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filterPrivacy="1"/>
  <xr:revisionPtr revIDLastSave="0" documentId="13_ncr:1_{62314938-2B0F-4FB5-A8CC-A16643C6EE8C}" xr6:coauthVersionLast="47" xr6:coauthVersionMax="47" xr10:uidLastSave="{00000000-0000-0000-0000-000000000000}"/>
  <bookViews>
    <workbookView xWindow="11760" yWindow="12960" windowWidth="23256" windowHeight="12576" xr2:uid="{BECCE464-1F15-4969-8E70-6245AE4C2039}"/>
  </bookViews>
  <sheets>
    <sheet name="Summary" sheetId="8" r:id="rId1"/>
    <sheet name="Energy" sheetId="9" r:id="rId2"/>
    <sheet name="Gen_Capacity" sheetId="6" r:id="rId3"/>
    <sheet name="TD_Capacity" sheetId="4" r:id="rId4"/>
    <sheet name="ECR_Hours" sheetId="13" r:id="rId5"/>
    <sheet name="Energy_Hourly" sheetId="1" r:id="rId6"/>
    <sheet name="Losses" sheetId="12" r:id="rId7"/>
    <sheet name="Exports" sheetId="11" r:id="rId8"/>
    <sheet name="ELAP_IPCO-APND" sheetId="3" r:id="rId9"/>
  </sheets>
  <definedNames>
    <definedName name="_xlnm._FilterDatabase" localSheetId="8" hidden="1">'ELAP_IPCO-APND'!$A$4:$D$8764</definedName>
    <definedName name="_xlnm._FilterDatabase" localSheetId="7" hidden="1">Exports!$A$4:$C$8764</definedName>
    <definedName name="_xlnm.Print_Area" localSheetId="1">Energy!$A$1:$J$31</definedName>
    <definedName name="_xlnm.Print_Area" localSheetId="2">Gen_Capacity!$A$1:$J$31</definedName>
    <definedName name="_xlnm.Print_Area" localSheetId="0">Summary!$A$1:$M$31</definedName>
    <definedName name="_xlnm.Print_Area" localSheetId="3">TD_Capacity!$A$1:$J$13</definedName>
    <definedName name="_xlnm.Print_Titles" localSheetId="4">ECR_Hours!$1:$20</definedName>
    <definedName name="_xlnm.Print_Titles" localSheetId="8">'ELAP_IPCO-APND'!$1:$4</definedName>
    <definedName name="_xlnm.Print_Titles" localSheetId="5">Energy_Hourly!$1:$1</definedName>
    <definedName name="_xlnm.Print_Titles" localSheetId="7">Exports!$1:$4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6" l="1"/>
  <c r="F7" i="9"/>
  <c r="E16" i="9" l="1"/>
  <c r="E17" i="9"/>
  <c r="E18" i="9"/>
  <c r="E19" i="9"/>
  <c r="E20" i="9"/>
  <c r="E21" i="9"/>
  <c r="E22" i="9"/>
  <c r="E23" i="9"/>
  <c r="E24" i="9"/>
  <c r="E25" i="9"/>
  <c r="E26" i="9"/>
  <c r="E15" i="9"/>
  <c r="D16" i="9"/>
  <c r="D17" i="9"/>
  <c r="D18" i="9"/>
  <c r="D19" i="9"/>
  <c r="D20" i="9"/>
  <c r="D21" i="9"/>
  <c r="D22" i="9"/>
  <c r="D23" i="9"/>
  <c r="D24" i="9"/>
  <c r="D25" i="9"/>
  <c r="D26" i="9"/>
  <c r="D15" i="9"/>
  <c r="K21" i="8"/>
  <c r="K18" i="8"/>
  <c r="H14" i="13"/>
  <c r="H13" i="13"/>
  <c r="H12" i="13"/>
  <c r="H15" i="13" s="1"/>
  <c r="F19" i="13"/>
  <c r="G19" i="13" s="1"/>
  <c r="H19" i="13" s="1"/>
  <c r="I19" i="13" s="1"/>
  <c r="J19" i="13" s="1"/>
  <c r="K19" i="13" s="1"/>
  <c r="F13" i="13" l="1"/>
  <c r="F12" i="13"/>
  <c r="F9" i="13"/>
  <c r="Q8" i="13"/>
  <c r="Q9" i="13" s="1"/>
  <c r="Q10" i="13" s="1"/>
  <c r="Q11" i="13" s="1"/>
  <c r="Q12" i="13" s="1"/>
  <c r="Q13" i="13" s="1"/>
  <c r="I6" i="13"/>
  <c r="F6" i="13"/>
  <c r="F29" i="6"/>
  <c r="F24" i="6"/>
  <c r="F19" i="6"/>
  <c r="G6" i="11"/>
  <c r="I3" i="1" s="1"/>
  <c r="G7" i="11"/>
  <c r="I4" i="1" s="1"/>
  <c r="G8" i="11"/>
  <c r="I5" i="1" s="1"/>
  <c r="G9" i="11"/>
  <c r="I6" i="1" s="1"/>
  <c r="G10" i="11"/>
  <c r="I7" i="1" s="1"/>
  <c r="G11" i="11"/>
  <c r="I8" i="1" s="1"/>
  <c r="G12" i="11"/>
  <c r="I9" i="1" s="1"/>
  <c r="G13" i="11"/>
  <c r="I10" i="1" s="1"/>
  <c r="G14" i="11"/>
  <c r="I11" i="1" s="1"/>
  <c r="G15" i="11"/>
  <c r="I12" i="1" s="1"/>
  <c r="G16" i="11"/>
  <c r="I13" i="1" s="1"/>
  <c r="G17" i="11"/>
  <c r="I14" i="1" s="1"/>
  <c r="G18" i="11"/>
  <c r="I15" i="1" s="1"/>
  <c r="G19" i="11"/>
  <c r="I16" i="1" s="1"/>
  <c r="G20" i="11"/>
  <c r="I17" i="1" s="1"/>
  <c r="G21" i="11"/>
  <c r="I18" i="1" s="1"/>
  <c r="G22" i="11"/>
  <c r="I19" i="1" s="1"/>
  <c r="G23" i="11"/>
  <c r="I20" i="1" s="1"/>
  <c r="G24" i="11"/>
  <c r="I21" i="1" s="1"/>
  <c r="G25" i="11"/>
  <c r="I22" i="1" s="1"/>
  <c r="G26" i="11"/>
  <c r="I23" i="1" s="1"/>
  <c r="G27" i="11"/>
  <c r="I24" i="1" s="1"/>
  <c r="G28" i="11"/>
  <c r="I25" i="1" s="1"/>
  <c r="G29" i="11"/>
  <c r="I26" i="1" s="1"/>
  <c r="G30" i="11"/>
  <c r="I27" i="1" s="1"/>
  <c r="G31" i="11"/>
  <c r="I28" i="1" s="1"/>
  <c r="G32" i="11"/>
  <c r="I29" i="1" s="1"/>
  <c r="G33" i="11"/>
  <c r="I30" i="1" s="1"/>
  <c r="G34" i="11"/>
  <c r="I31" i="1" s="1"/>
  <c r="G35" i="11"/>
  <c r="I32" i="1" s="1"/>
  <c r="G36" i="11"/>
  <c r="I33" i="1" s="1"/>
  <c r="G37" i="11"/>
  <c r="I34" i="1" s="1"/>
  <c r="G38" i="11"/>
  <c r="I35" i="1" s="1"/>
  <c r="G39" i="11"/>
  <c r="I36" i="1" s="1"/>
  <c r="G40" i="11"/>
  <c r="I37" i="1" s="1"/>
  <c r="G41" i="11"/>
  <c r="I38" i="1" s="1"/>
  <c r="G42" i="11"/>
  <c r="I39" i="1" s="1"/>
  <c r="G43" i="11"/>
  <c r="I40" i="1" s="1"/>
  <c r="G44" i="11"/>
  <c r="I41" i="1" s="1"/>
  <c r="G45" i="11"/>
  <c r="I42" i="1" s="1"/>
  <c r="G46" i="11"/>
  <c r="I43" i="1" s="1"/>
  <c r="G47" i="11"/>
  <c r="I44" i="1" s="1"/>
  <c r="G48" i="11"/>
  <c r="I45" i="1" s="1"/>
  <c r="G49" i="11"/>
  <c r="I46" i="1" s="1"/>
  <c r="G50" i="11"/>
  <c r="I47" i="1" s="1"/>
  <c r="G51" i="11"/>
  <c r="I48" i="1" s="1"/>
  <c r="G52" i="11"/>
  <c r="I49" i="1" s="1"/>
  <c r="G53" i="11"/>
  <c r="I50" i="1" s="1"/>
  <c r="G54" i="11"/>
  <c r="I51" i="1" s="1"/>
  <c r="G55" i="11"/>
  <c r="I52" i="1" s="1"/>
  <c r="G56" i="11"/>
  <c r="I53" i="1" s="1"/>
  <c r="G57" i="11"/>
  <c r="I54" i="1" s="1"/>
  <c r="G58" i="11"/>
  <c r="I55" i="1" s="1"/>
  <c r="G59" i="11"/>
  <c r="I56" i="1" s="1"/>
  <c r="G60" i="11"/>
  <c r="I57" i="1" s="1"/>
  <c r="G61" i="11"/>
  <c r="I58" i="1" s="1"/>
  <c r="G62" i="11"/>
  <c r="I59" i="1" s="1"/>
  <c r="G63" i="11"/>
  <c r="I60" i="1" s="1"/>
  <c r="G64" i="11"/>
  <c r="I61" i="1" s="1"/>
  <c r="G65" i="11"/>
  <c r="I62" i="1" s="1"/>
  <c r="G66" i="11"/>
  <c r="I63" i="1" s="1"/>
  <c r="G67" i="11"/>
  <c r="I64" i="1" s="1"/>
  <c r="G68" i="11"/>
  <c r="I65" i="1" s="1"/>
  <c r="G69" i="11"/>
  <c r="I66" i="1" s="1"/>
  <c r="G70" i="11"/>
  <c r="I67" i="1" s="1"/>
  <c r="G71" i="11"/>
  <c r="I68" i="1" s="1"/>
  <c r="G72" i="11"/>
  <c r="I69" i="1" s="1"/>
  <c r="G73" i="11"/>
  <c r="I70" i="1" s="1"/>
  <c r="G74" i="11"/>
  <c r="I71" i="1" s="1"/>
  <c r="G75" i="11"/>
  <c r="I72" i="1" s="1"/>
  <c r="G76" i="11"/>
  <c r="I73" i="1" s="1"/>
  <c r="G77" i="11"/>
  <c r="I74" i="1" s="1"/>
  <c r="G78" i="11"/>
  <c r="I75" i="1" s="1"/>
  <c r="G79" i="11"/>
  <c r="I76" i="1" s="1"/>
  <c r="G80" i="11"/>
  <c r="I77" i="1" s="1"/>
  <c r="G81" i="11"/>
  <c r="I78" i="1" s="1"/>
  <c r="G82" i="11"/>
  <c r="I79" i="1" s="1"/>
  <c r="G83" i="11"/>
  <c r="I80" i="1" s="1"/>
  <c r="G84" i="11"/>
  <c r="I81" i="1" s="1"/>
  <c r="G85" i="11"/>
  <c r="I82" i="1" s="1"/>
  <c r="G86" i="11"/>
  <c r="I83" i="1" s="1"/>
  <c r="G87" i="11"/>
  <c r="I84" i="1" s="1"/>
  <c r="G88" i="11"/>
  <c r="I85" i="1" s="1"/>
  <c r="G89" i="11"/>
  <c r="I86" i="1" s="1"/>
  <c r="G90" i="11"/>
  <c r="I87" i="1" s="1"/>
  <c r="G91" i="11"/>
  <c r="I88" i="1" s="1"/>
  <c r="G92" i="11"/>
  <c r="I89" i="1" s="1"/>
  <c r="G93" i="11"/>
  <c r="I90" i="1" s="1"/>
  <c r="G94" i="11"/>
  <c r="I91" i="1" s="1"/>
  <c r="G95" i="11"/>
  <c r="I92" i="1" s="1"/>
  <c r="G96" i="11"/>
  <c r="I93" i="1" s="1"/>
  <c r="G97" i="11"/>
  <c r="I94" i="1" s="1"/>
  <c r="G98" i="11"/>
  <c r="I95" i="1" s="1"/>
  <c r="G99" i="11"/>
  <c r="I96" i="1" s="1"/>
  <c r="G100" i="11"/>
  <c r="I97" i="1" s="1"/>
  <c r="G101" i="11"/>
  <c r="I98" i="1" s="1"/>
  <c r="G102" i="11"/>
  <c r="I99" i="1" s="1"/>
  <c r="G103" i="11"/>
  <c r="I100" i="1" s="1"/>
  <c r="G104" i="11"/>
  <c r="I101" i="1" s="1"/>
  <c r="G105" i="11"/>
  <c r="I102" i="1" s="1"/>
  <c r="G106" i="11"/>
  <c r="I103" i="1" s="1"/>
  <c r="G107" i="11"/>
  <c r="I104" i="1" s="1"/>
  <c r="G108" i="11"/>
  <c r="I105" i="1" s="1"/>
  <c r="G109" i="11"/>
  <c r="I106" i="1" s="1"/>
  <c r="G110" i="11"/>
  <c r="I107" i="1" s="1"/>
  <c r="G111" i="11"/>
  <c r="I108" i="1" s="1"/>
  <c r="G112" i="11"/>
  <c r="I109" i="1" s="1"/>
  <c r="G113" i="11"/>
  <c r="I110" i="1" s="1"/>
  <c r="G114" i="11"/>
  <c r="I111" i="1" s="1"/>
  <c r="G115" i="11"/>
  <c r="I112" i="1" s="1"/>
  <c r="G116" i="11"/>
  <c r="I113" i="1" s="1"/>
  <c r="G117" i="11"/>
  <c r="I114" i="1" s="1"/>
  <c r="G118" i="11"/>
  <c r="I115" i="1" s="1"/>
  <c r="G119" i="11"/>
  <c r="I116" i="1" s="1"/>
  <c r="G120" i="11"/>
  <c r="I117" i="1" s="1"/>
  <c r="G121" i="11"/>
  <c r="I118" i="1" s="1"/>
  <c r="G122" i="11"/>
  <c r="I119" i="1" s="1"/>
  <c r="G123" i="11"/>
  <c r="I120" i="1" s="1"/>
  <c r="G124" i="11"/>
  <c r="I121" i="1" s="1"/>
  <c r="G125" i="11"/>
  <c r="I122" i="1" s="1"/>
  <c r="G126" i="11"/>
  <c r="I123" i="1" s="1"/>
  <c r="G127" i="11"/>
  <c r="I124" i="1" s="1"/>
  <c r="G128" i="11"/>
  <c r="I125" i="1" s="1"/>
  <c r="G129" i="11"/>
  <c r="I126" i="1" s="1"/>
  <c r="G130" i="11"/>
  <c r="I127" i="1" s="1"/>
  <c r="G131" i="11"/>
  <c r="I128" i="1" s="1"/>
  <c r="G132" i="11"/>
  <c r="I129" i="1" s="1"/>
  <c r="G133" i="11"/>
  <c r="I130" i="1" s="1"/>
  <c r="G134" i="11"/>
  <c r="I131" i="1" s="1"/>
  <c r="G135" i="11"/>
  <c r="I132" i="1" s="1"/>
  <c r="G136" i="11"/>
  <c r="I133" i="1" s="1"/>
  <c r="G137" i="11"/>
  <c r="I134" i="1" s="1"/>
  <c r="G138" i="11"/>
  <c r="I135" i="1" s="1"/>
  <c r="G139" i="11"/>
  <c r="I136" i="1" s="1"/>
  <c r="G140" i="11"/>
  <c r="I137" i="1" s="1"/>
  <c r="G141" i="11"/>
  <c r="I138" i="1" s="1"/>
  <c r="G142" i="11"/>
  <c r="I139" i="1" s="1"/>
  <c r="G143" i="11"/>
  <c r="I140" i="1" s="1"/>
  <c r="G144" i="11"/>
  <c r="I141" i="1" s="1"/>
  <c r="G145" i="11"/>
  <c r="I142" i="1" s="1"/>
  <c r="G146" i="11"/>
  <c r="I143" i="1" s="1"/>
  <c r="G147" i="11"/>
  <c r="I144" i="1" s="1"/>
  <c r="G148" i="11"/>
  <c r="I145" i="1" s="1"/>
  <c r="G149" i="11"/>
  <c r="I146" i="1" s="1"/>
  <c r="G150" i="11"/>
  <c r="I147" i="1" s="1"/>
  <c r="G151" i="11"/>
  <c r="I148" i="1" s="1"/>
  <c r="G152" i="11"/>
  <c r="I149" i="1" s="1"/>
  <c r="G153" i="11"/>
  <c r="I150" i="1" s="1"/>
  <c r="G154" i="11"/>
  <c r="I151" i="1" s="1"/>
  <c r="G155" i="11"/>
  <c r="I152" i="1" s="1"/>
  <c r="G156" i="11"/>
  <c r="I153" i="1" s="1"/>
  <c r="G157" i="11"/>
  <c r="I154" i="1" s="1"/>
  <c r="G158" i="11"/>
  <c r="I155" i="1" s="1"/>
  <c r="G159" i="11"/>
  <c r="I156" i="1" s="1"/>
  <c r="G160" i="11"/>
  <c r="I157" i="1" s="1"/>
  <c r="G161" i="11"/>
  <c r="I158" i="1" s="1"/>
  <c r="G162" i="11"/>
  <c r="I159" i="1" s="1"/>
  <c r="G163" i="11"/>
  <c r="I160" i="1" s="1"/>
  <c r="G164" i="11"/>
  <c r="I161" i="1" s="1"/>
  <c r="G165" i="11"/>
  <c r="I162" i="1" s="1"/>
  <c r="G166" i="11"/>
  <c r="I163" i="1" s="1"/>
  <c r="G167" i="11"/>
  <c r="I164" i="1" s="1"/>
  <c r="G168" i="11"/>
  <c r="I165" i="1" s="1"/>
  <c r="G169" i="11"/>
  <c r="I166" i="1" s="1"/>
  <c r="G170" i="11"/>
  <c r="I167" i="1" s="1"/>
  <c r="G171" i="11"/>
  <c r="I168" i="1" s="1"/>
  <c r="G172" i="11"/>
  <c r="I169" i="1" s="1"/>
  <c r="G173" i="11"/>
  <c r="I170" i="1" s="1"/>
  <c r="G174" i="11"/>
  <c r="I171" i="1" s="1"/>
  <c r="G175" i="11"/>
  <c r="I172" i="1" s="1"/>
  <c r="G176" i="11"/>
  <c r="I173" i="1" s="1"/>
  <c r="G177" i="11"/>
  <c r="I174" i="1" s="1"/>
  <c r="G178" i="11"/>
  <c r="I175" i="1" s="1"/>
  <c r="G179" i="11"/>
  <c r="I176" i="1" s="1"/>
  <c r="G180" i="11"/>
  <c r="I177" i="1" s="1"/>
  <c r="G181" i="11"/>
  <c r="I178" i="1" s="1"/>
  <c r="G182" i="11"/>
  <c r="I179" i="1" s="1"/>
  <c r="G183" i="11"/>
  <c r="I180" i="1" s="1"/>
  <c r="G184" i="11"/>
  <c r="I181" i="1" s="1"/>
  <c r="G185" i="11"/>
  <c r="I182" i="1" s="1"/>
  <c r="G186" i="11"/>
  <c r="I183" i="1" s="1"/>
  <c r="G187" i="11"/>
  <c r="I184" i="1" s="1"/>
  <c r="G188" i="11"/>
  <c r="I185" i="1" s="1"/>
  <c r="G189" i="11"/>
  <c r="I186" i="1" s="1"/>
  <c r="G190" i="11"/>
  <c r="I187" i="1" s="1"/>
  <c r="G191" i="11"/>
  <c r="I188" i="1" s="1"/>
  <c r="G192" i="11"/>
  <c r="I189" i="1" s="1"/>
  <c r="G193" i="11"/>
  <c r="I190" i="1" s="1"/>
  <c r="G194" i="11"/>
  <c r="I191" i="1" s="1"/>
  <c r="G195" i="11"/>
  <c r="I192" i="1" s="1"/>
  <c r="G196" i="11"/>
  <c r="I193" i="1" s="1"/>
  <c r="G197" i="11"/>
  <c r="I194" i="1" s="1"/>
  <c r="G198" i="11"/>
  <c r="I195" i="1" s="1"/>
  <c r="G199" i="11"/>
  <c r="I196" i="1" s="1"/>
  <c r="G200" i="11"/>
  <c r="I197" i="1" s="1"/>
  <c r="G201" i="11"/>
  <c r="I198" i="1" s="1"/>
  <c r="G202" i="11"/>
  <c r="I199" i="1" s="1"/>
  <c r="G203" i="11"/>
  <c r="I200" i="1" s="1"/>
  <c r="G204" i="11"/>
  <c r="I201" i="1" s="1"/>
  <c r="G205" i="11"/>
  <c r="I202" i="1" s="1"/>
  <c r="G206" i="11"/>
  <c r="I203" i="1" s="1"/>
  <c r="G207" i="11"/>
  <c r="I204" i="1" s="1"/>
  <c r="G208" i="11"/>
  <c r="I205" i="1" s="1"/>
  <c r="G209" i="11"/>
  <c r="I206" i="1" s="1"/>
  <c r="G210" i="11"/>
  <c r="I207" i="1" s="1"/>
  <c r="G211" i="11"/>
  <c r="I208" i="1" s="1"/>
  <c r="G212" i="11"/>
  <c r="I209" i="1" s="1"/>
  <c r="G213" i="11"/>
  <c r="I210" i="1" s="1"/>
  <c r="G214" i="11"/>
  <c r="I211" i="1" s="1"/>
  <c r="G215" i="11"/>
  <c r="I212" i="1" s="1"/>
  <c r="G216" i="11"/>
  <c r="I213" i="1" s="1"/>
  <c r="G217" i="11"/>
  <c r="I214" i="1" s="1"/>
  <c r="G218" i="11"/>
  <c r="I215" i="1" s="1"/>
  <c r="G219" i="11"/>
  <c r="I216" i="1" s="1"/>
  <c r="G220" i="11"/>
  <c r="I217" i="1" s="1"/>
  <c r="G221" i="11"/>
  <c r="I218" i="1" s="1"/>
  <c r="G222" i="11"/>
  <c r="I219" i="1" s="1"/>
  <c r="G223" i="11"/>
  <c r="I220" i="1" s="1"/>
  <c r="G224" i="11"/>
  <c r="I221" i="1" s="1"/>
  <c r="G225" i="11"/>
  <c r="I222" i="1" s="1"/>
  <c r="G226" i="11"/>
  <c r="I223" i="1" s="1"/>
  <c r="G227" i="11"/>
  <c r="I224" i="1" s="1"/>
  <c r="G228" i="11"/>
  <c r="I225" i="1" s="1"/>
  <c r="G229" i="11"/>
  <c r="I226" i="1" s="1"/>
  <c r="G230" i="11"/>
  <c r="I227" i="1" s="1"/>
  <c r="G231" i="11"/>
  <c r="I228" i="1" s="1"/>
  <c r="G232" i="11"/>
  <c r="I229" i="1" s="1"/>
  <c r="G233" i="11"/>
  <c r="I230" i="1" s="1"/>
  <c r="G234" i="11"/>
  <c r="I231" i="1" s="1"/>
  <c r="G235" i="11"/>
  <c r="I232" i="1" s="1"/>
  <c r="G236" i="11"/>
  <c r="I233" i="1" s="1"/>
  <c r="G237" i="11"/>
  <c r="I234" i="1" s="1"/>
  <c r="G238" i="11"/>
  <c r="I235" i="1" s="1"/>
  <c r="G239" i="11"/>
  <c r="I236" i="1" s="1"/>
  <c r="G240" i="11"/>
  <c r="I237" i="1" s="1"/>
  <c r="G241" i="11"/>
  <c r="I238" i="1" s="1"/>
  <c r="G242" i="11"/>
  <c r="I239" i="1" s="1"/>
  <c r="G243" i="11"/>
  <c r="I240" i="1" s="1"/>
  <c r="G244" i="11"/>
  <c r="I241" i="1" s="1"/>
  <c r="G245" i="11"/>
  <c r="I242" i="1" s="1"/>
  <c r="G246" i="11"/>
  <c r="I243" i="1" s="1"/>
  <c r="G247" i="11"/>
  <c r="I244" i="1" s="1"/>
  <c r="G248" i="11"/>
  <c r="I245" i="1" s="1"/>
  <c r="G249" i="11"/>
  <c r="I246" i="1" s="1"/>
  <c r="G250" i="11"/>
  <c r="I247" i="1" s="1"/>
  <c r="G251" i="11"/>
  <c r="I248" i="1" s="1"/>
  <c r="G252" i="11"/>
  <c r="I249" i="1" s="1"/>
  <c r="G253" i="11"/>
  <c r="I250" i="1" s="1"/>
  <c r="G254" i="11"/>
  <c r="I251" i="1" s="1"/>
  <c r="G255" i="11"/>
  <c r="I252" i="1" s="1"/>
  <c r="G256" i="11"/>
  <c r="I253" i="1" s="1"/>
  <c r="G257" i="11"/>
  <c r="I254" i="1" s="1"/>
  <c r="G258" i="11"/>
  <c r="I255" i="1" s="1"/>
  <c r="G259" i="11"/>
  <c r="I256" i="1" s="1"/>
  <c r="G260" i="11"/>
  <c r="I257" i="1" s="1"/>
  <c r="G261" i="11"/>
  <c r="I258" i="1" s="1"/>
  <c r="G262" i="11"/>
  <c r="I259" i="1" s="1"/>
  <c r="G263" i="11"/>
  <c r="I260" i="1" s="1"/>
  <c r="G264" i="11"/>
  <c r="I261" i="1" s="1"/>
  <c r="G265" i="11"/>
  <c r="I262" i="1" s="1"/>
  <c r="G266" i="11"/>
  <c r="I263" i="1" s="1"/>
  <c r="G267" i="11"/>
  <c r="I264" i="1" s="1"/>
  <c r="G268" i="11"/>
  <c r="I265" i="1" s="1"/>
  <c r="G269" i="11"/>
  <c r="I266" i="1" s="1"/>
  <c r="G270" i="11"/>
  <c r="I267" i="1" s="1"/>
  <c r="G271" i="11"/>
  <c r="I268" i="1" s="1"/>
  <c r="G272" i="11"/>
  <c r="I269" i="1" s="1"/>
  <c r="G273" i="11"/>
  <c r="I270" i="1" s="1"/>
  <c r="G274" i="11"/>
  <c r="I271" i="1" s="1"/>
  <c r="G275" i="11"/>
  <c r="I272" i="1" s="1"/>
  <c r="G276" i="11"/>
  <c r="I273" i="1" s="1"/>
  <c r="G277" i="11"/>
  <c r="I274" i="1" s="1"/>
  <c r="G278" i="11"/>
  <c r="I275" i="1" s="1"/>
  <c r="G279" i="11"/>
  <c r="I276" i="1" s="1"/>
  <c r="G280" i="11"/>
  <c r="I277" i="1" s="1"/>
  <c r="G281" i="11"/>
  <c r="I278" i="1" s="1"/>
  <c r="G282" i="11"/>
  <c r="I279" i="1" s="1"/>
  <c r="G283" i="11"/>
  <c r="I280" i="1" s="1"/>
  <c r="G284" i="11"/>
  <c r="I281" i="1" s="1"/>
  <c r="G285" i="11"/>
  <c r="I282" i="1" s="1"/>
  <c r="G286" i="11"/>
  <c r="I283" i="1" s="1"/>
  <c r="G287" i="11"/>
  <c r="I284" i="1" s="1"/>
  <c r="G288" i="11"/>
  <c r="I285" i="1" s="1"/>
  <c r="G289" i="11"/>
  <c r="I286" i="1" s="1"/>
  <c r="G290" i="11"/>
  <c r="I287" i="1" s="1"/>
  <c r="G291" i="11"/>
  <c r="I288" i="1" s="1"/>
  <c r="G292" i="11"/>
  <c r="I289" i="1" s="1"/>
  <c r="G293" i="11"/>
  <c r="I290" i="1" s="1"/>
  <c r="G294" i="11"/>
  <c r="I291" i="1" s="1"/>
  <c r="G295" i="11"/>
  <c r="I292" i="1" s="1"/>
  <c r="G296" i="11"/>
  <c r="I293" i="1" s="1"/>
  <c r="G297" i="11"/>
  <c r="I294" i="1" s="1"/>
  <c r="G298" i="11"/>
  <c r="I295" i="1" s="1"/>
  <c r="G299" i="11"/>
  <c r="I296" i="1" s="1"/>
  <c r="G300" i="11"/>
  <c r="I297" i="1" s="1"/>
  <c r="G301" i="11"/>
  <c r="I298" i="1" s="1"/>
  <c r="G302" i="11"/>
  <c r="I299" i="1" s="1"/>
  <c r="G303" i="11"/>
  <c r="I300" i="1" s="1"/>
  <c r="G304" i="11"/>
  <c r="I301" i="1" s="1"/>
  <c r="G305" i="11"/>
  <c r="I302" i="1" s="1"/>
  <c r="G306" i="11"/>
  <c r="I303" i="1" s="1"/>
  <c r="G307" i="11"/>
  <c r="I304" i="1" s="1"/>
  <c r="G308" i="11"/>
  <c r="I305" i="1" s="1"/>
  <c r="G309" i="11"/>
  <c r="I306" i="1" s="1"/>
  <c r="G310" i="11"/>
  <c r="I307" i="1" s="1"/>
  <c r="G311" i="11"/>
  <c r="I308" i="1" s="1"/>
  <c r="G312" i="11"/>
  <c r="I309" i="1" s="1"/>
  <c r="G313" i="11"/>
  <c r="I310" i="1" s="1"/>
  <c r="G314" i="11"/>
  <c r="I311" i="1" s="1"/>
  <c r="G315" i="11"/>
  <c r="I312" i="1" s="1"/>
  <c r="G316" i="11"/>
  <c r="I313" i="1" s="1"/>
  <c r="G317" i="11"/>
  <c r="I314" i="1" s="1"/>
  <c r="G318" i="11"/>
  <c r="I315" i="1" s="1"/>
  <c r="G319" i="11"/>
  <c r="I316" i="1" s="1"/>
  <c r="G320" i="11"/>
  <c r="I317" i="1" s="1"/>
  <c r="G321" i="11"/>
  <c r="I318" i="1" s="1"/>
  <c r="G322" i="11"/>
  <c r="I319" i="1" s="1"/>
  <c r="G323" i="11"/>
  <c r="I320" i="1" s="1"/>
  <c r="G324" i="11"/>
  <c r="I321" i="1" s="1"/>
  <c r="G325" i="11"/>
  <c r="I322" i="1" s="1"/>
  <c r="G326" i="11"/>
  <c r="I323" i="1" s="1"/>
  <c r="G327" i="11"/>
  <c r="I324" i="1" s="1"/>
  <c r="G328" i="11"/>
  <c r="I325" i="1" s="1"/>
  <c r="G329" i="11"/>
  <c r="I326" i="1" s="1"/>
  <c r="G330" i="11"/>
  <c r="I327" i="1" s="1"/>
  <c r="G331" i="11"/>
  <c r="I328" i="1" s="1"/>
  <c r="G332" i="11"/>
  <c r="I329" i="1" s="1"/>
  <c r="G333" i="11"/>
  <c r="I330" i="1" s="1"/>
  <c r="G334" i="11"/>
  <c r="I331" i="1" s="1"/>
  <c r="G335" i="11"/>
  <c r="I332" i="1" s="1"/>
  <c r="G336" i="11"/>
  <c r="I333" i="1" s="1"/>
  <c r="G337" i="11"/>
  <c r="I334" i="1" s="1"/>
  <c r="G338" i="11"/>
  <c r="I335" i="1" s="1"/>
  <c r="G339" i="11"/>
  <c r="I336" i="1" s="1"/>
  <c r="G340" i="11"/>
  <c r="I337" i="1" s="1"/>
  <c r="G341" i="11"/>
  <c r="I338" i="1" s="1"/>
  <c r="G342" i="11"/>
  <c r="I339" i="1" s="1"/>
  <c r="G343" i="11"/>
  <c r="I340" i="1" s="1"/>
  <c r="G344" i="11"/>
  <c r="I341" i="1" s="1"/>
  <c r="G345" i="11"/>
  <c r="I342" i="1" s="1"/>
  <c r="G346" i="11"/>
  <c r="I343" i="1" s="1"/>
  <c r="G347" i="11"/>
  <c r="I344" i="1" s="1"/>
  <c r="G348" i="11"/>
  <c r="I345" i="1" s="1"/>
  <c r="G349" i="11"/>
  <c r="I346" i="1" s="1"/>
  <c r="G350" i="11"/>
  <c r="I347" i="1" s="1"/>
  <c r="G351" i="11"/>
  <c r="I348" i="1" s="1"/>
  <c r="G352" i="11"/>
  <c r="I349" i="1" s="1"/>
  <c r="G353" i="11"/>
  <c r="I350" i="1" s="1"/>
  <c r="G354" i="11"/>
  <c r="I351" i="1" s="1"/>
  <c r="G355" i="11"/>
  <c r="I352" i="1" s="1"/>
  <c r="G356" i="11"/>
  <c r="I353" i="1" s="1"/>
  <c r="G357" i="11"/>
  <c r="I354" i="1" s="1"/>
  <c r="G358" i="11"/>
  <c r="I355" i="1" s="1"/>
  <c r="G359" i="11"/>
  <c r="I356" i="1" s="1"/>
  <c r="G360" i="11"/>
  <c r="I357" i="1" s="1"/>
  <c r="G361" i="11"/>
  <c r="I358" i="1" s="1"/>
  <c r="G362" i="11"/>
  <c r="I359" i="1" s="1"/>
  <c r="G363" i="11"/>
  <c r="I360" i="1" s="1"/>
  <c r="G364" i="11"/>
  <c r="I361" i="1" s="1"/>
  <c r="G365" i="11"/>
  <c r="I362" i="1" s="1"/>
  <c r="G366" i="11"/>
  <c r="I363" i="1" s="1"/>
  <c r="G367" i="11"/>
  <c r="I364" i="1" s="1"/>
  <c r="G368" i="11"/>
  <c r="I365" i="1" s="1"/>
  <c r="G369" i="11"/>
  <c r="I366" i="1" s="1"/>
  <c r="G370" i="11"/>
  <c r="I367" i="1" s="1"/>
  <c r="G371" i="11"/>
  <c r="I368" i="1" s="1"/>
  <c r="G372" i="11"/>
  <c r="I369" i="1" s="1"/>
  <c r="G373" i="11"/>
  <c r="I370" i="1" s="1"/>
  <c r="G374" i="11"/>
  <c r="I371" i="1" s="1"/>
  <c r="G375" i="11"/>
  <c r="I372" i="1" s="1"/>
  <c r="G376" i="11"/>
  <c r="I373" i="1" s="1"/>
  <c r="G377" i="11"/>
  <c r="I374" i="1" s="1"/>
  <c r="G378" i="11"/>
  <c r="I375" i="1" s="1"/>
  <c r="G379" i="11"/>
  <c r="I376" i="1" s="1"/>
  <c r="G380" i="11"/>
  <c r="I377" i="1" s="1"/>
  <c r="G381" i="11"/>
  <c r="I378" i="1" s="1"/>
  <c r="G382" i="11"/>
  <c r="I379" i="1" s="1"/>
  <c r="G383" i="11"/>
  <c r="I380" i="1" s="1"/>
  <c r="G384" i="11"/>
  <c r="I381" i="1" s="1"/>
  <c r="G385" i="11"/>
  <c r="I382" i="1" s="1"/>
  <c r="G386" i="11"/>
  <c r="I383" i="1" s="1"/>
  <c r="G387" i="11"/>
  <c r="I384" i="1" s="1"/>
  <c r="G388" i="11"/>
  <c r="I385" i="1" s="1"/>
  <c r="G389" i="11"/>
  <c r="I386" i="1" s="1"/>
  <c r="G390" i="11"/>
  <c r="I387" i="1" s="1"/>
  <c r="G391" i="11"/>
  <c r="I388" i="1" s="1"/>
  <c r="G392" i="11"/>
  <c r="I389" i="1" s="1"/>
  <c r="G393" i="11"/>
  <c r="I390" i="1" s="1"/>
  <c r="G394" i="11"/>
  <c r="I391" i="1" s="1"/>
  <c r="G395" i="11"/>
  <c r="I392" i="1" s="1"/>
  <c r="G396" i="11"/>
  <c r="I393" i="1" s="1"/>
  <c r="G397" i="11"/>
  <c r="I394" i="1" s="1"/>
  <c r="G398" i="11"/>
  <c r="I395" i="1" s="1"/>
  <c r="G399" i="11"/>
  <c r="I396" i="1" s="1"/>
  <c r="G400" i="11"/>
  <c r="I397" i="1" s="1"/>
  <c r="G401" i="11"/>
  <c r="I398" i="1" s="1"/>
  <c r="G402" i="11"/>
  <c r="I399" i="1" s="1"/>
  <c r="G403" i="11"/>
  <c r="I400" i="1" s="1"/>
  <c r="G404" i="11"/>
  <c r="I401" i="1" s="1"/>
  <c r="G405" i="11"/>
  <c r="I402" i="1" s="1"/>
  <c r="G406" i="11"/>
  <c r="I403" i="1" s="1"/>
  <c r="G407" i="11"/>
  <c r="I404" i="1" s="1"/>
  <c r="G408" i="11"/>
  <c r="I405" i="1" s="1"/>
  <c r="G409" i="11"/>
  <c r="I406" i="1" s="1"/>
  <c r="G410" i="11"/>
  <c r="I407" i="1" s="1"/>
  <c r="G411" i="11"/>
  <c r="I408" i="1" s="1"/>
  <c r="G412" i="11"/>
  <c r="I409" i="1" s="1"/>
  <c r="G413" i="11"/>
  <c r="I410" i="1" s="1"/>
  <c r="G414" i="11"/>
  <c r="I411" i="1" s="1"/>
  <c r="G415" i="11"/>
  <c r="I412" i="1" s="1"/>
  <c r="G416" i="11"/>
  <c r="I413" i="1" s="1"/>
  <c r="G417" i="11"/>
  <c r="I414" i="1" s="1"/>
  <c r="G418" i="11"/>
  <c r="I415" i="1" s="1"/>
  <c r="G419" i="11"/>
  <c r="I416" i="1" s="1"/>
  <c r="G420" i="11"/>
  <c r="I417" i="1" s="1"/>
  <c r="G421" i="11"/>
  <c r="I418" i="1" s="1"/>
  <c r="G422" i="11"/>
  <c r="I419" i="1" s="1"/>
  <c r="G423" i="11"/>
  <c r="I420" i="1" s="1"/>
  <c r="G424" i="11"/>
  <c r="I421" i="1" s="1"/>
  <c r="G425" i="11"/>
  <c r="I422" i="1" s="1"/>
  <c r="G426" i="11"/>
  <c r="I423" i="1" s="1"/>
  <c r="G427" i="11"/>
  <c r="I424" i="1" s="1"/>
  <c r="G428" i="11"/>
  <c r="I425" i="1" s="1"/>
  <c r="G429" i="11"/>
  <c r="I426" i="1" s="1"/>
  <c r="G430" i="11"/>
  <c r="I427" i="1" s="1"/>
  <c r="G431" i="11"/>
  <c r="I428" i="1" s="1"/>
  <c r="G432" i="11"/>
  <c r="I429" i="1" s="1"/>
  <c r="G433" i="11"/>
  <c r="I430" i="1" s="1"/>
  <c r="G434" i="11"/>
  <c r="I431" i="1" s="1"/>
  <c r="G435" i="11"/>
  <c r="I432" i="1" s="1"/>
  <c r="G436" i="11"/>
  <c r="I433" i="1" s="1"/>
  <c r="G437" i="11"/>
  <c r="I434" i="1" s="1"/>
  <c r="G438" i="11"/>
  <c r="I435" i="1" s="1"/>
  <c r="G439" i="11"/>
  <c r="I436" i="1" s="1"/>
  <c r="G440" i="11"/>
  <c r="I437" i="1" s="1"/>
  <c r="G441" i="11"/>
  <c r="I438" i="1" s="1"/>
  <c r="G442" i="11"/>
  <c r="I439" i="1" s="1"/>
  <c r="G443" i="11"/>
  <c r="I440" i="1" s="1"/>
  <c r="G444" i="11"/>
  <c r="I441" i="1" s="1"/>
  <c r="G445" i="11"/>
  <c r="I442" i="1" s="1"/>
  <c r="G446" i="11"/>
  <c r="I443" i="1" s="1"/>
  <c r="G447" i="11"/>
  <c r="I444" i="1" s="1"/>
  <c r="G448" i="11"/>
  <c r="I445" i="1" s="1"/>
  <c r="G449" i="11"/>
  <c r="I446" i="1" s="1"/>
  <c r="G450" i="11"/>
  <c r="I447" i="1" s="1"/>
  <c r="G451" i="11"/>
  <c r="I448" i="1" s="1"/>
  <c r="G452" i="11"/>
  <c r="I449" i="1" s="1"/>
  <c r="G453" i="11"/>
  <c r="I450" i="1" s="1"/>
  <c r="G454" i="11"/>
  <c r="I451" i="1" s="1"/>
  <c r="G455" i="11"/>
  <c r="I452" i="1" s="1"/>
  <c r="G456" i="11"/>
  <c r="I453" i="1" s="1"/>
  <c r="G457" i="11"/>
  <c r="I454" i="1" s="1"/>
  <c r="G458" i="11"/>
  <c r="I455" i="1" s="1"/>
  <c r="G459" i="11"/>
  <c r="I456" i="1" s="1"/>
  <c r="G460" i="11"/>
  <c r="I457" i="1" s="1"/>
  <c r="G461" i="11"/>
  <c r="I458" i="1" s="1"/>
  <c r="G462" i="11"/>
  <c r="I459" i="1" s="1"/>
  <c r="G463" i="11"/>
  <c r="I460" i="1" s="1"/>
  <c r="G464" i="11"/>
  <c r="I461" i="1" s="1"/>
  <c r="G465" i="11"/>
  <c r="I462" i="1" s="1"/>
  <c r="G466" i="11"/>
  <c r="I463" i="1" s="1"/>
  <c r="G467" i="11"/>
  <c r="I464" i="1" s="1"/>
  <c r="G468" i="11"/>
  <c r="I465" i="1" s="1"/>
  <c r="G469" i="11"/>
  <c r="I466" i="1" s="1"/>
  <c r="G470" i="11"/>
  <c r="I467" i="1" s="1"/>
  <c r="G471" i="11"/>
  <c r="I468" i="1" s="1"/>
  <c r="G472" i="11"/>
  <c r="I469" i="1" s="1"/>
  <c r="G473" i="11"/>
  <c r="I470" i="1" s="1"/>
  <c r="G474" i="11"/>
  <c r="I471" i="1" s="1"/>
  <c r="G475" i="11"/>
  <c r="I472" i="1" s="1"/>
  <c r="G476" i="11"/>
  <c r="I473" i="1" s="1"/>
  <c r="G477" i="11"/>
  <c r="I474" i="1" s="1"/>
  <c r="G478" i="11"/>
  <c r="I475" i="1" s="1"/>
  <c r="G479" i="11"/>
  <c r="I476" i="1" s="1"/>
  <c r="G480" i="11"/>
  <c r="I477" i="1" s="1"/>
  <c r="G481" i="11"/>
  <c r="I478" i="1" s="1"/>
  <c r="G482" i="11"/>
  <c r="I479" i="1" s="1"/>
  <c r="G483" i="11"/>
  <c r="I480" i="1" s="1"/>
  <c r="G484" i="11"/>
  <c r="I481" i="1" s="1"/>
  <c r="G485" i="11"/>
  <c r="I482" i="1" s="1"/>
  <c r="G486" i="11"/>
  <c r="I483" i="1" s="1"/>
  <c r="G487" i="11"/>
  <c r="I484" i="1" s="1"/>
  <c r="G488" i="11"/>
  <c r="I485" i="1" s="1"/>
  <c r="G489" i="11"/>
  <c r="I486" i="1" s="1"/>
  <c r="G490" i="11"/>
  <c r="I487" i="1" s="1"/>
  <c r="G491" i="11"/>
  <c r="I488" i="1" s="1"/>
  <c r="G492" i="11"/>
  <c r="I489" i="1" s="1"/>
  <c r="G493" i="11"/>
  <c r="I490" i="1" s="1"/>
  <c r="G494" i="11"/>
  <c r="I491" i="1" s="1"/>
  <c r="G495" i="11"/>
  <c r="I492" i="1" s="1"/>
  <c r="G496" i="11"/>
  <c r="I493" i="1" s="1"/>
  <c r="G497" i="11"/>
  <c r="I494" i="1" s="1"/>
  <c r="G498" i="11"/>
  <c r="I495" i="1" s="1"/>
  <c r="G499" i="11"/>
  <c r="I496" i="1" s="1"/>
  <c r="G500" i="11"/>
  <c r="I497" i="1" s="1"/>
  <c r="G501" i="11"/>
  <c r="I498" i="1" s="1"/>
  <c r="G502" i="11"/>
  <c r="I499" i="1" s="1"/>
  <c r="G503" i="11"/>
  <c r="I500" i="1" s="1"/>
  <c r="G504" i="11"/>
  <c r="I501" i="1" s="1"/>
  <c r="G505" i="11"/>
  <c r="I502" i="1" s="1"/>
  <c r="G506" i="11"/>
  <c r="I503" i="1" s="1"/>
  <c r="G507" i="11"/>
  <c r="I504" i="1" s="1"/>
  <c r="G508" i="11"/>
  <c r="I505" i="1" s="1"/>
  <c r="G509" i="11"/>
  <c r="I506" i="1" s="1"/>
  <c r="G510" i="11"/>
  <c r="I507" i="1" s="1"/>
  <c r="G511" i="11"/>
  <c r="I508" i="1" s="1"/>
  <c r="G512" i="11"/>
  <c r="I509" i="1" s="1"/>
  <c r="G513" i="11"/>
  <c r="I510" i="1" s="1"/>
  <c r="G514" i="11"/>
  <c r="I511" i="1" s="1"/>
  <c r="G515" i="11"/>
  <c r="I512" i="1" s="1"/>
  <c r="G516" i="11"/>
  <c r="I513" i="1" s="1"/>
  <c r="G517" i="11"/>
  <c r="I514" i="1" s="1"/>
  <c r="G518" i="11"/>
  <c r="I515" i="1" s="1"/>
  <c r="G519" i="11"/>
  <c r="I516" i="1" s="1"/>
  <c r="G520" i="11"/>
  <c r="I517" i="1" s="1"/>
  <c r="G521" i="11"/>
  <c r="I518" i="1" s="1"/>
  <c r="G522" i="11"/>
  <c r="I519" i="1" s="1"/>
  <c r="G523" i="11"/>
  <c r="I520" i="1" s="1"/>
  <c r="G524" i="11"/>
  <c r="I521" i="1" s="1"/>
  <c r="G525" i="11"/>
  <c r="I522" i="1" s="1"/>
  <c r="G526" i="11"/>
  <c r="I523" i="1" s="1"/>
  <c r="G527" i="11"/>
  <c r="I524" i="1" s="1"/>
  <c r="G528" i="11"/>
  <c r="I525" i="1" s="1"/>
  <c r="G529" i="11"/>
  <c r="I526" i="1" s="1"/>
  <c r="G530" i="11"/>
  <c r="I527" i="1" s="1"/>
  <c r="G531" i="11"/>
  <c r="I528" i="1" s="1"/>
  <c r="G532" i="11"/>
  <c r="I529" i="1" s="1"/>
  <c r="G533" i="11"/>
  <c r="I530" i="1" s="1"/>
  <c r="G534" i="11"/>
  <c r="I531" i="1" s="1"/>
  <c r="G535" i="11"/>
  <c r="I532" i="1" s="1"/>
  <c r="G536" i="11"/>
  <c r="I533" i="1" s="1"/>
  <c r="G537" i="11"/>
  <c r="I534" i="1" s="1"/>
  <c r="G538" i="11"/>
  <c r="I535" i="1" s="1"/>
  <c r="G539" i="11"/>
  <c r="I536" i="1" s="1"/>
  <c r="G540" i="11"/>
  <c r="I537" i="1" s="1"/>
  <c r="G541" i="11"/>
  <c r="I538" i="1" s="1"/>
  <c r="G542" i="11"/>
  <c r="I539" i="1" s="1"/>
  <c r="G543" i="11"/>
  <c r="I540" i="1" s="1"/>
  <c r="G544" i="11"/>
  <c r="I541" i="1" s="1"/>
  <c r="G545" i="11"/>
  <c r="I542" i="1" s="1"/>
  <c r="G546" i="11"/>
  <c r="I543" i="1" s="1"/>
  <c r="G547" i="11"/>
  <c r="I544" i="1" s="1"/>
  <c r="G548" i="11"/>
  <c r="I545" i="1" s="1"/>
  <c r="G549" i="11"/>
  <c r="I546" i="1" s="1"/>
  <c r="G550" i="11"/>
  <c r="I547" i="1" s="1"/>
  <c r="G551" i="11"/>
  <c r="I548" i="1" s="1"/>
  <c r="G552" i="11"/>
  <c r="I549" i="1" s="1"/>
  <c r="G553" i="11"/>
  <c r="I550" i="1" s="1"/>
  <c r="G554" i="11"/>
  <c r="I551" i="1" s="1"/>
  <c r="G555" i="11"/>
  <c r="I552" i="1" s="1"/>
  <c r="G556" i="11"/>
  <c r="I553" i="1" s="1"/>
  <c r="G557" i="11"/>
  <c r="I554" i="1" s="1"/>
  <c r="G558" i="11"/>
  <c r="I555" i="1" s="1"/>
  <c r="G559" i="11"/>
  <c r="I556" i="1" s="1"/>
  <c r="G560" i="11"/>
  <c r="I557" i="1" s="1"/>
  <c r="G561" i="11"/>
  <c r="I558" i="1" s="1"/>
  <c r="G562" i="11"/>
  <c r="I559" i="1" s="1"/>
  <c r="G563" i="11"/>
  <c r="I560" i="1" s="1"/>
  <c r="G564" i="11"/>
  <c r="I561" i="1" s="1"/>
  <c r="G565" i="11"/>
  <c r="I562" i="1" s="1"/>
  <c r="G566" i="11"/>
  <c r="I563" i="1" s="1"/>
  <c r="G567" i="11"/>
  <c r="I564" i="1" s="1"/>
  <c r="G568" i="11"/>
  <c r="I565" i="1" s="1"/>
  <c r="G569" i="11"/>
  <c r="I566" i="1" s="1"/>
  <c r="G570" i="11"/>
  <c r="I567" i="1" s="1"/>
  <c r="G571" i="11"/>
  <c r="I568" i="1" s="1"/>
  <c r="G572" i="11"/>
  <c r="I569" i="1" s="1"/>
  <c r="G573" i="11"/>
  <c r="I570" i="1" s="1"/>
  <c r="G574" i="11"/>
  <c r="I571" i="1" s="1"/>
  <c r="G575" i="11"/>
  <c r="I572" i="1" s="1"/>
  <c r="G576" i="11"/>
  <c r="I573" i="1" s="1"/>
  <c r="G577" i="11"/>
  <c r="I574" i="1" s="1"/>
  <c r="G578" i="11"/>
  <c r="I575" i="1" s="1"/>
  <c r="G579" i="11"/>
  <c r="I576" i="1" s="1"/>
  <c r="G580" i="11"/>
  <c r="I577" i="1" s="1"/>
  <c r="G581" i="11"/>
  <c r="I578" i="1" s="1"/>
  <c r="G582" i="11"/>
  <c r="I579" i="1" s="1"/>
  <c r="G583" i="11"/>
  <c r="I580" i="1" s="1"/>
  <c r="G584" i="11"/>
  <c r="I581" i="1" s="1"/>
  <c r="G585" i="11"/>
  <c r="I582" i="1" s="1"/>
  <c r="G586" i="11"/>
  <c r="I583" i="1" s="1"/>
  <c r="G587" i="11"/>
  <c r="I584" i="1" s="1"/>
  <c r="G588" i="11"/>
  <c r="I585" i="1" s="1"/>
  <c r="G589" i="11"/>
  <c r="I586" i="1" s="1"/>
  <c r="G590" i="11"/>
  <c r="I587" i="1" s="1"/>
  <c r="G591" i="11"/>
  <c r="I588" i="1" s="1"/>
  <c r="G592" i="11"/>
  <c r="I589" i="1" s="1"/>
  <c r="G593" i="11"/>
  <c r="I590" i="1" s="1"/>
  <c r="G594" i="11"/>
  <c r="I591" i="1" s="1"/>
  <c r="G595" i="11"/>
  <c r="I592" i="1" s="1"/>
  <c r="G596" i="11"/>
  <c r="I593" i="1" s="1"/>
  <c r="G597" i="11"/>
  <c r="I594" i="1" s="1"/>
  <c r="G598" i="11"/>
  <c r="I595" i="1" s="1"/>
  <c r="G599" i="11"/>
  <c r="I596" i="1" s="1"/>
  <c r="G600" i="11"/>
  <c r="I597" i="1" s="1"/>
  <c r="G601" i="11"/>
  <c r="I598" i="1" s="1"/>
  <c r="G602" i="11"/>
  <c r="I599" i="1" s="1"/>
  <c r="G603" i="11"/>
  <c r="I600" i="1" s="1"/>
  <c r="G604" i="11"/>
  <c r="I601" i="1" s="1"/>
  <c r="G605" i="11"/>
  <c r="I602" i="1" s="1"/>
  <c r="G606" i="11"/>
  <c r="I603" i="1" s="1"/>
  <c r="G607" i="11"/>
  <c r="I604" i="1" s="1"/>
  <c r="G608" i="11"/>
  <c r="I605" i="1" s="1"/>
  <c r="G609" i="11"/>
  <c r="I606" i="1" s="1"/>
  <c r="G610" i="11"/>
  <c r="I607" i="1" s="1"/>
  <c r="G611" i="11"/>
  <c r="I608" i="1" s="1"/>
  <c r="G612" i="11"/>
  <c r="I609" i="1" s="1"/>
  <c r="G613" i="11"/>
  <c r="I610" i="1" s="1"/>
  <c r="G614" i="11"/>
  <c r="I611" i="1" s="1"/>
  <c r="G615" i="11"/>
  <c r="I612" i="1" s="1"/>
  <c r="G616" i="11"/>
  <c r="I613" i="1" s="1"/>
  <c r="G617" i="11"/>
  <c r="I614" i="1" s="1"/>
  <c r="G618" i="11"/>
  <c r="I615" i="1" s="1"/>
  <c r="G619" i="11"/>
  <c r="I616" i="1" s="1"/>
  <c r="G620" i="11"/>
  <c r="I617" i="1" s="1"/>
  <c r="G621" i="11"/>
  <c r="I618" i="1" s="1"/>
  <c r="G622" i="11"/>
  <c r="I619" i="1" s="1"/>
  <c r="G623" i="11"/>
  <c r="I620" i="1" s="1"/>
  <c r="G624" i="11"/>
  <c r="I621" i="1" s="1"/>
  <c r="G625" i="11"/>
  <c r="I622" i="1" s="1"/>
  <c r="G626" i="11"/>
  <c r="I623" i="1" s="1"/>
  <c r="G627" i="11"/>
  <c r="I624" i="1" s="1"/>
  <c r="G628" i="11"/>
  <c r="I625" i="1" s="1"/>
  <c r="G629" i="11"/>
  <c r="I626" i="1" s="1"/>
  <c r="G630" i="11"/>
  <c r="I627" i="1" s="1"/>
  <c r="G631" i="11"/>
  <c r="I628" i="1" s="1"/>
  <c r="G632" i="11"/>
  <c r="I629" i="1" s="1"/>
  <c r="G633" i="11"/>
  <c r="I630" i="1" s="1"/>
  <c r="G634" i="11"/>
  <c r="I631" i="1" s="1"/>
  <c r="G635" i="11"/>
  <c r="I632" i="1" s="1"/>
  <c r="G636" i="11"/>
  <c r="I633" i="1" s="1"/>
  <c r="G637" i="11"/>
  <c r="I634" i="1" s="1"/>
  <c r="G638" i="11"/>
  <c r="I635" i="1" s="1"/>
  <c r="G639" i="11"/>
  <c r="I636" i="1" s="1"/>
  <c r="G640" i="11"/>
  <c r="I637" i="1" s="1"/>
  <c r="G641" i="11"/>
  <c r="I638" i="1" s="1"/>
  <c r="G642" i="11"/>
  <c r="I639" i="1" s="1"/>
  <c r="G643" i="11"/>
  <c r="I640" i="1" s="1"/>
  <c r="G644" i="11"/>
  <c r="I641" i="1" s="1"/>
  <c r="G645" i="11"/>
  <c r="I642" i="1" s="1"/>
  <c r="G646" i="11"/>
  <c r="I643" i="1" s="1"/>
  <c r="G647" i="11"/>
  <c r="I644" i="1" s="1"/>
  <c r="G648" i="11"/>
  <c r="I645" i="1" s="1"/>
  <c r="G649" i="11"/>
  <c r="I646" i="1" s="1"/>
  <c r="G650" i="11"/>
  <c r="I647" i="1" s="1"/>
  <c r="G651" i="11"/>
  <c r="I648" i="1" s="1"/>
  <c r="G652" i="11"/>
  <c r="I649" i="1" s="1"/>
  <c r="G653" i="11"/>
  <c r="I650" i="1" s="1"/>
  <c r="G654" i="11"/>
  <c r="I651" i="1" s="1"/>
  <c r="G655" i="11"/>
  <c r="I652" i="1" s="1"/>
  <c r="G656" i="11"/>
  <c r="I653" i="1" s="1"/>
  <c r="G657" i="11"/>
  <c r="I654" i="1" s="1"/>
  <c r="G658" i="11"/>
  <c r="I655" i="1" s="1"/>
  <c r="G659" i="11"/>
  <c r="I656" i="1" s="1"/>
  <c r="G660" i="11"/>
  <c r="I657" i="1" s="1"/>
  <c r="G661" i="11"/>
  <c r="I658" i="1" s="1"/>
  <c r="G662" i="11"/>
  <c r="I659" i="1" s="1"/>
  <c r="G663" i="11"/>
  <c r="I660" i="1" s="1"/>
  <c r="G664" i="11"/>
  <c r="I661" i="1" s="1"/>
  <c r="G665" i="11"/>
  <c r="I662" i="1" s="1"/>
  <c r="G666" i="11"/>
  <c r="I663" i="1" s="1"/>
  <c r="G667" i="11"/>
  <c r="I664" i="1" s="1"/>
  <c r="G668" i="11"/>
  <c r="I665" i="1" s="1"/>
  <c r="G669" i="11"/>
  <c r="I666" i="1" s="1"/>
  <c r="G670" i="11"/>
  <c r="I667" i="1" s="1"/>
  <c r="G671" i="11"/>
  <c r="I668" i="1" s="1"/>
  <c r="G672" i="11"/>
  <c r="I669" i="1" s="1"/>
  <c r="G673" i="11"/>
  <c r="I670" i="1" s="1"/>
  <c r="G674" i="11"/>
  <c r="I671" i="1" s="1"/>
  <c r="G675" i="11"/>
  <c r="I672" i="1" s="1"/>
  <c r="G676" i="11"/>
  <c r="I673" i="1" s="1"/>
  <c r="G677" i="11"/>
  <c r="I674" i="1" s="1"/>
  <c r="G678" i="11"/>
  <c r="I675" i="1" s="1"/>
  <c r="G679" i="11"/>
  <c r="I676" i="1" s="1"/>
  <c r="G680" i="11"/>
  <c r="I677" i="1" s="1"/>
  <c r="G681" i="11"/>
  <c r="I678" i="1" s="1"/>
  <c r="G682" i="11"/>
  <c r="I679" i="1" s="1"/>
  <c r="G683" i="11"/>
  <c r="I680" i="1" s="1"/>
  <c r="G684" i="11"/>
  <c r="I681" i="1" s="1"/>
  <c r="G685" i="11"/>
  <c r="I682" i="1" s="1"/>
  <c r="G686" i="11"/>
  <c r="I683" i="1" s="1"/>
  <c r="G687" i="11"/>
  <c r="I684" i="1" s="1"/>
  <c r="G688" i="11"/>
  <c r="I685" i="1" s="1"/>
  <c r="G689" i="11"/>
  <c r="I686" i="1" s="1"/>
  <c r="G690" i="11"/>
  <c r="I687" i="1" s="1"/>
  <c r="G691" i="11"/>
  <c r="I688" i="1" s="1"/>
  <c r="G692" i="11"/>
  <c r="I689" i="1" s="1"/>
  <c r="G693" i="11"/>
  <c r="I690" i="1" s="1"/>
  <c r="G694" i="11"/>
  <c r="I691" i="1" s="1"/>
  <c r="G695" i="11"/>
  <c r="I692" i="1" s="1"/>
  <c r="G696" i="11"/>
  <c r="I693" i="1" s="1"/>
  <c r="G697" i="11"/>
  <c r="I694" i="1" s="1"/>
  <c r="G698" i="11"/>
  <c r="I695" i="1" s="1"/>
  <c r="G699" i="11"/>
  <c r="I696" i="1" s="1"/>
  <c r="G700" i="11"/>
  <c r="I697" i="1" s="1"/>
  <c r="G701" i="11"/>
  <c r="I698" i="1" s="1"/>
  <c r="G702" i="11"/>
  <c r="I699" i="1" s="1"/>
  <c r="G703" i="11"/>
  <c r="I700" i="1" s="1"/>
  <c r="G704" i="11"/>
  <c r="I701" i="1" s="1"/>
  <c r="G705" i="11"/>
  <c r="I702" i="1" s="1"/>
  <c r="G706" i="11"/>
  <c r="I703" i="1" s="1"/>
  <c r="G707" i="11"/>
  <c r="I704" i="1" s="1"/>
  <c r="G708" i="11"/>
  <c r="I705" i="1" s="1"/>
  <c r="G709" i="11"/>
  <c r="I706" i="1" s="1"/>
  <c r="G710" i="11"/>
  <c r="I707" i="1" s="1"/>
  <c r="G711" i="11"/>
  <c r="I708" i="1" s="1"/>
  <c r="G712" i="11"/>
  <c r="I709" i="1" s="1"/>
  <c r="G713" i="11"/>
  <c r="I710" i="1" s="1"/>
  <c r="G714" i="11"/>
  <c r="I711" i="1" s="1"/>
  <c r="G715" i="11"/>
  <c r="I712" i="1" s="1"/>
  <c r="G716" i="11"/>
  <c r="I713" i="1" s="1"/>
  <c r="G717" i="11"/>
  <c r="I714" i="1" s="1"/>
  <c r="G718" i="11"/>
  <c r="I715" i="1" s="1"/>
  <c r="G719" i="11"/>
  <c r="I716" i="1" s="1"/>
  <c r="G720" i="11"/>
  <c r="I717" i="1" s="1"/>
  <c r="G721" i="11"/>
  <c r="I718" i="1" s="1"/>
  <c r="G722" i="11"/>
  <c r="I719" i="1" s="1"/>
  <c r="G723" i="11"/>
  <c r="I720" i="1" s="1"/>
  <c r="G724" i="11"/>
  <c r="I721" i="1" s="1"/>
  <c r="G725" i="11"/>
  <c r="I722" i="1" s="1"/>
  <c r="G726" i="11"/>
  <c r="I723" i="1" s="1"/>
  <c r="G727" i="11"/>
  <c r="I724" i="1" s="1"/>
  <c r="G728" i="11"/>
  <c r="I725" i="1" s="1"/>
  <c r="G729" i="11"/>
  <c r="I726" i="1" s="1"/>
  <c r="G730" i="11"/>
  <c r="I727" i="1" s="1"/>
  <c r="G731" i="11"/>
  <c r="I728" i="1" s="1"/>
  <c r="G732" i="11"/>
  <c r="I729" i="1" s="1"/>
  <c r="G733" i="11"/>
  <c r="I730" i="1" s="1"/>
  <c r="G734" i="11"/>
  <c r="I731" i="1" s="1"/>
  <c r="G735" i="11"/>
  <c r="I732" i="1" s="1"/>
  <c r="G736" i="11"/>
  <c r="I733" i="1" s="1"/>
  <c r="G737" i="11"/>
  <c r="I734" i="1" s="1"/>
  <c r="G738" i="11"/>
  <c r="I735" i="1" s="1"/>
  <c r="G739" i="11"/>
  <c r="I736" i="1" s="1"/>
  <c r="G740" i="11"/>
  <c r="I737" i="1" s="1"/>
  <c r="G741" i="11"/>
  <c r="I738" i="1" s="1"/>
  <c r="G742" i="11"/>
  <c r="I739" i="1" s="1"/>
  <c r="G743" i="11"/>
  <c r="I740" i="1" s="1"/>
  <c r="G744" i="11"/>
  <c r="I741" i="1" s="1"/>
  <c r="G745" i="11"/>
  <c r="I742" i="1" s="1"/>
  <c r="G746" i="11"/>
  <c r="I743" i="1" s="1"/>
  <c r="G747" i="11"/>
  <c r="I744" i="1" s="1"/>
  <c r="G748" i="11"/>
  <c r="I745" i="1" s="1"/>
  <c r="G749" i="11"/>
  <c r="I746" i="1" s="1"/>
  <c r="G750" i="11"/>
  <c r="I747" i="1" s="1"/>
  <c r="G751" i="11"/>
  <c r="I748" i="1" s="1"/>
  <c r="G752" i="11"/>
  <c r="I749" i="1" s="1"/>
  <c r="G753" i="11"/>
  <c r="I750" i="1" s="1"/>
  <c r="G754" i="11"/>
  <c r="I751" i="1" s="1"/>
  <c r="G755" i="11"/>
  <c r="I752" i="1" s="1"/>
  <c r="G756" i="11"/>
  <c r="I753" i="1" s="1"/>
  <c r="G757" i="11"/>
  <c r="I754" i="1" s="1"/>
  <c r="G758" i="11"/>
  <c r="I755" i="1" s="1"/>
  <c r="G759" i="11"/>
  <c r="I756" i="1" s="1"/>
  <c r="G760" i="11"/>
  <c r="I757" i="1" s="1"/>
  <c r="G761" i="11"/>
  <c r="I758" i="1" s="1"/>
  <c r="G762" i="11"/>
  <c r="I759" i="1" s="1"/>
  <c r="G763" i="11"/>
  <c r="I760" i="1" s="1"/>
  <c r="G764" i="11"/>
  <c r="I761" i="1" s="1"/>
  <c r="G765" i="11"/>
  <c r="I762" i="1" s="1"/>
  <c r="G766" i="11"/>
  <c r="I763" i="1" s="1"/>
  <c r="G767" i="11"/>
  <c r="I764" i="1" s="1"/>
  <c r="G768" i="11"/>
  <c r="I765" i="1" s="1"/>
  <c r="G769" i="11"/>
  <c r="I766" i="1" s="1"/>
  <c r="G770" i="11"/>
  <c r="I767" i="1" s="1"/>
  <c r="G771" i="11"/>
  <c r="I768" i="1" s="1"/>
  <c r="G772" i="11"/>
  <c r="I769" i="1" s="1"/>
  <c r="G773" i="11"/>
  <c r="I770" i="1" s="1"/>
  <c r="G774" i="11"/>
  <c r="I771" i="1" s="1"/>
  <c r="G775" i="11"/>
  <c r="I772" i="1" s="1"/>
  <c r="G776" i="11"/>
  <c r="I773" i="1" s="1"/>
  <c r="G777" i="11"/>
  <c r="I774" i="1" s="1"/>
  <c r="G778" i="11"/>
  <c r="I775" i="1" s="1"/>
  <c r="G779" i="11"/>
  <c r="I776" i="1" s="1"/>
  <c r="G780" i="11"/>
  <c r="I777" i="1" s="1"/>
  <c r="G781" i="11"/>
  <c r="I778" i="1" s="1"/>
  <c r="G782" i="11"/>
  <c r="I779" i="1" s="1"/>
  <c r="G783" i="11"/>
  <c r="I780" i="1" s="1"/>
  <c r="G784" i="11"/>
  <c r="I781" i="1" s="1"/>
  <c r="G785" i="11"/>
  <c r="I782" i="1" s="1"/>
  <c r="G786" i="11"/>
  <c r="I783" i="1" s="1"/>
  <c r="G787" i="11"/>
  <c r="I784" i="1" s="1"/>
  <c r="G788" i="11"/>
  <c r="I785" i="1" s="1"/>
  <c r="G789" i="11"/>
  <c r="I786" i="1" s="1"/>
  <c r="G790" i="11"/>
  <c r="I787" i="1" s="1"/>
  <c r="G791" i="11"/>
  <c r="I788" i="1" s="1"/>
  <c r="G792" i="11"/>
  <c r="I789" i="1" s="1"/>
  <c r="G793" i="11"/>
  <c r="I790" i="1" s="1"/>
  <c r="G794" i="11"/>
  <c r="I791" i="1" s="1"/>
  <c r="G795" i="11"/>
  <c r="I792" i="1" s="1"/>
  <c r="G796" i="11"/>
  <c r="I793" i="1" s="1"/>
  <c r="G797" i="11"/>
  <c r="I794" i="1" s="1"/>
  <c r="G798" i="11"/>
  <c r="I795" i="1" s="1"/>
  <c r="G799" i="11"/>
  <c r="I796" i="1" s="1"/>
  <c r="G800" i="11"/>
  <c r="I797" i="1" s="1"/>
  <c r="G801" i="11"/>
  <c r="I798" i="1" s="1"/>
  <c r="G802" i="11"/>
  <c r="I799" i="1" s="1"/>
  <c r="G803" i="11"/>
  <c r="I800" i="1" s="1"/>
  <c r="G804" i="11"/>
  <c r="I801" i="1" s="1"/>
  <c r="G805" i="11"/>
  <c r="I802" i="1" s="1"/>
  <c r="G806" i="11"/>
  <c r="I803" i="1" s="1"/>
  <c r="G807" i="11"/>
  <c r="I804" i="1" s="1"/>
  <c r="G808" i="11"/>
  <c r="I805" i="1" s="1"/>
  <c r="G809" i="11"/>
  <c r="I806" i="1" s="1"/>
  <c r="G810" i="11"/>
  <c r="I807" i="1" s="1"/>
  <c r="G811" i="11"/>
  <c r="I808" i="1" s="1"/>
  <c r="G812" i="11"/>
  <c r="I809" i="1" s="1"/>
  <c r="G813" i="11"/>
  <c r="I810" i="1" s="1"/>
  <c r="G814" i="11"/>
  <c r="I811" i="1" s="1"/>
  <c r="G815" i="11"/>
  <c r="I812" i="1" s="1"/>
  <c r="G816" i="11"/>
  <c r="I813" i="1" s="1"/>
  <c r="G817" i="11"/>
  <c r="I814" i="1" s="1"/>
  <c r="G818" i="11"/>
  <c r="I815" i="1" s="1"/>
  <c r="G819" i="11"/>
  <c r="I816" i="1" s="1"/>
  <c r="G820" i="11"/>
  <c r="I817" i="1" s="1"/>
  <c r="G821" i="11"/>
  <c r="I818" i="1" s="1"/>
  <c r="G822" i="11"/>
  <c r="I819" i="1" s="1"/>
  <c r="G823" i="11"/>
  <c r="I820" i="1" s="1"/>
  <c r="G824" i="11"/>
  <c r="I821" i="1" s="1"/>
  <c r="G825" i="11"/>
  <c r="I822" i="1" s="1"/>
  <c r="G826" i="11"/>
  <c r="I823" i="1" s="1"/>
  <c r="G827" i="11"/>
  <c r="I824" i="1" s="1"/>
  <c r="G828" i="11"/>
  <c r="I825" i="1" s="1"/>
  <c r="G829" i="11"/>
  <c r="I826" i="1" s="1"/>
  <c r="G830" i="11"/>
  <c r="I827" i="1" s="1"/>
  <c r="G831" i="11"/>
  <c r="I828" i="1" s="1"/>
  <c r="G832" i="11"/>
  <c r="I829" i="1" s="1"/>
  <c r="G833" i="11"/>
  <c r="I830" i="1" s="1"/>
  <c r="G834" i="11"/>
  <c r="I831" i="1" s="1"/>
  <c r="G835" i="11"/>
  <c r="I832" i="1" s="1"/>
  <c r="G836" i="11"/>
  <c r="I833" i="1" s="1"/>
  <c r="G837" i="11"/>
  <c r="I834" i="1" s="1"/>
  <c r="G838" i="11"/>
  <c r="I835" i="1" s="1"/>
  <c r="G839" i="11"/>
  <c r="I836" i="1" s="1"/>
  <c r="G840" i="11"/>
  <c r="I837" i="1" s="1"/>
  <c r="G841" i="11"/>
  <c r="I838" i="1" s="1"/>
  <c r="G842" i="11"/>
  <c r="I839" i="1" s="1"/>
  <c r="G843" i="11"/>
  <c r="I840" i="1" s="1"/>
  <c r="G844" i="11"/>
  <c r="I841" i="1" s="1"/>
  <c r="G845" i="11"/>
  <c r="I842" i="1" s="1"/>
  <c r="G846" i="11"/>
  <c r="I843" i="1" s="1"/>
  <c r="G847" i="11"/>
  <c r="I844" i="1" s="1"/>
  <c r="G848" i="11"/>
  <c r="I845" i="1" s="1"/>
  <c r="G849" i="11"/>
  <c r="I846" i="1" s="1"/>
  <c r="G850" i="11"/>
  <c r="I847" i="1" s="1"/>
  <c r="G851" i="11"/>
  <c r="I848" i="1" s="1"/>
  <c r="G852" i="11"/>
  <c r="I849" i="1" s="1"/>
  <c r="G853" i="11"/>
  <c r="I850" i="1" s="1"/>
  <c r="G854" i="11"/>
  <c r="I851" i="1" s="1"/>
  <c r="G855" i="11"/>
  <c r="I852" i="1" s="1"/>
  <c r="G856" i="11"/>
  <c r="I853" i="1" s="1"/>
  <c r="G857" i="11"/>
  <c r="I854" i="1" s="1"/>
  <c r="G858" i="11"/>
  <c r="I855" i="1" s="1"/>
  <c r="G859" i="11"/>
  <c r="I856" i="1" s="1"/>
  <c r="G860" i="11"/>
  <c r="I857" i="1" s="1"/>
  <c r="G861" i="11"/>
  <c r="I858" i="1" s="1"/>
  <c r="G862" i="11"/>
  <c r="I859" i="1" s="1"/>
  <c r="G863" i="11"/>
  <c r="I860" i="1" s="1"/>
  <c r="G864" i="11"/>
  <c r="I861" i="1" s="1"/>
  <c r="G865" i="11"/>
  <c r="I862" i="1" s="1"/>
  <c r="G866" i="11"/>
  <c r="I863" i="1" s="1"/>
  <c r="G867" i="11"/>
  <c r="I864" i="1" s="1"/>
  <c r="G868" i="11"/>
  <c r="I865" i="1" s="1"/>
  <c r="G869" i="11"/>
  <c r="I866" i="1" s="1"/>
  <c r="G870" i="11"/>
  <c r="I867" i="1" s="1"/>
  <c r="G871" i="11"/>
  <c r="I868" i="1" s="1"/>
  <c r="G872" i="11"/>
  <c r="I869" i="1" s="1"/>
  <c r="G873" i="11"/>
  <c r="I870" i="1" s="1"/>
  <c r="G874" i="11"/>
  <c r="I871" i="1" s="1"/>
  <c r="G875" i="11"/>
  <c r="I872" i="1" s="1"/>
  <c r="G876" i="11"/>
  <c r="I873" i="1" s="1"/>
  <c r="G877" i="11"/>
  <c r="I874" i="1" s="1"/>
  <c r="G878" i="11"/>
  <c r="I875" i="1" s="1"/>
  <c r="G879" i="11"/>
  <c r="I876" i="1" s="1"/>
  <c r="G880" i="11"/>
  <c r="I877" i="1" s="1"/>
  <c r="G881" i="11"/>
  <c r="I878" i="1" s="1"/>
  <c r="G882" i="11"/>
  <c r="I879" i="1" s="1"/>
  <c r="G883" i="11"/>
  <c r="I880" i="1" s="1"/>
  <c r="G884" i="11"/>
  <c r="I881" i="1" s="1"/>
  <c r="G885" i="11"/>
  <c r="I882" i="1" s="1"/>
  <c r="G886" i="11"/>
  <c r="I883" i="1" s="1"/>
  <c r="G887" i="11"/>
  <c r="I884" i="1" s="1"/>
  <c r="G888" i="11"/>
  <c r="I885" i="1" s="1"/>
  <c r="G889" i="11"/>
  <c r="I886" i="1" s="1"/>
  <c r="G890" i="11"/>
  <c r="I887" i="1" s="1"/>
  <c r="G891" i="11"/>
  <c r="I888" i="1" s="1"/>
  <c r="G892" i="11"/>
  <c r="I889" i="1" s="1"/>
  <c r="G893" i="11"/>
  <c r="I890" i="1" s="1"/>
  <c r="G894" i="11"/>
  <c r="I891" i="1" s="1"/>
  <c r="G895" i="11"/>
  <c r="I892" i="1" s="1"/>
  <c r="G896" i="11"/>
  <c r="I893" i="1" s="1"/>
  <c r="G897" i="11"/>
  <c r="I894" i="1" s="1"/>
  <c r="G898" i="11"/>
  <c r="I895" i="1" s="1"/>
  <c r="G899" i="11"/>
  <c r="I896" i="1" s="1"/>
  <c r="G900" i="11"/>
  <c r="I897" i="1" s="1"/>
  <c r="G901" i="11"/>
  <c r="I898" i="1" s="1"/>
  <c r="G902" i="11"/>
  <c r="I899" i="1" s="1"/>
  <c r="G903" i="11"/>
  <c r="I900" i="1" s="1"/>
  <c r="G904" i="11"/>
  <c r="I901" i="1" s="1"/>
  <c r="G905" i="11"/>
  <c r="I902" i="1" s="1"/>
  <c r="G906" i="11"/>
  <c r="I903" i="1" s="1"/>
  <c r="G907" i="11"/>
  <c r="I904" i="1" s="1"/>
  <c r="G908" i="11"/>
  <c r="I905" i="1" s="1"/>
  <c r="G909" i="11"/>
  <c r="I906" i="1" s="1"/>
  <c r="G910" i="11"/>
  <c r="I907" i="1" s="1"/>
  <c r="G911" i="11"/>
  <c r="I908" i="1" s="1"/>
  <c r="G912" i="11"/>
  <c r="I909" i="1" s="1"/>
  <c r="G913" i="11"/>
  <c r="I910" i="1" s="1"/>
  <c r="G914" i="11"/>
  <c r="I911" i="1" s="1"/>
  <c r="G915" i="11"/>
  <c r="I912" i="1" s="1"/>
  <c r="G916" i="11"/>
  <c r="I913" i="1" s="1"/>
  <c r="G917" i="11"/>
  <c r="I914" i="1" s="1"/>
  <c r="G918" i="11"/>
  <c r="I915" i="1" s="1"/>
  <c r="G919" i="11"/>
  <c r="I916" i="1" s="1"/>
  <c r="G920" i="11"/>
  <c r="I917" i="1" s="1"/>
  <c r="G921" i="11"/>
  <c r="I918" i="1" s="1"/>
  <c r="G922" i="11"/>
  <c r="I919" i="1" s="1"/>
  <c r="G923" i="11"/>
  <c r="I920" i="1" s="1"/>
  <c r="G924" i="11"/>
  <c r="I921" i="1" s="1"/>
  <c r="G925" i="11"/>
  <c r="I922" i="1" s="1"/>
  <c r="G926" i="11"/>
  <c r="I923" i="1" s="1"/>
  <c r="G927" i="11"/>
  <c r="I924" i="1" s="1"/>
  <c r="G928" i="11"/>
  <c r="I925" i="1" s="1"/>
  <c r="G929" i="11"/>
  <c r="I926" i="1" s="1"/>
  <c r="G930" i="11"/>
  <c r="I927" i="1" s="1"/>
  <c r="G931" i="11"/>
  <c r="I928" i="1" s="1"/>
  <c r="G932" i="11"/>
  <c r="I929" i="1" s="1"/>
  <c r="G933" i="11"/>
  <c r="I930" i="1" s="1"/>
  <c r="G934" i="11"/>
  <c r="I931" i="1" s="1"/>
  <c r="G935" i="11"/>
  <c r="I932" i="1" s="1"/>
  <c r="G936" i="11"/>
  <c r="I933" i="1" s="1"/>
  <c r="G937" i="11"/>
  <c r="I934" i="1" s="1"/>
  <c r="G938" i="11"/>
  <c r="I935" i="1" s="1"/>
  <c r="G939" i="11"/>
  <c r="I936" i="1" s="1"/>
  <c r="G940" i="11"/>
  <c r="I937" i="1" s="1"/>
  <c r="G941" i="11"/>
  <c r="I938" i="1" s="1"/>
  <c r="G942" i="11"/>
  <c r="I939" i="1" s="1"/>
  <c r="G943" i="11"/>
  <c r="I940" i="1" s="1"/>
  <c r="G944" i="11"/>
  <c r="I941" i="1" s="1"/>
  <c r="G945" i="11"/>
  <c r="I942" i="1" s="1"/>
  <c r="G946" i="11"/>
  <c r="I943" i="1" s="1"/>
  <c r="G947" i="11"/>
  <c r="I944" i="1" s="1"/>
  <c r="G948" i="11"/>
  <c r="I945" i="1" s="1"/>
  <c r="G949" i="11"/>
  <c r="I946" i="1" s="1"/>
  <c r="G950" i="11"/>
  <c r="I947" i="1" s="1"/>
  <c r="G951" i="11"/>
  <c r="I948" i="1" s="1"/>
  <c r="G952" i="11"/>
  <c r="I949" i="1" s="1"/>
  <c r="G953" i="11"/>
  <c r="I950" i="1" s="1"/>
  <c r="G954" i="11"/>
  <c r="I951" i="1" s="1"/>
  <c r="G955" i="11"/>
  <c r="I952" i="1" s="1"/>
  <c r="G956" i="11"/>
  <c r="I953" i="1" s="1"/>
  <c r="G957" i="11"/>
  <c r="I954" i="1" s="1"/>
  <c r="G958" i="11"/>
  <c r="I955" i="1" s="1"/>
  <c r="G959" i="11"/>
  <c r="I956" i="1" s="1"/>
  <c r="G960" i="11"/>
  <c r="I957" i="1" s="1"/>
  <c r="G961" i="11"/>
  <c r="I958" i="1" s="1"/>
  <c r="G962" i="11"/>
  <c r="I959" i="1" s="1"/>
  <c r="G963" i="11"/>
  <c r="I960" i="1" s="1"/>
  <c r="G964" i="11"/>
  <c r="I961" i="1" s="1"/>
  <c r="G965" i="11"/>
  <c r="I962" i="1" s="1"/>
  <c r="G966" i="11"/>
  <c r="I963" i="1" s="1"/>
  <c r="G967" i="11"/>
  <c r="I964" i="1" s="1"/>
  <c r="G968" i="11"/>
  <c r="I965" i="1" s="1"/>
  <c r="G969" i="11"/>
  <c r="I966" i="1" s="1"/>
  <c r="G970" i="11"/>
  <c r="I967" i="1" s="1"/>
  <c r="G971" i="11"/>
  <c r="I968" i="1" s="1"/>
  <c r="G972" i="11"/>
  <c r="I969" i="1" s="1"/>
  <c r="G973" i="11"/>
  <c r="I970" i="1" s="1"/>
  <c r="G974" i="11"/>
  <c r="I971" i="1" s="1"/>
  <c r="G975" i="11"/>
  <c r="I972" i="1" s="1"/>
  <c r="G976" i="11"/>
  <c r="I973" i="1" s="1"/>
  <c r="G977" i="11"/>
  <c r="I974" i="1" s="1"/>
  <c r="G978" i="11"/>
  <c r="I975" i="1" s="1"/>
  <c r="G979" i="11"/>
  <c r="I976" i="1" s="1"/>
  <c r="G980" i="11"/>
  <c r="I977" i="1" s="1"/>
  <c r="G981" i="11"/>
  <c r="I978" i="1" s="1"/>
  <c r="G982" i="11"/>
  <c r="I979" i="1" s="1"/>
  <c r="G983" i="11"/>
  <c r="I980" i="1" s="1"/>
  <c r="G984" i="11"/>
  <c r="I981" i="1" s="1"/>
  <c r="G985" i="11"/>
  <c r="I982" i="1" s="1"/>
  <c r="G986" i="11"/>
  <c r="I983" i="1" s="1"/>
  <c r="G987" i="11"/>
  <c r="I984" i="1" s="1"/>
  <c r="G988" i="11"/>
  <c r="I985" i="1" s="1"/>
  <c r="G989" i="11"/>
  <c r="I986" i="1" s="1"/>
  <c r="G990" i="11"/>
  <c r="I987" i="1" s="1"/>
  <c r="G991" i="11"/>
  <c r="I988" i="1" s="1"/>
  <c r="G992" i="11"/>
  <c r="I989" i="1" s="1"/>
  <c r="G993" i="11"/>
  <c r="I990" i="1" s="1"/>
  <c r="G994" i="11"/>
  <c r="I991" i="1" s="1"/>
  <c r="G995" i="11"/>
  <c r="I992" i="1" s="1"/>
  <c r="G996" i="11"/>
  <c r="I993" i="1" s="1"/>
  <c r="G997" i="11"/>
  <c r="I994" i="1" s="1"/>
  <c r="G998" i="11"/>
  <c r="I995" i="1" s="1"/>
  <c r="G999" i="11"/>
  <c r="I996" i="1" s="1"/>
  <c r="G1000" i="11"/>
  <c r="I997" i="1" s="1"/>
  <c r="G1001" i="11"/>
  <c r="I998" i="1" s="1"/>
  <c r="G1002" i="11"/>
  <c r="I999" i="1" s="1"/>
  <c r="G1003" i="11"/>
  <c r="I1000" i="1" s="1"/>
  <c r="G1004" i="11"/>
  <c r="I1001" i="1" s="1"/>
  <c r="G1005" i="11"/>
  <c r="I1002" i="1" s="1"/>
  <c r="G1006" i="11"/>
  <c r="I1003" i="1" s="1"/>
  <c r="G1007" i="11"/>
  <c r="I1004" i="1" s="1"/>
  <c r="G1008" i="11"/>
  <c r="I1005" i="1" s="1"/>
  <c r="G1009" i="11"/>
  <c r="I1006" i="1" s="1"/>
  <c r="G1010" i="11"/>
  <c r="I1007" i="1" s="1"/>
  <c r="G1011" i="11"/>
  <c r="I1008" i="1" s="1"/>
  <c r="G1012" i="11"/>
  <c r="I1009" i="1" s="1"/>
  <c r="G1013" i="11"/>
  <c r="I1010" i="1" s="1"/>
  <c r="G1014" i="11"/>
  <c r="I1011" i="1" s="1"/>
  <c r="G1015" i="11"/>
  <c r="I1012" i="1" s="1"/>
  <c r="G1016" i="11"/>
  <c r="I1013" i="1" s="1"/>
  <c r="G1017" i="11"/>
  <c r="I1014" i="1" s="1"/>
  <c r="G1018" i="11"/>
  <c r="I1015" i="1" s="1"/>
  <c r="G1019" i="11"/>
  <c r="I1016" i="1" s="1"/>
  <c r="G1020" i="11"/>
  <c r="I1017" i="1" s="1"/>
  <c r="G1021" i="11"/>
  <c r="I1018" i="1" s="1"/>
  <c r="G1022" i="11"/>
  <c r="I1019" i="1" s="1"/>
  <c r="G1023" i="11"/>
  <c r="I1020" i="1" s="1"/>
  <c r="G1024" i="11"/>
  <c r="I1021" i="1" s="1"/>
  <c r="G1025" i="11"/>
  <c r="I1022" i="1" s="1"/>
  <c r="G1026" i="11"/>
  <c r="I1023" i="1" s="1"/>
  <c r="G1027" i="11"/>
  <c r="I1024" i="1" s="1"/>
  <c r="G1028" i="11"/>
  <c r="I1025" i="1" s="1"/>
  <c r="G1029" i="11"/>
  <c r="I1026" i="1" s="1"/>
  <c r="G1030" i="11"/>
  <c r="I1027" i="1" s="1"/>
  <c r="G1031" i="11"/>
  <c r="I1028" i="1" s="1"/>
  <c r="G1032" i="11"/>
  <c r="I1029" i="1" s="1"/>
  <c r="G1033" i="11"/>
  <c r="I1030" i="1" s="1"/>
  <c r="G1034" i="11"/>
  <c r="I1031" i="1" s="1"/>
  <c r="G1035" i="11"/>
  <c r="I1032" i="1" s="1"/>
  <c r="G1036" i="11"/>
  <c r="I1033" i="1" s="1"/>
  <c r="G1037" i="11"/>
  <c r="I1034" i="1" s="1"/>
  <c r="G1038" i="11"/>
  <c r="I1035" i="1" s="1"/>
  <c r="G1039" i="11"/>
  <c r="I1036" i="1" s="1"/>
  <c r="G1040" i="11"/>
  <c r="I1037" i="1" s="1"/>
  <c r="G1041" i="11"/>
  <c r="I1038" i="1" s="1"/>
  <c r="G1042" i="11"/>
  <c r="I1039" i="1" s="1"/>
  <c r="G1043" i="11"/>
  <c r="I1040" i="1" s="1"/>
  <c r="G1044" i="11"/>
  <c r="I1041" i="1" s="1"/>
  <c r="G1045" i="11"/>
  <c r="I1042" i="1" s="1"/>
  <c r="G1046" i="11"/>
  <c r="I1043" i="1" s="1"/>
  <c r="G1047" i="11"/>
  <c r="I1044" i="1" s="1"/>
  <c r="G1048" i="11"/>
  <c r="I1045" i="1" s="1"/>
  <c r="G1049" i="11"/>
  <c r="I1046" i="1" s="1"/>
  <c r="G1050" i="11"/>
  <c r="I1047" i="1" s="1"/>
  <c r="G1051" i="11"/>
  <c r="I1048" i="1" s="1"/>
  <c r="G1052" i="11"/>
  <c r="I1049" i="1" s="1"/>
  <c r="G1053" i="11"/>
  <c r="I1050" i="1" s="1"/>
  <c r="G1054" i="11"/>
  <c r="I1051" i="1" s="1"/>
  <c r="G1055" i="11"/>
  <c r="I1052" i="1" s="1"/>
  <c r="G1056" i="11"/>
  <c r="I1053" i="1" s="1"/>
  <c r="G1057" i="11"/>
  <c r="I1054" i="1" s="1"/>
  <c r="G1058" i="11"/>
  <c r="I1055" i="1" s="1"/>
  <c r="G1059" i="11"/>
  <c r="I1056" i="1" s="1"/>
  <c r="G1060" i="11"/>
  <c r="I1057" i="1" s="1"/>
  <c r="G1061" i="11"/>
  <c r="I1058" i="1" s="1"/>
  <c r="G1062" i="11"/>
  <c r="I1059" i="1" s="1"/>
  <c r="G1063" i="11"/>
  <c r="I1060" i="1" s="1"/>
  <c r="G1064" i="11"/>
  <c r="I1061" i="1" s="1"/>
  <c r="G1065" i="11"/>
  <c r="I1062" i="1" s="1"/>
  <c r="G1066" i="11"/>
  <c r="I1063" i="1" s="1"/>
  <c r="G1067" i="11"/>
  <c r="I1064" i="1" s="1"/>
  <c r="G1068" i="11"/>
  <c r="I1065" i="1" s="1"/>
  <c r="G1069" i="11"/>
  <c r="I1066" i="1" s="1"/>
  <c r="G1070" i="11"/>
  <c r="I1067" i="1" s="1"/>
  <c r="G1071" i="11"/>
  <c r="I1068" i="1" s="1"/>
  <c r="G1072" i="11"/>
  <c r="I1069" i="1" s="1"/>
  <c r="G1073" i="11"/>
  <c r="I1070" i="1" s="1"/>
  <c r="G1074" i="11"/>
  <c r="I1071" i="1" s="1"/>
  <c r="G1075" i="11"/>
  <c r="I1072" i="1" s="1"/>
  <c r="G1076" i="11"/>
  <c r="I1073" i="1" s="1"/>
  <c r="G1077" i="11"/>
  <c r="I1074" i="1" s="1"/>
  <c r="G1078" i="11"/>
  <c r="I1075" i="1" s="1"/>
  <c r="G1079" i="11"/>
  <c r="I1076" i="1" s="1"/>
  <c r="G1080" i="11"/>
  <c r="I1077" i="1" s="1"/>
  <c r="G1081" i="11"/>
  <c r="I1078" i="1" s="1"/>
  <c r="G1082" i="11"/>
  <c r="I1079" i="1" s="1"/>
  <c r="G1083" i="11"/>
  <c r="I1080" i="1" s="1"/>
  <c r="G1084" i="11"/>
  <c r="I1081" i="1" s="1"/>
  <c r="G1085" i="11"/>
  <c r="I1082" i="1" s="1"/>
  <c r="G1086" i="11"/>
  <c r="I1083" i="1" s="1"/>
  <c r="G1087" i="11"/>
  <c r="I1084" i="1" s="1"/>
  <c r="G1088" i="11"/>
  <c r="I1085" i="1" s="1"/>
  <c r="G1089" i="11"/>
  <c r="I1086" i="1" s="1"/>
  <c r="G1090" i="11"/>
  <c r="I1087" i="1" s="1"/>
  <c r="G1091" i="11"/>
  <c r="I1088" i="1" s="1"/>
  <c r="G1092" i="11"/>
  <c r="I1089" i="1" s="1"/>
  <c r="G1093" i="11"/>
  <c r="I1090" i="1" s="1"/>
  <c r="G1094" i="11"/>
  <c r="I1091" i="1" s="1"/>
  <c r="G1095" i="11"/>
  <c r="I1092" i="1" s="1"/>
  <c r="G1096" i="11"/>
  <c r="I1093" i="1" s="1"/>
  <c r="G1097" i="11"/>
  <c r="I1094" i="1" s="1"/>
  <c r="G1098" i="11"/>
  <c r="I1095" i="1" s="1"/>
  <c r="G1099" i="11"/>
  <c r="I1096" i="1" s="1"/>
  <c r="G1100" i="11"/>
  <c r="I1097" i="1" s="1"/>
  <c r="G1101" i="11"/>
  <c r="I1098" i="1" s="1"/>
  <c r="G1102" i="11"/>
  <c r="I1099" i="1" s="1"/>
  <c r="G1103" i="11"/>
  <c r="I1100" i="1" s="1"/>
  <c r="G1104" i="11"/>
  <c r="I1101" i="1" s="1"/>
  <c r="G1105" i="11"/>
  <c r="I1102" i="1" s="1"/>
  <c r="G1106" i="11"/>
  <c r="I1103" i="1" s="1"/>
  <c r="G1107" i="11"/>
  <c r="I1104" i="1" s="1"/>
  <c r="G1108" i="11"/>
  <c r="I1105" i="1" s="1"/>
  <c r="G1109" i="11"/>
  <c r="I1106" i="1" s="1"/>
  <c r="G1110" i="11"/>
  <c r="I1107" i="1" s="1"/>
  <c r="G1111" i="11"/>
  <c r="I1108" i="1" s="1"/>
  <c r="G1112" i="11"/>
  <c r="I1109" i="1" s="1"/>
  <c r="G1113" i="11"/>
  <c r="I1110" i="1" s="1"/>
  <c r="G1114" i="11"/>
  <c r="I1111" i="1" s="1"/>
  <c r="G1115" i="11"/>
  <c r="I1112" i="1" s="1"/>
  <c r="G1116" i="11"/>
  <c r="I1113" i="1" s="1"/>
  <c r="G1117" i="11"/>
  <c r="I1114" i="1" s="1"/>
  <c r="G1118" i="11"/>
  <c r="I1115" i="1" s="1"/>
  <c r="G1119" i="11"/>
  <c r="I1116" i="1" s="1"/>
  <c r="G1120" i="11"/>
  <c r="I1117" i="1" s="1"/>
  <c r="G1121" i="11"/>
  <c r="I1118" i="1" s="1"/>
  <c r="G1122" i="11"/>
  <c r="I1119" i="1" s="1"/>
  <c r="G1123" i="11"/>
  <c r="I1120" i="1" s="1"/>
  <c r="G1124" i="11"/>
  <c r="I1121" i="1" s="1"/>
  <c r="G1125" i="11"/>
  <c r="I1122" i="1" s="1"/>
  <c r="G1126" i="11"/>
  <c r="I1123" i="1" s="1"/>
  <c r="G1127" i="11"/>
  <c r="I1124" i="1" s="1"/>
  <c r="G1128" i="11"/>
  <c r="I1125" i="1" s="1"/>
  <c r="G1129" i="11"/>
  <c r="I1126" i="1" s="1"/>
  <c r="G1130" i="11"/>
  <c r="I1127" i="1" s="1"/>
  <c r="G1131" i="11"/>
  <c r="I1128" i="1" s="1"/>
  <c r="G1132" i="11"/>
  <c r="I1129" i="1" s="1"/>
  <c r="G1133" i="11"/>
  <c r="I1130" i="1" s="1"/>
  <c r="G1134" i="11"/>
  <c r="I1131" i="1" s="1"/>
  <c r="G1135" i="11"/>
  <c r="I1132" i="1" s="1"/>
  <c r="G1136" i="11"/>
  <c r="I1133" i="1" s="1"/>
  <c r="G1137" i="11"/>
  <c r="I1134" i="1" s="1"/>
  <c r="G1138" i="11"/>
  <c r="I1135" i="1" s="1"/>
  <c r="G1139" i="11"/>
  <c r="I1136" i="1" s="1"/>
  <c r="G1140" i="11"/>
  <c r="I1137" i="1" s="1"/>
  <c r="G1141" i="11"/>
  <c r="I1138" i="1" s="1"/>
  <c r="G1142" i="11"/>
  <c r="I1139" i="1" s="1"/>
  <c r="G1143" i="11"/>
  <c r="I1140" i="1" s="1"/>
  <c r="G1144" i="11"/>
  <c r="I1141" i="1" s="1"/>
  <c r="G1145" i="11"/>
  <c r="I1142" i="1" s="1"/>
  <c r="G1146" i="11"/>
  <c r="I1143" i="1" s="1"/>
  <c r="G1147" i="11"/>
  <c r="I1144" i="1" s="1"/>
  <c r="G1148" i="11"/>
  <c r="I1145" i="1" s="1"/>
  <c r="G1149" i="11"/>
  <c r="I1146" i="1" s="1"/>
  <c r="G1150" i="11"/>
  <c r="I1147" i="1" s="1"/>
  <c r="G1151" i="11"/>
  <c r="I1148" i="1" s="1"/>
  <c r="G1152" i="11"/>
  <c r="I1149" i="1" s="1"/>
  <c r="G1153" i="11"/>
  <c r="I1150" i="1" s="1"/>
  <c r="G1154" i="11"/>
  <c r="I1151" i="1" s="1"/>
  <c r="G1155" i="11"/>
  <c r="I1152" i="1" s="1"/>
  <c r="G1156" i="11"/>
  <c r="I1153" i="1" s="1"/>
  <c r="G1157" i="11"/>
  <c r="I1154" i="1" s="1"/>
  <c r="G1158" i="11"/>
  <c r="I1155" i="1" s="1"/>
  <c r="G1159" i="11"/>
  <c r="I1156" i="1" s="1"/>
  <c r="G1160" i="11"/>
  <c r="I1157" i="1" s="1"/>
  <c r="G1161" i="11"/>
  <c r="I1158" i="1" s="1"/>
  <c r="G1162" i="11"/>
  <c r="I1159" i="1" s="1"/>
  <c r="G1163" i="11"/>
  <c r="I1160" i="1" s="1"/>
  <c r="G1164" i="11"/>
  <c r="I1161" i="1" s="1"/>
  <c r="G1165" i="11"/>
  <c r="I1162" i="1" s="1"/>
  <c r="G1166" i="11"/>
  <c r="I1163" i="1" s="1"/>
  <c r="G1167" i="11"/>
  <c r="I1164" i="1" s="1"/>
  <c r="G1168" i="11"/>
  <c r="I1165" i="1" s="1"/>
  <c r="G1169" i="11"/>
  <c r="I1166" i="1" s="1"/>
  <c r="G1170" i="11"/>
  <c r="I1167" i="1" s="1"/>
  <c r="G1171" i="11"/>
  <c r="I1168" i="1" s="1"/>
  <c r="G1172" i="11"/>
  <c r="I1169" i="1" s="1"/>
  <c r="G1173" i="11"/>
  <c r="I1170" i="1" s="1"/>
  <c r="G1174" i="11"/>
  <c r="I1171" i="1" s="1"/>
  <c r="G1175" i="11"/>
  <c r="I1172" i="1" s="1"/>
  <c r="G1176" i="11"/>
  <c r="I1173" i="1" s="1"/>
  <c r="G1177" i="11"/>
  <c r="I1174" i="1" s="1"/>
  <c r="G1178" i="11"/>
  <c r="I1175" i="1" s="1"/>
  <c r="G1179" i="11"/>
  <c r="I1176" i="1" s="1"/>
  <c r="G1180" i="11"/>
  <c r="I1177" i="1" s="1"/>
  <c r="G1181" i="11"/>
  <c r="I1178" i="1" s="1"/>
  <c r="G1182" i="11"/>
  <c r="I1179" i="1" s="1"/>
  <c r="G1183" i="11"/>
  <c r="I1180" i="1" s="1"/>
  <c r="G1184" i="11"/>
  <c r="I1181" i="1" s="1"/>
  <c r="G1185" i="11"/>
  <c r="I1182" i="1" s="1"/>
  <c r="G1186" i="11"/>
  <c r="I1183" i="1" s="1"/>
  <c r="G1187" i="11"/>
  <c r="I1184" i="1" s="1"/>
  <c r="G1188" i="11"/>
  <c r="I1185" i="1" s="1"/>
  <c r="G1189" i="11"/>
  <c r="I1186" i="1" s="1"/>
  <c r="G1190" i="11"/>
  <c r="I1187" i="1" s="1"/>
  <c r="G1191" i="11"/>
  <c r="I1188" i="1" s="1"/>
  <c r="G1192" i="11"/>
  <c r="I1189" i="1" s="1"/>
  <c r="G1193" i="11"/>
  <c r="I1190" i="1" s="1"/>
  <c r="G1194" i="11"/>
  <c r="I1191" i="1" s="1"/>
  <c r="G1195" i="11"/>
  <c r="I1192" i="1" s="1"/>
  <c r="G1196" i="11"/>
  <c r="I1193" i="1" s="1"/>
  <c r="G1197" i="11"/>
  <c r="I1194" i="1" s="1"/>
  <c r="G1198" i="11"/>
  <c r="I1195" i="1" s="1"/>
  <c r="G1199" i="11"/>
  <c r="I1196" i="1" s="1"/>
  <c r="G1200" i="11"/>
  <c r="I1197" i="1" s="1"/>
  <c r="G1201" i="11"/>
  <c r="I1198" i="1" s="1"/>
  <c r="G1202" i="11"/>
  <c r="I1199" i="1" s="1"/>
  <c r="G1203" i="11"/>
  <c r="I1200" i="1" s="1"/>
  <c r="G1204" i="11"/>
  <c r="I1201" i="1" s="1"/>
  <c r="G1205" i="11"/>
  <c r="I1202" i="1" s="1"/>
  <c r="G1206" i="11"/>
  <c r="I1203" i="1" s="1"/>
  <c r="G1207" i="11"/>
  <c r="I1204" i="1" s="1"/>
  <c r="G1208" i="11"/>
  <c r="I1205" i="1" s="1"/>
  <c r="G1209" i="11"/>
  <c r="I1206" i="1" s="1"/>
  <c r="G1210" i="11"/>
  <c r="I1207" i="1" s="1"/>
  <c r="G1211" i="11"/>
  <c r="I1208" i="1" s="1"/>
  <c r="G1212" i="11"/>
  <c r="I1209" i="1" s="1"/>
  <c r="G1213" i="11"/>
  <c r="I1210" i="1" s="1"/>
  <c r="G1214" i="11"/>
  <c r="I1211" i="1" s="1"/>
  <c r="G1215" i="11"/>
  <c r="I1212" i="1" s="1"/>
  <c r="G1216" i="11"/>
  <c r="I1213" i="1" s="1"/>
  <c r="G1217" i="11"/>
  <c r="I1214" i="1" s="1"/>
  <c r="G1218" i="11"/>
  <c r="I1215" i="1" s="1"/>
  <c r="G1219" i="11"/>
  <c r="I1216" i="1" s="1"/>
  <c r="G1220" i="11"/>
  <c r="I1217" i="1" s="1"/>
  <c r="G1221" i="11"/>
  <c r="I1218" i="1" s="1"/>
  <c r="G1222" i="11"/>
  <c r="I1219" i="1" s="1"/>
  <c r="G1223" i="11"/>
  <c r="I1220" i="1" s="1"/>
  <c r="G1224" i="11"/>
  <c r="I1221" i="1" s="1"/>
  <c r="G1225" i="11"/>
  <c r="I1222" i="1" s="1"/>
  <c r="G1226" i="11"/>
  <c r="I1223" i="1" s="1"/>
  <c r="G1227" i="11"/>
  <c r="I1224" i="1" s="1"/>
  <c r="G1228" i="11"/>
  <c r="I1225" i="1" s="1"/>
  <c r="G1229" i="11"/>
  <c r="I1226" i="1" s="1"/>
  <c r="G1230" i="11"/>
  <c r="I1227" i="1" s="1"/>
  <c r="G1231" i="11"/>
  <c r="I1228" i="1" s="1"/>
  <c r="G1232" i="11"/>
  <c r="I1229" i="1" s="1"/>
  <c r="G1233" i="11"/>
  <c r="I1230" i="1" s="1"/>
  <c r="G1234" i="11"/>
  <c r="I1231" i="1" s="1"/>
  <c r="G1235" i="11"/>
  <c r="I1232" i="1" s="1"/>
  <c r="G1236" i="11"/>
  <c r="I1233" i="1" s="1"/>
  <c r="G1237" i="11"/>
  <c r="I1234" i="1" s="1"/>
  <c r="G1238" i="11"/>
  <c r="I1235" i="1" s="1"/>
  <c r="G1239" i="11"/>
  <c r="I1236" i="1" s="1"/>
  <c r="G1240" i="11"/>
  <c r="I1237" i="1" s="1"/>
  <c r="G1241" i="11"/>
  <c r="I1238" i="1" s="1"/>
  <c r="G1242" i="11"/>
  <c r="I1239" i="1" s="1"/>
  <c r="G1243" i="11"/>
  <c r="I1240" i="1" s="1"/>
  <c r="G1244" i="11"/>
  <c r="I1241" i="1" s="1"/>
  <c r="G1245" i="11"/>
  <c r="I1242" i="1" s="1"/>
  <c r="G1246" i="11"/>
  <c r="I1243" i="1" s="1"/>
  <c r="G1247" i="11"/>
  <c r="I1244" i="1" s="1"/>
  <c r="G1248" i="11"/>
  <c r="I1245" i="1" s="1"/>
  <c r="G1249" i="11"/>
  <c r="I1246" i="1" s="1"/>
  <c r="G1250" i="11"/>
  <c r="I1247" i="1" s="1"/>
  <c r="G1251" i="11"/>
  <c r="I1248" i="1" s="1"/>
  <c r="G1252" i="11"/>
  <c r="I1249" i="1" s="1"/>
  <c r="G1253" i="11"/>
  <c r="I1250" i="1" s="1"/>
  <c r="G1254" i="11"/>
  <c r="I1251" i="1" s="1"/>
  <c r="G1255" i="11"/>
  <c r="I1252" i="1" s="1"/>
  <c r="G1256" i="11"/>
  <c r="I1253" i="1" s="1"/>
  <c r="G1257" i="11"/>
  <c r="I1254" i="1" s="1"/>
  <c r="G1258" i="11"/>
  <c r="I1255" i="1" s="1"/>
  <c r="G1259" i="11"/>
  <c r="I1256" i="1" s="1"/>
  <c r="G1260" i="11"/>
  <c r="I1257" i="1" s="1"/>
  <c r="G1261" i="11"/>
  <c r="I1258" i="1" s="1"/>
  <c r="G1262" i="11"/>
  <c r="I1259" i="1" s="1"/>
  <c r="G1263" i="11"/>
  <c r="I1260" i="1" s="1"/>
  <c r="G1264" i="11"/>
  <c r="I1261" i="1" s="1"/>
  <c r="G1265" i="11"/>
  <c r="I1262" i="1" s="1"/>
  <c r="G1266" i="11"/>
  <c r="I1263" i="1" s="1"/>
  <c r="G1267" i="11"/>
  <c r="I1264" i="1" s="1"/>
  <c r="G1268" i="11"/>
  <c r="I1265" i="1" s="1"/>
  <c r="G1269" i="11"/>
  <c r="I1266" i="1" s="1"/>
  <c r="G1270" i="11"/>
  <c r="I1267" i="1" s="1"/>
  <c r="G1271" i="11"/>
  <c r="I1268" i="1" s="1"/>
  <c r="G1272" i="11"/>
  <c r="I1269" i="1" s="1"/>
  <c r="G1273" i="11"/>
  <c r="I1270" i="1" s="1"/>
  <c r="G1274" i="11"/>
  <c r="I1271" i="1" s="1"/>
  <c r="G1275" i="11"/>
  <c r="I1272" i="1" s="1"/>
  <c r="G1276" i="11"/>
  <c r="I1273" i="1" s="1"/>
  <c r="G1277" i="11"/>
  <c r="I1274" i="1" s="1"/>
  <c r="G1278" i="11"/>
  <c r="I1275" i="1" s="1"/>
  <c r="G1279" i="11"/>
  <c r="I1276" i="1" s="1"/>
  <c r="G1280" i="11"/>
  <c r="I1277" i="1" s="1"/>
  <c r="G1281" i="11"/>
  <c r="I1278" i="1" s="1"/>
  <c r="G1282" i="11"/>
  <c r="I1279" i="1" s="1"/>
  <c r="G1283" i="11"/>
  <c r="I1280" i="1" s="1"/>
  <c r="G1284" i="11"/>
  <c r="I1281" i="1" s="1"/>
  <c r="G1285" i="11"/>
  <c r="I1282" i="1" s="1"/>
  <c r="G1286" i="11"/>
  <c r="I1283" i="1" s="1"/>
  <c r="G1287" i="11"/>
  <c r="I1284" i="1" s="1"/>
  <c r="G1288" i="11"/>
  <c r="I1285" i="1" s="1"/>
  <c r="G1289" i="11"/>
  <c r="I1286" i="1" s="1"/>
  <c r="G1290" i="11"/>
  <c r="I1287" i="1" s="1"/>
  <c r="G1291" i="11"/>
  <c r="I1288" i="1" s="1"/>
  <c r="G1292" i="11"/>
  <c r="I1289" i="1" s="1"/>
  <c r="G1293" i="11"/>
  <c r="I1290" i="1" s="1"/>
  <c r="G1294" i="11"/>
  <c r="I1291" i="1" s="1"/>
  <c r="G1295" i="11"/>
  <c r="I1292" i="1" s="1"/>
  <c r="G1296" i="11"/>
  <c r="I1293" i="1" s="1"/>
  <c r="G1297" i="11"/>
  <c r="I1294" i="1" s="1"/>
  <c r="G1298" i="11"/>
  <c r="I1295" i="1" s="1"/>
  <c r="G1299" i="11"/>
  <c r="I1296" i="1" s="1"/>
  <c r="G1300" i="11"/>
  <c r="I1297" i="1" s="1"/>
  <c r="G1301" i="11"/>
  <c r="I1298" i="1" s="1"/>
  <c r="G1302" i="11"/>
  <c r="I1299" i="1" s="1"/>
  <c r="G1303" i="11"/>
  <c r="I1300" i="1" s="1"/>
  <c r="G1304" i="11"/>
  <c r="I1301" i="1" s="1"/>
  <c r="G1305" i="11"/>
  <c r="I1302" i="1" s="1"/>
  <c r="G1306" i="11"/>
  <c r="I1303" i="1" s="1"/>
  <c r="G1307" i="11"/>
  <c r="I1304" i="1" s="1"/>
  <c r="G1308" i="11"/>
  <c r="I1305" i="1" s="1"/>
  <c r="G1309" i="11"/>
  <c r="I1306" i="1" s="1"/>
  <c r="G1310" i="11"/>
  <c r="I1307" i="1" s="1"/>
  <c r="G1311" i="11"/>
  <c r="I1308" i="1" s="1"/>
  <c r="G1312" i="11"/>
  <c r="I1309" i="1" s="1"/>
  <c r="G1313" i="11"/>
  <c r="I1310" i="1" s="1"/>
  <c r="G1314" i="11"/>
  <c r="I1311" i="1" s="1"/>
  <c r="G1315" i="11"/>
  <c r="I1312" i="1" s="1"/>
  <c r="G1316" i="11"/>
  <c r="I1313" i="1" s="1"/>
  <c r="G1317" i="11"/>
  <c r="I1314" i="1" s="1"/>
  <c r="G1318" i="11"/>
  <c r="I1315" i="1" s="1"/>
  <c r="G1319" i="11"/>
  <c r="I1316" i="1" s="1"/>
  <c r="G1320" i="11"/>
  <c r="I1317" i="1" s="1"/>
  <c r="G1321" i="11"/>
  <c r="I1318" i="1" s="1"/>
  <c r="G1322" i="11"/>
  <c r="I1319" i="1" s="1"/>
  <c r="G1323" i="11"/>
  <c r="I1320" i="1" s="1"/>
  <c r="G1324" i="11"/>
  <c r="I1321" i="1" s="1"/>
  <c r="G1325" i="11"/>
  <c r="I1322" i="1" s="1"/>
  <c r="G1326" i="11"/>
  <c r="I1323" i="1" s="1"/>
  <c r="G1327" i="11"/>
  <c r="I1324" i="1" s="1"/>
  <c r="G1328" i="11"/>
  <c r="I1325" i="1" s="1"/>
  <c r="G1329" i="11"/>
  <c r="I1326" i="1" s="1"/>
  <c r="G1330" i="11"/>
  <c r="I1327" i="1" s="1"/>
  <c r="G1331" i="11"/>
  <c r="I1328" i="1" s="1"/>
  <c r="G1332" i="11"/>
  <c r="I1329" i="1" s="1"/>
  <c r="G1333" i="11"/>
  <c r="I1330" i="1" s="1"/>
  <c r="G1334" i="11"/>
  <c r="I1331" i="1" s="1"/>
  <c r="G1335" i="11"/>
  <c r="I1332" i="1" s="1"/>
  <c r="G1336" i="11"/>
  <c r="I1333" i="1" s="1"/>
  <c r="G1337" i="11"/>
  <c r="I1334" i="1" s="1"/>
  <c r="G1338" i="11"/>
  <c r="I1335" i="1" s="1"/>
  <c r="G1339" i="11"/>
  <c r="I1336" i="1" s="1"/>
  <c r="G1340" i="11"/>
  <c r="I1337" i="1" s="1"/>
  <c r="G1341" i="11"/>
  <c r="I1338" i="1" s="1"/>
  <c r="G1342" i="11"/>
  <c r="I1339" i="1" s="1"/>
  <c r="G1343" i="11"/>
  <c r="I1340" i="1" s="1"/>
  <c r="G1344" i="11"/>
  <c r="I1341" i="1" s="1"/>
  <c r="G1345" i="11"/>
  <c r="I1342" i="1" s="1"/>
  <c r="G1346" i="11"/>
  <c r="I1343" i="1" s="1"/>
  <c r="G1347" i="11"/>
  <c r="I1344" i="1" s="1"/>
  <c r="G1348" i="11"/>
  <c r="I1345" i="1" s="1"/>
  <c r="G1349" i="11"/>
  <c r="I1346" i="1" s="1"/>
  <c r="G1350" i="11"/>
  <c r="I1347" i="1" s="1"/>
  <c r="G1351" i="11"/>
  <c r="I1348" i="1" s="1"/>
  <c r="G1352" i="11"/>
  <c r="I1349" i="1" s="1"/>
  <c r="G1353" i="11"/>
  <c r="I1350" i="1" s="1"/>
  <c r="G1354" i="11"/>
  <c r="I1351" i="1" s="1"/>
  <c r="G1355" i="11"/>
  <c r="I1352" i="1" s="1"/>
  <c r="G1356" i="11"/>
  <c r="I1353" i="1" s="1"/>
  <c r="G1357" i="11"/>
  <c r="I1354" i="1" s="1"/>
  <c r="G1358" i="11"/>
  <c r="I1355" i="1" s="1"/>
  <c r="G1359" i="11"/>
  <c r="I1356" i="1" s="1"/>
  <c r="G1360" i="11"/>
  <c r="I1357" i="1" s="1"/>
  <c r="G1361" i="11"/>
  <c r="I1358" i="1" s="1"/>
  <c r="G1362" i="11"/>
  <c r="I1359" i="1" s="1"/>
  <c r="G1363" i="11"/>
  <c r="I1360" i="1" s="1"/>
  <c r="G1364" i="11"/>
  <c r="I1361" i="1" s="1"/>
  <c r="G1365" i="11"/>
  <c r="I1362" i="1" s="1"/>
  <c r="G1366" i="11"/>
  <c r="I1363" i="1" s="1"/>
  <c r="G1367" i="11"/>
  <c r="I1364" i="1" s="1"/>
  <c r="G1368" i="11"/>
  <c r="I1365" i="1" s="1"/>
  <c r="G1369" i="11"/>
  <c r="I1366" i="1" s="1"/>
  <c r="G1370" i="11"/>
  <c r="I1367" i="1" s="1"/>
  <c r="G1371" i="11"/>
  <c r="I1368" i="1" s="1"/>
  <c r="G1372" i="11"/>
  <c r="I1369" i="1" s="1"/>
  <c r="G1373" i="11"/>
  <c r="I1370" i="1" s="1"/>
  <c r="G1374" i="11"/>
  <c r="I1371" i="1" s="1"/>
  <c r="G1375" i="11"/>
  <c r="I1372" i="1" s="1"/>
  <c r="G1376" i="11"/>
  <c r="I1373" i="1" s="1"/>
  <c r="G1377" i="11"/>
  <c r="I1374" i="1" s="1"/>
  <c r="G1378" i="11"/>
  <c r="I1375" i="1" s="1"/>
  <c r="G1379" i="11"/>
  <c r="I1376" i="1" s="1"/>
  <c r="G1380" i="11"/>
  <c r="I1377" i="1" s="1"/>
  <c r="G1381" i="11"/>
  <c r="I1378" i="1" s="1"/>
  <c r="G1382" i="11"/>
  <c r="I1379" i="1" s="1"/>
  <c r="G1383" i="11"/>
  <c r="I1380" i="1" s="1"/>
  <c r="G1384" i="11"/>
  <c r="I1381" i="1" s="1"/>
  <c r="G1385" i="11"/>
  <c r="I1382" i="1" s="1"/>
  <c r="G1386" i="11"/>
  <c r="I1383" i="1" s="1"/>
  <c r="G1387" i="11"/>
  <c r="I1384" i="1" s="1"/>
  <c r="G1388" i="11"/>
  <c r="I1385" i="1" s="1"/>
  <c r="G1389" i="11"/>
  <c r="I1386" i="1" s="1"/>
  <c r="G1390" i="11"/>
  <c r="I1387" i="1" s="1"/>
  <c r="G1391" i="11"/>
  <c r="I1388" i="1" s="1"/>
  <c r="G1392" i="11"/>
  <c r="I1389" i="1" s="1"/>
  <c r="G1393" i="11"/>
  <c r="I1390" i="1" s="1"/>
  <c r="G1394" i="11"/>
  <c r="I1391" i="1" s="1"/>
  <c r="G1395" i="11"/>
  <c r="I1392" i="1" s="1"/>
  <c r="G1396" i="11"/>
  <c r="I1393" i="1" s="1"/>
  <c r="G1397" i="11"/>
  <c r="I1394" i="1" s="1"/>
  <c r="G1398" i="11"/>
  <c r="I1395" i="1" s="1"/>
  <c r="G1399" i="11"/>
  <c r="I1396" i="1" s="1"/>
  <c r="G1400" i="11"/>
  <c r="I1397" i="1" s="1"/>
  <c r="G1401" i="11"/>
  <c r="I1398" i="1" s="1"/>
  <c r="G1402" i="11"/>
  <c r="I1399" i="1" s="1"/>
  <c r="G1403" i="11"/>
  <c r="I1400" i="1" s="1"/>
  <c r="G1404" i="11"/>
  <c r="I1401" i="1" s="1"/>
  <c r="G1405" i="11"/>
  <c r="I1402" i="1" s="1"/>
  <c r="G1406" i="11"/>
  <c r="I1403" i="1" s="1"/>
  <c r="G1407" i="11"/>
  <c r="I1404" i="1" s="1"/>
  <c r="G1408" i="11"/>
  <c r="I1405" i="1" s="1"/>
  <c r="G1409" i="11"/>
  <c r="I1406" i="1" s="1"/>
  <c r="G1410" i="11"/>
  <c r="I1407" i="1" s="1"/>
  <c r="G1411" i="11"/>
  <c r="I1408" i="1" s="1"/>
  <c r="G1412" i="11"/>
  <c r="I1409" i="1" s="1"/>
  <c r="G1413" i="11"/>
  <c r="I1410" i="1" s="1"/>
  <c r="G1414" i="11"/>
  <c r="I1411" i="1" s="1"/>
  <c r="G1415" i="11"/>
  <c r="I1412" i="1" s="1"/>
  <c r="G1416" i="11"/>
  <c r="I1413" i="1" s="1"/>
  <c r="G1417" i="11"/>
  <c r="I1414" i="1" s="1"/>
  <c r="G1418" i="11"/>
  <c r="I1415" i="1" s="1"/>
  <c r="G1419" i="11"/>
  <c r="I1416" i="1" s="1"/>
  <c r="G1420" i="11"/>
  <c r="I1417" i="1" s="1"/>
  <c r="G1421" i="11"/>
  <c r="I1418" i="1" s="1"/>
  <c r="G1422" i="11"/>
  <c r="I1419" i="1" s="1"/>
  <c r="G1423" i="11"/>
  <c r="I1420" i="1" s="1"/>
  <c r="G1424" i="11"/>
  <c r="I1421" i="1" s="1"/>
  <c r="G1425" i="11"/>
  <c r="I1422" i="1" s="1"/>
  <c r="G1426" i="11"/>
  <c r="I1423" i="1" s="1"/>
  <c r="G1427" i="11"/>
  <c r="I1424" i="1" s="1"/>
  <c r="G1428" i="11"/>
  <c r="I1425" i="1" s="1"/>
  <c r="G1429" i="11"/>
  <c r="I1426" i="1" s="1"/>
  <c r="G1430" i="11"/>
  <c r="I1427" i="1" s="1"/>
  <c r="G1431" i="11"/>
  <c r="I1428" i="1" s="1"/>
  <c r="G1432" i="11"/>
  <c r="I1429" i="1" s="1"/>
  <c r="G1433" i="11"/>
  <c r="I1430" i="1" s="1"/>
  <c r="G1434" i="11"/>
  <c r="I1431" i="1" s="1"/>
  <c r="G1435" i="11"/>
  <c r="I1432" i="1" s="1"/>
  <c r="G1436" i="11"/>
  <c r="I1433" i="1" s="1"/>
  <c r="G1437" i="11"/>
  <c r="I1434" i="1" s="1"/>
  <c r="G1438" i="11"/>
  <c r="I1435" i="1" s="1"/>
  <c r="G1439" i="11"/>
  <c r="I1436" i="1" s="1"/>
  <c r="G1440" i="11"/>
  <c r="I1437" i="1" s="1"/>
  <c r="G1441" i="11"/>
  <c r="I1438" i="1" s="1"/>
  <c r="G1442" i="11"/>
  <c r="I1439" i="1" s="1"/>
  <c r="G1443" i="11"/>
  <c r="I1440" i="1" s="1"/>
  <c r="G1444" i="11"/>
  <c r="I1441" i="1" s="1"/>
  <c r="G1445" i="11"/>
  <c r="I1442" i="1" s="1"/>
  <c r="G1446" i="11"/>
  <c r="I1443" i="1" s="1"/>
  <c r="G1447" i="11"/>
  <c r="I1444" i="1" s="1"/>
  <c r="G1448" i="11"/>
  <c r="I1445" i="1" s="1"/>
  <c r="G1449" i="11"/>
  <c r="I1446" i="1" s="1"/>
  <c r="G1450" i="11"/>
  <c r="I1447" i="1" s="1"/>
  <c r="G1451" i="11"/>
  <c r="I1448" i="1" s="1"/>
  <c r="G1452" i="11"/>
  <c r="I1449" i="1" s="1"/>
  <c r="G1453" i="11"/>
  <c r="I1450" i="1" s="1"/>
  <c r="G1454" i="11"/>
  <c r="I1451" i="1" s="1"/>
  <c r="G1455" i="11"/>
  <c r="I1452" i="1" s="1"/>
  <c r="G1456" i="11"/>
  <c r="I1453" i="1" s="1"/>
  <c r="G1457" i="11"/>
  <c r="I1454" i="1" s="1"/>
  <c r="G1458" i="11"/>
  <c r="I1455" i="1" s="1"/>
  <c r="G1459" i="11"/>
  <c r="I1456" i="1" s="1"/>
  <c r="G1460" i="11"/>
  <c r="I1457" i="1" s="1"/>
  <c r="G1461" i="11"/>
  <c r="I1458" i="1" s="1"/>
  <c r="G1462" i="11"/>
  <c r="I1459" i="1" s="1"/>
  <c r="G1463" i="11"/>
  <c r="I1460" i="1" s="1"/>
  <c r="G1464" i="11"/>
  <c r="I1461" i="1" s="1"/>
  <c r="G1465" i="11"/>
  <c r="I1462" i="1" s="1"/>
  <c r="G1466" i="11"/>
  <c r="I1463" i="1" s="1"/>
  <c r="G1467" i="11"/>
  <c r="I1464" i="1" s="1"/>
  <c r="G1468" i="11"/>
  <c r="I1465" i="1" s="1"/>
  <c r="G1469" i="11"/>
  <c r="I1466" i="1" s="1"/>
  <c r="G1470" i="11"/>
  <c r="I1467" i="1" s="1"/>
  <c r="G1471" i="11"/>
  <c r="I1468" i="1" s="1"/>
  <c r="G1472" i="11"/>
  <c r="I1469" i="1" s="1"/>
  <c r="G1473" i="11"/>
  <c r="I1470" i="1" s="1"/>
  <c r="G1474" i="11"/>
  <c r="I1471" i="1" s="1"/>
  <c r="G1475" i="11"/>
  <c r="I1472" i="1" s="1"/>
  <c r="G1476" i="11"/>
  <c r="I1473" i="1" s="1"/>
  <c r="G1477" i="11"/>
  <c r="I1474" i="1" s="1"/>
  <c r="G1478" i="11"/>
  <c r="I1475" i="1" s="1"/>
  <c r="G1479" i="11"/>
  <c r="I1476" i="1" s="1"/>
  <c r="G1480" i="11"/>
  <c r="I1477" i="1" s="1"/>
  <c r="G1481" i="11"/>
  <c r="I1478" i="1" s="1"/>
  <c r="G1482" i="11"/>
  <c r="I1479" i="1" s="1"/>
  <c r="G1483" i="11"/>
  <c r="I1480" i="1" s="1"/>
  <c r="G1484" i="11"/>
  <c r="I1481" i="1" s="1"/>
  <c r="G1485" i="11"/>
  <c r="I1482" i="1" s="1"/>
  <c r="G1486" i="11"/>
  <c r="I1483" i="1" s="1"/>
  <c r="G1487" i="11"/>
  <c r="I1484" i="1" s="1"/>
  <c r="G1488" i="11"/>
  <c r="I1485" i="1" s="1"/>
  <c r="G1489" i="11"/>
  <c r="I1486" i="1" s="1"/>
  <c r="G1490" i="11"/>
  <c r="I1487" i="1" s="1"/>
  <c r="G1491" i="11"/>
  <c r="I1488" i="1" s="1"/>
  <c r="G1492" i="11"/>
  <c r="I1489" i="1" s="1"/>
  <c r="G1493" i="11"/>
  <c r="I1490" i="1" s="1"/>
  <c r="G1494" i="11"/>
  <c r="I1491" i="1" s="1"/>
  <c r="G1495" i="11"/>
  <c r="I1492" i="1" s="1"/>
  <c r="G1496" i="11"/>
  <c r="I1493" i="1" s="1"/>
  <c r="G1497" i="11"/>
  <c r="I1494" i="1" s="1"/>
  <c r="G1498" i="11"/>
  <c r="I1495" i="1" s="1"/>
  <c r="G1499" i="11"/>
  <c r="I1496" i="1" s="1"/>
  <c r="G1500" i="11"/>
  <c r="I1497" i="1" s="1"/>
  <c r="G1501" i="11"/>
  <c r="I1498" i="1" s="1"/>
  <c r="G1502" i="11"/>
  <c r="I1499" i="1" s="1"/>
  <c r="G1503" i="11"/>
  <c r="I1500" i="1" s="1"/>
  <c r="G1504" i="11"/>
  <c r="I1501" i="1" s="1"/>
  <c r="G1505" i="11"/>
  <c r="I1502" i="1" s="1"/>
  <c r="G1506" i="11"/>
  <c r="I1503" i="1" s="1"/>
  <c r="G1507" i="11"/>
  <c r="I1504" i="1" s="1"/>
  <c r="G1508" i="11"/>
  <c r="I1505" i="1" s="1"/>
  <c r="G1509" i="11"/>
  <c r="I1506" i="1" s="1"/>
  <c r="G1510" i="11"/>
  <c r="I1507" i="1" s="1"/>
  <c r="G1511" i="11"/>
  <c r="I1508" i="1" s="1"/>
  <c r="G1512" i="11"/>
  <c r="I1509" i="1" s="1"/>
  <c r="G1513" i="11"/>
  <c r="I1510" i="1" s="1"/>
  <c r="G1514" i="11"/>
  <c r="I1511" i="1" s="1"/>
  <c r="G1515" i="11"/>
  <c r="I1512" i="1" s="1"/>
  <c r="G1516" i="11"/>
  <c r="I1513" i="1" s="1"/>
  <c r="G1517" i="11"/>
  <c r="I1514" i="1" s="1"/>
  <c r="G1518" i="11"/>
  <c r="I1515" i="1" s="1"/>
  <c r="G1519" i="11"/>
  <c r="I1516" i="1" s="1"/>
  <c r="G1520" i="11"/>
  <c r="I1517" i="1" s="1"/>
  <c r="G1521" i="11"/>
  <c r="I1518" i="1" s="1"/>
  <c r="G1522" i="11"/>
  <c r="I1519" i="1" s="1"/>
  <c r="G1523" i="11"/>
  <c r="I1520" i="1" s="1"/>
  <c r="G1524" i="11"/>
  <c r="I1521" i="1" s="1"/>
  <c r="G1525" i="11"/>
  <c r="I1522" i="1" s="1"/>
  <c r="G1526" i="11"/>
  <c r="I1523" i="1" s="1"/>
  <c r="G1527" i="11"/>
  <c r="I1524" i="1" s="1"/>
  <c r="G1528" i="11"/>
  <c r="I1525" i="1" s="1"/>
  <c r="G1529" i="11"/>
  <c r="I1526" i="1" s="1"/>
  <c r="G1530" i="11"/>
  <c r="I1527" i="1" s="1"/>
  <c r="G1531" i="11"/>
  <c r="I1528" i="1" s="1"/>
  <c r="G1532" i="11"/>
  <c r="I1529" i="1" s="1"/>
  <c r="G1533" i="11"/>
  <c r="I1530" i="1" s="1"/>
  <c r="G1534" i="11"/>
  <c r="I1531" i="1" s="1"/>
  <c r="G1535" i="11"/>
  <c r="I1532" i="1" s="1"/>
  <c r="G1536" i="11"/>
  <c r="I1533" i="1" s="1"/>
  <c r="G1537" i="11"/>
  <c r="I1534" i="1" s="1"/>
  <c r="G1538" i="11"/>
  <c r="I1535" i="1" s="1"/>
  <c r="G1539" i="11"/>
  <c r="I1536" i="1" s="1"/>
  <c r="G1540" i="11"/>
  <c r="I1537" i="1" s="1"/>
  <c r="G1541" i="11"/>
  <c r="I1538" i="1" s="1"/>
  <c r="G1542" i="11"/>
  <c r="I1539" i="1" s="1"/>
  <c r="G1543" i="11"/>
  <c r="I1540" i="1" s="1"/>
  <c r="G1544" i="11"/>
  <c r="I1541" i="1" s="1"/>
  <c r="G1545" i="11"/>
  <c r="I1542" i="1" s="1"/>
  <c r="G1546" i="11"/>
  <c r="I1543" i="1" s="1"/>
  <c r="G1547" i="11"/>
  <c r="I1544" i="1" s="1"/>
  <c r="G1548" i="11"/>
  <c r="I1545" i="1" s="1"/>
  <c r="G1549" i="11"/>
  <c r="I1546" i="1" s="1"/>
  <c r="G1550" i="11"/>
  <c r="I1547" i="1" s="1"/>
  <c r="G1551" i="11"/>
  <c r="I1548" i="1" s="1"/>
  <c r="G1552" i="11"/>
  <c r="I1549" i="1" s="1"/>
  <c r="G1553" i="11"/>
  <c r="I1550" i="1" s="1"/>
  <c r="G1554" i="11"/>
  <c r="I1551" i="1" s="1"/>
  <c r="G1555" i="11"/>
  <c r="I1552" i="1" s="1"/>
  <c r="G1556" i="11"/>
  <c r="I1553" i="1" s="1"/>
  <c r="G1557" i="11"/>
  <c r="I1554" i="1" s="1"/>
  <c r="G1558" i="11"/>
  <c r="I1555" i="1" s="1"/>
  <c r="G1559" i="11"/>
  <c r="I1556" i="1" s="1"/>
  <c r="G1560" i="11"/>
  <c r="I1557" i="1" s="1"/>
  <c r="G1561" i="11"/>
  <c r="I1558" i="1" s="1"/>
  <c r="G1562" i="11"/>
  <c r="I1559" i="1" s="1"/>
  <c r="G1563" i="11"/>
  <c r="I1560" i="1" s="1"/>
  <c r="G1564" i="11"/>
  <c r="I1561" i="1" s="1"/>
  <c r="G1565" i="11"/>
  <c r="I1562" i="1" s="1"/>
  <c r="G1566" i="11"/>
  <c r="I1563" i="1" s="1"/>
  <c r="G1567" i="11"/>
  <c r="I1564" i="1" s="1"/>
  <c r="G1568" i="11"/>
  <c r="I1565" i="1" s="1"/>
  <c r="G1569" i="11"/>
  <c r="I1566" i="1" s="1"/>
  <c r="G1570" i="11"/>
  <c r="I1567" i="1" s="1"/>
  <c r="G1571" i="11"/>
  <c r="I1568" i="1" s="1"/>
  <c r="G1572" i="11"/>
  <c r="I1569" i="1" s="1"/>
  <c r="G1573" i="11"/>
  <c r="I1570" i="1" s="1"/>
  <c r="G1574" i="11"/>
  <c r="I1571" i="1" s="1"/>
  <c r="G1575" i="11"/>
  <c r="I1572" i="1" s="1"/>
  <c r="G1576" i="11"/>
  <c r="I1573" i="1" s="1"/>
  <c r="G1577" i="11"/>
  <c r="I1574" i="1" s="1"/>
  <c r="G1578" i="11"/>
  <c r="I1575" i="1" s="1"/>
  <c r="G1579" i="11"/>
  <c r="I1576" i="1" s="1"/>
  <c r="G1580" i="11"/>
  <c r="I1577" i="1" s="1"/>
  <c r="G1581" i="11"/>
  <c r="I1578" i="1" s="1"/>
  <c r="G1582" i="11"/>
  <c r="I1579" i="1" s="1"/>
  <c r="G1583" i="11"/>
  <c r="I1580" i="1" s="1"/>
  <c r="G1584" i="11"/>
  <c r="I1581" i="1" s="1"/>
  <c r="G1585" i="11"/>
  <c r="I1582" i="1" s="1"/>
  <c r="G1586" i="11"/>
  <c r="I1583" i="1" s="1"/>
  <c r="G1587" i="11"/>
  <c r="I1584" i="1" s="1"/>
  <c r="G1588" i="11"/>
  <c r="I1585" i="1" s="1"/>
  <c r="G1589" i="11"/>
  <c r="I1586" i="1" s="1"/>
  <c r="G1590" i="11"/>
  <c r="I1587" i="1" s="1"/>
  <c r="G1591" i="11"/>
  <c r="I1588" i="1" s="1"/>
  <c r="G1592" i="11"/>
  <c r="I1589" i="1" s="1"/>
  <c r="G1593" i="11"/>
  <c r="I1590" i="1" s="1"/>
  <c r="G1594" i="11"/>
  <c r="I1591" i="1" s="1"/>
  <c r="G1595" i="11"/>
  <c r="I1592" i="1" s="1"/>
  <c r="G1596" i="11"/>
  <c r="I1593" i="1" s="1"/>
  <c r="G1597" i="11"/>
  <c r="I1594" i="1" s="1"/>
  <c r="G1598" i="11"/>
  <c r="I1595" i="1" s="1"/>
  <c r="G1599" i="11"/>
  <c r="I1596" i="1" s="1"/>
  <c r="G1600" i="11"/>
  <c r="I1597" i="1" s="1"/>
  <c r="G1601" i="11"/>
  <c r="I1598" i="1" s="1"/>
  <c r="G1602" i="11"/>
  <c r="I1599" i="1" s="1"/>
  <c r="G1603" i="11"/>
  <c r="I1600" i="1" s="1"/>
  <c r="G1604" i="11"/>
  <c r="I1601" i="1" s="1"/>
  <c r="G1605" i="11"/>
  <c r="I1602" i="1" s="1"/>
  <c r="G1606" i="11"/>
  <c r="I1603" i="1" s="1"/>
  <c r="G1607" i="11"/>
  <c r="I1604" i="1" s="1"/>
  <c r="G1608" i="11"/>
  <c r="I1605" i="1" s="1"/>
  <c r="G1609" i="11"/>
  <c r="I1606" i="1" s="1"/>
  <c r="G1610" i="11"/>
  <c r="I1607" i="1" s="1"/>
  <c r="G1611" i="11"/>
  <c r="I1608" i="1" s="1"/>
  <c r="G1612" i="11"/>
  <c r="I1609" i="1" s="1"/>
  <c r="G1613" i="11"/>
  <c r="I1610" i="1" s="1"/>
  <c r="G1614" i="11"/>
  <c r="I1611" i="1" s="1"/>
  <c r="G1615" i="11"/>
  <c r="I1612" i="1" s="1"/>
  <c r="G1616" i="11"/>
  <c r="I1613" i="1" s="1"/>
  <c r="G1617" i="11"/>
  <c r="I1614" i="1" s="1"/>
  <c r="G1618" i="11"/>
  <c r="I1615" i="1" s="1"/>
  <c r="G1619" i="11"/>
  <c r="I1616" i="1" s="1"/>
  <c r="G1620" i="11"/>
  <c r="I1617" i="1" s="1"/>
  <c r="G1621" i="11"/>
  <c r="I1618" i="1" s="1"/>
  <c r="G1622" i="11"/>
  <c r="I1619" i="1" s="1"/>
  <c r="G1623" i="11"/>
  <c r="I1620" i="1" s="1"/>
  <c r="G1624" i="11"/>
  <c r="I1621" i="1" s="1"/>
  <c r="G1625" i="11"/>
  <c r="I1622" i="1" s="1"/>
  <c r="G1626" i="11"/>
  <c r="I1623" i="1" s="1"/>
  <c r="G1627" i="11"/>
  <c r="I1624" i="1" s="1"/>
  <c r="G1628" i="11"/>
  <c r="I1625" i="1" s="1"/>
  <c r="G1629" i="11"/>
  <c r="I1626" i="1" s="1"/>
  <c r="G1630" i="11"/>
  <c r="I1627" i="1" s="1"/>
  <c r="G1631" i="11"/>
  <c r="I1628" i="1" s="1"/>
  <c r="G1632" i="11"/>
  <c r="I1629" i="1" s="1"/>
  <c r="G1633" i="11"/>
  <c r="I1630" i="1" s="1"/>
  <c r="G1634" i="11"/>
  <c r="I1631" i="1" s="1"/>
  <c r="G1635" i="11"/>
  <c r="I1632" i="1" s="1"/>
  <c r="G1636" i="11"/>
  <c r="I1633" i="1" s="1"/>
  <c r="G1637" i="11"/>
  <c r="I1634" i="1" s="1"/>
  <c r="G1638" i="11"/>
  <c r="I1635" i="1" s="1"/>
  <c r="G1639" i="11"/>
  <c r="I1636" i="1" s="1"/>
  <c r="G1640" i="11"/>
  <c r="I1637" i="1" s="1"/>
  <c r="G1641" i="11"/>
  <c r="I1638" i="1" s="1"/>
  <c r="G1642" i="11"/>
  <c r="I1639" i="1" s="1"/>
  <c r="G1643" i="11"/>
  <c r="I1640" i="1" s="1"/>
  <c r="G1644" i="11"/>
  <c r="I1641" i="1" s="1"/>
  <c r="G1645" i="11"/>
  <c r="I1642" i="1" s="1"/>
  <c r="G1646" i="11"/>
  <c r="I1643" i="1" s="1"/>
  <c r="G1647" i="11"/>
  <c r="I1644" i="1" s="1"/>
  <c r="G1648" i="11"/>
  <c r="I1645" i="1" s="1"/>
  <c r="G1649" i="11"/>
  <c r="I1646" i="1" s="1"/>
  <c r="G1650" i="11"/>
  <c r="I1647" i="1" s="1"/>
  <c r="G1651" i="11"/>
  <c r="I1648" i="1" s="1"/>
  <c r="G1652" i="11"/>
  <c r="I1649" i="1" s="1"/>
  <c r="G1653" i="11"/>
  <c r="I1650" i="1" s="1"/>
  <c r="G1654" i="11"/>
  <c r="I1651" i="1" s="1"/>
  <c r="G1655" i="11"/>
  <c r="I1652" i="1" s="1"/>
  <c r="G1656" i="11"/>
  <c r="I1653" i="1" s="1"/>
  <c r="G1657" i="11"/>
  <c r="I1654" i="1" s="1"/>
  <c r="G1658" i="11"/>
  <c r="I1655" i="1" s="1"/>
  <c r="G1659" i="11"/>
  <c r="I1656" i="1" s="1"/>
  <c r="G1660" i="11"/>
  <c r="I1657" i="1" s="1"/>
  <c r="G1661" i="11"/>
  <c r="I1658" i="1" s="1"/>
  <c r="G1662" i="11"/>
  <c r="I1659" i="1" s="1"/>
  <c r="G1663" i="11"/>
  <c r="I1660" i="1" s="1"/>
  <c r="G1664" i="11"/>
  <c r="I1661" i="1" s="1"/>
  <c r="G1665" i="11"/>
  <c r="I1662" i="1" s="1"/>
  <c r="G1666" i="11"/>
  <c r="I1663" i="1" s="1"/>
  <c r="G1667" i="11"/>
  <c r="I1664" i="1" s="1"/>
  <c r="G1668" i="11"/>
  <c r="I1665" i="1" s="1"/>
  <c r="G1669" i="11"/>
  <c r="I1666" i="1" s="1"/>
  <c r="G1670" i="11"/>
  <c r="I1667" i="1" s="1"/>
  <c r="G1671" i="11"/>
  <c r="I1668" i="1" s="1"/>
  <c r="G1672" i="11"/>
  <c r="I1669" i="1" s="1"/>
  <c r="G1673" i="11"/>
  <c r="I1670" i="1" s="1"/>
  <c r="G1674" i="11"/>
  <c r="I1671" i="1" s="1"/>
  <c r="G1675" i="11"/>
  <c r="I1672" i="1" s="1"/>
  <c r="G1676" i="11"/>
  <c r="I1673" i="1" s="1"/>
  <c r="G1677" i="11"/>
  <c r="I1674" i="1" s="1"/>
  <c r="G1678" i="11"/>
  <c r="I1675" i="1" s="1"/>
  <c r="G1679" i="11"/>
  <c r="I1676" i="1" s="1"/>
  <c r="G1680" i="11"/>
  <c r="I1677" i="1" s="1"/>
  <c r="G1681" i="11"/>
  <c r="I1678" i="1" s="1"/>
  <c r="G1682" i="11"/>
  <c r="I1679" i="1" s="1"/>
  <c r="G1683" i="11"/>
  <c r="I1680" i="1" s="1"/>
  <c r="G1684" i="11"/>
  <c r="I1681" i="1" s="1"/>
  <c r="G1685" i="11"/>
  <c r="I1682" i="1" s="1"/>
  <c r="G1686" i="11"/>
  <c r="I1683" i="1" s="1"/>
  <c r="G1687" i="11"/>
  <c r="I1684" i="1" s="1"/>
  <c r="G1688" i="11"/>
  <c r="I1685" i="1" s="1"/>
  <c r="G1689" i="11"/>
  <c r="I1686" i="1" s="1"/>
  <c r="G1690" i="11"/>
  <c r="I1687" i="1" s="1"/>
  <c r="G1691" i="11"/>
  <c r="I1688" i="1" s="1"/>
  <c r="G1692" i="11"/>
  <c r="I1689" i="1" s="1"/>
  <c r="G1693" i="11"/>
  <c r="I1690" i="1" s="1"/>
  <c r="G1694" i="11"/>
  <c r="I1691" i="1" s="1"/>
  <c r="G1695" i="11"/>
  <c r="I1692" i="1" s="1"/>
  <c r="G1696" i="11"/>
  <c r="I1693" i="1" s="1"/>
  <c r="G1697" i="11"/>
  <c r="I1694" i="1" s="1"/>
  <c r="G1698" i="11"/>
  <c r="I1695" i="1" s="1"/>
  <c r="G1699" i="11"/>
  <c r="I1696" i="1" s="1"/>
  <c r="G1700" i="11"/>
  <c r="I1697" i="1" s="1"/>
  <c r="G1701" i="11"/>
  <c r="I1698" i="1" s="1"/>
  <c r="G1702" i="11"/>
  <c r="I1699" i="1" s="1"/>
  <c r="G1703" i="11"/>
  <c r="I1700" i="1" s="1"/>
  <c r="G1704" i="11"/>
  <c r="I1701" i="1" s="1"/>
  <c r="G1705" i="11"/>
  <c r="I1702" i="1" s="1"/>
  <c r="G1706" i="11"/>
  <c r="I1703" i="1" s="1"/>
  <c r="G1707" i="11"/>
  <c r="I1704" i="1" s="1"/>
  <c r="G1708" i="11"/>
  <c r="I1705" i="1" s="1"/>
  <c r="G1709" i="11"/>
  <c r="I1706" i="1" s="1"/>
  <c r="G1710" i="11"/>
  <c r="I1707" i="1" s="1"/>
  <c r="G1711" i="11"/>
  <c r="I1708" i="1" s="1"/>
  <c r="G1712" i="11"/>
  <c r="I1709" i="1" s="1"/>
  <c r="G1713" i="11"/>
  <c r="I1710" i="1" s="1"/>
  <c r="G1714" i="11"/>
  <c r="I1711" i="1" s="1"/>
  <c r="G1715" i="11"/>
  <c r="I1712" i="1" s="1"/>
  <c r="G1716" i="11"/>
  <c r="I1713" i="1" s="1"/>
  <c r="G1717" i="11"/>
  <c r="I1714" i="1" s="1"/>
  <c r="G1718" i="11"/>
  <c r="I1715" i="1" s="1"/>
  <c r="G1719" i="11"/>
  <c r="I1716" i="1" s="1"/>
  <c r="G1720" i="11"/>
  <c r="I1717" i="1" s="1"/>
  <c r="G1721" i="11"/>
  <c r="I1718" i="1" s="1"/>
  <c r="G1722" i="11"/>
  <c r="I1719" i="1" s="1"/>
  <c r="G1723" i="11"/>
  <c r="I1720" i="1" s="1"/>
  <c r="G1724" i="11"/>
  <c r="I1721" i="1" s="1"/>
  <c r="G1725" i="11"/>
  <c r="I1722" i="1" s="1"/>
  <c r="G1726" i="11"/>
  <c r="I1723" i="1" s="1"/>
  <c r="G1727" i="11"/>
  <c r="I1724" i="1" s="1"/>
  <c r="G1728" i="11"/>
  <c r="I1725" i="1" s="1"/>
  <c r="G1729" i="11"/>
  <c r="I1726" i="1" s="1"/>
  <c r="G1730" i="11"/>
  <c r="I1727" i="1" s="1"/>
  <c r="G1731" i="11"/>
  <c r="I1728" i="1" s="1"/>
  <c r="G1732" i="11"/>
  <c r="I1729" i="1" s="1"/>
  <c r="G1733" i="11"/>
  <c r="I1730" i="1" s="1"/>
  <c r="G1734" i="11"/>
  <c r="I1731" i="1" s="1"/>
  <c r="G1735" i="11"/>
  <c r="I1732" i="1" s="1"/>
  <c r="G1736" i="11"/>
  <c r="I1733" i="1" s="1"/>
  <c r="G1737" i="11"/>
  <c r="I1734" i="1" s="1"/>
  <c r="G1738" i="11"/>
  <c r="I1735" i="1" s="1"/>
  <c r="G1739" i="11"/>
  <c r="I1736" i="1" s="1"/>
  <c r="G1740" i="11"/>
  <c r="I1737" i="1" s="1"/>
  <c r="G1741" i="11"/>
  <c r="I1738" i="1" s="1"/>
  <c r="G1742" i="11"/>
  <c r="I1739" i="1" s="1"/>
  <c r="G1743" i="11"/>
  <c r="I1740" i="1" s="1"/>
  <c r="G1744" i="11"/>
  <c r="I1741" i="1" s="1"/>
  <c r="G1745" i="11"/>
  <c r="I1742" i="1" s="1"/>
  <c r="G1746" i="11"/>
  <c r="I1743" i="1" s="1"/>
  <c r="G1747" i="11"/>
  <c r="I1744" i="1" s="1"/>
  <c r="G1748" i="11"/>
  <c r="I1745" i="1" s="1"/>
  <c r="G1749" i="11"/>
  <c r="I1746" i="1" s="1"/>
  <c r="G1750" i="11"/>
  <c r="I1747" i="1" s="1"/>
  <c r="G1751" i="11"/>
  <c r="I1748" i="1" s="1"/>
  <c r="G1752" i="11"/>
  <c r="I1749" i="1" s="1"/>
  <c r="G1753" i="11"/>
  <c r="I1750" i="1" s="1"/>
  <c r="G1754" i="11"/>
  <c r="I1751" i="1" s="1"/>
  <c r="G1755" i="11"/>
  <c r="I1752" i="1" s="1"/>
  <c r="G1756" i="11"/>
  <c r="I1753" i="1" s="1"/>
  <c r="G1757" i="11"/>
  <c r="I1754" i="1" s="1"/>
  <c r="G1758" i="11"/>
  <c r="I1755" i="1" s="1"/>
  <c r="G1759" i="11"/>
  <c r="I1756" i="1" s="1"/>
  <c r="G1760" i="11"/>
  <c r="I1757" i="1" s="1"/>
  <c r="G1761" i="11"/>
  <c r="I1758" i="1" s="1"/>
  <c r="G1762" i="11"/>
  <c r="I1759" i="1" s="1"/>
  <c r="G1763" i="11"/>
  <c r="I1760" i="1" s="1"/>
  <c r="G1764" i="11"/>
  <c r="I1761" i="1" s="1"/>
  <c r="G1765" i="11"/>
  <c r="I1762" i="1" s="1"/>
  <c r="G1766" i="11"/>
  <c r="I1763" i="1" s="1"/>
  <c r="G1767" i="11"/>
  <c r="I1764" i="1" s="1"/>
  <c r="G1768" i="11"/>
  <c r="I1765" i="1" s="1"/>
  <c r="G1769" i="11"/>
  <c r="I1766" i="1" s="1"/>
  <c r="G1770" i="11"/>
  <c r="I1767" i="1" s="1"/>
  <c r="G1771" i="11"/>
  <c r="I1768" i="1" s="1"/>
  <c r="G1772" i="11"/>
  <c r="I1769" i="1" s="1"/>
  <c r="G1773" i="11"/>
  <c r="I1770" i="1" s="1"/>
  <c r="G1774" i="11"/>
  <c r="I1771" i="1" s="1"/>
  <c r="G1775" i="11"/>
  <c r="I1772" i="1" s="1"/>
  <c r="G1776" i="11"/>
  <c r="I1773" i="1" s="1"/>
  <c r="G1777" i="11"/>
  <c r="I1774" i="1" s="1"/>
  <c r="G1778" i="11"/>
  <c r="I1775" i="1" s="1"/>
  <c r="G1779" i="11"/>
  <c r="I1776" i="1" s="1"/>
  <c r="G1780" i="11"/>
  <c r="I1777" i="1" s="1"/>
  <c r="G1781" i="11"/>
  <c r="I1778" i="1" s="1"/>
  <c r="G1782" i="11"/>
  <c r="I1779" i="1" s="1"/>
  <c r="G1783" i="11"/>
  <c r="I1780" i="1" s="1"/>
  <c r="G1784" i="11"/>
  <c r="I1781" i="1" s="1"/>
  <c r="G1785" i="11"/>
  <c r="I1782" i="1" s="1"/>
  <c r="G1786" i="11"/>
  <c r="I1783" i="1" s="1"/>
  <c r="G1787" i="11"/>
  <c r="I1784" i="1" s="1"/>
  <c r="G1788" i="11"/>
  <c r="I1785" i="1" s="1"/>
  <c r="G1789" i="11"/>
  <c r="I1786" i="1" s="1"/>
  <c r="G1790" i="11"/>
  <c r="I1787" i="1" s="1"/>
  <c r="G1791" i="11"/>
  <c r="I1788" i="1" s="1"/>
  <c r="G1792" i="11"/>
  <c r="I1789" i="1" s="1"/>
  <c r="G1793" i="11"/>
  <c r="I1790" i="1" s="1"/>
  <c r="G1794" i="11"/>
  <c r="I1791" i="1" s="1"/>
  <c r="G1795" i="11"/>
  <c r="I1792" i="1" s="1"/>
  <c r="G1796" i="11"/>
  <c r="I1793" i="1" s="1"/>
  <c r="G1797" i="11"/>
  <c r="I1794" i="1" s="1"/>
  <c r="G1798" i="11"/>
  <c r="I1795" i="1" s="1"/>
  <c r="G1799" i="11"/>
  <c r="I1796" i="1" s="1"/>
  <c r="G1800" i="11"/>
  <c r="I1797" i="1" s="1"/>
  <c r="G1801" i="11"/>
  <c r="I1798" i="1" s="1"/>
  <c r="G1802" i="11"/>
  <c r="I1799" i="1" s="1"/>
  <c r="G1803" i="11"/>
  <c r="I1800" i="1" s="1"/>
  <c r="G1804" i="11"/>
  <c r="I1801" i="1" s="1"/>
  <c r="G1805" i="11"/>
  <c r="I1802" i="1" s="1"/>
  <c r="G1806" i="11"/>
  <c r="I1803" i="1" s="1"/>
  <c r="G1807" i="11"/>
  <c r="I1804" i="1" s="1"/>
  <c r="G1808" i="11"/>
  <c r="I1805" i="1" s="1"/>
  <c r="G1809" i="11"/>
  <c r="I1806" i="1" s="1"/>
  <c r="G1810" i="11"/>
  <c r="I1807" i="1" s="1"/>
  <c r="G1811" i="11"/>
  <c r="I1808" i="1" s="1"/>
  <c r="G1812" i="11"/>
  <c r="I1809" i="1" s="1"/>
  <c r="G1813" i="11"/>
  <c r="I1810" i="1" s="1"/>
  <c r="G1814" i="11"/>
  <c r="I1811" i="1" s="1"/>
  <c r="G1815" i="11"/>
  <c r="I1812" i="1" s="1"/>
  <c r="G1816" i="11"/>
  <c r="I1813" i="1" s="1"/>
  <c r="G1817" i="11"/>
  <c r="I1814" i="1" s="1"/>
  <c r="G1818" i="11"/>
  <c r="I1815" i="1" s="1"/>
  <c r="G1819" i="11"/>
  <c r="I1816" i="1" s="1"/>
  <c r="G1820" i="11"/>
  <c r="I1817" i="1" s="1"/>
  <c r="G1821" i="11"/>
  <c r="I1818" i="1" s="1"/>
  <c r="G1822" i="11"/>
  <c r="I1819" i="1" s="1"/>
  <c r="G1823" i="11"/>
  <c r="I1820" i="1" s="1"/>
  <c r="G1824" i="11"/>
  <c r="I1821" i="1" s="1"/>
  <c r="G1825" i="11"/>
  <c r="I1822" i="1" s="1"/>
  <c r="G1826" i="11"/>
  <c r="I1823" i="1" s="1"/>
  <c r="G1827" i="11"/>
  <c r="I1824" i="1" s="1"/>
  <c r="G1828" i="11"/>
  <c r="I1825" i="1" s="1"/>
  <c r="G1829" i="11"/>
  <c r="I1826" i="1" s="1"/>
  <c r="G1830" i="11"/>
  <c r="I1827" i="1" s="1"/>
  <c r="G1831" i="11"/>
  <c r="I1828" i="1" s="1"/>
  <c r="G1832" i="11"/>
  <c r="I1829" i="1" s="1"/>
  <c r="G1833" i="11"/>
  <c r="I1830" i="1" s="1"/>
  <c r="G1834" i="11"/>
  <c r="I1831" i="1" s="1"/>
  <c r="G1835" i="11"/>
  <c r="I1832" i="1" s="1"/>
  <c r="G1836" i="11"/>
  <c r="I1833" i="1" s="1"/>
  <c r="G1837" i="11"/>
  <c r="I1834" i="1" s="1"/>
  <c r="G1838" i="11"/>
  <c r="I1835" i="1" s="1"/>
  <c r="G1839" i="11"/>
  <c r="I1836" i="1" s="1"/>
  <c r="G1840" i="11"/>
  <c r="I1837" i="1" s="1"/>
  <c r="G1841" i="11"/>
  <c r="I1838" i="1" s="1"/>
  <c r="G1842" i="11"/>
  <c r="I1839" i="1" s="1"/>
  <c r="G1843" i="11"/>
  <c r="I1840" i="1" s="1"/>
  <c r="G1844" i="11"/>
  <c r="I1841" i="1" s="1"/>
  <c r="G1845" i="11"/>
  <c r="I1842" i="1" s="1"/>
  <c r="G1846" i="11"/>
  <c r="I1843" i="1" s="1"/>
  <c r="G1847" i="11"/>
  <c r="I1844" i="1" s="1"/>
  <c r="G1848" i="11"/>
  <c r="I1845" i="1" s="1"/>
  <c r="G1849" i="11"/>
  <c r="I1846" i="1" s="1"/>
  <c r="G1850" i="11"/>
  <c r="I1847" i="1" s="1"/>
  <c r="G1851" i="11"/>
  <c r="I1848" i="1" s="1"/>
  <c r="G1852" i="11"/>
  <c r="I1849" i="1" s="1"/>
  <c r="G1853" i="11"/>
  <c r="I1850" i="1" s="1"/>
  <c r="G1854" i="11"/>
  <c r="I1851" i="1" s="1"/>
  <c r="G1855" i="11"/>
  <c r="I1852" i="1" s="1"/>
  <c r="G1856" i="11"/>
  <c r="I1853" i="1" s="1"/>
  <c r="G1857" i="11"/>
  <c r="I1854" i="1" s="1"/>
  <c r="G1858" i="11"/>
  <c r="I1855" i="1" s="1"/>
  <c r="G1859" i="11"/>
  <c r="I1856" i="1" s="1"/>
  <c r="G1860" i="11"/>
  <c r="I1857" i="1" s="1"/>
  <c r="G1861" i="11"/>
  <c r="I1858" i="1" s="1"/>
  <c r="G1862" i="11"/>
  <c r="I1859" i="1" s="1"/>
  <c r="G1863" i="11"/>
  <c r="I1860" i="1" s="1"/>
  <c r="G1864" i="11"/>
  <c r="I1861" i="1" s="1"/>
  <c r="G1865" i="11"/>
  <c r="I1862" i="1" s="1"/>
  <c r="G1866" i="11"/>
  <c r="I1863" i="1" s="1"/>
  <c r="G1867" i="11"/>
  <c r="I1864" i="1" s="1"/>
  <c r="G1868" i="11"/>
  <c r="I1865" i="1" s="1"/>
  <c r="G1869" i="11"/>
  <c r="I1866" i="1" s="1"/>
  <c r="G1870" i="11"/>
  <c r="I1867" i="1" s="1"/>
  <c r="G1871" i="11"/>
  <c r="I1868" i="1" s="1"/>
  <c r="G1872" i="11"/>
  <c r="I1869" i="1" s="1"/>
  <c r="G1873" i="11"/>
  <c r="I1870" i="1" s="1"/>
  <c r="G1874" i="11"/>
  <c r="I1871" i="1" s="1"/>
  <c r="G1875" i="11"/>
  <c r="I1872" i="1" s="1"/>
  <c r="G1876" i="11"/>
  <c r="I1873" i="1" s="1"/>
  <c r="G1877" i="11"/>
  <c r="I1874" i="1" s="1"/>
  <c r="G1878" i="11"/>
  <c r="I1875" i="1" s="1"/>
  <c r="G1879" i="11"/>
  <c r="I1876" i="1" s="1"/>
  <c r="G1880" i="11"/>
  <c r="I1877" i="1" s="1"/>
  <c r="G1881" i="11"/>
  <c r="I1878" i="1" s="1"/>
  <c r="G1882" i="11"/>
  <c r="I1879" i="1" s="1"/>
  <c r="G1883" i="11"/>
  <c r="I1880" i="1" s="1"/>
  <c r="G1884" i="11"/>
  <c r="I1881" i="1" s="1"/>
  <c r="G1885" i="11"/>
  <c r="I1882" i="1" s="1"/>
  <c r="G1886" i="11"/>
  <c r="I1883" i="1" s="1"/>
  <c r="G1887" i="11"/>
  <c r="I1884" i="1" s="1"/>
  <c r="G1888" i="11"/>
  <c r="I1885" i="1" s="1"/>
  <c r="G1889" i="11"/>
  <c r="I1886" i="1" s="1"/>
  <c r="G1890" i="11"/>
  <c r="I1887" i="1" s="1"/>
  <c r="G1891" i="11"/>
  <c r="I1888" i="1" s="1"/>
  <c r="G1892" i="11"/>
  <c r="I1889" i="1" s="1"/>
  <c r="G1893" i="11"/>
  <c r="I1890" i="1" s="1"/>
  <c r="G1894" i="11"/>
  <c r="I1891" i="1" s="1"/>
  <c r="G1895" i="11"/>
  <c r="I1892" i="1" s="1"/>
  <c r="G1896" i="11"/>
  <c r="I1893" i="1" s="1"/>
  <c r="G1897" i="11"/>
  <c r="I1894" i="1" s="1"/>
  <c r="G1898" i="11"/>
  <c r="I1895" i="1" s="1"/>
  <c r="G1899" i="11"/>
  <c r="I1896" i="1" s="1"/>
  <c r="G1900" i="11"/>
  <c r="I1897" i="1" s="1"/>
  <c r="G1901" i="11"/>
  <c r="I1898" i="1" s="1"/>
  <c r="G1902" i="11"/>
  <c r="I1899" i="1" s="1"/>
  <c r="G1903" i="11"/>
  <c r="I1900" i="1" s="1"/>
  <c r="G1904" i="11"/>
  <c r="I1901" i="1" s="1"/>
  <c r="G1905" i="11"/>
  <c r="I1902" i="1" s="1"/>
  <c r="G1906" i="11"/>
  <c r="I1903" i="1" s="1"/>
  <c r="G1907" i="11"/>
  <c r="I1904" i="1" s="1"/>
  <c r="G1908" i="11"/>
  <c r="I1905" i="1" s="1"/>
  <c r="G1909" i="11"/>
  <c r="I1906" i="1" s="1"/>
  <c r="G1910" i="11"/>
  <c r="I1907" i="1" s="1"/>
  <c r="G1911" i="11"/>
  <c r="I1908" i="1" s="1"/>
  <c r="G1912" i="11"/>
  <c r="I1909" i="1" s="1"/>
  <c r="G1913" i="11"/>
  <c r="I1910" i="1" s="1"/>
  <c r="G1914" i="11"/>
  <c r="I1911" i="1" s="1"/>
  <c r="G1915" i="11"/>
  <c r="I1912" i="1" s="1"/>
  <c r="G1916" i="11"/>
  <c r="I1913" i="1" s="1"/>
  <c r="G1917" i="11"/>
  <c r="I1914" i="1" s="1"/>
  <c r="G1918" i="11"/>
  <c r="I1915" i="1" s="1"/>
  <c r="G1919" i="11"/>
  <c r="I1916" i="1" s="1"/>
  <c r="G1920" i="11"/>
  <c r="I1917" i="1" s="1"/>
  <c r="G1921" i="11"/>
  <c r="I1918" i="1" s="1"/>
  <c r="G1922" i="11"/>
  <c r="I1919" i="1" s="1"/>
  <c r="G1923" i="11"/>
  <c r="I1920" i="1" s="1"/>
  <c r="G1924" i="11"/>
  <c r="I1921" i="1" s="1"/>
  <c r="G1925" i="11"/>
  <c r="I1922" i="1" s="1"/>
  <c r="G1926" i="11"/>
  <c r="I1923" i="1" s="1"/>
  <c r="G1927" i="11"/>
  <c r="I1924" i="1" s="1"/>
  <c r="G1928" i="11"/>
  <c r="I1925" i="1" s="1"/>
  <c r="G1929" i="11"/>
  <c r="I1926" i="1" s="1"/>
  <c r="G1930" i="11"/>
  <c r="I1927" i="1" s="1"/>
  <c r="G1931" i="11"/>
  <c r="I1928" i="1" s="1"/>
  <c r="G1932" i="11"/>
  <c r="I1929" i="1" s="1"/>
  <c r="G1933" i="11"/>
  <c r="I1930" i="1" s="1"/>
  <c r="G1934" i="11"/>
  <c r="I1931" i="1" s="1"/>
  <c r="G1935" i="11"/>
  <c r="I1932" i="1" s="1"/>
  <c r="G1936" i="11"/>
  <c r="I1933" i="1" s="1"/>
  <c r="G1937" i="11"/>
  <c r="I1934" i="1" s="1"/>
  <c r="G1938" i="11"/>
  <c r="I1935" i="1" s="1"/>
  <c r="G1939" i="11"/>
  <c r="I1936" i="1" s="1"/>
  <c r="G1940" i="11"/>
  <c r="I1937" i="1" s="1"/>
  <c r="G1941" i="11"/>
  <c r="I1938" i="1" s="1"/>
  <c r="G1942" i="11"/>
  <c r="I1939" i="1" s="1"/>
  <c r="G1943" i="11"/>
  <c r="I1940" i="1" s="1"/>
  <c r="G1944" i="11"/>
  <c r="I1941" i="1" s="1"/>
  <c r="G1945" i="11"/>
  <c r="I1942" i="1" s="1"/>
  <c r="G1946" i="11"/>
  <c r="I1943" i="1" s="1"/>
  <c r="G1947" i="11"/>
  <c r="I1944" i="1" s="1"/>
  <c r="G1948" i="11"/>
  <c r="I1945" i="1" s="1"/>
  <c r="G1949" i="11"/>
  <c r="I1946" i="1" s="1"/>
  <c r="G1950" i="11"/>
  <c r="I1947" i="1" s="1"/>
  <c r="G1951" i="11"/>
  <c r="I1948" i="1" s="1"/>
  <c r="G1952" i="11"/>
  <c r="I1949" i="1" s="1"/>
  <c r="G1953" i="11"/>
  <c r="I1950" i="1" s="1"/>
  <c r="G1954" i="11"/>
  <c r="I1951" i="1" s="1"/>
  <c r="G1955" i="11"/>
  <c r="I1952" i="1" s="1"/>
  <c r="G1956" i="11"/>
  <c r="I1953" i="1" s="1"/>
  <c r="G1957" i="11"/>
  <c r="I1954" i="1" s="1"/>
  <c r="G1958" i="11"/>
  <c r="I1955" i="1" s="1"/>
  <c r="G1959" i="11"/>
  <c r="I1956" i="1" s="1"/>
  <c r="G1960" i="11"/>
  <c r="I1957" i="1" s="1"/>
  <c r="G1961" i="11"/>
  <c r="I1958" i="1" s="1"/>
  <c r="G1962" i="11"/>
  <c r="I1959" i="1" s="1"/>
  <c r="G1963" i="11"/>
  <c r="I1960" i="1" s="1"/>
  <c r="G1964" i="11"/>
  <c r="I1961" i="1" s="1"/>
  <c r="G1965" i="11"/>
  <c r="I1962" i="1" s="1"/>
  <c r="G1966" i="11"/>
  <c r="I1963" i="1" s="1"/>
  <c r="G1967" i="11"/>
  <c r="I1964" i="1" s="1"/>
  <c r="G1968" i="11"/>
  <c r="I1965" i="1" s="1"/>
  <c r="G1969" i="11"/>
  <c r="I1966" i="1" s="1"/>
  <c r="G1970" i="11"/>
  <c r="I1967" i="1" s="1"/>
  <c r="G1971" i="11"/>
  <c r="I1968" i="1" s="1"/>
  <c r="G1972" i="11"/>
  <c r="I1969" i="1" s="1"/>
  <c r="G1973" i="11"/>
  <c r="I1970" i="1" s="1"/>
  <c r="G1974" i="11"/>
  <c r="I1971" i="1" s="1"/>
  <c r="G1975" i="11"/>
  <c r="I1972" i="1" s="1"/>
  <c r="G1976" i="11"/>
  <c r="I1973" i="1" s="1"/>
  <c r="G1977" i="11"/>
  <c r="I1974" i="1" s="1"/>
  <c r="G1978" i="11"/>
  <c r="I1975" i="1" s="1"/>
  <c r="G1979" i="11"/>
  <c r="I1976" i="1" s="1"/>
  <c r="G1980" i="11"/>
  <c r="I1977" i="1" s="1"/>
  <c r="G1981" i="11"/>
  <c r="I1978" i="1" s="1"/>
  <c r="G1982" i="11"/>
  <c r="I1979" i="1" s="1"/>
  <c r="G1983" i="11"/>
  <c r="I1980" i="1" s="1"/>
  <c r="G1984" i="11"/>
  <c r="I1981" i="1" s="1"/>
  <c r="G1985" i="11"/>
  <c r="I1982" i="1" s="1"/>
  <c r="G1986" i="11"/>
  <c r="I1983" i="1" s="1"/>
  <c r="G1987" i="11"/>
  <c r="I1984" i="1" s="1"/>
  <c r="G1988" i="11"/>
  <c r="I1985" i="1" s="1"/>
  <c r="G1989" i="11"/>
  <c r="I1986" i="1" s="1"/>
  <c r="G1990" i="11"/>
  <c r="I1987" i="1" s="1"/>
  <c r="G1991" i="11"/>
  <c r="I1988" i="1" s="1"/>
  <c r="G1992" i="11"/>
  <c r="I1989" i="1" s="1"/>
  <c r="G1993" i="11"/>
  <c r="I1990" i="1" s="1"/>
  <c r="G1994" i="11"/>
  <c r="I1991" i="1" s="1"/>
  <c r="G1995" i="11"/>
  <c r="I1992" i="1" s="1"/>
  <c r="G1996" i="11"/>
  <c r="I1993" i="1" s="1"/>
  <c r="G1997" i="11"/>
  <c r="I1994" i="1" s="1"/>
  <c r="G1998" i="11"/>
  <c r="I1995" i="1" s="1"/>
  <c r="G1999" i="11"/>
  <c r="I1996" i="1" s="1"/>
  <c r="G2000" i="11"/>
  <c r="I1997" i="1" s="1"/>
  <c r="G2001" i="11"/>
  <c r="I1998" i="1" s="1"/>
  <c r="G2002" i="11"/>
  <c r="I1999" i="1" s="1"/>
  <c r="G2003" i="11"/>
  <c r="I2000" i="1" s="1"/>
  <c r="G2004" i="11"/>
  <c r="I2001" i="1" s="1"/>
  <c r="G2005" i="11"/>
  <c r="I2002" i="1" s="1"/>
  <c r="G2006" i="11"/>
  <c r="I2003" i="1" s="1"/>
  <c r="G2007" i="11"/>
  <c r="I2004" i="1" s="1"/>
  <c r="G2008" i="11"/>
  <c r="I2005" i="1" s="1"/>
  <c r="G2009" i="11"/>
  <c r="I2006" i="1" s="1"/>
  <c r="G2010" i="11"/>
  <c r="I2007" i="1" s="1"/>
  <c r="G2011" i="11"/>
  <c r="I2008" i="1" s="1"/>
  <c r="G2012" i="11"/>
  <c r="I2009" i="1" s="1"/>
  <c r="G2013" i="11"/>
  <c r="I2010" i="1" s="1"/>
  <c r="G2014" i="11"/>
  <c r="I2011" i="1" s="1"/>
  <c r="G2015" i="11"/>
  <c r="I2012" i="1" s="1"/>
  <c r="G2016" i="11"/>
  <c r="I2013" i="1" s="1"/>
  <c r="G2017" i="11"/>
  <c r="I2014" i="1" s="1"/>
  <c r="G2018" i="11"/>
  <c r="I2015" i="1" s="1"/>
  <c r="G2019" i="11"/>
  <c r="I2016" i="1" s="1"/>
  <c r="G2020" i="11"/>
  <c r="I2017" i="1" s="1"/>
  <c r="G2021" i="11"/>
  <c r="I2018" i="1" s="1"/>
  <c r="G2022" i="11"/>
  <c r="I2019" i="1" s="1"/>
  <c r="G2023" i="11"/>
  <c r="I2020" i="1" s="1"/>
  <c r="G2024" i="11"/>
  <c r="I2021" i="1" s="1"/>
  <c r="G2025" i="11"/>
  <c r="I2022" i="1" s="1"/>
  <c r="G2026" i="11"/>
  <c r="I2023" i="1" s="1"/>
  <c r="G2027" i="11"/>
  <c r="I2024" i="1" s="1"/>
  <c r="G2028" i="11"/>
  <c r="I2025" i="1" s="1"/>
  <c r="G2029" i="11"/>
  <c r="I2026" i="1" s="1"/>
  <c r="G2030" i="11"/>
  <c r="I2027" i="1" s="1"/>
  <c r="G2031" i="11"/>
  <c r="I2028" i="1" s="1"/>
  <c r="G2032" i="11"/>
  <c r="I2029" i="1" s="1"/>
  <c r="G2033" i="11"/>
  <c r="I2030" i="1" s="1"/>
  <c r="G2034" i="11"/>
  <c r="I2031" i="1" s="1"/>
  <c r="G2035" i="11"/>
  <c r="I2032" i="1" s="1"/>
  <c r="G2036" i="11"/>
  <c r="I2033" i="1" s="1"/>
  <c r="G2037" i="11"/>
  <c r="I2034" i="1" s="1"/>
  <c r="G2038" i="11"/>
  <c r="I2035" i="1" s="1"/>
  <c r="G2039" i="11"/>
  <c r="I2036" i="1" s="1"/>
  <c r="G2040" i="11"/>
  <c r="I2037" i="1" s="1"/>
  <c r="G2041" i="11"/>
  <c r="I2038" i="1" s="1"/>
  <c r="G2042" i="11"/>
  <c r="I2039" i="1" s="1"/>
  <c r="G2043" i="11"/>
  <c r="I2040" i="1" s="1"/>
  <c r="G2044" i="11"/>
  <c r="I2041" i="1" s="1"/>
  <c r="G2045" i="11"/>
  <c r="I2042" i="1" s="1"/>
  <c r="G2046" i="11"/>
  <c r="I2043" i="1" s="1"/>
  <c r="G2047" i="11"/>
  <c r="I2044" i="1" s="1"/>
  <c r="G2048" i="11"/>
  <c r="I2045" i="1" s="1"/>
  <c r="G2049" i="11"/>
  <c r="I2046" i="1" s="1"/>
  <c r="G2050" i="11"/>
  <c r="I2047" i="1" s="1"/>
  <c r="G2051" i="11"/>
  <c r="I2048" i="1" s="1"/>
  <c r="G2052" i="11"/>
  <c r="I2049" i="1" s="1"/>
  <c r="G2053" i="11"/>
  <c r="I2050" i="1" s="1"/>
  <c r="G2054" i="11"/>
  <c r="I2051" i="1" s="1"/>
  <c r="G2055" i="11"/>
  <c r="I2052" i="1" s="1"/>
  <c r="G2056" i="11"/>
  <c r="I2053" i="1" s="1"/>
  <c r="G2057" i="11"/>
  <c r="I2054" i="1" s="1"/>
  <c r="G2058" i="11"/>
  <c r="I2055" i="1" s="1"/>
  <c r="G2059" i="11"/>
  <c r="I2056" i="1" s="1"/>
  <c r="G2060" i="11"/>
  <c r="I2057" i="1" s="1"/>
  <c r="G2061" i="11"/>
  <c r="I2058" i="1" s="1"/>
  <c r="G2062" i="11"/>
  <c r="I2059" i="1" s="1"/>
  <c r="G2063" i="11"/>
  <c r="I2060" i="1" s="1"/>
  <c r="G2064" i="11"/>
  <c r="I2061" i="1" s="1"/>
  <c r="G2065" i="11"/>
  <c r="I2062" i="1" s="1"/>
  <c r="G2066" i="11"/>
  <c r="I2063" i="1" s="1"/>
  <c r="G2067" i="11"/>
  <c r="I2064" i="1" s="1"/>
  <c r="G2068" i="11"/>
  <c r="I2065" i="1" s="1"/>
  <c r="G2069" i="11"/>
  <c r="I2066" i="1" s="1"/>
  <c r="G2070" i="11"/>
  <c r="I2067" i="1" s="1"/>
  <c r="G2071" i="11"/>
  <c r="I2068" i="1" s="1"/>
  <c r="G2072" i="11"/>
  <c r="I2069" i="1" s="1"/>
  <c r="G2073" i="11"/>
  <c r="I2070" i="1" s="1"/>
  <c r="G2074" i="11"/>
  <c r="I2071" i="1" s="1"/>
  <c r="G2075" i="11"/>
  <c r="I2072" i="1" s="1"/>
  <c r="G2076" i="11"/>
  <c r="I2073" i="1" s="1"/>
  <c r="G2077" i="11"/>
  <c r="I2074" i="1" s="1"/>
  <c r="G2078" i="11"/>
  <c r="I2075" i="1" s="1"/>
  <c r="G2079" i="11"/>
  <c r="I2076" i="1" s="1"/>
  <c r="G2080" i="11"/>
  <c r="I2077" i="1" s="1"/>
  <c r="G2081" i="11"/>
  <c r="I2078" i="1" s="1"/>
  <c r="G2082" i="11"/>
  <c r="I2079" i="1" s="1"/>
  <c r="G2083" i="11"/>
  <c r="I2080" i="1" s="1"/>
  <c r="G2084" i="11"/>
  <c r="I2081" i="1" s="1"/>
  <c r="G2085" i="11"/>
  <c r="I2082" i="1" s="1"/>
  <c r="G2086" i="11"/>
  <c r="I2083" i="1" s="1"/>
  <c r="G2087" i="11"/>
  <c r="I2084" i="1" s="1"/>
  <c r="G2088" i="11"/>
  <c r="I2085" i="1" s="1"/>
  <c r="G2089" i="11"/>
  <c r="I2086" i="1" s="1"/>
  <c r="G2090" i="11"/>
  <c r="I2087" i="1" s="1"/>
  <c r="G2091" i="11"/>
  <c r="I2088" i="1" s="1"/>
  <c r="G2092" i="11"/>
  <c r="I2089" i="1" s="1"/>
  <c r="G2093" i="11"/>
  <c r="I2090" i="1" s="1"/>
  <c r="G2094" i="11"/>
  <c r="I2091" i="1" s="1"/>
  <c r="G2095" i="11"/>
  <c r="I2092" i="1" s="1"/>
  <c r="G2096" i="11"/>
  <c r="I2093" i="1" s="1"/>
  <c r="G2097" i="11"/>
  <c r="I2094" i="1" s="1"/>
  <c r="G2098" i="11"/>
  <c r="I2095" i="1" s="1"/>
  <c r="G2099" i="11"/>
  <c r="I2096" i="1" s="1"/>
  <c r="G2100" i="11"/>
  <c r="I2097" i="1" s="1"/>
  <c r="G2101" i="11"/>
  <c r="I2098" i="1" s="1"/>
  <c r="G2102" i="11"/>
  <c r="I2099" i="1" s="1"/>
  <c r="G2103" i="11"/>
  <c r="I2100" i="1" s="1"/>
  <c r="G2104" i="11"/>
  <c r="I2101" i="1" s="1"/>
  <c r="G2105" i="11"/>
  <c r="I2102" i="1" s="1"/>
  <c r="G2106" i="11"/>
  <c r="I2103" i="1" s="1"/>
  <c r="G2107" i="11"/>
  <c r="I2104" i="1" s="1"/>
  <c r="G2108" i="11"/>
  <c r="I2105" i="1" s="1"/>
  <c r="G2109" i="11"/>
  <c r="I2106" i="1" s="1"/>
  <c r="G2110" i="11"/>
  <c r="I2107" i="1" s="1"/>
  <c r="G2111" i="11"/>
  <c r="I2108" i="1" s="1"/>
  <c r="G2112" i="11"/>
  <c r="I2109" i="1" s="1"/>
  <c r="G2113" i="11"/>
  <c r="I2110" i="1" s="1"/>
  <c r="G2114" i="11"/>
  <c r="I2111" i="1" s="1"/>
  <c r="G2115" i="11"/>
  <c r="I2112" i="1" s="1"/>
  <c r="G2116" i="11"/>
  <c r="I2113" i="1" s="1"/>
  <c r="G2117" i="11"/>
  <c r="I2114" i="1" s="1"/>
  <c r="G2118" i="11"/>
  <c r="I2115" i="1" s="1"/>
  <c r="G2119" i="11"/>
  <c r="I2116" i="1" s="1"/>
  <c r="G2120" i="11"/>
  <c r="I2117" i="1" s="1"/>
  <c r="G2121" i="11"/>
  <c r="I2118" i="1" s="1"/>
  <c r="G2122" i="11"/>
  <c r="I2119" i="1" s="1"/>
  <c r="G2123" i="11"/>
  <c r="I2120" i="1" s="1"/>
  <c r="G2124" i="11"/>
  <c r="I2121" i="1" s="1"/>
  <c r="G2125" i="11"/>
  <c r="I2122" i="1" s="1"/>
  <c r="G2126" i="11"/>
  <c r="I2123" i="1" s="1"/>
  <c r="G2127" i="11"/>
  <c r="I2124" i="1" s="1"/>
  <c r="G2128" i="11"/>
  <c r="I2125" i="1" s="1"/>
  <c r="G2129" i="11"/>
  <c r="I2126" i="1" s="1"/>
  <c r="G2130" i="11"/>
  <c r="I2127" i="1" s="1"/>
  <c r="G2131" i="11"/>
  <c r="I2128" i="1" s="1"/>
  <c r="G2132" i="11"/>
  <c r="I2129" i="1" s="1"/>
  <c r="G2133" i="11"/>
  <c r="I2130" i="1" s="1"/>
  <c r="G2134" i="11"/>
  <c r="I2131" i="1" s="1"/>
  <c r="G2135" i="11"/>
  <c r="I2132" i="1" s="1"/>
  <c r="G2136" i="11"/>
  <c r="I2133" i="1" s="1"/>
  <c r="G2137" i="11"/>
  <c r="I2134" i="1" s="1"/>
  <c r="G2138" i="11"/>
  <c r="I2135" i="1" s="1"/>
  <c r="G2139" i="11"/>
  <c r="I2136" i="1" s="1"/>
  <c r="G2140" i="11"/>
  <c r="I2137" i="1" s="1"/>
  <c r="G2141" i="11"/>
  <c r="I2138" i="1" s="1"/>
  <c r="G2142" i="11"/>
  <c r="I2139" i="1" s="1"/>
  <c r="G2143" i="11"/>
  <c r="I2140" i="1" s="1"/>
  <c r="G2144" i="11"/>
  <c r="I2141" i="1" s="1"/>
  <c r="G2145" i="11"/>
  <c r="I2142" i="1" s="1"/>
  <c r="G2146" i="11"/>
  <c r="I2143" i="1" s="1"/>
  <c r="G2147" i="11"/>
  <c r="I2144" i="1" s="1"/>
  <c r="G2148" i="11"/>
  <c r="I2145" i="1" s="1"/>
  <c r="G2149" i="11"/>
  <c r="I2146" i="1" s="1"/>
  <c r="G2150" i="11"/>
  <c r="I2147" i="1" s="1"/>
  <c r="G2151" i="11"/>
  <c r="I2148" i="1" s="1"/>
  <c r="G2152" i="11"/>
  <c r="I2149" i="1" s="1"/>
  <c r="G2153" i="11"/>
  <c r="I2150" i="1" s="1"/>
  <c r="G2154" i="11"/>
  <c r="I2151" i="1" s="1"/>
  <c r="G2155" i="11"/>
  <c r="I2152" i="1" s="1"/>
  <c r="G2156" i="11"/>
  <c r="I2153" i="1" s="1"/>
  <c r="G2157" i="11"/>
  <c r="I2154" i="1" s="1"/>
  <c r="G2158" i="11"/>
  <c r="I2155" i="1" s="1"/>
  <c r="G2159" i="11"/>
  <c r="I2156" i="1" s="1"/>
  <c r="G2160" i="11"/>
  <c r="I2157" i="1" s="1"/>
  <c r="G2161" i="11"/>
  <c r="I2158" i="1" s="1"/>
  <c r="G2162" i="11"/>
  <c r="I2159" i="1" s="1"/>
  <c r="G2163" i="11"/>
  <c r="I2160" i="1" s="1"/>
  <c r="G2164" i="11"/>
  <c r="I2161" i="1" s="1"/>
  <c r="G2165" i="11"/>
  <c r="I2162" i="1" s="1"/>
  <c r="G2166" i="11"/>
  <c r="I2163" i="1" s="1"/>
  <c r="G2167" i="11"/>
  <c r="I2164" i="1" s="1"/>
  <c r="G2168" i="11"/>
  <c r="I2165" i="1" s="1"/>
  <c r="G2169" i="11"/>
  <c r="I2166" i="1" s="1"/>
  <c r="G2170" i="11"/>
  <c r="I2167" i="1" s="1"/>
  <c r="G2171" i="11"/>
  <c r="I2168" i="1" s="1"/>
  <c r="G2172" i="11"/>
  <c r="I2169" i="1" s="1"/>
  <c r="G2173" i="11"/>
  <c r="I2170" i="1" s="1"/>
  <c r="G2174" i="11"/>
  <c r="I2171" i="1" s="1"/>
  <c r="G2175" i="11"/>
  <c r="I2172" i="1" s="1"/>
  <c r="G2176" i="11"/>
  <c r="I2173" i="1" s="1"/>
  <c r="G2177" i="11"/>
  <c r="I2174" i="1" s="1"/>
  <c r="G2178" i="11"/>
  <c r="I2175" i="1" s="1"/>
  <c r="G2179" i="11"/>
  <c r="I2176" i="1" s="1"/>
  <c r="G2180" i="11"/>
  <c r="I2177" i="1" s="1"/>
  <c r="G2181" i="11"/>
  <c r="I2178" i="1" s="1"/>
  <c r="G2182" i="11"/>
  <c r="I2179" i="1" s="1"/>
  <c r="G2183" i="11"/>
  <c r="I2180" i="1" s="1"/>
  <c r="G2184" i="11"/>
  <c r="I2181" i="1" s="1"/>
  <c r="G2185" i="11"/>
  <c r="I2182" i="1" s="1"/>
  <c r="G2186" i="11"/>
  <c r="I2183" i="1" s="1"/>
  <c r="G2187" i="11"/>
  <c r="I2184" i="1" s="1"/>
  <c r="G2188" i="11"/>
  <c r="I2185" i="1" s="1"/>
  <c r="G2189" i="11"/>
  <c r="I2186" i="1" s="1"/>
  <c r="G2190" i="11"/>
  <c r="I2187" i="1" s="1"/>
  <c r="G2191" i="11"/>
  <c r="I2188" i="1" s="1"/>
  <c r="G2192" i="11"/>
  <c r="I2189" i="1" s="1"/>
  <c r="G2193" i="11"/>
  <c r="I2190" i="1" s="1"/>
  <c r="G2194" i="11"/>
  <c r="I2191" i="1" s="1"/>
  <c r="G2195" i="11"/>
  <c r="I2192" i="1" s="1"/>
  <c r="G2196" i="11"/>
  <c r="I2193" i="1" s="1"/>
  <c r="G2197" i="11"/>
  <c r="I2194" i="1" s="1"/>
  <c r="G2198" i="11"/>
  <c r="I2195" i="1" s="1"/>
  <c r="G2199" i="11"/>
  <c r="I2196" i="1" s="1"/>
  <c r="G2200" i="11"/>
  <c r="I2197" i="1" s="1"/>
  <c r="G2201" i="11"/>
  <c r="I2198" i="1" s="1"/>
  <c r="G2202" i="11"/>
  <c r="I2199" i="1" s="1"/>
  <c r="G2203" i="11"/>
  <c r="I2200" i="1" s="1"/>
  <c r="G2204" i="11"/>
  <c r="I2201" i="1" s="1"/>
  <c r="G2205" i="11"/>
  <c r="I2202" i="1" s="1"/>
  <c r="G2206" i="11"/>
  <c r="I2203" i="1" s="1"/>
  <c r="G2207" i="11"/>
  <c r="I2204" i="1" s="1"/>
  <c r="G2208" i="11"/>
  <c r="I2205" i="1" s="1"/>
  <c r="G2209" i="11"/>
  <c r="I2206" i="1" s="1"/>
  <c r="G2210" i="11"/>
  <c r="I2207" i="1" s="1"/>
  <c r="G2211" i="11"/>
  <c r="I2208" i="1" s="1"/>
  <c r="G2212" i="11"/>
  <c r="I2209" i="1" s="1"/>
  <c r="G2213" i="11"/>
  <c r="I2210" i="1" s="1"/>
  <c r="G2214" i="11"/>
  <c r="I2211" i="1" s="1"/>
  <c r="G2215" i="11"/>
  <c r="I2212" i="1" s="1"/>
  <c r="G2216" i="11"/>
  <c r="I2213" i="1" s="1"/>
  <c r="G2217" i="11"/>
  <c r="I2214" i="1" s="1"/>
  <c r="G2218" i="11"/>
  <c r="I2215" i="1" s="1"/>
  <c r="G2219" i="11"/>
  <c r="I2216" i="1" s="1"/>
  <c r="G2220" i="11"/>
  <c r="I2217" i="1" s="1"/>
  <c r="G2221" i="11"/>
  <c r="I2218" i="1" s="1"/>
  <c r="G2222" i="11"/>
  <c r="I2219" i="1" s="1"/>
  <c r="G2223" i="11"/>
  <c r="I2220" i="1" s="1"/>
  <c r="G2224" i="11"/>
  <c r="I2221" i="1" s="1"/>
  <c r="G2225" i="11"/>
  <c r="I2222" i="1" s="1"/>
  <c r="G2226" i="11"/>
  <c r="I2223" i="1" s="1"/>
  <c r="G2227" i="11"/>
  <c r="I2224" i="1" s="1"/>
  <c r="G2228" i="11"/>
  <c r="I2225" i="1" s="1"/>
  <c r="G2229" i="11"/>
  <c r="I2226" i="1" s="1"/>
  <c r="G2230" i="11"/>
  <c r="I2227" i="1" s="1"/>
  <c r="G2231" i="11"/>
  <c r="I2228" i="1" s="1"/>
  <c r="G2232" i="11"/>
  <c r="I2229" i="1" s="1"/>
  <c r="G2233" i="11"/>
  <c r="I2230" i="1" s="1"/>
  <c r="G2234" i="11"/>
  <c r="I2231" i="1" s="1"/>
  <c r="G2235" i="11"/>
  <c r="I2232" i="1" s="1"/>
  <c r="G2236" i="11"/>
  <c r="I2233" i="1" s="1"/>
  <c r="G2237" i="11"/>
  <c r="I2234" i="1" s="1"/>
  <c r="G2238" i="11"/>
  <c r="I2235" i="1" s="1"/>
  <c r="G2239" i="11"/>
  <c r="I2236" i="1" s="1"/>
  <c r="G2240" i="11"/>
  <c r="I2237" i="1" s="1"/>
  <c r="G2241" i="11"/>
  <c r="I2238" i="1" s="1"/>
  <c r="G2242" i="11"/>
  <c r="I2239" i="1" s="1"/>
  <c r="G2243" i="11"/>
  <c r="I2240" i="1" s="1"/>
  <c r="G2244" i="11"/>
  <c r="I2241" i="1" s="1"/>
  <c r="G2245" i="11"/>
  <c r="I2242" i="1" s="1"/>
  <c r="G2246" i="11"/>
  <c r="I2243" i="1" s="1"/>
  <c r="G2247" i="11"/>
  <c r="I2244" i="1" s="1"/>
  <c r="G2248" i="11"/>
  <c r="I2245" i="1" s="1"/>
  <c r="G2249" i="11"/>
  <c r="I2246" i="1" s="1"/>
  <c r="G2250" i="11"/>
  <c r="I2247" i="1" s="1"/>
  <c r="G2251" i="11"/>
  <c r="I2248" i="1" s="1"/>
  <c r="G2252" i="11"/>
  <c r="I2249" i="1" s="1"/>
  <c r="G2253" i="11"/>
  <c r="I2250" i="1" s="1"/>
  <c r="G2254" i="11"/>
  <c r="I2251" i="1" s="1"/>
  <c r="G2255" i="11"/>
  <c r="I2252" i="1" s="1"/>
  <c r="G2256" i="11"/>
  <c r="I2253" i="1" s="1"/>
  <c r="G2257" i="11"/>
  <c r="I2254" i="1" s="1"/>
  <c r="G2258" i="11"/>
  <c r="I2255" i="1" s="1"/>
  <c r="G2259" i="11"/>
  <c r="I2256" i="1" s="1"/>
  <c r="G2260" i="11"/>
  <c r="I2257" i="1" s="1"/>
  <c r="G2261" i="11"/>
  <c r="I2258" i="1" s="1"/>
  <c r="G2262" i="11"/>
  <c r="I2259" i="1" s="1"/>
  <c r="G2263" i="11"/>
  <c r="I2260" i="1" s="1"/>
  <c r="G2264" i="11"/>
  <c r="I2261" i="1" s="1"/>
  <c r="G2265" i="11"/>
  <c r="I2262" i="1" s="1"/>
  <c r="G2266" i="11"/>
  <c r="I2263" i="1" s="1"/>
  <c r="G2267" i="11"/>
  <c r="I2264" i="1" s="1"/>
  <c r="G2268" i="11"/>
  <c r="I2265" i="1" s="1"/>
  <c r="G2269" i="11"/>
  <c r="I2266" i="1" s="1"/>
  <c r="G2270" i="11"/>
  <c r="I2267" i="1" s="1"/>
  <c r="G2271" i="11"/>
  <c r="I2268" i="1" s="1"/>
  <c r="G2272" i="11"/>
  <c r="I2269" i="1" s="1"/>
  <c r="G2273" i="11"/>
  <c r="I2270" i="1" s="1"/>
  <c r="G2274" i="11"/>
  <c r="I2271" i="1" s="1"/>
  <c r="G2275" i="11"/>
  <c r="I2272" i="1" s="1"/>
  <c r="G2276" i="11"/>
  <c r="I2273" i="1" s="1"/>
  <c r="G2277" i="11"/>
  <c r="I2274" i="1" s="1"/>
  <c r="G2278" i="11"/>
  <c r="I2275" i="1" s="1"/>
  <c r="G2279" i="11"/>
  <c r="I2276" i="1" s="1"/>
  <c r="G2280" i="11"/>
  <c r="I2277" i="1" s="1"/>
  <c r="G2281" i="11"/>
  <c r="I2278" i="1" s="1"/>
  <c r="G2282" i="11"/>
  <c r="I2279" i="1" s="1"/>
  <c r="G2283" i="11"/>
  <c r="I2280" i="1" s="1"/>
  <c r="G2284" i="11"/>
  <c r="I2281" i="1" s="1"/>
  <c r="G2285" i="11"/>
  <c r="I2282" i="1" s="1"/>
  <c r="G2286" i="11"/>
  <c r="I2283" i="1" s="1"/>
  <c r="G2287" i="11"/>
  <c r="I2284" i="1" s="1"/>
  <c r="G2288" i="11"/>
  <c r="I2285" i="1" s="1"/>
  <c r="G2289" i="11"/>
  <c r="I2286" i="1" s="1"/>
  <c r="G2290" i="11"/>
  <c r="I2287" i="1" s="1"/>
  <c r="G2291" i="11"/>
  <c r="I2288" i="1" s="1"/>
  <c r="G2292" i="11"/>
  <c r="I2289" i="1" s="1"/>
  <c r="G2293" i="11"/>
  <c r="I2290" i="1" s="1"/>
  <c r="G2294" i="11"/>
  <c r="I2291" i="1" s="1"/>
  <c r="G2295" i="11"/>
  <c r="I2292" i="1" s="1"/>
  <c r="G2296" i="11"/>
  <c r="I2293" i="1" s="1"/>
  <c r="G2297" i="11"/>
  <c r="I2294" i="1" s="1"/>
  <c r="G2298" i="11"/>
  <c r="I2295" i="1" s="1"/>
  <c r="G2299" i="11"/>
  <c r="I2296" i="1" s="1"/>
  <c r="G2300" i="11"/>
  <c r="I2297" i="1" s="1"/>
  <c r="G2301" i="11"/>
  <c r="I2298" i="1" s="1"/>
  <c r="G2302" i="11"/>
  <c r="I2299" i="1" s="1"/>
  <c r="G2303" i="11"/>
  <c r="I2300" i="1" s="1"/>
  <c r="G2304" i="11"/>
  <c r="I2301" i="1" s="1"/>
  <c r="G2305" i="11"/>
  <c r="I2302" i="1" s="1"/>
  <c r="G2306" i="11"/>
  <c r="I2303" i="1" s="1"/>
  <c r="G2307" i="11"/>
  <c r="I2304" i="1" s="1"/>
  <c r="G2308" i="11"/>
  <c r="I2305" i="1" s="1"/>
  <c r="G2309" i="11"/>
  <c r="I2306" i="1" s="1"/>
  <c r="G2310" i="11"/>
  <c r="I2307" i="1" s="1"/>
  <c r="G2311" i="11"/>
  <c r="I2308" i="1" s="1"/>
  <c r="G2312" i="11"/>
  <c r="I2309" i="1" s="1"/>
  <c r="G2313" i="11"/>
  <c r="I2310" i="1" s="1"/>
  <c r="G2314" i="11"/>
  <c r="I2311" i="1" s="1"/>
  <c r="G2315" i="11"/>
  <c r="I2312" i="1" s="1"/>
  <c r="G2316" i="11"/>
  <c r="I2313" i="1" s="1"/>
  <c r="G2317" i="11"/>
  <c r="I2314" i="1" s="1"/>
  <c r="G2318" i="11"/>
  <c r="I2315" i="1" s="1"/>
  <c r="G2319" i="11"/>
  <c r="I2316" i="1" s="1"/>
  <c r="G2320" i="11"/>
  <c r="I2317" i="1" s="1"/>
  <c r="G2321" i="11"/>
  <c r="I2318" i="1" s="1"/>
  <c r="G2322" i="11"/>
  <c r="I2319" i="1" s="1"/>
  <c r="G2323" i="11"/>
  <c r="I2320" i="1" s="1"/>
  <c r="G2324" i="11"/>
  <c r="I2321" i="1" s="1"/>
  <c r="G2325" i="11"/>
  <c r="I2322" i="1" s="1"/>
  <c r="G2326" i="11"/>
  <c r="I2323" i="1" s="1"/>
  <c r="G2327" i="11"/>
  <c r="I2324" i="1" s="1"/>
  <c r="G2328" i="11"/>
  <c r="I2325" i="1" s="1"/>
  <c r="G2329" i="11"/>
  <c r="I2326" i="1" s="1"/>
  <c r="G2330" i="11"/>
  <c r="I2327" i="1" s="1"/>
  <c r="G2331" i="11"/>
  <c r="I2328" i="1" s="1"/>
  <c r="G2332" i="11"/>
  <c r="I2329" i="1" s="1"/>
  <c r="G2333" i="11"/>
  <c r="I2330" i="1" s="1"/>
  <c r="G2334" i="11"/>
  <c r="I2331" i="1" s="1"/>
  <c r="G2335" i="11"/>
  <c r="I2332" i="1" s="1"/>
  <c r="G2336" i="11"/>
  <c r="I2333" i="1" s="1"/>
  <c r="G2337" i="11"/>
  <c r="I2334" i="1" s="1"/>
  <c r="G2338" i="11"/>
  <c r="I2335" i="1" s="1"/>
  <c r="G2339" i="11"/>
  <c r="I2336" i="1" s="1"/>
  <c r="G2340" i="11"/>
  <c r="I2337" i="1" s="1"/>
  <c r="G2341" i="11"/>
  <c r="I2338" i="1" s="1"/>
  <c r="G2342" i="11"/>
  <c r="I2339" i="1" s="1"/>
  <c r="G2343" i="11"/>
  <c r="I2340" i="1" s="1"/>
  <c r="G2344" i="11"/>
  <c r="I2341" i="1" s="1"/>
  <c r="G2345" i="11"/>
  <c r="I2342" i="1" s="1"/>
  <c r="G2346" i="11"/>
  <c r="I2343" i="1" s="1"/>
  <c r="G2347" i="11"/>
  <c r="I2344" i="1" s="1"/>
  <c r="G2348" i="11"/>
  <c r="I2345" i="1" s="1"/>
  <c r="G2349" i="11"/>
  <c r="I2346" i="1" s="1"/>
  <c r="G2350" i="11"/>
  <c r="I2347" i="1" s="1"/>
  <c r="G2351" i="11"/>
  <c r="I2348" i="1" s="1"/>
  <c r="G2352" i="11"/>
  <c r="I2349" i="1" s="1"/>
  <c r="G2353" i="11"/>
  <c r="I2350" i="1" s="1"/>
  <c r="G2354" i="11"/>
  <c r="I2351" i="1" s="1"/>
  <c r="G2355" i="11"/>
  <c r="I2352" i="1" s="1"/>
  <c r="G2356" i="11"/>
  <c r="I2353" i="1" s="1"/>
  <c r="G2357" i="11"/>
  <c r="I2354" i="1" s="1"/>
  <c r="G2358" i="11"/>
  <c r="I2355" i="1" s="1"/>
  <c r="G2359" i="11"/>
  <c r="I2356" i="1" s="1"/>
  <c r="G2360" i="11"/>
  <c r="I2357" i="1" s="1"/>
  <c r="G2361" i="11"/>
  <c r="I2358" i="1" s="1"/>
  <c r="G2362" i="11"/>
  <c r="I2359" i="1" s="1"/>
  <c r="G2363" i="11"/>
  <c r="I2360" i="1" s="1"/>
  <c r="G2364" i="11"/>
  <c r="I2361" i="1" s="1"/>
  <c r="G2365" i="11"/>
  <c r="I2362" i="1" s="1"/>
  <c r="G2366" i="11"/>
  <c r="I2363" i="1" s="1"/>
  <c r="G2367" i="11"/>
  <c r="I2364" i="1" s="1"/>
  <c r="G2368" i="11"/>
  <c r="I2365" i="1" s="1"/>
  <c r="G2369" i="11"/>
  <c r="I2366" i="1" s="1"/>
  <c r="G2370" i="11"/>
  <c r="I2367" i="1" s="1"/>
  <c r="G2371" i="11"/>
  <c r="I2368" i="1" s="1"/>
  <c r="G2372" i="11"/>
  <c r="I2369" i="1" s="1"/>
  <c r="G2373" i="11"/>
  <c r="I2370" i="1" s="1"/>
  <c r="G2374" i="11"/>
  <c r="I2371" i="1" s="1"/>
  <c r="G2375" i="11"/>
  <c r="I2372" i="1" s="1"/>
  <c r="G2376" i="11"/>
  <c r="I2373" i="1" s="1"/>
  <c r="G2377" i="11"/>
  <c r="I2374" i="1" s="1"/>
  <c r="G2378" i="11"/>
  <c r="I2375" i="1" s="1"/>
  <c r="G2379" i="11"/>
  <c r="I2376" i="1" s="1"/>
  <c r="G2380" i="11"/>
  <c r="I2377" i="1" s="1"/>
  <c r="G2381" i="11"/>
  <c r="I2378" i="1" s="1"/>
  <c r="G2382" i="11"/>
  <c r="I2379" i="1" s="1"/>
  <c r="G2383" i="11"/>
  <c r="I2380" i="1" s="1"/>
  <c r="G2384" i="11"/>
  <c r="I2381" i="1" s="1"/>
  <c r="G2385" i="11"/>
  <c r="I2382" i="1" s="1"/>
  <c r="G2386" i="11"/>
  <c r="I2383" i="1" s="1"/>
  <c r="G2387" i="11"/>
  <c r="I2384" i="1" s="1"/>
  <c r="G2388" i="11"/>
  <c r="I2385" i="1" s="1"/>
  <c r="G2389" i="11"/>
  <c r="I2386" i="1" s="1"/>
  <c r="G2390" i="11"/>
  <c r="I2387" i="1" s="1"/>
  <c r="G2391" i="11"/>
  <c r="I2388" i="1" s="1"/>
  <c r="G2392" i="11"/>
  <c r="I2389" i="1" s="1"/>
  <c r="G2393" i="11"/>
  <c r="I2390" i="1" s="1"/>
  <c r="G2394" i="11"/>
  <c r="I2391" i="1" s="1"/>
  <c r="G2395" i="11"/>
  <c r="I2392" i="1" s="1"/>
  <c r="G2396" i="11"/>
  <c r="I2393" i="1" s="1"/>
  <c r="G2397" i="11"/>
  <c r="I2394" i="1" s="1"/>
  <c r="G2398" i="11"/>
  <c r="I2395" i="1" s="1"/>
  <c r="G2399" i="11"/>
  <c r="I2396" i="1" s="1"/>
  <c r="G2400" i="11"/>
  <c r="I2397" i="1" s="1"/>
  <c r="G2401" i="11"/>
  <c r="I2398" i="1" s="1"/>
  <c r="G2402" i="11"/>
  <c r="I2399" i="1" s="1"/>
  <c r="G2403" i="11"/>
  <c r="I2400" i="1" s="1"/>
  <c r="G2404" i="11"/>
  <c r="I2401" i="1" s="1"/>
  <c r="G2405" i="11"/>
  <c r="I2402" i="1" s="1"/>
  <c r="G2406" i="11"/>
  <c r="I2403" i="1" s="1"/>
  <c r="G2407" i="11"/>
  <c r="I2404" i="1" s="1"/>
  <c r="G2408" i="11"/>
  <c r="I2405" i="1" s="1"/>
  <c r="G2409" i="11"/>
  <c r="I2406" i="1" s="1"/>
  <c r="G2410" i="11"/>
  <c r="I2407" i="1" s="1"/>
  <c r="G2411" i="11"/>
  <c r="I2408" i="1" s="1"/>
  <c r="G2412" i="11"/>
  <c r="I2409" i="1" s="1"/>
  <c r="G2413" i="11"/>
  <c r="I2410" i="1" s="1"/>
  <c r="G2414" i="11"/>
  <c r="I2411" i="1" s="1"/>
  <c r="G2415" i="11"/>
  <c r="I2412" i="1" s="1"/>
  <c r="G2416" i="11"/>
  <c r="I2413" i="1" s="1"/>
  <c r="G2417" i="11"/>
  <c r="I2414" i="1" s="1"/>
  <c r="G2418" i="11"/>
  <c r="I2415" i="1" s="1"/>
  <c r="G2419" i="11"/>
  <c r="I2416" i="1" s="1"/>
  <c r="G2420" i="11"/>
  <c r="I2417" i="1" s="1"/>
  <c r="G2421" i="11"/>
  <c r="I2418" i="1" s="1"/>
  <c r="G2422" i="11"/>
  <c r="I2419" i="1" s="1"/>
  <c r="G2423" i="11"/>
  <c r="I2420" i="1" s="1"/>
  <c r="G2424" i="11"/>
  <c r="I2421" i="1" s="1"/>
  <c r="G2425" i="11"/>
  <c r="I2422" i="1" s="1"/>
  <c r="G2426" i="11"/>
  <c r="I2423" i="1" s="1"/>
  <c r="G2427" i="11"/>
  <c r="I2424" i="1" s="1"/>
  <c r="G2428" i="11"/>
  <c r="I2425" i="1" s="1"/>
  <c r="G2429" i="11"/>
  <c r="I2426" i="1" s="1"/>
  <c r="G2430" i="11"/>
  <c r="I2427" i="1" s="1"/>
  <c r="G2431" i="11"/>
  <c r="I2428" i="1" s="1"/>
  <c r="G2432" i="11"/>
  <c r="I2429" i="1" s="1"/>
  <c r="G2433" i="11"/>
  <c r="I2430" i="1" s="1"/>
  <c r="G2434" i="11"/>
  <c r="I2431" i="1" s="1"/>
  <c r="G2435" i="11"/>
  <c r="I2432" i="1" s="1"/>
  <c r="G2436" i="11"/>
  <c r="I2433" i="1" s="1"/>
  <c r="G2437" i="11"/>
  <c r="I2434" i="1" s="1"/>
  <c r="G2438" i="11"/>
  <c r="I2435" i="1" s="1"/>
  <c r="G2439" i="11"/>
  <c r="I2436" i="1" s="1"/>
  <c r="G2440" i="11"/>
  <c r="I2437" i="1" s="1"/>
  <c r="G2441" i="11"/>
  <c r="I2438" i="1" s="1"/>
  <c r="G2442" i="11"/>
  <c r="I2439" i="1" s="1"/>
  <c r="G2443" i="11"/>
  <c r="I2440" i="1" s="1"/>
  <c r="G2444" i="11"/>
  <c r="I2441" i="1" s="1"/>
  <c r="G2445" i="11"/>
  <c r="I2442" i="1" s="1"/>
  <c r="G2446" i="11"/>
  <c r="I2443" i="1" s="1"/>
  <c r="G2447" i="11"/>
  <c r="I2444" i="1" s="1"/>
  <c r="G2448" i="11"/>
  <c r="I2445" i="1" s="1"/>
  <c r="G2449" i="11"/>
  <c r="I2446" i="1" s="1"/>
  <c r="G2450" i="11"/>
  <c r="I2447" i="1" s="1"/>
  <c r="G2451" i="11"/>
  <c r="I2448" i="1" s="1"/>
  <c r="G2452" i="11"/>
  <c r="I2449" i="1" s="1"/>
  <c r="G2453" i="11"/>
  <c r="I2450" i="1" s="1"/>
  <c r="G2454" i="11"/>
  <c r="I2451" i="1" s="1"/>
  <c r="G2455" i="11"/>
  <c r="I2452" i="1" s="1"/>
  <c r="G2456" i="11"/>
  <c r="I2453" i="1" s="1"/>
  <c r="G2457" i="11"/>
  <c r="I2454" i="1" s="1"/>
  <c r="G2458" i="11"/>
  <c r="I2455" i="1" s="1"/>
  <c r="G2459" i="11"/>
  <c r="I2456" i="1" s="1"/>
  <c r="G2460" i="11"/>
  <c r="I2457" i="1" s="1"/>
  <c r="G2461" i="11"/>
  <c r="I2458" i="1" s="1"/>
  <c r="G2462" i="11"/>
  <c r="I2459" i="1" s="1"/>
  <c r="G2463" i="11"/>
  <c r="I2460" i="1" s="1"/>
  <c r="G2464" i="11"/>
  <c r="I2461" i="1" s="1"/>
  <c r="G2465" i="11"/>
  <c r="I2462" i="1" s="1"/>
  <c r="G2466" i="11"/>
  <c r="I2463" i="1" s="1"/>
  <c r="G2467" i="11"/>
  <c r="I2464" i="1" s="1"/>
  <c r="G2468" i="11"/>
  <c r="I2465" i="1" s="1"/>
  <c r="G2469" i="11"/>
  <c r="I2466" i="1" s="1"/>
  <c r="G2470" i="11"/>
  <c r="I2467" i="1" s="1"/>
  <c r="G2471" i="11"/>
  <c r="I2468" i="1" s="1"/>
  <c r="G2472" i="11"/>
  <c r="I2469" i="1" s="1"/>
  <c r="G2473" i="11"/>
  <c r="I2470" i="1" s="1"/>
  <c r="G2474" i="11"/>
  <c r="I2471" i="1" s="1"/>
  <c r="G2475" i="11"/>
  <c r="I2472" i="1" s="1"/>
  <c r="G2476" i="11"/>
  <c r="I2473" i="1" s="1"/>
  <c r="G2477" i="11"/>
  <c r="I2474" i="1" s="1"/>
  <c r="G2478" i="11"/>
  <c r="I2475" i="1" s="1"/>
  <c r="G2479" i="11"/>
  <c r="I2476" i="1" s="1"/>
  <c r="G2480" i="11"/>
  <c r="I2477" i="1" s="1"/>
  <c r="G2481" i="11"/>
  <c r="I2478" i="1" s="1"/>
  <c r="G2482" i="11"/>
  <c r="I2479" i="1" s="1"/>
  <c r="G2483" i="11"/>
  <c r="I2480" i="1" s="1"/>
  <c r="G2484" i="11"/>
  <c r="I2481" i="1" s="1"/>
  <c r="G2485" i="11"/>
  <c r="I2482" i="1" s="1"/>
  <c r="G2486" i="11"/>
  <c r="I2483" i="1" s="1"/>
  <c r="G2487" i="11"/>
  <c r="I2484" i="1" s="1"/>
  <c r="G2488" i="11"/>
  <c r="I2485" i="1" s="1"/>
  <c r="G2489" i="11"/>
  <c r="I2486" i="1" s="1"/>
  <c r="G2490" i="11"/>
  <c r="I2487" i="1" s="1"/>
  <c r="G2491" i="11"/>
  <c r="I2488" i="1" s="1"/>
  <c r="G2492" i="11"/>
  <c r="I2489" i="1" s="1"/>
  <c r="G2493" i="11"/>
  <c r="I2490" i="1" s="1"/>
  <c r="G2494" i="11"/>
  <c r="I2491" i="1" s="1"/>
  <c r="G2495" i="11"/>
  <c r="I2492" i="1" s="1"/>
  <c r="G2496" i="11"/>
  <c r="I2493" i="1" s="1"/>
  <c r="G2497" i="11"/>
  <c r="I2494" i="1" s="1"/>
  <c r="G2498" i="11"/>
  <c r="I2495" i="1" s="1"/>
  <c r="G2499" i="11"/>
  <c r="I2496" i="1" s="1"/>
  <c r="G2500" i="11"/>
  <c r="I2497" i="1" s="1"/>
  <c r="G2501" i="11"/>
  <c r="I2498" i="1" s="1"/>
  <c r="G2502" i="11"/>
  <c r="I2499" i="1" s="1"/>
  <c r="G2503" i="11"/>
  <c r="I2500" i="1" s="1"/>
  <c r="G2504" i="11"/>
  <c r="I2501" i="1" s="1"/>
  <c r="G2505" i="11"/>
  <c r="I2502" i="1" s="1"/>
  <c r="G2506" i="11"/>
  <c r="I2503" i="1" s="1"/>
  <c r="G2507" i="11"/>
  <c r="I2504" i="1" s="1"/>
  <c r="G2508" i="11"/>
  <c r="I2505" i="1" s="1"/>
  <c r="G2509" i="11"/>
  <c r="I2506" i="1" s="1"/>
  <c r="G2510" i="11"/>
  <c r="I2507" i="1" s="1"/>
  <c r="G2511" i="11"/>
  <c r="I2508" i="1" s="1"/>
  <c r="G2512" i="11"/>
  <c r="I2509" i="1" s="1"/>
  <c r="G2513" i="11"/>
  <c r="I2510" i="1" s="1"/>
  <c r="G2514" i="11"/>
  <c r="I2511" i="1" s="1"/>
  <c r="G2515" i="11"/>
  <c r="I2512" i="1" s="1"/>
  <c r="G2516" i="11"/>
  <c r="I2513" i="1" s="1"/>
  <c r="G2517" i="11"/>
  <c r="I2514" i="1" s="1"/>
  <c r="G2518" i="11"/>
  <c r="I2515" i="1" s="1"/>
  <c r="G2519" i="11"/>
  <c r="I2516" i="1" s="1"/>
  <c r="G2520" i="11"/>
  <c r="I2517" i="1" s="1"/>
  <c r="G2521" i="11"/>
  <c r="I2518" i="1" s="1"/>
  <c r="G2522" i="11"/>
  <c r="I2519" i="1" s="1"/>
  <c r="G2523" i="11"/>
  <c r="I2520" i="1" s="1"/>
  <c r="G2524" i="11"/>
  <c r="I2521" i="1" s="1"/>
  <c r="G2525" i="11"/>
  <c r="I2522" i="1" s="1"/>
  <c r="G2526" i="11"/>
  <c r="I2523" i="1" s="1"/>
  <c r="G2527" i="11"/>
  <c r="I2524" i="1" s="1"/>
  <c r="G2528" i="11"/>
  <c r="I2525" i="1" s="1"/>
  <c r="G2529" i="11"/>
  <c r="I2526" i="1" s="1"/>
  <c r="G2530" i="11"/>
  <c r="I2527" i="1" s="1"/>
  <c r="G2531" i="11"/>
  <c r="I2528" i="1" s="1"/>
  <c r="G2532" i="11"/>
  <c r="I2529" i="1" s="1"/>
  <c r="G2533" i="11"/>
  <c r="I2530" i="1" s="1"/>
  <c r="G2534" i="11"/>
  <c r="I2531" i="1" s="1"/>
  <c r="G2535" i="11"/>
  <c r="I2532" i="1" s="1"/>
  <c r="G2536" i="11"/>
  <c r="I2533" i="1" s="1"/>
  <c r="G2537" i="11"/>
  <c r="I2534" i="1" s="1"/>
  <c r="G2538" i="11"/>
  <c r="I2535" i="1" s="1"/>
  <c r="G2539" i="11"/>
  <c r="I2536" i="1" s="1"/>
  <c r="G2540" i="11"/>
  <c r="I2537" i="1" s="1"/>
  <c r="G2541" i="11"/>
  <c r="I2538" i="1" s="1"/>
  <c r="G2542" i="11"/>
  <c r="I2539" i="1" s="1"/>
  <c r="G2543" i="11"/>
  <c r="I2540" i="1" s="1"/>
  <c r="G2544" i="11"/>
  <c r="I2541" i="1" s="1"/>
  <c r="G2545" i="11"/>
  <c r="I2542" i="1" s="1"/>
  <c r="G2546" i="11"/>
  <c r="I2543" i="1" s="1"/>
  <c r="G2547" i="11"/>
  <c r="I2544" i="1" s="1"/>
  <c r="G2548" i="11"/>
  <c r="I2545" i="1" s="1"/>
  <c r="G2549" i="11"/>
  <c r="I2546" i="1" s="1"/>
  <c r="G2550" i="11"/>
  <c r="I2547" i="1" s="1"/>
  <c r="G2551" i="11"/>
  <c r="I2548" i="1" s="1"/>
  <c r="G2552" i="11"/>
  <c r="I2549" i="1" s="1"/>
  <c r="G2553" i="11"/>
  <c r="I2550" i="1" s="1"/>
  <c r="G2554" i="11"/>
  <c r="I2551" i="1" s="1"/>
  <c r="G2555" i="11"/>
  <c r="I2552" i="1" s="1"/>
  <c r="G2556" i="11"/>
  <c r="I2553" i="1" s="1"/>
  <c r="G2557" i="11"/>
  <c r="I2554" i="1" s="1"/>
  <c r="G2558" i="11"/>
  <c r="I2555" i="1" s="1"/>
  <c r="G2559" i="11"/>
  <c r="I2556" i="1" s="1"/>
  <c r="G2560" i="11"/>
  <c r="I2557" i="1" s="1"/>
  <c r="G2561" i="11"/>
  <c r="I2558" i="1" s="1"/>
  <c r="G2562" i="11"/>
  <c r="I2559" i="1" s="1"/>
  <c r="G2563" i="11"/>
  <c r="I2560" i="1" s="1"/>
  <c r="G2564" i="11"/>
  <c r="I2561" i="1" s="1"/>
  <c r="G2565" i="11"/>
  <c r="I2562" i="1" s="1"/>
  <c r="G2566" i="11"/>
  <c r="I2563" i="1" s="1"/>
  <c r="G2567" i="11"/>
  <c r="I2564" i="1" s="1"/>
  <c r="G2568" i="11"/>
  <c r="I2565" i="1" s="1"/>
  <c r="G2569" i="11"/>
  <c r="I2566" i="1" s="1"/>
  <c r="G2570" i="11"/>
  <c r="I2567" i="1" s="1"/>
  <c r="G2571" i="11"/>
  <c r="I2568" i="1" s="1"/>
  <c r="G2572" i="11"/>
  <c r="I2569" i="1" s="1"/>
  <c r="G2573" i="11"/>
  <c r="I2570" i="1" s="1"/>
  <c r="G2574" i="11"/>
  <c r="I2571" i="1" s="1"/>
  <c r="G2575" i="11"/>
  <c r="I2572" i="1" s="1"/>
  <c r="G2576" i="11"/>
  <c r="I2573" i="1" s="1"/>
  <c r="G2577" i="11"/>
  <c r="I2574" i="1" s="1"/>
  <c r="G2578" i="11"/>
  <c r="I2575" i="1" s="1"/>
  <c r="G2579" i="11"/>
  <c r="I2576" i="1" s="1"/>
  <c r="G2580" i="11"/>
  <c r="I2577" i="1" s="1"/>
  <c r="G2581" i="11"/>
  <c r="I2578" i="1" s="1"/>
  <c r="G2582" i="11"/>
  <c r="I2579" i="1" s="1"/>
  <c r="G2583" i="11"/>
  <c r="I2580" i="1" s="1"/>
  <c r="G2584" i="11"/>
  <c r="I2581" i="1" s="1"/>
  <c r="G2585" i="11"/>
  <c r="I2582" i="1" s="1"/>
  <c r="G2586" i="11"/>
  <c r="I2583" i="1" s="1"/>
  <c r="G2587" i="11"/>
  <c r="I2584" i="1" s="1"/>
  <c r="G2588" i="11"/>
  <c r="I2585" i="1" s="1"/>
  <c r="G2589" i="11"/>
  <c r="I2586" i="1" s="1"/>
  <c r="G2590" i="11"/>
  <c r="I2587" i="1" s="1"/>
  <c r="G2591" i="11"/>
  <c r="I2588" i="1" s="1"/>
  <c r="G2592" i="11"/>
  <c r="I2589" i="1" s="1"/>
  <c r="G2593" i="11"/>
  <c r="I2590" i="1" s="1"/>
  <c r="G2594" i="11"/>
  <c r="I2591" i="1" s="1"/>
  <c r="G2595" i="11"/>
  <c r="I2592" i="1" s="1"/>
  <c r="G2596" i="11"/>
  <c r="I2593" i="1" s="1"/>
  <c r="G2597" i="11"/>
  <c r="I2594" i="1" s="1"/>
  <c r="G2598" i="11"/>
  <c r="I2595" i="1" s="1"/>
  <c r="G2599" i="11"/>
  <c r="I2596" i="1" s="1"/>
  <c r="G2600" i="11"/>
  <c r="I2597" i="1" s="1"/>
  <c r="G2601" i="11"/>
  <c r="I2598" i="1" s="1"/>
  <c r="G2602" i="11"/>
  <c r="I2599" i="1" s="1"/>
  <c r="G2603" i="11"/>
  <c r="I2600" i="1" s="1"/>
  <c r="G2604" i="11"/>
  <c r="I2601" i="1" s="1"/>
  <c r="G2605" i="11"/>
  <c r="I2602" i="1" s="1"/>
  <c r="G2606" i="11"/>
  <c r="I2603" i="1" s="1"/>
  <c r="G2607" i="11"/>
  <c r="I2604" i="1" s="1"/>
  <c r="G2608" i="11"/>
  <c r="I2605" i="1" s="1"/>
  <c r="G2609" i="11"/>
  <c r="I2606" i="1" s="1"/>
  <c r="G2610" i="11"/>
  <c r="I2607" i="1" s="1"/>
  <c r="G2611" i="11"/>
  <c r="I2608" i="1" s="1"/>
  <c r="G2612" i="11"/>
  <c r="I2609" i="1" s="1"/>
  <c r="G2613" i="11"/>
  <c r="I2610" i="1" s="1"/>
  <c r="G2614" i="11"/>
  <c r="I2611" i="1" s="1"/>
  <c r="G2615" i="11"/>
  <c r="I2612" i="1" s="1"/>
  <c r="G2616" i="11"/>
  <c r="I2613" i="1" s="1"/>
  <c r="G2617" i="11"/>
  <c r="I2614" i="1" s="1"/>
  <c r="G2618" i="11"/>
  <c r="I2615" i="1" s="1"/>
  <c r="G2619" i="11"/>
  <c r="I2616" i="1" s="1"/>
  <c r="G2620" i="11"/>
  <c r="I2617" i="1" s="1"/>
  <c r="G2621" i="11"/>
  <c r="I2618" i="1" s="1"/>
  <c r="G2622" i="11"/>
  <c r="I2619" i="1" s="1"/>
  <c r="G2623" i="11"/>
  <c r="I2620" i="1" s="1"/>
  <c r="G2624" i="11"/>
  <c r="I2621" i="1" s="1"/>
  <c r="G2625" i="11"/>
  <c r="I2622" i="1" s="1"/>
  <c r="G2626" i="11"/>
  <c r="I2623" i="1" s="1"/>
  <c r="G2627" i="11"/>
  <c r="I2624" i="1" s="1"/>
  <c r="G2628" i="11"/>
  <c r="I2625" i="1" s="1"/>
  <c r="G2629" i="11"/>
  <c r="I2626" i="1" s="1"/>
  <c r="G2630" i="11"/>
  <c r="I2627" i="1" s="1"/>
  <c r="G2631" i="11"/>
  <c r="I2628" i="1" s="1"/>
  <c r="G2632" i="11"/>
  <c r="I2629" i="1" s="1"/>
  <c r="G2633" i="11"/>
  <c r="I2630" i="1" s="1"/>
  <c r="G2634" i="11"/>
  <c r="I2631" i="1" s="1"/>
  <c r="G2635" i="11"/>
  <c r="I2632" i="1" s="1"/>
  <c r="G2636" i="11"/>
  <c r="I2633" i="1" s="1"/>
  <c r="G2637" i="11"/>
  <c r="I2634" i="1" s="1"/>
  <c r="G2638" i="11"/>
  <c r="I2635" i="1" s="1"/>
  <c r="G2639" i="11"/>
  <c r="I2636" i="1" s="1"/>
  <c r="G2640" i="11"/>
  <c r="I2637" i="1" s="1"/>
  <c r="G2641" i="11"/>
  <c r="I2638" i="1" s="1"/>
  <c r="G2642" i="11"/>
  <c r="I2639" i="1" s="1"/>
  <c r="G2643" i="11"/>
  <c r="I2640" i="1" s="1"/>
  <c r="G2644" i="11"/>
  <c r="I2641" i="1" s="1"/>
  <c r="G2645" i="11"/>
  <c r="I2642" i="1" s="1"/>
  <c r="G2646" i="11"/>
  <c r="I2643" i="1" s="1"/>
  <c r="G2647" i="11"/>
  <c r="I2644" i="1" s="1"/>
  <c r="G2648" i="11"/>
  <c r="I2645" i="1" s="1"/>
  <c r="G2649" i="11"/>
  <c r="I2646" i="1" s="1"/>
  <c r="G2650" i="11"/>
  <c r="I2647" i="1" s="1"/>
  <c r="G2651" i="11"/>
  <c r="I2648" i="1" s="1"/>
  <c r="G2652" i="11"/>
  <c r="I2649" i="1" s="1"/>
  <c r="G2653" i="11"/>
  <c r="I2650" i="1" s="1"/>
  <c r="G2654" i="11"/>
  <c r="I2651" i="1" s="1"/>
  <c r="G2655" i="11"/>
  <c r="I2652" i="1" s="1"/>
  <c r="G2656" i="11"/>
  <c r="I2653" i="1" s="1"/>
  <c r="G2657" i="11"/>
  <c r="I2654" i="1" s="1"/>
  <c r="G2658" i="11"/>
  <c r="I2655" i="1" s="1"/>
  <c r="G2659" i="11"/>
  <c r="I2656" i="1" s="1"/>
  <c r="G2660" i="11"/>
  <c r="I2657" i="1" s="1"/>
  <c r="G2661" i="11"/>
  <c r="I2658" i="1" s="1"/>
  <c r="G2662" i="11"/>
  <c r="I2659" i="1" s="1"/>
  <c r="G2663" i="11"/>
  <c r="I2660" i="1" s="1"/>
  <c r="G2664" i="11"/>
  <c r="I2661" i="1" s="1"/>
  <c r="G2665" i="11"/>
  <c r="I2662" i="1" s="1"/>
  <c r="G2666" i="11"/>
  <c r="I2663" i="1" s="1"/>
  <c r="G2667" i="11"/>
  <c r="I2664" i="1" s="1"/>
  <c r="G2668" i="11"/>
  <c r="I2665" i="1" s="1"/>
  <c r="G2669" i="11"/>
  <c r="I2666" i="1" s="1"/>
  <c r="G2670" i="11"/>
  <c r="I2667" i="1" s="1"/>
  <c r="G2671" i="11"/>
  <c r="I2668" i="1" s="1"/>
  <c r="G2672" i="11"/>
  <c r="I2669" i="1" s="1"/>
  <c r="G2673" i="11"/>
  <c r="I2670" i="1" s="1"/>
  <c r="G2674" i="11"/>
  <c r="I2671" i="1" s="1"/>
  <c r="G2675" i="11"/>
  <c r="I2672" i="1" s="1"/>
  <c r="G2676" i="11"/>
  <c r="I2673" i="1" s="1"/>
  <c r="G2677" i="11"/>
  <c r="I2674" i="1" s="1"/>
  <c r="G2678" i="11"/>
  <c r="I2675" i="1" s="1"/>
  <c r="G2679" i="11"/>
  <c r="I2676" i="1" s="1"/>
  <c r="G2680" i="11"/>
  <c r="I2677" i="1" s="1"/>
  <c r="G2681" i="11"/>
  <c r="I2678" i="1" s="1"/>
  <c r="G2682" i="11"/>
  <c r="I2679" i="1" s="1"/>
  <c r="G2683" i="11"/>
  <c r="I2680" i="1" s="1"/>
  <c r="G2684" i="11"/>
  <c r="I2681" i="1" s="1"/>
  <c r="G2685" i="11"/>
  <c r="I2682" i="1" s="1"/>
  <c r="G2686" i="11"/>
  <c r="I2683" i="1" s="1"/>
  <c r="G2687" i="11"/>
  <c r="I2684" i="1" s="1"/>
  <c r="G2688" i="11"/>
  <c r="I2685" i="1" s="1"/>
  <c r="G2689" i="11"/>
  <c r="I2686" i="1" s="1"/>
  <c r="G2690" i="11"/>
  <c r="I2687" i="1" s="1"/>
  <c r="G2691" i="11"/>
  <c r="I2688" i="1" s="1"/>
  <c r="G2692" i="11"/>
  <c r="I2689" i="1" s="1"/>
  <c r="G2693" i="11"/>
  <c r="I2690" i="1" s="1"/>
  <c r="G2694" i="11"/>
  <c r="I2691" i="1" s="1"/>
  <c r="G2695" i="11"/>
  <c r="I2692" i="1" s="1"/>
  <c r="G2696" i="11"/>
  <c r="I2693" i="1" s="1"/>
  <c r="G2697" i="11"/>
  <c r="I2694" i="1" s="1"/>
  <c r="G2698" i="11"/>
  <c r="I2695" i="1" s="1"/>
  <c r="G2699" i="11"/>
  <c r="I2696" i="1" s="1"/>
  <c r="G2700" i="11"/>
  <c r="I2697" i="1" s="1"/>
  <c r="G2701" i="11"/>
  <c r="I2698" i="1" s="1"/>
  <c r="G2702" i="11"/>
  <c r="I2699" i="1" s="1"/>
  <c r="G2703" i="11"/>
  <c r="I2700" i="1" s="1"/>
  <c r="G2704" i="11"/>
  <c r="I2701" i="1" s="1"/>
  <c r="G2705" i="11"/>
  <c r="I2702" i="1" s="1"/>
  <c r="G2706" i="11"/>
  <c r="I2703" i="1" s="1"/>
  <c r="G2707" i="11"/>
  <c r="I2704" i="1" s="1"/>
  <c r="G2708" i="11"/>
  <c r="I2705" i="1" s="1"/>
  <c r="G2709" i="11"/>
  <c r="I2706" i="1" s="1"/>
  <c r="G2710" i="11"/>
  <c r="I2707" i="1" s="1"/>
  <c r="G2711" i="11"/>
  <c r="I2708" i="1" s="1"/>
  <c r="G2712" i="11"/>
  <c r="I2709" i="1" s="1"/>
  <c r="G2713" i="11"/>
  <c r="I2710" i="1" s="1"/>
  <c r="G2714" i="11"/>
  <c r="I2711" i="1" s="1"/>
  <c r="G2715" i="11"/>
  <c r="I2712" i="1" s="1"/>
  <c r="G2716" i="11"/>
  <c r="I2713" i="1" s="1"/>
  <c r="G2717" i="11"/>
  <c r="I2714" i="1" s="1"/>
  <c r="G2718" i="11"/>
  <c r="I2715" i="1" s="1"/>
  <c r="G2719" i="11"/>
  <c r="I2716" i="1" s="1"/>
  <c r="G2720" i="11"/>
  <c r="I2717" i="1" s="1"/>
  <c r="G2721" i="11"/>
  <c r="I2718" i="1" s="1"/>
  <c r="G2722" i="11"/>
  <c r="I2719" i="1" s="1"/>
  <c r="G2723" i="11"/>
  <c r="I2720" i="1" s="1"/>
  <c r="G2724" i="11"/>
  <c r="I2721" i="1" s="1"/>
  <c r="G2725" i="11"/>
  <c r="I2722" i="1" s="1"/>
  <c r="G2726" i="11"/>
  <c r="I2723" i="1" s="1"/>
  <c r="G2727" i="11"/>
  <c r="I2724" i="1" s="1"/>
  <c r="G2728" i="11"/>
  <c r="I2725" i="1" s="1"/>
  <c r="G2729" i="11"/>
  <c r="I2726" i="1" s="1"/>
  <c r="G2730" i="11"/>
  <c r="I2727" i="1" s="1"/>
  <c r="G2731" i="11"/>
  <c r="I2728" i="1" s="1"/>
  <c r="G2732" i="11"/>
  <c r="I2729" i="1" s="1"/>
  <c r="G2733" i="11"/>
  <c r="I2730" i="1" s="1"/>
  <c r="G2734" i="11"/>
  <c r="I2731" i="1" s="1"/>
  <c r="G2735" i="11"/>
  <c r="I2732" i="1" s="1"/>
  <c r="G2736" i="11"/>
  <c r="I2733" i="1" s="1"/>
  <c r="G2737" i="11"/>
  <c r="I2734" i="1" s="1"/>
  <c r="G2738" i="11"/>
  <c r="I2735" i="1" s="1"/>
  <c r="G2739" i="11"/>
  <c r="I2736" i="1" s="1"/>
  <c r="G2740" i="11"/>
  <c r="I2737" i="1" s="1"/>
  <c r="G2741" i="11"/>
  <c r="I2738" i="1" s="1"/>
  <c r="G2742" i="11"/>
  <c r="I2739" i="1" s="1"/>
  <c r="G2743" i="11"/>
  <c r="I2740" i="1" s="1"/>
  <c r="G2744" i="11"/>
  <c r="I2741" i="1" s="1"/>
  <c r="G2745" i="11"/>
  <c r="I2742" i="1" s="1"/>
  <c r="G2746" i="11"/>
  <c r="I2743" i="1" s="1"/>
  <c r="G2747" i="11"/>
  <c r="I2744" i="1" s="1"/>
  <c r="G2748" i="11"/>
  <c r="I2745" i="1" s="1"/>
  <c r="G2749" i="11"/>
  <c r="I2746" i="1" s="1"/>
  <c r="G2750" i="11"/>
  <c r="I2747" i="1" s="1"/>
  <c r="G2751" i="11"/>
  <c r="I2748" i="1" s="1"/>
  <c r="G2752" i="11"/>
  <c r="I2749" i="1" s="1"/>
  <c r="G2753" i="11"/>
  <c r="I2750" i="1" s="1"/>
  <c r="G2754" i="11"/>
  <c r="I2751" i="1" s="1"/>
  <c r="G2755" i="11"/>
  <c r="I2752" i="1" s="1"/>
  <c r="G2756" i="11"/>
  <c r="I2753" i="1" s="1"/>
  <c r="G2757" i="11"/>
  <c r="I2754" i="1" s="1"/>
  <c r="G2758" i="11"/>
  <c r="I2755" i="1" s="1"/>
  <c r="G2759" i="11"/>
  <c r="I2756" i="1" s="1"/>
  <c r="G2760" i="11"/>
  <c r="I2757" i="1" s="1"/>
  <c r="G2761" i="11"/>
  <c r="I2758" i="1" s="1"/>
  <c r="G2762" i="11"/>
  <c r="I2759" i="1" s="1"/>
  <c r="G2763" i="11"/>
  <c r="I2760" i="1" s="1"/>
  <c r="G2764" i="11"/>
  <c r="I2761" i="1" s="1"/>
  <c r="G2765" i="11"/>
  <c r="I2762" i="1" s="1"/>
  <c r="G2766" i="11"/>
  <c r="I2763" i="1" s="1"/>
  <c r="G2767" i="11"/>
  <c r="I2764" i="1" s="1"/>
  <c r="G2768" i="11"/>
  <c r="I2765" i="1" s="1"/>
  <c r="G2769" i="11"/>
  <c r="I2766" i="1" s="1"/>
  <c r="G2770" i="11"/>
  <c r="I2767" i="1" s="1"/>
  <c r="G2771" i="11"/>
  <c r="I2768" i="1" s="1"/>
  <c r="G2772" i="11"/>
  <c r="I2769" i="1" s="1"/>
  <c r="G2773" i="11"/>
  <c r="I2770" i="1" s="1"/>
  <c r="G2774" i="11"/>
  <c r="I2771" i="1" s="1"/>
  <c r="G2775" i="11"/>
  <c r="I2772" i="1" s="1"/>
  <c r="G2776" i="11"/>
  <c r="I2773" i="1" s="1"/>
  <c r="G2777" i="11"/>
  <c r="I2774" i="1" s="1"/>
  <c r="G2778" i="11"/>
  <c r="I2775" i="1" s="1"/>
  <c r="G2779" i="11"/>
  <c r="I2776" i="1" s="1"/>
  <c r="G2780" i="11"/>
  <c r="I2777" i="1" s="1"/>
  <c r="G2781" i="11"/>
  <c r="I2778" i="1" s="1"/>
  <c r="G2782" i="11"/>
  <c r="I2779" i="1" s="1"/>
  <c r="G2783" i="11"/>
  <c r="I2780" i="1" s="1"/>
  <c r="G2784" i="11"/>
  <c r="I2781" i="1" s="1"/>
  <c r="G2785" i="11"/>
  <c r="I2782" i="1" s="1"/>
  <c r="G2786" i="11"/>
  <c r="I2783" i="1" s="1"/>
  <c r="G2787" i="11"/>
  <c r="I2784" i="1" s="1"/>
  <c r="G2788" i="11"/>
  <c r="I2785" i="1" s="1"/>
  <c r="G2789" i="11"/>
  <c r="I2786" i="1" s="1"/>
  <c r="G2790" i="11"/>
  <c r="I2787" i="1" s="1"/>
  <c r="G2791" i="11"/>
  <c r="I2788" i="1" s="1"/>
  <c r="G2792" i="11"/>
  <c r="I2789" i="1" s="1"/>
  <c r="G2793" i="11"/>
  <c r="I2790" i="1" s="1"/>
  <c r="G2794" i="11"/>
  <c r="I2791" i="1" s="1"/>
  <c r="G2795" i="11"/>
  <c r="I2792" i="1" s="1"/>
  <c r="G2796" i="11"/>
  <c r="I2793" i="1" s="1"/>
  <c r="G2797" i="11"/>
  <c r="I2794" i="1" s="1"/>
  <c r="G2798" i="11"/>
  <c r="I2795" i="1" s="1"/>
  <c r="G2799" i="11"/>
  <c r="I2796" i="1" s="1"/>
  <c r="G2800" i="11"/>
  <c r="I2797" i="1" s="1"/>
  <c r="G2801" i="11"/>
  <c r="I2798" i="1" s="1"/>
  <c r="G2802" i="11"/>
  <c r="I2799" i="1" s="1"/>
  <c r="G2803" i="11"/>
  <c r="I2800" i="1" s="1"/>
  <c r="G2804" i="11"/>
  <c r="I2801" i="1" s="1"/>
  <c r="G2805" i="11"/>
  <c r="I2802" i="1" s="1"/>
  <c r="G2806" i="11"/>
  <c r="I2803" i="1" s="1"/>
  <c r="G2807" i="11"/>
  <c r="I2804" i="1" s="1"/>
  <c r="G2808" i="11"/>
  <c r="I2805" i="1" s="1"/>
  <c r="G2809" i="11"/>
  <c r="I2806" i="1" s="1"/>
  <c r="G2810" i="11"/>
  <c r="I2807" i="1" s="1"/>
  <c r="G2811" i="11"/>
  <c r="I2808" i="1" s="1"/>
  <c r="G2812" i="11"/>
  <c r="I2809" i="1" s="1"/>
  <c r="G2813" i="11"/>
  <c r="I2810" i="1" s="1"/>
  <c r="G2814" i="11"/>
  <c r="I2811" i="1" s="1"/>
  <c r="G2815" i="11"/>
  <c r="I2812" i="1" s="1"/>
  <c r="G2816" i="11"/>
  <c r="I2813" i="1" s="1"/>
  <c r="G2817" i="11"/>
  <c r="I2814" i="1" s="1"/>
  <c r="G2818" i="11"/>
  <c r="I2815" i="1" s="1"/>
  <c r="G2819" i="11"/>
  <c r="I2816" i="1" s="1"/>
  <c r="G2820" i="11"/>
  <c r="I2817" i="1" s="1"/>
  <c r="G2821" i="11"/>
  <c r="I2818" i="1" s="1"/>
  <c r="G2822" i="11"/>
  <c r="I2819" i="1" s="1"/>
  <c r="G2823" i="11"/>
  <c r="I2820" i="1" s="1"/>
  <c r="G2824" i="11"/>
  <c r="I2821" i="1" s="1"/>
  <c r="G2825" i="11"/>
  <c r="I2822" i="1" s="1"/>
  <c r="G2826" i="11"/>
  <c r="I2823" i="1" s="1"/>
  <c r="G2827" i="11"/>
  <c r="I2824" i="1" s="1"/>
  <c r="G2828" i="11"/>
  <c r="I2825" i="1" s="1"/>
  <c r="G2829" i="11"/>
  <c r="I2826" i="1" s="1"/>
  <c r="G2830" i="11"/>
  <c r="I2827" i="1" s="1"/>
  <c r="G2831" i="11"/>
  <c r="I2828" i="1" s="1"/>
  <c r="G2832" i="11"/>
  <c r="I2829" i="1" s="1"/>
  <c r="G2833" i="11"/>
  <c r="I2830" i="1" s="1"/>
  <c r="G2834" i="11"/>
  <c r="I2831" i="1" s="1"/>
  <c r="G2835" i="11"/>
  <c r="I2832" i="1" s="1"/>
  <c r="G2836" i="11"/>
  <c r="I2833" i="1" s="1"/>
  <c r="G2837" i="11"/>
  <c r="I2834" i="1" s="1"/>
  <c r="G2838" i="11"/>
  <c r="I2835" i="1" s="1"/>
  <c r="G2839" i="11"/>
  <c r="I2836" i="1" s="1"/>
  <c r="G2840" i="11"/>
  <c r="I2837" i="1" s="1"/>
  <c r="G2841" i="11"/>
  <c r="I2838" i="1" s="1"/>
  <c r="G2842" i="11"/>
  <c r="I2839" i="1" s="1"/>
  <c r="G2843" i="11"/>
  <c r="I2840" i="1" s="1"/>
  <c r="G2844" i="11"/>
  <c r="I2841" i="1" s="1"/>
  <c r="G2845" i="11"/>
  <c r="I2842" i="1" s="1"/>
  <c r="G2846" i="11"/>
  <c r="I2843" i="1" s="1"/>
  <c r="G2847" i="11"/>
  <c r="I2844" i="1" s="1"/>
  <c r="G2848" i="11"/>
  <c r="I2845" i="1" s="1"/>
  <c r="G2849" i="11"/>
  <c r="I2846" i="1" s="1"/>
  <c r="G2850" i="11"/>
  <c r="I2847" i="1" s="1"/>
  <c r="G2851" i="11"/>
  <c r="I2848" i="1" s="1"/>
  <c r="G2852" i="11"/>
  <c r="I2849" i="1" s="1"/>
  <c r="G2853" i="11"/>
  <c r="I2850" i="1" s="1"/>
  <c r="G2854" i="11"/>
  <c r="I2851" i="1" s="1"/>
  <c r="G2855" i="11"/>
  <c r="I2852" i="1" s="1"/>
  <c r="G2856" i="11"/>
  <c r="I2853" i="1" s="1"/>
  <c r="G2857" i="11"/>
  <c r="I2854" i="1" s="1"/>
  <c r="G2858" i="11"/>
  <c r="I2855" i="1" s="1"/>
  <c r="G2859" i="11"/>
  <c r="I2856" i="1" s="1"/>
  <c r="G2860" i="11"/>
  <c r="I2857" i="1" s="1"/>
  <c r="G2861" i="11"/>
  <c r="I2858" i="1" s="1"/>
  <c r="G2862" i="11"/>
  <c r="I2859" i="1" s="1"/>
  <c r="G2863" i="11"/>
  <c r="I2860" i="1" s="1"/>
  <c r="G2864" i="11"/>
  <c r="I2861" i="1" s="1"/>
  <c r="G2865" i="11"/>
  <c r="I2862" i="1" s="1"/>
  <c r="G2866" i="11"/>
  <c r="I2863" i="1" s="1"/>
  <c r="G2867" i="11"/>
  <c r="I2864" i="1" s="1"/>
  <c r="G2868" i="11"/>
  <c r="I2865" i="1" s="1"/>
  <c r="G2869" i="11"/>
  <c r="I2866" i="1" s="1"/>
  <c r="G2870" i="11"/>
  <c r="I2867" i="1" s="1"/>
  <c r="G2871" i="11"/>
  <c r="I2868" i="1" s="1"/>
  <c r="G2872" i="11"/>
  <c r="I2869" i="1" s="1"/>
  <c r="G2873" i="11"/>
  <c r="I2870" i="1" s="1"/>
  <c r="G2874" i="11"/>
  <c r="I2871" i="1" s="1"/>
  <c r="G2875" i="11"/>
  <c r="I2872" i="1" s="1"/>
  <c r="G2876" i="11"/>
  <c r="I2873" i="1" s="1"/>
  <c r="G2877" i="11"/>
  <c r="I2874" i="1" s="1"/>
  <c r="G2878" i="11"/>
  <c r="I2875" i="1" s="1"/>
  <c r="G2879" i="11"/>
  <c r="I2876" i="1" s="1"/>
  <c r="G2880" i="11"/>
  <c r="I2877" i="1" s="1"/>
  <c r="G2881" i="11"/>
  <c r="I2878" i="1" s="1"/>
  <c r="G2882" i="11"/>
  <c r="I2879" i="1" s="1"/>
  <c r="G2883" i="11"/>
  <c r="I2880" i="1" s="1"/>
  <c r="G2884" i="11"/>
  <c r="I2881" i="1" s="1"/>
  <c r="G2885" i="11"/>
  <c r="I2882" i="1" s="1"/>
  <c r="G2886" i="11"/>
  <c r="I2883" i="1" s="1"/>
  <c r="G2887" i="11"/>
  <c r="I2884" i="1" s="1"/>
  <c r="G2888" i="11"/>
  <c r="I2885" i="1" s="1"/>
  <c r="G2889" i="11"/>
  <c r="I2886" i="1" s="1"/>
  <c r="G2890" i="11"/>
  <c r="I2887" i="1" s="1"/>
  <c r="G2891" i="11"/>
  <c r="I2888" i="1" s="1"/>
  <c r="G2892" i="11"/>
  <c r="I2889" i="1" s="1"/>
  <c r="G2893" i="11"/>
  <c r="I2890" i="1" s="1"/>
  <c r="G2894" i="11"/>
  <c r="I2891" i="1" s="1"/>
  <c r="G2895" i="11"/>
  <c r="I2892" i="1" s="1"/>
  <c r="G2896" i="11"/>
  <c r="I2893" i="1" s="1"/>
  <c r="G2897" i="11"/>
  <c r="I2894" i="1" s="1"/>
  <c r="G2898" i="11"/>
  <c r="I2895" i="1" s="1"/>
  <c r="G2899" i="11"/>
  <c r="I2896" i="1" s="1"/>
  <c r="G2900" i="11"/>
  <c r="I2897" i="1" s="1"/>
  <c r="G2901" i="11"/>
  <c r="I2898" i="1" s="1"/>
  <c r="G2902" i="11"/>
  <c r="I2899" i="1" s="1"/>
  <c r="G2903" i="11"/>
  <c r="I2900" i="1" s="1"/>
  <c r="G2904" i="11"/>
  <c r="I2901" i="1" s="1"/>
  <c r="G2905" i="11"/>
  <c r="I2902" i="1" s="1"/>
  <c r="G2906" i="11"/>
  <c r="I2903" i="1" s="1"/>
  <c r="G2907" i="11"/>
  <c r="I2904" i="1" s="1"/>
  <c r="G2908" i="11"/>
  <c r="I2905" i="1" s="1"/>
  <c r="G2909" i="11"/>
  <c r="I2906" i="1" s="1"/>
  <c r="G2910" i="11"/>
  <c r="I2907" i="1" s="1"/>
  <c r="G2911" i="11"/>
  <c r="I2908" i="1" s="1"/>
  <c r="G2912" i="11"/>
  <c r="I2909" i="1" s="1"/>
  <c r="G2913" i="11"/>
  <c r="I2910" i="1" s="1"/>
  <c r="G2914" i="11"/>
  <c r="I2911" i="1" s="1"/>
  <c r="G2915" i="11"/>
  <c r="I2912" i="1" s="1"/>
  <c r="G2916" i="11"/>
  <c r="I2913" i="1" s="1"/>
  <c r="G2917" i="11"/>
  <c r="I2914" i="1" s="1"/>
  <c r="G2918" i="11"/>
  <c r="I2915" i="1" s="1"/>
  <c r="G2919" i="11"/>
  <c r="I2916" i="1" s="1"/>
  <c r="G2920" i="11"/>
  <c r="I2917" i="1" s="1"/>
  <c r="G2921" i="11"/>
  <c r="I2918" i="1" s="1"/>
  <c r="G2922" i="11"/>
  <c r="I2919" i="1" s="1"/>
  <c r="G2923" i="11"/>
  <c r="I2920" i="1" s="1"/>
  <c r="G2924" i="11"/>
  <c r="I2921" i="1" s="1"/>
  <c r="G2925" i="11"/>
  <c r="I2922" i="1" s="1"/>
  <c r="G2926" i="11"/>
  <c r="I2923" i="1" s="1"/>
  <c r="G2927" i="11"/>
  <c r="I2924" i="1" s="1"/>
  <c r="G2928" i="11"/>
  <c r="I2925" i="1" s="1"/>
  <c r="G2929" i="11"/>
  <c r="I2926" i="1" s="1"/>
  <c r="G2930" i="11"/>
  <c r="I2927" i="1" s="1"/>
  <c r="G2931" i="11"/>
  <c r="I2928" i="1" s="1"/>
  <c r="G2932" i="11"/>
  <c r="I2929" i="1" s="1"/>
  <c r="G2933" i="11"/>
  <c r="I2930" i="1" s="1"/>
  <c r="G2934" i="11"/>
  <c r="I2931" i="1" s="1"/>
  <c r="G2935" i="11"/>
  <c r="I2932" i="1" s="1"/>
  <c r="G2936" i="11"/>
  <c r="I2933" i="1" s="1"/>
  <c r="G2937" i="11"/>
  <c r="I2934" i="1" s="1"/>
  <c r="G2938" i="11"/>
  <c r="I2935" i="1" s="1"/>
  <c r="G2939" i="11"/>
  <c r="I2936" i="1" s="1"/>
  <c r="G2940" i="11"/>
  <c r="I2937" i="1" s="1"/>
  <c r="G2941" i="11"/>
  <c r="I2938" i="1" s="1"/>
  <c r="G2942" i="11"/>
  <c r="I2939" i="1" s="1"/>
  <c r="G2943" i="11"/>
  <c r="I2940" i="1" s="1"/>
  <c r="G2944" i="11"/>
  <c r="I2941" i="1" s="1"/>
  <c r="G2945" i="11"/>
  <c r="I2942" i="1" s="1"/>
  <c r="G2946" i="11"/>
  <c r="I2943" i="1" s="1"/>
  <c r="G2947" i="11"/>
  <c r="I2944" i="1" s="1"/>
  <c r="G2948" i="11"/>
  <c r="I2945" i="1" s="1"/>
  <c r="G2949" i="11"/>
  <c r="I2946" i="1" s="1"/>
  <c r="G2950" i="11"/>
  <c r="I2947" i="1" s="1"/>
  <c r="G2951" i="11"/>
  <c r="I2948" i="1" s="1"/>
  <c r="G2952" i="11"/>
  <c r="I2949" i="1" s="1"/>
  <c r="G2953" i="11"/>
  <c r="I2950" i="1" s="1"/>
  <c r="G2954" i="11"/>
  <c r="I2951" i="1" s="1"/>
  <c r="G2955" i="11"/>
  <c r="I2952" i="1" s="1"/>
  <c r="G2956" i="11"/>
  <c r="I2953" i="1" s="1"/>
  <c r="G2957" i="11"/>
  <c r="I2954" i="1" s="1"/>
  <c r="G2958" i="11"/>
  <c r="I2955" i="1" s="1"/>
  <c r="G2959" i="11"/>
  <c r="I2956" i="1" s="1"/>
  <c r="G2960" i="11"/>
  <c r="I2957" i="1" s="1"/>
  <c r="G2961" i="11"/>
  <c r="I2958" i="1" s="1"/>
  <c r="G2962" i="11"/>
  <c r="I2959" i="1" s="1"/>
  <c r="G2963" i="11"/>
  <c r="I2960" i="1" s="1"/>
  <c r="G2964" i="11"/>
  <c r="I2961" i="1" s="1"/>
  <c r="G2965" i="11"/>
  <c r="I2962" i="1" s="1"/>
  <c r="G2966" i="11"/>
  <c r="I2963" i="1" s="1"/>
  <c r="G2967" i="11"/>
  <c r="I2964" i="1" s="1"/>
  <c r="G2968" i="11"/>
  <c r="I2965" i="1" s="1"/>
  <c r="G2969" i="11"/>
  <c r="I2966" i="1" s="1"/>
  <c r="G2970" i="11"/>
  <c r="I2967" i="1" s="1"/>
  <c r="G2971" i="11"/>
  <c r="I2968" i="1" s="1"/>
  <c r="G2972" i="11"/>
  <c r="I2969" i="1" s="1"/>
  <c r="G2973" i="11"/>
  <c r="I2970" i="1" s="1"/>
  <c r="G2974" i="11"/>
  <c r="I2971" i="1" s="1"/>
  <c r="G2975" i="11"/>
  <c r="I2972" i="1" s="1"/>
  <c r="G2976" i="11"/>
  <c r="I2973" i="1" s="1"/>
  <c r="G2977" i="11"/>
  <c r="I2974" i="1" s="1"/>
  <c r="G2978" i="11"/>
  <c r="I2975" i="1" s="1"/>
  <c r="G2979" i="11"/>
  <c r="I2976" i="1" s="1"/>
  <c r="G2980" i="11"/>
  <c r="I2977" i="1" s="1"/>
  <c r="G2981" i="11"/>
  <c r="I2978" i="1" s="1"/>
  <c r="G2982" i="11"/>
  <c r="I2979" i="1" s="1"/>
  <c r="G2983" i="11"/>
  <c r="I2980" i="1" s="1"/>
  <c r="G2984" i="11"/>
  <c r="I2981" i="1" s="1"/>
  <c r="G2985" i="11"/>
  <c r="I2982" i="1" s="1"/>
  <c r="G2986" i="11"/>
  <c r="I2983" i="1" s="1"/>
  <c r="G2987" i="11"/>
  <c r="I2984" i="1" s="1"/>
  <c r="G2988" i="11"/>
  <c r="I2985" i="1" s="1"/>
  <c r="G2989" i="11"/>
  <c r="I2986" i="1" s="1"/>
  <c r="G2990" i="11"/>
  <c r="I2987" i="1" s="1"/>
  <c r="G2991" i="11"/>
  <c r="I2988" i="1" s="1"/>
  <c r="G2992" i="11"/>
  <c r="I2989" i="1" s="1"/>
  <c r="G2993" i="11"/>
  <c r="I2990" i="1" s="1"/>
  <c r="G2994" i="11"/>
  <c r="I2991" i="1" s="1"/>
  <c r="G2995" i="11"/>
  <c r="I2992" i="1" s="1"/>
  <c r="G2996" i="11"/>
  <c r="I2993" i="1" s="1"/>
  <c r="G2997" i="11"/>
  <c r="I2994" i="1" s="1"/>
  <c r="G2998" i="11"/>
  <c r="I2995" i="1" s="1"/>
  <c r="G2999" i="11"/>
  <c r="I2996" i="1" s="1"/>
  <c r="G3000" i="11"/>
  <c r="I2997" i="1" s="1"/>
  <c r="G3001" i="11"/>
  <c r="I2998" i="1" s="1"/>
  <c r="G3002" i="11"/>
  <c r="I2999" i="1" s="1"/>
  <c r="G3003" i="11"/>
  <c r="I3000" i="1" s="1"/>
  <c r="G3004" i="11"/>
  <c r="I3001" i="1" s="1"/>
  <c r="G3005" i="11"/>
  <c r="I3002" i="1" s="1"/>
  <c r="G3006" i="11"/>
  <c r="I3003" i="1" s="1"/>
  <c r="G3007" i="11"/>
  <c r="I3004" i="1" s="1"/>
  <c r="G3008" i="11"/>
  <c r="I3005" i="1" s="1"/>
  <c r="G3009" i="11"/>
  <c r="I3006" i="1" s="1"/>
  <c r="G3010" i="11"/>
  <c r="I3007" i="1" s="1"/>
  <c r="G3011" i="11"/>
  <c r="I3008" i="1" s="1"/>
  <c r="G3012" i="11"/>
  <c r="I3009" i="1" s="1"/>
  <c r="G3013" i="11"/>
  <c r="I3010" i="1" s="1"/>
  <c r="G3014" i="11"/>
  <c r="I3011" i="1" s="1"/>
  <c r="G3015" i="11"/>
  <c r="I3012" i="1" s="1"/>
  <c r="G3016" i="11"/>
  <c r="I3013" i="1" s="1"/>
  <c r="G3017" i="11"/>
  <c r="I3014" i="1" s="1"/>
  <c r="G3018" i="11"/>
  <c r="I3015" i="1" s="1"/>
  <c r="G3019" i="11"/>
  <c r="I3016" i="1" s="1"/>
  <c r="G3020" i="11"/>
  <c r="I3017" i="1" s="1"/>
  <c r="G3021" i="11"/>
  <c r="I3018" i="1" s="1"/>
  <c r="G3022" i="11"/>
  <c r="I3019" i="1" s="1"/>
  <c r="G3023" i="11"/>
  <c r="I3020" i="1" s="1"/>
  <c r="G3024" i="11"/>
  <c r="I3021" i="1" s="1"/>
  <c r="G3025" i="11"/>
  <c r="I3022" i="1" s="1"/>
  <c r="G3026" i="11"/>
  <c r="I3023" i="1" s="1"/>
  <c r="G3027" i="11"/>
  <c r="I3024" i="1" s="1"/>
  <c r="G3028" i="11"/>
  <c r="I3025" i="1" s="1"/>
  <c r="G3029" i="11"/>
  <c r="I3026" i="1" s="1"/>
  <c r="G3030" i="11"/>
  <c r="I3027" i="1" s="1"/>
  <c r="G3031" i="11"/>
  <c r="I3028" i="1" s="1"/>
  <c r="G3032" i="11"/>
  <c r="I3029" i="1" s="1"/>
  <c r="G3033" i="11"/>
  <c r="I3030" i="1" s="1"/>
  <c r="G3034" i="11"/>
  <c r="I3031" i="1" s="1"/>
  <c r="G3035" i="11"/>
  <c r="I3032" i="1" s="1"/>
  <c r="G3036" i="11"/>
  <c r="I3033" i="1" s="1"/>
  <c r="G3037" i="11"/>
  <c r="I3034" i="1" s="1"/>
  <c r="G3038" i="11"/>
  <c r="I3035" i="1" s="1"/>
  <c r="G3039" i="11"/>
  <c r="I3036" i="1" s="1"/>
  <c r="G3040" i="11"/>
  <c r="I3037" i="1" s="1"/>
  <c r="G3041" i="11"/>
  <c r="I3038" i="1" s="1"/>
  <c r="G3042" i="11"/>
  <c r="I3039" i="1" s="1"/>
  <c r="G3043" i="11"/>
  <c r="I3040" i="1" s="1"/>
  <c r="G3044" i="11"/>
  <c r="I3041" i="1" s="1"/>
  <c r="G3045" i="11"/>
  <c r="I3042" i="1" s="1"/>
  <c r="G3046" i="11"/>
  <c r="I3043" i="1" s="1"/>
  <c r="G3047" i="11"/>
  <c r="I3044" i="1" s="1"/>
  <c r="G3048" i="11"/>
  <c r="I3045" i="1" s="1"/>
  <c r="G3049" i="11"/>
  <c r="I3046" i="1" s="1"/>
  <c r="G3050" i="11"/>
  <c r="I3047" i="1" s="1"/>
  <c r="G3051" i="11"/>
  <c r="I3048" i="1" s="1"/>
  <c r="G3052" i="11"/>
  <c r="I3049" i="1" s="1"/>
  <c r="G3053" i="11"/>
  <c r="I3050" i="1" s="1"/>
  <c r="G3054" i="11"/>
  <c r="I3051" i="1" s="1"/>
  <c r="G3055" i="11"/>
  <c r="I3052" i="1" s="1"/>
  <c r="G3056" i="11"/>
  <c r="I3053" i="1" s="1"/>
  <c r="G3057" i="11"/>
  <c r="I3054" i="1" s="1"/>
  <c r="G3058" i="11"/>
  <c r="I3055" i="1" s="1"/>
  <c r="G3059" i="11"/>
  <c r="I3056" i="1" s="1"/>
  <c r="G3060" i="11"/>
  <c r="I3057" i="1" s="1"/>
  <c r="G3061" i="11"/>
  <c r="I3058" i="1" s="1"/>
  <c r="G3062" i="11"/>
  <c r="I3059" i="1" s="1"/>
  <c r="G3063" i="11"/>
  <c r="I3060" i="1" s="1"/>
  <c r="G3064" i="11"/>
  <c r="I3061" i="1" s="1"/>
  <c r="G3065" i="11"/>
  <c r="I3062" i="1" s="1"/>
  <c r="G3066" i="11"/>
  <c r="I3063" i="1" s="1"/>
  <c r="G3067" i="11"/>
  <c r="I3064" i="1" s="1"/>
  <c r="G3068" i="11"/>
  <c r="I3065" i="1" s="1"/>
  <c r="G3069" i="11"/>
  <c r="I3066" i="1" s="1"/>
  <c r="G3070" i="11"/>
  <c r="I3067" i="1" s="1"/>
  <c r="G3071" i="11"/>
  <c r="I3068" i="1" s="1"/>
  <c r="G3072" i="11"/>
  <c r="I3069" i="1" s="1"/>
  <c r="G3073" i="11"/>
  <c r="I3070" i="1" s="1"/>
  <c r="G3074" i="11"/>
  <c r="I3071" i="1" s="1"/>
  <c r="G3075" i="11"/>
  <c r="I3072" i="1" s="1"/>
  <c r="G3076" i="11"/>
  <c r="I3073" i="1" s="1"/>
  <c r="G3077" i="11"/>
  <c r="I3074" i="1" s="1"/>
  <c r="G3078" i="11"/>
  <c r="I3075" i="1" s="1"/>
  <c r="G3079" i="11"/>
  <c r="I3076" i="1" s="1"/>
  <c r="G3080" i="11"/>
  <c r="I3077" i="1" s="1"/>
  <c r="G3081" i="11"/>
  <c r="I3078" i="1" s="1"/>
  <c r="G3082" i="11"/>
  <c r="I3079" i="1" s="1"/>
  <c r="G3083" i="11"/>
  <c r="I3080" i="1" s="1"/>
  <c r="G3084" i="11"/>
  <c r="I3081" i="1" s="1"/>
  <c r="G3085" i="11"/>
  <c r="I3082" i="1" s="1"/>
  <c r="G3086" i="11"/>
  <c r="I3083" i="1" s="1"/>
  <c r="G3087" i="11"/>
  <c r="I3084" i="1" s="1"/>
  <c r="G3088" i="11"/>
  <c r="I3085" i="1" s="1"/>
  <c r="G3089" i="11"/>
  <c r="I3086" i="1" s="1"/>
  <c r="G3090" i="11"/>
  <c r="I3087" i="1" s="1"/>
  <c r="G3091" i="11"/>
  <c r="I3088" i="1" s="1"/>
  <c r="G3092" i="11"/>
  <c r="I3089" i="1" s="1"/>
  <c r="G3093" i="11"/>
  <c r="I3090" i="1" s="1"/>
  <c r="G3094" i="11"/>
  <c r="I3091" i="1" s="1"/>
  <c r="G3095" i="11"/>
  <c r="I3092" i="1" s="1"/>
  <c r="G3096" i="11"/>
  <c r="I3093" i="1" s="1"/>
  <c r="G3097" i="11"/>
  <c r="I3094" i="1" s="1"/>
  <c r="G3098" i="11"/>
  <c r="I3095" i="1" s="1"/>
  <c r="G3099" i="11"/>
  <c r="I3096" i="1" s="1"/>
  <c r="G3100" i="11"/>
  <c r="I3097" i="1" s="1"/>
  <c r="G3101" i="11"/>
  <c r="I3098" i="1" s="1"/>
  <c r="G3102" i="11"/>
  <c r="I3099" i="1" s="1"/>
  <c r="G3103" i="11"/>
  <c r="I3100" i="1" s="1"/>
  <c r="G3104" i="11"/>
  <c r="I3101" i="1" s="1"/>
  <c r="G3105" i="11"/>
  <c r="I3102" i="1" s="1"/>
  <c r="G3106" i="11"/>
  <c r="I3103" i="1" s="1"/>
  <c r="G3107" i="11"/>
  <c r="I3104" i="1" s="1"/>
  <c r="G3108" i="11"/>
  <c r="I3105" i="1" s="1"/>
  <c r="G3109" i="11"/>
  <c r="I3106" i="1" s="1"/>
  <c r="G3110" i="11"/>
  <c r="I3107" i="1" s="1"/>
  <c r="G3111" i="11"/>
  <c r="I3108" i="1" s="1"/>
  <c r="G3112" i="11"/>
  <c r="I3109" i="1" s="1"/>
  <c r="G3113" i="11"/>
  <c r="I3110" i="1" s="1"/>
  <c r="G3114" i="11"/>
  <c r="I3111" i="1" s="1"/>
  <c r="G3115" i="11"/>
  <c r="I3112" i="1" s="1"/>
  <c r="G3116" i="11"/>
  <c r="I3113" i="1" s="1"/>
  <c r="G3117" i="11"/>
  <c r="I3114" i="1" s="1"/>
  <c r="G3118" i="11"/>
  <c r="I3115" i="1" s="1"/>
  <c r="G3119" i="11"/>
  <c r="I3116" i="1" s="1"/>
  <c r="G3120" i="11"/>
  <c r="I3117" i="1" s="1"/>
  <c r="G3121" i="11"/>
  <c r="I3118" i="1" s="1"/>
  <c r="G3122" i="11"/>
  <c r="I3119" i="1" s="1"/>
  <c r="G3123" i="11"/>
  <c r="I3120" i="1" s="1"/>
  <c r="G3124" i="11"/>
  <c r="I3121" i="1" s="1"/>
  <c r="G3125" i="11"/>
  <c r="I3122" i="1" s="1"/>
  <c r="G3126" i="11"/>
  <c r="I3123" i="1" s="1"/>
  <c r="G3127" i="11"/>
  <c r="I3124" i="1" s="1"/>
  <c r="G3128" i="11"/>
  <c r="I3125" i="1" s="1"/>
  <c r="G3129" i="11"/>
  <c r="I3126" i="1" s="1"/>
  <c r="G3130" i="11"/>
  <c r="I3127" i="1" s="1"/>
  <c r="G3131" i="11"/>
  <c r="I3128" i="1" s="1"/>
  <c r="G3132" i="11"/>
  <c r="I3129" i="1" s="1"/>
  <c r="G3133" i="11"/>
  <c r="I3130" i="1" s="1"/>
  <c r="G3134" i="11"/>
  <c r="I3131" i="1" s="1"/>
  <c r="G3135" i="11"/>
  <c r="I3132" i="1" s="1"/>
  <c r="G3136" i="11"/>
  <c r="I3133" i="1" s="1"/>
  <c r="G3137" i="11"/>
  <c r="I3134" i="1" s="1"/>
  <c r="G3138" i="11"/>
  <c r="I3135" i="1" s="1"/>
  <c r="G3139" i="11"/>
  <c r="I3136" i="1" s="1"/>
  <c r="G3140" i="11"/>
  <c r="I3137" i="1" s="1"/>
  <c r="G3141" i="11"/>
  <c r="I3138" i="1" s="1"/>
  <c r="G3142" i="11"/>
  <c r="I3139" i="1" s="1"/>
  <c r="G3143" i="11"/>
  <c r="I3140" i="1" s="1"/>
  <c r="G3144" i="11"/>
  <c r="I3141" i="1" s="1"/>
  <c r="G3145" i="11"/>
  <c r="I3142" i="1" s="1"/>
  <c r="G3146" i="11"/>
  <c r="I3143" i="1" s="1"/>
  <c r="G3147" i="11"/>
  <c r="I3144" i="1" s="1"/>
  <c r="G3148" i="11"/>
  <c r="I3145" i="1" s="1"/>
  <c r="G3149" i="11"/>
  <c r="I3146" i="1" s="1"/>
  <c r="G3150" i="11"/>
  <c r="I3147" i="1" s="1"/>
  <c r="G3151" i="11"/>
  <c r="I3148" i="1" s="1"/>
  <c r="G3152" i="11"/>
  <c r="I3149" i="1" s="1"/>
  <c r="G3153" i="11"/>
  <c r="I3150" i="1" s="1"/>
  <c r="G3154" i="11"/>
  <c r="I3151" i="1" s="1"/>
  <c r="G3155" i="11"/>
  <c r="I3152" i="1" s="1"/>
  <c r="G3156" i="11"/>
  <c r="I3153" i="1" s="1"/>
  <c r="G3157" i="11"/>
  <c r="I3154" i="1" s="1"/>
  <c r="G3158" i="11"/>
  <c r="I3155" i="1" s="1"/>
  <c r="G3159" i="11"/>
  <c r="I3156" i="1" s="1"/>
  <c r="G3160" i="11"/>
  <c r="I3157" i="1" s="1"/>
  <c r="G3161" i="11"/>
  <c r="I3158" i="1" s="1"/>
  <c r="G3162" i="11"/>
  <c r="I3159" i="1" s="1"/>
  <c r="G3163" i="11"/>
  <c r="I3160" i="1" s="1"/>
  <c r="G3164" i="11"/>
  <c r="I3161" i="1" s="1"/>
  <c r="G3165" i="11"/>
  <c r="I3162" i="1" s="1"/>
  <c r="G3166" i="11"/>
  <c r="I3163" i="1" s="1"/>
  <c r="G3167" i="11"/>
  <c r="I3164" i="1" s="1"/>
  <c r="G3168" i="11"/>
  <c r="I3165" i="1" s="1"/>
  <c r="G3169" i="11"/>
  <c r="I3166" i="1" s="1"/>
  <c r="G3170" i="11"/>
  <c r="I3167" i="1" s="1"/>
  <c r="G3171" i="11"/>
  <c r="I3168" i="1" s="1"/>
  <c r="G3172" i="11"/>
  <c r="I3169" i="1" s="1"/>
  <c r="G3173" i="11"/>
  <c r="I3170" i="1" s="1"/>
  <c r="G3174" i="11"/>
  <c r="I3171" i="1" s="1"/>
  <c r="G3175" i="11"/>
  <c r="I3172" i="1" s="1"/>
  <c r="G3176" i="11"/>
  <c r="I3173" i="1" s="1"/>
  <c r="G3177" i="11"/>
  <c r="I3174" i="1" s="1"/>
  <c r="G3178" i="11"/>
  <c r="I3175" i="1" s="1"/>
  <c r="G3179" i="11"/>
  <c r="I3176" i="1" s="1"/>
  <c r="G3180" i="11"/>
  <c r="I3177" i="1" s="1"/>
  <c r="G3181" i="11"/>
  <c r="I3178" i="1" s="1"/>
  <c r="G3182" i="11"/>
  <c r="I3179" i="1" s="1"/>
  <c r="G3183" i="11"/>
  <c r="I3180" i="1" s="1"/>
  <c r="G3184" i="11"/>
  <c r="I3181" i="1" s="1"/>
  <c r="G3185" i="11"/>
  <c r="I3182" i="1" s="1"/>
  <c r="G3186" i="11"/>
  <c r="I3183" i="1" s="1"/>
  <c r="G3187" i="11"/>
  <c r="I3184" i="1" s="1"/>
  <c r="G3188" i="11"/>
  <c r="I3185" i="1" s="1"/>
  <c r="G3189" i="11"/>
  <c r="I3186" i="1" s="1"/>
  <c r="G3190" i="11"/>
  <c r="I3187" i="1" s="1"/>
  <c r="G3191" i="11"/>
  <c r="I3188" i="1" s="1"/>
  <c r="G3192" i="11"/>
  <c r="I3189" i="1" s="1"/>
  <c r="G3193" i="11"/>
  <c r="I3190" i="1" s="1"/>
  <c r="G3194" i="11"/>
  <c r="I3191" i="1" s="1"/>
  <c r="G3195" i="11"/>
  <c r="I3192" i="1" s="1"/>
  <c r="G3196" i="11"/>
  <c r="I3193" i="1" s="1"/>
  <c r="G3197" i="11"/>
  <c r="I3194" i="1" s="1"/>
  <c r="G3198" i="11"/>
  <c r="I3195" i="1" s="1"/>
  <c r="G3199" i="11"/>
  <c r="I3196" i="1" s="1"/>
  <c r="G3200" i="11"/>
  <c r="I3197" i="1" s="1"/>
  <c r="G3201" i="11"/>
  <c r="I3198" i="1" s="1"/>
  <c r="G3202" i="11"/>
  <c r="I3199" i="1" s="1"/>
  <c r="G3203" i="11"/>
  <c r="I3200" i="1" s="1"/>
  <c r="G3204" i="11"/>
  <c r="I3201" i="1" s="1"/>
  <c r="G3205" i="11"/>
  <c r="I3202" i="1" s="1"/>
  <c r="G3206" i="11"/>
  <c r="I3203" i="1" s="1"/>
  <c r="G3207" i="11"/>
  <c r="I3204" i="1" s="1"/>
  <c r="G3208" i="11"/>
  <c r="I3205" i="1" s="1"/>
  <c r="G3209" i="11"/>
  <c r="I3206" i="1" s="1"/>
  <c r="G3210" i="11"/>
  <c r="I3207" i="1" s="1"/>
  <c r="G3211" i="11"/>
  <c r="I3208" i="1" s="1"/>
  <c r="G3212" i="11"/>
  <c r="I3209" i="1" s="1"/>
  <c r="G3213" i="11"/>
  <c r="I3210" i="1" s="1"/>
  <c r="G3214" i="11"/>
  <c r="I3211" i="1" s="1"/>
  <c r="G3215" i="11"/>
  <c r="I3212" i="1" s="1"/>
  <c r="G3216" i="11"/>
  <c r="I3213" i="1" s="1"/>
  <c r="G3217" i="11"/>
  <c r="I3214" i="1" s="1"/>
  <c r="G3218" i="11"/>
  <c r="I3215" i="1" s="1"/>
  <c r="G3219" i="11"/>
  <c r="I3216" i="1" s="1"/>
  <c r="G3220" i="11"/>
  <c r="I3217" i="1" s="1"/>
  <c r="G3221" i="11"/>
  <c r="I3218" i="1" s="1"/>
  <c r="G3222" i="11"/>
  <c r="I3219" i="1" s="1"/>
  <c r="G3223" i="11"/>
  <c r="I3220" i="1" s="1"/>
  <c r="G3224" i="11"/>
  <c r="I3221" i="1" s="1"/>
  <c r="G3225" i="11"/>
  <c r="I3222" i="1" s="1"/>
  <c r="G3226" i="11"/>
  <c r="I3223" i="1" s="1"/>
  <c r="G3227" i="11"/>
  <c r="I3224" i="1" s="1"/>
  <c r="G3228" i="11"/>
  <c r="I3225" i="1" s="1"/>
  <c r="G3229" i="11"/>
  <c r="I3226" i="1" s="1"/>
  <c r="G3230" i="11"/>
  <c r="I3227" i="1" s="1"/>
  <c r="G3231" i="11"/>
  <c r="I3228" i="1" s="1"/>
  <c r="G3232" i="11"/>
  <c r="I3229" i="1" s="1"/>
  <c r="G3233" i="11"/>
  <c r="I3230" i="1" s="1"/>
  <c r="G3234" i="11"/>
  <c r="I3231" i="1" s="1"/>
  <c r="G3235" i="11"/>
  <c r="I3232" i="1" s="1"/>
  <c r="G3236" i="11"/>
  <c r="I3233" i="1" s="1"/>
  <c r="G3237" i="11"/>
  <c r="I3234" i="1" s="1"/>
  <c r="G3238" i="11"/>
  <c r="I3235" i="1" s="1"/>
  <c r="G3239" i="11"/>
  <c r="I3236" i="1" s="1"/>
  <c r="G3240" i="11"/>
  <c r="I3237" i="1" s="1"/>
  <c r="G3241" i="11"/>
  <c r="I3238" i="1" s="1"/>
  <c r="G3242" i="11"/>
  <c r="I3239" i="1" s="1"/>
  <c r="G3243" i="11"/>
  <c r="I3240" i="1" s="1"/>
  <c r="G3244" i="11"/>
  <c r="I3241" i="1" s="1"/>
  <c r="G3245" i="11"/>
  <c r="I3242" i="1" s="1"/>
  <c r="G3246" i="11"/>
  <c r="I3243" i="1" s="1"/>
  <c r="G3247" i="11"/>
  <c r="I3244" i="1" s="1"/>
  <c r="G3248" i="11"/>
  <c r="I3245" i="1" s="1"/>
  <c r="G3249" i="11"/>
  <c r="I3246" i="1" s="1"/>
  <c r="G3250" i="11"/>
  <c r="I3247" i="1" s="1"/>
  <c r="G3251" i="11"/>
  <c r="I3248" i="1" s="1"/>
  <c r="G3252" i="11"/>
  <c r="I3249" i="1" s="1"/>
  <c r="G3253" i="11"/>
  <c r="I3250" i="1" s="1"/>
  <c r="G3254" i="11"/>
  <c r="I3251" i="1" s="1"/>
  <c r="G3255" i="11"/>
  <c r="I3252" i="1" s="1"/>
  <c r="G3256" i="11"/>
  <c r="I3253" i="1" s="1"/>
  <c r="G3257" i="11"/>
  <c r="I3254" i="1" s="1"/>
  <c r="G3258" i="11"/>
  <c r="I3255" i="1" s="1"/>
  <c r="G3259" i="11"/>
  <c r="I3256" i="1" s="1"/>
  <c r="G3260" i="11"/>
  <c r="I3257" i="1" s="1"/>
  <c r="G3261" i="11"/>
  <c r="I3258" i="1" s="1"/>
  <c r="G3262" i="11"/>
  <c r="I3259" i="1" s="1"/>
  <c r="G3263" i="11"/>
  <c r="I3260" i="1" s="1"/>
  <c r="G3264" i="11"/>
  <c r="I3261" i="1" s="1"/>
  <c r="G3265" i="11"/>
  <c r="I3262" i="1" s="1"/>
  <c r="G3266" i="11"/>
  <c r="I3263" i="1" s="1"/>
  <c r="G3267" i="11"/>
  <c r="I3264" i="1" s="1"/>
  <c r="G3268" i="11"/>
  <c r="I3265" i="1" s="1"/>
  <c r="G3269" i="11"/>
  <c r="I3266" i="1" s="1"/>
  <c r="G3270" i="11"/>
  <c r="I3267" i="1" s="1"/>
  <c r="G3271" i="11"/>
  <c r="I3268" i="1" s="1"/>
  <c r="G3272" i="11"/>
  <c r="I3269" i="1" s="1"/>
  <c r="G3273" i="11"/>
  <c r="I3270" i="1" s="1"/>
  <c r="G3274" i="11"/>
  <c r="I3271" i="1" s="1"/>
  <c r="G3275" i="11"/>
  <c r="I3272" i="1" s="1"/>
  <c r="G3276" i="11"/>
  <c r="I3273" i="1" s="1"/>
  <c r="G3277" i="11"/>
  <c r="I3274" i="1" s="1"/>
  <c r="G3278" i="11"/>
  <c r="I3275" i="1" s="1"/>
  <c r="G3279" i="11"/>
  <c r="I3276" i="1" s="1"/>
  <c r="G3280" i="11"/>
  <c r="I3277" i="1" s="1"/>
  <c r="G3281" i="11"/>
  <c r="I3278" i="1" s="1"/>
  <c r="G3282" i="11"/>
  <c r="I3279" i="1" s="1"/>
  <c r="G3283" i="11"/>
  <c r="I3280" i="1" s="1"/>
  <c r="G3284" i="11"/>
  <c r="I3281" i="1" s="1"/>
  <c r="G3285" i="11"/>
  <c r="I3282" i="1" s="1"/>
  <c r="G3286" i="11"/>
  <c r="I3283" i="1" s="1"/>
  <c r="G3287" i="11"/>
  <c r="I3284" i="1" s="1"/>
  <c r="G3288" i="11"/>
  <c r="I3285" i="1" s="1"/>
  <c r="G3289" i="11"/>
  <c r="I3286" i="1" s="1"/>
  <c r="G3290" i="11"/>
  <c r="I3287" i="1" s="1"/>
  <c r="G3291" i="11"/>
  <c r="I3288" i="1" s="1"/>
  <c r="G3292" i="11"/>
  <c r="I3289" i="1" s="1"/>
  <c r="G3293" i="11"/>
  <c r="I3290" i="1" s="1"/>
  <c r="G3294" i="11"/>
  <c r="I3291" i="1" s="1"/>
  <c r="G3295" i="11"/>
  <c r="I3292" i="1" s="1"/>
  <c r="G3296" i="11"/>
  <c r="I3293" i="1" s="1"/>
  <c r="G3297" i="11"/>
  <c r="I3294" i="1" s="1"/>
  <c r="G3298" i="11"/>
  <c r="I3295" i="1" s="1"/>
  <c r="G3299" i="11"/>
  <c r="I3296" i="1" s="1"/>
  <c r="G3300" i="11"/>
  <c r="I3297" i="1" s="1"/>
  <c r="G3301" i="11"/>
  <c r="I3298" i="1" s="1"/>
  <c r="G3302" i="11"/>
  <c r="I3299" i="1" s="1"/>
  <c r="G3303" i="11"/>
  <c r="I3300" i="1" s="1"/>
  <c r="G3304" i="11"/>
  <c r="I3301" i="1" s="1"/>
  <c r="G3305" i="11"/>
  <c r="I3302" i="1" s="1"/>
  <c r="G3306" i="11"/>
  <c r="I3303" i="1" s="1"/>
  <c r="G3307" i="11"/>
  <c r="I3304" i="1" s="1"/>
  <c r="G3308" i="11"/>
  <c r="I3305" i="1" s="1"/>
  <c r="G3309" i="11"/>
  <c r="I3306" i="1" s="1"/>
  <c r="G3310" i="11"/>
  <c r="I3307" i="1" s="1"/>
  <c r="G3311" i="11"/>
  <c r="I3308" i="1" s="1"/>
  <c r="G3312" i="11"/>
  <c r="I3309" i="1" s="1"/>
  <c r="G3313" i="11"/>
  <c r="I3310" i="1" s="1"/>
  <c r="G3314" i="11"/>
  <c r="I3311" i="1" s="1"/>
  <c r="G3315" i="11"/>
  <c r="I3312" i="1" s="1"/>
  <c r="G3316" i="11"/>
  <c r="I3313" i="1" s="1"/>
  <c r="G3317" i="11"/>
  <c r="I3314" i="1" s="1"/>
  <c r="G3318" i="11"/>
  <c r="I3315" i="1" s="1"/>
  <c r="G3319" i="11"/>
  <c r="I3316" i="1" s="1"/>
  <c r="G3320" i="11"/>
  <c r="I3317" i="1" s="1"/>
  <c r="G3321" i="11"/>
  <c r="I3318" i="1" s="1"/>
  <c r="G3322" i="11"/>
  <c r="I3319" i="1" s="1"/>
  <c r="G3323" i="11"/>
  <c r="I3320" i="1" s="1"/>
  <c r="G3324" i="11"/>
  <c r="I3321" i="1" s="1"/>
  <c r="G3325" i="11"/>
  <c r="I3322" i="1" s="1"/>
  <c r="G3326" i="11"/>
  <c r="I3323" i="1" s="1"/>
  <c r="G3327" i="11"/>
  <c r="I3324" i="1" s="1"/>
  <c r="G3328" i="11"/>
  <c r="I3325" i="1" s="1"/>
  <c r="G3329" i="11"/>
  <c r="I3326" i="1" s="1"/>
  <c r="G3330" i="11"/>
  <c r="I3327" i="1" s="1"/>
  <c r="G3331" i="11"/>
  <c r="I3328" i="1" s="1"/>
  <c r="G3332" i="11"/>
  <c r="I3329" i="1" s="1"/>
  <c r="G3333" i="11"/>
  <c r="I3330" i="1" s="1"/>
  <c r="G3334" i="11"/>
  <c r="I3331" i="1" s="1"/>
  <c r="G3335" i="11"/>
  <c r="I3332" i="1" s="1"/>
  <c r="G3336" i="11"/>
  <c r="I3333" i="1" s="1"/>
  <c r="G3337" i="11"/>
  <c r="I3334" i="1" s="1"/>
  <c r="G3338" i="11"/>
  <c r="I3335" i="1" s="1"/>
  <c r="G3339" i="11"/>
  <c r="I3336" i="1" s="1"/>
  <c r="G3340" i="11"/>
  <c r="I3337" i="1" s="1"/>
  <c r="G3341" i="11"/>
  <c r="I3338" i="1" s="1"/>
  <c r="G3342" i="11"/>
  <c r="I3339" i="1" s="1"/>
  <c r="G3343" i="11"/>
  <c r="I3340" i="1" s="1"/>
  <c r="G3344" i="11"/>
  <c r="I3341" i="1" s="1"/>
  <c r="G3345" i="11"/>
  <c r="I3342" i="1" s="1"/>
  <c r="G3346" i="11"/>
  <c r="I3343" i="1" s="1"/>
  <c r="G3347" i="11"/>
  <c r="I3344" i="1" s="1"/>
  <c r="G3348" i="11"/>
  <c r="I3345" i="1" s="1"/>
  <c r="G3349" i="11"/>
  <c r="I3346" i="1" s="1"/>
  <c r="G3350" i="11"/>
  <c r="I3347" i="1" s="1"/>
  <c r="G3351" i="11"/>
  <c r="I3348" i="1" s="1"/>
  <c r="G3352" i="11"/>
  <c r="I3349" i="1" s="1"/>
  <c r="G3353" i="11"/>
  <c r="I3350" i="1" s="1"/>
  <c r="G3354" i="11"/>
  <c r="I3351" i="1" s="1"/>
  <c r="G3355" i="11"/>
  <c r="I3352" i="1" s="1"/>
  <c r="G3356" i="11"/>
  <c r="I3353" i="1" s="1"/>
  <c r="G3357" i="11"/>
  <c r="I3354" i="1" s="1"/>
  <c r="G3358" i="11"/>
  <c r="I3355" i="1" s="1"/>
  <c r="G3359" i="11"/>
  <c r="I3356" i="1" s="1"/>
  <c r="G3360" i="11"/>
  <c r="I3357" i="1" s="1"/>
  <c r="G3361" i="11"/>
  <c r="I3358" i="1" s="1"/>
  <c r="G3362" i="11"/>
  <c r="I3359" i="1" s="1"/>
  <c r="G3363" i="11"/>
  <c r="I3360" i="1" s="1"/>
  <c r="G3364" i="11"/>
  <c r="I3361" i="1" s="1"/>
  <c r="G3365" i="11"/>
  <c r="I3362" i="1" s="1"/>
  <c r="G3366" i="11"/>
  <c r="I3363" i="1" s="1"/>
  <c r="G3367" i="11"/>
  <c r="I3364" i="1" s="1"/>
  <c r="G3368" i="11"/>
  <c r="I3365" i="1" s="1"/>
  <c r="G3369" i="11"/>
  <c r="I3366" i="1" s="1"/>
  <c r="G3370" i="11"/>
  <c r="I3367" i="1" s="1"/>
  <c r="G3371" i="11"/>
  <c r="I3368" i="1" s="1"/>
  <c r="G3372" i="11"/>
  <c r="I3369" i="1" s="1"/>
  <c r="G3373" i="11"/>
  <c r="I3370" i="1" s="1"/>
  <c r="G3374" i="11"/>
  <c r="I3371" i="1" s="1"/>
  <c r="G3375" i="11"/>
  <c r="I3372" i="1" s="1"/>
  <c r="G3376" i="11"/>
  <c r="I3373" i="1" s="1"/>
  <c r="G3377" i="11"/>
  <c r="I3374" i="1" s="1"/>
  <c r="G3378" i="11"/>
  <c r="I3375" i="1" s="1"/>
  <c r="G3379" i="11"/>
  <c r="I3376" i="1" s="1"/>
  <c r="G3380" i="11"/>
  <c r="I3377" i="1" s="1"/>
  <c r="G3381" i="11"/>
  <c r="I3378" i="1" s="1"/>
  <c r="G3382" i="11"/>
  <c r="I3379" i="1" s="1"/>
  <c r="G3383" i="11"/>
  <c r="I3380" i="1" s="1"/>
  <c r="G3384" i="11"/>
  <c r="I3381" i="1" s="1"/>
  <c r="G3385" i="11"/>
  <c r="I3382" i="1" s="1"/>
  <c r="G3386" i="11"/>
  <c r="I3383" i="1" s="1"/>
  <c r="G3387" i="11"/>
  <c r="I3384" i="1" s="1"/>
  <c r="G3388" i="11"/>
  <c r="I3385" i="1" s="1"/>
  <c r="G3389" i="11"/>
  <c r="I3386" i="1" s="1"/>
  <c r="G3390" i="11"/>
  <c r="I3387" i="1" s="1"/>
  <c r="G3391" i="11"/>
  <c r="I3388" i="1" s="1"/>
  <c r="G3392" i="11"/>
  <c r="I3389" i="1" s="1"/>
  <c r="G3393" i="11"/>
  <c r="I3390" i="1" s="1"/>
  <c r="G3394" i="11"/>
  <c r="I3391" i="1" s="1"/>
  <c r="G3395" i="11"/>
  <c r="I3392" i="1" s="1"/>
  <c r="G3396" i="11"/>
  <c r="I3393" i="1" s="1"/>
  <c r="G3397" i="11"/>
  <c r="I3394" i="1" s="1"/>
  <c r="G3398" i="11"/>
  <c r="I3395" i="1" s="1"/>
  <c r="G3399" i="11"/>
  <c r="I3396" i="1" s="1"/>
  <c r="G3400" i="11"/>
  <c r="I3397" i="1" s="1"/>
  <c r="G3401" i="11"/>
  <c r="I3398" i="1" s="1"/>
  <c r="G3402" i="11"/>
  <c r="I3399" i="1" s="1"/>
  <c r="G3403" i="11"/>
  <c r="I3400" i="1" s="1"/>
  <c r="G3404" i="11"/>
  <c r="I3401" i="1" s="1"/>
  <c r="G3405" i="11"/>
  <c r="I3402" i="1" s="1"/>
  <c r="G3406" i="11"/>
  <c r="I3403" i="1" s="1"/>
  <c r="G3407" i="11"/>
  <c r="I3404" i="1" s="1"/>
  <c r="G3408" i="11"/>
  <c r="I3405" i="1" s="1"/>
  <c r="G3409" i="11"/>
  <c r="I3406" i="1" s="1"/>
  <c r="G3410" i="11"/>
  <c r="I3407" i="1" s="1"/>
  <c r="G3411" i="11"/>
  <c r="I3408" i="1" s="1"/>
  <c r="G3412" i="11"/>
  <c r="I3409" i="1" s="1"/>
  <c r="G3413" i="11"/>
  <c r="I3410" i="1" s="1"/>
  <c r="G3414" i="11"/>
  <c r="I3411" i="1" s="1"/>
  <c r="G3415" i="11"/>
  <c r="I3412" i="1" s="1"/>
  <c r="G3416" i="11"/>
  <c r="I3413" i="1" s="1"/>
  <c r="G3417" i="11"/>
  <c r="I3414" i="1" s="1"/>
  <c r="G3418" i="11"/>
  <c r="I3415" i="1" s="1"/>
  <c r="G3419" i="11"/>
  <c r="I3416" i="1" s="1"/>
  <c r="G3420" i="11"/>
  <c r="I3417" i="1" s="1"/>
  <c r="G3421" i="11"/>
  <c r="I3418" i="1" s="1"/>
  <c r="G3422" i="11"/>
  <c r="I3419" i="1" s="1"/>
  <c r="G3423" i="11"/>
  <c r="I3420" i="1" s="1"/>
  <c r="G3424" i="11"/>
  <c r="I3421" i="1" s="1"/>
  <c r="G3425" i="11"/>
  <c r="I3422" i="1" s="1"/>
  <c r="G3426" i="11"/>
  <c r="I3423" i="1" s="1"/>
  <c r="G3427" i="11"/>
  <c r="I3424" i="1" s="1"/>
  <c r="G3428" i="11"/>
  <c r="I3425" i="1" s="1"/>
  <c r="G3429" i="11"/>
  <c r="I3426" i="1" s="1"/>
  <c r="G3430" i="11"/>
  <c r="I3427" i="1" s="1"/>
  <c r="G3431" i="11"/>
  <c r="I3428" i="1" s="1"/>
  <c r="G3432" i="11"/>
  <c r="I3429" i="1" s="1"/>
  <c r="G3433" i="11"/>
  <c r="I3430" i="1" s="1"/>
  <c r="G3434" i="11"/>
  <c r="I3431" i="1" s="1"/>
  <c r="G3435" i="11"/>
  <c r="I3432" i="1" s="1"/>
  <c r="G3436" i="11"/>
  <c r="I3433" i="1" s="1"/>
  <c r="G3437" i="11"/>
  <c r="I3434" i="1" s="1"/>
  <c r="G3438" i="11"/>
  <c r="I3435" i="1" s="1"/>
  <c r="G3439" i="11"/>
  <c r="I3436" i="1" s="1"/>
  <c r="G3440" i="11"/>
  <c r="I3437" i="1" s="1"/>
  <c r="G3441" i="11"/>
  <c r="I3438" i="1" s="1"/>
  <c r="G3442" i="11"/>
  <c r="I3439" i="1" s="1"/>
  <c r="G3443" i="11"/>
  <c r="I3440" i="1" s="1"/>
  <c r="G3444" i="11"/>
  <c r="I3441" i="1" s="1"/>
  <c r="G3445" i="11"/>
  <c r="I3442" i="1" s="1"/>
  <c r="G3446" i="11"/>
  <c r="I3443" i="1" s="1"/>
  <c r="G3447" i="11"/>
  <c r="I3444" i="1" s="1"/>
  <c r="G3448" i="11"/>
  <c r="I3445" i="1" s="1"/>
  <c r="G3449" i="11"/>
  <c r="I3446" i="1" s="1"/>
  <c r="G3450" i="11"/>
  <c r="I3447" i="1" s="1"/>
  <c r="G3451" i="11"/>
  <c r="I3448" i="1" s="1"/>
  <c r="G3452" i="11"/>
  <c r="I3449" i="1" s="1"/>
  <c r="G3453" i="11"/>
  <c r="I3450" i="1" s="1"/>
  <c r="G3454" i="11"/>
  <c r="I3451" i="1" s="1"/>
  <c r="G3455" i="11"/>
  <c r="I3452" i="1" s="1"/>
  <c r="G3456" i="11"/>
  <c r="I3453" i="1" s="1"/>
  <c r="G3457" i="11"/>
  <c r="I3454" i="1" s="1"/>
  <c r="G3458" i="11"/>
  <c r="I3455" i="1" s="1"/>
  <c r="G3459" i="11"/>
  <c r="I3456" i="1" s="1"/>
  <c r="G3460" i="11"/>
  <c r="I3457" i="1" s="1"/>
  <c r="G3461" i="11"/>
  <c r="I3458" i="1" s="1"/>
  <c r="G3462" i="11"/>
  <c r="I3459" i="1" s="1"/>
  <c r="G3463" i="11"/>
  <c r="I3460" i="1" s="1"/>
  <c r="G3464" i="11"/>
  <c r="I3461" i="1" s="1"/>
  <c r="G3465" i="11"/>
  <c r="I3462" i="1" s="1"/>
  <c r="G3466" i="11"/>
  <c r="I3463" i="1" s="1"/>
  <c r="G3467" i="11"/>
  <c r="I3464" i="1" s="1"/>
  <c r="G3468" i="11"/>
  <c r="I3465" i="1" s="1"/>
  <c r="G3469" i="11"/>
  <c r="I3466" i="1" s="1"/>
  <c r="G3470" i="11"/>
  <c r="I3467" i="1" s="1"/>
  <c r="G3471" i="11"/>
  <c r="I3468" i="1" s="1"/>
  <c r="G3472" i="11"/>
  <c r="I3469" i="1" s="1"/>
  <c r="G3473" i="11"/>
  <c r="I3470" i="1" s="1"/>
  <c r="G3474" i="11"/>
  <c r="I3471" i="1" s="1"/>
  <c r="G3475" i="11"/>
  <c r="I3472" i="1" s="1"/>
  <c r="G3476" i="11"/>
  <c r="I3473" i="1" s="1"/>
  <c r="G3477" i="11"/>
  <c r="I3474" i="1" s="1"/>
  <c r="G3478" i="11"/>
  <c r="I3475" i="1" s="1"/>
  <c r="G3479" i="11"/>
  <c r="I3476" i="1" s="1"/>
  <c r="G3480" i="11"/>
  <c r="I3477" i="1" s="1"/>
  <c r="G3481" i="11"/>
  <c r="I3478" i="1" s="1"/>
  <c r="G3482" i="11"/>
  <c r="I3479" i="1" s="1"/>
  <c r="G3483" i="11"/>
  <c r="I3480" i="1" s="1"/>
  <c r="G3484" i="11"/>
  <c r="I3481" i="1" s="1"/>
  <c r="G3485" i="11"/>
  <c r="I3482" i="1" s="1"/>
  <c r="G3486" i="11"/>
  <c r="I3483" i="1" s="1"/>
  <c r="G3487" i="11"/>
  <c r="I3484" i="1" s="1"/>
  <c r="G3488" i="11"/>
  <c r="I3485" i="1" s="1"/>
  <c r="G3489" i="11"/>
  <c r="I3486" i="1" s="1"/>
  <c r="G3490" i="11"/>
  <c r="I3487" i="1" s="1"/>
  <c r="G3491" i="11"/>
  <c r="I3488" i="1" s="1"/>
  <c r="G3492" i="11"/>
  <c r="I3489" i="1" s="1"/>
  <c r="G3493" i="11"/>
  <c r="I3490" i="1" s="1"/>
  <c r="G3494" i="11"/>
  <c r="I3491" i="1" s="1"/>
  <c r="G3495" i="11"/>
  <c r="I3492" i="1" s="1"/>
  <c r="G3496" i="11"/>
  <c r="I3493" i="1" s="1"/>
  <c r="G3497" i="11"/>
  <c r="I3494" i="1" s="1"/>
  <c r="G3498" i="11"/>
  <c r="I3495" i="1" s="1"/>
  <c r="G3499" i="11"/>
  <c r="I3496" i="1" s="1"/>
  <c r="G3500" i="11"/>
  <c r="I3497" i="1" s="1"/>
  <c r="G3501" i="11"/>
  <c r="I3498" i="1" s="1"/>
  <c r="G3502" i="11"/>
  <c r="I3499" i="1" s="1"/>
  <c r="G3503" i="11"/>
  <c r="I3500" i="1" s="1"/>
  <c r="G3504" i="11"/>
  <c r="I3501" i="1" s="1"/>
  <c r="G3505" i="11"/>
  <c r="I3502" i="1" s="1"/>
  <c r="G3506" i="11"/>
  <c r="I3503" i="1" s="1"/>
  <c r="G3507" i="11"/>
  <c r="I3504" i="1" s="1"/>
  <c r="G3508" i="11"/>
  <c r="I3505" i="1" s="1"/>
  <c r="G3509" i="11"/>
  <c r="I3506" i="1" s="1"/>
  <c r="G3510" i="11"/>
  <c r="I3507" i="1" s="1"/>
  <c r="G3511" i="11"/>
  <c r="I3508" i="1" s="1"/>
  <c r="G3512" i="11"/>
  <c r="I3509" i="1" s="1"/>
  <c r="G3513" i="11"/>
  <c r="I3510" i="1" s="1"/>
  <c r="G3514" i="11"/>
  <c r="I3511" i="1" s="1"/>
  <c r="G3515" i="11"/>
  <c r="I3512" i="1" s="1"/>
  <c r="G3516" i="11"/>
  <c r="I3513" i="1" s="1"/>
  <c r="G3517" i="11"/>
  <c r="I3514" i="1" s="1"/>
  <c r="G3518" i="11"/>
  <c r="I3515" i="1" s="1"/>
  <c r="G3519" i="11"/>
  <c r="I3516" i="1" s="1"/>
  <c r="G3520" i="11"/>
  <c r="I3517" i="1" s="1"/>
  <c r="G3521" i="11"/>
  <c r="I3518" i="1" s="1"/>
  <c r="G3522" i="11"/>
  <c r="I3519" i="1" s="1"/>
  <c r="G3523" i="11"/>
  <c r="I3520" i="1" s="1"/>
  <c r="G3524" i="11"/>
  <c r="I3521" i="1" s="1"/>
  <c r="G3525" i="11"/>
  <c r="I3522" i="1" s="1"/>
  <c r="G3526" i="11"/>
  <c r="I3523" i="1" s="1"/>
  <c r="G3527" i="11"/>
  <c r="I3524" i="1" s="1"/>
  <c r="G3528" i="11"/>
  <c r="I3525" i="1" s="1"/>
  <c r="G3529" i="11"/>
  <c r="I3526" i="1" s="1"/>
  <c r="G3530" i="11"/>
  <c r="I3527" i="1" s="1"/>
  <c r="G3531" i="11"/>
  <c r="I3528" i="1" s="1"/>
  <c r="G3532" i="11"/>
  <c r="I3529" i="1" s="1"/>
  <c r="G3533" i="11"/>
  <c r="I3530" i="1" s="1"/>
  <c r="G3534" i="11"/>
  <c r="I3531" i="1" s="1"/>
  <c r="G3535" i="11"/>
  <c r="I3532" i="1" s="1"/>
  <c r="G3536" i="11"/>
  <c r="I3533" i="1" s="1"/>
  <c r="G3537" i="11"/>
  <c r="I3534" i="1" s="1"/>
  <c r="G3538" i="11"/>
  <c r="I3535" i="1" s="1"/>
  <c r="G3539" i="11"/>
  <c r="I3536" i="1" s="1"/>
  <c r="G3540" i="11"/>
  <c r="I3537" i="1" s="1"/>
  <c r="G3541" i="11"/>
  <c r="I3538" i="1" s="1"/>
  <c r="G3542" i="11"/>
  <c r="I3539" i="1" s="1"/>
  <c r="G3543" i="11"/>
  <c r="I3540" i="1" s="1"/>
  <c r="G3544" i="11"/>
  <c r="I3541" i="1" s="1"/>
  <c r="G3545" i="11"/>
  <c r="I3542" i="1" s="1"/>
  <c r="G3546" i="11"/>
  <c r="I3543" i="1" s="1"/>
  <c r="G3547" i="11"/>
  <c r="I3544" i="1" s="1"/>
  <c r="G3548" i="11"/>
  <c r="I3545" i="1" s="1"/>
  <c r="G3549" i="11"/>
  <c r="I3546" i="1" s="1"/>
  <c r="G3550" i="11"/>
  <c r="I3547" i="1" s="1"/>
  <c r="G3551" i="11"/>
  <c r="I3548" i="1" s="1"/>
  <c r="G3552" i="11"/>
  <c r="I3549" i="1" s="1"/>
  <c r="G3553" i="11"/>
  <c r="I3550" i="1" s="1"/>
  <c r="G3554" i="11"/>
  <c r="I3551" i="1" s="1"/>
  <c r="G3555" i="11"/>
  <c r="I3552" i="1" s="1"/>
  <c r="G3556" i="11"/>
  <c r="I3553" i="1" s="1"/>
  <c r="G3557" i="11"/>
  <c r="I3554" i="1" s="1"/>
  <c r="G3558" i="11"/>
  <c r="I3555" i="1" s="1"/>
  <c r="G3559" i="11"/>
  <c r="I3556" i="1" s="1"/>
  <c r="G3560" i="11"/>
  <c r="I3557" i="1" s="1"/>
  <c r="G3561" i="11"/>
  <c r="I3558" i="1" s="1"/>
  <c r="G3562" i="11"/>
  <c r="I3559" i="1" s="1"/>
  <c r="G3563" i="11"/>
  <c r="I3560" i="1" s="1"/>
  <c r="G3564" i="11"/>
  <c r="I3561" i="1" s="1"/>
  <c r="G3565" i="11"/>
  <c r="I3562" i="1" s="1"/>
  <c r="G3566" i="11"/>
  <c r="I3563" i="1" s="1"/>
  <c r="G3567" i="11"/>
  <c r="I3564" i="1" s="1"/>
  <c r="G3568" i="11"/>
  <c r="I3565" i="1" s="1"/>
  <c r="G3569" i="11"/>
  <c r="I3566" i="1" s="1"/>
  <c r="G3570" i="11"/>
  <c r="I3567" i="1" s="1"/>
  <c r="G3571" i="11"/>
  <c r="I3568" i="1" s="1"/>
  <c r="G3572" i="11"/>
  <c r="I3569" i="1" s="1"/>
  <c r="G3573" i="11"/>
  <c r="I3570" i="1" s="1"/>
  <c r="G3574" i="11"/>
  <c r="I3571" i="1" s="1"/>
  <c r="G3575" i="11"/>
  <c r="I3572" i="1" s="1"/>
  <c r="G3576" i="11"/>
  <c r="I3573" i="1" s="1"/>
  <c r="G3577" i="11"/>
  <c r="I3574" i="1" s="1"/>
  <c r="G3578" i="11"/>
  <c r="I3575" i="1" s="1"/>
  <c r="G3579" i="11"/>
  <c r="I3576" i="1" s="1"/>
  <c r="G3580" i="11"/>
  <c r="I3577" i="1" s="1"/>
  <c r="G3581" i="11"/>
  <c r="I3578" i="1" s="1"/>
  <c r="G3582" i="11"/>
  <c r="I3579" i="1" s="1"/>
  <c r="G3583" i="11"/>
  <c r="I3580" i="1" s="1"/>
  <c r="G3584" i="11"/>
  <c r="I3581" i="1" s="1"/>
  <c r="G3585" i="11"/>
  <c r="I3582" i="1" s="1"/>
  <c r="G3586" i="11"/>
  <c r="I3583" i="1" s="1"/>
  <c r="G3587" i="11"/>
  <c r="I3584" i="1" s="1"/>
  <c r="G3588" i="11"/>
  <c r="I3585" i="1" s="1"/>
  <c r="G3589" i="11"/>
  <c r="I3586" i="1" s="1"/>
  <c r="G3590" i="11"/>
  <c r="I3587" i="1" s="1"/>
  <c r="G3591" i="11"/>
  <c r="I3588" i="1" s="1"/>
  <c r="G3592" i="11"/>
  <c r="I3589" i="1" s="1"/>
  <c r="G3593" i="11"/>
  <c r="I3590" i="1" s="1"/>
  <c r="G3594" i="11"/>
  <c r="I3591" i="1" s="1"/>
  <c r="G3595" i="11"/>
  <c r="I3592" i="1" s="1"/>
  <c r="G3596" i="11"/>
  <c r="I3593" i="1" s="1"/>
  <c r="G3597" i="11"/>
  <c r="I3594" i="1" s="1"/>
  <c r="G3598" i="11"/>
  <c r="I3595" i="1" s="1"/>
  <c r="G3599" i="11"/>
  <c r="I3596" i="1" s="1"/>
  <c r="G3600" i="11"/>
  <c r="I3597" i="1" s="1"/>
  <c r="G3601" i="11"/>
  <c r="I3598" i="1" s="1"/>
  <c r="G3602" i="11"/>
  <c r="I3599" i="1" s="1"/>
  <c r="G3603" i="11"/>
  <c r="I3600" i="1" s="1"/>
  <c r="G3604" i="11"/>
  <c r="I3601" i="1" s="1"/>
  <c r="G3605" i="11"/>
  <c r="I3602" i="1" s="1"/>
  <c r="G3606" i="11"/>
  <c r="I3603" i="1" s="1"/>
  <c r="G3607" i="11"/>
  <c r="I3604" i="1" s="1"/>
  <c r="G3608" i="11"/>
  <c r="I3605" i="1" s="1"/>
  <c r="G3609" i="11"/>
  <c r="I3606" i="1" s="1"/>
  <c r="G3610" i="11"/>
  <c r="I3607" i="1" s="1"/>
  <c r="G3611" i="11"/>
  <c r="I3608" i="1" s="1"/>
  <c r="G3612" i="11"/>
  <c r="I3609" i="1" s="1"/>
  <c r="G3613" i="11"/>
  <c r="I3610" i="1" s="1"/>
  <c r="G3614" i="11"/>
  <c r="I3611" i="1" s="1"/>
  <c r="G3615" i="11"/>
  <c r="I3612" i="1" s="1"/>
  <c r="G3616" i="11"/>
  <c r="I3613" i="1" s="1"/>
  <c r="G3617" i="11"/>
  <c r="I3614" i="1" s="1"/>
  <c r="G3618" i="11"/>
  <c r="I3615" i="1" s="1"/>
  <c r="G3619" i="11"/>
  <c r="I3616" i="1" s="1"/>
  <c r="G3620" i="11"/>
  <c r="I3617" i="1" s="1"/>
  <c r="G3621" i="11"/>
  <c r="I3618" i="1" s="1"/>
  <c r="G3622" i="11"/>
  <c r="I3619" i="1" s="1"/>
  <c r="G3623" i="11"/>
  <c r="I3620" i="1" s="1"/>
  <c r="G3624" i="11"/>
  <c r="I3621" i="1" s="1"/>
  <c r="G3625" i="11"/>
  <c r="I3622" i="1" s="1"/>
  <c r="G3626" i="11"/>
  <c r="I3623" i="1" s="1"/>
  <c r="G3627" i="11"/>
  <c r="I3624" i="1" s="1"/>
  <c r="G3628" i="11"/>
  <c r="I3625" i="1" s="1"/>
  <c r="G3629" i="11"/>
  <c r="I3626" i="1" s="1"/>
  <c r="G3630" i="11"/>
  <c r="I3627" i="1" s="1"/>
  <c r="G3631" i="11"/>
  <c r="I3628" i="1" s="1"/>
  <c r="G3632" i="11"/>
  <c r="I3629" i="1" s="1"/>
  <c r="G3633" i="11"/>
  <c r="I3630" i="1" s="1"/>
  <c r="G3634" i="11"/>
  <c r="I3631" i="1" s="1"/>
  <c r="G3635" i="11"/>
  <c r="I3632" i="1" s="1"/>
  <c r="G3636" i="11"/>
  <c r="I3633" i="1" s="1"/>
  <c r="G3637" i="11"/>
  <c r="I3634" i="1" s="1"/>
  <c r="G3638" i="11"/>
  <c r="I3635" i="1" s="1"/>
  <c r="G3639" i="11"/>
  <c r="I3636" i="1" s="1"/>
  <c r="G3640" i="11"/>
  <c r="I3637" i="1" s="1"/>
  <c r="G3641" i="11"/>
  <c r="I3638" i="1" s="1"/>
  <c r="G3642" i="11"/>
  <c r="I3639" i="1" s="1"/>
  <c r="G3643" i="11"/>
  <c r="I3640" i="1" s="1"/>
  <c r="G3644" i="11"/>
  <c r="I3641" i="1" s="1"/>
  <c r="G3645" i="11"/>
  <c r="I3642" i="1" s="1"/>
  <c r="G3646" i="11"/>
  <c r="I3643" i="1" s="1"/>
  <c r="G3647" i="11"/>
  <c r="I3644" i="1" s="1"/>
  <c r="G3648" i="11"/>
  <c r="I3645" i="1" s="1"/>
  <c r="G3649" i="11"/>
  <c r="I3646" i="1" s="1"/>
  <c r="G3650" i="11"/>
  <c r="I3647" i="1" s="1"/>
  <c r="G3651" i="11"/>
  <c r="I3648" i="1" s="1"/>
  <c r="G3652" i="11"/>
  <c r="I3649" i="1" s="1"/>
  <c r="G3653" i="11"/>
  <c r="I3650" i="1" s="1"/>
  <c r="G3654" i="11"/>
  <c r="I3651" i="1" s="1"/>
  <c r="G3655" i="11"/>
  <c r="I3652" i="1" s="1"/>
  <c r="G3656" i="11"/>
  <c r="I3653" i="1" s="1"/>
  <c r="G3657" i="11"/>
  <c r="I3654" i="1" s="1"/>
  <c r="G3658" i="11"/>
  <c r="I3655" i="1" s="1"/>
  <c r="G3659" i="11"/>
  <c r="I3656" i="1" s="1"/>
  <c r="G3660" i="11"/>
  <c r="I3657" i="1" s="1"/>
  <c r="G3661" i="11"/>
  <c r="I3658" i="1" s="1"/>
  <c r="G3662" i="11"/>
  <c r="I3659" i="1" s="1"/>
  <c r="G3663" i="11"/>
  <c r="I3660" i="1" s="1"/>
  <c r="G3664" i="11"/>
  <c r="I3661" i="1" s="1"/>
  <c r="G3665" i="11"/>
  <c r="I3662" i="1" s="1"/>
  <c r="G3666" i="11"/>
  <c r="I3663" i="1" s="1"/>
  <c r="G3667" i="11"/>
  <c r="I3664" i="1" s="1"/>
  <c r="G3668" i="11"/>
  <c r="I3665" i="1" s="1"/>
  <c r="G3669" i="11"/>
  <c r="I3666" i="1" s="1"/>
  <c r="G3670" i="11"/>
  <c r="I3667" i="1" s="1"/>
  <c r="G3671" i="11"/>
  <c r="I3668" i="1" s="1"/>
  <c r="G3672" i="11"/>
  <c r="I3669" i="1" s="1"/>
  <c r="G3673" i="11"/>
  <c r="I3670" i="1" s="1"/>
  <c r="G3674" i="11"/>
  <c r="I3671" i="1" s="1"/>
  <c r="G3675" i="11"/>
  <c r="I3672" i="1" s="1"/>
  <c r="G3676" i="11"/>
  <c r="I3673" i="1" s="1"/>
  <c r="G3677" i="11"/>
  <c r="I3674" i="1" s="1"/>
  <c r="G3678" i="11"/>
  <c r="I3675" i="1" s="1"/>
  <c r="G3679" i="11"/>
  <c r="I3676" i="1" s="1"/>
  <c r="G3680" i="11"/>
  <c r="I3677" i="1" s="1"/>
  <c r="G3681" i="11"/>
  <c r="I3678" i="1" s="1"/>
  <c r="G3682" i="11"/>
  <c r="I3679" i="1" s="1"/>
  <c r="G3683" i="11"/>
  <c r="I3680" i="1" s="1"/>
  <c r="G3684" i="11"/>
  <c r="I3681" i="1" s="1"/>
  <c r="G3685" i="11"/>
  <c r="I3682" i="1" s="1"/>
  <c r="G3686" i="11"/>
  <c r="I3683" i="1" s="1"/>
  <c r="G3687" i="11"/>
  <c r="I3684" i="1" s="1"/>
  <c r="G3688" i="11"/>
  <c r="I3685" i="1" s="1"/>
  <c r="G3689" i="11"/>
  <c r="I3686" i="1" s="1"/>
  <c r="G3690" i="11"/>
  <c r="I3687" i="1" s="1"/>
  <c r="G3691" i="11"/>
  <c r="I3688" i="1" s="1"/>
  <c r="G3692" i="11"/>
  <c r="I3689" i="1" s="1"/>
  <c r="G3693" i="11"/>
  <c r="I3690" i="1" s="1"/>
  <c r="G3694" i="11"/>
  <c r="I3691" i="1" s="1"/>
  <c r="G3695" i="11"/>
  <c r="I3692" i="1" s="1"/>
  <c r="G3696" i="11"/>
  <c r="I3693" i="1" s="1"/>
  <c r="G3697" i="11"/>
  <c r="I3694" i="1" s="1"/>
  <c r="G3698" i="11"/>
  <c r="I3695" i="1" s="1"/>
  <c r="G3699" i="11"/>
  <c r="I3696" i="1" s="1"/>
  <c r="G3700" i="11"/>
  <c r="I3697" i="1" s="1"/>
  <c r="G3701" i="11"/>
  <c r="I3698" i="1" s="1"/>
  <c r="G3702" i="11"/>
  <c r="I3699" i="1" s="1"/>
  <c r="G3703" i="11"/>
  <c r="I3700" i="1" s="1"/>
  <c r="G3704" i="11"/>
  <c r="I3701" i="1" s="1"/>
  <c r="G3705" i="11"/>
  <c r="I3702" i="1" s="1"/>
  <c r="G3706" i="11"/>
  <c r="I3703" i="1" s="1"/>
  <c r="G3707" i="11"/>
  <c r="I3704" i="1" s="1"/>
  <c r="G3708" i="11"/>
  <c r="I3705" i="1" s="1"/>
  <c r="G3709" i="11"/>
  <c r="I3706" i="1" s="1"/>
  <c r="G3710" i="11"/>
  <c r="I3707" i="1" s="1"/>
  <c r="G3711" i="11"/>
  <c r="I3708" i="1" s="1"/>
  <c r="G3712" i="11"/>
  <c r="I3709" i="1" s="1"/>
  <c r="G3713" i="11"/>
  <c r="I3710" i="1" s="1"/>
  <c r="G3714" i="11"/>
  <c r="I3711" i="1" s="1"/>
  <c r="G3715" i="11"/>
  <c r="I3712" i="1" s="1"/>
  <c r="G3716" i="11"/>
  <c r="I3713" i="1" s="1"/>
  <c r="G3717" i="11"/>
  <c r="I3714" i="1" s="1"/>
  <c r="G3718" i="11"/>
  <c r="I3715" i="1" s="1"/>
  <c r="G3719" i="11"/>
  <c r="I3716" i="1" s="1"/>
  <c r="G3720" i="11"/>
  <c r="I3717" i="1" s="1"/>
  <c r="G3721" i="11"/>
  <c r="I3718" i="1" s="1"/>
  <c r="G3722" i="11"/>
  <c r="I3719" i="1" s="1"/>
  <c r="G3723" i="11"/>
  <c r="I3720" i="1" s="1"/>
  <c r="G3724" i="11"/>
  <c r="I3721" i="1" s="1"/>
  <c r="G3725" i="11"/>
  <c r="I3722" i="1" s="1"/>
  <c r="G3726" i="11"/>
  <c r="I3723" i="1" s="1"/>
  <c r="G3727" i="11"/>
  <c r="I3724" i="1" s="1"/>
  <c r="G3728" i="11"/>
  <c r="I3725" i="1" s="1"/>
  <c r="G3729" i="11"/>
  <c r="I3726" i="1" s="1"/>
  <c r="G3730" i="11"/>
  <c r="I3727" i="1" s="1"/>
  <c r="G3731" i="11"/>
  <c r="I3728" i="1" s="1"/>
  <c r="G3732" i="11"/>
  <c r="I3729" i="1" s="1"/>
  <c r="G3733" i="11"/>
  <c r="I3730" i="1" s="1"/>
  <c r="G3734" i="11"/>
  <c r="I3731" i="1" s="1"/>
  <c r="G3735" i="11"/>
  <c r="I3732" i="1" s="1"/>
  <c r="G3736" i="11"/>
  <c r="I3733" i="1" s="1"/>
  <c r="G3737" i="11"/>
  <c r="I3734" i="1" s="1"/>
  <c r="G3738" i="11"/>
  <c r="I3735" i="1" s="1"/>
  <c r="G3739" i="11"/>
  <c r="I3736" i="1" s="1"/>
  <c r="G3740" i="11"/>
  <c r="I3737" i="1" s="1"/>
  <c r="G3741" i="11"/>
  <c r="I3738" i="1" s="1"/>
  <c r="G3742" i="11"/>
  <c r="I3739" i="1" s="1"/>
  <c r="G3743" i="11"/>
  <c r="I3740" i="1" s="1"/>
  <c r="G3744" i="11"/>
  <c r="I3741" i="1" s="1"/>
  <c r="G3745" i="11"/>
  <c r="I3742" i="1" s="1"/>
  <c r="G3746" i="11"/>
  <c r="I3743" i="1" s="1"/>
  <c r="G3747" i="11"/>
  <c r="I3744" i="1" s="1"/>
  <c r="G3748" i="11"/>
  <c r="I3745" i="1" s="1"/>
  <c r="G3749" i="11"/>
  <c r="I3746" i="1" s="1"/>
  <c r="G3750" i="11"/>
  <c r="I3747" i="1" s="1"/>
  <c r="G3751" i="11"/>
  <c r="I3748" i="1" s="1"/>
  <c r="G3752" i="11"/>
  <c r="I3749" i="1" s="1"/>
  <c r="G3753" i="11"/>
  <c r="I3750" i="1" s="1"/>
  <c r="G3754" i="11"/>
  <c r="I3751" i="1" s="1"/>
  <c r="G3755" i="11"/>
  <c r="I3752" i="1" s="1"/>
  <c r="G3756" i="11"/>
  <c r="I3753" i="1" s="1"/>
  <c r="G3757" i="11"/>
  <c r="I3754" i="1" s="1"/>
  <c r="G3758" i="11"/>
  <c r="I3755" i="1" s="1"/>
  <c r="G3759" i="11"/>
  <c r="I3756" i="1" s="1"/>
  <c r="G3760" i="11"/>
  <c r="I3757" i="1" s="1"/>
  <c r="G3761" i="11"/>
  <c r="I3758" i="1" s="1"/>
  <c r="G3762" i="11"/>
  <c r="I3759" i="1" s="1"/>
  <c r="G3763" i="11"/>
  <c r="I3760" i="1" s="1"/>
  <c r="G3764" i="11"/>
  <c r="I3761" i="1" s="1"/>
  <c r="G3765" i="11"/>
  <c r="I3762" i="1" s="1"/>
  <c r="G3766" i="11"/>
  <c r="I3763" i="1" s="1"/>
  <c r="G3767" i="11"/>
  <c r="I3764" i="1" s="1"/>
  <c r="G3768" i="11"/>
  <c r="I3765" i="1" s="1"/>
  <c r="G3769" i="11"/>
  <c r="I3766" i="1" s="1"/>
  <c r="G3770" i="11"/>
  <c r="I3767" i="1" s="1"/>
  <c r="G3771" i="11"/>
  <c r="I3768" i="1" s="1"/>
  <c r="G3772" i="11"/>
  <c r="I3769" i="1" s="1"/>
  <c r="G3773" i="11"/>
  <c r="I3770" i="1" s="1"/>
  <c r="G3774" i="11"/>
  <c r="I3771" i="1" s="1"/>
  <c r="G3775" i="11"/>
  <c r="I3772" i="1" s="1"/>
  <c r="G3776" i="11"/>
  <c r="I3773" i="1" s="1"/>
  <c r="G3777" i="11"/>
  <c r="I3774" i="1" s="1"/>
  <c r="G3778" i="11"/>
  <c r="I3775" i="1" s="1"/>
  <c r="G3779" i="11"/>
  <c r="I3776" i="1" s="1"/>
  <c r="G3780" i="11"/>
  <c r="I3777" i="1" s="1"/>
  <c r="G3781" i="11"/>
  <c r="I3778" i="1" s="1"/>
  <c r="G3782" i="11"/>
  <c r="I3779" i="1" s="1"/>
  <c r="G3783" i="11"/>
  <c r="I3780" i="1" s="1"/>
  <c r="G3784" i="11"/>
  <c r="I3781" i="1" s="1"/>
  <c r="G3785" i="11"/>
  <c r="I3782" i="1" s="1"/>
  <c r="G3786" i="11"/>
  <c r="I3783" i="1" s="1"/>
  <c r="G3787" i="11"/>
  <c r="I3784" i="1" s="1"/>
  <c r="G3788" i="11"/>
  <c r="I3785" i="1" s="1"/>
  <c r="G3789" i="11"/>
  <c r="I3786" i="1" s="1"/>
  <c r="G3790" i="11"/>
  <c r="I3787" i="1" s="1"/>
  <c r="G3791" i="11"/>
  <c r="I3788" i="1" s="1"/>
  <c r="G3792" i="11"/>
  <c r="I3789" i="1" s="1"/>
  <c r="G3793" i="11"/>
  <c r="I3790" i="1" s="1"/>
  <c r="G3794" i="11"/>
  <c r="I3791" i="1" s="1"/>
  <c r="G3795" i="11"/>
  <c r="I3792" i="1" s="1"/>
  <c r="G3796" i="11"/>
  <c r="I3793" i="1" s="1"/>
  <c r="G3797" i="11"/>
  <c r="I3794" i="1" s="1"/>
  <c r="G3798" i="11"/>
  <c r="I3795" i="1" s="1"/>
  <c r="G3799" i="11"/>
  <c r="I3796" i="1" s="1"/>
  <c r="G3800" i="11"/>
  <c r="I3797" i="1" s="1"/>
  <c r="G3801" i="11"/>
  <c r="I3798" i="1" s="1"/>
  <c r="G3802" i="11"/>
  <c r="I3799" i="1" s="1"/>
  <c r="G3803" i="11"/>
  <c r="I3800" i="1" s="1"/>
  <c r="G3804" i="11"/>
  <c r="I3801" i="1" s="1"/>
  <c r="G3805" i="11"/>
  <c r="I3802" i="1" s="1"/>
  <c r="G3806" i="11"/>
  <c r="I3803" i="1" s="1"/>
  <c r="G3807" i="11"/>
  <c r="I3804" i="1" s="1"/>
  <c r="G3808" i="11"/>
  <c r="I3805" i="1" s="1"/>
  <c r="G3809" i="11"/>
  <c r="I3806" i="1" s="1"/>
  <c r="G3810" i="11"/>
  <c r="I3807" i="1" s="1"/>
  <c r="G3811" i="11"/>
  <c r="I3808" i="1" s="1"/>
  <c r="G3812" i="11"/>
  <c r="I3809" i="1" s="1"/>
  <c r="G3813" i="11"/>
  <c r="I3810" i="1" s="1"/>
  <c r="G3814" i="11"/>
  <c r="I3811" i="1" s="1"/>
  <c r="G3815" i="11"/>
  <c r="I3812" i="1" s="1"/>
  <c r="G3816" i="11"/>
  <c r="I3813" i="1" s="1"/>
  <c r="G3817" i="11"/>
  <c r="I3814" i="1" s="1"/>
  <c r="G3818" i="11"/>
  <c r="I3815" i="1" s="1"/>
  <c r="G3819" i="11"/>
  <c r="I3816" i="1" s="1"/>
  <c r="G3820" i="11"/>
  <c r="I3817" i="1" s="1"/>
  <c r="G3821" i="11"/>
  <c r="I3818" i="1" s="1"/>
  <c r="G3822" i="11"/>
  <c r="I3819" i="1" s="1"/>
  <c r="G3823" i="11"/>
  <c r="I3820" i="1" s="1"/>
  <c r="G3824" i="11"/>
  <c r="I3821" i="1" s="1"/>
  <c r="G3825" i="11"/>
  <c r="I3822" i="1" s="1"/>
  <c r="G3826" i="11"/>
  <c r="I3823" i="1" s="1"/>
  <c r="G3827" i="11"/>
  <c r="I3824" i="1" s="1"/>
  <c r="G3828" i="11"/>
  <c r="I3825" i="1" s="1"/>
  <c r="G3829" i="11"/>
  <c r="I3826" i="1" s="1"/>
  <c r="G3830" i="11"/>
  <c r="I3827" i="1" s="1"/>
  <c r="G3831" i="11"/>
  <c r="I3828" i="1" s="1"/>
  <c r="G3832" i="11"/>
  <c r="I3829" i="1" s="1"/>
  <c r="G3833" i="11"/>
  <c r="I3830" i="1" s="1"/>
  <c r="G3834" i="11"/>
  <c r="I3831" i="1" s="1"/>
  <c r="G3835" i="11"/>
  <c r="I3832" i="1" s="1"/>
  <c r="G3836" i="11"/>
  <c r="I3833" i="1" s="1"/>
  <c r="G3837" i="11"/>
  <c r="I3834" i="1" s="1"/>
  <c r="G3838" i="11"/>
  <c r="I3835" i="1" s="1"/>
  <c r="G3839" i="11"/>
  <c r="I3836" i="1" s="1"/>
  <c r="G3840" i="11"/>
  <c r="I3837" i="1" s="1"/>
  <c r="G3841" i="11"/>
  <c r="I3838" i="1" s="1"/>
  <c r="G3842" i="11"/>
  <c r="I3839" i="1" s="1"/>
  <c r="G3843" i="11"/>
  <c r="I3840" i="1" s="1"/>
  <c r="G3844" i="11"/>
  <c r="I3841" i="1" s="1"/>
  <c r="G3845" i="11"/>
  <c r="I3842" i="1" s="1"/>
  <c r="G3846" i="11"/>
  <c r="I3843" i="1" s="1"/>
  <c r="G3847" i="11"/>
  <c r="I3844" i="1" s="1"/>
  <c r="G3848" i="11"/>
  <c r="I3845" i="1" s="1"/>
  <c r="G3849" i="11"/>
  <c r="I3846" i="1" s="1"/>
  <c r="G3850" i="11"/>
  <c r="I3847" i="1" s="1"/>
  <c r="G3851" i="11"/>
  <c r="I3848" i="1" s="1"/>
  <c r="G3852" i="11"/>
  <c r="I3849" i="1" s="1"/>
  <c r="G3853" i="11"/>
  <c r="I3850" i="1" s="1"/>
  <c r="G3854" i="11"/>
  <c r="I3851" i="1" s="1"/>
  <c r="G3855" i="11"/>
  <c r="I3852" i="1" s="1"/>
  <c r="G3856" i="11"/>
  <c r="I3853" i="1" s="1"/>
  <c r="G3857" i="11"/>
  <c r="I3854" i="1" s="1"/>
  <c r="G3858" i="11"/>
  <c r="I3855" i="1" s="1"/>
  <c r="G3859" i="11"/>
  <c r="I3856" i="1" s="1"/>
  <c r="G3860" i="11"/>
  <c r="I3857" i="1" s="1"/>
  <c r="G3861" i="11"/>
  <c r="I3858" i="1" s="1"/>
  <c r="G3862" i="11"/>
  <c r="I3859" i="1" s="1"/>
  <c r="G3863" i="11"/>
  <c r="I3860" i="1" s="1"/>
  <c r="G3864" i="11"/>
  <c r="I3861" i="1" s="1"/>
  <c r="G3865" i="11"/>
  <c r="I3862" i="1" s="1"/>
  <c r="G3866" i="11"/>
  <c r="I3863" i="1" s="1"/>
  <c r="G3867" i="11"/>
  <c r="I3864" i="1" s="1"/>
  <c r="G3868" i="11"/>
  <c r="I3865" i="1" s="1"/>
  <c r="G3869" i="11"/>
  <c r="I3866" i="1" s="1"/>
  <c r="G3870" i="11"/>
  <c r="I3867" i="1" s="1"/>
  <c r="G3871" i="11"/>
  <c r="I3868" i="1" s="1"/>
  <c r="G3872" i="11"/>
  <c r="I3869" i="1" s="1"/>
  <c r="G3873" i="11"/>
  <c r="I3870" i="1" s="1"/>
  <c r="G3874" i="11"/>
  <c r="I3871" i="1" s="1"/>
  <c r="G3875" i="11"/>
  <c r="I3872" i="1" s="1"/>
  <c r="G3876" i="11"/>
  <c r="I3873" i="1" s="1"/>
  <c r="G3877" i="11"/>
  <c r="I3874" i="1" s="1"/>
  <c r="G3878" i="11"/>
  <c r="I3875" i="1" s="1"/>
  <c r="G3879" i="11"/>
  <c r="I3876" i="1" s="1"/>
  <c r="G3880" i="11"/>
  <c r="I3877" i="1" s="1"/>
  <c r="G3881" i="11"/>
  <c r="I3878" i="1" s="1"/>
  <c r="G3882" i="11"/>
  <c r="I3879" i="1" s="1"/>
  <c r="G3883" i="11"/>
  <c r="I3880" i="1" s="1"/>
  <c r="G3884" i="11"/>
  <c r="I3881" i="1" s="1"/>
  <c r="G3885" i="11"/>
  <c r="I3882" i="1" s="1"/>
  <c r="G3886" i="11"/>
  <c r="I3883" i="1" s="1"/>
  <c r="G3887" i="11"/>
  <c r="I3884" i="1" s="1"/>
  <c r="G3888" i="11"/>
  <c r="I3885" i="1" s="1"/>
  <c r="G3889" i="11"/>
  <c r="I3886" i="1" s="1"/>
  <c r="G3890" i="11"/>
  <c r="I3887" i="1" s="1"/>
  <c r="G3891" i="11"/>
  <c r="I3888" i="1" s="1"/>
  <c r="G3892" i="11"/>
  <c r="I3889" i="1" s="1"/>
  <c r="G3893" i="11"/>
  <c r="I3890" i="1" s="1"/>
  <c r="G3894" i="11"/>
  <c r="I3891" i="1" s="1"/>
  <c r="G3895" i="11"/>
  <c r="I3892" i="1" s="1"/>
  <c r="G3896" i="11"/>
  <c r="I3893" i="1" s="1"/>
  <c r="G3897" i="11"/>
  <c r="I3894" i="1" s="1"/>
  <c r="G3898" i="11"/>
  <c r="I3895" i="1" s="1"/>
  <c r="G3899" i="11"/>
  <c r="I3896" i="1" s="1"/>
  <c r="G3900" i="11"/>
  <c r="I3897" i="1" s="1"/>
  <c r="G3901" i="11"/>
  <c r="I3898" i="1" s="1"/>
  <c r="G3902" i="11"/>
  <c r="I3899" i="1" s="1"/>
  <c r="G3903" i="11"/>
  <c r="I3900" i="1" s="1"/>
  <c r="G3904" i="11"/>
  <c r="I3901" i="1" s="1"/>
  <c r="G3905" i="11"/>
  <c r="I3902" i="1" s="1"/>
  <c r="G3906" i="11"/>
  <c r="I3903" i="1" s="1"/>
  <c r="G3907" i="11"/>
  <c r="I3904" i="1" s="1"/>
  <c r="G3908" i="11"/>
  <c r="I3905" i="1" s="1"/>
  <c r="G3909" i="11"/>
  <c r="I3906" i="1" s="1"/>
  <c r="G3910" i="11"/>
  <c r="I3907" i="1" s="1"/>
  <c r="G3911" i="11"/>
  <c r="I3908" i="1" s="1"/>
  <c r="G3912" i="11"/>
  <c r="I3909" i="1" s="1"/>
  <c r="G3913" i="11"/>
  <c r="I3910" i="1" s="1"/>
  <c r="G3914" i="11"/>
  <c r="I3911" i="1" s="1"/>
  <c r="G3915" i="11"/>
  <c r="I3912" i="1" s="1"/>
  <c r="G3916" i="11"/>
  <c r="I3913" i="1" s="1"/>
  <c r="G3917" i="11"/>
  <c r="I3914" i="1" s="1"/>
  <c r="G3918" i="11"/>
  <c r="I3915" i="1" s="1"/>
  <c r="G3919" i="11"/>
  <c r="I3916" i="1" s="1"/>
  <c r="G3920" i="11"/>
  <c r="I3917" i="1" s="1"/>
  <c r="G3921" i="11"/>
  <c r="I3918" i="1" s="1"/>
  <c r="G3922" i="11"/>
  <c r="I3919" i="1" s="1"/>
  <c r="G3923" i="11"/>
  <c r="I3920" i="1" s="1"/>
  <c r="G3924" i="11"/>
  <c r="I3921" i="1" s="1"/>
  <c r="G3925" i="11"/>
  <c r="I3922" i="1" s="1"/>
  <c r="G3926" i="11"/>
  <c r="I3923" i="1" s="1"/>
  <c r="G3927" i="11"/>
  <c r="I3924" i="1" s="1"/>
  <c r="G3928" i="11"/>
  <c r="I3925" i="1" s="1"/>
  <c r="G3929" i="11"/>
  <c r="I3926" i="1" s="1"/>
  <c r="G3930" i="11"/>
  <c r="I3927" i="1" s="1"/>
  <c r="G3931" i="11"/>
  <c r="I3928" i="1" s="1"/>
  <c r="G3932" i="11"/>
  <c r="I3929" i="1" s="1"/>
  <c r="G3933" i="11"/>
  <c r="I3930" i="1" s="1"/>
  <c r="G3934" i="11"/>
  <c r="I3931" i="1" s="1"/>
  <c r="G3935" i="11"/>
  <c r="I3932" i="1" s="1"/>
  <c r="G3936" i="11"/>
  <c r="I3933" i="1" s="1"/>
  <c r="G3937" i="11"/>
  <c r="I3934" i="1" s="1"/>
  <c r="G3938" i="11"/>
  <c r="I3935" i="1" s="1"/>
  <c r="G3939" i="11"/>
  <c r="I3936" i="1" s="1"/>
  <c r="G3940" i="11"/>
  <c r="I3937" i="1" s="1"/>
  <c r="G3941" i="11"/>
  <c r="I3938" i="1" s="1"/>
  <c r="G3942" i="11"/>
  <c r="I3939" i="1" s="1"/>
  <c r="G3943" i="11"/>
  <c r="I3940" i="1" s="1"/>
  <c r="G3944" i="11"/>
  <c r="I3941" i="1" s="1"/>
  <c r="G3945" i="11"/>
  <c r="I3942" i="1" s="1"/>
  <c r="G3946" i="11"/>
  <c r="I3943" i="1" s="1"/>
  <c r="G3947" i="11"/>
  <c r="I3944" i="1" s="1"/>
  <c r="G3948" i="11"/>
  <c r="I3945" i="1" s="1"/>
  <c r="G3949" i="11"/>
  <c r="I3946" i="1" s="1"/>
  <c r="G3950" i="11"/>
  <c r="I3947" i="1" s="1"/>
  <c r="G3951" i="11"/>
  <c r="I3948" i="1" s="1"/>
  <c r="G3952" i="11"/>
  <c r="I3949" i="1" s="1"/>
  <c r="G3953" i="11"/>
  <c r="I3950" i="1" s="1"/>
  <c r="G3954" i="11"/>
  <c r="I3951" i="1" s="1"/>
  <c r="G3955" i="11"/>
  <c r="I3952" i="1" s="1"/>
  <c r="G3956" i="11"/>
  <c r="I3953" i="1" s="1"/>
  <c r="G3957" i="11"/>
  <c r="I3954" i="1" s="1"/>
  <c r="G3958" i="11"/>
  <c r="I3955" i="1" s="1"/>
  <c r="G3959" i="11"/>
  <c r="I3956" i="1" s="1"/>
  <c r="G3960" i="11"/>
  <c r="I3957" i="1" s="1"/>
  <c r="G3961" i="11"/>
  <c r="I3958" i="1" s="1"/>
  <c r="G3962" i="11"/>
  <c r="I3959" i="1" s="1"/>
  <c r="G3963" i="11"/>
  <c r="I3960" i="1" s="1"/>
  <c r="G3964" i="11"/>
  <c r="I3961" i="1" s="1"/>
  <c r="G3965" i="11"/>
  <c r="I3962" i="1" s="1"/>
  <c r="G3966" i="11"/>
  <c r="I3963" i="1" s="1"/>
  <c r="G3967" i="11"/>
  <c r="I3964" i="1" s="1"/>
  <c r="G3968" i="11"/>
  <c r="I3965" i="1" s="1"/>
  <c r="G3969" i="11"/>
  <c r="I3966" i="1" s="1"/>
  <c r="G3970" i="11"/>
  <c r="I3967" i="1" s="1"/>
  <c r="G3971" i="11"/>
  <c r="I3968" i="1" s="1"/>
  <c r="G3972" i="11"/>
  <c r="I3969" i="1" s="1"/>
  <c r="G3973" i="11"/>
  <c r="I3970" i="1" s="1"/>
  <c r="G3974" i="11"/>
  <c r="I3971" i="1" s="1"/>
  <c r="G3975" i="11"/>
  <c r="I3972" i="1" s="1"/>
  <c r="G3976" i="11"/>
  <c r="I3973" i="1" s="1"/>
  <c r="G3977" i="11"/>
  <c r="I3974" i="1" s="1"/>
  <c r="G3978" i="11"/>
  <c r="I3975" i="1" s="1"/>
  <c r="G3979" i="11"/>
  <c r="I3976" i="1" s="1"/>
  <c r="G3980" i="11"/>
  <c r="I3977" i="1" s="1"/>
  <c r="G3981" i="11"/>
  <c r="I3978" i="1" s="1"/>
  <c r="G3982" i="11"/>
  <c r="I3979" i="1" s="1"/>
  <c r="G3983" i="11"/>
  <c r="I3980" i="1" s="1"/>
  <c r="G3984" i="11"/>
  <c r="I3981" i="1" s="1"/>
  <c r="G3985" i="11"/>
  <c r="I3982" i="1" s="1"/>
  <c r="G3986" i="11"/>
  <c r="I3983" i="1" s="1"/>
  <c r="G3987" i="11"/>
  <c r="I3984" i="1" s="1"/>
  <c r="G3988" i="11"/>
  <c r="I3985" i="1" s="1"/>
  <c r="G3989" i="11"/>
  <c r="I3986" i="1" s="1"/>
  <c r="G3990" i="11"/>
  <c r="I3987" i="1" s="1"/>
  <c r="G3991" i="11"/>
  <c r="I3988" i="1" s="1"/>
  <c r="G3992" i="11"/>
  <c r="I3989" i="1" s="1"/>
  <c r="G3993" i="11"/>
  <c r="I3990" i="1" s="1"/>
  <c r="G3994" i="11"/>
  <c r="I3991" i="1" s="1"/>
  <c r="G3995" i="11"/>
  <c r="I3992" i="1" s="1"/>
  <c r="G3996" i="11"/>
  <c r="I3993" i="1" s="1"/>
  <c r="G3997" i="11"/>
  <c r="I3994" i="1" s="1"/>
  <c r="G3998" i="11"/>
  <c r="I3995" i="1" s="1"/>
  <c r="G3999" i="11"/>
  <c r="I3996" i="1" s="1"/>
  <c r="G4000" i="11"/>
  <c r="I3997" i="1" s="1"/>
  <c r="G4001" i="11"/>
  <c r="I3998" i="1" s="1"/>
  <c r="G4002" i="11"/>
  <c r="I3999" i="1" s="1"/>
  <c r="G4003" i="11"/>
  <c r="I4000" i="1" s="1"/>
  <c r="G4004" i="11"/>
  <c r="I4001" i="1" s="1"/>
  <c r="G4005" i="11"/>
  <c r="I4002" i="1" s="1"/>
  <c r="G4006" i="11"/>
  <c r="I4003" i="1" s="1"/>
  <c r="G4007" i="11"/>
  <c r="I4004" i="1" s="1"/>
  <c r="G4008" i="11"/>
  <c r="I4005" i="1" s="1"/>
  <c r="G4009" i="11"/>
  <c r="I4006" i="1" s="1"/>
  <c r="G4010" i="11"/>
  <c r="I4007" i="1" s="1"/>
  <c r="G4011" i="11"/>
  <c r="I4008" i="1" s="1"/>
  <c r="G4012" i="11"/>
  <c r="I4009" i="1" s="1"/>
  <c r="G4013" i="11"/>
  <c r="I4010" i="1" s="1"/>
  <c r="G4014" i="11"/>
  <c r="I4011" i="1" s="1"/>
  <c r="G4015" i="11"/>
  <c r="I4012" i="1" s="1"/>
  <c r="G4016" i="11"/>
  <c r="I4013" i="1" s="1"/>
  <c r="G4017" i="11"/>
  <c r="I4014" i="1" s="1"/>
  <c r="G4018" i="11"/>
  <c r="I4015" i="1" s="1"/>
  <c r="G4019" i="11"/>
  <c r="I4016" i="1" s="1"/>
  <c r="G4020" i="11"/>
  <c r="I4017" i="1" s="1"/>
  <c r="G4021" i="11"/>
  <c r="I4018" i="1" s="1"/>
  <c r="G4022" i="11"/>
  <c r="I4019" i="1" s="1"/>
  <c r="G4023" i="11"/>
  <c r="I4020" i="1" s="1"/>
  <c r="G4024" i="11"/>
  <c r="I4021" i="1" s="1"/>
  <c r="G4025" i="11"/>
  <c r="I4022" i="1" s="1"/>
  <c r="G4026" i="11"/>
  <c r="I4023" i="1" s="1"/>
  <c r="G4027" i="11"/>
  <c r="I4024" i="1" s="1"/>
  <c r="G4028" i="11"/>
  <c r="I4025" i="1" s="1"/>
  <c r="G4029" i="11"/>
  <c r="I4026" i="1" s="1"/>
  <c r="G4030" i="11"/>
  <c r="I4027" i="1" s="1"/>
  <c r="G4031" i="11"/>
  <c r="I4028" i="1" s="1"/>
  <c r="G4032" i="11"/>
  <c r="I4029" i="1" s="1"/>
  <c r="G4033" i="11"/>
  <c r="I4030" i="1" s="1"/>
  <c r="G4034" i="11"/>
  <c r="I4031" i="1" s="1"/>
  <c r="G4035" i="11"/>
  <c r="I4032" i="1" s="1"/>
  <c r="G4036" i="11"/>
  <c r="I4033" i="1" s="1"/>
  <c r="G4037" i="11"/>
  <c r="I4034" i="1" s="1"/>
  <c r="G4038" i="11"/>
  <c r="I4035" i="1" s="1"/>
  <c r="G4039" i="11"/>
  <c r="I4036" i="1" s="1"/>
  <c r="G4040" i="11"/>
  <c r="I4037" i="1" s="1"/>
  <c r="G4041" i="11"/>
  <c r="I4038" i="1" s="1"/>
  <c r="G4042" i="11"/>
  <c r="I4039" i="1" s="1"/>
  <c r="G4043" i="11"/>
  <c r="I4040" i="1" s="1"/>
  <c r="G4044" i="11"/>
  <c r="I4041" i="1" s="1"/>
  <c r="G4045" i="11"/>
  <c r="I4042" i="1" s="1"/>
  <c r="G4046" i="11"/>
  <c r="I4043" i="1" s="1"/>
  <c r="G4047" i="11"/>
  <c r="I4044" i="1" s="1"/>
  <c r="G4048" i="11"/>
  <c r="I4045" i="1" s="1"/>
  <c r="G4049" i="11"/>
  <c r="I4046" i="1" s="1"/>
  <c r="G4050" i="11"/>
  <c r="I4047" i="1" s="1"/>
  <c r="G4051" i="11"/>
  <c r="I4048" i="1" s="1"/>
  <c r="G4052" i="11"/>
  <c r="I4049" i="1" s="1"/>
  <c r="G4053" i="11"/>
  <c r="I4050" i="1" s="1"/>
  <c r="G4054" i="11"/>
  <c r="I4051" i="1" s="1"/>
  <c r="G4055" i="11"/>
  <c r="I4052" i="1" s="1"/>
  <c r="G4056" i="11"/>
  <c r="I4053" i="1" s="1"/>
  <c r="G4057" i="11"/>
  <c r="I4054" i="1" s="1"/>
  <c r="G4058" i="11"/>
  <c r="I4055" i="1" s="1"/>
  <c r="G4059" i="11"/>
  <c r="I4056" i="1" s="1"/>
  <c r="G4060" i="11"/>
  <c r="I4057" i="1" s="1"/>
  <c r="G4061" i="11"/>
  <c r="I4058" i="1" s="1"/>
  <c r="G4062" i="11"/>
  <c r="I4059" i="1" s="1"/>
  <c r="G4063" i="11"/>
  <c r="I4060" i="1" s="1"/>
  <c r="G4064" i="11"/>
  <c r="I4061" i="1" s="1"/>
  <c r="G4065" i="11"/>
  <c r="I4062" i="1" s="1"/>
  <c r="G4066" i="11"/>
  <c r="I4063" i="1" s="1"/>
  <c r="G4067" i="11"/>
  <c r="I4064" i="1" s="1"/>
  <c r="G4068" i="11"/>
  <c r="I4065" i="1" s="1"/>
  <c r="G4069" i="11"/>
  <c r="I4066" i="1" s="1"/>
  <c r="G4070" i="11"/>
  <c r="I4067" i="1" s="1"/>
  <c r="G4071" i="11"/>
  <c r="I4068" i="1" s="1"/>
  <c r="G4072" i="11"/>
  <c r="I4069" i="1" s="1"/>
  <c r="G4073" i="11"/>
  <c r="I4070" i="1" s="1"/>
  <c r="G4074" i="11"/>
  <c r="I4071" i="1" s="1"/>
  <c r="G4075" i="11"/>
  <c r="I4072" i="1" s="1"/>
  <c r="G4076" i="11"/>
  <c r="I4073" i="1" s="1"/>
  <c r="G4077" i="11"/>
  <c r="I4074" i="1" s="1"/>
  <c r="G4078" i="11"/>
  <c r="I4075" i="1" s="1"/>
  <c r="G4079" i="11"/>
  <c r="I4076" i="1" s="1"/>
  <c r="G4080" i="11"/>
  <c r="I4077" i="1" s="1"/>
  <c r="G4081" i="11"/>
  <c r="I4078" i="1" s="1"/>
  <c r="G4082" i="11"/>
  <c r="I4079" i="1" s="1"/>
  <c r="G4083" i="11"/>
  <c r="I4080" i="1" s="1"/>
  <c r="G4084" i="11"/>
  <c r="I4081" i="1" s="1"/>
  <c r="G4085" i="11"/>
  <c r="I4082" i="1" s="1"/>
  <c r="G4086" i="11"/>
  <c r="I4083" i="1" s="1"/>
  <c r="G4087" i="11"/>
  <c r="I4084" i="1" s="1"/>
  <c r="G4088" i="11"/>
  <c r="I4085" i="1" s="1"/>
  <c r="G4089" i="11"/>
  <c r="I4086" i="1" s="1"/>
  <c r="G4090" i="11"/>
  <c r="I4087" i="1" s="1"/>
  <c r="G4091" i="11"/>
  <c r="I4088" i="1" s="1"/>
  <c r="G4092" i="11"/>
  <c r="I4089" i="1" s="1"/>
  <c r="G4093" i="11"/>
  <c r="I4090" i="1" s="1"/>
  <c r="G4094" i="11"/>
  <c r="I4091" i="1" s="1"/>
  <c r="G4095" i="11"/>
  <c r="I4092" i="1" s="1"/>
  <c r="G4096" i="11"/>
  <c r="I4093" i="1" s="1"/>
  <c r="G4097" i="11"/>
  <c r="I4094" i="1" s="1"/>
  <c r="G4098" i="11"/>
  <c r="I4095" i="1" s="1"/>
  <c r="G4099" i="11"/>
  <c r="I4096" i="1" s="1"/>
  <c r="G4100" i="11"/>
  <c r="I4097" i="1" s="1"/>
  <c r="G4101" i="11"/>
  <c r="I4098" i="1" s="1"/>
  <c r="G4102" i="11"/>
  <c r="I4099" i="1" s="1"/>
  <c r="G4103" i="11"/>
  <c r="I4100" i="1" s="1"/>
  <c r="G4104" i="11"/>
  <c r="I4101" i="1" s="1"/>
  <c r="G4105" i="11"/>
  <c r="I4102" i="1" s="1"/>
  <c r="G4106" i="11"/>
  <c r="I4103" i="1" s="1"/>
  <c r="G4107" i="11"/>
  <c r="I4104" i="1" s="1"/>
  <c r="G4108" i="11"/>
  <c r="I4105" i="1" s="1"/>
  <c r="G4109" i="11"/>
  <c r="I4106" i="1" s="1"/>
  <c r="G4110" i="11"/>
  <c r="I4107" i="1" s="1"/>
  <c r="G4111" i="11"/>
  <c r="I4108" i="1" s="1"/>
  <c r="G4112" i="11"/>
  <c r="I4109" i="1" s="1"/>
  <c r="G4113" i="11"/>
  <c r="I4110" i="1" s="1"/>
  <c r="G4114" i="11"/>
  <c r="I4111" i="1" s="1"/>
  <c r="G4115" i="11"/>
  <c r="I4112" i="1" s="1"/>
  <c r="G4116" i="11"/>
  <c r="I4113" i="1" s="1"/>
  <c r="G4117" i="11"/>
  <c r="I4114" i="1" s="1"/>
  <c r="G4118" i="11"/>
  <c r="I4115" i="1" s="1"/>
  <c r="G4119" i="11"/>
  <c r="I4116" i="1" s="1"/>
  <c r="G4120" i="11"/>
  <c r="I4117" i="1" s="1"/>
  <c r="G4121" i="11"/>
  <c r="I4118" i="1" s="1"/>
  <c r="G4122" i="11"/>
  <c r="I4119" i="1" s="1"/>
  <c r="G4123" i="11"/>
  <c r="I4120" i="1" s="1"/>
  <c r="G4124" i="11"/>
  <c r="I4121" i="1" s="1"/>
  <c r="G4125" i="11"/>
  <c r="I4122" i="1" s="1"/>
  <c r="G4126" i="11"/>
  <c r="I4123" i="1" s="1"/>
  <c r="G4127" i="11"/>
  <c r="I4124" i="1" s="1"/>
  <c r="G4128" i="11"/>
  <c r="I4125" i="1" s="1"/>
  <c r="G4129" i="11"/>
  <c r="I4126" i="1" s="1"/>
  <c r="G4130" i="11"/>
  <c r="I4127" i="1" s="1"/>
  <c r="G4131" i="11"/>
  <c r="I4128" i="1" s="1"/>
  <c r="G4132" i="11"/>
  <c r="I4129" i="1" s="1"/>
  <c r="G4133" i="11"/>
  <c r="I4130" i="1" s="1"/>
  <c r="G4134" i="11"/>
  <c r="I4131" i="1" s="1"/>
  <c r="G4135" i="11"/>
  <c r="I4132" i="1" s="1"/>
  <c r="G4136" i="11"/>
  <c r="I4133" i="1" s="1"/>
  <c r="G4137" i="11"/>
  <c r="I4134" i="1" s="1"/>
  <c r="G4138" i="11"/>
  <c r="I4135" i="1" s="1"/>
  <c r="G4139" i="11"/>
  <c r="I4136" i="1" s="1"/>
  <c r="G4140" i="11"/>
  <c r="I4137" i="1" s="1"/>
  <c r="G4141" i="11"/>
  <c r="I4138" i="1" s="1"/>
  <c r="G4142" i="11"/>
  <c r="I4139" i="1" s="1"/>
  <c r="G4143" i="11"/>
  <c r="I4140" i="1" s="1"/>
  <c r="G4144" i="11"/>
  <c r="I4141" i="1" s="1"/>
  <c r="G4145" i="11"/>
  <c r="I4142" i="1" s="1"/>
  <c r="G4146" i="11"/>
  <c r="I4143" i="1" s="1"/>
  <c r="G4147" i="11"/>
  <c r="I4144" i="1" s="1"/>
  <c r="G4148" i="11"/>
  <c r="I4145" i="1" s="1"/>
  <c r="G4149" i="11"/>
  <c r="I4146" i="1" s="1"/>
  <c r="G4150" i="11"/>
  <c r="I4147" i="1" s="1"/>
  <c r="G4151" i="11"/>
  <c r="I4148" i="1" s="1"/>
  <c r="G4152" i="11"/>
  <c r="I4149" i="1" s="1"/>
  <c r="G4153" i="11"/>
  <c r="I4150" i="1" s="1"/>
  <c r="G4154" i="11"/>
  <c r="I4151" i="1" s="1"/>
  <c r="G4155" i="11"/>
  <c r="I4152" i="1" s="1"/>
  <c r="G4156" i="11"/>
  <c r="I4153" i="1" s="1"/>
  <c r="G4157" i="11"/>
  <c r="I4154" i="1" s="1"/>
  <c r="G4158" i="11"/>
  <c r="I4155" i="1" s="1"/>
  <c r="G4159" i="11"/>
  <c r="I4156" i="1" s="1"/>
  <c r="G4160" i="11"/>
  <c r="I4157" i="1" s="1"/>
  <c r="G4161" i="11"/>
  <c r="I4158" i="1" s="1"/>
  <c r="G4162" i="11"/>
  <c r="I4159" i="1" s="1"/>
  <c r="G4163" i="11"/>
  <c r="I4160" i="1" s="1"/>
  <c r="G4164" i="11"/>
  <c r="I4161" i="1" s="1"/>
  <c r="G4165" i="11"/>
  <c r="I4162" i="1" s="1"/>
  <c r="G4166" i="11"/>
  <c r="I4163" i="1" s="1"/>
  <c r="G4167" i="11"/>
  <c r="I4164" i="1" s="1"/>
  <c r="G4168" i="11"/>
  <c r="I4165" i="1" s="1"/>
  <c r="G4169" i="11"/>
  <c r="I4166" i="1" s="1"/>
  <c r="G4170" i="11"/>
  <c r="I4167" i="1" s="1"/>
  <c r="G4171" i="11"/>
  <c r="I4168" i="1" s="1"/>
  <c r="G4172" i="11"/>
  <c r="I4169" i="1" s="1"/>
  <c r="G4173" i="11"/>
  <c r="I4170" i="1" s="1"/>
  <c r="G4174" i="11"/>
  <c r="I4171" i="1" s="1"/>
  <c r="G4175" i="11"/>
  <c r="I4172" i="1" s="1"/>
  <c r="G4176" i="11"/>
  <c r="I4173" i="1" s="1"/>
  <c r="G4177" i="11"/>
  <c r="I4174" i="1" s="1"/>
  <c r="G4178" i="11"/>
  <c r="I4175" i="1" s="1"/>
  <c r="G4179" i="11"/>
  <c r="I4176" i="1" s="1"/>
  <c r="G4180" i="11"/>
  <c r="I4177" i="1" s="1"/>
  <c r="G4181" i="11"/>
  <c r="I4178" i="1" s="1"/>
  <c r="G4182" i="11"/>
  <c r="I4179" i="1" s="1"/>
  <c r="G4183" i="11"/>
  <c r="I4180" i="1" s="1"/>
  <c r="G4184" i="11"/>
  <c r="I4181" i="1" s="1"/>
  <c r="G4185" i="11"/>
  <c r="I4182" i="1" s="1"/>
  <c r="G4186" i="11"/>
  <c r="I4183" i="1" s="1"/>
  <c r="G4187" i="11"/>
  <c r="I4184" i="1" s="1"/>
  <c r="G4188" i="11"/>
  <c r="I4185" i="1" s="1"/>
  <c r="G4189" i="11"/>
  <c r="I4186" i="1" s="1"/>
  <c r="G4190" i="11"/>
  <c r="I4187" i="1" s="1"/>
  <c r="G4191" i="11"/>
  <c r="I4188" i="1" s="1"/>
  <c r="G4192" i="11"/>
  <c r="I4189" i="1" s="1"/>
  <c r="G4193" i="11"/>
  <c r="I4190" i="1" s="1"/>
  <c r="G4194" i="11"/>
  <c r="I4191" i="1" s="1"/>
  <c r="G4195" i="11"/>
  <c r="I4192" i="1" s="1"/>
  <c r="G4196" i="11"/>
  <c r="I4193" i="1" s="1"/>
  <c r="G4197" i="11"/>
  <c r="I4194" i="1" s="1"/>
  <c r="G4198" i="11"/>
  <c r="I4195" i="1" s="1"/>
  <c r="G4199" i="11"/>
  <c r="I4196" i="1" s="1"/>
  <c r="G4200" i="11"/>
  <c r="I4197" i="1" s="1"/>
  <c r="G4201" i="11"/>
  <c r="I4198" i="1" s="1"/>
  <c r="G4202" i="11"/>
  <c r="I4199" i="1" s="1"/>
  <c r="G4203" i="11"/>
  <c r="I4200" i="1" s="1"/>
  <c r="G4204" i="11"/>
  <c r="I4201" i="1" s="1"/>
  <c r="G4205" i="11"/>
  <c r="I4202" i="1" s="1"/>
  <c r="G4206" i="11"/>
  <c r="I4203" i="1" s="1"/>
  <c r="G4207" i="11"/>
  <c r="I4204" i="1" s="1"/>
  <c r="G4208" i="11"/>
  <c r="I4205" i="1" s="1"/>
  <c r="G4209" i="11"/>
  <c r="I4206" i="1" s="1"/>
  <c r="G4210" i="11"/>
  <c r="I4207" i="1" s="1"/>
  <c r="G4211" i="11"/>
  <c r="I4208" i="1" s="1"/>
  <c r="G4212" i="11"/>
  <c r="I4209" i="1" s="1"/>
  <c r="G4213" i="11"/>
  <c r="I4210" i="1" s="1"/>
  <c r="G4214" i="11"/>
  <c r="I4211" i="1" s="1"/>
  <c r="G4215" i="11"/>
  <c r="I4212" i="1" s="1"/>
  <c r="G4216" i="11"/>
  <c r="I4213" i="1" s="1"/>
  <c r="G4217" i="11"/>
  <c r="I4214" i="1" s="1"/>
  <c r="G4218" i="11"/>
  <c r="I4215" i="1" s="1"/>
  <c r="G4219" i="11"/>
  <c r="I4216" i="1" s="1"/>
  <c r="G4220" i="11"/>
  <c r="I4217" i="1" s="1"/>
  <c r="G4221" i="11"/>
  <c r="I4218" i="1" s="1"/>
  <c r="G4222" i="11"/>
  <c r="I4219" i="1" s="1"/>
  <c r="G4223" i="11"/>
  <c r="I4220" i="1" s="1"/>
  <c r="G4224" i="11"/>
  <c r="I4221" i="1" s="1"/>
  <c r="G4225" i="11"/>
  <c r="I4222" i="1" s="1"/>
  <c r="G4226" i="11"/>
  <c r="I4223" i="1" s="1"/>
  <c r="G4227" i="11"/>
  <c r="I4224" i="1" s="1"/>
  <c r="G4228" i="11"/>
  <c r="I4225" i="1" s="1"/>
  <c r="G4229" i="11"/>
  <c r="I4226" i="1" s="1"/>
  <c r="G4230" i="11"/>
  <c r="I4227" i="1" s="1"/>
  <c r="G4231" i="11"/>
  <c r="I4228" i="1" s="1"/>
  <c r="G4232" i="11"/>
  <c r="I4229" i="1" s="1"/>
  <c r="G4233" i="11"/>
  <c r="I4230" i="1" s="1"/>
  <c r="G4234" i="11"/>
  <c r="I4231" i="1" s="1"/>
  <c r="G4235" i="11"/>
  <c r="I4232" i="1" s="1"/>
  <c r="G4236" i="11"/>
  <c r="I4233" i="1" s="1"/>
  <c r="G4237" i="11"/>
  <c r="I4234" i="1" s="1"/>
  <c r="G4238" i="11"/>
  <c r="I4235" i="1" s="1"/>
  <c r="G4239" i="11"/>
  <c r="I4236" i="1" s="1"/>
  <c r="G4240" i="11"/>
  <c r="I4237" i="1" s="1"/>
  <c r="G4241" i="11"/>
  <c r="I4238" i="1" s="1"/>
  <c r="G4242" i="11"/>
  <c r="I4239" i="1" s="1"/>
  <c r="G4243" i="11"/>
  <c r="I4240" i="1" s="1"/>
  <c r="G4244" i="11"/>
  <c r="I4241" i="1" s="1"/>
  <c r="G4245" i="11"/>
  <c r="I4242" i="1" s="1"/>
  <c r="G4246" i="11"/>
  <c r="I4243" i="1" s="1"/>
  <c r="G4247" i="11"/>
  <c r="I4244" i="1" s="1"/>
  <c r="G4248" i="11"/>
  <c r="I4245" i="1" s="1"/>
  <c r="G4249" i="11"/>
  <c r="I4246" i="1" s="1"/>
  <c r="G4250" i="11"/>
  <c r="I4247" i="1" s="1"/>
  <c r="G4251" i="11"/>
  <c r="I4248" i="1" s="1"/>
  <c r="G4252" i="11"/>
  <c r="I4249" i="1" s="1"/>
  <c r="G4253" i="11"/>
  <c r="I4250" i="1" s="1"/>
  <c r="G4254" i="11"/>
  <c r="I4251" i="1" s="1"/>
  <c r="G4255" i="11"/>
  <c r="I4252" i="1" s="1"/>
  <c r="G4256" i="11"/>
  <c r="I4253" i="1" s="1"/>
  <c r="G4257" i="11"/>
  <c r="I4254" i="1" s="1"/>
  <c r="G4258" i="11"/>
  <c r="I4255" i="1" s="1"/>
  <c r="G4259" i="11"/>
  <c r="I4256" i="1" s="1"/>
  <c r="G4260" i="11"/>
  <c r="I4257" i="1" s="1"/>
  <c r="G4261" i="11"/>
  <c r="I4258" i="1" s="1"/>
  <c r="G4262" i="11"/>
  <c r="I4259" i="1" s="1"/>
  <c r="G4263" i="11"/>
  <c r="I4260" i="1" s="1"/>
  <c r="G4264" i="11"/>
  <c r="I4261" i="1" s="1"/>
  <c r="G4265" i="11"/>
  <c r="I4262" i="1" s="1"/>
  <c r="G4266" i="11"/>
  <c r="I4263" i="1" s="1"/>
  <c r="G4267" i="11"/>
  <c r="I4264" i="1" s="1"/>
  <c r="G4268" i="11"/>
  <c r="I4265" i="1" s="1"/>
  <c r="G4269" i="11"/>
  <c r="I4266" i="1" s="1"/>
  <c r="G4270" i="11"/>
  <c r="I4267" i="1" s="1"/>
  <c r="G4271" i="11"/>
  <c r="I4268" i="1" s="1"/>
  <c r="G4272" i="11"/>
  <c r="I4269" i="1" s="1"/>
  <c r="G4273" i="11"/>
  <c r="I4270" i="1" s="1"/>
  <c r="G4274" i="11"/>
  <c r="I4271" i="1" s="1"/>
  <c r="G4275" i="11"/>
  <c r="I4272" i="1" s="1"/>
  <c r="G4276" i="11"/>
  <c r="I4273" i="1" s="1"/>
  <c r="G4277" i="11"/>
  <c r="I4274" i="1" s="1"/>
  <c r="G4278" i="11"/>
  <c r="I4275" i="1" s="1"/>
  <c r="G4279" i="11"/>
  <c r="I4276" i="1" s="1"/>
  <c r="G4280" i="11"/>
  <c r="I4277" i="1" s="1"/>
  <c r="G4281" i="11"/>
  <c r="I4278" i="1" s="1"/>
  <c r="G4282" i="11"/>
  <c r="I4279" i="1" s="1"/>
  <c r="G4283" i="11"/>
  <c r="I4280" i="1" s="1"/>
  <c r="G4284" i="11"/>
  <c r="I4281" i="1" s="1"/>
  <c r="G4285" i="11"/>
  <c r="I4282" i="1" s="1"/>
  <c r="G4286" i="11"/>
  <c r="I4283" i="1" s="1"/>
  <c r="G4287" i="11"/>
  <c r="I4284" i="1" s="1"/>
  <c r="G4288" i="11"/>
  <c r="I4285" i="1" s="1"/>
  <c r="G4289" i="11"/>
  <c r="I4286" i="1" s="1"/>
  <c r="G4290" i="11"/>
  <c r="I4287" i="1" s="1"/>
  <c r="G4291" i="11"/>
  <c r="I4288" i="1" s="1"/>
  <c r="G4292" i="11"/>
  <c r="I4289" i="1" s="1"/>
  <c r="G4293" i="11"/>
  <c r="I4290" i="1" s="1"/>
  <c r="G4294" i="11"/>
  <c r="I4291" i="1" s="1"/>
  <c r="G4295" i="11"/>
  <c r="I4292" i="1" s="1"/>
  <c r="G4296" i="11"/>
  <c r="I4293" i="1" s="1"/>
  <c r="G4297" i="11"/>
  <c r="I4294" i="1" s="1"/>
  <c r="G4298" i="11"/>
  <c r="I4295" i="1" s="1"/>
  <c r="G4299" i="11"/>
  <c r="I4296" i="1" s="1"/>
  <c r="G4300" i="11"/>
  <c r="I4297" i="1" s="1"/>
  <c r="G4301" i="11"/>
  <c r="I4298" i="1" s="1"/>
  <c r="G4302" i="11"/>
  <c r="I4299" i="1" s="1"/>
  <c r="G4303" i="11"/>
  <c r="I4300" i="1" s="1"/>
  <c r="G4304" i="11"/>
  <c r="I4301" i="1" s="1"/>
  <c r="G4305" i="11"/>
  <c r="I4302" i="1" s="1"/>
  <c r="G4306" i="11"/>
  <c r="I4303" i="1" s="1"/>
  <c r="G4307" i="11"/>
  <c r="I4304" i="1" s="1"/>
  <c r="G4308" i="11"/>
  <c r="I4305" i="1" s="1"/>
  <c r="G4309" i="11"/>
  <c r="I4306" i="1" s="1"/>
  <c r="G4310" i="11"/>
  <c r="I4307" i="1" s="1"/>
  <c r="G4311" i="11"/>
  <c r="I4308" i="1" s="1"/>
  <c r="G4312" i="11"/>
  <c r="I4309" i="1" s="1"/>
  <c r="G4313" i="11"/>
  <c r="I4310" i="1" s="1"/>
  <c r="G4314" i="11"/>
  <c r="I4311" i="1" s="1"/>
  <c r="G4315" i="11"/>
  <c r="I4312" i="1" s="1"/>
  <c r="G4316" i="11"/>
  <c r="I4313" i="1" s="1"/>
  <c r="G4317" i="11"/>
  <c r="I4314" i="1" s="1"/>
  <c r="G4318" i="11"/>
  <c r="I4315" i="1" s="1"/>
  <c r="G4319" i="11"/>
  <c r="I4316" i="1" s="1"/>
  <c r="G4320" i="11"/>
  <c r="I4317" i="1" s="1"/>
  <c r="G4321" i="11"/>
  <c r="I4318" i="1" s="1"/>
  <c r="G4322" i="11"/>
  <c r="I4319" i="1" s="1"/>
  <c r="G4323" i="11"/>
  <c r="I4320" i="1" s="1"/>
  <c r="G4324" i="11"/>
  <c r="I4321" i="1" s="1"/>
  <c r="G4325" i="11"/>
  <c r="I4322" i="1" s="1"/>
  <c r="G4326" i="11"/>
  <c r="I4323" i="1" s="1"/>
  <c r="G4327" i="11"/>
  <c r="I4324" i="1" s="1"/>
  <c r="G4328" i="11"/>
  <c r="I4325" i="1" s="1"/>
  <c r="G4329" i="11"/>
  <c r="I4326" i="1" s="1"/>
  <c r="G4330" i="11"/>
  <c r="I4327" i="1" s="1"/>
  <c r="G4331" i="11"/>
  <c r="I4328" i="1" s="1"/>
  <c r="G4332" i="11"/>
  <c r="I4329" i="1" s="1"/>
  <c r="G4333" i="11"/>
  <c r="I4330" i="1" s="1"/>
  <c r="G4334" i="11"/>
  <c r="I4331" i="1" s="1"/>
  <c r="G4335" i="11"/>
  <c r="I4332" i="1" s="1"/>
  <c r="G4336" i="11"/>
  <c r="I4333" i="1" s="1"/>
  <c r="G4337" i="11"/>
  <c r="I4334" i="1" s="1"/>
  <c r="G4338" i="11"/>
  <c r="I4335" i="1" s="1"/>
  <c r="G4339" i="11"/>
  <c r="I4336" i="1" s="1"/>
  <c r="G4340" i="11"/>
  <c r="I4337" i="1" s="1"/>
  <c r="G4341" i="11"/>
  <c r="I4338" i="1" s="1"/>
  <c r="G4342" i="11"/>
  <c r="I4339" i="1" s="1"/>
  <c r="G4343" i="11"/>
  <c r="I4340" i="1" s="1"/>
  <c r="G4344" i="11"/>
  <c r="I4341" i="1" s="1"/>
  <c r="G4345" i="11"/>
  <c r="I4342" i="1" s="1"/>
  <c r="G4346" i="11"/>
  <c r="I4343" i="1" s="1"/>
  <c r="G4347" i="11"/>
  <c r="I4344" i="1" s="1"/>
  <c r="G4348" i="11"/>
  <c r="I4345" i="1" s="1"/>
  <c r="G4349" i="11"/>
  <c r="I4346" i="1" s="1"/>
  <c r="G4350" i="11"/>
  <c r="I4347" i="1" s="1"/>
  <c r="G4351" i="11"/>
  <c r="I4348" i="1" s="1"/>
  <c r="G4352" i="11"/>
  <c r="I4349" i="1" s="1"/>
  <c r="G4353" i="11"/>
  <c r="I4350" i="1" s="1"/>
  <c r="G4354" i="11"/>
  <c r="I4351" i="1" s="1"/>
  <c r="G4355" i="11"/>
  <c r="I4352" i="1" s="1"/>
  <c r="G4356" i="11"/>
  <c r="I4353" i="1" s="1"/>
  <c r="G4357" i="11"/>
  <c r="I4354" i="1" s="1"/>
  <c r="G4358" i="11"/>
  <c r="I4355" i="1" s="1"/>
  <c r="G4359" i="11"/>
  <c r="I4356" i="1" s="1"/>
  <c r="G4360" i="11"/>
  <c r="I4357" i="1" s="1"/>
  <c r="G4361" i="11"/>
  <c r="I4358" i="1" s="1"/>
  <c r="G4362" i="11"/>
  <c r="I4359" i="1" s="1"/>
  <c r="G4363" i="11"/>
  <c r="I4360" i="1" s="1"/>
  <c r="G4364" i="11"/>
  <c r="I4361" i="1" s="1"/>
  <c r="G4365" i="11"/>
  <c r="I4362" i="1" s="1"/>
  <c r="G4366" i="11"/>
  <c r="I4363" i="1" s="1"/>
  <c r="G4367" i="11"/>
  <c r="I4364" i="1" s="1"/>
  <c r="G4368" i="11"/>
  <c r="I4365" i="1" s="1"/>
  <c r="G4369" i="11"/>
  <c r="I4366" i="1" s="1"/>
  <c r="G4370" i="11"/>
  <c r="I4367" i="1" s="1"/>
  <c r="G4371" i="11"/>
  <c r="I4368" i="1" s="1"/>
  <c r="G4372" i="11"/>
  <c r="I4369" i="1" s="1"/>
  <c r="G4373" i="11"/>
  <c r="I4370" i="1" s="1"/>
  <c r="G4374" i="11"/>
  <c r="I4371" i="1" s="1"/>
  <c r="G4375" i="11"/>
  <c r="I4372" i="1" s="1"/>
  <c r="G4376" i="11"/>
  <c r="I4373" i="1" s="1"/>
  <c r="G4377" i="11"/>
  <c r="I4374" i="1" s="1"/>
  <c r="G4378" i="11"/>
  <c r="I4375" i="1" s="1"/>
  <c r="G4379" i="11"/>
  <c r="I4376" i="1" s="1"/>
  <c r="G4380" i="11"/>
  <c r="I4377" i="1" s="1"/>
  <c r="G4381" i="11"/>
  <c r="I4378" i="1" s="1"/>
  <c r="G4382" i="11"/>
  <c r="I4379" i="1" s="1"/>
  <c r="G4383" i="11"/>
  <c r="I4380" i="1" s="1"/>
  <c r="G4384" i="11"/>
  <c r="I4381" i="1" s="1"/>
  <c r="G4385" i="11"/>
  <c r="I4382" i="1" s="1"/>
  <c r="G4386" i="11"/>
  <c r="I4383" i="1" s="1"/>
  <c r="G4387" i="11"/>
  <c r="I4384" i="1" s="1"/>
  <c r="G4388" i="11"/>
  <c r="I4385" i="1" s="1"/>
  <c r="G4389" i="11"/>
  <c r="I4386" i="1" s="1"/>
  <c r="G4390" i="11"/>
  <c r="I4387" i="1" s="1"/>
  <c r="G4391" i="11"/>
  <c r="I4388" i="1" s="1"/>
  <c r="G4392" i="11"/>
  <c r="I4389" i="1" s="1"/>
  <c r="G4393" i="11"/>
  <c r="I4390" i="1" s="1"/>
  <c r="G4394" i="11"/>
  <c r="I4391" i="1" s="1"/>
  <c r="G4395" i="11"/>
  <c r="I4392" i="1" s="1"/>
  <c r="G4396" i="11"/>
  <c r="I4393" i="1" s="1"/>
  <c r="G4397" i="11"/>
  <c r="I4394" i="1" s="1"/>
  <c r="G4398" i="11"/>
  <c r="I4395" i="1" s="1"/>
  <c r="G4399" i="11"/>
  <c r="I4396" i="1" s="1"/>
  <c r="G4400" i="11"/>
  <c r="I4397" i="1" s="1"/>
  <c r="G4401" i="11"/>
  <c r="I4398" i="1" s="1"/>
  <c r="G4402" i="11"/>
  <c r="I4399" i="1" s="1"/>
  <c r="G4403" i="11"/>
  <c r="I4400" i="1" s="1"/>
  <c r="G4404" i="11"/>
  <c r="I4401" i="1" s="1"/>
  <c r="G4405" i="11"/>
  <c r="I4402" i="1" s="1"/>
  <c r="G4406" i="11"/>
  <c r="I4403" i="1" s="1"/>
  <c r="G4407" i="11"/>
  <c r="I4404" i="1" s="1"/>
  <c r="G4408" i="11"/>
  <c r="I4405" i="1" s="1"/>
  <c r="G4409" i="11"/>
  <c r="I4406" i="1" s="1"/>
  <c r="G4410" i="11"/>
  <c r="I4407" i="1" s="1"/>
  <c r="G4411" i="11"/>
  <c r="I4408" i="1" s="1"/>
  <c r="G4412" i="11"/>
  <c r="I4409" i="1" s="1"/>
  <c r="G4413" i="11"/>
  <c r="I4410" i="1" s="1"/>
  <c r="G4414" i="11"/>
  <c r="I4411" i="1" s="1"/>
  <c r="G4415" i="11"/>
  <c r="I4412" i="1" s="1"/>
  <c r="G4416" i="11"/>
  <c r="I4413" i="1" s="1"/>
  <c r="G4417" i="11"/>
  <c r="I4414" i="1" s="1"/>
  <c r="G4418" i="11"/>
  <c r="I4415" i="1" s="1"/>
  <c r="G4419" i="11"/>
  <c r="I4416" i="1" s="1"/>
  <c r="G4420" i="11"/>
  <c r="I4417" i="1" s="1"/>
  <c r="G4421" i="11"/>
  <c r="I4418" i="1" s="1"/>
  <c r="G4422" i="11"/>
  <c r="I4419" i="1" s="1"/>
  <c r="G4423" i="11"/>
  <c r="I4420" i="1" s="1"/>
  <c r="G4424" i="11"/>
  <c r="I4421" i="1" s="1"/>
  <c r="G4425" i="11"/>
  <c r="I4422" i="1" s="1"/>
  <c r="G4426" i="11"/>
  <c r="I4423" i="1" s="1"/>
  <c r="G4427" i="11"/>
  <c r="I4424" i="1" s="1"/>
  <c r="G4428" i="11"/>
  <c r="I4425" i="1" s="1"/>
  <c r="G4429" i="11"/>
  <c r="I4426" i="1" s="1"/>
  <c r="G4430" i="11"/>
  <c r="I4427" i="1" s="1"/>
  <c r="G4431" i="11"/>
  <c r="I4428" i="1" s="1"/>
  <c r="G4432" i="11"/>
  <c r="I4429" i="1" s="1"/>
  <c r="G4433" i="11"/>
  <c r="I4430" i="1" s="1"/>
  <c r="G4434" i="11"/>
  <c r="I4431" i="1" s="1"/>
  <c r="G4435" i="11"/>
  <c r="I4432" i="1" s="1"/>
  <c r="G4436" i="11"/>
  <c r="I4433" i="1" s="1"/>
  <c r="G4437" i="11"/>
  <c r="I4434" i="1" s="1"/>
  <c r="G4438" i="11"/>
  <c r="I4435" i="1" s="1"/>
  <c r="G4439" i="11"/>
  <c r="I4436" i="1" s="1"/>
  <c r="G4440" i="11"/>
  <c r="I4437" i="1" s="1"/>
  <c r="G4441" i="11"/>
  <c r="I4438" i="1" s="1"/>
  <c r="G4442" i="11"/>
  <c r="I4439" i="1" s="1"/>
  <c r="G4443" i="11"/>
  <c r="I4440" i="1" s="1"/>
  <c r="G4444" i="11"/>
  <c r="I4441" i="1" s="1"/>
  <c r="G4445" i="11"/>
  <c r="I4442" i="1" s="1"/>
  <c r="G4446" i="11"/>
  <c r="I4443" i="1" s="1"/>
  <c r="G4447" i="11"/>
  <c r="I4444" i="1" s="1"/>
  <c r="G4448" i="11"/>
  <c r="I4445" i="1" s="1"/>
  <c r="G4449" i="11"/>
  <c r="I4446" i="1" s="1"/>
  <c r="G4450" i="11"/>
  <c r="I4447" i="1" s="1"/>
  <c r="G4451" i="11"/>
  <c r="I4448" i="1" s="1"/>
  <c r="G4452" i="11"/>
  <c r="I4449" i="1" s="1"/>
  <c r="G4453" i="11"/>
  <c r="I4450" i="1" s="1"/>
  <c r="G4454" i="11"/>
  <c r="I4451" i="1" s="1"/>
  <c r="G4455" i="11"/>
  <c r="I4452" i="1" s="1"/>
  <c r="G4456" i="11"/>
  <c r="I4453" i="1" s="1"/>
  <c r="G4457" i="11"/>
  <c r="I4454" i="1" s="1"/>
  <c r="G4458" i="11"/>
  <c r="I4455" i="1" s="1"/>
  <c r="G4459" i="11"/>
  <c r="I4456" i="1" s="1"/>
  <c r="G4460" i="11"/>
  <c r="I4457" i="1" s="1"/>
  <c r="G4461" i="11"/>
  <c r="I4458" i="1" s="1"/>
  <c r="G4462" i="11"/>
  <c r="I4459" i="1" s="1"/>
  <c r="G4463" i="11"/>
  <c r="I4460" i="1" s="1"/>
  <c r="G4464" i="11"/>
  <c r="I4461" i="1" s="1"/>
  <c r="G4465" i="11"/>
  <c r="I4462" i="1" s="1"/>
  <c r="G4466" i="11"/>
  <c r="I4463" i="1" s="1"/>
  <c r="G4467" i="11"/>
  <c r="I4464" i="1" s="1"/>
  <c r="G4468" i="11"/>
  <c r="I4465" i="1" s="1"/>
  <c r="G4469" i="11"/>
  <c r="I4466" i="1" s="1"/>
  <c r="G4470" i="11"/>
  <c r="I4467" i="1" s="1"/>
  <c r="G4471" i="11"/>
  <c r="I4468" i="1" s="1"/>
  <c r="G4472" i="11"/>
  <c r="I4469" i="1" s="1"/>
  <c r="G4473" i="11"/>
  <c r="I4470" i="1" s="1"/>
  <c r="G4474" i="11"/>
  <c r="I4471" i="1" s="1"/>
  <c r="G4475" i="11"/>
  <c r="I4472" i="1" s="1"/>
  <c r="G4476" i="11"/>
  <c r="I4473" i="1" s="1"/>
  <c r="G4477" i="11"/>
  <c r="I4474" i="1" s="1"/>
  <c r="G4478" i="11"/>
  <c r="I4475" i="1" s="1"/>
  <c r="G4479" i="11"/>
  <c r="I4476" i="1" s="1"/>
  <c r="G4480" i="11"/>
  <c r="I4477" i="1" s="1"/>
  <c r="G4481" i="11"/>
  <c r="I4478" i="1" s="1"/>
  <c r="G4482" i="11"/>
  <c r="I4479" i="1" s="1"/>
  <c r="G4483" i="11"/>
  <c r="I4480" i="1" s="1"/>
  <c r="G4484" i="11"/>
  <c r="I4481" i="1" s="1"/>
  <c r="G4485" i="11"/>
  <c r="I4482" i="1" s="1"/>
  <c r="G4486" i="11"/>
  <c r="I4483" i="1" s="1"/>
  <c r="G4487" i="11"/>
  <c r="I4484" i="1" s="1"/>
  <c r="G4488" i="11"/>
  <c r="I4485" i="1" s="1"/>
  <c r="G4489" i="11"/>
  <c r="I4486" i="1" s="1"/>
  <c r="G4490" i="11"/>
  <c r="I4487" i="1" s="1"/>
  <c r="G4491" i="11"/>
  <c r="I4488" i="1" s="1"/>
  <c r="G4492" i="11"/>
  <c r="I4489" i="1" s="1"/>
  <c r="G4493" i="11"/>
  <c r="I4490" i="1" s="1"/>
  <c r="G4494" i="11"/>
  <c r="I4491" i="1" s="1"/>
  <c r="G4495" i="11"/>
  <c r="I4492" i="1" s="1"/>
  <c r="G4496" i="11"/>
  <c r="I4493" i="1" s="1"/>
  <c r="G4497" i="11"/>
  <c r="I4494" i="1" s="1"/>
  <c r="G4498" i="11"/>
  <c r="I4495" i="1" s="1"/>
  <c r="G4499" i="11"/>
  <c r="I4496" i="1" s="1"/>
  <c r="G4500" i="11"/>
  <c r="I4497" i="1" s="1"/>
  <c r="G4501" i="11"/>
  <c r="I4498" i="1" s="1"/>
  <c r="G4502" i="11"/>
  <c r="I4499" i="1" s="1"/>
  <c r="G4503" i="11"/>
  <c r="I4500" i="1" s="1"/>
  <c r="G4504" i="11"/>
  <c r="I4501" i="1" s="1"/>
  <c r="G4505" i="11"/>
  <c r="I4502" i="1" s="1"/>
  <c r="G4506" i="11"/>
  <c r="I4503" i="1" s="1"/>
  <c r="G4507" i="11"/>
  <c r="I4504" i="1" s="1"/>
  <c r="G4508" i="11"/>
  <c r="I4505" i="1" s="1"/>
  <c r="G4509" i="11"/>
  <c r="I4506" i="1" s="1"/>
  <c r="G4510" i="11"/>
  <c r="I4507" i="1" s="1"/>
  <c r="G4511" i="11"/>
  <c r="I4508" i="1" s="1"/>
  <c r="G4512" i="11"/>
  <c r="I4509" i="1" s="1"/>
  <c r="G4513" i="11"/>
  <c r="I4510" i="1" s="1"/>
  <c r="G4514" i="11"/>
  <c r="I4511" i="1" s="1"/>
  <c r="G4515" i="11"/>
  <c r="I4512" i="1" s="1"/>
  <c r="G4516" i="11"/>
  <c r="I4513" i="1" s="1"/>
  <c r="G4517" i="11"/>
  <c r="I4514" i="1" s="1"/>
  <c r="G4518" i="11"/>
  <c r="I4515" i="1" s="1"/>
  <c r="G4519" i="11"/>
  <c r="I4516" i="1" s="1"/>
  <c r="G4520" i="11"/>
  <c r="I4517" i="1" s="1"/>
  <c r="G4521" i="11"/>
  <c r="I4518" i="1" s="1"/>
  <c r="G4522" i="11"/>
  <c r="I4519" i="1" s="1"/>
  <c r="G4523" i="11"/>
  <c r="I4520" i="1" s="1"/>
  <c r="G4524" i="11"/>
  <c r="I4521" i="1" s="1"/>
  <c r="G4525" i="11"/>
  <c r="I4522" i="1" s="1"/>
  <c r="G4526" i="11"/>
  <c r="I4523" i="1" s="1"/>
  <c r="G4527" i="11"/>
  <c r="I4524" i="1" s="1"/>
  <c r="G4528" i="11"/>
  <c r="I4525" i="1" s="1"/>
  <c r="G4529" i="11"/>
  <c r="I4526" i="1" s="1"/>
  <c r="G4530" i="11"/>
  <c r="I4527" i="1" s="1"/>
  <c r="G4531" i="11"/>
  <c r="I4528" i="1" s="1"/>
  <c r="G4532" i="11"/>
  <c r="I4529" i="1" s="1"/>
  <c r="G4533" i="11"/>
  <c r="I4530" i="1" s="1"/>
  <c r="G4534" i="11"/>
  <c r="I4531" i="1" s="1"/>
  <c r="G4535" i="11"/>
  <c r="I4532" i="1" s="1"/>
  <c r="G4536" i="11"/>
  <c r="I4533" i="1" s="1"/>
  <c r="G4537" i="11"/>
  <c r="I4534" i="1" s="1"/>
  <c r="G4538" i="11"/>
  <c r="I4535" i="1" s="1"/>
  <c r="G4539" i="11"/>
  <c r="I4536" i="1" s="1"/>
  <c r="G4540" i="11"/>
  <c r="I4537" i="1" s="1"/>
  <c r="G4541" i="11"/>
  <c r="I4538" i="1" s="1"/>
  <c r="G4542" i="11"/>
  <c r="I4539" i="1" s="1"/>
  <c r="G4543" i="11"/>
  <c r="I4540" i="1" s="1"/>
  <c r="G4544" i="11"/>
  <c r="I4541" i="1" s="1"/>
  <c r="G4545" i="11"/>
  <c r="I4542" i="1" s="1"/>
  <c r="G4546" i="11"/>
  <c r="I4543" i="1" s="1"/>
  <c r="G4547" i="11"/>
  <c r="I4544" i="1" s="1"/>
  <c r="G4548" i="11"/>
  <c r="I4545" i="1" s="1"/>
  <c r="G4549" i="11"/>
  <c r="I4546" i="1" s="1"/>
  <c r="G4550" i="11"/>
  <c r="I4547" i="1" s="1"/>
  <c r="G4551" i="11"/>
  <c r="I4548" i="1" s="1"/>
  <c r="G4552" i="11"/>
  <c r="I4549" i="1" s="1"/>
  <c r="G4553" i="11"/>
  <c r="I4550" i="1" s="1"/>
  <c r="G4554" i="11"/>
  <c r="I4551" i="1" s="1"/>
  <c r="G4555" i="11"/>
  <c r="I4552" i="1" s="1"/>
  <c r="G4556" i="11"/>
  <c r="I4553" i="1" s="1"/>
  <c r="G4557" i="11"/>
  <c r="I4554" i="1" s="1"/>
  <c r="G4558" i="11"/>
  <c r="I4555" i="1" s="1"/>
  <c r="G4559" i="11"/>
  <c r="I4556" i="1" s="1"/>
  <c r="G4560" i="11"/>
  <c r="I4557" i="1" s="1"/>
  <c r="G4561" i="11"/>
  <c r="I4558" i="1" s="1"/>
  <c r="G4562" i="11"/>
  <c r="I4559" i="1" s="1"/>
  <c r="G4563" i="11"/>
  <c r="I4560" i="1" s="1"/>
  <c r="G4564" i="11"/>
  <c r="I4561" i="1" s="1"/>
  <c r="G4565" i="11"/>
  <c r="I4562" i="1" s="1"/>
  <c r="G4566" i="11"/>
  <c r="I4563" i="1" s="1"/>
  <c r="G4567" i="11"/>
  <c r="I4564" i="1" s="1"/>
  <c r="G4568" i="11"/>
  <c r="I4565" i="1" s="1"/>
  <c r="G4569" i="11"/>
  <c r="I4566" i="1" s="1"/>
  <c r="G4570" i="11"/>
  <c r="I4567" i="1" s="1"/>
  <c r="G4571" i="11"/>
  <c r="I4568" i="1" s="1"/>
  <c r="G4572" i="11"/>
  <c r="I4569" i="1" s="1"/>
  <c r="G4573" i="11"/>
  <c r="I4570" i="1" s="1"/>
  <c r="G4574" i="11"/>
  <c r="I4571" i="1" s="1"/>
  <c r="G4575" i="11"/>
  <c r="I4572" i="1" s="1"/>
  <c r="G4576" i="11"/>
  <c r="I4573" i="1" s="1"/>
  <c r="G4577" i="11"/>
  <c r="I4574" i="1" s="1"/>
  <c r="G4578" i="11"/>
  <c r="I4575" i="1" s="1"/>
  <c r="G4579" i="11"/>
  <c r="I4576" i="1" s="1"/>
  <c r="G4580" i="11"/>
  <c r="I4577" i="1" s="1"/>
  <c r="G4581" i="11"/>
  <c r="I4578" i="1" s="1"/>
  <c r="G4582" i="11"/>
  <c r="I4579" i="1" s="1"/>
  <c r="G4583" i="11"/>
  <c r="I4580" i="1" s="1"/>
  <c r="G4584" i="11"/>
  <c r="I4581" i="1" s="1"/>
  <c r="G4585" i="11"/>
  <c r="I4582" i="1" s="1"/>
  <c r="G4586" i="11"/>
  <c r="I4583" i="1" s="1"/>
  <c r="G4587" i="11"/>
  <c r="I4584" i="1" s="1"/>
  <c r="G4588" i="11"/>
  <c r="I4585" i="1" s="1"/>
  <c r="G4589" i="11"/>
  <c r="I4586" i="1" s="1"/>
  <c r="G4590" i="11"/>
  <c r="I4587" i="1" s="1"/>
  <c r="G4591" i="11"/>
  <c r="I4588" i="1" s="1"/>
  <c r="G4592" i="11"/>
  <c r="I4589" i="1" s="1"/>
  <c r="G4593" i="11"/>
  <c r="I4590" i="1" s="1"/>
  <c r="G4594" i="11"/>
  <c r="I4591" i="1" s="1"/>
  <c r="G4595" i="11"/>
  <c r="I4592" i="1" s="1"/>
  <c r="G4596" i="11"/>
  <c r="I4593" i="1" s="1"/>
  <c r="G4597" i="11"/>
  <c r="I4594" i="1" s="1"/>
  <c r="G4598" i="11"/>
  <c r="I4595" i="1" s="1"/>
  <c r="G4599" i="11"/>
  <c r="I4596" i="1" s="1"/>
  <c r="G4600" i="11"/>
  <c r="I4597" i="1" s="1"/>
  <c r="G4601" i="11"/>
  <c r="I4598" i="1" s="1"/>
  <c r="G4602" i="11"/>
  <c r="I4599" i="1" s="1"/>
  <c r="G4603" i="11"/>
  <c r="I4600" i="1" s="1"/>
  <c r="G4604" i="11"/>
  <c r="I4601" i="1" s="1"/>
  <c r="G4605" i="11"/>
  <c r="I4602" i="1" s="1"/>
  <c r="G4606" i="11"/>
  <c r="I4603" i="1" s="1"/>
  <c r="G4607" i="11"/>
  <c r="I4604" i="1" s="1"/>
  <c r="G4608" i="11"/>
  <c r="I4605" i="1" s="1"/>
  <c r="G4609" i="11"/>
  <c r="I4606" i="1" s="1"/>
  <c r="G4610" i="11"/>
  <c r="I4607" i="1" s="1"/>
  <c r="G4611" i="11"/>
  <c r="I4608" i="1" s="1"/>
  <c r="G4612" i="11"/>
  <c r="I4609" i="1" s="1"/>
  <c r="G4613" i="11"/>
  <c r="I4610" i="1" s="1"/>
  <c r="G4614" i="11"/>
  <c r="I4611" i="1" s="1"/>
  <c r="G4615" i="11"/>
  <c r="I4612" i="1" s="1"/>
  <c r="G4616" i="11"/>
  <c r="I4613" i="1" s="1"/>
  <c r="G4617" i="11"/>
  <c r="I4614" i="1" s="1"/>
  <c r="G4618" i="11"/>
  <c r="I4615" i="1" s="1"/>
  <c r="G4619" i="11"/>
  <c r="I4616" i="1" s="1"/>
  <c r="G4620" i="11"/>
  <c r="I4617" i="1" s="1"/>
  <c r="G4621" i="11"/>
  <c r="I4618" i="1" s="1"/>
  <c r="G4622" i="11"/>
  <c r="I4619" i="1" s="1"/>
  <c r="G4623" i="11"/>
  <c r="I4620" i="1" s="1"/>
  <c r="G4624" i="11"/>
  <c r="I4621" i="1" s="1"/>
  <c r="G4625" i="11"/>
  <c r="I4622" i="1" s="1"/>
  <c r="G4626" i="11"/>
  <c r="I4623" i="1" s="1"/>
  <c r="G4627" i="11"/>
  <c r="I4624" i="1" s="1"/>
  <c r="G4628" i="11"/>
  <c r="I4625" i="1" s="1"/>
  <c r="G4629" i="11"/>
  <c r="I4626" i="1" s="1"/>
  <c r="G4630" i="11"/>
  <c r="I4627" i="1" s="1"/>
  <c r="G4631" i="11"/>
  <c r="I4628" i="1" s="1"/>
  <c r="G4632" i="11"/>
  <c r="I4629" i="1" s="1"/>
  <c r="G4633" i="11"/>
  <c r="I4630" i="1" s="1"/>
  <c r="G4634" i="11"/>
  <c r="I4631" i="1" s="1"/>
  <c r="G4635" i="11"/>
  <c r="I4632" i="1" s="1"/>
  <c r="G4636" i="11"/>
  <c r="I4633" i="1" s="1"/>
  <c r="G4637" i="11"/>
  <c r="I4634" i="1" s="1"/>
  <c r="G4638" i="11"/>
  <c r="I4635" i="1" s="1"/>
  <c r="G4639" i="11"/>
  <c r="I4636" i="1" s="1"/>
  <c r="G4640" i="11"/>
  <c r="I4637" i="1" s="1"/>
  <c r="G4641" i="11"/>
  <c r="I4638" i="1" s="1"/>
  <c r="G4642" i="11"/>
  <c r="I4639" i="1" s="1"/>
  <c r="G4643" i="11"/>
  <c r="I4640" i="1" s="1"/>
  <c r="G4644" i="11"/>
  <c r="I4641" i="1" s="1"/>
  <c r="G4645" i="11"/>
  <c r="I4642" i="1" s="1"/>
  <c r="G4646" i="11"/>
  <c r="I4643" i="1" s="1"/>
  <c r="G4647" i="11"/>
  <c r="I4644" i="1" s="1"/>
  <c r="G4648" i="11"/>
  <c r="I4645" i="1" s="1"/>
  <c r="G4649" i="11"/>
  <c r="I4646" i="1" s="1"/>
  <c r="G4650" i="11"/>
  <c r="I4647" i="1" s="1"/>
  <c r="G4651" i="11"/>
  <c r="I4648" i="1" s="1"/>
  <c r="G4652" i="11"/>
  <c r="I4649" i="1" s="1"/>
  <c r="G4653" i="11"/>
  <c r="I4650" i="1" s="1"/>
  <c r="G4654" i="11"/>
  <c r="I4651" i="1" s="1"/>
  <c r="G4655" i="11"/>
  <c r="I4652" i="1" s="1"/>
  <c r="G4656" i="11"/>
  <c r="I4653" i="1" s="1"/>
  <c r="G4657" i="11"/>
  <c r="I4654" i="1" s="1"/>
  <c r="G4658" i="11"/>
  <c r="I4655" i="1" s="1"/>
  <c r="G4659" i="11"/>
  <c r="I4656" i="1" s="1"/>
  <c r="G4660" i="11"/>
  <c r="I4657" i="1" s="1"/>
  <c r="G4661" i="11"/>
  <c r="I4658" i="1" s="1"/>
  <c r="G4662" i="11"/>
  <c r="I4659" i="1" s="1"/>
  <c r="G4663" i="11"/>
  <c r="I4660" i="1" s="1"/>
  <c r="G4664" i="11"/>
  <c r="I4661" i="1" s="1"/>
  <c r="G4665" i="11"/>
  <c r="I4662" i="1" s="1"/>
  <c r="G4666" i="11"/>
  <c r="I4663" i="1" s="1"/>
  <c r="G4667" i="11"/>
  <c r="I4664" i="1" s="1"/>
  <c r="G4668" i="11"/>
  <c r="I4665" i="1" s="1"/>
  <c r="G4669" i="11"/>
  <c r="I4666" i="1" s="1"/>
  <c r="G4670" i="11"/>
  <c r="I4667" i="1" s="1"/>
  <c r="G4671" i="11"/>
  <c r="I4668" i="1" s="1"/>
  <c r="G4672" i="11"/>
  <c r="I4669" i="1" s="1"/>
  <c r="G4673" i="11"/>
  <c r="I4670" i="1" s="1"/>
  <c r="G4674" i="11"/>
  <c r="I4671" i="1" s="1"/>
  <c r="G4675" i="11"/>
  <c r="I4672" i="1" s="1"/>
  <c r="G4676" i="11"/>
  <c r="I4673" i="1" s="1"/>
  <c r="G4677" i="11"/>
  <c r="I4674" i="1" s="1"/>
  <c r="G4678" i="11"/>
  <c r="I4675" i="1" s="1"/>
  <c r="G4679" i="11"/>
  <c r="I4676" i="1" s="1"/>
  <c r="G4680" i="11"/>
  <c r="I4677" i="1" s="1"/>
  <c r="G4681" i="11"/>
  <c r="I4678" i="1" s="1"/>
  <c r="G4682" i="11"/>
  <c r="I4679" i="1" s="1"/>
  <c r="G4683" i="11"/>
  <c r="I4680" i="1" s="1"/>
  <c r="G4684" i="11"/>
  <c r="I4681" i="1" s="1"/>
  <c r="G4685" i="11"/>
  <c r="I4682" i="1" s="1"/>
  <c r="G4686" i="11"/>
  <c r="I4683" i="1" s="1"/>
  <c r="G4687" i="11"/>
  <c r="I4684" i="1" s="1"/>
  <c r="G4688" i="11"/>
  <c r="I4685" i="1" s="1"/>
  <c r="G4689" i="11"/>
  <c r="I4686" i="1" s="1"/>
  <c r="G4690" i="11"/>
  <c r="I4687" i="1" s="1"/>
  <c r="G4691" i="11"/>
  <c r="I4688" i="1" s="1"/>
  <c r="G4692" i="11"/>
  <c r="I4689" i="1" s="1"/>
  <c r="G4693" i="11"/>
  <c r="I4690" i="1" s="1"/>
  <c r="G4694" i="11"/>
  <c r="I4691" i="1" s="1"/>
  <c r="G4695" i="11"/>
  <c r="I4692" i="1" s="1"/>
  <c r="G4696" i="11"/>
  <c r="I4693" i="1" s="1"/>
  <c r="G4697" i="11"/>
  <c r="I4694" i="1" s="1"/>
  <c r="G4698" i="11"/>
  <c r="I4695" i="1" s="1"/>
  <c r="G4699" i="11"/>
  <c r="I4696" i="1" s="1"/>
  <c r="G4700" i="11"/>
  <c r="I4697" i="1" s="1"/>
  <c r="G4701" i="11"/>
  <c r="I4698" i="1" s="1"/>
  <c r="G4702" i="11"/>
  <c r="I4699" i="1" s="1"/>
  <c r="G4703" i="11"/>
  <c r="I4700" i="1" s="1"/>
  <c r="G4704" i="11"/>
  <c r="I4701" i="1" s="1"/>
  <c r="G4705" i="11"/>
  <c r="I4702" i="1" s="1"/>
  <c r="G4706" i="11"/>
  <c r="I4703" i="1" s="1"/>
  <c r="G4707" i="11"/>
  <c r="I4704" i="1" s="1"/>
  <c r="G4708" i="11"/>
  <c r="I4705" i="1" s="1"/>
  <c r="G4709" i="11"/>
  <c r="I4706" i="1" s="1"/>
  <c r="G4710" i="11"/>
  <c r="I4707" i="1" s="1"/>
  <c r="G4711" i="11"/>
  <c r="I4708" i="1" s="1"/>
  <c r="G4712" i="11"/>
  <c r="I4709" i="1" s="1"/>
  <c r="G4713" i="11"/>
  <c r="I4710" i="1" s="1"/>
  <c r="G4714" i="11"/>
  <c r="I4711" i="1" s="1"/>
  <c r="G4715" i="11"/>
  <c r="I4712" i="1" s="1"/>
  <c r="G4716" i="11"/>
  <c r="I4713" i="1" s="1"/>
  <c r="G4717" i="11"/>
  <c r="I4714" i="1" s="1"/>
  <c r="G4718" i="11"/>
  <c r="I4715" i="1" s="1"/>
  <c r="G4719" i="11"/>
  <c r="I4716" i="1" s="1"/>
  <c r="G4720" i="11"/>
  <c r="I4717" i="1" s="1"/>
  <c r="G4721" i="11"/>
  <c r="I4718" i="1" s="1"/>
  <c r="G4722" i="11"/>
  <c r="I4719" i="1" s="1"/>
  <c r="G4723" i="11"/>
  <c r="I4720" i="1" s="1"/>
  <c r="G4724" i="11"/>
  <c r="I4721" i="1" s="1"/>
  <c r="G4725" i="11"/>
  <c r="I4722" i="1" s="1"/>
  <c r="G4726" i="11"/>
  <c r="I4723" i="1" s="1"/>
  <c r="G4727" i="11"/>
  <c r="I4724" i="1" s="1"/>
  <c r="G4728" i="11"/>
  <c r="I4725" i="1" s="1"/>
  <c r="G4729" i="11"/>
  <c r="I4726" i="1" s="1"/>
  <c r="G4730" i="11"/>
  <c r="I4727" i="1" s="1"/>
  <c r="G4731" i="11"/>
  <c r="I4728" i="1" s="1"/>
  <c r="G4732" i="11"/>
  <c r="I4729" i="1" s="1"/>
  <c r="G4733" i="11"/>
  <c r="I4730" i="1" s="1"/>
  <c r="G4734" i="11"/>
  <c r="I4731" i="1" s="1"/>
  <c r="G4735" i="11"/>
  <c r="I4732" i="1" s="1"/>
  <c r="G4736" i="11"/>
  <c r="I4733" i="1" s="1"/>
  <c r="G4737" i="11"/>
  <c r="I4734" i="1" s="1"/>
  <c r="G4738" i="11"/>
  <c r="I4735" i="1" s="1"/>
  <c r="G4739" i="11"/>
  <c r="I4736" i="1" s="1"/>
  <c r="G4740" i="11"/>
  <c r="I4737" i="1" s="1"/>
  <c r="G4741" i="11"/>
  <c r="I4738" i="1" s="1"/>
  <c r="G4742" i="11"/>
  <c r="I4739" i="1" s="1"/>
  <c r="G4743" i="11"/>
  <c r="I4740" i="1" s="1"/>
  <c r="G4744" i="11"/>
  <c r="I4741" i="1" s="1"/>
  <c r="G4745" i="11"/>
  <c r="I4742" i="1" s="1"/>
  <c r="G4746" i="11"/>
  <c r="I4743" i="1" s="1"/>
  <c r="G4747" i="11"/>
  <c r="I4744" i="1" s="1"/>
  <c r="G4748" i="11"/>
  <c r="I4745" i="1" s="1"/>
  <c r="G4749" i="11"/>
  <c r="I4746" i="1" s="1"/>
  <c r="G4750" i="11"/>
  <c r="I4747" i="1" s="1"/>
  <c r="G4751" i="11"/>
  <c r="I4748" i="1" s="1"/>
  <c r="G4752" i="11"/>
  <c r="I4749" i="1" s="1"/>
  <c r="G4753" i="11"/>
  <c r="I4750" i="1" s="1"/>
  <c r="G4754" i="11"/>
  <c r="I4751" i="1" s="1"/>
  <c r="G4755" i="11"/>
  <c r="I4752" i="1" s="1"/>
  <c r="G4756" i="11"/>
  <c r="I4753" i="1" s="1"/>
  <c r="G4757" i="11"/>
  <c r="I4754" i="1" s="1"/>
  <c r="G4758" i="11"/>
  <c r="I4755" i="1" s="1"/>
  <c r="G4759" i="11"/>
  <c r="I4756" i="1" s="1"/>
  <c r="G4760" i="11"/>
  <c r="I4757" i="1" s="1"/>
  <c r="G4761" i="11"/>
  <c r="I4758" i="1" s="1"/>
  <c r="G4762" i="11"/>
  <c r="I4759" i="1" s="1"/>
  <c r="G4763" i="11"/>
  <c r="I4760" i="1" s="1"/>
  <c r="G4764" i="11"/>
  <c r="I4761" i="1" s="1"/>
  <c r="G4765" i="11"/>
  <c r="I4762" i="1" s="1"/>
  <c r="G4766" i="11"/>
  <c r="I4763" i="1" s="1"/>
  <c r="G4767" i="11"/>
  <c r="I4764" i="1" s="1"/>
  <c r="G4768" i="11"/>
  <c r="I4765" i="1" s="1"/>
  <c r="G4769" i="11"/>
  <c r="I4766" i="1" s="1"/>
  <c r="G4770" i="11"/>
  <c r="I4767" i="1" s="1"/>
  <c r="G4771" i="11"/>
  <c r="I4768" i="1" s="1"/>
  <c r="G4772" i="11"/>
  <c r="I4769" i="1" s="1"/>
  <c r="G4773" i="11"/>
  <c r="I4770" i="1" s="1"/>
  <c r="G4774" i="11"/>
  <c r="I4771" i="1" s="1"/>
  <c r="G4775" i="11"/>
  <c r="I4772" i="1" s="1"/>
  <c r="G4776" i="11"/>
  <c r="I4773" i="1" s="1"/>
  <c r="G4777" i="11"/>
  <c r="I4774" i="1" s="1"/>
  <c r="G4778" i="11"/>
  <c r="I4775" i="1" s="1"/>
  <c r="G4779" i="11"/>
  <c r="I4776" i="1" s="1"/>
  <c r="G4780" i="11"/>
  <c r="I4777" i="1" s="1"/>
  <c r="G4781" i="11"/>
  <c r="I4778" i="1" s="1"/>
  <c r="G4782" i="11"/>
  <c r="I4779" i="1" s="1"/>
  <c r="G4783" i="11"/>
  <c r="I4780" i="1" s="1"/>
  <c r="G4784" i="11"/>
  <c r="I4781" i="1" s="1"/>
  <c r="G4785" i="11"/>
  <c r="I4782" i="1" s="1"/>
  <c r="G4786" i="11"/>
  <c r="I4783" i="1" s="1"/>
  <c r="G4787" i="11"/>
  <c r="I4784" i="1" s="1"/>
  <c r="G4788" i="11"/>
  <c r="I4785" i="1" s="1"/>
  <c r="G4789" i="11"/>
  <c r="I4786" i="1" s="1"/>
  <c r="G4790" i="11"/>
  <c r="I4787" i="1" s="1"/>
  <c r="G4791" i="11"/>
  <c r="I4788" i="1" s="1"/>
  <c r="G4792" i="11"/>
  <c r="I4789" i="1" s="1"/>
  <c r="G4793" i="11"/>
  <c r="I4790" i="1" s="1"/>
  <c r="G4794" i="11"/>
  <c r="I4791" i="1" s="1"/>
  <c r="G4795" i="11"/>
  <c r="I4792" i="1" s="1"/>
  <c r="G4796" i="11"/>
  <c r="I4793" i="1" s="1"/>
  <c r="G4797" i="11"/>
  <c r="I4794" i="1" s="1"/>
  <c r="G4798" i="11"/>
  <c r="I4795" i="1" s="1"/>
  <c r="G4799" i="11"/>
  <c r="I4796" i="1" s="1"/>
  <c r="G4800" i="11"/>
  <c r="I4797" i="1" s="1"/>
  <c r="G4801" i="11"/>
  <c r="I4798" i="1" s="1"/>
  <c r="G4802" i="11"/>
  <c r="I4799" i="1" s="1"/>
  <c r="G4803" i="11"/>
  <c r="I4800" i="1" s="1"/>
  <c r="G4804" i="11"/>
  <c r="I4801" i="1" s="1"/>
  <c r="G4805" i="11"/>
  <c r="I4802" i="1" s="1"/>
  <c r="G4806" i="11"/>
  <c r="I4803" i="1" s="1"/>
  <c r="G4807" i="11"/>
  <c r="I4804" i="1" s="1"/>
  <c r="G4808" i="11"/>
  <c r="I4805" i="1" s="1"/>
  <c r="G4809" i="11"/>
  <c r="I4806" i="1" s="1"/>
  <c r="G4810" i="11"/>
  <c r="I4807" i="1" s="1"/>
  <c r="G4811" i="11"/>
  <c r="I4808" i="1" s="1"/>
  <c r="G4812" i="11"/>
  <c r="I4809" i="1" s="1"/>
  <c r="G4813" i="11"/>
  <c r="I4810" i="1" s="1"/>
  <c r="G4814" i="11"/>
  <c r="I4811" i="1" s="1"/>
  <c r="G4815" i="11"/>
  <c r="I4812" i="1" s="1"/>
  <c r="G4816" i="11"/>
  <c r="I4813" i="1" s="1"/>
  <c r="G4817" i="11"/>
  <c r="I4814" i="1" s="1"/>
  <c r="G4818" i="11"/>
  <c r="I4815" i="1" s="1"/>
  <c r="G4819" i="11"/>
  <c r="I4816" i="1" s="1"/>
  <c r="G4820" i="11"/>
  <c r="I4817" i="1" s="1"/>
  <c r="G4821" i="11"/>
  <c r="I4818" i="1" s="1"/>
  <c r="G4822" i="11"/>
  <c r="I4819" i="1" s="1"/>
  <c r="G4823" i="11"/>
  <c r="I4820" i="1" s="1"/>
  <c r="G4824" i="11"/>
  <c r="I4821" i="1" s="1"/>
  <c r="G4825" i="11"/>
  <c r="I4822" i="1" s="1"/>
  <c r="G4826" i="11"/>
  <c r="I4823" i="1" s="1"/>
  <c r="G4827" i="11"/>
  <c r="I4824" i="1" s="1"/>
  <c r="G4828" i="11"/>
  <c r="I4825" i="1" s="1"/>
  <c r="G4829" i="11"/>
  <c r="I4826" i="1" s="1"/>
  <c r="G4830" i="11"/>
  <c r="I4827" i="1" s="1"/>
  <c r="G4831" i="11"/>
  <c r="I4828" i="1" s="1"/>
  <c r="G4832" i="11"/>
  <c r="I4829" i="1" s="1"/>
  <c r="G4833" i="11"/>
  <c r="I4830" i="1" s="1"/>
  <c r="G4834" i="11"/>
  <c r="I4831" i="1" s="1"/>
  <c r="G4835" i="11"/>
  <c r="I4832" i="1" s="1"/>
  <c r="G4836" i="11"/>
  <c r="I4833" i="1" s="1"/>
  <c r="G4837" i="11"/>
  <c r="I4834" i="1" s="1"/>
  <c r="G4838" i="11"/>
  <c r="I4835" i="1" s="1"/>
  <c r="G4839" i="11"/>
  <c r="I4836" i="1" s="1"/>
  <c r="G4840" i="11"/>
  <c r="I4837" i="1" s="1"/>
  <c r="G4841" i="11"/>
  <c r="I4838" i="1" s="1"/>
  <c r="G4842" i="11"/>
  <c r="I4839" i="1" s="1"/>
  <c r="G4843" i="11"/>
  <c r="I4840" i="1" s="1"/>
  <c r="G4844" i="11"/>
  <c r="I4841" i="1" s="1"/>
  <c r="G4845" i="11"/>
  <c r="I4842" i="1" s="1"/>
  <c r="G4846" i="11"/>
  <c r="I4843" i="1" s="1"/>
  <c r="G4847" i="11"/>
  <c r="I4844" i="1" s="1"/>
  <c r="G4848" i="11"/>
  <c r="I4845" i="1" s="1"/>
  <c r="G4849" i="11"/>
  <c r="I4846" i="1" s="1"/>
  <c r="G4850" i="11"/>
  <c r="I4847" i="1" s="1"/>
  <c r="G4851" i="11"/>
  <c r="I4848" i="1" s="1"/>
  <c r="G4852" i="11"/>
  <c r="I4849" i="1" s="1"/>
  <c r="G4853" i="11"/>
  <c r="I4850" i="1" s="1"/>
  <c r="G4854" i="11"/>
  <c r="I4851" i="1" s="1"/>
  <c r="G4855" i="11"/>
  <c r="I4852" i="1" s="1"/>
  <c r="G4856" i="11"/>
  <c r="I4853" i="1" s="1"/>
  <c r="G4857" i="11"/>
  <c r="I4854" i="1" s="1"/>
  <c r="G4858" i="11"/>
  <c r="I4855" i="1" s="1"/>
  <c r="G4859" i="11"/>
  <c r="I4856" i="1" s="1"/>
  <c r="G4860" i="11"/>
  <c r="I4857" i="1" s="1"/>
  <c r="G4861" i="11"/>
  <c r="I4858" i="1" s="1"/>
  <c r="G4862" i="11"/>
  <c r="I4859" i="1" s="1"/>
  <c r="G4863" i="11"/>
  <c r="I4860" i="1" s="1"/>
  <c r="G4864" i="11"/>
  <c r="I4861" i="1" s="1"/>
  <c r="G4865" i="11"/>
  <c r="I4862" i="1" s="1"/>
  <c r="G4866" i="11"/>
  <c r="I4863" i="1" s="1"/>
  <c r="G4867" i="11"/>
  <c r="I4864" i="1" s="1"/>
  <c r="G4868" i="11"/>
  <c r="I4865" i="1" s="1"/>
  <c r="G4869" i="11"/>
  <c r="I4866" i="1" s="1"/>
  <c r="G4870" i="11"/>
  <c r="I4867" i="1" s="1"/>
  <c r="G4871" i="11"/>
  <c r="I4868" i="1" s="1"/>
  <c r="G4872" i="11"/>
  <c r="I4869" i="1" s="1"/>
  <c r="G4873" i="11"/>
  <c r="I4870" i="1" s="1"/>
  <c r="G4874" i="11"/>
  <c r="I4871" i="1" s="1"/>
  <c r="G4875" i="11"/>
  <c r="I4872" i="1" s="1"/>
  <c r="G4876" i="11"/>
  <c r="I4873" i="1" s="1"/>
  <c r="G4877" i="11"/>
  <c r="I4874" i="1" s="1"/>
  <c r="G4878" i="11"/>
  <c r="I4875" i="1" s="1"/>
  <c r="G4879" i="11"/>
  <c r="I4876" i="1" s="1"/>
  <c r="G4880" i="11"/>
  <c r="I4877" i="1" s="1"/>
  <c r="G4881" i="11"/>
  <c r="I4878" i="1" s="1"/>
  <c r="G4882" i="11"/>
  <c r="I4879" i="1" s="1"/>
  <c r="G4883" i="11"/>
  <c r="I4880" i="1" s="1"/>
  <c r="G4884" i="11"/>
  <c r="I4881" i="1" s="1"/>
  <c r="G4885" i="11"/>
  <c r="I4882" i="1" s="1"/>
  <c r="G4886" i="11"/>
  <c r="I4883" i="1" s="1"/>
  <c r="G4887" i="11"/>
  <c r="I4884" i="1" s="1"/>
  <c r="G4888" i="11"/>
  <c r="I4885" i="1" s="1"/>
  <c r="G4889" i="11"/>
  <c r="I4886" i="1" s="1"/>
  <c r="G4890" i="11"/>
  <c r="I4887" i="1" s="1"/>
  <c r="G4891" i="11"/>
  <c r="I4888" i="1" s="1"/>
  <c r="G4892" i="11"/>
  <c r="I4889" i="1" s="1"/>
  <c r="G4893" i="11"/>
  <c r="I4890" i="1" s="1"/>
  <c r="G4894" i="11"/>
  <c r="I4891" i="1" s="1"/>
  <c r="G4895" i="11"/>
  <c r="I4892" i="1" s="1"/>
  <c r="G4896" i="11"/>
  <c r="I4893" i="1" s="1"/>
  <c r="G4897" i="11"/>
  <c r="I4894" i="1" s="1"/>
  <c r="G4898" i="11"/>
  <c r="I4895" i="1" s="1"/>
  <c r="G4899" i="11"/>
  <c r="I4896" i="1" s="1"/>
  <c r="G4900" i="11"/>
  <c r="I4897" i="1" s="1"/>
  <c r="G4901" i="11"/>
  <c r="I4898" i="1" s="1"/>
  <c r="G4902" i="11"/>
  <c r="I4899" i="1" s="1"/>
  <c r="G4903" i="11"/>
  <c r="I4900" i="1" s="1"/>
  <c r="G4904" i="11"/>
  <c r="I4901" i="1" s="1"/>
  <c r="G4905" i="11"/>
  <c r="I4902" i="1" s="1"/>
  <c r="G4906" i="11"/>
  <c r="I4903" i="1" s="1"/>
  <c r="G4907" i="11"/>
  <c r="I4904" i="1" s="1"/>
  <c r="G4908" i="11"/>
  <c r="I4905" i="1" s="1"/>
  <c r="G4909" i="11"/>
  <c r="I4906" i="1" s="1"/>
  <c r="G4910" i="11"/>
  <c r="I4907" i="1" s="1"/>
  <c r="G4911" i="11"/>
  <c r="I4908" i="1" s="1"/>
  <c r="G4912" i="11"/>
  <c r="I4909" i="1" s="1"/>
  <c r="G4913" i="11"/>
  <c r="I4910" i="1" s="1"/>
  <c r="G4914" i="11"/>
  <c r="I4911" i="1" s="1"/>
  <c r="G4915" i="11"/>
  <c r="I4912" i="1" s="1"/>
  <c r="G4916" i="11"/>
  <c r="I4913" i="1" s="1"/>
  <c r="G4917" i="11"/>
  <c r="I4914" i="1" s="1"/>
  <c r="G4918" i="11"/>
  <c r="I4915" i="1" s="1"/>
  <c r="G4919" i="11"/>
  <c r="I4916" i="1" s="1"/>
  <c r="G4920" i="11"/>
  <c r="I4917" i="1" s="1"/>
  <c r="G4921" i="11"/>
  <c r="I4918" i="1" s="1"/>
  <c r="G4922" i="11"/>
  <c r="I4919" i="1" s="1"/>
  <c r="G4923" i="11"/>
  <c r="I4920" i="1" s="1"/>
  <c r="G4924" i="11"/>
  <c r="I4921" i="1" s="1"/>
  <c r="G4925" i="11"/>
  <c r="I4922" i="1" s="1"/>
  <c r="G4926" i="11"/>
  <c r="I4923" i="1" s="1"/>
  <c r="G4927" i="11"/>
  <c r="I4924" i="1" s="1"/>
  <c r="G4928" i="11"/>
  <c r="I4925" i="1" s="1"/>
  <c r="G4929" i="11"/>
  <c r="I4926" i="1" s="1"/>
  <c r="G4930" i="11"/>
  <c r="I4927" i="1" s="1"/>
  <c r="G4931" i="11"/>
  <c r="I4928" i="1" s="1"/>
  <c r="G4932" i="11"/>
  <c r="I4929" i="1" s="1"/>
  <c r="G4933" i="11"/>
  <c r="I4930" i="1" s="1"/>
  <c r="G4934" i="11"/>
  <c r="I4931" i="1" s="1"/>
  <c r="G4935" i="11"/>
  <c r="I4932" i="1" s="1"/>
  <c r="G4936" i="11"/>
  <c r="I4933" i="1" s="1"/>
  <c r="G4937" i="11"/>
  <c r="I4934" i="1" s="1"/>
  <c r="G4938" i="11"/>
  <c r="I4935" i="1" s="1"/>
  <c r="G4939" i="11"/>
  <c r="I4936" i="1" s="1"/>
  <c r="G4940" i="11"/>
  <c r="I4937" i="1" s="1"/>
  <c r="G4941" i="11"/>
  <c r="I4938" i="1" s="1"/>
  <c r="G4942" i="11"/>
  <c r="I4939" i="1" s="1"/>
  <c r="G4943" i="11"/>
  <c r="I4940" i="1" s="1"/>
  <c r="G4944" i="11"/>
  <c r="I4941" i="1" s="1"/>
  <c r="G4945" i="11"/>
  <c r="I4942" i="1" s="1"/>
  <c r="G4946" i="11"/>
  <c r="I4943" i="1" s="1"/>
  <c r="G4947" i="11"/>
  <c r="I4944" i="1" s="1"/>
  <c r="G4948" i="11"/>
  <c r="I4945" i="1" s="1"/>
  <c r="G4949" i="11"/>
  <c r="I4946" i="1" s="1"/>
  <c r="G4950" i="11"/>
  <c r="I4947" i="1" s="1"/>
  <c r="G4951" i="11"/>
  <c r="I4948" i="1" s="1"/>
  <c r="G4952" i="11"/>
  <c r="I4949" i="1" s="1"/>
  <c r="G4953" i="11"/>
  <c r="I4950" i="1" s="1"/>
  <c r="G4954" i="11"/>
  <c r="I4951" i="1" s="1"/>
  <c r="G4955" i="11"/>
  <c r="I4952" i="1" s="1"/>
  <c r="G4956" i="11"/>
  <c r="I4953" i="1" s="1"/>
  <c r="G4957" i="11"/>
  <c r="I4954" i="1" s="1"/>
  <c r="G4958" i="11"/>
  <c r="I4955" i="1" s="1"/>
  <c r="G4959" i="11"/>
  <c r="I4956" i="1" s="1"/>
  <c r="G4960" i="11"/>
  <c r="I4957" i="1" s="1"/>
  <c r="G4961" i="11"/>
  <c r="I4958" i="1" s="1"/>
  <c r="G4962" i="11"/>
  <c r="I4959" i="1" s="1"/>
  <c r="G4963" i="11"/>
  <c r="I4960" i="1" s="1"/>
  <c r="G4964" i="11"/>
  <c r="I4961" i="1" s="1"/>
  <c r="G4965" i="11"/>
  <c r="I4962" i="1" s="1"/>
  <c r="G4966" i="11"/>
  <c r="I4963" i="1" s="1"/>
  <c r="G4967" i="11"/>
  <c r="I4964" i="1" s="1"/>
  <c r="G4968" i="11"/>
  <c r="I4965" i="1" s="1"/>
  <c r="G4969" i="11"/>
  <c r="I4966" i="1" s="1"/>
  <c r="G4970" i="11"/>
  <c r="I4967" i="1" s="1"/>
  <c r="G4971" i="11"/>
  <c r="I4968" i="1" s="1"/>
  <c r="G4972" i="11"/>
  <c r="I4969" i="1" s="1"/>
  <c r="G4973" i="11"/>
  <c r="I4970" i="1" s="1"/>
  <c r="G4974" i="11"/>
  <c r="I4971" i="1" s="1"/>
  <c r="G4975" i="11"/>
  <c r="I4972" i="1" s="1"/>
  <c r="G4976" i="11"/>
  <c r="I4973" i="1" s="1"/>
  <c r="G4977" i="11"/>
  <c r="I4974" i="1" s="1"/>
  <c r="G4978" i="11"/>
  <c r="I4975" i="1" s="1"/>
  <c r="G4979" i="11"/>
  <c r="I4976" i="1" s="1"/>
  <c r="G4980" i="11"/>
  <c r="I4977" i="1" s="1"/>
  <c r="G4981" i="11"/>
  <c r="I4978" i="1" s="1"/>
  <c r="G4982" i="11"/>
  <c r="I4979" i="1" s="1"/>
  <c r="G4983" i="11"/>
  <c r="I4980" i="1" s="1"/>
  <c r="G4984" i="11"/>
  <c r="I4981" i="1" s="1"/>
  <c r="G4985" i="11"/>
  <c r="I4982" i="1" s="1"/>
  <c r="G4986" i="11"/>
  <c r="I4983" i="1" s="1"/>
  <c r="G4987" i="11"/>
  <c r="I4984" i="1" s="1"/>
  <c r="G4988" i="11"/>
  <c r="I4985" i="1" s="1"/>
  <c r="G4989" i="11"/>
  <c r="I4986" i="1" s="1"/>
  <c r="G4990" i="11"/>
  <c r="I4987" i="1" s="1"/>
  <c r="G4991" i="11"/>
  <c r="I4988" i="1" s="1"/>
  <c r="G4992" i="11"/>
  <c r="I4989" i="1" s="1"/>
  <c r="G4993" i="11"/>
  <c r="I4990" i="1" s="1"/>
  <c r="G4994" i="11"/>
  <c r="I4991" i="1" s="1"/>
  <c r="G4995" i="11"/>
  <c r="I4992" i="1" s="1"/>
  <c r="G4996" i="11"/>
  <c r="I4993" i="1" s="1"/>
  <c r="G4997" i="11"/>
  <c r="I4994" i="1" s="1"/>
  <c r="G4998" i="11"/>
  <c r="I4995" i="1" s="1"/>
  <c r="G4999" i="11"/>
  <c r="I4996" i="1" s="1"/>
  <c r="G5000" i="11"/>
  <c r="I4997" i="1" s="1"/>
  <c r="G5001" i="11"/>
  <c r="I4998" i="1" s="1"/>
  <c r="G5002" i="11"/>
  <c r="I4999" i="1" s="1"/>
  <c r="G5003" i="11"/>
  <c r="I5000" i="1" s="1"/>
  <c r="G5004" i="11"/>
  <c r="I5001" i="1" s="1"/>
  <c r="G5005" i="11"/>
  <c r="I5002" i="1" s="1"/>
  <c r="G5006" i="11"/>
  <c r="I5003" i="1" s="1"/>
  <c r="G5007" i="11"/>
  <c r="I5004" i="1" s="1"/>
  <c r="G5008" i="11"/>
  <c r="I5005" i="1" s="1"/>
  <c r="G5009" i="11"/>
  <c r="I5006" i="1" s="1"/>
  <c r="G5010" i="11"/>
  <c r="I5007" i="1" s="1"/>
  <c r="G5011" i="11"/>
  <c r="I5008" i="1" s="1"/>
  <c r="G5012" i="11"/>
  <c r="I5009" i="1" s="1"/>
  <c r="G5013" i="11"/>
  <c r="I5010" i="1" s="1"/>
  <c r="G5014" i="11"/>
  <c r="I5011" i="1" s="1"/>
  <c r="G5015" i="11"/>
  <c r="I5012" i="1" s="1"/>
  <c r="G5016" i="11"/>
  <c r="I5013" i="1" s="1"/>
  <c r="G5017" i="11"/>
  <c r="I5014" i="1" s="1"/>
  <c r="G5018" i="11"/>
  <c r="I5015" i="1" s="1"/>
  <c r="G5019" i="11"/>
  <c r="I5016" i="1" s="1"/>
  <c r="G5020" i="11"/>
  <c r="I5017" i="1" s="1"/>
  <c r="G5021" i="11"/>
  <c r="I5018" i="1" s="1"/>
  <c r="G5022" i="11"/>
  <c r="I5019" i="1" s="1"/>
  <c r="G5023" i="11"/>
  <c r="I5020" i="1" s="1"/>
  <c r="G5024" i="11"/>
  <c r="I5021" i="1" s="1"/>
  <c r="G5025" i="11"/>
  <c r="I5022" i="1" s="1"/>
  <c r="G5026" i="11"/>
  <c r="I5023" i="1" s="1"/>
  <c r="G5027" i="11"/>
  <c r="I5024" i="1" s="1"/>
  <c r="G5028" i="11"/>
  <c r="I5025" i="1" s="1"/>
  <c r="G5029" i="11"/>
  <c r="I5026" i="1" s="1"/>
  <c r="G5030" i="11"/>
  <c r="I5027" i="1" s="1"/>
  <c r="G5031" i="11"/>
  <c r="I5028" i="1" s="1"/>
  <c r="G5032" i="11"/>
  <c r="I5029" i="1" s="1"/>
  <c r="G5033" i="11"/>
  <c r="I5030" i="1" s="1"/>
  <c r="G5034" i="11"/>
  <c r="I5031" i="1" s="1"/>
  <c r="G5035" i="11"/>
  <c r="I5032" i="1" s="1"/>
  <c r="G5036" i="11"/>
  <c r="I5033" i="1" s="1"/>
  <c r="G5037" i="11"/>
  <c r="I5034" i="1" s="1"/>
  <c r="G5038" i="11"/>
  <c r="I5035" i="1" s="1"/>
  <c r="G5039" i="11"/>
  <c r="I5036" i="1" s="1"/>
  <c r="G5040" i="11"/>
  <c r="I5037" i="1" s="1"/>
  <c r="G5041" i="11"/>
  <c r="I5038" i="1" s="1"/>
  <c r="G5042" i="11"/>
  <c r="I5039" i="1" s="1"/>
  <c r="G5043" i="11"/>
  <c r="I5040" i="1" s="1"/>
  <c r="G5044" i="11"/>
  <c r="I5041" i="1" s="1"/>
  <c r="G5045" i="11"/>
  <c r="I5042" i="1" s="1"/>
  <c r="G5046" i="11"/>
  <c r="I5043" i="1" s="1"/>
  <c r="G5047" i="11"/>
  <c r="I5044" i="1" s="1"/>
  <c r="G5048" i="11"/>
  <c r="I5045" i="1" s="1"/>
  <c r="G5049" i="11"/>
  <c r="I5046" i="1" s="1"/>
  <c r="G5050" i="11"/>
  <c r="I5047" i="1" s="1"/>
  <c r="G5051" i="11"/>
  <c r="I5048" i="1" s="1"/>
  <c r="G5052" i="11"/>
  <c r="I5049" i="1" s="1"/>
  <c r="G5053" i="11"/>
  <c r="I5050" i="1" s="1"/>
  <c r="G5054" i="11"/>
  <c r="I5051" i="1" s="1"/>
  <c r="G5055" i="11"/>
  <c r="I5052" i="1" s="1"/>
  <c r="G5056" i="11"/>
  <c r="I5053" i="1" s="1"/>
  <c r="G5057" i="11"/>
  <c r="I5054" i="1" s="1"/>
  <c r="G5058" i="11"/>
  <c r="I5055" i="1" s="1"/>
  <c r="G5059" i="11"/>
  <c r="I5056" i="1" s="1"/>
  <c r="G5060" i="11"/>
  <c r="I5057" i="1" s="1"/>
  <c r="G5061" i="11"/>
  <c r="I5058" i="1" s="1"/>
  <c r="G5062" i="11"/>
  <c r="I5059" i="1" s="1"/>
  <c r="G5063" i="11"/>
  <c r="I5060" i="1" s="1"/>
  <c r="G5064" i="11"/>
  <c r="I5061" i="1" s="1"/>
  <c r="G5065" i="11"/>
  <c r="I5062" i="1" s="1"/>
  <c r="G5066" i="11"/>
  <c r="I5063" i="1" s="1"/>
  <c r="G5067" i="11"/>
  <c r="I5064" i="1" s="1"/>
  <c r="G5068" i="11"/>
  <c r="I5065" i="1" s="1"/>
  <c r="G5069" i="11"/>
  <c r="I5066" i="1" s="1"/>
  <c r="G5070" i="11"/>
  <c r="I5067" i="1" s="1"/>
  <c r="G5071" i="11"/>
  <c r="I5068" i="1" s="1"/>
  <c r="G5072" i="11"/>
  <c r="I5069" i="1" s="1"/>
  <c r="G5073" i="11"/>
  <c r="I5070" i="1" s="1"/>
  <c r="G5074" i="11"/>
  <c r="I5071" i="1" s="1"/>
  <c r="G5075" i="11"/>
  <c r="I5072" i="1" s="1"/>
  <c r="G5076" i="11"/>
  <c r="I5073" i="1" s="1"/>
  <c r="G5077" i="11"/>
  <c r="I5074" i="1" s="1"/>
  <c r="G5078" i="11"/>
  <c r="I5075" i="1" s="1"/>
  <c r="G5079" i="11"/>
  <c r="I5076" i="1" s="1"/>
  <c r="G5080" i="11"/>
  <c r="I5077" i="1" s="1"/>
  <c r="G5081" i="11"/>
  <c r="I5078" i="1" s="1"/>
  <c r="G5082" i="11"/>
  <c r="I5079" i="1" s="1"/>
  <c r="G5083" i="11"/>
  <c r="I5080" i="1" s="1"/>
  <c r="G5084" i="11"/>
  <c r="I5081" i="1" s="1"/>
  <c r="G5085" i="11"/>
  <c r="I5082" i="1" s="1"/>
  <c r="G5086" i="11"/>
  <c r="I5083" i="1" s="1"/>
  <c r="G5087" i="11"/>
  <c r="I5084" i="1" s="1"/>
  <c r="G5088" i="11"/>
  <c r="I5085" i="1" s="1"/>
  <c r="G5089" i="11"/>
  <c r="I5086" i="1" s="1"/>
  <c r="G5090" i="11"/>
  <c r="I5087" i="1" s="1"/>
  <c r="G5091" i="11"/>
  <c r="I5088" i="1" s="1"/>
  <c r="G5092" i="11"/>
  <c r="I5089" i="1" s="1"/>
  <c r="G5093" i="11"/>
  <c r="I5090" i="1" s="1"/>
  <c r="G5094" i="11"/>
  <c r="I5091" i="1" s="1"/>
  <c r="G5095" i="11"/>
  <c r="I5092" i="1" s="1"/>
  <c r="G5096" i="11"/>
  <c r="I5093" i="1" s="1"/>
  <c r="G5097" i="11"/>
  <c r="I5094" i="1" s="1"/>
  <c r="G5098" i="11"/>
  <c r="I5095" i="1" s="1"/>
  <c r="G5099" i="11"/>
  <c r="I5096" i="1" s="1"/>
  <c r="G5100" i="11"/>
  <c r="I5097" i="1" s="1"/>
  <c r="G5101" i="11"/>
  <c r="I5098" i="1" s="1"/>
  <c r="G5102" i="11"/>
  <c r="I5099" i="1" s="1"/>
  <c r="G5103" i="11"/>
  <c r="I5100" i="1" s="1"/>
  <c r="G5104" i="11"/>
  <c r="I5101" i="1" s="1"/>
  <c r="G5105" i="11"/>
  <c r="I5102" i="1" s="1"/>
  <c r="G5106" i="11"/>
  <c r="I5103" i="1" s="1"/>
  <c r="G5107" i="11"/>
  <c r="I5104" i="1" s="1"/>
  <c r="G5108" i="11"/>
  <c r="I5105" i="1" s="1"/>
  <c r="G5109" i="11"/>
  <c r="I5106" i="1" s="1"/>
  <c r="G5110" i="11"/>
  <c r="I5107" i="1" s="1"/>
  <c r="G5111" i="11"/>
  <c r="I5108" i="1" s="1"/>
  <c r="G5112" i="11"/>
  <c r="I5109" i="1" s="1"/>
  <c r="G5113" i="11"/>
  <c r="I5110" i="1" s="1"/>
  <c r="G5114" i="11"/>
  <c r="I5111" i="1" s="1"/>
  <c r="G5115" i="11"/>
  <c r="I5112" i="1" s="1"/>
  <c r="G5116" i="11"/>
  <c r="I5113" i="1" s="1"/>
  <c r="G5117" i="11"/>
  <c r="I5114" i="1" s="1"/>
  <c r="G5118" i="11"/>
  <c r="I5115" i="1" s="1"/>
  <c r="G5119" i="11"/>
  <c r="I5116" i="1" s="1"/>
  <c r="G5120" i="11"/>
  <c r="I5117" i="1" s="1"/>
  <c r="G5121" i="11"/>
  <c r="I5118" i="1" s="1"/>
  <c r="G5122" i="11"/>
  <c r="I5119" i="1" s="1"/>
  <c r="G5123" i="11"/>
  <c r="I5120" i="1" s="1"/>
  <c r="G5124" i="11"/>
  <c r="I5121" i="1" s="1"/>
  <c r="G5125" i="11"/>
  <c r="I5122" i="1" s="1"/>
  <c r="G5126" i="11"/>
  <c r="I5123" i="1" s="1"/>
  <c r="G5127" i="11"/>
  <c r="I5124" i="1" s="1"/>
  <c r="G5128" i="11"/>
  <c r="I5125" i="1" s="1"/>
  <c r="G5129" i="11"/>
  <c r="I5126" i="1" s="1"/>
  <c r="G5130" i="11"/>
  <c r="I5127" i="1" s="1"/>
  <c r="G5131" i="11"/>
  <c r="I5128" i="1" s="1"/>
  <c r="G5132" i="11"/>
  <c r="I5129" i="1" s="1"/>
  <c r="G5133" i="11"/>
  <c r="I5130" i="1" s="1"/>
  <c r="G5134" i="11"/>
  <c r="I5131" i="1" s="1"/>
  <c r="G5135" i="11"/>
  <c r="I5132" i="1" s="1"/>
  <c r="G5136" i="11"/>
  <c r="I5133" i="1" s="1"/>
  <c r="G5137" i="11"/>
  <c r="I5134" i="1" s="1"/>
  <c r="G5138" i="11"/>
  <c r="I5135" i="1" s="1"/>
  <c r="G5139" i="11"/>
  <c r="I5136" i="1" s="1"/>
  <c r="G5140" i="11"/>
  <c r="I5137" i="1" s="1"/>
  <c r="G5141" i="11"/>
  <c r="I5138" i="1" s="1"/>
  <c r="G5142" i="11"/>
  <c r="I5139" i="1" s="1"/>
  <c r="G5143" i="11"/>
  <c r="I5140" i="1" s="1"/>
  <c r="G5144" i="11"/>
  <c r="I5141" i="1" s="1"/>
  <c r="G5145" i="11"/>
  <c r="I5142" i="1" s="1"/>
  <c r="G5146" i="11"/>
  <c r="I5143" i="1" s="1"/>
  <c r="G5147" i="11"/>
  <c r="I5144" i="1" s="1"/>
  <c r="G5148" i="11"/>
  <c r="I5145" i="1" s="1"/>
  <c r="G5149" i="11"/>
  <c r="I5146" i="1" s="1"/>
  <c r="G5150" i="11"/>
  <c r="I5147" i="1" s="1"/>
  <c r="G5151" i="11"/>
  <c r="I5148" i="1" s="1"/>
  <c r="G5152" i="11"/>
  <c r="I5149" i="1" s="1"/>
  <c r="G5153" i="11"/>
  <c r="I5150" i="1" s="1"/>
  <c r="G5154" i="11"/>
  <c r="I5151" i="1" s="1"/>
  <c r="G5155" i="11"/>
  <c r="I5152" i="1" s="1"/>
  <c r="G5156" i="11"/>
  <c r="I5153" i="1" s="1"/>
  <c r="G5157" i="11"/>
  <c r="I5154" i="1" s="1"/>
  <c r="G5158" i="11"/>
  <c r="I5155" i="1" s="1"/>
  <c r="G5159" i="11"/>
  <c r="I5156" i="1" s="1"/>
  <c r="G5160" i="11"/>
  <c r="I5157" i="1" s="1"/>
  <c r="G5161" i="11"/>
  <c r="I5158" i="1" s="1"/>
  <c r="G5162" i="11"/>
  <c r="I5159" i="1" s="1"/>
  <c r="G5163" i="11"/>
  <c r="I5160" i="1" s="1"/>
  <c r="G5164" i="11"/>
  <c r="I5161" i="1" s="1"/>
  <c r="G5165" i="11"/>
  <c r="I5162" i="1" s="1"/>
  <c r="G5166" i="11"/>
  <c r="I5163" i="1" s="1"/>
  <c r="G5167" i="11"/>
  <c r="I5164" i="1" s="1"/>
  <c r="G5168" i="11"/>
  <c r="I5165" i="1" s="1"/>
  <c r="G5169" i="11"/>
  <c r="I5166" i="1" s="1"/>
  <c r="G5170" i="11"/>
  <c r="I5167" i="1" s="1"/>
  <c r="G5171" i="11"/>
  <c r="I5168" i="1" s="1"/>
  <c r="G5172" i="11"/>
  <c r="I5169" i="1" s="1"/>
  <c r="G5173" i="11"/>
  <c r="I5170" i="1" s="1"/>
  <c r="G5174" i="11"/>
  <c r="I5171" i="1" s="1"/>
  <c r="G5175" i="11"/>
  <c r="I5172" i="1" s="1"/>
  <c r="G5176" i="11"/>
  <c r="I5173" i="1" s="1"/>
  <c r="G5177" i="11"/>
  <c r="I5174" i="1" s="1"/>
  <c r="G5178" i="11"/>
  <c r="I5175" i="1" s="1"/>
  <c r="G5179" i="11"/>
  <c r="I5176" i="1" s="1"/>
  <c r="G5180" i="11"/>
  <c r="I5177" i="1" s="1"/>
  <c r="G5181" i="11"/>
  <c r="I5178" i="1" s="1"/>
  <c r="G5182" i="11"/>
  <c r="I5179" i="1" s="1"/>
  <c r="G5183" i="11"/>
  <c r="I5180" i="1" s="1"/>
  <c r="G5184" i="11"/>
  <c r="I5181" i="1" s="1"/>
  <c r="G5185" i="11"/>
  <c r="I5182" i="1" s="1"/>
  <c r="G5186" i="11"/>
  <c r="I5183" i="1" s="1"/>
  <c r="G5187" i="11"/>
  <c r="I5184" i="1" s="1"/>
  <c r="G5188" i="11"/>
  <c r="I5185" i="1" s="1"/>
  <c r="G5189" i="11"/>
  <c r="I5186" i="1" s="1"/>
  <c r="G5190" i="11"/>
  <c r="I5187" i="1" s="1"/>
  <c r="G5191" i="11"/>
  <c r="I5188" i="1" s="1"/>
  <c r="G5192" i="11"/>
  <c r="I5189" i="1" s="1"/>
  <c r="G5193" i="11"/>
  <c r="I5190" i="1" s="1"/>
  <c r="G5194" i="11"/>
  <c r="I5191" i="1" s="1"/>
  <c r="G5195" i="11"/>
  <c r="I5192" i="1" s="1"/>
  <c r="G5196" i="11"/>
  <c r="I5193" i="1" s="1"/>
  <c r="G5197" i="11"/>
  <c r="I5194" i="1" s="1"/>
  <c r="G5198" i="11"/>
  <c r="I5195" i="1" s="1"/>
  <c r="G5199" i="11"/>
  <c r="I5196" i="1" s="1"/>
  <c r="G5200" i="11"/>
  <c r="I5197" i="1" s="1"/>
  <c r="G5201" i="11"/>
  <c r="I5198" i="1" s="1"/>
  <c r="G5202" i="11"/>
  <c r="I5199" i="1" s="1"/>
  <c r="G5203" i="11"/>
  <c r="I5200" i="1" s="1"/>
  <c r="G5204" i="11"/>
  <c r="I5201" i="1" s="1"/>
  <c r="G5205" i="11"/>
  <c r="I5202" i="1" s="1"/>
  <c r="G5206" i="11"/>
  <c r="I5203" i="1" s="1"/>
  <c r="G5207" i="11"/>
  <c r="I5204" i="1" s="1"/>
  <c r="G5208" i="11"/>
  <c r="I5205" i="1" s="1"/>
  <c r="G5209" i="11"/>
  <c r="I5206" i="1" s="1"/>
  <c r="G5210" i="11"/>
  <c r="I5207" i="1" s="1"/>
  <c r="G5211" i="11"/>
  <c r="I5208" i="1" s="1"/>
  <c r="G5212" i="11"/>
  <c r="I5209" i="1" s="1"/>
  <c r="G5213" i="11"/>
  <c r="I5210" i="1" s="1"/>
  <c r="G5214" i="11"/>
  <c r="I5211" i="1" s="1"/>
  <c r="G5215" i="11"/>
  <c r="I5212" i="1" s="1"/>
  <c r="G5216" i="11"/>
  <c r="I5213" i="1" s="1"/>
  <c r="G5217" i="11"/>
  <c r="I5214" i="1" s="1"/>
  <c r="G5218" i="11"/>
  <c r="I5215" i="1" s="1"/>
  <c r="G5219" i="11"/>
  <c r="I5216" i="1" s="1"/>
  <c r="G5220" i="11"/>
  <c r="I5217" i="1" s="1"/>
  <c r="G5221" i="11"/>
  <c r="I5218" i="1" s="1"/>
  <c r="G5222" i="11"/>
  <c r="I5219" i="1" s="1"/>
  <c r="G5223" i="11"/>
  <c r="I5220" i="1" s="1"/>
  <c r="G5224" i="11"/>
  <c r="I5221" i="1" s="1"/>
  <c r="G5225" i="11"/>
  <c r="I5222" i="1" s="1"/>
  <c r="G5226" i="11"/>
  <c r="I5223" i="1" s="1"/>
  <c r="G5227" i="11"/>
  <c r="I5224" i="1" s="1"/>
  <c r="G5228" i="11"/>
  <c r="I5225" i="1" s="1"/>
  <c r="G5229" i="11"/>
  <c r="I5226" i="1" s="1"/>
  <c r="G5230" i="11"/>
  <c r="I5227" i="1" s="1"/>
  <c r="G5231" i="11"/>
  <c r="I5228" i="1" s="1"/>
  <c r="G5232" i="11"/>
  <c r="I5229" i="1" s="1"/>
  <c r="G5233" i="11"/>
  <c r="I5230" i="1" s="1"/>
  <c r="G5234" i="11"/>
  <c r="I5231" i="1" s="1"/>
  <c r="G5235" i="11"/>
  <c r="I5232" i="1" s="1"/>
  <c r="G5236" i="11"/>
  <c r="I5233" i="1" s="1"/>
  <c r="G5237" i="11"/>
  <c r="I5234" i="1" s="1"/>
  <c r="G5238" i="11"/>
  <c r="I5235" i="1" s="1"/>
  <c r="G5239" i="11"/>
  <c r="I5236" i="1" s="1"/>
  <c r="G5240" i="11"/>
  <c r="I5237" i="1" s="1"/>
  <c r="G5241" i="11"/>
  <c r="I5238" i="1" s="1"/>
  <c r="G5242" i="11"/>
  <c r="I5239" i="1" s="1"/>
  <c r="G5243" i="11"/>
  <c r="I5240" i="1" s="1"/>
  <c r="G5244" i="11"/>
  <c r="I5241" i="1" s="1"/>
  <c r="G5245" i="11"/>
  <c r="I5242" i="1" s="1"/>
  <c r="G5246" i="11"/>
  <c r="I5243" i="1" s="1"/>
  <c r="G5247" i="11"/>
  <c r="I5244" i="1" s="1"/>
  <c r="G5248" i="11"/>
  <c r="I5245" i="1" s="1"/>
  <c r="G5249" i="11"/>
  <c r="I5246" i="1" s="1"/>
  <c r="G5250" i="11"/>
  <c r="I5247" i="1" s="1"/>
  <c r="G5251" i="11"/>
  <c r="I5248" i="1" s="1"/>
  <c r="G5252" i="11"/>
  <c r="I5249" i="1" s="1"/>
  <c r="G5253" i="11"/>
  <c r="I5250" i="1" s="1"/>
  <c r="G5254" i="11"/>
  <c r="I5251" i="1" s="1"/>
  <c r="G5255" i="11"/>
  <c r="I5252" i="1" s="1"/>
  <c r="G5256" i="11"/>
  <c r="I5253" i="1" s="1"/>
  <c r="G5257" i="11"/>
  <c r="I5254" i="1" s="1"/>
  <c r="G5258" i="11"/>
  <c r="I5255" i="1" s="1"/>
  <c r="G5259" i="11"/>
  <c r="I5256" i="1" s="1"/>
  <c r="G5260" i="11"/>
  <c r="I5257" i="1" s="1"/>
  <c r="G5261" i="11"/>
  <c r="I5258" i="1" s="1"/>
  <c r="G5262" i="11"/>
  <c r="I5259" i="1" s="1"/>
  <c r="G5263" i="11"/>
  <c r="I5260" i="1" s="1"/>
  <c r="G5264" i="11"/>
  <c r="I5261" i="1" s="1"/>
  <c r="G5265" i="11"/>
  <c r="I5262" i="1" s="1"/>
  <c r="G5266" i="11"/>
  <c r="I5263" i="1" s="1"/>
  <c r="G5267" i="11"/>
  <c r="I5264" i="1" s="1"/>
  <c r="G5268" i="11"/>
  <c r="I5265" i="1" s="1"/>
  <c r="G5269" i="11"/>
  <c r="I5266" i="1" s="1"/>
  <c r="G5270" i="11"/>
  <c r="I5267" i="1" s="1"/>
  <c r="G5271" i="11"/>
  <c r="I5268" i="1" s="1"/>
  <c r="G5272" i="11"/>
  <c r="I5269" i="1" s="1"/>
  <c r="G5273" i="11"/>
  <c r="I5270" i="1" s="1"/>
  <c r="G5274" i="11"/>
  <c r="I5271" i="1" s="1"/>
  <c r="G5275" i="11"/>
  <c r="I5272" i="1" s="1"/>
  <c r="G5276" i="11"/>
  <c r="I5273" i="1" s="1"/>
  <c r="G5277" i="11"/>
  <c r="I5274" i="1" s="1"/>
  <c r="G5278" i="11"/>
  <c r="I5275" i="1" s="1"/>
  <c r="G5279" i="11"/>
  <c r="I5276" i="1" s="1"/>
  <c r="G5280" i="11"/>
  <c r="I5277" i="1" s="1"/>
  <c r="G5281" i="11"/>
  <c r="I5278" i="1" s="1"/>
  <c r="G5282" i="11"/>
  <c r="I5279" i="1" s="1"/>
  <c r="G5283" i="11"/>
  <c r="I5280" i="1" s="1"/>
  <c r="G5284" i="11"/>
  <c r="I5281" i="1" s="1"/>
  <c r="G5285" i="11"/>
  <c r="I5282" i="1" s="1"/>
  <c r="G5286" i="11"/>
  <c r="I5283" i="1" s="1"/>
  <c r="G5287" i="11"/>
  <c r="I5284" i="1" s="1"/>
  <c r="G5288" i="11"/>
  <c r="I5285" i="1" s="1"/>
  <c r="G5289" i="11"/>
  <c r="I5286" i="1" s="1"/>
  <c r="G5290" i="11"/>
  <c r="I5287" i="1" s="1"/>
  <c r="G5291" i="11"/>
  <c r="I5288" i="1" s="1"/>
  <c r="G5292" i="11"/>
  <c r="I5289" i="1" s="1"/>
  <c r="G5293" i="11"/>
  <c r="I5290" i="1" s="1"/>
  <c r="G5294" i="11"/>
  <c r="I5291" i="1" s="1"/>
  <c r="G5295" i="11"/>
  <c r="I5292" i="1" s="1"/>
  <c r="G5296" i="11"/>
  <c r="I5293" i="1" s="1"/>
  <c r="G5297" i="11"/>
  <c r="I5294" i="1" s="1"/>
  <c r="G5298" i="11"/>
  <c r="I5295" i="1" s="1"/>
  <c r="G5299" i="11"/>
  <c r="I5296" i="1" s="1"/>
  <c r="G5300" i="11"/>
  <c r="I5297" i="1" s="1"/>
  <c r="G5301" i="11"/>
  <c r="I5298" i="1" s="1"/>
  <c r="G5302" i="11"/>
  <c r="I5299" i="1" s="1"/>
  <c r="G5303" i="11"/>
  <c r="I5300" i="1" s="1"/>
  <c r="G5304" i="11"/>
  <c r="I5301" i="1" s="1"/>
  <c r="G5305" i="11"/>
  <c r="I5302" i="1" s="1"/>
  <c r="G5306" i="11"/>
  <c r="I5303" i="1" s="1"/>
  <c r="G5307" i="11"/>
  <c r="I5304" i="1" s="1"/>
  <c r="G5308" i="11"/>
  <c r="I5305" i="1" s="1"/>
  <c r="G5309" i="11"/>
  <c r="I5306" i="1" s="1"/>
  <c r="G5310" i="11"/>
  <c r="I5307" i="1" s="1"/>
  <c r="G5311" i="11"/>
  <c r="I5308" i="1" s="1"/>
  <c r="G5312" i="11"/>
  <c r="I5309" i="1" s="1"/>
  <c r="G5313" i="11"/>
  <c r="I5310" i="1" s="1"/>
  <c r="G5314" i="11"/>
  <c r="I5311" i="1" s="1"/>
  <c r="G5315" i="11"/>
  <c r="I5312" i="1" s="1"/>
  <c r="G5316" i="11"/>
  <c r="I5313" i="1" s="1"/>
  <c r="G5317" i="11"/>
  <c r="I5314" i="1" s="1"/>
  <c r="G5318" i="11"/>
  <c r="I5315" i="1" s="1"/>
  <c r="G5319" i="11"/>
  <c r="I5316" i="1" s="1"/>
  <c r="G5320" i="11"/>
  <c r="I5317" i="1" s="1"/>
  <c r="G5321" i="11"/>
  <c r="I5318" i="1" s="1"/>
  <c r="G5322" i="11"/>
  <c r="I5319" i="1" s="1"/>
  <c r="G5323" i="11"/>
  <c r="I5320" i="1" s="1"/>
  <c r="G5324" i="11"/>
  <c r="I5321" i="1" s="1"/>
  <c r="G5325" i="11"/>
  <c r="I5322" i="1" s="1"/>
  <c r="G5326" i="11"/>
  <c r="I5323" i="1" s="1"/>
  <c r="G5327" i="11"/>
  <c r="I5324" i="1" s="1"/>
  <c r="G5328" i="11"/>
  <c r="I5325" i="1" s="1"/>
  <c r="G5329" i="11"/>
  <c r="I5326" i="1" s="1"/>
  <c r="G5330" i="11"/>
  <c r="I5327" i="1" s="1"/>
  <c r="G5331" i="11"/>
  <c r="I5328" i="1" s="1"/>
  <c r="G5332" i="11"/>
  <c r="I5329" i="1" s="1"/>
  <c r="G5333" i="11"/>
  <c r="I5330" i="1" s="1"/>
  <c r="G5334" i="11"/>
  <c r="I5331" i="1" s="1"/>
  <c r="G5335" i="11"/>
  <c r="I5332" i="1" s="1"/>
  <c r="G5336" i="11"/>
  <c r="I5333" i="1" s="1"/>
  <c r="G5337" i="11"/>
  <c r="I5334" i="1" s="1"/>
  <c r="G5338" i="11"/>
  <c r="I5335" i="1" s="1"/>
  <c r="G5339" i="11"/>
  <c r="I5336" i="1" s="1"/>
  <c r="G5340" i="11"/>
  <c r="I5337" i="1" s="1"/>
  <c r="G5341" i="11"/>
  <c r="I5338" i="1" s="1"/>
  <c r="G5342" i="11"/>
  <c r="I5339" i="1" s="1"/>
  <c r="G5343" i="11"/>
  <c r="I5340" i="1" s="1"/>
  <c r="G5344" i="11"/>
  <c r="I5341" i="1" s="1"/>
  <c r="G5345" i="11"/>
  <c r="I5342" i="1" s="1"/>
  <c r="G5346" i="11"/>
  <c r="I5343" i="1" s="1"/>
  <c r="G5347" i="11"/>
  <c r="I5344" i="1" s="1"/>
  <c r="G5348" i="11"/>
  <c r="I5345" i="1" s="1"/>
  <c r="G5349" i="11"/>
  <c r="I5346" i="1" s="1"/>
  <c r="G5350" i="11"/>
  <c r="I5347" i="1" s="1"/>
  <c r="G5351" i="11"/>
  <c r="I5348" i="1" s="1"/>
  <c r="G5352" i="11"/>
  <c r="I5349" i="1" s="1"/>
  <c r="G5353" i="11"/>
  <c r="I5350" i="1" s="1"/>
  <c r="G5354" i="11"/>
  <c r="I5351" i="1" s="1"/>
  <c r="G5355" i="11"/>
  <c r="I5352" i="1" s="1"/>
  <c r="G5356" i="11"/>
  <c r="I5353" i="1" s="1"/>
  <c r="G5357" i="11"/>
  <c r="I5354" i="1" s="1"/>
  <c r="G5358" i="11"/>
  <c r="I5355" i="1" s="1"/>
  <c r="G5359" i="11"/>
  <c r="I5356" i="1" s="1"/>
  <c r="G5360" i="11"/>
  <c r="I5357" i="1" s="1"/>
  <c r="G5361" i="11"/>
  <c r="I5358" i="1" s="1"/>
  <c r="G5362" i="11"/>
  <c r="I5359" i="1" s="1"/>
  <c r="G5363" i="11"/>
  <c r="I5360" i="1" s="1"/>
  <c r="G5364" i="11"/>
  <c r="I5361" i="1" s="1"/>
  <c r="G5365" i="11"/>
  <c r="I5362" i="1" s="1"/>
  <c r="G5366" i="11"/>
  <c r="I5363" i="1" s="1"/>
  <c r="G5367" i="11"/>
  <c r="I5364" i="1" s="1"/>
  <c r="G5368" i="11"/>
  <c r="I5365" i="1" s="1"/>
  <c r="G5369" i="11"/>
  <c r="I5366" i="1" s="1"/>
  <c r="G5370" i="11"/>
  <c r="I5367" i="1" s="1"/>
  <c r="G5371" i="11"/>
  <c r="I5368" i="1" s="1"/>
  <c r="G5372" i="11"/>
  <c r="I5369" i="1" s="1"/>
  <c r="G5373" i="11"/>
  <c r="I5370" i="1" s="1"/>
  <c r="G5374" i="11"/>
  <c r="I5371" i="1" s="1"/>
  <c r="G5375" i="11"/>
  <c r="I5372" i="1" s="1"/>
  <c r="G5376" i="11"/>
  <c r="I5373" i="1" s="1"/>
  <c r="G5377" i="11"/>
  <c r="I5374" i="1" s="1"/>
  <c r="G5378" i="11"/>
  <c r="I5375" i="1" s="1"/>
  <c r="G5379" i="11"/>
  <c r="I5376" i="1" s="1"/>
  <c r="G5380" i="11"/>
  <c r="I5377" i="1" s="1"/>
  <c r="G5381" i="11"/>
  <c r="I5378" i="1" s="1"/>
  <c r="G5382" i="11"/>
  <c r="I5379" i="1" s="1"/>
  <c r="G5383" i="11"/>
  <c r="I5380" i="1" s="1"/>
  <c r="G5384" i="11"/>
  <c r="I5381" i="1" s="1"/>
  <c r="G5385" i="11"/>
  <c r="I5382" i="1" s="1"/>
  <c r="G5386" i="11"/>
  <c r="I5383" i="1" s="1"/>
  <c r="G5387" i="11"/>
  <c r="I5384" i="1" s="1"/>
  <c r="G5388" i="11"/>
  <c r="I5385" i="1" s="1"/>
  <c r="G5389" i="11"/>
  <c r="I5386" i="1" s="1"/>
  <c r="G5390" i="11"/>
  <c r="I5387" i="1" s="1"/>
  <c r="G5391" i="11"/>
  <c r="I5388" i="1" s="1"/>
  <c r="G5392" i="11"/>
  <c r="I5389" i="1" s="1"/>
  <c r="G5393" i="11"/>
  <c r="I5390" i="1" s="1"/>
  <c r="G5394" i="11"/>
  <c r="I5391" i="1" s="1"/>
  <c r="G5395" i="11"/>
  <c r="I5392" i="1" s="1"/>
  <c r="G5396" i="11"/>
  <c r="I5393" i="1" s="1"/>
  <c r="G5397" i="11"/>
  <c r="I5394" i="1" s="1"/>
  <c r="G5398" i="11"/>
  <c r="I5395" i="1" s="1"/>
  <c r="G5399" i="11"/>
  <c r="I5396" i="1" s="1"/>
  <c r="G5400" i="11"/>
  <c r="I5397" i="1" s="1"/>
  <c r="G5401" i="11"/>
  <c r="I5398" i="1" s="1"/>
  <c r="G5402" i="11"/>
  <c r="I5399" i="1" s="1"/>
  <c r="G5403" i="11"/>
  <c r="I5400" i="1" s="1"/>
  <c r="G5404" i="11"/>
  <c r="I5401" i="1" s="1"/>
  <c r="G5405" i="11"/>
  <c r="I5402" i="1" s="1"/>
  <c r="G5406" i="11"/>
  <c r="I5403" i="1" s="1"/>
  <c r="G5407" i="11"/>
  <c r="I5404" i="1" s="1"/>
  <c r="G5408" i="11"/>
  <c r="I5405" i="1" s="1"/>
  <c r="G5409" i="11"/>
  <c r="I5406" i="1" s="1"/>
  <c r="G5410" i="11"/>
  <c r="I5407" i="1" s="1"/>
  <c r="G5411" i="11"/>
  <c r="I5408" i="1" s="1"/>
  <c r="G5412" i="11"/>
  <c r="I5409" i="1" s="1"/>
  <c r="G5413" i="11"/>
  <c r="I5410" i="1" s="1"/>
  <c r="G5414" i="11"/>
  <c r="I5411" i="1" s="1"/>
  <c r="G5415" i="11"/>
  <c r="I5412" i="1" s="1"/>
  <c r="G5416" i="11"/>
  <c r="I5413" i="1" s="1"/>
  <c r="G5417" i="11"/>
  <c r="I5414" i="1" s="1"/>
  <c r="G5418" i="11"/>
  <c r="I5415" i="1" s="1"/>
  <c r="G5419" i="11"/>
  <c r="I5416" i="1" s="1"/>
  <c r="G5420" i="11"/>
  <c r="I5417" i="1" s="1"/>
  <c r="G5421" i="11"/>
  <c r="I5418" i="1" s="1"/>
  <c r="G5422" i="11"/>
  <c r="I5419" i="1" s="1"/>
  <c r="G5423" i="11"/>
  <c r="I5420" i="1" s="1"/>
  <c r="G5424" i="11"/>
  <c r="I5421" i="1" s="1"/>
  <c r="G5425" i="11"/>
  <c r="I5422" i="1" s="1"/>
  <c r="G5426" i="11"/>
  <c r="I5423" i="1" s="1"/>
  <c r="G5427" i="11"/>
  <c r="I5424" i="1" s="1"/>
  <c r="G5428" i="11"/>
  <c r="I5425" i="1" s="1"/>
  <c r="G5429" i="11"/>
  <c r="I5426" i="1" s="1"/>
  <c r="G5430" i="11"/>
  <c r="I5427" i="1" s="1"/>
  <c r="G5431" i="11"/>
  <c r="I5428" i="1" s="1"/>
  <c r="G5432" i="11"/>
  <c r="I5429" i="1" s="1"/>
  <c r="G5433" i="11"/>
  <c r="I5430" i="1" s="1"/>
  <c r="G5434" i="11"/>
  <c r="I5431" i="1" s="1"/>
  <c r="G5435" i="11"/>
  <c r="I5432" i="1" s="1"/>
  <c r="G5436" i="11"/>
  <c r="I5433" i="1" s="1"/>
  <c r="G5437" i="11"/>
  <c r="I5434" i="1" s="1"/>
  <c r="G5438" i="11"/>
  <c r="I5435" i="1" s="1"/>
  <c r="G5439" i="11"/>
  <c r="I5436" i="1" s="1"/>
  <c r="G5440" i="11"/>
  <c r="I5437" i="1" s="1"/>
  <c r="G5441" i="11"/>
  <c r="I5438" i="1" s="1"/>
  <c r="G5442" i="11"/>
  <c r="I5439" i="1" s="1"/>
  <c r="G5443" i="11"/>
  <c r="I5440" i="1" s="1"/>
  <c r="G5444" i="11"/>
  <c r="I5441" i="1" s="1"/>
  <c r="G5445" i="11"/>
  <c r="I5442" i="1" s="1"/>
  <c r="G5446" i="11"/>
  <c r="I5443" i="1" s="1"/>
  <c r="G5447" i="11"/>
  <c r="I5444" i="1" s="1"/>
  <c r="G5448" i="11"/>
  <c r="I5445" i="1" s="1"/>
  <c r="G5449" i="11"/>
  <c r="I5446" i="1" s="1"/>
  <c r="G5450" i="11"/>
  <c r="I5447" i="1" s="1"/>
  <c r="G5451" i="11"/>
  <c r="I5448" i="1" s="1"/>
  <c r="G5452" i="11"/>
  <c r="I5449" i="1" s="1"/>
  <c r="G5453" i="11"/>
  <c r="I5450" i="1" s="1"/>
  <c r="G5454" i="11"/>
  <c r="I5451" i="1" s="1"/>
  <c r="G5455" i="11"/>
  <c r="I5452" i="1" s="1"/>
  <c r="G5456" i="11"/>
  <c r="I5453" i="1" s="1"/>
  <c r="G5457" i="11"/>
  <c r="I5454" i="1" s="1"/>
  <c r="G5458" i="11"/>
  <c r="I5455" i="1" s="1"/>
  <c r="G5459" i="11"/>
  <c r="I5456" i="1" s="1"/>
  <c r="G5460" i="11"/>
  <c r="I5457" i="1" s="1"/>
  <c r="G5461" i="11"/>
  <c r="I5458" i="1" s="1"/>
  <c r="G5462" i="11"/>
  <c r="I5459" i="1" s="1"/>
  <c r="G5463" i="11"/>
  <c r="I5460" i="1" s="1"/>
  <c r="G5464" i="11"/>
  <c r="I5461" i="1" s="1"/>
  <c r="G5465" i="11"/>
  <c r="I5462" i="1" s="1"/>
  <c r="G5466" i="11"/>
  <c r="I5463" i="1" s="1"/>
  <c r="G5467" i="11"/>
  <c r="I5464" i="1" s="1"/>
  <c r="G5468" i="11"/>
  <c r="I5465" i="1" s="1"/>
  <c r="G5469" i="11"/>
  <c r="I5466" i="1" s="1"/>
  <c r="G5470" i="11"/>
  <c r="I5467" i="1" s="1"/>
  <c r="G5471" i="11"/>
  <c r="I5468" i="1" s="1"/>
  <c r="G5472" i="11"/>
  <c r="I5469" i="1" s="1"/>
  <c r="G5473" i="11"/>
  <c r="I5470" i="1" s="1"/>
  <c r="G5474" i="11"/>
  <c r="I5471" i="1" s="1"/>
  <c r="G5475" i="11"/>
  <c r="I5472" i="1" s="1"/>
  <c r="G5476" i="11"/>
  <c r="I5473" i="1" s="1"/>
  <c r="G5477" i="11"/>
  <c r="I5474" i="1" s="1"/>
  <c r="G5478" i="11"/>
  <c r="I5475" i="1" s="1"/>
  <c r="G5479" i="11"/>
  <c r="I5476" i="1" s="1"/>
  <c r="G5480" i="11"/>
  <c r="I5477" i="1" s="1"/>
  <c r="G5481" i="11"/>
  <c r="I5478" i="1" s="1"/>
  <c r="G5482" i="11"/>
  <c r="I5479" i="1" s="1"/>
  <c r="G5483" i="11"/>
  <c r="I5480" i="1" s="1"/>
  <c r="G5484" i="11"/>
  <c r="I5481" i="1" s="1"/>
  <c r="G5485" i="11"/>
  <c r="I5482" i="1" s="1"/>
  <c r="G5486" i="11"/>
  <c r="I5483" i="1" s="1"/>
  <c r="G5487" i="11"/>
  <c r="I5484" i="1" s="1"/>
  <c r="G5488" i="11"/>
  <c r="I5485" i="1" s="1"/>
  <c r="G5489" i="11"/>
  <c r="I5486" i="1" s="1"/>
  <c r="G5490" i="11"/>
  <c r="I5487" i="1" s="1"/>
  <c r="G5491" i="11"/>
  <c r="I5488" i="1" s="1"/>
  <c r="G5492" i="11"/>
  <c r="I5489" i="1" s="1"/>
  <c r="G5493" i="11"/>
  <c r="I5490" i="1" s="1"/>
  <c r="G5494" i="11"/>
  <c r="I5491" i="1" s="1"/>
  <c r="G5495" i="11"/>
  <c r="I5492" i="1" s="1"/>
  <c r="G5496" i="11"/>
  <c r="I5493" i="1" s="1"/>
  <c r="G5497" i="11"/>
  <c r="I5494" i="1" s="1"/>
  <c r="G5498" i="11"/>
  <c r="I5495" i="1" s="1"/>
  <c r="G5499" i="11"/>
  <c r="I5496" i="1" s="1"/>
  <c r="G5500" i="11"/>
  <c r="I5497" i="1" s="1"/>
  <c r="G5501" i="11"/>
  <c r="I5498" i="1" s="1"/>
  <c r="G5502" i="11"/>
  <c r="I5499" i="1" s="1"/>
  <c r="G5503" i="11"/>
  <c r="I5500" i="1" s="1"/>
  <c r="G5504" i="11"/>
  <c r="I5501" i="1" s="1"/>
  <c r="G5505" i="11"/>
  <c r="I5502" i="1" s="1"/>
  <c r="G5506" i="11"/>
  <c r="I5503" i="1" s="1"/>
  <c r="G5507" i="11"/>
  <c r="I5504" i="1" s="1"/>
  <c r="G5508" i="11"/>
  <c r="I5505" i="1" s="1"/>
  <c r="G5509" i="11"/>
  <c r="I5506" i="1" s="1"/>
  <c r="G5510" i="11"/>
  <c r="I5507" i="1" s="1"/>
  <c r="G5511" i="11"/>
  <c r="I5508" i="1" s="1"/>
  <c r="G5512" i="11"/>
  <c r="I5509" i="1" s="1"/>
  <c r="G5513" i="11"/>
  <c r="I5510" i="1" s="1"/>
  <c r="G5514" i="11"/>
  <c r="I5511" i="1" s="1"/>
  <c r="G5515" i="11"/>
  <c r="I5512" i="1" s="1"/>
  <c r="G5516" i="11"/>
  <c r="I5513" i="1" s="1"/>
  <c r="G5517" i="11"/>
  <c r="I5514" i="1" s="1"/>
  <c r="G5518" i="11"/>
  <c r="I5515" i="1" s="1"/>
  <c r="G5519" i="11"/>
  <c r="I5516" i="1" s="1"/>
  <c r="G5520" i="11"/>
  <c r="I5517" i="1" s="1"/>
  <c r="G5521" i="11"/>
  <c r="I5518" i="1" s="1"/>
  <c r="G5522" i="11"/>
  <c r="I5519" i="1" s="1"/>
  <c r="G5523" i="11"/>
  <c r="I5520" i="1" s="1"/>
  <c r="G5524" i="11"/>
  <c r="I5521" i="1" s="1"/>
  <c r="G5525" i="11"/>
  <c r="I5522" i="1" s="1"/>
  <c r="G5526" i="11"/>
  <c r="I5523" i="1" s="1"/>
  <c r="G5527" i="11"/>
  <c r="I5524" i="1" s="1"/>
  <c r="G5528" i="11"/>
  <c r="I5525" i="1" s="1"/>
  <c r="G5529" i="11"/>
  <c r="I5526" i="1" s="1"/>
  <c r="G5530" i="11"/>
  <c r="I5527" i="1" s="1"/>
  <c r="G5531" i="11"/>
  <c r="I5528" i="1" s="1"/>
  <c r="G5532" i="11"/>
  <c r="I5529" i="1" s="1"/>
  <c r="G5533" i="11"/>
  <c r="I5530" i="1" s="1"/>
  <c r="G5534" i="11"/>
  <c r="I5531" i="1" s="1"/>
  <c r="G5535" i="11"/>
  <c r="I5532" i="1" s="1"/>
  <c r="G5536" i="11"/>
  <c r="I5533" i="1" s="1"/>
  <c r="G5537" i="11"/>
  <c r="I5534" i="1" s="1"/>
  <c r="G5538" i="11"/>
  <c r="I5535" i="1" s="1"/>
  <c r="G5539" i="11"/>
  <c r="I5536" i="1" s="1"/>
  <c r="G5540" i="11"/>
  <c r="I5537" i="1" s="1"/>
  <c r="G5541" i="11"/>
  <c r="I5538" i="1" s="1"/>
  <c r="G5542" i="11"/>
  <c r="I5539" i="1" s="1"/>
  <c r="G5543" i="11"/>
  <c r="I5540" i="1" s="1"/>
  <c r="G5544" i="11"/>
  <c r="I5541" i="1" s="1"/>
  <c r="G5545" i="11"/>
  <c r="I5542" i="1" s="1"/>
  <c r="G5546" i="11"/>
  <c r="I5543" i="1" s="1"/>
  <c r="G5547" i="11"/>
  <c r="I5544" i="1" s="1"/>
  <c r="G5548" i="11"/>
  <c r="I5545" i="1" s="1"/>
  <c r="G5549" i="11"/>
  <c r="I5546" i="1" s="1"/>
  <c r="G5550" i="11"/>
  <c r="I5547" i="1" s="1"/>
  <c r="G5551" i="11"/>
  <c r="I5548" i="1" s="1"/>
  <c r="G5552" i="11"/>
  <c r="I5549" i="1" s="1"/>
  <c r="G5553" i="11"/>
  <c r="I5550" i="1" s="1"/>
  <c r="G5554" i="11"/>
  <c r="I5551" i="1" s="1"/>
  <c r="G5555" i="11"/>
  <c r="I5552" i="1" s="1"/>
  <c r="G5556" i="11"/>
  <c r="I5553" i="1" s="1"/>
  <c r="G5557" i="11"/>
  <c r="I5554" i="1" s="1"/>
  <c r="G5558" i="11"/>
  <c r="I5555" i="1" s="1"/>
  <c r="G5559" i="11"/>
  <c r="I5556" i="1" s="1"/>
  <c r="G5560" i="11"/>
  <c r="I5557" i="1" s="1"/>
  <c r="G5561" i="11"/>
  <c r="I5558" i="1" s="1"/>
  <c r="G5562" i="11"/>
  <c r="I5559" i="1" s="1"/>
  <c r="G5563" i="11"/>
  <c r="I5560" i="1" s="1"/>
  <c r="G5564" i="11"/>
  <c r="I5561" i="1" s="1"/>
  <c r="G5565" i="11"/>
  <c r="I5562" i="1" s="1"/>
  <c r="G5566" i="11"/>
  <c r="I5563" i="1" s="1"/>
  <c r="G5567" i="11"/>
  <c r="I5564" i="1" s="1"/>
  <c r="G5568" i="11"/>
  <c r="I5565" i="1" s="1"/>
  <c r="G5569" i="11"/>
  <c r="I5566" i="1" s="1"/>
  <c r="G5570" i="11"/>
  <c r="I5567" i="1" s="1"/>
  <c r="G5571" i="11"/>
  <c r="I5568" i="1" s="1"/>
  <c r="G5572" i="11"/>
  <c r="I5569" i="1" s="1"/>
  <c r="G5573" i="11"/>
  <c r="I5570" i="1" s="1"/>
  <c r="G5574" i="11"/>
  <c r="I5571" i="1" s="1"/>
  <c r="G5575" i="11"/>
  <c r="I5572" i="1" s="1"/>
  <c r="G5576" i="11"/>
  <c r="I5573" i="1" s="1"/>
  <c r="G5577" i="11"/>
  <c r="I5574" i="1" s="1"/>
  <c r="G5578" i="11"/>
  <c r="I5575" i="1" s="1"/>
  <c r="G5579" i="11"/>
  <c r="I5576" i="1" s="1"/>
  <c r="G5580" i="11"/>
  <c r="I5577" i="1" s="1"/>
  <c r="G5581" i="11"/>
  <c r="I5578" i="1" s="1"/>
  <c r="G5582" i="11"/>
  <c r="I5579" i="1" s="1"/>
  <c r="G5583" i="11"/>
  <c r="I5580" i="1" s="1"/>
  <c r="G5584" i="11"/>
  <c r="I5581" i="1" s="1"/>
  <c r="G5585" i="11"/>
  <c r="I5582" i="1" s="1"/>
  <c r="G5586" i="11"/>
  <c r="I5583" i="1" s="1"/>
  <c r="G5587" i="11"/>
  <c r="I5584" i="1" s="1"/>
  <c r="G5588" i="11"/>
  <c r="I5585" i="1" s="1"/>
  <c r="G5589" i="11"/>
  <c r="I5586" i="1" s="1"/>
  <c r="G5590" i="11"/>
  <c r="I5587" i="1" s="1"/>
  <c r="G5591" i="11"/>
  <c r="I5588" i="1" s="1"/>
  <c r="G5592" i="11"/>
  <c r="I5589" i="1" s="1"/>
  <c r="G5593" i="11"/>
  <c r="I5590" i="1" s="1"/>
  <c r="G5594" i="11"/>
  <c r="I5591" i="1" s="1"/>
  <c r="G5595" i="11"/>
  <c r="I5592" i="1" s="1"/>
  <c r="G5596" i="11"/>
  <c r="I5593" i="1" s="1"/>
  <c r="G5597" i="11"/>
  <c r="I5594" i="1" s="1"/>
  <c r="G5598" i="11"/>
  <c r="I5595" i="1" s="1"/>
  <c r="G5599" i="11"/>
  <c r="I5596" i="1" s="1"/>
  <c r="G5600" i="11"/>
  <c r="I5597" i="1" s="1"/>
  <c r="G5601" i="11"/>
  <c r="I5598" i="1" s="1"/>
  <c r="G5602" i="11"/>
  <c r="I5599" i="1" s="1"/>
  <c r="G5603" i="11"/>
  <c r="I5600" i="1" s="1"/>
  <c r="G5604" i="11"/>
  <c r="I5601" i="1" s="1"/>
  <c r="G5605" i="11"/>
  <c r="I5602" i="1" s="1"/>
  <c r="G5606" i="11"/>
  <c r="I5603" i="1" s="1"/>
  <c r="G5607" i="11"/>
  <c r="I5604" i="1" s="1"/>
  <c r="G5608" i="11"/>
  <c r="I5605" i="1" s="1"/>
  <c r="G5609" i="11"/>
  <c r="I5606" i="1" s="1"/>
  <c r="G5610" i="11"/>
  <c r="I5607" i="1" s="1"/>
  <c r="G5611" i="11"/>
  <c r="I5608" i="1" s="1"/>
  <c r="G5612" i="11"/>
  <c r="I5609" i="1" s="1"/>
  <c r="G5613" i="11"/>
  <c r="I5610" i="1" s="1"/>
  <c r="G5614" i="11"/>
  <c r="I5611" i="1" s="1"/>
  <c r="G5615" i="11"/>
  <c r="I5612" i="1" s="1"/>
  <c r="G5616" i="11"/>
  <c r="I5613" i="1" s="1"/>
  <c r="G5617" i="11"/>
  <c r="I5614" i="1" s="1"/>
  <c r="G5618" i="11"/>
  <c r="I5615" i="1" s="1"/>
  <c r="G5619" i="11"/>
  <c r="I5616" i="1" s="1"/>
  <c r="G5620" i="11"/>
  <c r="I5617" i="1" s="1"/>
  <c r="G5621" i="11"/>
  <c r="I5618" i="1" s="1"/>
  <c r="G5622" i="11"/>
  <c r="I5619" i="1" s="1"/>
  <c r="G5623" i="11"/>
  <c r="I5620" i="1" s="1"/>
  <c r="G5624" i="11"/>
  <c r="I5621" i="1" s="1"/>
  <c r="G5625" i="11"/>
  <c r="I5622" i="1" s="1"/>
  <c r="G5626" i="11"/>
  <c r="I5623" i="1" s="1"/>
  <c r="G5627" i="11"/>
  <c r="I5624" i="1" s="1"/>
  <c r="G5628" i="11"/>
  <c r="I5625" i="1" s="1"/>
  <c r="G5629" i="11"/>
  <c r="I5626" i="1" s="1"/>
  <c r="G5630" i="11"/>
  <c r="I5627" i="1" s="1"/>
  <c r="G5631" i="11"/>
  <c r="I5628" i="1" s="1"/>
  <c r="G5632" i="11"/>
  <c r="I5629" i="1" s="1"/>
  <c r="G5633" i="11"/>
  <c r="I5630" i="1" s="1"/>
  <c r="G5634" i="11"/>
  <c r="I5631" i="1" s="1"/>
  <c r="G5635" i="11"/>
  <c r="I5632" i="1" s="1"/>
  <c r="G5636" i="11"/>
  <c r="I5633" i="1" s="1"/>
  <c r="G5637" i="11"/>
  <c r="I5634" i="1" s="1"/>
  <c r="G5638" i="11"/>
  <c r="I5635" i="1" s="1"/>
  <c r="G5639" i="11"/>
  <c r="I5636" i="1" s="1"/>
  <c r="G5640" i="11"/>
  <c r="I5637" i="1" s="1"/>
  <c r="G5641" i="11"/>
  <c r="I5638" i="1" s="1"/>
  <c r="G5642" i="11"/>
  <c r="I5639" i="1" s="1"/>
  <c r="G5643" i="11"/>
  <c r="I5640" i="1" s="1"/>
  <c r="G5644" i="11"/>
  <c r="I5641" i="1" s="1"/>
  <c r="G5645" i="11"/>
  <c r="I5642" i="1" s="1"/>
  <c r="G5646" i="11"/>
  <c r="I5643" i="1" s="1"/>
  <c r="G5647" i="11"/>
  <c r="I5644" i="1" s="1"/>
  <c r="G5648" i="11"/>
  <c r="I5645" i="1" s="1"/>
  <c r="G5649" i="11"/>
  <c r="I5646" i="1" s="1"/>
  <c r="G5650" i="11"/>
  <c r="I5647" i="1" s="1"/>
  <c r="G5651" i="11"/>
  <c r="I5648" i="1" s="1"/>
  <c r="G5652" i="11"/>
  <c r="I5649" i="1" s="1"/>
  <c r="G5653" i="11"/>
  <c r="I5650" i="1" s="1"/>
  <c r="G5654" i="11"/>
  <c r="I5651" i="1" s="1"/>
  <c r="G5655" i="11"/>
  <c r="I5652" i="1" s="1"/>
  <c r="G5656" i="11"/>
  <c r="I5653" i="1" s="1"/>
  <c r="G5657" i="11"/>
  <c r="I5654" i="1" s="1"/>
  <c r="G5658" i="11"/>
  <c r="I5655" i="1" s="1"/>
  <c r="G5659" i="11"/>
  <c r="I5656" i="1" s="1"/>
  <c r="G5660" i="11"/>
  <c r="I5657" i="1" s="1"/>
  <c r="G5661" i="11"/>
  <c r="I5658" i="1" s="1"/>
  <c r="G5662" i="11"/>
  <c r="I5659" i="1" s="1"/>
  <c r="G5663" i="11"/>
  <c r="I5660" i="1" s="1"/>
  <c r="G5664" i="11"/>
  <c r="I5661" i="1" s="1"/>
  <c r="G5665" i="11"/>
  <c r="I5662" i="1" s="1"/>
  <c r="G5666" i="11"/>
  <c r="I5663" i="1" s="1"/>
  <c r="G5667" i="11"/>
  <c r="I5664" i="1" s="1"/>
  <c r="G5668" i="11"/>
  <c r="I5665" i="1" s="1"/>
  <c r="G5669" i="11"/>
  <c r="I5666" i="1" s="1"/>
  <c r="G5670" i="11"/>
  <c r="I5667" i="1" s="1"/>
  <c r="G5671" i="11"/>
  <c r="I5668" i="1" s="1"/>
  <c r="G5672" i="11"/>
  <c r="I5669" i="1" s="1"/>
  <c r="G5673" i="11"/>
  <c r="I5670" i="1" s="1"/>
  <c r="G5674" i="11"/>
  <c r="I5671" i="1" s="1"/>
  <c r="G5675" i="11"/>
  <c r="I5672" i="1" s="1"/>
  <c r="G5676" i="11"/>
  <c r="I5673" i="1" s="1"/>
  <c r="G5677" i="11"/>
  <c r="I5674" i="1" s="1"/>
  <c r="G5678" i="11"/>
  <c r="I5675" i="1" s="1"/>
  <c r="G5679" i="11"/>
  <c r="I5676" i="1" s="1"/>
  <c r="G5680" i="11"/>
  <c r="I5677" i="1" s="1"/>
  <c r="G5681" i="11"/>
  <c r="I5678" i="1" s="1"/>
  <c r="G5682" i="11"/>
  <c r="I5679" i="1" s="1"/>
  <c r="G5683" i="11"/>
  <c r="I5680" i="1" s="1"/>
  <c r="G5684" i="11"/>
  <c r="I5681" i="1" s="1"/>
  <c r="G5685" i="11"/>
  <c r="I5682" i="1" s="1"/>
  <c r="G5686" i="11"/>
  <c r="I5683" i="1" s="1"/>
  <c r="G5687" i="11"/>
  <c r="I5684" i="1" s="1"/>
  <c r="G5688" i="11"/>
  <c r="I5685" i="1" s="1"/>
  <c r="G5689" i="11"/>
  <c r="I5686" i="1" s="1"/>
  <c r="G5690" i="11"/>
  <c r="I5687" i="1" s="1"/>
  <c r="G5691" i="11"/>
  <c r="I5688" i="1" s="1"/>
  <c r="G5692" i="11"/>
  <c r="I5689" i="1" s="1"/>
  <c r="G5693" i="11"/>
  <c r="I5690" i="1" s="1"/>
  <c r="G5694" i="11"/>
  <c r="I5691" i="1" s="1"/>
  <c r="G5695" i="11"/>
  <c r="I5692" i="1" s="1"/>
  <c r="G5696" i="11"/>
  <c r="I5693" i="1" s="1"/>
  <c r="G5697" i="11"/>
  <c r="I5694" i="1" s="1"/>
  <c r="G5698" i="11"/>
  <c r="I5695" i="1" s="1"/>
  <c r="G5699" i="11"/>
  <c r="I5696" i="1" s="1"/>
  <c r="G5700" i="11"/>
  <c r="I5697" i="1" s="1"/>
  <c r="G5701" i="11"/>
  <c r="I5698" i="1" s="1"/>
  <c r="G5702" i="11"/>
  <c r="I5699" i="1" s="1"/>
  <c r="G5703" i="11"/>
  <c r="I5700" i="1" s="1"/>
  <c r="G5704" i="11"/>
  <c r="I5701" i="1" s="1"/>
  <c r="G5705" i="11"/>
  <c r="I5702" i="1" s="1"/>
  <c r="G5706" i="11"/>
  <c r="I5703" i="1" s="1"/>
  <c r="G5707" i="11"/>
  <c r="I5704" i="1" s="1"/>
  <c r="G5708" i="11"/>
  <c r="I5705" i="1" s="1"/>
  <c r="G5709" i="11"/>
  <c r="I5706" i="1" s="1"/>
  <c r="G5710" i="11"/>
  <c r="I5707" i="1" s="1"/>
  <c r="G5711" i="11"/>
  <c r="I5708" i="1" s="1"/>
  <c r="G5712" i="11"/>
  <c r="I5709" i="1" s="1"/>
  <c r="G5713" i="11"/>
  <c r="I5710" i="1" s="1"/>
  <c r="G5714" i="11"/>
  <c r="I5711" i="1" s="1"/>
  <c r="G5715" i="11"/>
  <c r="I5712" i="1" s="1"/>
  <c r="G5716" i="11"/>
  <c r="I5713" i="1" s="1"/>
  <c r="G5717" i="11"/>
  <c r="I5714" i="1" s="1"/>
  <c r="G5718" i="11"/>
  <c r="I5715" i="1" s="1"/>
  <c r="G5719" i="11"/>
  <c r="I5716" i="1" s="1"/>
  <c r="G5720" i="11"/>
  <c r="I5717" i="1" s="1"/>
  <c r="G5721" i="11"/>
  <c r="I5718" i="1" s="1"/>
  <c r="G5722" i="11"/>
  <c r="I5719" i="1" s="1"/>
  <c r="G5723" i="11"/>
  <c r="I5720" i="1" s="1"/>
  <c r="G5724" i="11"/>
  <c r="I5721" i="1" s="1"/>
  <c r="G5725" i="11"/>
  <c r="I5722" i="1" s="1"/>
  <c r="G5726" i="11"/>
  <c r="I5723" i="1" s="1"/>
  <c r="G5727" i="11"/>
  <c r="I5724" i="1" s="1"/>
  <c r="G5728" i="11"/>
  <c r="I5725" i="1" s="1"/>
  <c r="G5729" i="11"/>
  <c r="I5726" i="1" s="1"/>
  <c r="G5730" i="11"/>
  <c r="I5727" i="1" s="1"/>
  <c r="G5731" i="11"/>
  <c r="I5728" i="1" s="1"/>
  <c r="G5732" i="11"/>
  <c r="I5729" i="1" s="1"/>
  <c r="G5733" i="11"/>
  <c r="I5730" i="1" s="1"/>
  <c r="G5734" i="11"/>
  <c r="I5731" i="1" s="1"/>
  <c r="G5735" i="11"/>
  <c r="I5732" i="1" s="1"/>
  <c r="G5736" i="11"/>
  <c r="I5733" i="1" s="1"/>
  <c r="G5737" i="11"/>
  <c r="I5734" i="1" s="1"/>
  <c r="G5738" i="11"/>
  <c r="I5735" i="1" s="1"/>
  <c r="G5739" i="11"/>
  <c r="I5736" i="1" s="1"/>
  <c r="G5740" i="11"/>
  <c r="I5737" i="1" s="1"/>
  <c r="G5741" i="11"/>
  <c r="I5738" i="1" s="1"/>
  <c r="G5742" i="11"/>
  <c r="I5739" i="1" s="1"/>
  <c r="G5743" i="11"/>
  <c r="I5740" i="1" s="1"/>
  <c r="G5744" i="11"/>
  <c r="I5741" i="1" s="1"/>
  <c r="G5745" i="11"/>
  <c r="I5742" i="1" s="1"/>
  <c r="G5746" i="11"/>
  <c r="I5743" i="1" s="1"/>
  <c r="G5747" i="11"/>
  <c r="I5744" i="1" s="1"/>
  <c r="G5748" i="11"/>
  <c r="I5745" i="1" s="1"/>
  <c r="G5749" i="11"/>
  <c r="I5746" i="1" s="1"/>
  <c r="G5750" i="11"/>
  <c r="I5747" i="1" s="1"/>
  <c r="G5751" i="11"/>
  <c r="I5748" i="1" s="1"/>
  <c r="G5752" i="11"/>
  <c r="I5749" i="1" s="1"/>
  <c r="G5753" i="11"/>
  <c r="I5750" i="1" s="1"/>
  <c r="G5754" i="11"/>
  <c r="I5751" i="1" s="1"/>
  <c r="G5755" i="11"/>
  <c r="I5752" i="1" s="1"/>
  <c r="G5756" i="11"/>
  <c r="I5753" i="1" s="1"/>
  <c r="G5757" i="11"/>
  <c r="I5754" i="1" s="1"/>
  <c r="G5758" i="11"/>
  <c r="I5755" i="1" s="1"/>
  <c r="G5759" i="11"/>
  <c r="I5756" i="1" s="1"/>
  <c r="G5760" i="11"/>
  <c r="I5757" i="1" s="1"/>
  <c r="G5761" i="11"/>
  <c r="I5758" i="1" s="1"/>
  <c r="G5762" i="11"/>
  <c r="I5759" i="1" s="1"/>
  <c r="G5763" i="11"/>
  <c r="I5760" i="1" s="1"/>
  <c r="G5764" i="11"/>
  <c r="I5761" i="1" s="1"/>
  <c r="G5765" i="11"/>
  <c r="I5762" i="1" s="1"/>
  <c r="G5766" i="11"/>
  <c r="I5763" i="1" s="1"/>
  <c r="G5767" i="11"/>
  <c r="I5764" i="1" s="1"/>
  <c r="G5768" i="11"/>
  <c r="I5765" i="1" s="1"/>
  <c r="G5769" i="11"/>
  <c r="I5766" i="1" s="1"/>
  <c r="G5770" i="11"/>
  <c r="I5767" i="1" s="1"/>
  <c r="G5771" i="11"/>
  <c r="I5768" i="1" s="1"/>
  <c r="G5772" i="11"/>
  <c r="I5769" i="1" s="1"/>
  <c r="G5773" i="11"/>
  <c r="I5770" i="1" s="1"/>
  <c r="G5774" i="11"/>
  <c r="I5771" i="1" s="1"/>
  <c r="G5775" i="11"/>
  <c r="I5772" i="1" s="1"/>
  <c r="G5776" i="11"/>
  <c r="I5773" i="1" s="1"/>
  <c r="G5777" i="11"/>
  <c r="I5774" i="1" s="1"/>
  <c r="G5778" i="11"/>
  <c r="I5775" i="1" s="1"/>
  <c r="G5779" i="11"/>
  <c r="I5776" i="1" s="1"/>
  <c r="G5780" i="11"/>
  <c r="I5777" i="1" s="1"/>
  <c r="G5781" i="11"/>
  <c r="I5778" i="1" s="1"/>
  <c r="G5782" i="11"/>
  <c r="I5779" i="1" s="1"/>
  <c r="G5783" i="11"/>
  <c r="I5780" i="1" s="1"/>
  <c r="G5784" i="11"/>
  <c r="I5781" i="1" s="1"/>
  <c r="G5785" i="11"/>
  <c r="I5782" i="1" s="1"/>
  <c r="G5786" i="11"/>
  <c r="I5783" i="1" s="1"/>
  <c r="G5787" i="11"/>
  <c r="I5784" i="1" s="1"/>
  <c r="G5788" i="11"/>
  <c r="I5785" i="1" s="1"/>
  <c r="G5789" i="11"/>
  <c r="I5786" i="1" s="1"/>
  <c r="G5790" i="11"/>
  <c r="I5787" i="1" s="1"/>
  <c r="G5791" i="11"/>
  <c r="I5788" i="1" s="1"/>
  <c r="G5792" i="11"/>
  <c r="I5789" i="1" s="1"/>
  <c r="G5793" i="11"/>
  <c r="I5790" i="1" s="1"/>
  <c r="G5794" i="11"/>
  <c r="I5791" i="1" s="1"/>
  <c r="G5795" i="11"/>
  <c r="I5792" i="1" s="1"/>
  <c r="G5796" i="11"/>
  <c r="I5793" i="1" s="1"/>
  <c r="G5797" i="11"/>
  <c r="I5794" i="1" s="1"/>
  <c r="G5798" i="11"/>
  <c r="I5795" i="1" s="1"/>
  <c r="G5799" i="11"/>
  <c r="I5796" i="1" s="1"/>
  <c r="G5800" i="11"/>
  <c r="I5797" i="1" s="1"/>
  <c r="G5801" i="11"/>
  <c r="I5798" i="1" s="1"/>
  <c r="G5802" i="11"/>
  <c r="I5799" i="1" s="1"/>
  <c r="G5803" i="11"/>
  <c r="I5800" i="1" s="1"/>
  <c r="G5804" i="11"/>
  <c r="I5801" i="1" s="1"/>
  <c r="G5805" i="11"/>
  <c r="I5802" i="1" s="1"/>
  <c r="G5806" i="11"/>
  <c r="I5803" i="1" s="1"/>
  <c r="G5807" i="11"/>
  <c r="I5804" i="1" s="1"/>
  <c r="G5808" i="11"/>
  <c r="I5805" i="1" s="1"/>
  <c r="G5809" i="11"/>
  <c r="I5806" i="1" s="1"/>
  <c r="G5810" i="11"/>
  <c r="I5807" i="1" s="1"/>
  <c r="G5811" i="11"/>
  <c r="I5808" i="1" s="1"/>
  <c r="G5812" i="11"/>
  <c r="I5809" i="1" s="1"/>
  <c r="G5813" i="11"/>
  <c r="I5810" i="1" s="1"/>
  <c r="G5814" i="11"/>
  <c r="I5811" i="1" s="1"/>
  <c r="G5815" i="11"/>
  <c r="I5812" i="1" s="1"/>
  <c r="G5816" i="11"/>
  <c r="I5813" i="1" s="1"/>
  <c r="G5817" i="11"/>
  <c r="I5814" i="1" s="1"/>
  <c r="G5818" i="11"/>
  <c r="I5815" i="1" s="1"/>
  <c r="G5819" i="11"/>
  <c r="I5816" i="1" s="1"/>
  <c r="G5820" i="11"/>
  <c r="I5817" i="1" s="1"/>
  <c r="G5821" i="11"/>
  <c r="I5818" i="1" s="1"/>
  <c r="G5822" i="11"/>
  <c r="I5819" i="1" s="1"/>
  <c r="G5823" i="11"/>
  <c r="I5820" i="1" s="1"/>
  <c r="G5824" i="11"/>
  <c r="I5821" i="1" s="1"/>
  <c r="G5825" i="11"/>
  <c r="I5822" i="1" s="1"/>
  <c r="G5826" i="11"/>
  <c r="I5823" i="1" s="1"/>
  <c r="G5827" i="11"/>
  <c r="I5824" i="1" s="1"/>
  <c r="G5828" i="11"/>
  <c r="I5825" i="1" s="1"/>
  <c r="G5829" i="11"/>
  <c r="I5826" i="1" s="1"/>
  <c r="G5830" i="11"/>
  <c r="I5827" i="1" s="1"/>
  <c r="G5831" i="11"/>
  <c r="I5828" i="1" s="1"/>
  <c r="G5832" i="11"/>
  <c r="I5829" i="1" s="1"/>
  <c r="G5833" i="11"/>
  <c r="I5830" i="1" s="1"/>
  <c r="G5834" i="11"/>
  <c r="I5831" i="1" s="1"/>
  <c r="G5835" i="11"/>
  <c r="I5832" i="1" s="1"/>
  <c r="G5836" i="11"/>
  <c r="I5833" i="1" s="1"/>
  <c r="G5837" i="11"/>
  <c r="I5834" i="1" s="1"/>
  <c r="G5838" i="11"/>
  <c r="I5835" i="1" s="1"/>
  <c r="G5839" i="11"/>
  <c r="I5836" i="1" s="1"/>
  <c r="G5840" i="11"/>
  <c r="I5837" i="1" s="1"/>
  <c r="G5841" i="11"/>
  <c r="I5838" i="1" s="1"/>
  <c r="G5842" i="11"/>
  <c r="I5839" i="1" s="1"/>
  <c r="G5843" i="11"/>
  <c r="I5840" i="1" s="1"/>
  <c r="G5844" i="11"/>
  <c r="I5841" i="1" s="1"/>
  <c r="G5845" i="11"/>
  <c r="I5842" i="1" s="1"/>
  <c r="G5846" i="11"/>
  <c r="I5843" i="1" s="1"/>
  <c r="G5847" i="11"/>
  <c r="I5844" i="1" s="1"/>
  <c r="G5848" i="11"/>
  <c r="I5845" i="1" s="1"/>
  <c r="G5849" i="11"/>
  <c r="I5846" i="1" s="1"/>
  <c r="G5850" i="11"/>
  <c r="I5847" i="1" s="1"/>
  <c r="G5851" i="11"/>
  <c r="I5848" i="1" s="1"/>
  <c r="G5852" i="11"/>
  <c r="I5849" i="1" s="1"/>
  <c r="G5853" i="11"/>
  <c r="I5850" i="1" s="1"/>
  <c r="G5854" i="11"/>
  <c r="I5851" i="1" s="1"/>
  <c r="G5855" i="11"/>
  <c r="I5852" i="1" s="1"/>
  <c r="G5856" i="11"/>
  <c r="I5853" i="1" s="1"/>
  <c r="G5857" i="11"/>
  <c r="I5854" i="1" s="1"/>
  <c r="G5858" i="11"/>
  <c r="I5855" i="1" s="1"/>
  <c r="G5859" i="11"/>
  <c r="I5856" i="1" s="1"/>
  <c r="G5860" i="11"/>
  <c r="I5857" i="1" s="1"/>
  <c r="G5861" i="11"/>
  <c r="I5858" i="1" s="1"/>
  <c r="G5862" i="11"/>
  <c r="I5859" i="1" s="1"/>
  <c r="G5863" i="11"/>
  <c r="I5860" i="1" s="1"/>
  <c r="G5864" i="11"/>
  <c r="I5861" i="1" s="1"/>
  <c r="G5865" i="11"/>
  <c r="I5862" i="1" s="1"/>
  <c r="G5866" i="11"/>
  <c r="I5863" i="1" s="1"/>
  <c r="G5867" i="11"/>
  <c r="I5864" i="1" s="1"/>
  <c r="G5868" i="11"/>
  <c r="I5865" i="1" s="1"/>
  <c r="G5869" i="11"/>
  <c r="I5866" i="1" s="1"/>
  <c r="G5870" i="11"/>
  <c r="I5867" i="1" s="1"/>
  <c r="G5871" i="11"/>
  <c r="I5868" i="1" s="1"/>
  <c r="G5872" i="11"/>
  <c r="I5869" i="1" s="1"/>
  <c r="G5873" i="11"/>
  <c r="I5870" i="1" s="1"/>
  <c r="G5874" i="11"/>
  <c r="I5871" i="1" s="1"/>
  <c r="G5875" i="11"/>
  <c r="I5872" i="1" s="1"/>
  <c r="G5876" i="11"/>
  <c r="I5873" i="1" s="1"/>
  <c r="G5877" i="11"/>
  <c r="I5874" i="1" s="1"/>
  <c r="G5878" i="11"/>
  <c r="I5875" i="1" s="1"/>
  <c r="G5879" i="11"/>
  <c r="I5876" i="1" s="1"/>
  <c r="G5880" i="11"/>
  <c r="I5877" i="1" s="1"/>
  <c r="G5881" i="11"/>
  <c r="I5878" i="1" s="1"/>
  <c r="G5882" i="11"/>
  <c r="I5879" i="1" s="1"/>
  <c r="G5883" i="11"/>
  <c r="I5880" i="1" s="1"/>
  <c r="G5884" i="11"/>
  <c r="I5881" i="1" s="1"/>
  <c r="G5885" i="11"/>
  <c r="I5882" i="1" s="1"/>
  <c r="G5886" i="11"/>
  <c r="I5883" i="1" s="1"/>
  <c r="G5887" i="11"/>
  <c r="I5884" i="1" s="1"/>
  <c r="G5888" i="11"/>
  <c r="I5885" i="1" s="1"/>
  <c r="G5889" i="11"/>
  <c r="I5886" i="1" s="1"/>
  <c r="G5890" i="11"/>
  <c r="I5887" i="1" s="1"/>
  <c r="G5891" i="11"/>
  <c r="I5888" i="1" s="1"/>
  <c r="G5892" i="11"/>
  <c r="I5889" i="1" s="1"/>
  <c r="G5893" i="11"/>
  <c r="I5890" i="1" s="1"/>
  <c r="G5894" i="11"/>
  <c r="I5891" i="1" s="1"/>
  <c r="G5895" i="11"/>
  <c r="I5892" i="1" s="1"/>
  <c r="G5896" i="11"/>
  <c r="I5893" i="1" s="1"/>
  <c r="G5897" i="11"/>
  <c r="I5894" i="1" s="1"/>
  <c r="G5898" i="11"/>
  <c r="I5895" i="1" s="1"/>
  <c r="G5899" i="11"/>
  <c r="I5896" i="1" s="1"/>
  <c r="G5900" i="11"/>
  <c r="I5897" i="1" s="1"/>
  <c r="G5901" i="11"/>
  <c r="I5898" i="1" s="1"/>
  <c r="G5902" i="11"/>
  <c r="I5899" i="1" s="1"/>
  <c r="G5903" i="11"/>
  <c r="I5900" i="1" s="1"/>
  <c r="G5904" i="11"/>
  <c r="I5901" i="1" s="1"/>
  <c r="G5905" i="11"/>
  <c r="I5902" i="1" s="1"/>
  <c r="G5906" i="11"/>
  <c r="I5903" i="1" s="1"/>
  <c r="G5907" i="11"/>
  <c r="I5904" i="1" s="1"/>
  <c r="G5908" i="11"/>
  <c r="I5905" i="1" s="1"/>
  <c r="G5909" i="11"/>
  <c r="I5906" i="1" s="1"/>
  <c r="G5910" i="11"/>
  <c r="I5907" i="1" s="1"/>
  <c r="G5911" i="11"/>
  <c r="I5908" i="1" s="1"/>
  <c r="G5912" i="11"/>
  <c r="I5909" i="1" s="1"/>
  <c r="G5913" i="11"/>
  <c r="I5910" i="1" s="1"/>
  <c r="G5914" i="11"/>
  <c r="I5911" i="1" s="1"/>
  <c r="G5915" i="11"/>
  <c r="I5912" i="1" s="1"/>
  <c r="G5916" i="11"/>
  <c r="I5913" i="1" s="1"/>
  <c r="G5917" i="11"/>
  <c r="I5914" i="1" s="1"/>
  <c r="G5918" i="11"/>
  <c r="I5915" i="1" s="1"/>
  <c r="G5919" i="11"/>
  <c r="I5916" i="1" s="1"/>
  <c r="G5920" i="11"/>
  <c r="I5917" i="1" s="1"/>
  <c r="G5921" i="11"/>
  <c r="I5918" i="1" s="1"/>
  <c r="G5922" i="11"/>
  <c r="I5919" i="1" s="1"/>
  <c r="G5923" i="11"/>
  <c r="I5920" i="1" s="1"/>
  <c r="G5924" i="11"/>
  <c r="I5921" i="1" s="1"/>
  <c r="G5925" i="11"/>
  <c r="I5922" i="1" s="1"/>
  <c r="G5926" i="11"/>
  <c r="I5923" i="1" s="1"/>
  <c r="G5927" i="11"/>
  <c r="I5924" i="1" s="1"/>
  <c r="G5928" i="11"/>
  <c r="I5925" i="1" s="1"/>
  <c r="G5929" i="11"/>
  <c r="I5926" i="1" s="1"/>
  <c r="G5930" i="11"/>
  <c r="I5927" i="1" s="1"/>
  <c r="G5931" i="11"/>
  <c r="I5928" i="1" s="1"/>
  <c r="G5932" i="11"/>
  <c r="I5929" i="1" s="1"/>
  <c r="G5933" i="11"/>
  <c r="I5930" i="1" s="1"/>
  <c r="G5934" i="11"/>
  <c r="I5931" i="1" s="1"/>
  <c r="G5935" i="11"/>
  <c r="I5932" i="1" s="1"/>
  <c r="G5936" i="11"/>
  <c r="I5933" i="1" s="1"/>
  <c r="G5937" i="11"/>
  <c r="I5934" i="1" s="1"/>
  <c r="G5938" i="11"/>
  <c r="I5935" i="1" s="1"/>
  <c r="G5939" i="11"/>
  <c r="I5936" i="1" s="1"/>
  <c r="G5940" i="11"/>
  <c r="I5937" i="1" s="1"/>
  <c r="G5941" i="11"/>
  <c r="I5938" i="1" s="1"/>
  <c r="G5942" i="11"/>
  <c r="I5939" i="1" s="1"/>
  <c r="G5943" i="11"/>
  <c r="I5940" i="1" s="1"/>
  <c r="G5944" i="11"/>
  <c r="I5941" i="1" s="1"/>
  <c r="G5945" i="11"/>
  <c r="I5942" i="1" s="1"/>
  <c r="G5946" i="11"/>
  <c r="I5943" i="1" s="1"/>
  <c r="G5947" i="11"/>
  <c r="I5944" i="1" s="1"/>
  <c r="G5948" i="11"/>
  <c r="I5945" i="1" s="1"/>
  <c r="G5949" i="11"/>
  <c r="I5946" i="1" s="1"/>
  <c r="G5950" i="11"/>
  <c r="I5947" i="1" s="1"/>
  <c r="G5951" i="11"/>
  <c r="I5948" i="1" s="1"/>
  <c r="G5952" i="11"/>
  <c r="I5949" i="1" s="1"/>
  <c r="G5953" i="11"/>
  <c r="I5950" i="1" s="1"/>
  <c r="G5954" i="11"/>
  <c r="I5951" i="1" s="1"/>
  <c r="G5955" i="11"/>
  <c r="I5952" i="1" s="1"/>
  <c r="G5956" i="11"/>
  <c r="I5953" i="1" s="1"/>
  <c r="G5957" i="11"/>
  <c r="I5954" i="1" s="1"/>
  <c r="G5958" i="11"/>
  <c r="I5955" i="1" s="1"/>
  <c r="G5959" i="11"/>
  <c r="I5956" i="1" s="1"/>
  <c r="G5960" i="11"/>
  <c r="I5957" i="1" s="1"/>
  <c r="G5961" i="11"/>
  <c r="I5958" i="1" s="1"/>
  <c r="G5962" i="11"/>
  <c r="I5959" i="1" s="1"/>
  <c r="G5963" i="11"/>
  <c r="I5960" i="1" s="1"/>
  <c r="G5964" i="11"/>
  <c r="I5961" i="1" s="1"/>
  <c r="G5965" i="11"/>
  <c r="I5962" i="1" s="1"/>
  <c r="G5966" i="11"/>
  <c r="I5963" i="1" s="1"/>
  <c r="G5967" i="11"/>
  <c r="I5964" i="1" s="1"/>
  <c r="G5968" i="11"/>
  <c r="I5965" i="1" s="1"/>
  <c r="G5969" i="11"/>
  <c r="I5966" i="1" s="1"/>
  <c r="G5970" i="11"/>
  <c r="I5967" i="1" s="1"/>
  <c r="G5971" i="11"/>
  <c r="I5968" i="1" s="1"/>
  <c r="G5972" i="11"/>
  <c r="I5969" i="1" s="1"/>
  <c r="G5973" i="11"/>
  <c r="I5970" i="1" s="1"/>
  <c r="G5974" i="11"/>
  <c r="I5971" i="1" s="1"/>
  <c r="G5975" i="11"/>
  <c r="I5972" i="1" s="1"/>
  <c r="G5976" i="11"/>
  <c r="I5973" i="1" s="1"/>
  <c r="G5977" i="11"/>
  <c r="I5974" i="1" s="1"/>
  <c r="G5978" i="11"/>
  <c r="I5975" i="1" s="1"/>
  <c r="G5979" i="11"/>
  <c r="I5976" i="1" s="1"/>
  <c r="G5980" i="11"/>
  <c r="I5977" i="1" s="1"/>
  <c r="G5981" i="11"/>
  <c r="I5978" i="1" s="1"/>
  <c r="G5982" i="11"/>
  <c r="I5979" i="1" s="1"/>
  <c r="G5983" i="11"/>
  <c r="I5980" i="1" s="1"/>
  <c r="G5984" i="11"/>
  <c r="I5981" i="1" s="1"/>
  <c r="G5985" i="11"/>
  <c r="I5982" i="1" s="1"/>
  <c r="G5986" i="11"/>
  <c r="I5983" i="1" s="1"/>
  <c r="G5987" i="11"/>
  <c r="I5984" i="1" s="1"/>
  <c r="G5988" i="11"/>
  <c r="I5985" i="1" s="1"/>
  <c r="G5989" i="11"/>
  <c r="I5986" i="1" s="1"/>
  <c r="G5990" i="11"/>
  <c r="I5987" i="1" s="1"/>
  <c r="G5991" i="11"/>
  <c r="I5988" i="1" s="1"/>
  <c r="G5992" i="11"/>
  <c r="I5989" i="1" s="1"/>
  <c r="G5993" i="11"/>
  <c r="I5990" i="1" s="1"/>
  <c r="G5994" i="11"/>
  <c r="I5991" i="1" s="1"/>
  <c r="G5995" i="11"/>
  <c r="I5992" i="1" s="1"/>
  <c r="G5996" i="11"/>
  <c r="I5993" i="1" s="1"/>
  <c r="G5997" i="11"/>
  <c r="I5994" i="1" s="1"/>
  <c r="G5998" i="11"/>
  <c r="I5995" i="1" s="1"/>
  <c r="G5999" i="11"/>
  <c r="I5996" i="1" s="1"/>
  <c r="G6000" i="11"/>
  <c r="I5997" i="1" s="1"/>
  <c r="G6001" i="11"/>
  <c r="I5998" i="1" s="1"/>
  <c r="G6002" i="11"/>
  <c r="I5999" i="1" s="1"/>
  <c r="G6003" i="11"/>
  <c r="I6000" i="1" s="1"/>
  <c r="G6004" i="11"/>
  <c r="I6001" i="1" s="1"/>
  <c r="G6005" i="11"/>
  <c r="I6002" i="1" s="1"/>
  <c r="G6006" i="11"/>
  <c r="I6003" i="1" s="1"/>
  <c r="G6007" i="11"/>
  <c r="I6004" i="1" s="1"/>
  <c r="G6008" i="11"/>
  <c r="I6005" i="1" s="1"/>
  <c r="G6009" i="11"/>
  <c r="I6006" i="1" s="1"/>
  <c r="G6010" i="11"/>
  <c r="I6007" i="1" s="1"/>
  <c r="G6011" i="11"/>
  <c r="I6008" i="1" s="1"/>
  <c r="G6012" i="11"/>
  <c r="I6009" i="1" s="1"/>
  <c r="G6013" i="11"/>
  <c r="I6010" i="1" s="1"/>
  <c r="G6014" i="11"/>
  <c r="I6011" i="1" s="1"/>
  <c r="G6015" i="11"/>
  <c r="I6012" i="1" s="1"/>
  <c r="G6016" i="11"/>
  <c r="I6013" i="1" s="1"/>
  <c r="G6017" i="11"/>
  <c r="I6014" i="1" s="1"/>
  <c r="G6018" i="11"/>
  <c r="I6015" i="1" s="1"/>
  <c r="G6019" i="11"/>
  <c r="I6016" i="1" s="1"/>
  <c r="G6020" i="11"/>
  <c r="I6017" i="1" s="1"/>
  <c r="G6021" i="11"/>
  <c r="I6018" i="1" s="1"/>
  <c r="G6022" i="11"/>
  <c r="I6019" i="1" s="1"/>
  <c r="G6023" i="11"/>
  <c r="I6020" i="1" s="1"/>
  <c r="G6024" i="11"/>
  <c r="I6021" i="1" s="1"/>
  <c r="G6025" i="11"/>
  <c r="I6022" i="1" s="1"/>
  <c r="G6026" i="11"/>
  <c r="I6023" i="1" s="1"/>
  <c r="G6027" i="11"/>
  <c r="I6024" i="1" s="1"/>
  <c r="G6028" i="11"/>
  <c r="I6025" i="1" s="1"/>
  <c r="G6029" i="11"/>
  <c r="I6026" i="1" s="1"/>
  <c r="G6030" i="11"/>
  <c r="I6027" i="1" s="1"/>
  <c r="G6031" i="11"/>
  <c r="I6028" i="1" s="1"/>
  <c r="G6032" i="11"/>
  <c r="I6029" i="1" s="1"/>
  <c r="G6033" i="11"/>
  <c r="I6030" i="1" s="1"/>
  <c r="G6034" i="11"/>
  <c r="I6031" i="1" s="1"/>
  <c r="G6035" i="11"/>
  <c r="I6032" i="1" s="1"/>
  <c r="G6036" i="11"/>
  <c r="I6033" i="1" s="1"/>
  <c r="G6037" i="11"/>
  <c r="I6034" i="1" s="1"/>
  <c r="G6038" i="11"/>
  <c r="I6035" i="1" s="1"/>
  <c r="G6039" i="11"/>
  <c r="I6036" i="1" s="1"/>
  <c r="G6040" i="11"/>
  <c r="I6037" i="1" s="1"/>
  <c r="G6041" i="11"/>
  <c r="I6038" i="1" s="1"/>
  <c r="G6042" i="11"/>
  <c r="I6039" i="1" s="1"/>
  <c r="G6043" i="11"/>
  <c r="I6040" i="1" s="1"/>
  <c r="G6044" i="11"/>
  <c r="I6041" i="1" s="1"/>
  <c r="G6045" i="11"/>
  <c r="I6042" i="1" s="1"/>
  <c r="G6046" i="11"/>
  <c r="I6043" i="1" s="1"/>
  <c r="G6047" i="11"/>
  <c r="I6044" i="1" s="1"/>
  <c r="G6048" i="11"/>
  <c r="I6045" i="1" s="1"/>
  <c r="G6049" i="11"/>
  <c r="I6046" i="1" s="1"/>
  <c r="G6050" i="11"/>
  <c r="I6047" i="1" s="1"/>
  <c r="G6051" i="11"/>
  <c r="I6048" i="1" s="1"/>
  <c r="G6052" i="11"/>
  <c r="I6049" i="1" s="1"/>
  <c r="G6053" i="11"/>
  <c r="I6050" i="1" s="1"/>
  <c r="G6054" i="11"/>
  <c r="I6051" i="1" s="1"/>
  <c r="G6055" i="11"/>
  <c r="I6052" i="1" s="1"/>
  <c r="G6056" i="11"/>
  <c r="I6053" i="1" s="1"/>
  <c r="G6057" i="11"/>
  <c r="I6054" i="1" s="1"/>
  <c r="G6058" i="11"/>
  <c r="I6055" i="1" s="1"/>
  <c r="G6059" i="11"/>
  <c r="I6056" i="1" s="1"/>
  <c r="G6060" i="11"/>
  <c r="I6057" i="1" s="1"/>
  <c r="G6061" i="11"/>
  <c r="I6058" i="1" s="1"/>
  <c r="G6062" i="11"/>
  <c r="I6059" i="1" s="1"/>
  <c r="G6063" i="11"/>
  <c r="I6060" i="1" s="1"/>
  <c r="G6064" i="11"/>
  <c r="I6061" i="1" s="1"/>
  <c r="G6065" i="11"/>
  <c r="I6062" i="1" s="1"/>
  <c r="G6066" i="11"/>
  <c r="I6063" i="1" s="1"/>
  <c r="G6067" i="11"/>
  <c r="I6064" i="1" s="1"/>
  <c r="G6068" i="11"/>
  <c r="I6065" i="1" s="1"/>
  <c r="G6069" i="11"/>
  <c r="I6066" i="1" s="1"/>
  <c r="G6070" i="11"/>
  <c r="I6067" i="1" s="1"/>
  <c r="G6071" i="11"/>
  <c r="I6068" i="1" s="1"/>
  <c r="G6072" i="11"/>
  <c r="I6069" i="1" s="1"/>
  <c r="G6073" i="11"/>
  <c r="I6070" i="1" s="1"/>
  <c r="G6074" i="11"/>
  <c r="I6071" i="1" s="1"/>
  <c r="G6075" i="11"/>
  <c r="I6072" i="1" s="1"/>
  <c r="G6076" i="11"/>
  <c r="I6073" i="1" s="1"/>
  <c r="G6077" i="11"/>
  <c r="I6074" i="1" s="1"/>
  <c r="G6078" i="11"/>
  <c r="I6075" i="1" s="1"/>
  <c r="G6079" i="11"/>
  <c r="I6076" i="1" s="1"/>
  <c r="G6080" i="11"/>
  <c r="I6077" i="1" s="1"/>
  <c r="G6081" i="11"/>
  <c r="I6078" i="1" s="1"/>
  <c r="G6082" i="11"/>
  <c r="I6079" i="1" s="1"/>
  <c r="G6083" i="11"/>
  <c r="I6080" i="1" s="1"/>
  <c r="G6084" i="11"/>
  <c r="I6081" i="1" s="1"/>
  <c r="G6085" i="11"/>
  <c r="I6082" i="1" s="1"/>
  <c r="G6086" i="11"/>
  <c r="I6083" i="1" s="1"/>
  <c r="G6087" i="11"/>
  <c r="I6084" i="1" s="1"/>
  <c r="G6088" i="11"/>
  <c r="I6085" i="1" s="1"/>
  <c r="G6089" i="11"/>
  <c r="I6086" i="1" s="1"/>
  <c r="G6090" i="11"/>
  <c r="I6087" i="1" s="1"/>
  <c r="G6091" i="11"/>
  <c r="I6088" i="1" s="1"/>
  <c r="G6092" i="11"/>
  <c r="I6089" i="1" s="1"/>
  <c r="G6093" i="11"/>
  <c r="I6090" i="1" s="1"/>
  <c r="G6094" i="11"/>
  <c r="I6091" i="1" s="1"/>
  <c r="G6095" i="11"/>
  <c r="I6092" i="1" s="1"/>
  <c r="G6096" i="11"/>
  <c r="I6093" i="1" s="1"/>
  <c r="G6097" i="11"/>
  <c r="I6094" i="1" s="1"/>
  <c r="G6098" i="11"/>
  <c r="I6095" i="1" s="1"/>
  <c r="G6099" i="11"/>
  <c r="I6096" i="1" s="1"/>
  <c r="G6100" i="11"/>
  <c r="I6097" i="1" s="1"/>
  <c r="G6101" i="11"/>
  <c r="I6098" i="1" s="1"/>
  <c r="G6102" i="11"/>
  <c r="I6099" i="1" s="1"/>
  <c r="G6103" i="11"/>
  <c r="I6100" i="1" s="1"/>
  <c r="G6104" i="11"/>
  <c r="I6101" i="1" s="1"/>
  <c r="G6105" i="11"/>
  <c r="I6102" i="1" s="1"/>
  <c r="G6106" i="11"/>
  <c r="I6103" i="1" s="1"/>
  <c r="G6107" i="11"/>
  <c r="I6104" i="1" s="1"/>
  <c r="G6108" i="11"/>
  <c r="I6105" i="1" s="1"/>
  <c r="G6109" i="11"/>
  <c r="I6106" i="1" s="1"/>
  <c r="G6110" i="11"/>
  <c r="I6107" i="1" s="1"/>
  <c r="G6111" i="11"/>
  <c r="I6108" i="1" s="1"/>
  <c r="G6112" i="11"/>
  <c r="I6109" i="1" s="1"/>
  <c r="G6113" i="11"/>
  <c r="I6110" i="1" s="1"/>
  <c r="G6114" i="11"/>
  <c r="I6111" i="1" s="1"/>
  <c r="G6115" i="11"/>
  <c r="I6112" i="1" s="1"/>
  <c r="G6116" i="11"/>
  <c r="I6113" i="1" s="1"/>
  <c r="G6117" i="11"/>
  <c r="I6114" i="1" s="1"/>
  <c r="G6118" i="11"/>
  <c r="I6115" i="1" s="1"/>
  <c r="G6119" i="11"/>
  <c r="I6116" i="1" s="1"/>
  <c r="G6120" i="11"/>
  <c r="I6117" i="1" s="1"/>
  <c r="G6121" i="11"/>
  <c r="I6118" i="1" s="1"/>
  <c r="G6122" i="11"/>
  <c r="I6119" i="1" s="1"/>
  <c r="G6123" i="11"/>
  <c r="I6120" i="1" s="1"/>
  <c r="G6124" i="11"/>
  <c r="I6121" i="1" s="1"/>
  <c r="G6125" i="11"/>
  <c r="I6122" i="1" s="1"/>
  <c r="G6126" i="11"/>
  <c r="I6123" i="1" s="1"/>
  <c r="G6127" i="11"/>
  <c r="I6124" i="1" s="1"/>
  <c r="G6128" i="11"/>
  <c r="I6125" i="1" s="1"/>
  <c r="G6129" i="11"/>
  <c r="I6126" i="1" s="1"/>
  <c r="G6130" i="11"/>
  <c r="I6127" i="1" s="1"/>
  <c r="G6131" i="11"/>
  <c r="I6128" i="1" s="1"/>
  <c r="G6132" i="11"/>
  <c r="I6129" i="1" s="1"/>
  <c r="G6133" i="11"/>
  <c r="I6130" i="1" s="1"/>
  <c r="G6134" i="11"/>
  <c r="I6131" i="1" s="1"/>
  <c r="G6135" i="11"/>
  <c r="I6132" i="1" s="1"/>
  <c r="G6136" i="11"/>
  <c r="I6133" i="1" s="1"/>
  <c r="G6137" i="11"/>
  <c r="I6134" i="1" s="1"/>
  <c r="G6138" i="11"/>
  <c r="I6135" i="1" s="1"/>
  <c r="G6139" i="11"/>
  <c r="I6136" i="1" s="1"/>
  <c r="G6140" i="11"/>
  <c r="I6137" i="1" s="1"/>
  <c r="G6141" i="11"/>
  <c r="I6138" i="1" s="1"/>
  <c r="G6142" i="11"/>
  <c r="I6139" i="1" s="1"/>
  <c r="G6143" i="11"/>
  <c r="I6140" i="1" s="1"/>
  <c r="G6144" i="11"/>
  <c r="I6141" i="1" s="1"/>
  <c r="G6145" i="11"/>
  <c r="I6142" i="1" s="1"/>
  <c r="G6146" i="11"/>
  <c r="I6143" i="1" s="1"/>
  <c r="G6147" i="11"/>
  <c r="I6144" i="1" s="1"/>
  <c r="G6148" i="11"/>
  <c r="I6145" i="1" s="1"/>
  <c r="G6149" i="11"/>
  <c r="I6146" i="1" s="1"/>
  <c r="G6150" i="11"/>
  <c r="I6147" i="1" s="1"/>
  <c r="G6151" i="11"/>
  <c r="I6148" i="1" s="1"/>
  <c r="G6152" i="11"/>
  <c r="I6149" i="1" s="1"/>
  <c r="G6153" i="11"/>
  <c r="I6150" i="1" s="1"/>
  <c r="G6154" i="11"/>
  <c r="I6151" i="1" s="1"/>
  <c r="G6155" i="11"/>
  <c r="I6152" i="1" s="1"/>
  <c r="G6156" i="11"/>
  <c r="I6153" i="1" s="1"/>
  <c r="G6157" i="11"/>
  <c r="I6154" i="1" s="1"/>
  <c r="G6158" i="11"/>
  <c r="I6155" i="1" s="1"/>
  <c r="G6159" i="11"/>
  <c r="I6156" i="1" s="1"/>
  <c r="G6160" i="11"/>
  <c r="I6157" i="1" s="1"/>
  <c r="G6161" i="11"/>
  <c r="I6158" i="1" s="1"/>
  <c r="G6162" i="11"/>
  <c r="I6159" i="1" s="1"/>
  <c r="G6163" i="11"/>
  <c r="I6160" i="1" s="1"/>
  <c r="G6164" i="11"/>
  <c r="I6161" i="1" s="1"/>
  <c r="G6165" i="11"/>
  <c r="I6162" i="1" s="1"/>
  <c r="G6166" i="11"/>
  <c r="I6163" i="1" s="1"/>
  <c r="G6167" i="11"/>
  <c r="I6164" i="1" s="1"/>
  <c r="G6168" i="11"/>
  <c r="I6165" i="1" s="1"/>
  <c r="G6169" i="11"/>
  <c r="I6166" i="1" s="1"/>
  <c r="G6170" i="11"/>
  <c r="I6167" i="1" s="1"/>
  <c r="G6171" i="11"/>
  <c r="I6168" i="1" s="1"/>
  <c r="G6172" i="11"/>
  <c r="I6169" i="1" s="1"/>
  <c r="G6173" i="11"/>
  <c r="I6170" i="1" s="1"/>
  <c r="G6174" i="11"/>
  <c r="I6171" i="1" s="1"/>
  <c r="G6175" i="11"/>
  <c r="I6172" i="1" s="1"/>
  <c r="G6176" i="11"/>
  <c r="I6173" i="1" s="1"/>
  <c r="G6177" i="11"/>
  <c r="I6174" i="1" s="1"/>
  <c r="G6178" i="11"/>
  <c r="I6175" i="1" s="1"/>
  <c r="G6179" i="11"/>
  <c r="I6176" i="1" s="1"/>
  <c r="G6180" i="11"/>
  <c r="I6177" i="1" s="1"/>
  <c r="G6181" i="11"/>
  <c r="I6178" i="1" s="1"/>
  <c r="G6182" i="11"/>
  <c r="I6179" i="1" s="1"/>
  <c r="G6183" i="11"/>
  <c r="I6180" i="1" s="1"/>
  <c r="G6184" i="11"/>
  <c r="I6181" i="1" s="1"/>
  <c r="G6185" i="11"/>
  <c r="I6182" i="1" s="1"/>
  <c r="G6186" i="11"/>
  <c r="I6183" i="1" s="1"/>
  <c r="G6187" i="11"/>
  <c r="I6184" i="1" s="1"/>
  <c r="G6188" i="11"/>
  <c r="I6185" i="1" s="1"/>
  <c r="G6189" i="11"/>
  <c r="I6186" i="1" s="1"/>
  <c r="G6190" i="11"/>
  <c r="I6187" i="1" s="1"/>
  <c r="G6191" i="11"/>
  <c r="I6188" i="1" s="1"/>
  <c r="G6192" i="11"/>
  <c r="I6189" i="1" s="1"/>
  <c r="G6193" i="11"/>
  <c r="I6190" i="1" s="1"/>
  <c r="G6194" i="11"/>
  <c r="I6191" i="1" s="1"/>
  <c r="G6195" i="11"/>
  <c r="I6192" i="1" s="1"/>
  <c r="G6196" i="11"/>
  <c r="I6193" i="1" s="1"/>
  <c r="G6197" i="11"/>
  <c r="I6194" i="1" s="1"/>
  <c r="G6198" i="11"/>
  <c r="I6195" i="1" s="1"/>
  <c r="G6199" i="11"/>
  <c r="I6196" i="1" s="1"/>
  <c r="G6200" i="11"/>
  <c r="I6197" i="1" s="1"/>
  <c r="G6201" i="11"/>
  <c r="I6198" i="1" s="1"/>
  <c r="G6202" i="11"/>
  <c r="I6199" i="1" s="1"/>
  <c r="G6203" i="11"/>
  <c r="I6200" i="1" s="1"/>
  <c r="G6204" i="11"/>
  <c r="I6201" i="1" s="1"/>
  <c r="G6205" i="11"/>
  <c r="I6202" i="1" s="1"/>
  <c r="G6206" i="11"/>
  <c r="I6203" i="1" s="1"/>
  <c r="G6207" i="11"/>
  <c r="I6204" i="1" s="1"/>
  <c r="G6208" i="11"/>
  <c r="I6205" i="1" s="1"/>
  <c r="G6209" i="11"/>
  <c r="I6206" i="1" s="1"/>
  <c r="G6210" i="11"/>
  <c r="I6207" i="1" s="1"/>
  <c r="G6211" i="11"/>
  <c r="I6208" i="1" s="1"/>
  <c r="G6212" i="11"/>
  <c r="I6209" i="1" s="1"/>
  <c r="G6213" i="11"/>
  <c r="I6210" i="1" s="1"/>
  <c r="G6214" i="11"/>
  <c r="I6211" i="1" s="1"/>
  <c r="G6215" i="11"/>
  <c r="I6212" i="1" s="1"/>
  <c r="G6216" i="11"/>
  <c r="I6213" i="1" s="1"/>
  <c r="G6217" i="11"/>
  <c r="I6214" i="1" s="1"/>
  <c r="G6218" i="11"/>
  <c r="I6215" i="1" s="1"/>
  <c r="G6219" i="11"/>
  <c r="I6216" i="1" s="1"/>
  <c r="G6220" i="11"/>
  <c r="I6217" i="1" s="1"/>
  <c r="G6221" i="11"/>
  <c r="I6218" i="1" s="1"/>
  <c r="G6222" i="11"/>
  <c r="I6219" i="1" s="1"/>
  <c r="G6223" i="11"/>
  <c r="I6220" i="1" s="1"/>
  <c r="G6224" i="11"/>
  <c r="I6221" i="1" s="1"/>
  <c r="G6225" i="11"/>
  <c r="I6222" i="1" s="1"/>
  <c r="G6226" i="11"/>
  <c r="I6223" i="1" s="1"/>
  <c r="G6227" i="11"/>
  <c r="I6224" i="1" s="1"/>
  <c r="G6228" i="11"/>
  <c r="I6225" i="1" s="1"/>
  <c r="G6229" i="11"/>
  <c r="I6226" i="1" s="1"/>
  <c r="G6230" i="11"/>
  <c r="I6227" i="1" s="1"/>
  <c r="G6231" i="11"/>
  <c r="I6228" i="1" s="1"/>
  <c r="G6232" i="11"/>
  <c r="I6229" i="1" s="1"/>
  <c r="G6233" i="11"/>
  <c r="I6230" i="1" s="1"/>
  <c r="G6234" i="11"/>
  <c r="I6231" i="1" s="1"/>
  <c r="G6235" i="11"/>
  <c r="I6232" i="1" s="1"/>
  <c r="G6236" i="11"/>
  <c r="I6233" i="1" s="1"/>
  <c r="G6237" i="11"/>
  <c r="I6234" i="1" s="1"/>
  <c r="G6238" i="11"/>
  <c r="I6235" i="1" s="1"/>
  <c r="G6239" i="11"/>
  <c r="I6236" i="1" s="1"/>
  <c r="G6240" i="11"/>
  <c r="I6237" i="1" s="1"/>
  <c r="G6241" i="11"/>
  <c r="I6238" i="1" s="1"/>
  <c r="G6242" i="11"/>
  <c r="I6239" i="1" s="1"/>
  <c r="G6243" i="11"/>
  <c r="I6240" i="1" s="1"/>
  <c r="G6244" i="11"/>
  <c r="I6241" i="1" s="1"/>
  <c r="G6245" i="11"/>
  <c r="I6242" i="1" s="1"/>
  <c r="G6246" i="11"/>
  <c r="I6243" i="1" s="1"/>
  <c r="G6247" i="11"/>
  <c r="I6244" i="1" s="1"/>
  <c r="G6248" i="11"/>
  <c r="I6245" i="1" s="1"/>
  <c r="G6249" i="11"/>
  <c r="I6246" i="1" s="1"/>
  <c r="G6250" i="11"/>
  <c r="I6247" i="1" s="1"/>
  <c r="G6251" i="11"/>
  <c r="I6248" i="1" s="1"/>
  <c r="G6252" i="11"/>
  <c r="I6249" i="1" s="1"/>
  <c r="G6253" i="11"/>
  <c r="I6250" i="1" s="1"/>
  <c r="G6254" i="11"/>
  <c r="I6251" i="1" s="1"/>
  <c r="G6255" i="11"/>
  <c r="I6252" i="1" s="1"/>
  <c r="G6256" i="11"/>
  <c r="I6253" i="1" s="1"/>
  <c r="G6257" i="11"/>
  <c r="I6254" i="1" s="1"/>
  <c r="G6258" i="11"/>
  <c r="I6255" i="1" s="1"/>
  <c r="G6259" i="11"/>
  <c r="I6256" i="1" s="1"/>
  <c r="G6260" i="11"/>
  <c r="I6257" i="1" s="1"/>
  <c r="G6261" i="11"/>
  <c r="I6258" i="1" s="1"/>
  <c r="G6262" i="11"/>
  <c r="I6259" i="1" s="1"/>
  <c r="G6263" i="11"/>
  <c r="I6260" i="1" s="1"/>
  <c r="G6264" i="11"/>
  <c r="I6261" i="1" s="1"/>
  <c r="G6265" i="11"/>
  <c r="I6262" i="1" s="1"/>
  <c r="G6266" i="11"/>
  <c r="I6263" i="1" s="1"/>
  <c r="G6267" i="11"/>
  <c r="I6264" i="1" s="1"/>
  <c r="G6268" i="11"/>
  <c r="I6265" i="1" s="1"/>
  <c r="G6269" i="11"/>
  <c r="I6266" i="1" s="1"/>
  <c r="G6270" i="11"/>
  <c r="I6267" i="1" s="1"/>
  <c r="G6271" i="11"/>
  <c r="I6268" i="1" s="1"/>
  <c r="G6272" i="11"/>
  <c r="I6269" i="1" s="1"/>
  <c r="G6273" i="11"/>
  <c r="I6270" i="1" s="1"/>
  <c r="G6274" i="11"/>
  <c r="I6271" i="1" s="1"/>
  <c r="G6275" i="11"/>
  <c r="I6272" i="1" s="1"/>
  <c r="G6276" i="11"/>
  <c r="I6273" i="1" s="1"/>
  <c r="G6277" i="11"/>
  <c r="I6274" i="1" s="1"/>
  <c r="G6278" i="11"/>
  <c r="I6275" i="1" s="1"/>
  <c r="G6279" i="11"/>
  <c r="I6276" i="1" s="1"/>
  <c r="G6280" i="11"/>
  <c r="I6277" i="1" s="1"/>
  <c r="G6281" i="11"/>
  <c r="I6278" i="1" s="1"/>
  <c r="G6282" i="11"/>
  <c r="I6279" i="1" s="1"/>
  <c r="G6283" i="11"/>
  <c r="I6280" i="1" s="1"/>
  <c r="G6284" i="11"/>
  <c r="I6281" i="1" s="1"/>
  <c r="G6285" i="11"/>
  <c r="I6282" i="1" s="1"/>
  <c r="G6286" i="11"/>
  <c r="I6283" i="1" s="1"/>
  <c r="G6287" i="11"/>
  <c r="I6284" i="1" s="1"/>
  <c r="G6288" i="11"/>
  <c r="I6285" i="1" s="1"/>
  <c r="G6289" i="11"/>
  <c r="I6286" i="1" s="1"/>
  <c r="G6290" i="11"/>
  <c r="I6287" i="1" s="1"/>
  <c r="G6291" i="11"/>
  <c r="I6288" i="1" s="1"/>
  <c r="G6292" i="11"/>
  <c r="I6289" i="1" s="1"/>
  <c r="G6293" i="11"/>
  <c r="I6290" i="1" s="1"/>
  <c r="G6294" i="11"/>
  <c r="I6291" i="1" s="1"/>
  <c r="G6295" i="11"/>
  <c r="I6292" i="1" s="1"/>
  <c r="G6296" i="11"/>
  <c r="I6293" i="1" s="1"/>
  <c r="G6297" i="11"/>
  <c r="I6294" i="1" s="1"/>
  <c r="G6298" i="11"/>
  <c r="I6295" i="1" s="1"/>
  <c r="G6299" i="11"/>
  <c r="I6296" i="1" s="1"/>
  <c r="G6300" i="11"/>
  <c r="I6297" i="1" s="1"/>
  <c r="G6301" i="11"/>
  <c r="I6298" i="1" s="1"/>
  <c r="G6302" i="11"/>
  <c r="I6299" i="1" s="1"/>
  <c r="G6303" i="11"/>
  <c r="I6300" i="1" s="1"/>
  <c r="G6304" i="11"/>
  <c r="I6301" i="1" s="1"/>
  <c r="G6305" i="11"/>
  <c r="I6302" i="1" s="1"/>
  <c r="G6306" i="11"/>
  <c r="I6303" i="1" s="1"/>
  <c r="G6307" i="11"/>
  <c r="I6304" i="1" s="1"/>
  <c r="G6308" i="11"/>
  <c r="I6305" i="1" s="1"/>
  <c r="G6309" i="11"/>
  <c r="I6306" i="1" s="1"/>
  <c r="G6310" i="11"/>
  <c r="I6307" i="1" s="1"/>
  <c r="G6311" i="11"/>
  <c r="I6308" i="1" s="1"/>
  <c r="G6312" i="11"/>
  <c r="I6309" i="1" s="1"/>
  <c r="G6313" i="11"/>
  <c r="I6310" i="1" s="1"/>
  <c r="G6314" i="11"/>
  <c r="I6311" i="1" s="1"/>
  <c r="G6315" i="11"/>
  <c r="I6312" i="1" s="1"/>
  <c r="G6316" i="11"/>
  <c r="I6313" i="1" s="1"/>
  <c r="G6317" i="11"/>
  <c r="I6314" i="1" s="1"/>
  <c r="G6318" i="11"/>
  <c r="I6315" i="1" s="1"/>
  <c r="G6319" i="11"/>
  <c r="I6316" i="1" s="1"/>
  <c r="G6320" i="11"/>
  <c r="I6317" i="1" s="1"/>
  <c r="G6321" i="11"/>
  <c r="I6318" i="1" s="1"/>
  <c r="G6322" i="11"/>
  <c r="I6319" i="1" s="1"/>
  <c r="G6323" i="11"/>
  <c r="I6320" i="1" s="1"/>
  <c r="G6324" i="11"/>
  <c r="I6321" i="1" s="1"/>
  <c r="G6325" i="11"/>
  <c r="I6322" i="1" s="1"/>
  <c r="G6326" i="11"/>
  <c r="I6323" i="1" s="1"/>
  <c r="G6327" i="11"/>
  <c r="I6324" i="1" s="1"/>
  <c r="G6328" i="11"/>
  <c r="I6325" i="1" s="1"/>
  <c r="G6329" i="11"/>
  <c r="I6326" i="1" s="1"/>
  <c r="G6330" i="11"/>
  <c r="I6327" i="1" s="1"/>
  <c r="G6331" i="11"/>
  <c r="I6328" i="1" s="1"/>
  <c r="G6332" i="11"/>
  <c r="I6329" i="1" s="1"/>
  <c r="G6333" i="11"/>
  <c r="I6330" i="1" s="1"/>
  <c r="G6334" i="11"/>
  <c r="I6331" i="1" s="1"/>
  <c r="G6335" i="11"/>
  <c r="I6332" i="1" s="1"/>
  <c r="G6336" i="11"/>
  <c r="I6333" i="1" s="1"/>
  <c r="G6337" i="11"/>
  <c r="I6334" i="1" s="1"/>
  <c r="G6338" i="11"/>
  <c r="I6335" i="1" s="1"/>
  <c r="G6339" i="11"/>
  <c r="I6336" i="1" s="1"/>
  <c r="G6340" i="11"/>
  <c r="I6337" i="1" s="1"/>
  <c r="G6341" i="11"/>
  <c r="I6338" i="1" s="1"/>
  <c r="G6342" i="11"/>
  <c r="I6339" i="1" s="1"/>
  <c r="G6343" i="11"/>
  <c r="I6340" i="1" s="1"/>
  <c r="G6344" i="11"/>
  <c r="I6341" i="1" s="1"/>
  <c r="G6345" i="11"/>
  <c r="I6342" i="1" s="1"/>
  <c r="G6346" i="11"/>
  <c r="I6343" i="1" s="1"/>
  <c r="G6347" i="11"/>
  <c r="I6344" i="1" s="1"/>
  <c r="G6348" i="11"/>
  <c r="I6345" i="1" s="1"/>
  <c r="G6349" i="11"/>
  <c r="I6346" i="1" s="1"/>
  <c r="G6350" i="11"/>
  <c r="I6347" i="1" s="1"/>
  <c r="G6351" i="11"/>
  <c r="I6348" i="1" s="1"/>
  <c r="G6352" i="11"/>
  <c r="I6349" i="1" s="1"/>
  <c r="G6353" i="11"/>
  <c r="I6350" i="1" s="1"/>
  <c r="G6354" i="11"/>
  <c r="I6351" i="1" s="1"/>
  <c r="G6355" i="11"/>
  <c r="I6352" i="1" s="1"/>
  <c r="G6356" i="11"/>
  <c r="I6353" i="1" s="1"/>
  <c r="G6357" i="11"/>
  <c r="I6354" i="1" s="1"/>
  <c r="G6358" i="11"/>
  <c r="I6355" i="1" s="1"/>
  <c r="G6359" i="11"/>
  <c r="I6356" i="1" s="1"/>
  <c r="G6360" i="11"/>
  <c r="I6357" i="1" s="1"/>
  <c r="G6361" i="11"/>
  <c r="I6358" i="1" s="1"/>
  <c r="G6362" i="11"/>
  <c r="I6359" i="1" s="1"/>
  <c r="G6363" i="11"/>
  <c r="I6360" i="1" s="1"/>
  <c r="G6364" i="11"/>
  <c r="I6361" i="1" s="1"/>
  <c r="G6365" i="11"/>
  <c r="I6362" i="1" s="1"/>
  <c r="G6366" i="11"/>
  <c r="I6363" i="1" s="1"/>
  <c r="G6367" i="11"/>
  <c r="I6364" i="1" s="1"/>
  <c r="G6368" i="11"/>
  <c r="I6365" i="1" s="1"/>
  <c r="G6369" i="11"/>
  <c r="I6366" i="1" s="1"/>
  <c r="G6370" i="11"/>
  <c r="I6367" i="1" s="1"/>
  <c r="G6371" i="11"/>
  <c r="I6368" i="1" s="1"/>
  <c r="G6372" i="11"/>
  <c r="I6369" i="1" s="1"/>
  <c r="G6373" i="11"/>
  <c r="I6370" i="1" s="1"/>
  <c r="G6374" i="11"/>
  <c r="I6371" i="1" s="1"/>
  <c r="G6375" i="11"/>
  <c r="I6372" i="1" s="1"/>
  <c r="G6376" i="11"/>
  <c r="I6373" i="1" s="1"/>
  <c r="G6377" i="11"/>
  <c r="I6374" i="1" s="1"/>
  <c r="G6378" i="11"/>
  <c r="I6375" i="1" s="1"/>
  <c r="G6379" i="11"/>
  <c r="I6376" i="1" s="1"/>
  <c r="G6380" i="11"/>
  <c r="I6377" i="1" s="1"/>
  <c r="G6381" i="11"/>
  <c r="I6378" i="1" s="1"/>
  <c r="G6382" i="11"/>
  <c r="I6379" i="1" s="1"/>
  <c r="G6383" i="11"/>
  <c r="I6380" i="1" s="1"/>
  <c r="G6384" i="11"/>
  <c r="I6381" i="1" s="1"/>
  <c r="G6385" i="11"/>
  <c r="I6382" i="1" s="1"/>
  <c r="G6386" i="11"/>
  <c r="I6383" i="1" s="1"/>
  <c r="G6387" i="11"/>
  <c r="I6384" i="1" s="1"/>
  <c r="G6388" i="11"/>
  <c r="I6385" i="1" s="1"/>
  <c r="G6389" i="11"/>
  <c r="I6386" i="1" s="1"/>
  <c r="G6390" i="11"/>
  <c r="I6387" i="1" s="1"/>
  <c r="G6391" i="11"/>
  <c r="I6388" i="1" s="1"/>
  <c r="G6392" i="11"/>
  <c r="I6389" i="1" s="1"/>
  <c r="G6393" i="11"/>
  <c r="I6390" i="1" s="1"/>
  <c r="G6394" i="11"/>
  <c r="I6391" i="1" s="1"/>
  <c r="G6395" i="11"/>
  <c r="I6392" i="1" s="1"/>
  <c r="G6396" i="11"/>
  <c r="I6393" i="1" s="1"/>
  <c r="G6397" i="11"/>
  <c r="I6394" i="1" s="1"/>
  <c r="G6398" i="11"/>
  <c r="I6395" i="1" s="1"/>
  <c r="G6399" i="11"/>
  <c r="I6396" i="1" s="1"/>
  <c r="G6400" i="11"/>
  <c r="I6397" i="1" s="1"/>
  <c r="G6401" i="11"/>
  <c r="I6398" i="1" s="1"/>
  <c r="G6402" i="11"/>
  <c r="I6399" i="1" s="1"/>
  <c r="G6403" i="11"/>
  <c r="I6400" i="1" s="1"/>
  <c r="G6404" i="11"/>
  <c r="I6401" i="1" s="1"/>
  <c r="G6405" i="11"/>
  <c r="I6402" i="1" s="1"/>
  <c r="G6406" i="11"/>
  <c r="I6403" i="1" s="1"/>
  <c r="G6407" i="11"/>
  <c r="I6404" i="1" s="1"/>
  <c r="G6408" i="11"/>
  <c r="I6405" i="1" s="1"/>
  <c r="G6409" i="11"/>
  <c r="I6406" i="1" s="1"/>
  <c r="G6410" i="11"/>
  <c r="I6407" i="1" s="1"/>
  <c r="G6411" i="11"/>
  <c r="I6408" i="1" s="1"/>
  <c r="G6412" i="11"/>
  <c r="I6409" i="1" s="1"/>
  <c r="G6413" i="11"/>
  <c r="I6410" i="1" s="1"/>
  <c r="G6414" i="11"/>
  <c r="I6411" i="1" s="1"/>
  <c r="G6415" i="11"/>
  <c r="I6412" i="1" s="1"/>
  <c r="G6416" i="11"/>
  <c r="I6413" i="1" s="1"/>
  <c r="G6417" i="11"/>
  <c r="I6414" i="1" s="1"/>
  <c r="G6418" i="11"/>
  <c r="I6415" i="1" s="1"/>
  <c r="G6419" i="11"/>
  <c r="I6416" i="1" s="1"/>
  <c r="G6420" i="11"/>
  <c r="I6417" i="1" s="1"/>
  <c r="G6421" i="11"/>
  <c r="I6418" i="1" s="1"/>
  <c r="G6422" i="11"/>
  <c r="I6419" i="1" s="1"/>
  <c r="G6423" i="11"/>
  <c r="I6420" i="1" s="1"/>
  <c r="G6424" i="11"/>
  <c r="I6421" i="1" s="1"/>
  <c r="G6425" i="11"/>
  <c r="I6422" i="1" s="1"/>
  <c r="G6426" i="11"/>
  <c r="I6423" i="1" s="1"/>
  <c r="G6427" i="11"/>
  <c r="I6424" i="1" s="1"/>
  <c r="G6428" i="11"/>
  <c r="I6425" i="1" s="1"/>
  <c r="G6429" i="11"/>
  <c r="I6426" i="1" s="1"/>
  <c r="G6430" i="11"/>
  <c r="I6427" i="1" s="1"/>
  <c r="G6431" i="11"/>
  <c r="I6428" i="1" s="1"/>
  <c r="G6432" i="11"/>
  <c r="I6429" i="1" s="1"/>
  <c r="G6433" i="11"/>
  <c r="I6430" i="1" s="1"/>
  <c r="G6434" i="11"/>
  <c r="I6431" i="1" s="1"/>
  <c r="G6435" i="11"/>
  <c r="I6432" i="1" s="1"/>
  <c r="G6436" i="11"/>
  <c r="I6433" i="1" s="1"/>
  <c r="G6437" i="11"/>
  <c r="I6434" i="1" s="1"/>
  <c r="G6438" i="11"/>
  <c r="I6435" i="1" s="1"/>
  <c r="G6439" i="11"/>
  <c r="I6436" i="1" s="1"/>
  <c r="G6440" i="11"/>
  <c r="I6437" i="1" s="1"/>
  <c r="G6441" i="11"/>
  <c r="I6438" i="1" s="1"/>
  <c r="G6442" i="11"/>
  <c r="I6439" i="1" s="1"/>
  <c r="G6443" i="11"/>
  <c r="I6440" i="1" s="1"/>
  <c r="G6444" i="11"/>
  <c r="I6441" i="1" s="1"/>
  <c r="G6445" i="11"/>
  <c r="I6442" i="1" s="1"/>
  <c r="G6446" i="11"/>
  <c r="I6443" i="1" s="1"/>
  <c r="G6447" i="11"/>
  <c r="I6444" i="1" s="1"/>
  <c r="G6448" i="11"/>
  <c r="I6445" i="1" s="1"/>
  <c r="G6449" i="11"/>
  <c r="I6446" i="1" s="1"/>
  <c r="G6450" i="11"/>
  <c r="I6447" i="1" s="1"/>
  <c r="G6451" i="11"/>
  <c r="I6448" i="1" s="1"/>
  <c r="G6452" i="11"/>
  <c r="I6449" i="1" s="1"/>
  <c r="G6453" i="11"/>
  <c r="I6450" i="1" s="1"/>
  <c r="G6454" i="11"/>
  <c r="I6451" i="1" s="1"/>
  <c r="G6455" i="11"/>
  <c r="I6452" i="1" s="1"/>
  <c r="G6456" i="11"/>
  <c r="I6453" i="1" s="1"/>
  <c r="G6457" i="11"/>
  <c r="I6454" i="1" s="1"/>
  <c r="G6458" i="11"/>
  <c r="I6455" i="1" s="1"/>
  <c r="G6459" i="11"/>
  <c r="I6456" i="1" s="1"/>
  <c r="G6460" i="11"/>
  <c r="I6457" i="1" s="1"/>
  <c r="G6461" i="11"/>
  <c r="I6458" i="1" s="1"/>
  <c r="G6462" i="11"/>
  <c r="I6459" i="1" s="1"/>
  <c r="G6463" i="11"/>
  <c r="I6460" i="1" s="1"/>
  <c r="G6464" i="11"/>
  <c r="I6461" i="1" s="1"/>
  <c r="G6465" i="11"/>
  <c r="I6462" i="1" s="1"/>
  <c r="G6466" i="11"/>
  <c r="I6463" i="1" s="1"/>
  <c r="G6467" i="11"/>
  <c r="I6464" i="1" s="1"/>
  <c r="G6468" i="11"/>
  <c r="I6465" i="1" s="1"/>
  <c r="G6469" i="11"/>
  <c r="I6466" i="1" s="1"/>
  <c r="G6470" i="11"/>
  <c r="I6467" i="1" s="1"/>
  <c r="G6471" i="11"/>
  <c r="I6468" i="1" s="1"/>
  <c r="G6472" i="11"/>
  <c r="I6469" i="1" s="1"/>
  <c r="G6473" i="11"/>
  <c r="I6470" i="1" s="1"/>
  <c r="G6474" i="11"/>
  <c r="I6471" i="1" s="1"/>
  <c r="G6475" i="11"/>
  <c r="I6472" i="1" s="1"/>
  <c r="G6476" i="11"/>
  <c r="I6473" i="1" s="1"/>
  <c r="G6477" i="11"/>
  <c r="I6474" i="1" s="1"/>
  <c r="G6478" i="11"/>
  <c r="I6475" i="1" s="1"/>
  <c r="G6479" i="11"/>
  <c r="I6476" i="1" s="1"/>
  <c r="G6480" i="11"/>
  <c r="I6477" i="1" s="1"/>
  <c r="G6481" i="11"/>
  <c r="I6478" i="1" s="1"/>
  <c r="G6482" i="11"/>
  <c r="I6479" i="1" s="1"/>
  <c r="G6483" i="11"/>
  <c r="I6480" i="1" s="1"/>
  <c r="G6484" i="11"/>
  <c r="I6481" i="1" s="1"/>
  <c r="G6485" i="11"/>
  <c r="I6482" i="1" s="1"/>
  <c r="G6486" i="11"/>
  <c r="I6483" i="1" s="1"/>
  <c r="G6487" i="11"/>
  <c r="I6484" i="1" s="1"/>
  <c r="G6488" i="11"/>
  <c r="I6485" i="1" s="1"/>
  <c r="G6489" i="11"/>
  <c r="I6486" i="1" s="1"/>
  <c r="G6490" i="11"/>
  <c r="I6487" i="1" s="1"/>
  <c r="G6491" i="11"/>
  <c r="I6488" i="1" s="1"/>
  <c r="G6492" i="11"/>
  <c r="I6489" i="1" s="1"/>
  <c r="G6493" i="11"/>
  <c r="I6490" i="1" s="1"/>
  <c r="G6494" i="11"/>
  <c r="I6491" i="1" s="1"/>
  <c r="G6495" i="11"/>
  <c r="I6492" i="1" s="1"/>
  <c r="G6496" i="11"/>
  <c r="I6493" i="1" s="1"/>
  <c r="G6497" i="11"/>
  <c r="I6494" i="1" s="1"/>
  <c r="G6498" i="11"/>
  <c r="I6495" i="1" s="1"/>
  <c r="G6499" i="11"/>
  <c r="I6496" i="1" s="1"/>
  <c r="G6500" i="11"/>
  <c r="I6497" i="1" s="1"/>
  <c r="G6501" i="11"/>
  <c r="I6498" i="1" s="1"/>
  <c r="G6502" i="11"/>
  <c r="I6499" i="1" s="1"/>
  <c r="G6503" i="11"/>
  <c r="I6500" i="1" s="1"/>
  <c r="G6504" i="11"/>
  <c r="I6501" i="1" s="1"/>
  <c r="G6505" i="11"/>
  <c r="I6502" i="1" s="1"/>
  <c r="G6506" i="11"/>
  <c r="I6503" i="1" s="1"/>
  <c r="G6507" i="11"/>
  <c r="I6504" i="1" s="1"/>
  <c r="G6508" i="11"/>
  <c r="I6505" i="1" s="1"/>
  <c r="G6509" i="11"/>
  <c r="I6506" i="1" s="1"/>
  <c r="G6510" i="11"/>
  <c r="I6507" i="1" s="1"/>
  <c r="G6511" i="11"/>
  <c r="I6508" i="1" s="1"/>
  <c r="G6512" i="11"/>
  <c r="I6509" i="1" s="1"/>
  <c r="G6513" i="11"/>
  <c r="I6510" i="1" s="1"/>
  <c r="G6514" i="11"/>
  <c r="I6511" i="1" s="1"/>
  <c r="G6515" i="11"/>
  <c r="I6512" i="1" s="1"/>
  <c r="G6516" i="11"/>
  <c r="I6513" i="1" s="1"/>
  <c r="G6517" i="11"/>
  <c r="I6514" i="1" s="1"/>
  <c r="G6518" i="11"/>
  <c r="I6515" i="1" s="1"/>
  <c r="G6519" i="11"/>
  <c r="I6516" i="1" s="1"/>
  <c r="G6520" i="11"/>
  <c r="I6517" i="1" s="1"/>
  <c r="G6521" i="11"/>
  <c r="I6518" i="1" s="1"/>
  <c r="G6522" i="11"/>
  <c r="I6519" i="1" s="1"/>
  <c r="G6523" i="11"/>
  <c r="I6520" i="1" s="1"/>
  <c r="G6524" i="11"/>
  <c r="I6521" i="1" s="1"/>
  <c r="G6525" i="11"/>
  <c r="I6522" i="1" s="1"/>
  <c r="G6526" i="11"/>
  <c r="I6523" i="1" s="1"/>
  <c r="G6527" i="11"/>
  <c r="I6524" i="1" s="1"/>
  <c r="G6528" i="11"/>
  <c r="I6525" i="1" s="1"/>
  <c r="G6529" i="11"/>
  <c r="I6526" i="1" s="1"/>
  <c r="G6530" i="11"/>
  <c r="I6527" i="1" s="1"/>
  <c r="G6531" i="11"/>
  <c r="I6528" i="1" s="1"/>
  <c r="G6532" i="11"/>
  <c r="I6529" i="1" s="1"/>
  <c r="G6533" i="11"/>
  <c r="I6530" i="1" s="1"/>
  <c r="G6534" i="11"/>
  <c r="I6531" i="1" s="1"/>
  <c r="G6535" i="11"/>
  <c r="I6532" i="1" s="1"/>
  <c r="G6536" i="11"/>
  <c r="I6533" i="1" s="1"/>
  <c r="G6537" i="11"/>
  <c r="I6534" i="1" s="1"/>
  <c r="G6538" i="11"/>
  <c r="I6535" i="1" s="1"/>
  <c r="G6539" i="11"/>
  <c r="I6536" i="1" s="1"/>
  <c r="G6540" i="11"/>
  <c r="I6537" i="1" s="1"/>
  <c r="G6541" i="11"/>
  <c r="I6538" i="1" s="1"/>
  <c r="G6542" i="11"/>
  <c r="I6539" i="1" s="1"/>
  <c r="G6543" i="11"/>
  <c r="I6540" i="1" s="1"/>
  <c r="G6544" i="11"/>
  <c r="I6541" i="1" s="1"/>
  <c r="G6545" i="11"/>
  <c r="I6542" i="1" s="1"/>
  <c r="G6546" i="11"/>
  <c r="I6543" i="1" s="1"/>
  <c r="G6547" i="11"/>
  <c r="I6544" i="1" s="1"/>
  <c r="G6548" i="11"/>
  <c r="I6545" i="1" s="1"/>
  <c r="G6549" i="11"/>
  <c r="I6546" i="1" s="1"/>
  <c r="G6550" i="11"/>
  <c r="I6547" i="1" s="1"/>
  <c r="G6551" i="11"/>
  <c r="I6548" i="1" s="1"/>
  <c r="G6552" i="11"/>
  <c r="I6549" i="1" s="1"/>
  <c r="G6553" i="11"/>
  <c r="I6550" i="1" s="1"/>
  <c r="G6554" i="11"/>
  <c r="I6551" i="1" s="1"/>
  <c r="G6555" i="11"/>
  <c r="I6552" i="1" s="1"/>
  <c r="G6556" i="11"/>
  <c r="I6553" i="1" s="1"/>
  <c r="G6557" i="11"/>
  <c r="I6554" i="1" s="1"/>
  <c r="G6558" i="11"/>
  <c r="I6555" i="1" s="1"/>
  <c r="G6559" i="11"/>
  <c r="I6556" i="1" s="1"/>
  <c r="G6560" i="11"/>
  <c r="I6557" i="1" s="1"/>
  <c r="G6561" i="11"/>
  <c r="I6558" i="1" s="1"/>
  <c r="G6562" i="11"/>
  <c r="I6559" i="1" s="1"/>
  <c r="G6563" i="11"/>
  <c r="I6560" i="1" s="1"/>
  <c r="G6564" i="11"/>
  <c r="I6561" i="1" s="1"/>
  <c r="G6565" i="11"/>
  <c r="I6562" i="1" s="1"/>
  <c r="G6566" i="11"/>
  <c r="I6563" i="1" s="1"/>
  <c r="G6567" i="11"/>
  <c r="I6564" i="1" s="1"/>
  <c r="G6568" i="11"/>
  <c r="I6565" i="1" s="1"/>
  <c r="G6569" i="11"/>
  <c r="I6566" i="1" s="1"/>
  <c r="G6570" i="11"/>
  <c r="I6567" i="1" s="1"/>
  <c r="G6571" i="11"/>
  <c r="I6568" i="1" s="1"/>
  <c r="G6572" i="11"/>
  <c r="I6569" i="1" s="1"/>
  <c r="G6573" i="11"/>
  <c r="I6570" i="1" s="1"/>
  <c r="G6574" i="11"/>
  <c r="I6571" i="1" s="1"/>
  <c r="G6575" i="11"/>
  <c r="I6572" i="1" s="1"/>
  <c r="G6576" i="11"/>
  <c r="I6573" i="1" s="1"/>
  <c r="G6577" i="11"/>
  <c r="I6574" i="1" s="1"/>
  <c r="G6578" i="11"/>
  <c r="I6575" i="1" s="1"/>
  <c r="G6579" i="11"/>
  <c r="I6576" i="1" s="1"/>
  <c r="G6580" i="11"/>
  <c r="I6577" i="1" s="1"/>
  <c r="G6581" i="11"/>
  <c r="I6578" i="1" s="1"/>
  <c r="G6582" i="11"/>
  <c r="I6579" i="1" s="1"/>
  <c r="G6583" i="11"/>
  <c r="I6580" i="1" s="1"/>
  <c r="G6584" i="11"/>
  <c r="I6581" i="1" s="1"/>
  <c r="G6585" i="11"/>
  <c r="I6582" i="1" s="1"/>
  <c r="G6586" i="11"/>
  <c r="I6583" i="1" s="1"/>
  <c r="G6587" i="11"/>
  <c r="I6584" i="1" s="1"/>
  <c r="G6588" i="11"/>
  <c r="I6585" i="1" s="1"/>
  <c r="G6589" i="11"/>
  <c r="I6586" i="1" s="1"/>
  <c r="G6590" i="11"/>
  <c r="I6587" i="1" s="1"/>
  <c r="G6591" i="11"/>
  <c r="I6588" i="1" s="1"/>
  <c r="G6592" i="11"/>
  <c r="I6589" i="1" s="1"/>
  <c r="G6593" i="11"/>
  <c r="I6590" i="1" s="1"/>
  <c r="G6594" i="11"/>
  <c r="I6591" i="1" s="1"/>
  <c r="G6595" i="11"/>
  <c r="I6592" i="1" s="1"/>
  <c r="G6596" i="11"/>
  <c r="I6593" i="1" s="1"/>
  <c r="G6597" i="11"/>
  <c r="I6594" i="1" s="1"/>
  <c r="G6598" i="11"/>
  <c r="I6595" i="1" s="1"/>
  <c r="G6599" i="11"/>
  <c r="I6596" i="1" s="1"/>
  <c r="G6600" i="11"/>
  <c r="I6597" i="1" s="1"/>
  <c r="G6601" i="11"/>
  <c r="I6598" i="1" s="1"/>
  <c r="G6602" i="11"/>
  <c r="I6599" i="1" s="1"/>
  <c r="G6603" i="11"/>
  <c r="I6600" i="1" s="1"/>
  <c r="G6604" i="11"/>
  <c r="I6601" i="1" s="1"/>
  <c r="G6605" i="11"/>
  <c r="I6602" i="1" s="1"/>
  <c r="G6606" i="11"/>
  <c r="I6603" i="1" s="1"/>
  <c r="G6607" i="11"/>
  <c r="I6604" i="1" s="1"/>
  <c r="G6608" i="11"/>
  <c r="I6605" i="1" s="1"/>
  <c r="G6609" i="11"/>
  <c r="I6606" i="1" s="1"/>
  <c r="G6610" i="11"/>
  <c r="I6607" i="1" s="1"/>
  <c r="G6611" i="11"/>
  <c r="I6608" i="1" s="1"/>
  <c r="G6612" i="11"/>
  <c r="I6609" i="1" s="1"/>
  <c r="G6613" i="11"/>
  <c r="I6610" i="1" s="1"/>
  <c r="G6614" i="11"/>
  <c r="I6611" i="1" s="1"/>
  <c r="G6615" i="11"/>
  <c r="I6612" i="1" s="1"/>
  <c r="G6616" i="11"/>
  <c r="I6613" i="1" s="1"/>
  <c r="G6617" i="11"/>
  <c r="I6614" i="1" s="1"/>
  <c r="G6618" i="11"/>
  <c r="I6615" i="1" s="1"/>
  <c r="G6619" i="11"/>
  <c r="I6616" i="1" s="1"/>
  <c r="G6620" i="11"/>
  <c r="I6617" i="1" s="1"/>
  <c r="G6621" i="11"/>
  <c r="I6618" i="1" s="1"/>
  <c r="G6622" i="11"/>
  <c r="I6619" i="1" s="1"/>
  <c r="G6623" i="11"/>
  <c r="I6620" i="1" s="1"/>
  <c r="G6624" i="11"/>
  <c r="I6621" i="1" s="1"/>
  <c r="G6625" i="11"/>
  <c r="I6622" i="1" s="1"/>
  <c r="G6626" i="11"/>
  <c r="I6623" i="1" s="1"/>
  <c r="G6627" i="11"/>
  <c r="I6624" i="1" s="1"/>
  <c r="G6628" i="11"/>
  <c r="I6625" i="1" s="1"/>
  <c r="G6629" i="11"/>
  <c r="I6626" i="1" s="1"/>
  <c r="G6630" i="11"/>
  <c r="I6627" i="1" s="1"/>
  <c r="G6631" i="11"/>
  <c r="I6628" i="1" s="1"/>
  <c r="G6632" i="11"/>
  <c r="I6629" i="1" s="1"/>
  <c r="G6633" i="11"/>
  <c r="I6630" i="1" s="1"/>
  <c r="G6634" i="11"/>
  <c r="I6631" i="1" s="1"/>
  <c r="G6635" i="11"/>
  <c r="I6632" i="1" s="1"/>
  <c r="G6636" i="11"/>
  <c r="I6633" i="1" s="1"/>
  <c r="G6637" i="11"/>
  <c r="I6634" i="1" s="1"/>
  <c r="G6638" i="11"/>
  <c r="I6635" i="1" s="1"/>
  <c r="G6639" i="11"/>
  <c r="I6636" i="1" s="1"/>
  <c r="G6640" i="11"/>
  <c r="I6637" i="1" s="1"/>
  <c r="G6641" i="11"/>
  <c r="I6638" i="1" s="1"/>
  <c r="G6642" i="11"/>
  <c r="I6639" i="1" s="1"/>
  <c r="G6643" i="11"/>
  <c r="I6640" i="1" s="1"/>
  <c r="G6644" i="11"/>
  <c r="I6641" i="1" s="1"/>
  <c r="G6645" i="11"/>
  <c r="I6642" i="1" s="1"/>
  <c r="G6646" i="11"/>
  <c r="I6643" i="1" s="1"/>
  <c r="G6647" i="11"/>
  <c r="I6644" i="1" s="1"/>
  <c r="G6648" i="11"/>
  <c r="I6645" i="1" s="1"/>
  <c r="G6649" i="11"/>
  <c r="I6646" i="1" s="1"/>
  <c r="G6650" i="11"/>
  <c r="I6647" i="1" s="1"/>
  <c r="G6651" i="11"/>
  <c r="I6648" i="1" s="1"/>
  <c r="G6652" i="11"/>
  <c r="I6649" i="1" s="1"/>
  <c r="G6653" i="11"/>
  <c r="I6650" i="1" s="1"/>
  <c r="G6654" i="11"/>
  <c r="I6651" i="1" s="1"/>
  <c r="G6655" i="11"/>
  <c r="I6652" i="1" s="1"/>
  <c r="G6656" i="11"/>
  <c r="I6653" i="1" s="1"/>
  <c r="G6657" i="11"/>
  <c r="I6654" i="1" s="1"/>
  <c r="G6658" i="11"/>
  <c r="I6655" i="1" s="1"/>
  <c r="G6659" i="11"/>
  <c r="I6656" i="1" s="1"/>
  <c r="G6660" i="11"/>
  <c r="I6657" i="1" s="1"/>
  <c r="G6661" i="11"/>
  <c r="I6658" i="1" s="1"/>
  <c r="G6662" i="11"/>
  <c r="I6659" i="1" s="1"/>
  <c r="G6663" i="11"/>
  <c r="I6660" i="1" s="1"/>
  <c r="G6664" i="11"/>
  <c r="I6661" i="1" s="1"/>
  <c r="G6665" i="11"/>
  <c r="I6662" i="1" s="1"/>
  <c r="G6666" i="11"/>
  <c r="I6663" i="1" s="1"/>
  <c r="G6667" i="11"/>
  <c r="I6664" i="1" s="1"/>
  <c r="G6668" i="11"/>
  <c r="I6665" i="1" s="1"/>
  <c r="G6669" i="11"/>
  <c r="I6666" i="1" s="1"/>
  <c r="G6670" i="11"/>
  <c r="I6667" i="1" s="1"/>
  <c r="G6671" i="11"/>
  <c r="I6668" i="1" s="1"/>
  <c r="G6672" i="11"/>
  <c r="I6669" i="1" s="1"/>
  <c r="G6673" i="11"/>
  <c r="I6670" i="1" s="1"/>
  <c r="G6674" i="11"/>
  <c r="I6671" i="1" s="1"/>
  <c r="G6675" i="11"/>
  <c r="I6672" i="1" s="1"/>
  <c r="G6676" i="11"/>
  <c r="I6673" i="1" s="1"/>
  <c r="G6677" i="11"/>
  <c r="I6674" i="1" s="1"/>
  <c r="G6678" i="11"/>
  <c r="I6675" i="1" s="1"/>
  <c r="G6679" i="11"/>
  <c r="I6676" i="1" s="1"/>
  <c r="G6680" i="11"/>
  <c r="I6677" i="1" s="1"/>
  <c r="G6681" i="11"/>
  <c r="I6678" i="1" s="1"/>
  <c r="G6682" i="11"/>
  <c r="I6679" i="1" s="1"/>
  <c r="G6683" i="11"/>
  <c r="I6680" i="1" s="1"/>
  <c r="G6684" i="11"/>
  <c r="I6681" i="1" s="1"/>
  <c r="G6685" i="11"/>
  <c r="I6682" i="1" s="1"/>
  <c r="G6686" i="11"/>
  <c r="I6683" i="1" s="1"/>
  <c r="G6687" i="11"/>
  <c r="I6684" i="1" s="1"/>
  <c r="G6688" i="11"/>
  <c r="I6685" i="1" s="1"/>
  <c r="G6689" i="11"/>
  <c r="I6686" i="1" s="1"/>
  <c r="G6690" i="11"/>
  <c r="I6687" i="1" s="1"/>
  <c r="G6691" i="11"/>
  <c r="I6688" i="1" s="1"/>
  <c r="G6692" i="11"/>
  <c r="I6689" i="1" s="1"/>
  <c r="G6693" i="11"/>
  <c r="I6690" i="1" s="1"/>
  <c r="G6694" i="11"/>
  <c r="I6691" i="1" s="1"/>
  <c r="G6695" i="11"/>
  <c r="I6692" i="1" s="1"/>
  <c r="G6696" i="11"/>
  <c r="I6693" i="1" s="1"/>
  <c r="G6697" i="11"/>
  <c r="I6694" i="1" s="1"/>
  <c r="G6698" i="11"/>
  <c r="I6695" i="1" s="1"/>
  <c r="G6699" i="11"/>
  <c r="I6696" i="1" s="1"/>
  <c r="G6700" i="11"/>
  <c r="I6697" i="1" s="1"/>
  <c r="G6701" i="11"/>
  <c r="I6698" i="1" s="1"/>
  <c r="G6702" i="11"/>
  <c r="I6699" i="1" s="1"/>
  <c r="G6703" i="11"/>
  <c r="I6700" i="1" s="1"/>
  <c r="G6704" i="11"/>
  <c r="I6701" i="1" s="1"/>
  <c r="G6705" i="11"/>
  <c r="I6702" i="1" s="1"/>
  <c r="G6706" i="11"/>
  <c r="I6703" i="1" s="1"/>
  <c r="G6707" i="11"/>
  <c r="I6704" i="1" s="1"/>
  <c r="G6708" i="11"/>
  <c r="I6705" i="1" s="1"/>
  <c r="G6709" i="11"/>
  <c r="I6706" i="1" s="1"/>
  <c r="G6710" i="11"/>
  <c r="I6707" i="1" s="1"/>
  <c r="G6711" i="11"/>
  <c r="I6708" i="1" s="1"/>
  <c r="G6712" i="11"/>
  <c r="I6709" i="1" s="1"/>
  <c r="G6713" i="11"/>
  <c r="I6710" i="1" s="1"/>
  <c r="G6714" i="11"/>
  <c r="I6711" i="1" s="1"/>
  <c r="G6715" i="11"/>
  <c r="I6712" i="1" s="1"/>
  <c r="G6716" i="11"/>
  <c r="I6713" i="1" s="1"/>
  <c r="G6717" i="11"/>
  <c r="I6714" i="1" s="1"/>
  <c r="G6718" i="11"/>
  <c r="I6715" i="1" s="1"/>
  <c r="G6719" i="11"/>
  <c r="I6716" i="1" s="1"/>
  <c r="G6720" i="11"/>
  <c r="I6717" i="1" s="1"/>
  <c r="G6721" i="11"/>
  <c r="I6718" i="1" s="1"/>
  <c r="G6722" i="11"/>
  <c r="I6719" i="1" s="1"/>
  <c r="G6723" i="11"/>
  <c r="I6720" i="1" s="1"/>
  <c r="G6724" i="11"/>
  <c r="I6721" i="1" s="1"/>
  <c r="G6725" i="11"/>
  <c r="I6722" i="1" s="1"/>
  <c r="G6726" i="11"/>
  <c r="I6723" i="1" s="1"/>
  <c r="G6727" i="11"/>
  <c r="I6724" i="1" s="1"/>
  <c r="G6728" i="11"/>
  <c r="I6725" i="1" s="1"/>
  <c r="G6729" i="11"/>
  <c r="I6726" i="1" s="1"/>
  <c r="G6730" i="11"/>
  <c r="I6727" i="1" s="1"/>
  <c r="G6731" i="11"/>
  <c r="I6728" i="1" s="1"/>
  <c r="G6732" i="11"/>
  <c r="I6729" i="1" s="1"/>
  <c r="G6733" i="11"/>
  <c r="I6730" i="1" s="1"/>
  <c r="G6734" i="11"/>
  <c r="I6731" i="1" s="1"/>
  <c r="G6735" i="11"/>
  <c r="I6732" i="1" s="1"/>
  <c r="G6736" i="11"/>
  <c r="I6733" i="1" s="1"/>
  <c r="G6737" i="11"/>
  <c r="I6734" i="1" s="1"/>
  <c r="G6738" i="11"/>
  <c r="I6735" i="1" s="1"/>
  <c r="G6739" i="11"/>
  <c r="I6736" i="1" s="1"/>
  <c r="G6740" i="11"/>
  <c r="I6737" i="1" s="1"/>
  <c r="G6741" i="11"/>
  <c r="I6738" i="1" s="1"/>
  <c r="G6742" i="11"/>
  <c r="I6739" i="1" s="1"/>
  <c r="G6743" i="11"/>
  <c r="I6740" i="1" s="1"/>
  <c r="G6744" i="11"/>
  <c r="I6741" i="1" s="1"/>
  <c r="G6745" i="11"/>
  <c r="I6742" i="1" s="1"/>
  <c r="G6746" i="11"/>
  <c r="I6743" i="1" s="1"/>
  <c r="G6747" i="11"/>
  <c r="I6744" i="1" s="1"/>
  <c r="G6748" i="11"/>
  <c r="I6745" i="1" s="1"/>
  <c r="G6749" i="11"/>
  <c r="I6746" i="1" s="1"/>
  <c r="G6750" i="11"/>
  <c r="I6747" i="1" s="1"/>
  <c r="G6751" i="11"/>
  <c r="I6748" i="1" s="1"/>
  <c r="G6752" i="11"/>
  <c r="I6749" i="1" s="1"/>
  <c r="G6753" i="11"/>
  <c r="I6750" i="1" s="1"/>
  <c r="G6754" i="11"/>
  <c r="I6751" i="1" s="1"/>
  <c r="G6755" i="11"/>
  <c r="I6752" i="1" s="1"/>
  <c r="G6756" i="11"/>
  <c r="I6753" i="1" s="1"/>
  <c r="G6757" i="11"/>
  <c r="I6754" i="1" s="1"/>
  <c r="G6758" i="11"/>
  <c r="I6755" i="1" s="1"/>
  <c r="G6759" i="11"/>
  <c r="I6756" i="1" s="1"/>
  <c r="G6760" i="11"/>
  <c r="I6757" i="1" s="1"/>
  <c r="G6761" i="11"/>
  <c r="I6758" i="1" s="1"/>
  <c r="G6762" i="11"/>
  <c r="I6759" i="1" s="1"/>
  <c r="G6763" i="11"/>
  <c r="I6760" i="1" s="1"/>
  <c r="G6764" i="11"/>
  <c r="I6761" i="1" s="1"/>
  <c r="G6765" i="11"/>
  <c r="I6762" i="1" s="1"/>
  <c r="G6766" i="11"/>
  <c r="I6763" i="1" s="1"/>
  <c r="G6767" i="11"/>
  <c r="I6764" i="1" s="1"/>
  <c r="G6768" i="11"/>
  <c r="I6765" i="1" s="1"/>
  <c r="G6769" i="11"/>
  <c r="I6766" i="1" s="1"/>
  <c r="G6770" i="11"/>
  <c r="I6767" i="1" s="1"/>
  <c r="G6771" i="11"/>
  <c r="I6768" i="1" s="1"/>
  <c r="G6772" i="11"/>
  <c r="I6769" i="1" s="1"/>
  <c r="G6773" i="11"/>
  <c r="I6770" i="1" s="1"/>
  <c r="G6774" i="11"/>
  <c r="I6771" i="1" s="1"/>
  <c r="G6775" i="11"/>
  <c r="I6772" i="1" s="1"/>
  <c r="G6776" i="11"/>
  <c r="I6773" i="1" s="1"/>
  <c r="G6777" i="11"/>
  <c r="I6774" i="1" s="1"/>
  <c r="G6778" i="11"/>
  <c r="I6775" i="1" s="1"/>
  <c r="G6779" i="11"/>
  <c r="I6776" i="1" s="1"/>
  <c r="G6780" i="11"/>
  <c r="I6777" i="1" s="1"/>
  <c r="G6781" i="11"/>
  <c r="I6778" i="1" s="1"/>
  <c r="G6782" i="11"/>
  <c r="I6779" i="1" s="1"/>
  <c r="G6783" i="11"/>
  <c r="I6780" i="1" s="1"/>
  <c r="G6784" i="11"/>
  <c r="I6781" i="1" s="1"/>
  <c r="G6785" i="11"/>
  <c r="I6782" i="1" s="1"/>
  <c r="G6786" i="11"/>
  <c r="I6783" i="1" s="1"/>
  <c r="G6787" i="11"/>
  <c r="I6784" i="1" s="1"/>
  <c r="G6788" i="11"/>
  <c r="I6785" i="1" s="1"/>
  <c r="G6789" i="11"/>
  <c r="I6786" i="1" s="1"/>
  <c r="G6790" i="11"/>
  <c r="I6787" i="1" s="1"/>
  <c r="G6791" i="11"/>
  <c r="I6788" i="1" s="1"/>
  <c r="G6792" i="11"/>
  <c r="I6789" i="1" s="1"/>
  <c r="G6793" i="11"/>
  <c r="I6790" i="1" s="1"/>
  <c r="G6794" i="11"/>
  <c r="I6791" i="1" s="1"/>
  <c r="G6795" i="11"/>
  <c r="I6792" i="1" s="1"/>
  <c r="G6796" i="11"/>
  <c r="I6793" i="1" s="1"/>
  <c r="G6797" i="11"/>
  <c r="I6794" i="1" s="1"/>
  <c r="G6798" i="11"/>
  <c r="I6795" i="1" s="1"/>
  <c r="G6799" i="11"/>
  <c r="I6796" i="1" s="1"/>
  <c r="G6800" i="11"/>
  <c r="I6797" i="1" s="1"/>
  <c r="G6801" i="11"/>
  <c r="I6798" i="1" s="1"/>
  <c r="G6802" i="11"/>
  <c r="I6799" i="1" s="1"/>
  <c r="G6803" i="11"/>
  <c r="I6800" i="1" s="1"/>
  <c r="G6804" i="11"/>
  <c r="I6801" i="1" s="1"/>
  <c r="G6805" i="11"/>
  <c r="I6802" i="1" s="1"/>
  <c r="G6806" i="11"/>
  <c r="I6803" i="1" s="1"/>
  <c r="G6807" i="11"/>
  <c r="I6804" i="1" s="1"/>
  <c r="G6808" i="11"/>
  <c r="I6805" i="1" s="1"/>
  <c r="G6809" i="11"/>
  <c r="I6806" i="1" s="1"/>
  <c r="G6810" i="11"/>
  <c r="I6807" i="1" s="1"/>
  <c r="G6811" i="11"/>
  <c r="I6808" i="1" s="1"/>
  <c r="G6812" i="11"/>
  <c r="I6809" i="1" s="1"/>
  <c r="G6813" i="11"/>
  <c r="I6810" i="1" s="1"/>
  <c r="G6814" i="11"/>
  <c r="I6811" i="1" s="1"/>
  <c r="G6815" i="11"/>
  <c r="I6812" i="1" s="1"/>
  <c r="G6816" i="11"/>
  <c r="I6813" i="1" s="1"/>
  <c r="G6817" i="11"/>
  <c r="I6814" i="1" s="1"/>
  <c r="G6818" i="11"/>
  <c r="I6815" i="1" s="1"/>
  <c r="G6819" i="11"/>
  <c r="I6816" i="1" s="1"/>
  <c r="G6820" i="11"/>
  <c r="I6817" i="1" s="1"/>
  <c r="G6821" i="11"/>
  <c r="I6818" i="1" s="1"/>
  <c r="G6822" i="11"/>
  <c r="I6819" i="1" s="1"/>
  <c r="G6823" i="11"/>
  <c r="I6820" i="1" s="1"/>
  <c r="G6824" i="11"/>
  <c r="I6821" i="1" s="1"/>
  <c r="G6825" i="11"/>
  <c r="I6822" i="1" s="1"/>
  <c r="G6826" i="11"/>
  <c r="I6823" i="1" s="1"/>
  <c r="G6827" i="11"/>
  <c r="I6824" i="1" s="1"/>
  <c r="G6828" i="11"/>
  <c r="I6825" i="1" s="1"/>
  <c r="G6829" i="11"/>
  <c r="I6826" i="1" s="1"/>
  <c r="G6830" i="11"/>
  <c r="I6827" i="1" s="1"/>
  <c r="G6831" i="11"/>
  <c r="I6828" i="1" s="1"/>
  <c r="G6832" i="11"/>
  <c r="I6829" i="1" s="1"/>
  <c r="G6833" i="11"/>
  <c r="I6830" i="1" s="1"/>
  <c r="G6834" i="11"/>
  <c r="I6831" i="1" s="1"/>
  <c r="G6835" i="11"/>
  <c r="I6832" i="1" s="1"/>
  <c r="G6836" i="11"/>
  <c r="I6833" i="1" s="1"/>
  <c r="G6837" i="11"/>
  <c r="I6834" i="1" s="1"/>
  <c r="G6838" i="11"/>
  <c r="I6835" i="1" s="1"/>
  <c r="G6839" i="11"/>
  <c r="I6836" i="1" s="1"/>
  <c r="G6840" i="11"/>
  <c r="I6837" i="1" s="1"/>
  <c r="G6841" i="11"/>
  <c r="I6838" i="1" s="1"/>
  <c r="G6842" i="11"/>
  <c r="I6839" i="1" s="1"/>
  <c r="G6843" i="11"/>
  <c r="I6840" i="1" s="1"/>
  <c r="G6844" i="11"/>
  <c r="I6841" i="1" s="1"/>
  <c r="G6845" i="11"/>
  <c r="I6842" i="1" s="1"/>
  <c r="G6846" i="11"/>
  <c r="I6843" i="1" s="1"/>
  <c r="G6847" i="11"/>
  <c r="I6844" i="1" s="1"/>
  <c r="G6848" i="11"/>
  <c r="I6845" i="1" s="1"/>
  <c r="G6849" i="11"/>
  <c r="I6846" i="1" s="1"/>
  <c r="G6850" i="11"/>
  <c r="I6847" i="1" s="1"/>
  <c r="G6851" i="11"/>
  <c r="I6848" i="1" s="1"/>
  <c r="G6852" i="11"/>
  <c r="I6849" i="1" s="1"/>
  <c r="G6853" i="11"/>
  <c r="I6850" i="1" s="1"/>
  <c r="G6854" i="11"/>
  <c r="I6851" i="1" s="1"/>
  <c r="G6855" i="11"/>
  <c r="I6852" i="1" s="1"/>
  <c r="G6856" i="11"/>
  <c r="I6853" i="1" s="1"/>
  <c r="G6857" i="11"/>
  <c r="I6854" i="1" s="1"/>
  <c r="G6858" i="11"/>
  <c r="I6855" i="1" s="1"/>
  <c r="G6859" i="11"/>
  <c r="I6856" i="1" s="1"/>
  <c r="G6860" i="11"/>
  <c r="I6857" i="1" s="1"/>
  <c r="G6861" i="11"/>
  <c r="I6858" i="1" s="1"/>
  <c r="G6862" i="11"/>
  <c r="I6859" i="1" s="1"/>
  <c r="G6863" i="11"/>
  <c r="I6860" i="1" s="1"/>
  <c r="G6864" i="11"/>
  <c r="I6861" i="1" s="1"/>
  <c r="G6865" i="11"/>
  <c r="I6862" i="1" s="1"/>
  <c r="G6866" i="11"/>
  <c r="I6863" i="1" s="1"/>
  <c r="G6867" i="11"/>
  <c r="I6864" i="1" s="1"/>
  <c r="G6868" i="11"/>
  <c r="I6865" i="1" s="1"/>
  <c r="G6869" i="11"/>
  <c r="I6866" i="1" s="1"/>
  <c r="G6870" i="11"/>
  <c r="I6867" i="1" s="1"/>
  <c r="G6871" i="11"/>
  <c r="I6868" i="1" s="1"/>
  <c r="G6872" i="11"/>
  <c r="I6869" i="1" s="1"/>
  <c r="G6873" i="11"/>
  <c r="I6870" i="1" s="1"/>
  <c r="G6874" i="11"/>
  <c r="I6871" i="1" s="1"/>
  <c r="G6875" i="11"/>
  <c r="I6872" i="1" s="1"/>
  <c r="G6876" i="11"/>
  <c r="I6873" i="1" s="1"/>
  <c r="G6877" i="11"/>
  <c r="I6874" i="1" s="1"/>
  <c r="G6878" i="11"/>
  <c r="I6875" i="1" s="1"/>
  <c r="G6879" i="11"/>
  <c r="I6876" i="1" s="1"/>
  <c r="G6880" i="11"/>
  <c r="I6877" i="1" s="1"/>
  <c r="G6881" i="11"/>
  <c r="I6878" i="1" s="1"/>
  <c r="G6882" i="11"/>
  <c r="I6879" i="1" s="1"/>
  <c r="G6883" i="11"/>
  <c r="I6880" i="1" s="1"/>
  <c r="G6884" i="11"/>
  <c r="I6881" i="1" s="1"/>
  <c r="G6885" i="11"/>
  <c r="I6882" i="1" s="1"/>
  <c r="G6886" i="11"/>
  <c r="I6883" i="1" s="1"/>
  <c r="G6887" i="11"/>
  <c r="I6884" i="1" s="1"/>
  <c r="G6888" i="11"/>
  <c r="I6885" i="1" s="1"/>
  <c r="G6889" i="11"/>
  <c r="I6886" i="1" s="1"/>
  <c r="G6890" i="11"/>
  <c r="I6887" i="1" s="1"/>
  <c r="G6891" i="11"/>
  <c r="I6888" i="1" s="1"/>
  <c r="G6892" i="11"/>
  <c r="I6889" i="1" s="1"/>
  <c r="G6893" i="11"/>
  <c r="I6890" i="1" s="1"/>
  <c r="G6894" i="11"/>
  <c r="I6891" i="1" s="1"/>
  <c r="G6895" i="11"/>
  <c r="I6892" i="1" s="1"/>
  <c r="G6896" i="11"/>
  <c r="I6893" i="1" s="1"/>
  <c r="G6897" i="11"/>
  <c r="I6894" i="1" s="1"/>
  <c r="G6898" i="11"/>
  <c r="I6895" i="1" s="1"/>
  <c r="G6899" i="11"/>
  <c r="I6896" i="1" s="1"/>
  <c r="G6900" i="11"/>
  <c r="I6897" i="1" s="1"/>
  <c r="G6901" i="11"/>
  <c r="I6898" i="1" s="1"/>
  <c r="G6902" i="11"/>
  <c r="I6899" i="1" s="1"/>
  <c r="G6903" i="11"/>
  <c r="I6900" i="1" s="1"/>
  <c r="G6904" i="11"/>
  <c r="I6901" i="1" s="1"/>
  <c r="G6905" i="11"/>
  <c r="I6902" i="1" s="1"/>
  <c r="G6906" i="11"/>
  <c r="I6903" i="1" s="1"/>
  <c r="G6907" i="11"/>
  <c r="I6904" i="1" s="1"/>
  <c r="G6908" i="11"/>
  <c r="I6905" i="1" s="1"/>
  <c r="G6909" i="11"/>
  <c r="I6906" i="1" s="1"/>
  <c r="G6910" i="11"/>
  <c r="I6907" i="1" s="1"/>
  <c r="G6911" i="11"/>
  <c r="I6908" i="1" s="1"/>
  <c r="G6912" i="11"/>
  <c r="I6909" i="1" s="1"/>
  <c r="G6913" i="11"/>
  <c r="I6910" i="1" s="1"/>
  <c r="G6914" i="11"/>
  <c r="I6911" i="1" s="1"/>
  <c r="G6915" i="11"/>
  <c r="I6912" i="1" s="1"/>
  <c r="G6916" i="11"/>
  <c r="I6913" i="1" s="1"/>
  <c r="G6917" i="11"/>
  <c r="I6914" i="1" s="1"/>
  <c r="G6918" i="11"/>
  <c r="I6915" i="1" s="1"/>
  <c r="G6919" i="11"/>
  <c r="I6916" i="1" s="1"/>
  <c r="G6920" i="11"/>
  <c r="I6917" i="1" s="1"/>
  <c r="G6921" i="11"/>
  <c r="I6918" i="1" s="1"/>
  <c r="G6922" i="11"/>
  <c r="I6919" i="1" s="1"/>
  <c r="G6923" i="11"/>
  <c r="I6920" i="1" s="1"/>
  <c r="G6924" i="11"/>
  <c r="I6921" i="1" s="1"/>
  <c r="G6925" i="11"/>
  <c r="I6922" i="1" s="1"/>
  <c r="G6926" i="11"/>
  <c r="I6923" i="1" s="1"/>
  <c r="G6927" i="11"/>
  <c r="I6924" i="1" s="1"/>
  <c r="G6928" i="11"/>
  <c r="I6925" i="1" s="1"/>
  <c r="G6929" i="11"/>
  <c r="I6926" i="1" s="1"/>
  <c r="G6930" i="11"/>
  <c r="I6927" i="1" s="1"/>
  <c r="G6931" i="11"/>
  <c r="I6928" i="1" s="1"/>
  <c r="G6932" i="11"/>
  <c r="I6929" i="1" s="1"/>
  <c r="G6933" i="11"/>
  <c r="I6930" i="1" s="1"/>
  <c r="G6934" i="11"/>
  <c r="I6931" i="1" s="1"/>
  <c r="G6935" i="11"/>
  <c r="I6932" i="1" s="1"/>
  <c r="G6936" i="11"/>
  <c r="I6933" i="1" s="1"/>
  <c r="G6937" i="11"/>
  <c r="I6934" i="1" s="1"/>
  <c r="G6938" i="11"/>
  <c r="I6935" i="1" s="1"/>
  <c r="G6939" i="11"/>
  <c r="I6936" i="1" s="1"/>
  <c r="G6940" i="11"/>
  <c r="I6937" i="1" s="1"/>
  <c r="G6941" i="11"/>
  <c r="I6938" i="1" s="1"/>
  <c r="G6942" i="11"/>
  <c r="I6939" i="1" s="1"/>
  <c r="G6943" i="11"/>
  <c r="I6940" i="1" s="1"/>
  <c r="G6944" i="11"/>
  <c r="I6941" i="1" s="1"/>
  <c r="G6945" i="11"/>
  <c r="I6942" i="1" s="1"/>
  <c r="G6946" i="11"/>
  <c r="I6943" i="1" s="1"/>
  <c r="G6947" i="11"/>
  <c r="I6944" i="1" s="1"/>
  <c r="G6948" i="11"/>
  <c r="I6945" i="1" s="1"/>
  <c r="G6949" i="11"/>
  <c r="I6946" i="1" s="1"/>
  <c r="G6950" i="11"/>
  <c r="I6947" i="1" s="1"/>
  <c r="G6951" i="11"/>
  <c r="I6948" i="1" s="1"/>
  <c r="G6952" i="11"/>
  <c r="I6949" i="1" s="1"/>
  <c r="G6953" i="11"/>
  <c r="I6950" i="1" s="1"/>
  <c r="G6954" i="11"/>
  <c r="I6951" i="1" s="1"/>
  <c r="G6955" i="11"/>
  <c r="I6952" i="1" s="1"/>
  <c r="G6956" i="11"/>
  <c r="I6953" i="1" s="1"/>
  <c r="G6957" i="11"/>
  <c r="I6954" i="1" s="1"/>
  <c r="G6958" i="11"/>
  <c r="I6955" i="1" s="1"/>
  <c r="G6959" i="11"/>
  <c r="I6956" i="1" s="1"/>
  <c r="G6960" i="11"/>
  <c r="I6957" i="1" s="1"/>
  <c r="G6961" i="11"/>
  <c r="I6958" i="1" s="1"/>
  <c r="G6962" i="11"/>
  <c r="I6959" i="1" s="1"/>
  <c r="G6963" i="11"/>
  <c r="I6960" i="1" s="1"/>
  <c r="G6964" i="11"/>
  <c r="I6961" i="1" s="1"/>
  <c r="G6965" i="11"/>
  <c r="I6962" i="1" s="1"/>
  <c r="G6966" i="11"/>
  <c r="I6963" i="1" s="1"/>
  <c r="G6967" i="11"/>
  <c r="I6964" i="1" s="1"/>
  <c r="G6968" i="11"/>
  <c r="I6965" i="1" s="1"/>
  <c r="G6969" i="11"/>
  <c r="I6966" i="1" s="1"/>
  <c r="G6970" i="11"/>
  <c r="I6967" i="1" s="1"/>
  <c r="G6971" i="11"/>
  <c r="I6968" i="1" s="1"/>
  <c r="G6972" i="11"/>
  <c r="I6969" i="1" s="1"/>
  <c r="G6973" i="11"/>
  <c r="I6970" i="1" s="1"/>
  <c r="G6974" i="11"/>
  <c r="I6971" i="1" s="1"/>
  <c r="G6975" i="11"/>
  <c r="I6972" i="1" s="1"/>
  <c r="G6976" i="11"/>
  <c r="I6973" i="1" s="1"/>
  <c r="G6977" i="11"/>
  <c r="I6974" i="1" s="1"/>
  <c r="G6978" i="11"/>
  <c r="I6975" i="1" s="1"/>
  <c r="G6979" i="11"/>
  <c r="I6976" i="1" s="1"/>
  <c r="G6980" i="11"/>
  <c r="I6977" i="1" s="1"/>
  <c r="G6981" i="11"/>
  <c r="I6978" i="1" s="1"/>
  <c r="G6982" i="11"/>
  <c r="I6979" i="1" s="1"/>
  <c r="G6983" i="11"/>
  <c r="I6980" i="1" s="1"/>
  <c r="G6984" i="11"/>
  <c r="I6981" i="1" s="1"/>
  <c r="G6985" i="11"/>
  <c r="I6982" i="1" s="1"/>
  <c r="G6986" i="11"/>
  <c r="I6983" i="1" s="1"/>
  <c r="G6987" i="11"/>
  <c r="I6984" i="1" s="1"/>
  <c r="G6988" i="11"/>
  <c r="I6985" i="1" s="1"/>
  <c r="G6989" i="11"/>
  <c r="I6986" i="1" s="1"/>
  <c r="G6990" i="11"/>
  <c r="I6987" i="1" s="1"/>
  <c r="G6991" i="11"/>
  <c r="I6988" i="1" s="1"/>
  <c r="G6992" i="11"/>
  <c r="I6989" i="1" s="1"/>
  <c r="G6993" i="11"/>
  <c r="I6990" i="1" s="1"/>
  <c r="G6994" i="11"/>
  <c r="I6991" i="1" s="1"/>
  <c r="G6995" i="11"/>
  <c r="I6992" i="1" s="1"/>
  <c r="G6996" i="11"/>
  <c r="I6993" i="1" s="1"/>
  <c r="G6997" i="11"/>
  <c r="I6994" i="1" s="1"/>
  <c r="G6998" i="11"/>
  <c r="I6995" i="1" s="1"/>
  <c r="G6999" i="11"/>
  <c r="I6996" i="1" s="1"/>
  <c r="G7000" i="11"/>
  <c r="I6997" i="1" s="1"/>
  <c r="G7001" i="11"/>
  <c r="I6998" i="1" s="1"/>
  <c r="G7002" i="11"/>
  <c r="I6999" i="1" s="1"/>
  <c r="G7003" i="11"/>
  <c r="I7000" i="1" s="1"/>
  <c r="G7004" i="11"/>
  <c r="I7001" i="1" s="1"/>
  <c r="G7005" i="11"/>
  <c r="I7002" i="1" s="1"/>
  <c r="G7006" i="11"/>
  <c r="I7003" i="1" s="1"/>
  <c r="G7007" i="11"/>
  <c r="I7004" i="1" s="1"/>
  <c r="G7008" i="11"/>
  <c r="I7005" i="1" s="1"/>
  <c r="G7009" i="11"/>
  <c r="I7006" i="1" s="1"/>
  <c r="G7010" i="11"/>
  <c r="I7007" i="1" s="1"/>
  <c r="G7011" i="11"/>
  <c r="I7008" i="1" s="1"/>
  <c r="G7012" i="11"/>
  <c r="I7009" i="1" s="1"/>
  <c r="G7013" i="11"/>
  <c r="I7010" i="1" s="1"/>
  <c r="G7014" i="11"/>
  <c r="I7011" i="1" s="1"/>
  <c r="G7015" i="11"/>
  <c r="I7012" i="1" s="1"/>
  <c r="G7016" i="11"/>
  <c r="I7013" i="1" s="1"/>
  <c r="G7017" i="11"/>
  <c r="I7014" i="1" s="1"/>
  <c r="G7018" i="11"/>
  <c r="I7015" i="1" s="1"/>
  <c r="G7019" i="11"/>
  <c r="I7016" i="1" s="1"/>
  <c r="G7020" i="11"/>
  <c r="I7017" i="1" s="1"/>
  <c r="G7021" i="11"/>
  <c r="I7018" i="1" s="1"/>
  <c r="G7022" i="11"/>
  <c r="I7019" i="1" s="1"/>
  <c r="G7023" i="11"/>
  <c r="I7020" i="1" s="1"/>
  <c r="G7024" i="11"/>
  <c r="I7021" i="1" s="1"/>
  <c r="G7025" i="11"/>
  <c r="I7022" i="1" s="1"/>
  <c r="G7026" i="11"/>
  <c r="I7023" i="1" s="1"/>
  <c r="G7027" i="11"/>
  <c r="I7024" i="1" s="1"/>
  <c r="G7028" i="11"/>
  <c r="I7025" i="1" s="1"/>
  <c r="G7029" i="11"/>
  <c r="I7026" i="1" s="1"/>
  <c r="G7030" i="11"/>
  <c r="I7027" i="1" s="1"/>
  <c r="G7031" i="11"/>
  <c r="I7028" i="1" s="1"/>
  <c r="G7032" i="11"/>
  <c r="I7029" i="1" s="1"/>
  <c r="G7033" i="11"/>
  <c r="I7030" i="1" s="1"/>
  <c r="G7034" i="11"/>
  <c r="I7031" i="1" s="1"/>
  <c r="G7035" i="11"/>
  <c r="I7032" i="1" s="1"/>
  <c r="G7036" i="11"/>
  <c r="I7033" i="1" s="1"/>
  <c r="G7037" i="11"/>
  <c r="I7034" i="1" s="1"/>
  <c r="G7038" i="11"/>
  <c r="I7035" i="1" s="1"/>
  <c r="G7039" i="11"/>
  <c r="I7036" i="1" s="1"/>
  <c r="G7040" i="11"/>
  <c r="I7037" i="1" s="1"/>
  <c r="G7041" i="11"/>
  <c r="I7038" i="1" s="1"/>
  <c r="G7042" i="11"/>
  <c r="I7039" i="1" s="1"/>
  <c r="G7043" i="11"/>
  <c r="I7040" i="1" s="1"/>
  <c r="G7044" i="11"/>
  <c r="I7041" i="1" s="1"/>
  <c r="G7045" i="11"/>
  <c r="I7042" i="1" s="1"/>
  <c r="G7046" i="11"/>
  <c r="I7043" i="1" s="1"/>
  <c r="G7047" i="11"/>
  <c r="I7044" i="1" s="1"/>
  <c r="G7048" i="11"/>
  <c r="I7045" i="1" s="1"/>
  <c r="G7049" i="11"/>
  <c r="I7046" i="1" s="1"/>
  <c r="G7050" i="11"/>
  <c r="I7047" i="1" s="1"/>
  <c r="G7051" i="11"/>
  <c r="I7048" i="1" s="1"/>
  <c r="G7052" i="11"/>
  <c r="I7049" i="1" s="1"/>
  <c r="G7053" i="11"/>
  <c r="I7050" i="1" s="1"/>
  <c r="G7054" i="11"/>
  <c r="I7051" i="1" s="1"/>
  <c r="G7055" i="11"/>
  <c r="I7052" i="1" s="1"/>
  <c r="G7056" i="11"/>
  <c r="I7053" i="1" s="1"/>
  <c r="G7057" i="11"/>
  <c r="I7054" i="1" s="1"/>
  <c r="G7058" i="11"/>
  <c r="I7055" i="1" s="1"/>
  <c r="G7059" i="11"/>
  <c r="I7056" i="1" s="1"/>
  <c r="G7060" i="11"/>
  <c r="I7057" i="1" s="1"/>
  <c r="G7061" i="11"/>
  <c r="I7058" i="1" s="1"/>
  <c r="G7062" i="11"/>
  <c r="I7059" i="1" s="1"/>
  <c r="G7063" i="11"/>
  <c r="I7060" i="1" s="1"/>
  <c r="G7064" i="11"/>
  <c r="I7061" i="1" s="1"/>
  <c r="G7065" i="11"/>
  <c r="I7062" i="1" s="1"/>
  <c r="G7066" i="11"/>
  <c r="I7063" i="1" s="1"/>
  <c r="G7067" i="11"/>
  <c r="I7064" i="1" s="1"/>
  <c r="G7068" i="11"/>
  <c r="I7065" i="1" s="1"/>
  <c r="G7069" i="11"/>
  <c r="I7066" i="1" s="1"/>
  <c r="G7070" i="11"/>
  <c r="I7067" i="1" s="1"/>
  <c r="G7071" i="11"/>
  <c r="I7068" i="1" s="1"/>
  <c r="G7072" i="11"/>
  <c r="I7069" i="1" s="1"/>
  <c r="G7073" i="11"/>
  <c r="I7070" i="1" s="1"/>
  <c r="G7074" i="11"/>
  <c r="I7071" i="1" s="1"/>
  <c r="G7075" i="11"/>
  <c r="I7072" i="1" s="1"/>
  <c r="G7076" i="11"/>
  <c r="I7073" i="1" s="1"/>
  <c r="G7077" i="11"/>
  <c r="I7074" i="1" s="1"/>
  <c r="G7078" i="11"/>
  <c r="I7075" i="1" s="1"/>
  <c r="G7079" i="11"/>
  <c r="I7076" i="1" s="1"/>
  <c r="G7080" i="11"/>
  <c r="I7077" i="1" s="1"/>
  <c r="G7081" i="11"/>
  <c r="I7078" i="1" s="1"/>
  <c r="G7082" i="11"/>
  <c r="I7079" i="1" s="1"/>
  <c r="G7083" i="11"/>
  <c r="I7080" i="1" s="1"/>
  <c r="G7084" i="11"/>
  <c r="I7081" i="1" s="1"/>
  <c r="G7085" i="11"/>
  <c r="I7082" i="1" s="1"/>
  <c r="G7086" i="11"/>
  <c r="I7083" i="1" s="1"/>
  <c r="G7087" i="11"/>
  <c r="I7084" i="1" s="1"/>
  <c r="G7088" i="11"/>
  <c r="I7085" i="1" s="1"/>
  <c r="G7089" i="11"/>
  <c r="I7086" i="1" s="1"/>
  <c r="G7090" i="11"/>
  <c r="I7087" i="1" s="1"/>
  <c r="G7091" i="11"/>
  <c r="I7088" i="1" s="1"/>
  <c r="G7092" i="11"/>
  <c r="I7089" i="1" s="1"/>
  <c r="G7093" i="11"/>
  <c r="I7090" i="1" s="1"/>
  <c r="G7094" i="11"/>
  <c r="I7091" i="1" s="1"/>
  <c r="G7095" i="11"/>
  <c r="I7092" i="1" s="1"/>
  <c r="G7096" i="11"/>
  <c r="I7093" i="1" s="1"/>
  <c r="G7097" i="11"/>
  <c r="I7094" i="1" s="1"/>
  <c r="G7098" i="11"/>
  <c r="I7095" i="1" s="1"/>
  <c r="G7099" i="11"/>
  <c r="I7096" i="1" s="1"/>
  <c r="G7100" i="11"/>
  <c r="I7097" i="1" s="1"/>
  <c r="G7101" i="11"/>
  <c r="I7098" i="1" s="1"/>
  <c r="G7102" i="11"/>
  <c r="I7099" i="1" s="1"/>
  <c r="G7103" i="11"/>
  <c r="I7100" i="1" s="1"/>
  <c r="G7104" i="11"/>
  <c r="I7101" i="1" s="1"/>
  <c r="G7105" i="11"/>
  <c r="I7102" i="1" s="1"/>
  <c r="G7106" i="11"/>
  <c r="I7103" i="1" s="1"/>
  <c r="G7107" i="11"/>
  <c r="I7104" i="1" s="1"/>
  <c r="G7108" i="11"/>
  <c r="I7105" i="1" s="1"/>
  <c r="G7109" i="11"/>
  <c r="I7106" i="1" s="1"/>
  <c r="G7110" i="11"/>
  <c r="I7107" i="1" s="1"/>
  <c r="G7111" i="11"/>
  <c r="I7108" i="1" s="1"/>
  <c r="G7112" i="11"/>
  <c r="I7109" i="1" s="1"/>
  <c r="G7113" i="11"/>
  <c r="I7110" i="1" s="1"/>
  <c r="G7114" i="11"/>
  <c r="I7111" i="1" s="1"/>
  <c r="G7115" i="11"/>
  <c r="I7112" i="1" s="1"/>
  <c r="G7116" i="11"/>
  <c r="I7113" i="1" s="1"/>
  <c r="G7117" i="11"/>
  <c r="I7114" i="1" s="1"/>
  <c r="G7118" i="11"/>
  <c r="I7115" i="1" s="1"/>
  <c r="G7119" i="11"/>
  <c r="I7116" i="1" s="1"/>
  <c r="G7120" i="11"/>
  <c r="I7117" i="1" s="1"/>
  <c r="G7121" i="11"/>
  <c r="I7118" i="1" s="1"/>
  <c r="G7122" i="11"/>
  <c r="I7119" i="1" s="1"/>
  <c r="G7123" i="11"/>
  <c r="I7120" i="1" s="1"/>
  <c r="G7124" i="11"/>
  <c r="I7121" i="1" s="1"/>
  <c r="G7125" i="11"/>
  <c r="I7122" i="1" s="1"/>
  <c r="G7126" i="11"/>
  <c r="I7123" i="1" s="1"/>
  <c r="G7127" i="11"/>
  <c r="I7124" i="1" s="1"/>
  <c r="G7128" i="11"/>
  <c r="I7125" i="1" s="1"/>
  <c r="G7129" i="11"/>
  <c r="I7126" i="1" s="1"/>
  <c r="G7130" i="11"/>
  <c r="I7127" i="1" s="1"/>
  <c r="G7131" i="11"/>
  <c r="I7128" i="1" s="1"/>
  <c r="G7132" i="11"/>
  <c r="I7129" i="1" s="1"/>
  <c r="G7133" i="11"/>
  <c r="I7130" i="1" s="1"/>
  <c r="G7134" i="11"/>
  <c r="I7131" i="1" s="1"/>
  <c r="G7135" i="11"/>
  <c r="I7132" i="1" s="1"/>
  <c r="G7136" i="11"/>
  <c r="I7133" i="1" s="1"/>
  <c r="G7137" i="11"/>
  <c r="I7134" i="1" s="1"/>
  <c r="G7138" i="11"/>
  <c r="I7135" i="1" s="1"/>
  <c r="G7139" i="11"/>
  <c r="I7136" i="1" s="1"/>
  <c r="G7140" i="11"/>
  <c r="I7137" i="1" s="1"/>
  <c r="G7141" i="11"/>
  <c r="I7138" i="1" s="1"/>
  <c r="G7142" i="11"/>
  <c r="I7139" i="1" s="1"/>
  <c r="G7143" i="11"/>
  <c r="I7140" i="1" s="1"/>
  <c r="G7144" i="11"/>
  <c r="I7141" i="1" s="1"/>
  <c r="G7145" i="11"/>
  <c r="I7142" i="1" s="1"/>
  <c r="G7146" i="11"/>
  <c r="I7143" i="1" s="1"/>
  <c r="G7147" i="11"/>
  <c r="I7144" i="1" s="1"/>
  <c r="G7148" i="11"/>
  <c r="I7145" i="1" s="1"/>
  <c r="G7149" i="11"/>
  <c r="I7146" i="1" s="1"/>
  <c r="G7150" i="11"/>
  <c r="I7147" i="1" s="1"/>
  <c r="G7151" i="11"/>
  <c r="I7148" i="1" s="1"/>
  <c r="G7152" i="11"/>
  <c r="I7149" i="1" s="1"/>
  <c r="G7153" i="11"/>
  <c r="I7150" i="1" s="1"/>
  <c r="G7154" i="11"/>
  <c r="I7151" i="1" s="1"/>
  <c r="G7155" i="11"/>
  <c r="I7152" i="1" s="1"/>
  <c r="G7156" i="11"/>
  <c r="I7153" i="1" s="1"/>
  <c r="G7157" i="11"/>
  <c r="I7154" i="1" s="1"/>
  <c r="G7158" i="11"/>
  <c r="I7155" i="1" s="1"/>
  <c r="G7159" i="11"/>
  <c r="I7156" i="1" s="1"/>
  <c r="G7160" i="11"/>
  <c r="I7157" i="1" s="1"/>
  <c r="G7161" i="11"/>
  <c r="I7158" i="1" s="1"/>
  <c r="G7162" i="11"/>
  <c r="I7159" i="1" s="1"/>
  <c r="G7163" i="11"/>
  <c r="I7160" i="1" s="1"/>
  <c r="G7164" i="11"/>
  <c r="I7161" i="1" s="1"/>
  <c r="G7165" i="11"/>
  <c r="I7162" i="1" s="1"/>
  <c r="G7166" i="11"/>
  <c r="I7163" i="1" s="1"/>
  <c r="G7167" i="11"/>
  <c r="I7164" i="1" s="1"/>
  <c r="G7168" i="11"/>
  <c r="I7165" i="1" s="1"/>
  <c r="G7169" i="11"/>
  <c r="I7166" i="1" s="1"/>
  <c r="G7170" i="11"/>
  <c r="I7167" i="1" s="1"/>
  <c r="G7171" i="11"/>
  <c r="I7168" i="1" s="1"/>
  <c r="G7172" i="11"/>
  <c r="I7169" i="1" s="1"/>
  <c r="G7173" i="11"/>
  <c r="I7170" i="1" s="1"/>
  <c r="G7174" i="11"/>
  <c r="I7171" i="1" s="1"/>
  <c r="G7175" i="11"/>
  <c r="I7172" i="1" s="1"/>
  <c r="G7176" i="11"/>
  <c r="I7173" i="1" s="1"/>
  <c r="G7177" i="11"/>
  <c r="I7174" i="1" s="1"/>
  <c r="G7178" i="11"/>
  <c r="I7175" i="1" s="1"/>
  <c r="G7179" i="11"/>
  <c r="I7176" i="1" s="1"/>
  <c r="G7180" i="11"/>
  <c r="I7177" i="1" s="1"/>
  <c r="G7181" i="11"/>
  <c r="I7178" i="1" s="1"/>
  <c r="G7182" i="11"/>
  <c r="I7179" i="1" s="1"/>
  <c r="G7183" i="11"/>
  <c r="I7180" i="1" s="1"/>
  <c r="G7184" i="11"/>
  <c r="I7181" i="1" s="1"/>
  <c r="G7185" i="11"/>
  <c r="I7182" i="1" s="1"/>
  <c r="G7186" i="11"/>
  <c r="I7183" i="1" s="1"/>
  <c r="G7187" i="11"/>
  <c r="I7184" i="1" s="1"/>
  <c r="G7188" i="11"/>
  <c r="I7185" i="1" s="1"/>
  <c r="G7189" i="11"/>
  <c r="I7186" i="1" s="1"/>
  <c r="G7190" i="11"/>
  <c r="I7187" i="1" s="1"/>
  <c r="G7191" i="11"/>
  <c r="I7188" i="1" s="1"/>
  <c r="G7192" i="11"/>
  <c r="I7189" i="1" s="1"/>
  <c r="G7193" i="11"/>
  <c r="I7190" i="1" s="1"/>
  <c r="G7194" i="11"/>
  <c r="I7191" i="1" s="1"/>
  <c r="G7195" i="11"/>
  <c r="I7192" i="1" s="1"/>
  <c r="G7196" i="11"/>
  <c r="I7193" i="1" s="1"/>
  <c r="G7197" i="11"/>
  <c r="I7194" i="1" s="1"/>
  <c r="G7198" i="11"/>
  <c r="I7195" i="1" s="1"/>
  <c r="G7199" i="11"/>
  <c r="I7196" i="1" s="1"/>
  <c r="G7200" i="11"/>
  <c r="I7197" i="1" s="1"/>
  <c r="G7201" i="11"/>
  <c r="I7198" i="1" s="1"/>
  <c r="G7202" i="11"/>
  <c r="I7199" i="1" s="1"/>
  <c r="G7203" i="11"/>
  <c r="I7200" i="1" s="1"/>
  <c r="G7204" i="11"/>
  <c r="I7201" i="1" s="1"/>
  <c r="G7205" i="11"/>
  <c r="I7202" i="1" s="1"/>
  <c r="G7206" i="11"/>
  <c r="I7203" i="1" s="1"/>
  <c r="G7207" i="11"/>
  <c r="I7204" i="1" s="1"/>
  <c r="G7208" i="11"/>
  <c r="I7205" i="1" s="1"/>
  <c r="G7209" i="11"/>
  <c r="I7206" i="1" s="1"/>
  <c r="G7210" i="11"/>
  <c r="I7207" i="1" s="1"/>
  <c r="G7211" i="11"/>
  <c r="I7208" i="1" s="1"/>
  <c r="G7212" i="11"/>
  <c r="I7209" i="1" s="1"/>
  <c r="G7213" i="11"/>
  <c r="I7210" i="1" s="1"/>
  <c r="G7214" i="11"/>
  <c r="I7211" i="1" s="1"/>
  <c r="G7215" i="11"/>
  <c r="I7212" i="1" s="1"/>
  <c r="G7216" i="11"/>
  <c r="I7213" i="1" s="1"/>
  <c r="G7217" i="11"/>
  <c r="I7214" i="1" s="1"/>
  <c r="G7218" i="11"/>
  <c r="I7215" i="1" s="1"/>
  <c r="G7219" i="11"/>
  <c r="I7216" i="1" s="1"/>
  <c r="G7220" i="11"/>
  <c r="I7217" i="1" s="1"/>
  <c r="G7221" i="11"/>
  <c r="I7218" i="1" s="1"/>
  <c r="G7222" i="11"/>
  <c r="I7219" i="1" s="1"/>
  <c r="G7223" i="11"/>
  <c r="I7220" i="1" s="1"/>
  <c r="G7224" i="11"/>
  <c r="I7221" i="1" s="1"/>
  <c r="G7225" i="11"/>
  <c r="I7222" i="1" s="1"/>
  <c r="G7226" i="11"/>
  <c r="I7223" i="1" s="1"/>
  <c r="G7227" i="11"/>
  <c r="I7224" i="1" s="1"/>
  <c r="G7228" i="11"/>
  <c r="I7225" i="1" s="1"/>
  <c r="G7229" i="11"/>
  <c r="I7226" i="1" s="1"/>
  <c r="G7230" i="11"/>
  <c r="I7227" i="1" s="1"/>
  <c r="G7231" i="11"/>
  <c r="I7228" i="1" s="1"/>
  <c r="G7232" i="11"/>
  <c r="I7229" i="1" s="1"/>
  <c r="G7233" i="11"/>
  <c r="I7230" i="1" s="1"/>
  <c r="G7234" i="11"/>
  <c r="I7231" i="1" s="1"/>
  <c r="G7235" i="11"/>
  <c r="I7232" i="1" s="1"/>
  <c r="G7236" i="11"/>
  <c r="I7233" i="1" s="1"/>
  <c r="G7237" i="11"/>
  <c r="I7234" i="1" s="1"/>
  <c r="G7238" i="11"/>
  <c r="I7235" i="1" s="1"/>
  <c r="G7239" i="11"/>
  <c r="I7236" i="1" s="1"/>
  <c r="G7240" i="11"/>
  <c r="I7237" i="1" s="1"/>
  <c r="G7241" i="11"/>
  <c r="I7238" i="1" s="1"/>
  <c r="G7242" i="11"/>
  <c r="I7239" i="1" s="1"/>
  <c r="G7243" i="11"/>
  <c r="I7240" i="1" s="1"/>
  <c r="G7244" i="11"/>
  <c r="I7241" i="1" s="1"/>
  <c r="G7245" i="11"/>
  <c r="I7242" i="1" s="1"/>
  <c r="G7246" i="11"/>
  <c r="I7243" i="1" s="1"/>
  <c r="G7247" i="11"/>
  <c r="I7244" i="1" s="1"/>
  <c r="G7248" i="11"/>
  <c r="I7245" i="1" s="1"/>
  <c r="G7249" i="11"/>
  <c r="I7246" i="1" s="1"/>
  <c r="G7250" i="11"/>
  <c r="I7247" i="1" s="1"/>
  <c r="G7251" i="11"/>
  <c r="I7248" i="1" s="1"/>
  <c r="G7252" i="11"/>
  <c r="I7249" i="1" s="1"/>
  <c r="G7253" i="11"/>
  <c r="I7250" i="1" s="1"/>
  <c r="G7254" i="11"/>
  <c r="I7251" i="1" s="1"/>
  <c r="G7255" i="11"/>
  <c r="I7252" i="1" s="1"/>
  <c r="G7256" i="11"/>
  <c r="I7253" i="1" s="1"/>
  <c r="G7257" i="11"/>
  <c r="I7254" i="1" s="1"/>
  <c r="G7258" i="11"/>
  <c r="I7255" i="1" s="1"/>
  <c r="G7259" i="11"/>
  <c r="I7256" i="1" s="1"/>
  <c r="G7260" i="11"/>
  <c r="I7257" i="1" s="1"/>
  <c r="G7261" i="11"/>
  <c r="I7258" i="1" s="1"/>
  <c r="G7262" i="11"/>
  <c r="I7259" i="1" s="1"/>
  <c r="G7263" i="11"/>
  <c r="I7260" i="1" s="1"/>
  <c r="G7264" i="11"/>
  <c r="I7261" i="1" s="1"/>
  <c r="G7265" i="11"/>
  <c r="I7262" i="1" s="1"/>
  <c r="G7266" i="11"/>
  <c r="I7263" i="1" s="1"/>
  <c r="G7267" i="11"/>
  <c r="I7264" i="1" s="1"/>
  <c r="G7268" i="11"/>
  <c r="I7265" i="1" s="1"/>
  <c r="G7269" i="11"/>
  <c r="I7266" i="1" s="1"/>
  <c r="G7270" i="11"/>
  <c r="I7267" i="1" s="1"/>
  <c r="G7271" i="11"/>
  <c r="I7268" i="1" s="1"/>
  <c r="G7272" i="11"/>
  <c r="I7269" i="1" s="1"/>
  <c r="G7273" i="11"/>
  <c r="I7270" i="1" s="1"/>
  <c r="G7274" i="11"/>
  <c r="I7271" i="1" s="1"/>
  <c r="G7275" i="11"/>
  <c r="I7272" i="1" s="1"/>
  <c r="G7276" i="11"/>
  <c r="I7273" i="1" s="1"/>
  <c r="G7277" i="11"/>
  <c r="I7274" i="1" s="1"/>
  <c r="G7278" i="11"/>
  <c r="I7275" i="1" s="1"/>
  <c r="G7279" i="11"/>
  <c r="I7276" i="1" s="1"/>
  <c r="G7280" i="11"/>
  <c r="I7277" i="1" s="1"/>
  <c r="G7281" i="11"/>
  <c r="I7278" i="1" s="1"/>
  <c r="G7282" i="11"/>
  <c r="I7279" i="1" s="1"/>
  <c r="G7283" i="11"/>
  <c r="I7280" i="1" s="1"/>
  <c r="G7284" i="11"/>
  <c r="I7281" i="1" s="1"/>
  <c r="G7285" i="11"/>
  <c r="I7282" i="1" s="1"/>
  <c r="G7286" i="11"/>
  <c r="I7283" i="1" s="1"/>
  <c r="G7287" i="11"/>
  <c r="I7284" i="1" s="1"/>
  <c r="G7288" i="11"/>
  <c r="I7285" i="1" s="1"/>
  <c r="G7289" i="11"/>
  <c r="I7286" i="1" s="1"/>
  <c r="G7290" i="11"/>
  <c r="I7287" i="1" s="1"/>
  <c r="G7291" i="11"/>
  <c r="I7288" i="1" s="1"/>
  <c r="G7292" i="11"/>
  <c r="I7289" i="1" s="1"/>
  <c r="G7293" i="11"/>
  <c r="I7290" i="1" s="1"/>
  <c r="G7294" i="11"/>
  <c r="I7291" i="1" s="1"/>
  <c r="G7295" i="11"/>
  <c r="I7292" i="1" s="1"/>
  <c r="G7296" i="11"/>
  <c r="I7293" i="1" s="1"/>
  <c r="G7297" i="11"/>
  <c r="I7294" i="1" s="1"/>
  <c r="G7298" i="11"/>
  <c r="I7295" i="1" s="1"/>
  <c r="G7299" i="11"/>
  <c r="I7296" i="1" s="1"/>
  <c r="G7300" i="11"/>
  <c r="I7297" i="1" s="1"/>
  <c r="G7301" i="11"/>
  <c r="I7298" i="1" s="1"/>
  <c r="G7302" i="11"/>
  <c r="I7299" i="1" s="1"/>
  <c r="G7303" i="11"/>
  <c r="I7300" i="1" s="1"/>
  <c r="G7304" i="11"/>
  <c r="I7301" i="1" s="1"/>
  <c r="G7305" i="11"/>
  <c r="I7302" i="1" s="1"/>
  <c r="G7306" i="11"/>
  <c r="I7303" i="1" s="1"/>
  <c r="G7307" i="11"/>
  <c r="I7304" i="1" s="1"/>
  <c r="G7308" i="11"/>
  <c r="I7305" i="1" s="1"/>
  <c r="G7309" i="11"/>
  <c r="I7306" i="1" s="1"/>
  <c r="G7310" i="11"/>
  <c r="I7307" i="1" s="1"/>
  <c r="G7311" i="11"/>
  <c r="I7308" i="1" s="1"/>
  <c r="G7312" i="11"/>
  <c r="I7309" i="1" s="1"/>
  <c r="G7313" i="11"/>
  <c r="I7310" i="1" s="1"/>
  <c r="G7314" i="11"/>
  <c r="I7311" i="1" s="1"/>
  <c r="G7315" i="11"/>
  <c r="I7312" i="1" s="1"/>
  <c r="G7316" i="11"/>
  <c r="I7313" i="1" s="1"/>
  <c r="G7317" i="11"/>
  <c r="I7314" i="1" s="1"/>
  <c r="G7318" i="11"/>
  <c r="I7315" i="1" s="1"/>
  <c r="G7319" i="11"/>
  <c r="I7316" i="1" s="1"/>
  <c r="G7320" i="11"/>
  <c r="I7317" i="1" s="1"/>
  <c r="G7321" i="11"/>
  <c r="I7318" i="1" s="1"/>
  <c r="G7322" i="11"/>
  <c r="I7319" i="1" s="1"/>
  <c r="G7323" i="11"/>
  <c r="I7320" i="1" s="1"/>
  <c r="G7324" i="11"/>
  <c r="I7321" i="1" s="1"/>
  <c r="G7325" i="11"/>
  <c r="I7322" i="1" s="1"/>
  <c r="G7326" i="11"/>
  <c r="I7323" i="1" s="1"/>
  <c r="G7327" i="11"/>
  <c r="I7324" i="1" s="1"/>
  <c r="G7328" i="11"/>
  <c r="I7325" i="1" s="1"/>
  <c r="G7329" i="11"/>
  <c r="I7326" i="1" s="1"/>
  <c r="G7330" i="11"/>
  <c r="I7327" i="1" s="1"/>
  <c r="G7331" i="11"/>
  <c r="I7328" i="1" s="1"/>
  <c r="G7332" i="11"/>
  <c r="I7329" i="1" s="1"/>
  <c r="G7333" i="11"/>
  <c r="I7330" i="1" s="1"/>
  <c r="G7334" i="11"/>
  <c r="I7331" i="1" s="1"/>
  <c r="G7335" i="11"/>
  <c r="I7332" i="1" s="1"/>
  <c r="G7336" i="11"/>
  <c r="I7333" i="1" s="1"/>
  <c r="G7337" i="11"/>
  <c r="I7334" i="1" s="1"/>
  <c r="G7338" i="11"/>
  <c r="I7335" i="1" s="1"/>
  <c r="G7339" i="11"/>
  <c r="I7336" i="1" s="1"/>
  <c r="G7340" i="11"/>
  <c r="I7337" i="1" s="1"/>
  <c r="G7341" i="11"/>
  <c r="I7338" i="1" s="1"/>
  <c r="G7342" i="11"/>
  <c r="I7339" i="1" s="1"/>
  <c r="G7343" i="11"/>
  <c r="I7340" i="1" s="1"/>
  <c r="G7344" i="11"/>
  <c r="I7341" i="1" s="1"/>
  <c r="G7345" i="11"/>
  <c r="I7342" i="1" s="1"/>
  <c r="G7346" i="11"/>
  <c r="I7343" i="1" s="1"/>
  <c r="G7347" i="11"/>
  <c r="I7344" i="1" s="1"/>
  <c r="G7348" i="11"/>
  <c r="I7345" i="1" s="1"/>
  <c r="G7349" i="11"/>
  <c r="I7346" i="1" s="1"/>
  <c r="G7350" i="11"/>
  <c r="I7347" i="1" s="1"/>
  <c r="G7351" i="11"/>
  <c r="I7348" i="1" s="1"/>
  <c r="G7352" i="11"/>
  <c r="I7349" i="1" s="1"/>
  <c r="G7353" i="11"/>
  <c r="I7350" i="1" s="1"/>
  <c r="G7354" i="11"/>
  <c r="I7351" i="1" s="1"/>
  <c r="G7355" i="11"/>
  <c r="I7352" i="1" s="1"/>
  <c r="G7356" i="11"/>
  <c r="I7353" i="1" s="1"/>
  <c r="G7357" i="11"/>
  <c r="I7354" i="1" s="1"/>
  <c r="G7358" i="11"/>
  <c r="I7355" i="1" s="1"/>
  <c r="G7359" i="11"/>
  <c r="I7356" i="1" s="1"/>
  <c r="G7360" i="11"/>
  <c r="I7357" i="1" s="1"/>
  <c r="G7361" i="11"/>
  <c r="I7358" i="1" s="1"/>
  <c r="G7362" i="11"/>
  <c r="I7359" i="1" s="1"/>
  <c r="G7363" i="11"/>
  <c r="I7360" i="1" s="1"/>
  <c r="G7364" i="11"/>
  <c r="I7361" i="1" s="1"/>
  <c r="G7365" i="11"/>
  <c r="I7362" i="1" s="1"/>
  <c r="G7366" i="11"/>
  <c r="I7363" i="1" s="1"/>
  <c r="G7367" i="11"/>
  <c r="I7364" i="1" s="1"/>
  <c r="G7368" i="11"/>
  <c r="I7365" i="1" s="1"/>
  <c r="G7369" i="11"/>
  <c r="I7366" i="1" s="1"/>
  <c r="G7370" i="11"/>
  <c r="I7367" i="1" s="1"/>
  <c r="G7371" i="11"/>
  <c r="I7368" i="1" s="1"/>
  <c r="G7372" i="11"/>
  <c r="I7369" i="1" s="1"/>
  <c r="G7373" i="11"/>
  <c r="I7370" i="1" s="1"/>
  <c r="G7374" i="11"/>
  <c r="I7371" i="1" s="1"/>
  <c r="G7375" i="11"/>
  <c r="I7372" i="1" s="1"/>
  <c r="G7376" i="11"/>
  <c r="I7373" i="1" s="1"/>
  <c r="G7377" i="11"/>
  <c r="I7374" i="1" s="1"/>
  <c r="G7378" i="11"/>
  <c r="I7375" i="1" s="1"/>
  <c r="G7379" i="11"/>
  <c r="I7376" i="1" s="1"/>
  <c r="G7380" i="11"/>
  <c r="I7377" i="1" s="1"/>
  <c r="G7381" i="11"/>
  <c r="I7378" i="1" s="1"/>
  <c r="G7382" i="11"/>
  <c r="I7379" i="1" s="1"/>
  <c r="G7383" i="11"/>
  <c r="I7380" i="1" s="1"/>
  <c r="G7384" i="11"/>
  <c r="I7381" i="1" s="1"/>
  <c r="G7385" i="11"/>
  <c r="I7382" i="1" s="1"/>
  <c r="G7386" i="11"/>
  <c r="I7383" i="1" s="1"/>
  <c r="G7387" i="11"/>
  <c r="I7384" i="1" s="1"/>
  <c r="G7388" i="11"/>
  <c r="I7385" i="1" s="1"/>
  <c r="G7389" i="11"/>
  <c r="I7386" i="1" s="1"/>
  <c r="G7390" i="11"/>
  <c r="I7387" i="1" s="1"/>
  <c r="G7391" i="11"/>
  <c r="I7388" i="1" s="1"/>
  <c r="G7392" i="11"/>
  <c r="I7389" i="1" s="1"/>
  <c r="G7393" i="11"/>
  <c r="I7390" i="1" s="1"/>
  <c r="G7394" i="11"/>
  <c r="I7391" i="1" s="1"/>
  <c r="G7395" i="11"/>
  <c r="I7392" i="1" s="1"/>
  <c r="G7396" i="11"/>
  <c r="I7393" i="1" s="1"/>
  <c r="G7397" i="11"/>
  <c r="I7394" i="1" s="1"/>
  <c r="G7398" i="11"/>
  <c r="I7395" i="1" s="1"/>
  <c r="G7399" i="11"/>
  <c r="I7396" i="1" s="1"/>
  <c r="G7400" i="11"/>
  <c r="I7397" i="1" s="1"/>
  <c r="G7401" i="11"/>
  <c r="I7398" i="1" s="1"/>
  <c r="G7402" i="11"/>
  <c r="I7399" i="1" s="1"/>
  <c r="G7403" i="11"/>
  <c r="I7400" i="1" s="1"/>
  <c r="G7404" i="11"/>
  <c r="I7401" i="1" s="1"/>
  <c r="G7405" i="11"/>
  <c r="I7402" i="1" s="1"/>
  <c r="G7406" i="11"/>
  <c r="I7403" i="1" s="1"/>
  <c r="G7407" i="11"/>
  <c r="I7404" i="1" s="1"/>
  <c r="G7408" i="11"/>
  <c r="I7405" i="1" s="1"/>
  <c r="G7409" i="11"/>
  <c r="I7406" i="1" s="1"/>
  <c r="G7410" i="11"/>
  <c r="I7407" i="1" s="1"/>
  <c r="G7411" i="11"/>
  <c r="I7408" i="1" s="1"/>
  <c r="G7412" i="11"/>
  <c r="I7409" i="1" s="1"/>
  <c r="G7413" i="11"/>
  <c r="I7410" i="1" s="1"/>
  <c r="G7414" i="11"/>
  <c r="I7411" i="1" s="1"/>
  <c r="G7415" i="11"/>
  <c r="I7412" i="1" s="1"/>
  <c r="G7416" i="11"/>
  <c r="I7413" i="1" s="1"/>
  <c r="G7417" i="11"/>
  <c r="I7414" i="1" s="1"/>
  <c r="G7418" i="11"/>
  <c r="I7415" i="1" s="1"/>
  <c r="G7419" i="11"/>
  <c r="I7416" i="1" s="1"/>
  <c r="G7420" i="11"/>
  <c r="I7417" i="1" s="1"/>
  <c r="G7421" i="11"/>
  <c r="I7418" i="1" s="1"/>
  <c r="G7422" i="11"/>
  <c r="I7419" i="1" s="1"/>
  <c r="G7423" i="11"/>
  <c r="I7420" i="1" s="1"/>
  <c r="G7424" i="11"/>
  <c r="I7421" i="1" s="1"/>
  <c r="G7425" i="11"/>
  <c r="I7422" i="1" s="1"/>
  <c r="G7426" i="11"/>
  <c r="I7423" i="1" s="1"/>
  <c r="G7427" i="11"/>
  <c r="I7424" i="1" s="1"/>
  <c r="G7428" i="11"/>
  <c r="I7425" i="1" s="1"/>
  <c r="G7429" i="11"/>
  <c r="I7426" i="1" s="1"/>
  <c r="G7430" i="11"/>
  <c r="I7427" i="1" s="1"/>
  <c r="G7431" i="11"/>
  <c r="I7428" i="1" s="1"/>
  <c r="G7432" i="11"/>
  <c r="I7429" i="1" s="1"/>
  <c r="G7433" i="11"/>
  <c r="I7430" i="1" s="1"/>
  <c r="G7434" i="11"/>
  <c r="I7431" i="1" s="1"/>
  <c r="G7435" i="11"/>
  <c r="I7432" i="1" s="1"/>
  <c r="G7436" i="11"/>
  <c r="I7433" i="1" s="1"/>
  <c r="G7437" i="11"/>
  <c r="I7434" i="1" s="1"/>
  <c r="G7438" i="11"/>
  <c r="I7435" i="1" s="1"/>
  <c r="G7439" i="11"/>
  <c r="I7436" i="1" s="1"/>
  <c r="G7440" i="11"/>
  <c r="I7437" i="1" s="1"/>
  <c r="G7441" i="11"/>
  <c r="I7438" i="1" s="1"/>
  <c r="G7442" i="11"/>
  <c r="I7439" i="1" s="1"/>
  <c r="G7443" i="11"/>
  <c r="I7440" i="1" s="1"/>
  <c r="G7444" i="11"/>
  <c r="I7441" i="1" s="1"/>
  <c r="G7445" i="11"/>
  <c r="I7442" i="1" s="1"/>
  <c r="G7446" i="11"/>
  <c r="I7443" i="1" s="1"/>
  <c r="G7447" i="11"/>
  <c r="I7444" i="1" s="1"/>
  <c r="G7448" i="11"/>
  <c r="I7445" i="1" s="1"/>
  <c r="G7449" i="11"/>
  <c r="I7446" i="1" s="1"/>
  <c r="G7450" i="11"/>
  <c r="I7447" i="1" s="1"/>
  <c r="G7451" i="11"/>
  <c r="I7448" i="1" s="1"/>
  <c r="G7452" i="11"/>
  <c r="I7449" i="1" s="1"/>
  <c r="G7453" i="11"/>
  <c r="I7450" i="1" s="1"/>
  <c r="G7454" i="11"/>
  <c r="I7451" i="1" s="1"/>
  <c r="G7455" i="11"/>
  <c r="I7452" i="1" s="1"/>
  <c r="G7456" i="11"/>
  <c r="I7453" i="1" s="1"/>
  <c r="G7457" i="11"/>
  <c r="I7454" i="1" s="1"/>
  <c r="G7458" i="11"/>
  <c r="I7455" i="1" s="1"/>
  <c r="G7459" i="11"/>
  <c r="I7456" i="1" s="1"/>
  <c r="G7460" i="11"/>
  <c r="I7457" i="1" s="1"/>
  <c r="G7461" i="11"/>
  <c r="I7458" i="1" s="1"/>
  <c r="G7462" i="11"/>
  <c r="I7459" i="1" s="1"/>
  <c r="G7463" i="11"/>
  <c r="I7460" i="1" s="1"/>
  <c r="G7464" i="11"/>
  <c r="I7461" i="1" s="1"/>
  <c r="G7465" i="11"/>
  <c r="I7462" i="1" s="1"/>
  <c r="G7466" i="11"/>
  <c r="I7463" i="1" s="1"/>
  <c r="G7467" i="11"/>
  <c r="I7464" i="1" s="1"/>
  <c r="G7468" i="11"/>
  <c r="I7465" i="1" s="1"/>
  <c r="G7469" i="11"/>
  <c r="I7466" i="1" s="1"/>
  <c r="G7470" i="11"/>
  <c r="I7467" i="1" s="1"/>
  <c r="G7471" i="11"/>
  <c r="I7468" i="1" s="1"/>
  <c r="G7472" i="11"/>
  <c r="I7469" i="1" s="1"/>
  <c r="G7473" i="11"/>
  <c r="I7470" i="1" s="1"/>
  <c r="G7474" i="11"/>
  <c r="I7471" i="1" s="1"/>
  <c r="G7475" i="11"/>
  <c r="I7472" i="1" s="1"/>
  <c r="G7476" i="11"/>
  <c r="I7473" i="1" s="1"/>
  <c r="G7477" i="11"/>
  <c r="I7474" i="1" s="1"/>
  <c r="G7478" i="11"/>
  <c r="I7475" i="1" s="1"/>
  <c r="G7479" i="11"/>
  <c r="I7476" i="1" s="1"/>
  <c r="G7480" i="11"/>
  <c r="I7477" i="1" s="1"/>
  <c r="G7481" i="11"/>
  <c r="I7478" i="1" s="1"/>
  <c r="G7482" i="11"/>
  <c r="I7479" i="1" s="1"/>
  <c r="G7483" i="11"/>
  <c r="I7480" i="1" s="1"/>
  <c r="G7484" i="11"/>
  <c r="I7481" i="1" s="1"/>
  <c r="G7485" i="11"/>
  <c r="I7482" i="1" s="1"/>
  <c r="G7486" i="11"/>
  <c r="I7483" i="1" s="1"/>
  <c r="G7487" i="11"/>
  <c r="I7484" i="1" s="1"/>
  <c r="G7488" i="11"/>
  <c r="I7485" i="1" s="1"/>
  <c r="G7489" i="11"/>
  <c r="I7486" i="1" s="1"/>
  <c r="G7490" i="11"/>
  <c r="I7487" i="1" s="1"/>
  <c r="G7491" i="11"/>
  <c r="I7488" i="1" s="1"/>
  <c r="G7492" i="11"/>
  <c r="I7489" i="1" s="1"/>
  <c r="G7493" i="11"/>
  <c r="I7490" i="1" s="1"/>
  <c r="G7494" i="11"/>
  <c r="I7491" i="1" s="1"/>
  <c r="G7495" i="11"/>
  <c r="I7492" i="1" s="1"/>
  <c r="G7496" i="11"/>
  <c r="I7493" i="1" s="1"/>
  <c r="G7497" i="11"/>
  <c r="I7494" i="1" s="1"/>
  <c r="G7498" i="11"/>
  <c r="I7495" i="1" s="1"/>
  <c r="G7499" i="11"/>
  <c r="I7496" i="1" s="1"/>
  <c r="G7500" i="11"/>
  <c r="I7497" i="1" s="1"/>
  <c r="G7501" i="11"/>
  <c r="I7498" i="1" s="1"/>
  <c r="G7502" i="11"/>
  <c r="I7499" i="1" s="1"/>
  <c r="G7503" i="11"/>
  <c r="I7500" i="1" s="1"/>
  <c r="G7504" i="11"/>
  <c r="I7501" i="1" s="1"/>
  <c r="G7505" i="11"/>
  <c r="I7502" i="1" s="1"/>
  <c r="G7506" i="11"/>
  <c r="I7503" i="1" s="1"/>
  <c r="G7507" i="11"/>
  <c r="I7504" i="1" s="1"/>
  <c r="G7508" i="11"/>
  <c r="I7505" i="1" s="1"/>
  <c r="G7509" i="11"/>
  <c r="I7506" i="1" s="1"/>
  <c r="G7510" i="11"/>
  <c r="I7507" i="1" s="1"/>
  <c r="G7511" i="11"/>
  <c r="I7508" i="1" s="1"/>
  <c r="G7512" i="11"/>
  <c r="I7509" i="1" s="1"/>
  <c r="G7513" i="11"/>
  <c r="I7510" i="1" s="1"/>
  <c r="G7514" i="11"/>
  <c r="I7511" i="1" s="1"/>
  <c r="G7515" i="11"/>
  <c r="I7512" i="1" s="1"/>
  <c r="G7516" i="11"/>
  <c r="I7513" i="1" s="1"/>
  <c r="G7517" i="11"/>
  <c r="I7514" i="1" s="1"/>
  <c r="G7518" i="11"/>
  <c r="I7515" i="1" s="1"/>
  <c r="G7519" i="11"/>
  <c r="I7516" i="1" s="1"/>
  <c r="G7520" i="11"/>
  <c r="I7517" i="1" s="1"/>
  <c r="G7521" i="11"/>
  <c r="I7518" i="1" s="1"/>
  <c r="G7522" i="11"/>
  <c r="I7519" i="1" s="1"/>
  <c r="G7523" i="11"/>
  <c r="I7520" i="1" s="1"/>
  <c r="G7524" i="11"/>
  <c r="I7521" i="1" s="1"/>
  <c r="G7525" i="11"/>
  <c r="I7522" i="1" s="1"/>
  <c r="G7526" i="11"/>
  <c r="I7523" i="1" s="1"/>
  <c r="G7527" i="11"/>
  <c r="I7524" i="1" s="1"/>
  <c r="G7528" i="11"/>
  <c r="I7525" i="1" s="1"/>
  <c r="G7529" i="11"/>
  <c r="I7526" i="1" s="1"/>
  <c r="G7530" i="11"/>
  <c r="I7527" i="1" s="1"/>
  <c r="G7531" i="11"/>
  <c r="I7528" i="1" s="1"/>
  <c r="G7532" i="11"/>
  <c r="I7529" i="1" s="1"/>
  <c r="G7533" i="11"/>
  <c r="I7530" i="1" s="1"/>
  <c r="G7534" i="11"/>
  <c r="I7531" i="1" s="1"/>
  <c r="G7535" i="11"/>
  <c r="I7532" i="1" s="1"/>
  <c r="G7536" i="11"/>
  <c r="I7533" i="1" s="1"/>
  <c r="G7537" i="11"/>
  <c r="I7534" i="1" s="1"/>
  <c r="G7538" i="11"/>
  <c r="I7535" i="1" s="1"/>
  <c r="G7539" i="11"/>
  <c r="I7536" i="1" s="1"/>
  <c r="G7540" i="11"/>
  <c r="I7537" i="1" s="1"/>
  <c r="G7541" i="11"/>
  <c r="I7538" i="1" s="1"/>
  <c r="G7542" i="11"/>
  <c r="I7539" i="1" s="1"/>
  <c r="G7543" i="11"/>
  <c r="I7540" i="1" s="1"/>
  <c r="G7544" i="11"/>
  <c r="I7541" i="1" s="1"/>
  <c r="G7545" i="11"/>
  <c r="I7542" i="1" s="1"/>
  <c r="G7546" i="11"/>
  <c r="I7543" i="1" s="1"/>
  <c r="G7547" i="11"/>
  <c r="I7544" i="1" s="1"/>
  <c r="G7548" i="11"/>
  <c r="I7545" i="1" s="1"/>
  <c r="G7549" i="11"/>
  <c r="I7546" i="1" s="1"/>
  <c r="G7550" i="11"/>
  <c r="I7547" i="1" s="1"/>
  <c r="G7551" i="11"/>
  <c r="I7548" i="1" s="1"/>
  <c r="G7552" i="11"/>
  <c r="I7549" i="1" s="1"/>
  <c r="G7553" i="11"/>
  <c r="I7550" i="1" s="1"/>
  <c r="G7554" i="11"/>
  <c r="I7551" i="1" s="1"/>
  <c r="G7555" i="11"/>
  <c r="I7552" i="1" s="1"/>
  <c r="G7556" i="11"/>
  <c r="I7553" i="1" s="1"/>
  <c r="G7557" i="11"/>
  <c r="I7554" i="1" s="1"/>
  <c r="G7558" i="11"/>
  <c r="I7555" i="1" s="1"/>
  <c r="G7559" i="11"/>
  <c r="I7556" i="1" s="1"/>
  <c r="G7560" i="11"/>
  <c r="I7557" i="1" s="1"/>
  <c r="G7561" i="11"/>
  <c r="I7558" i="1" s="1"/>
  <c r="G7562" i="11"/>
  <c r="I7559" i="1" s="1"/>
  <c r="G7563" i="11"/>
  <c r="I7560" i="1" s="1"/>
  <c r="G7564" i="11"/>
  <c r="I7561" i="1" s="1"/>
  <c r="G7565" i="11"/>
  <c r="I7562" i="1" s="1"/>
  <c r="G7566" i="11"/>
  <c r="I7563" i="1" s="1"/>
  <c r="G7567" i="11"/>
  <c r="I7564" i="1" s="1"/>
  <c r="G7568" i="11"/>
  <c r="I7565" i="1" s="1"/>
  <c r="G7569" i="11"/>
  <c r="I7566" i="1" s="1"/>
  <c r="G7570" i="11"/>
  <c r="I7567" i="1" s="1"/>
  <c r="G7571" i="11"/>
  <c r="I7568" i="1" s="1"/>
  <c r="G7572" i="11"/>
  <c r="I7569" i="1" s="1"/>
  <c r="G7573" i="11"/>
  <c r="I7570" i="1" s="1"/>
  <c r="G7574" i="11"/>
  <c r="I7571" i="1" s="1"/>
  <c r="G7575" i="11"/>
  <c r="I7572" i="1" s="1"/>
  <c r="G7576" i="11"/>
  <c r="I7573" i="1" s="1"/>
  <c r="G7577" i="11"/>
  <c r="I7574" i="1" s="1"/>
  <c r="G7578" i="11"/>
  <c r="I7575" i="1" s="1"/>
  <c r="G7579" i="11"/>
  <c r="I7576" i="1" s="1"/>
  <c r="G7580" i="11"/>
  <c r="I7577" i="1" s="1"/>
  <c r="G7581" i="11"/>
  <c r="I7578" i="1" s="1"/>
  <c r="G7582" i="11"/>
  <c r="I7579" i="1" s="1"/>
  <c r="G7583" i="11"/>
  <c r="I7580" i="1" s="1"/>
  <c r="G7584" i="11"/>
  <c r="I7581" i="1" s="1"/>
  <c r="G7585" i="11"/>
  <c r="I7582" i="1" s="1"/>
  <c r="G7586" i="11"/>
  <c r="I7583" i="1" s="1"/>
  <c r="G7587" i="11"/>
  <c r="I7584" i="1" s="1"/>
  <c r="G7588" i="11"/>
  <c r="I7585" i="1" s="1"/>
  <c r="G7589" i="11"/>
  <c r="I7586" i="1" s="1"/>
  <c r="G7590" i="11"/>
  <c r="I7587" i="1" s="1"/>
  <c r="G7591" i="11"/>
  <c r="I7588" i="1" s="1"/>
  <c r="G7592" i="11"/>
  <c r="I7589" i="1" s="1"/>
  <c r="G7593" i="11"/>
  <c r="I7590" i="1" s="1"/>
  <c r="G7594" i="11"/>
  <c r="I7591" i="1" s="1"/>
  <c r="G7595" i="11"/>
  <c r="I7592" i="1" s="1"/>
  <c r="G7596" i="11"/>
  <c r="I7593" i="1" s="1"/>
  <c r="G7597" i="11"/>
  <c r="I7594" i="1" s="1"/>
  <c r="G7598" i="11"/>
  <c r="I7595" i="1" s="1"/>
  <c r="G7599" i="11"/>
  <c r="I7596" i="1" s="1"/>
  <c r="G7600" i="11"/>
  <c r="I7597" i="1" s="1"/>
  <c r="G7601" i="11"/>
  <c r="I7598" i="1" s="1"/>
  <c r="G7602" i="11"/>
  <c r="I7599" i="1" s="1"/>
  <c r="G7603" i="11"/>
  <c r="I7600" i="1" s="1"/>
  <c r="G7604" i="11"/>
  <c r="I7601" i="1" s="1"/>
  <c r="G7605" i="11"/>
  <c r="I7602" i="1" s="1"/>
  <c r="G7606" i="11"/>
  <c r="I7603" i="1" s="1"/>
  <c r="G7607" i="11"/>
  <c r="I7604" i="1" s="1"/>
  <c r="G7608" i="11"/>
  <c r="I7605" i="1" s="1"/>
  <c r="G7609" i="11"/>
  <c r="I7606" i="1" s="1"/>
  <c r="G7610" i="11"/>
  <c r="I7607" i="1" s="1"/>
  <c r="G7611" i="11"/>
  <c r="I7608" i="1" s="1"/>
  <c r="G7612" i="11"/>
  <c r="I7609" i="1" s="1"/>
  <c r="G7613" i="11"/>
  <c r="I7610" i="1" s="1"/>
  <c r="G7614" i="11"/>
  <c r="I7611" i="1" s="1"/>
  <c r="G7615" i="11"/>
  <c r="I7612" i="1" s="1"/>
  <c r="G7616" i="11"/>
  <c r="I7613" i="1" s="1"/>
  <c r="G7617" i="11"/>
  <c r="I7614" i="1" s="1"/>
  <c r="G7618" i="11"/>
  <c r="I7615" i="1" s="1"/>
  <c r="G7619" i="11"/>
  <c r="I7616" i="1" s="1"/>
  <c r="G7620" i="11"/>
  <c r="I7617" i="1" s="1"/>
  <c r="G7621" i="11"/>
  <c r="I7618" i="1" s="1"/>
  <c r="G7622" i="11"/>
  <c r="I7619" i="1" s="1"/>
  <c r="G7623" i="11"/>
  <c r="I7620" i="1" s="1"/>
  <c r="G7624" i="11"/>
  <c r="I7621" i="1" s="1"/>
  <c r="G7625" i="11"/>
  <c r="I7622" i="1" s="1"/>
  <c r="G7626" i="11"/>
  <c r="I7623" i="1" s="1"/>
  <c r="G7627" i="11"/>
  <c r="I7624" i="1" s="1"/>
  <c r="G7628" i="11"/>
  <c r="I7625" i="1" s="1"/>
  <c r="G7629" i="11"/>
  <c r="I7626" i="1" s="1"/>
  <c r="G7630" i="11"/>
  <c r="I7627" i="1" s="1"/>
  <c r="G7631" i="11"/>
  <c r="I7628" i="1" s="1"/>
  <c r="G7632" i="11"/>
  <c r="I7629" i="1" s="1"/>
  <c r="G7633" i="11"/>
  <c r="I7630" i="1" s="1"/>
  <c r="G7634" i="11"/>
  <c r="I7631" i="1" s="1"/>
  <c r="G7635" i="11"/>
  <c r="I7632" i="1" s="1"/>
  <c r="G7636" i="11"/>
  <c r="I7633" i="1" s="1"/>
  <c r="G7637" i="11"/>
  <c r="I7634" i="1" s="1"/>
  <c r="G7638" i="11"/>
  <c r="I7635" i="1" s="1"/>
  <c r="G7639" i="11"/>
  <c r="I7636" i="1" s="1"/>
  <c r="G7640" i="11"/>
  <c r="I7637" i="1" s="1"/>
  <c r="G7641" i="11"/>
  <c r="I7638" i="1" s="1"/>
  <c r="G7642" i="11"/>
  <c r="I7639" i="1" s="1"/>
  <c r="G7643" i="11"/>
  <c r="I7640" i="1" s="1"/>
  <c r="G7644" i="11"/>
  <c r="I7641" i="1" s="1"/>
  <c r="G7645" i="11"/>
  <c r="I7642" i="1" s="1"/>
  <c r="G7646" i="11"/>
  <c r="I7643" i="1" s="1"/>
  <c r="G7647" i="11"/>
  <c r="I7644" i="1" s="1"/>
  <c r="G7648" i="11"/>
  <c r="I7645" i="1" s="1"/>
  <c r="G7649" i="11"/>
  <c r="I7646" i="1" s="1"/>
  <c r="G7650" i="11"/>
  <c r="I7647" i="1" s="1"/>
  <c r="G7651" i="11"/>
  <c r="I7648" i="1" s="1"/>
  <c r="G7652" i="11"/>
  <c r="I7649" i="1" s="1"/>
  <c r="G7653" i="11"/>
  <c r="I7650" i="1" s="1"/>
  <c r="G7654" i="11"/>
  <c r="I7651" i="1" s="1"/>
  <c r="G7655" i="11"/>
  <c r="I7652" i="1" s="1"/>
  <c r="G7656" i="11"/>
  <c r="I7653" i="1" s="1"/>
  <c r="G7657" i="11"/>
  <c r="I7654" i="1" s="1"/>
  <c r="G7658" i="11"/>
  <c r="I7655" i="1" s="1"/>
  <c r="G7659" i="11"/>
  <c r="I7656" i="1" s="1"/>
  <c r="G7660" i="11"/>
  <c r="I7657" i="1" s="1"/>
  <c r="G7661" i="11"/>
  <c r="I7658" i="1" s="1"/>
  <c r="G7662" i="11"/>
  <c r="I7659" i="1" s="1"/>
  <c r="G7663" i="11"/>
  <c r="I7660" i="1" s="1"/>
  <c r="G7664" i="11"/>
  <c r="I7661" i="1" s="1"/>
  <c r="G7665" i="11"/>
  <c r="I7662" i="1" s="1"/>
  <c r="G7666" i="11"/>
  <c r="I7663" i="1" s="1"/>
  <c r="G7667" i="11"/>
  <c r="I7664" i="1" s="1"/>
  <c r="G7668" i="11"/>
  <c r="I7665" i="1" s="1"/>
  <c r="G7669" i="11"/>
  <c r="I7666" i="1" s="1"/>
  <c r="G7670" i="11"/>
  <c r="I7667" i="1" s="1"/>
  <c r="G7671" i="11"/>
  <c r="I7668" i="1" s="1"/>
  <c r="G7672" i="11"/>
  <c r="I7669" i="1" s="1"/>
  <c r="G7673" i="11"/>
  <c r="I7670" i="1" s="1"/>
  <c r="G7674" i="11"/>
  <c r="I7671" i="1" s="1"/>
  <c r="G7675" i="11"/>
  <c r="I7672" i="1" s="1"/>
  <c r="G7676" i="11"/>
  <c r="I7673" i="1" s="1"/>
  <c r="G7677" i="11"/>
  <c r="I7674" i="1" s="1"/>
  <c r="G7678" i="11"/>
  <c r="I7675" i="1" s="1"/>
  <c r="G7679" i="11"/>
  <c r="I7676" i="1" s="1"/>
  <c r="G7680" i="11"/>
  <c r="I7677" i="1" s="1"/>
  <c r="G7681" i="11"/>
  <c r="I7678" i="1" s="1"/>
  <c r="G7682" i="11"/>
  <c r="I7679" i="1" s="1"/>
  <c r="G7683" i="11"/>
  <c r="I7680" i="1" s="1"/>
  <c r="G7684" i="11"/>
  <c r="I7681" i="1" s="1"/>
  <c r="G7685" i="11"/>
  <c r="I7682" i="1" s="1"/>
  <c r="G7686" i="11"/>
  <c r="I7683" i="1" s="1"/>
  <c r="G7687" i="11"/>
  <c r="I7684" i="1" s="1"/>
  <c r="G7688" i="11"/>
  <c r="I7685" i="1" s="1"/>
  <c r="G7689" i="11"/>
  <c r="I7686" i="1" s="1"/>
  <c r="G7690" i="11"/>
  <c r="I7687" i="1" s="1"/>
  <c r="G7691" i="11"/>
  <c r="I7688" i="1" s="1"/>
  <c r="G7692" i="11"/>
  <c r="I7689" i="1" s="1"/>
  <c r="G7693" i="11"/>
  <c r="I7690" i="1" s="1"/>
  <c r="G7694" i="11"/>
  <c r="I7691" i="1" s="1"/>
  <c r="G7695" i="11"/>
  <c r="I7692" i="1" s="1"/>
  <c r="G7696" i="11"/>
  <c r="I7693" i="1" s="1"/>
  <c r="G7697" i="11"/>
  <c r="I7694" i="1" s="1"/>
  <c r="G7698" i="11"/>
  <c r="I7695" i="1" s="1"/>
  <c r="G7699" i="11"/>
  <c r="I7696" i="1" s="1"/>
  <c r="G7700" i="11"/>
  <c r="I7697" i="1" s="1"/>
  <c r="G7701" i="11"/>
  <c r="I7698" i="1" s="1"/>
  <c r="G7702" i="11"/>
  <c r="I7699" i="1" s="1"/>
  <c r="G7703" i="11"/>
  <c r="I7700" i="1" s="1"/>
  <c r="G7704" i="11"/>
  <c r="I7701" i="1" s="1"/>
  <c r="G7705" i="11"/>
  <c r="I7702" i="1" s="1"/>
  <c r="G7706" i="11"/>
  <c r="I7703" i="1" s="1"/>
  <c r="G7707" i="11"/>
  <c r="I7704" i="1" s="1"/>
  <c r="G7708" i="11"/>
  <c r="I7705" i="1" s="1"/>
  <c r="G7709" i="11"/>
  <c r="I7706" i="1" s="1"/>
  <c r="G7710" i="11"/>
  <c r="I7707" i="1" s="1"/>
  <c r="G7711" i="11"/>
  <c r="I7708" i="1" s="1"/>
  <c r="G7712" i="11"/>
  <c r="I7709" i="1" s="1"/>
  <c r="G7713" i="11"/>
  <c r="I7710" i="1" s="1"/>
  <c r="G7714" i="11"/>
  <c r="I7711" i="1" s="1"/>
  <c r="G7715" i="11"/>
  <c r="I7712" i="1" s="1"/>
  <c r="G7716" i="11"/>
  <c r="I7713" i="1" s="1"/>
  <c r="G7717" i="11"/>
  <c r="I7714" i="1" s="1"/>
  <c r="G7718" i="11"/>
  <c r="I7715" i="1" s="1"/>
  <c r="G7719" i="11"/>
  <c r="I7716" i="1" s="1"/>
  <c r="G7720" i="11"/>
  <c r="I7717" i="1" s="1"/>
  <c r="G7721" i="11"/>
  <c r="I7718" i="1" s="1"/>
  <c r="G7722" i="11"/>
  <c r="I7719" i="1" s="1"/>
  <c r="G7723" i="11"/>
  <c r="I7720" i="1" s="1"/>
  <c r="G7724" i="11"/>
  <c r="I7721" i="1" s="1"/>
  <c r="G7725" i="11"/>
  <c r="I7722" i="1" s="1"/>
  <c r="G7726" i="11"/>
  <c r="I7723" i="1" s="1"/>
  <c r="G7727" i="11"/>
  <c r="I7724" i="1" s="1"/>
  <c r="G7728" i="11"/>
  <c r="I7725" i="1" s="1"/>
  <c r="G7729" i="11"/>
  <c r="I7726" i="1" s="1"/>
  <c r="G7730" i="11"/>
  <c r="I7727" i="1" s="1"/>
  <c r="G7731" i="11"/>
  <c r="I7728" i="1" s="1"/>
  <c r="G7732" i="11"/>
  <c r="I7729" i="1" s="1"/>
  <c r="G7733" i="11"/>
  <c r="I7730" i="1" s="1"/>
  <c r="G7734" i="11"/>
  <c r="I7731" i="1" s="1"/>
  <c r="G7735" i="11"/>
  <c r="I7732" i="1" s="1"/>
  <c r="G7736" i="11"/>
  <c r="I7733" i="1" s="1"/>
  <c r="G7737" i="11"/>
  <c r="I7734" i="1" s="1"/>
  <c r="G7738" i="11"/>
  <c r="I7735" i="1" s="1"/>
  <c r="G7739" i="11"/>
  <c r="I7736" i="1" s="1"/>
  <c r="G7740" i="11"/>
  <c r="I7737" i="1" s="1"/>
  <c r="G7741" i="11"/>
  <c r="I7738" i="1" s="1"/>
  <c r="G7742" i="11"/>
  <c r="I7739" i="1" s="1"/>
  <c r="G7743" i="11"/>
  <c r="I7740" i="1" s="1"/>
  <c r="G7744" i="11"/>
  <c r="I7741" i="1" s="1"/>
  <c r="G7745" i="11"/>
  <c r="I7742" i="1" s="1"/>
  <c r="G7746" i="11"/>
  <c r="I7743" i="1" s="1"/>
  <c r="G7747" i="11"/>
  <c r="I7744" i="1" s="1"/>
  <c r="G7748" i="11"/>
  <c r="I7745" i="1" s="1"/>
  <c r="G7749" i="11"/>
  <c r="I7746" i="1" s="1"/>
  <c r="G7750" i="11"/>
  <c r="I7747" i="1" s="1"/>
  <c r="G7751" i="11"/>
  <c r="I7748" i="1" s="1"/>
  <c r="G7752" i="11"/>
  <c r="I7749" i="1" s="1"/>
  <c r="G7753" i="11"/>
  <c r="I7750" i="1" s="1"/>
  <c r="G7754" i="11"/>
  <c r="I7751" i="1" s="1"/>
  <c r="G7755" i="11"/>
  <c r="I7752" i="1" s="1"/>
  <c r="G7756" i="11"/>
  <c r="I7753" i="1" s="1"/>
  <c r="G7757" i="11"/>
  <c r="I7754" i="1" s="1"/>
  <c r="G7758" i="11"/>
  <c r="I7755" i="1" s="1"/>
  <c r="G7759" i="11"/>
  <c r="I7756" i="1" s="1"/>
  <c r="G7760" i="11"/>
  <c r="I7757" i="1" s="1"/>
  <c r="G7761" i="11"/>
  <c r="I7758" i="1" s="1"/>
  <c r="G7762" i="11"/>
  <c r="I7759" i="1" s="1"/>
  <c r="G7763" i="11"/>
  <c r="I7760" i="1" s="1"/>
  <c r="G7764" i="11"/>
  <c r="I7761" i="1" s="1"/>
  <c r="G7765" i="11"/>
  <c r="I7762" i="1" s="1"/>
  <c r="G7766" i="11"/>
  <c r="I7763" i="1" s="1"/>
  <c r="G7767" i="11"/>
  <c r="I7764" i="1" s="1"/>
  <c r="G7768" i="11"/>
  <c r="I7765" i="1" s="1"/>
  <c r="G7769" i="11"/>
  <c r="I7766" i="1" s="1"/>
  <c r="G7770" i="11"/>
  <c r="I7767" i="1" s="1"/>
  <c r="G7771" i="11"/>
  <c r="I7768" i="1" s="1"/>
  <c r="G7772" i="11"/>
  <c r="I7769" i="1" s="1"/>
  <c r="G7773" i="11"/>
  <c r="I7770" i="1" s="1"/>
  <c r="G7774" i="11"/>
  <c r="I7771" i="1" s="1"/>
  <c r="G7775" i="11"/>
  <c r="I7772" i="1" s="1"/>
  <c r="G7776" i="11"/>
  <c r="I7773" i="1" s="1"/>
  <c r="G7777" i="11"/>
  <c r="I7774" i="1" s="1"/>
  <c r="G7778" i="11"/>
  <c r="I7775" i="1" s="1"/>
  <c r="G7779" i="11"/>
  <c r="I7776" i="1" s="1"/>
  <c r="G7780" i="11"/>
  <c r="I7777" i="1" s="1"/>
  <c r="G7781" i="11"/>
  <c r="I7778" i="1" s="1"/>
  <c r="G7782" i="11"/>
  <c r="I7779" i="1" s="1"/>
  <c r="G7783" i="11"/>
  <c r="I7780" i="1" s="1"/>
  <c r="G7784" i="11"/>
  <c r="I7781" i="1" s="1"/>
  <c r="G7785" i="11"/>
  <c r="I7782" i="1" s="1"/>
  <c r="G7786" i="11"/>
  <c r="I7783" i="1" s="1"/>
  <c r="G7787" i="11"/>
  <c r="I7784" i="1" s="1"/>
  <c r="G7788" i="11"/>
  <c r="I7785" i="1" s="1"/>
  <c r="G7789" i="11"/>
  <c r="I7786" i="1" s="1"/>
  <c r="G7790" i="11"/>
  <c r="I7787" i="1" s="1"/>
  <c r="G7791" i="11"/>
  <c r="I7788" i="1" s="1"/>
  <c r="G7792" i="11"/>
  <c r="I7789" i="1" s="1"/>
  <c r="G7793" i="11"/>
  <c r="I7790" i="1" s="1"/>
  <c r="G7794" i="11"/>
  <c r="I7791" i="1" s="1"/>
  <c r="G7795" i="11"/>
  <c r="I7792" i="1" s="1"/>
  <c r="G7796" i="11"/>
  <c r="I7793" i="1" s="1"/>
  <c r="G7797" i="11"/>
  <c r="I7794" i="1" s="1"/>
  <c r="G7798" i="11"/>
  <c r="I7795" i="1" s="1"/>
  <c r="G7799" i="11"/>
  <c r="I7796" i="1" s="1"/>
  <c r="G7800" i="11"/>
  <c r="I7797" i="1" s="1"/>
  <c r="G7801" i="11"/>
  <c r="I7798" i="1" s="1"/>
  <c r="G7802" i="11"/>
  <c r="I7799" i="1" s="1"/>
  <c r="G7803" i="11"/>
  <c r="I7800" i="1" s="1"/>
  <c r="G7804" i="11"/>
  <c r="I7801" i="1" s="1"/>
  <c r="G7805" i="11"/>
  <c r="I7802" i="1" s="1"/>
  <c r="G7806" i="11"/>
  <c r="I7803" i="1" s="1"/>
  <c r="G7807" i="11"/>
  <c r="I7804" i="1" s="1"/>
  <c r="G7808" i="11"/>
  <c r="I7805" i="1" s="1"/>
  <c r="G7809" i="11"/>
  <c r="I7806" i="1" s="1"/>
  <c r="G7810" i="11"/>
  <c r="I7807" i="1" s="1"/>
  <c r="G7811" i="11"/>
  <c r="I7808" i="1" s="1"/>
  <c r="G7812" i="11"/>
  <c r="I7809" i="1" s="1"/>
  <c r="G7813" i="11"/>
  <c r="I7810" i="1" s="1"/>
  <c r="G7814" i="11"/>
  <c r="I7811" i="1" s="1"/>
  <c r="G7815" i="11"/>
  <c r="I7812" i="1" s="1"/>
  <c r="G7816" i="11"/>
  <c r="I7813" i="1" s="1"/>
  <c r="G7817" i="11"/>
  <c r="I7814" i="1" s="1"/>
  <c r="G7818" i="11"/>
  <c r="I7815" i="1" s="1"/>
  <c r="G7819" i="11"/>
  <c r="I7816" i="1" s="1"/>
  <c r="G7820" i="11"/>
  <c r="I7817" i="1" s="1"/>
  <c r="G7821" i="11"/>
  <c r="I7818" i="1" s="1"/>
  <c r="G7822" i="11"/>
  <c r="I7819" i="1" s="1"/>
  <c r="G7823" i="11"/>
  <c r="I7820" i="1" s="1"/>
  <c r="G7824" i="11"/>
  <c r="I7821" i="1" s="1"/>
  <c r="G7825" i="11"/>
  <c r="I7822" i="1" s="1"/>
  <c r="G7826" i="11"/>
  <c r="I7823" i="1" s="1"/>
  <c r="G7827" i="11"/>
  <c r="I7824" i="1" s="1"/>
  <c r="G7828" i="11"/>
  <c r="I7825" i="1" s="1"/>
  <c r="G7829" i="11"/>
  <c r="I7826" i="1" s="1"/>
  <c r="G7830" i="11"/>
  <c r="I7827" i="1" s="1"/>
  <c r="G7831" i="11"/>
  <c r="I7828" i="1" s="1"/>
  <c r="G7832" i="11"/>
  <c r="I7829" i="1" s="1"/>
  <c r="G7833" i="11"/>
  <c r="I7830" i="1" s="1"/>
  <c r="G7834" i="11"/>
  <c r="I7831" i="1" s="1"/>
  <c r="G7835" i="11"/>
  <c r="I7832" i="1" s="1"/>
  <c r="G7836" i="11"/>
  <c r="I7833" i="1" s="1"/>
  <c r="G7837" i="11"/>
  <c r="I7834" i="1" s="1"/>
  <c r="G7838" i="11"/>
  <c r="I7835" i="1" s="1"/>
  <c r="G7839" i="11"/>
  <c r="I7836" i="1" s="1"/>
  <c r="G7840" i="11"/>
  <c r="I7837" i="1" s="1"/>
  <c r="G7841" i="11"/>
  <c r="I7838" i="1" s="1"/>
  <c r="G7842" i="11"/>
  <c r="I7839" i="1" s="1"/>
  <c r="G7843" i="11"/>
  <c r="I7840" i="1" s="1"/>
  <c r="G7844" i="11"/>
  <c r="I7841" i="1" s="1"/>
  <c r="G7845" i="11"/>
  <c r="I7842" i="1" s="1"/>
  <c r="G7846" i="11"/>
  <c r="I7843" i="1" s="1"/>
  <c r="G7847" i="11"/>
  <c r="I7844" i="1" s="1"/>
  <c r="G7848" i="11"/>
  <c r="I7845" i="1" s="1"/>
  <c r="G7849" i="11"/>
  <c r="I7846" i="1" s="1"/>
  <c r="G7850" i="11"/>
  <c r="I7847" i="1" s="1"/>
  <c r="G7851" i="11"/>
  <c r="I7848" i="1" s="1"/>
  <c r="G7852" i="11"/>
  <c r="I7849" i="1" s="1"/>
  <c r="G7853" i="11"/>
  <c r="I7850" i="1" s="1"/>
  <c r="G7854" i="11"/>
  <c r="I7851" i="1" s="1"/>
  <c r="G7855" i="11"/>
  <c r="I7852" i="1" s="1"/>
  <c r="G7856" i="11"/>
  <c r="I7853" i="1" s="1"/>
  <c r="G7857" i="11"/>
  <c r="I7854" i="1" s="1"/>
  <c r="G7858" i="11"/>
  <c r="I7855" i="1" s="1"/>
  <c r="G7859" i="11"/>
  <c r="I7856" i="1" s="1"/>
  <c r="G7860" i="11"/>
  <c r="I7857" i="1" s="1"/>
  <c r="G7861" i="11"/>
  <c r="I7858" i="1" s="1"/>
  <c r="G7862" i="11"/>
  <c r="I7859" i="1" s="1"/>
  <c r="G7863" i="11"/>
  <c r="I7860" i="1" s="1"/>
  <c r="G7864" i="11"/>
  <c r="I7861" i="1" s="1"/>
  <c r="G7865" i="11"/>
  <c r="I7862" i="1" s="1"/>
  <c r="G7866" i="11"/>
  <c r="I7863" i="1" s="1"/>
  <c r="G7867" i="11"/>
  <c r="I7864" i="1" s="1"/>
  <c r="G7868" i="11"/>
  <c r="I7865" i="1" s="1"/>
  <c r="G7869" i="11"/>
  <c r="I7866" i="1" s="1"/>
  <c r="G7870" i="11"/>
  <c r="I7867" i="1" s="1"/>
  <c r="G7871" i="11"/>
  <c r="I7868" i="1" s="1"/>
  <c r="G7872" i="11"/>
  <c r="I7869" i="1" s="1"/>
  <c r="G7873" i="11"/>
  <c r="I7870" i="1" s="1"/>
  <c r="G7874" i="11"/>
  <c r="I7871" i="1" s="1"/>
  <c r="G7875" i="11"/>
  <c r="I7872" i="1" s="1"/>
  <c r="G7876" i="11"/>
  <c r="I7873" i="1" s="1"/>
  <c r="G7877" i="11"/>
  <c r="I7874" i="1" s="1"/>
  <c r="G7878" i="11"/>
  <c r="I7875" i="1" s="1"/>
  <c r="G7879" i="11"/>
  <c r="I7876" i="1" s="1"/>
  <c r="G7880" i="11"/>
  <c r="I7877" i="1" s="1"/>
  <c r="G7881" i="11"/>
  <c r="I7878" i="1" s="1"/>
  <c r="G7882" i="11"/>
  <c r="I7879" i="1" s="1"/>
  <c r="G7883" i="11"/>
  <c r="I7880" i="1" s="1"/>
  <c r="G7884" i="11"/>
  <c r="I7881" i="1" s="1"/>
  <c r="G7885" i="11"/>
  <c r="I7882" i="1" s="1"/>
  <c r="G7886" i="11"/>
  <c r="I7883" i="1" s="1"/>
  <c r="G7887" i="11"/>
  <c r="I7884" i="1" s="1"/>
  <c r="G7888" i="11"/>
  <c r="I7885" i="1" s="1"/>
  <c r="G7889" i="11"/>
  <c r="I7886" i="1" s="1"/>
  <c r="G7890" i="11"/>
  <c r="I7887" i="1" s="1"/>
  <c r="G7891" i="11"/>
  <c r="I7888" i="1" s="1"/>
  <c r="G7892" i="11"/>
  <c r="I7889" i="1" s="1"/>
  <c r="G7893" i="11"/>
  <c r="I7890" i="1" s="1"/>
  <c r="G7894" i="11"/>
  <c r="I7891" i="1" s="1"/>
  <c r="G7895" i="11"/>
  <c r="I7892" i="1" s="1"/>
  <c r="G7896" i="11"/>
  <c r="I7893" i="1" s="1"/>
  <c r="G7897" i="11"/>
  <c r="I7894" i="1" s="1"/>
  <c r="G7898" i="11"/>
  <c r="I7895" i="1" s="1"/>
  <c r="G7899" i="11"/>
  <c r="I7896" i="1" s="1"/>
  <c r="G7900" i="11"/>
  <c r="I7897" i="1" s="1"/>
  <c r="G7901" i="11"/>
  <c r="I7898" i="1" s="1"/>
  <c r="G7902" i="11"/>
  <c r="I7899" i="1" s="1"/>
  <c r="G7903" i="11"/>
  <c r="I7900" i="1" s="1"/>
  <c r="G7904" i="11"/>
  <c r="I7901" i="1" s="1"/>
  <c r="G7905" i="11"/>
  <c r="I7902" i="1" s="1"/>
  <c r="G7906" i="11"/>
  <c r="I7903" i="1" s="1"/>
  <c r="G7907" i="11"/>
  <c r="I7904" i="1" s="1"/>
  <c r="G7908" i="11"/>
  <c r="I7905" i="1" s="1"/>
  <c r="G7909" i="11"/>
  <c r="I7906" i="1" s="1"/>
  <c r="G7910" i="11"/>
  <c r="I7907" i="1" s="1"/>
  <c r="G7911" i="11"/>
  <c r="I7908" i="1" s="1"/>
  <c r="G7912" i="11"/>
  <c r="I7909" i="1" s="1"/>
  <c r="G7913" i="11"/>
  <c r="I7910" i="1" s="1"/>
  <c r="G7914" i="11"/>
  <c r="I7911" i="1" s="1"/>
  <c r="G7915" i="11"/>
  <c r="I7912" i="1" s="1"/>
  <c r="G7916" i="11"/>
  <c r="I7913" i="1" s="1"/>
  <c r="G7917" i="11"/>
  <c r="I7914" i="1" s="1"/>
  <c r="G7918" i="11"/>
  <c r="I7915" i="1" s="1"/>
  <c r="G7919" i="11"/>
  <c r="I7916" i="1" s="1"/>
  <c r="G7920" i="11"/>
  <c r="I7917" i="1" s="1"/>
  <c r="G7921" i="11"/>
  <c r="I7918" i="1" s="1"/>
  <c r="G7922" i="11"/>
  <c r="I7919" i="1" s="1"/>
  <c r="G7923" i="11"/>
  <c r="I7920" i="1" s="1"/>
  <c r="G7924" i="11"/>
  <c r="I7921" i="1" s="1"/>
  <c r="G7925" i="11"/>
  <c r="I7922" i="1" s="1"/>
  <c r="G7926" i="11"/>
  <c r="I7923" i="1" s="1"/>
  <c r="G7927" i="11"/>
  <c r="I7924" i="1" s="1"/>
  <c r="G7928" i="11"/>
  <c r="I7925" i="1" s="1"/>
  <c r="G7929" i="11"/>
  <c r="I7926" i="1" s="1"/>
  <c r="G7930" i="11"/>
  <c r="I7927" i="1" s="1"/>
  <c r="G7931" i="11"/>
  <c r="I7928" i="1" s="1"/>
  <c r="G7932" i="11"/>
  <c r="I7929" i="1" s="1"/>
  <c r="G7933" i="11"/>
  <c r="I7930" i="1" s="1"/>
  <c r="G7934" i="11"/>
  <c r="I7931" i="1" s="1"/>
  <c r="G7935" i="11"/>
  <c r="I7932" i="1" s="1"/>
  <c r="G7936" i="11"/>
  <c r="I7933" i="1" s="1"/>
  <c r="G7937" i="11"/>
  <c r="I7934" i="1" s="1"/>
  <c r="G7938" i="11"/>
  <c r="I7935" i="1" s="1"/>
  <c r="G7939" i="11"/>
  <c r="I7936" i="1" s="1"/>
  <c r="G7940" i="11"/>
  <c r="I7937" i="1" s="1"/>
  <c r="G7941" i="11"/>
  <c r="I7938" i="1" s="1"/>
  <c r="G7942" i="11"/>
  <c r="I7939" i="1" s="1"/>
  <c r="G7943" i="11"/>
  <c r="I7940" i="1" s="1"/>
  <c r="G7944" i="11"/>
  <c r="I7941" i="1" s="1"/>
  <c r="G7945" i="11"/>
  <c r="I7942" i="1" s="1"/>
  <c r="G7946" i="11"/>
  <c r="I7943" i="1" s="1"/>
  <c r="G7947" i="11"/>
  <c r="I7944" i="1" s="1"/>
  <c r="G7948" i="11"/>
  <c r="I7945" i="1" s="1"/>
  <c r="G7949" i="11"/>
  <c r="I7946" i="1" s="1"/>
  <c r="G7950" i="11"/>
  <c r="I7947" i="1" s="1"/>
  <c r="G7951" i="11"/>
  <c r="I7948" i="1" s="1"/>
  <c r="G7952" i="11"/>
  <c r="I7949" i="1" s="1"/>
  <c r="G7953" i="11"/>
  <c r="I7950" i="1" s="1"/>
  <c r="G7954" i="11"/>
  <c r="I7951" i="1" s="1"/>
  <c r="G7955" i="11"/>
  <c r="I7952" i="1" s="1"/>
  <c r="G7956" i="11"/>
  <c r="I7953" i="1" s="1"/>
  <c r="G7957" i="11"/>
  <c r="I7954" i="1" s="1"/>
  <c r="G7958" i="11"/>
  <c r="I7955" i="1" s="1"/>
  <c r="G7959" i="11"/>
  <c r="I7956" i="1" s="1"/>
  <c r="G7960" i="11"/>
  <c r="I7957" i="1" s="1"/>
  <c r="G7961" i="11"/>
  <c r="I7958" i="1" s="1"/>
  <c r="G7962" i="11"/>
  <c r="I7959" i="1" s="1"/>
  <c r="G7963" i="11"/>
  <c r="I7960" i="1" s="1"/>
  <c r="G7964" i="11"/>
  <c r="I7961" i="1" s="1"/>
  <c r="G7965" i="11"/>
  <c r="I7962" i="1" s="1"/>
  <c r="G7966" i="11"/>
  <c r="I7963" i="1" s="1"/>
  <c r="G7967" i="11"/>
  <c r="I7964" i="1" s="1"/>
  <c r="G7968" i="11"/>
  <c r="I7965" i="1" s="1"/>
  <c r="G7969" i="11"/>
  <c r="I7966" i="1" s="1"/>
  <c r="G7970" i="11"/>
  <c r="I7967" i="1" s="1"/>
  <c r="G7971" i="11"/>
  <c r="I7968" i="1" s="1"/>
  <c r="G7972" i="11"/>
  <c r="I7969" i="1" s="1"/>
  <c r="G7973" i="11"/>
  <c r="I7970" i="1" s="1"/>
  <c r="G7974" i="11"/>
  <c r="I7971" i="1" s="1"/>
  <c r="G7975" i="11"/>
  <c r="I7972" i="1" s="1"/>
  <c r="G7976" i="11"/>
  <c r="I7973" i="1" s="1"/>
  <c r="G7977" i="11"/>
  <c r="I7974" i="1" s="1"/>
  <c r="G7978" i="11"/>
  <c r="I7975" i="1" s="1"/>
  <c r="G7979" i="11"/>
  <c r="I7976" i="1" s="1"/>
  <c r="G7980" i="11"/>
  <c r="I7977" i="1" s="1"/>
  <c r="G7981" i="11"/>
  <c r="I7978" i="1" s="1"/>
  <c r="G7982" i="11"/>
  <c r="I7979" i="1" s="1"/>
  <c r="G7983" i="11"/>
  <c r="I7980" i="1" s="1"/>
  <c r="G7984" i="11"/>
  <c r="I7981" i="1" s="1"/>
  <c r="G7985" i="11"/>
  <c r="I7982" i="1" s="1"/>
  <c r="G7986" i="11"/>
  <c r="I7983" i="1" s="1"/>
  <c r="G7987" i="11"/>
  <c r="I7984" i="1" s="1"/>
  <c r="G7988" i="11"/>
  <c r="I7985" i="1" s="1"/>
  <c r="G7989" i="11"/>
  <c r="I7986" i="1" s="1"/>
  <c r="G7990" i="11"/>
  <c r="I7987" i="1" s="1"/>
  <c r="G7991" i="11"/>
  <c r="I7988" i="1" s="1"/>
  <c r="G7992" i="11"/>
  <c r="I7989" i="1" s="1"/>
  <c r="G7993" i="11"/>
  <c r="I7990" i="1" s="1"/>
  <c r="G7994" i="11"/>
  <c r="I7991" i="1" s="1"/>
  <c r="G7995" i="11"/>
  <c r="I7992" i="1" s="1"/>
  <c r="G7996" i="11"/>
  <c r="I7993" i="1" s="1"/>
  <c r="G7997" i="11"/>
  <c r="I7994" i="1" s="1"/>
  <c r="G7998" i="11"/>
  <c r="I7995" i="1" s="1"/>
  <c r="G7999" i="11"/>
  <c r="I7996" i="1" s="1"/>
  <c r="G8000" i="11"/>
  <c r="I7997" i="1" s="1"/>
  <c r="G8001" i="11"/>
  <c r="I7998" i="1" s="1"/>
  <c r="G8002" i="11"/>
  <c r="I7999" i="1" s="1"/>
  <c r="G8003" i="11"/>
  <c r="I8000" i="1" s="1"/>
  <c r="G8004" i="11"/>
  <c r="I8001" i="1" s="1"/>
  <c r="G8005" i="11"/>
  <c r="I8002" i="1" s="1"/>
  <c r="G8006" i="11"/>
  <c r="I8003" i="1" s="1"/>
  <c r="G8007" i="11"/>
  <c r="I8004" i="1" s="1"/>
  <c r="G8008" i="11"/>
  <c r="I8005" i="1" s="1"/>
  <c r="G8009" i="11"/>
  <c r="I8006" i="1" s="1"/>
  <c r="G8010" i="11"/>
  <c r="I8007" i="1" s="1"/>
  <c r="G8011" i="11"/>
  <c r="I8008" i="1" s="1"/>
  <c r="G8012" i="11"/>
  <c r="I8009" i="1" s="1"/>
  <c r="G8013" i="11"/>
  <c r="I8010" i="1" s="1"/>
  <c r="G8014" i="11"/>
  <c r="I8011" i="1" s="1"/>
  <c r="G8015" i="11"/>
  <c r="I8012" i="1" s="1"/>
  <c r="G8016" i="11"/>
  <c r="I8013" i="1" s="1"/>
  <c r="G8017" i="11"/>
  <c r="I8014" i="1" s="1"/>
  <c r="G8018" i="11"/>
  <c r="I8015" i="1" s="1"/>
  <c r="G8019" i="11"/>
  <c r="I8016" i="1" s="1"/>
  <c r="G8020" i="11"/>
  <c r="I8017" i="1" s="1"/>
  <c r="G8021" i="11"/>
  <c r="I8018" i="1" s="1"/>
  <c r="G8022" i="11"/>
  <c r="I8019" i="1" s="1"/>
  <c r="G8023" i="11"/>
  <c r="I8020" i="1" s="1"/>
  <c r="G8024" i="11"/>
  <c r="I8021" i="1" s="1"/>
  <c r="G8025" i="11"/>
  <c r="I8022" i="1" s="1"/>
  <c r="G8026" i="11"/>
  <c r="I8023" i="1" s="1"/>
  <c r="G8027" i="11"/>
  <c r="I8024" i="1" s="1"/>
  <c r="G8028" i="11"/>
  <c r="I8025" i="1" s="1"/>
  <c r="G8029" i="11"/>
  <c r="I8026" i="1" s="1"/>
  <c r="G8030" i="11"/>
  <c r="I8027" i="1" s="1"/>
  <c r="G8031" i="11"/>
  <c r="I8028" i="1" s="1"/>
  <c r="G8032" i="11"/>
  <c r="I8029" i="1" s="1"/>
  <c r="G8033" i="11"/>
  <c r="I8030" i="1" s="1"/>
  <c r="G8034" i="11"/>
  <c r="I8031" i="1" s="1"/>
  <c r="G8035" i="11"/>
  <c r="I8032" i="1" s="1"/>
  <c r="G8036" i="11"/>
  <c r="I8033" i="1" s="1"/>
  <c r="G8037" i="11"/>
  <c r="I8034" i="1" s="1"/>
  <c r="G8038" i="11"/>
  <c r="I8035" i="1" s="1"/>
  <c r="G8039" i="11"/>
  <c r="I8036" i="1" s="1"/>
  <c r="G8040" i="11"/>
  <c r="I8037" i="1" s="1"/>
  <c r="G8041" i="11"/>
  <c r="I8038" i="1" s="1"/>
  <c r="G8042" i="11"/>
  <c r="I8039" i="1" s="1"/>
  <c r="G8043" i="11"/>
  <c r="I8040" i="1" s="1"/>
  <c r="G8044" i="11"/>
  <c r="I8041" i="1" s="1"/>
  <c r="G8045" i="11"/>
  <c r="I8042" i="1" s="1"/>
  <c r="G8046" i="11"/>
  <c r="I8043" i="1" s="1"/>
  <c r="G8047" i="11"/>
  <c r="I8044" i="1" s="1"/>
  <c r="G8048" i="11"/>
  <c r="I8045" i="1" s="1"/>
  <c r="G8049" i="11"/>
  <c r="I8046" i="1" s="1"/>
  <c r="G8050" i="11"/>
  <c r="I8047" i="1" s="1"/>
  <c r="G8051" i="11"/>
  <c r="I8048" i="1" s="1"/>
  <c r="G8052" i="11"/>
  <c r="I8049" i="1" s="1"/>
  <c r="G8053" i="11"/>
  <c r="I8050" i="1" s="1"/>
  <c r="G8054" i="11"/>
  <c r="I8051" i="1" s="1"/>
  <c r="G8055" i="11"/>
  <c r="I8052" i="1" s="1"/>
  <c r="G8056" i="11"/>
  <c r="I8053" i="1" s="1"/>
  <c r="G8057" i="11"/>
  <c r="I8054" i="1" s="1"/>
  <c r="G8058" i="11"/>
  <c r="I8055" i="1" s="1"/>
  <c r="G8059" i="11"/>
  <c r="I8056" i="1" s="1"/>
  <c r="G8060" i="11"/>
  <c r="I8057" i="1" s="1"/>
  <c r="G8061" i="11"/>
  <c r="I8058" i="1" s="1"/>
  <c r="G8062" i="11"/>
  <c r="I8059" i="1" s="1"/>
  <c r="G8063" i="11"/>
  <c r="I8060" i="1" s="1"/>
  <c r="G8064" i="11"/>
  <c r="I8061" i="1" s="1"/>
  <c r="G8065" i="11"/>
  <c r="I8062" i="1" s="1"/>
  <c r="G8066" i="11"/>
  <c r="I8063" i="1" s="1"/>
  <c r="G8067" i="11"/>
  <c r="I8064" i="1" s="1"/>
  <c r="G8068" i="11"/>
  <c r="I8065" i="1" s="1"/>
  <c r="G8069" i="11"/>
  <c r="I8066" i="1" s="1"/>
  <c r="G8070" i="11"/>
  <c r="I8067" i="1" s="1"/>
  <c r="G8071" i="11"/>
  <c r="I8068" i="1" s="1"/>
  <c r="G8072" i="11"/>
  <c r="I8069" i="1" s="1"/>
  <c r="G8073" i="11"/>
  <c r="I8070" i="1" s="1"/>
  <c r="G8074" i="11"/>
  <c r="I8071" i="1" s="1"/>
  <c r="G8075" i="11"/>
  <c r="I8072" i="1" s="1"/>
  <c r="G8076" i="11"/>
  <c r="I8073" i="1" s="1"/>
  <c r="G8077" i="11"/>
  <c r="I8074" i="1" s="1"/>
  <c r="G8078" i="11"/>
  <c r="I8075" i="1" s="1"/>
  <c r="G8079" i="11"/>
  <c r="I8076" i="1" s="1"/>
  <c r="G8080" i="11"/>
  <c r="I8077" i="1" s="1"/>
  <c r="G8081" i="11"/>
  <c r="I8078" i="1" s="1"/>
  <c r="G8082" i="11"/>
  <c r="I8079" i="1" s="1"/>
  <c r="G8083" i="11"/>
  <c r="I8080" i="1" s="1"/>
  <c r="G8084" i="11"/>
  <c r="I8081" i="1" s="1"/>
  <c r="G8085" i="11"/>
  <c r="I8082" i="1" s="1"/>
  <c r="G8086" i="11"/>
  <c r="I8083" i="1" s="1"/>
  <c r="G8087" i="11"/>
  <c r="I8084" i="1" s="1"/>
  <c r="G8088" i="11"/>
  <c r="I8085" i="1" s="1"/>
  <c r="G8089" i="11"/>
  <c r="I8086" i="1" s="1"/>
  <c r="G8090" i="11"/>
  <c r="I8087" i="1" s="1"/>
  <c r="G8091" i="11"/>
  <c r="I8088" i="1" s="1"/>
  <c r="G8092" i="11"/>
  <c r="I8089" i="1" s="1"/>
  <c r="G8093" i="11"/>
  <c r="I8090" i="1" s="1"/>
  <c r="G8094" i="11"/>
  <c r="I8091" i="1" s="1"/>
  <c r="G8095" i="11"/>
  <c r="I8092" i="1" s="1"/>
  <c r="G8096" i="11"/>
  <c r="I8093" i="1" s="1"/>
  <c r="G8097" i="11"/>
  <c r="I8094" i="1" s="1"/>
  <c r="G8098" i="11"/>
  <c r="I8095" i="1" s="1"/>
  <c r="G8099" i="11"/>
  <c r="I8096" i="1" s="1"/>
  <c r="G8100" i="11"/>
  <c r="I8097" i="1" s="1"/>
  <c r="G8101" i="11"/>
  <c r="I8098" i="1" s="1"/>
  <c r="G8102" i="11"/>
  <c r="I8099" i="1" s="1"/>
  <c r="G8103" i="11"/>
  <c r="I8100" i="1" s="1"/>
  <c r="G8104" i="11"/>
  <c r="I8101" i="1" s="1"/>
  <c r="G8105" i="11"/>
  <c r="I8102" i="1" s="1"/>
  <c r="G8106" i="11"/>
  <c r="I8103" i="1" s="1"/>
  <c r="G8107" i="11"/>
  <c r="I8104" i="1" s="1"/>
  <c r="G8108" i="11"/>
  <c r="I8105" i="1" s="1"/>
  <c r="G8109" i="11"/>
  <c r="I8106" i="1" s="1"/>
  <c r="G8110" i="11"/>
  <c r="I8107" i="1" s="1"/>
  <c r="G8111" i="11"/>
  <c r="I8108" i="1" s="1"/>
  <c r="G8112" i="11"/>
  <c r="I8109" i="1" s="1"/>
  <c r="G8113" i="11"/>
  <c r="I8110" i="1" s="1"/>
  <c r="G8114" i="11"/>
  <c r="I8111" i="1" s="1"/>
  <c r="G8115" i="11"/>
  <c r="I8112" i="1" s="1"/>
  <c r="G8116" i="11"/>
  <c r="I8113" i="1" s="1"/>
  <c r="G8117" i="11"/>
  <c r="I8114" i="1" s="1"/>
  <c r="G8118" i="11"/>
  <c r="I8115" i="1" s="1"/>
  <c r="G8119" i="11"/>
  <c r="I8116" i="1" s="1"/>
  <c r="G8120" i="11"/>
  <c r="I8117" i="1" s="1"/>
  <c r="G8121" i="11"/>
  <c r="I8118" i="1" s="1"/>
  <c r="G8122" i="11"/>
  <c r="I8119" i="1" s="1"/>
  <c r="G8123" i="11"/>
  <c r="I8120" i="1" s="1"/>
  <c r="G8124" i="11"/>
  <c r="I8121" i="1" s="1"/>
  <c r="G8125" i="11"/>
  <c r="I8122" i="1" s="1"/>
  <c r="G8126" i="11"/>
  <c r="I8123" i="1" s="1"/>
  <c r="G8127" i="11"/>
  <c r="I8124" i="1" s="1"/>
  <c r="G8128" i="11"/>
  <c r="I8125" i="1" s="1"/>
  <c r="G8129" i="11"/>
  <c r="I8126" i="1" s="1"/>
  <c r="G8130" i="11"/>
  <c r="I8127" i="1" s="1"/>
  <c r="G8131" i="11"/>
  <c r="I8128" i="1" s="1"/>
  <c r="G8132" i="11"/>
  <c r="I8129" i="1" s="1"/>
  <c r="G8133" i="11"/>
  <c r="I8130" i="1" s="1"/>
  <c r="G8134" i="11"/>
  <c r="I8131" i="1" s="1"/>
  <c r="G8135" i="11"/>
  <c r="I8132" i="1" s="1"/>
  <c r="G8136" i="11"/>
  <c r="I8133" i="1" s="1"/>
  <c r="G8137" i="11"/>
  <c r="I8134" i="1" s="1"/>
  <c r="G8138" i="11"/>
  <c r="I8135" i="1" s="1"/>
  <c r="G8139" i="11"/>
  <c r="I8136" i="1" s="1"/>
  <c r="G8140" i="11"/>
  <c r="I8137" i="1" s="1"/>
  <c r="G8141" i="11"/>
  <c r="I8138" i="1" s="1"/>
  <c r="G8142" i="11"/>
  <c r="I8139" i="1" s="1"/>
  <c r="G8143" i="11"/>
  <c r="I8140" i="1" s="1"/>
  <c r="G8144" i="11"/>
  <c r="I8141" i="1" s="1"/>
  <c r="G8145" i="11"/>
  <c r="I8142" i="1" s="1"/>
  <c r="G8146" i="11"/>
  <c r="I8143" i="1" s="1"/>
  <c r="G8147" i="11"/>
  <c r="I8144" i="1" s="1"/>
  <c r="G8148" i="11"/>
  <c r="I8145" i="1" s="1"/>
  <c r="G8149" i="11"/>
  <c r="I8146" i="1" s="1"/>
  <c r="G8150" i="11"/>
  <c r="I8147" i="1" s="1"/>
  <c r="G8151" i="11"/>
  <c r="I8148" i="1" s="1"/>
  <c r="G8152" i="11"/>
  <c r="I8149" i="1" s="1"/>
  <c r="G8153" i="11"/>
  <c r="I8150" i="1" s="1"/>
  <c r="G8154" i="11"/>
  <c r="I8151" i="1" s="1"/>
  <c r="G8155" i="11"/>
  <c r="I8152" i="1" s="1"/>
  <c r="G8156" i="11"/>
  <c r="I8153" i="1" s="1"/>
  <c r="G8157" i="11"/>
  <c r="I8154" i="1" s="1"/>
  <c r="G8158" i="11"/>
  <c r="I8155" i="1" s="1"/>
  <c r="G8159" i="11"/>
  <c r="I8156" i="1" s="1"/>
  <c r="G8160" i="11"/>
  <c r="I8157" i="1" s="1"/>
  <c r="G8161" i="11"/>
  <c r="I8158" i="1" s="1"/>
  <c r="G8162" i="11"/>
  <c r="I8159" i="1" s="1"/>
  <c r="G8163" i="11"/>
  <c r="I8160" i="1" s="1"/>
  <c r="G8164" i="11"/>
  <c r="I8161" i="1" s="1"/>
  <c r="G8165" i="11"/>
  <c r="I8162" i="1" s="1"/>
  <c r="G8166" i="11"/>
  <c r="I8163" i="1" s="1"/>
  <c r="G8167" i="11"/>
  <c r="I8164" i="1" s="1"/>
  <c r="G8168" i="11"/>
  <c r="I8165" i="1" s="1"/>
  <c r="G8169" i="11"/>
  <c r="I8166" i="1" s="1"/>
  <c r="G8170" i="11"/>
  <c r="I8167" i="1" s="1"/>
  <c r="G8171" i="11"/>
  <c r="I8168" i="1" s="1"/>
  <c r="G8172" i="11"/>
  <c r="I8169" i="1" s="1"/>
  <c r="G8173" i="11"/>
  <c r="I8170" i="1" s="1"/>
  <c r="G8174" i="11"/>
  <c r="I8171" i="1" s="1"/>
  <c r="G8175" i="11"/>
  <c r="I8172" i="1" s="1"/>
  <c r="G8176" i="11"/>
  <c r="I8173" i="1" s="1"/>
  <c r="G8177" i="11"/>
  <c r="I8174" i="1" s="1"/>
  <c r="G8178" i="11"/>
  <c r="I8175" i="1" s="1"/>
  <c r="G8179" i="11"/>
  <c r="I8176" i="1" s="1"/>
  <c r="G8180" i="11"/>
  <c r="I8177" i="1" s="1"/>
  <c r="G8181" i="11"/>
  <c r="I8178" i="1" s="1"/>
  <c r="G8182" i="11"/>
  <c r="I8179" i="1" s="1"/>
  <c r="G8183" i="11"/>
  <c r="I8180" i="1" s="1"/>
  <c r="G8184" i="11"/>
  <c r="I8181" i="1" s="1"/>
  <c r="G8185" i="11"/>
  <c r="I8182" i="1" s="1"/>
  <c r="G8186" i="11"/>
  <c r="I8183" i="1" s="1"/>
  <c r="G8187" i="11"/>
  <c r="I8184" i="1" s="1"/>
  <c r="G8188" i="11"/>
  <c r="I8185" i="1" s="1"/>
  <c r="G8189" i="11"/>
  <c r="I8186" i="1" s="1"/>
  <c r="G8190" i="11"/>
  <c r="I8187" i="1" s="1"/>
  <c r="G8191" i="11"/>
  <c r="I8188" i="1" s="1"/>
  <c r="G8192" i="11"/>
  <c r="I8189" i="1" s="1"/>
  <c r="G8193" i="11"/>
  <c r="I8190" i="1" s="1"/>
  <c r="G8194" i="11"/>
  <c r="I8191" i="1" s="1"/>
  <c r="G8195" i="11"/>
  <c r="I8192" i="1" s="1"/>
  <c r="G8196" i="11"/>
  <c r="I8193" i="1" s="1"/>
  <c r="G8197" i="11"/>
  <c r="I8194" i="1" s="1"/>
  <c r="G8198" i="11"/>
  <c r="I8195" i="1" s="1"/>
  <c r="G8199" i="11"/>
  <c r="I8196" i="1" s="1"/>
  <c r="G8200" i="11"/>
  <c r="I8197" i="1" s="1"/>
  <c r="G8201" i="11"/>
  <c r="I8198" i="1" s="1"/>
  <c r="G8202" i="11"/>
  <c r="I8199" i="1" s="1"/>
  <c r="G8203" i="11"/>
  <c r="I8200" i="1" s="1"/>
  <c r="G8204" i="11"/>
  <c r="I8201" i="1" s="1"/>
  <c r="G8205" i="11"/>
  <c r="I8202" i="1" s="1"/>
  <c r="G8206" i="11"/>
  <c r="I8203" i="1" s="1"/>
  <c r="G8207" i="11"/>
  <c r="I8204" i="1" s="1"/>
  <c r="G8208" i="11"/>
  <c r="I8205" i="1" s="1"/>
  <c r="G8209" i="11"/>
  <c r="I8206" i="1" s="1"/>
  <c r="G8210" i="11"/>
  <c r="I8207" i="1" s="1"/>
  <c r="G8211" i="11"/>
  <c r="I8208" i="1" s="1"/>
  <c r="G8212" i="11"/>
  <c r="I8209" i="1" s="1"/>
  <c r="G8213" i="11"/>
  <c r="I8210" i="1" s="1"/>
  <c r="G8214" i="11"/>
  <c r="I8211" i="1" s="1"/>
  <c r="G8215" i="11"/>
  <c r="I8212" i="1" s="1"/>
  <c r="G8216" i="11"/>
  <c r="I8213" i="1" s="1"/>
  <c r="G8217" i="11"/>
  <c r="I8214" i="1" s="1"/>
  <c r="G8218" i="11"/>
  <c r="I8215" i="1" s="1"/>
  <c r="G8219" i="11"/>
  <c r="I8216" i="1" s="1"/>
  <c r="G8220" i="11"/>
  <c r="I8217" i="1" s="1"/>
  <c r="G8221" i="11"/>
  <c r="I8218" i="1" s="1"/>
  <c r="G8222" i="11"/>
  <c r="I8219" i="1" s="1"/>
  <c r="G8223" i="11"/>
  <c r="I8220" i="1" s="1"/>
  <c r="G8224" i="11"/>
  <c r="I8221" i="1" s="1"/>
  <c r="G8225" i="11"/>
  <c r="I8222" i="1" s="1"/>
  <c r="G8226" i="11"/>
  <c r="I8223" i="1" s="1"/>
  <c r="G8227" i="11"/>
  <c r="I8224" i="1" s="1"/>
  <c r="G8228" i="11"/>
  <c r="I8225" i="1" s="1"/>
  <c r="G8229" i="11"/>
  <c r="I8226" i="1" s="1"/>
  <c r="G8230" i="11"/>
  <c r="I8227" i="1" s="1"/>
  <c r="G8231" i="11"/>
  <c r="I8228" i="1" s="1"/>
  <c r="G8232" i="11"/>
  <c r="I8229" i="1" s="1"/>
  <c r="G8233" i="11"/>
  <c r="I8230" i="1" s="1"/>
  <c r="G8234" i="11"/>
  <c r="I8231" i="1" s="1"/>
  <c r="G8235" i="11"/>
  <c r="I8232" i="1" s="1"/>
  <c r="G8236" i="11"/>
  <c r="I8233" i="1" s="1"/>
  <c r="G8237" i="11"/>
  <c r="I8234" i="1" s="1"/>
  <c r="G8238" i="11"/>
  <c r="I8235" i="1" s="1"/>
  <c r="G8239" i="11"/>
  <c r="I8236" i="1" s="1"/>
  <c r="G8240" i="11"/>
  <c r="I8237" i="1" s="1"/>
  <c r="G8241" i="11"/>
  <c r="I8238" i="1" s="1"/>
  <c r="G8242" i="11"/>
  <c r="I8239" i="1" s="1"/>
  <c r="G8243" i="11"/>
  <c r="I8240" i="1" s="1"/>
  <c r="G8244" i="11"/>
  <c r="I8241" i="1" s="1"/>
  <c r="G8245" i="11"/>
  <c r="I8242" i="1" s="1"/>
  <c r="G8246" i="11"/>
  <c r="I8243" i="1" s="1"/>
  <c r="G8247" i="11"/>
  <c r="I8244" i="1" s="1"/>
  <c r="G8248" i="11"/>
  <c r="I8245" i="1" s="1"/>
  <c r="G8249" i="11"/>
  <c r="I8246" i="1" s="1"/>
  <c r="G8250" i="11"/>
  <c r="I8247" i="1" s="1"/>
  <c r="G8251" i="11"/>
  <c r="I8248" i="1" s="1"/>
  <c r="G8252" i="11"/>
  <c r="I8249" i="1" s="1"/>
  <c r="G8253" i="11"/>
  <c r="I8250" i="1" s="1"/>
  <c r="G8254" i="11"/>
  <c r="I8251" i="1" s="1"/>
  <c r="G8255" i="11"/>
  <c r="I8252" i="1" s="1"/>
  <c r="G8256" i="11"/>
  <c r="I8253" i="1" s="1"/>
  <c r="G8257" i="11"/>
  <c r="I8254" i="1" s="1"/>
  <c r="G8258" i="11"/>
  <c r="I8255" i="1" s="1"/>
  <c r="G8259" i="11"/>
  <c r="I8256" i="1" s="1"/>
  <c r="G8260" i="11"/>
  <c r="I8257" i="1" s="1"/>
  <c r="G8261" i="11"/>
  <c r="I8258" i="1" s="1"/>
  <c r="G8262" i="11"/>
  <c r="I8259" i="1" s="1"/>
  <c r="G8263" i="11"/>
  <c r="I8260" i="1" s="1"/>
  <c r="G8264" i="11"/>
  <c r="I8261" i="1" s="1"/>
  <c r="G8265" i="11"/>
  <c r="I8262" i="1" s="1"/>
  <c r="G8266" i="11"/>
  <c r="I8263" i="1" s="1"/>
  <c r="G8267" i="11"/>
  <c r="I8264" i="1" s="1"/>
  <c r="G8268" i="11"/>
  <c r="I8265" i="1" s="1"/>
  <c r="G8269" i="11"/>
  <c r="I8266" i="1" s="1"/>
  <c r="G8270" i="11"/>
  <c r="I8267" i="1" s="1"/>
  <c r="G8271" i="11"/>
  <c r="I8268" i="1" s="1"/>
  <c r="G8272" i="11"/>
  <c r="I8269" i="1" s="1"/>
  <c r="G8273" i="11"/>
  <c r="I8270" i="1" s="1"/>
  <c r="G8274" i="11"/>
  <c r="I8271" i="1" s="1"/>
  <c r="G8275" i="11"/>
  <c r="I8272" i="1" s="1"/>
  <c r="G8276" i="11"/>
  <c r="I8273" i="1" s="1"/>
  <c r="G8277" i="11"/>
  <c r="I8274" i="1" s="1"/>
  <c r="G8278" i="11"/>
  <c r="I8275" i="1" s="1"/>
  <c r="G8279" i="11"/>
  <c r="I8276" i="1" s="1"/>
  <c r="G8280" i="11"/>
  <c r="I8277" i="1" s="1"/>
  <c r="G8281" i="11"/>
  <c r="I8278" i="1" s="1"/>
  <c r="G8282" i="11"/>
  <c r="I8279" i="1" s="1"/>
  <c r="G8283" i="11"/>
  <c r="I8280" i="1" s="1"/>
  <c r="G8284" i="11"/>
  <c r="I8281" i="1" s="1"/>
  <c r="G8285" i="11"/>
  <c r="I8282" i="1" s="1"/>
  <c r="G8286" i="11"/>
  <c r="I8283" i="1" s="1"/>
  <c r="G8287" i="11"/>
  <c r="I8284" i="1" s="1"/>
  <c r="G8288" i="11"/>
  <c r="I8285" i="1" s="1"/>
  <c r="G8289" i="11"/>
  <c r="I8286" i="1" s="1"/>
  <c r="G8290" i="11"/>
  <c r="I8287" i="1" s="1"/>
  <c r="G8291" i="11"/>
  <c r="I8288" i="1" s="1"/>
  <c r="G8292" i="11"/>
  <c r="I8289" i="1" s="1"/>
  <c r="G8293" i="11"/>
  <c r="I8290" i="1" s="1"/>
  <c r="G8294" i="11"/>
  <c r="I8291" i="1" s="1"/>
  <c r="G8295" i="11"/>
  <c r="I8292" i="1" s="1"/>
  <c r="G8296" i="11"/>
  <c r="I8293" i="1" s="1"/>
  <c r="G8297" i="11"/>
  <c r="I8294" i="1" s="1"/>
  <c r="G8298" i="11"/>
  <c r="I8295" i="1" s="1"/>
  <c r="G8299" i="11"/>
  <c r="I8296" i="1" s="1"/>
  <c r="G8300" i="11"/>
  <c r="I8297" i="1" s="1"/>
  <c r="G8301" i="11"/>
  <c r="I8298" i="1" s="1"/>
  <c r="G8302" i="11"/>
  <c r="I8299" i="1" s="1"/>
  <c r="G8303" i="11"/>
  <c r="I8300" i="1" s="1"/>
  <c r="G8304" i="11"/>
  <c r="I8301" i="1" s="1"/>
  <c r="G8305" i="11"/>
  <c r="I8302" i="1" s="1"/>
  <c r="G8306" i="11"/>
  <c r="I8303" i="1" s="1"/>
  <c r="G8307" i="11"/>
  <c r="I8304" i="1" s="1"/>
  <c r="G8308" i="11"/>
  <c r="I8305" i="1" s="1"/>
  <c r="G8309" i="11"/>
  <c r="I8306" i="1" s="1"/>
  <c r="G8310" i="11"/>
  <c r="I8307" i="1" s="1"/>
  <c r="G8311" i="11"/>
  <c r="I8308" i="1" s="1"/>
  <c r="G8312" i="11"/>
  <c r="I8309" i="1" s="1"/>
  <c r="G8313" i="11"/>
  <c r="I8310" i="1" s="1"/>
  <c r="G8314" i="11"/>
  <c r="I8311" i="1" s="1"/>
  <c r="G8315" i="11"/>
  <c r="I8312" i="1" s="1"/>
  <c r="G8316" i="11"/>
  <c r="I8313" i="1" s="1"/>
  <c r="G8317" i="11"/>
  <c r="I8314" i="1" s="1"/>
  <c r="G8318" i="11"/>
  <c r="I8315" i="1" s="1"/>
  <c r="G8319" i="11"/>
  <c r="I8316" i="1" s="1"/>
  <c r="G8320" i="11"/>
  <c r="I8317" i="1" s="1"/>
  <c r="G8321" i="11"/>
  <c r="I8318" i="1" s="1"/>
  <c r="G8322" i="11"/>
  <c r="I8319" i="1" s="1"/>
  <c r="G8323" i="11"/>
  <c r="I8320" i="1" s="1"/>
  <c r="G8324" i="11"/>
  <c r="I8321" i="1" s="1"/>
  <c r="G8325" i="11"/>
  <c r="I8322" i="1" s="1"/>
  <c r="G8326" i="11"/>
  <c r="I8323" i="1" s="1"/>
  <c r="G8327" i="11"/>
  <c r="I8324" i="1" s="1"/>
  <c r="G8328" i="11"/>
  <c r="I8325" i="1" s="1"/>
  <c r="G8329" i="11"/>
  <c r="I8326" i="1" s="1"/>
  <c r="G8330" i="11"/>
  <c r="I8327" i="1" s="1"/>
  <c r="G8331" i="11"/>
  <c r="I8328" i="1" s="1"/>
  <c r="G8332" i="11"/>
  <c r="I8329" i="1" s="1"/>
  <c r="G8333" i="11"/>
  <c r="I8330" i="1" s="1"/>
  <c r="G8334" i="11"/>
  <c r="I8331" i="1" s="1"/>
  <c r="G8335" i="11"/>
  <c r="I8332" i="1" s="1"/>
  <c r="G8336" i="11"/>
  <c r="I8333" i="1" s="1"/>
  <c r="G8337" i="11"/>
  <c r="I8334" i="1" s="1"/>
  <c r="G8338" i="11"/>
  <c r="I8335" i="1" s="1"/>
  <c r="G8339" i="11"/>
  <c r="I8336" i="1" s="1"/>
  <c r="G8340" i="11"/>
  <c r="I8337" i="1" s="1"/>
  <c r="G8341" i="11"/>
  <c r="I8338" i="1" s="1"/>
  <c r="G8342" i="11"/>
  <c r="I8339" i="1" s="1"/>
  <c r="G8343" i="11"/>
  <c r="I8340" i="1" s="1"/>
  <c r="G8344" i="11"/>
  <c r="I8341" i="1" s="1"/>
  <c r="G8345" i="11"/>
  <c r="I8342" i="1" s="1"/>
  <c r="G8346" i="11"/>
  <c r="I8343" i="1" s="1"/>
  <c r="G8347" i="11"/>
  <c r="I8344" i="1" s="1"/>
  <c r="G8348" i="11"/>
  <c r="I8345" i="1" s="1"/>
  <c r="G8349" i="11"/>
  <c r="I8346" i="1" s="1"/>
  <c r="G8350" i="11"/>
  <c r="I8347" i="1" s="1"/>
  <c r="G8351" i="11"/>
  <c r="I8348" i="1" s="1"/>
  <c r="G8352" i="11"/>
  <c r="I8349" i="1" s="1"/>
  <c r="G8353" i="11"/>
  <c r="I8350" i="1" s="1"/>
  <c r="G8354" i="11"/>
  <c r="I8351" i="1" s="1"/>
  <c r="G8355" i="11"/>
  <c r="I8352" i="1" s="1"/>
  <c r="G8356" i="11"/>
  <c r="I8353" i="1" s="1"/>
  <c r="G8357" i="11"/>
  <c r="I8354" i="1" s="1"/>
  <c r="G8358" i="11"/>
  <c r="I8355" i="1" s="1"/>
  <c r="G8359" i="11"/>
  <c r="I8356" i="1" s="1"/>
  <c r="G8360" i="11"/>
  <c r="I8357" i="1" s="1"/>
  <c r="G8361" i="11"/>
  <c r="I8358" i="1" s="1"/>
  <c r="G8362" i="11"/>
  <c r="I8359" i="1" s="1"/>
  <c r="G8363" i="11"/>
  <c r="I8360" i="1" s="1"/>
  <c r="G8364" i="11"/>
  <c r="I8361" i="1" s="1"/>
  <c r="G8365" i="11"/>
  <c r="I8362" i="1" s="1"/>
  <c r="G8366" i="11"/>
  <c r="I8363" i="1" s="1"/>
  <c r="G8367" i="11"/>
  <c r="I8364" i="1" s="1"/>
  <c r="G8368" i="11"/>
  <c r="I8365" i="1" s="1"/>
  <c r="G8369" i="11"/>
  <c r="I8366" i="1" s="1"/>
  <c r="G8370" i="11"/>
  <c r="I8367" i="1" s="1"/>
  <c r="G8371" i="11"/>
  <c r="I8368" i="1" s="1"/>
  <c r="G8372" i="11"/>
  <c r="I8369" i="1" s="1"/>
  <c r="G8373" i="11"/>
  <c r="I8370" i="1" s="1"/>
  <c r="G8374" i="11"/>
  <c r="I8371" i="1" s="1"/>
  <c r="G8375" i="11"/>
  <c r="I8372" i="1" s="1"/>
  <c r="G8376" i="11"/>
  <c r="I8373" i="1" s="1"/>
  <c r="G8377" i="11"/>
  <c r="I8374" i="1" s="1"/>
  <c r="G8378" i="11"/>
  <c r="I8375" i="1" s="1"/>
  <c r="G8379" i="11"/>
  <c r="I8376" i="1" s="1"/>
  <c r="G8380" i="11"/>
  <c r="I8377" i="1" s="1"/>
  <c r="G8381" i="11"/>
  <c r="I8378" i="1" s="1"/>
  <c r="G8382" i="11"/>
  <c r="I8379" i="1" s="1"/>
  <c r="G8383" i="11"/>
  <c r="I8380" i="1" s="1"/>
  <c r="G8384" i="11"/>
  <c r="I8381" i="1" s="1"/>
  <c r="G8385" i="11"/>
  <c r="I8382" i="1" s="1"/>
  <c r="G8386" i="11"/>
  <c r="I8383" i="1" s="1"/>
  <c r="G8387" i="11"/>
  <c r="I8384" i="1" s="1"/>
  <c r="G8388" i="11"/>
  <c r="I8385" i="1" s="1"/>
  <c r="G8389" i="11"/>
  <c r="I8386" i="1" s="1"/>
  <c r="G8390" i="11"/>
  <c r="I8387" i="1" s="1"/>
  <c r="G8391" i="11"/>
  <c r="I8388" i="1" s="1"/>
  <c r="G8392" i="11"/>
  <c r="I8389" i="1" s="1"/>
  <c r="G8393" i="11"/>
  <c r="I8390" i="1" s="1"/>
  <c r="G8394" i="11"/>
  <c r="I8391" i="1" s="1"/>
  <c r="G8395" i="11"/>
  <c r="I8392" i="1" s="1"/>
  <c r="G8396" i="11"/>
  <c r="I8393" i="1" s="1"/>
  <c r="G8397" i="11"/>
  <c r="I8394" i="1" s="1"/>
  <c r="G8398" i="11"/>
  <c r="I8395" i="1" s="1"/>
  <c r="G8399" i="11"/>
  <c r="I8396" i="1" s="1"/>
  <c r="G8400" i="11"/>
  <c r="I8397" i="1" s="1"/>
  <c r="G8401" i="11"/>
  <c r="I8398" i="1" s="1"/>
  <c r="G8402" i="11"/>
  <c r="I8399" i="1" s="1"/>
  <c r="G8403" i="11"/>
  <c r="I8400" i="1" s="1"/>
  <c r="G8404" i="11"/>
  <c r="I8401" i="1" s="1"/>
  <c r="G8405" i="11"/>
  <c r="I8402" i="1" s="1"/>
  <c r="G8406" i="11"/>
  <c r="I8403" i="1" s="1"/>
  <c r="G8407" i="11"/>
  <c r="I8404" i="1" s="1"/>
  <c r="G8408" i="11"/>
  <c r="I8405" i="1" s="1"/>
  <c r="G8409" i="11"/>
  <c r="I8406" i="1" s="1"/>
  <c r="G8410" i="11"/>
  <c r="I8407" i="1" s="1"/>
  <c r="G8411" i="11"/>
  <c r="I8408" i="1" s="1"/>
  <c r="G8412" i="11"/>
  <c r="I8409" i="1" s="1"/>
  <c r="G8413" i="11"/>
  <c r="I8410" i="1" s="1"/>
  <c r="G8414" i="11"/>
  <c r="I8411" i="1" s="1"/>
  <c r="G8415" i="11"/>
  <c r="I8412" i="1" s="1"/>
  <c r="G8416" i="11"/>
  <c r="I8413" i="1" s="1"/>
  <c r="G8417" i="11"/>
  <c r="I8414" i="1" s="1"/>
  <c r="G8418" i="11"/>
  <c r="I8415" i="1" s="1"/>
  <c r="G8419" i="11"/>
  <c r="I8416" i="1" s="1"/>
  <c r="G8420" i="11"/>
  <c r="I8417" i="1" s="1"/>
  <c r="G8421" i="11"/>
  <c r="I8418" i="1" s="1"/>
  <c r="G8422" i="11"/>
  <c r="I8419" i="1" s="1"/>
  <c r="G8423" i="11"/>
  <c r="I8420" i="1" s="1"/>
  <c r="G8424" i="11"/>
  <c r="I8421" i="1" s="1"/>
  <c r="G8425" i="11"/>
  <c r="I8422" i="1" s="1"/>
  <c r="G8426" i="11"/>
  <c r="I8423" i="1" s="1"/>
  <c r="G8427" i="11"/>
  <c r="I8424" i="1" s="1"/>
  <c r="G8428" i="11"/>
  <c r="I8425" i="1" s="1"/>
  <c r="G8429" i="11"/>
  <c r="I8426" i="1" s="1"/>
  <c r="G8430" i="11"/>
  <c r="I8427" i="1" s="1"/>
  <c r="G8431" i="11"/>
  <c r="I8428" i="1" s="1"/>
  <c r="G8432" i="11"/>
  <c r="I8429" i="1" s="1"/>
  <c r="G8433" i="11"/>
  <c r="I8430" i="1" s="1"/>
  <c r="G8434" i="11"/>
  <c r="I8431" i="1" s="1"/>
  <c r="G8435" i="11"/>
  <c r="I8432" i="1" s="1"/>
  <c r="G8436" i="11"/>
  <c r="I8433" i="1" s="1"/>
  <c r="G8437" i="11"/>
  <c r="I8434" i="1" s="1"/>
  <c r="G8438" i="11"/>
  <c r="I8435" i="1" s="1"/>
  <c r="G8439" i="11"/>
  <c r="I8436" i="1" s="1"/>
  <c r="G8440" i="11"/>
  <c r="I8437" i="1" s="1"/>
  <c r="G8441" i="11"/>
  <c r="I8438" i="1" s="1"/>
  <c r="G8442" i="11"/>
  <c r="I8439" i="1" s="1"/>
  <c r="G8443" i="11"/>
  <c r="I8440" i="1" s="1"/>
  <c r="G8444" i="11"/>
  <c r="I8441" i="1" s="1"/>
  <c r="G8445" i="11"/>
  <c r="I8442" i="1" s="1"/>
  <c r="G8446" i="11"/>
  <c r="I8443" i="1" s="1"/>
  <c r="G8447" i="11"/>
  <c r="I8444" i="1" s="1"/>
  <c r="G8448" i="11"/>
  <c r="I8445" i="1" s="1"/>
  <c r="G8449" i="11"/>
  <c r="I8446" i="1" s="1"/>
  <c r="G8450" i="11"/>
  <c r="I8447" i="1" s="1"/>
  <c r="G8451" i="11"/>
  <c r="I8448" i="1" s="1"/>
  <c r="G8452" i="11"/>
  <c r="I8449" i="1" s="1"/>
  <c r="G8453" i="11"/>
  <c r="I8450" i="1" s="1"/>
  <c r="G8454" i="11"/>
  <c r="I8451" i="1" s="1"/>
  <c r="G8455" i="11"/>
  <c r="I8452" i="1" s="1"/>
  <c r="G8456" i="11"/>
  <c r="I8453" i="1" s="1"/>
  <c r="G8457" i="11"/>
  <c r="I8454" i="1" s="1"/>
  <c r="G8458" i="11"/>
  <c r="I8455" i="1" s="1"/>
  <c r="G8459" i="11"/>
  <c r="I8456" i="1" s="1"/>
  <c r="G8460" i="11"/>
  <c r="I8457" i="1" s="1"/>
  <c r="G8461" i="11"/>
  <c r="I8458" i="1" s="1"/>
  <c r="G8462" i="11"/>
  <c r="I8459" i="1" s="1"/>
  <c r="G8463" i="11"/>
  <c r="I8460" i="1" s="1"/>
  <c r="G8464" i="11"/>
  <c r="I8461" i="1" s="1"/>
  <c r="G8465" i="11"/>
  <c r="I8462" i="1" s="1"/>
  <c r="G8466" i="11"/>
  <c r="I8463" i="1" s="1"/>
  <c r="G8467" i="11"/>
  <c r="I8464" i="1" s="1"/>
  <c r="G8468" i="11"/>
  <c r="I8465" i="1" s="1"/>
  <c r="G8469" i="11"/>
  <c r="I8466" i="1" s="1"/>
  <c r="G8470" i="11"/>
  <c r="I8467" i="1" s="1"/>
  <c r="G8471" i="11"/>
  <c r="I8468" i="1" s="1"/>
  <c r="G8472" i="11"/>
  <c r="I8469" i="1" s="1"/>
  <c r="G8473" i="11"/>
  <c r="I8470" i="1" s="1"/>
  <c r="G8474" i="11"/>
  <c r="I8471" i="1" s="1"/>
  <c r="G8475" i="11"/>
  <c r="I8472" i="1" s="1"/>
  <c r="G8476" i="11"/>
  <c r="I8473" i="1" s="1"/>
  <c r="G8477" i="11"/>
  <c r="I8474" i="1" s="1"/>
  <c r="G8478" i="11"/>
  <c r="I8475" i="1" s="1"/>
  <c r="G8479" i="11"/>
  <c r="I8476" i="1" s="1"/>
  <c r="G8480" i="11"/>
  <c r="I8477" i="1" s="1"/>
  <c r="G8481" i="11"/>
  <c r="I8478" i="1" s="1"/>
  <c r="G8482" i="11"/>
  <c r="I8479" i="1" s="1"/>
  <c r="G8483" i="11"/>
  <c r="I8480" i="1" s="1"/>
  <c r="G8484" i="11"/>
  <c r="I8481" i="1" s="1"/>
  <c r="G8485" i="11"/>
  <c r="I8482" i="1" s="1"/>
  <c r="G8486" i="11"/>
  <c r="I8483" i="1" s="1"/>
  <c r="G8487" i="11"/>
  <c r="I8484" i="1" s="1"/>
  <c r="G8488" i="11"/>
  <c r="I8485" i="1" s="1"/>
  <c r="G8489" i="11"/>
  <c r="I8486" i="1" s="1"/>
  <c r="G8490" i="11"/>
  <c r="I8487" i="1" s="1"/>
  <c r="G8491" i="11"/>
  <c r="I8488" i="1" s="1"/>
  <c r="G8492" i="11"/>
  <c r="I8489" i="1" s="1"/>
  <c r="G8493" i="11"/>
  <c r="I8490" i="1" s="1"/>
  <c r="G8494" i="11"/>
  <c r="I8491" i="1" s="1"/>
  <c r="G8495" i="11"/>
  <c r="I8492" i="1" s="1"/>
  <c r="G8496" i="11"/>
  <c r="I8493" i="1" s="1"/>
  <c r="G8497" i="11"/>
  <c r="I8494" i="1" s="1"/>
  <c r="G8498" i="11"/>
  <c r="I8495" i="1" s="1"/>
  <c r="G8499" i="11"/>
  <c r="I8496" i="1" s="1"/>
  <c r="G8500" i="11"/>
  <c r="I8497" i="1" s="1"/>
  <c r="G8501" i="11"/>
  <c r="I8498" i="1" s="1"/>
  <c r="G8502" i="11"/>
  <c r="I8499" i="1" s="1"/>
  <c r="G8503" i="11"/>
  <c r="I8500" i="1" s="1"/>
  <c r="G8504" i="11"/>
  <c r="I8501" i="1" s="1"/>
  <c r="G8505" i="11"/>
  <c r="I8502" i="1" s="1"/>
  <c r="G8506" i="11"/>
  <c r="I8503" i="1" s="1"/>
  <c r="G8507" i="11"/>
  <c r="I8504" i="1" s="1"/>
  <c r="G8508" i="11"/>
  <c r="I8505" i="1" s="1"/>
  <c r="G8509" i="11"/>
  <c r="I8506" i="1" s="1"/>
  <c r="G8510" i="11"/>
  <c r="I8507" i="1" s="1"/>
  <c r="G8511" i="11"/>
  <c r="I8508" i="1" s="1"/>
  <c r="G8512" i="11"/>
  <c r="I8509" i="1" s="1"/>
  <c r="G8513" i="11"/>
  <c r="I8510" i="1" s="1"/>
  <c r="G8514" i="11"/>
  <c r="I8511" i="1" s="1"/>
  <c r="G8515" i="11"/>
  <c r="I8512" i="1" s="1"/>
  <c r="G8516" i="11"/>
  <c r="I8513" i="1" s="1"/>
  <c r="G8517" i="11"/>
  <c r="I8514" i="1" s="1"/>
  <c r="G8518" i="11"/>
  <c r="I8515" i="1" s="1"/>
  <c r="G8519" i="11"/>
  <c r="I8516" i="1" s="1"/>
  <c r="G8520" i="11"/>
  <c r="I8517" i="1" s="1"/>
  <c r="G8521" i="11"/>
  <c r="I8518" i="1" s="1"/>
  <c r="G8522" i="11"/>
  <c r="I8519" i="1" s="1"/>
  <c r="G8523" i="11"/>
  <c r="I8520" i="1" s="1"/>
  <c r="G8524" i="11"/>
  <c r="I8521" i="1" s="1"/>
  <c r="G8525" i="11"/>
  <c r="I8522" i="1" s="1"/>
  <c r="G8526" i="11"/>
  <c r="I8523" i="1" s="1"/>
  <c r="G8527" i="11"/>
  <c r="I8524" i="1" s="1"/>
  <c r="G8528" i="11"/>
  <c r="I8525" i="1" s="1"/>
  <c r="G8529" i="11"/>
  <c r="I8526" i="1" s="1"/>
  <c r="G8530" i="11"/>
  <c r="I8527" i="1" s="1"/>
  <c r="G8531" i="11"/>
  <c r="I8528" i="1" s="1"/>
  <c r="G8532" i="11"/>
  <c r="I8529" i="1" s="1"/>
  <c r="G8533" i="11"/>
  <c r="I8530" i="1" s="1"/>
  <c r="G8534" i="11"/>
  <c r="I8531" i="1" s="1"/>
  <c r="G8535" i="11"/>
  <c r="I8532" i="1" s="1"/>
  <c r="G8536" i="11"/>
  <c r="I8533" i="1" s="1"/>
  <c r="G8537" i="11"/>
  <c r="I8534" i="1" s="1"/>
  <c r="G8538" i="11"/>
  <c r="I8535" i="1" s="1"/>
  <c r="G8539" i="11"/>
  <c r="I8536" i="1" s="1"/>
  <c r="G8540" i="11"/>
  <c r="I8537" i="1" s="1"/>
  <c r="G8541" i="11"/>
  <c r="I8538" i="1" s="1"/>
  <c r="G8542" i="11"/>
  <c r="I8539" i="1" s="1"/>
  <c r="G8543" i="11"/>
  <c r="I8540" i="1" s="1"/>
  <c r="G8544" i="11"/>
  <c r="I8541" i="1" s="1"/>
  <c r="G8545" i="11"/>
  <c r="I8542" i="1" s="1"/>
  <c r="G8546" i="11"/>
  <c r="I8543" i="1" s="1"/>
  <c r="G8547" i="11"/>
  <c r="I8544" i="1" s="1"/>
  <c r="G8548" i="11"/>
  <c r="I8545" i="1" s="1"/>
  <c r="G8549" i="11"/>
  <c r="I8546" i="1" s="1"/>
  <c r="G8550" i="11"/>
  <c r="I8547" i="1" s="1"/>
  <c r="G8551" i="11"/>
  <c r="I8548" i="1" s="1"/>
  <c r="G8552" i="11"/>
  <c r="I8549" i="1" s="1"/>
  <c r="G8553" i="11"/>
  <c r="I8550" i="1" s="1"/>
  <c r="G8554" i="11"/>
  <c r="I8551" i="1" s="1"/>
  <c r="G8555" i="11"/>
  <c r="I8552" i="1" s="1"/>
  <c r="G8556" i="11"/>
  <c r="I8553" i="1" s="1"/>
  <c r="G8557" i="11"/>
  <c r="I8554" i="1" s="1"/>
  <c r="G8558" i="11"/>
  <c r="I8555" i="1" s="1"/>
  <c r="G8559" i="11"/>
  <c r="I8556" i="1" s="1"/>
  <c r="G8560" i="11"/>
  <c r="I8557" i="1" s="1"/>
  <c r="G8561" i="11"/>
  <c r="I8558" i="1" s="1"/>
  <c r="G8562" i="11"/>
  <c r="I8559" i="1" s="1"/>
  <c r="G8563" i="11"/>
  <c r="I8560" i="1" s="1"/>
  <c r="G8564" i="11"/>
  <c r="I8561" i="1" s="1"/>
  <c r="G8565" i="11"/>
  <c r="I8562" i="1" s="1"/>
  <c r="G8566" i="11"/>
  <c r="I8563" i="1" s="1"/>
  <c r="G8567" i="11"/>
  <c r="I8564" i="1" s="1"/>
  <c r="G8568" i="11"/>
  <c r="I8565" i="1" s="1"/>
  <c r="G8569" i="11"/>
  <c r="I8566" i="1" s="1"/>
  <c r="G8570" i="11"/>
  <c r="I8567" i="1" s="1"/>
  <c r="G8571" i="11"/>
  <c r="I8568" i="1" s="1"/>
  <c r="G8572" i="11"/>
  <c r="I8569" i="1" s="1"/>
  <c r="G8573" i="11"/>
  <c r="I8570" i="1" s="1"/>
  <c r="G8574" i="11"/>
  <c r="I8571" i="1" s="1"/>
  <c r="G8575" i="11"/>
  <c r="I8572" i="1" s="1"/>
  <c r="G8576" i="11"/>
  <c r="I8573" i="1" s="1"/>
  <c r="G8577" i="11"/>
  <c r="I8574" i="1" s="1"/>
  <c r="G8578" i="11"/>
  <c r="I8575" i="1" s="1"/>
  <c r="G8579" i="11"/>
  <c r="I8576" i="1" s="1"/>
  <c r="G8580" i="11"/>
  <c r="I8577" i="1" s="1"/>
  <c r="G8581" i="11"/>
  <c r="I8578" i="1" s="1"/>
  <c r="G8582" i="11"/>
  <c r="I8579" i="1" s="1"/>
  <c r="G8583" i="11"/>
  <c r="I8580" i="1" s="1"/>
  <c r="G8584" i="11"/>
  <c r="I8581" i="1" s="1"/>
  <c r="G8585" i="11"/>
  <c r="I8582" i="1" s="1"/>
  <c r="G8586" i="11"/>
  <c r="I8583" i="1" s="1"/>
  <c r="G8587" i="11"/>
  <c r="I8584" i="1" s="1"/>
  <c r="G8588" i="11"/>
  <c r="I8585" i="1" s="1"/>
  <c r="G8589" i="11"/>
  <c r="I8586" i="1" s="1"/>
  <c r="G8590" i="11"/>
  <c r="I8587" i="1" s="1"/>
  <c r="G8591" i="11"/>
  <c r="I8588" i="1" s="1"/>
  <c r="G8592" i="11"/>
  <c r="I8589" i="1" s="1"/>
  <c r="G8593" i="11"/>
  <c r="I8590" i="1" s="1"/>
  <c r="G8594" i="11"/>
  <c r="I8591" i="1" s="1"/>
  <c r="G8595" i="11"/>
  <c r="I8592" i="1" s="1"/>
  <c r="G8596" i="11"/>
  <c r="I8593" i="1" s="1"/>
  <c r="G8597" i="11"/>
  <c r="I8594" i="1" s="1"/>
  <c r="G8598" i="11"/>
  <c r="I8595" i="1" s="1"/>
  <c r="G8599" i="11"/>
  <c r="I8596" i="1" s="1"/>
  <c r="G8600" i="11"/>
  <c r="I8597" i="1" s="1"/>
  <c r="G8601" i="11"/>
  <c r="I8598" i="1" s="1"/>
  <c r="G8602" i="11"/>
  <c r="I8599" i="1" s="1"/>
  <c r="G8603" i="11"/>
  <c r="I8600" i="1" s="1"/>
  <c r="G8604" i="11"/>
  <c r="I8601" i="1" s="1"/>
  <c r="G8605" i="11"/>
  <c r="I8602" i="1" s="1"/>
  <c r="G8606" i="11"/>
  <c r="I8603" i="1" s="1"/>
  <c r="G8607" i="11"/>
  <c r="I8604" i="1" s="1"/>
  <c r="G8608" i="11"/>
  <c r="I8605" i="1" s="1"/>
  <c r="G8609" i="11"/>
  <c r="I8606" i="1" s="1"/>
  <c r="G8610" i="11"/>
  <c r="I8607" i="1" s="1"/>
  <c r="G8611" i="11"/>
  <c r="I8608" i="1" s="1"/>
  <c r="G8612" i="11"/>
  <c r="I8609" i="1" s="1"/>
  <c r="G8613" i="11"/>
  <c r="I8610" i="1" s="1"/>
  <c r="G8614" i="11"/>
  <c r="I8611" i="1" s="1"/>
  <c r="G8615" i="11"/>
  <c r="I8612" i="1" s="1"/>
  <c r="G8616" i="11"/>
  <c r="I8613" i="1" s="1"/>
  <c r="G8617" i="11"/>
  <c r="I8614" i="1" s="1"/>
  <c r="G8618" i="11"/>
  <c r="I8615" i="1" s="1"/>
  <c r="G8619" i="11"/>
  <c r="I8616" i="1" s="1"/>
  <c r="G8620" i="11"/>
  <c r="I8617" i="1" s="1"/>
  <c r="G8621" i="11"/>
  <c r="I8618" i="1" s="1"/>
  <c r="G8622" i="11"/>
  <c r="I8619" i="1" s="1"/>
  <c r="G8623" i="11"/>
  <c r="I8620" i="1" s="1"/>
  <c r="G8624" i="11"/>
  <c r="I8621" i="1" s="1"/>
  <c r="G8625" i="11"/>
  <c r="I8622" i="1" s="1"/>
  <c r="G8626" i="11"/>
  <c r="I8623" i="1" s="1"/>
  <c r="G8627" i="11"/>
  <c r="I8624" i="1" s="1"/>
  <c r="G8628" i="11"/>
  <c r="I8625" i="1" s="1"/>
  <c r="G8629" i="11"/>
  <c r="I8626" i="1" s="1"/>
  <c r="G8630" i="11"/>
  <c r="I8627" i="1" s="1"/>
  <c r="G8631" i="11"/>
  <c r="I8628" i="1" s="1"/>
  <c r="G8632" i="11"/>
  <c r="I8629" i="1" s="1"/>
  <c r="G8633" i="11"/>
  <c r="I8630" i="1" s="1"/>
  <c r="G8634" i="11"/>
  <c r="I8631" i="1" s="1"/>
  <c r="G8635" i="11"/>
  <c r="I8632" i="1" s="1"/>
  <c r="G8636" i="11"/>
  <c r="I8633" i="1" s="1"/>
  <c r="G8637" i="11"/>
  <c r="I8634" i="1" s="1"/>
  <c r="G8638" i="11"/>
  <c r="I8635" i="1" s="1"/>
  <c r="G8639" i="11"/>
  <c r="I8636" i="1" s="1"/>
  <c r="G8640" i="11"/>
  <c r="I8637" i="1" s="1"/>
  <c r="G8641" i="11"/>
  <c r="I8638" i="1" s="1"/>
  <c r="G8642" i="11"/>
  <c r="I8639" i="1" s="1"/>
  <c r="G8643" i="11"/>
  <c r="I8640" i="1" s="1"/>
  <c r="G8644" i="11"/>
  <c r="I8641" i="1" s="1"/>
  <c r="G8645" i="11"/>
  <c r="I8642" i="1" s="1"/>
  <c r="G8646" i="11"/>
  <c r="I8643" i="1" s="1"/>
  <c r="G8647" i="11"/>
  <c r="I8644" i="1" s="1"/>
  <c r="G8648" i="11"/>
  <c r="I8645" i="1" s="1"/>
  <c r="G8649" i="11"/>
  <c r="I8646" i="1" s="1"/>
  <c r="G8650" i="11"/>
  <c r="I8647" i="1" s="1"/>
  <c r="G8651" i="11"/>
  <c r="I8648" i="1" s="1"/>
  <c r="G8652" i="11"/>
  <c r="I8649" i="1" s="1"/>
  <c r="G8653" i="11"/>
  <c r="I8650" i="1" s="1"/>
  <c r="G8654" i="11"/>
  <c r="I8651" i="1" s="1"/>
  <c r="G8655" i="11"/>
  <c r="I8652" i="1" s="1"/>
  <c r="G8656" i="11"/>
  <c r="I8653" i="1" s="1"/>
  <c r="G8657" i="11"/>
  <c r="I8654" i="1" s="1"/>
  <c r="G8658" i="11"/>
  <c r="I8655" i="1" s="1"/>
  <c r="G8659" i="11"/>
  <c r="I8656" i="1" s="1"/>
  <c r="G8660" i="11"/>
  <c r="I8657" i="1" s="1"/>
  <c r="G8661" i="11"/>
  <c r="I8658" i="1" s="1"/>
  <c r="G8662" i="11"/>
  <c r="I8659" i="1" s="1"/>
  <c r="G8663" i="11"/>
  <c r="I8660" i="1" s="1"/>
  <c r="G8664" i="11"/>
  <c r="I8661" i="1" s="1"/>
  <c r="G8665" i="11"/>
  <c r="I8662" i="1" s="1"/>
  <c r="G8666" i="11"/>
  <c r="I8663" i="1" s="1"/>
  <c r="G8667" i="11"/>
  <c r="I8664" i="1" s="1"/>
  <c r="G8668" i="11"/>
  <c r="I8665" i="1" s="1"/>
  <c r="G8669" i="11"/>
  <c r="I8666" i="1" s="1"/>
  <c r="G8670" i="11"/>
  <c r="I8667" i="1" s="1"/>
  <c r="G8671" i="11"/>
  <c r="I8668" i="1" s="1"/>
  <c r="G8672" i="11"/>
  <c r="I8669" i="1" s="1"/>
  <c r="G8673" i="11"/>
  <c r="I8670" i="1" s="1"/>
  <c r="G8674" i="11"/>
  <c r="I8671" i="1" s="1"/>
  <c r="G8675" i="11"/>
  <c r="I8672" i="1" s="1"/>
  <c r="G8676" i="11"/>
  <c r="I8673" i="1" s="1"/>
  <c r="G8677" i="11"/>
  <c r="I8674" i="1" s="1"/>
  <c r="G8678" i="11"/>
  <c r="I8675" i="1" s="1"/>
  <c r="G8679" i="11"/>
  <c r="I8676" i="1" s="1"/>
  <c r="G8680" i="11"/>
  <c r="I8677" i="1" s="1"/>
  <c r="G8681" i="11"/>
  <c r="I8678" i="1" s="1"/>
  <c r="G8682" i="11"/>
  <c r="I8679" i="1" s="1"/>
  <c r="G8683" i="11"/>
  <c r="I8680" i="1" s="1"/>
  <c r="G8684" i="11"/>
  <c r="I8681" i="1" s="1"/>
  <c r="G8685" i="11"/>
  <c r="I8682" i="1" s="1"/>
  <c r="G8686" i="11"/>
  <c r="I8683" i="1" s="1"/>
  <c r="G8687" i="11"/>
  <c r="I8684" i="1" s="1"/>
  <c r="G8688" i="11"/>
  <c r="I8685" i="1" s="1"/>
  <c r="G8689" i="11"/>
  <c r="I8686" i="1" s="1"/>
  <c r="G8690" i="11"/>
  <c r="I8687" i="1" s="1"/>
  <c r="G8691" i="11"/>
  <c r="I8688" i="1" s="1"/>
  <c r="G8692" i="11"/>
  <c r="I8689" i="1" s="1"/>
  <c r="G8693" i="11"/>
  <c r="I8690" i="1" s="1"/>
  <c r="G8694" i="11"/>
  <c r="I8691" i="1" s="1"/>
  <c r="G8695" i="11"/>
  <c r="I8692" i="1" s="1"/>
  <c r="G8696" i="11"/>
  <c r="I8693" i="1" s="1"/>
  <c r="G8697" i="11"/>
  <c r="I8694" i="1" s="1"/>
  <c r="G8698" i="11"/>
  <c r="I8695" i="1" s="1"/>
  <c r="G8699" i="11"/>
  <c r="I8696" i="1" s="1"/>
  <c r="G8700" i="11"/>
  <c r="I8697" i="1" s="1"/>
  <c r="G8701" i="11"/>
  <c r="I8698" i="1" s="1"/>
  <c r="G8702" i="11"/>
  <c r="I8699" i="1" s="1"/>
  <c r="G8703" i="11"/>
  <c r="I8700" i="1" s="1"/>
  <c r="G8704" i="11"/>
  <c r="I8701" i="1" s="1"/>
  <c r="G8705" i="11"/>
  <c r="I8702" i="1" s="1"/>
  <c r="G8706" i="11"/>
  <c r="I8703" i="1" s="1"/>
  <c r="G8707" i="11"/>
  <c r="I8704" i="1" s="1"/>
  <c r="G8708" i="11"/>
  <c r="I8705" i="1" s="1"/>
  <c r="G8709" i="11"/>
  <c r="I8706" i="1" s="1"/>
  <c r="G8710" i="11"/>
  <c r="I8707" i="1" s="1"/>
  <c r="G8711" i="11"/>
  <c r="I8708" i="1" s="1"/>
  <c r="G8712" i="11"/>
  <c r="I8709" i="1" s="1"/>
  <c r="G8713" i="11"/>
  <c r="I8710" i="1" s="1"/>
  <c r="G8714" i="11"/>
  <c r="I8711" i="1" s="1"/>
  <c r="G8715" i="11"/>
  <c r="I8712" i="1" s="1"/>
  <c r="G8716" i="11"/>
  <c r="I8713" i="1" s="1"/>
  <c r="G8717" i="11"/>
  <c r="I8714" i="1" s="1"/>
  <c r="G8718" i="11"/>
  <c r="I8715" i="1" s="1"/>
  <c r="G8719" i="11"/>
  <c r="I8716" i="1" s="1"/>
  <c r="G8720" i="11"/>
  <c r="I8717" i="1" s="1"/>
  <c r="G8721" i="11"/>
  <c r="I8718" i="1" s="1"/>
  <c r="G8722" i="11"/>
  <c r="I8719" i="1" s="1"/>
  <c r="G8723" i="11"/>
  <c r="I8720" i="1" s="1"/>
  <c r="G8724" i="11"/>
  <c r="I8721" i="1" s="1"/>
  <c r="G8725" i="11"/>
  <c r="I8722" i="1" s="1"/>
  <c r="G8726" i="11"/>
  <c r="I8723" i="1" s="1"/>
  <c r="G8727" i="11"/>
  <c r="I8724" i="1" s="1"/>
  <c r="G8728" i="11"/>
  <c r="I8725" i="1" s="1"/>
  <c r="G8729" i="11"/>
  <c r="I8726" i="1" s="1"/>
  <c r="G8730" i="11"/>
  <c r="I8727" i="1" s="1"/>
  <c r="G8731" i="11"/>
  <c r="I8728" i="1" s="1"/>
  <c r="G8732" i="11"/>
  <c r="I8729" i="1" s="1"/>
  <c r="G8733" i="11"/>
  <c r="I8730" i="1" s="1"/>
  <c r="G8734" i="11"/>
  <c r="I8731" i="1" s="1"/>
  <c r="G8735" i="11"/>
  <c r="I8732" i="1" s="1"/>
  <c r="G8736" i="11"/>
  <c r="I8733" i="1" s="1"/>
  <c r="G8737" i="11"/>
  <c r="I8734" i="1" s="1"/>
  <c r="G8738" i="11"/>
  <c r="I8735" i="1" s="1"/>
  <c r="G8739" i="11"/>
  <c r="I8736" i="1" s="1"/>
  <c r="G8740" i="11"/>
  <c r="I8737" i="1" s="1"/>
  <c r="G8741" i="11"/>
  <c r="I8738" i="1" s="1"/>
  <c r="G8742" i="11"/>
  <c r="I8739" i="1" s="1"/>
  <c r="G8743" i="11"/>
  <c r="I8740" i="1" s="1"/>
  <c r="G8744" i="11"/>
  <c r="I8741" i="1" s="1"/>
  <c r="G8745" i="11"/>
  <c r="I8742" i="1" s="1"/>
  <c r="G8746" i="11"/>
  <c r="I8743" i="1" s="1"/>
  <c r="G8747" i="11"/>
  <c r="I8744" i="1" s="1"/>
  <c r="G8748" i="11"/>
  <c r="I8745" i="1" s="1"/>
  <c r="G8749" i="11"/>
  <c r="I8746" i="1" s="1"/>
  <c r="G8750" i="11"/>
  <c r="I8747" i="1" s="1"/>
  <c r="G8751" i="11"/>
  <c r="I8748" i="1" s="1"/>
  <c r="G8752" i="11"/>
  <c r="I8749" i="1" s="1"/>
  <c r="G8753" i="11"/>
  <c r="I8750" i="1" s="1"/>
  <c r="G8754" i="11"/>
  <c r="I8751" i="1" s="1"/>
  <c r="G8755" i="11"/>
  <c r="I8752" i="1" s="1"/>
  <c r="G8756" i="11"/>
  <c r="I8753" i="1" s="1"/>
  <c r="G8757" i="11"/>
  <c r="I8754" i="1" s="1"/>
  <c r="G8758" i="11"/>
  <c r="I8755" i="1" s="1"/>
  <c r="G8759" i="11"/>
  <c r="I8756" i="1" s="1"/>
  <c r="G8760" i="11"/>
  <c r="I8757" i="1" s="1"/>
  <c r="G8761" i="11"/>
  <c r="I8758" i="1" s="1"/>
  <c r="G8762" i="11"/>
  <c r="I8759" i="1" s="1"/>
  <c r="G8763" i="11"/>
  <c r="I8760" i="1" s="1"/>
  <c r="G8764" i="11"/>
  <c r="I8761" i="1" s="1"/>
  <c r="G8765" i="11"/>
  <c r="I8762" i="1" s="1"/>
  <c r="G5" i="11"/>
  <c r="I2" i="1" s="1"/>
  <c r="F31" i="6" l="1"/>
  <c r="F5" i="6" s="1"/>
  <c r="F7" i="13"/>
  <c r="F10" i="13"/>
  <c r="J6" i="13"/>
  <c r="K6" i="13" s="1"/>
  <c r="J7" i="13"/>
  <c r="K7" i="13" s="1"/>
  <c r="F6" i="6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2" i="1"/>
  <c r="A3" i="1"/>
  <c r="L3" i="1" s="1"/>
  <c r="A4" i="1"/>
  <c r="L4" i="1" s="1"/>
  <c r="A5" i="1"/>
  <c r="L5" i="1" s="1"/>
  <c r="A6" i="1"/>
  <c r="L6" i="1" s="1"/>
  <c r="A7" i="1"/>
  <c r="L7" i="1" s="1"/>
  <c r="A8" i="1"/>
  <c r="L8" i="1" s="1"/>
  <c r="A9" i="1"/>
  <c r="L9" i="1" s="1"/>
  <c r="A10" i="1"/>
  <c r="L10" i="1" s="1"/>
  <c r="A11" i="1"/>
  <c r="L11" i="1" s="1"/>
  <c r="A12" i="1"/>
  <c r="L12" i="1" s="1"/>
  <c r="A13" i="1"/>
  <c r="L13" i="1" s="1"/>
  <c r="A14" i="1"/>
  <c r="L14" i="1" s="1"/>
  <c r="A15" i="1"/>
  <c r="L15" i="1" s="1"/>
  <c r="A16" i="1"/>
  <c r="L16" i="1" s="1"/>
  <c r="A17" i="1"/>
  <c r="L17" i="1" s="1"/>
  <c r="A18" i="1"/>
  <c r="L18" i="1" s="1"/>
  <c r="A19" i="1"/>
  <c r="L19" i="1" s="1"/>
  <c r="A20" i="1"/>
  <c r="L20" i="1" s="1"/>
  <c r="A21" i="1"/>
  <c r="L21" i="1" s="1"/>
  <c r="A22" i="1"/>
  <c r="L22" i="1" s="1"/>
  <c r="A23" i="1"/>
  <c r="L23" i="1" s="1"/>
  <c r="A24" i="1"/>
  <c r="L24" i="1" s="1"/>
  <c r="A25" i="1"/>
  <c r="L25" i="1" s="1"/>
  <c r="A26" i="1"/>
  <c r="L26" i="1" s="1"/>
  <c r="A27" i="1"/>
  <c r="L27" i="1" s="1"/>
  <c r="A28" i="1"/>
  <c r="L28" i="1" s="1"/>
  <c r="A29" i="1"/>
  <c r="L29" i="1" s="1"/>
  <c r="A30" i="1"/>
  <c r="L30" i="1" s="1"/>
  <c r="A31" i="1"/>
  <c r="L31" i="1" s="1"/>
  <c r="A32" i="1"/>
  <c r="L32" i="1" s="1"/>
  <c r="A33" i="1"/>
  <c r="L33" i="1" s="1"/>
  <c r="A34" i="1"/>
  <c r="L34" i="1" s="1"/>
  <c r="A35" i="1"/>
  <c r="L35" i="1" s="1"/>
  <c r="A36" i="1"/>
  <c r="L36" i="1" s="1"/>
  <c r="A37" i="1"/>
  <c r="L37" i="1" s="1"/>
  <c r="A38" i="1"/>
  <c r="L38" i="1" s="1"/>
  <c r="A39" i="1"/>
  <c r="L39" i="1" s="1"/>
  <c r="A40" i="1"/>
  <c r="L40" i="1" s="1"/>
  <c r="A41" i="1"/>
  <c r="L41" i="1" s="1"/>
  <c r="A42" i="1"/>
  <c r="L42" i="1" s="1"/>
  <c r="A43" i="1"/>
  <c r="L43" i="1" s="1"/>
  <c r="A44" i="1"/>
  <c r="L44" i="1" s="1"/>
  <c r="A45" i="1"/>
  <c r="L45" i="1" s="1"/>
  <c r="A46" i="1"/>
  <c r="L46" i="1" s="1"/>
  <c r="A47" i="1"/>
  <c r="L47" i="1" s="1"/>
  <c r="A48" i="1"/>
  <c r="L48" i="1" s="1"/>
  <c r="A49" i="1"/>
  <c r="L49" i="1" s="1"/>
  <c r="A50" i="1"/>
  <c r="L50" i="1" s="1"/>
  <c r="A51" i="1"/>
  <c r="L51" i="1" s="1"/>
  <c r="A52" i="1"/>
  <c r="L52" i="1" s="1"/>
  <c r="A53" i="1"/>
  <c r="L53" i="1" s="1"/>
  <c r="A54" i="1"/>
  <c r="L54" i="1" s="1"/>
  <c r="A55" i="1"/>
  <c r="L55" i="1" s="1"/>
  <c r="A56" i="1"/>
  <c r="L56" i="1" s="1"/>
  <c r="A57" i="1"/>
  <c r="L57" i="1" s="1"/>
  <c r="A58" i="1"/>
  <c r="L58" i="1" s="1"/>
  <c r="A59" i="1"/>
  <c r="L59" i="1" s="1"/>
  <c r="A60" i="1"/>
  <c r="L60" i="1" s="1"/>
  <c r="A61" i="1"/>
  <c r="L61" i="1" s="1"/>
  <c r="A62" i="1"/>
  <c r="L62" i="1" s="1"/>
  <c r="A63" i="1"/>
  <c r="L63" i="1" s="1"/>
  <c r="A64" i="1"/>
  <c r="L64" i="1" s="1"/>
  <c r="A65" i="1"/>
  <c r="L65" i="1" s="1"/>
  <c r="A66" i="1"/>
  <c r="L66" i="1" s="1"/>
  <c r="A67" i="1"/>
  <c r="L67" i="1" s="1"/>
  <c r="A68" i="1"/>
  <c r="L68" i="1" s="1"/>
  <c r="A69" i="1"/>
  <c r="L69" i="1" s="1"/>
  <c r="A70" i="1"/>
  <c r="L70" i="1" s="1"/>
  <c r="A71" i="1"/>
  <c r="L71" i="1" s="1"/>
  <c r="A72" i="1"/>
  <c r="L72" i="1" s="1"/>
  <c r="A73" i="1"/>
  <c r="L73" i="1" s="1"/>
  <c r="A74" i="1"/>
  <c r="L74" i="1" s="1"/>
  <c r="A75" i="1"/>
  <c r="L75" i="1" s="1"/>
  <c r="A76" i="1"/>
  <c r="L76" i="1" s="1"/>
  <c r="A77" i="1"/>
  <c r="L77" i="1" s="1"/>
  <c r="A78" i="1"/>
  <c r="L78" i="1" s="1"/>
  <c r="A79" i="1"/>
  <c r="L79" i="1" s="1"/>
  <c r="A80" i="1"/>
  <c r="L80" i="1" s="1"/>
  <c r="A81" i="1"/>
  <c r="L81" i="1" s="1"/>
  <c r="A82" i="1"/>
  <c r="L82" i="1" s="1"/>
  <c r="A83" i="1"/>
  <c r="L83" i="1" s="1"/>
  <c r="A84" i="1"/>
  <c r="L84" i="1" s="1"/>
  <c r="A85" i="1"/>
  <c r="L85" i="1" s="1"/>
  <c r="A86" i="1"/>
  <c r="L86" i="1" s="1"/>
  <c r="A87" i="1"/>
  <c r="L87" i="1" s="1"/>
  <c r="A88" i="1"/>
  <c r="L88" i="1" s="1"/>
  <c r="A89" i="1"/>
  <c r="L89" i="1" s="1"/>
  <c r="A90" i="1"/>
  <c r="L90" i="1" s="1"/>
  <c r="A91" i="1"/>
  <c r="L91" i="1" s="1"/>
  <c r="A92" i="1"/>
  <c r="L92" i="1" s="1"/>
  <c r="A93" i="1"/>
  <c r="L93" i="1" s="1"/>
  <c r="A94" i="1"/>
  <c r="L94" i="1" s="1"/>
  <c r="A95" i="1"/>
  <c r="L95" i="1" s="1"/>
  <c r="A96" i="1"/>
  <c r="L96" i="1" s="1"/>
  <c r="A97" i="1"/>
  <c r="L97" i="1" s="1"/>
  <c r="A98" i="1"/>
  <c r="L98" i="1" s="1"/>
  <c r="A99" i="1"/>
  <c r="L99" i="1" s="1"/>
  <c r="A100" i="1"/>
  <c r="L100" i="1" s="1"/>
  <c r="A101" i="1"/>
  <c r="L101" i="1" s="1"/>
  <c r="A102" i="1"/>
  <c r="L102" i="1" s="1"/>
  <c r="A103" i="1"/>
  <c r="L103" i="1" s="1"/>
  <c r="A104" i="1"/>
  <c r="L104" i="1" s="1"/>
  <c r="A105" i="1"/>
  <c r="L105" i="1" s="1"/>
  <c r="A106" i="1"/>
  <c r="L106" i="1" s="1"/>
  <c r="A107" i="1"/>
  <c r="L107" i="1" s="1"/>
  <c r="A108" i="1"/>
  <c r="L108" i="1" s="1"/>
  <c r="A109" i="1"/>
  <c r="L109" i="1" s="1"/>
  <c r="A110" i="1"/>
  <c r="L110" i="1" s="1"/>
  <c r="A111" i="1"/>
  <c r="L111" i="1" s="1"/>
  <c r="A112" i="1"/>
  <c r="L112" i="1" s="1"/>
  <c r="A113" i="1"/>
  <c r="L113" i="1" s="1"/>
  <c r="A114" i="1"/>
  <c r="L114" i="1" s="1"/>
  <c r="A115" i="1"/>
  <c r="L115" i="1" s="1"/>
  <c r="A116" i="1"/>
  <c r="L116" i="1" s="1"/>
  <c r="A117" i="1"/>
  <c r="L117" i="1" s="1"/>
  <c r="A118" i="1"/>
  <c r="L118" i="1" s="1"/>
  <c r="A119" i="1"/>
  <c r="L119" i="1" s="1"/>
  <c r="A120" i="1"/>
  <c r="L120" i="1" s="1"/>
  <c r="A121" i="1"/>
  <c r="L121" i="1" s="1"/>
  <c r="A122" i="1"/>
  <c r="L122" i="1" s="1"/>
  <c r="A123" i="1"/>
  <c r="L123" i="1" s="1"/>
  <c r="A124" i="1"/>
  <c r="L124" i="1" s="1"/>
  <c r="A125" i="1"/>
  <c r="L125" i="1" s="1"/>
  <c r="A126" i="1"/>
  <c r="L126" i="1" s="1"/>
  <c r="A127" i="1"/>
  <c r="L127" i="1" s="1"/>
  <c r="A128" i="1"/>
  <c r="L128" i="1" s="1"/>
  <c r="A129" i="1"/>
  <c r="L129" i="1" s="1"/>
  <c r="A130" i="1"/>
  <c r="L130" i="1" s="1"/>
  <c r="A131" i="1"/>
  <c r="L131" i="1" s="1"/>
  <c r="A132" i="1"/>
  <c r="L132" i="1" s="1"/>
  <c r="A133" i="1"/>
  <c r="L133" i="1" s="1"/>
  <c r="A134" i="1"/>
  <c r="L134" i="1" s="1"/>
  <c r="A135" i="1"/>
  <c r="L135" i="1" s="1"/>
  <c r="A136" i="1"/>
  <c r="L136" i="1" s="1"/>
  <c r="A137" i="1"/>
  <c r="L137" i="1" s="1"/>
  <c r="A138" i="1"/>
  <c r="L138" i="1" s="1"/>
  <c r="A139" i="1"/>
  <c r="L139" i="1" s="1"/>
  <c r="A140" i="1"/>
  <c r="L140" i="1" s="1"/>
  <c r="A141" i="1"/>
  <c r="L141" i="1" s="1"/>
  <c r="A142" i="1"/>
  <c r="L142" i="1" s="1"/>
  <c r="A143" i="1"/>
  <c r="L143" i="1" s="1"/>
  <c r="A144" i="1"/>
  <c r="L144" i="1" s="1"/>
  <c r="A145" i="1"/>
  <c r="L145" i="1" s="1"/>
  <c r="A146" i="1"/>
  <c r="L146" i="1" s="1"/>
  <c r="A147" i="1"/>
  <c r="L147" i="1" s="1"/>
  <c r="A148" i="1"/>
  <c r="L148" i="1" s="1"/>
  <c r="A149" i="1"/>
  <c r="L149" i="1" s="1"/>
  <c r="A150" i="1"/>
  <c r="L150" i="1" s="1"/>
  <c r="A151" i="1"/>
  <c r="L151" i="1" s="1"/>
  <c r="A152" i="1"/>
  <c r="L152" i="1" s="1"/>
  <c r="A153" i="1"/>
  <c r="L153" i="1" s="1"/>
  <c r="A154" i="1"/>
  <c r="L154" i="1" s="1"/>
  <c r="A155" i="1"/>
  <c r="L155" i="1" s="1"/>
  <c r="A156" i="1"/>
  <c r="L156" i="1" s="1"/>
  <c r="A157" i="1"/>
  <c r="L157" i="1" s="1"/>
  <c r="A158" i="1"/>
  <c r="L158" i="1" s="1"/>
  <c r="A159" i="1"/>
  <c r="L159" i="1" s="1"/>
  <c r="A160" i="1"/>
  <c r="L160" i="1" s="1"/>
  <c r="A161" i="1"/>
  <c r="L161" i="1" s="1"/>
  <c r="A162" i="1"/>
  <c r="L162" i="1" s="1"/>
  <c r="A163" i="1"/>
  <c r="L163" i="1" s="1"/>
  <c r="A164" i="1"/>
  <c r="L164" i="1" s="1"/>
  <c r="A165" i="1"/>
  <c r="L165" i="1" s="1"/>
  <c r="A166" i="1"/>
  <c r="L166" i="1" s="1"/>
  <c r="A167" i="1"/>
  <c r="L167" i="1" s="1"/>
  <c r="A168" i="1"/>
  <c r="L168" i="1" s="1"/>
  <c r="A169" i="1"/>
  <c r="L169" i="1" s="1"/>
  <c r="A170" i="1"/>
  <c r="L170" i="1" s="1"/>
  <c r="A171" i="1"/>
  <c r="L171" i="1" s="1"/>
  <c r="A172" i="1"/>
  <c r="L172" i="1" s="1"/>
  <c r="A173" i="1"/>
  <c r="L173" i="1" s="1"/>
  <c r="A174" i="1"/>
  <c r="L174" i="1" s="1"/>
  <c r="A175" i="1"/>
  <c r="L175" i="1" s="1"/>
  <c r="A176" i="1"/>
  <c r="L176" i="1" s="1"/>
  <c r="A177" i="1"/>
  <c r="L177" i="1" s="1"/>
  <c r="A178" i="1"/>
  <c r="L178" i="1" s="1"/>
  <c r="A179" i="1"/>
  <c r="L179" i="1" s="1"/>
  <c r="A180" i="1"/>
  <c r="L180" i="1" s="1"/>
  <c r="A181" i="1"/>
  <c r="L181" i="1" s="1"/>
  <c r="A182" i="1"/>
  <c r="L182" i="1" s="1"/>
  <c r="A183" i="1"/>
  <c r="L183" i="1" s="1"/>
  <c r="A184" i="1"/>
  <c r="L184" i="1" s="1"/>
  <c r="A185" i="1"/>
  <c r="L185" i="1" s="1"/>
  <c r="A186" i="1"/>
  <c r="L186" i="1" s="1"/>
  <c r="A187" i="1"/>
  <c r="L187" i="1" s="1"/>
  <c r="A188" i="1"/>
  <c r="L188" i="1" s="1"/>
  <c r="A189" i="1"/>
  <c r="L189" i="1" s="1"/>
  <c r="A190" i="1"/>
  <c r="L190" i="1" s="1"/>
  <c r="A191" i="1"/>
  <c r="L191" i="1" s="1"/>
  <c r="A192" i="1"/>
  <c r="L192" i="1" s="1"/>
  <c r="A193" i="1"/>
  <c r="L193" i="1" s="1"/>
  <c r="A194" i="1"/>
  <c r="L194" i="1" s="1"/>
  <c r="A195" i="1"/>
  <c r="L195" i="1" s="1"/>
  <c r="A196" i="1"/>
  <c r="L196" i="1" s="1"/>
  <c r="A197" i="1"/>
  <c r="L197" i="1" s="1"/>
  <c r="A198" i="1"/>
  <c r="L198" i="1" s="1"/>
  <c r="A199" i="1"/>
  <c r="L199" i="1" s="1"/>
  <c r="A200" i="1"/>
  <c r="L200" i="1" s="1"/>
  <c r="A201" i="1"/>
  <c r="L201" i="1" s="1"/>
  <c r="A202" i="1"/>
  <c r="L202" i="1" s="1"/>
  <c r="A203" i="1"/>
  <c r="L203" i="1" s="1"/>
  <c r="A204" i="1"/>
  <c r="L204" i="1" s="1"/>
  <c r="A205" i="1"/>
  <c r="L205" i="1" s="1"/>
  <c r="A206" i="1"/>
  <c r="L206" i="1" s="1"/>
  <c r="A207" i="1"/>
  <c r="L207" i="1" s="1"/>
  <c r="A208" i="1"/>
  <c r="L208" i="1" s="1"/>
  <c r="A209" i="1"/>
  <c r="L209" i="1" s="1"/>
  <c r="A210" i="1"/>
  <c r="L210" i="1" s="1"/>
  <c r="A211" i="1"/>
  <c r="L211" i="1" s="1"/>
  <c r="A212" i="1"/>
  <c r="L212" i="1" s="1"/>
  <c r="A213" i="1"/>
  <c r="L213" i="1" s="1"/>
  <c r="A214" i="1"/>
  <c r="L214" i="1" s="1"/>
  <c r="A215" i="1"/>
  <c r="L215" i="1" s="1"/>
  <c r="A216" i="1"/>
  <c r="L216" i="1" s="1"/>
  <c r="A217" i="1"/>
  <c r="L217" i="1" s="1"/>
  <c r="A218" i="1"/>
  <c r="L218" i="1" s="1"/>
  <c r="A219" i="1"/>
  <c r="L219" i="1" s="1"/>
  <c r="A220" i="1"/>
  <c r="L220" i="1" s="1"/>
  <c r="A221" i="1"/>
  <c r="L221" i="1" s="1"/>
  <c r="A222" i="1"/>
  <c r="L222" i="1" s="1"/>
  <c r="A223" i="1"/>
  <c r="L223" i="1" s="1"/>
  <c r="A224" i="1"/>
  <c r="L224" i="1" s="1"/>
  <c r="A225" i="1"/>
  <c r="L225" i="1" s="1"/>
  <c r="A226" i="1"/>
  <c r="L226" i="1" s="1"/>
  <c r="A227" i="1"/>
  <c r="L227" i="1" s="1"/>
  <c r="A228" i="1"/>
  <c r="L228" i="1" s="1"/>
  <c r="A229" i="1"/>
  <c r="L229" i="1" s="1"/>
  <c r="A230" i="1"/>
  <c r="L230" i="1" s="1"/>
  <c r="A231" i="1"/>
  <c r="L231" i="1" s="1"/>
  <c r="A232" i="1"/>
  <c r="L232" i="1" s="1"/>
  <c r="A233" i="1"/>
  <c r="L233" i="1" s="1"/>
  <c r="A234" i="1"/>
  <c r="L234" i="1" s="1"/>
  <c r="A235" i="1"/>
  <c r="L235" i="1" s="1"/>
  <c r="A236" i="1"/>
  <c r="L236" i="1" s="1"/>
  <c r="A237" i="1"/>
  <c r="L237" i="1" s="1"/>
  <c r="A238" i="1"/>
  <c r="L238" i="1" s="1"/>
  <c r="A239" i="1"/>
  <c r="L239" i="1" s="1"/>
  <c r="A240" i="1"/>
  <c r="L240" i="1" s="1"/>
  <c r="A241" i="1"/>
  <c r="L241" i="1" s="1"/>
  <c r="A242" i="1"/>
  <c r="L242" i="1" s="1"/>
  <c r="A243" i="1"/>
  <c r="L243" i="1" s="1"/>
  <c r="A244" i="1"/>
  <c r="L244" i="1" s="1"/>
  <c r="A245" i="1"/>
  <c r="L245" i="1" s="1"/>
  <c r="A246" i="1"/>
  <c r="L246" i="1" s="1"/>
  <c r="A247" i="1"/>
  <c r="L247" i="1" s="1"/>
  <c r="A248" i="1"/>
  <c r="L248" i="1" s="1"/>
  <c r="A249" i="1"/>
  <c r="L249" i="1" s="1"/>
  <c r="A250" i="1"/>
  <c r="L250" i="1" s="1"/>
  <c r="A251" i="1"/>
  <c r="L251" i="1" s="1"/>
  <c r="A252" i="1"/>
  <c r="L252" i="1" s="1"/>
  <c r="A253" i="1"/>
  <c r="L253" i="1" s="1"/>
  <c r="A254" i="1"/>
  <c r="L254" i="1" s="1"/>
  <c r="A255" i="1"/>
  <c r="L255" i="1" s="1"/>
  <c r="A256" i="1"/>
  <c r="L256" i="1" s="1"/>
  <c r="A257" i="1"/>
  <c r="L257" i="1" s="1"/>
  <c r="A258" i="1"/>
  <c r="L258" i="1" s="1"/>
  <c r="A259" i="1"/>
  <c r="L259" i="1" s="1"/>
  <c r="A260" i="1"/>
  <c r="L260" i="1" s="1"/>
  <c r="A261" i="1"/>
  <c r="L261" i="1" s="1"/>
  <c r="A262" i="1"/>
  <c r="L262" i="1" s="1"/>
  <c r="A263" i="1"/>
  <c r="L263" i="1" s="1"/>
  <c r="A264" i="1"/>
  <c r="L264" i="1" s="1"/>
  <c r="A265" i="1"/>
  <c r="L265" i="1" s="1"/>
  <c r="A266" i="1"/>
  <c r="L266" i="1" s="1"/>
  <c r="A267" i="1"/>
  <c r="L267" i="1" s="1"/>
  <c r="A268" i="1"/>
  <c r="L268" i="1" s="1"/>
  <c r="A269" i="1"/>
  <c r="L269" i="1" s="1"/>
  <c r="A270" i="1"/>
  <c r="L270" i="1" s="1"/>
  <c r="A271" i="1"/>
  <c r="L271" i="1" s="1"/>
  <c r="A272" i="1"/>
  <c r="L272" i="1" s="1"/>
  <c r="A273" i="1"/>
  <c r="L273" i="1" s="1"/>
  <c r="A274" i="1"/>
  <c r="L274" i="1" s="1"/>
  <c r="A275" i="1"/>
  <c r="L275" i="1" s="1"/>
  <c r="A276" i="1"/>
  <c r="L276" i="1" s="1"/>
  <c r="A277" i="1"/>
  <c r="L277" i="1" s="1"/>
  <c r="A278" i="1"/>
  <c r="L278" i="1" s="1"/>
  <c r="A279" i="1"/>
  <c r="L279" i="1" s="1"/>
  <c r="A280" i="1"/>
  <c r="L280" i="1" s="1"/>
  <c r="A281" i="1"/>
  <c r="L281" i="1" s="1"/>
  <c r="A282" i="1"/>
  <c r="L282" i="1" s="1"/>
  <c r="A283" i="1"/>
  <c r="L283" i="1" s="1"/>
  <c r="A284" i="1"/>
  <c r="L284" i="1" s="1"/>
  <c r="A285" i="1"/>
  <c r="L285" i="1" s="1"/>
  <c r="A286" i="1"/>
  <c r="L286" i="1" s="1"/>
  <c r="A287" i="1"/>
  <c r="L287" i="1" s="1"/>
  <c r="A288" i="1"/>
  <c r="L288" i="1" s="1"/>
  <c r="A289" i="1"/>
  <c r="L289" i="1" s="1"/>
  <c r="A290" i="1"/>
  <c r="L290" i="1" s="1"/>
  <c r="A291" i="1"/>
  <c r="L291" i="1" s="1"/>
  <c r="A292" i="1"/>
  <c r="L292" i="1" s="1"/>
  <c r="A293" i="1"/>
  <c r="L293" i="1" s="1"/>
  <c r="A294" i="1"/>
  <c r="L294" i="1" s="1"/>
  <c r="A295" i="1"/>
  <c r="L295" i="1" s="1"/>
  <c r="A296" i="1"/>
  <c r="L296" i="1" s="1"/>
  <c r="A297" i="1"/>
  <c r="L297" i="1" s="1"/>
  <c r="A298" i="1"/>
  <c r="L298" i="1" s="1"/>
  <c r="A299" i="1"/>
  <c r="L299" i="1" s="1"/>
  <c r="A300" i="1"/>
  <c r="L300" i="1" s="1"/>
  <c r="A301" i="1"/>
  <c r="L301" i="1" s="1"/>
  <c r="A302" i="1"/>
  <c r="L302" i="1" s="1"/>
  <c r="A303" i="1"/>
  <c r="L303" i="1" s="1"/>
  <c r="A304" i="1"/>
  <c r="L304" i="1" s="1"/>
  <c r="A305" i="1"/>
  <c r="L305" i="1" s="1"/>
  <c r="A306" i="1"/>
  <c r="L306" i="1" s="1"/>
  <c r="A307" i="1"/>
  <c r="L307" i="1" s="1"/>
  <c r="A308" i="1"/>
  <c r="L308" i="1" s="1"/>
  <c r="A309" i="1"/>
  <c r="L309" i="1" s="1"/>
  <c r="A310" i="1"/>
  <c r="L310" i="1" s="1"/>
  <c r="A311" i="1"/>
  <c r="L311" i="1" s="1"/>
  <c r="A312" i="1"/>
  <c r="L312" i="1" s="1"/>
  <c r="A313" i="1"/>
  <c r="L313" i="1" s="1"/>
  <c r="A314" i="1"/>
  <c r="L314" i="1" s="1"/>
  <c r="A315" i="1"/>
  <c r="L315" i="1" s="1"/>
  <c r="A316" i="1"/>
  <c r="L316" i="1" s="1"/>
  <c r="A317" i="1"/>
  <c r="L317" i="1" s="1"/>
  <c r="A318" i="1"/>
  <c r="L318" i="1" s="1"/>
  <c r="A319" i="1"/>
  <c r="L319" i="1" s="1"/>
  <c r="A320" i="1"/>
  <c r="L320" i="1" s="1"/>
  <c r="A321" i="1"/>
  <c r="L321" i="1" s="1"/>
  <c r="A322" i="1"/>
  <c r="L322" i="1" s="1"/>
  <c r="A323" i="1"/>
  <c r="L323" i="1" s="1"/>
  <c r="A324" i="1"/>
  <c r="L324" i="1" s="1"/>
  <c r="A325" i="1"/>
  <c r="L325" i="1" s="1"/>
  <c r="A326" i="1"/>
  <c r="L326" i="1" s="1"/>
  <c r="A327" i="1"/>
  <c r="L327" i="1" s="1"/>
  <c r="A328" i="1"/>
  <c r="L328" i="1" s="1"/>
  <c r="A329" i="1"/>
  <c r="L329" i="1" s="1"/>
  <c r="A330" i="1"/>
  <c r="L330" i="1" s="1"/>
  <c r="A331" i="1"/>
  <c r="L331" i="1" s="1"/>
  <c r="A332" i="1"/>
  <c r="L332" i="1" s="1"/>
  <c r="A333" i="1"/>
  <c r="L333" i="1" s="1"/>
  <c r="A334" i="1"/>
  <c r="L334" i="1" s="1"/>
  <c r="A335" i="1"/>
  <c r="L335" i="1" s="1"/>
  <c r="A336" i="1"/>
  <c r="L336" i="1" s="1"/>
  <c r="A337" i="1"/>
  <c r="L337" i="1" s="1"/>
  <c r="A338" i="1"/>
  <c r="L338" i="1" s="1"/>
  <c r="A339" i="1"/>
  <c r="L339" i="1" s="1"/>
  <c r="A340" i="1"/>
  <c r="L340" i="1" s="1"/>
  <c r="A341" i="1"/>
  <c r="L341" i="1" s="1"/>
  <c r="A342" i="1"/>
  <c r="L342" i="1" s="1"/>
  <c r="A343" i="1"/>
  <c r="L343" i="1" s="1"/>
  <c r="A344" i="1"/>
  <c r="L344" i="1" s="1"/>
  <c r="A345" i="1"/>
  <c r="L345" i="1" s="1"/>
  <c r="A346" i="1"/>
  <c r="L346" i="1" s="1"/>
  <c r="A347" i="1"/>
  <c r="L347" i="1" s="1"/>
  <c r="A348" i="1"/>
  <c r="L348" i="1" s="1"/>
  <c r="A349" i="1"/>
  <c r="L349" i="1" s="1"/>
  <c r="A350" i="1"/>
  <c r="L350" i="1" s="1"/>
  <c r="A351" i="1"/>
  <c r="L351" i="1" s="1"/>
  <c r="A352" i="1"/>
  <c r="L352" i="1" s="1"/>
  <c r="A353" i="1"/>
  <c r="L353" i="1" s="1"/>
  <c r="A354" i="1"/>
  <c r="L354" i="1" s="1"/>
  <c r="A355" i="1"/>
  <c r="L355" i="1" s="1"/>
  <c r="A356" i="1"/>
  <c r="L356" i="1" s="1"/>
  <c r="A357" i="1"/>
  <c r="L357" i="1" s="1"/>
  <c r="A358" i="1"/>
  <c r="L358" i="1" s="1"/>
  <c r="A359" i="1"/>
  <c r="L359" i="1" s="1"/>
  <c r="A360" i="1"/>
  <c r="L360" i="1" s="1"/>
  <c r="A361" i="1"/>
  <c r="L361" i="1" s="1"/>
  <c r="A362" i="1"/>
  <c r="L362" i="1" s="1"/>
  <c r="A363" i="1"/>
  <c r="L363" i="1" s="1"/>
  <c r="A364" i="1"/>
  <c r="L364" i="1" s="1"/>
  <c r="A365" i="1"/>
  <c r="L365" i="1" s="1"/>
  <c r="A366" i="1"/>
  <c r="L366" i="1" s="1"/>
  <c r="A367" i="1"/>
  <c r="L367" i="1" s="1"/>
  <c r="A368" i="1"/>
  <c r="L368" i="1" s="1"/>
  <c r="A369" i="1"/>
  <c r="L369" i="1" s="1"/>
  <c r="A370" i="1"/>
  <c r="L370" i="1" s="1"/>
  <c r="A371" i="1"/>
  <c r="L371" i="1" s="1"/>
  <c r="A372" i="1"/>
  <c r="L372" i="1" s="1"/>
  <c r="A373" i="1"/>
  <c r="L373" i="1" s="1"/>
  <c r="A374" i="1"/>
  <c r="L374" i="1" s="1"/>
  <c r="A375" i="1"/>
  <c r="L375" i="1" s="1"/>
  <c r="A376" i="1"/>
  <c r="L376" i="1" s="1"/>
  <c r="A377" i="1"/>
  <c r="L377" i="1" s="1"/>
  <c r="A378" i="1"/>
  <c r="L378" i="1" s="1"/>
  <c r="A379" i="1"/>
  <c r="L379" i="1" s="1"/>
  <c r="A380" i="1"/>
  <c r="L380" i="1" s="1"/>
  <c r="A381" i="1"/>
  <c r="L381" i="1" s="1"/>
  <c r="A382" i="1"/>
  <c r="L382" i="1" s="1"/>
  <c r="A383" i="1"/>
  <c r="L383" i="1" s="1"/>
  <c r="A384" i="1"/>
  <c r="L384" i="1" s="1"/>
  <c r="A385" i="1"/>
  <c r="L385" i="1" s="1"/>
  <c r="A386" i="1"/>
  <c r="L386" i="1" s="1"/>
  <c r="A387" i="1"/>
  <c r="L387" i="1" s="1"/>
  <c r="A388" i="1"/>
  <c r="L388" i="1" s="1"/>
  <c r="A389" i="1"/>
  <c r="L389" i="1" s="1"/>
  <c r="A390" i="1"/>
  <c r="L390" i="1" s="1"/>
  <c r="A391" i="1"/>
  <c r="L391" i="1" s="1"/>
  <c r="A392" i="1"/>
  <c r="L392" i="1" s="1"/>
  <c r="A393" i="1"/>
  <c r="L393" i="1" s="1"/>
  <c r="A394" i="1"/>
  <c r="L394" i="1" s="1"/>
  <c r="A395" i="1"/>
  <c r="L395" i="1" s="1"/>
  <c r="A396" i="1"/>
  <c r="L396" i="1" s="1"/>
  <c r="A397" i="1"/>
  <c r="L397" i="1" s="1"/>
  <c r="A398" i="1"/>
  <c r="L398" i="1" s="1"/>
  <c r="A399" i="1"/>
  <c r="L399" i="1" s="1"/>
  <c r="A400" i="1"/>
  <c r="L400" i="1" s="1"/>
  <c r="A401" i="1"/>
  <c r="L401" i="1" s="1"/>
  <c r="A402" i="1"/>
  <c r="L402" i="1" s="1"/>
  <c r="A403" i="1"/>
  <c r="L403" i="1" s="1"/>
  <c r="A404" i="1"/>
  <c r="L404" i="1" s="1"/>
  <c r="A405" i="1"/>
  <c r="L405" i="1" s="1"/>
  <c r="A406" i="1"/>
  <c r="L406" i="1" s="1"/>
  <c r="A407" i="1"/>
  <c r="L407" i="1" s="1"/>
  <c r="A408" i="1"/>
  <c r="L408" i="1" s="1"/>
  <c r="A409" i="1"/>
  <c r="L409" i="1" s="1"/>
  <c r="A410" i="1"/>
  <c r="L410" i="1" s="1"/>
  <c r="A411" i="1"/>
  <c r="L411" i="1" s="1"/>
  <c r="A412" i="1"/>
  <c r="L412" i="1" s="1"/>
  <c r="A413" i="1"/>
  <c r="L413" i="1" s="1"/>
  <c r="A414" i="1"/>
  <c r="L414" i="1" s="1"/>
  <c r="A415" i="1"/>
  <c r="L415" i="1" s="1"/>
  <c r="A416" i="1"/>
  <c r="L416" i="1" s="1"/>
  <c r="A417" i="1"/>
  <c r="L417" i="1" s="1"/>
  <c r="A418" i="1"/>
  <c r="L418" i="1" s="1"/>
  <c r="A419" i="1"/>
  <c r="L419" i="1" s="1"/>
  <c r="A420" i="1"/>
  <c r="L420" i="1" s="1"/>
  <c r="A421" i="1"/>
  <c r="L421" i="1" s="1"/>
  <c r="A422" i="1"/>
  <c r="L422" i="1" s="1"/>
  <c r="A423" i="1"/>
  <c r="L423" i="1" s="1"/>
  <c r="A424" i="1"/>
  <c r="L424" i="1" s="1"/>
  <c r="A425" i="1"/>
  <c r="L425" i="1" s="1"/>
  <c r="A426" i="1"/>
  <c r="L426" i="1" s="1"/>
  <c r="A427" i="1"/>
  <c r="L427" i="1" s="1"/>
  <c r="A428" i="1"/>
  <c r="L428" i="1" s="1"/>
  <c r="A429" i="1"/>
  <c r="L429" i="1" s="1"/>
  <c r="A430" i="1"/>
  <c r="L430" i="1" s="1"/>
  <c r="A431" i="1"/>
  <c r="L431" i="1" s="1"/>
  <c r="A432" i="1"/>
  <c r="L432" i="1" s="1"/>
  <c r="A433" i="1"/>
  <c r="L433" i="1" s="1"/>
  <c r="A434" i="1"/>
  <c r="L434" i="1" s="1"/>
  <c r="A435" i="1"/>
  <c r="L435" i="1" s="1"/>
  <c r="A436" i="1"/>
  <c r="L436" i="1" s="1"/>
  <c r="A437" i="1"/>
  <c r="L437" i="1" s="1"/>
  <c r="A438" i="1"/>
  <c r="L438" i="1" s="1"/>
  <c r="A439" i="1"/>
  <c r="L439" i="1" s="1"/>
  <c r="A440" i="1"/>
  <c r="L440" i="1" s="1"/>
  <c r="A441" i="1"/>
  <c r="L441" i="1" s="1"/>
  <c r="A442" i="1"/>
  <c r="L442" i="1" s="1"/>
  <c r="A443" i="1"/>
  <c r="L443" i="1" s="1"/>
  <c r="A444" i="1"/>
  <c r="L444" i="1" s="1"/>
  <c r="A445" i="1"/>
  <c r="L445" i="1" s="1"/>
  <c r="A446" i="1"/>
  <c r="L446" i="1" s="1"/>
  <c r="A447" i="1"/>
  <c r="L447" i="1" s="1"/>
  <c r="A448" i="1"/>
  <c r="L448" i="1" s="1"/>
  <c r="A449" i="1"/>
  <c r="L449" i="1" s="1"/>
  <c r="A450" i="1"/>
  <c r="L450" i="1" s="1"/>
  <c r="A451" i="1"/>
  <c r="L451" i="1" s="1"/>
  <c r="A452" i="1"/>
  <c r="L452" i="1" s="1"/>
  <c r="A453" i="1"/>
  <c r="L453" i="1" s="1"/>
  <c r="A454" i="1"/>
  <c r="L454" i="1" s="1"/>
  <c r="A455" i="1"/>
  <c r="L455" i="1" s="1"/>
  <c r="A456" i="1"/>
  <c r="L456" i="1" s="1"/>
  <c r="A457" i="1"/>
  <c r="L457" i="1" s="1"/>
  <c r="A458" i="1"/>
  <c r="L458" i="1" s="1"/>
  <c r="A459" i="1"/>
  <c r="L459" i="1" s="1"/>
  <c r="A460" i="1"/>
  <c r="L460" i="1" s="1"/>
  <c r="A461" i="1"/>
  <c r="L461" i="1" s="1"/>
  <c r="A462" i="1"/>
  <c r="L462" i="1" s="1"/>
  <c r="A463" i="1"/>
  <c r="L463" i="1" s="1"/>
  <c r="A464" i="1"/>
  <c r="L464" i="1" s="1"/>
  <c r="A465" i="1"/>
  <c r="L465" i="1" s="1"/>
  <c r="A466" i="1"/>
  <c r="L466" i="1" s="1"/>
  <c r="A467" i="1"/>
  <c r="L467" i="1" s="1"/>
  <c r="A468" i="1"/>
  <c r="L468" i="1" s="1"/>
  <c r="A469" i="1"/>
  <c r="L469" i="1" s="1"/>
  <c r="A470" i="1"/>
  <c r="L470" i="1" s="1"/>
  <c r="A471" i="1"/>
  <c r="L471" i="1" s="1"/>
  <c r="A472" i="1"/>
  <c r="L472" i="1" s="1"/>
  <c r="A473" i="1"/>
  <c r="L473" i="1" s="1"/>
  <c r="A474" i="1"/>
  <c r="L474" i="1" s="1"/>
  <c r="A475" i="1"/>
  <c r="L475" i="1" s="1"/>
  <c r="A476" i="1"/>
  <c r="L476" i="1" s="1"/>
  <c r="A477" i="1"/>
  <c r="L477" i="1" s="1"/>
  <c r="A478" i="1"/>
  <c r="L478" i="1" s="1"/>
  <c r="A479" i="1"/>
  <c r="L479" i="1" s="1"/>
  <c r="A480" i="1"/>
  <c r="L480" i="1" s="1"/>
  <c r="A481" i="1"/>
  <c r="L481" i="1" s="1"/>
  <c r="A482" i="1"/>
  <c r="L482" i="1" s="1"/>
  <c r="A483" i="1"/>
  <c r="L483" i="1" s="1"/>
  <c r="A484" i="1"/>
  <c r="L484" i="1" s="1"/>
  <c r="A485" i="1"/>
  <c r="L485" i="1" s="1"/>
  <c r="A486" i="1"/>
  <c r="L486" i="1" s="1"/>
  <c r="A487" i="1"/>
  <c r="L487" i="1" s="1"/>
  <c r="A488" i="1"/>
  <c r="L488" i="1" s="1"/>
  <c r="A489" i="1"/>
  <c r="L489" i="1" s="1"/>
  <c r="A490" i="1"/>
  <c r="L490" i="1" s="1"/>
  <c r="A491" i="1"/>
  <c r="L491" i="1" s="1"/>
  <c r="A492" i="1"/>
  <c r="L492" i="1" s="1"/>
  <c r="A493" i="1"/>
  <c r="L493" i="1" s="1"/>
  <c r="A494" i="1"/>
  <c r="L494" i="1" s="1"/>
  <c r="A495" i="1"/>
  <c r="L495" i="1" s="1"/>
  <c r="A496" i="1"/>
  <c r="L496" i="1" s="1"/>
  <c r="A497" i="1"/>
  <c r="L497" i="1" s="1"/>
  <c r="A498" i="1"/>
  <c r="L498" i="1" s="1"/>
  <c r="A499" i="1"/>
  <c r="L499" i="1" s="1"/>
  <c r="A500" i="1"/>
  <c r="L500" i="1" s="1"/>
  <c r="A501" i="1"/>
  <c r="L501" i="1" s="1"/>
  <c r="A502" i="1"/>
  <c r="L502" i="1" s="1"/>
  <c r="A503" i="1"/>
  <c r="L503" i="1" s="1"/>
  <c r="A504" i="1"/>
  <c r="L504" i="1" s="1"/>
  <c r="A505" i="1"/>
  <c r="L505" i="1" s="1"/>
  <c r="A506" i="1"/>
  <c r="L506" i="1" s="1"/>
  <c r="A507" i="1"/>
  <c r="L507" i="1" s="1"/>
  <c r="A508" i="1"/>
  <c r="L508" i="1" s="1"/>
  <c r="A509" i="1"/>
  <c r="L509" i="1" s="1"/>
  <c r="A510" i="1"/>
  <c r="L510" i="1" s="1"/>
  <c r="A511" i="1"/>
  <c r="L511" i="1" s="1"/>
  <c r="A512" i="1"/>
  <c r="L512" i="1" s="1"/>
  <c r="A513" i="1"/>
  <c r="L513" i="1" s="1"/>
  <c r="A514" i="1"/>
  <c r="L514" i="1" s="1"/>
  <c r="A515" i="1"/>
  <c r="L515" i="1" s="1"/>
  <c r="A516" i="1"/>
  <c r="L516" i="1" s="1"/>
  <c r="A517" i="1"/>
  <c r="L517" i="1" s="1"/>
  <c r="A518" i="1"/>
  <c r="L518" i="1" s="1"/>
  <c r="A519" i="1"/>
  <c r="L519" i="1" s="1"/>
  <c r="A520" i="1"/>
  <c r="L520" i="1" s="1"/>
  <c r="A521" i="1"/>
  <c r="L521" i="1" s="1"/>
  <c r="A522" i="1"/>
  <c r="L522" i="1" s="1"/>
  <c r="A523" i="1"/>
  <c r="L523" i="1" s="1"/>
  <c r="A524" i="1"/>
  <c r="L524" i="1" s="1"/>
  <c r="A525" i="1"/>
  <c r="L525" i="1" s="1"/>
  <c r="A526" i="1"/>
  <c r="L526" i="1" s="1"/>
  <c r="A527" i="1"/>
  <c r="L527" i="1" s="1"/>
  <c r="A528" i="1"/>
  <c r="L528" i="1" s="1"/>
  <c r="A529" i="1"/>
  <c r="L529" i="1" s="1"/>
  <c r="A530" i="1"/>
  <c r="L530" i="1" s="1"/>
  <c r="A531" i="1"/>
  <c r="L531" i="1" s="1"/>
  <c r="A532" i="1"/>
  <c r="L532" i="1" s="1"/>
  <c r="A533" i="1"/>
  <c r="L533" i="1" s="1"/>
  <c r="A534" i="1"/>
  <c r="L534" i="1" s="1"/>
  <c r="A535" i="1"/>
  <c r="L535" i="1" s="1"/>
  <c r="A536" i="1"/>
  <c r="L536" i="1" s="1"/>
  <c r="A537" i="1"/>
  <c r="L537" i="1" s="1"/>
  <c r="A538" i="1"/>
  <c r="L538" i="1" s="1"/>
  <c r="A539" i="1"/>
  <c r="L539" i="1" s="1"/>
  <c r="A540" i="1"/>
  <c r="L540" i="1" s="1"/>
  <c r="A541" i="1"/>
  <c r="L541" i="1" s="1"/>
  <c r="A542" i="1"/>
  <c r="L542" i="1" s="1"/>
  <c r="A543" i="1"/>
  <c r="L543" i="1" s="1"/>
  <c r="A544" i="1"/>
  <c r="L544" i="1" s="1"/>
  <c r="A545" i="1"/>
  <c r="L545" i="1" s="1"/>
  <c r="A546" i="1"/>
  <c r="L546" i="1" s="1"/>
  <c r="A547" i="1"/>
  <c r="L547" i="1" s="1"/>
  <c r="A548" i="1"/>
  <c r="L548" i="1" s="1"/>
  <c r="A549" i="1"/>
  <c r="L549" i="1" s="1"/>
  <c r="A550" i="1"/>
  <c r="L550" i="1" s="1"/>
  <c r="A551" i="1"/>
  <c r="L551" i="1" s="1"/>
  <c r="A552" i="1"/>
  <c r="L552" i="1" s="1"/>
  <c r="A553" i="1"/>
  <c r="L553" i="1" s="1"/>
  <c r="A554" i="1"/>
  <c r="L554" i="1" s="1"/>
  <c r="A555" i="1"/>
  <c r="L555" i="1" s="1"/>
  <c r="A556" i="1"/>
  <c r="L556" i="1" s="1"/>
  <c r="A557" i="1"/>
  <c r="L557" i="1" s="1"/>
  <c r="A558" i="1"/>
  <c r="L558" i="1" s="1"/>
  <c r="A559" i="1"/>
  <c r="L559" i="1" s="1"/>
  <c r="A560" i="1"/>
  <c r="L560" i="1" s="1"/>
  <c r="A561" i="1"/>
  <c r="L561" i="1" s="1"/>
  <c r="A562" i="1"/>
  <c r="L562" i="1" s="1"/>
  <c r="A563" i="1"/>
  <c r="L563" i="1" s="1"/>
  <c r="A564" i="1"/>
  <c r="L564" i="1" s="1"/>
  <c r="A565" i="1"/>
  <c r="L565" i="1" s="1"/>
  <c r="A566" i="1"/>
  <c r="L566" i="1" s="1"/>
  <c r="A567" i="1"/>
  <c r="L567" i="1" s="1"/>
  <c r="A568" i="1"/>
  <c r="L568" i="1" s="1"/>
  <c r="A569" i="1"/>
  <c r="L569" i="1" s="1"/>
  <c r="A570" i="1"/>
  <c r="L570" i="1" s="1"/>
  <c r="A571" i="1"/>
  <c r="L571" i="1" s="1"/>
  <c r="A572" i="1"/>
  <c r="L572" i="1" s="1"/>
  <c r="A573" i="1"/>
  <c r="L573" i="1" s="1"/>
  <c r="A574" i="1"/>
  <c r="L574" i="1" s="1"/>
  <c r="A575" i="1"/>
  <c r="L575" i="1" s="1"/>
  <c r="A576" i="1"/>
  <c r="L576" i="1" s="1"/>
  <c r="A577" i="1"/>
  <c r="L577" i="1" s="1"/>
  <c r="A578" i="1"/>
  <c r="L578" i="1" s="1"/>
  <c r="A579" i="1"/>
  <c r="L579" i="1" s="1"/>
  <c r="A580" i="1"/>
  <c r="L580" i="1" s="1"/>
  <c r="A581" i="1"/>
  <c r="L581" i="1" s="1"/>
  <c r="A582" i="1"/>
  <c r="L582" i="1" s="1"/>
  <c r="A583" i="1"/>
  <c r="L583" i="1" s="1"/>
  <c r="A584" i="1"/>
  <c r="L584" i="1" s="1"/>
  <c r="A585" i="1"/>
  <c r="L585" i="1" s="1"/>
  <c r="A586" i="1"/>
  <c r="L586" i="1" s="1"/>
  <c r="A587" i="1"/>
  <c r="L587" i="1" s="1"/>
  <c r="A588" i="1"/>
  <c r="L588" i="1" s="1"/>
  <c r="A589" i="1"/>
  <c r="L589" i="1" s="1"/>
  <c r="A590" i="1"/>
  <c r="L590" i="1" s="1"/>
  <c r="A591" i="1"/>
  <c r="L591" i="1" s="1"/>
  <c r="A592" i="1"/>
  <c r="L592" i="1" s="1"/>
  <c r="A593" i="1"/>
  <c r="L593" i="1" s="1"/>
  <c r="A594" i="1"/>
  <c r="L594" i="1" s="1"/>
  <c r="A595" i="1"/>
  <c r="L595" i="1" s="1"/>
  <c r="A596" i="1"/>
  <c r="L596" i="1" s="1"/>
  <c r="A597" i="1"/>
  <c r="L597" i="1" s="1"/>
  <c r="A598" i="1"/>
  <c r="L598" i="1" s="1"/>
  <c r="A599" i="1"/>
  <c r="L599" i="1" s="1"/>
  <c r="A600" i="1"/>
  <c r="L600" i="1" s="1"/>
  <c r="A601" i="1"/>
  <c r="L601" i="1" s="1"/>
  <c r="A602" i="1"/>
  <c r="L602" i="1" s="1"/>
  <c r="A603" i="1"/>
  <c r="L603" i="1" s="1"/>
  <c r="A604" i="1"/>
  <c r="L604" i="1" s="1"/>
  <c r="A605" i="1"/>
  <c r="L605" i="1" s="1"/>
  <c r="A606" i="1"/>
  <c r="L606" i="1" s="1"/>
  <c r="A607" i="1"/>
  <c r="L607" i="1" s="1"/>
  <c r="A608" i="1"/>
  <c r="L608" i="1" s="1"/>
  <c r="A609" i="1"/>
  <c r="L609" i="1" s="1"/>
  <c r="A610" i="1"/>
  <c r="L610" i="1" s="1"/>
  <c r="A611" i="1"/>
  <c r="L611" i="1" s="1"/>
  <c r="A612" i="1"/>
  <c r="L612" i="1" s="1"/>
  <c r="A613" i="1"/>
  <c r="L613" i="1" s="1"/>
  <c r="A614" i="1"/>
  <c r="L614" i="1" s="1"/>
  <c r="A615" i="1"/>
  <c r="L615" i="1" s="1"/>
  <c r="A616" i="1"/>
  <c r="L616" i="1" s="1"/>
  <c r="A617" i="1"/>
  <c r="L617" i="1" s="1"/>
  <c r="A618" i="1"/>
  <c r="L618" i="1" s="1"/>
  <c r="A619" i="1"/>
  <c r="L619" i="1" s="1"/>
  <c r="A620" i="1"/>
  <c r="L620" i="1" s="1"/>
  <c r="A621" i="1"/>
  <c r="L621" i="1" s="1"/>
  <c r="A622" i="1"/>
  <c r="L622" i="1" s="1"/>
  <c r="A623" i="1"/>
  <c r="L623" i="1" s="1"/>
  <c r="A624" i="1"/>
  <c r="L624" i="1" s="1"/>
  <c r="A625" i="1"/>
  <c r="L625" i="1" s="1"/>
  <c r="A626" i="1"/>
  <c r="L626" i="1" s="1"/>
  <c r="A627" i="1"/>
  <c r="L627" i="1" s="1"/>
  <c r="A628" i="1"/>
  <c r="L628" i="1" s="1"/>
  <c r="A629" i="1"/>
  <c r="L629" i="1" s="1"/>
  <c r="A630" i="1"/>
  <c r="L630" i="1" s="1"/>
  <c r="A631" i="1"/>
  <c r="L631" i="1" s="1"/>
  <c r="A632" i="1"/>
  <c r="L632" i="1" s="1"/>
  <c r="A633" i="1"/>
  <c r="L633" i="1" s="1"/>
  <c r="A634" i="1"/>
  <c r="L634" i="1" s="1"/>
  <c r="A635" i="1"/>
  <c r="L635" i="1" s="1"/>
  <c r="A636" i="1"/>
  <c r="L636" i="1" s="1"/>
  <c r="A637" i="1"/>
  <c r="L637" i="1" s="1"/>
  <c r="A638" i="1"/>
  <c r="L638" i="1" s="1"/>
  <c r="A639" i="1"/>
  <c r="L639" i="1" s="1"/>
  <c r="A640" i="1"/>
  <c r="L640" i="1" s="1"/>
  <c r="A641" i="1"/>
  <c r="L641" i="1" s="1"/>
  <c r="A642" i="1"/>
  <c r="L642" i="1" s="1"/>
  <c r="A643" i="1"/>
  <c r="L643" i="1" s="1"/>
  <c r="A644" i="1"/>
  <c r="L644" i="1" s="1"/>
  <c r="A645" i="1"/>
  <c r="L645" i="1" s="1"/>
  <c r="A646" i="1"/>
  <c r="L646" i="1" s="1"/>
  <c r="A647" i="1"/>
  <c r="L647" i="1" s="1"/>
  <c r="A648" i="1"/>
  <c r="L648" i="1" s="1"/>
  <c r="A649" i="1"/>
  <c r="L649" i="1" s="1"/>
  <c r="A650" i="1"/>
  <c r="L650" i="1" s="1"/>
  <c r="A651" i="1"/>
  <c r="L651" i="1" s="1"/>
  <c r="A652" i="1"/>
  <c r="L652" i="1" s="1"/>
  <c r="A653" i="1"/>
  <c r="L653" i="1" s="1"/>
  <c r="A654" i="1"/>
  <c r="L654" i="1" s="1"/>
  <c r="A655" i="1"/>
  <c r="L655" i="1" s="1"/>
  <c r="A656" i="1"/>
  <c r="L656" i="1" s="1"/>
  <c r="A657" i="1"/>
  <c r="L657" i="1" s="1"/>
  <c r="A658" i="1"/>
  <c r="L658" i="1" s="1"/>
  <c r="A659" i="1"/>
  <c r="L659" i="1" s="1"/>
  <c r="A660" i="1"/>
  <c r="L660" i="1" s="1"/>
  <c r="A661" i="1"/>
  <c r="L661" i="1" s="1"/>
  <c r="A662" i="1"/>
  <c r="L662" i="1" s="1"/>
  <c r="A663" i="1"/>
  <c r="L663" i="1" s="1"/>
  <c r="A664" i="1"/>
  <c r="L664" i="1" s="1"/>
  <c r="A665" i="1"/>
  <c r="L665" i="1" s="1"/>
  <c r="A666" i="1"/>
  <c r="L666" i="1" s="1"/>
  <c r="A667" i="1"/>
  <c r="L667" i="1" s="1"/>
  <c r="A668" i="1"/>
  <c r="L668" i="1" s="1"/>
  <c r="A669" i="1"/>
  <c r="L669" i="1" s="1"/>
  <c r="A670" i="1"/>
  <c r="L670" i="1" s="1"/>
  <c r="A671" i="1"/>
  <c r="L671" i="1" s="1"/>
  <c r="A672" i="1"/>
  <c r="L672" i="1" s="1"/>
  <c r="A673" i="1"/>
  <c r="L673" i="1" s="1"/>
  <c r="A674" i="1"/>
  <c r="L674" i="1" s="1"/>
  <c r="A675" i="1"/>
  <c r="L675" i="1" s="1"/>
  <c r="A676" i="1"/>
  <c r="L676" i="1" s="1"/>
  <c r="A677" i="1"/>
  <c r="L677" i="1" s="1"/>
  <c r="A678" i="1"/>
  <c r="L678" i="1" s="1"/>
  <c r="A679" i="1"/>
  <c r="L679" i="1" s="1"/>
  <c r="A680" i="1"/>
  <c r="L680" i="1" s="1"/>
  <c r="A681" i="1"/>
  <c r="L681" i="1" s="1"/>
  <c r="A682" i="1"/>
  <c r="L682" i="1" s="1"/>
  <c r="A683" i="1"/>
  <c r="L683" i="1" s="1"/>
  <c r="A684" i="1"/>
  <c r="L684" i="1" s="1"/>
  <c r="A685" i="1"/>
  <c r="L685" i="1" s="1"/>
  <c r="A686" i="1"/>
  <c r="L686" i="1" s="1"/>
  <c r="A687" i="1"/>
  <c r="L687" i="1" s="1"/>
  <c r="A688" i="1"/>
  <c r="L688" i="1" s="1"/>
  <c r="A689" i="1"/>
  <c r="L689" i="1" s="1"/>
  <c r="A690" i="1"/>
  <c r="L690" i="1" s="1"/>
  <c r="A691" i="1"/>
  <c r="L691" i="1" s="1"/>
  <c r="A692" i="1"/>
  <c r="L692" i="1" s="1"/>
  <c r="A693" i="1"/>
  <c r="L693" i="1" s="1"/>
  <c r="A694" i="1"/>
  <c r="L694" i="1" s="1"/>
  <c r="A695" i="1"/>
  <c r="L695" i="1" s="1"/>
  <c r="A696" i="1"/>
  <c r="L696" i="1" s="1"/>
  <c r="A697" i="1"/>
  <c r="L697" i="1" s="1"/>
  <c r="A698" i="1"/>
  <c r="L698" i="1" s="1"/>
  <c r="A699" i="1"/>
  <c r="L699" i="1" s="1"/>
  <c r="A700" i="1"/>
  <c r="L700" i="1" s="1"/>
  <c r="A701" i="1"/>
  <c r="L701" i="1" s="1"/>
  <c r="A702" i="1"/>
  <c r="L702" i="1" s="1"/>
  <c r="A703" i="1"/>
  <c r="L703" i="1" s="1"/>
  <c r="A704" i="1"/>
  <c r="L704" i="1" s="1"/>
  <c r="A705" i="1"/>
  <c r="L705" i="1" s="1"/>
  <c r="A706" i="1"/>
  <c r="L706" i="1" s="1"/>
  <c r="A707" i="1"/>
  <c r="L707" i="1" s="1"/>
  <c r="A708" i="1"/>
  <c r="L708" i="1" s="1"/>
  <c r="A709" i="1"/>
  <c r="L709" i="1" s="1"/>
  <c r="A710" i="1"/>
  <c r="L710" i="1" s="1"/>
  <c r="A711" i="1"/>
  <c r="L711" i="1" s="1"/>
  <c r="A712" i="1"/>
  <c r="L712" i="1" s="1"/>
  <c r="A713" i="1"/>
  <c r="L713" i="1" s="1"/>
  <c r="A714" i="1"/>
  <c r="L714" i="1" s="1"/>
  <c r="A715" i="1"/>
  <c r="L715" i="1" s="1"/>
  <c r="A716" i="1"/>
  <c r="L716" i="1" s="1"/>
  <c r="A717" i="1"/>
  <c r="L717" i="1" s="1"/>
  <c r="A718" i="1"/>
  <c r="L718" i="1" s="1"/>
  <c r="A719" i="1"/>
  <c r="L719" i="1" s="1"/>
  <c r="A720" i="1"/>
  <c r="L720" i="1" s="1"/>
  <c r="A721" i="1"/>
  <c r="L721" i="1" s="1"/>
  <c r="A722" i="1"/>
  <c r="L722" i="1" s="1"/>
  <c r="A723" i="1"/>
  <c r="L723" i="1" s="1"/>
  <c r="A724" i="1"/>
  <c r="L724" i="1" s="1"/>
  <c r="A725" i="1"/>
  <c r="L725" i="1" s="1"/>
  <c r="A726" i="1"/>
  <c r="L726" i="1" s="1"/>
  <c r="A727" i="1"/>
  <c r="L727" i="1" s="1"/>
  <c r="A728" i="1"/>
  <c r="L728" i="1" s="1"/>
  <c r="A729" i="1"/>
  <c r="L729" i="1" s="1"/>
  <c r="A730" i="1"/>
  <c r="L730" i="1" s="1"/>
  <c r="A731" i="1"/>
  <c r="L731" i="1" s="1"/>
  <c r="A732" i="1"/>
  <c r="L732" i="1" s="1"/>
  <c r="A733" i="1"/>
  <c r="L733" i="1" s="1"/>
  <c r="A734" i="1"/>
  <c r="L734" i="1" s="1"/>
  <c r="A735" i="1"/>
  <c r="L735" i="1" s="1"/>
  <c r="A736" i="1"/>
  <c r="L736" i="1" s="1"/>
  <c r="A737" i="1"/>
  <c r="L737" i="1" s="1"/>
  <c r="A738" i="1"/>
  <c r="L738" i="1" s="1"/>
  <c r="A739" i="1"/>
  <c r="L739" i="1" s="1"/>
  <c r="A740" i="1"/>
  <c r="L740" i="1" s="1"/>
  <c r="A741" i="1"/>
  <c r="L741" i="1" s="1"/>
  <c r="A742" i="1"/>
  <c r="L742" i="1" s="1"/>
  <c r="A743" i="1"/>
  <c r="L743" i="1" s="1"/>
  <c r="A744" i="1"/>
  <c r="L744" i="1" s="1"/>
  <c r="A745" i="1"/>
  <c r="L745" i="1" s="1"/>
  <c r="A746" i="1"/>
  <c r="L746" i="1" s="1"/>
  <c r="A747" i="1"/>
  <c r="L747" i="1" s="1"/>
  <c r="A748" i="1"/>
  <c r="L748" i="1" s="1"/>
  <c r="A749" i="1"/>
  <c r="L749" i="1" s="1"/>
  <c r="A750" i="1"/>
  <c r="L750" i="1" s="1"/>
  <c r="A751" i="1"/>
  <c r="L751" i="1" s="1"/>
  <c r="A752" i="1"/>
  <c r="L752" i="1" s="1"/>
  <c r="A753" i="1"/>
  <c r="L753" i="1" s="1"/>
  <c r="A754" i="1"/>
  <c r="L754" i="1" s="1"/>
  <c r="A755" i="1"/>
  <c r="L755" i="1" s="1"/>
  <c r="A756" i="1"/>
  <c r="L756" i="1" s="1"/>
  <c r="A757" i="1"/>
  <c r="L757" i="1" s="1"/>
  <c r="A758" i="1"/>
  <c r="L758" i="1" s="1"/>
  <c r="A759" i="1"/>
  <c r="L759" i="1" s="1"/>
  <c r="A760" i="1"/>
  <c r="L760" i="1" s="1"/>
  <c r="A761" i="1"/>
  <c r="L761" i="1" s="1"/>
  <c r="A762" i="1"/>
  <c r="L762" i="1" s="1"/>
  <c r="A763" i="1"/>
  <c r="L763" i="1" s="1"/>
  <c r="A764" i="1"/>
  <c r="L764" i="1" s="1"/>
  <c r="A765" i="1"/>
  <c r="L765" i="1" s="1"/>
  <c r="A766" i="1"/>
  <c r="L766" i="1" s="1"/>
  <c r="A767" i="1"/>
  <c r="L767" i="1" s="1"/>
  <c r="A768" i="1"/>
  <c r="L768" i="1" s="1"/>
  <c r="A769" i="1"/>
  <c r="L769" i="1" s="1"/>
  <c r="A770" i="1"/>
  <c r="L770" i="1" s="1"/>
  <c r="A771" i="1"/>
  <c r="L771" i="1" s="1"/>
  <c r="A772" i="1"/>
  <c r="L772" i="1" s="1"/>
  <c r="A773" i="1"/>
  <c r="L773" i="1" s="1"/>
  <c r="A774" i="1"/>
  <c r="L774" i="1" s="1"/>
  <c r="A775" i="1"/>
  <c r="L775" i="1" s="1"/>
  <c r="A776" i="1"/>
  <c r="L776" i="1" s="1"/>
  <c r="A777" i="1"/>
  <c r="L777" i="1" s="1"/>
  <c r="A778" i="1"/>
  <c r="L778" i="1" s="1"/>
  <c r="A779" i="1"/>
  <c r="L779" i="1" s="1"/>
  <c r="A780" i="1"/>
  <c r="L780" i="1" s="1"/>
  <c r="A781" i="1"/>
  <c r="L781" i="1" s="1"/>
  <c r="A782" i="1"/>
  <c r="L782" i="1" s="1"/>
  <c r="A783" i="1"/>
  <c r="L783" i="1" s="1"/>
  <c r="A784" i="1"/>
  <c r="L784" i="1" s="1"/>
  <c r="A785" i="1"/>
  <c r="L785" i="1" s="1"/>
  <c r="A786" i="1"/>
  <c r="L786" i="1" s="1"/>
  <c r="A787" i="1"/>
  <c r="L787" i="1" s="1"/>
  <c r="A788" i="1"/>
  <c r="L788" i="1" s="1"/>
  <c r="A789" i="1"/>
  <c r="L789" i="1" s="1"/>
  <c r="A790" i="1"/>
  <c r="L790" i="1" s="1"/>
  <c r="A791" i="1"/>
  <c r="L791" i="1" s="1"/>
  <c r="A792" i="1"/>
  <c r="L792" i="1" s="1"/>
  <c r="A793" i="1"/>
  <c r="L793" i="1" s="1"/>
  <c r="A794" i="1"/>
  <c r="L794" i="1" s="1"/>
  <c r="A795" i="1"/>
  <c r="L795" i="1" s="1"/>
  <c r="A796" i="1"/>
  <c r="L796" i="1" s="1"/>
  <c r="A797" i="1"/>
  <c r="L797" i="1" s="1"/>
  <c r="A798" i="1"/>
  <c r="L798" i="1" s="1"/>
  <c r="A799" i="1"/>
  <c r="L799" i="1" s="1"/>
  <c r="A800" i="1"/>
  <c r="L800" i="1" s="1"/>
  <c r="A801" i="1"/>
  <c r="L801" i="1" s="1"/>
  <c r="A802" i="1"/>
  <c r="L802" i="1" s="1"/>
  <c r="A803" i="1"/>
  <c r="L803" i="1" s="1"/>
  <c r="A804" i="1"/>
  <c r="L804" i="1" s="1"/>
  <c r="A805" i="1"/>
  <c r="L805" i="1" s="1"/>
  <c r="A806" i="1"/>
  <c r="L806" i="1" s="1"/>
  <c r="A807" i="1"/>
  <c r="L807" i="1" s="1"/>
  <c r="A808" i="1"/>
  <c r="L808" i="1" s="1"/>
  <c r="A809" i="1"/>
  <c r="L809" i="1" s="1"/>
  <c r="A810" i="1"/>
  <c r="L810" i="1" s="1"/>
  <c r="A811" i="1"/>
  <c r="L811" i="1" s="1"/>
  <c r="A812" i="1"/>
  <c r="L812" i="1" s="1"/>
  <c r="A813" i="1"/>
  <c r="L813" i="1" s="1"/>
  <c r="A814" i="1"/>
  <c r="L814" i="1" s="1"/>
  <c r="A815" i="1"/>
  <c r="L815" i="1" s="1"/>
  <c r="A816" i="1"/>
  <c r="L816" i="1" s="1"/>
  <c r="A817" i="1"/>
  <c r="L817" i="1" s="1"/>
  <c r="A818" i="1"/>
  <c r="L818" i="1" s="1"/>
  <c r="A819" i="1"/>
  <c r="L819" i="1" s="1"/>
  <c r="A820" i="1"/>
  <c r="L820" i="1" s="1"/>
  <c r="A821" i="1"/>
  <c r="L821" i="1" s="1"/>
  <c r="A822" i="1"/>
  <c r="L822" i="1" s="1"/>
  <c r="A823" i="1"/>
  <c r="L823" i="1" s="1"/>
  <c r="A824" i="1"/>
  <c r="L824" i="1" s="1"/>
  <c r="A825" i="1"/>
  <c r="L825" i="1" s="1"/>
  <c r="A826" i="1"/>
  <c r="L826" i="1" s="1"/>
  <c r="A827" i="1"/>
  <c r="L827" i="1" s="1"/>
  <c r="A828" i="1"/>
  <c r="L828" i="1" s="1"/>
  <c r="A829" i="1"/>
  <c r="L829" i="1" s="1"/>
  <c r="A830" i="1"/>
  <c r="L830" i="1" s="1"/>
  <c r="A831" i="1"/>
  <c r="L831" i="1" s="1"/>
  <c r="A832" i="1"/>
  <c r="L832" i="1" s="1"/>
  <c r="A833" i="1"/>
  <c r="L833" i="1" s="1"/>
  <c r="A834" i="1"/>
  <c r="L834" i="1" s="1"/>
  <c r="A835" i="1"/>
  <c r="L835" i="1" s="1"/>
  <c r="A836" i="1"/>
  <c r="L836" i="1" s="1"/>
  <c r="A837" i="1"/>
  <c r="L837" i="1" s="1"/>
  <c r="A838" i="1"/>
  <c r="L838" i="1" s="1"/>
  <c r="A839" i="1"/>
  <c r="L839" i="1" s="1"/>
  <c r="A840" i="1"/>
  <c r="L840" i="1" s="1"/>
  <c r="A841" i="1"/>
  <c r="L841" i="1" s="1"/>
  <c r="A842" i="1"/>
  <c r="L842" i="1" s="1"/>
  <c r="A843" i="1"/>
  <c r="L843" i="1" s="1"/>
  <c r="A844" i="1"/>
  <c r="L844" i="1" s="1"/>
  <c r="A845" i="1"/>
  <c r="L845" i="1" s="1"/>
  <c r="A846" i="1"/>
  <c r="L846" i="1" s="1"/>
  <c r="A847" i="1"/>
  <c r="L847" i="1" s="1"/>
  <c r="A848" i="1"/>
  <c r="L848" i="1" s="1"/>
  <c r="A849" i="1"/>
  <c r="L849" i="1" s="1"/>
  <c r="A850" i="1"/>
  <c r="L850" i="1" s="1"/>
  <c r="A851" i="1"/>
  <c r="L851" i="1" s="1"/>
  <c r="A852" i="1"/>
  <c r="L852" i="1" s="1"/>
  <c r="A853" i="1"/>
  <c r="L853" i="1" s="1"/>
  <c r="A854" i="1"/>
  <c r="L854" i="1" s="1"/>
  <c r="A855" i="1"/>
  <c r="L855" i="1" s="1"/>
  <c r="A856" i="1"/>
  <c r="L856" i="1" s="1"/>
  <c r="A857" i="1"/>
  <c r="L857" i="1" s="1"/>
  <c r="A858" i="1"/>
  <c r="L858" i="1" s="1"/>
  <c r="A859" i="1"/>
  <c r="L859" i="1" s="1"/>
  <c r="A860" i="1"/>
  <c r="L860" i="1" s="1"/>
  <c r="A861" i="1"/>
  <c r="L861" i="1" s="1"/>
  <c r="A862" i="1"/>
  <c r="L862" i="1" s="1"/>
  <c r="A863" i="1"/>
  <c r="L863" i="1" s="1"/>
  <c r="A864" i="1"/>
  <c r="L864" i="1" s="1"/>
  <c r="A865" i="1"/>
  <c r="L865" i="1" s="1"/>
  <c r="A866" i="1"/>
  <c r="L866" i="1" s="1"/>
  <c r="A867" i="1"/>
  <c r="L867" i="1" s="1"/>
  <c r="A868" i="1"/>
  <c r="L868" i="1" s="1"/>
  <c r="A869" i="1"/>
  <c r="L869" i="1" s="1"/>
  <c r="A870" i="1"/>
  <c r="L870" i="1" s="1"/>
  <c r="A871" i="1"/>
  <c r="L871" i="1" s="1"/>
  <c r="A872" i="1"/>
  <c r="L872" i="1" s="1"/>
  <c r="A873" i="1"/>
  <c r="L873" i="1" s="1"/>
  <c r="A874" i="1"/>
  <c r="L874" i="1" s="1"/>
  <c r="A875" i="1"/>
  <c r="L875" i="1" s="1"/>
  <c r="A876" i="1"/>
  <c r="L876" i="1" s="1"/>
  <c r="A877" i="1"/>
  <c r="L877" i="1" s="1"/>
  <c r="A878" i="1"/>
  <c r="L878" i="1" s="1"/>
  <c r="A879" i="1"/>
  <c r="L879" i="1" s="1"/>
  <c r="A880" i="1"/>
  <c r="L880" i="1" s="1"/>
  <c r="A881" i="1"/>
  <c r="L881" i="1" s="1"/>
  <c r="A882" i="1"/>
  <c r="L882" i="1" s="1"/>
  <c r="A883" i="1"/>
  <c r="L883" i="1" s="1"/>
  <c r="A884" i="1"/>
  <c r="L884" i="1" s="1"/>
  <c r="A885" i="1"/>
  <c r="L885" i="1" s="1"/>
  <c r="A886" i="1"/>
  <c r="L886" i="1" s="1"/>
  <c r="A887" i="1"/>
  <c r="L887" i="1" s="1"/>
  <c r="A888" i="1"/>
  <c r="L888" i="1" s="1"/>
  <c r="A889" i="1"/>
  <c r="L889" i="1" s="1"/>
  <c r="A890" i="1"/>
  <c r="L890" i="1" s="1"/>
  <c r="A891" i="1"/>
  <c r="L891" i="1" s="1"/>
  <c r="A892" i="1"/>
  <c r="L892" i="1" s="1"/>
  <c r="A893" i="1"/>
  <c r="L893" i="1" s="1"/>
  <c r="A894" i="1"/>
  <c r="L894" i="1" s="1"/>
  <c r="A895" i="1"/>
  <c r="L895" i="1" s="1"/>
  <c r="A896" i="1"/>
  <c r="L896" i="1" s="1"/>
  <c r="A897" i="1"/>
  <c r="L897" i="1" s="1"/>
  <c r="A898" i="1"/>
  <c r="L898" i="1" s="1"/>
  <c r="A899" i="1"/>
  <c r="L899" i="1" s="1"/>
  <c r="A900" i="1"/>
  <c r="L900" i="1" s="1"/>
  <c r="A901" i="1"/>
  <c r="L901" i="1" s="1"/>
  <c r="A902" i="1"/>
  <c r="L902" i="1" s="1"/>
  <c r="A903" i="1"/>
  <c r="L903" i="1" s="1"/>
  <c r="A904" i="1"/>
  <c r="L904" i="1" s="1"/>
  <c r="A905" i="1"/>
  <c r="L905" i="1" s="1"/>
  <c r="A906" i="1"/>
  <c r="L906" i="1" s="1"/>
  <c r="A907" i="1"/>
  <c r="L907" i="1" s="1"/>
  <c r="A908" i="1"/>
  <c r="L908" i="1" s="1"/>
  <c r="A909" i="1"/>
  <c r="L909" i="1" s="1"/>
  <c r="A910" i="1"/>
  <c r="L910" i="1" s="1"/>
  <c r="A911" i="1"/>
  <c r="L911" i="1" s="1"/>
  <c r="A912" i="1"/>
  <c r="L912" i="1" s="1"/>
  <c r="A913" i="1"/>
  <c r="L913" i="1" s="1"/>
  <c r="A914" i="1"/>
  <c r="L914" i="1" s="1"/>
  <c r="A915" i="1"/>
  <c r="L915" i="1" s="1"/>
  <c r="A916" i="1"/>
  <c r="L916" i="1" s="1"/>
  <c r="A917" i="1"/>
  <c r="L917" i="1" s="1"/>
  <c r="A918" i="1"/>
  <c r="L918" i="1" s="1"/>
  <c r="A919" i="1"/>
  <c r="L919" i="1" s="1"/>
  <c r="A920" i="1"/>
  <c r="L920" i="1" s="1"/>
  <c r="A921" i="1"/>
  <c r="L921" i="1" s="1"/>
  <c r="A922" i="1"/>
  <c r="L922" i="1" s="1"/>
  <c r="A923" i="1"/>
  <c r="L923" i="1" s="1"/>
  <c r="A924" i="1"/>
  <c r="L924" i="1" s="1"/>
  <c r="A925" i="1"/>
  <c r="L925" i="1" s="1"/>
  <c r="A926" i="1"/>
  <c r="L926" i="1" s="1"/>
  <c r="A927" i="1"/>
  <c r="L927" i="1" s="1"/>
  <c r="A928" i="1"/>
  <c r="L928" i="1" s="1"/>
  <c r="A929" i="1"/>
  <c r="L929" i="1" s="1"/>
  <c r="A930" i="1"/>
  <c r="L930" i="1" s="1"/>
  <c r="A931" i="1"/>
  <c r="L931" i="1" s="1"/>
  <c r="A932" i="1"/>
  <c r="L932" i="1" s="1"/>
  <c r="A933" i="1"/>
  <c r="L933" i="1" s="1"/>
  <c r="A934" i="1"/>
  <c r="L934" i="1" s="1"/>
  <c r="A935" i="1"/>
  <c r="L935" i="1" s="1"/>
  <c r="A936" i="1"/>
  <c r="L936" i="1" s="1"/>
  <c r="A937" i="1"/>
  <c r="L937" i="1" s="1"/>
  <c r="A938" i="1"/>
  <c r="L938" i="1" s="1"/>
  <c r="A939" i="1"/>
  <c r="L939" i="1" s="1"/>
  <c r="A940" i="1"/>
  <c r="L940" i="1" s="1"/>
  <c r="A941" i="1"/>
  <c r="L941" i="1" s="1"/>
  <c r="A942" i="1"/>
  <c r="L942" i="1" s="1"/>
  <c r="A943" i="1"/>
  <c r="L943" i="1" s="1"/>
  <c r="A944" i="1"/>
  <c r="L944" i="1" s="1"/>
  <c r="A945" i="1"/>
  <c r="L945" i="1" s="1"/>
  <c r="A946" i="1"/>
  <c r="L946" i="1" s="1"/>
  <c r="A947" i="1"/>
  <c r="L947" i="1" s="1"/>
  <c r="A948" i="1"/>
  <c r="L948" i="1" s="1"/>
  <c r="A949" i="1"/>
  <c r="L949" i="1" s="1"/>
  <c r="A950" i="1"/>
  <c r="L950" i="1" s="1"/>
  <c r="A951" i="1"/>
  <c r="L951" i="1" s="1"/>
  <c r="A952" i="1"/>
  <c r="L952" i="1" s="1"/>
  <c r="A953" i="1"/>
  <c r="L953" i="1" s="1"/>
  <c r="A954" i="1"/>
  <c r="L954" i="1" s="1"/>
  <c r="A955" i="1"/>
  <c r="L955" i="1" s="1"/>
  <c r="A956" i="1"/>
  <c r="L956" i="1" s="1"/>
  <c r="A957" i="1"/>
  <c r="L957" i="1" s="1"/>
  <c r="A958" i="1"/>
  <c r="L958" i="1" s="1"/>
  <c r="A959" i="1"/>
  <c r="L959" i="1" s="1"/>
  <c r="A960" i="1"/>
  <c r="L960" i="1" s="1"/>
  <c r="A961" i="1"/>
  <c r="L961" i="1" s="1"/>
  <c r="A962" i="1"/>
  <c r="L962" i="1" s="1"/>
  <c r="A963" i="1"/>
  <c r="L963" i="1" s="1"/>
  <c r="A964" i="1"/>
  <c r="L964" i="1" s="1"/>
  <c r="A965" i="1"/>
  <c r="L965" i="1" s="1"/>
  <c r="A966" i="1"/>
  <c r="L966" i="1" s="1"/>
  <c r="A967" i="1"/>
  <c r="L967" i="1" s="1"/>
  <c r="A968" i="1"/>
  <c r="L968" i="1" s="1"/>
  <c r="A969" i="1"/>
  <c r="L969" i="1" s="1"/>
  <c r="A970" i="1"/>
  <c r="L970" i="1" s="1"/>
  <c r="A971" i="1"/>
  <c r="L971" i="1" s="1"/>
  <c r="A972" i="1"/>
  <c r="L972" i="1" s="1"/>
  <c r="A973" i="1"/>
  <c r="L973" i="1" s="1"/>
  <c r="A974" i="1"/>
  <c r="L974" i="1" s="1"/>
  <c r="A975" i="1"/>
  <c r="L975" i="1" s="1"/>
  <c r="A976" i="1"/>
  <c r="L976" i="1" s="1"/>
  <c r="A977" i="1"/>
  <c r="L977" i="1" s="1"/>
  <c r="A978" i="1"/>
  <c r="L978" i="1" s="1"/>
  <c r="A979" i="1"/>
  <c r="L979" i="1" s="1"/>
  <c r="A980" i="1"/>
  <c r="L980" i="1" s="1"/>
  <c r="A981" i="1"/>
  <c r="L981" i="1" s="1"/>
  <c r="A982" i="1"/>
  <c r="L982" i="1" s="1"/>
  <c r="A983" i="1"/>
  <c r="L983" i="1" s="1"/>
  <c r="A984" i="1"/>
  <c r="L984" i="1" s="1"/>
  <c r="A985" i="1"/>
  <c r="L985" i="1" s="1"/>
  <c r="A986" i="1"/>
  <c r="L986" i="1" s="1"/>
  <c r="A987" i="1"/>
  <c r="L987" i="1" s="1"/>
  <c r="A988" i="1"/>
  <c r="L988" i="1" s="1"/>
  <c r="A989" i="1"/>
  <c r="L989" i="1" s="1"/>
  <c r="A990" i="1"/>
  <c r="L990" i="1" s="1"/>
  <c r="A991" i="1"/>
  <c r="L991" i="1" s="1"/>
  <c r="A992" i="1"/>
  <c r="L992" i="1" s="1"/>
  <c r="A993" i="1"/>
  <c r="L993" i="1" s="1"/>
  <c r="A994" i="1"/>
  <c r="L994" i="1" s="1"/>
  <c r="A995" i="1"/>
  <c r="L995" i="1" s="1"/>
  <c r="A996" i="1"/>
  <c r="L996" i="1" s="1"/>
  <c r="A997" i="1"/>
  <c r="L997" i="1" s="1"/>
  <c r="A998" i="1"/>
  <c r="L998" i="1" s="1"/>
  <c r="A999" i="1"/>
  <c r="L999" i="1" s="1"/>
  <c r="A1000" i="1"/>
  <c r="L1000" i="1" s="1"/>
  <c r="A1001" i="1"/>
  <c r="L1001" i="1" s="1"/>
  <c r="A1002" i="1"/>
  <c r="L1002" i="1" s="1"/>
  <c r="A1003" i="1"/>
  <c r="L1003" i="1" s="1"/>
  <c r="A1004" i="1"/>
  <c r="L1004" i="1" s="1"/>
  <c r="A1005" i="1"/>
  <c r="L1005" i="1" s="1"/>
  <c r="A1006" i="1"/>
  <c r="L1006" i="1" s="1"/>
  <c r="A1007" i="1"/>
  <c r="L1007" i="1" s="1"/>
  <c r="A1008" i="1"/>
  <c r="L1008" i="1" s="1"/>
  <c r="A1009" i="1"/>
  <c r="L1009" i="1" s="1"/>
  <c r="A1010" i="1"/>
  <c r="L1010" i="1" s="1"/>
  <c r="A1011" i="1"/>
  <c r="L1011" i="1" s="1"/>
  <c r="A1012" i="1"/>
  <c r="L1012" i="1" s="1"/>
  <c r="A1013" i="1"/>
  <c r="L1013" i="1" s="1"/>
  <c r="A1014" i="1"/>
  <c r="L1014" i="1" s="1"/>
  <c r="A1015" i="1"/>
  <c r="L1015" i="1" s="1"/>
  <c r="A1016" i="1"/>
  <c r="L1016" i="1" s="1"/>
  <c r="A1017" i="1"/>
  <c r="L1017" i="1" s="1"/>
  <c r="A1018" i="1"/>
  <c r="L1018" i="1" s="1"/>
  <c r="A1019" i="1"/>
  <c r="L1019" i="1" s="1"/>
  <c r="A1020" i="1"/>
  <c r="L1020" i="1" s="1"/>
  <c r="A1021" i="1"/>
  <c r="L1021" i="1" s="1"/>
  <c r="A1022" i="1"/>
  <c r="L1022" i="1" s="1"/>
  <c r="A1023" i="1"/>
  <c r="L1023" i="1" s="1"/>
  <c r="A1024" i="1"/>
  <c r="L1024" i="1" s="1"/>
  <c r="A1025" i="1"/>
  <c r="L1025" i="1" s="1"/>
  <c r="A1026" i="1"/>
  <c r="L1026" i="1" s="1"/>
  <c r="A1027" i="1"/>
  <c r="L1027" i="1" s="1"/>
  <c r="A1028" i="1"/>
  <c r="L1028" i="1" s="1"/>
  <c r="A1029" i="1"/>
  <c r="L1029" i="1" s="1"/>
  <c r="A1030" i="1"/>
  <c r="L1030" i="1" s="1"/>
  <c r="A1031" i="1"/>
  <c r="L1031" i="1" s="1"/>
  <c r="A1032" i="1"/>
  <c r="L1032" i="1" s="1"/>
  <c r="A1033" i="1"/>
  <c r="L1033" i="1" s="1"/>
  <c r="A1034" i="1"/>
  <c r="L1034" i="1" s="1"/>
  <c r="A1035" i="1"/>
  <c r="L1035" i="1" s="1"/>
  <c r="A1036" i="1"/>
  <c r="L1036" i="1" s="1"/>
  <c r="A1037" i="1"/>
  <c r="L1037" i="1" s="1"/>
  <c r="A1038" i="1"/>
  <c r="L1038" i="1" s="1"/>
  <c r="A1039" i="1"/>
  <c r="L1039" i="1" s="1"/>
  <c r="A1040" i="1"/>
  <c r="L1040" i="1" s="1"/>
  <c r="A1041" i="1"/>
  <c r="L1041" i="1" s="1"/>
  <c r="A1042" i="1"/>
  <c r="L1042" i="1" s="1"/>
  <c r="A1043" i="1"/>
  <c r="L1043" i="1" s="1"/>
  <c r="A1044" i="1"/>
  <c r="L1044" i="1" s="1"/>
  <c r="A1045" i="1"/>
  <c r="L1045" i="1" s="1"/>
  <c r="A1046" i="1"/>
  <c r="L1046" i="1" s="1"/>
  <c r="A1047" i="1"/>
  <c r="L1047" i="1" s="1"/>
  <c r="A1048" i="1"/>
  <c r="L1048" i="1" s="1"/>
  <c r="A1049" i="1"/>
  <c r="L1049" i="1" s="1"/>
  <c r="A1050" i="1"/>
  <c r="L1050" i="1" s="1"/>
  <c r="A1051" i="1"/>
  <c r="L1051" i="1" s="1"/>
  <c r="A1052" i="1"/>
  <c r="L1052" i="1" s="1"/>
  <c r="A1053" i="1"/>
  <c r="L1053" i="1" s="1"/>
  <c r="A1054" i="1"/>
  <c r="L1054" i="1" s="1"/>
  <c r="A1055" i="1"/>
  <c r="L1055" i="1" s="1"/>
  <c r="A1056" i="1"/>
  <c r="L1056" i="1" s="1"/>
  <c r="A1057" i="1"/>
  <c r="L1057" i="1" s="1"/>
  <c r="A1058" i="1"/>
  <c r="L1058" i="1" s="1"/>
  <c r="A1059" i="1"/>
  <c r="L1059" i="1" s="1"/>
  <c r="A1060" i="1"/>
  <c r="L1060" i="1" s="1"/>
  <c r="A1061" i="1"/>
  <c r="L1061" i="1" s="1"/>
  <c r="A1062" i="1"/>
  <c r="L1062" i="1" s="1"/>
  <c r="A1063" i="1"/>
  <c r="L1063" i="1" s="1"/>
  <c r="A1064" i="1"/>
  <c r="L1064" i="1" s="1"/>
  <c r="A1065" i="1"/>
  <c r="L1065" i="1" s="1"/>
  <c r="A1066" i="1"/>
  <c r="L1066" i="1" s="1"/>
  <c r="A1067" i="1"/>
  <c r="L1067" i="1" s="1"/>
  <c r="A1068" i="1"/>
  <c r="L1068" i="1" s="1"/>
  <c r="A1069" i="1"/>
  <c r="L1069" i="1" s="1"/>
  <c r="A1070" i="1"/>
  <c r="L1070" i="1" s="1"/>
  <c r="A1071" i="1"/>
  <c r="L1071" i="1" s="1"/>
  <c r="A1072" i="1"/>
  <c r="L1072" i="1" s="1"/>
  <c r="A1073" i="1"/>
  <c r="L1073" i="1" s="1"/>
  <c r="A1074" i="1"/>
  <c r="L1074" i="1" s="1"/>
  <c r="A1075" i="1"/>
  <c r="L1075" i="1" s="1"/>
  <c r="A1076" i="1"/>
  <c r="L1076" i="1" s="1"/>
  <c r="A1077" i="1"/>
  <c r="L1077" i="1" s="1"/>
  <c r="A1078" i="1"/>
  <c r="L1078" i="1" s="1"/>
  <c r="A1079" i="1"/>
  <c r="L1079" i="1" s="1"/>
  <c r="A1080" i="1"/>
  <c r="L1080" i="1" s="1"/>
  <c r="A1081" i="1"/>
  <c r="L1081" i="1" s="1"/>
  <c r="A1082" i="1"/>
  <c r="L1082" i="1" s="1"/>
  <c r="A1083" i="1"/>
  <c r="L1083" i="1" s="1"/>
  <c r="A1084" i="1"/>
  <c r="L1084" i="1" s="1"/>
  <c r="A1085" i="1"/>
  <c r="L1085" i="1" s="1"/>
  <c r="A1086" i="1"/>
  <c r="L1086" i="1" s="1"/>
  <c r="A1087" i="1"/>
  <c r="L1087" i="1" s="1"/>
  <c r="A1088" i="1"/>
  <c r="L1088" i="1" s="1"/>
  <c r="A1089" i="1"/>
  <c r="L1089" i="1" s="1"/>
  <c r="A1090" i="1"/>
  <c r="L1090" i="1" s="1"/>
  <c r="A1091" i="1"/>
  <c r="L1091" i="1" s="1"/>
  <c r="A1092" i="1"/>
  <c r="L1092" i="1" s="1"/>
  <c r="A1093" i="1"/>
  <c r="L1093" i="1" s="1"/>
  <c r="A1094" i="1"/>
  <c r="L1094" i="1" s="1"/>
  <c r="A1095" i="1"/>
  <c r="L1095" i="1" s="1"/>
  <c r="A1096" i="1"/>
  <c r="L1096" i="1" s="1"/>
  <c r="A1097" i="1"/>
  <c r="L1097" i="1" s="1"/>
  <c r="A1098" i="1"/>
  <c r="L1098" i="1" s="1"/>
  <c r="A1099" i="1"/>
  <c r="L1099" i="1" s="1"/>
  <c r="A1100" i="1"/>
  <c r="L1100" i="1" s="1"/>
  <c r="A1101" i="1"/>
  <c r="L1101" i="1" s="1"/>
  <c r="A1102" i="1"/>
  <c r="L1102" i="1" s="1"/>
  <c r="A1103" i="1"/>
  <c r="L1103" i="1" s="1"/>
  <c r="A1104" i="1"/>
  <c r="L1104" i="1" s="1"/>
  <c r="A1105" i="1"/>
  <c r="L1105" i="1" s="1"/>
  <c r="A1106" i="1"/>
  <c r="L1106" i="1" s="1"/>
  <c r="A1107" i="1"/>
  <c r="L1107" i="1" s="1"/>
  <c r="A1108" i="1"/>
  <c r="L1108" i="1" s="1"/>
  <c r="A1109" i="1"/>
  <c r="L1109" i="1" s="1"/>
  <c r="A1110" i="1"/>
  <c r="L1110" i="1" s="1"/>
  <c r="A1111" i="1"/>
  <c r="L1111" i="1" s="1"/>
  <c r="A1112" i="1"/>
  <c r="L1112" i="1" s="1"/>
  <c r="A1113" i="1"/>
  <c r="L1113" i="1" s="1"/>
  <c r="A1114" i="1"/>
  <c r="L1114" i="1" s="1"/>
  <c r="A1115" i="1"/>
  <c r="L1115" i="1" s="1"/>
  <c r="A1116" i="1"/>
  <c r="L1116" i="1" s="1"/>
  <c r="A1117" i="1"/>
  <c r="L1117" i="1" s="1"/>
  <c r="A1118" i="1"/>
  <c r="L1118" i="1" s="1"/>
  <c r="A1119" i="1"/>
  <c r="L1119" i="1" s="1"/>
  <c r="A1120" i="1"/>
  <c r="L1120" i="1" s="1"/>
  <c r="A1121" i="1"/>
  <c r="L1121" i="1" s="1"/>
  <c r="A1122" i="1"/>
  <c r="L1122" i="1" s="1"/>
  <c r="A1123" i="1"/>
  <c r="L1123" i="1" s="1"/>
  <c r="A1124" i="1"/>
  <c r="L1124" i="1" s="1"/>
  <c r="A1125" i="1"/>
  <c r="L1125" i="1" s="1"/>
  <c r="A1126" i="1"/>
  <c r="L1126" i="1" s="1"/>
  <c r="A1127" i="1"/>
  <c r="L1127" i="1" s="1"/>
  <c r="A1128" i="1"/>
  <c r="L1128" i="1" s="1"/>
  <c r="A1129" i="1"/>
  <c r="L1129" i="1" s="1"/>
  <c r="A1130" i="1"/>
  <c r="L1130" i="1" s="1"/>
  <c r="A1131" i="1"/>
  <c r="L1131" i="1" s="1"/>
  <c r="A1132" i="1"/>
  <c r="L1132" i="1" s="1"/>
  <c r="A1133" i="1"/>
  <c r="L1133" i="1" s="1"/>
  <c r="A1134" i="1"/>
  <c r="L1134" i="1" s="1"/>
  <c r="A1135" i="1"/>
  <c r="L1135" i="1" s="1"/>
  <c r="A1136" i="1"/>
  <c r="L1136" i="1" s="1"/>
  <c r="A1137" i="1"/>
  <c r="L1137" i="1" s="1"/>
  <c r="A1138" i="1"/>
  <c r="L1138" i="1" s="1"/>
  <c r="A1139" i="1"/>
  <c r="L1139" i="1" s="1"/>
  <c r="A1140" i="1"/>
  <c r="L1140" i="1" s="1"/>
  <c r="A1141" i="1"/>
  <c r="L1141" i="1" s="1"/>
  <c r="A1142" i="1"/>
  <c r="L1142" i="1" s="1"/>
  <c r="A1143" i="1"/>
  <c r="L1143" i="1" s="1"/>
  <c r="A1144" i="1"/>
  <c r="L1144" i="1" s="1"/>
  <c r="A1145" i="1"/>
  <c r="L1145" i="1" s="1"/>
  <c r="A1146" i="1"/>
  <c r="L1146" i="1" s="1"/>
  <c r="A1147" i="1"/>
  <c r="L1147" i="1" s="1"/>
  <c r="A1148" i="1"/>
  <c r="L1148" i="1" s="1"/>
  <c r="A1149" i="1"/>
  <c r="L1149" i="1" s="1"/>
  <c r="A1150" i="1"/>
  <c r="L1150" i="1" s="1"/>
  <c r="A1151" i="1"/>
  <c r="L1151" i="1" s="1"/>
  <c r="A1152" i="1"/>
  <c r="L1152" i="1" s="1"/>
  <c r="A1153" i="1"/>
  <c r="L1153" i="1" s="1"/>
  <c r="A1154" i="1"/>
  <c r="L1154" i="1" s="1"/>
  <c r="A1155" i="1"/>
  <c r="L1155" i="1" s="1"/>
  <c r="A1156" i="1"/>
  <c r="L1156" i="1" s="1"/>
  <c r="A1157" i="1"/>
  <c r="L1157" i="1" s="1"/>
  <c r="A1158" i="1"/>
  <c r="L1158" i="1" s="1"/>
  <c r="A1159" i="1"/>
  <c r="L1159" i="1" s="1"/>
  <c r="A1160" i="1"/>
  <c r="L1160" i="1" s="1"/>
  <c r="A1161" i="1"/>
  <c r="L1161" i="1" s="1"/>
  <c r="A1162" i="1"/>
  <c r="L1162" i="1" s="1"/>
  <c r="A1163" i="1"/>
  <c r="L1163" i="1" s="1"/>
  <c r="A1164" i="1"/>
  <c r="L1164" i="1" s="1"/>
  <c r="A1165" i="1"/>
  <c r="L1165" i="1" s="1"/>
  <c r="A1166" i="1"/>
  <c r="L1166" i="1" s="1"/>
  <c r="A1167" i="1"/>
  <c r="L1167" i="1" s="1"/>
  <c r="A1168" i="1"/>
  <c r="L1168" i="1" s="1"/>
  <c r="A1169" i="1"/>
  <c r="L1169" i="1" s="1"/>
  <c r="A1170" i="1"/>
  <c r="L1170" i="1" s="1"/>
  <c r="A1171" i="1"/>
  <c r="L1171" i="1" s="1"/>
  <c r="A1172" i="1"/>
  <c r="L1172" i="1" s="1"/>
  <c r="A1173" i="1"/>
  <c r="L1173" i="1" s="1"/>
  <c r="A1174" i="1"/>
  <c r="L1174" i="1" s="1"/>
  <c r="A1175" i="1"/>
  <c r="L1175" i="1" s="1"/>
  <c r="A1176" i="1"/>
  <c r="L1176" i="1" s="1"/>
  <c r="A1177" i="1"/>
  <c r="L1177" i="1" s="1"/>
  <c r="A1178" i="1"/>
  <c r="L1178" i="1" s="1"/>
  <c r="A1179" i="1"/>
  <c r="L1179" i="1" s="1"/>
  <c r="A1180" i="1"/>
  <c r="L1180" i="1" s="1"/>
  <c r="A1181" i="1"/>
  <c r="L1181" i="1" s="1"/>
  <c r="A1182" i="1"/>
  <c r="L1182" i="1" s="1"/>
  <c r="A1183" i="1"/>
  <c r="L1183" i="1" s="1"/>
  <c r="A1184" i="1"/>
  <c r="L1184" i="1" s="1"/>
  <c r="A1185" i="1"/>
  <c r="L1185" i="1" s="1"/>
  <c r="A1186" i="1"/>
  <c r="L1186" i="1" s="1"/>
  <c r="A1187" i="1"/>
  <c r="L1187" i="1" s="1"/>
  <c r="A1188" i="1"/>
  <c r="L1188" i="1" s="1"/>
  <c r="A1189" i="1"/>
  <c r="L1189" i="1" s="1"/>
  <c r="A1190" i="1"/>
  <c r="L1190" i="1" s="1"/>
  <c r="A1191" i="1"/>
  <c r="L1191" i="1" s="1"/>
  <c r="A1192" i="1"/>
  <c r="L1192" i="1" s="1"/>
  <c r="A1193" i="1"/>
  <c r="L1193" i="1" s="1"/>
  <c r="A1194" i="1"/>
  <c r="L1194" i="1" s="1"/>
  <c r="A1195" i="1"/>
  <c r="L1195" i="1" s="1"/>
  <c r="A1196" i="1"/>
  <c r="L1196" i="1" s="1"/>
  <c r="A1197" i="1"/>
  <c r="L1197" i="1" s="1"/>
  <c r="A1198" i="1"/>
  <c r="L1198" i="1" s="1"/>
  <c r="A1199" i="1"/>
  <c r="L1199" i="1" s="1"/>
  <c r="A1200" i="1"/>
  <c r="L1200" i="1" s="1"/>
  <c r="A1201" i="1"/>
  <c r="L1201" i="1" s="1"/>
  <c r="A1202" i="1"/>
  <c r="L1202" i="1" s="1"/>
  <c r="A1203" i="1"/>
  <c r="L1203" i="1" s="1"/>
  <c r="A1204" i="1"/>
  <c r="L1204" i="1" s="1"/>
  <c r="A1205" i="1"/>
  <c r="L1205" i="1" s="1"/>
  <c r="A1206" i="1"/>
  <c r="L1206" i="1" s="1"/>
  <c r="A1207" i="1"/>
  <c r="L1207" i="1" s="1"/>
  <c r="A1208" i="1"/>
  <c r="L1208" i="1" s="1"/>
  <c r="A1209" i="1"/>
  <c r="L1209" i="1" s="1"/>
  <c r="A1210" i="1"/>
  <c r="L1210" i="1" s="1"/>
  <c r="A1211" i="1"/>
  <c r="L1211" i="1" s="1"/>
  <c r="A1212" i="1"/>
  <c r="L1212" i="1" s="1"/>
  <c r="A1213" i="1"/>
  <c r="L1213" i="1" s="1"/>
  <c r="A1214" i="1"/>
  <c r="L1214" i="1" s="1"/>
  <c r="A1215" i="1"/>
  <c r="L1215" i="1" s="1"/>
  <c r="A1216" i="1"/>
  <c r="L1216" i="1" s="1"/>
  <c r="A1217" i="1"/>
  <c r="L1217" i="1" s="1"/>
  <c r="A1218" i="1"/>
  <c r="L1218" i="1" s="1"/>
  <c r="A1219" i="1"/>
  <c r="L1219" i="1" s="1"/>
  <c r="A1220" i="1"/>
  <c r="L1220" i="1" s="1"/>
  <c r="A1221" i="1"/>
  <c r="L1221" i="1" s="1"/>
  <c r="A1222" i="1"/>
  <c r="L1222" i="1" s="1"/>
  <c r="A1223" i="1"/>
  <c r="L1223" i="1" s="1"/>
  <c r="A1224" i="1"/>
  <c r="L1224" i="1" s="1"/>
  <c r="A1225" i="1"/>
  <c r="L1225" i="1" s="1"/>
  <c r="A1226" i="1"/>
  <c r="L1226" i="1" s="1"/>
  <c r="A1227" i="1"/>
  <c r="L1227" i="1" s="1"/>
  <c r="A1228" i="1"/>
  <c r="L1228" i="1" s="1"/>
  <c r="A1229" i="1"/>
  <c r="L1229" i="1" s="1"/>
  <c r="A1230" i="1"/>
  <c r="L1230" i="1" s="1"/>
  <c r="A1231" i="1"/>
  <c r="L1231" i="1" s="1"/>
  <c r="A1232" i="1"/>
  <c r="L1232" i="1" s="1"/>
  <c r="A1233" i="1"/>
  <c r="L1233" i="1" s="1"/>
  <c r="A1234" i="1"/>
  <c r="L1234" i="1" s="1"/>
  <c r="A1235" i="1"/>
  <c r="L1235" i="1" s="1"/>
  <c r="A1236" i="1"/>
  <c r="L1236" i="1" s="1"/>
  <c r="A1237" i="1"/>
  <c r="L1237" i="1" s="1"/>
  <c r="A1238" i="1"/>
  <c r="L1238" i="1" s="1"/>
  <c r="A1239" i="1"/>
  <c r="L1239" i="1" s="1"/>
  <c r="A1240" i="1"/>
  <c r="L1240" i="1" s="1"/>
  <c r="A1241" i="1"/>
  <c r="L1241" i="1" s="1"/>
  <c r="A1242" i="1"/>
  <c r="L1242" i="1" s="1"/>
  <c r="A1243" i="1"/>
  <c r="L1243" i="1" s="1"/>
  <c r="A1244" i="1"/>
  <c r="L1244" i="1" s="1"/>
  <c r="A1245" i="1"/>
  <c r="L1245" i="1" s="1"/>
  <c r="A1246" i="1"/>
  <c r="L1246" i="1" s="1"/>
  <c r="A1247" i="1"/>
  <c r="L1247" i="1" s="1"/>
  <c r="A1248" i="1"/>
  <c r="L1248" i="1" s="1"/>
  <c r="A1249" i="1"/>
  <c r="L1249" i="1" s="1"/>
  <c r="A1250" i="1"/>
  <c r="L1250" i="1" s="1"/>
  <c r="A1251" i="1"/>
  <c r="L1251" i="1" s="1"/>
  <c r="A1252" i="1"/>
  <c r="L1252" i="1" s="1"/>
  <c r="A1253" i="1"/>
  <c r="L1253" i="1" s="1"/>
  <c r="A1254" i="1"/>
  <c r="L1254" i="1" s="1"/>
  <c r="A1255" i="1"/>
  <c r="L1255" i="1" s="1"/>
  <c r="A1256" i="1"/>
  <c r="L1256" i="1" s="1"/>
  <c r="A1257" i="1"/>
  <c r="L1257" i="1" s="1"/>
  <c r="A1258" i="1"/>
  <c r="L1258" i="1" s="1"/>
  <c r="A1259" i="1"/>
  <c r="L1259" i="1" s="1"/>
  <c r="A1260" i="1"/>
  <c r="L1260" i="1" s="1"/>
  <c r="A1261" i="1"/>
  <c r="L1261" i="1" s="1"/>
  <c r="A1262" i="1"/>
  <c r="L1262" i="1" s="1"/>
  <c r="A1263" i="1"/>
  <c r="L1263" i="1" s="1"/>
  <c r="A1264" i="1"/>
  <c r="L1264" i="1" s="1"/>
  <c r="A1265" i="1"/>
  <c r="L1265" i="1" s="1"/>
  <c r="A1266" i="1"/>
  <c r="L1266" i="1" s="1"/>
  <c r="A1267" i="1"/>
  <c r="L1267" i="1" s="1"/>
  <c r="A1268" i="1"/>
  <c r="L1268" i="1" s="1"/>
  <c r="A1269" i="1"/>
  <c r="L1269" i="1" s="1"/>
  <c r="A1270" i="1"/>
  <c r="L1270" i="1" s="1"/>
  <c r="A1271" i="1"/>
  <c r="L1271" i="1" s="1"/>
  <c r="A1272" i="1"/>
  <c r="L1272" i="1" s="1"/>
  <c r="A1273" i="1"/>
  <c r="L1273" i="1" s="1"/>
  <c r="A1274" i="1"/>
  <c r="L1274" i="1" s="1"/>
  <c r="A1275" i="1"/>
  <c r="L1275" i="1" s="1"/>
  <c r="A1276" i="1"/>
  <c r="L1276" i="1" s="1"/>
  <c r="A1277" i="1"/>
  <c r="L1277" i="1" s="1"/>
  <c r="A1278" i="1"/>
  <c r="L1278" i="1" s="1"/>
  <c r="A1279" i="1"/>
  <c r="L1279" i="1" s="1"/>
  <c r="A1280" i="1"/>
  <c r="L1280" i="1" s="1"/>
  <c r="A1281" i="1"/>
  <c r="L1281" i="1" s="1"/>
  <c r="A1282" i="1"/>
  <c r="L1282" i="1" s="1"/>
  <c r="A1283" i="1"/>
  <c r="L1283" i="1" s="1"/>
  <c r="A1284" i="1"/>
  <c r="L1284" i="1" s="1"/>
  <c r="A1285" i="1"/>
  <c r="L1285" i="1" s="1"/>
  <c r="A1286" i="1"/>
  <c r="L1286" i="1" s="1"/>
  <c r="A1287" i="1"/>
  <c r="L1287" i="1" s="1"/>
  <c r="A1288" i="1"/>
  <c r="L1288" i="1" s="1"/>
  <c r="A1289" i="1"/>
  <c r="L1289" i="1" s="1"/>
  <c r="A1290" i="1"/>
  <c r="L1290" i="1" s="1"/>
  <c r="A1291" i="1"/>
  <c r="L1291" i="1" s="1"/>
  <c r="A1292" i="1"/>
  <c r="L1292" i="1" s="1"/>
  <c r="A1293" i="1"/>
  <c r="L1293" i="1" s="1"/>
  <c r="A1294" i="1"/>
  <c r="L1294" i="1" s="1"/>
  <c r="A1295" i="1"/>
  <c r="L1295" i="1" s="1"/>
  <c r="A1296" i="1"/>
  <c r="L1296" i="1" s="1"/>
  <c r="A1297" i="1"/>
  <c r="L1297" i="1" s="1"/>
  <c r="A1298" i="1"/>
  <c r="L1298" i="1" s="1"/>
  <c r="A1299" i="1"/>
  <c r="L1299" i="1" s="1"/>
  <c r="A1300" i="1"/>
  <c r="L1300" i="1" s="1"/>
  <c r="A1301" i="1"/>
  <c r="L1301" i="1" s="1"/>
  <c r="A1302" i="1"/>
  <c r="L1302" i="1" s="1"/>
  <c r="A1303" i="1"/>
  <c r="L1303" i="1" s="1"/>
  <c r="A1304" i="1"/>
  <c r="L1304" i="1" s="1"/>
  <c r="A1305" i="1"/>
  <c r="L1305" i="1" s="1"/>
  <c r="A1306" i="1"/>
  <c r="L1306" i="1" s="1"/>
  <c r="A1307" i="1"/>
  <c r="L1307" i="1" s="1"/>
  <c r="A1308" i="1"/>
  <c r="L1308" i="1" s="1"/>
  <c r="A1309" i="1"/>
  <c r="L1309" i="1" s="1"/>
  <c r="A1310" i="1"/>
  <c r="L1310" i="1" s="1"/>
  <c r="A1311" i="1"/>
  <c r="L1311" i="1" s="1"/>
  <c r="A1312" i="1"/>
  <c r="L1312" i="1" s="1"/>
  <c r="A1313" i="1"/>
  <c r="L1313" i="1" s="1"/>
  <c r="A1314" i="1"/>
  <c r="L1314" i="1" s="1"/>
  <c r="A1315" i="1"/>
  <c r="L1315" i="1" s="1"/>
  <c r="A1316" i="1"/>
  <c r="L1316" i="1" s="1"/>
  <c r="A1317" i="1"/>
  <c r="L1317" i="1" s="1"/>
  <c r="A1318" i="1"/>
  <c r="L1318" i="1" s="1"/>
  <c r="A1319" i="1"/>
  <c r="L1319" i="1" s="1"/>
  <c r="A1320" i="1"/>
  <c r="L1320" i="1" s="1"/>
  <c r="A1321" i="1"/>
  <c r="L1321" i="1" s="1"/>
  <c r="A1322" i="1"/>
  <c r="L1322" i="1" s="1"/>
  <c r="A1323" i="1"/>
  <c r="L1323" i="1" s="1"/>
  <c r="A1324" i="1"/>
  <c r="L1324" i="1" s="1"/>
  <c r="A1325" i="1"/>
  <c r="L1325" i="1" s="1"/>
  <c r="A1326" i="1"/>
  <c r="L1326" i="1" s="1"/>
  <c r="A1327" i="1"/>
  <c r="L1327" i="1" s="1"/>
  <c r="A1328" i="1"/>
  <c r="L1328" i="1" s="1"/>
  <c r="A1329" i="1"/>
  <c r="L1329" i="1" s="1"/>
  <c r="A1330" i="1"/>
  <c r="L1330" i="1" s="1"/>
  <c r="A1331" i="1"/>
  <c r="L1331" i="1" s="1"/>
  <c r="A1332" i="1"/>
  <c r="L1332" i="1" s="1"/>
  <c r="A1333" i="1"/>
  <c r="L1333" i="1" s="1"/>
  <c r="A1334" i="1"/>
  <c r="L1334" i="1" s="1"/>
  <c r="A1335" i="1"/>
  <c r="L1335" i="1" s="1"/>
  <c r="A1336" i="1"/>
  <c r="L1336" i="1" s="1"/>
  <c r="A1337" i="1"/>
  <c r="L1337" i="1" s="1"/>
  <c r="A1338" i="1"/>
  <c r="L1338" i="1" s="1"/>
  <c r="A1339" i="1"/>
  <c r="L1339" i="1" s="1"/>
  <c r="A1340" i="1"/>
  <c r="L1340" i="1" s="1"/>
  <c r="A1341" i="1"/>
  <c r="L1341" i="1" s="1"/>
  <c r="A1342" i="1"/>
  <c r="L1342" i="1" s="1"/>
  <c r="A1343" i="1"/>
  <c r="L1343" i="1" s="1"/>
  <c r="A1344" i="1"/>
  <c r="L1344" i="1" s="1"/>
  <c r="A1345" i="1"/>
  <c r="L1345" i="1" s="1"/>
  <c r="A1346" i="1"/>
  <c r="L1346" i="1" s="1"/>
  <c r="A1347" i="1"/>
  <c r="L1347" i="1" s="1"/>
  <c r="A1348" i="1"/>
  <c r="L1348" i="1" s="1"/>
  <c r="A1349" i="1"/>
  <c r="L1349" i="1" s="1"/>
  <c r="A1350" i="1"/>
  <c r="L1350" i="1" s="1"/>
  <c r="A1351" i="1"/>
  <c r="L1351" i="1" s="1"/>
  <c r="A1352" i="1"/>
  <c r="L1352" i="1" s="1"/>
  <c r="A1353" i="1"/>
  <c r="L1353" i="1" s="1"/>
  <c r="A1354" i="1"/>
  <c r="L1354" i="1" s="1"/>
  <c r="A1355" i="1"/>
  <c r="L1355" i="1" s="1"/>
  <c r="A1356" i="1"/>
  <c r="L1356" i="1" s="1"/>
  <c r="A1357" i="1"/>
  <c r="L1357" i="1" s="1"/>
  <c r="A1358" i="1"/>
  <c r="L1358" i="1" s="1"/>
  <c r="A1359" i="1"/>
  <c r="L1359" i="1" s="1"/>
  <c r="A1360" i="1"/>
  <c r="L1360" i="1" s="1"/>
  <c r="A1361" i="1"/>
  <c r="L1361" i="1" s="1"/>
  <c r="A1362" i="1"/>
  <c r="L1362" i="1" s="1"/>
  <c r="A1363" i="1"/>
  <c r="L1363" i="1" s="1"/>
  <c r="A1364" i="1"/>
  <c r="L1364" i="1" s="1"/>
  <c r="A1365" i="1"/>
  <c r="L1365" i="1" s="1"/>
  <c r="A1366" i="1"/>
  <c r="L1366" i="1" s="1"/>
  <c r="A1367" i="1"/>
  <c r="L1367" i="1" s="1"/>
  <c r="A1368" i="1"/>
  <c r="L1368" i="1" s="1"/>
  <c r="A1369" i="1"/>
  <c r="L1369" i="1" s="1"/>
  <c r="A1370" i="1"/>
  <c r="L1370" i="1" s="1"/>
  <c r="A1371" i="1"/>
  <c r="L1371" i="1" s="1"/>
  <c r="A1372" i="1"/>
  <c r="L1372" i="1" s="1"/>
  <c r="A1373" i="1"/>
  <c r="L1373" i="1" s="1"/>
  <c r="A1374" i="1"/>
  <c r="L1374" i="1" s="1"/>
  <c r="A1375" i="1"/>
  <c r="L1375" i="1" s="1"/>
  <c r="A1376" i="1"/>
  <c r="L1376" i="1" s="1"/>
  <c r="A1377" i="1"/>
  <c r="L1377" i="1" s="1"/>
  <c r="A1378" i="1"/>
  <c r="L1378" i="1" s="1"/>
  <c r="A1379" i="1"/>
  <c r="L1379" i="1" s="1"/>
  <c r="A1380" i="1"/>
  <c r="L1380" i="1" s="1"/>
  <c r="A1381" i="1"/>
  <c r="L1381" i="1" s="1"/>
  <c r="A1382" i="1"/>
  <c r="L1382" i="1" s="1"/>
  <c r="A1383" i="1"/>
  <c r="L1383" i="1" s="1"/>
  <c r="A1384" i="1"/>
  <c r="L1384" i="1" s="1"/>
  <c r="A1385" i="1"/>
  <c r="L1385" i="1" s="1"/>
  <c r="A1386" i="1"/>
  <c r="L1386" i="1" s="1"/>
  <c r="A1387" i="1"/>
  <c r="L1387" i="1" s="1"/>
  <c r="A1388" i="1"/>
  <c r="L1388" i="1" s="1"/>
  <c r="A1389" i="1"/>
  <c r="L1389" i="1" s="1"/>
  <c r="A1390" i="1"/>
  <c r="L1390" i="1" s="1"/>
  <c r="A1391" i="1"/>
  <c r="L1391" i="1" s="1"/>
  <c r="A1392" i="1"/>
  <c r="L1392" i="1" s="1"/>
  <c r="A1393" i="1"/>
  <c r="L1393" i="1" s="1"/>
  <c r="A1394" i="1"/>
  <c r="L1394" i="1" s="1"/>
  <c r="A1395" i="1"/>
  <c r="L1395" i="1" s="1"/>
  <c r="A1396" i="1"/>
  <c r="L1396" i="1" s="1"/>
  <c r="A1397" i="1"/>
  <c r="L1397" i="1" s="1"/>
  <c r="A1398" i="1"/>
  <c r="L1398" i="1" s="1"/>
  <c r="A1399" i="1"/>
  <c r="L1399" i="1" s="1"/>
  <c r="A1400" i="1"/>
  <c r="L1400" i="1" s="1"/>
  <c r="A1401" i="1"/>
  <c r="L1401" i="1" s="1"/>
  <c r="A1402" i="1"/>
  <c r="L1402" i="1" s="1"/>
  <c r="A1403" i="1"/>
  <c r="L1403" i="1" s="1"/>
  <c r="A1404" i="1"/>
  <c r="L1404" i="1" s="1"/>
  <c r="A1405" i="1"/>
  <c r="L1405" i="1" s="1"/>
  <c r="A1406" i="1"/>
  <c r="L1406" i="1" s="1"/>
  <c r="A1407" i="1"/>
  <c r="L1407" i="1" s="1"/>
  <c r="A1408" i="1"/>
  <c r="L1408" i="1" s="1"/>
  <c r="A1409" i="1"/>
  <c r="L1409" i="1" s="1"/>
  <c r="A1410" i="1"/>
  <c r="L1410" i="1" s="1"/>
  <c r="A1411" i="1"/>
  <c r="L1411" i="1" s="1"/>
  <c r="A1412" i="1"/>
  <c r="L1412" i="1" s="1"/>
  <c r="A1413" i="1"/>
  <c r="L1413" i="1" s="1"/>
  <c r="A1414" i="1"/>
  <c r="L1414" i="1" s="1"/>
  <c r="A1415" i="1"/>
  <c r="L1415" i="1" s="1"/>
  <c r="A1416" i="1"/>
  <c r="L1416" i="1" s="1"/>
  <c r="A1417" i="1"/>
  <c r="L1417" i="1" s="1"/>
  <c r="A1418" i="1"/>
  <c r="L1418" i="1" s="1"/>
  <c r="A1419" i="1"/>
  <c r="L1419" i="1" s="1"/>
  <c r="A1420" i="1"/>
  <c r="L1420" i="1" s="1"/>
  <c r="A1421" i="1"/>
  <c r="L1421" i="1" s="1"/>
  <c r="A1422" i="1"/>
  <c r="L1422" i="1" s="1"/>
  <c r="A1423" i="1"/>
  <c r="L1423" i="1" s="1"/>
  <c r="A1424" i="1"/>
  <c r="L1424" i="1" s="1"/>
  <c r="A1425" i="1"/>
  <c r="L1425" i="1" s="1"/>
  <c r="A1426" i="1"/>
  <c r="L1426" i="1" s="1"/>
  <c r="A1427" i="1"/>
  <c r="L1427" i="1" s="1"/>
  <c r="A1428" i="1"/>
  <c r="L1428" i="1" s="1"/>
  <c r="A1429" i="1"/>
  <c r="L1429" i="1" s="1"/>
  <c r="A1430" i="1"/>
  <c r="L1430" i="1" s="1"/>
  <c r="A1431" i="1"/>
  <c r="L1431" i="1" s="1"/>
  <c r="A1432" i="1"/>
  <c r="L1432" i="1" s="1"/>
  <c r="A1433" i="1"/>
  <c r="L1433" i="1" s="1"/>
  <c r="A1434" i="1"/>
  <c r="L1434" i="1" s="1"/>
  <c r="A1435" i="1"/>
  <c r="L1435" i="1" s="1"/>
  <c r="A1436" i="1"/>
  <c r="L1436" i="1" s="1"/>
  <c r="A1437" i="1"/>
  <c r="L1437" i="1" s="1"/>
  <c r="A1438" i="1"/>
  <c r="L1438" i="1" s="1"/>
  <c r="A1439" i="1"/>
  <c r="L1439" i="1" s="1"/>
  <c r="A1440" i="1"/>
  <c r="L1440" i="1" s="1"/>
  <c r="A1441" i="1"/>
  <c r="L1441" i="1" s="1"/>
  <c r="A1442" i="1"/>
  <c r="L1442" i="1" s="1"/>
  <c r="A1443" i="1"/>
  <c r="L1443" i="1" s="1"/>
  <c r="A1444" i="1"/>
  <c r="L1444" i="1" s="1"/>
  <c r="A1445" i="1"/>
  <c r="L1445" i="1" s="1"/>
  <c r="A1446" i="1"/>
  <c r="L1446" i="1" s="1"/>
  <c r="A1447" i="1"/>
  <c r="L1447" i="1" s="1"/>
  <c r="A1448" i="1"/>
  <c r="L1448" i="1" s="1"/>
  <c r="A1449" i="1"/>
  <c r="L1449" i="1" s="1"/>
  <c r="A1450" i="1"/>
  <c r="L1450" i="1" s="1"/>
  <c r="A1451" i="1"/>
  <c r="L1451" i="1" s="1"/>
  <c r="A1452" i="1"/>
  <c r="L1452" i="1" s="1"/>
  <c r="A1453" i="1"/>
  <c r="L1453" i="1" s="1"/>
  <c r="A1454" i="1"/>
  <c r="L1454" i="1" s="1"/>
  <c r="A1455" i="1"/>
  <c r="L1455" i="1" s="1"/>
  <c r="A1456" i="1"/>
  <c r="L1456" i="1" s="1"/>
  <c r="A1457" i="1"/>
  <c r="L1457" i="1" s="1"/>
  <c r="A1458" i="1"/>
  <c r="L1458" i="1" s="1"/>
  <c r="A1459" i="1"/>
  <c r="L1459" i="1" s="1"/>
  <c r="A1460" i="1"/>
  <c r="L1460" i="1" s="1"/>
  <c r="A1461" i="1"/>
  <c r="L1461" i="1" s="1"/>
  <c r="A1462" i="1"/>
  <c r="L1462" i="1" s="1"/>
  <c r="A1463" i="1"/>
  <c r="L1463" i="1" s="1"/>
  <c r="A1464" i="1"/>
  <c r="L1464" i="1" s="1"/>
  <c r="A1465" i="1"/>
  <c r="L1465" i="1" s="1"/>
  <c r="A1466" i="1"/>
  <c r="L1466" i="1" s="1"/>
  <c r="A1467" i="1"/>
  <c r="L1467" i="1" s="1"/>
  <c r="A1468" i="1"/>
  <c r="L1468" i="1" s="1"/>
  <c r="A1469" i="1"/>
  <c r="L1469" i="1" s="1"/>
  <c r="A1470" i="1"/>
  <c r="L1470" i="1" s="1"/>
  <c r="A1471" i="1"/>
  <c r="L1471" i="1" s="1"/>
  <c r="A1472" i="1"/>
  <c r="L1472" i="1" s="1"/>
  <c r="A1473" i="1"/>
  <c r="L1473" i="1" s="1"/>
  <c r="A1474" i="1"/>
  <c r="L1474" i="1" s="1"/>
  <c r="A1475" i="1"/>
  <c r="L1475" i="1" s="1"/>
  <c r="A1476" i="1"/>
  <c r="L1476" i="1" s="1"/>
  <c r="A1477" i="1"/>
  <c r="L1477" i="1" s="1"/>
  <c r="A1478" i="1"/>
  <c r="L1478" i="1" s="1"/>
  <c r="A1479" i="1"/>
  <c r="L1479" i="1" s="1"/>
  <c r="A1480" i="1"/>
  <c r="L1480" i="1" s="1"/>
  <c r="A1481" i="1"/>
  <c r="L1481" i="1" s="1"/>
  <c r="A1482" i="1"/>
  <c r="L1482" i="1" s="1"/>
  <c r="A1483" i="1"/>
  <c r="L1483" i="1" s="1"/>
  <c r="A1484" i="1"/>
  <c r="L1484" i="1" s="1"/>
  <c r="A1485" i="1"/>
  <c r="L1485" i="1" s="1"/>
  <c r="A1486" i="1"/>
  <c r="L1486" i="1" s="1"/>
  <c r="A1487" i="1"/>
  <c r="L1487" i="1" s="1"/>
  <c r="A1488" i="1"/>
  <c r="L1488" i="1" s="1"/>
  <c r="A1489" i="1"/>
  <c r="L1489" i="1" s="1"/>
  <c r="A1490" i="1"/>
  <c r="L1490" i="1" s="1"/>
  <c r="A1491" i="1"/>
  <c r="L1491" i="1" s="1"/>
  <c r="A1492" i="1"/>
  <c r="L1492" i="1" s="1"/>
  <c r="A1493" i="1"/>
  <c r="L1493" i="1" s="1"/>
  <c r="A1494" i="1"/>
  <c r="L1494" i="1" s="1"/>
  <c r="A1495" i="1"/>
  <c r="L1495" i="1" s="1"/>
  <c r="A1496" i="1"/>
  <c r="L1496" i="1" s="1"/>
  <c r="A1497" i="1"/>
  <c r="L1497" i="1" s="1"/>
  <c r="A1498" i="1"/>
  <c r="L1498" i="1" s="1"/>
  <c r="A1499" i="1"/>
  <c r="L1499" i="1" s="1"/>
  <c r="A1500" i="1"/>
  <c r="L1500" i="1" s="1"/>
  <c r="A1501" i="1"/>
  <c r="L1501" i="1" s="1"/>
  <c r="A1502" i="1"/>
  <c r="L1502" i="1" s="1"/>
  <c r="A1503" i="1"/>
  <c r="L1503" i="1" s="1"/>
  <c r="A1504" i="1"/>
  <c r="L1504" i="1" s="1"/>
  <c r="A1505" i="1"/>
  <c r="L1505" i="1" s="1"/>
  <c r="A1506" i="1"/>
  <c r="L1506" i="1" s="1"/>
  <c r="A1507" i="1"/>
  <c r="L1507" i="1" s="1"/>
  <c r="A1508" i="1"/>
  <c r="L1508" i="1" s="1"/>
  <c r="A1509" i="1"/>
  <c r="L1509" i="1" s="1"/>
  <c r="A1510" i="1"/>
  <c r="L1510" i="1" s="1"/>
  <c r="A1511" i="1"/>
  <c r="L1511" i="1" s="1"/>
  <c r="A1512" i="1"/>
  <c r="L1512" i="1" s="1"/>
  <c r="A1513" i="1"/>
  <c r="L1513" i="1" s="1"/>
  <c r="A1514" i="1"/>
  <c r="L1514" i="1" s="1"/>
  <c r="A1515" i="1"/>
  <c r="L1515" i="1" s="1"/>
  <c r="A1516" i="1"/>
  <c r="L1516" i="1" s="1"/>
  <c r="A1517" i="1"/>
  <c r="L1517" i="1" s="1"/>
  <c r="A1518" i="1"/>
  <c r="L1518" i="1" s="1"/>
  <c r="A1519" i="1"/>
  <c r="L1519" i="1" s="1"/>
  <c r="A1520" i="1"/>
  <c r="L1520" i="1" s="1"/>
  <c r="A1521" i="1"/>
  <c r="L1521" i="1" s="1"/>
  <c r="A1522" i="1"/>
  <c r="L1522" i="1" s="1"/>
  <c r="A1523" i="1"/>
  <c r="L1523" i="1" s="1"/>
  <c r="A1524" i="1"/>
  <c r="L1524" i="1" s="1"/>
  <c r="A1525" i="1"/>
  <c r="L1525" i="1" s="1"/>
  <c r="A1526" i="1"/>
  <c r="L1526" i="1" s="1"/>
  <c r="A1527" i="1"/>
  <c r="L1527" i="1" s="1"/>
  <c r="A1528" i="1"/>
  <c r="L1528" i="1" s="1"/>
  <c r="A1529" i="1"/>
  <c r="L1529" i="1" s="1"/>
  <c r="A1530" i="1"/>
  <c r="L1530" i="1" s="1"/>
  <c r="A1531" i="1"/>
  <c r="L1531" i="1" s="1"/>
  <c r="A1532" i="1"/>
  <c r="L1532" i="1" s="1"/>
  <c r="A1533" i="1"/>
  <c r="L1533" i="1" s="1"/>
  <c r="A1534" i="1"/>
  <c r="L1534" i="1" s="1"/>
  <c r="A1535" i="1"/>
  <c r="L1535" i="1" s="1"/>
  <c r="A1536" i="1"/>
  <c r="L1536" i="1" s="1"/>
  <c r="A1537" i="1"/>
  <c r="L1537" i="1" s="1"/>
  <c r="A1538" i="1"/>
  <c r="L1538" i="1" s="1"/>
  <c r="A1539" i="1"/>
  <c r="L1539" i="1" s="1"/>
  <c r="A1540" i="1"/>
  <c r="L1540" i="1" s="1"/>
  <c r="A1541" i="1"/>
  <c r="L1541" i="1" s="1"/>
  <c r="A1542" i="1"/>
  <c r="L1542" i="1" s="1"/>
  <c r="A1543" i="1"/>
  <c r="L1543" i="1" s="1"/>
  <c r="A1544" i="1"/>
  <c r="L1544" i="1" s="1"/>
  <c r="A1545" i="1"/>
  <c r="L1545" i="1" s="1"/>
  <c r="A1546" i="1"/>
  <c r="L1546" i="1" s="1"/>
  <c r="A1547" i="1"/>
  <c r="L1547" i="1" s="1"/>
  <c r="A1548" i="1"/>
  <c r="L1548" i="1" s="1"/>
  <c r="A1549" i="1"/>
  <c r="L1549" i="1" s="1"/>
  <c r="A1550" i="1"/>
  <c r="L1550" i="1" s="1"/>
  <c r="A1551" i="1"/>
  <c r="L1551" i="1" s="1"/>
  <c r="A1552" i="1"/>
  <c r="L1552" i="1" s="1"/>
  <c r="A1553" i="1"/>
  <c r="L1553" i="1" s="1"/>
  <c r="A1554" i="1"/>
  <c r="L1554" i="1" s="1"/>
  <c r="A1555" i="1"/>
  <c r="L1555" i="1" s="1"/>
  <c r="A1556" i="1"/>
  <c r="L1556" i="1" s="1"/>
  <c r="A1557" i="1"/>
  <c r="L1557" i="1" s="1"/>
  <c r="A1558" i="1"/>
  <c r="L1558" i="1" s="1"/>
  <c r="A1559" i="1"/>
  <c r="L1559" i="1" s="1"/>
  <c r="A1560" i="1"/>
  <c r="L1560" i="1" s="1"/>
  <c r="A1561" i="1"/>
  <c r="L1561" i="1" s="1"/>
  <c r="A1562" i="1"/>
  <c r="L1562" i="1" s="1"/>
  <c r="A1563" i="1"/>
  <c r="L1563" i="1" s="1"/>
  <c r="A1564" i="1"/>
  <c r="L1564" i="1" s="1"/>
  <c r="A1565" i="1"/>
  <c r="L1565" i="1" s="1"/>
  <c r="A1566" i="1"/>
  <c r="L1566" i="1" s="1"/>
  <c r="A1567" i="1"/>
  <c r="L1567" i="1" s="1"/>
  <c r="A1568" i="1"/>
  <c r="L1568" i="1" s="1"/>
  <c r="A1569" i="1"/>
  <c r="L1569" i="1" s="1"/>
  <c r="A1570" i="1"/>
  <c r="L1570" i="1" s="1"/>
  <c r="A1571" i="1"/>
  <c r="L1571" i="1" s="1"/>
  <c r="A1572" i="1"/>
  <c r="L1572" i="1" s="1"/>
  <c r="A1573" i="1"/>
  <c r="L1573" i="1" s="1"/>
  <c r="A1574" i="1"/>
  <c r="L1574" i="1" s="1"/>
  <c r="A1575" i="1"/>
  <c r="L1575" i="1" s="1"/>
  <c r="A1576" i="1"/>
  <c r="L1576" i="1" s="1"/>
  <c r="A1577" i="1"/>
  <c r="L1577" i="1" s="1"/>
  <c r="A1578" i="1"/>
  <c r="L1578" i="1" s="1"/>
  <c r="A1579" i="1"/>
  <c r="L1579" i="1" s="1"/>
  <c r="A1580" i="1"/>
  <c r="L1580" i="1" s="1"/>
  <c r="A1581" i="1"/>
  <c r="L1581" i="1" s="1"/>
  <c r="A1582" i="1"/>
  <c r="L1582" i="1" s="1"/>
  <c r="A1583" i="1"/>
  <c r="L1583" i="1" s="1"/>
  <c r="A1584" i="1"/>
  <c r="L1584" i="1" s="1"/>
  <c r="A1585" i="1"/>
  <c r="L1585" i="1" s="1"/>
  <c r="A1586" i="1"/>
  <c r="L1586" i="1" s="1"/>
  <c r="A1587" i="1"/>
  <c r="L1587" i="1" s="1"/>
  <c r="A1588" i="1"/>
  <c r="L1588" i="1" s="1"/>
  <c r="A1589" i="1"/>
  <c r="L1589" i="1" s="1"/>
  <c r="A1590" i="1"/>
  <c r="L1590" i="1" s="1"/>
  <c r="A1591" i="1"/>
  <c r="L1591" i="1" s="1"/>
  <c r="A1592" i="1"/>
  <c r="L1592" i="1" s="1"/>
  <c r="A1593" i="1"/>
  <c r="L1593" i="1" s="1"/>
  <c r="A1594" i="1"/>
  <c r="L1594" i="1" s="1"/>
  <c r="A1595" i="1"/>
  <c r="L1595" i="1" s="1"/>
  <c r="A1596" i="1"/>
  <c r="L1596" i="1" s="1"/>
  <c r="A1597" i="1"/>
  <c r="L1597" i="1" s="1"/>
  <c r="A1598" i="1"/>
  <c r="L1598" i="1" s="1"/>
  <c r="A1599" i="1"/>
  <c r="L1599" i="1" s="1"/>
  <c r="A1600" i="1"/>
  <c r="L1600" i="1" s="1"/>
  <c r="A1601" i="1"/>
  <c r="L1601" i="1" s="1"/>
  <c r="A1602" i="1"/>
  <c r="L1602" i="1" s="1"/>
  <c r="A1603" i="1"/>
  <c r="L1603" i="1" s="1"/>
  <c r="A1604" i="1"/>
  <c r="L1604" i="1" s="1"/>
  <c r="A1605" i="1"/>
  <c r="L1605" i="1" s="1"/>
  <c r="A1606" i="1"/>
  <c r="L1606" i="1" s="1"/>
  <c r="A1607" i="1"/>
  <c r="L1607" i="1" s="1"/>
  <c r="A1608" i="1"/>
  <c r="L1608" i="1" s="1"/>
  <c r="A1609" i="1"/>
  <c r="L1609" i="1" s="1"/>
  <c r="A1610" i="1"/>
  <c r="L1610" i="1" s="1"/>
  <c r="A1611" i="1"/>
  <c r="L1611" i="1" s="1"/>
  <c r="A1612" i="1"/>
  <c r="L1612" i="1" s="1"/>
  <c r="A1613" i="1"/>
  <c r="L1613" i="1" s="1"/>
  <c r="A1614" i="1"/>
  <c r="L1614" i="1" s="1"/>
  <c r="A1615" i="1"/>
  <c r="L1615" i="1" s="1"/>
  <c r="A1616" i="1"/>
  <c r="L1616" i="1" s="1"/>
  <c r="A1617" i="1"/>
  <c r="L1617" i="1" s="1"/>
  <c r="A1618" i="1"/>
  <c r="L1618" i="1" s="1"/>
  <c r="A1619" i="1"/>
  <c r="L1619" i="1" s="1"/>
  <c r="A1620" i="1"/>
  <c r="L1620" i="1" s="1"/>
  <c r="A1621" i="1"/>
  <c r="L1621" i="1" s="1"/>
  <c r="A1622" i="1"/>
  <c r="L1622" i="1" s="1"/>
  <c r="A1623" i="1"/>
  <c r="L1623" i="1" s="1"/>
  <c r="A1624" i="1"/>
  <c r="L1624" i="1" s="1"/>
  <c r="A1625" i="1"/>
  <c r="L1625" i="1" s="1"/>
  <c r="A1626" i="1"/>
  <c r="L1626" i="1" s="1"/>
  <c r="A1627" i="1"/>
  <c r="L1627" i="1" s="1"/>
  <c r="A1628" i="1"/>
  <c r="L1628" i="1" s="1"/>
  <c r="A1629" i="1"/>
  <c r="L1629" i="1" s="1"/>
  <c r="A1630" i="1"/>
  <c r="L1630" i="1" s="1"/>
  <c r="A1631" i="1"/>
  <c r="L1631" i="1" s="1"/>
  <c r="A1632" i="1"/>
  <c r="L1632" i="1" s="1"/>
  <c r="A1633" i="1"/>
  <c r="L1633" i="1" s="1"/>
  <c r="A1634" i="1"/>
  <c r="L1634" i="1" s="1"/>
  <c r="A1635" i="1"/>
  <c r="L1635" i="1" s="1"/>
  <c r="A1636" i="1"/>
  <c r="L1636" i="1" s="1"/>
  <c r="A1637" i="1"/>
  <c r="L1637" i="1" s="1"/>
  <c r="A1638" i="1"/>
  <c r="L1638" i="1" s="1"/>
  <c r="A1639" i="1"/>
  <c r="L1639" i="1" s="1"/>
  <c r="A1640" i="1"/>
  <c r="L1640" i="1" s="1"/>
  <c r="A1641" i="1"/>
  <c r="L1641" i="1" s="1"/>
  <c r="A1642" i="1"/>
  <c r="L1642" i="1" s="1"/>
  <c r="A1643" i="1"/>
  <c r="L1643" i="1" s="1"/>
  <c r="A1644" i="1"/>
  <c r="L1644" i="1" s="1"/>
  <c r="A1645" i="1"/>
  <c r="L1645" i="1" s="1"/>
  <c r="A1646" i="1"/>
  <c r="L1646" i="1" s="1"/>
  <c r="A1647" i="1"/>
  <c r="L1647" i="1" s="1"/>
  <c r="A1648" i="1"/>
  <c r="L1648" i="1" s="1"/>
  <c r="A1649" i="1"/>
  <c r="L1649" i="1" s="1"/>
  <c r="A1650" i="1"/>
  <c r="L1650" i="1" s="1"/>
  <c r="A1651" i="1"/>
  <c r="L1651" i="1" s="1"/>
  <c r="A1652" i="1"/>
  <c r="L1652" i="1" s="1"/>
  <c r="A1653" i="1"/>
  <c r="L1653" i="1" s="1"/>
  <c r="A1654" i="1"/>
  <c r="L1654" i="1" s="1"/>
  <c r="A1655" i="1"/>
  <c r="L1655" i="1" s="1"/>
  <c r="A1656" i="1"/>
  <c r="L1656" i="1" s="1"/>
  <c r="A1657" i="1"/>
  <c r="L1657" i="1" s="1"/>
  <c r="A1658" i="1"/>
  <c r="L1658" i="1" s="1"/>
  <c r="A1659" i="1"/>
  <c r="L1659" i="1" s="1"/>
  <c r="A1660" i="1"/>
  <c r="L1660" i="1" s="1"/>
  <c r="A1661" i="1"/>
  <c r="L1661" i="1" s="1"/>
  <c r="A1662" i="1"/>
  <c r="L1662" i="1" s="1"/>
  <c r="A1663" i="1"/>
  <c r="L1663" i="1" s="1"/>
  <c r="A1664" i="1"/>
  <c r="L1664" i="1" s="1"/>
  <c r="A1665" i="1"/>
  <c r="L1665" i="1" s="1"/>
  <c r="A1666" i="1"/>
  <c r="L1666" i="1" s="1"/>
  <c r="A1667" i="1"/>
  <c r="L1667" i="1" s="1"/>
  <c r="A1668" i="1"/>
  <c r="L1668" i="1" s="1"/>
  <c r="A1669" i="1"/>
  <c r="L1669" i="1" s="1"/>
  <c r="A1670" i="1"/>
  <c r="L1670" i="1" s="1"/>
  <c r="A1671" i="1"/>
  <c r="L1671" i="1" s="1"/>
  <c r="A1672" i="1"/>
  <c r="L1672" i="1" s="1"/>
  <c r="A1673" i="1"/>
  <c r="L1673" i="1" s="1"/>
  <c r="A1674" i="1"/>
  <c r="L1674" i="1" s="1"/>
  <c r="A1675" i="1"/>
  <c r="L1675" i="1" s="1"/>
  <c r="A1676" i="1"/>
  <c r="L1676" i="1" s="1"/>
  <c r="A1677" i="1"/>
  <c r="L1677" i="1" s="1"/>
  <c r="A1678" i="1"/>
  <c r="L1678" i="1" s="1"/>
  <c r="A1679" i="1"/>
  <c r="L1679" i="1" s="1"/>
  <c r="A1680" i="1"/>
  <c r="L1680" i="1" s="1"/>
  <c r="A1681" i="1"/>
  <c r="L1681" i="1" s="1"/>
  <c r="A1682" i="1"/>
  <c r="L1682" i="1" s="1"/>
  <c r="A1683" i="1"/>
  <c r="L1683" i="1" s="1"/>
  <c r="A1684" i="1"/>
  <c r="L1684" i="1" s="1"/>
  <c r="A1685" i="1"/>
  <c r="L1685" i="1" s="1"/>
  <c r="A1686" i="1"/>
  <c r="L1686" i="1" s="1"/>
  <c r="A1687" i="1"/>
  <c r="L1687" i="1" s="1"/>
  <c r="A1688" i="1"/>
  <c r="L1688" i="1" s="1"/>
  <c r="A1689" i="1"/>
  <c r="L1689" i="1" s="1"/>
  <c r="A1690" i="1"/>
  <c r="L1690" i="1" s="1"/>
  <c r="A1691" i="1"/>
  <c r="L1691" i="1" s="1"/>
  <c r="A1692" i="1"/>
  <c r="L1692" i="1" s="1"/>
  <c r="A1693" i="1"/>
  <c r="L1693" i="1" s="1"/>
  <c r="A1694" i="1"/>
  <c r="L1694" i="1" s="1"/>
  <c r="A1695" i="1"/>
  <c r="L1695" i="1" s="1"/>
  <c r="A1696" i="1"/>
  <c r="L1696" i="1" s="1"/>
  <c r="A1697" i="1"/>
  <c r="L1697" i="1" s="1"/>
  <c r="A1698" i="1"/>
  <c r="L1698" i="1" s="1"/>
  <c r="A1699" i="1"/>
  <c r="L1699" i="1" s="1"/>
  <c r="A1700" i="1"/>
  <c r="L1700" i="1" s="1"/>
  <c r="A1701" i="1"/>
  <c r="L1701" i="1" s="1"/>
  <c r="A1702" i="1"/>
  <c r="L1702" i="1" s="1"/>
  <c r="A1703" i="1"/>
  <c r="L1703" i="1" s="1"/>
  <c r="A1704" i="1"/>
  <c r="L1704" i="1" s="1"/>
  <c r="A1705" i="1"/>
  <c r="L1705" i="1" s="1"/>
  <c r="A1706" i="1"/>
  <c r="L1706" i="1" s="1"/>
  <c r="A1707" i="1"/>
  <c r="L1707" i="1" s="1"/>
  <c r="A1708" i="1"/>
  <c r="L1708" i="1" s="1"/>
  <c r="A1709" i="1"/>
  <c r="L1709" i="1" s="1"/>
  <c r="A1710" i="1"/>
  <c r="L1710" i="1" s="1"/>
  <c r="A1711" i="1"/>
  <c r="L1711" i="1" s="1"/>
  <c r="A1712" i="1"/>
  <c r="L1712" i="1" s="1"/>
  <c r="A1713" i="1"/>
  <c r="L1713" i="1" s="1"/>
  <c r="A1714" i="1"/>
  <c r="L1714" i="1" s="1"/>
  <c r="A1715" i="1"/>
  <c r="L1715" i="1" s="1"/>
  <c r="A1716" i="1"/>
  <c r="L1716" i="1" s="1"/>
  <c r="A1717" i="1"/>
  <c r="L1717" i="1" s="1"/>
  <c r="A1718" i="1"/>
  <c r="L1718" i="1" s="1"/>
  <c r="A1719" i="1"/>
  <c r="L1719" i="1" s="1"/>
  <c r="A1720" i="1"/>
  <c r="L1720" i="1" s="1"/>
  <c r="A1721" i="1"/>
  <c r="L1721" i="1" s="1"/>
  <c r="A1722" i="1"/>
  <c r="L1722" i="1" s="1"/>
  <c r="A1723" i="1"/>
  <c r="L1723" i="1" s="1"/>
  <c r="A1724" i="1"/>
  <c r="L1724" i="1" s="1"/>
  <c r="A1725" i="1"/>
  <c r="L1725" i="1" s="1"/>
  <c r="A1726" i="1"/>
  <c r="L1726" i="1" s="1"/>
  <c r="A1727" i="1"/>
  <c r="L1727" i="1" s="1"/>
  <c r="A1728" i="1"/>
  <c r="L1728" i="1" s="1"/>
  <c r="A1729" i="1"/>
  <c r="L1729" i="1" s="1"/>
  <c r="A1730" i="1"/>
  <c r="L1730" i="1" s="1"/>
  <c r="A1731" i="1"/>
  <c r="L1731" i="1" s="1"/>
  <c r="A1732" i="1"/>
  <c r="L1732" i="1" s="1"/>
  <c r="A1733" i="1"/>
  <c r="L1733" i="1" s="1"/>
  <c r="A1734" i="1"/>
  <c r="L1734" i="1" s="1"/>
  <c r="A1735" i="1"/>
  <c r="L1735" i="1" s="1"/>
  <c r="A1736" i="1"/>
  <c r="L1736" i="1" s="1"/>
  <c r="A1737" i="1"/>
  <c r="L1737" i="1" s="1"/>
  <c r="A1738" i="1"/>
  <c r="L1738" i="1" s="1"/>
  <c r="A1739" i="1"/>
  <c r="L1739" i="1" s="1"/>
  <c r="A1740" i="1"/>
  <c r="L1740" i="1" s="1"/>
  <c r="A1741" i="1"/>
  <c r="L1741" i="1" s="1"/>
  <c r="A1742" i="1"/>
  <c r="L1742" i="1" s="1"/>
  <c r="A1743" i="1"/>
  <c r="L1743" i="1" s="1"/>
  <c r="A1744" i="1"/>
  <c r="L1744" i="1" s="1"/>
  <c r="A1745" i="1"/>
  <c r="L1745" i="1" s="1"/>
  <c r="A1746" i="1"/>
  <c r="L1746" i="1" s="1"/>
  <c r="A1747" i="1"/>
  <c r="L1747" i="1" s="1"/>
  <c r="A1748" i="1"/>
  <c r="L1748" i="1" s="1"/>
  <c r="A1749" i="1"/>
  <c r="L1749" i="1" s="1"/>
  <c r="A1750" i="1"/>
  <c r="L1750" i="1" s="1"/>
  <c r="A1751" i="1"/>
  <c r="L1751" i="1" s="1"/>
  <c r="A1752" i="1"/>
  <c r="L1752" i="1" s="1"/>
  <c r="A1753" i="1"/>
  <c r="L1753" i="1" s="1"/>
  <c r="A1754" i="1"/>
  <c r="L1754" i="1" s="1"/>
  <c r="A1755" i="1"/>
  <c r="L1755" i="1" s="1"/>
  <c r="A1756" i="1"/>
  <c r="L1756" i="1" s="1"/>
  <c r="A1757" i="1"/>
  <c r="L1757" i="1" s="1"/>
  <c r="A1758" i="1"/>
  <c r="L1758" i="1" s="1"/>
  <c r="A1759" i="1"/>
  <c r="L1759" i="1" s="1"/>
  <c r="A1760" i="1"/>
  <c r="L1760" i="1" s="1"/>
  <c r="A1761" i="1"/>
  <c r="L1761" i="1" s="1"/>
  <c r="A1762" i="1"/>
  <c r="L1762" i="1" s="1"/>
  <c r="A1763" i="1"/>
  <c r="L1763" i="1" s="1"/>
  <c r="A1764" i="1"/>
  <c r="L1764" i="1" s="1"/>
  <c r="A1765" i="1"/>
  <c r="L1765" i="1" s="1"/>
  <c r="A1766" i="1"/>
  <c r="L1766" i="1" s="1"/>
  <c r="A1767" i="1"/>
  <c r="L1767" i="1" s="1"/>
  <c r="A1768" i="1"/>
  <c r="L1768" i="1" s="1"/>
  <c r="A1769" i="1"/>
  <c r="L1769" i="1" s="1"/>
  <c r="A1770" i="1"/>
  <c r="L1770" i="1" s="1"/>
  <c r="A1771" i="1"/>
  <c r="L1771" i="1" s="1"/>
  <c r="A1772" i="1"/>
  <c r="L1772" i="1" s="1"/>
  <c r="A1773" i="1"/>
  <c r="L1773" i="1" s="1"/>
  <c r="A1774" i="1"/>
  <c r="L1774" i="1" s="1"/>
  <c r="A1775" i="1"/>
  <c r="L1775" i="1" s="1"/>
  <c r="A1776" i="1"/>
  <c r="L1776" i="1" s="1"/>
  <c r="A1777" i="1"/>
  <c r="L1777" i="1" s="1"/>
  <c r="A1778" i="1"/>
  <c r="L1778" i="1" s="1"/>
  <c r="A1779" i="1"/>
  <c r="L1779" i="1" s="1"/>
  <c r="A1780" i="1"/>
  <c r="L1780" i="1" s="1"/>
  <c r="A1781" i="1"/>
  <c r="L1781" i="1" s="1"/>
  <c r="A1782" i="1"/>
  <c r="L1782" i="1" s="1"/>
  <c r="A1783" i="1"/>
  <c r="L1783" i="1" s="1"/>
  <c r="A1784" i="1"/>
  <c r="L1784" i="1" s="1"/>
  <c r="A1785" i="1"/>
  <c r="L1785" i="1" s="1"/>
  <c r="A1786" i="1"/>
  <c r="L1786" i="1" s="1"/>
  <c r="A1787" i="1"/>
  <c r="L1787" i="1" s="1"/>
  <c r="A1788" i="1"/>
  <c r="L1788" i="1" s="1"/>
  <c r="A1789" i="1"/>
  <c r="L1789" i="1" s="1"/>
  <c r="A1790" i="1"/>
  <c r="L1790" i="1" s="1"/>
  <c r="A1791" i="1"/>
  <c r="L1791" i="1" s="1"/>
  <c r="A1792" i="1"/>
  <c r="L1792" i="1" s="1"/>
  <c r="A1793" i="1"/>
  <c r="L1793" i="1" s="1"/>
  <c r="A1794" i="1"/>
  <c r="L1794" i="1" s="1"/>
  <c r="A1795" i="1"/>
  <c r="L1795" i="1" s="1"/>
  <c r="A1796" i="1"/>
  <c r="L1796" i="1" s="1"/>
  <c r="A1797" i="1"/>
  <c r="L1797" i="1" s="1"/>
  <c r="A1798" i="1"/>
  <c r="L1798" i="1" s="1"/>
  <c r="A1799" i="1"/>
  <c r="L1799" i="1" s="1"/>
  <c r="A1800" i="1"/>
  <c r="L1800" i="1" s="1"/>
  <c r="A1801" i="1"/>
  <c r="L1801" i="1" s="1"/>
  <c r="A1802" i="1"/>
  <c r="L1802" i="1" s="1"/>
  <c r="A1803" i="1"/>
  <c r="L1803" i="1" s="1"/>
  <c r="A1804" i="1"/>
  <c r="L1804" i="1" s="1"/>
  <c r="A1805" i="1"/>
  <c r="L1805" i="1" s="1"/>
  <c r="A1806" i="1"/>
  <c r="L1806" i="1" s="1"/>
  <c r="A1807" i="1"/>
  <c r="L1807" i="1" s="1"/>
  <c r="A1808" i="1"/>
  <c r="L1808" i="1" s="1"/>
  <c r="A1809" i="1"/>
  <c r="L1809" i="1" s="1"/>
  <c r="A1810" i="1"/>
  <c r="L1810" i="1" s="1"/>
  <c r="A1811" i="1"/>
  <c r="L1811" i="1" s="1"/>
  <c r="A1812" i="1"/>
  <c r="L1812" i="1" s="1"/>
  <c r="A1813" i="1"/>
  <c r="L1813" i="1" s="1"/>
  <c r="A1814" i="1"/>
  <c r="L1814" i="1" s="1"/>
  <c r="A1815" i="1"/>
  <c r="L1815" i="1" s="1"/>
  <c r="A1816" i="1"/>
  <c r="L1816" i="1" s="1"/>
  <c r="A1817" i="1"/>
  <c r="L1817" i="1" s="1"/>
  <c r="A1818" i="1"/>
  <c r="L1818" i="1" s="1"/>
  <c r="A1819" i="1"/>
  <c r="L1819" i="1" s="1"/>
  <c r="A1820" i="1"/>
  <c r="L1820" i="1" s="1"/>
  <c r="A1821" i="1"/>
  <c r="L1821" i="1" s="1"/>
  <c r="A1822" i="1"/>
  <c r="L1822" i="1" s="1"/>
  <c r="A1823" i="1"/>
  <c r="L1823" i="1" s="1"/>
  <c r="A1824" i="1"/>
  <c r="L1824" i="1" s="1"/>
  <c r="A1825" i="1"/>
  <c r="L1825" i="1" s="1"/>
  <c r="A1826" i="1"/>
  <c r="L1826" i="1" s="1"/>
  <c r="A1827" i="1"/>
  <c r="L1827" i="1" s="1"/>
  <c r="A1828" i="1"/>
  <c r="L1828" i="1" s="1"/>
  <c r="A1829" i="1"/>
  <c r="L1829" i="1" s="1"/>
  <c r="A1830" i="1"/>
  <c r="L1830" i="1" s="1"/>
  <c r="A1831" i="1"/>
  <c r="L1831" i="1" s="1"/>
  <c r="A1832" i="1"/>
  <c r="L1832" i="1" s="1"/>
  <c r="A1833" i="1"/>
  <c r="L1833" i="1" s="1"/>
  <c r="A1834" i="1"/>
  <c r="L1834" i="1" s="1"/>
  <c r="A1835" i="1"/>
  <c r="L1835" i="1" s="1"/>
  <c r="A1836" i="1"/>
  <c r="L1836" i="1" s="1"/>
  <c r="A1837" i="1"/>
  <c r="L1837" i="1" s="1"/>
  <c r="A1838" i="1"/>
  <c r="L1838" i="1" s="1"/>
  <c r="A1839" i="1"/>
  <c r="L1839" i="1" s="1"/>
  <c r="A1840" i="1"/>
  <c r="L1840" i="1" s="1"/>
  <c r="A1841" i="1"/>
  <c r="L1841" i="1" s="1"/>
  <c r="A1842" i="1"/>
  <c r="L1842" i="1" s="1"/>
  <c r="A1843" i="1"/>
  <c r="L1843" i="1" s="1"/>
  <c r="A1844" i="1"/>
  <c r="L1844" i="1" s="1"/>
  <c r="A1845" i="1"/>
  <c r="L1845" i="1" s="1"/>
  <c r="A1846" i="1"/>
  <c r="L1846" i="1" s="1"/>
  <c r="A1847" i="1"/>
  <c r="L1847" i="1" s="1"/>
  <c r="A1848" i="1"/>
  <c r="L1848" i="1" s="1"/>
  <c r="A1849" i="1"/>
  <c r="L1849" i="1" s="1"/>
  <c r="A1850" i="1"/>
  <c r="L1850" i="1" s="1"/>
  <c r="A1851" i="1"/>
  <c r="L1851" i="1" s="1"/>
  <c r="A1852" i="1"/>
  <c r="L1852" i="1" s="1"/>
  <c r="A1853" i="1"/>
  <c r="L1853" i="1" s="1"/>
  <c r="A1854" i="1"/>
  <c r="L1854" i="1" s="1"/>
  <c r="A1855" i="1"/>
  <c r="L1855" i="1" s="1"/>
  <c r="A1856" i="1"/>
  <c r="L1856" i="1" s="1"/>
  <c r="A1857" i="1"/>
  <c r="L1857" i="1" s="1"/>
  <c r="A1858" i="1"/>
  <c r="L1858" i="1" s="1"/>
  <c r="A1859" i="1"/>
  <c r="L1859" i="1" s="1"/>
  <c r="A1860" i="1"/>
  <c r="L1860" i="1" s="1"/>
  <c r="A1861" i="1"/>
  <c r="L1861" i="1" s="1"/>
  <c r="A1862" i="1"/>
  <c r="L1862" i="1" s="1"/>
  <c r="A1863" i="1"/>
  <c r="L1863" i="1" s="1"/>
  <c r="A1864" i="1"/>
  <c r="L1864" i="1" s="1"/>
  <c r="A1865" i="1"/>
  <c r="L1865" i="1" s="1"/>
  <c r="A1866" i="1"/>
  <c r="L1866" i="1" s="1"/>
  <c r="A1867" i="1"/>
  <c r="L1867" i="1" s="1"/>
  <c r="A1868" i="1"/>
  <c r="L1868" i="1" s="1"/>
  <c r="A1869" i="1"/>
  <c r="L1869" i="1" s="1"/>
  <c r="A1870" i="1"/>
  <c r="L1870" i="1" s="1"/>
  <c r="A1871" i="1"/>
  <c r="L1871" i="1" s="1"/>
  <c r="A1872" i="1"/>
  <c r="L1872" i="1" s="1"/>
  <c r="A1873" i="1"/>
  <c r="L1873" i="1" s="1"/>
  <c r="A1874" i="1"/>
  <c r="L1874" i="1" s="1"/>
  <c r="A1875" i="1"/>
  <c r="L1875" i="1" s="1"/>
  <c r="A1876" i="1"/>
  <c r="L1876" i="1" s="1"/>
  <c r="A1877" i="1"/>
  <c r="L1877" i="1" s="1"/>
  <c r="A1878" i="1"/>
  <c r="L1878" i="1" s="1"/>
  <c r="A1879" i="1"/>
  <c r="L1879" i="1" s="1"/>
  <c r="A1880" i="1"/>
  <c r="L1880" i="1" s="1"/>
  <c r="A1881" i="1"/>
  <c r="L1881" i="1" s="1"/>
  <c r="A1882" i="1"/>
  <c r="L1882" i="1" s="1"/>
  <c r="A1883" i="1"/>
  <c r="L1883" i="1" s="1"/>
  <c r="A1884" i="1"/>
  <c r="L1884" i="1" s="1"/>
  <c r="A1885" i="1"/>
  <c r="L1885" i="1" s="1"/>
  <c r="A1886" i="1"/>
  <c r="L1886" i="1" s="1"/>
  <c r="A1887" i="1"/>
  <c r="L1887" i="1" s="1"/>
  <c r="A1888" i="1"/>
  <c r="L1888" i="1" s="1"/>
  <c r="A1889" i="1"/>
  <c r="L1889" i="1" s="1"/>
  <c r="A1890" i="1"/>
  <c r="L1890" i="1" s="1"/>
  <c r="A1891" i="1"/>
  <c r="L1891" i="1" s="1"/>
  <c r="A1892" i="1"/>
  <c r="L1892" i="1" s="1"/>
  <c r="A1893" i="1"/>
  <c r="L1893" i="1" s="1"/>
  <c r="A1894" i="1"/>
  <c r="L1894" i="1" s="1"/>
  <c r="A1895" i="1"/>
  <c r="L1895" i="1" s="1"/>
  <c r="A1896" i="1"/>
  <c r="L1896" i="1" s="1"/>
  <c r="A1897" i="1"/>
  <c r="L1897" i="1" s="1"/>
  <c r="A1898" i="1"/>
  <c r="L1898" i="1" s="1"/>
  <c r="A1899" i="1"/>
  <c r="L1899" i="1" s="1"/>
  <c r="A1900" i="1"/>
  <c r="L1900" i="1" s="1"/>
  <c r="A1901" i="1"/>
  <c r="L1901" i="1" s="1"/>
  <c r="A1902" i="1"/>
  <c r="L1902" i="1" s="1"/>
  <c r="A1903" i="1"/>
  <c r="L1903" i="1" s="1"/>
  <c r="A1904" i="1"/>
  <c r="L1904" i="1" s="1"/>
  <c r="A1905" i="1"/>
  <c r="L1905" i="1" s="1"/>
  <c r="A1906" i="1"/>
  <c r="L1906" i="1" s="1"/>
  <c r="A1907" i="1"/>
  <c r="L1907" i="1" s="1"/>
  <c r="A1908" i="1"/>
  <c r="L1908" i="1" s="1"/>
  <c r="A1909" i="1"/>
  <c r="L1909" i="1" s="1"/>
  <c r="A1910" i="1"/>
  <c r="L1910" i="1" s="1"/>
  <c r="A1911" i="1"/>
  <c r="L1911" i="1" s="1"/>
  <c r="A1912" i="1"/>
  <c r="L1912" i="1" s="1"/>
  <c r="A1913" i="1"/>
  <c r="L1913" i="1" s="1"/>
  <c r="A1914" i="1"/>
  <c r="L1914" i="1" s="1"/>
  <c r="A1915" i="1"/>
  <c r="L1915" i="1" s="1"/>
  <c r="A1916" i="1"/>
  <c r="L1916" i="1" s="1"/>
  <c r="A1917" i="1"/>
  <c r="L1917" i="1" s="1"/>
  <c r="A1918" i="1"/>
  <c r="L1918" i="1" s="1"/>
  <c r="A1919" i="1"/>
  <c r="L1919" i="1" s="1"/>
  <c r="A1920" i="1"/>
  <c r="L1920" i="1" s="1"/>
  <c r="A1921" i="1"/>
  <c r="L1921" i="1" s="1"/>
  <c r="A1922" i="1"/>
  <c r="L1922" i="1" s="1"/>
  <c r="A1923" i="1"/>
  <c r="L1923" i="1" s="1"/>
  <c r="A1924" i="1"/>
  <c r="L1924" i="1" s="1"/>
  <c r="A1925" i="1"/>
  <c r="L1925" i="1" s="1"/>
  <c r="A1926" i="1"/>
  <c r="L1926" i="1" s="1"/>
  <c r="A1927" i="1"/>
  <c r="L1927" i="1" s="1"/>
  <c r="A1928" i="1"/>
  <c r="L1928" i="1" s="1"/>
  <c r="A1929" i="1"/>
  <c r="L1929" i="1" s="1"/>
  <c r="A1930" i="1"/>
  <c r="L1930" i="1" s="1"/>
  <c r="A1931" i="1"/>
  <c r="L1931" i="1" s="1"/>
  <c r="A1932" i="1"/>
  <c r="L1932" i="1" s="1"/>
  <c r="A1933" i="1"/>
  <c r="L1933" i="1" s="1"/>
  <c r="A1934" i="1"/>
  <c r="L1934" i="1" s="1"/>
  <c r="A1935" i="1"/>
  <c r="L1935" i="1" s="1"/>
  <c r="A1936" i="1"/>
  <c r="L1936" i="1" s="1"/>
  <c r="A1937" i="1"/>
  <c r="L1937" i="1" s="1"/>
  <c r="A1938" i="1"/>
  <c r="L1938" i="1" s="1"/>
  <c r="A1939" i="1"/>
  <c r="L1939" i="1" s="1"/>
  <c r="A1940" i="1"/>
  <c r="L1940" i="1" s="1"/>
  <c r="A1941" i="1"/>
  <c r="L1941" i="1" s="1"/>
  <c r="A1942" i="1"/>
  <c r="L1942" i="1" s="1"/>
  <c r="A1943" i="1"/>
  <c r="L1943" i="1" s="1"/>
  <c r="A1944" i="1"/>
  <c r="L1944" i="1" s="1"/>
  <c r="A1945" i="1"/>
  <c r="L1945" i="1" s="1"/>
  <c r="A1946" i="1"/>
  <c r="L1946" i="1" s="1"/>
  <c r="A1947" i="1"/>
  <c r="L1947" i="1" s="1"/>
  <c r="A1948" i="1"/>
  <c r="L1948" i="1" s="1"/>
  <c r="A1949" i="1"/>
  <c r="L1949" i="1" s="1"/>
  <c r="A1950" i="1"/>
  <c r="L1950" i="1" s="1"/>
  <c r="A1951" i="1"/>
  <c r="L1951" i="1" s="1"/>
  <c r="A1952" i="1"/>
  <c r="L1952" i="1" s="1"/>
  <c r="A1953" i="1"/>
  <c r="L1953" i="1" s="1"/>
  <c r="A1954" i="1"/>
  <c r="L1954" i="1" s="1"/>
  <c r="A1955" i="1"/>
  <c r="L1955" i="1" s="1"/>
  <c r="A1956" i="1"/>
  <c r="L1956" i="1" s="1"/>
  <c r="A1957" i="1"/>
  <c r="L1957" i="1" s="1"/>
  <c r="A1958" i="1"/>
  <c r="L1958" i="1" s="1"/>
  <c r="A1959" i="1"/>
  <c r="L1959" i="1" s="1"/>
  <c r="A1960" i="1"/>
  <c r="L1960" i="1" s="1"/>
  <c r="A1961" i="1"/>
  <c r="L1961" i="1" s="1"/>
  <c r="A1962" i="1"/>
  <c r="L1962" i="1" s="1"/>
  <c r="A1963" i="1"/>
  <c r="L1963" i="1" s="1"/>
  <c r="A1964" i="1"/>
  <c r="L1964" i="1" s="1"/>
  <c r="A1965" i="1"/>
  <c r="L1965" i="1" s="1"/>
  <c r="A1966" i="1"/>
  <c r="L1966" i="1" s="1"/>
  <c r="A1967" i="1"/>
  <c r="L1967" i="1" s="1"/>
  <c r="A1968" i="1"/>
  <c r="L1968" i="1" s="1"/>
  <c r="A1969" i="1"/>
  <c r="L1969" i="1" s="1"/>
  <c r="A1970" i="1"/>
  <c r="L1970" i="1" s="1"/>
  <c r="A1971" i="1"/>
  <c r="L1971" i="1" s="1"/>
  <c r="A1972" i="1"/>
  <c r="L1972" i="1" s="1"/>
  <c r="A1973" i="1"/>
  <c r="L1973" i="1" s="1"/>
  <c r="A1974" i="1"/>
  <c r="L1974" i="1" s="1"/>
  <c r="A1975" i="1"/>
  <c r="L1975" i="1" s="1"/>
  <c r="A1976" i="1"/>
  <c r="L1976" i="1" s="1"/>
  <c r="A1977" i="1"/>
  <c r="L1977" i="1" s="1"/>
  <c r="A1978" i="1"/>
  <c r="L1978" i="1" s="1"/>
  <c r="A1979" i="1"/>
  <c r="L1979" i="1" s="1"/>
  <c r="A1980" i="1"/>
  <c r="L1980" i="1" s="1"/>
  <c r="A1981" i="1"/>
  <c r="L1981" i="1" s="1"/>
  <c r="A1982" i="1"/>
  <c r="L1982" i="1" s="1"/>
  <c r="A1983" i="1"/>
  <c r="L1983" i="1" s="1"/>
  <c r="A1984" i="1"/>
  <c r="L1984" i="1" s="1"/>
  <c r="A1985" i="1"/>
  <c r="L1985" i="1" s="1"/>
  <c r="A1986" i="1"/>
  <c r="L1986" i="1" s="1"/>
  <c r="A1987" i="1"/>
  <c r="L1987" i="1" s="1"/>
  <c r="A1988" i="1"/>
  <c r="L1988" i="1" s="1"/>
  <c r="A1989" i="1"/>
  <c r="L1989" i="1" s="1"/>
  <c r="A1990" i="1"/>
  <c r="L1990" i="1" s="1"/>
  <c r="A1991" i="1"/>
  <c r="L1991" i="1" s="1"/>
  <c r="A1992" i="1"/>
  <c r="L1992" i="1" s="1"/>
  <c r="A1993" i="1"/>
  <c r="L1993" i="1" s="1"/>
  <c r="A1994" i="1"/>
  <c r="L1994" i="1" s="1"/>
  <c r="A1995" i="1"/>
  <c r="L1995" i="1" s="1"/>
  <c r="A1996" i="1"/>
  <c r="L1996" i="1" s="1"/>
  <c r="A1997" i="1"/>
  <c r="L1997" i="1" s="1"/>
  <c r="A1998" i="1"/>
  <c r="L1998" i="1" s="1"/>
  <c r="A1999" i="1"/>
  <c r="L1999" i="1" s="1"/>
  <c r="A2000" i="1"/>
  <c r="L2000" i="1" s="1"/>
  <c r="A2001" i="1"/>
  <c r="L2001" i="1" s="1"/>
  <c r="A2002" i="1"/>
  <c r="L2002" i="1" s="1"/>
  <c r="A2003" i="1"/>
  <c r="L2003" i="1" s="1"/>
  <c r="A2004" i="1"/>
  <c r="L2004" i="1" s="1"/>
  <c r="A2005" i="1"/>
  <c r="L2005" i="1" s="1"/>
  <c r="A2006" i="1"/>
  <c r="L2006" i="1" s="1"/>
  <c r="A2007" i="1"/>
  <c r="L2007" i="1" s="1"/>
  <c r="A2008" i="1"/>
  <c r="L2008" i="1" s="1"/>
  <c r="A2009" i="1"/>
  <c r="L2009" i="1" s="1"/>
  <c r="A2010" i="1"/>
  <c r="L2010" i="1" s="1"/>
  <c r="A2011" i="1"/>
  <c r="L2011" i="1" s="1"/>
  <c r="A2012" i="1"/>
  <c r="L2012" i="1" s="1"/>
  <c r="A2013" i="1"/>
  <c r="L2013" i="1" s="1"/>
  <c r="A2014" i="1"/>
  <c r="L2014" i="1" s="1"/>
  <c r="A2015" i="1"/>
  <c r="L2015" i="1" s="1"/>
  <c r="A2016" i="1"/>
  <c r="L2016" i="1" s="1"/>
  <c r="A2017" i="1"/>
  <c r="L2017" i="1" s="1"/>
  <c r="A2018" i="1"/>
  <c r="L2018" i="1" s="1"/>
  <c r="A2019" i="1"/>
  <c r="L2019" i="1" s="1"/>
  <c r="A2020" i="1"/>
  <c r="L2020" i="1" s="1"/>
  <c r="A2021" i="1"/>
  <c r="L2021" i="1" s="1"/>
  <c r="A2022" i="1"/>
  <c r="L2022" i="1" s="1"/>
  <c r="A2023" i="1"/>
  <c r="L2023" i="1" s="1"/>
  <c r="A2024" i="1"/>
  <c r="L2024" i="1" s="1"/>
  <c r="A2025" i="1"/>
  <c r="L2025" i="1" s="1"/>
  <c r="A2026" i="1"/>
  <c r="L2026" i="1" s="1"/>
  <c r="A2027" i="1"/>
  <c r="L2027" i="1" s="1"/>
  <c r="A2028" i="1"/>
  <c r="L2028" i="1" s="1"/>
  <c r="A2029" i="1"/>
  <c r="L2029" i="1" s="1"/>
  <c r="A2030" i="1"/>
  <c r="L2030" i="1" s="1"/>
  <c r="A2031" i="1"/>
  <c r="L2031" i="1" s="1"/>
  <c r="A2032" i="1"/>
  <c r="L2032" i="1" s="1"/>
  <c r="A2033" i="1"/>
  <c r="L2033" i="1" s="1"/>
  <c r="A2034" i="1"/>
  <c r="L2034" i="1" s="1"/>
  <c r="A2035" i="1"/>
  <c r="L2035" i="1" s="1"/>
  <c r="A2036" i="1"/>
  <c r="L2036" i="1" s="1"/>
  <c r="A2037" i="1"/>
  <c r="L2037" i="1" s="1"/>
  <c r="A2038" i="1"/>
  <c r="L2038" i="1" s="1"/>
  <c r="A2039" i="1"/>
  <c r="L2039" i="1" s="1"/>
  <c r="A2040" i="1"/>
  <c r="L2040" i="1" s="1"/>
  <c r="A2041" i="1"/>
  <c r="L2041" i="1" s="1"/>
  <c r="A2042" i="1"/>
  <c r="L2042" i="1" s="1"/>
  <c r="A2043" i="1"/>
  <c r="L2043" i="1" s="1"/>
  <c r="A2044" i="1"/>
  <c r="L2044" i="1" s="1"/>
  <c r="A2045" i="1"/>
  <c r="L2045" i="1" s="1"/>
  <c r="A2046" i="1"/>
  <c r="L2046" i="1" s="1"/>
  <c r="A2047" i="1"/>
  <c r="L2047" i="1" s="1"/>
  <c r="A2048" i="1"/>
  <c r="L2048" i="1" s="1"/>
  <c r="A2049" i="1"/>
  <c r="L2049" i="1" s="1"/>
  <c r="A2050" i="1"/>
  <c r="L2050" i="1" s="1"/>
  <c r="A2051" i="1"/>
  <c r="L2051" i="1" s="1"/>
  <c r="A2052" i="1"/>
  <c r="L2052" i="1" s="1"/>
  <c r="A2053" i="1"/>
  <c r="L2053" i="1" s="1"/>
  <c r="A2054" i="1"/>
  <c r="L2054" i="1" s="1"/>
  <c r="A2055" i="1"/>
  <c r="L2055" i="1" s="1"/>
  <c r="A2056" i="1"/>
  <c r="L2056" i="1" s="1"/>
  <c r="A2057" i="1"/>
  <c r="L2057" i="1" s="1"/>
  <c r="A2058" i="1"/>
  <c r="L2058" i="1" s="1"/>
  <c r="A2059" i="1"/>
  <c r="L2059" i="1" s="1"/>
  <c r="A2060" i="1"/>
  <c r="L2060" i="1" s="1"/>
  <c r="A2061" i="1"/>
  <c r="L2061" i="1" s="1"/>
  <c r="A2062" i="1"/>
  <c r="L2062" i="1" s="1"/>
  <c r="A2063" i="1"/>
  <c r="L2063" i="1" s="1"/>
  <c r="A2064" i="1"/>
  <c r="L2064" i="1" s="1"/>
  <c r="A2065" i="1"/>
  <c r="L2065" i="1" s="1"/>
  <c r="A2066" i="1"/>
  <c r="L2066" i="1" s="1"/>
  <c r="A2067" i="1"/>
  <c r="L2067" i="1" s="1"/>
  <c r="A2068" i="1"/>
  <c r="L2068" i="1" s="1"/>
  <c r="A2069" i="1"/>
  <c r="L2069" i="1" s="1"/>
  <c r="A2070" i="1"/>
  <c r="L2070" i="1" s="1"/>
  <c r="A2071" i="1"/>
  <c r="L2071" i="1" s="1"/>
  <c r="A2072" i="1"/>
  <c r="L2072" i="1" s="1"/>
  <c r="A2073" i="1"/>
  <c r="L2073" i="1" s="1"/>
  <c r="A2074" i="1"/>
  <c r="L2074" i="1" s="1"/>
  <c r="A2075" i="1"/>
  <c r="L2075" i="1" s="1"/>
  <c r="A2076" i="1"/>
  <c r="L2076" i="1" s="1"/>
  <c r="A2077" i="1"/>
  <c r="L2077" i="1" s="1"/>
  <c r="A2078" i="1"/>
  <c r="L2078" i="1" s="1"/>
  <c r="A2079" i="1"/>
  <c r="L2079" i="1" s="1"/>
  <c r="A2080" i="1"/>
  <c r="L2080" i="1" s="1"/>
  <c r="A2081" i="1"/>
  <c r="L2081" i="1" s="1"/>
  <c r="A2082" i="1"/>
  <c r="L2082" i="1" s="1"/>
  <c r="A2083" i="1"/>
  <c r="L2083" i="1" s="1"/>
  <c r="A2084" i="1"/>
  <c r="L2084" i="1" s="1"/>
  <c r="A2085" i="1"/>
  <c r="L2085" i="1" s="1"/>
  <c r="A2086" i="1"/>
  <c r="L2086" i="1" s="1"/>
  <c r="A2087" i="1"/>
  <c r="L2087" i="1" s="1"/>
  <c r="A2088" i="1"/>
  <c r="L2088" i="1" s="1"/>
  <c r="A2089" i="1"/>
  <c r="L2089" i="1" s="1"/>
  <c r="A2090" i="1"/>
  <c r="L2090" i="1" s="1"/>
  <c r="A2091" i="1"/>
  <c r="L2091" i="1" s="1"/>
  <c r="A2092" i="1"/>
  <c r="L2092" i="1" s="1"/>
  <c r="A2093" i="1"/>
  <c r="L2093" i="1" s="1"/>
  <c r="A2094" i="1"/>
  <c r="L2094" i="1" s="1"/>
  <c r="A2095" i="1"/>
  <c r="L2095" i="1" s="1"/>
  <c r="A2096" i="1"/>
  <c r="L2096" i="1" s="1"/>
  <c r="A2097" i="1"/>
  <c r="L2097" i="1" s="1"/>
  <c r="A2098" i="1"/>
  <c r="L2098" i="1" s="1"/>
  <c r="A2099" i="1"/>
  <c r="L2099" i="1" s="1"/>
  <c r="A2100" i="1"/>
  <c r="L2100" i="1" s="1"/>
  <c r="A2101" i="1"/>
  <c r="L2101" i="1" s="1"/>
  <c r="A2102" i="1"/>
  <c r="L2102" i="1" s="1"/>
  <c r="A2103" i="1"/>
  <c r="L2103" i="1" s="1"/>
  <c r="A2104" i="1"/>
  <c r="L2104" i="1" s="1"/>
  <c r="A2105" i="1"/>
  <c r="L2105" i="1" s="1"/>
  <c r="A2106" i="1"/>
  <c r="L2106" i="1" s="1"/>
  <c r="A2107" i="1"/>
  <c r="L2107" i="1" s="1"/>
  <c r="A2108" i="1"/>
  <c r="L2108" i="1" s="1"/>
  <c r="A2109" i="1"/>
  <c r="L2109" i="1" s="1"/>
  <c r="A2110" i="1"/>
  <c r="L2110" i="1" s="1"/>
  <c r="A2111" i="1"/>
  <c r="L2111" i="1" s="1"/>
  <c r="A2112" i="1"/>
  <c r="L2112" i="1" s="1"/>
  <c r="A2113" i="1"/>
  <c r="L2113" i="1" s="1"/>
  <c r="A2114" i="1"/>
  <c r="L2114" i="1" s="1"/>
  <c r="A2115" i="1"/>
  <c r="L2115" i="1" s="1"/>
  <c r="A2116" i="1"/>
  <c r="L2116" i="1" s="1"/>
  <c r="A2117" i="1"/>
  <c r="L2117" i="1" s="1"/>
  <c r="A2118" i="1"/>
  <c r="L2118" i="1" s="1"/>
  <c r="A2119" i="1"/>
  <c r="L2119" i="1" s="1"/>
  <c r="A2120" i="1"/>
  <c r="L2120" i="1" s="1"/>
  <c r="A2121" i="1"/>
  <c r="L2121" i="1" s="1"/>
  <c r="A2122" i="1"/>
  <c r="L2122" i="1" s="1"/>
  <c r="A2123" i="1"/>
  <c r="L2123" i="1" s="1"/>
  <c r="A2124" i="1"/>
  <c r="L2124" i="1" s="1"/>
  <c r="A2125" i="1"/>
  <c r="L2125" i="1" s="1"/>
  <c r="A2126" i="1"/>
  <c r="L2126" i="1" s="1"/>
  <c r="A2127" i="1"/>
  <c r="L2127" i="1" s="1"/>
  <c r="A2128" i="1"/>
  <c r="L2128" i="1" s="1"/>
  <c r="A2129" i="1"/>
  <c r="L2129" i="1" s="1"/>
  <c r="A2130" i="1"/>
  <c r="L2130" i="1" s="1"/>
  <c r="A2131" i="1"/>
  <c r="L2131" i="1" s="1"/>
  <c r="A2132" i="1"/>
  <c r="L2132" i="1" s="1"/>
  <c r="A2133" i="1"/>
  <c r="L2133" i="1" s="1"/>
  <c r="A2134" i="1"/>
  <c r="L2134" i="1" s="1"/>
  <c r="A2135" i="1"/>
  <c r="L2135" i="1" s="1"/>
  <c r="A2136" i="1"/>
  <c r="L2136" i="1" s="1"/>
  <c r="A2137" i="1"/>
  <c r="L2137" i="1" s="1"/>
  <c r="A2138" i="1"/>
  <c r="L2138" i="1" s="1"/>
  <c r="A2139" i="1"/>
  <c r="L2139" i="1" s="1"/>
  <c r="A2140" i="1"/>
  <c r="L2140" i="1" s="1"/>
  <c r="A2141" i="1"/>
  <c r="L2141" i="1" s="1"/>
  <c r="A2142" i="1"/>
  <c r="L2142" i="1" s="1"/>
  <c r="A2143" i="1"/>
  <c r="L2143" i="1" s="1"/>
  <c r="A2144" i="1"/>
  <c r="L2144" i="1" s="1"/>
  <c r="A2145" i="1"/>
  <c r="L2145" i="1" s="1"/>
  <c r="A2146" i="1"/>
  <c r="L2146" i="1" s="1"/>
  <c r="A2147" i="1"/>
  <c r="L2147" i="1" s="1"/>
  <c r="A2148" i="1"/>
  <c r="L2148" i="1" s="1"/>
  <c r="A2149" i="1"/>
  <c r="L2149" i="1" s="1"/>
  <c r="A2150" i="1"/>
  <c r="L2150" i="1" s="1"/>
  <c r="A2151" i="1"/>
  <c r="L2151" i="1" s="1"/>
  <c r="A2152" i="1"/>
  <c r="L2152" i="1" s="1"/>
  <c r="A2153" i="1"/>
  <c r="L2153" i="1" s="1"/>
  <c r="A2154" i="1"/>
  <c r="L2154" i="1" s="1"/>
  <c r="A2155" i="1"/>
  <c r="L2155" i="1" s="1"/>
  <c r="A2156" i="1"/>
  <c r="L2156" i="1" s="1"/>
  <c r="A2157" i="1"/>
  <c r="L2157" i="1" s="1"/>
  <c r="A2158" i="1"/>
  <c r="L2158" i="1" s="1"/>
  <c r="A2159" i="1"/>
  <c r="L2159" i="1" s="1"/>
  <c r="A2160" i="1"/>
  <c r="L2160" i="1" s="1"/>
  <c r="A2161" i="1"/>
  <c r="L2161" i="1" s="1"/>
  <c r="A2162" i="1"/>
  <c r="L2162" i="1" s="1"/>
  <c r="A2163" i="1"/>
  <c r="L2163" i="1" s="1"/>
  <c r="A2164" i="1"/>
  <c r="L2164" i="1" s="1"/>
  <c r="A2165" i="1"/>
  <c r="L2165" i="1" s="1"/>
  <c r="A2166" i="1"/>
  <c r="L2166" i="1" s="1"/>
  <c r="A2167" i="1"/>
  <c r="L2167" i="1" s="1"/>
  <c r="A2168" i="1"/>
  <c r="L2168" i="1" s="1"/>
  <c r="A2169" i="1"/>
  <c r="L2169" i="1" s="1"/>
  <c r="A2170" i="1"/>
  <c r="L2170" i="1" s="1"/>
  <c r="A2171" i="1"/>
  <c r="L2171" i="1" s="1"/>
  <c r="A2172" i="1"/>
  <c r="L2172" i="1" s="1"/>
  <c r="A2173" i="1"/>
  <c r="L2173" i="1" s="1"/>
  <c r="A2174" i="1"/>
  <c r="L2174" i="1" s="1"/>
  <c r="A2175" i="1"/>
  <c r="L2175" i="1" s="1"/>
  <c r="A2176" i="1"/>
  <c r="L2176" i="1" s="1"/>
  <c r="A2177" i="1"/>
  <c r="L2177" i="1" s="1"/>
  <c r="A2178" i="1"/>
  <c r="L2178" i="1" s="1"/>
  <c r="A2179" i="1"/>
  <c r="L2179" i="1" s="1"/>
  <c r="A2180" i="1"/>
  <c r="L2180" i="1" s="1"/>
  <c r="A2181" i="1"/>
  <c r="L2181" i="1" s="1"/>
  <c r="A2182" i="1"/>
  <c r="L2182" i="1" s="1"/>
  <c r="A2183" i="1"/>
  <c r="L2183" i="1" s="1"/>
  <c r="A2184" i="1"/>
  <c r="L2184" i="1" s="1"/>
  <c r="A2185" i="1"/>
  <c r="L2185" i="1" s="1"/>
  <c r="A2186" i="1"/>
  <c r="L2186" i="1" s="1"/>
  <c r="A2187" i="1"/>
  <c r="L2187" i="1" s="1"/>
  <c r="A2188" i="1"/>
  <c r="L2188" i="1" s="1"/>
  <c r="A2189" i="1"/>
  <c r="L2189" i="1" s="1"/>
  <c r="A2190" i="1"/>
  <c r="L2190" i="1" s="1"/>
  <c r="A2191" i="1"/>
  <c r="L2191" i="1" s="1"/>
  <c r="A2192" i="1"/>
  <c r="L2192" i="1" s="1"/>
  <c r="A2193" i="1"/>
  <c r="L2193" i="1" s="1"/>
  <c r="A2194" i="1"/>
  <c r="L2194" i="1" s="1"/>
  <c r="A2195" i="1"/>
  <c r="L2195" i="1" s="1"/>
  <c r="A2196" i="1"/>
  <c r="L2196" i="1" s="1"/>
  <c r="A2197" i="1"/>
  <c r="L2197" i="1" s="1"/>
  <c r="A2198" i="1"/>
  <c r="L2198" i="1" s="1"/>
  <c r="A2199" i="1"/>
  <c r="L2199" i="1" s="1"/>
  <c r="A2200" i="1"/>
  <c r="L2200" i="1" s="1"/>
  <c r="A2201" i="1"/>
  <c r="L2201" i="1" s="1"/>
  <c r="A2202" i="1"/>
  <c r="L2202" i="1" s="1"/>
  <c r="A2203" i="1"/>
  <c r="L2203" i="1" s="1"/>
  <c r="A2204" i="1"/>
  <c r="L2204" i="1" s="1"/>
  <c r="A2205" i="1"/>
  <c r="L2205" i="1" s="1"/>
  <c r="A2206" i="1"/>
  <c r="L2206" i="1" s="1"/>
  <c r="A2207" i="1"/>
  <c r="L2207" i="1" s="1"/>
  <c r="A2208" i="1"/>
  <c r="L2208" i="1" s="1"/>
  <c r="A2209" i="1"/>
  <c r="L2209" i="1" s="1"/>
  <c r="A2210" i="1"/>
  <c r="L2210" i="1" s="1"/>
  <c r="A2211" i="1"/>
  <c r="L2211" i="1" s="1"/>
  <c r="A2212" i="1"/>
  <c r="L2212" i="1" s="1"/>
  <c r="A2213" i="1"/>
  <c r="L2213" i="1" s="1"/>
  <c r="A2214" i="1"/>
  <c r="L2214" i="1" s="1"/>
  <c r="A2215" i="1"/>
  <c r="L2215" i="1" s="1"/>
  <c r="A2216" i="1"/>
  <c r="L2216" i="1" s="1"/>
  <c r="A2217" i="1"/>
  <c r="L2217" i="1" s="1"/>
  <c r="A2218" i="1"/>
  <c r="L2218" i="1" s="1"/>
  <c r="A2219" i="1"/>
  <c r="L2219" i="1" s="1"/>
  <c r="A2220" i="1"/>
  <c r="L2220" i="1" s="1"/>
  <c r="A2221" i="1"/>
  <c r="L2221" i="1" s="1"/>
  <c r="A2222" i="1"/>
  <c r="L2222" i="1" s="1"/>
  <c r="A2223" i="1"/>
  <c r="L2223" i="1" s="1"/>
  <c r="A2224" i="1"/>
  <c r="L2224" i="1" s="1"/>
  <c r="A2225" i="1"/>
  <c r="L2225" i="1" s="1"/>
  <c r="A2226" i="1"/>
  <c r="L2226" i="1" s="1"/>
  <c r="A2227" i="1"/>
  <c r="L2227" i="1" s="1"/>
  <c r="A2228" i="1"/>
  <c r="L2228" i="1" s="1"/>
  <c r="A2229" i="1"/>
  <c r="L2229" i="1" s="1"/>
  <c r="A2230" i="1"/>
  <c r="L2230" i="1" s="1"/>
  <c r="A2231" i="1"/>
  <c r="L2231" i="1" s="1"/>
  <c r="A2232" i="1"/>
  <c r="L2232" i="1" s="1"/>
  <c r="A2233" i="1"/>
  <c r="L2233" i="1" s="1"/>
  <c r="A2234" i="1"/>
  <c r="L2234" i="1" s="1"/>
  <c r="A2235" i="1"/>
  <c r="L2235" i="1" s="1"/>
  <c r="A2236" i="1"/>
  <c r="L2236" i="1" s="1"/>
  <c r="A2237" i="1"/>
  <c r="L2237" i="1" s="1"/>
  <c r="A2238" i="1"/>
  <c r="L2238" i="1" s="1"/>
  <c r="A2239" i="1"/>
  <c r="L2239" i="1" s="1"/>
  <c r="A2240" i="1"/>
  <c r="L2240" i="1" s="1"/>
  <c r="A2241" i="1"/>
  <c r="L2241" i="1" s="1"/>
  <c r="A2242" i="1"/>
  <c r="L2242" i="1" s="1"/>
  <c r="A2243" i="1"/>
  <c r="L2243" i="1" s="1"/>
  <c r="A2244" i="1"/>
  <c r="L2244" i="1" s="1"/>
  <c r="A2245" i="1"/>
  <c r="L2245" i="1" s="1"/>
  <c r="A2246" i="1"/>
  <c r="L2246" i="1" s="1"/>
  <c r="A2247" i="1"/>
  <c r="L2247" i="1" s="1"/>
  <c r="A2248" i="1"/>
  <c r="L2248" i="1" s="1"/>
  <c r="A2249" i="1"/>
  <c r="L2249" i="1" s="1"/>
  <c r="A2250" i="1"/>
  <c r="L2250" i="1" s="1"/>
  <c r="A2251" i="1"/>
  <c r="L2251" i="1" s="1"/>
  <c r="A2252" i="1"/>
  <c r="L2252" i="1" s="1"/>
  <c r="A2253" i="1"/>
  <c r="L2253" i="1" s="1"/>
  <c r="A2254" i="1"/>
  <c r="L2254" i="1" s="1"/>
  <c r="A2255" i="1"/>
  <c r="L2255" i="1" s="1"/>
  <c r="A2256" i="1"/>
  <c r="L2256" i="1" s="1"/>
  <c r="A2257" i="1"/>
  <c r="L2257" i="1" s="1"/>
  <c r="A2258" i="1"/>
  <c r="L2258" i="1" s="1"/>
  <c r="A2259" i="1"/>
  <c r="L2259" i="1" s="1"/>
  <c r="A2260" i="1"/>
  <c r="L2260" i="1" s="1"/>
  <c r="A2261" i="1"/>
  <c r="L2261" i="1" s="1"/>
  <c r="A2262" i="1"/>
  <c r="L2262" i="1" s="1"/>
  <c r="A2263" i="1"/>
  <c r="L2263" i="1" s="1"/>
  <c r="A2264" i="1"/>
  <c r="L2264" i="1" s="1"/>
  <c r="A2265" i="1"/>
  <c r="L2265" i="1" s="1"/>
  <c r="A2266" i="1"/>
  <c r="L2266" i="1" s="1"/>
  <c r="A2267" i="1"/>
  <c r="L2267" i="1" s="1"/>
  <c r="A2268" i="1"/>
  <c r="L2268" i="1" s="1"/>
  <c r="A2269" i="1"/>
  <c r="L2269" i="1" s="1"/>
  <c r="A2270" i="1"/>
  <c r="L2270" i="1" s="1"/>
  <c r="A2271" i="1"/>
  <c r="L2271" i="1" s="1"/>
  <c r="A2272" i="1"/>
  <c r="L2272" i="1" s="1"/>
  <c r="A2273" i="1"/>
  <c r="L2273" i="1" s="1"/>
  <c r="A2274" i="1"/>
  <c r="L2274" i="1" s="1"/>
  <c r="A2275" i="1"/>
  <c r="L2275" i="1" s="1"/>
  <c r="A2276" i="1"/>
  <c r="L2276" i="1" s="1"/>
  <c r="A2277" i="1"/>
  <c r="L2277" i="1" s="1"/>
  <c r="A2278" i="1"/>
  <c r="L2278" i="1" s="1"/>
  <c r="A2279" i="1"/>
  <c r="L2279" i="1" s="1"/>
  <c r="A2280" i="1"/>
  <c r="L2280" i="1" s="1"/>
  <c r="A2281" i="1"/>
  <c r="L2281" i="1" s="1"/>
  <c r="A2282" i="1"/>
  <c r="L2282" i="1" s="1"/>
  <c r="A2283" i="1"/>
  <c r="L2283" i="1" s="1"/>
  <c r="A2284" i="1"/>
  <c r="L2284" i="1" s="1"/>
  <c r="A2285" i="1"/>
  <c r="L2285" i="1" s="1"/>
  <c r="A2286" i="1"/>
  <c r="L2286" i="1" s="1"/>
  <c r="A2287" i="1"/>
  <c r="L2287" i="1" s="1"/>
  <c r="A2288" i="1"/>
  <c r="L2288" i="1" s="1"/>
  <c r="A2289" i="1"/>
  <c r="L2289" i="1" s="1"/>
  <c r="A2290" i="1"/>
  <c r="L2290" i="1" s="1"/>
  <c r="A2291" i="1"/>
  <c r="L2291" i="1" s="1"/>
  <c r="A2292" i="1"/>
  <c r="L2292" i="1" s="1"/>
  <c r="A2293" i="1"/>
  <c r="L2293" i="1" s="1"/>
  <c r="A2294" i="1"/>
  <c r="L2294" i="1" s="1"/>
  <c r="A2295" i="1"/>
  <c r="L2295" i="1" s="1"/>
  <c r="A2296" i="1"/>
  <c r="L2296" i="1" s="1"/>
  <c r="A2297" i="1"/>
  <c r="L2297" i="1" s="1"/>
  <c r="A2298" i="1"/>
  <c r="L2298" i="1" s="1"/>
  <c r="A2299" i="1"/>
  <c r="L2299" i="1" s="1"/>
  <c r="A2300" i="1"/>
  <c r="L2300" i="1" s="1"/>
  <c r="A2301" i="1"/>
  <c r="L2301" i="1" s="1"/>
  <c r="A2302" i="1"/>
  <c r="L2302" i="1" s="1"/>
  <c r="A2303" i="1"/>
  <c r="L2303" i="1" s="1"/>
  <c r="A2304" i="1"/>
  <c r="L2304" i="1" s="1"/>
  <c r="A2305" i="1"/>
  <c r="L2305" i="1" s="1"/>
  <c r="A2306" i="1"/>
  <c r="L2306" i="1" s="1"/>
  <c r="A2307" i="1"/>
  <c r="L2307" i="1" s="1"/>
  <c r="A2308" i="1"/>
  <c r="L2308" i="1" s="1"/>
  <c r="A2309" i="1"/>
  <c r="L2309" i="1" s="1"/>
  <c r="A2310" i="1"/>
  <c r="L2310" i="1" s="1"/>
  <c r="A2311" i="1"/>
  <c r="L2311" i="1" s="1"/>
  <c r="A2312" i="1"/>
  <c r="L2312" i="1" s="1"/>
  <c r="A2313" i="1"/>
  <c r="L2313" i="1" s="1"/>
  <c r="A2314" i="1"/>
  <c r="L2314" i="1" s="1"/>
  <c r="A2315" i="1"/>
  <c r="L2315" i="1" s="1"/>
  <c r="A2316" i="1"/>
  <c r="L2316" i="1" s="1"/>
  <c r="A2317" i="1"/>
  <c r="L2317" i="1" s="1"/>
  <c r="A2318" i="1"/>
  <c r="L2318" i="1" s="1"/>
  <c r="A2319" i="1"/>
  <c r="L2319" i="1" s="1"/>
  <c r="A2320" i="1"/>
  <c r="L2320" i="1" s="1"/>
  <c r="A2321" i="1"/>
  <c r="L2321" i="1" s="1"/>
  <c r="A2322" i="1"/>
  <c r="L2322" i="1" s="1"/>
  <c r="A2323" i="1"/>
  <c r="L2323" i="1" s="1"/>
  <c r="A2324" i="1"/>
  <c r="L2324" i="1" s="1"/>
  <c r="A2325" i="1"/>
  <c r="L2325" i="1" s="1"/>
  <c r="A2326" i="1"/>
  <c r="L2326" i="1" s="1"/>
  <c r="A2327" i="1"/>
  <c r="L2327" i="1" s="1"/>
  <c r="A2328" i="1"/>
  <c r="L2328" i="1" s="1"/>
  <c r="A2329" i="1"/>
  <c r="L2329" i="1" s="1"/>
  <c r="A2330" i="1"/>
  <c r="L2330" i="1" s="1"/>
  <c r="A2331" i="1"/>
  <c r="L2331" i="1" s="1"/>
  <c r="A2332" i="1"/>
  <c r="L2332" i="1" s="1"/>
  <c r="A2333" i="1"/>
  <c r="L2333" i="1" s="1"/>
  <c r="A2334" i="1"/>
  <c r="L2334" i="1" s="1"/>
  <c r="A2335" i="1"/>
  <c r="L2335" i="1" s="1"/>
  <c r="A2336" i="1"/>
  <c r="L2336" i="1" s="1"/>
  <c r="A2337" i="1"/>
  <c r="L2337" i="1" s="1"/>
  <c r="A2338" i="1"/>
  <c r="L2338" i="1" s="1"/>
  <c r="A2339" i="1"/>
  <c r="L2339" i="1" s="1"/>
  <c r="A2340" i="1"/>
  <c r="L2340" i="1" s="1"/>
  <c r="A2341" i="1"/>
  <c r="L2341" i="1" s="1"/>
  <c r="A2342" i="1"/>
  <c r="L2342" i="1" s="1"/>
  <c r="A2343" i="1"/>
  <c r="L2343" i="1" s="1"/>
  <c r="A2344" i="1"/>
  <c r="L2344" i="1" s="1"/>
  <c r="A2345" i="1"/>
  <c r="L2345" i="1" s="1"/>
  <c r="A2346" i="1"/>
  <c r="L2346" i="1" s="1"/>
  <c r="A2347" i="1"/>
  <c r="L2347" i="1" s="1"/>
  <c r="A2348" i="1"/>
  <c r="L2348" i="1" s="1"/>
  <c r="A2349" i="1"/>
  <c r="L2349" i="1" s="1"/>
  <c r="A2350" i="1"/>
  <c r="L2350" i="1" s="1"/>
  <c r="A2351" i="1"/>
  <c r="L2351" i="1" s="1"/>
  <c r="A2352" i="1"/>
  <c r="L2352" i="1" s="1"/>
  <c r="A2353" i="1"/>
  <c r="L2353" i="1" s="1"/>
  <c r="A2354" i="1"/>
  <c r="L2354" i="1" s="1"/>
  <c r="A2355" i="1"/>
  <c r="L2355" i="1" s="1"/>
  <c r="A2356" i="1"/>
  <c r="L2356" i="1" s="1"/>
  <c r="A2357" i="1"/>
  <c r="L2357" i="1" s="1"/>
  <c r="A2358" i="1"/>
  <c r="L2358" i="1" s="1"/>
  <c r="A2359" i="1"/>
  <c r="L2359" i="1" s="1"/>
  <c r="A2360" i="1"/>
  <c r="L2360" i="1" s="1"/>
  <c r="A2361" i="1"/>
  <c r="L2361" i="1" s="1"/>
  <c r="A2362" i="1"/>
  <c r="L2362" i="1" s="1"/>
  <c r="A2363" i="1"/>
  <c r="L2363" i="1" s="1"/>
  <c r="A2364" i="1"/>
  <c r="L2364" i="1" s="1"/>
  <c r="A2365" i="1"/>
  <c r="L2365" i="1" s="1"/>
  <c r="A2366" i="1"/>
  <c r="L2366" i="1" s="1"/>
  <c r="A2367" i="1"/>
  <c r="L2367" i="1" s="1"/>
  <c r="A2368" i="1"/>
  <c r="L2368" i="1" s="1"/>
  <c r="A2369" i="1"/>
  <c r="L2369" i="1" s="1"/>
  <c r="A2370" i="1"/>
  <c r="L2370" i="1" s="1"/>
  <c r="A2371" i="1"/>
  <c r="L2371" i="1" s="1"/>
  <c r="A2372" i="1"/>
  <c r="L2372" i="1" s="1"/>
  <c r="A2373" i="1"/>
  <c r="L2373" i="1" s="1"/>
  <c r="A2374" i="1"/>
  <c r="L2374" i="1" s="1"/>
  <c r="A2375" i="1"/>
  <c r="L2375" i="1" s="1"/>
  <c r="A2376" i="1"/>
  <c r="L2376" i="1" s="1"/>
  <c r="A2377" i="1"/>
  <c r="L2377" i="1" s="1"/>
  <c r="A2378" i="1"/>
  <c r="L2378" i="1" s="1"/>
  <c r="A2379" i="1"/>
  <c r="L2379" i="1" s="1"/>
  <c r="A2380" i="1"/>
  <c r="L2380" i="1" s="1"/>
  <c r="A2381" i="1"/>
  <c r="L2381" i="1" s="1"/>
  <c r="A2382" i="1"/>
  <c r="L2382" i="1" s="1"/>
  <c r="A2383" i="1"/>
  <c r="L2383" i="1" s="1"/>
  <c r="A2384" i="1"/>
  <c r="L2384" i="1" s="1"/>
  <c r="A2385" i="1"/>
  <c r="L2385" i="1" s="1"/>
  <c r="A2386" i="1"/>
  <c r="L2386" i="1" s="1"/>
  <c r="A2387" i="1"/>
  <c r="L2387" i="1" s="1"/>
  <c r="A2388" i="1"/>
  <c r="L2388" i="1" s="1"/>
  <c r="A2389" i="1"/>
  <c r="L2389" i="1" s="1"/>
  <c r="A2390" i="1"/>
  <c r="L2390" i="1" s="1"/>
  <c r="A2391" i="1"/>
  <c r="L2391" i="1" s="1"/>
  <c r="A2392" i="1"/>
  <c r="L2392" i="1" s="1"/>
  <c r="A2393" i="1"/>
  <c r="L2393" i="1" s="1"/>
  <c r="A2394" i="1"/>
  <c r="L2394" i="1" s="1"/>
  <c r="A2395" i="1"/>
  <c r="L2395" i="1" s="1"/>
  <c r="A2396" i="1"/>
  <c r="L2396" i="1" s="1"/>
  <c r="A2397" i="1"/>
  <c r="L2397" i="1" s="1"/>
  <c r="A2398" i="1"/>
  <c r="L2398" i="1" s="1"/>
  <c r="A2399" i="1"/>
  <c r="L2399" i="1" s="1"/>
  <c r="A2400" i="1"/>
  <c r="L2400" i="1" s="1"/>
  <c r="A2401" i="1"/>
  <c r="L2401" i="1" s="1"/>
  <c r="A2402" i="1"/>
  <c r="L2402" i="1" s="1"/>
  <c r="A2403" i="1"/>
  <c r="L2403" i="1" s="1"/>
  <c r="A2404" i="1"/>
  <c r="L2404" i="1" s="1"/>
  <c r="A2405" i="1"/>
  <c r="L2405" i="1" s="1"/>
  <c r="A2406" i="1"/>
  <c r="L2406" i="1" s="1"/>
  <c r="A2407" i="1"/>
  <c r="L2407" i="1" s="1"/>
  <c r="A2408" i="1"/>
  <c r="L2408" i="1" s="1"/>
  <c r="A2409" i="1"/>
  <c r="L2409" i="1" s="1"/>
  <c r="A2410" i="1"/>
  <c r="L2410" i="1" s="1"/>
  <c r="A2411" i="1"/>
  <c r="L2411" i="1" s="1"/>
  <c r="A2412" i="1"/>
  <c r="L2412" i="1" s="1"/>
  <c r="A2413" i="1"/>
  <c r="L2413" i="1" s="1"/>
  <c r="A2414" i="1"/>
  <c r="L2414" i="1" s="1"/>
  <c r="A2415" i="1"/>
  <c r="L2415" i="1" s="1"/>
  <c r="A2416" i="1"/>
  <c r="L2416" i="1" s="1"/>
  <c r="A2417" i="1"/>
  <c r="L2417" i="1" s="1"/>
  <c r="A2418" i="1"/>
  <c r="L2418" i="1" s="1"/>
  <c r="A2419" i="1"/>
  <c r="L2419" i="1" s="1"/>
  <c r="A2420" i="1"/>
  <c r="L2420" i="1" s="1"/>
  <c r="A2421" i="1"/>
  <c r="L2421" i="1" s="1"/>
  <c r="A2422" i="1"/>
  <c r="L2422" i="1" s="1"/>
  <c r="A2423" i="1"/>
  <c r="L2423" i="1" s="1"/>
  <c r="A2424" i="1"/>
  <c r="L2424" i="1" s="1"/>
  <c r="A2425" i="1"/>
  <c r="L2425" i="1" s="1"/>
  <c r="A2426" i="1"/>
  <c r="L2426" i="1" s="1"/>
  <c r="A2427" i="1"/>
  <c r="L2427" i="1" s="1"/>
  <c r="A2428" i="1"/>
  <c r="L2428" i="1" s="1"/>
  <c r="A2429" i="1"/>
  <c r="L2429" i="1" s="1"/>
  <c r="A2430" i="1"/>
  <c r="L2430" i="1" s="1"/>
  <c r="A2431" i="1"/>
  <c r="L2431" i="1" s="1"/>
  <c r="A2432" i="1"/>
  <c r="L2432" i="1" s="1"/>
  <c r="A2433" i="1"/>
  <c r="L2433" i="1" s="1"/>
  <c r="A2434" i="1"/>
  <c r="L2434" i="1" s="1"/>
  <c r="A2435" i="1"/>
  <c r="L2435" i="1" s="1"/>
  <c r="A2436" i="1"/>
  <c r="L2436" i="1" s="1"/>
  <c r="A2437" i="1"/>
  <c r="L2437" i="1" s="1"/>
  <c r="A2438" i="1"/>
  <c r="L2438" i="1" s="1"/>
  <c r="A2439" i="1"/>
  <c r="L2439" i="1" s="1"/>
  <c r="A2440" i="1"/>
  <c r="L2440" i="1" s="1"/>
  <c r="A2441" i="1"/>
  <c r="L2441" i="1" s="1"/>
  <c r="A2442" i="1"/>
  <c r="L2442" i="1" s="1"/>
  <c r="A2443" i="1"/>
  <c r="L2443" i="1" s="1"/>
  <c r="A2444" i="1"/>
  <c r="L2444" i="1" s="1"/>
  <c r="A2445" i="1"/>
  <c r="L2445" i="1" s="1"/>
  <c r="A2446" i="1"/>
  <c r="L2446" i="1" s="1"/>
  <c r="A2447" i="1"/>
  <c r="L2447" i="1" s="1"/>
  <c r="A2448" i="1"/>
  <c r="L2448" i="1" s="1"/>
  <c r="A2449" i="1"/>
  <c r="L2449" i="1" s="1"/>
  <c r="A2450" i="1"/>
  <c r="L2450" i="1" s="1"/>
  <c r="A2451" i="1"/>
  <c r="L2451" i="1" s="1"/>
  <c r="A2452" i="1"/>
  <c r="L2452" i="1" s="1"/>
  <c r="A2453" i="1"/>
  <c r="L2453" i="1" s="1"/>
  <c r="A2454" i="1"/>
  <c r="L2454" i="1" s="1"/>
  <c r="A2455" i="1"/>
  <c r="L2455" i="1" s="1"/>
  <c r="A2456" i="1"/>
  <c r="L2456" i="1" s="1"/>
  <c r="A2457" i="1"/>
  <c r="L2457" i="1" s="1"/>
  <c r="A2458" i="1"/>
  <c r="L2458" i="1" s="1"/>
  <c r="A2459" i="1"/>
  <c r="L2459" i="1" s="1"/>
  <c r="A2460" i="1"/>
  <c r="L2460" i="1" s="1"/>
  <c r="A2461" i="1"/>
  <c r="L2461" i="1" s="1"/>
  <c r="A2462" i="1"/>
  <c r="L2462" i="1" s="1"/>
  <c r="A2463" i="1"/>
  <c r="L2463" i="1" s="1"/>
  <c r="A2464" i="1"/>
  <c r="L2464" i="1" s="1"/>
  <c r="A2465" i="1"/>
  <c r="L2465" i="1" s="1"/>
  <c r="A2466" i="1"/>
  <c r="L2466" i="1" s="1"/>
  <c r="A2467" i="1"/>
  <c r="L2467" i="1" s="1"/>
  <c r="A2468" i="1"/>
  <c r="L2468" i="1" s="1"/>
  <c r="A2469" i="1"/>
  <c r="L2469" i="1" s="1"/>
  <c r="A2470" i="1"/>
  <c r="L2470" i="1" s="1"/>
  <c r="A2471" i="1"/>
  <c r="L2471" i="1" s="1"/>
  <c r="A2472" i="1"/>
  <c r="L2472" i="1" s="1"/>
  <c r="A2473" i="1"/>
  <c r="L2473" i="1" s="1"/>
  <c r="A2474" i="1"/>
  <c r="L2474" i="1" s="1"/>
  <c r="A2475" i="1"/>
  <c r="L2475" i="1" s="1"/>
  <c r="A2476" i="1"/>
  <c r="L2476" i="1" s="1"/>
  <c r="A2477" i="1"/>
  <c r="L2477" i="1" s="1"/>
  <c r="A2478" i="1"/>
  <c r="L2478" i="1" s="1"/>
  <c r="A2479" i="1"/>
  <c r="L2479" i="1" s="1"/>
  <c r="A2480" i="1"/>
  <c r="L2480" i="1" s="1"/>
  <c r="A2481" i="1"/>
  <c r="L2481" i="1" s="1"/>
  <c r="A2482" i="1"/>
  <c r="L2482" i="1" s="1"/>
  <c r="A2483" i="1"/>
  <c r="L2483" i="1" s="1"/>
  <c r="A2484" i="1"/>
  <c r="L2484" i="1" s="1"/>
  <c r="A2485" i="1"/>
  <c r="L2485" i="1" s="1"/>
  <c r="A2486" i="1"/>
  <c r="L2486" i="1" s="1"/>
  <c r="A2487" i="1"/>
  <c r="L2487" i="1" s="1"/>
  <c r="A2488" i="1"/>
  <c r="L2488" i="1" s="1"/>
  <c r="A2489" i="1"/>
  <c r="L2489" i="1" s="1"/>
  <c r="A2490" i="1"/>
  <c r="L2490" i="1" s="1"/>
  <c r="A2491" i="1"/>
  <c r="L2491" i="1" s="1"/>
  <c r="A2492" i="1"/>
  <c r="L2492" i="1" s="1"/>
  <c r="A2493" i="1"/>
  <c r="L2493" i="1" s="1"/>
  <c r="A2494" i="1"/>
  <c r="L2494" i="1" s="1"/>
  <c r="A2495" i="1"/>
  <c r="L2495" i="1" s="1"/>
  <c r="A2496" i="1"/>
  <c r="L2496" i="1" s="1"/>
  <c r="A2497" i="1"/>
  <c r="L2497" i="1" s="1"/>
  <c r="A2498" i="1"/>
  <c r="L2498" i="1" s="1"/>
  <c r="A2499" i="1"/>
  <c r="L2499" i="1" s="1"/>
  <c r="A2500" i="1"/>
  <c r="L2500" i="1" s="1"/>
  <c r="A2501" i="1"/>
  <c r="L2501" i="1" s="1"/>
  <c r="A2502" i="1"/>
  <c r="L2502" i="1" s="1"/>
  <c r="A2503" i="1"/>
  <c r="L2503" i="1" s="1"/>
  <c r="A2504" i="1"/>
  <c r="L2504" i="1" s="1"/>
  <c r="A2505" i="1"/>
  <c r="L2505" i="1" s="1"/>
  <c r="A2506" i="1"/>
  <c r="L2506" i="1" s="1"/>
  <c r="A2507" i="1"/>
  <c r="L2507" i="1" s="1"/>
  <c r="A2508" i="1"/>
  <c r="L2508" i="1" s="1"/>
  <c r="A2509" i="1"/>
  <c r="L2509" i="1" s="1"/>
  <c r="A2510" i="1"/>
  <c r="L2510" i="1" s="1"/>
  <c r="A2511" i="1"/>
  <c r="L2511" i="1" s="1"/>
  <c r="A2512" i="1"/>
  <c r="L2512" i="1" s="1"/>
  <c r="A2513" i="1"/>
  <c r="L2513" i="1" s="1"/>
  <c r="A2514" i="1"/>
  <c r="L2514" i="1" s="1"/>
  <c r="A2515" i="1"/>
  <c r="L2515" i="1" s="1"/>
  <c r="A2516" i="1"/>
  <c r="L2516" i="1" s="1"/>
  <c r="A2517" i="1"/>
  <c r="L2517" i="1" s="1"/>
  <c r="A2518" i="1"/>
  <c r="L2518" i="1" s="1"/>
  <c r="A2519" i="1"/>
  <c r="L2519" i="1" s="1"/>
  <c r="A2520" i="1"/>
  <c r="L2520" i="1" s="1"/>
  <c r="A2521" i="1"/>
  <c r="L2521" i="1" s="1"/>
  <c r="A2522" i="1"/>
  <c r="L2522" i="1" s="1"/>
  <c r="A2523" i="1"/>
  <c r="L2523" i="1" s="1"/>
  <c r="A2524" i="1"/>
  <c r="L2524" i="1" s="1"/>
  <c r="A2525" i="1"/>
  <c r="L2525" i="1" s="1"/>
  <c r="A2526" i="1"/>
  <c r="L2526" i="1" s="1"/>
  <c r="A2527" i="1"/>
  <c r="L2527" i="1" s="1"/>
  <c r="A2528" i="1"/>
  <c r="L2528" i="1" s="1"/>
  <c r="A2529" i="1"/>
  <c r="L2529" i="1" s="1"/>
  <c r="A2530" i="1"/>
  <c r="L2530" i="1" s="1"/>
  <c r="A2531" i="1"/>
  <c r="L2531" i="1" s="1"/>
  <c r="A2532" i="1"/>
  <c r="L2532" i="1" s="1"/>
  <c r="A2533" i="1"/>
  <c r="L2533" i="1" s="1"/>
  <c r="A2534" i="1"/>
  <c r="L2534" i="1" s="1"/>
  <c r="A2535" i="1"/>
  <c r="L2535" i="1" s="1"/>
  <c r="A2536" i="1"/>
  <c r="L2536" i="1" s="1"/>
  <c r="A2537" i="1"/>
  <c r="L2537" i="1" s="1"/>
  <c r="A2538" i="1"/>
  <c r="L2538" i="1" s="1"/>
  <c r="A2539" i="1"/>
  <c r="L2539" i="1" s="1"/>
  <c r="A2540" i="1"/>
  <c r="L2540" i="1" s="1"/>
  <c r="A2541" i="1"/>
  <c r="L2541" i="1" s="1"/>
  <c r="A2542" i="1"/>
  <c r="L2542" i="1" s="1"/>
  <c r="A2543" i="1"/>
  <c r="L2543" i="1" s="1"/>
  <c r="A2544" i="1"/>
  <c r="L2544" i="1" s="1"/>
  <c r="A2545" i="1"/>
  <c r="L2545" i="1" s="1"/>
  <c r="A2546" i="1"/>
  <c r="L2546" i="1" s="1"/>
  <c r="A2547" i="1"/>
  <c r="L2547" i="1" s="1"/>
  <c r="A2548" i="1"/>
  <c r="L2548" i="1" s="1"/>
  <c r="A2549" i="1"/>
  <c r="L2549" i="1" s="1"/>
  <c r="A2550" i="1"/>
  <c r="L2550" i="1" s="1"/>
  <c r="A2551" i="1"/>
  <c r="L2551" i="1" s="1"/>
  <c r="A2552" i="1"/>
  <c r="L2552" i="1" s="1"/>
  <c r="A2553" i="1"/>
  <c r="L2553" i="1" s="1"/>
  <c r="A2554" i="1"/>
  <c r="L2554" i="1" s="1"/>
  <c r="A2555" i="1"/>
  <c r="L2555" i="1" s="1"/>
  <c r="A2556" i="1"/>
  <c r="L2556" i="1" s="1"/>
  <c r="A2557" i="1"/>
  <c r="L2557" i="1" s="1"/>
  <c r="A2558" i="1"/>
  <c r="L2558" i="1" s="1"/>
  <c r="A2559" i="1"/>
  <c r="L2559" i="1" s="1"/>
  <c r="A2560" i="1"/>
  <c r="L2560" i="1" s="1"/>
  <c r="A2561" i="1"/>
  <c r="L2561" i="1" s="1"/>
  <c r="A2562" i="1"/>
  <c r="L2562" i="1" s="1"/>
  <c r="A2563" i="1"/>
  <c r="L2563" i="1" s="1"/>
  <c r="A2564" i="1"/>
  <c r="L2564" i="1" s="1"/>
  <c r="A2565" i="1"/>
  <c r="L2565" i="1" s="1"/>
  <c r="A2566" i="1"/>
  <c r="L2566" i="1" s="1"/>
  <c r="A2567" i="1"/>
  <c r="L2567" i="1" s="1"/>
  <c r="A2568" i="1"/>
  <c r="L2568" i="1" s="1"/>
  <c r="A2569" i="1"/>
  <c r="L2569" i="1" s="1"/>
  <c r="A2570" i="1"/>
  <c r="L2570" i="1" s="1"/>
  <c r="A2571" i="1"/>
  <c r="L2571" i="1" s="1"/>
  <c r="A2572" i="1"/>
  <c r="L2572" i="1" s="1"/>
  <c r="A2573" i="1"/>
  <c r="L2573" i="1" s="1"/>
  <c r="A2574" i="1"/>
  <c r="L2574" i="1" s="1"/>
  <c r="A2575" i="1"/>
  <c r="L2575" i="1" s="1"/>
  <c r="A2576" i="1"/>
  <c r="L2576" i="1" s="1"/>
  <c r="A2577" i="1"/>
  <c r="L2577" i="1" s="1"/>
  <c r="A2578" i="1"/>
  <c r="L2578" i="1" s="1"/>
  <c r="A2579" i="1"/>
  <c r="L2579" i="1" s="1"/>
  <c r="A2580" i="1"/>
  <c r="L2580" i="1" s="1"/>
  <c r="A2581" i="1"/>
  <c r="L2581" i="1" s="1"/>
  <c r="A2582" i="1"/>
  <c r="L2582" i="1" s="1"/>
  <c r="A2583" i="1"/>
  <c r="L2583" i="1" s="1"/>
  <c r="A2584" i="1"/>
  <c r="L2584" i="1" s="1"/>
  <c r="A2585" i="1"/>
  <c r="L2585" i="1" s="1"/>
  <c r="A2586" i="1"/>
  <c r="L2586" i="1" s="1"/>
  <c r="A2587" i="1"/>
  <c r="L2587" i="1" s="1"/>
  <c r="A2588" i="1"/>
  <c r="L2588" i="1" s="1"/>
  <c r="A2589" i="1"/>
  <c r="L2589" i="1" s="1"/>
  <c r="A2590" i="1"/>
  <c r="L2590" i="1" s="1"/>
  <c r="A2591" i="1"/>
  <c r="L2591" i="1" s="1"/>
  <c r="A2592" i="1"/>
  <c r="L2592" i="1" s="1"/>
  <c r="A2593" i="1"/>
  <c r="L2593" i="1" s="1"/>
  <c r="A2594" i="1"/>
  <c r="L2594" i="1" s="1"/>
  <c r="A2595" i="1"/>
  <c r="L2595" i="1" s="1"/>
  <c r="A2596" i="1"/>
  <c r="L2596" i="1" s="1"/>
  <c r="A2597" i="1"/>
  <c r="L2597" i="1" s="1"/>
  <c r="A2598" i="1"/>
  <c r="L2598" i="1" s="1"/>
  <c r="A2599" i="1"/>
  <c r="L2599" i="1" s="1"/>
  <c r="A2600" i="1"/>
  <c r="L2600" i="1" s="1"/>
  <c r="A2601" i="1"/>
  <c r="L2601" i="1" s="1"/>
  <c r="A2602" i="1"/>
  <c r="L2602" i="1" s="1"/>
  <c r="A2603" i="1"/>
  <c r="L2603" i="1" s="1"/>
  <c r="A2604" i="1"/>
  <c r="L2604" i="1" s="1"/>
  <c r="A2605" i="1"/>
  <c r="L2605" i="1" s="1"/>
  <c r="A2606" i="1"/>
  <c r="L2606" i="1" s="1"/>
  <c r="A2607" i="1"/>
  <c r="L2607" i="1" s="1"/>
  <c r="A2608" i="1"/>
  <c r="L2608" i="1" s="1"/>
  <c r="A2609" i="1"/>
  <c r="L2609" i="1" s="1"/>
  <c r="A2610" i="1"/>
  <c r="L2610" i="1" s="1"/>
  <c r="A2611" i="1"/>
  <c r="L2611" i="1" s="1"/>
  <c r="A2612" i="1"/>
  <c r="L2612" i="1" s="1"/>
  <c r="A2613" i="1"/>
  <c r="L2613" i="1" s="1"/>
  <c r="A2614" i="1"/>
  <c r="L2614" i="1" s="1"/>
  <c r="A2615" i="1"/>
  <c r="L2615" i="1" s="1"/>
  <c r="A2616" i="1"/>
  <c r="L2616" i="1" s="1"/>
  <c r="A2617" i="1"/>
  <c r="L2617" i="1" s="1"/>
  <c r="A2618" i="1"/>
  <c r="L2618" i="1" s="1"/>
  <c r="A2619" i="1"/>
  <c r="L2619" i="1" s="1"/>
  <c r="A2620" i="1"/>
  <c r="L2620" i="1" s="1"/>
  <c r="A2621" i="1"/>
  <c r="L2621" i="1" s="1"/>
  <c r="A2622" i="1"/>
  <c r="L2622" i="1" s="1"/>
  <c r="A2623" i="1"/>
  <c r="L2623" i="1" s="1"/>
  <c r="A2624" i="1"/>
  <c r="L2624" i="1" s="1"/>
  <c r="A2625" i="1"/>
  <c r="L2625" i="1" s="1"/>
  <c r="A2626" i="1"/>
  <c r="L2626" i="1" s="1"/>
  <c r="A2627" i="1"/>
  <c r="L2627" i="1" s="1"/>
  <c r="A2628" i="1"/>
  <c r="L2628" i="1" s="1"/>
  <c r="A2629" i="1"/>
  <c r="L2629" i="1" s="1"/>
  <c r="A2630" i="1"/>
  <c r="L2630" i="1" s="1"/>
  <c r="A2631" i="1"/>
  <c r="L2631" i="1" s="1"/>
  <c r="A2632" i="1"/>
  <c r="L2632" i="1" s="1"/>
  <c r="A2633" i="1"/>
  <c r="L2633" i="1" s="1"/>
  <c r="A2634" i="1"/>
  <c r="L2634" i="1" s="1"/>
  <c r="A2635" i="1"/>
  <c r="L2635" i="1" s="1"/>
  <c r="A2636" i="1"/>
  <c r="L2636" i="1" s="1"/>
  <c r="A2637" i="1"/>
  <c r="L2637" i="1" s="1"/>
  <c r="A2638" i="1"/>
  <c r="L2638" i="1" s="1"/>
  <c r="A2639" i="1"/>
  <c r="L2639" i="1" s="1"/>
  <c r="A2640" i="1"/>
  <c r="L2640" i="1" s="1"/>
  <c r="A2641" i="1"/>
  <c r="L2641" i="1" s="1"/>
  <c r="A2642" i="1"/>
  <c r="L2642" i="1" s="1"/>
  <c r="A2643" i="1"/>
  <c r="L2643" i="1" s="1"/>
  <c r="A2644" i="1"/>
  <c r="L2644" i="1" s="1"/>
  <c r="A2645" i="1"/>
  <c r="L2645" i="1" s="1"/>
  <c r="A2646" i="1"/>
  <c r="L2646" i="1" s="1"/>
  <c r="A2647" i="1"/>
  <c r="L2647" i="1" s="1"/>
  <c r="A2648" i="1"/>
  <c r="L2648" i="1" s="1"/>
  <c r="A2649" i="1"/>
  <c r="L2649" i="1" s="1"/>
  <c r="A2650" i="1"/>
  <c r="L2650" i="1" s="1"/>
  <c r="A2651" i="1"/>
  <c r="L2651" i="1" s="1"/>
  <c r="A2652" i="1"/>
  <c r="L2652" i="1" s="1"/>
  <c r="A2653" i="1"/>
  <c r="L2653" i="1" s="1"/>
  <c r="A2654" i="1"/>
  <c r="L2654" i="1" s="1"/>
  <c r="A2655" i="1"/>
  <c r="L2655" i="1" s="1"/>
  <c r="A2656" i="1"/>
  <c r="L2656" i="1" s="1"/>
  <c r="A2657" i="1"/>
  <c r="L2657" i="1" s="1"/>
  <c r="A2658" i="1"/>
  <c r="L2658" i="1" s="1"/>
  <c r="A2659" i="1"/>
  <c r="L2659" i="1" s="1"/>
  <c r="A2660" i="1"/>
  <c r="L2660" i="1" s="1"/>
  <c r="A2661" i="1"/>
  <c r="L2661" i="1" s="1"/>
  <c r="A2662" i="1"/>
  <c r="L2662" i="1" s="1"/>
  <c r="A2663" i="1"/>
  <c r="L2663" i="1" s="1"/>
  <c r="A2664" i="1"/>
  <c r="L2664" i="1" s="1"/>
  <c r="A2665" i="1"/>
  <c r="L2665" i="1" s="1"/>
  <c r="A2666" i="1"/>
  <c r="L2666" i="1" s="1"/>
  <c r="A2667" i="1"/>
  <c r="L2667" i="1" s="1"/>
  <c r="A2668" i="1"/>
  <c r="L2668" i="1" s="1"/>
  <c r="A2669" i="1"/>
  <c r="L2669" i="1" s="1"/>
  <c r="A2670" i="1"/>
  <c r="L2670" i="1" s="1"/>
  <c r="A2671" i="1"/>
  <c r="L2671" i="1" s="1"/>
  <c r="A2672" i="1"/>
  <c r="L2672" i="1" s="1"/>
  <c r="A2673" i="1"/>
  <c r="L2673" i="1" s="1"/>
  <c r="A2674" i="1"/>
  <c r="L2674" i="1" s="1"/>
  <c r="A2675" i="1"/>
  <c r="L2675" i="1" s="1"/>
  <c r="A2676" i="1"/>
  <c r="L2676" i="1" s="1"/>
  <c r="A2677" i="1"/>
  <c r="L2677" i="1" s="1"/>
  <c r="A2678" i="1"/>
  <c r="L2678" i="1" s="1"/>
  <c r="A2679" i="1"/>
  <c r="L2679" i="1" s="1"/>
  <c r="A2680" i="1"/>
  <c r="L2680" i="1" s="1"/>
  <c r="A2681" i="1"/>
  <c r="L2681" i="1" s="1"/>
  <c r="A2682" i="1"/>
  <c r="L2682" i="1" s="1"/>
  <c r="A2683" i="1"/>
  <c r="L2683" i="1" s="1"/>
  <c r="A2684" i="1"/>
  <c r="L2684" i="1" s="1"/>
  <c r="A2685" i="1"/>
  <c r="L2685" i="1" s="1"/>
  <c r="A2686" i="1"/>
  <c r="L2686" i="1" s="1"/>
  <c r="A2687" i="1"/>
  <c r="L2687" i="1" s="1"/>
  <c r="A2688" i="1"/>
  <c r="L2688" i="1" s="1"/>
  <c r="A2689" i="1"/>
  <c r="L2689" i="1" s="1"/>
  <c r="A2690" i="1"/>
  <c r="L2690" i="1" s="1"/>
  <c r="A2691" i="1"/>
  <c r="L2691" i="1" s="1"/>
  <c r="A2692" i="1"/>
  <c r="L2692" i="1" s="1"/>
  <c r="A2693" i="1"/>
  <c r="L2693" i="1" s="1"/>
  <c r="A2694" i="1"/>
  <c r="L2694" i="1" s="1"/>
  <c r="A2695" i="1"/>
  <c r="L2695" i="1" s="1"/>
  <c r="A2696" i="1"/>
  <c r="L2696" i="1" s="1"/>
  <c r="A2697" i="1"/>
  <c r="L2697" i="1" s="1"/>
  <c r="A2698" i="1"/>
  <c r="L2698" i="1" s="1"/>
  <c r="A2699" i="1"/>
  <c r="L2699" i="1" s="1"/>
  <c r="A2700" i="1"/>
  <c r="L2700" i="1" s="1"/>
  <c r="A2701" i="1"/>
  <c r="L2701" i="1" s="1"/>
  <c r="A2702" i="1"/>
  <c r="L2702" i="1" s="1"/>
  <c r="A2703" i="1"/>
  <c r="L2703" i="1" s="1"/>
  <c r="A2704" i="1"/>
  <c r="L2704" i="1" s="1"/>
  <c r="A2705" i="1"/>
  <c r="L2705" i="1" s="1"/>
  <c r="A2706" i="1"/>
  <c r="L2706" i="1" s="1"/>
  <c r="A2707" i="1"/>
  <c r="L2707" i="1" s="1"/>
  <c r="A2708" i="1"/>
  <c r="L2708" i="1" s="1"/>
  <c r="A2709" i="1"/>
  <c r="L2709" i="1" s="1"/>
  <c r="A2710" i="1"/>
  <c r="L2710" i="1" s="1"/>
  <c r="A2711" i="1"/>
  <c r="L2711" i="1" s="1"/>
  <c r="A2712" i="1"/>
  <c r="L2712" i="1" s="1"/>
  <c r="A2713" i="1"/>
  <c r="L2713" i="1" s="1"/>
  <c r="A2714" i="1"/>
  <c r="L2714" i="1" s="1"/>
  <c r="A2715" i="1"/>
  <c r="L2715" i="1" s="1"/>
  <c r="A2716" i="1"/>
  <c r="L2716" i="1" s="1"/>
  <c r="A2717" i="1"/>
  <c r="L2717" i="1" s="1"/>
  <c r="A2718" i="1"/>
  <c r="L2718" i="1" s="1"/>
  <c r="A2719" i="1"/>
  <c r="L2719" i="1" s="1"/>
  <c r="A2720" i="1"/>
  <c r="L2720" i="1" s="1"/>
  <c r="A2721" i="1"/>
  <c r="L2721" i="1" s="1"/>
  <c r="A2722" i="1"/>
  <c r="L2722" i="1" s="1"/>
  <c r="A2723" i="1"/>
  <c r="L2723" i="1" s="1"/>
  <c r="A2724" i="1"/>
  <c r="L2724" i="1" s="1"/>
  <c r="A2725" i="1"/>
  <c r="L2725" i="1" s="1"/>
  <c r="A2726" i="1"/>
  <c r="L2726" i="1" s="1"/>
  <c r="A2727" i="1"/>
  <c r="L2727" i="1" s="1"/>
  <c r="A2728" i="1"/>
  <c r="L2728" i="1" s="1"/>
  <c r="A2729" i="1"/>
  <c r="L2729" i="1" s="1"/>
  <c r="A2730" i="1"/>
  <c r="L2730" i="1" s="1"/>
  <c r="A2731" i="1"/>
  <c r="L2731" i="1" s="1"/>
  <c r="A2732" i="1"/>
  <c r="L2732" i="1" s="1"/>
  <c r="A2733" i="1"/>
  <c r="L2733" i="1" s="1"/>
  <c r="A2734" i="1"/>
  <c r="L2734" i="1" s="1"/>
  <c r="A2735" i="1"/>
  <c r="L2735" i="1" s="1"/>
  <c r="A2736" i="1"/>
  <c r="L2736" i="1" s="1"/>
  <c r="A2737" i="1"/>
  <c r="L2737" i="1" s="1"/>
  <c r="A2738" i="1"/>
  <c r="L2738" i="1" s="1"/>
  <c r="A2739" i="1"/>
  <c r="L2739" i="1" s="1"/>
  <c r="A2740" i="1"/>
  <c r="L2740" i="1" s="1"/>
  <c r="A2741" i="1"/>
  <c r="L2741" i="1" s="1"/>
  <c r="A2742" i="1"/>
  <c r="L2742" i="1" s="1"/>
  <c r="A2743" i="1"/>
  <c r="L2743" i="1" s="1"/>
  <c r="A2744" i="1"/>
  <c r="L2744" i="1" s="1"/>
  <c r="A2745" i="1"/>
  <c r="L2745" i="1" s="1"/>
  <c r="A2746" i="1"/>
  <c r="L2746" i="1" s="1"/>
  <c r="A2747" i="1"/>
  <c r="L2747" i="1" s="1"/>
  <c r="A2748" i="1"/>
  <c r="L2748" i="1" s="1"/>
  <c r="A2749" i="1"/>
  <c r="L2749" i="1" s="1"/>
  <c r="A2750" i="1"/>
  <c r="L2750" i="1" s="1"/>
  <c r="A2751" i="1"/>
  <c r="L2751" i="1" s="1"/>
  <c r="A2752" i="1"/>
  <c r="L2752" i="1" s="1"/>
  <c r="A2753" i="1"/>
  <c r="L2753" i="1" s="1"/>
  <c r="A2754" i="1"/>
  <c r="L2754" i="1" s="1"/>
  <c r="A2755" i="1"/>
  <c r="L2755" i="1" s="1"/>
  <c r="A2756" i="1"/>
  <c r="L2756" i="1" s="1"/>
  <c r="A2757" i="1"/>
  <c r="L2757" i="1" s="1"/>
  <c r="A2758" i="1"/>
  <c r="L2758" i="1" s="1"/>
  <c r="A2759" i="1"/>
  <c r="L2759" i="1" s="1"/>
  <c r="A2760" i="1"/>
  <c r="L2760" i="1" s="1"/>
  <c r="A2761" i="1"/>
  <c r="L2761" i="1" s="1"/>
  <c r="A2762" i="1"/>
  <c r="L2762" i="1" s="1"/>
  <c r="A2763" i="1"/>
  <c r="L2763" i="1" s="1"/>
  <c r="A2764" i="1"/>
  <c r="L2764" i="1" s="1"/>
  <c r="A2765" i="1"/>
  <c r="L2765" i="1" s="1"/>
  <c r="A2766" i="1"/>
  <c r="L2766" i="1" s="1"/>
  <c r="A2767" i="1"/>
  <c r="L2767" i="1" s="1"/>
  <c r="A2768" i="1"/>
  <c r="L2768" i="1" s="1"/>
  <c r="A2769" i="1"/>
  <c r="L2769" i="1" s="1"/>
  <c r="A2770" i="1"/>
  <c r="L2770" i="1" s="1"/>
  <c r="A2771" i="1"/>
  <c r="L2771" i="1" s="1"/>
  <c r="A2772" i="1"/>
  <c r="L2772" i="1" s="1"/>
  <c r="A2773" i="1"/>
  <c r="L2773" i="1" s="1"/>
  <c r="A2774" i="1"/>
  <c r="L2774" i="1" s="1"/>
  <c r="A2775" i="1"/>
  <c r="L2775" i="1" s="1"/>
  <c r="A2776" i="1"/>
  <c r="L2776" i="1" s="1"/>
  <c r="A2777" i="1"/>
  <c r="L2777" i="1" s="1"/>
  <c r="A2778" i="1"/>
  <c r="L2778" i="1" s="1"/>
  <c r="A2779" i="1"/>
  <c r="L2779" i="1" s="1"/>
  <c r="A2780" i="1"/>
  <c r="L2780" i="1" s="1"/>
  <c r="A2781" i="1"/>
  <c r="L2781" i="1" s="1"/>
  <c r="A2782" i="1"/>
  <c r="L2782" i="1" s="1"/>
  <c r="A2783" i="1"/>
  <c r="L2783" i="1" s="1"/>
  <c r="A2784" i="1"/>
  <c r="L2784" i="1" s="1"/>
  <c r="A2785" i="1"/>
  <c r="L2785" i="1" s="1"/>
  <c r="A2786" i="1"/>
  <c r="L2786" i="1" s="1"/>
  <c r="A2787" i="1"/>
  <c r="L2787" i="1" s="1"/>
  <c r="A2788" i="1"/>
  <c r="L2788" i="1" s="1"/>
  <c r="A2789" i="1"/>
  <c r="L2789" i="1" s="1"/>
  <c r="A2790" i="1"/>
  <c r="L2790" i="1" s="1"/>
  <c r="A2791" i="1"/>
  <c r="L2791" i="1" s="1"/>
  <c r="A2792" i="1"/>
  <c r="L2792" i="1" s="1"/>
  <c r="A2793" i="1"/>
  <c r="L2793" i="1" s="1"/>
  <c r="A2794" i="1"/>
  <c r="L2794" i="1" s="1"/>
  <c r="A2795" i="1"/>
  <c r="L2795" i="1" s="1"/>
  <c r="A2796" i="1"/>
  <c r="L2796" i="1" s="1"/>
  <c r="A2797" i="1"/>
  <c r="L2797" i="1" s="1"/>
  <c r="A2798" i="1"/>
  <c r="L2798" i="1" s="1"/>
  <c r="A2799" i="1"/>
  <c r="L2799" i="1" s="1"/>
  <c r="A2800" i="1"/>
  <c r="L2800" i="1" s="1"/>
  <c r="A2801" i="1"/>
  <c r="L2801" i="1" s="1"/>
  <c r="A2802" i="1"/>
  <c r="L2802" i="1" s="1"/>
  <c r="A2803" i="1"/>
  <c r="L2803" i="1" s="1"/>
  <c r="A2804" i="1"/>
  <c r="L2804" i="1" s="1"/>
  <c r="A2805" i="1"/>
  <c r="L2805" i="1" s="1"/>
  <c r="A2806" i="1"/>
  <c r="L2806" i="1" s="1"/>
  <c r="A2807" i="1"/>
  <c r="L2807" i="1" s="1"/>
  <c r="A2808" i="1"/>
  <c r="L2808" i="1" s="1"/>
  <c r="A2809" i="1"/>
  <c r="L2809" i="1" s="1"/>
  <c r="A2810" i="1"/>
  <c r="L2810" i="1" s="1"/>
  <c r="A2811" i="1"/>
  <c r="L2811" i="1" s="1"/>
  <c r="A2812" i="1"/>
  <c r="L2812" i="1" s="1"/>
  <c r="A2813" i="1"/>
  <c r="L2813" i="1" s="1"/>
  <c r="A2814" i="1"/>
  <c r="L2814" i="1" s="1"/>
  <c r="A2815" i="1"/>
  <c r="L2815" i="1" s="1"/>
  <c r="A2816" i="1"/>
  <c r="L2816" i="1" s="1"/>
  <c r="A2817" i="1"/>
  <c r="L2817" i="1" s="1"/>
  <c r="A2818" i="1"/>
  <c r="L2818" i="1" s="1"/>
  <c r="A2819" i="1"/>
  <c r="L2819" i="1" s="1"/>
  <c r="A2820" i="1"/>
  <c r="L2820" i="1" s="1"/>
  <c r="A2821" i="1"/>
  <c r="L2821" i="1" s="1"/>
  <c r="A2822" i="1"/>
  <c r="L2822" i="1" s="1"/>
  <c r="A2823" i="1"/>
  <c r="L2823" i="1" s="1"/>
  <c r="A2824" i="1"/>
  <c r="L2824" i="1" s="1"/>
  <c r="A2825" i="1"/>
  <c r="L2825" i="1" s="1"/>
  <c r="A2826" i="1"/>
  <c r="L2826" i="1" s="1"/>
  <c r="A2827" i="1"/>
  <c r="L2827" i="1" s="1"/>
  <c r="A2828" i="1"/>
  <c r="L2828" i="1" s="1"/>
  <c r="A2829" i="1"/>
  <c r="L2829" i="1" s="1"/>
  <c r="A2830" i="1"/>
  <c r="L2830" i="1" s="1"/>
  <c r="A2831" i="1"/>
  <c r="L2831" i="1" s="1"/>
  <c r="A2832" i="1"/>
  <c r="L2832" i="1" s="1"/>
  <c r="A2833" i="1"/>
  <c r="L2833" i="1" s="1"/>
  <c r="A2834" i="1"/>
  <c r="L2834" i="1" s="1"/>
  <c r="A2835" i="1"/>
  <c r="L2835" i="1" s="1"/>
  <c r="A2836" i="1"/>
  <c r="L2836" i="1" s="1"/>
  <c r="A2837" i="1"/>
  <c r="L2837" i="1" s="1"/>
  <c r="A2838" i="1"/>
  <c r="L2838" i="1" s="1"/>
  <c r="A2839" i="1"/>
  <c r="L2839" i="1" s="1"/>
  <c r="A2840" i="1"/>
  <c r="L2840" i="1" s="1"/>
  <c r="A2841" i="1"/>
  <c r="L2841" i="1" s="1"/>
  <c r="A2842" i="1"/>
  <c r="L2842" i="1" s="1"/>
  <c r="A2843" i="1"/>
  <c r="L2843" i="1" s="1"/>
  <c r="A2844" i="1"/>
  <c r="L2844" i="1" s="1"/>
  <c r="A2845" i="1"/>
  <c r="L2845" i="1" s="1"/>
  <c r="A2846" i="1"/>
  <c r="L2846" i="1" s="1"/>
  <c r="A2847" i="1"/>
  <c r="L2847" i="1" s="1"/>
  <c r="A2848" i="1"/>
  <c r="L2848" i="1" s="1"/>
  <c r="A2849" i="1"/>
  <c r="L2849" i="1" s="1"/>
  <c r="A2850" i="1"/>
  <c r="L2850" i="1" s="1"/>
  <c r="A2851" i="1"/>
  <c r="L2851" i="1" s="1"/>
  <c r="A2852" i="1"/>
  <c r="L2852" i="1" s="1"/>
  <c r="A2853" i="1"/>
  <c r="L2853" i="1" s="1"/>
  <c r="A2854" i="1"/>
  <c r="L2854" i="1" s="1"/>
  <c r="A2855" i="1"/>
  <c r="L2855" i="1" s="1"/>
  <c r="A2856" i="1"/>
  <c r="L2856" i="1" s="1"/>
  <c r="A2857" i="1"/>
  <c r="L2857" i="1" s="1"/>
  <c r="A2858" i="1"/>
  <c r="L2858" i="1" s="1"/>
  <c r="A2859" i="1"/>
  <c r="L2859" i="1" s="1"/>
  <c r="A2860" i="1"/>
  <c r="L2860" i="1" s="1"/>
  <c r="A2861" i="1"/>
  <c r="L2861" i="1" s="1"/>
  <c r="A2862" i="1"/>
  <c r="L2862" i="1" s="1"/>
  <c r="A2863" i="1"/>
  <c r="L2863" i="1" s="1"/>
  <c r="A2864" i="1"/>
  <c r="L2864" i="1" s="1"/>
  <c r="A2865" i="1"/>
  <c r="L2865" i="1" s="1"/>
  <c r="A2866" i="1"/>
  <c r="L2866" i="1" s="1"/>
  <c r="A2867" i="1"/>
  <c r="L2867" i="1" s="1"/>
  <c r="A2868" i="1"/>
  <c r="L2868" i="1" s="1"/>
  <c r="A2869" i="1"/>
  <c r="L2869" i="1" s="1"/>
  <c r="A2870" i="1"/>
  <c r="L2870" i="1" s="1"/>
  <c r="A2871" i="1"/>
  <c r="L2871" i="1" s="1"/>
  <c r="A2872" i="1"/>
  <c r="L2872" i="1" s="1"/>
  <c r="A2873" i="1"/>
  <c r="L2873" i="1" s="1"/>
  <c r="A2874" i="1"/>
  <c r="L2874" i="1" s="1"/>
  <c r="A2875" i="1"/>
  <c r="L2875" i="1" s="1"/>
  <c r="A2876" i="1"/>
  <c r="L2876" i="1" s="1"/>
  <c r="A2877" i="1"/>
  <c r="L2877" i="1" s="1"/>
  <c r="A2878" i="1"/>
  <c r="L2878" i="1" s="1"/>
  <c r="A2879" i="1"/>
  <c r="L2879" i="1" s="1"/>
  <c r="A2880" i="1"/>
  <c r="L2880" i="1" s="1"/>
  <c r="A2881" i="1"/>
  <c r="L2881" i="1" s="1"/>
  <c r="A2882" i="1"/>
  <c r="L2882" i="1" s="1"/>
  <c r="A2883" i="1"/>
  <c r="L2883" i="1" s="1"/>
  <c r="A2884" i="1"/>
  <c r="L2884" i="1" s="1"/>
  <c r="A2885" i="1"/>
  <c r="L2885" i="1" s="1"/>
  <c r="A2886" i="1"/>
  <c r="L2886" i="1" s="1"/>
  <c r="A2887" i="1"/>
  <c r="L2887" i="1" s="1"/>
  <c r="A2888" i="1"/>
  <c r="L2888" i="1" s="1"/>
  <c r="A2889" i="1"/>
  <c r="L2889" i="1" s="1"/>
  <c r="A2890" i="1"/>
  <c r="L2890" i="1" s="1"/>
  <c r="A2891" i="1"/>
  <c r="L2891" i="1" s="1"/>
  <c r="A2892" i="1"/>
  <c r="L2892" i="1" s="1"/>
  <c r="A2893" i="1"/>
  <c r="L2893" i="1" s="1"/>
  <c r="A2894" i="1"/>
  <c r="L2894" i="1" s="1"/>
  <c r="A2895" i="1"/>
  <c r="L2895" i="1" s="1"/>
  <c r="A2896" i="1"/>
  <c r="L2896" i="1" s="1"/>
  <c r="A2897" i="1"/>
  <c r="L2897" i="1" s="1"/>
  <c r="A2898" i="1"/>
  <c r="L2898" i="1" s="1"/>
  <c r="A2899" i="1"/>
  <c r="L2899" i="1" s="1"/>
  <c r="A2900" i="1"/>
  <c r="L2900" i="1" s="1"/>
  <c r="A2901" i="1"/>
  <c r="L2901" i="1" s="1"/>
  <c r="A2902" i="1"/>
  <c r="L2902" i="1" s="1"/>
  <c r="A2903" i="1"/>
  <c r="L2903" i="1" s="1"/>
  <c r="A2904" i="1"/>
  <c r="L2904" i="1" s="1"/>
  <c r="A2905" i="1"/>
  <c r="L2905" i="1" s="1"/>
  <c r="A2906" i="1"/>
  <c r="L2906" i="1" s="1"/>
  <c r="A2907" i="1"/>
  <c r="L2907" i="1" s="1"/>
  <c r="A2908" i="1"/>
  <c r="L2908" i="1" s="1"/>
  <c r="A2909" i="1"/>
  <c r="L2909" i="1" s="1"/>
  <c r="A2910" i="1"/>
  <c r="L2910" i="1" s="1"/>
  <c r="A2911" i="1"/>
  <c r="L2911" i="1" s="1"/>
  <c r="A2912" i="1"/>
  <c r="L2912" i="1" s="1"/>
  <c r="A2913" i="1"/>
  <c r="L2913" i="1" s="1"/>
  <c r="A2914" i="1"/>
  <c r="L2914" i="1" s="1"/>
  <c r="A2915" i="1"/>
  <c r="L2915" i="1" s="1"/>
  <c r="A2916" i="1"/>
  <c r="L2916" i="1" s="1"/>
  <c r="A2917" i="1"/>
  <c r="L2917" i="1" s="1"/>
  <c r="A2918" i="1"/>
  <c r="L2918" i="1" s="1"/>
  <c r="A2919" i="1"/>
  <c r="L2919" i="1" s="1"/>
  <c r="A2920" i="1"/>
  <c r="L2920" i="1" s="1"/>
  <c r="A2921" i="1"/>
  <c r="L2921" i="1" s="1"/>
  <c r="A2922" i="1"/>
  <c r="L2922" i="1" s="1"/>
  <c r="A2923" i="1"/>
  <c r="L2923" i="1" s="1"/>
  <c r="A2924" i="1"/>
  <c r="L2924" i="1" s="1"/>
  <c r="A2925" i="1"/>
  <c r="L2925" i="1" s="1"/>
  <c r="A2926" i="1"/>
  <c r="L2926" i="1" s="1"/>
  <c r="A2927" i="1"/>
  <c r="L2927" i="1" s="1"/>
  <c r="A2928" i="1"/>
  <c r="L2928" i="1" s="1"/>
  <c r="A2929" i="1"/>
  <c r="L2929" i="1" s="1"/>
  <c r="A2930" i="1"/>
  <c r="L2930" i="1" s="1"/>
  <c r="A2931" i="1"/>
  <c r="L2931" i="1" s="1"/>
  <c r="A2932" i="1"/>
  <c r="L2932" i="1" s="1"/>
  <c r="A2933" i="1"/>
  <c r="L2933" i="1" s="1"/>
  <c r="A2934" i="1"/>
  <c r="L2934" i="1" s="1"/>
  <c r="A2935" i="1"/>
  <c r="L2935" i="1" s="1"/>
  <c r="A2936" i="1"/>
  <c r="L2936" i="1" s="1"/>
  <c r="A2937" i="1"/>
  <c r="L2937" i="1" s="1"/>
  <c r="A2938" i="1"/>
  <c r="L2938" i="1" s="1"/>
  <c r="A2939" i="1"/>
  <c r="L2939" i="1" s="1"/>
  <c r="A2940" i="1"/>
  <c r="L2940" i="1" s="1"/>
  <c r="A2941" i="1"/>
  <c r="L2941" i="1" s="1"/>
  <c r="A2942" i="1"/>
  <c r="L2942" i="1" s="1"/>
  <c r="A2943" i="1"/>
  <c r="L2943" i="1" s="1"/>
  <c r="A2944" i="1"/>
  <c r="L2944" i="1" s="1"/>
  <c r="A2945" i="1"/>
  <c r="L2945" i="1" s="1"/>
  <c r="A2946" i="1"/>
  <c r="L2946" i="1" s="1"/>
  <c r="A2947" i="1"/>
  <c r="L2947" i="1" s="1"/>
  <c r="A2948" i="1"/>
  <c r="L2948" i="1" s="1"/>
  <c r="A2949" i="1"/>
  <c r="L2949" i="1" s="1"/>
  <c r="A2950" i="1"/>
  <c r="L2950" i="1" s="1"/>
  <c r="A2951" i="1"/>
  <c r="L2951" i="1" s="1"/>
  <c r="A2952" i="1"/>
  <c r="L2952" i="1" s="1"/>
  <c r="A2953" i="1"/>
  <c r="L2953" i="1" s="1"/>
  <c r="A2954" i="1"/>
  <c r="L2954" i="1" s="1"/>
  <c r="A2955" i="1"/>
  <c r="L2955" i="1" s="1"/>
  <c r="A2956" i="1"/>
  <c r="L2956" i="1" s="1"/>
  <c r="A2957" i="1"/>
  <c r="L2957" i="1" s="1"/>
  <c r="A2958" i="1"/>
  <c r="L2958" i="1" s="1"/>
  <c r="A2959" i="1"/>
  <c r="L2959" i="1" s="1"/>
  <c r="A2960" i="1"/>
  <c r="L2960" i="1" s="1"/>
  <c r="A2961" i="1"/>
  <c r="L2961" i="1" s="1"/>
  <c r="A2962" i="1"/>
  <c r="L2962" i="1" s="1"/>
  <c r="A2963" i="1"/>
  <c r="L2963" i="1" s="1"/>
  <c r="A2964" i="1"/>
  <c r="L2964" i="1" s="1"/>
  <c r="A2965" i="1"/>
  <c r="L2965" i="1" s="1"/>
  <c r="A2966" i="1"/>
  <c r="L2966" i="1" s="1"/>
  <c r="A2967" i="1"/>
  <c r="L2967" i="1" s="1"/>
  <c r="A2968" i="1"/>
  <c r="L2968" i="1" s="1"/>
  <c r="A2969" i="1"/>
  <c r="L2969" i="1" s="1"/>
  <c r="A2970" i="1"/>
  <c r="L2970" i="1" s="1"/>
  <c r="A2971" i="1"/>
  <c r="L2971" i="1" s="1"/>
  <c r="A2972" i="1"/>
  <c r="L2972" i="1" s="1"/>
  <c r="A2973" i="1"/>
  <c r="L2973" i="1" s="1"/>
  <c r="A2974" i="1"/>
  <c r="L2974" i="1" s="1"/>
  <c r="A2975" i="1"/>
  <c r="L2975" i="1" s="1"/>
  <c r="A2976" i="1"/>
  <c r="L2976" i="1" s="1"/>
  <c r="A2977" i="1"/>
  <c r="L2977" i="1" s="1"/>
  <c r="A2978" i="1"/>
  <c r="L2978" i="1" s="1"/>
  <c r="A2979" i="1"/>
  <c r="L2979" i="1" s="1"/>
  <c r="A2980" i="1"/>
  <c r="L2980" i="1" s="1"/>
  <c r="A2981" i="1"/>
  <c r="L2981" i="1" s="1"/>
  <c r="A2982" i="1"/>
  <c r="L2982" i="1" s="1"/>
  <c r="A2983" i="1"/>
  <c r="L2983" i="1" s="1"/>
  <c r="A2984" i="1"/>
  <c r="L2984" i="1" s="1"/>
  <c r="A2985" i="1"/>
  <c r="L2985" i="1" s="1"/>
  <c r="A2986" i="1"/>
  <c r="L2986" i="1" s="1"/>
  <c r="A2987" i="1"/>
  <c r="L2987" i="1" s="1"/>
  <c r="A2988" i="1"/>
  <c r="L2988" i="1" s="1"/>
  <c r="A2989" i="1"/>
  <c r="L2989" i="1" s="1"/>
  <c r="A2990" i="1"/>
  <c r="L2990" i="1" s="1"/>
  <c r="A2991" i="1"/>
  <c r="L2991" i="1" s="1"/>
  <c r="A2992" i="1"/>
  <c r="L2992" i="1" s="1"/>
  <c r="A2993" i="1"/>
  <c r="L2993" i="1" s="1"/>
  <c r="A2994" i="1"/>
  <c r="L2994" i="1" s="1"/>
  <c r="A2995" i="1"/>
  <c r="L2995" i="1" s="1"/>
  <c r="A2996" i="1"/>
  <c r="L2996" i="1" s="1"/>
  <c r="A2997" i="1"/>
  <c r="L2997" i="1" s="1"/>
  <c r="A2998" i="1"/>
  <c r="L2998" i="1" s="1"/>
  <c r="A2999" i="1"/>
  <c r="L2999" i="1" s="1"/>
  <c r="A3000" i="1"/>
  <c r="L3000" i="1" s="1"/>
  <c r="A3001" i="1"/>
  <c r="L3001" i="1" s="1"/>
  <c r="A3002" i="1"/>
  <c r="L3002" i="1" s="1"/>
  <c r="A3003" i="1"/>
  <c r="L3003" i="1" s="1"/>
  <c r="A3004" i="1"/>
  <c r="L3004" i="1" s="1"/>
  <c r="A3005" i="1"/>
  <c r="L3005" i="1" s="1"/>
  <c r="A3006" i="1"/>
  <c r="L3006" i="1" s="1"/>
  <c r="A3007" i="1"/>
  <c r="L3007" i="1" s="1"/>
  <c r="A3008" i="1"/>
  <c r="L3008" i="1" s="1"/>
  <c r="A3009" i="1"/>
  <c r="L3009" i="1" s="1"/>
  <c r="A3010" i="1"/>
  <c r="L3010" i="1" s="1"/>
  <c r="A3011" i="1"/>
  <c r="L3011" i="1" s="1"/>
  <c r="A3012" i="1"/>
  <c r="L3012" i="1" s="1"/>
  <c r="A3013" i="1"/>
  <c r="L3013" i="1" s="1"/>
  <c r="A3014" i="1"/>
  <c r="L3014" i="1" s="1"/>
  <c r="A3015" i="1"/>
  <c r="L3015" i="1" s="1"/>
  <c r="A3016" i="1"/>
  <c r="L3016" i="1" s="1"/>
  <c r="A3017" i="1"/>
  <c r="L3017" i="1" s="1"/>
  <c r="A3018" i="1"/>
  <c r="L3018" i="1" s="1"/>
  <c r="A3019" i="1"/>
  <c r="L3019" i="1" s="1"/>
  <c r="A3020" i="1"/>
  <c r="L3020" i="1" s="1"/>
  <c r="A3021" i="1"/>
  <c r="L3021" i="1" s="1"/>
  <c r="A3022" i="1"/>
  <c r="L3022" i="1" s="1"/>
  <c r="A3023" i="1"/>
  <c r="L3023" i="1" s="1"/>
  <c r="A3024" i="1"/>
  <c r="L3024" i="1" s="1"/>
  <c r="A3025" i="1"/>
  <c r="L3025" i="1" s="1"/>
  <c r="A3026" i="1"/>
  <c r="L3026" i="1" s="1"/>
  <c r="A3027" i="1"/>
  <c r="L3027" i="1" s="1"/>
  <c r="A3028" i="1"/>
  <c r="L3028" i="1" s="1"/>
  <c r="A3029" i="1"/>
  <c r="L3029" i="1" s="1"/>
  <c r="A3030" i="1"/>
  <c r="L3030" i="1" s="1"/>
  <c r="A3031" i="1"/>
  <c r="L3031" i="1" s="1"/>
  <c r="A3032" i="1"/>
  <c r="L3032" i="1" s="1"/>
  <c r="A3033" i="1"/>
  <c r="L3033" i="1" s="1"/>
  <c r="A3034" i="1"/>
  <c r="L3034" i="1" s="1"/>
  <c r="A3035" i="1"/>
  <c r="L3035" i="1" s="1"/>
  <c r="A3036" i="1"/>
  <c r="L3036" i="1" s="1"/>
  <c r="A3037" i="1"/>
  <c r="L3037" i="1" s="1"/>
  <c r="A3038" i="1"/>
  <c r="L3038" i="1" s="1"/>
  <c r="A3039" i="1"/>
  <c r="L3039" i="1" s="1"/>
  <c r="A3040" i="1"/>
  <c r="L3040" i="1" s="1"/>
  <c r="A3041" i="1"/>
  <c r="L3041" i="1" s="1"/>
  <c r="A3042" i="1"/>
  <c r="L3042" i="1" s="1"/>
  <c r="A3043" i="1"/>
  <c r="L3043" i="1" s="1"/>
  <c r="A3044" i="1"/>
  <c r="L3044" i="1" s="1"/>
  <c r="A3045" i="1"/>
  <c r="L3045" i="1" s="1"/>
  <c r="A3046" i="1"/>
  <c r="L3046" i="1" s="1"/>
  <c r="A3047" i="1"/>
  <c r="L3047" i="1" s="1"/>
  <c r="A3048" i="1"/>
  <c r="L3048" i="1" s="1"/>
  <c r="A3049" i="1"/>
  <c r="L3049" i="1" s="1"/>
  <c r="A3050" i="1"/>
  <c r="L3050" i="1" s="1"/>
  <c r="A3051" i="1"/>
  <c r="L3051" i="1" s="1"/>
  <c r="A3052" i="1"/>
  <c r="L3052" i="1" s="1"/>
  <c r="A3053" i="1"/>
  <c r="L3053" i="1" s="1"/>
  <c r="A3054" i="1"/>
  <c r="L3054" i="1" s="1"/>
  <c r="A3055" i="1"/>
  <c r="L3055" i="1" s="1"/>
  <c r="A3056" i="1"/>
  <c r="L3056" i="1" s="1"/>
  <c r="A3057" i="1"/>
  <c r="L3057" i="1" s="1"/>
  <c r="A3058" i="1"/>
  <c r="L3058" i="1" s="1"/>
  <c r="A3059" i="1"/>
  <c r="L3059" i="1" s="1"/>
  <c r="A3060" i="1"/>
  <c r="L3060" i="1" s="1"/>
  <c r="A3061" i="1"/>
  <c r="L3061" i="1" s="1"/>
  <c r="A3062" i="1"/>
  <c r="L3062" i="1" s="1"/>
  <c r="A3063" i="1"/>
  <c r="L3063" i="1" s="1"/>
  <c r="A3064" i="1"/>
  <c r="L3064" i="1" s="1"/>
  <c r="A3065" i="1"/>
  <c r="L3065" i="1" s="1"/>
  <c r="A3066" i="1"/>
  <c r="L3066" i="1" s="1"/>
  <c r="A3067" i="1"/>
  <c r="L3067" i="1" s="1"/>
  <c r="A3068" i="1"/>
  <c r="L3068" i="1" s="1"/>
  <c r="A3069" i="1"/>
  <c r="L3069" i="1" s="1"/>
  <c r="A3070" i="1"/>
  <c r="L3070" i="1" s="1"/>
  <c r="A3071" i="1"/>
  <c r="L3071" i="1" s="1"/>
  <c r="A3072" i="1"/>
  <c r="L3072" i="1" s="1"/>
  <c r="A3073" i="1"/>
  <c r="L3073" i="1" s="1"/>
  <c r="A3074" i="1"/>
  <c r="L3074" i="1" s="1"/>
  <c r="A3075" i="1"/>
  <c r="L3075" i="1" s="1"/>
  <c r="A3076" i="1"/>
  <c r="L3076" i="1" s="1"/>
  <c r="A3077" i="1"/>
  <c r="L3077" i="1" s="1"/>
  <c r="A3078" i="1"/>
  <c r="L3078" i="1" s="1"/>
  <c r="A3079" i="1"/>
  <c r="L3079" i="1" s="1"/>
  <c r="A3080" i="1"/>
  <c r="L3080" i="1" s="1"/>
  <c r="A3081" i="1"/>
  <c r="L3081" i="1" s="1"/>
  <c r="A3082" i="1"/>
  <c r="L3082" i="1" s="1"/>
  <c r="A3083" i="1"/>
  <c r="L3083" i="1" s="1"/>
  <c r="A3084" i="1"/>
  <c r="L3084" i="1" s="1"/>
  <c r="A3085" i="1"/>
  <c r="L3085" i="1" s="1"/>
  <c r="A3086" i="1"/>
  <c r="L3086" i="1" s="1"/>
  <c r="A3087" i="1"/>
  <c r="L3087" i="1" s="1"/>
  <c r="A3088" i="1"/>
  <c r="L3088" i="1" s="1"/>
  <c r="A3089" i="1"/>
  <c r="L3089" i="1" s="1"/>
  <c r="A3090" i="1"/>
  <c r="L3090" i="1" s="1"/>
  <c r="A3091" i="1"/>
  <c r="L3091" i="1" s="1"/>
  <c r="A3092" i="1"/>
  <c r="L3092" i="1" s="1"/>
  <c r="A3093" i="1"/>
  <c r="L3093" i="1" s="1"/>
  <c r="A3094" i="1"/>
  <c r="L3094" i="1" s="1"/>
  <c r="A3095" i="1"/>
  <c r="L3095" i="1" s="1"/>
  <c r="A3096" i="1"/>
  <c r="L3096" i="1" s="1"/>
  <c r="A3097" i="1"/>
  <c r="L3097" i="1" s="1"/>
  <c r="A3098" i="1"/>
  <c r="L3098" i="1" s="1"/>
  <c r="A3099" i="1"/>
  <c r="L3099" i="1" s="1"/>
  <c r="A3100" i="1"/>
  <c r="L3100" i="1" s="1"/>
  <c r="A3101" i="1"/>
  <c r="L3101" i="1" s="1"/>
  <c r="A3102" i="1"/>
  <c r="L3102" i="1" s="1"/>
  <c r="A3103" i="1"/>
  <c r="L3103" i="1" s="1"/>
  <c r="A3104" i="1"/>
  <c r="L3104" i="1" s="1"/>
  <c r="A3105" i="1"/>
  <c r="L3105" i="1" s="1"/>
  <c r="A3106" i="1"/>
  <c r="L3106" i="1" s="1"/>
  <c r="A3107" i="1"/>
  <c r="L3107" i="1" s="1"/>
  <c r="A3108" i="1"/>
  <c r="L3108" i="1" s="1"/>
  <c r="A3109" i="1"/>
  <c r="L3109" i="1" s="1"/>
  <c r="A3110" i="1"/>
  <c r="L3110" i="1" s="1"/>
  <c r="A3111" i="1"/>
  <c r="L3111" i="1" s="1"/>
  <c r="A3112" i="1"/>
  <c r="L3112" i="1" s="1"/>
  <c r="A3113" i="1"/>
  <c r="L3113" i="1" s="1"/>
  <c r="A3114" i="1"/>
  <c r="L3114" i="1" s="1"/>
  <c r="A3115" i="1"/>
  <c r="L3115" i="1" s="1"/>
  <c r="A3116" i="1"/>
  <c r="L3116" i="1" s="1"/>
  <c r="A3117" i="1"/>
  <c r="L3117" i="1" s="1"/>
  <c r="A3118" i="1"/>
  <c r="L3118" i="1" s="1"/>
  <c r="A3119" i="1"/>
  <c r="L3119" i="1" s="1"/>
  <c r="A3120" i="1"/>
  <c r="L3120" i="1" s="1"/>
  <c r="A3121" i="1"/>
  <c r="L3121" i="1" s="1"/>
  <c r="A3122" i="1"/>
  <c r="L3122" i="1" s="1"/>
  <c r="A3123" i="1"/>
  <c r="L3123" i="1" s="1"/>
  <c r="A3124" i="1"/>
  <c r="L3124" i="1" s="1"/>
  <c r="A3125" i="1"/>
  <c r="L3125" i="1" s="1"/>
  <c r="A3126" i="1"/>
  <c r="L3126" i="1" s="1"/>
  <c r="A3127" i="1"/>
  <c r="L3127" i="1" s="1"/>
  <c r="A3128" i="1"/>
  <c r="L3128" i="1" s="1"/>
  <c r="A3129" i="1"/>
  <c r="L3129" i="1" s="1"/>
  <c r="A3130" i="1"/>
  <c r="L3130" i="1" s="1"/>
  <c r="A3131" i="1"/>
  <c r="L3131" i="1" s="1"/>
  <c r="A3132" i="1"/>
  <c r="L3132" i="1" s="1"/>
  <c r="A3133" i="1"/>
  <c r="L3133" i="1" s="1"/>
  <c r="A3134" i="1"/>
  <c r="L3134" i="1" s="1"/>
  <c r="A3135" i="1"/>
  <c r="L3135" i="1" s="1"/>
  <c r="A3136" i="1"/>
  <c r="L3136" i="1" s="1"/>
  <c r="A3137" i="1"/>
  <c r="L3137" i="1" s="1"/>
  <c r="A3138" i="1"/>
  <c r="L3138" i="1" s="1"/>
  <c r="A3139" i="1"/>
  <c r="L3139" i="1" s="1"/>
  <c r="A3140" i="1"/>
  <c r="L3140" i="1" s="1"/>
  <c r="A3141" i="1"/>
  <c r="L3141" i="1" s="1"/>
  <c r="A3142" i="1"/>
  <c r="L3142" i="1" s="1"/>
  <c r="A3143" i="1"/>
  <c r="L3143" i="1" s="1"/>
  <c r="A3144" i="1"/>
  <c r="L3144" i="1" s="1"/>
  <c r="A3145" i="1"/>
  <c r="L3145" i="1" s="1"/>
  <c r="A3146" i="1"/>
  <c r="L3146" i="1" s="1"/>
  <c r="A3147" i="1"/>
  <c r="L3147" i="1" s="1"/>
  <c r="A3148" i="1"/>
  <c r="L3148" i="1" s="1"/>
  <c r="A3149" i="1"/>
  <c r="L3149" i="1" s="1"/>
  <c r="A3150" i="1"/>
  <c r="L3150" i="1" s="1"/>
  <c r="A3151" i="1"/>
  <c r="L3151" i="1" s="1"/>
  <c r="A3152" i="1"/>
  <c r="L3152" i="1" s="1"/>
  <c r="A3153" i="1"/>
  <c r="L3153" i="1" s="1"/>
  <c r="A3154" i="1"/>
  <c r="L3154" i="1" s="1"/>
  <c r="A3155" i="1"/>
  <c r="L3155" i="1" s="1"/>
  <c r="A3156" i="1"/>
  <c r="L3156" i="1" s="1"/>
  <c r="A3157" i="1"/>
  <c r="L3157" i="1" s="1"/>
  <c r="A3158" i="1"/>
  <c r="L3158" i="1" s="1"/>
  <c r="A3159" i="1"/>
  <c r="L3159" i="1" s="1"/>
  <c r="A3160" i="1"/>
  <c r="L3160" i="1" s="1"/>
  <c r="A3161" i="1"/>
  <c r="L3161" i="1" s="1"/>
  <c r="A3162" i="1"/>
  <c r="L3162" i="1" s="1"/>
  <c r="A3163" i="1"/>
  <c r="L3163" i="1" s="1"/>
  <c r="A3164" i="1"/>
  <c r="L3164" i="1" s="1"/>
  <c r="A3165" i="1"/>
  <c r="L3165" i="1" s="1"/>
  <c r="A3166" i="1"/>
  <c r="L3166" i="1" s="1"/>
  <c r="A3167" i="1"/>
  <c r="L3167" i="1" s="1"/>
  <c r="A3168" i="1"/>
  <c r="L3168" i="1" s="1"/>
  <c r="A3169" i="1"/>
  <c r="L3169" i="1" s="1"/>
  <c r="A3170" i="1"/>
  <c r="L3170" i="1" s="1"/>
  <c r="A3171" i="1"/>
  <c r="L3171" i="1" s="1"/>
  <c r="A3172" i="1"/>
  <c r="L3172" i="1" s="1"/>
  <c r="A3173" i="1"/>
  <c r="L3173" i="1" s="1"/>
  <c r="A3174" i="1"/>
  <c r="L3174" i="1" s="1"/>
  <c r="A3175" i="1"/>
  <c r="L3175" i="1" s="1"/>
  <c r="A3176" i="1"/>
  <c r="L3176" i="1" s="1"/>
  <c r="A3177" i="1"/>
  <c r="L3177" i="1" s="1"/>
  <c r="A3178" i="1"/>
  <c r="L3178" i="1" s="1"/>
  <c r="A3179" i="1"/>
  <c r="L3179" i="1" s="1"/>
  <c r="A3180" i="1"/>
  <c r="L3180" i="1" s="1"/>
  <c r="A3181" i="1"/>
  <c r="L3181" i="1" s="1"/>
  <c r="A3182" i="1"/>
  <c r="L3182" i="1" s="1"/>
  <c r="A3183" i="1"/>
  <c r="L3183" i="1" s="1"/>
  <c r="A3184" i="1"/>
  <c r="L3184" i="1" s="1"/>
  <c r="A3185" i="1"/>
  <c r="L3185" i="1" s="1"/>
  <c r="A3186" i="1"/>
  <c r="L3186" i="1" s="1"/>
  <c r="A3187" i="1"/>
  <c r="L3187" i="1" s="1"/>
  <c r="A3188" i="1"/>
  <c r="L3188" i="1" s="1"/>
  <c r="A3189" i="1"/>
  <c r="L3189" i="1" s="1"/>
  <c r="A3190" i="1"/>
  <c r="L3190" i="1" s="1"/>
  <c r="A3191" i="1"/>
  <c r="L3191" i="1" s="1"/>
  <c r="A3192" i="1"/>
  <c r="L3192" i="1" s="1"/>
  <c r="A3193" i="1"/>
  <c r="L3193" i="1" s="1"/>
  <c r="A3194" i="1"/>
  <c r="L3194" i="1" s="1"/>
  <c r="A3195" i="1"/>
  <c r="L3195" i="1" s="1"/>
  <c r="A3196" i="1"/>
  <c r="L3196" i="1" s="1"/>
  <c r="A3197" i="1"/>
  <c r="L3197" i="1" s="1"/>
  <c r="A3198" i="1"/>
  <c r="L3198" i="1" s="1"/>
  <c r="A3199" i="1"/>
  <c r="L3199" i="1" s="1"/>
  <c r="A3200" i="1"/>
  <c r="L3200" i="1" s="1"/>
  <c r="A3201" i="1"/>
  <c r="L3201" i="1" s="1"/>
  <c r="A3202" i="1"/>
  <c r="L3202" i="1" s="1"/>
  <c r="A3203" i="1"/>
  <c r="L3203" i="1" s="1"/>
  <c r="A3204" i="1"/>
  <c r="L3204" i="1" s="1"/>
  <c r="A3205" i="1"/>
  <c r="L3205" i="1" s="1"/>
  <c r="A3206" i="1"/>
  <c r="L3206" i="1" s="1"/>
  <c r="A3207" i="1"/>
  <c r="L3207" i="1" s="1"/>
  <c r="A3208" i="1"/>
  <c r="L3208" i="1" s="1"/>
  <c r="A3209" i="1"/>
  <c r="L3209" i="1" s="1"/>
  <c r="A3210" i="1"/>
  <c r="L3210" i="1" s="1"/>
  <c r="A3211" i="1"/>
  <c r="L3211" i="1" s="1"/>
  <c r="A3212" i="1"/>
  <c r="L3212" i="1" s="1"/>
  <c r="A3213" i="1"/>
  <c r="L3213" i="1" s="1"/>
  <c r="A3214" i="1"/>
  <c r="L3214" i="1" s="1"/>
  <c r="A3215" i="1"/>
  <c r="L3215" i="1" s="1"/>
  <c r="A3216" i="1"/>
  <c r="L3216" i="1" s="1"/>
  <c r="A3217" i="1"/>
  <c r="L3217" i="1" s="1"/>
  <c r="A3218" i="1"/>
  <c r="L3218" i="1" s="1"/>
  <c r="A3219" i="1"/>
  <c r="L3219" i="1" s="1"/>
  <c r="A3220" i="1"/>
  <c r="L3220" i="1" s="1"/>
  <c r="A3221" i="1"/>
  <c r="L3221" i="1" s="1"/>
  <c r="A3222" i="1"/>
  <c r="L3222" i="1" s="1"/>
  <c r="A3223" i="1"/>
  <c r="L3223" i="1" s="1"/>
  <c r="A3224" i="1"/>
  <c r="L3224" i="1" s="1"/>
  <c r="A3225" i="1"/>
  <c r="L3225" i="1" s="1"/>
  <c r="A3226" i="1"/>
  <c r="L3226" i="1" s="1"/>
  <c r="A3227" i="1"/>
  <c r="L3227" i="1" s="1"/>
  <c r="A3228" i="1"/>
  <c r="L3228" i="1" s="1"/>
  <c r="A3229" i="1"/>
  <c r="L3229" i="1" s="1"/>
  <c r="A3230" i="1"/>
  <c r="L3230" i="1" s="1"/>
  <c r="A3231" i="1"/>
  <c r="L3231" i="1" s="1"/>
  <c r="A3232" i="1"/>
  <c r="L3232" i="1" s="1"/>
  <c r="A3233" i="1"/>
  <c r="L3233" i="1" s="1"/>
  <c r="A3234" i="1"/>
  <c r="L3234" i="1" s="1"/>
  <c r="A3235" i="1"/>
  <c r="L3235" i="1" s="1"/>
  <c r="A3236" i="1"/>
  <c r="L3236" i="1" s="1"/>
  <c r="A3237" i="1"/>
  <c r="L3237" i="1" s="1"/>
  <c r="A3238" i="1"/>
  <c r="L3238" i="1" s="1"/>
  <c r="A3239" i="1"/>
  <c r="L3239" i="1" s="1"/>
  <c r="A3240" i="1"/>
  <c r="L3240" i="1" s="1"/>
  <c r="A3241" i="1"/>
  <c r="L3241" i="1" s="1"/>
  <c r="A3242" i="1"/>
  <c r="L3242" i="1" s="1"/>
  <c r="A3243" i="1"/>
  <c r="L3243" i="1" s="1"/>
  <c r="A3244" i="1"/>
  <c r="L3244" i="1" s="1"/>
  <c r="A3245" i="1"/>
  <c r="L3245" i="1" s="1"/>
  <c r="A3246" i="1"/>
  <c r="L3246" i="1" s="1"/>
  <c r="A3247" i="1"/>
  <c r="L3247" i="1" s="1"/>
  <c r="A3248" i="1"/>
  <c r="L3248" i="1" s="1"/>
  <c r="A3249" i="1"/>
  <c r="L3249" i="1" s="1"/>
  <c r="A3250" i="1"/>
  <c r="L3250" i="1" s="1"/>
  <c r="A3251" i="1"/>
  <c r="L3251" i="1" s="1"/>
  <c r="A3252" i="1"/>
  <c r="L3252" i="1" s="1"/>
  <c r="A3253" i="1"/>
  <c r="L3253" i="1" s="1"/>
  <c r="A3254" i="1"/>
  <c r="L3254" i="1" s="1"/>
  <c r="A3255" i="1"/>
  <c r="L3255" i="1" s="1"/>
  <c r="A3256" i="1"/>
  <c r="L3256" i="1" s="1"/>
  <c r="A3257" i="1"/>
  <c r="L3257" i="1" s="1"/>
  <c r="A3258" i="1"/>
  <c r="L3258" i="1" s="1"/>
  <c r="A3259" i="1"/>
  <c r="L3259" i="1" s="1"/>
  <c r="A3260" i="1"/>
  <c r="L3260" i="1" s="1"/>
  <c r="A3261" i="1"/>
  <c r="L3261" i="1" s="1"/>
  <c r="A3262" i="1"/>
  <c r="L3262" i="1" s="1"/>
  <c r="A3263" i="1"/>
  <c r="L3263" i="1" s="1"/>
  <c r="A3264" i="1"/>
  <c r="L3264" i="1" s="1"/>
  <c r="A3265" i="1"/>
  <c r="L3265" i="1" s="1"/>
  <c r="A3266" i="1"/>
  <c r="L3266" i="1" s="1"/>
  <c r="A3267" i="1"/>
  <c r="L3267" i="1" s="1"/>
  <c r="A3268" i="1"/>
  <c r="L3268" i="1" s="1"/>
  <c r="A3269" i="1"/>
  <c r="L3269" i="1" s="1"/>
  <c r="A3270" i="1"/>
  <c r="L3270" i="1" s="1"/>
  <c r="A3271" i="1"/>
  <c r="L3271" i="1" s="1"/>
  <c r="A3272" i="1"/>
  <c r="L3272" i="1" s="1"/>
  <c r="A3273" i="1"/>
  <c r="L3273" i="1" s="1"/>
  <c r="A3274" i="1"/>
  <c r="L3274" i="1" s="1"/>
  <c r="A3275" i="1"/>
  <c r="L3275" i="1" s="1"/>
  <c r="A3276" i="1"/>
  <c r="L3276" i="1" s="1"/>
  <c r="A3277" i="1"/>
  <c r="L3277" i="1" s="1"/>
  <c r="A3278" i="1"/>
  <c r="L3278" i="1" s="1"/>
  <c r="A3279" i="1"/>
  <c r="L3279" i="1" s="1"/>
  <c r="A3280" i="1"/>
  <c r="L3280" i="1" s="1"/>
  <c r="A3281" i="1"/>
  <c r="L3281" i="1" s="1"/>
  <c r="A3282" i="1"/>
  <c r="L3282" i="1" s="1"/>
  <c r="A3283" i="1"/>
  <c r="L3283" i="1" s="1"/>
  <c r="A3284" i="1"/>
  <c r="L3284" i="1" s="1"/>
  <c r="A3285" i="1"/>
  <c r="L3285" i="1" s="1"/>
  <c r="A3286" i="1"/>
  <c r="L3286" i="1" s="1"/>
  <c r="A3287" i="1"/>
  <c r="L3287" i="1" s="1"/>
  <c r="A3288" i="1"/>
  <c r="L3288" i="1" s="1"/>
  <c r="A3289" i="1"/>
  <c r="L3289" i="1" s="1"/>
  <c r="A3290" i="1"/>
  <c r="L3290" i="1" s="1"/>
  <c r="A3291" i="1"/>
  <c r="L3291" i="1" s="1"/>
  <c r="A3292" i="1"/>
  <c r="L3292" i="1" s="1"/>
  <c r="A3293" i="1"/>
  <c r="L3293" i="1" s="1"/>
  <c r="A3294" i="1"/>
  <c r="L3294" i="1" s="1"/>
  <c r="A3295" i="1"/>
  <c r="L3295" i="1" s="1"/>
  <c r="A3296" i="1"/>
  <c r="L3296" i="1" s="1"/>
  <c r="A3297" i="1"/>
  <c r="L3297" i="1" s="1"/>
  <c r="A3298" i="1"/>
  <c r="L3298" i="1" s="1"/>
  <c r="A3299" i="1"/>
  <c r="L3299" i="1" s="1"/>
  <c r="A3300" i="1"/>
  <c r="L3300" i="1" s="1"/>
  <c r="A3301" i="1"/>
  <c r="L3301" i="1" s="1"/>
  <c r="A3302" i="1"/>
  <c r="L3302" i="1" s="1"/>
  <c r="A3303" i="1"/>
  <c r="L3303" i="1" s="1"/>
  <c r="A3304" i="1"/>
  <c r="L3304" i="1" s="1"/>
  <c r="A3305" i="1"/>
  <c r="L3305" i="1" s="1"/>
  <c r="A3306" i="1"/>
  <c r="L3306" i="1" s="1"/>
  <c r="A3307" i="1"/>
  <c r="L3307" i="1" s="1"/>
  <c r="A3308" i="1"/>
  <c r="L3308" i="1" s="1"/>
  <c r="A3309" i="1"/>
  <c r="L3309" i="1" s="1"/>
  <c r="A3310" i="1"/>
  <c r="L3310" i="1" s="1"/>
  <c r="A3311" i="1"/>
  <c r="L3311" i="1" s="1"/>
  <c r="A3312" i="1"/>
  <c r="L3312" i="1" s="1"/>
  <c r="A3313" i="1"/>
  <c r="L3313" i="1" s="1"/>
  <c r="A3314" i="1"/>
  <c r="L3314" i="1" s="1"/>
  <c r="A3315" i="1"/>
  <c r="L3315" i="1" s="1"/>
  <c r="A3316" i="1"/>
  <c r="L3316" i="1" s="1"/>
  <c r="A3317" i="1"/>
  <c r="L3317" i="1" s="1"/>
  <c r="A3318" i="1"/>
  <c r="L3318" i="1" s="1"/>
  <c r="A3319" i="1"/>
  <c r="L3319" i="1" s="1"/>
  <c r="A3320" i="1"/>
  <c r="L3320" i="1" s="1"/>
  <c r="A3321" i="1"/>
  <c r="L3321" i="1" s="1"/>
  <c r="A3322" i="1"/>
  <c r="L3322" i="1" s="1"/>
  <c r="A3323" i="1"/>
  <c r="L3323" i="1" s="1"/>
  <c r="A3324" i="1"/>
  <c r="L3324" i="1" s="1"/>
  <c r="A3325" i="1"/>
  <c r="L3325" i="1" s="1"/>
  <c r="A3326" i="1"/>
  <c r="L3326" i="1" s="1"/>
  <c r="A3327" i="1"/>
  <c r="L3327" i="1" s="1"/>
  <c r="A3328" i="1"/>
  <c r="L3328" i="1" s="1"/>
  <c r="A3329" i="1"/>
  <c r="L3329" i="1" s="1"/>
  <c r="A3330" i="1"/>
  <c r="L3330" i="1" s="1"/>
  <c r="A3331" i="1"/>
  <c r="L3331" i="1" s="1"/>
  <c r="A3332" i="1"/>
  <c r="L3332" i="1" s="1"/>
  <c r="A3333" i="1"/>
  <c r="L3333" i="1" s="1"/>
  <c r="A3334" i="1"/>
  <c r="L3334" i="1" s="1"/>
  <c r="A3335" i="1"/>
  <c r="L3335" i="1" s="1"/>
  <c r="A3336" i="1"/>
  <c r="L3336" i="1" s="1"/>
  <c r="A3337" i="1"/>
  <c r="L3337" i="1" s="1"/>
  <c r="A3338" i="1"/>
  <c r="L3338" i="1" s="1"/>
  <c r="A3339" i="1"/>
  <c r="L3339" i="1" s="1"/>
  <c r="A3340" i="1"/>
  <c r="L3340" i="1" s="1"/>
  <c r="A3341" i="1"/>
  <c r="L3341" i="1" s="1"/>
  <c r="A3342" i="1"/>
  <c r="L3342" i="1" s="1"/>
  <c r="A3343" i="1"/>
  <c r="L3343" i="1" s="1"/>
  <c r="A3344" i="1"/>
  <c r="L3344" i="1" s="1"/>
  <c r="A3345" i="1"/>
  <c r="L3345" i="1" s="1"/>
  <c r="A3346" i="1"/>
  <c r="L3346" i="1" s="1"/>
  <c r="A3347" i="1"/>
  <c r="L3347" i="1" s="1"/>
  <c r="A3348" i="1"/>
  <c r="L3348" i="1" s="1"/>
  <c r="A3349" i="1"/>
  <c r="L3349" i="1" s="1"/>
  <c r="A3350" i="1"/>
  <c r="L3350" i="1" s="1"/>
  <c r="A3351" i="1"/>
  <c r="L3351" i="1" s="1"/>
  <c r="A3352" i="1"/>
  <c r="L3352" i="1" s="1"/>
  <c r="A3353" i="1"/>
  <c r="L3353" i="1" s="1"/>
  <c r="A3354" i="1"/>
  <c r="L3354" i="1" s="1"/>
  <c r="A3355" i="1"/>
  <c r="L3355" i="1" s="1"/>
  <c r="A3356" i="1"/>
  <c r="L3356" i="1" s="1"/>
  <c r="A3357" i="1"/>
  <c r="L3357" i="1" s="1"/>
  <c r="A3358" i="1"/>
  <c r="L3358" i="1" s="1"/>
  <c r="A3359" i="1"/>
  <c r="L3359" i="1" s="1"/>
  <c r="A3360" i="1"/>
  <c r="L3360" i="1" s="1"/>
  <c r="A3361" i="1"/>
  <c r="L3361" i="1" s="1"/>
  <c r="A3362" i="1"/>
  <c r="L3362" i="1" s="1"/>
  <c r="A3363" i="1"/>
  <c r="L3363" i="1" s="1"/>
  <c r="A3364" i="1"/>
  <c r="L3364" i="1" s="1"/>
  <c r="A3365" i="1"/>
  <c r="L3365" i="1" s="1"/>
  <c r="A3366" i="1"/>
  <c r="L3366" i="1" s="1"/>
  <c r="A3367" i="1"/>
  <c r="L3367" i="1" s="1"/>
  <c r="A3368" i="1"/>
  <c r="L3368" i="1" s="1"/>
  <c r="A3369" i="1"/>
  <c r="L3369" i="1" s="1"/>
  <c r="A3370" i="1"/>
  <c r="L3370" i="1" s="1"/>
  <c r="A3371" i="1"/>
  <c r="L3371" i="1" s="1"/>
  <c r="A3372" i="1"/>
  <c r="L3372" i="1" s="1"/>
  <c r="A3373" i="1"/>
  <c r="L3373" i="1" s="1"/>
  <c r="A3374" i="1"/>
  <c r="L3374" i="1" s="1"/>
  <c r="A3375" i="1"/>
  <c r="L3375" i="1" s="1"/>
  <c r="A3376" i="1"/>
  <c r="L3376" i="1" s="1"/>
  <c r="A3377" i="1"/>
  <c r="L3377" i="1" s="1"/>
  <c r="A3378" i="1"/>
  <c r="L3378" i="1" s="1"/>
  <c r="A3379" i="1"/>
  <c r="L3379" i="1" s="1"/>
  <c r="A3380" i="1"/>
  <c r="L3380" i="1" s="1"/>
  <c r="A3381" i="1"/>
  <c r="L3381" i="1" s="1"/>
  <c r="A3382" i="1"/>
  <c r="L3382" i="1" s="1"/>
  <c r="A3383" i="1"/>
  <c r="L3383" i="1" s="1"/>
  <c r="A3384" i="1"/>
  <c r="L3384" i="1" s="1"/>
  <c r="A3385" i="1"/>
  <c r="L3385" i="1" s="1"/>
  <c r="A3386" i="1"/>
  <c r="L3386" i="1" s="1"/>
  <c r="A3387" i="1"/>
  <c r="L3387" i="1" s="1"/>
  <c r="A3388" i="1"/>
  <c r="L3388" i="1" s="1"/>
  <c r="A3389" i="1"/>
  <c r="L3389" i="1" s="1"/>
  <c r="A3390" i="1"/>
  <c r="L3390" i="1" s="1"/>
  <c r="A3391" i="1"/>
  <c r="L3391" i="1" s="1"/>
  <c r="A3392" i="1"/>
  <c r="L3392" i="1" s="1"/>
  <c r="A3393" i="1"/>
  <c r="L3393" i="1" s="1"/>
  <c r="A3394" i="1"/>
  <c r="L3394" i="1" s="1"/>
  <c r="A3395" i="1"/>
  <c r="L3395" i="1" s="1"/>
  <c r="A3396" i="1"/>
  <c r="L3396" i="1" s="1"/>
  <c r="A3397" i="1"/>
  <c r="L3397" i="1" s="1"/>
  <c r="A3398" i="1"/>
  <c r="L3398" i="1" s="1"/>
  <c r="A3399" i="1"/>
  <c r="L3399" i="1" s="1"/>
  <c r="A3400" i="1"/>
  <c r="L3400" i="1" s="1"/>
  <c r="A3401" i="1"/>
  <c r="L3401" i="1" s="1"/>
  <c r="A3402" i="1"/>
  <c r="L3402" i="1" s="1"/>
  <c r="A3403" i="1"/>
  <c r="L3403" i="1" s="1"/>
  <c r="A3404" i="1"/>
  <c r="L3404" i="1" s="1"/>
  <c r="A3405" i="1"/>
  <c r="L3405" i="1" s="1"/>
  <c r="A3406" i="1"/>
  <c r="L3406" i="1" s="1"/>
  <c r="A3407" i="1"/>
  <c r="L3407" i="1" s="1"/>
  <c r="A3408" i="1"/>
  <c r="L3408" i="1" s="1"/>
  <c r="A3409" i="1"/>
  <c r="L3409" i="1" s="1"/>
  <c r="A3410" i="1"/>
  <c r="L3410" i="1" s="1"/>
  <c r="A3411" i="1"/>
  <c r="L3411" i="1" s="1"/>
  <c r="A3412" i="1"/>
  <c r="L3412" i="1" s="1"/>
  <c r="A3413" i="1"/>
  <c r="L3413" i="1" s="1"/>
  <c r="A3414" i="1"/>
  <c r="L3414" i="1" s="1"/>
  <c r="A3415" i="1"/>
  <c r="L3415" i="1" s="1"/>
  <c r="A3416" i="1"/>
  <c r="L3416" i="1" s="1"/>
  <c r="A3417" i="1"/>
  <c r="L3417" i="1" s="1"/>
  <c r="A3418" i="1"/>
  <c r="L3418" i="1" s="1"/>
  <c r="A3419" i="1"/>
  <c r="L3419" i="1" s="1"/>
  <c r="A3420" i="1"/>
  <c r="L3420" i="1" s="1"/>
  <c r="A3421" i="1"/>
  <c r="L3421" i="1" s="1"/>
  <c r="A3422" i="1"/>
  <c r="L3422" i="1" s="1"/>
  <c r="A3423" i="1"/>
  <c r="L3423" i="1" s="1"/>
  <c r="A3424" i="1"/>
  <c r="L3424" i="1" s="1"/>
  <c r="A3425" i="1"/>
  <c r="L3425" i="1" s="1"/>
  <c r="A3426" i="1"/>
  <c r="L3426" i="1" s="1"/>
  <c r="A3427" i="1"/>
  <c r="L3427" i="1" s="1"/>
  <c r="A3428" i="1"/>
  <c r="L3428" i="1" s="1"/>
  <c r="A3429" i="1"/>
  <c r="L3429" i="1" s="1"/>
  <c r="A3430" i="1"/>
  <c r="L3430" i="1" s="1"/>
  <c r="A3431" i="1"/>
  <c r="L3431" i="1" s="1"/>
  <c r="A3432" i="1"/>
  <c r="L3432" i="1" s="1"/>
  <c r="A3433" i="1"/>
  <c r="L3433" i="1" s="1"/>
  <c r="A3434" i="1"/>
  <c r="L3434" i="1" s="1"/>
  <c r="A3435" i="1"/>
  <c r="L3435" i="1" s="1"/>
  <c r="A3436" i="1"/>
  <c r="L3436" i="1" s="1"/>
  <c r="A3437" i="1"/>
  <c r="L3437" i="1" s="1"/>
  <c r="A3438" i="1"/>
  <c r="L3438" i="1" s="1"/>
  <c r="A3439" i="1"/>
  <c r="L3439" i="1" s="1"/>
  <c r="A3440" i="1"/>
  <c r="L3440" i="1" s="1"/>
  <c r="A3441" i="1"/>
  <c r="L3441" i="1" s="1"/>
  <c r="A3442" i="1"/>
  <c r="L3442" i="1" s="1"/>
  <c r="A3443" i="1"/>
  <c r="L3443" i="1" s="1"/>
  <c r="A3444" i="1"/>
  <c r="L3444" i="1" s="1"/>
  <c r="A3445" i="1"/>
  <c r="L3445" i="1" s="1"/>
  <c r="A3446" i="1"/>
  <c r="L3446" i="1" s="1"/>
  <c r="A3447" i="1"/>
  <c r="L3447" i="1" s="1"/>
  <c r="A3448" i="1"/>
  <c r="L3448" i="1" s="1"/>
  <c r="A3449" i="1"/>
  <c r="L3449" i="1" s="1"/>
  <c r="A3450" i="1"/>
  <c r="L3450" i="1" s="1"/>
  <c r="A3451" i="1"/>
  <c r="L3451" i="1" s="1"/>
  <c r="A3452" i="1"/>
  <c r="L3452" i="1" s="1"/>
  <c r="A3453" i="1"/>
  <c r="L3453" i="1" s="1"/>
  <c r="A3454" i="1"/>
  <c r="L3454" i="1" s="1"/>
  <c r="A3455" i="1"/>
  <c r="L3455" i="1" s="1"/>
  <c r="A3456" i="1"/>
  <c r="L3456" i="1" s="1"/>
  <c r="A3457" i="1"/>
  <c r="L3457" i="1" s="1"/>
  <c r="A3458" i="1"/>
  <c r="L3458" i="1" s="1"/>
  <c r="A3459" i="1"/>
  <c r="L3459" i="1" s="1"/>
  <c r="A3460" i="1"/>
  <c r="L3460" i="1" s="1"/>
  <c r="A3461" i="1"/>
  <c r="L3461" i="1" s="1"/>
  <c r="A3462" i="1"/>
  <c r="L3462" i="1" s="1"/>
  <c r="A3463" i="1"/>
  <c r="L3463" i="1" s="1"/>
  <c r="A3464" i="1"/>
  <c r="L3464" i="1" s="1"/>
  <c r="A3465" i="1"/>
  <c r="L3465" i="1" s="1"/>
  <c r="A3466" i="1"/>
  <c r="L3466" i="1" s="1"/>
  <c r="A3467" i="1"/>
  <c r="L3467" i="1" s="1"/>
  <c r="A3468" i="1"/>
  <c r="L3468" i="1" s="1"/>
  <c r="A3469" i="1"/>
  <c r="L3469" i="1" s="1"/>
  <c r="A3470" i="1"/>
  <c r="L3470" i="1" s="1"/>
  <c r="A3471" i="1"/>
  <c r="L3471" i="1" s="1"/>
  <c r="A3472" i="1"/>
  <c r="L3472" i="1" s="1"/>
  <c r="A3473" i="1"/>
  <c r="L3473" i="1" s="1"/>
  <c r="A3474" i="1"/>
  <c r="L3474" i="1" s="1"/>
  <c r="A3475" i="1"/>
  <c r="L3475" i="1" s="1"/>
  <c r="A3476" i="1"/>
  <c r="L3476" i="1" s="1"/>
  <c r="A3477" i="1"/>
  <c r="L3477" i="1" s="1"/>
  <c r="A3478" i="1"/>
  <c r="L3478" i="1" s="1"/>
  <c r="A3479" i="1"/>
  <c r="L3479" i="1" s="1"/>
  <c r="A3480" i="1"/>
  <c r="L3480" i="1" s="1"/>
  <c r="A3481" i="1"/>
  <c r="L3481" i="1" s="1"/>
  <c r="A3482" i="1"/>
  <c r="L3482" i="1" s="1"/>
  <c r="A3483" i="1"/>
  <c r="L3483" i="1" s="1"/>
  <c r="A3484" i="1"/>
  <c r="L3484" i="1" s="1"/>
  <c r="A3485" i="1"/>
  <c r="L3485" i="1" s="1"/>
  <c r="A3486" i="1"/>
  <c r="L3486" i="1" s="1"/>
  <c r="A3487" i="1"/>
  <c r="L3487" i="1" s="1"/>
  <c r="A3488" i="1"/>
  <c r="L3488" i="1" s="1"/>
  <c r="A3489" i="1"/>
  <c r="L3489" i="1" s="1"/>
  <c r="A3490" i="1"/>
  <c r="L3490" i="1" s="1"/>
  <c r="A3491" i="1"/>
  <c r="L3491" i="1" s="1"/>
  <c r="A3492" i="1"/>
  <c r="L3492" i="1" s="1"/>
  <c r="A3493" i="1"/>
  <c r="L3493" i="1" s="1"/>
  <c r="A3494" i="1"/>
  <c r="L3494" i="1" s="1"/>
  <c r="A3495" i="1"/>
  <c r="L3495" i="1" s="1"/>
  <c r="A3496" i="1"/>
  <c r="L3496" i="1" s="1"/>
  <c r="A3497" i="1"/>
  <c r="L3497" i="1" s="1"/>
  <c r="A3498" i="1"/>
  <c r="L3498" i="1" s="1"/>
  <c r="A3499" i="1"/>
  <c r="L3499" i="1" s="1"/>
  <c r="A3500" i="1"/>
  <c r="L3500" i="1" s="1"/>
  <c r="A3501" i="1"/>
  <c r="L3501" i="1" s="1"/>
  <c r="A3502" i="1"/>
  <c r="L3502" i="1" s="1"/>
  <c r="A3503" i="1"/>
  <c r="L3503" i="1" s="1"/>
  <c r="A3504" i="1"/>
  <c r="L3504" i="1" s="1"/>
  <c r="A3505" i="1"/>
  <c r="L3505" i="1" s="1"/>
  <c r="A3506" i="1"/>
  <c r="L3506" i="1" s="1"/>
  <c r="A3507" i="1"/>
  <c r="L3507" i="1" s="1"/>
  <c r="A3508" i="1"/>
  <c r="L3508" i="1" s="1"/>
  <c r="A3509" i="1"/>
  <c r="L3509" i="1" s="1"/>
  <c r="A3510" i="1"/>
  <c r="L3510" i="1" s="1"/>
  <c r="A3511" i="1"/>
  <c r="L3511" i="1" s="1"/>
  <c r="A3512" i="1"/>
  <c r="L3512" i="1" s="1"/>
  <c r="A3513" i="1"/>
  <c r="L3513" i="1" s="1"/>
  <c r="A3514" i="1"/>
  <c r="L3514" i="1" s="1"/>
  <c r="A3515" i="1"/>
  <c r="L3515" i="1" s="1"/>
  <c r="A3516" i="1"/>
  <c r="L3516" i="1" s="1"/>
  <c r="A3517" i="1"/>
  <c r="L3517" i="1" s="1"/>
  <c r="A3518" i="1"/>
  <c r="L3518" i="1" s="1"/>
  <c r="A3519" i="1"/>
  <c r="L3519" i="1" s="1"/>
  <c r="A3520" i="1"/>
  <c r="L3520" i="1" s="1"/>
  <c r="A3521" i="1"/>
  <c r="L3521" i="1" s="1"/>
  <c r="A3522" i="1"/>
  <c r="L3522" i="1" s="1"/>
  <c r="A3523" i="1"/>
  <c r="L3523" i="1" s="1"/>
  <c r="A3524" i="1"/>
  <c r="L3524" i="1" s="1"/>
  <c r="A3525" i="1"/>
  <c r="L3525" i="1" s="1"/>
  <c r="A3526" i="1"/>
  <c r="L3526" i="1" s="1"/>
  <c r="A3527" i="1"/>
  <c r="L3527" i="1" s="1"/>
  <c r="A3528" i="1"/>
  <c r="L3528" i="1" s="1"/>
  <c r="A3529" i="1"/>
  <c r="L3529" i="1" s="1"/>
  <c r="A3530" i="1"/>
  <c r="L3530" i="1" s="1"/>
  <c r="A3531" i="1"/>
  <c r="L3531" i="1" s="1"/>
  <c r="A3532" i="1"/>
  <c r="L3532" i="1" s="1"/>
  <c r="A3533" i="1"/>
  <c r="L3533" i="1" s="1"/>
  <c r="A3534" i="1"/>
  <c r="L3534" i="1" s="1"/>
  <c r="A3535" i="1"/>
  <c r="L3535" i="1" s="1"/>
  <c r="A3536" i="1"/>
  <c r="L3536" i="1" s="1"/>
  <c r="A3537" i="1"/>
  <c r="L3537" i="1" s="1"/>
  <c r="A3538" i="1"/>
  <c r="L3538" i="1" s="1"/>
  <c r="A3539" i="1"/>
  <c r="L3539" i="1" s="1"/>
  <c r="A3540" i="1"/>
  <c r="L3540" i="1" s="1"/>
  <c r="A3541" i="1"/>
  <c r="L3541" i="1" s="1"/>
  <c r="A3542" i="1"/>
  <c r="L3542" i="1" s="1"/>
  <c r="A3543" i="1"/>
  <c r="L3543" i="1" s="1"/>
  <c r="A3544" i="1"/>
  <c r="L3544" i="1" s="1"/>
  <c r="A3545" i="1"/>
  <c r="L3545" i="1" s="1"/>
  <c r="A3546" i="1"/>
  <c r="L3546" i="1" s="1"/>
  <c r="A3547" i="1"/>
  <c r="L3547" i="1" s="1"/>
  <c r="A3548" i="1"/>
  <c r="L3548" i="1" s="1"/>
  <c r="A3549" i="1"/>
  <c r="L3549" i="1" s="1"/>
  <c r="A3550" i="1"/>
  <c r="L3550" i="1" s="1"/>
  <c r="A3551" i="1"/>
  <c r="L3551" i="1" s="1"/>
  <c r="A3552" i="1"/>
  <c r="L3552" i="1" s="1"/>
  <c r="A3553" i="1"/>
  <c r="L3553" i="1" s="1"/>
  <c r="A3554" i="1"/>
  <c r="L3554" i="1" s="1"/>
  <c r="A3555" i="1"/>
  <c r="L3555" i="1" s="1"/>
  <c r="A3556" i="1"/>
  <c r="L3556" i="1" s="1"/>
  <c r="A3557" i="1"/>
  <c r="L3557" i="1" s="1"/>
  <c r="A3558" i="1"/>
  <c r="L3558" i="1" s="1"/>
  <c r="A3559" i="1"/>
  <c r="L3559" i="1" s="1"/>
  <c r="A3560" i="1"/>
  <c r="L3560" i="1" s="1"/>
  <c r="A3561" i="1"/>
  <c r="L3561" i="1" s="1"/>
  <c r="A3562" i="1"/>
  <c r="L3562" i="1" s="1"/>
  <c r="A3563" i="1"/>
  <c r="L3563" i="1" s="1"/>
  <c r="A3564" i="1"/>
  <c r="L3564" i="1" s="1"/>
  <c r="A3565" i="1"/>
  <c r="L3565" i="1" s="1"/>
  <c r="A3566" i="1"/>
  <c r="L3566" i="1" s="1"/>
  <c r="A3567" i="1"/>
  <c r="L3567" i="1" s="1"/>
  <c r="A3568" i="1"/>
  <c r="L3568" i="1" s="1"/>
  <c r="A3569" i="1"/>
  <c r="L3569" i="1" s="1"/>
  <c r="A3570" i="1"/>
  <c r="L3570" i="1" s="1"/>
  <c r="A3571" i="1"/>
  <c r="L3571" i="1" s="1"/>
  <c r="A3572" i="1"/>
  <c r="L3572" i="1" s="1"/>
  <c r="A3573" i="1"/>
  <c r="L3573" i="1" s="1"/>
  <c r="A3574" i="1"/>
  <c r="L3574" i="1" s="1"/>
  <c r="A3575" i="1"/>
  <c r="L3575" i="1" s="1"/>
  <c r="A3576" i="1"/>
  <c r="L3576" i="1" s="1"/>
  <c r="A3577" i="1"/>
  <c r="L3577" i="1" s="1"/>
  <c r="A3578" i="1"/>
  <c r="L3578" i="1" s="1"/>
  <c r="A3579" i="1"/>
  <c r="L3579" i="1" s="1"/>
  <c r="A3580" i="1"/>
  <c r="L3580" i="1" s="1"/>
  <c r="A3581" i="1"/>
  <c r="L3581" i="1" s="1"/>
  <c r="A3582" i="1"/>
  <c r="L3582" i="1" s="1"/>
  <c r="A3583" i="1"/>
  <c r="L3583" i="1" s="1"/>
  <c r="A3584" i="1"/>
  <c r="L3584" i="1" s="1"/>
  <c r="A3585" i="1"/>
  <c r="L3585" i="1" s="1"/>
  <c r="A3586" i="1"/>
  <c r="L3586" i="1" s="1"/>
  <c r="A3587" i="1"/>
  <c r="L3587" i="1" s="1"/>
  <c r="A3588" i="1"/>
  <c r="L3588" i="1" s="1"/>
  <c r="A3589" i="1"/>
  <c r="L3589" i="1" s="1"/>
  <c r="A3590" i="1"/>
  <c r="L3590" i="1" s="1"/>
  <c r="A3591" i="1"/>
  <c r="L3591" i="1" s="1"/>
  <c r="A3592" i="1"/>
  <c r="L3592" i="1" s="1"/>
  <c r="A3593" i="1"/>
  <c r="L3593" i="1" s="1"/>
  <c r="A3594" i="1"/>
  <c r="L3594" i="1" s="1"/>
  <c r="A3595" i="1"/>
  <c r="L3595" i="1" s="1"/>
  <c r="A3596" i="1"/>
  <c r="L3596" i="1" s="1"/>
  <c r="A3597" i="1"/>
  <c r="L3597" i="1" s="1"/>
  <c r="A3598" i="1"/>
  <c r="L3598" i="1" s="1"/>
  <c r="A3599" i="1"/>
  <c r="L3599" i="1" s="1"/>
  <c r="A3600" i="1"/>
  <c r="L3600" i="1" s="1"/>
  <c r="A3601" i="1"/>
  <c r="L3601" i="1" s="1"/>
  <c r="A3602" i="1"/>
  <c r="L3602" i="1" s="1"/>
  <c r="A3603" i="1"/>
  <c r="L3603" i="1" s="1"/>
  <c r="A3604" i="1"/>
  <c r="L3604" i="1" s="1"/>
  <c r="A3605" i="1"/>
  <c r="L3605" i="1" s="1"/>
  <c r="A3606" i="1"/>
  <c r="L3606" i="1" s="1"/>
  <c r="A3607" i="1"/>
  <c r="L3607" i="1" s="1"/>
  <c r="A3608" i="1"/>
  <c r="L3608" i="1" s="1"/>
  <c r="A3609" i="1"/>
  <c r="L3609" i="1" s="1"/>
  <c r="A3610" i="1"/>
  <c r="L3610" i="1" s="1"/>
  <c r="A3611" i="1"/>
  <c r="L3611" i="1" s="1"/>
  <c r="A3612" i="1"/>
  <c r="L3612" i="1" s="1"/>
  <c r="A3613" i="1"/>
  <c r="L3613" i="1" s="1"/>
  <c r="A3614" i="1"/>
  <c r="L3614" i="1" s="1"/>
  <c r="A3615" i="1"/>
  <c r="L3615" i="1" s="1"/>
  <c r="A3616" i="1"/>
  <c r="L3616" i="1" s="1"/>
  <c r="A3617" i="1"/>
  <c r="L3617" i="1" s="1"/>
  <c r="A3618" i="1"/>
  <c r="L3618" i="1" s="1"/>
  <c r="A3619" i="1"/>
  <c r="L3619" i="1" s="1"/>
  <c r="A3620" i="1"/>
  <c r="L3620" i="1" s="1"/>
  <c r="A3621" i="1"/>
  <c r="L3621" i="1" s="1"/>
  <c r="A3622" i="1"/>
  <c r="L3622" i="1" s="1"/>
  <c r="A3623" i="1"/>
  <c r="L3623" i="1" s="1"/>
  <c r="A3624" i="1"/>
  <c r="L3624" i="1" s="1"/>
  <c r="A3625" i="1"/>
  <c r="L3625" i="1" s="1"/>
  <c r="A3626" i="1"/>
  <c r="L3626" i="1" s="1"/>
  <c r="A3627" i="1"/>
  <c r="L3627" i="1" s="1"/>
  <c r="A3628" i="1"/>
  <c r="L3628" i="1" s="1"/>
  <c r="A3629" i="1"/>
  <c r="L3629" i="1" s="1"/>
  <c r="A3630" i="1"/>
  <c r="L3630" i="1" s="1"/>
  <c r="A3631" i="1"/>
  <c r="L3631" i="1" s="1"/>
  <c r="A3632" i="1"/>
  <c r="L3632" i="1" s="1"/>
  <c r="A3633" i="1"/>
  <c r="L3633" i="1" s="1"/>
  <c r="A3634" i="1"/>
  <c r="L3634" i="1" s="1"/>
  <c r="A3635" i="1"/>
  <c r="L3635" i="1" s="1"/>
  <c r="A3636" i="1"/>
  <c r="L3636" i="1" s="1"/>
  <c r="A3637" i="1"/>
  <c r="L3637" i="1" s="1"/>
  <c r="A3638" i="1"/>
  <c r="L3638" i="1" s="1"/>
  <c r="A3639" i="1"/>
  <c r="L3639" i="1" s="1"/>
  <c r="A3640" i="1"/>
  <c r="L3640" i="1" s="1"/>
  <c r="A3641" i="1"/>
  <c r="L3641" i="1" s="1"/>
  <c r="A3642" i="1"/>
  <c r="L3642" i="1" s="1"/>
  <c r="A3643" i="1"/>
  <c r="L3643" i="1" s="1"/>
  <c r="A3644" i="1"/>
  <c r="L3644" i="1" s="1"/>
  <c r="A3645" i="1"/>
  <c r="L3645" i="1" s="1"/>
  <c r="A3646" i="1"/>
  <c r="L3646" i="1" s="1"/>
  <c r="A3647" i="1"/>
  <c r="L3647" i="1" s="1"/>
  <c r="A3648" i="1"/>
  <c r="L3648" i="1" s="1"/>
  <c r="A3649" i="1"/>
  <c r="L3649" i="1" s="1"/>
  <c r="A3650" i="1"/>
  <c r="L3650" i="1" s="1"/>
  <c r="A3651" i="1"/>
  <c r="L3651" i="1" s="1"/>
  <c r="A3652" i="1"/>
  <c r="L3652" i="1" s="1"/>
  <c r="A3653" i="1"/>
  <c r="L3653" i="1" s="1"/>
  <c r="A3654" i="1"/>
  <c r="L3654" i="1" s="1"/>
  <c r="A3655" i="1"/>
  <c r="L3655" i="1" s="1"/>
  <c r="A3656" i="1"/>
  <c r="L3656" i="1" s="1"/>
  <c r="A3657" i="1"/>
  <c r="L3657" i="1" s="1"/>
  <c r="A3658" i="1"/>
  <c r="L3658" i="1" s="1"/>
  <c r="A3659" i="1"/>
  <c r="L3659" i="1" s="1"/>
  <c r="A3660" i="1"/>
  <c r="L3660" i="1" s="1"/>
  <c r="A3661" i="1"/>
  <c r="L3661" i="1" s="1"/>
  <c r="A3662" i="1"/>
  <c r="L3662" i="1" s="1"/>
  <c r="A3663" i="1"/>
  <c r="L3663" i="1" s="1"/>
  <c r="A3664" i="1"/>
  <c r="L3664" i="1" s="1"/>
  <c r="A3665" i="1"/>
  <c r="L3665" i="1" s="1"/>
  <c r="A3666" i="1"/>
  <c r="L3666" i="1" s="1"/>
  <c r="A3667" i="1"/>
  <c r="L3667" i="1" s="1"/>
  <c r="A3668" i="1"/>
  <c r="L3668" i="1" s="1"/>
  <c r="A3669" i="1"/>
  <c r="L3669" i="1" s="1"/>
  <c r="A3670" i="1"/>
  <c r="L3670" i="1" s="1"/>
  <c r="A3671" i="1"/>
  <c r="L3671" i="1" s="1"/>
  <c r="A3672" i="1"/>
  <c r="L3672" i="1" s="1"/>
  <c r="A3673" i="1"/>
  <c r="L3673" i="1" s="1"/>
  <c r="A3674" i="1"/>
  <c r="L3674" i="1" s="1"/>
  <c r="A3675" i="1"/>
  <c r="L3675" i="1" s="1"/>
  <c r="A3676" i="1"/>
  <c r="L3676" i="1" s="1"/>
  <c r="A3677" i="1"/>
  <c r="L3677" i="1" s="1"/>
  <c r="A3678" i="1"/>
  <c r="L3678" i="1" s="1"/>
  <c r="A3679" i="1"/>
  <c r="L3679" i="1" s="1"/>
  <c r="A3680" i="1"/>
  <c r="L3680" i="1" s="1"/>
  <c r="A3681" i="1"/>
  <c r="L3681" i="1" s="1"/>
  <c r="A3682" i="1"/>
  <c r="L3682" i="1" s="1"/>
  <c r="A3683" i="1"/>
  <c r="L3683" i="1" s="1"/>
  <c r="A3684" i="1"/>
  <c r="L3684" i="1" s="1"/>
  <c r="A3685" i="1"/>
  <c r="L3685" i="1" s="1"/>
  <c r="A3686" i="1"/>
  <c r="L3686" i="1" s="1"/>
  <c r="A3687" i="1"/>
  <c r="L3687" i="1" s="1"/>
  <c r="A3688" i="1"/>
  <c r="L3688" i="1" s="1"/>
  <c r="A3689" i="1"/>
  <c r="L3689" i="1" s="1"/>
  <c r="A3690" i="1"/>
  <c r="L3690" i="1" s="1"/>
  <c r="A3691" i="1"/>
  <c r="L3691" i="1" s="1"/>
  <c r="A3692" i="1"/>
  <c r="L3692" i="1" s="1"/>
  <c r="A3693" i="1"/>
  <c r="L3693" i="1" s="1"/>
  <c r="A3694" i="1"/>
  <c r="L3694" i="1" s="1"/>
  <c r="A3695" i="1"/>
  <c r="L3695" i="1" s="1"/>
  <c r="A3696" i="1"/>
  <c r="L3696" i="1" s="1"/>
  <c r="A3697" i="1"/>
  <c r="L3697" i="1" s="1"/>
  <c r="A3698" i="1"/>
  <c r="L3698" i="1" s="1"/>
  <c r="A3699" i="1"/>
  <c r="L3699" i="1" s="1"/>
  <c r="A3700" i="1"/>
  <c r="L3700" i="1" s="1"/>
  <c r="A3701" i="1"/>
  <c r="L3701" i="1" s="1"/>
  <c r="A3702" i="1"/>
  <c r="L3702" i="1" s="1"/>
  <c r="A3703" i="1"/>
  <c r="L3703" i="1" s="1"/>
  <c r="A3704" i="1"/>
  <c r="L3704" i="1" s="1"/>
  <c r="A3705" i="1"/>
  <c r="L3705" i="1" s="1"/>
  <c r="A3706" i="1"/>
  <c r="L3706" i="1" s="1"/>
  <c r="A3707" i="1"/>
  <c r="L3707" i="1" s="1"/>
  <c r="A3708" i="1"/>
  <c r="L3708" i="1" s="1"/>
  <c r="A3709" i="1"/>
  <c r="L3709" i="1" s="1"/>
  <c r="A3710" i="1"/>
  <c r="L3710" i="1" s="1"/>
  <c r="A3711" i="1"/>
  <c r="L3711" i="1" s="1"/>
  <c r="A3712" i="1"/>
  <c r="L3712" i="1" s="1"/>
  <c r="A3713" i="1"/>
  <c r="L3713" i="1" s="1"/>
  <c r="A3714" i="1"/>
  <c r="L3714" i="1" s="1"/>
  <c r="A3715" i="1"/>
  <c r="L3715" i="1" s="1"/>
  <c r="A3716" i="1"/>
  <c r="L3716" i="1" s="1"/>
  <c r="A3717" i="1"/>
  <c r="L3717" i="1" s="1"/>
  <c r="A3718" i="1"/>
  <c r="L3718" i="1" s="1"/>
  <c r="A3719" i="1"/>
  <c r="L3719" i="1" s="1"/>
  <c r="A3720" i="1"/>
  <c r="L3720" i="1" s="1"/>
  <c r="A3721" i="1"/>
  <c r="L3721" i="1" s="1"/>
  <c r="A3722" i="1"/>
  <c r="L3722" i="1" s="1"/>
  <c r="A3723" i="1"/>
  <c r="L3723" i="1" s="1"/>
  <c r="A3724" i="1"/>
  <c r="L3724" i="1" s="1"/>
  <c r="A3725" i="1"/>
  <c r="L3725" i="1" s="1"/>
  <c r="A3726" i="1"/>
  <c r="L3726" i="1" s="1"/>
  <c r="A3727" i="1"/>
  <c r="L3727" i="1" s="1"/>
  <c r="A3728" i="1"/>
  <c r="L3728" i="1" s="1"/>
  <c r="A3729" i="1"/>
  <c r="L3729" i="1" s="1"/>
  <c r="A3730" i="1"/>
  <c r="L3730" i="1" s="1"/>
  <c r="A3731" i="1"/>
  <c r="L3731" i="1" s="1"/>
  <c r="A3732" i="1"/>
  <c r="L3732" i="1" s="1"/>
  <c r="A3733" i="1"/>
  <c r="L3733" i="1" s="1"/>
  <c r="A3734" i="1"/>
  <c r="L3734" i="1" s="1"/>
  <c r="A3735" i="1"/>
  <c r="L3735" i="1" s="1"/>
  <c r="A3736" i="1"/>
  <c r="L3736" i="1" s="1"/>
  <c r="A3737" i="1"/>
  <c r="L3737" i="1" s="1"/>
  <c r="A3738" i="1"/>
  <c r="L3738" i="1" s="1"/>
  <c r="A3739" i="1"/>
  <c r="L3739" i="1" s="1"/>
  <c r="A3740" i="1"/>
  <c r="L3740" i="1" s="1"/>
  <c r="A3741" i="1"/>
  <c r="L3741" i="1" s="1"/>
  <c r="A3742" i="1"/>
  <c r="L3742" i="1" s="1"/>
  <c r="A3743" i="1"/>
  <c r="L3743" i="1" s="1"/>
  <c r="A3744" i="1"/>
  <c r="L3744" i="1" s="1"/>
  <c r="A3745" i="1"/>
  <c r="L3745" i="1" s="1"/>
  <c r="A3746" i="1"/>
  <c r="L3746" i="1" s="1"/>
  <c r="A3747" i="1"/>
  <c r="L3747" i="1" s="1"/>
  <c r="A3748" i="1"/>
  <c r="L3748" i="1" s="1"/>
  <c r="A3749" i="1"/>
  <c r="L3749" i="1" s="1"/>
  <c r="A3750" i="1"/>
  <c r="L3750" i="1" s="1"/>
  <c r="A3751" i="1"/>
  <c r="L3751" i="1" s="1"/>
  <c r="A3752" i="1"/>
  <c r="L3752" i="1" s="1"/>
  <c r="A3753" i="1"/>
  <c r="L3753" i="1" s="1"/>
  <c r="A3754" i="1"/>
  <c r="L3754" i="1" s="1"/>
  <c r="A3755" i="1"/>
  <c r="L3755" i="1" s="1"/>
  <c r="A3756" i="1"/>
  <c r="L3756" i="1" s="1"/>
  <c r="A3757" i="1"/>
  <c r="L3757" i="1" s="1"/>
  <c r="A3758" i="1"/>
  <c r="L3758" i="1" s="1"/>
  <c r="A3759" i="1"/>
  <c r="L3759" i="1" s="1"/>
  <c r="A3760" i="1"/>
  <c r="L3760" i="1" s="1"/>
  <c r="A3761" i="1"/>
  <c r="L3761" i="1" s="1"/>
  <c r="A3762" i="1"/>
  <c r="L3762" i="1" s="1"/>
  <c r="A3763" i="1"/>
  <c r="L3763" i="1" s="1"/>
  <c r="A3764" i="1"/>
  <c r="L3764" i="1" s="1"/>
  <c r="A3765" i="1"/>
  <c r="L3765" i="1" s="1"/>
  <c r="A3766" i="1"/>
  <c r="L3766" i="1" s="1"/>
  <c r="A3767" i="1"/>
  <c r="L3767" i="1" s="1"/>
  <c r="A3768" i="1"/>
  <c r="L3768" i="1" s="1"/>
  <c r="A3769" i="1"/>
  <c r="L3769" i="1" s="1"/>
  <c r="A3770" i="1"/>
  <c r="L3770" i="1" s="1"/>
  <c r="A3771" i="1"/>
  <c r="L3771" i="1" s="1"/>
  <c r="A3772" i="1"/>
  <c r="L3772" i="1" s="1"/>
  <c r="A3773" i="1"/>
  <c r="L3773" i="1" s="1"/>
  <c r="A3774" i="1"/>
  <c r="L3774" i="1" s="1"/>
  <c r="A3775" i="1"/>
  <c r="L3775" i="1" s="1"/>
  <c r="A3776" i="1"/>
  <c r="L3776" i="1" s="1"/>
  <c r="A3777" i="1"/>
  <c r="L3777" i="1" s="1"/>
  <c r="A3778" i="1"/>
  <c r="L3778" i="1" s="1"/>
  <c r="A3779" i="1"/>
  <c r="L3779" i="1" s="1"/>
  <c r="A3780" i="1"/>
  <c r="L3780" i="1" s="1"/>
  <c r="A3781" i="1"/>
  <c r="L3781" i="1" s="1"/>
  <c r="A3782" i="1"/>
  <c r="L3782" i="1" s="1"/>
  <c r="A3783" i="1"/>
  <c r="L3783" i="1" s="1"/>
  <c r="A3784" i="1"/>
  <c r="L3784" i="1" s="1"/>
  <c r="A3785" i="1"/>
  <c r="L3785" i="1" s="1"/>
  <c r="A3786" i="1"/>
  <c r="L3786" i="1" s="1"/>
  <c r="A3787" i="1"/>
  <c r="L3787" i="1" s="1"/>
  <c r="A3788" i="1"/>
  <c r="L3788" i="1" s="1"/>
  <c r="A3789" i="1"/>
  <c r="L3789" i="1" s="1"/>
  <c r="A3790" i="1"/>
  <c r="L3790" i="1" s="1"/>
  <c r="A3791" i="1"/>
  <c r="L3791" i="1" s="1"/>
  <c r="A3792" i="1"/>
  <c r="L3792" i="1" s="1"/>
  <c r="A3793" i="1"/>
  <c r="L3793" i="1" s="1"/>
  <c r="A3794" i="1"/>
  <c r="L3794" i="1" s="1"/>
  <c r="A3795" i="1"/>
  <c r="L3795" i="1" s="1"/>
  <c r="A3796" i="1"/>
  <c r="L3796" i="1" s="1"/>
  <c r="A3797" i="1"/>
  <c r="L3797" i="1" s="1"/>
  <c r="A3798" i="1"/>
  <c r="L3798" i="1" s="1"/>
  <c r="A3799" i="1"/>
  <c r="L3799" i="1" s="1"/>
  <c r="A3800" i="1"/>
  <c r="L3800" i="1" s="1"/>
  <c r="A3801" i="1"/>
  <c r="L3801" i="1" s="1"/>
  <c r="A3802" i="1"/>
  <c r="L3802" i="1" s="1"/>
  <c r="A3803" i="1"/>
  <c r="L3803" i="1" s="1"/>
  <c r="A3804" i="1"/>
  <c r="L3804" i="1" s="1"/>
  <c r="A3805" i="1"/>
  <c r="L3805" i="1" s="1"/>
  <c r="A3806" i="1"/>
  <c r="L3806" i="1" s="1"/>
  <c r="A3807" i="1"/>
  <c r="L3807" i="1" s="1"/>
  <c r="A3808" i="1"/>
  <c r="L3808" i="1" s="1"/>
  <c r="A3809" i="1"/>
  <c r="L3809" i="1" s="1"/>
  <c r="A3810" i="1"/>
  <c r="L3810" i="1" s="1"/>
  <c r="A3811" i="1"/>
  <c r="L3811" i="1" s="1"/>
  <c r="A3812" i="1"/>
  <c r="L3812" i="1" s="1"/>
  <c r="A3813" i="1"/>
  <c r="L3813" i="1" s="1"/>
  <c r="A3814" i="1"/>
  <c r="L3814" i="1" s="1"/>
  <c r="A3815" i="1"/>
  <c r="L3815" i="1" s="1"/>
  <c r="A3816" i="1"/>
  <c r="L3816" i="1" s="1"/>
  <c r="A3817" i="1"/>
  <c r="L3817" i="1" s="1"/>
  <c r="A3818" i="1"/>
  <c r="L3818" i="1" s="1"/>
  <c r="A3819" i="1"/>
  <c r="L3819" i="1" s="1"/>
  <c r="A3820" i="1"/>
  <c r="L3820" i="1" s="1"/>
  <c r="A3821" i="1"/>
  <c r="L3821" i="1" s="1"/>
  <c r="A3822" i="1"/>
  <c r="L3822" i="1" s="1"/>
  <c r="A3823" i="1"/>
  <c r="L3823" i="1" s="1"/>
  <c r="A3824" i="1"/>
  <c r="L3824" i="1" s="1"/>
  <c r="A3825" i="1"/>
  <c r="L3825" i="1" s="1"/>
  <c r="A3826" i="1"/>
  <c r="L3826" i="1" s="1"/>
  <c r="A3827" i="1"/>
  <c r="L3827" i="1" s="1"/>
  <c r="A3828" i="1"/>
  <c r="L3828" i="1" s="1"/>
  <c r="A3829" i="1"/>
  <c r="L3829" i="1" s="1"/>
  <c r="A3830" i="1"/>
  <c r="L3830" i="1" s="1"/>
  <c r="A3831" i="1"/>
  <c r="L3831" i="1" s="1"/>
  <c r="A3832" i="1"/>
  <c r="L3832" i="1" s="1"/>
  <c r="A3833" i="1"/>
  <c r="L3833" i="1" s="1"/>
  <c r="A3834" i="1"/>
  <c r="L3834" i="1" s="1"/>
  <c r="A3835" i="1"/>
  <c r="L3835" i="1" s="1"/>
  <c r="A3836" i="1"/>
  <c r="L3836" i="1" s="1"/>
  <c r="A3837" i="1"/>
  <c r="L3837" i="1" s="1"/>
  <c r="A3838" i="1"/>
  <c r="L3838" i="1" s="1"/>
  <c r="A3839" i="1"/>
  <c r="L3839" i="1" s="1"/>
  <c r="A3840" i="1"/>
  <c r="L3840" i="1" s="1"/>
  <c r="A3841" i="1"/>
  <c r="L3841" i="1" s="1"/>
  <c r="A3842" i="1"/>
  <c r="L3842" i="1" s="1"/>
  <c r="A3843" i="1"/>
  <c r="L3843" i="1" s="1"/>
  <c r="A3844" i="1"/>
  <c r="L3844" i="1" s="1"/>
  <c r="A3845" i="1"/>
  <c r="L3845" i="1" s="1"/>
  <c r="A3846" i="1"/>
  <c r="L3846" i="1" s="1"/>
  <c r="A3847" i="1"/>
  <c r="L3847" i="1" s="1"/>
  <c r="A3848" i="1"/>
  <c r="L3848" i="1" s="1"/>
  <c r="A3849" i="1"/>
  <c r="L3849" i="1" s="1"/>
  <c r="A3850" i="1"/>
  <c r="L3850" i="1" s="1"/>
  <c r="A3851" i="1"/>
  <c r="L3851" i="1" s="1"/>
  <c r="A3852" i="1"/>
  <c r="L3852" i="1" s="1"/>
  <c r="A3853" i="1"/>
  <c r="L3853" i="1" s="1"/>
  <c r="A3854" i="1"/>
  <c r="L3854" i="1" s="1"/>
  <c r="A3855" i="1"/>
  <c r="L3855" i="1" s="1"/>
  <c r="A3856" i="1"/>
  <c r="L3856" i="1" s="1"/>
  <c r="A3857" i="1"/>
  <c r="L3857" i="1" s="1"/>
  <c r="A3858" i="1"/>
  <c r="L3858" i="1" s="1"/>
  <c r="A3859" i="1"/>
  <c r="L3859" i="1" s="1"/>
  <c r="A3860" i="1"/>
  <c r="L3860" i="1" s="1"/>
  <c r="A3861" i="1"/>
  <c r="L3861" i="1" s="1"/>
  <c r="A3862" i="1"/>
  <c r="L3862" i="1" s="1"/>
  <c r="A3863" i="1"/>
  <c r="L3863" i="1" s="1"/>
  <c r="A3864" i="1"/>
  <c r="L3864" i="1" s="1"/>
  <c r="A3865" i="1"/>
  <c r="L3865" i="1" s="1"/>
  <c r="A3866" i="1"/>
  <c r="L3866" i="1" s="1"/>
  <c r="A3867" i="1"/>
  <c r="L3867" i="1" s="1"/>
  <c r="A3868" i="1"/>
  <c r="L3868" i="1" s="1"/>
  <c r="A3869" i="1"/>
  <c r="L3869" i="1" s="1"/>
  <c r="A3870" i="1"/>
  <c r="L3870" i="1" s="1"/>
  <c r="A3871" i="1"/>
  <c r="L3871" i="1" s="1"/>
  <c r="A3872" i="1"/>
  <c r="L3872" i="1" s="1"/>
  <c r="A3873" i="1"/>
  <c r="L3873" i="1" s="1"/>
  <c r="A3874" i="1"/>
  <c r="L3874" i="1" s="1"/>
  <c r="A3875" i="1"/>
  <c r="L3875" i="1" s="1"/>
  <c r="A3876" i="1"/>
  <c r="L3876" i="1" s="1"/>
  <c r="A3877" i="1"/>
  <c r="L3877" i="1" s="1"/>
  <c r="A3878" i="1"/>
  <c r="L3878" i="1" s="1"/>
  <c r="A3879" i="1"/>
  <c r="L3879" i="1" s="1"/>
  <c r="A3880" i="1"/>
  <c r="L3880" i="1" s="1"/>
  <c r="A3881" i="1"/>
  <c r="L3881" i="1" s="1"/>
  <c r="A3882" i="1"/>
  <c r="L3882" i="1" s="1"/>
  <c r="A3883" i="1"/>
  <c r="L3883" i="1" s="1"/>
  <c r="A3884" i="1"/>
  <c r="L3884" i="1" s="1"/>
  <c r="A3885" i="1"/>
  <c r="L3885" i="1" s="1"/>
  <c r="A3886" i="1"/>
  <c r="L3886" i="1" s="1"/>
  <c r="A3887" i="1"/>
  <c r="L3887" i="1" s="1"/>
  <c r="A3888" i="1"/>
  <c r="L3888" i="1" s="1"/>
  <c r="A3889" i="1"/>
  <c r="L3889" i="1" s="1"/>
  <c r="A3890" i="1"/>
  <c r="L3890" i="1" s="1"/>
  <c r="A3891" i="1"/>
  <c r="L3891" i="1" s="1"/>
  <c r="A3892" i="1"/>
  <c r="L3892" i="1" s="1"/>
  <c r="A3893" i="1"/>
  <c r="L3893" i="1" s="1"/>
  <c r="A3894" i="1"/>
  <c r="L3894" i="1" s="1"/>
  <c r="A3895" i="1"/>
  <c r="L3895" i="1" s="1"/>
  <c r="A3896" i="1"/>
  <c r="L3896" i="1" s="1"/>
  <c r="A3897" i="1"/>
  <c r="L3897" i="1" s="1"/>
  <c r="A3898" i="1"/>
  <c r="L3898" i="1" s="1"/>
  <c r="A3899" i="1"/>
  <c r="L3899" i="1" s="1"/>
  <c r="A3900" i="1"/>
  <c r="L3900" i="1" s="1"/>
  <c r="A3901" i="1"/>
  <c r="L3901" i="1" s="1"/>
  <c r="A3902" i="1"/>
  <c r="L3902" i="1" s="1"/>
  <c r="A3903" i="1"/>
  <c r="L3903" i="1" s="1"/>
  <c r="A3904" i="1"/>
  <c r="L3904" i="1" s="1"/>
  <c r="A3905" i="1"/>
  <c r="L3905" i="1" s="1"/>
  <c r="A3906" i="1"/>
  <c r="L3906" i="1" s="1"/>
  <c r="A3907" i="1"/>
  <c r="L3907" i="1" s="1"/>
  <c r="A3908" i="1"/>
  <c r="L3908" i="1" s="1"/>
  <c r="A3909" i="1"/>
  <c r="L3909" i="1" s="1"/>
  <c r="A3910" i="1"/>
  <c r="L3910" i="1" s="1"/>
  <c r="A3911" i="1"/>
  <c r="L3911" i="1" s="1"/>
  <c r="A3912" i="1"/>
  <c r="L3912" i="1" s="1"/>
  <c r="A3913" i="1"/>
  <c r="L3913" i="1" s="1"/>
  <c r="A3914" i="1"/>
  <c r="L3914" i="1" s="1"/>
  <c r="A3915" i="1"/>
  <c r="L3915" i="1" s="1"/>
  <c r="A3916" i="1"/>
  <c r="L3916" i="1" s="1"/>
  <c r="A3917" i="1"/>
  <c r="L3917" i="1" s="1"/>
  <c r="A3918" i="1"/>
  <c r="L3918" i="1" s="1"/>
  <c r="A3919" i="1"/>
  <c r="L3919" i="1" s="1"/>
  <c r="A3920" i="1"/>
  <c r="L3920" i="1" s="1"/>
  <c r="A3921" i="1"/>
  <c r="L3921" i="1" s="1"/>
  <c r="A3922" i="1"/>
  <c r="L3922" i="1" s="1"/>
  <c r="A3923" i="1"/>
  <c r="L3923" i="1" s="1"/>
  <c r="A3924" i="1"/>
  <c r="L3924" i="1" s="1"/>
  <c r="A3925" i="1"/>
  <c r="L3925" i="1" s="1"/>
  <c r="A3926" i="1"/>
  <c r="L3926" i="1" s="1"/>
  <c r="A3927" i="1"/>
  <c r="L3927" i="1" s="1"/>
  <c r="A3928" i="1"/>
  <c r="L3928" i="1" s="1"/>
  <c r="A3929" i="1"/>
  <c r="L3929" i="1" s="1"/>
  <c r="A3930" i="1"/>
  <c r="L3930" i="1" s="1"/>
  <c r="A3931" i="1"/>
  <c r="L3931" i="1" s="1"/>
  <c r="A3932" i="1"/>
  <c r="L3932" i="1" s="1"/>
  <c r="A3933" i="1"/>
  <c r="L3933" i="1" s="1"/>
  <c r="A3934" i="1"/>
  <c r="L3934" i="1" s="1"/>
  <c r="A3935" i="1"/>
  <c r="L3935" i="1" s="1"/>
  <c r="A3936" i="1"/>
  <c r="L3936" i="1" s="1"/>
  <c r="A3937" i="1"/>
  <c r="L3937" i="1" s="1"/>
  <c r="A3938" i="1"/>
  <c r="L3938" i="1" s="1"/>
  <c r="A3939" i="1"/>
  <c r="L3939" i="1" s="1"/>
  <c r="A3940" i="1"/>
  <c r="L3940" i="1" s="1"/>
  <c r="A3941" i="1"/>
  <c r="L3941" i="1" s="1"/>
  <c r="A3942" i="1"/>
  <c r="L3942" i="1" s="1"/>
  <c r="A3943" i="1"/>
  <c r="L3943" i="1" s="1"/>
  <c r="A3944" i="1"/>
  <c r="L3944" i="1" s="1"/>
  <c r="A3945" i="1"/>
  <c r="L3945" i="1" s="1"/>
  <c r="A3946" i="1"/>
  <c r="L3946" i="1" s="1"/>
  <c r="A3947" i="1"/>
  <c r="L3947" i="1" s="1"/>
  <c r="A3948" i="1"/>
  <c r="L3948" i="1" s="1"/>
  <c r="A3949" i="1"/>
  <c r="L3949" i="1" s="1"/>
  <c r="A3950" i="1"/>
  <c r="L3950" i="1" s="1"/>
  <c r="A3951" i="1"/>
  <c r="L3951" i="1" s="1"/>
  <c r="A3952" i="1"/>
  <c r="L3952" i="1" s="1"/>
  <c r="A3953" i="1"/>
  <c r="L3953" i="1" s="1"/>
  <c r="A3954" i="1"/>
  <c r="L3954" i="1" s="1"/>
  <c r="A3955" i="1"/>
  <c r="L3955" i="1" s="1"/>
  <c r="A3956" i="1"/>
  <c r="L3956" i="1" s="1"/>
  <c r="A3957" i="1"/>
  <c r="L3957" i="1" s="1"/>
  <c r="A3958" i="1"/>
  <c r="L3958" i="1" s="1"/>
  <c r="A3959" i="1"/>
  <c r="L3959" i="1" s="1"/>
  <c r="A3960" i="1"/>
  <c r="L3960" i="1" s="1"/>
  <c r="A3961" i="1"/>
  <c r="L3961" i="1" s="1"/>
  <c r="A3962" i="1"/>
  <c r="L3962" i="1" s="1"/>
  <c r="A3963" i="1"/>
  <c r="L3963" i="1" s="1"/>
  <c r="A3964" i="1"/>
  <c r="L3964" i="1" s="1"/>
  <c r="A3965" i="1"/>
  <c r="L3965" i="1" s="1"/>
  <c r="A3966" i="1"/>
  <c r="L3966" i="1" s="1"/>
  <c r="A3967" i="1"/>
  <c r="L3967" i="1" s="1"/>
  <c r="A3968" i="1"/>
  <c r="L3968" i="1" s="1"/>
  <c r="A3969" i="1"/>
  <c r="L3969" i="1" s="1"/>
  <c r="A3970" i="1"/>
  <c r="L3970" i="1" s="1"/>
  <c r="A3971" i="1"/>
  <c r="L3971" i="1" s="1"/>
  <c r="A3972" i="1"/>
  <c r="L3972" i="1" s="1"/>
  <c r="A3973" i="1"/>
  <c r="L3973" i="1" s="1"/>
  <c r="A3974" i="1"/>
  <c r="L3974" i="1" s="1"/>
  <c r="A3975" i="1"/>
  <c r="L3975" i="1" s="1"/>
  <c r="A3976" i="1"/>
  <c r="L3976" i="1" s="1"/>
  <c r="A3977" i="1"/>
  <c r="L3977" i="1" s="1"/>
  <c r="A3978" i="1"/>
  <c r="L3978" i="1" s="1"/>
  <c r="A3979" i="1"/>
  <c r="L3979" i="1" s="1"/>
  <c r="A3980" i="1"/>
  <c r="L3980" i="1" s="1"/>
  <c r="A3981" i="1"/>
  <c r="L3981" i="1" s="1"/>
  <c r="A3982" i="1"/>
  <c r="L3982" i="1" s="1"/>
  <c r="A3983" i="1"/>
  <c r="L3983" i="1" s="1"/>
  <c r="A3984" i="1"/>
  <c r="L3984" i="1" s="1"/>
  <c r="A3985" i="1"/>
  <c r="L3985" i="1" s="1"/>
  <c r="A3986" i="1"/>
  <c r="L3986" i="1" s="1"/>
  <c r="A3987" i="1"/>
  <c r="L3987" i="1" s="1"/>
  <c r="A3988" i="1"/>
  <c r="L3988" i="1" s="1"/>
  <c r="A3989" i="1"/>
  <c r="L3989" i="1" s="1"/>
  <c r="A3990" i="1"/>
  <c r="L3990" i="1" s="1"/>
  <c r="A3991" i="1"/>
  <c r="L3991" i="1" s="1"/>
  <c r="A3992" i="1"/>
  <c r="L3992" i="1" s="1"/>
  <c r="A3993" i="1"/>
  <c r="L3993" i="1" s="1"/>
  <c r="A3994" i="1"/>
  <c r="L3994" i="1" s="1"/>
  <c r="A3995" i="1"/>
  <c r="L3995" i="1" s="1"/>
  <c r="A3996" i="1"/>
  <c r="L3996" i="1" s="1"/>
  <c r="A3997" i="1"/>
  <c r="L3997" i="1" s="1"/>
  <c r="A3998" i="1"/>
  <c r="L3998" i="1" s="1"/>
  <c r="A3999" i="1"/>
  <c r="L3999" i="1" s="1"/>
  <c r="A4000" i="1"/>
  <c r="L4000" i="1" s="1"/>
  <c r="A4001" i="1"/>
  <c r="L4001" i="1" s="1"/>
  <c r="A4002" i="1"/>
  <c r="L4002" i="1" s="1"/>
  <c r="A4003" i="1"/>
  <c r="L4003" i="1" s="1"/>
  <c r="A4004" i="1"/>
  <c r="L4004" i="1" s="1"/>
  <c r="A4005" i="1"/>
  <c r="L4005" i="1" s="1"/>
  <c r="A4006" i="1"/>
  <c r="L4006" i="1" s="1"/>
  <c r="A4007" i="1"/>
  <c r="L4007" i="1" s="1"/>
  <c r="A4008" i="1"/>
  <c r="L4008" i="1" s="1"/>
  <c r="A4009" i="1"/>
  <c r="L4009" i="1" s="1"/>
  <c r="A4010" i="1"/>
  <c r="L4010" i="1" s="1"/>
  <c r="A4011" i="1"/>
  <c r="L4011" i="1" s="1"/>
  <c r="A4012" i="1"/>
  <c r="L4012" i="1" s="1"/>
  <c r="A4013" i="1"/>
  <c r="L4013" i="1" s="1"/>
  <c r="A4014" i="1"/>
  <c r="L4014" i="1" s="1"/>
  <c r="A4015" i="1"/>
  <c r="L4015" i="1" s="1"/>
  <c r="A4016" i="1"/>
  <c r="L4016" i="1" s="1"/>
  <c r="A4017" i="1"/>
  <c r="L4017" i="1" s="1"/>
  <c r="A4018" i="1"/>
  <c r="L4018" i="1" s="1"/>
  <c r="A4019" i="1"/>
  <c r="L4019" i="1" s="1"/>
  <c r="A4020" i="1"/>
  <c r="L4020" i="1" s="1"/>
  <c r="A4021" i="1"/>
  <c r="L4021" i="1" s="1"/>
  <c r="A4022" i="1"/>
  <c r="L4022" i="1" s="1"/>
  <c r="A4023" i="1"/>
  <c r="L4023" i="1" s="1"/>
  <c r="A4024" i="1"/>
  <c r="L4024" i="1" s="1"/>
  <c r="A4025" i="1"/>
  <c r="L4025" i="1" s="1"/>
  <c r="A4026" i="1"/>
  <c r="L4026" i="1" s="1"/>
  <c r="A4027" i="1"/>
  <c r="L4027" i="1" s="1"/>
  <c r="A4028" i="1"/>
  <c r="L4028" i="1" s="1"/>
  <c r="A4029" i="1"/>
  <c r="L4029" i="1" s="1"/>
  <c r="A4030" i="1"/>
  <c r="L4030" i="1" s="1"/>
  <c r="A4031" i="1"/>
  <c r="L4031" i="1" s="1"/>
  <c r="A4032" i="1"/>
  <c r="L4032" i="1" s="1"/>
  <c r="A4033" i="1"/>
  <c r="L4033" i="1" s="1"/>
  <c r="A4034" i="1"/>
  <c r="L4034" i="1" s="1"/>
  <c r="A4035" i="1"/>
  <c r="L4035" i="1" s="1"/>
  <c r="A4036" i="1"/>
  <c r="L4036" i="1" s="1"/>
  <c r="A4037" i="1"/>
  <c r="L4037" i="1" s="1"/>
  <c r="A4038" i="1"/>
  <c r="L4038" i="1" s="1"/>
  <c r="A4039" i="1"/>
  <c r="L4039" i="1" s="1"/>
  <c r="A4040" i="1"/>
  <c r="L4040" i="1" s="1"/>
  <c r="A4041" i="1"/>
  <c r="L4041" i="1" s="1"/>
  <c r="A4042" i="1"/>
  <c r="L4042" i="1" s="1"/>
  <c r="A4043" i="1"/>
  <c r="L4043" i="1" s="1"/>
  <c r="A4044" i="1"/>
  <c r="L4044" i="1" s="1"/>
  <c r="A4045" i="1"/>
  <c r="L4045" i="1" s="1"/>
  <c r="A4046" i="1"/>
  <c r="L4046" i="1" s="1"/>
  <c r="A4047" i="1"/>
  <c r="L4047" i="1" s="1"/>
  <c r="A4048" i="1"/>
  <c r="L4048" i="1" s="1"/>
  <c r="A4049" i="1"/>
  <c r="L4049" i="1" s="1"/>
  <c r="A4050" i="1"/>
  <c r="L4050" i="1" s="1"/>
  <c r="A4051" i="1"/>
  <c r="L4051" i="1" s="1"/>
  <c r="A4052" i="1"/>
  <c r="L4052" i="1" s="1"/>
  <c r="A4053" i="1"/>
  <c r="L4053" i="1" s="1"/>
  <c r="A4054" i="1"/>
  <c r="L4054" i="1" s="1"/>
  <c r="A4055" i="1"/>
  <c r="L4055" i="1" s="1"/>
  <c r="A4056" i="1"/>
  <c r="L4056" i="1" s="1"/>
  <c r="A4057" i="1"/>
  <c r="L4057" i="1" s="1"/>
  <c r="A4058" i="1"/>
  <c r="L4058" i="1" s="1"/>
  <c r="A4059" i="1"/>
  <c r="L4059" i="1" s="1"/>
  <c r="A4060" i="1"/>
  <c r="L4060" i="1" s="1"/>
  <c r="A4061" i="1"/>
  <c r="L4061" i="1" s="1"/>
  <c r="A4062" i="1"/>
  <c r="L4062" i="1" s="1"/>
  <c r="A4063" i="1"/>
  <c r="L4063" i="1" s="1"/>
  <c r="A4064" i="1"/>
  <c r="L4064" i="1" s="1"/>
  <c r="A4065" i="1"/>
  <c r="L4065" i="1" s="1"/>
  <c r="A4066" i="1"/>
  <c r="L4066" i="1" s="1"/>
  <c r="A4067" i="1"/>
  <c r="L4067" i="1" s="1"/>
  <c r="A4068" i="1"/>
  <c r="L4068" i="1" s="1"/>
  <c r="A4069" i="1"/>
  <c r="L4069" i="1" s="1"/>
  <c r="A4070" i="1"/>
  <c r="L4070" i="1" s="1"/>
  <c r="A4071" i="1"/>
  <c r="L4071" i="1" s="1"/>
  <c r="A4072" i="1"/>
  <c r="L4072" i="1" s="1"/>
  <c r="A4073" i="1"/>
  <c r="L4073" i="1" s="1"/>
  <c r="A4074" i="1"/>
  <c r="L4074" i="1" s="1"/>
  <c r="A4075" i="1"/>
  <c r="L4075" i="1" s="1"/>
  <c r="A4076" i="1"/>
  <c r="L4076" i="1" s="1"/>
  <c r="A4077" i="1"/>
  <c r="L4077" i="1" s="1"/>
  <c r="A4078" i="1"/>
  <c r="L4078" i="1" s="1"/>
  <c r="A4079" i="1"/>
  <c r="L4079" i="1" s="1"/>
  <c r="A4080" i="1"/>
  <c r="L4080" i="1" s="1"/>
  <c r="A4081" i="1"/>
  <c r="L4081" i="1" s="1"/>
  <c r="A4082" i="1"/>
  <c r="L4082" i="1" s="1"/>
  <c r="A4083" i="1"/>
  <c r="L4083" i="1" s="1"/>
  <c r="A4084" i="1"/>
  <c r="L4084" i="1" s="1"/>
  <c r="A4085" i="1"/>
  <c r="L4085" i="1" s="1"/>
  <c r="A4086" i="1"/>
  <c r="L4086" i="1" s="1"/>
  <c r="A4087" i="1"/>
  <c r="L4087" i="1" s="1"/>
  <c r="A4088" i="1"/>
  <c r="L4088" i="1" s="1"/>
  <c r="A4089" i="1"/>
  <c r="L4089" i="1" s="1"/>
  <c r="A4090" i="1"/>
  <c r="L4090" i="1" s="1"/>
  <c r="A4091" i="1"/>
  <c r="L4091" i="1" s="1"/>
  <c r="A4092" i="1"/>
  <c r="L4092" i="1" s="1"/>
  <c r="A4093" i="1"/>
  <c r="L4093" i="1" s="1"/>
  <c r="A4094" i="1"/>
  <c r="L4094" i="1" s="1"/>
  <c r="A4095" i="1"/>
  <c r="L4095" i="1" s="1"/>
  <c r="A4096" i="1"/>
  <c r="L4096" i="1" s="1"/>
  <c r="A4097" i="1"/>
  <c r="L4097" i="1" s="1"/>
  <c r="A4098" i="1"/>
  <c r="L4098" i="1" s="1"/>
  <c r="A4099" i="1"/>
  <c r="L4099" i="1" s="1"/>
  <c r="A4100" i="1"/>
  <c r="L4100" i="1" s="1"/>
  <c r="A4101" i="1"/>
  <c r="L4101" i="1" s="1"/>
  <c r="A4102" i="1"/>
  <c r="L4102" i="1" s="1"/>
  <c r="A4103" i="1"/>
  <c r="L4103" i="1" s="1"/>
  <c r="A4104" i="1"/>
  <c r="L4104" i="1" s="1"/>
  <c r="A4105" i="1"/>
  <c r="L4105" i="1" s="1"/>
  <c r="A4106" i="1"/>
  <c r="L4106" i="1" s="1"/>
  <c r="A4107" i="1"/>
  <c r="L4107" i="1" s="1"/>
  <c r="A4108" i="1"/>
  <c r="L4108" i="1" s="1"/>
  <c r="A4109" i="1"/>
  <c r="L4109" i="1" s="1"/>
  <c r="A4110" i="1"/>
  <c r="L4110" i="1" s="1"/>
  <c r="A4111" i="1"/>
  <c r="L4111" i="1" s="1"/>
  <c r="A4112" i="1"/>
  <c r="L4112" i="1" s="1"/>
  <c r="A4113" i="1"/>
  <c r="L4113" i="1" s="1"/>
  <c r="A4114" i="1"/>
  <c r="L4114" i="1" s="1"/>
  <c r="A4115" i="1"/>
  <c r="L4115" i="1" s="1"/>
  <c r="A4116" i="1"/>
  <c r="L4116" i="1" s="1"/>
  <c r="A4117" i="1"/>
  <c r="L4117" i="1" s="1"/>
  <c r="A4118" i="1"/>
  <c r="L4118" i="1" s="1"/>
  <c r="A4119" i="1"/>
  <c r="L4119" i="1" s="1"/>
  <c r="A4120" i="1"/>
  <c r="L4120" i="1" s="1"/>
  <c r="A4121" i="1"/>
  <c r="L4121" i="1" s="1"/>
  <c r="A4122" i="1"/>
  <c r="L4122" i="1" s="1"/>
  <c r="A4123" i="1"/>
  <c r="L4123" i="1" s="1"/>
  <c r="A4124" i="1"/>
  <c r="L4124" i="1" s="1"/>
  <c r="A4125" i="1"/>
  <c r="L4125" i="1" s="1"/>
  <c r="A4126" i="1"/>
  <c r="L4126" i="1" s="1"/>
  <c r="A4127" i="1"/>
  <c r="L4127" i="1" s="1"/>
  <c r="A4128" i="1"/>
  <c r="L4128" i="1" s="1"/>
  <c r="A4129" i="1"/>
  <c r="L4129" i="1" s="1"/>
  <c r="A4130" i="1"/>
  <c r="L4130" i="1" s="1"/>
  <c r="A4131" i="1"/>
  <c r="L4131" i="1" s="1"/>
  <c r="A4132" i="1"/>
  <c r="L4132" i="1" s="1"/>
  <c r="A4133" i="1"/>
  <c r="L4133" i="1" s="1"/>
  <c r="A4134" i="1"/>
  <c r="L4134" i="1" s="1"/>
  <c r="A4135" i="1"/>
  <c r="L4135" i="1" s="1"/>
  <c r="A4136" i="1"/>
  <c r="L4136" i="1" s="1"/>
  <c r="A4137" i="1"/>
  <c r="L4137" i="1" s="1"/>
  <c r="A4138" i="1"/>
  <c r="L4138" i="1" s="1"/>
  <c r="A4139" i="1"/>
  <c r="L4139" i="1" s="1"/>
  <c r="A4140" i="1"/>
  <c r="L4140" i="1" s="1"/>
  <c r="A4141" i="1"/>
  <c r="L4141" i="1" s="1"/>
  <c r="A4142" i="1"/>
  <c r="L4142" i="1" s="1"/>
  <c r="A4143" i="1"/>
  <c r="L4143" i="1" s="1"/>
  <c r="A4144" i="1"/>
  <c r="L4144" i="1" s="1"/>
  <c r="A4145" i="1"/>
  <c r="L4145" i="1" s="1"/>
  <c r="A4146" i="1"/>
  <c r="L4146" i="1" s="1"/>
  <c r="A4147" i="1"/>
  <c r="L4147" i="1" s="1"/>
  <c r="A4148" i="1"/>
  <c r="L4148" i="1" s="1"/>
  <c r="A4149" i="1"/>
  <c r="L4149" i="1" s="1"/>
  <c r="A4150" i="1"/>
  <c r="L4150" i="1" s="1"/>
  <c r="A4151" i="1"/>
  <c r="L4151" i="1" s="1"/>
  <c r="A4152" i="1"/>
  <c r="L4152" i="1" s="1"/>
  <c r="A4153" i="1"/>
  <c r="L4153" i="1" s="1"/>
  <c r="A4154" i="1"/>
  <c r="L4154" i="1" s="1"/>
  <c r="A4155" i="1"/>
  <c r="L4155" i="1" s="1"/>
  <c r="A4156" i="1"/>
  <c r="L4156" i="1" s="1"/>
  <c r="A4157" i="1"/>
  <c r="L4157" i="1" s="1"/>
  <c r="A4158" i="1"/>
  <c r="L4158" i="1" s="1"/>
  <c r="A4159" i="1"/>
  <c r="L4159" i="1" s="1"/>
  <c r="A4160" i="1"/>
  <c r="L4160" i="1" s="1"/>
  <c r="A4161" i="1"/>
  <c r="L4161" i="1" s="1"/>
  <c r="A4162" i="1"/>
  <c r="L4162" i="1" s="1"/>
  <c r="A4163" i="1"/>
  <c r="L4163" i="1" s="1"/>
  <c r="A4164" i="1"/>
  <c r="L4164" i="1" s="1"/>
  <c r="A4165" i="1"/>
  <c r="L4165" i="1" s="1"/>
  <c r="A4166" i="1"/>
  <c r="L4166" i="1" s="1"/>
  <c r="A4167" i="1"/>
  <c r="L4167" i="1" s="1"/>
  <c r="A4168" i="1"/>
  <c r="L4168" i="1" s="1"/>
  <c r="A4169" i="1"/>
  <c r="L4169" i="1" s="1"/>
  <c r="A4170" i="1"/>
  <c r="L4170" i="1" s="1"/>
  <c r="A4171" i="1"/>
  <c r="L4171" i="1" s="1"/>
  <c r="A4172" i="1"/>
  <c r="L4172" i="1" s="1"/>
  <c r="A4173" i="1"/>
  <c r="L4173" i="1" s="1"/>
  <c r="A4174" i="1"/>
  <c r="L4174" i="1" s="1"/>
  <c r="A4175" i="1"/>
  <c r="L4175" i="1" s="1"/>
  <c r="A4176" i="1"/>
  <c r="L4176" i="1" s="1"/>
  <c r="A4177" i="1"/>
  <c r="L4177" i="1" s="1"/>
  <c r="A4178" i="1"/>
  <c r="L4178" i="1" s="1"/>
  <c r="A4179" i="1"/>
  <c r="L4179" i="1" s="1"/>
  <c r="A4180" i="1"/>
  <c r="L4180" i="1" s="1"/>
  <c r="A4181" i="1"/>
  <c r="L4181" i="1" s="1"/>
  <c r="A4182" i="1"/>
  <c r="L4182" i="1" s="1"/>
  <c r="A4183" i="1"/>
  <c r="L4183" i="1" s="1"/>
  <c r="A4184" i="1"/>
  <c r="L4184" i="1" s="1"/>
  <c r="A4185" i="1"/>
  <c r="L4185" i="1" s="1"/>
  <c r="A4186" i="1"/>
  <c r="L4186" i="1" s="1"/>
  <c r="A4187" i="1"/>
  <c r="L4187" i="1" s="1"/>
  <c r="A4188" i="1"/>
  <c r="L4188" i="1" s="1"/>
  <c r="A4189" i="1"/>
  <c r="L4189" i="1" s="1"/>
  <c r="A4190" i="1"/>
  <c r="L4190" i="1" s="1"/>
  <c r="A4191" i="1"/>
  <c r="L4191" i="1" s="1"/>
  <c r="A4192" i="1"/>
  <c r="L4192" i="1" s="1"/>
  <c r="A4193" i="1"/>
  <c r="L4193" i="1" s="1"/>
  <c r="A4194" i="1"/>
  <c r="L4194" i="1" s="1"/>
  <c r="A4195" i="1"/>
  <c r="L4195" i="1" s="1"/>
  <c r="A4196" i="1"/>
  <c r="L4196" i="1" s="1"/>
  <c r="A4197" i="1"/>
  <c r="L4197" i="1" s="1"/>
  <c r="A4198" i="1"/>
  <c r="L4198" i="1" s="1"/>
  <c r="A4199" i="1"/>
  <c r="L4199" i="1" s="1"/>
  <c r="A4200" i="1"/>
  <c r="L4200" i="1" s="1"/>
  <c r="A4201" i="1"/>
  <c r="L4201" i="1" s="1"/>
  <c r="A4202" i="1"/>
  <c r="L4202" i="1" s="1"/>
  <c r="A4203" i="1"/>
  <c r="L4203" i="1" s="1"/>
  <c r="A4204" i="1"/>
  <c r="L4204" i="1" s="1"/>
  <c r="A4205" i="1"/>
  <c r="L4205" i="1" s="1"/>
  <c r="A4206" i="1"/>
  <c r="L4206" i="1" s="1"/>
  <c r="A4207" i="1"/>
  <c r="L4207" i="1" s="1"/>
  <c r="A4208" i="1"/>
  <c r="L4208" i="1" s="1"/>
  <c r="A4209" i="1"/>
  <c r="L4209" i="1" s="1"/>
  <c r="A4210" i="1"/>
  <c r="L4210" i="1" s="1"/>
  <c r="A4211" i="1"/>
  <c r="L4211" i="1" s="1"/>
  <c r="A4212" i="1"/>
  <c r="L4212" i="1" s="1"/>
  <c r="A4213" i="1"/>
  <c r="L4213" i="1" s="1"/>
  <c r="A4214" i="1"/>
  <c r="L4214" i="1" s="1"/>
  <c r="A4215" i="1"/>
  <c r="L4215" i="1" s="1"/>
  <c r="A4216" i="1"/>
  <c r="L4216" i="1" s="1"/>
  <c r="A4217" i="1"/>
  <c r="L4217" i="1" s="1"/>
  <c r="A4218" i="1"/>
  <c r="L4218" i="1" s="1"/>
  <c r="A4219" i="1"/>
  <c r="L4219" i="1" s="1"/>
  <c r="A4220" i="1"/>
  <c r="L4220" i="1" s="1"/>
  <c r="A4221" i="1"/>
  <c r="L4221" i="1" s="1"/>
  <c r="A4222" i="1"/>
  <c r="L4222" i="1" s="1"/>
  <c r="A4223" i="1"/>
  <c r="L4223" i="1" s="1"/>
  <c r="A4224" i="1"/>
  <c r="L4224" i="1" s="1"/>
  <c r="A4225" i="1"/>
  <c r="L4225" i="1" s="1"/>
  <c r="A4226" i="1"/>
  <c r="L4226" i="1" s="1"/>
  <c r="A4227" i="1"/>
  <c r="L4227" i="1" s="1"/>
  <c r="A4228" i="1"/>
  <c r="L4228" i="1" s="1"/>
  <c r="A4229" i="1"/>
  <c r="L4229" i="1" s="1"/>
  <c r="A4230" i="1"/>
  <c r="L4230" i="1" s="1"/>
  <c r="A4231" i="1"/>
  <c r="L4231" i="1" s="1"/>
  <c r="A4232" i="1"/>
  <c r="L4232" i="1" s="1"/>
  <c r="A4233" i="1"/>
  <c r="L4233" i="1" s="1"/>
  <c r="A4234" i="1"/>
  <c r="L4234" i="1" s="1"/>
  <c r="A4235" i="1"/>
  <c r="L4235" i="1" s="1"/>
  <c r="A4236" i="1"/>
  <c r="L4236" i="1" s="1"/>
  <c r="A4237" i="1"/>
  <c r="L4237" i="1" s="1"/>
  <c r="A4238" i="1"/>
  <c r="L4238" i="1" s="1"/>
  <c r="A4239" i="1"/>
  <c r="L4239" i="1" s="1"/>
  <c r="A4240" i="1"/>
  <c r="L4240" i="1" s="1"/>
  <c r="A4241" i="1"/>
  <c r="L4241" i="1" s="1"/>
  <c r="A4242" i="1"/>
  <c r="L4242" i="1" s="1"/>
  <c r="A4243" i="1"/>
  <c r="L4243" i="1" s="1"/>
  <c r="A4244" i="1"/>
  <c r="L4244" i="1" s="1"/>
  <c r="A4245" i="1"/>
  <c r="L4245" i="1" s="1"/>
  <c r="A4246" i="1"/>
  <c r="L4246" i="1" s="1"/>
  <c r="A4247" i="1"/>
  <c r="L4247" i="1" s="1"/>
  <c r="A4248" i="1"/>
  <c r="L4248" i="1" s="1"/>
  <c r="A4249" i="1"/>
  <c r="L4249" i="1" s="1"/>
  <c r="A4250" i="1"/>
  <c r="L4250" i="1" s="1"/>
  <c r="A4251" i="1"/>
  <c r="L4251" i="1" s="1"/>
  <c r="A4252" i="1"/>
  <c r="L4252" i="1" s="1"/>
  <c r="A4253" i="1"/>
  <c r="L4253" i="1" s="1"/>
  <c r="A4254" i="1"/>
  <c r="L4254" i="1" s="1"/>
  <c r="A4255" i="1"/>
  <c r="L4255" i="1" s="1"/>
  <c r="A4256" i="1"/>
  <c r="L4256" i="1" s="1"/>
  <c r="A4257" i="1"/>
  <c r="L4257" i="1" s="1"/>
  <c r="A4258" i="1"/>
  <c r="L4258" i="1" s="1"/>
  <c r="A4259" i="1"/>
  <c r="L4259" i="1" s="1"/>
  <c r="A4260" i="1"/>
  <c r="L4260" i="1" s="1"/>
  <c r="A4261" i="1"/>
  <c r="L4261" i="1" s="1"/>
  <c r="A4262" i="1"/>
  <c r="L4262" i="1" s="1"/>
  <c r="A4263" i="1"/>
  <c r="L4263" i="1" s="1"/>
  <c r="A4264" i="1"/>
  <c r="L4264" i="1" s="1"/>
  <c r="A4265" i="1"/>
  <c r="L4265" i="1" s="1"/>
  <c r="A4266" i="1"/>
  <c r="L4266" i="1" s="1"/>
  <c r="A4267" i="1"/>
  <c r="L4267" i="1" s="1"/>
  <c r="A4268" i="1"/>
  <c r="L4268" i="1" s="1"/>
  <c r="A4269" i="1"/>
  <c r="L4269" i="1" s="1"/>
  <c r="A4270" i="1"/>
  <c r="L4270" i="1" s="1"/>
  <c r="A4271" i="1"/>
  <c r="L4271" i="1" s="1"/>
  <c r="A4272" i="1"/>
  <c r="L4272" i="1" s="1"/>
  <c r="A4273" i="1"/>
  <c r="L4273" i="1" s="1"/>
  <c r="A4274" i="1"/>
  <c r="L4274" i="1" s="1"/>
  <c r="A4275" i="1"/>
  <c r="L4275" i="1" s="1"/>
  <c r="A4276" i="1"/>
  <c r="L4276" i="1" s="1"/>
  <c r="A4277" i="1"/>
  <c r="L4277" i="1" s="1"/>
  <c r="A4278" i="1"/>
  <c r="L4278" i="1" s="1"/>
  <c r="A4279" i="1"/>
  <c r="L4279" i="1" s="1"/>
  <c r="A4280" i="1"/>
  <c r="L4280" i="1" s="1"/>
  <c r="A4281" i="1"/>
  <c r="L4281" i="1" s="1"/>
  <c r="A4282" i="1"/>
  <c r="L4282" i="1" s="1"/>
  <c r="A4283" i="1"/>
  <c r="L4283" i="1" s="1"/>
  <c r="A4284" i="1"/>
  <c r="L4284" i="1" s="1"/>
  <c r="A4285" i="1"/>
  <c r="L4285" i="1" s="1"/>
  <c r="A4286" i="1"/>
  <c r="L4286" i="1" s="1"/>
  <c r="A4287" i="1"/>
  <c r="L4287" i="1" s="1"/>
  <c r="A4288" i="1"/>
  <c r="L4288" i="1" s="1"/>
  <c r="A4289" i="1"/>
  <c r="L4289" i="1" s="1"/>
  <c r="A4290" i="1"/>
  <c r="L4290" i="1" s="1"/>
  <c r="A4291" i="1"/>
  <c r="L4291" i="1" s="1"/>
  <c r="A4292" i="1"/>
  <c r="L4292" i="1" s="1"/>
  <c r="A4293" i="1"/>
  <c r="L4293" i="1" s="1"/>
  <c r="A4294" i="1"/>
  <c r="L4294" i="1" s="1"/>
  <c r="A4295" i="1"/>
  <c r="L4295" i="1" s="1"/>
  <c r="A4296" i="1"/>
  <c r="L4296" i="1" s="1"/>
  <c r="A4297" i="1"/>
  <c r="L4297" i="1" s="1"/>
  <c r="A4298" i="1"/>
  <c r="L4298" i="1" s="1"/>
  <c r="A4299" i="1"/>
  <c r="L4299" i="1" s="1"/>
  <c r="A4300" i="1"/>
  <c r="L4300" i="1" s="1"/>
  <c r="A4301" i="1"/>
  <c r="L4301" i="1" s="1"/>
  <c r="A4302" i="1"/>
  <c r="L4302" i="1" s="1"/>
  <c r="A4303" i="1"/>
  <c r="L4303" i="1" s="1"/>
  <c r="A4304" i="1"/>
  <c r="L4304" i="1" s="1"/>
  <c r="A4305" i="1"/>
  <c r="L4305" i="1" s="1"/>
  <c r="A4306" i="1"/>
  <c r="L4306" i="1" s="1"/>
  <c r="A4307" i="1"/>
  <c r="L4307" i="1" s="1"/>
  <c r="A4308" i="1"/>
  <c r="L4308" i="1" s="1"/>
  <c r="A4309" i="1"/>
  <c r="L4309" i="1" s="1"/>
  <c r="A4310" i="1"/>
  <c r="L4310" i="1" s="1"/>
  <c r="A4311" i="1"/>
  <c r="L4311" i="1" s="1"/>
  <c r="A4312" i="1"/>
  <c r="L4312" i="1" s="1"/>
  <c r="A4313" i="1"/>
  <c r="L4313" i="1" s="1"/>
  <c r="A4314" i="1"/>
  <c r="L4314" i="1" s="1"/>
  <c r="A4315" i="1"/>
  <c r="L4315" i="1" s="1"/>
  <c r="A4316" i="1"/>
  <c r="L4316" i="1" s="1"/>
  <c r="A4317" i="1"/>
  <c r="L4317" i="1" s="1"/>
  <c r="A4318" i="1"/>
  <c r="L4318" i="1" s="1"/>
  <c r="A4319" i="1"/>
  <c r="L4319" i="1" s="1"/>
  <c r="A4320" i="1"/>
  <c r="L4320" i="1" s="1"/>
  <c r="A4321" i="1"/>
  <c r="L4321" i="1" s="1"/>
  <c r="A4322" i="1"/>
  <c r="L4322" i="1" s="1"/>
  <c r="A4323" i="1"/>
  <c r="L4323" i="1" s="1"/>
  <c r="A4324" i="1"/>
  <c r="L4324" i="1" s="1"/>
  <c r="A4325" i="1"/>
  <c r="L4325" i="1" s="1"/>
  <c r="A4326" i="1"/>
  <c r="L4326" i="1" s="1"/>
  <c r="A4327" i="1"/>
  <c r="L4327" i="1" s="1"/>
  <c r="A4328" i="1"/>
  <c r="L4328" i="1" s="1"/>
  <c r="A4329" i="1"/>
  <c r="L4329" i="1" s="1"/>
  <c r="A4330" i="1"/>
  <c r="L4330" i="1" s="1"/>
  <c r="A4331" i="1"/>
  <c r="L4331" i="1" s="1"/>
  <c r="A4332" i="1"/>
  <c r="L4332" i="1" s="1"/>
  <c r="A4333" i="1"/>
  <c r="L4333" i="1" s="1"/>
  <c r="A4334" i="1"/>
  <c r="L4334" i="1" s="1"/>
  <c r="A4335" i="1"/>
  <c r="L4335" i="1" s="1"/>
  <c r="A4336" i="1"/>
  <c r="L4336" i="1" s="1"/>
  <c r="A4337" i="1"/>
  <c r="L4337" i="1" s="1"/>
  <c r="A4338" i="1"/>
  <c r="L4338" i="1" s="1"/>
  <c r="A4339" i="1"/>
  <c r="L4339" i="1" s="1"/>
  <c r="A4340" i="1"/>
  <c r="L4340" i="1" s="1"/>
  <c r="A4341" i="1"/>
  <c r="L4341" i="1" s="1"/>
  <c r="A4342" i="1"/>
  <c r="L4342" i="1" s="1"/>
  <c r="A4343" i="1"/>
  <c r="L4343" i="1" s="1"/>
  <c r="A4344" i="1"/>
  <c r="L4344" i="1" s="1"/>
  <c r="A4345" i="1"/>
  <c r="L4345" i="1" s="1"/>
  <c r="A4346" i="1"/>
  <c r="L4346" i="1" s="1"/>
  <c r="A4347" i="1"/>
  <c r="L4347" i="1" s="1"/>
  <c r="A4348" i="1"/>
  <c r="L4348" i="1" s="1"/>
  <c r="A4349" i="1"/>
  <c r="L4349" i="1" s="1"/>
  <c r="A4350" i="1"/>
  <c r="L4350" i="1" s="1"/>
  <c r="A4351" i="1"/>
  <c r="L4351" i="1" s="1"/>
  <c r="A4352" i="1"/>
  <c r="L4352" i="1" s="1"/>
  <c r="A4353" i="1"/>
  <c r="L4353" i="1" s="1"/>
  <c r="A4354" i="1"/>
  <c r="L4354" i="1" s="1"/>
  <c r="A4355" i="1"/>
  <c r="L4355" i="1" s="1"/>
  <c r="A4356" i="1"/>
  <c r="L4356" i="1" s="1"/>
  <c r="A4357" i="1"/>
  <c r="L4357" i="1" s="1"/>
  <c r="A4358" i="1"/>
  <c r="L4358" i="1" s="1"/>
  <c r="A4359" i="1"/>
  <c r="L4359" i="1" s="1"/>
  <c r="A4360" i="1"/>
  <c r="L4360" i="1" s="1"/>
  <c r="A4361" i="1"/>
  <c r="L4361" i="1" s="1"/>
  <c r="A4362" i="1"/>
  <c r="L4362" i="1" s="1"/>
  <c r="A4363" i="1"/>
  <c r="L4363" i="1" s="1"/>
  <c r="A4364" i="1"/>
  <c r="L4364" i="1" s="1"/>
  <c r="A4365" i="1"/>
  <c r="L4365" i="1" s="1"/>
  <c r="A4366" i="1"/>
  <c r="L4366" i="1" s="1"/>
  <c r="A4367" i="1"/>
  <c r="L4367" i="1" s="1"/>
  <c r="A4368" i="1"/>
  <c r="L4368" i="1" s="1"/>
  <c r="A4369" i="1"/>
  <c r="L4369" i="1" s="1"/>
  <c r="A4370" i="1"/>
  <c r="L4370" i="1" s="1"/>
  <c r="A4371" i="1"/>
  <c r="L4371" i="1" s="1"/>
  <c r="A4372" i="1"/>
  <c r="L4372" i="1" s="1"/>
  <c r="A4373" i="1"/>
  <c r="L4373" i="1" s="1"/>
  <c r="A4374" i="1"/>
  <c r="L4374" i="1" s="1"/>
  <c r="A4375" i="1"/>
  <c r="L4375" i="1" s="1"/>
  <c r="A4376" i="1"/>
  <c r="L4376" i="1" s="1"/>
  <c r="A4377" i="1"/>
  <c r="L4377" i="1" s="1"/>
  <c r="A4378" i="1"/>
  <c r="L4378" i="1" s="1"/>
  <c r="A4379" i="1"/>
  <c r="L4379" i="1" s="1"/>
  <c r="A4380" i="1"/>
  <c r="L4380" i="1" s="1"/>
  <c r="A4381" i="1"/>
  <c r="L4381" i="1" s="1"/>
  <c r="A4382" i="1"/>
  <c r="L4382" i="1" s="1"/>
  <c r="A4383" i="1"/>
  <c r="L4383" i="1" s="1"/>
  <c r="A4384" i="1"/>
  <c r="L4384" i="1" s="1"/>
  <c r="A4385" i="1"/>
  <c r="L4385" i="1" s="1"/>
  <c r="A4386" i="1"/>
  <c r="L4386" i="1" s="1"/>
  <c r="A4387" i="1"/>
  <c r="L4387" i="1" s="1"/>
  <c r="A4388" i="1"/>
  <c r="L4388" i="1" s="1"/>
  <c r="A4389" i="1"/>
  <c r="L4389" i="1" s="1"/>
  <c r="A4390" i="1"/>
  <c r="L4390" i="1" s="1"/>
  <c r="A4391" i="1"/>
  <c r="L4391" i="1" s="1"/>
  <c r="A4392" i="1"/>
  <c r="L4392" i="1" s="1"/>
  <c r="A4393" i="1"/>
  <c r="L4393" i="1" s="1"/>
  <c r="A4394" i="1"/>
  <c r="L4394" i="1" s="1"/>
  <c r="A4395" i="1"/>
  <c r="L4395" i="1" s="1"/>
  <c r="A4396" i="1"/>
  <c r="L4396" i="1" s="1"/>
  <c r="A4397" i="1"/>
  <c r="L4397" i="1" s="1"/>
  <c r="A4398" i="1"/>
  <c r="L4398" i="1" s="1"/>
  <c r="A4399" i="1"/>
  <c r="L4399" i="1" s="1"/>
  <c r="A4400" i="1"/>
  <c r="L4400" i="1" s="1"/>
  <c r="A4401" i="1"/>
  <c r="L4401" i="1" s="1"/>
  <c r="A4402" i="1"/>
  <c r="L4402" i="1" s="1"/>
  <c r="A4403" i="1"/>
  <c r="L4403" i="1" s="1"/>
  <c r="A4404" i="1"/>
  <c r="L4404" i="1" s="1"/>
  <c r="A4405" i="1"/>
  <c r="L4405" i="1" s="1"/>
  <c r="A4406" i="1"/>
  <c r="L4406" i="1" s="1"/>
  <c r="A4407" i="1"/>
  <c r="L4407" i="1" s="1"/>
  <c r="A4408" i="1"/>
  <c r="L4408" i="1" s="1"/>
  <c r="A4409" i="1"/>
  <c r="L4409" i="1" s="1"/>
  <c r="A4410" i="1"/>
  <c r="L4410" i="1" s="1"/>
  <c r="A4411" i="1"/>
  <c r="L4411" i="1" s="1"/>
  <c r="A4412" i="1"/>
  <c r="L4412" i="1" s="1"/>
  <c r="A4413" i="1"/>
  <c r="L4413" i="1" s="1"/>
  <c r="A4414" i="1"/>
  <c r="L4414" i="1" s="1"/>
  <c r="A4415" i="1"/>
  <c r="L4415" i="1" s="1"/>
  <c r="A4416" i="1"/>
  <c r="L4416" i="1" s="1"/>
  <c r="A4417" i="1"/>
  <c r="L4417" i="1" s="1"/>
  <c r="A4418" i="1"/>
  <c r="L4418" i="1" s="1"/>
  <c r="A4419" i="1"/>
  <c r="L4419" i="1" s="1"/>
  <c r="A4420" i="1"/>
  <c r="L4420" i="1" s="1"/>
  <c r="A4421" i="1"/>
  <c r="L4421" i="1" s="1"/>
  <c r="A4422" i="1"/>
  <c r="L4422" i="1" s="1"/>
  <c r="A4423" i="1"/>
  <c r="L4423" i="1" s="1"/>
  <c r="A4424" i="1"/>
  <c r="L4424" i="1" s="1"/>
  <c r="A4425" i="1"/>
  <c r="L4425" i="1" s="1"/>
  <c r="A4426" i="1"/>
  <c r="L4426" i="1" s="1"/>
  <c r="A4427" i="1"/>
  <c r="L4427" i="1" s="1"/>
  <c r="A4428" i="1"/>
  <c r="L4428" i="1" s="1"/>
  <c r="A4429" i="1"/>
  <c r="L4429" i="1" s="1"/>
  <c r="A4430" i="1"/>
  <c r="L4430" i="1" s="1"/>
  <c r="A4431" i="1"/>
  <c r="L4431" i="1" s="1"/>
  <c r="A4432" i="1"/>
  <c r="L4432" i="1" s="1"/>
  <c r="A4433" i="1"/>
  <c r="L4433" i="1" s="1"/>
  <c r="A4434" i="1"/>
  <c r="L4434" i="1" s="1"/>
  <c r="A4435" i="1"/>
  <c r="L4435" i="1" s="1"/>
  <c r="A4436" i="1"/>
  <c r="L4436" i="1" s="1"/>
  <c r="A4437" i="1"/>
  <c r="L4437" i="1" s="1"/>
  <c r="A4438" i="1"/>
  <c r="L4438" i="1" s="1"/>
  <c r="A4439" i="1"/>
  <c r="L4439" i="1" s="1"/>
  <c r="A4440" i="1"/>
  <c r="L4440" i="1" s="1"/>
  <c r="A4441" i="1"/>
  <c r="L4441" i="1" s="1"/>
  <c r="A4442" i="1"/>
  <c r="L4442" i="1" s="1"/>
  <c r="A4443" i="1"/>
  <c r="L4443" i="1" s="1"/>
  <c r="A4444" i="1"/>
  <c r="L4444" i="1" s="1"/>
  <c r="A4445" i="1"/>
  <c r="L4445" i="1" s="1"/>
  <c r="A4446" i="1"/>
  <c r="L4446" i="1" s="1"/>
  <c r="A4447" i="1"/>
  <c r="L4447" i="1" s="1"/>
  <c r="A4448" i="1"/>
  <c r="L4448" i="1" s="1"/>
  <c r="A4449" i="1"/>
  <c r="L4449" i="1" s="1"/>
  <c r="A4450" i="1"/>
  <c r="L4450" i="1" s="1"/>
  <c r="A4451" i="1"/>
  <c r="L4451" i="1" s="1"/>
  <c r="A4452" i="1"/>
  <c r="L4452" i="1" s="1"/>
  <c r="A4453" i="1"/>
  <c r="L4453" i="1" s="1"/>
  <c r="A4454" i="1"/>
  <c r="L4454" i="1" s="1"/>
  <c r="A4455" i="1"/>
  <c r="L4455" i="1" s="1"/>
  <c r="A4456" i="1"/>
  <c r="L4456" i="1" s="1"/>
  <c r="A4457" i="1"/>
  <c r="L4457" i="1" s="1"/>
  <c r="A4458" i="1"/>
  <c r="L4458" i="1" s="1"/>
  <c r="A4459" i="1"/>
  <c r="L4459" i="1" s="1"/>
  <c r="A4460" i="1"/>
  <c r="L4460" i="1" s="1"/>
  <c r="A4461" i="1"/>
  <c r="L4461" i="1" s="1"/>
  <c r="A4462" i="1"/>
  <c r="L4462" i="1" s="1"/>
  <c r="A4463" i="1"/>
  <c r="L4463" i="1" s="1"/>
  <c r="A4464" i="1"/>
  <c r="L4464" i="1" s="1"/>
  <c r="A4465" i="1"/>
  <c r="L4465" i="1" s="1"/>
  <c r="A4466" i="1"/>
  <c r="L4466" i="1" s="1"/>
  <c r="A4467" i="1"/>
  <c r="L4467" i="1" s="1"/>
  <c r="A4468" i="1"/>
  <c r="L4468" i="1" s="1"/>
  <c r="A4469" i="1"/>
  <c r="L4469" i="1" s="1"/>
  <c r="A4470" i="1"/>
  <c r="L4470" i="1" s="1"/>
  <c r="A4471" i="1"/>
  <c r="L4471" i="1" s="1"/>
  <c r="A4472" i="1"/>
  <c r="L4472" i="1" s="1"/>
  <c r="A4473" i="1"/>
  <c r="L4473" i="1" s="1"/>
  <c r="A4474" i="1"/>
  <c r="L4474" i="1" s="1"/>
  <c r="A4475" i="1"/>
  <c r="L4475" i="1" s="1"/>
  <c r="A4476" i="1"/>
  <c r="L4476" i="1" s="1"/>
  <c r="A4477" i="1"/>
  <c r="L4477" i="1" s="1"/>
  <c r="A4478" i="1"/>
  <c r="L4478" i="1" s="1"/>
  <c r="A4479" i="1"/>
  <c r="L4479" i="1" s="1"/>
  <c r="A4480" i="1"/>
  <c r="L4480" i="1" s="1"/>
  <c r="A4481" i="1"/>
  <c r="L4481" i="1" s="1"/>
  <c r="A4482" i="1"/>
  <c r="L4482" i="1" s="1"/>
  <c r="A4483" i="1"/>
  <c r="L4483" i="1" s="1"/>
  <c r="A4484" i="1"/>
  <c r="L4484" i="1" s="1"/>
  <c r="A4485" i="1"/>
  <c r="L4485" i="1" s="1"/>
  <c r="A4486" i="1"/>
  <c r="L4486" i="1" s="1"/>
  <c r="A4487" i="1"/>
  <c r="L4487" i="1" s="1"/>
  <c r="A4488" i="1"/>
  <c r="L4488" i="1" s="1"/>
  <c r="A4489" i="1"/>
  <c r="L4489" i="1" s="1"/>
  <c r="A4490" i="1"/>
  <c r="L4490" i="1" s="1"/>
  <c r="A4491" i="1"/>
  <c r="L4491" i="1" s="1"/>
  <c r="A4492" i="1"/>
  <c r="L4492" i="1" s="1"/>
  <c r="A4493" i="1"/>
  <c r="L4493" i="1" s="1"/>
  <c r="A4494" i="1"/>
  <c r="L4494" i="1" s="1"/>
  <c r="A4495" i="1"/>
  <c r="L4495" i="1" s="1"/>
  <c r="A4496" i="1"/>
  <c r="L4496" i="1" s="1"/>
  <c r="A4497" i="1"/>
  <c r="L4497" i="1" s="1"/>
  <c r="A4498" i="1"/>
  <c r="L4498" i="1" s="1"/>
  <c r="A4499" i="1"/>
  <c r="L4499" i="1" s="1"/>
  <c r="A4500" i="1"/>
  <c r="L4500" i="1" s="1"/>
  <c r="A4501" i="1"/>
  <c r="L4501" i="1" s="1"/>
  <c r="A4502" i="1"/>
  <c r="L4502" i="1" s="1"/>
  <c r="A4503" i="1"/>
  <c r="L4503" i="1" s="1"/>
  <c r="A4504" i="1"/>
  <c r="L4504" i="1" s="1"/>
  <c r="A4505" i="1"/>
  <c r="L4505" i="1" s="1"/>
  <c r="A4506" i="1"/>
  <c r="L4506" i="1" s="1"/>
  <c r="A4507" i="1"/>
  <c r="L4507" i="1" s="1"/>
  <c r="A4508" i="1"/>
  <c r="L4508" i="1" s="1"/>
  <c r="A4509" i="1"/>
  <c r="L4509" i="1" s="1"/>
  <c r="A4510" i="1"/>
  <c r="L4510" i="1" s="1"/>
  <c r="A4511" i="1"/>
  <c r="L4511" i="1" s="1"/>
  <c r="A4512" i="1"/>
  <c r="L4512" i="1" s="1"/>
  <c r="A4513" i="1"/>
  <c r="L4513" i="1" s="1"/>
  <c r="A4514" i="1"/>
  <c r="L4514" i="1" s="1"/>
  <c r="A4515" i="1"/>
  <c r="L4515" i="1" s="1"/>
  <c r="A4516" i="1"/>
  <c r="L4516" i="1" s="1"/>
  <c r="A4517" i="1"/>
  <c r="L4517" i="1" s="1"/>
  <c r="A4518" i="1"/>
  <c r="L4518" i="1" s="1"/>
  <c r="A4519" i="1"/>
  <c r="L4519" i="1" s="1"/>
  <c r="A4520" i="1"/>
  <c r="L4520" i="1" s="1"/>
  <c r="A4521" i="1"/>
  <c r="L4521" i="1" s="1"/>
  <c r="A4522" i="1"/>
  <c r="L4522" i="1" s="1"/>
  <c r="A4523" i="1"/>
  <c r="L4523" i="1" s="1"/>
  <c r="A4524" i="1"/>
  <c r="L4524" i="1" s="1"/>
  <c r="A4525" i="1"/>
  <c r="L4525" i="1" s="1"/>
  <c r="A4526" i="1"/>
  <c r="L4526" i="1" s="1"/>
  <c r="A4527" i="1"/>
  <c r="L4527" i="1" s="1"/>
  <c r="A4528" i="1"/>
  <c r="L4528" i="1" s="1"/>
  <c r="A4529" i="1"/>
  <c r="L4529" i="1" s="1"/>
  <c r="A4530" i="1"/>
  <c r="L4530" i="1" s="1"/>
  <c r="A4531" i="1"/>
  <c r="L4531" i="1" s="1"/>
  <c r="A4532" i="1"/>
  <c r="L4532" i="1" s="1"/>
  <c r="A4533" i="1"/>
  <c r="L4533" i="1" s="1"/>
  <c r="A4534" i="1"/>
  <c r="L4534" i="1" s="1"/>
  <c r="A4535" i="1"/>
  <c r="L4535" i="1" s="1"/>
  <c r="A4536" i="1"/>
  <c r="L4536" i="1" s="1"/>
  <c r="A4537" i="1"/>
  <c r="L4537" i="1" s="1"/>
  <c r="A4538" i="1"/>
  <c r="L4538" i="1" s="1"/>
  <c r="A4539" i="1"/>
  <c r="L4539" i="1" s="1"/>
  <c r="A4540" i="1"/>
  <c r="L4540" i="1" s="1"/>
  <c r="A4541" i="1"/>
  <c r="L4541" i="1" s="1"/>
  <c r="A4542" i="1"/>
  <c r="L4542" i="1" s="1"/>
  <c r="A4543" i="1"/>
  <c r="L4543" i="1" s="1"/>
  <c r="A4544" i="1"/>
  <c r="L4544" i="1" s="1"/>
  <c r="A4545" i="1"/>
  <c r="L4545" i="1" s="1"/>
  <c r="A4546" i="1"/>
  <c r="L4546" i="1" s="1"/>
  <c r="A4547" i="1"/>
  <c r="L4547" i="1" s="1"/>
  <c r="A4548" i="1"/>
  <c r="L4548" i="1" s="1"/>
  <c r="A4549" i="1"/>
  <c r="L4549" i="1" s="1"/>
  <c r="A4550" i="1"/>
  <c r="L4550" i="1" s="1"/>
  <c r="A4551" i="1"/>
  <c r="L4551" i="1" s="1"/>
  <c r="A4552" i="1"/>
  <c r="L4552" i="1" s="1"/>
  <c r="A4553" i="1"/>
  <c r="L4553" i="1" s="1"/>
  <c r="A4554" i="1"/>
  <c r="L4554" i="1" s="1"/>
  <c r="A4555" i="1"/>
  <c r="L4555" i="1" s="1"/>
  <c r="A4556" i="1"/>
  <c r="L4556" i="1" s="1"/>
  <c r="A4557" i="1"/>
  <c r="L4557" i="1" s="1"/>
  <c r="A4558" i="1"/>
  <c r="L4558" i="1" s="1"/>
  <c r="A4559" i="1"/>
  <c r="L4559" i="1" s="1"/>
  <c r="A4560" i="1"/>
  <c r="L4560" i="1" s="1"/>
  <c r="A4561" i="1"/>
  <c r="L4561" i="1" s="1"/>
  <c r="A4562" i="1"/>
  <c r="L4562" i="1" s="1"/>
  <c r="A4563" i="1"/>
  <c r="L4563" i="1" s="1"/>
  <c r="A4564" i="1"/>
  <c r="L4564" i="1" s="1"/>
  <c r="A4565" i="1"/>
  <c r="L4565" i="1" s="1"/>
  <c r="A4566" i="1"/>
  <c r="L4566" i="1" s="1"/>
  <c r="A4567" i="1"/>
  <c r="L4567" i="1" s="1"/>
  <c r="A4568" i="1"/>
  <c r="L4568" i="1" s="1"/>
  <c r="A4569" i="1"/>
  <c r="L4569" i="1" s="1"/>
  <c r="A4570" i="1"/>
  <c r="L4570" i="1" s="1"/>
  <c r="A4571" i="1"/>
  <c r="L4571" i="1" s="1"/>
  <c r="A4572" i="1"/>
  <c r="L4572" i="1" s="1"/>
  <c r="A4573" i="1"/>
  <c r="L4573" i="1" s="1"/>
  <c r="A4574" i="1"/>
  <c r="L4574" i="1" s="1"/>
  <c r="A4575" i="1"/>
  <c r="L4575" i="1" s="1"/>
  <c r="A4576" i="1"/>
  <c r="L4576" i="1" s="1"/>
  <c r="A4577" i="1"/>
  <c r="L4577" i="1" s="1"/>
  <c r="A4578" i="1"/>
  <c r="L4578" i="1" s="1"/>
  <c r="A4579" i="1"/>
  <c r="L4579" i="1" s="1"/>
  <c r="A4580" i="1"/>
  <c r="L4580" i="1" s="1"/>
  <c r="A4581" i="1"/>
  <c r="L4581" i="1" s="1"/>
  <c r="A4582" i="1"/>
  <c r="L4582" i="1" s="1"/>
  <c r="A4583" i="1"/>
  <c r="L4583" i="1" s="1"/>
  <c r="A4584" i="1"/>
  <c r="L4584" i="1" s="1"/>
  <c r="A4585" i="1"/>
  <c r="L4585" i="1" s="1"/>
  <c r="A4586" i="1"/>
  <c r="L4586" i="1" s="1"/>
  <c r="A4587" i="1"/>
  <c r="L4587" i="1" s="1"/>
  <c r="A4588" i="1"/>
  <c r="L4588" i="1" s="1"/>
  <c r="A4589" i="1"/>
  <c r="L4589" i="1" s="1"/>
  <c r="A4590" i="1"/>
  <c r="L4590" i="1" s="1"/>
  <c r="A4591" i="1"/>
  <c r="L4591" i="1" s="1"/>
  <c r="A4592" i="1"/>
  <c r="L4592" i="1" s="1"/>
  <c r="A4593" i="1"/>
  <c r="L4593" i="1" s="1"/>
  <c r="A4594" i="1"/>
  <c r="L4594" i="1" s="1"/>
  <c r="A4595" i="1"/>
  <c r="L4595" i="1" s="1"/>
  <c r="A4596" i="1"/>
  <c r="L4596" i="1" s="1"/>
  <c r="A4597" i="1"/>
  <c r="L4597" i="1" s="1"/>
  <c r="A4598" i="1"/>
  <c r="L4598" i="1" s="1"/>
  <c r="A4599" i="1"/>
  <c r="L4599" i="1" s="1"/>
  <c r="A4600" i="1"/>
  <c r="L4600" i="1" s="1"/>
  <c r="A4601" i="1"/>
  <c r="L4601" i="1" s="1"/>
  <c r="A4602" i="1"/>
  <c r="L4602" i="1" s="1"/>
  <c r="A4603" i="1"/>
  <c r="L4603" i="1" s="1"/>
  <c r="A4604" i="1"/>
  <c r="L4604" i="1" s="1"/>
  <c r="A4605" i="1"/>
  <c r="L4605" i="1" s="1"/>
  <c r="A4606" i="1"/>
  <c r="L4606" i="1" s="1"/>
  <c r="A4607" i="1"/>
  <c r="L4607" i="1" s="1"/>
  <c r="A4608" i="1"/>
  <c r="L4608" i="1" s="1"/>
  <c r="A4609" i="1"/>
  <c r="L4609" i="1" s="1"/>
  <c r="A4610" i="1"/>
  <c r="L4610" i="1" s="1"/>
  <c r="A4611" i="1"/>
  <c r="L4611" i="1" s="1"/>
  <c r="A4612" i="1"/>
  <c r="L4612" i="1" s="1"/>
  <c r="A4613" i="1"/>
  <c r="L4613" i="1" s="1"/>
  <c r="A4614" i="1"/>
  <c r="L4614" i="1" s="1"/>
  <c r="A4615" i="1"/>
  <c r="L4615" i="1" s="1"/>
  <c r="A4616" i="1"/>
  <c r="L4616" i="1" s="1"/>
  <c r="A4617" i="1"/>
  <c r="L4617" i="1" s="1"/>
  <c r="A4618" i="1"/>
  <c r="L4618" i="1" s="1"/>
  <c r="A4619" i="1"/>
  <c r="L4619" i="1" s="1"/>
  <c r="A4620" i="1"/>
  <c r="L4620" i="1" s="1"/>
  <c r="A4621" i="1"/>
  <c r="L4621" i="1" s="1"/>
  <c r="A4622" i="1"/>
  <c r="L4622" i="1" s="1"/>
  <c r="A4623" i="1"/>
  <c r="L4623" i="1" s="1"/>
  <c r="A4624" i="1"/>
  <c r="L4624" i="1" s="1"/>
  <c r="A4625" i="1"/>
  <c r="L4625" i="1" s="1"/>
  <c r="A4626" i="1"/>
  <c r="L4626" i="1" s="1"/>
  <c r="A4627" i="1"/>
  <c r="L4627" i="1" s="1"/>
  <c r="A4628" i="1"/>
  <c r="L4628" i="1" s="1"/>
  <c r="A4629" i="1"/>
  <c r="L4629" i="1" s="1"/>
  <c r="A4630" i="1"/>
  <c r="L4630" i="1" s="1"/>
  <c r="A4631" i="1"/>
  <c r="L4631" i="1" s="1"/>
  <c r="A4632" i="1"/>
  <c r="L4632" i="1" s="1"/>
  <c r="A4633" i="1"/>
  <c r="L4633" i="1" s="1"/>
  <c r="A4634" i="1"/>
  <c r="L4634" i="1" s="1"/>
  <c r="A4635" i="1"/>
  <c r="L4635" i="1" s="1"/>
  <c r="A4636" i="1"/>
  <c r="L4636" i="1" s="1"/>
  <c r="A4637" i="1"/>
  <c r="L4637" i="1" s="1"/>
  <c r="A4638" i="1"/>
  <c r="L4638" i="1" s="1"/>
  <c r="A4639" i="1"/>
  <c r="L4639" i="1" s="1"/>
  <c r="A4640" i="1"/>
  <c r="L4640" i="1" s="1"/>
  <c r="A4641" i="1"/>
  <c r="L4641" i="1" s="1"/>
  <c r="A4642" i="1"/>
  <c r="L4642" i="1" s="1"/>
  <c r="A4643" i="1"/>
  <c r="L4643" i="1" s="1"/>
  <c r="A4644" i="1"/>
  <c r="L4644" i="1" s="1"/>
  <c r="A4645" i="1"/>
  <c r="L4645" i="1" s="1"/>
  <c r="A4646" i="1"/>
  <c r="L4646" i="1" s="1"/>
  <c r="A4647" i="1"/>
  <c r="L4647" i="1" s="1"/>
  <c r="A4648" i="1"/>
  <c r="L4648" i="1" s="1"/>
  <c r="A4649" i="1"/>
  <c r="L4649" i="1" s="1"/>
  <c r="A4650" i="1"/>
  <c r="L4650" i="1" s="1"/>
  <c r="A4651" i="1"/>
  <c r="L4651" i="1" s="1"/>
  <c r="A4652" i="1"/>
  <c r="L4652" i="1" s="1"/>
  <c r="A4653" i="1"/>
  <c r="L4653" i="1" s="1"/>
  <c r="A4654" i="1"/>
  <c r="L4654" i="1" s="1"/>
  <c r="A4655" i="1"/>
  <c r="L4655" i="1" s="1"/>
  <c r="A4656" i="1"/>
  <c r="L4656" i="1" s="1"/>
  <c r="A4657" i="1"/>
  <c r="L4657" i="1" s="1"/>
  <c r="A4658" i="1"/>
  <c r="L4658" i="1" s="1"/>
  <c r="A4659" i="1"/>
  <c r="L4659" i="1" s="1"/>
  <c r="A4660" i="1"/>
  <c r="L4660" i="1" s="1"/>
  <c r="A4661" i="1"/>
  <c r="L4661" i="1" s="1"/>
  <c r="A4662" i="1"/>
  <c r="L4662" i="1" s="1"/>
  <c r="A4663" i="1"/>
  <c r="L4663" i="1" s="1"/>
  <c r="A4664" i="1"/>
  <c r="L4664" i="1" s="1"/>
  <c r="A4665" i="1"/>
  <c r="L4665" i="1" s="1"/>
  <c r="A4666" i="1"/>
  <c r="L4666" i="1" s="1"/>
  <c r="A4667" i="1"/>
  <c r="L4667" i="1" s="1"/>
  <c r="A4668" i="1"/>
  <c r="L4668" i="1" s="1"/>
  <c r="A4669" i="1"/>
  <c r="L4669" i="1" s="1"/>
  <c r="A4670" i="1"/>
  <c r="L4670" i="1" s="1"/>
  <c r="A4671" i="1"/>
  <c r="L4671" i="1" s="1"/>
  <c r="A4672" i="1"/>
  <c r="L4672" i="1" s="1"/>
  <c r="A4673" i="1"/>
  <c r="L4673" i="1" s="1"/>
  <c r="A4674" i="1"/>
  <c r="L4674" i="1" s="1"/>
  <c r="A4675" i="1"/>
  <c r="L4675" i="1" s="1"/>
  <c r="A4676" i="1"/>
  <c r="L4676" i="1" s="1"/>
  <c r="A4677" i="1"/>
  <c r="L4677" i="1" s="1"/>
  <c r="A4678" i="1"/>
  <c r="L4678" i="1" s="1"/>
  <c r="A4679" i="1"/>
  <c r="L4679" i="1" s="1"/>
  <c r="A4680" i="1"/>
  <c r="L4680" i="1" s="1"/>
  <c r="A4681" i="1"/>
  <c r="L4681" i="1" s="1"/>
  <c r="A4682" i="1"/>
  <c r="L4682" i="1" s="1"/>
  <c r="A4683" i="1"/>
  <c r="L4683" i="1" s="1"/>
  <c r="A4684" i="1"/>
  <c r="L4684" i="1" s="1"/>
  <c r="A4685" i="1"/>
  <c r="L4685" i="1" s="1"/>
  <c r="A4686" i="1"/>
  <c r="L4686" i="1" s="1"/>
  <c r="A4687" i="1"/>
  <c r="L4687" i="1" s="1"/>
  <c r="A4688" i="1"/>
  <c r="L4688" i="1" s="1"/>
  <c r="A4689" i="1"/>
  <c r="L4689" i="1" s="1"/>
  <c r="A4690" i="1"/>
  <c r="L4690" i="1" s="1"/>
  <c r="A4691" i="1"/>
  <c r="L4691" i="1" s="1"/>
  <c r="A4692" i="1"/>
  <c r="L4692" i="1" s="1"/>
  <c r="A4693" i="1"/>
  <c r="L4693" i="1" s="1"/>
  <c r="A4694" i="1"/>
  <c r="L4694" i="1" s="1"/>
  <c r="A4695" i="1"/>
  <c r="L4695" i="1" s="1"/>
  <c r="A4696" i="1"/>
  <c r="L4696" i="1" s="1"/>
  <c r="A4697" i="1"/>
  <c r="L4697" i="1" s="1"/>
  <c r="A4698" i="1"/>
  <c r="L4698" i="1" s="1"/>
  <c r="A4699" i="1"/>
  <c r="L4699" i="1" s="1"/>
  <c r="A4700" i="1"/>
  <c r="L4700" i="1" s="1"/>
  <c r="A4701" i="1"/>
  <c r="L4701" i="1" s="1"/>
  <c r="A4702" i="1"/>
  <c r="L4702" i="1" s="1"/>
  <c r="A4703" i="1"/>
  <c r="L4703" i="1" s="1"/>
  <c r="A4704" i="1"/>
  <c r="L4704" i="1" s="1"/>
  <c r="A4705" i="1"/>
  <c r="L4705" i="1" s="1"/>
  <c r="A4706" i="1"/>
  <c r="L4706" i="1" s="1"/>
  <c r="A4707" i="1"/>
  <c r="L4707" i="1" s="1"/>
  <c r="A4708" i="1"/>
  <c r="L4708" i="1" s="1"/>
  <c r="A4709" i="1"/>
  <c r="L4709" i="1" s="1"/>
  <c r="A4710" i="1"/>
  <c r="L4710" i="1" s="1"/>
  <c r="A4711" i="1"/>
  <c r="L4711" i="1" s="1"/>
  <c r="A4712" i="1"/>
  <c r="L4712" i="1" s="1"/>
  <c r="A4713" i="1"/>
  <c r="L4713" i="1" s="1"/>
  <c r="A4714" i="1"/>
  <c r="L4714" i="1" s="1"/>
  <c r="A4715" i="1"/>
  <c r="L4715" i="1" s="1"/>
  <c r="A4716" i="1"/>
  <c r="L4716" i="1" s="1"/>
  <c r="A4717" i="1"/>
  <c r="L4717" i="1" s="1"/>
  <c r="A4718" i="1"/>
  <c r="L4718" i="1" s="1"/>
  <c r="A4719" i="1"/>
  <c r="L4719" i="1" s="1"/>
  <c r="A4720" i="1"/>
  <c r="L4720" i="1" s="1"/>
  <c r="A4721" i="1"/>
  <c r="L4721" i="1" s="1"/>
  <c r="A4722" i="1"/>
  <c r="L4722" i="1" s="1"/>
  <c r="A4723" i="1"/>
  <c r="L4723" i="1" s="1"/>
  <c r="A4724" i="1"/>
  <c r="L4724" i="1" s="1"/>
  <c r="A4725" i="1"/>
  <c r="L4725" i="1" s="1"/>
  <c r="A4726" i="1"/>
  <c r="L4726" i="1" s="1"/>
  <c r="A4727" i="1"/>
  <c r="L4727" i="1" s="1"/>
  <c r="A4728" i="1"/>
  <c r="L4728" i="1" s="1"/>
  <c r="A4729" i="1"/>
  <c r="L4729" i="1" s="1"/>
  <c r="A4730" i="1"/>
  <c r="L4730" i="1" s="1"/>
  <c r="A4731" i="1"/>
  <c r="L4731" i="1" s="1"/>
  <c r="A4732" i="1"/>
  <c r="L4732" i="1" s="1"/>
  <c r="A4733" i="1"/>
  <c r="L4733" i="1" s="1"/>
  <c r="A4734" i="1"/>
  <c r="L4734" i="1" s="1"/>
  <c r="A4735" i="1"/>
  <c r="L4735" i="1" s="1"/>
  <c r="A4736" i="1"/>
  <c r="L4736" i="1" s="1"/>
  <c r="A4737" i="1"/>
  <c r="L4737" i="1" s="1"/>
  <c r="A4738" i="1"/>
  <c r="L4738" i="1" s="1"/>
  <c r="A4739" i="1"/>
  <c r="L4739" i="1" s="1"/>
  <c r="A4740" i="1"/>
  <c r="L4740" i="1" s="1"/>
  <c r="A4741" i="1"/>
  <c r="L4741" i="1" s="1"/>
  <c r="A4742" i="1"/>
  <c r="L4742" i="1" s="1"/>
  <c r="A4743" i="1"/>
  <c r="L4743" i="1" s="1"/>
  <c r="A4744" i="1"/>
  <c r="L4744" i="1" s="1"/>
  <c r="A4745" i="1"/>
  <c r="L4745" i="1" s="1"/>
  <c r="A4746" i="1"/>
  <c r="L4746" i="1" s="1"/>
  <c r="A4747" i="1"/>
  <c r="L4747" i="1" s="1"/>
  <c r="A4748" i="1"/>
  <c r="L4748" i="1" s="1"/>
  <c r="A4749" i="1"/>
  <c r="L4749" i="1" s="1"/>
  <c r="A4750" i="1"/>
  <c r="L4750" i="1" s="1"/>
  <c r="A4751" i="1"/>
  <c r="L4751" i="1" s="1"/>
  <c r="A4752" i="1"/>
  <c r="L4752" i="1" s="1"/>
  <c r="A4753" i="1"/>
  <c r="L4753" i="1" s="1"/>
  <c r="A4754" i="1"/>
  <c r="L4754" i="1" s="1"/>
  <c r="A4755" i="1"/>
  <c r="L4755" i="1" s="1"/>
  <c r="A4756" i="1"/>
  <c r="L4756" i="1" s="1"/>
  <c r="A4757" i="1"/>
  <c r="L4757" i="1" s="1"/>
  <c r="A4758" i="1"/>
  <c r="L4758" i="1" s="1"/>
  <c r="A4759" i="1"/>
  <c r="L4759" i="1" s="1"/>
  <c r="A4760" i="1"/>
  <c r="L4760" i="1" s="1"/>
  <c r="A4761" i="1"/>
  <c r="L4761" i="1" s="1"/>
  <c r="A4762" i="1"/>
  <c r="L4762" i="1" s="1"/>
  <c r="A4763" i="1"/>
  <c r="L4763" i="1" s="1"/>
  <c r="A4764" i="1"/>
  <c r="L4764" i="1" s="1"/>
  <c r="A4765" i="1"/>
  <c r="L4765" i="1" s="1"/>
  <c r="A4766" i="1"/>
  <c r="L4766" i="1" s="1"/>
  <c r="A4767" i="1"/>
  <c r="L4767" i="1" s="1"/>
  <c r="A4768" i="1"/>
  <c r="L4768" i="1" s="1"/>
  <c r="A4769" i="1"/>
  <c r="L4769" i="1" s="1"/>
  <c r="A4770" i="1"/>
  <c r="L4770" i="1" s="1"/>
  <c r="A4771" i="1"/>
  <c r="L4771" i="1" s="1"/>
  <c r="A4772" i="1"/>
  <c r="L4772" i="1" s="1"/>
  <c r="A4773" i="1"/>
  <c r="L4773" i="1" s="1"/>
  <c r="A4774" i="1"/>
  <c r="L4774" i="1" s="1"/>
  <c r="A4775" i="1"/>
  <c r="L4775" i="1" s="1"/>
  <c r="A4776" i="1"/>
  <c r="L4776" i="1" s="1"/>
  <c r="A4777" i="1"/>
  <c r="L4777" i="1" s="1"/>
  <c r="A4778" i="1"/>
  <c r="L4778" i="1" s="1"/>
  <c r="A4779" i="1"/>
  <c r="L4779" i="1" s="1"/>
  <c r="A4780" i="1"/>
  <c r="L4780" i="1" s="1"/>
  <c r="A4781" i="1"/>
  <c r="L4781" i="1" s="1"/>
  <c r="A4782" i="1"/>
  <c r="L4782" i="1" s="1"/>
  <c r="A4783" i="1"/>
  <c r="L4783" i="1" s="1"/>
  <c r="A4784" i="1"/>
  <c r="L4784" i="1" s="1"/>
  <c r="A4785" i="1"/>
  <c r="L4785" i="1" s="1"/>
  <c r="A4786" i="1"/>
  <c r="L4786" i="1" s="1"/>
  <c r="A4787" i="1"/>
  <c r="L4787" i="1" s="1"/>
  <c r="A4788" i="1"/>
  <c r="L4788" i="1" s="1"/>
  <c r="A4789" i="1"/>
  <c r="L4789" i="1" s="1"/>
  <c r="A4790" i="1"/>
  <c r="L4790" i="1" s="1"/>
  <c r="A4791" i="1"/>
  <c r="L4791" i="1" s="1"/>
  <c r="A4792" i="1"/>
  <c r="L4792" i="1" s="1"/>
  <c r="A4793" i="1"/>
  <c r="L4793" i="1" s="1"/>
  <c r="A4794" i="1"/>
  <c r="L4794" i="1" s="1"/>
  <c r="A4795" i="1"/>
  <c r="L4795" i="1" s="1"/>
  <c r="A4796" i="1"/>
  <c r="L4796" i="1" s="1"/>
  <c r="A4797" i="1"/>
  <c r="L4797" i="1" s="1"/>
  <c r="A4798" i="1"/>
  <c r="L4798" i="1" s="1"/>
  <c r="A4799" i="1"/>
  <c r="L4799" i="1" s="1"/>
  <c r="A4800" i="1"/>
  <c r="L4800" i="1" s="1"/>
  <c r="A4801" i="1"/>
  <c r="L4801" i="1" s="1"/>
  <c r="A4802" i="1"/>
  <c r="L4802" i="1" s="1"/>
  <c r="A4803" i="1"/>
  <c r="L4803" i="1" s="1"/>
  <c r="A4804" i="1"/>
  <c r="L4804" i="1" s="1"/>
  <c r="A4805" i="1"/>
  <c r="L4805" i="1" s="1"/>
  <c r="A4806" i="1"/>
  <c r="L4806" i="1" s="1"/>
  <c r="A4807" i="1"/>
  <c r="L4807" i="1" s="1"/>
  <c r="A4808" i="1"/>
  <c r="L4808" i="1" s="1"/>
  <c r="A4809" i="1"/>
  <c r="L4809" i="1" s="1"/>
  <c r="A4810" i="1"/>
  <c r="L4810" i="1" s="1"/>
  <c r="A4811" i="1"/>
  <c r="L4811" i="1" s="1"/>
  <c r="A4812" i="1"/>
  <c r="L4812" i="1" s="1"/>
  <c r="A4813" i="1"/>
  <c r="L4813" i="1" s="1"/>
  <c r="A4814" i="1"/>
  <c r="L4814" i="1" s="1"/>
  <c r="A4815" i="1"/>
  <c r="L4815" i="1" s="1"/>
  <c r="A4816" i="1"/>
  <c r="L4816" i="1" s="1"/>
  <c r="A4817" i="1"/>
  <c r="L4817" i="1" s="1"/>
  <c r="A4818" i="1"/>
  <c r="L4818" i="1" s="1"/>
  <c r="A4819" i="1"/>
  <c r="L4819" i="1" s="1"/>
  <c r="A4820" i="1"/>
  <c r="L4820" i="1" s="1"/>
  <c r="A4821" i="1"/>
  <c r="L4821" i="1" s="1"/>
  <c r="A4822" i="1"/>
  <c r="L4822" i="1" s="1"/>
  <c r="A4823" i="1"/>
  <c r="L4823" i="1" s="1"/>
  <c r="A4824" i="1"/>
  <c r="L4824" i="1" s="1"/>
  <c r="A4825" i="1"/>
  <c r="L4825" i="1" s="1"/>
  <c r="A4826" i="1"/>
  <c r="L4826" i="1" s="1"/>
  <c r="A4827" i="1"/>
  <c r="L4827" i="1" s="1"/>
  <c r="A4828" i="1"/>
  <c r="L4828" i="1" s="1"/>
  <c r="A4829" i="1"/>
  <c r="L4829" i="1" s="1"/>
  <c r="A4830" i="1"/>
  <c r="L4830" i="1" s="1"/>
  <c r="A4831" i="1"/>
  <c r="L4831" i="1" s="1"/>
  <c r="A4832" i="1"/>
  <c r="L4832" i="1" s="1"/>
  <c r="A4833" i="1"/>
  <c r="L4833" i="1" s="1"/>
  <c r="A4834" i="1"/>
  <c r="L4834" i="1" s="1"/>
  <c r="A4835" i="1"/>
  <c r="L4835" i="1" s="1"/>
  <c r="A4836" i="1"/>
  <c r="L4836" i="1" s="1"/>
  <c r="A4837" i="1"/>
  <c r="L4837" i="1" s="1"/>
  <c r="A4838" i="1"/>
  <c r="L4838" i="1" s="1"/>
  <c r="A4839" i="1"/>
  <c r="L4839" i="1" s="1"/>
  <c r="A4840" i="1"/>
  <c r="L4840" i="1" s="1"/>
  <c r="A4841" i="1"/>
  <c r="L4841" i="1" s="1"/>
  <c r="A4842" i="1"/>
  <c r="L4842" i="1" s="1"/>
  <c r="A4843" i="1"/>
  <c r="L4843" i="1" s="1"/>
  <c r="A4844" i="1"/>
  <c r="L4844" i="1" s="1"/>
  <c r="A4845" i="1"/>
  <c r="L4845" i="1" s="1"/>
  <c r="A4846" i="1"/>
  <c r="L4846" i="1" s="1"/>
  <c r="A4847" i="1"/>
  <c r="L4847" i="1" s="1"/>
  <c r="A4848" i="1"/>
  <c r="L4848" i="1" s="1"/>
  <c r="A4849" i="1"/>
  <c r="L4849" i="1" s="1"/>
  <c r="A4850" i="1"/>
  <c r="L4850" i="1" s="1"/>
  <c r="A4851" i="1"/>
  <c r="L4851" i="1" s="1"/>
  <c r="A4852" i="1"/>
  <c r="L4852" i="1" s="1"/>
  <c r="A4853" i="1"/>
  <c r="L4853" i="1" s="1"/>
  <c r="A4854" i="1"/>
  <c r="L4854" i="1" s="1"/>
  <c r="A4855" i="1"/>
  <c r="L4855" i="1" s="1"/>
  <c r="A4856" i="1"/>
  <c r="L4856" i="1" s="1"/>
  <c r="A4857" i="1"/>
  <c r="L4857" i="1" s="1"/>
  <c r="A4858" i="1"/>
  <c r="L4858" i="1" s="1"/>
  <c r="A4859" i="1"/>
  <c r="L4859" i="1" s="1"/>
  <c r="A4860" i="1"/>
  <c r="L4860" i="1" s="1"/>
  <c r="A4861" i="1"/>
  <c r="L4861" i="1" s="1"/>
  <c r="A4862" i="1"/>
  <c r="L4862" i="1" s="1"/>
  <c r="A4863" i="1"/>
  <c r="L4863" i="1" s="1"/>
  <c r="A4864" i="1"/>
  <c r="L4864" i="1" s="1"/>
  <c r="A4865" i="1"/>
  <c r="L4865" i="1" s="1"/>
  <c r="A4866" i="1"/>
  <c r="L4866" i="1" s="1"/>
  <c r="A4867" i="1"/>
  <c r="L4867" i="1" s="1"/>
  <c r="A4868" i="1"/>
  <c r="L4868" i="1" s="1"/>
  <c r="A4869" i="1"/>
  <c r="L4869" i="1" s="1"/>
  <c r="A4870" i="1"/>
  <c r="L4870" i="1" s="1"/>
  <c r="A4871" i="1"/>
  <c r="L4871" i="1" s="1"/>
  <c r="A4872" i="1"/>
  <c r="L4872" i="1" s="1"/>
  <c r="A4873" i="1"/>
  <c r="L4873" i="1" s="1"/>
  <c r="A4874" i="1"/>
  <c r="L4874" i="1" s="1"/>
  <c r="A4875" i="1"/>
  <c r="L4875" i="1" s="1"/>
  <c r="A4876" i="1"/>
  <c r="L4876" i="1" s="1"/>
  <c r="A4877" i="1"/>
  <c r="L4877" i="1" s="1"/>
  <c r="A4878" i="1"/>
  <c r="L4878" i="1" s="1"/>
  <c r="A4879" i="1"/>
  <c r="L4879" i="1" s="1"/>
  <c r="A4880" i="1"/>
  <c r="L4880" i="1" s="1"/>
  <c r="A4881" i="1"/>
  <c r="L4881" i="1" s="1"/>
  <c r="A4882" i="1"/>
  <c r="L4882" i="1" s="1"/>
  <c r="A4883" i="1"/>
  <c r="L4883" i="1" s="1"/>
  <c r="A4884" i="1"/>
  <c r="L4884" i="1" s="1"/>
  <c r="A4885" i="1"/>
  <c r="L4885" i="1" s="1"/>
  <c r="A4886" i="1"/>
  <c r="L4886" i="1" s="1"/>
  <c r="A4887" i="1"/>
  <c r="L4887" i="1" s="1"/>
  <c r="A4888" i="1"/>
  <c r="L4888" i="1" s="1"/>
  <c r="A4889" i="1"/>
  <c r="L4889" i="1" s="1"/>
  <c r="A4890" i="1"/>
  <c r="L4890" i="1" s="1"/>
  <c r="A4891" i="1"/>
  <c r="L4891" i="1" s="1"/>
  <c r="A4892" i="1"/>
  <c r="L4892" i="1" s="1"/>
  <c r="A4893" i="1"/>
  <c r="L4893" i="1" s="1"/>
  <c r="A4894" i="1"/>
  <c r="L4894" i="1" s="1"/>
  <c r="A4895" i="1"/>
  <c r="L4895" i="1" s="1"/>
  <c r="A4896" i="1"/>
  <c r="L4896" i="1" s="1"/>
  <c r="A4897" i="1"/>
  <c r="L4897" i="1" s="1"/>
  <c r="A4898" i="1"/>
  <c r="L4898" i="1" s="1"/>
  <c r="A4899" i="1"/>
  <c r="L4899" i="1" s="1"/>
  <c r="A4900" i="1"/>
  <c r="L4900" i="1" s="1"/>
  <c r="A4901" i="1"/>
  <c r="L4901" i="1" s="1"/>
  <c r="A4902" i="1"/>
  <c r="L4902" i="1" s="1"/>
  <c r="A4903" i="1"/>
  <c r="L4903" i="1" s="1"/>
  <c r="A4904" i="1"/>
  <c r="L4904" i="1" s="1"/>
  <c r="A4905" i="1"/>
  <c r="L4905" i="1" s="1"/>
  <c r="A4906" i="1"/>
  <c r="L4906" i="1" s="1"/>
  <c r="A4907" i="1"/>
  <c r="L4907" i="1" s="1"/>
  <c r="A4908" i="1"/>
  <c r="L4908" i="1" s="1"/>
  <c r="A4909" i="1"/>
  <c r="L4909" i="1" s="1"/>
  <c r="A4910" i="1"/>
  <c r="L4910" i="1" s="1"/>
  <c r="A4911" i="1"/>
  <c r="L4911" i="1" s="1"/>
  <c r="A4912" i="1"/>
  <c r="L4912" i="1" s="1"/>
  <c r="A4913" i="1"/>
  <c r="L4913" i="1" s="1"/>
  <c r="A4914" i="1"/>
  <c r="L4914" i="1" s="1"/>
  <c r="A4915" i="1"/>
  <c r="L4915" i="1" s="1"/>
  <c r="A4916" i="1"/>
  <c r="L4916" i="1" s="1"/>
  <c r="A4917" i="1"/>
  <c r="L4917" i="1" s="1"/>
  <c r="A4918" i="1"/>
  <c r="L4918" i="1" s="1"/>
  <c r="A4919" i="1"/>
  <c r="L4919" i="1" s="1"/>
  <c r="A4920" i="1"/>
  <c r="L4920" i="1" s="1"/>
  <c r="A4921" i="1"/>
  <c r="L4921" i="1" s="1"/>
  <c r="A4922" i="1"/>
  <c r="L4922" i="1" s="1"/>
  <c r="A4923" i="1"/>
  <c r="L4923" i="1" s="1"/>
  <c r="A4924" i="1"/>
  <c r="L4924" i="1" s="1"/>
  <c r="A4925" i="1"/>
  <c r="L4925" i="1" s="1"/>
  <c r="A4926" i="1"/>
  <c r="L4926" i="1" s="1"/>
  <c r="A4927" i="1"/>
  <c r="L4927" i="1" s="1"/>
  <c r="A4928" i="1"/>
  <c r="L4928" i="1" s="1"/>
  <c r="A4929" i="1"/>
  <c r="L4929" i="1" s="1"/>
  <c r="A4930" i="1"/>
  <c r="L4930" i="1" s="1"/>
  <c r="A4931" i="1"/>
  <c r="L4931" i="1" s="1"/>
  <c r="A4932" i="1"/>
  <c r="L4932" i="1" s="1"/>
  <c r="A4933" i="1"/>
  <c r="L4933" i="1" s="1"/>
  <c r="A4934" i="1"/>
  <c r="L4934" i="1" s="1"/>
  <c r="A4935" i="1"/>
  <c r="L4935" i="1" s="1"/>
  <c r="A4936" i="1"/>
  <c r="L4936" i="1" s="1"/>
  <c r="A4937" i="1"/>
  <c r="L4937" i="1" s="1"/>
  <c r="A4938" i="1"/>
  <c r="L4938" i="1" s="1"/>
  <c r="A4939" i="1"/>
  <c r="L4939" i="1" s="1"/>
  <c r="A4940" i="1"/>
  <c r="L4940" i="1" s="1"/>
  <c r="A4941" i="1"/>
  <c r="L4941" i="1" s="1"/>
  <c r="A4942" i="1"/>
  <c r="L4942" i="1" s="1"/>
  <c r="A4943" i="1"/>
  <c r="L4943" i="1" s="1"/>
  <c r="A4944" i="1"/>
  <c r="L4944" i="1" s="1"/>
  <c r="A4945" i="1"/>
  <c r="L4945" i="1" s="1"/>
  <c r="A4946" i="1"/>
  <c r="L4946" i="1" s="1"/>
  <c r="A4947" i="1"/>
  <c r="L4947" i="1" s="1"/>
  <c r="A4948" i="1"/>
  <c r="L4948" i="1" s="1"/>
  <c r="A4949" i="1"/>
  <c r="L4949" i="1" s="1"/>
  <c r="A4950" i="1"/>
  <c r="L4950" i="1" s="1"/>
  <c r="A4951" i="1"/>
  <c r="L4951" i="1" s="1"/>
  <c r="A4952" i="1"/>
  <c r="L4952" i="1" s="1"/>
  <c r="A4953" i="1"/>
  <c r="L4953" i="1" s="1"/>
  <c r="A4954" i="1"/>
  <c r="L4954" i="1" s="1"/>
  <c r="A4955" i="1"/>
  <c r="L4955" i="1" s="1"/>
  <c r="A4956" i="1"/>
  <c r="L4956" i="1" s="1"/>
  <c r="A4957" i="1"/>
  <c r="L4957" i="1" s="1"/>
  <c r="A4958" i="1"/>
  <c r="L4958" i="1" s="1"/>
  <c r="A4959" i="1"/>
  <c r="L4959" i="1" s="1"/>
  <c r="A4960" i="1"/>
  <c r="L4960" i="1" s="1"/>
  <c r="A4961" i="1"/>
  <c r="L4961" i="1" s="1"/>
  <c r="A4962" i="1"/>
  <c r="L4962" i="1" s="1"/>
  <c r="A4963" i="1"/>
  <c r="L4963" i="1" s="1"/>
  <c r="A4964" i="1"/>
  <c r="L4964" i="1" s="1"/>
  <c r="A4965" i="1"/>
  <c r="L4965" i="1" s="1"/>
  <c r="A4966" i="1"/>
  <c r="L4966" i="1" s="1"/>
  <c r="A4967" i="1"/>
  <c r="L4967" i="1" s="1"/>
  <c r="A4968" i="1"/>
  <c r="L4968" i="1" s="1"/>
  <c r="A4969" i="1"/>
  <c r="L4969" i="1" s="1"/>
  <c r="A4970" i="1"/>
  <c r="L4970" i="1" s="1"/>
  <c r="A4971" i="1"/>
  <c r="L4971" i="1" s="1"/>
  <c r="A4972" i="1"/>
  <c r="L4972" i="1" s="1"/>
  <c r="A4973" i="1"/>
  <c r="L4973" i="1" s="1"/>
  <c r="A4974" i="1"/>
  <c r="L4974" i="1" s="1"/>
  <c r="A4975" i="1"/>
  <c r="L4975" i="1" s="1"/>
  <c r="A4976" i="1"/>
  <c r="L4976" i="1" s="1"/>
  <c r="A4977" i="1"/>
  <c r="L4977" i="1" s="1"/>
  <c r="A4978" i="1"/>
  <c r="L4978" i="1" s="1"/>
  <c r="A4979" i="1"/>
  <c r="L4979" i="1" s="1"/>
  <c r="A4980" i="1"/>
  <c r="L4980" i="1" s="1"/>
  <c r="A4981" i="1"/>
  <c r="L4981" i="1" s="1"/>
  <c r="A4982" i="1"/>
  <c r="L4982" i="1" s="1"/>
  <c r="A4983" i="1"/>
  <c r="L4983" i="1" s="1"/>
  <c r="A4984" i="1"/>
  <c r="L4984" i="1" s="1"/>
  <c r="A4985" i="1"/>
  <c r="L4985" i="1" s="1"/>
  <c r="A4986" i="1"/>
  <c r="L4986" i="1" s="1"/>
  <c r="A4987" i="1"/>
  <c r="L4987" i="1" s="1"/>
  <c r="A4988" i="1"/>
  <c r="L4988" i="1" s="1"/>
  <c r="A4989" i="1"/>
  <c r="L4989" i="1" s="1"/>
  <c r="A4990" i="1"/>
  <c r="L4990" i="1" s="1"/>
  <c r="A4991" i="1"/>
  <c r="L4991" i="1" s="1"/>
  <c r="A4992" i="1"/>
  <c r="L4992" i="1" s="1"/>
  <c r="A4993" i="1"/>
  <c r="L4993" i="1" s="1"/>
  <c r="A4994" i="1"/>
  <c r="L4994" i="1" s="1"/>
  <c r="A4995" i="1"/>
  <c r="L4995" i="1" s="1"/>
  <c r="A4996" i="1"/>
  <c r="L4996" i="1" s="1"/>
  <c r="A4997" i="1"/>
  <c r="L4997" i="1" s="1"/>
  <c r="A4998" i="1"/>
  <c r="L4998" i="1" s="1"/>
  <c r="A4999" i="1"/>
  <c r="L4999" i="1" s="1"/>
  <c r="A5000" i="1"/>
  <c r="L5000" i="1" s="1"/>
  <c r="A5001" i="1"/>
  <c r="L5001" i="1" s="1"/>
  <c r="A5002" i="1"/>
  <c r="L5002" i="1" s="1"/>
  <c r="A5003" i="1"/>
  <c r="L5003" i="1" s="1"/>
  <c r="A5004" i="1"/>
  <c r="L5004" i="1" s="1"/>
  <c r="A5005" i="1"/>
  <c r="L5005" i="1" s="1"/>
  <c r="A5006" i="1"/>
  <c r="L5006" i="1" s="1"/>
  <c r="A5007" i="1"/>
  <c r="L5007" i="1" s="1"/>
  <c r="A5008" i="1"/>
  <c r="L5008" i="1" s="1"/>
  <c r="A5009" i="1"/>
  <c r="L5009" i="1" s="1"/>
  <c r="A5010" i="1"/>
  <c r="L5010" i="1" s="1"/>
  <c r="A5011" i="1"/>
  <c r="L5011" i="1" s="1"/>
  <c r="A5012" i="1"/>
  <c r="L5012" i="1" s="1"/>
  <c r="A5013" i="1"/>
  <c r="L5013" i="1" s="1"/>
  <c r="A5014" i="1"/>
  <c r="L5014" i="1" s="1"/>
  <c r="A5015" i="1"/>
  <c r="L5015" i="1" s="1"/>
  <c r="A5016" i="1"/>
  <c r="L5016" i="1" s="1"/>
  <c r="A5017" i="1"/>
  <c r="L5017" i="1" s="1"/>
  <c r="A5018" i="1"/>
  <c r="L5018" i="1" s="1"/>
  <c r="A5019" i="1"/>
  <c r="L5019" i="1" s="1"/>
  <c r="A5020" i="1"/>
  <c r="L5020" i="1" s="1"/>
  <c r="A5021" i="1"/>
  <c r="L5021" i="1" s="1"/>
  <c r="A5022" i="1"/>
  <c r="L5022" i="1" s="1"/>
  <c r="A5023" i="1"/>
  <c r="L5023" i="1" s="1"/>
  <c r="A5024" i="1"/>
  <c r="L5024" i="1" s="1"/>
  <c r="A5025" i="1"/>
  <c r="L5025" i="1" s="1"/>
  <c r="A5026" i="1"/>
  <c r="L5026" i="1" s="1"/>
  <c r="A5027" i="1"/>
  <c r="L5027" i="1" s="1"/>
  <c r="A5028" i="1"/>
  <c r="L5028" i="1" s="1"/>
  <c r="A5029" i="1"/>
  <c r="L5029" i="1" s="1"/>
  <c r="A5030" i="1"/>
  <c r="L5030" i="1" s="1"/>
  <c r="A5031" i="1"/>
  <c r="L5031" i="1" s="1"/>
  <c r="A5032" i="1"/>
  <c r="L5032" i="1" s="1"/>
  <c r="A5033" i="1"/>
  <c r="L5033" i="1" s="1"/>
  <c r="A5034" i="1"/>
  <c r="L5034" i="1" s="1"/>
  <c r="A5035" i="1"/>
  <c r="L5035" i="1" s="1"/>
  <c r="A5036" i="1"/>
  <c r="L5036" i="1" s="1"/>
  <c r="A5037" i="1"/>
  <c r="L5037" i="1" s="1"/>
  <c r="A5038" i="1"/>
  <c r="L5038" i="1" s="1"/>
  <c r="A5039" i="1"/>
  <c r="L5039" i="1" s="1"/>
  <c r="A5040" i="1"/>
  <c r="L5040" i="1" s="1"/>
  <c r="A5041" i="1"/>
  <c r="L5041" i="1" s="1"/>
  <c r="A5042" i="1"/>
  <c r="L5042" i="1" s="1"/>
  <c r="A5043" i="1"/>
  <c r="L5043" i="1" s="1"/>
  <c r="A5044" i="1"/>
  <c r="L5044" i="1" s="1"/>
  <c r="A5045" i="1"/>
  <c r="L5045" i="1" s="1"/>
  <c r="A5046" i="1"/>
  <c r="L5046" i="1" s="1"/>
  <c r="A5047" i="1"/>
  <c r="L5047" i="1" s="1"/>
  <c r="A5048" i="1"/>
  <c r="L5048" i="1" s="1"/>
  <c r="A5049" i="1"/>
  <c r="L5049" i="1" s="1"/>
  <c r="A5050" i="1"/>
  <c r="L5050" i="1" s="1"/>
  <c r="A5051" i="1"/>
  <c r="L5051" i="1" s="1"/>
  <c r="A5052" i="1"/>
  <c r="L5052" i="1" s="1"/>
  <c r="A5053" i="1"/>
  <c r="L5053" i="1" s="1"/>
  <c r="A5054" i="1"/>
  <c r="L5054" i="1" s="1"/>
  <c r="A5055" i="1"/>
  <c r="L5055" i="1" s="1"/>
  <c r="A5056" i="1"/>
  <c r="L5056" i="1" s="1"/>
  <c r="A5057" i="1"/>
  <c r="L5057" i="1" s="1"/>
  <c r="A5058" i="1"/>
  <c r="L5058" i="1" s="1"/>
  <c r="A5059" i="1"/>
  <c r="L5059" i="1" s="1"/>
  <c r="A5060" i="1"/>
  <c r="L5060" i="1" s="1"/>
  <c r="A5061" i="1"/>
  <c r="L5061" i="1" s="1"/>
  <c r="A5062" i="1"/>
  <c r="L5062" i="1" s="1"/>
  <c r="A5063" i="1"/>
  <c r="L5063" i="1" s="1"/>
  <c r="A5064" i="1"/>
  <c r="L5064" i="1" s="1"/>
  <c r="A5065" i="1"/>
  <c r="L5065" i="1" s="1"/>
  <c r="A5066" i="1"/>
  <c r="L5066" i="1" s="1"/>
  <c r="A5067" i="1"/>
  <c r="L5067" i="1" s="1"/>
  <c r="A5068" i="1"/>
  <c r="L5068" i="1" s="1"/>
  <c r="A5069" i="1"/>
  <c r="L5069" i="1" s="1"/>
  <c r="A5070" i="1"/>
  <c r="L5070" i="1" s="1"/>
  <c r="A5071" i="1"/>
  <c r="L5071" i="1" s="1"/>
  <c r="A5072" i="1"/>
  <c r="L5072" i="1" s="1"/>
  <c r="A5073" i="1"/>
  <c r="L5073" i="1" s="1"/>
  <c r="A5074" i="1"/>
  <c r="L5074" i="1" s="1"/>
  <c r="A5075" i="1"/>
  <c r="L5075" i="1" s="1"/>
  <c r="A5076" i="1"/>
  <c r="L5076" i="1" s="1"/>
  <c r="A5077" i="1"/>
  <c r="L5077" i="1" s="1"/>
  <c r="A5078" i="1"/>
  <c r="L5078" i="1" s="1"/>
  <c r="A5079" i="1"/>
  <c r="L5079" i="1" s="1"/>
  <c r="A5080" i="1"/>
  <c r="L5080" i="1" s="1"/>
  <c r="A5081" i="1"/>
  <c r="L5081" i="1" s="1"/>
  <c r="A5082" i="1"/>
  <c r="L5082" i="1" s="1"/>
  <c r="A5083" i="1"/>
  <c r="L5083" i="1" s="1"/>
  <c r="A5084" i="1"/>
  <c r="L5084" i="1" s="1"/>
  <c r="A5085" i="1"/>
  <c r="L5085" i="1" s="1"/>
  <c r="A5086" i="1"/>
  <c r="L5086" i="1" s="1"/>
  <c r="A5087" i="1"/>
  <c r="L5087" i="1" s="1"/>
  <c r="A5088" i="1"/>
  <c r="L5088" i="1" s="1"/>
  <c r="A5089" i="1"/>
  <c r="L5089" i="1" s="1"/>
  <c r="A5090" i="1"/>
  <c r="L5090" i="1" s="1"/>
  <c r="A5091" i="1"/>
  <c r="L5091" i="1" s="1"/>
  <c r="A5092" i="1"/>
  <c r="L5092" i="1" s="1"/>
  <c r="A5093" i="1"/>
  <c r="L5093" i="1" s="1"/>
  <c r="A5094" i="1"/>
  <c r="L5094" i="1" s="1"/>
  <c r="A5095" i="1"/>
  <c r="L5095" i="1" s="1"/>
  <c r="A5096" i="1"/>
  <c r="L5096" i="1" s="1"/>
  <c r="A5097" i="1"/>
  <c r="L5097" i="1" s="1"/>
  <c r="A5098" i="1"/>
  <c r="L5098" i="1" s="1"/>
  <c r="A5099" i="1"/>
  <c r="L5099" i="1" s="1"/>
  <c r="A5100" i="1"/>
  <c r="L5100" i="1" s="1"/>
  <c r="A5101" i="1"/>
  <c r="L5101" i="1" s="1"/>
  <c r="A5102" i="1"/>
  <c r="L5102" i="1" s="1"/>
  <c r="A5103" i="1"/>
  <c r="L5103" i="1" s="1"/>
  <c r="A5104" i="1"/>
  <c r="L5104" i="1" s="1"/>
  <c r="A5105" i="1"/>
  <c r="L5105" i="1" s="1"/>
  <c r="A5106" i="1"/>
  <c r="L5106" i="1" s="1"/>
  <c r="A5107" i="1"/>
  <c r="L5107" i="1" s="1"/>
  <c r="A5108" i="1"/>
  <c r="L5108" i="1" s="1"/>
  <c r="A5109" i="1"/>
  <c r="L5109" i="1" s="1"/>
  <c r="A5110" i="1"/>
  <c r="L5110" i="1" s="1"/>
  <c r="A5111" i="1"/>
  <c r="L5111" i="1" s="1"/>
  <c r="A5112" i="1"/>
  <c r="L5112" i="1" s="1"/>
  <c r="A5113" i="1"/>
  <c r="L5113" i="1" s="1"/>
  <c r="A5114" i="1"/>
  <c r="L5114" i="1" s="1"/>
  <c r="A5115" i="1"/>
  <c r="L5115" i="1" s="1"/>
  <c r="A5116" i="1"/>
  <c r="L5116" i="1" s="1"/>
  <c r="A5117" i="1"/>
  <c r="L5117" i="1" s="1"/>
  <c r="A5118" i="1"/>
  <c r="L5118" i="1" s="1"/>
  <c r="A5119" i="1"/>
  <c r="L5119" i="1" s="1"/>
  <c r="A5120" i="1"/>
  <c r="L5120" i="1" s="1"/>
  <c r="A5121" i="1"/>
  <c r="L5121" i="1" s="1"/>
  <c r="A5122" i="1"/>
  <c r="L5122" i="1" s="1"/>
  <c r="A5123" i="1"/>
  <c r="L5123" i="1" s="1"/>
  <c r="A5124" i="1"/>
  <c r="L5124" i="1" s="1"/>
  <c r="A5125" i="1"/>
  <c r="L5125" i="1" s="1"/>
  <c r="A5126" i="1"/>
  <c r="L5126" i="1" s="1"/>
  <c r="A5127" i="1"/>
  <c r="L5127" i="1" s="1"/>
  <c r="A5128" i="1"/>
  <c r="L5128" i="1" s="1"/>
  <c r="A5129" i="1"/>
  <c r="L5129" i="1" s="1"/>
  <c r="A5130" i="1"/>
  <c r="L5130" i="1" s="1"/>
  <c r="A5131" i="1"/>
  <c r="L5131" i="1" s="1"/>
  <c r="A5132" i="1"/>
  <c r="L5132" i="1" s="1"/>
  <c r="A5133" i="1"/>
  <c r="L5133" i="1" s="1"/>
  <c r="A5134" i="1"/>
  <c r="L5134" i="1" s="1"/>
  <c r="A5135" i="1"/>
  <c r="L5135" i="1" s="1"/>
  <c r="A5136" i="1"/>
  <c r="L5136" i="1" s="1"/>
  <c r="A5137" i="1"/>
  <c r="L5137" i="1" s="1"/>
  <c r="A5138" i="1"/>
  <c r="L5138" i="1" s="1"/>
  <c r="A5139" i="1"/>
  <c r="L5139" i="1" s="1"/>
  <c r="A5140" i="1"/>
  <c r="L5140" i="1" s="1"/>
  <c r="A5141" i="1"/>
  <c r="L5141" i="1" s="1"/>
  <c r="A5142" i="1"/>
  <c r="L5142" i="1" s="1"/>
  <c r="A5143" i="1"/>
  <c r="L5143" i="1" s="1"/>
  <c r="A5144" i="1"/>
  <c r="L5144" i="1" s="1"/>
  <c r="A5145" i="1"/>
  <c r="L5145" i="1" s="1"/>
  <c r="A5146" i="1"/>
  <c r="L5146" i="1" s="1"/>
  <c r="A5147" i="1"/>
  <c r="L5147" i="1" s="1"/>
  <c r="A5148" i="1"/>
  <c r="L5148" i="1" s="1"/>
  <c r="A5149" i="1"/>
  <c r="L5149" i="1" s="1"/>
  <c r="A5150" i="1"/>
  <c r="L5150" i="1" s="1"/>
  <c r="A5151" i="1"/>
  <c r="L5151" i="1" s="1"/>
  <c r="A5152" i="1"/>
  <c r="L5152" i="1" s="1"/>
  <c r="A5153" i="1"/>
  <c r="L5153" i="1" s="1"/>
  <c r="A5154" i="1"/>
  <c r="L5154" i="1" s="1"/>
  <c r="A5155" i="1"/>
  <c r="L5155" i="1" s="1"/>
  <c r="A5156" i="1"/>
  <c r="L5156" i="1" s="1"/>
  <c r="A5157" i="1"/>
  <c r="L5157" i="1" s="1"/>
  <c r="A5158" i="1"/>
  <c r="L5158" i="1" s="1"/>
  <c r="A5159" i="1"/>
  <c r="L5159" i="1" s="1"/>
  <c r="A5160" i="1"/>
  <c r="L5160" i="1" s="1"/>
  <c r="A5161" i="1"/>
  <c r="L5161" i="1" s="1"/>
  <c r="A5162" i="1"/>
  <c r="L5162" i="1" s="1"/>
  <c r="A5163" i="1"/>
  <c r="L5163" i="1" s="1"/>
  <c r="A5164" i="1"/>
  <c r="L5164" i="1" s="1"/>
  <c r="A5165" i="1"/>
  <c r="L5165" i="1" s="1"/>
  <c r="A5166" i="1"/>
  <c r="L5166" i="1" s="1"/>
  <c r="A5167" i="1"/>
  <c r="L5167" i="1" s="1"/>
  <c r="A5168" i="1"/>
  <c r="L5168" i="1" s="1"/>
  <c r="A5169" i="1"/>
  <c r="L5169" i="1" s="1"/>
  <c r="A5170" i="1"/>
  <c r="L5170" i="1" s="1"/>
  <c r="A5171" i="1"/>
  <c r="L5171" i="1" s="1"/>
  <c r="A5172" i="1"/>
  <c r="L5172" i="1" s="1"/>
  <c r="A5173" i="1"/>
  <c r="L5173" i="1" s="1"/>
  <c r="A5174" i="1"/>
  <c r="L5174" i="1" s="1"/>
  <c r="A5175" i="1"/>
  <c r="L5175" i="1" s="1"/>
  <c r="A5176" i="1"/>
  <c r="L5176" i="1" s="1"/>
  <c r="A5177" i="1"/>
  <c r="L5177" i="1" s="1"/>
  <c r="A5178" i="1"/>
  <c r="L5178" i="1" s="1"/>
  <c r="A5179" i="1"/>
  <c r="L5179" i="1" s="1"/>
  <c r="A5180" i="1"/>
  <c r="L5180" i="1" s="1"/>
  <c r="A5181" i="1"/>
  <c r="L5181" i="1" s="1"/>
  <c r="A5182" i="1"/>
  <c r="L5182" i="1" s="1"/>
  <c r="A5183" i="1"/>
  <c r="L5183" i="1" s="1"/>
  <c r="A5184" i="1"/>
  <c r="L5184" i="1" s="1"/>
  <c r="A5185" i="1"/>
  <c r="L5185" i="1" s="1"/>
  <c r="A5186" i="1"/>
  <c r="L5186" i="1" s="1"/>
  <c r="A5187" i="1"/>
  <c r="L5187" i="1" s="1"/>
  <c r="A5188" i="1"/>
  <c r="L5188" i="1" s="1"/>
  <c r="A5189" i="1"/>
  <c r="L5189" i="1" s="1"/>
  <c r="A5190" i="1"/>
  <c r="L5190" i="1" s="1"/>
  <c r="A5191" i="1"/>
  <c r="L5191" i="1" s="1"/>
  <c r="A5192" i="1"/>
  <c r="L5192" i="1" s="1"/>
  <c r="A5193" i="1"/>
  <c r="L5193" i="1" s="1"/>
  <c r="A5194" i="1"/>
  <c r="L5194" i="1" s="1"/>
  <c r="A5195" i="1"/>
  <c r="L5195" i="1" s="1"/>
  <c r="A5196" i="1"/>
  <c r="L5196" i="1" s="1"/>
  <c r="A5197" i="1"/>
  <c r="L5197" i="1" s="1"/>
  <c r="A5198" i="1"/>
  <c r="L5198" i="1" s="1"/>
  <c r="A5199" i="1"/>
  <c r="L5199" i="1" s="1"/>
  <c r="A5200" i="1"/>
  <c r="L5200" i="1" s="1"/>
  <c r="A5201" i="1"/>
  <c r="L5201" i="1" s="1"/>
  <c r="A5202" i="1"/>
  <c r="L5202" i="1" s="1"/>
  <c r="A5203" i="1"/>
  <c r="L5203" i="1" s="1"/>
  <c r="A5204" i="1"/>
  <c r="L5204" i="1" s="1"/>
  <c r="A5205" i="1"/>
  <c r="L5205" i="1" s="1"/>
  <c r="A5206" i="1"/>
  <c r="L5206" i="1" s="1"/>
  <c r="A5207" i="1"/>
  <c r="L5207" i="1" s="1"/>
  <c r="A5208" i="1"/>
  <c r="L5208" i="1" s="1"/>
  <c r="A5209" i="1"/>
  <c r="L5209" i="1" s="1"/>
  <c r="A5210" i="1"/>
  <c r="L5210" i="1" s="1"/>
  <c r="A5211" i="1"/>
  <c r="L5211" i="1" s="1"/>
  <c r="A5212" i="1"/>
  <c r="L5212" i="1" s="1"/>
  <c r="A5213" i="1"/>
  <c r="L5213" i="1" s="1"/>
  <c r="A5214" i="1"/>
  <c r="L5214" i="1" s="1"/>
  <c r="A5215" i="1"/>
  <c r="L5215" i="1" s="1"/>
  <c r="A5216" i="1"/>
  <c r="L5216" i="1" s="1"/>
  <c r="A5217" i="1"/>
  <c r="L5217" i="1" s="1"/>
  <c r="A5218" i="1"/>
  <c r="L5218" i="1" s="1"/>
  <c r="A5219" i="1"/>
  <c r="L5219" i="1" s="1"/>
  <c r="A5220" i="1"/>
  <c r="L5220" i="1" s="1"/>
  <c r="A5221" i="1"/>
  <c r="L5221" i="1" s="1"/>
  <c r="A5222" i="1"/>
  <c r="L5222" i="1" s="1"/>
  <c r="A5223" i="1"/>
  <c r="L5223" i="1" s="1"/>
  <c r="A5224" i="1"/>
  <c r="L5224" i="1" s="1"/>
  <c r="A5225" i="1"/>
  <c r="L5225" i="1" s="1"/>
  <c r="A5226" i="1"/>
  <c r="L5226" i="1" s="1"/>
  <c r="A5227" i="1"/>
  <c r="L5227" i="1" s="1"/>
  <c r="A5228" i="1"/>
  <c r="L5228" i="1" s="1"/>
  <c r="A5229" i="1"/>
  <c r="L5229" i="1" s="1"/>
  <c r="A5230" i="1"/>
  <c r="L5230" i="1" s="1"/>
  <c r="A5231" i="1"/>
  <c r="L5231" i="1" s="1"/>
  <c r="A5232" i="1"/>
  <c r="L5232" i="1" s="1"/>
  <c r="A5233" i="1"/>
  <c r="L5233" i="1" s="1"/>
  <c r="A5234" i="1"/>
  <c r="L5234" i="1" s="1"/>
  <c r="A5235" i="1"/>
  <c r="L5235" i="1" s="1"/>
  <c r="A5236" i="1"/>
  <c r="L5236" i="1" s="1"/>
  <c r="A5237" i="1"/>
  <c r="L5237" i="1" s="1"/>
  <c r="A5238" i="1"/>
  <c r="L5238" i="1" s="1"/>
  <c r="A5239" i="1"/>
  <c r="L5239" i="1" s="1"/>
  <c r="A5240" i="1"/>
  <c r="L5240" i="1" s="1"/>
  <c r="A5241" i="1"/>
  <c r="L5241" i="1" s="1"/>
  <c r="A5242" i="1"/>
  <c r="L5242" i="1" s="1"/>
  <c r="A5243" i="1"/>
  <c r="L5243" i="1" s="1"/>
  <c r="A5244" i="1"/>
  <c r="L5244" i="1" s="1"/>
  <c r="A5245" i="1"/>
  <c r="L5245" i="1" s="1"/>
  <c r="A5246" i="1"/>
  <c r="L5246" i="1" s="1"/>
  <c r="A5247" i="1"/>
  <c r="L5247" i="1" s="1"/>
  <c r="A5248" i="1"/>
  <c r="L5248" i="1" s="1"/>
  <c r="A5249" i="1"/>
  <c r="L5249" i="1" s="1"/>
  <c r="A5250" i="1"/>
  <c r="L5250" i="1" s="1"/>
  <c r="A5251" i="1"/>
  <c r="L5251" i="1" s="1"/>
  <c r="A5252" i="1"/>
  <c r="L5252" i="1" s="1"/>
  <c r="A5253" i="1"/>
  <c r="L5253" i="1" s="1"/>
  <c r="A5254" i="1"/>
  <c r="L5254" i="1" s="1"/>
  <c r="A5255" i="1"/>
  <c r="L5255" i="1" s="1"/>
  <c r="A5256" i="1"/>
  <c r="L5256" i="1" s="1"/>
  <c r="A5257" i="1"/>
  <c r="L5257" i="1" s="1"/>
  <c r="A5258" i="1"/>
  <c r="L5258" i="1" s="1"/>
  <c r="A5259" i="1"/>
  <c r="L5259" i="1" s="1"/>
  <c r="A5260" i="1"/>
  <c r="L5260" i="1" s="1"/>
  <c r="A5261" i="1"/>
  <c r="L5261" i="1" s="1"/>
  <c r="A5262" i="1"/>
  <c r="L5262" i="1" s="1"/>
  <c r="A5263" i="1"/>
  <c r="L5263" i="1" s="1"/>
  <c r="A5264" i="1"/>
  <c r="L5264" i="1" s="1"/>
  <c r="A5265" i="1"/>
  <c r="L5265" i="1" s="1"/>
  <c r="A5266" i="1"/>
  <c r="L5266" i="1" s="1"/>
  <c r="A5267" i="1"/>
  <c r="L5267" i="1" s="1"/>
  <c r="A5268" i="1"/>
  <c r="L5268" i="1" s="1"/>
  <c r="A5269" i="1"/>
  <c r="L5269" i="1" s="1"/>
  <c r="A5270" i="1"/>
  <c r="L5270" i="1" s="1"/>
  <c r="A5271" i="1"/>
  <c r="L5271" i="1" s="1"/>
  <c r="A5272" i="1"/>
  <c r="L5272" i="1" s="1"/>
  <c r="A5273" i="1"/>
  <c r="L5273" i="1" s="1"/>
  <c r="A5274" i="1"/>
  <c r="L5274" i="1" s="1"/>
  <c r="A5275" i="1"/>
  <c r="L5275" i="1" s="1"/>
  <c r="A5276" i="1"/>
  <c r="L5276" i="1" s="1"/>
  <c r="A5277" i="1"/>
  <c r="L5277" i="1" s="1"/>
  <c r="A5278" i="1"/>
  <c r="L5278" i="1" s="1"/>
  <c r="A5279" i="1"/>
  <c r="L5279" i="1" s="1"/>
  <c r="A5280" i="1"/>
  <c r="L5280" i="1" s="1"/>
  <c r="A5281" i="1"/>
  <c r="L5281" i="1" s="1"/>
  <c r="A5282" i="1"/>
  <c r="L5282" i="1" s="1"/>
  <c r="A5283" i="1"/>
  <c r="L5283" i="1" s="1"/>
  <c r="A5284" i="1"/>
  <c r="L5284" i="1" s="1"/>
  <c r="A5285" i="1"/>
  <c r="L5285" i="1" s="1"/>
  <c r="A5286" i="1"/>
  <c r="L5286" i="1" s="1"/>
  <c r="A5287" i="1"/>
  <c r="L5287" i="1" s="1"/>
  <c r="A5288" i="1"/>
  <c r="L5288" i="1" s="1"/>
  <c r="A5289" i="1"/>
  <c r="L5289" i="1" s="1"/>
  <c r="A5290" i="1"/>
  <c r="L5290" i="1" s="1"/>
  <c r="A5291" i="1"/>
  <c r="L5291" i="1" s="1"/>
  <c r="A5292" i="1"/>
  <c r="L5292" i="1" s="1"/>
  <c r="A5293" i="1"/>
  <c r="L5293" i="1" s="1"/>
  <c r="A5294" i="1"/>
  <c r="L5294" i="1" s="1"/>
  <c r="A5295" i="1"/>
  <c r="L5295" i="1" s="1"/>
  <c r="A5296" i="1"/>
  <c r="L5296" i="1" s="1"/>
  <c r="A5297" i="1"/>
  <c r="L5297" i="1" s="1"/>
  <c r="A5298" i="1"/>
  <c r="L5298" i="1" s="1"/>
  <c r="A5299" i="1"/>
  <c r="L5299" i="1" s="1"/>
  <c r="A5300" i="1"/>
  <c r="L5300" i="1" s="1"/>
  <c r="A5301" i="1"/>
  <c r="L5301" i="1" s="1"/>
  <c r="A5302" i="1"/>
  <c r="L5302" i="1" s="1"/>
  <c r="A5303" i="1"/>
  <c r="L5303" i="1" s="1"/>
  <c r="A5304" i="1"/>
  <c r="L5304" i="1" s="1"/>
  <c r="A5305" i="1"/>
  <c r="L5305" i="1" s="1"/>
  <c r="A5306" i="1"/>
  <c r="L5306" i="1" s="1"/>
  <c r="A5307" i="1"/>
  <c r="L5307" i="1" s="1"/>
  <c r="A5308" i="1"/>
  <c r="L5308" i="1" s="1"/>
  <c r="A5309" i="1"/>
  <c r="L5309" i="1" s="1"/>
  <c r="A5310" i="1"/>
  <c r="L5310" i="1" s="1"/>
  <c r="A5311" i="1"/>
  <c r="L5311" i="1" s="1"/>
  <c r="A5312" i="1"/>
  <c r="L5312" i="1" s="1"/>
  <c r="A5313" i="1"/>
  <c r="L5313" i="1" s="1"/>
  <c r="A5314" i="1"/>
  <c r="L5314" i="1" s="1"/>
  <c r="A5315" i="1"/>
  <c r="L5315" i="1" s="1"/>
  <c r="A5316" i="1"/>
  <c r="L5316" i="1" s="1"/>
  <c r="A5317" i="1"/>
  <c r="L5317" i="1" s="1"/>
  <c r="A5318" i="1"/>
  <c r="L5318" i="1" s="1"/>
  <c r="A5319" i="1"/>
  <c r="L5319" i="1" s="1"/>
  <c r="A5320" i="1"/>
  <c r="L5320" i="1" s="1"/>
  <c r="A5321" i="1"/>
  <c r="L5321" i="1" s="1"/>
  <c r="A5322" i="1"/>
  <c r="L5322" i="1" s="1"/>
  <c r="A5323" i="1"/>
  <c r="L5323" i="1" s="1"/>
  <c r="A5324" i="1"/>
  <c r="L5324" i="1" s="1"/>
  <c r="A5325" i="1"/>
  <c r="L5325" i="1" s="1"/>
  <c r="A5326" i="1"/>
  <c r="L5326" i="1" s="1"/>
  <c r="A5327" i="1"/>
  <c r="L5327" i="1" s="1"/>
  <c r="A5328" i="1"/>
  <c r="L5328" i="1" s="1"/>
  <c r="A5329" i="1"/>
  <c r="L5329" i="1" s="1"/>
  <c r="A5330" i="1"/>
  <c r="L5330" i="1" s="1"/>
  <c r="A5331" i="1"/>
  <c r="L5331" i="1" s="1"/>
  <c r="A5332" i="1"/>
  <c r="L5332" i="1" s="1"/>
  <c r="A5333" i="1"/>
  <c r="L5333" i="1" s="1"/>
  <c r="A5334" i="1"/>
  <c r="L5334" i="1" s="1"/>
  <c r="A5335" i="1"/>
  <c r="L5335" i="1" s="1"/>
  <c r="A5336" i="1"/>
  <c r="L5336" i="1" s="1"/>
  <c r="A5337" i="1"/>
  <c r="L5337" i="1" s="1"/>
  <c r="A5338" i="1"/>
  <c r="L5338" i="1" s="1"/>
  <c r="A5339" i="1"/>
  <c r="L5339" i="1" s="1"/>
  <c r="A5340" i="1"/>
  <c r="L5340" i="1" s="1"/>
  <c r="A5341" i="1"/>
  <c r="L5341" i="1" s="1"/>
  <c r="A5342" i="1"/>
  <c r="L5342" i="1" s="1"/>
  <c r="A5343" i="1"/>
  <c r="L5343" i="1" s="1"/>
  <c r="A5344" i="1"/>
  <c r="L5344" i="1" s="1"/>
  <c r="A5345" i="1"/>
  <c r="L5345" i="1" s="1"/>
  <c r="A5346" i="1"/>
  <c r="L5346" i="1" s="1"/>
  <c r="A5347" i="1"/>
  <c r="L5347" i="1" s="1"/>
  <c r="A5348" i="1"/>
  <c r="L5348" i="1" s="1"/>
  <c r="A5349" i="1"/>
  <c r="L5349" i="1" s="1"/>
  <c r="A5350" i="1"/>
  <c r="L5350" i="1" s="1"/>
  <c r="A5351" i="1"/>
  <c r="L5351" i="1" s="1"/>
  <c r="A5352" i="1"/>
  <c r="L5352" i="1" s="1"/>
  <c r="A5353" i="1"/>
  <c r="L5353" i="1" s="1"/>
  <c r="A5354" i="1"/>
  <c r="L5354" i="1" s="1"/>
  <c r="A5355" i="1"/>
  <c r="L5355" i="1" s="1"/>
  <c r="A5356" i="1"/>
  <c r="L5356" i="1" s="1"/>
  <c r="A5357" i="1"/>
  <c r="L5357" i="1" s="1"/>
  <c r="A5358" i="1"/>
  <c r="L5358" i="1" s="1"/>
  <c r="A5359" i="1"/>
  <c r="L5359" i="1" s="1"/>
  <c r="A5360" i="1"/>
  <c r="L5360" i="1" s="1"/>
  <c r="A5361" i="1"/>
  <c r="L5361" i="1" s="1"/>
  <c r="A5362" i="1"/>
  <c r="L5362" i="1" s="1"/>
  <c r="A5363" i="1"/>
  <c r="L5363" i="1" s="1"/>
  <c r="A5364" i="1"/>
  <c r="L5364" i="1" s="1"/>
  <c r="A5365" i="1"/>
  <c r="L5365" i="1" s="1"/>
  <c r="A5366" i="1"/>
  <c r="L5366" i="1" s="1"/>
  <c r="A5367" i="1"/>
  <c r="L5367" i="1" s="1"/>
  <c r="A5368" i="1"/>
  <c r="L5368" i="1" s="1"/>
  <c r="A5369" i="1"/>
  <c r="L5369" i="1" s="1"/>
  <c r="A5370" i="1"/>
  <c r="L5370" i="1" s="1"/>
  <c r="A5371" i="1"/>
  <c r="L5371" i="1" s="1"/>
  <c r="A5372" i="1"/>
  <c r="L5372" i="1" s="1"/>
  <c r="A5373" i="1"/>
  <c r="L5373" i="1" s="1"/>
  <c r="A5374" i="1"/>
  <c r="L5374" i="1" s="1"/>
  <c r="A5375" i="1"/>
  <c r="L5375" i="1" s="1"/>
  <c r="A5376" i="1"/>
  <c r="L5376" i="1" s="1"/>
  <c r="A5377" i="1"/>
  <c r="L5377" i="1" s="1"/>
  <c r="A5378" i="1"/>
  <c r="L5378" i="1" s="1"/>
  <c r="A5379" i="1"/>
  <c r="L5379" i="1" s="1"/>
  <c r="A5380" i="1"/>
  <c r="L5380" i="1" s="1"/>
  <c r="A5381" i="1"/>
  <c r="L5381" i="1" s="1"/>
  <c r="A5382" i="1"/>
  <c r="L5382" i="1" s="1"/>
  <c r="A5383" i="1"/>
  <c r="L5383" i="1" s="1"/>
  <c r="A5384" i="1"/>
  <c r="L5384" i="1" s="1"/>
  <c r="A5385" i="1"/>
  <c r="L5385" i="1" s="1"/>
  <c r="A5386" i="1"/>
  <c r="L5386" i="1" s="1"/>
  <c r="A5387" i="1"/>
  <c r="L5387" i="1" s="1"/>
  <c r="A5388" i="1"/>
  <c r="L5388" i="1" s="1"/>
  <c r="A5389" i="1"/>
  <c r="L5389" i="1" s="1"/>
  <c r="A5390" i="1"/>
  <c r="L5390" i="1" s="1"/>
  <c r="A5391" i="1"/>
  <c r="L5391" i="1" s="1"/>
  <c r="A5392" i="1"/>
  <c r="L5392" i="1" s="1"/>
  <c r="A5393" i="1"/>
  <c r="L5393" i="1" s="1"/>
  <c r="A5394" i="1"/>
  <c r="L5394" i="1" s="1"/>
  <c r="A5395" i="1"/>
  <c r="L5395" i="1" s="1"/>
  <c r="A5396" i="1"/>
  <c r="L5396" i="1" s="1"/>
  <c r="A5397" i="1"/>
  <c r="L5397" i="1" s="1"/>
  <c r="A5398" i="1"/>
  <c r="L5398" i="1" s="1"/>
  <c r="A5399" i="1"/>
  <c r="L5399" i="1" s="1"/>
  <c r="A5400" i="1"/>
  <c r="L5400" i="1" s="1"/>
  <c r="A5401" i="1"/>
  <c r="L5401" i="1" s="1"/>
  <c r="A5402" i="1"/>
  <c r="L5402" i="1" s="1"/>
  <c r="A5403" i="1"/>
  <c r="L5403" i="1" s="1"/>
  <c r="A5404" i="1"/>
  <c r="L5404" i="1" s="1"/>
  <c r="A5405" i="1"/>
  <c r="L5405" i="1" s="1"/>
  <c r="A5406" i="1"/>
  <c r="L5406" i="1" s="1"/>
  <c r="A5407" i="1"/>
  <c r="L5407" i="1" s="1"/>
  <c r="A5408" i="1"/>
  <c r="L5408" i="1" s="1"/>
  <c r="A5409" i="1"/>
  <c r="L5409" i="1" s="1"/>
  <c r="A5410" i="1"/>
  <c r="L5410" i="1" s="1"/>
  <c r="A5411" i="1"/>
  <c r="L5411" i="1" s="1"/>
  <c r="A5412" i="1"/>
  <c r="L5412" i="1" s="1"/>
  <c r="A5413" i="1"/>
  <c r="L5413" i="1" s="1"/>
  <c r="A5414" i="1"/>
  <c r="L5414" i="1" s="1"/>
  <c r="A5415" i="1"/>
  <c r="L5415" i="1" s="1"/>
  <c r="A5416" i="1"/>
  <c r="L5416" i="1" s="1"/>
  <c r="A5417" i="1"/>
  <c r="L5417" i="1" s="1"/>
  <c r="A5418" i="1"/>
  <c r="L5418" i="1" s="1"/>
  <c r="A5419" i="1"/>
  <c r="L5419" i="1" s="1"/>
  <c r="A5420" i="1"/>
  <c r="L5420" i="1" s="1"/>
  <c r="A5421" i="1"/>
  <c r="L5421" i="1" s="1"/>
  <c r="A5422" i="1"/>
  <c r="L5422" i="1" s="1"/>
  <c r="A5423" i="1"/>
  <c r="L5423" i="1" s="1"/>
  <c r="A5424" i="1"/>
  <c r="L5424" i="1" s="1"/>
  <c r="A5425" i="1"/>
  <c r="L5425" i="1" s="1"/>
  <c r="A5426" i="1"/>
  <c r="L5426" i="1" s="1"/>
  <c r="A5427" i="1"/>
  <c r="L5427" i="1" s="1"/>
  <c r="A5428" i="1"/>
  <c r="L5428" i="1" s="1"/>
  <c r="A5429" i="1"/>
  <c r="L5429" i="1" s="1"/>
  <c r="A5430" i="1"/>
  <c r="L5430" i="1" s="1"/>
  <c r="A5431" i="1"/>
  <c r="L5431" i="1" s="1"/>
  <c r="A5432" i="1"/>
  <c r="L5432" i="1" s="1"/>
  <c r="A5433" i="1"/>
  <c r="L5433" i="1" s="1"/>
  <c r="A5434" i="1"/>
  <c r="L5434" i="1" s="1"/>
  <c r="A5435" i="1"/>
  <c r="L5435" i="1" s="1"/>
  <c r="A5436" i="1"/>
  <c r="L5436" i="1" s="1"/>
  <c r="A5437" i="1"/>
  <c r="L5437" i="1" s="1"/>
  <c r="A5438" i="1"/>
  <c r="L5438" i="1" s="1"/>
  <c r="A5439" i="1"/>
  <c r="L5439" i="1" s="1"/>
  <c r="A5440" i="1"/>
  <c r="L5440" i="1" s="1"/>
  <c r="A5441" i="1"/>
  <c r="L5441" i="1" s="1"/>
  <c r="A5442" i="1"/>
  <c r="L5442" i="1" s="1"/>
  <c r="A5443" i="1"/>
  <c r="L5443" i="1" s="1"/>
  <c r="A5444" i="1"/>
  <c r="L5444" i="1" s="1"/>
  <c r="A5445" i="1"/>
  <c r="L5445" i="1" s="1"/>
  <c r="A5446" i="1"/>
  <c r="L5446" i="1" s="1"/>
  <c r="A5447" i="1"/>
  <c r="L5447" i="1" s="1"/>
  <c r="A5448" i="1"/>
  <c r="L5448" i="1" s="1"/>
  <c r="A5449" i="1"/>
  <c r="L5449" i="1" s="1"/>
  <c r="A5450" i="1"/>
  <c r="L5450" i="1" s="1"/>
  <c r="A5451" i="1"/>
  <c r="L5451" i="1" s="1"/>
  <c r="A5452" i="1"/>
  <c r="L5452" i="1" s="1"/>
  <c r="A5453" i="1"/>
  <c r="L5453" i="1" s="1"/>
  <c r="A5454" i="1"/>
  <c r="L5454" i="1" s="1"/>
  <c r="A5455" i="1"/>
  <c r="L5455" i="1" s="1"/>
  <c r="A5456" i="1"/>
  <c r="L5456" i="1" s="1"/>
  <c r="A5457" i="1"/>
  <c r="L5457" i="1" s="1"/>
  <c r="A5458" i="1"/>
  <c r="L5458" i="1" s="1"/>
  <c r="A5459" i="1"/>
  <c r="L5459" i="1" s="1"/>
  <c r="A5460" i="1"/>
  <c r="L5460" i="1" s="1"/>
  <c r="A5461" i="1"/>
  <c r="L5461" i="1" s="1"/>
  <c r="A5462" i="1"/>
  <c r="L5462" i="1" s="1"/>
  <c r="A5463" i="1"/>
  <c r="L5463" i="1" s="1"/>
  <c r="A5464" i="1"/>
  <c r="L5464" i="1" s="1"/>
  <c r="A5465" i="1"/>
  <c r="L5465" i="1" s="1"/>
  <c r="A5466" i="1"/>
  <c r="L5466" i="1" s="1"/>
  <c r="A5467" i="1"/>
  <c r="L5467" i="1" s="1"/>
  <c r="A5468" i="1"/>
  <c r="L5468" i="1" s="1"/>
  <c r="A5469" i="1"/>
  <c r="L5469" i="1" s="1"/>
  <c r="A5470" i="1"/>
  <c r="L5470" i="1" s="1"/>
  <c r="A5471" i="1"/>
  <c r="L5471" i="1" s="1"/>
  <c r="A5472" i="1"/>
  <c r="L5472" i="1" s="1"/>
  <c r="A5473" i="1"/>
  <c r="L5473" i="1" s="1"/>
  <c r="A5474" i="1"/>
  <c r="L5474" i="1" s="1"/>
  <c r="A5475" i="1"/>
  <c r="L5475" i="1" s="1"/>
  <c r="A5476" i="1"/>
  <c r="L5476" i="1" s="1"/>
  <c r="A5477" i="1"/>
  <c r="L5477" i="1" s="1"/>
  <c r="A5478" i="1"/>
  <c r="L5478" i="1" s="1"/>
  <c r="A5479" i="1"/>
  <c r="L5479" i="1" s="1"/>
  <c r="A5480" i="1"/>
  <c r="L5480" i="1" s="1"/>
  <c r="A5481" i="1"/>
  <c r="L5481" i="1" s="1"/>
  <c r="A5482" i="1"/>
  <c r="L5482" i="1" s="1"/>
  <c r="A5483" i="1"/>
  <c r="L5483" i="1" s="1"/>
  <c r="A5484" i="1"/>
  <c r="L5484" i="1" s="1"/>
  <c r="A5485" i="1"/>
  <c r="L5485" i="1" s="1"/>
  <c r="A5486" i="1"/>
  <c r="L5486" i="1" s="1"/>
  <c r="A5487" i="1"/>
  <c r="L5487" i="1" s="1"/>
  <c r="A5488" i="1"/>
  <c r="L5488" i="1" s="1"/>
  <c r="A5489" i="1"/>
  <c r="L5489" i="1" s="1"/>
  <c r="A5490" i="1"/>
  <c r="L5490" i="1" s="1"/>
  <c r="A5491" i="1"/>
  <c r="L5491" i="1" s="1"/>
  <c r="A5492" i="1"/>
  <c r="L5492" i="1" s="1"/>
  <c r="A5493" i="1"/>
  <c r="L5493" i="1" s="1"/>
  <c r="A5494" i="1"/>
  <c r="L5494" i="1" s="1"/>
  <c r="A5495" i="1"/>
  <c r="L5495" i="1" s="1"/>
  <c r="A5496" i="1"/>
  <c r="L5496" i="1" s="1"/>
  <c r="A5497" i="1"/>
  <c r="L5497" i="1" s="1"/>
  <c r="A5498" i="1"/>
  <c r="L5498" i="1" s="1"/>
  <c r="A5499" i="1"/>
  <c r="L5499" i="1" s="1"/>
  <c r="A5500" i="1"/>
  <c r="L5500" i="1" s="1"/>
  <c r="A5501" i="1"/>
  <c r="L5501" i="1" s="1"/>
  <c r="A5502" i="1"/>
  <c r="L5502" i="1" s="1"/>
  <c r="A5503" i="1"/>
  <c r="L5503" i="1" s="1"/>
  <c r="A5504" i="1"/>
  <c r="L5504" i="1" s="1"/>
  <c r="A5505" i="1"/>
  <c r="L5505" i="1" s="1"/>
  <c r="A5506" i="1"/>
  <c r="L5506" i="1" s="1"/>
  <c r="A5507" i="1"/>
  <c r="L5507" i="1" s="1"/>
  <c r="A5508" i="1"/>
  <c r="L5508" i="1" s="1"/>
  <c r="A5509" i="1"/>
  <c r="L5509" i="1" s="1"/>
  <c r="A5510" i="1"/>
  <c r="L5510" i="1" s="1"/>
  <c r="A5511" i="1"/>
  <c r="L5511" i="1" s="1"/>
  <c r="A5512" i="1"/>
  <c r="L5512" i="1" s="1"/>
  <c r="A5513" i="1"/>
  <c r="L5513" i="1" s="1"/>
  <c r="A5514" i="1"/>
  <c r="L5514" i="1" s="1"/>
  <c r="A5515" i="1"/>
  <c r="L5515" i="1" s="1"/>
  <c r="A5516" i="1"/>
  <c r="L5516" i="1" s="1"/>
  <c r="A5517" i="1"/>
  <c r="L5517" i="1" s="1"/>
  <c r="A5518" i="1"/>
  <c r="L5518" i="1" s="1"/>
  <c r="A5519" i="1"/>
  <c r="L5519" i="1" s="1"/>
  <c r="A5520" i="1"/>
  <c r="L5520" i="1" s="1"/>
  <c r="A5521" i="1"/>
  <c r="L5521" i="1" s="1"/>
  <c r="A5522" i="1"/>
  <c r="L5522" i="1" s="1"/>
  <c r="A5523" i="1"/>
  <c r="L5523" i="1" s="1"/>
  <c r="A5524" i="1"/>
  <c r="L5524" i="1" s="1"/>
  <c r="A5525" i="1"/>
  <c r="L5525" i="1" s="1"/>
  <c r="A5526" i="1"/>
  <c r="L5526" i="1" s="1"/>
  <c r="A5527" i="1"/>
  <c r="L5527" i="1" s="1"/>
  <c r="A5528" i="1"/>
  <c r="L5528" i="1" s="1"/>
  <c r="A5529" i="1"/>
  <c r="L5529" i="1" s="1"/>
  <c r="A5530" i="1"/>
  <c r="L5530" i="1" s="1"/>
  <c r="A5531" i="1"/>
  <c r="L5531" i="1" s="1"/>
  <c r="A5532" i="1"/>
  <c r="L5532" i="1" s="1"/>
  <c r="A5533" i="1"/>
  <c r="L5533" i="1" s="1"/>
  <c r="A5534" i="1"/>
  <c r="L5534" i="1" s="1"/>
  <c r="A5535" i="1"/>
  <c r="L5535" i="1" s="1"/>
  <c r="A5536" i="1"/>
  <c r="L5536" i="1" s="1"/>
  <c r="A5537" i="1"/>
  <c r="L5537" i="1" s="1"/>
  <c r="A5538" i="1"/>
  <c r="L5538" i="1" s="1"/>
  <c r="A5539" i="1"/>
  <c r="L5539" i="1" s="1"/>
  <c r="A5540" i="1"/>
  <c r="L5540" i="1" s="1"/>
  <c r="A5541" i="1"/>
  <c r="L5541" i="1" s="1"/>
  <c r="A5542" i="1"/>
  <c r="L5542" i="1" s="1"/>
  <c r="A5543" i="1"/>
  <c r="L5543" i="1" s="1"/>
  <c r="A5544" i="1"/>
  <c r="L5544" i="1" s="1"/>
  <c r="A5545" i="1"/>
  <c r="L5545" i="1" s="1"/>
  <c r="A5546" i="1"/>
  <c r="L5546" i="1" s="1"/>
  <c r="A5547" i="1"/>
  <c r="L5547" i="1" s="1"/>
  <c r="A5548" i="1"/>
  <c r="L5548" i="1" s="1"/>
  <c r="A5549" i="1"/>
  <c r="L5549" i="1" s="1"/>
  <c r="A5550" i="1"/>
  <c r="L5550" i="1" s="1"/>
  <c r="A5551" i="1"/>
  <c r="L5551" i="1" s="1"/>
  <c r="A5552" i="1"/>
  <c r="L5552" i="1" s="1"/>
  <c r="A5553" i="1"/>
  <c r="L5553" i="1" s="1"/>
  <c r="A5554" i="1"/>
  <c r="L5554" i="1" s="1"/>
  <c r="A5555" i="1"/>
  <c r="L5555" i="1" s="1"/>
  <c r="A5556" i="1"/>
  <c r="L5556" i="1" s="1"/>
  <c r="A5557" i="1"/>
  <c r="L5557" i="1" s="1"/>
  <c r="A5558" i="1"/>
  <c r="L5558" i="1" s="1"/>
  <c r="A5559" i="1"/>
  <c r="L5559" i="1" s="1"/>
  <c r="A5560" i="1"/>
  <c r="L5560" i="1" s="1"/>
  <c r="A5561" i="1"/>
  <c r="L5561" i="1" s="1"/>
  <c r="A5562" i="1"/>
  <c r="L5562" i="1" s="1"/>
  <c r="A5563" i="1"/>
  <c r="L5563" i="1" s="1"/>
  <c r="A5564" i="1"/>
  <c r="L5564" i="1" s="1"/>
  <c r="A5565" i="1"/>
  <c r="L5565" i="1" s="1"/>
  <c r="A5566" i="1"/>
  <c r="L5566" i="1" s="1"/>
  <c r="A5567" i="1"/>
  <c r="L5567" i="1" s="1"/>
  <c r="A5568" i="1"/>
  <c r="L5568" i="1" s="1"/>
  <c r="A5569" i="1"/>
  <c r="L5569" i="1" s="1"/>
  <c r="A5570" i="1"/>
  <c r="L5570" i="1" s="1"/>
  <c r="A5571" i="1"/>
  <c r="L5571" i="1" s="1"/>
  <c r="A5572" i="1"/>
  <c r="L5572" i="1" s="1"/>
  <c r="A5573" i="1"/>
  <c r="L5573" i="1" s="1"/>
  <c r="A5574" i="1"/>
  <c r="L5574" i="1" s="1"/>
  <c r="A5575" i="1"/>
  <c r="L5575" i="1" s="1"/>
  <c r="A5576" i="1"/>
  <c r="L5576" i="1" s="1"/>
  <c r="A5577" i="1"/>
  <c r="L5577" i="1" s="1"/>
  <c r="A5578" i="1"/>
  <c r="L5578" i="1" s="1"/>
  <c r="A5579" i="1"/>
  <c r="L5579" i="1" s="1"/>
  <c r="A5580" i="1"/>
  <c r="L5580" i="1" s="1"/>
  <c r="A5581" i="1"/>
  <c r="L5581" i="1" s="1"/>
  <c r="A5582" i="1"/>
  <c r="L5582" i="1" s="1"/>
  <c r="A5583" i="1"/>
  <c r="L5583" i="1" s="1"/>
  <c r="A5584" i="1"/>
  <c r="L5584" i="1" s="1"/>
  <c r="A5585" i="1"/>
  <c r="L5585" i="1" s="1"/>
  <c r="A5586" i="1"/>
  <c r="L5586" i="1" s="1"/>
  <c r="A5587" i="1"/>
  <c r="L5587" i="1" s="1"/>
  <c r="A5588" i="1"/>
  <c r="L5588" i="1" s="1"/>
  <c r="A5589" i="1"/>
  <c r="L5589" i="1" s="1"/>
  <c r="A5590" i="1"/>
  <c r="L5590" i="1" s="1"/>
  <c r="A5591" i="1"/>
  <c r="L5591" i="1" s="1"/>
  <c r="A5592" i="1"/>
  <c r="L5592" i="1" s="1"/>
  <c r="A5593" i="1"/>
  <c r="L5593" i="1" s="1"/>
  <c r="A5594" i="1"/>
  <c r="L5594" i="1" s="1"/>
  <c r="A5595" i="1"/>
  <c r="L5595" i="1" s="1"/>
  <c r="A5596" i="1"/>
  <c r="L5596" i="1" s="1"/>
  <c r="A5597" i="1"/>
  <c r="L5597" i="1" s="1"/>
  <c r="A5598" i="1"/>
  <c r="L5598" i="1" s="1"/>
  <c r="A5599" i="1"/>
  <c r="L5599" i="1" s="1"/>
  <c r="A5600" i="1"/>
  <c r="L5600" i="1" s="1"/>
  <c r="A5601" i="1"/>
  <c r="L5601" i="1" s="1"/>
  <c r="A5602" i="1"/>
  <c r="L5602" i="1" s="1"/>
  <c r="A5603" i="1"/>
  <c r="L5603" i="1" s="1"/>
  <c r="A5604" i="1"/>
  <c r="L5604" i="1" s="1"/>
  <c r="A5605" i="1"/>
  <c r="L5605" i="1" s="1"/>
  <c r="A5606" i="1"/>
  <c r="L5606" i="1" s="1"/>
  <c r="A5607" i="1"/>
  <c r="L5607" i="1" s="1"/>
  <c r="A5608" i="1"/>
  <c r="L5608" i="1" s="1"/>
  <c r="A5609" i="1"/>
  <c r="L5609" i="1" s="1"/>
  <c r="A5610" i="1"/>
  <c r="L5610" i="1" s="1"/>
  <c r="A5611" i="1"/>
  <c r="L5611" i="1" s="1"/>
  <c r="A5612" i="1"/>
  <c r="L5612" i="1" s="1"/>
  <c r="A5613" i="1"/>
  <c r="L5613" i="1" s="1"/>
  <c r="A5614" i="1"/>
  <c r="L5614" i="1" s="1"/>
  <c r="A5615" i="1"/>
  <c r="L5615" i="1" s="1"/>
  <c r="A5616" i="1"/>
  <c r="L5616" i="1" s="1"/>
  <c r="A5617" i="1"/>
  <c r="L5617" i="1" s="1"/>
  <c r="A5618" i="1"/>
  <c r="L5618" i="1" s="1"/>
  <c r="A5619" i="1"/>
  <c r="L5619" i="1" s="1"/>
  <c r="A5620" i="1"/>
  <c r="L5620" i="1" s="1"/>
  <c r="A5621" i="1"/>
  <c r="L5621" i="1" s="1"/>
  <c r="A5622" i="1"/>
  <c r="L5622" i="1" s="1"/>
  <c r="A5623" i="1"/>
  <c r="L5623" i="1" s="1"/>
  <c r="A5624" i="1"/>
  <c r="L5624" i="1" s="1"/>
  <c r="A5625" i="1"/>
  <c r="L5625" i="1" s="1"/>
  <c r="A5626" i="1"/>
  <c r="L5626" i="1" s="1"/>
  <c r="A5627" i="1"/>
  <c r="L5627" i="1" s="1"/>
  <c r="A5628" i="1"/>
  <c r="L5628" i="1" s="1"/>
  <c r="A5629" i="1"/>
  <c r="L5629" i="1" s="1"/>
  <c r="A5630" i="1"/>
  <c r="L5630" i="1" s="1"/>
  <c r="A5631" i="1"/>
  <c r="L5631" i="1" s="1"/>
  <c r="A5632" i="1"/>
  <c r="L5632" i="1" s="1"/>
  <c r="A5633" i="1"/>
  <c r="L5633" i="1" s="1"/>
  <c r="A5634" i="1"/>
  <c r="L5634" i="1" s="1"/>
  <c r="A5635" i="1"/>
  <c r="L5635" i="1" s="1"/>
  <c r="A5636" i="1"/>
  <c r="L5636" i="1" s="1"/>
  <c r="A5637" i="1"/>
  <c r="L5637" i="1" s="1"/>
  <c r="A5638" i="1"/>
  <c r="L5638" i="1" s="1"/>
  <c r="A5639" i="1"/>
  <c r="L5639" i="1" s="1"/>
  <c r="A5640" i="1"/>
  <c r="L5640" i="1" s="1"/>
  <c r="A5641" i="1"/>
  <c r="L5641" i="1" s="1"/>
  <c r="A5642" i="1"/>
  <c r="L5642" i="1" s="1"/>
  <c r="A5643" i="1"/>
  <c r="L5643" i="1" s="1"/>
  <c r="A5644" i="1"/>
  <c r="L5644" i="1" s="1"/>
  <c r="A5645" i="1"/>
  <c r="L5645" i="1" s="1"/>
  <c r="A5646" i="1"/>
  <c r="L5646" i="1" s="1"/>
  <c r="A5647" i="1"/>
  <c r="L5647" i="1" s="1"/>
  <c r="A5648" i="1"/>
  <c r="L5648" i="1" s="1"/>
  <c r="A5649" i="1"/>
  <c r="L5649" i="1" s="1"/>
  <c r="A5650" i="1"/>
  <c r="L5650" i="1" s="1"/>
  <c r="A5651" i="1"/>
  <c r="L5651" i="1" s="1"/>
  <c r="A5652" i="1"/>
  <c r="L5652" i="1" s="1"/>
  <c r="A5653" i="1"/>
  <c r="L5653" i="1" s="1"/>
  <c r="A5654" i="1"/>
  <c r="L5654" i="1" s="1"/>
  <c r="A5655" i="1"/>
  <c r="L5655" i="1" s="1"/>
  <c r="A5656" i="1"/>
  <c r="L5656" i="1" s="1"/>
  <c r="A5657" i="1"/>
  <c r="L5657" i="1" s="1"/>
  <c r="A5658" i="1"/>
  <c r="L5658" i="1" s="1"/>
  <c r="A5659" i="1"/>
  <c r="L5659" i="1" s="1"/>
  <c r="A5660" i="1"/>
  <c r="L5660" i="1" s="1"/>
  <c r="A5661" i="1"/>
  <c r="L5661" i="1" s="1"/>
  <c r="A5662" i="1"/>
  <c r="L5662" i="1" s="1"/>
  <c r="A5663" i="1"/>
  <c r="L5663" i="1" s="1"/>
  <c r="A5664" i="1"/>
  <c r="L5664" i="1" s="1"/>
  <c r="A5665" i="1"/>
  <c r="L5665" i="1" s="1"/>
  <c r="A5666" i="1"/>
  <c r="L5666" i="1" s="1"/>
  <c r="A5667" i="1"/>
  <c r="L5667" i="1" s="1"/>
  <c r="A5668" i="1"/>
  <c r="L5668" i="1" s="1"/>
  <c r="A5669" i="1"/>
  <c r="L5669" i="1" s="1"/>
  <c r="A5670" i="1"/>
  <c r="L5670" i="1" s="1"/>
  <c r="A5671" i="1"/>
  <c r="L5671" i="1" s="1"/>
  <c r="A5672" i="1"/>
  <c r="L5672" i="1" s="1"/>
  <c r="A5673" i="1"/>
  <c r="L5673" i="1" s="1"/>
  <c r="A5674" i="1"/>
  <c r="L5674" i="1" s="1"/>
  <c r="A5675" i="1"/>
  <c r="L5675" i="1" s="1"/>
  <c r="A5676" i="1"/>
  <c r="L5676" i="1" s="1"/>
  <c r="A5677" i="1"/>
  <c r="L5677" i="1" s="1"/>
  <c r="A5678" i="1"/>
  <c r="L5678" i="1" s="1"/>
  <c r="A5679" i="1"/>
  <c r="L5679" i="1" s="1"/>
  <c r="A5680" i="1"/>
  <c r="L5680" i="1" s="1"/>
  <c r="A5681" i="1"/>
  <c r="L5681" i="1" s="1"/>
  <c r="A5682" i="1"/>
  <c r="L5682" i="1" s="1"/>
  <c r="A5683" i="1"/>
  <c r="L5683" i="1" s="1"/>
  <c r="A5684" i="1"/>
  <c r="L5684" i="1" s="1"/>
  <c r="A5685" i="1"/>
  <c r="L5685" i="1" s="1"/>
  <c r="A5686" i="1"/>
  <c r="L5686" i="1" s="1"/>
  <c r="A5687" i="1"/>
  <c r="L5687" i="1" s="1"/>
  <c r="A5688" i="1"/>
  <c r="L5688" i="1" s="1"/>
  <c r="A5689" i="1"/>
  <c r="L5689" i="1" s="1"/>
  <c r="A5690" i="1"/>
  <c r="L5690" i="1" s="1"/>
  <c r="A5691" i="1"/>
  <c r="L5691" i="1" s="1"/>
  <c r="A5692" i="1"/>
  <c r="L5692" i="1" s="1"/>
  <c r="A5693" i="1"/>
  <c r="L5693" i="1" s="1"/>
  <c r="A5694" i="1"/>
  <c r="L5694" i="1" s="1"/>
  <c r="A5695" i="1"/>
  <c r="L5695" i="1" s="1"/>
  <c r="A5696" i="1"/>
  <c r="L5696" i="1" s="1"/>
  <c r="A5697" i="1"/>
  <c r="L5697" i="1" s="1"/>
  <c r="A5698" i="1"/>
  <c r="L5698" i="1" s="1"/>
  <c r="A5699" i="1"/>
  <c r="L5699" i="1" s="1"/>
  <c r="A5700" i="1"/>
  <c r="L5700" i="1" s="1"/>
  <c r="A5701" i="1"/>
  <c r="L5701" i="1" s="1"/>
  <c r="A5702" i="1"/>
  <c r="L5702" i="1" s="1"/>
  <c r="A5703" i="1"/>
  <c r="L5703" i="1" s="1"/>
  <c r="A5704" i="1"/>
  <c r="L5704" i="1" s="1"/>
  <c r="A5705" i="1"/>
  <c r="L5705" i="1" s="1"/>
  <c r="A5706" i="1"/>
  <c r="L5706" i="1" s="1"/>
  <c r="A5707" i="1"/>
  <c r="L5707" i="1" s="1"/>
  <c r="A5708" i="1"/>
  <c r="L5708" i="1" s="1"/>
  <c r="A5709" i="1"/>
  <c r="L5709" i="1" s="1"/>
  <c r="A5710" i="1"/>
  <c r="L5710" i="1" s="1"/>
  <c r="A5711" i="1"/>
  <c r="L5711" i="1" s="1"/>
  <c r="A5712" i="1"/>
  <c r="L5712" i="1" s="1"/>
  <c r="A5713" i="1"/>
  <c r="L5713" i="1" s="1"/>
  <c r="A5714" i="1"/>
  <c r="L5714" i="1" s="1"/>
  <c r="A5715" i="1"/>
  <c r="L5715" i="1" s="1"/>
  <c r="A5716" i="1"/>
  <c r="L5716" i="1" s="1"/>
  <c r="A5717" i="1"/>
  <c r="L5717" i="1" s="1"/>
  <c r="A5718" i="1"/>
  <c r="L5718" i="1" s="1"/>
  <c r="A5719" i="1"/>
  <c r="L5719" i="1" s="1"/>
  <c r="A5720" i="1"/>
  <c r="L5720" i="1" s="1"/>
  <c r="A5721" i="1"/>
  <c r="L5721" i="1" s="1"/>
  <c r="A5722" i="1"/>
  <c r="L5722" i="1" s="1"/>
  <c r="A5723" i="1"/>
  <c r="L5723" i="1" s="1"/>
  <c r="A5724" i="1"/>
  <c r="L5724" i="1" s="1"/>
  <c r="A5725" i="1"/>
  <c r="L5725" i="1" s="1"/>
  <c r="A5726" i="1"/>
  <c r="L5726" i="1" s="1"/>
  <c r="A5727" i="1"/>
  <c r="L5727" i="1" s="1"/>
  <c r="A5728" i="1"/>
  <c r="L5728" i="1" s="1"/>
  <c r="A5729" i="1"/>
  <c r="L5729" i="1" s="1"/>
  <c r="A5730" i="1"/>
  <c r="L5730" i="1" s="1"/>
  <c r="A5731" i="1"/>
  <c r="L5731" i="1" s="1"/>
  <c r="A5732" i="1"/>
  <c r="L5732" i="1" s="1"/>
  <c r="A5733" i="1"/>
  <c r="L5733" i="1" s="1"/>
  <c r="A5734" i="1"/>
  <c r="L5734" i="1" s="1"/>
  <c r="A5735" i="1"/>
  <c r="L5735" i="1" s="1"/>
  <c r="A5736" i="1"/>
  <c r="L5736" i="1" s="1"/>
  <c r="A5737" i="1"/>
  <c r="L5737" i="1" s="1"/>
  <c r="A5738" i="1"/>
  <c r="L5738" i="1" s="1"/>
  <c r="A5739" i="1"/>
  <c r="L5739" i="1" s="1"/>
  <c r="A5740" i="1"/>
  <c r="L5740" i="1" s="1"/>
  <c r="A5741" i="1"/>
  <c r="L5741" i="1" s="1"/>
  <c r="A5742" i="1"/>
  <c r="L5742" i="1" s="1"/>
  <c r="A5743" i="1"/>
  <c r="L5743" i="1" s="1"/>
  <c r="A5744" i="1"/>
  <c r="L5744" i="1" s="1"/>
  <c r="A5745" i="1"/>
  <c r="L5745" i="1" s="1"/>
  <c r="A5746" i="1"/>
  <c r="L5746" i="1" s="1"/>
  <c r="A5747" i="1"/>
  <c r="L5747" i="1" s="1"/>
  <c r="A5748" i="1"/>
  <c r="L5748" i="1" s="1"/>
  <c r="A5749" i="1"/>
  <c r="L5749" i="1" s="1"/>
  <c r="A5750" i="1"/>
  <c r="L5750" i="1" s="1"/>
  <c r="A5751" i="1"/>
  <c r="L5751" i="1" s="1"/>
  <c r="A5752" i="1"/>
  <c r="L5752" i="1" s="1"/>
  <c r="A5753" i="1"/>
  <c r="L5753" i="1" s="1"/>
  <c r="A5754" i="1"/>
  <c r="L5754" i="1" s="1"/>
  <c r="A5755" i="1"/>
  <c r="L5755" i="1" s="1"/>
  <c r="A5756" i="1"/>
  <c r="L5756" i="1" s="1"/>
  <c r="A5757" i="1"/>
  <c r="L5757" i="1" s="1"/>
  <c r="A5758" i="1"/>
  <c r="L5758" i="1" s="1"/>
  <c r="A5759" i="1"/>
  <c r="L5759" i="1" s="1"/>
  <c r="A5760" i="1"/>
  <c r="L5760" i="1" s="1"/>
  <c r="A5761" i="1"/>
  <c r="L5761" i="1" s="1"/>
  <c r="A5762" i="1"/>
  <c r="L5762" i="1" s="1"/>
  <c r="A5763" i="1"/>
  <c r="L5763" i="1" s="1"/>
  <c r="A5764" i="1"/>
  <c r="L5764" i="1" s="1"/>
  <c r="A5765" i="1"/>
  <c r="L5765" i="1" s="1"/>
  <c r="A5766" i="1"/>
  <c r="L5766" i="1" s="1"/>
  <c r="A5767" i="1"/>
  <c r="L5767" i="1" s="1"/>
  <c r="A5768" i="1"/>
  <c r="L5768" i="1" s="1"/>
  <c r="A5769" i="1"/>
  <c r="L5769" i="1" s="1"/>
  <c r="A5770" i="1"/>
  <c r="L5770" i="1" s="1"/>
  <c r="A5771" i="1"/>
  <c r="L5771" i="1" s="1"/>
  <c r="A5772" i="1"/>
  <c r="L5772" i="1" s="1"/>
  <c r="A5773" i="1"/>
  <c r="L5773" i="1" s="1"/>
  <c r="A5774" i="1"/>
  <c r="L5774" i="1" s="1"/>
  <c r="A5775" i="1"/>
  <c r="L5775" i="1" s="1"/>
  <c r="A5776" i="1"/>
  <c r="L5776" i="1" s="1"/>
  <c r="A5777" i="1"/>
  <c r="L5777" i="1" s="1"/>
  <c r="A5778" i="1"/>
  <c r="L5778" i="1" s="1"/>
  <c r="A5779" i="1"/>
  <c r="L5779" i="1" s="1"/>
  <c r="A5780" i="1"/>
  <c r="L5780" i="1" s="1"/>
  <c r="A5781" i="1"/>
  <c r="L5781" i="1" s="1"/>
  <c r="A5782" i="1"/>
  <c r="L5782" i="1" s="1"/>
  <c r="A5783" i="1"/>
  <c r="L5783" i="1" s="1"/>
  <c r="A5784" i="1"/>
  <c r="L5784" i="1" s="1"/>
  <c r="A5785" i="1"/>
  <c r="L5785" i="1" s="1"/>
  <c r="A5786" i="1"/>
  <c r="L5786" i="1" s="1"/>
  <c r="A5787" i="1"/>
  <c r="L5787" i="1" s="1"/>
  <c r="A5788" i="1"/>
  <c r="L5788" i="1" s="1"/>
  <c r="A5789" i="1"/>
  <c r="L5789" i="1" s="1"/>
  <c r="A5790" i="1"/>
  <c r="L5790" i="1" s="1"/>
  <c r="A5791" i="1"/>
  <c r="L5791" i="1" s="1"/>
  <c r="A5792" i="1"/>
  <c r="L5792" i="1" s="1"/>
  <c r="A5793" i="1"/>
  <c r="L5793" i="1" s="1"/>
  <c r="A5794" i="1"/>
  <c r="L5794" i="1" s="1"/>
  <c r="A5795" i="1"/>
  <c r="L5795" i="1" s="1"/>
  <c r="A5796" i="1"/>
  <c r="L5796" i="1" s="1"/>
  <c r="A5797" i="1"/>
  <c r="L5797" i="1" s="1"/>
  <c r="A5798" i="1"/>
  <c r="L5798" i="1" s="1"/>
  <c r="A5799" i="1"/>
  <c r="L5799" i="1" s="1"/>
  <c r="A5800" i="1"/>
  <c r="L5800" i="1" s="1"/>
  <c r="A5801" i="1"/>
  <c r="L5801" i="1" s="1"/>
  <c r="A5802" i="1"/>
  <c r="L5802" i="1" s="1"/>
  <c r="A5803" i="1"/>
  <c r="L5803" i="1" s="1"/>
  <c r="A5804" i="1"/>
  <c r="L5804" i="1" s="1"/>
  <c r="A5805" i="1"/>
  <c r="L5805" i="1" s="1"/>
  <c r="A5806" i="1"/>
  <c r="L5806" i="1" s="1"/>
  <c r="A5807" i="1"/>
  <c r="L5807" i="1" s="1"/>
  <c r="A5808" i="1"/>
  <c r="L5808" i="1" s="1"/>
  <c r="A5809" i="1"/>
  <c r="L5809" i="1" s="1"/>
  <c r="A5810" i="1"/>
  <c r="L5810" i="1" s="1"/>
  <c r="A5811" i="1"/>
  <c r="L5811" i="1" s="1"/>
  <c r="A5812" i="1"/>
  <c r="L5812" i="1" s="1"/>
  <c r="A5813" i="1"/>
  <c r="L5813" i="1" s="1"/>
  <c r="A5814" i="1"/>
  <c r="L5814" i="1" s="1"/>
  <c r="A5815" i="1"/>
  <c r="L5815" i="1" s="1"/>
  <c r="A5816" i="1"/>
  <c r="L5816" i="1" s="1"/>
  <c r="A5817" i="1"/>
  <c r="L5817" i="1" s="1"/>
  <c r="A5818" i="1"/>
  <c r="L5818" i="1" s="1"/>
  <c r="A5819" i="1"/>
  <c r="L5819" i="1" s="1"/>
  <c r="A5820" i="1"/>
  <c r="L5820" i="1" s="1"/>
  <c r="A5821" i="1"/>
  <c r="L5821" i="1" s="1"/>
  <c r="A5822" i="1"/>
  <c r="L5822" i="1" s="1"/>
  <c r="A5823" i="1"/>
  <c r="L5823" i="1" s="1"/>
  <c r="A5824" i="1"/>
  <c r="L5824" i="1" s="1"/>
  <c r="A5825" i="1"/>
  <c r="L5825" i="1" s="1"/>
  <c r="A5826" i="1"/>
  <c r="L5826" i="1" s="1"/>
  <c r="A5827" i="1"/>
  <c r="L5827" i="1" s="1"/>
  <c r="A5828" i="1"/>
  <c r="L5828" i="1" s="1"/>
  <c r="A5829" i="1"/>
  <c r="L5829" i="1" s="1"/>
  <c r="A5830" i="1"/>
  <c r="L5830" i="1" s="1"/>
  <c r="A5831" i="1"/>
  <c r="L5831" i="1" s="1"/>
  <c r="A5832" i="1"/>
  <c r="L5832" i="1" s="1"/>
  <c r="A5833" i="1"/>
  <c r="L5833" i="1" s="1"/>
  <c r="A5834" i="1"/>
  <c r="L5834" i="1" s="1"/>
  <c r="A5835" i="1"/>
  <c r="L5835" i="1" s="1"/>
  <c r="A5836" i="1"/>
  <c r="L5836" i="1" s="1"/>
  <c r="A5837" i="1"/>
  <c r="L5837" i="1" s="1"/>
  <c r="A5838" i="1"/>
  <c r="L5838" i="1" s="1"/>
  <c r="A5839" i="1"/>
  <c r="L5839" i="1" s="1"/>
  <c r="A5840" i="1"/>
  <c r="L5840" i="1" s="1"/>
  <c r="A5841" i="1"/>
  <c r="L5841" i="1" s="1"/>
  <c r="A5842" i="1"/>
  <c r="L5842" i="1" s="1"/>
  <c r="A5843" i="1"/>
  <c r="L5843" i="1" s="1"/>
  <c r="A5844" i="1"/>
  <c r="L5844" i="1" s="1"/>
  <c r="A5845" i="1"/>
  <c r="L5845" i="1" s="1"/>
  <c r="A5846" i="1"/>
  <c r="L5846" i="1" s="1"/>
  <c r="A5847" i="1"/>
  <c r="L5847" i="1" s="1"/>
  <c r="A5848" i="1"/>
  <c r="L5848" i="1" s="1"/>
  <c r="A5849" i="1"/>
  <c r="L5849" i="1" s="1"/>
  <c r="A5850" i="1"/>
  <c r="L5850" i="1" s="1"/>
  <c r="A5851" i="1"/>
  <c r="L5851" i="1" s="1"/>
  <c r="A5852" i="1"/>
  <c r="L5852" i="1" s="1"/>
  <c r="A5853" i="1"/>
  <c r="L5853" i="1" s="1"/>
  <c r="A5854" i="1"/>
  <c r="L5854" i="1" s="1"/>
  <c r="A5855" i="1"/>
  <c r="L5855" i="1" s="1"/>
  <c r="A5856" i="1"/>
  <c r="L5856" i="1" s="1"/>
  <c r="A5857" i="1"/>
  <c r="L5857" i="1" s="1"/>
  <c r="A5858" i="1"/>
  <c r="L5858" i="1" s="1"/>
  <c r="A5859" i="1"/>
  <c r="L5859" i="1" s="1"/>
  <c r="A5860" i="1"/>
  <c r="L5860" i="1" s="1"/>
  <c r="A5861" i="1"/>
  <c r="L5861" i="1" s="1"/>
  <c r="A5862" i="1"/>
  <c r="L5862" i="1" s="1"/>
  <c r="A5863" i="1"/>
  <c r="L5863" i="1" s="1"/>
  <c r="A5864" i="1"/>
  <c r="L5864" i="1" s="1"/>
  <c r="A5865" i="1"/>
  <c r="L5865" i="1" s="1"/>
  <c r="A5866" i="1"/>
  <c r="L5866" i="1" s="1"/>
  <c r="A5867" i="1"/>
  <c r="L5867" i="1" s="1"/>
  <c r="A5868" i="1"/>
  <c r="L5868" i="1" s="1"/>
  <c r="A5869" i="1"/>
  <c r="L5869" i="1" s="1"/>
  <c r="A5870" i="1"/>
  <c r="L5870" i="1" s="1"/>
  <c r="A5871" i="1"/>
  <c r="L5871" i="1" s="1"/>
  <c r="A5872" i="1"/>
  <c r="L5872" i="1" s="1"/>
  <c r="A5873" i="1"/>
  <c r="L5873" i="1" s="1"/>
  <c r="A5874" i="1"/>
  <c r="L5874" i="1" s="1"/>
  <c r="A5875" i="1"/>
  <c r="L5875" i="1" s="1"/>
  <c r="A5876" i="1"/>
  <c r="L5876" i="1" s="1"/>
  <c r="A5877" i="1"/>
  <c r="L5877" i="1" s="1"/>
  <c r="A5878" i="1"/>
  <c r="L5878" i="1" s="1"/>
  <c r="A5879" i="1"/>
  <c r="L5879" i="1" s="1"/>
  <c r="A5880" i="1"/>
  <c r="L5880" i="1" s="1"/>
  <c r="A5881" i="1"/>
  <c r="L5881" i="1" s="1"/>
  <c r="A5882" i="1"/>
  <c r="L5882" i="1" s="1"/>
  <c r="A5883" i="1"/>
  <c r="L5883" i="1" s="1"/>
  <c r="A5884" i="1"/>
  <c r="L5884" i="1" s="1"/>
  <c r="A5885" i="1"/>
  <c r="L5885" i="1" s="1"/>
  <c r="A5886" i="1"/>
  <c r="L5886" i="1" s="1"/>
  <c r="A5887" i="1"/>
  <c r="L5887" i="1" s="1"/>
  <c r="A5888" i="1"/>
  <c r="L5888" i="1" s="1"/>
  <c r="A5889" i="1"/>
  <c r="L5889" i="1" s="1"/>
  <c r="A5890" i="1"/>
  <c r="L5890" i="1" s="1"/>
  <c r="A5891" i="1"/>
  <c r="L5891" i="1" s="1"/>
  <c r="A5892" i="1"/>
  <c r="L5892" i="1" s="1"/>
  <c r="A5893" i="1"/>
  <c r="L5893" i="1" s="1"/>
  <c r="A5894" i="1"/>
  <c r="L5894" i="1" s="1"/>
  <c r="A5895" i="1"/>
  <c r="L5895" i="1" s="1"/>
  <c r="A5896" i="1"/>
  <c r="L5896" i="1" s="1"/>
  <c r="A5897" i="1"/>
  <c r="L5897" i="1" s="1"/>
  <c r="A5898" i="1"/>
  <c r="L5898" i="1" s="1"/>
  <c r="A5899" i="1"/>
  <c r="L5899" i="1" s="1"/>
  <c r="A5900" i="1"/>
  <c r="L5900" i="1" s="1"/>
  <c r="A5901" i="1"/>
  <c r="L5901" i="1" s="1"/>
  <c r="A5902" i="1"/>
  <c r="L5902" i="1" s="1"/>
  <c r="A5903" i="1"/>
  <c r="L5903" i="1" s="1"/>
  <c r="A5904" i="1"/>
  <c r="L5904" i="1" s="1"/>
  <c r="A5905" i="1"/>
  <c r="L5905" i="1" s="1"/>
  <c r="A5906" i="1"/>
  <c r="L5906" i="1" s="1"/>
  <c r="A5907" i="1"/>
  <c r="L5907" i="1" s="1"/>
  <c r="A5908" i="1"/>
  <c r="L5908" i="1" s="1"/>
  <c r="A5909" i="1"/>
  <c r="L5909" i="1" s="1"/>
  <c r="A5910" i="1"/>
  <c r="L5910" i="1" s="1"/>
  <c r="A5911" i="1"/>
  <c r="L5911" i="1" s="1"/>
  <c r="A5912" i="1"/>
  <c r="L5912" i="1" s="1"/>
  <c r="A5913" i="1"/>
  <c r="L5913" i="1" s="1"/>
  <c r="A5914" i="1"/>
  <c r="L5914" i="1" s="1"/>
  <c r="A5915" i="1"/>
  <c r="L5915" i="1" s="1"/>
  <c r="A5916" i="1"/>
  <c r="L5916" i="1" s="1"/>
  <c r="A5917" i="1"/>
  <c r="L5917" i="1" s="1"/>
  <c r="A5918" i="1"/>
  <c r="L5918" i="1" s="1"/>
  <c r="A5919" i="1"/>
  <c r="L5919" i="1" s="1"/>
  <c r="A5920" i="1"/>
  <c r="L5920" i="1" s="1"/>
  <c r="A5921" i="1"/>
  <c r="L5921" i="1" s="1"/>
  <c r="A5922" i="1"/>
  <c r="L5922" i="1" s="1"/>
  <c r="A5923" i="1"/>
  <c r="L5923" i="1" s="1"/>
  <c r="A5924" i="1"/>
  <c r="L5924" i="1" s="1"/>
  <c r="A5925" i="1"/>
  <c r="L5925" i="1" s="1"/>
  <c r="A5926" i="1"/>
  <c r="L5926" i="1" s="1"/>
  <c r="A5927" i="1"/>
  <c r="L5927" i="1" s="1"/>
  <c r="A5928" i="1"/>
  <c r="L5928" i="1" s="1"/>
  <c r="A5929" i="1"/>
  <c r="L5929" i="1" s="1"/>
  <c r="A5930" i="1"/>
  <c r="L5930" i="1" s="1"/>
  <c r="A5931" i="1"/>
  <c r="L5931" i="1" s="1"/>
  <c r="A5932" i="1"/>
  <c r="L5932" i="1" s="1"/>
  <c r="A5933" i="1"/>
  <c r="L5933" i="1" s="1"/>
  <c r="A5934" i="1"/>
  <c r="L5934" i="1" s="1"/>
  <c r="A5935" i="1"/>
  <c r="L5935" i="1" s="1"/>
  <c r="A5936" i="1"/>
  <c r="L5936" i="1" s="1"/>
  <c r="A5937" i="1"/>
  <c r="L5937" i="1" s="1"/>
  <c r="A5938" i="1"/>
  <c r="L5938" i="1" s="1"/>
  <c r="A5939" i="1"/>
  <c r="L5939" i="1" s="1"/>
  <c r="A5940" i="1"/>
  <c r="L5940" i="1" s="1"/>
  <c r="A5941" i="1"/>
  <c r="L5941" i="1" s="1"/>
  <c r="A5942" i="1"/>
  <c r="L5942" i="1" s="1"/>
  <c r="A5943" i="1"/>
  <c r="L5943" i="1" s="1"/>
  <c r="A5944" i="1"/>
  <c r="L5944" i="1" s="1"/>
  <c r="A5945" i="1"/>
  <c r="L5945" i="1" s="1"/>
  <c r="A5946" i="1"/>
  <c r="L5946" i="1" s="1"/>
  <c r="A5947" i="1"/>
  <c r="L5947" i="1" s="1"/>
  <c r="A5948" i="1"/>
  <c r="L5948" i="1" s="1"/>
  <c r="A5949" i="1"/>
  <c r="L5949" i="1" s="1"/>
  <c r="A5950" i="1"/>
  <c r="L5950" i="1" s="1"/>
  <c r="A5951" i="1"/>
  <c r="L5951" i="1" s="1"/>
  <c r="A5952" i="1"/>
  <c r="L5952" i="1" s="1"/>
  <c r="A5953" i="1"/>
  <c r="L5953" i="1" s="1"/>
  <c r="A5954" i="1"/>
  <c r="L5954" i="1" s="1"/>
  <c r="A5955" i="1"/>
  <c r="L5955" i="1" s="1"/>
  <c r="A5956" i="1"/>
  <c r="L5956" i="1" s="1"/>
  <c r="A5957" i="1"/>
  <c r="L5957" i="1" s="1"/>
  <c r="A5958" i="1"/>
  <c r="L5958" i="1" s="1"/>
  <c r="A5959" i="1"/>
  <c r="L5959" i="1" s="1"/>
  <c r="A5960" i="1"/>
  <c r="L5960" i="1" s="1"/>
  <c r="A5961" i="1"/>
  <c r="L5961" i="1" s="1"/>
  <c r="A5962" i="1"/>
  <c r="L5962" i="1" s="1"/>
  <c r="A5963" i="1"/>
  <c r="L5963" i="1" s="1"/>
  <c r="A5964" i="1"/>
  <c r="L5964" i="1" s="1"/>
  <c r="A5965" i="1"/>
  <c r="L5965" i="1" s="1"/>
  <c r="A5966" i="1"/>
  <c r="L5966" i="1" s="1"/>
  <c r="A5967" i="1"/>
  <c r="L5967" i="1" s="1"/>
  <c r="A5968" i="1"/>
  <c r="L5968" i="1" s="1"/>
  <c r="A5969" i="1"/>
  <c r="L5969" i="1" s="1"/>
  <c r="A5970" i="1"/>
  <c r="L5970" i="1" s="1"/>
  <c r="A5971" i="1"/>
  <c r="L5971" i="1" s="1"/>
  <c r="A5972" i="1"/>
  <c r="L5972" i="1" s="1"/>
  <c r="A5973" i="1"/>
  <c r="L5973" i="1" s="1"/>
  <c r="A5974" i="1"/>
  <c r="L5974" i="1" s="1"/>
  <c r="A5975" i="1"/>
  <c r="L5975" i="1" s="1"/>
  <c r="A5976" i="1"/>
  <c r="L5976" i="1" s="1"/>
  <c r="A5977" i="1"/>
  <c r="L5977" i="1" s="1"/>
  <c r="A5978" i="1"/>
  <c r="L5978" i="1" s="1"/>
  <c r="A5979" i="1"/>
  <c r="L5979" i="1" s="1"/>
  <c r="A5980" i="1"/>
  <c r="L5980" i="1" s="1"/>
  <c r="A5981" i="1"/>
  <c r="L5981" i="1" s="1"/>
  <c r="A5982" i="1"/>
  <c r="L5982" i="1" s="1"/>
  <c r="A5983" i="1"/>
  <c r="L5983" i="1" s="1"/>
  <c r="A5984" i="1"/>
  <c r="L5984" i="1" s="1"/>
  <c r="A5985" i="1"/>
  <c r="L5985" i="1" s="1"/>
  <c r="A5986" i="1"/>
  <c r="L5986" i="1" s="1"/>
  <c r="A5987" i="1"/>
  <c r="L5987" i="1" s="1"/>
  <c r="A5988" i="1"/>
  <c r="L5988" i="1" s="1"/>
  <c r="A5989" i="1"/>
  <c r="L5989" i="1" s="1"/>
  <c r="A5990" i="1"/>
  <c r="L5990" i="1" s="1"/>
  <c r="A5991" i="1"/>
  <c r="L5991" i="1" s="1"/>
  <c r="A5992" i="1"/>
  <c r="L5992" i="1" s="1"/>
  <c r="A5993" i="1"/>
  <c r="L5993" i="1" s="1"/>
  <c r="A5994" i="1"/>
  <c r="L5994" i="1" s="1"/>
  <c r="A5995" i="1"/>
  <c r="L5995" i="1" s="1"/>
  <c r="A5996" i="1"/>
  <c r="L5996" i="1" s="1"/>
  <c r="A5997" i="1"/>
  <c r="L5997" i="1" s="1"/>
  <c r="A5998" i="1"/>
  <c r="L5998" i="1" s="1"/>
  <c r="A5999" i="1"/>
  <c r="L5999" i="1" s="1"/>
  <c r="A6000" i="1"/>
  <c r="L6000" i="1" s="1"/>
  <c r="A6001" i="1"/>
  <c r="L6001" i="1" s="1"/>
  <c r="A6002" i="1"/>
  <c r="L6002" i="1" s="1"/>
  <c r="A6003" i="1"/>
  <c r="L6003" i="1" s="1"/>
  <c r="A6004" i="1"/>
  <c r="L6004" i="1" s="1"/>
  <c r="A6005" i="1"/>
  <c r="L6005" i="1" s="1"/>
  <c r="A6006" i="1"/>
  <c r="L6006" i="1" s="1"/>
  <c r="A6007" i="1"/>
  <c r="L6007" i="1" s="1"/>
  <c r="A6008" i="1"/>
  <c r="L6008" i="1" s="1"/>
  <c r="A6009" i="1"/>
  <c r="L6009" i="1" s="1"/>
  <c r="A6010" i="1"/>
  <c r="L6010" i="1" s="1"/>
  <c r="A6011" i="1"/>
  <c r="L6011" i="1" s="1"/>
  <c r="A6012" i="1"/>
  <c r="L6012" i="1" s="1"/>
  <c r="A6013" i="1"/>
  <c r="L6013" i="1" s="1"/>
  <c r="A6014" i="1"/>
  <c r="L6014" i="1" s="1"/>
  <c r="A6015" i="1"/>
  <c r="L6015" i="1" s="1"/>
  <c r="A6016" i="1"/>
  <c r="L6016" i="1" s="1"/>
  <c r="A6017" i="1"/>
  <c r="L6017" i="1" s="1"/>
  <c r="A6018" i="1"/>
  <c r="L6018" i="1" s="1"/>
  <c r="A6019" i="1"/>
  <c r="L6019" i="1" s="1"/>
  <c r="A6020" i="1"/>
  <c r="L6020" i="1" s="1"/>
  <c r="A6021" i="1"/>
  <c r="L6021" i="1" s="1"/>
  <c r="A6022" i="1"/>
  <c r="L6022" i="1" s="1"/>
  <c r="A6023" i="1"/>
  <c r="L6023" i="1" s="1"/>
  <c r="A6024" i="1"/>
  <c r="L6024" i="1" s="1"/>
  <c r="A6025" i="1"/>
  <c r="L6025" i="1" s="1"/>
  <c r="A6026" i="1"/>
  <c r="L6026" i="1" s="1"/>
  <c r="A6027" i="1"/>
  <c r="L6027" i="1" s="1"/>
  <c r="A6028" i="1"/>
  <c r="L6028" i="1" s="1"/>
  <c r="A6029" i="1"/>
  <c r="L6029" i="1" s="1"/>
  <c r="A6030" i="1"/>
  <c r="L6030" i="1" s="1"/>
  <c r="A6031" i="1"/>
  <c r="L6031" i="1" s="1"/>
  <c r="A6032" i="1"/>
  <c r="L6032" i="1" s="1"/>
  <c r="A6033" i="1"/>
  <c r="L6033" i="1" s="1"/>
  <c r="A6034" i="1"/>
  <c r="L6034" i="1" s="1"/>
  <c r="A6035" i="1"/>
  <c r="L6035" i="1" s="1"/>
  <c r="A6036" i="1"/>
  <c r="L6036" i="1" s="1"/>
  <c r="A6037" i="1"/>
  <c r="L6037" i="1" s="1"/>
  <c r="A6038" i="1"/>
  <c r="L6038" i="1" s="1"/>
  <c r="A6039" i="1"/>
  <c r="L6039" i="1" s="1"/>
  <c r="A6040" i="1"/>
  <c r="L6040" i="1" s="1"/>
  <c r="A6041" i="1"/>
  <c r="L6041" i="1" s="1"/>
  <c r="A6042" i="1"/>
  <c r="L6042" i="1" s="1"/>
  <c r="A6043" i="1"/>
  <c r="L6043" i="1" s="1"/>
  <c r="A6044" i="1"/>
  <c r="L6044" i="1" s="1"/>
  <c r="A6045" i="1"/>
  <c r="L6045" i="1" s="1"/>
  <c r="A6046" i="1"/>
  <c r="L6046" i="1" s="1"/>
  <c r="A6047" i="1"/>
  <c r="L6047" i="1" s="1"/>
  <c r="A6048" i="1"/>
  <c r="L6048" i="1" s="1"/>
  <c r="A6049" i="1"/>
  <c r="L6049" i="1" s="1"/>
  <c r="A6050" i="1"/>
  <c r="L6050" i="1" s="1"/>
  <c r="A6051" i="1"/>
  <c r="L6051" i="1" s="1"/>
  <c r="A6052" i="1"/>
  <c r="L6052" i="1" s="1"/>
  <c r="A6053" i="1"/>
  <c r="L6053" i="1" s="1"/>
  <c r="A6054" i="1"/>
  <c r="L6054" i="1" s="1"/>
  <c r="A6055" i="1"/>
  <c r="L6055" i="1" s="1"/>
  <c r="A6056" i="1"/>
  <c r="L6056" i="1" s="1"/>
  <c r="A6057" i="1"/>
  <c r="L6057" i="1" s="1"/>
  <c r="A6058" i="1"/>
  <c r="L6058" i="1" s="1"/>
  <c r="A6059" i="1"/>
  <c r="L6059" i="1" s="1"/>
  <c r="A6060" i="1"/>
  <c r="L6060" i="1" s="1"/>
  <c r="A6061" i="1"/>
  <c r="L6061" i="1" s="1"/>
  <c r="A6062" i="1"/>
  <c r="L6062" i="1" s="1"/>
  <c r="A6063" i="1"/>
  <c r="L6063" i="1" s="1"/>
  <c r="A6064" i="1"/>
  <c r="L6064" i="1" s="1"/>
  <c r="A6065" i="1"/>
  <c r="L6065" i="1" s="1"/>
  <c r="A6066" i="1"/>
  <c r="L6066" i="1" s="1"/>
  <c r="A6067" i="1"/>
  <c r="L6067" i="1" s="1"/>
  <c r="A6068" i="1"/>
  <c r="L6068" i="1" s="1"/>
  <c r="A6069" i="1"/>
  <c r="L6069" i="1" s="1"/>
  <c r="A6070" i="1"/>
  <c r="L6070" i="1" s="1"/>
  <c r="A6071" i="1"/>
  <c r="L6071" i="1" s="1"/>
  <c r="A6072" i="1"/>
  <c r="L6072" i="1" s="1"/>
  <c r="A6073" i="1"/>
  <c r="L6073" i="1" s="1"/>
  <c r="A6074" i="1"/>
  <c r="L6074" i="1" s="1"/>
  <c r="A6075" i="1"/>
  <c r="L6075" i="1" s="1"/>
  <c r="A6076" i="1"/>
  <c r="L6076" i="1" s="1"/>
  <c r="A6077" i="1"/>
  <c r="L6077" i="1" s="1"/>
  <c r="A6078" i="1"/>
  <c r="L6078" i="1" s="1"/>
  <c r="A6079" i="1"/>
  <c r="L6079" i="1" s="1"/>
  <c r="A6080" i="1"/>
  <c r="L6080" i="1" s="1"/>
  <c r="A6081" i="1"/>
  <c r="L6081" i="1" s="1"/>
  <c r="A6082" i="1"/>
  <c r="L6082" i="1" s="1"/>
  <c r="A6083" i="1"/>
  <c r="L6083" i="1" s="1"/>
  <c r="A6084" i="1"/>
  <c r="L6084" i="1" s="1"/>
  <c r="A6085" i="1"/>
  <c r="L6085" i="1" s="1"/>
  <c r="A6086" i="1"/>
  <c r="L6086" i="1" s="1"/>
  <c r="A6087" i="1"/>
  <c r="L6087" i="1" s="1"/>
  <c r="A6088" i="1"/>
  <c r="L6088" i="1" s="1"/>
  <c r="A6089" i="1"/>
  <c r="L6089" i="1" s="1"/>
  <c r="A6090" i="1"/>
  <c r="L6090" i="1" s="1"/>
  <c r="A6091" i="1"/>
  <c r="L6091" i="1" s="1"/>
  <c r="A6092" i="1"/>
  <c r="L6092" i="1" s="1"/>
  <c r="A6093" i="1"/>
  <c r="L6093" i="1" s="1"/>
  <c r="A6094" i="1"/>
  <c r="L6094" i="1" s="1"/>
  <c r="A6095" i="1"/>
  <c r="L6095" i="1" s="1"/>
  <c r="A6096" i="1"/>
  <c r="L6096" i="1" s="1"/>
  <c r="A6097" i="1"/>
  <c r="L6097" i="1" s="1"/>
  <c r="A6098" i="1"/>
  <c r="L6098" i="1" s="1"/>
  <c r="A6099" i="1"/>
  <c r="L6099" i="1" s="1"/>
  <c r="A6100" i="1"/>
  <c r="L6100" i="1" s="1"/>
  <c r="A6101" i="1"/>
  <c r="L6101" i="1" s="1"/>
  <c r="A6102" i="1"/>
  <c r="L6102" i="1" s="1"/>
  <c r="A6103" i="1"/>
  <c r="L6103" i="1" s="1"/>
  <c r="A6104" i="1"/>
  <c r="L6104" i="1" s="1"/>
  <c r="A6105" i="1"/>
  <c r="L6105" i="1" s="1"/>
  <c r="A6106" i="1"/>
  <c r="L6106" i="1" s="1"/>
  <c r="A6107" i="1"/>
  <c r="L6107" i="1" s="1"/>
  <c r="A6108" i="1"/>
  <c r="L6108" i="1" s="1"/>
  <c r="A6109" i="1"/>
  <c r="L6109" i="1" s="1"/>
  <c r="A6110" i="1"/>
  <c r="L6110" i="1" s="1"/>
  <c r="A6111" i="1"/>
  <c r="L6111" i="1" s="1"/>
  <c r="A6112" i="1"/>
  <c r="L6112" i="1" s="1"/>
  <c r="A6113" i="1"/>
  <c r="L6113" i="1" s="1"/>
  <c r="A6114" i="1"/>
  <c r="L6114" i="1" s="1"/>
  <c r="A6115" i="1"/>
  <c r="L6115" i="1" s="1"/>
  <c r="A6116" i="1"/>
  <c r="L6116" i="1" s="1"/>
  <c r="A6117" i="1"/>
  <c r="L6117" i="1" s="1"/>
  <c r="A6118" i="1"/>
  <c r="L6118" i="1" s="1"/>
  <c r="A6119" i="1"/>
  <c r="L6119" i="1" s="1"/>
  <c r="A6120" i="1"/>
  <c r="L6120" i="1" s="1"/>
  <c r="A6121" i="1"/>
  <c r="L6121" i="1" s="1"/>
  <c r="A6122" i="1"/>
  <c r="L6122" i="1" s="1"/>
  <c r="A6123" i="1"/>
  <c r="L6123" i="1" s="1"/>
  <c r="A6124" i="1"/>
  <c r="L6124" i="1" s="1"/>
  <c r="A6125" i="1"/>
  <c r="L6125" i="1" s="1"/>
  <c r="A6126" i="1"/>
  <c r="L6126" i="1" s="1"/>
  <c r="A6127" i="1"/>
  <c r="L6127" i="1" s="1"/>
  <c r="A6128" i="1"/>
  <c r="L6128" i="1" s="1"/>
  <c r="A6129" i="1"/>
  <c r="L6129" i="1" s="1"/>
  <c r="A6130" i="1"/>
  <c r="L6130" i="1" s="1"/>
  <c r="A6131" i="1"/>
  <c r="L6131" i="1" s="1"/>
  <c r="A6132" i="1"/>
  <c r="L6132" i="1" s="1"/>
  <c r="A6133" i="1"/>
  <c r="L6133" i="1" s="1"/>
  <c r="A6134" i="1"/>
  <c r="L6134" i="1" s="1"/>
  <c r="A6135" i="1"/>
  <c r="L6135" i="1" s="1"/>
  <c r="A6136" i="1"/>
  <c r="L6136" i="1" s="1"/>
  <c r="A6137" i="1"/>
  <c r="L6137" i="1" s="1"/>
  <c r="A6138" i="1"/>
  <c r="L6138" i="1" s="1"/>
  <c r="A6139" i="1"/>
  <c r="L6139" i="1" s="1"/>
  <c r="A6140" i="1"/>
  <c r="L6140" i="1" s="1"/>
  <c r="A6141" i="1"/>
  <c r="L6141" i="1" s="1"/>
  <c r="A6142" i="1"/>
  <c r="L6142" i="1" s="1"/>
  <c r="A6143" i="1"/>
  <c r="L6143" i="1" s="1"/>
  <c r="A6144" i="1"/>
  <c r="L6144" i="1" s="1"/>
  <c r="A6145" i="1"/>
  <c r="L6145" i="1" s="1"/>
  <c r="A6146" i="1"/>
  <c r="L6146" i="1" s="1"/>
  <c r="A6147" i="1"/>
  <c r="L6147" i="1" s="1"/>
  <c r="A6148" i="1"/>
  <c r="L6148" i="1" s="1"/>
  <c r="A6149" i="1"/>
  <c r="L6149" i="1" s="1"/>
  <c r="A6150" i="1"/>
  <c r="L6150" i="1" s="1"/>
  <c r="A6151" i="1"/>
  <c r="L6151" i="1" s="1"/>
  <c r="A6152" i="1"/>
  <c r="L6152" i="1" s="1"/>
  <c r="A6153" i="1"/>
  <c r="L6153" i="1" s="1"/>
  <c r="A6154" i="1"/>
  <c r="L6154" i="1" s="1"/>
  <c r="A6155" i="1"/>
  <c r="L6155" i="1" s="1"/>
  <c r="A6156" i="1"/>
  <c r="L6156" i="1" s="1"/>
  <c r="A6157" i="1"/>
  <c r="L6157" i="1" s="1"/>
  <c r="A6158" i="1"/>
  <c r="L6158" i="1" s="1"/>
  <c r="A6159" i="1"/>
  <c r="L6159" i="1" s="1"/>
  <c r="A6160" i="1"/>
  <c r="L6160" i="1" s="1"/>
  <c r="A6161" i="1"/>
  <c r="L6161" i="1" s="1"/>
  <c r="A6162" i="1"/>
  <c r="L6162" i="1" s="1"/>
  <c r="A6163" i="1"/>
  <c r="L6163" i="1" s="1"/>
  <c r="A6164" i="1"/>
  <c r="L6164" i="1" s="1"/>
  <c r="A6165" i="1"/>
  <c r="L6165" i="1" s="1"/>
  <c r="A6166" i="1"/>
  <c r="L6166" i="1" s="1"/>
  <c r="A6167" i="1"/>
  <c r="L6167" i="1" s="1"/>
  <c r="A6168" i="1"/>
  <c r="L6168" i="1" s="1"/>
  <c r="A6169" i="1"/>
  <c r="L6169" i="1" s="1"/>
  <c r="A6170" i="1"/>
  <c r="L6170" i="1" s="1"/>
  <c r="A6171" i="1"/>
  <c r="L6171" i="1" s="1"/>
  <c r="A6172" i="1"/>
  <c r="L6172" i="1" s="1"/>
  <c r="A6173" i="1"/>
  <c r="L6173" i="1" s="1"/>
  <c r="A6174" i="1"/>
  <c r="L6174" i="1" s="1"/>
  <c r="A6175" i="1"/>
  <c r="L6175" i="1" s="1"/>
  <c r="A6176" i="1"/>
  <c r="L6176" i="1" s="1"/>
  <c r="A6177" i="1"/>
  <c r="L6177" i="1" s="1"/>
  <c r="A6178" i="1"/>
  <c r="L6178" i="1" s="1"/>
  <c r="A6179" i="1"/>
  <c r="L6179" i="1" s="1"/>
  <c r="A6180" i="1"/>
  <c r="L6180" i="1" s="1"/>
  <c r="A6181" i="1"/>
  <c r="L6181" i="1" s="1"/>
  <c r="A6182" i="1"/>
  <c r="L6182" i="1" s="1"/>
  <c r="A6183" i="1"/>
  <c r="L6183" i="1" s="1"/>
  <c r="A6184" i="1"/>
  <c r="L6184" i="1" s="1"/>
  <c r="A6185" i="1"/>
  <c r="L6185" i="1" s="1"/>
  <c r="A6186" i="1"/>
  <c r="L6186" i="1" s="1"/>
  <c r="A6187" i="1"/>
  <c r="L6187" i="1" s="1"/>
  <c r="A6188" i="1"/>
  <c r="L6188" i="1" s="1"/>
  <c r="A6189" i="1"/>
  <c r="L6189" i="1" s="1"/>
  <c r="A6190" i="1"/>
  <c r="L6190" i="1" s="1"/>
  <c r="A6191" i="1"/>
  <c r="L6191" i="1" s="1"/>
  <c r="A6192" i="1"/>
  <c r="L6192" i="1" s="1"/>
  <c r="A6193" i="1"/>
  <c r="L6193" i="1" s="1"/>
  <c r="A6194" i="1"/>
  <c r="L6194" i="1" s="1"/>
  <c r="A6195" i="1"/>
  <c r="L6195" i="1" s="1"/>
  <c r="A6196" i="1"/>
  <c r="L6196" i="1" s="1"/>
  <c r="A6197" i="1"/>
  <c r="L6197" i="1" s="1"/>
  <c r="A6198" i="1"/>
  <c r="L6198" i="1" s="1"/>
  <c r="A6199" i="1"/>
  <c r="L6199" i="1" s="1"/>
  <c r="A6200" i="1"/>
  <c r="L6200" i="1" s="1"/>
  <c r="A6201" i="1"/>
  <c r="L6201" i="1" s="1"/>
  <c r="A6202" i="1"/>
  <c r="L6202" i="1" s="1"/>
  <c r="A6203" i="1"/>
  <c r="L6203" i="1" s="1"/>
  <c r="A6204" i="1"/>
  <c r="L6204" i="1" s="1"/>
  <c r="A6205" i="1"/>
  <c r="L6205" i="1" s="1"/>
  <c r="A6206" i="1"/>
  <c r="L6206" i="1" s="1"/>
  <c r="A6207" i="1"/>
  <c r="L6207" i="1" s="1"/>
  <c r="A6208" i="1"/>
  <c r="L6208" i="1" s="1"/>
  <c r="A6209" i="1"/>
  <c r="L6209" i="1" s="1"/>
  <c r="A6210" i="1"/>
  <c r="L6210" i="1" s="1"/>
  <c r="A6211" i="1"/>
  <c r="L6211" i="1" s="1"/>
  <c r="A6212" i="1"/>
  <c r="L6212" i="1" s="1"/>
  <c r="A6213" i="1"/>
  <c r="L6213" i="1" s="1"/>
  <c r="A6214" i="1"/>
  <c r="L6214" i="1" s="1"/>
  <c r="A6215" i="1"/>
  <c r="L6215" i="1" s="1"/>
  <c r="A6216" i="1"/>
  <c r="L6216" i="1" s="1"/>
  <c r="A6217" i="1"/>
  <c r="L6217" i="1" s="1"/>
  <c r="A6218" i="1"/>
  <c r="L6218" i="1" s="1"/>
  <c r="A6219" i="1"/>
  <c r="L6219" i="1" s="1"/>
  <c r="A6220" i="1"/>
  <c r="L6220" i="1" s="1"/>
  <c r="A6221" i="1"/>
  <c r="L6221" i="1" s="1"/>
  <c r="A6222" i="1"/>
  <c r="L6222" i="1" s="1"/>
  <c r="A6223" i="1"/>
  <c r="L6223" i="1" s="1"/>
  <c r="A6224" i="1"/>
  <c r="L6224" i="1" s="1"/>
  <c r="A6225" i="1"/>
  <c r="L6225" i="1" s="1"/>
  <c r="A6226" i="1"/>
  <c r="L6226" i="1" s="1"/>
  <c r="A6227" i="1"/>
  <c r="L6227" i="1" s="1"/>
  <c r="A6228" i="1"/>
  <c r="L6228" i="1" s="1"/>
  <c r="A6229" i="1"/>
  <c r="L6229" i="1" s="1"/>
  <c r="A6230" i="1"/>
  <c r="L6230" i="1" s="1"/>
  <c r="A6231" i="1"/>
  <c r="L6231" i="1" s="1"/>
  <c r="A6232" i="1"/>
  <c r="L6232" i="1" s="1"/>
  <c r="A6233" i="1"/>
  <c r="L6233" i="1" s="1"/>
  <c r="A6234" i="1"/>
  <c r="L6234" i="1" s="1"/>
  <c r="A6235" i="1"/>
  <c r="L6235" i="1" s="1"/>
  <c r="A6236" i="1"/>
  <c r="L6236" i="1" s="1"/>
  <c r="A6237" i="1"/>
  <c r="L6237" i="1" s="1"/>
  <c r="A6238" i="1"/>
  <c r="L6238" i="1" s="1"/>
  <c r="A6239" i="1"/>
  <c r="L6239" i="1" s="1"/>
  <c r="A6240" i="1"/>
  <c r="L6240" i="1" s="1"/>
  <c r="A6241" i="1"/>
  <c r="L6241" i="1" s="1"/>
  <c r="A6242" i="1"/>
  <c r="L6242" i="1" s="1"/>
  <c r="A6243" i="1"/>
  <c r="L6243" i="1" s="1"/>
  <c r="A6244" i="1"/>
  <c r="L6244" i="1" s="1"/>
  <c r="A6245" i="1"/>
  <c r="L6245" i="1" s="1"/>
  <c r="A6246" i="1"/>
  <c r="L6246" i="1" s="1"/>
  <c r="A6247" i="1"/>
  <c r="L6247" i="1" s="1"/>
  <c r="A6248" i="1"/>
  <c r="L6248" i="1" s="1"/>
  <c r="A6249" i="1"/>
  <c r="L6249" i="1" s="1"/>
  <c r="A6250" i="1"/>
  <c r="L6250" i="1" s="1"/>
  <c r="A6251" i="1"/>
  <c r="L6251" i="1" s="1"/>
  <c r="A6252" i="1"/>
  <c r="L6252" i="1" s="1"/>
  <c r="A6253" i="1"/>
  <c r="L6253" i="1" s="1"/>
  <c r="A6254" i="1"/>
  <c r="L6254" i="1" s="1"/>
  <c r="A6255" i="1"/>
  <c r="L6255" i="1" s="1"/>
  <c r="A6256" i="1"/>
  <c r="L6256" i="1" s="1"/>
  <c r="A6257" i="1"/>
  <c r="L6257" i="1" s="1"/>
  <c r="A6258" i="1"/>
  <c r="L6258" i="1" s="1"/>
  <c r="A6259" i="1"/>
  <c r="L6259" i="1" s="1"/>
  <c r="A6260" i="1"/>
  <c r="L6260" i="1" s="1"/>
  <c r="A6261" i="1"/>
  <c r="L6261" i="1" s="1"/>
  <c r="A6262" i="1"/>
  <c r="L6262" i="1" s="1"/>
  <c r="A6263" i="1"/>
  <c r="L6263" i="1" s="1"/>
  <c r="A6264" i="1"/>
  <c r="L6264" i="1" s="1"/>
  <c r="A6265" i="1"/>
  <c r="L6265" i="1" s="1"/>
  <c r="A6266" i="1"/>
  <c r="L6266" i="1" s="1"/>
  <c r="A6267" i="1"/>
  <c r="L6267" i="1" s="1"/>
  <c r="A6268" i="1"/>
  <c r="L6268" i="1" s="1"/>
  <c r="A6269" i="1"/>
  <c r="L6269" i="1" s="1"/>
  <c r="A6270" i="1"/>
  <c r="L6270" i="1" s="1"/>
  <c r="A6271" i="1"/>
  <c r="L6271" i="1" s="1"/>
  <c r="A6272" i="1"/>
  <c r="L6272" i="1" s="1"/>
  <c r="A6273" i="1"/>
  <c r="L6273" i="1" s="1"/>
  <c r="A6274" i="1"/>
  <c r="L6274" i="1" s="1"/>
  <c r="A6275" i="1"/>
  <c r="L6275" i="1" s="1"/>
  <c r="A6276" i="1"/>
  <c r="L6276" i="1" s="1"/>
  <c r="A6277" i="1"/>
  <c r="L6277" i="1" s="1"/>
  <c r="A6278" i="1"/>
  <c r="L6278" i="1" s="1"/>
  <c r="A6279" i="1"/>
  <c r="L6279" i="1" s="1"/>
  <c r="A6280" i="1"/>
  <c r="L6280" i="1" s="1"/>
  <c r="A6281" i="1"/>
  <c r="L6281" i="1" s="1"/>
  <c r="A6282" i="1"/>
  <c r="L6282" i="1" s="1"/>
  <c r="A6283" i="1"/>
  <c r="L6283" i="1" s="1"/>
  <c r="A6284" i="1"/>
  <c r="L6284" i="1" s="1"/>
  <c r="A6285" i="1"/>
  <c r="L6285" i="1" s="1"/>
  <c r="A6286" i="1"/>
  <c r="L6286" i="1" s="1"/>
  <c r="A6287" i="1"/>
  <c r="L6287" i="1" s="1"/>
  <c r="A6288" i="1"/>
  <c r="L6288" i="1" s="1"/>
  <c r="A6289" i="1"/>
  <c r="L6289" i="1" s="1"/>
  <c r="A6290" i="1"/>
  <c r="L6290" i="1" s="1"/>
  <c r="A6291" i="1"/>
  <c r="L6291" i="1" s="1"/>
  <c r="A6292" i="1"/>
  <c r="L6292" i="1" s="1"/>
  <c r="A6293" i="1"/>
  <c r="L6293" i="1" s="1"/>
  <c r="A6294" i="1"/>
  <c r="L6294" i="1" s="1"/>
  <c r="A6295" i="1"/>
  <c r="L6295" i="1" s="1"/>
  <c r="A6296" i="1"/>
  <c r="L6296" i="1" s="1"/>
  <c r="A6297" i="1"/>
  <c r="L6297" i="1" s="1"/>
  <c r="A6298" i="1"/>
  <c r="L6298" i="1" s="1"/>
  <c r="A6299" i="1"/>
  <c r="L6299" i="1" s="1"/>
  <c r="A6300" i="1"/>
  <c r="L6300" i="1" s="1"/>
  <c r="A6301" i="1"/>
  <c r="L6301" i="1" s="1"/>
  <c r="A6302" i="1"/>
  <c r="L6302" i="1" s="1"/>
  <c r="A6303" i="1"/>
  <c r="L6303" i="1" s="1"/>
  <c r="A6304" i="1"/>
  <c r="L6304" i="1" s="1"/>
  <c r="A6305" i="1"/>
  <c r="L6305" i="1" s="1"/>
  <c r="A6306" i="1"/>
  <c r="L6306" i="1" s="1"/>
  <c r="A6307" i="1"/>
  <c r="L6307" i="1" s="1"/>
  <c r="A6308" i="1"/>
  <c r="L6308" i="1" s="1"/>
  <c r="A6309" i="1"/>
  <c r="L6309" i="1" s="1"/>
  <c r="A6310" i="1"/>
  <c r="L6310" i="1" s="1"/>
  <c r="A6311" i="1"/>
  <c r="L6311" i="1" s="1"/>
  <c r="A6312" i="1"/>
  <c r="L6312" i="1" s="1"/>
  <c r="A6313" i="1"/>
  <c r="L6313" i="1" s="1"/>
  <c r="A6314" i="1"/>
  <c r="L6314" i="1" s="1"/>
  <c r="A6315" i="1"/>
  <c r="L6315" i="1" s="1"/>
  <c r="A6316" i="1"/>
  <c r="L6316" i="1" s="1"/>
  <c r="A6317" i="1"/>
  <c r="L6317" i="1" s="1"/>
  <c r="A6318" i="1"/>
  <c r="L6318" i="1" s="1"/>
  <c r="A6319" i="1"/>
  <c r="L6319" i="1" s="1"/>
  <c r="A6320" i="1"/>
  <c r="L6320" i="1" s="1"/>
  <c r="A6321" i="1"/>
  <c r="L6321" i="1" s="1"/>
  <c r="A6322" i="1"/>
  <c r="L6322" i="1" s="1"/>
  <c r="A6323" i="1"/>
  <c r="L6323" i="1" s="1"/>
  <c r="A6324" i="1"/>
  <c r="L6324" i="1" s="1"/>
  <c r="A6325" i="1"/>
  <c r="L6325" i="1" s="1"/>
  <c r="A6326" i="1"/>
  <c r="L6326" i="1" s="1"/>
  <c r="A6327" i="1"/>
  <c r="L6327" i="1" s="1"/>
  <c r="A6328" i="1"/>
  <c r="L6328" i="1" s="1"/>
  <c r="A6329" i="1"/>
  <c r="L6329" i="1" s="1"/>
  <c r="A6330" i="1"/>
  <c r="L6330" i="1" s="1"/>
  <c r="A6331" i="1"/>
  <c r="L6331" i="1" s="1"/>
  <c r="A6332" i="1"/>
  <c r="L6332" i="1" s="1"/>
  <c r="A6333" i="1"/>
  <c r="L6333" i="1" s="1"/>
  <c r="A6334" i="1"/>
  <c r="L6334" i="1" s="1"/>
  <c r="A6335" i="1"/>
  <c r="L6335" i="1" s="1"/>
  <c r="A6336" i="1"/>
  <c r="L6336" i="1" s="1"/>
  <c r="A6337" i="1"/>
  <c r="L6337" i="1" s="1"/>
  <c r="A6338" i="1"/>
  <c r="L6338" i="1" s="1"/>
  <c r="A6339" i="1"/>
  <c r="L6339" i="1" s="1"/>
  <c r="A6340" i="1"/>
  <c r="L6340" i="1" s="1"/>
  <c r="A6341" i="1"/>
  <c r="L6341" i="1" s="1"/>
  <c r="A6342" i="1"/>
  <c r="L6342" i="1" s="1"/>
  <c r="A6343" i="1"/>
  <c r="L6343" i="1" s="1"/>
  <c r="A6344" i="1"/>
  <c r="L6344" i="1" s="1"/>
  <c r="A6345" i="1"/>
  <c r="L6345" i="1" s="1"/>
  <c r="A6346" i="1"/>
  <c r="L6346" i="1" s="1"/>
  <c r="A6347" i="1"/>
  <c r="L6347" i="1" s="1"/>
  <c r="A6348" i="1"/>
  <c r="L6348" i="1" s="1"/>
  <c r="A6349" i="1"/>
  <c r="L6349" i="1" s="1"/>
  <c r="A6350" i="1"/>
  <c r="L6350" i="1" s="1"/>
  <c r="A6351" i="1"/>
  <c r="L6351" i="1" s="1"/>
  <c r="A6352" i="1"/>
  <c r="L6352" i="1" s="1"/>
  <c r="A6353" i="1"/>
  <c r="L6353" i="1" s="1"/>
  <c r="A6354" i="1"/>
  <c r="L6354" i="1" s="1"/>
  <c r="A6355" i="1"/>
  <c r="L6355" i="1" s="1"/>
  <c r="A6356" i="1"/>
  <c r="L6356" i="1" s="1"/>
  <c r="A6357" i="1"/>
  <c r="L6357" i="1" s="1"/>
  <c r="A6358" i="1"/>
  <c r="L6358" i="1" s="1"/>
  <c r="A6359" i="1"/>
  <c r="L6359" i="1" s="1"/>
  <c r="A6360" i="1"/>
  <c r="L6360" i="1" s="1"/>
  <c r="A6361" i="1"/>
  <c r="L6361" i="1" s="1"/>
  <c r="A6362" i="1"/>
  <c r="L6362" i="1" s="1"/>
  <c r="A6363" i="1"/>
  <c r="L6363" i="1" s="1"/>
  <c r="A6364" i="1"/>
  <c r="L6364" i="1" s="1"/>
  <c r="A6365" i="1"/>
  <c r="L6365" i="1" s="1"/>
  <c r="A6366" i="1"/>
  <c r="L6366" i="1" s="1"/>
  <c r="A6367" i="1"/>
  <c r="L6367" i="1" s="1"/>
  <c r="A6368" i="1"/>
  <c r="L6368" i="1" s="1"/>
  <c r="A6369" i="1"/>
  <c r="L6369" i="1" s="1"/>
  <c r="A6370" i="1"/>
  <c r="L6370" i="1" s="1"/>
  <c r="A6371" i="1"/>
  <c r="L6371" i="1" s="1"/>
  <c r="A6372" i="1"/>
  <c r="L6372" i="1" s="1"/>
  <c r="A6373" i="1"/>
  <c r="L6373" i="1" s="1"/>
  <c r="A6374" i="1"/>
  <c r="L6374" i="1" s="1"/>
  <c r="A6375" i="1"/>
  <c r="L6375" i="1" s="1"/>
  <c r="A6376" i="1"/>
  <c r="L6376" i="1" s="1"/>
  <c r="A6377" i="1"/>
  <c r="L6377" i="1" s="1"/>
  <c r="A6378" i="1"/>
  <c r="L6378" i="1" s="1"/>
  <c r="A6379" i="1"/>
  <c r="L6379" i="1" s="1"/>
  <c r="A6380" i="1"/>
  <c r="L6380" i="1" s="1"/>
  <c r="A6381" i="1"/>
  <c r="L6381" i="1" s="1"/>
  <c r="A6382" i="1"/>
  <c r="L6382" i="1" s="1"/>
  <c r="A6383" i="1"/>
  <c r="L6383" i="1" s="1"/>
  <c r="A6384" i="1"/>
  <c r="L6384" i="1" s="1"/>
  <c r="A6385" i="1"/>
  <c r="L6385" i="1" s="1"/>
  <c r="A6386" i="1"/>
  <c r="L6386" i="1" s="1"/>
  <c r="A6387" i="1"/>
  <c r="L6387" i="1" s="1"/>
  <c r="A6388" i="1"/>
  <c r="L6388" i="1" s="1"/>
  <c r="A6389" i="1"/>
  <c r="L6389" i="1" s="1"/>
  <c r="A6390" i="1"/>
  <c r="L6390" i="1" s="1"/>
  <c r="A6391" i="1"/>
  <c r="L6391" i="1" s="1"/>
  <c r="A6392" i="1"/>
  <c r="L6392" i="1" s="1"/>
  <c r="A6393" i="1"/>
  <c r="L6393" i="1" s="1"/>
  <c r="A6394" i="1"/>
  <c r="L6394" i="1" s="1"/>
  <c r="A6395" i="1"/>
  <c r="L6395" i="1" s="1"/>
  <c r="A6396" i="1"/>
  <c r="L6396" i="1" s="1"/>
  <c r="A6397" i="1"/>
  <c r="L6397" i="1" s="1"/>
  <c r="A6398" i="1"/>
  <c r="L6398" i="1" s="1"/>
  <c r="A6399" i="1"/>
  <c r="L6399" i="1" s="1"/>
  <c r="A6400" i="1"/>
  <c r="L6400" i="1" s="1"/>
  <c r="A6401" i="1"/>
  <c r="L6401" i="1" s="1"/>
  <c r="A6402" i="1"/>
  <c r="L6402" i="1" s="1"/>
  <c r="A6403" i="1"/>
  <c r="L6403" i="1" s="1"/>
  <c r="A6404" i="1"/>
  <c r="L6404" i="1" s="1"/>
  <c r="A6405" i="1"/>
  <c r="L6405" i="1" s="1"/>
  <c r="A6406" i="1"/>
  <c r="L6406" i="1" s="1"/>
  <c r="A6407" i="1"/>
  <c r="L6407" i="1" s="1"/>
  <c r="A6408" i="1"/>
  <c r="L6408" i="1" s="1"/>
  <c r="A6409" i="1"/>
  <c r="L6409" i="1" s="1"/>
  <c r="A6410" i="1"/>
  <c r="L6410" i="1" s="1"/>
  <c r="A6411" i="1"/>
  <c r="L6411" i="1" s="1"/>
  <c r="A6412" i="1"/>
  <c r="L6412" i="1" s="1"/>
  <c r="A6413" i="1"/>
  <c r="L6413" i="1" s="1"/>
  <c r="A6414" i="1"/>
  <c r="L6414" i="1" s="1"/>
  <c r="A6415" i="1"/>
  <c r="L6415" i="1" s="1"/>
  <c r="A6416" i="1"/>
  <c r="L6416" i="1" s="1"/>
  <c r="A6417" i="1"/>
  <c r="L6417" i="1" s="1"/>
  <c r="A6418" i="1"/>
  <c r="L6418" i="1" s="1"/>
  <c r="A6419" i="1"/>
  <c r="L6419" i="1" s="1"/>
  <c r="A6420" i="1"/>
  <c r="L6420" i="1" s="1"/>
  <c r="A6421" i="1"/>
  <c r="L6421" i="1" s="1"/>
  <c r="A6422" i="1"/>
  <c r="L6422" i="1" s="1"/>
  <c r="A6423" i="1"/>
  <c r="L6423" i="1" s="1"/>
  <c r="A6424" i="1"/>
  <c r="L6424" i="1" s="1"/>
  <c r="A6425" i="1"/>
  <c r="L6425" i="1" s="1"/>
  <c r="A6426" i="1"/>
  <c r="L6426" i="1" s="1"/>
  <c r="A6427" i="1"/>
  <c r="L6427" i="1" s="1"/>
  <c r="A6428" i="1"/>
  <c r="L6428" i="1" s="1"/>
  <c r="A6429" i="1"/>
  <c r="L6429" i="1" s="1"/>
  <c r="A6430" i="1"/>
  <c r="L6430" i="1" s="1"/>
  <c r="A6431" i="1"/>
  <c r="L6431" i="1" s="1"/>
  <c r="A6432" i="1"/>
  <c r="L6432" i="1" s="1"/>
  <c r="A6433" i="1"/>
  <c r="L6433" i="1" s="1"/>
  <c r="A6434" i="1"/>
  <c r="L6434" i="1" s="1"/>
  <c r="A6435" i="1"/>
  <c r="L6435" i="1" s="1"/>
  <c r="A6436" i="1"/>
  <c r="L6436" i="1" s="1"/>
  <c r="A6437" i="1"/>
  <c r="L6437" i="1" s="1"/>
  <c r="A6438" i="1"/>
  <c r="L6438" i="1" s="1"/>
  <c r="A6439" i="1"/>
  <c r="L6439" i="1" s="1"/>
  <c r="A6440" i="1"/>
  <c r="L6440" i="1" s="1"/>
  <c r="A6441" i="1"/>
  <c r="L6441" i="1" s="1"/>
  <c r="A6442" i="1"/>
  <c r="L6442" i="1" s="1"/>
  <c r="A6443" i="1"/>
  <c r="L6443" i="1" s="1"/>
  <c r="A6444" i="1"/>
  <c r="L6444" i="1" s="1"/>
  <c r="A6445" i="1"/>
  <c r="L6445" i="1" s="1"/>
  <c r="A6446" i="1"/>
  <c r="L6446" i="1" s="1"/>
  <c r="A6447" i="1"/>
  <c r="L6447" i="1" s="1"/>
  <c r="A6448" i="1"/>
  <c r="L6448" i="1" s="1"/>
  <c r="A6449" i="1"/>
  <c r="L6449" i="1" s="1"/>
  <c r="A6450" i="1"/>
  <c r="L6450" i="1" s="1"/>
  <c r="A6451" i="1"/>
  <c r="L6451" i="1" s="1"/>
  <c r="A6452" i="1"/>
  <c r="L6452" i="1" s="1"/>
  <c r="A6453" i="1"/>
  <c r="L6453" i="1" s="1"/>
  <c r="A6454" i="1"/>
  <c r="L6454" i="1" s="1"/>
  <c r="A6455" i="1"/>
  <c r="L6455" i="1" s="1"/>
  <c r="A6456" i="1"/>
  <c r="L6456" i="1" s="1"/>
  <c r="A6457" i="1"/>
  <c r="L6457" i="1" s="1"/>
  <c r="A6458" i="1"/>
  <c r="L6458" i="1" s="1"/>
  <c r="A6459" i="1"/>
  <c r="L6459" i="1" s="1"/>
  <c r="A6460" i="1"/>
  <c r="L6460" i="1" s="1"/>
  <c r="A6461" i="1"/>
  <c r="L6461" i="1" s="1"/>
  <c r="A6462" i="1"/>
  <c r="L6462" i="1" s="1"/>
  <c r="A6463" i="1"/>
  <c r="L6463" i="1" s="1"/>
  <c r="A6464" i="1"/>
  <c r="L6464" i="1" s="1"/>
  <c r="A6465" i="1"/>
  <c r="L6465" i="1" s="1"/>
  <c r="A6466" i="1"/>
  <c r="L6466" i="1" s="1"/>
  <c r="A6467" i="1"/>
  <c r="L6467" i="1" s="1"/>
  <c r="A6468" i="1"/>
  <c r="L6468" i="1" s="1"/>
  <c r="A6469" i="1"/>
  <c r="L6469" i="1" s="1"/>
  <c r="A6470" i="1"/>
  <c r="L6470" i="1" s="1"/>
  <c r="A6471" i="1"/>
  <c r="L6471" i="1" s="1"/>
  <c r="A6472" i="1"/>
  <c r="L6472" i="1" s="1"/>
  <c r="A6473" i="1"/>
  <c r="L6473" i="1" s="1"/>
  <c r="A6474" i="1"/>
  <c r="L6474" i="1" s="1"/>
  <c r="A6475" i="1"/>
  <c r="L6475" i="1" s="1"/>
  <c r="A6476" i="1"/>
  <c r="L6476" i="1" s="1"/>
  <c r="A6477" i="1"/>
  <c r="L6477" i="1" s="1"/>
  <c r="A6478" i="1"/>
  <c r="L6478" i="1" s="1"/>
  <c r="A6479" i="1"/>
  <c r="L6479" i="1" s="1"/>
  <c r="A6480" i="1"/>
  <c r="L6480" i="1" s="1"/>
  <c r="A6481" i="1"/>
  <c r="L6481" i="1" s="1"/>
  <c r="A6482" i="1"/>
  <c r="L6482" i="1" s="1"/>
  <c r="A6483" i="1"/>
  <c r="L6483" i="1" s="1"/>
  <c r="A6484" i="1"/>
  <c r="L6484" i="1" s="1"/>
  <c r="A6485" i="1"/>
  <c r="L6485" i="1" s="1"/>
  <c r="A6486" i="1"/>
  <c r="L6486" i="1" s="1"/>
  <c r="A6487" i="1"/>
  <c r="L6487" i="1" s="1"/>
  <c r="A6488" i="1"/>
  <c r="L6488" i="1" s="1"/>
  <c r="A6489" i="1"/>
  <c r="L6489" i="1" s="1"/>
  <c r="A6490" i="1"/>
  <c r="L6490" i="1" s="1"/>
  <c r="A6491" i="1"/>
  <c r="L6491" i="1" s="1"/>
  <c r="A6492" i="1"/>
  <c r="L6492" i="1" s="1"/>
  <c r="A6493" i="1"/>
  <c r="L6493" i="1" s="1"/>
  <c r="A6494" i="1"/>
  <c r="L6494" i="1" s="1"/>
  <c r="A6495" i="1"/>
  <c r="L6495" i="1" s="1"/>
  <c r="A6496" i="1"/>
  <c r="L6496" i="1" s="1"/>
  <c r="A6497" i="1"/>
  <c r="L6497" i="1" s="1"/>
  <c r="A6498" i="1"/>
  <c r="L6498" i="1" s="1"/>
  <c r="A6499" i="1"/>
  <c r="L6499" i="1" s="1"/>
  <c r="A6500" i="1"/>
  <c r="L6500" i="1" s="1"/>
  <c r="A6501" i="1"/>
  <c r="L6501" i="1" s="1"/>
  <c r="A6502" i="1"/>
  <c r="L6502" i="1" s="1"/>
  <c r="A6503" i="1"/>
  <c r="L6503" i="1" s="1"/>
  <c r="A6504" i="1"/>
  <c r="L6504" i="1" s="1"/>
  <c r="A6505" i="1"/>
  <c r="L6505" i="1" s="1"/>
  <c r="A6506" i="1"/>
  <c r="L6506" i="1" s="1"/>
  <c r="A6507" i="1"/>
  <c r="L6507" i="1" s="1"/>
  <c r="A6508" i="1"/>
  <c r="L6508" i="1" s="1"/>
  <c r="A6509" i="1"/>
  <c r="L6509" i="1" s="1"/>
  <c r="A6510" i="1"/>
  <c r="L6510" i="1" s="1"/>
  <c r="A6511" i="1"/>
  <c r="L6511" i="1" s="1"/>
  <c r="A6512" i="1"/>
  <c r="L6512" i="1" s="1"/>
  <c r="A6513" i="1"/>
  <c r="L6513" i="1" s="1"/>
  <c r="A6514" i="1"/>
  <c r="L6514" i="1" s="1"/>
  <c r="A6515" i="1"/>
  <c r="L6515" i="1" s="1"/>
  <c r="A6516" i="1"/>
  <c r="L6516" i="1" s="1"/>
  <c r="A6517" i="1"/>
  <c r="L6517" i="1" s="1"/>
  <c r="A6518" i="1"/>
  <c r="L6518" i="1" s="1"/>
  <c r="A6519" i="1"/>
  <c r="L6519" i="1" s="1"/>
  <c r="A6520" i="1"/>
  <c r="L6520" i="1" s="1"/>
  <c r="A6521" i="1"/>
  <c r="L6521" i="1" s="1"/>
  <c r="A6522" i="1"/>
  <c r="L6522" i="1" s="1"/>
  <c r="A6523" i="1"/>
  <c r="L6523" i="1" s="1"/>
  <c r="A6524" i="1"/>
  <c r="L6524" i="1" s="1"/>
  <c r="A6525" i="1"/>
  <c r="L6525" i="1" s="1"/>
  <c r="A6526" i="1"/>
  <c r="L6526" i="1" s="1"/>
  <c r="A6527" i="1"/>
  <c r="L6527" i="1" s="1"/>
  <c r="A6528" i="1"/>
  <c r="L6528" i="1" s="1"/>
  <c r="A6529" i="1"/>
  <c r="L6529" i="1" s="1"/>
  <c r="A6530" i="1"/>
  <c r="L6530" i="1" s="1"/>
  <c r="A6531" i="1"/>
  <c r="L6531" i="1" s="1"/>
  <c r="A6532" i="1"/>
  <c r="L6532" i="1" s="1"/>
  <c r="A6533" i="1"/>
  <c r="L6533" i="1" s="1"/>
  <c r="A6534" i="1"/>
  <c r="L6534" i="1" s="1"/>
  <c r="A6535" i="1"/>
  <c r="L6535" i="1" s="1"/>
  <c r="A6536" i="1"/>
  <c r="L6536" i="1" s="1"/>
  <c r="A6537" i="1"/>
  <c r="L6537" i="1" s="1"/>
  <c r="A6538" i="1"/>
  <c r="L6538" i="1" s="1"/>
  <c r="A6539" i="1"/>
  <c r="L6539" i="1" s="1"/>
  <c r="A6540" i="1"/>
  <c r="L6540" i="1" s="1"/>
  <c r="A6541" i="1"/>
  <c r="L6541" i="1" s="1"/>
  <c r="A6542" i="1"/>
  <c r="L6542" i="1" s="1"/>
  <c r="A6543" i="1"/>
  <c r="L6543" i="1" s="1"/>
  <c r="A6544" i="1"/>
  <c r="L6544" i="1" s="1"/>
  <c r="A6545" i="1"/>
  <c r="L6545" i="1" s="1"/>
  <c r="A6546" i="1"/>
  <c r="L6546" i="1" s="1"/>
  <c r="A6547" i="1"/>
  <c r="L6547" i="1" s="1"/>
  <c r="A6548" i="1"/>
  <c r="L6548" i="1" s="1"/>
  <c r="A6549" i="1"/>
  <c r="L6549" i="1" s="1"/>
  <c r="A6550" i="1"/>
  <c r="L6550" i="1" s="1"/>
  <c r="A6551" i="1"/>
  <c r="L6551" i="1" s="1"/>
  <c r="A6552" i="1"/>
  <c r="L6552" i="1" s="1"/>
  <c r="A6553" i="1"/>
  <c r="L6553" i="1" s="1"/>
  <c r="A6554" i="1"/>
  <c r="L6554" i="1" s="1"/>
  <c r="A6555" i="1"/>
  <c r="L6555" i="1" s="1"/>
  <c r="A6556" i="1"/>
  <c r="L6556" i="1" s="1"/>
  <c r="A6557" i="1"/>
  <c r="L6557" i="1" s="1"/>
  <c r="A6558" i="1"/>
  <c r="L6558" i="1" s="1"/>
  <c r="A6559" i="1"/>
  <c r="L6559" i="1" s="1"/>
  <c r="A6560" i="1"/>
  <c r="L6560" i="1" s="1"/>
  <c r="A6561" i="1"/>
  <c r="L6561" i="1" s="1"/>
  <c r="A6562" i="1"/>
  <c r="L6562" i="1" s="1"/>
  <c r="A6563" i="1"/>
  <c r="L6563" i="1" s="1"/>
  <c r="A6564" i="1"/>
  <c r="L6564" i="1" s="1"/>
  <c r="A6565" i="1"/>
  <c r="L6565" i="1" s="1"/>
  <c r="A6566" i="1"/>
  <c r="L6566" i="1" s="1"/>
  <c r="A6567" i="1"/>
  <c r="L6567" i="1" s="1"/>
  <c r="A6568" i="1"/>
  <c r="L6568" i="1" s="1"/>
  <c r="A6569" i="1"/>
  <c r="L6569" i="1" s="1"/>
  <c r="A6570" i="1"/>
  <c r="L6570" i="1" s="1"/>
  <c r="A6571" i="1"/>
  <c r="L6571" i="1" s="1"/>
  <c r="A6572" i="1"/>
  <c r="L6572" i="1" s="1"/>
  <c r="A6573" i="1"/>
  <c r="L6573" i="1" s="1"/>
  <c r="A6574" i="1"/>
  <c r="L6574" i="1" s="1"/>
  <c r="A6575" i="1"/>
  <c r="L6575" i="1" s="1"/>
  <c r="A6576" i="1"/>
  <c r="L6576" i="1" s="1"/>
  <c r="A6577" i="1"/>
  <c r="L6577" i="1" s="1"/>
  <c r="A6578" i="1"/>
  <c r="L6578" i="1" s="1"/>
  <c r="A6579" i="1"/>
  <c r="L6579" i="1" s="1"/>
  <c r="A6580" i="1"/>
  <c r="L6580" i="1" s="1"/>
  <c r="A6581" i="1"/>
  <c r="L6581" i="1" s="1"/>
  <c r="A6582" i="1"/>
  <c r="L6582" i="1" s="1"/>
  <c r="A6583" i="1"/>
  <c r="L6583" i="1" s="1"/>
  <c r="A6584" i="1"/>
  <c r="L6584" i="1" s="1"/>
  <c r="A6585" i="1"/>
  <c r="L6585" i="1" s="1"/>
  <c r="A6586" i="1"/>
  <c r="L6586" i="1" s="1"/>
  <c r="A6587" i="1"/>
  <c r="L6587" i="1" s="1"/>
  <c r="A6588" i="1"/>
  <c r="L6588" i="1" s="1"/>
  <c r="A6589" i="1"/>
  <c r="L6589" i="1" s="1"/>
  <c r="A6590" i="1"/>
  <c r="L6590" i="1" s="1"/>
  <c r="A6591" i="1"/>
  <c r="L6591" i="1" s="1"/>
  <c r="A6592" i="1"/>
  <c r="L6592" i="1" s="1"/>
  <c r="A6593" i="1"/>
  <c r="L6593" i="1" s="1"/>
  <c r="A6594" i="1"/>
  <c r="L6594" i="1" s="1"/>
  <c r="A6595" i="1"/>
  <c r="L6595" i="1" s="1"/>
  <c r="A6596" i="1"/>
  <c r="L6596" i="1" s="1"/>
  <c r="A6597" i="1"/>
  <c r="L6597" i="1" s="1"/>
  <c r="A6598" i="1"/>
  <c r="L6598" i="1" s="1"/>
  <c r="A6599" i="1"/>
  <c r="L6599" i="1" s="1"/>
  <c r="A6600" i="1"/>
  <c r="L6600" i="1" s="1"/>
  <c r="A6601" i="1"/>
  <c r="L6601" i="1" s="1"/>
  <c r="A6602" i="1"/>
  <c r="L6602" i="1" s="1"/>
  <c r="A6603" i="1"/>
  <c r="L6603" i="1" s="1"/>
  <c r="A6604" i="1"/>
  <c r="L6604" i="1" s="1"/>
  <c r="A6605" i="1"/>
  <c r="L6605" i="1" s="1"/>
  <c r="A6606" i="1"/>
  <c r="L6606" i="1" s="1"/>
  <c r="A6607" i="1"/>
  <c r="L6607" i="1" s="1"/>
  <c r="A6608" i="1"/>
  <c r="L6608" i="1" s="1"/>
  <c r="A6609" i="1"/>
  <c r="L6609" i="1" s="1"/>
  <c r="A6610" i="1"/>
  <c r="L6610" i="1" s="1"/>
  <c r="A6611" i="1"/>
  <c r="L6611" i="1" s="1"/>
  <c r="A6612" i="1"/>
  <c r="L6612" i="1" s="1"/>
  <c r="A6613" i="1"/>
  <c r="L6613" i="1" s="1"/>
  <c r="A6614" i="1"/>
  <c r="L6614" i="1" s="1"/>
  <c r="A6615" i="1"/>
  <c r="L6615" i="1" s="1"/>
  <c r="A6616" i="1"/>
  <c r="L6616" i="1" s="1"/>
  <c r="A6617" i="1"/>
  <c r="L6617" i="1" s="1"/>
  <c r="A6618" i="1"/>
  <c r="L6618" i="1" s="1"/>
  <c r="A6619" i="1"/>
  <c r="L6619" i="1" s="1"/>
  <c r="A6620" i="1"/>
  <c r="L6620" i="1" s="1"/>
  <c r="A6621" i="1"/>
  <c r="L6621" i="1" s="1"/>
  <c r="A6622" i="1"/>
  <c r="L6622" i="1" s="1"/>
  <c r="A6623" i="1"/>
  <c r="L6623" i="1" s="1"/>
  <c r="A6624" i="1"/>
  <c r="L6624" i="1" s="1"/>
  <c r="A6625" i="1"/>
  <c r="L6625" i="1" s="1"/>
  <c r="A6626" i="1"/>
  <c r="L6626" i="1" s="1"/>
  <c r="A6627" i="1"/>
  <c r="L6627" i="1" s="1"/>
  <c r="A6628" i="1"/>
  <c r="L6628" i="1" s="1"/>
  <c r="A6629" i="1"/>
  <c r="L6629" i="1" s="1"/>
  <c r="A6630" i="1"/>
  <c r="L6630" i="1" s="1"/>
  <c r="A6631" i="1"/>
  <c r="L6631" i="1" s="1"/>
  <c r="A6632" i="1"/>
  <c r="L6632" i="1" s="1"/>
  <c r="A6633" i="1"/>
  <c r="L6633" i="1" s="1"/>
  <c r="A6634" i="1"/>
  <c r="L6634" i="1" s="1"/>
  <c r="A6635" i="1"/>
  <c r="L6635" i="1" s="1"/>
  <c r="A6636" i="1"/>
  <c r="L6636" i="1" s="1"/>
  <c r="A6637" i="1"/>
  <c r="L6637" i="1" s="1"/>
  <c r="A6638" i="1"/>
  <c r="L6638" i="1" s="1"/>
  <c r="A6639" i="1"/>
  <c r="L6639" i="1" s="1"/>
  <c r="A6640" i="1"/>
  <c r="L6640" i="1" s="1"/>
  <c r="A6641" i="1"/>
  <c r="L6641" i="1" s="1"/>
  <c r="A6642" i="1"/>
  <c r="L6642" i="1" s="1"/>
  <c r="A6643" i="1"/>
  <c r="L6643" i="1" s="1"/>
  <c r="A6644" i="1"/>
  <c r="L6644" i="1" s="1"/>
  <c r="A6645" i="1"/>
  <c r="L6645" i="1" s="1"/>
  <c r="A6646" i="1"/>
  <c r="L6646" i="1" s="1"/>
  <c r="A6647" i="1"/>
  <c r="L6647" i="1" s="1"/>
  <c r="A6648" i="1"/>
  <c r="L6648" i="1" s="1"/>
  <c r="A6649" i="1"/>
  <c r="L6649" i="1" s="1"/>
  <c r="A6650" i="1"/>
  <c r="L6650" i="1" s="1"/>
  <c r="A6651" i="1"/>
  <c r="L6651" i="1" s="1"/>
  <c r="A6652" i="1"/>
  <c r="L6652" i="1" s="1"/>
  <c r="A6653" i="1"/>
  <c r="L6653" i="1" s="1"/>
  <c r="A6654" i="1"/>
  <c r="L6654" i="1" s="1"/>
  <c r="A6655" i="1"/>
  <c r="L6655" i="1" s="1"/>
  <c r="A6656" i="1"/>
  <c r="L6656" i="1" s="1"/>
  <c r="A6657" i="1"/>
  <c r="L6657" i="1" s="1"/>
  <c r="A6658" i="1"/>
  <c r="L6658" i="1" s="1"/>
  <c r="A6659" i="1"/>
  <c r="L6659" i="1" s="1"/>
  <c r="A6660" i="1"/>
  <c r="L6660" i="1" s="1"/>
  <c r="A6661" i="1"/>
  <c r="L6661" i="1" s="1"/>
  <c r="A6662" i="1"/>
  <c r="L6662" i="1" s="1"/>
  <c r="A6663" i="1"/>
  <c r="L6663" i="1" s="1"/>
  <c r="A6664" i="1"/>
  <c r="L6664" i="1" s="1"/>
  <c r="A6665" i="1"/>
  <c r="L6665" i="1" s="1"/>
  <c r="A6666" i="1"/>
  <c r="L6666" i="1" s="1"/>
  <c r="A6667" i="1"/>
  <c r="L6667" i="1" s="1"/>
  <c r="A6668" i="1"/>
  <c r="L6668" i="1" s="1"/>
  <c r="A6669" i="1"/>
  <c r="L6669" i="1" s="1"/>
  <c r="A6670" i="1"/>
  <c r="L6670" i="1" s="1"/>
  <c r="A6671" i="1"/>
  <c r="L6671" i="1" s="1"/>
  <c r="A6672" i="1"/>
  <c r="L6672" i="1" s="1"/>
  <c r="A6673" i="1"/>
  <c r="L6673" i="1" s="1"/>
  <c r="A6674" i="1"/>
  <c r="L6674" i="1" s="1"/>
  <c r="A6675" i="1"/>
  <c r="L6675" i="1" s="1"/>
  <c r="A6676" i="1"/>
  <c r="L6676" i="1" s="1"/>
  <c r="A6677" i="1"/>
  <c r="L6677" i="1" s="1"/>
  <c r="A6678" i="1"/>
  <c r="L6678" i="1" s="1"/>
  <c r="A6679" i="1"/>
  <c r="L6679" i="1" s="1"/>
  <c r="A6680" i="1"/>
  <c r="L6680" i="1" s="1"/>
  <c r="A6681" i="1"/>
  <c r="L6681" i="1" s="1"/>
  <c r="A6682" i="1"/>
  <c r="L6682" i="1" s="1"/>
  <c r="A6683" i="1"/>
  <c r="L6683" i="1" s="1"/>
  <c r="A6684" i="1"/>
  <c r="L6684" i="1" s="1"/>
  <c r="A6685" i="1"/>
  <c r="L6685" i="1" s="1"/>
  <c r="A6686" i="1"/>
  <c r="L6686" i="1" s="1"/>
  <c r="A6687" i="1"/>
  <c r="L6687" i="1" s="1"/>
  <c r="A6688" i="1"/>
  <c r="L6688" i="1" s="1"/>
  <c r="A6689" i="1"/>
  <c r="L6689" i="1" s="1"/>
  <c r="A6690" i="1"/>
  <c r="L6690" i="1" s="1"/>
  <c r="A6691" i="1"/>
  <c r="L6691" i="1" s="1"/>
  <c r="A6692" i="1"/>
  <c r="L6692" i="1" s="1"/>
  <c r="A6693" i="1"/>
  <c r="L6693" i="1" s="1"/>
  <c r="A6694" i="1"/>
  <c r="L6694" i="1" s="1"/>
  <c r="A6695" i="1"/>
  <c r="L6695" i="1" s="1"/>
  <c r="A6696" i="1"/>
  <c r="L6696" i="1" s="1"/>
  <c r="A6697" i="1"/>
  <c r="L6697" i="1" s="1"/>
  <c r="A6698" i="1"/>
  <c r="L6698" i="1" s="1"/>
  <c r="A6699" i="1"/>
  <c r="L6699" i="1" s="1"/>
  <c r="A6700" i="1"/>
  <c r="L6700" i="1" s="1"/>
  <c r="A6701" i="1"/>
  <c r="L6701" i="1" s="1"/>
  <c r="A6702" i="1"/>
  <c r="L6702" i="1" s="1"/>
  <c r="A6703" i="1"/>
  <c r="L6703" i="1" s="1"/>
  <c r="A6704" i="1"/>
  <c r="L6704" i="1" s="1"/>
  <c r="A6705" i="1"/>
  <c r="L6705" i="1" s="1"/>
  <c r="A6706" i="1"/>
  <c r="L6706" i="1" s="1"/>
  <c r="A6707" i="1"/>
  <c r="L6707" i="1" s="1"/>
  <c r="A6708" i="1"/>
  <c r="L6708" i="1" s="1"/>
  <c r="A6709" i="1"/>
  <c r="L6709" i="1" s="1"/>
  <c r="A6710" i="1"/>
  <c r="L6710" i="1" s="1"/>
  <c r="A6711" i="1"/>
  <c r="L6711" i="1" s="1"/>
  <c r="A6712" i="1"/>
  <c r="L6712" i="1" s="1"/>
  <c r="A6713" i="1"/>
  <c r="L6713" i="1" s="1"/>
  <c r="A6714" i="1"/>
  <c r="L6714" i="1" s="1"/>
  <c r="A6715" i="1"/>
  <c r="L6715" i="1" s="1"/>
  <c r="A6716" i="1"/>
  <c r="L6716" i="1" s="1"/>
  <c r="A6717" i="1"/>
  <c r="L6717" i="1" s="1"/>
  <c r="A6718" i="1"/>
  <c r="L6718" i="1" s="1"/>
  <c r="A6719" i="1"/>
  <c r="L6719" i="1" s="1"/>
  <c r="A6720" i="1"/>
  <c r="L6720" i="1" s="1"/>
  <c r="A6721" i="1"/>
  <c r="L6721" i="1" s="1"/>
  <c r="A6722" i="1"/>
  <c r="L6722" i="1" s="1"/>
  <c r="A6723" i="1"/>
  <c r="L6723" i="1" s="1"/>
  <c r="A6724" i="1"/>
  <c r="L6724" i="1" s="1"/>
  <c r="A6725" i="1"/>
  <c r="L6725" i="1" s="1"/>
  <c r="A6726" i="1"/>
  <c r="L6726" i="1" s="1"/>
  <c r="A6727" i="1"/>
  <c r="L6727" i="1" s="1"/>
  <c r="A6728" i="1"/>
  <c r="L6728" i="1" s="1"/>
  <c r="A6729" i="1"/>
  <c r="L6729" i="1" s="1"/>
  <c r="A6730" i="1"/>
  <c r="L6730" i="1" s="1"/>
  <c r="A6731" i="1"/>
  <c r="L6731" i="1" s="1"/>
  <c r="A6732" i="1"/>
  <c r="L6732" i="1" s="1"/>
  <c r="A6733" i="1"/>
  <c r="L6733" i="1" s="1"/>
  <c r="A6734" i="1"/>
  <c r="L6734" i="1" s="1"/>
  <c r="A6735" i="1"/>
  <c r="L6735" i="1" s="1"/>
  <c r="A6736" i="1"/>
  <c r="L6736" i="1" s="1"/>
  <c r="A6737" i="1"/>
  <c r="L6737" i="1" s="1"/>
  <c r="A6738" i="1"/>
  <c r="L6738" i="1" s="1"/>
  <c r="A6739" i="1"/>
  <c r="L6739" i="1" s="1"/>
  <c r="A6740" i="1"/>
  <c r="L6740" i="1" s="1"/>
  <c r="A6741" i="1"/>
  <c r="L6741" i="1" s="1"/>
  <c r="A6742" i="1"/>
  <c r="L6742" i="1" s="1"/>
  <c r="A6743" i="1"/>
  <c r="L6743" i="1" s="1"/>
  <c r="A6744" i="1"/>
  <c r="L6744" i="1" s="1"/>
  <c r="A6745" i="1"/>
  <c r="L6745" i="1" s="1"/>
  <c r="A6746" i="1"/>
  <c r="L6746" i="1" s="1"/>
  <c r="A6747" i="1"/>
  <c r="L6747" i="1" s="1"/>
  <c r="A6748" i="1"/>
  <c r="L6748" i="1" s="1"/>
  <c r="A6749" i="1"/>
  <c r="L6749" i="1" s="1"/>
  <c r="A6750" i="1"/>
  <c r="L6750" i="1" s="1"/>
  <c r="A6751" i="1"/>
  <c r="L6751" i="1" s="1"/>
  <c r="A6752" i="1"/>
  <c r="L6752" i="1" s="1"/>
  <c r="A6753" i="1"/>
  <c r="L6753" i="1" s="1"/>
  <c r="A6754" i="1"/>
  <c r="L6754" i="1" s="1"/>
  <c r="A6755" i="1"/>
  <c r="L6755" i="1" s="1"/>
  <c r="A6756" i="1"/>
  <c r="L6756" i="1" s="1"/>
  <c r="A6757" i="1"/>
  <c r="L6757" i="1" s="1"/>
  <c r="A6758" i="1"/>
  <c r="L6758" i="1" s="1"/>
  <c r="A6759" i="1"/>
  <c r="L6759" i="1" s="1"/>
  <c r="A6760" i="1"/>
  <c r="L6760" i="1" s="1"/>
  <c r="A6761" i="1"/>
  <c r="L6761" i="1" s="1"/>
  <c r="A6762" i="1"/>
  <c r="L6762" i="1" s="1"/>
  <c r="A6763" i="1"/>
  <c r="L6763" i="1" s="1"/>
  <c r="A6764" i="1"/>
  <c r="L6764" i="1" s="1"/>
  <c r="A6765" i="1"/>
  <c r="L6765" i="1" s="1"/>
  <c r="A6766" i="1"/>
  <c r="L6766" i="1" s="1"/>
  <c r="A6767" i="1"/>
  <c r="L6767" i="1" s="1"/>
  <c r="A6768" i="1"/>
  <c r="L6768" i="1" s="1"/>
  <c r="A6769" i="1"/>
  <c r="L6769" i="1" s="1"/>
  <c r="A6770" i="1"/>
  <c r="L6770" i="1" s="1"/>
  <c r="A6771" i="1"/>
  <c r="L6771" i="1" s="1"/>
  <c r="A6772" i="1"/>
  <c r="L6772" i="1" s="1"/>
  <c r="A6773" i="1"/>
  <c r="L6773" i="1" s="1"/>
  <c r="A6774" i="1"/>
  <c r="L6774" i="1" s="1"/>
  <c r="A6775" i="1"/>
  <c r="L6775" i="1" s="1"/>
  <c r="A6776" i="1"/>
  <c r="L6776" i="1" s="1"/>
  <c r="A6777" i="1"/>
  <c r="L6777" i="1" s="1"/>
  <c r="A6778" i="1"/>
  <c r="L6778" i="1" s="1"/>
  <c r="A6779" i="1"/>
  <c r="L6779" i="1" s="1"/>
  <c r="A6780" i="1"/>
  <c r="L6780" i="1" s="1"/>
  <c r="A6781" i="1"/>
  <c r="L6781" i="1" s="1"/>
  <c r="A6782" i="1"/>
  <c r="L6782" i="1" s="1"/>
  <c r="A6783" i="1"/>
  <c r="L6783" i="1" s="1"/>
  <c r="A6784" i="1"/>
  <c r="L6784" i="1" s="1"/>
  <c r="A6785" i="1"/>
  <c r="L6785" i="1" s="1"/>
  <c r="A6786" i="1"/>
  <c r="L6786" i="1" s="1"/>
  <c r="A6787" i="1"/>
  <c r="L6787" i="1" s="1"/>
  <c r="A6788" i="1"/>
  <c r="L6788" i="1" s="1"/>
  <c r="A6789" i="1"/>
  <c r="L6789" i="1" s="1"/>
  <c r="A6790" i="1"/>
  <c r="L6790" i="1" s="1"/>
  <c r="A6791" i="1"/>
  <c r="L6791" i="1" s="1"/>
  <c r="A6792" i="1"/>
  <c r="L6792" i="1" s="1"/>
  <c r="A6793" i="1"/>
  <c r="L6793" i="1" s="1"/>
  <c r="A6794" i="1"/>
  <c r="L6794" i="1" s="1"/>
  <c r="A6795" i="1"/>
  <c r="L6795" i="1" s="1"/>
  <c r="A6796" i="1"/>
  <c r="L6796" i="1" s="1"/>
  <c r="A6797" i="1"/>
  <c r="L6797" i="1" s="1"/>
  <c r="A6798" i="1"/>
  <c r="L6798" i="1" s="1"/>
  <c r="A6799" i="1"/>
  <c r="L6799" i="1" s="1"/>
  <c r="A6800" i="1"/>
  <c r="L6800" i="1" s="1"/>
  <c r="A6801" i="1"/>
  <c r="L6801" i="1" s="1"/>
  <c r="A6802" i="1"/>
  <c r="L6802" i="1" s="1"/>
  <c r="A6803" i="1"/>
  <c r="L6803" i="1" s="1"/>
  <c r="A6804" i="1"/>
  <c r="L6804" i="1" s="1"/>
  <c r="A6805" i="1"/>
  <c r="L6805" i="1" s="1"/>
  <c r="A6806" i="1"/>
  <c r="L6806" i="1" s="1"/>
  <c r="A6807" i="1"/>
  <c r="L6807" i="1" s="1"/>
  <c r="A6808" i="1"/>
  <c r="L6808" i="1" s="1"/>
  <c r="A6809" i="1"/>
  <c r="L6809" i="1" s="1"/>
  <c r="A6810" i="1"/>
  <c r="L6810" i="1" s="1"/>
  <c r="A6811" i="1"/>
  <c r="L6811" i="1" s="1"/>
  <c r="A6812" i="1"/>
  <c r="L6812" i="1" s="1"/>
  <c r="A6813" i="1"/>
  <c r="L6813" i="1" s="1"/>
  <c r="A6814" i="1"/>
  <c r="L6814" i="1" s="1"/>
  <c r="A6815" i="1"/>
  <c r="L6815" i="1" s="1"/>
  <c r="A6816" i="1"/>
  <c r="L6816" i="1" s="1"/>
  <c r="A6817" i="1"/>
  <c r="L6817" i="1" s="1"/>
  <c r="A6818" i="1"/>
  <c r="L6818" i="1" s="1"/>
  <c r="A6819" i="1"/>
  <c r="L6819" i="1" s="1"/>
  <c r="A6820" i="1"/>
  <c r="L6820" i="1" s="1"/>
  <c r="A6821" i="1"/>
  <c r="L6821" i="1" s="1"/>
  <c r="A6822" i="1"/>
  <c r="L6822" i="1" s="1"/>
  <c r="A6823" i="1"/>
  <c r="L6823" i="1" s="1"/>
  <c r="A6824" i="1"/>
  <c r="L6824" i="1" s="1"/>
  <c r="A6825" i="1"/>
  <c r="L6825" i="1" s="1"/>
  <c r="A6826" i="1"/>
  <c r="L6826" i="1" s="1"/>
  <c r="A6827" i="1"/>
  <c r="L6827" i="1" s="1"/>
  <c r="A6828" i="1"/>
  <c r="L6828" i="1" s="1"/>
  <c r="A6829" i="1"/>
  <c r="L6829" i="1" s="1"/>
  <c r="A6830" i="1"/>
  <c r="L6830" i="1" s="1"/>
  <c r="A6831" i="1"/>
  <c r="L6831" i="1" s="1"/>
  <c r="A6832" i="1"/>
  <c r="L6832" i="1" s="1"/>
  <c r="A6833" i="1"/>
  <c r="L6833" i="1" s="1"/>
  <c r="A6834" i="1"/>
  <c r="L6834" i="1" s="1"/>
  <c r="A6835" i="1"/>
  <c r="L6835" i="1" s="1"/>
  <c r="A6836" i="1"/>
  <c r="L6836" i="1" s="1"/>
  <c r="A6837" i="1"/>
  <c r="L6837" i="1" s="1"/>
  <c r="A6838" i="1"/>
  <c r="L6838" i="1" s="1"/>
  <c r="A6839" i="1"/>
  <c r="L6839" i="1" s="1"/>
  <c r="A6840" i="1"/>
  <c r="L6840" i="1" s="1"/>
  <c r="A6841" i="1"/>
  <c r="L6841" i="1" s="1"/>
  <c r="A6842" i="1"/>
  <c r="L6842" i="1" s="1"/>
  <c r="A6843" i="1"/>
  <c r="L6843" i="1" s="1"/>
  <c r="A6844" i="1"/>
  <c r="L6844" i="1" s="1"/>
  <c r="A6845" i="1"/>
  <c r="L6845" i="1" s="1"/>
  <c r="A6846" i="1"/>
  <c r="L6846" i="1" s="1"/>
  <c r="A6847" i="1"/>
  <c r="L6847" i="1" s="1"/>
  <c r="A6848" i="1"/>
  <c r="L6848" i="1" s="1"/>
  <c r="A6849" i="1"/>
  <c r="L6849" i="1" s="1"/>
  <c r="A6850" i="1"/>
  <c r="L6850" i="1" s="1"/>
  <c r="A6851" i="1"/>
  <c r="L6851" i="1" s="1"/>
  <c r="A6852" i="1"/>
  <c r="L6852" i="1" s="1"/>
  <c r="A6853" i="1"/>
  <c r="L6853" i="1" s="1"/>
  <c r="A6854" i="1"/>
  <c r="L6854" i="1" s="1"/>
  <c r="A6855" i="1"/>
  <c r="L6855" i="1" s="1"/>
  <c r="A6856" i="1"/>
  <c r="L6856" i="1" s="1"/>
  <c r="A6857" i="1"/>
  <c r="L6857" i="1" s="1"/>
  <c r="A6858" i="1"/>
  <c r="L6858" i="1" s="1"/>
  <c r="A6859" i="1"/>
  <c r="L6859" i="1" s="1"/>
  <c r="A6860" i="1"/>
  <c r="L6860" i="1" s="1"/>
  <c r="A6861" i="1"/>
  <c r="L6861" i="1" s="1"/>
  <c r="A6862" i="1"/>
  <c r="L6862" i="1" s="1"/>
  <c r="A6863" i="1"/>
  <c r="L6863" i="1" s="1"/>
  <c r="A6864" i="1"/>
  <c r="L6864" i="1" s="1"/>
  <c r="A6865" i="1"/>
  <c r="L6865" i="1" s="1"/>
  <c r="A6866" i="1"/>
  <c r="L6866" i="1" s="1"/>
  <c r="A6867" i="1"/>
  <c r="L6867" i="1" s="1"/>
  <c r="A6868" i="1"/>
  <c r="L6868" i="1" s="1"/>
  <c r="A6869" i="1"/>
  <c r="L6869" i="1" s="1"/>
  <c r="A6870" i="1"/>
  <c r="L6870" i="1" s="1"/>
  <c r="A6871" i="1"/>
  <c r="L6871" i="1" s="1"/>
  <c r="A6872" i="1"/>
  <c r="L6872" i="1" s="1"/>
  <c r="A6873" i="1"/>
  <c r="L6873" i="1" s="1"/>
  <c r="A6874" i="1"/>
  <c r="L6874" i="1" s="1"/>
  <c r="A6875" i="1"/>
  <c r="L6875" i="1" s="1"/>
  <c r="A6876" i="1"/>
  <c r="L6876" i="1" s="1"/>
  <c r="A6877" i="1"/>
  <c r="L6877" i="1" s="1"/>
  <c r="A6878" i="1"/>
  <c r="L6878" i="1" s="1"/>
  <c r="A6879" i="1"/>
  <c r="L6879" i="1" s="1"/>
  <c r="A6880" i="1"/>
  <c r="L6880" i="1" s="1"/>
  <c r="A6881" i="1"/>
  <c r="L6881" i="1" s="1"/>
  <c r="A6882" i="1"/>
  <c r="L6882" i="1" s="1"/>
  <c r="A6883" i="1"/>
  <c r="L6883" i="1" s="1"/>
  <c r="A6884" i="1"/>
  <c r="L6884" i="1" s="1"/>
  <c r="A6885" i="1"/>
  <c r="L6885" i="1" s="1"/>
  <c r="A6886" i="1"/>
  <c r="L6886" i="1" s="1"/>
  <c r="A6887" i="1"/>
  <c r="L6887" i="1" s="1"/>
  <c r="A6888" i="1"/>
  <c r="L6888" i="1" s="1"/>
  <c r="A6889" i="1"/>
  <c r="L6889" i="1" s="1"/>
  <c r="A6890" i="1"/>
  <c r="L6890" i="1" s="1"/>
  <c r="A6891" i="1"/>
  <c r="L6891" i="1" s="1"/>
  <c r="A6892" i="1"/>
  <c r="L6892" i="1" s="1"/>
  <c r="A6893" i="1"/>
  <c r="L6893" i="1" s="1"/>
  <c r="A6894" i="1"/>
  <c r="L6894" i="1" s="1"/>
  <c r="A6895" i="1"/>
  <c r="L6895" i="1" s="1"/>
  <c r="A6896" i="1"/>
  <c r="L6896" i="1" s="1"/>
  <c r="A6897" i="1"/>
  <c r="L6897" i="1" s="1"/>
  <c r="A6898" i="1"/>
  <c r="L6898" i="1" s="1"/>
  <c r="A6899" i="1"/>
  <c r="L6899" i="1" s="1"/>
  <c r="A6900" i="1"/>
  <c r="L6900" i="1" s="1"/>
  <c r="A6901" i="1"/>
  <c r="L6901" i="1" s="1"/>
  <c r="A6902" i="1"/>
  <c r="L6902" i="1" s="1"/>
  <c r="A6903" i="1"/>
  <c r="L6903" i="1" s="1"/>
  <c r="A6904" i="1"/>
  <c r="L6904" i="1" s="1"/>
  <c r="A6905" i="1"/>
  <c r="L6905" i="1" s="1"/>
  <c r="A6906" i="1"/>
  <c r="L6906" i="1" s="1"/>
  <c r="A6907" i="1"/>
  <c r="L6907" i="1" s="1"/>
  <c r="A6908" i="1"/>
  <c r="L6908" i="1" s="1"/>
  <c r="A6909" i="1"/>
  <c r="L6909" i="1" s="1"/>
  <c r="A6910" i="1"/>
  <c r="L6910" i="1" s="1"/>
  <c r="A6911" i="1"/>
  <c r="L6911" i="1" s="1"/>
  <c r="A6912" i="1"/>
  <c r="L6912" i="1" s="1"/>
  <c r="A6913" i="1"/>
  <c r="L6913" i="1" s="1"/>
  <c r="A6914" i="1"/>
  <c r="L6914" i="1" s="1"/>
  <c r="A6915" i="1"/>
  <c r="L6915" i="1" s="1"/>
  <c r="A6916" i="1"/>
  <c r="L6916" i="1" s="1"/>
  <c r="A6917" i="1"/>
  <c r="L6917" i="1" s="1"/>
  <c r="A6918" i="1"/>
  <c r="L6918" i="1" s="1"/>
  <c r="A6919" i="1"/>
  <c r="L6919" i="1" s="1"/>
  <c r="A6920" i="1"/>
  <c r="L6920" i="1" s="1"/>
  <c r="A6921" i="1"/>
  <c r="L6921" i="1" s="1"/>
  <c r="A6922" i="1"/>
  <c r="L6922" i="1" s="1"/>
  <c r="A6923" i="1"/>
  <c r="L6923" i="1" s="1"/>
  <c r="A6924" i="1"/>
  <c r="L6924" i="1" s="1"/>
  <c r="A6925" i="1"/>
  <c r="L6925" i="1" s="1"/>
  <c r="A6926" i="1"/>
  <c r="L6926" i="1" s="1"/>
  <c r="A6927" i="1"/>
  <c r="L6927" i="1" s="1"/>
  <c r="A6928" i="1"/>
  <c r="L6928" i="1" s="1"/>
  <c r="A6929" i="1"/>
  <c r="L6929" i="1" s="1"/>
  <c r="A6930" i="1"/>
  <c r="L6930" i="1" s="1"/>
  <c r="A6931" i="1"/>
  <c r="L6931" i="1" s="1"/>
  <c r="A6932" i="1"/>
  <c r="L6932" i="1" s="1"/>
  <c r="A6933" i="1"/>
  <c r="L6933" i="1" s="1"/>
  <c r="A6934" i="1"/>
  <c r="L6934" i="1" s="1"/>
  <c r="A6935" i="1"/>
  <c r="L6935" i="1" s="1"/>
  <c r="A6936" i="1"/>
  <c r="L6936" i="1" s="1"/>
  <c r="A6937" i="1"/>
  <c r="L6937" i="1" s="1"/>
  <c r="A6938" i="1"/>
  <c r="L6938" i="1" s="1"/>
  <c r="A6939" i="1"/>
  <c r="L6939" i="1" s="1"/>
  <c r="A6940" i="1"/>
  <c r="L6940" i="1" s="1"/>
  <c r="A6941" i="1"/>
  <c r="L6941" i="1" s="1"/>
  <c r="A6942" i="1"/>
  <c r="L6942" i="1" s="1"/>
  <c r="A6943" i="1"/>
  <c r="L6943" i="1" s="1"/>
  <c r="A6944" i="1"/>
  <c r="L6944" i="1" s="1"/>
  <c r="A6945" i="1"/>
  <c r="L6945" i="1" s="1"/>
  <c r="A6946" i="1"/>
  <c r="L6946" i="1" s="1"/>
  <c r="A6947" i="1"/>
  <c r="L6947" i="1" s="1"/>
  <c r="A6948" i="1"/>
  <c r="L6948" i="1" s="1"/>
  <c r="A6949" i="1"/>
  <c r="L6949" i="1" s="1"/>
  <c r="A6950" i="1"/>
  <c r="L6950" i="1" s="1"/>
  <c r="A6951" i="1"/>
  <c r="L6951" i="1" s="1"/>
  <c r="A6952" i="1"/>
  <c r="L6952" i="1" s="1"/>
  <c r="A6953" i="1"/>
  <c r="L6953" i="1" s="1"/>
  <c r="A6954" i="1"/>
  <c r="L6954" i="1" s="1"/>
  <c r="A6955" i="1"/>
  <c r="L6955" i="1" s="1"/>
  <c r="A6956" i="1"/>
  <c r="L6956" i="1" s="1"/>
  <c r="A6957" i="1"/>
  <c r="L6957" i="1" s="1"/>
  <c r="A6958" i="1"/>
  <c r="L6958" i="1" s="1"/>
  <c r="A6959" i="1"/>
  <c r="L6959" i="1" s="1"/>
  <c r="A6960" i="1"/>
  <c r="L6960" i="1" s="1"/>
  <c r="A6961" i="1"/>
  <c r="L6961" i="1" s="1"/>
  <c r="A6962" i="1"/>
  <c r="L6962" i="1" s="1"/>
  <c r="A6963" i="1"/>
  <c r="L6963" i="1" s="1"/>
  <c r="A6964" i="1"/>
  <c r="L6964" i="1" s="1"/>
  <c r="A6965" i="1"/>
  <c r="L6965" i="1" s="1"/>
  <c r="A6966" i="1"/>
  <c r="L6966" i="1" s="1"/>
  <c r="A6967" i="1"/>
  <c r="L6967" i="1" s="1"/>
  <c r="A6968" i="1"/>
  <c r="L6968" i="1" s="1"/>
  <c r="A6969" i="1"/>
  <c r="L6969" i="1" s="1"/>
  <c r="A6970" i="1"/>
  <c r="L6970" i="1" s="1"/>
  <c r="A6971" i="1"/>
  <c r="L6971" i="1" s="1"/>
  <c r="A6972" i="1"/>
  <c r="L6972" i="1" s="1"/>
  <c r="A6973" i="1"/>
  <c r="L6973" i="1" s="1"/>
  <c r="A6974" i="1"/>
  <c r="L6974" i="1" s="1"/>
  <c r="A6975" i="1"/>
  <c r="L6975" i="1" s="1"/>
  <c r="A6976" i="1"/>
  <c r="L6976" i="1" s="1"/>
  <c r="A6977" i="1"/>
  <c r="L6977" i="1" s="1"/>
  <c r="A6978" i="1"/>
  <c r="L6978" i="1" s="1"/>
  <c r="A6979" i="1"/>
  <c r="L6979" i="1" s="1"/>
  <c r="A6980" i="1"/>
  <c r="L6980" i="1" s="1"/>
  <c r="A6981" i="1"/>
  <c r="L6981" i="1" s="1"/>
  <c r="A6982" i="1"/>
  <c r="L6982" i="1" s="1"/>
  <c r="A6983" i="1"/>
  <c r="L6983" i="1" s="1"/>
  <c r="A6984" i="1"/>
  <c r="L6984" i="1" s="1"/>
  <c r="A6985" i="1"/>
  <c r="L6985" i="1" s="1"/>
  <c r="A6986" i="1"/>
  <c r="L6986" i="1" s="1"/>
  <c r="A6987" i="1"/>
  <c r="L6987" i="1" s="1"/>
  <c r="A6988" i="1"/>
  <c r="L6988" i="1" s="1"/>
  <c r="A6989" i="1"/>
  <c r="L6989" i="1" s="1"/>
  <c r="A6990" i="1"/>
  <c r="L6990" i="1" s="1"/>
  <c r="A6991" i="1"/>
  <c r="L6991" i="1" s="1"/>
  <c r="A6992" i="1"/>
  <c r="L6992" i="1" s="1"/>
  <c r="A6993" i="1"/>
  <c r="L6993" i="1" s="1"/>
  <c r="A6994" i="1"/>
  <c r="L6994" i="1" s="1"/>
  <c r="A6995" i="1"/>
  <c r="L6995" i="1" s="1"/>
  <c r="A6996" i="1"/>
  <c r="L6996" i="1" s="1"/>
  <c r="A6997" i="1"/>
  <c r="L6997" i="1" s="1"/>
  <c r="A6998" i="1"/>
  <c r="L6998" i="1" s="1"/>
  <c r="A6999" i="1"/>
  <c r="L6999" i="1" s="1"/>
  <c r="A7000" i="1"/>
  <c r="L7000" i="1" s="1"/>
  <c r="A7001" i="1"/>
  <c r="L7001" i="1" s="1"/>
  <c r="A7002" i="1"/>
  <c r="L7002" i="1" s="1"/>
  <c r="A7003" i="1"/>
  <c r="L7003" i="1" s="1"/>
  <c r="A7004" i="1"/>
  <c r="L7004" i="1" s="1"/>
  <c r="A7005" i="1"/>
  <c r="L7005" i="1" s="1"/>
  <c r="A7006" i="1"/>
  <c r="L7006" i="1" s="1"/>
  <c r="A7007" i="1"/>
  <c r="L7007" i="1" s="1"/>
  <c r="A7008" i="1"/>
  <c r="L7008" i="1" s="1"/>
  <c r="A7009" i="1"/>
  <c r="L7009" i="1" s="1"/>
  <c r="A7010" i="1"/>
  <c r="L7010" i="1" s="1"/>
  <c r="A7011" i="1"/>
  <c r="L7011" i="1" s="1"/>
  <c r="A7012" i="1"/>
  <c r="L7012" i="1" s="1"/>
  <c r="A7013" i="1"/>
  <c r="L7013" i="1" s="1"/>
  <c r="A7014" i="1"/>
  <c r="L7014" i="1" s="1"/>
  <c r="A7015" i="1"/>
  <c r="L7015" i="1" s="1"/>
  <c r="A7016" i="1"/>
  <c r="L7016" i="1" s="1"/>
  <c r="A7017" i="1"/>
  <c r="L7017" i="1" s="1"/>
  <c r="A7018" i="1"/>
  <c r="L7018" i="1" s="1"/>
  <c r="A7019" i="1"/>
  <c r="L7019" i="1" s="1"/>
  <c r="A7020" i="1"/>
  <c r="L7020" i="1" s="1"/>
  <c r="A7021" i="1"/>
  <c r="L7021" i="1" s="1"/>
  <c r="A7022" i="1"/>
  <c r="L7022" i="1" s="1"/>
  <c r="A7023" i="1"/>
  <c r="L7023" i="1" s="1"/>
  <c r="A7024" i="1"/>
  <c r="L7024" i="1" s="1"/>
  <c r="A7025" i="1"/>
  <c r="L7025" i="1" s="1"/>
  <c r="A7026" i="1"/>
  <c r="L7026" i="1" s="1"/>
  <c r="A7027" i="1"/>
  <c r="L7027" i="1" s="1"/>
  <c r="A7028" i="1"/>
  <c r="L7028" i="1" s="1"/>
  <c r="A7029" i="1"/>
  <c r="L7029" i="1" s="1"/>
  <c r="A7030" i="1"/>
  <c r="L7030" i="1" s="1"/>
  <c r="A7031" i="1"/>
  <c r="L7031" i="1" s="1"/>
  <c r="A7032" i="1"/>
  <c r="L7032" i="1" s="1"/>
  <c r="A7033" i="1"/>
  <c r="L7033" i="1" s="1"/>
  <c r="A7034" i="1"/>
  <c r="L7034" i="1" s="1"/>
  <c r="A7035" i="1"/>
  <c r="L7035" i="1" s="1"/>
  <c r="A7036" i="1"/>
  <c r="L7036" i="1" s="1"/>
  <c r="A7037" i="1"/>
  <c r="L7037" i="1" s="1"/>
  <c r="A7038" i="1"/>
  <c r="L7038" i="1" s="1"/>
  <c r="A7039" i="1"/>
  <c r="L7039" i="1" s="1"/>
  <c r="A7040" i="1"/>
  <c r="L7040" i="1" s="1"/>
  <c r="A7041" i="1"/>
  <c r="L7041" i="1" s="1"/>
  <c r="A7042" i="1"/>
  <c r="L7042" i="1" s="1"/>
  <c r="A7043" i="1"/>
  <c r="L7043" i="1" s="1"/>
  <c r="A7044" i="1"/>
  <c r="L7044" i="1" s="1"/>
  <c r="A7045" i="1"/>
  <c r="L7045" i="1" s="1"/>
  <c r="A7046" i="1"/>
  <c r="L7046" i="1" s="1"/>
  <c r="A7047" i="1"/>
  <c r="L7047" i="1" s="1"/>
  <c r="A7048" i="1"/>
  <c r="L7048" i="1" s="1"/>
  <c r="A7049" i="1"/>
  <c r="L7049" i="1" s="1"/>
  <c r="A7050" i="1"/>
  <c r="L7050" i="1" s="1"/>
  <c r="A7051" i="1"/>
  <c r="L7051" i="1" s="1"/>
  <c r="A7052" i="1"/>
  <c r="L7052" i="1" s="1"/>
  <c r="A7053" i="1"/>
  <c r="L7053" i="1" s="1"/>
  <c r="A7054" i="1"/>
  <c r="L7054" i="1" s="1"/>
  <c r="A7055" i="1"/>
  <c r="L7055" i="1" s="1"/>
  <c r="A7056" i="1"/>
  <c r="L7056" i="1" s="1"/>
  <c r="A7057" i="1"/>
  <c r="L7057" i="1" s="1"/>
  <c r="A7058" i="1"/>
  <c r="L7058" i="1" s="1"/>
  <c r="A7059" i="1"/>
  <c r="L7059" i="1" s="1"/>
  <c r="A7060" i="1"/>
  <c r="L7060" i="1" s="1"/>
  <c r="A7061" i="1"/>
  <c r="L7061" i="1" s="1"/>
  <c r="A7062" i="1"/>
  <c r="L7062" i="1" s="1"/>
  <c r="A7063" i="1"/>
  <c r="L7063" i="1" s="1"/>
  <c r="A7064" i="1"/>
  <c r="L7064" i="1" s="1"/>
  <c r="A7065" i="1"/>
  <c r="L7065" i="1" s="1"/>
  <c r="A7066" i="1"/>
  <c r="L7066" i="1" s="1"/>
  <c r="A7067" i="1"/>
  <c r="L7067" i="1" s="1"/>
  <c r="A7068" i="1"/>
  <c r="L7068" i="1" s="1"/>
  <c r="A7069" i="1"/>
  <c r="L7069" i="1" s="1"/>
  <c r="A7070" i="1"/>
  <c r="L7070" i="1" s="1"/>
  <c r="A7071" i="1"/>
  <c r="L7071" i="1" s="1"/>
  <c r="A7072" i="1"/>
  <c r="L7072" i="1" s="1"/>
  <c r="A7073" i="1"/>
  <c r="L7073" i="1" s="1"/>
  <c r="A7074" i="1"/>
  <c r="L7074" i="1" s="1"/>
  <c r="A7075" i="1"/>
  <c r="L7075" i="1" s="1"/>
  <c r="A7076" i="1"/>
  <c r="L7076" i="1" s="1"/>
  <c r="A7077" i="1"/>
  <c r="L7077" i="1" s="1"/>
  <c r="A7078" i="1"/>
  <c r="L7078" i="1" s="1"/>
  <c r="A7079" i="1"/>
  <c r="L7079" i="1" s="1"/>
  <c r="A7080" i="1"/>
  <c r="L7080" i="1" s="1"/>
  <c r="A7081" i="1"/>
  <c r="L7081" i="1" s="1"/>
  <c r="A7082" i="1"/>
  <c r="L7082" i="1" s="1"/>
  <c r="A7083" i="1"/>
  <c r="L7083" i="1" s="1"/>
  <c r="A7084" i="1"/>
  <c r="L7084" i="1" s="1"/>
  <c r="A7085" i="1"/>
  <c r="L7085" i="1" s="1"/>
  <c r="A7086" i="1"/>
  <c r="L7086" i="1" s="1"/>
  <c r="A7087" i="1"/>
  <c r="L7087" i="1" s="1"/>
  <c r="A7088" i="1"/>
  <c r="L7088" i="1" s="1"/>
  <c r="A7089" i="1"/>
  <c r="L7089" i="1" s="1"/>
  <c r="A7090" i="1"/>
  <c r="L7090" i="1" s="1"/>
  <c r="A7091" i="1"/>
  <c r="L7091" i="1" s="1"/>
  <c r="A7092" i="1"/>
  <c r="L7092" i="1" s="1"/>
  <c r="A7093" i="1"/>
  <c r="L7093" i="1" s="1"/>
  <c r="A7094" i="1"/>
  <c r="L7094" i="1" s="1"/>
  <c r="A7095" i="1"/>
  <c r="L7095" i="1" s="1"/>
  <c r="A7096" i="1"/>
  <c r="L7096" i="1" s="1"/>
  <c r="A7097" i="1"/>
  <c r="L7097" i="1" s="1"/>
  <c r="A7098" i="1"/>
  <c r="L7098" i="1" s="1"/>
  <c r="A7099" i="1"/>
  <c r="L7099" i="1" s="1"/>
  <c r="A7100" i="1"/>
  <c r="L7100" i="1" s="1"/>
  <c r="A7101" i="1"/>
  <c r="L7101" i="1" s="1"/>
  <c r="A7102" i="1"/>
  <c r="L7102" i="1" s="1"/>
  <c r="A7103" i="1"/>
  <c r="L7103" i="1" s="1"/>
  <c r="A7104" i="1"/>
  <c r="L7104" i="1" s="1"/>
  <c r="A7105" i="1"/>
  <c r="L7105" i="1" s="1"/>
  <c r="A7106" i="1"/>
  <c r="L7106" i="1" s="1"/>
  <c r="A7107" i="1"/>
  <c r="L7107" i="1" s="1"/>
  <c r="A7108" i="1"/>
  <c r="L7108" i="1" s="1"/>
  <c r="A7109" i="1"/>
  <c r="L7109" i="1" s="1"/>
  <c r="A7110" i="1"/>
  <c r="L7110" i="1" s="1"/>
  <c r="A7111" i="1"/>
  <c r="L7111" i="1" s="1"/>
  <c r="A7112" i="1"/>
  <c r="L7112" i="1" s="1"/>
  <c r="A7113" i="1"/>
  <c r="L7113" i="1" s="1"/>
  <c r="A7114" i="1"/>
  <c r="L7114" i="1" s="1"/>
  <c r="A7115" i="1"/>
  <c r="L7115" i="1" s="1"/>
  <c r="A7116" i="1"/>
  <c r="L7116" i="1" s="1"/>
  <c r="A7117" i="1"/>
  <c r="L7117" i="1" s="1"/>
  <c r="A7118" i="1"/>
  <c r="L7118" i="1" s="1"/>
  <c r="A7119" i="1"/>
  <c r="L7119" i="1" s="1"/>
  <c r="A7120" i="1"/>
  <c r="L7120" i="1" s="1"/>
  <c r="A7121" i="1"/>
  <c r="L7121" i="1" s="1"/>
  <c r="A7122" i="1"/>
  <c r="L7122" i="1" s="1"/>
  <c r="A7123" i="1"/>
  <c r="L7123" i="1" s="1"/>
  <c r="A7124" i="1"/>
  <c r="L7124" i="1" s="1"/>
  <c r="A7125" i="1"/>
  <c r="L7125" i="1" s="1"/>
  <c r="A7126" i="1"/>
  <c r="L7126" i="1" s="1"/>
  <c r="A7127" i="1"/>
  <c r="L7127" i="1" s="1"/>
  <c r="A7128" i="1"/>
  <c r="L7128" i="1" s="1"/>
  <c r="A7129" i="1"/>
  <c r="L7129" i="1" s="1"/>
  <c r="A7130" i="1"/>
  <c r="L7130" i="1" s="1"/>
  <c r="A7131" i="1"/>
  <c r="L7131" i="1" s="1"/>
  <c r="A7132" i="1"/>
  <c r="L7132" i="1" s="1"/>
  <c r="A7133" i="1"/>
  <c r="L7133" i="1" s="1"/>
  <c r="A7134" i="1"/>
  <c r="L7134" i="1" s="1"/>
  <c r="A7135" i="1"/>
  <c r="L7135" i="1" s="1"/>
  <c r="A7136" i="1"/>
  <c r="L7136" i="1" s="1"/>
  <c r="A7137" i="1"/>
  <c r="L7137" i="1" s="1"/>
  <c r="A7138" i="1"/>
  <c r="L7138" i="1" s="1"/>
  <c r="A7139" i="1"/>
  <c r="L7139" i="1" s="1"/>
  <c r="A7140" i="1"/>
  <c r="L7140" i="1" s="1"/>
  <c r="A7141" i="1"/>
  <c r="L7141" i="1" s="1"/>
  <c r="A7142" i="1"/>
  <c r="L7142" i="1" s="1"/>
  <c r="A7143" i="1"/>
  <c r="L7143" i="1" s="1"/>
  <c r="A7144" i="1"/>
  <c r="L7144" i="1" s="1"/>
  <c r="A7145" i="1"/>
  <c r="L7145" i="1" s="1"/>
  <c r="A7146" i="1"/>
  <c r="L7146" i="1" s="1"/>
  <c r="A7147" i="1"/>
  <c r="L7147" i="1" s="1"/>
  <c r="A7148" i="1"/>
  <c r="L7148" i="1" s="1"/>
  <c r="A7149" i="1"/>
  <c r="L7149" i="1" s="1"/>
  <c r="A7150" i="1"/>
  <c r="L7150" i="1" s="1"/>
  <c r="A7151" i="1"/>
  <c r="L7151" i="1" s="1"/>
  <c r="A7152" i="1"/>
  <c r="L7152" i="1" s="1"/>
  <c r="A7153" i="1"/>
  <c r="L7153" i="1" s="1"/>
  <c r="A7154" i="1"/>
  <c r="L7154" i="1" s="1"/>
  <c r="A7155" i="1"/>
  <c r="L7155" i="1" s="1"/>
  <c r="A7156" i="1"/>
  <c r="L7156" i="1" s="1"/>
  <c r="A7157" i="1"/>
  <c r="L7157" i="1" s="1"/>
  <c r="A7158" i="1"/>
  <c r="L7158" i="1" s="1"/>
  <c r="A7159" i="1"/>
  <c r="L7159" i="1" s="1"/>
  <c r="A7160" i="1"/>
  <c r="L7160" i="1" s="1"/>
  <c r="A7161" i="1"/>
  <c r="L7161" i="1" s="1"/>
  <c r="A7162" i="1"/>
  <c r="L7162" i="1" s="1"/>
  <c r="A7163" i="1"/>
  <c r="L7163" i="1" s="1"/>
  <c r="A7164" i="1"/>
  <c r="L7164" i="1" s="1"/>
  <c r="A7165" i="1"/>
  <c r="L7165" i="1" s="1"/>
  <c r="A7166" i="1"/>
  <c r="L7166" i="1" s="1"/>
  <c r="A7167" i="1"/>
  <c r="L7167" i="1" s="1"/>
  <c r="A7168" i="1"/>
  <c r="L7168" i="1" s="1"/>
  <c r="A7169" i="1"/>
  <c r="L7169" i="1" s="1"/>
  <c r="A7170" i="1"/>
  <c r="L7170" i="1" s="1"/>
  <c r="A7171" i="1"/>
  <c r="L7171" i="1" s="1"/>
  <c r="A7172" i="1"/>
  <c r="L7172" i="1" s="1"/>
  <c r="A7173" i="1"/>
  <c r="L7173" i="1" s="1"/>
  <c r="A7174" i="1"/>
  <c r="L7174" i="1" s="1"/>
  <c r="A7175" i="1"/>
  <c r="L7175" i="1" s="1"/>
  <c r="A7176" i="1"/>
  <c r="L7176" i="1" s="1"/>
  <c r="A7177" i="1"/>
  <c r="L7177" i="1" s="1"/>
  <c r="A7178" i="1"/>
  <c r="L7178" i="1" s="1"/>
  <c r="A7179" i="1"/>
  <c r="L7179" i="1" s="1"/>
  <c r="A7180" i="1"/>
  <c r="L7180" i="1" s="1"/>
  <c r="A7181" i="1"/>
  <c r="L7181" i="1" s="1"/>
  <c r="A7182" i="1"/>
  <c r="L7182" i="1" s="1"/>
  <c r="A7183" i="1"/>
  <c r="L7183" i="1" s="1"/>
  <c r="A7184" i="1"/>
  <c r="L7184" i="1" s="1"/>
  <c r="A7185" i="1"/>
  <c r="L7185" i="1" s="1"/>
  <c r="A7186" i="1"/>
  <c r="L7186" i="1" s="1"/>
  <c r="A7187" i="1"/>
  <c r="L7187" i="1" s="1"/>
  <c r="A7188" i="1"/>
  <c r="L7188" i="1" s="1"/>
  <c r="A7189" i="1"/>
  <c r="L7189" i="1" s="1"/>
  <c r="A7190" i="1"/>
  <c r="L7190" i="1" s="1"/>
  <c r="A7191" i="1"/>
  <c r="L7191" i="1" s="1"/>
  <c r="A7192" i="1"/>
  <c r="L7192" i="1" s="1"/>
  <c r="A7193" i="1"/>
  <c r="L7193" i="1" s="1"/>
  <c r="A7194" i="1"/>
  <c r="L7194" i="1" s="1"/>
  <c r="A7195" i="1"/>
  <c r="L7195" i="1" s="1"/>
  <c r="A7196" i="1"/>
  <c r="L7196" i="1" s="1"/>
  <c r="A7197" i="1"/>
  <c r="L7197" i="1" s="1"/>
  <c r="A7198" i="1"/>
  <c r="L7198" i="1" s="1"/>
  <c r="A7199" i="1"/>
  <c r="L7199" i="1" s="1"/>
  <c r="A7200" i="1"/>
  <c r="L7200" i="1" s="1"/>
  <c r="A7201" i="1"/>
  <c r="L7201" i="1" s="1"/>
  <c r="A7202" i="1"/>
  <c r="L7202" i="1" s="1"/>
  <c r="A7203" i="1"/>
  <c r="L7203" i="1" s="1"/>
  <c r="A7204" i="1"/>
  <c r="L7204" i="1" s="1"/>
  <c r="A7205" i="1"/>
  <c r="L7205" i="1" s="1"/>
  <c r="A7206" i="1"/>
  <c r="L7206" i="1" s="1"/>
  <c r="A7207" i="1"/>
  <c r="L7207" i="1" s="1"/>
  <c r="A7208" i="1"/>
  <c r="L7208" i="1" s="1"/>
  <c r="A7209" i="1"/>
  <c r="L7209" i="1" s="1"/>
  <c r="A7210" i="1"/>
  <c r="L7210" i="1" s="1"/>
  <c r="A7211" i="1"/>
  <c r="L7211" i="1" s="1"/>
  <c r="A7212" i="1"/>
  <c r="L7212" i="1" s="1"/>
  <c r="A7213" i="1"/>
  <c r="L7213" i="1" s="1"/>
  <c r="A7214" i="1"/>
  <c r="L7214" i="1" s="1"/>
  <c r="A7215" i="1"/>
  <c r="L7215" i="1" s="1"/>
  <c r="A7216" i="1"/>
  <c r="L7216" i="1" s="1"/>
  <c r="A7217" i="1"/>
  <c r="L7217" i="1" s="1"/>
  <c r="A7218" i="1"/>
  <c r="L7218" i="1" s="1"/>
  <c r="A7219" i="1"/>
  <c r="L7219" i="1" s="1"/>
  <c r="A7220" i="1"/>
  <c r="L7220" i="1" s="1"/>
  <c r="A7221" i="1"/>
  <c r="L7221" i="1" s="1"/>
  <c r="A7222" i="1"/>
  <c r="L7222" i="1" s="1"/>
  <c r="A7223" i="1"/>
  <c r="L7223" i="1" s="1"/>
  <c r="A7224" i="1"/>
  <c r="L7224" i="1" s="1"/>
  <c r="A7225" i="1"/>
  <c r="L7225" i="1" s="1"/>
  <c r="A7226" i="1"/>
  <c r="L7226" i="1" s="1"/>
  <c r="A7227" i="1"/>
  <c r="L7227" i="1" s="1"/>
  <c r="A7228" i="1"/>
  <c r="L7228" i="1" s="1"/>
  <c r="A7229" i="1"/>
  <c r="L7229" i="1" s="1"/>
  <c r="A7230" i="1"/>
  <c r="L7230" i="1" s="1"/>
  <c r="A7231" i="1"/>
  <c r="L7231" i="1" s="1"/>
  <c r="A7232" i="1"/>
  <c r="L7232" i="1" s="1"/>
  <c r="A7233" i="1"/>
  <c r="L7233" i="1" s="1"/>
  <c r="A7234" i="1"/>
  <c r="L7234" i="1" s="1"/>
  <c r="A7235" i="1"/>
  <c r="L7235" i="1" s="1"/>
  <c r="A7236" i="1"/>
  <c r="L7236" i="1" s="1"/>
  <c r="A7237" i="1"/>
  <c r="L7237" i="1" s="1"/>
  <c r="A7238" i="1"/>
  <c r="L7238" i="1" s="1"/>
  <c r="A7239" i="1"/>
  <c r="L7239" i="1" s="1"/>
  <c r="A7240" i="1"/>
  <c r="L7240" i="1" s="1"/>
  <c r="A7241" i="1"/>
  <c r="L7241" i="1" s="1"/>
  <c r="A7242" i="1"/>
  <c r="L7242" i="1" s="1"/>
  <c r="A7243" i="1"/>
  <c r="L7243" i="1" s="1"/>
  <c r="A7244" i="1"/>
  <c r="L7244" i="1" s="1"/>
  <c r="A7245" i="1"/>
  <c r="L7245" i="1" s="1"/>
  <c r="A7246" i="1"/>
  <c r="L7246" i="1" s="1"/>
  <c r="A7247" i="1"/>
  <c r="L7247" i="1" s="1"/>
  <c r="A7248" i="1"/>
  <c r="L7248" i="1" s="1"/>
  <c r="A7249" i="1"/>
  <c r="L7249" i="1" s="1"/>
  <c r="A7250" i="1"/>
  <c r="L7250" i="1" s="1"/>
  <c r="A7251" i="1"/>
  <c r="L7251" i="1" s="1"/>
  <c r="A7252" i="1"/>
  <c r="L7252" i="1" s="1"/>
  <c r="A7253" i="1"/>
  <c r="L7253" i="1" s="1"/>
  <c r="A7254" i="1"/>
  <c r="L7254" i="1" s="1"/>
  <c r="A7255" i="1"/>
  <c r="L7255" i="1" s="1"/>
  <c r="A7256" i="1"/>
  <c r="L7256" i="1" s="1"/>
  <c r="A7257" i="1"/>
  <c r="L7257" i="1" s="1"/>
  <c r="A7258" i="1"/>
  <c r="L7258" i="1" s="1"/>
  <c r="A7259" i="1"/>
  <c r="L7259" i="1" s="1"/>
  <c r="A7260" i="1"/>
  <c r="L7260" i="1" s="1"/>
  <c r="A7261" i="1"/>
  <c r="L7261" i="1" s="1"/>
  <c r="A7262" i="1"/>
  <c r="L7262" i="1" s="1"/>
  <c r="A7263" i="1"/>
  <c r="L7263" i="1" s="1"/>
  <c r="A7264" i="1"/>
  <c r="L7264" i="1" s="1"/>
  <c r="A7265" i="1"/>
  <c r="L7265" i="1" s="1"/>
  <c r="A7266" i="1"/>
  <c r="L7266" i="1" s="1"/>
  <c r="A7267" i="1"/>
  <c r="L7267" i="1" s="1"/>
  <c r="A7268" i="1"/>
  <c r="L7268" i="1" s="1"/>
  <c r="A7269" i="1"/>
  <c r="L7269" i="1" s="1"/>
  <c r="A7270" i="1"/>
  <c r="L7270" i="1" s="1"/>
  <c r="A7271" i="1"/>
  <c r="L7271" i="1" s="1"/>
  <c r="A7272" i="1"/>
  <c r="L7272" i="1" s="1"/>
  <c r="A7273" i="1"/>
  <c r="L7273" i="1" s="1"/>
  <c r="A7274" i="1"/>
  <c r="L7274" i="1" s="1"/>
  <c r="A7275" i="1"/>
  <c r="L7275" i="1" s="1"/>
  <c r="A7276" i="1"/>
  <c r="L7276" i="1" s="1"/>
  <c r="A7277" i="1"/>
  <c r="L7277" i="1" s="1"/>
  <c r="A7278" i="1"/>
  <c r="L7278" i="1" s="1"/>
  <c r="A7279" i="1"/>
  <c r="L7279" i="1" s="1"/>
  <c r="A7280" i="1"/>
  <c r="L7280" i="1" s="1"/>
  <c r="A7281" i="1"/>
  <c r="L7281" i="1" s="1"/>
  <c r="A7282" i="1"/>
  <c r="L7282" i="1" s="1"/>
  <c r="A7283" i="1"/>
  <c r="L7283" i="1" s="1"/>
  <c r="A7284" i="1"/>
  <c r="L7284" i="1" s="1"/>
  <c r="A7285" i="1"/>
  <c r="L7285" i="1" s="1"/>
  <c r="A7286" i="1"/>
  <c r="L7286" i="1" s="1"/>
  <c r="A7287" i="1"/>
  <c r="L7287" i="1" s="1"/>
  <c r="A7288" i="1"/>
  <c r="L7288" i="1" s="1"/>
  <c r="A7289" i="1"/>
  <c r="L7289" i="1" s="1"/>
  <c r="A7290" i="1"/>
  <c r="L7290" i="1" s="1"/>
  <c r="A7291" i="1"/>
  <c r="L7291" i="1" s="1"/>
  <c r="A7292" i="1"/>
  <c r="L7292" i="1" s="1"/>
  <c r="A7293" i="1"/>
  <c r="L7293" i="1" s="1"/>
  <c r="A7294" i="1"/>
  <c r="L7294" i="1" s="1"/>
  <c r="A7295" i="1"/>
  <c r="L7295" i="1" s="1"/>
  <c r="A7296" i="1"/>
  <c r="L7296" i="1" s="1"/>
  <c r="A7297" i="1"/>
  <c r="L7297" i="1" s="1"/>
  <c r="A7298" i="1"/>
  <c r="L7298" i="1" s="1"/>
  <c r="A7299" i="1"/>
  <c r="L7299" i="1" s="1"/>
  <c r="A7300" i="1"/>
  <c r="L7300" i="1" s="1"/>
  <c r="A7301" i="1"/>
  <c r="L7301" i="1" s="1"/>
  <c r="A7302" i="1"/>
  <c r="L7302" i="1" s="1"/>
  <c r="A7303" i="1"/>
  <c r="L7303" i="1" s="1"/>
  <c r="A7304" i="1"/>
  <c r="L7304" i="1" s="1"/>
  <c r="A7305" i="1"/>
  <c r="L7305" i="1" s="1"/>
  <c r="A7306" i="1"/>
  <c r="L7306" i="1" s="1"/>
  <c r="A7307" i="1"/>
  <c r="L7307" i="1" s="1"/>
  <c r="A7308" i="1"/>
  <c r="L7308" i="1" s="1"/>
  <c r="A7309" i="1"/>
  <c r="L7309" i="1" s="1"/>
  <c r="A7310" i="1"/>
  <c r="L7310" i="1" s="1"/>
  <c r="A7311" i="1"/>
  <c r="L7311" i="1" s="1"/>
  <c r="A7312" i="1"/>
  <c r="L7312" i="1" s="1"/>
  <c r="A7313" i="1"/>
  <c r="L7313" i="1" s="1"/>
  <c r="A7314" i="1"/>
  <c r="L7314" i="1" s="1"/>
  <c r="A7315" i="1"/>
  <c r="L7315" i="1" s="1"/>
  <c r="A7316" i="1"/>
  <c r="L7316" i="1" s="1"/>
  <c r="A7317" i="1"/>
  <c r="L7317" i="1" s="1"/>
  <c r="A7318" i="1"/>
  <c r="L7318" i="1" s="1"/>
  <c r="A7319" i="1"/>
  <c r="L7319" i="1" s="1"/>
  <c r="A7320" i="1"/>
  <c r="L7320" i="1" s="1"/>
  <c r="A7321" i="1"/>
  <c r="L7321" i="1" s="1"/>
  <c r="A7322" i="1"/>
  <c r="L7322" i="1" s="1"/>
  <c r="A7323" i="1"/>
  <c r="L7323" i="1" s="1"/>
  <c r="A7324" i="1"/>
  <c r="L7324" i="1" s="1"/>
  <c r="A7325" i="1"/>
  <c r="L7325" i="1" s="1"/>
  <c r="A7326" i="1"/>
  <c r="L7326" i="1" s="1"/>
  <c r="A7327" i="1"/>
  <c r="L7327" i="1" s="1"/>
  <c r="A7328" i="1"/>
  <c r="L7328" i="1" s="1"/>
  <c r="A7329" i="1"/>
  <c r="L7329" i="1" s="1"/>
  <c r="A7330" i="1"/>
  <c r="L7330" i="1" s="1"/>
  <c r="A7331" i="1"/>
  <c r="L7331" i="1" s="1"/>
  <c r="A7332" i="1"/>
  <c r="L7332" i="1" s="1"/>
  <c r="A7333" i="1"/>
  <c r="L7333" i="1" s="1"/>
  <c r="A7334" i="1"/>
  <c r="L7334" i="1" s="1"/>
  <c r="A7335" i="1"/>
  <c r="L7335" i="1" s="1"/>
  <c r="A7336" i="1"/>
  <c r="L7336" i="1" s="1"/>
  <c r="A7337" i="1"/>
  <c r="L7337" i="1" s="1"/>
  <c r="A7338" i="1"/>
  <c r="L7338" i="1" s="1"/>
  <c r="A7339" i="1"/>
  <c r="L7339" i="1" s="1"/>
  <c r="A7340" i="1"/>
  <c r="L7340" i="1" s="1"/>
  <c r="A7341" i="1"/>
  <c r="L7341" i="1" s="1"/>
  <c r="A7342" i="1"/>
  <c r="L7342" i="1" s="1"/>
  <c r="A7343" i="1"/>
  <c r="L7343" i="1" s="1"/>
  <c r="A7344" i="1"/>
  <c r="L7344" i="1" s="1"/>
  <c r="A7345" i="1"/>
  <c r="L7345" i="1" s="1"/>
  <c r="A7346" i="1"/>
  <c r="L7346" i="1" s="1"/>
  <c r="A7347" i="1"/>
  <c r="L7347" i="1" s="1"/>
  <c r="A7348" i="1"/>
  <c r="L7348" i="1" s="1"/>
  <c r="A7349" i="1"/>
  <c r="L7349" i="1" s="1"/>
  <c r="A7350" i="1"/>
  <c r="L7350" i="1" s="1"/>
  <c r="A7351" i="1"/>
  <c r="L7351" i="1" s="1"/>
  <c r="A7352" i="1"/>
  <c r="L7352" i="1" s="1"/>
  <c r="A7353" i="1"/>
  <c r="L7353" i="1" s="1"/>
  <c r="A7354" i="1"/>
  <c r="L7354" i="1" s="1"/>
  <c r="A7355" i="1"/>
  <c r="L7355" i="1" s="1"/>
  <c r="A7356" i="1"/>
  <c r="L7356" i="1" s="1"/>
  <c r="A7357" i="1"/>
  <c r="L7357" i="1" s="1"/>
  <c r="A7358" i="1"/>
  <c r="L7358" i="1" s="1"/>
  <c r="A7359" i="1"/>
  <c r="L7359" i="1" s="1"/>
  <c r="A7360" i="1"/>
  <c r="L7360" i="1" s="1"/>
  <c r="A7361" i="1"/>
  <c r="L7361" i="1" s="1"/>
  <c r="A7362" i="1"/>
  <c r="L7362" i="1" s="1"/>
  <c r="A7363" i="1"/>
  <c r="L7363" i="1" s="1"/>
  <c r="A7364" i="1"/>
  <c r="L7364" i="1" s="1"/>
  <c r="A7365" i="1"/>
  <c r="L7365" i="1" s="1"/>
  <c r="A7366" i="1"/>
  <c r="L7366" i="1" s="1"/>
  <c r="A7367" i="1"/>
  <c r="L7367" i="1" s="1"/>
  <c r="A7368" i="1"/>
  <c r="L7368" i="1" s="1"/>
  <c r="A7369" i="1"/>
  <c r="L7369" i="1" s="1"/>
  <c r="A7370" i="1"/>
  <c r="L7370" i="1" s="1"/>
  <c r="A7371" i="1"/>
  <c r="L7371" i="1" s="1"/>
  <c r="A7372" i="1"/>
  <c r="L7372" i="1" s="1"/>
  <c r="A7373" i="1"/>
  <c r="L7373" i="1" s="1"/>
  <c r="A7374" i="1"/>
  <c r="L7374" i="1" s="1"/>
  <c r="A7375" i="1"/>
  <c r="L7375" i="1" s="1"/>
  <c r="A7376" i="1"/>
  <c r="L7376" i="1" s="1"/>
  <c r="A7377" i="1"/>
  <c r="L7377" i="1" s="1"/>
  <c r="A7378" i="1"/>
  <c r="L7378" i="1" s="1"/>
  <c r="A7379" i="1"/>
  <c r="L7379" i="1" s="1"/>
  <c r="A7380" i="1"/>
  <c r="L7380" i="1" s="1"/>
  <c r="A7381" i="1"/>
  <c r="L7381" i="1" s="1"/>
  <c r="A7382" i="1"/>
  <c r="L7382" i="1" s="1"/>
  <c r="A7383" i="1"/>
  <c r="L7383" i="1" s="1"/>
  <c r="A7384" i="1"/>
  <c r="L7384" i="1" s="1"/>
  <c r="A7385" i="1"/>
  <c r="L7385" i="1" s="1"/>
  <c r="A7386" i="1"/>
  <c r="L7386" i="1" s="1"/>
  <c r="A7387" i="1"/>
  <c r="L7387" i="1" s="1"/>
  <c r="A7388" i="1"/>
  <c r="L7388" i="1" s="1"/>
  <c r="A7389" i="1"/>
  <c r="L7389" i="1" s="1"/>
  <c r="A7390" i="1"/>
  <c r="L7390" i="1" s="1"/>
  <c r="A7391" i="1"/>
  <c r="L7391" i="1" s="1"/>
  <c r="A7392" i="1"/>
  <c r="L7392" i="1" s="1"/>
  <c r="A7393" i="1"/>
  <c r="L7393" i="1" s="1"/>
  <c r="A7394" i="1"/>
  <c r="L7394" i="1" s="1"/>
  <c r="A7395" i="1"/>
  <c r="L7395" i="1" s="1"/>
  <c r="A7396" i="1"/>
  <c r="L7396" i="1" s="1"/>
  <c r="A7397" i="1"/>
  <c r="L7397" i="1" s="1"/>
  <c r="A7398" i="1"/>
  <c r="L7398" i="1" s="1"/>
  <c r="A7399" i="1"/>
  <c r="L7399" i="1" s="1"/>
  <c r="A7400" i="1"/>
  <c r="L7400" i="1" s="1"/>
  <c r="A7401" i="1"/>
  <c r="L7401" i="1" s="1"/>
  <c r="A7402" i="1"/>
  <c r="L7402" i="1" s="1"/>
  <c r="A7403" i="1"/>
  <c r="L7403" i="1" s="1"/>
  <c r="A7404" i="1"/>
  <c r="L7404" i="1" s="1"/>
  <c r="A7405" i="1"/>
  <c r="L7405" i="1" s="1"/>
  <c r="A7406" i="1"/>
  <c r="L7406" i="1" s="1"/>
  <c r="A7407" i="1"/>
  <c r="L7407" i="1" s="1"/>
  <c r="A7408" i="1"/>
  <c r="L7408" i="1" s="1"/>
  <c r="A7409" i="1"/>
  <c r="L7409" i="1" s="1"/>
  <c r="A7410" i="1"/>
  <c r="L7410" i="1" s="1"/>
  <c r="A7411" i="1"/>
  <c r="L7411" i="1" s="1"/>
  <c r="A7412" i="1"/>
  <c r="L7412" i="1" s="1"/>
  <c r="A7413" i="1"/>
  <c r="L7413" i="1" s="1"/>
  <c r="A7414" i="1"/>
  <c r="L7414" i="1" s="1"/>
  <c r="A7415" i="1"/>
  <c r="L7415" i="1" s="1"/>
  <c r="A7416" i="1"/>
  <c r="L7416" i="1" s="1"/>
  <c r="A7417" i="1"/>
  <c r="L7417" i="1" s="1"/>
  <c r="A7418" i="1"/>
  <c r="L7418" i="1" s="1"/>
  <c r="A7419" i="1"/>
  <c r="L7419" i="1" s="1"/>
  <c r="A7420" i="1"/>
  <c r="L7420" i="1" s="1"/>
  <c r="A7421" i="1"/>
  <c r="L7421" i="1" s="1"/>
  <c r="A7422" i="1"/>
  <c r="L7422" i="1" s="1"/>
  <c r="A7423" i="1"/>
  <c r="L7423" i="1" s="1"/>
  <c r="A7424" i="1"/>
  <c r="L7424" i="1" s="1"/>
  <c r="A7425" i="1"/>
  <c r="L7425" i="1" s="1"/>
  <c r="A7426" i="1"/>
  <c r="L7426" i="1" s="1"/>
  <c r="A7427" i="1"/>
  <c r="L7427" i="1" s="1"/>
  <c r="A7428" i="1"/>
  <c r="L7428" i="1" s="1"/>
  <c r="A7429" i="1"/>
  <c r="L7429" i="1" s="1"/>
  <c r="A7430" i="1"/>
  <c r="L7430" i="1" s="1"/>
  <c r="A7431" i="1"/>
  <c r="L7431" i="1" s="1"/>
  <c r="A7432" i="1"/>
  <c r="L7432" i="1" s="1"/>
  <c r="A7433" i="1"/>
  <c r="L7433" i="1" s="1"/>
  <c r="A7434" i="1"/>
  <c r="L7434" i="1" s="1"/>
  <c r="A7435" i="1"/>
  <c r="L7435" i="1" s="1"/>
  <c r="A7436" i="1"/>
  <c r="L7436" i="1" s="1"/>
  <c r="A7437" i="1"/>
  <c r="L7437" i="1" s="1"/>
  <c r="A7438" i="1"/>
  <c r="L7438" i="1" s="1"/>
  <c r="A7439" i="1"/>
  <c r="L7439" i="1" s="1"/>
  <c r="A7440" i="1"/>
  <c r="L7440" i="1" s="1"/>
  <c r="A7441" i="1"/>
  <c r="L7441" i="1" s="1"/>
  <c r="A7442" i="1"/>
  <c r="L7442" i="1" s="1"/>
  <c r="A7443" i="1"/>
  <c r="L7443" i="1" s="1"/>
  <c r="A7444" i="1"/>
  <c r="L7444" i="1" s="1"/>
  <c r="A7445" i="1"/>
  <c r="L7445" i="1" s="1"/>
  <c r="A7446" i="1"/>
  <c r="L7446" i="1" s="1"/>
  <c r="A7447" i="1"/>
  <c r="L7447" i="1" s="1"/>
  <c r="A7448" i="1"/>
  <c r="L7448" i="1" s="1"/>
  <c r="A7449" i="1"/>
  <c r="L7449" i="1" s="1"/>
  <c r="A7450" i="1"/>
  <c r="L7450" i="1" s="1"/>
  <c r="A7451" i="1"/>
  <c r="L7451" i="1" s="1"/>
  <c r="A7452" i="1"/>
  <c r="L7452" i="1" s="1"/>
  <c r="A7453" i="1"/>
  <c r="L7453" i="1" s="1"/>
  <c r="A7454" i="1"/>
  <c r="L7454" i="1" s="1"/>
  <c r="A7455" i="1"/>
  <c r="L7455" i="1" s="1"/>
  <c r="A7456" i="1"/>
  <c r="L7456" i="1" s="1"/>
  <c r="A7457" i="1"/>
  <c r="L7457" i="1" s="1"/>
  <c r="A7458" i="1"/>
  <c r="L7458" i="1" s="1"/>
  <c r="A7459" i="1"/>
  <c r="L7459" i="1" s="1"/>
  <c r="A7460" i="1"/>
  <c r="L7460" i="1" s="1"/>
  <c r="A7461" i="1"/>
  <c r="L7461" i="1" s="1"/>
  <c r="A7462" i="1"/>
  <c r="L7462" i="1" s="1"/>
  <c r="A7463" i="1"/>
  <c r="L7463" i="1" s="1"/>
  <c r="A7464" i="1"/>
  <c r="L7464" i="1" s="1"/>
  <c r="A7465" i="1"/>
  <c r="L7465" i="1" s="1"/>
  <c r="A7466" i="1"/>
  <c r="L7466" i="1" s="1"/>
  <c r="A7467" i="1"/>
  <c r="L7467" i="1" s="1"/>
  <c r="A7468" i="1"/>
  <c r="L7468" i="1" s="1"/>
  <c r="A7469" i="1"/>
  <c r="L7469" i="1" s="1"/>
  <c r="A7470" i="1"/>
  <c r="L7470" i="1" s="1"/>
  <c r="A7471" i="1"/>
  <c r="L7471" i="1" s="1"/>
  <c r="A7472" i="1"/>
  <c r="L7472" i="1" s="1"/>
  <c r="A7473" i="1"/>
  <c r="L7473" i="1" s="1"/>
  <c r="A7474" i="1"/>
  <c r="L7474" i="1" s="1"/>
  <c r="A7475" i="1"/>
  <c r="L7475" i="1" s="1"/>
  <c r="A7476" i="1"/>
  <c r="L7476" i="1" s="1"/>
  <c r="A7477" i="1"/>
  <c r="L7477" i="1" s="1"/>
  <c r="A7478" i="1"/>
  <c r="L7478" i="1" s="1"/>
  <c r="A7479" i="1"/>
  <c r="L7479" i="1" s="1"/>
  <c r="A7480" i="1"/>
  <c r="L7480" i="1" s="1"/>
  <c r="A7481" i="1"/>
  <c r="L7481" i="1" s="1"/>
  <c r="A7482" i="1"/>
  <c r="L7482" i="1" s="1"/>
  <c r="A7483" i="1"/>
  <c r="L7483" i="1" s="1"/>
  <c r="A7484" i="1"/>
  <c r="L7484" i="1" s="1"/>
  <c r="A7485" i="1"/>
  <c r="L7485" i="1" s="1"/>
  <c r="A7486" i="1"/>
  <c r="L7486" i="1" s="1"/>
  <c r="A7487" i="1"/>
  <c r="L7487" i="1" s="1"/>
  <c r="A7488" i="1"/>
  <c r="L7488" i="1" s="1"/>
  <c r="A7489" i="1"/>
  <c r="L7489" i="1" s="1"/>
  <c r="A7490" i="1"/>
  <c r="L7490" i="1" s="1"/>
  <c r="A7491" i="1"/>
  <c r="L7491" i="1" s="1"/>
  <c r="A7492" i="1"/>
  <c r="L7492" i="1" s="1"/>
  <c r="A7493" i="1"/>
  <c r="L7493" i="1" s="1"/>
  <c r="A7494" i="1"/>
  <c r="L7494" i="1" s="1"/>
  <c r="A7495" i="1"/>
  <c r="L7495" i="1" s="1"/>
  <c r="A7496" i="1"/>
  <c r="L7496" i="1" s="1"/>
  <c r="A7497" i="1"/>
  <c r="L7497" i="1" s="1"/>
  <c r="A7498" i="1"/>
  <c r="L7498" i="1" s="1"/>
  <c r="A7499" i="1"/>
  <c r="L7499" i="1" s="1"/>
  <c r="A7500" i="1"/>
  <c r="L7500" i="1" s="1"/>
  <c r="A7501" i="1"/>
  <c r="L7501" i="1" s="1"/>
  <c r="A7502" i="1"/>
  <c r="L7502" i="1" s="1"/>
  <c r="A7503" i="1"/>
  <c r="L7503" i="1" s="1"/>
  <c r="A7504" i="1"/>
  <c r="L7504" i="1" s="1"/>
  <c r="A7505" i="1"/>
  <c r="L7505" i="1" s="1"/>
  <c r="A7506" i="1"/>
  <c r="L7506" i="1" s="1"/>
  <c r="A7507" i="1"/>
  <c r="L7507" i="1" s="1"/>
  <c r="A7508" i="1"/>
  <c r="L7508" i="1" s="1"/>
  <c r="A7509" i="1"/>
  <c r="L7509" i="1" s="1"/>
  <c r="A7510" i="1"/>
  <c r="L7510" i="1" s="1"/>
  <c r="A7511" i="1"/>
  <c r="L7511" i="1" s="1"/>
  <c r="A7512" i="1"/>
  <c r="L7512" i="1" s="1"/>
  <c r="A7513" i="1"/>
  <c r="L7513" i="1" s="1"/>
  <c r="A7514" i="1"/>
  <c r="L7514" i="1" s="1"/>
  <c r="A7515" i="1"/>
  <c r="L7515" i="1" s="1"/>
  <c r="A7516" i="1"/>
  <c r="L7516" i="1" s="1"/>
  <c r="A7517" i="1"/>
  <c r="L7517" i="1" s="1"/>
  <c r="A7518" i="1"/>
  <c r="L7518" i="1" s="1"/>
  <c r="A7519" i="1"/>
  <c r="L7519" i="1" s="1"/>
  <c r="A7520" i="1"/>
  <c r="L7520" i="1" s="1"/>
  <c r="A7521" i="1"/>
  <c r="L7521" i="1" s="1"/>
  <c r="A7522" i="1"/>
  <c r="L7522" i="1" s="1"/>
  <c r="A7523" i="1"/>
  <c r="L7523" i="1" s="1"/>
  <c r="A7524" i="1"/>
  <c r="L7524" i="1" s="1"/>
  <c r="A7525" i="1"/>
  <c r="L7525" i="1" s="1"/>
  <c r="A7526" i="1"/>
  <c r="L7526" i="1" s="1"/>
  <c r="A7527" i="1"/>
  <c r="L7527" i="1" s="1"/>
  <c r="A7528" i="1"/>
  <c r="L7528" i="1" s="1"/>
  <c r="A7529" i="1"/>
  <c r="L7529" i="1" s="1"/>
  <c r="A7530" i="1"/>
  <c r="L7530" i="1" s="1"/>
  <c r="A7531" i="1"/>
  <c r="L7531" i="1" s="1"/>
  <c r="A7532" i="1"/>
  <c r="L7532" i="1" s="1"/>
  <c r="A7533" i="1"/>
  <c r="L7533" i="1" s="1"/>
  <c r="A7534" i="1"/>
  <c r="L7534" i="1" s="1"/>
  <c r="A7535" i="1"/>
  <c r="L7535" i="1" s="1"/>
  <c r="A7536" i="1"/>
  <c r="L7536" i="1" s="1"/>
  <c r="A7537" i="1"/>
  <c r="L7537" i="1" s="1"/>
  <c r="A7538" i="1"/>
  <c r="L7538" i="1" s="1"/>
  <c r="A7539" i="1"/>
  <c r="L7539" i="1" s="1"/>
  <c r="A7540" i="1"/>
  <c r="L7540" i="1" s="1"/>
  <c r="A7541" i="1"/>
  <c r="L7541" i="1" s="1"/>
  <c r="A7542" i="1"/>
  <c r="L7542" i="1" s="1"/>
  <c r="A7543" i="1"/>
  <c r="L7543" i="1" s="1"/>
  <c r="A7544" i="1"/>
  <c r="L7544" i="1" s="1"/>
  <c r="A7545" i="1"/>
  <c r="L7545" i="1" s="1"/>
  <c r="A7546" i="1"/>
  <c r="L7546" i="1" s="1"/>
  <c r="A7547" i="1"/>
  <c r="L7547" i="1" s="1"/>
  <c r="A7548" i="1"/>
  <c r="L7548" i="1" s="1"/>
  <c r="A7549" i="1"/>
  <c r="L7549" i="1" s="1"/>
  <c r="A7550" i="1"/>
  <c r="L7550" i="1" s="1"/>
  <c r="A7551" i="1"/>
  <c r="L7551" i="1" s="1"/>
  <c r="A7552" i="1"/>
  <c r="L7552" i="1" s="1"/>
  <c r="A7553" i="1"/>
  <c r="L7553" i="1" s="1"/>
  <c r="A7554" i="1"/>
  <c r="L7554" i="1" s="1"/>
  <c r="A7555" i="1"/>
  <c r="L7555" i="1" s="1"/>
  <c r="A7556" i="1"/>
  <c r="L7556" i="1" s="1"/>
  <c r="A7557" i="1"/>
  <c r="L7557" i="1" s="1"/>
  <c r="A7558" i="1"/>
  <c r="L7558" i="1" s="1"/>
  <c r="A7559" i="1"/>
  <c r="L7559" i="1" s="1"/>
  <c r="A7560" i="1"/>
  <c r="L7560" i="1" s="1"/>
  <c r="A7561" i="1"/>
  <c r="L7561" i="1" s="1"/>
  <c r="A7562" i="1"/>
  <c r="L7562" i="1" s="1"/>
  <c r="A7563" i="1"/>
  <c r="L7563" i="1" s="1"/>
  <c r="A7564" i="1"/>
  <c r="L7564" i="1" s="1"/>
  <c r="A7565" i="1"/>
  <c r="L7565" i="1" s="1"/>
  <c r="A7566" i="1"/>
  <c r="L7566" i="1" s="1"/>
  <c r="A7567" i="1"/>
  <c r="L7567" i="1" s="1"/>
  <c r="A7568" i="1"/>
  <c r="L7568" i="1" s="1"/>
  <c r="A7569" i="1"/>
  <c r="L7569" i="1" s="1"/>
  <c r="A7570" i="1"/>
  <c r="L7570" i="1" s="1"/>
  <c r="A7571" i="1"/>
  <c r="L7571" i="1" s="1"/>
  <c r="A7572" i="1"/>
  <c r="L7572" i="1" s="1"/>
  <c r="A7573" i="1"/>
  <c r="L7573" i="1" s="1"/>
  <c r="A7574" i="1"/>
  <c r="L7574" i="1" s="1"/>
  <c r="A7575" i="1"/>
  <c r="L7575" i="1" s="1"/>
  <c r="A7576" i="1"/>
  <c r="L7576" i="1" s="1"/>
  <c r="A7577" i="1"/>
  <c r="L7577" i="1" s="1"/>
  <c r="A7578" i="1"/>
  <c r="L7578" i="1" s="1"/>
  <c r="A7579" i="1"/>
  <c r="L7579" i="1" s="1"/>
  <c r="A7580" i="1"/>
  <c r="L7580" i="1" s="1"/>
  <c r="A7581" i="1"/>
  <c r="L7581" i="1" s="1"/>
  <c r="A7582" i="1"/>
  <c r="L7582" i="1" s="1"/>
  <c r="A7583" i="1"/>
  <c r="L7583" i="1" s="1"/>
  <c r="A7584" i="1"/>
  <c r="L7584" i="1" s="1"/>
  <c r="A7585" i="1"/>
  <c r="L7585" i="1" s="1"/>
  <c r="A7586" i="1"/>
  <c r="L7586" i="1" s="1"/>
  <c r="A7587" i="1"/>
  <c r="L7587" i="1" s="1"/>
  <c r="A7588" i="1"/>
  <c r="L7588" i="1" s="1"/>
  <c r="A7589" i="1"/>
  <c r="L7589" i="1" s="1"/>
  <c r="A7590" i="1"/>
  <c r="L7590" i="1" s="1"/>
  <c r="A7591" i="1"/>
  <c r="L7591" i="1" s="1"/>
  <c r="A7592" i="1"/>
  <c r="L7592" i="1" s="1"/>
  <c r="A7593" i="1"/>
  <c r="L7593" i="1" s="1"/>
  <c r="A7594" i="1"/>
  <c r="L7594" i="1" s="1"/>
  <c r="A7595" i="1"/>
  <c r="L7595" i="1" s="1"/>
  <c r="A7596" i="1"/>
  <c r="L7596" i="1" s="1"/>
  <c r="A7597" i="1"/>
  <c r="L7597" i="1" s="1"/>
  <c r="A7598" i="1"/>
  <c r="L7598" i="1" s="1"/>
  <c r="A7599" i="1"/>
  <c r="L7599" i="1" s="1"/>
  <c r="A7600" i="1"/>
  <c r="L7600" i="1" s="1"/>
  <c r="A7601" i="1"/>
  <c r="L7601" i="1" s="1"/>
  <c r="A7602" i="1"/>
  <c r="L7602" i="1" s="1"/>
  <c r="A7603" i="1"/>
  <c r="L7603" i="1" s="1"/>
  <c r="A7604" i="1"/>
  <c r="L7604" i="1" s="1"/>
  <c r="A7605" i="1"/>
  <c r="L7605" i="1" s="1"/>
  <c r="A7606" i="1"/>
  <c r="L7606" i="1" s="1"/>
  <c r="A7607" i="1"/>
  <c r="L7607" i="1" s="1"/>
  <c r="A7608" i="1"/>
  <c r="L7608" i="1" s="1"/>
  <c r="A7609" i="1"/>
  <c r="L7609" i="1" s="1"/>
  <c r="A7610" i="1"/>
  <c r="L7610" i="1" s="1"/>
  <c r="A7611" i="1"/>
  <c r="L7611" i="1" s="1"/>
  <c r="A7612" i="1"/>
  <c r="L7612" i="1" s="1"/>
  <c r="A7613" i="1"/>
  <c r="L7613" i="1" s="1"/>
  <c r="A7614" i="1"/>
  <c r="L7614" i="1" s="1"/>
  <c r="A7615" i="1"/>
  <c r="L7615" i="1" s="1"/>
  <c r="A7616" i="1"/>
  <c r="L7616" i="1" s="1"/>
  <c r="A7617" i="1"/>
  <c r="L7617" i="1" s="1"/>
  <c r="A7618" i="1"/>
  <c r="L7618" i="1" s="1"/>
  <c r="A7619" i="1"/>
  <c r="L7619" i="1" s="1"/>
  <c r="A7620" i="1"/>
  <c r="L7620" i="1" s="1"/>
  <c r="A7621" i="1"/>
  <c r="L7621" i="1" s="1"/>
  <c r="A7622" i="1"/>
  <c r="L7622" i="1" s="1"/>
  <c r="A7623" i="1"/>
  <c r="L7623" i="1" s="1"/>
  <c r="A7624" i="1"/>
  <c r="L7624" i="1" s="1"/>
  <c r="A7625" i="1"/>
  <c r="L7625" i="1" s="1"/>
  <c r="A7626" i="1"/>
  <c r="L7626" i="1" s="1"/>
  <c r="A7627" i="1"/>
  <c r="L7627" i="1" s="1"/>
  <c r="A7628" i="1"/>
  <c r="L7628" i="1" s="1"/>
  <c r="A7629" i="1"/>
  <c r="L7629" i="1" s="1"/>
  <c r="A7630" i="1"/>
  <c r="L7630" i="1" s="1"/>
  <c r="A7631" i="1"/>
  <c r="L7631" i="1" s="1"/>
  <c r="A7632" i="1"/>
  <c r="L7632" i="1" s="1"/>
  <c r="A7633" i="1"/>
  <c r="L7633" i="1" s="1"/>
  <c r="A7634" i="1"/>
  <c r="L7634" i="1" s="1"/>
  <c r="A7635" i="1"/>
  <c r="L7635" i="1" s="1"/>
  <c r="A7636" i="1"/>
  <c r="L7636" i="1" s="1"/>
  <c r="A7637" i="1"/>
  <c r="L7637" i="1" s="1"/>
  <c r="A7638" i="1"/>
  <c r="L7638" i="1" s="1"/>
  <c r="A7639" i="1"/>
  <c r="L7639" i="1" s="1"/>
  <c r="A7640" i="1"/>
  <c r="L7640" i="1" s="1"/>
  <c r="A7641" i="1"/>
  <c r="L7641" i="1" s="1"/>
  <c r="A7642" i="1"/>
  <c r="L7642" i="1" s="1"/>
  <c r="A7643" i="1"/>
  <c r="L7643" i="1" s="1"/>
  <c r="A7644" i="1"/>
  <c r="L7644" i="1" s="1"/>
  <c r="A7645" i="1"/>
  <c r="L7645" i="1" s="1"/>
  <c r="A7646" i="1"/>
  <c r="L7646" i="1" s="1"/>
  <c r="A7647" i="1"/>
  <c r="L7647" i="1" s="1"/>
  <c r="A7648" i="1"/>
  <c r="L7648" i="1" s="1"/>
  <c r="A7649" i="1"/>
  <c r="L7649" i="1" s="1"/>
  <c r="A7650" i="1"/>
  <c r="L7650" i="1" s="1"/>
  <c r="A7651" i="1"/>
  <c r="L7651" i="1" s="1"/>
  <c r="A7652" i="1"/>
  <c r="L7652" i="1" s="1"/>
  <c r="A7653" i="1"/>
  <c r="L7653" i="1" s="1"/>
  <c r="A7654" i="1"/>
  <c r="L7654" i="1" s="1"/>
  <c r="A7655" i="1"/>
  <c r="L7655" i="1" s="1"/>
  <c r="A7656" i="1"/>
  <c r="L7656" i="1" s="1"/>
  <c r="A7657" i="1"/>
  <c r="L7657" i="1" s="1"/>
  <c r="A7658" i="1"/>
  <c r="L7658" i="1" s="1"/>
  <c r="A7659" i="1"/>
  <c r="L7659" i="1" s="1"/>
  <c r="A7660" i="1"/>
  <c r="L7660" i="1" s="1"/>
  <c r="A7661" i="1"/>
  <c r="L7661" i="1" s="1"/>
  <c r="A7662" i="1"/>
  <c r="L7662" i="1" s="1"/>
  <c r="A7663" i="1"/>
  <c r="L7663" i="1" s="1"/>
  <c r="A7664" i="1"/>
  <c r="L7664" i="1" s="1"/>
  <c r="A7665" i="1"/>
  <c r="L7665" i="1" s="1"/>
  <c r="A7666" i="1"/>
  <c r="L7666" i="1" s="1"/>
  <c r="A7667" i="1"/>
  <c r="L7667" i="1" s="1"/>
  <c r="A7668" i="1"/>
  <c r="L7668" i="1" s="1"/>
  <c r="A7669" i="1"/>
  <c r="L7669" i="1" s="1"/>
  <c r="A7670" i="1"/>
  <c r="L7670" i="1" s="1"/>
  <c r="A7671" i="1"/>
  <c r="L7671" i="1" s="1"/>
  <c r="A7672" i="1"/>
  <c r="L7672" i="1" s="1"/>
  <c r="A7673" i="1"/>
  <c r="L7673" i="1" s="1"/>
  <c r="A7674" i="1"/>
  <c r="L7674" i="1" s="1"/>
  <c r="A7675" i="1"/>
  <c r="L7675" i="1" s="1"/>
  <c r="A7676" i="1"/>
  <c r="L7676" i="1" s="1"/>
  <c r="A7677" i="1"/>
  <c r="L7677" i="1" s="1"/>
  <c r="A7678" i="1"/>
  <c r="L7678" i="1" s="1"/>
  <c r="A7679" i="1"/>
  <c r="L7679" i="1" s="1"/>
  <c r="A7680" i="1"/>
  <c r="L7680" i="1" s="1"/>
  <c r="A7681" i="1"/>
  <c r="L7681" i="1" s="1"/>
  <c r="A7682" i="1"/>
  <c r="L7682" i="1" s="1"/>
  <c r="A7683" i="1"/>
  <c r="L7683" i="1" s="1"/>
  <c r="A7684" i="1"/>
  <c r="L7684" i="1" s="1"/>
  <c r="A7685" i="1"/>
  <c r="L7685" i="1" s="1"/>
  <c r="A7686" i="1"/>
  <c r="L7686" i="1" s="1"/>
  <c r="A7687" i="1"/>
  <c r="L7687" i="1" s="1"/>
  <c r="A7688" i="1"/>
  <c r="L7688" i="1" s="1"/>
  <c r="A7689" i="1"/>
  <c r="L7689" i="1" s="1"/>
  <c r="A7690" i="1"/>
  <c r="L7690" i="1" s="1"/>
  <c r="A7691" i="1"/>
  <c r="L7691" i="1" s="1"/>
  <c r="A7692" i="1"/>
  <c r="L7692" i="1" s="1"/>
  <c r="A7693" i="1"/>
  <c r="L7693" i="1" s="1"/>
  <c r="A7694" i="1"/>
  <c r="L7694" i="1" s="1"/>
  <c r="A7695" i="1"/>
  <c r="L7695" i="1" s="1"/>
  <c r="A7696" i="1"/>
  <c r="L7696" i="1" s="1"/>
  <c r="A7697" i="1"/>
  <c r="L7697" i="1" s="1"/>
  <c r="A7698" i="1"/>
  <c r="L7698" i="1" s="1"/>
  <c r="A7699" i="1"/>
  <c r="L7699" i="1" s="1"/>
  <c r="A7700" i="1"/>
  <c r="L7700" i="1" s="1"/>
  <c r="A7701" i="1"/>
  <c r="L7701" i="1" s="1"/>
  <c r="A7702" i="1"/>
  <c r="L7702" i="1" s="1"/>
  <c r="A7703" i="1"/>
  <c r="L7703" i="1" s="1"/>
  <c r="A7704" i="1"/>
  <c r="L7704" i="1" s="1"/>
  <c r="A7705" i="1"/>
  <c r="L7705" i="1" s="1"/>
  <c r="A7706" i="1"/>
  <c r="L7706" i="1" s="1"/>
  <c r="A7707" i="1"/>
  <c r="L7707" i="1" s="1"/>
  <c r="A7708" i="1"/>
  <c r="L7708" i="1" s="1"/>
  <c r="A7709" i="1"/>
  <c r="L7709" i="1" s="1"/>
  <c r="A7710" i="1"/>
  <c r="L7710" i="1" s="1"/>
  <c r="A7711" i="1"/>
  <c r="L7711" i="1" s="1"/>
  <c r="A7712" i="1"/>
  <c r="L7712" i="1" s="1"/>
  <c r="A7713" i="1"/>
  <c r="L7713" i="1" s="1"/>
  <c r="A7714" i="1"/>
  <c r="L7714" i="1" s="1"/>
  <c r="A7715" i="1"/>
  <c r="L7715" i="1" s="1"/>
  <c r="A7716" i="1"/>
  <c r="L7716" i="1" s="1"/>
  <c r="A7717" i="1"/>
  <c r="L7717" i="1" s="1"/>
  <c r="A7718" i="1"/>
  <c r="L7718" i="1" s="1"/>
  <c r="A7719" i="1"/>
  <c r="L7719" i="1" s="1"/>
  <c r="A7720" i="1"/>
  <c r="L7720" i="1" s="1"/>
  <c r="A7721" i="1"/>
  <c r="L7721" i="1" s="1"/>
  <c r="A7722" i="1"/>
  <c r="L7722" i="1" s="1"/>
  <c r="A7723" i="1"/>
  <c r="L7723" i="1" s="1"/>
  <c r="A7724" i="1"/>
  <c r="L7724" i="1" s="1"/>
  <c r="A7725" i="1"/>
  <c r="L7725" i="1" s="1"/>
  <c r="A7726" i="1"/>
  <c r="L7726" i="1" s="1"/>
  <c r="A7727" i="1"/>
  <c r="L7727" i="1" s="1"/>
  <c r="A7728" i="1"/>
  <c r="L7728" i="1" s="1"/>
  <c r="A7729" i="1"/>
  <c r="L7729" i="1" s="1"/>
  <c r="A7730" i="1"/>
  <c r="L7730" i="1" s="1"/>
  <c r="A7731" i="1"/>
  <c r="L7731" i="1" s="1"/>
  <c r="A7732" i="1"/>
  <c r="L7732" i="1" s="1"/>
  <c r="A7733" i="1"/>
  <c r="L7733" i="1" s="1"/>
  <c r="A7734" i="1"/>
  <c r="L7734" i="1" s="1"/>
  <c r="A7735" i="1"/>
  <c r="L7735" i="1" s="1"/>
  <c r="A7736" i="1"/>
  <c r="L7736" i="1" s="1"/>
  <c r="A7737" i="1"/>
  <c r="L7737" i="1" s="1"/>
  <c r="A7738" i="1"/>
  <c r="L7738" i="1" s="1"/>
  <c r="A7739" i="1"/>
  <c r="L7739" i="1" s="1"/>
  <c r="A7740" i="1"/>
  <c r="L7740" i="1" s="1"/>
  <c r="A7741" i="1"/>
  <c r="L7741" i="1" s="1"/>
  <c r="A7742" i="1"/>
  <c r="L7742" i="1" s="1"/>
  <c r="A7743" i="1"/>
  <c r="L7743" i="1" s="1"/>
  <c r="A7744" i="1"/>
  <c r="L7744" i="1" s="1"/>
  <c r="A7745" i="1"/>
  <c r="L7745" i="1" s="1"/>
  <c r="A7746" i="1"/>
  <c r="L7746" i="1" s="1"/>
  <c r="A7747" i="1"/>
  <c r="L7747" i="1" s="1"/>
  <c r="A7748" i="1"/>
  <c r="L7748" i="1" s="1"/>
  <c r="A7749" i="1"/>
  <c r="L7749" i="1" s="1"/>
  <c r="A7750" i="1"/>
  <c r="L7750" i="1" s="1"/>
  <c r="A7751" i="1"/>
  <c r="L7751" i="1" s="1"/>
  <c r="A7752" i="1"/>
  <c r="L7752" i="1" s="1"/>
  <c r="A7753" i="1"/>
  <c r="L7753" i="1" s="1"/>
  <c r="A7754" i="1"/>
  <c r="L7754" i="1" s="1"/>
  <c r="A7755" i="1"/>
  <c r="L7755" i="1" s="1"/>
  <c r="A7756" i="1"/>
  <c r="L7756" i="1" s="1"/>
  <c r="A7757" i="1"/>
  <c r="L7757" i="1" s="1"/>
  <c r="A7758" i="1"/>
  <c r="L7758" i="1" s="1"/>
  <c r="A7759" i="1"/>
  <c r="L7759" i="1" s="1"/>
  <c r="A7760" i="1"/>
  <c r="L7760" i="1" s="1"/>
  <c r="A7761" i="1"/>
  <c r="L7761" i="1" s="1"/>
  <c r="A7762" i="1"/>
  <c r="L7762" i="1" s="1"/>
  <c r="A7763" i="1"/>
  <c r="L7763" i="1" s="1"/>
  <c r="A7764" i="1"/>
  <c r="L7764" i="1" s="1"/>
  <c r="A7765" i="1"/>
  <c r="L7765" i="1" s="1"/>
  <c r="A7766" i="1"/>
  <c r="L7766" i="1" s="1"/>
  <c r="A7767" i="1"/>
  <c r="L7767" i="1" s="1"/>
  <c r="A7768" i="1"/>
  <c r="L7768" i="1" s="1"/>
  <c r="A7769" i="1"/>
  <c r="L7769" i="1" s="1"/>
  <c r="A7770" i="1"/>
  <c r="L7770" i="1" s="1"/>
  <c r="A7771" i="1"/>
  <c r="L7771" i="1" s="1"/>
  <c r="A7772" i="1"/>
  <c r="L7772" i="1" s="1"/>
  <c r="A7773" i="1"/>
  <c r="L7773" i="1" s="1"/>
  <c r="A7774" i="1"/>
  <c r="L7774" i="1" s="1"/>
  <c r="A7775" i="1"/>
  <c r="L7775" i="1" s="1"/>
  <c r="A7776" i="1"/>
  <c r="L7776" i="1" s="1"/>
  <c r="A7777" i="1"/>
  <c r="L7777" i="1" s="1"/>
  <c r="A7778" i="1"/>
  <c r="L7778" i="1" s="1"/>
  <c r="A7779" i="1"/>
  <c r="L7779" i="1" s="1"/>
  <c r="A7780" i="1"/>
  <c r="L7780" i="1" s="1"/>
  <c r="A7781" i="1"/>
  <c r="L7781" i="1" s="1"/>
  <c r="A7782" i="1"/>
  <c r="L7782" i="1" s="1"/>
  <c r="A7783" i="1"/>
  <c r="L7783" i="1" s="1"/>
  <c r="A7784" i="1"/>
  <c r="L7784" i="1" s="1"/>
  <c r="A7785" i="1"/>
  <c r="L7785" i="1" s="1"/>
  <c r="A7786" i="1"/>
  <c r="L7786" i="1" s="1"/>
  <c r="A7787" i="1"/>
  <c r="L7787" i="1" s="1"/>
  <c r="A7788" i="1"/>
  <c r="L7788" i="1" s="1"/>
  <c r="A7789" i="1"/>
  <c r="L7789" i="1" s="1"/>
  <c r="A7790" i="1"/>
  <c r="L7790" i="1" s="1"/>
  <c r="A7791" i="1"/>
  <c r="L7791" i="1" s="1"/>
  <c r="A7792" i="1"/>
  <c r="L7792" i="1" s="1"/>
  <c r="A7793" i="1"/>
  <c r="L7793" i="1" s="1"/>
  <c r="A7794" i="1"/>
  <c r="L7794" i="1" s="1"/>
  <c r="A7795" i="1"/>
  <c r="L7795" i="1" s="1"/>
  <c r="A7796" i="1"/>
  <c r="L7796" i="1" s="1"/>
  <c r="A7797" i="1"/>
  <c r="L7797" i="1" s="1"/>
  <c r="A7798" i="1"/>
  <c r="L7798" i="1" s="1"/>
  <c r="A7799" i="1"/>
  <c r="L7799" i="1" s="1"/>
  <c r="A7800" i="1"/>
  <c r="L7800" i="1" s="1"/>
  <c r="A7801" i="1"/>
  <c r="L7801" i="1" s="1"/>
  <c r="A7802" i="1"/>
  <c r="L7802" i="1" s="1"/>
  <c r="A7803" i="1"/>
  <c r="L7803" i="1" s="1"/>
  <c r="A7804" i="1"/>
  <c r="L7804" i="1" s="1"/>
  <c r="A7805" i="1"/>
  <c r="L7805" i="1" s="1"/>
  <c r="A7806" i="1"/>
  <c r="L7806" i="1" s="1"/>
  <c r="A7807" i="1"/>
  <c r="L7807" i="1" s="1"/>
  <c r="A7808" i="1"/>
  <c r="L7808" i="1" s="1"/>
  <c r="A7809" i="1"/>
  <c r="L7809" i="1" s="1"/>
  <c r="A7810" i="1"/>
  <c r="L7810" i="1" s="1"/>
  <c r="A7811" i="1"/>
  <c r="L7811" i="1" s="1"/>
  <c r="A7812" i="1"/>
  <c r="L7812" i="1" s="1"/>
  <c r="A7813" i="1"/>
  <c r="L7813" i="1" s="1"/>
  <c r="A7814" i="1"/>
  <c r="L7814" i="1" s="1"/>
  <c r="A7815" i="1"/>
  <c r="L7815" i="1" s="1"/>
  <c r="A7816" i="1"/>
  <c r="L7816" i="1" s="1"/>
  <c r="A7817" i="1"/>
  <c r="L7817" i="1" s="1"/>
  <c r="A7818" i="1"/>
  <c r="L7818" i="1" s="1"/>
  <c r="A7819" i="1"/>
  <c r="L7819" i="1" s="1"/>
  <c r="A7820" i="1"/>
  <c r="L7820" i="1" s="1"/>
  <c r="A7821" i="1"/>
  <c r="L7821" i="1" s="1"/>
  <c r="A7822" i="1"/>
  <c r="L7822" i="1" s="1"/>
  <c r="A7823" i="1"/>
  <c r="L7823" i="1" s="1"/>
  <c r="A7824" i="1"/>
  <c r="L7824" i="1" s="1"/>
  <c r="A7825" i="1"/>
  <c r="L7825" i="1" s="1"/>
  <c r="A7826" i="1"/>
  <c r="L7826" i="1" s="1"/>
  <c r="A7827" i="1"/>
  <c r="L7827" i="1" s="1"/>
  <c r="A7828" i="1"/>
  <c r="L7828" i="1" s="1"/>
  <c r="A7829" i="1"/>
  <c r="L7829" i="1" s="1"/>
  <c r="A7830" i="1"/>
  <c r="L7830" i="1" s="1"/>
  <c r="A7831" i="1"/>
  <c r="L7831" i="1" s="1"/>
  <c r="A7832" i="1"/>
  <c r="L7832" i="1" s="1"/>
  <c r="A7833" i="1"/>
  <c r="L7833" i="1" s="1"/>
  <c r="A7834" i="1"/>
  <c r="L7834" i="1" s="1"/>
  <c r="A7835" i="1"/>
  <c r="L7835" i="1" s="1"/>
  <c r="A7836" i="1"/>
  <c r="L7836" i="1" s="1"/>
  <c r="A7837" i="1"/>
  <c r="L7837" i="1" s="1"/>
  <c r="A7838" i="1"/>
  <c r="L7838" i="1" s="1"/>
  <c r="A7839" i="1"/>
  <c r="L7839" i="1" s="1"/>
  <c r="A7840" i="1"/>
  <c r="L7840" i="1" s="1"/>
  <c r="A7841" i="1"/>
  <c r="L7841" i="1" s="1"/>
  <c r="A7842" i="1"/>
  <c r="L7842" i="1" s="1"/>
  <c r="A7843" i="1"/>
  <c r="L7843" i="1" s="1"/>
  <c r="A7844" i="1"/>
  <c r="L7844" i="1" s="1"/>
  <c r="A7845" i="1"/>
  <c r="L7845" i="1" s="1"/>
  <c r="A7846" i="1"/>
  <c r="L7846" i="1" s="1"/>
  <c r="A7847" i="1"/>
  <c r="L7847" i="1" s="1"/>
  <c r="A7848" i="1"/>
  <c r="L7848" i="1" s="1"/>
  <c r="A7849" i="1"/>
  <c r="L7849" i="1" s="1"/>
  <c r="A7850" i="1"/>
  <c r="L7850" i="1" s="1"/>
  <c r="A7851" i="1"/>
  <c r="L7851" i="1" s="1"/>
  <c r="A7852" i="1"/>
  <c r="L7852" i="1" s="1"/>
  <c r="A7853" i="1"/>
  <c r="L7853" i="1" s="1"/>
  <c r="A7854" i="1"/>
  <c r="L7854" i="1" s="1"/>
  <c r="A7855" i="1"/>
  <c r="L7855" i="1" s="1"/>
  <c r="A7856" i="1"/>
  <c r="L7856" i="1" s="1"/>
  <c r="A7857" i="1"/>
  <c r="L7857" i="1" s="1"/>
  <c r="A7858" i="1"/>
  <c r="L7858" i="1" s="1"/>
  <c r="A7859" i="1"/>
  <c r="L7859" i="1" s="1"/>
  <c r="A7860" i="1"/>
  <c r="L7860" i="1" s="1"/>
  <c r="A7861" i="1"/>
  <c r="L7861" i="1" s="1"/>
  <c r="A7862" i="1"/>
  <c r="L7862" i="1" s="1"/>
  <c r="A7863" i="1"/>
  <c r="L7863" i="1" s="1"/>
  <c r="A7864" i="1"/>
  <c r="L7864" i="1" s="1"/>
  <c r="A7865" i="1"/>
  <c r="L7865" i="1" s="1"/>
  <c r="A7866" i="1"/>
  <c r="L7866" i="1" s="1"/>
  <c r="A7867" i="1"/>
  <c r="L7867" i="1" s="1"/>
  <c r="A7868" i="1"/>
  <c r="L7868" i="1" s="1"/>
  <c r="A7869" i="1"/>
  <c r="L7869" i="1" s="1"/>
  <c r="A7870" i="1"/>
  <c r="L7870" i="1" s="1"/>
  <c r="A7871" i="1"/>
  <c r="L7871" i="1" s="1"/>
  <c r="A7872" i="1"/>
  <c r="L7872" i="1" s="1"/>
  <c r="A7873" i="1"/>
  <c r="L7873" i="1" s="1"/>
  <c r="A7874" i="1"/>
  <c r="L7874" i="1" s="1"/>
  <c r="A7875" i="1"/>
  <c r="L7875" i="1" s="1"/>
  <c r="A7876" i="1"/>
  <c r="L7876" i="1" s="1"/>
  <c r="A7877" i="1"/>
  <c r="L7877" i="1" s="1"/>
  <c r="A7878" i="1"/>
  <c r="L7878" i="1" s="1"/>
  <c r="A7879" i="1"/>
  <c r="L7879" i="1" s="1"/>
  <c r="A7880" i="1"/>
  <c r="L7880" i="1" s="1"/>
  <c r="A7881" i="1"/>
  <c r="L7881" i="1" s="1"/>
  <c r="A7882" i="1"/>
  <c r="L7882" i="1" s="1"/>
  <c r="A7883" i="1"/>
  <c r="L7883" i="1" s="1"/>
  <c r="A7884" i="1"/>
  <c r="L7884" i="1" s="1"/>
  <c r="A7885" i="1"/>
  <c r="L7885" i="1" s="1"/>
  <c r="A7886" i="1"/>
  <c r="L7886" i="1" s="1"/>
  <c r="A7887" i="1"/>
  <c r="L7887" i="1" s="1"/>
  <c r="A7888" i="1"/>
  <c r="L7888" i="1" s="1"/>
  <c r="A7889" i="1"/>
  <c r="L7889" i="1" s="1"/>
  <c r="A7890" i="1"/>
  <c r="L7890" i="1" s="1"/>
  <c r="A7891" i="1"/>
  <c r="L7891" i="1" s="1"/>
  <c r="A7892" i="1"/>
  <c r="L7892" i="1" s="1"/>
  <c r="A7893" i="1"/>
  <c r="L7893" i="1" s="1"/>
  <c r="A7894" i="1"/>
  <c r="L7894" i="1" s="1"/>
  <c r="A7895" i="1"/>
  <c r="L7895" i="1" s="1"/>
  <c r="A7896" i="1"/>
  <c r="L7896" i="1" s="1"/>
  <c r="A7897" i="1"/>
  <c r="L7897" i="1" s="1"/>
  <c r="A7898" i="1"/>
  <c r="L7898" i="1" s="1"/>
  <c r="A7899" i="1"/>
  <c r="L7899" i="1" s="1"/>
  <c r="A7900" i="1"/>
  <c r="L7900" i="1" s="1"/>
  <c r="A7901" i="1"/>
  <c r="L7901" i="1" s="1"/>
  <c r="A7902" i="1"/>
  <c r="L7902" i="1" s="1"/>
  <c r="A7903" i="1"/>
  <c r="L7903" i="1" s="1"/>
  <c r="A7904" i="1"/>
  <c r="L7904" i="1" s="1"/>
  <c r="A7905" i="1"/>
  <c r="L7905" i="1" s="1"/>
  <c r="A7906" i="1"/>
  <c r="L7906" i="1" s="1"/>
  <c r="A7907" i="1"/>
  <c r="L7907" i="1" s="1"/>
  <c r="A7908" i="1"/>
  <c r="L7908" i="1" s="1"/>
  <c r="A7909" i="1"/>
  <c r="L7909" i="1" s="1"/>
  <c r="A7910" i="1"/>
  <c r="L7910" i="1" s="1"/>
  <c r="A7911" i="1"/>
  <c r="L7911" i="1" s="1"/>
  <c r="A7912" i="1"/>
  <c r="L7912" i="1" s="1"/>
  <c r="A7913" i="1"/>
  <c r="L7913" i="1" s="1"/>
  <c r="A7914" i="1"/>
  <c r="L7914" i="1" s="1"/>
  <c r="A7915" i="1"/>
  <c r="L7915" i="1" s="1"/>
  <c r="A7916" i="1"/>
  <c r="L7916" i="1" s="1"/>
  <c r="A7917" i="1"/>
  <c r="L7917" i="1" s="1"/>
  <c r="A7918" i="1"/>
  <c r="L7918" i="1" s="1"/>
  <c r="A7919" i="1"/>
  <c r="L7919" i="1" s="1"/>
  <c r="A7920" i="1"/>
  <c r="L7920" i="1" s="1"/>
  <c r="A7921" i="1"/>
  <c r="L7921" i="1" s="1"/>
  <c r="A7922" i="1"/>
  <c r="L7922" i="1" s="1"/>
  <c r="A7923" i="1"/>
  <c r="L7923" i="1" s="1"/>
  <c r="A7924" i="1"/>
  <c r="L7924" i="1" s="1"/>
  <c r="A7925" i="1"/>
  <c r="L7925" i="1" s="1"/>
  <c r="A7926" i="1"/>
  <c r="L7926" i="1" s="1"/>
  <c r="A7927" i="1"/>
  <c r="L7927" i="1" s="1"/>
  <c r="A7928" i="1"/>
  <c r="L7928" i="1" s="1"/>
  <c r="A7929" i="1"/>
  <c r="L7929" i="1" s="1"/>
  <c r="A7930" i="1"/>
  <c r="L7930" i="1" s="1"/>
  <c r="A7931" i="1"/>
  <c r="L7931" i="1" s="1"/>
  <c r="A7932" i="1"/>
  <c r="L7932" i="1" s="1"/>
  <c r="A7933" i="1"/>
  <c r="L7933" i="1" s="1"/>
  <c r="A7934" i="1"/>
  <c r="L7934" i="1" s="1"/>
  <c r="A7935" i="1"/>
  <c r="L7935" i="1" s="1"/>
  <c r="A7936" i="1"/>
  <c r="L7936" i="1" s="1"/>
  <c r="A7937" i="1"/>
  <c r="L7937" i="1" s="1"/>
  <c r="A7938" i="1"/>
  <c r="L7938" i="1" s="1"/>
  <c r="A7939" i="1"/>
  <c r="L7939" i="1" s="1"/>
  <c r="A7940" i="1"/>
  <c r="L7940" i="1" s="1"/>
  <c r="A7941" i="1"/>
  <c r="L7941" i="1" s="1"/>
  <c r="A7942" i="1"/>
  <c r="L7942" i="1" s="1"/>
  <c r="A7943" i="1"/>
  <c r="L7943" i="1" s="1"/>
  <c r="A7944" i="1"/>
  <c r="L7944" i="1" s="1"/>
  <c r="A7945" i="1"/>
  <c r="L7945" i="1" s="1"/>
  <c r="A7946" i="1"/>
  <c r="L7946" i="1" s="1"/>
  <c r="A7947" i="1"/>
  <c r="L7947" i="1" s="1"/>
  <c r="A7948" i="1"/>
  <c r="L7948" i="1" s="1"/>
  <c r="A7949" i="1"/>
  <c r="L7949" i="1" s="1"/>
  <c r="A7950" i="1"/>
  <c r="L7950" i="1" s="1"/>
  <c r="A7951" i="1"/>
  <c r="L7951" i="1" s="1"/>
  <c r="A7952" i="1"/>
  <c r="L7952" i="1" s="1"/>
  <c r="A7953" i="1"/>
  <c r="L7953" i="1" s="1"/>
  <c r="A7954" i="1"/>
  <c r="L7954" i="1" s="1"/>
  <c r="A7955" i="1"/>
  <c r="L7955" i="1" s="1"/>
  <c r="A7956" i="1"/>
  <c r="L7956" i="1" s="1"/>
  <c r="A7957" i="1"/>
  <c r="L7957" i="1" s="1"/>
  <c r="A7958" i="1"/>
  <c r="L7958" i="1" s="1"/>
  <c r="A7959" i="1"/>
  <c r="L7959" i="1" s="1"/>
  <c r="A7960" i="1"/>
  <c r="L7960" i="1" s="1"/>
  <c r="A7961" i="1"/>
  <c r="L7961" i="1" s="1"/>
  <c r="A7962" i="1"/>
  <c r="L7962" i="1" s="1"/>
  <c r="A7963" i="1"/>
  <c r="L7963" i="1" s="1"/>
  <c r="A7964" i="1"/>
  <c r="L7964" i="1" s="1"/>
  <c r="A7965" i="1"/>
  <c r="L7965" i="1" s="1"/>
  <c r="A7966" i="1"/>
  <c r="L7966" i="1" s="1"/>
  <c r="A7967" i="1"/>
  <c r="L7967" i="1" s="1"/>
  <c r="A7968" i="1"/>
  <c r="L7968" i="1" s="1"/>
  <c r="A7969" i="1"/>
  <c r="L7969" i="1" s="1"/>
  <c r="A7970" i="1"/>
  <c r="L7970" i="1" s="1"/>
  <c r="A7971" i="1"/>
  <c r="L7971" i="1" s="1"/>
  <c r="A7972" i="1"/>
  <c r="L7972" i="1" s="1"/>
  <c r="A7973" i="1"/>
  <c r="L7973" i="1" s="1"/>
  <c r="A7974" i="1"/>
  <c r="L7974" i="1" s="1"/>
  <c r="A7975" i="1"/>
  <c r="L7975" i="1" s="1"/>
  <c r="A7976" i="1"/>
  <c r="L7976" i="1" s="1"/>
  <c r="A7977" i="1"/>
  <c r="L7977" i="1" s="1"/>
  <c r="A7978" i="1"/>
  <c r="L7978" i="1" s="1"/>
  <c r="A7979" i="1"/>
  <c r="L7979" i="1" s="1"/>
  <c r="A7980" i="1"/>
  <c r="L7980" i="1" s="1"/>
  <c r="A7981" i="1"/>
  <c r="L7981" i="1" s="1"/>
  <c r="A7982" i="1"/>
  <c r="L7982" i="1" s="1"/>
  <c r="A7983" i="1"/>
  <c r="L7983" i="1" s="1"/>
  <c r="A7984" i="1"/>
  <c r="L7984" i="1" s="1"/>
  <c r="A7985" i="1"/>
  <c r="L7985" i="1" s="1"/>
  <c r="A7986" i="1"/>
  <c r="L7986" i="1" s="1"/>
  <c r="A7987" i="1"/>
  <c r="L7987" i="1" s="1"/>
  <c r="A7988" i="1"/>
  <c r="L7988" i="1" s="1"/>
  <c r="A7989" i="1"/>
  <c r="L7989" i="1" s="1"/>
  <c r="A7990" i="1"/>
  <c r="L7990" i="1" s="1"/>
  <c r="A7991" i="1"/>
  <c r="L7991" i="1" s="1"/>
  <c r="A7992" i="1"/>
  <c r="L7992" i="1" s="1"/>
  <c r="A7993" i="1"/>
  <c r="L7993" i="1" s="1"/>
  <c r="A7994" i="1"/>
  <c r="L7994" i="1" s="1"/>
  <c r="A7995" i="1"/>
  <c r="L7995" i="1" s="1"/>
  <c r="A7996" i="1"/>
  <c r="L7996" i="1" s="1"/>
  <c r="A7997" i="1"/>
  <c r="L7997" i="1" s="1"/>
  <c r="A7998" i="1"/>
  <c r="L7998" i="1" s="1"/>
  <c r="A7999" i="1"/>
  <c r="L7999" i="1" s="1"/>
  <c r="A8000" i="1"/>
  <c r="L8000" i="1" s="1"/>
  <c r="A8001" i="1"/>
  <c r="L8001" i="1" s="1"/>
  <c r="A8002" i="1"/>
  <c r="L8002" i="1" s="1"/>
  <c r="A8003" i="1"/>
  <c r="L8003" i="1" s="1"/>
  <c r="A8004" i="1"/>
  <c r="L8004" i="1" s="1"/>
  <c r="A8005" i="1"/>
  <c r="L8005" i="1" s="1"/>
  <c r="A8006" i="1"/>
  <c r="L8006" i="1" s="1"/>
  <c r="A8007" i="1"/>
  <c r="L8007" i="1" s="1"/>
  <c r="A8008" i="1"/>
  <c r="L8008" i="1" s="1"/>
  <c r="A8009" i="1"/>
  <c r="L8009" i="1" s="1"/>
  <c r="A8010" i="1"/>
  <c r="L8010" i="1" s="1"/>
  <c r="A8011" i="1"/>
  <c r="L8011" i="1" s="1"/>
  <c r="A8012" i="1"/>
  <c r="L8012" i="1" s="1"/>
  <c r="A8013" i="1"/>
  <c r="L8013" i="1" s="1"/>
  <c r="A8014" i="1"/>
  <c r="L8014" i="1" s="1"/>
  <c r="A8015" i="1"/>
  <c r="L8015" i="1" s="1"/>
  <c r="A8016" i="1"/>
  <c r="L8016" i="1" s="1"/>
  <c r="A8017" i="1"/>
  <c r="L8017" i="1" s="1"/>
  <c r="A8018" i="1"/>
  <c r="L8018" i="1" s="1"/>
  <c r="A8019" i="1"/>
  <c r="L8019" i="1" s="1"/>
  <c r="A8020" i="1"/>
  <c r="L8020" i="1" s="1"/>
  <c r="A8021" i="1"/>
  <c r="L8021" i="1" s="1"/>
  <c r="A8022" i="1"/>
  <c r="L8022" i="1" s="1"/>
  <c r="A8023" i="1"/>
  <c r="L8023" i="1" s="1"/>
  <c r="A8024" i="1"/>
  <c r="L8024" i="1" s="1"/>
  <c r="A8025" i="1"/>
  <c r="L8025" i="1" s="1"/>
  <c r="A8026" i="1"/>
  <c r="L8026" i="1" s="1"/>
  <c r="A8027" i="1"/>
  <c r="L8027" i="1" s="1"/>
  <c r="A8028" i="1"/>
  <c r="L8028" i="1" s="1"/>
  <c r="A8029" i="1"/>
  <c r="L8029" i="1" s="1"/>
  <c r="A8030" i="1"/>
  <c r="L8030" i="1" s="1"/>
  <c r="A8031" i="1"/>
  <c r="L8031" i="1" s="1"/>
  <c r="A8032" i="1"/>
  <c r="L8032" i="1" s="1"/>
  <c r="A8033" i="1"/>
  <c r="L8033" i="1" s="1"/>
  <c r="A8034" i="1"/>
  <c r="L8034" i="1" s="1"/>
  <c r="A8035" i="1"/>
  <c r="L8035" i="1" s="1"/>
  <c r="A8036" i="1"/>
  <c r="L8036" i="1" s="1"/>
  <c r="A8037" i="1"/>
  <c r="L8037" i="1" s="1"/>
  <c r="A8038" i="1"/>
  <c r="L8038" i="1" s="1"/>
  <c r="A8039" i="1"/>
  <c r="L8039" i="1" s="1"/>
  <c r="A8040" i="1"/>
  <c r="L8040" i="1" s="1"/>
  <c r="A8041" i="1"/>
  <c r="L8041" i="1" s="1"/>
  <c r="A8042" i="1"/>
  <c r="L8042" i="1" s="1"/>
  <c r="A8043" i="1"/>
  <c r="L8043" i="1" s="1"/>
  <c r="A8044" i="1"/>
  <c r="L8044" i="1" s="1"/>
  <c r="A8045" i="1"/>
  <c r="L8045" i="1" s="1"/>
  <c r="A8046" i="1"/>
  <c r="L8046" i="1" s="1"/>
  <c r="A8047" i="1"/>
  <c r="L8047" i="1" s="1"/>
  <c r="A8048" i="1"/>
  <c r="L8048" i="1" s="1"/>
  <c r="A8049" i="1"/>
  <c r="L8049" i="1" s="1"/>
  <c r="A8050" i="1"/>
  <c r="L8050" i="1" s="1"/>
  <c r="A8051" i="1"/>
  <c r="L8051" i="1" s="1"/>
  <c r="A8052" i="1"/>
  <c r="L8052" i="1" s="1"/>
  <c r="A8053" i="1"/>
  <c r="L8053" i="1" s="1"/>
  <c r="A8054" i="1"/>
  <c r="L8054" i="1" s="1"/>
  <c r="A8055" i="1"/>
  <c r="L8055" i="1" s="1"/>
  <c r="A8056" i="1"/>
  <c r="L8056" i="1" s="1"/>
  <c r="A8057" i="1"/>
  <c r="L8057" i="1" s="1"/>
  <c r="A8058" i="1"/>
  <c r="L8058" i="1" s="1"/>
  <c r="A8059" i="1"/>
  <c r="L8059" i="1" s="1"/>
  <c r="A8060" i="1"/>
  <c r="L8060" i="1" s="1"/>
  <c r="A8061" i="1"/>
  <c r="L8061" i="1" s="1"/>
  <c r="A8062" i="1"/>
  <c r="L8062" i="1" s="1"/>
  <c r="A8063" i="1"/>
  <c r="L8063" i="1" s="1"/>
  <c r="A8064" i="1"/>
  <c r="L8064" i="1" s="1"/>
  <c r="A8065" i="1"/>
  <c r="L8065" i="1" s="1"/>
  <c r="A8066" i="1"/>
  <c r="L8066" i="1" s="1"/>
  <c r="A8067" i="1"/>
  <c r="L8067" i="1" s="1"/>
  <c r="A8068" i="1"/>
  <c r="L8068" i="1" s="1"/>
  <c r="A8069" i="1"/>
  <c r="L8069" i="1" s="1"/>
  <c r="A8070" i="1"/>
  <c r="L8070" i="1" s="1"/>
  <c r="A8071" i="1"/>
  <c r="L8071" i="1" s="1"/>
  <c r="A8072" i="1"/>
  <c r="L8072" i="1" s="1"/>
  <c r="A8073" i="1"/>
  <c r="L8073" i="1" s="1"/>
  <c r="A8074" i="1"/>
  <c r="L8074" i="1" s="1"/>
  <c r="A8075" i="1"/>
  <c r="L8075" i="1" s="1"/>
  <c r="A8076" i="1"/>
  <c r="L8076" i="1" s="1"/>
  <c r="A8077" i="1"/>
  <c r="L8077" i="1" s="1"/>
  <c r="A8078" i="1"/>
  <c r="L8078" i="1" s="1"/>
  <c r="A8079" i="1"/>
  <c r="L8079" i="1" s="1"/>
  <c r="A8080" i="1"/>
  <c r="L8080" i="1" s="1"/>
  <c r="A8081" i="1"/>
  <c r="L8081" i="1" s="1"/>
  <c r="A8082" i="1"/>
  <c r="L8082" i="1" s="1"/>
  <c r="A8083" i="1"/>
  <c r="L8083" i="1" s="1"/>
  <c r="A8084" i="1"/>
  <c r="L8084" i="1" s="1"/>
  <c r="A8085" i="1"/>
  <c r="L8085" i="1" s="1"/>
  <c r="A8086" i="1"/>
  <c r="L8086" i="1" s="1"/>
  <c r="A8087" i="1"/>
  <c r="L8087" i="1" s="1"/>
  <c r="A8088" i="1"/>
  <c r="L8088" i="1" s="1"/>
  <c r="A8089" i="1"/>
  <c r="L8089" i="1" s="1"/>
  <c r="A8090" i="1"/>
  <c r="L8090" i="1" s="1"/>
  <c r="A8091" i="1"/>
  <c r="L8091" i="1" s="1"/>
  <c r="A8092" i="1"/>
  <c r="L8092" i="1" s="1"/>
  <c r="A8093" i="1"/>
  <c r="L8093" i="1" s="1"/>
  <c r="A8094" i="1"/>
  <c r="L8094" i="1" s="1"/>
  <c r="A8095" i="1"/>
  <c r="L8095" i="1" s="1"/>
  <c r="A8096" i="1"/>
  <c r="L8096" i="1" s="1"/>
  <c r="A8097" i="1"/>
  <c r="L8097" i="1" s="1"/>
  <c r="A8098" i="1"/>
  <c r="L8098" i="1" s="1"/>
  <c r="A8099" i="1"/>
  <c r="L8099" i="1" s="1"/>
  <c r="A8100" i="1"/>
  <c r="L8100" i="1" s="1"/>
  <c r="A8101" i="1"/>
  <c r="L8101" i="1" s="1"/>
  <c r="A8102" i="1"/>
  <c r="L8102" i="1" s="1"/>
  <c r="A8103" i="1"/>
  <c r="L8103" i="1" s="1"/>
  <c r="A8104" i="1"/>
  <c r="L8104" i="1" s="1"/>
  <c r="A8105" i="1"/>
  <c r="L8105" i="1" s="1"/>
  <c r="A8106" i="1"/>
  <c r="L8106" i="1" s="1"/>
  <c r="A8107" i="1"/>
  <c r="L8107" i="1" s="1"/>
  <c r="A8108" i="1"/>
  <c r="L8108" i="1" s="1"/>
  <c r="A8109" i="1"/>
  <c r="L8109" i="1" s="1"/>
  <c r="A8110" i="1"/>
  <c r="L8110" i="1" s="1"/>
  <c r="A8111" i="1"/>
  <c r="L8111" i="1" s="1"/>
  <c r="A8112" i="1"/>
  <c r="L8112" i="1" s="1"/>
  <c r="A8113" i="1"/>
  <c r="L8113" i="1" s="1"/>
  <c r="A8114" i="1"/>
  <c r="L8114" i="1" s="1"/>
  <c r="A8115" i="1"/>
  <c r="L8115" i="1" s="1"/>
  <c r="A8116" i="1"/>
  <c r="L8116" i="1" s="1"/>
  <c r="A8117" i="1"/>
  <c r="L8117" i="1" s="1"/>
  <c r="A8118" i="1"/>
  <c r="L8118" i="1" s="1"/>
  <c r="A8119" i="1"/>
  <c r="L8119" i="1" s="1"/>
  <c r="A8120" i="1"/>
  <c r="L8120" i="1" s="1"/>
  <c r="A8121" i="1"/>
  <c r="L8121" i="1" s="1"/>
  <c r="A8122" i="1"/>
  <c r="L8122" i="1" s="1"/>
  <c r="A8123" i="1"/>
  <c r="L8123" i="1" s="1"/>
  <c r="A8124" i="1"/>
  <c r="L8124" i="1" s="1"/>
  <c r="A8125" i="1"/>
  <c r="L8125" i="1" s="1"/>
  <c r="A8126" i="1"/>
  <c r="L8126" i="1" s="1"/>
  <c r="A8127" i="1"/>
  <c r="L8127" i="1" s="1"/>
  <c r="A8128" i="1"/>
  <c r="L8128" i="1" s="1"/>
  <c r="A8129" i="1"/>
  <c r="L8129" i="1" s="1"/>
  <c r="A8130" i="1"/>
  <c r="L8130" i="1" s="1"/>
  <c r="A8131" i="1"/>
  <c r="L8131" i="1" s="1"/>
  <c r="A8132" i="1"/>
  <c r="L8132" i="1" s="1"/>
  <c r="A8133" i="1"/>
  <c r="L8133" i="1" s="1"/>
  <c r="A8134" i="1"/>
  <c r="L8134" i="1" s="1"/>
  <c r="A8135" i="1"/>
  <c r="L8135" i="1" s="1"/>
  <c r="A8136" i="1"/>
  <c r="L8136" i="1" s="1"/>
  <c r="A8137" i="1"/>
  <c r="L8137" i="1" s="1"/>
  <c r="A8138" i="1"/>
  <c r="L8138" i="1" s="1"/>
  <c r="A8139" i="1"/>
  <c r="L8139" i="1" s="1"/>
  <c r="A8140" i="1"/>
  <c r="L8140" i="1" s="1"/>
  <c r="A8141" i="1"/>
  <c r="L8141" i="1" s="1"/>
  <c r="A8142" i="1"/>
  <c r="L8142" i="1" s="1"/>
  <c r="A8143" i="1"/>
  <c r="L8143" i="1" s="1"/>
  <c r="A8144" i="1"/>
  <c r="L8144" i="1" s="1"/>
  <c r="A8145" i="1"/>
  <c r="L8145" i="1" s="1"/>
  <c r="A8146" i="1"/>
  <c r="L8146" i="1" s="1"/>
  <c r="A8147" i="1"/>
  <c r="L8147" i="1" s="1"/>
  <c r="A8148" i="1"/>
  <c r="L8148" i="1" s="1"/>
  <c r="A8149" i="1"/>
  <c r="L8149" i="1" s="1"/>
  <c r="A8150" i="1"/>
  <c r="L8150" i="1" s="1"/>
  <c r="A8151" i="1"/>
  <c r="L8151" i="1" s="1"/>
  <c r="A8152" i="1"/>
  <c r="L8152" i="1" s="1"/>
  <c r="A8153" i="1"/>
  <c r="L8153" i="1" s="1"/>
  <c r="A8154" i="1"/>
  <c r="L8154" i="1" s="1"/>
  <c r="A8155" i="1"/>
  <c r="L8155" i="1" s="1"/>
  <c r="A8156" i="1"/>
  <c r="L8156" i="1" s="1"/>
  <c r="A8157" i="1"/>
  <c r="L8157" i="1" s="1"/>
  <c r="A8158" i="1"/>
  <c r="L8158" i="1" s="1"/>
  <c r="A8159" i="1"/>
  <c r="L8159" i="1" s="1"/>
  <c r="A8160" i="1"/>
  <c r="L8160" i="1" s="1"/>
  <c r="A8161" i="1"/>
  <c r="L8161" i="1" s="1"/>
  <c r="A8162" i="1"/>
  <c r="L8162" i="1" s="1"/>
  <c r="A8163" i="1"/>
  <c r="L8163" i="1" s="1"/>
  <c r="A8164" i="1"/>
  <c r="L8164" i="1" s="1"/>
  <c r="A8165" i="1"/>
  <c r="L8165" i="1" s="1"/>
  <c r="A8166" i="1"/>
  <c r="L8166" i="1" s="1"/>
  <c r="A8167" i="1"/>
  <c r="L8167" i="1" s="1"/>
  <c r="A8168" i="1"/>
  <c r="L8168" i="1" s="1"/>
  <c r="A8169" i="1"/>
  <c r="L8169" i="1" s="1"/>
  <c r="A8170" i="1"/>
  <c r="L8170" i="1" s="1"/>
  <c r="A8171" i="1"/>
  <c r="L8171" i="1" s="1"/>
  <c r="A8172" i="1"/>
  <c r="L8172" i="1" s="1"/>
  <c r="A8173" i="1"/>
  <c r="L8173" i="1" s="1"/>
  <c r="A8174" i="1"/>
  <c r="L8174" i="1" s="1"/>
  <c r="A8175" i="1"/>
  <c r="L8175" i="1" s="1"/>
  <c r="A8176" i="1"/>
  <c r="L8176" i="1" s="1"/>
  <c r="A8177" i="1"/>
  <c r="L8177" i="1" s="1"/>
  <c r="A8178" i="1"/>
  <c r="L8178" i="1" s="1"/>
  <c r="A8179" i="1"/>
  <c r="L8179" i="1" s="1"/>
  <c r="A8180" i="1"/>
  <c r="L8180" i="1" s="1"/>
  <c r="A8181" i="1"/>
  <c r="L8181" i="1" s="1"/>
  <c r="A8182" i="1"/>
  <c r="L8182" i="1" s="1"/>
  <c r="A8183" i="1"/>
  <c r="L8183" i="1" s="1"/>
  <c r="A8184" i="1"/>
  <c r="L8184" i="1" s="1"/>
  <c r="A8185" i="1"/>
  <c r="L8185" i="1" s="1"/>
  <c r="A8186" i="1"/>
  <c r="L8186" i="1" s="1"/>
  <c r="A8187" i="1"/>
  <c r="L8187" i="1" s="1"/>
  <c r="A8188" i="1"/>
  <c r="L8188" i="1" s="1"/>
  <c r="A8189" i="1"/>
  <c r="L8189" i="1" s="1"/>
  <c r="A8190" i="1"/>
  <c r="L8190" i="1" s="1"/>
  <c r="A8191" i="1"/>
  <c r="L8191" i="1" s="1"/>
  <c r="A8192" i="1"/>
  <c r="L8192" i="1" s="1"/>
  <c r="A8193" i="1"/>
  <c r="L8193" i="1" s="1"/>
  <c r="A8194" i="1"/>
  <c r="L8194" i="1" s="1"/>
  <c r="A8195" i="1"/>
  <c r="L8195" i="1" s="1"/>
  <c r="A8196" i="1"/>
  <c r="L8196" i="1" s="1"/>
  <c r="A8197" i="1"/>
  <c r="L8197" i="1" s="1"/>
  <c r="A8198" i="1"/>
  <c r="L8198" i="1" s="1"/>
  <c r="A8199" i="1"/>
  <c r="L8199" i="1" s="1"/>
  <c r="A8200" i="1"/>
  <c r="L8200" i="1" s="1"/>
  <c r="A8201" i="1"/>
  <c r="L8201" i="1" s="1"/>
  <c r="A8202" i="1"/>
  <c r="L8202" i="1" s="1"/>
  <c r="A8203" i="1"/>
  <c r="L8203" i="1" s="1"/>
  <c r="A8204" i="1"/>
  <c r="L8204" i="1" s="1"/>
  <c r="A8205" i="1"/>
  <c r="L8205" i="1" s="1"/>
  <c r="A8206" i="1"/>
  <c r="L8206" i="1" s="1"/>
  <c r="A8207" i="1"/>
  <c r="L8207" i="1" s="1"/>
  <c r="A8208" i="1"/>
  <c r="L8208" i="1" s="1"/>
  <c r="A8209" i="1"/>
  <c r="L8209" i="1" s="1"/>
  <c r="A8210" i="1"/>
  <c r="L8210" i="1" s="1"/>
  <c r="A8211" i="1"/>
  <c r="L8211" i="1" s="1"/>
  <c r="A8212" i="1"/>
  <c r="L8212" i="1" s="1"/>
  <c r="A8213" i="1"/>
  <c r="L8213" i="1" s="1"/>
  <c r="A8214" i="1"/>
  <c r="L8214" i="1" s="1"/>
  <c r="A8215" i="1"/>
  <c r="L8215" i="1" s="1"/>
  <c r="A8216" i="1"/>
  <c r="L8216" i="1" s="1"/>
  <c r="A8217" i="1"/>
  <c r="L8217" i="1" s="1"/>
  <c r="A8218" i="1"/>
  <c r="L8218" i="1" s="1"/>
  <c r="A8219" i="1"/>
  <c r="L8219" i="1" s="1"/>
  <c r="A8220" i="1"/>
  <c r="L8220" i="1" s="1"/>
  <c r="A8221" i="1"/>
  <c r="L8221" i="1" s="1"/>
  <c r="A8222" i="1"/>
  <c r="L8222" i="1" s="1"/>
  <c r="A8223" i="1"/>
  <c r="L8223" i="1" s="1"/>
  <c r="A8224" i="1"/>
  <c r="L8224" i="1" s="1"/>
  <c r="A8225" i="1"/>
  <c r="L8225" i="1" s="1"/>
  <c r="A8226" i="1"/>
  <c r="L8226" i="1" s="1"/>
  <c r="A8227" i="1"/>
  <c r="L8227" i="1" s="1"/>
  <c r="A8228" i="1"/>
  <c r="L8228" i="1" s="1"/>
  <c r="A8229" i="1"/>
  <c r="L8229" i="1" s="1"/>
  <c r="A8230" i="1"/>
  <c r="L8230" i="1" s="1"/>
  <c r="A8231" i="1"/>
  <c r="L8231" i="1" s="1"/>
  <c r="A8232" i="1"/>
  <c r="L8232" i="1" s="1"/>
  <c r="A8233" i="1"/>
  <c r="L8233" i="1" s="1"/>
  <c r="A8234" i="1"/>
  <c r="L8234" i="1" s="1"/>
  <c r="A8235" i="1"/>
  <c r="L8235" i="1" s="1"/>
  <c r="A8236" i="1"/>
  <c r="L8236" i="1" s="1"/>
  <c r="A8237" i="1"/>
  <c r="L8237" i="1" s="1"/>
  <c r="A8238" i="1"/>
  <c r="L8238" i="1" s="1"/>
  <c r="A8239" i="1"/>
  <c r="L8239" i="1" s="1"/>
  <c r="A8240" i="1"/>
  <c r="L8240" i="1" s="1"/>
  <c r="A8241" i="1"/>
  <c r="L8241" i="1" s="1"/>
  <c r="A8242" i="1"/>
  <c r="L8242" i="1" s="1"/>
  <c r="A8243" i="1"/>
  <c r="L8243" i="1" s="1"/>
  <c r="A8244" i="1"/>
  <c r="L8244" i="1" s="1"/>
  <c r="A8245" i="1"/>
  <c r="L8245" i="1" s="1"/>
  <c r="A8246" i="1"/>
  <c r="L8246" i="1" s="1"/>
  <c r="A8247" i="1"/>
  <c r="L8247" i="1" s="1"/>
  <c r="A8248" i="1"/>
  <c r="L8248" i="1" s="1"/>
  <c r="A8249" i="1"/>
  <c r="L8249" i="1" s="1"/>
  <c r="A8250" i="1"/>
  <c r="L8250" i="1" s="1"/>
  <c r="A8251" i="1"/>
  <c r="L8251" i="1" s="1"/>
  <c r="A8252" i="1"/>
  <c r="L8252" i="1" s="1"/>
  <c r="A8253" i="1"/>
  <c r="L8253" i="1" s="1"/>
  <c r="A8254" i="1"/>
  <c r="L8254" i="1" s="1"/>
  <c r="A8255" i="1"/>
  <c r="L8255" i="1" s="1"/>
  <c r="A8256" i="1"/>
  <c r="L8256" i="1" s="1"/>
  <c r="A8257" i="1"/>
  <c r="L8257" i="1" s="1"/>
  <c r="A8258" i="1"/>
  <c r="L8258" i="1" s="1"/>
  <c r="A8259" i="1"/>
  <c r="L8259" i="1" s="1"/>
  <c r="A8260" i="1"/>
  <c r="L8260" i="1" s="1"/>
  <c r="A8261" i="1"/>
  <c r="L8261" i="1" s="1"/>
  <c r="A8262" i="1"/>
  <c r="L8262" i="1" s="1"/>
  <c r="A8263" i="1"/>
  <c r="L8263" i="1" s="1"/>
  <c r="A8264" i="1"/>
  <c r="L8264" i="1" s="1"/>
  <c r="A8265" i="1"/>
  <c r="L8265" i="1" s="1"/>
  <c r="A8266" i="1"/>
  <c r="L8266" i="1" s="1"/>
  <c r="A8267" i="1"/>
  <c r="L8267" i="1" s="1"/>
  <c r="A8268" i="1"/>
  <c r="L8268" i="1" s="1"/>
  <c r="A8269" i="1"/>
  <c r="L8269" i="1" s="1"/>
  <c r="A8270" i="1"/>
  <c r="L8270" i="1" s="1"/>
  <c r="A8271" i="1"/>
  <c r="L8271" i="1" s="1"/>
  <c r="A8272" i="1"/>
  <c r="L8272" i="1" s="1"/>
  <c r="A8273" i="1"/>
  <c r="L8273" i="1" s="1"/>
  <c r="A8274" i="1"/>
  <c r="L8274" i="1" s="1"/>
  <c r="A8275" i="1"/>
  <c r="L8275" i="1" s="1"/>
  <c r="A8276" i="1"/>
  <c r="L8276" i="1" s="1"/>
  <c r="A8277" i="1"/>
  <c r="L8277" i="1" s="1"/>
  <c r="A8278" i="1"/>
  <c r="L8278" i="1" s="1"/>
  <c r="A8279" i="1"/>
  <c r="L8279" i="1" s="1"/>
  <c r="A8280" i="1"/>
  <c r="L8280" i="1" s="1"/>
  <c r="A8281" i="1"/>
  <c r="L8281" i="1" s="1"/>
  <c r="A8282" i="1"/>
  <c r="L8282" i="1" s="1"/>
  <c r="A8283" i="1"/>
  <c r="L8283" i="1" s="1"/>
  <c r="A8284" i="1"/>
  <c r="L8284" i="1" s="1"/>
  <c r="A8285" i="1"/>
  <c r="L8285" i="1" s="1"/>
  <c r="A8286" i="1"/>
  <c r="L8286" i="1" s="1"/>
  <c r="A8287" i="1"/>
  <c r="L8287" i="1" s="1"/>
  <c r="A8288" i="1"/>
  <c r="L8288" i="1" s="1"/>
  <c r="A8289" i="1"/>
  <c r="L8289" i="1" s="1"/>
  <c r="A8290" i="1"/>
  <c r="L8290" i="1" s="1"/>
  <c r="A8291" i="1"/>
  <c r="L8291" i="1" s="1"/>
  <c r="A8292" i="1"/>
  <c r="L8292" i="1" s="1"/>
  <c r="A8293" i="1"/>
  <c r="L8293" i="1" s="1"/>
  <c r="A8294" i="1"/>
  <c r="L8294" i="1" s="1"/>
  <c r="A8295" i="1"/>
  <c r="L8295" i="1" s="1"/>
  <c r="A8296" i="1"/>
  <c r="L8296" i="1" s="1"/>
  <c r="A8297" i="1"/>
  <c r="L8297" i="1" s="1"/>
  <c r="A8298" i="1"/>
  <c r="L8298" i="1" s="1"/>
  <c r="A8299" i="1"/>
  <c r="L8299" i="1" s="1"/>
  <c r="A8300" i="1"/>
  <c r="L8300" i="1" s="1"/>
  <c r="A8301" i="1"/>
  <c r="L8301" i="1" s="1"/>
  <c r="A8302" i="1"/>
  <c r="L8302" i="1" s="1"/>
  <c r="A8303" i="1"/>
  <c r="L8303" i="1" s="1"/>
  <c r="A8304" i="1"/>
  <c r="L8304" i="1" s="1"/>
  <c r="A8305" i="1"/>
  <c r="L8305" i="1" s="1"/>
  <c r="A8306" i="1"/>
  <c r="L8306" i="1" s="1"/>
  <c r="A8307" i="1"/>
  <c r="L8307" i="1" s="1"/>
  <c r="A8308" i="1"/>
  <c r="L8308" i="1" s="1"/>
  <c r="A8309" i="1"/>
  <c r="L8309" i="1" s="1"/>
  <c r="A8310" i="1"/>
  <c r="L8310" i="1" s="1"/>
  <c r="A8311" i="1"/>
  <c r="L8311" i="1" s="1"/>
  <c r="A8312" i="1"/>
  <c r="L8312" i="1" s="1"/>
  <c r="A8313" i="1"/>
  <c r="L8313" i="1" s="1"/>
  <c r="A8314" i="1"/>
  <c r="L8314" i="1" s="1"/>
  <c r="A8315" i="1"/>
  <c r="L8315" i="1" s="1"/>
  <c r="A8316" i="1"/>
  <c r="L8316" i="1" s="1"/>
  <c r="A8317" i="1"/>
  <c r="L8317" i="1" s="1"/>
  <c r="A8318" i="1"/>
  <c r="L8318" i="1" s="1"/>
  <c r="A8319" i="1"/>
  <c r="L8319" i="1" s="1"/>
  <c r="A8320" i="1"/>
  <c r="L8320" i="1" s="1"/>
  <c r="A8321" i="1"/>
  <c r="L8321" i="1" s="1"/>
  <c r="A8322" i="1"/>
  <c r="L8322" i="1" s="1"/>
  <c r="A8323" i="1"/>
  <c r="L8323" i="1" s="1"/>
  <c r="A8324" i="1"/>
  <c r="L8324" i="1" s="1"/>
  <c r="A8325" i="1"/>
  <c r="L8325" i="1" s="1"/>
  <c r="A8326" i="1"/>
  <c r="L8326" i="1" s="1"/>
  <c r="A8327" i="1"/>
  <c r="L8327" i="1" s="1"/>
  <c r="A8328" i="1"/>
  <c r="L8328" i="1" s="1"/>
  <c r="A8329" i="1"/>
  <c r="L8329" i="1" s="1"/>
  <c r="A8330" i="1"/>
  <c r="L8330" i="1" s="1"/>
  <c r="A8331" i="1"/>
  <c r="L8331" i="1" s="1"/>
  <c r="A8332" i="1"/>
  <c r="L8332" i="1" s="1"/>
  <c r="A8333" i="1"/>
  <c r="L8333" i="1" s="1"/>
  <c r="A8334" i="1"/>
  <c r="L8334" i="1" s="1"/>
  <c r="A8335" i="1"/>
  <c r="L8335" i="1" s="1"/>
  <c r="A8336" i="1"/>
  <c r="L8336" i="1" s="1"/>
  <c r="A8337" i="1"/>
  <c r="L8337" i="1" s="1"/>
  <c r="A8338" i="1"/>
  <c r="L8338" i="1" s="1"/>
  <c r="A8339" i="1"/>
  <c r="L8339" i="1" s="1"/>
  <c r="A8340" i="1"/>
  <c r="L8340" i="1" s="1"/>
  <c r="A8341" i="1"/>
  <c r="L8341" i="1" s="1"/>
  <c r="A8342" i="1"/>
  <c r="L8342" i="1" s="1"/>
  <c r="A8343" i="1"/>
  <c r="L8343" i="1" s="1"/>
  <c r="A8344" i="1"/>
  <c r="L8344" i="1" s="1"/>
  <c r="A8345" i="1"/>
  <c r="L8345" i="1" s="1"/>
  <c r="A8346" i="1"/>
  <c r="L8346" i="1" s="1"/>
  <c r="A8347" i="1"/>
  <c r="L8347" i="1" s="1"/>
  <c r="A8348" i="1"/>
  <c r="L8348" i="1" s="1"/>
  <c r="A8349" i="1"/>
  <c r="L8349" i="1" s="1"/>
  <c r="A8350" i="1"/>
  <c r="L8350" i="1" s="1"/>
  <c r="A8351" i="1"/>
  <c r="L8351" i="1" s="1"/>
  <c r="A8352" i="1"/>
  <c r="L8352" i="1" s="1"/>
  <c r="A8353" i="1"/>
  <c r="L8353" i="1" s="1"/>
  <c r="A8354" i="1"/>
  <c r="L8354" i="1" s="1"/>
  <c r="A8355" i="1"/>
  <c r="L8355" i="1" s="1"/>
  <c r="A8356" i="1"/>
  <c r="L8356" i="1" s="1"/>
  <c r="A8357" i="1"/>
  <c r="L8357" i="1" s="1"/>
  <c r="A8358" i="1"/>
  <c r="L8358" i="1" s="1"/>
  <c r="A8359" i="1"/>
  <c r="L8359" i="1" s="1"/>
  <c r="A8360" i="1"/>
  <c r="L8360" i="1" s="1"/>
  <c r="A8361" i="1"/>
  <c r="L8361" i="1" s="1"/>
  <c r="A8362" i="1"/>
  <c r="L8362" i="1" s="1"/>
  <c r="A8363" i="1"/>
  <c r="L8363" i="1" s="1"/>
  <c r="A8364" i="1"/>
  <c r="L8364" i="1" s="1"/>
  <c r="A8365" i="1"/>
  <c r="L8365" i="1" s="1"/>
  <c r="A8366" i="1"/>
  <c r="L8366" i="1" s="1"/>
  <c r="A8367" i="1"/>
  <c r="L8367" i="1" s="1"/>
  <c r="A8368" i="1"/>
  <c r="L8368" i="1" s="1"/>
  <c r="A8369" i="1"/>
  <c r="L8369" i="1" s="1"/>
  <c r="A8370" i="1"/>
  <c r="L8370" i="1" s="1"/>
  <c r="A8371" i="1"/>
  <c r="L8371" i="1" s="1"/>
  <c r="A8372" i="1"/>
  <c r="L8372" i="1" s="1"/>
  <c r="A8373" i="1"/>
  <c r="L8373" i="1" s="1"/>
  <c r="A8374" i="1"/>
  <c r="L8374" i="1" s="1"/>
  <c r="A8375" i="1"/>
  <c r="L8375" i="1" s="1"/>
  <c r="A8376" i="1"/>
  <c r="L8376" i="1" s="1"/>
  <c r="A8377" i="1"/>
  <c r="L8377" i="1" s="1"/>
  <c r="A8378" i="1"/>
  <c r="L8378" i="1" s="1"/>
  <c r="A8379" i="1"/>
  <c r="L8379" i="1" s="1"/>
  <c r="A8380" i="1"/>
  <c r="L8380" i="1" s="1"/>
  <c r="A8381" i="1"/>
  <c r="L8381" i="1" s="1"/>
  <c r="A8382" i="1"/>
  <c r="L8382" i="1" s="1"/>
  <c r="A8383" i="1"/>
  <c r="L8383" i="1" s="1"/>
  <c r="A8384" i="1"/>
  <c r="L8384" i="1" s="1"/>
  <c r="A8385" i="1"/>
  <c r="L8385" i="1" s="1"/>
  <c r="A8386" i="1"/>
  <c r="L8386" i="1" s="1"/>
  <c r="A8387" i="1"/>
  <c r="L8387" i="1" s="1"/>
  <c r="A8388" i="1"/>
  <c r="L8388" i="1" s="1"/>
  <c r="A8389" i="1"/>
  <c r="L8389" i="1" s="1"/>
  <c r="A8390" i="1"/>
  <c r="L8390" i="1" s="1"/>
  <c r="A8391" i="1"/>
  <c r="L8391" i="1" s="1"/>
  <c r="A8392" i="1"/>
  <c r="L8392" i="1" s="1"/>
  <c r="A8393" i="1"/>
  <c r="L8393" i="1" s="1"/>
  <c r="A8394" i="1"/>
  <c r="L8394" i="1" s="1"/>
  <c r="A8395" i="1"/>
  <c r="L8395" i="1" s="1"/>
  <c r="A8396" i="1"/>
  <c r="L8396" i="1" s="1"/>
  <c r="A8397" i="1"/>
  <c r="L8397" i="1" s="1"/>
  <c r="A8398" i="1"/>
  <c r="L8398" i="1" s="1"/>
  <c r="A8399" i="1"/>
  <c r="L8399" i="1" s="1"/>
  <c r="A8400" i="1"/>
  <c r="L8400" i="1" s="1"/>
  <c r="A8401" i="1"/>
  <c r="L8401" i="1" s="1"/>
  <c r="A8402" i="1"/>
  <c r="L8402" i="1" s="1"/>
  <c r="A8403" i="1"/>
  <c r="L8403" i="1" s="1"/>
  <c r="A8404" i="1"/>
  <c r="L8404" i="1" s="1"/>
  <c r="A8405" i="1"/>
  <c r="L8405" i="1" s="1"/>
  <c r="A8406" i="1"/>
  <c r="L8406" i="1" s="1"/>
  <c r="A8407" i="1"/>
  <c r="L8407" i="1" s="1"/>
  <c r="A8408" i="1"/>
  <c r="L8408" i="1" s="1"/>
  <c r="A8409" i="1"/>
  <c r="L8409" i="1" s="1"/>
  <c r="A8410" i="1"/>
  <c r="L8410" i="1" s="1"/>
  <c r="A8411" i="1"/>
  <c r="L8411" i="1" s="1"/>
  <c r="A8412" i="1"/>
  <c r="L8412" i="1" s="1"/>
  <c r="A8413" i="1"/>
  <c r="L8413" i="1" s="1"/>
  <c r="A8414" i="1"/>
  <c r="L8414" i="1" s="1"/>
  <c r="A8415" i="1"/>
  <c r="L8415" i="1" s="1"/>
  <c r="A8416" i="1"/>
  <c r="L8416" i="1" s="1"/>
  <c r="A8417" i="1"/>
  <c r="L8417" i="1" s="1"/>
  <c r="A8418" i="1"/>
  <c r="L8418" i="1" s="1"/>
  <c r="A8419" i="1"/>
  <c r="L8419" i="1" s="1"/>
  <c r="A8420" i="1"/>
  <c r="L8420" i="1" s="1"/>
  <c r="A8421" i="1"/>
  <c r="L8421" i="1" s="1"/>
  <c r="A8422" i="1"/>
  <c r="L8422" i="1" s="1"/>
  <c r="A8423" i="1"/>
  <c r="L8423" i="1" s="1"/>
  <c r="A8424" i="1"/>
  <c r="L8424" i="1" s="1"/>
  <c r="A8425" i="1"/>
  <c r="L8425" i="1" s="1"/>
  <c r="A8426" i="1"/>
  <c r="L8426" i="1" s="1"/>
  <c r="A8427" i="1"/>
  <c r="L8427" i="1" s="1"/>
  <c r="A8428" i="1"/>
  <c r="L8428" i="1" s="1"/>
  <c r="A8429" i="1"/>
  <c r="L8429" i="1" s="1"/>
  <c r="A8430" i="1"/>
  <c r="L8430" i="1" s="1"/>
  <c r="A8431" i="1"/>
  <c r="L8431" i="1" s="1"/>
  <c r="A8432" i="1"/>
  <c r="L8432" i="1" s="1"/>
  <c r="A8433" i="1"/>
  <c r="L8433" i="1" s="1"/>
  <c r="A8434" i="1"/>
  <c r="L8434" i="1" s="1"/>
  <c r="A8435" i="1"/>
  <c r="L8435" i="1" s="1"/>
  <c r="A8436" i="1"/>
  <c r="L8436" i="1" s="1"/>
  <c r="A8437" i="1"/>
  <c r="L8437" i="1" s="1"/>
  <c r="A8438" i="1"/>
  <c r="L8438" i="1" s="1"/>
  <c r="A8439" i="1"/>
  <c r="L8439" i="1" s="1"/>
  <c r="A8440" i="1"/>
  <c r="L8440" i="1" s="1"/>
  <c r="A8441" i="1"/>
  <c r="L8441" i="1" s="1"/>
  <c r="A8442" i="1"/>
  <c r="L8442" i="1" s="1"/>
  <c r="A8443" i="1"/>
  <c r="L8443" i="1" s="1"/>
  <c r="A8444" i="1"/>
  <c r="L8444" i="1" s="1"/>
  <c r="A8445" i="1"/>
  <c r="L8445" i="1" s="1"/>
  <c r="A8446" i="1"/>
  <c r="L8446" i="1" s="1"/>
  <c r="A8447" i="1"/>
  <c r="L8447" i="1" s="1"/>
  <c r="A8448" i="1"/>
  <c r="L8448" i="1" s="1"/>
  <c r="A8449" i="1"/>
  <c r="L8449" i="1" s="1"/>
  <c r="A8450" i="1"/>
  <c r="L8450" i="1" s="1"/>
  <c r="A8451" i="1"/>
  <c r="L8451" i="1" s="1"/>
  <c r="A8452" i="1"/>
  <c r="L8452" i="1" s="1"/>
  <c r="A8453" i="1"/>
  <c r="L8453" i="1" s="1"/>
  <c r="A8454" i="1"/>
  <c r="L8454" i="1" s="1"/>
  <c r="A8455" i="1"/>
  <c r="L8455" i="1" s="1"/>
  <c r="A8456" i="1"/>
  <c r="L8456" i="1" s="1"/>
  <c r="A8457" i="1"/>
  <c r="L8457" i="1" s="1"/>
  <c r="A8458" i="1"/>
  <c r="L8458" i="1" s="1"/>
  <c r="A8459" i="1"/>
  <c r="L8459" i="1" s="1"/>
  <c r="A8460" i="1"/>
  <c r="L8460" i="1" s="1"/>
  <c r="A8461" i="1"/>
  <c r="L8461" i="1" s="1"/>
  <c r="A8462" i="1"/>
  <c r="L8462" i="1" s="1"/>
  <c r="A8463" i="1"/>
  <c r="L8463" i="1" s="1"/>
  <c r="A8464" i="1"/>
  <c r="L8464" i="1" s="1"/>
  <c r="A8465" i="1"/>
  <c r="L8465" i="1" s="1"/>
  <c r="A8466" i="1"/>
  <c r="L8466" i="1" s="1"/>
  <c r="A8467" i="1"/>
  <c r="L8467" i="1" s="1"/>
  <c r="A8468" i="1"/>
  <c r="L8468" i="1" s="1"/>
  <c r="A8469" i="1"/>
  <c r="L8469" i="1" s="1"/>
  <c r="A8470" i="1"/>
  <c r="L8470" i="1" s="1"/>
  <c r="A8471" i="1"/>
  <c r="L8471" i="1" s="1"/>
  <c r="A8472" i="1"/>
  <c r="L8472" i="1" s="1"/>
  <c r="A8473" i="1"/>
  <c r="L8473" i="1" s="1"/>
  <c r="A8474" i="1"/>
  <c r="L8474" i="1" s="1"/>
  <c r="A8475" i="1"/>
  <c r="L8475" i="1" s="1"/>
  <c r="A8476" i="1"/>
  <c r="L8476" i="1" s="1"/>
  <c r="A8477" i="1"/>
  <c r="L8477" i="1" s="1"/>
  <c r="A8478" i="1"/>
  <c r="L8478" i="1" s="1"/>
  <c r="A8479" i="1"/>
  <c r="L8479" i="1" s="1"/>
  <c r="A8480" i="1"/>
  <c r="L8480" i="1" s="1"/>
  <c r="A8481" i="1"/>
  <c r="L8481" i="1" s="1"/>
  <c r="A8482" i="1"/>
  <c r="L8482" i="1" s="1"/>
  <c r="A8483" i="1"/>
  <c r="L8483" i="1" s="1"/>
  <c r="A8484" i="1"/>
  <c r="L8484" i="1" s="1"/>
  <c r="A8485" i="1"/>
  <c r="L8485" i="1" s="1"/>
  <c r="A8486" i="1"/>
  <c r="L8486" i="1" s="1"/>
  <c r="A8487" i="1"/>
  <c r="L8487" i="1" s="1"/>
  <c r="A8488" i="1"/>
  <c r="L8488" i="1" s="1"/>
  <c r="A8489" i="1"/>
  <c r="L8489" i="1" s="1"/>
  <c r="A8490" i="1"/>
  <c r="L8490" i="1" s="1"/>
  <c r="A8491" i="1"/>
  <c r="L8491" i="1" s="1"/>
  <c r="A8492" i="1"/>
  <c r="L8492" i="1" s="1"/>
  <c r="A8493" i="1"/>
  <c r="L8493" i="1" s="1"/>
  <c r="A8494" i="1"/>
  <c r="L8494" i="1" s="1"/>
  <c r="A8495" i="1"/>
  <c r="L8495" i="1" s="1"/>
  <c r="A8496" i="1"/>
  <c r="L8496" i="1" s="1"/>
  <c r="A8497" i="1"/>
  <c r="L8497" i="1" s="1"/>
  <c r="A8498" i="1"/>
  <c r="L8498" i="1" s="1"/>
  <c r="A8499" i="1"/>
  <c r="L8499" i="1" s="1"/>
  <c r="A8500" i="1"/>
  <c r="L8500" i="1" s="1"/>
  <c r="A8501" i="1"/>
  <c r="L8501" i="1" s="1"/>
  <c r="A8502" i="1"/>
  <c r="L8502" i="1" s="1"/>
  <c r="A8503" i="1"/>
  <c r="L8503" i="1" s="1"/>
  <c r="A8504" i="1"/>
  <c r="L8504" i="1" s="1"/>
  <c r="A8505" i="1"/>
  <c r="L8505" i="1" s="1"/>
  <c r="A8506" i="1"/>
  <c r="L8506" i="1" s="1"/>
  <c r="A8507" i="1"/>
  <c r="L8507" i="1" s="1"/>
  <c r="A8508" i="1"/>
  <c r="L8508" i="1" s="1"/>
  <c r="A8509" i="1"/>
  <c r="L8509" i="1" s="1"/>
  <c r="A8510" i="1"/>
  <c r="L8510" i="1" s="1"/>
  <c r="A8511" i="1"/>
  <c r="L8511" i="1" s="1"/>
  <c r="A8512" i="1"/>
  <c r="L8512" i="1" s="1"/>
  <c r="A8513" i="1"/>
  <c r="L8513" i="1" s="1"/>
  <c r="A8514" i="1"/>
  <c r="L8514" i="1" s="1"/>
  <c r="A8515" i="1"/>
  <c r="L8515" i="1" s="1"/>
  <c r="A8516" i="1"/>
  <c r="L8516" i="1" s="1"/>
  <c r="A8517" i="1"/>
  <c r="L8517" i="1" s="1"/>
  <c r="A8518" i="1"/>
  <c r="L8518" i="1" s="1"/>
  <c r="A8519" i="1"/>
  <c r="L8519" i="1" s="1"/>
  <c r="A8520" i="1"/>
  <c r="L8520" i="1" s="1"/>
  <c r="A8521" i="1"/>
  <c r="L8521" i="1" s="1"/>
  <c r="A8522" i="1"/>
  <c r="L8522" i="1" s="1"/>
  <c r="A8523" i="1"/>
  <c r="L8523" i="1" s="1"/>
  <c r="A8524" i="1"/>
  <c r="L8524" i="1" s="1"/>
  <c r="A8525" i="1"/>
  <c r="L8525" i="1" s="1"/>
  <c r="A8526" i="1"/>
  <c r="L8526" i="1" s="1"/>
  <c r="A8527" i="1"/>
  <c r="L8527" i="1" s="1"/>
  <c r="A8528" i="1"/>
  <c r="L8528" i="1" s="1"/>
  <c r="A8529" i="1"/>
  <c r="L8529" i="1" s="1"/>
  <c r="A8530" i="1"/>
  <c r="L8530" i="1" s="1"/>
  <c r="A8531" i="1"/>
  <c r="L8531" i="1" s="1"/>
  <c r="A8532" i="1"/>
  <c r="L8532" i="1" s="1"/>
  <c r="A8533" i="1"/>
  <c r="L8533" i="1" s="1"/>
  <c r="A8534" i="1"/>
  <c r="L8534" i="1" s="1"/>
  <c r="A8535" i="1"/>
  <c r="L8535" i="1" s="1"/>
  <c r="A8536" i="1"/>
  <c r="L8536" i="1" s="1"/>
  <c r="A8537" i="1"/>
  <c r="L8537" i="1" s="1"/>
  <c r="A8538" i="1"/>
  <c r="L8538" i="1" s="1"/>
  <c r="A8539" i="1"/>
  <c r="L8539" i="1" s="1"/>
  <c r="A8540" i="1"/>
  <c r="L8540" i="1" s="1"/>
  <c r="A8541" i="1"/>
  <c r="L8541" i="1" s="1"/>
  <c r="A8542" i="1"/>
  <c r="L8542" i="1" s="1"/>
  <c r="A8543" i="1"/>
  <c r="L8543" i="1" s="1"/>
  <c r="A8544" i="1"/>
  <c r="L8544" i="1" s="1"/>
  <c r="A8545" i="1"/>
  <c r="L8545" i="1" s="1"/>
  <c r="A8546" i="1"/>
  <c r="L8546" i="1" s="1"/>
  <c r="A8547" i="1"/>
  <c r="L8547" i="1" s="1"/>
  <c r="A8548" i="1"/>
  <c r="L8548" i="1" s="1"/>
  <c r="A8549" i="1"/>
  <c r="L8549" i="1" s="1"/>
  <c r="A8550" i="1"/>
  <c r="L8550" i="1" s="1"/>
  <c r="A8551" i="1"/>
  <c r="L8551" i="1" s="1"/>
  <c r="A8552" i="1"/>
  <c r="L8552" i="1" s="1"/>
  <c r="A8553" i="1"/>
  <c r="L8553" i="1" s="1"/>
  <c r="A8554" i="1"/>
  <c r="L8554" i="1" s="1"/>
  <c r="A8555" i="1"/>
  <c r="L8555" i="1" s="1"/>
  <c r="A8556" i="1"/>
  <c r="L8556" i="1" s="1"/>
  <c r="A8557" i="1"/>
  <c r="L8557" i="1" s="1"/>
  <c r="A8558" i="1"/>
  <c r="L8558" i="1" s="1"/>
  <c r="A8559" i="1"/>
  <c r="L8559" i="1" s="1"/>
  <c r="A8560" i="1"/>
  <c r="L8560" i="1" s="1"/>
  <c r="A8561" i="1"/>
  <c r="L8561" i="1" s="1"/>
  <c r="A8562" i="1"/>
  <c r="L8562" i="1" s="1"/>
  <c r="A8563" i="1"/>
  <c r="L8563" i="1" s="1"/>
  <c r="A8564" i="1"/>
  <c r="L8564" i="1" s="1"/>
  <c r="A8565" i="1"/>
  <c r="L8565" i="1" s="1"/>
  <c r="A8566" i="1"/>
  <c r="L8566" i="1" s="1"/>
  <c r="A8567" i="1"/>
  <c r="L8567" i="1" s="1"/>
  <c r="A8568" i="1"/>
  <c r="L8568" i="1" s="1"/>
  <c r="A8569" i="1"/>
  <c r="L8569" i="1" s="1"/>
  <c r="A8570" i="1"/>
  <c r="L8570" i="1" s="1"/>
  <c r="A8571" i="1"/>
  <c r="L8571" i="1" s="1"/>
  <c r="A8572" i="1"/>
  <c r="L8572" i="1" s="1"/>
  <c r="A8573" i="1"/>
  <c r="L8573" i="1" s="1"/>
  <c r="A8574" i="1"/>
  <c r="L8574" i="1" s="1"/>
  <c r="A8575" i="1"/>
  <c r="L8575" i="1" s="1"/>
  <c r="A8576" i="1"/>
  <c r="L8576" i="1" s="1"/>
  <c r="A8577" i="1"/>
  <c r="L8577" i="1" s="1"/>
  <c r="A8578" i="1"/>
  <c r="L8578" i="1" s="1"/>
  <c r="A8579" i="1"/>
  <c r="L8579" i="1" s="1"/>
  <c r="A8580" i="1"/>
  <c r="L8580" i="1" s="1"/>
  <c r="A8581" i="1"/>
  <c r="L8581" i="1" s="1"/>
  <c r="A8582" i="1"/>
  <c r="L8582" i="1" s="1"/>
  <c r="A8583" i="1"/>
  <c r="L8583" i="1" s="1"/>
  <c r="A8584" i="1"/>
  <c r="L8584" i="1" s="1"/>
  <c r="A8585" i="1"/>
  <c r="L8585" i="1" s="1"/>
  <c r="A8586" i="1"/>
  <c r="L8586" i="1" s="1"/>
  <c r="A8587" i="1"/>
  <c r="L8587" i="1" s="1"/>
  <c r="A8588" i="1"/>
  <c r="L8588" i="1" s="1"/>
  <c r="A8589" i="1"/>
  <c r="L8589" i="1" s="1"/>
  <c r="A8590" i="1"/>
  <c r="L8590" i="1" s="1"/>
  <c r="A8591" i="1"/>
  <c r="L8591" i="1" s="1"/>
  <c r="A8592" i="1"/>
  <c r="L8592" i="1" s="1"/>
  <c r="A8593" i="1"/>
  <c r="L8593" i="1" s="1"/>
  <c r="A8594" i="1"/>
  <c r="L8594" i="1" s="1"/>
  <c r="A8595" i="1"/>
  <c r="L8595" i="1" s="1"/>
  <c r="A8596" i="1"/>
  <c r="L8596" i="1" s="1"/>
  <c r="A8597" i="1"/>
  <c r="L8597" i="1" s="1"/>
  <c r="A8598" i="1"/>
  <c r="L8598" i="1" s="1"/>
  <c r="A8599" i="1"/>
  <c r="L8599" i="1" s="1"/>
  <c r="A8600" i="1"/>
  <c r="L8600" i="1" s="1"/>
  <c r="A8601" i="1"/>
  <c r="L8601" i="1" s="1"/>
  <c r="A8602" i="1"/>
  <c r="L8602" i="1" s="1"/>
  <c r="A8603" i="1"/>
  <c r="L8603" i="1" s="1"/>
  <c r="A8604" i="1"/>
  <c r="L8604" i="1" s="1"/>
  <c r="A8605" i="1"/>
  <c r="L8605" i="1" s="1"/>
  <c r="A8606" i="1"/>
  <c r="L8606" i="1" s="1"/>
  <c r="A8607" i="1"/>
  <c r="L8607" i="1" s="1"/>
  <c r="A8608" i="1"/>
  <c r="L8608" i="1" s="1"/>
  <c r="A8609" i="1"/>
  <c r="L8609" i="1" s="1"/>
  <c r="A8610" i="1"/>
  <c r="L8610" i="1" s="1"/>
  <c r="A8611" i="1"/>
  <c r="L8611" i="1" s="1"/>
  <c r="A8612" i="1"/>
  <c r="L8612" i="1" s="1"/>
  <c r="A8613" i="1"/>
  <c r="L8613" i="1" s="1"/>
  <c r="A8614" i="1"/>
  <c r="L8614" i="1" s="1"/>
  <c r="A8615" i="1"/>
  <c r="L8615" i="1" s="1"/>
  <c r="A8616" i="1"/>
  <c r="L8616" i="1" s="1"/>
  <c r="A8617" i="1"/>
  <c r="L8617" i="1" s="1"/>
  <c r="A8618" i="1"/>
  <c r="L8618" i="1" s="1"/>
  <c r="A8619" i="1"/>
  <c r="L8619" i="1" s="1"/>
  <c r="A8620" i="1"/>
  <c r="L8620" i="1" s="1"/>
  <c r="A8621" i="1"/>
  <c r="L8621" i="1" s="1"/>
  <c r="A8622" i="1"/>
  <c r="L8622" i="1" s="1"/>
  <c r="A8623" i="1"/>
  <c r="L8623" i="1" s="1"/>
  <c r="A8624" i="1"/>
  <c r="L8624" i="1" s="1"/>
  <c r="A8625" i="1"/>
  <c r="L8625" i="1" s="1"/>
  <c r="A8626" i="1"/>
  <c r="L8626" i="1" s="1"/>
  <c r="A8627" i="1"/>
  <c r="L8627" i="1" s="1"/>
  <c r="A8628" i="1"/>
  <c r="L8628" i="1" s="1"/>
  <c r="A8629" i="1"/>
  <c r="L8629" i="1" s="1"/>
  <c r="A8630" i="1"/>
  <c r="L8630" i="1" s="1"/>
  <c r="A8631" i="1"/>
  <c r="L8631" i="1" s="1"/>
  <c r="A8632" i="1"/>
  <c r="L8632" i="1" s="1"/>
  <c r="A8633" i="1"/>
  <c r="L8633" i="1" s="1"/>
  <c r="A8634" i="1"/>
  <c r="L8634" i="1" s="1"/>
  <c r="A8635" i="1"/>
  <c r="L8635" i="1" s="1"/>
  <c r="A8636" i="1"/>
  <c r="L8636" i="1" s="1"/>
  <c r="A8637" i="1"/>
  <c r="L8637" i="1" s="1"/>
  <c r="A8638" i="1"/>
  <c r="L8638" i="1" s="1"/>
  <c r="A8639" i="1"/>
  <c r="L8639" i="1" s="1"/>
  <c r="A8640" i="1"/>
  <c r="L8640" i="1" s="1"/>
  <c r="A8641" i="1"/>
  <c r="L8641" i="1" s="1"/>
  <c r="A8642" i="1"/>
  <c r="L8642" i="1" s="1"/>
  <c r="A8643" i="1"/>
  <c r="L8643" i="1" s="1"/>
  <c r="A8644" i="1"/>
  <c r="L8644" i="1" s="1"/>
  <c r="A8645" i="1"/>
  <c r="L8645" i="1" s="1"/>
  <c r="A8646" i="1"/>
  <c r="L8646" i="1" s="1"/>
  <c r="A8647" i="1"/>
  <c r="L8647" i="1" s="1"/>
  <c r="A8648" i="1"/>
  <c r="L8648" i="1" s="1"/>
  <c r="A8649" i="1"/>
  <c r="L8649" i="1" s="1"/>
  <c r="A8650" i="1"/>
  <c r="L8650" i="1" s="1"/>
  <c r="A8651" i="1"/>
  <c r="L8651" i="1" s="1"/>
  <c r="A8652" i="1"/>
  <c r="L8652" i="1" s="1"/>
  <c r="A8653" i="1"/>
  <c r="L8653" i="1" s="1"/>
  <c r="A8654" i="1"/>
  <c r="L8654" i="1" s="1"/>
  <c r="A8655" i="1"/>
  <c r="L8655" i="1" s="1"/>
  <c r="A8656" i="1"/>
  <c r="L8656" i="1" s="1"/>
  <c r="A8657" i="1"/>
  <c r="L8657" i="1" s="1"/>
  <c r="A8658" i="1"/>
  <c r="L8658" i="1" s="1"/>
  <c r="A8659" i="1"/>
  <c r="L8659" i="1" s="1"/>
  <c r="A8660" i="1"/>
  <c r="L8660" i="1" s="1"/>
  <c r="A8661" i="1"/>
  <c r="L8661" i="1" s="1"/>
  <c r="A8662" i="1"/>
  <c r="L8662" i="1" s="1"/>
  <c r="A8663" i="1"/>
  <c r="L8663" i="1" s="1"/>
  <c r="A8664" i="1"/>
  <c r="L8664" i="1" s="1"/>
  <c r="A8665" i="1"/>
  <c r="L8665" i="1" s="1"/>
  <c r="A8666" i="1"/>
  <c r="L8666" i="1" s="1"/>
  <c r="A8667" i="1"/>
  <c r="L8667" i="1" s="1"/>
  <c r="A8668" i="1"/>
  <c r="L8668" i="1" s="1"/>
  <c r="A8669" i="1"/>
  <c r="L8669" i="1" s="1"/>
  <c r="A8670" i="1"/>
  <c r="L8670" i="1" s="1"/>
  <c r="A8671" i="1"/>
  <c r="L8671" i="1" s="1"/>
  <c r="A8672" i="1"/>
  <c r="L8672" i="1" s="1"/>
  <c r="A8673" i="1"/>
  <c r="L8673" i="1" s="1"/>
  <c r="A8674" i="1"/>
  <c r="L8674" i="1" s="1"/>
  <c r="A8675" i="1"/>
  <c r="L8675" i="1" s="1"/>
  <c r="A8676" i="1"/>
  <c r="L8676" i="1" s="1"/>
  <c r="A8677" i="1"/>
  <c r="L8677" i="1" s="1"/>
  <c r="A8678" i="1"/>
  <c r="L8678" i="1" s="1"/>
  <c r="A8679" i="1"/>
  <c r="L8679" i="1" s="1"/>
  <c r="A8680" i="1"/>
  <c r="L8680" i="1" s="1"/>
  <c r="A8681" i="1"/>
  <c r="L8681" i="1" s="1"/>
  <c r="A8682" i="1"/>
  <c r="L8682" i="1" s="1"/>
  <c r="A8683" i="1"/>
  <c r="L8683" i="1" s="1"/>
  <c r="A8684" i="1"/>
  <c r="L8684" i="1" s="1"/>
  <c r="A8685" i="1"/>
  <c r="L8685" i="1" s="1"/>
  <c r="A8686" i="1"/>
  <c r="L8686" i="1" s="1"/>
  <c r="A8687" i="1"/>
  <c r="L8687" i="1" s="1"/>
  <c r="A8688" i="1"/>
  <c r="L8688" i="1" s="1"/>
  <c r="A8689" i="1"/>
  <c r="L8689" i="1" s="1"/>
  <c r="A8690" i="1"/>
  <c r="L8690" i="1" s="1"/>
  <c r="A8691" i="1"/>
  <c r="L8691" i="1" s="1"/>
  <c r="A8692" i="1"/>
  <c r="L8692" i="1" s="1"/>
  <c r="A8693" i="1"/>
  <c r="L8693" i="1" s="1"/>
  <c r="A8694" i="1"/>
  <c r="L8694" i="1" s="1"/>
  <c r="A8695" i="1"/>
  <c r="L8695" i="1" s="1"/>
  <c r="A8696" i="1"/>
  <c r="L8696" i="1" s="1"/>
  <c r="A8697" i="1"/>
  <c r="L8697" i="1" s="1"/>
  <c r="A8698" i="1"/>
  <c r="L8698" i="1" s="1"/>
  <c r="A8699" i="1"/>
  <c r="L8699" i="1" s="1"/>
  <c r="A8700" i="1"/>
  <c r="L8700" i="1" s="1"/>
  <c r="A8701" i="1"/>
  <c r="L8701" i="1" s="1"/>
  <c r="A8702" i="1"/>
  <c r="L8702" i="1" s="1"/>
  <c r="A8703" i="1"/>
  <c r="L8703" i="1" s="1"/>
  <c r="A8704" i="1"/>
  <c r="L8704" i="1" s="1"/>
  <c r="A8705" i="1"/>
  <c r="L8705" i="1" s="1"/>
  <c r="A8706" i="1"/>
  <c r="L8706" i="1" s="1"/>
  <c r="A8707" i="1"/>
  <c r="L8707" i="1" s="1"/>
  <c r="A8708" i="1"/>
  <c r="L8708" i="1" s="1"/>
  <c r="A8709" i="1"/>
  <c r="L8709" i="1" s="1"/>
  <c r="A8710" i="1"/>
  <c r="L8710" i="1" s="1"/>
  <c r="A8711" i="1"/>
  <c r="L8711" i="1" s="1"/>
  <c r="A8712" i="1"/>
  <c r="L8712" i="1" s="1"/>
  <c r="A8713" i="1"/>
  <c r="L8713" i="1" s="1"/>
  <c r="A8714" i="1"/>
  <c r="L8714" i="1" s="1"/>
  <c r="A8715" i="1"/>
  <c r="L8715" i="1" s="1"/>
  <c r="A8716" i="1"/>
  <c r="L8716" i="1" s="1"/>
  <c r="A8717" i="1"/>
  <c r="L8717" i="1" s="1"/>
  <c r="A8718" i="1"/>
  <c r="L8718" i="1" s="1"/>
  <c r="A8719" i="1"/>
  <c r="L8719" i="1" s="1"/>
  <c r="A8720" i="1"/>
  <c r="L8720" i="1" s="1"/>
  <c r="A8721" i="1"/>
  <c r="L8721" i="1" s="1"/>
  <c r="A8722" i="1"/>
  <c r="L8722" i="1" s="1"/>
  <c r="A8723" i="1"/>
  <c r="L8723" i="1" s="1"/>
  <c r="A8724" i="1"/>
  <c r="L8724" i="1" s="1"/>
  <c r="A8725" i="1"/>
  <c r="L8725" i="1" s="1"/>
  <c r="A8726" i="1"/>
  <c r="L8726" i="1" s="1"/>
  <c r="A8727" i="1"/>
  <c r="L8727" i="1" s="1"/>
  <c r="A8728" i="1"/>
  <c r="L8728" i="1" s="1"/>
  <c r="A8729" i="1"/>
  <c r="L8729" i="1" s="1"/>
  <c r="A8730" i="1"/>
  <c r="L8730" i="1" s="1"/>
  <c r="A8731" i="1"/>
  <c r="L8731" i="1" s="1"/>
  <c r="A8732" i="1"/>
  <c r="L8732" i="1" s="1"/>
  <c r="A8733" i="1"/>
  <c r="L8733" i="1" s="1"/>
  <c r="A8734" i="1"/>
  <c r="L8734" i="1" s="1"/>
  <c r="A8735" i="1"/>
  <c r="L8735" i="1" s="1"/>
  <c r="A8736" i="1"/>
  <c r="L8736" i="1" s="1"/>
  <c r="A8737" i="1"/>
  <c r="L8737" i="1" s="1"/>
  <c r="A8738" i="1"/>
  <c r="L8738" i="1" s="1"/>
  <c r="A8739" i="1"/>
  <c r="L8739" i="1" s="1"/>
  <c r="A8740" i="1"/>
  <c r="L8740" i="1" s="1"/>
  <c r="A8741" i="1"/>
  <c r="L8741" i="1" s="1"/>
  <c r="A8742" i="1"/>
  <c r="L8742" i="1" s="1"/>
  <c r="A8743" i="1"/>
  <c r="L8743" i="1" s="1"/>
  <c r="A8744" i="1"/>
  <c r="L8744" i="1" s="1"/>
  <c r="A8745" i="1"/>
  <c r="L8745" i="1" s="1"/>
  <c r="A8746" i="1"/>
  <c r="L8746" i="1" s="1"/>
  <c r="A8747" i="1"/>
  <c r="L8747" i="1" s="1"/>
  <c r="A8748" i="1"/>
  <c r="L8748" i="1" s="1"/>
  <c r="A8749" i="1"/>
  <c r="L8749" i="1" s="1"/>
  <c r="A8750" i="1"/>
  <c r="L8750" i="1" s="1"/>
  <c r="A8751" i="1"/>
  <c r="L8751" i="1" s="1"/>
  <c r="A8752" i="1"/>
  <c r="L8752" i="1" s="1"/>
  <c r="A8753" i="1"/>
  <c r="L8753" i="1" s="1"/>
  <c r="A8754" i="1"/>
  <c r="L8754" i="1" s="1"/>
  <c r="A8755" i="1"/>
  <c r="L8755" i="1" s="1"/>
  <c r="A8756" i="1"/>
  <c r="L8756" i="1" s="1"/>
  <c r="A8757" i="1"/>
  <c r="L8757" i="1" s="1"/>
  <c r="A8758" i="1"/>
  <c r="L8758" i="1" s="1"/>
  <c r="A8759" i="1"/>
  <c r="L8759" i="1" s="1"/>
  <c r="A8760" i="1"/>
  <c r="L8760" i="1" s="1"/>
  <c r="A8761" i="1"/>
  <c r="L8761" i="1" s="1"/>
  <c r="A8762" i="1"/>
  <c r="L8762" i="1" s="1"/>
  <c r="A2" i="1"/>
  <c r="L2" i="1" s="1"/>
  <c r="J8761" i="1"/>
  <c r="F7102" i="1" l="1"/>
  <c r="G7102" i="1"/>
  <c r="F7094" i="1"/>
  <c r="G7094" i="1"/>
  <c r="F7086" i="1"/>
  <c r="G7086" i="1"/>
  <c r="F7078" i="1"/>
  <c r="G7078" i="1"/>
  <c r="F7070" i="1"/>
  <c r="G7070" i="1"/>
  <c r="F7062" i="1"/>
  <c r="G7062" i="1"/>
  <c r="F7054" i="1"/>
  <c r="G7054" i="1"/>
  <c r="H7054" i="1" s="1"/>
  <c r="M7054" i="1" s="1"/>
  <c r="F7046" i="1"/>
  <c r="G7046" i="1"/>
  <c r="F7038" i="1"/>
  <c r="G7038" i="1"/>
  <c r="F7030" i="1"/>
  <c r="G7030" i="1"/>
  <c r="F7022" i="1"/>
  <c r="G7022" i="1"/>
  <c r="H7022" i="1" s="1"/>
  <c r="M7022" i="1" s="1"/>
  <c r="F7014" i="1"/>
  <c r="G7014" i="1"/>
  <c r="F7006" i="1"/>
  <c r="G7006" i="1"/>
  <c r="F6998" i="1"/>
  <c r="G6998" i="1"/>
  <c r="F6990" i="1"/>
  <c r="G6990" i="1"/>
  <c r="H6990" i="1" s="1"/>
  <c r="M6990" i="1" s="1"/>
  <c r="F6982" i="1"/>
  <c r="G6982" i="1"/>
  <c r="F6974" i="1"/>
  <c r="G6974" i="1"/>
  <c r="F6966" i="1"/>
  <c r="G6966" i="1"/>
  <c r="F6958" i="1"/>
  <c r="G6958" i="1"/>
  <c r="H6958" i="1" s="1"/>
  <c r="M6958" i="1" s="1"/>
  <c r="F6950" i="1"/>
  <c r="G6950" i="1"/>
  <c r="F6942" i="1"/>
  <c r="G6942" i="1"/>
  <c r="F6934" i="1"/>
  <c r="G6934" i="1"/>
  <c r="F6926" i="1"/>
  <c r="G6926" i="1"/>
  <c r="H6926" i="1" s="1"/>
  <c r="M6926" i="1" s="1"/>
  <c r="F6918" i="1"/>
  <c r="G6918" i="1"/>
  <c r="F6910" i="1"/>
  <c r="G6910" i="1"/>
  <c r="F6902" i="1"/>
  <c r="G6902" i="1"/>
  <c r="F6894" i="1"/>
  <c r="G6894" i="1"/>
  <c r="H6894" i="1" s="1"/>
  <c r="M6894" i="1" s="1"/>
  <c r="F6886" i="1"/>
  <c r="G6886" i="1"/>
  <c r="F6878" i="1"/>
  <c r="G6878" i="1"/>
  <c r="F6870" i="1"/>
  <c r="G6870" i="1"/>
  <c r="F6862" i="1"/>
  <c r="G6862" i="1"/>
  <c r="H6862" i="1" s="1"/>
  <c r="M6862" i="1" s="1"/>
  <c r="F6854" i="1"/>
  <c r="G6854" i="1"/>
  <c r="F6846" i="1"/>
  <c r="G6846" i="1"/>
  <c r="F6838" i="1"/>
  <c r="G6838" i="1"/>
  <c r="F6830" i="1"/>
  <c r="G6830" i="1"/>
  <c r="H6830" i="1" s="1"/>
  <c r="M6830" i="1" s="1"/>
  <c r="F6822" i="1"/>
  <c r="G6822" i="1"/>
  <c r="F6814" i="1"/>
  <c r="G6814" i="1"/>
  <c r="F6806" i="1"/>
  <c r="G6806" i="1"/>
  <c r="F6798" i="1"/>
  <c r="G6798" i="1"/>
  <c r="H6798" i="1" s="1"/>
  <c r="M6798" i="1" s="1"/>
  <c r="F6790" i="1"/>
  <c r="G6790" i="1"/>
  <c r="F6782" i="1"/>
  <c r="G6782" i="1"/>
  <c r="F6774" i="1"/>
  <c r="G6774" i="1"/>
  <c r="F6766" i="1"/>
  <c r="G6766" i="1"/>
  <c r="H6766" i="1" s="1"/>
  <c r="M6766" i="1" s="1"/>
  <c r="F6758" i="1"/>
  <c r="G6758" i="1"/>
  <c r="F6750" i="1"/>
  <c r="G6750" i="1"/>
  <c r="F6742" i="1"/>
  <c r="G6742" i="1"/>
  <c r="F6734" i="1"/>
  <c r="G6734" i="1"/>
  <c r="H6734" i="1" s="1"/>
  <c r="M6734" i="1" s="1"/>
  <c r="F6726" i="1"/>
  <c r="G6726" i="1"/>
  <c r="F6718" i="1"/>
  <c r="G6718" i="1"/>
  <c r="F6710" i="1"/>
  <c r="G6710" i="1"/>
  <c r="F6702" i="1"/>
  <c r="G6702" i="1"/>
  <c r="H6702" i="1" s="1"/>
  <c r="M6702" i="1" s="1"/>
  <c r="F6694" i="1"/>
  <c r="G6694" i="1"/>
  <c r="F6686" i="1"/>
  <c r="G6686" i="1"/>
  <c r="F6678" i="1"/>
  <c r="G6678" i="1"/>
  <c r="F6670" i="1"/>
  <c r="G6670" i="1"/>
  <c r="H6670" i="1" s="1"/>
  <c r="M6670" i="1" s="1"/>
  <c r="F6662" i="1"/>
  <c r="G6662" i="1"/>
  <c r="F6654" i="1"/>
  <c r="G6654" i="1"/>
  <c r="F6646" i="1"/>
  <c r="G6646" i="1"/>
  <c r="F6638" i="1"/>
  <c r="G6638" i="1"/>
  <c r="H6638" i="1" s="1"/>
  <c r="M6638" i="1" s="1"/>
  <c r="F6630" i="1"/>
  <c r="G6630" i="1"/>
  <c r="F6622" i="1"/>
  <c r="G6622" i="1"/>
  <c r="F6614" i="1"/>
  <c r="G6614" i="1"/>
  <c r="F6606" i="1"/>
  <c r="G6606" i="1"/>
  <c r="H6606" i="1" s="1"/>
  <c r="M6606" i="1" s="1"/>
  <c r="F6598" i="1"/>
  <c r="G6598" i="1"/>
  <c r="F6590" i="1"/>
  <c r="G6590" i="1"/>
  <c r="F6582" i="1"/>
  <c r="G6582" i="1"/>
  <c r="F6574" i="1"/>
  <c r="G6574" i="1"/>
  <c r="H6574" i="1" s="1"/>
  <c r="M6574" i="1" s="1"/>
  <c r="F6566" i="1"/>
  <c r="G6566" i="1"/>
  <c r="F6558" i="1"/>
  <c r="G6558" i="1"/>
  <c r="F6550" i="1"/>
  <c r="G6550" i="1"/>
  <c r="F6542" i="1"/>
  <c r="G6542" i="1"/>
  <c r="H6542" i="1" s="1"/>
  <c r="M6542" i="1" s="1"/>
  <c r="F6534" i="1"/>
  <c r="G6534" i="1"/>
  <c r="F6526" i="1"/>
  <c r="G6526" i="1"/>
  <c r="F6518" i="1"/>
  <c r="G6518" i="1"/>
  <c r="F6510" i="1"/>
  <c r="G6510" i="1"/>
  <c r="H6510" i="1" s="1"/>
  <c r="M6510" i="1" s="1"/>
  <c r="F6502" i="1"/>
  <c r="G6502" i="1"/>
  <c r="F6494" i="1"/>
  <c r="G6494" i="1"/>
  <c r="F6486" i="1"/>
  <c r="G6486" i="1"/>
  <c r="F6478" i="1"/>
  <c r="G6478" i="1"/>
  <c r="H6478" i="1" s="1"/>
  <c r="M6478" i="1" s="1"/>
  <c r="F6470" i="1"/>
  <c r="G6470" i="1"/>
  <c r="F6462" i="1"/>
  <c r="G6462" i="1"/>
  <c r="F6454" i="1"/>
  <c r="G6454" i="1"/>
  <c r="F6446" i="1"/>
  <c r="G6446" i="1"/>
  <c r="H6446" i="1" s="1"/>
  <c r="M6446" i="1" s="1"/>
  <c r="F6438" i="1"/>
  <c r="G6438" i="1"/>
  <c r="F6430" i="1"/>
  <c r="G6430" i="1"/>
  <c r="H6430" i="1" s="1"/>
  <c r="M6430" i="1" s="1"/>
  <c r="F6422" i="1"/>
  <c r="G6422" i="1"/>
  <c r="H6422" i="1" s="1"/>
  <c r="M6422" i="1" s="1"/>
  <c r="F6414" i="1"/>
  <c r="G6414" i="1"/>
  <c r="H6414" i="1" s="1"/>
  <c r="M6414" i="1" s="1"/>
  <c r="F6406" i="1"/>
  <c r="G6406" i="1"/>
  <c r="F6398" i="1"/>
  <c r="G6398" i="1"/>
  <c r="H6398" i="1" s="1"/>
  <c r="M6398" i="1" s="1"/>
  <c r="F6390" i="1"/>
  <c r="G6390" i="1"/>
  <c r="H6390" i="1" s="1"/>
  <c r="M6390" i="1" s="1"/>
  <c r="F6382" i="1"/>
  <c r="G6382" i="1"/>
  <c r="H6382" i="1" s="1"/>
  <c r="M6382" i="1" s="1"/>
  <c r="F6374" i="1"/>
  <c r="G6374" i="1"/>
  <c r="F6366" i="1"/>
  <c r="G6366" i="1"/>
  <c r="H6366" i="1" s="1"/>
  <c r="M6366" i="1" s="1"/>
  <c r="F6358" i="1"/>
  <c r="G6358" i="1"/>
  <c r="H6358" i="1" s="1"/>
  <c r="M6358" i="1" s="1"/>
  <c r="F6350" i="1"/>
  <c r="G6350" i="1"/>
  <c r="H6350" i="1" s="1"/>
  <c r="M6350" i="1" s="1"/>
  <c r="F6342" i="1"/>
  <c r="G6342" i="1"/>
  <c r="F6334" i="1"/>
  <c r="G6334" i="1"/>
  <c r="H6334" i="1" s="1"/>
  <c r="M6334" i="1" s="1"/>
  <c r="F6326" i="1"/>
  <c r="G6326" i="1"/>
  <c r="H6326" i="1" s="1"/>
  <c r="M6326" i="1" s="1"/>
  <c r="F6318" i="1"/>
  <c r="G6318" i="1"/>
  <c r="H6318" i="1" s="1"/>
  <c r="M6318" i="1" s="1"/>
  <c r="F6310" i="1"/>
  <c r="G6310" i="1"/>
  <c r="F6302" i="1"/>
  <c r="G6302" i="1"/>
  <c r="H6302" i="1" s="1"/>
  <c r="M6302" i="1" s="1"/>
  <c r="F6294" i="1"/>
  <c r="G6294" i="1"/>
  <c r="H6294" i="1" s="1"/>
  <c r="M6294" i="1" s="1"/>
  <c r="F6286" i="1"/>
  <c r="G6286" i="1"/>
  <c r="H6286" i="1" s="1"/>
  <c r="M6286" i="1" s="1"/>
  <c r="F6278" i="1"/>
  <c r="G6278" i="1"/>
  <c r="F6270" i="1"/>
  <c r="G6270" i="1"/>
  <c r="H6270" i="1" s="1"/>
  <c r="M6270" i="1" s="1"/>
  <c r="F6262" i="1"/>
  <c r="G6262" i="1"/>
  <c r="H6262" i="1" s="1"/>
  <c r="M6262" i="1" s="1"/>
  <c r="F6254" i="1"/>
  <c r="G6254" i="1"/>
  <c r="H6254" i="1" s="1"/>
  <c r="M6254" i="1" s="1"/>
  <c r="F6246" i="1"/>
  <c r="G6246" i="1"/>
  <c r="F6238" i="1"/>
  <c r="G6238" i="1"/>
  <c r="H6238" i="1" s="1"/>
  <c r="M6238" i="1" s="1"/>
  <c r="F6230" i="1"/>
  <c r="G6230" i="1"/>
  <c r="H6230" i="1" s="1"/>
  <c r="M6230" i="1" s="1"/>
  <c r="F6222" i="1"/>
  <c r="G6222" i="1"/>
  <c r="H6222" i="1" s="1"/>
  <c r="M6222" i="1" s="1"/>
  <c r="F6214" i="1"/>
  <c r="G6214" i="1"/>
  <c r="F6206" i="1"/>
  <c r="G6206" i="1"/>
  <c r="H6206" i="1" s="1"/>
  <c r="M6206" i="1" s="1"/>
  <c r="F6198" i="1"/>
  <c r="G6198" i="1"/>
  <c r="H6198" i="1" s="1"/>
  <c r="M6198" i="1" s="1"/>
  <c r="F6190" i="1"/>
  <c r="G6190" i="1"/>
  <c r="H6190" i="1" s="1"/>
  <c r="M6190" i="1" s="1"/>
  <c r="F6182" i="1"/>
  <c r="G6182" i="1"/>
  <c r="F6174" i="1"/>
  <c r="G6174" i="1"/>
  <c r="H6174" i="1" s="1"/>
  <c r="M6174" i="1" s="1"/>
  <c r="F6166" i="1"/>
  <c r="G6166" i="1"/>
  <c r="H6166" i="1" s="1"/>
  <c r="M6166" i="1" s="1"/>
  <c r="F6158" i="1"/>
  <c r="G6158" i="1"/>
  <c r="H6158" i="1" s="1"/>
  <c r="M6158" i="1" s="1"/>
  <c r="F6150" i="1"/>
  <c r="G6150" i="1"/>
  <c r="F6142" i="1"/>
  <c r="G6142" i="1"/>
  <c r="H6142" i="1" s="1"/>
  <c r="M6142" i="1" s="1"/>
  <c r="F6134" i="1"/>
  <c r="G6134" i="1"/>
  <c r="H6134" i="1" s="1"/>
  <c r="M6134" i="1" s="1"/>
  <c r="F6126" i="1"/>
  <c r="G6126" i="1"/>
  <c r="H6126" i="1" s="1"/>
  <c r="M6126" i="1" s="1"/>
  <c r="F6118" i="1"/>
  <c r="G6118" i="1"/>
  <c r="F6110" i="1"/>
  <c r="G6110" i="1"/>
  <c r="H6110" i="1" s="1"/>
  <c r="M6110" i="1" s="1"/>
  <c r="F6102" i="1"/>
  <c r="G6102" i="1"/>
  <c r="H6102" i="1" s="1"/>
  <c r="M6102" i="1" s="1"/>
  <c r="F6094" i="1"/>
  <c r="G6094" i="1"/>
  <c r="H6094" i="1" s="1"/>
  <c r="M6094" i="1" s="1"/>
  <c r="F6086" i="1"/>
  <c r="G6086" i="1"/>
  <c r="F6078" i="1"/>
  <c r="G6078" i="1"/>
  <c r="H6078" i="1" s="1"/>
  <c r="M6078" i="1" s="1"/>
  <c r="F6070" i="1"/>
  <c r="G6070" i="1"/>
  <c r="H6070" i="1" s="1"/>
  <c r="M6070" i="1" s="1"/>
  <c r="F6062" i="1"/>
  <c r="G6062" i="1"/>
  <c r="H6062" i="1" s="1"/>
  <c r="M6062" i="1" s="1"/>
  <c r="F6054" i="1"/>
  <c r="G6054" i="1"/>
  <c r="F6046" i="1"/>
  <c r="G6046" i="1"/>
  <c r="H6046" i="1" s="1"/>
  <c r="M6046" i="1" s="1"/>
  <c r="F6038" i="1"/>
  <c r="G6038" i="1"/>
  <c r="H6038" i="1" s="1"/>
  <c r="M6038" i="1" s="1"/>
  <c r="F6030" i="1"/>
  <c r="G6030" i="1"/>
  <c r="H6030" i="1" s="1"/>
  <c r="M6030" i="1" s="1"/>
  <c r="F6022" i="1"/>
  <c r="G6022" i="1"/>
  <c r="F6014" i="1"/>
  <c r="G6014" i="1"/>
  <c r="H6014" i="1" s="1"/>
  <c r="M6014" i="1" s="1"/>
  <c r="F6006" i="1"/>
  <c r="G6006" i="1"/>
  <c r="H6006" i="1" s="1"/>
  <c r="M6006" i="1" s="1"/>
  <c r="F5998" i="1"/>
  <c r="G5998" i="1"/>
  <c r="H5998" i="1" s="1"/>
  <c r="M5998" i="1" s="1"/>
  <c r="F5990" i="1"/>
  <c r="G5990" i="1"/>
  <c r="F5982" i="1"/>
  <c r="G5982" i="1"/>
  <c r="H5982" i="1" s="1"/>
  <c r="M5982" i="1" s="1"/>
  <c r="F5974" i="1"/>
  <c r="G5974" i="1"/>
  <c r="H5974" i="1" s="1"/>
  <c r="M5974" i="1" s="1"/>
  <c r="F5966" i="1"/>
  <c r="G5966" i="1"/>
  <c r="H5966" i="1" s="1"/>
  <c r="M5966" i="1" s="1"/>
  <c r="F5958" i="1"/>
  <c r="G5958" i="1"/>
  <c r="F5950" i="1"/>
  <c r="G5950" i="1"/>
  <c r="H5950" i="1" s="1"/>
  <c r="M5950" i="1" s="1"/>
  <c r="F5942" i="1"/>
  <c r="G5942" i="1"/>
  <c r="H5942" i="1" s="1"/>
  <c r="M5942" i="1" s="1"/>
  <c r="F5934" i="1"/>
  <c r="G5934" i="1"/>
  <c r="H5934" i="1" s="1"/>
  <c r="M5934" i="1" s="1"/>
  <c r="F5926" i="1"/>
  <c r="G5926" i="1"/>
  <c r="F5918" i="1"/>
  <c r="G5918" i="1"/>
  <c r="H5918" i="1" s="1"/>
  <c r="M5918" i="1" s="1"/>
  <c r="F5910" i="1"/>
  <c r="G5910" i="1"/>
  <c r="H5910" i="1" s="1"/>
  <c r="M5910" i="1" s="1"/>
  <c r="F5902" i="1"/>
  <c r="G5902" i="1"/>
  <c r="H5902" i="1" s="1"/>
  <c r="M5902" i="1" s="1"/>
  <c r="F5894" i="1"/>
  <c r="G5894" i="1"/>
  <c r="F5886" i="1"/>
  <c r="G5886" i="1"/>
  <c r="H5886" i="1" s="1"/>
  <c r="M5886" i="1" s="1"/>
  <c r="F5878" i="1"/>
  <c r="G5878" i="1"/>
  <c r="H5878" i="1" s="1"/>
  <c r="M5878" i="1" s="1"/>
  <c r="F5870" i="1"/>
  <c r="G5870" i="1"/>
  <c r="H5870" i="1" s="1"/>
  <c r="M5870" i="1" s="1"/>
  <c r="F5862" i="1"/>
  <c r="G5862" i="1"/>
  <c r="F5854" i="1"/>
  <c r="G5854" i="1"/>
  <c r="H5854" i="1" s="1"/>
  <c r="M5854" i="1" s="1"/>
  <c r="F5846" i="1"/>
  <c r="G5846" i="1"/>
  <c r="H5846" i="1" s="1"/>
  <c r="M5846" i="1" s="1"/>
  <c r="F5838" i="1"/>
  <c r="G5838" i="1"/>
  <c r="H5838" i="1" s="1"/>
  <c r="M5838" i="1" s="1"/>
  <c r="F5830" i="1"/>
  <c r="G5830" i="1"/>
  <c r="F5822" i="1"/>
  <c r="G5822" i="1"/>
  <c r="H5822" i="1" s="1"/>
  <c r="M5822" i="1" s="1"/>
  <c r="F5814" i="1"/>
  <c r="G5814" i="1"/>
  <c r="H5814" i="1" s="1"/>
  <c r="M5814" i="1" s="1"/>
  <c r="F5806" i="1"/>
  <c r="G5806" i="1"/>
  <c r="H5806" i="1" s="1"/>
  <c r="M5806" i="1" s="1"/>
  <c r="F5798" i="1"/>
  <c r="G5798" i="1"/>
  <c r="F5790" i="1"/>
  <c r="G5790" i="1"/>
  <c r="H5790" i="1" s="1"/>
  <c r="M5790" i="1" s="1"/>
  <c r="F5782" i="1"/>
  <c r="G5782" i="1"/>
  <c r="H5782" i="1" s="1"/>
  <c r="M5782" i="1" s="1"/>
  <c r="F5774" i="1"/>
  <c r="G5774" i="1"/>
  <c r="H5774" i="1" s="1"/>
  <c r="M5774" i="1" s="1"/>
  <c r="F5766" i="1"/>
  <c r="G5766" i="1"/>
  <c r="F5758" i="1"/>
  <c r="G5758" i="1"/>
  <c r="H5758" i="1" s="1"/>
  <c r="M5758" i="1" s="1"/>
  <c r="F5750" i="1"/>
  <c r="G5750" i="1"/>
  <c r="H5750" i="1" s="1"/>
  <c r="M5750" i="1" s="1"/>
  <c r="F5742" i="1"/>
  <c r="G5742" i="1"/>
  <c r="H5742" i="1" s="1"/>
  <c r="M5742" i="1" s="1"/>
  <c r="F5734" i="1"/>
  <c r="G5734" i="1"/>
  <c r="F5726" i="1"/>
  <c r="G5726" i="1"/>
  <c r="H5726" i="1" s="1"/>
  <c r="M5726" i="1" s="1"/>
  <c r="F5718" i="1"/>
  <c r="G5718" i="1"/>
  <c r="H5718" i="1" s="1"/>
  <c r="M5718" i="1" s="1"/>
  <c r="F5710" i="1"/>
  <c r="G5710" i="1"/>
  <c r="H5710" i="1" s="1"/>
  <c r="M5710" i="1" s="1"/>
  <c r="F5702" i="1"/>
  <c r="G5702" i="1"/>
  <c r="F5694" i="1"/>
  <c r="G5694" i="1"/>
  <c r="H5694" i="1" s="1"/>
  <c r="M5694" i="1" s="1"/>
  <c r="F5686" i="1"/>
  <c r="G5686" i="1"/>
  <c r="H5686" i="1" s="1"/>
  <c r="M5686" i="1" s="1"/>
  <c r="F5678" i="1"/>
  <c r="G5678" i="1"/>
  <c r="H5678" i="1" s="1"/>
  <c r="M5678" i="1" s="1"/>
  <c r="F5670" i="1"/>
  <c r="G5670" i="1"/>
  <c r="F5662" i="1"/>
  <c r="G5662" i="1"/>
  <c r="H5662" i="1" s="1"/>
  <c r="M5662" i="1" s="1"/>
  <c r="F5654" i="1"/>
  <c r="G5654" i="1"/>
  <c r="H5654" i="1" s="1"/>
  <c r="M5654" i="1" s="1"/>
  <c r="F5646" i="1"/>
  <c r="G5646" i="1"/>
  <c r="H5646" i="1" s="1"/>
  <c r="M5646" i="1" s="1"/>
  <c r="F5638" i="1"/>
  <c r="G5638" i="1"/>
  <c r="F5630" i="1"/>
  <c r="G5630" i="1"/>
  <c r="H5630" i="1" s="1"/>
  <c r="M5630" i="1" s="1"/>
  <c r="F5622" i="1"/>
  <c r="G5622" i="1"/>
  <c r="H5622" i="1" s="1"/>
  <c r="M5622" i="1" s="1"/>
  <c r="F5614" i="1"/>
  <c r="G5614" i="1"/>
  <c r="H5614" i="1" s="1"/>
  <c r="M5614" i="1" s="1"/>
  <c r="F5606" i="1"/>
  <c r="G5606" i="1"/>
  <c r="F5598" i="1"/>
  <c r="G5598" i="1"/>
  <c r="H5598" i="1" s="1"/>
  <c r="M5598" i="1" s="1"/>
  <c r="F5590" i="1"/>
  <c r="G5590" i="1"/>
  <c r="H5590" i="1" s="1"/>
  <c r="M5590" i="1" s="1"/>
  <c r="F5582" i="1"/>
  <c r="G5582" i="1"/>
  <c r="H5582" i="1" s="1"/>
  <c r="M5582" i="1" s="1"/>
  <c r="F5574" i="1"/>
  <c r="G5574" i="1"/>
  <c r="F5566" i="1"/>
  <c r="G5566" i="1"/>
  <c r="H5566" i="1" s="1"/>
  <c r="M5566" i="1" s="1"/>
  <c r="F5558" i="1"/>
  <c r="G5558" i="1"/>
  <c r="H5558" i="1" s="1"/>
  <c r="M5558" i="1" s="1"/>
  <c r="F5550" i="1"/>
  <c r="G5550" i="1"/>
  <c r="H5550" i="1" s="1"/>
  <c r="M5550" i="1" s="1"/>
  <c r="F5542" i="1"/>
  <c r="G5542" i="1"/>
  <c r="F5534" i="1"/>
  <c r="G5534" i="1"/>
  <c r="H5534" i="1" s="1"/>
  <c r="M5534" i="1" s="1"/>
  <c r="F5526" i="1"/>
  <c r="G5526" i="1"/>
  <c r="H5526" i="1" s="1"/>
  <c r="M5526" i="1" s="1"/>
  <c r="F5518" i="1"/>
  <c r="G5518" i="1"/>
  <c r="H5518" i="1" s="1"/>
  <c r="M5518" i="1" s="1"/>
  <c r="F5510" i="1"/>
  <c r="G5510" i="1"/>
  <c r="F5502" i="1"/>
  <c r="G5502" i="1"/>
  <c r="H5502" i="1" s="1"/>
  <c r="M5502" i="1" s="1"/>
  <c r="F5494" i="1"/>
  <c r="G5494" i="1"/>
  <c r="H5494" i="1" s="1"/>
  <c r="M5494" i="1" s="1"/>
  <c r="F5486" i="1"/>
  <c r="G5486" i="1"/>
  <c r="H5486" i="1" s="1"/>
  <c r="M5486" i="1" s="1"/>
  <c r="F5478" i="1"/>
  <c r="G5478" i="1"/>
  <c r="F5470" i="1"/>
  <c r="G5470" i="1"/>
  <c r="H5470" i="1" s="1"/>
  <c r="M5470" i="1" s="1"/>
  <c r="F5462" i="1"/>
  <c r="G5462" i="1"/>
  <c r="H5462" i="1" s="1"/>
  <c r="M5462" i="1" s="1"/>
  <c r="F5454" i="1"/>
  <c r="G5454" i="1"/>
  <c r="H5454" i="1" s="1"/>
  <c r="M5454" i="1" s="1"/>
  <c r="F5446" i="1"/>
  <c r="G5446" i="1"/>
  <c r="F5438" i="1"/>
  <c r="G5438" i="1"/>
  <c r="H5438" i="1" s="1"/>
  <c r="M5438" i="1" s="1"/>
  <c r="F5430" i="1"/>
  <c r="G5430" i="1"/>
  <c r="H5430" i="1" s="1"/>
  <c r="M5430" i="1" s="1"/>
  <c r="F5422" i="1"/>
  <c r="G5422" i="1"/>
  <c r="H5422" i="1" s="1"/>
  <c r="M5422" i="1" s="1"/>
  <c r="F5414" i="1"/>
  <c r="G5414" i="1"/>
  <c r="F5406" i="1"/>
  <c r="G5406" i="1"/>
  <c r="H5406" i="1" s="1"/>
  <c r="M5406" i="1" s="1"/>
  <c r="F5398" i="1"/>
  <c r="G5398" i="1"/>
  <c r="H5398" i="1" s="1"/>
  <c r="M5398" i="1" s="1"/>
  <c r="F5390" i="1"/>
  <c r="G5390" i="1"/>
  <c r="H5390" i="1" s="1"/>
  <c r="M5390" i="1" s="1"/>
  <c r="F5382" i="1"/>
  <c r="G5382" i="1"/>
  <c r="F5374" i="1"/>
  <c r="G5374" i="1"/>
  <c r="H5374" i="1" s="1"/>
  <c r="M5374" i="1" s="1"/>
  <c r="F5366" i="1"/>
  <c r="G5366" i="1"/>
  <c r="H5366" i="1" s="1"/>
  <c r="M5366" i="1" s="1"/>
  <c r="F5358" i="1"/>
  <c r="G5358" i="1"/>
  <c r="H5358" i="1" s="1"/>
  <c r="M5358" i="1" s="1"/>
  <c r="F5350" i="1"/>
  <c r="G5350" i="1"/>
  <c r="F5342" i="1"/>
  <c r="G5342" i="1"/>
  <c r="H5342" i="1" s="1"/>
  <c r="M5342" i="1" s="1"/>
  <c r="F5334" i="1"/>
  <c r="G5334" i="1"/>
  <c r="H5334" i="1" s="1"/>
  <c r="M5334" i="1" s="1"/>
  <c r="F5326" i="1"/>
  <c r="G5326" i="1"/>
  <c r="H5326" i="1" s="1"/>
  <c r="M5326" i="1" s="1"/>
  <c r="F5318" i="1"/>
  <c r="G5318" i="1"/>
  <c r="F5310" i="1"/>
  <c r="G5310" i="1"/>
  <c r="H5310" i="1" s="1"/>
  <c r="M5310" i="1" s="1"/>
  <c r="F5302" i="1"/>
  <c r="G5302" i="1"/>
  <c r="H5302" i="1" s="1"/>
  <c r="M5302" i="1" s="1"/>
  <c r="F5294" i="1"/>
  <c r="G5294" i="1"/>
  <c r="H5294" i="1" s="1"/>
  <c r="M5294" i="1" s="1"/>
  <c r="F5286" i="1"/>
  <c r="G5286" i="1"/>
  <c r="F5278" i="1"/>
  <c r="G5278" i="1"/>
  <c r="H5278" i="1" s="1"/>
  <c r="M5278" i="1" s="1"/>
  <c r="F5270" i="1"/>
  <c r="G5270" i="1"/>
  <c r="H5270" i="1" s="1"/>
  <c r="M5270" i="1" s="1"/>
  <c r="F5262" i="1"/>
  <c r="G5262" i="1"/>
  <c r="H5262" i="1" s="1"/>
  <c r="M5262" i="1" s="1"/>
  <c r="F5254" i="1"/>
  <c r="G5254" i="1"/>
  <c r="F5246" i="1"/>
  <c r="G5246" i="1"/>
  <c r="H5246" i="1" s="1"/>
  <c r="M5246" i="1" s="1"/>
  <c r="F5238" i="1"/>
  <c r="G5238" i="1"/>
  <c r="H5238" i="1" s="1"/>
  <c r="M5238" i="1" s="1"/>
  <c r="F5230" i="1"/>
  <c r="G5230" i="1"/>
  <c r="H5230" i="1" s="1"/>
  <c r="M5230" i="1" s="1"/>
  <c r="F5222" i="1"/>
  <c r="G5222" i="1"/>
  <c r="F5214" i="1"/>
  <c r="G5214" i="1"/>
  <c r="H5214" i="1" s="1"/>
  <c r="M5214" i="1" s="1"/>
  <c r="F5206" i="1"/>
  <c r="G5206" i="1"/>
  <c r="H5206" i="1" s="1"/>
  <c r="M5206" i="1" s="1"/>
  <c r="F5198" i="1"/>
  <c r="G5198" i="1"/>
  <c r="H5198" i="1" s="1"/>
  <c r="M5198" i="1" s="1"/>
  <c r="F5190" i="1"/>
  <c r="G5190" i="1"/>
  <c r="F5182" i="1"/>
  <c r="G5182" i="1"/>
  <c r="H5182" i="1" s="1"/>
  <c r="M5182" i="1" s="1"/>
  <c r="F5174" i="1"/>
  <c r="G5174" i="1"/>
  <c r="H5174" i="1" s="1"/>
  <c r="M5174" i="1" s="1"/>
  <c r="F5166" i="1"/>
  <c r="G5166" i="1"/>
  <c r="H5166" i="1" s="1"/>
  <c r="M5166" i="1" s="1"/>
  <c r="F5158" i="1"/>
  <c r="G5158" i="1"/>
  <c r="F5150" i="1"/>
  <c r="G5150" i="1"/>
  <c r="H5150" i="1" s="1"/>
  <c r="M5150" i="1" s="1"/>
  <c r="F5142" i="1"/>
  <c r="G5142" i="1"/>
  <c r="H5142" i="1" s="1"/>
  <c r="M5142" i="1" s="1"/>
  <c r="F5134" i="1"/>
  <c r="G5134" i="1"/>
  <c r="H5134" i="1" s="1"/>
  <c r="M5134" i="1" s="1"/>
  <c r="F5126" i="1"/>
  <c r="G5126" i="1"/>
  <c r="F5118" i="1"/>
  <c r="G5118" i="1"/>
  <c r="H5118" i="1" s="1"/>
  <c r="M5118" i="1" s="1"/>
  <c r="F5110" i="1"/>
  <c r="G5110" i="1"/>
  <c r="H5110" i="1" s="1"/>
  <c r="M5110" i="1" s="1"/>
  <c r="F5102" i="1"/>
  <c r="G5102" i="1"/>
  <c r="H5102" i="1" s="1"/>
  <c r="M5102" i="1" s="1"/>
  <c r="F5094" i="1"/>
  <c r="G5094" i="1"/>
  <c r="F5086" i="1"/>
  <c r="G5086" i="1"/>
  <c r="H5086" i="1" s="1"/>
  <c r="M5086" i="1" s="1"/>
  <c r="F5078" i="1"/>
  <c r="G5078" i="1"/>
  <c r="H5078" i="1" s="1"/>
  <c r="M5078" i="1" s="1"/>
  <c r="F5070" i="1"/>
  <c r="G5070" i="1"/>
  <c r="H5070" i="1" s="1"/>
  <c r="M5070" i="1" s="1"/>
  <c r="F5062" i="1"/>
  <c r="G5062" i="1"/>
  <c r="F5054" i="1"/>
  <c r="G5054" i="1"/>
  <c r="H5054" i="1" s="1"/>
  <c r="M5054" i="1" s="1"/>
  <c r="F5046" i="1"/>
  <c r="G5046" i="1"/>
  <c r="H5046" i="1" s="1"/>
  <c r="M5046" i="1" s="1"/>
  <c r="F5038" i="1"/>
  <c r="G5038" i="1"/>
  <c r="H5038" i="1" s="1"/>
  <c r="M5038" i="1" s="1"/>
  <c r="F5030" i="1"/>
  <c r="G5030" i="1"/>
  <c r="F5022" i="1"/>
  <c r="G5022" i="1"/>
  <c r="H5022" i="1" s="1"/>
  <c r="M5022" i="1" s="1"/>
  <c r="F5014" i="1"/>
  <c r="G5014" i="1"/>
  <c r="H5014" i="1" s="1"/>
  <c r="M5014" i="1" s="1"/>
  <c r="F5006" i="1"/>
  <c r="G5006" i="1"/>
  <c r="H5006" i="1" s="1"/>
  <c r="M5006" i="1" s="1"/>
  <c r="F4998" i="1"/>
  <c r="G4998" i="1"/>
  <c r="F4990" i="1"/>
  <c r="G4990" i="1"/>
  <c r="H4990" i="1" s="1"/>
  <c r="M4990" i="1" s="1"/>
  <c r="F4982" i="1"/>
  <c r="G4982" i="1"/>
  <c r="H4982" i="1" s="1"/>
  <c r="M4982" i="1" s="1"/>
  <c r="F4974" i="1"/>
  <c r="G4974" i="1"/>
  <c r="H4974" i="1" s="1"/>
  <c r="M4974" i="1" s="1"/>
  <c r="F4966" i="1"/>
  <c r="G4966" i="1"/>
  <c r="F4958" i="1"/>
  <c r="G4958" i="1"/>
  <c r="H4958" i="1" s="1"/>
  <c r="M4958" i="1" s="1"/>
  <c r="F4950" i="1"/>
  <c r="G4950" i="1"/>
  <c r="H4950" i="1" s="1"/>
  <c r="M4950" i="1" s="1"/>
  <c r="F4942" i="1"/>
  <c r="G4942" i="1"/>
  <c r="H4942" i="1" s="1"/>
  <c r="M4942" i="1" s="1"/>
  <c r="F4934" i="1"/>
  <c r="G4934" i="1"/>
  <c r="F4926" i="1"/>
  <c r="G4926" i="1"/>
  <c r="H4926" i="1" s="1"/>
  <c r="M4926" i="1" s="1"/>
  <c r="F4918" i="1"/>
  <c r="G4918" i="1"/>
  <c r="H4918" i="1" s="1"/>
  <c r="M4918" i="1" s="1"/>
  <c r="F4910" i="1"/>
  <c r="G4910" i="1"/>
  <c r="H4910" i="1" s="1"/>
  <c r="M4910" i="1" s="1"/>
  <c r="F4902" i="1"/>
  <c r="G4902" i="1"/>
  <c r="F4894" i="1"/>
  <c r="G4894" i="1"/>
  <c r="H4894" i="1" s="1"/>
  <c r="M4894" i="1" s="1"/>
  <c r="F4886" i="1"/>
  <c r="G4886" i="1"/>
  <c r="H4886" i="1" s="1"/>
  <c r="M4886" i="1" s="1"/>
  <c r="F4878" i="1"/>
  <c r="G4878" i="1"/>
  <c r="H4878" i="1" s="1"/>
  <c r="M4878" i="1" s="1"/>
  <c r="F4870" i="1"/>
  <c r="G4870" i="1"/>
  <c r="F4862" i="1"/>
  <c r="G4862" i="1"/>
  <c r="H4862" i="1" s="1"/>
  <c r="M4862" i="1" s="1"/>
  <c r="F4854" i="1"/>
  <c r="G4854" i="1"/>
  <c r="H4854" i="1" s="1"/>
  <c r="M4854" i="1" s="1"/>
  <c r="F4846" i="1"/>
  <c r="G4846" i="1"/>
  <c r="H4846" i="1" s="1"/>
  <c r="M4846" i="1" s="1"/>
  <c r="F4838" i="1"/>
  <c r="G4838" i="1"/>
  <c r="F4830" i="1"/>
  <c r="G4830" i="1"/>
  <c r="H4830" i="1" s="1"/>
  <c r="M4830" i="1" s="1"/>
  <c r="F4822" i="1"/>
  <c r="G4822" i="1"/>
  <c r="H4822" i="1" s="1"/>
  <c r="M4822" i="1" s="1"/>
  <c r="F4814" i="1"/>
  <c r="G4814" i="1"/>
  <c r="H4814" i="1" s="1"/>
  <c r="M4814" i="1" s="1"/>
  <c r="F4806" i="1"/>
  <c r="G4806" i="1"/>
  <c r="F4798" i="1"/>
  <c r="G4798" i="1"/>
  <c r="H4798" i="1" s="1"/>
  <c r="M4798" i="1" s="1"/>
  <c r="F4790" i="1"/>
  <c r="G4790" i="1"/>
  <c r="H4790" i="1" s="1"/>
  <c r="M4790" i="1" s="1"/>
  <c r="F4782" i="1"/>
  <c r="G4782" i="1"/>
  <c r="H4782" i="1" s="1"/>
  <c r="M4782" i="1" s="1"/>
  <c r="F4774" i="1"/>
  <c r="G4774" i="1"/>
  <c r="F4766" i="1"/>
  <c r="G4766" i="1"/>
  <c r="H4766" i="1" s="1"/>
  <c r="M4766" i="1" s="1"/>
  <c r="F4758" i="1"/>
  <c r="G4758" i="1"/>
  <c r="H4758" i="1" s="1"/>
  <c r="M4758" i="1" s="1"/>
  <c r="F4750" i="1"/>
  <c r="G4750" i="1"/>
  <c r="H4750" i="1" s="1"/>
  <c r="M4750" i="1" s="1"/>
  <c r="F4742" i="1"/>
  <c r="G4742" i="1"/>
  <c r="F4734" i="1"/>
  <c r="G4734" i="1"/>
  <c r="H4734" i="1" s="1"/>
  <c r="M4734" i="1" s="1"/>
  <c r="F4726" i="1"/>
  <c r="G4726" i="1"/>
  <c r="H4726" i="1" s="1"/>
  <c r="M4726" i="1" s="1"/>
  <c r="F4718" i="1"/>
  <c r="G4718" i="1"/>
  <c r="H4718" i="1" s="1"/>
  <c r="M4718" i="1" s="1"/>
  <c r="F4710" i="1"/>
  <c r="G4710" i="1"/>
  <c r="F4702" i="1"/>
  <c r="G4702" i="1"/>
  <c r="H4702" i="1" s="1"/>
  <c r="M4702" i="1" s="1"/>
  <c r="F4694" i="1"/>
  <c r="G4694" i="1"/>
  <c r="H4694" i="1" s="1"/>
  <c r="M4694" i="1" s="1"/>
  <c r="F4686" i="1"/>
  <c r="G4686" i="1"/>
  <c r="H4686" i="1" s="1"/>
  <c r="M4686" i="1" s="1"/>
  <c r="F4678" i="1"/>
  <c r="G4678" i="1"/>
  <c r="F4670" i="1"/>
  <c r="G4670" i="1"/>
  <c r="H4670" i="1" s="1"/>
  <c r="M4670" i="1" s="1"/>
  <c r="F4662" i="1"/>
  <c r="G4662" i="1"/>
  <c r="H4662" i="1" s="1"/>
  <c r="M4662" i="1" s="1"/>
  <c r="F4654" i="1"/>
  <c r="G4654" i="1"/>
  <c r="H4654" i="1" s="1"/>
  <c r="M4654" i="1" s="1"/>
  <c r="F4646" i="1"/>
  <c r="G4646" i="1"/>
  <c r="F4638" i="1"/>
  <c r="G4638" i="1"/>
  <c r="H4638" i="1" s="1"/>
  <c r="M4638" i="1" s="1"/>
  <c r="F4630" i="1"/>
  <c r="G4630" i="1"/>
  <c r="H4630" i="1" s="1"/>
  <c r="M4630" i="1" s="1"/>
  <c r="F4622" i="1"/>
  <c r="G4622" i="1"/>
  <c r="H4622" i="1" s="1"/>
  <c r="M4622" i="1" s="1"/>
  <c r="F4614" i="1"/>
  <c r="G4614" i="1"/>
  <c r="F4606" i="1"/>
  <c r="G4606" i="1"/>
  <c r="H4606" i="1" s="1"/>
  <c r="M4606" i="1" s="1"/>
  <c r="F4598" i="1"/>
  <c r="G4598" i="1"/>
  <c r="H4598" i="1" s="1"/>
  <c r="M4598" i="1" s="1"/>
  <c r="F4590" i="1"/>
  <c r="G4590" i="1"/>
  <c r="H4590" i="1" s="1"/>
  <c r="M4590" i="1" s="1"/>
  <c r="F4582" i="1"/>
  <c r="G4582" i="1"/>
  <c r="F4574" i="1"/>
  <c r="G4574" i="1"/>
  <c r="H4574" i="1" s="1"/>
  <c r="M4574" i="1" s="1"/>
  <c r="F4566" i="1"/>
  <c r="G4566" i="1"/>
  <c r="H4566" i="1" s="1"/>
  <c r="M4566" i="1" s="1"/>
  <c r="F4558" i="1"/>
  <c r="G4558" i="1"/>
  <c r="H4558" i="1" s="1"/>
  <c r="M4558" i="1" s="1"/>
  <c r="F4550" i="1"/>
  <c r="G4550" i="1"/>
  <c r="F4542" i="1"/>
  <c r="G4542" i="1"/>
  <c r="H4542" i="1" s="1"/>
  <c r="M4542" i="1" s="1"/>
  <c r="F4534" i="1"/>
  <c r="G4534" i="1"/>
  <c r="H4534" i="1" s="1"/>
  <c r="M4534" i="1" s="1"/>
  <c r="F4526" i="1"/>
  <c r="G4526" i="1"/>
  <c r="H4526" i="1" s="1"/>
  <c r="M4526" i="1" s="1"/>
  <c r="F4518" i="1"/>
  <c r="G4518" i="1"/>
  <c r="F4510" i="1"/>
  <c r="G4510" i="1"/>
  <c r="H4510" i="1" s="1"/>
  <c r="M4510" i="1" s="1"/>
  <c r="F4502" i="1"/>
  <c r="G4502" i="1"/>
  <c r="H4502" i="1" s="1"/>
  <c r="M4502" i="1" s="1"/>
  <c r="F4494" i="1"/>
  <c r="G4494" i="1"/>
  <c r="H4494" i="1" s="1"/>
  <c r="M4494" i="1" s="1"/>
  <c r="F4486" i="1"/>
  <c r="G4486" i="1"/>
  <c r="F4478" i="1"/>
  <c r="G4478" i="1"/>
  <c r="H4478" i="1" s="1"/>
  <c r="M4478" i="1" s="1"/>
  <c r="F4470" i="1"/>
  <c r="G4470" i="1"/>
  <c r="H4470" i="1" s="1"/>
  <c r="M4470" i="1" s="1"/>
  <c r="F4462" i="1"/>
  <c r="G4462" i="1"/>
  <c r="H4462" i="1" s="1"/>
  <c r="M4462" i="1" s="1"/>
  <c r="F4454" i="1"/>
  <c r="G4454" i="1"/>
  <c r="F4446" i="1"/>
  <c r="G4446" i="1"/>
  <c r="H4446" i="1" s="1"/>
  <c r="M4446" i="1" s="1"/>
  <c r="F4438" i="1"/>
  <c r="G4438" i="1"/>
  <c r="H4438" i="1" s="1"/>
  <c r="M4438" i="1" s="1"/>
  <c r="F4430" i="1"/>
  <c r="G4430" i="1"/>
  <c r="H4430" i="1" s="1"/>
  <c r="M4430" i="1" s="1"/>
  <c r="F4422" i="1"/>
  <c r="G4422" i="1"/>
  <c r="H4422" i="1" s="1"/>
  <c r="M4422" i="1" s="1"/>
  <c r="F4414" i="1"/>
  <c r="G4414" i="1"/>
  <c r="H4414" i="1" s="1"/>
  <c r="M4414" i="1" s="1"/>
  <c r="F4406" i="1"/>
  <c r="G4406" i="1"/>
  <c r="H4406" i="1" s="1"/>
  <c r="M4406" i="1" s="1"/>
  <c r="F4398" i="1"/>
  <c r="G4398" i="1"/>
  <c r="H4398" i="1" s="1"/>
  <c r="M4398" i="1" s="1"/>
  <c r="F4390" i="1"/>
  <c r="G4390" i="1"/>
  <c r="F4382" i="1"/>
  <c r="G4382" i="1"/>
  <c r="H4382" i="1" s="1"/>
  <c r="M4382" i="1" s="1"/>
  <c r="F4374" i="1"/>
  <c r="G4374" i="1"/>
  <c r="H4374" i="1" s="1"/>
  <c r="M4374" i="1" s="1"/>
  <c r="F4366" i="1"/>
  <c r="G4366" i="1"/>
  <c r="H4366" i="1" s="1"/>
  <c r="M4366" i="1" s="1"/>
  <c r="F4358" i="1"/>
  <c r="G4358" i="1"/>
  <c r="F4350" i="1"/>
  <c r="G4350" i="1"/>
  <c r="H4350" i="1" s="1"/>
  <c r="M4350" i="1" s="1"/>
  <c r="F4342" i="1"/>
  <c r="G4342" i="1"/>
  <c r="H4342" i="1" s="1"/>
  <c r="M4342" i="1" s="1"/>
  <c r="F4334" i="1"/>
  <c r="G4334" i="1"/>
  <c r="H4334" i="1" s="1"/>
  <c r="M4334" i="1" s="1"/>
  <c r="F4326" i="1"/>
  <c r="G4326" i="1"/>
  <c r="F4318" i="1"/>
  <c r="G4318" i="1"/>
  <c r="H4318" i="1" s="1"/>
  <c r="M4318" i="1" s="1"/>
  <c r="F4310" i="1"/>
  <c r="G4310" i="1"/>
  <c r="H4310" i="1" s="1"/>
  <c r="M4310" i="1" s="1"/>
  <c r="F4302" i="1"/>
  <c r="G4302" i="1"/>
  <c r="H4302" i="1" s="1"/>
  <c r="M4302" i="1" s="1"/>
  <c r="F4294" i="1"/>
  <c r="G4294" i="1"/>
  <c r="F4286" i="1"/>
  <c r="G4286" i="1"/>
  <c r="H4286" i="1" s="1"/>
  <c r="M4286" i="1" s="1"/>
  <c r="F4278" i="1"/>
  <c r="G4278" i="1"/>
  <c r="H4278" i="1" s="1"/>
  <c r="M4278" i="1" s="1"/>
  <c r="F4270" i="1"/>
  <c r="G4270" i="1"/>
  <c r="H4270" i="1" s="1"/>
  <c r="M4270" i="1" s="1"/>
  <c r="F4262" i="1"/>
  <c r="G4262" i="1"/>
  <c r="F4254" i="1"/>
  <c r="G4254" i="1"/>
  <c r="H4254" i="1" s="1"/>
  <c r="M4254" i="1" s="1"/>
  <c r="F4246" i="1"/>
  <c r="G4246" i="1"/>
  <c r="H4246" i="1" s="1"/>
  <c r="M4246" i="1" s="1"/>
  <c r="F4238" i="1"/>
  <c r="G4238" i="1"/>
  <c r="H4238" i="1" s="1"/>
  <c r="M4238" i="1" s="1"/>
  <c r="F4230" i="1"/>
  <c r="G4230" i="1"/>
  <c r="F4222" i="1"/>
  <c r="G4222" i="1"/>
  <c r="H4222" i="1" s="1"/>
  <c r="M4222" i="1" s="1"/>
  <c r="F4214" i="1"/>
  <c r="G4214" i="1"/>
  <c r="H4214" i="1" s="1"/>
  <c r="M4214" i="1" s="1"/>
  <c r="F4206" i="1"/>
  <c r="G4206" i="1"/>
  <c r="H4206" i="1" s="1"/>
  <c r="M4206" i="1" s="1"/>
  <c r="F4198" i="1"/>
  <c r="G4198" i="1"/>
  <c r="F4190" i="1"/>
  <c r="G4190" i="1"/>
  <c r="H4190" i="1" s="1"/>
  <c r="M4190" i="1" s="1"/>
  <c r="F4182" i="1"/>
  <c r="G4182" i="1"/>
  <c r="H4182" i="1" s="1"/>
  <c r="M4182" i="1" s="1"/>
  <c r="F4174" i="1"/>
  <c r="G4174" i="1"/>
  <c r="H4174" i="1" s="1"/>
  <c r="M4174" i="1" s="1"/>
  <c r="F4166" i="1"/>
  <c r="G4166" i="1"/>
  <c r="F4158" i="1"/>
  <c r="G4158" i="1"/>
  <c r="H4158" i="1" s="1"/>
  <c r="M4158" i="1" s="1"/>
  <c r="F4150" i="1"/>
  <c r="G4150" i="1"/>
  <c r="H4150" i="1" s="1"/>
  <c r="M4150" i="1" s="1"/>
  <c r="F4142" i="1"/>
  <c r="G4142" i="1"/>
  <c r="H4142" i="1" s="1"/>
  <c r="M4142" i="1" s="1"/>
  <c r="F4134" i="1"/>
  <c r="G4134" i="1"/>
  <c r="F4126" i="1"/>
  <c r="G4126" i="1"/>
  <c r="H4126" i="1" s="1"/>
  <c r="M4126" i="1" s="1"/>
  <c r="F4118" i="1"/>
  <c r="G4118" i="1"/>
  <c r="H4118" i="1" s="1"/>
  <c r="M4118" i="1" s="1"/>
  <c r="F4110" i="1"/>
  <c r="G4110" i="1"/>
  <c r="H4110" i="1" s="1"/>
  <c r="M4110" i="1" s="1"/>
  <c r="F4102" i="1"/>
  <c r="G4102" i="1"/>
  <c r="F4094" i="1"/>
  <c r="G4094" i="1"/>
  <c r="H4094" i="1" s="1"/>
  <c r="M4094" i="1" s="1"/>
  <c r="F4086" i="1"/>
  <c r="G4086" i="1"/>
  <c r="H4086" i="1" s="1"/>
  <c r="M4086" i="1" s="1"/>
  <c r="F4078" i="1"/>
  <c r="G4078" i="1"/>
  <c r="H4078" i="1" s="1"/>
  <c r="M4078" i="1" s="1"/>
  <c r="F4070" i="1"/>
  <c r="G4070" i="1"/>
  <c r="F4062" i="1"/>
  <c r="G4062" i="1"/>
  <c r="H4062" i="1" s="1"/>
  <c r="M4062" i="1" s="1"/>
  <c r="F4054" i="1"/>
  <c r="G4054" i="1"/>
  <c r="H4054" i="1" s="1"/>
  <c r="M4054" i="1" s="1"/>
  <c r="F4046" i="1"/>
  <c r="G4046" i="1"/>
  <c r="H4046" i="1" s="1"/>
  <c r="M4046" i="1" s="1"/>
  <c r="F4038" i="1"/>
  <c r="G4038" i="1"/>
  <c r="F4030" i="1"/>
  <c r="G4030" i="1"/>
  <c r="H4030" i="1" s="1"/>
  <c r="M4030" i="1" s="1"/>
  <c r="F4022" i="1"/>
  <c r="G4022" i="1"/>
  <c r="H4022" i="1" s="1"/>
  <c r="M4022" i="1" s="1"/>
  <c r="F4014" i="1"/>
  <c r="G4014" i="1"/>
  <c r="H4014" i="1" s="1"/>
  <c r="M4014" i="1" s="1"/>
  <c r="F4006" i="1"/>
  <c r="G4006" i="1"/>
  <c r="F3998" i="1"/>
  <c r="G3998" i="1"/>
  <c r="H3998" i="1" s="1"/>
  <c r="M3998" i="1" s="1"/>
  <c r="F3990" i="1"/>
  <c r="G3990" i="1"/>
  <c r="H3990" i="1" s="1"/>
  <c r="M3990" i="1" s="1"/>
  <c r="F3982" i="1"/>
  <c r="G3982" i="1"/>
  <c r="H3982" i="1" s="1"/>
  <c r="M3982" i="1" s="1"/>
  <c r="F3974" i="1"/>
  <c r="G3974" i="1"/>
  <c r="F3966" i="1"/>
  <c r="G3966" i="1"/>
  <c r="H3966" i="1" s="1"/>
  <c r="M3966" i="1" s="1"/>
  <c r="F3958" i="1"/>
  <c r="G3958" i="1"/>
  <c r="H3958" i="1" s="1"/>
  <c r="M3958" i="1" s="1"/>
  <c r="F3950" i="1"/>
  <c r="G3950" i="1"/>
  <c r="H3950" i="1" s="1"/>
  <c r="M3950" i="1" s="1"/>
  <c r="F3942" i="1"/>
  <c r="G3942" i="1"/>
  <c r="F3934" i="1"/>
  <c r="G3934" i="1"/>
  <c r="H3934" i="1" s="1"/>
  <c r="M3934" i="1" s="1"/>
  <c r="F3926" i="1"/>
  <c r="G3926" i="1"/>
  <c r="H3926" i="1" s="1"/>
  <c r="M3926" i="1" s="1"/>
  <c r="F3918" i="1"/>
  <c r="G3918" i="1"/>
  <c r="H3918" i="1" s="1"/>
  <c r="M3918" i="1" s="1"/>
  <c r="F3910" i="1"/>
  <c r="G3910" i="1"/>
  <c r="F3902" i="1"/>
  <c r="G3902" i="1"/>
  <c r="H3902" i="1" s="1"/>
  <c r="M3902" i="1" s="1"/>
  <c r="F3894" i="1"/>
  <c r="G3894" i="1"/>
  <c r="H3894" i="1" s="1"/>
  <c r="M3894" i="1" s="1"/>
  <c r="F3886" i="1"/>
  <c r="G3886" i="1"/>
  <c r="H3886" i="1" s="1"/>
  <c r="M3886" i="1" s="1"/>
  <c r="F3878" i="1"/>
  <c r="G3878" i="1"/>
  <c r="F3870" i="1"/>
  <c r="G3870" i="1"/>
  <c r="H3870" i="1" s="1"/>
  <c r="M3870" i="1" s="1"/>
  <c r="F3862" i="1"/>
  <c r="G3862" i="1"/>
  <c r="H3862" i="1" s="1"/>
  <c r="M3862" i="1" s="1"/>
  <c r="F3854" i="1"/>
  <c r="G3854" i="1"/>
  <c r="H3854" i="1" s="1"/>
  <c r="M3854" i="1" s="1"/>
  <c r="F3846" i="1"/>
  <c r="G3846" i="1"/>
  <c r="F3838" i="1"/>
  <c r="G3838" i="1"/>
  <c r="H3838" i="1" s="1"/>
  <c r="M3838" i="1" s="1"/>
  <c r="F3830" i="1"/>
  <c r="G3830" i="1"/>
  <c r="H3830" i="1" s="1"/>
  <c r="M3830" i="1" s="1"/>
  <c r="F3822" i="1"/>
  <c r="G3822" i="1"/>
  <c r="H3822" i="1" s="1"/>
  <c r="M3822" i="1" s="1"/>
  <c r="F3814" i="1"/>
  <c r="G3814" i="1"/>
  <c r="F3806" i="1"/>
  <c r="G3806" i="1"/>
  <c r="H3806" i="1" s="1"/>
  <c r="M3806" i="1" s="1"/>
  <c r="F3798" i="1"/>
  <c r="G3798" i="1"/>
  <c r="H3798" i="1" s="1"/>
  <c r="M3798" i="1" s="1"/>
  <c r="F3790" i="1"/>
  <c r="G3790" i="1"/>
  <c r="H3790" i="1" s="1"/>
  <c r="M3790" i="1" s="1"/>
  <c r="F3782" i="1"/>
  <c r="G3782" i="1"/>
  <c r="F3774" i="1"/>
  <c r="G3774" i="1"/>
  <c r="H3774" i="1" s="1"/>
  <c r="M3774" i="1" s="1"/>
  <c r="F3766" i="1"/>
  <c r="G3766" i="1"/>
  <c r="H3766" i="1" s="1"/>
  <c r="M3766" i="1" s="1"/>
  <c r="F3758" i="1"/>
  <c r="G3758" i="1"/>
  <c r="H3758" i="1" s="1"/>
  <c r="M3758" i="1" s="1"/>
  <c r="F3750" i="1"/>
  <c r="G3750" i="1"/>
  <c r="F3742" i="1"/>
  <c r="G3742" i="1"/>
  <c r="H3742" i="1" s="1"/>
  <c r="M3742" i="1" s="1"/>
  <c r="F3734" i="1"/>
  <c r="G3734" i="1"/>
  <c r="H3734" i="1" s="1"/>
  <c r="M3734" i="1" s="1"/>
  <c r="F3726" i="1"/>
  <c r="G3726" i="1"/>
  <c r="H3726" i="1" s="1"/>
  <c r="M3726" i="1" s="1"/>
  <c r="F3718" i="1"/>
  <c r="G3718" i="1"/>
  <c r="F3710" i="1"/>
  <c r="G3710" i="1"/>
  <c r="H3710" i="1" s="1"/>
  <c r="M3710" i="1" s="1"/>
  <c r="F3702" i="1"/>
  <c r="G3702" i="1"/>
  <c r="H3702" i="1" s="1"/>
  <c r="M3702" i="1" s="1"/>
  <c r="F3694" i="1"/>
  <c r="G3694" i="1"/>
  <c r="H3694" i="1" s="1"/>
  <c r="M3694" i="1" s="1"/>
  <c r="F3686" i="1"/>
  <c r="G3686" i="1"/>
  <c r="F3678" i="1"/>
  <c r="G3678" i="1"/>
  <c r="H3678" i="1" s="1"/>
  <c r="M3678" i="1" s="1"/>
  <c r="F3670" i="1"/>
  <c r="G3670" i="1"/>
  <c r="H3670" i="1" s="1"/>
  <c r="M3670" i="1" s="1"/>
  <c r="F3662" i="1"/>
  <c r="G3662" i="1"/>
  <c r="H3662" i="1" s="1"/>
  <c r="M3662" i="1" s="1"/>
  <c r="F3654" i="1"/>
  <c r="G3654" i="1"/>
  <c r="F3646" i="1"/>
  <c r="G3646" i="1"/>
  <c r="H3646" i="1" s="1"/>
  <c r="M3646" i="1" s="1"/>
  <c r="F3638" i="1"/>
  <c r="G3638" i="1"/>
  <c r="H3638" i="1" s="1"/>
  <c r="M3638" i="1" s="1"/>
  <c r="F3630" i="1"/>
  <c r="G3630" i="1"/>
  <c r="H3630" i="1" s="1"/>
  <c r="M3630" i="1" s="1"/>
  <c r="F3622" i="1"/>
  <c r="G3622" i="1"/>
  <c r="F3614" i="1"/>
  <c r="G3614" i="1"/>
  <c r="H3614" i="1" s="1"/>
  <c r="M3614" i="1" s="1"/>
  <c r="F3606" i="1"/>
  <c r="G3606" i="1"/>
  <c r="H3606" i="1" s="1"/>
  <c r="M3606" i="1" s="1"/>
  <c r="F3598" i="1"/>
  <c r="G3598" i="1"/>
  <c r="H3598" i="1" s="1"/>
  <c r="M3598" i="1" s="1"/>
  <c r="F3590" i="1"/>
  <c r="G3590" i="1"/>
  <c r="F3582" i="1"/>
  <c r="G3582" i="1"/>
  <c r="H3582" i="1" s="1"/>
  <c r="M3582" i="1" s="1"/>
  <c r="F3574" i="1"/>
  <c r="G3574" i="1"/>
  <c r="H3574" i="1" s="1"/>
  <c r="M3574" i="1" s="1"/>
  <c r="F3566" i="1"/>
  <c r="G3566" i="1"/>
  <c r="H3566" i="1" s="1"/>
  <c r="M3566" i="1" s="1"/>
  <c r="F3558" i="1"/>
  <c r="G3558" i="1"/>
  <c r="F8750" i="1"/>
  <c r="G8750" i="1"/>
  <c r="H8750" i="1" s="1"/>
  <c r="M8750" i="1" s="1"/>
  <c r="F8710" i="1"/>
  <c r="G8710" i="1"/>
  <c r="H8710" i="1" s="1"/>
  <c r="M8710" i="1" s="1"/>
  <c r="F8670" i="1"/>
  <c r="G8670" i="1"/>
  <c r="H8670" i="1" s="1"/>
  <c r="M8670" i="1" s="1"/>
  <c r="F8630" i="1"/>
  <c r="G8630" i="1"/>
  <c r="F8582" i="1"/>
  <c r="G8582" i="1"/>
  <c r="H8582" i="1" s="1"/>
  <c r="M8582" i="1" s="1"/>
  <c r="F8558" i="1"/>
  <c r="G8558" i="1"/>
  <c r="H8558" i="1" s="1"/>
  <c r="M8558" i="1" s="1"/>
  <c r="F8510" i="1"/>
  <c r="G8510" i="1"/>
  <c r="H8510" i="1" s="1"/>
  <c r="M8510" i="1" s="1"/>
  <c r="F8470" i="1"/>
  <c r="G8470" i="1"/>
  <c r="F8422" i="1"/>
  <c r="G8422" i="1"/>
  <c r="H8422" i="1" s="1"/>
  <c r="M8422" i="1" s="1"/>
  <c r="F8382" i="1"/>
  <c r="G8382" i="1"/>
  <c r="H8382" i="1" s="1"/>
  <c r="M8382" i="1" s="1"/>
  <c r="F8342" i="1"/>
  <c r="G8342" i="1"/>
  <c r="H8342" i="1" s="1"/>
  <c r="M8342" i="1" s="1"/>
  <c r="F8294" i="1"/>
  <c r="G8294" i="1"/>
  <c r="F8254" i="1"/>
  <c r="G8254" i="1"/>
  <c r="H8254" i="1" s="1"/>
  <c r="M8254" i="1" s="1"/>
  <c r="F8206" i="1"/>
  <c r="G8206" i="1"/>
  <c r="H8206" i="1" s="1"/>
  <c r="M8206" i="1" s="1"/>
  <c r="F8166" i="1"/>
  <c r="G8166" i="1"/>
  <c r="H8166" i="1" s="1"/>
  <c r="M8166" i="1" s="1"/>
  <c r="F8134" i="1"/>
  <c r="G8134" i="1"/>
  <c r="F8086" i="1"/>
  <c r="G8086" i="1"/>
  <c r="H8086" i="1" s="1"/>
  <c r="M8086" i="1" s="1"/>
  <c r="F8046" i="1"/>
  <c r="G8046" i="1"/>
  <c r="H8046" i="1" s="1"/>
  <c r="M8046" i="1" s="1"/>
  <c r="F8006" i="1"/>
  <c r="G8006" i="1"/>
  <c r="H8006" i="1" s="1"/>
  <c r="M8006" i="1" s="1"/>
  <c r="F7958" i="1"/>
  <c r="G7958" i="1"/>
  <c r="F7910" i="1"/>
  <c r="G7910" i="1"/>
  <c r="H7910" i="1" s="1"/>
  <c r="M7910" i="1" s="1"/>
  <c r="F7878" i="1"/>
  <c r="G7878" i="1"/>
  <c r="H7878" i="1" s="1"/>
  <c r="M7878" i="1" s="1"/>
  <c r="F7830" i="1"/>
  <c r="G7830" i="1"/>
  <c r="H7830" i="1" s="1"/>
  <c r="M7830" i="1" s="1"/>
  <c r="F7782" i="1"/>
  <c r="G7782" i="1"/>
  <c r="F7742" i="1"/>
  <c r="G7742" i="1"/>
  <c r="H7742" i="1" s="1"/>
  <c r="M7742" i="1" s="1"/>
  <c r="F7710" i="1"/>
  <c r="G7710" i="1"/>
  <c r="H7710" i="1" s="1"/>
  <c r="M7710" i="1" s="1"/>
  <c r="F7662" i="1"/>
  <c r="G7662" i="1"/>
  <c r="H7662" i="1" s="1"/>
  <c r="M7662" i="1" s="1"/>
  <c r="F7606" i="1"/>
  <c r="G7606" i="1"/>
  <c r="F7566" i="1"/>
  <c r="G7566" i="1"/>
  <c r="H7566" i="1" s="1"/>
  <c r="M7566" i="1" s="1"/>
  <c r="F7526" i="1"/>
  <c r="G7526" i="1"/>
  <c r="H7526" i="1" s="1"/>
  <c r="M7526" i="1" s="1"/>
  <c r="F7478" i="1"/>
  <c r="G7478" i="1"/>
  <c r="H7478" i="1" s="1"/>
  <c r="M7478" i="1" s="1"/>
  <c r="F7430" i="1"/>
  <c r="G7430" i="1"/>
  <c r="F7382" i="1"/>
  <c r="G7382" i="1"/>
  <c r="H7382" i="1" s="1"/>
  <c r="M7382" i="1" s="1"/>
  <c r="F7342" i="1"/>
  <c r="G7342" i="1"/>
  <c r="H7342" i="1" s="1"/>
  <c r="M7342" i="1" s="1"/>
  <c r="F7294" i="1"/>
  <c r="G7294" i="1"/>
  <c r="H7294" i="1" s="1"/>
  <c r="M7294" i="1" s="1"/>
  <c r="F7246" i="1"/>
  <c r="G7246" i="1"/>
  <c r="F7198" i="1"/>
  <c r="G7198" i="1"/>
  <c r="H7198" i="1" s="1"/>
  <c r="M7198" i="1" s="1"/>
  <c r="F7158" i="1"/>
  <c r="G7158" i="1"/>
  <c r="H7158" i="1" s="1"/>
  <c r="M7158" i="1" s="1"/>
  <c r="F7110" i="1"/>
  <c r="G7110" i="1"/>
  <c r="H7110" i="1" s="1"/>
  <c r="M7110" i="1" s="1"/>
  <c r="F8733" i="1"/>
  <c r="G8733" i="1"/>
  <c r="F8701" i="1"/>
  <c r="G8701" i="1"/>
  <c r="H8701" i="1" s="1"/>
  <c r="M8701" i="1" s="1"/>
  <c r="F8653" i="1"/>
  <c r="G8653" i="1"/>
  <c r="H8653" i="1" s="1"/>
  <c r="M8653" i="1" s="1"/>
  <c r="F8613" i="1"/>
  <c r="G8613" i="1"/>
  <c r="H8613" i="1" s="1"/>
  <c r="M8613" i="1" s="1"/>
  <c r="F8573" i="1"/>
  <c r="G8573" i="1"/>
  <c r="F8533" i="1"/>
  <c r="G8533" i="1"/>
  <c r="H8533" i="1" s="1"/>
  <c r="M8533" i="1" s="1"/>
  <c r="F8493" i="1"/>
  <c r="G8493" i="1"/>
  <c r="H8493" i="1" s="1"/>
  <c r="M8493" i="1" s="1"/>
  <c r="F8453" i="1"/>
  <c r="G8453" i="1"/>
  <c r="H8453" i="1" s="1"/>
  <c r="M8453" i="1" s="1"/>
  <c r="F8397" i="1"/>
  <c r="G8397" i="1"/>
  <c r="F8357" i="1"/>
  <c r="G8357" i="1"/>
  <c r="H8357" i="1" s="1"/>
  <c r="M8357" i="1" s="1"/>
  <c r="F8309" i="1"/>
  <c r="G8309" i="1"/>
  <c r="H8309" i="1" s="1"/>
  <c r="M8309" i="1" s="1"/>
  <c r="F8269" i="1"/>
  <c r="G8269" i="1"/>
  <c r="H8269" i="1" s="1"/>
  <c r="M8269" i="1" s="1"/>
  <c r="F8229" i="1"/>
  <c r="G8229" i="1"/>
  <c r="F8181" i="1"/>
  <c r="G8181" i="1"/>
  <c r="H8181" i="1" s="1"/>
  <c r="M8181" i="1" s="1"/>
  <c r="F8133" i="1"/>
  <c r="G8133" i="1"/>
  <c r="H8133" i="1" s="1"/>
  <c r="M8133" i="1" s="1"/>
  <c r="F8093" i="1"/>
  <c r="G8093" i="1"/>
  <c r="H8093" i="1" s="1"/>
  <c r="M8093" i="1" s="1"/>
  <c r="F8053" i="1"/>
  <c r="G8053" i="1"/>
  <c r="F8005" i="1"/>
  <c r="G8005" i="1"/>
  <c r="H8005" i="1" s="1"/>
  <c r="M8005" i="1" s="1"/>
  <c r="F7941" i="1"/>
  <c r="G7941" i="1"/>
  <c r="H7941" i="1" s="1"/>
  <c r="M7941" i="1" s="1"/>
  <c r="F7893" i="1"/>
  <c r="G7893" i="1"/>
  <c r="H7893" i="1" s="1"/>
  <c r="M7893" i="1" s="1"/>
  <c r="F7845" i="1"/>
  <c r="G7845" i="1"/>
  <c r="F7797" i="1"/>
  <c r="G7797" i="1"/>
  <c r="H7797" i="1" s="1"/>
  <c r="M7797" i="1" s="1"/>
  <c r="F7757" i="1"/>
  <c r="G7757" i="1"/>
  <c r="H7757" i="1" s="1"/>
  <c r="M7757" i="1" s="1"/>
  <c r="F7717" i="1"/>
  <c r="G7717" i="1"/>
  <c r="H7717" i="1" s="1"/>
  <c r="M7717" i="1" s="1"/>
  <c r="F7669" i="1"/>
  <c r="G7669" i="1"/>
  <c r="F7621" i="1"/>
  <c r="G7621" i="1"/>
  <c r="H7621" i="1" s="1"/>
  <c r="M7621" i="1" s="1"/>
  <c r="F7573" i="1"/>
  <c r="G7573" i="1"/>
  <c r="H7573" i="1" s="1"/>
  <c r="M7573" i="1" s="1"/>
  <c r="F7525" i="1"/>
  <c r="G7525" i="1"/>
  <c r="H7525" i="1" s="1"/>
  <c r="M7525" i="1" s="1"/>
  <c r="F7477" i="1"/>
  <c r="G7477" i="1"/>
  <c r="F7429" i="1"/>
  <c r="G7429" i="1"/>
  <c r="H7429" i="1" s="1"/>
  <c r="M7429" i="1" s="1"/>
  <c r="F7381" i="1"/>
  <c r="G7381" i="1"/>
  <c r="H7381" i="1" s="1"/>
  <c r="M7381" i="1" s="1"/>
  <c r="F7309" i="1"/>
  <c r="G7309" i="1"/>
  <c r="H7309" i="1" s="1"/>
  <c r="M7309" i="1" s="1"/>
  <c r="F7245" i="1"/>
  <c r="G7245" i="1"/>
  <c r="F7197" i="1"/>
  <c r="G7197" i="1"/>
  <c r="H7197" i="1" s="1"/>
  <c r="M7197" i="1" s="1"/>
  <c r="F7133" i="1"/>
  <c r="G7133" i="1"/>
  <c r="H7133" i="1" s="1"/>
  <c r="M7133" i="1" s="1"/>
  <c r="F7093" i="1"/>
  <c r="G7093" i="1"/>
  <c r="H7093" i="1" s="1"/>
  <c r="M7093" i="1" s="1"/>
  <c r="F7037" i="1"/>
  <c r="G7037" i="1"/>
  <c r="F6981" i="1"/>
  <c r="G6981" i="1"/>
  <c r="H6981" i="1" s="1"/>
  <c r="M6981" i="1" s="1"/>
  <c r="F6933" i="1"/>
  <c r="G6933" i="1"/>
  <c r="H6933" i="1" s="1"/>
  <c r="M6933" i="1" s="1"/>
  <c r="F6877" i="1"/>
  <c r="G6877" i="1"/>
  <c r="H6877" i="1" s="1"/>
  <c r="M6877" i="1" s="1"/>
  <c r="F6845" i="1"/>
  <c r="G6845" i="1"/>
  <c r="F6805" i="1"/>
  <c r="G6805" i="1"/>
  <c r="H6805" i="1" s="1"/>
  <c r="M6805" i="1" s="1"/>
  <c r="F6765" i="1"/>
  <c r="G6765" i="1"/>
  <c r="H6765" i="1" s="1"/>
  <c r="M6765" i="1" s="1"/>
  <c r="F6733" i="1"/>
  <c r="G6733" i="1"/>
  <c r="H6733" i="1" s="1"/>
  <c r="M6733" i="1" s="1"/>
  <c r="F6685" i="1"/>
  <c r="G6685" i="1"/>
  <c r="F6637" i="1"/>
  <c r="G6637" i="1"/>
  <c r="H6637" i="1" s="1"/>
  <c r="M6637" i="1" s="1"/>
  <c r="F6589" i="1"/>
  <c r="G6589" i="1"/>
  <c r="H6589" i="1" s="1"/>
  <c r="M6589" i="1" s="1"/>
  <c r="F6557" i="1"/>
  <c r="G6557" i="1"/>
  <c r="H6557" i="1" s="1"/>
  <c r="M6557" i="1" s="1"/>
  <c r="F6509" i="1"/>
  <c r="G6509" i="1"/>
  <c r="F6461" i="1"/>
  <c r="G6461" i="1"/>
  <c r="H6461" i="1" s="1"/>
  <c r="M6461" i="1" s="1"/>
  <c r="F6421" i="1"/>
  <c r="G6421" i="1"/>
  <c r="H6421" i="1" s="1"/>
  <c r="M6421" i="1" s="1"/>
  <c r="F6373" i="1"/>
  <c r="G6373" i="1"/>
  <c r="H6373" i="1" s="1"/>
  <c r="M6373" i="1" s="1"/>
  <c r="F6325" i="1"/>
  <c r="G6325" i="1"/>
  <c r="F6277" i="1"/>
  <c r="G6277" i="1"/>
  <c r="H6277" i="1" s="1"/>
  <c r="M6277" i="1" s="1"/>
  <c r="F6245" i="1"/>
  <c r="G6245" i="1"/>
  <c r="H6245" i="1" s="1"/>
  <c r="M6245" i="1" s="1"/>
  <c r="F6197" i="1"/>
  <c r="G6197" i="1"/>
  <c r="H6197" i="1" s="1"/>
  <c r="M6197" i="1" s="1"/>
  <c r="F6141" i="1"/>
  <c r="G6141" i="1"/>
  <c r="F6093" i="1"/>
  <c r="G6093" i="1"/>
  <c r="H6093" i="1" s="1"/>
  <c r="M6093" i="1" s="1"/>
  <c r="F6037" i="1"/>
  <c r="G6037" i="1"/>
  <c r="H6037" i="1" s="1"/>
  <c r="M6037" i="1" s="1"/>
  <c r="F5989" i="1"/>
  <c r="G5989" i="1"/>
  <c r="H5989" i="1" s="1"/>
  <c r="M5989" i="1" s="1"/>
  <c r="F5941" i="1"/>
  <c r="G5941" i="1"/>
  <c r="H5941" i="1" s="1"/>
  <c r="M5941" i="1" s="1"/>
  <c r="F5901" i="1"/>
  <c r="G5901" i="1"/>
  <c r="H5901" i="1" s="1"/>
  <c r="M5901" i="1" s="1"/>
  <c r="F5853" i="1"/>
  <c r="G5853" i="1"/>
  <c r="H5853" i="1" s="1"/>
  <c r="M5853" i="1" s="1"/>
  <c r="F5805" i="1"/>
  <c r="G5805" i="1"/>
  <c r="H5805" i="1" s="1"/>
  <c r="M5805" i="1" s="1"/>
  <c r="F5765" i="1"/>
  <c r="G5765" i="1"/>
  <c r="F5725" i="1"/>
  <c r="G5725" i="1"/>
  <c r="H5725" i="1" s="1"/>
  <c r="M5725" i="1" s="1"/>
  <c r="F5677" i="1"/>
  <c r="G5677" i="1"/>
  <c r="H5677" i="1" s="1"/>
  <c r="M5677" i="1" s="1"/>
  <c r="F5637" i="1"/>
  <c r="G5637" i="1"/>
  <c r="H5637" i="1" s="1"/>
  <c r="M5637" i="1" s="1"/>
  <c r="F5581" i="1"/>
  <c r="G5581" i="1"/>
  <c r="F5533" i="1"/>
  <c r="G5533" i="1"/>
  <c r="H5533" i="1" s="1"/>
  <c r="M5533" i="1" s="1"/>
  <c r="F5485" i="1"/>
  <c r="G5485" i="1"/>
  <c r="H5485" i="1" s="1"/>
  <c r="M5485" i="1" s="1"/>
  <c r="F5437" i="1"/>
  <c r="G5437" i="1"/>
  <c r="H5437" i="1" s="1"/>
  <c r="M5437" i="1" s="1"/>
  <c r="F5405" i="1"/>
  <c r="G5405" i="1"/>
  <c r="F5357" i="1"/>
  <c r="G5357" i="1"/>
  <c r="H5357" i="1" s="1"/>
  <c r="M5357" i="1" s="1"/>
  <c r="F5309" i="1"/>
  <c r="G5309" i="1"/>
  <c r="H5309" i="1" s="1"/>
  <c r="M5309" i="1" s="1"/>
  <c r="F5269" i="1"/>
  <c r="G5269" i="1"/>
  <c r="H5269" i="1" s="1"/>
  <c r="M5269" i="1" s="1"/>
  <c r="F5221" i="1"/>
  <c r="G5221" i="1"/>
  <c r="F5165" i="1"/>
  <c r="G5165" i="1"/>
  <c r="H5165" i="1" s="1"/>
  <c r="M5165" i="1" s="1"/>
  <c r="F5117" i="1"/>
  <c r="G5117" i="1"/>
  <c r="H5117" i="1" s="1"/>
  <c r="M5117" i="1" s="1"/>
  <c r="F5085" i="1"/>
  <c r="G5085" i="1"/>
  <c r="H5085" i="1" s="1"/>
  <c r="M5085" i="1" s="1"/>
  <c r="F5037" i="1"/>
  <c r="G5037" i="1"/>
  <c r="F4989" i="1"/>
  <c r="G4989" i="1"/>
  <c r="H4989" i="1" s="1"/>
  <c r="M4989" i="1" s="1"/>
  <c r="F4941" i="1"/>
  <c r="G4941" i="1"/>
  <c r="H4941" i="1" s="1"/>
  <c r="M4941" i="1" s="1"/>
  <c r="F4869" i="1"/>
  <c r="G4869" i="1"/>
  <c r="H4869" i="1" s="1"/>
  <c r="M4869" i="1" s="1"/>
  <c r="F4829" i="1"/>
  <c r="G4829" i="1"/>
  <c r="F4789" i="1"/>
  <c r="G4789" i="1"/>
  <c r="H4789" i="1" s="1"/>
  <c r="M4789" i="1" s="1"/>
  <c r="F4741" i="1"/>
  <c r="G4741" i="1"/>
  <c r="H4741" i="1" s="1"/>
  <c r="M4741" i="1" s="1"/>
  <c r="F4701" i="1"/>
  <c r="G4701" i="1"/>
  <c r="H4701" i="1" s="1"/>
  <c r="M4701" i="1" s="1"/>
  <c r="F4669" i="1"/>
  <c r="G4669" i="1"/>
  <c r="F4605" i="1"/>
  <c r="G4605" i="1"/>
  <c r="H4605" i="1" s="1"/>
  <c r="M4605" i="1" s="1"/>
  <c r="F4573" i="1"/>
  <c r="G4573" i="1"/>
  <c r="H4573" i="1" s="1"/>
  <c r="M4573" i="1" s="1"/>
  <c r="F4533" i="1"/>
  <c r="G4533" i="1"/>
  <c r="H4533" i="1" s="1"/>
  <c r="M4533" i="1" s="1"/>
  <c r="F4485" i="1"/>
  <c r="G4485" i="1"/>
  <c r="F4445" i="1"/>
  <c r="G4445" i="1"/>
  <c r="H4445" i="1" s="1"/>
  <c r="M4445" i="1" s="1"/>
  <c r="F4405" i="1"/>
  <c r="G4405" i="1"/>
  <c r="H4405" i="1" s="1"/>
  <c r="M4405" i="1" s="1"/>
  <c r="F4357" i="1"/>
  <c r="G4357" i="1"/>
  <c r="H4357" i="1" s="1"/>
  <c r="M4357" i="1" s="1"/>
  <c r="F4301" i="1"/>
  <c r="G4301" i="1"/>
  <c r="F4253" i="1"/>
  <c r="G4253" i="1"/>
  <c r="H4253" i="1" s="1"/>
  <c r="M4253" i="1" s="1"/>
  <c r="F4205" i="1"/>
  <c r="G4205" i="1"/>
  <c r="H4205" i="1" s="1"/>
  <c r="M4205" i="1" s="1"/>
  <c r="F4157" i="1"/>
  <c r="G4157" i="1"/>
  <c r="H4157" i="1" s="1"/>
  <c r="M4157" i="1" s="1"/>
  <c r="F4117" i="1"/>
  <c r="G4117" i="1"/>
  <c r="F4069" i="1"/>
  <c r="G4069" i="1"/>
  <c r="H4069" i="1" s="1"/>
  <c r="M4069" i="1" s="1"/>
  <c r="F4013" i="1"/>
  <c r="G4013" i="1"/>
  <c r="H4013" i="1" s="1"/>
  <c r="M4013" i="1" s="1"/>
  <c r="F3965" i="1"/>
  <c r="G3965" i="1"/>
  <c r="H3965" i="1" s="1"/>
  <c r="M3965" i="1" s="1"/>
  <c r="F3917" i="1"/>
  <c r="G3917" i="1"/>
  <c r="F3885" i="1"/>
  <c r="G3885" i="1"/>
  <c r="H3885" i="1" s="1"/>
  <c r="M3885" i="1" s="1"/>
  <c r="F3837" i="1"/>
  <c r="G3837" i="1"/>
  <c r="H3837" i="1" s="1"/>
  <c r="M3837" i="1" s="1"/>
  <c r="F3789" i="1"/>
  <c r="G3789" i="1"/>
  <c r="H3789" i="1" s="1"/>
  <c r="M3789" i="1" s="1"/>
  <c r="F3749" i="1"/>
  <c r="G3749" i="1"/>
  <c r="F3701" i="1"/>
  <c r="G3701" i="1"/>
  <c r="H3701" i="1" s="1"/>
  <c r="M3701" i="1" s="1"/>
  <c r="F3661" i="1"/>
  <c r="G3661" i="1"/>
  <c r="H3661" i="1" s="1"/>
  <c r="M3661" i="1" s="1"/>
  <c r="F3621" i="1"/>
  <c r="G3621" i="1"/>
  <c r="H3621" i="1" s="1"/>
  <c r="M3621" i="1" s="1"/>
  <c r="F3573" i="1"/>
  <c r="G3573" i="1"/>
  <c r="F3517" i="1"/>
  <c r="G3517" i="1"/>
  <c r="H3517" i="1" s="1"/>
  <c r="M3517" i="1" s="1"/>
  <c r="F3477" i="1"/>
  <c r="G3477" i="1"/>
  <c r="H3477" i="1" s="1"/>
  <c r="M3477" i="1" s="1"/>
  <c r="F3429" i="1"/>
  <c r="G3429" i="1"/>
  <c r="H3429" i="1" s="1"/>
  <c r="M3429" i="1" s="1"/>
  <c r="F3397" i="1"/>
  <c r="G3397" i="1"/>
  <c r="F3349" i="1"/>
  <c r="G3349" i="1"/>
  <c r="H3349" i="1" s="1"/>
  <c r="M3349" i="1" s="1"/>
  <c r="F3309" i="1"/>
  <c r="G3309" i="1"/>
  <c r="H3309" i="1" s="1"/>
  <c r="M3309" i="1" s="1"/>
  <c r="F3269" i="1"/>
  <c r="G3269" i="1"/>
  <c r="H3269" i="1" s="1"/>
  <c r="M3269" i="1" s="1"/>
  <c r="F3221" i="1"/>
  <c r="G3221" i="1"/>
  <c r="F3181" i="1"/>
  <c r="G3181" i="1"/>
  <c r="H3181" i="1" s="1"/>
  <c r="M3181" i="1" s="1"/>
  <c r="F3117" i="1"/>
  <c r="G3117" i="1"/>
  <c r="H3117" i="1" s="1"/>
  <c r="M3117" i="1" s="1"/>
  <c r="F3069" i="1"/>
  <c r="G3069" i="1"/>
  <c r="H3069" i="1" s="1"/>
  <c r="M3069" i="1" s="1"/>
  <c r="F3021" i="1"/>
  <c r="G3021" i="1"/>
  <c r="F2973" i="1"/>
  <c r="G2973" i="1"/>
  <c r="H2973" i="1" s="1"/>
  <c r="M2973" i="1" s="1"/>
  <c r="F2925" i="1"/>
  <c r="G2925" i="1"/>
  <c r="H2925" i="1" s="1"/>
  <c r="M2925" i="1" s="1"/>
  <c r="F2877" i="1"/>
  <c r="G2877" i="1"/>
  <c r="H2877" i="1" s="1"/>
  <c r="M2877" i="1" s="1"/>
  <c r="F2829" i="1"/>
  <c r="G2829" i="1"/>
  <c r="F2789" i="1"/>
  <c r="G2789" i="1"/>
  <c r="H2789" i="1" s="1"/>
  <c r="M2789" i="1" s="1"/>
  <c r="F2757" i="1"/>
  <c r="G2757" i="1"/>
  <c r="H2757" i="1" s="1"/>
  <c r="M2757" i="1" s="1"/>
  <c r="F2733" i="1"/>
  <c r="G2733" i="1"/>
  <c r="H2733" i="1" s="1"/>
  <c r="M2733" i="1" s="1"/>
  <c r="F2701" i="1"/>
  <c r="G2701" i="1"/>
  <c r="F2661" i="1"/>
  <c r="G2661" i="1"/>
  <c r="H2661" i="1" s="1"/>
  <c r="M2661" i="1" s="1"/>
  <c r="F2645" i="1"/>
  <c r="G2645" i="1"/>
  <c r="H2645" i="1" s="1"/>
  <c r="M2645" i="1" s="1"/>
  <c r="F2605" i="1"/>
  <c r="G2605" i="1"/>
  <c r="H2605" i="1" s="1"/>
  <c r="M2605" i="1" s="1"/>
  <c r="F2581" i="1"/>
  <c r="G2581" i="1"/>
  <c r="F2541" i="1"/>
  <c r="G2541" i="1"/>
  <c r="H2541" i="1" s="1"/>
  <c r="M2541" i="1" s="1"/>
  <c r="F2493" i="1"/>
  <c r="G2493" i="1"/>
  <c r="H2493" i="1" s="1"/>
  <c r="M2493" i="1" s="1"/>
  <c r="F2445" i="1"/>
  <c r="G2445" i="1"/>
  <c r="H2445" i="1" s="1"/>
  <c r="M2445" i="1" s="1"/>
  <c r="F2397" i="1"/>
  <c r="G2397" i="1"/>
  <c r="F2349" i="1"/>
  <c r="G2349" i="1"/>
  <c r="H2349" i="1" s="1"/>
  <c r="M2349" i="1" s="1"/>
  <c r="F2309" i="1"/>
  <c r="G2309" i="1"/>
  <c r="H2309" i="1" s="1"/>
  <c r="M2309" i="1" s="1"/>
  <c r="F2261" i="1"/>
  <c r="G2261" i="1"/>
  <c r="H2261" i="1" s="1"/>
  <c r="M2261" i="1" s="1"/>
  <c r="F2221" i="1"/>
  <c r="G2221" i="1"/>
  <c r="F2189" i="1"/>
  <c r="G2189" i="1"/>
  <c r="H2189" i="1" s="1"/>
  <c r="M2189" i="1" s="1"/>
  <c r="F2149" i="1"/>
  <c r="G2149" i="1"/>
  <c r="H2149" i="1" s="1"/>
  <c r="M2149" i="1" s="1"/>
  <c r="F2101" i="1"/>
  <c r="G2101" i="1"/>
  <c r="H2101" i="1" s="1"/>
  <c r="M2101" i="1" s="1"/>
  <c r="F2053" i="1"/>
  <c r="G2053" i="1"/>
  <c r="F2013" i="1"/>
  <c r="G2013" i="1"/>
  <c r="H2013" i="1" s="1"/>
  <c r="M2013" i="1" s="1"/>
  <c r="F1957" i="1"/>
  <c r="G1957" i="1"/>
  <c r="H1957" i="1" s="1"/>
  <c r="M1957" i="1" s="1"/>
  <c r="F1909" i="1"/>
  <c r="G1909" i="1"/>
  <c r="H1909" i="1" s="1"/>
  <c r="M1909" i="1" s="1"/>
  <c r="F1877" i="1"/>
  <c r="G1877" i="1"/>
  <c r="F1829" i="1"/>
  <c r="G1829" i="1"/>
  <c r="H1829" i="1" s="1"/>
  <c r="M1829" i="1" s="1"/>
  <c r="F1789" i="1"/>
  <c r="G1789" i="1"/>
  <c r="H1789" i="1" s="1"/>
  <c r="M1789" i="1" s="1"/>
  <c r="F1741" i="1"/>
  <c r="G1741" i="1"/>
  <c r="H1741" i="1" s="1"/>
  <c r="M1741" i="1" s="1"/>
  <c r="F1693" i="1"/>
  <c r="G1693" i="1"/>
  <c r="F1653" i="1"/>
  <c r="G1653" i="1"/>
  <c r="H1653" i="1" s="1"/>
  <c r="M1653" i="1" s="1"/>
  <c r="F1605" i="1"/>
  <c r="G1605" i="1"/>
  <c r="H1605" i="1" s="1"/>
  <c r="M1605" i="1" s="1"/>
  <c r="F1549" i="1"/>
  <c r="G1549" i="1"/>
  <c r="H1549" i="1" s="1"/>
  <c r="M1549" i="1" s="1"/>
  <c r="F1501" i="1"/>
  <c r="G1501" i="1"/>
  <c r="F1461" i="1"/>
  <c r="G1461" i="1"/>
  <c r="H1461" i="1" s="1"/>
  <c r="M1461" i="1" s="1"/>
  <c r="F1413" i="1"/>
  <c r="G1413" i="1"/>
  <c r="H1413" i="1" s="1"/>
  <c r="M1413" i="1" s="1"/>
  <c r="F1373" i="1"/>
  <c r="G1373" i="1"/>
  <c r="H1373" i="1" s="1"/>
  <c r="M1373" i="1" s="1"/>
  <c r="F1325" i="1"/>
  <c r="G1325" i="1"/>
  <c r="F1285" i="1"/>
  <c r="G1285" i="1"/>
  <c r="H1285" i="1" s="1"/>
  <c r="M1285" i="1" s="1"/>
  <c r="F1237" i="1"/>
  <c r="G1237" i="1"/>
  <c r="H1237" i="1" s="1"/>
  <c r="M1237" i="1" s="1"/>
  <c r="F1189" i="1"/>
  <c r="G1189" i="1"/>
  <c r="H1189" i="1" s="1"/>
  <c r="M1189" i="1" s="1"/>
  <c r="F1125" i="1"/>
  <c r="G1125" i="1"/>
  <c r="F1085" i="1"/>
  <c r="G1085" i="1"/>
  <c r="H1085" i="1" s="1"/>
  <c r="M1085" i="1" s="1"/>
  <c r="F1037" i="1"/>
  <c r="G1037" i="1"/>
  <c r="H1037" i="1" s="1"/>
  <c r="M1037" i="1" s="1"/>
  <c r="F981" i="1"/>
  <c r="G981" i="1"/>
  <c r="H981" i="1" s="1"/>
  <c r="M981" i="1" s="1"/>
  <c r="F925" i="1"/>
  <c r="G925" i="1"/>
  <c r="F885" i="1"/>
  <c r="G885" i="1"/>
  <c r="H885" i="1" s="1"/>
  <c r="M885" i="1" s="1"/>
  <c r="F837" i="1"/>
  <c r="G837" i="1"/>
  <c r="H837" i="1" s="1"/>
  <c r="M837" i="1" s="1"/>
  <c r="F805" i="1"/>
  <c r="G805" i="1"/>
  <c r="H805" i="1" s="1"/>
  <c r="M805" i="1" s="1"/>
  <c r="F765" i="1"/>
  <c r="G765" i="1"/>
  <c r="F717" i="1"/>
  <c r="G717" i="1"/>
  <c r="H717" i="1" s="1"/>
  <c r="M717" i="1" s="1"/>
  <c r="F669" i="1"/>
  <c r="G669" i="1"/>
  <c r="H669" i="1" s="1"/>
  <c r="M669" i="1" s="1"/>
  <c r="F637" i="1"/>
  <c r="G637" i="1"/>
  <c r="H637" i="1" s="1"/>
  <c r="M637" i="1" s="1"/>
  <c r="F597" i="1"/>
  <c r="G597" i="1"/>
  <c r="F557" i="1"/>
  <c r="G557" i="1"/>
  <c r="H557" i="1" s="1"/>
  <c r="M557" i="1" s="1"/>
  <c r="F517" i="1"/>
  <c r="G517" i="1"/>
  <c r="H517" i="1" s="1"/>
  <c r="M517" i="1" s="1"/>
  <c r="F469" i="1"/>
  <c r="G469" i="1"/>
  <c r="H469" i="1" s="1"/>
  <c r="M469" i="1" s="1"/>
  <c r="F413" i="1"/>
  <c r="G413" i="1"/>
  <c r="F373" i="1"/>
  <c r="G373" i="1"/>
  <c r="H373" i="1" s="1"/>
  <c r="M373" i="1" s="1"/>
  <c r="F341" i="1"/>
  <c r="G341" i="1"/>
  <c r="H341" i="1" s="1"/>
  <c r="M341" i="1" s="1"/>
  <c r="F293" i="1"/>
  <c r="G293" i="1"/>
  <c r="H293" i="1" s="1"/>
  <c r="M293" i="1" s="1"/>
  <c r="F253" i="1"/>
  <c r="G253" i="1"/>
  <c r="F213" i="1"/>
  <c r="G213" i="1"/>
  <c r="H213" i="1" s="1"/>
  <c r="M213" i="1" s="1"/>
  <c r="F173" i="1"/>
  <c r="G173" i="1"/>
  <c r="H173" i="1" s="1"/>
  <c r="M173" i="1" s="1"/>
  <c r="F125" i="1"/>
  <c r="G125" i="1"/>
  <c r="H125" i="1" s="1"/>
  <c r="M125" i="1" s="1"/>
  <c r="F69" i="1"/>
  <c r="G69" i="1"/>
  <c r="F37" i="1"/>
  <c r="G37" i="1"/>
  <c r="H37" i="1" s="1"/>
  <c r="M37" i="1" s="1"/>
  <c r="F8758" i="1"/>
  <c r="G8758" i="1"/>
  <c r="H8758" i="1" s="1"/>
  <c r="M8758" i="1" s="1"/>
  <c r="F8726" i="1"/>
  <c r="G8726" i="1"/>
  <c r="H8726" i="1" s="1"/>
  <c r="M8726" i="1" s="1"/>
  <c r="F8678" i="1"/>
  <c r="G8678" i="1"/>
  <c r="F8646" i="1"/>
  <c r="G8646" i="1"/>
  <c r="H8646" i="1" s="1"/>
  <c r="M8646" i="1" s="1"/>
  <c r="F8606" i="1"/>
  <c r="G8606" i="1"/>
  <c r="H8606" i="1" s="1"/>
  <c r="M8606" i="1" s="1"/>
  <c r="F8566" i="1"/>
  <c r="G8566" i="1"/>
  <c r="H8566" i="1" s="1"/>
  <c r="M8566" i="1" s="1"/>
  <c r="F8526" i="1"/>
  <c r="G8526" i="1"/>
  <c r="F8478" i="1"/>
  <c r="G8478" i="1"/>
  <c r="H8478" i="1" s="1"/>
  <c r="M8478" i="1" s="1"/>
  <c r="F8438" i="1"/>
  <c r="G8438" i="1"/>
  <c r="H8438" i="1" s="1"/>
  <c r="M8438" i="1" s="1"/>
  <c r="F8390" i="1"/>
  <c r="G8390" i="1"/>
  <c r="H8390" i="1" s="1"/>
  <c r="M8390" i="1" s="1"/>
  <c r="F8350" i="1"/>
  <c r="G8350" i="1"/>
  <c r="F8310" i="1"/>
  <c r="G8310" i="1"/>
  <c r="H8310" i="1" s="1"/>
  <c r="M8310" i="1" s="1"/>
  <c r="F8270" i="1"/>
  <c r="G8270" i="1"/>
  <c r="H8270" i="1" s="1"/>
  <c r="M8270" i="1" s="1"/>
  <c r="F8222" i="1"/>
  <c r="G8222" i="1"/>
  <c r="H8222" i="1" s="1"/>
  <c r="M8222" i="1" s="1"/>
  <c r="F8182" i="1"/>
  <c r="G8182" i="1"/>
  <c r="F8142" i="1"/>
  <c r="G8142" i="1"/>
  <c r="H8142" i="1" s="1"/>
  <c r="M8142" i="1" s="1"/>
  <c r="F8110" i="1"/>
  <c r="G8110" i="1"/>
  <c r="H8110" i="1" s="1"/>
  <c r="M8110" i="1" s="1"/>
  <c r="F8070" i="1"/>
  <c r="G8070" i="1"/>
  <c r="H8070" i="1" s="1"/>
  <c r="M8070" i="1" s="1"/>
  <c r="F8022" i="1"/>
  <c r="G8022" i="1"/>
  <c r="F7974" i="1"/>
  <c r="G7974" i="1"/>
  <c r="H7974" i="1" s="1"/>
  <c r="M7974" i="1" s="1"/>
  <c r="F7926" i="1"/>
  <c r="G7926" i="1"/>
  <c r="H7926" i="1" s="1"/>
  <c r="M7926" i="1" s="1"/>
  <c r="F7870" i="1"/>
  <c r="G7870" i="1"/>
  <c r="H7870" i="1" s="1"/>
  <c r="M7870" i="1" s="1"/>
  <c r="F7838" i="1"/>
  <c r="G7838" i="1"/>
  <c r="F7798" i="1"/>
  <c r="G7798" i="1"/>
  <c r="H7798" i="1" s="1"/>
  <c r="M7798" i="1" s="1"/>
  <c r="F7758" i="1"/>
  <c r="G7758" i="1"/>
  <c r="H7758" i="1" s="1"/>
  <c r="M7758" i="1" s="1"/>
  <c r="F7702" i="1"/>
  <c r="G7702" i="1"/>
  <c r="H7702" i="1" s="1"/>
  <c r="M7702" i="1" s="1"/>
  <c r="F7654" i="1"/>
  <c r="G7654" i="1"/>
  <c r="F7614" i="1"/>
  <c r="G7614" i="1"/>
  <c r="H7614" i="1" s="1"/>
  <c r="M7614" i="1" s="1"/>
  <c r="F7574" i="1"/>
  <c r="G7574" i="1"/>
  <c r="F7518" i="1"/>
  <c r="G7518" i="1"/>
  <c r="H7518" i="1" s="1"/>
  <c r="M7518" i="1" s="1"/>
  <c r="F7470" i="1"/>
  <c r="G7470" i="1"/>
  <c r="F7422" i="1"/>
  <c r="G7422" i="1"/>
  <c r="H7422" i="1" s="1"/>
  <c r="M7422" i="1" s="1"/>
  <c r="F7374" i="1"/>
  <c r="G7374" i="1"/>
  <c r="F7334" i="1"/>
  <c r="G7334" i="1"/>
  <c r="H7334" i="1" s="1"/>
  <c r="M7334" i="1" s="1"/>
  <c r="F7302" i="1"/>
  <c r="G7302" i="1"/>
  <c r="F7254" i="1"/>
  <c r="G7254" i="1"/>
  <c r="H7254" i="1" s="1"/>
  <c r="M7254" i="1" s="1"/>
  <c r="F7214" i="1"/>
  <c r="G7214" i="1"/>
  <c r="F7182" i="1"/>
  <c r="G7182" i="1"/>
  <c r="H7182" i="1" s="1"/>
  <c r="M7182" i="1" s="1"/>
  <c r="F7118" i="1"/>
  <c r="G7118" i="1"/>
  <c r="F8749" i="1"/>
  <c r="G8749" i="1"/>
  <c r="H8749" i="1" s="1"/>
  <c r="M8749" i="1" s="1"/>
  <c r="F8709" i="1"/>
  <c r="G8709" i="1"/>
  <c r="F8669" i="1"/>
  <c r="G8669" i="1"/>
  <c r="H8669" i="1" s="1"/>
  <c r="M8669" i="1" s="1"/>
  <c r="F8629" i="1"/>
  <c r="G8629" i="1"/>
  <c r="F8597" i="1"/>
  <c r="G8597" i="1"/>
  <c r="H8597" i="1" s="1"/>
  <c r="M8597" i="1" s="1"/>
  <c r="F8549" i="1"/>
  <c r="G8549" i="1"/>
  <c r="F8509" i="1"/>
  <c r="G8509" i="1"/>
  <c r="H8509" i="1" s="1"/>
  <c r="M8509" i="1" s="1"/>
  <c r="F8469" i="1"/>
  <c r="G8469" i="1"/>
  <c r="F8445" i="1"/>
  <c r="G8445" i="1"/>
  <c r="H8445" i="1" s="1"/>
  <c r="M8445" i="1" s="1"/>
  <c r="F8413" i="1"/>
  <c r="G8413" i="1"/>
  <c r="F8365" i="1"/>
  <c r="G8365" i="1"/>
  <c r="H8365" i="1" s="1"/>
  <c r="M8365" i="1" s="1"/>
  <c r="F8325" i="1"/>
  <c r="G8325" i="1"/>
  <c r="F8277" i="1"/>
  <c r="G8277" i="1"/>
  <c r="H8277" i="1" s="1"/>
  <c r="M8277" i="1" s="1"/>
  <c r="F8237" i="1"/>
  <c r="G8237" i="1"/>
  <c r="F8197" i="1"/>
  <c r="G8197" i="1"/>
  <c r="H8197" i="1" s="1"/>
  <c r="M8197" i="1" s="1"/>
  <c r="F8173" i="1"/>
  <c r="G8173" i="1"/>
  <c r="F8125" i="1"/>
  <c r="G8125" i="1"/>
  <c r="H8125" i="1" s="1"/>
  <c r="M8125" i="1" s="1"/>
  <c r="F8085" i="1"/>
  <c r="G8085" i="1"/>
  <c r="F8029" i="1"/>
  <c r="G8029" i="1"/>
  <c r="H8029" i="1" s="1"/>
  <c r="M8029" i="1" s="1"/>
  <c r="F7981" i="1"/>
  <c r="G7981" i="1"/>
  <c r="F7933" i="1"/>
  <c r="G7933" i="1"/>
  <c r="H7933" i="1" s="1"/>
  <c r="M7933" i="1" s="1"/>
  <c r="F7885" i="1"/>
  <c r="G7885" i="1"/>
  <c r="F7837" i="1"/>
  <c r="G7837" i="1"/>
  <c r="H7837" i="1" s="1"/>
  <c r="M7837" i="1" s="1"/>
  <c r="F7789" i="1"/>
  <c r="G7789" i="1"/>
  <c r="F7741" i="1"/>
  <c r="G7741" i="1"/>
  <c r="H7741" i="1" s="1"/>
  <c r="M7741" i="1" s="1"/>
  <c r="F7701" i="1"/>
  <c r="G7701" i="1"/>
  <c r="F7653" i="1"/>
  <c r="G7653" i="1"/>
  <c r="H7653" i="1" s="1"/>
  <c r="M7653" i="1" s="1"/>
  <c r="F7613" i="1"/>
  <c r="G7613" i="1"/>
  <c r="F7557" i="1"/>
  <c r="G7557" i="1"/>
  <c r="H7557" i="1" s="1"/>
  <c r="M7557" i="1" s="1"/>
  <c r="F7509" i="1"/>
  <c r="G7509" i="1"/>
  <c r="F7461" i="1"/>
  <c r="G7461" i="1"/>
  <c r="H7461" i="1" s="1"/>
  <c r="M7461" i="1" s="1"/>
  <c r="F7405" i="1"/>
  <c r="G7405" i="1"/>
  <c r="F7349" i="1"/>
  <c r="G7349" i="1"/>
  <c r="H7349" i="1" s="1"/>
  <c r="M7349" i="1" s="1"/>
  <c r="F7301" i="1"/>
  <c r="G7301" i="1"/>
  <c r="F7261" i="1"/>
  <c r="G7261" i="1"/>
  <c r="H7261" i="1" s="1"/>
  <c r="M7261" i="1" s="1"/>
  <c r="F7205" i="1"/>
  <c r="G7205" i="1"/>
  <c r="F7149" i="1"/>
  <c r="G7149" i="1"/>
  <c r="H7149" i="1" s="1"/>
  <c r="M7149" i="1" s="1"/>
  <c r="F7085" i="1"/>
  <c r="G7085" i="1"/>
  <c r="F7021" i="1"/>
  <c r="G7021" i="1"/>
  <c r="H7021" i="1" s="1"/>
  <c r="M7021" i="1" s="1"/>
  <c r="F6973" i="1"/>
  <c r="G6973" i="1"/>
  <c r="F6925" i="1"/>
  <c r="G6925" i="1"/>
  <c r="H6925" i="1" s="1"/>
  <c r="M6925" i="1" s="1"/>
  <c r="F6885" i="1"/>
  <c r="G6885" i="1"/>
  <c r="F6837" i="1"/>
  <c r="G6837" i="1"/>
  <c r="H6837" i="1" s="1"/>
  <c r="M6837" i="1" s="1"/>
  <c r="F6797" i="1"/>
  <c r="G6797" i="1"/>
  <c r="F6749" i="1"/>
  <c r="G6749" i="1"/>
  <c r="H6749" i="1" s="1"/>
  <c r="M6749" i="1" s="1"/>
  <c r="F6709" i="1"/>
  <c r="G6709" i="1"/>
  <c r="F6669" i="1"/>
  <c r="G6669" i="1"/>
  <c r="H6669" i="1" s="1"/>
  <c r="M6669" i="1" s="1"/>
  <c r="F6621" i="1"/>
  <c r="G6621" i="1"/>
  <c r="F6581" i="1"/>
  <c r="G6581" i="1"/>
  <c r="H6581" i="1" s="1"/>
  <c r="M6581" i="1" s="1"/>
  <c r="F6541" i="1"/>
  <c r="G6541" i="1"/>
  <c r="F6501" i="1"/>
  <c r="G6501" i="1"/>
  <c r="H6501" i="1" s="1"/>
  <c r="M6501" i="1" s="1"/>
  <c r="F6453" i="1"/>
  <c r="G6453" i="1"/>
  <c r="F6413" i="1"/>
  <c r="G6413" i="1"/>
  <c r="H6413" i="1" s="1"/>
  <c r="M6413" i="1" s="1"/>
  <c r="F6381" i="1"/>
  <c r="G6381" i="1"/>
  <c r="F6333" i="1"/>
  <c r="G6333" i="1"/>
  <c r="H6333" i="1" s="1"/>
  <c r="M6333" i="1" s="1"/>
  <c r="F6285" i="1"/>
  <c r="G6285" i="1"/>
  <c r="F6253" i="1"/>
  <c r="G6253" i="1"/>
  <c r="H6253" i="1" s="1"/>
  <c r="M6253" i="1" s="1"/>
  <c r="F6205" i="1"/>
  <c r="G6205" i="1"/>
  <c r="F6157" i="1"/>
  <c r="G6157" i="1"/>
  <c r="H6157" i="1" s="1"/>
  <c r="M6157" i="1" s="1"/>
  <c r="F6109" i="1"/>
  <c r="G6109" i="1"/>
  <c r="F6061" i="1"/>
  <c r="G6061" i="1"/>
  <c r="H6061" i="1" s="1"/>
  <c r="M6061" i="1" s="1"/>
  <c r="F6021" i="1"/>
  <c r="G6021" i="1"/>
  <c r="F5981" i="1"/>
  <c r="G5981" i="1"/>
  <c r="H5981" i="1" s="1"/>
  <c r="M5981" i="1" s="1"/>
  <c r="F5925" i="1"/>
  <c r="G5925" i="1"/>
  <c r="F5877" i="1"/>
  <c r="G5877" i="1"/>
  <c r="H5877" i="1" s="1"/>
  <c r="M5877" i="1" s="1"/>
  <c r="F5837" i="1"/>
  <c r="G5837" i="1"/>
  <c r="F5797" i="1"/>
  <c r="G5797" i="1"/>
  <c r="H5797" i="1" s="1"/>
  <c r="M5797" i="1" s="1"/>
  <c r="F5757" i="1"/>
  <c r="G5757" i="1"/>
  <c r="F5701" i="1"/>
  <c r="G5701" i="1"/>
  <c r="H5701" i="1" s="1"/>
  <c r="M5701" i="1" s="1"/>
  <c r="F5669" i="1"/>
  <c r="G5669" i="1"/>
  <c r="F5629" i="1"/>
  <c r="G5629" i="1"/>
  <c r="H5629" i="1" s="1"/>
  <c r="M5629" i="1" s="1"/>
  <c r="F5589" i="1"/>
  <c r="G5589" i="1"/>
  <c r="F5541" i="1"/>
  <c r="G5541" i="1"/>
  <c r="H5541" i="1" s="1"/>
  <c r="M5541" i="1" s="1"/>
  <c r="F5501" i="1"/>
  <c r="G5501" i="1"/>
  <c r="F5469" i="1"/>
  <c r="G5469" i="1"/>
  <c r="H5469" i="1" s="1"/>
  <c r="M5469" i="1" s="1"/>
  <c r="F5445" i="1"/>
  <c r="G5445" i="1"/>
  <c r="F5413" i="1"/>
  <c r="G5413" i="1"/>
  <c r="H5413" i="1" s="1"/>
  <c r="M5413" i="1" s="1"/>
  <c r="F5365" i="1"/>
  <c r="G5365" i="1"/>
  <c r="F5317" i="1"/>
  <c r="G5317" i="1"/>
  <c r="H5317" i="1" s="1"/>
  <c r="M5317" i="1" s="1"/>
  <c r="F5285" i="1"/>
  <c r="G5285" i="1"/>
  <c r="F5237" i="1"/>
  <c r="G5237" i="1"/>
  <c r="H5237" i="1" s="1"/>
  <c r="M5237" i="1" s="1"/>
  <c r="F5205" i="1"/>
  <c r="G5205" i="1"/>
  <c r="F5157" i="1"/>
  <c r="G5157" i="1"/>
  <c r="H5157" i="1" s="1"/>
  <c r="M5157" i="1" s="1"/>
  <c r="F5109" i="1"/>
  <c r="G5109" i="1"/>
  <c r="F5077" i="1"/>
  <c r="G5077" i="1"/>
  <c r="H5077" i="1" s="1"/>
  <c r="M5077" i="1" s="1"/>
  <c r="F5029" i="1"/>
  <c r="G5029" i="1"/>
  <c r="F4981" i="1"/>
  <c r="G4981" i="1"/>
  <c r="H4981" i="1" s="1"/>
  <c r="M4981" i="1" s="1"/>
  <c r="F4925" i="1"/>
  <c r="G4925" i="1"/>
  <c r="F4877" i="1"/>
  <c r="G4877" i="1"/>
  <c r="H4877" i="1" s="1"/>
  <c r="M4877" i="1" s="1"/>
  <c r="F4837" i="1"/>
  <c r="G4837" i="1"/>
  <c r="F4797" i="1"/>
  <c r="G4797" i="1"/>
  <c r="H4797" i="1" s="1"/>
  <c r="M4797" i="1" s="1"/>
  <c r="F4749" i="1"/>
  <c r="G4749" i="1"/>
  <c r="F4709" i="1"/>
  <c r="G4709" i="1"/>
  <c r="H4709" i="1" s="1"/>
  <c r="M4709" i="1" s="1"/>
  <c r="F4693" i="1"/>
  <c r="G4693" i="1"/>
  <c r="F4645" i="1"/>
  <c r="G4645" i="1"/>
  <c r="H4645" i="1" s="1"/>
  <c r="M4645" i="1" s="1"/>
  <c r="F4613" i="1"/>
  <c r="G4613" i="1"/>
  <c r="F4581" i="1"/>
  <c r="G4581" i="1"/>
  <c r="H4581" i="1" s="1"/>
  <c r="M4581" i="1" s="1"/>
  <c r="F4541" i="1"/>
  <c r="G4541" i="1"/>
  <c r="F4501" i="1"/>
  <c r="G4501" i="1"/>
  <c r="H4501" i="1" s="1"/>
  <c r="M4501" i="1" s="1"/>
  <c r="F4461" i="1"/>
  <c r="G4461" i="1"/>
  <c r="F4421" i="1"/>
  <c r="G4421" i="1"/>
  <c r="H4421" i="1" s="1"/>
  <c r="M4421" i="1" s="1"/>
  <c r="F4373" i="1"/>
  <c r="G4373" i="1"/>
  <c r="F4325" i="1"/>
  <c r="G4325" i="1"/>
  <c r="H4325" i="1" s="1"/>
  <c r="M4325" i="1" s="1"/>
  <c r="F4293" i="1"/>
  <c r="G4293" i="1"/>
  <c r="F4245" i="1"/>
  <c r="G4245" i="1"/>
  <c r="H4245" i="1" s="1"/>
  <c r="M4245" i="1" s="1"/>
  <c r="F4197" i="1"/>
  <c r="G4197" i="1"/>
  <c r="F4165" i="1"/>
  <c r="G4165" i="1"/>
  <c r="H4165" i="1" s="1"/>
  <c r="M4165" i="1" s="1"/>
  <c r="F4125" i="1"/>
  <c r="G4125" i="1"/>
  <c r="F4085" i="1"/>
  <c r="G4085" i="1"/>
  <c r="H4085" i="1" s="1"/>
  <c r="M4085" i="1" s="1"/>
  <c r="F4045" i="1"/>
  <c r="G4045" i="1"/>
  <c r="F3997" i="1"/>
  <c r="G3997" i="1"/>
  <c r="H3997" i="1" s="1"/>
  <c r="M3997" i="1" s="1"/>
  <c r="F3957" i="1"/>
  <c r="G3957" i="1"/>
  <c r="F3901" i="1"/>
  <c r="G3901" i="1"/>
  <c r="H3901" i="1" s="1"/>
  <c r="M3901" i="1" s="1"/>
  <c r="F3853" i="1"/>
  <c r="G3853" i="1"/>
  <c r="F3813" i="1"/>
  <c r="G3813" i="1"/>
  <c r="H3813" i="1" s="1"/>
  <c r="M3813" i="1" s="1"/>
  <c r="F3765" i="1"/>
  <c r="G3765" i="1"/>
  <c r="F3725" i="1"/>
  <c r="G3725" i="1"/>
  <c r="H3725" i="1" s="1"/>
  <c r="M3725" i="1" s="1"/>
  <c r="F3693" i="1"/>
  <c r="G3693" i="1"/>
  <c r="F3653" i="1"/>
  <c r="G3653" i="1"/>
  <c r="H3653" i="1" s="1"/>
  <c r="M3653" i="1" s="1"/>
  <c r="F3605" i="1"/>
  <c r="G3605" i="1"/>
  <c r="F3549" i="1"/>
  <c r="G3549" i="1"/>
  <c r="H3549" i="1" s="1"/>
  <c r="M3549" i="1" s="1"/>
  <c r="F3509" i="1"/>
  <c r="G3509" i="1"/>
  <c r="F3469" i="1"/>
  <c r="G3469" i="1"/>
  <c r="H3469" i="1" s="1"/>
  <c r="M3469" i="1" s="1"/>
  <c r="F3437" i="1"/>
  <c r="G3437" i="1"/>
  <c r="F3389" i="1"/>
  <c r="G3389" i="1"/>
  <c r="H3389" i="1" s="1"/>
  <c r="M3389" i="1" s="1"/>
  <c r="F3341" i="1"/>
  <c r="G3341" i="1"/>
  <c r="F3301" i="1"/>
  <c r="G3301" i="1"/>
  <c r="H3301" i="1" s="1"/>
  <c r="M3301" i="1" s="1"/>
  <c r="F3245" i="1"/>
  <c r="G3245" i="1"/>
  <c r="F3205" i="1"/>
  <c r="G3205" i="1"/>
  <c r="H3205" i="1" s="1"/>
  <c r="M3205" i="1" s="1"/>
  <c r="F3149" i="1"/>
  <c r="G3149" i="1"/>
  <c r="F3109" i="1"/>
  <c r="G3109" i="1"/>
  <c r="H3109" i="1" s="1"/>
  <c r="M3109" i="1" s="1"/>
  <c r="F3061" i="1"/>
  <c r="G3061" i="1"/>
  <c r="F3013" i="1"/>
  <c r="G3013" i="1"/>
  <c r="H3013" i="1" s="1"/>
  <c r="M3013" i="1" s="1"/>
  <c r="F2965" i="1"/>
  <c r="G2965" i="1"/>
  <c r="F2917" i="1"/>
  <c r="G2917" i="1"/>
  <c r="H2917" i="1" s="1"/>
  <c r="M2917" i="1" s="1"/>
  <c r="F2885" i="1"/>
  <c r="G2885" i="1"/>
  <c r="F2845" i="1"/>
  <c r="G2845" i="1"/>
  <c r="H2845" i="1" s="1"/>
  <c r="M2845" i="1" s="1"/>
  <c r="F2797" i="1"/>
  <c r="G2797" i="1"/>
  <c r="F2765" i="1"/>
  <c r="G2765" i="1"/>
  <c r="H2765" i="1" s="1"/>
  <c r="M2765" i="1" s="1"/>
  <c r="F2725" i="1"/>
  <c r="G2725" i="1"/>
  <c r="F2685" i="1"/>
  <c r="G2685" i="1"/>
  <c r="H2685" i="1" s="1"/>
  <c r="M2685" i="1" s="1"/>
  <c r="F2653" i="1"/>
  <c r="G2653" i="1"/>
  <c r="F2629" i="1"/>
  <c r="G2629" i="1"/>
  <c r="H2629" i="1" s="1"/>
  <c r="M2629" i="1" s="1"/>
  <c r="F2597" i="1"/>
  <c r="G2597" i="1"/>
  <c r="F2565" i="1"/>
  <c r="G2565" i="1"/>
  <c r="H2565" i="1" s="1"/>
  <c r="M2565" i="1" s="1"/>
  <c r="F2533" i="1"/>
  <c r="G2533" i="1"/>
  <c r="F2485" i="1"/>
  <c r="G2485" i="1"/>
  <c r="H2485" i="1" s="1"/>
  <c r="M2485" i="1" s="1"/>
  <c r="F2437" i="1"/>
  <c r="G2437" i="1"/>
  <c r="F2389" i="1"/>
  <c r="G2389" i="1"/>
  <c r="H2389" i="1" s="1"/>
  <c r="M2389" i="1" s="1"/>
  <c r="F2341" i="1"/>
  <c r="G2341" i="1"/>
  <c r="F2293" i="1"/>
  <c r="G2293" i="1"/>
  <c r="H2293" i="1" s="1"/>
  <c r="M2293" i="1" s="1"/>
  <c r="F2253" i="1"/>
  <c r="G2253" i="1"/>
  <c r="F2205" i="1"/>
  <c r="G2205" i="1"/>
  <c r="H2205" i="1" s="1"/>
  <c r="M2205" i="1" s="1"/>
  <c r="F2165" i="1"/>
  <c r="G2165" i="1"/>
  <c r="F2125" i="1"/>
  <c r="G2125" i="1"/>
  <c r="H2125" i="1" s="1"/>
  <c r="M2125" i="1" s="1"/>
  <c r="F2085" i="1"/>
  <c r="G2085" i="1"/>
  <c r="F2037" i="1"/>
  <c r="G2037" i="1"/>
  <c r="H2037" i="1" s="1"/>
  <c r="M2037" i="1" s="1"/>
  <c r="F2005" i="1"/>
  <c r="G2005" i="1"/>
  <c r="F1965" i="1"/>
  <c r="G1965" i="1"/>
  <c r="H1965" i="1" s="1"/>
  <c r="M1965" i="1" s="1"/>
  <c r="F1917" i="1"/>
  <c r="G1917" i="1"/>
  <c r="F1885" i="1"/>
  <c r="G1885" i="1"/>
  <c r="H1885" i="1" s="1"/>
  <c r="M1885" i="1" s="1"/>
  <c r="F1837" i="1"/>
  <c r="G1837" i="1"/>
  <c r="F1781" i="1"/>
  <c r="G1781" i="1"/>
  <c r="H1781" i="1" s="1"/>
  <c r="M1781" i="1" s="1"/>
  <c r="F1733" i="1"/>
  <c r="G1733" i="1"/>
  <c r="F1701" i="1"/>
  <c r="G1701" i="1"/>
  <c r="H1701" i="1" s="1"/>
  <c r="M1701" i="1" s="1"/>
  <c r="F1661" i="1"/>
  <c r="G1661" i="1"/>
  <c r="F1613" i="1"/>
  <c r="G1613" i="1"/>
  <c r="H1613" i="1" s="1"/>
  <c r="M1613" i="1" s="1"/>
  <c r="F1565" i="1"/>
  <c r="G1565" i="1"/>
  <c r="F1517" i="1"/>
  <c r="G1517" i="1"/>
  <c r="H1517" i="1" s="1"/>
  <c r="M1517" i="1" s="1"/>
  <c r="F1477" i="1"/>
  <c r="G1477" i="1"/>
  <c r="F1429" i="1"/>
  <c r="G1429" i="1"/>
  <c r="H1429" i="1" s="1"/>
  <c r="M1429" i="1" s="1"/>
  <c r="F1389" i="1"/>
  <c r="G1389" i="1"/>
  <c r="F1349" i="1"/>
  <c r="G1349" i="1"/>
  <c r="H1349" i="1" s="1"/>
  <c r="M1349" i="1" s="1"/>
  <c r="F1301" i="1"/>
  <c r="G1301" i="1"/>
  <c r="F1253" i="1"/>
  <c r="G1253" i="1"/>
  <c r="H1253" i="1" s="1"/>
  <c r="M1253" i="1" s="1"/>
  <c r="F1221" i="1"/>
  <c r="G1221" i="1"/>
  <c r="F1165" i="1"/>
  <c r="G1165" i="1"/>
  <c r="H1165" i="1" s="1"/>
  <c r="M1165" i="1" s="1"/>
  <c r="F1117" i="1"/>
  <c r="G1117" i="1"/>
  <c r="F1077" i="1"/>
  <c r="G1077" i="1"/>
  <c r="H1077" i="1" s="1"/>
  <c r="M1077" i="1" s="1"/>
  <c r="F1053" i="1"/>
  <c r="G1053" i="1"/>
  <c r="F997" i="1"/>
  <c r="G997" i="1"/>
  <c r="H997" i="1" s="1"/>
  <c r="M997" i="1" s="1"/>
  <c r="F965" i="1"/>
  <c r="G965" i="1"/>
  <c r="F917" i="1"/>
  <c r="G917" i="1"/>
  <c r="H917" i="1" s="1"/>
  <c r="M917" i="1" s="1"/>
  <c r="F877" i="1"/>
  <c r="G877" i="1"/>
  <c r="F845" i="1"/>
  <c r="G845" i="1"/>
  <c r="H845" i="1" s="1"/>
  <c r="M845" i="1" s="1"/>
  <c r="F797" i="1"/>
  <c r="G797" i="1"/>
  <c r="F757" i="1"/>
  <c r="G757" i="1"/>
  <c r="H757" i="1" s="1"/>
  <c r="M757" i="1" s="1"/>
  <c r="F725" i="1"/>
  <c r="G725" i="1"/>
  <c r="F685" i="1"/>
  <c r="G685" i="1"/>
  <c r="H685" i="1" s="1"/>
  <c r="M685" i="1" s="1"/>
  <c r="F645" i="1"/>
  <c r="G645" i="1"/>
  <c r="F605" i="1"/>
  <c r="G605" i="1"/>
  <c r="H605" i="1" s="1"/>
  <c r="M605" i="1" s="1"/>
  <c r="F565" i="1"/>
  <c r="G565" i="1"/>
  <c r="F533" i="1"/>
  <c r="G533" i="1"/>
  <c r="H533" i="1" s="1"/>
  <c r="M533" i="1" s="1"/>
  <c r="F493" i="1"/>
  <c r="G493" i="1"/>
  <c r="F445" i="1"/>
  <c r="G445" i="1"/>
  <c r="H445" i="1" s="1"/>
  <c r="M445" i="1" s="1"/>
  <c r="F405" i="1"/>
  <c r="G405" i="1"/>
  <c r="F365" i="1"/>
  <c r="G365" i="1"/>
  <c r="H365" i="1" s="1"/>
  <c r="M365" i="1" s="1"/>
  <c r="F325" i="1"/>
  <c r="G325" i="1"/>
  <c r="F301" i="1"/>
  <c r="G301" i="1"/>
  <c r="H301" i="1" s="1"/>
  <c r="M301" i="1" s="1"/>
  <c r="F261" i="1"/>
  <c r="G261" i="1"/>
  <c r="F237" i="1"/>
  <c r="G237" i="1"/>
  <c r="H237" i="1" s="1"/>
  <c r="M237" i="1" s="1"/>
  <c r="F189" i="1"/>
  <c r="G189" i="1"/>
  <c r="F149" i="1"/>
  <c r="G149" i="1"/>
  <c r="H149" i="1" s="1"/>
  <c r="M149" i="1" s="1"/>
  <c r="F101" i="1"/>
  <c r="G101" i="1"/>
  <c r="F61" i="1"/>
  <c r="G61" i="1"/>
  <c r="H61" i="1" s="1"/>
  <c r="M61" i="1" s="1"/>
  <c r="F13" i="1"/>
  <c r="G13" i="1"/>
  <c r="F8724" i="1"/>
  <c r="G8724" i="1"/>
  <c r="H8724" i="1" s="1"/>
  <c r="M8724" i="1" s="1"/>
  <c r="F8684" i="1"/>
  <c r="G8684" i="1"/>
  <c r="F8628" i="1"/>
  <c r="G8628" i="1"/>
  <c r="H8628" i="1" s="1"/>
  <c r="M8628" i="1" s="1"/>
  <c r="F8572" i="1"/>
  <c r="G8572" i="1"/>
  <c r="F8508" i="1"/>
  <c r="G8508" i="1"/>
  <c r="H8508" i="1" s="1"/>
  <c r="M8508" i="1" s="1"/>
  <c r="F8452" i="1"/>
  <c r="G8452" i="1"/>
  <c r="F8396" i="1"/>
  <c r="G8396" i="1"/>
  <c r="H8396" i="1" s="1"/>
  <c r="M8396" i="1" s="1"/>
  <c r="F8332" i="1"/>
  <c r="G8332" i="1"/>
  <c r="F8252" i="1"/>
  <c r="G8252" i="1"/>
  <c r="H8252" i="1" s="1"/>
  <c r="M8252" i="1" s="1"/>
  <c r="F8204" i="1"/>
  <c r="G8204" i="1"/>
  <c r="F8156" i="1"/>
  <c r="G8156" i="1"/>
  <c r="H8156" i="1" s="1"/>
  <c r="M8156" i="1" s="1"/>
  <c r="F8124" i="1"/>
  <c r="G8124" i="1"/>
  <c r="F8076" i="1"/>
  <c r="G8076" i="1"/>
  <c r="H8076" i="1" s="1"/>
  <c r="M8076" i="1" s="1"/>
  <c r="F8028" i="1"/>
  <c r="G8028" i="1"/>
  <c r="F7964" i="1"/>
  <c r="G7964" i="1"/>
  <c r="H7964" i="1" s="1"/>
  <c r="M7964" i="1" s="1"/>
  <c r="F7908" i="1"/>
  <c r="G7908" i="1"/>
  <c r="F7860" i="1"/>
  <c r="G7860" i="1"/>
  <c r="H7860" i="1" s="1"/>
  <c r="M7860" i="1" s="1"/>
  <c r="F7828" i="1"/>
  <c r="G7828" i="1"/>
  <c r="F7788" i="1"/>
  <c r="G7788" i="1"/>
  <c r="H7788" i="1" s="1"/>
  <c r="M7788" i="1" s="1"/>
  <c r="F7748" i="1"/>
  <c r="G7748" i="1"/>
  <c r="F7700" i="1"/>
  <c r="G7700" i="1"/>
  <c r="H7700" i="1" s="1"/>
  <c r="M7700" i="1" s="1"/>
  <c r="F7668" i="1"/>
  <c r="G7668" i="1"/>
  <c r="F7636" i="1"/>
  <c r="G7636" i="1"/>
  <c r="H7636" i="1" s="1"/>
  <c r="M7636" i="1" s="1"/>
  <c r="F7580" i="1"/>
  <c r="G7580" i="1"/>
  <c r="F7532" i="1"/>
  <c r="G7532" i="1"/>
  <c r="H7532" i="1" s="1"/>
  <c r="M7532" i="1" s="1"/>
  <c r="F7484" i="1"/>
  <c r="G7484" i="1"/>
  <c r="F7420" i="1"/>
  <c r="G7420" i="1"/>
  <c r="H7420" i="1" s="1"/>
  <c r="M7420" i="1" s="1"/>
  <c r="F7356" i="1"/>
  <c r="G7356" i="1"/>
  <c r="F7300" i="1"/>
  <c r="G7300" i="1"/>
  <c r="H7300" i="1" s="1"/>
  <c r="M7300" i="1" s="1"/>
  <c r="F7236" i="1"/>
  <c r="G7236" i="1"/>
  <c r="F7172" i="1"/>
  <c r="G7172" i="1"/>
  <c r="H7172" i="1" s="1"/>
  <c r="M7172" i="1" s="1"/>
  <c r="F7108" i="1"/>
  <c r="G7108" i="1"/>
  <c r="F7052" i="1"/>
  <c r="G7052" i="1"/>
  <c r="H7052" i="1" s="1"/>
  <c r="M7052" i="1" s="1"/>
  <c r="F6980" i="1"/>
  <c r="G6980" i="1"/>
  <c r="F6924" i="1"/>
  <c r="G6924" i="1"/>
  <c r="H6924" i="1" s="1"/>
  <c r="M6924" i="1" s="1"/>
  <c r="F6876" i="1"/>
  <c r="G6876" i="1"/>
  <c r="F6828" i="1"/>
  <c r="G6828" i="1"/>
  <c r="H6828" i="1" s="1"/>
  <c r="M6828" i="1" s="1"/>
  <c r="F6764" i="1"/>
  <c r="G6764" i="1"/>
  <c r="F6708" i="1"/>
  <c r="G6708" i="1"/>
  <c r="H6708" i="1" s="1"/>
  <c r="M6708" i="1" s="1"/>
  <c r="F6660" i="1"/>
  <c r="G6660" i="1"/>
  <c r="F6604" i="1"/>
  <c r="G6604" i="1"/>
  <c r="H6604" i="1" s="1"/>
  <c r="M6604" i="1" s="1"/>
  <c r="F6556" i="1"/>
  <c r="G6556" i="1"/>
  <c r="F6508" i="1"/>
  <c r="G6508" i="1"/>
  <c r="H6508" i="1" s="1"/>
  <c r="M6508" i="1" s="1"/>
  <c r="F6452" i="1"/>
  <c r="G6452" i="1"/>
  <c r="F6404" i="1"/>
  <c r="G6404" i="1"/>
  <c r="H6404" i="1" s="1"/>
  <c r="M6404" i="1" s="1"/>
  <c r="F6356" i="1"/>
  <c r="G6356" i="1"/>
  <c r="F6292" i="1"/>
  <c r="G6292" i="1"/>
  <c r="H6292" i="1" s="1"/>
  <c r="M6292" i="1" s="1"/>
  <c r="F6252" i="1"/>
  <c r="G6252" i="1"/>
  <c r="F6212" i="1"/>
  <c r="G6212" i="1"/>
  <c r="H6212" i="1" s="1"/>
  <c r="M6212" i="1" s="1"/>
  <c r="F6172" i="1"/>
  <c r="G6172" i="1"/>
  <c r="F6132" i="1"/>
  <c r="G6132" i="1"/>
  <c r="H6132" i="1" s="1"/>
  <c r="M6132" i="1" s="1"/>
  <c r="F6084" i="1"/>
  <c r="G6084" i="1"/>
  <c r="F6044" i="1"/>
  <c r="G6044" i="1"/>
  <c r="H6044" i="1" s="1"/>
  <c r="M6044" i="1" s="1"/>
  <c r="F5996" i="1"/>
  <c r="G5996" i="1"/>
  <c r="F5940" i="1"/>
  <c r="G5940" i="1"/>
  <c r="H5940" i="1" s="1"/>
  <c r="M5940" i="1" s="1"/>
  <c r="F5876" i="1"/>
  <c r="G5876" i="1"/>
  <c r="F5836" i="1"/>
  <c r="G5836" i="1"/>
  <c r="H5836" i="1" s="1"/>
  <c r="M5836" i="1" s="1"/>
  <c r="F5772" i="1"/>
  <c r="G5772" i="1"/>
  <c r="F5716" i="1"/>
  <c r="G5716" i="1"/>
  <c r="H5716" i="1" s="1"/>
  <c r="M5716" i="1" s="1"/>
  <c r="F5660" i="1"/>
  <c r="G5660" i="1"/>
  <c r="F5612" i="1"/>
  <c r="G5612" i="1"/>
  <c r="H5612" i="1" s="1"/>
  <c r="M5612" i="1" s="1"/>
  <c r="F5564" i="1"/>
  <c r="G5564" i="1"/>
  <c r="F5404" i="1"/>
  <c r="G5404" i="1"/>
  <c r="H5404" i="1" s="1"/>
  <c r="M5404" i="1" s="1"/>
  <c r="F5356" i="1"/>
  <c r="G5356" i="1"/>
  <c r="F5300" i="1"/>
  <c r="G5300" i="1"/>
  <c r="H5300" i="1" s="1"/>
  <c r="M5300" i="1" s="1"/>
  <c r="F5252" i="1"/>
  <c r="G5252" i="1"/>
  <c r="F5196" i="1"/>
  <c r="G5196" i="1"/>
  <c r="H5196" i="1" s="1"/>
  <c r="M5196" i="1" s="1"/>
  <c r="F5156" i="1"/>
  <c r="G5156" i="1"/>
  <c r="F5108" i="1"/>
  <c r="G5108" i="1"/>
  <c r="H5108" i="1" s="1"/>
  <c r="M5108" i="1" s="1"/>
  <c r="F5060" i="1"/>
  <c r="G5060" i="1"/>
  <c r="F5012" i="1"/>
  <c r="G5012" i="1"/>
  <c r="H5012" i="1" s="1"/>
  <c r="M5012" i="1" s="1"/>
  <c r="F4964" i="1"/>
  <c r="G4964" i="1"/>
  <c r="F4916" i="1"/>
  <c r="G4916" i="1"/>
  <c r="H4916" i="1" s="1"/>
  <c r="M4916" i="1" s="1"/>
  <c r="F4860" i="1"/>
  <c r="G4860" i="1"/>
  <c r="F4796" i="1"/>
  <c r="G4796" i="1"/>
  <c r="H4796" i="1" s="1"/>
  <c r="M4796" i="1" s="1"/>
  <c r="F4748" i="1"/>
  <c r="G4748" i="1"/>
  <c r="F4692" i="1"/>
  <c r="G4692" i="1"/>
  <c r="H4692" i="1" s="1"/>
  <c r="M4692" i="1" s="1"/>
  <c r="F4660" i="1"/>
  <c r="G4660" i="1"/>
  <c r="F4620" i="1"/>
  <c r="G4620" i="1"/>
  <c r="H4620" i="1" s="1"/>
  <c r="M4620" i="1" s="1"/>
  <c r="F4564" i="1"/>
  <c r="G4564" i="1"/>
  <c r="F4516" i="1"/>
  <c r="G4516" i="1"/>
  <c r="H4516" i="1" s="1"/>
  <c r="M4516" i="1" s="1"/>
  <c r="F4460" i="1"/>
  <c r="G4460" i="1"/>
  <c r="F4412" i="1"/>
  <c r="G4412" i="1"/>
  <c r="H4412" i="1" s="1"/>
  <c r="M4412" i="1" s="1"/>
  <c r="F4364" i="1"/>
  <c r="G4364" i="1"/>
  <c r="F4316" i="1"/>
  <c r="G4316" i="1"/>
  <c r="H4316" i="1" s="1"/>
  <c r="M4316" i="1" s="1"/>
  <c r="F4276" i="1"/>
  <c r="G4276" i="1"/>
  <c r="F4204" i="1"/>
  <c r="G4204" i="1"/>
  <c r="H4204" i="1" s="1"/>
  <c r="M4204" i="1" s="1"/>
  <c r="F4156" i="1"/>
  <c r="G4156" i="1"/>
  <c r="F4124" i="1"/>
  <c r="G4124" i="1"/>
  <c r="H4124" i="1" s="1"/>
  <c r="M4124" i="1" s="1"/>
  <c r="F4068" i="1"/>
  <c r="G4068" i="1"/>
  <c r="F4028" i="1"/>
  <c r="G4028" i="1"/>
  <c r="H4028" i="1" s="1"/>
  <c r="M4028" i="1" s="1"/>
  <c r="F3972" i="1"/>
  <c r="G3972" i="1"/>
  <c r="F3932" i="1"/>
  <c r="G3932" i="1"/>
  <c r="H3932" i="1" s="1"/>
  <c r="M3932" i="1" s="1"/>
  <c r="F3892" i="1"/>
  <c r="G3892" i="1"/>
  <c r="F3836" i="1"/>
  <c r="G3836" i="1"/>
  <c r="H3836" i="1" s="1"/>
  <c r="M3836" i="1" s="1"/>
  <c r="F3796" i="1"/>
  <c r="G3796" i="1"/>
  <c r="H3796" i="1" s="1"/>
  <c r="M3796" i="1" s="1"/>
  <c r="F3756" i="1"/>
  <c r="G3756" i="1"/>
  <c r="H3756" i="1" s="1"/>
  <c r="M3756" i="1" s="1"/>
  <c r="F3716" i="1"/>
  <c r="G3716" i="1"/>
  <c r="F3660" i="1"/>
  <c r="G3660" i="1"/>
  <c r="H3660" i="1" s="1"/>
  <c r="M3660" i="1" s="1"/>
  <c r="F3620" i="1"/>
  <c r="G3620" i="1"/>
  <c r="H3620" i="1" s="1"/>
  <c r="M3620" i="1" s="1"/>
  <c r="F3580" i="1"/>
  <c r="G3580" i="1"/>
  <c r="H3580" i="1" s="1"/>
  <c r="M3580" i="1" s="1"/>
  <c r="F3548" i="1"/>
  <c r="G3548" i="1"/>
  <c r="F3516" i="1"/>
  <c r="G3516" i="1"/>
  <c r="H3516" i="1" s="1"/>
  <c r="M3516" i="1" s="1"/>
  <c r="F3484" i="1"/>
  <c r="G3484" i="1"/>
  <c r="H3484" i="1" s="1"/>
  <c r="M3484" i="1" s="1"/>
  <c r="F3452" i="1"/>
  <c r="G3452" i="1"/>
  <c r="H3452" i="1" s="1"/>
  <c r="M3452" i="1" s="1"/>
  <c r="F3404" i="1"/>
  <c r="G3404" i="1"/>
  <c r="F3380" i="1"/>
  <c r="G3380" i="1"/>
  <c r="H3380" i="1" s="1"/>
  <c r="M3380" i="1" s="1"/>
  <c r="F3348" i="1"/>
  <c r="G3348" i="1"/>
  <c r="H3348" i="1" s="1"/>
  <c r="M3348" i="1" s="1"/>
  <c r="F3324" i="1"/>
  <c r="G3324" i="1"/>
  <c r="H3324" i="1" s="1"/>
  <c r="M3324" i="1" s="1"/>
  <c r="F3284" i="1"/>
  <c r="G3284" i="1"/>
  <c r="F3252" i="1"/>
  <c r="G3252" i="1"/>
  <c r="H3252" i="1" s="1"/>
  <c r="M3252" i="1" s="1"/>
  <c r="F3220" i="1"/>
  <c r="G3220" i="1"/>
  <c r="H3220" i="1" s="1"/>
  <c r="M3220" i="1" s="1"/>
  <c r="F3204" i="1"/>
  <c r="G3204" i="1"/>
  <c r="H3204" i="1" s="1"/>
  <c r="M3204" i="1" s="1"/>
  <c r="F3180" i="1"/>
  <c r="G3180" i="1"/>
  <c r="F3148" i="1"/>
  <c r="G3148" i="1"/>
  <c r="H3148" i="1" s="1"/>
  <c r="M3148" i="1" s="1"/>
  <c r="F3124" i="1"/>
  <c r="G3124" i="1"/>
  <c r="H3124" i="1" s="1"/>
  <c r="M3124" i="1" s="1"/>
  <c r="F3108" i="1"/>
  <c r="G3108" i="1"/>
  <c r="H3108" i="1" s="1"/>
  <c r="M3108" i="1" s="1"/>
  <c r="F3092" i="1"/>
  <c r="G3092" i="1"/>
  <c r="F3076" i="1"/>
  <c r="G3076" i="1"/>
  <c r="H3076" i="1" s="1"/>
  <c r="M3076" i="1" s="1"/>
  <c r="F3052" i="1"/>
  <c r="G3052" i="1"/>
  <c r="H3052" i="1" s="1"/>
  <c r="M3052" i="1" s="1"/>
  <c r="F3036" i="1"/>
  <c r="G3036" i="1"/>
  <c r="H3036" i="1" s="1"/>
  <c r="M3036" i="1" s="1"/>
  <c r="F3028" i="1"/>
  <c r="G3028" i="1"/>
  <c r="F3020" i="1"/>
  <c r="G3020" i="1"/>
  <c r="H3020" i="1" s="1"/>
  <c r="M3020" i="1" s="1"/>
  <c r="F3004" i="1"/>
  <c r="G3004" i="1"/>
  <c r="H3004" i="1" s="1"/>
  <c r="M3004" i="1" s="1"/>
  <c r="F2996" i="1"/>
  <c r="G2996" i="1"/>
  <c r="H2996" i="1" s="1"/>
  <c r="M2996" i="1" s="1"/>
  <c r="F2988" i="1"/>
  <c r="G2988" i="1"/>
  <c r="F2980" i="1"/>
  <c r="G2980" i="1"/>
  <c r="H2980" i="1" s="1"/>
  <c r="M2980" i="1" s="1"/>
  <c r="F2972" i="1"/>
  <c r="G2972" i="1"/>
  <c r="H2972" i="1" s="1"/>
  <c r="M2972" i="1" s="1"/>
  <c r="F2964" i="1"/>
  <c r="G2964" i="1"/>
  <c r="H2964" i="1" s="1"/>
  <c r="M2964" i="1" s="1"/>
  <c r="F2956" i="1"/>
  <c r="G2956" i="1"/>
  <c r="F2948" i="1"/>
  <c r="G2948" i="1"/>
  <c r="H2948" i="1" s="1"/>
  <c r="M2948" i="1" s="1"/>
  <c r="F2940" i="1"/>
  <c r="G2940" i="1"/>
  <c r="H2940" i="1" s="1"/>
  <c r="M2940" i="1" s="1"/>
  <c r="F2932" i="1"/>
  <c r="G2932" i="1"/>
  <c r="H2932" i="1" s="1"/>
  <c r="M2932" i="1" s="1"/>
  <c r="F2924" i="1"/>
  <c r="G2924" i="1"/>
  <c r="F2916" i="1"/>
  <c r="G2916" i="1"/>
  <c r="H2916" i="1" s="1"/>
  <c r="M2916" i="1" s="1"/>
  <c r="F2892" i="1"/>
  <c r="G2892" i="1"/>
  <c r="H2892" i="1" s="1"/>
  <c r="M2892" i="1" s="1"/>
  <c r="F2884" i="1"/>
  <c r="G2884" i="1"/>
  <c r="H2884" i="1" s="1"/>
  <c r="M2884" i="1" s="1"/>
  <c r="F2876" i="1"/>
  <c r="G2876" i="1"/>
  <c r="F2868" i="1"/>
  <c r="G2868" i="1"/>
  <c r="H2868" i="1" s="1"/>
  <c r="M2868" i="1" s="1"/>
  <c r="F2860" i="1"/>
  <c r="G2860" i="1"/>
  <c r="H2860" i="1" s="1"/>
  <c r="M2860" i="1" s="1"/>
  <c r="F2852" i="1"/>
  <c r="G2852" i="1"/>
  <c r="H2852" i="1" s="1"/>
  <c r="M2852" i="1" s="1"/>
  <c r="F2844" i="1"/>
  <c r="G2844" i="1"/>
  <c r="F2836" i="1"/>
  <c r="G2836" i="1"/>
  <c r="H2836" i="1" s="1"/>
  <c r="M2836" i="1" s="1"/>
  <c r="F2828" i="1"/>
  <c r="G2828" i="1"/>
  <c r="H2828" i="1" s="1"/>
  <c r="M2828" i="1" s="1"/>
  <c r="F2820" i="1"/>
  <c r="G2820" i="1"/>
  <c r="H2820" i="1" s="1"/>
  <c r="M2820" i="1" s="1"/>
  <c r="F2812" i="1"/>
  <c r="G2812" i="1"/>
  <c r="F2804" i="1"/>
  <c r="G2804" i="1"/>
  <c r="H2804" i="1" s="1"/>
  <c r="M2804" i="1" s="1"/>
  <c r="F2780" i="1"/>
  <c r="G2780" i="1"/>
  <c r="H2780" i="1" s="1"/>
  <c r="M2780" i="1" s="1"/>
  <c r="F2772" i="1"/>
  <c r="G2772" i="1"/>
  <c r="H2772" i="1" s="1"/>
  <c r="M2772" i="1" s="1"/>
  <c r="F2756" i="1"/>
  <c r="G2756" i="1"/>
  <c r="F2748" i="1"/>
  <c r="G2748" i="1"/>
  <c r="H2748" i="1" s="1"/>
  <c r="M2748" i="1" s="1"/>
  <c r="F2740" i="1"/>
  <c r="G2740" i="1"/>
  <c r="H2740" i="1" s="1"/>
  <c r="M2740" i="1" s="1"/>
  <c r="F2732" i="1"/>
  <c r="G2732" i="1"/>
  <c r="H2732" i="1" s="1"/>
  <c r="M2732" i="1" s="1"/>
  <c r="F2724" i="1"/>
  <c r="G2724" i="1"/>
  <c r="F2716" i="1"/>
  <c r="G2716" i="1"/>
  <c r="H2716" i="1" s="1"/>
  <c r="M2716" i="1" s="1"/>
  <c r="F2708" i="1"/>
  <c r="G2708" i="1"/>
  <c r="H2708" i="1" s="1"/>
  <c r="M2708" i="1" s="1"/>
  <c r="F2700" i="1"/>
  <c r="G2700" i="1"/>
  <c r="H2700" i="1" s="1"/>
  <c r="M2700" i="1" s="1"/>
  <c r="F2692" i="1"/>
  <c r="G2692" i="1"/>
  <c r="F2684" i="1"/>
  <c r="G2684" i="1"/>
  <c r="H2684" i="1" s="1"/>
  <c r="M2684" i="1" s="1"/>
  <c r="F2676" i="1"/>
  <c r="G2676" i="1"/>
  <c r="H2676" i="1" s="1"/>
  <c r="M2676" i="1" s="1"/>
  <c r="F2668" i="1"/>
  <c r="G2668" i="1"/>
  <c r="H2668" i="1" s="1"/>
  <c r="M2668" i="1" s="1"/>
  <c r="F2660" i="1"/>
  <c r="G2660" i="1"/>
  <c r="F2652" i="1"/>
  <c r="G2652" i="1"/>
  <c r="H2652" i="1" s="1"/>
  <c r="M2652" i="1" s="1"/>
  <c r="F2644" i="1"/>
  <c r="G2644" i="1"/>
  <c r="H2644" i="1" s="1"/>
  <c r="M2644" i="1" s="1"/>
  <c r="F2636" i="1"/>
  <c r="G2636" i="1"/>
  <c r="H2636" i="1" s="1"/>
  <c r="M2636" i="1" s="1"/>
  <c r="F2628" i="1"/>
  <c r="G2628" i="1"/>
  <c r="F2620" i="1"/>
  <c r="G2620" i="1"/>
  <c r="H2620" i="1" s="1"/>
  <c r="M2620" i="1" s="1"/>
  <c r="F2612" i="1"/>
  <c r="G2612" i="1"/>
  <c r="H2612" i="1" s="1"/>
  <c r="M2612" i="1" s="1"/>
  <c r="F2604" i="1"/>
  <c r="G2604" i="1"/>
  <c r="H2604" i="1" s="1"/>
  <c r="M2604" i="1" s="1"/>
  <c r="F2596" i="1"/>
  <c r="G2596" i="1"/>
  <c r="F2588" i="1"/>
  <c r="G2588" i="1"/>
  <c r="H2588" i="1" s="1"/>
  <c r="M2588" i="1" s="1"/>
  <c r="F2580" i="1"/>
  <c r="G2580" i="1"/>
  <c r="H2580" i="1" s="1"/>
  <c r="M2580" i="1" s="1"/>
  <c r="F2572" i="1"/>
  <c r="G2572" i="1"/>
  <c r="H2572" i="1" s="1"/>
  <c r="M2572" i="1" s="1"/>
  <c r="F2564" i="1"/>
  <c r="G2564" i="1"/>
  <c r="F2556" i="1"/>
  <c r="G2556" i="1"/>
  <c r="H2556" i="1" s="1"/>
  <c r="M2556" i="1" s="1"/>
  <c r="F2548" i="1"/>
  <c r="G2548" i="1"/>
  <c r="H2548" i="1" s="1"/>
  <c r="M2548" i="1" s="1"/>
  <c r="F2540" i="1"/>
  <c r="G2540" i="1"/>
  <c r="F2532" i="1"/>
  <c r="G2532" i="1"/>
  <c r="F2524" i="1"/>
  <c r="G2524" i="1"/>
  <c r="H2524" i="1" s="1"/>
  <c r="M2524" i="1" s="1"/>
  <c r="F2516" i="1"/>
  <c r="G2516" i="1"/>
  <c r="H2516" i="1" s="1"/>
  <c r="M2516" i="1" s="1"/>
  <c r="F2508" i="1"/>
  <c r="G2508" i="1"/>
  <c r="F2500" i="1"/>
  <c r="G2500" i="1"/>
  <c r="F2492" i="1"/>
  <c r="G2492" i="1"/>
  <c r="H2492" i="1" s="1"/>
  <c r="M2492" i="1" s="1"/>
  <c r="F2484" i="1"/>
  <c r="G2484" i="1"/>
  <c r="H2484" i="1" s="1"/>
  <c r="M2484" i="1" s="1"/>
  <c r="F2476" i="1"/>
  <c r="G2476" i="1"/>
  <c r="F2468" i="1"/>
  <c r="G2468" i="1"/>
  <c r="F2460" i="1"/>
  <c r="G2460" i="1"/>
  <c r="H2460" i="1" s="1"/>
  <c r="M2460" i="1" s="1"/>
  <c r="F2452" i="1"/>
  <c r="G2452" i="1"/>
  <c r="H2452" i="1" s="1"/>
  <c r="M2452" i="1" s="1"/>
  <c r="F2444" i="1"/>
  <c r="G2444" i="1"/>
  <c r="F2436" i="1"/>
  <c r="G2436" i="1"/>
  <c r="F2428" i="1"/>
  <c r="G2428" i="1"/>
  <c r="H2428" i="1" s="1"/>
  <c r="M2428" i="1" s="1"/>
  <c r="F2420" i="1"/>
  <c r="G2420" i="1"/>
  <c r="H2420" i="1" s="1"/>
  <c r="M2420" i="1" s="1"/>
  <c r="F2412" i="1"/>
  <c r="G2412" i="1"/>
  <c r="F2404" i="1"/>
  <c r="G2404" i="1"/>
  <c r="F2396" i="1"/>
  <c r="G2396" i="1"/>
  <c r="H2396" i="1" s="1"/>
  <c r="M2396" i="1" s="1"/>
  <c r="F2388" i="1"/>
  <c r="G2388" i="1"/>
  <c r="H2388" i="1" s="1"/>
  <c r="M2388" i="1" s="1"/>
  <c r="F2380" i="1"/>
  <c r="G2380" i="1"/>
  <c r="F2372" i="1"/>
  <c r="G2372" i="1"/>
  <c r="F2364" i="1"/>
  <c r="G2364" i="1"/>
  <c r="H2364" i="1" s="1"/>
  <c r="M2364" i="1" s="1"/>
  <c r="F2356" i="1"/>
  <c r="G2356" i="1"/>
  <c r="H2356" i="1" s="1"/>
  <c r="M2356" i="1" s="1"/>
  <c r="F2348" i="1"/>
  <c r="G2348" i="1"/>
  <c r="F2340" i="1"/>
  <c r="G2340" i="1"/>
  <c r="F2332" i="1"/>
  <c r="G2332" i="1"/>
  <c r="H2332" i="1" s="1"/>
  <c r="M2332" i="1" s="1"/>
  <c r="F2324" i="1"/>
  <c r="G2324" i="1"/>
  <c r="H2324" i="1" s="1"/>
  <c r="M2324" i="1" s="1"/>
  <c r="F2316" i="1"/>
  <c r="G2316" i="1"/>
  <c r="F2308" i="1"/>
  <c r="G2308" i="1"/>
  <c r="F2300" i="1"/>
  <c r="G2300" i="1"/>
  <c r="H2300" i="1" s="1"/>
  <c r="M2300" i="1" s="1"/>
  <c r="F2292" i="1"/>
  <c r="G2292" i="1"/>
  <c r="H2292" i="1" s="1"/>
  <c r="M2292" i="1" s="1"/>
  <c r="F2284" i="1"/>
  <c r="G2284" i="1"/>
  <c r="F2276" i="1"/>
  <c r="G2276" i="1"/>
  <c r="F2268" i="1"/>
  <c r="G2268" i="1"/>
  <c r="H2268" i="1" s="1"/>
  <c r="M2268" i="1" s="1"/>
  <c r="F2260" i="1"/>
  <c r="G2260" i="1"/>
  <c r="H2260" i="1" s="1"/>
  <c r="M2260" i="1" s="1"/>
  <c r="F2252" i="1"/>
  <c r="G2252" i="1"/>
  <c r="F2244" i="1"/>
  <c r="G2244" i="1"/>
  <c r="F2236" i="1"/>
  <c r="G2236" i="1"/>
  <c r="H2236" i="1" s="1"/>
  <c r="M2236" i="1" s="1"/>
  <c r="F2228" i="1"/>
  <c r="G2228" i="1"/>
  <c r="H2228" i="1" s="1"/>
  <c r="M2228" i="1" s="1"/>
  <c r="F2220" i="1"/>
  <c r="G2220" i="1"/>
  <c r="F2212" i="1"/>
  <c r="G2212" i="1"/>
  <c r="F2204" i="1"/>
  <c r="G2204" i="1"/>
  <c r="H2204" i="1" s="1"/>
  <c r="M2204" i="1" s="1"/>
  <c r="F2196" i="1"/>
  <c r="G2196" i="1"/>
  <c r="H2196" i="1" s="1"/>
  <c r="M2196" i="1" s="1"/>
  <c r="F2188" i="1"/>
  <c r="G2188" i="1"/>
  <c r="F2180" i="1"/>
  <c r="G2180" i="1"/>
  <c r="F2172" i="1"/>
  <c r="G2172" i="1"/>
  <c r="H2172" i="1" s="1"/>
  <c r="M2172" i="1" s="1"/>
  <c r="F2164" i="1"/>
  <c r="G2164" i="1"/>
  <c r="H2164" i="1" s="1"/>
  <c r="M2164" i="1" s="1"/>
  <c r="F2156" i="1"/>
  <c r="G2156" i="1"/>
  <c r="F2148" i="1"/>
  <c r="G2148" i="1"/>
  <c r="F2140" i="1"/>
  <c r="G2140" i="1"/>
  <c r="H2140" i="1" s="1"/>
  <c r="M2140" i="1" s="1"/>
  <c r="F2132" i="1"/>
  <c r="G2132" i="1"/>
  <c r="H2132" i="1" s="1"/>
  <c r="M2132" i="1" s="1"/>
  <c r="F2124" i="1"/>
  <c r="G2124" i="1"/>
  <c r="F2116" i="1"/>
  <c r="G2116" i="1"/>
  <c r="F2108" i="1"/>
  <c r="G2108" i="1"/>
  <c r="H2108" i="1" s="1"/>
  <c r="M2108" i="1" s="1"/>
  <c r="F2100" i="1"/>
  <c r="G2100" i="1"/>
  <c r="H2100" i="1" s="1"/>
  <c r="M2100" i="1" s="1"/>
  <c r="F2092" i="1"/>
  <c r="G2092" i="1"/>
  <c r="F2084" i="1"/>
  <c r="G2084" i="1"/>
  <c r="F2076" i="1"/>
  <c r="G2076" i="1"/>
  <c r="H2076" i="1" s="1"/>
  <c r="M2076" i="1" s="1"/>
  <c r="F2068" i="1"/>
  <c r="G2068" i="1"/>
  <c r="H2068" i="1" s="1"/>
  <c r="M2068" i="1" s="1"/>
  <c r="F2060" i="1"/>
  <c r="G2060" i="1"/>
  <c r="F2052" i="1"/>
  <c r="G2052" i="1"/>
  <c r="F2044" i="1"/>
  <c r="G2044" i="1"/>
  <c r="H2044" i="1" s="1"/>
  <c r="M2044" i="1" s="1"/>
  <c r="F2036" i="1"/>
  <c r="G2036" i="1"/>
  <c r="H2036" i="1" s="1"/>
  <c r="M2036" i="1" s="1"/>
  <c r="F2028" i="1"/>
  <c r="G2028" i="1"/>
  <c r="F2020" i="1"/>
  <c r="G2020" i="1"/>
  <c r="F2012" i="1"/>
  <c r="G2012" i="1"/>
  <c r="H2012" i="1" s="1"/>
  <c r="M2012" i="1" s="1"/>
  <c r="F2004" i="1"/>
  <c r="G2004" i="1"/>
  <c r="H2004" i="1" s="1"/>
  <c r="M2004" i="1" s="1"/>
  <c r="F1996" i="1"/>
  <c r="G1996" i="1"/>
  <c r="F1988" i="1"/>
  <c r="G1988" i="1"/>
  <c r="F1980" i="1"/>
  <c r="G1980" i="1"/>
  <c r="H1980" i="1" s="1"/>
  <c r="M1980" i="1" s="1"/>
  <c r="F1972" i="1"/>
  <c r="G1972" i="1"/>
  <c r="H1972" i="1" s="1"/>
  <c r="M1972" i="1" s="1"/>
  <c r="F1964" i="1"/>
  <c r="G1964" i="1"/>
  <c r="F1956" i="1"/>
  <c r="G1956" i="1"/>
  <c r="F1948" i="1"/>
  <c r="G1948" i="1"/>
  <c r="H1948" i="1" s="1"/>
  <c r="M1948" i="1" s="1"/>
  <c r="F1940" i="1"/>
  <c r="G1940" i="1"/>
  <c r="H1940" i="1" s="1"/>
  <c r="M1940" i="1" s="1"/>
  <c r="F1932" i="1"/>
  <c r="G1932" i="1"/>
  <c r="F1924" i="1"/>
  <c r="G1924" i="1"/>
  <c r="F1916" i="1"/>
  <c r="G1916" i="1"/>
  <c r="H1916" i="1" s="1"/>
  <c r="M1916" i="1" s="1"/>
  <c r="F1908" i="1"/>
  <c r="G1908" i="1"/>
  <c r="H1908" i="1" s="1"/>
  <c r="M1908" i="1" s="1"/>
  <c r="F1900" i="1"/>
  <c r="G1900" i="1"/>
  <c r="F1892" i="1"/>
  <c r="G1892" i="1"/>
  <c r="F1884" i="1"/>
  <c r="G1884" i="1"/>
  <c r="H1884" i="1" s="1"/>
  <c r="M1884" i="1" s="1"/>
  <c r="F1876" i="1"/>
  <c r="G1876" i="1"/>
  <c r="H1876" i="1" s="1"/>
  <c r="M1876" i="1" s="1"/>
  <c r="F1868" i="1"/>
  <c r="G1868" i="1"/>
  <c r="F1860" i="1"/>
  <c r="G1860" i="1"/>
  <c r="F1852" i="1"/>
  <c r="G1852" i="1"/>
  <c r="H1852" i="1" s="1"/>
  <c r="M1852" i="1" s="1"/>
  <c r="F1844" i="1"/>
  <c r="G1844" i="1"/>
  <c r="H1844" i="1" s="1"/>
  <c r="M1844" i="1" s="1"/>
  <c r="F1836" i="1"/>
  <c r="G1836" i="1"/>
  <c r="F1828" i="1"/>
  <c r="G1828" i="1"/>
  <c r="F1820" i="1"/>
  <c r="G1820" i="1"/>
  <c r="H1820" i="1" s="1"/>
  <c r="M1820" i="1" s="1"/>
  <c r="F1812" i="1"/>
  <c r="G1812" i="1"/>
  <c r="H1812" i="1" s="1"/>
  <c r="M1812" i="1" s="1"/>
  <c r="F1804" i="1"/>
  <c r="G1804" i="1"/>
  <c r="F1796" i="1"/>
  <c r="G1796" i="1"/>
  <c r="F1788" i="1"/>
  <c r="G1788" i="1"/>
  <c r="H1788" i="1" s="1"/>
  <c r="M1788" i="1" s="1"/>
  <c r="F1780" i="1"/>
  <c r="G1780" i="1"/>
  <c r="H1780" i="1" s="1"/>
  <c r="M1780" i="1" s="1"/>
  <c r="F1772" i="1"/>
  <c r="G1772" i="1"/>
  <c r="F1764" i="1"/>
  <c r="G1764" i="1"/>
  <c r="F1756" i="1"/>
  <c r="G1756" i="1"/>
  <c r="H1756" i="1" s="1"/>
  <c r="M1756" i="1" s="1"/>
  <c r="F1748" i="1"/>
  <c r="G1748" i="1"/>
  <c r="H1748" i="1" s="1"/>
  <c r="M1748" i="1" s="1"/>
  <c r="F1740" i="1"/>
  <c r="G1740" i="1"/>
  <c r="F1732" i="1"/>
  <c r="G1732" i="1"/>
  <c r="F1724" i="1"/>
  <c r="G1724" i="1"/>
  <c r="H1724" i="1" s="1"/>
  <c r="M1724" i="1" s="1"/>
  <c r="F1716" i="1"/>
  <c r="G1716" i="1"/>
  <c r="H1716" i="1" s="1"/>
  <c r="M1716" i="1" s="1"/>
  <c r="F1708" i="1"/>
  <c r="G1708" i="1"/>
  <c r="F1700" i="1"/>
  <c r="G1700" i="1"/>
  <c r="F1692" i="1"/>
  <c r="G1692" i="1"/>
  <c r="H1692" i="1" s="1"/>
  <c r="M1692" i="1" s="1"/>
  <c r="F1684" i="1"/>
  <c r="G1684" i="1"/>
  <c r="H1684" i="1" s="1"/>
  <c r="M1684" i="1" s="1"/>
  <c r="F1676" i="1"/>
  <c r="G1676" i="1"/>
  <c r="F1668" i="1"/>
  <c r="G1668" i="1"/>
  <c r="F1660" i="1"/>
  <c r="G1660" i="1"/>
  <c r="H1660" i="1" s="1"/>
  <c r="M1660" i="1" s="1"/>
  <c r="F1652" i="1"/>
  <c r="G1652" i="1"/>
  <c r="H1652" i="1" s="1"/>
  <c r="M1652" i="1" s="1"/>
  <c r="F1644" i="1"/>
  <c r="G1644" i="1"/>
  <c r="F1636" i="1"/>
  <c r="G1636" i="1"/>
  <c r="F1628" i="1"/>
  <c r="G1628" i="1"/>
  <c r="H1628" i="1" s="1"/>
  <c r="M1628" i="1" s="1"/>
  <c r="F1620" i="1"/>
  <c r="G1620" i="1"/>
  <c r="H1620" i="1" s="1"/>
  <c r="M1620" i="1" s="1"/>
  <c r="F1612" i="1"/>
  <c r="G1612" i="1"/>
  <c r="F1604" i="1"/>
  <c r="G1604" i="1"/>
  <c r="F1596" i="1"/>
  <c r="G1596" i="1"/>
  <c r="H1596" i="1" s="1"/>
  <c r="M1596" i="1" s="1"/>
  <c r="F1588" i="1"/>
  <c r="G1588" i="1"/>
  <c r="H1588" i="1" s="1"/>
  <c r="M1588" i="1" s="1"/>
  <c r="F1580" i="1"/>
  <c r="G1580" i="1"/>
  <c r="F1572" i="1"/>
  <c r="G1572" i="1"/>
  <c r="F1564" i="1"/>
  <c r="G1564" i="1"/>
  <c r="H1564" i="1" s="1"/>
  <c r="M1564" i="1" s="1"/>
  <c r="F1556" i="1"/>
  <c r="G1556" i="1"/>
  <c r="H1556" i="1" s="1"/>
  <c r="M1556" i="1" s="1"/>
  <c r="F1548" i="1"/>
  <c r="G1548" i="1"/>
  <c r="F1540" i="1"/>
  <c r="G1540" i="1"/>
  <c r="F1532" i="1"/>
  <c r="G1532" i="1"/>
  <c r="H1532" i="1" s="1"/>
  <c r="M1532" i="1" s="1"/>
  <c r="F1524" i="1"/>
  <c r="G1524" i="1"/>
  <c r="H1524" i="1" s="1"/>
  <c r="M1524" i="1" s="1"/>
  <c r="F1516" i="1"/>
  <c r="G1516" i="1"/>
  <c r="F1508" i="1"/>
  <c r="G1508" i="1"/>
  <c r="F1500" i="1"/>
  <c r="G1500" i="1"/>
  <c r="H1500" i="1" s="1"/>
  <c r="M1500" i="1" s="1"/>
  <c r="F1492" i="1"/>
  <c r="G1492" i="1"/>
  <c r="H1492" i="1" s="1"/>
  <c r="M1492" i="1" s="1"/>
  <c r="F1484" i="1"/>
  <c r="G1484" i="1"/>
  <c r="F1476" i="1"/>
  <c r="G1476" i="1"/>
  <c r="F1468" i="1"/>
  <c r="G1468" i="1"/>
  <c r="H1468" i="1" s="1"/>
  <c r="M1468" i="1" s="1"/>
  <c r="F1460" i="1"/>
  <c r="G1460" i="1"/>
  <c r="H1460" i="1" s="1"/>
  <c r="M1460" i="1" s="1"/>
  <c r="F1452" i="1"/>
  <c r="G1452" i="1"/>
  <c r="F1444" i="1"/>
  <c r="G1444" i="1"/>
  <c r="F1436" i="1"/>
  <c r="G1436" i="1"/>
  <c r="H1436" i="1" s="1"/>
  <c r="M1436" i="1" s="1"/>
  <c r="F1428" i="1"/>
  <c r="G1428" i="1"/>
  <c r="H1428" i="1" s="1"/>
  <c r="M1428" i="1" s="1"/>
  <c r="F1420" i="1"/>
  <c r="G1420" i="1"/>
  <c r="F1412" i="1"/>
  <c r="G1412" i="1"/>
  <c r="F1404" i="1"/>
  <c r="G1404" i="1"/>
  <c r="H1404" i="1" s="1"/>
  <c r="M1404" i="1" s="1"/>
  <c r="F1396" i="1"/>
  <c r="G1396" i="1"/>
  <c r="H1396" i="1" s="1"/>
  <c r="M1396" i="1" s="1"/>
  <c r="F1388" i="1"/>
  <c r="G1388" i="1"/>
  <c r="F1380" i="1"/>
  <c r="G1380" i="1"/>
  <c r="F1372" i="1"/>
  <c r="G1372" i="1"/>
  <c r="H1372" i="1" s="1"/>
  <c r="M1372" i="1" s="1"/>
  <c r="F1364" i="1"/>
  <c r="G1364" i="1"/>
  <c r="H1364" i="1" s="1"/>
  <c r="M1364" i="1" s="1"/>
  <c r="F1356" i="1"/>
  <c r="G1356" i="1"/>
  <c r="F1348" i="1"/>
  <c r="G1348" i="1"/>
  <c r="F1340" i="1"/>
  <c r="G1340" i="1"/>
  <c r="H1340" i="1" s="1"/>
  <c r="M1340" i="1" s="1"/>
  <c r="F1332" i="1"/>
  <c r="G1332" i="1"/>
  <c r="H1332" i="1" s="1"/>
  <c r="M1332" i="1" s="1"/>
  <c r="F1324" i="1"/>
  <c r="G1324" i="1"/>
  <c r="F1316" i="1"/>
  <c r="G1316" i="1"/>
  <c r="F1308" i="1"/>
  <c r="G1308" i="1"/>
  <c r="H1308" i="1" s="1"/>
  <c r="M1308" i="1" s="1"/>
  <c r="F1300" i="1"/>
  <c r="G1300" i="1"/>
  <c r="H1300" i="1" s="1"/>
  <c r="M1300" i="1" s="1"/>
  <c r="F1292" i="1"/>
  <c r="G1292" i="1"/>
  <c r="F1284" i="1"/>
  <c r="G1284" i="1"/>
  <c r="F1276" i="1"/>
  <c r="G1276" i="1"/>
  <c r="H1276" i="1" s="1"/>
  <c r="M1276" i="1" s="1"/>
  <c r="F1268" i="1"/>
  <c r="G1268" i="1"/>
  <c r="H1268" i="1" s="1"/>
  <c r="M1268" i="1" s="1"/>
  <c r="F1260" i="1"/>
  <c r="G1260" i="1"/>
  <c r="F1252" i="1"/>
  <c r="G1252" i="1"/>
  <c r="F1244" i="1"/>
  <c r="G1244" i="1"/>
  <c r="H1244" i="1" s="1"/>
  <c r="M1244" i="1" s="1"/>
  <c r="F1236" i="1"/>
  <c r="G1236" i="1"/>
  <c r="H1236" i="1" s="1"/>
  <c r="M1236" i="1" s="1"/>
  <c r="F1228" i="1"/>
  <c r="G1228" i="1"/>
  <c r="F1220" i="1"/>
  <c r="G1220" i="1"/>
  <c r="F1212" i="1"/>
  <c r="G1212" i="1"/>
  <c r="H1212" i="1" s="1"/>
  <c r="M1212" i="1" s="1"/>
  <c r="F1204" i="1"/>
  <c r="G1204" i="1"/>
  <c r="H1204" i="1" s="1"/>
  <c r="M1204" i="1" s="1"/>
  <c r="F1196" i="1"/>
  <c r="G1196" i="1"/>
  <c r="F1188" i="1"/>
  <c r="G1188" i="1"/>
  <c r="F1180" i="1"/>
  <c r="G1180" i="1"/>
  <c r="H1180" i="1" s="1"/>
  <c r="M1180" i="1" s="1"/>
  <c r="F1172" i="1"/>
  <c r="G1172" i="1"/>
  <c r="H1172" i="1" s="1"/>
  <c r="M1172" i="1" s="1"/>
  <c r="F1164" i="1"/>
  <c r="G1164" i="1"/>
  <c r="F1156" i="1"/>
  <c r="G1156" i="1"/>
  <c r="F1148" i="1"/>
  <c r="G1148" i="1"/>
  <c r="H1148" i="1" s="1"/>
  <c r="M1148" i="1" s="1"/>
  <c r="F1140" i="1"/>
  <c r="G1140" i="1"/>
  <c r="H1140" i="1" s="1"/>
  <c r="M1140" i="1" s="1"/>
  <c r="F1132" i="1"/>
  <c r="G1132" i="1"/>
  <c r="F1124" i="1"/>
  <c r="G1124" i="1"/>
  <c r="F1116" i="1"/>
  <c r="G1116" i="1"/>
  <c r="H1116" i="1" s="1"/>
  <c r="M1116" i="1" s="1"/>
  <c r="F1108" i="1"/>
  <c r="G1108" i="1"/>
  <c r="H1108" i="1" s="1"/>
  <c r="M1108" i="1" s="1"/>
  <c r="F1100" i="1"/>
  <c r="G1100" i="1"/>
  <c r="F1092" i="1"/>
  <c r="G1092" i="1"/>
  <c r="F1084" i="1"/>
  <c r="G1084" i="1"/>
  <c r="H1084" i="1" s="1"/>
  <c r="M1084" i="1" s="1"/>
  <c r="F1076" i="1"/>
  <c r="G1076" i="1"/>
  <c r="H1076" i="1" s="1"/>
  <c r="M1076" i="1" s="1"/>
  <c r="F1068" i="1"/>
  <c r="G1068" i="1"/>
  <c r="F1060" i="1"/>
  <c r="G1060" i="1"/>
  <c r="F1052" i="1"/>
  <c r="G1052" i="1"/>
  <c r="H1052" i="1" s="1"/>
  <c r="M1052" i="1" s="1"/>
  <c r="F1044" i="1"/>
  <c r="G1044" i="1"/>
  <c r="H1044" i="1" s="1"/>
  <c r="M1044" i="1" s="1"/>
  <c r="F1036" i="1"/>
  <c r="G1036" i="1"/>
  <c r="F1028" i="1"/>
  <c r="G1028" i="1"/>
  <c r="F1020" i="1"/>
  <c r="G1020" i="1"/>
  <c r="H1020" i="1" s="1"/>
  <c r="M1020" i="1" s="1"/>
  <c r="F1012" i="1"/>
  <c r="G1012" i="1"/>
  <c r="H1012" i="1" s="1"/>
  <c r="M1012" i="1" s="1"/>
  <c r="F1004" i="1"/>
  <c r="G1004" i="1"/>
  <c r="F996" i="1"/>
  <c r="G996" i="1"/>
  <c r="F988" i="1"/>
  <c r="G988" i="1"/>
  <c r="H988" i="1" s="1"/>
  <c r="M988" i="1" s="1"/>
  <c r="F980" i="1"/>
  <c r="G980" i="1"/>
  <c r="H980" i="1" s="1"/>
  <c r="M980" i="1" s="1"/>
  <c r="F972" i="1"/>
  <c r="G972" i="1"/>
  <c r="F964" i="1"/>
  <c r="G964" i="1"/>
  <c r="F956" i="1"/>
  <c r="G956" i="1"/>
  <c r="H956" i="1" s="1"/>
  <c r="M956" i="1" s="1"/>
  <c r="F948" i="1"/>
  <c r="G948" i="1"/>
  <c r="H948" i="1" s="1"/>
  <c r="M948" i="1" s="1"/>
  <c r="F916" i="1"/>
  <c r="G916" i="1"/>
  <c r="F908" i="1"/>
  <c r="G908" i="1"/>
  <c r="F900" i="1"/>
  <c r="G900" i="1"/>
  <c r="H900" i="1" s="1"/>
  <c r="M900" i="1" s="1"/>
  <c r="F892" i="1"/>
  <c r="G892" i="1"/>
  <c r="H892" i="1" s="1"/>
  <c r="M892" i="1" s="1"/>
  <c r="F884" i="1"/>
  <c r="G884" i="1"/>
  <c r="H884" i="1" s="1"/>
  <c r="M884" i="1" s="1"/>
  <c r="F876" i="1"/>
  <c r="G876" i="1"/>
  <c r="F868" i="1"/>
  <c r="G868" i="1"/>
  <c r="H868" i="1" s="1"/>
  <c r="M868" i="1" s="1"/>
  <c r="F860" i="1"/>
  <c r="G860" i="1"/>
  <c r="H860" i="1" s="1"/>
  <c r="M860" i="1" s="1"/>
  <c r="F852" i="1"/>
  <c r="G852" i="1"/>
  <c r="H852" i="1" s="1"/>
  <c r="M852" i="1" s="1"/>
  <c r="F844" i="1"/>
  <c r="G844" i="1"/>
  <c r="F836" i="1"/>
  <c r="G836" i="1"/>
  <c r="H836" i="1" s="1"/>
  <c r="M836" i="1" s="1"/>
  <c r="F828" i="1"/>
  <c r="G828" i="1"/>
  <c r="H828" i="1" s="1"/>
  <c r="M828" i="1" s="1"/>
  <c r="F820" i="1"/>
  <c r="G820" i="1"/>
  <c r="H820" i="1" s="1"/>
  <c r="M820" i="1" s="1"/>
  <c r="F812" i="1"/>
  <c r="G812" i="1"/>
  <c r="F804" i="1"/>
  <c r="G804" i="1"/>
  <c r="H804" i="1" s="1"/>
  <c r="M804" i="1" s="1"/>
  <c r="F796" i="1"/>
  <c r="G796" i="1"/>
  <c r="H796" i="1" s="1"/>
  <c r="M796" i="1" s="1"/>
  <c r="F788" i="1"/>
  <c r="G788" i="1"/>
  <c r="H788" i="1" s="1"/>
  <c r="M788" i="1" s="1"/>
  <c r="F780" i="1"/>
  <c r="G780" i="1"/>
  <c r="F772" i="1"/>
  <c r="G772" i="1"/>
  <c r="H772" i="1" s="1"/>
  <c r="M772" i="1" s="1"/>
  <c r="F764" i="1"/>
  <c r="G764" i="1"/>
  <c r="H764" i="1" s="1"/>
  <c r="M764" i="1" s="1"/>
  <c r="F756" i="1"/>
  <c r="G756" i="1"/>
  <c r="H756" i="1" s="1"/>
  <c r="M756" i="1" s="1"/>
  <c r="F748" i="1"/>
  <c r="G748" i="1"/>
  <c r="F740" i="1"/>
  <c r="G740" i="1"/>
  <c r="H740" i="1" s="1"/>
  <c r="M740" i="1" s="1"/>
  <c r="F732" i="1"/>
  <c r="G732" i="1"/>
  <c r="H732" i="1" s="1"/>
  <c r="M732" i="1" s="1"/>
  <c r="F724" i="1"/>
  <c r="G724" i="1"/>
  <c r="H724" i="1" s="1"/>
  <c r="M724" i="1" s="1"/>
  <c r="F716" i="1"/>
  <c r="G716" i="1"/>
  <c r="F708" i="1"/>
  <c r="G708" i="1"/>
  <c r="H708" i="1" s="1"/>
  <c r="M708" i="1" s="1"/>
  <c r="F700" i="1"/>
  <c r="G700" i="1"/>
  <c r="H700" i="1" s="1"/>
  <c r="M700" i="1" s="1"/>
  <c r="F676" i="1"/>
  <c r="G676" i="1"/>
  <c r="H676" i="1" s="1"/>
  <c r="M676" i="1" s="1"/>
  <c r="F668" i="1"/>
  <c r="G668" i="1"/>
  <c r="F660" i="1"/>
  <c r="G660" i="1"/>
  <c r="H660" i="1" s="1"/>
  <c r="M660" i="1" s="1"/>
  <c r="F652" i="1"/>
  <c r="G652" i="1"/>
  <c r="H652" i="1" s="1"/>
  <c r="M652" i="1" s="1"/>
  <c r="F644" i="1"/>
  <c r="G644" i="1"/>
  <c r="H644" i="1" s="1"/>
  <c r="M644" i="1" s="1"/>
  <c r="F636" i="1"/>
  <c r="G636" i="1"/>
  <c r="F628" i="1"/>
  <c r="G628" i="1"/>
  <c r="H628" i="1" s="1"/>
  <c r="M628" i="1" s="1"/>
  <c r="F620" i="1"/>
  <c r="G620" i="1"/>
  <c r="H620" i="1" s="1"/>
  <c r="M620" i="1" s="1"/>
  <c r="F612" i="1"/>
  <c r="G612" i="1"/>
  <c r="H612" i="1" s="1"/>
  <c r="M612" i="1" s="1"/>
  <c r="F604" i="1"/>
  <c r="G604" i="1"/>
  <c r="F596" i="1"/>
  <c r="G596" i="1"/>
  <c r="H596" i="1" s="1"/>
  <c r="M596" i="1" s="1"/>
  <c r="F588" i="1"/>
  <c r="G588" i="1"/>
  <c r="H588" i="1" s="1"/>
  <c r="M588" i="1" s="1"/>
  <c r="F580" i="1"/>
  <c r="G580" i="1"/>
  <c r="H580" i="1" s="1"/>
  <c r="M580" i="1" s="1"/>
  <c r="F572" i="1"/>
  <c r="G572" i="1"/>
  <c r="F564" i="1"/>
  <c r="G564" i="1"/>
  <c r="H564" i="1" s="1"/>
  <c r="M564" i="1" s="1"/>
  <c r="F556" i="1"/>
  <c r="G556" i="1"/>
  <c r="H556" i="1" s="1"/>
  <c r="M556" i="1" s="1"/>
  <c r="F548" i="1"/>
  <c r="G548" i="1"/>
  <c r="H548" i="1" s="1"/>
  <c r="M548" i="1" s="1"/>
  <c r="F540" i="1"/>
  <c r="G540" i="1"/>
  <c r="F532" i="1"/>
  <c r="G532" i="1"/>
  <c r="H532" i="1" s="1"/>
  <c r="M532" i="1" s="1"/>
  <c r="F524" i="1"/>
  <c r="G524" i="1"/>
  <c r="H524" i="1" s="1"/>
  <c r="M524" i="1" s="1"/>
  <c r="F516" i="1"/>
  <c r="G516" i="1"/>
  <c r="H516" i="1" s="1"/>
  <c r="M516" i="1" s="1"/>
  <c r="F508" i="1"/>
  <c r="G508" i="1"/>
  <c r="F500" i="1"/>
  <c r="G500" i="1"/>
  <c r="H500" i="1" s="1"/>
  <c r="M500" i="1" s="1"/>
  <c r="F492" i="1"/>
  <c r="G492" i="1"/>
  <c r="H492" i="1" s="1"/>
  <c r="M492" i="1" s="1"/>
  <c r="F484" i="1"/>
  <c r="G484" i="1"/>
  <c r="H484" i="1" s="1"/>
  <c r="M484" i="1" s="1"/>
  <c r="F476" i="1"/>
  <c r="G476" i="1"/>
  <c r="F468" i="1"/>
  <c r="G468" i="1"/>
  <c r="H468" i="1" s="1"/>
  <c r="M468" i="1" s="1"/>
  <c r="F460" i="1"/>
  <c r="G460" i="1"/>
  <c r="H460" i="1" s="1"/>
  <c r="M460" i="1" s="1"/>
  <c r="F452" i="1"/>
  <c r="G452" i="1"/>
  <c r="H452" i="1" s="1"/>
  <c r="M452" i="1" s="1"/>
  <c r="F444" i="1"/>
  <c r="G444" i="1"/>
  <c r="F436" i="1"/>
  <c r="G436" i="1"/>
  <c r="H436" i="1" s="1"/>
  <c r="M436" i="1" s="1"/>
  <c r="F428" i="1"/>
  <c r="G428" i="1"/>
  <c r="H428" i="1" s="1"/>
  <c r="M428" i="1" s="1"/>
  <c r="F420" i="1"/>
  <c r="G420" i="1"/>
  <c r="H420" i="1" s="1"/>
  <c r="M420" i="1" s="1"/>
  <c r="F412" i="1"/>
  <c r="G412" i="1"/>
  <c r="F404" i="1"/>
  <c r="G404" i="1"/>
  <c r="H404" i="1" s="1"/>
  <c r="M404" i="1" s="1"/>
  <c r="F396" i="1"/>
  <c r="G396" i="1"/>
  <c r="H396" i="1" s="1"/>
  <c r="M396" i="1" s="1"/>
  <c r="F388" i="1"/>
  <c r="G388" i="1"/>
  <c r="H388" i="1" s="1"/>
  <c r="M388" i="1" s="1"/>
  <c r="F380" i="1"/>
  <c r="G380" i="1"/>
  <c r="F372" i="1"/>
  <c r="G372" i="1"/>
  <c r="H372" i="1" s="1"/>
  <c r="M372" i="1" s="1"/>
  <c r="F364" i="1"/>
  <c r="G364" i="1"/>
  <c r="H364" i="1" s="1"/>
  <c r="M364" i="1" s="1"/>
  <c r="F356" i="1"/>
  <c r="G356" i="1"/>
  <c r="H356" i="1" s="1"/>
  <c r="M356" i="1" s="1"/>
  <c r="F348" i="1"/>
  <c r="G348" i="1"/>
  <c r="F340" i="1"/>
  <c r="G340" i="1"/>
  <c r="H340" i="1" s="1"/>
  <c r="M340" i="1" s="1"/>
  <c r="F332" i="1"/>
  <c r="G332" i="1"/>
  <c r="H332" i="1" s="1"/>
  <c r="M332" i="1" s="1"/>
  <c r="F324" i="1"/>
  <c r="G324" i="1"/>
  <c r="H324" i="1" s="1"/>
  <c r="M324" i="1" s="1"/>
  <c r="F316" i="1"/>
  <c r="G316" i="1"/>
  <c r="F308" i="1"/>
  <c r="G308" i="1"/>
  <c r="H308" i="1" s="1"/>
  <c r="M308" i="1" s="1"/>
  <c r="F300" i="1"/>
  <c r="G300" i="1"/>
  <c r="H300" i="1" s="1"/>
  <c r="M300" i="1" s="1"/>
  <c r="F292" i="1"/>
  <c r="G292" i="1"/>
  <c r="H292" i="1" s="1"/>
  <c r="M292" i="1" s="1"/>
  <c r="F284" i="1"/>
  <c r="G284" i="1"/>
  <c r="F276" i="1"/>
  <c r="G276" i="1"/>
  <c r="H276" i="1" s="1"/>
  <c r="M276" i="1" s="1"/>
  <c r="F268" i="1"/>
  <c r="G268" i="1"/>
  <c r="H268" i="1" s="1"/>
  <c r="M268" i="1" s="1"/>
  <c r="F260" i="1"/>
  <c r="G260" i="1"/>
  <c r="H260" i="1" s="1"/>
  <c r="M260" i="1" s="1"/>
  <c r="F252" i="1"/>
  <c r="G252" i="1"/>
  <c r="F244" i="1"/>
  <c r="G244" i="1"/>
  <c r="H244" i="1" s="1"/>
  <c r="M244" i="1" s="1"/>
  <c r="F236" i="1"/>
  <c r="G236" i="1"/>
  <c r="H236" i="1" s="1"/>
  <c r="M236" i="1" s="1"/>
  <c r="F228" i="1"/>
  <c r="G228" i="1"/>
  <c r="H228" i="1" s="1"/>
  <c r="M228" i="1" s="1"/>
  <c r="F220" i="1"/>
  <c r="G220" i="1"/>
  <c r="F212" i="1"/>
  <c r="G212" i="1"/>
  <c r="H212" i="1" s="1"/>
  <c r="M212" i="1" s="1"/>
  <c r="F204" i="1"/>
  <c r="G204" i="1"/>
  <c r="H204" i="1" s="1"/>
  <c r="M204" i="1" s="1"/>
  <c r="F196" i="1"/>
  <c r="G196" i="1"/>
  <c r="H196" i="1" s="1"/>
  <c r="M196" i="1" s="1"/>
  <c r="F188" i="1"/>
  <c r="G188" i="1"/>
  <c r="F180" i="1"/>
  <c r="G180" i="1"/>
  <c r="H180" i="1" s="1"/>
  <c r="M180" i="1" s="1"/>
  <c r="F172" i="1"/>
  <c r="G172" i="1"/>
  <c r="H172" i="1" s="1"/>
  <c r="M172" i="1" s="1"/>
  <c r="F164" i="1"/>
  <c r="G164" i="1"/>
  <c r="H164" i="1" s="1"/>
  <c r="M164" i="1" s="1"/>
  <c r="F156" i="1"/>
  <c r="G156" i="1"/>
  <c r="F148" i="1"/>
  <c r="G148" i="1"/>
  <c r="H148" i="1" s="1"/>
  <c r="M148" i="1" s="1"/>
  <c r="F140" i="1"/>
  <c r="G140" i="1"/>
  <c r="H140" i="1" s="1"/>
  <c r="M140" i="1" s="1"/>
  <c r="F132" i="1"/>
  <c r="G132" i="1"/>
  <c r="H132" i="1" s="1"/>
  <c r="M132" i="1" s="1"/>
  <c r="F124" i="1"/>
  <c r="G124" i="1"/>
  <c r="F116" i="1"/>
  <c r="G116" i="1"/>
  <c r="H116" i="1" s="1"/>
  <c r="M116" i="1" s="1"/>
  <c r="F108" i="1"/>
  <c r="G108" i="1"/>
  <c r="H108" i="1" s="1"/>
  <c r="M108" i="1" s="1"/>
  <c r="F100" i="1"/>
  <c r="G100" i="1"/>
  <c r="H100" i="1" s="1"/>
  <c r="M100" i="1" s="1"/>
  <c r="F92" i="1"/>
  <c r="G92" i="1"/>
  <c r="F84" i="1"/>
  <c r="G84" i="1"/>
  <c r="H84" i="1" s="1"/>
  <c r="M84" i="1" s="1"/>
  <c r="F76" i="1"/>
  <c r="G76" i="1"/>
  <c r="H76" i="1" s="1"/>
  <c r="M76" i="1" s="1"/>
  <c r="F68" i="1"/>
  <c r="G68" i="1"/>
  <c r="H68" i="1" s="1"/>
  <c r="M68" i="1" s="1"/>
  <c r="F60" i="1"/>
  <c r="G60" i="1"/>
  <c r="F52" i="1"/>
  <c r="G52" i="1"/>
  <c r="H52" i="1" s="1"/>
  <c r="M52" i="1" s="1"/>
  <c r="F8756" i="1"/>
  <c r="G8756" i="1"/>
  <c r="H8756" i="1" s="1"/>
  <c r="M8756" i="1" s="1"/>
  <c r="F8700" i="1"/>
  <c r="G8700" i="1"/>
  <c r="H8700" i="1" s="1"/>
  <c r="M8700" i="1" s="1"/>
  <c r="F8652" i="1"/>
  <c r="G8652" i="1"/>
  <c r="F8636" i="1"/>
  <c r="G8636" i="1"/>
  <c r="H8636" i="1" s="1"/>
  <c r="M8636" i="1" s="1"/>
  <c r="F8596" i="1"/>
  <c r="G8596" i="1"/>
  <c r="H8596" i="1" s="1"/>
  <c r="M8596" i="1" s="1"/>
  <c r="F8556" i="1"/>
  <c r="G8556" i="1"/>
  <c r="H8556" i="1" s="1"/>
  <c r="M8556" i="1" s="1"/>
  <c r="F8532" i="1"/>
  <c r="G8532" i="1"/>
  <c r="F8500" i="1"/>
  <c r="G8500" i="1"/>
  <c r="H8500" i="1" s="1"/>
  <c r="M8500" i="1" s="1"/>
  <c r="F8460" i="1"/>
  <c r="G8460" i="1"/>
  <c r="H8460" i="1" s="1"/>
  <c r="M8460" i="1" s="1"/>
  <c r="F8428" i="1"/>
  <c r="G8428" i="1"/>
  <c r="H8428" i="1" s="1"/>
  <c r="M8428" i="1" s="1"/>
  <c r="F8388" i="1"/>
  <c r="G8388" i="1"/>
  <c r="F8340" i="1"/>
  <c r="G8340" i="1"/>
  <c r="H8340" i="1" s="1"/>
  <c r="M8340" i="1" s="1"/>
  <c r="F8300" i="1"/>
  <c r="G8300" i="1"/>
  <c r="H8300" i="1" s="1"/>
  <c r="M8300" i="1" s="1"/>
  <c r="F8260" i="1"/>
  <c r="G8260" i="1"/>
  <c r="H8260" i="1" s="1"/>
  <c r="M8260" i="1" s="1"/>
  <c r="F8228" i="1"/>
  <c r="G8228" i="1"/>
  <c r="F8188" i="1"/>
  <c r="G8188" i="1"/>
  <c r="H8188" i="1" s="1"/>
  <c r="M8188" i="1" s="1"/>
  <c r="F8132" i="1"/>
  <c r="G8132" i="1"/>
  <c r="H8132" i="1" s="1"/>
  <c r="M8132" i="1" s="1"/>
  <c r="F8092" i="1"/>
  <c r="G8092" i="1"/>
  <c r="H8092" i="1" s="1"/>
  <c r="M8092" i="1" s="1"/>
  <c r="F8060" i="1"/>
  <c r="G8060" i="1"/>
  <c r="F8036" i="1"/>
  <c r="G8036" i="1"/>
  <c r="H8036" i="1" s="1"/>
  <c r="M8036" i="1" s="1"/>
  <c r="F7996" i="1"/>
  <c r="G7996" i="1"/>
  <c r="H7996" i="1" s="1"/>
  <c r="M7996" i="1" s="1"/>
  <c r="F7972" i="1"/>
  <c r="G7972" i="1"/>
  <c r="H7972" i="1" s="1"/>
  <c r="M7972" i="1" s="1"/>
  <c r="F7924" i="1"/>
  <c r="G7924" i="1"/>
  <c r="F7892" i="1"/>
  <c r="G7892" i="1"/>
  <c r="H7892" i="1" s="1"/>
  <c r="M7892" i="1" s="1"/>
  <c r="F7844" i="1"/>
  <c r="G7844" i="1"/>
  <c r="H7844" i="1" s="1"/>
  <c r="M7844" i="1" s="1"/>
  <c r="F7796" i="1"/>
  <c r="G7796" i="1"/>
  <c r="H7796" i="1" s="1"/>
  <c r="M7796" i="1" s="1"/>
  <c r="F7732" i="1"/>
  <c r="G7732" i="1"/>
  <c r="F7684" i="1"/>
  <c r="G7684" i="1"/>
  <c r="H7684" i="1" s="1"/>
  <c r="M7684" i="1" s="1"/>
  <c r="F7628" i="1"/>
  <c r="G7628" i="1"/>
  <c r="H7628" i="1" s="1"/>
  <c r="M7628" i="1" s="1"/>
  <c r="F7564" i="1"/>
  <c r="G7564" i="1"/>
  <c r="H7564" i="1" s="1"/>
  <c r="M7564" i="1" s="1"/>
  <c r="F7516" i="1"/>
  <c r="G7516" i="1"/>
  <c r="F7468" i="1"/>
  <c r="G7468" i="1"/>
  <c r="H7468" i="1" s="1"/>
  <c r="M7468" i="1" s="1"/>
  <c r="F7428" i="1"/>
  <c r="G7428" i="1"/>
  <c r="H7428" i="1" s="1"/>
  <c r="M7428" i="1" s="1"/>
  <c r="F7396" i="1"/>
  <c r="G7396" i="1"/>
  <c r="H7396" i="1" s="1"/>
  <c r="M7396" i="1" s="1"/>
  <c r="F7364" i="1"/>
  <c r="G7364" i="1"/>
  <c r="F7316" i="1"/>
  <c r="G7316" i="1"/>
  <c r="H7316" i="1" s="1"/>
  <c r="M7316" i="1" s="1"/>
  <c r="F7284" i="1"/>
  <c r="G7284" i="1"/>
  <c r="H7284" i="1" s="1"/>
  <c r="M7284" i="1" s="1"/>
  <c r="F7244" i="1"/>
  <c r="G7244" i="1"/>
  <c r="H7244" i="1" s="1"/>
  <c r="M7244" i="1" s="1"/>
  <c r="F7204" i="1"/>
  <c r="G7204" i="1"/>
  <c r="F7156" i="1"/>
  <c r="G7156" i="1"/>
  <c r="H7156" i="1" s="1"/>
  <c r="M7156" i="1" s="1"/>
  <c r="F7116" i="1"/>
  <c r="G7116" i="1"/>
  <c r="H7116" i="1" s="1"/>
  <c r="M7116" i="1" s="1"/>
  <c r="F7076" i="1"/>
  <c r="G7076" i="1"/>
  <c r="H7076" i="1" s="1"/>
  <c r="M7076" i="1" s="1"/>
  <c r="F7044" i="1"/>
  <c r="G7044" i="1"/>
  <c r="F7004" i="1"/>
  <c r="G7004" i="1"/>
  <c r="H7004" i="1" s="1"/>
  <c r="M7004" i="1" s="1"/>
  <c r="F6972" i="1"/>
  <c r="G6972" i="1"/>
  <c r="H6972" i="1" s="1"/>
  <c r="M6972" i="1" s="1"/>
  <c r="F6932" i="1"/>
  <c r="G6932" i="1"/>
  <c r="H6932" i="1" s="1"/>
  <c r="M6932" i="1" s="1"/>
  <c r="F6892" i="1"/>
  <c r="G6892" i="1"/>
  <c r="F6844" i="1"/>
  <c r="G6844" i="1"/>
  <c r="H6844" i="1" s="1"/>
  <c r="M6844" i="1" s="1"/>
  <c r="F6804" i="1"/>
  <c r="G6804" i="1"/>
  <c r="H6804" i="1" s="1"/>
  <c r="M6804" i="1" s="1"/>
  <c r="F6772" i="1"/>
  <c r="G6772" i="1"/>
  <c r="H6772" i="1" s="1"/>
  <c r="M6772" i="1" s="1"/>
  <c r="F6740" i="1"/>
  <c r="G6740" i="1"/>
  <c r="F6700" i="1"/>
  <c r="G6700" i="1"/>
  <c r="H6700" i="1" s="1"/>
  <c r="M6700" i="1" s="1"/>
  <c r="F6652" i="1"/>
  <c r="G6652" i="1"/>
  <c r="H6652" i="1" s="1"/>
  <c r="M6652" i="1" s="1"/>
  <c r="F6620" i="1"/>
  <c r="G6620" i="1"/>
  <c r="H6620" i="1" s="1"/>
  <c r="M6620" i="1" s="1"/>
  <c r="F6572" i="1"/>
  <c r="G6572" i="1"/>
  <c r="F6524" i="1"/>
  <c r="G6524" i="1"/>
  <c r="H6524" i="1" s="1"/>
  <c r="M6524" i="1" s="1"/>
  <c r="F6468" i="1"/>
  <c r="G6468" i="1"/>
  <c r="H6468" i="1" s="1"/>
  <c r="M6468" i="1" s="1"/>
  <c r="F6428" i="1"/>
  <c r="G6428" i="1"/>
  <c r="H6428" i="1" s="1"/>
  <c r="M6428" i="1" s="1"/>
  <c r="F6388" i="1"/>
  <c r="G6388" i="1"/>
  <c r="F6348" i="1"/>
  <c r="G6348" i="1"/>
  <c r="H6348" i="1" s="1"/>
  <c r="M6348" i="1" s="1"/>
  <c r="F6300" i="1"/>
  <c r="G6300" i="1"/>
  <c r="H6300" i="1" s="1"/>
  <c r="M6300" i="1" s="1"/>
  <c r="F6244" i="1"/>
  <c r="G6244" i="1"/>
  <c r="H6244" i="1" s="1"/>
  <c r="M6244" i="1" s="1"/>
  <c r="F6196" i="1"/>
  <c r="G6196" i="1"/>
  <c r="F6148" i="1"/>
  <c r="G6148" i="1"/>
  <c r="H6148" i="1" s="1"/>
  <c r="M6148" i="1" s="1"/>
  <c r="F6100" i="1"/>
  <c r="G6100" i="1"/>
  <c r="H6100" i="1" s="1"/>
  <c r="M6100" i="1" s="1"/>
  <c r="F6052" i="1"/>
  <c r="G6052" i="1"/>
  <c r="H6052" i="1" s="1"/>
  <c r="M6052" i="1" s="1"/>
  <c r="F6004" i="1"/>
  <c r="G6004" i="1"/>
  <c r="F5956" i="1"/>
  <c r="G5956" i="1"/>
  <c r="H5956" i="1" s="1"/>
  <c r="M5956" i="1" s="1"/>
  <c r="F5932" i="1"/>
  <c r="G5932" i="1"/>
  <c r="H5932" i="1" s="1"/>
  <c r="M5932" i="1" s="1"/>
  <c r="F5900" i="1"/>
  <c r="G5900" i="1"/>
  <c r="H5900" i="1" s="1"/>
  <c r="M5900" i="1" s="1"/>
  <c r="F5844" i="1"/>
  <c r="G5844" i="1"/>
  <c r="F5804" i="1"/>
  <c r="G5804" i="1"/>
  <c r="H5804" i="1" s="1"/>
  <c r="M5804" i="1" s="1"/>
  <c r="F5788" i="1"/>
  <c r="G5788" i="1"/>
  <c r="H5788" i="1" s="1"/>
  <c r="M5788" i="1" s="1"/>
  <c r="F5740" i="1"/>
  <c r="G5740" i="1"/>
  <c r="H5740" i="1" s="1"/>
  <c r="M5740" i="1" s="1"/>
  <c r="F5700" i="1"/>
  <c r="G5700" i="1"/>
  <c r="F5668" i="1"/>
  <c r="G5668" i="1"/>
  <c r="H5668" i="1" s="1"/>
  <c r="M5668" i="1" s="1"/>
  <c r="F5620" i="1"/>
  <c r="G5620" i="1"/>
  <c r="H5620" i="1" s="1"/>
  <c r="M5620" i="1" s="1"/>
  <c r="F5572" i="1"/>
  <c r="G5572" i="1"/>
  <c r="H5572" i="1" s="1"/>
  <c r="M5572" i="1" s="1"/>
  <c r="F5524" i="1"/>
  <c r="G5524" i="1"/>
  <c r="F5388" i="1"/>
  <c r="G5388" i="1"/>
  <c r="H5388" i="1" s="1"/>
  <c r="M5388" i="1" s="1"/>
  <c r="F5348" i="1"/>
  <c r="G5348" i="1"/>
  <c r="H5348" i="1" s="1"/>
  <c r="M5348" i="1" s="1"/>
  <c r="F5308" i="1"/>
  <c r="G5308" i="1"/>
  <c r="H5308" i="1" s="1"/>
  <c r="M5308" i="1" s="1"/>
  <c r="F5276" i="1"/>
  <c r="G5276" i="1"/>
  <c r="F5228" i="1"/>
  <c r="G5228" i="1"/>
  <c r="H5228" i="1" s="1"/>
  <c r="M5228" i="1" s="1"/>
  <c r="F5204" i="1"/>
  <c r="G5204" i="1"/>
  <c r="H5204" i="1" s="1"/>
  <c r="M5204" i="1" s="1"/>
  <c r="F5148" i="1"/>
  <c r="G5148" i="1"/>
  <c r="H5148" i="1" s="1"/>
  <c r="M5148" i="1" s="1"/>
  <c r="F5092" i="1"/>
  <c r="G5092" i="1"/>
  <c r="F5044" i="1"/>
  <c r="G5044" i="1"/>
  <c r="H5044" i="1" s="1"/>
  <c r="M5044" i="1" s="1"/>
  <c r="F4996" i="1"/>
  <c r="G4996" i="1"/>
  <c r="H4996" i="1" s="1"/>
  <c r="M4996" i="1" s="1"/>
  <c r="F4948" i="1"/>
  <c r="G4948" i="1"/>
  <c r="H4948" i="1" s="1"/>
  <c r="M4948" i="1" s="1"/>
  <c r="F4908" i="1"/>
  <c r="G4908" i="1"/>
  <c r="F4876" i="1"/>
  <c r="G4876" i="1"/>
  <c r="H4876" i="1" s="1"/>
  <c r="M4876" i="1" s="1"/>
  <c r="F4844" i="1"/>
  <c r="G4844" i="1"/>
  <c r="H4844" i="1" s="1"/>
  <c r="M4844" i="1" s="1"/>
  <c r="F4812" i="1"/>
  <c r="G4812" i="1"/>
  <c r="H4812" i="1" s="1"/>
  <c r="M4812" i="1" s="1"/>
  <c r="F4772" i="1"/>
  <c r="G4772" i="1"/>
  <c r="F4732" i="1"/>
  <c r="G4732" i="1"/>
  <c r="H4732" i="1" s="1"/>
  <c r="M4732" i="1" s="1"/>
  <c r="F4676" i="1"/>
  <c r="G4676" i="1"/>
  <c r="H4676" i="1" s="1"/>
  <c r="M4676" i="1" s="1"/>
  <c r="F4628" i="1"/>
  <c r="G4628" i="1"/>
  <c r="H4628" i="1" s="1"/>
  <c r="M4628" i="1" s="1"/>
  <c r="F4604" i="1"/>
  <c r="G4604" i="1"/>
  <c r="F4572" i="1"/>
  <c r="G4572" i="1"/>
  <c r="H4572" i="1" s="1"/>
  <c r="M4572" i="1" s="1"/>
  <c r="F4532" i="1"/>
  <c r="G4532" i="1"/>
  <c r="H4532" i="1" s="1"/>
  <c r="M4532" i="1" s="1"/>
  <c r="F4484" i="1"/>
  <c r="G4484" i="1"/>
  <c r="H4484" i="1" s="1"/>
  <c r="M4484" i="1" s="1"/>
  <c r="F4444" i="1"/>
  <c r="G4444" i="1"/>
  <c r="F4404" i="1"/>
  <c r="G4404" i="1"/>
  <c r="H4404" i="1" s="1"/>
  <c r="M4404" i="1" s="1"/>
  <c r="F4356" i="1"/>
  <c r="G4356" i="1"/>
  <c r="H4356" i="1" s="1"/>
  <c r="M4356" i="1" s="1"/>
  <c r="F4308" i="1"/>
  <c r="G4308" i="1"/>
  <c r="H4308" i="1" s="1"/>
  <c r="M4308" i="1" s="1"/>
  <c r="F4260" i="1"/>
  <c r="G4260" i="1"/>
  <c r="F4228" i="1"/>
  <c r="G4228" i="1"/>
  <c r="H4228" i="1" s="1"/>
  <c r="M4228" i="1" s="1"/>
  <c r="F4188" i="1"/>
  <c r="G4188" i="1"/>
  <c r="H4188" i="1" s="1"/>
  <c r="M4188" i="1" s="1"/>
  <c r="F4140" i="1"/>
  <c r="G4140" i="1"/>
  <c r="H4140" i="1" s="1"/>
  <c r="M4140" i="1" s="1"/>
  <c r="F4108" i="1"/>
  <c r="G4108" i="1"/>
  <c r="F4060" i="1"/>
  <c r="G4060" i="1"/>
  <c r="H4060" i="1" s="1"/>
  <c r="M4060" i="1" s="1"/>
  <c r="F4012" i="1"/>
  <c r="G4012" i="1"/>
  <c r="H4012" i="1" s="1"/>
  <c r="M4012" i="1" s="1"/>
  <c r="F3964" i="1"/>
  <c r="G3964" i="1"/>
  <c r="H3964" i="1" s="1"/>
  <c r="M3964" i="1" s="1"/>
  <c r="F3924" i="1"/>
  <c r="G3924" i="1"/>
  <c r="F3884" i="1"/>
  <c r="G3884" i="1"/>
  <c r="H3884" i="1" s="1"/>
  <c r="M3884" i="1" s="1"/>
  <c r="F3844" i="1"/>
  <c r="G3844" i="1"/>
  <c r="H3844" i="1" s="1"/>
  <c r="M3844" i="1" s="1"/>
  <c r="F3804" i="1"/>
  <c r="G3804" i="1"/>
  <c r="H3804" i="1" s="1"/>
  <c r="M3804" i="1" s="1"/>
  <c r="F3764" i="1"/>
  <c r="G3764" i="1"/>
  <c r="F3724" i="1"/>
  <c r="G3724" i="1"/>
  <c r="H3724" i="1" s="1"/>
  <c r="M3724" i="1" s="1"/>
  <c r="F3692" i="1"/>
  <c r="G3692" i="1"/>
  <c r="H3692" i="1" s="1"/>
  <c r="M3692" i="1" s="1"/>
  <c r="F3652" i="1"/>
  <c r="G3652" i="1"/>
  <c r="H3652" i="1" s="1"/>
  <c r="M3652" i="1" s="1"/>
  <c r="F3612" i="1"/>
  <c r="G3612" i="1"/>
  <c r="F3556" i="1"/>
  <c r="G3556" i="1"/>
  <c r="H3556" i="1" s="1"/>
  <c r="M3556" i="1" s="1"/>
  <c r="F3396" i="1"/>
  <c r="G3396" i="1"/>
  <c r="H3396" i="1" s="1"/>
  <c r="M3396" i="1" s="1"/>
  <c r="F2900" i="1"/>
  <c r="G2900" i="1"/>
  <c r="H2900" i="1" s="1"/>
  <c r="M2900" i="1" s="1"/>
  <c r="F692" i="1"/>
  <c r="G692" i="1"/>
  <c r="F2" i="1"/>
  <c r="G2" i="1"/>
  <c r="H2" i="1" s="1"/>
  <c r="M2" i="1" s="1"/>
  <c r="F8755" i="1"/>
  <c r="G8755" i="1"/>
  <c r="H8755" i="1" s="1"/>
  <c r="M8755" i="1" s="1"/>
  <c r="F8747" i="1"/>
  <c r="G8747" i="1"/>
  <c r="H8747" i="1" s="1"/>
  <c r="M8747" i="1" s="1"/>
  <c r="F8739" i="1"/>
  <c r="G8739" i="1"/>
  <c r="F8731" i="1"/>
  <c r="G8731" i="1"/>
  <c r="H8731" i="1" s="1"/>
  <c r="M8731" i="1" s="1"/>
  <c r="F8723" i="1"/>
  <c r="G8723" i="1"/>
  <c r="H8723" i="1" s="1"/>
  <c r="M8723" i="1" s="1"/>
  <c r="F8715" i="1"/>
  <c r="G8715" i="1"/>
  <c r="H8715" i="1" s="1"/>
  <c r="M8715" i="1" s="1"/>
  <c r="F8707" i="1"/>
  <c r="G8707" i="1"/>
  <c r="F8699" i="1"/>
  <c r="G8699" i="1"/>
  <c r="H8699" i="1" s="1"/>
  <c r="M8699" i="1" s="1"/>
  <c r="F8691" i="1"/>
  <c r="G8691" i="1"/>
  <c r="H8691" i="1" s="1"/>
  <c r="M8691" i="1" s="1"/>
  <c r="F8683" i="1"/>
  <c r="G8683" i="1"/>
  <c r="H8683" i="1" s="1"/>
  <c r="M8683" i="1" s="1"/>
  <c r="F8675" i="1"/>
  <c r="G8675" i="1"/>
  <c r="F8667" i="1"/>
  <c r="G8667" i="1"/>
  <c r="H8667" i="1" s="1"/>
  <c r="M8667" i="1" s="1"/>
  <c r="F8659" i="1"/>
  <c r="G8659" i="1"/>
  <c r="H8659" i="1" s="1"/>
  <c r="M8659" i="1" s="1"/>
  <c r="F8651" i="1"/>
  <c r="G8651" i="1"/>
  <c r="H8651" i="1" s="1"/>
  <c r="M8651" i="1" s="1"/>
  <c r="F8643" i="1"/>
  <c r="G8643" i="1"/>
  <c r="F8635" i="1"/>
  <c r="G8635" i="1"/>
  <c r="H8635" i="1" s="1"/>
  <c r="M8635" i="1" s="1"/>
  <c r="F8627" i="1"/>
  <c r="G8627" i="1"/>
  <c r="H8627" i="1" s="1"/>
  <c r="M8627" i="1" s="1"/>
  <c r="F8619" i="1"/>
  <c r="G8619" i="1"/>
  <c r="H8619" i="1" s="1"/>
  <c r="M8619" i="1" s="1"/>
  <c r="F8611" i="1"/>
  <c r="G8611" i="1"/>
  <c r="F8603" i="1"/>
  <c r="G8603" i="1"/>
  <c r="H8603" i="1" s="1"/>
  <c r="M8603" i="1" s="1"/>
  <c r="F8595" i="1"/>
  <c r="G8595" i="1"/>
  <c r="H8595" i="1" s="1"/>
  <c r="M8595" i="1" s="1"/>
  <c r="F8587" i="1"/>
  <c r="G8587" i="1"/>
  <c r="H8587" i="1" s="1"/>
  <c r="M8587" i="1" s="1"/>
  <c r="F8579" i="1"/>
  <c r="G8579" i="1"/>
  <c r="F8571" i="1"/>
  <c r="G8571" i="1"/>
  <c r="H8571" i="1" s="1"/>
  <c r="M8571" i="1" s="1"/>
  <c r="F8563" i="1"/>
  <c r="G8563" i="1"/>
  <c r="H8563" i="1" s="1"/>
  <c r="M8563" i="1" s="1"/>
  <c r="F8555" i="1"/>
  <c r="G8555" i="1"/>
  <c r="H8555" i="1" s="1"/>
  <c r="M8555" i="1" s="1"/>
  <c r="F8547" i="1"/>
  <c r="G8547" i="1"/>
  <c r="F8539" i="1"/>
  <c r="G8539" i="1"/>
  <c r="H8539" i="1" s="1"/>
  <c r="M8539" i="1" s="1"/>
  <c r="F8531" i="1"/>
  <c r="G8531" i="1"/>
  <c r="H8531" i="1" s="1"/>
  <c r="M8531" i="1" s="1"/>
  <c r="F8523" i="1"/>
  <c r="G8523" i="1"/>
  <c r="H8523" i="1" s="1"/>
  <c r="M8523" i="1" s="1"/>
  <c r="F8515" i="1"/>
  <c r="G8515" i="1"/>
  <c r="F8507" i="1"/>
  <c r="G8507" i="1"/>
  <c r="H8507" i="1" s="1"/>
  <c r="M8507" i="1" s="1"/>
  <c r="F8499" i="1"/>
  <c r="G8499" i="1"/>
  <c r="H8499" i="1" s="1"/>
  <c r="M8499" i="1" s="1"/>
  <c r="F8491" i="1"/>
  <c r="G8491" i="1"/>
  <c r="H8491" i="1" s="1"/>
  <c r="M8491" i="1" s="1"/>
  <c r="F8483" i="1"/>
  <c r="G8483" i="1"/>
  <c r="F8475" i="1"/>
  <c r="G8475" i="1"/>
  <c r="H8475" i="1" s="1"/>
  <c r="M8475" i="1" s="1"/>
  <c r="F8467" i="1"/>
  <c r="G8467" i="1"/>
  <c r="H8467" i="1" s="1"/>
  <c r="M8467" i="1" s="1"/>
  <c r="F8459" i="1"/>
  <c r="G8459" i="1"/>
  <c r="H8459" i="1" s="1"/>
  <c r="M8459" i="1" s="1"/>
  <c r="F8451" i="1"/>
  <c r="G8451" i="1"/>
  <c r="F8443" i="1"/>
  <c r="G8443" i="1"/>
  <c r="H8443" i="1" s="1"/>
  <c r="M8443" i="1" s="1"/>
  <c r="F8435" i="1"/>
  <c r="G8435" i="1"/>
  <c r="H8435" i="1" s="1"/>
  <c r="M8435" i="1" s="1"/>
  <c r="F8427" i="1"/>
  <c r="G8427" i="1"/>
  <c r="H8427" i="1" s="1"/>
  <c r="M8427" i="1" s="1"/>
  <c r="F8419" i="1"/>
  <c r="G8419" i="1"/>
  <c r="F8411" i="1"/>
  <c r="G8411" i="1"/>
  <c r="H8411" i="1" s="1"/>
  <c r="M8411" i="1" s="1"/>
  <c r="F8403" i="1"/>
  <c r="G8403" i="1"/>
  <c r="H8403" i="1" s="1"/>
  <c r="M8403" i="1" s="1"/>
  <c r="F8395" i="1"/>
  <c r="G8395" i="1"/>
  <c r="H8395" i="1" s="1"/>
  <c r="M8395" i="1" s="1"/>
  <c r="F8387" i="1"/>
  <c r="G8387" i="1"/>
  <c r="F8379" i="1"/>
  <c r="G8379" i="1"/>
  <c r="H8379" i="1" s="1"/>
  <c r="M8379" i="1" s="1"/>
  <c r="F8371" i="1"/>
  <c r="G8371" i="1"/>
  <c r="H8371" i="1" s="1"/>
  <c r="M8371" i="1" s="1"/>
  <c r="F8363" i="1"/>
  <c r="G8363" i="1"/>
  <c r="H8363" i="1" s="1"/>
  <c r="M8363" i="1" s="1"/>
  <c r="F8355" i="1"/>
  <c r="G8355" i="1"/>
  <c r="F8347" i="1"/>
  <c r="G8347" i="1"/>
  <c r="H8347" i="1" s="1"/>
  <c r="M8347" i="1" s="1"/>
  <c r="F8339" i="1"/>
  <c r="G8339" i="1"/>
  <c r="H8339" i="1" s="1"/>
  <c r="M8339" i="1" s="1"/>
  <c r="F8331" i="1"/>
  <c r="G8331" i="1"/>
  <c r="H8331" i="1" s="1"/>
  <c r="M8331" i="1" s="1"/>
  <c r="F8323" i="1"/>
  <c r="G8323" i="1"/>
  <c r="F8315" i="1"/>
  <c r="G8315" i="1"/>
  <c r="H8315" i="1" s="1"/>
  <c r="M8315" i="1" s="1"/>
  <c r="F8307" i="1"/>
  <c r="G8307" i="1"/>
  <c r="H8307" i="1" s="1"/>
  <c r="M8307" i="1" s="1"/>
  <c r="F8299" i="1"/>
  <c r="G8299" i="1"/>
  <c r="H8299" i="1" s="1"/>
  <c r="M8299" i="1" s="1"/>
  <c r="F8291" i="1"/>
  <c r="G8291" i="1"/>
  <c r="F8283" i="1"/>
  <c r="G8283" i="1"/>
  <c r="H8283" i="1" s="1"/>
  <c r="M8283" i="1" s="1"/>
  <c r="F8275" i="1"/>
  <c r="G8275" i="1"/>
  <c r="H8275" i="1" s="1"/>
  <c r="M8275" i="1" s="1"/>
  <c r="F8267" i="1"/>
  <c r="G8267" i="1"/>
  <c r="H8267" i="1" s="1"/>
  <c r="M8267" i="1" s="1"/>
  <c r="F8259" i="1"/>
  <c r="G8259" i="1"/>
  <c r="F8251" i="1"/>
  <c r="G8251" i="1"/>
  <c r="H8251" i="1" s="1"/>
  <c r="M8251" i="1" s="1"/>
  <c r="F8243" i="1"/>
  <c r="G8243" i="1"/>
  <c r="H8243" i="1" s="1"/>
  <c r="M8243" i="1" s="1"/>
  <c r="F8235" i="1"/>
  <c r="G8235" i="1"/>
  <c r="H8235" i="1" s="1"/>
  <c r="M8235" i="1" s="1"/>
  <c r="F8227" i="1"/>
  <c r="G8227" i="1"/>
  <c r="F8219" i="1"/>
  <c r="G8219" i="1"/>
  <c r="H8219" i="1" s="1"/>
  <c r="M8219" i="1" s="1"/>
  <c r="F8211" i="1"/>
  <c r="G8211" i="1"/>
  <c r="H8211" i="1" s="1"/>
  <c r="M8211" i="1" s="1"/>
  <c r="F8203" i="1"/>
  <c r="G8203" i="1"/>
  <c r="H8203" i="1" s="1"/>
  <c r="M8203" i="1" s="1"/>
  <c r="F8195" i="1"/>
  <c r="G8195" i="1"/>
  <c r="F8187" i="1"/>
  <c r="G8187" i="1"/>
  <c r="H8187" i="1" s="1"/>
  <c r="M8187" i="1" s="1"/>
  <c r="F8734" i="1"/>
  <c r="G8734" i="1"/>
  <c r="H8734" i="1" s="1"/>
  <c r="M8734" i="1" s="1"/>
  <c r="F8686" i="1"/>
  <c r="G8686" i="1"/>
  <c r="H8686" i="1" s="1"/>
  <c r="M8686" i="1" s="1"/>
  <c r="F8638" i="1"/>
  <c r="G8638" i="1"/>
  <c r="F8590" i="1"/>
  <c r="G8590" i="1"/>
  <c r="H8590" i="1" s="1"/>
  <c r="M8590" i="1" s="1"/>
  <c r="F8550" i="1"/>
  <c r="G8550" i="1"/>
  <c r="H8550" i="1" s="1"/>
  <c r="M8550" i="1" s="1"/>
  <c r="F8502" i="1"/>
  <c r="G8502" i="1"/>
  <c r="H8502" i="1" s="1"/>
  <c r="M8502" i="1" s="1"/>
  <c r="F8462" i="1"/>
  <c r="G8462" i="1"/>
  <c r="F8414" i="1"/>
  <c r="G8414" i="1"/>
  <c r="H8414" i="1" s="1"/>
  <c r="M8414" i="1" s="1"/>
  <c r="F8374" i="1"/>
  <c r="G8374" i="1"/>
  <c r="H8374" i="1" s="1"/>
  <c r="M8374" i="1" s="1"/>
  <c r="F8334" i="1"/>
  <c r="G8334" i="1"/>
  <c r="H8334" i="1" s="1"/>
  <c r="M8334" i="1" s="1"/>
  <c r="F8286" i="1"/>
  <c r="G8286" i="1"/>
  <c r="F8246" i="1"/>
  <c r="G8246" i="1"/>
  <c r="H8246" i="1" s="1"/>
  <c r="M8246" i="1" s="1"/>
  <c r="F8214" i="1"/>
  <c r="G8214" i="1"/>
  <c r="H8214" i="1" s="1"/>
  <c r="M8214" i="1" s="1"/>
  <c r="F8174" i="1"/>
  <c r="G8174" i="1"/>
  <c r="H8174" i="1" s="1"/>
  <c r="M8174" i="1" s="1"/>
  <c r="F8126" i="1"/>
  <c r="G8126" i="1"/>
  <c r="F8078" i="1"/>
  <c r="G8078" i="1"/>
  <c r="H8078" i="1" s="1"/>
  <c r="M8078" i="1" s="1"/>
  <c r="F8014" i="1"/>
  <c r="G8014" i="1"/>
  <c r="H8014" i="1" s="1"/>
  <c r="M8014" i="1" s="1"/>
  <c r="F7982" i="1"/>
  <c r="G7982" i="1"/>
  <c r="H7982" i="1" s="1"/>
  <c r="M7982" i="1" s="1"/>
  <c r="F7942" i="1"/>
  <c r="G7942" i="1"/>
  <c r="F7894" i="1"/>
  <c r="G7894" i="1"/>
  <c r="H7894" i="1" s="1"/>
  <c r="M7894" i="1" s="1"/>
  <c r="F7846" i="1"/>
  <c r="G7846" i="1"/>
  <c r="H7846" i="1" s="1"/>
  <c r="M7846" i="1" s="1"/>
  <c r="F7814" i="1"/>
  <c r="G7814" i="1"/>
  <c r="H7814" i="1" s="1"/>
  <c r="M7814" i="1" s="1"/>
  <c r="F7774" i="1"/>
  <c r="G7774" i="1"/>
  <c r="F7718" i="1"/>
  <c r="G7718" i="1"/>
  <c r="H7718" i="1" s="1"/>
  <c r="M7718" i="1" s="1"/>
  <c r="F7670" i="1"/>
  <c r="G7670" i="1"/>
  <c r="H7670" i="1" s="1"/>
  <c r="M7670" i="1" s="1"/>
  <c r="F7630" i="1"/>
  <c r="G7630" i="1"/>
  <c r="H7630" i="1" s="1"/>
  <c r="M7630" i="1" s="1"/>
  <c r="F7582" i="1"/>
  <c r="G7582" i="1"/>
  <c r="F7534" i="1"/>
  <c r="G7534" i="1"/>
  <c r="H7534" i="1" s="1"/>
  <c r="M7534" i="1" s="1"/>
  <c r="F7486" i="1"/>
  <c r="G7486" i="1"/>
  <c r="H7486" i="1" s="1"/>
  <c r="M7486" i="1" s="1"/>
  <c r="F7446" i="1"/>
  <c r="G7446" i="1"/>
  <c r="H7446" i="1" s="1"/>
  <c r="M7446" i="1" s="1"/>
  <c r="F7398" i="1"/>
  <c r="G7398" i="1"/>
  <c r="F7358" i="1"/>
  <c r="G7358" i="1"/>
  <c r="H7358" i="1" s="1"/>
  <c r="M7358" i="1" s="1"/>
  <c r="F7310" i="1"/>
  <c r="G7310" i="1"/>
  <c r="H7310" i="1" s="1"/>
  <c r="M7310" i="1" s="1"/>
  <c r="F7262" i="1"/>
  <c r="G7262" i="1"/>
  <c r="H7262" i="1" s="1"/>
  <c r="M7262" i="1" s="1"/>
  <c r="F7238" i="1"/>
  <c r="G7238" i="1"/>
  <c r="F7206" i="1"/>
  <c r="G7206" i="1"/>
  <c r="H7206" i="1" s="1"/>
  <c r="M7206" i="1" s="1"/>
  <c r="F7174" i="1"/>
  <c r="G7174" i="1"/>
  <c r="H7174" i="1" s="1"/>
  <c r="M7174" i="1" s="1"/>
  <c r="F7134" i="1"/>
  <c r="G7134" i="1"/>
  <c r="H7134" i="1" s="1"/>
  <c r="M7134" i="1" s="1"/>
  <c r="F8725" i="1"/>
  <c r="G8725" i="1"/>
  <c r="F8685" i="1"/>
  <c r="G8685" i="1"/>
  <c r="H8685" i="1" s="1"/>
  <c r="M8685" i="1" s="1"/>
  <c r="F8637" i="1"/>
  <c r="G8637" i="1"/>
  <c r="H8637" i="1" s="1"/>
  <c r="M8637" i="1" s="1"/>
  <c r="F8581" i="1"/>
  <c r="G8581" i="1"/>
  <c r="H8581" i="1" s="1"/>
  <c r="M8581" i="1" s="1"/>
  <c r="F8525" i="1"/>
  <c r="G8525" i="1"/>
  <c r="F8477" i="1"/>
  <c r="G8477" i="1"/>
  <c r="H8477" i="1" s="1"/>
  <c r="M8477" i="1" s="1"/>
  <c r="F8421" i="1"/>
  <c r="G8421" i="1"/>
  <c r="H8421" i="1" s="1"/>
  <c r="M8421" i="1" s="1"/>
  <c r="F8381" i="1"/>
  <c r="G8381" i="1"/>
  <c r="H8381" i="1" s="1"/>
  <c r="M8381" i="1" s="1"/>
  <c r="F8341" i="1"/>
  <c r="G8341" i="1"/>
  <c r="F8301" i="1"/>
  <c r="G8301" i="1"/>
  <c r="H8301" i="1" s="1"/>
  <c r="M8301" i="1" s="1"/>
  <c r="F8261" i="1"/>
  <c r="G8261" i="1"/>
  <c r="H8261" i="1" s="1"/>
  <c r="M8261" i="1" s="1"/>
  <c r="F8221" i="1"/>
  <c r="G8221" i="1"/>
  <c r="H8221" i="1" s="1"/>
  <c r="M8221" i="1" s="1"/>
  <c r="F8157" i="1"/>
  <c r="G8157" i="1"/>
  <c r="F8109" i="1"/>
  <c r="G8109" i="1"/>
  <c r="H8109" i="1" s="1"/>
  <c r="M8109" i="1" s="1"/>
  <c r="F8061" i="1"/>
  <c r="G8061" i="1"/>
  <c r="H8061" i="1" s="1"/>
  <c r="M8061" i="1" s="1"/>
  <c r="F8037" i="1"/>
  <c r="G8037" i="1"/>
  <c r="H8037" i="1" s="1"/>
  <c r="M8037" i="1" s="1"/>
  <c r="F7997" i="1"/>
  <c r="G7997" i="1"/>
  <c r="F7957" i="1"/>
  <c r="G7957" i="1"/>
  <c r="H7957" i="1" s="1"/>
  <c r="M7957" i="1" s="1"/>
  <c r="F7917" i="1"/>
  <c r="G7917" i="1"/>
  <c r="H7917" i="1" s="1"/>
  <c r="M7917" i="1" s="1"/>
  <c r="F7877" i="1"/>
  <c r="G7877" i="1"/>
  <c r="H7877" i="1" s="1"/>
  <c r="M7877" i="1" s="1"/>
  <c r="F7829" i="1"/>
  <c r="G7829" i="1"/>
  <c r="F7781" i="1"/>
  <c r="G7781" i="1"/>
  <c r="H7781" i="1" s="1"/>
  <c r="M7781" i="1" s="1"/>
  <c r="F7733" i="1"/>
  <c r="G7733" i="1"/>
  <c r="H7733" i="1" s="1"/>
  <c r="M7733" i="1" s="1"/>
  <c r="F7685" i="1"/>
  <c r="G7685" i="1"/>
  <c r="H7685" i="1" s="1"/>
  <c r="M7685" i="1" s="1"/>
  <c r="F7637" i="1"/>
  <c r="G7637" i="1"/>
  <c r="F7589" i="1"/>
  <c r="G7589" i="1"/>
  <c r="H7589" i="1" s="1"/>
  <c r="M7589" i="1" s="1"/>
  <c r="F7541" i="1"/>
  <c r="G7541" i="1"/>
  <c r="H7541" i="1" s="1"/>
  <c r="M7541" i="1" s="1"/>
  <c r="F7501" i="1"/>
  <c r="G7501" i="1"/>
  <c r="H7501" i="1" s="1"/>
  <c r="M7501" i="1" s="1"/>
  <c r="F7453" i="1"/>
  <c r="G7453" i="1"/>
  <c r="F7413" i="1"/>
  <c r="G7413" i="1"/>
  <c r="H7413" i="1" s="1"/>
  <c r="M7413" i="1" s="1"/>
  <c r="F7357" i="1"/>
  <c r="G7357" i="1"/>
  <c r="H7357" i="1" s="1"/>
  <c r="M7357" i="1" s="1"/>
  <c r="F7317" i="1"/>
  <c r="G7317" i="1"/>
  <c r="H7317" i="1" s="1"/>
  <c r="M7317" i="1" s="1"/>
  <c r="F7269" i="1"/>
  <c r="G7269" i="1"/>
  <c r="F7229" i="1"/>
  <c r="G7229" i="1"/>
  <c r="H7229" i="1" s="1"/>
  <c r="M7229" i="1" s="1"/>
  <c r="F7181" i="1"/>
  <c r="G7181" i="1"/>
  <c r="H7181" i="1" s="1"/>
  <c r="M7181" i="1" s="1"/>
  <c r="F7141" i="1"/>
  <c r="G7141" i="1"/>
  <c r="H7141" i="1" s="1"/>
  <c r="M7141" i="1" s="1"/>
  <c r="F7101" i="1"/>
  <c r="G7101" i="1"/>
  <c r="F7061" i="1"/>
  <c r="G7061" i="1"/>
  <c r="H7061" i="1" s="1"/>
  <c r="M7061" i="1" s="1"/>
  <c r="F7029" i="1"/>
  <c r="G7029" i="1"/>
  <c r="H7029" i="1" s="1"/>
  <c r="M7029" i="1" s="1"/>
  <c r="F7005" i="1"/>
  <c r="G7005" i="1"/>
  <c r="H7005" i="1" s="1"/>
  <c r="M7005" i="1" s="1"/>
  <c r="F6965" i="1"/>
  <c r="G6965" i="1"/>
  <c r="F6917" i="1"/>
  <c r="G6917" i="1"/>
  <c r="H6917" i="1" s="1"/>
  <c r="M6917" i="1" s="1"/>
  <c r="F6869" i="1"/>
  <c r="G6869" i="1"/>
  <c r="H6869" i="1" s="1"/>
  <c r="M6869" i="1" s="1"/>
  <c r="F6829" i="1"/>
  <c r="G6829" i="1"/>
  <c r="H6829" i="1" s="1"/>
  <c r="M6829" i="1" s="1"/>
  <c r="F6789" i="1"/>
  <c r="G6789" i="1"/>
  <c r="F6741" i="1"/>
  <c r="G6741" i="1"/>
  <c r="H6741" i="1" s="1"/>
  <c r="M6741" i="1" s="1"/>
  <c r="F6693" i="1"/>
  <c r="G6693" i="1"/>
  <c r="H6693" i="1" s="1"/>
  <c r="M6693" i="1" s="1"/>
  <c r="F6661" i="1"/>
  <c r="G6661" i="1"/>
  <c r="H6661" i="1" s="1"/>
  <c r="M6661" i="1" s="1"/>
  <c r="F6613" i="1"/>
  <c r="G6613" i="1"/>
  <c r="F6565" i="1"/>
  <c r="G6565" i="1"/>
  <c r="H6565" i="1" s="1"/>
  <c r="M6565" i="1" s="1"/>
  <c r="F6525" i="1"/>
  <c r="G6525" i="1"/>
  <c r="H6525" i="1" s="1"/>
  <c r="M6525" i="1" s="1"/>
  <c r="F6485" i="1"/>
  <c r="G6485" i="1"/>
  <c r="H6485" i="1" s="1"/>
  <c r="M6485" i="1" s="1"/>
  <c r="F6445" i="1"/>
  <c r="G6445" i="1"/>
  <c r="F6397" i="1"/>
  <c r="G6397" i="1"/>
  <c r="H6397" i="1" s="1"/>
  <c r="M6397" i="1" s="1"/>
  <c r="F6357" i="1"/>
  <c r="G6357" i="1"/>
  <c r="H6357" i="1" s="1"/>
  <c r="M6357" i="1" s="1"/>
  <c r="F6317" i="1"/>
  <c r="G6317" i="1"/>
  <c r="H6317" i="1" s="1"/>
  <c r="M6317" i="1" s="1"/>
  <c r="F6269" i="1"/>
  <c r="G6269" i="1"/>
  <c r="F6229" i="1"/>
  <c r="G6229" i="1"/>
  <c r="H6229" i="1" s="1"/>
  <c r="M6229" i="1" s="1"/>
  <c r="F6189" i="1"/>
  <c r="G6189" i="1"/>
  <c r="H6189" i="1" s="1"/>
  <c r="M6189" i="1" s="1"/>
  <c r="F6149" i="1"/>
  <c r="G6149" i="1"/>
  <c r="H6149" i="1" s="1"/>
  <c r="M6149" i="1" s="1"/>
  <c r="F6085" i="1"/>
  <c r="G6085" i="1"/>
  <c r="F6045" i="1"/>
  <c r="G6045" i="1"/>
  <c r="H6045" i="1" s="1"/>
  <c r="M6045" i="1" s="1"/>
  <c r="F5997" i="1"/>
  <c r="G5997" i="1"/>
  <c r="H5997" i="1" s="1"/>
  <c r="M5997" i="1" s="1"/>
  <c r="F5957" i="1"/>
  <c r="G5957" i="1"/>
  <c r="H5957" i="1" s="1"/>
  <c r="M5957" i="1" s="1"/>
  <c r="F5909" i="1"/>
  <c r="G5909" i="1"/>
  <c r="F5869" i="1"/>
  <c r="G5869" i="1"/>
  <c r="H5869" i="1" s="1"/>
  <c r="M5869" i="1" s="1"/>
  <c r="F5821" i="1"/>
  <c r="G5821" i="1"/>
  <c r="H5821" i="1" s="1"/>
  <c r="M5821" i="1" s="1"/>
  <c r="F5781" i="1"/>
  <c r="G5781" i="1"/>
  <c r="H5781" i="1" s="1"/>
  <c r="M5781" i="1" s="1"/>
  <c r="F5733" i="1"/>
  <c r="G5733" i="1"/>
  <c r="F5709" i="1"/>
  <c r="G5709" i="1"/>
  <c r="H5709" i="1" s="1"/>
  <c r="M5709" i="1" s="1"/>
  <c r="F5661" i="1"/>
  <c r="G5661" i="1"/>
  <c r="H5661" i="1" s="1"/>
  <c r="M5661" i="1" s="1"/>
  <c r="F5621" i="1"/>
  <c r="G5621" i="1"/>
  <c r="H5621" i="1" s="1"/>
  <c r="M5621" i="1" s="1"/>
  <c r="F5573" i="1"/>
  <c r="G5573" i="1"/>
  <c r="F5517" i="1"/>
  <c r="G5517" i="1"/>
  <c r="H5517" i="1" s="1"/>
  <c r="M5517" i="1" s="1"/>
  <c r="F5461" i="1"/>
  <c r="G5461" i="1"/>
  <c r="H5461" i="1" s="1"/>
  <c r="M5461" i="1" s="1"/>
  <c r="F5389" i="1"/>
  <c r="G5389" i="1"/>
  <c r="H5389" i="1" s="1"/>
  <c r="M5389" i="1" s="1"/>
  <c r="F5349" i="1"/>
  <c r="G5349" i="1"/>
  <c r="F5301" i="1"/>
  <c r="G5301" i="1"/>
  <c r="H5301" i="1" s="1"/>
  <c r="M5301" i="1" s="1"/>
  <c r="F5253" i="1"/>
  <c r="G5253" i="1"/>
  <c r="H5253" i="1" s="1"/>
  <c r="M5253" i="1" s="1"/>
  <c r="F5229" i="1"/>
  <c r="G5229" i="1"/>
  <c r="H5229" i="1" s="1"/>
  <c r="M5229" i="1" s="1"/>
  <c r="F5181" i="1"/>
  <c r="G5181" i="1"/>
  <c r="F5149" i="1"/>
  <c r="G5149" i="1"/>
  <c r="H5149" i="1" s="1"/>
  <c r="M5149" i="1" s="1"/>
  <c r="F5093" i="1"/>
  <c r="G5093" i="1"/>
  <c r="H5093" i="1" s="1"/>
  <c r="M5093" i="1" s="1"/>
  <c r="F5045" i="1"/>
  <c r="G5045" i="1"/>
  <c r="H5045" i="1" s="1"/>
  <c r="M5045" i="1" s="1"/>
  <c r="F5005" i="1"/>
  <c r="G5005" i="1"/>
  <c r="F4973" i="1"/>
  <c r="G4973" i="1"/>
  <c r="H4973" i="1" s="1"/>
  <c r="M4973" i="1" s="1"/>
  <c r="F4933" i="1"/>
  <c r="G4933" i="1"/>
  <c r="H4933" i="1" s="1"/>
  <c r="M4933" i="1" s="1"/>
  <c r="F4901" i="1"/>
  <c r="G4901" i="1"/>
  <c r="H4901" i="1" s="1"/>
  <c r="M4901" i="1" s="1"/>
  <c r="F4861" i="1"/>
  <c r="G4861" i="1"/>
  <c r="F4813" i="1"/>
  <c r="G4813" i="1"/>
  <c r="H4813" i="1" s="1"/>
  <c r="M4813" i="1" s="1"/>
  <c r="F4773" i="1"/>
  <c r="G4773" i="1"/>
  <c r="H4773" i="1" s="1"/>
  <c r="M4773" i="1" s="1"/>
  <c r="F4733" i="1"/>
  <c r="G4733" i="1"/>
  <c r="H4733" i="1" s="1"/>
  <c r="M4733" i="1" s="1"/>
  <c r="F4685" i="1"/>
  <c r="G4685" i="1"/>
  <c r="F4637" i="1"/>
  <c r="G4637" i="1"/>
  <c r="H4637" i="1" s="1"/>
  <c r="M4637" i="1" s="1"/>
  <c r="F4621" i="1"/>
  <c r="G4621" i="1"/>
  <c r="H4621" i="1" s="1"/>
  <c r="M4621" i="1" s="1"/>
  <c r="F4565" i="1"/>
  <c r="G4565" i="1"/>
  <c r="H4565" i="1" s="1"/>
  <c r="M4565" i="1" s="1"/>
  <c r="F4517" i="1"/>
  <c r="G4517" i="1"/>
  <c r="F4477" i="1"/>
  <c r="G4477" i="1"/>
  <c r="H4477" i="1" s="1"/>
  <c r="M4477" i="1" s="1"/>
  <c r="F4437" i="1"/>
  <c r="G4437" i="1"/>
  <c r="H4437" i="1" s="1"/>
  <c r="M4437" i="1" s="1"/>
  <c r="F4397" i="1"/>
  <c r="G4397" i="1"/>
  <c r="H4397" i="1" s="1"/>
  <c r="M4397" i="1" s="1"/>
  <c r="F4365" i="1"/>
  <c r="G4365" i="1"/>
  <c r="F4317" i="1"/>
  <c r="G4317" i="1"/>
  <c r="H4317" i="1" s="1"/>
  <c r="M4317" i="1" s="1"/>
  <c r="F4269" i="1"/>
  <c r="G4269" i="1"/>
  <c r="H4269" i="1" s="1"/>
  <c r="M4269" i="1" s="1"/>
  <c r="F4229" i="1"/>
  <c r="G4229" i="1"/>
  <c r="H4229" i="1" s="1"/>
  <c r="M4229" i="1" s="1"/>
  <c r="F4181" i="1"/>
  <c r="G4181" i="1"/>
  <c r="F4133" i="1"/>
  <c r="G4133" i="1"/>
  <c r="H4133" i="1" s="1"/>
  <c r="M4133" i="1" s="1"/>
  <c r="F4093" i="1"/>
  <c r="G4093" i="1"/>
  <c r="H4093" i="1" s="1"/>
  <c r="M4093" i="1" s="1"/>
  <c r="F4053" i="1"/>
  <c r="G4053" i="1"/>
  <c r="H4053" i="1" s="1"/>
  <c r="M4053" i="1" s="1"/>
  <c r="F4005" i="1"/>
  <c r="G4005" i="1"/>
  <c r="F3949" i="1"/>
  <c r="G3949" i="1"/>
  <c r="H3949" i="1" s="1"/>
  <c r="M3949" i="1" s="1"/>
  <c r="F3909" i="1"/>
  <c r="G3909" i="1"/>
  <c r="H3909" i="1" s="1"/>
  <c r="M3909" i="1" s="1"/>
  <c r="F3861" i="1"/>
  <c r="G3861" i="1"/>
  <c r="H3861" i="1" s="1"/>
  <c r="M3861" i="1" s="1"/>
  <c r="F3821" i="1"/>
  <c r="G3821" i="1"/>
  <c r="F3781" i="1"/>
  <c r="G3781" i="1"/>
  <c r="H3781" i="1" s="1"/>
  <c r="M3781" i="1" s="1"/>
  <c r="F3733" i="1"/>
  <c r="G3733" i="1"/>
  <c r="H3733" i="1" s="1"/>
  <c r="M3733" i="1" s="1"/>
  <c r="F3685" i="1"/>
  <c r="G3685" i="1"/>
  <c r="H3685" i="1" s="1"/>
  <c r="M3685" i="1" s="1"/>
  <c r="F3637" i="1"/>
  <c r="G3637" i="1"/>
  <c r="F3597" i="1"/>
  <c r="G3597" i="1"/>
  <c r="H3597" i="1" s="1"/>
  <c r="M3597" i="1" s="1"/>
  <c r="F3557" i="1"/>
  <c r="G3557" i="1"/>
  <c r="H3557" i="1" s="1"/>
  <c r="M3557" i="1" s="1"/>
  <c r="F3501" i="1"/>
  <c r="G3501" i="1"/>
  <c r="H3501" i="1" s="1"/>
  <c r="M3501" i="1" s="1"/>
  <c r="F3453" i="1"/>
  <c r="G3453" i="1"/>
  <c r="F3405" i="1"/>
  <c r="G3405" i="1"/>
  <c r="H3405" i="1" s="1"/>
  <c r="M3405" i="1" s="1"/>
  <c r="F3365" i="1"/>
  <c r="G3365" i="1"/>
  <c r="H3365" i="1" s="1"/>
  <c r="M3365" i="1" s="1"/>
  <c r="F3333" i="1"/>
  <c r="G3333" i="1"/>
  <c r="H3333" i="1" s="1"/>
  <c r="M3333" i="1" s="1"/>
  <c r="F3285" i="1"/>
  <c r="G3285" i="1"/>
  <c r="F3253" i="1"/>
  <c r="G3253" i="1"/>
  <c r="H3253" i="1" s="1"/>
  <c r="M3253" i="1" s="1"/>
  <c r="F3213" i="1"/>
  <c r="G3213" i="1"/>
  <c r="H3213" i="1" s="1"/>
  <c r="M3213" i="1" s="1"/>
  <c r="F3173" i="1"/>
  <c r="G3173" i="1"/>
  <c r="H3173" i="1" s="1"/>
  <c r="M3173" i="1" s="1"/>
  <c r="F3133" i="1"/>
  <c r="G3133" i="1"/>
  <c r="F3093" i="1"/>
  <c r="G3093" i="1"/>
  <c r="H3093" i="1" s="1"/>
  <c r="M3093" i="1" s="1"/>
  <c r="F3053" i="1"/>
  <c r="G3053" i="1"/>
  <c r="H3053" i="1" s="1"/>
  <c r="M3053" i="1" s="1"/>
  <c r="F3005" i="1"/>
  <c r="G3005" i="1"/>
  <c r="H3005" i="1" s="1"/>
  <c r="M3005" i="1" s="1"/>
  <c r="F2957" i="1"/>
  <c r="G2957" i="1"/>
  <c r="F2909" i="1"/>
  <c r="G2909" i="1"/>
  <c r="H2909" i="1" s="1"/>
  <c r="M2909" i="1" s="1"/>
  <c r="F2861" i="1"/>
  <c r="G2861" i="1"/>
  <c r="H2861" i="1" s="1"/>
  <c r="M2861" i="1" s="1"/>
  <c r="F2821" i="1"/>
  <c r="G2821" i="1"/>
  <c r="H2821" i="1" s="1"/>
  <c r="M2821" i="1" s="1"/>
  <c r="F2773" i="1"/>
  <c r="G2773" i="1"/>
  <c r="F2717" i="1"/>
  <c r="G2717" i="1"/>
  <c r="H2717" i="1" s="1"/>
  <c r="M2717" i="1" s="1"/>
  <c r="F2669" i="1"/>
  <c r="G2669" i="1"/>
  <c r="H2669" i="1" s="1"/>
  <c r="M2669" i="1" s="1"/>
  <c r="F2637" i="1"/>
  <c r="G2637" i="1"/>
  <c r="H2637" i="1" s="1"/>
  <c r="M2637" i="1" s="1"/>
  <c r="F2589" i="1"/>
  <c r="G2589" i="1"/>
  <c r="F2557" i="1"/>
  <c r="G2557" i="1"/>
  <c r="H2557" i="1" s="1"/>
  <c r="M2557" i="1" s="1"/>
  <c r="F2517" i="1"/>
  <c r="G2517" i="1"/>
  <c r="H2517" i="1" s="1"/>
  <c r="M2517" i="1" s="1"/>
  <c r="F2469" i="1"/>
  <c r="G2469" i="1"/>
  <c r="H2469" i="1" s="1"/>
  <c r="M2469" i="1" s="1"/>
  <c r="F2421" i="1"/>
  <c r="G2421" i="1"/>
  <c r="F2381" i="1"/>
  <c r="G2381" i="1"/>
  <c r="H2381" i="1" s="1"/>
  <c r="M2381" i="1" s="1"/>
  <c r="F2333" i="1"/>
  <c r="G2333" i="1"/>
  <c r="H2333" i="1" s="1"/>
  <c r="M2333" i="1" s="1"/>
  <c r="F2285" i="1"/>
  <c r="G2285" i="1"/>
  <c r="H2285" i="1" s="1"/>
  <c r="M2285" i="1" s="1"/>
  <c r="F2245" i="1"/>
  <c r="G2245" i="1"/>
  <c r="F2181" i="1"/>
  <c r="G2181" i="1"/>
  <c r="H2181" i="1" s="1"/>
  <c r="M2181" i="1" s="1"/>
  <c r="F2133" i="1"/>
  <c r="G2133" i="1"/>
  <c r="H2133" i="1" s="1"/>
  <c r="M2133" i="1" s="1"/>
  <c r="F2093" i="1"/>
  <c r="G2093" i="1"/>
  <c r="H2093" i="1" s="1"/>
  <c r="M2093" i="1" s="1"/>
  <c r="F2045" i="1"/>
  <c r="G2045" i="1"/>
  <c r="F1997" i="1"/>
  <c r="G1997" i="1"/>
  <c r="H1997" i="1" s="1"/>
  <c r="M1997" i="1" s="1"/>
  <c r="F1949" i="1"/>
  <c r="G1949" i="1"/>
  <c r="H1949" i="1" s="1"/>
  <c r="M1949" i="1" s="1"/>
  <c r="F1901" i="1"/>
  <c r="G1901" i="1"/>
  <c r="H1901" i="1" s="1"/>
  <c r="M1901" i="1" s="1"/>
  <c r="F1861" i="1"/>
  <c r="G1861" i="1"/>
  <c r="F1821" i="1"/>
  <c r="G1821" i="1"/>
  <c r="H1821" i="1" s="1"/>
  <c r="M1821" i="1" s="1"/>
  <c r="F1765" i="1"/>
  <c r="G1765" i="1"/>
  <c r="H1765" i="1" s="1"/>
  <c r="M1765" i="1" s="1"/>
  <c r="F1717" i="1"/>
  <c r="G1717" i="1"/>
  <c r="H1717" i="1" s="1"/>
  <c r="M1717" i="1" s="1"/>
  <c r="F1677" i="1"/>
  <c r="G1677" i="1"/>
  <c r="F1629" i="1"/>
  <c r="G1629" i="1"/>
  <c r="H1629" i="1" s="1"/>
  <c r="M1629" i="1" s="1"/>
  <c r="F1581" i="1"/>
  <c r="G1581" i="1"/>
  <c r="H1581" i="1" s="1"/>
  <c r="M1581" i="1" s="1"/>
  <c r="F1541" i="1"/>
  <c r="G1541" i="1"/>
  <c r="H1541" i="1" s="1"/>
  <c r="M1541" i="1" s="1"/>
  <c r="F1509" i="1"/>
  <c r="G1509" i="1"/>
  <c r="F1469" i="1"/>
  <c r="G1469" i="1"/>
  <c r="H1469" i="1" s="1"/>
  <c r="M1469" i="1" s="1"/>
  <c r="F1421" i="1"/>
  <c r="G1421" i="1"/>
  <c r="H1421" i="1" s="1"/>
  <c r="M1421" i="1" s="1"/>
  <c r="F1365" i="1"/>
  <c r="G1365" i="1"/>
  <c r="H1365" i="1" s="1"/>
  <c r="M1365" i="1" s="1"/>
  <c r="F1333" i="1"/>
  <c r="G1333" i="1"/>
  <c r="F1293" i="1"/>
  <c r="G1293" i="1"/>
  <c r="H1293" i="1" s="1"/>
  <c r="M1293" i="1" s="1"/>
  <c r="F1245" i="1"/>
  <c r="G1245" i="1"/>
  <c r="H1245" i="1" s="1"/>
  <c r="M1245" i="1" s="1"/>
  <c r="F1213" i="1"/>
  <c r="G1213" i="1"/>
  <c r="H1213" i="1" s="1"/>
  <c r="M1213" i="1" s="1"/>
  <c r="F1181" i="1"/>
  <c r="G1181" i="1"/>
  <c r="F1149" i="1"/>
  <c r="G1149" i="1"/>
  <c r="H1149" i="1" s="1"/>
  <c r="M1149" i="1" s="1"/>
  <c r="F1109" i="1"/>
  <c r="G1109" i="1"/>
  <c r="H1109" i="1" s="1"/>
  <c r="M1109" i="1" s="1"/>
  <c r="F1061" i="1"/>
  <c r="G1061" i="1"/>
  <c r="H1061" i="1" s="1"/>
  <c r="M1061" i="1" s="1"/>
  <c r="F1021" i="1"/>
  <c r="G1021" i="1"/>
  <c r="F989" i="1"/>
  <c r="G989" i="1"/>
  <c r="H989" i="1" s="1"/>
  <c r="M989" i="1" s="1"/>
  <c r="F941" i="1"/>
  <c r="G941" i="1"/>
  <c r="H941" i="1" s="1"/>
  <c r="M941" i="1" s="1"/>
  <c r="F909" i="1"/>
  <c r="G909" i="1"/>
  <c r="H909" i="1" s="1"/>
  <c r="M909" i="1" s="1"/>
  <c r="F861" i="1"/>
  <c r="G861" i="1"/>
  <c r="F813" i="1"/>
  <c r="G813" i="1"/>
  <c r="H813" i="1" s="1"/>
  <c r="M813" i="1" s="1"/>
  <c r="F789" i="1"/>
  <c r="G789" i="1"/>
  <c r="H789" i="1" s="1"/>
  <c r="M789" i="1" s="1"/>
  <c r="F741" i="1"/>
  <c r="G741" i="1"/>
  <c r="H741" i="1" s="1"/>
  <c r="M741" i="1" s="1"/>
  <c r="F701" i="1"/>
  <c r="G701" i="1"/>
  <c r="F653" i="1"/>
  <c r="G653" i="1"/>
  <c r="H653" i="1" s="1"/>
  <c r="M653" i="1" s="1"/>
  <c r="F613" i="1"/>
  <c r="G613" i="1"/>
  <c r="H613" i="1" s="1"/>
  <c r="M613" i="1" s="1"/>
  <c r="F573" i="1"/>
  <c r="G573" i="1"/>
  <c r="H573" i="1" s="1"/>
  <c r="M573" i="1" s="1"/>
  <c r="F541" i="1"/>
  <c r="G541" i="1"/>
  <c r="F501" i="1"/>
  <c r="G501" i="1"/>
  <c r="H501" i="1" s="1"/>
  <c r="M501" i="1" s="1"/>
  <c r="F477" i="1"/>
  <c r="G477" i="1"/>
  <c r="H477" i="1" s="1"/>
  <c r="M477" i="1" s="1"/>
  <c r="F437" i="1"/>
  <c r="G437" i="1"/>
  <c r="H437" i="1" s="1"/>
  <c r="M437" i="1" s="1"/>
  <c r="F397" i="1"/>
  <c r="G397" i="1"/>
  <c r="F357" i="1"/>
  <c r="G357" i="1"/>
  <c r="H357" i="1" s="1"/>
  <c r="M357" i="1" s="1"/>
  <c r="F317" i="1"/>
  <c r="G317" i="1"/>
  <c r="H317" i="1" s="1"/>
  <c r="M317" i="1" s="1"/>
  <c r="F277" i="1"/>
  <c r="G277" i="1"/>
  <c r="H277" i="1" s="1"/>
  <c r="M277" i="1" s="1"/>
  <c r="F229" i="1"/>
  <c r="G229" i="1"/>
  <c r="F205" i="1"/>
  <c r="G205" i="1"/>
  <c r="H205" i="1" s="1"/>
  <c r="M205" i="1" s="1"/>
  <c r="F157" i="1"/>
  <c r="G157" i="1"/>
  <c r="H157" i="1" s="1"/>
  <c r="M157" i="1" s="1"/>
  <c r="F109" i="1"/>
  <c r="G109" i="1"/>
  <c r="H109" i="1" s="1"/>
  <c r="M109" i="1" s="1"/>
  <c r="F77" i="1"/>
  <c r="G77" i="1"/>
  <c r="F45" i="1"/>
  <c r="G45" i="1"/>
  <c r="H45" i="1" s="1"/>
  <c r="M45" i="1" s="1"/>
  <c r="F21" i="1"/>
  <c r="G21" i="1"/>
  <c r="H21" i="1" s="1"/>
  <c r="M21" i="1" s="1"/>
  <c r="F8732" i="1"/>
  <c r="G8732" i="1"/>
  <c r="H8732" i="1" s="1"/>
  <c r="M8732" i="1" s="1"/>
  <c r="F8668" i="1"/>
  <c r="G8668" i="1"/>
  <c r="F8580" i="1"/>
  <c r="G8580" i="1"/>
  <c r="H8580" i="1" s="1"/>
  <c r="M8580" i="1" s="1"/>
  <c r="F8516" i="1"/>
  <c r="G8516" i="1"/>
  <c r="H8516" i="1" s="1"/>
  <c r="M8516" i="1" s="1"/>
  <c r="F8468" i="1"/>
  <c r="G8468" i="1"/>
  <c r="H8468" i="1" s="1"/>
  <c r="M8468" i="1" s="1"/>
  <c r="F8412" i="1"/>
  <c r="G8412" i="1"/>
  <c r="F8364" i="1"/>
  <c r="G8364" i="1"/>
  <c r="H8364" i="1" s="1"/>
  <c r="M8364" i="1" s="1"/>
  <c r="F8308" i="1"/>
  <c r="G8308" i="1"/>
  <c r="H8308" i="1" s="1"/>
  <c r="M8308" i="1" s="1"/>
  <c r="F8268" i="1"/>
  <c r="G8268" i="1"/>
  <c r="H8268" i="1" s="1"/>
  <c r="M8268" i="1" s="1"/>
  <c r="F8220" i="1"/>
  <c r="G8220" i="1"/>
  <c r="F8172" i="1"/>
  <c r="G8172" i="1"/>
  <c r="H8172" i="1" s="1"/>
  <c r="M8172" i="1" s="1"/>
  <c r="F8084" i="1"/>
  <c r="G8084" i="1"/>
  <c r="H8084" i="1" s="1"/>
  <c r="M8084" i="1" s="1"/>
  <c r="F8012" i="1"/>
  <c r="G8012" i="1"/>
  <c r="H8012" i="1" s="1"/>
  <c r="M8012" i="1" s="1"/>
  <c r="F7940" i="1"/>
  <c r="G7940" i="1"/>
  <c r="F7876" i="1"/>
  <c r="G7876" i="1"/>
  <c r="H7876" i="1" s="1"/>
  <c r="M7876" i="1" s="1"/>
  <c r="F7812" i="1"/>
  <c r="G7812" i="1"/>
  <c r="H7812" i="1" s="1"/>
  <c r="M7812" i="1" s="1"/>
  <c r="F7756" i="1"/>
  <c r="G7756" i="1"/>
  <c r="H7756" i="1" s="1"/>
  <c r="M7756" i="1" s="1"/>
  <c r="F7708" i="1"/>
  <c r="G7708" i="1"/>
  <c r="F7652" i="1"/>
  <c r="G7652" i="1"/>
  <c r="H7652" i="1" s="1"/>
  <c r="M7652" i="1" s="1"/>
  <c r="F7596" i="1"/>
  <c r="G7596" i="1"/>
  <c r="H7596" i="1" s="1"/>
  <c r="M7596" i="1" s="1"/>
  <c r="F7540" i="1"/>
  <c r="G7540" i="1"/>
  <c r="H7540" i="1" s="1"/>
  <c r="M7540" i="1" s="1"/>
  <c r="F7492" i="1"/>
  <c r="G7492" i="1"/>
  <c r="F7436" i="1"/>
  <c r="G7436" i="1"/>
  <c r="H7436" i="1" s="1"/>
  <c r="M7436" i="1" s="1"/>
  <c r="F7380" i="1"/>
  <c r="G7380" i="1"/>
  <c r="H7380" i="1" s="1"/>
  <c r="M7380" i="1" s="1"/>
  <c r="F7332" i="1"/>
  <c r="G7332" i="1"/>
  <c r="H7332" i="1" s="1"/>
  <c r="M7332" i="1" s="1"/>
  <c r="F7276" i="1"/>
  <c r="G7276" i="1"/>
  <c r="F7220" i="1"/>
  <c r="G7220" i="1"/>
  <c r="H7220" i="1" s="1"/>
  <c r="M7220" i="1" s="1"/>
  <c r="F7180" i="1"/>
  <c r="G7180" i="1"/>
  <c r="H7180" i="1" s="1"/>
  <c r="M7180" i="1" s="1"/>
  <c r="F7124" i="1"/>
  <c r="G7124" i="1"/>
  <c r="H7124" i="1" s="1"/>
  <c r="M7124" i="1" s="1"/>
  <c r="F7068" i="1"/>
  <c r="G7068" i="1"/>
  <c r="F7012" i="1"/>
  <c r="G7012" i="1"/>
  <c r="H7012" i="1" s="1"/>
  <c r="M7012" i="1" s="1"/>
  <c r="F6956" i="1"/>
  <c r="G6956" i="1"/>
  <c r="H6956" i="1" s="1"/>
  <c r="M6956" i="1" s="1"/>
  <c r="F6908" i="1"/>
  <c r="G6908" i="1"/>
  <c r="H6908" i="1" s="1"/>
  <c r="M6908" i="1" s="1"/>
  <c r="F6852" i="1"/>
  <c r="G6852" i="1"/>
  <c r="F6796" i="1"/>
  <c r="G6796" i="1"/>
  <c r="H6796" i="1" s="1"/>
  <c r="M6796" i="1" s="1"/>
  <c r="F6748" i="1"/>
  <c r="G6748" i="1"/>
  <c r="H6748" i="1" s="1"/>
  <c r="M6748" i="1" s="1"/>
  <c r="F6692" i="1"/>
  <c r="G6692" i="1"/>
  <c r="H6692" i="1" s="1"/>
  <c r="M6692" i="1" s="1"/>
  <c r="F6644" i="1"/>
  <c r="G6644" i="1"/>
  <c r="F6580" i="1"/>
  <c r="G6580" i="1"/>
  <c r="H6580" i="1" s="1"/>
  <c r="M6580" i="1" s="1"/>
  <c r="F6532" i="1"/>
  <c r="G6532" i="1"/>
  <c r="H6532" i="1" s="1"/>
  <c r="M6532" i="1" s="1"/>
  <c r="F6484" i="1"/>
  <c r="G6484" i="1"/>
  <c r="H6484" i="1" s="1"/>
  <c r="M6484" i="1" s="1"/>
  <c r="F6436" i="1"/>
  <c r="G6436" i="1"/>
  <c r="F6380" i="1"/>
  <c r="G6380" i="1"/>
  <c r="H6380" i="1" s="1"/>
  <c r="M6380" i="1" s="1"/>
  <c r="F6332" i="1"/>
  <c r="G6332" i="1"/>
  <c r="H6332" i="1" s="1"/>
  <c r="M6332" i="1" s="1"/>
  <c r="F6260" i="1"/>
  <c r="G6260" i="1"/>
  <c r="H6260" i="1" s="1"/>
  <c r="M6260" i="1" s="1"/>
  <c r="F6220" i="1"/>
  <c r="G6220" i="1"/>
  <c r="F6180" i="1"/>
  <c r="G6180" i="1"/>
  <c r="H6180" i="1" s="1"/>
  <c r="M6180" i="1" s="1"/>
  <c r="F6124" i="1"/>
  <c r="G6124" i="1"/>
  <c r="H6124" i="1" s="1"/>
  <c r="M6124" i="1" s="1"/>
  <c r="F6076" i="1"/>
  <c r="G6076" i="1"/>
  <c r="H6076" i="1" s="1"/>
  <c r="M6076" i="1" s="1"/>
  <c r="F6012" i="1"/>
  <c r="G6012" i="1"/>
  <c r="F5964" i="1"/>
  <c r="G5964" i="1"/>
  <c r="H5964" i="1" s="1"/>
  <c r="M5964" i="1" s="1"/>
  <c r="F5924" i="1"/>
  <c r="G5924" i="1"/>
  <c r="H5924" i="1" s="1"/>
  <c r="M5924" i="1" s="1"/>
  <c r="F5868" i="1"/>
  <c r="G5868" i="1"/>
  <c r="H5868" i="1" s="1"/>
  <c r="M5868" i="1" s="1"/>
  <c r="F5820" i="1"/>
  <c r="G5820" i="1"/>
  <c r="F5756" i="1"/>
  <c r="G5756" i="1"/>
  <c r="H5756" i="1" s="1"/>
  <c r="M5756" i="1" s="1"/>
  <c r="F5708" i="1"/>
  <c r="G5708" i="1"/>
  <c r="H5708" i="1" s="1"/>
  <c r="M5708" i="1" s="1"/>
  <c r="F5652" i="1"/>
  <c r="G5652" i="1"/>
  <c r="H5652" i="1" s="1"/>
  <c r="M5652" i="1" s="1"/>
  <c r="F5604" i="1"/>
  <c r="G5604" i="1"/>
  <c r="F5556" i="1"/>
  <c r="G5556" i="1"/>
  <c r="H5556" i="1" s="1"/>
  <c r="M5556" i="1" s="1"/>
  <c r="F5476" i="1"/>
  <c r="G5476" i="1"/>
  <c r="H5476" i="1" s="1"/>
  <c r="M5476" i="1" s="1"/>
  <c r="F5396" i="1"/>
  <c r="G5396" i="1"/>
  <c r="H5396" i="1" s="1"/>
  <c r="M5396" i="1" s="1"/>
  <c r="F5332" i="1"/>
  <c r="G5332" i="1"/>
  <c r="F5260" i="1"/>
  <c r="G5260" i="1"/>
  <c r="H5260" i="1" s="1"/>
  <c r="M5260" i="1" s="1"/>
  <c r="F5180" i="1"/>
  <c r="G5180" i="1"/>
  <c r="H5180" i="1" s="1"/>
  <c r="M5180" i="1" s="1"/>
  <c r="F5124" i="1"/>
  <c r="G5124" i="1"/>
  <c r="H5124" i="1" s="1"/>
  <c r="M5124" i="1" s="1"/>
  <c r="F5076" i="1"/>
  <c r="G5076" i="1"/>
  <c r="F5020" i="1"/>
  <c r="G5020" i="1"/>
  <c r="H5020" i="1" s="1"/>
  <c r="M5020" i="1" s="1"/>
  <c r="F4972" i="1"/>
  <c r="G4972" i="1"/>
  <c r="H4972" i="1" s="1"/>
  <c r="M4972" i="1" s="1"/>
  <c r="F4900" i="1"/>
  <c r="G4900" i="1"/>
  <c r="H4900" i="1" s="1"/>
  <c r="M4900" i="1" s="1"/>
  <c r="F4836" i="1"/>
  <c r="G4836" i="1"/>
  <c r="F4780" i="1"/>
  <c r="G4780" i="1"/>
  <c r="H4780" i="1" s="1"/>
  <c r="M4780" i="1" s="1"/>
  <c r="F4708" i="1"/>
  <c r="G4708" i="1"/>
  <c r="H4708" i="1" s="1"/>
  <c r="M4708" i="1" s="1"/>
  <c r="F4644" i="1"/>
  <c r="G4644" i="1"/>
  <c r="H4644" i="1" s="1"/>
  <c r="M4644" i="1" s="1"/>
  <c r="F4580" i="1"/>
  <c r="G4580" i="1"/>
  <c r="F4524" i="1"/>
  <c r="G4524" i="1"/>
  <c r="H4524" i="1" s="1"/>
  <c r="M4524" i="1" s="1"/>
  <c r="F4452" i="1"/>
  <c r="G4452" i="1"/>
  <c r="H4452" i="1" s="1"/>
  <c r="M4452" i="1" s="1"/>
  <c r="F4388" i="1"/>
  <c r="G4388" i="1"/>
  <c r="H4388" i="1" s="1"/>
  <c r="M4388" i="1" s="1"/>
  <c r="F4324" i="1"/>
  <c r="G4324" i="1"/>
  <c r="F4268" i="1"/>
  <c r="G4268" i="1"/>
  <c r="H4268" i="1" s="1"/>
  <c r="M4268" i="1" s="1"/>
  <c r="F4196" i="1"/>
  <c r="G4196" i="1"/>
  <c r="H4196" i="1" s="1"/>
  <c r="M4196" i="1" s="1"/>
  <c r="F4148" i="1"/>
  <c r="G4148" i="1"/>
  <c r="H4148" i="1" s="1"/>
  <c r="M4148" i="1" s="1"/>
  <c r="F4076" i="1"/>
  <c r="G4076" i="1"/>
  <c r="F3980" i="1"/>
  <c r="G3980" i="1"/>
  <c r="H3980" i="1" s="1"/>
  <c r="M3980" i="1" s="1"/>
  <c r="F3860" i="1"/>
  <c r="G3860" i="1"/>
  <c r="H3860" i="1" s="1"/>
  <c r="M3860" i="1" s="1"/>
  <c r="F3700" i="1"/>
  <c r="G3700" i="1"/>
  <c r="H3700" i="1" s="1"/>
  <c r="M3700" i="1" s="1"/>
  <c r="F3444" i="1"/>
  <c r="G3444" i="1"/>
  <c r="F2908" i="1"/>
  <c r="G2908" i="1"/>
  <c r="H2908" i="1" s="1"/>
  <c r="M2908" i="1" s="1"/>
  <c r="F684" i="1"/>
  <c r="G684" i="1"/>
  <c r="H684" i="1" s="1"/>
  <c r="M684" i="1" s="1"/>
  <c r="F8762" i="1"/>
  <c r="G8762" i="1"/>
  <c r="H8762" i="1" s="1"/>
  <c r="M8762" i="1" s="1"/>
  <c r="F8754" i="1"/>
  <c r="G8754" i="1"/>
  <c r="F8746" i="1"/>
  <c r="G8746" i="1"/>
  <c r="H8746" i="1" s="1"/>
  <c r="M8746" i="1" s="1"/>
  <c r="F8738" i="1"/>
  <c r="G8738" i="1"/>
  <c r="H8738" i="1" s="1"/>
  <c r="M8738" i="1" s="1"/>
  <c r="F8730" i="1"/>
  <c r="G8730" i="1"/>
  <c r="H8730" i="1" s="1"/>
  <c r="M8730" i="1" s="1"/>
  <c r="F8722" i="1"/>
  <c r="G8722" i="1"/>
  <c r="F8714" i="1"/>
  <c r="G8714" i="1"/>
  <c r="H8714" i="1" s="1"/>
  <c r="M8714" i="1" s="1"/>
  <c r="F8706" i="1"/>
  <c r="G8706" i="1"/>
  <c r="H8706" i="1" s="1"/>
  <c r="M8706" i="1" s="1"/>
  <c r="F8698" i="1"/>
  <c r="G8698" i="1"/>
  <c r="H8698" i="1" s="1"/>
  <c r="M8698" i="1" s="1"/>
  <c r="F8690" i="1"/>
  <c r="G8690" i="1"/>
  <c r="F8682" i="1"/>
  <c r="G8682" i="1"/>
  <c r="H8682" i="1" s="1"/>
  <c r="M8682" i="1" s="1"/>
  <c r="F8674" i="1"/>
  <c r="G8674" i="1"/>
  <c r="H8674" i="1" s="1"/>
  <c r="M8674" i="1" s="1"/>
  <c r="F8666" i="1"/>
  <c r="G8666" i="1"/>
  <c r="H8666" i="1" s="1"/>
  <c r="M8666" i="1" s="1"/>
  <c r="F8658" i="1"/>
  <c r="G8658" i="1"/>
  <c r="F8650" i="1"/>
  <c r="G8650" i="1"/>
  <c r="H8650" i="1" s="1"/>
  <c r="M8650" i="1" s="1"/>
  <c r="F8642" i="1"/>
  <c r="G8642" i="1"/>
  <c r="H8642" i="1" s="1"/>
  <c r="M8642" i="1" s="1"/>
  <c r="F8634" i="1"/>
  <c r="G8634" i="1"/>
  <c r="H8634" i="1" s="1"/>
  <c r="M8634" i="1" s="1"/>
  <c r="F8626" i="1"/>
  <c r="G8626" i="1"/>
  <c r="F8618" i="1"/>
  <c r="G8618" i="1"/>
  <c r="H8618" i="1" s="1"/>
  <c r="M8618" i="1" s="1"/>
  <c r="F8610" i="1"/>
  <c r="G8610" i="1"/>
  <c r="H8610" i="1" s="1"/>
  <c r="M8610" i="1" s="1"/>
  <c r="F8602" i="1"/>
  <c r="G8602" i="1"/>
  <c r="H8602" i="1" s="1"/>
  <c r="M8602" i="1" s="1"/>
  <c r="F8594" i="1"/>
  <c r="G8594" i="1"/>
  <c r="F8586" i="1"/>
  <c r="G8586" i="1"/>
  <c r="H8586" i="1" s="1"/>
  <c r="M8586" i="1" s="1"/>
  <c r="F8578" i="1"/>
  <c r="G8578" i="1"/>
  <c r="H8578" i="1" s="1"/>
  <c r="M8578" i="1" s="1"/>
  <c r="F8570" i="1"/>
  <c r="G8570" i="1"/>
  <c r="H8570" i="1" s="1"/>
  <c r="M8570" i="1" s="1"/>
  <c r="F8562" i="1"/>
  <c r="G8562" i="1"/>
  <c r="H8562" i="1" s="1"/>
  <c r="M8562" i="1" s="1"/>
  <c r="F8554" i="1"/>
  <c r="G8554" i="1"/>
  <c r="H8554" i="1" s="1"/>
  <c r="M8554" i="1" s="1"/>
  <c r="F8546" i="1"/>
  <c r="G8546" i="1"/>
  <c r="H8546" i="1" s="1"/>
  <c r="M8546" i="1" s="1"/>
  <c r="F8538" i="1"/>
  <c r="G8538" i="1"/>
  <c r="H8538" i="1" s="1"/>
  <c r="M8538" i="1" s="1"/>
  <c r="F8530" i="1"/>
  <c r="G8530" i="1"/>
  <c r="H8530" i="1" s="1"/>
  <c r="M8530" i="1" s="1"/>
  <c r="F8522" i="1"/>
  <c r="G8522" i="1"/>
  <c r="H8522" i="1" s="1"/>
  <c r="M8522" i="1" s="1"/>
  <c r="F8514" i="1"/>
  <c r="G8514" i="1"/>
  <c r="H8514" i="1" s="1"/>
  <c r="M8514" i="1" s="1"/>
  <c r="F8506" i="1"/>
  <c r="G8506" i="1"/>
  <c r="H8506" i="1" s="1"/>
  <c r="M8506" i="1" s="1"/>
  <c r="F8498" i="1"/>
  <c r="G8498" i="1"/>
  <c r="H8498" i="1" s="1"/>
  <c r="M8498" i="1" s="1"/>
  <c r="F8490" i="1"/>
  <c r="G8490" i="1"/>
  <c r="H8490" i="1" s="1"/>
  <c r="M8490" i="1" s="1"/>
  <c r="F8482" i="1"/>
  <c r="G8482" i="1"/>
  <c r="H8482" i="1" s="1"/>
  <c r="M8482" i="1" s="1"/>
  <c r="F8474" i="1"/>
  <c r="G8474" i="1"/>
  <c r="H8474" i="1" s="1"/>
  <c r="M8474" i="1" s="1"/>
  <c r="F8466" i="1"/>
  <c r="G8466" i="1"/>
  <c r="H8466" i="1" s="1"/>
  <c r="M8466" i="1" s="1"/>
  <c r="F8458" i="1"/>
  <c r="G8458" i="1"/>
  <c r="H8458" i="1" s="1"/>
  <c r="M8458" i="1" s="1"/>
  <c r="F8450" i="1"/>
  <c r="G8450" i="1"/>
  <c r="H8450" i="1" s="1"/>
  <c r="M8450" i="1" s="1"/>
  <c r="F8442" i="1"/>
  <c r="G8442" i="1"/>
  <c r="H8442" i="1" s="1"/>
  <c r="M8442" i="1" s="1"/>
  <c r="F8434" i="1"/>
  <c r="G8434" i="1"/>
  <c r="H8434" i="1" s="1"/>
  <c r="M8434" i="1" s="1"/>
  <c r="F8426" i="1"/>
  <c r="G8426" i="1"/>
  <c r="H8426" i="1" s="1"/>
  <c r="M8426" i="1" s="1"/>
  <c r="F8418" i="1"/>
  <c r="G8418" i="1"/>
  <c r="H8418" i="1" s="1"/>
  <c r="M8418" i="1" s="1"/>
  <c r="F8410" i="1"/>
  <c r="G8410" i="1"/>
  <c r="F8402" i="1"/>
  <c r="G8402" i="1"/>
  <c r="H8402" i="1" s="1"/>
  <c r="M8402" i="1" s="1"/>
  <c r="F8394" i="1"/>
  <c r="G8394" i="1"/>
  <c r="H8394" i="1" s="1"/>
  <c r="M8394" i="1" s="1"/>
  <c r="F8386" i="1"/>
  <c r="G8386" i="1"/>
  <c r="H8386" i="1" s="1"/>
  <c r="M8386" i="1" s="1"/>
  <c r="F8378" i="1"/>
  <c r="G8378" i="1"/>
  <c r="F8370" i="1"/>
  <c r="G8370" i="1"/>
  <c r="H8370" i="1" s="1"/>
  <c r="M8370" i="1" s="1"/>
  <c r="F8362" i="1"/>
  <c r="G8362" i="1"/>
  <c r="H8362" i="1" s="1"/>
  <c r="M8362" i="1" s="1"/>
  <c r="F8354" i="1"/>
  <c r="G8354" i="1"/>
  <c r="H8354" i="1" s="1"/>
  <c r="M8354" i="1" s="1"/>
  <c r="F8346" i="1"/>
  <c r="G8346" i="1"/>
  <c r="F8338" i="1"/>
  <c r="G8338" i="1"/>
  <c r="H8338" i="1" s="1"/>
  <c r="M8338" i="1" s="1"/>
  <c r="F8330" i="1"/>
  <c r="G8330" i="1"/>
  <c r="H8330" i="1" s="1"/>
  <c r="M8330" i="1" s="1"/>
  <c r="F8322" i="1"/>
  <c r="G8322" i="1"/>
  <c r="H8322" i="1" s="1"/>
  <c r="M8322" i="1" s="1"/>
  <c r="F8314" i="1"/>
  <c r="G8314" i="1"/>
  <c r="F8306" i="1"/>
  <c r="G8306" i="1"/>
  <c r="H8306" i="1" s="1"/>
  <c r="M8306" i="1" s="1"/>
  <c r="F8298" i="1"/>
  <c r="G8298" i="1"/>
  <c r="H8298" i="1" s="1"/>
  <c r="M8298" i="1" s="1"/>
  <c r="F8290" i="1"/>
  <c r="G8290" i="1"/>
  <c r="H8290" i="1" s="1"/>
  <c r="M8290" i="1" s="1"/>
  <c r="F8282" i="1"/>
  <c r="G8282" i="1"/>
  <c r="F8274" i="1"/>
  <c r="G8274" i="1"/>
  <c r="H8274" i="1" s="1"/>
  <c r="M8274" i="1" s="1"/>
  <c r="F8266" i="1"/>
  <c r="G8266" i="1"/>
  <c r="H8266" i="1" s="1"/>
  <c r="M8266" i="1" s="1"/>
  <c r="F8258" i="1"/>
  <c r="G8258" i="1"/>
  <c r="H8258" i="1" s="1"/>
  <c r="M8258" i="1" s="1"/>
  <c r="F8250" i="1"/>
  <c r="G8250" i="1"/>
  <c r="F8242" i="1"/>
  <c r="G8242" i="1"/>
  <c r="H8242" i="1" s="1"/>
  <c r="M8242" i="1" s="1"/>
  <c r="F8234" i="1"/>
  <c r="G8234" i="1"/>
  <c r="H8234" i="1" s="1"/>
  <c r="M8234" i="1" s="1"/>
  <c r="F8226" i="1"/>
  <c r="G8226" i="1"/>
  <c r="H8226" i="1" s="1"/>
  <c r="M8226" i="1" s="1"/>
  <c r="F8218" i="1"/>
  <c r="G8218" i="1"/>
  <c r="F8210" i="1"/>
  <c r="G8210" i="1"/>
  <c r="H8210" i="1" s="1"/>
  <c r="M8210" i="1" s="1"/>
  <c r="F8202" i="1"/>
  <c r="G8202" i="1"/>
  <c r="H8202" i="1" s="1"/>
  <c r="M8202" i="1" s="1"/>
  <c r="F8194" i="1"/>
  <c r="G8194" i="1"/>
  <c r="H8194" i="1" s="1"/>
  <c r="M8194" i="1" s="1"/>
  <c r="F8186" i="1"/>
  <c r="G8186" i="1"/>
  <c r="F8742" i="1"/>
  <c r="G8742" i="1"/>
  <c r="H8742" i="1" s="1"/>
  <c r="M8742" i="1" s="1"/>
  <c r="F8702" i="1"/>
  <c r="G8702" i="1"/>
  <c r="H8702" i="1" s="1"/>
  <c r="M8702" i="1" s="1"/>
  <c r="F8662" i="1"/>
  <c r="G8662" i="1"/>
  <c r="H8662" i="1" s="1"/>
  <c r="M8662" i="1" s="1"/>
  <c r="F8622" i="1"/>
  <c r="G8622" i="1"/>
  <c r="F8574" i="1"/>
  <c r="G8574" i="1"/>
  <c r="H8574" i="1" s="1"/>
  <c r="M8574" i="1" s="1"/>
  <c r="F8534" i="1"/>
  <c r="G8534" i="1"/>
  <c r="H8534" i="1" s="1"/>
  <c r="M8534" i="1" s="1"/>
  <c r="F8494" i="1"/>
  <c r="G8494" i="1"/>
  <c r="H8494" i="1" s="1"/>
  <c r="M8494" i="1" s="1"/>
  <c r="F8454" i="1"/>
  <c r="G8454" i="1"/>
  <c r="F8406" i="1"/>
  <c r="G8406" i="1"/>
  <c r="H8406" i="1" s="1"/>
  <c r="M8406" i="1" s="1"/>
  <c r="F8358" i="1"/>
  <c r="G8358" i="1"/>
  <c r="H8358" i="1" s="1"/>
  <c r="M8358" i="1" s="1"/>
  <c r="F8318" i="1"/>
  <c r="G8318" i="1"/>
  <c r="H8318" i="1" s="1"/>
  <c r="M8318" i="1" s="1"/>
  <c r="F8278" i="1"/>
  <c r="G8278" i="1"/>
  <c r="F8238" i="1"/>
  <c r="G8238" i="1"/>
  <c r="H8238" i="1" s="1"/>
  <c r="M8238" i="1" s="1"/>
  <c r="F8198" i="1"/>
  <c r="G8198" i="1"/>
  <c r="H8198" i="1" s="1"/>
  <c r="M8198" i="1" s="1"/>
  <c r="F8150" i="1"/>
  <c r="G8150" i="1"/>
  <c r="H8150" i="1" s="1"/>
  <c r="M8150" i="1" s="1"/>
  <c r="F8102" i="1"/>
  <c r="G8102" i="1"/>
  <c r="F8062" i="1"/>
  <c r="G8062" i="1"/>
  <c r="H8062" i="1" s="1"/>
  <c r="M8062" i="1" s="1"/>
  <c r="F8030" i="1"/>
  <c r="G8030" i="1"/>
  <c r="H8030" i="1" s="1"/>
  <c r="M8030" i="1" s="1"/>
  <c r="F7990" i="1"/>
  <c r="G7990" i="1"/>
  <c r="H7990" i="1" s="1"/>
  <c r="M7990" i="1" s="1"/>
  <c r="F7950" i="1"/>
  <c r="G7950" i="1"/>
  <c r="F7902" i="1"/>
  <c r="G7902" i="1"/>
  <c r="H7902" i="1" s="1"/>
  <c r="M7902" i="1" s="1"/>
  <c r="F7854" i="1"/>
  <c r="G7854" i="1"/>
  <c r="H7854" i="1" s="1"/>
  <c r="M7854" i="1" s="1"/>
  <c r="F7806" i="1"/>
  <c r="G7806" i="1"/>
  <c r="H7806" i="1" s="1"/>
  <c r="M7806" i="1" s="1"/>
  <c r="F7766" i="1"/>
  <c r="G7766" i="1"/>
  <c r="F7726" i="1"/>
  <c r="G7726" i="1"/>
  <c r="H7726" i="1" s="1"/>
  <c r="M7726" i="1" s="1"/>
  <c r="F7694" i="1"/>
  <c r="G7694" i="1"/>
  <c r="H7694" i="1" s="1"/>
  <c r="M7694" i="1" s="1"/>
  <c r="F7646" i="1"/>
  <c r="G7646" i="1"/>
  <c r="H7646" i="1" s="1"/>
  <c r="M7646" i="1" s="1"/>
  <c r="F7598" i="1"/>
  <c r="G7598" i="1"/>
  <c r="F7550" i="1"/>
  <c r="G7550" i="1"/>
  <c r="H7550" i="1" s="1"/>
  <c r="M7550" i="1" s="1"/>
  <c r="F7502" i="1"/>
  <c r="G7502" i="1"/>
  <c r="H7502" i="1" s="1"/>
  <c r="M7502" i="1" s="1"/>
  <c r="F7438" i="1"/>
  <c r="G7438" i="1"/>
  <c r="H7438" i="1" s="1"/>
  <c r="M7438" i="1" s="1"/>
  <c r="F7414" i="1"/>
  <c r="G7414" i="1"/>
  <c r="F7366" i="1"/>
  <c r="G7366" i="1"/>
  <c r="H7366" i="1" s="1"/>
  <c r="M7366" i="1" s="1"/>
  <c r="F7318" i="1"/>
  <c r="G7318" i="1"/>
  <c r="H7318" i="1" s="1"/>
  <c r="M7318" i="1" s="1"/>
  <c r="F7278" i="1"/>
  <c r="G7278" i="1"/>
  <c r="H7278" i="1" s="1"/>
  <c r="M7278" i="1" s="1"/>
  <c r="F7230" i="1"/>
  <c r="G7230" i="1"/>
  <c r="F7190" i="1"/>
  <c r="G7190" i="1"/>
  <c r="H7190" i="1" s="1"/>
  <c r="M7190" i="1" s="1"/>
  <c r="F7166" i="1"/>
  <c r="G7166" i="1"/>
  <c r="H7166" i="1" s="1"/>
  <c r="M7166" i="1" s="1"/>
  <c r="F7126" i="1"/>
  <c r="G7126" i="1"/>
  <c r="H7126" i="1" s="1"/>
  <c r="M7126" i="1" s="1"/>
  <c r="F8741" i="1"/>
  <c r="G8741" i="1"/>
  <c r="F8677" i="1"/>
  <c r="G8677" i="1"/>
  <c r="F8645" i="1"/>
  <c r="G8645" i="1"/>
  <c r="H8645" i="1" s="1"/>
  <c r="M8645" i="1" s="1"/>
  <c r="F8589" i="1"/>
  <c r="G8589" i="1"/>
  <c r="H8589" i="1" s="1"/>
  <c r="M8589" i="1" s="1"/>
  <c r="F8541" i="1"/>
  <c r="G8541" i="1"/>
  <c r="F8485" i="1"/>
  <c r="G8485" i="1"/>
  <c r="F8429" i="1"/>
  <c r="G8429" i="1"/>
  <c r="H8429" i="1" s="1"/>
  <c r="M8429" i="1" s="1"/>
  <c r="F8389" i="1"/>
  <c r="G8389" i="1"/>
  <c r="H8389" i="1" s="1"/>
  <c r="M8389" i="1" s="1"/>
  <c r="F8333" i="1"/>
  <c r="G8333" i="1"/>
  <c r="F8293" i="1"/>
  <c r="G8293" i="1"/>
  <c r="F8245" i="1"/>
  <c r="G8245" i="1"/>
  <c r="H8245" i="1" s="1"/>
  <c r="M8245" i="1" s="1"/>
  <c r="F8205" i="1"/>
  <c r="G8205" i="1"/>
  <c r="H8205" i="1" s="1"/>
  <c r="M8205" i="1" s="1"/>
  <c r="F8165" i="1"/>
  <c r="G8165" i="1"/>
  <c r="F8117" i="1"/>
  <c r="G8117" i="1"/>
  <c r="F8077" i="1"/>
  <c r="G8077" i="1"/>
  <c r="H8077" i="1" s="1"/>
  <c r="M8077" i="1" s="1"/>
  <c r="F8021" i="1"/>
  <c r="G8021" i="1"/>
  <c r="H8021" i="1" s="1"/>
  <c r="M8021" i="1" s="1"/>
  <c r="F7989" i="1"/>
  <c r="G7989" i="1"/>
  <c r="F7949" i="1"/>
  <c r="G7949" i="1"/>
  <c r="F7901" i="1"/>
  <c r="G7901" i="1"/>
  <c r="H7901" i="1" s="1"/>
  <c r="M7901" i="1" s="1"/>
  <c r="F7853" i="1"/>
  <c r="G7853" i="1"/>
  <c r="H7853" i="1" s="1"/>
  <c r="M7853" i="1" s="1"/>
  <c r="F7821" i="1"/>
  <c r="G7821" i="1"/>
  <c r="F7773" i="1"/>
  <c r="G7773" i="1"/>
  <c r="F7725" i="1"/>
  <c r="G7725" i="1"/>
  <c r="H7725" i="1" s="1"/>
  <c r="M7725" i="1" s="1"/>
  <c r="F7677" i="1"/>
  <c r="G7677" i="1"/>
  <c r="H7677" i="1" s="1"/>
  <c r="M7677" i="1" s="1"/>
  <c r="F7629" i="1"/>
  <c r="G7629" i="1"/>
  <c r="F7581" i="1"/>
  <c r="G7581" i="1"/>
  <c r="F7533" i="1"/>
  <c r="G7533" i="1"/>
  <c r="H7533" i="1" s="1"/>
  <c r="M7533" i="1" s="1"/>
  <c r="F7485" i="1"/>
  <c r="G7485" i="1"/>
  <c r="H7485" i="1" s="1"/>
  <c r="M7485" i="1" s="1"/>
  <c r="F7437" i="1"/>
  <c r="G7437" i="1"/>
  <c r="F7397" i="1"/>
  <c r="G7397" i="1"/>
  <c r="F7365" i="1"/>
  <c r="G7365" i="1"/>
  <c r="H7365" i="1" s="1"/>
  <c r="M7365" i="1" s="1"/>
  <c r="F7325" i="1"/>
  <c r="G7325" i="1"/>
  <c r="H7325" i="1" s="1"/>
  <c r="M7325" i="1" s="1"/>
  <c r="F7285" i="1"/>
  <c r="G7285" i="1"/>
  <c r="F7237" i="1"/>
  <c r="G7237" i="1"/>
  <c r="F7189" i="1"/>
  <c r="G7189" i="1"/>
  <c r="H7189" i="1" s="1"/>
  <c r="M7189" i="1" s="1"/>
  <c r="F7157" i="1"/>
  <c r="G7157" i="1"/>
  <c r="H7157" i="1" s="1"/>
  <c r="M7157" i="1" s="1"/>
  <c r="F7117" i="1"/>
  <c r="G7117" i="1"/>
  <c r="F7077" i="1"/>
  <c r="G7077" i="1"/>
  <c r="F7045" i="1"/>
  <c r="G7045" i="1"/>
  <c r="H7045" i="1" s="1"/>
  <c r="M7045" i="1" s="1"/>
  <c r="F6989" i="1"/>
  <c r="G6989" i="1"/>
  <c r="H6989" i="1" s="1"/>
  <c r="M6989" i="1" s="1"/>
  <c r="F6949" i="1"/>
  <c r="G6949" i="1"/>
  <c r="F6909" i="1"/>
  <c r="G6909" i="1"/>
  <c r="F6861" i="1"/>
  <c r="G6861" i="1"/>
  <c r="H6861" i="1" s="1"/>
  <c r="M6861" i="1" s="1"/>
  <c r="F6813" i="1"/>
  <c r="G6813" i="1"/>
  <c r="H6813" i="1" s="1"/>
  <c r="M6813" i="1" s="1"/>
  <c r="F6773" i="1"/>
  <c r="G6773" i="1"/>
  <c r="F6725" i="1"/>
  <c r="G6725" i="1"/>
  <c r="F6677" i="1"/>
  <c r="G6677" i="1"/>
  <c r="H6677" i="1" s="1"/>
  <c r="M6677" i="1" s="1"/>
  <c r="F6629" i="1"/>
  <c r="G6629" i="1"/>
  <c r="H6629" i="1" s="1"/>
  <c r="M6629" i="1" s="1"/>
  <c r="F6573" i="1"/>
  <c r="G6573" i="1"/>
  <c r="F6517" i="1"/>
  <c r="G6517" i="1"/>
  <c r="F6477" i="1"/>
  <c r="G6477" i="1"/>
  <c r="H6477" i="1" s="1"/>
  <c r="M6477" i="1" s="1"/>
  <c r="F6437" i="1"/>
  <c r="G6437" i="1"/>
  <c r="H6437" i="1" s="1"/>
  <c r="M6437" i="1" s="1"/>
  <c r="F6389" i="1"/>
  <c r="G6389" i="1"/>
  <c r="F6349" i="1"/>
  <c r="G6349" i="1"/>
  <c r="F6309" i="1"/>
  <c r="G6309" i="1"/>
  <c r="H6309" i="1" s="1"/>
  <c r="M6309" i="1" s="1"/>
  <c r="F6261" i="1"/>
  <c r="G6261" i="1"/>
  <c r="H6261" i="1" s="1"/>
  <c r="M6261" i="1" s="1"/>
  <c r="F6213" i="1"/>
  <c r="G6213" i="1"/>
  <c r="F6173" i="1"/>
  <c r="G6173" i="1"/>
  <c r="F6133" i="1"/>
  <c r="G6133" i="1"/>
  <c r="H6133" i="1" s="1"/>
  <c r="M6133" i="1" s="1"/>
  <c r="F6101" i="1"/>
  <c r="G6101" i="1"/>
  <c r="H6101" i="1" s="1"/>
  <c r="M6101" i="1" s="1"/>
  <c r="F6053" i="1"/>
  <c r="G6053" i="1"/>
  <c r="F6013" i="1"/>
  <c r="G6013" i="1"/>
  <c r="F5973" i="1"/>
  <c r="G5973" i="1"/>
  <c r="H5973" i="1" s="1"/>
  <c r="M5973" i="1" s="1"/>
  <c r="F5933" i="1"/>
  <c r="G5933" i="1"/>
  <c r="H5933" i="1" s="1"/>
  <c r="M5933" i="1" s="1"/>
  <c r="F5885" i="1"/>
  <c r="G5885" i="1"/>
  <c r="F5845" i="1"/>
  <c r="G5845" i="1"/>
  <c r="F5789" i="1"/>
  <c r="G5789" i="1"/>
  <c r="H5789" i="1" s="1"/>
  <c r="M5789" i="1" s="1"/>
  <c r="F5741" i="1"/>
  <c r="G5741" i="1"/>
  <c r="H5741" i="1" s="1"/>
  <c r="M5741" i="1" s="1"/>
  <c r="F5693" i="1"/>
  <c r="G5693" i="1"/>
  <c r="F5645" i="1"/>
  <c r="G5645" i="1"/>
  <c r="F5597" i="1"/>
  <c r="G5597" i="1"/>
  <c r="H5597" i="1" s="1"/>
  <c r="M5597" i="1" s="1"/>
  <c r="F5549" i="1"/>
  <c r="G5549" i="1"/>
  <c r="H5549" i="1" s="1"/>
  <c r="M5549" i="1" s="1"/>
  <c r="F5525" i="1"/>
  <c r="G5525" i="1"/>
  <c r="F5477" i="1"/>
  <c r="G5477" i="1"/>
  <c r="F5429" i="1"/>
  <c r="G5429" i="1"/>
  <c r="H5429" i="1" s="1"/>
  <c r="M5429" i="1" s="1"/>
  <c r="F5373" i="1"/>
  <c r="G5373" i="1"/>
  <c r="H5373" i="1" s="1"/>
  <c r="M5373" i="1" s="1"/>
  <c r="F5341" i="1"/>
  <c r="G5341" i="1"/>
  <c r="F5293" i="1"/>
  <c r="G5293" i="1"/>
  <c r="F5245" i="1"/>
  <c r="G5245" i="1"/>
  <c r="H5245" i="1" s="1"/>
  <c r="M5245" i="1" s="1"/>
  <c r="F5213" i="1"/>
  <c r="G5213" i="1"/>
  <c r="H5213" i="1" s="1"/>
  <c r="M5213" i="1" s="1"/>
  <c r="F5173" i="1"/>
  <c r="G5173" i="1"/>
  <c r="F5141" i="1"/>
  <c r="G5141" i="1"/>
  <c r="F5101" i="1"/>
  <c r="G5101" i="1"/>
  <c r="H5101" i="1" s="1"/>
  <c r="M5101" i="1" s="1"/>
  <c r="F5053" i="1"/>
  <c r="G5053" i="1"/>
  <c r="H5053" i="1" s="1"/>
  <c r="M5053" i="1" s="1"/>
  <c r="F4997" i="1"/>
  <c r="G4997" i="1"/>
  <c r="F4949" i="1"/>
  <c r="G4949" i="1"/>
  <c r="F4917" i="1"/>
  <c r="G4917" i="1"/>
  <c r="H4917" i="1" s="1"/>
  <c r="M4917" i="1" s="1"/>
  <c r="F4885" i="1"/>
  <c r="G4885" i="1"/>
  <c r="H4885" i="1" s="1"/>
  <c r="M4885" i="1" s="1"/>
  <c r="F4853" i="1"/>
  <c r="G4853" i="1"/>
  <c r="F4805" i="1"/>
  <c r="G4805" i="1"/>
  <c r="F4765" i="1"/>
  <c r="G4765" i="1"/>
  <c r="H4765" i="1" s="1"/>
  <c r="M4765" i="1" s="1"/>
  <c r="F4717" i="1"/>
  <c r="G4717" i="1"/>
  <c r="H4717" i="1" s="1"/>
  <c r="M4717" i="1" s="1"/>
  <c r="F4677" i="1"/>
  <c r="G4677" i="1"/>
  <c r="F4629" i="1"/>
  <c r="G4629" i="1"/>
  <c r="F4597" i="1"/>
  <c r="G4597" i="1"/>
  <c r="H4597" i="1" s="1"/>
  <c r="M4597" i="1" s="1"/>
  <c r="F4557" i="1"/>
  <c r="G4557" i="1"/>
  <c r="H4557" i="1" s="1"/>
  <c r="M4557" i="1" s="1"/>
  <c r="F4509" i="1"/>
  <c r="G4509" i="1"/>
  <c r="F4469" i="1"/>
  <c r="G4469" i="1"/>
  <c r="F4429" i="1"/>
  <c r="G4429" i="1"/>
  <c r="H4429" i="1" s="1"/>
  <c r="M4429" i="1" s="1"/>
  <c r="F4389" i="1"/>
  <c r="G4389" i="1"/>
  <c r="H4389" i="1" s="1"/>
  <c r="M4389" i="1" s="1"/>
  <c r="F4341" i="1"/>
  <c r="G4341" i="1"/>
  <c r="F4309" i="1"/>
  <c r="G4309" i="1"/>
  <c r="F4261" i="1"/>
  <c r="G4261" i="1"/>
  <c r="H4261" i="1" s="1"/>
  <c r="M4261" i="1" s="1"/>
  <c r="F4221" i="1"/>
  <c r="G4221" i="1"/>
  <c r="H4221" i="1" s="1"/>
  <c r="M4221" i="1" s="1"/>
  <c r="F4189" i="1"/>
  <c r="G4189" i="1"/>
  <c r="F4149" i="1"/>
  <c r="G4149" i="1"/>
  <c r="F4109" i="1"/>
  <c r="G4109" i="1"/>
  <c r="H4109" i="1" s="1"/>
  <c r="M4109" i="1" s="1"/>
  <c r="F4061" i="1"/>
  <c r="G4061" i="1"/>
  <c r="H4061" i="1" s="1"/>
  <c r="M4061" i="1" s="1"/>
  <c r="F4029" i="1"/>
  <c r="G4029" i="1"/>
  <c r="F3981" i="1"/>
  <c r="G3981" i="1"/>
  <c r="F3941" i="1"/>
  <c r="G3941" i="1"/>
  <c r="H3941" i="1" s="1"/>
  <c r="M3941" i="1" s="1"/>
  <c r="F3893" i="1"/>
  <c r="G3893" i="1"/>
  <c r="H3893" i="1" s="1"/>
  <c r="M3893" i="1" s="1"/>
  <c r="F3845" i="1"/>
  <c r="G3845" i="1"/>
  <c r="F3797" i="1"/>
  <c r="G3797" i="1"/>
  <c r="F3757" i="1"/>
  <c r="G3757" i="1"/>
  <c r="H3757" i="1" s="1"/>
  <c r="M3757" i="1" s="1"/>
  <c r="F3717" i="1"/>
  <c r="G3717" i="1"/>
  <c r="H3717" i="1" s="1"/>
  <c r="M3717" i="1" s="1"/>
  <c r="F3669" i="1"/>
  <c r="G3669" i="1"/>
  <c r="F3629" i="1"/>
  <c r="G3629" i="1"/>
  <c r="F3589" i="1"/>
  <c r="G3589" i="1"/>
  <c r="H3589" i="1" s="1"/>
  <c r="M3589" i="1" s="1"/>
  <c r="F3565" i="1"/>
  <c r="G3565" i="1"/>
  <c r="H3565" i="1" s="1"/>
  <c r="M3565" i="1" s="1"/>
  <c r="F3525" i="1"/>
  <c r="G3525" i="1"/>
  <c r="F3461" i="1"/>
  <c r="G3461" i="1"/>
  <c r="F3413" i="1"/>
  <c r="G3413" i="1"/>
  <c r="H3413" i="1" s="1"/>
  <c r="M3413" i="1" s="1"/>
  <c r="F3373" i="1"/>
  <c r="G3373" i="1"/>
  <c r="H3373" i="1" s="1"/>
  <c r="M3373" i="1" s="1"/>
  <c r="F3325" i="1"/>
  <c r="G3325" i="1"/>
  <c r="F3277" i="1"/>
  <c r="G3277" i="1"/>
  <c r="H3277" i="1" s="1"/>
  <c r="M3277" i="1" s="1"/>
  <c r="F3237" i="1"/>
  <c r="G3237" i="1"/>
  <c r="H3237" i="1" s="1"/>
  <c r="M3237" i="1" s="1"/>
  <c r="F3189" i="1"/>
  <c r="G3189" i="1"/>
  <c r="H3189" i="1" s="1"/>
  <c r="M3189" i="1" s="1"/>
  <c r="F3157" i="1"/>
  <c r="G3157" i="1"/>
  <c r="F3125" i="1"/>
  <c r="G3125" i="1"/>
  <c r="H3125" i="1" s="1"/>
  <c r="M3125" i="1" s="1"/>
  <c r="F3077" i="1"/>
  <c r="G3077" i="1"/>
  <c r="H3077" i="1" s="1"/>
  <c r="M3077" i="1" s="1"/>
  <c r="F3029" i="1"/>
  <c r="G3029" i="1"/>
  <c r="H3029" i="1" s="1"/>
  <c r="M3029" i="1" s="1"/>
  <c r="F2997" i="1"/>
  <c r="G2997" i="1"/>
  <c r="F2949" i="1"/>
  <c r="G2949" i="1"/>
  <c r="H2949" i="1" s="1"/>
  <c r="M2949" i="1" s="1"/>
  <c r="F2901" i="1"/>
  <c r="G2901" i="1"/>
  <c r="H2901" i="1" s="1"/>
  <c r="M2901" i="1" s="1"/>
  <c r="F2853" i="1"/>
  <c r="G2853" i="1"/>
  <c r="H2853" i="1" s="1"/>
  <c r="M2853" i="1" s="1"/>
  <c r="F2805" i="1"/>
  <c r="G2805" i="1"/>
  <c r="F2749" i="1"/>
  <c r="G2749" i="1"/>
  <c r="H2749" i="1" s="1"/>
  <c r="M2749" i="1" s="1"/>
  <c r="F2693" i="1"/>
  <c r="G2693" i="1"/>
  <c r="H2693" i="1" s="1"/>
  <c r="M2693" i="1" s="1"/>
  <c r="F2549" i="1"/>
  <c r="G2549" i="1"/>
  <c r="H2549" i="1" s="1"/>
  <c r="M2549" i="1" s="1"/>
  <c r="F2509" i="1"/>
  <c r="G2509" i="1"/>
  <c r="F2477" i="1"/>
  <c r="G2477" i="1"/>
  <c r="H2477" i="1" s="1"/>
  <c r="M2477" i="1" s="1"/>
  <c r="F2429" i="1"/>
  <c r="G2429" i="1"/>
  <c r="H2429" i="1" s="1"/>
  <c r="M2429" i="1" s="1"/>
  <c r="F2373" i="1"/>
  <c r="G2373" i="1"/>
  <c r="H2373" i="1" s="1"/>
  <c r="M2373" i="1" s="1"/>
  <c r="F2325" i="1"/>
  <c r="G2325" i="1"/>
  <c r="F2277" i="1"/>
  <c r="G2277" i="1"/>
  <c r="H2277" i="1" s="1"/>
  <c r="M2277" i="1" s="1"/>
  <c r="F2213" i="1"/>
  <c r="G2213" i="1"/>
  <c r="H2213" i="1" s="1"/>
  <c r="M2213" i="1" s="1"/>
  <c r="F2157" i="1"/>
  <c r="G2157" i="1"/>
  <c r="H2157" i="1" s="1"/>
  <c r="M2157" i="1" s="1"/>
  <c r="F2109" i="1"/>
  <c r="G2109" i="1"/>
  <c r="F2069" i="1"/>
  <c r="G2069" i="1"/>
  <c r="H2069" i="1" s="1"/>
  <c r="M2069" i="1" s="1"/>
  <c r="F2029" i="1"/>
  <c r="G2029" i="1"/>
  <c r="H2029" i="1" s="1"/>
  <c r="M2029" i="1" s="1"/>
  <c r="F1981" i="1"/>
  <c r="G1981" i="1"/>
  <c r="H1981" i="1" s="1"/>
  <c r="M1981" i="1" s="1"/>
  <c r="F1941" i="1"/>
  <c r="G1941" i="1"/>
  <c r="F1893" i="1"/>
  <c r="G1893" i="1"/>
  <c r="H1893" i="1" s="1"/>
  <c r="M1893" i="1" s="1"/>
  <c r="F1845" i="1"/>
  <c r="G1845" i="1"/>
  <c r="H1845" i="1" s="1"/>
  <c r="M1845" i="1" s="1"/>
  <c r="F1813" i="1"/>
  <c r="G1813" i="1"/>
  <c r="H1813" i="1" s="1"/>
  <c r="M1813" i="1" s="1"/>
  <c r="F1773" i="1"/>
  <c r="G1773" i="1"/>
  <c r="F1725" i="1"/>
  <c r="G1725" i="1"/>
  <c r="H1725" i="1" s="1"/>
  <c r="M1725" i="1" s="1"/>
  <c r="F1669" i="1"/>
  <c r="G1669" i="1"/>
  <c r="H1669" i="1" s="1"/>
  <c r="M1669" i="1" s="1"/>
  <c r="F1621" i="1"/>
  <c r="G1621" i="1"/>
  <c r="H1621" i="1" s="1"/>
  <c r="M1621" i="1" s="1"/>
  <c r="F1573" i="1"/>
  <c r="G1573" i="1"/>
  <c r="F1533" i="1"/>
  <c r="G1533" i="1"/>
  <c r="H1533" i="1" s="1"/>
  <c r="M1533" i="1" s="1"/>
  <c r="F1485" i="1"/>
  <c r="G1485" i="1"/>
  <c r="H1485" i="1" s="1"/>
  <c r="M1485" i="1" s="1"/>
  <c r="F1445" i="1"/>
  <c r="G1445" i="1"/>
  <c r="H1445" i="1" s="1"/>
  <c r="M1445" i="1" s="1"/>
  <c r="F1405" i="1"/>
  <c r="G1405" i="1"/>
  <c r="F1357" i="1"/>
  <c r="G1357" i="1"/>
  <c r="H1357" i="1" s="1"/>
  <c r="M1357" i="1" s="1"/>
  <c r="F1309" i="1"/>
  <c r="G1309" i="1"/>
  <c r="H1309" i="1" s="1"/>
  <c r="M1309" i="1" s="1"/>
  <c r="F1277" i="1"/>
  <c r="G1277" i="1"/>
  <c r="H1277" i="1" s="1"/>
  <c r="M1277" i="1" s="1"/>
  <c r="F1229" i="1"/>
  <c r="G1229" i="1"/>
  <c r="F1173" i="1"/>
  <c r="G1173" i="1"/>
  <c r="H1173" i="1" s="1"/>
  <c r="M1173" i="1" s="1"/>
  <c r="F1141" i="1"/>
  <c r="G1141" i="1"/>
  <c r="H1141" i="1" s="1"/>
  <c r="M1141" i="1" s="1"/>
  <c r="F1093" i="1"/>
  <c r="G1093" i="1"/>
  <c r="H1093" i="1" s="1"/>
  <c r="M1093" i="1" s="1"/>
  <c r="F1045" i="1"/>
  <c r="G1045" i="1"/>
  <c r="F1005" i="1"/>
  <c r="G1005" i="1"/>
  <c r="H1005" i="1" s="1"/>
  <c r="M1005" i="1" s="1"/>
  <c r="F973" i="1"/>
  <c r="G973" i="1"/>
  <c r="H973" i="1" s="1"/>
  <c r="M973" i="1" s="1"/>
  <c r="F933" i="1"/>
  <c r="G933" i="1"/>
  <c r="H933" i="1" s="1"/>
  <c r="M933" i="1" s="1"/>
  <c r="F901" i="1"/>
  <c r="G901" i="1"/>
  <c r="F869" i="1"/>
  <c r="G869" i="1"/>
  <c r="H869" i="1" s="1"/>
  <c r="M869" i="1" s="1"/>
  <c r="F821" i="1"/>
  <c r="G821" i="1"/>
  <c r="H821" i="1" s="1"/>
  <c r="M821" i="1" s="1"/>
  <c r="F773" i="1"/>
  <c r="G773" i="1"/>
  <c r="H773" i="1" s="1"/>
  <c r="M773" i="1" s="1"/>
  <c r="F749" i="1"/>
  <c r="G749" i="1"/>
  <c r="F709" i="1"/>
  <c r="G709" i="1"/>
  <c r="H709" i="1" s="1"/>
  <c r="M709" i="1" s="1"/>
  <c r="F661" i="1"/>
  <c r="G661" i="1"/>
  <c r="H661" i="1" s="1"/>
  <c r="M661" i="1" s="1"/>
  <c r="F621" i="1"/>
  <c r="G621" i="1"/>
  <c r="H621" i="1" s="1"/>
  <c r="M621" i="1" s="1"/>
  <c r="F589" i="1"/>
  <c r="G589" i="1"/>
  <c r="F549" i="1"/>
  <c r="G549" i="1"/>
  <c r="H549" i="1" s="1"/>
  <c r="M549" i="1" s="1"/>
  <c r="F509" i="1"/>
  <c r="G509" i="1"/>
  <c r="H509" i="1" s="1"/>
  <c r="M509" i="1" s="1"/>
  <c r="F485" i="1"/>
  <c r="G485" i="1"/>
  <c r="H485" i="1" s="1"/>
  <c r="M485" i="1" s="1"/>
  <c r="F461" i="1"/>
  <c r="G461" i="1"/>
  <c r="F421" i="1"/>
  <c r="G421" i="1"/>
  <c r="H421" i="1" s="1"/>
  <c r="M421" i="1" s="1"/>
  <c r="F381" i="1"/>
  <c r="G381" i="1"/>
  <c r="H381" i="1" s="1"/>
  <c r="M381" i="1" s="1"/>
  <c r="F349" i="1"/>
  <c r="G349" i="1"/>
  <c r="H349" i="1" s="1"/>
  <c r="M349" i="1" s="1"/>
  <c r="F309" i="1"/>
  <c r="G309" i="1"/>
  <c r="F285" i="1"/>
  <c r="G285" i="1"/>
  <c r="H285" i="1" s="1"/>
  <c r="M285" i="1" s="1"/>
  <c r="F245" i="1"/>
  <c r="G245" i="1"/>
  <c r="H245" i="1" s="1"/>
  <c r="M245" i="1" s="1"/>
  <c r="F197" i="1"/>
  <c r="G197" i="1"/>
  <c r="H197" i="1" s="1"/>
  <c r="M197" i="1" s="1"/>
  <c r="F165" i="1"/>
  <c r="G165" i="1"/>
  <c r="F117" i="1"/>
  <c r="G117" i="1"/>
  <c r="H117" i="1" s="1"/>
  <c r="M117" i="1" s="1"/>
  <c r="F85" i="1"/>
  <c r="G85" i="1"/>
  <c r="H85" i="1" s="1"/>
  <c r="M85" i="1" s="1"/>
  <c r="F53" i="1"/>
  <c r="G53" i="1"/>
  <c r="H53" i="1" s="1"/>
  <c r="M53" i="1" s="1"/>
  <c r="F5" i="1"/>
  <c r="G5" i="1"/>
  <c r="F8740" i="1"/>
  <c r="G8740" i="1"/>
  <c r="H8740" i="1" s="1"/>
  <c r="M8740" i="1" s="1"/>
  <c r="F8692" i="1"/>
  <c r="G8692" i="1"/>
  <c r="H8692" i="1" s="1"/>
  <c r="M8692" i="1" s="1"/>
  <c r="F8644" i="1"/>
  <c r="G8644" i="1"/>
  <c r="H8644" i="1" s="1"/>
  <c r="M8644" i="1" s="1"/>
  <c r="F8620" i="1"/>
  <c r="G8620" i="1"/>
  <c r="F8588" i="1"/>
  <c r="G8588" i="1"/>
  <c r="H8588" i="1" s="1"/>
  <c r="M8588" i="1" s="1"/>
  <c r="F8564" i="1"/>
  <c r="G8564" i="1"/>
  <c r="H8564" i="1" s="1"/>
  <c r="M8564" i="1" s="1"/>
  <c r="F8524" i="1"/>
  <c r="G8524" i="1"/>
  <c r="H8524" i="1" s="1"/>
  <c r="M8524" i="1" s="1"/>
  <c r="F8476" i="1"/>
  <c r="G8476" i="1"/>
  <c r="F8444" i="1"/>
  <c r="G8444" i="1"/>
  <c r="H8444" i="1" s="1"/>
  <c r="M8444" i="1" s="1"/>
  <c r="F8404" i="1"/>
  <c r="G8404" i="1"/>
  <c r="H8404" i="1" s="1"/>
  <c r="M8404" i="1" s="1"/>
  <c r="F8372" i="1"/>
  <c r="G8372" i="1"/>
  <c r="H8372" i="1" s="1"/>
  <c r="M8372" i="1" s="1"/>
  <c r="F8348" i="1"/>
  <c r="G8348" i="1"/>
  <c r="F8316" i="1"/>
  <c r="G8316" i="1"/>
  <c r="H8316" i="1" s="1"/>
  <c r="M8316" i="1" s="1"/>
  <c r="F8284" i="1"/>
  <c r="G8284" i="1"/>
  <c r="H8284" i="1" s="1"/>
  <c r="M8284" i="1" s="1"/>
  <c r="F8244" i="1"/>
  <c r="G8244" i="1"/>
  <c r="H8244" i="1" s="1"/>
  <c r="M8244" i="1" s="1"/>
  <c r="F8196" i="1"/>
  <c r="G8196" i="1"/>
  <c r="F8148" i="1"/>
  <c r="G8148" i="1"/>
  <c r="H8148" i="1" s="1"/>
  <c r="M8148" i="1" s="1"/>
  <c r="F8116" i="1"/>
  <c r="G8116" i="1"/>
  <c r="H8116" i="1" s="1"/>
  <c r="M8116" i="1" s="1"/>
  <c r="F8068" i="1"/>
  <c r="G8068" i="1"/>
  <c r="H8068" i="1" s="1"/>
  <c r="M8068" i="1" s="1"/>
  <c r="F8020" i="1"/>
  <c r="G8020" i="1"/>
  <c r="F7980" i="1"/>
  <c r="G7980" i="1"/>
  <c r="H7980" i="1" s="1"/>
  <c r="M7980" i="1" s="1"/>
  <c r="F7956" i="1"/>
  <c r="G7956" i="1"/>
  <c r="H7956" i="1" s="1"/>
  <c r="M7956" i="1" s="1"/>
  <c r="F7916" i="1"/>
  <c r="G7916" i="1"/>
  <c r="H7916" i="1" s="1"/>
  <c r="M7916" i="1" s="1"/>
  <c r="F7868" i="1"/>
  <c r="G7868" i="1"/>
  <c r="F7820" i="1"/>
  <c r="G7820" i="1"/>
  <c r="H7820" i="1" s="1"/>
  <c r="M7820" i="1" s="1"/>
  <c r="F7772" i="1"/>
  <c r="G7772" i="1"/>
  <c r="H7772" i="1" s="1"/>
  <c r="M7772" i="1" s="1"/>
  <c r="F7724" i="1"/>
  <c r="G7724" i="1"/>
  <c r="H7724" i="1" s="1"/>
  <c r="M7724" i="1" s="1"/>
  <c r="F7676" i="1"/>
  <c r="G7676" i="1"/>
  <c r="F7620" i="1"/>
  <c r="G7620" i="1"/>
  <c r="H7620" i="1" s="1"/>
  <c r="M7620" i="1" s="1"/>
  <c r="F7572" i="1"/>
  <c r="G7572" i="1"/>
  <c r="H7572" i="1" s="1"/>
  <c r="M7572" i="1" s="1"/>
  <c r="F7524" i="1"/>
  <c r="G7524" i="1"/>
  <c r="H7524" i="1" s="1"/>
  <c r="M7524" i="1" s="1"/>
  <c r="F7476" i="1"/>
  <c r="G7476" i="1"/>
  <c r="F7444" i="1"/>
  <c r="G7444" i="1"/>
  <c r="H7444" i="1" s="1"/>
  <c r="M7444" i="1" s="1"/>
  <c r="F7404" i="1"/>
  <c r="G7404" i="1"/>
  <c r="H7404" i="1" s="1"/>
  <c r="M7404" i="1" s="1"/>
  <c r="F7372" i="1"/>
  <c r="G7372" i="1"/>
  <c r="H7372" i="1" s="1"/>
  <c r="M7372" i="1" s="1"/>
  <c r="F7340" i="1"/>
  <c r="G7340" i="1"/>
  <c r="F7308" i="1"/>
  <c r="G7308" i="1"/>
  <c r="H7308" i="1" s="1"/>
  <c r="M7308" i="1" s="1"/>
  <c r="F7260" i="1"/>
  <c r="G7260" i="1"/>
  <c r="H7260" i="1" s="1"/>
  <c r="M7260" i="1" s="1"/>
  <c r="F7228" i="1"/>
  <c r="G7228" i="1"/>
  <c r="H7228" i="1" s="1"/>
  <c r="M7228" i="1" s="1"/>
  <c r="F7188" i="1"/>
  <c r="G7188" i="1"/>
  <c r="F7164" i="1"/>
  <c r="G7164" i="1"/>
  <c r="H7164" i="1" s="1"/>
  <c r="M7164" i="1" s="1"/>
  <c r="F7132" i="1"/>
  <c r="G7132" i="1"/>
  <c r="H7132" i="1" s="1"/>
  <c r="M7132" i="1" s="1"/>
  <c r="F7100" i="1"/>
  <c r="G7100" i="1"/>
  <c r="H7100" i="1" s="1"/>
  <c r="M7100" i="1" s="1"/>
  <c r="F7060" i="1"/>
  <c r="G7060" i="1"/>
  <c r="F7028" i="1"/>
  <c r="G7028" i="1"/>
  <c r="H7028" i="1" s="1"/>
  <c r="M7028" i="1" s="1"/>
  <c r="F6996" i="1"/>
  <c r="G6996" i="1"/>
  <c r="H6996" i="1" s="1"/>
  <c r="M6996" i="1" s="1"/>
  <c r="F6948" i="1"/>
  <c r="G6948" i="1"/>
  <c r="H6948" i="1" s="1"/>
  <c r="M6948" i="1" s="1"/>
  <c r="F6900" i="1"/>
  <c r="G6900" i="1"/>
  <c r="F6860" i="1"/>
  <c r="G6860" i="1"/>
  <c r="H6860" i="1" s="1"/>
  <c r="M6860" i="1" s="1"/>
  <c r="F6820" i="1"/>
  <c r="G6820" i="1"/>
  <c r="H6820" i="1" s="1"/>
  <c r="M6820" i="1" s="1"/>
  <c r="F6780" i="1"/>
  <c r="G6780" i="1"/>
  <c r="H6780" i="1" s="1"/>
  <c r="M6780" i="1" s="1"/>
  <c r="F6732" i="1"/>
  <c r="G6732" i="1"/>
  <c r="F6676" i="1"/>
  <c r="G6676" i="1"/>
  <c r="H6676" i="1" s="1"/>
  <c r="M6676" i="1" s="1"/>
  <c r="F6636" i="1"/>
  <c r="G6636" i="1"/>
  <c r="H6636" i="1" s="1"/>
  <c r="M6636" i="1" s="1"/>
  <c r="F6596" i="1"/>
  <c r="G6596" i="1"/>
  <c r="H6596" i="1" s="1"/>
  <c r="M6596" i="1" s="1"/>
  <c r="F6548" i="1"/>
  <c r="G6548" i="1"/>
  <c r="F6500" i="1"/>
  <c r="G6500" i="1"/>
  <c r="H6500" i="1" s="1"/>
  <c r="M6500" i="1" s="1"/>
  <c r="F6460" i="1"/>
  <c r="G6460" i="1"/>
  <c r="H6460" i="1" s="1"/>
  <c r="M6460" i="1" s="1"/>
  <c r="F6420" i="1"/>
  <c r="G6420" i="1"/>
  <c r="H6420" i="1" s="1"/>
  <c r="M6420" i="1" s="1"/>
  <c r="F6372" i="1"/>
  <c r="G6372" i="1"/>
  <c r="F6324" i="1"/>
  <c r="G6324" i="1"/>
  <c r="H6324" i="1" s="1"/>
  <c r="M6324" i="1" s="1"/>
  <c r="F6284" i="1"/>
  <c r="G6284" i="1"/>
  <c r="H6284" i="1" s="1"/>
  <c r="M6284" i="1" s="1"/>
  <c r="F6228" i="1"/>
  <c r="G6228" i="1"/>
  <c r="H6228" i="1" s="1"/>
  <c r="M6228" i="1" s="1"/>
  <c r="F6164" i="1"/>
  <c r="G6164" i="1"/>
  <c r="F6116" i="1"/>
  <c r="G6116" i="1"/>
  <c r="H6116" i="1" s="1"/>
  <c r="M6116" i="1" s="1"/>
  <c r="F6068" i="1"/>
  <c r="G6068" i="1"/>
  <c r="H6068" i="1" s="1"/>
  <c r="M6068" i="1" s="1"/>
  <c r="F6028" i="1"/>
  <c r="G6028" i="1"/>
  <c r="H6028" i="1" s="1"/>
  <c r="M6028" i="1" s="1"/>
  <c r="F5988" i="1"/>
  <c r="G5988" i="1"/>
  <c r="F5948" i="1"/>
  <c r="G5948" i="1"/>
  <c r="H5948" i="1" s="1"/>
  <c r="M5948" i="1" s="1"/>
  <c r="F5892" i="1"/>
  <c r="G5892" i="1"/>
  <c r="H5892" i="1" s="1"/>
  <c r="M5892" i="1" s="1"/>
  <c r="F5852" i="1"/>
  <c r="G5852" i="1"/>
  <c r="H5852" i="1" s="1"/>
  <c r="M5852" i="1" s="1"/>
  <c r="F5812" i="1"/>
  <c r="G5812" i="1"/>
  <c r="F5780" i="1"/>
  <c r="G5780" i="1"/>
  <c r="H5780" i="1" s="1"/>
  <c r="M5780" i="1" s="1"/>
  <c r="F5732" i="1"/>
  <c r="G5732" i="1"/>
  <c r="H5732" i="1" s="1"/>
  <c r="M5732" i="1" s="1"/>
  <c r="F5684" i="1"/>
  <c r="G5684" i="1"/>
  <c r="H5684" i="1" s="1"/>
  <c r="M5684" i="1" s="1"/>
  <c r="F5636" i="1"/>
  <c r="G5636" i="1"/>
  <c r="F5588" i="1"/>
  <c r="G5588" i="1"/>
  <c r="H5588" i="1" s="1"/>
  <c r="M5588" i="1" s="1"/>
  <c r="F5540" i="1"/>
  <c r="G5540" i="1"/>
  <c r="H5540" i="1" s="1"/>
  <c r="M5540" i="1" s="1"/>
  <c r="F5500" i="1"/>
  <c r="G5500" i="1"/>
  <c r="H5500" i="1" s="1"/>
  <c r="M5500" i="1" s="1"/>
  <c r="F5452" i="1"/>
  <c r="G5452" i="1"/>
  <c r="F5380" i="1"/>
  <c r="G5380" i="1"/>
  <c r="H5380" i="1" s="1"/>
  <c r="M5380" i="1" s="1"/>
  <c r="F5340" i="1"/>
  <c r="G5340" i="1"/>
  <c r="H5340" i="1" s="1"/>
  <c r="M5340" i="1" s="1"/>
  <c r="F5292" i="1"/>
  <c r="G5292" i="1"/>
  <c r="H5292" i="1" s="1"/>
  <c r="M5292" i="1" s="1"/>
  <c r="F5236" i="1"/>
  <c r="G5236" i="1"/>
  <c r="F5188" i="1"/>
  <c r="G5188" i="1"/>
  <c r="H5188" i="1" s="1"/>
  <c r="M5188" i="1" s="1"/>
  <c r="F5132" i="1"/>
  <c r="G5132" i="1"/>
  <c r="H5132" i="1" s="1"/>
  <c r="M5132" i="1" s="1"/>
  <c r="F5084" i="1"/>
  <c r="G5084" i="1"/>
  <c r="H5084" i="1" s="1"/>
  <c r="M5084" i="1" s="1"/>
  <c r="F5036" i="1"/>
  <c r="G5036" i="1"/>
  <c r="F4988" i="1"/>
  <c r="G4988" i="1"/>
  <c r="H4988" i="1" s="1"/>
  <c r="M4988" i="1" s="1"/>
  <c r="F4940" i="1"/>
  <c r="G4940" i="1"/>
  <c r="H4940" i="1" s="1"/>
  <c r="M4940" i="1" s="1"/>
  <c r="F4884" i="1"/>
  <c r="G4884" i="1"/>
  <c r="H4884" i="1" s="1"/>
  <c r="M4884" i="1" s="1"/>
  <c r="F4820" i="1"/>
  <c r="G4820" i="1"/>
  <c r="F4764" i="1"/>
  <c r="G4764" i="1"/>
  <c r="H4764" i="1" s="1"/>
  <c r="M4764" i="1" s="1"/>
  <c r="F4716" i="1"/>
  <c r="G4716" i="1"/>
  <c r="H4716" i="1" s="1"/>
  <c r="M4716" i="1" s="1"/>
  <c r="F4668" i="1"/>
  <c r="G4668" i="1"/>
  <c r="H4668" i="1" s="1"/>
  <c r="M4668" i="1" s="1"/>
  <c r="F4596" i="1"/>
  <c r="G4596" i="1"/>
  <c r="F4540" i="1"/>
  <c r="G4540" i="1"/>
  <c r="H4540" i="1" s="1"/>
  <c r="M4540" i="1" s="1"/>
  <c r="F4492" i="1"/>
  <c r="G4492" i="1"/>
  <c r="H4492" i="1" s="1"/>
  <c r="M4492" i="1" s="1"/>
  <c r="F4436" i="1"/>
  <c r="G4436" i="1"/>
  <c r="H4436" i="1" s="1"/>
  <c r="M4436" i="1" s="1"/>
  <c r="F4396" i="1"/>
  <c r="G4396" i="1"/>
  <c r="F4348" i="1"/>
  <c r="G4348" i="1"/>
  <c r="H4348" i="1" s="1"/>
  <c r="M4348" i="1" s="1"/>
  <c r="F4284" i="1"/>
  <c r="G4284" i="1"/>
  <c r="H4284" i="1" s="1"/>
  <c r="M4284" i="1" s="1"/>
  <c r="F4236" i="1"/>
  <c r="G4236" i="1"/>
  <c r="H4236" i="1" s="1"/>
  <c r="M4236" i="1" s="1"/>
  <c r="F4172" i="1"/>
  <c r="G4172" i="1"/>
  <c r="F4100" i="1"/>
  <c r="G4100" i="1"/>
  <c r="H4100" i="1" s="1"/>
  <c r="M4100" i="1" s="1"/>
  <c r="F4052" i="1"/>
  <c r="G4052" i="1"/>
  <c r="H4052" i="1" s="1"/>
  <c r="M4052" i="1" s="1"/>
  <c r="F4004" i="1"/>
  <c r="G4004" i="1"/>
  <c r="H4004" i="1" s="1"/>
  <c r="M4004" i="1" s="1"/>
  <c r="F3956" i="1"/>
  <c r="G3956" i="1"/>
  <c r="F3908" i="1"/>
  <c r="G3908" i="1"/>
  <c r="H3908" i="1" s="1"/>
  <c r="M3908" i="1" s="1"/>
  <c r="F3868" i="1"/>
  <c r="G3868" i="1"/>
  <c r="H3868" i="1" s="1"/>
  <c r="M3868" i="1" s="1"/>
  <c r="F3820" i="1"/>
  <c r="G3820" i="1"/>
  <c r="H3820" i="1" s="1"/>
  <c r="M3820" i="1" s="1"/>
  <c r="F3788" i="1"/>
  <c r="G3788" i="1"/>
  <c r="F3740" i="1"/>
  <c r="G3740" i="1"/>
  <c r="H3740" i="1" s="1"/>
  <c r="M3740" i="1" s="1"/>
  <c r="F3676" i="1"/>
  <c r="G3676" i="1"/>
  <c r="H3676" i="1" s="1"/>
  <c r="M3676" i="1" s="1"/>
  <c r="F3636" i="1"/>
  <c r="G3636" i="1"/>
  <c r="H3636" i="1" s="1"/>
  <c r="M3636" i="1" s="1"/>
  <c r="F3604" i="1"/>
  <c r="G3604" i="1"/>
  <c r="F3572" i="1"/>
  <c r="G3572" i="1"/>
  <c r="H3572" i="1" s="1"/>
  <c r="M3572" i="1" s="1"/>
  <c r="F3532" i="1"/>
  <c r="G3532" i="1"/>
  <c r="H3532" i="1" s="1"/>
  <c r="M3532" i="1" s="1"/>
  <c r="F3500" i="1"/>
  <c r="G3500" i="1"/>
  <c r="H3500" i="1" s="1"/>
  <c r="M3500" i="1" s="1"/>
  <c r="F3468" i="1"/>
  <c r="G3468" i="1"/>
  <c r="F3428" i="1"/>
  <c r="G3428" i="1"/>
  <c r="H3428" i="1" s="1"/>
  <c r="M3428" i="1" s="1"/>
  <c r="F3388" i="1"/>
  <c r="G3388" i="1"/>
  <c r="H3388" i="1" s="1"/>
  <c r="M3388" i="1" s="1"/>
  <c r="F3356" i="1"/>
  <c r="G3356" i="1"/>
  <c r="H3356" i="1" s="1"/>
  <c r="M3356" i="1" s="1"/>
  <c r="F3308" i="1"/>
  <c r="G3308" i="1"/>
  <c r="F3268" i="1"/>
  <c r="G3268" i="1"/>
  <c r="H3268" i="1" s="1"/>
  <c r="M3268" i="1" s="1"/>
  <c r="F3236" i="1"/>
  <c r="G3236" i="1"/>
  <c r="H3236" i="1" s="1"/>
  <c r="M3236" i="1" s="1"/>
  <c r="F3196" i="1"/>
  <c r="G3196" i="1"/>
  <c r="H3196" i="1" s="1"/>
  <c r="M3196" i="1" s="1"/>
  <c r="F3140" i="1"/>
  <c r="G3140" i="1"/>
  <c r="F3044" i="1"/>
  <c r="G3044" i="1"/>
  <c r="H3044" i="1" s="1"/>
  <c r="M3044" i="1" s="1"/>
  <c r="F2788" i="1"/>
  <c r="G2788" i="1"/>
  <c r="H2788" i="1" s="1"/>
  <c r="M2788" i="1" s="1"/>
  <c r="F932" i="1"/>
  <c r="G932" i="1"/>
  <c r="H932" i="1" s="1"/>
  <c r="M932" i="1" s="1"/>
  <c r="F8745" i="1"/>
  <c r="G8745" i="1"/>
  <c r="F8713" i="1"/>
  <c r="G8713" i="1"/>
  <c r="H8713" i="1" s="1"/>
  <c r="M8713" i="1" s="1"/>
  <c r="F8673" i="1"/>
  <c r="G8673" i="1"/>
  <c r="H8673" i="1" s="1"/>
  <c r="M8673" i="1" s="1"/>
  <c r="F8633" i="1"/>
  <c r="G8633" i="1"/>
  <c r="H8633" i="1" s="1"/>
  <c r="M8633" i="1" s="1"/>
  <c r="F8601" i="1"/>
  <c r="G8601" i="1"/>
  <c r="F8569" i="1"/>
  <c r="G8569" i="1"/>
  <c r="H8569" i="1" s="1"/>
  <c r="M8569" i="1" s="1"/>
  <c r="F8545" i="1"/>
  <c r="G8545" i="1"/>
  <c r="H8545" i="1" s="1"/>
  <c r="M8545" i="1" s="1"/>
  <c r="F8513" i="1"/>
  <c r="G8513" i="1"/>
  <c r="H8513" i="1" s="1"/>
  <c r="M8513" i="1" s="1"/>
  <c r="F8473" i="1"/>
  <c r="G8473" i="1"/>
  <c r="F8425" i="1"/>
  <c r="G8425" i="1"/>
  <c r="H8425" i="1" s="1"/>
  <c r="M8425" i="1" s="1"/>
  <c r="F8377" i="1"/>
  <c r="G8377" i="1"/>
  <c r="H8377" i="1" s="1"/>
  <c r="M8377" i="1" s="1"/>
  <c r="F8329" i="1"/>
  <c r="G8329" i="1"/>
  <c r="H8329" i="1" s="1"/>
  <c r="M8329" i="1" s="1"/>
  <c r="F8297" i="1"/>
  <c r="G8297" i="1"/>
  <c r="F8265" i="1"/>
  <c r="G8265" i="1"/>
  <c r="H8265" i="1" s="1"/>
  <c r="M8265" i="1" s="1"/>
  <c r="F8217" i="1"/>
  <c r="G8217" i="1"/>
  <c r="H8217" i="1" s="1"/>
  <c r="M8217" i="1" s="1"/>
  <c r="F8185" i="1"/>
  <c r="G8185" i="1"/>
  <c r="H8185" i="1" s="1"/>
  <c r="M8185" i="1" s="1"/>
  <c r="F8161" i="1"/>
  <c r="G8161" i="1"/>
  <c r="F8137" i="1"/>
  <c r="G8137" i="1"/>
  <c r="H8137" i="1" s="1"/>
  <c r="M8137" i="1" s="1"/>
  <c r="F8121" i="1"/>
  <c r="G8121" i="1"/>
  <c r="H8121" i="1" s="1"/>
  <c r="M8121" i="1" s="1"/>
  <c r="F8113" i="1"/>
  <c r="G8113" i="1"/>
  <c r="H8113" i="1" s="1"/>
  <c r="M8113" i="1" s="1"/>
  <c r="F8105" i="1"/>
  <c r="G8105" i="1"/>
  <c r="F8097" i="1"/>
  <c r="G8097" i="1"/>
  <c r="H8097" i="1" s="1"/>
  <c r="M8097" i="1" s="1"/>
  <c r="F8089" i="1"/>
  <c r="G8089" i="1"/>
  <c r="H8089" i="1" s="1"/>
  <c r="M8089" i="1" s="1"/>
  <c r="F8081" i="1"/>
  <c r="G8081" i="1"/>
  <c r="H8081" i="1" s="1"/>
  <c r="M8081" i="1" s="1"/>
  <c r="F8073" i="1"/>
  <c r="G8073" i="1"/>
  <c r="F8065" i="1"/>
  <c r="G8065" i="1"/>
  <c r="H8065" i="1" s="1"/>
  <c r="M8065" i="1" s="1"/>
  <c r="F8057" i="1"/>
  <c r="G8057" i="1"/>
  <c r="H8057" i="1" s="1"/>
  <c r="M8057" i="1" s="1"/>
  <c r="F8049" i="1"/>
  <c r="G8049" i="1"/>
  <c r="H8049" i="1" s="1"/>
  <c r="M8049" i="1" s="1"/>
  <c r="F8041" i="1"/>
  <c r="G8041" i="1"/>
  <c r="F8033" i="1"/>
  <c r="G8033" i="1"/>
  <c r="H8033" i="1" s="1"/>
  <c r="M8033" i="1" s="1"/>
  <c r="F8009" i="1"/>
  <c r="G8009" i="1"/>
  <c r="H8009" i="1" s="1"/>
  <c r="M8009" i="1" s="1"/>
  <c r="F8001" i="1"/>
  <c r="G8001" i="1"/>
  <c r="H8001" i="1" s="1"/>
  <c r="M8001" i="1" s="1"/>
  <c r="F7993" i="1"/>
  <c r="G7993" i="1"/>
  <c r="F7985" i="1"/>
  <c r="G7985" i="1"/>
  <c r="H7985" i="1" s="1"/>
  <c r="M7985" i="1" s="1"/>
  <c r="F7977" i="1"/>
  <c r="G7977" i="1"/>
  <c r="H7977" i="1" s="1"/>
  <c r="M7977" i="1" s="1"/>
  <c r="F7969" i="1"/>
  <c r="G7969" i="1"/>
  <c r="H7969" i="1" s="1"/>
  <c r="M7969" i="1" s="1"/>
  <c r="F7961" i="1"/>
  <c r="G7961" i="1"/>
  <c r="F7953" i="1"/>
  <c r="G7953" i="1"/>
  <c r="H7953" i="1" s="1"/>
  <c r="M7953" i="1" s="1"/>
  <c r="F7945" i="1"/>
  <c r="G7945" i="1"/>
  <c r="H7945" i="1" s="1"/>
  <c r="M7945" i="1" s="1"/>
  <c r="F7937" i="1"/>
  <c r="G7937" i="1"/>
  <c r="H7937" i="1" s="1"/>
  <c r="M7937" i="1" s="1"/>
  <c r="F7929" i="1"/>
  <c r="G7929" i="1"/>
  <c r="F7921" i="1"/>
  <c r="G7921" i="1"/>
  <c r="H7921" i="1" s="1"/>
  <c r="M7921" i="1" s="1"/>
  <c r="F7913" i="1"/>
  <c r="G7913" i="1"/>
  <c r="H7913" i="1" s="1"/>
  <c r="M7913" i="1" s="1"/>
  <c r="F7905" i="1"/>
  <c r="G7905" i="1"/>
  <c r="H7905" i="1" s="1"/>
  <c r="M7905" i="1" s="1"/>
  <c r="F7897" i="1"/>
  <c r="G7897" i="1"/>
  <c r="F7889" i="1"/>
  <c r="G7889" i="1"/>
  <c r="H7889" i="1" s="1"/>
  <c r="M7889" i="1" s="1"/>
  <c r="F7881" i="1"/>
  <c r="G7881" i="1"/>
  <c r="H7881" i="1" s="1"/>
  <c r="M7881" i="1" s="1"/>
  <c r="F7873" i="1"/>
  <c r="G7873" i="1"/>
  <c r="H7873" i="1" s="1"/>
  <c r="M7873" i="1" s="1"/>
  <c r="F7865" i="1"/>
  <c r="G7865" i="1"/>
  <c r="F7857" i="1"/>
  <c r="G7857" i="1"/>
  <c r="H7857" i="1" s="1"/>
  <c r="M7857" i="1" s="1"/>
  <c r="F7849" i="1"/>
  <c r="G7849" i="1"/>
  <c r="H7849" i="1" s="1"/>
  <c r="M7849" i="1" s="1"/>
  <c r="F7841" i="1"/>
  <c r="G7841" i="1"/>
  <c r="H7841" i="1" s="1"/>
  <c r="M7841" i="1" s="1"/>
  <c r="F7833" i="1"/>
  <c r="G7833" i="1"/>
  <c r="F7825" i="1"/>
  <c r="G7825" i="1"/>
  <c r="H7825" i="1" s="1"/>
  <c r="M7825" i="1" s="1"/>
  <c r="F7817" i="1"/>
  <c r="G7817" i="1"/>
  <c r="H7817" i="1" s="1"/>
  <c r="M7817" i="1" s="1"/>
  <c r="F7809" i="1"/>
  <c r="G7809" i="1"/>
  <c r="H7809" i="1" s="1"/>
  <c r="M7809" i="1" s="1"/>
  <c r="F7801" i="1"/>
  <c r="G7801" i="1"/>
  <c r="F7793" i="1"/>
  <c r="G7793" i="1"/>
  <c r="H7793" i="1" s="1"/>
  <c r="M7793" i="1" s="1"/>
  <c r="F7785" i="1"/>
  <c r="G7785" i="1"/>
  <c r="H7785" i="1" s="1"/>
  <c r="M7785" i="1" s="1"/>
  <c r="F7777" i="1"/>
  <c r="G7777" i="1"/>
  <c r="H7777" i="1" s="1"/>
  <c r="M7777" i="1" s="1"/>
  <c r="F7769" i="1"/>
  <c r="G7769" i="1"/>
  <c r="F7761" i="1"/>
  <c r="G7761" i="1"/>
  <c r="H7761" i="1" s="1"/>
  <c r="M7761" i="1" s="1"/>
  <c r="F7753" i="1"/>
  <c r="G7753" i="1"/>
  <c r="H7753" i="1" s="1"/>
  <c r="M7753" i="1" s="1"/>
  <c r="F7745" i="1"/>
  <c r="G7745" i="1"/>
  <c r="H7745" i="1" s="1"/>
  <c r="M7745" i="1" s="1"/>
  <c r="F7737" i="1"/>
  <c r="G7737" i="1"/>
  <c r="F7729" i="1"/>
  <c r="G7729" i="1"/>
  <c r="H7729" i="1" s="1"/>
  <c r="M7729" i="1" s="1"/>
  <c r="F7721" i="1"/>
  <c r="G7721" i="1"/>
  <c r="H7721" i="1" s="1"/>
  <c r="M7721" i="1" s="1"/>
  <c r="F7713" i="1"/>
  <c r="G7713" i="1"/>
  <c r="H7713" i="1" s="1"/>
  <c r="M7713" i="1" s="1"/>
  <c r="F7705" i="1"/>
  <c r="G7705" i="1"/>
  <c r="F7697" i="1"/>
  <c r="G7697" i="1"/>
  <c r="H7697" i="1" s="1"/>
  <c r="M7697" i="1" s="1"/>
  <c r="F7689" i="1"/>
  <c r="G7689" i="1"/>
  <c r="H7689" i="1" s="1"/>
  <c r="M7689" i="1" s="1"/>
  <c r="F7681" i="1"/>
  <c r="G7681" i="1"/>
  <c r="H7681" i="1" s="1"/>
  <c r="M7681" i="1" s="1"/>
  <c r="F7673" i="1"/>
  <c r="G7673" i="1"/>
  <c r="F7665" i="1"/>
  <c r="G7665" i="1"/>
  <c r="H7665" i="1" s="1"/>
  <c r="M7665" i="1" s="1"/>
  <c r="F7657" i="1"/>
  <c r="G7657" i="1"/>
  <c r="H7657" i="1" s="1"/>
  <c r="M7657" i="1" s="1"/>
  <c r="F7649" i="1"/>
  <c r="G7649" i="1"/>
  <c r="H7649" i="1" s="1"/>
  <c r="M7649" i="1" s="1"/>
  <c r="F7641" i="1"/>
  <c r="G7641" i="1"/>
  <c r="F7633" i="1"/>
  <c r="G7633" i="1"/>
  <c r="H7633" i="1" s="1"/>
  <c r="M7633" i="1" s="1"/>
  <c r="F7625" i="1"/>
  <c r="G7625" i="1"/>
  <c r="H7625" i="1" s="1"/>
  <c r="M7625" i="1" s="1"/>
  <c r="F7617" i="1"/>
  <c r="G7617" i="1"/>
  <c r="H7617" i="1" s="1"/>
  <c r="M7617" i="1" s="1"/>
  <c r="F7609" i="1"/>
  <c r="G7609" i="1"/>
  <c r="F7601" i="1"/>
  <c r="G7601" i="1"/>
  <c r="H7601" i="1" s="1"/>
  <c r="M7601" i="1" s="1"/>
  <c r="F7593" i="1"/>
  <c r="G7593" i="1"/>
  <c r="H7593" i="1" s="1"/>
  <c r="M7593" i="1" s="1"/>
  <c r="F7585" i="1"/>
  <c r="G7585" i="1"/>
  <c r="H7585" i="1" s="1"/>
  <c r="M7585" i="1" s="1"/>
  <c r="F7577" i="1"/>
  <c r="G7577" i="1"/>
  <c r="F7569" i="1"/>
  <c r="G7569" i="1"/>
  <c r="H7569" i="1" s="1"/>
  <c r="M7569" i="1" s="1"/>
  <c r="F7561" i="1"/>
  <c r="G7561" i="1"/>
  <c r="H7561" i="1" s="1"/>
  <c r="M7561" i="1" s="1"/>
  <c r="F7553" i="1"/>
  <c r="G7553" i="1"/>
  <c r="H7553" i="1" s="1"/>
  <c r="M7553" i="1" s="1"/>
  <c r="F7545" i="1"/>
  <c r="G7545" i="1"/>
  <c r="F7537" i="1"/>
  <c r="G7537" i="1"/>
  <c r="H7537" i="1" s="1"/>
  <c r="M7537" i="1" s="1"/>
  <c r="F7529" i="1"/>
  <c r="G7529" i="1"/>
  <c r="H7529" i="1" s="1"/>
  <c r="M7529" i="1" s="1"/>
  <c r="F7521" i="1"/>
  <c r="G7521" i="1"/>
  <c r="H7521" i="1" s="1"/>
  <c r="M7521" i="1" s="1"/>
  <c r="F7513" i="1"/>
  <c r="G7513" i="1"/>
  <c r="F7505" i="1"/>
  <c r="G7505" i="1"/>
  <c r="H7505" i="1" s="1"/>
  <c r="M7505" i="1" s="1"/>
  <c r="F7497" i="1"/>
  <c r="G7497" i="1"/>
  <c r="H7497" i="1" s="1"/>
  <c r="M7497" i="1" s="1"/>
  <c r="F7489" i="1"/>
  <c r="G7489" i="1"/>
  <c r="H7489" i="1" s="1"/>
  <c r="M7489" i="1" s="1"/>
  <c r="F7481" i="1"/>
  <c r="G7481" i="1"/>
  <c r="F7473" i="1"/>
  <c r="G7473" i="1"/>
  <c r="H7473" i="1" s="1"/>
  <c r="M7473" i="1" s="1"/>
  <c r="F7465" i="1"/>
  <c r="G7465" i="1"/>
  <c r="H7465" i="1" s="1"/>
  <c r="M7465" i="1" s="1"/>
  <c r="F7457" i="1"/>
  <c r="G7457" i="1"/>
  <c r="H7457" i="1" s="1"/>
  <c r="M7457" i="1" s="1"/>
  <c r="F7449" i="1"/>
  <c r="G7449" i="1"/>
  <c r="F7441" i="1"/>
  <c r="G7441" i="1"/>
  <c r="H7441" i="1" s="1"/>
  <c r="M7441" i="1" s="1"/>
  <c r="F7433" i="1"/>
  <c r="G7433" i="1"/>
  <c r="H7433" i="1" s="1"/>
  <c r="M7433" i="1" s="1"/>
  <c r="F7425" i="1"/>
  <c r="G7425" i="1"/>
  <c r="H7425" i="1" s="1"/>
  <c r="M7425" i="1" s="1"/>
  <c r="F7417" i="1"/>
  <c r="G7417" i="1"/>
  <c r="F7409" i="1"/>
  <c r="G7409" i="1"/>
  <c r="H7409" i="1" s="1"/>
  <c r="M7409" i="1" s="1"/>
  <c r="F7401" i="1"/>
  <c r="G7401" i="1"/>
  <c r="H7401" i="1" s="1"/>
  <c r="M7401" i="1" s="1"/>
  <c r="F7393" i="1"/>
  <c r="G7393" i="1"/>
  <c r="H7393" i="1" s="1"/>
  <c r="M7393" i="1" s="1"/>
  <c r="F7385" i="1"/>
  <c r="G7385" i="1"/>
  <c r="F7377" i="1"/>
  <c r="G7377" i="1"/>
  <c r="H7377" i="1" s="1"/>
  <c r="M7377" i="1" s="1"/>
  <c r="F7369" i="1"/>
  <c r="G7369" i="1"/>
  <c r="H7369" i="1" s="1"/>
  <c r="M7369" i="1" s="1"/>
  <c r="F7361" i="1"/>
  <c r="G7361" i="1"/>
  <c r="H7361" i="1" s="1"/>
  <c r="M7361" i="1" s="1"/>
  <c r="F7353" i="1"/>
  <c r="G7353" i="1"/>
  <c r="F7345" i="1"/>
  <c r="G7345" i="1"/>
  <c r="H7345" i="1" s="1"/>
  <c r="M7345" i="1" s="1"/>
  <c r="F7337" i="1"/>
  <c r="G7337" i="1"/>
  <c r="H7337" i="1" s="1"/>
  <c r="M7337" i="1" s="1"/>
  <c r="F7329" i="1"/>
  <c r="G7329" i="1"/>
  <c r="H7329" i="1" s="1"/>
  <c r="M7329" i="1" s="1"/>
  <c r="F7321" i="1"/>
  <c r="G7321" i="1"/>
  <c r="F7313" i="1"/>
  <c r="G7313" i="1"/>
  <c r="H7313" i="1" s="1"/>
  <c r="M7313" i="1" s="1"/>
  <c r="F7305" i="1"/>
  <c r="G7305" i="1"/>
  <c r="H7305" i="1" s="1"/>
  <c r="M7305" i="1" s="1"/>
  <c r="F7297" i="1"/>
  <c r="G7297" i="1"/>
  <c r="H7297" i="1" s="1"/>
  <c r="M7297" i="1" s="1"/>
  <c r="F7289" i="1"/>
  <c r="G7289" i="1"/>
  <c r="F7281" i="1"/>
  <c r="G7281" i="1"/>
  <c r="H7281" i="1" s="1"/>
  <c r="M7281" i="1" s="1"/>
  <c r="F7273" i="1"/>
  <c r="G7273" i="1"/>
  <c r="H7273" i="1" s="1"/>
  <c r="M7273" i="1" s="1"/>
  <c r="F7265" i="1"/>
  <c r="G7265" i="1"/>
  <c r="H7265" i="1" s="1"/>
  <c r="M7265" i="1" s="1"/>
  <c r="F7257" i="1"/>
  <c r="G7257" i="1"/>
  <c r="F7249" i="1"/>
  <c r="G7249" i="1"/>
  <c r="H7249" i="1" s="1"/>
  <c r="M7249" i="1" s="1"/>
  <c r="F7241" i="1"/>
  <c r="G7241" i="1"/>
  <c r="H7241" i="1" s="1"/>
  <c r="M7241" i="1" s="1"/>
  <c r="F7233" i="1"/>
  <c r="G7233" i="1"/>
  <c r="H7233" i="1" s="1"/>
  <c r="M7233" i="1" s="1"/>
  <c r="F7225" i="1"/>
  <c r="G7225" i="1"/>
  <c r="F7217" i="1"/>
  <c r="G7217" i="1"/>
  <c r="H7217" i="1" s="1"/>
  <c r="M7217" i="1" s="1"/>
  <c r="F8694" i="1"/>
  <c r="G8694" i="1"/>
  <c r="H8694" i="1" s="1"/>
  <c r="M8694" i="1" s="1"/>
  <c r="F8614" i="1"/>
  <c r="G8614" i="1"/>
  <c r="H8614" i="1" s="1"/>
  <c r="M8614" i="1" s="1"/>
  <c r="F8518" i="1"/>
  <c r="G8518" i="1"/>
  <c r="F8430" i="1"/>
  <c r="G8430" i="1"/>
  <c r="H8430" i="1" s="1"/>
  <c r="M8430" i="1" s="1"/>
  <c r="F8366" i="1"/>
  <c r="G8366" i="1"/>
  <c r="H8366" i="1" s="1"/>
  <c r="M8366" i="1" s="1"/>
  <c r="F8302" i="1"/>
  <c r="G8302" i="1"/>
  <c r="H8302" i="1" s="1"/>
  <c r="M8302" i="1" s="1"/>
  <c r="F8230" i="1"/>
  <c r="G8230" i="1"/>
  <c r="F8158" i="1"/>
  <c r="G8158" i="1"/>
  <c r="H8158" i="1" s="1"/>
  <c r="M8158" i="1" s="1"/>
  <c r="F8094" i="1"/>
  <c r="G8094" i="1"/>
  <c r="H8094" i="1" s="1"/>
  <c r="M8094" i="1" s="1"/>
  <c r="F8038" i="1"/>
  <c r="G8038" i="1"/>
  <c r="H8038" i="1" s="1"/>
  <c r="M8038" i="1" s="1"/>
  <c r="F7966" i="1"/>
  <c r="G7966" i="1"/>
  <c r="F7918" i="1"/>
  <c r="G7918" i="1"/>
  <c r="H7918" i="1" s="1"/>
  <c r="M7918" i="1" s="1"/>
  <c r="F7862" i="1"/>
  <c r="G7862" i="1"/>
  <c r="H7862" i="1" s="1"/>
  <c r="M7862" i="1" s="1"/>
  <c r="F7790" i="1"/>
  <c r="G7790" i="1"/>
  <c r="H7790" i="1" s="1"/>
  <c r="M7790" i="1" s="1"/>
  <c r="F7734" i="1"/>
  <c r="G7734" i="1"/>
  <c r="F7686" i="1"/>
  <c r="G7686" i="1"/>
  <c r="H7686" i="1" s="1"/>
  <c r="M7686" i="1" s="1"/>
  <c r="F7638" i="1"/>
  <c r="G7638" i="1"/>
  <c r="H7638" i="1" s="1"/>
  <c r="M7638" i="1" s="1"/>
  <c r="F7590" i="1"/>
  <c r="G7590" i="1"/>
  <c r="H7590" i="1" s="1"/>
  <c r="M7590" i="1" s="1"/>
  <c r="F7542" i="1"/>
  <c r="G7542" i="1"/>
  <c r="F7494" i="1"/>
  <c r="G7494" i="1"/>
  <c r="H7494" i="1" s="1"/>
  <c r="M7494" i="1" s="1"/>
  <c r="F7454" i="1"/>
  <c r="G7454" i="1"/>
  <c r="H7454" i="1" s="1"/>
  <c r="M7454" i="1" s="1"/>
  <c r="F7406" i="1"/>
  <c r="G7406" i="1"/>
  <c r="H7406" i="1" s="1"/>
  <c r="M7406" i="1" s="1"/>
  <c r="F7350" i="1"/>
  <c r="G7350" i="1"/>
  <c r="F7286" i="1"/>
  <c r="G7286" i="1"/>
  <c r="H7286" i="1" s="1"/>
  <c r="M7286" i="1" s="1"/>
  <c r="F7150" i="1"/>
  <c r="G7150" i="1"/>
  <c r="H7150" i="1" s="1"/>
  <c r="M7150" i="1" s="1"/>
  <c r="F8757" i="1"/>
  <c r="G8757" i="1"/>
  <c r="H8757" i="1" s="1"/>
  <c r="M8757" i="1" s="1"/>
  <c r="F8693" i="1"/>
  <c r="G8693" i="1"/>
  <c r="F8621" i="1"/>
  <c r="G8621" i="1"/>
  <c r="H8621" i="1" s="1"/>
  <c r="M8621" i="1" s="1"/>
  <c r="F8565" i="1"/>
  <c r="G8565" i="1"/>
  <c r="H8565" i="1" s="1"/>
  <c r="M8565" i="1" s="1"/>
  <c r="F8501" i="1"/>
  <c r="G8501" i="1"/>
  <c r="H8501" i="1" s="1"/>
  <c r="M8501" i="1" s="1"/>
  <c r="F8437" i="1"/>
  <c r="G8437" i="1"/>
  <c r="F8373" i="1"/>
  <c r="G8373" i="1"/>
  <c r="H8373" i="1" s="1"/>
  <c r="M8373" i="1" s="1"/>
  <c r="F8317" i="1"/>
  <c r="G8317" i="1"/>
  <c r="H8317" i="1" s="1"/>
  <c r="M8317" i="1" s="1"/>
  <c r="F8253" i="1"/>
  <c r="G8253" i="1"/>
  <c r="H8253" i="1" s="1"/>
  <c r="M8253" i="1" s="1"/>
  <c r="F8189" i="1"/>
  <c r="G8189" i="1"/>
  <c r="F8149" i="1"/>
  <c r="G8149" i="1"/>
  <c r="H8149" i="1" s="1"/>
  <c r="M8149" i="1" s="1"/>
  <c r="F8101" i="1"/>
  <c r="G8101" i="1"/>
  <c r="H8101" i="1" s="1"/>
  <c r="M8101" i="1" s="1"/>
  <c r="F8045" i="1"/>
  <c r="G8045" i="1"/>
  <c r="H8045" i="1" s="1"/>
  <c r="M8045" i="1" s="1"/>
  <c r="F7973" i="1"/>
  <c r="G7973" i="1"/>
  <c r="F7925" i="1"/>
  <c r="G7925" i="1"/>
  <c r="H7925" i="1" s="1"/>
  <c r="M7925" i="1" s="1"/>
  <c r="F7869" i="1"/>
  <c r="G7869" i="1"/>
  <c r="H7869" i="1" s="1"/>
  <c r="M7869" i="1" s="1"/>
  <c r="F7805" i="1"/>
  <c r="G7805" i="1"/>
  <c r="H7805" i="1" s="1"/>
  <c r="M7805" i="1" s="1"/>
  <c r="F7749" i="1"/>
  <c r="G7749" i="1"/>
  <c r="F7693" i="1"/>
  <c r="G7693" i="1"/>
  <c r="H7693" i="1" s="1"/>
  <c r="M7693" i="1" s="1"/>
  <c r="F7645" i="1"/>
  <c r="G7645" i="1"/>
  <c r="H7645" i="1" s="1"/>
  <c r="M7645" i="1" s="1"/>
  <c r="F7597" i="1"/>
  <c r="G7597" i="1"/>
  <c r="H7597" i="1" s="1"/>
  <c r="M7597" i="1" s="1"/>
  <c r="F7549" i="1"/>
  <c r="G7549" i="1"/>
  <c r="F7493" i="1"/>
  <c r="G7493" i="1"/>
  <c r="H7493" i="1" s="1"/>
  <c r="M7493" i="1" s="1"/>
  <c r="F7445" i="1"/>
  <c r="G7445" i="1"/>
  <c r="H7445" i="1" s="1"/>
  <c r="M7445" i="1" s="1"/>
  <c r="F7389" i="1"/>
  <c r="G7389" i="1"/>
  <c r="H7389" i="1" s="1"/>
  <c r="M7389" i="1" s="1"/>
  <c r="F7341" i="1"/>
  <c r="G7341" i="1"/>
  <c r="F7293" i="1"/>
  <c r="G7293" i="1"/>
  <c r="H7293" i="1" s="1"/>
  <c r="M7293" i="1" s="1"/>
  <c r="F7253" i="1"/>
  <c r="G7253" i="1"/>
  <c r="H7253" i="1" s="1"/>
  <c r="M7253" i="1" s="1"/>
  <c r="F7213" i="1"/>
  <c r="G7213" i="1"/>
  <c r="H7213" i="1" s="1"/>
  <c r="M7213" i="1" s="1"/>
  <c r="F7173" i="1"/>
  <c r="G7173" i="1"/>
  <c r="F7125" i="1"/>
  <c r="G7125" i="1"/>
  <c r="H7125" i="1" s="1"/>
  <c r="M7125" i="1" s="1"/>
  <c r="F7069" i="1"/>
  <c r="G7069" i="1"/>
  <c r="H7069" i="1" s="1"/>
  <c r="M7069" i="1" s="1"/>
  <c r="F7013" i="1"/>
  <c r="G7013" i="1"/>
  <c r="H7013" i="1" s="1"/>
  <c r="M7013" i="1" s="1"/>
  <c r="F6957" i="1"/>
  <c r="G6957" i="1"/>
  <c r="F6893" i="1"/>
  <c r="G6893" i="1"/>
  <c r="H6893" i="1" s="1"/>
  <c r="M6893" i="1" s="1"/>
  <c r="F6821" i="1"/>
  <c r="G6821" i="1"/>
  <c r="H6821" i="1" s="1"/>
  <c r="M6821" i="1" s="1"/>
  <c r="F6757" i="1"/>
  <c r="G6757" i="1"/>
  <c r="H6757" i="1" s="1"/>
  <c r="M6757" i="1" s="1"/>
  <c r="F6701" i="1"/>
  <c r="G6701" i="1"/>
  <c r="F6645" i="1"/>
  <c r="G6645" i="1"/>
  <c r="H6645" i="1" s="1"/>
  <c r="M6645" i="1" s="1"/>
  <c r="F6597" i="1"/>
  <c r="G6597" i="1"/>
  <c r="H6597" i="1" s="1"/>
  <c r="M6597" i="1" s="1"/>
  <c r="F6533" i="1"/>
  <c r="G6533" i="1"/>
  <c r="H6533" i="1" s="1"/>
  <c r="M6533" i="1" s="1"/>
  <c r="F6469" i="1"/>
  <c r="G6469" i="1"/>
  <c r="F6405" i="1"/>
  <c r="G6405" i="1"/>
  <c r="H6405" i="1" s="1"/>
  <c r="M6405" i="1" s="1"/>
  <c r="F6341" i="1"/>
  <c r="G6341" i="1"/>
  <c r="H6341" i="1" s="1"/>
  <c r="M6341" i="1" s="1"/>
  <c r="F6293" i="1"/>
  <c r="G6293" i="1"/>
  <c r="H6293" i="1" s="1"/>
  <c r="M6293" i="1" s="1"/>
  <c r="F6237" i="1"/>
  <c r="G6237" i="1"/>
  <c r="F6181" i="1"/>
  <c r="G6181" i="1"/>
  <c r="H6181" i="1" s="1"/>
  <c r="M6181" i="1" s="1"/>
  <c r="F6125" i="1"/>
  <c r="G6125" i="1"/>
  <c r="H6125" i="1" s="1"/>
  <c r="M6125" i="1" s="1"/>
  <c r="F6077" i="1"/>
  <c r="G6077" i="1"/>
  <c r="H6077" i="1" s="1"/>
  <c r="M6077" i="1" s="1"/>
  <c r="F6005" i="1"/>
  <c r="G6005" i="1"/>
  <c r="F5949" i="1"/>
  <c r="G5949" i="1"/>
  <c r="H5949" i="1" s="1"/>
  <c r="M5949" i="1" s="1"/>
  <c r="F5893" i="1"/>
  <c r="G5893" i="1"/>
  <c r="H5893" i="1" s="1"/>
  <c r="M5893" i="1" s="1"/>
  <c r="F5829" i="1"/>
  <c r="G5829" i="1"/>
  <c r="H5829" i="1" s="1"/>
  <c r="M5829" i="1" s="1"/>
  <c r="F5773" i="1"/>
  <c r="G5773" i="1"/>
  <c r="F5717" i="1"/>
  <c r="G5717" i="1"/>
  <c r="H5717" i="1" s="1"/>
  <c r="M5717" i="1" s="1"/>
  <c r="F5653" i="1"/>
  <c r="G5653" i="1"/>
  <c r="H5653" i="1" s="1"/>
  <c r="M5653" i="1" s="1"/>
  <c r="F5605" i="1"/>
  <c r="G5605" i="1"/>
  <c r="H5605" i="1" s="1"/>
  <c r="M5605" i="1" s="1"/>
  <c r="F5565" i="1"/>
  <c r="G5565" i="1"/>
  <c r="F5509" i="1"/>
  <c r="G5509" i="1"/>
  <c r="H5509" i="1" s="1"/>
  <c r="M5509" i="1" s="1"/>
  <c r="F5453" i="1"/>
  <c r="G5453" i="1"/>
  <c r="H5453" i="1" s="1"/>
  <c r="M5453" i="1" s="1"/>
  <c r="F5381" i="1"/>
  <c r="G5381" i="1"/>
  <c r="H5381" i="1" s="1"/>
  <c r="M5381" i="1" s="1"/>
  <c r="F5325" i="1"/>
  <c r="G5325" i="1"/>
  <c r="F5261" i="1"/>
  <c r="G5261" i="1"/>
  <c r="H5261" i="1" s="1"/>
  <c r="M5261" i="1" s="1"/>
  <c r="F5189" i="1"/>
  <c r="G5189" i="1"/>
  <c r="H5189" i="1" s="1"/>
  <c r="M5189" i="1" s="1"/>
  <c r="F5125" i="1"/>
  <c r="G5125" i="1"/>
  <c r="H5125" i="1" s="1"/>
  <c r="M5125" i="1" s="1"/>
  <c r="F5061" i="1"/>
  <c r="G5061" i="1"/>
  <c r="F5013" i="1"/>
  <c r="G5013" i="1"/>
  <c r="H5013" i="1" s="1"/>
  <c r="M5013" i="1" s="1"/>
  <c r="F4957" i="1"/>
  <c r="G4957" i="1"/>
  <c r="H4957" i="1" s="1"/>
  <c r="M4957" i="1" s="1"/>
  <c r="F4893" i="1"/>
  <c r="G4893" i="1"/>
  <c r="H4893" i="1" s="1"/>
  <c r="M4893" i="1" s="1"/>
  <c r="F4821" i="1"/>
  <c r="G4821" i="1"/>
  <c r="F4757" i="1"/>
  <c r="G4757" i="1"/>
  <c r="H4757" i="1" s="1"/>
  <c r="M4757" i="1" s="1"/>
  <c r="F4653" i="1"/>
  <c r="G4653" i="1"/>
  <c r="H4653" i="1" s="1"/>
  <c r="M4653" i="1" s="1"/>
  <c r="F4525" i="1"/>
  <c r="G4525" i="1"/>
  <c r="H4525" i="1" s="1"/>
  <c r="M4525" i="1" s="1"/>
  <c r="F4381" i="1"/>
  <c r="G4381" i="1"/>
  <c r="F4333" i="1"/>
  <c r="G4333" i="1"/>
  <c r="H4333" i="1" s="1"/>
  <c r="M4333" i="1" s="1"/>
  <c r="F4285" i="1"/>
  <c r="G4285" i="1"/>
  <c r="H4285" i="1" s="1"/>
  <c r="M4285" i="1" s="1"/>
  <c r="F4237" i="1"/>
  <c r="G4237" i="1"/>
  <c r="H4237" i="1" s="1"/>
  <c r="M4237" i="1" s="1"/>
  <c r="F4173" i="1"/>
  <c r="G4173" i="1"/>
  <c r="F4101" i="1"/>
  <c r="G4101" i="1"/>
  <c r="H4101" i="1" s="1"/>
  <c r="M4101" i="1" s="1"/>
  <c r="F4037" i="1"/>
  <c r="G4037" i="1"/>
  <c r="H4037" i="1" s="1"/>
  <c r="M4037" i="1" s="1"/>
  <c r="F3989" i="1"/>
  <c r="G3989" i="1"/>
  <c r="H3989" i="1" s="1"/>
  <c r="M3989" i="1" s="1"/>
  <c r="F3925" i="1"/>
  <c r="G3925" i="1"/>
  <c r="F3869" i="1"/>
  <c r="G3869" i="1"/>
  <c r="H3869" i="1" s="1"/>
  <c r="M3869" i="1" s="1"/>
  <c r="F3829" i="1"/>
  <c r="G3829" i="1"/>
  <c r="H3829" i="1" s="1"/>
  <c r="M3829" i="1" s="1"/>
  <c r="F3773" i="1"/>
  <c r="G3773" i="1"/>
  <c r="H3773" i="1" s="1"/>
  <c r="M3773" i="1" s="1"/>
  <c r="F3709" i="1"/>
  <c r="G3709" i="1"/>
  <c r="F3645" i="1"/>
  <c r="G3645" i="1"/>
  <c r="H3645" i="1" s="1"/>
  <c r="M3645" i="1" s="1"/>
  <c r="F3581" i="1"/>
  <c r="G3581" i="1"/>
  <c r="H3581" i="1" s="1"/>
  <c r="M3581" i="1" s="1"/>
  <c r="F3533" i="1"/>
  <c r="G3533" i="1"/>
  <c r="H3533" i="1" s="1"/>
  <c r="M3533" i="1" s="1"/>
  <c r="F3493" i="1"/>
  <c r="G3493" i="1"/>
  <c r="F3445" i="1"/>
  <c r="G3445" i="1"/>
  <c r="H3445" i="1" s="1"/>
  <c r="M3445" i="1" s="1"/>
  <c r="F3381" i="1"/>
  <c r="G3381" i="1"/>
  <c r="H3381" i="1" s="1"/>
  <c r="M3381" i="1" s="1"/>
  <c r="F3317" i="1"/>
  <c r="G3317" i="1"/>
  <c r="H3317" i="1" s="1"/>
  <c r="M3317" i="1" s="1"/>
  <c r="F3261" i="1"/>
  <c r="G3261" i="1"/>
  <c r="F3197" i="1"/>
  <c r="G3197" i="1"/>
  <c r="H3197" i="1" s="1"/>
  <c r="M3197" i="1" s="1"/>
  <c r="F3141" i="1"/>
  <c r="G3141" i="1"/>
  <c r="H3141" i="1" s="1"/>
  <c r="M3141" i="1" s="1"/>
  <c r="F3085" i="1"/>
  <c r="G3085" i="1"/>
  <c r="H3085" i="1" s="1"/>
  <c r="M3085" i="1" s="1"/>
  <c r="F3037" i="1"/>
  <c r="G3037" i="1"/>
  <c r="F2989" i="1"/>
  <c r="G2989" i="1"/>
  <c r="H2989" i="1" s="1"/>
  <c r="M2989" i="1" s="1"/>
  <c r="F2941" i="1"/>
  <c r="G2941" i="1"/>
  <c r="H2941" i="1" s="1"/>
  <c r="M2941" i="1" s="1"/>
  <c r="F2893" i="1"/>
  <c r="G2893" i="1"/>
  <c r="H2893" i="1" s="1"/>
  <c r="M2893" i="1" s="1"/>
  <c r="F2837" i="1"/>
  <c r="G2837" i="1"/>
  <c r="F2781" i="1"/>
  <c r="G2781" i="1"/>
  <c r="H2781" i="1" s="1"/>
  <c r="M2781" i="1" s="1"/>
  <c r="F2709" i="1"/>
  <c r="G2709" i="1"/>
  <c r="H2709" i="1" s="1"/>
  <c r="M2709" i="1" s="1"/>
  <c r="F2613" i="1"/>
  <c r="G2613" i="1"/>
  <c r="H2613" i="1" s="1"/>
  <c r="M2613" i="1" s="1"/>
  <c r="F2501" i="1"/>
  <c r="G2501" i="1"/>
  <c r="F2453" i="1"/>
  <c r="G2453" i="1"/>
  <c r="H2453" i="1" s="1"/>
  <c r="M2453" i="1" s="1"/>
  <c r="F2405" i="1"/>
  <c r="G2405" i="1"/>
  <c r="H2405" i="1" s="1"/>
  <c r="M2405" i="1" s="1"/>
  <c r="F2357" i="1"/>
  <c r="G2357" i="1"/>
  <c r="H2357" i="1" s="1"/>
  <c r="M2357" i="1" s="1"/>
  <c r="F2317" i="1"/>
  <c r="G2317" i="1"/>
  <c r="F2269" i="1"/>
  <c r="G2269" i="1"/>
  <c r="H2269" i="1" s="1"/>
  <c r="M2269" i="1" s="1"/>
  <c r="F2229" i="1"/>
  <c r="G2229" i="1"/>
  <c r="H2229" i="1" s="1"/>
  <c r="M2229" i="1" s="1"/>
  <c r="F2197" i="1"/>
  <c r="G2197" i="1"/>
  <c r="H2197" i="1" s="1"/>
  <c r="M2197" i="1" s="1"/>
  <c r="F2141" i="1"/>
  <c r="G2141" i="1"/>
  <c r="F2077" i="1"/>
  <c r="G2077" i="1"/>
  <c r="H2077" i="1" s="1"/>
  <c r="M2077" i="1" s="1"/>
  <c r="F2021" i="1"/>
  <c r="G2021" i="1"/>
  <c r="H2021" i="1" s="1"/>
  <c r="M2021" i="1" s="1"/>
  <c r="F1973" i="1"/>
  <c r="G1973" i="1"/>
  <c r="H1973" i="1" s="1"/>
  <c r="M1973" i="1" s="1"/>
  <c r="F1925" i="1"/>
  <c r="G1925" i="1"/>
  <c r="F1853" i="1"/>
  <c r="G1853" i="1"/>
  <c r="H1853" i="1" s="1"/>
  <c r="M1853" i="1" s="1"/>
  <c r="F1797" i="1"/>
  <c r="G1797" i="1"/>
  <c r="H1797" i="1" s="1"/>
  <c r="M1797" i="1" s="1"/>
  <c r="F1757" i="1"/>
  <c r="G1757" i="1"/>
  <c r="H1757" i="1" s="1"/>
  <c r="M1757" i="1" s="1"/>
  <c r="F1709" i="1"/>
  <c r="G1709" i="1"/>
  <c r="F1645" i="1"/>
  <c r="G1645" i="1"/>
  <c r="H1645" i="1" s="1"/>
  <c r="M1645" i="1" s="1"/>
  <c r="F1597" i="1"/>
  <c r="G1597" i="1"/>
  <c r="H1597" i="1" s="1"/>
  <c r="M1597" i="1" s="1"/>
  <c r="F1557" i="1"/>
  <c r="G1557" i="1"/>
  <c r="H1557" i="1" s="1"/>
  <c r="M1557" i="1" s="1"/>
  <c r="F1493" i="1"/>
  <c r="G1493" i="1"/>
  <c r="F1437" i="1"/>
  <c r="G1437" i="1"/>
  <c r="H1437" i="1" s="1"/>
  <c r="M1437" i="1" s="1"/>
  <c r="F1381" i="1"/>
  <c r="G1381" i="1"/>
  <c r="H1381" i="1" s="1"/>
  <c r="M1381" i="1" s="1"/>
  <c r="F1317" i="1"/>
  <c r="G1317" i="1"/>
  <c r="H1317" i="1" s="1"/>
  <c r="M1317" i="1" s="1"/>
  <c r="F1261" i="1"/>
  <c r="G1261" i="1"/>
  <c r="F1197" i="1"/>
  <c r="G1197" i="1"/>
  <c r="H1197" i="1" s="1"/>
  <c r="M1197" i="1" s="1"/>
  <c r="F1133" i="1"/>
  <c r="G1133" i="1"/>
  <c r="H1133" i="1" s="1"/>
  <c r="M1133" i="1" s="1"/>
  <c r="F1069" i="1"/>
  <c r="G1069" i="1"/>
  <c r="H1069" i="1" s="1"/>
  <c r="M1069" i="1" s="1"/>
  <c r="F1013" i="1"/>
  <c r="G1013" i="1"/>
  <c r="F949" i="1"/>
  <c r="G949" i="1"/>
  <c r="H949" i="1" s="1"/>
  <c r="M949" i="1" s="1"/>
  <c r="F853" i="1"/>
  <c r="G853" i="1"/>
  <c r="H853" i="1" s="1"/>
  <c r="M853" i="1" s="1"/>
  <c r="F693" i="1"/>
  <c r="G693" i="1"/>
  <c r="H693" i="1" s="1"/>
  <c r="M693" i="1" s="1"/>
  <c r="F429" i="1"/>
  <c r="G429" i="1"/>
  <c r="F141" i="1"/>
  <c r="G141" i="1"/>
  <c r="H141" i="1" s="1"/>
  <c r="M141" i="1" s="1"/>
  <c r="F8748" i="1"/>
  <c r="G8748" i="1"/>
  <c r="H8748" i="1" s="1"/>
  <c r="M8748" i="1" s="1"/>
  <c r="F8708" i="1"/>
  <c r="G8708" i="1"/>
  <c r="H8708" i="1" s="1"/>
  <c r="M8708" i="1" s="1"/>
  <c r="F8660" i="1"/>
  <c r="G8660" i="1"/>
  <c r="F8612" i="1"/>
  <c r="G8612" i="1"/>
  <c r="H8612" i="1" s="1"/>
  <c r="M8612" i="1" s="1"/>
  <c r="F8540" i="1"/>
  <c r="G8540" i="1"/>
  <c r="H8540" i="1" s="1"/>
  <c r="M8540" i="1" s="1"/>
  <c r="F8492" i="1"/>
  <c r="G8492" i="1"/>
  <c r="H8492" i="1" s="1"/>
  <c r="M8492" i="1" s="1"/>
  <c r="F8436" i="1"/>
  <c r="G8436" i="1"/>
  <c r="F8380" i="1"/>
  <c r="G8380" i="1"/>
  <c r="H8380" i="1" s="1"/>
  <c r="M8380" i="1" s="1"/>
  <c r="F8324" i="1"/>
  <c r="G8324" i="1"/>
  <c r="H8324" i="1" s="1"/>
  <c r="M8324" i="1" s="1"/>
  <c r="F8276" i="1"/>
  <c r="G8276" i="1"/>
  <c r="H8276" i="1" s="1"/>
  <c r="M8276" i="1" s="1"/>
  <c r="F8212" i="1"/>
  <c r="G8212" i="1"/>
  <c r="F8180" i="1"/>
  <c r="G8180" i="1"/>
  <c r="H8180" i="1" s="1"/>
  <c r="M8180" i="1" s="1"/>
  <c r="F8140" i="1"/>
  <c r="G8140" i="1"/>
  <c r="H8140" i="1" s="1"/>
  <c r="M8140" i="1" s="1"/>
  <c r="F8100" i="1"/>
  <c r="G8100" i="1"/>
  <c r="H8100" i="1" s="1"/>
  <c r="M8100" i="1" s="1"/>
  <c r="F8052" i="1"/>
  <c r="G8052" i="1"/>
  <c r="F8004" i="1"/>
  <c r="G8004" i="1"/>
  <c r="H8004" i="1" s="1"/>
  <c r="M8004" i="1" s="1"/>
  <c r="F7948" i="1"/>
  <c r="G7948" i="1"/>
  <c r="H7948" i="1" s="1"/>
  <c r="M7948" i="1" s="1"/>
  <c r="F7900" i="1"/>
  <c r="G7900" i="1"/>
  <c r="H7900" i="1" s="1"/>
  <c r="M7900" i="1" s="1"/>
  <c r="F7852" i="1"/>
  <c r="G7852" i="1"/>
  <c r="F7804" i="1"/>
  <c r="G7804" i="1"/>
  <c r="H7804" i="1" s="1"/>
  <c r="M7804" i="1" s="1"/>
  <c r="F7764" i="1"/>
  <c r="G7764" i="1"/>
  <c r="H7764" i="1" s="1"/>
  <c r="M7764" i="1" s="1"/>
  <c r="F7740" i="1"/>
  <c r="G7740" i="1"/>
  <c r="H7740" i="1" s="1"/>
  <c r="M7740" i="1" s="1"/>
  <c r="F7692" i="1"/>
  <c r="G7692" i="1"/>
  <c r="F7644" i="1"/>
  <c r="G7644" i="1"/>
  <c r="H7644" i="1" s="1"/>
  <c r="M7644" i="1" s="1"/>
  <c r="F7612" i="1"/>
  <c r="G7612" i="1"/>
  <c r="H7612" i="1" s="1"/>
  <c r="M7612" i="1" s="1"/>
  <c r="F7588" i="1"/>
  <c r="G7588" i="1"/>
  <c r="H7588" i="1" s="1"/>
  <c r="M7588" i="1" s="1"/>
  <c r="F7548" i="1"/>
  <c r="G7548" i="1"/>
  <c r="F7508" i="1"/>
  <c r="G7508" i="1"/>
  <c r="H7508" i="1" s="1"/>
  <c r="M7508" i="1" s="1"/>
  <c r="F7460" i="1"/>
  <c r="G7460" i="1"/>
  <c r="H7460" i="1" s="1"/>
  <c r="M7460" i="1" s="1"/>
  <c r="F7412" i="1"/>
  <c r="G7412" i="1"/>
  <c r="H7412" i="1" s="1"/>
  <c r="M7412" i="1" s="1"/>
  <c r="F7348" i="1"/>
  <c r="G7348" i="1"/>
  <c r="F7292" i="1"/>
  <c r="G7292" i="1"/>
  <c r="H7292" i="1" s="1"/>
  <c r="M7292" i="1" s="1"/>
  <c r="F7252" i="1"/>
  <c r="G7252" i="1"/>
  <c r="H7252" i="1" s="1"/>
  <c r="M7252" i="1" s="1"/>
  <c r="F7196" i="1"/>
  <c r="G7196" i="1"/>
  <c r="H7196" i="1" s="1"/>
  <c r="M7196" i="1" s="1"/>
  <c r="F7140" i="1"/>
  <c r="G7140" i="1"/>
  <c r="F7092" i="1"/>
  <c r="G7092" i="1"/>
  <c r="H7092" i="1" s="1"/>
  <c r="M7092" i="1" s="1"/>
  <c r="F7036" i="1"/>
  <c r="G7036" i="1"/>
  <c r="H7036" i="1" s="1"/>
  <c r="M7036" i="1" s="1"/>
  <c r="F6988" i="1"/>
  <c r="G6988" i="1"/>
  <c r="H6988" i="1" s="1"/>
  <c r="M6988" i="1" s="1"/>
  <c r="F6940" i="1"/>
  <c r="G6940" i="1"/>
  <c r="F6884" i="1"/>
  <c r="G6884" i="1"/>
  <c r="H6884" i="1" s="1"/>
  <c r="M6884" i="1" s="1"/>
  <c r="F6836" i="1"/>
  <c r="G6836" i="1"/>
  <c r="H6836" i="1" s="1"/>
  <c r="M6836" i="1" s="1"/>
  <c r="F6788" i="1"/>
  <c r="G6788" i="1"/>
  <c r="H6788" i="1" s="1"/>
  <c r="M6788" i="1" s="1"/>
  <c r="F6724" i="1"/>
  <c r="G6724" i="1"/>
  <c r="F6684" i="1"/>
  <c r="G6684" i="1"/>
  <c r="H6684" i="1" s="1"/>
  <c r="M6684" i="1" s="1"/>
  <c r="F6628" i="1"/>
  <c r="G6628" i="1"/>
  <c r="H6628" i="1" s="1"/>
  <c r="M6628" i="1" s="1"/>
  <c r="F6588" i="1"/>
  <c r="G6588" i="1"/>
  <c r="H6588" i="1" s="1"/>
  <c r="M6588" i="1" s="1"/>
  <c r="F6540" i="1"/>
  <c r="G6540" i="1"/>
  <c r="F6492" i="1"/>
  <c r="G6492" i="1"/>
  <c r="H6492" i="1" s="1"/>
  <c r="M6492" i="1" s="1"/>
  <c r="F6444" i="1"/>
  <c r="G6444" i="1"/>
  <c r="H6444" i="1" s="1"/>
  <c r="M6444" i="1" s="1"/>
  <c r="F6396" i="1"/>
  <c r="G6396" i="1"/>
  <c r="H6396" i="1" s="1"/>
  <c r="M6396" i="1" s="1"/>
  <c r="F6340" i="1"/>
  <c r="G6340" i="1"/>
  <c r="F6308" i="1"/>
  <c r="G6308" i="1"/>
  <c r="H6308" i="1" s="1"/>
  <c r="M6308" i="1" s="1"/>
  <c r="F6276" i="1"/>
  <c r="G6276" i="1"/>
  <c r="H6276" i="1" s="1"/>
  <c r="M6276" i="1" s="1"/>
  <c r="F6236" i="1"/>
  <c r="G6236" i="1"/>
  <c r="H6236" i="1" s="1"/>
  <c r="M6236" i="1" s="1"/>
  <c r="F6188" i="1"/>
  <c r="G6188" i="1"/>
  <c r="F6140" i="1"/>
  <c r="G6140" i="1"/>
  <c r="H6140" i="1" s="1"/>
  <c r="M6140" i="1" s="1"/>
  <c r="F6108" i="1"/>
  <c r="G6108" i="1"/>
  <c r="H6108" i="1" s="1"/>
  <c r="M6108" i="1" s="1"/>
  <c r="F6060" i="1"/>
  <c r="G6060" i="1"/>
  <c r="H6060" i="1" s="1"/>
  <c r="M6060" i="1" s="1"/>
  <c r="F6020" i="1"/>
  <c r="G6020" i="1"/>
  <c r="F5972" i="1"/>
  <c r="G5972" i="1"/>
  <c r="H5972" i="1" s="1"/>
  <c r="M5972" i="1" s="1"/>
  <c r="F5916" i="1"/>
  <c r="G5916" i="1"/>
  <c r="H5916" i="1" s="1"/>
  <c r="M5916" i="1" s="1"/>
  <c r="F5884" i="1"/>
  <c r="G5884" i="1"/>
  <c r="H5884" i="1" s="1"/>
  <c r="M5884" i="1" s="1"/>
  <c r="F5828" i="1"/>
  <c r="G5828" i="1"/>
  <c r="F5764" i="1"/>
  <c r="G5764" i="1"/>
  <c r="H5764" i="1" s="1"/>
  <c r="M5764" i="1" s="1"/>
  <c r="F5724" i="1"/>
  <c r="G5724" i="1"/>
  <c r="H5724" i="1" s="1"/>
  <c r="M5724" i="1" s="1"/>
  <c r="F5676" i="1"/>
  <c r="G5676" i="1"/>
  <c r="H5676" i="1" s="1"/>
  <c r="M5676" i="1" s="1"/>
  <c r="F5628" i="1"/>
  <c r="G5628" i="1"/>
  <c r="F5580" i="1"/>
  <c r="G5580" i="1"/>
  <c r="H5580" i="1" s="1"/>
  <c r="M5580" i="1" s="1"/>
  <c r="F5532" i="1"/>
  <c r="G5532" i="1"/>
  <c r="H5532" i="1" s="1"/>
  <c r="M5532" i="1" s="1"/>
  <c r="F5516" i="1"/>
  <c r="G5516" i="1"/>
  <c r="H5516" i="1" s="1"/>
  <c r="M5516" i="1" s="1"/>
  <c r="F5492" i="1"/>
  <c r="G5492" i="1"/>
  <c r="F5468" i="1"/>
  <c r="G5468" i="1"/>
  <c r="H5468" i="1" s="1"/>
  <c r="M5468" i="1" s="1"/>
  <c r="F5436" i="1"/>
  <c r="G5436" i="1"/>
  <c r="H5436" i="1" s="1"/>
  <c r="M5436" i="1" s="1"/>
  <c r="F5412" i="1"/>
  <c r="G5412" i="1"/>
  <c r="H5412" i="1" s="1"/>
  <c r="M5412" i="1" s="1"/>
  <c r="F5372" i="1"/>
  <c r="G5372" i="1"/>
  <c r="F5324" i="1"/>
  <c r="G5324" i="1"/>
  <c r="H5324" i="1" s="1"/>
  <c r="M5324" i="1" s="1"/>
  <c r="F5284" i="1"/>
  <c r="G5284" i="1"/>
  <c r="H5284" i="1" s="1"/>
  <c r="M5284" i="1" s="1"/>
  <c r="F5244" i="1"/>
  <c r="G5244" i="1"/>
  <c r="H5244" i="1" s="1"/>
  <c r="M5244" i="1" s="1"/>
  <c r="F5212" i="1"/>
  <c r="G5212" i="1"/>
  <c r="F5164" i="1"/>
  <c r="G5164" i="1"/>
  <c r="H5164" i="1" s="1"/>
  <c r="M5164" i="1" s="1"/>
  <c r="F5100" i="1"/>
  <c r="G5100" i="1"/>
  <c r="H5100" i="1" s="1"/>
  <c r="M5100" i="1" s="1"/>
  <c r="F5052" i="1"/>
  <c r="G5052" i="1"/>
  <c r="H5052" i="1" s="1"/>
  <c r="M5052" i="1" s="1"/>
  <c r="F5004" i="1"/>
  <c r="G5004" i="1"/>
  <c r="F4956" i="1"/>
  <c r="G4956" i="1"/>
  <c r="H4956" i="1" s="1"/>
  <c r="M4956" i="1" s="1"/>
  <c r="F4924" i="1"/>
  <c r="G4924" i="1"/>
  <c r="H4924" i="1" s="1"/>
  <c r="M4924" i="1" s="1"/>
  <c r="F4868" i="1"/>
  <c r="G4868" i="1"/>
  <c r="H4868" i="1" s="1"/>
  <c r="M4868" i="1" s="1"/>
  <c r="F4828" i="1"/>
  <c r="G4828" i="1"/>
  <c r="F4788" i="1"/>
  <c r="G4788" i="1"/>
  <c r="H4788" i="1" s="1"/>
  <c r="M4788" i="1" s="1"/>
  <c r="F4740" i="1"/>
  <c r="G4740" i="1"/>
  <c r="H4740" i="1" s="1"/>
  <c r="M4740" i="1" s="1"/>
  <c r="F4700" i="1"/>
  <c r="G4700" i="1"/>
  <c r="H4700" i="1" s="1"/>
  <c r="M4700" i="1" s="1"/>
  <c r="F4652" i="1"/>
  <c r="G4652" i="1"/>
  <c r="F4588" i="1"/>
  <c r="G4588" i="1"/>
  <c r="H4588" i="1" s="1"/>
  <c r="M4588" i="1" s="1"/>
  <c r="F4548" i="1"/>
  <c r="G4548" i="1"/>
  <c r="H4548" i="1" s="1"/>
  <c r="M4548" i="1" s="1"/>
  <c r="F4508" i="1"/>
  <c r="G4508" i="1"/>
  <c r="H4508" i="1" s="1"/>
  <c r="M4508" i="1" s="1"/>
  <c r="F4476" i="1"/>
  <c r="G4476" i="1"/>
  <c r="F4428" i="1"/>
  <c r="G4428" i="1"/>
  <c r="H4428" i="1" s="1"/>
  <c r="M4428" i="1" s="1"/>
  <c r="F4372" i="1"/>
  <c r="G4372" i="1"/>
  <c r="H4372" i="1" s="1"/>
  <c r="M4372" i="1" s="1"/>
  <c r="F4332" i="1"/>
  <c r="G4332" i="1"/>
  <c r="H4332" i="1" s="1"/>
  <c r="M4332" i="1" s="1"/>
  <c r="F4292" i="1"/>
  <c r="G4292" i="1"/>
  <c r="F4244" i="1"/>
  <c r="G4244" i="1"/>
  <c r="H4244" i="1" s="1"/>
  <c r="M4244" i="1" s="1"/>
  <c r="F4212" i="1"/>
  <c r="G4212" i="1"/>
  <c r="H4212" i="1" s="1"/>
  <c r="M4212" i="1" s="1"/>
  <c r="F4180" i="1"/>
  <c r="G4180" i="1"/>
  <c r="H4180" i="1" s="1"/>
  <c r="M4180" i="1" s="1"/>
  <c r="F4132" i="1"/>
  <c r="G4132" i="1"/>
  <c r="F4092" i="1"/>
  <c r="G4092" i="1"/>
  <c r="H4092" i="1" s="1"/>
  <c r="M4092" i="1" s="1"/>
  <c r="F4044" i="1"/>
  <c r="G4044" i="1"/>
  <c r="H4044" i="1" s="1"/>
  <c r="M4044" i="1" s="1"/>
  <c r="F4020" i="1"/>
  <c r="G4020" i="1"/>
  <c r="H4020" i="1" s="1"/>
  <c r="M4020" i="1" s="1"/>
  <c r="F3988" i="1"/>
  <c r="G3988" i="1"/>
  <c r="F3940" i="1"/>
  <c r="G3940" i="1"/>
  <c r="H3940" i="1" s="1"/>
  <c r="M3940" i="1" s="1"/>
  <c r="F3900" i="1"/>
  <c r="G3900" i="1"/>
  <c r="H3900" i="1" s="1"/>
  <c r="M3900" i="1" s="1"/>
  <c r="F3852" i="1"/>
  <c r="G3852" i="1"/>
  <c r="H3852" i="1" s="1"/>
  <c r="M3852" i="1" s="1"/>
  <c r="F3828" i="1"/>
  <c r="G3828" i="1"/>
  <c r="F3780" i="1"/>
  <c r="G3780" i="1"/>
  <c r="H3780" i="1" s="1"/>
  <c r="M3780" i="1" s="1"/>
  <c r="F3748" i="1"/>
  <c r="G3748" i="1"/>
  <c r="H3748" i="1" s="1"/>
  <c r="M3748" i="1" s="1"/>
  <c r="F3708" i="1"/>
  <c r="G3708" i="1"/>
  <c r="H3708" i="1" s="1"/>
  <c r="M3708" i="1" s="1"/>
  <c r="F3668" i="1"/>
  <c r="G3668" i="1"/>
  <c r="F3628" i="1"/>
  <c r="G3628" i="1"/>
  <c r="H3628" i="1" s="1"/>
  <c r="M3628" i="1" s="1"/>
  <c r="F3596" i="1"/>
  <c r="G3596" i="1"/>
  <c r="H3596" i="1" s="1"/>
  <c r="M3596" i="1" s="1"/>
  <c r="F3564" i="1"/>
  <c r="G3564" i="1"/>
  <c r="H3564" i="1" s="1"/>
  <c r="M3564" i="1" s="1"/>
  <c r="F3524" i="1"/>
  <c r="G3524" i="1"/>
  <c r="F3492" i="1"/>
  <c r="G3492" i="1"/>
  <c r="H3492" i="1" s="1"/>
  <c r="M3492" i="1" s="1"/>
  <c r="F3460" i="1"/>
  <c r="G3460" i="1"/>
  <c r="H3460" i="1" s="1"/>
  <c r="M3460" i="1" s="1"/>
  <c r="F3420" i="1"/>
  <c r="G3420" i="1"/>
  <c r="H3420" i="1" s="1"/>
  <c r="M3420" i="1" s="1"/>
  <c r="F3364" i="1"/>
  <c r="G3364" i="1"/>
  <c r="F3332" i="1"/>
  <c r="G3332" i="1"/>
  <c r="H3332" i="1" s="1"/>
  <c r="M3332" i="1" s="1"/>
  <c r="F3300" i="1"/>
  <c r="G3300" i="1"/>
  <c r="H3300" i="1" s="1"/>
  <c r="M3300" i="1" s="1"/>
  <c r="F3276" i="1"/>
  <c r="G3276" i="1"/>
  <c r="H3276" i="1" s="1"/>
  <c r="M3276" i="1" s="1"/>
  <c r="F3228" i="1"/>
  <c r="G3228" i="1"/>
  <c r="F3164" i="1"/>
  <c r="G3164" i="1"/>
  <c r="H3164" i="1" s="1"/>
  <c r="M3164" i="1" s="1"/>
  <c r="F3060" i="1"/>
  <c r="G3060" i="1"/>
  <c r="H3060" i="1" s="1"/>
  <c r="M3060" i="1" s="1"/>
  <c r="F2796" i="1"/>
  <c r="G2796" i="1"/>
  <c r="H2796" i="1" s="1"/>
  <c r="M2796" i="1" s="1"/>
  <c r="F940" i="1"/>
  <c r="G940" i="1"/>
  <c r="F8761" i="1"/>
  <c r="G8761" i="1"/>
  <c r="H8761" i="1" s="1"/>
  <c r="M8761" i="1" s="1"/>
  <c r="F8737" i="1"/>
  <c r="G8737" i="1"/>
  <c r="H8737" i="1" s="1"/>
  <c r="M8737" i="1" s="1"/>
  <c r="F8721" i="1"/>
  <c r="G8721" i="1"/>
  <c r="H8721" i="1" s="1"/>
  <c r="M8721" i="1" s="1"/>
  <c r="F8697" i="1"/>
  <c r="G8697" i="1"/>
  <c r="F8657" i="1"/>
  <c r="G8657" i="1"/>
  <c r="H8657" i="1" s="1"/>
  <c r="M8657" i="1" s="1"/>
  <c r="F8641" i="1"/>
  <c r="G8641" i="1"/>
  <c r="H8641" i="1" s="1"/>
  <c r="M8641" i="1" s="1"/>
  <c r="F8617" i="1"/>
  <c r="G8617" i="1"/>
  <c r="H8617" i="1" s="1"/>
  <c r="M8617" i="1" s="1"/>
  <c r="F8585" i="1"/>
  <c r="G8585" i="1"/>
  <c r="F8553" i="1"/>
  <c r="G8553" i="1"/>
  <c r="H8553" i="1" s="1"/>
  <c r="M8553" i="1" s="1"/>
  <c r="F8529" i="1"/>
  <c r="G8529" i="1"/>
  <c r="H8529" i="1" s="1"/>
  <c r="M8529" i="1" s="1"/>
  <c r="F8505" i="1"/>
  <c r="G8505" i="1"/>
  <c r="H8505" i="1" s="1"/>
  <c r="M8505" i="1" s="1"/>
  <c r="F8489" i="1"/>
  <c r="G8489" i="1"/>
  <c r="F8465" i="1"/>
  <c r="G8465" i="1"/>
  <c r="H8465" i="1" s="1"/>
  <c r="M8465" i="1" s="1"/>
  <c r="F8441" i="1"/>
  <c r="G8441" i="1"/>
  <c r="H8441" i="1" s="1"/>
  <c r="M8441" i="1" s="1"/>
  <c r="F8417" i="1"/>
  <c r="G8417" i="1"/>
  <c r="H8417" i="1" s="1"/>
  <c r="M8417" i="1" s="1"/>
  <c r="F8401" i="1"/>
  <c r="G8401" i="1"/>
  <c r="F8393" i="1"/>
  <c r="G8393" i="1"/>
  <c r="H8393" i="1" s="1"/>
  <c r="M8393" i="1" s="1"/>
  <c r="F8369" i="1"/>
  <c r="G8369" i="1"/>
  <c r="H8369" i="1" s="1"/>
  <c r="M8369" i="1" s="1"/>
  <c r="F8353" i="1"/>
  <c r="G8353" i="1"/>
  <c r="H8353" i="1" s="1"/>
  <c r="M8353" i="1" s="1"/>
  <c r="F8345" i="1"/>
  <c r="G8345" i="1"/>
  <c r="F8321" i="1"/>
  <c r="G8321" i="1"/>
  <c r="H8321" i="1" s="1"/>
  <c r="M8321" i="1" s="1"/>
  <c r="F8305" i="1"/>
  <c r="G8305" i="1"/>
  <c r="H8305" i="1" s="1"/>
  <c r="M8305" i="1" s="1"/>
  <c r="F8289" i="1"/>
  <c r="G8289" i="1"/>
  <c r="H8289" i="1" s="1"/>
  <c r="M8289" i="1" s="1"/>
  <c r="F8273" i="1"/>
  <c r="G8273" i="1"/>
  <c r="F8249" i="1"/>
  <c r="G8249" i="1"/>
  <c r="H8249" i="1" s="1"/>
  <c r="M8249" i="1" s="1"/>
  <c r="F8241" i="1"/>
  <c r="G8241" i="1"/>
  <c r="H8241" i="1" s="1"/>
  <c r="M8241" i="1" s="1"/>
  <c r="F8209" i="1"/>
  <c r="G8209" i="1"/>
  <c r="H8209" i="1" s="1"/>
  <c r="M8209" i="1" s="1"/>
  <c r="F8193" i="1"/>
  <c r="G8193" i="1"/>
  <c r="F8169" i="1"/>
  <c r="G8169" i="1"/>
  <c r="H8169" i="1" s="1"/>
  <c r="M8169" i="1" s="1"/>
  <c r="F8145" i="1"/>
  <c r="G8145" i="1"/>
  <c r="H8145" i="1" s="1"/>
  <c r="M8145" i="1" s="1"/>
  <c r="F8017" i="1"/>
  <c r="G8017" i="1"/>
  <c r="H8017" i="1" s="1"/>
  <c r="M8017" i="1" s="1"/>
  <c r="F8760" i="1"/>
  <c r="G8760" i="1"/>
  <c r="F8752" i="1"/>
  <c r="G8752" i="1"/>
  <c r="H8752" i="1" s="1"/>
  <c r="M8752" i="1" s="1"/>
  <c r="F8744" i="1"/>
  <c r="G8744" i="1"/>
  <c r="H8744" i="1" s="1"/>
  <c r="M8744" i="1" s="1"/>
  <c r="F8736" i="1"/>
  <c r="G8736" i="1"/>
  <c r="H8736" i="1" s="1"/>
  <c r="M8736" i="1" s="1"/>
  <c r="F8728" i="1"/>
  <c r="G8728" i="1"/>
  <c r="F8720" i="1"/>
  <c r="G8720" i="1"/>
  <c r="H8720" i="1" s="1"/>
  <c r="M8720" i="1" s="1"/>
  <c r="F8712" i="1"/>
  <c r="G8712" i="1"/>
  <c r="H8712" i="1" s="1"/>
  <c r="M8712" i="1" s="1"/>
  <c r="F8704" i="1"/>
  <c r="G8704" i="1"/>
  <c r="H8704" i="1" s="1"/>
  <c r="M8704" i="1" s="1"/>
  <c r="F8696" i="1"/>
  <c r="G8696" i="1"/>
  <c r="F8688" i="1"/>
  <c r="G8688" i="1"/>
  <c r="H8688" i="1" s="1"/>
  <c r="M8688" i="1" s="1"/>
  <c r="F8680" i="1"/>
  <c r="G8680" i="1"/>
  <c r="H8680" i="1" s="1"/>
  <c r="M8680" i="1" s="1"/>
  <c r="F8672" i="1"/>
  <c r="G8672" i="1"/>
  <c r="H8672" i="1" s="1"/>
  <c r="M8672" i="1" s="1"/>
  <c r="F8664" i="1"/>
  <c r="G8664" i="1"/>
  <c r="F8656" i="1"/>
  <c r="G8656" i="1"/>
  <c r="H8656" i="1" s="1"/>
  <c r="M8656" i="1" s="1"/>
  <c r="F8648" i="1"/>
  <c r="G8648" i="1"/>
  <c r="H8648" i="1" s="1"/>
  <c r="M8648" i="1" s="1"/>
  <c r="F8640" i="1"/>
  <c r="G8640" i="1"/>
  <c r="H8640" i="1" s="1"/>
  <c r="M8640" i="1" s="1"/>
  <c r="F8632" i="1"/>
  <c r="G8632" i="1"/>
  <c r="F8624" i="1"/>
  <c r="G8624" i="1"/>
  <c r="H8624" i="1" s="1"/>
  <c r="M8624" i="1" s="1"/>
  <c r="F8616" i="1"/>
  <c r="G8616" i="1"/>
  <c r="H8616" i="1" s="1"/>
  <c r="M8616" i="1" s="1"/>
  <c r="F8608" i="1"/>
  <c r="G8608" i="1"/>
  <c r="H8608" i="1" s="1"/>
  <c r="M8608" i="1" s="1"/>
  <c r="F8600" i="1"/>
  <c r="G8600" i="1"/>
  <c r="F8592" i="1"/>
  <c r="G8592" i="1"/>
  <c r="H8592" i="1" s="1"/>
  <c r="M8592" i="1" s="1"/>
  <c r="F8584" i="1"/>
  <c r="G8584" i="1"/>
  <c r="H8584" i="1" s="1"/>
  <c r="M8584" i="1" s="1"/>
  <c r="F8576" i="1"/>
  <c r="G8576" i="1"/>
  <c r="H8576" i="1" s="1"/>
  <c r="M8576" i="1" s="1"/>
  <c r="F8568" i="1"/>
  <c r="G8568" i="1"/>
  <c r="F8560" i="1"/>
  <c r="G8560" i="1"/>
  <c r="H8560" i="1" s="1"/>
  <c r="M8560" i="1" s="1"/>
  <c r="F8552" i="1"/>
  <c r="G8552" i="1"/>
  <c r="H8552" i="1" s="1"/>
  <c r="M8552" i="1" s="1"/>
  <c r="F8544" i="1"/>
  <c r="G8544" i="1"/>
  <c r="H8544" i="1" s="1"/>
  <c r="M8544" i="1" s="1"/>
  <c r="F8536" i="1"/>
  <c r="G8536" i="1"/>
  <c r="F8528" i="1"/>
  <c r="G8528" i="1"/>
  <c r="H8528" i="1" s="1"/>
  <c r="M8528" i="1" s="1"/>
  <c r="F8520" i="1"/>
  <c r="G8520" i="1"/>
  <c r="H8520" i="1" s="1"/>
  <c r="M8520" i="1" s="1"/>
  <c r="F8512" i="1"/>
  <c r="G8512" i="1"/>
  <c r="H8512" i="1" s="1"/>
  <c r="M8512" i="1" s="1"/>
  <c r="F8504" i="1"/>
  <c r="G8504" i="1"/>
  <c r="F8496" i="1"/>
  <c r="G8496" i="1"/>
  <c r="H8496" i="1" s="1"/>
  <c r="M8496" i="1" s="1"/>
  <c r="F8488" i="1"/>
  <c r="G8488" i="1"/>
  <c r="H8488" i="1" s="1"/>
  <c r="M8488" i="1" s="1"/>
  <c r="F8480" i="1"/>
  <c r="G8480" i="1"/>
  <c r="H8480" i="1" s="1"/>
  <c r="M8480" i="1" s="1"/>
  <c r="F8472" i="1"/>
  <c r="G8472" i="1"/>
  <c r="F8464" i="1"/>
  <c r="G8464" i="1"/>
  <c r="H8464" i="1" s="1"/>
  <c r="M8464" i="1" s="1"/>
  <c r="F8456" i="1"/>
  <c r="G8456" i="1"/>
  <c r="H8456" i="1" s="1"/>
  <c r="M8456" i="1" s="1"/>
  <c r="F8448" i="1"/>
  <c r="G8448" i="1"/>
  <c r="H8448" i="1" s="1"/>
  <c r="M8448" i="1" s="1"/>
  <c r="F8440" i="1"/>
  <c r="G8440" i="1"/>
  <c r="F8432" i="1"/>
  <c r="G8432" i="1"/>
  <c r="H8432" i="1" s="1"/>
  <c r="M8432" i="1" s="1"/>
  <c r="F8424" i="1"/>
  <c r="G8424" i="1"/>
  <c r="H8424" i="1" s="1"/>
  <c r="M8424" i="1" s="1"/>
  <c r="F8416" i="1"/>
  <c r="G8416" i="1"/>
  <c r="H8416" i="1" s="1"/>
  <c r="M8416" i="1" s="1"/>
  <c r="F8408" i="1"/>
  <c r="G8408" i="1"/>
  <c r="F8400" i="1"/>
  <c r="G8400" i="1"/>
  <c r="H8400" i="1" s="1"/>
  <c r="M8400" i="1" s="1"/>
  <c r="F8392" i="1"/>
  <c r="G8392" i="1"/>
  <c r="H8392" i="1" s="1"/>
  <c r="M8392" i="1" s="1"/>
  <c r="F8384" i="1"/>
  <c r="G8384" i="1"/>
  <c r="H8384" i="1" s="1"/>
  <c r="M8384" i="1" s="1"/>
  <c r="F8376" i="1"/>
  <c r="G8376" i="1"/>
  <c r="F8368" i="1"/>
  <c r="G8368" i="1"/>
  <c r="H8368" i="1" s="1"/>
  <c r="M8368" i="1" s="1"/>
  <c r="F8360" i="1"/>
  <c r="G8360" i="1"/>
  <c r="H8360" i="1" s="1"/>
  <c r="M8360" i="1" s="1"/>
  <c r="F8352" i="1"/>
  <c r="G8352" i="1"/>
  <c r="H8352" i="1" s="1"/>
  <c r="M8352" i="1" s="1"/>
  <c r="F8344" i="1"/>
  <c r="G8344" i="1"/>
  <c r="F8336" i="1"/>
  <c r="G8336" i="1"/>
  <c r="H8336" i="1" s="1"/>
  <c r="M8336" i="1" s="1"/>
  <c r="F8328" i="1"/>
  <c r="G8328" i="1"/>
  <c r="H8328" i="1" s="1"/>
  <c r="M8328" i="1" s="1"/>
  <c r="F8320" i="1"/>
  <c r="G8320" i="1"/>
  <c r="H8320" i="1" s="1"/>
  <c r="M8320" i="1" s="1"/>
  <c r="F8312" i="1"/>
  <c r="G8312" i="1"/>
  <c r="F8304" i="1"/>
  <c r="G8304" i="1"/>
  <c r="H8304" i="1" s="1"/>
  <c r="M8304" i="1" s="1"/>
  <c r="F8296" i="1"/>
  <c r="G8296" i="1"/>
  <c r="H8296" i="1" s="1"/>
  <c r="M8296" i="1" s="1"/>
  <c r="F8288" i="1"/>
  <c r="G8288" i="1"/>
  <c r="H8288" i="1" s="1"/>
  <c r="M8288" i="1" s="1"/>
  <c r="F8280" i="1"/>
  <c r="G8280" i="1"/>
  <c r="F8272" i="1"/>
  <c r="G8272" i="1"/>
  <c r="H8272" i="1" s="1"/>
  <c r="M8272" i="1" s="1"/>
  <c r="F8264" i="1"/>
  <c r="G8264" i="1"/>
  <c r="H8264" i="1" s="1"/>
  <c r="M8264" i="1" s="1"/>
  <c r="F8256" i="1"/>
  <c r="G8256" i="1"/>
  <c r="H8256" i="1" s="1"/>
  <c r="M8256" i="1" s="1"/>
  <c r="F8248" i="1"/>
  <c r="G8248" i="1"/>
  <c r="F8240" i="1"/>
  <c r="G8240" i="1"/>
  <c r="H8240" i="1" s="1"/>
  <c r="M8240" i="1" s="1"/>
  <c r="F8232" i="1"/>
  <c r="G8232" i="1"/>
  <c r="H8232" i="1" s="1"/>
  <c r="M8232" i="1" s="1"/>
  <c r="F8224" i="1"/>
  <c r="G8224" i="1"/>
  <c r="H8224" i="1" s="1"/>
  <c r="M8224" i="1" s="1"/>
  <c r="F8216" i="1"/>
  <c r="G8216" i="1"/>
  <c r="F8208" i="1"/>
  <c r="G8208" i="1"/>
  <c r="H8208" i="1" s="1"/>
  <c r="M8208" i="1" s="1"/>
  <c r="F8200" i="1"/>
  <c r="G8200" i="1"/>
  <c r="H8200" i="1" s="1"/>
  <c r="M8200" i="1" s="1"/>
  <c r="F8192" i="1"/>
  <c r="G8192" i="1"/>
  <c r="H8192" i="1" s="1"/>
  <c r="M8192" i="1" s="1"/>
  <c r="F8718" i="1"/>
  <c r="G8718" i="1"/>
  <c r="F8654" i="1"/>
  <c r="G8654" i="1"/>
  <c r="H8654" i="1" s="1"/>
  <c r="M8654" i="1" s="1"/>
  <c r="F8598" i="1"/>
  <c r="G8598" i="1"/>
  <c r="H8598" i="1" s="1"/>
  <c r="M8598" i="1" s="1"/>
  <c r="F8542" i="1"/>
  <c r="G8542" i="1"/>
  <c r="H8542" i="1" s="1"/>
  <c r="M8542" i="1" s="1"/>
  <c r="F8486" i="1"/>
  <c r="G8486" i="1"/>
  <c r="F8446" i="1"/>
  <c r="G8446" i="1"/>
  <c r="H8446" i="1" s="1"/>
  <c r="M8446" i="1" s="1"/>
  <c r="F8398" i="1"/>
  <c r="G8398" i="1"/>
  <c r="H8398" i="1" s="1"/>
  <c r="M8398" i="1" s="1"/>
  <c r="F8326" i="1"/>
  <c r="G8326" i="1"/>
  <c r="H8326" i="1" s="1"/>
  <c r="M8326" i="1" s="1"/>
  <c r="F8262" i="1"/>
  <c r="G8262" i="1"/>
  <c r="F8190" i="1"/>
  <c r="G8190" i="1"/>
  <c r="H8190" i="1" s="1"/>
  <c r="M8190" i="1" s="1"/>
  <c r="F8118" i="1"/>
  <c r="G8118" i="1"/>
  <c r="H8118" i="1" s="1"/>
  <c r="M8118" i="1" s="1"/>
  <c r="F8054" i="1"/>
  <c r="G8054" i="1"/>
  <c r="H8054" i="1" s="1"/>
  <c r="M8054" i="1" s="1"/>
  <c r="F7998" i="1"/>
  <c r="G7998" i="1"/>
  <c r="F7934" i="1"/>
  <c r="G7934" i="1"/>
  <c r="H7934" i="1" s="1"/>
  <c r="M7934" i="1" s="1"/>
  <c r="F7886" i="1"/>
  <c r="G7886" i="1"/>
  <c r="H7886" i="1" s="1"/>
  <c r="M7886" i="1" s="1"/>
  <c r="F7822" i="1"/>
  <c r="G7822" i="1"/>
  <c r="H7822" i="1" s="1"/>
  <c r="M7822" i="1" s="1"/>
  <c r="F7750" i="1"/>
  <c r="G7750" i="1"/>
  <c r="F7678" i="1"/>
  <c r="G7678" i="1"/>
  <c r="H7678" i="1" s="1"/>
  <c r="M7678" i="1" s="1"/>
  <c r="F7622" i="1"/>
  <c r="G7622" i="1"/>
  <c r="H7622" i="1" s="1"/>
  <c r="M7622" i="1" s="1"/>
  <c r="F7558" i="1"/>
  <c r="G7558" i="1"/>
  <c r="H7558" i="1" s="1"/>
  <c r="M7558" i="1" s="1"/>
  <c r="F7510" i="1"/>
  <c r="G7510" i="1"/>
  <c r="F7462" i="1"/>
  <c r="G7462" i="1"/>
  <c r="H7462" i="1" s="1"/>
  <c r="M7462" i="1" s="1"/>
  <c r="F7390" i="1"/>
  <c r="G7390" i="1"/>
  <c r="H7390" i="1" s="1"/>
  <c r="M7390" i="1" s="1"/>
  <c r="F7326" i="1"/>
  <c r="G7326" i="1"/>
  <c r="H7326" i="1" s="1"/>
  <c r="M7326" i="1" s="1"/>
  <c r="F7270" i="1"/>
  <c r="G7270" i="1"/>
  <c r="F7222" i="1"/>
  <c r="G7222" i="1"/>
  <c r="H7222" i="1" s="1"/>
  <c r="M7222" i="1" s="1"/>
  <c r="F7142" i="1"/>
  <c r="G7142" i="1"/>
  <c r="H7142" i="1" s="1"/>
  <c r="M7142" i="1" s="1"/>
  <c r="F8717" i="1"/>
  <c r="G8717" i="1"/>
  <c r="H8717" i="1" s="1"/>
  <c r="M8717" i="1" s="1"/>
  <c r="F8661" i="1"/>
  <c r="G8661" i="1"/>
  <c r="F8605" i="1"/>
  <c r="G8605" i="1"/>
  <c r="H8605" i="1" s="1"/>
  <c r="M8605" i="1" s="1"/>
  <c r="F8557" i="1"/>
  <c r="G8557" i="1"/>
  <c r="H8557" i="1" s="1"/>
  <c r="M8557" i="1" s="1"/>
  <c r="F8517" i="1"/>
  <c r="G8517" i="1"/>
  <c r="H8517" i="1" s="1"/>
  <c r="M8517" i="1" s="1"/>
  <c r="F8461" i="1"/>
  <c r="G8461" i="1"/>
  <c r="F8405" i="1"/>
  <c r="G8405" i="1"/>
  <c r="H8405" i="1" s="1"/>
  <c r="M8405" i="1" s="1"/>
  <c r="F8349" i="1"/>
  <c r="G8349" i="1"/>
  <c r="H8349" i="1" s="1"/>
  <c r="M8349" i="1" s="1"/>
  <c r="F8285" i="1"/>
  <c r="G8285" i="1"/>
  <c r="H8285" i="1" s="1"/>
  <c r="M8285" i="1" s="1"/>
  <c r="F8213" i="1"/>
  <c r="G8213" i="1"/>
  <c r="F8141" i="1"/>
  <c r="G8141" i="1"/>
  <c r="H8141" i="1" s="1"/>
  <c r="M8141" i="1" s="1"/>
  <c r="F8069" i="1"/>
  <c r="G8069" i="1"/>
  <c r="H8069" i="1" s="1"/>
  <c r="M8069" i="1" s="1"/>
  <c r="F8013" i="1"/>
  <c r="G8013" i="1"/>
  <c r="H8013" i="1" s="1"/>
  <c r="M8013" i="1" s="1"/>
  <c r="F7965" i="1"/>
  <c r="G7965" i="1"/>
  <c r="F7909" i="1"/>
  <c r="G7909" i="1"/>
  <c r="H7909" i="1" s="1"/>
  <c r="M7909" i="1" s="1"/>
  <c r="F7861" i="1"/>
  <c r="G7861" i="1"/>
  <c r="H7861" i="1" s="1"/>
  <c r="M7861" i="1" s="1"/>
  <c r="F7813" i="1"/>
  <c r="G7813" i="1"/>
  <c r="H7813" i="1" s="1"/>
  <c r="M7813" i="1" s="1"/>
  <c r="F7765" i="1"/>
  <c r="G7765" i="1"/>
  <c r="F7709" i="1"/>
  <c r="G7709" i="1"/>
  <c r="H7709" i="1" s="1"/>
  <c r="M7709" i="1" s="1"/>
  <c r="F7661" i="1"/>
  <c r="G7661" i="1"/>
  <c r="H7661" i="1" s="1"/>
  <c r="M7661" i="1" s="1"/>
  <c r="F7605" i="1"/>
  <c r="G7605" i="1"/>
  <c r="H7605" i="1" s="1"/>
  <c r="M7605" i="1" s="1"/>
  <c r="F7565" i="1"/>
  <c r="G7565" i="1"/>
  <c r="F7517" i="1"/>
  <c r="G7517" i="1"/>
  <c r="H7517" i="1" s="1"/>
  <c r="M7517" i="1" s="1"/>
  <c r="F7469" i="1"/>
  <c r="G7469" i="1"/>
  <c r="H7469" i="1" s="1"/>
  <c r="M7469" i="1" s="1"/>
  <c r="F7421" i="1"/>
  <c r="G7421" i="1"/>
  <c r="H7421" i="1" s="1"/>
  <c r="M7421" i="1" s="1"/>
  <c r="F7373" i="1"/>
  <c r="G7373" i="1"/>
  <c r="F7333" i="1"/>
  <c r="G7333" i="1"/>
  <c r="H7333" i="1" s="1"/>
  <c r="M7333" i="1" s="1"/>
  <c r="F7277" i="1"/>
  <c r="G7277" i="1"/>
  <c r="H7277" i="1" s="1"/>
  <c r="M7277" i="1" s="1"/>
  <c r="F7221" i="1"/>
  <c r="G7221" i="1"/>
  <c r="H7221" i="1" s="1"/>
  <c r="M7221" i="1" s="1"/>
  <c r="F7165" i="1"/>
  <c r="G7165" i="1"/>
  <c r="F7109" i="1"/>
  <c r="G7109" i="1"/>
  <c r="H7109" i="1" s="1"/>
  <c r="M7109" i="1" s="1"/>
  <c r="F7053" i="1"/>
  <c r="G7053" i="1"/>
  <c r="H7053" i="1" s="1"/>
  <c r="M7053" i="1" s="1"/>
  <c r="F6997" i="1"/>
  <c r="G6997" i="1"/>
  <c r="H6997" i="1" s="1"/>
  <c r="M6997" i="1" s="1"/>
  <c r="F6941" i="1"/>
  <c r="G6941" i="1"/>
  <c r="F6901" i="1"/>
  <c r="G6901" i="1"/>
  <c r="H6901" i="1" s="1"/>
  <c r="M6901" i="1" s="1"/>
  <c r="F6853" i="1"/>
  <c r="G6853" i="1"/>
  <c r="H6853" i="1" s="1"/>
  <c r="M6853" i="1" s="1"/>
  <c r="F6781" i="1"/>
  <c r="G6781" i="1"/>
  <c r="H6781" i="1" s="1"/>
  <c r="M6781" i="1" s="1"/>
  <c r="F6717" i="1"/>
  <c r="G6717" i="1"/>
  <c r="F6653" i="1"/>
  <c r="G6653" i="1"/>
  <c r="H6653" i="1" s="1"/>
  <c r="M6653" i="1" s="1"/>
  <c r="F6605" i="1"/>
  <c r="G6605" i="1"/>
  <c r="H6605" i="1" s="1"/>
  <c r="M6605" i="1" s="1"/>
  <c r="F6549" i="1"/>
  <c r="G6549" i="1"/>
  <c r="H6549" i="1" s="1"/>
  <c r="M6549" i="1" s="1"/>
  <c r="F6493" i="1"/>
  <c r="G6493" i="1"/>
  <c r="F6429" i="1"/>
  <c r="G6429" i="1"/>
  <c r="H6429" i="1" s="1"/>
  <c r="M6429" i="1" s="1"/>
  <c r="F6365" i="1"/>
  <c r="G6365" i="1"/>
  <c r="H6365" i="1" s="1"/>
  <c r="M6365" i="1" s="1"/>
  <c r="F6301" i="1"/>
  <c r="G6301" i="1"/>
  <c r="H6301" i="1" s="1"/>
  <c r="M6301" i="1" s="1"/>
  <c r="F6221" i="1"/>
  <c r="G6221" i="1"/>
  <c r="F6165" i="1"/>
  <c r="G6165" i="1"/>
  <c r="H6165" i="1" s="1"/>
  <c r="M6165" i="1" s="1"/>
  <c r="F6117" i="1"/>
  <c r="G6117" i="1"/>
  <c r="H6117" i="1" s="1"/>
  <c r="M6117" i="1" s="1"/>
  <c r="F6069" i="1"/>
  <c r="G6069" i="1"/>
  <c r="H6069" i="1" s="1"/>
  <c r="M6069" i="1" s="1"/>
  <c r="F6029" i="1"/>
  <c r="G6029" i="1"/>
  <c r="F5965" i="1"/>
  <c r="G5965" i="1"/>
  <c r="H5965" i="1" s="1"/>
  <c r="M5965" i="1" s="1"/>
  <c r="F5917" i="1"/>
  <c r="G5917" i="1"/>
  <c r="H5917" i="1" s="1"/>
  <c r="M5917" i="1" s="1"/>
  <c r="F5861" i="1"/>
  <c r="G5861" i="1"/>
  <c r="H5861" i="1" s="1"/>
  <c r="M5861" i="1" s="1"/>
  <c r="F5813" i="1"/>
  <c r="G5813" i="1"/>
  <c r="F5749" i="1"/>
  <c r="G5749" i="1"/>
  <c r="H5749" i="1" s="1"/>
  <c r="M5749" i="1" s="1"/>
  <c r="F5685" i="1"/>
  <c r="G5685" i="1"/>
  <c r="H5685" i="1" s="1"/>
  <c r="M5685" i="1" s="1"/>
  <c r="F5613" i="1"/>
  <c r="G5613" i="1"/>
  <c r="H5613" i="1" s="1"/>
  <c r="M5613" i="1" s="1"/>
  <c r="F5557" i="1"/>
  <c r="G5557" i="1"/>
  <c r="F5493" i="1"/>
  <c r="G5493" i="1"/>
  <c r="H5493" i="1" s="1"/>
  <c r="M5493" i="1" s="1"/>
  <c r="F5421" i="1"/>
  <c r="G5421" i="1"/>
  <c r="H5421" i="1" s="1"/>
  <c r="M5421" i="1" s="1"/>
  <c r="F5397" i="1"/>
  <c r="G5397" i="1"/>
  <c r="H5397" i="1" s="1"/>
  <c r="M5397" i="1" s="1"/>
  <c r="F5333" i="1"/>
  <c r="G5333" i="1"/>
  <c r="F5277" i="1"/>
  <c r="G5277" i="1"/>
  <c r="H5277" i="1" s="1"/>
  <c r="M5277" i="1" s="1"/>
  <c r="F5197" i="1"/>
  <c r="G5197" i="1"/>
  <c r="H5197" i="1" s="1"/>
  <c r="M5197" i="1" s="1"/>
  <c r="F5133" i="1"/>
  <c r="G5133" i="1"/>
  <c r="H5133" i="1" s="1"/>
  <c r="M5133" i="1" s="1"/>
  <c r="F5069" i="1"/>
  <c r="G5069" i="1"/>
  <c r="F5021" i="1"/>
  <c r="G5021" i="1"/>
  <c r="H5021" i="1" s="1"/>
  <c r="M5021" i="1" s="1"/>
  <c r="F4965" i="1"/>
  <c r="G4965" i="1"/>
  <c r="H4965" i="1" s="1"/>
  <c r="M4965" i="1" s="1"/>
  <c r="F4909" i="1"/>
  <c r="G4909" i="1"/>
  <c r="H4909" i="1" s="1"/>
  <c r="M4909" i="1" s="1"/>
  <c r="F4845" i="1"/>
  <c r="G4845" i="1"/>
  <c r="F4781" i="1"/>
  <c r="G4781" i="1"/>
  <c r="H4781" i="1" s="1"/>
  <c r="M4781" i="1" s="1"/>
  <c r="F4725" i="1"/>
  <c r="G4725" i="1"/>
  <c r="H4725" i="1" s="1"/>
  <c r="M4725" i="1" s="1"/>
  <c r="F4661" i="1"/>
  <c r="G4661" i="1"/>
  <c r="H4661" i="1" s="1"/>
  <c r="M4661" i="1" s="1"/>
  <c r="F4589" i="1"/>
  <c r="G4589" i="1"/>
  <c r="F4549" i="1"/>
  <c r="G4549" i="1"/>
  <c r="H4549" i="1" s="1"/>
  <c r="M4549" i="1" s="1"/>
  <c r="F4493" i="1"/>
  <c r="G4493" i="1"/>
  <c r="H4493" i="1" s="1"/>
  <c r="M4493" i="1" s="1"/>
  <c r="F4453" i="1"/>
  <c r="G4453" i="1"/>
  <c r="H4453" i="1" s="1"/>
  <c r="M4453" i="1" s="1"/>
  <c r="F4413" i="1"/>
  <c r="G4413" i="1"/>
  <c r="F4349" i="1"/>
  <c r="G4349" i="1"/>
  <c r="H4349" i="1" s="1"/>
  <c r="M4349" i="1" s="1"/>
  <c r="F4277" i="1"/>
  <c r="G4277" i="1"/>
  <c r="H4277" i="1" s="1"/>
  <c r="M4277" i="1" s="1"/>
  <c r="F4213" i="1"/>
  <c r="G4213" i="1"/>
  <c r="H4213" i="1" s="1"/>
  <c r="M4213" i="1" s="1"/>
  <c r="F4141" i="1"/>
  <c r="G4141" i="1"/>
  <c r="F4077" i="1"/>
  <c r="G4077" i="1"/>
  <c r="H4077" i="1" s="1"/>
  <c r="M4077" i="1" s="1"/>
  <c r="F4021" i="1"/>
  <c r="G4021" i="1"/>
  <c r="H4021" i="1" s="1"/>
  <c r="M4021" i="1" s="1"/>
  <c r="F3973" i="1"/>
  <c r="G3973" i="1"/>
  <c r="H3973" i="1" s="1"/>
  <c r="M3973" i="1" s="1"/>
  <c r="F3933" i="1"/>
  <c r="G3933" i="1"/>
  <c r="F3877" i="1"/>
  <c r="G3877" i="1"/>
  <c r="H3877" i="1" s="1"/>
  <c r="M3877" i="1" s="1"/>
  <c r="F3805" i="1"/>
  <c r="G3805" i="1"/>
  <c r="H3805" i="1" s="1"/>
  <c r="M3805" i="1" s="1"/>
  <c r="F3741" i="1"/>
  <c r="G3741" i="1"/>
  <c r="H3741" i="1" s="1"/>
  <c r="M3741" i="1" s="1"/>
  <c r="F3677" i="1"/>
  <c r="G3677" i="1"/>
  <c r="F3613" i="1"/>
  <c r="G3613" i="1"/>
  <c r="H3613" i="1" s="1"/>
  <c r="M3613" i="1" s="1"/>
  <c r="F3541" i="1"/>
  <c r="G3541" i="1"/>
  <c r="H3541" i="1" s="1"/>
  <c r="M3541" i="1" s="1"/>
  <c r="F3485" i="1"/>
  <c r="G3485" i="1"/>
  <c r="H3485" i="1" s="1"/>
  <c r="M3485" i="1" s="1"/>
  <c r="F3421" i="1"/>
  <c r="G3421" i="1"/>
  <c r="F3357" i="1"/>
  <c r="G3357" i="1"/>
  <c r="H3357" i="1" s="1"/>
  <c r="M3357" i="1" s="1"/>
  <c r="F3293" i="1"/>
  <c r="G3293" i="1"/>
  <c r="H3293" i="1" s="1"/>
  <c r="M3293" i="1" s="1"/>
  <c r="F3229" i="1"/>
  <c r="G3229" i="1"/>
  <c r="H3229" i="1" s="1"/>
  <c r="M3229" i="1" s="1"/>
  <c r="F3165" i="1"/>
  <c r="G3165" i="1"/>
  <c r="F3101" i="1"/>
  <c r="G3101" i="1"/>
  <c r="H3101" i="1" s="1"/>
  <c r="M3101" i="1" s="1"/>
  <c r="F3045" i="1"/>
  <c r="G3045" i="1"/>
  <c r="H3045" i="1" s="1"/>
  <c r="M3045" i="1" s="1"/>
  <c r="F2981" i="1"/>
  <c r="G2981" i="1"/>
  <c r="H2981" i="1" s="1"/>
  <c r="M2981" i="1" s="1"/>
  <c r="F2933" i="1"/>
  <c r="G2933" i="1"/>
  <c r="F2869" i="1"/>
  <c r="G2869" i="1"/>
  <c r="H2869" i="1" s="1"/>
  <c r="M2869" i="1" s="1"/>
  <c r="F2813" i="1"/>
  <c r="G2813" i="1"/>
  <c r="H2813" i="1" s="1"/>
  <c r="M2813" i="1" s="1"/>
  <c r="F2741" i="1"/>
  <c r="G2741" i="1"/>
  <c r="H2741" i="1" s="1"/>
  <c r="M2741" i="1" s="1"/>
  <c r="F2677" i="1"/>
  <c r="G2677" i="1"/>
  <c r="F2621" i="1"/>
  <c r="G2621" i="1"/>
  <c r="H2621" i="1" s="1"/>
  <c r="M2621" i="1" s="1"/>
  <c r="F2573" i="1"/>
  <c r="G2573" i="1"/>
  <c r="H2573" i="1" s="1"/>
  <c r="M2573" i="1" s="1"/>
  <c r="F2525" i="1"/>
  <c r="G2525" i="1"/>
  <c r="H2525" i="1" s="1"/>
  <c r="M2525" i="1" s="1"/>
  <c r="F2461" i="1"/>
  <c r="G2461" i="1"/>
  <c r="F2413" i="1"/>
  <c r="G2413" i="1"/>
  <c r="H2413" i="1" s="1"/>
  <c r="M2413" i="1" s="1"/>
  <c r="F2365" i="1"/>
  <c r="G2365" i="1"/>
  <c r="H2365" i="1" s="1"/>
  <c r="M2365" i="1" s="1"/>
  <c r="F2301" i="1"/>
  <c r="G2301" i="1"/>
  <c r="H2301" i="1" s="1"/>
  <c r="M2301" i="1" s="1"/>
  <c r="F2237" i="1"/>
  <c r="G2237" i="1"/>
  <c r="F2173" i="1"/>
  <c r="G2173" i="1"/>
  <c r="H2173" i="1" s="1"/>
  <c r="M2173" i="1" s="1"/>
  <c r="F2117" i="1"/>
  <c r="G2117" i="1"/>
  <c r="H2117" i="1" s="1"/>
  <c r="M2117" i="1" s="1"/>
  <c r="F2061" i="1"/>
  <c r="G2061" i="1"/>
  <c r="H2061" i="1" s="1"/>
  <c r="M2061" i="1" s="1"/>
  <c r="F1989" i="1"/>
  <c r="G1989" i="1"/>
  <c r="F1933" i="1"/>
  <c r="G1933" i="1"/>
  <c r="H1933" i="1" s="1"/>
  <c r="M1933" i="1" s="1"/>
  <c r="F1869" i="1"/>
  <c r="G1869" i="1"/>
  <c r="H1869" i="1" s="1"/>
  <c r="M1869" i="1" s="1"/>
  <c r="F1805" i="1"/>
  <c r="G1805" i="1"/>
  <c r="H1805" i="1" s="1"/>
  <c r="M1805" i="1" s="1"/>
  <c r="F1749" i="1"/>
  <c r="G1749" i="1"/>
  <c r="F1685" i="1"/>
  <c r="G1685" i="1"/>
  <c r="H1685" i="1" s="1"/>
  <c r="M1685" i="1" s="1"/>
  <c r="F1637" i="1"/>
  <c r="G1637" i="1"/>
  <c r="H1637" i="1" s="1"/>
  <c r="M1637" i="1" s="1"/>
  <c r="F1589" i="1"/>
  <c r="G1589" i="1"/>
  <c r="H1589" i="1" s="1"/>
  <c r="M1589" i="1" s="1"/>
  <c r="F1525" i="1"/>
  <c r="G1525" i="1"/>
  <c r="F1453" i="1"/>
  <c r="G1453" i="1"/>
  <c r="H1453" i="1" s="1"/>
  <c r="M1453" i="1" s="1"/>
  <c r="F1397" i="1"/>
  <c r="G1397" i="1"/>
  <c r="H1397" i="1" s="1"/>
  <c r="M1397" i="1" s="1"/>
  <c r="F1341" i="1"/>
  <c r="G1341" i="1"/>
  <c r="H1341" i="1" s="1"/>
  <c r="M1341" i="1" s="1"/>
  <c r="F1269" i="1"/>
  <c r="G1269" i="1"/>
  <c r="F1205" i="1"/>
  <c r="G1205" i="1"/>
  <c r="H1205" i="1" s="1"/>
  <c r="M1205" i="1" s="1"/>
  <c r="F1157" i="1"/>
  <c r="G1157" i="1"/>
  <c r="H1157" i="1" s="1"/>
  <c r="M1157" i="1" s="1"/>
  <c r="F1101" i="1"/>
  <c r="G1101" i="1"/>
  <c r="H1101" i="1" s="1"/>
  <c r="M1101" i="1" s="1"/>
  <c r="F1029" i="1"/>
  <c r="G1029" i="1"/>
  <c r="F957" i="1"/>
  <c r="G957" i="1"/>
  <c r="H957" i="1" s="1"/>
  <c r="M957" i="1" s="1"/>
  <c r="F893" i="1"/>
  <c r="G893" i="1"/>
  <c r="H893" i="1" s="1"/>
  <c r="M893" i="1" s="1"/>
  <c r="F829" i="1"/>
  <c r="G829" i="1"/>
  <c r="H829" i="1" s="1"/>
  <c r="M829" i="1" s="1"/>
  <c r="F781" i="1"/>
  <c r="G781" i="1"/>
  <c r="F733" i="1"/>
  <c r="G733" i="1"/>
  <c r="H733" i="1" s="1"/>
  <c r="M733" i="1" s="1"/>
  <c r="F677" i="1"/>
  <c r="G677" i="1"/>
  <c r="H677" i="1" s="1"/>
  <c r="M677" i="1" s="1"/>
  <c r="F629" i="1"/>
  <c r="G629" i="1"/>
  <c r="H629" i="1" s="1"/>
  <c r="M629" i="1" s="1"/>
  <c r="F581" i="1"/>
  <c r="G581" i="1"/>
  <c r="F525" i="1"/>
  <c r="G525" i="1"/>
  <c r="H525" i="1" s="1"/>
  <c r="M525" i="1" s="1"/>
  <c r="F453" i="1"/>
  <c r="G453" i="1"/>
  <c r="H453" i="1" s="1"/>
  <c r="M453" i="1" s="1"/>
  <c r="F389" i="1"/>
  <c r="G389" i="1"/>
  <c r="H389" i="1" s="1"/>
  <c r="M389" i="1" s="1"/>
  <c r="F333" i="1"/>
  <c r="G333" i="1"/>
  <c r="F269" i="1"/>
  <c r="G269" i="1"/>
  <c r="H269" i="1" s="1"/>
  <c r="M269" i="1" s="1"/>
  <c r="F221" i="1"/>
  <c r="G221" i="1"/>
  <c r="H221" i="1" s="1"/>
  <c r="M221" i="1" s="1"/>
  <c r="F181" i="1"/>
  <c r="G181" i="1"/>
  <c r="H181" i="1" s="1"/>
  <c r="M181" i="1" s="1"/>
  <c r="F133" i="1"/>
  <c r="G133" i="1"/>
  <c r="F93" i="1"/>
  <c r="G93" i="1"/>
  <c r="H93" i="1" s="1"/>
  <c r="M93" i="1" s="1"/>
  <c r="F29" i="1"/>
  <c r="G29" i="1"/>
  <c r="H29" i="1" s="1"/>
  <c r="M29" i="1" s="1"/>
  <c r="F8716" i="1"/>
  <c r="G8716" i="1"/>
  <c r="H8716" i="1" s="1"/>
  <c r="M8716" i="1" s="1"/>
  <c r="F8676" i="1"/>
  <c r="G8676" i="1"/>
  <c r="F8604" i="1"/>
  <c r="G8604" i="1"/>
  <c r="H8604" i="1" s="1"/>
  <c r="M8604" i="1" s="1"/>
  <c r="F8548" i="1"/>
  <c r="G8548" i="1"/>
  <c r="H8548" i="1" s="1"/>
  <c r="M8548" i="1" s="1"/>
  <c r="F8484" i="1"/>
  <c r="G8484" i="1"/>
  <c r="H8484" i="1" s="1"/>
  <c r="M8484" i="1" s="1"/>
  <c r="F8420" i="1"/>
  <c r="G8420" i="1"/>
  <c r="F8356" i="1"/>
  <c r="G8356" i="1"/>
  <c r="H8356" i="1" s="1"/>
  <c r="M8356" i="1" s="1"/>
  <c r="F8292" i="1"/>
  <c r="G8292" i="1"/>
  <c r="H8292" i="1" s="1"/>
  <c r="M8292" i="1" s="1"/>
  <c r="F8236" i="1"/>
  <c r="G8236" i="1"/>
  <c r="H8236" i="1" s="1"/>
  <c r="M8236" i="1" s="1"/>
  <c r="F8164" i="1"/>
  <c r="G8164" i="1"/>
  <c r="F8108" i="1"/>
  <c r="G8108" i="1"/>
  <c r="H8108" i="1" s="1"/>
  <c r="M8108" i="1" s="1"/>
  <c r="F8044" i="1"/>
  <c r="G8044" i="1"/>
  <c r="H8044" i="1" s="1"/>
  <c r="M8044" i="1" s="1"/>
  <c r="F7988" i="1"/>
  <c r="G7988" i="1"/>
  <c r="H7988" i="1" s="1"/>
  <c r="M7988" i="1" s="1"/>
  <c r="F7932" i="1"/>
  <c r="G7932" i="1"/>
  <c r="F7884" i="1"/>
  <c r="G7884" i="1"/>
  <c r="H7884" i="1" s="1"/>
  <c r="M7884" i="1" s="1"/>
  <c r="F7836" i="1"/>
  <c r="G7836" i="1"/>
  <c r="H7836" i="1" s="1"/>
  <c r="M7836" i="1" s="1"/>
  <c r="F7780" i="1"/>
  <c r="G7780" i="1"/>
  <c r="H7780" i="1" s="1"/>
  <c r="M7780" i="1" s="1"/>
  <c r="F7716" i="1"/>
  <c r="G7716" i="1"/>
  <c r="F7660" i="1"/>
  <c r="G7660" i="1"/>
  <c r="H7660" i="1" s="1"/>
  <c r="M7660" i="1" s="1"/>
  <c r="F7604" i="1"/>
  <c r="G7604" i="1"/>
  <c r="H7604" i="1" s="1"/>
  <c r="M7604" i="1" s="1"/>
  <c r="F7556" i="1"/>
  <c r="G7556" i="1"/>
  <c r="H7556" i="1" s="1"/>
  <c r="M7556" i="1" s="1"/>
  <c r="F7500" i="1"/>
  <c r="G7500" i="1"/>
  <c r="F7452" i="1"/>
  <c r="G7452" i="1"/>
  <c r="H7452" i="1" s="1"/>
  <c r="M7452" i="1" s="1"/>
  <c r="F7388" i="1"/>
  <c r="G7388" i="1"/>
  <c r="H7388" i="1" s="1"/>
  <c r="M7388" i="1" s="1"/>
  <c r="F7324" i="1"/>
  <c r="G7324" i="1"/>
  <c r="H7324" i="1" s="1"/>
  <c r="M7324" i="1" s="1"/>
  <c r="F7268" i="1"/>
  <c r="G7268" i="1"/>
  <c r="F7212" i="1"/>
  <c r="G7212" i="1"/>
  <c r="H7212" i="1" s="1"/>
  <c r="M7212" i="1" s="1"/>
  <c r="F7148" i="1"/>
  <c r="G7148" i="1"/>
  <c r="H7148" i="1" s="1"/>
  <c r="M7148" i="1" s="1"/>
  <c r="F7084" i="1"/>
  <c r="G7084" i="1"/>
  <c r="H7084" i="1" s="1"/>
  <c r="M7084" i="1" s="1"/>
  <c r="F7020" i="1"/>
  <c r="G7020" i="1"/>
  <c r="F6964" i="1"/>
  <c r="G6964" i="1"/>
  <c r="H6964" i="1" s="1"/>
  <c r="M6964" i="1" s="1"/>
  <c r="F6916" i="1"/>
  <c r="G6916" i="1"/>
  <c r="H6916" i="1" s="1"/>
  <c r="M6916" i="1" s="1"/>
  <c r="F6868" i="1"/>
  <c r="G6868" i="1"/>
  <c r="H6868" i="1" s="1"/>
  <c r="M6868" i="1" s="1"/>
  <c r="F6812" i="1"/>
  <c r="G6812" i="1"/>
  <c r="F6756" i="1"/>
  <c r="G6756" i="1"/>
  <c r="H6756" i="1" s="1"/>
  <c r="M6756" i="1" s="1"/>
  <c r="F6716" i="1"/>
  <c r="G6716" i="1"/>
  <c r="H6716" i="1" s="1"/>
  <c r="M6716" i="1" s="1"/>
  <c r="F6668" i="1"/>
  <c r="G6668" i="1"/>
  <c r="H6668" i="1" s="1"/>
  <c r="M6668" i="1" s="1"/>
  <c r="F6612" i="1"/>
  <c r="G6612" i="1"/>
  <c r="F6564" i="1"/>
  <c r="G6564" i="1"/>
  <c r="H6564" i="1" s="1"/>
  <c r="M6564" i="1" s="1"/>
  <c r="F6516" i="1"/>
  <c r="G6516" i="1"/>
  <c r="H6516" i="1" s="1"/>
  <c r="M6516" i="1" s="1"/>
  <c r="F6476" i="1"/>
  <c r="G6476" i="1"/>
  <c r="H6476" i="1" s="1"/>
  <c r="M6476" i="1" s="1"/>
  <c r="F6412" i="1"/>
  <c r="G6412" i="1"/>
  <c r="F6364" i="1"/>
  <c r="G6364" i="1"/>
  <c r="H6364" i="1" s="1"/>
  <c r="M6364" i="1" s="1"/>
  <c r="F6316" i="1"/>
  <c r="G6316" i="1"/>
  <c r="H6316" i="1" s="1"/>
  <c r="M6316" i="1" s="1"/>
  <c r="F6268" i="1"/>
  <c r="G6268" i="1"/>
  <c r="H6268" i="1" s="1"/>
  <c r="M6268" i="1" s="1"/>
  <c r="F6204" i="1"/>
  <c r="G6204" i="1"/>
  <c r="F6156" i="1"/>
  <c r="G6156" i="1"/>
  <c r="H6156" i="1" s="1"/>
  <c r="M6156" i="1" s="1"/>
  <c r="F6092" i="1"/>
  <c r="G6092" i="1"/>
  <c r="H6092" i="1" s="1"/>
  <c r="M6092" i="1" s="1"/>
  <c r="F6036" i="1"/>
  <c r="G6036" i="1"/>
  <c r="H6036" i="1" s="1"/>
  <c r="M6036" i="1" s="1"/>
  <c r="F5980" i="1"/>
  <c r="G5980" i="1"/>
  <c r="F5908" i="1"/>
  <c r="G5908" i="1"/>
  <c r="H5908" i="1" s="1"/>
  <c r="M5908" i="1" s="1"/>
  <c r="F5860" i="1"/>
  <c r="G5860" i="1"/>
  <c r="H5860" i="1" s="1"/>
  <c r="M5860" i="1" s="1"/>
  <c r="F5796" i="1"/>
  <c r="G5796" i="1"/>
  <c r="H5796" i="1" s="1"/>
  <c r="M5796" i="1" s="1"/>
  <c r="F5748" i="1"/>
  <c r="G5748" i="1"/>
  <c r="F5692" i="1"/>
  <c r="G5692" i="1"/>
  <c r="H5692" i="1" s="1"/>
  <c r="M5692" i="1" s="1"/>
  <c r="F5644" i="1"/>
  <c r="G5644" i="1"/>
  <c r="H5644" i="1" s="1"/>
  <c r="M5644" i="1" s="1"/>
  <c r="F5596" i="1"/>
  <c r="G5596" i="1"/>
  <c r="H5596" i="1" s="1"/>
  <c r="M5596" i="1" s="1"/>
  <c r="F5548" i="1"/>
  <c r="G5548" i="1"/>
  <c r="F5508" i="1"/>
  <c r="G5508" i="1"/>
  <c r="H5508" i="1" s="1"/>
  <c r="M5508" i="1" s="1"/>
  <c r="F5484" i="1"/>
  <c r="G5484" i="1"/>
  <c r="H5484" i="1" s="1"/>
  <c r="M5484" i="1" s="1"/>
  <c r="F5460" i="1"/>
  <c r="G5460" i="1"/>
  <c r="H5460" i="1" s="1"/>
  <c r="M5460" i="1" s="1"/>
  <c r="F5444" i="1"/>
  <c r="G5444" i="1"/>
  <c r="F5428" i="1"/>
  <c r="G5428" i="1"/>
  <c r="H5428" i="1" s="1"/>
  <c r="M5428" i="1" s="1"/>
  <c r="F5420" i="1"/>
  <c r="G5420" i="1"/>
  <c r="H5420" i="1" s="1"/>
  <c r="M5420" i="1" s="1"/>
  <c r="F5364" i="1"/>
  <c r="G5364" i="1"/>
  <c r="H5364" i="1" s="1"/>
  <c r="M5364" i="1" s="1"/>
  <c r="F5316" i="1"/>
  <c r="G5316" i="1"/>
  <c r="F5268" i="1"/>
  <c r="G5268" i="1"/>
  <c r="H5268" i="1" s="1"/>
  <c r="M5268" i="1" s="1"/>
  <c r="F5220" i="1"/>
  <c r="G5220" i="1"/>
  <c r="H5220" i="1" s="1"/>
  <c r="M5220" i="1" s="1"/>
  <c r="F5172" i="1"/>
  <c r="G5172" i="1"/>
  <c r="H5172" i="1" s="1"/>
  <c r="M5172" i="1" s="1"/>
  <c r="F5140" i="1"/>
  <c r="G5140" i="1"/>
  <c r="F5116" i="1"/>
  <c r="G5116" i="1"/>
  <c r="H5116" i="1" s="1"/>
  <c r="M5116" i="1" s="1"/>
  <c r="F5068" i="1"/>
  <c r="G5068" i="1"/>
  <c r="H5068" i="1" s="1"/>
  <c r="M5068" i="1" s="1"/>
  <c r="F5028" i="1"/>
  <c r="G5028" i="1"/>
  <c r="H5028" i="1" s="1"/>
  <c r="M5028" i="1" s="1"/>
  <c r="F4980" i="1"/>
  <c r="G4980" i="1"/>
  <c r="F4932" i="1"/>
  <c r="G4932" i="1"/>
  <c r="H4932" i="1" s="1"/>
  <c r="M4932" i="1" s="1"/>
  <c r="F4892" i="1"/>
  <c r="G4892" i="1"/>
  <c r="H4892" i="1" s="1"/>
  <c r="M4892" i="1" s="1"/>
  <c r="F4852" i="1"/>
  <c r="G4852" i="1"/>
  <c r="H4852" i="1" s="1"/>
  <c r="M4852" i="1" s="1"/>
  <c r="F4804" i="1"/>
  <c r="G4804" i="1"/>
  <c r="F4756" i="1"/>
  <c r="G4756" i="1"/>
  <c r="H4756" i="1" s="1"/>
  <c r="M4756" i="1" s="1"/>
  <c r="F4724" i="1"/>
  <c r="G4724" i="1"/>
  <c r="H4724" i="1" s="1"/>
  <c r="M4724" i="1" s="1"/>
  <c r="F4684" i="1"/>
  <c r="G4684" i="1"/>
  <c r="H4684" i="1" s="1"/>
  <c r="M4684" i="1" s="1"/>
  <c r="F4636" i="1"/>
  <c r="G4636" i="1"/>
  <c r="F4612" i="1"/>
  <c r="G4612" i="1"/>
  <c r="H4612" i="1" s="1"/>
  <c r="M4612" i="1" s="1"/>
  <c r="F4556" i="1"/>
  <c r="G4556" i="1"/>
  <c r="H4556" i="1" s="1"/>
  <c r="M4556" i="1" s="1"/>
  <c r="F4500" i="1"/>
  <c r="G4500" i="1"/>
  <c r="H4500" i="1" s="1"/>
  <c r="M4500" i="1" s="1"/>
  <c r="F4468" i="1"/>
  <c r="G4468" i="1"/>
  <c r="F4420" i="1"/>
  <c r="G4420" i="1"/>
  <c r="H4420" i="1" s="1"/>
  <c r="M4420" i="1" s="1"/>
  <c r="F4380" i="1"/>
  <c r="G4380" i="1"/>
  <c r="H4380" i="1" s="1"/>
  <c r="M4380" i="1" s="1"/>
  <c r="F4340" i="1"/>
  <c r="G4340" i="1"/>
  <c r="H4340" i="1" s="1"/>
  <c r="M4340" i="1" s="1"/>
  <c r="F4300" i="1"/>
  <c r="G4300" i="1"/>
  <c r="F4252" i="1"/>
  <c r="G4252" i="1"/>
  <c r="H4252" i="1" s="1"/>
  <c r="M4252" i="1" s="1"/>
  <c r="F4220" i="1"/>
  <c r="G4220" i="1"/>
  <c r="H4220" i="1" s="1"/>
  <c r="M4220" i="1" s="1"/>
  <c r="F4164" i="1"/>
  <c r="G4164" i="1"/>
  <c r="H4164" i="1" s="1"/>
  <c r="M4164" i="1" s="1"/>
  <c r="F4116" i="1"/>
  <c r="G4116" i="1"/>
  <c r="F4084" i="1"/>
  <c r="G4084" i="1"/>
  <c r="H4084" i="1" s="1"/>
  <c r="M4084" i="1" s="1"/>
  <c r="F4036" i="1"/>
  <c r="G4036" i="1"/>
  <c r="H4036" i="1" s="1"/>
  <c r="M4036" i="1" s="1"/>
  <c r="F3996" i="1"/>
  <c r="G3996" i="1"/>
  <c r="H3996" i="1" s="1"/>
  <c r="M3996" i="1" s="1"/>
  <c r="F3948" i="1"/>
  <c r="G3948" i="1"/>
  <c r="F3916" i="1"/>
  <c r="G3916" i="1"/>
  <c r="H3916" i="1" s="1"/>
  <c r="M3916" i="1" s="1"/>
  <c r="F3876" i="1"/>
  <c r="G3876" i="1"/>
  <c r="H3876" i="1" s="1"/>
  <c r="M3876" i="1" s="1"/>
  <c r="F3812" i="1"/>
  <c r="G3812" i="1"/>
  <c r="H3812" i="1" s="1"/>
  <c r="M3812" i="1" s="1"/>
  <c r="F3772" i="1"/>
  <c r="G3772" i="1"/>
  <c r="F3732" i="1"/>
  <c r="G3732" i="1"/>
  <c r="H3732" i="1" s="1"/>
  <c r="M3732" i="1" s="1"/>
  <c r="F3684" i="1"/>
  <c r="G3684" i="1"/>
  <c r="H3684" i="1" s="1"/>
  <c r="M3684" i="1" s="1"/>
  <c r="F3644" i="1"/>
  <c r="G3644" i="1"/>
  <c r="H3644" i="1" s="1"/>
  <c r="M3644" i="1" s="1"/>
  <c r="F3588" i="1"/>
  <c r="G3588" i="1"/>
  <c r="F3540" i="1"/>
  <c r="G3540" i="1"/>
  <c r="H3540" i="1" s="1"/>
  <c r="M3540" i="1" s="1"/>
  <c r="F3508" i="1"/>
  <c r="G3508" i="1"/>
  <c r="H3508" i="1" s="1"/>
  <c r="M3508" i="1" s="1"/>
  <c r="F3476" i="1"/>
  <c r="G3476" i="1"/>
  <c r="H3476" i="1" s="1"/>
  <c r="M3476" i="1" s="1"/>
  <c r="F3436" i="1"/>
  <c r="G3436" i="1"/>
  <c r="F3412" i="1"/>
  <c r="G3412" i="1"/>
  <c r="H3412" i="1" s="1"/>
  <c r="M3412" i="1" s="1"/>
  <c r="F3372" i="1"/>
  <c r="G3372" i="1"/>
  <c r="H3372" i="1" s="1"/>
  <c r="M3372" i="1" s="1"/>
  <c r="F3340" i="1"/>
  <c r="G3340" i="1"/>
  <c r="H3340" i="1" s="1"/>
  <c r="M3340" i="1" s="1"/>
  <c r="F3316" i="1"/>
  <c r="G3316" i="1"/>
  <c r="F3292" i="1"/>
  <c r="G3292" i="1"/>
  <c r="H3292" i="1" s="1"/>
  <c r="M3292" i="1" s="1"/>
  <c r="F3260" i="1"/>
  <c r="G3260" i="1"/>
  <c r="H3260" i="1" s="1"/>
  <c r="M3260" i="1" s="1"/>
  <c r="F3244" i="1"/>
  <c r="G3244" i="1"/>
  <c r="H3244" i="1" s="1"/>
  <c r="M3244" i="1" s="1"/>
  <c r="F3212" i="1"/>
  <c r="G3212" i="1"/>
  <c r="F3188" i="1"/>
  <c r="G3188" i="1"/>
  <c r="H3188" i="1" s="1"/>
  <c r="M3188" i="1" s="1"/>
  <c r="F3172" i="1"/>
  <c r="G3172" i="1"/>
  <c r="H3172" i="1" s="1"/>
  <c r="M3172" i="1" s="1"/>
  <c r="F3156" i="1"/>
  <c r="G3156" i="1"/>
  <c r="H3156" i="1" s="1"/>
  <c r="M3156" i="1" s="1"/>
  <c r="F3132" i="1"/>
  <c r="G3132" i="1"/>
  <c r="F3116" i="1"/>
  <c r="G3116" i="1"/>
  <c r="H3116" i="1" s="1"/>
  <c r="M3116" i="1" s="1"/>
  <c r="F3100" i="1"/>
  <c r="G3100" i="1"/>
  <c r="H3100" i="1" s="1"/>
  <c r="M3100" i="1" s="1"/>
  <c r="F3084" i="1"/>
  <c r="G3084" i="1"/>
  <c r="H3084" i="1" s="1"/>
  <c r="M3084" i="1" s="1"/>
  <c r="F3068" i="1"/>
  <c r="G3068" i="1"/>
  <c r="F3012" i="1"/>
  <c r="G3012" i="1"/>
  <c r="H3012" i="1" s="1"/>
  <c r="M3012" i="1" s="1"/>
  <c r="F2764" i="1"/>
  <c r="G2764" i="1"/>
  <c r="H2764" i="1" s="1"/>
  <c r="M2764" i="1" s="1"/>
  <c r="F924" i="1"/>
  <c r="G924" i="1"/>
  <c r="H924" i="1" s="1"/>
  <c r="M924" i="1" s="1"/>
  <c r="F8753" i="1"/>
  <c r="G8753" i="1"/>
  <c r="F8729" i="1"/>
  <c r="G8729" i="1"/>
  <c r="H8729" i="1" s="1"/>
  <c r="M8729" i="1" s="1"/>
  <c r="F8705" i="1"/>
  <c r="G8705" i="1"/>
  <c r="H8705" i="1" s="1"/>
  <c r="M8705" i="1" s="1"/>
  <c r="F8689" i="1"/>
  <c r="G8689" i="1"/>
  <c r="H8689" i="1" s="1"/>
  <c r="M8689" i="1" s="1"/>
  <c r="F8681" i="1"/>
  <c r="G8681" i="1"/>
  <c r="F8665" i="1"/>
  <c r="G8665" i="1"/>
  <c r="H8665" i="1" s="1"/>
  <c r="M8665" i="1" s="1"/>
  <c r="F8649" i="1"/>
  <c r="G8649" i="1"/>
  <c r="H8649" i="1" s="1"/>
  <c r="M8649" i="1" s="1"/>
  <c r="F8625" i="1"/>
  <c r="G8625" i="1"/>
  <c r="H8625" i="1" s="1"/>
  <c r="M8625" i="1" s="1"/>
  <c r="F8609" i="1"/>
  <c r="G8609" i="1"/>
  <c r="F8593" i="1"/>
  <c r="G8593" i="1"/>
  <c r="H8593" i="1" s="1"/>
  <c r="M8593" i="1" s="1"/>
  <c r="F8577" i="1"/>
  <c r="G8577" i="1"/>
  <c r="H8577" i="1" s="1"/>
  <c r="M8577" i="1" s="1"/>
  <c r="F8561" i="1"/>
  <c r="G8561" i="1"/>
  <c r="H8561" i="1" s="1"/>
  <c r="M8561" i="1" s="1"/>
  <c r="F8537" i="1"/>
  <c r="G8537" i="1"/>
  <c r="F8521" i="1"/>
  <c r="G8521" i="1"/>
  <c r="H8521" i="1" s="1"/>
  <c r="M8521" i="1" s="1"/>
  <c r="F8497" i="1"/>
  <c r="G8497" i="1"/>
  <c r="H8497" i="1" s="1"/>
  <c r="M8497" i="1" s="1"/>
  <c r="F8481" i="1"/>
  <c r="G8481" i="1"/>
  <c r="H8481" i="1" s="1"/>
  <c r="M8481" i="1" s="1"/>
  <c r="F8457" i="1"/>
  <c r="G8457" i="1"/>
  <c r="F8449" i="1"/>
  <c r="G8449" i="1"/>
  <c r="H8449" i="1" s="1"/>
  <c r="M8449" i="1" s="1"/>
  <c r="F8433" i="1"/>
  <c r="G8433" i="1"/>
  <c r="H8433" i="1" s="1"/>
  <c r="M8433" i="1" s="1"/>
  <c r="F8409" i="1"/>
  <c r="G8409" i="1"/>
  <c r="H8409" i="1" s="1"/>
  <c r="M8409" i="1" s="1"/>
  <c r="F8385" i="1"/>
  <c r="G8385" i="1"/>
  <c r="F8361" i="1"/>
  <c r="G8361" i="1"/>
  <c r="H8361" i="1" s="1"/>
  <c r="M8361" i="1" s="1"/>
  <c r="F8337" i="1"/>
  <c r="G8337" i="1"/>
  <c r="H8337" i="1" s="1"/>
  <c r="M8337" i="1" s="1"/>
  <c r="F8313" i="1"/>
  <c r="G8313" i="1"/>
  <c r="H8313" i="1" s="1"/>
  <c r="M8313" i="1" s="1"/>
  <c r="F8281" i="1"/>
  <c r="G8281" i="1"/>
  <c r="F8257" i="1"/>
  <c r="G8257" i="1"/>
  <c r="H8257" i="1" s="1"/>
  <c r="M8257" i="1" s="1"/>
  <c r="F8233" i="1"/>
  <c r="G8233" i="1"/>
  <c r="H8233" i="1" s="1"/>
  <c r="M8233" i="1" s="1"/>
  <c r="F8225" i="1"/>
  <c r="G8225" i="1"/>
  <c r="H8225" i="1" s="1"/>
  <c r="M8225" i="1" s="1"/>
  <c r="F8201" i="1"/>
  <c r="G8201" i="1"/>
  <c r="F8177" i="1"/>
  <c r="G8177" i="1"/>
  <c r="H8177" i="1" s="1"/>
  <c r="M8177" i="1" s="1"/>
  <c r="F8153" i="1"/>
  <c r="G8153" i="1"/>
  <c r="H8153" i="1" s="1"/>
  <c r="M8153" i="1" s="1"/>
  <c r="F8129" i="1"/>
  <c r="G8129" i="1"/>
  <c r="H8129" i="1" s="1"/>
  <c r="M8129" i="1" s="1"/>
  <c r="F8025" i="1"/>
  <c r="G8025" i="1"/>
  <c r="F8759" i="1"/>
  <c r="G8759" i="1"/>
  <c r="H8759" i="1" s="1"/>
  <c r="M8759" i="1" s="1"/>
  <c r="F8751" i="1"/>
  <c r="G8751" i="1"/>
  <c r="H8751" i="1" s="1"/>
  <c r="M8751" i="1" s="1"/>
  <c r="F8743" i="1"/>
  <c r="G8743" i="1"/>
  <c r="H8743" i="1" s="1"/>
  <c r="M8743" i="1" s="1"/>
  <c r="F8735" i="1"/>
  <c r="G8735" i="1"/>
  <c r="F8727" i="1"/>
  <c r="G8727" i="1"/>
  <c r="H8727" i="1" s="1"/>
  <c r="M8727" i="1" s="1"/>
  <c r="F8719" i="1"/>
  <c r="G8719" i="1"/>
  <c r="H8719" i="1" s="1"/>
  <c r="M8719" i="1" s="1"/>
  <c r="F8711" i="1"/>
  <c r="G8711" i="1"/>
  <c r="H8711" i="1" s="1"/>
  <c r="M8711" i="1" s="1"/>
  <c r="F8703" i="1"/>
  <c r="G8703" i="1"/>
  <c r="F8695" i="1"/>
  <c r="G8695" i="1"/>
  <c r="H8695" i="1" s="1"/>
  <c r="M8695" i="1" s="1"/>
  <c r="F8687" i="1"/>
  <c r="G8687" i="1"/>
  <c r="H8687" i="1" s="1"/>
  <c r="M8687" i="1" s="1"/>
  <c r="F8679" i="1"/>
  <c r="G8679" i="1"/>
  <c r="H8679" i="1" s="1"/>
  <c r="M8679" i="1" s="1"/>
  <c r="F8671" i="1"/>
  <c r="G8671" i="1"/>
  <c r="F8663" i="1"/>
  <c r="G8663" i="1"/>
  <c r="H8663" i="1" s="1"/>
  <c r="M8663" i="1" s="1"/>
  <c r="F8655" i="1"/>
  <c r="G8655" i="1"/>
  <c r="H8655" i="1" s="1"/>
  <c r="M8655" i="1" s="1"/>
  <c r="F8647" i="1"/>
  <c r="G8647" i="1"/>
  <c r="H8647" i="1" s="1"/>
  <c r="M8647" i="1" s="1"/>
  <c r="F8639" i="1"/>
  <c r="G8639" i="1"/>
  <c r="F8631" i="1"/>
  <c r="G8631" i="1"/>
  <c r="H8631" i="1" s="1"/>
  <c r="M8631" i="1" s="1"/>
  <c r="F8623" i="1"/>
  <c r="G8623" i="1"/>
  <c r="H8623" i="1" s="1"/>
  <c r="M8623" i="1" s="1"/>
  <c r="F8615" i="1"/>
  <c r="G8615" i="1"/>
  <c r="H8615" i="1" s="1"/>
  <c r="M8615" i="1" s="1"/>
  <c r="F8607" i="1"/>
  <c r="G8607" i="1"/>
  <c r="F8599" i="1"/>
  <c r="G8599" i="1"/>
  <c r="H8599" i="1" s="1"/>
  <c r="M8599" i="1" s="1"/>
  <c r="F8591" i="1"/>
  <c r="G8591" i="1"/>
  <c r="H8591" i="1" s="1"/>
  <c r="M8591" i="1" s="1"/>
  <c r="F8583" i="1"/>
  <c r="G8583" i="1"/>
  <c r="H8583" i="1" s="1"/>
  <c r="M8583" i="1" s="1"/>
  <c r="F8575" i="1"/>
  <c r="G8575" i="1"/>
  <c r="F8567" i="1"/>
  <c r="G8567" i="1"/>
  <c r="H8567" i="1" s="1"/>
  <c r="M8567" i="1" s="1"/>
  <c r="F8559" i="1"/>
  <c r="G8559" i="1"/>
  <c r="H8559" i="1" s="1"/>
  <c r="M8559" i="1" s="1"/>
  <c r="F8551" i="1"/>
  <c r="G8551" i="1"/>
  <c r="H8551" i="1" s="1"/>
  <c r="M8551" i="1" s="1"/>
  <c r="F8543" i="1"/>
  <c r="G8543" i="1"/>
  <c r="F8535" i="1"/>
  <c r="G8535" i="1"/>
  <c r="H8535" i="1" s="1"/>
  <c r="M8535" i="1" s="1"/>
  <c r="F8527" i="1"/>
  <c r="G8527" i="1"/>
  <c r="H8527" i="1" s="1"/>
  <c r="M8527" i="1" s="1"/>
  <c r="F8519" i="1"/>
  <c r="G8519" i="1"/>
  <c r="H8519" i="1" s="1"/>
  <c r="M8519" i="1" s="1"/>
  <c r="F8511" i="1"/>
  <c r="G8511" i="1"/>
  <c r="F8503" i="1"/>
  <c r="G8503" i="1"/>
  <c r="H8503" i="1" s="1"/>
  <c r="M8503" i="1" s="1"/>
  <c r="F8495" i="1"/>
  <c r="G8495" i="1"/>
  <c r="H8495" i="1" s="1"/>
  <c r="M8495" i="1" s="1"/>
  <c r="F8487" i="1"/>
  <c r="G8487" i="1"/>
  <c r="H8487" i="1" s="1"/>
  <c r="M8487" i="1" s="1"/>
  <c r="F8479" i="1"/>
  <c r="G8479" i="1"/>
  <c r="F8471" i="1"/>
  <c r="G8471" i="1"/>
  <c r="H8471" i="1" s="1"/>
  <c r="M8471" i="1" s="1"/>
  <c r="F8463" i="1"/>
  <c r="G8463" i="1"/>
  <c r="H8463" i="1" s="1"/>
  <c r="M8463" i="1" s="1"/>
  <c r="F8455" i="1"/>
  <c r="G8455" i="1"/>
  <c r="H8455" i="1" s="1"/>
  <c r="M8455" i="1" s="1"/>
  <c r="F8447" i="1"/>
  <c r="G8447" i="1"/>
  <c r="F8439" i="1"/>
  <c r="G8439" i="1"/>
  <c r="H8439" i="1" s="1"/>
  <c r="M8439" i="1" s="1"/>
  <c r="F8431" i="1"/>
  <c r="G8431" i="1"/>
  <c r="H8431" i="1" s="1"/>
  <c r="M8431" i="1" s="1"/>
  <c r="F8423" i="1"/>
  <c r="G8423" i="1"/>
  <c r="H8423" i="1" s="1"/>
  <c r="M8423" i="1" s="1"/>
  <c r="F8415" i="1"/>
  <c r="G8415" i="1"/>
  <c r="F8407" i="1"/>
  <c r="G8407" i="1"/>
  <c r="H8407" i="1" s="1"/>
  <c r="M8407" i="1" s="1"/>
  <c r="F8399" i="1"/>
  <c r="G8399" i="1"/>
  <c r="H8399" i="1" s="1"/>
  <c r="M8399" i="1" s="1"/>
  <c r="F8391" i="1"/>
  <c r="G8391" i="1"/>
  <c r="H8391" i="1" s="1"/>
  <c r="M8391" i="1" s="1"/>
  <c r="F8383" i="1"/>
  <c r="G8383" i="1"/>
  <c r="F8375" i="1"/>
  <c r="G8375" i="1"/>
  <c r="H8375" i="1" s="1"/>
  <c r="M8375" i="1" s="1"/>
  <c r="F8367" i="1"/>
  <c r="G8367" i="1"/>
  <c r="H8367" i="1" s="1"/>
  <c r="M8367" i="1" s="1"/>
  <c r="F8359" i="1"/>
  <c r="G8359" i="1"/>
  <c r="H8359" i="1" s="1"/>
  <c r="M8359" i="1" s="1"/>
  <c r="F8351" i="1"/>
  <c r="G8351" i="1"/>
  <c r="F8343" i="1"/>
  <c r="G8343" i="1"/>
  <c r="H8343" i="1" s="1"/>
  <c r="M8343" i="1" s="1"/>
  <c r="F8335" i="1"/>
  <c r="G8335" i="1"/>
  <c r="H8335" i="1" s="1"/>
  <c r="M8335" i="1" s="1"/>
  <c r="F8327" i="1"/>
  <c r="G8327" i="1"/>
  <c r="H8327" i="1" s="1"/>
  <c r="M8327" i="1" s="1"/>
  <c r="F8319" i="1"/>
  <c r="G8319" i="1"/>
  <c r="F8311" i="1"/>
  <c r="G8311" i="1"/>
  <c r="H8311" i="1" s="1"/>
  <c r="M8311" i="1" s="1"/>
  <c r="F8303" i="1"/>
  <c r="G8303" i="1"/>
  <c r="H8303" i="1" s="1"/>
  <c r="M8303" i="1" s="1"/>
  <c r="F8295" i="1"/>
  <c r="G8295" i="1"/>
  <c r="H8295" i="1" s="1"/>
  <c r="M8295" i="1" s="1"/>
  <c r="F8287" i="1"/>
  <c r="G8287" i="1"/>
  <c r="F8279" i="1"/>
  <c r="G8279" i="1"/>
  <c r="H8279" i="1" s="1"/>
  <c r="M8279" i="1" s="1"/>
  <c r="F8271" i="1"/>
  <c r="G8271" i="1"/>
  <c r="H8271" i="1" s="1"/>
  <c r="M8271" i="1" s="1"/>
  <c r="F8263" i="1"/>
  <c r="G8263" i="1"/>
  <c r="H8263" i="1" s="1"/>
  <c r="M8263" i="1" s="1"/>
  <c r="F8255" i="1"/>
  <c r="G8255" i="1"/>
  <c r="F8247" i="1"/>
  <c r="G8247" i="1"/>
  <c r="H8247" i="1" s="1"/>
  <c r="M8247" i="1" s="1"/>
  <c r="F8239" i="1"/>
  <c r="G8239" i="1"/>
  <c r="H8239" i="1" s="1"/>
  <c r="M8239" i="1" s="1"/>
  <c r="F8231" i="1"/>
  <c r="G8231" i="1"/>
  <c r="H8231" i="1" s="1"/>
  <c r="M8231" i="1" s="1"/>
  <c r="F8223" i="1"/>
  <c r="G8223" i="1"/>
  <c r="F8215" i="1"/>
  <c r="G8215" i="1"/>
  <c r="H8215" i="1" s="1"/>
  <c r="M8215" i="1" s="1"/>
  <c r="F8207" i="1"/>
  <c r="G8207" i="1"/>
  <c r="H8207" i="1" s="1"/>
  <c r="M8207" i="1" s="1"/>
  <c r="F8199" i="1"/>
  <c r="G8199" i="1"/>
  <c r="H8199" i="1" s="1"/>
  <c r="M8199" i="1" s="1"/>
  <c r="F8191" i="1"/>
  <c r="G8191" i="1"/>
  <c r="F8183" i="1"/>
  <c r="G8183" i="1"/>
  <c r="H8183" i="1" s="1"/>
  <c r="M8183" i="1" s="1"/>
  <c r="F3550" i="1"/>
  <c r="G3550" i="1"/>
  <c r="H3550" i="1" s="1"/>
  <c r="M3550" i="1" s="1"/>
  <c r="F3542" i="1"/>
  <c r="G3542" i="1"/>
  <c r="H3542" i="1" s="1"/>
  <c r="M3542" i="1" s="1"/>
  <c r="F3534" i="1"/>
  <c r="G3534" i="1"/>
  <c r="F3526" i="1"/>
  <c r="G3526" i="1"/>
  <c r="H3526" i="1" s="1"/>
  <c r="M3526" i="1" s="1"/>
  <c r="F3518" i="1"/>
  <c r="G3518" i="1"/>
  <c r="H3518" i="1" s="1"/>
  <c r="M3518" i="1" s="1"/>
  <c r="F3510" i="1"/>
  <c r="G3510" i="1"/>
  <c r="H3510" i="1" s="1"/>
  <c r="M3510" i="1" s="1"/>
  <c r="F3502" i="1"/>
  <c r="G3502" i="1"/>
  <c r="F3494" i="1"/>
  <c r="G3494" i="1"/>
  <c r="H3494" i="1" s="1"/>
  <c r="M3494" i="1" s="1"/>
  <c r="F3486" i="1"/>
  <c r="G3486" i="1"/>
  <c r="H3486" i="1" s="1"/>
  <c r="M3486" i="1" s="1"/>
  <c r="F3478" i="1"/>
  <c r="G3478" i="1"/>
  <c r="H3478" i="1" s="1"/>
  <c r="M3478" i="1" s="1"/>
  <c r="F3470" i="1"/>
  <c r="G3470" i="1"/>
  <c r="F3462" i="1"/>
  <c r="G3462" i="1"/>
  <c r="H3462" i="1" s="1"/>
  <c r="M3462" i="1" s="1"/>
  <c r="F3454" i="1"/>
  <c r="G3454" i="1"/>
  <c r="H3454" i="1" s="1"/>
  <c r="M3454" i="1" s="1"/>
  <c r="F3446" i="1"/>
  <c r="G3446" i="1"/>
  <c r="H3446" i="1" s="1"/>
  <c r="M3446" i="1" s="1"/>
  <c r="F3438" i="1"/>
  <c r="G3438" i="1"/>
  <c r="F3430" i="1"/>
  <c r="G3430" i="1"/>
  <c r="H3430" i="1" s="1"/>
  <c r="M3430" i="1" s="1"/>
  <c r="F3422" i="1"/>
  <c r="G3422" i="1"/>
  <c r="H3422" i="1" s="1"/>
  <c r="M3422" i="1" s="1"/>
  <c r="F3414" i="1"/>
  <c r="G3414" i="1"/>
  <c r="H3414" i="1" s="1"/>
  <c r="M3414" i="1" s="1"/>
  <c r="F3406" i="1"/>
  <c r="G3406" i="1"/>
  <c r="F3398" i="1"/>
  <c r="G3398" i="1"/>
  <c r="H3398" i="1" s="1"/>
  <c r="M3398" i="1" s="1"/>
  <c r="F3390" i="1"/>
  <c r="G3390" i="1"/>
  <c r="H3390" i="1" s="1"/>
  <c r="M3390" i="1" s="1"/>
  <c r="F3382" i="1"/>
  <c r="G3382" i="1"/>
  <c r="H3382" i="1" s="1"/>
  <c r="M3382" i="1" s="1"/>
  <c r="F3374" i="1"/>
  <c r="G3374" i="1"/>
  <c r="F3366" i="1"/>
  <c r="G3366" i="1"/>
  <c r="H3366" i="1" s="1"/>
  <c r="M3366" i="1" s="1"/>
  <c r="F3358" i="1"/>
  <c r="G3358" i="1"/>
  <c r="H3358" i="1" s="1"/>
  <c r="M3358" i="1" s="1"/>
  <c r="F3350" i="1"/>
  <c r="G3350" i="1"/>
  <c r="H3350" i="1" s="1"/>
  <c r="M3350" i="1" s="1"/>
  <c r="F3342" i="1"/>
  <c r="G3342" i="1"/>
  <c r="F3334" i="1"/>
  <c r="G3334" i="1"/>
  <c r="H3334" i="1" s="1"/>
  <c r="M3334" i="1" s="1"/>
  <c r="F3326" i="1"/>
  <c r="G3326" i="1"/>
  <c r="H3326" i="1" s="1"/>
  <c r="M3326" i="1" s="1"/>
  <c r="F3318" i="1"/>
  <c r="G3318" i="1"/>
  <c r="H3318" i="1" s="1"/>
  <c r="M3318" i="1" s="1"/>
  <c r="F3310" i="1"/>
  <c r="G3310" i="1"/>
  <c r="F3302" i="1"/>
  <c r="G3302" i="1"/>
  <c r="H3302" i="1" s="1"/>
  <c r="M3302" i="1" s="1"/>
  <c r="F3294" i="1"/>
  <c r="G3294" i="1"/>
  <c r="H3294" i="1" s="1"/>
  <c r="M3294" i="1" s="1"/>
  <c r="F3286" i="1"/>
  <c r="G3286" i="1"/>
  <c r="H3286" i="1" s="1"/>
  <c r="M3286" i="1" s="1"/>
  <c r="F3278" i="1"/>
  <c r="G3278" i="1"/>
  <c r="F3270" i="1"/>
  <c r="G3270" i="1"/>
  <c r="H3270" i="1" s="1"/>
  <c r="M3270" i="1" s="1"/>
  <c r="F3262" i="1"/>
  <c r="G3262" i="1"/>
  <c r="H3262" i="1" s="1"/>
  <c r="M3262" i="1" s="1"/>
  <c r="F3254" i="1"/>
  <c r="G3254" i="1"/>
  <c r="H3254" i="1" s="1"/>
  <c r="M3254" i="1" s="1"/>
  <c r="F3246" i="1"/>
  <c r="G3246" i="1"/>
  <c r="F3238" i="1"/>
  <c r="G3238" i="1"/>
  <c r="H3238" i="1" s="1"/>
  <c r="M3238" i="1" s="1"/>
  <c r="F3230" i="1"/>
  <c r="G3230" i="1"/>
  <c r="H3230" i="1" s="1"/>
  <c r="M3230" i="1" s="1"/>
  <c r="F3222" i="1"/>
  <c r="G3222" i="1"/>
  <c r="H3222" i="1" s="1"/>
  <c r="M3222" i="1" s="1"/>
  <c r="F3214" i="1"/>
  <c r="G3214" i="1"/>
  <c r="F3206" i="1"/>
  <c r="G3206" i="1"/>
  <c r="H3206" i="1" s="1"/>
  <c r="M3206" i="1" s="1"/>
  <c r="F3198" i="1"/>
  <c r="G3198" i="1"/>
  <c r="H3198" i="1" s="1"/>
  <c r="M3198" i="1" s="1"/>
  <c r="F3190" i="1"/>
  <c r="G3190" i="1"/>
  <c r="H3190" i="1" s="1"/>
  <c r="M3190" i="1" s="1"/>
  <c r="F3182" i="1"/>
  <c r="G3182" i="1"/>
  <c r="F3174" i="1"/>
  <c r="G3174" i="1"/>
  <c r="H3174" i="1" s="1"/>
  <c r="M3174" i="1" s="1"/>
  <c r="F3166" i="1"/>
  <c r="G3166" i="1"/>
  <c r="H3166" i="1" s="1"/>
  <c r="M3166" i="1" s="1"/>
  <c r="F3158" i="1"/>
  <c r="G3158" i="1"/>
  <c r="H3158" i="1" s="1"/>
  <c r="M3158" i="1" s="1"/>
  <c r="F3150" i="1"/>
  <c r="G3150" i="1"/>
  <c r="F3142" i="1"/>
  <c r="G3142" i="1"/>
  <c r="H3142" i="1" s="1"/>
  <c r="M3142" i="1" s="1"/>
  <c r="F3134" i="1"/>
  <c r="G3134" i="1"/>
  <c r="H3134" i="1" s="1"/>
  <c r="M3134" i="1" s="1"/>
  <c r="F3126" i="1"/>
  <c r="G3126" i="1"/>
  <c r="H3126" i="1" s="1"/>
  <c r="M3126" i="1" s="1"/>
  <c r="F3118" i="1"/>
  <c r="G3118" i="1"/>
  <c r="F3110" i="1"/>
  <c r="G3110" i="1"/>
  <c r="H3110" i="1" s="1"/>
  <c r="M3110" i="1" s="1"/>
  <c r="F3102" i="1"/>
  <c r="G3102" i="1"/>
  <c r="H3102" i="1" s="1"/>
  <c r="M3102" i="1" s="1"/>
  <c r="F3094" i="1"/>
  <c r="G3094" i="1"/>
  <c r="H3094" i="1" s="1"/>
  <c r="M3094" i="1" s="1"/>
  <c r="F3086" i="1"/>
  <c r="G3086" i="1"/>
  <c r="F3078" i="1"/>
  <c r="G3078" i="1"/>
  <c r="H3078" i="1" s="1"/>
  <c r="M3078" i="1" s="1"/>
  <c r="F3070" i="1"/>
  <c r="G3070" i="1"/>
  <c r="H3070" i="1" s="1"/>
  <c r="M3070" i="1" s="1"/>
  <c r="F3062" i="1"/>
  <c r="G3062" i="1"/>
  <c r="H3062" i="1" s="1"/>
  <c r="M3062" i="1" s="1"/>
  <c r="F3054" i="1"/>
  <c r="G3054" i="1"/>
  <c r="F3046" i="1"/>
  <c r="G3046" i="1"/>
  <c r="H3046" i="1" s="1"/>
  <c r="M3046" i="1" s="1"/>
  <c r="F3038" i="1"/>
  <c r="G3038" i="1"/>
  <c r="H3038" i="1" s="1"/>
  <c r="M3038" i="1" s="1"/>
  <c r="F3030" i="1"/>
  <c r="G3030" i="1"/>
  <c r="H3030" i="1" s="1"/>
  <c r="M3030" i="1" s="1"/>
  <c r="F3022" i="1"/>
  <c r="G3022" i="1"/>
  <c r="F3014" i="1"/>
  <c r="G3014" i="1"/>
  <c r="H3014" i="1" s="1"/>
  <c r="M3014" i="1" s="1"/>
  <c r="F3006" i="1"/>
  <c r="G3006" i="1"/>
  <c r="H3006" i="1" s="1"/>
  <c r="M3006" i="1" s="1"/>
  <c r="F2998" i="1"/>
  <c r="G2998" i="1"/>
  <c r="H2998" i="1" s="1"/>
  <c r="M2998" i="1" s="1"/>
  <c r="F2990" i="1"/>
  <c r="G2990" i="1"/>
  <c r="F2982" i="1"/>
  <c r="G2982" i="1"/>
  <c r="H2982" i="1" s="1"/>
  <c r="M2982" i="1" s="1"/>
  <c r="F2974" i="1"/>
  <c r="G2974" i="1"/>
  <c r="H2974" i="1" s="1"/>
  <c r="M2974" i="1" s="1"/>
  <c r="F2966" i="1"/>
  <c r="G2966" i="1"/>
  <c r="H2966" i="1" s="1"/>
  <c r="M2966" i="1" s="1"/>
  <c r="F2958" i="1"/>
  <c r="G2958" i="1"/>
  <c r="F2950" i="1"/>
  <c r="G2950" i="1"/>
  <c r="H2950" i="1" s="1"/>
  <c r="M2950" i="1" s="1"/>
  <c r="F2942" i="1"/>
  <c r="G2942" i="1"/>
  <c r="H2942" i="1" s="1"/>
  <c r="M2942" i="1" s="1"/>
  <c r="F2934" i="1"/>
  <c r="G2934" i="1"/>
  <c r="H2934" i="1" s="1"/>
  <c r="M2934" i="1" s="1"/>
  <c r="F2926" i="1"/>
  <c r="G2926" i="1"/>
  <c r="F2918" i="1"/>
  <c r="G2918" i="1"/>
  <c r="H2918" i="1" s="1"/>
  <c r="M2918" i="1" s="1"/>
  <c r="F2910" i="1"/>
  <c r="G2910" i="1"/>
  <c r="H2910" i="1" s="1"/>
  <c r="M2910" i="1" s="1"/>
  <c r="F2902" i="1"/>
  <c r="G2902" i="1"/>
  <c r="H2902" i="1" s="1"/>
  <c r="M2902" i="1" s="1"/>
  <c r="F2894" i="1"/>
  <c r="G2894" i="1"/>
  <c r="F2886" i="1"/>
  <c r="G2886" i="1"/>
  <c r="H2886" i="1" s="1"/>
  <c r="M2886" i="1" s="1"/>
  <c r="F2878" i="1"/>
  <c r="G2878" i="1"/>
  <c r="H2878" i="1" s="1"/>
  <c r="M2878" i="1" s="1"/>
  <c r="F2870" i="1"/>
  <c r="G2870" i="1"/>
  <c r="H2870" i="1" s="1"/>
  <c r="M2870" i="1" s="1"/>
  <c r="F2862" i="1"/>
  <c r="G2862" i="1"/>
  <c r="F2854" i="1"/>
  <c r="G2854" i="1"/>
  <c r="H2854" i="1" s="1"/>
  <c r="M2854" i="1" s="1"/>
  <c r="F2846" i="1"/>
  <c r="G2846" i="1"/>
  <c r="H2846" i="1" s="1"/>
  <c r="M2846" i="1" s="1"/>
  <c r="F2838" i="1"/>
  <c r="G2838" i="1"/>
  <c r="H2838" i="1" s="1"/>
  <c r="M2838" i="1" s="1"/>
  <c r="F2830" i="1"/>
  <c r="G2830" i="1"/>
  <c r="F2822" i="1"/>
  <c r="G2822" i="1"/>
  <c r="H2822" i="1" s="1"/>
  <c r="M2822" i="1" s="1"/>
  <c r="F2814" i="1"/>
  <c r="G2814" i="1"/>
  <c r="H2814" i="1" s="1"/>
  <c r="M2814" i="1" s="1"/>
  <c r="F2806" i="1"/>
  <c r="G2806" i="1"/>
  <c r="H2806" i="1" s="1"/>
  <c r="M2806" i="1" s="1"/>
  <c r="F2798" i="1"/>
  <c r="G2798" i="1"/>
  <c r="F2790" i="1"/>
  <c r="G2790" i="1"/>
  <c r="H2790" i="1" s="1"/>
  <c r="M2790" i="1" s="1"/>
  <c r="F2782" i="1"/>
  <c r="G2782" i="1"/>
  <c r="H2782" i="1" s="1"/>
  <c r="M2782" i="1" s="1"/>
  <c r="F2774" i="1"/>
  <c r="G2774" i="1"/>
  <c r="H2774" i="1" s="1"/>
  <c r="M2774" i="1" s="1"/>
  <c r="F2766" i="1"/>
  <c r="G2766" i="1"/>
  <c r="F2758" i="1"/>
  <c r="G2758" i="1"/>
  <c r="H2758" i="1" s="1"/>
  <c r="M2758" i="1" s="1"/>
  <c r="F2750" i="1"/>
  <c r="G2750" i="1"/>
  <c r="H2750" i="1" s="1"/>
  <c r="M2750" i="1" s="1"/>
  <c r="F2742" i="1"/>
  <c r="G2742" i="1"/>
  <c r="H2742" i="1" s="1"/>
  <c r="M2742" i="1" s="1"/>
  <c r="F2734" i="1"/>
  <c r="G2734" i="1"/>
  <c r="F2726" i="1"/>
  <c r="G2726" i="1"/>
  <c r="H2726" i="1" s="1"/>
  <c r="M2726" i="1" s="1"/>
  <c r="F2718" i="1"/>
  <c r="G2718" i="1"/>
  <c r="H2718" i="1" s="1"/>
  <c r="M2718" i="1" s="1"/>
  <c r="F2710" i="1"/>
  <c r="G2710" i="1"/>
  <c r="H2710" i="1" s="1"/>
  <c r="M2710" i="1" s="1"/>
  <c r="F2702" i="1"/>
  <c r="G2702" i="1"/>
  <c r="F2694" i="1"/>
  <c r="G2694" i="1"/>
  <c r="H2694" i="1" s="1"/>
  <c r="M2694" i="1" s="1"/>
  <c r="F2686" i="1"/>
  <c r="G2686" i="1"/>
  <c r="H2686" i="1" s="1"/>
  <c r="M2686" i="1" s="1"/>
  <c r="F2678" i="1"/>
  <c r="G2678" i="1"/>
  <c r="H2678" i="1" s="1"/>
  <c r="M2678" i="1" s="1"/>
  <c r="F2670" i="1"/>
  <c r="G2670" i="1"/>
  <c r="F2662" i="1"/>
  <c r="G2662" i="1"/>
  <c r="H2662" i="1" s="1"/>
  <c r="M2662" i="1" s="1"/>
  <c r="F2654" i="1"/>
  <c r="G2654" i="1"/>
  <c r="H2654" i="1" s="1"/>
  <c r="M2654" i="1" s="1"/>
  <c r="F2646" i="1"/>
  <c r="G2646" i="1"/>
  <c r="H2646" i="1" s="1"/>
  <c r="M2646" i="1" s="1"/>
  <c r="F2638" i="1"/>
  <c r="G2638" i="1"/>
  <c r="F2630" i="1"/>
  <c r="G2630" i="1"/>
  <c r="H2630" i="1" s="1"/>
  <c r="M2630" i="1" s="1"/>
  <c r="F2622" i="1"/>
  <c r="G2622" i="1"/>
  <c r="H2622" i="1" s="1"/>
  <c r="M2622" i="1" s="1"/>
  <c r="F2614" i="1"/>
  <c r="G2614" i="1"/>
  <c r="H2614" i="1" s="1"/>
  <c r="M2614" i="1" s="1"/>
  <c r="F2606" i="1"/>
  <c r="G2606" i="1"/>
  <c r="F2598" i="1"/>
  <c r="G2598" i="1"/>
  <c r="H2598" i="1" s="1"/>
  <c r="M2598" i="1" s="1"/>
  <c r="F2590" i="1"/>
  <c r="G2590" i="1"/>
  <c r="H2590" i="1" s="1"/>
  <c r="M2590" i="1" s="1"/>
  <c r="F2582" i="1"/>
  <c r="G2582" i="1"/>
  <c r="H2582" i="1" s="1"/>
  <c r="M2582" i="1" s="1"/>
  <c r="F2574" i="1"/>
  <c r="G2574" i="1"/>
  <c r="F2566" i="1"/>
  <c r="G2566" i="1"/>
  <c r="H2566" i="1" s="1"/>
  <c r="M2566" i="1" s="1"/>
  <c r="F2558" i="1"/>
  <c r="G2558" i="1"/>
  <c r="H2558" i="1" s="1"/>
  <c r="M2558" i="1" s="1"/>
  <c r="F2550" i="1"/>
  <c r="G2550" i="1"/>
  <c r="H2550" i="1" s="1"/>
  <c r="M2550" i="1" s="1"/>
  <c r="F2542" i="1"/>
  <c r="G2542" i="1"/>
  <c r="F2534" i="1"/>
  <c r="G2534" i="1"/>
  <c r="H2534" i="1" s="1"/>
  <c r="M2534" i="1" s="1"/>
  <c r="F2526" i="1"/>
  <c r="G2526" i="1"/>
  <c r="H2526" i="1" s="1"/>
  <c r="M2526" i="1" s="1"/>
  <c r="F2518" i="1"/>
  <c r="G2518" i="1"/>
  <c r="H2518" i="1" s="1"/>
  <c r="M2518" i="1" s="1"/>
  <c r="F2510" i="1"/>
  <c r="G2510" i="1"/>
  <c r="F2502" i="1"/>
  <c r="G2502" i="1"/>
  <c r="H2502" i="1" s="1"/>
  <c r="M2502" i="1" s="1"/>
  <c r="F2494" i="1"/>
  <c r="G2494" i="1"/>
  <c r="H2494" i="1" s="1"/>
  <c r="M2494" i="1" s="1"/>
  <c r="F2486" i="1"/>
  <c r="G2486" i="1"/>
  <c r="H2486" i="1" s="1"/>
  <c r="M2486" i="1" s="1"/>
  <c r="F2478" i="1"/>
  <c r="G2478" i="1"/>
  <c r="F2470" i="1"/>
  <c r="G2470" i="1"/>
  <c r="H2470" i="1" s="1"/>
  <c r="M2470" i="1" s="1"/>
  <c r="F2462" i="1"/>
  <c r="G2462" i="1"/>
  <c r="H2462" i="1" s="1"/>
  <c r="M2462" i="1" s="1"/>
  <c r="F2454" i="1"/>
  <c r="G2454" i="1"/>
  <c r="H2454" i="1" s="1"/>
  <c r="M2454" i="1" s="1"/>
  <c r="F2446" i="1"/>
  <c r="G2446" i="1"/>
  <c r="F2438" i="1"/>
  <c r="G2438" i="1"/>
  <c r="H2438" i="1" s="1"/>
  <c r="M2438" i="1" s="1"/>
  <c r="F2430" i="1"/>
  <c r="G2430" i="1"/>
  <c r="H2430" i="1" s="1"/>
  <c r="M2430" i="1" s="1"/>
  <c r="F2422" i="1"/>
  <c r="G2422" i="1"/>
  <c r="H2422" i="1" s="1"/>
  <c r="M2422" i="1" s="1"/>
  <c r="F2414" i="1"/>
  <c r="G2414" i="1"/>
  <c r="F2406" i="1"/>
  <c r="G2406" i="1"/>
  <c r="H2406" i="1" s="1"/>
  <c r="M2406" i="1" s="1"/>
  <c r="F2398" i="1"/>
  <c r="G2398" i="1"/>
  <c r="H2398" i="1" s="1"/>
  <c r="M2398" i="1" s="1"/>
  <c r="F2390" i="1"/>
  <c r="G2390" i="1"/>
  <c r="H2390" i="1" s="1"/>
  <c r="M2390" i="1" s="1"/>
  <c r="F2382" i="1"/>
  <c r="G2382" i="1"/>
  <c r="F2374" i="1"/>
  <c r="G2374" i="1"/>
  <c r="H2374" i="1" s="1"/>
  <c r="M2374" i="1" s="1"/>
  <c r="F2366" i="1"/>
  <c r="G2366" i="1"/>
  <c r="H2366" i="1" s="1"/>
  <c r="M2366" i="1" s="1"/>
  <c r="F2358" i="1"/>
  <c r="G2358" i="1"/>
  <c r="H2358" i="1" s="1"/>
  <c r="M2358" i="1" s="1"/>
  <c r="F2350" i="1"/>
  <c r="G2350" i="1"/>
  <c r="F2342" i="1"/>
  <c r="G2342" i="1"/>
  <c r="H2342" i="1" s="1"/>
  <c r="M2342" i="1" s="1"/>
  <c r="F2334" i="1"/>
  <c r="G2334" i="1"/>
  <c r="H2334" i="1" s="1"/>
  <c r="M2334" i="1" s="1"/>
  <c r="F2326" i="1"/>
  <c r="G2326" i="1"/>
  <c r="H2326" i="1" s="1"/>
  <c r="M2326" i="1" s="1"/>
  <c r="F2318" i="1"/>
  <c r="G2318" i="1"/>
  <c r="F2310" i="1"/>
  <c r="G2310" i="1"/>
  <c r="H2310" i="1" s="1"/>
  <c r="M2310" i="1" s="1"/>
  <c r="F2302" i="1"/>
  <c r="G2302" i="1"/>
  <c r="H2302" i="1" s="1"/>
  <c r="M2302" i="1" s="1"/>
  <c r="F2294" i="1"/>
  <c r="G2294" i="1"/>
  <c r="H2294" i="1" s="1"/>
  <c r="M2294" i="1" s="1"/>
  <c r="F2286" i="1"/>
  <c r="G2286" i="1"/>
  <c r="F2278" i="1"/>
  <c r="G2278" i="1"/>
  <c r="H2278" i="1" s="1"/>
  <c r="M2278" i="1" s="1"/>
  <c r="F2270" i="1"/>
  <c r="G2270" i="1"/>
  <c r="H2270" i="1" s="1"/>
  <c r="M2270" i="1" s="1"/>
  <c r="F2262" i="1"/>
  <c r="G2262" i="1"/>
  <c r="H2262" i="1" s="1"/>
  <c r="M2262" i="1" s="1"/>
  <c r="F2254" i="1"/>
  <c r="G2254" i="1"/>
  <c r="F2246" i="1"/>
  <c r="G2246" i="1"/>
  <c r="H2246" i="1" s="1"/>
  <c r="M2246" i="1" s="1"/>
  <c r="F2238" i="1"/>
  <c r="G2238" i="1"/>
  <c r="H2238" i="1" s="1"/>
  <c r="M2238" i="1" s="1"/>
  <c r="F2230" i="1"/>
  <c r="G2230" i="1"/>
  <c r="H2230" i="1" s="1"/>
  <c r="M2230" i="1" s="1"/>
  <c r="F2222" i="1"/>
  <c r="G2222" i="1"/>
  <c r="F2214" i="1"/>
  <c r="G2214" i="1"/>
  <c r="H2214" i="1" s="1"/>
  <c r="M2214" i="1" s="1"/>
  <c r="F2206" i="1"/>
  <c r="G2206" i="1"/>
  <c r="H2206" i="1" s="1"/>
  <c r="M2206" i="1" s="1"/>
  <c r="F2198" i="1"/>
  <c r="G2198" i="1"/>
  <c r="H2198" i="1" s="1"/>
  <c r="M2198" i="1" s="1"/>
  <c r="F2190" i="1"/>
  <c r="G2190" i="1"/>
  <c r="F2182" i="1"/>
  <c r="G2182" i="1"/>
  <c r="H2182" i="1" s="1"/>
  <c r="M2182" i="1" s="1"/>
  <c r="F2174" i="1"/>
  <c r="G2174" i="1"/>
  <c r="H2174" i="1" s="1"/>
  <c r="M2174" i="1" s="1"/>
  <c r="F2166" i="1"/>
  <c r="G2166" i="1"/>
  <c r="H2166" i="1" s="1"/>
  <c r="M2166" i="1" s="1"/>
  <c r="F2158" i="1"/>
  <c r="G2158" i="1"/>
  <c r="F2150" i="1"/>
  <c r="G2150" i="1"/>
  <c r="H2150" i="1" s="1"/>
  <c r="M2150" i="1" s="1"/>
  <c r="F2142" i="1"/>
  <c r="G2142" i="1"/>
  <c r="H2142" i="1" s="1"/>
  <c r="M2142" i="1" s="1"/>
  <c r="F2134" i="1"/>
  <c r="G2134" i="1"/>
  <c r="H2134" i="1" s="1"/>
  <c r="M2134" i="1" s="1"/>
  <c r="F2126" i="1"/>
  <c r="G2126" i="1"/>
  <c r="F2118" i="1"/>
  <c r="G2118" i="1"/>
  <c r="H2118" i="1" s="1"/>
  <c r="M2118" i="1" s="1"/>
  <c r="F2110" i="1"/>
  <c r="G2110" i="1"/>
  <c r="H2110" i="1" s="1"/>
  <c r="M2110" i="1" s="1"/>
  <c r="F2102" i="1"/>
  <c r="G2102" i="1"/>
  <c r="H2102" i="1" s="1"/>
  <c r="M2102" i="1" s="1"/>
  <c r="F2094" i="1"/>
  <c r="G2094" i="1"/>
  <c r="F2086" i="1"/>
  <c r="G2086" i="1"/>
  <c r="H2086" i="1" s="1"/>
  <c r="M2086" i="1" s="1"/>
  <c r="F2078" i="1"/>
  <c r="G2078" i="1"/>
  <c r="H2078" i="1" s="1"/>
  <c r="M2078" i="1" s="1"/>
  <c r="F2070" i="1"/>
  <c r="G2070" i="1"/>
  <c r="H2070" i="1" s="1"/>
  <c r="M2070" i="1" s="1"/>
  <c r="F2062" i="1"/>
  <c r="G2062" i="1"/>
  <c r="F2054" i="1"/>
  <c r="G2054" i="1"/>
  <c r="H2054" i="1" s="1"/>
  <c r="M2054" i="1" s="1"/>
  <c r="F2046" i="1"/>
  <c r="G2046" i="1"/>
  <c r="H2046" i="1" s="1"/>
  <c r="M2046" i="1" s="1"/>
  <c r="F2038" i="1"/>
  <c r="G2038" i="1"/>
  <c r="H2038" i="1" s="1"/>
  <c r="M2038" i="1" s="1"/>
  <c r="F2030" i="1"/>
  <c r="G2030" i="1"/>
  <c r="F2022" i="1"/>
  <c r="G2022" i="1"/>
  <c r="H2022" i="1" s="1"/>
  <c r="M2022" i="1" s="1"/>
  <c r="F2014" i="1"/>
  <c r="G2014" i="1"/>
  <c r="H2014" i="1" s="1"/>
  <c r="M2014" i="1" s="1"/>
  <c r="F2006" i="1"/>
  <c r="G2006" i="1"/>
  <c r="H2006" i="1" s="1"/>
  <c r="M2006" i="1" s="1"/>
  <c r="F1998" i="1"/>
  <c r="G1998" i="1"/>
  <c r="F1990" i="1"/>
  <c r="G1990" i="1"/>
  <c r="H1990" i="1" s="1"/>
  <c r="M1990" i="1" s="1"/>
  <c r="F1982" i="1"/>
  <c r="G1982" i="1"/>
  <c r="H1982" i="1" s="1"/>
  <c r="M1982" i="1" s="1"/>
  <c r="F1974" i="1"/>
  <c r="G1974" i="1"/>
  <c r="H1974" i="1" s="1"/>
  <c r="M1974" i="1" s="1"/>
  <c r="F1966" i="1"/>
  <c r="G1966" i="1"/>
  <c r="F1958" i="1"/>
  <c r="G1958" i="1"/>
  <c r="H1958" i="1" s="1"/>
  <c r="M1958" i="1" s="1"/>
  <c r="F1950" i="1"/>
  <c r="G1950" i="1"/>
  <c r="H1950" i="1" s="1"/>
  <c r="M1950" i="1" s="1"/>
  <c r="F1942" i="1"/>
  <c r="G1942" i="1"/>
  <c r="H1942" i="1" s="1"/>
  <c r="M1942" i="1" s="1"/>
  <c r="F1934" i="1"/>
  <c r="G1934" i="1"/>
  <c r="F1926" i="1"/>
  <c r="G1926" i="1"/>
  <c r="H1926" i="1" s="1"/>
  <c r="M1926" i="1" s="1"/>
  <c r="F1918" i="1"/>
  <c r="G1918" i="1"/>
  <c r="H1918" i="1" s="1"/>
  <c r="M1918" i="1" s="1"/>
  <c r="F1910" i="1"/>
  <c r="G1910" i="1"/>
  <c r="H1910" i="1" s="1"/>
  <c r="M1910" i="1" s="1"/>
  <c r="F1902" i="1"/>
  <c r="G1902" i="1"/>
  <c r="F1894" i="1"/>
  <c r="G1894" i="1"/>
  <c r="H1894" i="1" s="1"/>
  <c r="M1894" i="1" s="1"/>
  <c r="F1886" i="1"/>
  <c r="G1886" i="1"/>
  <c r="H1886" i="1" s="1"/>
  <c r="M1886" i="1" s="1"/>
  <c r="F1878" i="1"/>
  <c r="G1878" i="1"/>
  <c r="H1878" i="1" s="1"/>
  <c r="M1878" i="1" s="1"/>
  <c r="F1870" i="1"/>
  <c r="G1870" i="1"/>
  <c r="F1862" i="1"/>
  <c r="G1862" i="1"/>
  <c r="H1862" i="1" s="1"/>
  <c r="M1862" i="1" s="1"/>
  <c r="F1854" i="1"/>
  <c r="G1854" i="1"/>
  <c r="H1854" i="1" s="1"/>
  <c r="M1854" i="1" s="1"/>
  <c r="F1846" i="1"/>
  <c r="G1846" i="1"/>
  <c r="H1846" i="1" s="1"/>
  <c r="M1846" i="1" s="1"/>
  <c r="F1838" i="1"/>
  <c r="G1838" i="1"/>
  <c r="F1830" i="1"/>
  <c r="G1830" i="1"/>
  <c r="H1830" i="1" s="1"/>
  <c r="M1830" i="1" s="1"/>
  <c r="F1822" i="1"/>
  <c r="G1822" i="1"/>
  <c r="H1822" i="1" s="1"/>
  <c r="M1822" i="1" s="1"/>
  <c r="F1814" i="1"/>
  <c r="G1814" i="1"/>
  <c r="H1814" i="1" s="1"/>
  <c r="M1814" i="1" s="1"/>
  <c r="F1806" i="1"/>
  <c r="G1806" i="1"/>
  <c r="F1798" i="1"/>
  <c r="G1798" i="1"/>
  <c r="H1798" i="1" s="1"/>
  <c r="M1798" i="1" s="1"/>
  <c r="F1790" i="1"/>
  <c r="G1790" i="1"/>
  <c r="H1790" i="1" s="1"/>
  <c r="M1790" i="1" s="1"/>
  <c r="F1782" i="1"/>
  <c r="G1782" i="1"/>
  <c r="H1782" i="1" s="1"/>
  <c r="M1782" i="1" s="1"/>
  <c r="F1774" i="1"/>
  <c r="G1774" i="1"/>
  <c r="F1766" i="1"/>
  <c r="G1766" i="1"/>
  <c r="H1766" i="1" s="1"/>
  <c r="M1766" i="1" s="1"/>
  <c r="F1758" i="1"/>
  <c r="G1758" i="1"/>
  <c r="H1758" i="1" s="1"/>
  <c r="M1758" i="1" s="1"/>
  <c r="F1750" i="1"/>
  <c r="G1750" i="1"/>
  <c r="H1750" i="1" s="1"/>
  <c r="M1750" i="1" s="1"/>
  <c r="F1742" i="1"/>
  <c r="G1742" i="1"/>
  <c r="F1734" i="1"/>
  <c r="G1734" i="1"/>
  <c r="H1734" i="1" s="1"/>
  <c r="M1734" i="1" s="1"/>
  <c r="F1726" i="1"/>
  <c r="G1726" i="1"/>
  <c r="H1726" i="1" s="1"/>
  <c r="M1726" i="1" s="1"/>
  <c r="F1718" i="1"/>
  <c r="G1718" i="1"/>
  <c r="H1718" i="1" s="1"/>
  <c r="M1718" i="1" s="1"/>
  <c r="F1710" i="1"/>
  <c r="G1710" i="1"/>
  <c r="F1702" i="1"/>
  <c r="G1702" i="1"/>
  <c r="H1702" i="1" s="1"/>
  <c r="M1702" i="1" s="1"/>
  <c r="F1694" i="1"/>
  <c r="G1694" i="1"/>
  <c r="H1694" i="1" s="1"/>
  <c r="M1694" i="1" s="1"/>
  <c r="F1686" i="1"/>
  <c r="G1686" i="1"/>
  <c r="H1686" i="1" s="1"/>
  <c r="M1686" i="1" s="1"/>
  <c r="F1678" i="1"/>
  <c r="G1678" i="1"/>
  <c r="F1670" i="1"/>
  <c r="G1670" i="1"/>
  <c r="H1670" i="1" s="1"/>
  <c r="M1670" i="1" s="1"/>
  <c r="F1662" i="1"/>
  <c r="G1662" i="1"/>
  <c r="H1662" i="1" s="1"/>
  <c r="M1662" i="1" s="1"/>
  <c r="F1654" i="1"/>
  <c r="G1654" i="1"/>
  <c r="H1654" i="1" s="1"/>
  <c r="M1654" i="1" s="1"/>
  <c r="F1646" i="1"/>
  <c r="G1646" i="1"/>
  <c r="F1638" i="1"/>
  <c r="G1638" i="1"/>
  <c r="H1638" i="1" s="1"/>
  <c r="M1638" i="1" s="1"/>
  <c r="F1630" i="1"/>
  <c r="G1630" i="1"/>
  <c r="H1630" i="1" s="1"/>
  <c r="M1630" i="1" s="1"/>
  <c r="F1622" i="1"/>
  <c r="G1622" i="1"/>
  <c r="H1622" i="1" s="1"/>
  <c r="M1622" i="1" s="1"/>
  <c r="F1614" i="1"/>
  <c r="G1614" i="1"/>
  <c r="F1606" i="1"/>
  <c r="G1606" i="1"/>
  <c r="H1606" i="1" s="1"/>
  <c r="M1606" i="1" s="1"/>
  <c r="F1598" i="1"/>
  <c r="G1598" i="1"/>
  <c r="H1598" i="1" s="1"/>
  <c r="M1598" i="1" s="1"/>
  <c r="F1590" i="1"/>
  <c r="G1590" i="1"/>
  <c r="H1590" i="1" s="1"/>
  <c r="M1590" i="1" s="1"/>
  <c r="F1582" i="1"/>
  <c r="G1582" i="1"/>
  <c r="F1574" i="1"/>
  <c r="G1574" i="1"/>
  <c r="H1574" i="1" s="1"/>
  <c r="M1574" i="1" s="1"/>
  <c r="F1566" i="1"/>
  <c r="G1566" i="1"/>
  <c r="H1566" i="1" s="1"/>
  <c r="M1566" i="1" s="1"/>
  <c r="F1558" i="1"/>
  <c r="G1558" i="1"/>
  <c r="H1558" i="1" s="1"/>
  <c r="M1558" i="1" s="1"/>
  <c r="F1550" i="1"/>
  <c r="G1550" i="1"/>
  <c r="F1542" i="1"/>
  <c r="G1542" i="1"/>
  <c r="H1542" i="1" s="1"/>
  <c r="M1542" i="1" s="1"/>
  <c r="F1534" i="1"/>
  <c r="G1534" i="1"/>
  <c r="H1534" i="1" s="1"/>
  <c r="M1534" i="1" s="1"/>
  <c r="F1526" i="1"/>
  <c r="G1526" i="1"/>
  <c r="H1526" i="1" s="1"/>
  <c r="M1526" i="1" s="1"/>
  <c r="F1518" i="1"/>
  <c r="G1518" i="1"/>
  <c r="F1510" i="1"/>
  <c r="G1510" i="1"/>
  <c r="H1510" i="1" s="1"/>
  <c r="M1510" i="1" s="1"/>
  <c r="F1502" i="1"/>
  <c r="G1502" i="1"/>
  <c r="H1502" i="1" s="1"/>
  <c r="M1502" i="1" s="1"/>
  <c r="F1494" i="1"/>
  <c r="G1494" i="1"/>
  <c r="H1494" i="1" s="1"/>
  <c r="M1494" i="1" s="1"/>
  <c r="F1486" i="1"/>
  <c r="G1486" i="1"/>
  <c r="F1478" i="1"/>
  <c r="G1478" i="1"/>
  <c r="H1478" i="1" s="1"/>
  <c r="M1478" i="1" s="1"/>
  <c r="F1470" i="1"/>
  <c r="G1470" i="1"/>
  <c r="H1470" i="1" s="1"/>
  <c r="M1470" i="1" s="1"/>
  <c r="F1462" i="1"/>
  <c r="G1462" i="1"/>
  <c r="H1462" i="1" s="1"/>
  <c r="M1462" i="1" s="1"/>
  <c r="F1454" i="1"/>
  <c r="G1454" i="1"/>
  <c r="F1446" i="1"/>
  <c r="G1446" i="1"/>
  <c r="H1446" i="1" s="1"/>
  <c r="M1446" i="1" s="1"/>
  <c r="F1438" i="1"/>
  <c r="G1438" i="1"/>
  <c r="H1438" i="1" s="1"/>
  <c r="M1438" i="1" s="1"/>
  <c r="F1430" i="1"/>
  <c r="G1430" i="1"/>
  <c r="H1430" i="1" s="1"/>
  <c r="M1430" i="1" s="1"/>
  <c r="F1422" i="1"/>
  <c r="G1422" i="1"/>
  <c r="F1414" i="1"/>
  <c r="G1414" i="1"/>
  <c r="H1414" i="1" s="1"/>
  <c r="M1414" i="1" s="1"/>
  <c r="F1406" i="1"/>
  <c r="G1406" i="1"/>
  <c r="H1406" i="1" s="1"/>
  <c r="M1406" i="1" s="1"/>
  <c r="F1398" i="1"/>
  <c r="G1398" i="1"/>
  <c r="H1398" i="1" s="1"/>
  <c r="M1398" i="1" s="1"/>
  <c r="F1390" i="1"/>
  <c r="G1390" i="1"/>
  <c r="F1382" i="1"/>
  <c r="G1382" i="1"/>
  <c r="H1382" i="1" s="1"/>
  <c r="M1382" i="1" s="1"/>
  <c r="F1374" i="1"/>
  <c r="G1374" i="1"/>
  <c r="H1374" i="1" s="1"/>
  <c r="M1374" i="1" s="1"/>
  <c r="F1366" i="1"/>
  <c r="G1366" i="1"/>
  <c r="H1366" i="1" s="1"/>
  <c r="M1366" i="1" s="1"/>
  <c r="F1358" i="1"/>
  <c r="G1358" i="1"/>
  <c r="F1350" i="1"/>
  <c r="G1350" i="1"/>
  <c r="H1350" i="1" s="1"/>
  <c r="M1350" i="1" s="1"/>
  <c r="F1342" i="1"/>
  <c r="G1342" i="1"/>
  <c r="H1342" i="1" s="1"/>
  <c r="M1342" i="1" s="1"/>
  <c r="F1334" i="1"/>
  <c r="G1334" i="1"/>
  <c r="H1334" i="1" s="1"/>
  <c r="M1334" i="1" s="1"/>
  <c r="F1326" i="1"/>
  <c r="G1326" i="1"/>
  <c r="F1318" i="1"/>
  <c r="G1318" i="1"/>
  <c r="H1318" i="1" s="1"/>
  <c r="M1318" i="1" s="1"/>
  <c r="F1310" i="1"/>
  <c r="G1310" i="1"/>
  <c r="H1310" i="1" s="1"/>
  <c r="M1310" i="1" s="1"/>
  <c r="F1302" i="1"/>
  <c r="G1302" i="1"/>
  <c r="H1302" i="1" s="1"/>
  <c r="M1302" i="1" s="1"/>
  <c r="F1294" i="1"/>
  <c r="G1294" i="1"/>
  <c r="F1286" i="1"/>
  <c r="G1286" i="1"/>
  <c r="H1286" i="1" s="1"/>
  <c r="M1286" i="1" s="1"/>
  <c r="F1278" i="1"/>
  <c r="G1278" i="1"/>
  <c r="H1278" i="1" s="1"/>
  <c r="M1278" i="1" s="1"/>
  <c r="F1270" i="1"/>
  <c r="G1270" i="1"/>
  <c r="H1270" i="1" s="1"/>
  <c r="M1270" i="1" s="1"/>
  <c r="F1262" i="1"/>
  <c r="G1262" i="1"/>
  <c r="F1254" i="1"/>
  <c r="G1254" i="1"/>
  <c r="H1254" i="1" s="1"/>
  <c r="M1254" i="1" s="1"/>
  <c r="F1246" i="1"/>
  <c r="G1246" i="1"/>
  <c r="H1246" i="1" s="1"/>
  <c r="M1246" i="1" s="1"/>
  <c r="F1238" i="1"/>
  <c r="G1238" i="1"/>
  <c r="H1238" i="1" s="1"/>
  <c r="M1238" i="1" s="1"/>
  <c r="F1230" i="1"/>
  <c r="G1230" i="1"/>
  <c r="F1222" i="1"/>
  <c r="G1222" i="1"/>
  <c r="H1222" i="1" s="1"/>
  <c r="M1222" i="1" s="1"/>
  <c r="F1214" i="1"/>
  <c r="G1214" i="1"/>
  <c r="H1214" i="1" s="1"/>
  <c r="M1214" i="1" s="1"/>
  <c r="F1206" i="1"/>
  <c r="G1206" i="1"/>
  <c r="H1206" i="1" s="1"/>
  <c r="M1206" i="1" s="1"/>
  <c r="F1198" i="1"/>
  <c r="G1198" i="1"/>
  <c r="F1190" i="1"/>
  <c r="G1190" i="1"/>
  <c r="H1190" i="1" s="1"/>
  <c r="M1190" i="1" s="1"/>
  <c r="F1182" i="1"/>
  <c r="G1182" i="1"/>
  <c r="H1182" i="1" s="1"/>
  <c r="M1182" i="1" s="1"/>
  <c r="F1174" i="1"/>
  <c r="G1174" i="1"/>
  <c r="H1174" i="1" s="1"/>
  <c r="M1174" i="1" s="1"/>
  <c r="F1166" i="1"/>
  <c r="G1166" i="1"/>
  <c r="F1158" i="1"/>
  <c r="G1158" i="1"/>
  <c r="H1158" i="1" s="1"/>
  <c r="M1158" i="1" s="1"/>
  <c r="F1150" i="1"/>
  <c r="G1150" i="1"/>
  <c r="H1150" i="1" s="1"/>
  <c r="M1150" i="1" s="1"/>
  <c r="F1142" i="1"/>
  <c r="G1142" i="1"/>
  <c r="H1142" i="1" s="1"/>
  <c r="M1142" i="1" s="1"/>
  <c r="F1134" i="1"/>
  <c r="G1134" i="1"/>
  <c r="F1126" i="1"/>
  <c r="G1126" i="1"/>
  <c r="H1126" i="1" s="1"/>
  <c r="M1126" i="1" s="1"/>
  <c r="F1118" i="1"/>
  <c r="G1118" i="1"/>
  <c r="H1118" i="1" s="1"/>
  <c r="M1118" i="1" s="1"/>
  <c r="F1110" i="1"/>
  <c r="G1110" i="1"/>
  <c r="H1110" i="1" s="1"/>
  <c r="M1110" i="1" s="1"/>
  <c r="F1102" i="1"/>
  <c r="G1102" i="1"/>
  <c r="F1094" i="1"/>
  <c r="G1094" i="1"/>
  <c r="H1094" i="1" s="1"/>
  <c r="M1094" i="1" s="1"/>
  <c r="F1086" i="1"/>
  <c r="G1086" i="1"/>
  <c r="H1086" i="1" s="1"/>
  <c r="M1086" i="1" s="1"/>
  <c r="F1078" i="1"/>
  <c r="G1078" i="1"/>
  <c r="H1078" i="1" s="1"/>
  <c r="M1078" i="1" s="1"/>
  <c r="F1070" i="1"/>
  <c r="G1070" i="1"/>
  <c r="F1062" i="1"/>
  <c r="G1062" i="1"/>
  <c r="H1062" i="1" s="1"/>
  <c r="M1062" i="1" s="1"/>
  <c r="F1054" i="1"/>
  <c r="G1054" i="1"/>
  <c r="H1054" i="1" s="1"/>
  <c r="M1054" i="1" s="1"/>
  <c r="F1046" i="1"/>
  <c r="G1046" i="1"/>
  <c r="H1046" i="1" s="1"/>
  <c r="M1046" i="1" s="1"/>
  <c r="F1038" i="1"/>
  <c r="G1038" i="1"/>
  <c r="F1030" i="1"/>
  <c r="G1030" i="1"/>
  <c r="H1030" i="1" s="1"/>
  <c r="M1030" i="1" s="1"/>
  <c r="F1022" i="1"/>
  <c r="G1022" i="1"/>
  <c r="H1022" i="1" s="1"/>
  <c r="M1022" i="1" s="1"/>
  <c r="F1014" i="1"/>
  <c r="G1014" i="1"/>
  <c r="H1014" i="1" s="1"/>
  <c r="M1014" i="1" s="1"/>
  <c r="F1006" i="1"/>
  <c r="G1006" i="1"/>
  <c r="F998" i="1"/>
  <c r="G998" i="1"/>
  <c r="H998" i="1" s="1"/>
  <c r="M998" i="1" s="1"/>
  <c r="F990" i="1"/>
  <c r="G990" i="1"/>
  <c r="H990" i="1" s="1"/>
  <c r="M990" i="1" s="1"/>
  <c r="F982" i="1"/>
  <c r="G982" i="1"/>
  <c r="H982" i="1" s="1"/>
  <c r="M982" i="1" s="1"/>
  <c r="F974" i="1"/>
  <c r="G974" i="1"/>
  <c r="F966" i="1"/>
  <c r="G966" i="1"/>
  <c r="H966" i="1" s="1"/>
  <c r="M966" i="1" s="1"/>
  <c r="F958" i="1"/>
  <c r="G958" i="1"/>
  <c r="H958" i="1" s="1"/>
  <c r="M958" i="1" s="1"/>
  <c r="F950" i="1"/>
  <c r="G950" i="1"/>
  <c r="H950" i="1" s="1"/>
  <c r="M950" i="1" s="1"/>
  <c r="F942" i="1"/>
  <c r="G942" i="1"/>
  <c r="F934" i="1"/>
  <c r="G934" i="1"/>
  <c r="H934" i="1" s="1"/>
  <c r="M934" i="1" s="1"/>
  <c r="F926" i="1"/>
  <c r="G926" i="1"/>
  <c r="H926" i="1" s="1"/>
  <c r="M926" i="1" s="1"/>
  <c r="F918" i="1"/>
  <c r="G918" i="1"/>
  <c r="H918" i="1" s="1"/>
  <c r="M918" i="1" s="1"/>
  <c r="F910" i="1"/>
  <c r="G910" i="1"/>
  <c r="F902" i="1"/>
  <c r="G902" i="1"/>
  <c r="H902" i="1" s="1"/>
  <c r="M902" i="1" s="1"/>
  <c r="F894" i="1"/>
  <c r="G894" i="1"/>
  <c r="H894" i="1" s="1"/>
  <c r="M894" i="1" s="1"/>
  <c r="F886" i="1"/>
  <c r="G886" i="1"/>
  <c r="H886" i="1" s="1"/>
  <c r="M886" i="1" s="1"/>
  <c r="F878" i="1"/>
  <c r="G878" i="1"/>
  <c r="F870" i="1"/>
  <c r="G870" i="1"/>
  <c r="H870" i="1" s="1"/>
  <c r="M870" i="1" s="1"/>
  <c r="F862" i="1"/>
  <c r="G862" i="1"/>
  <c r="H862" i="1" s="1"/>
  <c r="M862" i="1" s="1"/>
  <c r="F854" i="1"/>
  <c r="G854" i="1"/>
  <c r="H854" i="1" s="1"/>
  <c r="M854" i="1" s="1"/>
  <c r="F846" i="1"/>
  <c r="G846" i="1"/>
  <c r="F838" i="1"/>
  <c r="G838" i="1"/>
  <c r="H838" i="1" s="1"/>
  <c r="M838" i="1" s="1"/>
  <c r="F830" i="1"/>
  <c r="G830" i="1"/>
  <c r="H830" i="1" s="1"/>
  <c r="M830" i="1" s="1"/>
  <c r="F822" i="1"/>
  <c r="G822" i="1"/>
  <c r="H822" i="1" s="1"/>
  <c r="M822" i="1" s="1"/>
  <c r="F814" i="1"/>
  <c r="G814" i="1"/>
  <c r="F806" i="1"/>
  <c r="G806" i="1"/>
  <c r="H806" i="1" s="1"/>
  <c r="M806" i="1" s="1"/>
  <c r="F798" i="1"/>
  <c r="G798" i="1"/>
  <c r="H798" i="1" s="1"/>
  <c r="M798" i="1" s="1"/>
  <c r="F790" i="1"/>
  <c r="G790" i="1"/>
  <c r="H790" i="1" s="1"/>
  <c r="M790" i="1" s="1"/>
  <c r="F782" i="1"/>
  <c r="G782" i="1"/>
  <c r="F774" i="1"/>
  <c r="G774" i="1"/>
  <c r="H774" i="1" s="1"/>
  <c r="M774" i="1" s="1"/>
  <c r="F766" i="1"/>
  <c r="G766" i="1"/>
  <c r="H766" i="1" s="1"/>
  <c r="M766" i="1" s="1"/>
  <c r="F758" i="1"/>
  <c r="G758" i="1"/>
  <c r="H758" i="1" s="1"/>
  <c r="M758" i="1" s="1"/>
  <c r="F750" i="1"/>
  <c r="G750" i="1"/>
  <c r="F742" i="1"/>
  <c r="G742" i="1"/>
  <c r="H742" i="1" s="1"/>
  <c r="M742" i="1" s="1"/>
  <c r="F734" i="1"/>
  <c r="G734" i="1"/>
  <c r="H734" i="1" s="1"/>
  <c r="M734" i="1" s="1"/>
  <c r="F726" i="1"/>
  <c r="G726" i="1"/>
  <c r="H726" i="1" s="1"/>
  <c r="M726" i="1" s="1"/>
  <c r="F718" i="1"/>
  <c r="G718" i="1"/>
  <c r="F710" i="1"/>
  <c r="G710" i="1"/>
  <c r="H710" i="1" s="1"/>
  <c r="M710" i="1" s="1"/>
  <c r="F702" i="1"/>
  <c r="G702" i="1"/>
  <c r="H702" i="1" s="1"/>
  <c r="M702" i="1" s="1"/>
  <c r="F694" i="1"/>
  <c r="G694" i="1"/>
  <c r="H694" i="1" s="1"/>
  <c r="M694" i="1" s="1"/>
  <c r="F686" i="1"/>
  <c r="G686" i="1"/>
  <c r="F678" i="1"/>
  <c r="G678" i="1"/>
  <c r="H678" i="1" s="1"/>
  <c r="M678" i="1" s="1"/>
  <c r="F670" i="1"/>
  <c r="G670" i="1"/>
  <c r="H670" i="1" s="1"/>
  <c r="M670" i="1" s="1"/>
  <c r="F662" i="1"/>
  <c r="G662" i="1"/>
  <c r="H662" i="1" s="1"/>
  <c r="M662" i="1" s="1"/>
  <c r="F654" i="1"/>
  <c r="G654" i="1"/>
  <c r="F646" i="1"/>
  <c r="G646" i="1"/>
  <c r="H646" i="1" s="1"/>
  <c r="M646" i="1" s="1"/>
  <c r="F638" i="1"/>
  <c r="G638" i="1"/>
  <c r="H638" i="1" s="1"/>
  <c r="M638" i="1" s="1"/>
  <c r="F630" i="1"/>
  <c r="G630" i="1"/>
  <c r="H630" i="1" s="1"/>
  <c r="M630" i="1" s="1"/>
  <c r="F622" i="1"/>
  <c r="G622" i="1"/>
  <c r="F614" i="1"/>
  <c r="G614" i="1"/>
  <c r="H614" i="1" s="1"/>
  <c r="M614" i="1" s="1"/>
  <c r="F606" i="1"/>
  <c r="G606" i="1"/>
  <c r="H606" i="1" s="1"/>
  <c r="M606" i="1" s="1"/>
  <c r="F598" i="1"/>
  <c r="G598" i="1"/>
  <c r="H598" i="1" s="1"/>
  <c r="M598" i="1" s="1"/>
  <c r="F590" i="1"/>
  <c r="G590" i="1"/>
  <c r="F582" i="1"/>
  <c r="G582" i="1"/>
  <c r="H582" i="1" s="1"/>
  <c r="M582" i="1" s="1"/>
  <c r="F574" i="1"/>
  <c r="G574" i="1"/>
  <c r="H574" i="1" s="1"/>
  <c r="M574" i="1" s="1"/>
  <c r="F566" i="1"/>
  <c r="G566" i="1"/>
  <c r="H566" i="1" s="1"/>
  <c r="M566" i="1" s="1"/>
  <c r="F558" i="1"/>
  <c r="G558" i="1"/>
  <c r="F550" i="1"/>
  <c r="G550" i="1"/>
  <c r="H550" i="1" s="1"/>
  <c r="M550" i="1" s="1"/>
  <c r="F542" i="1"/>
  <c r="G542" i="1"/>
  <c r="H542" i="1" s="1"/>
  <c r="M542" i="1" s="1"/>
  <c r="F534" i="1"/>
  <c r="G534" i="1"/>
  <c r="H534" i="1" s="1"/>
  <c r="M534" i="1" s="1"/>
  <c r="F526" i="1"/>
  <c r="G526" i="1"/>
  <c r="F518" i="1"/>
  <c r="G518" i="1"/>
  <c r="H518" i="1" s="1"/>
  <c r="M518" i="1" s="1"/>
  <c r="F510" i="1"/>
  <c r="G510" i="1"/>
  <c r="H510" i="1" s="1"/>
  <c r="M510" i="1" s="1"/>
  <c r="F502" i="1"/>
  <c r="G502" i="1"/>
  <c r="H502" i="1" s="1"/>
  <c r="M502" i="1" s="1"/>
  <c r="F494" i="1"/>
  <c r="G494" i="1"/>
  <c r="F486" i="1"/>
  <c r="G486" i="1"/>
  <c r="H486" i="1" s="1"/>
  <c r="M486" i="1" s="1"/>
  <c r="F478" i="1"/>
  <c r="G478" i="1"/>
  <c r="H478" i="1" s="1"/>
  <c r="M478" i="1" s="1"/>
  <c r="F470" i="1"/>
  <c r="G470" i="1"/>
  <c r="H470" i="1" s="1"/>
  <c r="M470" i="1" s="1"/>
  <c r="F462" i="1"/>
  <c r="G462" i="1"/>
  <c r="F454" i="1"/>
  <c r="G454" i="1"/>
  <c r="H454" i="1" s="1"/>
  <c r="M454" i="1" s="1"/>
  <c r="F446" i="1"/>
  <c r="G446" i="1"/>
  <c r="H446" i="1" s="1"/>
  <c r="M446" i="1" s="1"/>
  <c r="F438" i="1"/>
  <c r="G438" i="1"/>
  <c r="H438" i="1" s="1"/>
  <c r="M438" i="1" s="1"/>
  <c r="F430" i="1"/>
  <c r="G430" i="1"/>
  <c r="F422" i="1"/>
  <c r="G422" i="1"/>
  <c r="H422" i="1" s="1"/>
  <c r="M422" i="1" s="1"/>
  <c r="F414" i="1"/>
  <c r="G414" i="1"/>
  <c r="H414" i="1" s="1"/>
  <c r="M414" i="1" s="1"/>
  <c r="F406" i="1"/>
  <c r="G406" i="1"/>
  <c r="H406" i="1" s="1"/>
  <c r="M406" i="1" s="1"/>
  <c r="F398" i="1"/>
  <c r="G398" i="1"/>
  <c r="F390" i="1"/>
  <c r="G390" i="1"/>
  <c r="H390" i="1" s="1"/>
  <c r="M390" i="1" s="1"/>
  <c r="F382" i="1"/>
  <c r="G382" i="1"/>
  <c r="H382" i="1" s="1"/>
  <c r="M382" i="1" s="1"/>
  <c r="F374" i="1"/>
  <c r="G374" i="1"/>
  <c r="H374" i="1" s="1"/>
  <c r="M374" i="1" s="1"/>
  <c r="F366" i="1"/>
  <c r="G366" i="1"/>
  <c r="F358" i="1"/>
  <c r="G358" i="1"/>
  <c r="H358" i="1" s="1"/>
  <c r="M358" i="1" s="1"/>
  <c r="F350" i="1"/>
  <c r="G350" i="1"/>
  <c r="H350" i="1" s="1"/>
  <c r="M350" i="1" s="1"/>
  <c r="F342" i="1"/>
  <c r="G342" i="1"/>
  <c r="H342" i="1" s="1"/>
  <c r="M342" i="1" s="1"/>
  <c r="F334" i="1"/>
  <c r="G334" i="1"/>
  <c r="F326" i="1"/>
  <c r="G326" i="1"/>
  <c r="H326" i="1" s="1"/>
  <c r="M326" i="1" s="1"/>
  <c r="F318" i="1"/>
  <c r="G318" i="1"/>
  <c r="H318" i="1" s="1"/>
  <c r="M318" i="1" s="1"/>
  <c r="F310" i="1"/>
  <c r="G310" i="1"/>
  <c r="H310" i="1" s="1"/>
  <c r="M310" i="1" s="1"/>
  <c r="F302" i="1"/>
  <c r="G302" i="1"/>
  <c r="F294" i="1"/>
  <c r="G294" i="1"/>
  <c r="H294" i="1" s="1"/>
  <c r="M294" i="1" s="1"/>
  <c r="F286" i="1"/>
  <c r="G286" i="1"/>
  <c r="H286" i="1" s="1"/>
  <c r="M286" i="1" s="1"/>
  <c r="F278" i="1"/>
  <c r="G278" i="1"/>
  <c r="H278" i="1" s="1"/>
  <c r="M278" i="1" s="1"/>
  <c r="F270" i="1"/>
  <c r="G270" i="1"/>
  <c r="F262" i="1"/>
  <c r="G262" i="1"/>
  <c r="H262" i="1" s="1"/>
  <c r="M262" i="1" s="1"/>
  <c r="F254" i="1"/>
  <c r="G254" i="1"/>
  <c r="H254" i="1" s="1"/>
  <c r="M254" i="1" s="1"/>
  <c r="F246" i="1"/>
  <c r="G246" i="1"/>
  <c r="H246" i="1" s="1"/>
  <c r="M246" i="1" s="1"/>
  <c r="F238" i="1"/>
  <c r="G238" i="1"/>
  <c r="F230" i="1"/>
  <c r="G230" i="1"/>
  <c r="H230" i="1" s="1"/>
  <c r="M230" i="1" s="1"/>
  <c r="F222" i="1"/>
  <c r="G222" i="1"/>
  <c r="H222" i="1" s="1"/>
  <c r="M222" i="1" s="1"/>
  <c r="F214" i="1"/>
  <c r="G214" i="1"/>
  <c r="H214" i="1" s="1"/>
  <c r="M214" i="1" s="1"/>
  <c r="F206" i="1"/>
  <c r="G206" i="1"/>
  <c r="F198" i="1"/>
  <c r="G198" i="1"/>
  <c r="H198" i="1" s="1"/>
  <c r="M198" i="1" s="1"/>
  <c r="F190" i="1"/>
  <c r="G190" i="1"/>
  <c r="H190" i="1" s="1"/>
  <c r="M190" i="1" s="1"/>
  <c r="F182" i="1"/>
  <c r="G182" i="1"/>
  <c r="H182" i="1" s="1"/>
  <c r="M182" i="1" s="1"/>
  <c r="F174" i="1"/>
  <c r="G174" i="1"/>
  <c r="F166" i="1"/>
  <c r="G166" i="1"/>
  <c r="H166" i="1" s="1"/>
  <c r="M166" i="1" s="1"/>
  <c r="F158" i="1"/>
  <c r="G158" i="1"/>
  <c r="H158" i="1" s="1"/>
  <c r="M158" i="1" s="1"/>
  <c r="F150" i="1"/>
  <c r="G150" i="1"/>
  <c r="H150" i="1" s="1"/>
  <c r="M150" i="1" s="1"/>
  <c r="F142" i="1"/>
  <c r="G142" i="1"/>
  <c r="F134" i="1"/>
  <c r="G134" i="1"/>
  <c r="H134" i="1" s="1"/>
  <c r="M134" i="1" s="1"/>
  <c r="F126" i="1"/>
  <c r="G126" i="1"/>
  <c r="H126" i="1" s="1"/>
  <c r="M126" i="1" s="1"/>
  <c r="F118" i="1"/>
  <c r="G118" i="1"/>
  <c r="H118" i="1" s="1"/>
  <c r="M118" i="1" s="1"/>
  <c r="F110" i="1"/>
  <c r="G110" i="1"/>
  <c r="F102" i="1"/>
  <c r="G102" i="1"/>
  <c r="H102" i="1" s="1"/>
  <c r="M102" i="1" s="1"/>
  <c r="F94" i="1"/>
  <c r="G94" i="1"/>
  <c r="H94" i="1" s="1"/>
  <c r="M94" i="1" s="1"/>
  <c r="F86" i="1"/>
  <c r="G86" i="1"/>
  <c r="H86" i="1" s="1"/>
  <c r="M86" i="1" s="1"/>
  <c r="F78" i="1"/>
  <c r="G78" i="1"/>
  <c r="F70" i="1"/>
  <c r="G70" i="1"/>
  <c r="H70" i="1" s="1"/>
  <c r="M70" i="1" s="1"/>
  <c r="F62" i="1"/>
  <c r="G62" i="1"/>
  <c r="H62" i="1" s="1"/>
  <c r="M62" i="1" s="1"/>
  <c r="F54" i="1"/>
  <c r="G54" i="1"/>
  <c r="H54" i="1" s="1"/>
  <c r="M54" i="1" s="1"/>
  <c r="F46" i="1"/>
  <c r="G46" i="1"/>
  <c r="F38" i="1"/>
  <c r="G38" i="1"/>
  <c r="H38" i="1" s="1"/>
  <c r="M38" i="1" s="1"/>
  <c r="F30" i="1"/>
  <c r="G30" i="1"/>
  <c r="H30" i="1" s="1"/>
  <c r="M30" i="1" s="1"/>
  <c r="F22" i="1"/>
  <c r="G22" i="1"/>
  <c r="H22" i="1" s="1"/>
  <c r="M22" i="1" s="1"/>
  <c r="F14" i="1"/>
  <c r="G14" i="1"/>
  <c r="F6" i="1"/>
  <c r="G6" i="1"/>
  <c r="H6" i="1" s="1"/>
  <c r="M6" i="1" s="1"/>
  <c r="F44" i="1"/>
  <c r="G44" i="1"/>
  <c r="H44" i="1" s="1"/>
  <c r="M44" i="1" s="1"/>
  <c r="F36" i="1"/>
  <c r="G36" i="1"/>
  <c r="H36" i="1" s="1"/>
  <c r="M36" i="1" s="1"/>
  <c r="F28" i="1"/>
  <c r="G28" i="1"/>
  <c r="F20" i="1"/>
  <c r="G20" i="1"/>
  <c r="H20" i="1" s="1"/>
  <c r="M20" i="1" s="1"/>
  <c r="F12" i="1"/>
  <c r="G12" i="1"/>
  <c r="H12" i="1" s="1"/>
  <c r="M12" i="1" s="1"/>
  <c r="F4" i="1"/>
  <c r="G4" i="1"/>
  <c r="H4" i="1" s="1"/>
  <c r="M4" i="1" s="1"/>
  <c r="F8179" i="1"/>
  <c r="G8179" i="1"/>
  <c r="F8171" i="1"/>
  <c r="G8171" i="1"/>
  <c r="H8171" i="1" s="1"/>
  <c r="M8171" i="1" s="1"/>
  <c r="F8163" i="1"/>
  <c r="G8163" i="1"/>
  <c r="H8163" i="1" s="1"/>
  <c r="M8163" i="1" s="1"/>
  <c r="F8155" i="1"/>
  <c r="G8155" i="1"/>
  <c r="H8155" i="1" s="1"/>
  <c r="M8155" i="1" s="1"/>
  <c r="F8147" i="1"/>
  <c r="G8147" i="1"/>
  <c r="F8139" i="1"/>
  <c r="G8139" i="1"/>
  <c r="H8139" i="1" s="1"/>
  <c r="M8139" i="1" s="1"/>
  <c r="F8131" i="1"/>
  <c r="G8131" i="1"/>
  <c r="H8131" i="1" s="1"/>
  <c r="M8131" i="1" s="1"/>
  <c r="F8123" i="1"/>
  <c r="G8123" i="1"/>
  <c r="H8123" i="1" s="1"/>
  <c r="M8123" i="1" s="1"/>
  <c r="F8115" i="1"/>
  <c r="G8115" i="1"/>
  <c r="F8107" i="1"/>
  <c r="G8107" i="1"/>
  <c r="H8107" i="1" s="1"/>
  <c r="M8107" i="1" s="1"/>
  <c r="F8099" i="1"/>
  <c r="G8099" i="1"/>
  <c r="H8099" i="1" s="1"/>
  <c r="M8099" i="1" s="1"/>
  <c r="F8091" i="1"/>
  <c r="G8091" i="1"/>
  <c r="H8091" i="1" s="1"/>
  <c r="M8091" i="1" s="1"/>
  <c r="F8083" i="1"/>
  <c r="G8083" i="1"/>
  <c r="F8075" i="1"/>
  <c r="G8075" i="1"/>
  <c r="H8075" i="1" s="1"/>
  <c r="M8075" i="1" s="1"/>
  <c r="F8067" i="1"/>
  <c r="G8067" i="1"/>
  <c r="H8067" i="1" s="1"/>
  <c r="M8067" i="1" s="1"/>
  <c r="F8059" i="1"/>
  <c r="G8059" i="1"/>
  <c r="H8059" i="1" s="1"/>
  <c r="M8059" i="1" s="1"/>
  <c r="F8051" i="1"/>
  <c r="G8051" i="1"/>
  <c r="F8043" i="1"/>
  <c r="G8043" i="1"/>
  <c r="H8043" i="1" s="1"/>
  <c r="M8043" i="1" s="1"/>
  <c r="F8035" i="1"/>
  <c r="G8035" i="1"/>
  <c r="H8035" i="1" s="1"/>
  <c r="M8035" i="1" s="1"/>
  <c r="F8027" i="1"/>
  <c r="G8027" i="1"/>
  <c r="H8027" i="1" s="1"/>
  <c r="M8027" i="1" s="1"/>
  <c r="F8019" i="1"/>
  <c r="G8019" i="1"/>
  <c r="F8011" i="1"/>
  <c r="G8011" i="1"/>
  <c r="H8011" i="1" s="1"/>
  <c r="M8011" i="1" s="1"/>
  <c r="F8003" i="1"/>
  <c r="G8003" i="1"/>
  <c r="H8003" i="1" s="1"/>
  <c r="M8003" i="1" s="1"/>
  <c r="F7995" i="1"/>
  <c r="G7995" i="1"/>
  <c r="H7995" i="1" s="1"/>
  <c r="M7995" i="1" s="1"/>
  <c r="F7987" i="1"/>
  <c r="G7987" i="1"/>
  <c r="F7979" i="1"/>
  <c r="G7979" i="1"/>
  <c r="H7979" i="1" s="1"/>
  <c r="M7979" i="1" s="1"/>
  <c r="F7971" i="1"/>
  <c r="G7971" i="1"/>
  <c r="H7971" i="1" s="1"/>
  <c r="M7971" i="1" s="1"/>
  <c r="F7963" i="1"/>
  <c r="G7963" i="1"/>
  <c r="H7963" i="1" s="1"/>
  <c r="M7963" i="1" s="1"/>
  <c r="F7955" i="1"/>
  <c r="G7955" i="1"/>
  <c r="F7947" i="1"/>
  <c r="G7947" i="1"/>
  <c r="H7947" i="1" s="1"/>
  <c r="M7947" i="1" s="1"/>
  <c r="F7939" i="1"/>
  <c r="G7939" i="1"/>
  <c r="H7939" i="1" s="1"/>
  <c r="M7939" i="1" s="1"/>
  <c r="F7931" i="1"/>
  <c r="G7931" i="1"/>
  <c r="H7931" i="1" s="1"/>
  <c r="M7931" i="1" s="1"/>
  <c r="F7923" i="1"/>
  <c r="G7923" i="1"/>
  <c r="F7915" i="1"/>
  <c r="G7915" i="1"/>
  <c r="H7915" i="1" s="1"/>
  <c r="M7915" i="1" s="1"/>
  <c r="F7907" i="1"/>
  <c r="G7907" i="1"/>
  <c r="H7907" i="1" s="1"/>
  <c r="M7907" i="1" s="1"/>
  <c r="F7899" i="1"/>
  <c r="G7899" i="1"/>
  <c r="H7899" i="1" s="1"/>
  <c r="M7899" i="1" s="1"/>
  <c r="F7891" i="1"/>
  <c r="G7891" i="1"/>
  <c r="F7883" i="1"/>
  <c r="G7883" i="1"/>
  <c r="H7883" i="1" s="1"/>
  <c r="M7883" i="1" s="1"/>
  <c r="F7875" i="1"/>
  <c r="G7875" i="1"/>
  <c r="H7875" i="1" s="1"/>
  <c r="M7875" i="1" s="1"/>
  <c r="F7867" i="1"/>
  <c r="G7867" i="1"/>
  <c r="H7867" i="1" s="1"/>
  <c r="M7867" i="1" s="1"/>
  <c r="F7859" i="1"/>
  <c r="G7859" i="1"/>
  <c r="F7851" i="1"/>
  <c r="G7851" i="1"/>
  <c r="H7851" i="1" s="1"/>
  <c r="M7851" i="1" s="1"/>
  <c r="F7843" i="1"/>
  <c r="G7843" i="1"/>
  <c r="H7843" i="1" s="1"/>
  <c r="M7843" i="1" s="1"/>
  <c r="F7835" i="1"/>
  <c r="G7835" i="1"/>
  <c r="H7835" i="1" s="1"/>
  <c r="M7835" i="1" s="1"/>
  <c r="F7827" i="1"/>
  <c r="G7827" i="1"/>
  <c r="F7819" i="1"/>
  <c r="G7819" i="1"/>
  <c r="H7819" i="1" s="1"/>
  <c r="M7819" i="1" s="1"/>
  <c r="F7811" i="1"/>
  <c r="G7811" i="1"/>
  <c r="H7811" i="1" s="1"/>
  <c r="M7811" i="1" s="1"/>
  <c r="F7803" i="1"/>
  <c r="G7803" i="1"/>
  <c r="H7803" i="1" s="1"/>
  <c r="M7803" i="1" s="1"/>
  <c r="F7795" i="1"/>
  <c r="G7795" i="1"/>
  <c r="F7787" i="1"/>
  <c r="G7787" i="1"/>
  <c r="H7787" i="1" s="1"/>
  <c r="M7787" i="1" s="1"/>
  <c r="F7779" i="1"/>
  <c r="G7779" i="1"/>
  <c r="H7779" i="1" s="1"/>
  <c r="M7779" i="1" s="1"/>
  <c r="F7771" i="1"/>
  <c r="G7771" i="1"/>
  <c r="H7771" i="1" s="1"/>
  <c r="M7771" i="1" s="1"/>
  <c r="F7763" i="1"/>
  <c r="G7763" i="1"/>
  <c r="F7755" i="1"/>
  <c r="G7755" i="1"/>
  <c r="H7755" i="1" s="1"/>
  <c r="M7755" i="1" s="1"/>
  <c r="F7747" i="1"/>
  <c r="G7747" i="1"/>
  <c r="H7747" i="1" s="1"/>
  <c r="M7747" i="1" s="1"/>
  <c r="F7739" i="1"/>
  <c r="G7739" i="1"/>
  <c r="H7739" i="1" s="1"/>
  <c r="M7739" i="1" s="1"/>
  <c r="F7731" i="1"/>
  <c r="G7731" i="1"/>
  <c r="F7723" i="1"/>
  <c r="G7723" i="1"/>
  <c r="H7723" i="1" s="1"/>
  <c r="M7723" i="1" s="1"/>
  <c r="F7715" i="1"/>
  <c r="G7715" i="1"/>
  <c r="H7715" i="1" s="1"/>
  <c r="M7715" i="1" s="1"/>
  <c r="F7707" i="1"/>
  <c r="G7707" i="1"/>
  <c r="H7707" i="1" s="1"/>
  <c r="M7707" i="1" s="1"/>
  <c r="F7699" i="1"/>
  <c r="G7699" i="1"/>
  <c r="F7691" i="1"/>
  <c r="G7691" i="1"/>
  <c r="H7691" i="1" s="1"/>
  <c r="M7691" i="1" s="1"/>
  <c r="F7683" i="1"/>
  <c r="G7683" i="1"/>
  <c r="H7683" i="1" s="1"/>
  <c r="M7683" i="1" s="1"/>
  <c r="F7675" i="1"/>
  <c r="G7675" i="1"/>
  <c r="H7675" i="1" s="1"/>
  <c r="M7675" i="1" s="1"/>
  <c r="F7667" i="1"/>
  <c r="G7667" i="1"/>
  <c r="F7659" i="1"/>
  <c r="G7659" i="1"/>
  <c r="H7659" i="1" s="1"/>
  <c r="M7659" i="1" s="1"/>
  <c r="F7651" i="1"/>
  <c r="G7651" i="1"/>
  <c r="H7651" i="1" s="1"/>
  <c r="M7651" i="1" s="1"/>
  <c r="F7643" i="1"/>
  <c r="G7643" i="1"/>
  <c r="H7643" i="1" s="1"/>
  <c r="M7643" i="1" s="1"/>
  <c r="F7635" i="1"/>
  <c r="G7635" i="1"/>
  <c r="F7627" i="1"/>
  <c r="G7627" i="1"/>
  <c r="H7627" i="1" s="1"/>
  <c r="M7627" i="1" s="1"/>
  <c r="F7619" i="1"/>
  <c r="G7619" i="1"/>
  <c r="H7619" i="1" s="1"/>
  <c r="M7619" i="1" s="1"/>
  <c r="F7611" i="1"/>
  <c r="G7611" i="1"/>
  <c r="H7611" i="1" s="1"/>
  <c r="M7611" i="1" s="1"/>
  <c r="F7603" i="1"/>
  <c r="G7603" i="1"/>
  <c r="F7595" i="1"/>
  <c r="G7595" i="1"/>
  <c r="H7595" i="1" s="1"/>
  <c r="M7595" i="1" s="1"/>
  <c r="F7587" i="1"/>
  <c r="G7587" i="1"/>
  <c r="H7587" i="1" s="1"/>
  <c r="M7587" i="1" s="1"/>
  <c r="F7579" i="1"/>
  <c r="G7579" i="1"/>
  <c r="H7579" i="1" s="1"/>
  <c r="M7579" i="1" s="1"/>
  <c r="F7571" i="1"/>
  <c r="G7571" i="1"/>
  <c r="F7563" i="1"/>
  <c r="G7563" i="1"/>
  <c r="H7563" i="1" s="1"/>
  <c r="M7563" i="1" s="1"/>
  <c r="F7555" i="1"/>
  <c r="G7555" i="1"/>
  <c r="H7555" i="1" s="1"/>
  <c r="M7555" i="1" s="1"/>
  <c r="F7547" i="1"/>
  <c r="G7547" i="1"/>
  <c r="H7547" i="1" s="1"/>
  <c r="M7547" i="1" s="1"/>
  <c r="F7539" i="1"/>
  <c r="G7539" i="1"/>
  <c r="F7531" i="1"/>
  <c r="G7531" i="1"/>
  <c r="H7531" i="1" s="1"/>
  <c r="M7531" i="1" s="1"/>
  <c r="F7523" i="1"/>
  <c r="G7523" i="1"/>
  <c r="H7523" i="1" s="1"/>
  <c r="M7523" i="1" s="1"/>
  <c r="F7515" i="1"/>
  <c r="G7515" i="1"/>
  <c r="H7515" i="1" s="1"/>
  <c r="M7515" i="1" s="1"/>
  <c r="F7507" i="1"/>
  <c r="G7507" i="1"/>
  <c r="F7499" i="1"/>
  <c r="G7499" i="1"/>
  <c r="H7499" i="1" s="1"/>
  <c r="M7499" i="1" s="1"/>
  <c r="F7491" i="1"/>
  <c r="G7491" i="1"/>
  <c r="H7491" i="1" s="1"/>
  <c r="M7491" i="1" s="1"/>
  <c r="F7483" i="1"/>
  <c r="G7483" i="1"/>
  <c r="H7483" i="1" s="1"/>
  <c r="M7483" i="1" s="1"/>
  <c r="F7475" i="1"/>
  <c r="G7475" i="1"/>
  <c r="F7467" i="1"/>
  <c r="G7467" i="1"/>
  <c r="H7467" i="1" s="1"/>
  <c r="M7467" i="1" s="1"/>
  <c r="F7459" i="1"/>
  <c r="G7459" i="1"/>
  <c r="H7459" i="1" s="1"/>
  <c r="M7459" i="1" s="1"/>
  <c r="F7451" i="1"/>
  <c r="G7451" i="1"/>
  <c r="H7451" i="1" s="1"/>
  <c r="M7451" i="1" s="1"/>
  <c r="F7443" i="1"/>
  <c r="G7443" i="1"/>
  <c r="F7435" i="1"/>
  <c r="G7435" i="1"/>
  <c r="H7435" i="1" s="1"/>
  <c r="M7435" i="1" s="1"/>
  <c r="F7427" i="1"/>
  <c r="G7427" i="1"/>
  <c r="H7427" i="1" s="1"/>
  <c r="M7427" i="1" s="1"/>
  <c r="F7419" i="1"/>
  <c r="G7419" i="1"/>
  <c r="H7419" i="1" s="1"/>
  <c r="M7419" i="1" s="1"/>
  <c r="F7411" i="1"/>
  <c r="G7411" i="1"/>
  <c r="F7403" i="1"/>
  <c r="G7403" i="1"/>
  <c r="H7403" i="1" s="1"/>
  <c r="M7403" i="1" s="1"/>
  <c r="F7395" i="1"/>
  <c r="G7395" i="1"/>
  <c r="H7395" i="1" s="1"/>
  <c r="M7395" i="1" s="1"/>
  <c r="F7387" i="1"/>
  <c r="G7387" i="1"/>
  <c r="H7387" i="1" s="1"/>
  <c r="M7387" i="1" s="1"/>
  <c r="F7379" i="1"/>
  <c r="G7379" i="1"/>
  <c r="F7371" i="1"/>
  <c r="G7371" i="1"/>
  <c r="H7371" i="1" s="1"/>
  <c r="M7371" i="1" s="1"/>
  <c r="F7363" i="1"/>
  <c r="G7363" i="1"/>
  <c r="H7363" i="1" s="1"/>
  <c r="M7363" i="1" s="1"/>
  <c r="F7355" i="1"/>
  <c r="G7355" i="1"/>
  <c r="H7355" i="1" s="1"/>
  <c r="M7355" i="1" s="1"/>
  <c r="F7347" i="1"/>
  <c r="G7347" i="1"/>
  <c r="F7339" i="1"/>
  <c r="G7339" i="1"/>
  <c r="H7339" i="1" s="1"/>
  <c r="M7339" i="1" s="1"/>
  <c r="F7331" i="1"/>
  <c r="G7331" i="1"/>
  <c r="H7331" i="1" s="1"/>
  <c r="M7331" i="1" s="1"/>
  <c r="F7323" i="1"/>
  <c r="G7323" i="1"/>
  <c r="H7323" i="1" s="1"/>
  <c r="M7323" i="1" s="1"/>
  <c r="F7315" i="1"/>
  <c r="G7315" i="1"/>
  <c r="F7307" i="1"/>
  <c r="G7307" i="1"/>
  <c r="H7307" i="1" s="1"/>
  <c r="M7307" i="1" s="1"/>
  <c r="F7299" i="1"/>
  <c r="G7299" i="1"/>
  <c r="H7299" i="1" s="1"/>
  <c r="M7299" i="1" s="1"/>
  <c r="F7291" i="1"/>
  <c r="G7291" i="1"/>
  <c r="H7291" i="1" s="1"/>
  <c r="M7291" i="1" s="1"/>
  <c r="F7283" i="1"/>
  <c r="G7283" i="1"/>
  <c r="F7275" i="1"/>
  <c r="G7275" i="1"/>
  <c r="H7275" i="1" s="1"/>
  <c r="M7275" i="1" s="1"/>
  <c r="F7267" i="1"/>
  <c r="G7267" i="1"/>
  <c r="H7267" i="1" s="1"/>
  <c r="M7267" i="1" s="1"/>
  <c r="F7259" i="1"/>
  <c r="G7259" i="1"/>
  <c r="H7259" i="1" s="1"/>
  <c r="M7259" i="1" s="1"/>
  <c r="F7251" i="1"/>
  <c r="G7251" i="1"/>
  <c r="F7243" i="1"/>
  <c r="G7243" i="1"/>
  <c r="H7243" i="1" s="1"/>
  <c r="M7243" i="1" s="1"/>
  <c r="F7235" i="1"/>
  <c r="G7235" i="1"/>
  <c r="H7235" i="1" s="1"/>
  <c r="M7235" i="1" s="1"/>
  <c r="F7227" i="1"/>
  <c r="G7227" i="1"/>
  <c r="H7227" i="1" s="1"/>
  <c r="M7227" i="1" s="1"/>
  <c r="F7219" i="1"/>
  <c r="G7219" i="1"/>
  <c r="F7211" i="1"/>
  <c r="G7211" i="1"/>
  <c r="H7211" i="1" s="1"/>
  <c r="M7211" i="1" s="1"/>
  <c r="F7203" i="1"/>
  <c r="G7203" i="1"/>
  <c r="H7203" i="1" s="1"/>
  <c r="M7203" i="1" s="1"/>
  <c r="F7195" i="1"/>
  <c r="G7195" i="1"/>
  <c r="H7195" i="1" s="1"/>
  <c r="M7195" i="1" s="1"/>
  <c r="F7187" i="1"/>
  <c r="G7187" i="1"/>
  <c r="F7179" i="1"/>
  <c r="G7179" i="1"/>
  <c r="H7179" i="1" s="1"/>
  <c r="M7179" i="1" s="1"/>
  <c r="F7171" i="1"/>
  <c r="G7171" i="1"/>
  <c r="H7171" i="1" s="1"/>
  <c r="M7171" i="1" s="1"/>
  <c r="F7163" i="1"/>
  <c r="G7163" i="1"/>
  <c r="H7163" i="1" s="1"/>
  <c r="M7163" i="1" s="1"/>
  <c r="F7155" i="1"/>
  <c r="G7155" i="1"/>
  <c r="F7147" i="1"/>
  <c r="G7147" i="1"/>
  <c r="H7147" i="1" s="1"/>
  <c r="M7147" i="1" s="1"/>
  <c r="F7139" i="1"/>
  <c r="G7139" i="1"/>
  <c r="H7139" i="1" s="1"/>
  <c r="M7139" i="1" s="1"/>
  <c r="F7131" i="1"/>
  <c r="G7131" i="1"/>
  <c r="H7131" i="1" s="1"/>
  <c r="M7131" i="1" s="1"/>
  <c r="F7123" i="1"/>
  <c r="G7123" i="1"/>
  <c r="F7115" i="1"/>
  <c r="G7115" i="1"/>
  <c r="H7115" i="1" s="1"/>
  <c r="M7115" i="1" s="1"/>
  <c r="F7107" i="1"/>
  <c r="G7107" i="1"/>
  <c r="H7107" i="1" s="1"/>
  <c r="M7107" i="1" s="1"/>
  <c r="F7099" i="1"/>
  <c r="G7099" i="1"/>
  <c r="H7099" i="1" s="1"/>
  <c r="M7099" i="1" s="1"/>
  <c r="F7091" i="1"/>
  <c r="G7091" i="1"/>
  <c r="F7083" i="1"/>
  <c r="G7083" i="1"/>
  <c r="H7083" i="1" s="1"/>
  <c r="M7083" i="1" s="1"/>
  <c r="F7075" i="1"/>
  <c r="G7075" i="1"/>
  <c r="H7075" i="1" s="1"/>
  <c r="M7075" i="1" s="1"/>
  <c r="F7067" i="1"/>
  <c r="G7067" i="1"/>
  <c r="H7067" i="1" s="1"/>
  <c r="M7067" i="1" s="1"/>
  <c r="F7059" i="1"/>
  <c r="G7059" i="1"/>
  <c r="F7051" i="1"/>
  <c r="G7051" i="1"/>
  <c r="H7051" i="1" s="1"/>
  <c r="M7051" i="1" s="1"/>
  <c r="F7043" i="1"/>
  <c r="G7043" i="1"/>
  <c r="H7043" i="1" s="1"/>
  <c r="M7043" i="1" s="1"/>
  <c r="F7035" i="1"/>
  <c r="G7035" i="1"/>
  <c r="H7035" i="1" s="1"/>
  <c r="M7035" i="1" s="1"/>
  <c r="F7027" i="1"/>
  <c r="G7027" i="1"/>
  <c r="F7019" i="1"/>
  <c r="G7019" i="1"/>
  <c r="H7019" i="1" s="1"/>
  <c r="M7019" i="1" s="1"/>
  <c r="F7011" i="1"/>
  <c r="G7011" i="1"/>
  <c r="H7011" i="1" s="1"/>
  <c r="M7011" i="1" s="1"/>
  <c r="F7003" i="1"/>
  <c r="G7003" i="1"/>
  <c r="H7003" i="1" s="1"/>
  <c r="M7003" i="1" s="1"/>
  <c r="F6995" i="1"/>
  <c r="G6995" i="1"/>
  <c r="F6987" i="1"/>
  <c r="G6987" i="1"/>
  <c r="H6987" i="1" s="1"/>
  <c r="M6987" i="1" s="1"/>
  <c r="F6979" i="1"/>
  <c r="G6979" i="1"/>
  <c r="H6979" i="1" s="1"/>
  <c r="M6979" i="1" s="1"/>
  <c r="F6971" i="1"/>
  <c r="G6971" i="1"/>
  <c r="H6971" i="1" s="1"/>
  <c r="M6971" i="1" s="1"/>
  <c r="F6963" i="1"/>
  <c r="G6963" i="1"/>
  <c r="F6955" i="1"/>
  <c r="G6955" i="1"/>
  <c r="H6955" i="1" s="1"/>
  <c r="M6955" i="1" s="1"/>
  <c r="F6947" i="1"/>
  <c r="G6947" i="1"/>
  <c r="H6947" i="1" s="1"/>
  <c r="M6947" i="1" s="1"/>
  <c r="F6939" i="1"/>
  <c r="G6939" i="1"/>
  <c r="H6939" i="1" s="1"/>
  <c r="M6939" i="1" s="1"/>
  <c r="F6931" i="1"/>
  <c r="G6931" i="1"/>
  <c r="F6923" i="1"/>
  <c r="G6923" i="1"/>
  <c r="H6923" i="1" s="1"/>
  <c r="M6923" i="1" s="1"/>
  <c r="F6915" i="1"/>
  <c r="G6915" i="1"/>
  <c r="H6915" i="1" s="1"/>
  <c r="M6915" i="1" s="1"/>
  <c r="F6907" i="1"/>
  <c r="G6907" i="1"/>
  <c r="H6907" i="1" s="1"/>
  <c r="M6907" i="1" s="1"/>
  <c r="F6899" i="1"/>
  <c r="G6899" i="1"/>
  <c r="F6891" i="1"/>
  <c r="G6891" i="1"/>
  <c r="H6891" i="1" s="1"/>
  <c r="M6891" i="1" s="1"/>
  <c r="F6883" i="1"/>
  <c r="G6883" i="1"/>
  <c r="H6883" i="1" s="1"/>
  <c r="M6883" i="1" s="1"/>
  <c r="F6875" i="1"/>
  <c r="G6875" i="1"/>
  <c r="H6875" i="1" s="1"/>
  <c r="M6875" i="1" s="1"/>
  <c r="F6867" i="1"/>
  <c r="G6867" i="1"/>
  <c r="F6859" i="1"/>
  <c r="G6859" i="1"/>
  <c r="H6859" i="1" s="1"/>
  <c r="M6859" i="1" s="1"/>
  <c r="F6851" i="1"/>
  <c r="G6851" i="1"/>
  <c r="H6851" i="1" s="1"/>
  <c r="M6851" i="1" s="1"/>
  <c r="F6843" i="1"/>
  <c r="G6843" i="1"/>
  <c r="H6843" i="1" s="1"/>
  <c r="M6843" i="1" s="1"/>
  <c r="F6835" i="1"/>
  <c r="G6835" i="1"/>
  <c r="F6827" i="1"/>
  <c r="G6827" i="1"/>
  <c r="H6827" i="1" s="1"/>
  <c r="M6827" i="1" s="1"/>
  <c r="F6819" i="1"/>
  <c r="G6819" i="1"/>
  <c r="H6819" i="1" s="1"/>
  <c r="M6819" i="1" s="1"/>
  <c r="F6811" i="1"/>
  <c r="G6811" i="1"/>
  <c r="H6811" i="1" s="1"/>
  <c r="M6811" i="1" s="1"/>
  <c r="F6803" i="1"/>
  <c r="G6803" i="1"/>
  <c r="F6795" i="1"/>
  <c r="G6795" i="1"/>
  <c r="H6795" i="1" s="1"/>
  <c r="M6795" i="1" s="1"/>
  <c r="F6787" i="1"/>
  <c r="G6787" i="1"/>
  <c r="H6787" i="1" s="1"/>
  <c r="M6787" i="1" s="1"/>
  <c r="F6779" i="1"/>
  <c r="G6779" i="1"/>
  <c r="H6779" i="1" s="1"/>
  <c r="M6779" i="1" s="1"/>
  <c r="F6771" i="1"/>
  <c r="G6771" i="1"/>
  <c r="F6763" i="1"/>
  <c r="G6763" i="1"/>
  <c r="H6763" i="1" s="1"/>
  <c r="M6763" i="1" s="1"/>
  <c r="F6755" i="1"/>
  <c r="G6755" i="1"/>
  <c r="H6755" i="1" s="1"/>
  <c r="M6755" i="1" s="1"/>
  <c r="F6747" i="1"/>
  <c r="G6747" i="1"/>
  <c r="H6747" i="1" s="1"/>
  <c r="M6747" i="1" s="1"/>
  <c r="F6739" i="1"/>
  <c r="G6739" i="1"/>
  <c r="F6731" i="1"/>
  <c r="G6731" i="1"/>
  <c r="H6731" i="1" s="1"/>
  <c r="M6731" i="1" s="1"/>
  <c r="F6723" i="1"/>
  <c r="G6723" i="1"/>
  <c r="H6723" i="1" s="1"/>
  <c r="M6723" i="1" s="1"/>
  <c r="F6715" i="1"/>
  <c r="G6715" i="1"/>
  <c r="H6715" i="1" s="1"/>
  <c r="M6715" i="1" s="1"/>
  <c r="F6707" i="1"/>
  <c r="G6707" i="1"/>
  <c r="F6699" i="1"/>
  <c r="G6699" i="1"/>
  <c r="H6699" i="1" s="1"/>
  <c r="M6699" i="1" s="1"/>
  <c r="F6691" i="1"/>
  <c r="G6691" i="1"/>
  <c r="H6691" i="1" s="1"/>
  <c r="M6691" i="1" s="1"/>
  <c r="F6683" i="1"/>
  <c r="G6683" i="1"/>
  <c r="H6683" i="1" s="1"/>
  <c r="M6683" i="1" s="1"/>
  <c r="F6675" i="1"/>
  <c r="G6675" i="1"/>
  <c r="F6667" i="1"/>
  <c r="G6667" i="1"/>
  <c r="H6667" i="1" s="1"/>
  <c r="M6667" i="1" s="1"/>
  <c r="F6659" i="1"/>
  <c r="G6659" i="1"/>
  <c r="H6659" i="1" s="1"/>
  <c r="M6659" i="1" s="1"/>
  <c r="F6651" i="1"/>
  <c r="G6651" i="1"/>
  <c r="H6651" i="1" s="1"/>
  <c r="M6651" i="1" s="1"/>
  <c r="F6643" i="1"/>
  <c r="G6643" i="1"/>
  <c r="F6635" i="1"/>
  <c r="G6635" i="1"/>
  <c r="H6635" i="1" s="1"/>
  <c r="M6635" i="1" s="1"/>
  <c r="F6627" i="1"/>
  <c r="G6627" i="1"/>
  <c r="H6627" i="1" s="1"/>
  <c r="M6627" i="1" s="1"/>
  <c r="F6619" i="1"/>
  <c r="G6619" i="1"/>
  <c r="H6619" i="1" s="1"/>
  <c r="M6619" i="1" s="1"/>
  <c r="F6611" i="1"/>
  <c r="G6611" i="1"/>
  <c r="F6603" i="1"/>
  <c r="G6603" i="1"/>
  <c r="H6603" i="1" s="1"/>
  <c r="M6603" i="1" s="1"/>
  <c r="F6595" i="1"/>
  <c r="G6595" i="1"/>
  <c r="H6595" i="1" s="1"/>
  <c r="M6595" i="1" s="1"/>
  <c r="F6587" i="1"/>
  <c r="G6587" i="1"/>
  <c r="H6587" i="1" s="1"/>
  <c r="M6587" i="1" s="1"/>
  <c r="F6579" i="1"/>
  <c r="G6579" i="1"/>
  <c r="F6571" i="1"/>
  <c r="G6571" i="1"/>
  <c r="H6571" i="1" s="1"/>
  <c r="M6571" i="1" s="1"/>
  <c r="F6563" i="1"/>
  <c r="G6563" i="1"/>
  <c r="H6563" i="1" s="1"/>
  <c r="M6563" i="1" s="1"/>
  <c r="F6555" i="1"/>
  <c r="G6555" i="1"/>
  <c r="H6555" i="1" s="1"/>
  <c r="M6555" i="1" s="1"/>
  <c r="F6547" i="1"/>
  <c r="G6547" i="1"/>
  <c r="F6539" i="1"/>
  <c r="G6539" i="1"/>
  <c r="H6539" i="1" s="1"/>
  <c r="M6539" i="1" s="1"/>
  <c r="F6531" i="1"/>
  <c r="G6531" i="1"/>
  <c r="H6531" i="1" s="1"/>
  <c r="M6531" i="1" s="1"/>
  <c r="F6523" i="1"/>
  <c r="G6523" i="1"/>
  <c r="H6523" i="1" s="1"/>
  <c r="M6523" i="1" s="1"/>
  <c r="F6515" i="1"/>
  <c r="G6515" i="1"/>
  <c r="F6507" i="1"/>
  <c r="G6507" i="1"/>
  <c r="H6507" i="1" s="1"/>
  <c r="M6507" i="1" s="1"/>
  <c r="F6499" i="1"/>
  <c r="G6499" i="1"/>
  <c r="H6499" i="1" s="1"/>
  <c r="M6499" i="1" s="1"/>
  <c r="F6491" i="1"/>
  <c r="G6491" i="1"/>
  <c r="H6491" i="1" s="1"/>
  <c r="M6491" i="1" s="1"/>
  <c r="F6483" i="1"/>
  <c r="G6483" i="1"/>
  <c r="F6475" i="1"/>
  <c r="G6475" i="1"/>
  <c r="H6475" i="1" s="1"/>
  <c r="M6475" i="1" s="1"/>
  <c r="F6467" i="1"/>
  <c r="G6467" i="1"/>
  <c r="H6467" i="1" s="1"/>
  <c r="M6467" i="1" s="1"/>
  <c r="F6459" i="1"/>
  <c r="G6459" i="1"/>
  <c r="H6459" i="1" s="1"/>
  <c r="M6459" i="1" s="1"/>
  <c r="F6451" i="1"/>
  <c r="G6451" i="1"/>
  <c r="F6443" i="1"/>
  <c r="G6443" i="1"/>
  <c r="H6443" i="1" s="1"/>
  <c r="M6443" i="1" s="1"/>
  <c r="F6435" i="1"/>
  <c r="G6435" i="1"/>
  <c r="H6435" i="1" s="1"/>
  <c r="M6435" i="1" s="1"/>
  <c r="F6427" i="1"/>
  <c r="G6427" i="1"/>
  <c r="H6427" i="1" s="1"/>
  <c r="M6427" i="1" s="1"/>
  <c r="F6419" i="1"/>
  <c r="G6419" i="1"/>
  <c r="F6411" i="1"/>
  <c r="G6411" i="1"/>
  <c r="H6411" i="1" s="1"/>
  <c r="M6411" i="1" s="1"/>
  <c r="F6403" i="1"/>
  <c r="G6403" i="1"/>
  <c r="H6403" i="1" s="1"/>
  <c r="M6403" i="1" s="1"/>
  <c r="F6395" i="1"/>
  <c r="G6395" i="1"/>
  <c r="H6395" i="1" s="1"/>
  <c r="M6395" i="1" s="1"/>
  <c r="F6387" i="1"/>
  <c r="G6387" i="1"/>
  <c r="F6379" i="1"/>
  <c r="G6379" i="1"/>
  <c r="H6379" i="1" s="1"/>
  <c r="M6379" i="1" s="1"/>
  <c r="F6371" i="1"/>
  <c r="G6371" i="1"/>
  <c r="H6371" i="1" s="1"/>
  <c r="M6371" i="1" s="1"/>
  <c r="F6363" i="1"/>
  <c r="G6363" i="1"/>
  <c r="H6363" i="1" s="1"/>
  <c r="M6363" i="1" s="1"/>
  <c r="F6355" i="1"/>
  <c r="G6355" i="1"/>
  <c r="F6347" i="1"/>
  <c r="G6347" i="1"/>
  <c r="H6347" i="1" s="1"/>
  <c r="M6347" i="1" s="1"/>
  <c r="F6339" i="1"/>
  <c r="G6339" i="1"/>
  <c r="H6339" i="1" s="1"/>
  <c r="M6339" i="1" s="1"/>
  <c r="F6331" i="1"/>
  <c r="G6331" i="1"/>
  <c r="H6331" i="1" s="1"/>
  <c r="M6331" i="1" s="1"/>
  <c r="F6323" i="1"/>
  <c r="G6323" i="1"/>
  <c r="F6315" i="1"/>
  <c r="G6315" i="1"/>
  <c r="H6315" i="1" s="1"/>
  <c r="M6315" i="1" s="1"/>
  <c r="F6307" i="1"/>
  <c r="G6307" i="1"/>
  <c r="H6307" i="1" s="1"/>
  <c r="M6307" i="1" s="1"/>
  <c r="F6299" i="1"/>
  <c r="G6299" i="1"/>
  <c r="H6299" i="1" s="1"/>
  <c r="M6299" i="1" s="1"/>
  <c r="F6291" i="1"/>
  <c r="G6291" i="1"/>
  <c r="F6283" i="1"/>
  <c r="G6283" i="1"/>
  <c r="H6283" i="1" s="1"/>
  <c r="M6283" i="1" s="1"/>
  <c r="F6275" i="1"/>
  <c r="G6275" i="1"/>
  <c r="H6275" i="1" s="1"/>
  <c r="M6275" i="1" s="1"/>
  <c r="F6267" i="1"/>
  <c r="G6267" i="1"/>
  <c r="H6267" i="1" s="1"/>
  <c r="M6267" i="1" s="1"/>
  <c r="F6259" i="1"/>
  <c r="G6259" i="1"/>
  <c r="F6251" i="1"/>
  <c r="G6251" i="1"/>
  <c r="H6251" i="1" s="1"/>
  <c r="M6251" i="1" s="1"/>
  <c r="F6243" i="1"/>
  <c r="G6243" i="1"/>
  <c r="H6243" i="1" s="1"/>
  <c r="M6243" i="1" s="1"/>
  <c r="F6235" i="1"/>
  <c r="G6235" i="1"/>
  <c r="H6235" i="1" s="1"/>
  <c r="M6235" i="1" s="1"/>
  <c r="F6227" i="1"/>
  <c r="G6227" i="1"/>
  <c r="F6219" i="1"/>
  <c r="G6219" i="1"/>
  <c r="H6219" i="1" s="1"/>
  <c r="M6219" i="1" s="1"/>
  <c r="F6211" i="1"/>
  <c r="G6211" i="1"/>
  <c r="H6211" i="1" s="1"/>
  <c r="M6211" i="1" s="1"/>
  <c r="F6203" i="1"/>
  <c r="G6203" i="1"/>
  <c r="H6203" i="1" s="1"/>
  <c r="M6203" i="1" s="1"/>
  <c r="F6195" i="1"/>
  <c r="G6195" i="1"/>
  <c r="F6187" i="1"/>
  <c r="G6187" i="1"/>
  <c r="H6187" i="1" s="1"/>
  <c r="M6187" i="1" s="1"/>
  <c r="F6179" i="1"/>
  <c r="G6179" i="1"/>
  <c r="H6179" i="1" s="1"/>
  <c r="M6179" i="1" s="1"/>
  <c r="F6171" i="1"/>
  <c r="G6171" i="1"/>
  <c r="H6171" i="1" s="1"/>
  <c r="M6171" i="1" s="1"/>
  <c r="F6163" i="1"/>
  <c r="G6163" i="1"/>
  <c r="F6155" i="1"/>
  <c r="G6155" i="1"/>
  <c r="H6155" i="1" s="1"/>
  <c r="M6155" i="1" s="1"/>
  <c r="F6147" i="1"/>
  <c r="G6147" i="1"/>
  <c r="H6147" i="1" s="1"/>
  <c r="M6147" i="1" s="1"/>
  <c r="F6139" i="1"/>
  <c r="G6139" i="1"/>
  <c r="H6139" i="1" s="1"/>
  <c r="M6139" i="1" s="1"/>
  <c r="F6131" i="1"/>
  <c r="G6131" i="1"/>
  <c r="F6123" i="1"/>
  <c r="G6123" i="1"/>
  <c r="H6123" i="1" s="1"/>
  <c r="M6123" i="1" s="1"/>
  <c r="F6115" i="1"/>
  <c r="G6115" i="1"/>
  <c r="H6115" i="1" s="1"/>
  <c r="M6115" i="1" s="1"/>
  <c r="F6107" i="1"/>
  <c r="G6107" i="1"/>
  <c r="H6107" i="1" s="1"/>
  <c r="M6107" i="1" s="1"/>
  <c r="F6099" i="1"/>
  <c r="G6099" i="1"/>
  <c r="F6091" i="1"/>
  <c r="G6091" i="1"/>
  <c r="H6091" i="1" s="1"/>
  <c r="M6091" i="1" s="1"/>
  <c r="F6083" i="1"/>
  <c r="G6083" i="1"/>
  <c r="H6083" i="1" s="1"/>
  <c r="M6083" i="1" s="1"/>
  <c r="F6075" i="1"/>
  <c r="G6075" i="1"/>
  <c r="H6075" i="1" s="1"/>
  <c r="M6075" i="1" s="1"/>
  <c r="F6067" i="1"/>
  <c r="G6067" i="1"/>
  <c r="F6059" i="1"/>
  <c r="G6059" i="1"/>
  <c r="H6059" i="1" s="1"/>
  <c r="M6059" i="1" s="1"/>
  <c r="F6051" i="1"/>
  <c r="G6051" i="1"/>
  <c r="H6051" i="1" s="1"/>
  <c r="M6051" i="1" s="1"/>
  <c r="F6043" i="1"/>
  <c r="G6043" i="1"/>
  <c r="H6043" i="1" s="1"/>
  <c r="M6043" i="1" s="1"/>
  <c r="F6035" i="1"/>
  <c r="G6035" i="1"/>
  <c r="F6027" i="1"/>
  <c r="G6027" i="1"/>
  <c r="H6027" i="1" s="1"/>
  <c r="M6027" i="1" s="1"/>
  <c r="F6019" i="1"/>
  <c r="G6019" i="1"/>
  <c r="H6019" i="1" s="1"/>
  <c r="M6019" i="1" s="1"/>
  <c r="F6011" i="1"/>
  <c r="G6011" i="1"/>
  <c r="H6011" i="1" s="1"/>
  <c r="M6011" i="1" s="1"/>
  <c r="F6003" i="1"/>
  <c r="G6003" i="1"/>
  <c r="F5995" i="1"/>
  <c r="G5995" i="1"/>
  <c r="H5995" i="1" s="1"/>
  <c r="M5995" i="1" s="1"/>
  <c r="F5987" i="1"/>
  <c r="G5987" i="1"/>
  <c r="H5987" i="1" s="1"/>
  <c r="M5987" i="1" s="1"/>
  <c r="F5979" i="1"/>
  <c r="G5979" i="1"/>
  <c r="H5979" i="1" s="1"/>
  <c r="M5979" i="1" s="1"/>
  <c r="F5971" i="1"/>
  <c r="G5971" i="1"/>
  <c r="F5963" i="1"/>
  <c r="G5963" i="1"/>
  <c r="H5963" i="1" s="1"/>
  <c r="M5963" i="1" s="1"/>
  <c r="F5955" i="1"/>
  <c r="G5955" i="1"/>
  <c r="H5955" i="1" s="1"/>
  <c r="M5955" i="1" s="1"/>
  <c r="F5947" i="1"/>
  <c r="G5947" i="1"/>
  <c r="H5947" i="1" s="1"/>
  <c r="M5947" i="1" s="1"/>
  <c r="F5939" i="1"/>
  <c r="G5939" i="1"/>
  <c r="H5939" i="1" s="1"/>
  <c r="M5939" i="1" s="1"/>
  <c r="F5931" i="1"/>
  <c r="G5931" i="1"/>
  <c r="H5931" i="1" s="1"/>
  <c r="M5931" i="1" s="1"/>
  <c r="F5923" i="1"/>
  <c r="G5923" i="1"/>
  <c r="H5923" i="1" s="1"/>
  <c r="M5923" i="1" s="1"/>
  <c r="F5915" i="1"/>
  <c r="G5915" i="1"/>
  <c r="H5915" i="1" s="1"/>
  <c r="M5915" i="1" s="1"/>
  <c r="F5907" i="1"/>
  <c r="G5907" i="1"/>
  <c r="F5899" i="1"/>
  <c r="G5899" i="1"/>
  <c r="H5899" i="1" s="1"/>
  <c r="M5899" i="1" s="1"/>
  <c r="F5891" i="1"/>
  <c r="G5891" i="1"/>
  <c r="H5891" i="1" s="1"/>
  <c r="M5891" i="1" s="1"/>
  <c r="F5883" i="1"/>
  <c r="G5883" i="1"/>
  <c r="H5883" i="1" s="1"/>
  <c r="M5883" i="1" s="1"/>
  <c r="F5875" i="1"/>
  <c r="G5875" i="1"/>
  <c r="F5867" i="1"/>
  <c r="G5867" i="1"/>
  <c r="H5867" i="1" s="1"/>
  <c r="M5867" i="1" s="1"/>
  <c r="F5859" i="1"/>
  <c r="G5859" i="1"/>
  <c r="H5859" i="1" s="1"/>
  <c r="M5859" i="1" s="1"/>
  <c r="F5851" i="1"/>
  <c r="G5851" i="1"/>
  <c r="H5851" i="1" s="1"/>
  <c r="M5851" i="1" s="1"/>
  <c r="F5843" i="1"/>
  <c r="G5843" i="1"/>
  <c r="F5835" i="1"/>
  <c r="G5835" i="1"/>
  <c r="H5835" i="1" s="1"/>
  <c r="M5835" i="1" s="1"/>
  <c r="F5827" i="1"/>
  <c r="G5827" i="1"/>
  <c r="H5827" i="1" s="1"/>
  <c r="M5827" i="1" s="1"/>
  <c r="F5819" i="1"/>
  <c r="G5819" i="1"/>
  <c r="H5819" i="1" s="1"/>
  <c r="M5819" i="1" s="1"/>
  <c r="F5811" i="1"/>
  <c r="G5811" i="1"/>
  <c r="F5803" i="1"/>
  <c r="G5803" i="1"/>
  <c r="H5803" i="1" s="1"/>
  <c r="M5803" i="1" s="1"/>
  <c r="F5795" i="1"/>
  <c r="G5795" i="1"/>
  <c r="H5795" i="1" s="1"/>
  <c r="M5795" i="1" s="1"/>
  <c r="F5787" i="1"/>
  <c r="G5787" i="1"/>
  <c r="H5787" i="1" s="1"/>
  <c r="M5787" i="1" s="1"/>
  <c r="F5779" i="1"/>
  <c r="G5779" i="1"/>
  <c r="F5771" i="1"/>
  <c r="G5771" i="1"/>
  <c r="H5771" i="1" s="1"/>
  <c r="M5771" i="1" s="1"/>
  <c r="F5763" i="1"/>
  <c r="G5763" i="1"/>
  <c r="H5763" i="1" s="1"/>
  <c r="M5763" i="1" s="1"/>
  <c r="F5755" i="1"/>
  <c r="G5755" i="1"/>
  <c r="H5755" i="1" s="1"/>
  <c r="M5755" i="1" s="1"/>
  <c r="F5747" i="1"/>
  <c r="G5747" i="1"/>
  <c r="F5739" i="1"/>
  <c r="G5739" i="1"/>
  <c r="H5739" i="1" s="1"/>
  <c r="M5739" i="1" s="1"/>
  <c r="F5731" i="1"/>
  <c r="G5731" i="1"/>
  <c r="H5731" i="1" s="1"/>
  <c r="M5731" i="1" s="1"/>
  <c r="F5723" i="1"/>
  <c r="G5723" i="1"/>
  <c r="H5723" i="1" s="1"/>
  <c r="M5723" i="1" s="1"/>
  <c r="F5715" i="1"/>
  <c r="G5715" i="1"/>
  <c r="F5707" i="1"/>
  <c r="G5707" i="1"/>
  <c r="H5707" i="1" s="1"/>
  <c r="M5707" i="1" s="1"/>
  <c r="F5699" i="1"/>
  <c r="G5699" i="1"/>
  <c r="H5699" i="1" s="1"/>
  <c r="M5699" i="1" s="1"/>
  <c r="F5691" i="1"/>
  <c r="G5691" i="1"/>
  <c r="H5691" i="1" s="1"/>
  <c r="M5691" i="1" s="1"/>
  <c r="F5683" i="1"/>
  <c r="G5683" i="1"/>
  <c r="F5675" i="1"/>
  <c r="G5675" i="1"/>
  <c r="H5675" i="1" s="1"/>
  <c r="M5675" i="1" s="1"/>
  <c r="F5667" i="1"/>
  <c r="G5667" i="1"/>
  <c r="H5667" i="1" s="1"/>
  <c r="M5667" i="1" s="1"/>
  <c r="F5659" i="1"/>
  <c r="G5659" i="1"/>
  <c r="H5659" i="1" s="1"/>
  <c r="M5659" i="1" s="1"/>
  <c r="F5651" i="1"/>
  <c r="G5651" i="1"/>
  <c r="F5643" i="1"/>
  <c r="G5643" i="1"/>
  <c r="H5643" i="1" s="1"/>
  <c r="M5643" i="1" s="1"/>
  <c r="F5635" i="1"/>
  <c r="G5635" i="1"/>
  <c r="H5635" i="1" s="1"/>
  <c r="M5635" i="1" s="1"/>
  <c r="F5627" i="1"/>
  <c r="G5627" i="1"/>
  <c r="H5627" i="1" s="1"/>
  <c r="M5627" i="1" s="1"/>
  <c r="F5619" i="1"/>
  <c r="G5619" i="1"/>
  <c r="F5611" i="1"/>
  <c r="G5611" i="1"/>
  <c r="H5611" i="1" s="1"/>
  <c r="M5611" i="1" s="1"/>
  <c r="F5603" i="1"/>
  <c r="G5603" i="1"/>
  <c r="H5603" i="1" s="1"/>
  <c r="M5603" i="1" s="1"/>
  <c r="F5595" i="1"/>
  <c r="G5595" i="1"/>
  <c r="H5595" i="1" s="1"/>
  <c r="M5595" i="1" s="1"/>
  <c r="F5587" i="1"/>
  <c r="G5587" i="1"/>
  <c r="F5579" i="1"/>
  <c r="G5579" i="1"/>
  <c r="H5579" i="1" s="1"/>
  <c r="M5579" i="1" s="1"/>
  <c r="F5571" i="1"/>
  <c r="G5571" i="1"/>
  <c r="H5571" i="1" s="1"/>
  <c r="M5571" i="1" s="1"/>
  <c r="F5563" i="1"/>
  <c r="G5563" i="1"/>
  <c r="H5563" i="1" s="1"/>
  <c r="M5563" i="1" s="1"/>
  <c r="F5555" i="1"/>
  <c r="G5555" i="1"/>
  <c r="F5547" i="1"/>
  <c r="G5547" i="1"/>
  <c r="H5547" i="1" s="1"/>
  <c r="M5547" i="1" s="1"/>
  <c r="F5539" i="1"/>
  <c r="G5539" i="1"/>
  <c r="H5539" i="1" s="1"/>
  <c r="M5539" i="1" s="1"/>
  <c r="F5531" i="1"/>
  <c r="G5531" i="1"/>
  <c r="H5531" i="1" s="1"/>
  <c r="M5531" i="1" s="1"/>
  <c r="F5523" i="1"/>
  <c r="G5523" i="1"/>
  <c r="F5515" i="1"/>
  <c r="G5515" i="1"/>
  <c r="H5515" i="1" s="1"/>
  <c r="M5515" i="1" s="1"/>
  <c r="F5507" i="1"/>
  <c r="G5507" i="1"/>
  <c r="H5507" i="1" s="1"/>
  <c r="M5507" i="1" s="1"/>
  <c r="F5499" i="1"/>
  <c r="G5499" i="1"/>
  <c r="H5499" i="1" s="1"/>
  <c r="M5499" i="1" s="1"/>
  <c r="F5491" i="1"/>
  <c r="G5491" i="1"/>
  <c r="F5483" i="1"/>
  <c r="G5483" i="1"/>
  <c r="H5483" i="1" s="1"/>
  <c r="M5483" i="1" s="1"/>
  <c r="F5475" i="1"/>
  <c r="G5475" i="1"/>
  <c r="H5475" i="1" s="1"/>
  <c r="M5475" i="1" s="1"/>
  <c r="F5467" i="1"/>
  <c r="G5467" i="1"/>
  <c r="H5467" i="1" s="1"/>
  <c r="M5467" i="1" s="1"/>
  <c r="F5459" i="1"/>
  <c r="G5459" i="1"/>
  <c r="F5451" i="1"/>
  <c r="G5451" i="1"/>
  <c r="H5451" i="1" s="1"/>
  <c r="M5451" i="1" s="1"/>
  <c r="F5443" i="1"/>
  <c r="G5443" i="1"/>
  <c r="H5443" i="1" s="1"/>
  <c r="M5443" i="1" s="1"/>
  <c r="F5435" i="1"/>
  <c r="G5435" i="1"/>
  <c r="H5435" i="1" s="1"/>
  <c r="M5435" i="1" s="1"/>
  <c r="F5427" i="1"/>
  <c r="G5427" i="1"/>
  <c r="F5419" i="1"/>
  <c r="G5419" i="1"/>
  <c r="H5419" i="1" s="1"/>
  <c r="M5419" i="1" s="1"/>
  <c r="F5411" i="1"/>
  <c r="G5411" i="1"/>
  <c r="H5411" i="1" s="1"/>
  <c r="M5411" i="1" s="1"/>
  <c r="F5403" i="1"/>
  <c r="G5403" i="1"/>
  <c r="H5403" i="1" s="1"/>
  <c r="M5403" i="1" s="1"/>
  <c r="F5395" i="1"/>
  <c r="G5395" i="1"/>
  <c r="F5387" i="1"/>
  <c r="G5387" i="1"/>
  <c r="H5387" i="1" s="1"/>
  <c r="M5387" i="1" s="1"/>
  <c r="F5379" i="1"/>
  <c r="G5379" i="1"/>
  <c r="H5379" i="1" s="1"/>
  <c r="M5379" i="1" s="1"/>
  <c r="F5371" i="1"/>
  <c r="G5371" i="1"/>
  <c r="H5371" i="1" s="1"/>
  <c r="M5371" i="1" s="1"/>
  <c r="F5363" i="1"/>
  <c r="G5363" i="1"/>
  <c r="F5355" i="1"/>
  <c r="G5355" i="1"/>
  <c r="H5355" i="1" s="1"/>
  <c r="M5355" i="1" s="1"/>
  <c r="F5347" i="1"/>
  <c r="G5347" i="1"/>
  <c r="H5347" i="1" s="1"/>
  <c r="M5347" i="1" s="1"/>
  <c r="F5339" i="1"/>
  <c r="G5339" i="1"/>
  <c r="H5339" i="1" s="1"/>
  <c r="M5339" i="1" s="1"/>
  <c r="F5331" i="1"/>
  <c r="G5331" i="1"/>
  <c r="F5323" i="1"/>
  <c r="G5323" i="1"/>
  <c r="H5323" i="1" s="1"/>
  <c r="M5323" i="1" s="1"/>
  <c r="F5315" i="1"/>
  <c r="G5315" i="1"/>
  <c r="H5315" i="1" s="1"/>
  <c r="M5315" i="1" s="1"/>
  <c r="F5307" i="1"/>
  <c r="G5307" i="1"/>
  <c r="H5307" i="1" s="1"/>
  <c r="M5307" i="1" s="1"/>
  <c r="F5299" i="1"/>
  <c r="G5299" i="1"/>
  <c r="F5291" i="1"/>
  <c r="G5291" i="1"/>
  <c r="H5291" i="1" s="1"/>
  <c r="M5291" i="1" s="1"/>
  <c r="F5283" i="1"/>
  <c r="G5283" i="1"/>
  <c r="H5283" i="1" s="1"/>
  <c r="M5283" i="1" s="1"/>
  <c r="F5275" i="1"/>
  <c r="G5275" i="1"/>
  <c r="H5275" i="1" s="1"/>
  <c r="M5275" i="1" s="1"/>
  <c r="F5267" i="1"/>
  <c r="G5267" i="1"/>
  <c r="F5259" i="1"/>
  <c r="G5259" i="1"/>
  <c r="H5259" i="1" s="1"/>
  <c r="M5259" i="1" s="1"/>
  <c r="F5251" i="1"/>
  <c r="G5251" i="1"/>
  <c r="H5251" i="1" s="1"/>
  <c r="M5251" i="1" s="1"/>
  <c r="F5243" i="1"/>
  <c r="G5243" i="1"/>
  <c r="H5243" i="1" s="1"/>
  <c r="M5243" i="1" s="1"/>
  <c r="F5235" i="1"/>
  <c r="G5235" i="1"/>
  <c r="F5227" i="1"/>
  <c r="G5227" i="1"/>
  <c r="H5227" i="1" s="1"/>
  <c r="M5227" i="1" s="1"/>
  <c r="F5219" i="1"/>
  <c r="G5219" i="1"/>
  <c r="H5219" i="1" s="1"/>
  <c r="M5219" i="1" s="1"/>
  <c r="F5211" i="1"/>
  <c r="G5211" i="1"/>
  <c r="H5211" i="1" s="1"/>
  <c r="M5211" i="1" s="1"/>
  <c r="F5203" i="1"/>
  <c r="G5203" i="1"/>
  <c r="F5195" i="1"/>
  <c r="G5195" i="1"/>
  <c r="H5195" i="1" s="1"/>
  <c r="M5195" i="1" s="1"/>
  <c r="F5187" i="1"/>
  <c r="G5187" i="1"/>
  <c r="H5187" i="1" s="1"/>
  <c r="M5187" i="1" s="1"/>
  <c r="F5179" i="1"/>
  <c r="G5179" i="1"/>
  <c r="H5179" i="1" s="1"/>
  <c r="M5179" i="1" s="1"/>
  <c r="F5171" i="1"/>
  <c r="G5171" i="1"/>
  <c r="F5163" i="1"/>
  <c r="G5163" i="1"/>
  <c r="H5163" i="1" s="1"/>
  <c r="M5163" i="1" s="1"/>
  <c r="F5155" i="1"/>
  <c r="G5155" i="1"/>
  <c r="H5155" i="1" s="1"/>
  <c r="M5155" i="1" s="1"/>
  <c r="F5147" i="1"/>
  <c r="G5147" i="1"/>
  <c r="H5147" i="1" s="1"/>
  <c r="M5147" i="1" s="1"/>
  <c r="F5139" i="1"/>
  <c r="G5139" i="1"/>
  <c r="F5131" i="1"/>
  <c r="G5131" i="1"/>
  <c r="H5131" i="1" s="1"/>
  <c r="M5131" i="1" s="1"/>
  <c r="F5123" i="1"/>
  <c r="G5123" i="1"/>
  <c r="H5123" i="1" s="1"/>
  <c r="M5123" i="1" s="1"/>
  <c r="F5115" i="1"/>
  <c r="G5115" i="1"/>
  <c r="H5115" i="1" s="1"/>
  <c r="M5115" i="1" s="1"/>
  <c r="F5107" i="1"/>
  <c r="G5107" i="1"/>
  <c r="F5099" i="1"/>
  <c r="G5099" i="1"/>
  <c r="H5099" i="1" s="1"/>
  <c r="M5099" i="1" s="1"/>
  <c r="F5091" i="1"/>
  <c r="G5091" i="1"/>
  <c r="H5091" i="1" s="1"/>
  <c r="M5091" i="1" s="1"/>
  <c r="F5083" i="1"/>
  <c r="G5083" i="1"/>
  <c r="H5083" i="1" s="1"/>
  <c r="M5083" i="1" s="1"/>
  <c r="F5075" i="1"/>
  <c r="G5075" i="1"/>
  <c r="F5067" i="1"/>
  <c r="G5067" i="1"/>
  <c r="H5067" i="1" s="1"/>
  <c r="M5067" i="1" s="1"/>
  <c r="F5059" i="1"/>
  <c r="G5059" i="1"/>
  <c r="H5059" i="1" s="1"/>
  <c r="M5059" i="1" s="1"/>
  <c r="F5051" i="1"/>
  <c r="G5051" i="1"/>
  <c r="H5051" i="1" s="1"/>
  <c r="M5051" i="1" s="1"/>
  <c r="F5043" i="1"/>
  <c r="G5043" i="1"/>
  <c r="F5035" i="1"/>
  <c r="G5035" i="1"/>
  <c r="H5035" i="1" s="1"/>
  <c r="M5035" i="1" s="1"/>
  <c r="F5027" i="1"/>
  <c r="G5027" i="1"/>
  <c r="H5027" i="1" s="1"/>
  <c r="M5027" i="1" s="1"/>
  <c r="F5019" i="1"/>
  <c r="G5019" i="1"/>
  <c r="H5019" i="1" s="1"/>
  <c r="M5019" i="1" s="1"/>
  <c r="F5011" i="1"/>
  <c r="G5011" i="1"/>
  <c r="F5003" i="1"/>
  <c r="G5003" i="1"/>
  <c r="H5003" i="1" s="1"/>
  <c r="M5003" i="1" s="1"/>
  <c r="F4995" i="1"/>
  <c r="G4995" i="1"/>
  <c r="H4995" i="1" s="1"/>
  <c r="M4995" i="1" s="1"/>
  <c r="F4987" i="1"/>
  <c r="G4987" i="1"/>
  <c r="H4987" i="1" s="1"/>
  <c r="M4987" i="1" s="1"/>
  <c r="F4979" i="1"/>
  <c r="G4979" i="1"/>
  <c r="F4971" i="1"/>
  <c r="G4971" i="1"/>
  <c r="H4971" i="1" s="1"/>
  <c r="M4971" i="1" s="1"/>
  <c r="F4963" i="1"/>
  <c r="G4963" i="1"/>
  <c r="H4963" i="1" s="1"/>
  <c r="M4963" i="1" s="1"/>
  <c r="F4955" i="1"/>
  <c r="G4955" i="1"/>
  <c r="H4955" i="1" s="1"/>
  <c r="M4955" i="1" s="1"/>
  <c r="F4947" i="1"/>
  <c r="G4947" i="1"/>
  <c r="F4939" i="1"/>
  <c r="G4939" i="1"/>
  <c r="H4939" i="1" s="1"/>
  <c r="M4939" i="1" s="1"/>
  <c r="F4931" i="1"/>
  <c r="G4931" i="1"/>
  <c r="H4931" i="1" s="1"/>
  <c r="M4931" i="1" s="1"/>
  <c r="F4923" i="1"/>
  <c r="G4923" i="1"/>
  <c r="H4923" i="1" s="1"/>
  <c r="M4923" i="1" s="1"/>
  <c r="F4915" i="1"/>
  <c r="G4915" i="1"/>
  <c r="F4907" i="1"/>
  <c r="G4907" i="1"/>
  <c r="H4907" i="1" s="1"/>
  <c r="M4907" i="1" s="1"/>
  <c r="F4899" i="1"/>
  <c r="G4899" i="1"/>
  <c r="H4899" i="1" s="1"/>
  <c r="M4899" i="1" s="1"/>
  <c r="F4891" i="1"/>
  <c r="G4891" i="1"/>
  <c r="H4891" i="1" s="1"/>
  <c r="M4891" i="1" s="1"/>
  <c r="F4883" i="1"/>
  <c r="G4883" i="1"/>
  <c r="F4875" i="1"/>
  <c r="G4875" i="1"/>
  <c r="H4875" i="1" s="1"/>
  <c r="M4875" i="1" s="1"/>
  <c r="F4867" i="1"/>
  <c r="G4867" i="1"/>
  <c r="H4867" i="1" s="1"/>
  <c r="M4867" i="1" s="1"/>
  <c r="F4859" i="1"/>
  <c r="G4859" i="1"/>
  <c r="H4859" i="1" s="1"/>
  <c r="M4859" i="1" s="1"/>
  <c r="F4851" i="1"/>
  <c r="G4851" i="1"/>
  <c r="F4843" i="1"/>
  <c r="G4843" i="1"/>
  <c r="H4843" i="1" s="1"/>
  <c r="M4843" i="1" s="1"/>
  <c r="F4835" i="1"/>
  <c r="G4835" i="1"/>
  <c r="H4835" i="1" s="1"/>
  <c r="M4835" i="1" s="1"/>
  <c r="F4827" i="1"/>
  <c r="G4827" i="1"/>
  <c r="H4827" i="1" s="1"/>
  <c r="M4827" i="1" s="1"/>
  <c r="F4819" i="1"/>
  <c r="G4819" i="1"/>
  <c r="F4811" i="1"/>
  <c r="G4811" i="1"/>
  <c r="H4811" i="1" s="1"/>
  <c r="M4811" i="1" s="1"/>
  <c r="F4803" i="1"/>
  <c r="G4803" i="1"/>
  <c r="H4803" i="1" s="1"/>
  <c r="M4803" i="1" s="1"/>
  <c r="F4795" i="1"/>
  <c r="G4795" i="1"/>
  <c r="H4795" i="1" s="1"/>
  <c r="M4795" i="1" s="1"/>
  <c r="F4787" i="1"/>
  <c r="G4787" i="1"/>
  <c r="F4779" i="1"/>
  <c r="G4779" i="1"/>
  <c r="H4779" i="1" s="1"/>
  <c r="M4779" i="1" s="1"/>
  <c r="F4771" i="1"/>
  <c r="G4771" i="1"/>
  <c r="H4771" i="1" s="1"/>
  <c r="M4771" i="1" s="1"/>
  <c r="F4763" i="1"/>
  <c r="G4763" i="1"/>
  <c r="H4763" i="1" s="1"/>
  <c r="M4763" i="1" s="1"/>
  <c r="F4755" i="1"/>
  <c r="G4755" i="1"/>
  <c r="F4747" i="1"/>
  <c r="G4747" i="1"/>
  <c r="H4747" i="1" s="1"/>
  <c r="M4747" i="1" s="1"/>
  <c r="F4739" i="1"/>
  <c r="G4739" i="1"/>
  <c r="H4739" i="1" s="1"/>
  <c r="M4739" i="1" s="1"/>
  <c r="F4731" i="1"/>
  <c r="G4731" i="1"/>
  <c r="H4731" i="1" s="1"/>
  <c r="M4731" i="1" s="1"/>
  <c r="F4723" i="1"/>
  <c r="G4723" i="1"/>
  <c r="F4715" i="1"/>
  <c r="G4715" i="1"/>
  <c r="H4715" i="1" s="1"/>
  <c r="M4715" i="1" s="1"/>
  <c r="F4707" i="1"/>
  <c r="G4707" i="1"/>
  <c r="H4707" i="1" s="1"/>
  <c r="M4707" i="1" s="1"/>
  <c r="F4699" i="1"/>
  <c r="G4699" i="1"/>
  <c r="H4699" i="1" s="1"/>
  <c r="M4699" i="1" s="1"/>
  <c r="F4691" i="1"/>
  <c r="G4691" i="1"/>
  <c r="F4683" i="1"/>
  <c r="G4683" i="1"/>
  <c r="H4683" i="1" s="1"/>
  <c r="M4683" i="1" s="1"/>
  <c r="F4675" i="1"/>
  <c r="G4675" i="1"/>
  <c r="H4675" i="1" s="1"/>
  <c r="M4675" i="1" s="1"/>
  <c r="F4667" i="1"/>
  <c r="G4667" i="1"/>
  <c r="H4667" i="1" s="1"/>
  <c r="M4667" i="1" s="1"/>
  <c r="F4659" i="1"/>
  <c r="G4659" i="1"/>
  <c r="F4651" i="1"/>
  <c r="G4651" i="1"/>
  <c r="H4651" i="1" s="1"/>
  <c r="M4651" i="1" s="1"/>
  <c r="F4643" i="1"/>
  <c r="G4643" i="1"/>
  <c r="H4643" i="1" s="1"/>
  <c r="M4643" i="1" s="1"/>
  <c r="F4635" i="1"/>
  <c r="G4635" i="1"/>
  <c r="H4635" i="1" s="1"/>
  <c r="M4635" i="1" s="1"/>
  <c r="F4627" i="1"/>
  <c r="G4627" i="1"/>
  <c r="F4619" i="1"/>
  <c r="G4619" i="1"/>
  <c r="H4619" i="1" s="1"/>
  <c r="M4619" i="1" s="1"/>
  <c r="F4611" i="1"/>
  <c r="G4611" i="1"/>
  <c r="H4611" i="1" s="1"/>
  <c r="M4611" i="1" s="1"/>
  <c r="F4603" i="1"/>
  <c r="G4603" i="1"/>
  <c r="H4603" i="1" s="1"/>
  <c r="M4603" i="1" s="1"/>
  <c r="F4595" i="1"/>
  <c r="G4595" i="1"/>
  <c r="F4587" i="1"/>
  <c r="G4587" i="1"/>
  <c r="H4587" i="1" s="1"/>
  <c r="M4587" i="1" s="1"/>
  <c r="F4579" i="1"/>
  <c r="G4579" i="1"/>
  <c r="H4579" i="1" s="1"/>
  <c r="M4579" i="1" s="1"/>
  <c r="F4571" i="1"/>
  <c r="G4571" i="1"/>
  <c r="H4571" i="1" s="1"/>
  <c r="M4571" i="1" s="1"/>
  <c r="F4563" i="1"/>
  <c r="G4563" i="1"/>
  <c r="F4555" i="1"/>
  <c r="G4555" i="1"/>
  <c r="H4555" i="1" s="1"/>
  <c r="M4555" i="1" s="1"/>
  <c r="F4547" i="1"/>
  <c r="G4547" i="1"/>
  <c r="H4547" i="1" s="1"/>
  <c r="M4547" i="1" s="1"/>
  <c r="F4539" i="1"/>
  <c r="G4539" i="1"/>
  <c r="H4539" i="1" s="1"/>
  <c r="M4539" i="1" s="1"/>
  <c r="F4531" i="1"/>
  <c r="G4531" i="1"/>
  <c r="F4523" i="1"/>
  <c r="G4523" i="1"/>
  <c r="H4523" i="1" s="1"/>
  <c r="M4523" i="1" s="1"/>
  <c r="F4515" i="1"/>
  <c r="G4515" i="1"/>
  <c r="H4515" i="1" s="1"/>
  <c r="M4515" i="1" s="1"/>
  <c r="F4507" i="1"/>
  <c r="G4507" i="1"/>
  <c r="H4507" i="1" s="1"/>
  <c r="M4507" i="1" s="1"/>
  <c r="F4499" i="1"/>
  <c r="G4499" i="1"/>
  <c r="F4491" i="1"/>
  <c r="G4491" i="1"/>
  <c r="H4491" i="1" s="1"/>
  <c r="M4491" i="1" s="1"/>
  <c r="F4483" i="1"/>
  <c r="G4483" i="1"/>
  <c r="H4483" i="1" s="1"/>
  <c r="M4483" i="1" s="1"/>
  <c r="F4475" i="1"/>
  <c r="G4475" i="1"/>
  <c r="H4475" i="1" s="1"/>
  <c r="M4475" i="1" s="1"/>
  <c r="F4467" i="1"/>
  <c r="G4467" i="1"/>
  <c r="F4459" i="1"/>
  <c r="G4459" i="1"/>
  <c r="H4459" i="1" s="1"/>
  <c r="M4459" i="1" s="1"/>
  <c r="F4451" i="1"/>
  <c r="G4451" i="1"/>
  <c r="H4451" i="1" s="1"/>
  <c r="M4451" i="1" s="1"/>
  <c r="F4443" i="1"/>
  <c r="G4443" i="1"/>
  <c r="H4443" i="1" s="1"/>
  <c r="M4443" i="1" s="1"/>
  <c r="F4435" i="1"/>
  <c r="G4435" i="1"/>
  <c r="H4435" i="1" s="1"/>
  <c r="M4435" i="1" s="1"/>
  <c r="F4427" i="1"/>
  <c r="G4427" i="1"/>
  <c r="H4427" i="1" s="1"/>
  <c r="M4427" i="1" s="1"/>
  <c r="F4419" i="1"/>
  <c r="G4419" i="1"/>
  <c r="H4419" i="1" s="1"/>
  <c r="M4419" i="1" s="1"/>
  <c r="F4411" i="1"/>
  <c r="G4411" i="1"/>
  <c r="H4411" i="1" s="1"/>
  <c r="M4411" i="1" s="1"/>
  <c r="F4403" i="1"/>
  <c r="G4403" i="1"/>
  <c r="F4395" i="1"/>
  <c r="G4395" i="1"/>
  <c r="H4395" i="1" s="1"/>
  <c r="M4395" i="1" s="1"/>
  <c r="F4387" i="1"/>
  <c r="G4387" i="1"/>
  <c r="H4387" i="1" s="1"/>
  <c r="M4387" i="1" s="1"/>
  <c r="F4379" i="1"/>
  <c r="G4379" i="1"/>
  <c r="H4379" i="1" s="1"/>
  <c r="M4379" i="1" s="1"/>
  <c r="F4371" i="1"/>
  <c r="G4371" i="1"/>
  <c r="F4363" i="1"/>
  <c r="G4363" i="1"/>
  <c r="H4363" i="1" s="1"/>
  <c r="M4363" i="1" s="1"/>
  <c r="F4355" i="1"/>
  <c r="G4355" i="1"/>
  <c r="H4355" i="1" s="1"/>
  <c r="M4355" i="1" s="1"/>
  <c r="F4347" i="1"/>
  <c r="G4347" i="1"/>
  <c r="H4347" i="1" s="1"/>
  <c r="M4347" i="1" s="1"/>
  <c r="F4339" i="1"/>
  <c r="G4339" i="1"/>
  <c r="F4331" i="1"/>
  <c r="G4331" i="1"/>
  <c r="H4331" i="1" s="1"/>
  <c r="M4331" i="1" s="1"/>
  <c r="F4323" i="1"/>
  <c r="G4323" i="1"/>
  <c r="H4323" i="1" s="1"/>
  <c r="M4323" i="1" s="1"/>
  <c r="F4315" i="1"/>
  <c r="G4315" i="1"/>
  <c r="H4315" i="1" s="1"/>
  <c r="M4315" i="1" s="1"/>
  <c r="F4307" i="1"/>
  <c r="G4307" i="1"/>
  <c r="F4299" i="1"/>
  <c r="G4299" i="1"/>
  <c r="H4299" i="1" s="1"/>
  <c r="M4299" i="1" s="1"/>
  <c r="F4291" i="1"/>
  <c r="G4291" i="1"/>
  <c r="H4291" i="1" s="1"/>
  <c r="M4291" i="1" s="1"/>
  <c r="F4283" i="1"/>
  <c r="G4283" i="1"/>
  <c r="H4283" i="1" s="1"/>
  <c r="M4283" i="1" s="1"/>
  <c r="F4275" i="1"/>
  <c r="G4275" i="1"/>
  <c r="F4267" i="1"/>
  <c r="G4267" i="1"/>
  <c r="H4267" i="1" s="1"/>
  <c r="M4267" i="1" s="1"/>
  <c r="F4259" i="1"/>
  <c r="G4259" i="1"/>
  <c r="H4259" i="1" s="1"/>
  <c r="M4259" i="1" s="1"/>
  <c r="F4251" i="1"/>
  <c r="G4251" i="1"/>
  <c r="H4251" i="1" s="1"/>
  <c r="M4251" i="1" s="1"/>
  <c r="F4243" i="1"/>
  <c r="G4243" i="1"/>
  <c r="F4235" i="1"/>
  <c r="G4235" i="1"/>
  <c r="H4235" i="1" s="1"/>
  <c r="M4235" i="1" s="1"/>
  <c r="F4227" i="1"/>
  <c r="G4227" i="1"/>
  <c r="H4227" i="1" s="1"/>
  <c r="M4227" i="1" s="1"/>
  <c r="F4219" i="1"/>
  <c r="G4219" i="1"/>
  <c r="H4219" i="1" s="1"/>
  <c r="M4219" i="1" s="1"/>
  <c r="F4211" i="1"/>
  <c r="G4211" i="1"/>
  <c r="F4203" i="1"/>
  <c r="G4203" i="1"/>
  <c r="H4203" i="1" s="1"/>
  <c r="M4203" i="1" s="1"/>
  <c r="F4195" i="1"/>
  <c r="G4195" i="1"/>
  <c r="H4195" i="1" s="1"/>
  <c r="M4195" i="1" s="1"/>
  <c r="F4187" i="1"/>
  <c r="G4187" i="1"/>
  <c r="H4187" i="1" s="1"/>
  <c r="M4187" i="1" s="1"/>
  <c r="F4179" i="1"/>
  <c r="G4179" i="1"/>
  <c r="F4171" i="1"/>
  <c r="G4171" i="1"/>
  <c r="H4171" i="1" s="1"/>
  <c r="M4171" i="1" s="1"/>
  <c r="F4163" i="1"/>
  <c r="G4163" i="1"/>
  <c r="H4163" i="1" s="1"/>
  <c r="M4163" i="1" s="1"/>
  <c r="F4155" i="1"/>
  <c r="G4155" i="1"/>
  <c r="H4155" i="1" s="1"/>
  <c r="M4155" i="1" s="1"/>
  <c r="F4147" i="1"/>
  <c r="G4147" i="1"/>
  <c r="F4139" i="1"/>
  <c r="G4139" i="1"/>
  <c r="H4139" i="1" s="1"/>
  <c r="M4139" i="1" s="1"/>
  <c r="F4131" i="1"/>
  <c r="G4131" i="1"/>
  <c r="H4131" i="1" s="1"/>
  <c r="M4131" i="1" s="1"/>
  <c r="F4123" i="1"/>
  <c r="G4123" i="1"/>
  <c r="H4123" i="1" s="1"/>
  <c r="M4123" i="1" s="1"/>
  <c r="F4115" i="1"/>
  <c r="G4115" i="1"/>
  <c r="F4107" i="1"/>
  <c r="G4107" i="1"/>
  <c r="H4107" i="1" s="1"/>
  <c r="M4107" i="1" s="1"/>
  <c r="F4099" i="1"/>
  <c r="G4099" i="1"/>
  <c r="H4099" i="1" s="1"/>
  <c r="M4099" i="1" s="1"/>
  <c r="F4091" i="1"/>
  <c r="G4091" i="1"/>
  <c r="H4091" i="1" s="1"/>
  <c r="M4091" i="1" s="1"/>
  <c r="F4083" i="1"/>
  <c r="G4083" i="1"/>
  <c r="F4075" i="1"/>
  <c r="G4075" i="1"/>
  <c r="H4075" i="1" s="1"/>
  <c r="M4075" i="1" s="1"/>
  <c r="F4067" i="1"/>
  <c r="G4067" i="1"/>
  <c r="H4067" i="1" s="1"/>
  <c r="M4067" i="1" s="1"/>
  <c r="F4059" i="1"/>
  <c r="G4059" i="1"/>
  <c r="H4059" i="1" s="1"/>
  <c r="M4059" i="1" s="1"/>
  <c r="F4051" i="1"/>
  <c r="G4051" i="1"/>
  <c r="F4043" i="1"/>
  <c r="G4043" i="1"/>
  <c r="H4043" i="1" s="1"/>
  <c r="M4043" i="1" s="1"/>
  <c r="F4035" i="1"/>
  <c r="G4035" i="1"/>
  <c r="H4035" i="1" s="1"/>
  <c r="M4035" i="1" s="1"/>
  <c r="F4027" i="1"/>
  <c r="G4027" i="1"/>
  <c r="H4027" i="1" s="1"/>
  <c r="M4027" i="1" s="1"/>
  <c r="F4019" i="1"/>
  <c r="G4019" i="1"/>
  <c r="F4011" i="1"/>
  <c r="G4011" i="1"/>
  <c r="H4011" i="1" s="1"/>
  <c r="M4011" i="1" s="1"/>
  <c r="F4003" i="1"/>
  <c r="G4003" i="1"/>
  <c r="H4003" i="1" s="1"/>
  <c r="M4003" i="1" s="1"/>
  <c r="F3995" i="1"/>
  <c r="G3995" i="1"/>
  <c r="H3995" i="1" s="1"/>
  <c r="M3995" i="1" s="1"/>
  <c r="F3987" i="1"/>
  <c r="G3987" i="1"/>
  <c r="F3979" i="1"/>
  <c r="G3979" i="1"/>
  <c r="H3979" i="1" s="1"/>
  <c r="M3979" i="1" s="1"/>
  <c r="F3971" i="1"/>
  <c r="G3971" i="1"/>
  <c r="H3971" i="1" s="1"/>
  <c r="M3971" i="1" s="1"/>
  <c r="F3963" i="1"/>
  <c r="G3963" i="1"/>
  <c r="H3963" i="1" s="1"/>
  <c r="M3963" i="1" s="1"/>
  <c r="F3955" i="1"/>
  <c r="G3955" i="1"/>
  <c r="F3947" i="1"/>
  <c r="G3947" i="1"/>
  <c r="H3947" i="1" s="1"/>
  <c r="M3947" i="1" s="1"/>
  <c r="F3939" i="1"/>
  <c r="G3939" i="1"/>
  <c r="H3939" i="1" s="1"/>
  <c r="M3939" i="1" s="1"/>
  <c r="F3931" i="1"/>
  <c r="G3931" i="1"/>
  <c r="H3931" i="1" s="1"/>
  <c r="M3931" i="1" s="1"/>
  <c r="F3923" i="1"/>
  <c r="G3923" i="1"/>
  <c r="F3915" i="1"/>
  <c r="G3915" i="1"/>
  <c r="H3915" i="1" s="1"/>
  <c r="M3915" i="1" s="1"/>
  <c r="F3907" i="1"/>
  <c r="G3907" i="1"/>
  <c r="H3907" i="1" s="1"/>
  <c r="M3907" i="1" s="1"/>
  <c r="F3899" i="1"/>
  <c r="G3899" i="1"/>
  <c r="H3899" i="1" s="1"/>
  <c r="M3899" i="1" s="1"/>
  <c r="F3891" i="1"/>
  <c r="G3891" i="1"/>
  <c r="F3883" i="1"/>
  <c r="G3883" i="1"/>
  <c r="H3883" i="1" s="1"/>
  <c r="M3883" i="1" s="1"/>
  <c r="F3875" i="1"/>
  <c r="G3875" i="1"/>
  <c r="H3875" i="1" s="1"/>
  <c r="M3875" i="1" s="1"/>
  <c r="F3867" i="1"/>
  <c r="G3867" i="1"/>
  <c r="H3867" i="1" s="1"/>
  <c r="M3867" i="1" s="1"/>
  <c r="F3859" i="1"/>
  <c r="G3859" i="1"/>
  <c r="F3851" i="1"/>
  <c r="G3851" i="1"/>
  <c r="H3851" i="1" s="1"/>
  <c r="M3851" i="1" s="1"/>
  <c r="F3843" i="1"/>
  <c r="G3843" i="1"/>
  <c r="H3843" i="1" s="1"/>
  <c r="M3843" i="1" s="1"/>
  <c r="F3835" i="1"/>
  <c r="G3835" i="1"/>
  <c r="H3835" i="1" s="1"/>
  <c r="M3835" i="1" s="1"/>
  <c r="F3827" i="1"/>
  <c r="G3827" i="1"/>
  <c r="F3819" i="1"/>
  <c r="G3819" i="1"/>
  <c r="H3819" i="1" s="1"/>
  <c r="M3819" i="1" s="1"/>
  <c r="F3811" i="1"/>
  <c r="G3811" i="1"/>
  <c r="H3811" i="1" s="1"/>
  <c r="M3811" i="1" s="1"/>
  <c r="F3803" i="1"/>
  <c r="G3803" i="1"/>
  <c r="H3803" i="1" s="1"/>
  <c r="M3803" i="1" s="1"/>
  <c r="F3795" i="1"/>
  <c r="G3795" i="1"/>
  <c r="F3787" i="1"/>
  <c r="G3787" i="1"/>
  <c r="H3787" i="1" s="1"/>
  <c r="M3787" i="1" s="1"/>
  <c r="F3779" i="1"/>
  <c r="G3779" i="1"/>
  <c r="H3779" i="1" s="1"/>
  <c r="M3779" i="1" s="1"/>
  <c r="F3771" i="1"/>
  <c r="G3771" i="1"/>
  <c r="H3771" i="1" s="1"/>
  <c r="M3771" i="1" s="1"/>
  <c r="F3763" i="1"/>
  <c r="G3763" i="1"/>
  <c r="F3755" i="1"/>
  <c r="G3755" i="1"/>
  <c r="H3755" i="1" s="1"/>
  <c r="M3755" i="1" s="1"/>
  <c r="F3747" i="1"/>
  <c r="G3747" i="1"/>
  <c r="H3747" i="1" s="1"/>
  <c r="M3747" i="1" s="1"/>
  <c r="F3739" i="1"/>
  <c r="G3739" i="1"/>
  <c r="H3739" i="1" s="1"/>
  <c r="M3739" i="1" s="1"/>
  <c r="F3731" i="1"/>
  <c r="G3731" i="1"/>
  <c r="F3723" i="1"/>
  <c r="G3723" i="1"/>
  <c r="H3723" i="1" s="1"/>
  <c r="M3723" i="1" s="1"/>
  <c r="F3715" i="1"/>
  <c r="G3715" i="1"/>
  <c r="H3715" i="1" s="1"/>
  <c r="M3715" i="1" s="1"/>
  <c r="F3707" i="1"/>
  <c r="G3707" i="1"/>
  <c r="H3707" i="1" s="1"/>
  <c r="M3707" i="1" s="1"/>
  <c r="F3699" i="1"/>
  <c r="G3699" i="1"/>
  <c r="F3691" i="1"/>
  <c r="G3691" i="1"/>
  <c r="H3691" i="1" s="1"/>
  <c r="M3691" i="1" s="1"/>
  <c r="F3683" i="1"/>
  <c r="G3683" i="1"/>
  <c r="H3683" i="1" s="1"/>
  <c r="M3683" i="1" s="1"/>
  <c r="F3675" i="1"/>
  <c r="G3675" i="1"/>
  <c r="H3675" i="1" s="1"/>
  <c r="M3675" i="1" s="1"/>
  <c r="F3667" i="1"/>
  <c r="G3667" i="1"/>
  <c r="F3659" i="1"/>
  <c r="G3659" i="1"/>
  <c r="H3659" i="1" s="1"/>
  <c r="M3659" i="1" s="1"/>
  <c r="F3651" i="1"/>
  <c r="G3651" i="1"/>
  <c r="H3651" i="1" s="1"/>
  <c r="M3651" i="1" s="1"/>
  <c r="F3643" i="1"/>
  <c r="G3643" i="1"/>
  <c r="H3643" i="1" s="1"/>
  <c r="M3643" i="1" s="1"/>
  <c r="F3635" i="1"/>
  <c r="G3635" i="1"/>
  <c r="F3627" i="1"/>
  <c r="G3627" i="1"/>
  <c r="H3627" i="1" s="1"/>
  <c r="M3627" i="1" s="1"/>
  <c r="F3619" i="1"/>
  <c r="G3619" i="1"/>
  <c r="H3619" i="1" s="1"/>
  <c r="M3619" i="1" s="1"/>
  <c r="F3611" i="1"/>
  <c r="G3611" i="1"/>
  <c r="H3611" i="1" s="1"/>
  <c r="M3611" i="1" s="1"/>
  <c r="F3603" i="1"/>
  <c r="G3603" i="1"/>
  <c r="F3595" i="1"/>
  <c r="G3595" i="1"/>
  <c r="H3595" i="1" s="1"/>
  <c r="M3595" i="1" s="1"/>
  <c r="F3587" i="1"/>
  <c r="G3587" i="1"/>
  <c r="H3587" i="1" s="1"/>
  <c r="M3587" i="1" s="1"/>
  <c r="F3579" i="1"/>
  <c r="G3579" i="1"/>
  <c r="H3579" i="1" s="1"/>
  <c r="M3579" i="1" s="1"/>
  <c r="F3571" i="1"/>
  <c r="G3571" i="1"/>
  <c r="F3563" i="1"/>
  <c r="G3563" i="1"/>
  <c r="H3563" i="1" s="1"/>
  <c r="M3563" i="1" s="1"/>
  <c r="F3555" i="1"/>
  <c r="G3555" i="1"/>
  <c r="H3555" i="1" s="1"/>
  <c r="M3555" i="1" s="1"/>
  <c r="F3547" i="1"/>
  <c r="G3547" i="1"/>
  <c r="H3547" i="1" s="1"/>
  <c r="M3547" i="1" s="1"/>
  <c r="F3539" i="1"/>
  <c r="G3539" i="1"/>
  <c r="F3531" i="1"/>
  <c r="G3531" i="1"/>
  <c r="H3531" i="1" s="1"/>
  <c r="M3531" i="1" s="1"/>
  <c r="F3523" i="1"/>
  <c r="G3523" i="1"/>
  <c r="H3523" i="1" s="1"/>
  <c r="M3523" i="1" s="1"/>
  <c r="F3515" i="1"/>
  <c r="G3515" i="1"/>
  <c r="H3515" i="1" s="1"/>
  <c r="M3515" i="1" s="1"/>
  <c r="F3507" i="1"/>
  <c r="G3507" i="1"/>
  <c r="F3499" i="1"/>
  <c r="G3499" i="1"/>
  <c r="H3499" i="1" s="1"/>
  <c r="M3499" i="1" s="1"/>
  <c r="F3491" i="1"/>
  <c r="G3491" i="1"/>
  <c r="H3491" i="1" s="1"/>
  <c r="M3491" i="1" s="1"/>
  <c r="F3483" i="1"/>
  <c r="G3483" i="1"/>
  <c r="H3483" i="1" s="1"/>
  <c r="M3483" i="1" s="1"/>
  <c r="F3475" i="1"/>
  <c r="G3475" i="1"/>
  <c r="F3467" i="1"/>
  <c r="G3467" i="1"/>
  <c r="H3467" i="1" s="1"/>
  <c r="M3467" i="1" s="1"/>
  <c r="F3459" i="1"/>
  <c r="G3459" i="1"/>
  <c r="H3459" i="1" s="1"/>
  <c r="M3459" i="1" s="1"/>
  <c r="F3451" i="1"/>
  <c r="G3451" i="1"/>
  <c r="H3451" i="1" s="1"/>
  <c r="M3451" i="1" s="1"/>
  <c r="F3443" i="1"/>
  <c r="G3443" i="1"/>
  <c r="F3435" i="1"/>
  <c r="G3435" i="1"/>
  <c r="H3435" i="1" s="1"/>
  <c r="M3435" i="1" s="1"/>
  <c r="F3427" i="1"/>
  <c r="G3427" i="1"/>
  <c r="H3427" i="1" s="1"/>
  <c r="M3427" i="1" s="1"/>
  <c r="F3419" i="1"/>
  <c r="G3419" i="1"/>
  <c r="H3419" i="1" s="1"/>
  <c r="M3419" i="1" s="1"/>
  <c r="F3411" i="1"/>
  <c r="G3411" i="1"/>
  <c r="F3403" i="1"/>
  <c r="G3403" i="1"/>
  <c r="H3403" i="1" s="1"/>
  <c r="M3403" i="1" s="1"/>
  <c r="F3395" i="1"/>
  <c r="G3395" i="1"/>
  <c r="H3395" i="1" s="1"/>
  <c r="M3395" i="1" s="1"/>
  <c r="F3387" i="1"/>
  <c r="G3387" i="1"/>
  <c r="H3387" i="1" s="1"/>
  <c r="M3387" i="1" s="1"/>
  <c r="F3379" i="1"/>
  <c r="G3379" i="1"/>
  <c r="F3371" i="1"/>
  <c r="G3371" i="1"/>
  <c r="H3371" i="1" s="1"/>
  <c r="M3371" i="1" s="1"/>
  <c r="F3363" i="1"/>
  <c r="G3363" i="1"/>
  <c r="H3363" i="1" s="1"/>
  <c r="M3363" i="1" s="1"/>
  <c r="F3355" i="1"/>
  <c r="G3355" i="1"/>
  <c r="H3355" i="1" s="1"/>
  <c r="M3355" i="1" s="1"/>
  <c r="F3347" i="1"/>
  <c r="G3347" i="1"/>
  <c r="F3339" i="1"/>
  <c r="G3339" i="1"/>
  <c r="H3339" i="1" s="1"/>
  <c r="M3339" i="1" s="1"/>
  <c r="F3331" i="1"/>
  <c r="G3331" i="1"/>
  <c r="H3331" i="1" s="1"/>
  <c r="M3331" i="1" s="1"/>
  <c r="F3323" i="1"/>
  <c r="G3323" i="1"/>
  <c r="H3323" i="1" s="1"/>
  <c r="M3323" i="1" s="1"/>
  <c r="F3315" i="1"/>
  <c r="G3315" i="1"/>
  <c r="F3307" i="1"/>
  <c r="G3307" i="1"/>
  <c r="H3307" i="1" s="1"/>
  <c r="M3307" i="1" s="1"/>
  <c r="F3299" i="1"/>
  <c r="G3299" i="1"/>
  <c r="H3299" i="1" s="1"/>
  <c r="M3299" i="1" s="1"/>
  <c r="F3291" i="1"/>
  <c r="G3291" i="1"/>
  <c r="H3291" i="1" s="1"/>
  <c r="M3291" i="1" s="1"/>
  <c r="F3283" i="1"/>
  <c r="G3283" i="1"/>
  <c r="F3275" i="1"/>
  <c r="G3275" i="1"/>
  <c r="H3275" i="1" s="1"/>
  <c r="M3275" i="1" s="1"/>
  <c r="F3267" i="1"/>
  <c r="G3267" i="1"/>
  <c r="H3267" i="1" s="1"/>
  <c r="M3267" i="1" s="1"/>
  <c r="F3259" i="1"/>
  <c r="G3259" i="1"/>
  <c r="H3259" i="1" s="1"/>
  <c r="M3259" i="1" s="1"/>
  <c r="F3251" i="1"/>
  <c r="G3251" i="1"/>
  <c r="F3243" i="1"/>
  <c r="G3243" i="1"/>
  <c r="H3243" i="1" s="1"/>
  <c r="M3243" i="1" s="1"/>
  <c r="F3235" i="1"/>
  <c r="G3235" i="1"/>
  <c r="H3235" i="1" s="1"/>
  <c r="M3235" i="1" s="1"/>
  <c r="F3227" i="1"/>
  <c r="G3227" i="1"/>
  <c r="H3227" i="1" s="1"/>
  <c r="M3227" i="1" s="1"/>
  <c r="F3219" i="1"/>
  <c r="G3219" i="1"/>
  <c r="F3211" i="1"/>
  <c r="G3211" i="1"/>
  <c r="H3211" i="1" s="1"/>
  <c r="M3211" i="1" s="1"/>
  <c r="F3203" i="1"/>
  <c r="G3203" i="1"/>
  <c r="H3203" i="1" s="1"/>
  <c r="M3203" i="1" s="1"/>
  <c r="F3195" i="1"/>
  <c r="G3195" i="1"/>
  <c r="H3195" i="1" s="1"/>
  <c r="M3195" i="1" s="1"/>
  <c r="F3187" i="1"/>
  <c r="G3187" i="1"/>
  <c r="F3179" i="1"/>
  <c r="G3179" i="1"/>
  <c r="H3179" i="1" s="1"/>
  <c r="M3179" i="1" s="1"/>
  <c r="F3171" i="1"/>
  <c r="G3171" i="1"/>
  <c r="H3171" i="1" s="1"/>
  <c r="M3171" i="1" s="1"/>
  <c r="F3163" i="1"/>
  <c r="G3163" i="1"/>
  <c r="H3163" i="1" s="1"/>
  <c r="M3163" i="1" s="1"/>
  <c r="F3155" i="1"/>
  <c r="G3155" i="1"/>
  <c r="F3147" i="1"/>
  <c r="G3147" i="1"/>
  <c r="H3147" i="1" s="1"/>
  <c r="M3147" i="1" s="1"/>
  <c r="F3139" i="1"/>
  <c r="G3139" i="1"/>
  <c r="H3139" i="1" s="1"/>
  <c r="M3139" i="1" s="1"/>
  <c r="F3131" i="1"/>
  <c r="G3131" i="1"/>
  <c r="H3131" i="1" s="1"/>
  <c r="M3131" i="1" s="1"/>
  <c r="F3123" i="1"/>
  <c r="G3123" i="1"/>
  <c r="F3115" i="1"/>
  <c r="G3115" i="1"/>
  <c r="H3115" i="1" s="1"/>
  <c r="M3115" i="1" s="1"/>
  <c r="F3107" i="1"/>
  <c r="G3107" i="1"/>
  <c r="H3107" i="1" s="1"/>
  <c r="M3107" i="1" s="1"/>
  <c r="F3099" i="1"/>
  <c r="G3099" i="1"/>
  <c r="H3099" i="1" s="1"/>
  <c r="M3099" i="1" s="1"/>
  <c r="F3091" i="1"/>
  <c r="G3091" i="1"/>
  <c r="F3083" i="1"/>
  <c r="G3083" i="1"/>
  <c r="H3083" i="1" s="1"/>
  <c r="M3083" i="1" s="1"/>
  <c r="F3075" i="1"/>
  <c r="G3075" i="1"/>
  <c r="H3075" i="1" s="1"/>
  <c r="M3075" i="1" s="1"/>
  <c r="F3067" i="1"/>
  <c r="G3067" i="1"/>
  <c r="H3067" i="1" s="1"/>
  <c r="M3067" i="1" s="1"/>
  <c r="F3059" i="1"/>
  <c r="G3059" i="1"/>
  <c r="F3051" i="1"/>
  <c r="G3051" i="1"/>
  <c r="H3051" i="1" s="1"/>
  <c r="M3051" i="1" s="1"/>
  <c r="F3043" i="1"/>
  <c r="G3043" i="1"/>
  <c r="H3043" i="1" s="1"/>
  <c r="M3043" i="1" s="1"/>
  <c r="F3035" i="1"/>
  <c r="G3035" i="1"/>
  <c r="H3035" i="1" s="1"/>
  <c r="M3035" i="1" s="1"/>
  <c r="F3027" i="1"/>
  <c r="G3027" i="1"/>
  <c r="F3019" i="1"/>
  <c r="G3019" i="1"/>
  <c r="H3019" i="1" s="1"/>
  <c r="M3019" i="1" s="1"/>
  <c r="F3011" i="1"/>
  <c r="G3011" i="1"/>
  <c r="H3011" i="1" s="1"/>
  <c r="M3011" i="1" s="1"/>
  <c r="F3003" i="1"/>
  <c r="G3003" i="1"/>
  <c r="H3003" i="1" s="1"/>
  <c r="M3003" i="1" s="1"/>
  <c r="F2995" i="1"/>
  <c r="G2995" i="1"/>
  <c r="F2987" i="1"/>
  <c r="G2987" i="1"/>
  <c r="H2987" i="1" s="1"/>
  <c r="M2987" i="1" s="1"/>
  <c r="F2979" i="1"/>
  <c r="G2979" i="1"/>
  <c r="H2979" i="1" s="1"/>
  <c r="M2979" i="1" s="1"/>
  <c r="F2971" i="1"/>
  <c r="G2971" i="1"/>
  <c r="H2971" i="1" s="1"/>
  <c r="M2971" i="1" s="1"/>
  <c r="F2963" i="1"/>
  <c r="G2963" i="1"/>
  <c r="F2955" i="1"/>
  <c r="G2955" i="1"/>
  <c r="H2955" i="1" s="1"/>
  <c r="M2955" i="1" s="1"/>
  <c r="F2947" i="1"/>
  <c r="G2947" i="1"/>
  <c r="H2947" i="1" s="1"/>
  <c r="M2947" i="1" s="1"/>
  <c r="F2939" i="1"/>
  <c r="G2939" i="1"/>
  <c r="H2939" i="1" s="1"/>
  <c r="M2939" i="1" s="1"/>
  <c r="F2931" i="1"/>
  <c r="G2931" i="1"/>
  <c r="F2923" i="1"/>
  <c r="G2923" i="1"/>
  <c r="H2923" i="1" s="1"/>
  <c r="M2923" i="1" s="1"/>
  <c r="F2915" i="1"/>
  <c r="G2915" i="1"/>
  <c r="H2915" i="1" s="1"/>
  <c r="M2915" i="1" s="1"/>
  <c r="F2907" i="1"/>
  <c r="G2907" i="1"/>
  <c r="H2907" i="1" s="1"/>
  <c r="M2907" i="1" s="1"/>
  <c r="F2899" i="1"/>
  <c r="G2899" i="1"/>
  <c r="F2891" i="1"/>
  <c r="G2891" i="1"/>
  <c r="H2891" i="1" s="1"/>
  <c r="M2891" i="1" s="1"/>
  <c r="F2883" i="1"/>
  <c r="G2883" i="1"/>
  <c r="H2883" i="1" s="1"/>
  <c r="M2883" i="1" s="1"/>
  <c r="F2875" i="1"/>
  <c r="G2875" i="1"/>
  <c r="H2875" i="1" s="1"/>
  <c r="M2875" i="1" s="1"/>
  <c r="F2867" i="1"/>
  <c r="G2867" i="1"/>
  <c r="F2859" i="1"/>
  <c r="G2859" i="1"/>
  <c r="H2859" i="1" s="1"/>
  <c r="M2859" i="1" s="1"/>
  <c r="F2851" i="1"/>
  <c r="G2851" i="1"/>
  <c r="H2851" i="1" s="1"/>
  <c r="M2851" i="1" s="1"/>
  <c r="F2843" i="1"/>
  <c r="G2843" i="1"/>
  <c r="H2843" i="1" s="1"/>
  <c r="M2843" i="1" s="1"/>
  <c r="F2835" i="1"/>
  <c r="G2835" i="1"/>
  <c r="F2827" i="1"/>
  <c r="G2827" i="1"/>
  <c r="H2827" i="1" s="1"/>
  <c r="M2827" i="1" s="1"/>
  <c r="F2819" i="1"/>
  <c r="G2819" i="1"/>
  <c r="H2819" i="1" s="1"/>
  <c r="M2819" i="1" s="1"/>
  <c r="F2811" i="1"/>
  <c r="G2811" i="1"/>
  <c r="H2811" i="1" s="1"/>
  <c r="M2811" i="1" s="1"/>
  <c r="F2803" i="1"/>
  <c r="G2803" i="1"/>
  <c r="F2795" i="1"/>
  <c r="G2795" i="1"/>
  <c r="H2795" i="1" s="1"/>
  <c r="M2795" i="1" s="1"/>
  <c r="F2787" i="1"/>
  <c r="G2787" i="1"/>
  <c r="H2787" i="1" s="1"/>
  <c r="M2787" i="1" s="1"/>
  <c r="F2779" i="1"/>
  <c r="G2779" i="1"/>
  <c r="H2779" i="1" s="1"/>
  <c r="M2779" i="1" s="1"/>
  <c r="F2771" i="1"/>
  <c r="G2771" i="1"/>
  <c r="F2763" i="1"/>
  <c r="G2763" i="1"/>
  <c r="H2763" i="1" s="1"/>
  <c r="M2763" i="1" s="1"/>
  <c r="F2755" i="1"/>
  <c r="G2755" i="1"/>
  <c r="H2755" i="1" s="1"/>
  <c r="M2755" i="1" s="1"/>
  <c r="F2747" i="1"/>
  <c r="G2747" i="1"/>
  <c r="H2747" i="1" s="1"/>
  <c r="M2747" i="1" s="1"/>
  <c r="F2739" i="1"/>
  <c r="G2739" i="1"/>
  <c r="F2731" i="1"/>
  <c r="G2731" i="1"/>
  <c r="H2731" i="1" s="1"/>
  <c r="M2731" i="1" s="1"/>
  <c r="F2723" i="1"/>
  <c r="G2723" i="1"/>
  <c r="H2723" i="1" s="1"/>
  <c r="M2723" i="1" s="1"/>
  <c r="F2715" i="1"/>
  <c r="G2715" i="1"/>
  <c r="H2715" i="1" s="1"/>
  <c r="M2715" i="1" s="1"/>
  <c r="F2707" i="1"/>
  <c r="G2707" i="1"/>
  <c r="F2699" i="1"/>
  <c r="G2699" i="1"/>
  <c r="H2699" i="1" s="1"/>
  <c r="M2699" i="1" s="1"/>
  <c r="F2691" i="1"/>
  <c r="G2691" i="1"/>
  <c r="H2691" i="1" s="1"/>
  <c r="M2691" i="1" s="1"/>
  <c r="F2683" i="1"/>
  <c r="G2683" i="1"/>
  <c r="H2683" i="1" s="1"/>
  <c r="M2683" i="1" s="1"/>
  <c r="F2675" i="1"/>
  <c r="G2675" i="1"/>
  <c r="F2667" i="1"/>
  <c r="G2667" i="1"/>
  <c r="H2667" i="1" s="1"/>
  <c r="M2667" i="1" s="1"/>
  <c r="F2659" i="1"/>
  <c r="G2659" i="1"/>
  <c r="H2659" i="1" s="1"/>
  <c r="M2659" i="1" s="1"/>
  <c r="F2651" i="1"/>
  <c r="G2651" i="1"/>
  <c r="H2651" i="1" s="1"/>
  <c r="M2651" i="1" s="1"/>
  <c r="F2643" i="1"/>
  <c r="G2643" i="1"/>
  <c r="F2635" i="1"/>
  <c r="G2635" i="1"/>
  <c r="H2635" i="1" s="1"/>
  <c r="M2635" i="1" s="1"/>
  <c r="F2627" i="1"/>
  <c r="G2627" i="1"/>
  <c r="H2627" i="1" s="1"/>
  <c r="M2627" i="1" s="1"/>
  <c r="F2619" i="1"/>
  <c r="G2619" i="1"/>
  <c r="H2619" i="1" s="1"/>
  <c r="M2619" i="1" s="1"/>
  <c r="F2611" i="1"/>
  <c r="G2611" i="1"/>
  <c r="F2603" i="1"/>
  <c r="G2603" i="1"/>
  <c r="H2603" i="1" s="1"/>
  <c r="M2603" i="1" s="1"/>
  <c r="F2595" i="1"/>
  <c r="G2595" i="1"/>
  <c r="H2595" i="1" s="1"/>
  <c r="M2595" i="1" s="1"/>
  <c r="F2587" i="1"/>
  <c r="G2587" i="1"/>
  <c r="H2587" i="1" s="1"/>
  <c r="M2587" i="1" s="1"/>
  <c r="F2579" i="1"/>
  <c r="G2579" i="1"/>
  <c r="F2571" i="1"/>
  <c r="G2571" i="1"/>
  <c r="H2571" i="1" s="1"/>
  <c r="M2571" i="1" s="1"/>
  <c r="F2563" i="1"/>
  <c r="G2563" i="1"/>
  <c r="H2563" i="1" s="1"/>
  <c r="M2563" i="1" s="1"/>
  <c r="F2555" i="1"/>
  <c r="G2555" i="1"/>
  <c r="H2555" i="1" s="1"/>
  <c r="M2555" i="1" s="1"/>
  <c r="F2547" i="1"/>
  <c r="G2547" i="1"/>
  <c r="F2539" i="1"/>
  <c r="G2539" i="1"/>
  <c r="H2539" i="1" s="1"/>
  <c r="M2539" i="1" s="1"/>
  <c r="F2531" i="1"/>
  <c r="G2531" i="1"/>
  <c r="H2531" i="1" s="1"/>
  <c r="M2531" i="1" s="1"/>
  <c r="F2523" i="1"/>
  <c r="G2523" i="1"/>
  <c r="H2523" i="1" s="1"/>
  <c r="M2523" i="1" s="1"/>
  <c r="F2515" i="1"/>
  <c r="G2515" i="1"/>
  <c r="F2507" i="1"/>
  <c r="G2507" i="1"/>
  <c r="H2507" i="1" s="1"/>
  <c r="M2507" i="1" s="1"/>
  <c r="F2499" i="1"/>
  <c r="G2499" i="1"/>
  <c r="H2499" i="1" s="1"/>
  <c r="M2499" i="1" s="1"/>
  <c r="F2491" i="1"/>
  <c r="G2491" i="1"/>
  <c r="H2491" i="1" s="1"/>
  <c r="M2491" i="1" s="1"/>
  <c r="F2483" i="1"/>
  <c r="G2483" i="1"/>
  <c r="F2475" i="1"/>
  <c r="G2475" i="1"/>
  <c r="H2475" i="1" s="1"/>
  <c r="M2475" i="1" s="1"/>
  <c r="F2467" i="1"/>
  <c r="G2467" i="1"/>
  <c r="H2467" i="1" s="1"/>
  <c r="M2467" i="1" s="1"/>
  <c r="F2459" i="1"/>
  <c r="G2459" i="1"/>
  <c r="H2459" i="1" s="1"/>
  <c r="M2459" i="1" s="1"/>
  <c r="F2451" i="1"/>
  <c r="G2451" i="1"/>
  <c r="F2443" i="1"/>
  <c r="G2443" i="1"/>
  <c r="H2443" i="1" s="1"/>
  <c r="M2443" i="1" s="1"/>
  <c r="F2435" i="1"/>
  <c r="G2435" i="1"/>
  <c r="H2435" i="1" s="1"/>
  <c r="M2435" i="1" s="1"/>
  <c r="F2427" i="1"/>
  <c r="G2427" i="1"/>
  <c r="H2427" i="1" s="1"/>
  <c r="M2427" i="1" s="1"/>
  <c r="F2419" i="1"/>
  <c r="G2419" i="1"/>
  <c r="F2411" i="1"/>
  <c r="G2411" i="1"/>
  <c r="H2411" i="1" s="1"/>
  <c r="M2411" i="1" s="1"/>
  <c r="F2403" i="1"/>
  <c r="G2403" i="1"/>
  <c r="H2403" i="1" s="1"/>
  <c r="M2403" i="1" s="1"/>
  <c r="F2395" i="1"/>
  <c r="G2395" i="1"/>
  <c r="H2395" i="1" s="1"/>
  <c r="M2395" i="1" s="1"/>
  <c r="F2387" i="1"/>
  <c r="G2387" i="1"/>
  <c r="F2379" i="1"/>
  <c r="G2379" i="1"/>
  <c r="H2379" i="1" s="1"/>
  <c r="M2379" i="1" s="1"/>
  <c r="F2371" i="1"/>
  <c r="G2371" i="1"/>
  <c r="H2371" i="1" s="1"/>
  <c r="M2371" i="1" s="1"/>
  <c r="F2363" i="1"/>
  <c r="G2363" i="1"/>
  <c r="H2363" i="1" s="1"/>
  <c r="M2363" i="1" s="1"/>
  <c r="F2355" i="1"/>
  <c r="G2355" i="1"/>
  <c r="F2347" i="1"/>
  <c r="G2347" i="1"/>
  <c r="H2347" i="1" s="1"/>
  <c r="M2347" i="1" s="1"/>
  <c r="F2339" i="1"/>
  <c r="G2339" i="1"/>
  <c r="H2339" i="1" s="1"/>
  <c r="M2339" i="1" s="1"/>
  <c r="F2331" i="1"/>
  <c r="G2331" i="1"/>
  <c r="H2331" i="1" s="1"/>
  <c r="M2331" i="1" s="1"/>
  <c r="F2323" i="1"/>
  <c r="G2323" i="1"/>
  <c r="F2315" i="1"/>
  <c r="G2315" i="1"/>
  <c r="H2315" i="1" s="1"/>
  <c r="M2315" i="1" s="1"/>
  <c r="F2307" i="1"/>
  <c r="G2307" i="1"/>
  <c r="H2307" i="1" s="1"/>
  <c r="M2307" i="1" s="1"/>
  <c r="F2299" i="1"/>
  <c r="G2299" i="1"/>
  <c r="H2299" i="1" s="1"/>
  <c r="M2299" i="1" s="1"/>
  <c r="F2291" i="1"/>
  <c r="G2291" i="1"/>
  <c r="F2283" i="1"/>
  <c r="G2283" i="1"/>
  <c r="H2283" i="1" s="1"/>
  <c r="M2283" i="1" s="1"/>
  <c r="F2275" i="1"/>
  <c r="G2275" i="1"/>
  <c r="H2275" i="1" s="1"/>
  <c r="M2275" i="1" s="1"/>
  <c r="F2267" i="1"/>
  <c r="G2267" i="1"/>
  <c r="H2267" i="1" s="1"/>
  <c r="M2267" i="1" s="1"/>
  <c r="F2259" i="1"/>
  <c r="G2259" i="1"/>
  <c r="F2251" i="1"/>
  <c r="G2251" i="1"/>
  <c r="H2251" i="1" s="1"/>
  <c r="M2251" i="1" s="1"/>
  <c r="F2243" i="1"/>
  <c r="G2243" i="1"/>
  <c r="H2243" i="1" s="1"/>
  <c r="M2243" i="1" s="1"/>
  <c r="F2235" i="1"/>
  <c r="G2235" i="1"/>
  <c r="H2235" i="1" s="1"/>
  <c r="M2235" i="1" s="1"/>
  <c r="F2227" i="1"/>
  <c r="G2227" i="1"/>
  <c r="F2219" i="1"/>
  <c r="G2219" i="1"/>
  <c r="H2219" i="1" s="1"/>
  <c r="M2219" i="1" s="1"/>
  <c r="F2211" i="1"/>
  <c r="G2211" i="1"/>
  <c r="H2211" i="1" s="1"/>
  <c r="M2211" i="1" s="1"/>
  <c r="F2203" i="1"/>
  <c r="G2203" i="1"/>
  <c r="H2203" i="1" s="1"/>
  <c r="M2203" i="1" s="1"/>
  <c r="F2195" i="1"/>
  <c r="G2195" i="1"/>
  <c r="F2187" i="1"/>
  <c r="G2187" i="1"/>
  <c r="H2187" i="1" s="1"/>
  <c r="M2187" i="1" s="1"/>
  <c r="F2179" i="1"/>
  <c r="G2179" i="1"/>
  <c r="H2179" i="1" s="1"/>
  <c r="M2179" i="1" s="1"/>
  <c r="F2171" i="1"/>
  <c r="G2171" i="1"/>
  <c r="H2171" i="1" s="1"/>
  <c r="M2171" i="1" s="1"/>
  <c r="F2163" i="1"/>
  <c r="G2163" i="1"/>
  <c r="F2155" i="1"/>
  <c r="G2155" i="1"/>
  <c r="H2155" i="1" s="1"/>
  <c r="M2155" i="1" s="1"/>
  <c r="F2147" i="1"/>
  <c r="G2147" i="1"/>
  <c r="H2147" i="1" s="1"/>
  <c r="M2147" i="1" s="1"/>
  <c r="F2139" i="1"/>
  <c r="G2139" i="1"/>
  <c r="H2139" i="1" s="1"/>
  <c r="M2139" i="1" s="1"/>
  <c r="F2131" i="1"/>
  <c r="G2131" i="1"/>
  <c r="F2123" i="1"/>
  <c r="G2123" i="1"/>
  <c r="H2123" i="1" s="1"/>
  <c r="M2123" i="1" s="1"/>
  <c r="F2115" i="1"/>
  <c r="G2115" i="1"/>
  <c r="H2115" i="1" s="1"/>
  <c r="M2115" i="1" s="1"/>
  <c r="F2107" i="1"/>
  <c r="G2107" i="1"/>
  <c r="H2107" i="1" s="1"/>
  <c r="M2107" i="1" s="1"/>
  <c r="F2099" i="1"/>
  <c r="G2099" i="1"/>
  <c r="F2091" i="1"/>
  <c r="G2091" i="1"/>
  <c r="H2091" i="1" s="1"/>
  <c r="M2091" i="1" s="1"/>
  <c r="F2083" i="1"/>
  <c r="G2083" i="1"/>
  <c r="H2083" i="1" s="1"/>
  <c r="M2083" i="1" s="1"/>
  <c r="F2075" i="1"/>
  <c r="G2075" i="1"/>
  <c r="H2075" i="1" s="1"/>
  <c r="M2075" i="1" s="1"/>
  <c r="F2067" i="1"/>
  <c r="G2067" i="1"/>
  <c r="F2059" i="1"/>
  <c r="G2059" i="1"/>
  <c r="H2059" i="1" s="1"/>
  <c r="M2059" i="1" s="1"/>
  <c r="F2051" i="1"/>
  <c r="G2051" i="1"/>
  <c r="H2051" i="1" s="1"/>
  <c r="M2051" i="1" s="1"/>
  <c r="F2043" i="1"/>
  <c r="G2043" i="1"/>
  <c r="H2043" i="1" s="1"/>
  <c r="M2043" i="1" s="1"/>
  <c r="F2035" i="1"/>
  <c r="G2035" i="1"/>
  <c r="F2027" i="1"/>
  <c r="G2027" i="1"/>
  <c r="H2027" i="1" s="1"/>
  <c r="M2027" i="1" s="1"/>
  <c r="F2019" i="1"/>
  <c r="G2019" i="1"/>
  <c r="H2019" i="1" s="1"/>
  <c r="M2019" i="1" s="1"/>
  <c r="F2011" i="1"/>
  <c r="G2011" i="1"/>
  <c r="H2011" i="1" s="1"/>
  <c r="M2011" i="1" s="1"/>
  <c r="F2003" i="1"/>
  <c r="G2003" i="1"/>
  <c r="F1995" i="1"/>
  <c r="G1995" i="1"/>
  <c r="H1995" i="1" s="1"/>
  <c r="M1995" i="1" s="1"/>
  <c r="F1987" i="1"/>
  <c r="G1987" i="1"/>
  <c r="H1987" i="1" s="1"/>
  <c r="M1987" i="1" s="1"/>
  <c r="F1979" i="1"/>
  <c r="G1979" i="1"/>
  <c r="H1979" i="1" s="1"/>
  <c r="M1979" i="1" s="1"/>
  <c r="F1971" i="1"/>
  <c r="G1971" i="1"/>
  <c r="F1963" i="1"/>
  <c r="G1963" i="1"/>
  <c r="H1963" i="1" s="1"/>
  <c r="M1963" i="1" s="1"/>
  <c r="F1955" i="1"/>
  <c r="G1955" i="1"/>
  <c r="H1955" i="1" s="1"/>
  <c r="M1955" i="1" s="1"/>
  <c r="F1947" i="1"/>
  <c r="G1947" i="1"/>
  <c r="H1947" i="1" s="1"/>
  <c r="M1947" i="1" s="1"/>
  <c r="F1939" i="1"/>
  <c r="G1939" i="1"/>
  <c r="F1931" i="1"/>
  <c r="G1931" i="1"/>
  <c r="H1931" i="1" s="1"/>
  <c r="M1931" i="1" s="1"/>
  <c r="F1923" i="1"/>
  <c r="G1923" i="1"/>
  <c r="H1923" i="1" s="1"/>
  <c r="M1923" i="1" s="1"/>
  <c r="F1915" i="1"/>
  <c r="G1915" i="1"/>
  <c r="H1915" i="1" s="1"/>
  <c r="M1915" i="1" s="1"/>
  <c r="F1907" i="1"/>
  <c r="G1907" i="1"/>
  <c r="F1899" i="1"/>
  <c r="G1899" i="1"/>
  <c r="H1899" i="1" s="1"/>
  <c r="M1899" i="1" s="1"/>
  <c r="F1891" i="1"/>
  <c r="G1891" i="1"/>
  <c r="H1891" i="1" s="1"/>
  <c r="M1891" i="1" s="1"/>
  <c r="F1883" i="1"/>
  <c r="G1883" i="1"/>
  <c r="H1883" i="1" s="1"/>
  <c r="M1883" i="1" s="1"/>
  <c r="F1875" i="1"/>
  <c r="G1875" i="1"/>
  <c r="F1867" i="1"/>
  <c r="G1867" i="1"/>
  <c r="H1867" i="1" s="1"/>
  <c r="M1867" i="1" s="1"/>
  <c r="F1859" i="1"/>
  <c r="G1859" i="1"/>
  <c r="H1859" i="1" s="1"/>
  <c r="M1859" i="1" s="1"/>
  <c r="F1851" i="1"/>
  <c r="G1851" i="1"/>
  <c r="H1851" i="1" s="1"/>
  <c r="M1851" i="1" s="1"/>
  <c r="F1843" i="1"/>
  <c r="G1843" i="1"/>
  <c r="F1835" i="1"/>
  <c r="G1835" i="1"/>
  <c r="H1835" i="1" s="1"/>
  <c r="M1835" i="1" s="1"/>
  <c r="F1827" i="1"/>
  <c r="G1827" i="1"/>
  <c r="H1827" i="1" s="1"/>
  <c r="M1827" i="1" s="1"/>
  <c r="F1819" i="1"/>
  <c r="G1819" i="1"/>
  <c r="H1819" i="1" s="1"/>
  <c r="M1819" i="1" s="1"/>
  <c r="F1811" i="1"/>
  <c r="G1811" i="1"/>
  <c r="F1803" i="1"/>
  <c r="G1803" i="1"/>
  <c r="H1803" i="1" s="1"/>
  <c r="M1803" i="1" s="1"/>
  <c r="F1795" i="1"/>
  <c r="G1795" i="1"/>
  <c r="H1795" i="1" s="1"/>
  <c r="M1795" i="1" s="1"/>
  <c r="F1787" i="1"/>
  <c r="G1787" i="1"/>
  <c r="H1787" i="1" s="1"/>
  <c r="M1787" i="1" s="1"/>
  <c r="F1779" i="1"/>
  <c r="G1779" i="1"/>
  <c r="F1771" i="1"/>
  <c r="G1771" i="1"/>
  <c r="H1771" i="1" s="1"/>
  <c r="M1771" i="1" s="1"/>
  <c r="F1763" i="1"/>
  <c r="G1763" i="1"/>
  <c r="H1763" i="1" s="1"/>
  <c r="M1763" i="1" s="1"/>
  <c r="F1755" i="1"/>
  <c r="G1755" i="1"/>
  <c r="H1755" i="1" s="1"/>
  <c r="M1755" i="1" s="1"/>
  <c r="F1747" i="1"/>
  <c r="G1747" i="1"/>
  <c r="F1739" i="1"/>
  <c r="G1739" i="1"/>
  <c r="H1739" i="1" s="1"/>
  <c r="M1739" i="1" s="1"/>
  <c r="F1731" i="1"/>
  <c r="G1731" i="1"/>
  <c r="H1731" i="1" s="1"/>
  <c r="M1731" i="1" s="1"/>
  <c r="F1723" i="1"/>
  <c r="G1723" i="1"/>
  <c r="H1723" i="1" s="1"/>
  <c r="M1723" i="1" s="1"/>
  <c r="F1715" i="1"/>
  <c r="G1715" i="1"/>
  <c r="F1707" i="1"/>
  <c r="G1707" i="1"/>
  <c r="H1707" i="1" s="1"/>
  <c r="M1707" i="1" s="1"/>
  <c r="F1699" i="1"/>
  <c r="G1699" i="1"/>
  <c r="H1699" i="1" s="1"/>
  <c r="M1699" i="1" s="1"/>
  <c r="F1691" i="1"/>
  <c r="G1691" i="1"/>
  <c r="H1691" i="1" s="1"/>
  <c r="M1691" i="1" s="1"/>
  <c r="F1683" i="1"/>
  <c r="G1683" i="1"/>
  <c r="F1675" i="1"/>
  <c r="G1675" i="1"/>
  <c r="H1675" i="1" s="1"/>
  <c r="M1675" i="1" s="1"/>
  <c r="F1667" i="1"/>
  <c r="G1667" i="1"/>
  <c r="H1667" i="1" s="1"/>
  <c r="M1667" i="1" s="1"/>
  <c r="F1659" i="1"/>
  <c r="G1659" i="1"/>
  <c r="H1659" i="1" s="1"/>
  <c r="M1659" i="1" s="1"/>
  <c r="F1651" i="1"/>
  <c r="G1651" i="1"/>
  <c r="F1643" i="1"/>
  <c r="G1643" i="1"/>
  <c r="H1643" i="1" s="1"/>
  <c r="M1643" i="1" s="1"/>
  <c r="F1635" i="1"/>
  <c r="G1635" i="1"/>
  <c r="H1635" i="1" s="1"/>
  <c r="M1635" i="1" s="1"/>
  <c r="F1627" i="1"/>
  <c r="G1627" i="1"/>
  <c r="H1627" i="1" s="1"/>
  <c r="M1627" i="1" s="1"/>
  <c r="F1619" i="1"/>
  <c r="G1619" i="1"/>
  <c r="F1611" i="1"/>
  <c r="G1611" i="1"/>
  <c r="H1611" i="1" s="1"/>
  <c r="M1611" i="1" s="1"/>
  <c r="F1603" i="1"/>
  <c r="G1603" i="1"/>
  <c r="H1603" i="1" s="1"/>
  <c r="M1603" i="1" s="1"/>
  <c r="F1595" i="1"/>
  <c r="G1595" i="1"/>
  <c r="H1595" i="1" s="1"/>
  <c r="M1595" i="1" s="1"/>
  <c r="F1587" i="1"/>
  <c r="G1587" i="1"/>
  <c r="F1579" i="1"/>
  <c r="G1579" i="1"/>
  <c r="H1579" i="1" s="1"/>
  <c r="M1579" i="1" s="1"/>
  <c r="F1571" i="1"/>
  <c r="G1571" i="1"/>
  <c r="H1571" i="1" s="1"/>
  <c r="M1571" i="1" s="1"/>
  <c r="F1563" i="1"/>
  <c r="G1563" i="1"/>
  <c r="H1563" i="1" s="1"/>
  <c r="M1563" i="1" s="1"/>
  <c r="F1555" i="1"/>
  <c r="G1555" i="1"/>
  <c r="F1547" i="1"/>
  <c r="G1547" i="1"/>
  <c r="H1547" i="1" s="1"/>
  <c r="M1547" i="1" s="1"/>
  <c r="F1539" i="1"/>
  <c r="G1539" i="1"/>
  <c r="H1539" i="1" s="1"/>
  <c r="M1539" i="1" s="1"/>
  <c r="F1531" i="1"/>
  <c r="G1531" i="1"/>
  <c r="H1531" i="1" s="1"/>
  <c r="M1531" i="1" s="1"/>
  <c r="F1523" i="1"/>
  <c r="G1523" i="1"/>
  <c r="F1515" i="1"/>
  <c r="G1515" i="1"/>
  <c r="H1515" i="1" s="1"/>
  <c r="M1515" i="1" s="1"/>
  <c r="F1507" i="1"/>
  <c r="G1507" i="1"/>
  <c r="H1507" i="1" s="1"/>
  <c r="M1507" i="1" s="1"/>
  <c r="F1499" i="1"/>
  <c r="G1499" i="1"/>
  <c r="H1499" i="1" s="1"/>
  <c r="M1499" i="1" s="1"/>
  <c r="F1491" i="1"/>
  <c r="G1491" i="1"/>
  <c r="F1483" i="1"/>
  <c r="G1483" i="1"/>
  <c r="H1483" i="1" s="1"/>
  <c r="M1483" i="1" s="1"/>
  <c r="F1475" i="1"/>
  <c r="G1475" i="1"/>
  <c r="H1475" i="1" s="1"/>
  <c r="M1475" i="1" s="1"/>
  <c r="F1467" i="1"/>
  <c r="G1467" i="1"/>
  <c r="H1467" i="1" s="1"/>
  <c r="M1467" i="1" s="1"/>
  <c r="F1459" i="1"/>
  <c r="G1459" i="1"/>
  <c r="F1451" i="1"/>
  <c r="G1451" i="1"/>
  <c r="H1451" i="1" s="1"/>
  <c r="M1451" i="1" s="1"/>
  <c r="F1443" i="1"/>
  <c r="G1443" i="1"/>
  <c r="H1443" i="1" s="1"/>
  <c r="M1443" i="1" s="1"/>
  <c r="F1435" i="1"/>
  <c r="G1435" i="1"/>
  <c r="H1435" i="1" s="1"/>
  <c r="M1435" i="1" s="1"/>
  <c r="F1427" i="1"/>
  <c r="G1427" i="1"/>
  <c r="F1419" i="1"/>
  <c r="G1419" i="1"/>
  <c r="H1419" i="1" s="1"/>
  <c r="M1419" i="1" s="1"/>
  <c r="F1411" i="1"/>
  <c r="G1411" i="1"/>
  <c r="H1411" i="1" s="1"/>
  <c r="M1411" i="1" s="1"/>
  <c r="F1403" i="1"/>
  <c r="G1403" i="1"/>
  <c r="H1403" i="1" s="1"/>
  <c r="M1403" i="1" s="1"/>
  <c r="F1395" i="1"/>
  <c r="G1395" i="1"/>
  <c r="F1387" i="1"/>
  <c r="G1387" i="1"/>
  <c r="H1387" i="1" s="1"/>
  <c r="M1387" i="1" s="1"/>
  <c r="F1379" i="1"/>
  <c r="G1379" i="1"/>
  <c r="H1379" i="1" s="1"/>
  <c r="M1379" i="1" s="1"/>
  <c r="F1371" i="1"/>
  <c r="G1371" i="1"/>
  <c r="H1371" i="1" s="1"/>
  <c r="M1371" i="1" s="1"/>
  <c r="F1363" i="1"/>
  <c r="G1363" i="1"/>
  <c r="F1355" i="1"/>
  <c r="G1355" i="1"/>
  <c r="H1355" i="1" s="1"/>
  <c r="M1355" i="1" s="1"/>
  <c r="F1347" i="1"/>
  <c r="G1347" i="1"/>
  <c r="H1347" i="1" s="1"/>
  <c r="M1347" i="1" s="1"/>
  <c r="F1339" i="1"/>
  <c r="G1339" i="1"/>
  <c r="H1339" i="1" s="1"/>
  <c r="M1339" i="1" s="1"/>
  <c r="F1331" i="1"/>
  <c r="G1331" i="1"/>
  <c r="F1323" i="1"/>
  <c r="G1323" i="1"/>
  <c r="H1323" i="1" s="1"/>
  <c r="M1323" i="1" s="1"/>
  <c r="F1315" i="1"/>
  <c r="G1315" i="1"/>
  <c r="H1315" i="1" s="1"/>
  <c r="M1315" i="1" s="1"/>
  <c r="F1307" i="1"/>
  <c r="G1307" i="1"/>
  <c r="H1307" i="1" s="1"/>
  <c r="M1307" i="1" s="1"/>
  <c r="F1299" i="1"/>
  <c r="G1299" i="1"/>
  <c r="F1291" i="1"/>
  <c r="G1291" i="1"/>
  <c r="H1291" i="1" s="1"/>
  <c r="M1291" i="1" s="1"/>
  <c r="F1283" i="1"/>
  <c r="G1283" i="1"/>
  <c r="H1283" i="1" s="1"/>
  <c r="M1283" i="1" s="1"/>
  <c r="F1275" i="1"/>
  <c r="G1275" i="1"/>
  <c r="H1275" i="1" s="1"/>
  <c r="M1275" i="1" s="1"/>
  <c r="F1267" i="1"/>
  <c r="G1267" i="1"/>
  <c r="F1259" i="1"/>
  <c r="G1259" i="1"/>
  <c r="H1259" i="1" s="1"/>
  <c r="M1259" i="1" s="1"/>
  <c r="F1251" i="1"/>
  <c r="G1251" i="1"/>
  <c r="H1251" i="1" s="1"/>
  <c r="M1251" i="1" s="1"/>
  <c r="F1243" i="1"/>
  <c r="G1243" i="1"/>
  <c r="H1243" i="1" s="1"/>
  <c r="M1243" i="1" s="1"/>
  <c r="F1235" i="1"/>
  <c r="G1235" i="1"/>
  <c r="F1227" i="1"/>
  <c r="G1227" i="1"/>
  <c r="H1227" i="1" s="1"/>
  <c r="M1227" i="1" s="1"/>
  <c r="F1219" i="1"/>
  <c r="G1219" i="1"/>
  <c r="H1219" i="1" s="1"/>
  <c r="M1219" i="1" s="1"/>
  <c r="F1211" i="1"/>
  <c r="G1211" i="1"/>
  <c r="H1211" i="1" s="1"/>
  <c r="M1211" i="1" s="1"/>
  <c r="F1203" i="1"/>
  <c r="G1203" i="1"/>
  <c r="F1195" i="1"/>
  <c r="G1195" i="1"/>
  <c r="H1195" i="1" s="1"/>
  <c r="M1195" i="1" s="1"/>
  <c r="F1187" i="1"/>
  <c r="G1187" i="1"/>
  <c r="H1187" i="1" s="1"/>
  <c r="M1187" i="1" s="1"/>
  <c r="F1179" i="1"/>
  <c r="G1179" i="1"/>
  <c r="H1179" i="1" s="1"/>
  <c r="M1179" i="1" s="1"/>
  <c r="F1171" i="1"/>
  <c r="G1171" i="1"/>
  <c r="F1163" i="1"/>
  <c r="G1163" i="1"/>
  <c r="H1163" i="1" s="1"/>
  <c r="M1163" i="1" s="1"/>
  <c r="F1155" i="1"/>
  <c r="G1155" i="1"/>
  <c r="H1155" i="1" s="1"/>
  <c r="M1155" i="1" s="1"/>
  <c r="F1147" i="1"/>
  <c r="G1147" i="1"/>
  <c r="H1147" i="1" s="1"/>
  <c r="M1147" i="1" s="1"/>
  <c r="F1139" i="1"/>
  <c r="G1139" i="1"/>
  <c r="F1131" i="1"/>
  <c r="G1131" i="1"/>
  <c r="H1131" i="1" s="1"/>
  <c r="M1131" i="1" s="1"/>
  <c r="F1123" i="1"/>
  <c r="G1123" i="1"/>
  <c r="H1123" i="1" s="1"/>
  <c r="M1123" i="1" s="1"/>
  <c r="F1115" i="1"/>
  <c r="G1115" i="1"/>
  <c r="H1115" i="1" s="1"/>
  <c r="M1115" i="1" s="1"/>
  <c r="F1107" i="1"/>
  <c r="G1107" i="1"/>
  <c r="F1099" i="1"/>
  <c r="G1099" i="1"/>
  <c r="H1099" i="1" s="1"/>
  <c r="M1099" i="1" s="1"/>
  <c r="F1091" i="1"/>
  <c r="G1091" i="1"/>
  <c r="H1091" i="1" s="1"/>
  <c r="M1091" i="1" s="1"/>
  <c r="F1083" i="1"/>
  <c r="G1083" i="1"/>
  <c r="H1083" i="1" s="1"/>
  <c r="M1083" i="1" s="1"/>
  <c r="F1075" i="1"/>
  <c r="G1075" i="1"/>
  <c r="F1067" i="1"/>
  <c r="G1067" i="1"/>
  <c r="H1067" i="1" s="1"/>
  <c r="M1067" i="1" s="1"/>
  <c r="F1059" i="1"/>
  <c r="G1059" i="1"/>
  <c r="H1059" i="1" s="1"/>
  <c r="M1059" i="1" s="1"/>
  <c r="F1051" i="1"/>
  <c r="G1051" i="1"/>
  <c r="H1051" i="1" s="1"/>
  <c r="M1051" i="1" s="1"/>
  <c r="F1043" i="1"/>
  <c r="G1043" i="1"/>
  <c r="F1035" i="1"/>
  <c r="G1035" i="1"/>
  <c r="H1035" i="1" s="1"/>
  <c r="M1035" i="1" s="1"/>
  <c r="F1027" i="1"/>
  <c r="G1027" i="1"/>
  <c r="H1027" i="1" s="1"/>
  <c r="M1027" i="1" s="1"/>
  <c r="F1019" i="1"/>
  <c r="G1019" i="1"/>
  <c r="H1019" i="1" s="1"/>
  <c r="M1019" i="1" s="1"/>
  <c r="F1011" i="1"/>
  <c r="G1011" i="1"/>
  <c r="F1003" i="1"/>
  <c r="G1003" i="1"/>
  <c r="H1003" i="1" s="1"/>
  <c r="M1003" i="1" s="1"/>
  <c r="F995" i="1"/>
  <c r="G995" i="1"/>
  <c r="H995" i="1" s="1"/>
  <c r="M995" i="1" s="1"/>
  <c r="F987" i="1"/>
  <c r="G987" i="1"/>
  <c r="H987" i="1" s="1"/>
  <c r="M987" i="1" s="1"/>
  <c r="F979" i="1"/>
  <c r="G979" i="1"/>
  <c r="F971" i="1"/>
  <c r="G971" i="1"/>
  <c r="H971" i="1" s="1"/>
  <c r="M971" i="1" s="1"/>
  <c r="F963" i="1"/>
  <c r="G963" i="1"/>
  <c r="H963" i="1" s="1"/>
  <c r="M963" i="1" s="1"/>
  <c r="F955" i="1"/>
  <c r="G955" i="1"/>
  <c r="H955" i="1" s="1"/>
  <c r="M955" i="1" s="1"/>
  <c r="F947" i="1"/>
  <c r="G947" i="1"/>
  <c r="F939" i="1"/>
  <c r="G939" i="1"/>
  <c r="H939" i="1" s="1"/>
  <c r="M939" i="1" s="1"/>
  <c r="F931" i="1"/>
  <c r="G931" i="1"/>
  <c r="H931" i="1" s="1"/>
  <c r="M931" i="1" s="1"/>
  <c r="F923" i="1"/>
  <c r="G923" i="1"/>
  <c r="H923" i="1" s="1"/>
  <c r="M923" i="1" s="1"/>
  <c r="F915" i="1"/>
  <c r="G915" i="1"/>
  <c r="F907" i="1"/>
  <c r="G907" i="1"/>
  <c r="H907" i="1" s="1"/>
  <c r="M907" i="1" s="1"/>
  <c r="F899" i="1"/>
  <c r="G899" i="1"/>
  <c r="H899" i="1" s="1"/>
  <c r="M899" i="1" s="1"/>
  <c r="F891" i="1"/>
  <c r="G891" i="1"/>
  <c r="H891" i="1" s="1"/>
  <c r="M891" i="1" s="1"/>
  <c r="F883" i="1"/>
  <c r="G883" i="1"/>
  <c r="F875" i="1"/>
  <c r="G875" i="1"/>
  <c r="H875" i="1" s="1"/>
  <c r="M875" i="1" s="1"/>
  <c r="F867" i="1"/>
  <c r="G867" i="1"/>
  <c r="H867" i="1" s="1"/>
  <c r="M867" i="1" s="1"/>
  <c r="F859" i="1"/>
  <c r="G859" i="1"/>
  <c r="H859" i="1" s="1"/>
  <c r="M859" i="1" s="1"/>
  <c r="F851" i="1"/>
  <c r="G851" i="1"/>
  <c r="F843" i="1"/>
  <c r="G843" i="1"/>
  <c r="H843" i="1" s="1"/>
  <c r="M843" i="1" s="1"/>
  <c r="F835" i="1"/>
  <c r="G835" i="1"/>
  <c r="H835" i="1" s="1"/>
  <c r="M835" i="1" s="1"/>
  <c r="F827" i="1"/>
  <c r="G827" i="1"/>
  <c r="H827" i="1" s="1"/>
  <c r="M827" i="1" s="1"/>
  <c r="F819" i="1"/>
  <c r="G819" i="1"/>
  <c r="F811" i="1"/>
  <c r="G811" i="1"/>
  <c r="H811" i="1" s="1"/>
  <c r="M811" i="1" s="1"/>
  <c r="F803" i="1"/>
  <c r="G803" i="1"/>
  <c r="H803" i="1" s="1"/>
  <c r="M803" i="1" s="1"/>
  <c r="F795" i="1"/>
  <c r="G795" i="1"/>
  <c r="H795" i="1" s="1"/>
  <c r="M795" i="1" s="1"/>
  <c r="F787" i="1"/>
  <c r="G787" i="1"/>
  <c r="F779" i="1"/>
  <c r="G779" i="1"/>
  <c r="H779" i="1" s="1"/>
  <c r="M779" i="1" s="1"/>
  <c r="F771" i="1"/>
  <c r="G771" i="1"/>
  <c r="H771" i="1" s="1"/>
  <c r="M771" i="1" s="1"/>
  <c r="F763" i="1"/>
  <c r="G763" i="1"/>
  <c r="H763" i="1" s="1"/>
  <c r="M763" i="1" s="1"/>
  <c r="F755" i="1"/>
  <c r="G755" i="1"/>
  <c r="F747" i="1"/>
  <c r="G747" i="1"/>
  <c r="H747" i="1" s="1"/>
  <c r="M747" i="1" s="1"/>
  <c r="F739" i="1"/>
  <c r="G739" i="1"/>
  <c r="H739" i="1" s="1"/>
  <c r="M739" i="1" s="1"/>
  <c r="F731" i="1"/>
  <c r="G731" i="1"/>
  <c r="H731" i="1" s="1"/>
  <c r="M731" i="1" s="1"/>
  <c r="F723" i="1"/>
  <c r="G723" i="1"/>
  <c r="F715" i="1"/>
  <c r="G715" i="1"/>
  <c r="H715" i="1" s="1"/>
  <c r="M715" i="1" s="1"/>
  <c r="F707" i="1"/>
  <c r="G707" i="1"/>
  <c r="H707" i="1" s="1"/>
  <c r="M707" i="1" s="1"/>
  <c r="F699" i="1"/>
  <c r="G699" i="1"/>
  <c r="H699" i="1" s="1"/>
  <c r="M699" i="1" s="1"/>
  <c r="F691" i="1"/>
  <c r="G691" i="1"/>
  <c r="F683" i="1"/>
  <c r="G683" i="1"/>
  <c r="H683" i="1" s="1"/>
  <c r="M683" i="1" s="1"/>
  <c r="F675" i="1"/>
  <c r="G675" i="1"/>
  <c r="H675" i="1" s="1"/>
  <c r="M675" i="1" s="1"/>
  <c r="F667" i="1"/>
  <c r="G667" i="1"/>
  <c r="H667" i="1" s="1"/>
  <c r="M667" i="1" s="1"/>
  <c r="F659" i="1"/>
  <c r="G659" i="1"/>
  <c r="F651" i="1"/>
  <c r="G651" i="1"/>
  <c r="H651" i="1" s="1"/>
  <c r="M651" i="1" s="1"/>
  <c r="F643" i="1"/>
  <c r="G643" i="1"/>
  <c r="H643" i="1" s="1"/>
  <c r="M643" i="1" s="1"/>
  <c r="F635" i="1"/>
  <c r="G635" i="1"/>
  <c r="H635" i="1" s="1"/>
  <c r="M635" i="1" s="1"/>
  <c r="F627" i="1"/>
  <c r="G627" i="1"/>
  <c r="F619" i="1"/>
  <c r="G619" i="1"/>
  <c r="H619" i="1" s="1"/>
  <c r="M619" i="1" s="1"/>
  <c r="F611" i="1"/>
  <c r="G611" i="1"/>
  <c r="H611" i="1" s="1"/>
  <c r="M611" i="1" s="1"/>
  <c r="F603" i="1"/>
  <c r="G603" i="1"/>
  <c r="H603" i="1" s="1"/>
  <c r="M603" i="1" s="1"/>
  <c r="F595" i="1"/>
  <c r="G595" i="1"/>
  <c r="F587" i="1"/>
  <c r="G587" i="1"/>
  <c r="H587" i="1" s="1"/>
  <c r="M587" i="1" s="1"/>
  <c r="F579" i="1"/>
  <c r="G579" i="1"/>
  <c r="H579" i="1" s="1"/>
  <c r="M579" i="1" s="1"/>
  <c r="F571" i="1"/>
  <c r="G571" i="1"/>
  <c r="H571" i="1" s="1"/>
  <c r="M571" i="1" s="1"/>
  <c r="F563" i="1"/>
  <c r="G563" i="1"/>
  <c r="F555" i="1"/>
  <c r="G555" i="1"/>
  <c r="H555" i="1" s="1"/>
  <c r="M555" i="1" s="1"/>
  <c r="F547" i="1"/>
  <c r="G547" i="1"/>
  <c r="H547" i="1" s="1"/>
  <c r="M547" i="1" s="1"/>
  <c r="F539" i="1"/>
  <c r="G539" i="1"/>
  <c r="H539" i="1" s="1"/>
  <c r="M539" i="1" s="1"/>
  <c r="F531" i="1"/>
  <c r="G531" i="1"/>
  <c r="F523" i="1"/>
  <c r="G523" i="1"/>
  <c r="H523" i="1" s="1"/>
  <c r="M523" i="1" s="1"/>
  <c r="F515" i="1"/>
  <c r="G515" i="1"/>
  <c r="H515" i="1" s="1"/>
  <c r="M515" i="1" s="1"/>
  <c r="F507" i="1"/>
  <c r="G507" i="1"/>
  <c r="H507" i="1" s="1"/>
  <c r="M507" i="1" s="1"/>
  <c r="F499" i="1"/>
  <c r="G499" i="1"/>
  <c r="F491" i="1"/>
  <c r="G491" i="1"/>
  <c r="H491" i="1" s="1"/>
  <c r="M491" i="1" s="1"/>
  <c r="F483" i="1"/>
  <c r="G483" i="1"/>
  <c r="H483" i="1" s="1"/>
  <c r="M483" i="1" s="1"/>
  <c r="F475" i="1"/>
  <c r="G475" i="1"/>
  <c r="H475" i="1" s="1"/>
  <c r="M475" i="1" s="1"/>
  <c r="F467" i="1"/>
  <c r="G467" i="1"/>
  <c r="F459" i="1"/>
  <c r="G459" i="1"/>
  <c r="H459" i="1" s="1"/>
  <c r="M459" i="1" s="1"/>
  <c r="F451" i="1"/>
  <c r="G451" i="1"/>
  <c r="H451" i="1" s="1"/>
  <c r="M451" i="1" s="1"/>
  <c r="F443" i="1"/>
  <c r="G443" i="1"/>
  <c r="H443" i="1" s="1"/>
  <c r="M443" i="1" s="1"/>
  <c r="F435" i="1"/>
  <c r="G435" i="1"/>
  <c r="F427" i="1"/>
  <c r="G427" i="1"/>
  <c r="H427" i="1" s="1"/>
  <c r="M427" i="1" s="1"/>
  <c r="F419" i="1"/>
  <c r="G419" i="1"/>
  <c r="H419" i="1" s="1"/>
  <c r="M419" i="1" s="1"/>
  <c r="F411" i="1"/>
  <c r="G411" i="1"/>
  <c r="H411" i="1" s="1"/>
  <c r="M411" i="1" s="1"/>
  <c r="F403" i="1"/>
  <c r="G403" i="1"/>
  <c r="F395" i="1"/>
  <c r="G395" i="1"/>
  <c r="H395" i="1" s="1"/>
  <c r="M395" i="1" s="1"/>
  <c r="F387" i="1"/>
  <c r="G387" i="1"/>
  <c r="H387" i="1" s="1"/>
  <c r="M387" i="1" s="1"/>
  <c r="F379" i="1"/>
  <c r="G379" i="1"/>
  <c r="H379" i="1" s="1"/>
  <c r="M379" i="1" s="1"/>
  <c r="F371" i="1"/>
  <c r="G371" i="1"/>
  <c r="F363" i="1"/>
  <c r="G363" i="1"/>
  <c r="H363" i="1" s="1"/>
  <c r="M363" i="1" s="1"/>
  <c r="F355" i="1"/>
  <c r="G355" i="1"/>
  <c r="H355" i="1" s="1"/>
  <c r="M355" i="1" s="1"/>
  <c r="F347" i="1"/>
  <c r="G347" i="1"/>
  <c r="H347" i="1" s="1"/>
  <c r="M347" i="1" s="1"/>
  <c r="F339" i="1"/>
  <c r="G339" i="1"/>
  <c r="F331" i="1"/>
  <c r="G331" i="1"/>
  <c r="H331" i="1" s="1"/>
  <c r="M331" i="1" s="1"/>
  <c r="F323" i="1"/>
  <c r="G323" i="1"/>
  <c r="H323" i="1" s="1"/>
  <c r="M323" i="1" s="1"/>
  <c r="F315" i="1"/>
  <c r="G315" i="1"/>
  <c r="H315" i="1" s="1"/>
  <c r="M315" i="1" s="1"/>
  <c r="F307" i="1"/>
  <c r="G307" i="1"/>
  <c r="F299" i="1"/>
  <c r="G299" i="1"/>
  <c r="H299" i="1" s="1"/>
  <c r="M299" i="1" s="1"/>
  <c r="F291" i="1"/>
  <c r="G291" i="1"/>
  <c r="H291" i="1" s="1"/>
  <c r="M291" i="1" s="1"/>
  <c r="F283" i="1"/>
  <c r="G283" i="1"/>
  <c r="H283" i="1" s="1"/>
  <c r="M283" i="1" s="1"/>
  <c r="F275" i="1"/>
  <c r="G275" i="1"/>
  <c r="F267" i="1"/>
  <c r="G267" i="1"/>
  <c r="H267" i="1" s="1"/>
  <c r="M267" i="1" s="1"/>
  <c r="F259" i="1"/>
  <c r="G259" i="1"/>
  <c r="H259" i="1" s="1"/>
  <c r="M259" i="1" s="1"/>
  <c r="F251" i="1"/>
  <c r="G251" i="1"/>
  <c r="H251" i="1" s="1"/>
  <c r="M251" i="1" s="1"/>
  <c r="F243" i="1"/>
  <c r="G243" i="1"/>
  <c r="F235" i="1"/>
  <c r="G235" i="1"/>
  <c r="H235" i="1" s="1"/>
  <c r="M235" i="1" s="1"/>
  <c r="F227" i="1"/>
  <c r="G227" i="1"/>
  <c r="H227" i="1" s="1"/>
  <c r="M227" i="1" s="1"/>
  <c r="F219" i="1"/>
  <c r="G219" i="1"/>
  <c r="H219" i="1" s="1"/>
  <c r="M219" i="1" s="1"/>
  <c r="F211" i="1"/>
  <c r="G211" i="1"/>
  <c r="F203" i="1"/>
  <c r="G203" i="1"/>
  <c r="H203" i="1" s="1"/>
  <c r="M203" i="1" s="1"/>
  <c r="F195" i="1"/>
  <c r="G195" i="1"/>
  <c r="H195" i="1" s="1"/>
  <c r="M195" i="1" s="1"/>
  <c r="F187" i="1"/>
  <c r="G187" i="1"/>
  <c r="H187" i="1" s="1"/>
  <c r="M187" i="1" s="1"/>
  <c r="F179" i="1"/>
  <c r="G179" i="1"/>
  <c r="F171" i="1"/>
  <c r="G171" i="1"/>
  <c r="H171" i="1" s="1"/>
  <c r="M171" i="1" s="1"/>
  <c r="F163" i="1"/>
  <c r="G163" i="1"/>
  <c r="H163" i="1" s="1"/>
  <c r="M163" i="1" s="1"/>
  <c r="F155" i="1"/>
  <c r="G155" i="1"/>
  <c r="H155" i="1" s="1"/>
  <c r="M155" i="1" s="1"/>
  <c r="F147" i="1"/>
  <c r="G147" i="1"/>
  <c r="F139" i="1"/>
  <c r="G139" i="1"/>
  <c r="H139" i="1" s="1"/>
  <c r="M139" i="1" s="1"/>
  <c r="F131" i="1"/>
  <c r="G131" i="1"/>
  <c r="H131" i="1" s="1"/>
  <c r="M131" i="1" s="1"/>
  <c r="F123" i="1"/>
  <c r="G123" i="1"/>
  <c r="H123" i="1" s="1"/>
  <c r="M123" i="1" s="1"/>
  <c r="F115" i="1"/>
  <c r="G115" i="1"/>
  <c r="F107" i="1"/>
  <c r="G107" i="1"/>
  <c r="H107" i="1" s="1"/>
  <c r="M107" i="1" s="1"/>
  <c r="F99" i="1"/>
  <c r="G99" i="1"/>
  <c r="H99" i="1" s="1"/>
  <c r="M99" i="1" s="1"/>
  <c r="F91" i="1"/>
  <c r="G91" i="1"/>
  <c r="H91" i="1" s="1"/>
  <c r="M91" i="1" s="1"/>
  <c r="F83" i="1"/>
  <c r="G83" i="1"/>
  <c r="F75" i="1"/>
  <c r="G75" i="1"/>
  <c r="H75" i="1" s="1"/>
  <c r="M75" i="1" s="1"/>
  <c r="F67" i="1"/>
  <c r="G67" i="1"/>
  <c r="H67" i="1" s="1"/>
  <c r="M67" i="1" s="1"/>
  <c r="F59" i="1"/>
  <c r="G59" i="1"/>
  <c r="H59" i="1" s="1"/>
  <c r="M59" i="1" s="1"/>
  <c r="F51" i="1"/>
  <c r="G51" i="1"/>
  <c r="F43" i="1"/>
  <c r="G43" i="1"/>
  <c r="H43" i="1" s="1"/>
  <c r="M43" i="1" s="1"/>
  <c r="F35" i="1"/>
  <c r="G35" i="1"/>
  <c r="H35" i="1" s="1"/>
  <c r="M35" i="1" s="1"/>
  <c r="F27" i="1"/>
  <c r="G27" i="1"/>
  <c r="H27" i="1" s="1"/>
  <c r="M27" i="1" s="1"/>
  <c r="F19" i="1"/>
  <c r="G19" i="1"/>
  <c r="F11" i="1"/>
  <c r="G11" i="1"/>
  <c r="H11" i="1" s="1"/>
  <c r="M11" i="1" s="1"/>
  <c r="F3" i="1"/>
  <c r="G3" i="1"/>
  <c r="H3" i="1" s="1"/>
  <c r="M3" i="1" s="1"/>
  <c r="F8178" i="1"/>
  <c r="G8178" i="1"/>
  <c r="H8178" i="1" s="1"/>
  <c r="M8178" i="1" s="1"/>
  <c r="F8170" i="1"/>
  <c r="G8170" i="1"/>
  <c r="F8162" i="1"/>
  <c r="G8162" i="1"/>
  <c r="H8162" i="1" s="1"/>
  <c r="M8162" i="1" s="1"/>
  <c r="F8154" i="1"/>
  <c r="G8154" i="1"/>
  <c r="H8154" i="1" s="1"/>
  <c r="M8154" i="1" s="1"/>
  <c r="F8146" i="1"/>
  <c r="G8146" i="1"/>
  <c r="H8146" i="1" s="1"/>
  <c r="M8146" i="1" s="1"/>
  <c r="F8138" i="1"/>
  <c r="G8138" i="1"/>
  <c r="F8130" i="1"/>
  <c r="G8130" i="1"/>
  <c r="H8130" i="1" s="1"/>
  <c r="M8130" i="1" s="1"/>
  <c r="F8122" i="1"/>
  <c r="G8122" i="1"/>
  <c r="H8122" i="1" s="1"/>
  <c r="M8122" i="1" s="1"/>
  <c r="F8114" i="1"/>
  <c r="G8114" i="1"/>
  <c r="H8114" i="1" s="1"/>
  <c r="M8114" i="1" s="1"/>
  <c r="F8106" i="1"/>
  <c r="G8106" i="1"/>
  <c r="F8098" i="1"/>
  <c r="G8098" i="1"/>
  <c r="H8098" i="1" s="1"/>
  <c r="M8098" i="1" s="1"/>
  <c r="F8090" i="1"/>
  <c r="G8090" i="1"/>
  <c r="H8090" i="1" s="1"/>
  <c r="M8090" i="1" s="1"/>
  <c r="F8082" i="1"/>
  <c r="G8082" i="1"/>
  <c r="H8082" i="1" s="1"/>
  <c r="M8082" i="1" s="1"/>
  <c r="F8074" i="1"/>
  <c r="G8074" i="1"/>
  <c r="F8066" i="1"/>
  <c r="G8066" i="1"/>
  <c r="H8066" i="1" s="1"/>
  <c r="M8066" i="1" s="1"/>
  <c r="F8058" i="1"/>
  <c r="G8058" i="1"/>
  <c r="H8058" i="1" s="1"/>
  <c r="M8058" i="1" s="1"/>
  <c r="F8050" i="1"/>
  <c r="G8050" i="1"/>
  <c r="H8050" i="1" s="1"/>
  <c r="M8050" i="1" s="1"/>
  <c r="F8042" i="1"/>
  <c r="G8042" i="1"/>
  <c r="F8034" i="1"/>
  <c r="G8034" i="1"/>
  <c r="H8034" i="1" s="1"/>
  <c r="M8034" i="1" s="1"/>
  <c r="F8026" i="1"/>
  <c r="G8026" i="1"/>
  <c r="H8026" i="1" s="1"/>
  <c r="M8026" i="1" s="1"/>
  <c r="F8018" i="1"/>
  <c r="G8018" i="1"/>
  <c r="H8018" i="1" s="1"/>
  <c r="M8018" i="1" s="1"/>
  <c r="F8010" i="1"/>
  <c r="G8010" i="1"/>
  <c r="F8002" i="1"/>
  <c r="G8002" i="1"/>
  <c r="H8002" i="1" s="1"/>
  <c r="M8002" i="1" s="1"/>
  <c r="F7994" i="1"/>
  <c r="G7994" i="1"/>
  <c r="H7994" i="1" s="1"/>
  <c r="M7994" i="1" s="1"/>
  <c r="F7986" i="1"/>
  <c r="G7986" i="1"/>
  <c r="H7986" i="1" s="1"/>
  <c r="M7986" i="1" s="1"/>
  <c r="F7978" i="1"/>
  <c r="G7978" i="1"/>
  <c r="F7970" i="1"/>
  <c r="G7970" i="1"/>
  <c r="H7970" i="1" s="1"/>
  <c r="M7970" i="1" s="1"/>
  <c r="F7962" i="1"/>
  <c r="G7962" i="1"/>
  <c r="H7962" i="1" s="1"/>
  <c r="M7962" i="1" s="1"/>
  <c r="F7954" i="1"/>
  <c r="G7954" i="1"/>
  <c r="H7954" i="1" s="1"/>
  <c r="M7954" i="1" s="1"/>
  <c r="F7946" i="1"/>
  <c r="G7946" i="1"/>
  <c r="F7938" i="1"/>
  <c r="G7938" i="1"/>
  <c r="H7938" i="1" s="1"/>
  <c r="M7938" i="1" s="1"/>
  <c r="F7930" i="1"/>
  <c r="G7930" i="1"/>
  <c r="H7930" i="1" s="1"/>
  <c r="M7930" i="1" s="1"/>
  <c r="F7922" i="1"/>
  <c r="G7922" i="1"/>
  <c r="H7922" i="1" s="1"/>
  <c r="M7922" i="1" s="1"/>
  <c r="F7914" i="1"/>
  <c r="G7914" i="1"/>
  <c r="F7906" i="1"/>
  <c r="G7906" i="1"/>
  <c r="H7906" i="1" s="1"/>
  <c r="M7906" i="1" s="1"/>
  <c r="F7898" i="1"/>
  <c r="G7898" i="1"/>
  <c r="H7898" i="1" s="1"/>
  <c r="M7898" i="1" s="1"/>
  <c r="F7890" i="1"/>
  <c r="G7890" i="1"/>
  <c r="H7890" i="1" s="1"/>
  <c r="M7890" i="1" s="1"/>
  <c r="F7882" i="1"/>
  <c r="G7882" i="1"/>
  <c r="F7874" i="1"/>
  <c r="G7874" i="1"/>
  <c r="H7874" i="1" s="1"/>
  <c r="M7874" i="1" s="1"/>
  <c r="F7866" i="1"/>
  <c r="G7866" i="1"/>
  <c r="H7866" i="1" s="1"/>
  <c r="M7866" i="1" s="1"/>
  <c r="F7858" i="1"/>
  <c r="G7858" i="1"/>
  <c r="H7858" i="1" s="1"/>
  <c r="M7858" i="1" s="1"/>
  <c r="F7850" i="1"/>
  <c r="G7850" i="1"/>
  <c r="F7842" i="1"/>
  <c r="G7842" i="1"/>
  <c r="H7842" i="1" s="1"/>
  <c r="M7842" i="1" s="1"/>
  <c r="F7834" i="1"/>
  <c r="G7834" i="1"/>
  <c r="H7834" i="1" s="1"/>
  <c r="M7834" i="1" s="1"/>
  <c r="F7826" i="1"/>
  <c r="G7826" i="1"/>
  <c r="H7826" i="1" s="1"/>
  <c r="M7826" i="1" s="1"/>
  <c r="F7818" i="1"/>
  <c r="G7818" i="1"/>
  <c r="F7810" i="1"/>
  <c r="G7810" i="1"/>
  <c r="H7810" i="1" s="1"/>
  <c r="M7810" i="1" s="1"/>
  <c r="F7802" i="1"/>
  <c r="G7802" i="1"/>
  <c r="H7802" i="1" s="1"/>
  <c r="M7802" i="1" s="1"/>
  <c r="F7794" i="1"/>
  <c r="G7794" i="1"/>
  <c r="H7794" i="1" s="1"/>
  <c r="M7794" i="1" s="1"/>
  <c r="F7786" i="1"/>
  <c r="G7786" i="1"/>
  <c r="F7778" i="1"/>
  <c r="G7778" i="1"/>
  <c r="H7778" i="1" s="1"/>
  <c r="M7778" i="1" s="1"/>
  <c r="F7770" i="1"/>
  <c r="G7770" i="1"/>
  <c r="H7770" i="1" s="1"/>
  <c r="M7770" i="1" s="1"/>
  <c r="F7762" i="1"/>
  <c r="G7762" i="1"/>
  <c r="H7762" i="1" s="1"/>
  <c r="M7762" i="1" s="1"/>
  <c r="F7754" i="1"/>
  <c r="G7754" i="1"/>
  <c r="F7746" i="1"/>
  <c r="G7746" i="1"/>
  <c r="H7746" i="1" s="1"/>
  <c r="M7746" i="1" s="1"/>
  <c r="F7738" i="1"/>
  <c r="G7738" i="1"/>
  <c r="H7738" i="1" s="1"/>
  <c r="M7738" i="1" s="1"/>
  <c r="F7730" i="1"/>
  <c r="G7730" i="1"/>
  <c r="H7730" i="1" s="1"/>
  <c r="M7730" i="1" s="1"/>
  <c r="F7722" i="1"/>
  <c r="G7722" i="1"/>
  <c r="F7714" i="1"/>
  <c r="G7714" i="1"/>
  <c r="H7714" i="1" s="1"/>
  <c r="M7714" i="1" s="1"/>
  <c r="F7706" i="1"/>
  <c r="G7706" i="1"/>
  <c r="H7706" i="1" s="1"/>
  <c r="M7706" i="1" s="1"/>
  <c r="F7698" i="1"/>
  <c r="G7698" i="1"/>
  <c r="H7698" i="1" s="1"/>
  <c r="M7698" i="1" s="1"/>
  <c r="F7690" i="1"/>
  <c r="G7690" i="1"/>
  <c r="F7682" i="1"/>
  <c r="G7682" i="1"/>
  <c r="H7682" i="1" s="1"/>
  <c r="M7682" i="1" s="1"/>
  <c r="F7674" i="1"/>
  <c r="G7674" i="1"/>
  <c r="H7674" i="1" s="1"/>
  <c r="M7674" i="1" s="1"/>
  <c r="F7666" i="1"/>
  <c r="G7666" i="1"/>
  <c r="H7666" i="1" s="1"/>
  <c r="M7666" i="1" s="1"/>
  <c r="F7658" i="1"/>
  <c r="G7658" i="1"/>
  <c r="F7650" i="1"/>
  <c r="G7650" i="1"/>
  <c r="H7650" i="1" s="1"/>
  <c r="M7650" i="1" s="1"/>
  <c r="F7642" i="1"/>
  <c r="G7642" i="1"/>
  <c r="H7642" i="1" s="1"/>
  <c r="M7642" i="1" s="1"/>
  <c r="F7634" i="1"/>
  <c r="G7634" i="1"/>
  <c r="H7634" i="1" s="1"/>
  <c r="M7634" i="1" s="1"/>
  <c r="F7626" i="1"/>
  <c r="G7626" i="1"/>
  <c r="F7618" i="1"/>
  <c r="G7618" i="1"/>
  <c r="H7618" i="1" s="1"/>
  <c r="M7618" i="1" s="1"/>
  <c r="F7610" i="1"/>
  <c r="G7610" i="1"/>
  <c r="H7610" i="1" s="1"/>
  <c r="M7610" i="1" s="1"/>
  <c r="F7602" i="1"/>
  <c r="G7602" i="1"/>
  <c r="H7602" i="1" s="1"/>
  <c r="M7602" i="1" s="1"/>
  <c r="F7594" i="1"/>
  <c r="G7594" i="1"/>
  <c r="F7586" i="1"/>
  <c r="G7586" i="1"/>
  <c r="H7586" i="1" s="1"/>
  <c r="M7586" i="1" s="1"/>
  <c r="F7578" i="1"/>
  <c r="G7578" i="1"/>
  <c r="H7578" i="1" s="1"/>
  <c r="M7578" i="1" s="1"/>
  <c r="F7570" i="1"/>
  <c r="G7570" i="1"/>
  <c r="H7570" i="1" s="1"/>
  <c r="M7570" i="1" s="1"/>
  <c r="F7562" i="1"/>
  <c r="G7562" i="1"/>
  <c r="F7554" i="1"/>
  <c r="G7554" i="1"/>
  <c r="H7554" i="1" s="1"/>
  <c r="M7554" i="1" s="1"/>
  <c r="F7546" i="1"/>
  <c r="G7546" i="1"/>
  <c r="H7546" i="1" s="1"/>
  <c r="M7546" i="1" s="1"/>
  <c r="F7538" i="1"/>
  <c r="G7538" i="1"/>
  <c r="H7538" i="1" s="1"/>
  <c r="M7538" i="1" s="1"/>
  <c r="F7530" i="1"/>
  <c r="G7530" i="1"/>
  <c r="F7522" i="1"/>
  <c r="G7522" i="1"/>
  <c r="H7522" i="1" s="1"/>
  <c r="M7522" i="1" s="1"/>
  <c r="F7514" i="1"/>
  <c r="G7514" i="1"/>
  <c r="H7514" i="1" s="1"/>
  <c r="M7514" i="1" s="1"/>
  <c r="F7506" i="1"/>
  <c r="G7506" i="1"/>
  <c r="H7506" i="1" s="1"/>
  <c r="M7506" i="1" s="1"/>
  <c r="F7498" i="1"/>
  <c r="G7498" i="1"/>
  <c r="F7490" i="1"/>
  <c r="G7490" i="1"/>
  <c r="H7490" i="1" s="1"/>
  <c r="M7490" i="1" s="1"/>
  <c r="F7482" i="1"/>
  <c r="G7482" i="1"/>
  <c r="H7482" i="1" s="1"/>
  <c r="M7482" i="1" s="1"/>
  <c r="F7474" i="1"/>
  <c r="G7474" i="1"/>
  <c r="H7474" i="1" s="1"/>
  <c r="M7474" i="1" s="1"/>
  <c r="F7466" i="1"/>
  <c r="G7466" i="1"/>
  <c r="F7458" i="1"/>
  <c r="G7458" i="1"/>
  <c r="H7458" i="1" s="1"/>
  <c r="M7458" i="1" s="1"/>
  <c r="F7450" i="1"/>
  <c r="G7450" i="1"/>
  <c r="H7450" i="1" s="1"/>
  <c r="M7450" i="1" s="1"/>
  <c r="F7442" i="1"/>
  <c r="G7442" i="1"/>
  <c r="H7442" i="1" s="1"/>
  <c r="M7442" i="1" s="1"/>
  <c r="F7434" i="1"/>
  <c r="G7434" i="1"/>
  <c r="F7426" i="1"/>
  <c r="G7426" i="1"/>
  <c r="H7426" i="1" s="1"/>
  <c r="M7426" i="1" s="1"/>
  <c r="F7418" i="1"/>
  <c r="G7418" i="1"/>
  <c r="H7418" i="1" s="1"/>
  <c r="M7418" i="1" s="1"/>
  <c r="F7410" i="1"/>
  <c r="G7410" i="1"/>
  <c r="H7410" i="1" s="1"/>
  <c r="M7410" i="1" s="1"/>
  <c r="F7402" i="1"/>
  <c r="G7402" i="1"/>
  <c r="F7394" i="1"/>
  <c r="G7394" i="1"/>
  <c r="H7394" i="1" s="1"/>
  <c r="M7394" i="1" s="1"/>
  <c r="F7386" i="1"/>
  <c r="G7386" i="1"/>
  <c r="H7386" i="1" s="1"/>
  <c r="M7386" i="1" s="1"/>
  <c r="F7378" i="1"/>
  <c r="G7378" i="1"/>
  <c r="H7378" i="1" s="1"/>
  <c r="M7378" i="1" s="1"/>
  <c r="F7370" i="1"/>
  <c r="G7370" i="1"/>
  <c r="F7362" i="1"/>
  <c r="G7362" i="1"/>
  <c r="H7362" i="1" s="1"/>
  <c r="M7362" i="1" s="1"/>
  <c r="F7354" i="1"/>
  <c r="G7354" i="1"/>
  <c r="H7354" i="1" s="1"/>
  <c r="M7354" i="1" s="1"/>
  <c r="F7346" i="1"/>
  <c r="G7346" i="1"/>
  <c r="H7346" i="1" s="1"/>
  <c r="M7346" i="1" s="1"/>
  <c r="F7338" i="1"/>
  <c r="G7338" i="1"/>
  <c r="F7330" i="1"/>
  <c r="G7330" i="1"/>
  <c r="H7330" i="1" s="1"/>
  <c r="M7330" i="1" s="1"/>
  <c r="F7322" i="1"/>
  <c r="G7322" i="1"/>
  <c r="H7322" i="1" s="1"/>
  <c r="M7322" i="1" s="1"/>
  <c r="F7314" i="1"/>
  <c r="G7314" i="1"/>
  <c r="H7314" i="1" s="1"/>
  <c r="M7314" i="1" s="1"/>
  <c r="F7306" i="1"/>
  <c r="G7306" i="1"/>
  <c r="F7298" i="1"/>
  <c r="G7298" i="1"/>
  <c r="H7298" i="1" s="1"/>
  <c r="M7298" i="1" s="1"/>
  <c r="F7290" i="1"/>
  <c r="G7290" i="1"/>
  <c r="H7290" i="1" s="1"/>
  <c r="M7290" i="1" s="1"/>
  <c r="F7282" i="1"/>
  <c r="G7282" i="1"/>
  <c r="H7282" i="1" s="1"/>
  <c r="M7282" i="1" s="1"/>
  <c r="F7274" i="1"/>
  <c r="G7274" i="1"/>
  <c r="F7266" i="1"/>
  <c r="G7266" i="1"/>
  <c r="H7266" i="1" s="1"/>
  <c r="M7266" i="1" s="1"/>
  <c r="F7258" i="1"/>
  <c r="G7258" i="1"/>
  <c r="H7258" i="1" s="1"/>
  <c r="M7258" i="1" s="1"/>
  <c r="F7250" i="1"/>
  <c r="G7250" i="1"/>
  <c r="H7250" i="1" s="1"/>
  <c r="M7250" i="1" s="1"/>
  <c r="F7242" i="1"/>
  <c r="G7242" i="1"/>
  <c r="F7234" i="1"/>
  <c r="G7234" i="1"/>
  <c r="H7234" i="1" s="1"/>
  <c r="M7234" i="1" s="1"/>
  <c r="F7226" i="1"/>
  <c r="G7226" i="1"/>
  <c r="H7226" i="1" s="1"/>
  <c r="M7226" i="1" s="1"/>
  <c r="F7218" i="1"/>
  <c r="G7218" i="1"/>
  <c r="H7218" i="1" s="1"/>
  <c r="M7218" i="1" s="1"/>
  <c r="F7210" i="1"/>
  <c r="G7210" i="1"/>
  <c r="F7202" i="1"/>
  <c r="G7202" i="1"/>
  <c r="H7202" i="1" s="1"/>
  <c r="M7202" i="1" s="1"/>
  <c r="F7194" i="1"/>
  <c r="G7194" i="1"/>
  <c r="H7194" i="1" s="1"/>
  <c r="M7194" i="1" s="1"/>
  <c r="F7186" i="1"/>
  <c r="G7186" i="1"/>
  <c r="H7186" i="1" s="1"/>
  <c r="M7186" i="1" s="1"/>
  <c r="F7178" i="1"/>
  <c r="G7178" i="1"/>
  <c r="F7170" i="1"/>
  <c r="G7170" i="1"/>
  <c r="H7170" i="1" s="1"/>
  <c r="M7170" i="1" s="1"/>
  <c r="F7162" i="1"/>
  <c r="G7162" i="1"/>
  <c r="H7162" i="1" s="1"/>
  <c r="M7162" i="1" s="1"/>
  <c r="F7154" i="1"/>
  <c r="G7154" i="1"/>
  <c r="H7154" i="1" s="1"/>
  <c r="M7154" i="1" s="1"/>
  <c r="F7146" i="1"/>
  <c r="G7146" i="1"/>
  <c r="F7138" i="1"/>
  <c r="G7138" i="1"/>
  <c r="H7138" i="1" s="1"/>
  <c r="M7138" i="1" s="1"/>
  <c r="F7130" i="1"/>
  <c r="G7130" i="1"/>
  <c r="H7130" i="1" s="1"/>
  <c r="M7130" i="1" s="1"/>
  <c r="F7122" i="1"/>
  <c r="G7122" i="1"/>
  <c r="H7122" i="1" s="1"/>
  <c r="M7122" i="1" s="1"/>
  <c r="F7114" i="1"/>
  <c r="G7114" i="1"/>
  <c r="F7106" i="1"/>
  <c r="G7106" i="1"/>
  <c r="H7106" i="1" s="1"/>
  <c r="M7106" i="1" s="1"/>
  <c r="F7098" i="1"/>
  <c r="G7098" i="1"/>
  <c r="H7098" i="1" s="1"/>
  <c r="M7098" i="1" s="1"/>
  <c r="F7090" i="1"/>
  <c r="G7090" i="1"/>
  <c r="H7090" i="1" s="1"/>
  <c r="M7090" i="1" s="1"/>
  <c r="F7082" i="1"/>
  <c r="G7082" i="1"/>
  <c r="F7074" i="1"/>
  <c r="G7074" i="1"/>
  <c r="H7074" i="1" s="1"/>
  <c r="M7074" i="1" s="1"/>
  <c r="F7066" i="1"/>
  <c r="G7066" i="1"/>
  <c r="H7066" i="1" s="1"/>
  <c r="M7066" i="1" s="1"/>
  <c r="F7058" i="1"/>
  <c r="G7058" i="1"/>
  <c r="H7058" i="1" s="1"/>
  <c r="M7058" i="1" s="1"/>
  <c r="F7050" i="1"/>
  <c r="G7050" i="1"/>
  <c r="F7042" i="1"/>
  <c r="G7042" i="1"/>
  <c r="H7042" i="1" s="1"/>
  <c r="M7042" i="1" s="1"/>
  <c r="F7034" i="1"/>
  <c r="G7034" i="1"/>
  <c r="H7034" i="1" s="1"/>
  <c r="M7034" i="1" s="1"/>
  <c r="F7026" i="1"/>
  <c r="G7026" i="1"/>
  <c r="H7026" i="1" s="1"/>
  <c r="M7026" i="1" s="1"/>
  <c r="F7018" i="1"/>
  <c r="G7018" i="1"/>
  <c r="F7010" i="1"/>
  <c r="G7010" i="1"/>
  <c r="H7010" i="1" s="1"/>
  <c r="M7010" i="1" s="1"/>
  <c r="F7002" i="1"/>
  <c r="G7002" i="1"/>
  <c r="H7002" i="1" s="1"/>
  <c r="M7002" i="1" s="1"/>
  <c r="F6994" i="1"/>
  <c r="G6994" i="1"/>
  <c r="H6994" i="1" s="1"/>
  <c r="M6994" i="1" s="1"/>
  <c r="F6986" i="1"/>
  <c r="G6986" i="1"/>
  <c r="F6978" i="1"/>
  <c r="G6978" i="1"/>
  <c r="H6978" i="1" s="1"/>
  <c r="M6978" i="1" s="1"/>
  <c r="F6970" i="1"/>
  <c r="G6970" i="1"/>
  <c r="H6970" i="1" s="1"/>
  <c r="M6970" i="1" s="1"/>
  <c r="F6962" i="1"/>
  <c r="G6962" i="1"/>
  <c r="H6962" i="1" s="1"/>
  <c r="M6962" i="1" s="1"/>
  <c r="F6954" i="1"/>
  <c r="G6954" i="1"/>
  <c r="F6946" i="1"/>
  <c r="G6946" i="1"/>
  <c r="H6946" i="1" s="1"/>
  <c r="M6946" i="1" s="1"/>
  <c r="F6938" i="1"/>
  <c r="G6938" i="1"/>
  <c r="H6938" i="1" s="1"/>
  <c r="M6938" i="1" s="1"/>
  <c r="F6930" i="1"/>
  <c r="G6930" i="1"/>
  <c r="H6930" i="1" s="1"/>
  <c r="M6930" i="1" s="1"/>
  <c r="F6922" i="1"/>
  <c r="G6922" i="1"/>
  <c r="F6914" i="1"/>
  <c r="G6914" i="1"/>
  <c r="H6914" i="1" s="1"/>
  <c r="M6914" i="1" s="1"/>
  <c r="F6906" i="1"/>
  <c r="G6906" i="1"/>
  <c r="H6906" i="1" s="1"/>
  <c r="M6906" i="1" s="1"/>
  <c r="F6898" i="1"/>
  <c r="G6898" i="1"/>
  <c r="H6898" i="1" s="1"/>
  <c r="M6898" i="1" s="1"/>
  <c r="F6890" i="1"/>
  <c r="G6890" i="1"/>
  <c r="F6882" i="1"/>
  <c r="G6882" i="1"/>
  <c r="H6882" i="1" s="1"/>
  <c r="M6882" i="1" s="1"/>
  <c r="F6874" i="1"/>
  <c r="G6874" i="1"/>
  <c r="H6874" i="1" s="1"/>
  <c r="M6874" i="1" s="1"/>
  <c r="F6866" i="1"/>
  <c r="G6866" i="1"/>
  <c r="H6866" i="1" s="1"/>
  <c r="M6866" i="1" s="1"/>
  <c r="F6858" i="1"/>
  <c r="G6858" i="1"/>
  <c r="F6850" i="1"/>
  <c r="G6850" i="1"/>
  <c r="H6850" i="1" s="1"/>
  <c r="M6850" i="1" s="1"/>
  <c r="F6842" i="1"/>
  <c r="G6842" i="1"/>
  <c r="H6842" i="1" s="1"/>
  <c r="M6842" i="1" s="1"/>
  <c r="F6834" i="1"/>
  <c r="G6834" i="1"/>
  <c r="H6834" i="1" s="1"/>
  <c r="M6834" i="1" s="1"/>
  <c r="F6826" i="1"/>
  <c r="G6826" i="1"/>
  <c r="F6818" i="1"/>
  <c r="G6818" i="1"/>
  <c r="H6818" i="1" s="1"/>
  <c r="M6818" i="1" s="1"/>
  <c r="F6810" i="1"/>
  <c r="G6810" i="1"/>
  <c r="H6810" i="1" s="1"/>
  <c r="M6810" i="1" s="1"/>
  <c r="F6802" i="1"/>
  <c r="G6802" i="1"/>
  <c r="H6802" i="1" s="1"/>
  <c r="M6802" i="1" s="1"/>
  <c r="F6794" i="1"/>
  <c r="G6794" i="1"/>
  <c r="F6786" i="1"/>
  <c r="G6786" i="1"/>
  <c r="H6786" i="1" s="1"/>
  <c r="M6786" i="1" s="1"/>
  <c r="F6778" i="1"/>
  <c r="G6778" i="1"/>
  <c r="H6778" i="1" s="1"/>
  <c r="M6778" i="1" s="1"/>
  <c r="F6770" i="1"/>
  <c r="G6770" i="1"/>
  <c r="H6770" i="1" s="1"/>
  <c r="M6770" i="1" s="1"/>
  <c r="F6762" i="1"/>
  <c r="G6762" i="1"/>
  <c r="F6754" i="1"/>
  <c r="G6754" i="1"/>
  <c r="H6754" i="1" s="1"/>
  <c r="M6754" i="1" s="1"/>
  <c r="F6746" i="1"/>
  <c r="G6746" i="1"/>
  <c r="H6746" i="1" s="1"/>
  <c r="M6746" i="1" s="1"/>
  <c r="F6738" i="1"/>
  <c r="G6738" i="1"/>
  <c r="H6738" i="1" s="1"/>
  <c r="M6738" i="1" s="1"/>
  <c r="F6730" i="1"/>
  <c r="G6730" i="1"/>
  <c r="F6722" i="1"/>
  <c r="G6722" i="1"/>
  <c r="H6722" i="1" s="1"/>
  <c r="M6722" i="1" s="1"/>
  <c r="F6714" i="1"/>
  <c r="G6714" i="1"/>
  <c r="H6714" i="1" s="1"/>
  <c r="M6714" i="1" s="1"/>
  <c r="F6706" i="1"/>
  <c r="G6706" i="1"/>
  <c r="H6706" i="1" s="1"/>
  <c r="M6706" i="1" s="1"/>
  <c r="F6698" i="1"/>
  <c r="G6698" i="1"/>
  <c r="F6690" i="1"/>
  <c r="G6690" i="1"/>
  <c r="H6690" i="1" s="1"/>
  <c r="M6690" i="1" s="1"/>
  <c r="F6682" i="1"/>
  <c r="G6682" i="1"/>
  <c r="H6682" i="1" s="1"/>
  <c r="M6682" i="1" s="1"/>
  <c r="F6674" i="1"/>
  <c r="G6674" i="1"/>
  <c r="H6674" i="1" s="1"/>
  <c r="M6674" i="1" s="1"/>
  <c r="F6666" i="1"/>
  <c r="G6666" i="1"/>
  <c r="F6658" i="1"/>
  <c r="G6658" i="1"/>
  <c r="H6658" i="1" s="1"/>
  <c r="M6658" i="1" s="1"/>
  <c r="F6650" i="1"/>
  <c r="G6650" i="1"/>
  <c r="H6650" i="1" s="1"/>
  <c r="M6650" i="1" s="1"/>
  <c r="F6642" i="1"/>
  <c r="G6642" i="1"/>
  <c r="H6642" i="1" s="1"/>
  <c r="M6642" i="1" s="1"/>
  <c r="F6634" i="1"/>
  <c r="G6634" i="1"/>
  <c r="F6626" i="1"/>
  <c r="G6626" i="1"/>
  <c r="H6626" i="1" s="1"/>
  <c r="M6626" i="1" s="1"/>
  <c r="F6618" i="1"/>
  <c r="G6618" i="1"/>
  <c r="H6618" i="1" s="1"/>
  <c r="M6618" i="1" s="1"/>
  <c r="F6610" i="1"/>
  <c r="G6610" i="1"/>
  <c r="H6610" i="1" s="1"/>
  <c r="M6610" i="1" s="1"/>
  <c r="F6602" i="1"/>
  <c r="G6602" i="1"/>
  <c r="F6594" i="1"/>
  <c r="G6594" i="1"/>
  <c r="H6594" i="1" s="1"/>
  <c r="M6594" i="1" s="1"/>
  <c r="F6586" i="1"/>
  <c r="G6586" i="1"/>
  <c r="H6586" i="1" s="1"/>
  <c r="M6586" i="1" s="1"/>
  <c r="F6578" i="1"/>
  <c r="G6578" i="1"/>
  <c r="H6578" i="1" s="1"/>
  <c r="M6578" i="1" s="1"/>
  <c r="F6570" i="1"/>
  <c r="G6570" i="1"/>
  <c r="F6562" i="1"/>
  <c r="G6562" i="1"/>
  <c r="H6562" i="1" s="1"/>
  <c r="M6562" i="1" s="1"/>
  <c r="F6554" i="1"/>
  <c r="G6554" i="1"/>
  <c r="H6554" i="1" s="1"/>
  <c r="M6554" i="1" s="1"/>
  <c r="F6546" i="1"/>
  <c r="G6546" i="1"/>
  <c r="H6546" i="1" s="1"/>
  <c r="M6546" i="1" s="1"/>
  <c r="F6538" i="1"/>
  <c r="G6538" i="1"/>
  <c r="F6530" i="1"/>
  <c r="G6530" i="1"/>
  <c r="H6530" i="1" s="1"/>
  <c r="M6530" i="1" s="1"/>
  <c r="F6522" i="1"/>
  <c r="G6522" i="1"/>
  <c r="H6522" i="1" s="1"/>
  <c r="M6522" i="1" s="1"/>
  <c r="F6514" i="1"/>
  <c r="G6514" i="1"/>
  <c r="H6514" i="1" s="1"/>
  <c r="M6514" i="1" s="1"/>
  <c r="F6506" i="1"/>
  <c r="G6506" i="1"/>
  <c r="F6498" i="1"/>
  <c r="G6498" i="1"/>
  <c r="H6498" i="1" s="1"/>
  <c r="M6498" i="1" s="1"/>
  <c r="F6490" i="1"/>
  <c r="G6490" i="1"/>
  <c r="H6490" i="1" s="1"/>
  <c r="M6490" i="1" s="1"/>
  <c r="F6482" i="1"/>
  <c r="G6482" i="1"/>
  <c r="H6482" i="1" s="1"/>
  <c r="M6482" i="1" s="1"/>
  <c r="F6474" i="1"/>
  <c r="G6474" i="1"/>
  <c r="F6466" i="1"/>
  <c r="G6466" i="1"/>
  <c r="H6466" i="1" s="1"/>
  <c r="M6466" i="1" s="1"/>
  <c r="F6458" i="1"/>
  <c r="G6458" i="1"/>
  <c r="H6458" i="1" s="1"/>
  <c r="M6458" i="1" s="1"/>
  <c r="F6450" i="1"/>
  <c r="G6450" i="1"/>
  <c r="H6450" i="1" s="1"/>
  <c r="M6450" i="1" s="1"/>
  <c r="F6442" i="1"/>
  <c r="G6442" i="1"/>
  <c r="F6434" i="1"/>
  <c r="G6434" i="1"/>
  <c r="H6434" i="1" s="1"/>
  <c r="M6434" i="1" s="1"/>
  <c r="F6426" i="1"/>
  <c r="G6426" i="1"/>
  <c r="H6426" i="1" s="1"/>
  <c r="M6426" i="1" s="1"/>
  <c r="F6418" i="1"/>
  <c r="G6418" i="1"/>
  <c r="H6418" i="1" s="1"/>
  <c r="M6418" i="1" s="1"/>
  <c r="F6410" i="1"/>
  <c r="G6410" i="1"/>
  <c r="F6402" i="1"/>
  <c r="G6402" i="1"/>
  <c r="H6402" i="1" s="1"/>
  <c r="M6402" i="1" s="1"/>
  <c r="F6394" i="1"/>
  <c r="G6394" i="1"/>
  <c r="H6394" i="1" s="1"/>
  <c r="M6394" i="1" s="1"/>
  <c r="F6386" i="1"/>
  <c r="G6386" i="1"/>
  <c r="H6386" i="1" s="1"/>
  <c r="M6386" i="1" s="1"/>
  <c r="F6378" i="1"/>
  <c r="G6378" i="1"/>
  <c r="F6370" i="1"/>
  <c r="G6370" i="1"/>
  <c r="H6370" i="1" s="1"/>
  <c r="M6370" i="1" s="1"/>
  <c r="F6362" i="1"/>
  <c r="G6362" i="1"/>
  <c r="H6362" i="1" s="1"/>
  <c r="M6362" i="1" s="1"/>
  <c r="F6354" i="1"/>
  <c r="G6354" i="1"/>
  <c r="H6354" i="1" s="1"/>
  <c r="M6354" i="1" s="1"/>
  <c r="F6346" i="1"/>
  <c r="G6346" i="1"/>
  <c r="F6338" i="1"/>
  <c r="G6338" i="1"/>
  <c r="H6338" i="1" s="1"/>
  <c r="M6338" i="1" s="1"/>
  <c r="F6330" i="1"/>
  <c r="G6330" i="1"/>
  <c r="H6330" i="1" s="1"/>
  <c r="M6330" i="1" s="1"/>
  <c r="F6322" i="1"/>
  <c r="G6322" i="1"/>
  <c r="H6322" i="1" s="1"/>
  <c r="M6322" i="1" s="1"/>
  <c r="F6314" i="1"/>
  <c r="G6314" i="1"/>
  <c r="F6306" i="1"/>
  <c r="G6306" i="1"/>
  <c r="H6306" i="1" s="1"/>
  <c r="M6306" i="1" s="1"/>
  <c r="F6298" i="1"/>
  <c r="G6298" i="1"/>
  <c r="H6298" i="1" s="1"/>
  <c r="M6298" i="1" s="1"/>
  <c r="F6290" i="1"/>
  <c r="G6290" i="1"/>
  <c r="H6290" i="1" s="1"/>
  <c r="M6290" i="1" s="1"/>
  <c r="F6282" i="1"/>
  <c r="G6282" i="1"/>
  <c r="F6274" i="1"/>
  <c r="G6274" i="1"/>
  <c r="H6274" i="1" s="1"/>
  <c r="M6274" i="1" s="1"/>
  <c r="F6266" i="1"/>
  <c r="G6266" i="1"/>
  <c r="H6266" i="1" s="1"/>
  <c r="M6266" i="1" s="1"/>
  <c r="F6258" i="1"/>
  <c r="G6258" i="1"/>
  <c r="H6258" i="1" s="1"/>
  <c r="M6258" i="1" s="1"/>
  <c r="F6250" i="1"/>
  <c r="G6250" i="1"/>
  <c r="F6242" i="1"/>
  <c r="G6242" i="1"/>
  <c r="H6242" i="1" s="1"/>
  <c r="M6242" i="1" s="1"/>
  <c r="F6234" i="1"/>
  <c r="G6234" i="1"/>
  <c r="H6234" i="1" s="1"/>
  <c r="M6234" i="1" s="1"/>
  <c r="F6226" i="1"/>
  <c r="G6226" i="1"/>
  <c r="H6226" i="1" s="1"/>
  <c r="M6226" i="1" s="1"/>
  <c r="F6218" i="1"/>
  <c r="G6218" i="1"/>
  <c r="F6210" i="1"/>
  <c r="G6210" i="1"/>
  <c r="H6210" i="1" s="1"/>
  <c r="M6210" i="1" s="1"/>
  <c r="F6202" i="1"/>
  <c r="G6202" i="1"/>
  <c r="H6202" i="1" s="1"/>
  <c r="M6202" i="1" s="1"/>
  <c r="F6194" i="1"/>
  <c r="G6194" i="1"/>
  <c r="H6194" i="1" s="1"/>
  <c r="M6194" i="1" s="1"/>
  <c r="F6186" i="1"/>
  <c r="G6186" i="1"/>
  <c r="F6178" i="1"/>
  <c r="G6178" i="1"/>
  <c r="H6178" i="1" s="1"/>
  <c r="M6178" i="1" s="1"/>
  <c r="F6170" i="1"/>
  <c r="G6170" i="1"/>
  <c r="H6170" i="1" s="1"/>
  <c r="M6170" i="1" s="1"/>
  <c r="F6162" i="1"/>
  <c r="G6162" i="1"/>
  <c r="H6162" i="1" s="1"/>
  <c r="M6162" i="1" s="1"/>
  <c r="F6154" i="1"/>
  <c r="G6154" i="1"/>
  <c r="F6146" i="1"/>
  <c r="G6146" i="1"/>
  <c r="H6146" i="1" s="1"/>
  <c r="M6146" i="1" s="1"/>
  <c r="F6138" i="1"/>
  <c r="G6138" i="1"/>
  <c r="H6138" i="1" s="1"/>
  <c r="M6138" i="1" s="1"/>
  <c r="F6130" i="1"/>
  <c r="G6130" i="1"/>
  <c r="H6130" i="1" s="1"/>
  <c r="M6130" i="1" s="1"/>
  <c r="F6122" i="1"/>
  <c r="G6122" i="1"/>
  <c r="F6114" i="1"/>
  <c r="G6114" i="1"/>
  <c r="H6114" i="1" s="1"/>
  <c r="M6114" i="1" s="1"/>
  <c r="F6106" i="1"/>
  <c r="G6106" i="1"/>
  <c r="H6106" i="1" s="1"/>
  <c r="M6106" i="1" s="1"/>
  <c r="F6098" i="1"/>
  <c r="G6098" i="1"/>
  <c r="H6098" i="1" s="1"/>
  <c r="M6098" i="1" s="1"/>
  <c r="F6090" i="1"/>
  <c r="G6090" i="1"/>
  <c r="F6082" i="1"/>
  <c r="G6082" i="1"/>
  <c r="H6082" i="1" s="1"/>
  <c r="M6082" i="1" s="1"/>
  <c r="F6074" i="1"/>
  <c r="G6074" i="1"/>
  <c r="H6074" i="1" s="1"/>
  <c r="M6074" i="1" s="1"/>
  <c r="F6066" i="1"/>
  <c r="G6066" i="1"/>
  <c r="H6066" i="1" s="1"/>
  <c r="M6066" i="1" s="1"/>
  <c r="F6058" i="1"/>
  <c r="G6058" i="1"/>
  <c r="F6050" i="1"/>
  <c r="G6050" i="1"/>
  <c r="H6050" i="1" s="1"/>
  <c r="M6050" i="1" s="1"/>
  <c r="F6042" i="1"/>
  <c r="G6042" i="1"/>
  <c r="H6042" i="1" s="1"/>
  <c r="M6042" i="1" s="1"/>
  <c r="F6034" i="1"/>
  <c r="G6034" i="1"/>
  <c r="H6034" i="1" s="1"/>
  <c r="M6034" i="1" s="1"/>
  <c r="F6026" i="1"/>
  <c r="G6026" i="1"/>
  <c r="F6018" i="1"/>
  <c r="G6018" i="1"/>
  <c r="H6018" i="1" s="1"/>
  <c r="M6018" i="1" s="1"/>
  <c r="F6010" i="1"/>
  <c r="G6010" i="1"/>
  <c r="H6010" i="1" s="1"/>
  <c r="M6010" i="1" s="1"/>
  <c r="F6002" i="1"/>
  <c r="G6002" i="1"/>
  <c r="H6002" i="1" s="1"/>
  <c r="M6002" i="1" s="1"/>
  <c r="F5994" i="1"/>
  <c r="G5994" i="1"/>
  <c r="F5986" i="1"/>
  <c r="G5986" i="1"/>
  <c r="H5986" i="1" s="1"/>
  <c r="M5986" i="1" s="1"/>
  <c r="F5978" i="1"/>
  <c r="G5978" i="1"/>
  <c r="H5978" i="1" s="1"/>
  <c r="M5978" i="1" s="1"/>
  <c r="F5970" i="1"/>
  <c r="G5970" i="1"/>
  <c r="H5970" i="1" s="1"/>
  <c r="M5970" i="1" s="1"/>
  <c r="F5962" i="1"/>
  <c r="G5962" i="1"/>
  <c r="F5954" i="1"/>
  <c r="G5954" i="1"/>
  <c r="H5954" i="1" s="1"/>
  <c r="M5954" i="1" s="1"/>
  <c r="F5946" i="1"/>
  <c r="G5946" i="1"/>
  <c r="H5946" i="1" s="1"/>
  <c r="M5946" i="1" s="1"/>
  <c r="F5938" i="1"/>
  <c r="G5938" i="1"/>
  <c r="H5938" i="1" s="1"/>
  <c r="M5938" i="1" s="1"/>
  <c r="F5930" i="1"/>
  <c r="G5930" i="1"/>
  <c r="H5930" i="1" s="1"/>
  <c r="M5930" i="1" s="1"/>
  <c r="F5922" i="1"/>
  <c r="G5922" i="1"/>
  <c r="H5922" i="1" s="1"/>
  <c r="M5922" i="1" s="1"/>
  <c r="F5914" i="1"/>
  <c r="G5914" i="1"/>
  <c r="H5914" i="1" s="1"/>
  <c r="M5914" i="1" s="1"/>
  <c r="F5906" i="1"/>
  <c r="G5906" i="1"/>
  <c r="H5906" i="1" s="1"/>
  <c r="M5906" i="1" s="1"/>
  <c r="F5898" i="1"/>
  <c r="G5898" i="1"/>
  <c r="F5890" i="1"/>
  <c r="G5890" i="1"/>
  <c r="H5890" i="1" s="1"/>
  <c r="M5890" i="1" s="1"/>
  <c r="F5882" i="1"/>
  <c r="G5882" i="1"/>
  <c r="H5882" i="1" s="1"/>
  <c r="M5882" i="1" s="1"/>
  <c r="F5874" i="1"/>
  <c r="G5874" i="1"/>
  <c r="H5874" i="1" s="1"/>
  <c r="M5874" i="1" s="1"/>
  <c r="F5866" i="1"/>
  <c r="G5866" i="1"/>
  <c r="F5858" i="1"/>
  <c r="G5858" i="1"/>
  <c r="H5858" i="1" s="1"/>
  <c r="M5858" i="1" s="1"/>
  <c r="F5850" i="1"/>
  <c r="G5850" i="1"/>
  <c r="H5850" i="1" s="1"/>
  <c r="M5850" i="1" s="1"/>
  <c r="F5842" i="1"/>
  <c r="G5842" i="1"/>
  <c r="H5842" i="1" s="1"/>
  <c r="M5842" i="1" s="1"/>
  <c r="F5834" i="1"/>
  <c r="G5834" i="1"/>
  <c r="F5826" i="1"/>
  <c r="G5826" i="1"/>
  <c r="H5826" i="1" s="1"/>
  <c r="M5826" i="1" s="1"/>
  <c r="F5818" i="1"/>
  <c r="G5818" i="1"/>
  <c r="H5818" i="1" s="1"/>
  <c r="M5818" i="1" s="1"/>
  <c r="F5810" i="1"/>
  <c r="G5810" i="1"/>
  <c r="H5810" i="1" s="1"/>
  <c r="M5810" i="1" s="1"/>
  <c r="F5802" i="1"/>
  <c r="G5802" i="1"/>
  <c r="F5794" i="1"/>
  <c r="G5794" i="1"/>
  <c r="H5794" i="1" s="1"/>
  <c r="M5794" i="1" s="1"/>
  <c r="F5786" i="1"/>
  <c r="G5786" i="1"/>
  <c r="H5786" i="1" s="1"/>
  <c r="M5786" i="1" s="1"/>
  <c r="F5778" i="1"/>
  <c r="G5778" i="1"/>
  <c r="H5778" i="1" s="1"/>
  <c r="M5778" i="1" s="1"/>
  <c r="F5770" i="1"/>
  <c r="G5770" i="1"/>
  <c r="F5762" i="1"/>
  <c r="G5762" i="1"/>
  <c r="H5762" i="1" s="1"/>
  <c r="M5762" i="1" s="1"/>
  <c r="F5754" i="1"/>
  <c r="G5754" i="1"/>
  <c r="H5754" i="1" s="1"/>
  <c r="M5754" i="1" s="1"/>
  <c r="F5746" i="1"/>
  <c r="G5746" i="1"/>
  <c r="H5746" i="1" s="1"/>
  <c r="M5746" i="1" s="1"/>
  <c r="F5738" i="1"/>
  <c r="G5738" i="1"/>
  <c r="F5730" i="1"/>
  <c r="G5730" i="1"/>
  <c r="H5730" i="1" s="1"/>
  <c r="M5730" i="1" s="1"/>
  <c r="F5722" i="1"/>
  <c r="G5722" i="1"/>
  <c r="H5722" i="1" s="1"/>
  <c r="M5722" i="1" s="1"/>
  <c r="F5714" i="1"/>
  <c r="G5714" i="1"/>
  <c r="H5714" i="1" s="1"/>
  <c r="M5714" i="1" s="1"/>
  <c r="F5706" i="1"/>
  <c r="G5706" i="1"/>
  <c r="F5698" i="1"/>
  <c r="G5698" i="1"/>
  <c r="H5698" i="1" s="1"/>
  <c r="M5698" i="1" s="1"/>
  <c r="F5690" i="1"/>
  <c r="G5690" i="1"/>
  <c r="H5690" i="1" s="1"/>
  <c r="M5690" i="1" s="1"/>
  <c r="F5682" i="1"/>
  <c r="G5682" i="1"/>
  <c r="H5682" i="1" s="1"/>
  <c r="M5682" i="1" s="1"/>
  <c r="F5674" i="1"/>
  <c r="G5674" i="1"/>
  <c r="F5666" i="1"/>
  <c r="G5666" i="1"/>
  <c r="H5666" i="1" s="1"/>
  <c r="M5666" i="1" s="1"/>
  <c r="F5658" i="1"/>
  <c r="G5658" i="1"/>
  <c r="H5658" i="1" s="1"/>
  <c r="M5658" i="1" s="1"/>
  <c r="F5650" i="1"/>
  <c r="G5650" i="1"/>
  <c r="H5650" i="1" s="1"/>
  <c r="M5650" i="1" s="1"/>
  <c r="F5642" i="1"/>
  <c r="G5642" i="1"/>
  <c r="F5634" i="1"/>
  <c r="G5634" i="1"/>
  <c r="H5634" i="1" s="1"/>
  <c r="M5634" i="1" s="1"/>
  <c r="F5626" i="1"/>
  <c r="G5626" i="1"/>
  <c r="H5626" i="1" s="1"/>
  <c r="M5626" i="1" s="1"/>
  <c r="F5618" i="1"/>
  <c r="G5618" i="1"/>
  <c r="H5618" i="1" s="1"/>
  <c r="M5618" i="1" s="1"/>
  <c r="F5610" i="1"/>
  <c r="G5610" i="1"/>
  <c r="F5602" i="1"/>
  <c r="G5602" i="1"/>
  <c r="H5602" i="1" s="1"/>
  <c r="M5602" i="1" s="1"/>
  <c r="F5594" i="1"/>
  <c r="G5594" i="1"/>
  <c r="H5594" i="1" s="1"/>
  <c r="M5594" i="1" s="1"/>
  <c r="F5586" i="1"/>
  <c r="G5586" i="1"/>
  <c r="H5586" i="1" s="1"/>
  <c r="M5586" i="1" s="1"/>
  <c r="F5578" i="1"/>
  <c r="G5578" i="1"/>
  <c r="F5570" i="1"/>
  <c r="G5570" i="1"/>
  <c r="H5570" i="1" s="1"/>
  <c r="M5570" i="1" s="1"/>
  <c r="F5562" i="1"/>
  <c r="G5562" i="1"/>
  <c r="H5562" i="1" s="1"/>
  <c r="M5562" i="1" s="1"/>
  <c r="F5554" i="1"/>
  <c r="G5554" i="1"/>
  <c r="H5554" i="1" s="1"/>
  <c r="M5554" i="1" s="1"/>
  <c r="F5546" i="1"/>
  <c r="G5546" i="1"/>
  <c r="F5538" i="1"/>
  <c r="G5538" i="1"/>
  <c r="H5538" i="1" s="1"/>
  <c r="M5538" i="1" s="1"/>
  <c r="F5530" i="1"/>
  <c r="G5530" i="1"/>
  <c r="H5530" i="1" s="1"/>
  <c r="M5530" i="1" s="1"/>
  <c r="F5522" i="1"/>
  <c r="G5522" i="1"/>
  <c r="H5522" i="1" s="1"/>
  <c r="M5522" i="1" s="1"/>
  <c r="F5514" i="1"/>
  <c r="G5514" i="1"/>
  <c r="F5506" i="1"/>
  <c r="G5506" i="1"/>
  <c r="H5506" i="1" s="1"/>
  <c r="M5506" i="1" s="1"/>
  <c r="F5498" i="1"/>
  <c r="G5498" i="1"/>
  <c r="H5498" i="1" s="1"/>
  <c r="M5498" i="1" s="1"/>
  <c r="F5490" i="1"/>
  <c r="G5490" i="1"/>
  <c r="H5490" i="1" s="1"/>
  <c r="M5490" i="1" s="1"/>
  <c r="F5482" i="1"/>
  <c r="G5482" i="1"/>
  <c r="F5474" i="1"/>
  <c r="G5474" i="1"/>
  <c r="H5474" i="1" s="1"/>
  <c r="M5474" i="1" s="1"/>
  <c r="F5466" i="1"/>
  <c r="G5466" i="1"/>
  <c r="H5466" i="1" s="1"/>
  <c r="M5466" i="1" s="1"/>
  <c r="F5458" i="1"/>
  <c r="G5458" i="1"/>
  <c r="H5458" i="1" s="1"/>
  <c r="M5458" i="1" s="1"/>
  <c r="F5450" i="1"/>
  <c r="G5450" i="1"/>
  <c r="F5442" i="1"/>
  <c r="G5442" i="1"/>
  <c r="H5442" i="1" s="1"/>
  <c r="M5442" i="1" s="1"/>
  <c r="F5434" i="1"/>
  <c r="G5434" i="1"/>
  <c r="H5434" i="1" s="1"/>
  <c r="M5434" i="1" s="1"/>
  <c r="F5426" i="1"/>
  <c r="G5426" i="1"/>
  <c r="H5426" i="1" s="1"/>
  <c r="M5426" i="1" s="1"/>
  <c r="F5418" i="1"/>
  <c r="G5418" i="1"/>
  <c r="F5410" i="1"/>
  <c r="G5410" i="1"/>
  <c r="H5410" i="1" s="1"/>
  <c r="M5410" i="1" s="1"/>
  <c r="F5402" i="1"/>
  <c r="G5402" i="1"/>
  <c r="H5402" i="1" s="1"/>
  <c r="M5402" i="1" s="1"/>
  <c r="F5394" i="1"/>
  <c r="G5394" i="1"/>
  <c r="H5394" i="1" s="1"/>
  <c r="M5394" i="1" s="1"/>
  <c r="F5386" i="1"/>
  <c r="G5386" i="1"/>
  <c r="F5378" i="1"/>
  <c r="G5378" i="1"/>
  <c r="H5378" i="1" s="1"/>
  <c r="M5378" i="1" s="1"/>
  <c r="F5370" i="1"/>
  <c r="G5370" i="1"/>
  <c r="H5370" i="1" s="1"/>
  <c r="M5370" i="1" s="1"/>
  <c r="F5362" i="1"/>
  <c r="G5362" i="1"/>
  <c r="H5362" i="1" s="1"/>
  <c r="M5362" i="1" s="1"/>
  <c r="F5354" i="1"/>
  <c r="G5354" i="1"/>
  <c r="F5346" i="1"/>
  <c r="G5346" i="1"/>
  <c r="H5346" i="1" s="1"/>
  <c r="M5346" i="1" s="1"/>
  <c r="F5338" i="1"/>
  <c r="G5338" i="1"/>
  <c r="H5338" i="1" s="1"/>
  <c r="M5338" i="1" s="1"/>
  <c r="F5330" i="1"/>
  <c r="G5330" i="1"/>
  <c r="H5330" i="1" s="1"/>
  <c r="M5330" i="1" s="1"/>
  <c r="F5322" i="1"/>
  <c r="G5322" i="1"/>
  <c r="F5314" i="1"/>
  <c r="G5314" i="1"/>
  <c r="H5314" i="1" s="1"/>
  <c r="M5314" i="1" s="1"/>
  <c r="F5306" i="1"/>
  <c r="G5306" i="1"/>
  <c r="H5306" i="1" s="1"/>
  <c r="M5306" i="1" s="1"/>
  <c r="F5298" i="1"/>
  <c r="G5298" i="1"/>
  <c r="H5298" i="1" s="1"/>
  <c r="M5298" i="1" s="1"/>
  <c r="F5290" i="1"/>
  <c r="G5290" i="1"/>
  <c r="F5282" i="1"/>
  <c r="G5282" i="1"/>
  <c r="H5282" i="1" s="1"/>
  <c r="M5282" i="1" s="1"/>
  <c r="F5274" i="1"/>
  <c r="G5274" i="1"/>
  <c r="H5274" i="1" s="1"/>
  <c r="M5274" i="1" s="1"/>
  <c r="F5266" i="1"/>
  <c r="G5266" i="1"/>
  <c r="H5266" i="1" s="1"/>
  <c r="M5266" i="1" s="1"/>
  <c r="F5258" i="1"/>
  <c r="G5258" i="1"/>
  <c r="F5250" i="1"/>
  <c r="G5250" i="1"/>
  <c r="H5250" i="1" s="1"/>
  <c r="M5250" i="1" s="1"/>
  <c r="F5242" i="1"/>
  <c r="G5242" i="1"/>
  <c r="H5242" i="1" s="1"/>
  <c r="M5242" i="1" s="1"/>
  <c r="F5234" i="1"/>
  <c r="G5234" i="1"/>
  <c r="H5234" i="1" s="1"/>
  <c r="M5234" i="1" s="1"/>
  <c r="F5226" i="1"/>
  <c r="G5226" i="1"/>
  <c r="F5218" i="1"/>
  <c r="G5218" i="1"/>
  <c r="H5218" i="1" s="1"/>
  <c r="M5218" i="1" s="1"/>
  <c r="F5210" i="1"/>
  <c r="G5210" i="1"/>
  <c r="H5210" i="1" s="1"/>
  <c r="M5210" i="1" s="1"/>
  <c r="F5202" i="1"/>
  <c r="G5202" i="1"/>
  <c r="H5202" i="1" s="1"/>
  <c r="M5202" i="1" s="1"/>
  <c r="F5194" i="1"/>
  <c r="G5194" i="1"/>
  <c r="F5186" i="1"/>
  <c r="G5186" i="1"/>
  <c r="H5186" i="1" s="1"/>
  <c r="M5186" i="1" s="1"/>
  <c r="F5178" i="1"/>
  <c r="G5178" i="1"/>
  <c r="H5178" i="1" s="1"/>
  <c r="M5178" i="1" s="1"/>
  <c r="F5170" i="1"/>
  <c r="G5170" i="1"/>
  <c r="H5170" i="1" s="1"/>
  <c r="M5170" i="1" s="1"/>
  <c r="F5162" i="1"/>
  <c r="G5162" i="1"/>
  <c r="F5154" i="1"/>
  <c r="G5154" i="1"/>
  <c r="H5154" i="1" s="1"/>
  <c r="M5154" i="1" s="1"/>
  <c r="F5146" i="1"/>
  <c r="G5146" i="1"/>
  <c r="H5146" i="1" s="1"/>
  <c r="M5146" i="1" s="1"/>
  <c r="F5138" i="1"/>
  <c r="G5138" i="1"/>
  <c r="H5138" i="1" s="1"/>
  <c r="M5138" i="1" s="1"/>
  <c r="F5130" i="1"/>
  <c r="G5130" i="1"/>
  <c r="F5122" i="1"/>
  <c r="G5122" i="1"/>
  <c r="H5122" i="1" s="1"/>
  <c r="M5122" i="1" s="1"/>
  <c r="F5114" i="1"/>
  <c r="G5114" i="1"/>
  <c r="H5114" i="1" s="1"/>
  <c r="M5114" i="1" s="1"/>
  <c r="F5106" i="1"/>
  <c r="G5106" i="1"/>
  <c r="H5106" i="1" s="1"/>
  <c r="M5106" i="1" s="1"/>
  <c r="F5098" i="1"/>
  <c r="G5098" i="1"/>
  <c r="F5090" i="1"/>
  <c r="G5090" i="1"/>
  <c r="H5090" i="1" s="1"/>
  <c r="M5090" i="1" s="1"/>
  <c r="F5082" i="1"/>
  <c r="G5082" i="1"/>
  <c r="H5082" i="1" s="1"/>
  <c r="M5082" i="1" s="1"/>
  <c r="F5074" i="1"/>
  <c r="G5074" i="1"/>
  <c r="H5074" i="1" s="1"/>
  <c r="M5074" i="1" s="1"/>
  <c r="F5066" i="1"/>
  <c r="G5066" i="1"/>
  <c r="F5058" i="1"/>
  <c r="G5058" i="1"/>
  <c r="H5058" i="1" s="1"/>
  <c r="M5058" i="1" s="1"/>
  <c r="F5050" i="1"/>
  <c r="G5050" i="1"/>
  <c r="H5050" i="1" s="1"/>
  <c r="M5050" i="1" s="1"/>
  <c r="F5042" i="1"/>
  <c r="G5042" i="1"/>
  <c r="H5042" i="1" s="1"/>
  <c r="M5042" i="1" s="1"/>
  <c r="F5034" i="1"/>
  <c r="G5034" i="1"/>
  <c r="F5026" i="1"/>
  <c r="G5026" i="1"/>
  <c r="H5026" i="1" s="1"/>
  <c r="M5026" i="1" s="1"/>
  <c r="F5018" i="1"/>
  <c r="G5018" i="1"/>
  <c r="H5018" i="1" s="1"/>
  <c r="M5018" i="1" s="1"/>
  <c r="F5010" i="1"/>
  <c r="G5010" i="1"/>
  <c r="H5010" i="1" s="1"/>
  <c r="M5010" i="1" s="1"/>
  <c r="F5002" i="1"/>
  <c r="G5002" i="1"/>
  <c r="F4994" i="1"/>
  <c r="G4994" i="1"/>
  <c r="H4994" i="1" s="1"/>
  <c r="M4994" i="1" s="1"/>
  <c r="F4986" i="1"/>
  <c r="G4986" i="1"/>
  <c r="H4986" i="1" s="1"/>
  <c r="M4986" i="1" s="1"/>
  <c r="F4978" i="1"/>
  <c r="G4978" i="1"/>
  <c r="H4978" i="1" s="1"/>
  <c r="M4978" i="1" s="1"/>
  <c r="F4970" i="1"/>
  <c r="G4970" i="1"/>
  <c r="F4962" i="1"/>
  <c r="G4962" i="1"/>
  <c r="H4962" i="1" s="1"/>
  <c r="M4962" i="1" s="1"/>
  <c r="F4954" i="1"/>
  <c r="G4954" i="1"/>
  <c r="H4954" i="1" s="1"/>
  <c r="M4954" i="1" s="1"/>
  <c r="F4946" i="1"/>
  <c r="G4946" i="1"/>
  <c r="H4946" i="1" s="1"/>
  <c r="M4946" i="1" s="1"/>
  <c r="F4938" i="1"/>
  <c r="G4938" i="1"/>
  <c r="F4930" i="1"/>
  <c r="G4930" i="1"/>
  <c r="H4930" i="1" s="1"/>
  <c r="M4930" i="1" s="1"/>
  <c r="F4922" i="1"/>
  <c r="G4922" i="1"/>
  <c r="H4922" i="1" s="1"/>
  <c r="M4922" i="1" s="1"/>
  <c r="F4914" i="1"/>
  <c r="G4914" i="1"/>
  <c r="H4914" i="1" s="1"/>
  <c r="M4914" i="1" s="1"/>
  <c r="F4906" i="1"/>
  <c r="G4906" i="1"/>
  <c r="F4898" i="1"/>
  <c r="G4898" i="1"/>
  <c r="H4898" i="1" s="1"/>
  <c r="M4898" i="1" s="1"/>
  <c r="F4890" i="1"/>
  <c r="G4890" i="1"/>
  <c r="H4890" i="1" s="1"/>
  <c r="M4890" i="1" s="1"/>
  <c r="F4882" i="1"/>
  <c r="G4882" i="1"/>
  <c r="H4882" i="1" s="1"/>
  <c r="M4882" i="1" s="1"/>
  <c r="F4874" i="1"/>
  <c r="G4874" i="1"/>
  <c r="F4866" i="1"/>
  <c r="G4866" i="1"/>
  <c r="H4866" i="1" s="1"/>
  <c r="M4866" i="1" s="1"/>
  <c r="F4858" i="1"/>
  <c r="G4858" i="1"/>
  <c r="H4858" i="1" s="1"/>
  <c r="M4858" i="1" s="1"/>
  <c r="F4850" i="1"/>
  <c r="G4850" i="1"/>
  <c r="H4850" i="1" s="1"/>
  <c r="M4850" i="1" s="1"/>
  <c r="F4842" i="1"/>
  <c r="G4842" i="1"/>
  <c r="F4834" i="1"/>
  <c r="G4834" i="1"/>
  <c r="H4834" i="1" s="1"/>
  <c r="M4834" i="1" s="1"/>
  <c r="F4826" i="1"/>
  <c r="G4826" i="1"/>
  <c r="H4826" i="1" s="1"/>
  <c r="M4826" i="1" s="1"/>
  <c r="F4818" i="1"/>
  <c r="G4818" i="1"/>
  <c r="H4818" i="1" s="1"/>
  <c r="M4818" i="1" s="1"/>
  <c r="F4810" i="1"/>
  <c r="G4810" i="1"/>
  <c r="F4802" i="1"/>
  <c r="G4802" i="1"/>
  <c r="H4802" i="1" s="1"/>
  <c r="M4802" i="1" s="1"/>
  <c r="F4794" i="1"/>
  <c r="G4794" i="1"/>
  <c r="H4794" i="1" s="1"/>
  <c r="M4794" i="1" s="1"/>
  <c r="F4786" i="1"/>
  <c r="G4786" i="1"/>
  <c r="H4786" i="1" s="1"/>
  <c r="M4786" i="1" s="1"/>
  <c r="F4778" i="1"/>
  <c r="G4778" i="1"/>
  <c r="F4770" i="1"/>
  <c r="G4770" i="1"/>
  <c r="H4770" i="1" s="1"/>
  <c r="M4770" i="1" s="1"/>
  <c r="F4762" i="1"/>
  <c r="G4762" i="1"/>
  <c r="H4762" i="1" s="1"/>
  <c r="M4762" i="1" s="1"/>
  <c r="F4754" i="1"/>
  <c r="G4754" i="1"/>
  <c r="H4754" i="1" s="1"/>
  <c r="M4754" i="1" s="1"/>
  <c r="F4746" i="1"/>
  <c r="G4746" i="1"/>
  <c r="F4738" i="1"/>
  <c r="G4738" i="1"/>
  <c r="H4738" i="1" s="1"/>
  <c r="M4738" i="1" s="1"/>
  <c r="F4730" i="1"/>
  <c r="G4730" i="1"/>
  <c r="H4730" i="1" s="1"/>
  <c r="M4730" i="1" s="1"/>
  <c r="F4722" i="1"/>
  <c r="G4722" i="1"/>
  <c r="H4722" i="1" s="1"/>
  <c r="M4722" i="1" s="1"/>
  <c r="F4714" i="1"/>
  <c r="G4714" i="1"/>
  <c r="F4706" i="1"/>
  <c r="G4706" i="1"/>
  <c r="H4706" i="1" s="1"/>
  <c r="M4706" i="1" s="1"/>
  <c r="F4698" i="1"/>
  <c r="G4698" i="1"/>
  <c r="H4698" i="1" s="1"/>
  <c r="M4698" i="1" s="1"/>
  <c r="F4690" i="1"/>
  <c r="G4690" i="1"/>
  <c r="H4690" i="1" s="1"/>
  <c r="M4690" i="1" s="1"/>
  <c r="F4682" i="1"/>
  <c r="G4682" i="1"/>
  <c r="F4674" i="1"/>
  <c r="G4674" i="1"/>
  <c r="H4674" i="1" s="1"/>
  <c r="M4674" i="1" s="1"/>
  <c r="F4666" i="1"/>
  <c r="G4666" i="1"/>
  <c r="H4666" i="1" s="1"/>
  <c r="M4666" i="1" s="1"/>
  <c r="F4658" i="1"/>
  <c r="G4658" i="1"/>
  <c r="H4658" i="1" s="1"/>
  <c r="M4658" i="1" s="1"/>
  <c r="F4650" i="1"/>
  <c r="G4650" i="1"/>
  <c r="F4642" i="1"/>
  <c r="G4642" i="1"/>
  <c r="H4642" i="1" s="1"/>
  <c r="M4642" i="1" s="1"/>
  <c r="F4634" i="1"/>
  <c r="G4634" i="1"/>
  <c r="H4634" i="1" s="1"/>
  <c r="M4634" i="1" s="1"/>
  <c r="F4626" i="1"/>
  <c r="G4626" i="1"/>
  <c r="H4626" i="1" s="1"/>
  <c r="M4626" i="1" s="1"/>
  <c r="F4618" i="1"/>
  <c r="G4618" i="1"/>
  <c r="F4610" i="1"/>
  <c r="G4610" i="1"/>
  <c r="H4610" i="1" s="1"/>
  <c r="M4610" i="1" s="1"/>
  <c r="F4602" i="1"/>
  <c r="G4602" i="1"/>
  <c r="H4602" i="1" s="1"/>
  <c r="M4602" i="1" s="1"/>
  <c r="F4594" i="1"/>
  <c r="G4594" i="1"/>
  <c r="H4594" i="1" s="1"/>
  <c r="M4594" i="1" s="1"/>
  <c r="F4586" i="1"/>
  <c r="G4586" i="1"/>
  <c r="F4578" i="1"/>
  <c r="G4578" i="1"/>
  <c r="H4578" i="1" s="1"/>
  <c r="M4578" i="1" s="1"/>
  <c r="F4570" i="1"/>
  <c r="G4570" i="1"/>
  <c r="H4570" i="1" s="1"/>
  <c r="M4570" i="1" s="1"/>
  <c r="F4562" i="1"/>
  <c r="G4562" i="1"/>
  <c r="H4562" i="1" s="1"/>
  <c r="M4562" i="1" s="1"/>
  <c r="F4554" i="1"/>
  <c r="G4554" i="1"/>
  <c r="F4546" i="1"/>
  <c r="G4546" i="1"/>
  <c r="H4546" i="1" s="1"/>
  <c r="M4546" i="1" s="1"/>
  <c r="F4538" i="1"/>
  <c r="G4538" i="1"/>
  <c r="H4538" i="1" s="1"/>
  <c r="M4538" i="1" s="1"/>
  <c r="F4530" i="1"/>
  <c r="G4530" i="1"/>
  <c r="H4530" i="1" s="1"/>
  <c r="M4530" i="1" s="1"/>
  <c r="F4522" i="1"/>
  <c r="G4522" i="1"/>
  <c r="F4514" i="1"/>
  <c r="G4514" i="1"/>
  <c r="H4514" i="1" s="1"/>
  <c r="M4514" i="1" s="1"/>
  <c r="F4506" i="1"/>
  <c r="G4506" i="1"/>
  <c r="H4506" i="1" s="1"/>
  <c r="M4506" i="1" s="1"/>
  <c r="F4498" i="1"/>
  <c r="G4498" i="1"/>
  <c r="H4498" i="1" s="1"/>
  <c r="M4498" i="1" s="1"/>
  <c r="F4490" i="1"/>
  <c r="G4490" i="1"/>
  <c r="F4482" i="1"/>
  <c r="G4482" i="1"/>
  <c r="H4482" i="1" s="1"/>
  <c r="M4482" i="1" s="1"/>
  <c r="F4474" i="1"/>
  <c r="G4474" i="1"/>
  <c r="H4474" i="1" s="1"/>
  <c r="M4474" i="1" s="1"/>
  <c r="F4466" i="1"/>
  <c r="G4466" i="1"/>
  <c r="H4466" i="1" s="1"/>
  <c r="M4466" i="1" s="1"/>
  <c r="F4458" i="1"/>
  <c r="G4458" i="1"/>
  <c r="F4450" i="1"/>
  <c r="G4450" i="1"/>
  <c r="H4450" i="1" s="1"/>
  <c r="M4450" i="1" s="1"/>
  <c r="F4442" i="1"/>
  <c r="G4442" i="1"/>
  <c r="H4442" i="1" s="1"/>
  <c r="M4442" i="1" s="1"/>
  <c r="F4434" i="1"/>
  <c r="G4434" i="1"/>
  <c r="H4434" i="1" s="1"/>
  <c r="M4434" i="1" s="1"/>
  <c r="F4426" i="1"/>
  <c r="G4426" i="1"/>
  <c r="H4426" i="1" s="1"/>
  <c r="M4426" i="1" s="1"/>
  <c r="F4418" i="1"/>
  <c r="G4418" i="1"/>
  <c r="H4418" i="1" s="1"/>
  <c r="M4418" i="1" s="1"/>
  <c r="F4410" i="1"/>
  <c r="G4410" i="1"/>
  <c r="H4410" i="1" s="1"/>
  <c r="M4410" i="1" s="1"/>
  <c r="F4402" i="1"/>
  <c r="G4402" i="1"/>
  <c r="H4402" i="1" s="1"/>
  <c r="M4402" i="1" s="1"/>
  <c r="F4394" i="1"/>
  <c r="G4394" i="1"/>
  <c r="F4386" i="1"/>
  <c r="G4386" i="1"/>
  <c r="H4386" i="1" s="1"/>
  <c r="M4386" i="1" s="1"/>
  <c r="F4378" i="1"/>
  <c r="G4378" i="1"/>
  <c r="H4378" i="1" s="1"/>
  <c r="M4378" i="1" s="1"/>
  <c r="F4370" i="1"/>
  <c r="G4370" i="1"/>
  <c r="H4370" i="1" s="1"/>
  <c r="M4370" i="1" s="1"/>
  <c r="F4362" i="1"/>
  <c r="G4362" i="1"/>
  <c r="F4354" i="1"/>
  <c r="G4354" i="1"/>
  <c r="H4354" i="1" s="1"/>
  <c r="M4354" i="1" s="1"/>
  <c r="F4346" i="1"/>
  <c r="G4346" i="1"/>
  <c r="H4346" i="1" s="1"/>
  <c r="M4346" i="1" s="1"/>
  <c r="F4338" i="1"/>
  <c r="G4338" i="1"/>
  <c r="H4338" i="1" s="1"/>
  <c r="M4338" i="1" s="1"/>
  <c r="F4330" i="1"/>
  <c r="G4330" i="1"/>
  <c r="F4322" i="1"/>
  <c r="G4322" i="1"/>
  <c r="H4322" i="1" s="1"/>
  <c r="M4322" i="1" s="1"/>
  <c r="F4314" i="1"/>
  <c r="G4314" i="1"/>
  <c r="H4314" i="1" s="1"/>
  <c r="M4314" i="1" s="1"/>
  <c r="F4306" i="1"/>
  <c r="G4306" i="1"/>
  <c r="H4306" i="1" s="1"/>
  <c r="M4306" i="1" s="1"/>
  <c r="F4298" i="1"/>
  <c r="G4298" i="1"/>
  <c r="F4290" i="1"/>
  <c r="G4290" i="1"/>
  <c r="H4290" i="1" s="1"/>
  <c r="M4290" i="1" s="1"/>
  <c r="F4282" i="1"/>
  <c r="G4282" i="1"/>
  <c r="H4282" i="1" s="1"/>
  <c r="M4282" i="1" s="1"/>
  <c r="F4274" i="1"/>
  <c r="G4274" i="1"/>
  <c r="H4274" i="1" s="1"/>
  <c r="M4274" i="1" s="1"/>
  <c r="F4266" i="1"/>
  <c r="G4266" i="1"/>
  <c r="F4258" i="1"/>
  <c r="G4258" i="1"/>
  <c r="H4258" i="1" s="1"/>
  <c r="M4258" i="1" s="1"/>
  <c r="F4250" i="1"/>
  <c r="G4250" i="1"/>
  <c r="H4250" i="1" s="1"/>
  <c r="M4250" i="1" s="1"/>
  <c r="F4242" i="1"/>
  <c r="G4242" i="1"/>
  <c r="H4242" i="1" s="1"/>
  <c r="M4242" i="1" s="1"/>
  <c r="F4234" i="1"/>
  <c r="G4234" i="1"/>
  <c r="F4226" i="1"/>
  <c r="G4226" i="1"/>
  <c r="H4226" i="1" s="1"/>
  <c r="M4226" i="1" s="1"/>
  <c r="F4218" i="1"/>
  <c r="G4218" i="1"/>
  <c r="H4218" i="1" s="1"/>
  <c r="M4218" i="1" s="1"/>
  <c r="F4210" i="1"/>
  <c r="G4210" i="1"/>
  <c r="H4210" i="1" s="1"/>
  <c r="M4210" i="1" s="1"/>
  <c r="F4202" i="1"/>
  <c r="G4202" i="1"/>
  <c r="F4194" i="1"/>
  <c r="G4194" i="1"/>
  <c r="H4194" i="1" s="1"/>
  <c r="M4194" i="1" s="1"/>
  <c r="F4186" i="1"/>
  <c r="G4186" i="1"/>
  <c r="H4186" i="1" s="1"/>
  <c r="M4186" i="1" s="1"/>
  <c r="F4178" i="1"/>
  <c r="G4178" i="1"/>
  <c r="H4178" i="1" s="1"/>
  <c r="M4178" i="1" s="1"/>
  <c r="F4170" i="1"/>
  <c r="G4170" i="1"/>
  <c r="F4162" i="1"/>
  <c r="G4162" i="1"/>
  <c r="H4162" i="1" s="1"/>
  <c r="M4162" i="1" s="1"/>
  <c r="F4154" i="1"/>
  <c r="G4154" i="1"/>
  <c r="H4154" i="1" s="1"/>
  <c r="M4154" i="1" s="1"/>
  <c r="F4146" i="1"/>
  <c r="G4146" i="1"/>
  <c r="H4146" i="1" s="1"/>
  <c r="M4146" i="1" s="1"/>
  <c r="F4138" i="1"/>
  <c r="G4138" i="1"/>
  <c r="F4130" i="1"/>
  <c r="G4130" i="1"/>
  <c r="H4130" i="1" s="1"/>
  <c r="M4130" i="1" s="1"/>
  <c r="F4122" i="1"/>
  <c r="G4122" i="1"/>
  <c r="H4122" i="1" s="1"/>
  <c r="M4122" i="1" s="1"/>
  <c r="F4114" i="1"/>
  <c r="G4114" i="1"/>
  <c r="H4114" i="1" s="1"/>
  <c r="M4114" i="1" s="1"/>
  <c r="F4106" i="1"/>
  <c r="G4106" i="1"/>
  <c r="F4098" i="1"/>
  <c r="G4098" i="1"/>
  <c r="H4098" i="1" s="1"/>
  <c r="M4098" i="1" s="1"/>
  <c r="F4090" i="1"/>
  <c r="G4090" i="1"/>
  <c r="H4090" i="1" s="1"/>
  <c r="M4090" i="1" s="1"/>
  <c r="F4082" i="1"/>
  <c r="G4082" i="1"/>
  <c r="H4082" i="1" s="1"/>
  <c r="M4082" i="1" s="1"/>
  <c r="F4074" i="1"/>
  <c r="G4074" i="1"/>
  <c r="F4066" i="1"/>
  <c r="G4066" i="1"/>
  <c r="H4066" i="1" s="1"/>
  <c r="M4066" i="1" s="1"/>
  <c r="F4058" i="1"/>
  <c r="G4058" i="1"/>
  <c r="H4058" i="1" s="1"/>
  <c r="M4058" i="1" s="1"/>
  <c r="F4050" i="1"/>
  <c r="G4050" i="1"/>
  <c r="H4050" i="1" s="1"/>
  <c r="M4050" i="1" s="1"/>
  <c r="F4042" i="1"/>
  <c r="G4042" i="1"/>
  <c r="F4034" i="1"/>
  <c r="G4034" i="1"/>
  <c r="H4034" i="1" s="1"/>
  <c r="M4034" i="1" s="1"/>
  <c r="F4026" i="1"/>
  <c r="G4026" i="1"/>
  <c r="H4026" i="1" s="1"/>
  <c r="M4026" i="1" s="1"/>
  <c r="F4018" i="1"/>
  <c r="G4018" i="1"/>
  <c r="H4018" i="1" s="1"/>
  <c r="M4018" i="1" s="1"/>
  <c r="F4010" i="1"/>
  <c r="G4010" i="1"/>
  <c r="F4002" i="1"/>
  <c r="G4002" i="1"/>
  <c r="H4002" i="1" s="1"/>
  <c r="M4002" i="1" s="1"/>
  <c r="F3994" i="1"/>
  <c r="G3994" i="1"/>
  <c r="H3994" i="1" s="1"/>
  <c r="M3994" i="1" s="1"/>
  <c r="F3986" i="1"/>
  <c r="G3986" i="1"/>
  <c r="H3986" i="1" s="1"/>
  <c r="M3986" i="1" s="1"/>
  <c r="F3978" i="1"/>
  <c r="G3978" i="1"/>
  <c r="F3970" i="1"/>
  <c r="G3970" i="1"/>
  <c r="H3970" i="1" s="1"/>
  <c r="M3970" i="1" s="1"/>
  <c r="F3962" i="1"/>
  <c r="G3962" i="1"/>
  <c r="H3962" i="1" s="1"/>
  <c r="M3962" i="1" s="1"/>
  <c r="F3954" i="1"/>
  <c r="G3954" i="1"/>
  <c r="H3954" i="1" s="1"/>
  <c r="M3954" i="1" s="1"/>
  <c r="F3946" i="1"/>
  <c r="G3946" i="1"/>
  <c r="F3938" i="1"/>
  <c r="G3938" i="1"/>
  <c r="H3938" i="1" s="1"/>
  <c r="M3938" i="1" s="1"/>
  <c r="F3930" i="1"/>
  <c r="G3930" i="1"/>
  <c r="H3930" i="1" s="1"/>
  <c r="M3930" i="1" s="1"/>
  <c r="F3922" i="1"/>
  <c r="G3922" i="1"/>
  <c r="H3922" i="1" s="1"/>
  <c r="M3922" i="1" s="1"/>
  <c r="F3914" i="1"/>
  <c r="G3914" i="1"/>
  <c r="F3906" i="1"/>
  <c r="G3906" i="1"/>
  <c r="H3906" i="1" s="1"/>
  <c r="M3906" i="1" s="1"/>
  <c r="F3898" i="1"/>
  <c r="G3898" i="1"/>
  <c r="H3898" i="1" s="1"/>
  <c r="M3898" i="1" s="1"/>
  <c r="F3890" i="1"/>
  <c r="G3890" i="1"/>
  <c r="H3890" i="1" s="1"/>
  <c r="M3890" i="1" s="1"/>
  <c r="F3882" i="1"/>
  <c r="G3882" i="1"/>
  <c r="F3874" i="1"/>
  <c r="G3874" i="1"/>
  <c r="H3874" i="1" s="1"/>
  <c r="M3874" i="1" s="1"/>
  <c r="F3866" i="1"/>
  <c r="G3866" i="1"/>
  <c r="H3866" i="1" s="1"/>
  <c r="M3866" i="1" s="1"/>
  <c r="F3858" i="1"/>
  <c r="G3858" i="1"/>
  <c r="H3858" i="1" s="1"/>
  <c r="M3858" i="1" s="1"/>
  <c r="F3850" i="1"/>
  <c r="G3850" i="1"/>
  <c r="F3842" i="1"/>
  <c r="G3842" i="1"/>
  <c r="H3842" i="1" s="1"/>
  <c r="M3842" i="1" s="1"/>
  <c r="F3834" i="1"/>
  <c r="G3834" i="1"/>
  <c r="H3834" i="1" s="1"/>
  <c r="M3834" i="1" s="1"/>
  <c r="F3826" i="1"/>
  <c r="G3826" i="1"/>
  <c r="H3826" i="1" s="1"/>
  <c r="M3826" i="1" s="1"/>
  <c r="F3818" i="1"/>
  <c r="G3818" i="1"/>
  <c r="F3810" i="1"/>
  <c r="G3810" i="1"/>
  <c r="H3810" i="1" s="1"/>
  <c r="M3810" i="1" s="1"/>
  <c r="F3802" i="1"/>
  <c r="G3802" i="1"/>
  <c r="H3802" i="1" s="1"/>
  <c r="M3802" i="1" s="1"/>
  <c r="F3794" i="1"/>
  <c r="G3794" i="1"/>
  <c r="H3794" i="1" s="1"/>
  <c r="M3794" i="1" s="1"/>
  <c r="F3786" i="1"/>
  <c r="G3786" i="1"/>
  <c r="F3778" i="1"/>
  <c r="G3778" i="1"/>
  <c r="H3778" i="1" s="1"/>
  <c r="M3778" i="1" s="1"/>
  <c r="F3770" i="1"/>
  <c r="G3770" i="1"/>
  <c r="H3770" i="1" s="1"/>
  <c r="M3770" i="1" s="1"/>
  <c r="F3762" i="1"/>
  <c r="G3762" i="1"/>
  <c r="H3762" i="1" s="1"/>
  <c r="M3762" i="1" s="1"/>
  <c r="F3754" i="1"/>
  <c r="G3754" i="1"/>
  <c r="F3746" i="1"/>
  <c r="G3746" i="1"/>
  <c r="H3746" i="1" s="1"/>
  <c r="M3746" i="1" s="1"/>
  <c r="F3738" i="1"/>
  <c r="G3738" i="1"/>
  <c r="H3738" i="1" s="1"/>
  <c r="M3738" i="1" s="1"/>
  <c r="F3730" i="1"/>
  <c r="G3730" i="1"/>
  <c r="H3730" i="1" s="1"/>
  <c r="M3730" i="1" s="1"/>
  <c r="F3722" i="1"/>
  <c r="G3722" i="1"/>
  <c r="F3714" i="1"/>
  <c r="G3714" i="1"/>
  <c r="H3714" i="1" s="1"/>
  <c r="M3714" i="1" s="1"/>
  <c r="F3706" i="1"/>
  <c r="G3706" i="1"/>
  <c r="H3706" i="1" s="1"/>
  <c r="M3706" i="1" s="1"/>
  <c r="F3698" i="1"/>
  <c r="G3698" i="1"/>
  <c r="H3698" i="1" s="1"/>
  <c r="M3698" i="1" s="1"/>
  <c r="F3690" i="1"/>
  <c r="G3690" i="1"/>
  <c r="F3682" i="1"/>
  <c r="G3682" i="1"/>
  <c r="H3682" i="1" s="1"/>
  <c r="M3682" i="1" s="1"/>
  <c r="F3674" i="1"/>
  <c r="G3674" i="1"/>
  <c r="H3674" i="1" s="1"/>
  <c r="M3674" i="1" s="1"/>
  <c r="F3666" i="1"/>
  <c r="G3666" i="1"/>
  <c r="H3666" i="1" s="1"/>
  <c r="M3666" i="1" s="1"/>
  <c r="F3658" i="1"/>
  <c r="G3658" i="1"/>
  <c r="F3650" i="1"/>
  <c r="G3650" i="1"/>
  <c r="H3650" i="1" s="1"/>
  <c r="M3650" i="1" s="1"/>
  <c r="F3642" i="1"/>
  <c r="G3642" i="1"/>
  <c r="H3642" i="1" s="1"/>
  <c r="M3642" i="1" s="1"/>
  <c r="F3634" i="1"/>
  <c r="G3634" i="1"/>
  <c r="H3634" i="1" s="1"/>
  <c r="M3634" i="1" s="1"/>
  <c r="F3626" i="1"/>
  <c r="G3626" i="1"/>
  <c r="F3618" i="1"/>
  <c r="G3618" i="1"/>
  <c r="H3618" i="1" s="1"/>
  <c r="M3618" i="1" s="1"/>
  <c r="F3610" i="1"/>
  <c r="G3610" i="1"/>
  <c r="H3610" i="1" s="1"/>
  <c r="M3610" i="1" s="1"/>
  <c r="F3602" i="1"/>
  <c r="G3602" i="1"/>
  <c r="H3602" i="1" s="1"/>
  <c r="M3602" i="1" s="1"/>
  <c r="F3594" i="1"/>
  <c r="G3594" i="1"/>
  <c r="F3586" i="1"/>
  <c r="G3586" i="1"/>
  <c r="H3586" i="1" s="1"/>
  <c r="M3586" i="1" s="1"/>
  <c r="F3578" i="1"/>
  <c r="G3578" i="1"/>
  <c r="H3578" i="1" s="1"/>
  <c r="M3578" i="1" s="1"/>
  <c r="F3570" i="1"/>
  <c r="G3570" i="1"/>
  <c r="H3570" i="1" s="1"/>
  <c r="M3570" i="1" s="1"/>
  <c r="F3562" i="1"/>
  <c r="G3562" i="1"/>
  <c r="F3554" i="1"/>
  <c r="G3554" i="1"/>
  <c r="H3554" i="1" s="1"/>
  <c r="M3554" i="1" s="1"/>
  <c r="F3546" i="1"/>
  <c r="G3546" i="1"/>
  <c r="H3546" i="1" s="1"/>
  <c r="M3546" i="1" s="1"/>
  <c r="F3538" i="1"/>
  <c r="G3538" i="1"/>
  <c r="H3538" i="1" s="1"/>
  <c r="M3538" i="1" s="1"/>
  <c r="F3530" i="1"/>
  <c r="G3530" i="1"/>
  <c r="F3522" i="1"/>
  <c r="G3522" i="1"/>
  <c r="H3522" i="1" s="1"/>
  <c r="M3522" i="1" s="1"/>
  <c r="F3514" i="1"/>
  <c r="G3514" i="1"/>
  <c r="H3514" i="1" s="1"/>
  <c r="M3514" i="1" s="1"/>
  <c r="F3506" i="1"/>
  <c r="G3506" i="1"/>
  <c r="H3506" i="1" s="1"/>
  <c r="M3506" i="1" s="1"/>
  <c r="F3498" i="1"/>
  <c r="G3498" i="1"/>
  <c r="F3490" i="1"/>
  <c r="G3490" i="1"/>
  <c r="H3490" i="1" s="1"/>
  <c r="M3490" i="1" s="1"/>
  <c r="F3482" i="1"/>
  <c r="G3482" i="1"/>
  <c r="H3482" i="1" s="1"/>
  <c r="M3482" i="1" s="1"/>
  <c r="F3474" i="1"/>
  <c r="G3474" i="1"/>
  <c r="H3474" i="1" s="1"/>
  <c r="M3474" i="1" s="1"/>
  <c r="F3466" i="1"/>
  <c r="G3466" i="1"/>
  <c r="F3458" i="1"/>
  <c r="G3458" i="1"/>
  <c r="H3458" i="1" s="1"/>
  <c r="M3458" i="1" s="1"/>
  <c r="F3450" i="1"/>
  <c r="G3450" i="1"/>
  <c r="H3450" i="1" s="1"/>
  <c r="M3450" i="1" s="1"/>
  <c r="F3442" i="1"/>
  <c r="G3442" i="1"/>
  <c r="H3442" i="1" s="1"/>
  <c r="M3442" i="1" s="1"/>
  <c r="F3434" i="1"/>
  <c r="G3434" i="1"/>
  <c r="F3426" i="1"/>
  <c r="G3426" i="1"/>
  <c r="H3426" i="1" s="1"/>
  <c r="M3426" i="1" s="1"/>
  <c r="F3418" i="1"/>
  <c r="G3418" i="1"/>
  <c r="H3418" i="1" s="1"/>
  <c r="M3418" i="1" s="1"/>
  <c r="F3410" i="1"/>
  <c r="G3410" i="1"/>
  <c r="H3410" i="1" s="1"/>
  <c r="M3410" i="1" s="1"/>
  <c r="F3402" i="1"/>
  <c r="G3402" i="1"/>
  <c r="F3394" i="1"/>
  <c r="G3394" i="1"/>
  <c r="H3394" i="1" s="1"/>
  <c r="M3394" i="1" s="1"/>
  <c r="F3386" i="1"/>
  <c r="G3386" i="1"/>
  <c r="H3386" i="1" s="1"/>
  <c r="M3386" i="1" s="1"/>
  <c r="F3378" i="1"/>
  <c r="G3378" i="1"/>
  <c r="H3378" i="1" s="1"/>
  <c r="M3378" i="1" s="1"/>
  <c r="F3370" i="1"/>
  <c r="G3370" i="1"/>
  <c r="F3362" i="1"/>
  <c r="G3362" i="1"/>
  <c r="H3362" i="1" s="1"/>
  <c r="M3362" i="1" s="1"/>
  <c r="F3354" i="1"/>
  <c r="G3354" i="1"/>
  <c r="H3354" i="1" s="1"/>
  <c r="M3354" i="1" s="1"/>
  <c r="F3346" i="1"/>
  <c r="G3346" i="1"/>
  <c r="H3346" i="1" s="1"/>
  <c r="M3346" i="1" s="1"/>
  <c r="F3338" i="1"/>
  <c r="G3338" i="1"/>
  <c r="F3330" i="1"/>
  <c r="G3330" i="1"/>
  <c r="H3330" i="1" s="1"/>
  <c r="M3330" i="1" s="1"/>
  <c r="F3322" i="1"/>
  <c r="G3322" i="1"/>
  <c r="H3322" i="1" s="1"/>
  <c r="M3322" i="1" s="1"/>
  <c r="F3314" i="1"/>
  <c r="G3314" i="1"/>
  <c r="H3314" i="1" s="1"/>
  <c r="M3314" i="1" s="1"/>
  <c r="F3306" i="1"/>
  <c r="G3306" i="1"/>
  <c r="F3298" i="1"/>
  <c r="G3298" i="1"/>
  <c r="H3298" i="1" s="1"/>
  <c r="M3298" i="1" s="1"/>
  <c r="F3290" i="1"/>
  <c r="G3290" i="1"/>
  <c r="H3290" i="1" s="1"/>
  <c r="M3290" i="1" s="1"/>
  <c r="F3282" i="1"/>
  <c r="G3282" i="1"/>
  <c r="H3282" i="1" s="1"/>
  <c r="M3282" i="1" s="1"/>
  <c r="F3274" i="1"/>
  <c r="G3274" i="1"/>
  <c r="F3266" i="1"/>
  <c r="G3266" i="1"/>
  <c r="H3266" i="1" s="1"/>
  <c r="M3266" i="1" s="1"/>
  <c r="F3258" i="1"/>
  <c r="G3258" i="1"/>
  <c r="H3258" i="1" s="1"/>
  <c r="M3258" i="1" s="1"/>
  <c r="F3250" i="1"/>
  <c r="G3250" i="1"/>
  <c r="H3250" i="1" s="1"/>
  <c r="M3250" i="1" s="1"/>
  <c r="F3242" i="1"/>
  <c r="G3242" i="1"/>
  <c r="F3234" i="1"/>
  <c r="G3234" i="1"/>
  <c r="H3234" i="1" s="1"/>
  <c r="M3234" i="1" s="1"/>
  <c r="F3226" i="1"/>
  <c r="G3226" i="1"/>
  <c r="H3226" i="1" s="1"/>
  <c r="M3226" i="1" s="1"/>
  <c r="F3218" i="1"/>
  <c r="G3218" i="1"/>
  <c r="H3218" i="1" s="1"/>
  <c r="M3218" i="1" s="1"/>
  <c r="F3210" i="1"/>
  <c r="G3210" i="1"/>
  <c r="F3202" i="1"/>
  <c r="G3202" i="1"/>
  <c r="H3202" i="1" s="1"/>
  <c r="M3202" i="1" s="1"/>
  <c r="F3194" i="1"/>
  <c r="G3194" i="1"/>
  <c r="H3194" i="1" s="1"/>
  <c r="M3194" i="1" s="1"/>
  <c r="F3186" i="1"/>
  <c r="G3186" i="1"/>
  <c r="H3186" i="1" s="1"/>
  <c r="M3186" i="1" s="1"/>
  <c r="F3178" i="1"/>
  <c r="G3178" i="1"/>
  <c r="F3170" i="1"/>
  <c r="G3170" i="1"/>
  <c r="H3170" i="1" s="1"/>
  <c r="M3170" i="1" s="1"/>
  <c r="F3162" i="1"/>
  <c r="G3162" i="1"/>
  <c r="H3162" i="1" s="1"/>
  <c r="M3162" i="1" s="1"/>
  <c r="F3154" i="1"/>
  <c r="G3154" i="1"/>
  <c r="H3154" i="1" s="1"/>
  <c r="M3154" i="1" s="1"/>
  <c r="F3146" i="1"/>
  <c r="G3146" i="1"/>
  <c r="F3138" i="1"/>
  <c r="G3138" i="1"/>
  <c r="H3138" i="1" s="1"/>
  <c r="M3138" i="1" s="1"/>
  <c r="F3130" i="1"/>
  <c r="G3130" i="1"/>
  <c r="H3130" i="1" s="1"/>
  <c r="M3130" i="1" s="1"/>
  <c r="F3122" i="1"/>
  <c r="G3122" i="1"/>
  <c r="H3122" i="1" s="1"/>
  <c r="M3122" i="1" s="1"/>
  <c r="F3114" i="1"/>
  <c r="G3114" i="1"/>
  <c r="F3106" i="1"/>
  <c r="G3106" i="1"/>
  <c r="H3106" i="1" s="1"/>
  <c r="M3106" i="1" s="1"/>
  <c r="F3098" i="1"/>
  <c r="G3098" i="1"/>
  <c r="H3098" i="1" s="1"/>
  <c r="M3098" i="1" s="1"/>
  <c r="F3090" i="1"/>
  <c r="G3090" i="1"/>
  <c r="H3090" i="1" s="1"/>
  <c r="M3090" i="1" s="1"/>
  <c r="F3082" i="1"/>
  <c r="G3082" i="1"/>
  <c r="F3074" i="1"/>
  <c r="G3074" i="1"/>
  <c r="H3074" i="1" s="1"/>
  <c r="M3074" i="1" s="1"/>
  <c r="F3066" i="1"/>
  <c r="G3066" i="1"/>
  <c r="H3066" i="1" s="1"/>
  <c r="M3066" i="1" s="1"/>
  <c r="F3058" i="1"/>
  <c r="G3058" i="1"/>
  <c r="H3058" i="1" s="1"/>
  <c r="M3058" i="1" s="1"/>
  <c r="F3050" i="1"/>
  <c r="G3050" i="1"/>
  <c r="F3042" i="1"/>
  <c r="G3042" i="1"/>
  <c r="H3042" i="1" s="1"/>
  <c r="M3042" i="1" s="1"/>
  <c r="F3034" i="1"/>
  <c r="G3034" i="1"/>
  <c r="H3034" i="1" s="1"/>
  <c r="M3034" i="1" s="1"/>
  <c r="F3026" i="1"/>
  <c r="G3026" i="1"/>
  <c r="H3026" i="1" s="1"/>
  <c r="M3026" i="1" s="1"/>
  <c r="F3018" i="1"/>
  <c r="G3018" i="1"/>
  <c r="F3010" i="1"/>
  <c r="G3010" i="1"/>
  <c r="H3010" i="1" s="1"/>
  <c r="M3010" i="1" s="1"/>
  <c r="F3002" i="1"/>
  <c r="G3002" i="1"/>
  <c r="H3002" i="1" s="1"/>
  <c r="M3002" i="1" s="1"/>
  <c r="F2994" i="1"/>
  <c r="G2994" i="1"/>
  <c r="H2994" i="1" s="1"/>
  <c r="M2994" i="1" s="1"/>
  <c r="F2986" i="1"/>
  <c r="G2986" i="1"/>
  <c r="F2978" i="1"/>
  <c r="G2978" i="1"/>
  <c r="H2978" i="1" s="1"/>
  <c r="M2978" i="1" s="1"/>
  <c r="F2970" i="1"/>
  <c r="G2970" i="1"/>
  <c r="H2970" i="1" s="1"/>
  <c r="M2970" i="1" s="1"/>
  <c r="F2962" i="1"/>
  <c r="G2962" i="1"/>
  <c r="H2962" i="1" s="1"/>
  <c r="M2962" i="1" s="1"/>
  <c r="F2954" i="1"/>
  <c r="G2954" i="1"/>
  <c r="F2946" i="1"/>
  <c r="G2946" i="1"/>
  <c r="H2946" i="1" s="1"/>
  <c r="M2946" i="1" s="1"/>
  <c r="F2938" i="1"/>
  <c r="G2938" i="1"/>
  <c r="H2938" i="1" s="1"/>
  <c r="M2938" i="1" s="1"/>
  <c r="F2930" i="1"/>
  <c r="G2930" i="1"/>
  <c r="H2930" i="1" s="1"/>
  <c r="M2930" i="1" s="1"/>
  <c r="F2922" i="1"/>
  <c r="G2922" i="1"/>
  <c r="F2914" i="1"/>
  <c r="G2914" i="1"/>
  <c r="H2914" i="1" s="1"/>
  <c r="M2914" i="1" s="1"/>
  <c r="F2906" i="1"/>
  <c r="G2906" i="1"/>
  <c r="H2906" i="1" s="1"/>
  <c r="M2906" i="1" s="1"/>
  <c r="F2898" i="1"/>
  <c r="G2898" i="1"/>
  <c r="H2898" i="1" s="1"/>
  <c r="M2898" i="1" s="1"/>
  <c r="F2890" i="1"/>
  <c r="G2890" i="1"/>
  <c r="F2882" i="1"/>
  <c r="G2882" i="1"/>
  <c r="H2882" i="1" s="1"/>
  <c r="M2882" i="1" s="1"/>
  <c r="F2874" i="1"/>
  <c r="G2874" i="1"/>
  <c r="H2874" i="1" s="1"/>
  <c r="M2874" i="1" s="1"/>
  <c r="F2866" i="1"/>
  <c r="G2866" i="1"/>
  <c r="H2866" i="1" s="1"/>
  <c r="M2866" i="1" s="1"/>
  <c r="F2858" i="1"/>
  <c r="G2858" i="1"/>
  <c r="F2850" i="1"/>
  <c r="G2850" i="1"/>
  <c r="H2850" i="1" s="1"/>
  <c r="M2850" i="1" s="1"/>
  <c r="F2842" i="1"/>
  <c r="G2842" i="1"/>
  <c r="H2842" i="1" s="1"/>
  <c r="M2842" i="1" s="1"/>
  <c r="F2834" i="1"/>
  <c r="G2834" i="1"/>
  <c r="H2834" i="1" s="1"/>
  <c r="M2834" i="1" s="1"/>
  <c r="F2826" i="1"/>
  <c r="G2826" i="1"/>
  <c r="F2818" i="1"/>
  <c r="G2818" i="1"/>
  <c r="H2818" i="1" s="1"/>
  <c r="M2818" i="1" s="1"/>
  <c r="F2810" i="1"/>
  <c r="G2810" i="1"/>
  <c r="H2810" i="1" s="1"/>
  <c r="M2810" i="1" s="1"/>
  <c r="F2802" i="1"/>
  <c r="G2802" i="1"/>
  <c r="H2802" i="1" s="1"/>
  <c r="M2802" i="1" s="1"/>
  <c r="F2794" i="1"/>
  <c r="G2794" i="1"/>
  <c r="F2786" i="1"/>
  <c r="G2786" i="1"/>
  <c r="H2786" i="1" s="1"/>
  <c r="M2786" i="1" s="1"/>
  <c r="F2778" i="1"/>
  <c r="G2778" i="1"/>
  <c r="H2778" i="1" s="1"/>
  <c r="M2778" i="1" s="1"/>
  <c r="F2770" i="1"/>
  <c r="G2770" i="1"/>
  <c r="H2770" i="1" s="1"/>
  <c r="M2770" i="1" s="1"/>
  <c r="F2762" i="1"/>
  <c r="G2762" i="1"/>
  <c r="F2754" i="1"/>
  <c r="G2754" i="1"/>
  <c r="H2754" i="1" s="1"/>
  <c r="M2754" i="1" s="1"/>
  <c r="F2746" i="1"/>
  <c r="G2746" i="1"/>
  <c r="H2746" i="1" s="1"/>
  <c r="M2746" i="1" s="1"/>
  <c r="F2738" i="1"/>
  <c r="G2738" i="1"/>
  <c r="H2738" i="1" s="1"/>
  <c r="M2738" i="1" s="1"/>
  <c r="F2730" i="1"/>
  <c r="G2730" i="1"/>
  <c r="F2722" i="1"/>
  <c r="G2722" i="1"/>
  <c r="H2722" i="1" s="1"/>
  <c r="M2722" i="1" s="1"/>
  <c r="F2714" i="1"/>
  <c r="G2714" i="1"/>
  <c r="H2714" i="1" s="1"/>
  <c r="M2714" i="1" s="1"/>
  <c r="F2706" i="1"/>
  <c r="G2706" i="1"/>
  <c r="H2706" i="1" s="1"/>
  <c r="M2706" i="1" s="1"/>
  <c r="F2698" i="1"/>
  <c r="G2698" i="1"/>
  <c r="F2690" i="1"/>
  <c r="G2690" i="1"/>
  <c r="H2690" i="1" s="1"/>
  <c r="M2690" i="1" s="1"/>
  <c r="F2682" i="1"/>
  <c r="G2682" i="1"/>
  <c r="H2682" i="1" s="1"/>
  <c r="M2682" i="1" s="1"/>
  <c r="F2674" i="1"/>
  <c r="G2674" i="1"/>
  <c r="H2674" i="1" s="1"/>
  <c r="M2674" i="1" s="1"/>
  <c r="F2666" i="1"/>
  <c r="G2666" i="1"/>
  <c r="F2658" i="1"/>
  <c r="G2658" i="1"/>
  <c r="H2658" i="1" s="1"/>
  <c r="M2658" i="1" s="1"/>
  <c r="F2650" i="1"/>
  <c r="G2650" i="1"/>
  <c r="H2650" i="1" s="1"/>
  <c r="M2650" i="1" s="1"/>
  <c r="F2642" i="1"/>
  <c r="G2642" i="1"/>
  <c r="H2642" i="1" s="1"/>
  <c r="M2642" i="1" s="1"/>
  <c r="F2634" i="1"/>
  <c r="G2634" i="1"/>
  <c r="F2626" i="1"/>
  <c r="G2626" i="1"/>
  <c r="H2626" i="1" s="1"/>
  <c r="M2626" i="1" s="1"/>
  <c r="F2618" i="1"/>
  <c r="G2618" i="1"/>
  <c r="H2618" i="1" s="1"/>
  <c r="M2618" i="1" s="1"/>
  <c r="F2610" i="1"/>
  <c r="G2610" i="1"/>
  <c r="H2610" i="1" s="1"/>
  <c r="M2610" i="1" s="1"/>
  <c r="F2602" i="1"/>
  <c r="G2602" i="1"/>
  <c r="F2594" i="1"/>
  <c r="G2594" i="1"/>
  <c r="H2594" i="1" s="1"/>
  <c r="M2594" i="1" s="1"/>
  <c r="F2586" i="1"/>
  <c r="G2586" i="1"/>
  <c r="H2586" i="1" s="1"/>
  <c r="M2586" i="1" s="1"/>
  <c r="F2578" i="1"/>
  <c r="G2578" i="1"/>
  <c r="H2578" i="1" s="1"/>
  <c r="M2578" i="1" s="1"/>
  <c r="F2570" i="1"/>
  <c r="G2570" i="1"/>
  <c r="F2562" i="1"/>
  <c r="G2562" i="1"/>
  <c r="H2562" i="1" s="1"/>
  <c r="M2562" i="1" s="1"/>
  <c r="F2554" i="1"/>
  <c r="G2554" i="1"/>
  <c r="H2554" i="1" s="1"/>
  <c r="M2554" i="1" s="1"/>
  <c r="F2546" i="1"/>
  <c r="G2546" i="1"/>
  <c r="H2546" i="1" s="1"/>
  <c r="M2546" i="1" s="1"/>
  <c r="F2538" i="1"/>
  <c r="G2538" i="1"/>
  <c r="F2530" i="1"/>
  <c r="G2530" i="1"/>
  <c r="H2530" i="1" s="1"/>
  <c r="M2530" i="1" s="1"/>
  <c r="F2522" i="1"/>
  <c r="G2522" i="1"/>
  <c r="H2522" i="1" s="1"/>
  <c r="M2522" i="1" s="1"/>
  <c r="F2514" i="1"/>
  <c r="G2514" i="1"/>
  <c r="H2514" i="1" s="1"/>
  <c r="M2514" i="1" s="1"/>
  <c r="F2506" i="1"/>
  <c r="G2506" i="1"/>
  <c r="F2498" i="1"/>
  <c r="G2498" i="1"/>
  <c r="H2498" i="1" s="1"/>
  <c r="M2498" i="1" s="1"/>
  <c r="F2490" i="1"/>
  <c r="G2490" i="1"/>
  <c r="H2490" i="1" s="1"/>
  <c r="M2490" i="1" s="1"/>
  <c r="F2482" i="1"/>
  <c r="G2482" i="1"/>
  <c r="H2482" i="1" s="1"/>
  <c r="M2482" i="1" s="1"/>
  <c r="F2474" i="1"/>
  <c r="G2474" i="1"/>
  <c r="F2466" i="1"/>
  <c r="G2466" i="1"/>
  <c r="H2466" i="1" s="1"/>
  <c r="M2466" i="1" s="1"/>
  <c r="F2458" i="1"/>
  <c r="G2458" i="1"/>
  <c r="H2458" i="1" s="1"/>
  <c r="M2458" i="1" s="1"/>
  <c r="F2450" i="1"/>
  <c r="G2450" i="1"/>
  <c r="H2450" i="1" s="1"/>
  <c r="M2450" i="1" s="1"/>
  <c r="F2442" i="1"/>
  <c r="G2442" i="1"/>
  <c r="F2434" i="1"/>
  <c r="G2434" i="1"/>
  <c r="H2434" i="1" s="1"/>
  <c r="M2434" i="1" s="1"/>
  <c r="F2426" i="1"/>
  <c r="G2426" i="1"/>
  <c r="H2426" i="1" s="1"/>
  <c r="M2426" i="1" s="1"/>
  <c r="F2418" i="1"/>
  <c r="G2418" i="1"/>
  <c r="H2418" i="1" s="1"/>
  <c r="M2418" i="1" s="1"/>
  <c r="F2410" i="1"/>
  <c r="G2410" i="1"/>
  <c r="F2402" i="1"/>
  <c r="G2402" i="1"/>
  <c r="H2402" i="1" s="1"/>
  <c r="M2402" i="1" s="1"/>
  <c r="F2394" i="1"/>
  <c r="G2394" i="1"/>
  <c r="H2394" i="1" s="1"/>
  <c r="M2394" i="1" s="1"/>
  <c r="F2386" i="1"/>
  <c r="G2386" i="1"/>
  <c r="H2386" i="1" s="1"/>
  <c r="M2386" i="1" s="1"/>
  <c r="F2378" i="1"/>
  <c r="G2378" i="1"/>
  <c r="F2370" i="1"/>
  <c r="G2370" i="1"/>
  <c r="H2370" i="1" s="1"/>
  <c r="M2370" i="1" s="1"/>
  <c r="F2362" i="1"/>
  <c r="G2362" i="1"/>
  <c r="H2362" i="1" s="1"/>
  <c r="M2362" i="1" s="1"/>
  <c r="F2354" i="1"/>
  <c r="G2354" i="1"/>
  <c r="H2354" i="1" s="1"/>
  <c r="M2354" i="1" s="1"/>
  <c r="F2346" i="1"/>
  <c r="G2346" i="1"/>
  <c r="F2338" i="1"/>
  <c r="G2338" i="1"/>
  <c r="H2338" i="1" s="1"/>
  <c r="M2338" i="1" s="1"/>
  <c r="F2330" i="1"/>
  <c r="G2330" i="1"/>
  <c r="H2330" i="1" s="1"/>
  <c r="M2330" i="1" s="1"/>
  <c r="F2322" i="1"/>
  <c r="G2322" i="1"/>
  <c r="H2322" i="1" s="1"/>
  <c r="M2322" i="1" s="1"/>
  <c r="F2314" i="1"/>
  <c r="G2314" i="1"/>
  <c r="F2306" i="1"/>
  <c r="G2306" i="1"/>
  <c r="H2306" i="1" s="1"/>
  <c r="M2306" i="1" s="1"/>
  <c r="F2298" i="1"/>
  <c r="G2298" i="1"/>
  <c r="H2298" i="1" s="1"/>
  <c r="M2298" i="1" s="1"/>
  <c r="F2290" i="1"/>
  <c r="G2290" i="1"/>
  <c r="H2290" i="1" s="1"/>
  <c r="M2290" i="1" s="1"/>
  <c r="F2282" i="1"/>
  <c r="G2282" i="1"/>
  <c r="F2274" i="1"/>
  <c r="G2274" i="1"/>
  <c r="H2274" i="1" s="1"/>
  <c r="M2274" i="1" s="1"/>
  <c r="F2266" i="1"/>
  <c r="G2266" i="1"/>
  <c r="H2266" i="1" s="1"/>
  <c r="M2266" i="1" s="1"/>
  <c r="F2258" i="1"/>
  <c r="G2258" i="1"/>
  <c r="H2258" i="1" s="1"/>
  <c r="M2258" i="1" s="1"/>
  <c r="F2250" i="1"/>
  <c r="G2250" i="1"/>
  <c r="F2242" i="1"/>
  <c r="G2242" i="1"/>
  <c r="H2242" i="1" s="1"/>
  <c r="M2242" i="1" s="1"/>
  <c r="F2234" i="1"/>
  <c r="G2234" i="1"/>
  <c r="H2234" i="1" s="1"/>
  <c r="M2234" i="1" s="1"/>
  <c r="F2226" i="1"/>
  <c r="G2226" i="1"/>
  <c r="H2226" i="1" s="1"/>
  <c r="M2226" i="1" s="1"/>
  <c r="F2218" i="1"/>
  <c r="G2218" i="1"/>
  <c r="F2210" i="1"/>
  <c r="G2210" i="1"/>
  <c r="H2210" i="1" s="1"/>
  <c r="M2210" i="1" s="1"/>
  <c r="F2202" i="1"/>
  <c r="G2202" i="1"/>
  <c r="H2202" i="1" s="1"/>
  <c r="M2202" i="1" s="1"/>
  <c r="F2194" i="1"/>
  <c r="G2194" i="1"/>
  <c r="H2194" i="1" s="1"/>
  <c r="M2194" i="1" s="1"/>
  <c r="F2186" i="1"/>
  <c r="G2186" i="1"/>
  <c r="F2178" i="1"/>
  <c r="G2178" i="1"/>
  <c r="H2178" i="1" s="1"/>
  <c r="M2178" i="1" s="1"/>
  <c r="F2170" i="1"/>
  <c r="G2170" i="1"/>
  <c r="H2170" i="1" s="1"/>
  <c r="M2170" i="1" s="1"/>
  <c r="F2162" i="1"/>
  <c r="G2162" i="1"/>
  <c r="H2162" i="1" s="1"/>
  <c r="M2162" i="1" s="1"/>
  <c r="F2154" i="1"/>
  <c r="G2154" i="1"/>
  <c r="F2146" i="1"/>
  <c r="G2146" i="1"/>
  <c r="H2146" i="1" s="1"/>
  <c r="M2146" i="1" s="1"/>
  <c r="F2138" i="1"/>
  <c r="G2138" i="1"/>
  <c r="H2138" i="1" s="1"/>
  <c r="M2138" i="1" s="1"/>
  <c r="F2130" i="1"/>
  <c r="G2130" i="1"/>
  <c r="H2130" i="1" s="1"/>
  <c r="M2130" i="1" s="1"/>
  <c r="F2122" i="1"/>
  <c r="G2122" i="1"/>
  <c r="F2114" i="1"/>
  <c r="G2114" i="1"/>
  <c r="H2114" i="1" s="1"/>
  <c r="M2114" i="1" s="1"/>
  <c r="F2106" i="1"/>
  <c r="G2106" i="1"/>
  <c r="H2106" i="1" s="1"/>
  <c r="M2106" i="1" s="1"/>
  <c r="F2098" i="1"/>
  <c r="G2098" i="1"/>
  <c r="H2098" i="1" s="1"/>
  <c r="M2098" i="1" s="1"/>
  <c r="F2090" i="1"/>
  <c r="G2090" i="1"/>
  <c r="F2082" i="1"/>
  <c r="G2082" i="1"/>
  <c r="H2082" i="1" s="1"/>
  <c r="M2082" i="1" s="1"/>
  <c r="F2074" i="1"/>
  <c r="G2074" i="1"/>
  <c r="H2074" i="1" s="1"/>
  <c r="M2074" i="1" s="1"/>
  <c r="F2066" i="1"/>
  <c r="G2066" i="1"/>
  <c r="H2066" i="1" s="1"/>
  <c r="M2066" i="1" s="1"/>
  <c r="F2058" i="1"/>
  <c r="G2058" i="1"/>
  <c r="F2050" i="1"/>
  <c r="G2050" i="1"/>
  <c r="H2050" i="1" s="1"/>
  <c r="M2050" i="1" s="1"/>
  <c r="F2042" i="1"/>
  <c r="G2042" i="1"/>
  <c r="H2042" i="1" s="1"/>
  <c r="M2042" i="1" s="1"/>
  <c r="F2034" i="1"/>
  <c r="G2034" i="1"/>
  <c r="H2034" i="1" s="1"/>
  <c r="M2034" i="1" s="1"/>
  <c r="F2026" i="1"/>
  <c r="G2026" i="1"/>
  <c r="F2018" i="1"/>
  <c r="G2018" i="1"/>
  <c r="H2018" i="1" s="1"/>
  <c r="M2018" i="1" s="1"/>
  <c r="F2010" i="1"/>
  <c r="G2010" i="1"/>
  <c r="H2010" i="1" s="1"/>
  <c r="M2010" i="1" s="1"/>
  <c r="F2002" i="1"/>
  <c r="G2002" i="1"/>
  <c r="H2002" i="1" s="1"/>
  <c r="M2002" i="1" s="1"/>
  <c r="F1994" i="1"/>
  <c r="G1994" i="1"/>
  <c r="F1986" i="1"/>
  <c r="G1986" i="1"/>
  <c r="H1986" i="1" s="1"/>
  <c r="M1986" i="1" s="1"/>
  <c r="F1978" i="1"/>
  <c r="G1978" i="1"/>
  <c r="H1978" i="1" s="1"/>
  <c r="M1978" i="1" s="1"/>
  <c r="F1970" i="1"/>
  <c r="G1970" i="1"/>
  <c r="H1970" i="1" s="1"/>
  <c r="M1970" i="1" s="1"/>
  <c r="F1962" i="1"/>
  <c r="G1962" i="1"/>
  <c r="F1954" i="1"/>
  <c r="G1954" i="1"/>
  <c r="H1954" i="1" s="1"/>
  <c r="M1954" i="1" s="1"/>
  <c r="F1946" i="1"/>
  <c r="G1946" i="1"/>
  <c r="H1946" i="1" s="1"/>
  <c r="M1946" i="1" s="1"/>
  <c r="F1938" i="1"/>
  <c r="G1938" i="1"/>
  <c r="H1938" i="1" s="1"/>
  <c r="M1938" i="1" s="1"/>
  <c r="F1930" i="1"/>
  <c r="G1930" i="1"/>
  <c r="F1922" i="1"/>
  <c r="G1922" i="1"/>
  <c r="H1922" i="1" s="1"/>
  <c r="M1922" i="1" s="1"/>
  <c r="F1914" i="1"/>
  <c r="G1914" i="1"/>
  <c r="H1914" i="1" s="1"/>
  <c r="M1914" i="1" s="1"/>
  <c r="F1906" i="1"/>
  <c r="G1906" i="1"/>
  <c r="H1906" i="1" s="1"/>
  <c r="M1906" i="1" s="1"/>
  <c r="F1898" i="1"/>
  <c r="G1898" i="1"/>
  <c r="F1890" i="1"/>
  <c r="G1890" i="1"/>
  <c r="H1890" i="1" s="1"/>
  <c r="M1890" i="1" s="1"/>
  <c r="F1882" i="1"/>
  <c r="G1882" i="1"/>
  <c r="H1882" i="1" s="1"/>
  <c r="M1882" i="1" s="1"/>
  <c r="F1874" i="1"/>
  <c r="G1874" i="1"/>
  <c r="H1874" i="1" s="1"/>
  <c r="M1874" i="1" s="1"/>
  <c r="F1866" i="1"/>
  <c r="G1866" i="1"/>
  <c r="F1858" i="1"/>
  <c r="G1858" i="1"/>
  <c r="H1858" i="1" s="1"/>
  <c r="M1858" i="1" s="1"/>
  <c r="F1850" i="1"/>
  <c r="G1850" i="1"/>
  <c r="H1850" i="1" s="1"/>
  <c r="M1850" i="1" s="1"/>
  <c r="F1842" i="1"/>
  <c r="G1842" i="1"/>
  <c r="H1842" i="1" s="1"/>
  <c r="M1842" i="1" s="1"/>
  <c r="F1834" i="1"/>
  <c r="G1834" i="1"/>
  <c r="F1826" i="1"/>
  <c r="G1826" i="1"/>
  <c r="H1826" i="1" s="1"/>
  <c r="M1826" i="1" s="1"/>
  <c r="F1818" i="1"/>
  <c r="G1818" i="1"/>
  <c r="H1818" i="1" s="1"/>
  <c r="M1818" i="1" s="1"/>
  <c r="F1810" i="1"/>
  <c r="G1810" i="1"/>
  <c r="H1810" i="1" s="1"/>
  <c r="M1810" i="1" s="1"/>
  <c r="F1802" i="1"/>
  <c r="G1802" i="1"/>
  <c r="F1794" i="1"/>
  <c r="G1794" i="1"/>
  <c r="H1794" i="1" s="1"/>
  <c r="M1794" i="1" s="1"/>
  <c r="F1786" i="1"/>
  <c r="G1786" i="1"/>
  <c r="H1786" i="1" s="1"/>
  <c r="M1786" i="1" s="1"/>
  <c r="F1778" i="1"/>
  <c r="G1778" i="1"/>
  <c r="H1778" i="1" s="1"/>
  <c r="M1778" i="1" s="1"/>
  <c r="F1770" i="1"/>
  <c r="G1770" i="1"/>
  <c r="F1762" i="1"/>
  <c r="G1762" i="1"/>
  <c r="H1762" i="1" s="1"/>
  <c r="M1762" i="1" s="1"/>
  <c r="F1754" i="1"/>
  <c r="G1754" i="1"/>
  <c r="H1754" i="1" s="1"/>
  <c r="M1754" i="1" s="1"/>
  <c r="F1746" i="1"/>
  <c r="G1746" i="1"/>
  <c r="H1746" i="1" s="1"/>
  <c r="M1746" i="1" s="1"/>
  <c r="F1738" i="1"/>
  <c r="G1738" i="1"/>
  <c r="F1730" i="1"/>
  <c r="G1730" i="1"/>
  <c r="H1730" i="1" s="1"/>
  <c r="M1730" i="1" s="1"/>
  <c r="F1722" i="1"/>
  <c r="G1722" i="1"/>
  <c r="H1722" i="1" s="1"/>
  <c r="M1722" i="1" s="1"/>
  <c r="F1714" i="1"/>
  <c r="G1714" i="1"/>
  <c r="H1714" i="1" s="1"/>
  <c r="M1714" i="1" s="1"/>
  <c r="F1706" i="1"/>
  <c r="G1706" i="1"/>
  <c r="F1698" i="1"/>
  <c r="G1698" i="1"/>
  <c r="H1698" i="1" s="1"/>
  <c r="M1698" i="1" s="1"/>
  <c r="F1690" i="1"/>
  <c r="G1690" i="1"/>
  <c r="H1690" i="1" s="1"/>
  <c r="M1690" i="1" s="1"/>
  <c r="F1682" i="1"/>
  <c r="G1682" i="1"/>
  <c r="H1682" i="1" s="1"/>
  <c r="M1682" i="1" s="1"/>
  <c r="F1674" i="1"/>
  <c r="G1674" i="1"/>
  <c r="F1666" i="1"/>
  <c r="G1666" i="1"/>
  <c r="H1666" i="1" s="1"/>
  <c r="M1666" i="1" s="1"/>
  <c r="F1658" i="1"/>
  <c r="G1658" i="1"/>
  <c r="H1658" i="1" s="1"/>
  <c r="M1658" i="1" s="1"/>
  <c r="F1650" i="1"/>
  <c r="G1650" i="1"/>
  <c r="H1650" i="1" s="1"/>
  <c r="M1650" i="1" s="1"/>
  <c r="F1642" i="1"/>
  <c r="G1642" i="1"/>
  <c r="F1634" i="1"/>
  <c r="G1634" i="1"/>
  <c r="H1634" i="1" s="1"/>
  <c r="M1634" i="1" s="1"/>
  <c r="F1626" i="1"/>
  <c r="G1626" i="1"/>
  <c r="H1626" i="1" s="1"/>
  <c r="M1626" i="1" s="1"/>
  <c r="F1618" i="1"/>
  <c r="G1618" i="1"/>
  <c r="H1618" i="1" s="1"/>
  <c r="M1618" i="1" s="1"/>
  <c r="F1610" i="1"/>
  <c r="G1610" i="1"/>
  <c r="F1602" i="1"/>
  <c r="G1602" i="1"/>
  <c r="H1602" i="1" s="1"/>
  <c r="M1602" i="1" s="1"/>
  <c r="F1594" i="1"/>
  <c r="G1594" i="1"/>
  <c r="H1594" i="1" s="1"/>
  <c r="M1594" i="1" s="1"/>
  <c r="F1586" i="1"/>
  <c r="G1586" i="1"/>
  <c r="H1586" i="1" s="1"/>
  <c r="M1586" i="1" s="1"/>
  <c r="F1578" i="1"/>
  <c r="G1578" i="1"/>
  <c r="F1570" i="1"/>
  <c r="G1570" i="1"/>
  <c r="H1570" i="1" s="1"/>
  <c r="M1570" i="1" s="1"/>
  <c r="F1562" i="1"/>
  <c r="G1562" i="1"/>
  <c r="H1562" i="1" s="1"/>
  <c r="M1562" i="1" s="1"/>
  <c r="F1554" i="1"/>
  <c r="G1554" i="1"/>
  <c r="H1554" i="1" s="1"/>
  <c r="M1554" i="1" s="1"/>
  <c r="F1546" i="1"/>
  <c r="G1546" i="1"/>
  <c r="F1538" i="1"/>
  <c r="G1538" i="1"/>
  <c r="H1538" i="1" s="1"/>
  <c r="M1538" i="1" s="1"/>
  <c r="F1530" i="1"/>
  <c r="G1530" i="1"/>
  <c r="H1530" i="1" s="1"/>
  <c r="M1530" i="1" s="1"/>
  <c r="F1522" i="1"/>
  <c r="G1522" i="1"/>
  <c r="H1522" i="1" s="1"/>
  <c r="M1522" i="1" s="1"/>
  <c r="F1514" i="1"/>
  <c r="G1514" i="1"/>
  <c r="F1506" i="1"/>
  <c r="G1506" i="1"/>
  <c r="H1506" i="1" s="1"/>
  <c r="M1506" i="1" s="1"/>
  <c r="F1498" i="1"/>
  <c r="G1498" i="1"/>
  <c r="H1498" i="1" s="1"/>
  <c r="M1498" i="1" s="1"/>
  <c r="F1490" i="1"/>
  <c r="G1490" i="1"/>
  <c r="H1490" i="1" s="1"/>
  <c r="M1490" i="1" s="1"/>
  <c r="F1482" i="1"/>
  <c r="G1482" i="1"/>
  <c r="F1474" i="1"/>
  <c r="G1474" i="1"/>
  <c r="H1474" i="1" s="1"/>
  <c r="M1474" i="1" s="1"/>
  <c r="F1466" i="1"/>
  <c r="G1466" i="1"/>
  <c r="H1466" i="1" s="1"/>
  <c r="M1466" i="1" s="1"/>
  <c r="F1458" i="1"/>
  <c r="G1458" i="1"/>
  <c r="H1458" i="1" s="1"/>
  <c r="M1458" i="1" s="1"/>
  <c r="F1450" i="1"/>
  <c r="G1450" i="1"/>
  <c r="F1442" i="1"/>
  <c r="G1442" i="1"/>
  <c r="H1442" i="1" s="1"/>
  <c r="M1442" i="1" s="1"/>
  <c r="F1434" i="1"/>
  <c r="G1434" i="1"/>
  <c r="H1434" i="1" s="1"/>
  <c r="M1434" i="1" s="1"/>
  <c r="F1426" i="1"/>
  <c r="G1426" i="1"/>
  <c r="H1426" i="1" s="1"/>
  <c r="M1426" i="1" s="1"/>
  <c r="F1418" i="1"/>
  <c r="G1418" i="1"/>
  <c r="F1410" i="1"/>
  <c r="G1410" i="1"/>
  <c r="H1410" i="1" s="1"/>
  <c r="M1410" i="1" s="1"/>
  <c r="F1402" i="1"/>
  <c r="G1402" i="1"/>
  <c r="H1402" i="1" s="1"/>
  <c r="M1402" i="1" s="1"/>
  <c r="F1394" i="1"/>
  <c r="G1394" i="1"/>
  <c r="H1394" i="1" s="1"/>
  <c r="M1394" i="1" s="1"/>
  <c r="F1386" i="1"/>
  <c r="G1386" i="1"/>
  <c r="F1378" i="1"/>
  <c r="G1378" i="1"/>
  <c r="H1378" i="1" s="1"/>
  <c r="M1378" i="1" s="1"/>
  <c r="F1370" i="1"/>
  <c r="G1370" i="1"/>
  <c r="H1370" i="1" s="1"/>
  <c r="M1370" i="1" s="1"/>
  <c r="F1362" i="1"/>
  <c r="G1362" i="1"/>
  <c r="H1362" i="1" s="1"/>
  <c r="M1362" i="1" s="1"/>
  <c r="F1354" i="1"/>
  <c r="G1354" i="1"/>
  <c r="F1346" i="1"/>
  <c r="G1346" i="1"/>
  <c r="H1346" i="1" s="1"/>
  <c r="M1346" i="1" s="1"/>
  <c r="F1338" i="1"/>
  <c r="G1338" i="1"/>
  <c r="H1338" i="1" s="1"/>
  <c r="M1338" i="1" s="1"/>
  <c r="F1330" i="1"/>
  <c r="G1330" i="1"/>
  <c r="H1330" i="1" s="1"/>
  <c r="M1330" i="1" s="1"/>
  <c r="F1322" i="1"/>
  <c r="G1322" i="1"/>
  <c r="F1314" i="1"/>
  <c r="G1314" i="1"/>
  <c r="H1314" i="1" s="1"/>
  <c r="M1314" i="1" s="1"/>
  <c r="F1306" i="1"/>
  <c r="G1306" i="1"/>
  <c r="H1306" i="1" s="1"/>
  <c r="M1306" i="1" s="1"/>
  <c r="F1298" i="1"/>
  <c r="G1298" i="1"/>
  <c r="H1298" i="1" s="1"/>
  <c r="M1298" i="1" s="1"/>
  <c r="F1290" i="1"/>
  <c r="G1290" i="1"/>
  <c r="F1282" i="1"/>
  <c r="G1282" i="1"/>
  <c r="H1282" i="1" s="1"/>
  <c r="M1282" i="1" s="1"/>
  <c r="F1274" i="1"/>
  <c r="G1274" i="1"/>
  <c r="H1274" i="1" s="1"/>
  <c r="M1274" i="1" s="1"/>
  <c r="F1266" i="1"/>
  <c r="G1266" i="1"/>
  <c r="H1266" i="1" s="1"/>
  <c r="M1266" i="1" s="1"/>
  <c r="F1258" i="1"/>
  <c r="G1258" i="1"/>
  <c r="F1250" i="1"/>
  <c r="G1250" i="1"/>
  <c r="H1250" i="1" s="1"/>
  <c r="M1250" i="1" s="1"/>
  <c r="F1242" i="1"/>
  <c r="G1242" i="1"/>
  <c r="H1242" i="1" s="1"/>
  <c r="M1242" i="1" s="1"/>
  <c r="F1234" i="1"/>
  <c r="G1234" i="1"/>
  <c r="H1234" i="1" s="1"/>
  <c r="M1234" i="1" s="1"/>
  <c r="F1226" i="1"/>
  <c r="G1226" i="1"/>
  <c r="F1218" i="1"/>
  <c r="G1218" i="1"/>
  <c r="H1218" i="1" s="1"/>
  <c r="M1218" i="1" s="1"/>
  <c r="F1210" i="1"/>
  <c r="G1210" i="1"/>
  <c r="H1210" i="1" s="1"/>
  <c r="M1210" i="1" s="1"/>
  <c r="F1202" i="1"/>
  <c r="G1202" i="1"/>
  <c r="H1202" i="1" s="1"/>
  <c r="M1202" i="1" s="1"/>
  <c r="F1194" i="1"/>
  <c r="G1194" i="1"/>
  <c r="F1186" i="1"/>
  <c r="G1186" i="1"/>
  <c r="H1186" i="1" s="1"/>
  <c r="M1186" i="1" s="1"/>
  <c r="F1178" i="1"/>
  <c r="G1178" i="1"/>
  <c r="H1178" i="1" s="1"/>
  <c r="M1178" i="1" s="1"/>
  <c r="F1170" i="1"/>
  <c r="G1170" i="1"/>
  <c r="H1170" i="1" s="1"/>
  <c r="M1170" i="1" s="1"/>
  <c r="F1162" i="1"/>
  <c r="G1162" i="1"/>
  <c r="F1154" i="1"/>
  <c r="G1154" i="1"/>
  <c r="H1154" i="1" s="1"/>
  <c r="M1154" i="1" s="1"/>
  <c r="F1146" i="1"/>
  <c r="G1146" i="1"/>
  <c r="H1146" i="1" s="1"/>
  <c r="M1146" i="1" s="1"/>
  <c r="F1138" i="1"/>
  <c r="G1138" i="1"/>
  <c r="H1138" i="1" s="1"/>
  <c r="M1138" i="1" s="1"/>
  <c r="F1130" i="1"/>
  <c r="G1130" i="1"/>
  <c r="F1122" i="1"/>
  <c r="G1122" i="1"/>
  <c r="H1122" i="1" s="1"/>
  <c r="M1122" i="1" s="1"/>
  <c r="F1114" i="1"/>
  <c r="G1114" i="1"/>
  <c r="H1114" i="1" s="1"/>
  <c r="M1114" i="1" s="1"/>
  <c r="F1106" i="1"/>
  <c r="G1106" i="1"/>
  <c r="H1106" i="1" s="1"/>
  <c r="M1106" i="1" s="1"/>
  <c r="F1098" i="1"/>
  <c r="G1098" i="1"/>
  <c r="F1090" i="1"/>
  <c r="G1090" i="1"/>
  <c r="H1090" i="1" s="1"/>
  <c r="M1090" i="1" s="1"/>
  <c r="F1082" i="1"/>
  <c r="G1082" i="1"/>
  <c r="H1082" i="1" s="1"/>
  <c r="M1082" i="1" s="1"/>
  <c r="F1074" i="1"/>
  <c r="G1074" i="1"/>
  <c r="H1074" i="1" s="1"/>
  <c r="M1074" i="1" s="1"/>
  <c r="F1066" i="1"/>
  <c r="G1066" i="1"/>
  <c r="F1058" i="1"/>
  <c r="G1058" i="1"/>
  <c r="H1058" i="1" s="1"/>
  <c r="M1058" i="1" s="1"/>
  <c r="F1050" i="1"/>
  <c r="G1050" i="1"/>
  <c r="H1050" i="1" s="1"/>
  <c r="M1050" i="1" s="1"/>
  <c r="F1042" i="1"/>
  <c r="G1042" i="1"/>
  <c r="H1042" i="1" s="1"/>
  <c r="M1042" i="1" s="1"/>
  <c r="F1034" i="1"/>
  <c r="G1034" i="1"/>
  <c r="F1026" i="1"/>
  <c r="G1026" i="1"/>
  <c r="H1026" i="1" s="1"/>
  <c r="M1026" i="1" s="1"/>
  <c r="F1018" i="1"/>
  <c r="G1018" i="1"/>
  <c r="H1018" i="1" s="1"/>
  <c r="M1018" i="1" s="1"/>
  <c r="F1010" i="1"/>
  <c r="G1010" i="1"/>
  <c r="H1010" i="1" s="1"/>
  <c r="M1010" i="1" s="1"/>
  <c r="F1002" i="1"/>
  <c r="G1002" i="1"/>
  <c r="F994" i="1"/>
  <c r="G994" i="1"/>
  <c r="H994" i="1" s="1"/>
  <c r="M994" i="1" s="1"/>
  <c r="F986" i="1"/>
  <c r="G986" i="1"/>
  <c r="H986" i="1" s="1"/>
  <c r="M986" i="1" s="1"/>
  <c r="F978" i="1"/>
  <c r="G978" i="1"/>
  <c r="H978" i="1" s="1"/>
  <c r="M978" i="1" s="1"/>
  <c r="F970" i="1"/>
  <c r="G970" i="1"/>
  <c r="F962" i="1"/>
  <c r="G962" i="1"/>
  <c r="H962" i="1" s="1"/>
  <c r="M962" i="1" s="1"/>
  <c r="F954" i="1"/>
  <c r="G954" i="1"/>
  <c r="H954" i="1" s="1"/>
  <c r="M954" i="1" s="1"/>
  <c r="F946" i="1"/>
  <c r="G946" i="1"/>
  <c r="H946" i="1" s="1"/>
  <c r="M946" i="1" s="1"/>
  <c r="F938" i="1"/>
  <c r="G938" i="1"/>
  <c r="F930" i="1"/>
  <c r="G930" i="1"/>
  <c r="H930" i="1" s="1"/>
  <c r="M930" i="1" s="1"/>
  <c r="F922" i="1"/>
  <c r="G922" i="1"/>
  <c r="H922" i="1" s="1"/>
  <c r="M922" i="1" s="1"/>
  <c r="F914" i="1"/>
  <c r="G914" i="1"/>
  <c r="H914" i="1" s="1"/>
  <c r="M914" i="1" s="1"/>
  <c r="F906" i="1"/>
  <c r="G906" i="1"/>
  <c r="F898" i="1"/>
  <c r="G898" i="1"/>
  <c r="H898" i="1" s="1"/>
  <c r="M898" i="1" s="1"/>
  <c r="F890" i="1"/>
  <c r="G890" i="1"/>
  <c r="H890" i="1" s="1"/>
  <c r="M890" i="1" s="1"/>
  <c r="F882" i="1"/>
  <c r="G882" i="1"/>
  <c r="H882" i="1" s="1"/>
  <c r="M882" i="1" s="1"/>
  <c r="F874" i="1"/>
  <c r="G874" i="1"/>
  <c r="F866" i="1"/>
  <c r="G866" i="1"/>
  <c r="H866" i="1" s="1"/>
  <c r="M866" i="1" s="1"/>
  <c r="F858" i="1"/>
  <c r="G858" i="1"/>
  <c r="H858" i="1" s="1"/>
  <c r="M858" i="1" s="1"/>
  <c r="F850" i="1"/>
  <c r="G850" i="1"/>
  <c r="H850" i="1" s="1"/>
  <c r="M850" i="1" s="1"/>
  <c r="F842" i="1"/>
  <c r="G842" i="1"/>
  <c r="F834" i="1"/>
  <c r="G834" i="1"/>
  <c r="H834" i="1" s="1"/>
  <c r="M834" i="1" s="1"/>
  <c r="F826" i="1"/>
  <c r="G826" i="1"/>
  <c r="H826" i="1" s="1"/>
  <c r="M826" i="1" s="1"/>
  <c r="F818" i="1"/>
  <c r="G818" i="1"/>
  <c r="H818" i="1" s="1"/>
  <c r="M818" i="1" s="1"/>
  <c r="F810" i="1"/>
  <c r="G810" i="1"/>
  <c r="F802" i="1"/>
  <c r="G802" i="1"/>
  <c r="H802" i="1" s="1"/>
  <c r="M802" i="1" s="1"/>
  <c r="F794" i="1"/>
  <c r="G794" i="1"/>
  <c r="H794" i="1" s="1"/>
  <c r="M794" i="1" s="1"/>
  <c r="F786" i="1"/>
  <c r="G786" i="1"/>
  <c r="H786" i="1" s="1"/>
  <c r="M786" i="1" s="1"/>
  <c r="F778" i="1"/>
  <c r="G778" i="1"/>
  <c r="F770" i="1"/>
  <c r="G770" i="1"/>
  <c r="H770" i="1" s="1"/>
  <c r="M770" i="1" s="1"/>
  <c r="F762" i="1"/>
  <c r="G762" i="1"/>
  <c r="H762" i="1" s="1"/>
  <c r="M762" i="1" s="1"/>
  <c r="F754" i="1"/>
  <c r="G754" i="1"/>
  <c r="H754" i="1" s="1"/>
  <c r="M754" i="1" s="1"/>
  <c r="F746" i="1"/>
  <c r="G746" i="1"/>
  <c r="F738" i="1"/>
  <c r="G738" i="1"/>
  <c r="H738" i="1" s="1"/>
  <c r="M738" i="1" s="1"/>
  <c r="F730" i="1"/>
  <c r="G730" i="1"/>
  <c r="H730" i="1" s="1"/>
  <c r="M730" i="1" s="1"/>
  <c r="F722" i="1"/>
  <c r="G722" i="1"/>
  <c r="H722" i="1" s="1"/>
  <c r="M722" i="1" s="1"/>
  <c r="F714" i="1"/>
  <c r="G714" i="1"/>
  <c r="F706" i="1"/>
  <c r="G706" i="1"/>
  <c r="H706" i="1" s="1"/>
  <c r="M706" i="1" s="1"/>
  <c r="F698" i="1"/>
  <c r="G698" i="1"/>
  <c r="H698" i="1" s="1"/>
  <c r="M698" i="1" s="1"/>
  <c r="F690" i="1"/>
  <c r="G690" i="1"/>
  <c r="H690" i="1" s="1"/>
  <c r="M690" i="1" s="1"/>
  <c r="F682" i="1"/>
  <c r="G682" i="1"/>
  <c r="F674" i="1"/>
  <c r="G674" i="1"/>
  <c r="H674" i="1" s="1"/>
  <c r="M674" i="1" s="1"/>
  <c r="F666" i="1"/>
  <c r="G666" i="1"/>
  <c r="H666" i="1" s="1"/>
  <c r="M666" i="1" s="1"/>
  <c r="F658" i="1"/>
  <c r="G658" i="1"/>
  <c r="H658" i="1" s="1"/>
  <c r="M658" i="1" s="1"/>
  <c r="F650" i="1"/>
  <c r="G650" i="1"/>
  <c r="F642" i="1"/>
  <c r="G642" i="1"/>
  <c r="H642" i="1" s="1"/>
  <c r="M642" i="1" s="1"/>
  <c r="F634" i="1"/>
  <c r="G634" i="1"/>
  <c r="H634" i="1" s="1"/>
  <c r="M634" i="1" s="1"/>
  <c r="F626" i="1"/>
  <c r="G626" i="1"/>
  <c r="H626" i="1" s="1"/>
  <c r="M626" i="1" s="1"/>
  <c r="F618" i="1"/>
  <c r="G618" i="1"/>
  <c r="F610" i="1"/>
  <c r="G610" i="1"/>
  <c r="H610" i="1" s="1"/>
  <c r="M610" i="1" s="1"/>
  <c r="F602" i="1"/>
  <c r="G602" i="1"/>
  <c r="H602" i="1" s="1"/>
  <c r="M602" i="1" s="1"/>
  <c r="F594" i="1"/>
  <c r="G594" i="1"/>
  <c r="H594" i="1" s="1"/>
  <c r="M594" i="1" s="1"/>
  <c r="F586" i="1"/>
  <c r="G586" i="1"/>
  <c r="F578" i="1"/>
  <c r="G578" i="1"/>
  <c r="H578" i="1" s="1"/>
  <c r="M578" i="1" s="1"/>
  <c r="F570" i="1"/>
  <c r="G570" i="1"/>
  <c r="H570" i="1" s="1"/>
  <c r="M570" i="1" s="1"/>
  <c r="F562" i="1"/>
  <c r="G562" i="1"/>
  <c r="H562" i="1" s="1"/>
  <c r="M562" i="1" s="1"/>
  <c r="F554" i="1"/>
  <c r="G554" i="1"/>
  <c r="F546" i="1"/>
  <c r="G546" i="1"/>
  <c r="H546" i="1" s="1"/>
  <c r="M546" i="1" s="1"/>
  <c r="F538" i="1"/>
  <c r="G538" i="1"/>
  <c r="H538" i="1" s="1"/>
  <c r="M538" i="1" s="1"/>
  <c r="F530" i="1"/>
  <c r="G530" i="1"/>
  <c r="H530" i="1" s="1"/>
  <c r="M530" i="1" s="1"/>
  <c r="F522" i="1"/>
  <c r="G522" i="1"/>
  <c r="F514" i="1"/>
  <c r="G514" i="1"/>
  <c r="H514" i="1" s="1"/>
  <c r="M514" i="1" s="1"/>
  <c r="F506" i="1"/>
  <c r="G506" i="1"/>
  <c r="H506" i="1" s="1"/>
  <c r="M506" i="1" s="1"/>
  <c r="F498" i="1"/>
  <c r="G498" i="1"/>
  <c r="H498" i="1" s="1"/>
  <c r="M498" i="1" s="1"/>
  <c r="F490" i="1"/>
  <c r="G490" i="1"/>
  <c r="F482" i="1"/>
  <c r="G482" i="1"/>
  <c r="H482" i="1" s="1"/>
  <c r="M482" i="1" s="1"/>
  <c r="F474" i="1"/>
  <c r="G474" i="1"/>
  <c r="H474" i="1" s="1"/>
  <c r="M474" i="1" s="1"/>
  <c r="F466" i="1"/>
  <c r="G466" i="1"/>
  <c r="H466" i="1" s="1"/>
  <c r="M466" i="1" s="1"/>
  <c r="F458" i="1"/>
  <c r="G458" i="1"/>
  <c r="F450" i="1"/>
  <c r="G450" i="1"/>
  <c r="H450" i="1" s="1"/>
  <c r="M450" i="1" s="1"/>
  <c r="F442" i="1"/>
  <c r="G442" i="1"/>
  <c r="H442" i="1" s="1"/>
  <c r="M442" i="1" s="1"/>
  <c r="F434" i="1"/>
  <c r="G434" i="1"/>
  <c r="H434" i="1" s="1"/>
  <c r="M434" i="1" s="1"/>
  <c r="F426" i="1"/>
  <c r="G426" i="1"/>
  <c r="F418" i="1"/>
  <c r="G418" i="1"/>
  <c r="H418" i="1" s="1"/>
  <c r="M418" i="1" s="1"/>
  <c r="F410" i="1"/>
  <c r="G410" i="1"/>
  <c r="H410" i="1" s="1"/>
  <c r="M410" i="1" s="1"/>
  <c r="F402" i="1"/>
  <c r="G402" i="1"/>
  <c r="H402" i="1" s="1"/>
  <c r="M402" i="1" s="1"/>
  <c r="F394" i="1"/>
  <c r="G394" i="1"/>
  <c r="F386" i="1"/>
  <c r="G386" i="1"/>
  <c r="H386" i="1" s="1"/>
  <c r="M386" i="1" s="1"/>
  <c r="F378" i="1"/>
  <c r="G378" i="1"/>
  <c r="H378" i="1" s="1"/>
  <c r="M378" i="1" s="1"/>
  <c r="F370" i="1"/>
  <c r="G370" i="1"/>
  <c r="H370" i="1" s="1"/>
  <c r="M370" i="1" s="1"/>
  <c r="F362" i="1"/>
  <c r="G362" i="1"/>
  <c r="F354" i="1"/>
  <c r="G354" i="1"/>
  <c r="H354" i="1" s="1"/>
  <c r="M354" i="1" s="1"/>
  <c r="F346" i="1"/>
  <c r="G346" i="1"/>
  <c r="H346" i="1" s="1"/>
  <c r="M346" i="1" s="1"/>
  <c r="F338" i="1"/>
  <c r="G338" i="1"/>
  <c r="H338" i="1" s="1"/>
  <c r="M338" i="1" s="1"/>
  <c r="F330" i="1"/>
  <c r="G330" i="1"/>
  <c r="F322" i="1"/>
  <c r="G322" i="1"/>
  <c r="H322" i="1" s="1"/>
  <c r="M322" i="1" s="1"/>
  <c r="F314" i="1"/>
  <c r="G314" i="1"/>
  <c r="H314" i="1" s="1"/>
  <c r="M314" i="1" s="1"/>
  <c r="F306" i="1"/>
  <c r="G306" i="1"/>
  <c r="H306" i="1" s="1"/>
  <c r="M306" i="1" s="1"/>
  <c r="F298" i="1"/>
  <c r="G298" i="1"/>
  <c r="F290" i="1"/>
  <c r="G290" i="1"/>
  <c r="H290" i="1" s="1"/>
  <c r="M290" i="1" s="1"/>
  <c r="F282" i="1"/>
  <c r="G282" i="1"/>
  <c r="H282" i="1" s="1"/>
  <c r="M282" i="1" s="1"/>
  <c r="F274" i="1"/>
  <c r="G274" i="1"/>
  <c r="H274" i="1" s="1"/>
  <c r="M274" i="1" s="1"/>
  <c r="F266" i="1"/>
  <c r="G266" i="1"/>
  <c r="F258" i="1"/>
  <c r="G258" i="1"/>
  <c r="H258" i="1" s="1"/>
  <c r="M258" i="1" s="1"/>
  <c r="F250" i="1"/>
  <c r="G250" i="1"/>
  <c r="H250" i="1" s="1"/>
  <c r="M250" i="1" s="1"/>
  <c r="F242" i="1"/>
  <c r="G242" i="1"/>
  <c r="H242" i="1" s="1"/>
  <c r="M242" i="1" s="1"/>
  <c r="F234" i="1"/>
  <c r="G234" i="1"/>
  <c r="F226" i="1"/>
  <c r="G226" i="1"/>
  <c r="H226" i="1" s="1"/>
  <c r="M226" i="1" s="1"/>
  <c r="F218" i="1"/>
  <c r="G218" i="1"/>
  <c r="H218" i="1" s="1"/>
  <c r="M218" i="1" s="1"/>
  <c r="F210" i="1"/>
  <c r="G210" i="1"/>
  <c r="H210" i="1" s="1"/>
  <c r="M210" i="1" s="1"/>
  <c r="F202" i="1"/>
  <c r="G202" i="1"/>
  <c r="F194" i="1"/>
  <c r="G194" i="1"/>
  <c r="H194" i="1" s="1"/>
  <c r="M194" i="1" s="1"/>
  <c r="F186" i="1"/>
  <c r="G186" i="1"/>
  <c r="H186" i="1" s="1"/>
  <c r="M186" i="1" s="1"/>
  <c r="F178" i="1"/>
  <c r="G178" i="1"/>
  <c r="H178" i="1" s="1"/>
  <c r="M178" i="1" s="1"/>
  <c r="F170" i="1"/>
  <c r="G170" i="1"/>
  <c r="F162" i="1"/>
  <c r="G162" i="1"/>
  <c r="H162" i="1" s="1"/>
  <c r="M162" i="1" s="1"/>
  <c r="F154" i="1"/>
  <c r="G154" i="1"/>
  <c r="H154" i="1" s="1"/>
  <c r="M154" i="1" s="1"/>
  <c r="F146" i="1"/>
  <c r="G146" i="1"/>
  <c r="H146" i="1" s="1"/>
  <c r="M146" i="1" s="1"/>
  <c r="F138" i="1"/>
  <c r="G138" i="1"/>
  <c r="F130" i="1"/>
  <c r="G130" i="1"/>
  <c r="H130" i="1" s="1"/>
  <c r="M130" i="1" s="1"/>
  <c r="F122" i="1"/>
  <c r="G122" i="1"/>
  <c r="H122" i="1" s="1"/>
  <c r="M122" i="1" s="1"/>
  <c r="F114" i="1"/>
  <c r="G114" i="1"/>
  <c r="H114" i="1" s="1"/>
  <c r="M114" i="1" s="1"/>
  <c r="F106" i="1"/>
  <c r="G106" i="1"/>
  <c r="F98" i="1"/>
  <c r="G98" i="1"/>
  <c r="H98" i="1" s="1"/>
  <c r="M98" i="1" s="1"/>
  <c r="F90" i="1"/>
  <c r="G90" i="1"/>
  <c r="H90" i="1" s="1"/>
  <c r="M90" i="1" s="1"/>
  <c r="F82" i="1"/>
  <c r="G82" i="1"/>
  <c r="H82" i="1" s="1"/>
  <c r="M82" i="1" s="1"/>
  <c r="F74" i="1"/>
  <c r="G74" i="1"/>
  <c r="F66" i="1"/>
  <c r="G66" i="1"/>
  <c r="H66" i="1" s="1"/>
  <c r="M66" i="1" s="1"/>
  <c r="F58" i="1"/>
  <c r="G58" i="1"/>
  <c r="H58" i="1" s="1"/>
  <c r="M58" i="1" s="1"/>
  <c r="F50" i="1"/>
  <c r="G50" i="1"/>
  <c r="H50" i="1" s="1"/>
  <c r="M50" i="1" s="1"/>
  <c r="F42" i="1"/>
  <c r="G42" i="1"/>
  <c r="F34" i="1"/>
  <c r="G34" i="1"/>
  <c r="H34" i="1" s="1"/>
  <c r="M34" i="1" s="1"/>
  <c r="F26" i="1"/>
  <c r="G26" i="1"/>
  <c r="H26" i="1" s="1"/>
  <c r="M26" i="1" s="1"/>
  <c r="F18" i="1"/>
  <c r="G18" i="1"/>
  <c r="H18" i="1" s="1"/>
  <c r="M18" i="1" s="1"/>
  <c r="F10" i="1"/>
  <c r="G10" i="1"/>
  <c r="F7209" i="1"/>
  <c r="G7209" i="1"/>
  <c r="H7209" i="1" s="1"/>
  <c r="M7209" i="1" s="1"/>
  <c r="F7201" i="1"/>
  <c r="G7201" i="1"/>
  <c r="H7201" i="1" s="1"/>
  <c r="M7201" i="1" s="1"/>
  <c r="F7193" i="1"/>
  <c r="G7193" i="1"/>
  <c r="H7193" i="1" s="1"/>
  <c r="M7193" i="1" s="1"/>
  <c r="F7185" i="1"/>
  <c r="G7185" i="1"/>
  <c r="F7177" i="1"/>
  <c r="G7177" i="1"/>
  <c r="H7177" i="1" s="1"/>
  <c r="M7177" i="1" s="1"/>
  <c r="F7169" i="1"/>
  <c r="G7169" i="1"/>
  <c r="H7169" i="1" s="1"/>
  <c r="M7169" i="1" s="1"/>
  <c r="F7161" i="1"/>
  <c r="G7161" i="1"/>
  <c r="H7161" i="1" s="1"/>
  <c r="M7161" i="1" s="1"/>
  <c r="F7153" i="1"/>
  <c r="G7153" i="1"/>
  <c r="F7145" i="1"/>
  <c r="G7145" i="1"/>
  <c r="H7145" i="1" s="1"/>
  <c r="M7145" i="1" s="1"/>
  <c r="F7137" i="1"/>
  <c r="G7137" i="1"/>
  <c r="H7137" i="1" s="1"/>
  <c r="M7137" i="1" s="1"/>
  <c r="F7129" i="1"/>
  <c r="G7129" i="1"/>
  <c r="H7129" i="1" s="1"/>
  <c r="M7129" i="1" s="1"/>
  <c r="F7121" i="1"/>
  <c r="G7121" i="1"/>
  <c r="F7113" i="1"/>
  <c r="G7113" i="1"/>
  <c r="H7113" i="1" s="1"/>
  <c r="M7113" i="1" s="1"/>
  <c r="F7105" i="1"/>
  <c r="G7105" i="1"/>
  <c r="H7105" i="1" s="1"/>
  <c r="M7105" i="1" s="1"/>
  <c r="F7097" i="1"/>
  <c r="G7097" i="1"/>
  <c r="H7097" i="1" s="1"/>
  <c r="M7097" i="1" s="1"/>
  <c r="F7089" i="1"/>
  <c r="G7089" i="1"/>
  <c r="F7081" i="1"/>
  <c r="G7081" i="1"/>
  <c r="H7081" i="1" s="1"/>
  <c r="M7081" i="1" s="1"/>
  <c r="F7073" i="1"/>
  <c r="G7073" i="1"/>
  <c r="H7073" i="1" s="1"/>
  <c r="M7073" i="1" s="1"/>
  <c r="F7065" i="1"/>
  <c r="G7065" i="1"/>
  <c r="H7065" i="1" s="1"/>
  <c r="M7065" i="1" s="1"/>
  <c r="F7057" i="1"/>
  <c r="G7057" i="1"/>
  <c r="F7049" i="1"/>
  <c r="G7049" i="1"/>
  <c r="H7049" i="1" s="1"/>
  <c r="M7049" i="1" s="1"/>
  <c r="F7041" i="1"/>
  <c r="G7041" i="1"/>
  <c r="H7041" i="1" s="1"/>
  <c r="M7041" i="1" s="1"/>
  <c r="F7033" i="1"/>
  <c r="G7033" i="1"/>
  <c r="H7033" i="1" s="1"/>
  <c r="M7033" i="1" s="1"/>
  <c r="F7025" i="1"/>
  <c r="G7025" i="1"/>
  <c r="F7017" i="1"/>
  <c r="G7017" i="1"/>
  <c r="H7017" i="1" s="1"/>
  <c r="M7017" i="1" s="1"/>
  <c r="F7009" i="1"/>
  <c r="G7009" i="1"/>
  <c r="H7009" i="1" s="1"/>
  <c r="M7009" i="1" s="1"/>
  <c r="F7001" i="1"/>
  <c r="G7001" i="1"/>
  <c r="H7001" i="1" s="1"/>
  <c r="M7001" i="1" s="1"/>
  <c r="F6993" i="1"/>
  <c r="G6993" i="1"/>
  <c r="F6985" i="1"/>
  <c r="G6985" i="1"/>
  <c r="H6985" i="1" s="1"/>
  <c r="M6985" i="1" s="1"/>
  <c r="F6977" i="1"/>
  <c r="G6977" i="1"/>
  <c r="H6977" i="1" s="1"/>
  <c r="M6977" i="1" s="1"/>
  <c r="F6969" i="1"/>
  <c r="G6969" i="1"/>
  <c r="H6969" i="1" s="1"/>
  <c r="M6969" i="1" s="1"/>
  <c r="F6961" i="1"/>
  <c r="G6961" i="1"/>
  <c r="F6953" i="1"/>
  <c r="G6953" i="1"/>
  <c r="H6953" i="1" s="1"/>
  <c r="M6953" i="1" s="1"/>
  <c r="F6945" i="1"/>
  <c r="G6945" i="1"/>
  <c r="H6945" i="1" s="1"/>
  <c r="M6945" i="1" s="1"/>
  <c r="F6937" i="1"/>
  <c r="G6937" i="1"/>
  <c r="H6937" i="1" s="1"/>
  <c r="M6937" i="1" s="1"/>
  <c r="F6929" i="1"/>
  <c r="G6929" i="1"/>
  <c r="F6921" i="1"/>
  <c r="G6921" i="1"/>
  <c r="H6921" i="1" s="1"/>
  <c r="M6921" i="1" s="1"/>
  <c r="F6913" i="1"/>
  <c r="G6913" i="1"/>
  <c r="H6913" i="1" s="1"/>
  <c r="M6913" i="1" s="1"/>
  <c r="F6905" i="1"/>
  <c r="G6905" i="1"/>
  <c r="H6905" i="1" s="1"/>
  <c r="M6905" i="1" s="1"/>
  <c r="F6897" i="1"/>
  <c r="G6897" i="1"/>
  <c r="F6889" i="1"/>
  <c r="G6889" i="1"/>
  <c r="H6889" i="1" s="1"/>
  <c r="M6889" i="1" s="1"/>
  <c r="F6881" i="1"/>
  <c r="G6881" i="1"/>
  <c r="H6881" i="1" s="1"/>
  <c r="M6881" i="1" s="1"/>
  <c r="F6873" i="1"/>
  <c r="G6873" i="1"/>
  <c r="H6873" i="1" s="1"/>
  <c r="M6873" i="1" s="1"/>
  <c r="F6865" i="1"/>
  <c r="G6865" i="1"/>
  <c r="F6857" i="1"/>
  <c r="G6857" i="1"/>
  <c r="H6857" i="1" s="1"/>
  <c r="M6857" i="1" s="1"/>
  <c r="F6849" i="1"/>
  <c r="G6849" i="1"/>
  <c r="H6849" i="1" s="1"/>
  <c r="M6849" i="1" s="1"/>
  <c r="F6841" i="1"/>
  <c r="G6841" i="1"/>
  <c r="H6841" i="1" s="1"/>
  <c r="M6841" i="1" s="1"/>
  <c r="F6833" i="1"/>
  <c r="G6833" i="1"/>
  <c r="F6825" i="1"/>
  <c r="G6825" i="1"/>
  <c r="H6825" i="1" s="1"/>
  <c r="M6825" i="1" s="1"/>
  <c r="F6817" i="1"/>
  <c r="G6817" i="1"/>
  <c r="H6817" i="1" s="1"/>
  <c r="M6817" i="1" s="1"/>
  <c r="F6809" i="1"/>
  <c r="G6809" i="1"/>
  <c r="H6809" i="1" s="1"/>
  <c r="M6809" i="1" s="1"/>
  <c r="F6801" i="1"/>
  <c r="G6801" i="1"/>
  <c r="F6793" i="1"/>
  <c r="G6793" i="1"/>
  <c r="H6793" i="1" s="1"/>
  <c r="M6793" i="1" s="1"/>
  <c r="F6785" i="1"/>
  <c r="G6785" i="1"/>
  <c r="H6785" i="1" s="1"/>
  <c r="M6785" i="1" s="1"/>
  <c r="F6777" i="1"/>
  <c r="G6777" i="1"/>
  <c r="H6777" i="1" s="1"/>
  <c r="M6777" i="1" s="1"/>
  <c r="F6769" i="1"/>
  <c r="G6769" i="1"/>
  <c r="F6761" i="1"/>
  <c r="G6761" i="1"/>
  <c r="H6761" i="1" s="1"/>
  <c r="M6761" i="1" s="1"/>
  <c r="F6753" i="1"/>
  <c r="G6753" i="1"/>
  <c r="H6753" i="1" s="1"/>
  <c r="M6753" i="1" s="1"/>
  <c r="F6745" i="1"/>
  <c r="G6745" i="1"/>
  <c r="H6745" i="1" s="1"/>
  <c r="M6745" i="1" s="1"/>
  <c r="F6737" i="1"/>
  <c r="G6737" i="1"/>
  <c r="F6729" i="1"/>
  <c r="G6729" i="1"/>
  <c r="H6729" i="1" s="1"/>
  <c r="M6729" i="1" s="1"/>
  <c r="F6721" i="1"/>
  <c r="G6721" i="1"/>
  <c r="H6721" i="1" s="1"/>
  <c r="M6721" i="1" s="1"/>
  <c r="F6713" i="1"/>
  <c r="G6713" i="1"/>
  <c r="H6713" i="1" s="1"/>
  <c r="M6713" i="1" s="1"/>
  <c r="F6705" i="1"/>
  <c r="G6705" i="1"/>
  <c r="F6697" i="1"/>
  <c r="G6697" i="1"/>
  <c r="H6697" i="1" s="1"/>
  <c r="M6697" i="1" s="1"/>
  <c r="F6689" i="1"/>
  <c r="G6689" i="1"/>
  <c r="H6689" i="1" s="1"/>
  <c r="M6689" i="1" s="1"/>
  <c r="F6681" i="1"/>
  <c r="G6681" i="1"/>
  <c r="H6681" i="1" s="1"/>
  <c r="M6681" i="1" s="1"/>
  <c r="F6673" i="1"/>
  <c r="G6673" i="1"/>
  <c r="F6665" i="1"/>
  <c r="G6665" i="1"/>
  <c r="H6665" i="1" s="1"/>
  <c r="M6665" i="1" s="1"/>
  <c r="F6657" i="1"/>
  <c r="G6657" i="1"/>
  <c r="H6657" i="1" s="1"/>
  <c r="M6657" i="1" s="1"/>
  <c r="F6649" i="1"/>
  <c r="G6649" i="1"/>
  <c r="H6649" i="1" s="1"/>
  <c r="M6649" i="1" s="1"/>
  <c r="F6641" i="1"/>
  <c r="G6641" i="1"/>
  <c r="F6633" i="1"/>
  <c r="G6633" i="1"/>
  <c r="H6633" i="1" s="1"/>
  <c r="M6633" i="1" s="1"/>
  <c r="F6625" i="1"/>
  <c r="G6625" i="1"/>
  <c r="H6625" i="1" s="1"/>
  <c r="M6625" i="1" s="1"/>
  <c r="F6617" i="1"/>
  <c r="G6617" i="1"/>
  <c r="H6617" i="1" s="1"/>
  <c r="M6617" i="1" s="1"/>
  <c r="F6609" i="1"/>
  <c r="G6609" i="1"/>
  <c r="F6601" i="1"/>
  <c r="G6601" i="1"/>
  <c r="H6601" i="1" s="1"/>
  <c r="M6601" i="1" s="1"/>
  <c r="F6593" i="1"/>
  <c r="G6593" i="1"/>
  <c r="H6593" i="1" s="1"/>
  <c r="M6593" i="1" s="1"/>
  <c r="F6585" i="1"/>
  <c r="G6585" i="1"/>
  <c r="H6585" i="1" s="1"/>
  <c r="M6585" i="1" s="1"/>
  <c r="F6577" i="1"/>
  <c r="G6577" i="1"/>
  <c r="F6569" i="1"/>
  <c r="G6569" i="1"/>
  <c r="H6569" i="1" s="1"/>
  <c r="M6569" i="1" s="1"/>
  <c r="F6561" i="1"/>
  <c r="G6561" i="1"/>
  <c r="H6561" i="1" s="1"/>
  <c r="M6561" i="1" s="1"/>
  <c r="F6553" i="1"/>
  <c r="G6553" i="1"/>
  <c r="H6553" i="1" s="1"/>
  <c r="M6553" i="1" s="1"/>
  <c r="F6545" i="1"/>
  <c r="G6545" i="1"/>
  <c r="F6537" i="1"/>
  <c r="G6537" i="1"/>
  <c r="H6537" i="1" s="1"/>
  <c r="M6537" i="1" s="1"/>
  <c r="F6529" i="1"/>
  <c r="G6529" i="1"/>
  <c r="H6529" i="1" s="1"/>
  <c r="M6529" i="1" s="1"/>
  <c r="F6521" i="1"/>
  <c r="G6521" i="1"/>
  <c r="H6521" i="1" s="1"/>
  <c r="M6521" i="1" s="1"/>
  <c r="F6513" i="1"/>
  <c r="G6513" i="1"/>
  <c r="F6505" i="1"/>
  <c r="G6505" i="1"/>
  <c r="H6505" i="1" s="1"/>
  <c r="M6505" i="1" s="1"/>
  <c r="F6497" i="1"/>
  <c r="G6497" i="1"/>
  <c r="H6497" i="1" s="1"/>
  <c r="M6497" i="1" s="1"/>
  <c r="F6489" i="1"/>
  <c r="G6489" i="1"/>
  <c r="H6489" i="1" s="1"/>
  <c r="M6489" i="1" s="1"/>
  <c r="F6481" i="1"/>
  <c r="G6481" i="1"/>
  <c r="F6473" i="1"/>
  <c r="G6473" i="1"/>
  <c r="H6473" i="1" s="1"/>
  <c r="M6473" i="1" s="1"/>
  <c r="F6465" i="1"/>
  <c r="G6465" i="1"/>
  <c r="H6465" i="1" s="1"/>
  <c r="M6465" i="1" s="1"/>
  <c r="F6457" i="1"/>
  <c r="G6457" i="1"/>
  <c r="H6457" i="1" s="1"/>
  <c r="M6457" i="1" s="1"/>
  <c r="F6449" i="1"/>
  <c r="G6449" i="1"/>
  <c r="F6441" i="1"/>
  <c r="G6441" i="1"/>
  <c r="H6441" i="1" s="1"/>
  <c r="M6441" i="1" s="1"/>
  <c r="F6433" i="1"/>
  <c r="G6433" i="1"/>
  <c r="H6433" i="1" s="1"/>
  <c r="M6433" i="1" s="1"/>
  <c r="F6425" i="1"/>
  <c r="G6425" i="1"/>
  <c r="H6425" i="1" s="1"/>
  <c r="M6425" i="1" s="1"/>
  <c r="F6417" i="1"/>
  <c r="G6417" i="1"/>
  <c r="F6409" i="1"/>
  <c r="G6409" i="1"/>
  <c r="H6409" i="1" s="1"/>
  <c r="M6409" i="1" s="1"/>
  <c r="F6401" i="1"/>
  <c r="G6401" i="1"/>
  <c r="H6401" i="1" s="1"/>
  <c r="M6401" i="1" s="1"/>
  <c r="F6393" i="1"/>
  <c r="G6393" i="1"/>
  <c r="H6393" i="1" s="1"/>
  <c r="M6393" i="1" s="1"/>
  <c r="F6385" i="1"/>
  <c r="G6385" i="1"/>
  <c r="F6377" i="1"/>
  <c r="G6377" i="1"/>
  <c r="H6377" i="1" s="1"/>
  <c r="M6377" i="1" s="1"/>
  <c r="F6369" i="1"/>
  <c r="G6369" i="1"/>
  <c r="H6369" i="1" s="1"/>
  <c r="M6369" i="1" s="1"/>
  <c r="F6361" i="1"/>
  <c r="G6361" i="1"/>
  <c r="H6361" i="1" s="1"/>
  <c r="M6361" i="1" s="1"/>
  <c r="F6353" i="1"/>
  <c r="G6353" i="1"/>
  <c r="F6345" i="1"/>
  <c r="G6345" i="1"/>
  <c r="H6345" i="1" s="1"/>
  <c r="M6345" i="1" s="1"/>
  <c r="F6337" i="1"/>
  <c r="G6337" i="1"/>
  <c r="H6337" i="1" s="1"/>
  <c r="M6337" i="1" s="1"/>
  <c r="F6329" i="1"/>
  <c r="G6329" i="1"/>
  <c r="H6329" i="1" s="1"/>
  <c r="M6329" i="1" s="1"/>
  <c r="F6321" i="1"/>
  <c r="G6321" i="1"/>
  <c r="F6313" i="1"/>
  <c r="G6313" i="1"/>
  <c r="H6313" i="1" s="1"/>
  <c r="M6313" i="1" s="1"/>
  <c r="F6305" i="1"/>
  <c r="G6305" i="1"/>
  <c r="H6305" i="1" s="1"/>
  <c r="M6305" i="1" s="1"/>
  <c r="F6297" i="1"/>
  <c r="G6297" i="1"/>
  <c r="H6297" i="1" s="1"/>
  <c r="M6297" i="1" s="1"/>
  <c r="F6289" i="1"/>
  <c r="G6289" i="1"/>
  <c r="F6281" i="1"/>
  <c r="G6281" i="1"/>
  <c r="H6281" i="1" s="1"/>
  <c r="M6281" i="1" s="1"/>
  <c r="F6273" i="1"/>
  <c r="G6273" i="1"/>
  <c r="H6273" i="1" s="1"/>
  <c r="M6273" i="1" s="1"/>
  <c r="F6265" i="1"/>
  <c r="G6265" i="1"/>
  <c r="H6265" i="1" s="1"/>
  <c r="M6265" i="1" s="1"/>
  <c r="F6257" i="1"/>
  <c r="G6257" i="1"/>
  <c r="F6249" i="1"/>
  <c r="G6249" i="1"/>
  <c r="H6249" i="1" s="1"/>
  <c r="M6249" i="1" s="1"/>
  <c r="F6241" i="1"/>
  <c r="G6241" i="1"/>
  <c r="H6241" i="1" s="1"/>
  <c r="M6241" i="1" s="1"/>
  <c r="F6233" i="1"/>
  <c r="G6233" i="1"/>
  <c r="H6233" i="1" s="1"/>
  <c r="M6233" i="1" s="1"/>
  <c r="F6225" i="1"/>
  <c r="G6225" i="1"/>
  <c r="F6217" i="1"/>
  <c r="G6217" i="1"/>
  <c r="H6217" i="1" s="1"/>
  <c r="M6217" i="1" s="1"/>
  <c r="F6209" i="1"/>
  <c r="G6209" i="1"/>
  <c r="H6209" i="1" s="1"/>
  <c r="M6209" i="1" s="1"/>
  <c r="F6201" i="1"/>
  <c r="G6201" i="1"/>
  <c r="H6201" i="1" s="1"/>
  <c r="M6201" i="1" s="1"/>
  <c r="F6193" i="1"/>
  <c r="G6193" i="1"/>
  <c r="F6185" i="1"/>
  <c r="G6185" i="1"/>
  <c r="H6185" i="1" s="1"/>
  <c r="M6185" i="1" s="1"/>
  <c r="F6177" i="1"/>
  <c r="G6177" i="1"/>
  <c r="H6177" i="1" s="1"/>
  <c r="M6177" i="1" s="1"/>
  <c r="F6169" i="1"/>
  <c r="G6169" i="1"/>
  <c r="H6169" i="1" s="1"/>
  <c r="M6169" i="1" s="1"/>
  <c r="F6161" i="1"/>
  <c r="G6161" i="1"/>
  <c r="F6153" i="1"/>
  <c r="G6153" i="1"/>
  <c r="H6153" i="1" s="1"/>
  <c r="M6153" i="1" s="1"/>
  <c r="F6145" i="1"/>
  <c r="G6145" i="1"/>
  <c r="H6145" i="1" s="1"/>
  <c r="M6145" i="1" s="1"/>
  <c r="F6137" i="1"/>
  <c r="G6137" i="1"/>
  <c r="H6137" i="1" s="1"/>
  <c r="M6137" i="1" s="1"/>
  <c r="F6129" i="1"/>
  <c r="G6129" i="1"/>
  <c r="F6121" i="1"/>
  <c r="G6121" i="1"/>
  <c r="H6121" i="1" s="1"/>
  <c r="M6121" i="1" s="1"/>
  <c r="F6113" i="1"/>
  <c r="G6113" i="1"/>
  <c r="H6113" i="1" s="1"/>
  <c r="M6113" i="1" s="1"/>
  <c r="F6105" i="1"/>
  <c r="G6105" i="1"/>
  <c r="H6105" i="1" s="1"/>
  <c r="M6105" i="1" s="1"/>
  <c r="F6097" i="1"/>
  <c r="G6097" i="1"/>
  <c r="F6089" i="1"/>
  <c r="G6089" i="1"/>
  <c r="H6089" i="1" s="1"/>
  <c r="M6089" i="1" s="1"/>
  <c r="F6081" i="1"/>
  <c r="G6081" i="1"/>
  <c r="H6081" i="1" s="1"/>
  <c r="M6081" i="1" s="1"/>
  <c r="F6073" i="1"/>
  <c r="G6073" i="1"/>
  <c r="H6073" i="1" s="1"/>
  <c r="M6073" i="1" s="1"/>
  <c r="F6065" i="1"/>
  <c r="G6065" i="1"/>
  <c r="F6057" i="1"/>
  <c r="G6057" i="1"/>
  <c r="H6057" i="1" s="1"/>
  <c r="M6057" i="1" s="1"/>
  <c r="F6049" i="1"/>
  <c r="G6049" i="1"/>
  <c r="H6049" i="1" s="1"/>
  <c r="M6049" i="1" s="1"/>
  <c r="F6041" i="1"/>
  <c r="G6041" i="1"/>
  <c r="H6041" i="1" s="1"/>
  <c r="M6041" i="1" s="1"/>
  <c r="F6033" i="1"/>
  <c r="G6033" i="1"/>
  <c r="F6025" i="1"/>
  <c r="G6025" i="1"/>
  <c r="H6025" i="1" s="1"/>
  <c r="M6025" i="1" s="1"/>
  <c r="F6017" i="1"/>
  <c r="G6017" i="1"/>
  <c r="H6017" i="1" s="1"/>
  <c r="M6017" i="1" s="1"/>
  <c r="F6009" i="1"/>
  <c r="G6009" i="1"/>
  <c r="H6009" i="1" s="1"/>
  <c r="M6009" i="1" s="1"/>
  <c r="F6001" i="1"/>
  <c r="G6001" i="1"/>
  <c r="F5993" i="1"/>
  <c r="G5993" i="1"/>
  <c r="H5993" i="1" s="1"/>
  <c r="M5993" i="1" s="1"/>
  <c r="F5985" i="1"/>
  <c r="G5985" i="1"/>
  <c r="H5985" i="1" s="1"/>
  <c r="M5985" i="1" s="1"/>
  <c r="F5977" i="1"/>
  <c r="G5977" i="1"/>
  <c r="H5977" i="1" s="1"/>
  <c r="M5977" i="1" s="1"/>
  <c r="F5969" i="1"/>
  <c r="G5969" i="1"/>
  <c r="F5961" i="1"/>
  <c r="G5961" i="1"/>
  <c r="H5961" i="1" s="1"/>
  <c r="M5961" i="1" s="1"/>
  <c r="F5953" i="1"/>
  <c r="G5953" i="1"/>
  <c r="H5953" i="1" s="1"/>
  <c r="M5953" i="1" s="1"/>
  <c r="F5945" i="1"/>
  <c r="G5945" i="1"/>
  <c r="H5945" i="1" s="1"/>
  <c r="M5945" i="1" s="1"/>
  <c r="F5937" i="1"/>
  <c r="G5937" i="1"/>
  <c r="H5937" i="1" s="1"/>
  <c r="M5937" i="1" s="1"/>
  <c r="F5929" i="1"/>
  <c r="G5929" i="1"/>
  <c r="H5929" i="1" s="1"/>
  <c r="M5929" i="1" s="1"/>
  <c r="F5921" i="1"/>
  <c r="G5921" i="1"/>
  <c r="H5921" i="1" s="1"/>
  <c r="M5921" i="1" s="1"/>
  <c r="F5913" i="1"/>
  <c r="G5913" i="1"/>
  <c r="H5913" i="1" s="1"/>
  <c r="M5913" i="1" s="1"/>
  <c r="F5905" i="1"/>
  <c r="G5905" i="1"/>
  <c r="F5897" i="1"/>
  <c r="G5897" i="1"/>
  <c r="H5897" i="1" s="1"/>
  <c r="M5897" i="1" s="1"/>
  <c r="F5889" i="1"/>
  <c r="G5889" i="1"/>
  <c r="H5889" i="1" s="1"/>
  <c r="M5889" i="1" s="1"/>
  <c r="F5881" i="1"/>
  <c r="G5881" i="1"/>
  <c r="H5881" i="1" s="1"/>
  <c r="M5881" i="1" s="1"/>
  <c r="F5873" i="1"/>
  <c r="G5873" i="1"/>
  <c r="F5865" i="1"/>
  <c r="G5865" i="1"/>
  <c r="H5865" i="1" s="1"/>
  <c r="M5865" i="1" s="1"/>
  <c r="F5857" i="1"/>
  <c r="G5857" i="1"/>
  <c r="H5857" i="1" s="1"/>
  <c r="M5857" i="1" s="1"/>
  <c r="F5849" i="1"/>
  <c r="G5849" i="1"/>
  <c r="H5849" i="1" s="1"/>
  <c r="M5849" i="1" s="1"/>
  <c r="F5841" i="1"/>
  <c r="G5841" i="1"/>
  <c r="F5833" i="1"/>
  <c r="G5833" i="1"/>
  <c r="H5833" i="1" s="1"/>
  <c r="M5833" i="1" s="1"/>
  <c r="F5825" i="1"/>
  <c r="G5825" i="1"/>
  <c r="H5825" i="1" s="1"/>
  <c r="M5825" i="1" s="1"/>
  <c r="F5817" i="1"/>
  <c r="G5817" i="1"/>
  <c r="H5817" i="1" s="1"/>
  <c r="M5817" i="1" s="1"/>
  <c r="F5809" i="1"/>
  <c r="G5809" i="1"/>
  <c r="F5801" i="1"/>
  <c r="G5801" i="1"/>
  <c r="H5801" i="1" s="1"/>
  <c r="M5801" i="1" s="1"/>
  <c r="F5793" i="1"/>
  <c r="G5793" i="1"/>
  <c r="H5793" i="1" s="1"/>
  <c r="M5793" i="1" s="1"/>
  <c r="F5785" i="1"/>
  <c r="G5785" i="1"/>
  <c r="H5785" i="1" s="1"/>
  <c r="M5785" i="1" s="1"/>
  <c r="F5777" i="1"/>
  <c r="G5777" i="1"/>
  <c r="F5769" i="1"/>
  <c r="G5769" i="1"/>
  <c r="H5769" i="1" s="1"/>
  <c r="M5769" i="1" s="1"/>
  <c r="F5761" i="1"/>
  <c r="G5761" i="1"/>
  <c r="H5761" i="1" s="1"/>
  <c r="M5761" i="1" s="1"/>
  <c r="F5753" i="1"/>
  <c r="G5753" i="1"/>
  <c r="H5753" i="1" s="1"/>
  <c r="M5753" i="1" s="1"/>
  <c r="F5745" i="1"/>
  <c r="G5745" i="1"/>
  <c r="F5737" i="1"/>
  <c r="G5737" i="1"/>
  <c r="H5737" i="1" s="1"/>
  <c r="M5737" i="1" s="1"/>
  <c r="F5729" i="1"/>
  <c r="G5729" i="1"/>
  <c r="H5729" i="1" s="1"/>
  <c r="M5729" i="1" s="1"/>
  <c r="F5721" i="1"/>
  <c r="G5721" i="1"/>
  <c r="H5721" i="1" s="1"/>
  <c r="M5721" i="1" s="1"/>
  <c r="F5713" i="1"/>
  <c r="G5713" i="1"/>
  <c r="F5705" i="1"/>
  <c r="G5705" i="1"/>
  <c r="H5705" i="1" s="1"/>
  <c r="M5705" i="1" s="1"/>
  <c r="F5697" i="1"/>
  <c r="G5697" i="1"/>
  <c r="H5697" i="1" s="1"/>
  <c r="M5697" i="1" s="1"/>
  <c r="F5689" i="1"/>
  <c r="G5689" i="1"/>
  <c r="H5689" i="1" s="1"/>
  <c r="M5689" i="1" s="1"/>
  <c r="F5681" i="1"/>
  <c r="G5681" i="1"/>
  <c r="F5673" i="1"/>
  <c r="G5673" i="1"/>
  <c r="H5673" i="1" s="1"/>
  <c r="M5673" i="1" s="1"/>
  <c r="F5665" i="1"/>
  <c r="G5665" i="1"/>
  <c r="H5665" i="1" s="1"/>
  <c r="M5665" i="1" s="1"/>
  <c r="F5657" i="1"/>
  <c r="G5657" i="1"/>
  <c r="H5657" i="1" s="1"/>
  <c r="M5657" i="1" s="1"/>
  <c r="F5649" i="1"/>
  <c r="G5649" i="1"/>
  <c r="F5641" i="1"/>
  <c r="G5641" i="1"/>
  <c r="H5641" i="1" s="1"/>
  <c r="M5641" i="1" s="1"/>
  <c r="F5633" i="1"/>
  <c r="G5633" i="1"/>
  <c r="H5633" i="1" s="1"/>
  <c r="M5633" i="1" s="1"/>
  <c r="F5625" i="1"/>
  <c r="G5625" i="1"/>
  <c r="H5625" i="1" s="1"/>
  <c r="M5625" i="1" s="1"/>
  <c r="F5617" i="1"/>
  <c r="G5617" i="1"/>
  <c r="F5609" i="1"/>
  <c r="G5609" i="1"/>
  <c r="H5609" i="1" s="1"/>
  <c r="M5609" i="1" s="1"/>
  <c r="F5601" i="1"/>
  <c r="G5601" i="1"/>
  <c r="H5601" i="1" s="1"/>
  <c r="M5601" i="1" s="1"/>
  <c r="F5593" i="1"/>
  <c r="G5593" i="1"/>
  <c r="H5593" i="1" s="1"/>
  <c r="M5593" i="1" s="1"/>
  <c r="F5585" i="1"/>
  <c r="G5585" i="1"/>
  <c r="F5577" i="1"/>
  <c r="G5577" i="1"/>
  <c r="H5577" i="1" s="1"/>
  <c r="M5577" i="1" s="1"/>
  <c r="F5569" i="1"/>
  <c r="G5569" i="1"/>
  <c r="H5569" i="1" s="1"/>
  <c r="M5569" i="1" s="1"/>
  <c r="F5561" i="1"/>
  <c r="G5561" i="1"/>
  <c r="H5561" i="1" s="1"/>
  <c r="M5561" i="1" s="1"/>
  <c r="F5553" i="1"/>
  <c r="G5553" i="1"/>
  <c r="F5545" i="1"/>
  <c r="G5545" i="1"/>
  <c r="H5545" i="1" s="1"/>
  <c r="M5545" i="1" s="1"/>
  <c r="F5537" i="1"/>
  <c r="G5537" i="1"/>
  <c r="H5537" i="1" s="1"/>
  <c r="M5537" i="1" s="1"/>
  <c r="F5529" i="1"/>
  <c r="G5529" i="1"/>
  <c r="H5529" i="1" s="1"/>
  <c r="M5529" i="1" s="1"/>
  <c r="F5521" i="1"/>
  <c r="G5521" i="1"/>
  <c r="F5513" i="1"/>
  <c r="G5513" i="1"/>
  <c r="H5513" i="1" s="1"/>
  <c r="M5513" i="1" s="1"/>
  <c r="F5505" i="1"/>
  <c r="G5505" i="1"/>
  <c r="H5505" i="1" s="1"/>
  <c r="M5505" i="1" s="1"/>
  <c r="F5497" i="1"/>
  <c r="G5497" i="1"/>
  <c r="H5497" i="1" s="1"/>
  <c r="M5497" i="1" s="1"/>
  <c r="F5489" i="1"/>
  <c r="G5489" i="1"/>
  <c r="F5481" i="1"/>
  <c r="G5481" i="1"/>
  <c r="H5481" i="1" s="1"/>
  <c r="M5481" i="1" s="1"/>
  <c r="F5473" i="1"/>
  <c r="G5473" i="1"/>
  <c r="H5473" i="1" s="1"/>
  <c r="M5473" i="1" s="1"/>
  <c r="F5465" i="1"/>
  <c r="G5465" i="1"/>
  <c r="H5465" i="1" s="1"/>
  <c r="M5465" i="1" s="1"/>
  <c r="F5457" i="1"/>
  <c r="G5457" i="1"/>
  <c r="F5449" i="1"/>
  <c r="G5449" i="1"/>
  <c r="H5449" i="1" s="1"/>
  <c r="M5449" i="1" s="1"/>
  <c r="F5441" i="1"/>
  <c r="G5441" i="1"/>
  <c r="H5441" i="1" s="1"/>
  <c r="M5441" i="1" s="1"/>
  <c r="F5433" i="1"/>
  <c r="G5433" i="1"/>
  <c r="H5433" i="1" s="1"/>
  <c r="M5433" i="1" s="1"/>
  <c r="F5425" i="1"/>
  <c r="G5425" i="1"/>
  <c r="F5417" i="1"/>
  <c r="G5417" i="1"/>
  <c r="H5417" i="1" s="1"/>
  <c r="M5417" i="1" s="1"/>
  <c r="F5409" i="1"/>
  <c r="G5409" i="1"/>
  <c r="H5409" i="1" s="1"/>
  <c r="M5409" i="1" s="1"/>
  <c r="F5401" i="1"/>
  <c r="G5401" i="1"/>
  <c r="H5401" i="1" s="1"/>
  <c r="M5401" i="1" s="1"/>
  <c r="F5393" i="1"/>
  <c r="G5393" i="1"/>
  <c r="F5385" i="1"/>
  <c r="G5385" i="1"/>
  <c r="H5385" i="1" s="1"/>
  <c r="M5385" i="1" s="1"/>
  <c r="F5377" i="1"/>
  <c r="G5377" i="1"/>
  <c r="H5377" i="1" s="1"/>
  <c r="M5377" i="1" s="1"/>
  <c r="F5369" i="1"/>
  <c r="G5369" i="1"/>
  <c r="H5369" i="1" s="1"/>
  <c r="M5369" i="1" s="1"/>
  <c r="F5361" i="1"/>
  <c r="G5361" i="1"/>
  <c r="F5353" i="1"/>
  <c r="G5353" i="1"/>
  <c r="H5353" i="1" s="1"/>
  <c r="M5353" i="1" s="1"/>
  <c r="F5345" i="1"/>
  <c r="G5345" i="1"/>
  <c r="H5345" i="1" s="1"/>
  <c r="M5345" i="1" s="1"/>
  <c r="F5337" i="1"/>
  <c r="G5337" i="1"/>
  <c r="H5337" i="1" s="1"/>
  <c r="M5337" i="1" s="1"/>
  <c r="F5329" i="1"/>
  <c r="G5329" i="1"/>
  <c r="F5321" i="1"/>
  <c r="G5321" i="1"/>
  <c r="H5321" i="1" s="1"/>
  <c r="M5321" i="1" s="1"/>
  <c r="F5313" i="1"/>
  <c r="G5313" i="1"/>
  <c r="H5313" i="1" s="1"/>
  <c r="M5313" i="1" s="1"/>
  <c r="F5305" i="1"/>
  <c r="G5305" i="1"/>
  <c r="H5305" i="1" s="1"/>
  <c r="M5305" i="1" s="1"/>
  <c r="F5297" i="1"/>
  <c r="G5297" i="1"/>
  <c r="F5289" i="1"/>
  <c r="G5289" i="1"/>
  <c r="H5289" i="1" s="1"/>
  <c r="M5289" i="1" s="1"/>
  <c r="F5281" i="1"/>
  <c r="G5281" i="1"/>
  <c r="H5281" i="1" s="1"/>
  <c r="M5281" i="1" s="1"/>
  <c r="F5273" i="1"/>
  <c r="G5273" i="1"/>
  <c r="H5273" i="1" s="1"/>
  <c r="M5273" i="1" s="1"/>
  <c r="F5265" i="1"/>
  <c r="G5265" i="1"/>
  <c r="F5257" i="1"/>
  <c r="G5257" i="1"/>
  <c r="H5257" i="1" s="1"/>
  <c r="M5257" i="1" s="1"/>
  <c r="F5249" i="1"/>
  <c r="G5249" i="1"/>
  <c r="H5249" i="1" s="1"/>
  <c r="M5249" i="1" s="1"/>
  <c r="F5241" i="1"/>
  <c r="G5241" i="1"/>
  <c r="H5241" i="1" s="1"/>
  <c r="M5241" i="1" s="1"/>
  <c r="F5233" i="1"/>
  <c r="G5233" i="1"/>
  <c r="F5225" i="1"/>
  <c r="G5225" i="1"/>
  <c r="H5225" i="1" s="1"/>
  <c r="M5225" i="1" s="1"/>
  <c r="F5217" i="1"/>
  <c r="G5217" i="1"/>
  <c r="H5217" i="1" s="1"/>
  <c r="M5217" i="1" s="1"/>
  <c r="F5209" i="1"/>
  <c r="G5209" i="1"/>
  <c r="H5209" i="1" s="1"/>
  <c r="M5209" i="1" s="1"/>
  <c r="F5201" i="1"/>
  <c r="G5201" i="1"/>
  <c r="F5193" i="1"/>
  <c r="G5193" i="1"/>
  <c r="H5193" i="1" s="1"/>
  <c r="M5193" i="1" s="1"/>
  <c r="F5185" i="1"/>
  <c r="G5185" i="1"/>
  <c r="H5185" i="1" s="1"/>
  <c r="M5185" i="1" s="1"/>
  <c r="F5177" i="1"/>
  <c r="G5177" i="1"/>
  <c r="H5177" i="1" s="1"/>
  <c r="M5177" i="1" s="1"/>
  <c r="F5169" i="1"/>
  <c r="G5169" i="1"/>
  <c r="F5161" i="1"/>
  <c r="G5161" i="1"/>
  <c r="H5161" i="1" s="1"/>
  <c r="M5161" i="1" s="1"/>
  <c r="F5153" i="1"/>
  <c r="G5153" i="1"/>
  <c r="H5153" i="1" s="1"/>
  <c r="M5153" i="1" s="1"/>
  <c r="F5145" i="1"/>
  <c r="G5145" i="1"/>
  <c r="H5145" i="1" s="1"/>
  <c r="M5145" i="1" s="1"/>
  <c r="F5137" i="1"/>
  <c r="G5137" i="1"/>
  <c r="F5129" i="1"/>
  <c r="G5129" i="1"/>
  <c r="H5129" i="1" s="1"/>
  <c r="M5129" i="1" s="1"/>
  <c r="F5121" i="1"/>
  <c r="G5121" i="1"/>
  <c r="H5121" i="1" s="1"/>
  <c r="M5121" i="1" s="1"/>
  <c r="F5113" i="1"/>
  <c r="G5113" i="1"/>
  <c r="H5113" i="1" s="1"/>
  <c r="M5113" i="1" s="1"/>
  <c r="F5105" i="1"/>
  <c r="G5105" i="1"/>
  <c r="F5097" i="1"/>
  <c r="G5097" i="1"/>
  <c r="H5097" i="1" s="1"/>
  <c r="M5097" i="1" s="1"/>
  <c r="F5089" i="1"/>
  <c r="G5089" i="1"/>
  <c r="H5089" i="1" s="1"/>
  <c r="M5089" i="1" s="1"/>
  <c r="F5081" i="1"/>
  <c r="G5081" i="1"/>
  <c r="H5081" i="1" s="1"/>
  <c r="M5081" i="1" s="1"/>
  <c r="F5073" i="1"/>
  <c r="G5073" i="1"/>
  <c r="F5065" i="1"/>
  <c r="G5065" i="1"/>
  <c r="H5065" i="1" s="1"/>
  <c r="M5065" i="1" s="1"/>
  <c r="F5057" i="1"/>
  <c r="G5057" i="1"/>
  <c r="H5057" i="1" s="1"/>
  <c r="M5057" i="1" s="1"/>
  <c r="F5049" i="1"/>
  <c r="G5049" i="1"/>
  <c r="H5049" i="1" s="1"/>
  <c r="M5049" i="1" s="1"/>
  <c r="F5041" i="1"/>
  <c r="G5041" i="1"/>
  <c r="F5033" i="1"/>
  <c r="G5033" i="1"/>
  <c r="H5033" i="1" s="1"/>
  <c r="M5033" i="1" s="1"/>
  <c r="F5025" i="1"/>
  <c r="G5025" i="1"/>
  <c r="H5025" i="1" s="1"/>
  <c r="M5025" i="1" s="1"/>
  <c r="F5017" i="1"/>
  <c r="G5017" i="1"/>
  <c r="H5017" i="1" s="1"/>
  <c r="M5017" i="1" s="1"/>
  <c r="F5009" i="1"/>
  <c r="G5009" i="1"/>
  <c r="F5001" i="1"/>
  <c r="G5001" i="1"/>
  <c r="H5001" i="1" s="1"/>
  <c r="M5001" i="1" s="1"/>
  <c r="F4993" i="1"/>
  <c r="G4993" i="1"/>
  <c r="H4993" i="1" s="1"/>
  <c r="M4993" i="1" s="1"/>
  <c r="F4985" i="1"/>
  <c r="G4985" i="1"/>
  <c r="H4985" i="1" s="1"/>
  <c r="M4985" i="1" s="1"/>
  <c r="F4977" i="1"/>
  <c r="G4977" i="1"/>
  <c r="F4969" i="1"/>
  <c r="G4969" i="1"/>
  <c r="H4969" i="1" s="1"/>
  <c r="M4969" i="1" s="1"/>
  <c r="F4961" i="1"/>
  <c r="G4961" i="1"/>
  <c r="H4961" i="1" s="1"/>
  <c r="M4961" i="1" s="1"/>
  <c r="F4953" i="1"/>
  <c r="G4953" i="1"/>
  <c r="H4953" i="1" s="1"/>
  <c r="M4953" i="1" s="1"/>
  <c r="F4945" i="1"/>
  <c r="G4945" i="1"/>
  <c r="F4937" i="1"/>
  <c r="G4937" i="1"/>
  <c r="H4937" i="1" s="1"/>
  <c r="M4937" i="1" s="1"/>
  <c r="F4929" i="1"/>
  <c r="G4929" i="1"/>
  <c r="H4929" i="1" s="1"/>
  <c r="M4929" i="1" s="1"/>
  <c r="F4921" i="1"/>
  <c r="G4921" i="1"/>
  <c r="H4921" i="1" s="1"/>
  <c r="M4921" i="1" s="1"/>
  <c r="F4913" i="1"/>
  <c r="G4913" i="1"/>
  <c r="F4905" i="1"/>
  <c r="G4905" i="1"/>
  <c r="H4905" i="1" s="1"/>
  <c r="M4905" i="1" s="1"/>
  <c r="F4897" i="1"/>
  <c r="G4897" i="1"/>
  <c r="H4897" i="1" s="1"/>
  <c r="M4897" i="1" s="1"/>
  <c r="F4889" i="1"/>
  <c r="G4889" i="1"/>
  <c r="H4889" i="1" s="1"/>
  <c r="M4889" i="1" s="1"/>
  <c r="F4881" i="1"/>
  <c r="G4881" i="1"/>
  <c r="F4873" i="1"/>
  <c r="G4873" i="1"/>
  <c r="H4873" i="1" s="1"/>
  <c r="M4873" i="1" s="1"/>
  <c r="F4865" i="1"/>
  <c r="G4865" i="1"/>
  <c r="H4865" i="1" s="1"/>
  <c r="M4865" i="1" s="1"/>
  <c r="F4857" i="1"/>
  <c r="G4857" i="1"/>
  <c r="H4857" i="1" s="1"/>
  <c r="M4857" i="1" s="1"/>
  <c r="F4849" i="1"/>
  <c r="G4849" i="1"/>
  <c r="F4841" i="1"/>
  <c r="G4841" i="1"/>
  <c r="H4841" i="1" s="1"/>
  <c r="M4841" i="1" s="1"/>
  <c r="F4833" i="1"/>
  <c r="G4833" i="1"/>
  <c r="H4833" i="1" s="1"/>
  <c r="M4833" i="1" s="1"/>
  <c r="F4825" i="1"/>
  <c r="G4825" i="1"/>
  <c r="H4825" i="1" s="1"/>
  <c r="M4825" i="1" s="1"/>
  <c r="F4817" i="1"/>
  <c r="G4817" i="1"/>
  <c r="F4809" i="1"/>
  <c r="G4809" i="1"/>
  <c r="H4809" i="1" s="1"/>
  <c r="M4809" i="1" s="1"/>
  <c r="F4801" i="1"/>
  <c r="G4801" i="1"/>
  <c r="H4801" i="1" s="1"/>
  <c r="M4801" i="1" s="1"/>
  <c r="F4793" i="1"/>
  <c r="G4793" i="1"/>
  <c r="H4793" i="1" s="1"/>
  <c r="M4793" i="1" s="1"/>
  <c r="F4785" i="1"/>
  <c r="G4785" i="1"/>
  <c r="F4777" i="1"/>
  <c r="G4777" i="1"/>
  <c r="H4777" i="1" s="1"/>
  <c r="M4777" i="1" s="1"/>
  <c r="F4769" i="1"/>
  <c r="G4769" i="1"/>
  <c r="H4769" i="1" s="1"/>
  <c r="M4769" i="1" s="1"/>
  <c r="F4761" i="1"/>
  <c r="G4761" i="1"/>
  <c r="H4761" i="1" s="1"/>
  <c r="M4761" i="1" s="1"/>
  <c r="F4753" i="1"/>
  <c r="G4753" i="1"/>
  <c r="F4745" i="1"/>
  <c r="G4745" i="1"/>
  <c r="H4745" i="1" s="1"/>
  <c r="M4745" i="1" s="1"/>
  <c r="F4737" i="1"/>
  <c r="G4737" i="1"/>
  <c r="H4737" i="1" s="1"/>
  <c r="M4737" i="1" s="1"/>
  <c r="F4729" i="1"/>
  <c r="G4729" i="1"/>
  <c r="H4729" i="1" s="1"/>
  <c r="M4729" i="1" s="1"/>
  <c r="F4721" i="1"/>
  <c r="G4721" i="1"/>
  <c r="F4713" i="1"/>
  <c r="G4713" i="1"/>
  <c r="H4713" i="1" s="1"/>
  <c r="M4713" i="1" s="1"/>
  <c r="F4705" i="1"/>
  <c r="G4705" i="1"/>
  <c r="H4705" i="1" s="1"/>
  <c r="M4705" i="1" s="1"/>
  <c r="F4697" i="1"/>
  <c r="G4697" i="1"/>
  <c r="H4697" i="1" s="1"/>
  <c r="M4697" i="1" s="1"/>
  <c r="F4689" i="1"/>
  <c r="G4689" i="1"/>
  <c r="F4681" i="1"/>
  <c r="G4681" i="1"/>
  <c r="H4681" i="1" s="1"/>
  <c r="M4681" i="1" s="1"/>
  <c r="F4673" i="1"/>
  <c r="G4673" i="1"/>
  <c r="H4673" i="1" s="1"/>
  <c r="M4673" i="1" s="1"/>
  <c r="F4665" i="1"/>
  <c r="G4665" i="1"/>
  <c r="H4665" i="1" s="1"/>
  <c r="M4665" i="1" s="1"/>
  <c r="F4657" i="1"/>
  <c r="G4657" i="1"/>
  <c r="F4649" i="1"/>
  <c r="G4649" i="1"/>
  <c r="H4649" i="1" s="1"/>
  <c r="M4649" i="1" s="1"/>
  <c r="F4641" i="1"/>
  <c r="G4641" i="1"/>
  <c r="H4641" i="1" s="1"/>
  <c r="M4641" i="1" s="1"/>
  <c r="F4633" i="1"/>
  <c r="G4633" i="1"/>
  <c r="H4633" i="1" s="1"/>
  <c r="M4633" i="1" s="1"/>
  <c r="F4625" i="1"/>
  <c r="G4625" i="1"/>
  <c r="F4617" i="1"/>
  <c r="G4617" i="1"/>
  <c r="H4617" i="1" s="1"/>
  <c r="M4617" i="1" s="1"/>
  <c r="F4609" i="1"/>
  <c r="G4609" i="1"/>
  <c r="H4609" i="1" s="1"/>
  <c r="M4609" i="1" s="1"/>
  <c r="F4601" i="1"/>
  <c r="G4601" i="1"/>
  <c r="H4601" i="1" s="1"/>
  <c r="M4601" i="1" s="1"/>
  <c r="F4593" i="1"/>
  <c r="G4593" i="1"/>
  <c r="F4585" i="1"/>
  <c r="G4585" i="1"/>
  <c r="H4585" i="1" s="1"/>
  <c r="M4585" i="1" s="1"/>
  <c r="F4577" i="1"/>
  <c r="G4577" i="1"/>
  <c r="H4577" i="1" s="1"/>
  <c r="M4577" i="1" s="1"/>
  <c r="F4569" i="1"/>
  <c r="G4569" i="1"/>
  <c r="H4569" i="1" s="1"/>
  <c r="M4569" i="1" s="1"/>
  <c r="F4561" i="1"/>
  <c r="G4561" i="1"/>
  <c r="F4553" i="1"/>
  <c r="G4553" i="1"/>
  <c r="H4553" i="1" s="1"/>
  <c r="M4553" i="1" s="1"/>
  <c r="F4545" i="1"/>
  <c r="G4545" i="1"/>
  <c r="H4545" i="1" s="1"/>
  <c r="M4545" i="1" s="1"/>
  <c r="F4537" i="1"/>
  <c r="G4537" i="1"/>
  <c r="H4537" i="1" s="1"/>
  <c r="M4537" i="1" s="1"/>
  <c r="F4529" i="1"/>
  <c r="G4529" i="1"/>
  <c r="F4521" i="1"/>
  <c r="G4521" i="1"/>
  <c r="H4521" i="1" s="1"/>
  <c r="M4521" i="1" s="1"/>
  <c r="F4513" i="1"/>
  <c r="G4513" i="1"/>
  <c r="H4513" i="1" s="1"/>
  <c r="M4513" i="1" s="1"/>
  <c r="F4505" i="1"/>
  <c r="G4505" i="1"/>
  <c r="H4505" i="1" s="1"/>
  <c r="M4505" i="1" s="1"/>
  <c r="F4497" i="1"/>
  <c r="G4497" i="1"/>
  <c r="F4489" i="1"/>
  <c r="G4489" i="1"/>
  <c r="H4489" i="1" s="1"/>
  <c r="M4489" i="1" s="1"/>
  <c r="F4481" i="1"/>
  <c r="G4481" i="1"/>
  <c r="H4481" i="1" s="1"/>
  <c r="M4481" i="1" s="1"/>
  <c r="F4473" i="1"/>
  <c r="G4473" i="1"/>
  <c r="H4473" i="1" s="1"/>
  <c r="M4473" i="1" s="1"/>
  <c r="F4465" i="1"/>
  <c r="G4465" i="1"/>
  <c r="F4457" i="1"/>
  <c r="G4457" i="1"/>
  <c r="H4457" i="1" s="1"/>
  <c r="M4457" i="1" s="1"/>
  <c r="F4449" i="1"/>
  <c r="G4449" i="1"/>
  <c r="H4449" i="1" s="1"/>
  <c r="M4449" i="1" s="1"/>
  <c r="F4441" i="1"/>
  <c r="G4441" i="1"/>
  <c r="H4441" i="1" s="1"/>
  <c r="M4441" i="1" s="1"/>
  <c r="F4433" i="1"/>
  <c r="G4433" i="1"/>
  <c r="H4433" i="1" s="1"/>
  <c r="M4433" i="1" s="1"/>
  <c r="F4425" i="1"/>
  <c r="G4425" i="1"/>
  <c r="H4425" i="1" s="1"/>
  <c r="M4425" i="1" s="1"/>
  <c r="F4417" i="1"/>
  <c r="G4417" i="1"/>
  <c r="H4417" i="1" s="1"/>
  <c r="M4417" i="1" s="1"/>
  <c r="F4409" i="1"/>
  <c r="G4409" i="1"/>
  <c r="H4409" i="1" s="1"/>
  <c r="M4409" i="1" s="1"/>
  <c r="F4401" i="1"/>
  <c r="G4401" i="1"/>
  <c r="F4393" i="1"/>
  <c r="G4393" i="1"/>
  <c r="H4393" i="1" s="1"/>
  <c r="M4393" i="1" s="1"/>
  <c r="F4385" i="1"/>
  <c r="G4385" i="1"/>
  <c r="H4385" i="1" s="1"/>
  <c r="M4385" i="1" s="1"/>
  <c r="F4377" i="1"/>
  <c r="G4377" i="1"/>
  <c r="H4377" i="1" s="1"/>
  <c r="M4377" i="1" s="1"/>
  <c r="F4369" i="1"/>
  <c r="G4369" i="1"/>
  <c r="F4361" i="1"/>
  <c r="G4361" i="1"/>
  <c r="H4361" i="1" s="1"/>
  <c r="M4361" i="1" s="1"/>
  <c r="F4353" i="1"/>
  <c r="G4353" i="1"/>
  <c r="H4353" i="1" s="1"/>
  <c r="M4353" i="1" s="1"/>
  <c r="F4345" i="1"/>
  <c r="G4345" i="1"/>
  <c r="H4345" i="1" s="1"/>
  <c r="M4345" i="1" s="1"/>
  <c r="F4337" i="1"/>
  <c r="G4337" i="1"/>
  <c r="F4329" i="1"/>
  <c r="G4329" i="1"/>
  <c r="H4329" i="1" s="1"/>
  <c r="M4329" i="1" s="1"/>
  <c r="F4321" i="1"/>
  <c r="G4321" i="1"/>
  <c r="H4321" i="1" s="1"/>
  <c r="M4321" i="1" s="1"/>
  <c r="F4313" i="1"/>
  <c r="G4313" i="1"/>
  <c r="H4313" i="1" s="1"/>
  <c r="M4313" i="1" s="1"/>
  <c r="F4305" i="1"/>
  <c r="G4305" i="1"/>
  <c r="F4297" i="1"/>
  <c r="G4297" i="1"/>
  <c r="H4297" i="1" s="1"/>
  <c r="M4297" i="1" s="1"/>
  <c r="F4289" i="1"/>
  <c r="G4289" i="1"/>
  <c r="H4289" i="1" s="1"/>
  <c r="M4289" i="1" s="1"/>
  <c r="F4281" i="1"/>
  <c r="G4281" i="1"/>
  <c r="H4281" i="1" s="1"/>
  <c r="M4281" i="1" s="1"/>
  <c r="F4273" i="1"/>
  <c r="G4273" i="1"/>
  <c r="F4265" i="1"/>
  <c r="G4265" i="1"/>
  <c r="H4265" i="1" s="1"/>
  <c r="M4265" i="1" s="1"/>
  <c r="F4257" i="1"/>
  <c r="G4257" i="1"/>
  <c r="H4257" i="1" s="1"/>
  <c r="M4257" i="1" s="1"/>
  <c r="F4249" i="1"/>
  <c r="G4249" i="1"/>
  <c r="H4249" i="1" s="1"/>
  <c r="M4249" i="1" s="1"/>
  <c r="F4241" i="1"/>
  <c r="G4241" i="1"/>
  <c r="F4233" i="1"/>
  <c r="G4233" i="1"/>
  <c r="H4233" i="1" s="1"/>
  <c r="M4233" i="1" s="1"/>
  <c r="F4225" i="1"/>
  <c r="G4225" i="1"/>
  <c r="H4225" i="1" s="1"/>
  <c r="M4225" i="1" s="1"/>
  <c r="F4217" i="1"/>
  <c r="G4217" i="1"/>
  <c r="H4217" i="1" s="1"/>
  <c r="M4217" i="1" s="1"/>
  <c r="F4209" i="1"/>
  <c r="G4209" i="1"/>
  <c r="F4201" i="1"/>
  <c r="G4201" i="1"/>
  <c r="H4201" i="1" s="1"/>
  <c r="M4201" i="1" s="1"/>
  <c r="F4193" i="1"/>
  <c r="G4193" i="1"/>
  <c r="H4193" i="1" s="1"/>
  <c r="M4193" i="1" s="1"/>
  <c r="F4185" i="1"/>
  <c r="G4185" i="1"/>
  <c r="H4185" i="1" s="1"/>
  <c r="M4185" i="1" s="1"/>
  <c r="F4177" i="1"/>
  <c r="G4177" i="1"/>
  <c r="F4169" i="1"/>
  <c r="G4169" i="1"/>
  <c r="H4169" i="1" s="1"/>
  <c r="M4169" i="1" s="1"/>
  <c r="F4161" i="1"/>
  <c r="G4161" i="1"/>
  <c r="H4161" i="1" s="1"/>
  <c r="M4161" i="1" s="1"/>
  <c r="F4153" i="1"/>
  <c r="G4153" i="1"/>
  <c r="H4153" i="1" s="1"/>
  <c r="M4153" i="1" s="1"/>
  <c r="F4145" i="1"/>
  <c r="G4145" i="1"/>
  <c r="F4137" i="1"/>
  <c r="G4137" i="1"/>
  <c r="H4137" i="1" s="1"/>
  <c r="M4137" i="1" s="1"/>
  <c r="F4129" i="1"/>
  <c r="G4129" i="1"/>
  <c r="H4129" i="1" s="1"/>
  <c r="M4129" i="1" s="1"/>
  <c r="F4121" i="1"/>
  <c r="G4121" i="1"/>
  <c r="H4121" i="1" s="1"/>
  <c r="M4121" i="1" s="1"/>
  <c r="F4113" i="1"/>
  <c r="G4113" i="1"/>
  <c r="F4105" i="1"/>
  <c r="G4105" i="1"/>
  <c r="H4105" i="1" s="1"/>
  <c r="M4105" i="1" s="1"/>
  <c r="F4097" i="1"/>
  <c r="G4097" i="1"/>
  <c r="H4097" i="1" s="1"/>
  <c r="M4097" i="1" s="1"/>
  <c r="F4089" i="1"/>
  <c r="G4089" i="1"/>
  <c r="H4089" i="1" s="1"/>
  <c r="M4089" i="1" s="1"/>
  <c r="F4081" i="1"/>
  <c r="G4081" i="1"/>
  <c r="F4073" i="1"/>
  <c r="G4073" i="1"/>
  <c r="H4073" i="1" s="1"/>
  <c r="M4073" i="1" s="1"/>
  <c r="F4065" i="1"/>
  <c r="G4065" i="1"/>
  <c r="H4065" i="1" s="1"/>
  <c r="M4065" i="1" s="1"/>
  <c r="F4057" i="1"/>
  <c r="G4057" i="1"/>
  <c r="H4057" i="1" s="1"/>
  <c r="M4057" i="1" s="1"/>
  <c r="F4049" i="1"/>
  <c r="G4049" i="1"/>
  <c r="F4041" i="1"/>
  <c r="G4041" i="1"/>
  <c r="H4041" i="1" s="1"/>
  <c r="M4041" i="1" s="1"/>
  <c r="F4033" i="1"/>
  <c r="G4033" i="1"/>
  <c r="H4033" i="1" s="1"/>
  <c r="M4033" i="1" s="1"/>
  <c r="F4025" i="1"/>
  <c r="G4025" i="1"/>
  <c r="H4025" i="1" s="1"/>
  <c r="M4025" i="1" s="1"/>
  <c r="F4017" i="1"/>
  <c r="G4017" i="1"/>
  <c r="F4009" i="1"/>
  <c r="G4009" i="1"/>
  <c r="H4009" i="1" s="1"/>
  <c r="M4009" i="1" s="1"/>
  <c r="F4001" i="1"/>
  <c r="G4001" i="1"/>
  <c r="H4001" i="1" s="1"/>
  <c r="M4001" i="1" s="1"/>
  <c r="F3993" i="1"/>
  <c r="G3993" i="1"/>
  <c r="H3993" i="1" s="1"/>
  <c r="M3993" i="1" s="1"/>
  <c r="F3985" i="1"/>
  <c r="G3985" i="1"/>
  <c r="F3977" i="1"/>
  <c r="G3977" i="1"/>
  <c r="H3977" i="1" s="1"/>
  <c r="M3977" i="1" s="1"/>
  <c r="F3969" i="1"/>
  <c r="G3969" i="1"/>
  <c r="H3969" i="1" s="1"/>
  <c r="M3969" i="1" s="1"/>
  <c r="F3961" i="1"/>
  <c r="G3961" i="1"/>
  <c r="H3961" i="1" s="1"/>
  <c r="M3961" i="1" s="1"/>
  <c r="F3953" i="1"/>
  <c r="G3953" i="1"/>
  <c r="F3945" i="1"/>
  <c r="G3945" i="1"/>
  <c r="H3945" i="1" s="1"/>
  <c r="M3945" i="1" s="1"/>
  <c r="F3937" i="1"/>
  <c r="G3937" i="1"/>
  <c r="H3937" i="1" s="1"/>
  <c r="M3937" i="1" s="1"/>
  <c r="F3929" i="1"/>
  <c r="G3929" i="1"/>
  <c r="H3929" i="1" s="1"/>
  <c r="M3929" i="1" s="1"/>
  <c r="F3921" i="1"/>
  <c r="G3921" i="1"/>
  <c r="F3913" i="1"/>
  <c r="G3913" i="1"/>
  <c r="H3913" i="1" s="1"/>
  <c r="M3913" i="1" s="1"/>
  <c r="F3905" i="1"/>
  <c r="G3905" i="1"/>
  <c r="H3905" i="1" s="1"/>
  <c r="M3905" i="1" s="1"/>
  <c r="F3897" i="1"/>
  <c r="G3897" i="1"/>
  <c r="H3897" i="1" s="1"/>
  <c r="M3897" i="1" s="1"/>
  <c r="F3889" i="1"/>
  <c r="G3889" i="1"/>
  <c r="F3881" i="1"/>
  <c r="G3881" i="1"/>
  <c r="H3881" i="1" s="1"/>
  <c r="M3881" i="1" s="1"/>
  <c r="F3873" i="1"/>
  <c r="G3873" i="1"/>
  <c r="H3873" i="1" s="1"/>
  <c r="M3873" i="1" s="1"/>
  <c r="F3865" i="1"/>
  <c r="G3865" i="1"/>
  <c r="H3865" i="1" s="1"/>
  <c r="M3865" i="1" s="1"/>
  <c r="F3857" i="1"/>
  <c r="G3857" i="1"/>
  <c r="F3849" i="1"/>
  <c r="G3849" i="1"/>
  <c r="H3849" i="1" s="1"/>
  <c r="M3849" i="1" s="1"/>
  <c r="F3841" i="1"/>
  <c r="G3841" i="1"/>
  <c r="H3841" i="1" s="1"/>
  <c r="M3841" i="1" s="1"/>
  <c r="F3833" i="1"/>
  <c r="G3833" i="1"/>
  <c r="H3833" i="1" s="1"/>
  <c r="M3833" i="1" s="1"/>
  <c r="F3825" i="1"/>
  <c r="G3825" i="1"/>
  <c r="F3817" i="1"/>
  <c r="G3817" i="1"/>
  <c r="H3817" i="1" s="1"/>
  <c r="M3817" i="1" s="1"/>
  <c r="F3809" i="1"/>
  <c r="G3809" i="1"/>
  <c r="H3809" i="1" s="1"/>
  <c r="M3809" i="1" s="1"/>
  <c r="F3801" i="1"/>
  <c r="G3801" i="1"/>
  <c r="H3801" i="1" s="1"/>
  <c r="M3801" i="1" s="1"/>
  <c r="F3793" i="1"/>
  <c r="G3793" i="1"/>
  <c r="F3785" i="1"/>
  <c r="G3785" i="1"/>
  <c r="H3785" i="1" s="1"/>
  <c r="M3785" i="1" s="1"/>
  <c r="F3777" i="1"/>
  <c r="G3777" i="1"/>
  <c r="H3777" i="1" s="1"/>
  <c r="M3777" i="1" s="1"/>
  <c r="F3769" i="1"/>
  <c r="G3769" i="1"/>
  <c r="H3769" i="1" s="1"/>
  <c r="M3769" i="1" s="1"/>
  <c r="F3761" i="1"/>
  <c r="G3761" i="1"/>
  <c r="F3753" i="1"/>
  <c r="G3753" i="1"/>
  <c r="H3753" i="1" s="1"/>
  <c r="M3753" i="1" s="1"/>
  <c r="F3745" i="1"/>
  <c r="G3745" i="1"/>
  <c r="H3745" i="1" s="1"/>
  <c r="M3745" i="1" s="1"/>
  <c r="F3737" i="1"/>
  <c r="G3737" i="1"/>
  <c r="H3737" i="1" s="1"/>
  <c r="M3737" i="1" s="1"/>
  <c r="F3729" i="1"/>
  <c r="G3729" i="1"/>
  <c r="F3721" i="1"/>
  <c r="G3721" i="1"/>
  <c r="H3721" i="1" s="1"/>
  <c r="M3721" i="1" s="1"/>
  <c r="F3713" i="1"/>
  <c r="G3713" i="1"/>
  <c r="H3713" i="1" s="1"/>
  <c r="M3713" i="1" s="1"/>
  <c r="F3705" i="1"/>
  <c r="G3705" i="1"/>
  <c r="H3705" i="1" s="1"/>
  <c r="M3705" i="1" s="1"/>
  <c r="F3697" i="1"/>
  <c r="G3697" i="1"/>
  <c r="F3689" i="1"/>
  <c r="G3689" i="1"/>
  <c r="H3689" i="1" s="1"/>
  <c r="M3689" i="1" s="1"/>
  <c r="F3681" i="1"/>
  <c r="G3681" i="1"/>
  <c r="H3681" i="1" s="1"/>
  <c r="M3681" i="1" s="1"/>
  <c r="F3673" i="1"/>
  <c r="G3673" i="1"/>
  <c r="H3673" i="1" s="1"/>
  <c r="M3673" i="1" s="1"/>
  <c r="F3665" i="1"/>
  <c r="G3665" i="1"/>
  <c r="F3657" i="1"/>
  <c r="G3657" i="1"/>
  <c r="H3657" i="1" s="1"/>
  <c r="M3657" i="1" s="1"/>
  <c r="F3649" i="1"/>
  <c r="G3649" i="1"/>
  <c r="H3649" i="1" s="1"/>
  <c r="M3649" i="1" s="1"/>
  <c r="F3641" i="1"/>
  <c r="G3641" i="1"/>
  <c r="H3641" i="1" s="1"/>
  <c r="M3641" i="1" s="1"/>
  <c r="F3633" i="1"/>
  <c r="G3633" i="1"/>
  <c r="F3625" i="1"/>
  <c r="G3625" i="1"/>
  <c r="H3625" i="1" s="1"/>
  <c r="M3625" i="1" s="1"/>
  <c r="F3617" i="1"/>
  <c r="G3617" i="1"/>
  <c r="H3617" i="1" s="1"/>
  <c r="M3617" i="1" s="1"/>
  <c r="F3609" i="1"/>
  <c r="G3609" i="1"/>
  <c r="H3609" i="1" s="1"/>
  <c r="M3609" i="1" s="1"/>
  <c r="F3601" i="1"/>
  <c r="G3601" i="1"/>
  <c r="F3593" i="1"/>
  <c r="G3593" i="1"/>
  <c r="H3593" i="1" s="1"/>
  <c r="M3593" i="1" s="1"/>
  <c r="F3585" i="1"/>
  <c r="G3585" i="1"/>
  <c r="H3585" i="1" s="1"/>
  <c r="M3585" i="1" s="1"/>
  <c r="F3577" i="1"/>
  <c r="G3577" i="1"/>
  <c r="H3577" i="1" s="1"/>
  <c r="M3577" i="1" s="1"/>
  <c r="F3569" i="1"/>
  <c r="G3569" i="1"/>
  <c r="F3561" i="1"/>
  <c r="G3561" i="1"/>
  <c r="H3561" i="1" s="1"/>
  <c r="M3561" i="1" s="1"/>
  <c r="F3553" i="1"/>
  <c r="G3553" i="1"/>
  <c r="H3553" i="1" s="1"/>
  <c r="M3553" i="1" s="1"/>
  <c r="F3545" i="1"/>
  <c r="G3545" i="1"/>
  <c r="H3545" i="1" s="1"/>
  <c r="M3545" i="1" s="1"/>
  <c r="F3537" i="1"/>
  <c r="G3537" i="1"/>
  <c r="F3529" i="1"/>
  <c r="G3529" i="1"/>
  <c r="H3529" i="1" s="1"/>
  <c r="M3529" i="1" s="1"/>
  <c r="F3521" i="1"/>
  <c r="G3521" i="1"/>
  <c r="H3521" i="1" s="1"/>
  <c r="M3521" i="1" s="1"/>
  <c r="F3513" i="1"/>
  <c r="G3513" i="1"/>
  <c r="H3513" i="1" s="1"/>
  <c r="M3513" i="1" s="1"/>
  <c r="F3505" i="1"/>
  <c r="G3505" i="1"/>
  <c r="F3497" i="1"/>
  <c r="G3497" i="1"/>
  <c r="H3497" i="1" s="1"/>
  <c r="M3497" i="1" s="1"/>
  <c r="F3489" i="1"/>
  <c r="G3489" i="1"/>
  <c r="H3489" i="1" s="1"/>
  <c r="M3489" i="1" s="1"/>
  <c r="F3481" i="1"/>
  <c r="G3481" i="1"/>
  <c r="H3481" i="1" s="1"/>
  <c r="M3481" i="1" s="1"/>
  <c r="F3473" i="1"/>
  <c r="G3473" i="1"/>
  <c r="F3465" i="1"/>
  <c r="G3465" i="1"/>
  <c r="H3465" i="1" s="1"/>
  <c r="M3465" i="1" s="1"/>
  <c r="F3457" i="1"/>
  <c r="G3457" i="1"/>
  <c r="H3457" i="1" s="1"/>
  <c r="M3457" i="1" s="1"/>
  <c r="F3449" i="1"/>
  <c r="G3449" i="1"/>
  <c r="H3449" i="1" s="1"/>
  <c r="M3449" i="1" s="1"/>
  <c r="F3441" i="1"/>
  <c r="G3441" i="1"/>
  <c r="F3433" i="1"/>
  <c r="G3433" i="1"/>
  <c r="H3433" i="1" s="1"/>
  <c r="M3433" i="1" s="1"/>
  <c r="F3425" i="1"/>
  <c r="G3425" i="1"/>
  <c r="H3425" i="1" s="1"/>
  <c r="M3425" i="1" s="1"/>
  <c r="F3417" i="1"/>
  <c r="G3417" i="1"/>
  <c r="H3417" i="1" s="1"/>
  <c r="M3417" i="1" s="1"/>
  <c r="F3409" i="1"/>
  <c r="G3409" i="1"/>
  <c r="F3401" i="1"/>
  <c r="G3401" i="1"/>
  <c r="H3401" i="1" s="1"/>
  <c r="M3401" i="1" s="1"/>
  <c r="F3393" i="1"/>
  <c r="G3393" i="1"/>
  <c r="H3393" i="1" s="1"/>
  <c r="M3393" i="1" s="1"/>
  <c r="F3385" i="1"/>
  <c r="G3385" i="1"/>
  <c r="H3385" i="1" s="1"/>
  <c r="M3385" i="1" s="1"/>
  <c r="F3377" i="1"/>
  <c r="G3377" i="1"/>
  <c r="F3369" i="1"/>
  <c r="G3369" i="1"/>
  <c r="H3369" i="1" s="1"/>
  <c r="M3369" i="1" s="1"/>
  <c r="F3361" i="1"/>
  <c r="G3361" i="1"/>
  <c r="H3361" i="1" s="1"/>
  <c r="M3361" i="1" s="1"/>
  <c r="F3353" i="1"/>
  <c r="G3353" i="1"/>
  <c r="H3353" i="1" s="1"/>
  <c r="M3353" i="1" s="1"/>
  <c r="F3345" i="1"/>
  <c r="G3345" i="1"/>
  <c r="F3337" i="1"/>
  <c r="G3337" i="1"/>
  <c r="H3337" i="1" s="1"/>
  <c r="M3337" i="1" s="1"/>
  <c r="F3329" i="1"/>
  <c r="G3329" i="1"/>
  <c r="H3329" i="1" s="1"/>
  <c r="M3329" i="1" s="1"/>
  <c r="F3321" i="1"/>
  <c r="G3321" i="1"/>
  <c r="H3321" i="1" s="1"/>
  <c r="M3321" i="1" s="1"/>
  <c r="F3313" i="1"/>
  <c r="G3313" i="1"/>
  <c r="F3305" i="1"/>
  <c r="G3305" i="1"/>
  <c r="H3305" i="1" s="1"/>
  <c r="M3305" i="1" s="1"/>
  <c r="F3297" i="1"/>
  <c r="G3297" i="1"/>
  <c r="H3297" i="1" s="1"/>
  <c r="M3297" i="1" s="1"/>
  <c r="F3289" i="1"/>
  <c r="G3289" i="1"/>
  <c r="H3289" i="1" s="1"/>
  <c r="M3289" i="1" s="1"/>
  <c r="F3281" i="1"/>
  <c r="G3281" i="1"/>
  <c r="F3273" i="1"/>
  <c r="G3273" i="1"/>
  <c r="H3273" i="1" s="1"/>
  <c r="M3273" i="1" s="1"/>
  <c r="F3265" i="1"/>
  <c r="G3265" i="1"/>
  <c r="H3265" i="1" s="1"/>
  <c r="M3265" i="1" s="1"/>
  <c r="F3257" i="1"/>
  <c r="G3257" i="1"/>
  <c r="H3257" i="1" s="1"/>
  <c r="M3257" i="1" s="1"/>
  <c r="F3249" i="1"/>
  <c r="G3249" i="1"/>
  <c r="F3241" i="1"/>
  <c r="G3241" i="1"/>
  <c r="H3241" i="1" s="1"/>
  <c r="M3241" i="1" s="1"/>
  <c r="F3233" i="1"/>
  <c r="G3233" i="1"/>
  <c r="H3233" i="1" s="1"/>
  <c r="M3233" i="1" s="1"/>
  <c r="F3225" i="1"/>
  <c r="G3225" i="1"/>
  <c r="H3225" i="1" s="1"/>
  <c r="M3225" i="1" s="1"/>
  <c r="F3217" i="1"/>
  <c r="G3217" i="1"/>
  <c r="F3209" i="1"/>
  <c r="G3209" i="1"/>
  <c r="H3209" i="1" s="1"/>
  <c r="M3209" i="1" s="1"/>
  <c r="F3201" i="1"/>
  <c r="G3201" i="1"/>
  <c r="H3201" i="1" s="1"/>
  <c r="M3201" i="1" s="1"/>
  <c r="F3193" i="1"/>
  <c r="G3193" i="1"/>
  <c r="H3193" i="1" s="1"/>
  <c r="M3193" i="1" s="1"/>
  <c r="F3185" i="1"/>
  <c r="G3185" i="1"/>
  <c r="F3177" i="1"/>
  <c r="G3177" i="1"/>
  <c r="H3177" i="1" s="1"/>
  <c r="M3177" i="1" s="1"/>
  <c r="F3169" i="1"/>
  <c r="G3169" i="1"/>
  <c r="H3169" i="1" s="1"/>
  <c r="M3169" i="1" s="1"/>
  <c r="F3161" i="1"/>
  <c r="G3161" i="1"/>
  <c r="H3161" i="1" s="1"/>
  <c r="M3161" i="1" s="1"/>
  <c r="F3153" i="1"/>
  <c r="G3153" i="1"/>
  <c r="F3145" i="1"/>
  <c r="G3145" i="1"/>
  <c r="H3145" i="1" s="1"/>
  <c r="M3145" i="1" s="1"/>
  <c r="F3137" i="1"/>
  <c r="G3137" i="1"/>
  <c r="H3137" i="1" s="1"/>
  <c r="M3137" i="1" s="1"/>
  <c r="F3129" i="1"/>
  <c r="G3129" i="1"/>
  <c r="H3129" i="1" s="1"/>
  <c r="M3129" i="1" s="1"/>
  <c r="F3121" i="1"/>
  <c r="G3121" i="1"/>
  <c r="F3113" i="1"/>
  <c r="G3113" i="1"/>
  <c r="H3113" i="1" s="1"/>
  <c r="M3113" i="1" s="1"/>
  <c r="F3105" i="1"/>
  <c r="G3105" i="1"/>
  <c r="H3105" i="1" s="1"/>
  <c r="M3105" i="1" s="1"/>
  <c r="F3097" i="1"/>
  <c r="G3097" i="1"/>
  <c r="H3097" i="1" s="1"/>
  <c r="M3097" i="1" s="1"/>
  <c r="F3089" i="1"/>
  <c r="G3089" i="1"/>
  <c r="F3081" i="1"/>
  <c r="G3081" i="1"/>
  <c r="H3081" i="1" s="1"/>
  <c r="M3081" i="1" s="1"/>
  <c r="F3073" i="1"/>
  <c r="G3073" i="1"/>
  <c r="H3073" i="1" s="1"/>
  <c r="M3073" i="1" s="1"/>
  <c r="F3065" i="1"/>
  <c r="G3065" i="1"/>
  <c r="H3065" i="1" s="1"/>
  <c r="M3065" i="1" s="1"/>
  <c r="F3057" i="1"/>
  <c r="G3057" i="1"/>
  <c r="F3049" i="1"/>
  <c r="G3049" i="1"/>
  <c r="H3049" i="1" s="1"/>
  <c r="M3049" i="1" s="1"/>
  <c r="F3041" i="1"/>
  <c r="G3041" i="1"/>
  <c r="H3041" i="1" s="1"/>
  <c r="M3041" i="1" s="1"/>
  <c r="F3033" i="1"/>
  <c r="G3033" i="1"/>
  <c r="H3033" i="1" s="1"/>
  <c r="M3033" i="1" s="1"/>
  <c r="F3025" i="1"/>
  <c r="G3025" i="1"/>
  <c r="F3017" i="1"/>
  <c r="G3017" i="1"/>
  <c r="H3017" i="1" s="1"/>
  <c r="M3017" i="1" s="1"/>
  <c r="F3009" i="1"/>
  <c r="G3009" i="1"/>
  <c r="H3009" i="1" s="1"/>
  <c r="M3009" i="1" s="1"/>
  <c r="F3001" i="1"/>
  <c r="G3001" i="1"/>
  <c r="H3001" i="1" s="1"/>
  <c r="M3001" i="1" s="1"/>
  <c r="F2993" i="1"/>
  <c r="G2993" i="1"/>
  <c r="F2985" i="1"/>
  <c r="G2985" i="1"/>
  <c r="H2985" i="1" s="1"/>
  <c r="M2985" i="1" s="1"/>
  <c r="F2977" i="1"/>
  <c r="G2977" i="1"/>
  <c r="H2977" i="1" s="1"/>
  <c r="M2977" i="1" s="1"/>
  <c r="F2969" i="1"/>
  <c r="G2969" i="1"/>
  <c r="H2969" i="1" s="1"/>
  <c r="M2969" i="1" s="1"/>
  <c r="F2961" i="1"/>
  <c r="G2961" i="1"/>
  <c r="F2953" i="1"/>
  <c r="G2953" i="1"/>
  <c r="H2953" i="1" s="1"/>
  <c r="M2953" i="1" s="1"/>
  <c r="F2945" i="1"/>
  <c r="G2945" i="1"/>
  <c r="H2945" i="1" s="1"/>
  <c r="M2945" i="1" s="1"/>
  <c r="F2937" i="1"/>
  <c r="G2937" i="1"/>
  <c r="H2937" i="1" s="1"/>
  <c r="M2937" i="1" s="1"/>
  <c r="F2929" i="1"/>
  <c r="G2929" i="1"/>
  <c r="F2921" i="1"/>
  <c r="G2921" i="1"/>
  <c r="H2921" i="1" s="1"/>
  <c r="M2921" i="1" s="1"/>
  <c r="F2913" i="1"/>
  <c r="G2913" i="1"/>
  <c r="H2913" i="1" s="1"/>
  <c r="M2913" i="1" s="1"/>
  <c r="F2905" i="1"/>
  <c r="G2905" i="1"/>
  <c r="H2905" i="1" s="1"/>
  <c r="M2905" i="1" s="1"/>
  <c r="F2897" i="1"/>
  <c r="G2897" i="1"/>
  <c r="F2889" i="1"/>
  <c r="G2889" i="1"/>
  <c r="H2889" i="1" s="1"/>
  <c r="M2889" i="1" s="1"/>
  <c r="F2881" i="1"/>
  <c r="G2881" i="1"/>
  <c r="H2881" i="1" s="1"/>
  <c r="M2881" i="1" s="1"/>
  <c r="F2873" i="1"/>
  <c r="G2873" i="1"/>
  <c r="H2873" i="1" s="1"/>
  <c r="M2873" i="1" s="1"/>
  <c r="F2865" i="1"/>
  <c r="G2865" i="1"/>
  <c r="F2857" i="1"/>
  <c r="G2857" i="1"/>
  <c r="H2857" i="1" s="1"/>
  <c r="M2857" i="1" s="1"/>
  <c r="F2849" i="1"/>
  <c r="G2849" i="1"/>
  <c r="H2849" i="1" s="1"/>
  <c r="M2849" i="1" s="1"/>
  <c r="F2841" i="1"/>
  <c r="G2841" i="1"/>
  <c r="H2841" i="1" s="1"/>
  <c r="M2841" i="1" s="1"/>
  <c r="F2833" i="1"/>
  <c r="G2833" i="1"/>
  <c r="F2825" i="1"/>
  <c r="G2825" i="1"/>
  <c r="H2825" i="1" s="1"/>
  <c r="M2825" i="1" s="1"/>
  <c r="F2817" i="1"/>
  <c r="G2817" i="1"/>
  <c r="H2817" i="1" s="1"/>
  <c r="M2817" i="1" s="1"/>
  <c r="F2809" i="1"/>
  <c r="G2809" i="1"/>
  <c r="H2809" i="1" s="1"/>
  <c r="M2809" i="1" s="1"/>
  <c r="F2801" i="1"/>
  <c r="G2801" i="1"/>
  <c r="F2793" i="1"/>
  <c r="G2793" i="1"/>
  <c r="H2793" i="1" s="1"/>
  <c r="M2793" i="1" s="1"/>
  <c r="F2785" i="1"/>
  <c r="G2785" i="1"/>
  <c r="H2785" i="1" s="1"/>
  <c r="M2785" i="1" s="1"/>
  <c r="F2777" i="1"/>
  <c r="G2777" i="1"/>
  <c r="H2777" i="1" s="1"/>
  <c r="M2777" i="1" s="1"/>
  <c r="F2769" i="1"/>
  <c r="G2769" i="1"/>
  <c r="F2761" i="1"/>
  <c r="G2761" i="1"/>
  <c r="H2761" i="1" s="1"/>
  <c r="M2761" i="1" s="1"/>
  <c r="F2753" i="1"/>
  <c r="G2753" i="1"/>
  <c r="H2753" i="1" s="1"/>
  <c r="M2753" i="1" s="1"/>
  <c r="F2745" i="1"/>
  <c r="G2745" i="1"/>
  <c r="H2745" i="1" s="1"/>
  <c r="M2745" i="1" s="1"/>
  <c r="F2737" i="1"/>
  <c r="G2737" i="1"/>
  <c r="F2729" i="1"/>
  <c r="G2729" i="1"/>
  <c r="H2729" i="1" s="1"/>
  <c r="M2729" i="1" s="1"/>
  <c r="F2721" i="1"/>
  <c r="G2721" i="1"/>
  <c r="H2721" i="1" s="1"/>
  <c r="M2721" i="1" s="1"/>
  <c r="F2713" i="1"/>
  <c r="G2713" i="1"/>
  <c r="H2713" i="1" s="1"/>
  <c r="M2713" i="1" s="1"/>
  <c r="F2705" i="1"/>
  <c r="G2705" i="1"/>
  <c r="F2697" i="1"/>
  <c r="G2697" i="1"/>
  <c r="H2697" i="1" s="1"/>
  <c r="M2697" i="1" s="1"/>
  <c r="F2689" i="1"/>
  <c r="G2689" i="1"/>
  <c r="H2689" i="1" s="1"/>
  <c r="M2689" i="1" s="1"/>
  <c r="F2681" i="1"/>
  <c r="G2681" i="1"/>
  <c r="H2681" i="1" s="1"/>
  <c r="M2681" i="1" s="1"/>
  <c r="F2673" i="1"/>
  <c r="G2673" i="1"/>
  <c r="F2665" i="1"/>
  <c r="G2665" i="1"/>
  <c r="H2665" i="1" s="1"/>
  <c r="M2665" i="1" s="1"/>
  <c r="F2657" i="1"/>
  <c r="G2657" i="1"/>
  <c r="H2657" i="1" s="1"/>
  <c r="M2657" i="1" s="1"/>
  <c r="F2649" i="1"/>
  <c r="G2649" i="1"/>
  <c r="H2649" i="1" s="1"/>
  <c r="M2649" i="1" s="1"/>
  <c r="F2641" i="1"/>
  <c r="G2641" i="1"/>
  <c r="F2633" i="1"/>
  <c r="G2633" i="1"/>
  <c r="H2633" i="1" s="1"/>
  <c r="M2633" i="1" s="1"/>
  <c r="F2625" i="1"/>
  <c r="G2625" i="1"/>
  <c r="H2625" i="1" s="1"/>
  <c r="M2625" i="1" s="1"/>
  <c r="F2617" i="1"/>
  <c r="G2617" i="1"/>
  <c r="H2617" i="1" s="1"/>
  <c r="M2617" i="1" s="1"/>
  <c r="F2609" i="1"/>
  <c r="G2609" i="1"/>
  <c r="F2601" i="1"/>
  <c r="G2601" i="1"/>
  <c r="H2601" i="1" s="1"/>
  <c r="M2601" i="1" s="1"/>
  <c r="F2593" i="1"/>
  <c r="G2593" i="1"/>
  <c r="H2593" i="1" s="1"/>
  <c r="M2593" i="1" s="1"/>
  <c r="F2585" i="1"/>
  <c r="G2585" i="1"/>
  <c r="H2585" i="1" s="1"/>
  <c r="M2585" i="1" s="1"/>
  <c r="F2577" i="1"/>
  <c r="G2577" i="1"/>
  <c r="F2569" i="1"/>
  <c r="G2569" i="1"/>
  <c r="H2569" i="1" s="1"/>
  <c r="M2569" i="1" s="1"/>
  <c r="F2561" i="1"/>
  <c r="G2561" i="1"/>
  <c r="H2561" i="1" s="1"/>
  <c r="M2561" i="1" s="1"/>
  <c r="F2553" i="1"/>
  <c r="G2553" i="1"/>
  <c r="H2553" i="1" s="1"/>
  <c r="M2553" i="1" s="1"/>
  <c r="F2545" i="1"/>
  <c r="G2545" i="1"/>
  <c r="F2537" i="1"/>
  <c r="G2537" i="1"/>
  <c r="H2537" i="1" s="1"/>
  <c r="M2537" i="1" s="1"/>
  <c r="F2529" i="1"/>
  <c r="G2529" i="1"/>
  <c r="H2529" i="1" s="1"/>
  <c r="M2529" i="1" s="1"/>
  <c r="F2521" i="1"/>
  <c r="G2521" i="1"/>
  <c r="H2521" i="1" s="1"/>
  <c r="M2521" i="1" s="1"/>
  <c r="F2513" i="1"/>
  <c r="G2513" i="1"/>
  <c r="F2505" i="1"/>
  <c r="G2505" i="1"/>
  <c r="H2505" i="1" s="1"/>
  <c r="M2505" i="1" s="1"/>
  <c r="F2497" i="1"/>
  <c r="G2497" i="1"/>
  <c r="H2497" i="1" s="1"/>
  <c r="M2497" i="1" s="1"/>
  <c r="F2489" i="1"/>
  <c r="G2489" i="1"/>
  <c r="H2489" i="1" s="1"/>
  <c r="M2489" i="1" s="1"/>
  <c r="F2481" i="1"/>
  <c r="G2481" i="1"/>
  <c r="F2473" i="1"/>
  <c r="G2473" i="1"/>
  <c r="H2473" i="1" s="1"/>
  <c r="M2473" i="1" s="1"/>
  <c r="F2465" i="1"/>
  <c r="G2465" i="1"/>
  <c r="H2465" i="1" s="1"/>
  <c r="M2465" i="1" s="1"/>
  <c r="F2457" i="1"/>
  <c r="G2457" i="1"/>
  <c r="H2457" i="1" s="1"/>
  <c r="M2457" i="1" s="1"/>
  <c r="F2449" i="1"/>
  <c r="G2449" i="1"/>
  <c r="F2441" i="1"/>
  <c r="G2441" i="1"/>
  <c r="H2441" i="1" s="1"/>
  <c r="M2441" i="1" s="1"/>
  <c r="F2433" i="1"/>
  <c r="G2433" i="1"/>
  <c r="H2433" i="1" s="1"/>
  <c r="M2433" i="1" s="1"/>
  <c r="F2425" i="1"/>
  <c r="G2425" i="1"/>
  <c r="H2425" i="1" s="1"/>
  <c r="M2425" i="1" s="1"/>
  <c r="F2417" i="1"/>
  <c r="G2417" i="1"/>
  <c r="F2409" i="1"/>
  <c r="G2409" i="1"/>
  <c r="H2409" i="1" s="1"/>
  <c r="M2409" i="1" s="1"/>
  <c r="F2401" i="1"/>
  <c r="G2401" i="1"/>
  <c r="H2401" i="1" s="1"/>
  <c r="M2401" i="1" s="1"/>
  <c r="F2393" i="1"/>
  <c r="G2393" i="1"/>
  <c r="H2393" i="1" s="1"/>
  <c r="M2393" i="1" s="1"/>
  <c r="F2385" i="1"/>
  <c r="G2385" i="1"/>
  <c r="F2377" i="1"/>
  <c r="G2377" i="1"/>
  <c r="H2377" i="1" s="1"/>
  <c r="M2377" i="1" s="1"/>
  <c r="F2369" i="1"/>
  <c r="G2369" i="1"/>
  <c r="H2369" i="1" s="1"/>
  <c r="M2369" i="1" s="1"/>
  <c r="F2361" i="1"/>
  <c r="G2361" i="1"/>
  <c r="H2361" i="1" s="1"/>
  <c r="M2361" i="1" s="1"/>
  <c r="F2353" i="1"/>
  <c r="G2353" i="1"/>
  <c r="F2345" i="1"/>
  <c r="G2345" i="1"/>
  <c r="H2345" i="1" s="1"/>
  <c r="M2345" i="1" s="1"/>
  <c r="F2337" i="1"/>
  <c r="G2337" i="1"/>
  <c r="H2337" i="1" s="1"/>
  <c r="M2337" i="1" s="1"/>
  <c r="F2329" i="1"/>
  <c r="G2329" i="1"/>
  <c r="H2329" i="1" s="1"/>
  <c r="M2329" i="1" s="1"/>
  <c r="F2321" i="1"/>
  <c r="G2321" i="1"/>
  <c r="F2313" i="1"/>
  <c r="G2313" i="1"/>
  <c r="H2313" i="1" s="1"/>
  <c r="M2313" i="1" s="1"/>
  <c r="F2305" i="1"/>
  <c r="G2305" i="1"/>
  <c r="H2305" i="1" s="1"/>
  <c r="M2305" i="1" s="1"/>
  <c r="F2297" i="1"/>
  <c r="G2297" i="1"/>
  <c r="H2297" i="1" s="1"/>
  <c r="M2297" i="1" s="1"/>
  <c r="F2289" i="1"/>
  <c r="G2289" i="1"/>
  <c r="F2281" i="1"/>
  <c r="G2281" i="1"/>
  <c r="H2281" i="1" s="1"/>
  <c r="M2281" i="1" s="1"/>
  <c r="F2273" i="1"/>
  <c r="G2273" i="1"/>
  <c r="H2273" i="1" s="1"/>
  <c r="M2273" i="1" s="1"/>
  <c r="F2265" i="1"/>
  <c r="G2265" i="1"/>
  <c r="H2265" i="1" s="1"/>
  <c r="M2265" i="1" s="1"/>
  <c r="F2257" i="1"/>
  <c r="G2257" i="1"/>
  <c r="F2249" i="1"/>
  <c r="G2249" i="1"/>
  <c r="H2249" i="1" s="1"/>
  <c r="M2249" i="1" s="1"/>
  <c r="F2241" i="1"/>
  <c r="G2241" i="1"/>
  <c r="H2241" i="1" s="1"/>
  <c r="M2241" i="1" s="1"/>
  <c r="F2233" i="1"/>
  <c r="G2233" i="1"/>
  <c r="H2233" i="1" s="1"/>
  <c r="M2233" i="1" s="1"/>
  <c r="F2225" i="1"/>
  <c r="G2225" i="1"/>
  <c r="F2217" i="1"/>
  <c r="G2217" i="1"/>
  <c r="H2217" i="1" s="1"/>
  <c r="M2217" i="1" s="1"/>
  <c r="F2209" i="1"/>
  <c r="G2209" i="1"/>
  <c r="H2209" i="1" s="1"/>
  <c r="M2209" i="1" s="1"/>
  <c r="F2201" i="1"/>
  <c r="G2201" i="1"/>
  <c r="H2201" i="1" s="1"/>
  <c r="M2201" i="1" s="1"/>
  <c r="F2193" i="1"/>
  <c r="G2193" i="1"/>
  <c r="F2185" i="1"/>
  <c r="G2185" i="1"/>
  <c r="H2185" i="1" s="1"/>
  <c r="M2185" i="1" s="1"/>
  <c r="F2177" i="1"/>
  <c r="G2177" i="1"/>
  <c r="H2177" i="1" s="1"/>
  <c r="M2177" i="1" s="1"/>
  <c r="F2169" i="1"/>
  <c r="G2169" i="1"/>
  <c r="H2169" i="1" s="1"/>
  <c r="M2169" i="1" s="1"/>
  <c r="F2161" i="1"/>
  <c r="G2161" i="1"/>
  <c r="F2153" i="1"/>
  <c r="G2153" i="1"/>
  <c r="H2153" i="1" s="1"/>
  <c r="M2153" i="1" s="1"/>
  <c r="F2145" i="1"/>
  <c r="G2145" i="1"/>
  <c r="H2145" i="1" s="1"/>
  <c r="M2145" i="1" s="1"/>
  <c r="F2137" i="1"/>
  <c r="G2137" i="1"/>
  <c r="H2137" i="1" s="1"/>
  <c r="M2137" i="1" s="1"/>
  <c r="F2129" i="1"/>
  <c r="G2129" i="1"/>
  <c r="F2121" i="1"/>
  <c r="G2121" i="1"/>
  <c r="H2121" i="1" s="1"/>
  <c r="M2121" i="1" s="1"/>
  <c r="F2113" i="1"/>
  <c r="G2113" i="1"/>
  <c r="H2113" i="1" s="1"/>
  <c r="M2113" i="1" s="1"/>
  <c r="F2105" i="1"/>
  <c r="G2105" i="1"/>
  <c r="H2105" i="1" s="1"/>
  <c r="M2105" i="1" s="1"/>
  <c r="F2097" i="1"/>
  <c r="G2097" i="1"/>
  <c r="F2089" i="1"/>
  <c r="G2089" i="1"/>
  <c r="H2089" i="1" s="1"/>
  <c r="M2089" i="1" s="1"/>
  <c r="F2081" i="1"/>
  <c r="G2081" i="1"/>
  <c r="H2081" i="1" s="1"/>
  <c r="M2081" i="1" s="1"/>
  <c r="F2073" i="1"/>
  <c r="G2073" i="1"/>
  <c r="H2073" i="1" s="1"/>
  <c r="M2073" i="1" s="1"/>
  <c r="F2065" i="1"/>
  <c r="G2065" i="1"/>
  <c r="F2057" i="1"/>
  <c r="G2057" i="1"/>
  <c r="H2057" i="1" s="1"/>
  <c r="M2057" i="1" s="1"/>
  <c r="F2049" i="1"/>
  <c r="G2049" i="1"/>
  <c r="H2049" i="1" s="1"/>
  <c r="M2049" i="1" s="1"/>
  <c r="F2041" i="1"/>
  <c r="G2041" i="1"/>
  <c r="H2041" i="1" s="1"/>
  <c r="M2041" i="1" s="1"/>
  <c r="F2033" i="1"/>
  <c r="G2033" i="1"/>
  <c r="F2025" i="1"/>
  <c r="G2025" i="1"/>
  <c r="H2025" i="1" s="1"/>
  <c r="M2025" i="1" s="1"/>
  <c r="F2017" i="1"/>
  <c r="G2017" i="1"/>
  <c r="H2017" i="1" s="1"/>
  <c r="M2017" i="1" s="1"/>
  <c r="F2009" i="1"/>
  <c r="G2009" i="1"/>
  <c r="H2009" i="1" s="1"/>
  <c r="M2009" i="1" s="1"/>
  <c r="F2001" i="1"/>
  <c r="G2001" i="1"/>
  <c r="F1993" i="1"/>
  <c r="G1993" i="1"/>
  <c r="H1993" i="1" s="1"/>
  <c r="M1993" i="1" s="1"/>
  <c r="F1985" i="1"/>
  <c r="G1985" i="1"/>
  <c r="H1985" i="1" s="1"/>
  <c r="M1985" i="1" s="1"/>
  <c r="F1977" i="1"/>
  <c r="G1977" i="1"/>
  <c r="H1977" i="1" s="1"/>
  <c r="M1977" i="1" s="1"/>
  <c r="F1969" i="1"/>
  <c r="G1969" i="1"/>
  <c r="F1961" i="1"/>
  <c r="G1961" i="1"/>
  <c r="H1961" i="1" s="1"/>
  <c r="M1961" i="1" s="1"/>
  <c r="F1953" i="1"/>
  <c r="G1953" i="1"/>
  <c r="H1953" i="1" s="1"/>
  <c r="M1953" i="1" s="1"/>
  <c r="F1945" i="1"/>
  <c r="G1945" i="1"/>
  <c r="H1945" i="1" s="1"/>
  <c r="M1945" i="1" s="1"/>
  <c r="F1937" i="1"/>
  <c r="G1937" i="1"/>
  <c r="F1929" i="1"/>
  <c r="G1929" i="1"/>
  <c r="H1929" i="1" s="1"/>
  <c r="M1929" i="1" s="1"/>
  <c r="F1921" i="1"/>
  <c r="G1921" i="1"/>
  <c r="H1921" i="1" s="1"/>
  <c r="M1921" i="1" s="1"/>
  <c r="F1913" i="1"/>
  <c r="G1913" i="1"/>
  <c r="H1913" i="1" s="1"/>
  <c r="M1913" i="1" s="1"/>
  <c r="F1905" i="1"/>
  <c r="G1905" i="1"/>
  <c r="F1897" i="1"/>
  <c r="G1897" i="1"/>
  <c r="H1897" i="1" s="1"/>
  <c r="M1897" i="1" s="1"/>
  <c r="F1889" i="1"/>
  <c r="G1889" i="1"/>
  <c r="H1889" i="1" s="1"/>
  <c r="M1889" i="1" s="1"/>
  <c r="F1881" i="1"/>
  <c r="G1881" i="1"/>
  <c r="H1881" i="1" s="1"/>
  <c r="M1881" i="1" s="1"/>
  <c r="F1873" i="1"/>
  <c r="G1873" i="1"/>
  <c r="F1865" i="1"/>
  <c r="G1865" i="1"/>
  <c r="H1865" i="1" s="1"/>
  <c r="M1865" i="1" s="1"/>
  <c r="F1857" i="1"/>
  <c r="G1857" i="1"/>
  <c r="H1857" i="1" s="1"/>
  <c r="M1857" i="1" s="1"/>
  <c r="F1849" i="1"/>
  <c r="G1849" i="1"/>
  <c r="H1849" i="1" s="1"/>
  <c r="M1849" i="1" s="1"/>
  <c r="F1841" i="1"/>
  <c r="G1841" i="1"/>
  <c r="F1833" i="1"/>
  <c r="G1833" i="1"/>
  <c r="H1833" i="1" s="1"/>
  <c r="M1833" i="1" s="1"/>
  <c r="F1825" i="1"/>
  <c r="G1825" i="1"/>
  <c r="H1825" i="1" s="1"/>
  <c r="M1825" i="1" s="1"/>
  <c r="F1817" i="1"/>
  <c r="G1817" i="1"/>
  <c r="H1817" i="1" s="1"/>
  <c r="M1817" i="1" s="1"/>
  <c r="F1809" i="1"/>
  <c r="G1809" i="1"/>
  <c r="F1801" i="1"/>
  <c r="G1801" i="1"/>
  <c r="H1801" i="1" s="1"/>
  <c r="M1801" i="1" s="1"/>
  <c r="F1793" i="1"/>
  <c r="G1793" i="1"/>
  <c r="H1793" i="1" s="1"/>
  <c r="M1793" i="1" s="1"/>
  <c r="F1785" i="1"/>
  <c r="G1785" i="1"/>
  <c r="H1785" i="1" s="1"/>
  <c r="M1785" i="1" s="1"/>
  <c r="F1777" i="1"/>
  <c r="G1777" i="1"/>
  <c r="F1769" i="1"/>
  <c r="G1769" i="1"/>
  <c r="H1769" i="1" s="1"/>
  <c r="M1769" i="1" s="1"/>
  <c r="F1761" i="1"/>
  <c r="G1761" i="1"/>
  <c r="H1761" i="1" s="1"/>
  <c r="M1761" i="1" s="1"/>
  <c r="F1753" i="1"/>
  <c r="G1753" i="1"/>
  <c r="H1753" i="1" s="1"/>
  <c r="M1753" i="1" s="1"/>
  <c r="F1745" i="1"/>
  <c r="G1745" i="1"/>
  <c r="F1737" i="1"/>
  <c r="G1737" i="1"/>
  <c r="H1737" i="1" s="1"/>
  <c r="M1737" i="1" s="1"/>
  <c r="F1729" i="1"/>
  <c r="G1729" i="1"/>
  <c r="H1729" i="1" s="1"/>
  <c r="M1729" i="1" s="1"/>
  <c r="F1721" i="1"/>
  <c r="G1721" i="1"/>
  <c r="H1721" i="1" s="1"/>
  <c r="M1721" i="1" s="1"/>
  <c r="F1713" i="1"/>
  <c r="G1713" i="1"/>
  <c r="F1705" i="1"/>
  <c r="G1705" i="1"/>
  <c r="H1705" i="1" s="1"/>
  <c r="M1705" i="1" s="1"/>
  <c r="F1697" i="1"/>
  <c r="G1697" i="1"/>
  <c r="H1697" i="1" s="1"/>
  <c r="M1697" i="1" s="1"/>
  <c r="F1689" i="1"/>
  <c r="G1689" i="1"/>
  <c r="H1689" i="1" s="1"/>
  <c r="M1689" i="1" s="1"/>
  <c r="F1681" i="1"/>
  <c r="G1681" i="1"/>
  <c r="F1673" i="1"/>
  <c r="G1673" i="1"/>
  <c r="H1673" i="1" s="1"/>
  <c r="M1673" i="1" s="1"/>
  <c r="F1665" i="1"/>
  <c r="G1665" i="1"/>
  <c r="H1665" i="1" s="1"/>
  <c r="M1665" i="1" s="1"/>
  <c r="F1657" i="1"/>
  <c r="G1657" i="1"/>
  <c r="H1657" i="1" s="1"/>
  <c r="M1657" i="1" s="1"/>
  <c r="F1649" i="1"/>
  <c r="G1649" i="1"/>
  <c r="F1641" i="1"/>
  <c r="G1641" i="1"/>
  <c r="H1641" i="1" s="1"/>
  <c r="M1641" i="1" s="1"/>
  <c r="F1633" i="1"/>
  <c r="G1633" i="1"/>
  <c r="H1633" i="1" s="1"/>
  <c r="M1633" i="1" s="1"/>
  <c r="F1625" i="1"/>
  <c r="G1625" i="1"/>
  <c r="H1625" i="1" s="1"/>
  <c r="M1625" i="1" s="1"/>
  <c r="F1617" i="1"/>
  <c r="G1617" i="1"/>
  <c r="F1609" i="1"/>
  <c r="G1609" i="1"/>
  <c r="H1609" i="1" s="1"/>
  <c r="M1609" i="1" s="1"/>
  <c r="F1601" i="1"/>
  <c r="G1601" i="1"/>
  <c r="H1601" i="1" s="1"/>
  <c r="M1601" i="1" s="1"/>
  <c r="F1593" i="1"/>
  <c r="G1593" i="1"/>
  <c r="H1593" i="1" s="1"/>
  <c r="M1593" i="1" s="1"/>
  <c r="F1585" i="1"/>
  <c r="G1585" i="1"/>
  <c r="F1577" i="1"/>
  <c r="G1577" i="1"/>
  <c r="H1577" i="1" s="1"/>
  <c r="M1577" i="1" s="1"/>
  <c r="F1569" i="1"/>
  <c r="G1569" i="1"/>
  <c r="H1569" i="1" s="1"/>
  <c r="M1569" i="1" s="1"/>
  <c r="F1561" i="1"/>
  <c r="G1561" i="1"/>
  <c r="H1561" i="1" s="1"/>
  <c r="M1561" i="1" s="1"/>
  <c r="F1553" i="1"/>
  <c r="G1553" i="1"/>
  <c r="F1545" i="1"/>
  <c r="G1545" i="1"/>
  <c r="H1545" i="1" s="1"/>
  <c r="M1545" i="1" s="1"/>
  <c r="F1537" i="1"/>
  <c r="G1537" i="1"/>
  <c r="H1537" i="1" s="1"/>
  <c r="M1537" i="1" s="1"/>
  <c r="F1529" i="1"/>
  <c r="G1529" i="1"/>
  <c r="H1529" i="1" s="1"/>
  <c r="M1529" i="1" s="1"/>
  <c r="F1521" i="1"/>
  <c r="G1521" i="1"/>
  <c r="F1513" i="1"/>
  <c r="G1513" i="1"/>
  <c r="H1513" i="1" s="1"/>
  <c r="M1513" i="1" s="1"/>
  <c r="F1505" i="1"/>
  <c r="G1505" i="1"/>
  <c r="H1505" i="1" s="1"/>
  <c r="M1505" i="1" s="1"/>
  <c r="F1497" i="1"/>
  <c r="G1497" i="1"/>
  <c r="H1497" i="1" s="1"/>
  <c r="M1497" i="1" s="1"/>
  <c r="F1489" i="1"/>
  <c r="G1489" i="1"/>
  <c r="F1481" i="1"/>
  <c r="G1481" i="1"/>
  <c r="H1481" i="1" s="1"/>
  <c r="M1481" i="1" s="1"/>
  <c r="F1473" i="1"/>
  <c r="G1473" i="1"/>
  <c r="H1473" i="1" s="1"/>
  <c r="M1473" i="1" s="1"/>
  <c r="F1465" i="1"/>
  <c r="G1465" i="1"/>
  <c r="H1465" i="1" s="1"/>
  <c r="M1465" i="1" s="1"/>
  <c r="F1457" i="1"/>
  <c r="G1457" i="1"/>
  <c r="F1449" i="1"/>
  <c r="G1449" i="1"/>
  <c r="H1449" i="1" s="1"/>
  <c r="M1449" i="1" s="1"/>
  <c r="F1441" i="1"/>
  <c r="G1441" i="1"/>
  <c r="H1441" i="1" s="1"/>
  <c r="M1441" i="1" s="1"/>
  <c r="F1433" i="1"/>
  <c r="G1433" i="1"/>
  <c r="H1433" i="1" s="1"/>
  <c r="M1433" i="1" s="1"/>
  <c r="F1425" i="1"/>
  <c r="G1425" i="1"/>
  <c r="F1417" i="1"/>
  <c r="G1417" i="1"/>
  <c r="H1417" i="1" s="1"/>
  <c r="M1417" i="1" s="1"/>
  <c r="F1409" i="1"/>
  <c r="G1409" i="1"/>
  <c r="H1409" i="1" s="1"/>
  <c r="M1409" i="1" s="1"/>
  <c r="F1401" i="1"/>
  <c r="G1401" i="1"/>
  <c r="H1401" i="1" s="1"/>
  <c r="M1401" i="1" s="1"/>
  <c r="F1393" i="1"/>
  <c r="G1393" i="1"/>
  <c r="F1385" i="1"/>
  <c r="G1385" i="1"/>
  <c r="H1385" i="1" s="1"/>
  <c r="M1385" i="1" s="1"/>
  <c r="F1377" i="1"/>
  <c r="G1377" i="1"/>
  <c r="H1377" i="1" s="1"/>
  <c r="M1377" i="1" s="1"/>
  <c r="F1369" i="1"/>
  <c r="G1369" i="1"/>
  <c r="H1369" i="1" s="1"/>
  <c r="M1369" i="1" s="1"/>
  <c r="F1361" i="1"/>
  <c r="G1361" i="1"/>
  <c r="F1353" i="1"/>
  <c r="G1353" i="1"/>
  <c r="H1353" i="1" s="1"/>
  <c r="M1353" i="1" s="1"/>
  <c r="F1345" i="1"/>
  <c r="G1345" i="1"/>
  <c r="H1345" i="1" s="1"/>
  <c r="M1345" i="1" s="1"/>
  <c r="F1337" i="1"/>
  <c r="G1337" i="1"/>
  <c r="H1337" i="1" s="1"/>
  <c r="M1337" i="1" s="1"/>
  <c r="F1329" i="1"/>
  <c r="G1329" i="1"/>
  <c r="F1321" i="1"/>
  <c r="G1321" i="1"/>
  <c r="H1321" i="1" s="1"/>
  <c r="M1321" i="1" s="1"/>
  <c r="F1313" i="1"/>
  <c r="G1313" i="1"/>
  <c r="H1313" i="1" s="1"/>
  <c r="M1313" i="1" s="1"/>
  <c r="F1305" i="1"/>
  <c r="G1305" i="1"/>
  <c r="H1305" i="1" s="1"/>
  <c r="M1305" i="1" s="1"/>
  <c r="F1297" i="1"/>
  <c r="G1297" i="1"/>
  <c r="F1289" i="1"/>
  <c r="G1289" i="1"/>
  <c r="H1289" i="1" s="1"/>
  <c r="M1289" i="1" s="1"/>
  <c r="F1281" i="1"/>
  <c r="G1281" i="1"/>
  <c r="H1281" i="1" s="1"/>
  <c r="M1281" i="1" s="1"/>
  <c r="F1273" i="1"/>
  <c r="G1273" i="1"/>
  <c r="H1273" i="1" s="1"/>
  <c r="M1273" i="1" s="1"/>
  <c r="F1265" i="1"/>
  <c r="G1265" i="1"/>
  <c r="F1257" i="1"/>
  <c r="G1257" i="1"/>
  <c r="H1257" i="1" s="1"/>
  <c r="M1257" i="1" s="1"/>
  <c r="F1249" i="1"/>
  <c r="G1249" i="1"/>
  <c r="H1249" i="1" s="1"/>
  <c r="M1249" i="1" s="1"/>
  <c r="F1241" i="1"/>
  <c r="G1241" i="1"/>
  <c r="H1241" i="1" s="1"/>
  <c r="M1241" i="1" s="1"/>
  <c r="F1233" i="1"/>
  <c r="G1233" i="1"/>
  <c r="F1225" i="1"/>
  <c r="G1225" i="1"/>
  <c r="H1225" i="1" s="1"/>
  <c r="M1225" i="1" s="1"/>
  <c r="F1217" i="1"/>
  <c r="G1217" i="1"/>
  <c r="H1217" i="1" s="1"/>
  <c r="M1217" i="1" s="1"/>
  <c r="F1209" i="1"/>
  <c r="G1209" i="1"/>
  <c r="H1209" i="1" s="1"/>
  <c r="M1209" i="1" s="1"/>
  <c r="F1201" i="1"/>
  <c r="G1201" i="1"/>
  <c r="F1193" i="1"/>
  <c r="G1193" i="1"/>
  <c r="H1193" i="1" s="1"/>
  <c r="M1193" i="1" s="1"/>
  <c r="F1185" i="1"/>
  <c r="G1185" i="1"/>
  <c r="H1185" i="1" s="1"/>
  <c r="M1185" i="1" s="1"/>
  <c r="F1177" i="1"/>
  <c r="G1177" i="1"/>
  <c r="H1177" i="1" s="1"/>
  <c r="M1177" i="1" s="1"/>
  <c r="F1169" i="1"/>
  <c r="G1169" i="1"/>
  <c r="F1161" i="1"/>
  <c r="G1161" i="1"/>
  <c r="H1161" i="1" s="1"/>
  <c r="M1161" i="1" s="1"/>
  <c r="F1153" i="1"/>
  <c r="G1153" i="1"/>
  <c r="H1153" i="1" s="1"/>
  <c r="M1153" i="1" s="1"/>
  <c r="F1145" i="1"/>
  <c r="G1145" i="1"/>
  <c r="H1145" i="1" s="1"/>
  <c r="M1145" i="1" s="1"/>
  <c r="F1137" i="1"/>
  <c r="G1137" i="1"/>
  <c r="F1129" i="1"/>
  <c r="G1129" i="1"/>
  <c r="H1129" i="1" s="1"/>
  <c r="M1129" i="1" s="1"/>
  <c r="F1121" i="1"/>
  <c r="G1121" i="1"/>
  <c r="H1121" i="1" s="1"/>
  <c r="M1121" i="1" s="1"/>
  <c r="F1113" i="1"/>
  <c r="G1113" i="1"/>
  <c r="H1113" i="1" s="1"/>
  <c r="M1113" i="1" s="1"/>
  <c r="F1105" i="1"/>
  <c r="G1105" i="1"/>
  <c r="F1097" i="1"/>
  <c r="G1097" i="1"/>
  <c r="H1097" i="1" s="1"/>
  <c r="M1097" i="1" s="1"/>
  <c r="F1089" i="1"/>
  <c r="G1089" i="1"/>
  <c r="H1089" i="1" s="1"/>
  <c r="M1089" i="1" s="1"/>
  <c r="F1081" i="1"/>
  <c r="G1081" i="1"/>
  <c r="H1081" i="1" s="1"/>
  <c r="M1081" i="1" s="1"/>
  <c r="F1073" i="1"/>
  <c r="G1073" i="1"/>
  <c r="F1065" i="1"/>
  <c r="G1065" i="1"/>
  <c r="H1065" i="1" s="1"/>
  <c r="M1065" i="1" s="1"/>
  <c r="F1057" i="1"/>
  <c r="G1057" i="1"/>
  <c r="H1057" i="1" s="1"/>
  <c r="M1057" i="1" s="1"/>
  <c r="F1049" i="1"/>
  <c r="G1049" i="1"/>
  <c r="H1049" i="1" s="1"/>
  <c r="M1049" i="1" s="1"/>
  <c r="F1041" i="1"/>
  <c r="G1041" i="1"/>
  <c r="F1033" i="1"/>
  <c r="G1033" i="1"/>
  <c r="H1033" i="1" s="1"/>
  <c r="M1033" i="1" s="1"/>
  <c r="F1025" i="1"/>
  <c r="G1025" i="1"/>
  <c r="H1025" i="1" s="1"/>
  <c r="M1025" i="1" s="1"/>
  <c r="F1017" i="1"/>
  <c r="G1017" i="1"/>
  <c r="H1017" i="1" s="1"/>
  <c r="M1017" i="1" s="1"/>
  <c r="F1009" i="1"/>
  <c r="G1009" i="1"/>
  <c r="F1001" i="1"/>
  <c r="G1001" i="1"/>
  <c r="H1001" i="1" s="1"/>
  <c r="M1001" i="1" s="1"/>
  <c r="F993" i="1"/>
  <c r="G993" i="1"/>
  <c r="H993" i="1" s="1"/>
  <c r="M993" i="1" s="1"/>
  <c r="F985" i="1"/>
  <c r="G985" i="1"/>
  <c r="H985" i="1" s="1"/>
  <c r="M985" i="1" s="1"/>
  <c r="F977" i="1"/>
  <c r="G977" i="1"/>
  <c r="F969" i="1"/>
  <c r="G969" i="1"/>
  <c r="H969" i="1" s="1"/>
  <c r="M969" i="1" s="1"/>
  <c r="F961" i="1"/>
  <c r="G961" i="1"/>
  <c r="H961" i="1" s="1"/>
  <c r="M961" i="1" s="1"/>
  <c r="F953" i="1"/>
  <c r="G953" i="1"/>
  <c r="H953" i="1" s="1"/>
  <c r="M953" i="1" s="1"/>
  <c r="F945" i="1"/>
  <c r="G945" i="1"/>
  <c r="F937" i="1"/>
  <c r="G937" i="1"/>
  <c r="H937" i="1" s="1"/>
  <c r="M937" i="1" s="1"/>
  <c r="F929" i="1"/>
  <c r="G929" i="1"/>
  <c r="H929" i="1" s="1"/>
  <c r="M929" i="1" s="1"/>
  <c r="F921" i="1"/>
  <c r="G921" i="1"/>
  <c r="H921" i="1" s="1"/>
  <c r="M921" i="1" s="1"/>
  <c r="F913" i="1"/>
  <c r="G913" i="1"/>
  <c r="F905" i="1"/>
  <c r="G905" i="1"/>
  <c r="H905" i="1" s="1"/>
  <c r="M905" i="1" s="1"/>
  <c r="F897" i="1"/>
  <c r="G897" i="1"/>
  <c r="H897" i="1" s="1"/>
  <c r="M897" i="1" s="1"/>
  <c r="F889" i="1"/>
  <c r="G889" i="1"/>
  <c r="H889" i="1" s="1"/>
  <c r="M889" i="1" s="1"/>
  <c r="F881" i="1"/>
  <c r="G881" i="1"/>
  <c r="F873" i="1"/>
  <c r="G873" i="1"/>
  <c r="H873" i="1" s="1"/>
  <c r="M873" i="1" s="1"/>
  <c r="F865" i="1"/>
  <c r="G865" i="1"/>
  <c r="H865" i="1" s="1"/>
  <c r="M865" i="1" s="1"/>
  <c r="F857" i="1"/>
  <c r="G857" i="1"/>
  <c r="H857" i="1" s="1"/>
  <c r="M857" i="1" s="1"/>
  <c r="F849" i="1"/>
  <c r="G849" i="1"/>
  <c r="F841" i="1"/>
  <c r="G841" i="1"/>
  <c r="H841" i="1" s="1"/>
  <c r="M841" i="1" s="1"/>
  <c r="F833" i="1"/>
  <c r="G833" i="1"/>
  <c r="H833" i="1" s="1"/>
  <c r="M833" i="1" s="1"/>
  <c r="F825" i="1"/>
  <c r="G825" i="1"/>
  <c r="H825" i="1" s="1"/>
  <c r="M825" i="1" s="1"/>
  <c r="F817" i="1"/>
  <c r="G817" i="1"/>
  <c r="F809" i="1"/>
  <c r="G809" i="1"/>
  <c r="H809" i="1" s="1"/>
  <c r="M809" i="1" s="1"/>
  <c r="F801" i="1"/>
  <c r="G801" i="1"/>
  <c r="H801" i="1" s="1"/>
  <c r="M801" i="1" s="1"/>
  <c r="F793" i="1"/>
  <c r="G793" i="1"/>
  <c r="H793" i="1" s="1"/>
  <c r="M793" i="1" s="1"/>
  <c r="F785" i="1"/>
  <c r="G785" i="1"/>
  <c r="F777" i="1"/>
  <c r="G777" i="1"/>
  <c r="H777" i="1" s="1"/>
  <c r="M777" i="1" s="1"/>
  <c r="F769" i="1"/>
  <c r="G769" i="1"/>
  <c r="H769" i="1" s="1"/>
  <c r="M769" i="1" s="1"/>
  <c r="F761" i="1"/>
  <c r="G761" i="1"/>
  <c r="H761" i="1" s="1"/>
  <c r="M761" i="1" s="1"/>
  <c r="F753" i="1"/>
  <c r="G753" i="1"/>
  <c r="F745" i="1"/>
  <c r="G745" i="1"/>
  <c r="H745" i="1" s="1"/>
  <c r="M745" i="1" s="1"/>
  <c r="F737" i="1"/>
  <c r="G737" i="1"/>
  <c r="H737" i="1" s="1"/>
  <c r="M737" i="1" s="1"/>
  <c r="F729" i="1"/>
  <c r="G729" i="1"/>
  <c r="H729" i="1" s="1"/>
  <c r="M729" i="1" s="1"/>
  <c r="F721" i="1"/>
  <c r="G721" i="1"/>
  <c r="F713" i="1"/>
  <c r="G713" i="1"/>
  <c r="H713" i="1" s="1"/>
  <c r="M713" i="1" s="1"/>
  <c r="F705" i="1"/>
  <c r="G705" i="1"/>
  <c r="H705" i="1" s="1"/>
  <c r="M705" i="1" s="1"/>
  <c r="F697" i="1"/>
  <c r="G697" i="1"/>
  <c r="H697" i="1" s="1"/>
  <c r="M697" i="1" s="1"/>
  <c r="F689" i="1"/>
  <c r="G689" i="1"/>
  <c r="F681" i="1"/>
  <c r="G681" i="1"/>
  <c r="H681" i="1" s="1"/>
  <c r="M681" i="1" s="1"/>
  <c r="F673" i="1"/>
  <c r="G673" i="1"/>
  <c r="H673" i="1" s="1"/>
  <c r="M673" i="1" s="1"/>
  <c r="F665" i="1"/>
  <c r="G665" i="1"/>
  <c r="H665" i="1" s="1"/>
  <c r="M665" i="1" s="1"/>
  <c r="F657" i="1"/>
  <c r="G657" i="1"/>
  <c r="F649" i="1"/>
  <c r="G649" i="1"/>
  <c r="H649" i="1" s="1"/>
  <c r="M649" i="1" s="1"/>
  <c r="F641" i="1"/>
  <c r="G641" i="1"/>
  <c r="H641" i="1" s="1"/>
  <c r="M641" i="1" s="1"/>
  <c r="F633" i="1"/>
  <c r="G633" i="1"/>
  <c r="H633" i="1" s="1"/>
  <c r="M633" i="1" s="1"/>
  <c r="F625" i="1"/>
  <c r="G625" i="1"/>
  <c r="F617" i="1"/>
  <c r="G617" i="1"/>
  <c r="H617" i="1" s="1"/>
  <c r="M617" i="1" s="1"/>
  <c r="F609" i="1"/>
  <c r="G609" i="1"/>
  <c r="H609" i="1" s="1"/>
  <c r="M609" i="1" s="1"/>
  <c r="F601" i="1"/>
  <c r="G601" i="1"/>
  <c r="H601" i="1" s="1"/>
  <c r="M601" i="1" s="1"/>
  <c r="F593" i="1"/>
  <c r="G593" i="1"/>
  <c r="F585" i="1"/>
  <c r="G585" i="1"/>
  <c r="H585" i="1" s="1"/>
  <c r="M585" i="1" s="1"/>
  <c r="F577" i="1"/>
  <c r="G577" i="1"/>
  <c r="H577" i="1" s="1"/>
  <c r="M577" i="1" s="1"/>
  <c r="F569" i="1"/>
  <c r="G569" i="1"/>
  <c r="H569" i="1" s="1"/>
  <c r="M569" i="1" s="1"/>
  <c r="F561" i="1"/>
  <c r="G561" i="1"/>
  <c r="F553" i="1"/>
  <c r="G553" i="1"/>
  <c r="H553" i="1" s="1"/>
  <c r="M553" i="1" s="1"/>
  <c r="F545" i="1"/>
  <c r="G545" i="1"/>
  <c r="H545" i="1" s="1"/>
  <c r="M545" i="1" s="1"/>
  <c r="F537" i="1"/>
  <c r="G537" i="1"/>
  <c r="H537" i="1" s="1"/>
  <c r="M537" i="1" s="1"/>
  <c r="F529" i="1"/>
  <c r="G529" i="1"/>
  <c r="F521" i="1"/>
  <c r="G521" i="1"/>
  <c r="H521" i="1" s="1"/>
  <c r="M521" i="1" s="1"/>
  <c r="F513" i="1"/>
  <c r="G513" i="1"/>
  <c r="H513" i="1" s="1"/>
  <c r="M513" i="1" s="1"/>
  <c r="F505" i="1"/>
  <c r="G505" i="1"/>
  <c r="H505" i="1" s="1"/>
  <c r="M505" i="1" s="1"/>
  <c r="F497" i="1"/>
  <c r="G497" i="1"/>
  <c r="F489" i="1"/>
  <c r="G489" i="1"/>
  <c r="H489" i="1" s="1"/>
  <c r="M489" i="1" s="1"/>
  <c r="F481" i="1"/>
  <c r="G481" i="1"/>
  <c r="H481" i="1" s="1"/>
  <c r="M481" i="1" s="1"/>
  <c r="F473" i="1"/>
  <c r="G473" i="1"/>
  <c r="H473" i="1" s="1"/>
  <c r="M473" i="1" s="1"/>
  <c r="F465" i="1"/>
  <c r="G465" i="1"/>
  <c r="F457" i="1"/>
  <c r="G457" i="1"/>
  <c r="H457" i="1" s="1"/>
  <c r="M457" i="1" s="1"/>
  <c r="F449" i="1"/>
  <c r="G449" i="1"/>
  <c r="H449" i="1" s="1"/>
  <c r="M449" i="1" s="1"/>
  <c r="F441" i="1"/>
  <c r="G441" i="1"/>
  <c r="H441" i="1" s="1"/>
  <c r="M441" i="1" s="1"/>
  <c r="F433" i="1"/>
  <c r="G433" i="1"/>
  <c r="F425" i="1"/>
  <c r="G425" i="1"/>
  <c r="H425" i="1" s="1"/>
  <c r="M425" i="1" s="1"/>
  <c r="F417" i="1"/>
  <c r="G417" i="1"/>
  <c r="H417" i="1" s="1"/>
  <c r="M417" i="1" s="1"/>
  <c r="F409" i="1"/>
  <c r="G409" i="1"/>
  <c r="H409" i="1" s="1"/>
  <c r="M409" i="1" s="1"/>
  <c r="F401" i="1"/>
  <c r="G401" i="1"/>
  <c r="F393" i="1"/>
  <c r="G393" i="1"/>
  <c r="H393" i="1" s="1"/>
  <c r="M393" i="1" s="1"/>
  <c r="F385" i="1"/>
  <c r="G385" i="1"/>
  <c r="H385" i="1" s="1"/>
  <c r="M385" i="1" s="1"/>
  <c r="F377" i="1"/>
  <c r="G377" i="1"/>
  <c r="H377" i="1" s="1"/>
  <c r="M377" i="1" s="1"/>
  <c r="F369" i="1"/>
  <c r="G369" i="1"/>
  <c r="F361" i="1"/>
  <c r="G361" i="1"/>
  <c r="H361" i="1" s="1"/>
  <c r="M361" i="1" s="1"/>
  <c r="F353" i="1"/>
  <c r="G353" i="1"/>
  <c r="H353" i="1" s="1"/>
  <c r="M353" i="1" s="1"/>
  <c r="F345" i="1"/>
  <c r="G345" i="1"/>
  <c r="H345" i="1" s="1"/>
  <c r="M345" i="1" s="1"/>
  <c r="F337" i="1"/>
  <c r="G337" i="1"/>
  <c r="F329" i="1"/>
  <c r="G329" i="1"/>
  <c r="H329" i="1" s="1"/>
  <c r="M329" i="1" s="1"/>
  <c r="F321" i="1"/>
  <c r="G321" i="1"/>
  <c r="H321" i="1" s="1"/>
  <c r="M321" i="1" s="1"/>
  <c r="F313" i="1"/>
  <c r="G313" i="1"/>
  <c r="H313" i="1" s="1"/>
  <c r="M313" i="1" s="1"/>
  <c r="F305" i="1"/>
  <c r="G305" i="1"/>
  <c r="F297" i="1"/>
  <c r="G297" i="1"/>
  <c r="H297" i="1" s="1"/>
  <c r="M297" i="1" s="1"/>
  <c r="F289" i="1"/>
  <c r="G289" i="1"/>
  <c r="H289" i="1" s="1"/>
  <c r="M289" i="1" s="1"/>
  <c r="F281" i="1"/>
  <c r="G281" i="1"/>
  <c r="H281" i="1" s="1"/>
  <c r="M281" i="1" s="1"/>
  <c r="F273" i="1"/>
  <c r="G273" i="1"/>
  <c r="F265" i="1"/>
  <c r="G265" i="1"/>
  <c r="H265" i="1" s="1"/>
  <c r="M265" i="1" s="1"/>
  <c r="F257" i="1"/>
  <c r="G257" i="1"/>
  <c r="H257" i="1" s="1"/>
  <c r="M257" i="1" s="1"/>
  <c r="F249" i="1"/>
  <c r="G249" i="1"/>
  <c r="H249" i="1" s="1"/>
  <c r="M249" i="1" s="1"/>
  <c r="F241" i="1"/>
  <c r="G241" i="1"/>
  <c r="F233" i="1"/>
  <c r="G233" i="1"/>
  <c r="H233" i="1" s="1"/>
  <c r="M233" i="1" s="1"/>
  <c r="F225" i="1"/>
  <c r="G225" i="1"/>
  <c r="H225" i="1" s="1"/>
  <c r="M225" i="1" s="1"/>
  <c r="F217" i="1"/>
  <c r="G217" i="1"/>
  <c r="H217" i="1" s="1"/>
  <c r="M217" i="1" s="1"/>
  <c r="F209" i="1"/>
  <c r="G209" i="1"/>
  <c r="F201" i="1"/>
  <c r="G201" i="1"/>
  <c r="H201" i="1" s="1"/>
  <c r="M201" i="1" s="1"/>
  <c r="F193" i="1"/>
  <c r="G193" i="1"/>
  <c r="H193" i="1" s="1"/>
  <c r="M193" i="1" s="1"/>
  <c r="F185" i="1"/>
  <c r="G185" i="1"/>
  <c r="H185" i="1" s="1"/>
  <c r="M185" i="1" s="1"/>
  <c r="F177" i="1"/>
  <c r="G177" i="1"/>
  <c r="F169" i="1"/>
  <c r="G169" i="1"/>
  <c r="H169" i="1" s="1"/>
  <c r="M169" i="1" s="1"/>
  <c r="F161" i="1"/>
  <c r="G161" i="1"/>
  <c r="H161" i="1" s="1"/>
  <c r="M161" i="1" s="1"/>
  <c r="F153" i="1"/>
  <c r="G153" i="1"/>
  <c r="H153" i="1" s="1"/>
  <c r="M153" i="1" s="1"/>
  <c r="F145" i="1"/>
  <c r="G145" i="1"/>
  <c r="F137" i="1"/>
  <c r="G137" i="1"/>
  <c r="H137" i="1" s="1"/>
  <c r="M137" i="1" s="1"/>
  <c r="F129" i="1"/>
  <c r="G129" i="1"/>
  <c r="H129" i="1" s="1"/>
  <c r="M129" i="1" s="1"/>
  <c r="F121" i="1"/>
  <c r="G121" i="1"/>
  <c r="H121" i="1" s="1"/>
  <c r="M121" i="1" s="1"/>
  <c r="F113" i="1"/>
  <c r="G113" i="1"/>
  <c r="F105" i="1"/>
  <c r="G105" i="1"/>
  <c r="H105" i="1" s="1"/>
  <c r="M105" i="1" s="1"/>
  <c r="F97" i="1"/>
  <c r="G97" i="1"/>
  <c r="H97" i="1" s="1"/>
  <c r="M97" i="1" s="1"/>
  <c r="F89" i="1"/>
  <c r="G89" i="1"/>
  <c r="H89" i="1" s="1"/>
  <c r="M89" i="1" s="1"/>
  <c r="F81" i="1"/>
  <c r="G81" i="1"/>
  <c r="F73" i="1"/>
  <c r="G73" i="1"/>
  <c r="H73" i="1" s="1"/>
  <c r="M73" i="1" s="1"/>
  <c r="F65" i="1"/>
  <c r="G65" i="1"/>
  <c r="H65" i="1" s="1"/>
  <c r="M65" i="1" s="1"/>
  <c r="F57" i="1"/>
  <c r="G57" i="1"/>
  <c r="H57" i="1" s="1"/>
  <c r="M57" i="1" s="1"/>
  <c r="F49" i="1"/>
  <c r="G49" i="1"/>
  <c r="F41" i="1"/>
  <c r="G41" i="1"/>
  <c r="H41" i="1" s="1"/>
  <c r="M41" i="1" s="1"/>
  <c r="F33" i="1"/>
  <c r="G33" i="1"/>
  <c r="H33" i="1" s="1"/>
  <c r="M33" i="1" s="1"/>
  <c r="F25" i="1"/>
  <c r="G25" i="1"/>
  <c r="H25" i="1" s="1"/>
  <c r="M25" i="1" s="1"/>
  <c r="F17" i="1"/>
  <c r="G17" i="1"/>
  <c r="F9" i="1"/>
  <c r="G9" i="1"/>
  <c r="H9" i="1" s="1"/>
  <c r="M9" i="1" s="1"/>
  <c r="F8184" i="1"/>
  <c r="G8184" i="1"/>
  <c r="H8184" i="1" s="1"/>
  <c r="M8184" i="1" s="1"/>
  <c r="F8176" i="1"/>
  <c r="G8176" i="1"/>
  <c r="H8176" i="1" s="1"/>
  <c r="M8176" i="1" s="1"/>
  <c r="F8168" i="1"/>
  <c r="G8168" i="1"/>
  <c r="F8160" i="1"/>
  <c r="G8160" i="1"/>
  <c r="H8160" i="1" s="1"/>
  <c r="M8160" i="1" s="1"/>
  <c r="F8152" i="1"/>
  <c r="G8152" i="1"/>
  <c r="H8152" i="1" s="1"/>
  <c r="M8152" i="1" s="1"/>
  <c r="F8144" i="1"/>
  <c r="G8144" i="1"/>
  <c r="H8144" i="1" s="1"/>
  <c r="M8144" i="1" s="1"/>
  <c r="F8136" i="1"/>
  <c r="G8136" i="1"/>
  <c r="F8128" i="1"/>
  <c r="G8128" i="1"/>
  <c r="H8128" i="1" s="1"/>
  <c r="M8128" i="1" s="1"/>
  <c r="F8120" i="1"/>
  <c r="G8120" i="1"/>
  <c r="H8120" i="1" s="1"/>
  <c r="M8120" i="1" s="1"/>
  <c r="F8112" i="1"/>
  <c r="G8112" i="1"/>
  <c r="H8112" i="1" s="1"/>
  <c r="M8112" i="1" s="1"/>
  <c r="F8104" i="1"/>
  <c r="G8104" i="1"/>
  <c r="F8096" i="1"/>
  <c r="G8096" i="1"/>
  <c r="H8096" i="1" s="1"/>
  <c r="M8096" i="1" s="1"/>
  <c r="F8088" i="1"/>
  <c r="G8088" i="1"/>
  <c r="H8088" i="1" s="1"/>
  <c r="M8088" i="1" s="1"/>
  <c r="F8080" i="1"/>
  <c r="G8080" i="1"/>
  <c r="H8080" i="1" s="1"/>
  <c r="M8080" i="1" s="1"/>
  <c r="F8072" i="1"/>
  <c r="G8072" i="1"/>
  <c r="F8064" i="1"/>
  <c r="G8064" i="1"/>
  <c r="H8064" i="1" s="1"/>
  <c r="M8064" i="1" s="1"/>
  <c r="F8056" i="1"/>
  <c r="G8056" i="1"/>
  <c r="H8056" i="1" s="1"/>
  <c r="M8056" i="1" s="1"/>
  <c r="F8048" i="1"/>
  <c r="G8048" i="1"/>
  <c r="H8048" i="1" s="1"/>
  <c r="M8048" i="1" s="1"/>
  <c r="F8040" i="1"/>
  <c r="G8040" i="1"/>
  <c r="F8032" i="1"/>
  <c r="G8032" i="1"/>
  <c r="H8032" i="1" s="1"/>
  <c r="M8032" i="1" s="1"/>
  <c r="F8024" i="1"/>
  <c r="G8024" i="1"/>
  <c r="H8024" i="1" s="1"/>
  <c r="M8024" i="1" s="1"/>
  <c r="F8016" i="1"/>
  <c r="G8016" i="1"/>
  <c r="H8016" i="1" s="1"/>
  <c r="M8016" i="1" s="1"/>
  <c r="F8008" i="1"/>
  <c r="G8008" i="1"/>
  <c r="F8000" i="1"/>
  <c r="G8000" i="1"/>
  <c r="H8000" i="1" s="1"/>
  <c r="M8000" i="1" s="1"/>
  <c r="F7992" i="1"/>
  <c r="G7992" i="1"/>
  <c r="H7992" i="1" s="1"/>
  <c r="M7992" i="1" s="1"/>
  <c r="F7984" i="1"/>
  <c r="G7984" i="1"/>
  <c r="H7984" i="1" s="1"/>
  <c r="M7984" i="1" s="1"/>
  <c r="F7976" i="1"/>
  <c r="G7976" i="1"/>
  <c r="F7968" i="1"/>
  <c r="G7968" i="1"/>
  <c r="H7968" i="1" s="1"/>
  <c r="M7968" i="1" s="1"/>
  <c r="F7960" i="1"/>
  <c r="G7960" i="1"/>
  <c r="H7960" i="1" s="1"/>
  <c r="M7960" i="1" s="1"/>
  <c r="F7952" i="1"/>
  <c r="G7952" i="1"/>
  <c r="H7952" i="1" s="1"/>
  <c r="M7952" i="1" s="1"/>
  <c r="F7944" i="1"/>
  <c r="G7944" i="1"/>
  <c r="F7936" i="1"/>
  <c r="G7936" i="1"/>
  <c r="H7936" i="1" s="1"/>
  <c r="M7936" i="1" s="1"/>
  <c r="F7928" i="1"/>
  <c r="G7928" i="1"/>
  <c r="H7928" i="1" s="1"/>
  <c r="M7928" i="1" s="1"/>
  <c r="F7920" i="1"/>
  <c r="G7920" i="1"/>
  <c r="H7920" i="1" s="1"/>
  <c r="M7920" i="1" s="1"/>
  <c r="F7912" i="1"/>
  <c r="G7912" i="1"/>
  <c r="F7904" i="1"/>
  <c r="G7904" i="1"/>
  <c r="H7904" i="1" s="1"/>
  <c r="M7904" i="1" s="1"/>
  <c r="F7896" i="1"/>
  <c r="G7896" i="1"/>
  <c r="H7896" i="1" s="1"/>
  <c r="M7896" i="1" s="1"/>
  <c r="F7888" i="1"/>
  <c r="G7888" i="1"/>
  <c r="H7888" i="1" s="1"/>
  <c r="M7888" i="1" s="1"/>
  <c r="F7880" i="1"/>
  <c r="G7880" i="1"/>
  <c r="F7872" i="1"/>
  <c r="G7872" i="1"/>
  <c r="H7872" i="1" s="1"/>
  <c r="M7872" i="1" s="1"/>
  <c r="F7864" i="1"/>
  <c r="G7864" i="1"/>
  <c r="H7864" i="1" s="1"/>
  <c r="M7864" i="1" s="1"/>
  <c r="F7856" i="1"/>
  <c r="G7856" i="1"/>
  <c r="H7856" i="1" s="1"/>
  <c r="M7856" i="1" s="1"/>
  <c r="F7848" i="1"/>
  <c r="G7848" i="1"/>
  <c r="F7840" i="1"/>
  <c r="G7840" i="1"/>
  <c r="H7840" i="1" s="1"/>
  <c r="M7840" i="1" s="1"/>
  <c r="F7832" i="1"/>
  <c r="G7832" i="1"/>
  <c r="H7832" i="1" s="1"/>
  <c r="M7832" i="1" s="1"/>
  <c r="F7824" i="1"/>
  <c r="G7824" i="1"/>
  <c r="H7824" i="1" s="1"/>
  <c r="M7824" i="1" s="1"/>
  <c r="F7816" i="1"/>
  <c r="G7816" i="1"/>
  <c r="F7808" i="1"/>
  <c r="G7808" i="1"/>
  <c r="H7808" i="1" s="1"/>
  <c r="M7808" i="1" s="1"/>
  <c r="F7800" i="1"/>
  <c r="G7800" i="1"/>
  <c r="H7800" i="1" s="1"/>
  <c r="M7800" i="1" s="1"/>
  <c r="F7792" i="1"/>
  <c r="G7792" i="1"/>
  <c r="H7792" i="1" s="1"/>
  <c r="M7792" i="1" s="1"/>
  <c r="F7784" i="1"/>
  <c r="G7784" i="1"/>
  <c r="F7776" i="1"/>
  <c r="G7776" i="1"/>
  <c r="H7776" i="1" s="1"/>
  <c r="M7776" i="1" s="1"/>
  <c r="F7768" i="1"/>
  <c r="G7768" i="1"/>
  <c r="H7768" i="1" s="1"/>
  <c r="M7768" i="1" s="1"/>
  <c r="F7760" i="1"/>
  <c r="G7760" i="1"/>
  <c r="H7760" i="1" s="1"/>
  <c r="M7760" i="1" s="1"/>
  <c r="F7752" i="1"/>
  <c r="G7752" i="1"/>
  <c r="F7744" i="1"/>
  <c r="G7744" i="1"/>
  <c r="H7744" i="1" s="1"/>
  <c r="M7744" i="1" s="1"/>
  <c r="F7736" i="1"/>
  <c r="G7736" i="1"/>
  <c r="H7736" i="1" s="1"/>
  <c r="M7736" i="1" s="1"/>
  <c r="F7728" i="1"/>
  <c r="G7728" i="1"/>
  <c r="H7728" i="1" s="1"/>
  <c r="M7728" i="1" s="1"/>
  <c r="F7720" i="1"/>
  <c r="G7720" i="1"/>
  <c r="F7712" i="1"/>
  <c r="G7712" i="1"/>
  <c r="H7712" i="1" s="1"/>
  <c r="M7712" i="1" s="1"/>
  <c r="F7704" i="1"/>
  <c r="G7704" i="1"/>
  <c r="H7704" i="1" s="1"/>
  <c r="M7704" i="1" s="1"/>
  <c r="F7696" i="1"/>
  <c r="G7696" i="1"/>
  <c r="H7696" i="1" s="1"/>
  <c r="M7696" i="1" s="1"/>
  <c r="F7688" i="1"/>
  <c r="G7688" i="1"/>
  <c r="F7680" i="1"/>
  <c r="G7680" i="1"/>
  <c r="H7680" i="1" s="1"/>
  <c r="M7680" i="1" s="1"/>
  <c r="F7672" i="1"/>
  <c r="G7672" i="1"/>
  <c r="H7672" i="1" s="1"/>
  <c r="M7672" i="1" s="1"/>
  <c r="F7664" i="1"/>
  <c r="G7664" i="1"/>
  <c r="H7664" i="1" s="1"/>
  <c r="M7664" i="1" s="1"/>
  <c r="F7656" i="1"/>
  <c r="G7656" i="1"/>
  <c r="F7648" i="1"/>
  <c r="G7648" i="1"/>
  <c r="H7648" i="1" s="1"/>
  <c r="M7648" i="1" s="1"/>
  <c r="F7640" i="1"/>
  <c r="G7640" i="1"/>
  <c r="H7640" i="1" s="1"/>
  <c r="M7640" i="1" s="1"/>
  <c r="F7632" i="1"/>
  <c r="G7632" i="1"/>
  <c r="H7632" i="1" s="1"/>
  <c r="M7632" i="1" s="1"/>
  <c r="F7624" i="1"/>
  <c r="G7624" i="1"/>
  <c r="F7616" i="1"/>
  <c r="G7616" i="1"/>
  <c r="H7616" i="1" s="1"/>
  <c r="M7616" i="1" s="1"/>
  <c r="F7608" i="1"/>
  <c r="G7608" i="1"/>
  <c r="H7608" i="1" s="1"/>
  <c r="M7608" i="1" s="1"/>
  <c r="F7600" i="1"/>
  <c r="G7600" i="1"/>
  <c r="H7600" i="1" s="1"/>
  <c r="M7600" i="1" s="1"/>
  <c r="F7592" i="1"/>
  <c r="G7592" i="1"/>
  <c r="F7584" i="1"/>
  <c r="G7584" i="1"/>
  <c r="H7584" i="1" s="1"/>
  <c r="M7584" i="1" s="1"/>
  <c r="F7576" i="1"/>
  <c r="G7576" i="1"/>
  <c r="H7576" i="1" s="1"/>
  <c r="M7576" i="1" s="1"/>
  <c r="F7568" i="1"/>
  <c r="G7568" i="1"/>
  <c r="H7568" i="1" s="1"/>
  <c r="M7568" i="1" s="1"/>
  <c r="F7560" i="1"/>
  <c r="G7560" i="1"/>
  <c r="F7552" i="1"/>
  <c r="G7552" i="1"/>
  <c r="H7552" i="1" s="1"/>
  <c r="M7552" i="1" s="1"/>
  <c r="F7544" i="1"/>
  <c r="G7544" i="1"/>
  <c r="H7544" i="1" s="1"/>
  <c r="M7544" i="1" s="1"/>
  <c r="F7536" i="1"/>
  <c r="G7536" i="1"/>
  <c r="H7536" i="1" s="1"/>
  <c r="M7536" i="1" s="1"/>
  <c r="F7528" i="1"/>
  <c r="G7528" i="1"/>
  <c r="F7520" i="1"/>
  <c r="G7520" i="1"/>
  <c r="H7520" i="1" s="1"/>
  <c r="M7520" i="1" s="1"/>
  <c r="F7512" i="1"/>
  <c r="G7512" i="1"/>
  <c r="H7512" i="1" s="1"/>
  <c r="M7512" i="1" s="1"/>
  <c r="F7504" i="1"/>
  <c r="G7504" i="1"/>
  <c r="H7504" i="1" s="1"/>
  <c r="M7504" i="1" s="1"/>
  <c r="F7496" i="1"/>
  <c r="G7496" i="1"/>
  <c r="F7488" i="1"/>
  <c r="G7488" i="1"/>
  <c r="H7488" i="1" s="1"/>
  <c r="M7488" i="1" s="1"/>
  <c r="F7480" i="1"/>
  <c r="G7480" i="1"/>
  <c r="H7480" i="1" s="1"/>
  <c r="M7480" i="1" s="1"/>
  <c r="F7472" i="1"/>
  <c r="G7472" i="1"/>
  <c r="H7472" i="1" s="1"/>
  <c r="M7472" i="1" s="1"/>
  <c r="F7464" i="1"/>
  <c r="G7464" i="1"/>
  <c r="F7456" i="1"/>
  <c r="G7456" i="1"/>
  <c r="H7456" i="1" s="1"/>
  <c r="M7456" i="1" s="1"/>
  <c r="F7448" i="1"/>
  <c r="G7448" i="1"/>
  <c r="H7448" i="1" s="1"/>
  <c r="M7448" i="1" s="1"/>
  <c r="F7440" i="1"/>
  <c r="G7440" i="1"/>
  <c r="H7440" i="1" s="1"/>
  <c r="M7440" i="1" s="1"/>
  <c r="F7432" i="1"/>
  <c r="G7432" i="1"/>
  <c r="F7424" i="1"/>
  <c r="G7424" i="1"/>
  <c r="H7424" i="1" s="1"/>
  <c r="M7424" i="1" s="1"/>
  <c r="F7416" i="1"/>
  <c r="G7416" i="1"/>
  <c r="H7416" i="1" s="1"/>
  <c r="M7416" i="1" s="1"/>
  <c r="F7408" i="1"/>
  <c r="G7408" i="1"/>
  <c r="H7408" i="1" s="1"/>
  <c r="M7408" i="1" s="1"/>
  <c r="F7400" i="1"/>
  <c r="G7400" i="1"/>
  <c r="F7392" i="1"/>
  <c r="G7392" i="1"/>
  <c r="H7392" i="1" s="1"/>
  <c r="M7392" i="1" s="1"/>
  <c r="F7384" i="1"/>
  <c r="G7384" i="1"/>
  <c r="H7384" i="1" s="1"/>
  <c r="M7384" i="1" s="1"/>
  <c r="F7376" i="1"/>
  <c r="G7376" i="1"/>
  <c r="H7376" i="1" s="1"/>
  <c r="M7376" i="1" s="1"/>
  <c r="F7368" i="1"/>
  <c r="G7368" i="1"/>
  <c r="F7360" i="1"/>
  <c r="G7360" i="1"/>
  <c r="H7360" i="1" s="1"/>
  <c r="M7360" i="1" s="1"/>
  <c r="F7352" i="1"/>
  <c r="G7352" i="1"/>
  <c r="H7352" i="1" s="1"/>
  <c r="M7352" i="1" s="1"/>
  <c r="F7344" i="1"/>
  <c r="G7344" i="1"/>
  <c r="H7344" i="1" s="1"/>
  <c r="M7344" i="1" s="1"/>
  <c r="F7336" i="1"/>
  <c r="G7336" i="1"/>
  <c r="F7328" i="1"/>
  <c r="G7328" i="1"/>
  <c r="H7328" i="1" s="1"/>
  <c r="M7328" i="1" s="1"/>
  <c r="F7320" i="1"/>
  <c r="G7320" i="1"/>
  <c r="H7320" i="1" s="1"/>
  <c r="M7320" i="1" s="1"/>
  <c r="F7312" i="1"/>
  <c r="G7312" i="1"/>
  <c r="H7312" i="1" s="1"/>
  <c r="M7312" i="1" s="1"/>
  <c r="F7304" i="1"/>
  <c r="G7304" i="1"/>
  <c r="F7296" i="1"/>
  <c r="G7296" i="1"/>
  <c r="H7296" i="1" s="1"/>
  <c r="M7296" i="1" s="1"/>
  <c r="F7288" i="1"/>
  <c r="G7288" i="1"/>
  <c r="H7288" i="1" s="1"/>
  <c r="M7288" i="1" s="1"/>
  <c r="F7280" i="1"/>
  <c r="G7280" i="1"/>
  <c r="H7280" i="1" s="1"/>
  <c r="M7280" i="1" s="1"/>
  <c r="F7272" i="1"/>
  <c r="G7272" i="1"/>
  <c r="F7264" i="1"/>
  <c r="G7264" i="1"/>
  <c r="H7264" i="1" s="1"/>
  <c r="M7264" i="1" s="1"/>
  <c r="F7256" i="1"/>
  <c r="G7256" i="1"/>
  <c r="H7256" i="1" s="1"/>
  <c r="M7256" i="1" s="1"/>
  <c r="F7248" i="1"/>
  <c r="G7248" i="1"/>
  <c r="H7248" i="1" s="1"/>
  <c r="M7248" i="1" s="1"/>
  <c r="F7240" i="1"/>
  <c r="G7240" i="1"/>
  <c r="F7232" i="1"/>
  <c r="G7232" i="1"/>
  <c r="H7232" i="1" s="1"/>
  <c r="M7232" i="1" s="1"/>
  <c r="F7224" i="1"/>
  <c r="G7224" i="1"/>
  <c r="H7224" i="1" s="1"/>
  <c r="M7224" i="1" s="1"/>
  <c r="F7216" i="1"/>
  <c r="G7216" i="1"/>
  <c r="H7216" i="1" s="1"/>
  <c r="M7216" i="1" s="1"/>
  <c r="F7208" i="1"/>
  <c r="G7208" i="1"/>
  <c r="F7200" i="1"/>
  <c r="G7200" i="1"/>
  <c r="H7200" i="1" s="1"/>
  <c r="M7200" i="1" s="1"/>
  <c r="F7192" i="1"/>
  <c r="G7192" i="1"/>
  <c r="H7192" i="1" s="1"/>
  <c r="M7192" i="1" s="1"/>
  <c r="F7184" i="1"/>
  <c r="G7184" i="1"/>
  <c r="H7184" i="1" s="1"/>
  <c r="M7184" i="1" s="1"/>
  <c r="F7176" i="1"/>
  <c r="G7176" i="1"/>
  <c r="F7168" i="1"/>
  <c r="G7168" i="1"/>
  <c r="H7168" i="1" s="1"/>
  <c r="M7168" i="1" s="1"/>
  <c r="F7160" i="1"/>
  <c r="G7160" i="1"/>
  <c r="H7160" i="1" s="1"/>
  <c r="M7160" i="1" s="1"/>
  <c r="F7152" i="1"/>
  <c r="G7152" i="1"/>
  <c r="H7152" i="1" s="1"/>
  <c r="M7152" i="1" s="1"/>
  <c r="F7144" i="1"/>
  <c r="G7144" i="1"/>
  <c r="F7136" i="1"/>
  <c r="G7136" i="1"/>
  <c r="H7136" i="1" s="1"/>
  <c r="M7136" i="1" s="1"/>
  <c r="F7128" i="1"/>
  <c r="G7128" i="1"/>
  <c r="H7128" i="1" s="1"/>
  <c r="M7128" i="1" s="1"/>
  <c r="F7120" i="1"/>
  <c r="G7120" i="1"/>
  <c r="H7120" i="1" s="1"/>
  <c r="M7120" i="1" s="1"/>
  <c r="F7112" i="1"/>
  <c r="G7112" i="1"/>
  <c r="F7104" i="1"/>
  <c r="G7104" i="1"/>
  <c r="H7104" i="1" s="1"/>
  <c r="M7104" i="1" s="1"/>
  <c r="F7096" i="1"/>
  <c r="G7096" i="1"/>
  <c r="H7096" i="1" s="1"/>
  <c r="M7096" i="1" s="1"/>
  <c r="F7088" i="1"/>
  <c r="G7088" i="1"/>
  <c r="H7088" i="1" s="1"/>
  <c r="M7088" i="1" s="1"/>
  <c r="F7080" i="1"/>
  <c r="G7080" i="1"/>
  <c r="F7072" i="1"/>
  <c r="G7072" i="1"/>
  <c r="H7072" i="1" s="1"/>
  <c r="M7072" i="1" s="1"/>
  <c r="F7064" i="1"/>
  <c r="G7064" i="1"/>
  <c r="H7064" i="1" s="1"/>
  <c r="M7064" i="1" s="1"/>
  <c r="F7056" i="1"/>
  <c r="G7056" i="1"/>
  <c r="H7056" i="1" s="1"/>
  <c r="M7056" i="1" s="1"/>
  <c r="F7048" i="1"/>
  <c r="G7048" i="1"/>
  <c r="F7040" i="1"/>
  <c r="G7040" i="1"/>
  <c r="H7040" i="1" s="1"/>
  <c r="M7040" i="1" s="1"/>
  <c r="F7032" i="1"/>
  <c r="G7032" i="1"/>
  <c r="H7032" i="1" s="1"/>
  <c r="M7032" i="1" s="1"/>
  <c r="F7024" i="1"/>
  <c r="G7024" i="1"/>
  <c r="H7024" i="1" s="1"/>
  <c r="M7024" i="1" s="1"/>
  <c r="F7016" i="1"/>
  <c r="G7016" i="1"/>
  <c r="F7008" i="1"/>
  <c r="G7008" i="1"/>
  <c r="H7008" i="1" s="1"/>
  <c r="M7008" i="1" s="1"/>
  <c r="F7000" i="1"/>
  <c r="G7000" i="1"/>
  <c r="H7000" i="1" s="1"/>
  <c r="M7000" i="1" s="1"/>
  <c r="F6992" i="1"/>
  <c r="G6992" i="1"/>
  <c r="H6992" i="1" s="1"/>
  <c r="M6992" i="1" s="1"/>
  <c r="F6984" i="1"/>
  <c r="G6984" i="1"/>
  <c r="F6976" i="1"/>
  <c r="G6976" i="1"/>
  <c r="H6976" i="1" s="1"/>
  <c r="M6976" i="1" s="1"/>
  <c r="F6968" i="1"/>
  <c r="G6968" i="1"/>
  <c r="H6968" i="1" s="1"/>
  <c r="M6968" i="1" s="1"/>
  <c r="F6960" i="1"/>
  <c r="G6960" i="1"/>
  <c r="H6960" i="1" s="1"/>
  <c r="M6960" i="1" s="1"/>
  <c r="F6952" i="1"/>
  <c r="G6952" i="1"/>
  <c r="F6944" i="1"/>
  <c r="G6944" i="1"/>
  <c r="H6944" i="1" s="1"/>
  <c r="M6944" i="1" s="1"/>
  <c r="F6936" i="1"/>
  <c r="G6936" i="1"/>
  <c r="H6936" i="1" s="1"/>
  <c r="M6936" i="1" s="1"/>
  <c r="F6928" i="1"/>
  <c r="G6928" i="1"/>
  <c r="H6928" i="1" s="1"/>
  <c r="M6928" i="1" s="1"/>
  <c r="F6920" i="1"/>
  <c r="G6920" i="1"/>
  <c r="F6912" i="1"/>
  <c r="G6912" i="1"/>
  <c r="H6912" i="1" s="1"/>
  <c r="M6912" i="1" s="1"/>
  <c r="F6904" i="1"/>
  <c r="G6904" i="1"/>
  <c r="H6904" i="1" s="1"/>
  <c r="M6904" i="1" s="1"/>
  <c r="F6896" i="1"/>
  <c r="G6896" i="1"/>
  <c r="H6896" i="1" s="1"/>
  <c r="M6896" i="1" s="1"/>
  <c r="F6888" i="1"/>
  <c r="G6888" i="1"/>
  <c r="F6880" i="1"/>
  <c r="G6880" i="1"/>
  <c r="H6880" i="1" s="1"/>
  <c r="M6880" i="1" s="1"/>
  <c r="F6872" i="1"/>
  <c r="G6872" i="1"/>
  <c r="H6872" i="1" s="1"/>
  <c r="M6872" i="1" s="1"/>
  <c r="F6864" i="1"/>
  <c r="G6864" i="1"/>
  <c r="H6864" i="1" s="1"/>
  <c r="M6864" i="1" s="1"/>
  <c r="F6856" i="1"/>
  <c r="G6856" i="1"/>
  <c r="F6848" i="1"/>
  <c r="G6848" i="1"/>
  <c r="H6848" i="1" s="1"/>
  <c r="M6848" i="1" s="1"/>
  <c r="F6840" i="1"/>
  <c r="G6840" i="1"/>
  <c r="H6840" i="1" s="1"/>
  <c r="M6840" i="1" s="1"/>
  <c r="F6832" i="1"/>
  <c r="G6832" i="1"/>
  <c r="H6832" i="1" s="1"/>
  <c r="M6832" i="1" s="1"/>
  <c r="F6824" i="1"/>
  <c r="G6824" i="1"/>
  <c r="F6816" i="1"/>
  <c r="G6816" i="1"/>
  <c r="H6816" i="1" s="1"/>
  <c r="M6816" i="1" s="1"/>
  <c r="F6808" i="1"/>
  <c r="G6808" i="1"/>
  <c r="H6808" i="1" s="1"/>
  <c r="M6808" i="1" s="1"/>
  <c r="F6800" i="1"/>
  <c r="G6800" i="1"/>
  <c r="H6800" i="1" s="1"/>
  <c r="M6800" i="1" s="1"/>
  <c r="F6792" i="1"/>
  <c r="G6792" i="1"/>
  <c r="F6784" i="1"/>
  <c r="G6784" i="1"/>
  <c r="H6784" i="1" s="1"/>
  <c r="M6784" i="1" s="1"/>
  <c r="F6776" i="1"/>
  <c r="G6776" i="1"/>
  <c r="H6776" i="1" s="1"/>
  <c r="M6776" i="1" s="1"/>
  <c r="F6768" i="1"/>
  <c r="G6768" i="1"/>
  <c r="H6768" i="1" s="1"/>
  <c r="M6768" i="1" s="1"/>
  <c r="F6760" i="1"/>
  <c r="G6760" i="1"/>
  <c r="F6752" i="1"/>
  <c r="G6752" i="1"/>
  <c r="H6752" i="1" s="1"/>
  <c r="M6752" i="1" s="1"/>
  <c r="F6744" i="1"/>
  <c r="G6744" i="1"/>
  <c r="H6744" i="1" s="1"/>
  <c r="M6744" i="1" s="1"/>
  <c r="F6736" i="1"/>
  <c r="G6736" i="1"/>
  <c r="H6736" i="1" s="1"/>
  <c r="M6736" i="1" s="1"/>
  <c r="F6728" i="1"/>
  <c r="G6728" i="1"/>
  <c r="F6720" i="1"/>
  <c r="G6720" i="1"/>
  <c r="H6720" i="1" s="1"/>
  <c r="M6720" i="1" s="1"/>
  <c r="F6712" i="1"/>
  <c r="G6712" i="1"/>
  <c r="H6712" i="1" s="1"/>
  <c r="M6712" i="1" s="1"/>
  <c r="F6704" i="1"/>
  <c r="G6704" i="1"/>
  <c r="H6704" i="1" s="1"/>
  <c r="M6704" i="1" s="1"/>
  <c r="F6696" i="1"/>
  <c r="G6696" i="1"/>
  <c r="F6688" i="1"/>
  <c r="G6688" i="1"/>
  <c r="H6688" i="1" s="1"/>
  <c r="M6688" i="1" s="1"/>
  <c r="F6680" i="1"/>
  <c r="G6680" i="1"/>
  <c r="H6680" i="1" s="1"/>
  <c r="M6680" i="1" s="1"/>
  <c r="F6672" i="1"/>
  <c r="G6672" i="1"/>
  <c r="H6672" i="1" s="1"/>
  <c r="M6672" i="1" s="1"/>
  <c r="F6664" i="1"/>
  <c r="G6664" i="1"/>
  <c r="F6656" i="1"/>
  <c r="G6656" i="1"/>
  <c r="H6656" i="1" s="1"/>
  <c r="M6656" i="1" s="1"/>
  <c r="F6648" i="1"/>
  <c r="G6648" i="1"/>
  <c r="H6648" i="1" s="1"/>
  <c r="M6648" i="1" s="1"/>
  <c r="F6640" i="1"/>
  <c r="G6640" i="1"/>
  <c r="H6640" i="1" s="1"/>
  <c r="M6640" i="1" s="1"/>
  <c r="F6632" i="1"/>
  <c r="G6632" i="1"/>
  <c r="F6624" i="1"/>
  <c r="G6624" i="1"/>
  <c r="H6624" i="1" s="1"/>
  <c r="M6624" i="1" s="1"/>
  <c r="F6616" i="1"/>
  <c r="G6616" i="1"/>
  <c r="H6616" i="1" s="1"/>
  <c r="M6616" i="1" s="1"/>
  <c r="F6608" i="1"/>
  <c r="G6608" i="1"/>
  <c r="H6608" i="1" s="1"/>
  <c r="M6608" i="1" s="1"/>
  <c r="F6600" i="1"/>
  <c r="G6600" i="1"/>
  <c r="F6592" i="1"/>
  <c r="G6592" i="1"/>
  <c r="H6592" i="1" s="1"/>
  <c r="M6592" i="1" s="1"/>
  <c r="F6584" i="1"/>
  <c r="G6584" i="1"/>
  <c r="H6584" i="1" s="1"/>
  <c r="M6584" i="1" s="1"/>
  <c r="F6576" i="1"/>
  <c r="G6576" i="1"/>
  <c r="H6576" i="1" s="1"/>
  <c r="M6576" i="1" s="1"/>
  <c r="F6568" i="1"/>
  <c r="G6568" i="1"/>
  <c r="F6560" i="1"/>
  <c r="G6560" i="1"/>
  <c r="H6560" i="1" s="1"/>
  <c r="M6560" i="1" s="1"/>
  <c r="F6552" i="1"/>
  <c r="G6552" i="1"/>
  <c r="H6552" i="1" s="1"/>
  <c r="M6552" i="1" s="1"/>
  <c r="F6544" i="1"/>
  <c r="G6544" i="1"/>
  <c r="H6544" i="1" s="1"/>
  <c r="M6544" i="1" s="1"/>
  <c r="F6536" i="1"/>
  <c r="G6536" i="1"/>
  <c r="F6528" i="1"/>
  <c r="G6528" i="1"/>
  <c r="H6528" i="1" s="1"/>
  <c r="M6528" i="1" s="1"/>
  <c r="F6520" i="1"/>
  <c r="G6520" i="1"/>
  <c r="H6520" i="1" s="1"/>
  <c r="M6520" i="1" s="1"/>
  <c r="F6512" i="1"/>
  <c r="G6512" i="1"/>
  <c r="H6512" i="1" s="1"/>
  <c r="M6512" i="1" s="1"/>
  <c r="F6504" i="1"/>
  <c r="G6504" i="1"/>
  <c r="F6496" i="1"/>
  <c r="G6496" i="1"/>
  <c r="H6496" i="1" s="1"/>
  <c r="M6496" i="1" s="1"/>
  <c r="F6488" i="1"/>
  <c r="G6488" i="1"/>
  <c r="H6488" i="1" s="1"/>
  <c r="M6488" i="1" s="1"/>
  <c r="F6480" i="1"/>
  <c r="G6480" i="1"/>
  <c r="H6480" i="1" s="1"/>
  <c r="M6480" i="1" s="1"/>
  <c r="F6472" i="1"/>
  <c r="G6472" i="1"/>
  <c r="F6464" i="1"/>
  <c r="G6464" i="1"/>
  <c r="H6464" i="1" s="1"/>
  <c r="M6464" i="1" s="1"/>
  <c r="F6456" i="1"/>
  <c r="G6456" i="1"/>
  <c r="H6456" i="1" s="1"/>
  <c r="M6456" i="1" s="1"/>
  <c r="F6448" i="1"/>
  <c r="G6448" i="1"/>
  <c r="H6448" i="1" s="1"/>
  <c r="M6448" i="1" s="1"/>
  <c r="F6440" i="1"/>
  <c r="G6440" i="1"/>
  <c r="F6432" i="1"/>
  <c r="G6432" i="1"/>
  <c r="H6432" i="1" s="1"/>
  <c r="M6432" i="1" s="1"/>
  <c r="F6424" i="1"/>
  <c r="G6424" i="1"/>
  <c r="H6424" i="1" s="1"/>
  <c r="M6424" i="1" s="1"/>
  <c r="F6416" i="1"/>
  <c r="G6416" i="1"/>
  <c r="H6416" i="1" s="1"/>
  <c r="M6416" i="1" s="1"/>
  <c r="F6408" i="1"/>
  <c r="G6408" i="1"/>
  <c r="H6408" i="1" s="1"/>
  <c r="M6408" i="1" s="1"/>
  <c r="F6400" i="1"/>
  <c r="G6400" i="1"/>
  <c r="H6400" i="1" s="1"/>
  <c r="M6400" i="1" s="1"/>
  <c r="F6392" i="1"/>
  <c r="G6392" i="1"/>
  <c r="H6392" i="1" s="1"/>
  <c r="M6392" i="1" s="1"/>
  <c r="F6384" i="1"/>
  <c r="G6384" i="1"/>
  <c r="H6384" i="1" s="1"/>
  <c r="M6384" i="1" s="1"/>
  <c r="F6376" i="1"/>
  <c r="G6376" i="1"/>
  <c r="H6376" i="1" s="1"/>
  <c r="M6376" i="1" s="1"/>
  <c r="F6368" i="1"/>
  <c r="G6368" i="1"/>
  <c r="H6368" i="1" s="1"/>
  <c r="M6368" i="1" s="1"/>
  <c r="F6360" i="1"/>
  <c r="G6360" i="1"/>
  <c r="H6360" i="1" s="1"/>
  <c r="M6360" i="1" s="1"/>
  <c r="F6352" i="1"/>
  <c r="G6352" i="1"/>
  <c r="H6352" i="1" s="1"/>
  <c r="M6352" i="1" s="1"/>
  <c r="F6344" i="1"/>
  <c r="G6344" i="1"/>
  <c r="H6344" i="1" s="1"/>
  <c r="M6344" i="1" s="1"/>
  <c r="F6336" i="1"/>
  <c r="G6336" i="1"/>
  <c r="H6336" i="1" s="1"/>
  <c r="M6336" i="1" s="1"/>
  <c r="F6328" i="1"/>
  <c r="G6328" i="1"/>
  <c r="H6328" i="1" s="1"/>
  <c r="M6328" i="1" s="1"/>
  <c r="F6320" i="1"/>
  <c r="G6320" i="1"/>
  <c r="H6320" i="1" s="1"/>
  <c r="M6320" i="1" s="1"/>
  <c r="F6312" i="1"/>
  <c r="G6312" i="1"/>
  <c r="H6312" i="1" s="1"/>
  <c r="M6312" i="1" s="1"/>
  <c r="F6304" i="1"/>
  <c r="G6304" i="1"/>
  <c r="H6304" i="1" s="1"/>
  <c r="M6304" i="1" s="1"/>
  <c r="F6296" i="1"/>
  <c r="G6296" i="1"/>
  <c r="H6296" i="1" s="1"/>
  <c r="M6296" i="1" s="1"/>
  <c r="F6288" i="1"/>
  <c r="G6288" i="1"/>
  <c r="H6288" i="1" s="1"/>
  <c r="M6288" i="1" s="1"/>
  <c r="F6280" i="1"/>
  <c r="G6280" i="1"/>
  <c r="H6280" i="1" s="1"/>
  <c r="M6280" i="1" s="1"/>
  <c r="F6272" i="1"/>
  <c r="G6272" i="1"/>
  <c r="H6272" i="1" s="1"/>
  <c r="M6272" i="1" s="1"/>
  <c r="F6264" i="1"/>
  <c r="G6264" i="1"/>
  <c r="H6264" i="1" s="1"/>
  <c r="M6264" i="1" s="1"/>
  <c r="F6256" i="1"/>
  <c r="G6256" i="1"/>
  <c r="H6256" i="1" s="1"/>
  <c r="M6256" i="1" s="1"/>
  <c r="F6248" i="1"/>
  <c r="G6248" i="1"/>
  <c r="H6248" i="1" s="1"/>
  <c r="M6248" i="1" s="1"/>
  <c r="F6240" i="1"/>
  <c r="G6240" i="1"/>
  <c r="H6240" i="1" s="1"/>
  <c r="M6240" i="1" s="1"/>
  <c r="F6232" i="1"/>
  <c r="G6232" i="1"/>
  <c r="H6232" i="1" s="1"/>
  <c r="M6232" i="1" s="1"/>
  <c r="F6224" i="1"/>
  <c r="G6224" i="1"/>
  <c r="H6224" i="1" s="1"/>
  <c r="M6224" i="1" s="1"/>
  <c r="F6216" i="1"/>
  <c r="G6216" i="1"/>
  <c r="H6216" i="1" s="1"/>
  <c r="M6216" i="1" s="1"/>
  <c r="F6208" i="1"/>
  <c r="G6208" i="1"/>
  <c r="H6208" i="1" s="1"/>
  <c r="M6208" i="1" s="1"/>
  <c r="F6200" i="1"/>
  <c r="G6200" i="1"/>
  <c r="H6200" i="1" s="1"/>
  <c r="M6200" i="1" s="1"/>
  <c r="F6192" i="1"/>
  <c r="G6192" i="1"/>
  <c r="H6192" i="1" s="1"/>
  <c r="M6192" i="1" s="1"/>
  <c r="F6184" i="1"/>
  <c r="G6184" i="1"/>
  <c r="H6184" i="1" s="1"/>
  <c r="M6184" i="1" s="1"/>
  <c r="F6176" i="1"/>
  <c r="G6176" i="1"/>
  <c r="H6176" i="1" s="1"/>
  <c r="M6176" i="1" s="1"/>
  <c r="F6168" i="1"/>
  <c r="G6168" i="1"/>
  <c r="H6168" i="1" s="1"/>
  <c r="M6168" i="1" s="1"/>
  <c r="F6160" i="1"/>
  <c r="G6160" i="1"/>
  <c r="H6160" i="1" s="1"/>
  <c r="M6160" i="1" s="1"/>
  <c r="F6152" i="1"/>
  <c r="G6152" i="1"/>
  <c r="H6152" i="1" s="1"/>
  <c r="M6152" i="1" s="1"/>
  <c r="F6144" i="1"/>
  <c r="G6144" i="1"/>
  <c r="H6144" i="1" s="1"/>
  <c r="M6144" i="1" s="1"/>
  <c r="F6136" i="1"/>
  <c r="G6136" i="1"/>
  <c r="H6136" i="1" s="1"/>
  <c r="M6136" i="1" s="1"/>
  <c r="F6128" i="1"/>
  <c r="G6128" i="1"/>
  <c r="H6128" i="1" s="1"/>
  <c r="M6128" i="1" s="1"/>
  <c r="F6120" i="1"/>
  <c r="G6120" i="1"/>
  <c r="H6120" i="1" s="1"/>
  <c r="M6120" i="1" s="1"/>
  <c r="F6112" i="1"/>
  <c r="G6112" i="1"/>
  <c r="H6112" i="1" s="1"/>
  <c r="M6112" i="1" s="1"/>
  <c r="F6104" i="1"/>
  <c r="G6104" i="1"/>
  <c r="H6104" i="1" s="1"/>
  <c r="M6104" i="1" s="1"/>
  <c r="F6096" i="1"/>
  <c r="G6096" i="1"/>
  <c r="H6096" i="1" s="1"/>
  <c r="M6096" i="1" s="1"/>
  <c r="F6088" i="1"/>
  <c r="G6088" i="1"/>
  <c r="H6088" i="1" s="1"/>
  <c r="M6088" i="1" s="1"/>
  <c r="F6080" i="1"/>
  <c r="G6080" i="1"/>
  <c r="H6080" i="1" s="1"/>
  <c r="M6080" i="1" s="1"/>
  <c r="F6072" i="1"/>
  <c r="G6072" i="1"/>
  <c r="H6072" i="1" s="1"/>
  <c r="M6072" i="1" s="1"/>
  <c r="F6064" i="1"/>
  <c r="G6064" i="1"/>
  <c r="H6064" i="1" s="1"/>
  <c r="M6064" i="1" s="1"/>
  <c r="F6056" i="1"/>
  <c r="G6056" i="1"/>
  <c r="H6056" i="1" s="1"/>
  <c r="M6056" i="1" s="1"/>
  <c r="F6048" i="1"/>
  <c r="G6048" i="1"/>
  <c r="H6048" i="1" s="1"/>
  <c r="M6048" i="1" s="1"/>
  <c r="F6040" i="1"/>
  <c r="G6040" i="1"/>
  <c r="H6040" i="1" s="1"/>
  <c r="M6040" i="1" s="1"/>
  <c r="F6032" i="1"/>
  <c r="G6032" i="1"/>
  <c r="H6032" i="1" s="1"/>
  <c r="M6032" i="1" s="1"/>
  <c r="F6024" i="1"/>
  <c r="G6024" i="1"/>
  <c r="H6024" i="1" s="1"/>
  <c r="M6024" i="1" s="1"/>
  <c r="F6016" i="1"/>
  <c r="G6016" i="1"/>
  <c r="H6016" i="1" s="1"/>
  <c r="M6016" i="1" s="1"/>
  <c r="F6008" i="1"/>
  <c r="G6008" i="1"/>
  <c r="H6008" i="1" s="1"/>
  <c r="M6008" i="1" s="1"/>
  <c r="F6000" i="1"/>
  <c r="G6000" i="1"/>
  <c r="H6000" i="1" s="1"/>
  <c r="M6000" i="1" s="1"/>
  <c r="F5992" i="1"/>
  <c r="G5992" i="1"/>
  <c r="H5992" i="1" s="1"/>
  <c r="M5992" i="1" s="1"/>
  <c r="F5984" i="1"/>
  <c r="G5984" i="1"/>
  <c r="H5984" i="1" s="1"/>
  <c r="M5984" i="1" s="1"/>
  <c r="F5976" i="1"/>
  <c r="G5976" i="1"/>
  <c r="H5976" i="1" s="1"/>
  <c r="M5976" i="1" s="1"/>
  <c r="F5968" i="1"/>
  <c r="G5968" i="1"/>
  <c r="H5968" i="1" s="1"/>
  <c r="M5968" i="1" s="1"/>
  <c r="F5960" i="1"/>
  <c r="G5960" i="1"/>
  <c r="H5960" i="1" s="1"/>
  <c r="M5960" i="1" s="1"/>
  <c r="F5952" i="1"/>
  <c r="G5952" i="1"/>
  <c r="H5952" i="1" s="1"/>
  <c r="M5952" i="1" s="1"/>
  <c r="F5944" i="1"/>
  <c r="G5944" i="1"/>
  <c r="H5944" i="1" s="1"/>
  <c r="M5944" i="1" s="1"/>
  <c r="F5936" i="1"/>
  <c r="G5936" i="1"/>
  <c r="H5936" i="1" s="1"/>
  <c r="M5936" i="1" s="1"/>
  <c r="F5928" i="1"/>
  <c r="G5928" i="1"/>
  <c r="H5928" i="1" s="1"/>
  <c r="M5928" i="1" s="1"/>
  <c r="F5920" i="1"/>
  <c r="G5920" i="1"/>
  <c r="H5920" i="1" s="1"/>
  <c r="M5920" i="1" s="1"/>
  <c r="F5912" i="1"/>
  <c r="G5912" i="1"/>
  <c r="H5912" i="1" s="1"/>
  <c r="M5912" i="1" s="1"/>
  <c r="F5904" i="1"/>
  <c r="G5904" i="1"/>
  <c r="H5904" i="1" s="1"/>
  <c r="M5904" i="1" s="1"/>
  <c r="F5896" i="1"/>
  <c r="G5896" i="1"/>
  <c r="H5896" i="1" s="1"/>
  <c r="M5896" i="1" s="1"/>
  <c r="F5888" i="1"/>
  <c r="G5888" i="1"/>
  <c r="H5888" i="1" s="1"/>
  <c r="M5888" i="1" s="1"/>
  <c r="F5880" i="1"/>
  <c r="G5880" i="1"/>
  <c r="H5880" i="1" s="1"/>
  <c r="M5880" i="1" s="1"/>
  <c r="F5872" i="1"/>
  <c r="G5872" i="1"/>
  <c r="H5872" i="1" s="1"/>
  <c r="M5872" i="1" s="1"/>
  <c r="F5864" i="1"/>
  <c r="G5864" i="1"/>
  <c r="H5864" i="1" s="1"/>
  <c r="M5864" i="1" s="1"/>
  <c r="F5856" i="1"/>
  <c r="G5856" i="1"/>
  <c r="H5856" i="1" s="1"/>
  <c r="M5856" i="1" s="1"/>
  <c r="F5848" i="1"/>
  <c r="G5848" i="1"/>
  <c r="H5848" i="1" s="1"/>
  <c r="M5848" i="1" s="1"/>
  <c r="F5840" i="1"/>
  <c r="G5840" i="1"/>
  <c r="H5840" i="1" s="1"/>
  <c r="M5840" i="1" s="1"/>
  <c r="F5832" i="1"/>
  <c r="G5832" i="1"/>
  <c r="H5832" i="1" s="1"/>
  <c r="M5832" i="1" s="1"/>
  <c r="F5824" i="1"/>
  <c r="G5824" i="1"/>
  <c r="H5824" i="1" s="1"/>
  <c r="M5824" i="1" s="1"/>
  <c r="F5816" i="1"/>
  <c r="G5816" i="1"/>
  <c r="H5816" i="1" s="1"/>
  <c r="M5816" i="1" s="1"/>
  <c r="F5808" i="1"/>
  <c r="G5808" i="1"/>
  <c r="H5808" i="1" s="1"/>
  <c r="M5808" i="1" s="1"/>
  <c r="F5800" i="1"/>
  <c r="G5800" i="1"/>
  <c r="H5800" i="1" s="1"/>
  <c r="M5800" i="1" s="1"/>
  <c r="F5792" i="1"/>
  <c r="G5792" i="1"/>
  <c r="H5792" i="1" s="1"/>
  <c r="M5792" i="1" s="1"/>
  <c r="F5784" i="1"/>
  <c r="G5784" i="1"/>
  <c r="H5784" i="1" s="1"/>
  <c r="M5784" i="1" s="1"/>
  <c r="F5776" i="1"/>
  <c r="G5776" i="1"/>
  <c r="H5776" i="1" s="1"/>
  <c r="M5776" i="1" s="1"/>
  <c r="F5768" i="1"/>
  <c r="G5768" i="1"/>
  <c r="H5768" i="1" s="1"/>
  <c r="M5768" i="1" s="1"/>
  <c r="F5760" i="1"/>
  <c r="G5760" i="1"/>
  <c r="H5760" i="1" s="1"/>
  <c r="M5760" i="1" s="1"/>
  <c r="F5752" i="1"/>
  <c r="G5752" i="1"/>
  <c r="H5752" i="1" s="1"/>
  <c r="M5752" i="1" s="1"/>
  <c r="F5744" i="1"/>
  <c r="G5744" i="1"/>
  <c r="H5744" i="1" s="1"/>
  <c r="M5744" i="1" s="1"/>
  <c r="F5736" i="1"/>
  <c r="G5736" i="1"/>
  <c r="H5736" i="1" s="1"/>
  <c r="M5736" i="1" s="1"/>
  <c r="F5728" i="1"/>
  <c r="G5728" i="1"/>
  <c r="H5728" i="1" s="1"/>
  <c r="M5728" i="1" s="1"/>
  <c r="F5720" i="1"/>
  <c r="G5720" i="1"/>
  <c r="H5720" i="1" s="1"/>
  <c r="M5720" i="1" s="1"/>
  <c r="F5712" i="1"/>
  <c r="G5712" i="1"/>
  <c r="H5712" i="1" s="1"/>
  <c r="M5712" i="1" s="1"/>
  <c r="F5704" i="1"/>
  <c r="G5704" i="1"/>
  <c r="H5704" i="1" s="1"/>
  <c r="M5704" i="1" s="1"/>
  <c r="F5696" i="1"/>
  <c r="G5696" i="1"/>
  <c r="H5696" i="1" s="1"/>
  <c r="M5696" i="1" s="1"/>
  <c r="F5688" i="1"/>
  <c r="G5688" i="1"/>
  <c r="H5688" i="1" s="1"/>
  <c r="M5688" i="1" s="1"/>
  <c r="F5680" i="1"/>
  <c r="G5680" i="1"/>
  <c r="H5680" i="1" s="1"/>
  <c r="M5680" i="1" s="1"/>
  <c r="F5672" i="1"/>
  <c r="G5672" i="1"/>
  <c r="H5672" i="1" s="1"/>
  <c r="M5672" i="1" s="1"/>
  <c r="F5664" i="1"/>
  <c r="G5664" i="1"/>
  <c r="H5664" i="1" s="1"/>
  <c r="M5664" i="1" s="1"/>
  <c r="F5656" i="1"/>
  <c r="G5656" i="1"/>
  <c r="H5656" i="1" s="1"/>
  <c r="M5656" i="1" s="1"/>
  <c r="F5648" i="1"/>
  <c r="G5648" i="1"/>
  <c r="H5648" i="1" s="1"/>
  <c r="M5648" i="1" s="1"/>
  <c r="F5640" i="1"/>
  <c r="G5640" i="1"/>
  <c r="H5640" i="1" s="1"/>
  <c r="M5640" i="1" s="1"/>
  <c r="F5632" i="1"/>
  <c r="G5632" i="1"/>
  <c r="H5632" i="1" s="1"/>
  <c r="M5632" i="1" s="1"/>
  <c r="F5624" i="1"/>
  <c r="G5624" i="1"/>
  <c r="H5624" i="1" s="1"/>
  <c r="M5624" i="1" s="1"/>
  <c r="F5616" i="1"/>
  <c r="G5616" i="1"/>
  <c r="H5616" i="1" s="1"/>
  <c r="M5616" i="1" s="1"/>
  <c r="F5608" i="1"/>
  <c r="G5608" i="1"/>
  <c r="H5608" i="1" s="1"/>
  <c r="M5608" i="1" s="1"/>
  <c r="F5600" i="1"/>
  <c r="G5600" i="1"/>
  <c r="H5600" i="1" s="1"/>
  <c r="M5600" i="1" s="1"/>
  <c r="F5592" i="1"/>
  <c r="G5592" i="1"/>
  <c r="H5592" i="1" s="1"/>
  <c r="M5592" i="1" s="1"/>
  <c r="F5584" i="1"/>
  <c r="G5584" i="1"/>
  <c r="H5584" i="1" s="1"/>
  <c r="M5584" i="1" s="1"/>
  <c r="F5576" i="1"/>
  <c r="G5576" i="1"/>
  <c r="H5576" i="1" s="1"/>
  <c r="M5576" i="1" s="1"/>
  <c r="F5568" i="1"/>
  <c r="G5568" i="1"/>
  <c r="H5568" i="1" s="1"/>
  <c r="M5568" i="1" s="1"/>
  <c r="F5560" i="1"/>
  <c r="G5560" i="1"/>
  <c r="H5560" i="1" s="1"/>
  <c r="M5560" i="1" s="1"/>
  <c r="F5552" i="1"/>
  <c r="G5552" i="1"/>
  <c r="H5552" i="1" s="1"/>
  <c r="M5552" i="1" s="1"/>
  <c r="F5544" i="1"/>
  <c r="G5544" i="1"/>
  <c r="H5544" i="1" s="1"/>
  <c r="M5544" i="1" s="1"/>
  <c r="F5536" i="1"/>
  <c r="G5536" i="1"/>
  <c r="H5536" i="1" s="1"/>
  <c r="M5536" i="1" s="1"/>
  <c r="F5528" i="1"/>
  <c r="G5528" i="1"/>
  <c r="H5528" i="1" s="1"/>
  <c r="M5528" i="1" s="1"/>
  <c r="F5520" i="1"/>
  <c r="G5520" i="1"/>
  <c r="H5520" i="1" s="1"/>
  <c r="M5520" i="1" s="1"/>
  <c r="F5512" i="1"/>
  <c r="G5512" i="1"/>
  <c r="H5512" i="1" s="1"/>
  <c r="M5512" i="1" s="1"/>
  <c r="F5504" i="1"/>
  <c r="G5504" i="1"/>
  <c r="H5504" i="1" s="1"/>
  <c r="M5504" i="1" s="1"/>
  <c r="F5496" i="1"/>
  <c r="G5496" i="1"/>
  <c r="H5496" i="1" s="1"/>
  <c r="M5496" i="1" s="1"/>
  <c r="F5488" i="1"/>
  <c r="G5488" i="1"/>
  <c r="H5488" i="1" s="1"/>
  <c r="M5488" i="1" s="1"/>
  <c r="F5480" i="1"/>
  <c r="G5480" i="1"/>
  <c r="H5480" i="1" s="1"/>
  <c r="M5480" i="1" s="1"/>
  <c r="F5472" i="1"/>
  <c r="G5472" i="1"/>
  <c r="H5472" i="1" s="1"/>
  <c r="M5472" i="1" s="1"/>
  <c r="F5464" i="1"/>
  <c r="G5464" i="1"/>
  <c r="H5464" i="1" s="1"/>
  <c r="M5464" i="1" s="1"/>
  <c r="F5456" i="1"/>
  <c r="G5456" i="1"/>
  <c r="H5456" i="1" s="1"/>
  <c r="M5456" i="1" s="1"/>
  <c r="F5448" i="1"/>
  <c r="G5448" i="1"/>
  <c r="H5448" i="1" s="1"/>
  <c r="M5448" i="1" s="1"/>
  <c r="F5440" i="1"/>
  <c r="G5440" i="1"/>
  <c r="H5440" i="1" s="1"/>
  <c r="M5440" i="1" s="1"/>
  <c r="F5432" i="1"/>
  <c r="G5432" i="1"/>
  <c r="H5432" i="1" s="1"/>
  <c r="M5432" i="1" s="1"/>
  <c r="F5424" i="1"/>
  <c r="G5424" i="1"/>
  <c r="H5424" i="1" s="1"/>
  <c r="M5424" i="1" s="1"/>
  <c r="F5416" i="1"/>
  <c r="G5416" i="1"/>
  <c r="H5416" i="1" s="1"/>
  <c r="M5416" i="1" s="1"/>
  <c r="F5408" i="1"/>
  <c r="G5408" i="1"/>
  <c r="H5408" i="1" s="1"/>
  <c r="M5408" i="1" s="1"/>
  <c r="F5400" i="1"/>
  <c r="G5400" i="1"/>
  <c r="H5400" i="1" s="1"/>
  <c r="M5400" i="1" s="1"/>
  <c r="F5392" i="1"/>
  <c r="G5392" i="1"/>
  <c r="H5392" i="1" s="1"/>
  <c r="M5392" i="1" s="1"/>
  <c r="F5384" i="1"/>
  <c r="G5384" i="1"/>
  <c r="H5384" i="1" s="1"/>
  <c r="M5384" i="1" s="1"/>
  <c r="F5376" i="1"/>
  <c r="G5376" i="1"/>
  <c r="H5376" i="1" s="1"/>
  <c r="M5376" i="1" s="1"/>
  <c r="F5368" i="1"/>
  <c r="G5368" i="1"/>
  <c r="H5368" i="1" s="1"/>
  <c r="M5368" i="1" s="1"/>
  <c r="F5360" i="1"/>
  <c r="G5360" i="1"/>
  <c r="H5360" i="1" s="1"/>
  <c r="M5360" i="1" s="1"/>
  <c r="F5352" i="1"/>
  <c r="G5352" i="1"/>
  <c r="H5352" i="1" s="1"/>
  <c r="M5352" i="1" s="1"/>
  <c r="F5344" i="1"/>
  <c r="G5344" i="1"/>
  <c r="H5344" i="1" s="1"/>
  <c r="M5344" i="1" s="1"/>
  <c r="F5336" i="1"/>
  <c r="G5336" i="1"/>
  <c r="H5336" i="1" s="1"/>
  <c r="M5336" i="1" s="1"/>
  <c r="F5328" i="1"/>
  <c r="G5328" i="1"/>
  <c r="H5328" i="1" s="1"/>
  <c r="M5328" i="1" s="1"/>
  <c r="F5320" i="1"/>
  <c r="G5320" i="1"/>
  <c r="H5320" i="1" s="1"/>
  <c r="M5320" i="1" s="1"/>
  <c r="F5312" i="1"/>
  <c r="G5312" i="1"/>
  <c r="H5312" i="1" s="1"/>
  <c r="M5312" i="1" s="1"/>
  <c r="F5304" i="1"/>
  <c r="G5304" i="1"/>
  <c r="H5304" i="1" s="1"/>
  <c r="M5304" i="1" s="1"/>
  <c r="F5296" i="1"/>
  <c r="G5296" i="1"/>
  <c r="H5296" i="1" s="1"/>
  <c r="M5296" i="1" s="1"/>
  <c r="F5288" i="1"/>
  <c r="G5288" i="1"/>
  <c r="H5288" i="1" s="1"/>
  <c r="M5288" i="1" s="1"/>
  <c r="F5280" i="1"/>
  <c r="G5280" i="1"/>
  <c r="H5280" i="1" s="1"/>
  <c r="M5280" i="1" s="1"/>
  <c r="F5272" i="1"/>
  <c r="G5272" i="1"/>
  <c r="H5272" i="1" s="1"/>
  <c r="M5272" i="1" s="1"/>
  <c r="F5264" i="1"/>
  <c r="G5264" i="1"/>
  <c r="H5264" i="1" s="1"/>
  <c r="M5264" i="1" s="1"/>
  <c r="F5256" i="1"/>
  <c r="G5256" i="1"/>
  <c r="H5256" i="1" s="1"/>
  <c r="M5256" i="1" s="1"/>
  <c r="F5248" i="1"/>
  <c r="G5248" i="1"/>
  <c r="H5248" i="1" s="1"/>
  <c r="M5248" i="1" s="1"/>
  <c r="F5240" i="1"/>
  <c r="G5240" i="1"/>
  <c r="H5240" i="1" s="1"/>
  <c r="M5240" i="1" s="1"/>
  <c r="F5232" i="1"/>
  <c r="G5232" i="1"/>
  <c r="H5232" i="1" s="1"/>
  <c r="M5232" i="1" s="1"/>
  <c r="F5224" i="1"/>
  <c r="G5224" i="1"/>
  <c r="H5224" i="1" s="1"/>
  <c r="M5224" i="1" s="1"/>
  <c r="F5216" i="1"/>
  <c r="G5216" i="1"/>
  <c r="H5216" i="1" s="1"/>
  <c r="M5216" i="1" s="1"/>
  <c r="F5208" i="1"/>
  <c r="G5208" i="1"/>
  <c r="H5208" i="1" s="1"/>
  <c r="M5208" i="1" s="1"/>
  <c r="F5200" i="1"/>
  <c r="G5200" i="1"/>
  <c r="H5200" i="1" s="1"/>
  <c r="M5200" i="1" s="1"/>
  <c r="F5192" i="1"/>
  <c r="G5192" i="1"/>
  <c r="H5192" i="1" s="1"/>
  <c r="M5192" i="1" s="1"/>
  <c r="F5184" i="1"/>
  <c r="G5184" i="1"/>
  <c r="H5184" i="1" s="1"/>
  <c r="M5184" i="1" s="1"/>
  <c r="F5176" i="1"/>
  <c r="G5176" i="1"/>
  <c r="H5176" i="1" s="1"/>
  <c r="M5176" i="1" s="1"/>
  <c r="F5168" i="1"/>
  <c r="G5168" i="1"/>
  <c r="H5168" i="1" s="1"/>
  <c r="M5168" i="1" s="1"/>
  <c r="F5160" i="1"/>
  <c r="G5160" i="1"/>
  <c r="H5160" i="1" s="1"/>
  <c r="M5160" i="1" s="1"/>
  <c r="F5152" i="1"/>
  <c r="G5152" i="1"/>
  <c r="H5152" i="1" s="1"/>
  <c r="M5152" i="1" s="1"/>
  <c r="F5144" i="1"/>
  <c r="G5144" i="1"/>
  <c r="H5144" i="1" s="1"/>
  <c r="M5144" i="1" s="1"/>
  <c r="F5136" i="1"/>
  <c r="G5136" i="1"/>
  <c r="H5136" i="1" s="1"/>
  <c r="M5136" i="1" s="1"/>
  <c r="F5128" i="1"/>
  <c r="G5128" i="1"/>
  <c r="H5128" i="1" s="1"/>
  <c r="M5128" i="1" s="1"/>
  <c r="F5120" i="1"/>
  <c r="G5120" i="1"/>
  <c r="H5120" i="1" s="1"/>
  <c r="M5120" i="1" s="1"/>
  <c r="F5112" i="1"/>
  <c r="G5112" i="1"/>
  <c r="H5112" i="1" s="1"/>
  <c r="M5112" i="1" s="1"/>
  <c r="F5104" i="1"/>
  <c r="G5104" i="1"/>
  <c r="H5104" i="1" s="1"/>
  <c r="M5104" i="1" s="1"/>
  <c r="F5096" i="1"/>
  <c r="G5096" i="1"/>
  <c r="H5096" i="1" s="1"/>
  <c r="M5096" i="1" s="1"/>
  <c r="F5088" i="1"/>
  <c r="G5088" i="1"/>
  <c r="H5088" i="1" s="1"/>
  <c r="M5088" i="1" s="1"/>
  <c r="F5080" i="1"/>
  <c r="G5080" i="1"/>
  <c r="H5080" i="1" s="1"/>
  <c r="M5080" i="1" s="1"/>
  <c r="F5072" i="1"/>
  <c r="G5072" i="1"/>
  <c r="H5072" i="1" s="1"/>
  <c r="M5072" i="1" s="1"/>
  <c r="F5064" i="1"/>
  <c r="G5064" i="1"/>
  <c r="H5064" i="1" s="1"/>
  <c r="M5064" i="1" s="1"/>
  <c r="F5056" i="1"/>
  <c r="G5056" i="1"/>
  <c r="H5056" i="1" s="1"/>
  <c r="M5056" i="1" s="1"/>
  <c r="F5048" i="1"/>
  <c r="G5048" i="1"/>
  <c r="H5048" i="1" s="1"/>
  <c r="M5048" i="1" s="1"/>
  <c r="F5040" i="1"/>
  <c r="G5040" i="1"/>
  <c r="H5040" i="1" s="1"/>
  <c r="M5040" i="1" s="1"/>
  <c r="F5032" i="1"/>
  <c r="G5032" i="1"/>
  <c r="H5032" i="1" s="1"/>
  <c r="M5032" i="1" s="1"/>
  <c r="F5024" i="1"/>
  <c r="G5024" i="1"/>
  <c r="H5024" i="1" s="1"/>
  <c r="M5024" i="1" s="1"/>
  <c r="F5016" i="1"/>
  <c r="G5016" i="1"/>
  <c r="H5016" i="1" s="1"/>
  <c r="M5016" i="1" s="1"/>
  <c r="F5008" i="1"/>
  <c r="G5008" i="1"/>
  <c r="H5008" i="1" s="1"/>
  <c r="M5008" i="1" s="1"/>
  <c r="F5000" i="1"/>
  <c r="G5000" i="1"/>
  <c r="H5000" i="1" s="1"/>
  <c r="M5000" i="1" s="1"/>
  <c r="F4992" i="1"/>
  <c r="G4992" i="1"/>
  <c r="H4992" i="1" s="1"/>
  <c r="M4992" i="1" s="1"/>
  <c r="F4984" i="1"/>
  <c r="G4984" i="1"/>
  <c r="H4984" i="1" s="1"/>
  <c r="M4984" i="1" s="1"/>
  <c r="F4976" i="1"/>
  <c r="G4976" i="1"/>
  <c r="H4976" i="1" s="1"/>
  <c r="M4976" i="1" s="1"/>
  <c r="F4968" i="1"/>
  <c r="G4968" i="1"/>
  <c r="H4968" i="1" s="1"/>
  <c r="M4968" i="1" s="1"/>
  <c r="F4960" i="1"/>
  <c r="G4960" i="1"/>
  <c r="H4960" i="1" s="1"/>
  <c r="M4960" i="1" s="1"/>
  <c r="F4952" i="1"/>
  <c r="G4952" i="1"/>
  <c r="H4952" i="1" s="1"/>
  <c r="M4952" i="1" s="1"/>
  <c r="F4944" i="1"/>
  <c r="G4944" i="1"/>
  <c r="H4944" i="1" s="1"/>
  <c r="M4944" i="1" s="1"/>
  <c r="F4936" i="1"/>
  <c r="G4936" i="1"/>
  <c r="H4936" i="1" s="1"/>
  <c r="M4936" i="1" s="1"/>
  <c r="F4928" i="1"/>
  <c r="G4928" i="1"/>
  <c r="H4928" i="1" s="1"/>
  <c r="M4928" i="1" s="1"/>
  <c r="F4920" i="1"/>
  <c r="G4920" i="1"/>
  <c r="H4920" i="1" s="1"/>
  <c r="M4920" i="1" s="1"/>
  <c r="F4912" i="1"/>
  <c r="G4912" i="1"/>
  <c r="H4912" i="1" s="1"/>
  <c r="M4912" i="1" s="1"/>
  <c r="F4904" i="1"/>
  <c r="G4904" i="1"/>
  <c r="H4904" i="1" s="1"/>
  <c r="M4904" i="1" s="1"/>
  <c r="F4896" i="1"/>
  <c r="G4896" i="1"/>
  <c r="H4896" i="1" s="1"/>
  <c r="M4896" i="1" s="1"/>
  <c r="F4888" i="1"/>
  <c r="G4888" i="1"/>
  <c r="H4888" i="1" s="1"/>
  <c r="M4888" i="1" s="1"/>
  <c r="F4880" i="1"/>
  <c r="G4880" i="1"/>
  <c r="H4880" i="1" s="1"/>
  <c r="M4880" i="1" s="1"/>
  <c r="F4872" i="1"/>
  <c r="G4872" i="1"/>
  <c r="H4872" i="1" s="1"/>
  <c r="M4872" i="1" s="1"/>
  <c r="F4864" i="1"/>
  <c r="G4864" i="1"/>
  <c r="H4864" i="1" s="1"/>
  <c r="M4864" i="1" s="1"/>
  <c r="F4856" i="1"/>
  <c r="G4856" i="1"/>
  <c r="H4856" i="1" s="1"/>
  <c r="M4856" i="1" s="1"/>
  <c r="F4848" i="1"/>
  <c r="G4848" i="1"/>
  <c r="H4848" i="1" s="1"/>
  <c r="M4848" i="1" s="1"/>
  <c r="F4840" i="1"/>
  <c r="G4840" i="1"/>
  <c r="H4840" i="1" s="1"/>
  <c r="M4840" i="1" s="1"/>
  <c r="F4832" i="1"/>
  <c r="G4832" i="1"/>
  <c r="H4832" i="1" s="1"/>
  <c r="M4832" i="1" s="1"/>
  <c r="F4824" i="1"/>
  <c r="G4824" i="1"/>
  <c r="H4824" i="1" s="1"/>
  <c r="M4824" i="1" s="1"/>
  <c r="F4816" i="1"/>
  <c r="G4816" i="1"/>
  <c r="H4816" i="1" s="1"/>
  <c r="M4816" i="1" s="1"/>
  <c r="F4808" i="1"/>
  <c r="G4808" i="1"/>
  <c r="H4808" i="1" s="1"/>
  <c r="M4808" i="1" s="1"/>
  <c r="F4800" i="1"/>
  <c r="G4800" i="1"/>
  <c r="H4800" i="1" s="1"/>
  <c r="M4800" i="1" s="1"/>
  <c r="F4792" i="1"/>
  <c r="G4792" i="1"/>
  <c r="H4792" i="1" s="1"/>
  <c r="M4792" i="1" s="1"/>
  <c r="F4784" i="1"/>
  <c r="G4784" i="1"/>
  <c r="H4784" i="1" s="1"/>
  <c r="M4784" i="1" s="1"/>
  <c r="F4776" i="1"/>
  <c r="G4776" i="1"/>
  <c r="H4776" i="1" s="1"/>
  <c r="M4776" i="1" s="1"/>
  <c r="F4768" i="1"/>
  <c r="G4768" i="1"/>
  <c r="H4768" i="1" s="1"/>
  <c r="M4768" i="1" s="1"/>
  <c r="F4760" i="1"/>
  <c r="G4760" i="1"/>
  <c r="H4760" i="1" s="1"/>
  <c r="M4760" i="1" s="1"/>
  <c r="F4752" i="1"/>
  <c r="G4752" i="1"/>
  <c r="H4752" i="1" s="1"/>
  <c r="M4752" i="1" s="1"/>
  <c r="F4744" i="1"/>
  <c r="G4744" i="1"/>
  <c r="H4744" i="1" s="1"/>
  <c r="M4744" i="1" s="1"/>
  <c r="F4736" i="1"/>
  <c r="G4736" i="1"/>
  <c r="H4736" i="1" s="1"/>
  <c r="M4736" i="1" s="1"/>
  <c r="F4728" i="1"/>
  <c r="G4728" i="1"/>
  <c r="H4728" i="1" s="1"/>
  <c r="M4728" i="1" s="1"/>
  <c r="F4720" i="1"/>
  <c r="G4720" i="1"/>
  <c r="H4720" i="1" s="1"/>
  <c r="M4720" i="1" s="1"/>
  <c r="F4712" i="1"/>
  <c r="G4712" i="1"/>
  <c r="H4712" i="1" s="1"/>
  <c r="M4712" i="1" s="1"/>
  <c r="F4704" i="1"/>
  <c r="G4704" i="1"/>
  <c r="H4704" i="1" s="1"/>
  <c r="M4704" i="1" s="1"/>
  <c r="F4696" i="1"/>
  <c r="G4696" i="1"/>
  <c r="H4696" i="1" s="1"/>
  <c r="M4696" i="1" s="1"/>
  <c r="F4688" i="1"/>
  <c r="G4688" i="1"/>
  <c r="H4688" i="1" s="1"/>
  <c r="M4688" i="1" s="1"/>
  <c r="F4680" i="1"/>
  <c r="G4680" i="1"/>
  <c r="H4680" i="1" s="1"/>
  <c r="M4680" i="1" s="1"/>
  <c r="F4672" i="1"/>
  <c r="G4672" i="1"/>
  <c r="H4672" i="1" s="1"/>
  <c r="M4672" i="1" s="1"/>
  <c r="F4664" i="1"/>
  <c r="G4664" i="1"/>
  <c r="H4664" i="1" s="1"/>
  <c r="M4664" i="1" s="1"/>
  <c r="F4656" i="1"/>
  <c r="G4656" i="1"/>
  <c r="H4656" i="1" s="1"/>
  <c r="M4656" i="1" s="1"/>
  <c r="F4648" i="1"/>
  <c r="G4648" i="1"/>
  <c r="H4648" i="1" s="1"/>
  <c r="M4648" i="1" s="1"/>
  <c r="F4640" i="1"/>
  <c r="G4640" i="1"/>
  <c r="H4640" i="1" s="1"/>
  <c r="M4640" i="1" s="1"/>
  <c r="F4632" i="1"/>
  <c r="G4632" i="1"/>
  <c r="H4632" i="1" s="1"/>
  <c r="M4632" i="1" s="1"/>
  <c r="F4624" i="1"/>
  <c r="G4624" i="1"/>
  <c r="H4624" i="1" s="1"/>
  <c r="M4624" i="1" s="1"/>
  <c r="F4616" i="1"/>
  <c r="G4616" i="1"/>
  <c r="H4616" i="1" s="1"/>
  <c r="M4616" i="1" s="1"/>
  <c r="F4608" i="1"/>
  <c r="G4608" i="1"/>
  <c r="H4608" i="1" s="1"/>
  <c r="M4608" i="1" s="1"/>
  <c r="F4600" i="1"/>
  <c r="G4600" i="1"/>
  <c r="H4600" i="1" s="1"/>
  <c r="M4600" i="1" s="1"/>
  <c r="F4592" i="1"/>
  <c r="G4592" i="1"/>
  <c r="H4592" i="1" s="1"/>
  <c r="M4592" i="1" s="1"/>
  <c r="F4584" i="1"/>
  <c r="G4584" i="1"/>
  <c r="H4584" i="1" s="1"/>
  <c r="M4584" i="1" s="1"/>
  <c r="F4576" i="1"/>
  <c r="G4576" i="1"/>
  <c r="H4576" i="1" s="1"/>
  <c r="M4576" i="1" s="1"/>
  <c r="F4568" i="1"/>
  <c r="G4568" i="1"/>
  <c r="H4568" i="1" s="1"/>
  <c r="M4568" i="1" s="1"/>
  <c r="F4560" i="1"/>
  <c r="G4560" i="1"/>
  <c r="H4560" i="1" s="1"/>
  <c r="M4560" i="1" s="1"/>
  <c r="F4552" i="1"/>
  <c r="G4552" i="1"/>
  <c r="H4552" i="1" s="1"/>
  <c r="M4552" i="1" s="1"/>
  <c r="F4544" i="1"/>
  <c r="G4544" i="1"/>
  <c r="H4544" i="1" s="1"/>
  <c r="M4544" i="1" s="1"/>
  <c r="F4536" i="1"/>
  <c r="G4536" i="1"/>
  <c r="H4536" i="1" s="1"/>
  <c r="M4536" i="1" s="1"/>
  <c r="F4528" i="1"/>
  <c r="G4528" i="1"/>
  <c r="H4528" i="1" s="1"/>
  <c r="M4528" i="1" s="1"/>
  <c r="F4520" i="1"/>
  <c r="G4520" i="1"/>
  <c r="H4520" i="1" s="1"/>
  <c r="M4520" i="1" s="1"/>
  <c r="F4512" i="1"/>
  <c r="G4512" i="1"/>
  <c r="H4512" i="1" s="1"/>
  <c r="M4512" i="1" s="1"/>
  <c r="F4504" i="1"/>
  <c r="G4504" i="1"/>
  <c r="H4504" i="1" s="1"/>
  <c r="M4504" i="1" s="1"/>
  <c r="F4496" i="1"/>
  <c r="G4496" i="1"/>
  <c r="H4496" i="1" s="1"/>
  <c r="M4496" i="1" s="1"/>
  <c r="F4488" i="1"/>
  <c r="G4488" i="1"/>
  <c r="H4488" i="1" s="1"/>
  <c r="M4488" i="1" s="1"/>
  <c r="F4480" i="1"/>
  <c r="G4480" i="1"/>
  <c r="H4480" i="1" s="1"/>
  <c r="M4480" i="1" s="1"/>
  <c r="F4472" i="1"/>
  <c r="G4472" i="1"/>
  <c r="H4472" i="1" s="1"/>
  <c r="M4472" i="1" s="1"/>
  <c r="F4464" i="1"/>
  <c r="G4464" i="1"/>
  <c r="H4464" i="1" s="1"/>
  <c r="M4464" i="1" s="1"/>
  <c r="F4456" i="1"/>
  <c r="G4456" i="1"/>
  <c r="H4456" i="1" s="1"/>
  <c r="M4456" i="1" s="1"/>
  <c r="F4448" i="1"/>
  <c r="G4448" i="1"/>
  <c r="H4448" i="1" s="1"/>
  <c r="M4448" i="1" s="1"/>
  <c r="F4440" i="1"/>
  <c r="G4440" i="1"/>
  <c r="H4440" i="1" s="1"/>
  <c r="M4440" i="1" s="1"/>
  <c r="F4432" i="1"/>
  <c r="G4432" i="1"/>
  <c r="H4432" i="1" s="1"/>
  <c r="M4432" i="1" s="1"/>
  <c r="F4424" i="1"/>
  <c r="G4424" i="1"/>
  <c r="H4424" i="1" s="1"/>
  <c r="M4424" i="1" s="1"/>
  <c r="F4416" i="1"/>
  <c r="G4416" i="1"/>
  <c r="H4416" i="1" s="1"/>
  <c r="M4416" i="1" s="1"/>
  <c r="F4408" i="1"/>
  <c r="G4408" i="1"/>
  <c r="H4408" i="1" s="1"/>
  <c r="M4408" i="1" s="1"/>
  <c r="F4400" i="1"/>
  <c r="G4400" i="1"/>
  <c r="H4400" i="1" s="1"/>
  <c r="M4400" i="1" s="1"/>
  <c r="F4392" i="1"/>
  <c r="G4392" i="1"/>
  <c r="H4392" i="1" s="1"/>
  <c r="M4392" i="1" s="1"/>
  <c r="F4384" i="1"/>
  <c r="G4384" i="1"/>
  <c r="H4384" i="1" s="1"/>
  <c r="M4384" i="1" s="1"/>
  <c r="F4376" i="1"/>
  <c r="G4376" i="1"/>
  <c r="H4376" i="1" s="1"/>
  <c r="M4376" i="1" s="1"/>
  <c r="F4368" i="1"/>
  <c r="G4368" i="1"/>
  <c r="H4368" i="1" s="1"/>
  <c r="M4368" i="1" s="1"/>
  <c r="F4360" i="1"/>
  <c r="G4360" i="1"/>
  <c r="H4360" i="1" s="1"/>
  <c r="M4360" i="1" s="1"/>
  <c r="F4352" i="1"/>
  <c r="G4352" i="1"/>
  <c r="H4352" i="1" s="1"/>
  <c r="M4352" i="1" s="1"/>
  <c r="F4344" i="1"/>
  <c r="G4344" i="1"/>
  <c r="H4344" i="1" s="1"/>
  <c r="M4344" i="1" s="1"/>
  <c r="F4336" i="1"/>
  <c r="G4336" i="1"/>
  <c r="H4336" i="1" s="1"/>
  <c r="M4336" i="1" s="1"/>
  <c r="F4328" i="1"/>
  <c r="G4328" i="1"/>
  <c r="H4328" i="1" s="1"/>
  <c r="M4328" i="1" s="1"/>
  <c r="F4320" i="1"/>
  <c r="G4320" i="1"/>
  <c r="H4320" i="1" s="1"/>
  <c r="M4320" i="1" s="1"/>
  <c r="F4312" i="1"/>
  <c r="G4312" i="1"/>
  <c r="H4312" i="1" s="1"/>
  <c r="M4312" i="1" s="1"/>
  <c r="F4304" i="1"/>
  <c r="G4304" i="1"/>
  <c r="H4304" i="1" s="1"/>
  <c r="M4304" i="1" s="1"/>
  <c r="F4296" i="1"/>
  <c r="G4296" i="1"/>
  <c r="H4296" i="1" s="1"/>
  <c r="M4296" i="1" s="1"/>
  <c r="F4288" i="1"/>
  <c r="G4288" i="1"/>
  <c r="H4288" i="1" s="1"/>
  <c r="M4288" i="1" s="1"/>
  <c r="F4280" i="1"/>
  <c r="G4280" i="1"/>
  <c r="H4280" i="1" s="1"/>
  <c r="M4280" i="1" s="1"/>
  <c r="F4272" i="1"/>
  <c r="G4272" i="1"/>
  <c r="H4272" i="1" s="1"/>
  <c r="M4272" i="1" s="1"/>
  <c r="F4264" i="1"/>
  <c r="G4264" i="1"/>
  <c r="H4264" i="1" s="1"/>
  <c r="M4264" i="1" s="1"/>
  <c r="F4256" i="1"/>
  <c r="G4256" i="1"/>
  <c r="H4256" i="1" s="1"/>
  <c r="M4256" i="1" s="1"/>
  <c r="F4248" i="1"/>
  <c r="G4248" i="1"/>
  <c r="H4248" i="1" s="1"/>
  <c r="M4248" i="1" s="1"/>
  <c r="F4240" i="1"/>
  <c r="G4240" i="1"/>
  <c r="H4240" i="1" s="1"/>
  <c r="M4240" i="1" s="1"/>
  <c r="F4232" i="1"/>
  <c r="G4232" i="1"/>
  <c r="H4232" i="1" s="1"/>
  <c r="M4232" i="1" s="1"/>
  <c r="F4224" i="1"/>
  <c r="G4224" i="1"/>
  <c r="H4224" i="1" s="1"/>
  <c r="M4224" i="1" s="1"/>
  <c r="F4216" i="1"/>
  <c r="G4216" i="1"/>
  <c r="H4216" i="1" s="1"/>
  <c r="M4216" i="1" s="1"/>
  <c r="F4208" i="1"/>
  <c r="G4208" i="1"/>
  <c r="H4208" i="1" s="1"/>
  <c r="M4208" i="1" s="1"/>
  <c r="F4200" i="1"/>
  <c r="G4200" i="1"/>
  <c r="H4200" i="1" s="1"/>
  <c r="M4200" i="1" s="1"/>
  <c r="F4192" i="1"/>
  <c r="G4192" i="1"/>
  <c r="H4192" i="1" s="1"/>
  <c r="M4192" i="1" s="1"/>
  <c r="F4184" i="1"/>
  <c r="G4184" i="1"/>
  <c r="H4184" i="1" s="1"/>
  <c r="M4184" i="1" s="1"/>
  <c r="F4176" i="1"/>
  <c r="G4176" i="1"/>
  <c r="H4176" i="1" s="1"/>
  <c r="M4176" i="1" s="1"/>
  <c r="F4168" i="1"/>
  <c r="G4168" i="1"/>
  <c r="H4168" i="1" s="1"/>
  <c r="M4168" i="1" s="1"/>
  <c r="F4160" i="1"/>
  <c r="G4160" i="1"/>
  <c r="H4160" i="1" s="1"/>
  <c r="M4160" i="1" s="1"/>
  <c r="F4152" i="1"/>
  <c r="G4152" i="1"/>
  <c r="H4152" i="1" s="1"/>
  <c r="M4152" i="1" s="1"/>
  <c r="F4144" i="1"/>
  <c r="G4144" i="1"/>
  <c r="H4144" i="1" s="1"/>
  <c r="M4144" i="1" s="1"/>
  <c r="F4136" i="1"/>
  <c r="G4136" i="1"/>
  <c r="H4136" i="1" s="1"/>
  <c r="M4136" i="1" s="1"/>
  <c r="F4128" i="1"/>
  <c r="G4128" i="1"/>
  <c r="H4128" i="1" s="1"/>
  <c r="M4128" i="1" s="1"/>
  <c r="F4120" i="1"/>
  <c r="G4120" i="1"/>
  <c r="H4120" i="1" s="1"/>
  <c r="M4120" i="1" s="1"/>
  <c r="F4112" i="1"/>
  <c r="G4112" i="1"/>
  <c r="H4112" i="1" s="1"/>
  <c r="M4112" i="1" s="1"/>
  <c r="F4104" i="1"/>
  <c r="G4104" i="1"/>
  <c r="H4104" i="1" s="1"/>
  <c r="M4104" i="1" s="1"/>
  <c r="F4096" i="1"/>
  <c r="G4096" i="1"/>
  <c r="H4096" i="1" s="1"/>
  <c r="M4096" i="1" s="1"/>
  <c r="F4088" i="1"/>
  <c r="G4088" i="1"/>
  <c r="H4088" i="1" s="1"/>
  <c r="M4088" i="1" s="1"/>
  <c r="F4080" i="1"/>
  <c r="G4080" i="1"/>
  <c r="H4080" i="1" s="1"/>
  <c r="M4080" i="1" s="1"/>
  <c r="F4072" i="1"/>
  <c r="G4072" i="1"/>
  <c r="H4072" i="1" s="1"/>
  <c r="M4072" i="1" s="1"/>
  <c r="F4064" i="1"/>
  <c r="G4064" i="1"/>
  <c r="H4064" i="1" s="1"/>
  <c r="M4064" i="1" s="1"/>
  <c r="F4056" i="1"/>
  <c r="G4056" i="1"/>
  <c r="H4056" i="1" s="1"/>
  <c r="M4056" i="1" s="1"/>
  <c r="F4048" i="1"/>
  <c r="G4048" i="1"/>
  <c r="H4048" i="1" s="1"/>
  <c r="M4048" i="1" s="1"/>
  <c r="F4040" i="1"/>
  <c r="G4040" i="1"/>
  <c r="H4040" i="1" s="1"/>
  <c r="M4040" i="1" s="1"/>
  <c r="F4032" i="1"/>
  <c r="G4032" i="1"/>
  <c r="H4032" i="1" s="1"/>
  <c r="M4032" i="1" s="1"/>
  <c r="F4024" i="1"/>
  <c r="G4024" i="1"/>
  <c r="H4024" i="1" s="1"/>
  <c r="M4024" i="1" s="1"/>
  <c r="F4016" i="1"/>
  <c r="G4016" i="1"/>
  <c r="H4016" i="1" s="1"/>
  <c r="M4016" i="1" s="1"/>
  <c r="F4008" i="1"/>
  <c r="G4008" i="1"/>
  <c r="H4008" i="1" s="1"/>
  <c r="M4008" i="1" s="1"/>
  <c r="F4000" i="1"/>
  <c r="G4000" i="1"/>
  <c r="H4000" i="1" s="1"/>
  <c r="M4000" i="1" s="1"/>
  <c r="F3992" i="1"/>
  <c r="G3992" i="1"/>
  <c r="H3992" i="1" s="1"/>
  <c r="M3992" i="1" s="1"/>
  <c r="F3984" i="1"/>
  <c r="G3984" i="1"/>
  <c r="H3984" i="1" s="1"/>
  <c r="M3984" i="1" s="1"/>
  <c r="F3976" i="1"/>
  <c r="G3976" i="1"/>
  <c r="H3976" i="1" s="1"/>
  <c r="M3976" i="1" s="1"/>
  <c r="F3968" i="1"/>
  <c r="G3968" i="1"/>
  <c r="H3968" i="1" s="1"/>
  <c r="M3968" i="1" s="1"/>
  <c r="F3960" i="1"/>
  <c r="G3960" i="1"/>
  <c r="H3960" i="1" s="1"/>
  <c r="M3960" i="1" s="1"/>
  <c r="F3952" i="1"/>
  <c r="G3952" i="1"/>
  <c r="H3952" i="1" s="1"/>
  <c r="M3952" i="1" s="1"/>
  <c r="F3944" i="1"/>
  <c r="G3944" i="1"/>
  <c r="H3944" i="1" s="1"/>
  <c r="M3944" i="1" s="1"/>
  <c r="F3936" i="1"/>
  <c r="G3936" i="1"/>
  <c r="H3936" i="1" s="1"/>
  <c r="M3936" i="1" s="1"/>
  <c r="F3928" i="1"/>
  <c r="G3928" i="1"/>
  <c r="H3928" i="1" s="1"/>
  <c r="M3928" i="1" s="1"/>
  <c r="F3920" i="1"/>
  <c r="G3920" i="1"/>
  <c r="H3920" i="1" s="1"/>
  <c r="M3920" i="1" s="1"/>
  <c r="F3912" i="1"/>
  <c r="G3912" i="1"/>
  <c r="H3912" i="1" s="1"/>
  <c r="M3912" i="1" s="1"/>
  <c r="F3904" i="1"/>
  <c r="G3904" i="1"/>
  <c r="H3904" i="1" s="1"/>
  <c r="M3904" i="1" s="1"/>
  <c r="F3896" i="1"/>
  <c r="G3896" i="1"/>
  <c r="H3896" i="1" s="1"/>
  <c r="M3896" i="1" s="1"/>
  <c r="F3888" i="1"/>
  <c r="G3888" i="1"/>
  <c r="H3888" i="1" s="1"/>
  <c r="M3888" i="1" s="1"/>
  <c r="F3880" i="1"/>
  <c r="G3880" i="1"/>
  <c r="H3880" i="1" s="1"/>
  <c r="M3880" i="1" s="1"/>
  <c r="F3872" i="1"/>
  <c r="G3872" i="1"/>
  <c r="H3872" i="1" s="1"/>
  <c r="M3872" i="1" s="1"/>
  <c r="F3864" i="1"/>
  <c r="G3864" i="1"/>
  <c r="H3864" i="1" s="1"/>
  <c r="M3864" i="1" s="1"/>
  <c r="F3856" i="1"/>
  <c r="G3856" i="1"/>
  <c r="H3856" i="1" s="1"/>
  <c r="M3856" i="1" s="1"/>
  <c r="F3848" i="1"/>
  <c r="G3848" i="1"/>
  <c r="H3848" i="1" s="1"/>
  <c r="M3848" i="1" s="1"/>
  <c r="F3840" i="1"/>
  <c r="G3840" i="1"/>
  <c r="H3840" i="1" s="1"/>
  <c r="M3840" i="1" s="1"/>
  <c r="F3832" i="1"/>
  <c r="G3832" i="1"/>
  <c r="H3832" i="1" s="1"/>
  <c r="M3832" i="1" s="1"/>
  <c r="F3824" i="1"/>
  <c r="G3824" i="1"/>
  <c r="H3824" i="1" s="1"/>
  <c r="M3824" i="1" s="1"/>
  <c r="F3816" i="1"/>
  <c r="G3816" i="1"/>
  <c r="H3816" i="1" s="1"/>
  <c r="M3816" i="1" s="1"/>
  <c r="F3808" i="1"/>
  <c r="G3808" i="1"/>
  <c r="H3808" i="1" s="1"/>
  <c r="M3808" i="1" s="1"/>
  <c r="F3800" i="1"/>
  <c r="G3800" i="1"/>
  <c r="H3800" i="1" s="1"/>
  <c r="M3800" i="1" s="1"/>
  <c r="F3792" i="1"/>
  <c r="G3792" i="1"/>
  <c r="H3792" i="1" s="1"/>
  <c r="M3792" i="1" s="1"/>
  <c r="F3784" i="1"/>
  <c r="G3784" i="1"/>
  <c r="H3784" i="1" s="1"/>
  <c r="M3784" i="1" s="1"/>
  <c r="F3776" i="1"/>
  <c r="G3776" i="1"/>
  <c r="H3776" i="1" s="1"/>
  <c r="M3776" i="1" s="1"/>
  <c r="F3768" i="1"/>
  <c r="G3768" i="1"/>
  <c r="H3768" i="1" s="1"/>
  <c r="M3768" i="1" s="1"/>
  <c r="F3760" i="1"/>
  <c r="G3760" i="1"/>
  <c r="H3760" i="1" s="1"/>
  <c r="M3760" i="1" s="1"/>
  <c r="F3752" i="1"/>
  <c r="G3752" i="1"/>
  <c r="H3752" i="1" s="1"/>
  <c r="M3752" i="1" s="1"/>
  <c r="F3744" i="1"/>
  <c r="G3744" i="1"/>
  <c r="H3744" i="1" s="1"/>
  <c r="M3744" i="1" s="1"/>
  <c r="F3736" i="1"/>
  <c r="G3736" i="1"/>
  <c r="H3736" i="1" s="1"/>
  <c r="M3736" i="1" s="1"/>
  <c r="F3728" i="1"/>
  <c r="G3728" i="1"/>
  <c r="H3728" i="1" s="1"/>
  <c r="M3728" i="1" s="1"/>
  <c r="F3720" i="1"/>
  <c r="G3720" i="1"/>
  <c r="H3720" i="1" s="1"/>
  <c r="M3720" i="1" s="1"/>
  <c r="F3712" i="1"/>
  <c r="G3712" i="1"/>
  <c r="H3712" i="1" s="1"/>
  <c r="M3712" i="1" s="1"/>
  <c r="F3704" i="1"/>
  <c r="G3704" i="1"/>
  <c r="H3704" i="1" s="1"/>
  <c r="M3704" i="1" s="1"/>
  <c r="F3696" i="1"/>
  <c r="G3696" i="1"/>
  <c r="H3696" i="1" s="1"/>
  <c r="M3696" i="1" s="1"/>
  <c r="F3688" i="1"/>
  <c r="G3688" i="1"/>
  <c r="H3688" i="1" s="1"/>
  <c r="M3688" i="1" s="1"/>
  <c r="F3680" i="1"/>
  <c r="G3680" i="1"/>
  <c r="H3680" i="1" s="1"/>
  <c r="M3680" i="1" s="1"/>
  <c r="F3672" i="1"/>
  <c r="G3672" i="1"/>
  <c r="H3672" i="1" s="1"/>
  <c r="M3672" i="1" s="1"/>
  <c r="F3664" i="1"/>
  <c r="G3664" i="1"/>
  <c r="H3664" i="1" s="1"/>
  <c r="M3664" i="1" s="1"/>
  <c r="F3656" i="1"/>
  <c r="G3656" i="1"/>
  <c r="H3656" i="1" s="1"/>
  <c r="M3656" i="1" s="1"/>
  <c r="F3648" i="1"/>
  <c r="G3648" i="1"/>
  <c r="H3648" i="1" s="1"/>
  <c r="M3648" i="1" s="1"/>
  <c r="F3640" i="1"/>
  <c r="G3640" i="1"/>
  <c r="H3640" i="1" s="1"/>
  <c r="M3640" i="1" s="1"/>
  <c r="F3632" i="1"/>
  <c r="G3632" i="1"/>
  <c r="H3632" i="1" s="1"/>
  <c r="M3632" i="1" s="1"/>
  <c r="F3624" i="1"/>
  <c r="G3624" i="1"/>
  <c r="H3624" i="1" s="1"/>
  <c r="M3624" i="1" s="1"/>
  <c r="F3616" i="1"/>
  <c r="G3616" i="1"/>
  <c r="H3616" i="1" s="1"/>
  <c r="M3616" i="1" s="1"/>
  <c r="F3608" i="1"/>
  <c r="G3608" i="1"/>
  <c r="H3608" i="1" s="1"/>
  <c r="M3608" i="1" s="1"/>
  <c r="F3600" i="1"/>
  <c r="G3600" i="1"/>
  <c r="H3600" i="1" s="1"/>
  <c r="M3600" i="1" s="1"/>
  <c r="F3592" i="1"/>
  <c r="G3592" i="1"/>
  <c r="H3592" i="1" s="1"/>
  <c r="M3592" i="1" s="1"/>
  <c r="F3584" i="1"/>
  <c r="G3584" i="1"/>
  <c r="H3584" i="1" s="1"/>
  <c r="M3584" i="1" s="1"/>
  <c r="F3576" i="1"/>
  <c r="G3576" i="1"/>
  <c r="H3576" i="1" s="1"/>
  <c r="M3576" i="1" s="1"/>
  <c r="F3568" i="1"/>
  <c r="G3568" i="1"/>
  <c r="H3568" i="1" s="1"/>
  <c r="M3568" i="1" s="1"/>
  <c r="F3560" i="1"/>
  <c r="G3560" i="1"/>
  <c r="H3560" i="1" s="1"/>
  <c r="M3560" i="1" s="1"/>
  <c r="F3552" i="1"/>
  <c r="G3552" i="1"/>
  <c r="H3552" i="1" s="1"/>
  <c r="M3552" i="1" s="1"/>
  <c r="F3544" i="1"/>
  <c r="G3544" i="1"/>
  <c r="H3544" i="1" s="1"/>
  <c r="M3544" i="1" s="1"/>
  <c r="F3536" i="1"/>
  <c r="G3536" i="1"/>
  <c r="H3536" i="1" s="1"/>
  <c r="M3536" i="1" s="1"/>
  <c r="F3528" i="1"/>
  <c r="G3528" i="1"/>
  <c r="H3528" i="1" s="1"/>
  <c r="M3528" i="1" s="1"/>
  <c r="F3520" i="1"/>
  <c r="G3520" i="1"/>
  <c r="H3520" i="1" s="1"/>
  <c r="M3520" i="1" s="1"/>
  <c r="F3512" i="1"/>
  <c r="G3512" i="1"/>
  <c r="H3512" i="1" s="1"/>
  <c r="M3512" i="1" s="1"/>
  <c r="F3504" i="1"/>
  <c r="G3504" i="1"/>
  <c r="H3504" i="1" s="1"/>
  <c r="M3504" i="1" s="1"/>
  <c r="F3496" i="1"/>
  <c r="G3496" i="1"/>
  <c r="H3496" i="1" s="1"/>
  <c r="M3496" i="1" s="1"/>
  <c r="F3488" i="1"/>
  <c r="G3488" i="1"/>
  <c r="H3488" i="1" s="1"/>
  <c r="M3488" i="1" s="1"/>
  <c r="F3480" i="1"/>
  <c r="G3480" i="1"/>
  <c r="H3480" i="1" s="1"/>
  <c r="M3480" i="1" s="1"/>
  <c r="F3472" i="1"/>
  <c r="G3472" i="1"/>
  <c r="H3472" i="1" s="1"/>
  <c r="M3472" i="1" s="1"/>
  <c r="F3464" i="1"/>
  <c r="G3464" i="1"/>
  <c r="H3464" i="1" s="1"/>
  <c r="M3464" i="1" s="1"/>
  <c r="F3456" i="1"/>
  <c r="G3456" i="1"/>
  <c r="H3456" i="1" s="1"/>
  <c r="M3456" i="1" s="1"/>
  <c r="F3448" i="1"/>
  <c r="G3448" i="1"/>
  <c r="H3448" i="1" s="1"/>
  <c r="M3448" i="1" s="1"/>
  <c r="F3440" i="1"/>
  <c r="G3440" i="1"/>
  <c r="H3440" i="1" s="1"/>
  <c r="M3440" i="1" s="1"/>
  <c r="F3432" i="1"/>
  <c r="G3432" i="1"/>
  <c r="H3432" i="1" s="1"/>
  <c r="M3432" i="1" s="1"/>
  <c r="F3424" i="1"/>
  <c r="G3424" i="1"/>
  <c r="H3424" i="1" s="1"/>
  <c r="M3424" i="1" s="1"/>
  <c r="F3416" i="1"/>
  <c r="G3416" i="1"/>
  <c r="H3416" i="1" s="1"/>
  <c r="M3416" i="1" s="1"/>
  <c r="F3408" i="1"/>
  <c r="G3408" i="1"/>
  <c r="H3408" i="1" s="1"/>
  <c r="M3408" i="1" s="1"/>
  <c r="F3400" i="1"/>
  <c r="G3400" i="1"/>
  <c r="H3400" i="1" s="1"/>
  <c r="M3400" i="1" s="1"/>
  <c r="F3392" i="1"/>
  <c r="G3392" i="1"/>
  <c r="H3392" i="1" s="1"/>
  <c r="M3392" i="1" s="1"/>
  <c r="F3384" i="1"/>
  <c r="G3384" i="1"/>
  <c r="H3384" i="1" s="1"/>
  <c r="M3384" i="1" s="1"/>
  <c r="F3376" i="1"/>
  <c r="G3376" i="1"/>
  <c r="H3376" i="1" s="1"/>
  <c r="M3376" i="1" s="1"/>
  <c r="F3368" i="1"/>
  <c r="G3368" i="1"/>
  <c r="H3368" i="1" s="1"/>
  <c r="M3368" i="1" s="1"/>
  <c r="F3360" i="1"/>
  <c r="G3360" i="1"/>
  <c r="H3360" i="1" s="1"/>
  <c r="M3360" i="1" s="1"/>
  <c r="F3352" i="1"/>
  <c r="G3352" i="1"/>
  <c r="H3352" i="1" s="1"/>
  <c r="M3352" i="1" s="1"/>
  <c r="F3344" i="1"/>
  <c r="G3344" i="1"/>
  <c r="H3344" i="1" s="1"/>
  <c r="M3344" i="1" s="1"/>
  <c r="F3336" i="1"/>
  <c r="G3336" i="1"/>
  <c r="H3336" i="1" s="1"/>
  <c r="M3336" i="1" s="1"/>
  <c r="F3328" i="1"/>
  <c r="G3328" i="1"/>
  <c r="H3328" i="1" s="1"/>
  <c r="M3328" i="1" s="1"/>
  <c r="F3320" i="1"/>
  <c r="G3320" i="1"/>
  <c r="H3320" i="1" s="1"/>
  <c r="M3320" i="1" s="1"/>
  <c r="F3312" i="1"/>
  <c r="G3312" i="1"/>
  <c r="H3312" i="1" s="1"/>
  <c r="M3312" i="1" s="1"/>
  <c r="F3304" i="1"/>
  <c r="G3304" i="1"/>
  <c r="H3304" i="1" s="1"/>
  <c r="M3304" i="1" s="1"/>
  <c r="F3296" i="1"/>
  <c r="G3296" i="1"/>
  <c r="H3296" i="1" s="1"/>
  <c r="M3296" i="1" s="1"/>
  <c r="F3288" i="1"/>
  <c r="G3288" i="1"/>
  <c r="H3288" i="1" s="1"/>
  <c r="M3288" i="1" s="1"/>
  <c r="F3280" i="1"/>
  <c r="G3280" i="1"/>
  <c r="H3280" i="1" s="1"/>
  <c r="M3280" i="1" s="1"/>
  <c r="F3272" i="1"/>
  <c r="G3272" i="1"/>
  <c r="H3272" i="1" s="1"/>
  <c r="M3272" i="1" s="1"/>
  <c r="F3264" i="1"/>
  <c r="G3264" i="1"/>
  <c r="H3264" i="1" s="1"/>
  <c r="M3264" i="1" s="1"/>
  <c r="F3256" i="1"/>
  <c r="G3256" i="1"/>
  <c r="H3256" i="1" s="1"/>
  <c r="M3256" i="1" s="1"/>
  <c r="F3248" i="1"/>
  <c r="G3248" i="1"/>
  <c r="H3248" i="1" s="1"/>
  <c r="M3248" i="1" s="1"/>
  <c r="F3240" i="1"/>
  <c r="G3240" i="1"/>
  <c r="H3240" i="1" s="1"/>
  <c r="M3240" i="1" s="1"/>
  <c r="F3232" i="1"/>
  <c r="G3232" i="1"/>
  <c r="H3232" i="1" s="1"/>
  <c r="M3232" i="1" s="1"/>
  <c r="F3224" i="1"/>
  <c r="G3224" i="1"/>
  <c r="H3224" i="1" s="1"/>
  <c r="M3224" i="1" s="1"/>
  <c r="F3216" i="1"/>
  <c r="G3216" i="1"/>
  <c r="H3216" i="1" s="1"/>
  <c r="M3216" i="1" s="1"/>
  <c r="F3208" i="1"/>
  <c r="G3208" i="1"/>
  <c r="H3208" i="1" s="1"/>
  <c r="M3208" i="1" s="1"/>
  <c r="F3200" i="1"/>
  <c r="G3200" i="1"/>
  <c r="H3200" i="1" s="1"/>
  <c r="M3200" i="1" s="1"/>
  <c r="F3192" i="1"/>
  <c r="G3192" i="1"/>
  <c r="H3192" i="1" s="1"/>
  <c r="M3192" i="1" s="1"/>
  <c r="F3184" i="1"/>
  <c r="G3184" i="1"/>
  <c r="H3184" i="1" s="1"/>
  <c r="M3184" i="1" s="1"/>
  <c r="F3176" i="1"/>
  <c r="G3176" i="1"/>
  <c r="H3176" i="1" s="1"/>
  <c r="M3176" i="1" s="1"/>
  <c r="F3168" i="1"/>
  <c r="G3168" i="1"/>
  <c r="H3168" i="1" s="1"/>
  <c r="M3168" i="1" s="1"/>
  <c r="F3160" i="1"/>
  <c r="G3160" i="1"/>
  <c r="H3160" i="1" s="1"/>
  <c r="M3160" i="1" s="1"/>
  <c r="F3152" i="1"/>
  <c r="G3152" i="1"/>
  <c r="H3152" i="1" s="1"/>
  <c r="M3152" i="1" s="1"/>
  <c r="F3144" i="1"/>
  <c r="G3144" i="1"/>
  <c r="H3144" i="1" s="1"/>
  <c r="M3144" i="1" s="1"/>
  <c r="F3136" i="1"/>
  <c r="G3136" i="1"/>
  <c r="H3136" i="1" s="1"/>
  <c r="M3136" i="1" s="1"/>
  <c r="F3128" i="1"/>
  <c r="G3128" i="1"/>
  <c r="H3128" i="1" s="1"/>
  <c r="M3128" i="1" s="1"/>
  <c r="F3120" i="1"/>
  <c r="G3120" i="1"/>
  <c r="H3120" i="1" s="1"/>
  <c r="M3120" i="1" s="1"/>
  <c r="F3112" i="1"/>
  <c r="G3112" i="1"/>
  <c r="H3112" i="1" s="1"/>
  <c r="M3112" i="1" s="1"/>
  <c r="F3104" i="1"/>
  <c r="G3104" i="1"/>
  <c r="H3104" i="1" s="1"/>
  <c r="M3104" i="1" s="1"/>
  <c r="F3096" i="1"/>
  <c r="G3096" i="1"/>
  <c r="H3096" i="1" s="1"/>
  <c r="M3096" i="1" s="1"/>
  <c r="F3088" i="1"/>
  <c r="G3088" i="1"/>
  <c r="H3088" i="1" s="1"/>
  <c r="M3088" i="1" s="1"/>
  <c r="F3080" i="1"/>
  <c r="G3080" i="1"/>
  <c r="H3080" i="1" s="1"/>
  <c r="M3080" i="1" s="1"/>
  <c r="F3072" i="1"/>
  <c r="G3072" i="1"/>
  <c r="H3072" i="1" s="1"/>
  <c r="M3072" i="1" s="1"/>
  <c r="F3064" i="1"/>
  <c r="G3064" i="1"/>
  <c r="H3064" i="1" s="1"/>
  <c r="M3064" i="1" s="1"/>
  <c r="F3056" i="1"/>
  <c r="G3056" i="1"/>
  <c r="H3056" i="1" s="1"/>
  <c r="M3056" i="1" s="1"/>
  <c r="F3048" i="1"/>
  <c r="G3048" i="1"/>
  <c r="H3048" i="1" s="1"/>
  <c r="M3048" i="1" s="1"/>
  <c r="F3040" i="1"/>
  <c r="G3040" i="1"/>
  <c r="H3040" i="1" s="1"/>
  <c r="M3040" i="1" s="1"/>
  <c r="F3032" i="1"/>
  <c r="G3032" i="1"/>
  <c r="H3032" i="1" s="1"/>
  <c r="M3032" i="1" s="1"/>
  <c r="F3024" i="1"/>
  <c r="G3024" i="1"/>
  <c r="H3024" i="1" s="1"/>
  <c r="M3024" i="1" s="1"/>
  <c r="F3016" i="1"/>
  <c r="G3016" i="1"/>
  <c r="H3016" i="1" s="1"/>
  <c r="M3016" i="1" s="1"/>
  <c r="F3008" i="1"/>
  <c r="G3008" i="1"/>
  <c r="H3008" i="1" s="1"/>
  <c r="M3008" i="1" s="1"/>
  <c r="F3000" i="1"/>
  <c r="G3000" i="1"/>
  <c r="H3000" i="1" s="1"/>
  <c r="M3000" i="1" s="1"/>
  <c r="F2992" i="1"/>
  <c r="G2992" i="1"/>
  <c r="H2992" i="1" s="1"/>
  <c r="M2992" i="1" s="1"/>
  <c r="F2984" i="1"/>
  <c r="G2984" i="1"/>
  <c r="H2984" i="1" s="1"/>
  <c r="M2984" i="1" s="1"/>
  <c r="F2976" i="1"/>
  <c r="G2976" i="1"/>
  <c r="H2976" i="1" s="1"/>
  <c r="M2976" i="1" s="1"/>
  <c r="F2968" i="1"/>
  <c r="G2968" i="1"/>
  <c r="H2968" i="1" s="1"/>
  <c r="M2968" i="1" s="1"/>
  <c r="F2960" i="1"/>
  <c r="G2960" i="1"/>
  <c r="H2960" i="1" s="1"/>
  <c r="M2960" i="1" s="1"/>
  <c r="F2952" i="1"/>
  <c r="G2952" i="1"/>
  <c r="H2952" i="1" s="1"/>
  <c r="M2952" i="1" s="1"/>
  <c r="F2944" i="1"/>
  <c r="G2944" i="1"/>
  <c r="H2944" i="1" s="1"/>
  <c r="M2944" i="1" s="1"/>
  <c r="F2936" i="1"/>
  <c r="G2936" i="1"/>
  <c r="H2936" i="1" s="1"/>
  <c r="M2936" i="1" s="1"/>
  <c r="F2928" i="1"/>
  <c r="G2928" i="1"/>
  <c r="H2928" i="1" s="1"/>
  <c r="M2928" i="1" s="1"/>
  <c r="F2920" i="1"/>
  <c r="G2920" i="1"/>
  <c r="H2920" i="1" s="1"/>
  <c r="M2920" i="1" s="1"/>
  <c r="F2912" i="1"/>
  <c r="G2912" i="1"/>
  <c r="H2912" i="1" s="1"/>
  <c r="M2912" i="1" s="1"/>
  <c r="F2904" i="1"/>
  <c r="G2904" i="1"/>
  <c r="H2904" i="1" s="1"/>
  <c r="M2904" i="1" s="1"/>
  <c r="F2896" i="1"/>
  <c r="G2896" i="1"/>
  <c r="H2896" i="1" s="1"/>
  <c r="M2896" i="1" s="1"/>
  <c r="F2888" i="1"/>
  <c r="G2888" i="1"/>
  <c r="H2888" i="1" s="1"/>
  <c r="M2888" i="1" s="1"/>
  <c r="F2880" i="1"/>
  <c r="G2880" i="1"/>
  <c r="H2880" i="1" s="1"/>
  <c r="M2880" i="1" s="1"/>
  <c r="F2872" i="1"/>
  <c r="G2872" i="1"/>
  <c r="H2872" i="1" s="1"/>
  <c r="M2872" i="1" s="1"/>
  <c r="F2864" i="1"/>
  <c r="G2864" i="1"/>
  <c r="H2864" i="1" s="1"/>
  <c r="M2864" i="1" s="1"/>
  <c r="F2856" i="1"/>
  <c r="G2856" i="1"/>
  <c r="H2856" i="1" s="1"/>
  <c r="M2856" i="1" s="1"/>
  <c r="F2848" i="1"/>
  <c r="G2848" i="1"/>
  <c r="H2848" i="1" s="1"/>
  <c r="M2848" i="1" s="1"/>
  <c r="F2840" i="1"/>
  <c r="G2840" i="1"/>
  <c r="H2840" i="1" s="1"/>
  <c r="M2840" i="1" s="1"/>
  <c r="F2832" i="1"/>
  <c r="G2832" i="1"/>
  <c r="H2832" i="1" s="1"/>
  <c r="M2832" i="1" s="1"/>
  <c r="F2824" i="1"/>
  <c r="G2824" i="1"/>
  <c r="H2824" i="1" s="1"/>
  <c r="M2824" i="1" s="1"/>
  <c r="F2816" i="1"/>
  <c r="G2816" i="1"/>
  <c r="H2816" i="1" s="1"/>
  <c r="M2816" i="1" s="1"/>
  <c r="F2808" i="1"/>
  <c r="G2808" i="1"/>
  <c r="H2808" i="1" s="1"/>
  <c r="M2808" i="1" s="1"/>
  <c r="F2800" i="1"/>
  <c r="G2800" i="1"/>
  <c r="H2800" i="1" s="1"/>
  <c r="M2800" i="1" s="1"/>
  <c r="F2792" i="1"/>
  <c r="G2792" i="1"/>
  <c r="H2792" i="1" s="1"/>
  <c r="M2792" i="1" s="1"/>
  <c r="F2784" i="1"/>
  <c r="G2784" i="1"/>
  <c r="H2784" i="1" s="1"/>
  <c r="M2784" i="1" s="1"/>
  <c r="F2776" i="1"/>
  <c r="G2776" i="1"/>
  <c r="H2776" i="1" s="1"/>
  <c r="M2776" i="1" s="1"/>
  <c r="F2768" i="1"/>
  <c r="G2768" i="1"/>
  <c r="H2768" i="1" s="1"/>
  <c r="M2768" i="1" s="1"/>
  <c r="F2760" i="1"/>
  <c r="G2760" i="1"/>
  <c r="H2760" i="1" s="1"/>
  <c r="M2760" i="1" s="1"/>
  <c r="F2752" i="1"/>
  <c r="G2752" i="1"/>
  <c r="H2752" i="1" s="1"/>
  <c r="M2752" i="1" s="1"/>
  <c r="F2744" i="1"/>
  <c r="G2744" i="1"/>
  <c r="H2744" i="1" s="1"/>
  <c r="M2744" i="1" s="1"/>
  <c r="F2736" i="1"/>
  <c r="G2736" i="1"/>
  <c r="H2736" i="1" s="1"/>
  <c r="M2736" i="1" s="1"/>
  <c r="F2728" i="1"/>
  <c r="G2728" i="1"/>
  <c r="H2728" i="1" s="1"/>
  <c r="M2728" i="1" s="1"/>
  <c r="F2720" i="1"/>
  <c r="G2720" i="1"/>
  <c r="H2720" i="1" s="1"/>
  <c r="M2720" i="1" s="1"/>
  <c r="F2712" i="1"/>
  <c r="G2712" i="1"/>
  <c r="H2712" i="1" s="1"/>
  <c r="M2712" i="1" s="1"/>
  <c r="F2704" i="1"/>
  <c r="G2704" i="1"/>
  <c r="H2704" i="1" s="1"/>
  <c r="M2704" i="1" s="1"/>
  <c r="F2696" i="1"/>
  <c r="G2696" i="1"/>
  <c r="H2696" i="1" s="1"/>
  <c r="M2696" i="1" s="1"/>
  <c r="F2688" i="1"/>
  <c r="G2688" i="1"/>
  <c r="H2688" i="1" s="1"/>
  <c r="M2688" i="1" s="1"/>
  <c r="F2680" i="1"/>
  <c r="G2680" i="1"/>
  <c r="H2680" i="1" s="1"/>
  <c r="M2680" i="1" s="1"/>
  <c r="F2672" i="1"/>
  <c r="G2672" i="1"/>
  <c r="H2672" i="1" s="1"/>
  <c r="M2672" i="1" s="1"/>
  <c r="F2664" i="1"/>
  <c r="G2664" i="1"/>
  <c r="H2664" i="1" s="1"/>
  <c r="M2664" i="1" s="1"/>
  <c r="F2656" i="1"/>
  <c r="G2656" i="1"/>
  <c r="H2656" i="1" s="1"/>
  <c r="M2656" i="1" s="1"/>
  <c r="F2648" i="1"/>
  <c r="G2648" i="1"/>
  <c r="H2648" i="1" s="1"/>
  <c r="M2648" i="1" s="1"/>
  <c r="F2640" i="1"/>
  <c r="G2640" i="1"/>
  <c r="H2640" i="1" s="1"/>
  <c r="M2640" i="1" s="1"/>
  <c r="F2632" i="1"/>
  <c r="G2632" i="1"/>
  <c r="H2632" i="1" s="1"/>
  <c r="M2632" i="1" s="1"/>
  <c r="F2624" i="1"/>
  <c r="G2624" i="1"/>
  <c r="H2624" i="1" s="1"/>
  <c r="M2624" i="1" s="1"/>
  <c r="F2616" i="1"/>
  <c r="G2616" i="1"/>
  <c r="H2616" i="1" s="1"/>
  <c r="M2616" i="1" s="1"/>
  <c r="F2608" i="1"/>
  <c r="G2608" i="1"/>
  <c r="H2608" i="1" s="1"/>
  <c r="M2608" i="1" s="1"/>
  <c r="F2600" i="1"/>
  <c r="G2600" i="1"/>
  <c r="H2600" i="1" s="1"/>
  <c r="M2600" i="1" s="1"/>
  <c r="F2592" i="1"/>
  <c r="G2592" i="1"/>
  <c r="H2592" i="1" s="1"/>
  <c r="M2592" i="1" s="1"/>
  <c r="F2584" i="1"/>
  <c r="G2584" i="1"/>
  <c r="H2584" i="1" s="1"/>
  <c r="M2584" i="1" s="1"/>
  <c r="F2576" i="1"/>
  <c r="G2576" i="1"/>
  <c r="H2576" i="1" s="1"/>
  <c r="M2576" i="1" s="1"/>
  <c r="F2568" i="1"/>
  <c r="G2568" i="1"/>
  <c r="H2568" i="1" s="1"/>
  <c r="M2568" i="1" s="1"/>
  <c r="F2560" i="1"/>
  <c r="G2560" i="1"/>
  <c r="H2560" i="1" s="1"/>
  <c r="M2560" i="1" s="1"/>
  <c r="F2552" i="1"/>
  <c r="G2552" i="1"/>
  <c r="H2552" i="1" s="1"/>
  <c r="M2552" i="1" s="1"/>
  <c r="F2544" i="1"/>
  <c r="G2544" i="1"/>
  <c r="H2544" i="1" s="1"/>
  <c r="M2544" i="1" s="1"/>
  <c r="F2536" i="1"/>
  <c r="G2536" i="1"/>
  <c r="H2536" i="1" s="1"/>
  <c r="M2536" i="1" s="1"/>
  <c r="F2528" i="1"/>
  <c r="G2528" i="1"/>
  <c r="H2528" i="1" s="1"/>
  <c r="M2528" i="1" s="1"/>
  <c r="F2520" i="1"/>
  <c r="G2520" i="1"/>
  <c r="H2520" i="1" s="1"/>
  <c r="M2520" i="1" s="1"/>
  <c r="F2512" i="1"/>
  <c r="G2512" i="1"/>
  <c r="H2512" i="1" s="1"/>
  <c r="M2512" i="1" s="1"/>
  <c r="F2504" i="1"/>
  <c r="G2504" i="1"/>
  <c r="H2504" i="1" s="1"/>
  <c r="M2504" i="1" s="1"/>
  <c r="F2496" i="1"/>
  <c r="G2496" i="1"/>
  <c r="H2496" i="1" s="1"/>
  <c r="M2496" i="1" s="1"/>
  <c r="F2488" i="1"/>
  <c r="G2488" i="1"/>
  <c r="H2488" i="1" s="1"/>
  <c r="M2488" i="1" s="1"/>
  <c r="F2480" i="1"/>
  <c r="G2480" i="1"/>
  <c r="H2480" i="1" s="1"/>
  <c r="M2480" i="1" s="1"/>
  <c r="F2472" i="1"/>
  <c r="G2472" i="1"/>
  <c r="H2472" i="1" s="1"/>
  <c r="M2472" i="1" s="1"/>
  <c r="F2464" i="1"/>
  <c r="G2464" i="1"/>
  <c r="H2464" i="1" s="1"/>
  <c r="M2464" i="1" s="1"/>
  <c r="F2456" i="1"/>
  <c r="G2456" i="1"/>
  <c r="H2456" i="1" s="1"/>
  <c r="M2456" i="1" s="1"/>
  <c r="F2448" i="1"/>
  <c r="G2448" i="1"/>
  <c r="H2448" i="1" s="1"/>
  <c r="M2448" i="1" s="1"/>
  <c r="F2440" i="1"/>
  <c r="G2440" i="1"/>
  <c r="H2440" i="1" s="1"/>
  <c r="M2440" i="1" s="1"/>
  <c r="F2432" i="1"/>
  <c r="G2432" i="1"/>
  <c r="H2432" i="1" s="1"/>
  <c r="M2432" i="1" s="1"/>
  <c r="F2424" i="1"/>
  <c r="G2424" i="1"/>
  <c r="H2424" i="1" s="1"/>
  <c r="M2424" i="1" s="1"/>
  <c r="F2416" i="1"/>
  <c r="G2416" i="1"/>
  <c r="H2416" i="1" s="1"/>
  <c r="M2416" i="1" s="1"/>
  <c r="F2408" i="1"/>
  <c r="G2408" i="1"/>
  <c r="H2408" i="1" s="1"/>
  <c r="M2408" i="1" s="1"/>
  <c r="F2400" i="1"/>
  <c r="G2400" i="1"/>
  <c r="H2400" i="1" s="1"/>
  <c r="M2400" i="1" s="1"/>
  <c r="F2392" i="1"/>
  <c r="G2392" i="1"/>
  <c r="H2392" i="1" s="1"/>
  <c r="M2392" i="1" s="1"/>
  <c r="F2384" i="1"/>
  <c r="G2384" i="1"/>
  <c r="H2384" i="1" s="1"/>
  <c r="M2384" i="1" s="1"/>
  <c r="F2376" i="1"/>
  <c r="G2376" i="1"/>
  <c r="H2376" i="1" s="1"/>
  <c r="M2376" i="1" s="1"/>
  <c r="F2368" i="1"/>
  <c r="G2368" i="1"/>
  <c r="H2368" i="1" s="1"/>
  <c r="M2368" i="1" s="1"/>
  <c r="F2360" i="1"/>
  <c r="G2360" i="1"/>
  <c r="H2360" i="1" s="1"/>
  <c r="M2360" i="1" s="1"/>
  <c r="F2352" i="1"/>
  <c r="G2352" i="1"/>
  <c r="H2352" i="1" s="1"/>
  <c r="M2352" i="1" s="1"/>
  <c r="F2344" i="1"/>
  <c r="G2344" i="1"/>
  <c r="H2344" i="1" s="1"/>
  <c r="M2344" i="1" s="1"/>
  <c r="F2336" i="1"/>
  <c r="G2336" i="1"/>
  <c r="H2336" i="1" s="1"/>
  <c r="M2336" i="1" s="1"/>
  <c r="F2328" i="1"/>
  <c r="G2328" i="1"/>
  <c r="H2328" i="1" s="1"/>
  <c r="M2328" i="1" s="1"/>
  <c r="F2320" i="1"/>
  <c r="G2320" i="1"/>
  <c r="H2320" i="1" s="1"/>
  <c r="M2320" i="1" s="1"/>
  <c r="F2312" i="1"/>
  <c r="G2312" i="1"/>
  <c r="H2312" i="1" s="1"/>
  <c r="M2312" i="1" s="1"/>
  <c r="F2304" i="1"/>
  <c r="G2304" i="1"/>
  <c r="H2304" i="1" s="1"/>
  <c r="M2304" i="1" s="1"/>
  <c r="F2296" i="1"/>
  <c r="G2296" i="1"/>
  <c r="H2296" i="1" s="1"/>
  <c r="M2296" i="1" s="1"/>
  <c r="F2288" i="1"/>
  <c r="G2288" i="1"/>
  <c r="H2288" i="1" s="1"/>
  <c r="M2288" i="1" s="1"/>
  <c r="F2280" i="1"/>
  <c r="G2280" i="1"/>
  <c r="H2280" i="1" s="1"/>
  <c r="M2280" i="1" s="1"/>
  <c r="F2272" i="1"/>
  <c r="G2272" i="1"/>
  <c r="H2272" i="1" s="1"/>
  <c r="M2272" i="1" s="1"/>
  <c r="F2264" i="1"/>
  <c r="G2264" i="1"/>
  <c r="H2264" i="1" s="1"/>
  <c r="M2264" i="1" s="1"/>
  <c r="F2256" i="1"/>
  <c r="G2256" i="1"/>
  <c r="H2256" i="1" s="1"/>
  <c r="M2256" i="1" s="1"/>
  <c r="F2248" i="1"/>
  <c r="G2248" i="1"/>
  <c r="H2248" i="1" s="1"/>
  <c r="M2248" i="1" s="1"/>
  <c r="F2240" i="1"/>
  <c r="G2240" i="1"/>
  <c r="H2240" i="1" s="1"/>
  <c r="M2240" i="1" s="1"/>
  <c r="F2232" i="1"/>
  <c r="G2232" i="1"/>
  <c r="H2232" i="1" s="1"/>
  <c r="M2232" i="1" s="1"/>
  <c r="F2224" i="1"/>
  <c r="G2224" i="1"/>
  <c r="H2224" i="1" s="1"/>
  <c r="M2224" i="1" s="1"/>
  <c r="F2216" i="1"/>
  <c r="G2216" i="1"/>
  <c r="H2216" i="1" s="1"/>
  <c r="M2216" i="1" s="1"/>
  <c r="F2208" i="1"/>
  <c r="G2208" i="1"/>
  <c r="H2208" i="1" s="1"/>
  <c r="M2208" i="1" s="1"/>
  <c r="F2200" i="1"/>
  <c r="G2200" i="1"/>
  <c r="H2200" i="1" s="1"/>
  <c r="M2200" i="1" s="1"/>
  <c r="F2192" i="1"/>
  <c r="G2192" i="1"/>
  <c r="H2192" i="1" s="1"/>
  <c r="M2192" i="1" s="1"/>
  <c r="F2184" i="1"/>
  <c r="G2184" i="1"/>
  <c r="H2184" i="1" s="1"/>
  <c r="M2184" i="1" s="1"/>
  <c r="F2176" i="1"/>
  <c r="G2176" i="1"/>
  <c r="H2176" i="1" s="1"/>
  <c r="M2176" i="1" s="1"/>
  <c r="F2168" i="1"/>
  <c r="G2168" i="1"/>
  <c r="H2168" i="1" s="1"/>
  <c r="M2168" i="1" s="1"/>
  <c r="F2160" i="1"/>
  <c r="G2160" i="1"/>
  <c r="H2160" i="1" s="1"/>
  <c r="M2160" i="1" s="1"/>
  <c r="F2152" i="1"/>
  <c r="G2152" i="1"/>
  <c r="H2152" i="1" s="1"/>
  <c r="M2152" i="1" s="1"/>
  <c r="F2144" i="1"/>
  <c r="G2144" i="1"/>
  <c r="H2144" i="1" s="1"/>
  <c r="M2144" i="1" s="1"/>
  <c r="F2136" i="1"/>
  <c r="G2136" i="1"/>
  <c r="H2136" i="1" s="1"/>
  <c r="M2136" i="1" s="1"/>
  <c r="F2128" i="1"/>
  <c r="G2128" i="1"/>
  <c r="H2128" i="1" s="1"/>
  <c r="M2128" i="1" s="1"/>
  <c r="F2120" i="1"/>
  <c r="G2120" i="1"/>
  <c r="H2120" i="1" s="1"/>
  <c r="M2120" i="1" s="1"/>
  <c r="F2112" i="1"/>
  <c r="G2112" i="1"/>
  <c r="H2112" i="1" s="1"/>
  <c r="M2112" i="1" s="1"/>
  <c r="F2104" i="1"/>
  <c r="G2104" i="1"/>
  <c r="H2104" i="1" s="1"/>
  <c r="M2104" i="1" s="1"/>
  <c r="F2096" i="1"/>
  <c r="G2096" i="1"/>
  <c r="H2096" i="1" s="1"/>
  <c r="M2096" i="1" s="1"/>
  <c r="F2088" i="1"/>
  <c r="G2088" i="1"/>
  <c r="H2088" i="1" s="1"/>
  <c r="M2088" i="1" s="1"/>
  <c r="F2080" i="1"/>
  <c r="G2080" i="1"/>
  <c r="H2080" i="1" s="1"/>
  <c r="M2080" i="1" s="1"/>
  <c r="F2072" i="1"/>
  <c r="G2072" i="1"/>
  <c r="H2072" i="1" s="1"/>
  <c r="M2072" i="1" s="1"/>
  <c r="F2064" i="1"/>
  <c r="G2064" i="1"/>
  <c r="H2064" i="1" s="1"/>
  <c r="M2064" i="1" s="1"/>
  <c r="F2056" i="1"/>
  <c r="G2056" i="1"/>
  <c r="H2056" i="1" s="1"/>
  <c r="M2056" i="1" s="1"/>
  <c r="F2048" i="1"/>
  <c r="G2048" i="1"/>
  <c r="H2048" i="1" s="1"/>
  <c r="M2048" i="1" s="1"/>
  <c r="F2040" i="1"/>
  <c r="G2040" i="1"/>
  <c r="H2040" i="1" s="1"/>
  <c r="M2040" i="1" s="1"/>
  <c r="F2032" i="1"/>
  <c r="G2032" i="1"/>
  <c r="H2032" i="1" s="1"/>
  <c r="M2032" i="1" s="1"/>
  <c r="F2024" i="1"/>
  <c r="G2024" i="1"/>
  <c r="H2024" i="1" s="1"/>
  <c r="M2024" i="1" s="1"/>
  <c r="F2016" i="1"/>
  <c r="G2016" i="1"/>
  <c r="H2016" i="1" s="1"/>
  <c r="M2016" i="1" s="1"/>
  <c r="F2008" i="1"/>
  <c r="G2008" i="1"/>
  <c r="H2008" i="1" s="1"/>
  <c r="M2008" i="1" s="1"/>
  <c r="F2000" i="1"/>
  <c r="G2000" i="1"/>
  <c r="H2000" i="1" s="1"/>
  <c r="M2000" i="1" s="1"/>
  <c r="F1992" i="1"/>
  <c r="G1992" i="1"/>
  <c r="H1992" i="1" s="1"/>
  <c r="M1992" i="1" s="1"/>
  <c r="F1984" i="1"/>
  <c r="G1984" i="1"/>
  <c r="H1984" i="1" s="1"/>
  <c r="M1984" i="1" s="1"/>
  <c r="F1976" i="1"/>
  <c r="G1976" i="1"/>
  <c r="H1976" i="1" s="1"/>
  <c r="M1976" i="1" s="1"/>
  <c r="F1968" i="1"/>
  <c r="G1968" i="1"/>
  <c r="H1968" i="1" s="1"/>
  <c r="M1968" i="1" s="1"/>
  <c r="F1960" i="1"/>
  <c r="G1960" i="1"/>
  <c r="H1960" i="1" s="1"/>
  <c r="M1960" i="1" s="1"/>
  <c r="F1952" i="1"/>
  <c r="G1952" i="1"/>
  <c r="H1952" i="1" s="1"/>
  <c r="M1952" i="1" s="1"/>
  <c r="F1944" i="1"/>
  <c r="G1944" i="1"/>
  <c r="H1944" i="1" s="1"/>
  <c r="M1944" i="1" s="1"/>
  <c r="F1936" i="1"/>
  <c r="G1936" i="1"/>
  <c r="H1936" i="1" s="1"/>
  <c r="M1936" i="1" s="1"/>
  <c r="F1928" i="1"/>
  <c r="G1928" i="1"/>
  <c r="H1928" i="1" s="1"/>
  <c r="M1928" i="1" s="1"/>
  <c r="F1920" i="1"/>
  <c r="G1920" i="1"/>
  <c r="H1920" i="1" s="1"/>
  <c r="M1920" i="1" s="1"/>
  <c r="F1912" i="1"/>
  <c r="G1912" i="1"/>
  <c r="H1912" i="1" s="1"/>
  <c r="M1912" i="1" s="1"/>
  <c r="F1904" i="1"/>
  <c r="G1904" i="1"/>
  <c r="H1904" i="1" s="1"/>
  <c r="M1904" i="1" s="1"/>
  <c r="F1896" i="1"/>
  <c r="G1896" i="1"/>
  <c r="H1896" i="1" s="1"/>
  <c r="M1896" i="1" s="1"/>
  <c r="F1888" i="1"/>
  <c r="G1888" i="1"/>
  <c r="H1888" i="1" s="1"/>
  <c r="M1888" i="1" s="1"/>
  <c r="F1880" i="1"/>
  <c r="G1880" i="1"/>
  <c r="H1880" i="1" s="1"/>
  <c r="M1880" i="1" s="1"/>
  <c r="F1872" i="1"/>
  <c r="G1872" i="1"/>
  <c r="H1872" i="1" s="1"/>
  <c r="M1872" i="1" s="1"/>
  <c r="F1864" i="1"/>
  <c r="G1864" i="1"/>
  <c r="H1864" i="1" s="1"/>
  <c r="M1864" i="1" s="1"/>
  <c r="F1856" i="1"/>
  <c r="G1856" i="1"/>
  <c r="H1856" i="1" s="1"/>
  <c r="M1856" i="1" s="1"/>
  <c r="F1848" i="1"/>
  <c r="G1848" i="1"/>
  <c r="H1848" i="1" s="1"/>
  <c r="M1848" i="1" s="1"/>
  <c r="F1840" i="1"/>
  <c r="G1840" i="1"/>
  <c r="H1840" i="1" s="1"/>
  <c r="M1840" i="1" s="1"/>
  <c r="F1832" i="1"/>
  <c r="G1832" i="1"/>
  <c r="H1832" i="1" s="1"/>
  <c r="M1832" i="1" s="1"/>
  <c r="F1824" i="1"/>
  <c r="G1824" i="1"/>
  <c r="H1824" i="1" s="1"/>
  <c r="M1824" i="1" s="1"/>
  <c r="F1816" i="1"/>
  <c r="G1816" i="1"/>
  <c r="H1816" i="1" s="1"/>
  <c r="M1816" i="1" s="1"/>
  <c r="F1808" i="1"/>
  <c r="G1808" i="1"/>
  <c r="H1808" i="1" s="1"/>
  <c r="M1808" i="1" s="1"/>
  <c r="F1800" i="1"/>
  <c r="G1800" i="1"/>
  <c r="H1800" i="1" s="1"/>
  <c r="M1800" i="1" s="1"/>
  <c r="F1792" i="1"/>
  <c r="G1792" i="1"/>
  <c r="H1792" i="1" s="1"/>
  <c r="M1792" i="1" s="1"/>
  <c r="F1784" i="1"/>
  <c r="G1784" i="1"/>
  <c r="H1784" i="1" s="1"/>
  <c r="M1784" i="1" s="1"/>
  <c r="F1776" i="1"/>
  <c r="G1776" i="1"/>
  <c r="H1776" i="1" s="1"/>
  <c r="M1776" i="1" s="1"/>
  <c r="F1768" i="1"/>
  <c r="G1768" i="1"/>
  <c r="H1768" i="1" s="1"/>
  <c r="M1768" i="1" s="1"/>
  <c r="F1760" i="1"/>
  <c r="G1760" i="1"/>
  <c r="H1760" i="1" s="1"/>
  <c r="M1760" i="1" s="1"/>
  <c r="F1752" i="1"/>
  <c r="G1752" i="1"/>
  <c r="H1752" i="1" s="1"/>
  <c r="M1752" i="1" s="1"/>
  <c r="F1744" i="1"/>
  <c r="G1744" i="1"/>
  <c r="H1744" i="1" s="1"/>
  <c r="M1744" i="1" s="1"/>
  <c r="F1736" i="1"/>
  <c r="G1736" i="1"/>
  <c r="H1736" i="1" s="1"/>
  <c r="M1736" i="1" s="1"/>
  <c r="F1728" i="1"/>
  <c r="G1728" i="1"/>
  <c r="H1728" i="1" s="1"/>
  <c r="M1728" i="1" s="1"/>
  <c r="F1720" i="1"/>
  <c r="G1720" i="1"/>
  <c r="H1720" i="1" s="1"/>
  <c r="M1720" i="1" s="1"/>
  <c r="F1712" i="1"/>
  <c r="G1712" i="1"/>
  <c r="H1712" i="1" s="1"/>
  <c r="M1712" i="1" s="1"/>
  <c r="F1704" i="1"/>
  <c r="G1704" i="1"/>
  <c r="H1704" i="1" s="1"/>
  <c r="M1704" i="1" s="1"/>
  <c r="F1696" i="1"/>
  <c r="G1696" i="1"/>
  <c r="H1696" i="1" s="1"/>
  <c r="M1696" i="1" s="1"/>
  <c r="F1688" i="1"/>
  <c r="G1688" i="1"/>
  <c r="H1688" i="1" s="1"/>
  <c r="M1688" i="1" s="1"/>
  <c r="F1680" i="1"/>
  <c r="G1680" i="1"/>
  <c r="H1680" i="1" s="1"/>
  <c r="M1680" i="1" s="1"/>
  <c r="F1672" i="1"/>
  <c r="G1672" i="1"/>
  <c r="H1672" i="1" s="1"/>
  <c r="M1672" i="1" s="1"/>
  <c r="F1664" i="1"/>
  <c r="G1664" i="1"/>
  <c r="H1664" i="1" s="1"/>
  <c r="M1664" i="1" s="1"/>
  <c r="F1656" i="1"/>
  <c r="G1656" i="1"/>
  <c r="H1656" i="1" s="1"/>
  <c r="M1656" i="1" s="1"/>
  <c r="F1648" i="1"/>
  <c r="G1648" i="1"/>
  <c r="H1648" i="1" s="1"/>
  <c r="M1648" i="1" s="1"/>
  <c r="F1640" i="1"/>
  <c r="G1640" i="1"/>
  <c r="H1640" i="1" s="1"/>
  <c r="M1640" i="1" s="1"/>
  <c r="F1632" i="1"/>
  <c r="G1632" i="1"/>
  <c r="H1632" i="1" s="1"/>
  <c r="M1632" i="1" s="1"/>
  <c r="F1624" i="1"/>
  <c r="G1624" i="1"/>
  <c r="H1624" i="1" s="1"/>
  <c r="M1624" i="1" s="1"/>
  <c r="F1616" i="1"/>
  <c r="G1616" i="1"/>
  <c r="H1616" i="1" s="1"/>
  <c r="M1616" i="1" s="1"/>
  <c r="F1608" i="1"/>
  <c r="G1608" i="1"/>
  <c r="H1608" i="1" s="1"/>
  <c r="M1608" i="1" s="1"/>
  <c r="F1600" i="1"/>
  <c r="G1600" i="1"/>
  <c r="H1600" i="1" s="1"/>
  <c r="M1600" i="1" s="1"/>
  <c r="F1592" i="1"/>
  <c r="G1592" i="1"/>
  <c r="H1592" i="1" s="1"/>
  <c r="M1592" i="1" s="1"/>
  <c r="F1584" i="1"/>
  <c r="G1584" i="1"/>
  <c r="H1584" i="1" s="1"/>
  <c r="M1584" i="1" s="1"/>
  <c r="F1576" i="1"/>
  <c r="G1576" i="1"/>
  <c r="H1576" i="1" s="1"/>
  <c r="M1576" i="1" s="1"/>
  <c r="F1568" i="1"/>
  <c r="G1568" i="1"/>
  <c r="H1568" i="1" s="1"/>
  <c r="M1568" i="1" s="1"/>
  <c r="F1560" i="1"/>
  <c r="G1560" i="1"/>
  <c r="H1560" i="1" s="1"/>
  <c r="M1560" i="1" s="1"/>
  <c r="F1552" i="1"/>
  <c r="G1552" i="1"/>
  <c r="H1552" i="1" s="1"/>
  <c r="M1552" i="1" s="1"/>
  <c r="F1544" i="1"/>
  <c r="G1544" i="1"/>
  <c r="H1544" i="1" s="1"/>
  <c r="M1544" i="1" s="1"/>
  <c r="F1536" i="1"/>
  <c r="G1536" i="1"/>
  <c r="H1536" i="1" s="1"/>
  <c r="M1536" i="1" s="1"/>
  <c r="F1528" i="1"/>
  <c r="G1528" i="1"/>
  <c r="H1528" i="1" s="1"/>
  <c r="M1528" i="1" s="1"/>
  <c r="F1520" i="1"/>
  <c r="G1520" i="1"/>
  <c r="H1520" i="1" s="1"/>
  <c r="M1520" i="1" s="1"/>
  <c r="F1512" i="1"/>
  <c r="G1512" i="1"/>
  <c r="H1512" i="1" s="1"/>
  <c r="M1512" i="1" s="1"/>
  <c r="F1504" i="1"/>
  <c r="G1504" i="1"/>
  <c r="H1504" i="1" s="1"/>
  <c r="M1504" i="1" s="1"/>
  <c r="F1496" i="1"/>
  <c r="G1496" i="1"/>
  <c r="H1496" i="1" s="1"/>
  <c r="M1496" i="1" s="1"/>
  <c r="F1488" i="1"/>
  <c r="G1488" i="1"/>
  <c r="H1488" i="1" s="1"/>
  <c r="M1488" i="1" s="1"/>
  <c r="F1480" i="1"/>
  <c r="G1480" i="1"/>
  <c r="H1480" i="1" s="1"/>
  <c r="M1480" i="1" s="1"/>
  <c r="F1472" i="1"/>
  <c r="G1472" i="1"/>
  <c r="H1472" i="1" s="1"/>
  <c r="M1472" i="1" s="1"/>
  <c r="F1464" i="1"/>
  <c r="G1464" i="1"/>
  <c r="H1464" i="1" s="1"/>
  <c r="M1464" i="1" s="1"/>
  <c r="F1456" i="1"/>
  <c r="G1456" i="1"/>
  <c r="H1456" i="1" s="1"/>
  <c r="M1456" i="1" s="1"/>
  <c r="F1448" i="1"/>
  <c r="G1448" i="1"/>
  <c r="H1448" i="1" s="1"/>
  <c r="M1448" i="1" s="1"/>
  <c r="F1440" i="1"/>
  <c r="G1440" i="1"/>
  <c r="H1440" i="1" s="1"/>
  <c r="M1440" i="1" s="1"/>
  <c r="F1432" i="1"/>
  <c r="G1432" i="1"/>
  <c r="H1432" i="1" s="1"/>
  <c r="M1432" i="1" s="1"/>
  <c r="F1424" i="1"/>
  <c r="G1424" i="1"/>
  <c r="H1424" i="1" s="1"/>
  <c r="M1424" i="1" s="1"/>
  <c r="F1416" i="1"/>
  <c r="G1416" i="1"/>
  <c r="H1416" i="1" s="1"/>
  <c r="M1416" i="1" s="1"/>
  <c r="F1408" i="1"/>
  <c r="G1408" i="1"/>
  <c r="H1408" i="1" s="1"/>
  <c r="M1408" i="1" s="1"/>
  <c r="F1400" i="1"/>
  <c r="G1400" i="1"/>
  <c r="H1400" i="1" s="1"/>
  <c r="M1400" i="1" s="1"/>
  <c r="F1392" i="1"/>
  <c r="G1392" i="1"/>
  <c r="H1392" i="1" s="1"/>
  <c r="M1392" i="1" s="1"/>
  <c r="F1384" i="1"/>
  <c r="G1384" i="1"/>
  <c r="H1384" i="1" s="1"/>
  <c r="M1384" i="1" s="1"/>
  <c r="F1376" i="1"/>
  <c r="G1376" i="1"/>
  <c r="H1376" i="1" s="1"/>
  <c r="M1376" i="1" s="1"/>
  <c r="F1368" i="1"/>
  <c r="G1368" i="1"/>
  <c r="H1368" i="1" s="1"/>
  <c r="M1368" i="1" s="1"/>
  <c r="F1360" i="1"/>
  <c r="G1360" i="1"/>
  <c r="H1360" i="1" s="1"/>
  <c r="M1360" i="1" s="1"/>
  <c r="F1352" i="1"/>
  <c r="G1352" i="1"/>
  <c r="H1352" i="1" s="1"/>
  <c r="M1352" i="1" s="1"/>
  <c r="F1344" i="1"/>
  <c r="G1344" i="1"/>
  <c r="H1344" i="1" s="1"/>
  <c r="M1344" i="1" s="1"/>
  <c r="F1336" i="1"/>
  <c r="G1336" i="1"/>
  <c r="H1336" i="1" s="1"/>
  <c r="M1336" i="1" s="1"/>
  <c r="F1328" i="1"/>
  <c r="G1328" i="1"/>
  <c r="H1328" i="1" s="1"/>
  <c r="M1328" i="1" s="1"/>
  <c r="F1320" i="1"/>
  <c r="G1320" i="1"/>
  <c r="H1320" i="1" s="1"/>
  <c r="M1320" i="1" s="1"/>
  <c r="F1312" i="1"/>
  <c r="G1312" i="1"/>
  <c r="H1312" i="1" s="1"/>
  <c r="M1312" i="1" s="1"/>
  <c r="F1304" i="1"/>
  <c r="G1304" i="1"/>
  <c r="H1304" i="1" s="1"/>
  <c r="M1304" i="1" s="1"/>
  <c r="F1296" i="1"/>
  <c r="G1296" i="1"/>
  <c r="H1296" i="1" s="1"/>
  <c r="M1296" i="1" s="1"/>
  <c r="F1288" i="1"/>
  <c r="G1288" i="1"/>
  <c r="H1288" i="1" s="1"/>
  <c r="M1288" i="1" s="1"/>
  <c r="F1280" i="1"/>
  <c r="G1280" i="1"/>
  <c r="H1280" i="1" s="1"/>
  <c r="M1280" i="1" s="1"/>
  <c r="F1272" i="1"/>
  <c r="G1272" i="1"/>
  <c r="H1272" i="1" s="1"/>
  <c r="M1272" i="1" s="1"/>
  <c r="F1264" i="1"/>
  <c r="G1264" i="1"/>
  <c r="H1264" i="1" s="1"/>
  <c r="M1264" i="1" s="1"/>
  <c r="F1256" i="1"/>
  <c r="G1256" i="1"/>
  <c r="H1256" i="1" s="1"/>
  <c r="M1256" i="1" s="1"/>
  <c r="F1248" i="1"/>
  <c r="G1248" i="1"/>
  <c r="H1248" i="1" s="1"/>
  <c r="M1248" i="1" s="1"/>
  <c r="F1240" i="1"/>
  <c r="G1240" i="1"/>
  <c r="H1240" i="1" s="1"/>
  <c r="M1240" i="1" s="1"/>
  <c r="F1232" i="1"/>
  <c r="G1232" i="1"/>
  <c r="H1232" i="1" s="1"/>
  <c r="M1232" i="1" s="1"/>
  <c r="F1224" i="1"/>
  <c r="G1224" i="1"/>
  <c r="H1224" i="1" s="1"/>
  <c r="M1224" i="1" s="1"/>
  <c r="F1216" i="1"/>
  <c r="G1216" i="1"/>
  <c r="H1216" i="1" s="1"/>
  <c r="M1216" i="1" s="1"/>
  <c r="F1208" i="1"/>
  <c r="G1208" i="1"/>
  <c r="H1208" i="1" s="1"/>
  <c r="M1208" i="1" s="1"/>
  <c r="F1200" i="1"/>
  <c r="G1200" i="1"/>
  <c r="H1200" i="1" s="1"/>
  <c r="M1200" i="1" s="1"/>
  <c r="F1192" i="1"/>
  <c r="G1192" i="1"/>
  <c r="H1192" i="1" s="1"/>
  <c r="M1192" i="1" s="1"/>
  <c r="F1184" i="1"/>
  <c r="G1184" i="1"/>
  <c r="H1184" i="1" s="1"/>
  <c r="M1184" i="1" s="1"/>
  <c r="F1176" i="1"/>
  <c r="G1176" i="1"/>
  <c r="H1176" i="1" s="1"/>
  <c r="M1176" i="1" s="1"/>
  <c r="F1168" i="1"/>
  <c r="G1168" i="1"/>
  <c r="H1168" i="1" s="1"/>
  <c r="M1168" i="1" s="1"/>
  <c r="F1160" i="1"/>
  <c r="G1160" i="1"/>
  <c r="H1160" i="1" s="1"/>
  <c r="M1160" i="1" s="1"/>
  <c r="F1152" i="1"/>
  <c r="G1152" i="1"/>
  <c r="H1152" i="1" s="1"/>
  <c r="M1152" i="1" s="1"/>
  <c r="F1144" i="1"/>
  <c r="G1144" i="1"/>
  <c r="H1144" i="1" s="1"/>
  <c r="M1144" i="1" s="1"/>
  <c r="F1136" i="1"/>
  <c r="G1136" i="1"/>
  <c r="H1136" i="1" s="1"/>
  <c r="M1136" i="1" s="1"/>
  <c r="F1128" i="1"/>
  <c r="G1128" i="1"/>
  <c r="H1128" i="1" s="1"/>
  <c r="M1128" i="1" s="1"/>
  <c r="F1120" i="1"/>
  <c r="G1120" i="1"/>
  <c r="H1120" i="1" s="1"/>
  <c r="M1120" i="1" s="1"/>
  <c r="F1112" i="1"/>
  <c r="G1112" i="1"/>
  <c r="H1112" i="1" s="1"/>
  <c r="M1112" i="1" s="1"/>
  <c r="F1104" i="1"/>
  <c r="G1104" i="1"/>
  <c r="H1104" i="1" s="1"/>
  <c r="M1104" i="1" s="1"/>
  <c r="F1096" i="1"/>
  <c r="G1096" i="1"/>
  <c r="H1096" i="1" s="1"/>
  <c r="M1096" i="1" s="1"/>
  <c r="F1088" i="1"/>
  <c r="G1088" i="1"/>
  <c r="H1088" i="1" s="1"/>
  <c r="M1088" i="1" s="1"/>
  <c r="F1080" i="1"/>
  <c r="G1080" i="1"/>
  <c r="H1080" i="1" s="1"/>
  <c r="M1080" i="1" s="1"/>
  <c r="F1072" i="1"/>
  <c r="G1072" i="1"/>
  <c r="H1072" i="1" s="1"/>
  <c r="M1072" i="1" s="1"/>
  <c r="F1064" i="1"/>
  <c r="G1064" i="1"/>
  <c r="H1064" i="1" s="1"/>
  <c r="M1064" i="1" s="1"/>
  <c r="F1056" i="1"/>
  <c r="G1056" i="1"/>
  <c r="H1056" i="1" s="1"/>
  <c r="M1056" i="1" s="1"/>
  <c r="F1048" i="1"/>
  <c r="G1048" i="1"/>
  <c r="H1048" i="1" s="1"/>
  <c r="M1048" i="1" s="1"/>
  <c r="F1040" i="1"/>
  <c r="G1040" i="1"/>
  <c r="H1040" i="1" s="1"/>
  <c r="M1040" i="1" s="1"/>
  <c r="F1032" i="1"/>
  <c r="G1032" i="1"/>
  <c r="H1032" i="1" s="1"/>
  <c r="M1032" i="1" s="1"/>
  <c r="F1024" i="1"/>
  <c r="G1024" i="1"/>
  <c r="H1024" i="1" s="1"/>
  <c r="M1024" i="1" s="1"/>
  <c r="F1016" i="1"/>
  <c r="G1016" i="1"/>
  <c r="H1016" i="1" s="1"/>
  <c r="M1016" i="1" s="1"/>
  <c r="F1008" i="1"/>
  <c r="G1008" i="1"/>
  <c r="H1008" i="1" s="1"/>
  <c r="M1008" i="1" s="1"/>
  <c r="F1000" i="1"/>
  <c r="G1000" i="1"/>
  <c r="H1000" i="1" s="1"/>
  <c r="M1000" i="1" s="1"/>
  <c r="F992" i="1"/>
  <c r="G992" i="1"/>
  <c r="H992" i="1" s="1"/>
  <c r="M992" i="1" s="1"/>
  <c r="F984" i="1"/>
  <c r="G984" i="1"/>
  <c r="H984" i="1" s="1"/>
  <c r="M984" i="1" s="1"/>
  <c r="F976" i="1"/>
  <c r="G976" i="1"/>
  <c r="H976" i="1" s="1"/>
  <c r="M976" i="1" s="1"/>
  <c r="F968" i="1"/>
  <c r="G968" i="1"/>
  <c r="H968" i="1" s="1"/>
  <c r="M968" i="1" s="1"/>
  <c r="F960" i="1"/>
  <c r="G960" i="1"/>
  <c r="H960" i="1" s="1"/>
  <c r="M960" i="1" s="1"/>
  <c r="F952" i="1"/>
  <c r="G952" i="1"/>
  <c r="H952" i="1" s="1"/>
  <c r="M952" i="1" s="1"/>
  <c r="F944" i="1"/>
  <c r="G944" i="1"/>
  <c r="H944" i="1" s="1"/>
  <c r="M944" i="1" s="1"/>
  <c r="F936" i="1"/>
  <c r="G936" i="1"/>
  <c r="H936" i="1" s="1"/>
  <c r="M936" i="1" s="1"/>
  <c r="F928" i="1"/>
  <c r="G928" i="1"/>
  <c r="H928" i="1" s="1"/>
  <c r="M928" i="1" s="1"/>
  <c r="F920" i="1"/>
  <c r="G920" i="1"/>
  <c r="H920" i="1" s="1"/>
  <c r="M920" i="1" s="1"/>
  <c r="F912" i="1"/>
  <c r="G912" i="1"/>
  <c r="H912" i="1" s="1"/>
  <c r="M912" i="1" s="1"/>
  <c r="F904" i="1"/>
  <c r="G904" i="1"/>
  <c r="H904" i="1" s="1"/>
  <c r="M904" i="1" s="1"/>
  <c r="F896" i="1"/>
  <c r="G896" i="1"/>
  <c r="H896" i="1" s="1"/>
  <c r="M896" i="1" s="1"/>
  <c r="F888" i="1"/>
  <c r="G888" i="1"/>
  <c r="H888" i="1" s="1"/>
  <c r="M888" i="1" s="1"/>
  <c r="F880" i="1"/>
  <c r="G880" i="1"/>
  <c r="H880" i="1" s="1"/>
  <c r="M880" i="1" s="1"/>
  <c r="F872" i="1"/>
  <c r="G872" i="1"/>
  <c r="H872" i="1" s="1"/>
  <c r="M872" i="1" s="1"/>
  <c r="F864" i="1"/>
  <c r="G864" i="1"/>
  <c r="H864" i="1" s="1"/>
  <c r="M864" i="1" s="1"/>
  <c r="F856" i="1"/>
  <c r="G856" i="1"/>
  <c r="H856" i="1" s="1"/>
  <c r="M856" i="1" s="1"/>
  <c r="F848" i="1"/>
  <c r="G848" i="1"/>
  <c r="H848" i="1" s="1"/>
  <c r="M848" i="1" s="1"/>
  <c r="F840" i="1"/>
  <c r="G840" i="1"/>
  <c r="H840" i="1" s="1"/>
  <c r="M840" i="1" s="1"/>
  <c r="F832" i="1"/>
  <c r="G832" i="1"/>
  <c r="H832" i="1" s="1"/>
  <c r="M832" i="1" s="1"/>
  <c r="F824" i="1"/>
  <c r="G824" i="1"/>
  <c r="H824" i="1" s="1"/>
  <c r="M824" i="1" s="1"/>
  <c r="F816" i="1"/>
  <c r="G816" i="1"/>
  <c r="H816" i="1" s="1"/>
  <c r="M816" i="1" s="1"/>
  <c r="F808" i="1"/>
  <c r="G808" i="1"/>
  <c r="H808" i="1" s="1"/>
  <c r="M808" i="1" s="1"/>
  <c r="F800" i="1"/>
  <c r="G800" i="1"/>
  <c r="H800" i="1" s="1"/>
  <c r="M800" i="1" s="1"/>
  <c r="F792" i="1"/>
  <c r="G792" i="1"/>
  <c r="H792" i="1" s="1"/>
  <c r="M792" i="1" s="1"/>
  <c r="F784" i="1"/>
  <c r="G784" i="1"/>
  <c r="H784" i="1" s="1"/>
  <c r="M784" i="1" s="1"/>
  <c r="F776" i="1"/>
  <c r="G776" i="1"/>
  <c r="H776" i="1" s="1"/>
  <c r="M776" i="1" s="1"/>
  <c r="F768" i="1"/>
  <c r="G768" i="1"/>
  <c r="H768" i="1" s="1"/>
  <c r="M768" i="1" s="1"/>
  <c r="F760" i="1"/>
  <c r="G760" i="1"/>
  <c r="H760" i="1" s="1"/>
  <c r="M760" i="1" s="1"/>
  <c r="F752" i="1"/>
  <c r="G752" i="1"/>
  <c r="H752" i="1" s="1"/>
  <c r="M752" i="1" s="1"/>
  <c r="F744" i="1"/>
  <c r="G744" i="1"/>
  <c r="H744" i="1" s="1"/>
  <c r="M744" i="1" s="1"/>
  <c r="F736" i="1"/>
  <c r="G736" i="1"/>
  <c r="H736" i="1" s="1"/>
  <c r="M736" i="1" s="1"/>
  <c r="F728" i="1"/>
  <c r="G728" i="1"/>
  <c r="H728" i="1" s="1"/>
  <c r="M728" i="1" s="1"/>
  <c r="F720" i="1"/>
  <c r="G720" i="1"/>
  <c r="H720" i="1" s="1"/>
  <c r="M720" i="1" s="1"/>
  <c r="F712" i="1"/>
  <c r="G712" i="1"/>
  <c r="H712" i="1" s="1"/>
  <c r="M712" i="1" s="1"/>
  <c r="F704" i="1"/>
  <c r="G704" i="1"/>
  <c r="H704" i="1" s="1"/>
  <c r="M704" i="1" s="1"/>
  <c r="F696" i="1"/>
  <c r="G696" i="1"/>
  <c r="H696" i="1" s="1"/>
  <c r="M696" i="1" s="1"/>
  <c r="F688" i="1"/>
  <c r="G688" i="1"/>
  <c r="H688" i="1" s="1"/>
  <c r="M688" i="1" s="1"/>
  <c r="F680" i="1"/>
  <c r="G680" i="1"/>
  <c r="H680" i="1" s="1"/>
  <c r="M680" i="1" s="1"/>
  <c r="F672" i="1"/>
  <c r="G672" i="1"/>
  <c r="H672" i="1" s="1"/>
  <c r="M672" i="1" s="1"/>
  <c r="F664" i="1"/>
  <c r="G664" i="1"/>
  <c r="H664" i="1" s="1"/>
  <c r="M664" i="1" s="1"/>
  <c r="F656" i="1"/>
  <c r="G656" i="1"/>
  <c r="H656" i="1" s="1"/>
  <c r="M656" i="1" s="1"/>
  <c r="F648" i="1"/>
  <c r="G648" i="1"/>
  <c r="H648" i="1" s="1"/>
  <c r="M648" i="1" s="1"/>
  <c r="F640" i="1"/>
  <c r="G640" i="1"/>
  <c r="H640" i="1" s="1"/>
  <c r="M640" i="1" s="1"/>
  <c r="F632" i="1"/>
  <c r="G632" i="1"/>
  <c r="H632" i="1" s="1"/>
  <c r="M632" i="1" s="1"/>
  <c r="F624" i="1"/>
  <c r="G624" i="1"/>
  <c r="H624" i="1" s="1"/>
  <c r="M624" i="1" s="1"/>
  <c r="F616" i="1"/>
  <c r="G616" i="1"/>
  <c r="H616" i="1" s="1"/>
  <c r="M616" i="1" s="1"/>
  <c r="F608" i="1"/>
  <c r="G608" i="1"/>
  <c r="H608" i="1" s="1"/>
  <c r="M608" i="1" s="1"/>
  <c r="F600" i="1"/>
  <c r="G600" i="1"/>
  <c r="H600" i="1" s="1"/>
  <c r="M600" i="1" s="1"/>
  <c r="F592" i="1"/>
  <c r="G592" i="1"/>
  <c r="H592" i="1" s="1"/>
  <c r="M592" i="1" s="1"/>
  <c r="F584" i="1"/>
  <c r="G584" i="1"/>
  <c r="H584" i="1" s="1"/>
  <c r="M584" i="1" s="1"/>
  <c r="F576" i="1"/>
  <c r="G576" i="1"/>
  <c r="H576" i="1" s="1"/>
  <c r="M576" i="1" s="1"/>
  <c r="F568" i="1"/>
  <c r="G568" i="1"/>
  <c r="H568" i="1" s="1"/>
  <c r="M568" i="1" s="1"/>
  <c r="F560" i="1"/>
  <c r="G560" i="1"/>
  <c r="H560" i="1" s="1"/>
  <c r="M560" i="1" s="1"/>
  <c r="F552" i="1"/>
  <c r="G552" i="1"/>
  <c r="H552" i="1" s="1"/>
  <c r="M552" i="1" s="1"/>
  <c r="F544" i="1"/>
  <c r="G544" i="1"/>
  <c r="H544" i="1" s="1"/>
  <c r="M544" i="1" s="1"/>
  <c r="F536" i="1"/>
  <c r="G536" i="1"/>
  <c r="H536" i="1" s="1"/>
  <c r="M536" i="1" s="1"/>
  <c r="F528" i="1"/>
  <c r="G528" i="1"/>
  <c r="H528" i="1" s="1"/>
  <c r="M528" i="1" s="1"/>
  <c r="F520" i="1"/>
  <c r="G520" i="1"/>
  <c r="H520" i="1" s="1"/>
  <c r="M520" i="1" s="1"/>
  <c r="F512" i="1"/>
  <c r="G512" i="1"/>
  <c r="H512" i="1" s="1"/>
  <c r="M512" i="1" s="1"/>
  <c r="F504" i="1"/>
  <c r="G504" i="1"/>
  <c r="H504" i="1" s="1"/>
  <c r="M504" i="1" s="1"/>
  <c r="F496" i="1"/>
  <c r="G496" i="1"/>
  <c r="H496" i="1" s="1"/>
  <c r="M496" i="1" s="1"/>
  <c r="F488" i="1"/>
  <c r="G488" i="1"/>
  <c r="H488" i="1" s="1"/>
  <c r="M488" i="1" s="1"/>
  <c r="F480" i="1"/>
  <c r="G480" i="1"/>
  <c r="H480" i="1" s="1"/>
  <c r="M480" i="1" s="1"/>
  <c r="F472" i="1"/>
  <c r="G472" i="1"/>
  <c r="H472" i="1" s="1"/>
  <c r="M472" i="1" s="1"/>
  <c r="F464" i="1"/>
  <c r="G464" i="1"/>
  <c r="H464" i="1" s="1"/>
  <c r="M464" i="1" s="1"/>
  <c r="F456" i="1"/>
  <c r="G456" i="1"/>
  <c r="H456" i="1" s="1"/>
  <c r="M456" i="1" s="1"/>
  <c r="F448" i="1"/>
  <c r="G448" i="1"/>
  <c r="H448" i="1" s="1"/>
  <c r="M448" i="1" s="1"/>
  <c r="F440" i="1"/>
  <c r="G440" i="1"/>
  <c r="H440" i="1" s="1"/>
  <c r="M440" i="1" s="1"/>
  <c r="F432" i="1"/>
  <c r="G432" i="1"/>
  <c r="H432" i="1" s="1"/>
  <c r="M432" i="1" s="1"/>
  <c r="F424" i="1"/>
  <c r="G424" i="1"/>
  <c r="H424" i="1" s="1"/>
  <c r="M424" i="1" s="1"/>
  <c r="F416" i="1"/>
  <c r="G416" i="1"/>
  <c r="H416" i="1" s="1"/>
  <c r="M416" i="1" s="1"/>
  <c r="F408" i="1"/>
  <c r="G408" i="1"/>
  <c r="H408" i="1" s="1"/>
  <c r="M408" i="1" s="1"/>
  <c r="F400" i="1"/>
  <c r="G400" i="1"/>
  <c r="H400" i="1" s="1"/>
  <c r="M400" i="1" s="1"/>
  <c r="F392" i="1"/>
  <c r="G392" i="1"/>
  <c r="H392" i="1" s="1"/>
  <c r="M392" i="1" s="1"/>
  <c r="F384" i="1"/>
  <c r="G384" i="1"/>
  <c r="H384" i="1" s="1"/>
  <c r="M384" i="1" s="1"/>
  <c r="F376" i="1"/>
  <c r="G376" i="1"/>
  <c r="H376" i="1" s="1"/>
  <c r="M376" i="1" s="1"/>
  <c r="F368" i="1"/>
  <c r="G368" i="1"/>
  <c r="H368" i="1" s="1"/>
  <c r="M368" i="1" s="1"/>
  <c r="F360" i="1"/>
  <c r="G360" i="1"/>
  <c r="H360" i="1" s="1"/>
  <c r="M360" i="1" s="1"/>
  <c r="F352" i="1"/>
  <c r="G352" i="1"/>
  <c r="H352" i="1" s="1"/>
  <c r="M352" i="1" s="1"/>
  <c r="F344" i="1"/>
  <c r="G344" i="1"/>
  <c r="H344" i="1" s="1"/>
  <c r="M344" i="1" s="1"/>
  <c r="F336" i="1"/>
  <c r="G336" i="1"/>
  <c r="H336" i="1" s="1"/>
  <c r="M336" i="1" s="1"/>
  <c r="F328" i="1"/>
  <c r="G328" i="1"/>
  <c r="H328" i="1" s="1"/>
  <c r="M328" i="1" s="1"/>
  <c r="F320" i="1"/>
  <c r="G320" i="1"/>
  <c r="H320" i="1" s="1"/>
  <c r="M320" i="1" s="1"/>
  <c r="F312" i="1"/>
  <c r="G312" i="1"/>
  <c r="H312" i="1" s="1"/>
  <c r="M312" i="1" s="1"/>
  <c r="F304" i="1"/>
  <c r="G304" i="1"/>
  <c r="H304" i="1" s="1"/>
  <c r="M304" i="1" s="1"/>
  <c r="F296" i="1"/>
  <c r="G296" i="1"/>
  <c r="H296" i="1" s="1"/>
  <c r="M296" i="1" s="1"/>
  <c r="F288" i="1"/>
  <c r="G288" i="1"/>
  <c r="H288" i="1" s="1"/>
  <c r="M288" i="1" s="1"/>
  <c r="F280" i="1"/>
  <c r="G280" i="1"/>
  <c r="H280" i="1" s="1"/>
  <c r="M280" i="1" s="1"/>
  <c r="F272" i="1"/>
  <c r="G272" i="1"/>
  <c r="H272" i="1" s="1"/>
  <c r="M272" i="1" s="1"/>
  <c r="F264" i="1"/>
  <c r="G264" i="1"/>
  <c r="H264" i="1" s="1"/>
  <c r="M264" i="1" s="1"/>
  <c r="F256" i="1"/>
  <c r="G256" i="1"/>
  <c r="H256" i="1" s="1"/>
  <c r="M256" i="1" s="1"/>
  <c r="F248" i="1"/>
  <c r="G248" i="1"/>
  <c r="H248" i="1" s="1"/>
  <c r="M248" i="1" s="1"/>
  <c r="F240" i="1"/>
  <c r="G240" i="1"/>
  <c r="H240" i="1" s="1"/>
  <c r="M240" i="1" s="1"/>
  <c r="F232" i="1"/>
  <c r="G232" i="1"/>
  <c r="H232" i="1" s="1"/>
  <c r="M232" i="1" s="1"/>
  <c r="F224" i="1"/>
  <c r="G224" i="1"/>
  <c r="H224" i="1" s="1"/>
  <c r="M224" i="1" s="1"/>
  <c r="F216" i="1"/>
  <c r="G216" i="1"/>
  <c r="H216" i="1" s="1"/>
  <c r="M216" i="1" s="1"/>
  <c r="F208" i="1"/>
  <c r="G208" i="1"/>
  <c r="H208" i="1" s="1"/>
  <c r="M208" i="1" s="1"/>
  <c r="F200" i="1"/>
  <c r="G200" i="1"/>
  <c r="H200" i="1" s="1"/>
  <c r="M200" i="1" s="1"/>
  <c r="F192" i="1"/>
  <c r="G192" i="1"/>
  <c r="H192" i="1" s="1"/>
  <c r="M192" i="1" s="1"/>
  <c r="F184" i="1"/>
  <c r="G184" i="1"/>
  <c r="H184" i="1" s="1"/>
  <c r="M184" i="1" s="1"/>
  <c r="F176" i="1"/>
  <c r="G176" i="1"/>
  <c r="H176" i="1" s="1"/>
  <c r="M176" i="1" s="1"/>
  <c r="F168" i="1"/>
  <c r="G168" i="1"/>
  <c r="H168" i="1" s="1"/>
  <c r="M168" i="1" s="1"/>
  <c r="F160" i="1"/>
  <c r="G160" i="1"/>
  <c r="H160" i="1" s="1"/>
  <c r="M160" i="1" s="1"/>
  <c r="F152" i="1"/>
  <c r="G152" i="1"/>
  <c r="H152" i="1" s="1"/>
  <c r="M152" i="1" s="1"/>
  <c r="F144" i="1"/>
  <c r="G144" i="1"/>
  <c r="H144" i="1" s="1"/>
  <c r="M144" i="1" s="1"/>
  <c r="F136" i="1"/>
  <c r="G136" i="1"/>
  <c r="H136" i="1" s="1"/>
  <c r="M136" i="1" s="1"/>
  <c r="F128" i="1"/>
  <c r="G128" i="1"/>
  <c r="H128" i="1" s="1"/>
  <c r="M128" i="1" s="1"/>
  <c r="F120" i="1"/>
  <c r="G120" i="1"/>
  <c r="H120" i="1" s="1"/>
  <c r="M120" i="1" s="1"/>
  <c r="F112" i="1"/>
  <c r="G112" i="1"/>
  <c r="H112" i="1" s="1"/>
  <c r="M112" i="1" s="1"/>
  <c r="F104" i="1"/>
  <c r="G104" i="1"/>
  <c r="H104" i="1" s="1"/>
  <c r="M104" i="1" s="1"/>
  <c r="F96" i="1"/>
  <c r="G96" i="1"/>
  <c r="H96" i="1" s="1"/>
  <c r="M96" i="1" s="1"/>
  <c r="F88" i="1"/>
  <c r="G88" i="1"/>
  <c r="H88" i="1" s="1"/>
  <c r="M88" i="1" s="1"/>
  <c r="F80" i="1"/>
  <c r="G80" i="1"/>
  <c r="H80" i="1" s="1"/>
  <c r="M80" i="1" s="1"/>
  <c r="F72" i="1"/>
  <c r="G72" i="1"/>
  <c r="H72" i="1" s="1"/>
  <c r="M72" i="1" s="1"/>
  <c r="F64" i="1"/>
  <c r="G64" i="1"/>
  <c r="H64" i="1" s="1"/>
  <c r="M64" i="1" s="1"/>
  <c r="F56" i="1"/>
  <c r="G56" i="1"/>
  <c r="H56" i="1" s="1"/>
  <c r="M56" i="1" s="1"/>
  <c r="F48" i="1"/>
  <c r="G48" i="1"/>
  <c r="H48" i="1" s="1"/>
  <c r="M48" i="1" s="1"/>
  <c r="F40" i="1"/>
  <c r="G40" i="1"/>
  <c r="H40" i="1" s="1"/>
  <c r="M40" i="1" s="1"/>
  <c r="F32" i="1"/>
  <c r="G32" i="1"/>
  <c r="H32" i="1" s="1"/>
  <c r="M32" i="1" s="1"/>
  <c r="F24" i="1"/>
  <c r="G24" i="1"/>
  <c r="H24" i="1" s="1"/>
  <c r="M24" i="1" s="1"/>
  <c r="F16" i="1"/>
  <c r="G16" i="1"/>
  <c r="H16" i="1" s="1"/>
  <c r="M16" i="1" s="1"/>
  <c r="F8" i="1"/>
  <c r="G8" i="1"/>
  <c r="H8" i="1" s="1"/>
  <c r="M8" i="1" s="1"/>
  <c r="F8175" i="1"/>
  <c r="G8175" i="1"/>
  <c r="H8175" i="1" s="1"/>
  <c r="M8175" i="1" s="1"/>
  <c r="F8167" i="1"/>
  <c r="G8167" i="1"/>
  <c r="H8167" i="1" s="1"/>
  <c r="M8167" i="1" s="1"/>
  <c r="F8159" i="1"/>
  <c r="G8159" i="1"/>
  <c r="H8159" i="1" s="1"/>
  <c r="M8159" i="1" s="1"/>
  <c r="F8151" i="1"/>
  <c r="G8151" i="1"/>
  <c r="H8151" i="1" s="1"/>
  <c r="M8151" i="1" s="1"/>
  <c r="F8143" i="1"/>
  <c r="G8143" i="1"/>
  <c r="H8143" i="1" s="1"/>
  <c r="M8143" i="1" s="1"/>
  <c r="F8135" i="1"/>
  <c r="G8135" i="1"/>
  <c r="H8135" i="1" s="1"/>
  <c r="M8135" i="1" s="1"/>
  <c r="F8127" i="1"/>
  <c r="G8127" i="1"/>
  <c r="H8127" i="1" s="1"/>
  <c r="M8127" i="1" s="1"/>
  <c r="F8119" i="1"/>
  <c r="G8119" i="1"/>
  <c r="H8119" i="1" s="1"/>
  <c r="M8119" i="1" s="1"/>
  <c r="F8111" i="1"/>
  <c r="G8111" i="1"/>
  <c r="H8111" i="1" s="1"/>
  <c r="M8111" i="1" s="1"/>
  <c r="F8103" i="1"/>
  <c r="G8103" i="1"/>
  <c r="H8103" i="1" s="1"/>
  <c r="M8103" i="1" s="1"/>
  <c r="F8095" i="1"/>
  <c r="G8095" i="1"/>
  <c r="H8095" i="1" s="1"/>
  <c r="M8095" i="1" s="1"/>
  <c r="F8087" i="1"/>
  <c r="G8087" i="1"/>
  <c r="H8087" i="1" s="1"/>
  <c r="M8087" i="1" s="1"/>
  <c r="F8079" i="1"/>
  <c r="G8079" i="1"/>
  <c r="H8079" i="1" s="1"/>
  <c r="M8079" i="1" s="1"/>
  <c r="F8071" i="1"/>
  <c r="G8071" i="1"/>
  <c r="H8071" i="1" s="1"/>
  <c r="M8071" i="1" s="1"/>
  <c r="F8063" i="1"/>
  <c r="G8063" i="1"/>
  <c r="H8063" i="1" s="1"/>
  <c r="M8063" i="1" s="1"/>
  <c r="F8055" i="1"/>
  <c r="G8055" i="1"/>
  <c r="H8055" i="1" s="1"/>
  <c r="M8055" i="1" s="1"/>
  <c r="F8047" i="1"/>
  <c r="G8047" i="1"/>
  <c r="H8047" i="1" s="1"/>
  <c r="M8047" i="1" s="1"/>
  <c r="F8039" i="1"/>
  <c r="G8039" i="1"/>
  <c r="H8039" i="1" s="1"/>
  <c r="M8039" i="1" s="1"/>
  <c r="F8031" i="1"/>
  <c r="G8031" i="1"/>
  <c r="H8031" i="1" s="1"/>
  <c r="M8031" i="1" s="1"/>
  <c r="F8023" i="1"/>
  <c r="G8023" i="1"/>
  <c r="H8023" i="1" s="1"/>
  <c r="M8023" i="1" s="1"/>
  <c r="F8015" i="1"/>
  <c r="G8015" i="1"/>
  <c r="H8015" i="1" s="1"/>
  <c r="M8015" i="1" s="1"/>
  <c r="F8007" i="1"/>
  <c r="G8007" i="1"/>
  <c r="H8007" i="1" s="1"/>
  <c r="M8007" i="1" s="1"/>
  <c r="F7999" i="1"/>
  <c r="G7999" i="1"/>
  <c r="H7999" i="1" s="1"/>
  <c r="M7999" i="1" s="1"/>
  <c r="F7991" i="1"/>
  <c r="G7991" i="1"/>
  <c r="H7991" i="1" s="1"/>
  <c r="M7991" i="1" s="1"/>
  <c r="F7983" i="1"/>
  <c r="G7983" i="1"/>
  <c r="H7983" i="1" s="1"/>
  <c r="M7983" i="1" s="1"/>
  <c r="F7975" i="1"/>
  <c r="G7975" i="1"/>
  <c r="H7975" i="1" s="1"/>
  <c r="M7975" i="1" s="1"/>
  <c r="F7967" i="1"/>
  <c r="G7967" i="1"/>
  <c r="H7967" i="1" s="1"/>
  <c r="M7967" i="1" s="1"/>
  <c r="F7959" i="1"/>
  <c r="G7959" i="1"/>
  <c r="H7959" i="1" s="1"/>
  <c r="M7959" i="1" s="1"/>
  <c r="F7951" i="1"/>
  <c r="G7951" i="1"/>
  <c r="H7951" i="1" s="1"/>
  <c r="M7951" i="1" s="1"/>
  <c r="F7943" i="1"/>
  <c r="G7943" i="1"/>
  <c r="H7943" i="1" s="1"/>
  <c r="M7943" i="1" s="1"/>
  <c r="F7935" i="1"/>
  <c r="G7935" i="1"/>
  <c r="H7935" i="1" s="1"/>
  <c r="M7935" i="1" s="1"/>
  <c r="F7927" i="1"/>
  <c r="G7927" i="1"/>
  <c r="H7927" i="1" s="1"/>
  <c r="M7927" i="1" s="1"/>
  <c r="F7919" i="1"/>
  <c r="G7919" i="1"/>
  <c r="H7919" i="1" s="1"/>
  <c r="M7919" i="1" s="1"/>
  <c r="F7911" i="1"/>
  <c r="G7911" i="1"/>
  <c r="H7911" i="1" s="1"/>
  <c r="M7911" i="1" s="1"/>
  <c r="F7903" i="1"/>
  <c r="G7903" i="1"/>
  <c r="H7903" i="1" s="1"/>
  <c r="M7903" i="1" s="1"/>
  <c r="F7895" i="1"/>
  <c r="G7895" i="1"/>
  <c r="H7895" i="1" s="1"/>
  <c r="M7895" i="1" s="1"/>
  <c r="F7887" i="1"/>
  <c r="G7887" i="1"/>
  <c r="H7887" i="1" s="1"/>
  <c r="M7887" i="1" s="1"/>
  <c r="F7879" i="1"/>
  <c r="G7879" i="1"/>
  <c r="H7879" i="1" s="1"/>
  <c r="M7879" i="1" s="1"/>
  <c r="F7871" i="1"/>
  <c r="G7871" i="1"/>
  <c r="H7871" i="1" s="1"/>
  <c r="M7871" i="1" s="1"/>
  <c r="F7863" i="1"/>
  <c r="G7863" i="1"/>
  <c r="H7863" i="1" s="1"/>
  <c r="M7863" i="1" s="1"/>
  <c r="F7855" i="1"/>
  <c r="G7855" i="1"/>
  <c r="H7855" i="1" s="1"/>
  <c r="M7855" i="1" s="1"/>
  <c r="F7847" i="1"/>
  <c r="G7847" i="1"/>
  <c r="H7847" i="1" s="1"/>
  <c r="M7847" i="1" s="1"/>
  <c r="F7839" i="1"/>
  <c r="G7839" i="1"/>
  <c r="H7839" i="1" s="1"/>
  <c r="M7839" i="1" s="1"/>
  <c r="F7831" i="1"/>
  <c r="G7831" i="1"/>
  <c r="H7831" i="1" s="1"/>
  <c r="M7831" i="1" s="1"/>
  <c r="F7823" i="1"/>
  <c r="G7823" i="1"/>
  <c r="H7823" i="1" s="1"/>
  <c r="M7823" i="1" s="1"/>
  <c r="F7815" i="1"/>
  <c r="G7815" i="1"/>
  <c r="H7815" i="1" s="1"/>
  <c r="M7815" i="1" s="1"/>
  <c r="F7807" i="1"/>
  <c r="G7807" i="1"/>
  <c r="H7807" i="1" s="1"/>
  <c r="M7807" i="1" s="1"/>
  <c r="F7799" i="1"/>
  <c r="G7799" i="1"/>
  <c r="H7799" i="1" s="1"/>
  <c r="M7799" i="1" s="1"/>
  <c r="F7791" i="1"/>
  <c r="G7791" i="1"/>
  <c r="H7791" i="1" s="1"/>
  <c r="M7791" i="1" s="1"/>
  <c r="F7783" i="1"/>
  <c r="G7783" i="1"/>
  <c r="H7783" i="1" s="1"/>
  <c r="M7783" i="1" s="1"/>
  <c r="F7775" i="1"/>
  <c r="G7775" i="1"/>
  <c r="H7775" i="1" s="1"/>
  <c r="M7775" i="1" s="1"/>
  <c r="F7767" i="1"/>
  <c r="G7767" i="1"/>
  <c r="H7767" i="1" s="1"/>
  <c r="M7767" i="1" s="1"/>
  <c r="F7759" i="1"/>
  <c r="G7759" i="1"/>
  <c r="H7759" i="1" s="1"/>
  <c r="M7759" i="1" s="1"/>
  <c r="F7751" i="1"/>
  <c r="G7751" i="1"/>
  <c r="H7751" i="1" s="1"/>
  <c r="M7751" i="1" s="1"/>
  <c r="F7743" i="1"/>
  <c r="G7743" i="1"/>
  <c r="H7743" i="1" s="1"/>
  <c r="M7743" i="1" s="1"/>
  <c r="F7735" i="1"/>
  <c r="G7735" i="1"/>
  <c r="H7735" i="1" s="1"/>
  <c r="M7735" i="1" s="1"/>
  <c r="F7727" i="1"/>
  <c r="G7727" i="1"/>
  <c r="H7727" i="1" s="1"/>
  <c r="M7727" i="1" s="1"/>
  <c r="F7719" i="1"/>
  <c r="G7719" i="1"/>
  <c r="H7719" i="1" s="1"/>
  <c r="M7719" i="1" s="1"/>
  <c r="F7711" i="1"/>
  <c r="G7711" i="1"/>
  <c r="H7711" i="1" s="1"/>
  <c r="M7711" i="1" s="1"/>
  <c r="F7703" i="1"/>
  <c r="G7703" i="1"/>
  <c r="H7703" i="1" s="1"/>
  <c r="M7703" i="1" s="1"/>
  <c r="F7695" i="1"/>
  <c r="G7695" i="1"/>
  <c r="H7695" i="1" s="1"/>
  <c r="M7695" i="1" s="1"/>
  <c r="F7687" i="1"/>
  <c r="G7687" i="1"/>
  <c r="H7687" i="1" s="1"/>
  <c r="M7687" i="1" s="1"/>
  <c r="F7679" i="1"/>
  <c r="G7679" i="1"/>
  <c r="H7679" i="1" s="1"/>
  <c r="M7679" i="1" s="1"/>
  <c r="F7671" i="1"/>
  <c r="G7671" i="1"/>
  <c r="H7671" i="1" s="1"/>
  <c r="M7671" i="1" s="1"/>
  <c r="F7663" i="1"/>
  <c r="G7663" i="1"/>
  <c r="H7663" i="1" s="1"/>
  <c r="M7663" i="1" s="1"/>
  <c r="F7655" i="1"/>
  <c r="G7655" i="1"/>
  <c r="H7655" i="1" s="1"/>
  <c r="M7655" i="1" s="1"/>
  <c r="F7647" i="1"/>
  <c r="G7647" i="1"/>
  <c r="H7647" i="1" s="1"/>
  <c r="M7647" i="1" s="1"/>
  <c r="F7639" i="1"/>
  <c r="G7639" i="1"/>
  <c r="H7639" i="1" s="1"/>
  <c r="M7639" i="1" s="1"/>
  <c r="F7631" i="1"/>
  <c r="G7631" i="1"/>
  <c r="H7631" i="1" s="1"/>
  <c r="M7631" i="1" s="1"/>
  <c r="F7623" i="1"/>
  <c r="G7623" i="1"/>
  <c r="H7623" i="1" s="1"/>
  <c r="M7623" i="1" s="1"/>
  <c r="F7615" i="1"/>
  <c r="G7615" i="1"/>
  <c r="H7615" i="1" s="1"/>
  <c r="M7615" i="1" s="1"/>
  <c r="F7607" i="1"/>
  <c r="G7607" i="1"/>
  <c r="H7607" i="1" s="1"/>
  <c r="M7607" i="1" s="1"/>
  <c r="F7599" i="1"/>
  <c r="G7599" i="1"/>
  <c r="H7599" i="1" s="1"/>
  <c r="M7599" i="1" s="1"/>
  <c r="F7591" i="1"/>
  <c r="G7591" i="1"/>
  <c r="H7591" i="1" s="1"/>
  <c r="M7591" i="1" s="1"/>
  <c r="F7583" i="1"/>
  <c r="G7583" i="1"/>
  <c r="H7583" i="1" s="1"/>
  <c r="M7583" i="1" s="1"/>
  <c r="F7575" i="1"/>
  <c r="G7575" i="1"/>
  <c r="H7575" i="1" s="1"/>
  <c r="M7575" i="1" s="1"/>
  <c r="F7567" i="1"/>
  <c r="G7567" i="1"/>
  <c r="H7567" i="1" s="1"/>
  <c r="M7567" i="1" s="1"/>
  <c r="F7559" i="1"/>
  <c r="G7559" i="1"/>
  <c r="H7559" i="1" s="1"/>
  <c r="M7559" i="1" s="1"/>
  <c r="F7551" i="1"/>
  <c r="G7551" i="1"/>
  <c r="H7551" i="1" s="1"/>
  <c r="M7551" i="1" s="1"/>
  <c r="F7543" i="1"/>
  <c r="G7543" i="1"/>
  <c r="H7543" i="1" s="1"/>
  <c r="M7543" i="1" s="1"/>
  <c r="F7535" i="1"/>
  <c r="G7535" i="1"/>
  <c r="H7535" i="1" s="1"/>
  <c r="M7535" i="1" s="1"/>
  <c r="F7527" i="1"/>
  <c r="G7527" i="1"/>
  <c r="H7527" i="1" s="1"/>
  <c r="M7527" i="1" s="1"/>
  <c r="F7519" i="1"/>
  <c r="G7519" i="1"/>
  <c r="H7519" i="1" s="1"/>
  <c r="M7519" i="1" s="1"/>
  <c r="F7511" i="1"/>
  <c r="G7511" i="1"/>
  <c r="H7511" i="1" s="1"/>
  <c r="M7511" i="1" s="1"/>
  <c r="F7503" i="1"/>
  <c r="G7503" i="1"/>
  <c r="H7503" i="1" s="1"/>
  <c r="M7503" i="1" s="1"/>
  <c r="F7495" i="1"/>
  <c r="G7495" i="1"/>
  <c r="H7495" i="1" s="1"/>
  <c r="M7495" i="1" s="1"/>
  <c r="F7487" i="1"/>
  <c r="G7487" i="1"/>
  <c r="H7487" i="1" s="1"/>
  <c r="M7487" i="1" s="1"/>
  <c r="F7479" i="1"/>
  <c r="G7479" i="1"/>
  <c r="H7479" i="1" s="1"/>
  <c r="M7479" i="1" s="1"/>
  <c r="F7471" i="1"/>
  <c r="G7471" i="1"/>
  <c r="H7471" i="1" s="1"/>
  <c r="M7471" i="1" s="1"/>
  <c r="F7463" i="1"/>
  <c r="G7463" i="1"/>
  <c r="H7463" i="1" s="1"/>
  <c r="M7463" i="1" s="1"/>
  <c r="F7455" i="1"/>
  <c r="G7455" i="1"/>
  <c r="H7455" i="1" s="1"/>
  <c r="M7455" i="1" s="1"/>
  <c r="F7447" i="1"/>
  <c r="G7447" i="1"/>
  <c r="H7447" i="1" s="1"/>
  <c r="M7447" i="1" s="1"/>
  <c r="F7439" i="1"/>
  <c r="G7439" i="1"/>
  <c r="H7439" i="1" s="1"/>
  <c r="M7439" i="1" s="1"/>
  <c r="F7431" i="1"/>
  <c r="G7431" i="1"/>
  <c r="H7431" i="1" s="1"/>
  <c r="M7431" i="1" s="1"/>
  <c r="F7423" i="1"/>
  <c r="G7423" i="1"/>
  <c r="H7423" i="1" s="1"/>
  <c r="M7423" i="1" s="1"/>
  <c r="F7415" i="1"/>
  <c r="G7415" i="1"/>
  <c r="H7415" i="1" s="1"/>
  <c r="M7415" i="1" s="1"/>
  <c r="F7407" i="1"/>
  <c r="G7407" i="1"/>
  <c r="H7407" i="1" s="1"/>
  <c r="M7407" i="1" s="1"/>
  <c r="F7399" i="1"/>
  <c r="G7399" i="1"/>
  <c r="H7399" i="1" s="1"/>
  <c r="M7399" i="1" s="1"/>
  <c r="F7391" i="1"/>
  <c r="G7391" i="1"/>
  <c r="H7391" i="1" s="1"/>
  <c r="M7391" i="1" s="1"/>
  <c r="F7383" i="1"/>
  <c r="G7383" i="1"/>
  <c r="H7383" i="1" s="1"/>
  <c r="M7383" i="1" s="1"/>
  <c r="F7375" i="1"/>
  <c r="G7375" i="1"/>
  <c r="H7375" i="1" s="1"/>
  <c r="M7375" i="1" s="1"/>
  <c r="F7367" i="1"/>
  <c r="G7367" i="1"/>
  <c r="H7367" i="1" s="1"/>
  <c r="M7367" i="1" s="1"/>
  <c r="F7359" i="1"/>
  <c r="G7359" i="1"/>
  <c r="H7359" i="1" s="1"/>
  <c r="M7359" i="1" s="1"/>
  <c r="F7351" i="1"/>
  <c r="G7351" i="1"/>
  <c r="H7351" i="1" s="1"/>
  <c r="M7351" i="1" s="1"/>
  <c r="F7343" i="1"/>
  <c r="G7343" i="1"/>
  <c r="H7343" i="1" s="1"/>
  <c r="M7343" i="1" s="1"/>
  <c r="F7335" i="1"/>
  <c r="G7335" i="1"/>
  <c r="H7335" i="1" s="1"/>
  <c r="M7335" i="1" s="1"/>
  <c r="F7327" i="1"/>
  <c r="G7327" i="1"/>
  <c r="H7327" i="1" s="1"/>
  <c r="M7327" i="1" s="1"/>
  <c r="F7319" i="1"/>
  <c r="G7319" i="1"/>
  <c r="H7319" i="1" s="1"/>
  <c r="M7319" i="1" s="1"/>
  <c r="F7311" i="1"/>
  <c r="G7311" i="1"/>
  <c r="H7311" i="1" s="1"/>
  <c r="M7311" i="1" s="1"/>
  <c r="F7303" i="1"/>
  <c r="G7303" i="1"/>
  <c r="H7303" i="1" s="1"/>
  <c r="M7303" i="1" s="1"/>
  <c r="F7295" i="1"/>
  <c r="G7295" i="1"/>
  <c r="H7295" i="1" s="1"/>
  <c r="M7295" i="1" s="1"/>
  <c r="F7287" i="1"/>
  <c r="G7287" i="1"/>
  <c r="H7287" i="1" s="1"/>
  <c r="M7287" i="1" s="1"/>
  <c r="F7279" i="1"/>
  <c r="G7279" i="1"/>
  <c r="H7279" i="1" s="1"/>
  <c r="M7279" i="1" s="1"/>
  <c r="F7271" i="1"/>
  <c r="G7271" i="1"/>
  <c r="H7271" i="1" s="1"/>
  <c r="M7271" i="1" s="1"/>
  <c r="F7263" i="1"/>
  <c r="G7263" i="1"/>
  <c r="H7263" i="1" s="1"/>
  <c r="M7263" i="1" s="1"/>
  <c r="F7255" i="1"/>
  <c r="G7255" i="1"/>
  <c r="H7255" i="1" s="1"/>
  <c r="M7255" i="1" s="1"/>
  <c r="F7247" i="1"/>
  <c r="G7247" i="1"/>
  <c r="H7247" i="1" s="1"/>
  <c r="M7247" i="1" s="1"/>
  <c r="F7239" i="1"/>
  <c r="G7239" i="1"/>
  <c r="H7239" i="1" s="1"/>
  <c r="M7239" i="1" s="1"/>
  <c r="F7231" i="1"/>
  <c r="G7231" i="1"/>
  <c r="H7231" i="1" s="1"/>
  <c r="M7231" i="1" s="1"/>
  <c r="F7223" i="1"/>
  <c r="G7223" i="1"/>
  <c r="H7223" i="1" s="1"/>
  <c r="M7223" i="1" s="1"/>
  <c r="F7215" i="1"/>
  <c r="G7215" i="1"/>
  <c r="H7215" i="1" s="1"/>
  <c r="M7215" i="1" s="1"/>
  <c r="F7207" i="1"/>
  <c r="G7207" i="1"/>
  <c r="H7207" i="1" s="1"/>
  <c r="M7207" i="1" s="1"/>
  <c r="F7199" i="1"/>
  <c r="G7199" i="1"/>
  <c r="H7199" i="1" s="1"/>
  <c r="M7199" i="1" s="1"/>
  <c r="F7191" i="1"/>
  <c r="G7191" i="1"/>
  <c r="H7191" i="1" s="1"/>
  <c r="M7191" i="1" s="1"/>
  <c r="F7183" i="1"/>
  <c r="G7183" i="1"/>
  <c r="H7183" i="1" s="1"/>
  <c r="M7183" i="1" s="1"/>
  <c r="F7175" i="1"/>
  <c r="G7175" i="1"/>
  <c r="H7175" i="1" s="1"/>
  <c r="M7175" i="1" s="1"/>
  <c r="F7167" i="1"/>
  <c r="G7167" i="1"/>
  <c r="H7167" i="1" s="1"/>
  <c r="M7167" i="1" s="1"/>
  <c r="F7159" i="1"/>
  <c r="G7159" i="1"/>
  <c r="H7159" i="1" s="1"/>
  <c r="M7159" i="1" s="1"/>
  <c r="F7151" i="1"/>
  <c r="G7151" i="1"/>
  <c r="H7151" i="1" s="1"/>
  <c r="M7151" i="1" s="1"/>
  <c r="F7143" i="1"/>
  <c r="G7143" i="1"/>
  <c r="H7143" i="1" s="1"/>
  <c r="M7143" i="1" s="1"/>
  <c r="F7135" i="1"/>
  <c r="G7135" i="1"/>
  <c r="H7135" i="1" s="1"/>
  <c r="M7135" i="1" s="1"/>
  <c r="F7127" i="1"/>
  <c r="G7127" i="1"/>
  <c r="H7127" i="1" s="1"/>
  <c r="M7127" i="1" s="1"/>
  <c r="F7119" i="1"/>
  <c r="G7119" i="1"/>
  <c r="H7119" i="1" s="1"/>
  <c r="M7119" i="1" s="1"/>
  <c r="F7111" i="1"/>
  <c r="G7111" i="1"/>
  <c r="H7111" i="1" s="1"/>
  <c r="M7111" i="1" s="1"/>
  <c r="F7103" i="1"/>
  <c r="G7103" i="1"/>
  <c r="H7103" i="1" s="1"/>
  <c r="M7103" i="1" s="1"/>
  <c r="F7095" i="1"/>
  <c r="G7095" i="1"/>
  <c r="H7095" i="1" s="1"/>
  <c r="M7095" i="1" s="1"/>
  <c r="F7087" i="1"/>
  <c r="G7087" i="1"/>
  <c r="H7087" i="1" s="1"/>
  <c r="M7087" i="1" s="1"/>
  <c r="F7079" i="1"/>
  <c r="G7079" i="1"/>
  <c r="H7079" i="1" s="1"/>
  <c r="M7079" i="1" s="1"/>
  <c r="F7071" i="1"/>
  <c r="G7071" i="1"/>
  <c r="H7071" i="1" s="1"/>
  <c r="M7071" i="1" s="1"/>
  <c r="F7063" i="1"/>
  <c r="G7063" i="1"/>
  <c r="H7063" i="1" s="1"/>
  <c r="M7063" i="1" s="1"/>
  <c r="F7055" i="1"/>
  <c r="G7055" i="1"/>
  <c r="H7055" i="1" s="1"/>
  <c r="M7055" i="1" s="1"/>
  <c r="F7047" i="1"/>
  <c r="G7047" i="1"/>
  <c r="H7047" i="1" s="1"/>
  <c r="M7047" i="1" s="1"/>
  <c r="F7039" i="1"/>
  <c r="G7039" i="1"/>
  <c r="H7039" i="1" s="1"/>
  <c r="M7039" i="1" s="1"/>
  <c r="F7031" i="1"/>
  <c r="G7031" i="1"/>
  <c r="H7031" i="1" s="1"/>
  <c r="M7031" i="1" s="1"/>
  <c r="F7023" i="1"/>
  <c r="G7023" i="1"/>
  <c r="H7023" i="1" s="1"/>
  <c r="M7023" i="1" s="1"/>
  <c r="F7015" i="1"/>
  <c r="G7015" i="1"/>
  <c r="H7015" i="1" s="1"/>
  <c r="M7015" i="1" s="1"/>
  <c r="F7007" i="1"/>
  <c r="G7007" i="1"/>
  <c r="H7007" i="1" s="1"/>
  <c r="M7007" i="1" s="1"/>
  <c r="F6999" i="1"/>
  <c r="G6999" i="1"/>
  <c r="H6999" i="1" s="1"/>
  <c r="M6999" i="1" s="1"/>
  <c r="F6991" i="1"/>
  <c r="G6991" i="1"/>
  <c r="H6991" i="1" s="1"/>
  <c r="M6991" i="1" s="1"/>
  <c r="F6983" i="1"/>
  <c r="G6983" i="1"/>
  <c r="H6983" i="1" s="1"/>
  <c r="M6983" i="1" s="1"/>
  <c r="F6975" i="1"/>
  <c r="G6975" i="1"/>
  <c r="H6975" i="1" s="1"/>
  <c r="M6975" i="1" s="1"/>
  <c r="F6967" i="1"/>
  <c r="G6967" i="1"/>
  <c r="H6967" i="1" s="1"/>
  <c r="M6967" i="1" s="1"/>
  <c r="F6959" i="1"/>
  <c r="G6959" i="1"/>
  <c r="H6959" i="1" s="1"/>
  <c r="M6959" i="1" s="1"/>
  <c r="F6951" i="1"/>
  <c r="G6951" i="1"/>
  <c r="H6951" i="1" s="1"/>
  <c r="M6951" i="1" s="1"/>
  <c r="F6943" i="1"/>
  <c r="G6943" i="1"/>
  <c r="H6943" i="1" s="1"/>
  <c r="M6943" i="1" s="1"/>
  <c r="F6935" i="1"/>
  <c r="G6935" i="1"/>
  <c r="H6935" i="1" s="1"/>
  <c r="M6935" i="1" s="1"/>
  <c r="F6927" i="1"/>
  <c r="G6927" i="1"/>
  <c r="H6927" i="1" s="1"/>
  <c r="M6927" i="1" s="1"/>
  <c r="F6919" i="1"/>
  <c r="G6919" i="1"/>
  <c r="H6919" i="1" s="1"/>
  <c r="M6919" i="1" s="1"/>
  <c r="F6911" i="1"/>
  <c r="G6911" i="1"/>
  <c r="H6911" i="1" s="1"/>
  <c r="M6911" i="1" s="1"/>
  <c r="F6903" i="1"/>
  <c r="G6903" i="1"/>
  <c r="H6903" i="1" s="1"/>
  <c r="M6903" i="1" s="1"/>
  <c r="F6895" i="1"/>
  <c r="G6895" i="1"/>
  <c r="H6895" i="1" s="1"/>
  <c r="M6895" i="1" s="1"/>
  <c r="F6887" i="1"/>
  <c r="G6887" i="1"/>
  <c r="H6887" i="1" s="1"/>
  <c r="M6887" i="1" s="1"/>
  <c r="F6879" i="1"/>
  <c r="G6879" i="1"/>
  <c r="H6879" i="1" s="1"/>
  <c r="M6879" i="1" s="1"/>
  <c r="F6871" i="1"/>
  <c r="G6871" i="1"/>
  <c r="H6871" i="1" s="1"/>
  <c r="M6871" i="1" s="1"/>
  <c r="F6863" i="1"/>
  <c r="G6863" i="1"/>
  <c r="H6863" i="1" s="1"/>
  <c r="M6863" i="1" s="1"/>
  <c r="F6855" i="1"/>
  <c r="G6855" i="1"/>
  <c r="H6855" i="1" s="1"/>
  <c r="M6855" i="1" s="1"/>
  <c r="F6847" i="1"/>
  <c r="G6847" i="1"/>
  <c r="H6847" i="1" s="1"/>
  <c r="M6847" i="1" s="1"/>
  <c r="F6839" i="1"/>
  <c r="G6839" i="1"/>
  <c r="H6839" i="1" s="1"/>
  <c r="M6839" i="1" s="1"/>
  <c r="F6831" i="1"/>
  <c r="G6831" i="1"/>
  <c r="H6831" i="1" s="1"/>
  <c r="M6831" i="1" s="1"/>
  <c r="F6823" i="1"/>
  <c r="G6823" i="1"/>
  <c r="H6823" i="1" s="1"/>
  <c r="M6823" i="1" s="1"/>
  <c r="F6815" i="1"/>
  <c r="G6815" i="1"/>
  <c r="H6815" i="1" s="1"/>
  <c r="M6815" i="1" s="1"/>
  <c r="F6807" i="1"/>
  <c r="G6807" i="1"/>
  <c r="H6807" i="1" s="1"/>
  <c r="M6807" i="1" s="1"/>
  <c r="F6799" i="1"/>
  <c r="G6799" i="1"/>
  <c r="H6799" i="1" s="1"/>
  <c r="M6799" i="1" s="1"/>
  <c r="F6791" i="1"/>
  <c r="G6791" i="1"/>
  <c r="H6791" i="1" s="1"/>
  <c r="M6791" i="1" s="1"/>
  <c r="F6783" i="1"/>
  <c r="G6783" i="1"/>
  <c r="H6783" i="1" s="1"/>
  <c r="M6783" i="1" s="1"/>
  <c r="F6775" i="1"/>
  <c r="G6775" i="1"/>
  <c r="H6775" i="1" s="1"/>
  <c r="M6775" i="1" s="1"/>
  <c r="F6767" i="1"/>
  <c r="G6767" i="1"/>
  <c r="H6767" i="1" s="1"/>
  <c r="M6767" i="1" s="1"/>
  <c r="F6759" i="1"/>
  <c r="G6759" i="1"/>
  <c r="H6759" i="1" s="1"/>
  <c r="M6759" i="1" s="1"/>
  <c r="F6751" i="1"/>
  <c r="G6751" i="1"/>
  <c r="H6751" i="1" s="1"/>
  <c r="M6751" i="1" s="1"/>
  <c r="F6743" i="1"/>
  <c r="G6743" i="1"/>
  <c r="H6743" i="1" s="1"/>
  <c r="M6743" i="1" s="1"/>
  <c r="F6735" i="1"/>
  <c r="G6735" i="1"/>
  <c r="H6735" i="1" s="1"/>
  <c r="M6735" i="1" s="1"/>
  <c r="F6727" i="1"/>
  <c r="G6727" i="1"/>
  <c r="H6727" i="1" s="1"/>
  <c r="M6727" i="1" s="1"/>
  <c r="F6719" i="1"/>
  <c r="G6719" i="1"/>
  <c r="H6719" i="1" s="1"/>
  <c r="M6719" i="1" s="1"/>
  <c r="F6711" i="1"/>
  <c r="G6711" i="1"/>
  <c r="H6711" i="1" s="1"/>
  <c r="M6711" i="1" s="1"/>
  <c r="F6703" i="1"/>
  <c r="G6703" i="1"/>
  <c r="H6703" i="1" s="1"/>
  <c r="M6703" i="1" s="1"/>
  <c r="F6695" i="1"/>
  <c r="G6695" i="1"/>
  <c r="H6695" i="1" s="1"/>
  <c r="M6695" i="1" s="1"/>
  <c r="F6687" i="1"/>
  <c r="G6687" i="1"/>
  <c r="H6687" i="1" s="1"/>
  <c r="M6687" i="1" s="1"/>
  <c r="F6679" i="1"/>
  <c r="G6679" i="1"/>
  <c r="H6679" i="1" s="1"/>
  <c r="M6679" i="1" s="1"/>
  <c r="F6671" i="1"/>
  <c r="G6671" i="1"/>
  <c r="H6671" i="1" s="1"/>
  <c r="M6671" i="1" s="1"/>
  <c r="F6663" i="1"/>
  <c r="G6663" i="1"/>
  <c r="H6663" i="1" s="1"/>
  <c r="M6663" i="1" s="1"/>
  <c r="F6655" i="1"/>
  <c r="G6655" i="1"/>
  <c r="H6655" i="1" s="1"/>
  <c r="M6655" i="1" s="1"/>
  <c r="F6647" i="1"/>
  <c r="G6647" i="1"/>
  <c r="H6647" i="1" s="1"/>
  <c r="M6647" i="1" s="1"/>
  <c r="F6639" i="1"/>
  <c r="G6639" i="1"/>
  <c r="H6639" i="1" s="1"/>
  <c r="M6639" i="1" s="1"/>
  <c r="F6631" i="1"/>
  <c r="G6631" i="1"/>
  <c r="H6631" i="1" s="1"/>
  <c r="M6631" i="1" s="1"/>
  <c r="F6623" i="1"/>
  <c r="G6623" i="1"/>
  <c r="H6623" i="1" s="1"/>
  <c r="M6623" i="1" s="1"/>
  <c r="F6615" i="1"/>
  <c r="G6615" i="1"/>
  <c r="H6615" i="1" s="1"/>
  <c r="M6615" i="1" s="1"/>
  <c r="F6607" i="1"/>
  <c r="G6607" i="1"/>
  <c r="H6607" i="1" s="1"/>
  <c r="M6607" i="1" s="1"/>
  <c r="F6599" i="1"/>
  <c r="G6599" i="1"/>
  <c r="H6599" i="1" s="1"/>
  <c r="M6599" i="1" s="1"/>
  <c r="F6591" i="1"/>
  <c r="G6591" i="1"/>
  <c r="H6591" i="1" s="1"/>
  <c r="M6591" i="1" s="1"/>
  <c r="F6583" i="1"/>
  <c r="G6583" i="1"/>
  <c r="H6583" i="1" s="1"/>
  <c r="M6583" i="1" s="1"/>
  <c r="F6575" i="1"/>
  <c r="G6575" i="1"/>
  <c r="H6575" i="1" s="1"/>
  <c r="M6575" i="1" s="1"/>
  <c r="F6567" i="1"/>
  <c r="G6567" i="1"/>
  <c r="H6567" i="1" s="1"/>
  <c r="M6567" i="1" s="1"/>
  <c r="F6559" i="1"/>
  <c r="G6559" i="1"/>
  <c r="H6559" i="1" s="1"/>
  <c r="M6559" i="1" s="1"/>
  <c r="F6551" i="1"/>
  <c r="G6551" i="1"/>
  <c r="H6551" i="1" s="1"/>
  <c r="M6551" i="1" s="1"/>
  <c r="F6543" i="1"/>
  <c r="G6543" i="1"/>
  <c r="H6543" i="1" s="1"/>
  <c r="M6543" i="1" s="1"/>
  <c r="F6535" i="1"/>
  <c r="G6535" i="1"/>
  <c r="H6535" i="1" s="1"/>
  <c r="M6535" i="1" s="1"/>
  <c r="F6527" i="1"/>
  <c r="G6527" i="1"/>
  <c r="H6527" i="1" s="1"/>
  <c r="M6527" i="1" s="1"/>
  <c r="F6519" i="1"/>
  <c r="G6519" i="1"/>
  <c r="H6519" i="1" s="1"/>
  <c r="M6519" i="1" s="1"/>
  <c r="F6511" i="1"/>
  <c r="G6511" i="1"/>
  <c r="H6511" i="1" s="1"/>
  <c r="M6511" i="1" s="1"/>
  <c r="F6503" i="1"/>
  <c r="G6503" i="1"/>
  <c r="H6503" i="1" s="1"/>
  <c r="M6503" i="1" s="1"/>
  <c r="F6495" i="1"/>
  <c r="G6495" i="1"/>
  <c r="H6495" i="1" s="1"/>
  <c r="M6495" i="1" s="1"/>
  <c r="F6487" i="1"/>
  <c r="G6487" i="1"/>
  <c r="H6487" i="1" s="1"/>
  <c r="M6487" i="1" s="1"/>
  <c r="F6479" i="1"/>
  <c r="G6479" i="1"/>
  <c r="H6479" i="1" s="1"/>
  <c r="M6479" i="1" s="1"/>
  <c r="F6471" i="1"/>
  <c r="G6471" i="1"/>
  <c r="H6471" i="1" s="1"/>
  <c r="M6471" i="1" s="1"/>
  <c r="F6463" i="1"/>
  <c r="G6463" i="1"/>
  <c r="H6463" i="1" s="1"/>
  <c r="M6463" i="1" s="1"/>
  <c r="F6455" i="1"/>
  <c r="G6455" i="1"/>
  <c r="H6455" i="1" s="1"/>
  <c r="M6455" i="1" s="1"/>
  <c r="F6447" i="1"/>
  <c r="G6447" i="1"/>
  <c r="H6447" i="1" s="1"/>
  <c r="M6447" i="1" s="1"/>
  <c r="F6439" i="1"/>
  <c r="G6439" i="1"/>
  <c r="H6439" i="1" s="1"/>
  <c r="M6439" i="1" s="1"/>
  <c r="F6431" i="1"/>
  <c r="G6431" i="1"/>
  <c r="H6431" i="1" s="1"/>
  <c r="M6431" i="1" s="1"/>
  <c r="F6423" i="1"/>
  <c r="G6423" i="1"/>
  <c r="H6423" i="1" s="1"/>
  <c r="M6423" i="1" s="1"/>
  <c r="F6415" i="1"/>
  <c r="G6415" i="1"/>
  <c r="H6415" i="1" s="1"/>
  <c r="M6415" i="1" s="1"/>
  <c r="F6407" i="1"/>
  <c r="G6407" i="1"/>
  <c r="H6407" i="1" s="1"/>
  <c r="M6407" i="1" s="1"/>
  <c r="F6399" i="1"/>
  <c r="G6399" i="1"/>
  <c r="H6399" i="1" s="1"/>
  <c r="M6399" i="1" s="1"/>
  <c r="F6391" i="1"/>
  <c r="G6391" i="1"/>
  <c r="H6391" i="1" s="1"/>
  <c r="M6391" i="1" s="1"/>
  <c r="F6383" i="1"/>
  <c r="G6383" i="1"/>
  <c r="H6383" i="1" s="1"/>
  <c r="M6383" i="1" s="1"/>
  <c r="F6375" i="1"/>
  <c r="G6375" i="1"/>
  <c r="H6375" i="1" s="1"/>
  <c r="M6375" i="1" s="1"/>
  <c r="F6367" i="1"/>
  <c r="G6367" i="1"/>
  <c r="H6367" i="1" s="1"/>
  <c r="M6367" i="1" s="1"/>
  <c r="F6359" i="1"/>
  <c r="G6359" i="1"/>
  <c r="H6359" i="1" s="1"/>
  <c r="M6359" i="1" s="1"/>
  <c r="F6351" i="1"/>
  <c r="G6351" i="1"/>
  <c r="H6351" i="1" s="1"/>
  <c r="M6351" i="1" s="1"/>
  <c r="F6343" i="1"/>
  <c r="G6343" i="1"/>
  <c r="H6343" i="1" s="1"/>
  <c r="M6343" i="1" s="1"/>
  <c r="F6335" i="1"/>
  <c r="G6335" i="1"/>
  <c r="H6335" i="1" s="1"/>
  <c r="M6335" i="1" s="1"/>
  <c r="F6327" i="1"/>
  <c r="G6327" i="1"/>
  <c r="H6327" i="1" s="1"/>
  <c r="M6327" i="1" s="1"/>
  <c r="F6319" i="1"/>
  <c r="G6319" i="1"/>
  <c r="H6319" i="1" s="1"/>
  <c r="M6319" i="1" s="1"/>
  <c r="F6311" i="1"/>
  <c r="G6311" i="1"/>
  <c r="H6311" i="1" s="1"/>
  <c r="M6311" i="1" s="1"/>
  <c r="F6303" i="1"/>
  <c r="G6303" i="1"/>
  <c r="H6303" i="1" s="1"/>
  <c r="M6303" i="1" s="1"/>
  <c r="F6295" i="1"/>
  <c r="G6295" i="1"/>
  <c r="H6295" i="1" s="1"/>
  <c r="M6295" i="1" s="1"/>
  <c r="F6287" i="1"/>
  <c r="G6287" i="1"/>
  <c r="H6287" i="1" s="1"/>
  <c r="M6287" i="1" s="1"/>
  <c r="F6279" i="1"/>
  <c r="G6279" i="1"/>
  <c r="H6279" i="1" s="1"/>
  <c r="M6279" i="1" s="1"/>
  <c r="F6271" i="1"/>
  <c r="G6271" i="1"/>
  <c r="H6271" i="1" s="1"/>
  <c r="M6271" i="1" s="1"/>
  <c r="F6263" i="1"/>
  <c r="G6263" i="1"/>
  <c r="H6263" i="1" s="1"/>
  <c r="M6263" i="1" s="1"/>
  <c r="F6255" i="1"/>
  <c r="G6255" i="1"/>
  <c r="H6255" i="1" s="1"/>
  <c r="M6255" i="1" s="1"/>
  <c r="F6247" i="1"/>
  <c r="G6247" i="1"/>
  <c r="H6247" i="1" s="1"/>
  <c r="M6247" i="1" s="1"/>
  <c r="F6239" i="1"/>
  <c r="G6239" i="1"/>
  <c r="H6239" i="1" s="1"/>
  <c r="M6239" i="1" s="1"/>
  <c r="F6231" i="1"/>
  <c r="G6231" i="1"/>
  <c r="H6231" i="1" s="1"/>
  <c r="M6231" i="1" s="1"/>
  <c r="F6223" i="1"/>
  <c r="G6223" i="1"/>
  <c r="H6223" i="1" s="1"/>
  <c r="M6223" i="1" s="1"/>
  <c r="F6215" i="1"/>
  <c r="G6215" i="1"/>
  <c r="H6215" i="1" s="1"/>
  <c r="M6215" i="1" s="1"/>
  <c r="F6207" i="1"/>
  <c r="G6207" i="1"/>
  <c r="H6207" i="1" s="1"/>
  <c r="M6207" i="1" s="1"/>
  <c r="F6199" i="1"/>
  <c r="G6199" i="1"/>
  <c r="H6199" i="1" s="1"/>
  <c r="M6199" i="1" s="1"/>
  <c r="F6191" i="1"/>
  <c r="G6191" i="1"/>
  <c r="H6191" i="1" s="1"/>
  <c r="M6191" i="1" s="1"/>
  <c r="F6183" i="1"/>
  <c r="G6183" i="1"/>
  <c r="H6183" i="1" s="1"/>
  <c r="M6183" i="1" s="1"/>
  <c r="F6175" i="1"/>
  <c r="G6175" i="1"/>
  <c r="H6175" i="1" s="1"/>
  <c r="M6175" i="1" s="1"/>
  <c r="F6167" i="1"/>
  <c r="G6167" i="1"/>
  <c r="H6167" i="1" s="1"/>
  <c r="M6167" i="1" s="1"/>
  <c r="F6159" i="1"/>
  <c r="G6159" i="1"/>
  <c r="H6159" i="1" s="1"/>
  <c r="M6159" i="1" s="1"/>
  <c r="F6151" i="1"/>
  <c r="G6151" i="1"/>
  <c r="H6151" i="1" s="1"/>
  <c r="M6151" i="1" s="1"/>
  <c r="F6143" i="1"/>
  <c r="G6143" i="1"/>
  <c r="H6143" i="1" s="1"/>
  <c r="M6143" i="1" s="1"/>
  <c r="F6135" i="1"/>
  <c r="G6135" i="1"/>
  <c r="H6135" i="1" s="1"/>
  <c r="M6135" i="1" s="1"/>
  <c r="F6127" i="1"/>
  <c r="G6127" i="1"/>
  <c r="H6127" i="1" s="1"/>
  <c r="M6127" i="1" s="1"/>
  <c r="F6119" i="1"/>
  <c r="G6119" i="1"/>
  <c r="H6119" i="1" s="1"/>
  <c r="M6119" i="1" s="1"/>
  <c r="F6111" i="1"/>
  <c r="G6111" i="1"/>
  <c r="H6111" i="1" s="1"/>
  <c r="M6111" i="1" s="1"/>
  <c r="F6103" i="1"/>
  <c r="G6103" i="1"/>
  <c r="H6103" i="1" s="1"/>
  <c r="M6103" i="1" s="1"/>
  <c r="F6095" i="1"/>
  <c r="G6095" i="1"/>
  <c r="H6095" i="1" s="1"/>
  <c r="M6095" i="1" s="1"/>
  <c r="F6087" i="1"/>
  <c r="G6087" i="1"/>
  <c r="H6087" i="1" s="1"/>
  <c r="M6087" i="1" s="1"/>
  <c r="F6079" i="1"/>
  <c r="G6079" i="1"/>
  <c r="H6079" i="1" s="1"/>
  <c r="M6079" i="1" s="1"/>
  <c r="F6071" i="1"/>
  <c r="G6071" i="1"/>
  <c r="H6071" i="1" s="1"/>
  <c r="M6071" i="1" s="1"/>
  <c r="F6063" i="1"/>
  <c r="G6063" i="1"/>
  <c r="H6063" i="1" s="1"/>
  <c r="M6063" i="1" s="1"/>
  <c r="F6055" i="1"/>
  <c r="G6055" i="1"/>
  <c r="H6055" i="1" s="1"/>
  <c r="M6055" i="1" s="1"/>
  <c r="F6047" i="1"/>
  <c r="G6047" i="1"/>
  <c r="H6047" i="1" s="1"/>
  <c r="M6047" i="1" s="1"/>
  <c r="F6039" i="1"/>
  <c r="G6039" i="1"/>
  <c r="H6039" i="1" s="1"/>
  <c r="M6039" i="1" s="1"/>
  <c r="F6031" i="1"/>
  <c r="G6031" i="1"/>
  <c r="H6031" i="1" s="1"/>
  <c r="M6031" i="1" s="1"/>
  <c r="F6023" i="1"/>
  <c r="G6023" i="1"/>
  <c r="H6023" i="1" s="1"/>
  <c r="M6023" i="1" s="1"/>
  <c r="F6015" i="1"/>
  <c r="G6015" i="1"/>
  <c r="H6015" i="1" s="1"/>
  <c r="M6015" i="1" s="1"/>
  <c r="F6007" i="1"/>
  <c r="G6007" i="1"/>
  <c r="H6007" i="1" s="1"/>
  <c r="M6007" i="1" s="1"/>
  <c r="F5999" i="1"/>
  <c r="G5999" i="1"/>
  <c r="H5999" i="1" s="1"/>
  <c r="M5999" i="1" s="1"/>
  <c r="F5991" i="1"/>
  <c r="G5991" i="1"/>
  <c r="H5991" i="1" s="1"/>
  <c r="M5991" i="1" s="1"/>
  <c r="F5983" i="1"/>
  <c r="G5983" i="1"/>
  <c r="H5983" i="1" s="1"/>
  <c r="M5983" i="1" s="1"/>
  <c r="F5975" i="1"/>
  <c r="G5975" i="1"/>
  <c r="H5975" i="1" s="1"/>
  <c r="M5975" i="1" s="1"/>
  <c r="F5967" i="1"/>
  <c r="G5967" i="1"/>
  <c r="H5967" i="1" s="1"/>
  <c r="M5967" i="1" s="1"/>
  <c r="F5959" i="1"/>
  <c r="G5959" i="1"/>
  <c r="H5959" i="1" s="1"/>
  <c r="M5959" i="1" s="1"/>
  <c r="F5951" i="1"/>
  <c r="G5951" i="1"/>
  <c r="H5951" i="1" s="1"/>
  <c r="M5951" i="1" s="1"/>
  <c r="F5943" i="1"/>
  <c r="G5943" i="1"/>
  <c r="H5943" i="1" s="1"/>
  <c r="M5943" i="1" s="1"/>
  <c r="F5935" i="1"/>
  <c r="G5935" i="1"/>
  <c r="H5935" i="1" s="1"/>
  <c r="M5935" i="1" s="1"/>
  <c r="F5927" i="1"/>
  <c r="G5927" i="1"/>
  <c r="H5927" i="1" s="1"/>
  <c r="M5927" i="1" s="1"/>
  <c r="F5919" i="1"/>
  <c r="G5919" i="1"/>
  <c r="H5919" i="1" s="1"/>
  <c r="M5919" i="1" s="1"/>
  <c r="F5911" i="1"/>
  <c r="G5911" i="1"/>
  <c r="H5911" i="1" s="1"/>
  <c r="M5911" i="1" s="1"/>
  <c r="F5903" i="1"/>
  <c r="G5903" i="1"/>
  <c r="H5903" i="1" s="1"/>
  <c r="M5903" i="1" s="1"/>
  <c r="F5895" i="1"/>
  <c r="G5895" i="1"/>
  <c r="H5895" i="1" s="1"/>
  <c r="M5895" i="1" s="1"/>
  <c r="F5887" i="1"/>
  <c r="G5887" i="1"/>
  <c r="H5887" i="1" s="1"/>
  <c r="M5887" i="1" s="1"/>
  <c r="F5879" i="1"/>
  <c r="G5879" i="1"/>
  <c r="H5879" i="1" s="1"/>
  <c r="M5879" i="1" s="1"/>
  <c r="F5871" i="1"/>
  <c r="G5871" i="1"/>
  <c r="H5871" i="1" s="1"/>
  <c r="M5871" i="1" s="1"/>
  <c r="F5863" i="1"/>
  <c r="G5863" i="1"/>
  <c r="H5863" i="1" s="1"/>
  <c r="M5863" i="1" s="1"/>
  <c r="F5855" i="1"/>
  <c r="G5855" i="1"/>
  <c r="H5855" i="1" s="1"/>
  <c r="M5855" i="1" s="1"/>
  <c r="F5847" i="1"/>
  <c r="G5847" i="1"/>
  <c r="H5847" i="1" s="1"/>
  <c r="M5847" i="1" s="1"/>
  <c r="F5839" i="1"/>
  <c r="G5839" i="1"/>
  <c r="H5839" i="1" s="1"/>
  <c r="M5839" i="1" s="1"/>
  <c r="F5831" i="1"/>
  <c r="G5831" i="1"/>
  <c r="H5831" i="1" s="1"/>
  <c r="M5831" i="1" s="1"/>
  <c r="F5823" i="1"/>
  <c r="G5823" i="1"/>
  <c r="H5823" i="1" s="1"/>
  <c r="M5823" i="1" s="1"/>
  <c r="F5815" i="1"/>
  <c r="G5815" i="1"/>
  <c r="H5815" i="1" s="1"/>
  <c r="M5815" i="1" s="1"/>
  <c r="F5807" i="1"/>
  <c r="G5807" i="1"/>
  <c r="H5807" i="1" s="1"/>
  <c r="M5807" i="1" s="1"/>
  <c r="F5799" i="1"/>
  <c r="G5799" i="1"/>
  <c r="H5799" i="1" s="1"/>
  <c r="M5799" i="1" s="1"/>
  <c r="F5791" i="1"/>
  <c r="G5791" i="1"/>
  <c r="H5791" i="1" s="1"/>
  <c r="M5791" i="1" s="1"/>
  <c r="F5783" i="1"/>
  <c r="G5783" i="1"/>
  <c r="H5783" i="1" s="1"/>
  <c r="M5783" i="1" s="1"/>
  <c r="F5775" i="1"/>
  <c r="G5775" i="1"/>
  <c r="H5775" i="1" s="1"/>
  <c r="M5775" i="1" s="1"/>
  <c r="F5767" i="1"/>
  <c r="G5767" i="1"/>
  <c r="H5767" i="1" s="1"/>
  <c r="M5767" i="1" s="1"/>
  <c r="F5759" i="1"/>
  <c r="G5759" i="1"/>
  <c r="H5759" i="1" s="1"/>
  <c r="M5759" i="1" s="1"/>
  <c r="F5751" i="1"/>
  <c r="G5751" i="1"/>
  <c r="H5751" i="1" s="1"/>
  <c r="M5751" i="1" s="1"/>
  <c r="F5743" i="1"/>
  <c r="G5743" i="1"/>
  <c r="H5743" i="1" s="1"/>
  <c r="M5743" i="1" s="1"/>
  <c r="F5735" i="1"/>
  <c r="G5735" i="1"/>
  <c r="H5735" i="1" s="1"/>
  <c r="M5735" i="1" s="1"/>
  <c r="F5727" i="1"/>
  <c r="G5727" i="1"/>
  <c r="H5727" i="1" s="1"/>
  <c r="M5727" i="1" s="1"/>
  <c r="F5719" i="1"/>
  <c r="G5719" i="1"/>
  <c r="H5719" i="1" s="1"/>
  <c r="M5719" i="1" s="1"/>
  <c r="F5711" i="1"/>
  <c r="G5711" i="1"/>
  <c r="H5711" i="1" s="1"/>
  <c r="M5711" i="1" s="1"/>
  <c r="F5703" i="1"/>
  <c r="G5703" i="1"/>
  <c r="H5703" i="1" s="1"/>
  <c r="M5703" i="1" s="1"/>
  <c r="F5695" i="1"/>
  <c r="G5695" i="1"/>
  <c r="H5695" i="1" s="1"/>
  <c r="M5695" i="1" s="1"/>
  <c r="F5687" i="1"/>
  <c r="G5687" i="1"/>
  <c r="H5687" i="1" s="1"/>
  <c r="M5687" i="1" s="1"/>
  <c r="F5679" i="1"/>
  <c r="G5679" i="1"/>
  <c r="H5679" i="1" s="1"/>
  <c r="M5679" i="1" s="1"/>
  <c r="F5671" i="1"/>
  <c r="G5671" i="1"/>
  <c r="H5671" i="1" s="1"/>
  <c r="M5671" i="1" s="1"/>
  <c r="F5663" i="1"/>
  <c r="G5663" i="1"/>
  <c r="H5663" i="1" s="1"/>
  <c r="M5663" i="1" s="1"/>
  <c r="F5655" i="1"/>
  <c r="G5655" i="1"/>
  <c r="H5655" i="1" s="1"/>
  <c r="M5655" i="1" s="1"/>
  <c r="F5647" i="1"/>
  <c r="G5647" i="1"/>
  <c r="H5647" i="1" s="1"/>
  <c r="M5647" i="1" s="1"/>
  <c r="F5639" i="1"/>
  <c r="G5639" i="1"/>
  <c r="H5639" i="1" s="1"/>
  <c r="M5639" i="1" s="1"/>
  <c r="F5631" i="1"/>
  <c r="G5631" i="1"/>
  <c r="H5631" i="1" s="1"/>
  <c r="M5631" i="1" s="1"/>
  <c r="F5623" i="1"/>
  <c r="G5623" i="1"/>
  <c r="H5623" i="1" s="1"/>
  <c r="M5623" i="1" s="1"/>
  <c r="F5615" i="1"/>
  <c r="G5615" i="1"/>
  <c r="H5615" i="1" s="1"/>
  <c r="M5615" i="1" s="1"/>
  <c r="F5607" i="1"/>
  <c r="G5607" i="1"/>
  <c r="H5607" i="1" s="1"/>
  <c r="M5607" i="1" s="1"/>
  <c r="F5599" i="1"/>
  <c r="G5599" i="1"/>
  <c r="H5599" i="1" s="1"/>
  <c r="M5599" i="1" s="1"/>
  <c r="F5591" i="1"/>
  <c r="G5591" i="1"/>
  <c r="H5591" i="1" s="1"/>
  <c r="M5591" i="1" s="1"/>
  <c r="F5583" i="1"/>
  <c r="G5583" i="1"/>
  <c r="H5583" i="1" s="1"/>
  <c r="M5583" i="1" s="1"/>
  <c r="F5575" i="1"/>
  <c r="G5575" i="1"/>
  <c r="H5575" i="1" s="1"/>
  <c r="M5575" i="1" s="1"/>
  <c r="F5567" i="1"/>
  <c r="G5567" i="1"/>
  <c r="H5567" i="1" s="1"/>
  <c r="M5567" i="1" s="1"/>
  <c r="F5559" i="1"/>
  <c r="G5559" i="1"/>
  <c r="H5559" i="1" s="1"/>
  <c r="M5559" i="1" s="1"/>
  <c r="F5551" i="1"/>
  <c r="G5551" i="1"/>
  <c r="H5551" i="1" s="1"/>
  <c r="M5551" i="1" s="1"/>
  <c r="F5543" i="1"/>
  <c r="G5543" i="1"/>
  <c r="H5543" i="1" s="1"/>
  <c r="M5543" i="1" s="1"/>
  <c r="F5535" i="1"/>
  <c r="G5535" i="1"/>
  <c r="H5535" i="1" s="1"/>
  <c r="M5535" i="1" s="1"/>
  <c r="F5527" i="1"/>
  <c r="G5527" i="1"/>
  <c r="H5527" i="1" s="1"/>
  <c r="M5527" i="1" s="1"/>
  <c r="F5519" i="1"/>
  <c r="G5519" i="1"/>
  <c r="H5519" i="1" s="1"/>
  <c r="M5519" i="1" s="1"/>
  <c r="F5511" i="1"/>
  <c r="G5511" i="1"/>
  <c r="H5511" i="1" s="1"/>
  <c r="M5511" i="1" s="1"/>
  <c r="F5503" i="1"/>
  <c r="G5503" i="1"/>
  <c r="H5503" i="1" s="1"/>
  <c r="M5503" i="1" s="1"/>
  <c r="F5495" i="1"/>
  <c r="G5495" i="1"/>
  <c r="H5495" i="1" s="1"/>
  <c r="M5495" i="1" s="1"/>
  <c r="F5487" i="1"/>
  <c r="G5487" i="1"/>
  <c r="H5487" i="1" s="1"/>
  <c r="M5487" i="1" s="1"/>
  <c r="F5479" i="1"/>
  <c r="G5479" i="1"/>
  <c r="H5479" i="1" s="1"/>
  <c r="M5479" i="1" s="1"/>
  <c r="F5471" i="1"/>
  <c r="G5471" i="1"/>
  <c r="H5471" i="1" s="1"/>
  <c r="M5471" i="1" s="1"/>
  <c r="F5463" i="1"/>
  <c r="G5463" i="1"/>
  <c r="H5463" i="1" s="1"/>
  <c r="M5463" i="1" s="1"/>
  <c r="F5455" i="1"/>
  <c r="G5455" i="1"/>
  <c r="H5455" i="1" s="1"/>
  <c r="M5455" i="1" s="1"/>
  <c r="F5447" i="1"/>
  <c r="G5447" i="1"/>
  <c r="H5447" i="1" s="1"/>
  <c r="M5447" i="1" s="1"/>
  <c r="F5439" i="1"/>
  <c r="G5439" i="1"/>
  <c r="H5439" i="1" s="1"/>
  <c r="M5439" i="1" s="1"/>
  <c r="F5431" i="1"/>
  <c r="G5431" i="1"/>
  <c r="H5431" i="1" s="1"/>
  <c r="M5431" i="1" s="1"/>
  <c r="F5423" i="1"/>
  <c r="G5423" i="1"/>
  <c r="H5423" i="1" s="1"/>
  <c r="M5423" i="1" s="1"/>
  <c r="F5415" i="1"/>
  <c r="G5415" i="1"/>
  <c r="H5415" i="1" s="1"/>
  <c r="M5415" i="1" s="1"/>
  <c r="F5407" i="1"/>
  <c r="G5407" i="1"/>
  <c r="H5407" i="1" s="1"/>
  <c r="M5407" i="1" s="1"/>
  <c r="F5399" i="1"/>
  <c r="G5399" i="1"/>
  <c r="H5399" i="1" s="1"/>
  <c r="M5399" i="1" s="1"/>
  <c r="F5391" i="1"/>
  <c r="G5391" i="1"/>
  <c r="H5391" i="1" s="1"/>
  <c r="M5391" i="1" s="1"/>
  <c r="F5383" i="1"/>
  <c r="G5383" i="1"/>
  <c r="H5383" i="1" s="1"/>
  <c r="M5383" i="1" s="1"/>
  <c r="F5375" i="1"/>
  <c r="G5375" i="1"/>
  <c r="H5375" i="1" s="1"/>
  <c r="M5375" i="1" s="1"/>
  <c r="F5367" i="1"/>
  <c r="G5367" i="1"/>
  <c r="H5367" i="1" s="1"/>
  <c r="M5367" i="1" s="1"/>
  <c r="F5359" i="1"/>
  <c r="G5359" i="1"/>
  <c r="H5359" i="1" s="1"/>
  <c r="M5359" i="1" s="1"/>
  <c r="F5351" i="1"/>
  <c r="G5351" i="1"/>
  <c r="H5351" i="1" s="1"/>
  <c r="M5351" i="1" s="1"/>
  <c r="F5343" i="1"/>
  <c r="G5343" i="1"/>
  <c r="H5343" i="1" s="1"/>
  <c r="M5343" i="1" s="1"/>
  <c r="F5335" i="1"/>
  <c r="G5335" i="1"/>
  <c r="H5335" i="1" s="1"/>
  <c r="M5335" i="1" s="1"/>
  <c r="F5327" i="1"/>
  <c r="G5327" i="1"/>
  <c r="H5327" i="1" s="1"/>
  <c r="M5327" i="1" s="1"/>
  <c r="F5319" i="1"/>
  <c r="G5319" i="1"/>
  <c r="H5319" i="1" s="1"/>
  <c r="M5319" i="1" s="1"/>
  <c r="F5311" i="1"/>
  <c r="G5311" i="1"/>
  <c r="H5311" i="1" s="1"/>
  <c r="M5311" i="1" s="1"/>
  <c r="F5303" i="1"/>
  <c r="G5303" i="1"/>
  <c r="H5303" i="1" s="1"/>
  <c r="M5303" i="1" s="1"/>
  <c r="F5295" i="1"/>
  <c r="G5295" i="1"/>
  <c r="H5295" i="1" s="1"/>
  <c r="M5295" i="1" s="1"/>
  <c r="F5287" i="1"/>
  <c r="G5287" i="1"/>
  <c r="H5287" i="1" s="1"/>
  <c r="M5287" i="1" s="1"/>
  <c r="F5279" i="1"/>
  <c r="G5279" i="1"/>
  <c r="H5279" i="1" s="1"/>
  <c r="M5279" i="1" s="1"/>
  <c r="F5271" i="1"/>
  <c r="G5271" i="1"/>
  <c r="H5271" i="1" s="1"/>
  <c r="M5271" i="1" s="1"/>
  <c r="F5263" i="1"/>
  <c r="G5263" i="1"/>
  <c r="H5263" i="1" s="1"/>
  <c r="M5263" i="1" s="1"/>
  <c r="F5255" i="1"/>
  <c r="G5255" i="1"/>
  <c r="H5255" i="1" s="1"/>
  <c r="M5255" i="1" s="1"/>
  <c r="F5247" i="1"/>
  <c r="G5247" i="1"/>
  <c r="H5247" i="1" s="1"/>
  <c r="M5247" i="1" s="1"/>
  <c r="F5239" i="1"/>
  <c r="G5239" i="1"/>
  <c r="H5239" i="1" s="1"/>
  <c r="M5239" i="1" s="1"/>
  <c r="F5231" i="1"/>
  <c r="G5231" i="1"/>
  <c r="H5231" i="1" s="1"/>
  <c r="M5231" i="1" s="1"/>
  <c r="F5223" i="1"/>
  <c r="G5223" i="1"/>
  <c r="H5223" i="1" s="1"/>
  <c r="M5223" i="1" s="1"/>
  <c r="F5215" i="1"/>
  <c r="G5215" i="1"/>
  <c r="H5215" i="1" s="1"/>
  <c r="M5215" i="1" s="1"/>
  <c r="F5207" i="1"/>
  <c r="G5207" i="1"/>
  <c r="H5207" i="1" s="1"/>
  <c r="M5207" i="1" s="1"/>
  <c r="F5199" i="1"/>
  <c r="G5199" i="1"/>
  <c r="H5199" i="1" s="1"/>
  <c r="M5199" i="1" s="1"/>
  <c r="F5191" i="1"/>
  <c r="G5191" i="1"/>
  <c r="H5191" i="1" s="1"/>
  <c r="M5191" i="1" s="1"/>
  <c r="F5183" i="1"/>
  <c r="G5183" i="1"/>
  <c r="H5183" i="1" s="1"/>
  <c r="M5183" i="1" s="1"/>
  <c r="F5175" i="1"/>
  <c r="G5175" i="1"/>
  <c r="H5175" i="1" s="1"/>
  <c r="M5175" i="1" s="1"/>
  <c r="F5167" i="1"/>
  <c r="G5167" i="1"/>
  <c r="H5167" i="1" s="1"/>
  <c r="M5167" i="1" s="1"/>
  <c r="F5159" i="1"/>
  <c r="G5159" i="1"/>
  <c r="H5159" i="1" s="1"/>
  <c r="M5159" i="1" s="1"/>
  <c r="F5151" i="1"/>
  <c r="G5151" i="1"/>
  <c r="H5151" i="1" s="1"/>
  <c r="M5151" i="1" s="1"/>
  <c r="F5143" i="1"/>
  <c r="G5143" i="1"/>
  <c r="H5143" i="1" s="1"/>
  <c r="M5143" i="1" s="1"/>
  <c r="F5135" i="1"/>
  <c r="G5135" i="1"/>
  <c r="H5135" i="1" s="1"/>
  <c r="M5135" i="1" s="1"/>
  <c r="F5127" i="1"/>
  <c r="G5127" i="1"/>
  <c r="H5127" i="1" s="1"/>
  <c r="M5127" i="1" s="1"/>
  <c r="F5119" i="1"/>
  <c r="G5119" i="1"/>
  <c r="H5119" i="1" s="1"/>
  <c r="M5119" i="1" s="1"/>
  <c r="F5111" i="1"/>
  <c r="G5111" i="1"/>
  <c r="H5111" i="1" s="1"/>
  <c r="M5111" i="1" s="1"/>
  <c r="F5103" i="1"/>
  <c r="G5103" i="1"/>
  <c r="H5103" i="1" s="1"/>
  <c r="M5103" i="1" s="1"/>
  <c r="F5095" i="1"/>
  <c r="G5095" i="1"/>
  <c r="H5095" i="1" s="1"/>
  <c r="M5095" i="1" s="1"/>
  <c r="F5087" i="1"/>
  <c r="G5087" i="1"/>
  <c r="H5087" i="1" s="1"/>
  <c r="M5087" i="1" s="1"/>
  <c r="F5079" i="1"/>
  <c r="G5079" i="1"/>
  <c r="H5079" i="1" s="1"/>
  <c r="M5079" i="1" s="1"/>
  <c r="F5071" i="1"/>
  <c r="G5071" i="1"/>
  <c r="H5071" i="1" s="1"/>
  <c r="M5071" i="1" s="1"/>
  <c r="F5063" i="1"/>
  <c r="G5063" i="1"/>
  <c r="H5063" i="1" s="1"/>
  <c r="M5063" i="1" s="1"/>
  <c r="F5055" i="1"/>
  <c r="G5055" i="1"/>
  <c r="H5055" i="1" s="1"/>
  <c r="M5055" i="1" s="1"/>
  <c r="F5047" i="1"/>
  <c r="G5047" i="1"/>
  <c r="H5047" i="1" s="1"/>
  <c r="M5047" i="1" s="1"/>
  <c r="F5039" i="1"/>
  <c r="G5039" i="1"/>
  <c r="H5039" i="1" s="1"/>
  <c r="M5039" i="1" s="1"/>
  <c r="F5031" i="1"/>
  <c r="G5031" i="1"/>
  <c r="H5031" i="1" s="1"/>
  <c r="M5031" i="1" s="1"/>
  <c r="F5023" i="1"/>
  <c r="G5023" i="1"/>
  <c r="H5023" i="1" s="1"/>
  <c r="M5023" i="1" s="1"/>
  <c r="F5015" i="1"/>
  <c r="G5015" i="1"/>
  <c r="H5015" i="1" s="1"/>
  <c r="M5015" i="1" s="1"/>
  <c r="F5007" i="1"/>
  <c r="G5007" i="1"/>
  <c r="H5007" i="1" s="1"/>
  <c r="M5007" i="1" s="1"/>
  <c r="F4999" i="1"/>
  <c r="G4999" i="1"/>
  <c r="H4999" i="1" s="1"/>
  <c r="M4999" i="1" s="1"/>
  <c r="F4991" i="1"/>
  <c r="G4991" i="1"/>
  <c r="H4991" i="1" s="1"/>
  <c r="M4991" i="1" s="1"/>
  <c r="F4983" i="1"/>
  <c r="G4983" i="1"/>
  <c r="H4983" i="1" s="1"/>
  <c r="M4983" i="1" s="1"/>
  <c r="F4975" i="1"/>
  <c r="G4975" i="1"/>
  <c r="H4975" i="1" s="1"/>
  <c r="M4975" i="1" s="1"/>
  <c r="F4967" i="1"/>
  <c r="G4967" i="1"/>
  <c r="H4967" i="1" s="1"/>
  <c r="M4967" i="1" s="1"/>
  <c r="F4959" i="1"/>
  <c r="G4959" i="1"/>
  <c r="H4959" i="1" s="1"/>
  <c r="M4959" i="1" s="1"/>
  <c r="F4951" i="1"/>
  <c r="G4951" i="1"/>
  <c r="H4951" i="1" s="1"/>
  <c r="M4951" i="1" s="1"/>
  <c r="F4943" i="1"/>
  <c r="G4943" i="1"/>
  <c r="H4943" i="1" s="1"/>
  <c r="M4943" i="1" s="1"/>
  <c r="F4935" i="1"/>
  <c r="G4935" i="1"/>
  <c r="H4935" i="1" s="1"/>
  <c r="M4935" i="1" s="1"/>
  <c r="F4927" i="1"/>
  <c r="G4927" i="1"/>
  <c r="H4927" i="1" s="1"/>
  <c r="M4927" i="1" s="1"/>
  <c r="F4919" i="1"/>
  <c r="G4919" i="1"/>
  <c r="H4919" i="1" s="1"/>
  <c r="M4919" i="1" s="1"/>
  <c r="F4911" i="1"/>
  <c r="G4911" i="1"/>
  <c r="H4911" i="1" s="1"/>
  <c r="M4911" i="1" s="1"/>
  <c r="F4903" i="1"/>
  <c r="G4903" i="1"/>
  <c r="H4903" i="1" s="1"/>
  <c r="M4903" i="1" s="1"/>
  <c r="F4895" i="1"/>
  <c r="G4895" i="1"/>
  <c r="H4895" i="1" s="1"/>
  <c r="M4895" i="1" s="1"/>
  <c r="F4887" i="1"/>
  <c r="G4887" i="1"/>
  <c r="H4887" i="1" s="1"/>
  <c r="M4887" i="1" s="1"/>
  <c r="F4879" i="1"/>
  <c r="G4879" i="1"/>
  <c r="H4879" i="1" s="1"/>
  <c r="M4879" i="1" s="1"/>
  <c r="F4871" i="1"/>
  <c r="G4871" i="1"/>
  <c r="H4871" i="1" s="1"/>
  <c r="M4871" i="1" s="1"/>
  <c r="F4863" i="1"/>
  <c r="G4863" i="1"/>
  <c r="H4863" i="1" s="1"/>
  <c r="M4863" i="1" s="1"/>
  <c r="F4855" i="1"/>
  <c r="G4855" i="1"/>
  <c r="H4855" i="1" s="1"/>
  <c r="M4855" i="1" s="1"/>
  <c r="F4847" i="1"/>
  <c r="G4847" i="1"/>
  <c r="H4847" i="1" s="1"/>
  <c r="M4847" i="1" s="1"/>
  <c r="F4839" i="1"/>
  <c r="G4839" i="1"/>
  <c r="H4839" i="1" s="1"/>
  <c r="M4839" i="1" s="1"/>
  <c r="F4831" i="1"/>
  <c r="G4831" i="1"/>
  <c r="H4831" i="1" s="1"/>
  <c r="M4831" i="1" s="1"/>
  <c r="F4823" i="1"/>
  <c r="G4823" i="1"/>
  <c r="H4823" i="1" s="1"/>
  <c r="M4823" i="1" s="1"/>
  <c r="F4815" i="1"/>
  <c r="G4815" i="1"/>
  <c r="H4815" i="1" s="1"/>
  <c r="M4815" i="1" s="1"/>
  <c r="F4807" i="1"/>
  <c r="G4807" i="1"/>
  <c r="H4807" i="1" s="1"/>
  <c r="M4807" i="1" s="1"/>
  <c r="F4799" i="1"/>
  <c r="G4799" i="1"/>
  <c r="H4799" i="1" s="1"/>
  <c r="M4799" i="1" s="1"/>
  <c r="F4791" i="1"/>
  <c r="G4791" i="1"/>
  <c r="H4791" i="1" s="1"/>
  <c r="M4791" i="1" s="1"/>
  <c r="F4783" i="1"/>
  <c r="G4783" i="1"/>
  <c r="H4783" i="1" s="1"/>
  <c r="M4783" i="1" s="1"/>
  <c r="F4775" i="1"/>
  <c r="G4775" i="1"/>
  <c r="H4775" i="1" s="1"/>
  <c r="M4775" i="1" s="1"/>
  <c r="F4767" i="1"/>
  <c r="G4767" i="1"/>
  <c r="H4767" i="1" s="1"/>
  <c r="M4767" i="1" s="1"/>
  <c r="F4759" i="1"/>
  <c r="G4759" i="1"/>
  <c r="H4759" i="1" s="1"/>
  <c r="M4759" i="1" s="1"/>
  <c r="F4751" i="1"/>
  <c r="G4751" i="1"/>
  <c r="H4751" i="1" s="1"/>
  <c r="M4751" i="1" s="1"/>
  <c r="F4743" i="1"/>
  <c r="G4743" i="1"/>
  <c r="H4743" i="1" s="1"/>
  <c r="M4743" i="1" s="1"/>
  <c r="F4735" i="1"/>
  <c r="G4735" i="1"/>
  <c r="H4735" i="1" s="1"/>
  <c r="M4735" i="1" s="1"/>
  <c r="F4727" i="1"/>
  <c r="G4727" i="1"/>
  <c r="H4727" i="1" s="1"/>
  <c r="M4727" i="1" s="1"/>
  <c r="F4719" i="1"/>
  <c r="G4719" i="1"/>
  <c r="H4719" i="1" s="1"/>
  <c r="M4719" i="1" s="1"/>
  <c r="F4711" i="1"/>
  <c r="G4711" i="1"/>
  <c r="H4711" i="1" s="1"/>
  <c r="M4711" i="1" s="1"/>
  <c r="F4703" i="1"/>
  <c r="G4703" i="1"/>
  <c r="H4703" i="1" s="1"/>
  <c r="M4703" i="1" s="1"/>
  <c r="F4695" i="1"/>
  <c r="G4695" i="1"/>
  <c r="H4695" i="1" s="1"/>
  <c r="M4695" i="1" s="1"/>
  <c r="F4687" i="1"/>
  <c r="G4687" i="1"/>
  <c r="H4687" i="1" s="1"/>
  <c r="M4687" i="1" s="1"/>
  <c r="F4679" i="1"/>
  <c r="G4679" i="1"/>
  <c r="H4679" i="1" s="1"/>
  <c r="M4679" i="1" s="1"/>
  <c r="F4671" i="1"/>
  <c r="G4671" i="1"/>
  <c r="H4671" i="1" s="1"/>
  <c r="M4671" i="1" s="1"/>
  <c r="F4663" i="1"/>
  <c r="G4663" i="1"/>
  <c r="H4663" i="1" s="1"/>
  <c r="M4663" i="1" s="1"/>
  <c r="F4655" i="1"/>
  <c r="G4655" i="1"/>
  <c r="H4655" i="1" s="1"/>
  <c r="M4655" i="1" s="1"/>
  <c r="F4647" i="1"/>
  <c r="G4647" i="1"/>
  <c r="H4647" i="1" s="1"/>
  <c r="M4647" i="1" s="1"/>
  <c r="F4639" i="1"/>
  <c r="G4639" i="1"/>
  <c r="H4639" i="1" s="1"/>
  <c r="M4639" i="1" s="1"/>
  <c r="F4631" i="1"/>
  <c r="G4631" i="1"/>
  <c r="H4631" i="1" s="1"/>
  <c r="M4631" i="1" s="1"/>
  <c r="F4623" i="1"/>
  <c r="G4623" i="1"/>
  <c r="H4623" i="1" s="1"/>
  <c r="M4623" i="1" s="1"/>
  <c r="F4615" i="1"/>
  <c r="G4615" i="1"/>
  <c r="H4615" i="1" s="1"/>
  <c r="M4615" i="1" s="1"/>
  <c r="F4607" i="1"/>
  <c r="G4607" i="1"/>
  <c r="H4607" i="1" s="1"/>
  <c r="M4607" i="1" s="1"/>
  <c r="F4599" i="1"/>
  <c r="G4599" i="1"/>
  <c r="H4599" i="1" s="1"/>
  <c r="M4599" i="1" s="1"/>
  <c r="F4591" i="1"/>
  <c r="G4591" i="1"/>
  <c r="H4591" i="1" s="1"/>
  <c r="M4591" i="1" s="1"/>
  <c r="F4583" i="1"/>
  <c r="G4583" i="1"/>
  <c r="H4583" i="1" s="1"/>
  <c r="M4583" i="1" s="1"/>
  <c r="F4575" i="1"/>
  <c r="G4575" i="1"/>
  <c r="H4575" i="1" s="1"/>
  <c r="M4575" i="1" s="1"/>
  <c r="F4567" i="1"/>
  <c r="G4567" i="1"/>
  <c r="H4567" i="1" s="1"/>
  <c r="M4567" i="1" s="1"/>
  <c r="F4559" i="1"/>
  <c r="G4559" i="1"/>
  <c r="H4559" i="1" s="1"/>
  <c r="M4559" i="1" s="1"/>
  <c r="F4551" i="1"/>
  <c r="G4551" i="1"/>
  <c r="H4551" i="1" s="1"/>
  <c r="M4551" i="1" s="1"/>
  <c r="F4543" i="1"/>
  <c r="G4543" i="1"/>
  <c r="H4543" i="1" s="1"/>
  <c r="M4543" i="1" s="1"/>
  <c r="F4535" i="1"/>
  <c r="G4535" i="1"/>
  <c r="H4535" i="1" s="1"/>
  <c r="M4535" i="1" s="1"/>
  <c r="F4527" i="1"/>
  <c r="G4527" i="1"/>
  <c r="H4527" i="1" s="1"/>
  <c r="M4527" i="1" s="1"/>
  <c r="F4519" i="1"/>
  <c r="G4519" i="1"/>
  <c r="H4519" i="1" s="1"/>
  <c r="M4519" i="1" s="1"/>
  <c r="F4511" i="1"/>
  <c r="G4511" i="1"/>
  <c r="H4511" i="1" s="1"/>
  <c r="M4511" i="1" s="1"/>
  <c r="F4503" i="1"/>
  <c r="G4503" i="1"/>
  <c r="H4503" i="1" s="1"/>
  <c r="M4503" i="1" s="1"/>
  <c r="F4495" i="1"/>
  <c r="G4495" i="1"/>
  <c r="H4495" i="1" s="1"/>
  <c r="M4495" i="1" s="1"/>
  <c r="F4487" i="1"/>
  <c r="G4487" i="1"/>
  <c r="H4487" i="1" s="1"/>
  <c r="M4487" i="1" s="1"/>
  <c r="F4479" i="1"/>
  <c r="G4479" i="1"/>
  <c r="H4479" i="1" s="1"/>
  <c r="M4479" i="1" s="1"/>
  <c r="F4471" i="1"/>
  <c r="G4471" i="1"/>
  <c r="H4471" i="1" s="1"/>
  <c r="M4471" i="1" s="1"/>
  <c r="F4463" i="1"/>
  <c r="G4463" i="1"/>
  <c r="H4463" i="1" s="1"/>
  <c r="M4463" i="1" s="1"/>
  <c r="F4455" i="1"/>
  <c r="G4455" i="1"/>
  <c r="H4455" i="1" s="1"/>
  <c r="M4455" i="1" s="1"/>
  <c r="F4447" i="1"/>
  <c r="G4447" i="1"/>
  <c r="H4447" i="1" s="1"/>
  <c r="M4447" i="1" s="1"/>
  <c r="F4439" i="1"/>
  <c r="G4439" i="1"/>
  <c r="H4439" i="1" s="1"/>
  <c r="M4439" i="1" s="1"/>
  <c r="F4431" i="1"/>
  <c r="G4431" i="1"/>
  <c r="H4431" i="1" s="1"/>
  <c r="M4431" i="1" s="1"/>
  <c r="F4423" i="1"/>
  <c r="G4423" i="1"/>
  <c r="H4423" i="1" s="1"/>
  <c r="M4423" i="1" s="1"/>
  <c r="F4415" i="1"/>
  <c r="G4415" i="1"/>
  <c r="H4415" i="1" s="1"/>
  <c r="M4415" i="1" s="1"/>
  <c r="F4407" i="1"/>
  <c r="G4407" i="1"/>
  <c r="H4407" i="1" s="1"/>
  <c r="M4407" i="1" s="1"/>
  <c r="F4399" i="1"/>
  <c r="G4399" i="1"/>
  <c r="H4399" i="1" s="1"/>
  <c r="M4399" i="1" s="1"/>
  <c r="F4391" i="1"/>
  <c r="G4391" i="1"/>
  <c r="H4391" i="1" s="1"/>
  <c r="M4391" i="1" s="1"/>
  <c r="F4383" i="1"/>
  <c r="G4383" i="1"/>
  <c r="H4383" i="1" s="1"/>
  <c r="M4383" i="1" s="1"/>
  <c r="F4375" i="1"/>
  <c r="G4375" i="1"/>
  <c r="H4375" i="1" s="1"/>
  <c r="M4375" i="1" s="1"/>
  <c r="F4367" i="1"/>
  <c r="G4367" i="1"/>
  <c r="H4367" i="1" s="1"/>
  <c r="M4367" i="1" s="1"/>
  <c r="F4359" i="1"/>
  <c r="G4359" i="1"/>
  <c r="H4359" i="1" s="1"/>
  <c r="M4359" i="1" s="1"/>
  <c r="F4351" i="1"/>
  <c r="G4351" i="1"/>
  <c r="H4351" i="1" s="1"/>
  <c r="M4351" i="1" s="1"/>
  <c r="F4343" i="1"/>
  <c r="G4343" i="1"/>
  <c r="H4343" i="1" s="1"/>
  <c r="M4343" i="1" s="1"/>
  <c r="F4335" i="1"/>
  <c r="G4335" i="1"/>
  <c r="H4335" i="1" s="1"/>
  <c r="M4335" i="1" s="1"/>
  <c r="F4327" i="1"/>
  <c r="G4327" i="1"/>
  <c r="H4327" i="1" s="1"/>
  <c r="M4327" i="1" s="1"/>
  <c r="F4319" i="1"/>
  <c r="G4319" i="1"/>
  <c r="H4319" i="1" s="1"/>
  <c r="M4319" i="1" s="1"/>
  <c r="F4311" i="1"/>
  <c r="G4311" i="1"/>
  <c r="H4311" i="1" s="1"/>
  <c r="M4311" i="1" s="1"/>
  <c r="F4303" i="1"/>
  <c r="G4303" i="1"/>
  <c r="H4303" i="1" s="1"/>
  <c r="M4303" i="1" s="1"/>
  <c r="F4295" i="1"/>
  <c r="G4295" i="1"/>
  <c r="H4295" i="1" s="1"/>
  <c r="M4295" i="1" s="1"/>
  <c r="F4287" i="1"/>
  <c r="G4287" i="1"/>
  <c r="H4287" i="1" s="1"/>
  <c r="M4287" i="1" s="1"/>
  <c r="F4279" i="1"/>
  <c r="G4279" i="1"/>
  <c r="H4279" i="1" s="1"/>
  <c r="M4279" i="1" s="1"/>
  <c r="F4271" i="1"/>
  <c r="G4271" i="1"/>
  <c r="H4271" i="1" s="1"/>
  <c r="M4271" i="1" s="1"/>
  <c r="F4263" i="1"/>
  <c r="G4263" i="1"/>
  <c r="H4263" i="1" s="1"/>
  <c r="M4263" i="1" s="1"/>
  <c r="F4255" i="1"/>
  <c r="G4255" i="1"/>
  <c r="H4255" i="1" s="1"/>
  <c r="M4255" i="1" s="1"/>
  <c r="F4247" i="1"/>
  <c r="G4247" i="1"/>
  <c r="H4247" i="1" s="1"/>
  <c r="M4247" i="1" s="1"/>
  <c r="F4239" i="1"/>
  <c r="G4239" i="1"/>
  <c r="H4239" i="1" s="1"/>
  <c r="M4239" i="1" s="1"/>
  <c r="F4231" i="1"/>
  <c r="G4231" i="1"/>
  <c r="H4231" i="1" s="1"/>
  <c r="M4231" i="1" s="1"/>
  <c r="F4223" i="1"/>
  <c r="G4223" i="1"/>
  <c r="H4223" i="1" s="1"/>
  <c r="M4223" i="1" s="1"/>
  <c r="F4215" i="1"/>
  <c r="G4215" i="1"/>
  <c r="H4215" i="1" s="1"/>
  <c r="M4215" i="1" s="1"/>
  <c r="F4207" i="1"/>
  <c r="G4207" i="1"/>
  <c r="H4207" i="1" s="1"/>
  <c r="M4207" i="1" s="1"/>
  <c r="F4199" i="1"/>
  <c r="G4199" i="1"/>
  <c r="H4199" i="1" s="1"/>
  <c r="M4199" i="1" s="1"/>
  <c r="F4191" i="1"/>
  <c r="G4191" i="1"/>
  <c r="H4191" i="1" s="1"/>
  <c r="M4191" i="1" s="1"/>
  <c r="F4183" i="1"/>
  <c r="G4183" i="1"/>
  <c r="H4183" i="1" s="1"/>
  <c r="M4183" i="1" s="1"/>
  <c r="F4175" i="1"/>
  <c r="G4175" i="1"/>
  <c r="H4175" i="1" s="1"/>
  <c r="M4175" i="1" s="1"/>
  <c r="F4167" i="1"/>
  <c r="G4167" i="1"/>
  <c r="H4167" i="1" s="1"/>
  <c r="M4167" i="1" s="1"/>
  <c r="F4159" i="1"/>
  <c r="G4159" i="1"/>
  <c r="H4159" i="1" s="1"/>
  <c r="M4159" i="1" s="1"/>
  <c r="F4151" i="1"/>
  <c r="G4151" i="1"/>
  <c r="H4151" i="1" s="1"/>
  <c r="M4151" i="1" s="1"/>
  <c r="F4143" i="1"/>
  <c r="G4143" i="1"/>
  <c r="H4143" i="1" s="1"/>
  <c r="M4143" i="1" s="1"/>
  <c r="F4135" i="1"/>
  <c r="G4135" i="1"/>
  <c r="H4135" i="1" s="1"/>
  <c r="M4135" i="1" s="1"/>
  <c r="F4127" i="1"/>
  <c r="G4127" i="1"/>
  <c r="H4127" i="1" s="1"/>
  <c r="M4127" i="1" s="1"/>
  <c r="F4119" i="1"/>
  <c r="G4119" i="1"/>
  <c r="H4119" i="1" s="1"/>
  <c r="M4119" i="1" s="1"/>
  <c r="F4111" i="1"/>
  <c r="G4111" i="1"/>
  <c r="H4111" i="1" s="1"/>
  <c r="M4111" i="1" s="1"/>
  <c r="F4103" i="1"/>
  <c r="G4103" i="1"/>
  <c r="H4103" i="1" s="1"/>
  <c r="M4103" i="1" s="1"/>
  <c r="F4095" i="1"/>
  <c r="G4095" i="1"/>
  <c r="H4095" i="1" s="1"/>
  <c r="M4095" i="1" s="1"/>
  <c r="F4087" i="1"/>
  <c r="G4087" i="1"/>
  <c r="H4087" i="1" s="1"/>
  <c r="M4087" i="1" s="1"/>
  <c r="F4079" i="1"/>
  <c r="G4079" i="1"/>
  <c r="H4079" i="1" s="1"/>
  <c r="M4079" i="1" s="1"/>
  <c r="F4071" i="1"/>
  <c r="G4071" i="1"/>
  <c r="H4071" i="1" s="1"/>
  <c r="M4071" i="1" s="1"/>
  <c r="F4063" i="1"/>
  <c r="G4063" i="1"/>
  <c r="H4063" i="1" s="1"/>
  <c r="M4063" i="1" s="1"/>
  <c r="F4055" i="1"/>
  <c r="G4055" i="1"/>
  <c r="H4055" i="1" s="1"/>
  <c r="M4055" i="1" s="1"/>
  <c r="F4047" i="1"/>
  <c r="G4047" i="1"/>
  <c r="H4047" i="1" s="1"/>
  <c r="M4047" i="1" s="1"/>
  <c r="F4039" i="1"/>
  <c r="G4039" i="1"/>
  <c r="H4039" i="1" s="1"/>
  <c r="M4039" i="1" s="1"/>
  <c r="F4031" i="1"/>
  <c r="G4031" i="1"/>
  <c r="H4031" i="1" s="1"/>
  <c r="M4031" i="1" s="1"/>
  <c r="F4023" i="1"/>
  <c r="G4023" i="1"/>
  <c r="H4023" i="1" s="1"/>
  <c r="M4023" i="1" s="1"/>
  <c r="F4015" i="1"/>
  <c r="G4015" i="1"/>
  <c r="H4015" i="1" s="1"/>
  <c r="M4015" i="1" s="1"/>
  <c r="F4007" i="1"/>
  <c r="G4007" i="1"/>
  <c r="H4007" i="1" s="1"/>
  <c r="M4007" i="1" s="1"/>
  <c r="F3999" i="1"/>
  <c r="G3999" i="1"/>
  <c r="H3999" i="1" s="1"/>
  <c r="M3999" i="1" s="1"/>
  <c r="F3991" i="1"/>
  <c r="G3991" i="1"/>
  <c r="H3991" i="1" s="1"/>
  <c r="M3991" i="1" s="1"/>
  <c r="F3983" i="1"/>
  <c r="G3983" i="1"/>
  <c r="H3983" i="1" s="1"/>
  <c r="M3983" i="1" s="1"/>
  <c r="F3975" i="1"/>
  <c r="G3975" i="1"/>
  <c r="H3975" i="1" s="1"/>
  <c r="M3975" i="1" s="1"/>
  <c r="F3967" i="1"/>
  <c r="G3967" i="1"/>
  <c r="H3967" i="1" s="1"/>
  <c r="M3967" i="1" s="1"/>
  <c r="F3959" i="1"/>
  <c r="G3959" i="1"/>
  <c r="H3959" i="1" s="1"/>
  <c r="M3959" i="1" s="1"/>
  <c r="F3951" i="1"/>
  <c r="G3951" i="1"/>
  <c r="H3951" i="1" s="1"/>
  <c r="M3951" i="1" s="1"/>
  <c r="F3943" i="1"/>
  <c r="G3943" i="1"/>
  <c r="H3943" i="1" s="1"/>
  <c r="M3943" i="1" s="1"/>
  <c r="F3935" i="1"/>
  <c r="G3935" i="1"/>
  <c r="H3935" i="1" s="1"/>
  <c r="M3935" i="1" s="1"/>
  <c r="F3927" i="1"/>
  <c r="G3927" i="1"/>
  <c r="H3927" i="1" s="1"/>
  <c r="M3927" i="1" s="1"/>
  <c r="F3919" i="1"/>
  <c r="G3919" i="1"/>
  <c r="H3919" i="1" s="1"/>
  <c r="M3919" i="1" s="1"/>
  <c r="F3911" i="1"/>
  <c r="G3911" i="1"/>
  <c r="H3911" i="1" s="1"/>
  <c r="M3911" i="1" s="1"/>
  <c r="F3903" i="1"/>
  <c r="G3903" i="1"/>
  <c r="H3903" i="1" s="1"/>
  <c r="M3903" i="1" s="1"/>
  <c r="F3895" i="1"/>
  <c r="G3895" i="1"/>
  <c r="H3895" i="1" s="1"/>
  <c r="M3895" i="1" s="1"/>
  <c r="F3887" i="1"/>
  <c r="G3887" i="1"/>
  <c r="H3887" i="1" s="1"/>
  <c r="M3887" i="1" s="1"/>
  <c r="F3879" i="1"/>
  <c r="G3879" i="1"/>
  <c r="H3879" i="1" s="1"/>
  <c r="M3879" i="1" s="1"/>
  <c r="F3871" i="1"/>
  <c r="G3871" i="1"/>
  <c r="H3871" i="1" s="1"/>
  <c r="M3871" i="1" s="1"/>
  <c r="F3863" i="1"/>
  <c r="G3863" i="1"/>
  <c r="H3863" i="1" s="1"/>
  <c r="M3863" i="1" s="1"/>
  <c r="F3855" i="1"/>
  <c r="G3855" i="1"/>
  <c r="H3855" i="1" s="1"/>
  <c r="M3855" i="1" s="1"/>
  <c r="F3847" i="1"/>
  <c r="G3847" i="1"/>
  <c r="H3847" i="1" s="1"/>
  <c r="M3847" i="1" s="1"/>
  <c r="F3839" i="1"/>
  <c r="G3839" i="1"/>
  <c r="H3839" i="1" s="1"/>
  <c r="M3839" i="1" s="1"/>
  <c r="F3831" i="1"/>
  <c r="G3831" i="1"/>
  <c r="H3831" i="1" s="1"/>
  <c r="M3831" i="1" s="1"/>
  <c r="F3823" i="1"/>
  <c r="G3823" i="1"/>
  <c r="H3823" i="1" s="1"/>
  <c r="M3823" i="1" s="1"/>
  <c r="F3815" i="1"/>
  <c r="G3815" i="1"/>
  <c r="H3815" i="1" s="1"/>
  <c r="M3815" i="1" s="1"/>
  <c r="F3807" i="1"/>
  <c r="G3807" i="1"/>
  <c r="H3807" i="1" s="1"/>
  <c r="M3807" i="1" s="1"/>
  <c r="F3799" i="1"/>
  <c r="G3799" i="1"/>
  <c r="H3799" i="1" s="1"/>
  <c r="M3799" i="1" s="1"/>
  <c r="F3791" i="1"/>
  <c r="G3791" i="1"/>
  <c r="H3791" i="1" s="1"/>
  <c r="M3791" i="1" s="1"/>
  <c r="F3783" i="1"/>
  <c r="G3783" i="1"/>
  <c r="H3783" i="1" s="1"/>
  <c r="M3783" i="1" s="1"/>
  <c r="F3775" i="1"/>
  <c r="G3775" i="1"/>
  <c r="H3775" i="1" s="1"/>
  <c r="M3775" i="1" s="1"/>
  <c r="F3767" i="1"/>
  <c r="G3767" i="1"/>
  <c r="H3767" i="1" s="1"/>
  <c r="M3767" i="1" s="1"/>
  <c r="F3759" i="1"/>
  <c r="G3759" i="1"/>
  <c r="H3759" i="1" s="1"/>
  <c r="M3759" i="1" s="1"/>
  <c r="F3751" i="1"/>
  <c r="G3751" i="1"/>
  <c r="H3751" i="1" s="1"/>
  <c r="M3751" i="1" s="1"/>
  <c r="F3743" i="1"/>
  <c r="G3743" i="1"/>
  <c r="H3743" i="1" s="1"/>
  <c r="M3743" i="1" s="1"/>
  <c r="F3735" i="1"/>
  <c r="G3735" i="1"/>
  <c r="H3735" i="1" s="1"/>
  <c r="M3735" i="1" s="1"/>
  <c r="F3727" i="1"/>
  <c r="G3727" i="1"/>
  <c r="H3727" i="1" s="1"/>
  <c r="M3727" i="1" s="1"/>
  <c r="F3719" i="1"/>
  <c r="G3719" i="1"/>
  <c r="H3719" i="1" s="1"/>
  <c r="M3719" i="1" s="1"/>
  <c r="F3711" i="1"/>
  <c r="G3711" i="1"/>
  <c r="H3711" i="1" s="1"/>
  <c r="M3711" i="1" s="1"/>
  <c r="F3703" i="1"/>
  <c r="G3703" i="1"/>
  <c r="H3703" i="1" s="1"/>
  <c r="M3703" i="1" s="1"/>
  <c r="F3695" i="1"/>
  <c r="G3695" i="1"/>
  <c r="H3695" i="1" s="1"/>
  <c r="M3695" i="1" s="1"/>
  <c r="F3687" i="1"/>
  <c r="G3687" i="1"/>
  <c r="H3687" i="1" s="1"/>
  <c r="M3687" i="1" s="1"/>
  <c r="F3679" i="1"/>
  <c r="G3679" i="1"/>
  <c r="H3679" i="1" s="1"/>
  <c r="M3679" i="1" s="1"/>
  <c r="F3671" i="1"/>
  <c r="G3671" i="1"/>
  <c r="H3671" i="1" s="1"/>
  <c r="M3671" i="1" s="1"/>
  <c r="F3663" i="1"/>
  <c r="G3663" i="1"/>
  <c r="H3663" i="1" s="1"/>
  <c r="M3663" i="1" s="1"/>
  <c r="F3655" i="1"/>
  <c r="G3655" i="1"/>
  <c r="H3655" i="1" s="1"/>
  <c r="M3655" i="1" s="1"/>
  <c r="F3647" i="1"/>
  <c r="G3647" i="1"/>
  <c r="H3647" i="1" s="1"/>
  <c r="M3647" i="1" s="1"/>
  <c r="F3639" i="1"/>
  <c r="G3639" i="1"/>
  <c r="H3639" i="1" s="1"/>
  <c r="M3639" i="1" s="1"/>
  <c r="F3631" i="1"/>
  <c r="G3631" i="1"/>
  <c r="H3631" i="1" s="1"/>
  <c r="M3631" i="1" s="1"/>
  <c r="F3623" i="1"/>
  <c r="G3623" i="1"/>
  <c r="H3623" i="1" s="1"/>
  <c r="M3623" i="1" s="1"/>
  <c r="F3615" i="1"/>
  <c r="G3615" i="1"/>
  <c r="H3615" i="1" s="1"/>
  <c r="M3615" i="1" s="1"/>
  <c r="F3607" i="1"/>
  <c r="G3607" i="1"/>
  <c r="H3607" i="1" s="1"/>
  <c r="M3607" i="1" s="1"/>
  <c r="F3599" i="1"/>
  <c r="G3599" i="1"/>
  <c r="H3599" i="1" s="1"/>
  <c r="M3599" i="1" s="1"/>
  <c r="F3591" i="1"/>
  <c r="G3591" i="1"/>
  <c r="H3591" i="1" s="1"/>
  <c r="M3591" i="1" s="1"/>
  <c r="F3583" i="1"/>
  <c r="G3583" i="1"/>
  <c r="H3583" i="1" s="1"/>
  <c r="M3583" i="1" s="1"/>
  <c r="F3575" i="1"/>
  <c r="G3575" i="1"/>
  <c r="H3575" i="1" s="1"/>
  <c r="M3575" i="1" s="1"/>
  <c r="F3567" i="1"/>
  <c r="G3567" i="1"/>
  <c r="H3567" i="1" s="1"/>
  <c r="M3567" i="1" s="1"/>
  <c r="F3559" i="1"/>
  <c r="G3559" i="1"/>
  <c r="H3559" i="1" s="1"/>
  <c r="M3559" i="1" s="1"/>
  <c r="F3551" i="1"/>
  <c r="G3551" i="1"/>
  <c r="H3551" i="1" s="1"/>
  <c r="M3551" i="1" s="1"/>
  <c r="F3543" i="1"/>
  <c r="G3543" i="1"/>
  <c r="H3543" i="1" s="1"/>
  <c r="M3543" i="1" s="1"/>
  <c r="F3535" i="1"/>
  <c r="G3535" i="1"/>
  <c r="H3535" i="1" s="1"/>
  <c r="M3535" i="1" s="1"/>
  <c r="F3527" i="1"/>
  <c r="G3527" i="1"/>
  <c r="H3527" i="1" s="1"/>
  <c r="M3527" i="1" s="1"/>
  <c r="F3519" i="1"/>
  <c r="G3519" i="1"/>
  <c r="H3519" i="1" s="1"/>
  <c r="M3519" i="1" s="1"/>
  <c r="F3511" i="1"/>
  <c r="G3511" i="1"/>
  <c r="H3511" i="1" s="1"/>
  <c r="M3511" i="1" s="1"/>
  <c r="F3503" i="1"/>
  <c r="G3503" i="1"/>
  <c r="H3503" i="1" s="1"/>
  <c r="M3503" i="1" s="1"/>
  <c r="F3495" i="1"/>
  <c r="G3495" i="1"/>
  <c r="H3495" i="1" s="1"/>
  <c r="M3495" i="1" s="1"/>
  <c r="F3487" i="1"/>
  <c r="G3487" i="1"/>
  <c r="H3487" i="1" s="1"/>
  <c r="M3487" i="1" s="1"/>
  <c r="F3479" i="1"/>
  <c r="G3479" i="1"/>
  <c r="H3479" i="1" s="1"/>
  <c r="M3479" i="1" s="1"/>
  <c r="F3471" i="1"/>
  <c r="G3471" i="1"/>
  <c r="H3471" i="1" s="1"/>
  <c r="M3471" i="1" s="1"/>
  <c r="F3463" i="1"/>
  <c r="G3463" i="1"/>
  <c r="H3463" i="1" s="1"/>
  <c r="M3463" i="1" s="1"/>
  <c r="F3455" i="1"/>
  <c r="G3455" i="1"/>
  <c r="H3455" i="1" s="1"/>
  <c r="M3455" i="1" s="1"/>
  <c r="F3447" i="1"/>
  <c r="G3447" i="1"/>
  <c r="H3447" i="1" s="1"/>
  <c r="M3447" i="1" s="1"/>
  <c r="F3439" i="1"/>
  <c r="G3439" i="1"/>
  <c r="H3439" i="1" s="1"/>
  <c r="M3439" i="1" s="1"/>
  <c r="F3431" i="1"/>
  <c r="G3431" i="1"/>
  <c r="H3431" i="1" s="1"/>
  <c r="M3431" i="1" s="1"/>
  <c r="F3423" i="1"/>
  <c r="G3423" i="1"/>
  <c r="H3423" i="1" s="1"/>
  <c r="M3423" i="1" s="1"/>
  <c r="F3415" i="1"/>
  <c r="G3415" i="1"/>
  <c r="H3415" i="1" s="1"/>
  <c r="M3415" i="1" s="1"/>
  <c r="F3407" i="1"/>
  <c r="G3407" i="1"/>
  <c r="H3407" i="1" s="1"/>
  <c r="M3407" i="1" s="1"/>
  <c r="F3399" i="1"/>
  <c r="G3399" i="1"/>
  <c r="H3399" i="1" s="1"/>
  <c r="M3399" i="1" s="1"/>
  <c r="F3391" i="1"/>
  <c r="G3391" i="1"/>
  <c r="H3391" i="1" s="1"/>
  <c r="M3391" i="1" s="1"/>
  <c r="F3383" i="1"/>
  <c r="G3383" i="1"/>
  <c r="H3383" i="1" s="1"/>
  <c r="M3383" i="1" s="1"/>
  <c r="F3375" i="1"/>
  <c r="G3375" i="1"/>
  <c r="H3375" i="1" s="1"/>
  <c r="M3375" i="1" s="1"/>
  <c r="F3367" i="1"/>
  <c r="G3367" i="1"/>
  <c r="H3367" i="1" s="1"/>
  <c r="M3367" i="1" s="1"/>
  <c r="F3359" i="1"/>
  <c r="G3359" i="1"/>
  <c r="H3359" i="1" s="1"/>
  <c r="M3359" i="1" s="1"/>
  <c r="F3351" i="1"/>
  <c r="G3351" i="1"/>
  <c r="H3351" i="1" s="1"/>
  <c r="M3351" i="1" s="1"/>
  <c r="F3343" i="1"/>
  <c r="G3343" i="1"/>
  <c r="H3343" i="1" s="1"/>
  <c r="M3343" i="1" s="1"/>
  <c r="F3335" i="1"/>
  <c r="G3335" i="1"/>
  <c r="H3335" i="1" s="1"/>
  <c r="M3335" i="1" s="1"/>
  <c r="F3327" i="1"/>
  <c r="G3327" i="1"/>
  <c r="H3327" i="1" s="1"/>
  <c r="M3327" i="1" s="1"/>
  <c r="F3319" i="1"/>
  <c r="G3319" i="1"/>
  <c r="H3319" i="1" s="1"/>
  <c r="M3319" i="1" s="1"/>
  <c r="F3311" i="1"/>
  <c r="G3311" i="1"/>
  <c r="H3311" i="1" s="1"/>
  <c r="M3311" i="1" s="1"/>
  <c r="F3303" i="1"/>
  <c r="G3303" i="1"/>
  <c r="H3303" i="1" s="1"/>
  <c r="M3303" i="1" s="1"/>
  <c r="F3295" i="1"/>
  <c r="G3295" i="1"/>
  <c r="H3295" i="1" s="1"/>
  <c r="M3295" i="1" s="1"/>
  <c r="F3287" i="1"/>
  <c r="G3287" i="1"/>
  <c r="H3287" i="1" s="1"/>
  <c r="M3287" i="1" s="1"/>
  <c r="F3279" i="1"/>
  <c r="G3279" i="1"/>
  <c r="H3279" i="1" s="1"/>
  <c r="M3279" i="1" s="1"/>
  <c r="F3271" i="1"/>
  <c r="G3271" i="1"/>
  <c r="H3271" i="1" s="1"/>
  <c r="M3271" i="1" s="1"/>
  <c r="F3263" i="1"/>
  <c r="G3263" i="1"/>
  <c r="H3263" i="1" s="1"/>
  <c r="M3263" i="1" s="1"/>
  <c r="F3255" i="1"/>
  <c r="G3255" i="1"/>
  <c r="H3255" i="1" s="1"/>
  <c r="M3255" i="1" s="1"/>
  <c r="F3247" i="1"/>
  <c r="G3247" i="1"/>
  <c r="H3247" i="1" s="1"/>
  <c r="M3247" i="1" s="1"/>
  <c r="F3239" i="1"/>
  <c r="G3239" i="1"/>
  <c r="H3239" i="1" s="1"/>
  <c r="M3239" i="1" s="1"/>
  <c r="F3231" i="1"/>
  <c r="G3231" i="1"/>
  <c r="H3231" i="1" s="1"/>
  <c r="M3231" i="1" s="1"/>
  <c r="F3223" i="1"/>
  <c r="G3223" i="1"/>
  <c r="H3223" i="1" s="1"/>
  <c r="M3223" i="1" s="1"/>
  <c r="F3215" i="1"/>
  <c r="G3215" i="1"/>
  <c r="H3215" i="1" s="1"/>
  <c r="M3215" i="1" s="1"/>
  <c r="F3207" i="1"/>
  <c r="G3207" i="1"/>
  <c r="H3207" i="1" s="1"/>
  <c r="M3207" i="1" s="1"/>
  <c r="F3199" i="1"/>
  <c r="G3199" i="1"/>
  <c r="H3199" i="1" s="1"/>
  <c r="M3199" i="1" s="1"/>
  <c r="F3191" i="1"/>
  <c r="G3191" i="1"/>
  <c r="H3191" i="1" s="1"/>
  <c r="M3191" i="1" s="1"/>
  <c r="F3183" i="1"/>
  <c r="G3183" i="1"/>
  <c r="H3183" i="1" s="1"/>
  <c r="M3183" i="1" s="1"/>
  <c r="F3175" i="1"/>
  <c r="G3175" i="1"/>
  <c r="H3175" i="1" s="1"/>
  <c r="M3175" i="1" s="1"/>
  <c r="F3167" i="1"/>
  <c r="G3167" i="1"/>
  <c r="H3167" i="1" s="1"/>
  <c r="M3167" i="1" s="1"/>
  <c r="F3159" i="1"/>
  <c r="G3159" i="1"/>
  <c r="H3159" i="1" s="1"/>
  <c r="M3159" i="1" s="1"/>
  <c r="F3151" i="1"/>
  <c r="G3151" i="1"/>
  <c r="H3151" i="1" s="1"/>
  <c r="M3151" i="1" s="1"/>
  <c r="F3143" i="1"/>
  <c r="G3143" i="1"/>
  <c r="H3143" i="1" s="1"/>
  <c r="M3143" i="1" s="1"/>
  <c r="F3135" i="1"/>
  <c r="G3135" i="1"/>
  <c r="H3135" i="1" s="1"/>
  <c r="M3135" i="1" s="1"/>
  <c r="F3127" i="1"/>
  <c r="G3127" i="1"/>
  <c r="H3127" i="1" s="1"/>
  <c r="M3127" i="1" s="1"/>
  <c r="F3119" i="1"/>
  <c r="G3119" i="1"/>
  <c r="H3119" i="1" s="1"/>
  <c r="M3119" i="1" s="1"/>
  <c r="F3111" i="1"/>
  <c r="G3111" i="1"/>
  <c r="H3111" i="1" s="1"/>
  <c r="M3111" i="1" s="1"/>
  <c r="F3103" i="1"/>
  <c r="G3103" i="1"/>
  <c r="H3103" i="1" s="1"/>
  <c r="M3103" i="1" s="1"/>
  <c r="F3095" i="1"/>
  <c r="G3095" i="1"/>
  <c r="H3095" i="1" s="1"/>
  <c r="M3095" i="1" s="1"/>
  <c r="F3087" i="1"/>
  <c r="G3087" i="1"/>
  <c r="H3087" i="1" s="1"/>
  <c r="M3087" i="1" s="1"/>
  <c r="F3079" i="1"/>
  <c r="G3079" i="1"/>
  <c r="H3079" i="1" s="1"/>
  <c r="M3079" i="1" s="1"/>
  <c r="F3071" i="1"/>
  <c r="G3071" i="1"/>
  <c r="H3071" i="1" s="1"/>
  <c r="M3071" i="1" s="1"/>
  <c r="F3063" i="1"/>
  <c r="G3063" i="1"/>
  <c r="H3063" i="1" s="1"/>
  <c r="M3063" i="1" s="1"/>
  <c r="F3055" i="1"/>
  <c r="G3055" i="1"/>
  <c r="H3055" i="1" s="1"/>
  <c r="M3055" i="1" s="1"/>
  <c r="F3047" i="1"/>
  <c r="G3047" i="1"/>
  <c r="H3047" i="1" s="1"/>
  <c r="M3047" i="1" s="1"/>
  <c r="F3039" i="1"/>
  <c r="G3039" i="1"/>
  <c r="H3039" i="1" s="1"/>
  <c r="M3039" i="1" s="1"/>
  <c r="F3031" i="1"/>
  <c r="G3031" i="1"/>
  <c r="H3031" i="1" s="1"/>
  <c r="M3031" i="1" s="1"/>
  <c r="F3023" i="1"/>
  <c r="G3023" i="1"/>
  <c r="H3023" i="1" s="1"/>
  <c r="M3023" i="1" s="1"/>
  <c r="F3015" i="1"/>
  <c r="G3015" i="1"/>
  <c r="H3015" i="1" s="1"/>
  <c r="M3015" i="1" s="1"/>
  <c r="F3007" i="1"/>
  <c r="G3007" i="1"/>
  <c r="H3007" i="1" s="1"/>
  <c r="M3007" i="1" s="1"/>
  <c r="F2999" i="1"/>
  <c r="G2999" i="1"/>
  <c r="H2999" i="1" s="1"/>
  <c r="M2999" i="1" s="1"/>
  <c r="F2991" i="1"/>
  <c r="G2991" i="1"/>
  <c r="H2991" i="1" s="1"/>
  <c r="M2991" i="1" s="1"/>
  <c r="F2983" i="1"/>
  <c r="G2983" i="1"/>
  <c r="H2983" i="1" s="1"/>
  <c r="M2983" i="1" s="1"/>
  <c r="F2975" i="1"/>
  <c r="G2975" i="1"/>
  <c r="H2975" i="1" s="1"/>
  <c r="M2975" i="1" s="1"/>
  <c r="F2967" i="1"/>
  <c r="G2967" i="1"/>
  <c r="H2967" i="1" s="1"/>
  <c r="M2967" i="1" s="1"/>
  <c r="F2959" i="1"/>
  <c r="G2959" i="1"/>
  <c r="H2959" i="1" s="1"/>
  <c r="M2959" i="1" s="1"/>
  <c r="F2951" i="1"/>
  <c r="G2951" i="1"/>
  <c r="H2951" i="1" s="1"/>
  <c r="M2951" i="1" s="1"/>
  <c r="F2943" i="1"/>
  <c r="G2943" i="1"/>
  <c r="H2943" i="1" s="1"/>
  <c r="M2943" i="1" s="1"/>
  <c r="F2935" i="1"/>
  <c r="G2935" i="1"/>
  <c r="H2935" i="1" s="1"/>
  <c r="M2935" i="1" s="1"/>
  <c r="F2927" i="1"/>
  <c r="G2927" i="1"/>
  <c r="H2927" i="1" s="1"/>
  <c r="M2927" i="1" s="1"/>
  <c r="F2919" i="1"/>
  <c r="G2919" i="1"/>
  <c r="H2919" i="1" s="1"/>
  <c r="M2919" i="1" s="1"/>
  <c r="F2911" i="1"/>
  <c r="G2911" i="1"/>
  <c r="H2911" i="1" s="1"/>
  <c r="M2911" i="1" s="1"/>
  <c r="F2903" i="1"/>
  <c r="G2903" i="1"/>
  <c r="H2903" i="1" s="1"/>
  <c r="M2903" i="1" s="1"/>
  <c r="F2895" i="1"/>
  <c r="G2895" i="1"/>
  <c r="H2895" i="1" s="1"/>
  <c r="M2895" i="1" s="1"/>
  <c r="F2887" i="1"/>
  <c r="G2887" i="1"/>
  <c r="H2887" i="1" s="1"/>
  <c r="M2887" i="1" s="1"/>
  <c r="F2879" i="1"/>
  <c r="G2879" i="1"/>
  <c r="H2879" i="1" s="1"/>
  <c r="M2879" i="1" s="1"/>
  <c r="F2871" i="1"/>
  <c r="G2871" i="1"/>
  <c r="H2871" i="1" s="1"/>
  <c r="M2871" i="1" s="1"/>
  <c r="F2863" i="1"/>
  <c r="G2863" i="1"/>
  <c r="H2863" i="1" s="1"/>
  <c r="M2863" i="1" s="1"/>
  <c r="F2855" i="1"/>
  <c r="G2855" i="1"/>
  <c r="H2855" i="1" s="1"/>
  <c r="M2855" i="1" s="1"/>
  <c r="F2847" i="1"/>
  <c r="G2847" i="1"/>
  <c r="H2847" i="1" s="1"/>
  <c r="M2847" i="1" s="1"/>
  <c r="F2839" i="1"/>
  <c r="G2839" i="1"/>
  <c r="H2839" i="1" s="1"/>
  <c r="M2839" i="1" s="1"/>
  <c r="F2831" i="1"/>
  <c r="G2831" i="1"/>
  <c r="H2831" i="1" s="1"/>
  <c r="M2831" i="1" s="1"/>
  <c r="F2823" i="1"/>
  <c r="G2823" i="1"/>
  <c r="H2823" i="1" s="1"/>
  <c r="M2823" i="1" s="1"/>
  <c r="F2815" i="1"/>
  <c r="G2815" i="1"/>
  <c r="H2815" i="1" s="1"/>
  <c r="M2815" i="1" s="1"/>
  <c r="F2807" i="1"/>
  <c r="G2807" i="1"/>
  <c r="H2807" i="1" s="1"/>
  <c r="M2807" i="1" s="1"/>
  <c r="F2799" i="1"/>
  <c r="G2799" i="1"/>
  <c r="H2799" i="1" s="1"/>
  <c r="M2799" i="1" s="1"/>
  <c r="F2791" i="1"/>
  <c r="G2791" i="1"/>
  <c r="H2791" i="1" s="1"/>
  <c r="M2791" i="1" s="1"/>
  <c r="F2783" i="1"/>
  <c r="G2783" i="1"/>
  <c r="H2783" i="1" s="1"/>
  <c r="M2783" i="1" s="1"/>
  <c r="F2775" i="1"/>
  <c r="G2775" i="1"/>
  <c r="H2775" i="1" s="1"/>
  <c r="M2775" i="1" s="1"/>
  <c r="F2767" i="1"/>
  <c r="G2767" i="1"/>
  <c r="H2767" i="1" s="1"/>
  <c r="M2767" i="1" s="1"/>
  <c r="F2759" i="1"/>
  <c r="G2759" i="1"/>
  <c r="H2759" i="1" s="1"/>
  <c r="M2759" i="1" s="1"/>
  <c r="F2751" i="1"/>
  <c r="G2751" i="1"/>
  <c r="H2751" i="1" s="1"/>
  <c r="M2751" i="1" s="1"/>
  <c r="F2743" i="1"/>
  <c r="G2743" i="1"/>
  <c r="H2743" i="1" s="1"/>
  <c r="M2743" i="1" s="1"/>
  <c r="F2735" i="1"/>
  <c r="G2735" i="1"/>
  <c r="H2735" i="1" s="1"/>
  <c r="M2735" i="1" s="1"/>
  <c r="F2727" i="1"/>
  <c r="G2727" i="1"/>
  <c r="H2727" i="1" s="1"/>
  <c r="M2727" i="1" s="1"/>
  <c r="F2719" i="1"/>
  <c r="G2719" i="1"/>
  <c r="H2719" i="1" s="1"/>
  <c r="M2719" i="1" s="1"/>
  <c r="F2711" i="1"/>
  <c r="G2711" i="1"/>
  <c r="H2711" i="1" s="1"/>
  <c r="M2711" i="1" s="1"/>
  <c r="F2703" i="1"/>
  <c r="G2703" i="1"/>
  <c r="H2703" i="1" s="1"/>
  <c r="M2703" i="1" s="1"/>
  <c r="F2695" i="1"/>
  <c r="G2695" i="1"/>
  <c r="H2695" i="1" s="1"/>
  <c r="M2695" i="1" s="1"/>
  <c r="F2687" i="1"/>
  <c r="G2687" i="1"/>
  <c r="H2687" i="1" s="1"/>
  <c r="M2687" i="1" s="1"/>
  <c r="F2679" i="1"/>
  <c r="G2679" i="1"/>
  <c r="H2679" i="1" s="1"/>
  <c r="M2679" i="1" s="1"/>
  <c r="F2671" i="1"/>
  <c r="G2671" i="1"/>
  <c r="H2671" i="1" s="1"/>
  <c r="M2671" i="1" s="1"/>
  <c r="F2663" i="1"/>
  <c r="G2663" i="1"/>
  <c r="H2663" i="1" s="1"/>
  <c r="M2663" i="1" s="1"/>
  <c r="F2655" i="1"/>
  <c r="G2655" i="1"/>
  <c r="H2655" i="1" s="1"/>
  <c r="M2655" i="1" s="1"/>
  <c r="F2647" i="1"/>
  <c r="G2647" i="1"/>
  <c r="H2647" i="1" s="1"/>
  <c r="M2647" i="1" s="1"/>
  <c r="F2639" i="1"/>
  <c r="G2639" i="1"/>
  <c r="H2639" i="1" s="1"/>
  <c r="M2639" i="1" s="1"/>
  <c r="F2631" i="1"/>
  <c r="G2631" i="1"/>
  <c r="H2631" i="1" s="1"/>
  <c r="M2631" i="1" s="1"/>
  <c r="F2623" i="1"/>
  <c r="G2623" i="1"/>
  <c r="H2623" i="1" s="1"/>
  <c r="M2623" i="1" s="1"/>
  <c r="F2615" i="1"/>
  <c r="G2615" i="1"/>
  <c r="H2615" i="1" s="1"/>
  <c r="M2615" i="1" s="1"/>
  <c r="F2607" i="1"/>
  <c r="G2607" i="1"/>
  <c r="H2607" i="1" s="1"/>
  <c r="M2607" i="1" s="1"/>
  <c r="F2599" i="1"/>
  <c r="G2599" i="1"/>
  <c r="H2599" i="1" s="1"/>
  <c r="M2599" i="1" s="1"/>
  <c r="F2591" i="1"/>
  <c r="G2591" i="1"/>
  <c r="H2591" i="1" s="1"/>
  <c r="M2591" i="1" s="1"/>
  <c r="F2583" i="1"/>
  <c r="G2583" i="1"/>
  <c r="H2583" i="1" s="1"/>
  <c r="M2583" i="1" s="1"/>
  <c r="F2575" i="1"/>
  <c r="G2575" i="1"/>
  <c r="H2575" i="1" s="1"/>
  <c r="M2575" i="1" s="1"/>
  <c r="F2567" i="1"/>
  <c r="G2567" i="1"/>
  <c r="H2567" i="1" s="1"/>
  <c r="M2567" i="1" s="1"/>
  <c r="F2559" i="1"/>
  <c r="G2559" i="1"/>
  <c r="H2559" i="1" s="1"/>
  <c r="M2559" i="1" s="1"/>
  <c r="F2551" i="1"/>
  <c r="G2551" i="1"/>
  <c r="H2551" i="1" s="1"/>
  <c r="M2551" i="1" s="1"/>
  <c r="F2543" i="1"/>
  <c r="G2543" i="1"/>
  <c r="H2543" i="1" s="1"/>
  <c r="M2543" i="1" s="1"/>
  <c r="F2535" i="1"/>
  <c r="G2535" i="1"/>
  <c r="H2535" i="1" s="1"/>
  <c r="M2535" i="1" s="1"/>
  <c r="F2527" i="1"/>
  <c r="G2527" i="1"/>
  <c r="H2527" i="1" s="1"/>
  <c r="M2527" i="1" s="1"/>
  <c r="F2519" i="1"/>
  <c r="G2519" i="1"/>
  <c r="H2519" i="1" s="1"/>
  <c r="M2519" i="1" s="1"/>
  <c r="F2511" i="1"/>
  <c r="G2511" i="1"/>
  <c r="H2511" i="1" s="1"/>
  <c r="M2511" i="1" s="1"/>
  <c r="F2503" i="1"/>
  <c r="G2503" i="1"/>
  <c r="H2503" i="1" s="1"/>
  <c r="M2503" i="1" s="1"/>
  <c r="F2495" i="1"/>
  <c r="G2495" i="1"/>
  <c r="H2495" i="1" s="1"/>
  <c r="M2495" i="1" s="1"/>
  <c r="F2487" i="1"/>
  <c r="G2487" i="1"/>
  <c r="H2487" i="1" s="1"/>
  <c r="M2487" i="1" s="1"/>
  <c r="F2479" i="1"/>
  <c r="G2479" i="1"/>
  <c r="H2479" i="1" s="1"/>
  <c r="M2479" i="1" s="1"/>
  <c r="F2471" i="1"/>
  <c r="G2471" i="1"/>
  <c r="H2471" i="1" s="1"/>
  <c r="M2471" i="1" s="1"/>
  <c r="F2463" i="1"/>
  <c r="G2463" i="1"/>
  <c r="H2463" i="1" s="1"/>
  <c r="M2463" i="1" s="1"/>
  <c r="F2455" i="1"/>
  <c r="G2455" i="1"/>
  <c r="H2455" i="1" s="1"/>
  <c r="M2455" i="1" s="1"/>
  <c r="F2447" i="1"/>
  <c r="G2447" i="1"/>
  <c r="H2447" i="1" s="1"/>
  <c r="M2447" i="1" s="1"/>
  <c r="F2439" i="1"/>
  <c r="G2439" i="1"/>
  <c r="H2439" i="1" s="1"/>
  <c r="M2439" i="1" s="1"/>
  <c r="F2431" i="1"/>
  <c r="G2431" i="1"/>
  <c r="H2431" i="1" s="1"/>
  <c r="M2431" i="1" s="1"/>
  <c r="F2423" i="1"/>
  <c r="G2423" i="1"/>
  <c r="H2423" i="1" s="1"/>
  <c r="M2423" i="1" s="1"/>
  <c r="F2415" i="1"/>
  <c r="G2415" i="1"/>
  <c r="H2415" i="1" s="1"/>
  <c r="M2415" i="1" s="1"/>
  <c r="F2407" i="1"/>
  <c r="G2407" i="1"/>
  <c r="H2407" i="1" s="1"/>
  <c r="M2407" i="1" s="1"/>
  <c r="F2399" i="1"/>
  <c r="G2399" i="1"/>
  <c r="H2399" i="1" s="1"/>
  <c r="M2399" i="1" s="1"/>
  <c r="F2391" i="1"/>
  <c r="G2391" i="1"/>
  <c r="H2391" i="1" s="1"/>
  <c r="M2391" i="1" s="1"/>
  <c r="F2383" i="1"/>
  <c r="G2383" i="1"/>
  <c r="H2383" i="1" s="1"/>
  <c r="M2383" i="1" s="1"/>
  <c r="F2375" i="1"/>
  <c r="G2375" i="1"/>
  <c r="H2375" i="1" s="1"/>
  <c r="M2375" i="1" s="1"/>
  <c r="F2367" i="1"/>
  <c r="G2367" i="1"/>
  <c r="H2367" i="1" s="1"/>
  <c r="M2367" i="1" s="1"/>
  <c r="F2359" i="1"/>
  <c r="G2359" i="1"/>
  <c r="H2359" i="1" s="1"/>
  <c r="M2359" i="1" s="1"/>
  <c r="F2351" i="1"/>
  <c r="G2351" i="1"/>
  <c r="H2351" i="1" s="1"/>
  <c r="M2351" i="1" s="1"/>
  <c r="F2343" i="1"/>
  <c r="G2343" i="1"/>
  <c r="H2343" i="1" s="1"/>
  <c r="M2343" i="1" s="1"/>
  <c r="F2335" i="1"/>
  <c r="G2335" i="1"/>
  <c r="H2335" i="1" s="1"/>
  <c r="M2335" i="1" s="1"/>
  <c r="F2327" i="1"/>
  <c r="G2327" i="1"/>
  <c r="H2327" i="1" s="1"/>
  <c r="M2327" i="1" s="1"/>
  <c r="F2319" i="1"/>
  <c r="G2319" i="1"/>
  <c r="H2319" i="1" s="1"/>
  <c r="M2319" i="1" s="1"/>
  <c r="F2311" i="1"/>
  <c r="G2311" i="1"/>
  <c r="H2311" i="1" s="1"/>
  <c r="M2311" i="1" s="1"/>
  <c r="F2303" i="1"/>
  <c r="G2303" i="1"/>
  <c r="H2303" i="1" s="1"/>
  <c r="M2303" i="1" s="1"/>
  <c r="F2295" i="1"/>
  <c r="G2295" i="1"/>
  <c r="H2295" i="1" s="1"/>
  <c r="M2295" i="1" s="1"/>
  <c r="F2287" i="1"/>
  <c r="G2287" i="1"/>
  <c r="H2287" i="1" s="1"/>
  <c r="M2287" i="1" s="1"/>
  <c r="F2279" i="1"/>
  <c r="G2279" i="1"/>
  <c r="H2279" i="1" s="1"/>
  <c r="M2279" i="1" s="1"/>
  <c r="F2271" i="1"/>
  <c r="G2271" i="1"/>
  <c r="H2271" i="1" s="1"/>
  <c r="M2271" i="1" s="1"/>
  <c r="F2263" i="1"/>
  <c r="G2263" i="1"/>
  <c r="H2263" i="1" s="1"/>
  <c r="M2263" i="1" s="1"/>
  <c r="F2255" i="1"/>
  <c r="G2255" i="1"/>
  <c r="H2255" i="1" s="1"/>
  <c r="M2255" i="1" s="1"/>
  <c r="F2247" i="1"/>
  <c r="G2247" i="1"/>
  <c r="H2247" i="1" s="1"/>
  <c r="M2247" i="1" s="1"/>
  <c r="F2239" i="1"/>
  <c r="G2239" i="1"/>
  <c r="H2239" i="1" s="1"/>
  <c r="M2239" i="1" s="1"/>
  <c r="F2231" i="1"/>
  <c r="G2231" i="1"/>
  <c r="H2231" i="1" s="1"/>
  <c r="M2231" i="1" s="1"/>
  <c r="F2223" i="1"/>
  <c r="G2223" i="1"/>
  <c r="H2223" i="1" s="1"/>
  <c r="M2223" i="1" s="1"/>
  <c r="F2215" i="1"/>
  <c r="G2215" i="1"/>
  <c r="H2215" i="1" s="1"/>
  <c r="M2215" i="1" s="1"/>
  <c r="F2207" i="1"/>
  <c r="G2207" i="1"/>
  <c r="H2207" i="1" s="1"/>
  <c r="M2207" i="1" s="1"/>
  <c r="F2199" i="1"/>
  <c r="G2199" i="1"/>
  <c r="H2199" i="1" s="1"/>
  <c r="M2199" i="1" s="1"/>
  <c r="F2191" i="1"/>
  <c r="G2191" i="1"/>
  <c r="H2191" i="1" s="1"/>
  <c r="M2191" i="1" s="1"/>
  <c r="F2183" i="1"/>
  <c r="G2183" i="1"/>
  <c r="H2183" i="1" s="1"/>
  <c r="M2183" i="1" s="1"/>
  <c r="F2175" i="1"/>
  <c r="G2175" i="1"/>
  <c r="H2175" i="1" s="1"/>
  <c r="M2175" i="1" s="1"/>
  <c r="F2167" i="1"/>
  <c r="G2167" i="1"/>
  <c r="H2167" i="1" s="1"/>
  <c r="M2167" i="1" s="1"/>
  <c r="F2159" i="1"/>
  <c r="G2159" i="1"/>
  <c r="H2159" i="1" s="1"/>
  <c r="M2159" i="1" s="1"/>
  <c r="F2151" i="1"/>
  <c r="G2151" i="1"/>
  <c r="H2151" i="1" s="1"/>
  <c r="M2151" i="1" s="1"/>
  <c r="F2143" i="1"/>
  <c r="G2143" i="1"/>
  <c r="H2143" i="1" s="1"/>
  <c r="M2143" i="1" s="1"/>
  <c r="F2135" i="1"/>
  <c r="G2135" i="1"/>
  <c r="H2135" i="1" s="1"/>
  <c r="M2135" i="1" s="1"/>
  <c r="F2127" i="1"/>
  <c r="G2127" i="1"/>
  <c r="H2127" i="1" s="1"/>
  <c r="M2127" i="1" s="1"/>
  <c r="F2119" i="1"/>
  <c r="G2119" i="1"/>
  <c r="H2119" i="1" s="1"/>
  <c r="M2119" i="1" s="1"/>
  <c r="F2111" i="1"/>
  <c r="G2111" i="1"/>
  <c r="H2111" i="1" s="1"/>
  <c r="M2111" i="1" s="1"/>
  <c r="F2103" i="1"/>
  <c r="G2103" i="1"/>
  <c r="H2103" i="1" s="1"/>
  <c r="M2103" i="1" s="1"/>
  <c r="F2095" i="1"/>
  <c r="G2095" i="1"/>
  <c r="H2095" i="1" s="1"/>
  <c r="M2095" i="1" s="1"/>
  <c r="F2087" i="1"/>
  <c r="G2087" i="1"/>
  <c r="H2087" i="1" s="1"/>
  <c r="M2087" i="1" s="1"/>
  <c r="F2079" i="1"/>
  <c r="G2079" i="1"/>
  <c r="H2079" i="1" s="1"/>
  <c r="M2079" i="1" s="1"/>
  <c r="F2071" i="1"/>
  <c r="G2071" i="1"/>
  <c r="H2071" i="1" s="1"/>
  <c r="M2071" i="1" s="1"/>
  <c r="F2063" i="1"/>
  <c r="G2063" i="1"/>
  <c r="H2063" i="1" s="1"/>
  <c r="M2063" i="1" s="1"/>
  <c r="F2055" i="1"/>
  <c r="G2055" i="1"/>
  <c r="H2055" i="1" s="1"/>
  <c r="M2055" i="1" s="1"/>
  <c r="F2047" i="1"/>
  <c r="G2047" i="1"/>
  <c r="H2047" i="1" s="1"/>
  <c r="M2047" i="1" s="1"/>
  <c r="F2039" i="1"/>
  <c r="G2039" i="1"/>
  <c r="H2039" i="1" s="1"/>
  <c r="M2039" i="1" s="1"/>
  <c r="F2031" i="1"/>
  <c r="G2031" i="1"/>
  <c r="H2031" i="1" s="1"/>
  <c r="M2031" i="1" s="1"/>
  <c r="F2023" i="1"/>
  <c r="G2023" i="1"/>
  <c r="H2023" i="1" s="1"/>
  <c r="M2023" i="1" s="1"/>
  <c r="F2015" i="1"/>
  <c r="G2015" i="1"/>
  <c r="H2015" i="1" s="1"/>
  <c r="M2015" i="1" s="1"/>
  <c r="F2007" i="1"/>
  <c r="G2007" i="1"/>
  <c r="H2007" i="1" s="1"/>
  <c r="M2007" i="1" s="1"/>
  <c r="F1999" i="1"/>
  <c r="G1999" i="1"/>
  <c r="H1999" i="1" s="1"/>
  <c r="M1999" i="1" s="1"/>
  <c r="F1991" i="1"/>
  <c r="G1991" i="1"/>
  <c r="H1991" i="1" s="1"/>
  <c r="M1991" i="1" s="1"/>
  <c r="F1983" i="1"/>
  <c r="G1983" i="1"/>
  <c r="H1983" i="1" s="1"/>
  <c r="M1983" i="1" s="1"/>
  <c r="F1975" i="1"/>
  <c r="G1975" i="1"/>
  <c r="H1975" i="1" s="1"/>
  <c r="M1975" i="1" s="1"/>
  <c r="F1967" i="1"/>
  <c r="G1967" i="1"/>
  <c r="H1967" i="1" s="1"/>
  <c r="M1967" i="1" s="1"/>
  <c r="F1959" i="1"/>
  <c r="G1959" i="1"/>
  <c r="H1959" i="1" s="1"/>
  <c r="M1959" i="1" s="1"/>
  <c r="F1951" i="1"/>
  <c r="G1951" i="1"/>
  <c r="H1951" i="1" s="1"/>
  <c r="M1951" i="1" s="1"/>
  <c r="F1943" i="1"/>
  <c r="G1943" i="1"/>
  <c r="H1943" i="1" s="1"/>
  <c r="M1943" i="1" s="1"/>
  <c r="F1935" i="1"/>
  <c r="G1935" i="1"/>
  <c r="H1935" i="1" s="1"/>
  <c r="M1935" i="1" s="1"/>
  <c r="F1927" i="1"/>
  <c r="G1927" i="1"/>
  <c r="H1927" i="1" s="1"/>
  <c r="M1927" i="1" s="1"/>
  <c r="F1919" i="1"/>
  <c r="G1919" i="1"/>
  <c r="H1919" i="1" s="1"/>
  <c r="M1919" i="1" s="1"/>
  <c r="F1911" i="1"/>
  <c r="G1911" i="1"/>
  <c r="H1911" i="1" s="1"/>
  <c r="M1911" i="1" s="1"/>
  <c r="F1903" i="1"/>
  <c r="G1903" i="1"/>
  <c r="H1903" i="1" s="1"/>
  <c r="M1903" i="1" s="1"/>
  <c r="F1895" i="1"/>
  <c r="G1895" i="1"/>
  <c r="H1895" i="1" s="1"/>
  <c r="M1895" i="1" s="1"/>
  <c r="F1887" i="1"/>
  <c r="G1887" i="1"/>
  <c r="H1887" i="1" s="1"/>
  <c r="M1887" i="1" s="1"/>
  <c r="F1879" i="1"/>
  <c r="G1879" i="1"/>
  <c r="H1879" i="1" s="1"/>
  <c r="M1879" i="1" s="1"/>
  <c r="F1871" i="1"/>
  <c r="G1871" i="1"/>
  <c r="H1871" i="1" s="1"/>
  <c r="M1871" i="1" s="1"/>
  <c r="F1863" i="1"/>
  <c r="G1863" i="1"/>
  <c r="H1863" i="1" s="1"/>
  <c r="M1863" i="1" s="1"/>
  <c r="F1855" i="1"/>
  <c r="G1855" i="1"/>
  <c r="H1855" i="1" s="1"/>
  <c r="M1855" i="1" s="1"/>
  <c r="F1847" i="1"/>
  <c r="G1847" i="1"/>
  <c r="H1847" i="1" s="1"/>
  <c r="M1847" i="1" s="1"/>
  <c r="F1839" i="1"/>
  <c r="G1839" i="1"/>
  <c r="H1839" i="1" s="1"/>
  <c r="M1839" i="1" s="1"/>
  <c r="F1831" i="1"/>
  <c r="G1831" i="1"/>
  <c r="H1831" i="1" s="1"/>
  <c r="M1831" i="1" s="1"/>
  <c r="F1823" i="1"/>
  <c r="G1823" i="1"/>
  <c r="H1823" i="1" s="1"/>
  <c r="M1823" i="1" s="1"/>
  <c r="F1815" i="1"/>
  <c r="G1815" i="1"/>
  <c r="H1815" i="1" s="1"/>
  <c r="M1815" i="1" s="1"/>
  <c r="F1807" i="1"/>
  <c r="G1807" i="1"/>
  <c r="H1807" i="1" s="1"/>
  <c r="M1807" i="1" s="1"/>
  <c r="F1799" i="1"/>
  <c r="G1799" i="1"/>
  <c r="H1799" i="1" s="1"/>
  <c r="M1799" i="1" s="1"/>
  <c r="F1791" i="1"/>
  <c r="G1791" i="1"/>
  <c r="H1791" i="1" s="1"/>
  <c r="M1791" i="1" s="1"/>
  <c r="F1783" i="1"/>
  <c r="G1783" i="1"/>
  <c r="H1783" i="1" s="1"/>
  <c r="M1783" i="1" s="1"/>
  <c r="F1775" i="1"/>
  <c r="G1775" i="1"/>
  <c r="H1775" i="1" s="1"/>
  <c r="M1775" i="1" s="1"/>
  <c r="F1767" i="1"/>
  <c r="G1767" i="1"/>
  <c r="H1767" i="1" s="1"/>
  <c r="M1767" i="1" s="1"/>
  <c r="F1759" i="1"/>
  <c r="G1759" i="1"/>
  <c r="H1759" i="1" s="1"/>
  <c r="M1759" i="1" s="1"/>
  <c r="F1751" i="1"/>
  <c r="G1751" i="1"/>
  <c r="H1751" i="1" s="1"/>
  <c r="M1751" i="1" s="1"/>
  <c r="F1743" i="1"/>
  <c r="G1743" i="1"/>
  <c r="H1743" i="1" s="1"/>
  <c r="M1743" i="1" s="1"/>
  <c r="F1735" i="1"/>
  <c r="G1735" i="1"/>
  <c r="H1735" i="1" s="1"/>
  <c r="M1735" i="1" s="1"/>
  <c r="F1727" i="1"/>
  <c r="G1727" i="1"/>
  <c r="H1727" i="1" s="1"/>
  <c r="M1727" i="1" s="1"/>
  <c r="F1719" i="1"/>
  <c r="G1719" i="1"/>
  <c r="H1719" i="1" s="1"/>
  <c r="M1719" i="1" s="1"/>
  <c r="F1711" i="1"/>
  <c r="G1711" i="1"/>
  <c r="H1711" i="1" s="1"/>
  <c r="M1711" i="1" s="1"/>
  <c r="F1703" i="1"/>
  <c r="G1703" i="1"/>
  <c r="H1703" i="1" s="1"/>
  <c r="M1703" i="1" s="1"/>
  <c r="F1695" i="1"/>
  <c r="G1695" i="1"/>
  <c r="H1695" i="1" s="1"/>
  <c r="M1695" i="1" s="1"/>
  <c r="F1687" i="1"/>
  <c r="G1687" i="1"/>
  <c r="H1687" i="1" s="1"/>
  <c r="M1687" i="1" s="1"/>
  <c r="F1679" i="1"/>
  <c r="G1679" i="1"/>
  <c r="H1679" i="1" s="1"/>
  <c r="M1679" i="1" s="1"/>
  <c r="F1671" i="1"/>
  <c r="G1671" i="1"/>
  <c r="H1671" i="1" s="1"/>
  <c r="M1671" i="1" s="1"/>
  <c r="F1663" i="1"/>
  <c r="G1663" i="1"/>
  <c r="H1663" i="1" s="1"/>
  <c r="M1663" i="1" s="1"/>
  <c r="F1655" i="1"/>
  <c r="G1655" i="1"/>
  <c r="H1655" i="1" s="1"/>
  <c r="M1655" i="1" s="1"/>
  <c r="F1647" i="1"/>
  <c r="G1647" i="1"/>
  <c r="H1647" i="1" s="1"/>
  <c r="M1647" i="1" s="1"/>
  <c r="F1639" i="1"/>
  <c r="G1639" i="1"/>
  <c r="H1639" i="1" s="1"/>
  <c r="M1639" i="1" s="1"/>
  <c r="F1631" i="1"/>
  <c r="G1631" i="1"/>
  <c r="H1631" i="1" s="1"/>
  <c r="M1631" i="1" s="1"/>
  <c r="F1623" i="1"/>
  <c r="G1623" i="1"/>
  <c r="H1623" i="1" s="1"/>
  <c r="M1623" i="1" s="1"/>
  <c r="F1615" i="1"/>
  <c r="G1615" i="1"/>
  <c r="H1615" i="1" s="1"/>
  <c r="M1615" i="1" s="1"/>
  <c r="F1607" i="1"/>
  <c r="G1607" i="1"/>
  <c r="H1607" i="1" s="1"/>
  <c r="M1607" i="1" s="1"/>
  <c r="F1599" i="1"/>
  <c r="G1599" i="1"/>
  <c r="H1599" i="1" s="1"/>
  <c r="M1599" i="1" s="1"/>
  <c r="F1591" i="1"/>
  <c r="G1591" i="1"/>
  <c r="H1591" i="1" s="1"/>
  <c r="M1591" i="1" s="1"/>
  <c r="F1583" i="1"/>
  <c r="G1583" i="1"/>
  <c r="H1583" i="1" s="1"/>
  <c r="M1583" i="1" s="1"/>
  <c r="F1575" i="1"/>
  <c r="G1575" i="1"/>
  <c r="H1575" i="1" s="1"/>
  <c r="M1575" i="1" s="1"/>
  <c r="F1567" i="1"/>
  <c r="G1567" i="1"/>
  <c r="H1567" i="1" s="1"/>
  <c r="M1567" i="1" s="1"/>
  <c r="F1559" i="1"/>
  <c r="G1559" i="1"/>
  <c r="H1559" i="1" s="1"/>
  <c r="M1559" i="1" s="1"/>
  <c r="F1551" i="1"/>
  <c r="G1551" i="1"/>
  <c r="H1551" i="1" s="1"/>
  <c r="M1551" i="1" s="1"/>
  <c r="F1543" i="1"/>
  <c r="G1543" i="1"/>
  <c r="H1543" i="1" s="1"/>
  <c r="M1543" i="1" s="1"/>
  <c r="F1535" i="1"/>
  <c r="G1535" i="1"/>
  <c r="H1535" i="1" s="1"/>
  <c r="M1535" i="1" s="1"/>
  <c r="F1527" i="1"/>
  <c r="G1527" i="1"/>
  <c r="H1527" i="1" s="1"/>
  <c r="M1527" i="1" s="1"/>
  <c r="F1519" i="1"/>
  <c r="G1519" i="1"/>
  <c r="H1519" i="1" s="1"/>
  <c r="M1519" i="1" s="1"/>
  <c r="F1511" i="1"/>
  <c r="G1511" i="1"/>
  <c r="H1511" i="1" s="1"/>
  <c r="M1511" i="1" s="1"/>
  <c r="F1503" i="1"/>
  <c r="G1503" i="1"/>
  <c r="H1503" i="1" s="1"/>
  <c r="M1503" i="1" s="1"/>
  <c r="F1495" i="1"/>
  <c r="G1495" i="1"/>
  <c r="H1495" i="1" s="1"/>
  <c r="M1495" i="1" s="1"/>
  <c r="F1487" i="1"/>
  <c r="G1487" i="1"/>
  <c r="H1487" i="1" s="1"/>
  <c r="M1487" i="1" s="1"/>
  <c r="F1479" i="1"/>
  <c r="G1479" i="1"/>
  <c r="H1479" i="1" s="1"/>
  <c r="M1479" i="1" s="1"/>
  <c r="F1471" i="1"/>
  <c r="G1471" i="1"/>
  <c r="H1471" i="1" s="1"/>
  <c r="M1471" i="1" s="1"/>
  <c r="F1463" i="1"/>
  <c r="G1463" i="1"/>
  <c r="H1463" i="1" s="1"/>
  <c r="M1463" i="1" s="1"/>
  <c r="F1455" i="1"/>
  <c r="G1455" i="1"/>
  <c r="H1455" i="1" s="1"/>
  <c r="M1455" i="1" s="1"/>
  <c r="F1447" i="1"/>
  <c r="G1447" i="1"/>
  <c r="H1447" i="1" s="1"/>
  <c r="M1447" i="1" s="1"/>
  <c r="F1439" i="1"/>
  <c r="G1439" i="1"/>
  <c r="H1439" i="1" s="1"/>
  <c r="M1439" i="1" s="1"/>
  <c r="F1431" i="1"/>
  <c r="G1431" i="1"/>
  <c r="H1431" i="1" s="1"/>
  <c r="M1431" i="1" s="1"/>
  <c r="F1423" i="1"/>
  <c r="G1423" i="1"/>
  <c r="H1423" i="1" s="1"/>
  <c r="M1423" i="1" s="1"/>
  <c r="F1415" i="1"/>
  <c r="G1415" i="1"/>
  <c r="H1415" i="1" s="1"/>
  <c r="M1415" i="1" s="1"/>
  <c r="F1407" i="1"/>
  <c r="G1407" i="1"/>
  <c r="H1407" i="1" s="1"/>
  <c r="M1407" i="1" s="1"/>
  <c r="F1399" i="1"/>
  <c r="G1399" i="1"/>
  <c r="H1399" i="1" s="1"/>
  <c r="M1399" i="1" s="1"/>
  <c r="F1391" i="1"/>
  <c r="G1391" i="1"/>
  <c r="H1391" i="1" s="1"/>
  <c r="M1391" i="1" s="1"/>
  <c r="F1383" i="1"/>
  <c r="G1383" i="1"/>
  <c r="H1383" i="1" s="1"/>
  <c r="M1383" i="1" s="1"/>
  <c r="F1375" i="1"/>
  <c r="G1375" i="1"/>
  <c r="H1375" i="1" s="1"/>
  <c r="M1375" i="1" s="1"/>
  <c r="F1367" i="1"/>
  <c r="G1367" i="1"/>
  <c r="H1367" i="1" s="1"/>
  <c r="M1367" i="1" s="1"/>
  <c r="F1359" i="1"/>
  <c r="G1359" i="1"/>
  <c r="H1359" i="1" s="1"/>
  <c r="M1359" i="1" s="1"/>
  <c r="F1351" i="1"/>
  <c r="G1351" i="1"/>
  <c r="H1351" i="1" s="1"/>
  <c r="M1351" i="1" s="1"/>
  <c r="F1343" i="1"/>
  <c r="G1343" i="1"/>
  <c r="H1343" i="1" s="1"/>
  <c r="M1343" i="1" s="1"/>
  <c r="F1335" i="1"/>
  <c r="G1335" i="1"/>
  <c r="H1335" i="1" s="1"/>
  <c r="M1335" i="1" s="1"/>
  <c r="F1327" i="1"/>
  <c r="G1327" i="1"/>
  <c r="H1327" i="1" s="1"/>
  <c r="M1327" i="1" s="1"/>
  <c r="F1319" i="1"/>
  <c r="G1319" i="1"/>
  <c r="H1319" i="1" s="1"/>
  <c r="M1319" i="1" s="1"/>
  <c r="F1311" i="1"/>
  <c r="G1311" i="1"/>
  <c r="H1311" i="1" s="1"/>
  <c r="M1311" i="1" s="1"/>
  <c r="F1303" i="1"/>
  <c r="G1303" i="1"/>
  <c r="H1303" i="1" s="1"/>
  <c r="M1303" i="1" s="1"/>
  <c r="F1295" i="1"/>
  <c r="G1295" i="1"/>
  <c r="H1295" i="1" s="1"/>
  <c r="M1295" i="1" s="1"/>
  <c r="F1287" i="1"/>
  <c r="G1287" i="1"/>
  <c r="H1287" i="1" s="1"/>
  <c r="M1287" i="1" s="1"/>
  <c r="F1279" i="1"/>
  <c r="G1279" i="1"/>
  <c r="H1279" i="1" s="1"/>
  <c r="M1279" i="1" s="1"/>
  <c r="F1271" i="1"/>
  <c r="G1271" i="1"/>
  <c r="H1271" i="1" s="1"/>
  <c r="M1271" i="1" s="1"/>
  <c r="F1263" i="1"/>
  <c r="G1263" i="1"/>
  <c r="H1263" i="1" s="1"/>
  <c r="M1263" i="1" s="1"/>
  <c r="F1255" i="1"/>
  <c r="G1255" i="1"/>
  <c r="H1255" i="1" s="1"/>
  <c r="M1255" i="1" s="1"/>
  <c r="F1247" i="1"/>
  <c r="G1247" i="1"/>
  <c r="H1247" i="1" s="1"/>
  <c r="M1247" i="1" s="1"/>
  <c r="F1239" i="1"/>
  <c r="G1239" i="1"/>
  <c r="H1239" i="1" s="1"/>
  <c r="M1239" i="1" s="1"/>
  <c r="F1231" i="1"/>
  <c r="G1231" i="1"/>
  <c r="H1231" i="1" s="1"/>
  <c r="M1231" i="1" s="1"/>
  <c r="F1223" i="1"/>
  <c r="G1223" i="1"/>
  <c r="H1223" i="1" s="1"/>
  <c r="M1223" i="1" s="1"/>
  <c r="F1215" i="1"/>
  <c r="G1215" i="1"/>
  <c r="H1215" i="1" s="1"/>
  <c r="M1215" i="1" s="1"/>
  <c r="F1207" i="1"/>
  <c r="G1207" i="1"/>
  <c r="H1207" i="1" s="1"/>
  <c r="M1207" i="1" s="1"/>
  <c r="F1199" i="1"/>
  <c r="G1199" i="1"/>
  <c r="H1199" i="1" s="1"/>
  <c r="M1199" i="1" s="1"/>
  <c r="F1191" i="1"/>
  <c r="G1191" i="1"/>
  <c r="H1191" i="1" s="1"/>
  <c r="M1191" i="1" s="1"/>
  <c r="F1183" i="1"/>
  <c r="G1183" i="1"/>
  <c r="H1183" i="1" s="1"/>
  <c r="M1183" i="1" s="1"/>
  <c r="F1175" i="1"/>
  <c r="G1175" i="1"/>
  <c r="H1175" i="1" s="1"/>
  <c r="M1175" i="1" s="1"/>
  <c r="F1167" i="1"/>
  <c r="G1167" i="1"/>
  <c r="H1167" i="1" s="1"/>
  <c r="M1167" i="1" s="1"/>
  <c r="F1159" i="1"/>
  <c r="G1159" i="1"/>
  <c r="H1159" i="1" s="1"/>
  <c r="M1159" i="1" s="1"/>
  <c r="F1151" i="1"/>
  <c r="G1151" i="1"/>
  <c r="H1151" i="1" s="1"/>
  <c r="M1151" i="1" s="1"/>
  <c r="F1143" i="1"/>
  <c r="G1143" i="1"/>
  <c r="H1143" i="1" s="1"/>
  <c r="M1143" i="1" s="1"/>
  <c r="F1135" i="1"/>
  <c r="G1135" i="1"/>
  <c r="H1135" i="1" s="1"/>
  <c r="M1135" i="1" s="1"/>
  <c r="F1127" i="1"/>
  <c r="G1127" i="1"/>
  <c r="H1127" i="1" s="1"/>
  <c r="M1127" i="1" s="1"/>
  <c r="F1119" i="1"/>
  <c r="G1119" i="1"/>
  <c r="H1119" i="1" s="1"/>
  <c r="M1119" i="1" s="1"/>
  <c r="F1111" i="1"/>
  <c r="G1111" i="1"/>
  <c r="H1111" i="1" s="1"/>
  <c r="M1111" i="1" s="1"/>
  <c r="F1103" i="1"/>
  <c r="G1103" i="1"/>
  <c r="H1103" i="1" s="1"/>
  <c r="M1103" i="1" s="1"/>
  <c r="F1095" i="1"/>
  <c r="G1095" i="1"/>
  <c r="H1095" i="1" s="1"/>
  <c r="M1095" i="1" s="1"/>
  <c r="F1087" i="1"/>
  <c r="G1087" i="1"/>
  <c r="H1087" i="1" s="1"/>
  <c r="M1087" i="1" s="1"/>
  <c r="F1079" i="1"/>
  <c r="G1079" i="1"/>
  <c r="H1079" i="1" s="1"/>
  <c r="M1079" i="1" s="1"/>
  <c r="F1071" i="1"/>
  <c r="G1071" i="1"/>
  <c r="H1071" i="1" s="1"/>
  <c r="M1071" i="1" s="1"/>
  <c r="F1063" i="1"/>
  <c r="G1063" i="1"/>
  <c r="H1063" i="1" s="1"/>
  <c r="M1063" i="1" s="1"/>
  <c r="F1055" i="1"/>
  <c r="G1055" i="1"/>
  <c r="H1055" i="1" s="1"/>
  <c r="M1055" i="1" s="1"/>
  <c r="F1047" i="1"/>
  <c r="G1047" i="1"/>
  <c r="H1047" i="1" s="1"/>
  <c r="M1047" i="1" s="1"/>
  <c r="F1039" i="1"/>
  <c r="G1039" i="1"/>
  <c r="H1039" i="1" s="1"/>
  <c r="M1039" i="1" s="1"/>
  <c r="F1031" i="1"/>
  <c r="G1031" i="1"/>
  <c r="H1031" i="1" s="1"/>
  <c r="M1031" i="1" s="1"/>
  <c r="F1023" i="1"/>
  <c r="G1023" i="1"/>
  <c r="H1023" i="1" s="1"/>
  <c r="M1023" i="1" s="1"/>
  <c r="F1015" i="1"/>
  <c r="G1015" i="1"/>
  <c r="H1015" i="1" s="1"/>
  <c r="M1015" i="1" s="1"/>
  <c r="F1007" i="1"/>
  <c r="G1007" i="1"/>
  <c r="H1007" i="1" s="1"/>
  <c r="M1007" i="1" s="1"/>
  <c r="F999" i="1"/>
  <c r="G999" i="1"/>
  <c r="H999" i="1" s="1"/>
  <c r="M999" i="1" s="1"/>
  <c r="F991" i="1"/>
  <c r="G991" i="1"/>
  <c r="H991" i="1" s="1"/>
  <c r="M991" i="1" s="1"/>
  <c r="F983" i="1"/>
  <c r="G983" i="1"/>
  <c r="H983" i="1" s="1"/>
  <c r="M983" i="1" s="1"/>
  <c r="F975" i="1"/>
  <c r="G975" i="1"/>
  <c r="H975" i="1" s="1"/>
  <c r="M975" i="1" s="1"/>
  <c r="F967" i="1"/>
  <c r="G967" i="1"/>
  <c r="H967" i="1" s="1"/>
  <c r="M967" i="1" s="1"/>
  <c r="F959" i="1"/>
  <c r="G959" i="1"/>
  <c r="H959" i="1" s="1"/>
  <c r="M959" i="1" s="1"/>
  <c r="F951" i="1"/>
  <c r="G951" i="1"/>
  <c r="H951" i="1" s="1"/>
  <c r="M951" i="1" s="1"/>
  <c r="F943" i="1"/>
  <c r="G943" i="1"/>
  <c r="H943" i="1" s="1"/>
  <c r="M943" i="1" s="1"/>
  <c r="F935" i="1"/>
  <c r="G935" i="1"/>
  <c r="H935" i="1" s="1"/>
  <c r="M935" i="1" s="1"/>
  <c r="F927" i="1"/>
  <c r="G927" i="1"/>
  <c r="H927" i="1" s="1"/>
  <c r="M927" i="1" s="1"/>
  <c r="F919" i="1"/>
  <c r="G919" i="1"/>
  <c r="H919" i="1" s="1"/>
  <c r="M919" i="1" s="1"/>
  <c r="F911" i="1"/>
  <c r="G911" i="1"/>
  <c r="H911" i="1" s="1"/>
  <c r="M911" i="1" s="1"/>
  <c r="F903" i="1"/>
  <c r="G903" i="1"/>
  <c r="H903" i="1" s="1"/>
  <c r="M903" i="1" s="1"/>
  <c r="F895" i="1"/>
  <c r="G895" i="1"/>
  <c r="H895" i="1" s="1"/>
  <c r="M895" i="1" s="1"/>
  <c r="F887" i="1"/>
  <c r="G887" i="1"/>
  <c r="H887" i="1" s="1"/>
  <c r="M887" i="1" s="1"/>
  <c r="F879" i="1"/>
  <c r="G879" i="1"/>
  <c r="H879" i="1" s="1"/>
  <c r="M879" i="1" s="1"/>
  <c r="F871" i="1"/>
  <c r="G871" i="1"/>
  <c r="H871" i="1" s="1"/>
  <c r="M871" i="1" s="1"/>
  <c r="F863" i="1"/>
  <c r="G863" i="1"/>
  <c r="H863" i="1" s="1"/>
  <c r="M863" i="1" s="1"/>
  <c r="F855" i="1"/>
  <c r="G855" i="1"/>
  <c r="H855" i="1" s="1"/>
  <c r="M855" i="1" s="1"/>
  <c r="F847" i="1"/>
  <c r="G847" i="1"/>
  <c r="H847" i="1" s="1"/>
  <c r="M847" i="1" s="1"/>
  <c r="F839" i="1"/>
  <c r="G839" i="1"/>
  <c r="H839" i="1" s="1"/>
  <c r="M839" i="1" s="1"/>
  <c r="F831" i="1"/>
  <c r="G831" i="1"/>
  <c r="H831" i="1" s="1"/>
  <c r="M831" i="1" s="1"/>
  <c r="F823" i="1"/>
  <c r="G823" i="1"/>
  <c r="H823" i="1" s="1"/>
  <c r="M823" i="1" s="1"/>
  <c r="F815" i="1"/>
  <c r="G815" i="1"/>
  <c r="H815" i="1" s="1"/>
  <c r="M815" i="1" s="1"/>
  <c r="F807" i="1"/>
  <c r="G807" i="1"/>
  <c r="H807" i="1" s="1"/>
  <c r="M807" i="1" s="1"/>
  <c r="F799" i="1"/>
  <c r="G799" i="1"/>
  <c r="H799" i="1" s="1"/>
  <c r="M799" i="1" s="1"/>
  <c r="F791" i="1"/>
  <c r="G791" i="1"/>
  <c r="H791" i="1" s="1"/>
  <c r="M791" i="1" s="1"/>
  <c r="F783" i="1"/>
  <c r="G783" i="1"/>
  <c r="H783" i="1" s="1"/>
  <c r="M783" i="1" s="1"/>
  <c r="F775" i="1"/>
  <c r="G775" i="1"/>
  <c r="H775" i="1" s="1"/>
  <c r="M775" i="1" s="1"/>
  <c r="F767" i="1"/>
  <c r="G767" i="1"/>
  <c r="H767" i="1" s="1"/>
  <c r="M767" i="1" s="1"/>
  <c r="F759" i="1"/>
  <c r="G759" i="1"/>
  <c r="H759" i="1" s="1"/>
  <c r="M759" i="1" s="1"/>
  <c r="F751" i="1"/>
  <c r="G751" i="1"/>
  <c r="H751" i="1" s="1"/>
  <c r="M751" i="1" s="1"/>
  <c r="F743" i="1"/>
  <c r="G743" i="1"/>
  <c r="H743" i="1" s="1"/>
  <c r="M743" i="1" s="1"/>
  <c r="F735" i="1"/>
  <c r="G735" i="1"/>
  <c r="H735" i="1" s="1"/>
  <c r="M735" i="1" s="1"/>
  <c r="F727" i="1"/>
  <c r="G727" i="1"/>
  <c r="H727" i="1" s="1"/>
  <c r="M727" i="1" s="1"/>
  <c r="F719" i="1"/>
  <c r="G719" i="1"/>
  <c r="H719" i="1" s="1"/>
  <c r="M719" i="1" s="1"/>
  <c r="F711" i="1"/>
  <c r="G711" i="1"/>
  <c r="H711" i="1" s="1"/>
  <c r="M711" i="1" s="1"/>
  <c r="F703" i="1"/>
  <c r="G703" i="1"/>
  <c r="H703" i="1" s="1"/>
  <c r="M703" i="1" s="1"/>
  <c r="F695" i="1"/>
  <c r="G695" i="1"/>
  <c r="H695" i="1" s="1"/>
  <c r="M695" i="1" s="1"/>
  <c r="F687" i="1"/>
  <c r="G687" i="1"/>
  <c r="H687" i="1" s="1"/>
  <c r="M687" i="1" s="1"/>
  <c r="F679" i="1"/>
  <c r="G679" i="1"/>
  <c r="H679" i="1" s="1"/>
  <c r="M679" i="1" s="1"/>
  <c r="F671" i="1"/>
  <c r="G671" i="1"/>
  <c r="H671" i="1" s="1"/>
  <c r="M671" i="1" s="1"/>
  <c r="F663" i="1"/>
  <c r="G663" i="1"/>
  <c r="H663" i="1" s="1"/>
  <c r="M663" i="1" s="1"/>
  <c r="F655" i="1"/>
  <c r="G655" i="1"/>
  <c r="H655" i="1" s="1"/>
  <c r="M655" i="1" s="1"/>
  <c r="F647" i="1"/>
  <c r="G647" i="1"/>
  <c r="H647" i="1" s="1"/>
  <c r="M647" i="1" s="1"/>
  <c r="F639" i="1"/>
  <c r="G639" i="1"/>
  <c r="H639" i="1" s="1"/>
  <c r="M639" i="1" s="1"/>
  <c r="F631" i="1"/>
  <c r="G631" i="1"/>
  <c r="H631" i="1" s="1"/>
  <c r="M631" i="1" s="1"/>
  <c r="F623" i="1"/>
  <c r="G623" i="1"/>
  <c r="H623" i="1" s="1"/>
  <c r="M623" i="1" s="1"/>
  <c r="F615" i="1"/>
  <c r="G615" i="1"/>
  <c r="H615" i="1" s="1"/>
  <c r="M615" i="1" s="1"/>
  <c r="F607" i="1"/>
  <c r="G607" i="1"/>
  <c r="H607" i="1" s="1"/>
  <c r="M607" i="1" s="1"/>
  <c r="F599" i="1"/>
  <c r="G599" i="1"/>
  <c r="H599" i="1" s="1"/>
  <c r="M599" i="1" s="1"/>
  <c r="F591" i="1"/>
  <c r="G591" i="1"/>
  <c r="H591" i="1" s="1"/>
  <c r="M591" i="1" s="1"/>
  <c r="F583" i="1"/>
  <c r="G583" i="1"/>
  <c r="H583" i="1" s="1"/>
  <c r="M583" i="1" s="1"/>
  <c r="F575" i="1"/>
  <c r="G575" i="1"/>
  <c r="H575" i="1" s="1"/>
  <c r="M575" i="1" s="1"/>
  <c r="F567" i="1"/>
  <c r="G567" i="1"/>
  <c r="H567" i="1" s="1"/>
  <c r="M567" i="1" s="1"/>
  <c r="F559" i="1"/>
  <c r="G559" i="1"/>
  <c r="H559" i="1" s="1"/>
  <c r="M559" i="1" s="1"/>
  <c r="F551" i="1"/>
  <c r="G551" i="1"/>
  <c r="H551" i="1" s="1"/>
  <c r="M551" i="1" s="1"/>
  <c r="F543" i="1"/>
  <c r="G543" i="1"/>
  <c r="H543" i="1" s="1"/>
  <c r="M543" i="1" s="1"/>
  <c r="F535" i="1"/>
  <c r="G535" i="1"/>
  <c r="H535" i="1" s="1"/>
  <c r="M535" i="1" s="1"/>
  <c r="F527" i="1"/>
  <c r="G527" i="1"/>
  <c r="H527" i="1" s="1"/>
  <c r="M527" i="1" s="1"/>
  <c r="F519" i="1"/>
  <c r="G519" i="1"/>
  <c r="H519" i="1" s="1"/>
  <c r="M519" i="1" s="1"/>
  <c r="F511" i="1"/>
  <c r="G511" i="1"/>
  <c r="H511" i="1" s="1"/>
  <c r="M511" i="1" s="1"/>
  <c r="F503" i="1"/>
  <c r="G503" i="1"/>
  <c r="H503" i="1" s="1"/>
  <c r="M503" i="1" s="1"/>
  <c r="F495" i="1"/>
  <c r="G495" i="1"/>
  <c r="H495" i="1" s="1"/>
  <c r="M495" i="1" s="1"/>
  <c r="F487" i="1"/>
  <c r="G487" i="1"/>
  <c r="H487" i="1" s="1"/>
  <c r="M487" i="1" s="1"/>
  <c r="F479" i="1"/>
  <c r="G479" i="1"/>
  <c r="H479" i="1" s="1"/>
  <c r="M479" i="1" s="1"/>
  <c r="F471" i="1"/>
  <c r="G471" i="1"/>
  <c r="H471" i="1" s="1"/>
  <c r="M471" i="1" s="1"/>
  <c r="F463" i="1"/>
  <c r="G463" i="1"/>
  <c r="H463" i="1" s="1"/>
  <c r="M463" i="1" s="1"/>
  <c r="F455" i="1"/>
  <c r="G455" i="1"/>
  <c r="H455" i="1" s="1"/>
  <c r="M455" i="1" s="1"/>
  <c r="F447" i="1"/>
  <c r="G447" i="1"/>
  <c r="H447" i="1" s="1"/>
  <c r="M447" i="1" s="1"/>
  <c r="F439" i="1"/>
  <c r="G439" i="1"/>
  <c r="H439" i="1" s="1"/>
  <c r="M439" i="1" s="1"/>
  <c r="F431" i="1"/>
  <c r="G431" i="1"/>
  <c r="H431" i="1" s="1"/>
  <c r="M431" i="1" s="1"/>
  <c r="F423" i="1"/>
  <c r="G423" i="1"/>
  <c r="H423" i="1" s="1"/>
  <c r="M423" i="1" s="1"/>
  <c r="F415" i="1"/>
  <c r="G415" i="1"/>
  <c r="H415" i="1" s="1"/>
  <c r="M415" i="1" s="1"/>
  <c r="F407" i="1"/>
  <c r="G407" i="1"/>
  <c r="H407" i="1" s="1"/>
  <c r="M407" i="1" s="1"/>
  <c r="F399" i="1"/>
  <c r="G399" i="1"/>
  <c r="H399" i="1" s="1"/>
  <c r="M399" i="1" s="1"/>
  <c r="F391" i="1"/>
  <c r="G391" i="1"/>
  <c r="H391" i="1" s="1"/>
  <c r="M391" i="1" s="1"/>
  <c r="F383" i="1"/>
  <c r="G383" i="1"/>
  <c r="H383" i="1" s="1"/>
  <c r="M383" i="1" s="1"/>
  <c r="F375" i="1"/>
  <c r="G375" i="1"/>
  <c r="H375" i="1" s="1"/>
  <c r="M375" i="1" s="1"/>
  <c r="F367" i="1"/>
  <c r="G367" i="1"/>
  <c r="H367" i="1" s="1"/>
  <c r="M367" i="1" s="1"/>
  <c r="F359" i="1"/>
  <c r="G359" i="1"/>
  <c r="H359" i="1" s="1"/>
  <c r="M359" i="1" s="1"/>
  <c r="F351" i="1"/>
  <c r="G351" i="1"/>
  <c r="H351" i="1" s="1"/>
  <c r="M351" i="1" s="1"/>
  <c r="F343" i="1"/>
  <c r="G343" i="1"/>
  <c r="H343" i="1" s="1"/>
  <c r="M343" i="1" s="1"/>
  <c r="F335" i="1"/>
  <c r="G335" i="1"/>
  <c r="H335" i="1" s="1"/>
  <c r="M335" i="1" s="1"/>
  <c r="F327" i="1"/>
  <c r="G327" i="1"/>
  <c r="H327" i="1" s="1"/>
  <c r="M327" i="1" s="1"/>
  <c r="F319" i="1"/>
  <c r="G319" i="1"/>
  <c r="H319" i="1" s="1"/>
  <c r="M319" i="1" s="1"/>
  <c r="F311" i="1"/>
  <c r="G311" i="1"/>
  <c r="H311" i="1" s="1"/>
  <c r="M311" i="1" s="1"/>
  <c r="F303" i="1"/>
  <c r="G303" i="1"/>
  <c r="H303" i="1" s="1"/>
  <c r="M303" i="1" s="1"/>
  <c r="F295" i="1"/>
  <c r="G295" i="1"/>
  <c r="H295" i="1" s="1"/>
  <c r="M295" i="1" s="1"/>
  <c r="F287" i="1"/>
  <c r="G287" i="1"/>
  <c r="H287" i="1" s="1"/>
  <c r="M287" i="1" s="1"/>
  <c r="F279" i="1"/>
  <c r="G279" i="1"/>
  <c r="H279" i="1" s="1"/>
  <c r="M279" i="1" s="1"/>
  <c r="F271" i="1"/>
  <c r="G271" i="1"/>
  <c r="H271" i="1" s="1"/>
  <c r="M271" i="1" s="1"/>
  <c r="F263" i="1"/>
  <c r="G263" i="1"/>
  <c r="H263" i="1" s="1"/>
  <c r="M263" i="1" s="1"/>
  <c r="F255" i="1"/>
  <c r="G255" i="1"/>
  <c r="H255" i="1" s="1"/>
  <c r="M255" i="1" s="1"/>
  <c r="F247" i="1"/>
  <c r="G247" i="1"/>
  <c r="H247" i="1" s="1"/>
  <c r="M247" i="1" s="1"/>
  <c r="F239" i="1"/>
  <c r="G239" i="1"/>
  <c r="H239" i="1" s="1"/>
  <c r="M239" i="1" s="1"/>
  <c r="F231" i="1"/>
  <c r="G231" i="1"/>
  <c r="H231" i="1" s="1"/>
  <c r="M231" i="1" s="1"/>
  <c r="F223" i="1"/>
  <c r="G223" i="1"/>
  <c r="H223" i="1" s="1"/>
  <c r="M223" i="1" s="1"/>
  <c r="F215" i="1"/>
  <c r="G215" i="1"/>
  <c r="H215" i="1" s="1"/>
  <c r="M215" i="1" s="1"/>
  <c r="F207" i="1"/>
  <c r="G207" i="1"/>
  <c r="H207" i="1" s="1"/>
  <c r="M207" i="1" s="1"/>
  <c r="F199" i="1"/>
  <c r="G199" i="1"/>
  <c r="H199" i="1" s="1"/>
  <c r="M199" i="1" s="1"/>
  <c r="F191" i="1"/>
  <c r="G191" i="1"/>
  <c r="H191" i="1" s="1"/>
  <c r="M191" i="1" s="1"/>
  <c r="F183" i="1"/>
  <c r="G183" i="1"/>
  <c r="H183" i="1" s="1"/>
  <c r="M183" i="1" s="1"/>
  <c r="F175" i="1"/>
  <c r="G175" i="1"/>
  <c r="H175" i="1" s="1"/>
  <c r="M175" i="1" s="1"/>
  <c r="F167" i="1"/>
  <c r="G167" i="1"/>
  <c r="H167" i="1" s="1"/>
  <c r="M167" i="1" s="1"/>
  <c r="F159" i="1"/>
  <c r="G159" i="1"/>
  <c r="H159" i="1" s="1"/>
  <c r="M159" i="1" s="1"/>
  <c r="F151" i="1"/>
  <c r="G151" i="1"/>
  <c r="H151" i="1" s="1"/>
  <c r="M151" i="1" s="1"/>
  <c r="F143" i="1"/>
  <c r="G143" i="1"/>
  <c r="H143" i="1" s="1"/>
  <c r="M143" i="1" s="1"/>
  <c r="F135" i="1"/>
  <c r="G135" i="1"/>
  <c r="H135" i="1" s="1"/>
  <c r="M135" i="1" s="1"/>
  <c r="F127" i="1"/>
  <c r="G127" i="1"/>
  <c r="H127" i="1" s="1"/>
  <c r="M127" i="1" s="1"/>
  <c r="F119" i="1"/>
  <c r="G119" i="1"/>
  <c r="H119" i="1" s="1"/>
  <c r="M119" i="1" s="1"/>
  <c r="F111" i="1"/>
  <c r="G111" i="1"/>
  <c r="H111" i="1" s="1"/>
  <c r="M111" i="1" s="1"/>
  <c r="F103" i="1"/>
  <c r="G103" i="1"/>
  <c r="H103" i="1" s="1"/>
  <c r="M103" i="1" s="1"/>
  <c r="F95" i="1"/>
  <c r="G95" i="1"/>
  <c r="H95" i="1" s="1"/>
  <c r="M95" i="1" s="1"/>
  <c r="F87" i="1"/>
  <c r="G87" i="1"/>
  <c r="H87" i="1" s="1"/>
  <c r="M87" i="1" s="1"/>
  <c r="F79" i="1"/>
  <c r="G79" i="1"/>
  <c r="H79" i="1" s="1"/>
  <c r="M79" i="1" s="1"/>
  <c r="F71" i="1"/>
  <c r="G71" i="1"/>
  <c r="H71" i="1" s="1"/>
  <c r="M71" i="1" s="1"/>
  <c r="F63" i="1"/>
  <c r="G63" i="1"/>
  <c r="H63" i="1" s="1"/>
  <c r="M63" i="1" s="1"/>
  <c r="F55" i="1"/>
  <c r="G55" i="1"/>
  <c r="H55" i="1" s="1"/>
  <c r="M55" i="1" s="1"/>
  <c r="F47" i="1"/>
  <c r="G47" i="1"/>
  <c r="H47" i="1" s="1"/>
  <c r="M47" i="1" s="1"/>
  <c r="F39" i="1"/>
  <c r="G39" i="1"/>
  <c r="H39" i="1" s="1"/>
  <c r="M39" i="1" s="1"/>
  <c r="F31" i="1"/>
  <c r="G31" i="1"/>
  <c r="H31" i="1" s="1"/>
  <c r="M31" i="1" s="1"/>
  <c r="F23" i="1"/>
  <c r="G23" i="1"/>
  <c r="H23" i="1" s="1"/>
  <c r="M23" i="1" s="1"/>
  <c r="F15" i="1"/>
  <c r="G15" i="1"/>
  <c r="H15" i="1" s="1"/>
  <c r="M15" i="1" s="1"/>
  <c r="F7" i="1"/>
  <c r="G7" i="1"/>
  <c r="H7" i="1" s="1"/>
  <c r="M7" i="1" s="1"/>
  <c r="K8761" i="1"/>
  <c r="B8761" i="1"/>
  <c r="D8761" i="1"/>
  <c r="C8761" i="1"/>
  <c r="H3461" i="1" l="1"/>
  <c r="M3461" i="1" s="1"/>
  <c r="H3629" i="1"/>
  <c r="M3629" i="1" s="1"/>
  <c r="H3797" i="1"/>
  <c r="M3797" i="1" s="1"/>
  <c r="H3981" i="1"/>
  <c r="M3981" i="1" s="1"/>
  <c r="H4149" i="1"/>
  <c r="M4149" i="1" s="1"/>
  <c r="H4309" i="1"/>
  <c r="M4309" i="1" s="1"/>
  <c r="H4469" i="1"/>
  <c r="M4469" i="1" s="1"/>
  <c r="H4629" i="1"/>
  <c r="M4629" i="1" s="1"/>
  <c r="H4805" i="1"/>
  <c r="M4805" i="1" s="1"/>
  <c r="H4949" i="1"/>
  <c r="M4949" i="1" s="1"/>
  <c r="H5141" i="1"/>
  <c r="M5141" i="1" s="1"/>
  <c r="H5293" i="1"/>
  <c r="M5293" i="1" s="1"/>
  <c r="H5477" i="1"/>
  <c r="M5477" i="1" s="1"/>
  <c r="H5645" i="1"/>
  <c r="M5645" i="1" s="1"/>
  <c r="H5845" i="1"/>
  <c r="M5845" i="1" s="1"/>
  <c r="H6013" i="1"/>
  <c r="M6013" i="1" s="1"/>
  <c r="H6173" i="1"/>
  <c r="M6173" i="1" s="1"/>
  <c r="H6349" i="1"/>
  <c r="M6349" i="1" s="1"/>
  <c r="H6517" i="1"/>
  <c r="M6517" i="1" s="1"/>
  <c r="H6725" i="1"/>
  <c r="M6725" i="1" s="1"/>
  <c r="H6909" i="1"/>
  <c r="M6909" i="1" s="1"/>
  <c r="H7077" i="1"/>
  <c r="M7077" i="1" s="1"/>
  <c r="H7237" i="1"/>
  <c r="M7237" i="1" s="1"/>
  <c r="H7397" i="1"/>
  <c r="M7397" i="1" s="1"/>
  <c r="H7581" i="1"/>
  <c r="M7581" i="1" s="1"/>
  <c r="H7773" i="1"/>
  <c r="M7773" i="1" s="1"/>
  <c r="H7949" i="1"/>
  <c r="M7949" i="1" s="1"/>
  <c r="H8117" i="1"/>
  <c r="M8117" i="1" s="1"/>
  <c r="H8293" i="1"/>
  <c r="M8293" i="1" s="1"/>
  <c r="H8485" i="1"/>
  <c r="M8485" i="1" s="1"/>
  <c r="H8677" i="1"/>
  <c r="M8677" i="1" s="1"/>
  <c r="H6440" i="1"/>
  <c r="M6440" i="1" s="1"/>
  <c r="H6472" i="1"/>
  <c r="M6472" i="1" s="1"/>
  <c r="H6504" i="1"/>
  <c r="M6504" i="1" s="1"/>
  <c r="H6536" i="1"/>
  <c r="M6536" i="1" s="1"/>
  <c r="H6568" i="1"/>
  <c r="M6568" i="1" s="1"/>
  <c r="H6600" i="1"/>
  <c r="M6600" i="1" s="1"/>
  <c r="H6632" i="1"/>
  <c r="M6632" i="1" s="1"/>
  <c r="H6664" i="1"/>
  <c r="M6664" i="1" s="1"/>
  <c r="H6696" i="1"/>
  <c r="M6696" i="1" s="1"/>
  <c r="H6728" i="1"/>
  <c r="M6728" i="1" s="1"/>
  <c r="H6760" i="1"/>
  <c r="M6760" i="1" s="1"/>
  <c r="H6792" i="1"/>
  <c r="M6792" i="1" s="1"/>
  <c r="H6824" i="1"/>
  <c r="M6824" i="1" s="1"/>
  <c r="H6856" i="1"/>
  <c r="M6856" i="1" s="1"/>
  <c r="H6888" i="1"/>
  <c r="M6888" i="1" s="1"/>
  <c r="H6920" i="1"/>
  <c r="M6920" i="1" s="1"/>
  <c r="H6952" i="1"/>
  <c r="M6952" i="1" s="1"/>
  <c r="H6984" i="1"/>
  <c r="M6984" i="1" s="1"/>
  <c r="H7016" i="1"/>
  <c r="M7016" i="1" s="1"/>
  <c r="H7048" i="1"/>
  <c r="M7048" i="1" s="1"/>
  <c r="H7080" i="1"/>
  <c r="M7080" i="1" s="1"/>
  <c r="H7112" i="1"/>
  <c r="M7112" i="1" s="1"/>
  <c r="H7144" i="1"/>
  <c r="M7144" i="1" s="1"/>
  <c r="H7176" i="1"/>
  <c r="M7176" i="1" s="1"/>
  <c r="H7208" i="1"/>
  <c r="M7208" i="1" s="1"/>
  <c r="H7240" i="1"/>
  <c r="M7240" i="1" s="1"/>
  <c r="H7272" i="1"/>
  <c r="M7272" i="1" s="1"/>
  <c r="H7304" i="1"/>
  <c r="M7304" i="1" s="1"/>
  <c r="H7336" i="1"/>
  <c r="M7336" i="1" s="1"/>
  <c r="H7368" i="1"/>
  <c r="M7368" i="1" s="1"/>
  <c r="H7400" i="1"/>
  <c r="M7400" i="1" s="1"/>
  <c r="H7432" i="1"/>
  <c r="M7432" i="1" s="1"/>
  <c r="H7464" i="1"/>
  <c r="M7464" i="1" s="1"/>
  <c r="H7496" i="1"/>
  <c r="M7496" i="1" s="1"/>
  <c r="H7528" i="1"/>
  <c r="M7528" i="1" s="1"/>
  <c r="H7560" i="1"/>
  <c r="M7560" i="1" s="1"/>
  <c r="H7592" i="1"/>
  <c r="M7592" i="1" s="1"/>
  <c r="H7624" i="1"/>
  <c r="M7624" i="1" s="1"/>
  <c r="H7656" i="1"/>
  <c r="M7656" i="1" s="1"/>
  <c r="H7688" i="1"/>
  <c r="M7688" i="1" s="1"/>
  <c r="H7720" i="1"/>
  <c r="M7720" i="1" s="1"/>
  <c r="H7752" i="1"/>
  <c r="M7752" i="1" s="1"/>
  <c r="H7784" i="1"/>
  <c r="M7784" i="1" s="1"/>
  <c r="H7816" i="1"/>
  <c r="M7816" i="1" s="1"/>
  <c r="H7848" i="1"/>
  <c r="M7848" i="1" s="1"/>
  <c r="H7880" i="1"/>
  <c r="M7880" i="1" s="1"/>
  <c r="H7912" i="1"/>
  <c r="M7912" i="1" s="1"/>
  <c r="H7944" i="1"/>
  <c r="M7944" i="1" s="1"/>
  <c r="H7976" i="1"/>
  <c r="M7976" i="1" s="1"/>
  <c r="H8008" i="1"/>
  <c r="M8008" i="1" s="1"/>
  <c r="H8040" i="1"/>
  <c r="M8040" i="1" s="1"/>
  <c r="H8072" i="1"/>
  <c r="M8072" i="1" s="1"/>
  <c r="H8104" i="1"/>
  <c r="M8104" i="1" s="1"/>
  <c r="H8136" i="1"/>
  <c r="M8136" i="1" s="1"/>
  <c r="H8168" i="1"/>
  <c r="M8168" i="1" s="1"/>
  <c r="H17" i="1"/>
  <c r="M17" i="1" s="1"/>
  <c r="H49" i="1"/>
  <c r="M49" i="1" s="1"/>
  <c r="H81" i="1"/>
  <c r="M81" i="1" s="1"/>
  <c r="H113" i="1"/>
  <c r="M113" i="1" s="1"/>
  <c r="H145" i="1"/>
  <c r="M145" i="1" s="1"/>
  <c r="H177" i="1"/>
  <c r="M177" i="1" s="1"/>
  <c r="H209" i="1"/>
  <c r="M209" i="1" s="1"/>
  <c r="H241" i="1"/>
  <c r="M241" i="1" s="1"/>
  <c r="H273" i="1"/>
  <c r="M273" i="1" s="1"/>
  <c r="H305" i="1"/>
  <c r="M305" i="1" s="1"/>
  <c r="H337" i="1"/>
  <c r="M337" i="1" s="1"/>
  <c r="H369" i="1"/>
  <c r="M369" i="1" s="1"/>
  <c r="H401" i="1"/>
  <c r="M401" i="1" s="1"/>
  <c r="H433" i="1"/>
  <c r="M433" i="1" s="1"/>
  <c r="H465" i="1"/>
  <c r="M465" i="1" s="1"/>
  <c r="H497" i="1"/>
  <c r="M497" i="1" s="1"/>
  <c r="H529" i="1"/>
  <c r="M529" i="1" s="1"/>
  <c r="H561" i="1"/>
  <c r="M561" i="1" s="1"/>
  <c r="H593" i="1"/>
  <c r="M593" i="1" s="1"/>
  <c r="H625" i="1"/>
  <c r="M625" i="1" s="1"/>
  <c r="H657" i="1"/>
  <c r="M657" i="1" s="1"/>
  <c r="H689" i="1"/>
  <c r="M689" i="1" s="1"/>
  <c r="H721" i="1"/>
  <c r="M721" i="1" s="1"/>
  <c r="H753" i="1"/>
  <c r="M753" i="1" s="1"/>
  <c r="H785" i="1"/>
  <c r="M785" i="1" s="1"/>
  <c r="H817" i="1"/>
  <c r="M817" i="1" s="1"/>
  <c r="H849" i="1"/>
  <c r="M849" i="1" s="1"/>
  <c r="H881" i="1"/>
  <c r="M881" i="1" s="1"/>
  <c r="H913" i="1"/>
  <c r="M913" i="1" s="1"/>
  <c r="H945" i="1"/>
  <c r="M945" i="1" s="1"/>
  <c r="H977" i="1"/>
  <c r="M977" i="1" s="1"/>
  <c r="H1009" i="1"/>
  <c r="M1009" i="1" s="1"/>
  <c r="H1041" i="1"/>
  <c r="M1041" i="1" s="1"/>
  <c r="H1073" i="1"/>
  <c r="M1073" i="1" s="1"/>
  <c r="H1105" i="1"/>
  <c r="M1105" i="1" s="1"/>
  <c r="H1137" i="1"/>
  <c r="M1137" i="1" s="1"/>
  <c r="H1169" i="1"/>
  <c r="M1169" i="1" s="1"/>
  <c r="H1201" i="1"/>
  <c r="M1201" i="1" s="1"/>
  <c r="H1233" i="1"/>
  <c r="M1233" i="1" s="1"/>
  <c r="H1265" i="1"/>
  <c r="M1265" i="1" s="1"/>
  <c r="H1297" i="1"/>
  <c r="M1297" i="1" s="1"/>
  <c r="H1329" i="1"/>
  <c r="M1329" i="1" s="1"/>
  <c r="H1361" i="1"/>
  <c r="M1361" i="1" s="1"/>
  <c r="H1393" i="1"/>
  <c r="M1393" i="1" s="1"/>
  <c r="H1425" i="1"/>
  <c r="M1425" i="1" s="1"/>
  <c r="H1457" i="1"/>
  <c r="M1457" i="1" s="1"/>
  <c r="H1489" i="1"/>
  <c r="M1489" i="1" s="1"/>
  <c r="H1521" i="1"/>
  <c r="M1521" i="1" s="1"/>
  <c r="H1553" i="1"/>
  <c r="M1553" i="1" s="1"/>
  <c r="H1585" i="1"/>
  <c r="M1585" i="1" s="1"/>
  <c r="H1617" i="1"/>
  <c r="M1617" i="1" s="1"/>
  <c r="H1649" i="1"/>
  <c r="M1649" i="1" s="1"/>
  <c r="H1681" i="1"/>
  <c r="M1681" i="1" s="1"/>
  <c r="H1713" i="1"/>
  <c r="M1713" i="1" s="1"/>
  <c r="H1745" i="1"/>
  <c r="M1745" i="1" s="1"/>
  <c r="H1777" i="1"/>
  <c r="M1777" i="1" s="1"/>
  <c r="H1809" i="1"/>
  <c r="M1809" i="1" s="1"/>
  <c r="H1841" i="1"/>
  <c r="M1841" i="1" s="1"/>
  <c r="H1873" i="1"/>
  <c r="M1873" i="1" s="1"/>
  <c r="H1905" i="1"/>
  <c r="M1905" i="1" s="1"/>
  <c r="H1937" i="1"/>
  <c r="M1937" i="1" s="1"/>
  <c r="H1969" i="1"/>
  <c r="M1969" i="1" s="1"/>
  <c r="H2001" i="1"/>
  <c r="M2001" i="1" s="1"/>
  <c r="H2033" i="1"/>
  <c r="M2033" i="1" s="1"/>
  <c r="H2065" i="1"/>
  <c r="M2065" i="1" s="1"/>
  <c r="H2097" i="1"/>
  <c r="M2097" i="1" s="1"/>
  <c r="H2129" i="1"/>
  <c r="M2129" i="1" s="1"/>
  <c r="H2161" i="1"/>
  <c r="M2161" i="1" s="1"/>
  <c r="H2193" i="1"/>
  <c r="M2193" i="1" s="1"/>
  <c r="H2225" i="1"/>
  <c r="M2225" i="1" s="1"/>
  <c r="H2257" i="1"/>
  <c r="M2257" i="1" s="1"/>
  <c r="H2289" i="1"/>
  <c r="M2289" i="1" s="1"/>
  <c r="H2321" i="1"/>
  <c r="M2321" i="1" s="1"/>
  <c r="H2353" i="1"/>
  <c r="M2353" i="1" s="1"/>
  <c r="H2385" i="1"/>
  <c r="M2385" i="1" s="1"/>
  <c r="H2417" i="1"/>
  <c r="M2417" i="1" s="1"/>
  <c r="H2449" i="1"/>
  <c r="M2449" i="1" s="1"/>
  <c r="H2481" i="1"/>
  <c r="M2481" i="1" s="1"/>
  <c r="H2513" i="1"/>
  <c r="M2513" i="1" s="1"/>
  <c r="H2545" i="1"/>
  <c r="M2545" i="1" s="1"/>
  <c r="H2577" i="1"/>
  <c r="M2577" i="1" s="1"/>
  <c r="H2609" i="1"/>
  <c r="M2609" i="1" s="1"/>
  <c r="H2641" i="1"/>
  <c r="M2641" i="1" s="1"/>
  <c r="H2673" i="1"/>
  <c r="M2673" i="1" s="1"/>
  <c r="H2705" i="1"/>
  <c r="M2705" i="1" s="1"/>
  <c r="H2737" i="1"/>
  <c r="M2737" i="1" s="1"/>
  <c r="H2769" i="1"/>
  <c r="M2769" i="1" s="1"/>
  <c r="H2801" i="1"/>
  <c r="M2801" i="1" s="1"/>
  <c r="H2833" i="1"/>
  <c r="M2833" i="1" s="1"/>
  <c r="H2865" i="1"/>
  <c r="M2865" i="1" s="1"/>
  <c r="H2897" i="1"/>
  <c r="M2897" i="1" s="1"/>
  <c r="H2929" i="1"/>
  <c r="M2929" i="1" s="1"/>
  <c r="H2961" i="1"/>
  <c r="M2961" i="1" s="1"/>
  <c r="H2993" i="1"/>
  <c r="M2993" i="1" s="1"/>
  <c r="H3025" i="1"/>
  <c r="M3025" i="1" s="1"/>
  <c r="H3057" i="1"/>
  <c r="M3057" i="1" s="1"/>
  <c r="H3089" i="1"/>
  <c r="M3089" i="1" s="1"/>
  <c r="H3121" i="1"/>
  <c r="M3121" i="1" s="1"/>
  <c r="H3153" i="1"/>
  <c r="M3153" i="1" s="1"/>
  <c r="H3185" i="1"/>
  <c r="M3185" i="1" s="1"/>
  <c r="H3217" i="1"/>
  <c r="M3217" i="1" s="1"/>
  <c r="H3249" i="1"/>
  <c r="M3249" i="1" s="1"/>
  <c r="H3281" i="1"/>
  <c r="M3281" i="1" s="1"/>
  <c r="H3313" i="1"/>
  <c r="M3313" i="1" s="1"/>
  <c r="H3345" i="1"/>
  <c r="M3345" i="1" s="1"/>
  <c r="H3377" i="1"/>
  <c r="M3377" i="1" s="1"/>
  <c r="H3409" i="1"/>
  <c r="M3409" i="1" s="1"/>
  <c r="H3441" i="1"/>
  <c r="M3441" i="1" s="1"/>
  <c r="H3473" i="1"/>
  <c r="M3473" i="1" s="1"/>
  <c r="H3505" i="1"/>
  <c r="M3505" i="1" s="1"/>
  <c r="H3537" i="1"/>
  <c r="M3537" i="1" s="1"/>
  <c r="H3569" i="1"/>
  <c r="M3569" i="1" s="1"/>
  <c r="H3601" i="1"/>
  <c r="M3601" i="1" s="1"/>
  <c r="H3633" i="1"/>
  <c r="M3633" i="1" s="1"/>
  <c r="H3665" i="1"/>
  <c r="M3665" i="1" s="1"/>
  <c r="H3697" i="1"/>
  <c r="M3697" i="1" s="1"/>
  <c r="H3729" i="1"/>
  <c r="M3729" i="1" s="1"/>
  <c r="H3761" i="1"/>
  <c r="M3761" i="1" s="1"/>
  <c r="H3793" i="1"/>
  <c r="M3793" i="1" s="1"/>
  <c r="H3825" i="1"/>
  <c r="M3825" i="1" s="1"/>
  <c r="H3857" i="1"/>
  <c r="M3857" i="1" s="1"/>
  <c r="H3889" i="1"/>
  <c r="M3889" i="1" s="1"/>
  <c r="H3921" i="1"/>
  <c r="M3921" i="1" s="1"/>
  <c r="H3953" i="1"/>
  <c r="M3953" i="1" s="1"/>
  <c r="H3985" i="1"/>
  <c r="M3985" i="1" s="1"/>
  <c r="H4017" i="1"/>
  <c r="M4017" i="1" s="1"/>
  <c r="H4049" i="1"/>
  <c r="M4049" i="1" s="1"/>
  <c r="H4081" i="1"/>
  <c r="M4081" i="1" s="1"/>
  <c r="H4113" i="1"/>
  <c r="M4113" i="1" s="1"/>
  <c r="H4145" i="1"/>
  <c r="M4145" i="1" s="1"/>
  <c r="H4177" i="1"/>
  <c r="M4177" i="1" s="1"/>
  <c r="H4209" i="1"/>
  <c r="M4209" i="1" s="1"/>
  <c r="H4241" i="1"/>
  <c r="M4241" i="1" s="1"/>
  <c r="H4273" i="1"/>
  <c r="M4273" i="1" s="1"/>
  <c r="H4305" i="1"/>
  <c r="M4305" i="1" s="1"/>
  <c r="H4337" i="1"/>
  <c r="M4337" i="1" s="1"/>
  <c r="H4369" i="1"/>
  <c r="M4369" i="1" s="1"/>
  <c r="H4401" i="1"/>
  <c r="M4401" i="1" s="1"/>
  <c r="H4465" i="1"/>
  <c r="M4465" i="1" s="1"/>
  <c r="H4497" i="1"/>
  <c r="M4497" i="1" s="1"/>
  <c r="H4529" i="1"/>
  <c r="M4529" i="1" s="1"/>
  <c r="H4561" i="1"/>
  <c r="M4561" i="1" s="1"/>
  <c r="H4593" i="1"/>
  <c r="M4593" i="1" s="1"/>
  <c r="H4625" i="1"/>
  <c r="M4625" i="1" s="1"/>
  <c r="H4657" i="1"/>
  <c r="M4657" i="1" s="1"/>
  <c r="H4689" i="1"/>
  <c r="M4689" i="1" s="1"/>
  <c r="H4721" i="1"/>
  <c r="M4721" i="1" s="1"/>
  <c r="H4753" i="1"/>
  <c r="M4753" i="1" s="1"/>
  <c r="H4785" i="1"/>
  <c r="M4785" i="1" s="1"/>
  <c r="H4817" i="1"/>
  <c r="M4817" i="1" s="1"/>
  <c r="H4849" i="1"/>
  <c r="M4849" i="1" s="1"/>
  <c r="H4881" i="1"/>
  <c r="M4881" i="1" s="1"/>
  <c r="H4913" i="1"/>
  <c r="M4913" i="1" s="1"/>
  <c r="H4945" i="1"/>
  <c r="M4945" i="1" s="1"/>
  <c r="H4977" i="1"/>
  <c r="M4977" i="1" s="1"/>
  <c r="H5009" i="1"/>
  <c r="M5009" i="1" s="1"/>
  <c r="H5041" i="1"/>
  <c r="M5041" i="1" s="1"/>
  <c r="H5073" i="1"/>
  <c r="M5073" i="1" s="1"/>
  <c r="H5105" i="1"/>
  <c r="M5105" i="1" s="1"/>
  <c r="H5137" i="1"/>
  <c r="M5137" i="1" s="1"/>
  <c r="H5169" i="1"/>
  <c r="M5169" i="1" s="1"/>
  <c r="H5201" i="1"/>
  <c r="M5201" i="1" s="1"/>
  <c r="H5233" i="1"/>
  <c r="M5233" i="1" s="1"/>
  <c r="H5265" i="1"/>
  <c r="M5265" i="1" s="1"/>
  <c r="H5297" i="1"/>
  <c r="M5297" i="1" s="1"/>
  <c r="H5329" i="1"/>
  <c r="M5329" i="1" s="1"/>
  <c r="H5361" i="1"/>
  <c r="M5361" i="1" s="1"/>
  <c r="H5393" i="1"/>
  <c r="M5393" i="1" s="1"/>
  <c r="H5425" i="1"/>
  <c r="M5425" i="1" s="1"/>
  <c r="H5457" i="1"/>
  <c r="M5457" i="1" s="1"/>
  <c r="H5489" i="1"/>
  <c r="M5489" i="1" s="1"/>
  <c r="H5521" i="1"/>
  <c r="M5521" i="1" s="1"/>
  <c r="H5553" i="1"/>
  <c r="M5553" i="1" s="1"/>
  <c r="H5585" i="1"/>
  <c r="M5585" i="1" s="1"/>
  <c r="H5617" i="1"/>
  <c r="M5617" i="1" s="1"/>
  <c r="H5649" i="1"/>
  <c r="M5649" i="1" s="1"/>
  <c r="H5681" i="1"/>
  <c r="M5681" i="1" s="1"/>
  <c r="H5713" i="1"/>
  <c r="M5713" i="1" s="1"/>
  <c r="H5745" i="1"/>
  <c r="M5745" i="1" s="1"/>
  <c r="H5777" i="1"/>
  <c r="M5777" i="1" s="1"/>
  <c r="H5809" i="1"/>
  <c r="M5809" i="1" s="1"/>
  <c r="H5841" i="1"/>
  <c r="M5841" i="1" s="1"/>
  <c r="H5873" i="1"/>
  <c r="M5873" i="1" s="1"/>
  <c r="H5905" i="1"/>
  <c r="M5905" i="1" s="1"/>
  <c r="H5969" i="1"/>
  <c r="M5969" i="1" s="1"/>
  <c r="H6001" i="1"/>
  <c r="M6001" i="1" s="1"/>
  <c r="H6033" i="1"/>
  <c r="M6033" i="1" s="1"/>
  <c r="H6065" i="1"/>
  <c r="M6065" i="1" s="1"/>
  <c r="H6097" i="1"/>
  <c r="M6097" i="1" s="1"/>
  <c r="H6129" i="1"/>
  <c r="M6129" i="1" s="1"/>
  <c r="H6161" i="1"/>
  <c r="M6161" i="1" s="1"/>
  <c r="H6193" i="1"/>
  <c r="M6193" i="1" s="1"/>
  <c r="H6225" i="1"/>
  <c r="M6225" i="1" s="1"/>
  <c r="H6257" i="1"/>
  <c r="M6257" i="1" s="1"/>
  <c r="H6289" i="1"/>
  <c r="M6289" i="1" s="1"/>
  <c r="H6321" i="1"/>
  <c r="M6321" i="1" s="1"/>
  <c r="H6353" i="1"/>
  <c r="M6353" i="1" s="1"/>
  <c r="H6385" i="1"/>
  <c r="M6385" i="1" s="1"/>
  <c r="H6417" i="1"/>
  <c r="M6417" i="1" s="1"/>
  <c r="H6449" i="1"/>
  <c r="M6449" i="1" s="1"/>
  <c r="H6481" i="1"/>
  <c r="M6481" i="1" s="1"/>
  <c r="H6513" i="1"/>
  <c r="M6513" i="1" s="1"/>
  <c r="H6545" i="1"/>
  <c r="M6545" i="1" s="1"/>
  <c r="H6577" i="1"/>
  <c r="M6577" i="1" s="1"/>
  <c r="H6609" i="1"/>
  <c r="M6609" i="1" s="1"/>
  <c r="H6641" i="1"/>
  <c r="M6641" i="1" s="1"/>
  <c r="H6673" i="1"/>
  <c r="M6673" i="1" s="1"/>
  <c r="H6705" i="1"/>
  <c r="M6705" i="1" s="1"/>
  <c r="H6737" i="1"/>
  <c r="M6737" i="1" s="1"/>
  <c r="H6769" i="1"/>
  <c r="M6769" i="1" s="1"/>
  <c r="H6801" i="1"/>
  <c r="M6801" i="1" s="1"/>
  <c r="H6833" i="1"/>
  <c r="M6833" i="1" s="1"/>
  <c r="H6865" i="1"/>
  <c r="M6865" i="1" s="1"/>
  <c r="H6897" i="1"/>
  <c r="M6897" i="1" s="1"/>
  <c r="H6929" i="1"/>
  <c r="M6929" i="1" s="1"/>
  <c r="H6961" i="1"/>
  <c r="M6961" i="1" s="1"/>
  <c r="H6993" i="1"/>
  <c r="M6993" i="1" s="1"/>
  <c r="H7025" i="1"/>
  <c r="M7025" i="1" s="1"/>
  <c r="H7057" i="1"/>
  <c r="M7057" i="1" s="1"/>
  <c r="H7089" i="1"/>
  <c r="M7089" i="1" s="1"/>
  <c r="H7121" i="1"/>
  <c r="M7121" i="1" s="1"/>
  <c r="H7153" i="1"/>
  <c r="M7153" i="1" s="1"/>
  <c r="H7185" i="1"/>
  <c r="M7185" i="1" s="1"/>
  <c r="H10" i="1"/>
  <c r="M10" i="1" s="1"/>
  <c r="H42" i="1"/>
  <c r="M42" i="1" s="1"/>
  <c r="H74" i="1"/>
  <c r="M74" i="1" s="1"/>
  <c r="H106" i="1"/>
  <c r="M106" i="1" s="1"/>
  <c r="H138" i="1"/>
  <c r="M138" i="1" s="1"/>
  <c r="H170" i="1"/>
  <c r="M170" i="1" s="1"/>
  <c r="H202" i="1"/>
  <c r="M202" i="1" s="1"/>
  <c r="H234" i="1"/>
  <c r="M234" i="1" s="1"/>
  <c r="H266" i="1"/>
  <c r="M266" i="1" s="1"/>
  <c r="H298" i="1"/>
  <c r="M298" i="1" s="1"/>
  <c r="H330" i="1"/>
  <c r="M330" i="1" s="1"/>
  <c r="H362" i="1"/>
  <c r="M362" i="1" s="1"/>
  <c r="H394" i="1"/>
  <c r="M394" i="1" s="1"/>
  <c r="H426" i="1"/>
  <c r="M426" i="1" s="1"/>
  <c r="H458" i="1"/>
  <c r="M458" i="1" s="1"/>
  <c r="H490" i="1"/>
  <c r="M490" i="1" s="1"/>
  <c r="H522" i="1"/>
  <c r="M522" i="1" s="1"/>
  <c r="H554" i="1"/>
  <c r="M554" i="1" s="1"/>
  <c r="H586" i="1"/>
  <c r="M586" i="1" s="1"/>
  <c r="H618" i="1"/>
  <c r="M618" i="1" s="1"/>
  <c r="H650" i="1"/>
  <c r="M650" i="1" s="1"/>
  <c r="H682" i="1"/>
  <c r="M682" i="1" s="1"/>
  <c r="H714" i="1"/>
  <c r="M714" i="1" s="1"/>
  <c r="H746" i="1"/>
  <c r="M746" i="1" s="1"/>
  <c r="H778" i="1"/>
  <c r="M778" i="1" s="1"/>
  <c r="H810" i="1"/>
  <c r="M810" i="1" s="1"/>
  <c r="H842" i="1"/>
  <c r="M842" i="1" s="1"/>
  <c r="H874" i="1"/>
  <c r="M874" i="1" s="1"/>
  <c r="H906" i="1"/>
  <c r="M906" i="1" s="1"/>
  <c r="H938" i="1"/>
  <c r="M938" i="1" s="1"/>
  <c r="H970" i="1"/>
  <c r="M970" i="1" s="1"/>
  <c r="H1002" i="1"/>
  <c r="M1002" i="1" s="1"/>
  <c r="H1034" i="1"/>
  <c r="M1034" i="1" s="1"/>
  <c r="H1066" i="1"/>
  <c r="M1066" i="1" s="1"/>
  <c r="H1098" i="1"/>
  <c r="M1098" i="1" s="1"/>
  <c r="H1130" i="1"/>
  <c r="M1130" i="1" s="1"/>
  <c r="H1162" i="1"/>
  <c r="M1162" i="1" s="1"/>
  <c r="H1194" i="1"/>
  <c r="M1194" i="1" s="1"/>
  <c r="H1226" i="1"/>
  <c r="M1226" i="1" s="1"/>
  <c r="H1258" i="1"/>
  <c r="M1258" i="1" s="1"/>
  <c r="H1290" i="1"/>
  <c r="M1290" i="1" s="1"/>
  <c r="H1322" i="1"/>
  <c r="M1322" i="1" s="1"/>
  <c r="H1354" i="1"/>
  <c r="M1354" i="1" s="1"/>
  <c r="H1386" i="1"/>
  <c r="M1386" i="1" s="1"/>
  <c r="H1418" i="1"/>
  <c r="M1418" i="1" s="1"/>
  <c r="H1450" i="1"/>
  <c r="M1450" i="1" s="1"/>
  <c r="H1482" i="1"/>
  <c r="M1482" i="1" s="1"/>
  <c r="H1514" i="1"/>
  <c r="M1514" i="1" s="1"/>
  <c r="H1546" i="1"/>
  <c r="M1546" i="1" s="1"/>
  <c r="H1578" i="1"/>
  <c r="M1578" i="1" s="1"/>
  <c r="H1610" i="1"/>
  <c r="M1610" i="1" s="1"/>
  <c r="H1642" i="1"/>
  <c r="M1642" i="1" s="1"/>
  <c r="H1674" i="1"/>
  <c r="M1674" i="1" s="1"/>
  <c r="H1706" i="1"/>
  <c r="M1706" i="1" s="1"/>
  <c r="H1738" i="1"/>
  <c r="M1738" i="1" s="1"/>
  <c r="H1770" i="1"/>
  <c r="M1770" i="1" s="1"/>
  <c r="H1802" i="1"/>
  <c r="M1802" i="1" s="1"/>
  <c r="H1834" i="1"/>
  <c r="M1834" i="1" s="1"/>
  <c r="H1866" i="1"/>
  <c r="M1866" i="1" s="1"/>
  <c r="H1898" i="1"/>
  <c r="M1898" i="1" s="1"/>
  <c r="H1930" i="1"/>
  <c r="M1930" i="1" s="1"/>
  <c r="H1962" i="1"/>
  <c r="M1962" i="1" s="1"/>
  <c r="H1994" i="1"/>
  <c r="M1994" i="1" s="1"/>
  <c r="H2026" i="1"/>
  <c r="M2026" i="1" s="1"/>
  <c r="H2058" i="1"/>
  <c r="M2058" i="1" s="1"/>
  <c r="H2090" i="1"/>
  <c r="M2090" i="1" s="1"/>
  <c r="H2122" i="1"/>
  <c r="M2122" i="1" s="1"/>
  <c r="H2154" i="1"/>
  <c r="M2154" i="1" s="1"/>
  <c r="H2186" i="1"/>
  <c r="M2186" i="1" s="1"/>
  <c r="H2218" i="1"/>
  <c r="M2218" i="1" s="1"/>
  <c r="H2250" i="1"/>
  <c r="M2250" i="1" s="1"/>
  <c r="H2282" i="1"/>
  <c r="M2282" i="1" s="1"/>
  <c r="H2314" i="1"/>
  <c r="M2314" i="1" s="1"/>
  <c r="H2346" i="1"/>
  <c r="M2346" i="1" s="1"/>
  <c r="H2378" i="1"/>
  <c r="M2378" i="1" s="1"/>
  <c r="H2410" i="1"/>
  <c r="M2410" i="1" s="1"/>
  <c r="H2442" i="1"/>
  <c r="M2442" i="1" s="1"/>
  <c r="H2474" i="1"/>
  <c r="M2474" i="1" s="1"/>
  <c r="H2506" i="1"/>
  <c r="M2506" i="1" s="1"/>
  <c r="H2538" i="1"/>
  <c r="M2538" i="1" s="1"/>
  <c r="H2570" i="1"/>
  <c r="M2570" i="1" s="1"/>
  <c r="H2602" i="1"/>
  <c r="M2602" i="1" s="1"/>
  <c r="H2634" i="1"/>
  <c r="M2634" i="1" s="1"/>
  <c r="H2666" i="1"/>
  <c r="M2666" i="1" s="1"/>
  <c r="H2698" i="1"/>
  <c r="M2698" i="1" s="1"/>
  <c r="H2730" i="1"/>
  <c r="M2730" i="1" s="1"/>
  <c r="H2762" i="1"/>
  <c r="M2762" i="1" s="1"/>
  <c r="H2794" i="1"/>
  <c r="M2794" i="1" s="1"/>
  <c r="H2826" i="1"/>
  <c r="M2826" i="1" s="1"/>
  <c r="H2858" i="1"/>
  <c r="M2858" i="1" s="1"/>
  <c r="H2890" i="1"/>
  <c r="M2890" i="1" s="1"/>
  <c r="H2922" i="1"/>
  <c r="M2922" i="1" s="1"/>
  <c r="H2954" i="1"/>
  <c r="M2954" i="1" s="1"/>
  <c r="H2986" i="1"/>
  <c r="M2986" i="1" s="1"/>
  <c r="H3018" i="1"/>
  <c r="M3018" i="1" s="1"/>
  <c r="H3050" i="1"/>
  <c r="M3050" i="1" s="1"/>
  <c r="H3082" i="1"/>
  <c r="M3082" i="1" s="1"/>
  <c r="H3114" i="1"/>
  <c r="M3114" i="1" s="1"/>
  <c r="H3146" i="1"/>
  <c r="M3146" i="1" s="1"/>
  <c r="H3178" i="1"/>
  <c r="M3178" i="1" s="1"/>
  <c r="H3210" i="1"/>
  <c r="M3210" i="1" s="1"/>
  <c r="H3242" i="1"/>
  <c r="M3242" i="1" s="1"/>
  <c r="H3274" i="1"/>
  <c r="M3274" i="1" s="1"/>
  <c r="H3306" i="1"/>
  <c r="M3306" i="1" s="1"/>
  <c r="H3338" i="1"/>
  <c r="M3338" i="1" s="1"/>
  <c r="H3370" i="1"/>
  <c r="M3370" i="1" s="1"/>
  <c r="H3402" i="1"/>
  <c r="M3402" i="1" s="1"/>
  <c r="H3434" i="1"/>
  <c r="M3434" i="1" s="1"/>
  <c r="H3466" i="1"/>
  <c r="M3466" i="1" s="1"/>
  <c r="H3498" i="1"/>
  <c r="M3498" i="1" s="1"/>
  <c r="H3530" i="1"/>
  <c r="M3530" i="1" s="1"/>
  <c r="H3562" i="1"/>
  <c r="M3562" i="1" s="1"/>
  <c r="H3594" i="1"/>
  <c r="M3594" i="1" s="1"/>
  <c r="H3626" i="1"/>
  <c r="M3626" i="1" s="1"/>
  <c r="H3658" i="1"/>
  <c r="M3658" i="1" s="1"/>
  <c r="H3690" i="1"/>
  <c r="M3690" i="1" s="1"/>
  <c r="H3722" i="1"/>
  <c r="M3722" i="1" s="1"/>
  <c r="H3754" i="1"/>
  <c r="M3754" i="1" s="1"/>
  <c r="H3786" i="1"/>
  <c r="M3786" i="1" s="1"/>
  <c r="H3818" i="1"/>
  <c r="M3818" i="1" s="1"/>
  <c r="H3850" i="1"/>
  <c r="M3850" i="1" s="1"/>
  <c r="H3882" i="1"/>
  <c r="M3882" i="1" s="1"/>
  <c r="H3914" i="1"/>
  <c r="M3914" i="1" s="1"/>
  <c r="H3946" i="1"/>
  <c r="M3946" i="1" s="1"/>
  <c r="H3978" i="1"/>
  <c r="M3978" i="1" s="1"/>
  <c r="H4010" i="1"/>
  <c r="M4010" i="1" s="1"/>
  <c r="H4042" i="1"/>
  <c r="M4042" i="1" s="1"/>
  <c r="H4074" i="1"/>
  <c r="M4074" i="1" s="1"/>
  <c r="H4106" i="1"/>
  <c r="M4106" i="1" s="1"/>
  <c r="H4138" i="1"/>
  <c r="M4138" i="1" s="1"/>
  <c r="H4170" i="1"/>
  <c r="M4170" i="1" s="1"/>
  <c r="H4202" i="1"/>
  <c r="M4202" i="1" s="1"/>
  <c r="H4234" i="1"/>
  <c r="M4234" i="1" s="1"/>
  <c r="H4266" i="1"/>
  <c r="M4266" i="1" s="1"/>
  <c r="H4298" i="1"/>
  <c r="M4298" i="1" s="1"/>
  <c r="H4330" i="1"/>
  <c r="M4330" i="1" s="1"/>
  <c r="H4362" i="1"/>
  <c r="M4362" i="1" s="1"/>
  <c r="H4394" i="1"/>
  <c r="M4394" i="1" s="1"/>
  <c r="H4458" i="1"/>
  <c r="M4458" i="1" s="1"/>
  <c r="H4490" i="1"/>
  <c r="M4490" i="1" s="1"/>
  <c r="H4522" i="1"/>
  <c r="M4522" i="1" s="1"/>
  <c r="H4554" i="1"/>
  <c r="M4554" i="1" s="1"/>
  <c r="H4586" i="1"/>
  <c r="M4586" i="1" s="1"/>
  <c r="H4618" i="1"/>
  <c r="M4618" i="1" s="1"/>
  <c r="H4650" i="1"/>
  <c r="M4650" i="1" s="1"/>
  <c r="H4682" i="1"/>
  <c r="M4682" i="1" s="1"/>
  <c r="H4714" i="1"/>
  <c r="M4714" i="1" s="1"/>
  <c r="H4746" i="1"/>
  <c r="M4746" i="1" s="1"/>
  <c r="H4778" i="1"/>
  <c r="M4778" i="1" s="1"/>
  <c r="H4810" i="1"/>
  <c r="M4810" i="1" s="1"/>
  <c r="H4842" i="1"/>
  <c r="M4842" i="1" s="1"/>
  <c r="H4874" i="1"/>
  <c r="M4874" i="1" s="1"/>
  <c r="H4906" i="1"/>
  <c r="M4906" i="1" s="1"/>
  <c r="H4938" i="1"/>
  <c r="M4938" i="1" s="1"/>
  <c r="H4970" i="1"/>
  <c r="M4970" i="1" s="1"/>
  <c r="H5002" i="1"/>
  <c r="M5002" i="1" s="1"/>
  <c r="H5034" i="1"/>
  <c r="M5034" i="1" s="1"/>
  <c r="H5066" i="1"/>
  <c r="M5066" i="1" s="1"/>
  <c r="H5098" i="1"/>
  <c r="M5098" i="1" s="1"/>
  <c r="H5130" i="1"/>
  <c r="M5130" i="1" s="1"/>
  <c r="H5162" i="1"/>
  <c r="M5162" i="1" s="1"/>
  <c r="H5194" i="1"/>
  <c r="M5194" i="1" s="1"/>
  <c r="H5226" i="1"/>
  <c r="M5226" i="1" s="1"/>
  <c r="H5258" i="1"/>
  <c r="M5258" i="1" s="1"/>
  <c r="H5290" i="1"/>
  <c r="M5290" i="1" s="1"/>
  <c r="H5322" i="1"/>
  <c r="M5322" i="1" s="1"/>
  <c r="H5354" i="1"/>
  <c r="M5354" i="1" s="1"/>
  <c r="H5386" i="1"/>
  <c r="M5386" i="1" s="1"/>
  <c r="H5418" i="1"/>
  <c r="M5418" i="1" s="1"/>
  <c r="H5450" i="1"/>
  <c r="M5450" i="1" s="1"/>
  <c r="H5482" i="1"/>
  <c r="M5482" i="1" s="1"/>
  <c r="H5514" i="1"/>
  <c r="M5514" i="1" s="1"/>
  <c r="H5546" i="1"/>
  <c r="M5546" i="1" s="1"/>
  <c r="H5578" i="1"/>
  <c r="M5578" i="1" s="1"/>
  <c r="H5610" i="1"/>
  <c r="M5610" i="1" s="1"/>
  <c r="H5642" i="1"/>
  <c r="M5642" i="1" s="1"/>
  <c r="H5674" i="1"/>
  <c r="M5674" i="1" s="1"/>
  <c r="H5706" i="1"/>
  <c r="M5706" i="1" s="1"/>
  <c r="H5738" i="1"/>
  <c r="M5738" i="1" s="1"/>
  <c r="H5770" i="1"/>
  <c r="M5770" i="1" s="1"/>
  <c r="H5802" i="1"/>
  <c r="M5802" i="1" s="1"/>
  <c r="H5834" i="1"/>
  <c r="M5834" i="1" s="1"/>
  <c r="H5866" i="1"/>
  <c r="M5866" i="1" s="1"/>
  <c r="H5898" i="1"/>
  <c r="M5898" i="1" s="1"/>
  <c r="H5962" i="1"/>
  <c r="M5962" i="1" s="1"/>
  <c r="H5994" i="1"/>
  <c r="M5994" i="1" s="1"/>
  <c r="H6026" i="1"/>
  <c r="M6026" i="1" s="1"/>
  <c r="H6058" i="1"/>
  <c r="M6058" i="1" s="1"/>
  <c r="H6090" i="1"/>
  <c r="M6090" i="1" s="1"/>
  <c r="H6122" i="1"/>
  <c r="M6122" i="1" s="1"/>
  <c r="H6154" i="1"/>
  <c r="M6154" i="1" s="1"/>
  <c r="H6186" i="1"/>
  <c r="M6186" i="1" s="1"/>
  <c r="H6218" i="1"/>
  <c r="M6218" i="1" s="1"/>
  <c r="H6250" i="1"/>
  <c r="M6250" i="1" s="1"/>
  <c r="H6282" i="1"/>
  <c r="M6282" i="1" s="1"/>
  <c r="H6314" i="1"/>
  <c r="M6314" i="1" s="1"/>
  <c r="H6346" i="1"/>
  <c r="M6346" i="1" s="1"/>
  <c r="H6378" i="1"/>
  <c r="M6378" i="1" s="1"/>
  <c r="H6410" i="1"/>
  <c r="M6410" i="1" s="1"/>
  <c r="H6442" i="1"/>
  <c r="M6442" i="1" s="1"/>
  <c r="H6474" i="1"/>
  <c r="M6474" i="1" s="1"/>
  <c r="H6506" i="1"/>
  <c r="M6506" i="1" s="1"/>
  <c r="H6538" i="1"/>
  <c r="M6538" i="1" s="1"/>
  <c r="H6570" i="1"/>
  <c r="M6570" i="1" s="1"/>
  <c r="H6602" i="1"/>
  <c r="M6602" i="1" s="1"/>
  <c r="H6634" i="1"/>
  <c r="M6634" i="1" s="1"/>
  <c r="H6666" i="1"/>
  <c r="M6666" i="1" s="1"/>
  <c r="H6698" i="1"/>
  <c r="M6698" i="1" s="1"/>
  <c r="H6730" i="1"/>
  <c r="M6730" i="1" s="1"/>
  <c r="H6762" i="1"/>
  <c r="M6762" i="1" s="1"/>
  <c r="H6794" i="1"/>
  <c r="M6794" i="1" s="1"/>
  <c r="H6826" i="1"/>
  <c r="M6826" i="1" s="1"/>
  <c r="H6858" i="1"/>
  <c r="M6858" i="1" s="1"/>
  <c r="H6890" i="1"/>
  <c r="M6890" i="1" s="1"/>
  <c r="H6922" i="1"/>
  <c r="M6922" i="1" s="1"/>
  <c r="H6954" i="1"/>
  <c r="M6954" i="1" s="1"/>
  <c r="H6986" i="1"/>
  <c r="M6986" i="1" s="1"/>
  <c r="H7018" i="1"/>
  <c r="M7018" i="1" s="1"/>
  <c r="H7050" i="1"/>
  <c r="M7050" i="1" s="1"/>
  <c r="H7082" i="1"/>
  <c r="M7082" i="1" s="1"/>
  <c r="H7114" i="1"/>
  <c r="M7114" i="1" s="1"/>
  <c r="H7146" i="1"/>
  <c r="M7146" i="1" s="1"/>
  <c r="H7178" i="1"/>
  <c r="M7178" i="1" s="1"/>
  <c r="H7210" i="1"/>
  <c r="M7210" i="1" s="1"/>
  <c r="H7242" i="1"/>
  <c r="M7242" i="1" s="1"/>
  <c r="H7274" i="1"/>
  <c r="M7274" i="1" s="1"/>
  <c r="H7306" i="1"/>
  <c r="M7306" i="1" s="1"/>
  <c r="H7338" i="1"/>
  <c r="M7338" i="1" s="1"/>
  <c r="H7370" i="1"/>
  <c r="M7370" i="1" s="1"/>
  <c r="H7402" i="1"/>
  <c r="M7402" i="1" s="1"/>
  <c r="H7434" i="1"/>
  <c r="M7434" i="1" s="1"/>
  <c r="H7466" i="1"/>
  <c r="M7466" i="1" s="1"/>
  <c r="H7498" i="1"/>
  <c r="M7498" i="1" s="1"/>
  <c r="H7530" i="1"/>
  <c r="M7530" i="1" s="1"/>
  <c r="H7562" i="1"/>
  <c r="M7562" i="1" s="1"/>
  <c r="H7594" i="1"/>
  <c r="M7594" i="1" s="1"/>
  <c r="H7626" i="1"/>
  <c r="M7626" i="1" s="1"/>
  <c r="H7658" i="1"/>
  <c r="M7658" i="1" s="1"/>
  <c r="H7690" i="1"/>
  <c r="M7690" i="1" s="1"/>
  <c r="H7722" i="1"/>
  <c r="M7722" i="1" s="1"/>
  <c r="H7754" i="1"/>
  <c r="M7754" i="1" s="1"/>
  <c r="H7786" i="1"/>
  <c r="M7786" i="1" s="1"/>
  <c r="H7818" i="1"/>
  <c r="M7818" i="1" s="1"/>
  <c r="H7850" i="1"/>
  <c r="M7850" i="1" s="1"/>
  <c r="H7882" i="1"/>
  <c r="M7882" i="1" s="1"/>
  <c r="H7914" i="1"/>
  <c r="M7914" i="1" s="1"/>
  <c r="H7946" i="1"/>
  <c r="M7946" i="1" s="1"/>
  <c r="H7978" i="1"/>
  <c r="M7978" i="1" s="1"/>
  <c r="H8010" i="1"/>
  <c r="M8010" i="1" s="1"/>
  <c r="H8042" i="1"/>
  <c r="M8042" i="1" s="1"/>
  <c r="H8074" i="1"/>
  <c r="M8074" i="1" s="1"/>
  <c r="H8106" i="1"/>
  <c r="M8106" i="1" s="1"/>
  <c r="H8138" i="1"/>
  <c r="M8138" i="1" s="1"/>
  <c r="H8170" i="1"/>
  <c r="M8170" i="1" s="1"/>
  <c r="H19" i="1"/>
  <c r="M19" i="1" s="1"/>
  <c r="H51" i="1"/>
  <c r="M51" i="1" s="1"/>
  <c r="H83" i="1"/>
  <c r="M83" i="1" s="1"/>
  <c r="H115" i="1"/>
  <c r="M115" i="1" s="1"/>
  <c r="H147" i="1"/>
  <c r="M147" i="1" s="1"/>
  <c r="H179" i="1"/>
  <c r="M179" i="1" s="1"/>
  <c r="H211" i="1"/>
  <c r="M211" i="1" s="1"/>
  <c r="H243" i="1"/>
  <c r="M243" i="1" s="1"/>
  <c r="H275" i="1"/>
  <c r="M275" i="1" s="1"/>
  <c r="H307" i="1"/>
  <c r="M307" i="1" s="1"/>
  <c r="H339" i="1"/>
  <c r="M339" i="1" s="1"/>
  <c r="H371" i="1"/>
  <c r="M371" i="1" s="1"/>
  <c r="H403" i="1"/>
  <c r="M403" i="1" s="1"/>
  <c r="H435" i="1"/>
  <c r="M435" i="1" s="1"/>
  <c r="H467" i="1"/>
  <c r="M467" i="1" s="1"/>
  <c r="H499" i="1"/>
  <c r="M499" i="1" s="1"/>
  <c r="H531" i="1"/>
  <c r="M531" i="1" s="1"/>
  <c r="H563" i="1"/>
  <c r="M563" i="1" s="1"/>
  <c r="H595" i="1"/>
  <c r="M595" i="1" s="1"/>
  <c r="H627" i="1"/>
  <c r="M627" i="1" s="1"/>
  <c r="H659" i="1"/>
  <c r="M659" i="1" s="1"/>
  <c r="H691" i="1"/>
  <c r="M691" i="1" s="1"/>
  <c r="H723" i="1"/>
  <c r="M723" i="1" s="1"/>
  <c r="H755" i="1"/>
  <c r="M755" i="1" s="1"/>
  <c r="H787" i="1"/>
  <c r="M787" i="1" s="1"/>
  <c r="H819" i="1"/>
  <c r="M819" i="1" s="1"/>
  <c r="H851" i="1"/>
  <c r="M851" i="1" s="1"/>
  <c r="H883" i="1"/>
  <c r="M883" i="1" s="1"/>
  <c r="H915" i="1"/>
  <c r="M915" i="1" s="1"/>
  <c r="H947" i="1"/>
  <c r="M947" i="1" s="1"/>
  <c r="H979" i="1"/>
  <c r="M979" i="1" s="1"/>
  <c r="H1011" i="1"/>
  <c r="M1011" i="1" s="1"/>
  <c r="H1043" i="1"/>
  <c r="M1043" i="1" s="1"/>
  <c r="H1075" i="1"/>
  <c r="M1075" i="1" s="1"/>
  <c r="H1107" i="1"/>
  <c r="M1107" i="1" s="1"/>
  <c r="H1139" i="1"/>
  <c r="M1139" i="1" s="1"/>
  <c r="H1171" i="1"/>
  <c r="M1171" i="1" s="1"/>
  <c r="H1203" i="1"/>
  <c r="M1203" i="1" s="1"/>
  <c r="H1235" i="1"/>
  <c r="M1235" i="1" s="1"/>
  <c r="H1267" i="1"/>
  <c r="M1267" i="1" s="1"/>
  <c r="H1299" i="1"/>
  <c r="M1299" i="1" s="1"/>
  <c r="H1331" i="1"/>
  <c r="M1331" i="1" s="1"/>
  <c r="H1363" i="1"/>
  <c r="M1363" i="1" s="1"/>
  <c r="H1395" i="1"/>
  <c r="M1395" i="1" s="1"/>
  <c r="H1427" i="1"/>
  <c r="M1427" i="1" s="1"/>
  <c r="H1459" i="1"/>
  <c r="M1459" i="1" s="1"/>
  <c r="H1491" i="1"/>
  <c r="M1491" i="1" s="1"/>
  <c r="H1523" i="1"/>
  <c r="M1523" i="1" s="1"/>
  <c r="H1555" i="1"/>
  <c r="M1555" i="1" s="1"/>
  <c r="H1587" i="1"/>
  <c r="M1587" i="1" s="1"/>
  <c r="H1619" i="1"/>
  <c r="M1619" i="1" s="1"/>
  <c r="H1651" i="1"/>
  <c r="M1651" i="1" s="1"/>
  <c r="H1683" i="1"/>
  <c r="M1683" i="1" s="1"/>
  <c r="H1715" i="1"/>
  <c r="M1715" i="1" s="1"/>
  <c r="H1747" i="1"/>
  <c r="M1747" i="1" s="1"/>
  <c r="H1779" i="1"/>
  <c r="M1779" i="1" s="1"/>
  <c r="H1811" i="1"/>
  <c r="M1811" i="1" s="1"/>
  <c r="H1843" i="1"/>
  <c r="M1843" i="1" s="1"/>
  <c r="H1875" i="1"/>
  <c r="M1875" i="1" s="1"/>
  <c r="H1907" i="1"/>
  <c r="M1907" i="1" s="1"/>
  <c r="H1939" i="1"/>
  <c r="M1939" i="1" s="1"/>
  <c r="H1971" i="1"/>
  <c r="M1971" i="1" s="1"/>
  <c r="H2003" i="1"/>
  <c r="M2003" i="1" s="1"/>
  <c r="H2035" i="1"/>
  <c r="M2035" i="1" s="1"/>
  <c r="H2067" i="1"/>
  <c r="M2067" i="1" s="1"/>
  <c r="H2099" i="1"/>
  <c r="M2099" i="1" s="1"/>
  <c r="H2131" i="1"/>
  <c r="M2131" i="1" s="1"/>
  <c r="H2163" i="1"/>
  <c r="M2163" i="1" s="1"/>
  <c r="H2195" i="1"/>
  <c r="M2195" i="1" s="1"/>
  <c r="H2227" i="1"/>
  <c r="M2227" i="1" s="1"/>
  <c r="H2259" i="1"/>
  <c r="M2259" i="1" s="1"/>
  <c r="H2291" i="1"/>
  <c r="M2291" i="1" s="1"/>
  <c r="H2323" i="1"/>
  <c r="M2323" i="1" s="1"/>
  <c r="H2355" i="1"/>
  <c r="M2355" i="1" s="1"/>
  <c r="H2387" i="1"/>
  <c r="M2387" i="1" s="1"/>
  <c r="H2419" i="1"/>
  <c r="M2419" i="1" s="1"/>
  <c r="H2451" i="1"/>
  <c r="M2451" i="1" s="1"/>
  <c r="H2483" i="1"/>
  <c r="M2483" i="1" s="1"/>
  <c r="H2515" i="1"/>
  <c r="M2515" i="1" s="1"/>
  <c r="H2547" i="1"/>
  <c r="M2547" i="1" s="1"/>
  <c r="H2579" i="1"/>
  <c r="M2579" i="1" s="1"/>
  <c r="H2611" i="1"/>
  <c r="M2611" i="1" s="1"/>
  <c r="H2643" i="1"/>
  <c r="M2643" i="1" s="1"/>
  <c r="H2675" i="1"/>
  <c r="M2675" i="1" s="1"/>
  <c r="H2707" i="1"/>
  <c r="M2707" i="1" s="1"/>
  <c r="H2739" i="1"/>
  <c r="M2739" i="1" s="1"/>
  <c r="H2771" i="1"/>
  <c r="M2771" i="1" s="1"/>
  <c r="H2803" i="1"/>
  <c r="M2803" i="1" s="1"/>
  <c r="H2835" i="1"/>
  <c r="M2835" i="1" s="1"/>
  <c r="H2867" i="1"/>
  <c r="M2867" i="1" s="1"/>
  <c r="H2899" i="1"/>
  <c r="M2899" i="1" s="1"/>
  <c r="H2931" i="1"/>
  <c r="M2931" i="1" s="1"/>
  <c r="H2963" i="1"/>
  <c r="M2963" i="1" s="1"/>
  <c r="H2995" i="1"/>
  <c r="M2995" i="1" s="1"/>
  <c r="H3027" i="1"/>
  <c r="M3027" i="1" s="1"/>
  <c r="H3059" i="1"/>
  <c r="M3059" i="1" s="1"/>
  <c r="H3091" i="1"/>
  <c r="M3091" i="1" s="1"/>
  <c r="H3123" i="1"/>
  <c r="M3123" i="1" s="1"/>
  <c r="H3155" i="1"/>
  <c r="M3155" i="1" s="1"/>
  <c r="H3187" i="1"/>
  <c r="M3187" i="1" s="1"/>
  <c r="H3219" i="1"/>
  <c r="M3219" i="1" s="1"/>
  <c r="H3251" i="1"/>
  <c r="M3251" i="1" s="1"/>
  <c r="H3283" i="1"/>
  <c r="M3283" i="1" s="1"/>
  <c r="H3315" i="1"/>
  <c r="M3315" i="1" s="1"/>
  <c r="H3347" i="1"/>
  <c r="M3347" i="1" s="1"/>
  <c r="H3379" i="1"/>
  <c r="M3379" i="1" s="1"/>
  <c r="H3411" i="1"/>
  <c r="M3411" i="1" s="1"/>
  <c r="H3443" i="1"/>
  <c r="M3443" i="1" s="1"/>
  <c r="H3475" i="1"/>
  <c r="M3475" i="1" s="1"/>
  <c r="H3507" i="1"/>
  <c r="M3507" i="1" s="1"/>
  <c r="H3539" i="1"/>
  <c r="M3539" i="1" s="1"/>
  <c r="H3571" i="1"/>
  <c r="M3571" i="1" s="1"/>
  <c r="H3603" i="1"/>
  <c r="M3603" i="1" s="1"/>
  <c r="H3635" i="1"/>
  <c r="M3635" i="1" s="1"/>
  <c r="H3667" i="1"/>
  <c r="M3667" i="1" s="1"/>
  <c r="H3699" i="1"/>
  <c r="M3699" i="1" s="1"/>
  <c r="H3731" i="1"/>
  <c r="M3731" i="1" s="1"/>
  <c r="H3763" i="1"/>
  <c r="M3763" i="1" s="1"/>
  <c r="H3795" i="1"/>
  <c r="M3795" i="1" s="1"/>
  <c r="H3827" i="1"/>
  <c r="M3827" i="1" s="1"/>
  <c r="H3859" i="1"/>
  <c r="M3859" i="1" s="1"/>
  <c r="H3891" i="1"/>
  <c r="M3891" i="1" s="1"/>
  <c r="H3923" i="1"/>
  <c r="M3923" i="1" s="1"/>
  <c r="H3955" i="1"/>
  <c r="M3955" i="1" s="1"/>
  <c r="H3987" i="1"/>
  <c r="M3987" i="1" s="1"/>
  <c r="H4019" i="1"/>
  <c r="M4019" i="1" s="1"/>
  <c r="H4051" i="1"/>
  <c r="M4051" i="1" s="1"/>
  <c r="H4083" i="1"/>
  <c r="M4083" i="1" s="1"/>
  <c r="H4115" i="1"/>
  <c r="M4115" i="1" s="1"/>
  <c r="H4147" i="1"/>
  <c r="M4147" i="1" s="1"/>
  <c r="H4179" i="1"/>
  <c r="M4179" i="1" s="1"/>
  <c r="H4211" i="1"/>
  <c r="M4211" i="1" s="1"/>
  <c r="H4243" i="1"/>
  <c r="M4243" i="1" s="1"/>
  <c r="H4275" i="1"/>
  <c r="M4275" i="1" s="1"/>
  <c r="H4307" i="1"/>
  <c r="M4307" i="1" s="1"/>
  <c r="H4339" i="1"/>
  <c r="M4339" i="1" s="1"/>
  <c r="H4371" i="1"/>
  <c r="M4371" i="1" s="1"/>
  <c r="H4403" i="1"/>
  <c r="M4403" i="1" s="1"/>
  <c r="H4467" i="1"/>
  <c r="M4467" i="1" s="1"/>
  <c r="H4499" i="1"/>
  <c r="M4499" i="1" s="1"/>
  <c r="H4531" i="1"/>
  <c r="M4531" i="1" s="1"/>
  <c r="H4563" i="1"/>
  <c r="M4563" i="1" s="1"/>
  <c r="H4595" i="1"/>
  <c r="M4595" i="1" s="1"/>
  <c r="H4627" i="1"/>
  <c r="M4627" i="1" s="1"/>
  <c r="H4659" i="1"/>
  <c r="M4659" i="1" s="1"/>
  <c r="H4691" i="1"/>
  <c r="M4691" i="1" s="1"/>
  <c r="H4723" i="1"/>
  <c r="M4723" i="1" s="1"/>
  <c r="H4755" i="1"/>
  <c r="M4755" i="1" s="1"/>
  <c r="H4787" i="1"/>
  <c r="M4787" i="1" s="1"/>
  <c r="H4819" i="1"/>
  <c r="M4819" i="1" s="1"/>
  <c r="H4851" i="1"/>
  <c r="M4851" i="1" s="1"/>
  <c r="H4883" i="1"/>
  <c r="M4883" i="1" s="1"/>
  <c r="H4915" i="1"/>
  <c r="M4915" i="1" s="1"/>
  <c r="H4947" i="1"/>
  <c r="M4947" i="1" s="1"/>
  <c r="H4979" i="1"/>
  <c r="M4979" i="1" s="1"/>
  <c r="H5011" i="1"/>
  <c r="M5011" i="1" s="1"/>
  <c r="H5043" i="1"/>
  <c r="M5043" i="1" s="1"/>
  <c r="H5075" i="1"/>
  <c r="M5075" i="1" s="1"/>
  <c r="H5107" i="1"/>
  <c r="M5107" i="1" s="1"/>
  <c r="H5139" i="1"/>
  <c r="M5139" i="1" s="1"/>
  <c r="H5171" i="1"/>
  <c r="M5171" i="1" s="1"/>
  <c r="H5203" i="1"/>
  <c r="M5203" i="1" s="1"/>
  <c r="H5235" i="1"/>
  <c r="M5235" i="1" s="1"/>
  <c r="H5267" i="1"/>
  <c r="M5267" i="1" s="1"/>
  <c r="H5299" i="1"/>
  <c r="M5299" i="1" s="1"/>
  <c r="H5331" i="1"/>
  <c r="M5331" i="1" s="1"/>
  <c r="H5363" i="1"/>
  <c r="M5363" i="1" s="1"/>
  <c r="H5395" i="1"/>
  <c r="M5395" i="1" s="1"/>
  <c r="H5427" i="1"/>
  <c r="M5427" i="1" s="1"/>
  <c r="H5459" i="1"/>
  <c r="M5459" i="1" s="1"/>
  <c r="H5491" i="1"/>
  <c r="M5491" i="1" s="1"/>
  <c r="H5523" i="1"/>
  <c r="M5523" i="1" s="1"/>
  <c r="H5555" i="1"/>
  <c r="M5555" i="1" s="1"/>
  <c r="H5587" i="1"/>
  <c r="M5587" i="1" s="1"/>
  <c r="H5619" i="1"/>
  <c r="M5619" i="1" s="1"/>
  <c r="H5651" i="1"/>
  <c r="M5651" i="1" s="1"/>
  <c r="H5683" i="1"/>
  <c r="M5683" i="1" s="1"/>
  <c r="H5715" i="1"/>
  <c r="M5715" i="1" s="1"/>
  <c r="H5747" i="1"/>
  <c r="M5747" i="1" s="1"/>
  <c r="H5779" i="1"/>
  <c r="M5779" i="1" s="1"/>
  <c r="H5811" i="1"/>
  <c r="M5811" i="1" s="1"/>
  <c r="H5843" i="1"/>
  <c r="M5843" i="1" s="1"/>
  <c r="H5875" i="1"/>
  <c r="M5875" i="1" s="1"/>
  <c r="H5907" i="1"/>
  <c r="M5907" i="1" s="1"/>
  <c r="H5971" i="1"/>
  <c r="M5971" i="1" s="1"/>
  <c r="H6003" i="1"/>
  <c r="M6003" i="1" s="1"/>
  <c r="H6035" i="1"/>
  <c r="M6035" i="1" s="1"/>
  <c r="H6067" i="1"/>
  <c r="M6067" i="1" s="1"/>
  <c r="H6099" i="1"/>
  <c r="M6099" i="1" s="1"/>
  <c r="H6131" i="1"/>
  <c r="M6131" i="1" s="1"/>
  <c r="H6163" i="1"/>
  <c r="M6163" i="1" s="1"/>
  <c r="H6195" i="1"/>
  <c r="M6195" i="1" s="1"/>
  <c r="H6227" i="1"/>
  <c r="M6227" i="1" s="1"/>
  <c r="H6259" i="1"/>
  <c r="M6259" i="1" s="1"/>
  <c r="H6291" i="1"/>
  <c r="M6291" i="1" s="1"/>
  <c r="H6323" i="1"/>
  <c r="M6323" i="1" s="1"/>
  <c r="H6355" i="1"/>
  <c r="M6355" i="1" s="1"/>
  <c r="H6387" i="1"/>
  <c r="M6387" i="1" s="1"/>
  <c r="H6419" i="1"/>
  <c r="M6419" i="1" s="1"/>
  <c r="H6451" i="1"/>
  <c r="M6451" i="1" s="1"/>
  <c r="H6483" i="1"/>
  <c r="M6483" i="1" s="1"/>
  <c r="H6515" i="1"/>
  <c r="M6515" i="1" s="1"/>
  <c r="H6547" i="1"/>
  <c r="M6547" i="1" s="1"/>
  <c r="H6579" i="1"/>
  <c r="M6579" i="1" s="1"/>
  <c r="H6611" i="1"/>
  <c r="M6611" i="1" s="1"/>
  <c r="H6643" i="1"/>
  <c r="M6643" i="1" s="1"/>
  <c r="H6675" i="1"/>
  <c r="M6675" i="1" s="1"/>
  <c r="H6707" i="1"/>
  <c r="M6707" i="1" s="1"/>
  <c r="H6739" i="1"/>
  <c r="M6739" i="1" s="1"/>
  <c r="H6771" i="1"/>
  <c r="M6771" i="1" s="1"/>
  <c r="H6803" i="1"/>
  <c r="M6803" i="1" s="1"/>
  <c r="H6835" i="1"/>
  <c r="M6835" i="1" s="1"/>
  <c r="H6867" i="1"/>
  <c r="M6867" i="1" s="1"/>
  <c r="H6899" i="1"/>
  <c r="M6899" i="1" s="1"/>
  <c r="H6931" i="1"/>
  <c r="M6931" i="1" s="1"/>
  <c r="H6963" i="1"/>
  <c r="M6963" i="1" s="1"/>
  <c r="H6995" i="1"/>
  <c r="M6995" i="1" s="1"/>
  <c r="H7027" i="1"/>
  <c r="M7027" i="1" s="1"/>
  <c r="H7059" i="1"/>
  <c r="M7059" i="1" s="1"/>
  <c r="H7091" i="1"/>
  <c r="M7091" i="1" s="1"/>
  <c r="H7123" i="1"/>
  <c r="M7123" i="1" s="1"/>
  <c r="H7155" i="1"/>
  <c r="M7155" i="1" s="1"/>
  <c r="H7187" i="1"/>
  <c r="M7187" i="1" s="1"/>
  <c r="H7219" i="1"/>
  <c r="M7219" i="1" s="1"/>
  <c r="H7251" i="1"/>
  <c r="M7251" i="1" s="1"/>
  <c r="H7283" i="1"/>
  <c r="M7283" i="1" s="1"/>
  <c r="H7315" i="1"/>
  <c r="M7315" i="1" s="1"/>
  <c r="H7347" i="1"/>
  <c r="M7347" i="1" s="1"/>
  <c r="H7379" i="1"/>
  <c r="M7379" i="1" s="1"/>
  <c r="H7411" i="1"/>
  <c r="M7411" i="1" s="1"/>
  <c r="H7443" i="1"/>
  <c r="M7443" i="1" s="1"/>
  <c r="H7475" i="1"/>
  <c r="M7475" i="1" s="1"/>
  <c r="H7507" i="1"/>
  <c r="M7507" i="1" s="1"/>
  <c r="H7539" i="1"/>
  <c r="M7539" i="1" s="1"/>
  <c r="H7571" i="1"/>
  <c r="M7571" i="1" s="1"/>
  <c r="H7603" i="1"/>
  <c r="M7603" i="1" s="1"/>
  <c r="H7635" i="1"/>
  <c r="M7635" i="1" s="1"/>
  <c r="H7667" i="1"/>
  <c r="M7667" i="1" s="1"/>
  <c r="H7699" i="1"/>
  <c r="M7699" i="1" s="1"/>
  <c r="H7731" i="1"/>
  <c r="M7731" i="1" s="1"/>
  <c r="H7763" i="1"/>
  <c r="M7763" i="1" s="1"/>
  <c r="H7795" i="1"/>
  <c r="M7795" i="1" s="1"/>
  <c r="H7827" i="1"/>
  <c r="M7827" i="1" s="1"/>
  <c r="H7859" i="1"/>
  <c r="M7859" i="1" s="1"/>
  <c r="H7891" i="1"/>
  <c r="M7891" i="1" s="1"/>
  <c r="H7923" i="1"/>
  <c r="M7923" i="1" s="1"/>
  <c r="H7955" i="1"/>
  <c r="M7955" i="1" s="1"/>
  <c r="H7987" i="1"/>
  <c r="M7987" i="1" s="1"/>
  <c r="H8019" i="1"/>
  <c r="M8019" i="1" s="1"/>
  <c r="H8051" i="1"/>
  <c r="M8051" i="1" s="1"/>
  <c r="H8083" i="1"/>
  <c r="M8083" i="1" s="1"/>
  <c r="H8115" i="1"/>
  <c r="M8115" i="1" s="1"/>
  <c r="H8147" i="1"/>
  <c r="M8147" i="1" s="1"/>
  <c r="H8179" i="1"/>
  <c r="M8179" i="1" s="1"/>
  <c r="H28" i="1"/>
  <c r="M28" i="1" s="1"/>
  <c r="H14" i="1"/>
  <c r="M14" i="1" s="1"/>
  <c r="H46" i="1"/>
  <c r="M46" i="1" s="1"/>
  <c r="H78" i="1"/>
  <c r="M78" i="1" s="1"/>
  <c r="H110" i="1"/>
  <c r="M110" i="1" s="1"/>
  <c r="H142" i="1"/>
  <c r="M142" i="1" s="1"/>
  <c r="H174" i="1"/>
  <c r="M174" i="1" s="1"/>
  <c r="H206" i="1"/>
  <c r="M206" i="1" s="1"/>
  <c r="H238" i="1"/>
  <c r="M238" i="1" s="1"/>
  <c r="H270" i="1"/>
  <c r="M270" i="1" s="1"/>
  <c r="H302" i="1"/>
  <c r="M302" i="1" s="1"/>
  <c r="H334" i="1"/>
  <c r="M334" i="1" s="1"/>
  <c r="H366" i="1"/>
  <c r="M366" i="1" s="1"/>
  <c r="H398" i="1"/>
  <c r="M398" i="1" s="1"/>
  <c r="H430" i="1"/>
  <c r="M430" i="1" s="1"/>
  <c r="H462" i="1"/>
  <c r="M462" i="1" s="1"/>
  <c r="H494" i="1"/>
  <c r="M494" i="1" s="1"/>
  <c r="H526" i="1"/>
  <c r="M526" i="1" s="1"/>
  <c r="H558" i="1"/>
  <c r="M558" i="1" s="1"/>
  <c r="H590" i="1"/>
  <c r="M590" i="1" s="1"/>
  <c r="H622" i="1"/>
  <c r="M622" i="1" s="1"/>
  <c r="H654" i="1"/>
  <c r="M654" i="1" s="1"/>
  <c r="H686" i="1"/>
  <c r="M686" i="1" s="1"/>
  <c r="H718" i="1"/>
  <c r="M718" i="1" s="1"/>
  <c r="H750" i="1"/>
  <c r="M750" i="1" s="1"/>
  <c r="H782" i="1"/>
  <c r="M782" i="1" s="1"/>
  <c r="H814" i="1"/>
  <c r="M814" i="1" s="1"/>
  <c r="H846" i="1"/>
  <c r="M846" i="1" s="1"/>
  <c r="H878" i="1"/>
  <c r="M878" i="1" s="1"/>
  <c r="H910" i="1"/>
  <c r="M910" i="1" s="1"/>
  <c r="H942" i="1"/>
  <c r="M942" i="1" s="1"/>
  <c r="H974" i="1"/>
  <c r="M974" i="1" s="1"/>
  <c r="H1006" i="1"/>
  <c r="M1006" i="1" s="1"/>
  <c r="H1038" i="1"/>
  <c r="M1038" i="1" s="1"/>
  <c r="H1070" i="1"/>
  <c r="M1070" i="1" s="1"/>
  <c r="H1102" i="1"/>
  <c r="M1102" i="1" s="1"/>
  <c r="H1134" i="1"/>
  <c r="M1134" i="1" s="1"/>
  <c r="H1166" i="1"/>
  <c r="M1166" i="1" s="1"/>
  <c r="H1198" i="1"/>
  <c r="M1198" i="1" s="1"/>
  <c r="H1230" i="1"/>
  <c r="M1230" i="1" s="1"/>
  <c r="H1262" i="1"/>
  <c r="M1262" i="1" s="1"/>
  <c r="H1294" i="1"/>
  <c r="M1294" i="1" s="1"/>
  <c r="H1326" i="1"/>
  <c r="M1326" i="1" s="1"/>
  <c r="H1358" i="1"/>
  <c r="M1358" i="1" s="1"/>
  <c r="H1390" i="1"/>
  <c r="M1390" i="1" s="1"/>
  <c r="H1422" i="1"/>
  <c r="M1422" i="1" s="1"/>
  <c r="H1454" i="1"/>
  <c r="M1454" i="1" s="1"/>
  <c r="H1486" i="1"/>
  <c r="M1486" i="1" s="1"/>
  <c r="H1518" i="1"/>
  <c r="M1518" i="1" s="1"/>
  <c r="H1550" i="1"/>
  <c r="M1550" i="1" s="1"/>
  <c r="H1582" i="1"/>
  <c r="M1582" i="1" s="1"/>
  <c r="H1614" i="1"/>
  <c r="M1614" i="1" s="1"/>
  <c r="H1646" i="1"/>
  <c r="M1646" i="1" s="1"/>
  <c r="H1678" i="1"/>
  <c r="M1678" i="1" s="1"/>
  <c r="H1710" i="1"/>
  <c r="M1710" i="1" s="1"/>
  <c r="H1742" i="1"/>
  <c r="M1742" i="1" s="1"/>
  <c r="H1774" i="1"/>
  <c r="M1774" i="1" s="1"/>
  <c r="H1806" i="1"/>
  <c r="M1806" i="1" s="1"/>
  <c r="H1838" i="1"/>
  <c r="M1838" i="1" s="1"/>
  <c r="H1870" i="1"/>
  <c r="M1870" i="1" s="1"/>
  <c r="H1902" i="1"/>
  <c r="M1902" i="1" s="1"/>
  <c r="H1934" i="1"/>
  <c r="M1934" i="1" s="1"/>
  <c r="H1966" i="1"/>
  <c r="M1966" i="1" s="1"/>
  <c r="H1998" i="1"/>
  <c r="M1998" i="1" s="1"/>
  <c r="H2030" i="1"/>
  <c r="M2030" i="1" s="1"/>
  <c r="H2062" i="1"/>
  <c r="M2062" i="1" s="1"/>
  <c r="H2094" i="1"/>
  <c r="M2094" i="1" s="1"/>
  <c r="H2126" i="1"/>
  <c r="M2126" i="1" s="1"/>
  <c r="H2158" i="1"/>
  <c r="M2158" i="1" s="1"/>
  <c r="H2190" i="1"/>
  <c r="M2190" i="1" s="1"/>
  <c r="H2222" i="1"/>
  <c r="M2222" i="1" s="1"/>
  <c r="H2254" i="1"/>
  <c r="M2254" i="1" s="1"/>
  <c r="H2286" i="1"/>
  <c r="M2286" i="1" s="1"/>
  <c r="H2318" i="1"/>
  <c r="M2318" i="1" s="1"/>
  <c r="H2350" i="1"/>
  <c r="M2350" i="1" s="1"/>
  <c r="H2382" i="1"/>
  <c r="M2382" i="1" s="1"/>
  <c r="H2414" i="1"/>
  <c r="M2414" i="1" s="1"/>
  <c r="H2446" i="1"/>
  <c r="M2446" i="1" s="1"/>
  <c r="H2478" i="1"/>
  <c r="M2478" i="1" s="1"/>
  <c r="H2510" i="1"/>
  <c r="M2510" i="1" s="1"/>
  <c r="H2542" i="1"/>
  <c r="M2542" i="1" s="1"/>
  <c r="H2574" i="1"/>
  <c r="M2574" i="1" s="1"/>
  <c r="H2606" i="1"/>
  <c r="M2606" i="1" s="1"/>
  <c r="H2638" i="1"/>
  <c r="M2638" i="1" s="1"/>
  <c r="H2670" i="1"/>
  <c r="M2670" i="1" s="1"/>
  <c r="H2702" i="1"/>
  <c r="M2702" i="1" s="1"/>
  <c r="H2734" i="1"/>
  <c r="M2734" i="1" s="1"/>
  <c r="H2766" i="1"/>
  <c r="M2766" i="1" s="1"/>
  <c r="H2798" i="1"/>
  <c r="M2798" i="1" s="1"/>
  <c r="H2830" i="1"/>
  <c r="M2830" i="1" s="1"/>
  <c r="H2862" i="1"/>
  <c r="M2862" i="1" s="1"/>
  <c r="H2894" i="1"/>
  <c r="M2894" i="1" s="1"/>
  <c r="H2926" i="1"/>
  <c r="M2926" i="1" s="1"/>
  <c r="H2958" i="1"/>
  <c r="M2958" i="1" s="1"/>
  <c r="H2990" i="1"/>
  <c r="M2990" i="1" s="1"/>
  <c r="H3022" i="1"/>
  <c r="M3022" i="1" s="1"/>
  <c r="H3054" i="1"/>
  <c r="M3054" i="1" s="1"/>
  <c r="H3086" i="1"/>
  <c r="M3086" i="1" s="1"/>
  <c r="H3118" i="1"/>
  <c r="M3118" i="1" s="1"/>
  <c r="H3150" i="1"/>
  <c r="M3150" i="1" s="1"/>
  <c r="H3182" i="1"/>
  <c r="M3182" i="1" s="1"/>
  <c r="H3214" i="1"/>
  <c r="M3214" i="1" s="1"/>
  <c r="H3246" i="1"/>
  <c r="M3246" i="1" s="1"/>
  <c r="H3278" i="1"/>
  <c r="M3278" i="1" s="1"/>
  <c r="H3310" i="1"/>
  <c r="M3310" i="1" s="1"/>
  <c r="H3342" i="1"/>
  <c r="M3342" i="1" s="1"/>
  <c r="H3374" i="1"/>
  <c r="M3374" i="1" s="1"/>
  <c r="H3406" i="1"/>
  <c r="M3406" i="1" s="1"/>
  <c r="H3438" i="1"/>
  <c r="M3438" i="1" s="1"/>
  <c r="H3470" i="1"/>
  <c r="M3470" i="1" s="1"/>
  <c r="H3502" i="1"/>
  <c r="M3502" i="1" s="1"/>
  <c r="H3534" i="1"/>
  <c r="M3534" i="1" s="1"/>
  <c r="H8191" i="1"/>
  <c r="M8191" i="1" s="1"/>
  <c r="H8223" i="1"/>
  <c r="M8223" i="1" s="1"/>
  <c r="H8255" i="1"/>
  <c r="M8255" i="1" s="1"/>
  <c r="H8287" i="1"/>
  <c r="M8287" i="1" s="1"/>
  <c r="H8319" i="1"/>
  <c r="M8319" i="1" s="1"/>
  <c r="H8351" i="1"/>
  <c r="M8351" i="1" s="1"/>
  <c r="H8383" i="1"/>
  <c r="M8383" i="1" s="1"/>
  <c r="H8415" i="1"/>
  <c r="M8415" i="1" s="1"/>
  <c r="H8447" i="1"/>
  <c r="M8447" i="1" s="1"/>
  <c r="H8479" i="1"/>
  <c r="M8479" i="1" s="1"/>
  <c r="H8511" i="1"/>
  <c r="M8511" i="1" s="1"/>
  <c r="H8543" i="1"/>
  <c r="M8543" i="1" s="1"/>
  <c r="H8575" i="1"/>
  <c r="M8575" i="1" s="1"/>
  <c r="H8607" i="1"/>
  <c r="M8607" i="1" s="1"/>
  <c r="H8639" i="1"/>
  <c r="M8639" i="1" s="1"/>
  <c r="H8671" i="1"/>
  <c r="M8671" i="1" s="1"/>
  <c r="H8703" i="1"/>
  <c r="M8703" i="1" s="1"/>
  <c r="H8735" i="1"/>
  <c r="M8735" i="1" s="1"/>
  <c r="H8025" i="1"/>
  <c r="M8025" i="1" s="1"/>
  <c r="H8201" i="1"/>
  <c r="M8201" i="1" s="1"/>
  <c r="H8281" i="1"/>
  <c r="M8281" i="1" s="1"/>
  <c r="H8385" i="1"/>
  <c r="M8385" i="1" s="1"/>
  <c r="H8457" i="1"/>
  <c r="M8457" i="1" s="1"/>
  <c r="H8537" i="1"/>
  <c r="M8537" i="1" s="1"/>
  <c r="H8609" i="1"/>
  <c r="M8609" i="1" s="1"/>
  <c r="H8681" i="1"/>
  <c r="M8681" i="1" s="1"/>
  <c r="H8753" i="1"/>
  <c r="M8753" i="1" s="1"/>
  <c r="H3068" i="1"/>
  <c r="M3068" i="1" s="1"/>
  <c r="H3132" i="1"/>
  <c r="M3132" i="1" s="1"/>
  <c r="H3212" i="1"/>
  <c r="M3212" i="1" s="1"/>
  <c r="H3316" i="1"/>
  <c r="M3316" i="1" s="1"/>
  <c r="H3436" i="1"/>
  <c r="M3436" i="1" s="1"/>
  <c r="H3588" i="1"/>
  <c r="M3588" i="1" s="1"/>
  <c r="H3772" i="1"/>
  <c r="M3772" i="1" s="1"/>
  <c r="H3948" i="1"/>
  <c r="M3948" i="1" s="1"/>
  <c r="H4116" i="1"/>
  <c r="M4116" i="1" s="1"/>
  <c r="H4300" i="1"/>
  <c r="M4300" i="1" s="1"/>
  <c r="H4468" i="1"/>
  <c r="M4468" i="1" s="1"/>
  <c r="H4636" i="1"/>
  <c r="M4636" i="1" s="1"/>
  <c r="H4804" i="1"/>
  <c r="M4804" i="1" s="1"/>
  <c r="H4980" i="1"/>
  <c r="M4980" i="1" s="1"/>
  <c r="H5140" i="1"/>
  <c r="M5140" i="1" s="1"/>
  <c r="H5316" i="1"/>
  <c r="M5316" i="1" s="1"/>
  <c r="H5444" i="1"/>
  <c r="M5444" i="1" s="1"/>
  <c r="H5548" i="1"/>
  <c r="M5548" i="1" s="1"/>
  <c r="H5748" i="1"/>
  <c r="M5748" i="1" s="1"/>
  <c r="H5980" i="1"/>
  <c r="M5980" i="1" s="1"/>
  <c r="H6204" i="1"/>
  <c r="M6204" i="1" s="1"/>
  <c r="H6412" i="1"/>
  <c r="M6412" i="1" s="1"/>
  <c r="H6612" i="1"/>
  <c r="M6612" i="1" s="1"/>
  <c r="H6812" i="1"/>
  <c r="M6812" i="1" s="1"/>
  <c r="H7020" i="1"/>
  <c r="M7020" i="1" s="1"/>
  <c r="H7268" i="1"/>
  <c r="M7268" i="1" s="1"/>
  <c r="H7500" i="1"/>
  <c r="M7500" i="1" s="1"/>
  <c r="H7716" i="1"/>
  <c r="M7716" i="1" s="1"/>
  <c r="H7932" i="1"/>
  <c r="M7932" i="1" s="1"/>
  <c r="H8164" i="1"/>
  <c r="M8164" i="1" s="1"/>
  <c r="H8420" i="1"/>
  <c r="M8420" i="1" s="1"/>
  <c r="H8676" i="1"/>
  <c r="M8676" i="1" s="1"/>
  <c r="H133" i="1"/>
  <c r="M133" i="1" s="1"/>
  <c r="H333" i="1"/>
  <c r="M333" i="1" s="1"/>
  <c r="H581" i="1"/>
  <c r="M581" i="1" s="1"/>
  <c r="H781" i="1"/>
  <c r="M781" i="1" s="1"/>
  <c r="H1029" i="1"/>
  <c r="M1029" i="1" s="1"/>
  <c r="H1269" i="1"/>
  <c r="M1269" i="1" s="1"/>
  <c r="H1525" i="1"/>
  <c r="M1525" i="1" s="1"/>
  <c r="H1749" i="1"/>
  <c r="M1749" i="1" s="1"/>
  <c r="H1989" i="1"/>
  <c r="M1989" i="1" s="1"/>
  <c r="H2237" i="1"/>
  <c r="M2237" i="1" s="1"/>
  <c r="H2461" i="1"/>
  <c r="M2461" i="1" s="1"/>
  <c r="H2677" i="1"/>
  <c r="M2677" i="1" s="1"/>
  <c r="H2933" i="1"/>
  <c r="M2933" i="1" s="1"/>
  <c r="H3165" i="1"/>
  <c r="M3165" i="1" s="1"/>
  <c r="H3421" i="1"/>
  <c r="M3421" i="1" s="1"/>
  <c r="H3677" i="1"/>
  <c r="M3677" i="1" s="1"/>
  <c r="H3933" i="1"/>
  <c r="M3933" i="1" s="1"/>
  <c r="H4141" i="1"/>
  <c r="M4141" i="1" s="1"/>
  <c r="H4413" i="1"/>
  <c r="M4413" i="1" s="1"/>
  <c r="H4589" i="1"/>
  <c r="M4589" i="1" s="1"/>
  <c r="H4845" i="1"/>
  <c r="M4845" i="1" s="1"/>
  <c r="H5069" i="1"/>
  <c r="M5069" i="1" s="1"/>
  <c r="H5333" i="1"/>
  <c r="M5333" i="1" s="1"/>
  <c r="H5557" i="1"/>
  <c r="M5557" i="1" s="1"/>
  <c r="H5813" i="1"/>
  <c r="M5813" i="1" s="1"/>
  <c r="H6029" i="1"/>
  <c r="M6029" i="1" s="1"/>
  <c r="H6221" i="1"/>
  <c r="M6221" i="1" s="1"/>
  <c r="H6493" i="1"/>
  <c r="M6493" i="1" s="1"/>
  <c r="H6717" i="1"/>
  <c r="M6717" i="1" s="1"/>
  <c r="H6941" i="1"/>
  <c r="M6941" i="1" s="1"/>
  <c r="H7165" i="1"/>
  <c r="M7165" i="1" s="1"/>
  <c r="H7373" i="1"/>
  <c r="M7373" i="1" s="1"/>
  <c r="H7565" i="1"/>
  <c r="M7565" i="1" s="1"/>
  <c r="H7765" i="1"/>
  <c r="M7765" i="1" s="1"/>
  <c r="H7965" i="1"/>
  <c r="M7965" i="1" s="1"/>
  <c r="H8213" i="1"/>
  <c r="M8213" i="1" s="1"/>
  <c r="H8461" i="1"/>
  <c r="M8461" i="1" s="1"/>
  <c r="H8661" i="1"/>
  <c r="M8661" i="1" s="1"/>
  <c r="H7270" i="1"/>
  <c r="M7270" i="1" s="1"/>
  <c r="H7510" i="1"/>
  <c r="M7510" i="1" s="1"/>
  <c r="H7750" i="1"/>
  <c r="M7750" i="1" s="1"/>
  <c r="H7998" i="1"/>
  <c r="M7998" i="1" s="1"/>
  <c r="H8262" i="1"/>
  <c r="M8262" i="1" s="1"/>
  <c r="H8486" i="1"/>
  <c r="M8486" i="1" s="1"/>
  <c r="H8718" i="1"/>
  <c r="M8718" i="1" s="1"/>
  <c r="H8216" i="1"/>
  <c r="M8216" i="1" s="1"/>
  <c r="H8248" i="1"/>
  <c r="M8248" i="1" s="1"/>
  <c r="H8280" i="1"/>
  <c r="M8280" i="1" s="1"/>
  <c r="H8312" i="1"/>
  <c r="M8312" i="1" s="1"/>
  <c r="H8344" i="1"/>
  <c r="M8344" i="1" s="1"/>
  <c r="H8376" i="1"/>
  <c r="M8376" i="1" s="1"/>
  <c r="H8408" i="1"/>
  <c r="M8408" i="1" s="1"/>
  <c r="H8440" i="1"/>
  <c r="M8440" i="1" s="1"/>
  <c r="H8472" i="1"/>
  <c r="M8472" i="1" s="1"/>
  <c r="H8504" i="1"/>
  <c r="M8504" i="1" s="1"/>
  <c r="H8536" i="1"/>
  <c r="M8536" i="1" s="1"/>
  <c r="H8568" i="1"/>
  <c r="M8568" i="1" s="1"/>
  <c r="H8600" i="1"/>
  <c r="M8600" i="1" s="1"/>
  <c r="H8632" i="1"/>
  <c r="M8632" i="1" s="1"/>
  <c r="H8664" i="1"/>
  <c r="M8664" i="1" s="1"/>
  <c r="H8696" i="1"/>
  <c r="M8696" i="1" s="1"/>
  <c r="H8728" i="1"/>
  <c r="M8728" i="1" s="1"/>
  <c r="H8760" i="1"/>
  <c r="M8760" i="1" s="1"/>
  <c r="H8193" i="1"/>
  <c r="M8193" i="1" s="1"/>
  <c r="H8273" i="1"/>
  <c r="M8273" i="1" s="1"/>
  <c r="H8345" i="1"/>
  <c r="M8345" i="1" s="1"/>
  <c r="H8401" i="1"/>
  <c r="M8401" i="1" s="1"/>
  <c r="H8489" i="1"/>
  <c r="M8489" i="1" s="1"/>
  <c r="H8585" i="1"/>
  <c r="M8585" i="1" s="1"/>
  <c r="H8697" i="1"/>
  <c r="M8697" i="1" s="1"/>
  <c r="H940" i="1"/>
  <c r="M940" i="1" s="1"/>
  <c r="H3228" i="1"/>
  <c r="M3228" i="1" s="1"/>
  <c r="H3364" i="1"/>
  <c r="M3364" i="1" s="1"/>
  <c r="H3524" i="1"/>
  <c r="M3524" i="1" s="1"/>
  <c r="H3668" i="1"/>
  <c r="M3668" i="1" s="1"/>
  <c r="H3828" i="1"/>
  <c r="M3828" i="1" s="1"/>
  <c r="H3988" i="1"/>
  <c r="M3988" i="1" s="1"/>
  <c r="H4132" i="1"/>
  <c r="M4132" i="1" s="1"/>
  <c r="H4292" i="1"/>
  <c r="M4292" i="1" s="1"/>
  <c r="H4476" i="1"/>
  <c r="M4476" i="1" s="1"/>
  <c r="H4652" i="1"/>
  <c r="M4652" i="1" s="1"/>
  <c r="H4828" i="1"/>
  <c r="M4828" i="1" s="1"/>
  <c r="H5004" i="1"/>
  <c r="M5004" i="1" s="1"/>
  <c r="H5212" i="1"/>
  <c r="M5212" i="1" s="1"/>
  <c r="H5372" i="1"/>
  <c r="M5372" i="1" s="1"/>
  <c r="H5492" i="1"/>
  <c r="M5492" i="1" s="1"/>
  <c r="H5628" i="1"/>
  <c r="M5628" i="1" s="1"/>
  <c r="H5828" i="1"/>
  <c r="M5828" i="1" s="1"/>
  <c r="H6020" i="1"/>
  <c r="M6020" i="1" s="1"/>
  <c r="H6188" i="1"/>
  <c r="M6188" i="1" s="1"/>
  <c r="H6340" i="1"/>
  <c r="M6340" i="1" s="1"/>
  <c r="H6540" i="1"/>
  <c r="M6540" i="1" s="1"/>
  <c r="H6724" i="1"/>
  <c r="M6724" i="1" s="1"/>
  <c r="H6940" i="1"/>
  <c r="M6940" i="1" s="1"/>
  <c r="H7140" i="1"/>
  <c r="M7140" i="1" s="1"/>
  <c r="H7348" i="1"/>
  <c r="M7348" i="1" s="1"/>
  <c r="H7548" i="1"/>
  <c r="M7548" i="1" s="1"/>
  <c r="H7692" i="1"/>
  <c r="M7692" i="1" s="1"/>
  <c r="H7852" i="1"/>
  <c r="M7852" i="1" s="1"/>
  <c r="H8052" i="1"/>
  <c r="M8052" i="1" s="1"/>
  <c r="H8212" i="1"/>
  <c r="M8212" i="1" s="1"/>
  <c r="H8436" i="1"/>
  <c r="M8436" i="1" s="1"/>
  <c r="H8660" i="1"/>
  <c r="M8660" i="1" s="1"/>
  <c r="H429" i="1"/>
  <c r="M429" i="1" s="1"/>
  <c r="H1013" i="1"/>
  <c r="M1013" i="1" s="1"/>
  <c r="H1261" i="1"/>
  <c r="M1261" i="1" s="1"/>
  <c r="H1493" i="1"/>
  <c r="M1493" i="1" s="1"/>
  <c r="H1709" i="1"/>
  <c r="M1709" i="1" s="1"/>
  <c r="H1925" i="1"/>
  <c r="M1925" i="1" s="1"/>
  <c r="H2141" i="1"/>
  <c r="M2141" i="1" s="1"/>
  <c r="H2317" i="1"/>
  <c r="M2317" i="1" s="1"/>
  <c r="H2501" i="1"/>
  <c r="M2501" i="1" s="1"/>
  <c r="H2837" i="1"/>
  <c r="M2837" i="1" s="1"/>
  <c r="H3037" i="1"/>
  <c r="M3037" i="1" s="1"/>
  <c r="H3261" i="1"/>
  <c r="M3261" i="1" s="1"/>
  <c r="H3493" i="1"/>
  <c r="M3493" i="1" s="1"/>
  <c r="H3709" i="1"/>
  <c r="M3709" i="1" s="1"/>
  <c r="H3925" i="1"/>
  <c r="M3925" i="1" s="1"/>
  <c r="H4173" i="1"/>
  <c r="M4173" i="1" s="1"/>
  <c r="H4381" i="1"/>
  <c r="M4381" i="1" s="1"/>
  <c r="H4821" i="1"/>
  <c r="M4821" i="1" s="1"/>
  <c r="H5061" i="1"/>
  <c r="M5061" i="1" s="1"/>
  <c r="H5325" i="1"/>
  <c r="M5325" i="1" s="1"/>
  <c r="H5565" i="1"/>
  <c r="M5565" i="1" s="1"/>
  <c r="H5773" i="1"/>
  <c r="M5773" i="1" s="1"/>
  <c r="H6005" i="1"/>
  <c r="M6005" i="1" s="1"/>
  <c r="H6237" i="1"/>
  <c r="M6237" i="1" s="1"/>
  <c r="H6469" i="1"/>
  <c r="M6469" i="1" s="1"/>
  <c r="H6701" i="1"/>
  <c r="M6701" i="1" s="1"/>
  <c r="H6957" i="1"/>
  <c r="M6957" i="1" s="1"/>
  <c r="H7173" i="1"/>
  <c r="M7173" i="1" s="1"/>
  <c r="H7341" i="1"/>
  <c r="M7341" i="1" s="1"/>
  <c r="H7549" i="1"/>
  <c r="M7549" i="1" s="1"/>
  <c r="H7749" i="1"/>
  <c r="M7749" i="1" s="1"/>
  <c r="H7973" i="1"/>
  <c r="M7973" i="1" s="1"/>
  <c r="H8189" i="1"/>
  <c r="M8189" i="1" s="1"/>
  <c r="H8437" i="1"/>
  <c r="M8437" i="1" s="1"/>
  <c r="H8693" i="1"/>
  <c r="M8693" i="1" s="1"/>
  <c r="H7350" i="1"/>
  <c r="M7350" i="1" s="1"/>
  <c r="H7542" i="1"/>
  <c r="M7542" i="1" s="1"/>
  <c r="H7734" i="1"/>
  <c r="M7734" i="1" s="1"/>
  <c r="H7966" i="1"/>
  <c r="M7966" i="1" s="1"/>
  <c r="H8230" i="1"/>
  <c r="M8230" i="1" s="1"/>
  <c r="H8518" i="1"/>
  <c r="M8518" i="1" s="1"/>
  <c r="H7225" i="1"/>
  <c r="M7225" i="1" s="1"/>
  <c r="H7257" i="1"/>
  <c r="M7257" i="1" s="1"/>
  <c r="H7289" i="1"/>
  <c r="M7289" i="1" s="1"/>
  <c r="H7321" i="1"/>
  <c r="M7321" i="1" s="1"/>
  <c r="H7353" i="1"/>
  <c r="M7353" i="1" s="1"/>
  <c r="H7385" i="1"/>
  <c r="M7385" i="1" s="1"/>
  <c r="H7417" i="1"/>
  <c r="M7417" i="1" s="1"/>
  <c r="H7449" i="1"/>
  <c r="M7449" i="1" s="1"/>
  <c r="H7481" i="1"/>
  <c r="M7481" i="1" s="1"/>
  <c r="H7513" i="1"/>
  <c r="M7513" i="1" s="1"/>
  <c r="H7545" i="1"/>
  <c r="M7545" i="1" s="1"/>
  <c r="H7577" i="1"/>
  <c r="M7577" i="1" s="1"/>
  <c r="H7609" i="1"/>
  <c r="M7609" i="1" s="1"/>
  <c r="H7641" i="1"/>
  <c r="M7641" i="1" s="1"/>
  <c r="H7673" i="1"/>
  <c r="M7673" i="1" s="1"/>
  <c r="H7705" i="1"/>
  <c r="M7705" i="1" s="1"/>
  <c r="H7737" i="1"/>
  <c r="M7737" i="1" s="1"/>
  <c r="H7769" i="1"/>
  <c r="M7769" i="1" s="1"/>
  <c r="H7801" i="1"/>
  <c r="M7801" i="1" s="1"/>
  <c r="H7833" i="1"/>
  <c r="M7833" i="1" s="1"/>
  <c r="H7865" i="1"/>
  <c r="M7865" i="1" s="1"/>
  <c r="H7897" i="1"/>
  <c r="M7897" i="1" s="1"/>
  <c r="H7929" i="1"/>
  <c r="M7929" i="1" s="1"/>
  <c r="H7961" i="1"/>
  <c r="M7961" i="1" s="1"/>
  <c r="H7993" i="1"/>
  <c r="M7993" i="1" s="1"/>
  <c r="H8041" i="1"/>
  <c r="M8041" i="1" s="1"/>
  <c r="H8073" i="1"/>
  <c r="M8073" i="1" s="1"/>
  <c r="H8105" i="1"/>
  <c r="M8105" i="1" s="1"/>
  <c r="H8161" i="1"/>
  <c r="M8161" i="1" s="1"/>
  <c r="H8297" i="1"/>
  <c r="M8297" i="1" s="1"/>
  <c r="H8473" i="1"/>
  <c r="M8473" i="1" s="1"/>
  <c r="H8601" i="1"/>
  <c r="M8601" i="1" s="1"/>
  <c r="H8745" i="1"/>
  <c r="M8745" i="1" s="1"/>
  <c r="H3140" i="1"/>
  <c r="M3140" i="1" s="1"/>
  <c r="H3308" i="1"/>
  <c r="M3308" i="1" s="1"/>
  <c r="H3468" i="1"/>
  <c r="M3468" i="1" s="1"/>
  <c r="H3604" i="1"/>
  <c r="M3604" i="1" s="1"/>
  <c r="H3788" i="1"/>
  <c r="M3788" i="1" s="1"/>
  <c r="H3956" i="1"/>
  <c r="M3956" i="1" s="1"/>
  <c r="H4172" i="1"/>
  <c r="M4172" i="1" s="1"/>
  <c r="H4396" i="1"/>
  <c r="M4396" i="1" s="1"/>
  <c r="H4596" i="1"/>
  <c r="M4596" i="1" s="1"/>
  <c r="H4820" i="1"/>
  <c r="M4820" i="1" s="1"/>
  <c r="H5036" i="1"/>
  <c r="M5036" i="1" s="1"/>
  <c r="H5236" i="1"/>
  <c r="M5236" i="1" s="1"/>
  <c r="H5452" i="1"/>
  <c r="M5452" i="1" s="1"/>
  <c r="H5636" i="1"/>
  <c r="M5636" i="1" s="1"/>
  <c r="H5812" i="1"/>
  <c r="M5812" i="1" s="1"/>
  <c r="H5988" i="1"/>
  <c r="M5988" i="1" s="1"/>
  <c r="H6164" i="1"/>
  <c r="M6164" i="1" s="1"/>
  <c r="H6372" i="1"/>
  <c r="M6372" i="1" s="1"/>
  <c r="H6548" i="1"/>
  <c r="M6548" i="1" s="1"/>
  <c r="H6732" i="1"/>
  <c r="M6732" i="1" s="1"/>
  <c r="H6900" i="1"/>
  <c r="M6900" i="1" s="1"/>
  <c r="H7060" i="1"/>
  <c r="M7060" i="1" s="1"/>
  <c r="H7188" i="1"/>
  <c r="M7188" i="1" s="1"/>
  <c r="H7340" i="1"/>
  <c r="M7340" i="1" s="1"/>
  <c r="H7476" i="1"/>
  <c r="M7476" i="1" s="1"/>
  <c r="H7676" i="1"/>
  <c r="M7676" i="1" s="1"/>
  <c r="H7868" i="1"/>
  <c r="M7868" i="1" s="1"/>
  <c r="H8020" i="1"/>
  <c r="M8020" i="1" s="1"/>
  <c r="H8196" i="1"/>
  <c r="M8196" i="1" s="1"/>
  <c r="H8348" i="1"/>
  <c r="M8348" i="1" s="1"/>
  <c r="H8476" i="1"/>
  <c r="M8476" i="1" s="1"/>
  <c r="H8620" i="1"/>
  <c r="M8620" i="1" s="1"/>
  <c r="H5" i="1"/>
  <c r="M5" i="1" s="1"/>
  <c r="H165" i="1"/>
  <c r="M165" i="1" s="1"/>
  <c r="H309" i="1"/>
  <c r="M309" i="1" s="1"/>
  <c r="H461" i="1"/>
  <c r="M461" i="1" s="1"/>
  <c r="H589" i="1"/>
  <c r="M589" i="1" s="1"/>
  <c r="H749" i="1"/>
  <c r="M749" i="1" s="1"/>
  <c r="H901" i="1"/>
  <c r="M901" i="1" s="1"/>
  <c r="H1045" i="1"/>
  <c r="M1045" i="1" s="1"/>
  <c r="H1229" i="1"/>
  <c r="M1229" i="1" s="1"/>
  <c r="H1405" i="1"/>
  <c r="M1405" i="1" s="1"/>
  <c r="H1573" i="1"/>
  <c r="M1573" i="1" s="1"/>
  <c r="H1773" i="1"/>
  <c r="M1773" i="1" s="1"/>
  <c r="H1941" i="1"/>
  <c r="M1941" i="1" s="1"/>
  <c r="H2109" i="1"/>
  <c r="M2109" i="1" s="1"/>
  <c r="H2325" i="1"/>
  <c r="M2325" i="1" s="1"/>
  <c r="H2509" i="1"/>
  <c r="M2509" i="1" s="1"/>
  <c r="H2805" i="1"/>
  <c r="M2805" i="1" s="1"/>
  <c r="H2997" i="1"/>
  <c r="M2997" i="1" s="1"/>
  <c r="H3157" i="1"/>
  <c r="M3157" i="1" s="1"/>
  <c r="H3325" i="1"/>
  <c r="M3325" i="1" s="1"/>
  <c r="H3525" i="1"/>
  <c r="M3525" i="1" s="1"/>
  <c r="H3669" i="1"/>
  <c r="M3669" i="1" s="1"/>
  <c r="H3845" i="1"/>
  <c r="M3845" i="1" s="1"/>
  <c r="H4029" i="1"/>
  <c r="M4029" i="1" s="1"/>
  <c r="H4189" i="1"/>
  <c r="M4189" i="1" s="1"/>
  <c r="H4341" i="1"/>
  <c r="M4341" i="1" s="1"/>
  <c r="H4509" i="1"/>
  <c r="M4509" i="1" s="1"/>
  <c r="H4677" i="1"/>
  <c r="M4677" i="1" s="1"/>
  <c r="H4853" i="1"/>
  <c r="M4853" i="1" s="1"/>
  <c r="H4997" i="1"/>
  <c r="M4997" i="1" s="1"/>
  <c r="H5173" i="1"/>
  <c r="M5173" i="1" s="1"/>
  <c r="H5341" i="1"/>
  <c r="M5341" i="1" s="1"/>
  <c r="H5525" i="1"/>
  <c r="M5525" i="1" s="1"/>
  <c r="H5693" i="1"/>
  <c r="M5693" i="1" s="1"/>
  <c r="H5885" i="1"/>
  <c r="M5885" i="1" s="1"/>
  <c r="H6053" i="1"/>
  <c r="M6053" i="1" s="1"/>
  <c r="H6213" i="1"/>
  <c r="M6213" i="1" s="1"/>
  <c r="H6389" i="1"/>
  <c r="M6389" i="1" s="1"/>
  <c r="H6573" i="1"/>
  <c r="M6573" i="1" s="1"/>
  <c r="H6773" i="1"/>
  <c r="M6773" i="1" s="1"/>
  <c r="H6949" i="1"/>
  <c r="M6949" i="1" s="1"/>
  <c r="H7117" i="1"/>
  <c r="M7117" i="1" s="1"/>
  <c r="H7285" i="1"/>
  <c r="M7285" i="1" s="1"/>
  <c r="H7437" i="1"/>
  <c r="M7437" i="1" s="1"/>
  <c r="H7629" i="1"/>
  <c r="M7629" i="1" s="1"/>
  <c r="H7821" i="1"/>
  <c r="M7821" i="1" s="1"/>
  <c r="H7989" i="1"/>
  <c r="M7989" i="1" s="1"/>
  <c r="H8165" i="1"/>
  <c r="M8165" i="1" s="1"/>
  <c r="H8333" i="1"/>
  <c r="M8333" i="1" s="1"/>
  <c r="H8541" i="1"/>
  <c r="M8541" i="1" s="1"/>
  <c r="H8741" i="1"/>
  <c r="M8741" i="1" s="1"/>
  <c r="H7230" i="1"/>
  <c r="M7230" i="1" s="1"/>
  <c r="H7414" i="1"/>
  <c r="M7414" i="1" s="1"/>
  <c r="H7598" i="1"/>
  <c r="M7598" i="1" s="1"/>
  <c r="H7766" i="1"/>
  <c r="M7766" i="1" s="1"/>
  <c r="H7950" i="1"/>
  <c r="M7950" i="1" s="1"/>
  <c r="H8102" i="1"/>
  <c r="M8102" i="1" s="1"/>
  <c r="H8278" i="1"/>
  <c r="M8278" i="1" s="1"/>
  <c r="H8454" i="1"/>
  <c r="M8454" i="1" s="1"/>
  <c r="H8622" i="1"/>
  <c r="M8622" i="1" s="1"/>
  <c r="H8186" i="1"/>
  <c r="M8186" i="1" s="1"/>
  <c r="H8218" i="1"/>
  <c r="M8218" i="1" s="1"/>
  <c r="H8250" i="1"/>
  <c r="M8250" i="1" s="1"/>
  <c r="H8282" i="1"/>
  <c r="M8282" i="1" s="1"/>
  <c r="H8314" i="1"/>
  <c r="M8314" i="1" s="1"/>
  <c r="H8346" i="1"/>
  <c r="M8346" i="1" s="1"/>
  <c r="H8378" i="1"/>
  <c r="M8378" i="1" s="1"/>
  <c r="H8410" i="1"/>
  <c r="M8410" i="1" s="1"/>
  <c r="H916" i="1"/>
  <c r="M916" i="1" s="1"/>
  <c r="H972" i="1"/>
  <c r="M972" i="1" s="1"/>
  <c r="H1004" i="1"/>
  <c r="M1004" i="1" s="1"/>
  <c r="H1036" i="1"/>
  <c r="M1036" i="1" s="1"/>
  <c r="H1068" i="1"/>
  <c r="M1068" i="1" s="1"/>
  <c r="H1100" i="1"/>
  <c r="M1100" i="1" s="1"/>
  <c r="H1132" i="1"/>
  <c r="M1132" i="1" s="1"/>
  <c r="H1164" i="1"/>
  <c r="M1164" i="1" s="1"/>
  <c r="H1196" i="1"/>
  <c r="M1196" i="1" s="1"/>
  <c r="H1228" i="1"/>
  <c r="M1228" i="1" s="1"/>
  <c r="H1260" i="1"/>
  <c r="M1260" i="1" s="1"/>
  <c r="H1292" i="1"/>
  <c r="M1292" i="1" s="1"/>
  <c r="H1324" i="1"/>
  <c r="M1324" i="1" s="1"/>
  <c r="H1356" i="1"/>
  <c r="M1356" i="1" s="1"/>
  <c r="H1388" i="1"/>
  <c r="M1388" i="1" s="1"/>
  <c r="H1420" i="1"/>
  <c r="M1420" i="1" s="1"/>
  <c r="H1452" i="1"/>
  <c r="M1452" i="1" s="1"/>
  <c r="H1484" i="1"/>
  <c r="M1484" i="1" s="1"/>
  <c r="H1516" i="1"/>
  <c r="M1516" i="1" s="1"/>
  <c r="H1548" i="1"/>
  <c r="M1548" i="1" s="1"/>
  <c r="H1580" i="1"/>
  <c r="M1580" i="1" s="1"/>
  <c r="H1612" i="1"/>
  <c r="M1612" i="1" s="1"/>
  <c r="H1644" i="1"/>
  <c r="M1644" i="1" s="1"/>
  <c r="H1676" i="1"/>
  <c r="M1676" i="1" s="1"/>
  <c r="H1708" i="1"/>
  <c r="M1708" i="1" s="1"/>
  <c r="H1740" i="1"/>
  <c r="M1740" i="1" s="1"/>
  <c r="H1772" i="1"/>
  <c r="M1772" i="1" s="1"/>
  <c r="H1804" i="1"/>
  <c r="M1804" i="1" s="1"/>
  <c r="H1836" i="1"/>
  <c r="M1836" i="1" s="1"/>
  <c r="H1868" i="1"/>
  <c r="M1868" i="1" s="1"/>
  <c r="H1900" i="1"/>
  <c r="M1900" i="1" s="1"/>
  <c r="H1932" i="1"/>
  <c r="M1932" i="1" s="1"/>
  <c r="H1964" i="1"/>
  <c r="M1964" i="1" s="1"/>
  <c r="H1996" i="1"/>
  <c r="M1996" i="1" s="1"/>
  <c r="H2028" i="1"/>
  <c r="M2028" i="1" s="1"/>
  <c r="H2060" i="1"/>
  <c r="M2060" i="1" s="1"/>
  <c r="H2092" i="1"/>
  <c r="M2092" i="1" s="1"/>
  <c r="H2124" i="1"/>
  <c r="M2124" i="1" s="1"/>
  <c r="H2156" i="1"/>
  <c r="M2156" i="1" s="1"/>
  <c r="H2188" i="1"/>
  <c r="M2188" i="1" s="1"/>
  <c r="H2220" i="1"/>
  <c r="M2220" i="1" s="1"/>
  <c r="H2252" i="1"/>
  <c r="M2252" i="1" s="1"/>
  <c r="H2284" i="1"/>
  <c r="M2284" i="1" s="1"/>
  <c r="H2316" i="1"/>
  <c r="M2316" i="1" s="1"/>
  <c r="H2348" i="1"/>
  <c r="M2348" i="1" s="1"/>
  <c r="H2380" i="1"/>
  <c r="M2380" i="1" s="1"/>
  <c r="H2412" i="1"/>
  <c r="M2412" i="1" s="1"/>
  <c r="H2444" i="1"/>
  <c r="M2444" i="1" s="1"/>
  <c r="H2476" i="1"/>
  <c r="M2476" i="1" s="1"/>
  <c r="H2508" i="1"/>
  <c r="M2508" i="1" s="1"/>
  <c r="H2540" i="1"/>
  <c r="M2540" i="1" s="1"/>
  <c r="H3972" i="1"/>
  <c r="M3972" i="1" s="1"/>
  <c r="H4156" i="1"/>
  <c r="M4156" i="1" s="1"/>
  <c r="H4364" i="1"/>
  <c r="M4364" i="1" s="1"/>
  <c r="H4564" i="1"/>
  <c r="M4564" i="1" s="1"/>
  <c r="H4748" i="1"/>
  <c r="M4748" i="1" s="1"/>
  <c r="H4964" i="1"/>
  <c r="M4964" i="1" s="1"/>
  <c r="H5156" i="1"/>
  <c r="M5156" i="1" s="1"/>
  <c r="H5356" i="1"/>
  <c r="M5356" i="1" s="1"/>
  <c r="H5660" i="1"/>
  <c r="M5660" i="1" s="1"/>
  <c r="H5876" i="1"/>
  <c r="M5876" i="1" s="1"/>
  <c r="H6084" i="1"/>
  <c r="M6084" i="1" s="1"/>
  <c r="H6252" i="1"/>
  <c r="M6252" i="1" s="1"/>
  <c r="H6452" i="1"/>
  <c r="M6452" i="1" s="1"/>
  <c r="H6660" i="1"/>
  <c r="M6660" i="1" s="1"/>
  <c r="H6876" i="1"/>
  <c r="M6876" i="1" s="1"/>
  <c r="H7108" i="1"/>
  <c r="M7108" i="1" s="1"/>
  <c r="H7356" i="1"/>
  <c r="M7356" i="1" s="1"/>
  <c r="H7580" i="1"/>
  <c r="M7580" i="1" s="1"/>
  <c r="H7748" i="1"/>
  <c r="M7748" i="1" s="1"/>
  <c r="H7908" i="1"/>
  <c r="M7908" i="1" s="1"/>
  <c r="H8124" i="1"/>
  <c r="M8124" i="1" s="1"/>
  <c r="H8332" i="1"/>
  <c r="M8332" i="1" s="1"/>
  <c r="H8572" i="1"/>
  <c r="M8572" i="1" s="1"/>
  <c r="H13" i="1"/>
  <c r="M13" i="1" s="1"/>
  <c r="H189" i="1"/>
  <c r="M189" i="1" s="1"/>
  <c r="H325" i="1"/>
  <c r="M325" i="1" s="1"/>
  <c r="H493" i="1"/>
  <c r="M493" i="1" s="1"/>
  <c r="H645" i="1"/>
  <c r="M645" i="1" s="1"/>
  <c r="H797" i="1"/>
  <c r="M797" i="1" s="1"/>
  <c r="H965" i="1"/>
  <c r="M965" i="1" s="1"/>
  <c r="H1117" i="1"/>
  <c r="M1117" i="1" s="1"/>
  <c r="H1301" i="1"/>
  <c r="M1301" i="1" s="1"/>
  <c r="H1477" i="1"/>
  <c r="M1477" i="1" s="1"/>
  <c r="H1661" i="1"/>
  <c r="M1661" i="1" s="1"/>
  <c r="H1837" i="1"/>
  <c r="M1837" i="1" s="1"/>
  <c r="H2005" i="1"/>
  <c r="M2005" i="1" s="1"/>
  <c r="H2165" i="1"/>
  <c r="M2165" i="1" s="1"/>
  <c r="H2341" i="1"/>
  <c r="M2341" i="1" s="1"/>
  <c r="H2533" i="1"/>
  <c r="M2533" i="1" s="1"/>
  <c r="H2653" i="1"/>
  <c r="M2653" i="1" s="1"/>
  <c r="H2797" i="1"/>
  <c r="M2797" i="1" s="1"/>
  <c r="H2965" i="1"/>
  <c r="M2965" i="1" s="1"/>
  <c r="H3149" i="1"/>
  <c r="M3149" i="1" s="1"/>
  <c r="H3341" i="1"/>
  <c r="M3341" i="1" s="1"/>
  <c r="H3509" i="1"/>
  <c r="M3509" i="1" s="1"/>
  <c r="H3693" i="1"/>
  <c r="M3693" i="1" s="1"/>
  <c r="H3853" i="1"/>
  <c r="M3853" i="1" s="1"/>
  <c r="H4045" i="1"/>
  <c r="M4045" i="1" s="1"/>
  <c r="H4197" i="1"/>
  <c r="M4197" i="1" s="1"/>
  <c r="H4373" i="1"/>
  <c r="M4373" i="1" s="1"/>
  <c r="H4541" i="1"/>
  <c r="M4541" i="1" s="1"/>
  <c r="H4693" i="1"/>
  <c r="M4693" i="1" s="1"/>
  <c r="H4837" i="1"/>
  <c r="M4837" i="1" s="1"/>
  <c r="H5029" i="1"/>
  <c r="M5029" i="1" s="1"/>
  <c r="H5205" i="1"/>
  <c r="M5205" i="1" s="1"/>
  <c r="H5365" i="1"/>
  <c r="M5365" i="1" s="1"/>
  <c r="H5501" i="1"/>
  <c r="M5501" i="1" s="1"/>
  <c r="H5669" i="1"/>
  <c r="M5669" i="1" s="1"/>
  <c r="H5837" i="1"/>
  <c r="M5837" i="1" s="1"/>
  <c r="H6021" i="1"/>
  <c r="M6021" i="1" s="1"/>
  <c r="H6205" i="1"/>
  <c r="M6205" i="1" s="1"/>
  <c r="H6381" i="1"/>
  <c r="M6381" i="1" s="1"/>
  <c r="H6541" i="1"/>
  <c r="M6541" i="1" s="1"/>
  <c r="H6709" i="1"/>
  <c r="M6709" i="1" s="1"/>
  <c r="H6885" i="1"/>
  <c r="M6885" i="1" s="1"/>
  <c r="H7085" i="1"/>
  <c r="M7085" i="1" s="1"/>
  <c r="H7301" i="1"/>
  <c r="M7301" i="1" s="1"/>
  <c r="H7509" i="1"/>
  <c r="M7509" i="1" s="1"/>
  <c r="H7701" i="1"/>
  <c r="M7701" i="1" s="1"/>
  <c r="H7885" i="1"/>
  <c r="M7885" i="1" s="1"/>
  <c r="H8085" i="1"/>
  <c r="M8085" i="1" s="1"/>
  <c r="H8237" i="1"/>
  <c r="M8237" i="1" s="1"/>
  <c r="H8413" i="1"/>
  <c r="M8413" i="1" s="1"/>
  <c r="H8549" i="1"/>
  <c r="M8549" i="1" s="1"/>
  <c r="H8709" i="1"/>
  <c r="M8709" i="1" s="1"/>
  <c r="H7214" i="1"/>
  <c r="M7214" i="1" s="1"/>
  <c r="H7374" i="1"/>
  <c r="M7374" i="1" s="1"/>
  <c r="H7574" i="1"/>
  <c r="M7574" i="1" s="1"/>
  <c r="H8594" i="1"/>
  <c r="M8594" i="1" s="1"/>
  <c r="H8626" i="1"/>
  <c r="M8626" i="1" s="1"/>
  <c r="H8658" i="1"/>
  <c r="M8658" i="1" s="1"/>
  <c r="H8690" i="1"/>
  <c r="M8690" i="1" s="1"/>
  <c r="H8722" i="1"/>
  <c r="M8722" i="1" s="1"/>
  <c r="H8754" i="1"/>
  <c r="M8754" i="1" s="1"/>
  <c r="H3444" i="1"/>
  <c r="M3444" i="1" s="1"/>
  <c r="H4076" i="1"/>
  <c r="M4076" i="1" s="1"/>
  <c r="H4324" i="1"/>
  <c r="M4324" i="1" s="1"/>
  <c r="H4580" i="1"/>
  <c r="M4580" i="1" s="1"/>
  <c r="H4836" i="1"/>
  <c r="M4836" i="1" s="1"/>
  <c r="H5076" i="1"/>
  <c r="M5076" i="1" s="1"/>
  <c r="H5332" i="1"/>
  <c r="M5332" i="1" s="1"/>
  <c r="H5604" i="1"/>
  <c r="M5604" i="1" s="1"/>
  <c r="H5820" i="1"/>
  <c r="M5820" i="1" s="1"/>
  <c r="H6012" i="1"/>
  <c r="M6012" i="1" s="1"/>
  <c r="H6220" i="1"/>
  <c r="M6220" i="1" s="1"/>
  <c r="H6436" i="1"/>
  <c r="M6436" i="1" s="1"/>
  <c r="H6644" i="1"/>
  <c r="M6644" i="1" s="1"/>
  <c r="H6852" i="1"/>
  <c r="M6852" i="1" s="1"/>
  <c r="H7068" i="1"/>
  <c r="M7068" i="1" s="1"/>
  <c r="H7276" i="1"/>
  <c r="M7276" i="1" s="1"/>
  <c r="H7492" i="1"/>
  <c r="M7492" i="1" s="1"/>
  <c r="H7708" i="1"/>
  <c r="M7708" i="1" s="1"/>
  <c r="H7940" i="1"/>
  <c r="M7940" i="1" s="1"/>
  <c r="H8220" i="1"/>
  <c r="M8220" i="1" s="1"/>
  <c r="H8412" i="1"/>
  <c r="M8412" i="1" s="1"/>
  <c r="H8668" i="1"/>
  <c r="M8668" i="1" s="1"/>
  <c r="H77" i="1"/>
  <c r="M77" i="1" s="1"/>
  <c r="H229" i="1"/>
  <c r="M229" i="1" s="1"/>
  <c r="H397" i="1"/>
  <c r="M397" i="1" s="1"/>
  <c r="H541" i="1"/>
  <c r="M541" i="1" s="1"/>
  <c r="H701" i="1"/>
  <c r="M701" i="1" s="1"/>
  <c r="H861" i="1"/>
  <c r="M861" i="1" s="1"/>
  <c r="H1021" i="1"/>
  <c r="M1021" i="1" s="1"/>
  <c r="H1181" i="1"/>
  <c r="M1181" i="1" s="1"/>
  <c r="H1333" i="1"/>
  <c r="M1333" i="1" s="1"/>
  <c r="H1509" i="1"/>
  <c r="M1509" i="1" s="1"/>
  <c r="H1677" i="1"/>
  <c r="M1677" i="1" s="1"/>
  <c r="H1861" i="1"/>
  <c r="M1861" i="1" s="1"/>
  <c r="H2045" i="1"/>
  <c r="M2045" i="1" s="1"/>
  <c r="H2245" i="1"/>
  <c r="M2245" i="1" s="1"/>
  <c r="H2421" i="1"/>
  <c r="M2421" i="1" s="1"/>
  <c r="H2589" i="1"/>
  <c r="M2589" i="1" s="1"/>
  <c r="H2773" i="1"/>
  <c r="M2773" i="1" s="1"/>
  <c r="H2957" i="1"/>
  <c r="M2957" i="1" s="1"/>
  <c r="H3133" i="1"/>
  <c r="M3133" i="1" s="1"/>
  <c r="H3285" i="1"/>
  <c r="M3285" i="1" s="1"/>
  <c r="H3453" i="1"/>
  <c r="M3453" i="1" s="1"/>
  <c r="H3637" i="1"/>
  <c r="M3637" i="1" s="1"/>
  <c r="H3821" i="1"/>
  <c r="M3821" i="1" s="1"/>
  <c r="H4005" i="1"/>
  <c r="M4005" i="1" s="1"/>
  <c r="H4181" i="1"/>
  <c r="M4181" i="1" s="1"/>
  <c r="H4365" i="1"/>
  <c r="M4365" i="1" s="1"/>
  <c r="H4517" i="1"/>
  <c r="M4517" i="1" s="1"/>
  <c r="H4685" i="1"/>
  <c r="M4685" i="1" s="1"/>
  <c r="H4861" i="1"/>
  <c r="M4861" i="1" s="1"/>
  <c r="H5005" i="1"/>
  <c r="M5005" i="1" s="1"/>
  <c r="H5181" i="1"/>
  <c r="M5181" i="1" s="1"/>
  <c r="H5349" i="1"/>
  <c r="M5349" i="1" s="1"/>
  <c r="H5573" i="1"/>
  <c r="M5573" i="1" s="1"/>
  <c r="H5733" i="1"/>
  <c r="M5733" i="1" s="1"/>
  <c r="H5909" i="1"/>
  <c r="M5909" i="1" s="1"/>
  <c r="H6085" i="1"/>
  <c r="M6085" i="1" s="1"/>
  <c r="H6269" i="1"/>
  <c r="M6269" i="1" s="1"/>
  <c r="H6445" i="1"/>
  <c r="M6445" i="1" s="1"/>
  <c r="H6613" i="1"/>
  <c r="M6613" i="1" s="1"/>
  <c r="H6789" i="1"/>
  <c r="M6789" i="1" s="1"/>
  <c r="H6965" i="1"/>
  <c r="M6965" i="1" s="1"/>
  <c r="H7101" i="1"/>
  <c r="M7101" i="1" s="1"/>
  <c r="H7269" i="1"/>
  <c r="M7269" i="1" s="1"/>
  <c r="H7453" i="1"/>
  <c r="M7453" i="1" s="1"/>
  <c r="H7637" i="1"/>
  <c r="M7637" i="1" s="1"/>
  <c r="H7829" i="1"/>
  <c r="M7829" i="1" s="1"/>
  <c r="H7997" i="1"/>
  <c r="M7997" i="1" s="1"/>
  <c r="H8157" i="1"/>
  <c r="M8157" i="1" s="1"/>
  <c r="H8341" i="1"/>
  <c r="M8341" i="1" s="1"/>
  <c r="H8525" i="1"/>
  <c r="M8525" i="1" s="1"/>
  <c r="H8725" i="1"/>
  <c r="M8725" i="1" s="1"/>
  <c r="H7238" i="1"/>
  <c r="M7238" i="1" s="1"/>
  <c r="H7398" i="1"/>
  <c r="M7398" i="1" s="1"/>
  <c r="H7582" i="1"/>
  <c r="M7582" i="1" s="1"/>
  <c r="H7774" i="1"/>
  <c r="M7774" i="1" s="1"/>
  <c r="H7942" i="1"/>
  <c r="M7942" i="1" s="1"/>
  <c r="H8126" i="1"/>
  <c r="M8126" i="1" s="1"/>
  <c r="H8286" i="1"/>
  <c r="M8286" i="1" s="1"/>
  <c r="H8462" i="1"/>
  <c r="M8462" i="1" s="1"/>
  <c r="H8638" i="1"/>
  <c r="M8638" i="1" s="1"/>
  <c r="H8195" i="1"/>
  <c r="M8195" i="1" s="1"/>
  <c r="H8227" i="1"/>
  <c r="M8227" i="1" s="1"/>
  <c r="H8259" i="1"/>
  <c r="M8259" i="1" s="1"/>
  <c r="H8291" i="1"/>
  <c r="M8291" i="1" s="1"/>
  <c r="H8323" i="1"/>
  <c r="M8323" i="1" s="1"/>
  <c r="H8355" i="1"/>
  <c r="M8355" i="1" s="1"/>
  <c r="H8387" i="1"/>
  <c r="M8387" i="1" s="1"/>
  <c r="H8419" i="1"/>
  <c r="M8419" i="1" s="1"/>
  <c r="H8451" i="1"/>
  <c r="M8451" i="1" s="1"/>
  <c r="H8483" i="1"/>
  <c r="M8483" i="1" s="1"/>
  <c r="H8515" i="1"/>
  <c r="M8515" i="1" s="1"/>
  <c r="H8547" i="1"/>
  <c r="M8547" i="1" s="1"/>
  <c r="H8579" i="1"/>
  <c r="M8579" i="1" s="1"/>
  <c r="H8611" i="1"/>
  <c r="M8611" i="1" s="1"/>
  <c r="H8643" i="1"/>
  <c r="M8643" i="1" s="1"/>
  <c r="H8675" i="1"/>
  <c r="M8675" i="1" s="1"/>
  <c r="H8707" i="1"/>
  <c r="M8707" i="1" s="1"/>
  <c r="H8739" i="1"/>
  <c r="M8739" i="1" s="1"/>
  <c r="H692" i="1"/>
  <c r="M692" i="1" s="1"/>
  <c r="H3612" i="1"/>
  <c r="M3612" i="1" s="1"/>
  <c r="H3764" i="1"/>
  <c r="M3764" i="1" s="1"/>
  <c r="H3924" i="1"/>
  <c r="M3924" i="1" s="1"/>
  <c r="H4108" i="1"/>
  <c r="M4108" i="1" s="1"/>
  <c r="H4260" i="1"/>
  <c r="M4260" i="1" s="1"/>
  <c r="H4444" i="1"/>
  <c r="M4444" i="1" s="1"/>
  <c r="H4604" i="1"/>
  <c r="M4604" i="1" s="1"/>
  <c r="H4772" i="1"/>
  <c r="M4772" i="1" s="1"/>
  <c r="H4908" i="1"/>
  <c r="M4908" i="1" s="1"/>
  <c r="H5092" i="1"/>
  <c r="M5092" i="1" s="1"/>
  <c r="H5276" i="1"/>
  <c r="M5276" i="1" s="1"/>
  <c r="H5524" i="1"/>
  <c r="M5524" i="1" s="1"/>
  <c r="H5700" i="1"/>
  <c r="M5700" i="1" s="1"/>
  <c r="H5844" i="1"/>
  <c r="M5844" i="1" s="1"/>
  <c r="H6004" i="1"/>
  <c r="M6004" i="1" s="1"/>
  <c r="H6196" i="1"/>
  <c r="M6196" i="1" s="1"/>
  <c r="H6388" i="1"/>
  <c r="M6388" i="1" s="1"/>
  <c r="H6572" i="1"/>
  <c r="M6572" i="1" s="1"/>
  <c r="H6740" i="1"/>
  <c r="M6740" i="1" s="1"/>
  <c r="H6892" i="1"/>
  <c r="M6892" i="1" s="1"/>
  <c r="H7044" i="1"/>
  <c r="M7044" i="1" s="1"/>
  <c r="H7204" i="1"/>
  <c r="M7204" i="1" s="1"/>
  <c r="H7364" i="1"/>
  <c r="M7364" i="1" s="1"/>
  <c r="H7516" i="1"/>
  <c r="M7516" i="1" s="1"/>
  <c r="H7732" i="1"/>
  <c r="M7732" i="1" s="1"/>
  <c r="H7924" i="1"/>
  <c r="M7924" i="1" s="1"/>
  <c r="H8060" i="1"/>
  <c r="M8060" i="1" s="1"/>
  <c r="H8228" i="1"/>
  <c r="M8228" i="1" s="1"/>
  <c r="H8388" i="1"/>
  <c r="M8388" i="1" s="1"/>
  <c r="H8532" i="1"/>
  <c r="M8532" i="1" s="1"/>
  <c r="H8652" i="1"/>
  <c r="M8652" i="1" s="1"/>
  <c r="H60" i="1"/>
  <c r="M60" i="1" s="1"/>
  <c r="H92" i="1"/>
  <c r="M92" i="1" s="1"/>
  <c r="H124" i="1"/>
  <c r="M124" i="1" s="1"/>
  <c r="H156" i="1"/>
  <c r="M156" i="1" s="1"/>
  <c r="H188" i="1"/>
  <c r="M188" i="1" s="1"/>
  <c r="H220" i="1"/>
  <c r="M220" i="1" s="1"/>
  <c r="H252" i="1"/>
  <c r="M252" i="1" s="1"/>
  <c r="H284" i="1"/>
  <c r="M284" i="1" s="1"/>
  <c r="H316" i="1"/>
  <c r="M316" i="1" s="1"/>
  <c r="H348" i="1"/>
  <c r="M348" i="1" s="1"/>
  <c r="H380" i="1"/>
  <c r="M380" i="1" s="1"/>
  <c r="H412" i="1"/>
  <c r="M412" i="1" s="1"/>
  <c r="H444" i="1"/>
  <c r="M444" i="1" s="1"/>
  <c r="H476" i="1"/>
  <c r="M476" i="1" s="1"/>
  <c r="H508" i="1"/>
  <c r="M508" i="1" s="1"/>
  <c r="H540" i="1"/>
  <c r="M540" i="1" s="1"/>
  <c r="H572" i="1"/>
  <c r="M572" i="1" s="1"/>
  <c r="H604" i="1"/>
  <c r="M604" i="1" s="1"/>
  <c r="H636" i="1"/>
  <c r="M636" i="1" s="1"/>
  <c r="H668" i="1"/>
  <c r="M668" i="1" s="1"/>
  <c r="H716" i="1"/>
  <c r="M716" i="1" s="1"/>
  <c r="H748" i="1"/>
  <c r="M748" i="1" s="1"/>
  <c r="H780" i="1"/>
  <c r="M780" i="1" s="1"/>
  <c r="H812" i="1"/>
  <c r="M812" i="1" s="1"/>
  <c r="H844" i="1"/>
  <c r="M844" i="1" s="1"/>
  <c r="H876" i="1"/>
  <c r="M876" i="1" s="1"/>
  <c r="H908" i="1"/>
  <c r="M908" i="1" s="1"/>
  <c r="H964" i="1"/>
  <c r="M964" i="1" s="1"/>
  <c r="H996" i="1"/>
  <c r="M996" i="1" s="1"/>
  <c r="H1028" i="1"/>
  <c r="M1028" i="1" s="1"/>
  <c r="H1060" i="1"/>
  <c r="M1060" i="1" s="1"/>
  <c r="H1092" i="1"/>
  <c r="M1092" i="1" s="1"/>
  <c r="H1124" i="1"/>
  <c r="M1124" i="1" s="1"/>
  <c r="H1156" i="1"/>
  <c r="M1156" i="1" s="1"/>
  <c r="H1188" i="1"/>
  <c r="M1188" i="1" s="1"/>
  <c r="H1220" i="1"/>
  <c r="M1220" i="1" s="1"/>
  <c r="H1252" i="1"/>
  <c r="M1252" i="1" s="1"/>
  <c r="H1284" i="1"/>
  <c r="M1284" i="1" s="1"/>
  <c r="H1316" i="1"/>
  <c r="M1316" i="1" s="1"/>
  <c r="H1348" i="1"/>
  <c r="M1348" i="1" s="1"/>
  <c r="H1380" i="1"/>
  <c r="M1380" i="1" s="1"/>
  <c r="H1412" i="1"/>
  <c r="M1412" i="1" s="1"/>
  <c r="H1444" i="1"/>
  <c r="M1444" i="1" s="1"/>
  <c r="H1476" i="1"/>
  <c r="M1476" i="1" s="1"/>
  <c r="H1508" i="1"/>
  <c r="M1508" i="1" s="1"/>
  <c r="H1540" i="1"/>
  <c r="M1540" i="1" s="1"/>
  <c r="H1572" i="1"/>
  <c r="M1572" i="1" s="1"/>
  <c r="H1604" i="1"/>
  <c r="M1604" i="1" s="1"/>
  <c r="H1636" i="1"/>
  <c r="M1636" i="1" s="1"/>
  <c r="H1668" i="1"/>
  <c r="M1668" i="1" s="1"/>
  <c r="H1700" i="1"/>
  <c r="M1700" i="1" s="1"/>
  <c r="H1732" i="1"/>
  <c r="M1732" i="1" s="1"/>
  <c r="H1764" i="1"/>
  <c r="M1764" i="1" s="1"/>
  <c r="H1796" i="1"/>
  <c r="M1796" i="1" s="1"/>
  <c r="H1828" i="1"/>
  <c r="M1828" i="1" s="1"/>
  <c r="H1860" i="1"/>
  <c r="M1860" i="1" s="1"/>
  <c r="H1892" i="1"/>
  <c r="M1892" i="1" s="1"/>
  <c r="H1924" i="1"/>
  <c r="M1924" i="1" s="1"/>
  <c r="H1956" i="1"/>
  <c r="M1956" i="1" s="1"/>
  <c r="H1988" i="1"/>
  <c r="M1988" i="1" s="1"/>
  <c r="H2020" i="1"/>
  <c r="M2020" i="1" s="1"/>
  <c r="H2052" i="1"/>
  <c r="M2052" i="1" s="1"/>
  <c r="H2084" i="1"/>
  <c r="M2084" i="1" s="1"/>
  <c r="H2116" i="1"/>
  <c r="M2116" i="1" s="1"/>
  <c r="H2148" i="1"/>
  <c r="M2148" i="1" s="1"/>
  <c r="H2180" i="1"/>
  <c r="M2180" i="1" s="1"/>
  <c r="H2212" i="1"/>
  <c r="M2212" i="1" s="1"/>
  <c r="H2244" i="1"/>
  <c r="M2244" i="1" s="1"/>
  <c r="H2276" i="1"/>
  <c r="M2276" i="1" s="1"/>
  <c r="H2308" i="1"/>
  <c r="M2308" i="1" s="1"/>
  <c r="H2340" i="1"/>
  <c r="M2340" i="1" s="1"/>
  <c r="H2372" i="1"/>
  <c r="M2372" i="1" s="1"/>
  <c r="H2404" i="1"/>
  <c r="M2404" i="1" s="1"/>
  <c r="H2436" i="1"/>
  <c r="M2436" i="1" s="1"/>
  <c r="H2468" i="1"/>
  <c r="M2468" i="1" s="1"/>
  <c r="H2500" i="1"/>
  <c r="M2500" i="1" s="1"/>
  <c r="H2532" i="1"/>
  <c r="M2532" i="1" s="1"/>
  <c r="H2564" i="1"/>
  <c r="M2564" i="1" s="1"/>
  <c r="H2596" i="1"/>
  <c r="M2596" i="1" s="1"/>
  <c r="H2628" i="1"/>
  <c r="M2628" i="1" s="1"/>
  <c r="H2660" i="1"/>
  <c r="M2660" i="1" s="1"/>
  <c r="H2692" i="1"/>
  <c r="M2692" i="1" s="1"/>
  <c r="H2724" i="1"/>
  <c r="M2724" i="1" s="1"/>
  <c r="H2756" i="1"/>
  <c r="M2756" i="1" s="1"/>
  <c r="H2812" i="1"/>
  <c r="M2812" i="1" s="1"/>
  <c r="H2844" i="1"/>
  <c r="M2844" i="1" s="1"/>
  <c r="H2876" i="1"/>
  <c r="M2876" i="1" s="1"/>
  <c r="H2924" i="1"/>
  <c r="M2924" i="1" s="1"/>
  <c r="H2956" i="1"/>
  <c r="M2956" i="1" s="1"/>
  <c r="H2988" i="1"/>
  <c r="M2988" i="1" s="1"/>
  <c r="H3028" i="1"/>
  <c r="M3028" i="1" s="1"/>
  <c r="H3092" i="1"/>
  <c r="M3092" i="1" s="1"/>
  <c r="H3180" i="1"/>
  <c r="M3180" i="1" s="1"/>
  <c r="H3284" i="1"/>
  <c r="M3284" i="1" s="1"/>
  <c r="H3404" i="1"/>
  <c r="M3404" i="1" s="1"/>
  <c r="H3548" i="1"/>
  <c r="M3548" i="1" s="1"/>
  <c r="H3716" i="1"/>
  <c r="M3716" i="1" s="1"/>
  <c r="H3892" i="1"/>
  <c r="M3892" i="1" s="1"/>
  <c r="H4068" i="1"/>
  <c r="M4068" i="1" s="1"/>
  <c r="H4276" i="1"/>
  <c r="M4276" i="1" s="1"/>
  <c r="H4460" i="1"/>
  <c r="M4460" i="1" s="1"/>
  <c r="H4660" i="1"/>
  <c r="M4660" i="1" s="1"/>
  <c r="H4860" i="1"/>
  <c r="M4860" i="1" s="1"/>
  <c r="H5060" i="1"/>
  <c r="M5060" i="1" s="1"/>
  <c r="H5252" i="1"/>
  <c r="M5252" i="1" s="1"/>
  <c r="H5564" i="1"/>
  <c r="M5564" i="1" s="1"/>
  <c r="H5772" i="1"/>
  <c r="M5772" i="1" s="1"/>
  <c r="H5996" i="1"/>
  <c r="M5996" i="1" s="1"/>
  <c r="H6172" i="1"/>
  <c r="M6172" i="1" s="1"/>
  <c r="H6356" i="1"/>
  <c r="M6356" i="1" s="1"/>
  <c r="H6556" i="1"/>
  <c r="M6556" i="1" s="1"/>
  <c r="H6764" i="1"/>
  <c r="M6764" i="1" s="1"/>
  <c r="H6980" i="1"/>
  <c r="M6980" i="1" s="1"/>
  <c r="H7236" i="1"/>
  <c r="M7236" i="1" s="1"/>
  <c r="H7484" i="1"/>
  <c r="M7484" i="1" s="1"/>
  <c r="H7668" i="1"/>
  <c r="M7668" i="1" s="1"/>
  <c r="H7828" i="1"/>
  <c r="M7828" i="1" s="1"/>
  <c r="H8028" i="1"/>
  <c r="M8028" i="1" s="1"/>
  <c r="H8204" i="1"/>
  <c r="M8204" i="1" s="1"/>
  <c r="H8452" i="1"/>
  <c r="M8452" i="1" s="1"/>
  <c r="H8684" i="1"/>
  <c r="M8684" i="1" s="1"/>
  <c r="H101" i="1"/>
  <c r="M101" i="1" s="1"/>
  <c r="H261" i="1"/>
  <c r="M261" i="1" s="1"/>
  <c r="H405" i="1"/>
  <c r="M405" i="1" s="1"/>
  <c r="H565" i="1"/>
  <c r="M565" i="1" s="1"/>
  <c r="H725" i="1"/>
  <c r="M725" i="1" s="1"/>
  <c r="H877" i="1"/>
  <c r="M877" i="1" s="1"/>
  <c r="H1053" i="1"/>
  <c r="M1053" i="1" s="1"/>
  <c r="H1221" i="1"/>
  <c r="M1221" i="1" s="1"/>
  <c r="H1389" i="1"/>
  <c r="M1389" i="1" s="1"/>
  <c r="H1565" i="1"/>
  <c r="M1565" i="1" s="1"/>
  <c r="H1733" i="1"/>
  <c r="M1733" i="1" s="1"/>
  <c r="H1917" i="1"/>
  <c r="M1917" i="1" s="1"/>
  <c r="H2085" i="1"/>
  <c r="M2085" i="1" s="1"/>
  <c r="H2253" i="1"/>
  <c r="M2253" i="1" s="1"/>
  <c r="H2437" i="1"/>
  <c r="M2437" i="1" s="1"/>
  <c r="H2597" i="1"/>
  <c r="M2597" i="1" s="1"/>
  <c r="H2725" i="1"/>
  <c r="M2725" i="1" s="1"/>
  <c r="H2885" i="1"/>
  <c r="M2885" i="1" s="1"/>
  <c r="H3061" i="1"/>
  <c r="M3061" i="1" s="1"/>
  <c r="H3245" i="1"/>
  <c r="M3245" i="1" s="1"/>
  <c r="H3437" i="1"/>
  <c r="M3437" i="1" s="1"/>
  <c r="H3605" i="1"/>
  <c r="M3605" i="1" s="1"/>
  <c r="H3765" i="1"/>
  <c r="M3765" i="1" s="1"/>
  <c r="H3957" i="1"/>
  <c r="M3957" i="1" s="1"/>
  <c r="H4125" i="1"/>
  <c r="M4125" i="1" s="1"/>
  <c r="H4293" i="1"/>
  <c r="M4293" i="1" s="1"/>
  <c r="H4461" i="1"/>
  <c r="M4461" i="1" s="1"/>
  <c r="H4613" i="1"/>
  <c r="M4613" i="1" s="1"/>
  <c r="H4749" i="1"/>
  <c r="M4749" i="1" s="1"/>
  <c r="H4925" i="1"/>
  <c r="M4925" i="1" s="1"/>
  <c r="H5109" i="1"/>
  <c r="M5109" i="1" s="1"/>
  <c r="H5285" i="1"/>
  <c r="M5285" i="1" s="1"/>
  <c r="H5445" i="1"/>
  <c r="M5445" i="1" s="1"/>
  <c r="H5589" i="1"/>
  <c r="M5589" i="1" s="1"/>
  <c r="H5757" i="1"/>
  <c r="M5757" i="1" s="1"/>
  <c r="H5925" i="1"/>
  <c r="M5925" i="1" s="1"/>
  <c r="H6109" i="1"/>
  <c r="M6109" i="1" s="1"/>
  <c r="H6285" i="1"/>
  <c r="M6285" i="1" s="1"/>
  <c r="H6453" i="1"/>
  <c r="M6453" i="1" s="1"/>
  <c r="H6621" i="1"/>
  <c r="M6621" i="1" s="1"/>
  <c r="H6797" i="1"/>
  <c r="M6797" i="1" s="1"/>
  <c r="H6973" i="1"/>
  <c r="M6973" i="1" s="1"/>
  <c r="H7205" i="1"/>
  <c r="M7205" i="1" s="1"/>
  <c r="H7405" i="1"/>
  <c r="M7405" i="1" s="1"/>
  <c r="H7613" i="1"/>
  <c r="M7613" i="1" s="1"/>
  <c r="H7789" i="1"/>
  <c r="M7789" i="1" s="1"/>
  <c r="H7981" i="1"/>
  <c r="M7981" i="1" s="1"/>
  <c r="H8173" i="1"/>
  <c r="M8173" i="1" s="1"/>
  <c r="H8325" i="1"/>
  <c r="M8325" i="1" s="1"/>
  <c r="H8469" i="1"/>
  <c r="M8469" i="1" s="1"/>
  <c r="H8629" i="1"/>
  <c r="M8629" i="1" s="1"/>
  <c r="H7118" i="1"/>
  <c r="M7118" i="1" s="1"/>
  <c r="H7302" i="1"/>
  <c r="M7302" i="1" s="1"/>
  <c r="H7470" i="1"/>
  <c r="M7470" i="1" s="1"/>
  <c r="H7654" i="1"/>
  <c r="M7654" i="1" s="1"/>
  <c r="H7838" i="1"/>
  <c r="M7838" i="1" s="1"/>
  <c r="H8022" i="1"/>
  <c r="M8022" i="1" s="1"/>
  <c r="H8182" i="1"/>
  <c r="M8182" i="1" s="1"/>
  <c r="H8350" i="1"/>
  <c r="M8350" i="1" s="1"/>
  <c r="H8526" i="1"/>
  <c r="M8526" i="1" s="1"/>
  <c r="H8678" i="1"/>
  <c r="M8678" i="1" s="1"/>
  <c r="H69" i="1"/>
  <c r="M69" i="1" s="1"/>
  <c r="H253" i="1"/>
  <c r="M253" i="1" s="1"/>
  <c r="H413" i="1"/>
  <c r="M413" i="1" s="1"/>
  <c r="H597" i="1"/>
  <c r="M597" i="1" s="1"/>
  <c r="H765" i="1"/>
  <c r="M765" i="1" s="1"/>
  <c r="H925" i="1"/>
  <c r="M925" i="1" s="1"/>
  <c r="H1125" i="1"/>
  <c r="M1125" i="1" s="1"/>
  <c r="H1325" i="1"/>
  <c r="M1325" i="1" s="1"/>
  <c r="H1501" i="1"/>
  <c r="M1501" i="1" s="1"/>
  <c r="H1693" i="1"/>
  <c r="M1693" i="1" s="1"/>
  <c r="H1877" i="1"/>
  <c r="M1877" i="1" s="1"/>
  <c r="H2053" i="1"/>
  <c r="M2053" i="1" s="1"/>
  <c r="H2221" i="1"/>
  <c r="M2221" i="1" s="1"/>
  <c r="H2397" i="1"/>
  <c r="M2397" i="1" s="1"/>
  <c r="H2581" i="1"/>
  <c r="M2581" i="1" s="1"/>
  <c r="H2701" i="1"/>
  <c r="M2701" i="1" s="1"/>
  <c r="H2829" i="1"/>
  <c r="M2829" i="1" s="1"/>
  <c r="H3021" i="1"/>
  <c r="M3021" i="1" s="1"/>
  <c r="H3221" i="1"/>
  <c r="M3221" i="1" s="1"/>
  <c r="H3397" i="1"/>
  <c r="M3397" i="1" s="1"/>
  <c r="H3573" i="1"/>
  <c r="M3573" i="1" s="1"/>
  <c r="H3749" i="1"/>
  <c r="M3749" i="1" s="1"/>
  <c r="H3917" i="1"/>
  <c r="M3917" i="1" s="1"/>
  <c r="H4117" i="1"/>
  <c r="M4117" i="1" s="1"/>
  <c r="H4301" i="1"/>
  <c r="M4301" i="1" s="1"/>
  <c r="H4485" i="1"/>
  <c r="M4485" i="1" s="1"/>
  <c r="H4669" i="1"/>
  <c r="M4669" i="1" s="1"/>
  <c r="H4829" i="1"/>
  <c r="M4829" i="1" s="1"/>
  <c r="H5037" i="1"/>
  <c r="M5037" i="1" s="1"/>
  <c r="H5221" i="1"/>
  <c r="M5221" i="1" s="1"/>
  <c r="H5405" i="1"/>
  <c r="M5405" i="1" s="1"/>
  <c r="H5581" i="1"/>
  <c r="M5581" i="1" s="1"/>
  <c r="H5765" i="1"/>
  <c r="M5765" i="1" s="1"/>
  <c r="H6141" i="1"/>
  <c r="M6141" i="1" s="1"/>
  <c r="H6325" i="1"/>
  <c r="M6325" i="1" s="1"/>
  <c r="H6509" i="1"/>
  <c r="M6509" i="1" s="1"/>
  <c r="H6685" i="1"/>
  <c r="M6685" i="1" s="1"/>
  <c r="H6845" i="1"/>
  <c r="M6845" i="1" s="1"/>
  <c r="H7037" i="1"/>
  <c r="M7037" i="1" s="1"/>
  <c r="H7245" i="1"/>
  <c r="M7245" i="1" s="1"/>
  <c r="H7477" i="1"/>
  <c r="M7477" i="1" s="1"/>
  <c r="H7669" i="1"/>
  <c r="M7669" i="1" s="1"/>
  <c r="H7845" i="1"/>
  <c r="M7845" i="1" s="1"/>
  <c r="H8053" i="1"/>
  <c r="M8053" i="1" s="1"/>
  <c r="H8229" i="1"/>
  <c r="M8229" i="1" s="1"/>
  <c r="H8397" i="1"/>
  <c r="M8397" i="1" s="1"/>
  <c r="H8573" i="1"/>
  <c r="M8573" i="1" s="1"/>
  <c r="H8733" i="1"/>
  <c r="M8733" i="1" s="1"/>
  <c r="H7246" i="1"/>
  <c r="M7246" i="1" s="1"/>
  <c r="H7430" i="1"/>
  <c r="M7430" i="1" s="1"/>
  <c r="H7606" i="1"/>
  <c r="M7606" i="1" s="1"/>
  <c r="H7782" i="1"/>
  <c r="M7782" i="1" s="1"/>
  <c r="H7958" i="1"/>
  <c r="M7958" i="1" s="1"/>
  <c r="H8134" i="1"/>
  <c r="M8134" i="1" s="1"/>
  <c r="H8294" i="1"/>
  <c r="M8294" i="1" s="1"/>
  <c r="H8470" i="1"/>
  <c r="M8470" i="1" s="1"/>
  <c r="H8630" i="1"/>
  <c r="M8630" i="1" s="1"/>
  <c r="H3558" i="1"/>
  <c r="M3558" i="1" s="1"/>
  <c r="H3590" i="1"/>
  <c r="M3590" i="1" s="1"/>
  <c r="H3622" i="1"/>
  <c r="M3622" i="1" s="1"/>
  <c r="H3654" i="1"/>
  <c r="M3654" i="1" s="1"/>
  <c r="H3686" i="1"/>
  <c r="M3686" i="1" s="1"/>
  <c r="H3718" i="1"/>
  <c r="M3718" i="1" s="1"/>
  <c r="H3750" i="1"/>
  <c r="M3750" i="1" s="1"/>
  <c r="H3782" i="1"/>
  <c r="M3782" i="1" s="1"/>
  <c r="H3814" i="1"/>
  <c r="M3814" i="1" s="1"/>
  <c r="H3846" i="1"/>
  <c r="M3846" i="1" s="1"/>
  <c r="H3878" i="1"/>
  <c r="M3878" i="1" s="1"/>
  <c r="H3910" i="1"/>
  <c r="M3910" i="1" s="1"/>
  <c r="H3942" i="1"/>
  <c r="M3942" i="1" s="1"/>
  <c r="H3974" i="1"/>
  <c r="M3974" i="1" s="1"/>
  <c r="H4006" i="1"/>
  <c r="M4006" i="1" s="1"/>
  <c r="H4038" i="1"/>
  <c r="M4038" i="1" s="1"/>
  <c r="H4070" i="1"/>
  <c r="M4070" i="1" s="1"/>
  <c r="H4102" i="1"/>
  <c r="M4102" i="1" s="1"/>
  <c r="H4134" i="1"/>
  <c r="M4134" i="1" s="1"/>
  <c r="H4166" i="1"/>
  <c r="M4166" i="1" s="1"/>
  <c r="H4198" i="1"/>
  <c r="M4198" i="1" s="1"/>
  <c r="H4230" i="1"/>
  <c r="M4230" i="1" s="1"/>
  <c r="H4262" i="1"/>
  <c r="M4262" i="1" s="1"/>
  <c r="H4294" i="1"/>
  <c r="M4294" i="1" s="1"/>
  <c r="H4326" i="1"/>
  <c r="M4326" i="1" s="1"/>
  <c r="H4358" i="1"/>
  <c r="M4358" i="1" s="1"/>
  <c r="H4390" i="1"/>
  <c r="M4390" i="1" s="1"/>
  <c r="H4454" i="1"/>
  <c r="M4454" i="1" s="1"/>
  <c r="H4486" i="1"/>
  <c r="M4486" i="1" s="1"/>
  <c r="H4518" i="1"/>
  <c r="M4518" i="1" s="1"/>
  <c r="H4550" i="1"/>
  <c r="M4550" i="1" s="1"/>
  <c r="H4582" i="1"/>
  <c r="M4582" i="1" s="1"/>
  <c r="H4614" i="1"/>
  <c r="M4614" i="1" s="1"/>
  <c r="H4646" i="1"/>
  <c r="M4646" i="1" s="1"/>
  <c r="H4678" i="1"/>
  <c r="M4678" i="1" s="1"/>
  <c r="H4710" i="1"/>
  <c r="M4710" i="1" s="1"/>
  <c r="H4742" i="1"/>
  <c r="M4742" i="1" s="1"/>
  <c r="H4774" i="1"/>
  <c r="M4774" i="1" s="1"/>
  <c r="H4806" i="1"/>
  <c r="M4806" i="1" s="1"/>
  <c r="H4838" i="1"/>
  <c r="M4838" i="1" s="1"/>
  <c r="H4870" i="1"/>
  <c r="M4870" i="1" s="1"/>
  <c r="H4902" i="1"/>
  <c r="M4902" i="1" s="1"/>
  <c r="H4934" i="1"/>
  <c r="M4934" i="1" s="1"/>
  <c r="H4966" i="1"/>
  <c r="M4966" i="1" s="1"/>
  <c r="H4998" i="1"/>
  <c r="M4998" i="1" s="1"/>
  <c r="H5030" i="1"/>
  <c r="M5030" i="1" s="1"/>
  <c r="H5062" i="1"/>
  <c r="M5062" i="1" s="1"/>
  <c r="H5094" i="1"/>
  <c r="M5094" i="1" s="1"/>
  <c r="H5126" i="1"/>
  <c r="M5126" i="1" s="1"/>
  <c r="H5158" i="1"/>
  <c r="M5158" i="1" s="1"/>
  <c r="H5190" i="1"/>
  <c r="M5190" i="1" s="1"/>
  <c r="H5222" i="1"/>
  <c r="M5222" i="1" s="1"/>
  <c r="H5254" i="1"/>
  <c r="M5254" i="1" s="1"/>
  <c r="H5286" i="1"/>
  <c r="M5286" i="1" s="1"/>
  <c r="H5318" i="1"/>
  <c r="M5318" i="1" s="1"/>
  <c r="H5350" i="1"/>
  <c r="M5350" i="1" s="1"/>
  <c r="H5382" i="1"/>
  <c r="M5382" i="1" s="1"/>
  <c r="H5414" i="1"/>
  <c r="M5414" i="1" s="1"/>
  <c r="H5446" i="1"/>
  <c r="M5446" i="1" s="1"/>
  <c r="H5478" i="1"/>
  <c r="M5478" i="1" s="1"/>
  <c r="H5510" i="1"/>
  <c r="M5510" i="1" s="1"/>
  <c r="H5542" i="1"/>
  <c r="M5542" i="1" s="1"/>
  <c r="H5574" i="1"/>
  <c r="M5574" i="1" s="1"/>
  <c r="H5606" i="1"/>
  <c r="M5606" i="1" s="1"/>
  <c r="H5638" i="1"/>
  <c r="M5638" i="1" s="1"/>
  <c r="H5670" i="1"/>
  <c r="M5670" i="1" s="1"/>
  <c r="H5702" i="1"/>
  <c r="M5702" i="1" s="1"/>
  <c r="H5734" i="1"/>
  <c r="M5734" i="1" s="1"/>
  <c r="H5766" i="1"/>
  <c r="M5766" i="1" s="1"/>
  <c r="H5798" i="1"/>
  <c r="M5798" i="1" s="1"/>
  <c r="H5830" i="1"/>
  <c r="M5830" i="1" s="1"/>
  <c r="H5862" i="1"/>
  <c r="M5862" i="1" s="1"/>
  <c r="H5894" i="1"/>
  <c r="M5894" i="1" s="1"/>
  <c r="H5926" i="1"/>
  <c r="M5926" i="1" s="1"/>
  <c r="H5958" i="1"/>
  <c r="M5958" i="1" s="1"/>
  <c r="H5990" i="1"/>
  <c r="M5990" i="1" s="1"/>
  <c r="H6022" i="1"/>
  <c r="M6022" i="1" s="1"/>
  <c r="H6054" i="1"/>
  <c r="M6054" i="1" s="1"/>
  <c r="H6086" i="1"/>
  <c r="M6086" i="1" s="1"/>
  <c r="H6118" i="1"/>
  <c r="M6118" i="1" s="1"/>
  <c r="H6150" i="1"/>
  <c r="M6150" i="1" s="1"/>
  <c r="H6182" i="1"/>
  <c r="M6182" i="1" s="1"/>
  <c r="H6214" i="1"/>
  <c r="M6214" i="1" s="1"/>
  <c r="H6246" i="1"/>
  <c r="M6246" i="1" s="1"/>
  <c r="H6278" i="1"/>
  <c r="M6278" i="1" s="1"/>
  <c r="H6310" i="1"/>
  <c r="M6310" i="1" s="1"/>
  <c r="H6342" i="1"/>
  <c r="M6342" i="1" s="1"/>
  <c r="H6374" i="1"/>
  <c r="M6374" i="1" s="1"/>
  <c r="H6406" i="1"/>
  <c r="M6406" i="1" s="1"/>
  <c r="H6438" i="1"/>
  <c r="M6438" i="1" s="1"/>
  <c r="H6470" i="1"/>
  <c r="M6470" i="1" s="1"/>
  <c r="H6502" i="1"/>
  <c r="M6502" i="1" s="1"/>
  <c r="H6534" i="1"/>
  <c r="M6534" i="1" s="1"/>
  <c r="H6566" i="1"/>
  <c r="M6566" i="1" s="1"/>
  <c r="H6598" i="1"/>
  <c r="M6598" i="1" s="1"/>
  <c r="H6630" i="1"/>
  <c r="M6630" i="1" s="1"/>
  <c r="H6662" i="1"/>
  <c r="M6662" i="1" s="1"/>
  <c r="H6694" i="1"/>
  <c r="M6694" i="1" s="1"/>
  <c r="H6726" i="1"/>
  <c r="M6726" i="1" s="1"/>
  <c r="H6758" i="1"/>
  <c r="M6758" i="1" s="1"/>
  <c r="H6790" i="1"/>
  <c r="M6790" i="1" s="1"/>
  <c r="H6822" i="1"/>
  <c r="M6822" i="1" s="1"/>
  <c r="H6854" i="1"/>
  <c r="M6854" i="1" s="1"/>
  <c r="H6886" i="1"/>
  <c r="M6886" i="1" s="1"/>
  <c r="H6918" i="1"/>
  <c r="M6918" i="1" s="1"/>
  <c r="H6950" i="1"/>
  <c r="M6950" i="1" s="1"/>
  <c r="H6982" i="1"/>
  <c r="M6982" i="1" s="1"/>
  <c r="H7014" i="1"/>
  <c r="M7014" i="1" s="1"/>
  <c r="H7046" i="1"/>
  <c r="M7046" i="1" s="1"/>
  <c r="H7078" i="1"/>
  <c r="M7078" i="1" s="1"/>
  <c r="H6454" i="1"/>
  <c r="M6454" i="1" s="1"/>
  <c r="H6486" i="1"/>
  <c r="M6486" i="1" s="1"/>
  <c r="H6518" i="1"/>
  <c r="M6518" i="1" s="1"/>
  <c r="H6550" i="1"/>
  <c r="M6550" i="1" s="1"/>
  <c r="H6582" i="1"/>
  <c r="M6582" i="1" s="1"/>
  <c r="H6614" i="1"/>
  <c r="M6614" i="1" s="1"/>
  <c r="H6646" i="1"/>
  <c r="M6646" i="1" s="1"/>
  <c r="H6678" i="1"/>
  <c r="M6678" i="1" s="1"/>
  <c r="H6710" i="1"/>
  <c r="M6710" i="1" s="1"/>
  <c r="H6742" i="1"/>
  <c r="M6742" i="1" s="1"/>
  <c r="H6774" i="1"/>
  <c r="M6774" i="1" s="1"/>
  <c r="H6806" i="1"/>
  <c r="M6806" i="1" s="1"/>
  <c r="H6838" i="1"/>
  <c r="M6838" i="1" s="1"/>
  <c r="H6870" i="1"/>
  <c r="M6870" i="1" s="1"/>
  <c r="H6902" i="1"/>
  <c r="M6902" i="1" s="1"/>
  <c r="H6934" i="1"/>
  <c r="M6934" i="1" s="1"/>
  <c r="H6966" i="1"/>
  <c r="M6966" i="1" s="1"/>
  <c r="H6998" i="1"/>
  <c r="M6998" i="1" s="1"/>
  <c r="H7030" i="1"/>
  <c r="M7030" i="1" s="1"/>
  <c r="H7062" i="1"/>
  <c r="M7062" i="1" s="1"/>
  <c r="H7094" i="1"/>
  <c r="M7094" i="1" s="1"/>
  <c r="H6462" i="1"/>
  <c r="M6462" i="1" s="1"/>
  <c r="H6494" i="1"/>
  <c r="M6494" i="1" s="1"/>
  <c r="H6526" i="1"/>
  <c r="M6526" i="1" s="1"/>
  <c r="H6558" i="1"/>
  <c r="M6558" i="1" s="1"/>
  <c r="H6590" i="1"/>
  <c r="M6590" i="1" s="1"/>
  <c r="H6622" i="1"/>
  <c r="M6622" i="1" s="1"/>
  <c r="H6654" i="1"/>
  <c r="M6654" i="1" s="1"/>
  <c r="H6686" i="1"/>
  <c r="M6686" i="1" s="1"/>
  <c r="H6718" i="1"/>
  <c r="M6718" i="1" s="1"/>
  <c r="H6750" i="1"/>
  <c r="M6750" i="1" s="1"/>
  <c r="H6782" i="1"/>
  <c r="M6782" i="1" s="1"/>
  <c r="H6814" i="1"/>
  <c r="M6814" i="1" s="1"/>
  <c r="H6846" i="1"/>
  <c r="M6846" i="1" s="1"/>
  <c r="H6878" i="1"/>
  <c r="M6878" i="1" s="1"/>
  <c r="H6910" i="1"/>
  <c r="M6910" i="1" s="1"/>
  <c r="H6942" i="1"/>
  <c r="M6942" i="1" s="1"/>
  <c r="H6974" i="1"/>
  <c r="M6974" i="1" s="1"/>
  <c r="H7006" i="1"/>
  <c r="M7006" i="1" s="1"/>
  <c r="H7038" i="1"/>
  <c r="M7038" i="1" s="1"/>
  <c r="H7070" i="1"/>
  <c r="M7070" i="1" s="1"/>
  <c r="H7102" i="1"/>
  <c r="M7102" i="1" s="1"/>
  <c r="H7086" i="1"/>
  <c r="M7086" i="1" s="1"/>
  <c r="J21" i="8" l="1"/>
  <c r="J18" i="8"/>
  <c r="F7" i="4"/>
  <c r="G8" i="9" l="1"/>
  <c r="J2" i="1" l="1"/>
  <c r="K2" i="1" s="1"/>
  <c r="J3" i="1"/>
  <c r="K3" i="1" s="1"/>
  <c r="J4" i="1"/>
  <c r="K4" i="1" s="1"/>
  <c r="J5" i="1"/>
  <c r="K5" i="1" s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66" i="1"/>
  <c r="K166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93" i="1"/>
  <c r="K193" i="1" s="1"/>
  <c r="J194" i="1"/>
  <c r="K194" i="1" s="1"/>
  <c r="J195" i="1"/>
  <c r="K195" i="1" s="1"/>
  <c r="J196" i="1"/>
  <c r="K196" i="1" s="1"/>
  <c r="J197" i="1"/>
  <c r="K197" i="1" s="1"/>
  <c r="J198" i="1"/>
  <c r="K198" i="1" s="1"/>
  <c r="J199" i="1"/>
  <c r="K199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374" i="1"/>
  <c r="K374" i="1" s="1"/>
  <c r="J375" i="1"/>
  <c r="K375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07" i="1"/>
  <c r="K507" i="1" s="1"/>
  <c r="J508" i="1"/>
  <c r="K508" i="1" s="1"/>
  <c r="J509" i="1"/>
  <c r="K509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J601" i="1"/>
  <c r="K601" i="1" s="1"/>
  <c r="J602" i="1"/>
  <c r="K602" i="1" s="1"/>
  <c r="J603" i="1"/>
  <c r="K603" i="1" s="1"/>
  <c r="J604" i="1"/>
  <c r="K604" i="1" s="1"/>
  <c r="J605" i="1"/>
  <c r="K605" i="1" s="1"/>
  <c r="J606" i="1"/>
  <c r="K606" i="1" s="1"/>
  <c r="J607" i="1"/>
  <c r="K607" i="1" s="1"/>
  <c r="J608" i="1"/>
  <c r="K608" i="1" s="1"/>
  <c r="J609" i="1"/>
  <c r="K609" i="1" s="1"/>
  <c r="J610" i="1"/>
  <c r="K610" i="1" s="1"/>
  <c r="J611" i="1"/>
  <c r="K611" i="1" s="1"/>
  <c r="J612" i="1"/>
  <c r="K612" i="1" s="1"/>
  <c r="J613" i="1"/>
  <c r="K613" i="1" s="1"/>
  <c r="J614" i="1"/>
  <c r="K614" i="1" s="1"/>
  <c r="J615" i="1"/>
  <c r="K615" i="1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 s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 s="1"/>
  <c r="J642" i="1"/>
  <c r="K642" i="1" s="1"/>
  <c r="J643" i="1"/>
  <c r="K643" i="1" s="1"/>
  <c r="J644" i="1"/>
  <c r="K644" i="1" s="1"/>
  <c r="J645" i="1"/>
  <c r="K645" i="1" s="1"/>
  <c r="J646" i="1"/>
  <c r="K646" i="1" s="1"/>
  <c r="J647" i="1"/>
  <c r="K647" i="1" s="1"/>
  <c r="J648" i="1"/>
  <c r="K648" i="1" s="1"/>
  <c r="J649" i="1"/>
  <c r="K649" i="1" s="1"/>
  <c r="J650" i="1"/>
  <c r="K650" i="1" s="1"/>
  <c r="J651" i="1"/>
  <c r="K651" i="1" s="1"/>
  <c r="J652" i="1"/>
  <c r="K652" i="1" s="1"/>
  <c r="J653" i="1"/>
  <c r="K653" i="1" s="1"/>
  <c r="J654" i="1"/>
  <c r="K654" i="1" s="1"/>
  <c r="J655" i="1"/>
  <c r="K655" i="1" s="1"/>
  <c r="J656" i="1"/>
  <c r="K656" i="1" s="1"/>
  <c r="J657" i="1"/>
  <c r="K657" i="1" s="1"/>
  <c r="J658" i="1"/>
  <c r="K658" i="1" s="1"/>
  <c r="J659" i="1"/>
  <c r="K659" i="1" s="1"/>
  <c r="J660" i="1"/>
  <c r="K660" i="1" s="1"/>
  <c r="J661" i="1"/>
  <c r="K661" i="1" s="1"/>
  <c r="J662" i="1"/>
  <c r="K662" i="1" s="1"/>
  <c r="J663" i="1"/>
  <c r="K663" i="1" s="1"/>
  <c r="J664" i="1"/>
  <c r="K664" i="1" s="1"/>
  <c r="J665" i="1"/>
  <c r="K665" i="1" s="1"/>
  <c r="J666" i="1"/>
  <c r="K666" i="1" s="1"/>
  <c r="J667" i="1"/>
  <c r="K667" i="1" s="1"/>
  <c r="J668" i="1"/>
  <c r="K668" i="1" s="1"/>
  <c r="J669" i="1"/>
  <c r="K669" i="1" s="1"/>
  <c r="J670" i="1"/>
  <c r="K670" i="1" s="1"/>
  <c r="J671" i="1"/>
  <c r="K671" i="1" s="1"/>
  <c r="J672" i="1"/>
  <c r="K672" i="1" s="1"/>
  <c r="J673" i="1"/>
  <c r="K673" i="1" s="1"/>
  <c r="J674" i="1"/>
  <c r="K674" i="1" s="1"/>
  <c r="J675" i="1"/>
  <c r="K675" i="1" s="1"/>
  <c r="J676" i="1"/>
  <c r="K676" i="1" s="1"/>
  <c r="J677" i="1"/>
  <c r="K677" i="1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 s="1"/>
  <c r="J684" i="1"/>
  <c r="K684" i="1" s="1"/>
  <c r="J685" i="1"/>
  <c r="K685" i="1" s="1"/>
  <c r="J686" i="1"/>
  <c r="K686" i="1" s="1"/>
  <c r="J687" i="1"/>
  <c r="K687" i="1" s="1"/>
  <c r="J688" i="1"/>
  <c r="K688" i="1" s="1"/>
  <c r="J689" i="1"/>
  <c r="K689" i="1" s="1"/>
  <c r="J690" i="1"/>
  <c r="K690" i="1" s="1"/>
  <c r="J691" i="1"/>
  <c r="K691" i="1" s="1"/>
  <c r="J692" i="1"/>
  <c r="K692" i="1" s="1"/>
  <c r="J693" i="1"/>
  <c r="K693" i="1" s="1"/>
  <c r="J694" i="1"/>
  <c r="K694" i="1" s="1"/>
  <c r="J695" i="1"/>
  <c r="K695" i="1" s="1"/>
  <c r="J696" i="1"/>
  <c r="K696" i="1" s="1"/>
  <c r="J697" i="1"/>
  <c r="K697" i="1" s="1"/>
  <c r="J698" i="1"/>
  <c r="K698" i="1" s="1"/>
  <c r="J699" i="1"/>
  <c r="K699" i="1" s="1"/>
  <c r="J700" i="1"/>
  <c r="K700" i="1" s="1"/>
  <c r="J701" i="1"/>
  <c r="K701" i="1" s="1"/>
  <c r="J702" i="1"/>
  <c r="K702" i="1" s="1"/>
  <c r="J703" i="1"/>
  <c r="K703" i="1" s="1"/>
  <c r="J704" i="1"/>
  <c r="K704" i="1" s="1"/>
  <c r="J705" i="1"/>
  <c r="K705" i="1" s="1"/>
  <c r="J706" i="1"/>
  <c r="K706" i="1" s="1"/>
  <c r="J707" i="1"/>
  <c r="K707" i="1" s="1"/>
  <c r="J708" i="1"/>
  <c r="K708" i="1" s="1"/>
  <c r="J709" i="1"/>
  <c r="K709" i="1" s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J723" i="1"/>
  <c r="K723" i="1" s="1"/>
  <c r="J724" i="1"/>
  <c r="K724" i="1" s="1"/>
  <c r="J725" i="1"/>
  <c r="K725" i="1" s="1"/>
  <c r="J726" i="1"/>
  <c r="K726" i="1" s="1"/>
  <c r="J727" i="1"/>
  <c r="K727" i="1" s="1"/>
  <c r="J728" i="1"/>
  <c r="K728" i="1" s="1"/>
  <c r="J729" i="1"/>
  <c r="K729" i="1" s="1"/>
  <c r="J730" i="1"/>
  <c r="K730" i="1" s="1"/>
  <c r="J731" i="1"/>
  <c r="K731" i="1" s="1"/>
  <c r="J732" i="1"/>
  <c r="K732" i="1" s="1"/>
  <c r="J733" i="1"/>
  <c r="K733" i="1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 s="1"/>
  <c r="J742" i="1"/>
  <c r="K742" i="1" s="1"/>
  <c r="J743" i="1"/>
  <c r="K743" i="1" s="1"/>
  <c r="J744" i="1"/>
  <c r="K744" i="1" s="1"/>
  <c r="J745" i="1"/>
  <c r="K745" i="1" s="1"/>
  <c r="J746" i="1"/>
  <c r="K746" i="1" s="1"/>
  <c r="J747" i="1"/>
  <c r="K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 s="1"/>
  <c r="J758" i="1"/>
  <c r="K758" i="1" s="1"/>
  <c r="J759" i="1"/>
  <c r="K759" i="1" s="1"/>
  <c r="J760" i="1"/>
  <c r="K760" i="1" s="1"/>
  <c r="J761" i="1"/>
  <c r="K761" i="1" s="1"/>
  <c r="J762" i="1"/>
  <c r="K762" i="1" s="1"/>
  <c r="J763" i="1"/>
  <c r="K763" i="1" s="1"/>
  <c r="J764" i="1"/>
  <c r="K764" i="1" s="1"/>
  <c r="J765" i="1"/>
  <c r="K765" i="1" s="1"/>
  <c r="J766" i="1"/>
  <c r="K766" i="1" s="1"/>
  <c r="J767" i="1"/>
  <c r="K767" i="1" s="1"/>
  <c r="J768" i="1"/>
  <c r="K768" i="1" s="1"/>
  <c r="J769" i="1"/>
  <c r="K769" i="1" s="1"/>
  <c r="J770" i="1"/>
  <c r="K770" i="1" s="1"/>
  <c r="J771" i="1"/>
  <c r="K771" i="1" s="1"/>
  <c r="J772" i="1"/>
  <c r="K772" i="1" s="1"/>
  <c r="J773" i="1"/>
  <c r="K773" i="1" s="1"/>
  <c r="J774" i="1"/>
  <c r="K774" i="1" s="1"/>
  <c r="J775" i="1"/>
  <c r="K775" i="1" s="1"/>
  <c r="J776" i="1"/>
  <c r="K776" i="1" s="1"/>
  <c r="J777" i="1"/>
  <c r="K777" i="1" s="1"/>
  <c r="J778" i="1"/>
  <c r="K778" i="1" s="1"/>
  <c r="J779" i="1"/>
  <c r="K779" i="1" s="1"/>
  <c r="J780" i="1"/>
  <c r="K780" i="1" s="1"/>
  <c r="J781" i="1"/>
  <c r="K781" i="1" s="1"/>
  <c r="J782" i="1"/>
  <c r="K782" i="1" s="1"/>
  <c r="J783" i="1"/>
  <c r="K783" i="1" s="1"/>
  <c r="J784" i="1"/>
  <c r="K784" i="1" s="1"/>
  <c r="J785" i="1"/>
  <c r="K785" i="1" s="1"/>
  <c r="J786" i="1"/>
  <c r="K786" i="1" s="1"/>
  <c r="J787" i="1"/>
  <c r="K787" i="1" s="1"/>
  <c r="J788" i="1"/>
  <c r="K788" i="1" s="1"/>
  <c r="J789" i="1"/>
  <c r="K789" i="1" s="1"/>
  <c r="J790" i="1"/>
  <c r="K790" i="1" s="1"/>
  <c r="J791" i="1"/>
  <c r="K791" i="1" s="1"/>
  <c r="J792" i="1"/>
  <c r="K792" i="1" s="1"/>
  <c r="J793" i="1"/>
  <c r="K793" i="1" s="1"/>
  <c r="J794" i="1"/>
  <c r="K794" i="1" s="1"/>
  <c r="J795" i="1"/>
  <c r="K795" i="1" s="1"/>
  <c r="J796" i="1"/>
  <c r="K796" i="1" s="1"/>
  <c r="J797" i="1"/>
  <c r="K797" i="1" s="1"/>
  <c r="J798" i="1"/>
  <c r="K798" i="1" s="1"/>
  <c r="J799" i="1"/>
  <c r="K799" i="1" s="1"/>
  <c r="J800" i="1"/>
  <c r="K800" i="1" s="1"/>
  <c r="J801" i="1"/>
  <c r="K801" i="1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 s="1"/>
  <c r="J814" i="1"/>
  <c r="K814" i="1" s="1"/>
  <c r="J815" i="1"/>
  <c r="K815" i="1" s="1"/>
  <c r="J816" i="1"/>
  <c r="K816" i="1" s="1"/>
  <c r="J817" i="1"/>
  <c r="K817" i="1" s="1"/>
  <c r="J818" i="1"/>
  <c r="K818" i="1" s="1"/>
  <c r="J819" i="1"/>
  <c r="K819" i="1" s="1"/>
  <c r="J820" i="1"/>
  <c r="K820" i="1" s="1"/>
  <c r="J821" i="1"/>
  <c r="K821" i="1" s="1"/>
  <c r="J822" i="1"/>
  <c r="K822" i="1" s="1"/>
  <c r="J823" i="1"/>
  <c r="K823" i="1" s="1"/>
  <c r="J824" i="1"/>
  <c r="K824" i="1" s="1"/>
  <c r="J825" i="1"/>
  <c r="K825" i="1" s="1"/>
  <c r="J826" i="1"/>
  <c r="K826" i="1" s="1"/>
  <c r="J827" i="1"/>
  <c r="K827" i="1" s="1"/>
  <c r="J828" i="1"/>
  <c r="K828" i="1" s="1"/>
  <c r="J829" i="1"/>
  <c r="K829" i="1" s="1"/>
  <c r="J830" i="1"/>
  <c r="K830" i="1" s="1"/>
  <c r="J831" i="1"/>
  <c r="K831" i="1" s="1"/>
  <c r="J832" i="1"/>
  <c r="K832" i="1" s="1"/>
  <c r="J833" i="1"/>
  <c r="K833" i="1" s="1"/>
  <c r="J834" i="1"/>
  <c r="K834" i="1" s="1"/>
  <c r="J835" i="1"/>
  <c r="K835" i="1" s="1"/>
  <c r="J836" i="1"/>
  <c r="K836" i="1" s="1"/>
  <c r="J837" i="1"/>
  <c r="K837" i="1" s="1"/>
  <c r="J838" i="1"/>
  <c r="K838" i="1" s="1"/>
  <c r="J839" i="1"/>
  <c r="K839" i="1" s="1"/>
  <c r="J840" i="1"/>
  <c r="K840" i="1" s="1"/>
  <c r="J841" i="1"/>
  <c r="K841" i="1" s="1"/>
  <c r="J842" i="1"/>
  <c r="K842" i="1" s="1"/>
  <c r="J843" i="1"/>
  <c r="K843" i="1" s="1"/>
  <c r="J844" i="1"/>
  <c r="K844" i="1" s="1"/>
  <c r="J845" i="1"/>
  <c r="K845" i="1" s="1"/>
  <c r="J846" i="1"/>
  <c r="K846" i="1" s="1"/>
  <c r="J847" i="1"/>
  <c r="K847" i="1" s="1"/>
  <c r="J848" i="1"/>
  <c r="K848" i="1" s="1"/>
  <c r="J849" i="1"/>
  <c r="K849" i="1" s="1"/>
  <c r="J850" i="1"/>
  <c r="K850" i="1" s="1"/>
  <c r="J851" i="1"/>
  <c r="K851" i="1" s="1"/>
  <c r="J852" i="1"/>
  <c r="K852" i="1" s="1"/>
  <c r="J853" i="1"/>
  <c r="K853" i="1" s="1"/>
  <c r="J854" i="1"/>
  <c r="K854" i="1" s="1"/>
  <c r="J855" i="1"/>
  <c r="K855" i="1" s="1"/>
  <c r="J856" i="1"/>
  <c r="K856" i="1" s="1"/>
  <c r="J857" i="1"/>
  <c r="K857" i="1" s="1"/>
  <c r="J858" i="1"/>
  <c r="K858" i="1" s="1"/>
  <c r="J859" i="1"/>
  <c r="K859" i="1" s="1"/>
  <c r="J860" i="1"/>
  <c r="K860" i="1" s="1"/>
  <c r="J861" i="1"/>
  <c r="K861" i="1" s="1"/>
  <c r="J862" i="1"/>
  <c r="K862" i="1" s="1"/>
  <c r="J863" i="1"/>
  <c r="K863" i="1" s="1"/>
  <c r="J864" i="1"/>
  <c r="K864" i="1" s="1"/>
  <c r="J865" i="1"/>
  <c r="K865" i="1" s="1"/>
  <c r="J866" i="1"/>
  <c r="K866" i="1" s="1"/>
  <c r="J867" i="1"/>
  <c r="K867" i="1" s="1"/>
  <c r="J868" i="1"/>
  <c r="K868" i="1" s="1"/>
  <c r="J869" i="1"/>
  <c r="K869" i="1" s="1"/>
  <c r="J870" i="1"/>
  <c r="K870" i="1" s="1"/>
  <c r="J871" i="1"/>
  <c r="K871" i="1" s="1"/>
  <c r="J872" i="1"/>
  <c r="K872" i="1" s="1"/>
  <c r="J873" i="1"/>
  <c r="K873" i="1" s="1"/>
  <c r="J874" i="1"/>
  <c r="K874" i="1" s="1"/>
  <c r="J875" i="1"/>
  <c r="K875" i="1" s="1"/>
  <c r="J876" i="1"/>
  <c r="K876" i="1" s="1"/>
  <c r="J877" i="1"/>
  <c r="K877" i="1" s="1"/>
  <c r="J878" i="1"/>
  <c r="K878" i="1" s="1"/>
  <c r="J879" i="1"/>
  <c r="K879" i="1" s="1"/>
  <c r="J880" i="1"/>
  <c r="K880" i="1" s="1"/>
  <c r="J881" i="1"/>
  <c r="K881" i="1" s="1"/>
  <c r="J882" i="1"/>
  <c r="K882" i="1" s="1"/>
  <c r="J883" i="1"/>
  <c r="K883" i="1" s="1"/>
  <c r="J884" i="1"/>
  <c r="K884" i="1" s="1"/>
  <c r="J885" i="1"/>
  <c r="K885" i="1" s="1"/>
  <c r="J886" i="1"/>
  <c r="K886" i="1" s="1"/>
  <c r="J887" i="1"/>
  <c r="K887" i="1" s="1"/>
  <c r="J888" i="1"/>
  <c r="K888" i="1" s="1"/>
  <c r="J889" i="1"/>
  <c r="K889" i="1" s="1"/>
  <c r="J890" i="1"/>
  <c r="K890" i="1" s="1"/>
  <c r="J891" i="1"/>
  <c r="K891" i="1" s="1"/>
  <c r="J892" i="1"/>
  <c r="K892" i="1" s="1"/>
  <c r="J893" i="1"/>
  <c r="K893" i="1" s="1"/>
  <c r="J894" i="1"/>
  <c r="K894" i="1" s="1"/>
  <c r="J895" i="1"/>
  <c r="K895" i="1" s="1"/>
  <c r="J896" i="1"/>
  <c r="K896" i="1" s="1"/>
  <c r="J897" i="1"/>
  <c r="K897" i="1" s="1"/>
  <c r="J898" i="1"/>
  <c r="K898" i="1" s="1"/>
  <c r="J899" i="1"/>
  <c r="K899" i="1" s="1"/>
  <c r="J900" i="1"/>
  <c r="K900" i="1" s="1"/>
  <c r="J901" i="1"/>
  <c r="K901" i="1" s="1"/>
  <c r="J902" i="1"/>
  <c r="K902" i="1" s="1"/>
  <c r="J903" i="1"/>
  <c r="K903" i="1" s="1"/>
  <c r="J904" i="1"/>
  <c r="K904" i="1" s="1"/>
  <c r="J905" i="1"/>
  <c r="K905" i="1" s="1"/>
  <c r="J906" i="1"/>
  <c r="K906" i="1" s="1"/>
  <c r="J907" i="1"/>
  <c r="K907" i="1" s="1"/>
  <c r="J908" i="1"/>
  <c r="K908" i="1" s="1"/>
  <c r="J909" i="1"/>
  <c r="K909" i="1" s="1"/>
  <c r="J910" i="1"/>
  <c r="K910" i="1" s="1"/>
  <c r="J911" i="1"/>
  <c r="K911" i="1" s="1"/>
  <c r="J912" i="1"/>
  <c r="K912" i="1" s="1"/>
  <c r="J913" i="1"/>
  <c r="K913" i="1" s="1"/>
  <c r="J914" i="1"/>
  <c r="K914" i="1" s="1"/>
  <c r="J915" i="1"/>
  <c r="K915" i="1" s="1"/>
  <c r="J916" i="1"/>
  <c r="K916" i="1" s="1"/>
  <c r="J917" i="1"/>
  <c r="K917" i="1" s="1"/>
  <c r="J918" i="1"/>
  <c r="K918" i="1" s="1"/>
  <c r="J919" i="1"/>
  <c r="K919" i="1" s="1"/>
  <c r="J920" i="1"/>
  <c r="K920" i="1" s="1"/>
  <c r="J921" i="1"/>
  <c r="K921" i="1" s="1"/>
  <c r="J922" i="1"/>
  <c r="K922" i="1" s="1"/>
  <c r="J923" i="1"/>
  <c r="K923" i="1" s="1"/>
  <c r="J924" i="1"/>
  <c r="K924" i="1" s="1"/>
  <c r="J925" i="1"/>
  <c r="K925" i="1" s="1"/>
  <c r="J926" i="1"/>
  <c r="K926" i="1" s="1"/>
  <c r="J927" i="1"/>
  <c r="K927" i="1" s="1"/>
  <c r="J928" i="1"/>
  <c r="K928" i="1" s="1"/>
  <c r="J929" i="1"/>
  <c r="K929" i="1" s="1"/>
  <c r="J930" i="1"/>
  <c r="K930" i="1" s="1"/>
  <c r="J931" i="1"/>
  <c r="K931" i="1" s="1"/>
  <c r="J932" i="1"/>
  <c r="K932" i="1" s="1"/>
  <c r="J933" i="1"/>
  <c r="K933" i="1" s="1"/>
  <c r="J934" i="1"/>
  <c r="K934" i="1" s="1"/>
  <c r="J935" i="1"/>
  <c r="K935" i="1" s="1"/>
  <c r="J936" i="1"/>
  <c r="K936" i="1" s="1"/>
  <c r="J937" i="1"/>
  <c r="K937" i="1" s="1"/>
  <c r="J938" i="1"/>
  <c r="K938" i="1" s="1"/>
  <c r="J939" i="1"/>
  <c r="K939" i="1" s="1"/>
  <c r="J940" i="1"/>
  <c r="K940" i="1" s="1"/>
  <c r="J941" i="1"/>
  <c r="K941" i="1" s="1"/>
  <c r="J942" i="1"/>
  <c r="K942" i="1" s="1"/>
  <c r="J943" i="1"/>
  <c r="K943" i="1" s="1"/>
  <c r="J944" i="1"/>
  <c r="K944" i="1" s="1"/>
  <c r="J945" i="1"/>
  <c r="K945" i="1" s="1"/>
  <c r="J946" i="1"/>
  <c r="K946" i="1" s="1"/>
  <c r="J947" i="1"/>
  <c r="K947" i="1" s="1"/>
  <c r="J948" i="1"/>
  <c r="K948" i="1" s="1"/>
  <c r="J949" i="1"/>
  <c r="K949" i="1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J958" i="1"/>
  <c r="K958" i="1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J967" i="1"/>
  <c r="K967" i="1" s="1"/>
  <c r="J968" i="1"/>
  <c r="K968" i="1" s="1"/>
  <c r="J969" i="1"/>
  <c r="K969" i="1" s="1"/>
  <c r="J970" i="1"/>
  <c r="K970" i="1" s="1"/>
  <c r="J971" i="1"/>
  <c r="K971" i="1" s="1"/>
  <c r="J972" i="1"/>
  <c r="K972" i="1" s="1"/>
  <c r="J973" i="1"/>
  <c r="K973" i="1" s="1"/>
  <c r="J974" i="1"/>
  <c r="K974" i="1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002" i="1"/>
  <c r="K1002" i="1" s="1"/>
  <c r="J1003" i="1"/>
  <c r="K1003" i="1" s="1"/>
  <c r="J1004" i="1"/>
  <c r="K100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J1134" i="1"/>
  <c r="K1134" i="1" s="1"/>
  <c r="J1135" i="1"/>
  <c r="K1135" i="1" s="1"/>
  <c r="J1136" i="1"/>
  <c r="K1136" i="1" s="1"/>
  <c r="J1137" i="1"/>
  <c r="K1137" i="1" s="1"/>
  <c r="J1138" i="1"/>
  <c r="K1138" i="1" s="1"/>
  <c r="J1139" i="1"/>
  <c r="K1139" i="1" s="1"/>
  <c r="J1140" i="1"/>
  <c r="K1140" i="1" s="1"/>
  <c r="J1141" i="1"/>
  <c r="K1141" i="1" s="1"/>
  <c r="J1142" i="1"/>
  <c r="K1142" i="1" s="1"/>
  <c r="J1143" i="1"/>
  <c r="K1143" i="1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J1150" i="1"/>
  <c r="K1150" i="1" s="1"/>
  <c r="J1151" i="1"/>
  <c r="K1151" i="1" s="1"/>
  <c r="J1152" i="1"/>
  <c r="K1152" i="1" s="1"/>
  <c r="J1153" i="1"/>
  <c r="K1153" i="1" s="1"/>
  <c r="J1154" i="1"/>
  <c r="K1154" i="1" s="1"/>
  <c r="J1155" i="1"/>
  <c r="K1155" i="1" s="1"/>
  <c r="J1156" i="1"/>
  <c r="K1156" i="1" s="1"/>
  <c r="J1157" i="1"/>
  <c r="K1157" i="1" s="1"/>
  <c r="J1158" i="1"/>
  <c r="K1158" i="1" s="1"/>
  <c r="J1159" i="1"/>
  <c r="K1159" i="1" s="1"/>
  <c r="J1160" i="1"/>
  <c r="K1160" i="1" s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J1167" i="1"/>
  <c r="K1167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1173" i="1"/>
  <c r="K1173" i="1" s="1"/>
  <c r="J1174" i="1"/>
  <c r="K1174" i="1" s="1"/>
  <c r="J1175" i="1"/>
  <c r="K1175" i="1" s="1"/>
  <c r="J1176" i="1"/>
  <c r="K1176" i="1" s="1"/>
  <c r="J1177" i="1"/>
  <c r="K1177" i="1" s="1"/>
  <c r="J1178" i="1"/>
  <c r="K1178" i="1" s="1"/>
  <c r="J1179" i="1"/>
  <c r="K1179" i="1" s="1"/>
  <c r="J1180" i="1"/>
  <c r="K1180" i="1" s="1"/>
  <c r="J1181" i="1"/>
  <c r="K1181" i="1" s="1"/>
  <c r="J1182" i="1"/>
  <c r="K1182" i="1" s="1"/>
  <c r="J1183" i="1"/>
  <c r="K1183" i="1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J1190" i="1"/>
  <c r="K1190" i="1" s="1"/>
  <c r="J1191" i="1"/>
  <c r="K1191" i="1" s="1"/>
  <c r="J1192" i="1"/>
  <c r="K1192" i="1" s="1"/>
  <c r="J1193" i="1"/>
  <c r="K1193" i="1" s="1"/>
  <c r="J1194" i="1"/>
  <c r="K1194" i="1" s="1"/>
  <c r="J1195" i="1"/>
  <c r="K1195" i="1" s="1"/>
  <c r="J1196" i="1"/>
  <c r="K1196" i="1" s="1"/>
  <c r="J1197" i="1"/>
  <c r="K1197" i="1" s="1"/>
  <c r="J1198" i="1"/>
  <c r="K1198" i="1" s="1"/>
  <c r="J1199" i="1"/>
  <c r="K1199" i="1" s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J1208" i="1"/>
  <c r="K1208" i="1" s="1"/>
  <c r="J1209" i="1"/>
  <c r="K1209" i="1" s="1"/>
  <c r="J1210" i="1"/>
  <c r="K1210" i="1" s="1"/>
  <c r="J1211" i="1"/>
  <c r="K1211" i="1" s="1"/>
  <c r="J1212" i="1"/>
  <c r="K1212" i="1" s="1"/>
  <c r="J1213" i="1"/>
  <c r="K1213" i="1" s="1"/>
  <c r="J1214" i="1"/>
  <c r="K1214" i="1" s="1"/>
  <c r="J1215" i="1"/>
  <c r="K1215" i="1" s="1"/>
  <c r="J1216" i="1"/>
  <c r="K1216" i="1" s="1"/>
  <c r="J1217" i="1"/>
  <c r="K1217" i="1" s="1"/>
  <c r="J1218" i="1"/>
  <c r="K1218" i="1" s="1"/>
  <c r="J1219" i="1"/>
  <c r="K1219" i="1" s="1"/>
  <c r="J1220" i="1"/>
  <c r="K1220" i="1" s="1"/>
  <c r="J1221" i="1"/>
  <c r="K1221" i="1" s="1"/>
  <c r="J1222" i="1"/>
  <c r="K1222" i="1" s="1"/>
  <c r="J1223" i="1"/>
  <c r="K1223" i="1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J1230" i="1"/>
  <c r="K1230" i="1" s="1"/>
  <c r="J1231" i="1"/>
  <c r="K1231" i="1" s="1"/>
  <c r="J1232" i="1"/>
  <c r="K1232" i="1" s="1"/>
  <c r="J1233" i="1"/>
  <c r="K1233" i="1" s="1"/>
  <c r="J1234" i="1"/>
  <c r="K1234" i="1" s="1"/>
  <c r="J1235" i="1"/>
  <c r="K1235" i="1" s="1"/>
  <c r="J1236" i="1"/>
  <c r="K1236" i="1" s="1"/>
  <c r="J1237" i="1"/>
  <c r="K1237" i="1" s="1"/>
  <c r="J1238" i="1"/>
  <c r="K1238" i="1" s="1"/>
  <c r="J1239" i="1"/>
  <c r="K1239" i="1" s="1"/>
  <c r="J1240" i="1"/>
  <c r="K1240" i="1" s="1"/>
  <c r="J1241" i="1"/>
  <c r="K1241" i="1" s="1"/>
  <c r="J1242" i="1"/>
  <c r="K1242" i="1" s="1"/>
  <c r="J1243" i="1"/>
  <c r="K1243" i="1" s="1"/>
  <c r="J1244" i="1"/>
  <c r="K1244" i="1" s="1"/>
  <c r="J1245" i="1"/>
  <c r="K1245" i="1" s="1"/>
  <c r="J1246" i="1"/>
  <c r="K1246" i="1" s="1"/>
  <c r="J1247" i="1"/>
  <c r="K1247" i="1" s="1"/>
  <c r="J1248" i="1"/>
  <c r="K1248" i="1" s="1"/>
  <c r="J1249" i="1"/>
  <c r="K1249" i="1" s="1"/>
  <c r="J1250" i="1"/>
  <c r="K1250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J1258" i="1"/>
  <c r="K1258" i="1" s="1"/>
  <c r="J1259" i="1"/>
  <c r="K1259" i="1" s="1"/>
  <c r="J1260" i="1"/>
  <c r="K1260" i="1" s="1"/>
  <c r="J1261" i="1"/>
  <c r="K1261" i="1" s="1"/>
  <c r="J1262" i="1"/>
  <c r="K1262" i="1" s="1"/>
  <c r="J1263" i="1"/>
  <c r="K1263" i="1" s="1"/>
  <c r="J1264" i="1"/>
  <c r="K1264" i="1" s="1"/>
  <c r="J1265" i="1"/>
  <c r="K1265" i="1" s="1"/>
  <c r="J1266" i="1"/>
  <c r="K1266" i="1" s="1"/>
  <c r="J1267" i="1"/>
  <c r="K1267" i="1" s="1"/>
  <c r="J1268" i="1"/>
  <c r="K1268" i="1" s="1"/>
  <c r="J1269" i="1"/>
  <c r="K1269" i="1" s="1"/>
  <c r="J1270" i="1"/>
  <c r="K1270" i="1" s="1"/>
  <c r="J1271" i="1"/>
  <c r="K1271" i="1" s="1"/>
  <c r="J1272" i="1"/>
  <c r="K1272" i="1" s="1"/>
  <c r="J1273" i="1"/>
  <c r="K1273" i="1" s="1"/>
  <c r="J1274" i="1"/>
  <c r="K1274" i="1" s="1"/>
  <c r="J1275" i="1"/>
  <c r="K1275" i="1" s="1"/>
  <c r="J1276" i="1"/>
  <c r="K1276" i="1" s="1"/>
  <c r="J1277" i="1"/>
  <c r="K1277" i="1" s="1"/>
  <c r="J1278" i="1"/>
  <c r="K1278" i="1" s="1"/>
  <c r="J1279" i="1"/>
  <c r="K1279" i="1" s="1"/>
  <c r="J1280" i="1"/>
  <c r="K1280" i="1" s="1"/>
  <c r="J1281" i="1"/>
  <c r="K1281" i="1" s="1"/>
  <c r="J1282" i="1"/>
  <c r="K1282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J1290" i="1"/>
  <c r="K1290" i="1" s="1"/>
  <c r="J1291" i="1"/>
  <c r="K1291" i="1" s="1"/>
  <c r="J1292" i="1"/>
  <c r="K1292" i="1" s="1"/>
  <c r="J1293" i="1"/>
  <c r="K1293" i="1" s="1"/>
  <c r="J1294" i="1"/>
  <c r="K1294" i="1" s="1"/>
  <c r="J1295" i="1"/>
  <c r="K1295" i="1" s="1"/>
  <c r="J1296" i="1"/>
  <c r="K1296" i="1" s="1"/>
  <c r="J1297" i="1"/>
  <c r="K1297" i="1" s="1"/>
  <c r="J1298" i="1"/>
  <c r="K1298" i="1" s="1"/>
  <c r="J1299" i="1"/>
  <c r="K1299" i="1" s="1"/>
  <c r="J1300" i="1"/>
  <c r="K1300" i="1" s="1"/>
  <c r="J1301" i="1"/>
  <c r="K1301" i="1" s="1"/>
  <c r="J1302" i="1"/>
  <c r="K1302" i="1" s="1"/>
  <c r="J1303" i="1"/>
  <c r="K1303" i="1" s="1"/>
  <c r="J1304" i="1"/>
  <c r="K1304" i="1" s="1"/>
  <c r="J1305" i="1"/>
  <c r="K1305" i="1" s="1"/>
  <c r="J1306" i="1"/>
  <c r="K1306" i="1" s="1"/>
  <c r="J1307" i="1"/>
  <c r="K1307" i="1" s="1"/>
  <c r="J1308" i="1"/>
  <c r="K1308" i="1" s="1"/>
  <c r="J1309" i="1"/>
  <c r="K1309" i="1" s="1"/>
  <c r="J1310" i="1"/>
  <c r="K1310" i="1" s="1"/>
  <c r="J1311" i="1"/>
  <c r="K1311" i="1" s="1"/>
  <c r="J1312" i="1"/>
  <c r="K1312" i="1" s="1"/>
  <c r="J1313" i="1"/>
  <c r="K1313" i="1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J1322" i="1"/>
  <c r="K1322" i="1" s="1"/>
  <c r="J1323" i="1"/>
  <c r="K1323" i="1" s="1"/>
  <c r="J1324" i="1"/>
  <c r="K1324" i="1" s="1"/>
  <c r="J1325" i="1"/>
  <c r="K1325" i="1" s="1"/>
  <c r="J1326" i="1"/>
  <c r="K1326" i="1" s="1"/>
  <c r="J1327" i="1"/>
  <c r="K1327" i="1" s="1"/>
  <c r="J1328" i="1"/>
  <c r="K1328" i="1" s="1"/>
  <c r="J1329" i="1"/>
  <c r="K1329" i="1" s="1"/>
  <c r="J1330" i="1"/>
  <c r="K1330" i="1" s="1"/>
  <c r="J1331" i="1"/>
  <c r="K1331" i="1" s="1"/>
  <c r="J1332" i="1"/>
  <c r="K1332" i="1" s="1"/>
  <c r="J1333" i="1"/>
  <c r="K1333" i="1" s="1"/>
  <c r="J1334" i="1"/>
  <c r="K1334" i="1" s="1"/>
  <c r="J1335" i="1"/>
  <c r="K1335" i="1" s="1"/>
  <c r="J1336" i="1"/>
  <c r="K1336" i="1" s="1"/>
  <c r="J1337" i="1"/>
  <c r="K1337" i="1" s="1"/>
  <c r="J1338" i="1"/>
  <c r="K1338" i="1" s="1"/>
  <c r="J1339" i="1"/>
  <c r="K1339" i="1" s="1"/>
  <c r="J1340" i="1"/>
  <c r="K1340" i="1" s="1"/>
  <c r="J1341" i="1"/>
  <c r="K1341" i="1" s="1"/>
  <c r="J1342" i="1"/>
  <c r="K1342" i="1" s="1"/>
  <c r="J1343" i="1"/>
  <c r="K1343" i="1" s="1"/>
  <c r="J1344" i="1"/>
  <c r="K1344" i="1" s="1"/>
  <c r="J1345" i="1"/>
  <c r="K1345" i="1" s="1"/>
  <c r="J1346" i="1"/>
  <c r="K1346" i="1" s="1"/>
  <c r="J1347" i="1"/>
  <c r="K1347" i="1" s="1"/>
  <c r="J1348" i="1"/>
  <c r="K1348" i="1" s="1"/>
  <c r="J1349" i="1"/>
  <c r="K1349" i="1" s="1"/>
  <c r="J1350" i="1"/>
  <c r="K1350" i="1" s="1"/>
  <c r="J1351" i="1"/>
  <c r="K1351" i="1" s="1"/>
  <c r="J1352" i="1"/>
  <c r="K1352" i="1" s="1"/>
  <c r="J1353" i="1"/>
  <c r="K1353" i="1" s="1"/>
  <c r="J1354" i="1"/>
  <c r="K1354" i="1" s="1"/>
  <c r="J1355" i="1"/>
  <c r="K1355" i="1" s="1"/>
  <c r="J1356" i="1"/>
  <c r="K1356" i="1" s="1"/>
  <c r="J1357" i="1"/>
  <c r="K1357" i="1" s="1"/>
  <c r="J1358" i="1"/>
  <c r="K1358" i="1" s="1"/>
  <c r="J1359" i="1"/>
  <c r="K1359" i="1" s="1"/>
  <c r="J1360" i="1"/>
  <c r="K1360" i="1" s="1"/>
  <c r="J1361" i="1"/>
  <c r="K1361" i="1" s="1"/>
  <c r="J1362" i="1"/>
  <c r="K1362" i="1" s="1"/>
  <c r="J1363" i="1"/>
  <c r="K1363" i="1" s="1"/>
  <c r="J1364" i="1"/>
  <c r="K1364" i="1" s="1"/>
  <c r="J1365" i="1"/>
  <c r="K1365" i="1" s="1"/>
  <c r="J1366" i="1"/>
  <c r="K1366" i="1" s="1"/>
  <c r="J1367" i="1"/>
  <c r="K1367" i="1" s="1"/>
  <c r="J1368" i="1"/>
  <c r="K1368" i="1" s="1"/>
  <c r="J1369" i="1"/>
  <c r="K1369" i="1" s="1"/>
  <c r="J1370" i="1"/>
  <c r="K1370" i="1" s="1"/>
  <c r="J1371" i="1"/>
  <c r="K1371" i="1" s="1"/>
  <c r="J1372" i="1"/>
  <c r="K1372" i="1" s="1"/>
  <c r="J1373" i="1"/>
  <c r="K1373" i="1" s="1"/>
  <c r="J1374" i="1"/>
  <c r="K1374" i="1" s="1"/>
  <c r="J1375" i="1"/>
  <c r="K1375" i="1" s="1"/>
  <c r="J1376" i="1"/>
  <c r="K1376" i="1" s="1"/>
  <c r="J1377" i="1"/>
  <c r="K1377" i="1" s="1"/>
  <c r="J1378" i="1"/>
  <c r="K1378" i="1" s="1"/>
  <c r="J1379" i="1"/>
  <c r="K1379" i="1" s="1"/>
  <c r="J1380" i="1"/>
  <c r="K1380" i="1" s="1"/>
  <c r="J1381" i="1"/>
  <c r="K1381" i="1" s="1"/>
  <c r="J1382" i="1"/>
  <c r="K1382" i="1" s="1"/>
  <c r="J1383" i="1"/>
  <c r="K1383" i="1" s="1"/>
  <c r="J1384" i="1"/>
  <c r="K1384" i="1" s="1"/>
  <c r="J1385" i="1"/>
  <c r="K1385" i="1" s="1"/>
  <c r="J1386" i="1"/>
  <c r="K1386" i="1" s="1"/>
  <c r="J1387" i="1"/>
  <c r="K1387" i="1" s="1"/>
  <c r="J1388" i="1"/>
  <c r="K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J1394" i="1"/>
  <c r="K1394" i="1" s="1"/>
  <c r="J1395" i="1"/>
  <c r="K1395" i="1" s="1"/>
  <c r="J1396" i="1"/>
  <c r="K1396" i="1" s="1"/>
  <c r="J1397" i="1"/>
  <c r="K1397" i="1" s="1"/>
  <c r="J1398" i="1"/>
  <c r="K1398" i="1" s="1"/>
  <c r="J1399" i="1"/>
  <c r="K1399" i="1" s="1"/>
  <c r="J1400" i="1"/>
  <c r="K1400" i="1" s="1"/>
  <c r="J1401" i="1"/>
  <c r="K1401" i="1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J1410" i="1"/>
  <c r="K1410" i="1" s="1"/>
  <c r="J1411" i="1"/>
  <c r="K1411" i="1" s="1"/>
  <c r="J1412" i="1"/>
  <c r="K1412" i="1" s="1"/>
  <c r="J1413" i="1"/>
  <c r="K1413" i="1" s="1"/>
  <c r="J1414" i="1"/>
  <c r="K1414" i="1" s="1"/>
  <c r="J1415" i="1"/>
  <c r="K1415" i="1" s="1"/>
  <c r="J1416" i="1"/>
  <c r="K1416" i="1" s="1"/>
  <c r="J1417" i="1"/>
  <c r="K1417" i="1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J1426" i="1"/>
  <c r="K1426" i="1" s="1"/>
  <c r="J1427" i="1"/>
  <c r="K1427" i="1" s="1"/>
  <c r="J1428" i="1"/>
  <c r="K1428" i="1" s="1"/>
  <c r="J1429" i="1"/>
  <c r="K1429" i="1" s="1"/>
  <c r="J1430" i="1"/>
  <c r="K1430" i="1" s="1"/>
  <c r="J1431" i="1"/>
  <c r="K1431" i="1" s="1"/>
  <c r="J1432" i="1"/>
  <c r="K1432" i="1" s="1"/>
  <c r="J1433" i="1"/>
  <c r="K1433" i="1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J1442" i="1"/>
  <c r="K1442" i="1" s="1"/>
  <c r="J1443" i="1"/>
  <c r="K1443" i="1" s="1"/>
  <c r="J1444" i="1"/>
  <c r="K1444" i="1" s="1"/>
  <c r="J1445" i="1"/>
  <c r="K1445" i="1" s="1"/>
  <c r="J1446" i="1"/>
  <c r="K1446" i="1" s="1"/>
  <c r="J1447" i="1"/>
  <c r="K1447" i="1" s="1"/>
  <c r="J1448" i="1"/>
  <c r="K1448" i="1" s="1"/>
  <c r="J1449" i="1"/>
  <c r="K1449" i="1" s="1"/>
  <c r="J1450" i="1"/>
  <c r="K1450" i="1" s="1"/>
  <c r="J1451" i="1"/>
  <c r="K1451" i="1" s="1"/>
  <c r="J1452" i="1"/>
  <c r="K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474" i="1"/>
  <c r="K1474" i="1" s="1"/>
  <c r="J1475" i="1"/>
  <c r="K1475" i="1" s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 s="1"/>
  <c r="J1482" i="1"/>
  <c r="K1482" i="1" s="1"/>
  <c r="J1483" i="1"/>
  <c r="K1483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 s="1"/>
  <c r="J1493" i="1"/>
  <c r="K1493" i="1" s="1"/>
  <c r="J1494" i="1"/>
  <c r="K1494" i="1" s="1"/>
  <c r="J1495" i="1"/>
  <c r="K1495" i="1" s="1"/>
  <c r="J1496" i="1"/>
  <c r="K1496" i="1" s="1"/>
  <c r="J1497" i="1"/>
  <c r="K1497" i="1" s="1"/>
  <c r="J1498" i="1"/>
  <c r="K1498" i="1" s="1"/>
  <c r="J1499" i="1"/>
  <c r="K1499" i="1" s="1"/>
  <c r="J1500" i="1"/>
  <c r="K1500" i="1" s="1"/>
  <c r="J1501" i="1"/>
  <c r="K1501" i="1" s="1"/>
  <c r="J1502" i="1"/>
  <c r="K1502" i="1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J1510" i="1"/>
  <c r="K1510" i="1" s="1"/>
  <c r="J1511" i="1"/>
  <c r="K1511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J1517" i="1"/>
  <c r="K1517" i="1" s="1"/>
  <c r="J1518" i="1"/>
  <c r="K1518" i="1" s="1"/>
  <c r="J1519" i="1"/>
  <c r="K1519" i="1" s="1"/>
  <c r="J1520" i="1"/>
  <c r="K1520" i="1" s="1"/>
  <c r="J1521" i="1"/>
  <c r="K1521" i="1" s="1"/>
  <c r="J1522" i="1"/>
  <c r="K1522" i="1" s="1"/>
  <c r="J1523" i="1"/>
  <c r="K1523" i="1" s="1"/>
  <c r="J1524" i="1"/>
  <c r="K1524" i="1" s="1"/>
  <c r="J1525" i="1"/>
  <c r="K1525" i="1" s="1"/>
  <c r="J1526" i="1"/>
  <c r="K1526" i="1" s="1"/>
  <c r="J1527" i="1"/>
  <c r="K1527" i="1" s="1"/>
  <c r="J1528" i="1"/>
  <c r="K1528" i="1" s="1"/>
  <c r="J1529" i="1"/>
  <c r="K1529" i="1" s="1"/>
  <c r="J1530" i="1"/>
  <c r="K1530" i="1" s="1"/>
  <c r="J1531" i="1"/>
  <c r="K1531" i="1" s="1"/>
  <c r="J1532" i="1"/>
  <c r="K1532" i="1" s="1"/>
  <c r="J1533" i="1"/>
  <c r="K1533" i="1" s="1"/>
  <c r="J1534" i="1"/>
  <c r="K1534" i="1" s="1"/>
  <c r="J1535" i="1"/>
  <c r="K1535" i="1" s="1"/>
  <c r="J1536" i="1"/>
  <c r="K1536" i="1" s="1"/>
  <c r="J1537" i="1"/>
  <c r="K1537" i="1" s="1"/>
  <c r="J1538" i="1"/>
  <c r="K1538" i="1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 s="1"/>
  <c r="J1547" i="1"/>
  <c r="K1547" i="1" s="1"/>
  <c r="J1548" i="1"/>
  <c r="K1548" i="1" s="1"/>
  <c r="J1549" i="1"/>
  <c r="K1549" i="1" s="1"/>
  <c r="J1550" i="1"/>
  <c r="K1550" i="1" s="1"/>
  <c r="J1551" i="1"/>
  <c r="K1551" i="1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 s="1"/>
  <c r="J1559" i="1"/>
  <c r="K1559" i="1" s="1"/>
  <c r="J1560" i="1"/>
  <c r="K1560" i="1" s="1"/>
  <c r="J1561" i="1"/>
  <c r="K1561" i="1" s="1"/>
  <c r="J1562" i="1"/>
  <c r="K1562" i="1" s="1"/>
  <c r="J1563" i="1"/>
  <c r="K1563" i="1" s="1"/>
  <c r="J1564" i="1"/>
  <c r="K1564" i="1" s="1"/>
  <c r="J1565" i="1"/>
  <c r="K1565" i="1" s="1"/>
  <c r="J1566" i="1"/>
  <c r="K1566" i="1" s="1"/>
  <c r="J1567" i="1"/>
  <c r="K1567" i="1" s="1"/>
  <c r="J1568" i="1"/>
  <c r="K1568" i="1" s="1"/>
  <c r="J1569" i="1"/>
  <c r="K1569" i="1" s="1"/>
  <c r="J1570" i="1"/>
  <c r="K1570" i="1" s="1"/>
  <c r="J1571" i="1"/>
  <c r="K1571" i="1" s="1"/>
  <c r="J1572" i="1"/>
  <c r="K1572" i="1" s="1"/>
  <c r="J1573" i="1"/>
  <c r="K1573" i="1" s="1"/>
  <c r="J1574" i="1"/>
  <c r="K1574" i="1" s="1"/>
  <c r="J1575" i="1"/>
  <c r="K1575" i="1" s="1"/>
  <c r="J1576" i="1"/>
  <c r="K1576" i="1" s="1"/>
  <c r="J1577" i="1"/>
  <c r="K1577" i="1" s="1"/>
  <c r="J1578" i="1"/>
  <c r="K1578" i="1" s="1"/>
  <c r="J1579" i="1"/>
  <c r="K1579" i="1" s="1"/>
  <c r="J1580" i="1"/>
  <c r="K1580" i="1" s="1"/>
  <c r="J1581" i="1"/>
  <c r="K1581" i="1" s="1"/>
  <c r="J1582" i="1"/>
  <c r="K1582" i="1" s="1"/>
  <c r="J1583" i="1"/>
  <c r="K1583" i="1" s="1"/>
  <c r="J1584" i="1"/>
  <c r="K1584" i="1" s="1"/>
  <c r="J1585" i="1"/>
  <c r="K1585" i="1" s="1"/>
  <c r="J1586" i="1"/>
  <c r="K1586" i="1" s="1"/>
  <c r="J1587" i="1"/>
  <c r="K1587" i="1" s="1"/>
  <c r="J1588" i="1"/>
  <c r="K1588" i="1" s="1"/>
  <c r="J1589" i="1"/>
  <c r="K1589" i="1" s="1"/>
  <c r="J1590" i="1"/>
  <c r="K1590" i="1" s="1"/>
  <c r="J1591" i="1"/>
  <c r="K1591" i="1" s="1"/>
  <c r="J1592" i="1"/>
  <c r="K1592" i="1" s="1"/>
  <c r="J1593" i="1"/>
  <c r="K1593" i="1" s="1"/>
  <c r="J1594" i="1"/>
  <c r="K1594" i="1" s="1"/>
  <c r="J1595" i="1"/>
  <c r="K1595" i="1" s="1"/>
  <c r="J1596" i="1"/>
  <c r="K1596" i="1" s="1"/>
  <c r="J1597" i="1"/>
  <c r="K1597" i="1" s="1"/>
  <c r="J1598" i="1"/>
  <c r="K1598" i="1" s="1"/>
  <c r="J1599" i="1"/>
  <c r="K1599" i="1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 s="1"/>
  <c r="J1623" i="1"/>
  <c r="K1623" i="1" s="1"/>
  <c r="J1624" i="1"/>
  <c r="K1624" i="1" s="1"/>
  <c r="J1625" i="1"/>
  <c r="K1625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1646" i="1"/>
  <c r="K1646" i="1" s="1"/>
  <c r="J1647" i="1"/>
  <c r="K1647" i="1" s="1"/>
  <c r="J1648" i="1"/>
  <c r="K1648" i="1" s="1"/>
  <c r="J1649" i="1"/>
  <c r="K1649" i="1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668" i="1"/>
  <c r="K1668" i="1" s="1"/>
  <c r="J1669" i="1"/>
  <c r="K1669" i="1" s="1"/>
  <c r="J1670" i="1"/>
  <c r="K1670" i="1" s="1"/>
  <c r="J1671" i="1"/>
  <c r="K1671" i="1" s="1"/>
  <c r="J1672" i="1"/>
  <c r="K1672" i="1" s="1"/>
  <c r="J1673" i="1"/>
  <c r="K1673" i="1" s="1"/>
  <c r="J1674" i="1"/>
  <c r="K1674" i="1" s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 s="1"/>
  <c r="J1682" i="1"/>
  <c r="K1682" i="1" s="1"/>
  <c r="J1683" i="1"/>
  <c r="K1683" i="1" s="1"/>
  <c r="J1684" i="1"/>
  <c r="K1684" i="1" s="1"/>
  <c r="J1685" i="1"/>
  <c r="K1685" i="1" s="1"/>
  <c r="J1686" i="1"/>
  <c r="K1686" i="1" s="1"/>
  <c r="J1687" i="1"/>
  <c r="K1687" i="1" s="1"/>
  <c r="J1688" i="1"/>
  <c r="K1688" i="1" s="1"/>
  <c r="J1689" i="1"/>
  <c r="K1689" i="1" s="1"/>
  <c r="J1690" i="1"/>
  <c r="K1690" i="1" s="1"/>
  <c r="J1691" i="1"/>
  <c r="K1691" i="1" s="1"/>
  <c r="J1692" i="1"/>
  <c r="K1692" i="1" s="1"/>
  <c r="J1693" i="1"/>
  <c r="K1693" i="1" s="1"/>
  <c r="J1694" i="1"/>
  <c r="K1694" i="1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 s="1"/>
  <c r="J1703" i="1"/>
  <c r="K1703" i="1" s="1"/>
  <c r="J1704" i="1"/>
  <c r="K1704" i="1" s="1"/>
  <c r="J1705" i="1"/>
  <c r="K1705" i="1" s="1"/>
  <c r="J1706" i="1"/>
  <c r="K1706" i="1" s="1"/>
  <c r="J1707" i="1"/>
  <c r="K1707" i="1" s="1"/>
  <c r="J1708" i="1"/>
  <c r="K1708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J1714" i="1"/>
  <c r="K171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723" i="1"/>
  <c r="K1723" i="1" s="1"/>
  <c r="J1724" i="1"/>
  <c r="K1724" i="1" s="1"/>
  <c r="J1725" i="1"/>
  <c r="K1725" i="1" s="1"/>
  <c r="J1726" i="1"/>
  <c r="K1726" i="1" s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737" i="1"/>
  <c r="K1737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1749" i="1"/>
  <c r="K1749" i="1" s="1"/>
  <c r="J1750" i="1"/>
  <c r="K1750" i="1" s="1"/>
  <c r="J1751" i="1"/>
  <c r="K1751" i="1" s="1"/>
  <c r="J1752" i="1"/>
  <c r="K1752" i="1" s="1"/>
  <c r="J1753" i="1"/>
  <c r="K1753" i="1" s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J1760" i="1"/>
  <c r="K1760" i="1" s="1"/>
  <c r="J1761" i="1"/>
  <c r="K1761" i="1" s="1"/>
  <c r="J1762" i="1"/>
  <c r="K1762" i="1" s="1"/>
  <c r="J1763" i="1"/>
  <c r="K1763" i="1" s="1"/>
  <c r="J1764" i="1"/>
  <c r="K1764" i="1" s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J1771" i="1"/>
  <c r="K1771" i="1" s="1"/>
  <c r="J1772" i="1"/>
  <c r="K1772" i="1" s="1"/>
  <c r="J1773" i="1"/>
  <c r="K1773" i="1" s="1"/>
  <c r="J1774" i="1"/>
  <c r="K1774" i="1" s="1"/>
  <c r="J1775" i="1"/>
  <c r="K1775" i="1" s="1"/>
  <c r="J1776" i="1"/>
  <c r="K1776" i="1" s="1"/>
  <c r="J1777" i="1"/>
  <c r="K1777" i="1" s="1"/>
  <c r="J1778" i="1"/>
  <c r="K1778" i="1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 s="1"/>
  <c r="J1791" i="1"/>
  <c r="K1791" i="1" s="1"/>
  <c r="J1792" i="1"/>
  <c r="K1792" i="1" s="1"/>
  <c r="J1793" i="1"/>
  <c r="K1793" i="1" s="1"/>
  <c r="J1794" i="1"/>
  <c r="K1794" i="1" s="1"/>
  <c r="J1795" i="1"/>
  <c r="K1795" i="1" s="1"/>
  <c r="J1796" i="1"/>
  <c r="K1796" i="1" s="1"/>
  <c r="J1797" i="1"/>
  <c r="K1797" i="1" s="1"/>
  <c r="J1798" i="1"/>
  <c r="K1798" i="1" s="1"/>
  <c r="J1799" i="1"/>
  <c r="K1799" i="1" s="1"/>
  <c r="J1800" i="1"/>
  <c r="K1800" i="1" s="1"/>
  <c r="J1801" i="1"/>
  <c r="K1801" i="1" s="1"/>
  <c r="J1802" i="1"/>
  <c r="K1802" i="1" s="1"/>
  <c r="J1803" i="1"/>
  <c r="K1803" i="1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J1811" i="1"/>
  <c r="K1811" i="1" s="1"/>
  <c r="J1812" i="1"/>
  <c r="K1812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 s="1"/>
  <c r="J1821" i="1"/>
  <c r="K1821" i="1" s="1"/>
  <c r="J1822" i="1"/>
  <c r="K1822" i="1" s="1"/>
  <c r="J1823" i="1"/>
  <c r="K1823" i="1" s="1"/>
  <c r="J1824" i="1"/>
  <c r="K1824" i="1" s="1"/>
  <c r="J1825" i="1"/>
  <c r="K1825" i="1" s="1"/>
  <c r="J1826" i="1"/>
  <c r="K1826" i="1" s="1"/>
  <c r="J1827" i="1"/>
  <c r="K1827" i="1" s="1"/>
  <c r="J1828" i="1"/>
  <c r="K1828" i="1" s="1"/>
  <c r="J1829" i="1"/>
  <c r="K1829" i="1" s="1"/>
  <c r="J1830" i="1"/>
  <c r="K1830" i="1" s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 s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J1850" i="1"/>
  <c r="K1850" i="1" s="1"/>
  <c r="J1851" i="1"/>
  <c r="K1851" i="1" s="1"/>
  <c r="J1852" i="1"/>
  <c r="K1852" i="1" s="1"/>
  <c r="J1853" i="1"/>
  <c r="K1853" i="1" s="1"/>
  <c r="J1854" i="1"/>
  <c r="K1854" i="1" s="1"/>
  <c r="J1855" i="1"/>
  <c r="K1855" i="1" s="1"/>
  <c r="J1856" i="1"/>
  <c r="K1856" i="1" s="1"/>
  <c r="J1857" i="1"/>
  <c r="K1857" i="1" s="1"/>
  <c r="J1858" i="1"/>
  <c r="K1858" i="1" s="1"/>
  <c r="J1859" i="1"/>
  <c r="K1859" i="1" s="1"/>
  <c r="J1860" i="1"/>
  <c r="K1860" i="1" s="1"/>
  <c r="J1861" i="1"/>
  <c r="K1861" i="1" s="1"/>
  <c r="J1862" i="1"/>
  <c r="K1862" i="1" s="1"/>
  <c r="J1863" i="1"/>
  <c r="K1863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1875" i="1"/>
  <c r="K1875" i="1" s="1"/>
  <c r="J1876" i="1"/>
  <c r="K1876" i="1" s="1"/>
  <c r="J1877" i="1"/>
  <c r="K1877" i="1" s="1"/>
  <c r="J1878" i="1"/>
  <c r="K1878" i="1" s="1"/>
  <c r="J1879" i="1"/>
  <c r="K1879" i="1" s="1"/>
  <c r="J1880" i="1"/>
  <c r="K1880" i="1" s="1"/>
  <c r="J1881" i="1"/>
  <c r="K1881" i="1" s="1"/>
  <c r="J1882" i="1"/>
  <c r="K1882" i="1" s="1"/>
  <c r="J1883" i="1"/>
  <c r="K1883" i="1" s="1"/>
  <c r="J1884" i="1"/>
  <c r="K1884" i="1" s="1"/>
  <c r="J1885" i="1"/>
  <c r="K1885" i="1" s="1"/>
  <c r="J1886" i="1"/>
  <c r="K1886" i="1" s="1"/>
  <c r="J1887" i="1"/>
  <c r="K1887" i="1" s="1"/>
  <c r="J1888" i="1"/>
  <c r="K1888" i="1" s="1"/>
  <c r="J1889" i="1"/>
  <c r="K1889" i="1" s="1"/>
  <c r="J1890" i="1"/>
  <c r="K1890" i="1" s="1"/>
  <c r="J1891" i="1"/>
  <c r="K1891" i="1" s="1"/>
  <c r="J1892" i="1"/>
  <c r="K1892" i="1" s="1"/>
  <c r="J1893" i="1"/>
  <c r="K1893" i="1" s="1"/>
  <c r="J1894" i="1"/>
  <c r="K1894" i="1" s="1"/>
  <c r="J1895" i="1"/>
  <c r="K1895" i="1" s="1"/>
  <c r="J1896" i="1"/>
  <c r="K1896" i="1" s="1"/>
  <c r="J1897" i="1"/>
  <c r="K1897" i="1" s="1"/>
  <c r="J1898" i="1"/>
  <c r="K1898" i="1" s="1"/>
  <c r="J1899" i="1"/>
  <c r="K1899" i="1" s="1"/>
  <c r="J1900" i="1"/>
  <c r="K1900" i="1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 s="1"/>
  <c r="J1910" i="1"/>
  <c r="K1910" i="1" s="1"/>
  <c r="J1911" i="1"/>
  <c r="K1911" i="1" s="1"/>
  <c r="J1912" i="1"/>
  <c r="K1912" i="1" s="1"/>
  <c r="J1913" i="1"/>
  <c r="K1913" i="1" s="1"/>
  <c r="J1914" i="1"/>
  <c r="K1914" i="1" s="1"/>
  <c r="J1915" i="1"/>
  <c r="K1915" i="1" s="1"/>
  <c r="J1916" i="1"/>
  <c r="K1916" i="1" s="1"/>
  <c r="J1917" i="1"/>
  <c r="K1917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 s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 s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J1941" i="1"/>
  <c r="K1941" i="1" s="1"/>
  <c r="J1942" i="1"/>
  <c r="K1942" i="1" s="1"/>
  <c r="J1943" i="1"/>
  <c r="K1943" i="1" s="1"/>
  <c r="J1944" i="1"/>
  <c r="K1944" i="1" s="1"/>
  <c r="J1945" i="1"/>
  <c r="K1945" i="1" s="1"/>
  <c r="J1946" i="1"/>
  <c r="K1946" i="1" s="1"/>
  <c r="J1947" i="1"/>
  <c r="K1947" i="1" s="1"/>
  <c r="J1948" i="1"/>
  <c r="K1948" i="1" s="1"/>
  <c r="J1949" i="1"/>
  <c r="K1949" i="1" s="1"/>
  <c r="J1950" i="1"/>
  <c r="K1950" i="1" s="1"/>
  <c r="J1951" i="1"/>
  <c r="K1951" i="1" s="1"/>
  <c r="J1952" i="1"/>
  <c r="K1952" i="1" s="1"/>
  <c r="J1953" i="1"/>
  <c r="K1953" i="1" s="1"/>
  <c r="J1954" i="1"/>
  <c r="K1954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975" i="1"/>
  <c r="K1975" i="1" s="1"/>
  <c r="J1976" i="1"/>
  <c r="K1976" i="1" s="1"/>
  <c r="J1977" i="1"/>
  <c r="K1977" i="1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J1998" i="1"/>
  <c r="K1998" i="1" s="1"/>
  <c r="J1999" i="1"/>
  <c r="K1999" i="1" s="1"/>
  <c r="J2000" i="1"/>
  <c r="K2000" i="1" s="1"/>
  <c r="J2001" i="1"/>
  <c r="K2001" i="1" s="1"/>
  <c r="J2002" i="1"/>
  <c r="K2002" i="1" s="1"/>
  <c r="J2003" i="1"/>
  <c r="K2003" i="1" s="1"/>
  <c r="J2004" i="1"/>
  <c r="K2004" i="1" s="1"/>
  <c r="J2005" i="1"/>
  <c r="K2005" i="1" s="1"/>
  <c r="J2006" i="1"/>
  <c r="K2006" i="1" s="1"/>
  <c r="J2007" i="1"/>
  <c r="K2007" i="1" s="1"/>
  <c r="J2008" i="1"/>
  <c r="K2008" i="1" s="1"/>
  <c r="J2009" i="1"/>
  <c r="K2009" i="1" s="1"/>
  <c r="J2010" i="1"/>
  <c r="K2010" i="1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 s="1"/>
  <c r="J2018" i="1"/>
  <c r="K2018" i="1" s="1"/>
  <c r="J2019" i="1"/>
  <c r="K2019" i="1" s="1"/>
  <c r="J2020" i="1"/>
  <c r="K2020" i="1" s="1"/>
  <c r="J2021" i="1"/>
  <c r="K2021" i="1" s="1"/>
  <c r="J2022" i="1"/>
  <c r="K2022" i="1" s="1"/>
  <c r="J2023" i="1"/>
  <c r="K2023" i="1" s="1"/>
  <c r="J2024" i="1"/>
  <c r="K2024" i="1" s="1"/>
  <c r="J2025" i="1"/>
  <c r="K2025" i="1" s="1"/>
  <c r="J2026" i="1"/>
  <c r="K2026" i="1" s="1"/>
  <c r="J2027" i="1"/>
  <c r="K2027" i="1" s="1"/>
  <c r="J2028" i="1"/>
  <c r="K2028" i="1" s="1"/>
  <c r="J2029" i="1"/>
  <c r="K2029" i="1" s="1"/>
  <c r="J2030" i="1"/>
  <c r="K2030" i="1" s="1"/>
  <c r="J2031" i="1"/>
  <c r="K2031" i="1" s="1"/>
  <c r="J2032" i="1"/>
  <c r="K2032" i="1" s="1"/>
  <c r="J2033" i="1"/>
  <c r="K2033" i="1" s="1"/>
  <c r="J2034" i="1"/>
  <c r="K2034" i="1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2042" i="1"/>
  <c r="K2042" i="1" s="1"/>
  <c r="J2043" i="1"/>
  <c r="K2043" i="1" s="1"/>
  <c r="J2044" i="1"/>
  <c r="K2044" i="1" s="1"/>
  <c r="J2045" i="1"/>
  <c r="K2045" i="1" s="1"/>
  <c r="J2046" i="1"/>
  <c r="K2046" i="1" s="1"/>
  <c r="J2047" i="1"/>
  <c r="K2047" i="1" s="1"/>
  <c r="J2048" i="1"/>
  <c r="K2048" i="1" s="1"/>
  <c r="J2049" i="1"/>
  <c r="K2049" i="1" s="1"/>
  <c r="J2050" i="1"/>
  <c r="K2050" i="1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J2091" i="1"/>
  <c r="K2091" i="1" s="1"/>
  <c r="J2092" i="1"/>
  <c r="K2092" i="1" s="1"/>
  <c r="J2093" i="1"/>
  <c r="K2093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J2106" i="1"/>
  <c r="K2106" i="1" s="1"/>
  <c r="J2107" i="1"/>
  <c r="K2107" i="1" s="1"/>
  <c r="J2108" i="1"/>
  <c r="K2108" i="1" s="1"/>
  <c r="J2109" i="1"/>
  <c r="K2109" i="1" s="1"/>
  <c r="J2110" i="1"/>
  <c r="K2110" i="1" s="1"/>
  <c r="J2111" i="1"/>
  <c r="K211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2135" i="1"/>
  <c r="K2135" i="1" s="1"/>
  <c r="J2136" i="1"/>
  <c r="K2136" i="1" s="1"/>
  <c r="J2137" i="1"/>
  <c r="K2137" i="1" s="1"/>
  <c r="J2138" i="1"/>
  <c r="K2138" i="1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2166" i="1"/>
  <c r="K2166" i="1" s="1"/>
  <c r="J2167" i="1"/>
  <c r="K2167" i="1" s="1"/>
  <c r="J2168" i="1"/>
  <c r="K2168" i="1" s="1"/>
  <c r="J2169" i="1"/>
  <c r="K2169" i="1" s="1"/>
  <c r="J2170" i="1"/>
  <c r="K2170" i="1" s="1"/>
  <c r="J2171" i="1"/>
  <c r="K2171" i="1" s="1"/>
  <c r="J2172" i="1"/>
  <c r="K2172" i="1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 s="1"/>
  <c r="J2181" i="1"/>
  <c r="K2181" i="1" s="1"/>
  <c r="J2182" i="1"/>
  <c r="K2182" i="1" s="1"/>
  <c r="J2183" i="1"/>
  <c r="K2183" i="1" s="1"/>
  <c r="J2184" i="1"/>
  <c r="K2184" i="1" s="1"/>
  <c r="J2185" i="1"/>
  <c r="K2185" i="1" s="1"/>
  <c r="J2186" i="1"/>
  <c r="K2186" i="1" s="1"/>
  <c r="J2187" i="1"/>
  <c r="K2187" i="1" s="1"/>
  <c r="J2188" i="1"/>
  <c r="K2188" i="1" s="1"/>
  <c r="J2189" i="1"/>
  <c r="K2189" i="1" s="1"/>
  <c r="J2190" i="1"/>
  <c r="K2190" i="1" s="1"/>
  <c r="J2191" i="1"/>
  <c r="K2191" i="1" s="1"/>
  <c r="J2192" i="1"/>
  <c r="K2192" i="1" s="1"/>
  <c r="J2193" i="1"/>
  <c r="K2193" i="1" s="1"/>
  <c r="J2194" i="1"/>
  <c r="K2194" i="1" s="1"/>
  <c r="J2195" i="1"/>
  <c r="K2195" i="1" s="1"/>
  <c r="J2196" i="1"/>
  <c r="K2196" i="1" s="1"/>
  <c r="J2197" i="1"/>
  <c r="K2197" i="1" s="1"/>
  <c r="J2198" i="1"/>
  <c r="K2198" i="1" s="1"/>
  <c r="J2199" i="1"/>
  <c r="K2199" i="1" s="1"/>
  <c r="J2200" i="1"/>
  <c r="K2200" i="1" s="1"/>
  <c r="J2201" i="1"/>
  <c r="K2201" i="1" s="1"/>
  <c r="J2202" i="1"/>
  <c r="K2202" i="1" s="1"/>
  <c r="J2203" i="1"/>
  <c r="K2203" i="1" s="1"/>
  <c r="J2204" i="1"/>
  <c r="K2204" i="1" s="1"/>
  <c r="J2205" i="1"/>
  <c r="K2205" i="1" s="1"/>
  <c r="J2206" i="1"/>
  <c r="K2206" i="1" s="1"/>
  <c r="J2207" i="1"/>
  <c r="K2207" i="1" s="1"/>
  <c r="J2208" i="1"/>
  <c r="K2208" i="1" s="1"/>
  <c r="J2209" i="1"/>
  <c r="K2209" i="1" s="1"/>
  <c r="J2210" i="1"/>
  <c r="K2210" i="1" s="1"/>
  <c r="J2211" i="1"/>
  <c r="K2211" i="1" s="1"/>
  <c r="J2212" i="1"/>
  <c r="K2212" i="1" s="1"/>
  <c r="J2213" i="1"/>
  <c r="K2213" i="1" s="1"/>
  <c r="J2214" i="1"/>
  <c r="K2214" i="1" s="1"/>
  <c r="J2215" i="1"/>
  <c r="K2215" i="1" s="1"/>
  <c r="J2216" i="1"/>
  <c r="K2216" i="1" s="1"/>
  <c r="J2217" i="1"/>
  <c r="K2217" i="1" s="1"/>
  <c r="J2218" i="1"/>
  <c r="K2218" i="1" s="1"/>
  <c r="J2219" i="1"/>
  <c r="K2219" i="1" s="1"/>
  <c r="J2220" i="1"/>
  <c r="K2220" i="1" s="1"/>
  <c r="J2221" i="1"/>
  <c r="K2221" i="1" s="1"/>
  <c r="J2222" i="1"/>
  <c r="K2222" i="1" s="1"/>
  <c r="J2223" i="1"/>
  <c r="K2223" i="1" s="1"/>
  <c r="J2224" i="1"/>
  <c r="K2224" i="1" s="1"/>
  <c r="J2225" i="1"/>
  <c r="K2225" i="1" s="1"/>
  <c r="J2226" i="1"/>
  <c r="K2226" i="1" s="1"/>
  <c r="J2227" i="1"/>
  <c r="K2227" i="1" s="1"/>
  <c r="J2228" i="1"/>
  <c r="K2228" i="1" s="1"/>
  <c r="J2229" i="1"/>
  <c r="K2229" i="1" s="1"/>
  <c r="J2230" i="1"/>
  <c r="K2230" i="1" s="1"/>
  <c r="J2231" i="1"/>
  <c r="K2231" i="1" s="1"/>
  <c r="J2232" i="1"/>
  <c r="K2232" i="1" s="1"/>
  <c r="J2233" i="1"/>
  <c r="K2233" i="1" s="1"/>
  <c r="J2234" i="1"/>
  <c r="K2234" i="1" s="1"/>
  <c r="J2235" i="1"/>
  <c r="K2235" i="1" s="1"/>
  <c r="J2236" i="1"/>
  <c r="K2236" i="1" s="1"/>
  <c r="J2237" i="1"/>
  <c r="K2237" i="1" s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2245" i="1"/>
  <c r="K2245" i="1" s="1"/>
  <c r="J2246" i="1"/>
  <c r="K2246" i="1" s="1"/>
  <c r="J2247" i="1"/>
  <c r="K2247" i="1" s="1"/>
  <c r="J2248" i="1"/>
  <c r="K2248" i="1" s="1"/>
  <c r="J2249" i="1"/>
  <c r="K2249" i="1" s="1"/>
  <c r="J2250" i="1"/>
  <c r="K2250" i="1" s="1"/>
  <c r="J2251" i="1"/>
  <c r="K2251" i="1" s="1"/>
  <c r="J2252" i="1"/>
  <c r="K2252" i="1" s="1"/>
  <c r="J2253" i="1"/>
  <c r="K2253" i="1" s="1"/>
  <c r="J2254" i="1"/>
  <c r="K2254" i="1" s="1"/>
  <c r="J2255" i="1"/>
  <c r="K2255" i="1" s="1"/>
  <c r="J2256" i="1"/>
  <c r="K2256" i="1" s="1"/>
  <c r="J2257" i="1"/>
  <c r="K2257" i="1" s="1"/>
  <c r="J2258" i="1"/>
  <c r="K2258" i="1" s="1"/>
  <c r="J2259" i="1"/>
  <c r="K2259" i="1" s="1"/>
  <c r="J2260" i="1"/>
  <c r="K2260" i="1" s="1"/>
  <c r="J2261" i="1"/>
  <c r="K2261" i="1" s="1"/>
  <c r="J2262" i="1"/>
  <c r="K2262" i="1" s="1"/>
  <c r="J2263" i="1"/>
  <c r="K2263" i="1" s="1"/>
  <c r="J2264" i="1"/>
  <c r="K2264" i="1" s="1"/>
  <c r="J2265" i="1"/>
  <c r="K2265" i="1" s="1"/>
  <c r="J2266" i="1"/>
  <c r="K2266" i="1" s="1"/>
  <c r="J2267" i="1"/>
  <c r="K2267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J2275" i="1"/>
  <c r="K2275" i="1" s="1"/>
  <c r="J2276" i="1"/>
  <c r="K2276" i="1" s="1"/>
  <c r="J2277" i="1"/>
  <c r="K2277" i="1" s="1"/>
  <c r="J2278" i="1"/>
  <c r="K2278" i="1" s="1"/>
  <c r="J2279" i="1"/>
  <c r="K2279" i="1" s="1"/>
  <c r="J2280" i="1"/>
  <c r="K2280" i="1" s="1"/>
  <c r="J2281" i="1"/>
  <c r="K2281" i="1" s="1"/>
  <c r="J2282" i="1"/>
  <c r="K2282" i="1" s="1"/>
  <c r="J2283" i="1"/>
  <c r="K2283" i="1" s="1"/>
  <c r="J2284" i="1"/>
  <c r="K2284" i="1" s="1"/>
  <c r="J2285" i="1"/>
  <c r="K2285" i="1" s="1"/>
  <c r="J2286" i="1"/>
  <c r="K2286" i="1" s="1"/>
  <c r="J2287" i="1"/>
  <c r="K2287" i="1" s="1"/>
  <c r="J2288" i="1"/>
  <c r="K2288" i="1" s="1"/>
  <c r="J2289" i="1"/>
  <c r="K2289" i="1" s="1"/>
  <c r="J2290" i="1"/>
  <c r="K2290" i="1" s="1"/>
  <c r="J2291" i="1"/>
  <c r="K2291" i="1" s="1"/>
  <c r="J2292" i="1"/>
  <c r="K2292" i="1" s="1"/>
  <c r="J2293" i="1"/>
  <c r="K2293" i="1" s="1"/>
  <c r="J2294" i="1"/>
  <c r="K2294" i="1" s="1"/>
  <c r="J2295" i="1"/>
  <c r="K2295" i="1" s="1"/>
  <c r="J2296" i="1"/>
  <c r="K2296" i="1" s="1"/>
  <c r="J2297" i="1"/>
  <c r="K2297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2307" i="1"/>
  <c r="K2307" i="1" s="1"/>
  <c r="J2308" i="1"/>
  <c r="K2308" i="1" s="1"/>
  <c r="J2309" i="1"/>
  <c r="K2309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320" i="1"/>
  <c r="K2320" i="1" s="1"/>
  <c r="J2321" i="1"/>
  <c r="K2321" i="1" s="1"/>
  <c r="J2322" i="1"/>
  <c r="K2322" i="1" s="1"/>
  <c r="J2323" i="1"/>
  <c r="K2323" i="1" s="1"/>
  <c r="J2324" i="1"/>
  <c r="K2324" i="1" s="1"/>
  <c r="J2325" i="1"/>
  <c r="K2325" i="1" s="1"/>
  <c r="J2326" i="1"/>
  <c r="K2326" i="1" s="1"/>
  <c r="J2327" i="1"/>
  <c r="K2327" i="1" s="1"/>
  <c r="J2328" i="1"/>
  <c r="K2328" i="1" s="1"/>
  <c r="J2329" i="1"/>
  <c r="K2329" i="1" s="1"/>
  <c r="J2330" i="1"/>
  <c r="K2330" i="1" s="1"/>
  <c r="J2331" i="1"/>
  <c r="K2331" i="1" s="1"/>
  <c r="J2332" i="1"/>
  <c r="K2332" i="1" s="1"/>
  <c r="J2333" i="1"/>
  <c r="K2333" i="1" s="1"/>
  <c r="J2334" i="1"/>
  <c r="K2334" i="1" s="1"/>
  <c r="J2335" i="1"/>
  <c r="K2335" i="1" s="1"/>
  <c r="J2336" i="1"/>
  <c r="K2336" i="1" s="1"/>
  <c r="J2337" i="1"/>
  <c r="K2337" i="1" s="1"/>
  <c r="J2338" i="1"/>
  <c r="K2338" i="1" s="1"/>
  <c r="J2339" i="1"/>
  <c r="K2339" i="1" s="1"/>
  <c r="J2340" i="1"/>
  <c r="K2340" i="1" s="1"/>
  <c r="J2341" i="1"/>
  <c r="K2341" i="1" s="1"/>
  <c r="J2342" i="1"/>
  <c r="K2342" i="1" s="1"/>
  <c r="J2343" i="1"/>
  <c r="K2343" i="1" s="1"/>
  <c r="J2344" i="1"/>
  <c r="K2344" i="1" s="1"/>
  <c r="J2345" i="1"/>
  <c r="K2345" i="1" s="1"/>
  <c r="J2346" i="1"/>
  <c r="K2346" i="1" s="1"/>
  <c r="J2347" i="1"/>
  <c r="K2347" i="1" s="1"/>
  <c r="J2348" i="1"/>
  <c r="K2348" i="1" s="1"/>
  <c r="J2349" i="1"/>
  <c r="K2349" i="1" s="1"/>
  <c r="J2350" i="1"/>
  <c r="K2350" i="1" s="1"/>
  <c r="J2351" i="1"/>
  <c r="K2351" i="1" s="1"/>
  <c r="J2352" i="1"/>
  <c r="K2352" i="1" s="1"/>
  <c r="J2353" i="1"/>
  <c r="K2353" i="1" s="1"/>
  <c r="J2354" i="1"/>
  <c r="K2354" i="1" s="1"/>
  <c r="J2355" i="1"/>
  <c r="K2355" i="1" s="1"/>
  <c r="J2356" i="1"/>
  <c r="K2356" i="1" s="1"/>
  <c r="J2357" i="1"/>
  <c r="K2357" i="1" s="1"/>
  <c r="J2358" i="1"/>
  <c r="K2358" i="1" s="1"/>
  <c r="J2359" i="1"/>
  <c r="K2359" i="1" s="1"/>
  <c r="J2360" i="1"/>
  <c r="K2360" i="1" s="1"/>
  <c r="J2361" i="1"/>
  <c r="K2361" i="1" s="1"/>
  <c r="J2362" i="1"/>
  <c r="K2362" i="1" s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 s="1"/>
  <c r="J2369" i="1"/>
  <c r="K2369" i="1" s="1"/>
  <c r="J2370" i="1"/>
  <c r="K2370" i="1" s="1"/>
  <c r="J2371" i="1"/>
  <c r="K2371" i="1" s="1"/>
  <c r="J2372" i="1"/>
  <c r="K2372" i="1" s="1"/>
  <c r="J2373" i="1"/>
  <c r="K2373" i="1" s="1"/>
  <c r="J2374" i="1"/>
  <c r="K2374" i="1" s="1"/>
  <c r="J2375" i="1"/>
  <c r="K2375" i="1" s="1"/>
  <c r="J2376" i="1"/>
  <c r="K2376" i="1" s="1"/>
  <c r="J2377" i="1"/>
  <c r="K2377" i="1" s="1"/>
  <c r="J2378" i="1"/>
  <c r="K2378" i="1" s="1"/>
  <c r="J2379" i="1"/>
  <c r="K2379" i="1" s="1"/>
  <c r="J2380" i="1"/>
  <c r="K2380" i="1" s="1"/>
  <c r="J2381" i="1"/>
  <c r="K2381" i="1" s="1"/>
  <c r="J2382" i="1"/>
  <c r="K2382" i="1" s="1"/>
  <c r="J2383" i="1"/>
  <c r="K2383" i="1" s="1"/>
  <c r="J2384" i="1"/>
  <c r="K2384" i="1" s="1"/>
  <c r="J2385" i="1"/>
  <c r="K2385" i="1" s="1"/>
  <c r="J2386" i="1"/>
  <c r="K2386" i="1" s="1"/>
  <c r="J2387" i="1"/>
  <c r="K2387" i="1" s="1"/>
  <c r="J2388" i="1"/>
  <c r="K2388" i="1" s="1"/>
  <c r="J2389" i="1"/>
  <c r="K2389" i="1" s="1"/>
  <c r="J2390" i="1"/>
  <c r="K2390" i="1" s="1"/>
  <c r="J2391" i="1"/>
  <c r="K2391" i="1" s="1"/>
  <c r="J2392" i="1"/>
  <c r="K2392" i="1" s="1"/>
  <c r="J2393" i="1"/>
  <c r="K2393" i="1" s="1"/>
  <c r="J2394" i="1"/>
  <c r="K2394" i="1" s="1"/>
  <c r="J2395" i="1"/>
  <c r="K2395" i="1" s="1"/>
  <c r="J2396" i="1"/>
  <c r="K2396" i="1" s="1"/>
  <c r="J2397" i="1"/>
  <c r="K2397" i="1" s="1"/>
  <c r="J2398" i="1"/>
  <c r="K2398" i="1" s="1"/>
  <c r="J2399" i="1"/>
  <c r="K2399" i="1" s="1"/>
  <c r="J2400" i="1"/>
  <c r="K2400" i="1" s="1"/>
  <c r="J2401" i="1"/>
  <c r="K2401" i="1" s="1"/>
  <c r="J2402" i="1"/>
  <c r="K2402" i="1" s="1"/>
  <c r="J2403" i="1"/>
  <c r="K2403" i="1" s="1"/>
  <c r="J2404" i="1"/>
  <c r="K2404" i="1" s="1"/>
  <c r="J2405" i="1"/>
  <c r="K2405" i="1" s="1"/>
  <c r="J2406" i="1"/>
  <c r="K2406" i="1" s="1"/>
  <c r="J2407" i="1"/>
  <c r="K2407" i="1" s="1"/>
  <c r="J2408" i="1"/>
  <c r="K2408" i="1" s="1"/>
  <c r="J2409" i="1"/>
  <c r="K2409" i="1" s="1"/>
  <c r="J2410" i="1"/>
  <c r="K2410" i="1" s="1"/>
  <c r="J2411" i="1"/>
  <c r="K2411" i="1" s="1"/>
  <c r="J2412" i="1"/>
  <c r="K2412" i="1" s="1"/>
  <c r="J2413" i="1"/>
  <c r="K2413" i="1" s="1"/>
  <c r="J2414" i="1"/>
  <c r="K2414" i="1" s="1"/>
  <c r="J2415" i="1"/>
  <c r="K2415" i="1" s="1"/>
  <c r="J2416" i="1"/>
  <c r="K2416" i="1" s="1"/>
  <c r="J2417" i="1"/>
  <c r="K2417" i="1" s="1"/>
  <c r="J2418" i="1"/>
  <c r="K2418" i="1" s="1"/>
  <c r="J2419" i="1"/>
  <c r="K2419" i="1" s="1"/>
  <c r="J2420" i="1"/>
  <c r="K2420" i="1" s="1"/>
  <c r="J2421" i="1"/>
  <c r="K2421" i="1" s="1"/>
  <c r="J2422" i="1"/>
  <c r="K2422" i="1" s="1"/>
  <c r="J2423" i="1"/>
  <c r="K2423" i="1" s="1"/>
  <c r="J2424" i="1"/>
  <c r="K2424" i="1" s="1"/>
  <c r="J2425" i="1"/>
  <c r="K2425" i="1" s="1"/>
  <c r="J2426" i="1"/>
  <c r="K2426" i="1" s="1"/>
  <c r="J2427" i="1"/>
  <c r="K2427" i="1" s="1"/>
  <c r="J2428" i="1"/>
  <c r="K2428" i="1" s="1"/>
  <c r="J2429" i="1"/>
  <c r="K2429" i="1" s="1"/>
  <c r="J2430" i="1"/>
  <c r="K2430" i="1" s="1"/>
  <c r="J2431" i="1"/>
  <c r="K2431" i="1" s="1"/>
  <c r="J2432" i="1"/>
  <c r="K2432" i="1" s="1"/>
  <c r="J2433" i="1"/>
  <c r="K2433" i="1" s="1"/>
  <c r="J2434" i="1"/>
  <c r="K2434" i="1" s="1"/>
  <c r="J2435" i="1"/>
  <c r="K2435" i="1" s="1"/>
  <c r="J2436" i="1"/>
  <c r="K2436" i="1" s="1"/>
  <c r="J2437" i="1"/>
  <c r="K2437" i="1" s="1"/>
  <c r="J2438" i="1"/>
  <c r="K2438" i="1" s="1"/>
  <c r="J2439" i="1"/>
  <c r="K2439" i="1" s="1"/>
  <c r="J2440" i="1"/>
  <c r="K2440" i="1" s="1"/>
  <c r="J2441" i="1"/>
  <c r="K2441" i="1" s="1"/>
  <c r="J2442" i="1"/>
  <c r="K2442" i="1" s="1"/>
  <c r="J2443" i="1"/>
  <c r="K2443" i="1" s="1"/>
  <c r="J2444" i="1"/>
  <c r="K2444" i="1" s="1"/>
  <c r="J2445" i="1"/>
  <c r="K2445" i="1" s="1"/>
  <c r="J2446" i="1"/>
  <c r="K2446" i="1" s="1"/>
  <c r="J2447" i="1"/>
  <c r="K2447" i="1" s="1"/>
  <c r="J2448" i="1"/>
  <c r="K2448" i="1" s="1"/>
  <c r="J2449" i="1"/>
  <c r="K2449" i="1" s="1"/>
  <c r="J2450" i="1"/>
  <c r="K2450" i="1" s="1"/>
  <c r="J2451" i="1"/>
  <c r="K2451" i="1" s="1"/>
  <c r="J2452" i="1"/>
  <c r="K2452" i="1" s="1"/>
  <c r="J2453" i="1"/>
  <c r="K2453" i="1" s="1"/>
  <c r="J2454" i="1"/>
  <c r="K2454" i="1" s="1"/>
  <c r="J2455" i="1"/>
  <c r="K2455" i="1" s="1"/>
  <c r="J2456" i="1"/>
  <c r="K2456" i="1" s="1"/>
  <c r="J2457" i="1"/>
  <c r="K2457" i="1" s="1"/>
  <c r="J2458" i="1"/>
  <c r="K2458" i="1" s="1"/>
  <c r="J2459" i="1"/>
  <c r="K2459" i="1" s="1"/>
  <c r="J2460" i="1"/>
  <c r="K2460" i="1" s="1"/>
  <c r="J2461" i="1"/>
  <c r="K2461" i="1" s="1"/>
  <c r="J2462" i="1"/>
  <c r="K2462" i="1" s="1"/>
  <c r="J2463" i="1"/>
  <c r="K2463" i="1" s="1"/>
  <c r="J2464" i="1"/>
  <c r="K2464" i="1" s="1"/>
  <c r="J2465" i="1"/>
  <c r="K2465" i="1" s="1"/>
  <c r="J2466" i="1"/>
  <c r="K2466" i="1" s="1"/>
  <c r="J2467" i="1"/>
  <c r="K2467" i="1" s="1"/>
  <c r="J2468" i="1"/>
  <c r="K2468" i="1" s="1"/>
  <c r="J2469" i="1"/>
  <c r="K2469" i="1" s="1"/>
  <c r="J2470" i="1"/>
  <c r="K2470" i="1" s="1"/>
  <c r="J2471" i="1"/>
  <c r="K2471" i="1" s="1"/>
  <c r="J2472" i="1"/>
  <c r="K2472" i="1" s="1"/>
  <c r="J2473" i="1"/>
  <c r="K2473" i="1" s="1"/>
  <c r="J2474" i="1"/>
  <c r="K2474" i="1" s="1"/>
  <c r="J2475" i="1"/>
  <c r="K2475" i="1" s="1"/>
  <c r="J2476" i="1"/>
  <c r="K2476" i="1" s="1"/>
  <c r="J2477" i="1"/>
  <c r="K2477" i="1" s="1"/>
  <c r="J2478" i="1"/>
  <c r="K2478" i="1" s="1"/>
  <c r="J2479" i="1"/>
  <c r="K2479" i="1" s="1"/>
  <c r="J2480" i="1"/>
  <c r="K2480" i="1" s="1"/>
  <c r="J2481" i="1"/>
  <c r="K2481" i="1" s="1"/>
  <c r="J2482" i="1"/>
  <c r="K2482" i="1" s="1"/>
  <c r="J2483" i="1"/>
  <c r="K2483" i="1" s="1"/>
  <c r="J2484" i="1"/>
  <c r="K2484" i="1" s="1"/>
  <c r="J2485" i="1"/>
  <c r="K2485" i="1" s="1"/>
  <c r="J2486" i="1"/>
  <c r="K2486" i="1" s="1"/>
  <c r="J2487" i="1"/>
  <c r="K2487" i="1" s="1"/>
  <c r="J2488" i="1"/>
  <c r="K2488" i="1" s="1"/>
  <c r="J2489" i="1"/>
  <c r="K2489" i="1" s="1"/>
  <c r="J2490" i="1"/>
  <c r="K2490" i="1" s="1"/>
  <c r="J2491" i="1"/>
  <c r="K2491" i="1" s="1"/>
  <c r="J2492" i="1"/>
  <c r="K2492" i="1" s="1"/>
  <c r="J2493" i="1"/>
  <c r="K2493" i="1" s="1"/>
  <c r="J2494" i="1"/>
  <c r="K2494" i="1" s="1"/>
  <c r="J2495" i="1"/>
  <c r="K2495" i="1" s="1"/>
  <c r="J2496" i="1"/>
  <c r="K2496" i="1" s="1"/>
  <c r="J2497" i="1"/>
  <c r="K2497" i="1" s="1"/>
  <c r="J2498" i="1"/>
  <c r="K2498" i="1" s="1"/>
  <c r="J2499" i="1"/>
  <c r="K2499" i="1" s="1"/>
  <c r="J2500" i="1"/>
  <c r="K2500" i="1" s="1"/>
  <c r="J2501" i="1"/>
  <c r="K2501" i="1" s="1"/>
  <c r="J2502" i="1"/>
  <c r="K2502" i="1" s="1"/>
  <c r="J2503" i="1"/>
  <c r="K2503" i="1" s="1"/>
  <c r="J2504" i="1"/>
  <c r="K2504" i="1" s="1"/>
  <c r="J2505" i="1"/>
  <c r="K2505" i="1" s="1"/>
  <c r="J2506" i="1"/>
  <c r="K2506" i="1" s="1"/>
  <c r="J2507" i="1"/>
  <c r="K2507" i="1" s="1"/>
  <c r="J2508" i="1"/>
  <c r="K2508" i="1" s="1"/>
  <c r="J2509" i="1"/>
  <c r="K2509" i="1" s="1"/>
  <c r="J2510" i="1"/>
  <c r="K2510" i="1" s="1"/>
  <c r="J2511" i="1"/>
  <c r="K2511" i="1" s="1"/>
  <c r="J2512" i="1"/>
  <c r="K2512" i="1" s="1"/>
  <c r="J2513" i="1"/>
  <c r="K2513" i="1" s="1"/>
  <c r="J2514" i="1"/>
  <c r="K2514" i="1" s="1"/>
  <c r="J2515" i="1"/>
  <c r="K2515" i="1" s="1"/>
  <c r="J2516" i="1"/>
  <c r="K2516" i="1" s="1"/>
  <c r="J2517" i="1"/>
  <c r="K2517" i="1" s="1"/>
  <c r="J2518" i="1"/>
  <c r="K2518" i="1" s="1"/>
  <c r="J2519" i="1"/>
  <c r="K2519" i="1" s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 s="1"/>
  <c r="J2529" i="1"/>
  <c r="K2529" i="1" s="1"/>
  <c r="J2530" i="1"/>
  <c r="K2530" i="1" s="1"/>
  <c r="J2531" i="1"/>
  <c r="K2531" i="1" s="1"/>
  <c r="J2532" i="1"/>
  <c r="K2532" i="1" s="1"/>
  <c r="J2533" i="1"/>
  <c r="K2533" i="1" s="1"/>
  <c r="J2534" i="1"/>
  <c r="K2534" i="1" s="1"/>
  <c r="J2535" i="1"/>
  <c r="K2535" i="1" s="1"/>
  <c r="J2536" i="1"/>
  <c r="K2536" i="1" s="1"/>
  <c r="J2537" i="1"/>
  <c r="K2537" i="1" s="1"/>
  <c r="J2538" i="1"/>
  <c r="K2538" i="1" s="1"/>
  <c r="J2539" i="1"/>
  <c r="K2539" i="1" s="1"/>
  <c r="J2540" i="1"/>
  <c r="K2540" i="1" s="1"/>
  <c r="J2541" i="1"/>
  <c r="K2541" i="1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 s="1"/>
  <c r="J2565" i="1"/>
  <c r="K2565" i="1" s="1"/>
  <c r="J2566" i="1"/>
  <c r="K2566" i="1" s="1"/>
  <c r="J2567" i="1"/>
  <c r="K2567" i="1" s="1"/>
  <c r="J2568" i="1"/>
  <c r="K2568" i="1" s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 s="1"/>
  <c r="J2576" i="1"/>
  <c r="K2576" i="1" s="1"/>
  <c r="J2577" i="1"/>
  <c r="K2577" i="1" s="1"/>
  <c r="J2578" i="1"/>
  <c r="K2578" i="1" s="1"/>
  <c r="J2579" i="1"/>
  <c r="K2579" i="1" s="1"/>
  <c r="J2580" i="1"/>
  <c r="K2580" i="1" s="1"/>
  <c r="J2581" i="1"/>
  <c r="K2581" i="1" s="1"/>
  <c r="J2582" i="1"/>
  <c r="K2582" i="1" s="1"/>
  <c r="J2583" i="1"/>
  <c r="K2583" i="1" s="1"/>
  <c r="J2584" i="1"/>
  <c r="K2584" i="1" s="1"/>
  <c r="J2585" i="1"/>
  <c r="K2585" i="1" s="1"/>
  <c r="J2586" i="1"/>
  <c r="K2586" i="1" s="1"/>
  <c r="J2587" i="1"/>
  <c r="K2587" i="1" s="1"/>
  <c r="J2588" i="1"/>
  <c r="K2588" i="1" s="1"/>
  <c r="J2589" i="1"/>
  <c r="K2589" i="1" s="1"/>
  <c r="J2590" i="1"/>
  <c r="K2590" i="1" s="1"/>
  <c r="J2591" i="1"/>
  <c r="K2591" i="1" s="1"/>
  <c r="J2592" i="1"/>
  <c r="K2592" i="1" s="1"/>
  <c r="J2593" i="1"/>
  <c r="K2593" i="1" s="1"/>
  <c r="J2594" i="1"/>
  <c r="K2594" i="1" s="1"/>
  <c r="J2595" i="1"/>
  <c r="K2595" i="1" s="1"/>
  <c r="J2596" i="1"/>
  <c r="K2596" i="1" s="1"/>
  <c r="J2597" i="1"/>
  <c r="K2597" i="1" s="1"/>
  <c r="J2598" i="1"/>
  <c r="K2598" i="1" s="1"/>
  <c r="J2599" i="1"/>
  <c r="K2599" i="1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J2606" i="1"/>
  <c r="K2606" i="1" s="1"/>
  <c r="J2607" i="1"/>
  <c r="K2607" i="1" s="1"/>
  <c r="J2608" i="1"/>
  <c r="K2608" i="1" s="1"/>
  <c r="J2609" i="1"/>
  <c r="K2609" i="1" s="1"/>
  <c r="J2610" i="1"/>
  <c r="K2610" i="1" s="1"/>
  <c r="J2611" i="1"/>
  <c r="K2611" i="1" s="1"/>
  <c r="J2612" i="1"/>
  <c r="K2612" i="1" s="1"/>
  <c r="J2613" i="1"/>
  <c r="K2613" i="1" s="1"/>
  <c r="J2614" i="1"/>
  <c r="K2614" i="1" s="1"/>
  <c r="J2615" i="1"/>
  <c r="K2615" i="1" s="1"/>
  <c r="J2616" i="1"/>
  <c r="K2616" i="1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2704" i="1"/>
  <c r="K2704" i="1" s="1"/>
  <c r="J2705" i="1"/>
  <c r="K2705" i="1" s="1"/>
  <c r="J2706" i="1"/>
  <c r="K2706" i="1" s="1"/>
  <c r="J2707" i="1"/>
  <c r="K2707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2719" i="1"/>
  <c r="K2719" i="1" s="1"/>
  <c r="J2720" i="1"/>
  <c r="K2720" i="1" s="1"/>
  <c r="J2721" i="1"/>
  <c r="K2721" i="1" s="1"/>
  <c r="J2722" i="1"/>
  <c r="K2722" i="1" s="1"/>
  <c r="J2723" i="1"/>
  <c r="K2723" i="1" s="1"/>
  <c r="J2724" i="1"/>
  <c r="K2724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2759" i="1"/>
  <c r="K2759" i="1" s="1"/>
  <c r="J2760" i="1"/>
  <c r="K2760" i="1" s="1"/>
  <c r="J2761" i="1"/>
  <c r="K2761" i="1" s="1"/>
  <c r="J2762" i="1"/>
  <c r="K2762" i="1" s="1"/>
  <c r="J2763" i="1"/>
  <c r="K2763" i="1" s="1"/>
  <c r="J2764" i="1"/>
  <c r="K2764" i="1" s="1"/>
  <c r="J2765" i="1"/>
  <c r="K2765" i="1" s="1"/>
  <c r="J2766" i="1"/>
  <c r="K2766" i="1" s="1"/>
  <c r="J2767" i="1"/>
  <c r="K2767" i="1" s="1"/>
  <c r="J2768" i="1"/>
  <c r="K2768" i="1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 s="1"/>
  <c r="J2775" i="1"/>
  <c r="K2775" i="1" s="1"/>
  <c r="J2776" i="1"/>
  <c r="K2776" i="1" s="1"/>
  <c r="J2777" i="1"/>
  <c r="K2777" i="1" s="1"/>
  <c r="J2778" i="1"/>
  <c r="K2778" i="1" s="1"/>
  <c r="J2779" i="1"/>
  <c r="K2779" i="1" s="1"/>
  <c r="J2780" i="1"/>
  <c r="K2780" i="1" s="1"/>
  <c r="J2781" i="1"/>
  <c r="K2781" i="1" s="1"/>
  <c r="J2782" i="1"/>
  <c r="K2782" i="1" s="1"/>
  <c r="J2783" i="1"/>
  <c r="K2783" i="1" s="1"/>
  <c r="J2784" i="1"/>
  <c r="K2784" i="1" s="1"/>
  <c r="J2785" i="1"/>
  <c r="K2785" i="1" s="1"/>
  <c r="J2786" i="1"/>
  <c r="K2786" i="1" s="1"/>
  <c r="J2787" i="1"/>
  <c r="K2787" i="1" s="1"/>
  <c r="J2788" i="1"/>
  <c r="K2788" i="1" s="1"/>
  <c r="J2789" i="1"/>
  <c r="K2789" i="1" s="1"/>
  <c r="J2790" i="1"/>
  <c r="K2790" i="1" s="1"/>
  <c r="J2791" i="1"/>
  <c r="K2791" i="1" s="1"/>
  <c r="J2792" i="1"/>
  <c r="K2792" i="1" s="1"/>
  <c r="J2793" i="1"/>
  <c r="K2793" i="1" s="1"/>
  <c r="J2794" i="1"/>
  <c r="K2794" i="1" s="1"/>
  <c r="J2795" i="1"/>
  <c r="K2795" i="1" s="1"/>
  <c r="J2796" i="1"/>
  <c r="K2796" i="1" s="1"/>
  <c r="J2797" i="1"/>
  <c r="K2797" i="1" s="1"/>
  <c r="J2798" i="1"/>
  <c r="K2798" i="1" s="1"/>
  <c r="J2799" i="1"/>
  <c r="K2799" i="1" s="1"/>
  <c r="J2800" i="1"/>
  <c r="K2800" i="1" s="1"/>
  <c r="J2801" i="1"/>
  <c r="K2801" i="1" s="1"/>
  <c r="J2802" i="1"/>
  <c r="K2802" i="1" s="1"/>
  <c r="J2803" i="1"/>
  <c r="K2803" i="1" s="1"/>
  <c r="J2804" i="1"/>
  <c r="K2804" i="1" s="1"/>
  <c r="J2805" i="1"/>
  <c r="K2805" i="1" s="1"/>
  <c r="J2806" i="1"/>
  <c r="K2806" i="1" s="1"/>
  <c r="J2807" i="1"/>
  <c r="K2807" i="1" s="1"/>
  <c r="J2808" i="1"/>
  <c r="K2808" i="1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2815" i="1"/>
  <c r="K2815" i="1" s="1"/>
  <c r="J2816" i="1"/>
  <c r="K2816" i="1" s="1"/>
  <c r="J2817" i="1"/>
  <c r="K2817" i="1" s="1"/>
  <c r="J2818" i="1"/>
  <c r="K2818" i="1" s="1"/>
  <c r="J2819" i="1"/>
  <c r="K2819" i="1" s="1"/>
  <c r="J2820" i="1"/>
  <c r="K2820" i="1" s="1"/>
  <c r="J2821" i="1"/>
  <c r="K2821" i="1" s="1"/>
  <c r="J2822" i="1"/>
  <c r="K2822" i="1" s="1"/>
  <c r="J2823" i="1"/>
  <c r="K2823" i="1" s="1"/>
  <c r="J2824" i="1"/>
  <c r="K2824" i="1" s="1"/>
  <c r="J2825" i="1"/>
  <c r="K2825" i="1" s="1"/>
  <c r="J2826" i="1"/>
  <c r="K2826" i="1" s="1"/>
  <c r="J2827" i="1"/>
  <c r="K2827" i="1" s="1"/>
  <c r="J2828" i="1"/>
  <c r="K2828" i="1" s="1"/>
  <c r="J2829" i="1"/>
  <c r="K2829" i="1" s="1"/>
  <c r="J2830" i="1"/>
  <c r="K2830" i="1" s="1"/>
  <c r="J2831" i="1"/>
  <c r="K2831" i="1" s="1"/>
  <c r="J2832" i="1"/>
  <c r="K2832" i="1" s="1"/>
  <c r="J2833" i="1"/>
  <c r="K2833" i="1" s="1"/>
  <c r="J2834" i="1"/>
  <c r="K2834" i="1" s="1"/>
  <c r="J2835" i="1"/>
  <c r="K2835" i="1" s="1"/>
  <c r="J2836" i="1"/>
  <c r="K2836" i="1" s="1"/>
  <c r="J2837" i="1"/>
  <c r="K2837" i="1" s="1"/>
  <c r="J2838" i="1"/>
  <c r="K2838" i="1" s="1"/>
  <c r="J2839" i="1"/>
  <c r="K2839" i="1" s="1"/>
  <c r="J2840" i="1"/>
  <c r="K2840" i="1" s="1"/>
  <c r="J2841" i="1"/>
  <c r="K2841" i="1" s="1"/>
  <c r="J2842" i="1"/>
  <c r="K2842" i="1" s="1"/>
  <c r="J2843" i="1"/>
  <c r="K2843" i="1" s="1"/>
  <c r="J2844" i="1"/>
  <c r="K2844" i="1" s="1"/>
  <c r="J2845" i="1"/>
  <c r="K2845" i="1" s="1"/>
  <c r="J2846" i="1"/>
  <c r="K2846" i="1" s="1"/>
  <c r="J2847" i="1"/>
  <c r="K2847" i="1" s="1"/>
  <c r="J2848" i="1"/>
  <c r="K2848" i="1" s="1"/>
  <c r="J2849" i="1"/>
  <c r="K2849" i="1" s="1"/>
  <c r="J2850" i="1"/>
  <c r="K2850" i="1" s="1"/>
  <c r="J2851" i="1"/>
  <c r="K2851" i="1" s="1"/>
  <c r="J2852" i="1"/>
  <c r="K2852" i="1" s="1"/>
  <c r="J2853" i="1"/>
  <c r="K2853" i="1" s="1"/>
  <c r="J2854" i="1"/>
  <c r="K2854" i="1" s="1"/>
  <c r="J2855" i="1"/>
  <c r="K2855" i="1" s="1"/>
  <c r="J2856" i="1"/>
  <c r="K2856" i="1" s="1"/>
  <c r="J2857" i="1"/>
  <c r="K2857" i="1" s="1"/>
  <c r="J2858" i="1"/>
  <c r="K2858" i="1" s="1"/>
  <c r="J2859" i="1"/>
  <c r="K2859" i="1" s="1"/>
  <c r="J2860" i="1"/>
  <c r="K2860" i="1" s="1"/>
  <c r="J2861" i="1"/>
  <c r="K2861" i="1" s="1"/>
  <c r="J2862" i="1"/>
  <c r="K2862" i="1" s="1"/>
  <c r="J2863" i="1"/>
  <c r="K2863" i="1" s="1"/>
  <c r="J2864" i="1"/>
  <c r="K2864" i="1" s="1"/>
  <c r="J2865" i="1"/>
  <c r="K2865" i="1" s="1"/>
  <c r="J2866" i="1"/>
  <c r="K2866" i="1" s="1"/>
  <c r="J2867" i="1"/>
  <c r="K2867" i="1" s="1"/>
  <c r="J2868" i="1"/>
  <c r="K2868" i="1" s="1"/>
  <c r="J2869" i="1"/>
  <c r="K2869" i="1" s="1"/>
  <c r="J2870" i="1"/>
  <c r="K2870" i="1" s="1"/>
  <c r="J2871" i="1"/>
  <c r="K2871" i="1" s="1"/>
  <c r="J2872" i="1"/>
  <c r="K2872" i="1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 s="1"/>
  <c r="J2889" i="1"/>
  <c r="K2889" i="1" s="1"/>
  <c r="J2890" i="1"/>
  <c r="K2890" i="1" s="1"/>
  <c r="J2891" i="1"/>
  <c r="K2891" i="1" s="1"/>
  <c r="J2892" i="1"/>
  <c r="K2892" i="1" s="1"/>
  <c r="J2893" i="1"/>
  <c r="K2893" i="1" s="1"/>
  <c r="J2894" i="1"/>
  <c r="K2894" i="1" s="1"/>
  <c r="J2895" i="1"/>
  <c r="K2895" i="1" s="1"/>
  <c r="J2896" i="1"/>
  <c r="K2896" i="1" s="1"/>
  <c r="J2897" i="1"/>
  <c r="K2897" i="1" s="1"/>
  <c r="J2898" i="1"/>
  <c r="K2898" i="1" s="1"/>
  <c r="J2899" i="1"/>
  <c r="K2899" i="1" s="1"/>
  <c r="J2900" i="1"/>
  <c r="K2900" i="1" s="1"/>
  <c r="J2901" i="1"/>
  <c r="K2901" i="1" s="1"/>
  <c r="J2902" i="1"/>
  <c r="K2902" i="1" s="1"/>
  <c r="J2903" i="1"/>
  <c r="K2903" i="1" s="1"/>
  <c r="J2904" i="1"/>
  <c r="K2904" i="1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 s="1"/>
  <c r="J2911" i="1"/>
  <c r="K2911" i="1" s="1"/>
  <c r="J2912" i="1"/>
  <c r="K2912" i="1" s="1"/>
  <c r="J2913" i="1"/>
  <c r="K2913" i="1" s="1"/>
  <c r="J2914" i="1"/>
  <c r="K2914" i="1" s="1"/>
  <c r="J2915" i="1"/>
  <c r="K2915" i="1" s="1"/>
  <c r="J2916" i="1"/>
  <c r="K2916" i="1" s="1"/>
  <c r="J2917" i="1"/>
  <c r="K2917" i="1" s="1"/>
  <c r="J2918" i="1"/>
  <c r="K2918" i="1" s="1"/>
  <c r="J2919" i="1"/>
  <c r="K2919" i="1" s="1"/>
  <c r="J2920" i="1"/>
  <c r="K2920" i="1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2929" i="1"/>
  <c r="K2929" i="1" s="1"/>
  <c r="J2930" i="1"/>
  <c r="K2930" i="1" s="1"/>
  <c r="J2931" i="1"/>
  <c r="K2931" i="1" s="1"/>
  <c r="J2932" i="1"/>
  <c r="K2932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2941" i="1"/>
  <c r="K2941" i="1" s="1"/>
  <c r="J2942" i="1"/>
  <c r="K2942" i="1" s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 s="1"/>
  <c r="J2960" i="1"/>
  <c r="K2960" i="1" s="1"/>
  <c r="J2961" i="1"/>
  <c r="K2961" i="1" s="1"/>
  <c r="J2962" i="1"/>
  <c r="K2962" i="1" s="1"/>
  <c r="J2963" i="1"/>
  <c r="K2963" i="1" s="1"/>
  <c r="J2964" i="1"/>
  <c r="K2964" i="1" s="1"/>
  <c r="J2965" i="1"/>
  <c r="K2965" i="1" s="1"/>
  <c r="J2966" i="1"/>
  <c r="K2966" i="1" s="1"/>
  <c r="J2967" i="1"/>
  <c r="K2967" i="1" s="1"/>
  <c r="J2968" i="1"/>
  <c r="K2968" i="1" s="1"/>
  <c r="J2969" i="1"/>
  <c r="K2969" i="1" s="1"/>
  <c r="J2970" i="1"/>
  <c r="K2970" i="1" s="1"/>
  <c r="J2971" i="1"/>
  <c r="K2971" i="1" s="1"/>
  <c r="J2972" i="1"/>
  <c r="K2972" i="1" s="1"/>
  <c r="J2973" i="1"/>
  <c r="K2973" i="1" s="1"/>
  <c r="J2974" i="1"/>
  <c r="K2974" i="1" s="1"/>
  <c r="J2975" i="1"/>
  <c r="K2975" i="1" s="1"/>
  <c r="J2976" i="1"/>
  <c r="K2976" i="1" s="1"/>
  <c r="J2977" i="1"/>
  <c r="K2977" i="1" s="1"/>
  <c r="J2978" i="1"/>
  <c r="K2978" i="1" s="1"/>
  <c r="J2979" i="1"/>
  <c r="K2979" i="1" s="1"/>
  <c r="J2980" i="1"/>
  <c r="K2980" i="1" s="1"/>
  <c r="J2981" i="1"/>
  <c r="K2981" i="1" s="1"/>
  <c r="J2982" i="1"/>
  <c r="K2982" i="1" s="1"/>
  <c r="J2983" i="1"/>
  <c r="K2983" i="1" s="1"/>
  <c r="J2984" i="1"/>
  <c r="K2984" i="1" s="1"/>
  <c r="J2985" i="1"/>
  <c r="K2985" i="1" s="1"/>
  <c r="J2986" i="1"/>
  <c r="K2986" i="1" s="1"/>
  <c r="J2987" i="1"/>
  <c r="K2987" i="1" s="1"/>
  <c r="J2988" i="1"/>
  <c r="K2988" i="1" s="1"/>
  <c r="J2989" i="1"/>
  <c r="K2989" i="1" s="1"/>
  <c r="J2990" i="1"/>
  <c r="K2990" i="1" s="1"/>
  <c r="J2991" i="1"/>
  <c r="K2991" i="1" s="1"/>
  <c r="J2992" i="1"/>
  <c r="K2992" i="1" s="1"/>
  <c r="J2993" i="1"/>
  <c r="K2993" i="1" s="1"/>
  <c r="J2994" i="1"/>
  <c r="K2994" i="1" s="1"/>
  <c r="J2995" i="1"/>
  <c r="K2995" i="1" s="1"/>
  <c r="J2996" i="1"/>
  <c r="K2996" i="1" s="1"/>
  <c r="J2997" i="1"/>
  <c r="K2997" i="1" s="1"/>
  <c r="J2998" i="1"/>
  <c r="K2998" i="1" s="1"/>
  <c r="J2999" i="1"/>
  <c r="K2999" i="1" s="1"/>
  <c r="J3000" i="1"/>
  <c r="K3000" i="1" s="1"/>
  <c r="J3001" i="1"/>
  <c r="K3001" i="1" s="1"/>
  <c r="J3002" i="1"/>
  <c r="K3002" i="1" s="1"/>
  <c r="J3003" i="1"/>
  <c r="K3003" i="1" s="1"/>
  <c r="J3004" i="1"/>
  <c r="K3004" i="1" s="1"/>
  <c r="J3005" i="1"/>
  <c r="K3005" i="1" s="1"/>
  <c r="J3006" i="1"/>
  <c r="K3006" i="1" s="1"/>
  <c r="J3007" i="1"/>
  <c r="K3007" i="1" s="1"/>
  <c r="J3008" i="1"/>
  <c r="K3008" i="1" s="1"/>
  <c r="J3009" i="1"/>
  <c r="K3009" i="1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 s="1"/>
  <c r="J3016" i="1"/>
  <c r="K3016" i="1" s="1"/>
  <c r="J3017" i="1"/>
  <c r="K3017" i="1" s="1"/>
  <c r="J3018" i="1"/>
  <c r="K3018" i="1" s="1"/>
  <c r="J3019" i="1"/>
  <c r="K3019" i="1" s="1"/>
  <c r="J3020" i="1"/>
  <c r="K3020" i="1" s="1"/>
  <c r="J3021" i="1"/>
  <c r="K3021" i="1" s="1"/>
  <c r="J3022" i="1"/>
  <c r="K3022" i="1" s="1"/>
  <c r="J3023" i="1"/>
  <c r="K3023" i="1" s="1"/>
  <c r="J3024" i="1"/>
  <c r="K3024" i="1" s="1"/>
  <c r="J3025" i="1"/>
  <c r="K3025" i="1" s="1"/>
  <c r="J3026" i="1"/>
  <c r="K3026" i="1" s="1"/>
  <c r="J3027" i="1"/>
  <c r="K3027" i="1" s="1"/>
  <c r="J3028" i="1"/>
  <c r="K3028" i="1" s="1"/>
  <c r="J3029" i="1"/>
  <c r="K3029" i="1" s="1"/>
  <c r="J3030" i="1"/>
  <c r="K3030" i="1" s="1"/>
  <c r="J3031" i="1"/>
  <c r="K3031" i="1" s="1"/>
  <c r="J3032" i="1"/>
  <c r="K3032" i="1" s="1"/>
  <c r="J3033" i="1"/>
  <c r="K3033" i="1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3043" i="1"/>
  <c r="K3043" i="1" s="1"/>
  <c r="J3044" i="1"/>
  <c r="K3044" i="1" s="1"/>
  <c r="J3045" i="1"/>
  <c r="K3045" i="1" s="1"/>
  <c r="J3046" i="1"/>
  <c r="K3046" i="1" s="1"/>
  <c r="J3047" i="1"/>
  <c r="K3047" i="1" s="1"/>
  <c r="J3048" i="1"/>
  <c r="K3048" i="1" s="1"/>
  <c r="J3049" i="1"/>
  <c r="K3049" i="1" s="1"/>
  <c r="J3050" i="1"/>
  <c r="K3050" i="1" s="1"/>
  <c r="J3051" i="1"/>
  <c r="K3051" i="1" s="1"/>
  <c r="J3052" i="1"/>
  <c r="K3052" i="1" s="1"/>
  <c r="J3053" i="1"/>
  <c r="K3053" i="1" s="1"/>
  <c r="J3054" i="1"/>
  <c r="K3054" i="1" s="1"/>
  <c r="J3055" i="1"/>
  <c r="K3055" i="1" s="1"/>
  <c r="J3056" i="1"/>
  <c r="K3056" i="1" s="1"/>
  <c r="J3057" i="1"/>
  <c r="K3057" i="1" s="1"/>
  <c r="J3058" i="1"/>
  <c r="K3058" i="1" s="1"/>
  <c r="J3059" i="1"/>
  <c r="K3059" i="1" s="1"/>
  <c r="J3060" i="1"/>
  <c r="K3060" i="1" s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J3068" i="1"/>
  <c r="K3068" i="1" s="1"/>
  <c r="J3069" i="1"/>
  <c r="K3069" i="1" s="1"/>
  <c r="J3070" i="1"/>
  <c r="K3070" i="1" s="1"/>
  <c r="J3071" i="1"/>
  <c r="K3071" i="1" s="1"/>
  <c r="J3072" i="1"/>
  <c r="K3072" i="1" s="1"/>
  <c r="J3073" i="1"/>
  <c r="K3073" i="1" s="1"/>
  <c r="J3074" i="1"/>
  <c r="K3074" i="1" s="1"/>
  <c r="J3075" i="1"/>
  <c r="K3075" i="1" s="1"/>
  <c r="J3076" i="1"/>
  <c r="K3076" i="1" s="1"/>
  <c r="J3077" i="1"/>
  <c r="K3077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3084" i="1"/>
  <c r="K3084" i="1" s="1"/>
  <c r="J3085" i="1"/>
  <c r="K3085" i="1" s="1"/>
  <c r="J3086" i="1"/>
  <c r="K3086" i="1" s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J3099" i="1"/>
  <c r="K3099" i="1" s="1"/>
  <c r="J3100" i="1"/>
  <c r="K3100" i="1" s="1"/>
  <c r="J3101" i="1"/>
  <c r="K3101" i="1" s="1"/>
  <c r="J3102" i="1"/>
  <c r="K3102" i="1" s="1"/>
  <c r="J3103" i="1"/>
  <c r="K3103" i="1" s="1"/>
  <c r="J3104" i="1"/>
  <c r="K3104" i="1" s="1"/>
  <c r="J3105" i="1"/>
  <c r="K3105" i="1" s="1"/>
  <c r="J3106" i="1"/>
  <c r="K3106" i="1" s="1"/>
  <c r="J3107" i="1"/>
  <c r="K3107" i="1" s="1"/>
  <c r="J3108" i="1"/>
  <c r="K3108" i="1" s="1"/>
  <c r="J3109" i="1"/>
  <c r="K3109" i="1" s="1"/>
  <c r="J3110" i="1"/>
  <c r="K3110" i="1" s="1"/>
  <c r="J3111" i="1"/>
  <c r="K3111" i="1" s="1"/>
  <c r="J3112" i="1"/>
  <c r="K3112" i="1" s="1"/>
  <c r="J3113" i="1"/>
  <c r="K3113" i="1" s="1"/>
  <c r="J3114" i="1"/>
  <c r="K3114" i="1" s="1"/>
  <c r="J3115" i="1"/>
  <c r="K3115" i="1" s="1"/>
  <c r="J3116" i="1"/>
  <c r="K3116" i="1" s="1"/>
  <c r="J3117" i="1"/>
  <c r="K3117" i="1" s="1"/>
  <c r="J3118" i="1"/>
  <c r="K3118" i="1" s="1"/>
  <c r="J3119" i="1"/>
  <c r="K3119" i="1" s="1"/>
  <c r="J3120" i="1"/>
  <c r="K3120" i="1" s="1"/>
  <c r="J3121" i="1"/>
  <c r="K3121" i="1" s="1"/>
  <c r="J3122" i="1"/>
  <c r="K3122" i="1" s="1"/>
  <c r="J3123" i="1"/>
  <c r="K3123" i="1" s="1"/>
  <c r="J3124" i="1"/>
  <c r="K3124" i="1" s="1"/>
  <c r="J3125" i="1"/>
  <c r="K3125" i="1" s="1"/>
  <c r="J3126" i="1"/>
  <c r="K3126" i="1" s="1"/>
  <c r="J3127" i="1"/>
  <c r="K3127" i="1" s="1"/>
  <c r="J3128" i="1"/>
  <c r="K3128" i="1" s="1"/>
  <c r="J3129" i="1"/>
  <c r="K3129" i="1" s="1"/>
  <c r="J3130" i="1"/>
  <c r="K3130" i="1" s="1"/>
  <c r="J3131" i="1"/>
  <c r="K3131" i="1" s="1"/>
  <c r="J3132" i="1"/>
  <c r="K3132" i="1" s="1"/>
  <c r="J3133" i="1"/>
  <c r="K3133" i="1" s="1"/>
  <c r="J3134" i="1"/>
  <c r="K3134" i="1" s="1"/>
  <c r="J3135" i="1"/>
  <c r="K3135" i="1" s="1"/>
  <c r="J3136" i="1"/>
  <c r="K3136" i="1" s="1"/>
  <c r="J3137" i="1"/>
  <c r="K3137" i="1" s="1"/>
  <c r="J3138" i="1"/>
  <c r="K3138" i="1" s="1"/>
  <c r="J3139" i="1"/>
  <c r="K3139" i="1" s="1"/>
  <c r="J3140" i="1"/>
  <c r="K3140" i="1" s="1"/>
  <c r="J3141" i="1"/>
  <c r="K3141" i="1" s="1"/>
  <c r="J3142" i="1"/>
  <c r="K3142" i="1" s="1"/>
  <c r="J3143" i="1"/>
  <c r="K3143" i="1" s="1"/>
  <c r="J3144" i="1"/>
  <c r="K3144" i="1" s="1"/>
  <c r="J3145" i="1"/>
  <c r="K3145" i="1" s="1"/>
  <c r="J3146" i="1"/>
  <c r="K3146" i="1" s="1"/>
  <c r="J3147" i="1"/>
  <c r="K3147" i="1" s="1"/>
  <c r="J3148" i="1"/>
  <c r="K3148" i="1" s="1"/>
  <c r="J3149" i="1"/>
  <c r="K3149" i="1" s="1"/>
  <c r="J3150" i="1"/>
  <c r="K3150" i="1" s="1"/>
  <c r="J3151" i="1"/>
  <c r="K3151" i="1" s="1"/>
  <c r="J3152" i="1"/>
  <c r="K3152" i="1" s="1"/>
  <c r="J3153" i="1"/>
  <c r="K3153" i="1" s="1"/>
  <c r="J3154" i="1"/>
  <c r="K315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160" i="1"/>
  <c r="K3160" i="1" s="1"/>
  <c r="J3161" i="1"/>
  <c r="K3161" i="1" s="1"/>
  <c r="J3162" i="1"/>
  <c r="K3162" i="1" s="1"/>
  <c r="J3163" i="1"/>
  <c r="K3163" i="1" s="1"/>
  <c r="J3164" i="1"/>
  <c r="K3164" i="1" s="1"/>
  <c r="J3165" i="1"/>
  <c r="K3165" i="1" s="1"/>
  <c r="J3166" i="1"/>
  <c r="K3166" i="1" s="1"/>
  <c r="J3167" i="1"/>
  <c r="K3167" i="1" s="1"/>
  <c r="J3168" i="1"/>
  <c r="K3168" i="1" s="1"/>
  <c r="J3169" i="1"/>
  <c r="K3169" i="1" s="1"/>
  <c r="J3170" i="1"/>
  <c r="K3170" i="1" s="1"/>
  <c r="J3171" i="1"/>
  <c r="K3171" i="1" s="1"/>
  <c r="J3172" i="1"/>
  <c r="K3172" i="1" s="1"/>
  <c r="J3173" i="1"/>
  <c r="K3173" i="1" s="1"/>
  <c r="J3174" i="1"/>
  <c r="K3174" i="1" s="1"/>
  <c r="J3175" i="1"/>
  <c r="K3175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182" i="1"/>
  <c r="K3182" i="1" s="1"/>
  <c r="J3183" i="1"/>
  <c r="K3183" i="1" s="1"/>
  <c r="J3184" i="1"/>
  <c r="K3184" i="1" s="1"/>
  <c r="J3185" i="1"/>
  <c r="K3185" i="1" s="1"/>
  <c r="J3186" i="1"/>
  <c r="K3186" i="1" s="1"/>
  <c r="J3187" i="1"/>
  <c r="K3187" i="1" s="1"/>
  <c r="J3188" i="1"/>
  <c r="K3188" i="1" s="1"/>
  <c r="J3189" i="1"/>
  <c r="K3189" i="1" s="1"/>
  <c r="J3190" i="1"/>
  <c r="K3190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3259" i="1"/>
  <c r="K3259" i="1" s="1"/>
  <c r="J3260" i="1"/>
  <c r="K3260" i="1" s="1"/>
  <c r="J3261" i="1"/>
  <c r="K3261" i="1" s="1"/>
  <c r="J3262" i="1"/>
  <c r="K3262" i="1" s="1"/>
  <c r="J3263" i="1"/>
  <c r="K3263" i="1" s="1"/>
  <c r="J3264" i="1"/>
  <c r="K3264" i="1" s="1"/>
  <c r="J3265" i="1"/>
  <c r="K3265" i="1" s="1"/>
  <c r="J3266" i="1"/>
  <c r="K3266" i="1" s="1"/>
  <c r="J3267" i="1"/>
  <c r="K3267" i="1" s="1"/>
  <c r="J3268" i="1"/>
  <c r="K3268" i="1" s="1"/>
  <c r="J3269" i="1"/>
  <c r="K3269" i="1" s="1"/>
  <c r="J3270" i="1"/>
  <c r="K3270" i="1" s="1"/>
  <c r="J3271" i="1"/>
  <c r="K3271" i="1" s="1"/>
  <c r="J3272" i="1"/>
  <c r="K3272" i="1" s="1"/>
  <c r="J3273" i="1"/>
  <c r="K3273" i="1" s="1"/>
  <c r="J3274" i="1"/>
  <c r="K3274" i="1" s="1"/>
  <c r="J3275" i="1"/>
  <c r="K3275" i="1" s="1"/>
  <c r="J3276" i="1"/>
  <c r="K3276" i="1" s="1"/>
  <c r="J3277" i="1"/>
  <c r="K3277" i="1" s="1"/>
  <c r="J3278" i="1"/>
  <c r="K3278" i="1" s="1"/>
  <c r="J3279" i="1"/>
  <c r="K3279" i="1" s="1"/>
  <c r="J3280" i="1"/>
  <c r="K3280" i="1" s="1"/>
  <c r="J3281" i="1"/>
  <c r="K3281" i="1" s="1"/>
  <c r="J3282" i="1"/>
  <c r="K3282" i="1" s="1"/>
  <c r="J3283" i="1"/>
  <c r="K3283" i="1" s="1"/>
  <c r="J3284" i="1"/>
  <c r="K3284" i="1" s="1"/>
  <c r="J3285" i="1"/>
  <c r="K3285" i="1" s="1"/>
  <c r="J3286" i="1"/>
  <c r="K3286" i="1" s="1"/>
  <c r="J3287" i="1"/>
  <c r="K3287" i="1" s="1"/>
  <c r="J3288" i="1"/>
  <c r="K3288" i="1" s="1"/>
  <c r="J3289" i="1"/>
  <c r="K3289" i="1" s="1"/>
  <c r="J3290" i="1"/>
  <c r="K3290" i="1" s="1"/>
  <c r="J3291" i="1"/>
  <c r="K3291" i="1" s="1"/>
  <c r="J3292" i="1"/>
  <c r="K3292" i="1" s="1"/>
  <c r="J3293" i="1"/>
  <c r="K3293" i="1" s="1"/>
  <c r="J3294" i="1"/>
  <c r="K3294" i="1" s="1"/>
  <c r="J3295" i="1"/>
  <c r="K3295" i="1" s="1"/>
  <c r="J3296" i="1"/>
  <c r="K3296" i="1" s="1"/>
  <c r="J3297" i="1"/>
  <c r="K3297" i="1" s="1"/>
  <c r="J3298" i="1"/>
  <c r="K3298" i="1" s="1"/>
  <c r="J3299" i="1"/>
  <c r="K3299" i="1" s="1"/>
  <c r="J3300" i="1"/>
  <c r="K3300" i="1" s="1"/>
  <c r="J3301" i="1"/>
  <c r="K3301" i="1" s="1"/>
  <c r="J3302" i="1"/>
  <c r="K3302" i="1" s="1"/>
  <c r="J3303" i="1"/>
  <c r="K3303" i="1" s="1"/>
  <c r="J3304" i="1"/>
  <c r="K3304" i="1" s="1"/>
  <c r="J3305" i="1"/>
  <c r="K3305" i="1" s="1"/>
  <c r="J3306" i="1"/>
  <c r="K3306" i="1" s="1"/>
  <c r="J3307" i="1"/>
  <c r="K3307" i="1" s="1"/>
  <c r="J3308" i="1"/>
  <c r="K3308" i="1" s="1"/>
  <c r="J3309" i="1"/>
  <c r="K3309" i="1" s="1"/>
  <c r="J3310" i="1"/>
  <c r="K3310" i="1" s="1"/>
  <c r="J3311" i="1"/>
  <c r="K3311" i="1" s="1"/>
  <c r="J3312" i="1"/>
  <c r="K3312" i="1" s="1"/>
  <c r="J3313" i="1"/>
  <c r="K3313" i="1" s="1"/>
  <c r="J3314" i="1"/>
  <c r="K3314" i="1" s="1"/>
  <c r="J3315" i="1"/>
  <c r="K3315" i="1" s="1"/>
  <c r="J3316" i="1"/>
  <c r="K3316" i="1" s="1"/>
  <c r="J3317" i="1"/>
  <c r="K3317" i="1" s="1"/>
  <c r="J3318" i="1"/>
  <c r="K3318" i="1" s="1"/>
  <c r="J3319" i="1"/>
  <c r="K3319" i="1" s="1"/>
  <c r="J3320" i="1"/>
  <c r="K3320" i="1" s="1"/>
  <c r="J3321" i="1"/>
  <c r="K3321" i="1" s="1"/>
  <c r="J3322" i="1"/>
  <c r="K3322" i="1" s="1"/>
  <c r="J3323" i="1"/>
  <c r="K3323" i="1" s="1"/>
  <c r="J3324" i="1"/>
  <c r="K3324" i="1" s="1"/>
  <c r="J3325" i="1"/>
  <c r="K3325" i="1" s="1"/>
  <c r="J3326" i="1"/>
  <c r="K3326" i="1" s="1"/>
  <c r="J3327" i="1"/>
  <c r="K3327" i="1" s="1"/>
  <c r="J3328" i="1"/>
  <c r="K3328" i="1" s="1"/>
  <c r="J3329" i="1"/>
  <c r="K3329" i="1" s="1"/>
  <c r="J3330" i="1"/>
  <c r="K3330" i="1" s="1"/>
  <c r="J3331" i="1"/>
  <c r="K3331" i="1" s="1"/>
  <c r="J3332" i="1"/>
  <c r="K3332" i="1" s="1"/>
  <c r="J3333" i="1"/>
  <c r="K3333" i="1" s="1"/>
  <c r="J3334" i="1"/>
  <c r="K3334" i="1" s="1"/>
  <c r="J3335" i="1"/>
  <c r="K3335" i="1" s="1"/>
  <c r="J3336" i="1"/>
  <c r="K3336" i="1" s="1"/>
  <c r="J3337" i="1"/>
  <c r="K3337" i="1" s="1"/>
  <c r="J3338" i="1"/>
  <c r="K3338" i="1" s="1"/>
  <c r="J3339" i="1"/>
  <c r="K3339" i="1" s="1"/>
  <c r="J3340" i="1"/>
  <c r="K3340" i="1" s="1"/>
  <c r="J3341" i="1"/>
  <c r="K3341" i="1" s="1"/>
  <c r="J3342" i="1"/>
  <c r="K3342" i="1" s="1"/>
  <c r="J3343" i="1"/>
  <c r="K3343" i="1" s="1"/>
  <c r="J3344" i="1"/>
  <c r="K3344" i="1" s="1"/>
  <c r="J3345" i="1"/>
  <c r="K3345" i="1" s="1"/>
  <c r="J3346" i="1"/>
  <c r="K3346" i="1" s="1"/>
  <c r="J3347" i="1"/>
  <c r="K3347" i="1" s="1"/>
  <c r="J3348" i="1"/>
  <c r="K3348" i="1" s="1"/>
  <c r="J3349" i="1"/>
  <c r="K3349" i="1" s="1"/>
  <c r="J3350" i="1"/>
  <c r="K3350" i="1" s="1"/>
  <c r="J3351" i="1"/>
  <c r="K3351" i="1" s="1"/>
  <c r="J3352" i="1"/>
  <c r="K3352" i="1" s="1"/>
  <c r="J3353" i="1"/>
  <c r="K3353" i="1" s="1"/>
  <c r="J3354" i="1"/>
  <c r="K3354" i="1" s="1"/>
  <c r="J3355" i="1"/>
  <c r="K3355" i="1" s="1"/>
  <c r="J3356" i="1"/>
  <c r="K3356" i="1" s="1"/>
  <c r="J3357" i="1"/>
  <c r="K3357" i="1" s="1"/>
  <c r="J3358" i="1"/>
  <c r="K3358" i="1" s="1"/>
  <c r="J3359" i="1"/>
  <c r="K3359" i="1" s="1"/>
  <c r="J3360" i="1"/>
  <c r="K3360" i="1" s="1"/>
  <c r="J3361" i="1"/>
  <c r="K3361" i="1" s="1"/>
  <c r="J3362" i="1"/>
  <c r="K3362" i="1" s="1"/>
  <c r="J3363" i="1"/>
  <c r="K3363" i="1" s="1"/>
  <c r="J3364" i="1"/>
  <c r="K3364" i="1" s="1"/>
  <c r="J3365" i="1"/>
  <c r="K3365" i="1" s="1"/>
  <c r="J3366" i="1"/>
  <c r="K3366" i="1" s="1"/>
  <c r="J3367" i="1"/>
  <c r="K3367" i="1" s="1"/>
  <c r="J3368" i="1"/>
  <c r="K3368" i="1" s="1"/>
  <c r="J3369" i="1"/>
  <c r="K3369" i="1" s="1"/>
  <c r="J3370" i="1"/>
  <c r="K3370" i="1" s="1"/>
  <c r="J3371" i="1"/>
  <c r="K3371" i="1" s="1"/>
  <c r="J3372" i="1"/>
  <c r="K3372" i="1" s="1"/>
  <c r="J3373" i="1"/>
  <c r="K3373" i="1" s="1"/>
  <c r="J3374" i="1"/>
  <c r="K3374" i="1" s="1"/>
  <c r="J3375" i="1"/>
  <c r="K3375" i="1" s="1"/>
  <c r="J3376" i="1"/>
  <c r="K3376" i="1" s="1"/>
  <c r="J3377" i="1"/>
  <c r="K3377" i="1" s="1"/>
  <c r="J3378" i="1"/>
  <c r="K3378" i="1" s="1"/>
  <c r="J3379" i="1"/>
  <c r="K3379" i="1" s="1"/>
  <c r="J3380" i="1"/>
  <c r="K3380" i="1" s="1"/>
  <c r="J3381" i="1"/>
  <c r="K3381" i="1" s="1"/>
  <c r="J3382" i="1"/>
  <c r="K3382" i="1" s="1"/>
  <c r="J3383" i="1"/>
  <c r="K3383" i="1" s="1"/>
  <c r="J3384" i="1"/>
  <c r="K3384" i="1" s="1"/>
  <c r="J3385" i="1"/>
  <c r="K3385" i="1" s="1"/>
  <c r="J3386" i="1"/>
  <c r="K3386" i="1" s="1"/>
  <c r="J3387" i="1"/>
  <c r="K3387" i="1" s="1"/>
  <c r="J3388" i="1"/>
  <c r="K3388" i="1" s="1"/>
  <c r="J3389" i="1"/>
  <c r="K3389" i="1" s="1"/>
  <c r="J3390" i="1"/>
  <c r="K3390" i="1" s="1"/>
  <c r="J3391" i="1"/>
  <c r="K3391" i="1" s="1"/>
  <c r="J3392" i="1"/>
  <c r="K3392" i="1" s="1"/>
  <c r="J3393" i="1"/>
  <c r="K3393" i="1" s="1"/>
  <c r="J3394" i="1"/>
  <c r="K3394" i="1" s="1"/>
  <c r="J3395" i="1"/>
  <c r="K3395" i="1" s="1"/>
  <c r="J3396" i="1"/>
  <c r="K3396" i="1" s="1"/>
  <c r="J3397" i="1"/>
  <c r="K3397" i="1" s="1"/>
  <c r="J3398" i="1"/>
  <c r="K3398" i="1" s="1"/>
  <c r="J3399" i="1"/>
  <c r="K3399" i="1" s="1"/>
  <c r="J3400" i="1"/>
  <c r="K3400" i="1" s="1"/>
  <c r="J3401" i="1"/>
  <c r="K3401" i="1" s="1"/>
  <c r="J3402" i="1"/>
  <c r="K3402" i="1" s="1"/>
  <c r="J3403" i="1"/>
  <c r="K3403" i="1" s="1"/>
  <c r="J3404" i="1"/>
  <c r="K3404" i="1" s="1"/>
  <c r="J3405" i="1"/>
  <c r="K3405" i="1" s="1"/>
  <c r="J3406" i="1"/>
  <c r="K3406" i="1" s="1"/>
  <c r="J3407" i="1"/>
  <c r="K3407" i="1" s="1"/>
  <c r="J3408" i="1"/>
  <c r="K3408" i="1" s="1"/>
  <c r="J3409" i="1"/>
  <c r="K3409" i="1" s="1"/>
  <c r="J3410" i="1"/>
  <c r="K3410" i="1" s="1"/>
  <c r="J3411" i="1"/>
  <c r="K3411" i="1" s="1"/>
  <c r="J3412" i="1"/>
  <c r="K3412" i="1" s="1"/>
  <c r="J3413" i="1"/>
  <c r="K3413" i="1" s="1"/>
  <c r="J3414" i="1"/>
  <c r="K3414" i="1" s="1"/>
  <c r="J3415" i="1"/>
  <c r="K3415" i="1" s="1"/>
  <c r="J3416" i="1"/>
  <c r="K3416" i="1" s="1"/>
  <c r="J3417" i="1"/>
  <c r="K3417" i="1" s="1"/>
  <c r="J3418" i="1"/>
  <c r="K3418" i="1" s="1"/>
  <c r="J3419" i="1"/>
  <c r="K3419" i="1" s="1"/>
  <c r="J3420" i="1"/>
  <c r="K3420" i="1" s="1"/>
  <c r="J3421" i="1"/>
  <c r="K3421" i="1" s="1"/>
  <c r="J3422" i="1"/>
  <c r="K3422" i="1" s="1"/>
  <c r="J3423" i="1"/>
  <c r="K3423" i="1" s="1"/>
  <c r="J3424" i="1"/>
  <c r="K3424" i="1" s="1"/>
  <c r="J3425" i="1"/>
  <c r="K3425" i="1" s="1"/>
  <c r="J3426" i="1"/>
  <c r="K3426" i="1" s="1"/>
  <c r="J3427" i="1"/>
  <c r="K3427" i="1" s="1"/>
  <c r="J3428" i="1"/>
  <c r="K3428" i="1" s="1"/>
  <c r="J3429" i="1"/>
  <c r="K3429" i="1" s="1"/>
  <c r="J3430" i="1"/>
  <c r="K3430" i="1" s="1"/>
  <c r="J3431" i="1"/>
  <c r="K3431" i="1" s="1"/>
  <c r="J3432" i="1"/>
  <c r="K3432" i="1" s="1"/>
  <c r="J3433" i="1"/>
  <c r="K3433" i="1" s="1"/>
  <c r="J3434" i="1"/>
  <c r="K3434" i="1" s="1"/>
  <c r="J3435" i="1"/>
  <c r="K3435" i="1" s="1"/>
  <c r="J3436" i="1"/>
  <c r="K3436" i="1" s="1"/>
  <c r="J3437" i="1"/>
  <c r="K3437" i="1" s="1"/>
  <c r="J3438" i="1"/>
  <c r="K3438" i="1" s="1"/>
  <c r="J3439" i="1"/>
  <c r="K3439" i="1" s="1"/>
  <c r="J3440" i="1"/>
  <c r="K3440" i="1" s="1"/>
  <c r="J3441" i="1"/>
  <c r="K3441" i="1" s="1"/>
  <c r="J3442" i="1"/>
  <c r="K3442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3460" i="1"/>
  <c r="K3460" i="1" s="1"/>
  <c r="J3461" i="1"/>
  <c r="K3461" i="1" s="1"/>
  <c r="J3462" i="1"/>
  <c r="K3462" i="1" s="1"/>
  <c r="J3463" i="1"/>
  <c r="K3463" i="1" s="1"/>
  <c r="J3464" i="1"/>
  <c r="K3464" i="1" s="1"/>
  <c r="J3465" i="1"/>
  <c r="K3465" i="1" s="1"/>
  <c r="J3466" i="1"/>
  <c r="K3466" i="1" s="1"/>
  <c r="J3467" i="1"/>
  <c r="K3467" i="1" s="1"/>
  <c r="J3468" i="1"/>
  <c r="K3468" i="1" s="1"/>
  <c r="J3469" i="1"/>
  <c r="K3469" i="1" s="1"/>
  <c r="J3470" i="1"/>
  <c r="K3470" i="1" s="1"/>
  <c r="J3471" i="1"/>
  <c r="K3471" i="1" s="1"/>
  <c r="J3472" i="1"/>
  <c r="K3472" i="1" s="1"/>
  <c r="J3473" i="1"/>
  <c r="K3473" i="1" s="1"/>
  <c r="J3474" i="1"/>
  <c r="K3474" i="1" s="1"/>
  <c r="J3475" i="1"/>
  <c r="K3475" i="1" s="1"/>
  <c r="J3476" i="1"/>
  <c r="K3476" i="1" s="1"/>
  <c r="J3477" i="1"/>
  <c r="K3477" i="1" s="1"/>
  <c r="J3478" i="1"/>
  <c r="K3478" i="1" s="1"/>
  <c r="J3479" i="1"/>
  <c r="K3479" i="1" s="1"/>
  <c r="J3480" i="1"/>
  <c r="K3480" i="1" s="1"/>
  <c r="J3481" i="1"/>
  <c r="K3481" i="1" s="1"/>
  <c r="J3482" i="1"/>
  <c r="K3482" i="1" s="1"/>
  <c r="J3483" i="1"/>
  <c r="K3483" i="1" s="1"/>
  <c r="J3484" i="1"/>
  <c r="K3484" i="1" s="1"/>
  <c r="J3485" i="1"/>
  <c r="K3485" i="1" s="1"/>
  <c r="J3486" i="1"/>
  <c r="K3486" i="1" s="1"/>
  <c r="J3487" i="1"/>
  <c r="K3487" i="1" s="1"/>
  <c r="J3488" i="1"/>
  <c r="K3488" i="1" s="1"/>
  <c r="J3489" i="1"/>
  <c r="K3489" i="1" s="1"/>
  <c r="J3490" i="1"/>
  <c r="K3490" i="1" s="1"/>
  <c r="J3491" i="1"/>
  <c r="K3491" i="1" s="1"/>
  <c r="J3492" i="1"/>
  <c r="K3492" i="1" s="1"/>
  <c r="J3493" i="1"/>
  <c r="K3493" i="1" s="1"/>
  <c r="J3494" i="1"/>
  <c r="K3494" i="1" s="1"/>
  <c r="J3495" i="1"/>
  <c r="K3495" i="1" s="1"/>
  <c r="J3496" i="1"/>
  <c r="K3496" i="1" s="1"/>
  <c r="J3497" i="1"/>
  <c r="K3497" i="1" s="1"/>
  <c r="J3498" i="1"/>
  <c r="K3498" i="1" s="1"/>
  <c r="J3499" i="1"/>
  <c r="K3499" i="1" s="1"/>
  <c r="J3500" i="1"/>
  <c r="K3500" i="1" s="1"/>
  <c r="J3501" i="1"/>
  <c r="K3501" i="1" s="1"/>
  <c r="J3502" i="1"/>
  <c r="K3502" i="1" s="1"/>
  <c r="J3503" i="1"/>
  <c r="K3503" i="1" s="1"/>
  <c r="J3504" i="1"/>
  <c r="K3504" i="1" s="1"/>
  <c r="J3505" i="1"/>
  <c r="K3505" i="1" s="1"/>
  <c r="J3506" i="1"/>
  <c r="K3506" i="1" s="1"/>
  <c r="J3507" i="1"/>
  <c r="K3507" i="1" s="1"/>
  <c r="J3508" i="1"/>
  <c r="K3508" i="1" s="1"/>
  <c r="J3509" i="1"/>
  <c r="K3509" i="1" s="1"/>
  <c r="J3510" i="1"/>
  <c r="K3510" i="1" s="1"/>
  <c r="J3511" i="1"/>
  <c r="K3511" i="1" s="1"/>
  <c r="J3512" i="1"/>
  <c r="K3512" i="1" s="1"/>
  <c r="J3513" i="1"/>
  <c r="K3513" i="1" s="1"/>
  <c r="J3514" i="1"/>
  <c r="K3514" i="1" s="1"/>
  <c r="J3515" i="1"/>
  <c r="K3515" i="1" s="1"/>
  <c r="J3516" i="1"/>
  <c r="K3516" i="1" s="1"/>
  <c r="J3517" i="1"/>
  <c r="K3517" i="1" s="1"/>
  <c r="J3518" i="1"/>
  <c r="K3518" i="1" s="1"/>
  <c r="J3519" i="1"/>
  <c r="K3519" i="1" s="1"/>
  <c r="J3520" i="1"/>
  <c r="K3520" i="1" s="1"/>
  <c r="J3521" i="1"/>
  <c r="K3521" i="1" s="1"/>
  <c r="J3522" i="1"/>
  <c r="K3522" i="1" s="1"/>
  <c r="J3523" i="1"/>
  <c r="K3523" i="1" s="1"/>
  <c r="J3524" i="1"/>
  <c r="K3524" i="1" s="1"/>
  <c r="J3525" i="1"/>
  <c r="K3525" i="1" s="1"/>
  <c r="J3526" i="1"/>
  <c r="K3526" i="1" s="1"/>
  <c r="J3527" i="1"/>
  <c r="K3527" i="1" s="1"/>
  <c r="J3528" i="1"/>
  <c r="K3528" i="1" s="1"/>
  <c r="J3529" i="1"/>
  <c r="K3529" i="1" s="1"/>
  <c r="J3530" i="1"/>
  <c r="K3530" i="1" s="1"/>
  <c r="J3531" i="1"/>
  <c r="K3531" i="1" s="1"/>
  <c r="J3532" i="1"/>
  <c r="K3532" i="1" s="1"/>
  <c r="J3533" i="1"/>
  <c r="K3533" i="1" s="1"/>
  <c r="J3534" i="1"/>
  <c r="K3534" i="1" s="1"/>
  <c r="J3535" i="1"/>
  <c r="K3535" i="1" s="1"/>
  <c r="J3536" i="1"/>
  <c r="K3536" i="1" s="1"/>
  <c r="J3537" i="1"/>
  <c r="K3537" i="1" s="1"/>
  <c r="J3538" i="1"/>
  <c r="K3538" i="1" s="1"/>
  <c r="J3539" i="1"/>
  <c r="K3539" i="1" s="1"/>
  <c r="J3540" i="1"/>
  <c r="K3540" i="1" s="1"/>
  <c r="J3541" i="1"/>
  <c r="K3541" i="1" s="1"/>
  <c r="J3542" i="1"/>
  <c r="K3542" i="1" s="1"/>
  <c r="J3543" i="1"/>
  <c r="K3543" i="1" s="1"/>
  <c r="J3544" i="1"/>
  <c r="K3544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551" i="1"/>
  <c r="K3551" i="1" s="1"/>
  <c r="J3552" i="1"/>
  <c r="K3552" i="1" s="1"/>
  <c r="J3553" i="1"/>
  <c r="K3553" i="1" s="1"/>
  <c r="J3554" i="1"/>
  <c r="K3554" i="1" s="1"/>
  <c r="J3555" i="1"/>
  <c r="K3555" i="1" s="1"/>
  <c r="J3556" i="1"/>
  <c r="K3556" i="1" s="1"/>
  <c r="J3557" i="1"/>
  <c r="K3557" i="1" s="1"/>
  <c r="J3558" i="1"/>
  <c r="K3558" i="1" s="1"/>
  <c r="J3559" i="1"/>
  <c r="K3559" i="1" s="1"/>
  <c r="J3560" i="1"/>
  <c r="K3560" i="1" s="1"/>
  <c r="J3561" i="1"/>
  <c r="K3561" i="1" s="1"/>
  <c r="J3562" i="1"/>
  <c r="K3562" i="1" s="1"/>
  <c r="J3563" i="1"/>
  <c r="K3563" i="1" s="1"/>
  <c r="J3564" i="1"/>
  <c r="K3564" i="1" s="1"/>
  <c r="J3565" i="1"/>
  <c r="K3565" i="1" s="1"/>
  <c r="J3566" i="1"/>
  <c r="K3566" i="1" s="1"/>
  <c r="J3567" i="1"/>
  <c r="K3567" i="1" s="1"/>
  <c r="J3568" i="1"/>
  <c r="K3568" i="1" s="1"/>
  <c r="J3569" i="1"/>
  <c r="K3569" i="1" s="1"/>
  <c r="J3570" i="1"/>
  <c r="K3570" i="1" s="1"/>
  <c r="J3571" i="1"/>
  <c r="K3571" i="1" s="1"/>
  <c r="J3572" i="1"/>
  <c r="K3572" i="1" s="1"/>
  <c r="J3573" i="1"/>
  <c r="K3573" i="1" s="1"/>
  <c r="J3574" i="1"/>
  <c r="K3574" i="1" s="1"/>
  <c r="J3575" i="1"/>
  <c r="K3575" i="1" s="1"/>
  <c r="J3576" i="1"/>
  <c r="K3576" i="1" s="1"/>
  <c r="J3577" i="1"/>
  <c r="K3577" i="1" s="1"/>
  <c r="J3578" i="1"/>
  <c r="K3578" i="1" s="1"/>
  <c r="J3579" i="1"/>
  <c r="K3579" i="1" s="1"/>
  <c r="J3580" i="1"/>
  <c r="K3580" i="1" s="1"/>
  <c r="J3581" i="1"/>
  <c r="K3581" i="1" s="1"/>
  <c r="J3582" i="1"/>
  <c r="K3582" i="1" s="1"/>
  <c r="J3583" i="1"/>
  <c r="K3583" i="1" s="1"/>
  <c r="J3584" i="1"/>
  <c r="K3584" i="1" s="1"/>
  <c r="J3585" i="1"/>
  <c r="K3585" i="1" s="1"/>
  <c r="J3586" i="1"/>
  <c r="K3586" i="1" s="1"/>
  <c r="J3587" i="1"/>
  <c r="K3587" i="1" s="1"/>
  <c r="J3588" i="1"/>
  <c r="K3588" i="1" s="1"/>
  <c r="J3589" i="1"/>
  <c r="K3589" i="1" s="1"/>
  <c r="J3590" i="1"/>
  <c r="K3590" i="1" s="1"/>
  <c r="J3591" i="1"/>
  <c r="K3591" i="1" s="1"/>
  <c r="J3592" i="1"/>
  <c r="K3592" i="1" s="1"/>
  <c r="J3593" i="1"/>
  <c r="K3593" i="1" s="1"/>
  <c r="J3594" i="1"/>
  <c r="K3594" i="1" s="1"/>
  <c r="J3595" i="1"/>
  <c r="K3595" i="1" s="1"/>
  <c r="J3596" i="1"/>
  <c r="K3596" i="1" s="1"/>
  <c r="J3597" i="1"/>
  <c r="K3597" i="1" s="1"/>
  <c r="J3598" i="1"/>
  <c r="K3598" i="1" s="1"/>
  <c r="J3599" i="1"/>
  <c r="K3599" i="1" s="1"/>
  <c r="J3600" i="1"/>
  <c r="K3600" i="1" s="1"/>
  <c r="J3601" i="1"/>
  <c r="K3601" i="1" s="1"/>
  <c r="J3602" i="1"/>
  <c r="K3602" i="1" s="1"/>
  <c r="J3603" i="1"/>
  <c r="K3603" i="1" s="1"/>
  <c r="J3604" i="1"/>
  <c r="K3604" i="1" s="1"/>
  <c r="J3605" i="1"/>
  <c r="K3605" i="1" s="1"/>
  <c r="J3606" i="1"/>
  <c r="K3606" i="1" s="1"/>
  <c r="J3607" i="1"/>
  <c r="K3607" i="1" s="1"/>
  <c r="J3608" i="1"/>
  <c r="K3608" i="1" s="1"/>
  <c r="J3609" i="1"/>
  <c r="K3609" i="1" s="1"/>
  <c r="J3610" i="1"/>
  <c r="K3610" i="1" s="1"/>
  <c r="J3611" i="1"/>
  <c r="K3611" i="1" s="1"/>
  <c r="J3612" i="1"/>
  <c r="K3612" i="1" s="1"/>
  <c r="J3613" i="1"/>
  <c r="K3613" i="1" s="1"/>
  <c r="J3614" i="1"/>
  <c r="K3614" i="1" s="1"/>
  <c r="J3615" i="1"/>
  <c r="K3615" i="1" s="1"/>
  <c r="J3616" i="1"/>
  <c r="K3616" i="1" s="1"/>
  <c r="J3617" i="1"/>
  <c r="K3617" i="1" s="1"/>
  <c r="J3618" i="1"/>
  <c r="K3618" i="1" s="1"/>
  <c r="J3619" i="1"/>
  <c r="K3619" i="1" s="1"/>
  <c r="J3620" i="1"/>
  <c r="K3620" i="1" s="1"/>
  <c r="J3621" i="1"/>
  <c r="K3621" i="1" s="1"/>
  <c r="J3622" i="1"/>
  <c r="K3622" i="1" s="1"/>
  <c r="J3623" i="1"/>
  <c r="K3623" i="1" s="1"/>
  <c r="J3624" i="1"/>
  <c r="K3624" i="1" s="1"/>
  <c r="J3625" i="1"/>
  <c r="K3625" i="1" s="1"/>
  <c r="J3626" i="1"/>
  <c r="K3626" i="1" s="1"/>
  <c r="J3627" i="1"/>
  <c r="K3627" i="1" s="1"/>
  <c r="J3628" i="1"/>
  <c r="K3628" i="1" s="1"/>
  <c r="J3629" i="1"/>
  <c r="K3629" i="1" s="1"/>
  <c r="J3630" i="1"/>
  <c r="K3630" i="1" s="1"/>
  <c r="J3631" i="1"/>
  <c r="K3631" i="1" s="1"/>
  <c r="J3632" i="1"/>
  <c r="K3632" i="1" s="1"/>
  <c r="J3633" i="1"/>
  <c r="K3633" i="1" s="1"/>
  <c r="J3634" i="1"/>
  <c r="K3634" i="1" s="1"/>
  <c r="J3635" i="1"/>
  <c r="K3635" i="1" s="1"/>
  <c r="J3636" i="1"/>
  <c r="K3636" i="1" s="1"/>
  <c r="J3637" i="1"/>
  <c r="K3637" i="1" s="1"/>
  <c r="J3638" i="1"/>
  <c r="K3638" i="1" s="1"/>
  <c r="J3639" i="1"/>
  <c r="K3639" i="1" s="1"/>
  <c r="J3640" i="1"/>
  <c r="K3640" i="1" s="1"/>
  <c r="J3641" i="1"/>
  <c r="K3641" i="1" s="1"/>
  <c r="J3642" i="1"/>
  <c r="K3642" i="1" s="1"/>
  <c r="J3643" i="1"/>
  <c r="K3643" i="1" s="1"/>
  <c r="J3644" i="1"/>
  <c r="K3644" i="1" s="1"/>
  <c r="J3645" i="1"/>
  <c r="K3645" i="1" s="1"/>
  <c r="J3646" i="1"/>
  <c r="K3646" i="1" s="1"/>
  <c r="J3647" i="1"/>
  <c r="K3647" i="1" s="1"/>
  <c r="J3648" i="1"/>
  <c r="K3648" i="1" s="1"/>
  <c r="J3649" i="1"/>
  <c r="K3649" i="1" s="1"/>
  <c r="J3650" i="1"/>
  <c r="K3650" i="1" s="1"/>
  <c r="J3651" i="1"/>
  <c r="K3651" i="1" s="1"/>
  <c r="J3652" i="1"/>
  <c r="K3652" i="1" s="1"/>
  <c r="J3653" i="1"/>
  <c r="K3653" i="1" s="1"/>
  <c r="J3654" i="1"/>
  <c r="K3654" i="1" s="1"/>
  <c r="J3655" i="1"/>
  <c r="K3655" i="1" s="1"/>
  <c r="J3656" i="1"/>
  <c r="K3656" i="1" s="1"/>
  <c r="J3657" i="1"/>
  <c r="K3657" i="1" s="1"/>
  <c r="J3658" i="1"/>
  <c r="K3658" i="1" s="1"/>
  <c r="J3659" i="1"/>
  <c r="K3659" i="1" s="1"/>
  <c r="J3660" i="1"/>
  <c r="K3660" i="1" s="1"/>
  <c r="J3661" i="1"/>
  <c r="K3661" i="1" s="1"/>
  <c r="J3662" i="1"/>
  <c r="K3662" i="1" s="1"/>
  <c r="J3663" i="1"/>
  <c r="K3663" i="1" s="1"/>
  <c r="J3664" i="1"/>
  <c r="K3664" i="1" s="1"/>
  <c r="J3665" i="1"/>
  <c r="K3665" i="1" s="1"/>
  <c r="J3666" i="1"/>
  <c r="K3666" i="1" s="1"/>
  <c r="J3667" i="1"/>
  <c r="K3667" i="1" s="1"/>
  <c r="J3668" i="1"/>
  <c r="K3668" i="1" s="1"/>
  <c r="J3669" i="1"/>
  <c r="K3669" i="1" s="1"/>
  <c r="J3670" i="1"/>
  <c r="K3670" i="1" s="1"/>
  <c r="J3671" i="1"/>
  <c r="K3671" i="1" s="1"/>
  <c r="J3672" i="1"/>
  <c r="K3672" i="1" s="1"/>
  <c r="J3673" i="1"/>
  <c r="K3673" i="1" s="1"/>
  <c r="J3674" i="1"/>
  <c r="K3674" i="1" s="1"/>
  <c r="J3675" i="1"/>
  <c r="K3675" i="1" s="1"/>
  <c r="J3676" i="1"/>
  <c r="K3676" i="1" s="1"/>
  <c r="J3677" i="1"/>
  <c r="K3677" i="1" s="1"/>
  <c r="J3678" i="1"/>
  <c r="K3678" i="1" s="1"/>
  <c r="J3679" i="1"/>
  <c r="K3679" i="1" s="1"/>
  <c r="J3680" i="1"/>
  <c r="K3680" i="1" s="1"/>
  <c r="J3681" i="1"/>
  <c r="K3681" i="1" s="1"/>
  <c r="J3682" i="1"/>
  <c r="K3682" i="1" s="1"/>
  <c r="J3683" i="1"/>
  <c r="K3683" i="1" s="1"/>
  <c r="J3684" i="1"/>
  <c r="K3684" i="1" s="1"/>
  <c r="J3685" i="1"/>
  <c r="K3685" i="1" s="1"/>
  <c r="J3686" i="1"/>
  <c r="K3686" i="1" s="1"/>
  <c r="J3687" i="1"/>
  <c r="K3687" i="1" s="1"/>
  <c r="J3688" i="1"/>
  <c r="K3688" i="1" s="1"/>
  <c r="J3689" i="1"/>
  <c r="K3689" i="1" s="1"/>
  <c r="J3690" i="1"/>
  <c r="K3690" i="1" s="1"/>
  <c r="J3691" i="1"/>
  <c r="K3691" i="1" s="1"/>
  <c r="J3692" i="1"/>
  <c r="K3692" i="1" s="1"/>
  <c r="J3693" i="1"/>
  <c r="K3693" i="1" s="1"/>
  <c r="J3694" i="1"/>
  <c r="K3694" i="1" s="1"/>
  <c r="J3695" i="1"/>
  <c r="K3695" i="1" s="1"/>
  <c r="J3696" i="1"/>
  <c r="K3696" i="1" s="1"/>
  <c r="J3697" i="1"/>
  <c r="K3697" i="1" s="1"/>
  <c r="J3698" i="1"/>
  <c r="K3698" i="1" s="1"/>
  <c r="J3699" i="1"/>
  <c r="K3699" i="1" s="1"/>
  <c r="J3700" i="1"/>
  <c r="K3700" i="1" s="1"/>
  <c r="J3701" i="1"/>
  <c r="K3701" i="1" s="1"/>
  <c r="J3702" i="1"/>
  <c r="K3702" i="1" s="1"/>
  <c r="J3703" i="1"/>
  <c r="K3703" i="1" s="1"/>
  <c r="J3704" i="1"/>
  <c r="K3704" i="1" s="1"/>
  <c r="J3705" i="1"/>
  <c r="K3705" i="1" s="1"/>
  <c r="J3706" i="1"/>
  <c r="K3706" i="1" s="1"/>
  <c r="J3707" i="1"/>
  <c r="K3707" i="1" s="1"/>
  <c r="J3708" i="1"/>
  <c r="K3708" i="1" s="1"/>
  <c r="J3709" i="1"/>
  <c r="K3709" i="1" s="1"/>
  <c r="J3710" i="1"/>
  <c r="K3710" i="1" s="1"/>
  <c r="J3711" i="1"/>
  <c r="K3711" i="1" s="1"/>
  <c r="J3712" i="1"/>
  <c r="K3712" i="1" s="1"/>
  <c r="J3713" i="1"/>
  <c r="K3713" i="1" s="1"/>
  <c r="J3714" i="1"/>
  <c r="K3714" i="1" s="1"/>
  <c r="J3715" i="1"/>
  <c r="K3715" i="1" s="1"/>
  <c r="J3716" i="1"/>
  <c r="K3716" i="1" s="1"/>
  <c r="J3717" i="1"/>
  <c r="K3717" i="1" s="1"/>
  <c r="J3718" i="1"/>
  <c r="K3718" i="1" s="1"/>
  <c r="J3719" i="1"/>
  <c r="K3719" i="1" s="1"/>
  <c r="J3720" i="1"/>
  <c r="K3720" i="1" s="1"/>
  <c r="J3721" i="1"/>
  <c r="K3721" i="1" s="1"/>
  <c r="J3722" i="1"/>
  <c r="K3722" i="1" s="1"/>
  <c r="J3723" i="1"/>
  <c r="K3723" i="1" s="1"/>
  <c r="J3724" i="1"/>
  <c r="K3724" i="1" s="1"/>
  <c r="J3725" i="1"/>
  <c r="K3725" i="1" s="1"/>
  <c r="J3726" i="1"/>
  <c r="K3726" i="1" s="1"/>
  <c r="J3727" i="1"/>
  <c r="K3727" i="1" s="1"/>
  <c r="J3728" i="1"/>
  <c r="K3728" i="1" s="1"/>
  <c r="J3729" i="1"/>
  <c r="K3729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3735" i="1"/>
  <c r="K3735" i="1" s="1"/>
  <c r="J3736" i="1"/>
  <c r="K3736" i="1" s="1"/>
  <c r="J3737" i="1"/>
  <c r="K3737" i="1" s="1"/>
  <c r="J3738" i="1"/>
  <c r="K3738" i="1" s="1"/>
  <c r="J3739" i="1"/>
  <c r="K3739" i="1" s="1"/>
  <c r="J3740" i="1"/>
  <c r="K3740" i="1" s="1"/>
  <c r="J3741" i="1"/>
  <c r="K3741" i="1" s="1"/>
  <c r="J3742" i="1"/>
  <c r="K3742" i="1" s="1"/>
  <c r="J3743" i="1"/>
  <c r="K3743" i="1" s="1"/>
  <c r="J3744" i="1"/>
  <c r="K3744" i="1" s="1"/>
  <c r="J3745" i="1"/>
  <c r="K3745" i="1" s="1"/>
  <c r="J3746" i="1"/>
  <c r="K3746" i="1" s="1"/>
  <c r="J3747" i="1"/>
  <c r="K3747" i="1" s="1"/>
  <c r="J3748" i="1"/>
  <c r="K3748" i="1" s="1"/>
  <c r="J3749" i="1"/>
  <c r="K3749" i="1" s="1"/>
  <c r="J3750" i="1"/>
  <c r="K3750" i="1" s="1"/>
  <c r="J3751" i="1"/>
  <c r="K3751" i="1" s="1"/>
  <c r="J3752" i="1"/>
  <c r="K3752" i="1" s="1"/>
  <c r="J3753" i="1"/>
  <c r="K3753" i="1" s="1"/>
  <c r="J3754" i="1"/>
  <c r="K3754" i="1" s="1"/>
  <c r="J3755" i="1"/>
  <c r="K3755" i="1" s="1"/>
  <c r="J3756" i="1"/>
  <c r="K3756" i="1" s="1"/>
  <c r="J3757" i="1"/>
  <c r="K3757" i="1" s="1"/>
  <c r="J3758" i="1"/>
  <c r="K3758" i="1" s="1"/>
  <c r="J3759" i="1"/>
  <c r="K3759" i="1" s="1"/>
  <c r="J3760" i="1"/>
  <c r="K3760" i="1" s="1"/>
  <c r="J3761" i="1"/>
  <c r="K3761" i="1" s="1"/>
  <c r="J3762" i="1"/>
  <c r="K3762" i="1" s="1"/>
  <c r="J3763" i="1"/>
  <c r="K3763" i="1" s="1"/>
  <c r="J3764" i="1"/>
  <c r="K3764" i="1" s="1"/>
  <c r="J3765" i="1"/>
  <c r="K3765" i="1" s="1"/>
  <c r="J3766" i="1"/>
  <c r="K3766" i="1" s="1"/>
  <c r="J3767" i="1"/>
  <c r="K3767" i="1" s="1"/>
  <c r="J3768" i="1"/>
  <c r="K3768" i="1" s="1"/>
  <c r="J3769" i="1"/>
  <c r="K3769" i="1" s="1"/>
  <c r="J3770" i="1"/>
  <c r="K3770" i="1" s="1"/>
  <c r="J3771" i="1"/>
  <c r="K3771" i="1" s="1"/>
  <c r="J3772" i="1"/>
  <c r="K3772" i="1" s="1"/>
  <c r="J3773" i="1"/>
  <c r="K3773" i="1" s="1"/>
  <c r="J3774" i="1"/>
  <c r="K3774" i="1" s="1"/>
  <c r="J3775" i="1"/>
  <c r="K3775" i="1" s="1"/>
  <c r="J3776" i="1"/>
  <c r="K3776" i="1" s="1"/>
  <c r="J3777" i="1"/>
  <c r="K3777" i="1" s="1"/>
  <c r="J3778" i="1"/>
  <c r="K3778" i="1" s="1"/>
  <c r="J3779" i="1"/>
  <c r="K3779" i="1" s="1"/>
  <c r="J3780" i="1"/>
  <c r="K3780" i="1" s="1"/>
  <c r="J3781" i="1"/>
  <c r="K3781" i="1" s="1"/>
  <c r="J3782" i="1"/>
  <c r="K3782" i="1" s="1"/>
  <c r="J3783" i="1"/>
  <c r="K3783" i="1" s="1"/>
  <c r="J3784" i="1"/>
  <c r="K3784" i="1" s="1"/>
  <c r="J3785" i="1"/>
  <c r="K3785" i="1" s="1"/>
  <c r="J3786" i="1"/>
  <c r="K3786" i="1" s="1"/>
  <c r="J3787" i="1"/>
  <c r="K3787" i="1" s="1"/>
  <c r="J3788" i="1"/>
  <c r="K3788" i="1" s="1"/>
  <c r="J3789" i="1"/>
  <c r="K3789" i="1" s="1"/>
  <c r="J3790" i="1"/>
  <c r="K3790" i="1" s="1"/>
  <c r="J3791" i="1"/>
  <c r="K3791" i="1" s="1"/>
  <c r="J3792" i="1"/>
  <c r="K3792" i="1" s="1"/>
  <c r="J3793" i="1"/>
  <c r="K3793" i="1" s="1"/>
  <c r="J3794" i="1"/>
  <c r="K3794" i="1" s="1"/>
  <c r="J3795" i="1"/>
  <c r="K3795" i="1" s="1"/>
  <c r="J3796" i="1"/>
  <c r="K3796" i="1" s="1"/>
  <c r="J3797" i="1"/>
  <c r="K3797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805" i="1"/>
  <c r="K3805" i="1" s="1"/>
  <c r="J3806" i="1"/>
  <c r="K3806" i="1" s="1"/>
  <c r="J3807" i="1"/>
  <c r="K3807" i="1" s="1"/>
  <c r="J3808" i="1"/>
  <c r="K3808" i="1" s="1"/>
  <c r="J3809" i="1"/>
  <c r="K3809" i="1" s="1"/>
  <c r="J3810" i="1"/>
  <c r="K3810" i="1" s="1"/>
  <c r="J3811" i="1"/>
  <c r="K3811" i="1" s="1"/>
  <c r="J3812" i="1"/>
  <c r="K3812" i="1" s="1"/>
  <c r="J3813" i="1"/>
  <c r="K3813" i="1" s="1"/>
  <c r="J3814" i="1"/>
  <c r="K3814" i="1" s="1"/>
  <c r="J3815" i="1"/>
  <c r="K3815" i="1" s="1"/>
  <c r="J3816" i="1"/>
  <c r="K3816" i="1" s="1"/>
  <c r="J3817" i="1"/>
  <c r="K3817" i="1" s="1"/>
  <c r="J3818" i="1"/>
  <c r="K3818" i="1" s="1"/>
  <c r="J3819" i="1"/>
  <c r="K3819" i="1" s="1"/>
  <c r="J3820" i="1"/>
  <c r="K3820" i="1" s="1"/>
  <c r="J3821" i="1"/>
  <c r="K3821" i="1" s="1"/>
  <c r="J3822" i="1"/>
  <c r="K3822" i="1" s="1"/>
  <c r="J3823" i="1"/>
  <c r="K3823" i="1" s="1"/>
  <c r="J3824" i="1"/>
  <c r="K3824" i="1" s="1"/>
  <c r="J3825" i="1"/>
  <c r="K3825" i="1" s="1"/>
  <c r="J3826" i="1"/>
  <c r="K3826" i="1" s="1"/>
  <c r="J3827" i="1"/>
  <c r="K3827" i="1" s="1"/>
  <c r="J3828" i="1"/>
  <c r="K3828" i="1" s="1"/>
  <c r="J3829" i="1"/>
  <c r="K3829" i="1" s="1"/>
  <c r="J3830" i="1"/>
  <c r="K3830" i="1" s="1"/>
  <c r="J3831" i="1"/>
  <c r="K3831" i="1" s="1"/>
  <c r="J3832" i="1"/>
  <c r="K3832" i="1" s="1"/>
  <c r="J3833" i="1"/>
  <c r="K3833" i="1" s="1"/>
  <c r="J3834" i="1"/>
  <c r="K3834" i="1" s="1"/>
  <c r="J3835" i="1"/>
  <c r="K3835" i="1" s="1"/>
  <c r="J3836" i="1"/>
  <c r="K3836" i="1" s="1"/>
  <c r="J3837" i="1"/>
  <c r="K3837" i="1" s="1"/>
  <c r="J3838" i="1"/>
  <c r="K3838" i="1" s="1"/>
  <c r="J3839" i="1"/>
  <c r="K3839" i="1" s="1"/>
  <c r="J3840" i="1"/>
  <c r="K3840" i="1" s="1"/>
  <c r="J3841" i="1"/>
  <c r="K3841" i="1" s="1"/>
  <c r="J3842" i="1"/>
  <c r="K3842" i="1" s="1"/>
  <c r="J3843" i="1"/>
  <c r="K3843" i="1" s="1"/>
  <c r="J3844" i="1"/>
  <c r="K3844" i="1" s="1"/>
  <c r="J3845" i="1"/>
  <c r="K3845" i="1" s="1"/>
  <c r="J3846" i="1"/>
  <c r="K3846" i="1" s="1"/>
  <c r="J3847" i="1"/>
  <c r="K3847" i="1" s="1"/>
  <c r="J3848" i="1"/>
  <c r="K3848" i="1" s="1"/>
  <c r="J3849" i="1"/>
  <c r="K3849" i="1" s="1"/>
  <c r="J3850" i="1"/>
  <c r="K3850" i="1" s="1"/>
  <c r="J3851" i="1"/>
  <c r="K3851" i="1" s="1"/>
  <c r="J3852" i="1"/>
  <c r="K3852" i="1" s="1"/>
  <c r="J3853" i="1"/>
  <c r="K3853" i="1" s="1"/>
  <c r="J3854" i="1"/>
  <c r="K3854" i="1" s="1"/>
  <c r="J3855" i="1"/>
  <c r="K3855" i="1" s="1"/>
  <c r="J3856" i="1"/>
  <c r="K3856" i="1" s="1"/>
  <c r="J3857" i="1"/>
  <c r="K3857" i="1" s="1"/>
  <c r="J3858" i="1"/>
  <c r="K3858" i="1" s="1"/>
  <c r="J3859" i="1"/>
  <c r="K3859" i="1" s="1"/>
  <c r="J3860" i="1"/>
  <c r="K3860" i="1" s="1"/>
  <c r="J3861" i="1"/>
  <c r="K3861" i="1" s="1"/>
  <c r="J3862" i="1"/>
  <c r="K3862" i="1" s="1"/>
  <c r="J3863" i="1"/>
  <c r="K3863" i="1" s="1"/>
  <c r="J3864" i="1"/>
  <c r="K3864" i="1" s="1"/>
  <c r="J3865" i="1"/>
  <c r="K3865" i="1" s="1"/>
  <c r="J3866" i="1"/>
  <c r="K3866" i="1" s="1"/>
  <c r="J3867" i="1"/>
  <c r="K3867" i="1" s="1"/>
  <c r="J3868" i="1"/>
  <c r="K3868" i="1" s="1"/>
  <c r="J3869" i="1"/>
  <c r="K3869" i="1" s="1"/>
  <c r="J3870" i="1"/>
  <c r="K3870" i="1" s="1"/>
  <c r="J3871" i="1"/>
  <c r="K3871" i="1" s="1"/>
  <c r="J3872" i="1"/>
  <c r="K3872" i="1" s="1"/>
  <c r="J3873" i="1"/>
  <c r="K3873" i="1" s="1"/>
  <c r="J3874" i="1"/>
  <c r="K3874" i="1" s="1"/>
  <c r="J3875" i="1"/>
  <c r="K3875" i="1" s="1"/>
  <c r="J3876" i="1"/>
  <c r="K3876" i="1" s="1"/>
  <c r="J3877" i="1"/>
  <c r="K3877" i="1" s="1"/>
  <c r="J3878" i="1"/>
  <c r="K3878" i="1" s="1"/>
  <c r="J3879" i="1"/>
  <c r="K3879" i="1" s="1"/>
  <c r="J3880" i="1"/>
  <c r="K3880" i="1" s="1"/>
  <c r="J3881" i="1"/>
  <c r="K3881" i="1" s="1"/>
  <c r="J3882" i="1"/>
  <c r="K3882" i="1" s="1"/>
  <c r="J3883" i="1"/>
  <c r="K3883" i="1" s="1"/>
  <c r="J3884" i="1"/>
  <c r="K3884" i="1" s="1"/>
  <c r="J3885" i="1"/>
  <c r="K3885" i="1" s="1"/>
  <c r="J3886" i="1"/>
  <c r="K3886" i="1" s="1"/>
  <c r="J3887" i="1"/>
  <c r="K3887" i="1" s="1"/>
  <c r="J3888" i="1"/>
  <c r="K3888" i="1" s="1"/>
  <c r="J3889" i="1"/>
  <c r="K3889" i="1" s="1"/>
  <c r="J3890" i="1"/>
  <c r="K3890" i="1" s="1"/>
  <c r="J3891" i="1"/>
  <c r="K3891" i="1" s="1"/>
  <c r="J3892" i="1"/>
  <c r="K3892" i="1" s="1"/>
  <c r="J3893" i="1"/>
  <c r="K3893" i="1" s="1"/>
  <c r="J3894" i="1"/>
  <c r="K3894" i="1" s="1"/>
  <c r="J3895" i="1"/>
  <c r="K3895" i="1" s="1"/>
  <c r="J3896" i="1"/>
  <c r="K3896" i="1" s="1"/>
  <c r="J3897" i="1"/>
  <c r="K3897" i="1" s="1"/>
  <c r="J3898" i="1"/>
  <c r="K3898" i="1" s="1"/>
  <c r="J3899" i="1"/>
  <c r="K3899" i="1" s="1"/>
  <c r="J3900" i="1"/>
  <c r="K3900" i="1" s="1"/>
  <c r="J3901" i="1"/>
  <c r="K3901" i="1" s="1"/>
  <c r="J3902" i="1"/>
  <c r="K3902" i="1" s="1"/>
  <c r="J3903" i="1"/>
  <c r="K3903" i="1" s="1"/>
  <c r="J3904" i="1"/>
  <c r="K3904" i="1" s="1"/>
  <c r="J3905" i="1"/>
  <c r="K3905" i="1" s="1"/>
  <c r="J3906" i="1"/>
  <c r="K3906" i="1" s="1"/>
  <c r="J3907" i="1"/>
  <c r="K3907" i="1" s="1"/>
  <c r="J3908" i="1"/>
  <c r="K3908" i="1" s="1"/>
  <c r="J3909" i="1"/>
  <c r="K3909" i="1" s="1"/>
  <c r="J3910" i="1"/>
  <c r="K3910" i="1" s="1"/>
  <c r="J3911" i="1"/>
  <c r="K3911" i="1" s="1"/>
  <c r="J3912" i="1"/>
  <c r="K3912" i="1" s="1"/>
  <c r="J3913" i="1"/>
  <c r="K3913" i="1" s="1"/>
  <c r="J3914" i="1"/>
  <c r="K3914" i="1" s="1"/>
  <c r="J3915" i="1"/>
  <c r="K3915" i="1" s="1"/>
  <c r="J3916" i="1"/>
  <c r="K3916" i="1" s="1"/>
  <c r="J3917" i="1"/>
  <c r="K3917" i="1" s="1"/>
  <c r="J3918" i="1"/>
  <c r="K3918" i="1" s="1"/>
  <c r="J3919" i="1"/>
  <c r="K3919" i="1" s="1"/>
  <c r="J3920" i="1"/>
  <c r="K3920" i="1" s="1"/>
  <c r="J3921" i="1"/>
  <c r="K3921" i="1" s="1"/>
  <c r="J3922" i="1"/>
  <c r="K3922" i="1" s="1"/>
  <c r="J3923" i="1"/>
  <c r="K3923" i="1" s="1"/>
  <c r="J3924" i="1"/>
  <c r="K3924" i="1" s="1"/>
  <c r="J3925" i="1"/>
  <c r="K3925" i="1" s="1"/>
  <c r="J3926" i="1"/>
  <c r="K3926" i="1" s="1"/>
  <c r="J3927" i="1"/>
  <c r="K3927" i="1" s="1"/>
  <c r="J3928" i="1"/>
  <c r="K3928" i="1" s="1"/>
  <c r="J3929" i="1"/>
  <c r="K3929" i="1" s="1"/>
  <c r="J3930" i="1"/>
  <c r="K3930" i="1" s="1"/>
  <c r="J3931" i="1"/>
  <c r="K3931" i="1" s="1"/>
  <c r="J3932" i="1"/>
  <c r="K3932" i="1" s="1"/>
  <c r="J3933" i="1"/>
  <c r="K3933" i="1" s="1"/>
  <c r="J3934" i="1"/>
  <c r="K3934" i="1" s="1"/>
  <c r="J3935" i="1"/>
  <c r="K3935" i="1" s="1"/>
  <c r="J3936" i="1"/>
  <c r="K3936" i="1" s="1"/>
  <c r="J3937" i="1"/>
  <c r="K3937" i="1" s="1"/>
  <c r="J3938" i="1"/>
  <c r="K3938" i="1" s="1"/>
  <c r="J3939" i="1"/>
  <c r="K3939" i="1" s="1"/>
  <c r="J3940" i="1"/>
  <c r="K3940" i="1" s="1"/>
  <c r="J3941" i="1"/>
  <c r="K3941" i="1" s="1"/>
  <c r="J3942" i="1"/>
  <c r="K3942" i="1" s="1"/>
  <c r="J3943" i="1"/>
  <c r="K3943" i="1" s="1"/>
  <c r="J3944" i="1"/>
  <c r="K3944" i="1" s="1"/>
  <c r="J3945" i="1"/>
  <c r="K3945" i="1" s="1"/>
  <c r="J3946" i="1"/>
  <c r="K3946" i="1" s="1"/>
  <c r="J3947" i="1"/>
  <c r="K3947" i="1" s="1"/>
  <c r="J3948" i="1"/>
  <c r="K3948" i="1" s="1"/>
  <c r="J3949" i="1"/>
  <c r="K3949" i="1" s="1"/>
  <c r="J3950" i="1"/>
  <c r="K3950" i="1" s="1"/>
  <c r="J3951" i="1"/>
  <c r="K3951" i="1" s="1"/>
  <c r="J3952" i="1"/>
  <c r="K3952" i="1" s="1"/>
  <c r="J3953" i="1"/>
  <c r="K3953" i="1" s="1"/>
  <c r="J3954" i="1"/>
  <c r="K3954" i="1" s="1"/>
  <c r="J3955" i="1"/>
  <c r="K3955" i="1" s="1"/>
  <c r="J3956" i="1"/>
  <c r="K3956" i="1" s="1"/>
  <c r="J3957" i="1"/>
  <c r="K3957" i="1" s="1"/>
  <c r="J3958" i="1"/>
  <c r="K3958" i="1" s="1"/>
  <c r="J3959" i="1"/>
  <c r="K3959" i="1" s="1"/>
  <c r="J3960" i="1"/>
  <c r="K3960" i="1" s="1"/>
  <c r="J3961" i="1"/>
  <c r="K3961" i="1" s="1"/>
  <c r="J3962" i="1"/>
  <c r="K3962" i="1" s="1"/>
  <c r="J3963" i="1"/>
  <c r="K3963" i="1" s="1"/>
  <c r="J3964" i="1"/>
  <c r="K3964" i="1" s="1"/>
  <c r="J3965" i="1"/>
  <c r="K3965" i="1" s="1"/>
  <c r="J3966" i="1"/>
  <c r="K3966" i="1" s="1"/>
  <c r="J3967" i="1"/>
  <c r="K3967" i="1" s="1"/>
  <c r="J3968" i="1"/>
  <c r="K3968" i="1" s="1"/>
  <c r="J3969" i="1"/>
  <c r="K3969" i="1" s="1"/>
  <c r="J3970" i="1"/>
  <c r="K3970" i="1" s="1"/>
  <c r="J3971" i="1"/>
  <c r="K3971" i="1" s="1"/>
  <c r="J3972" i="1"/>
  <c r="K3972" i="1" s="1"/>
  <c r="J3973" i="1"/>
  <c r="K3973" i="1" s="1"/>
  <c r="J3974" i="1"/>
  <c r="K3974" i="1" s="1"/>
  <c r="J3975" i="1"/>
  <c r="K3975" i="1" s="1"/>
  <c r="J3976" i="1"/>
  <c r="K3976" i="1" s="1"/>
  <c r="J3977" i="1"/>
  <c r="K3977" i="1" s="1"/>
  <c r="J3978" i="1"/>
  <c r="K3978" i="1" s="1"/>
  <c r="J3979" i="1"/>
  <c r="K3979" i="1" s="1"/>
  <c r="J3980" i="1"/>
  <c r="K3980" i="1" s="1"/>
  <c r="J3981" i="1"/>
  <c r="K3981" i="1" s="1"/>
  <c r="J3982" i="1"/>
  <c r="K3982" i="1" s="1"/>
  <c r="J3983" i="1"/>
  <c r="K3983" i="1" s="1"/>
  <c r="J3984" i="1"/>
  <c r="K3984" i="1" s="1"/>
  <c r="J3985" i="1"/>
  <c r="K3985" i="1" s="1"/>
  <c r="J3986" i="1"/>
  <c r="K3986" i="1" s="1"/>
  <c r="J3987" i="1"/>
  <c r="K3987" i="1" s="1"/>
  <c r="J3988" i="1"/>
  <c r="K3988" i="1" s="1"/>
  <c r="J3989" i="1"/>
  <c r="K3989" i="1" s="1"/>
  <c r="J3990" i="1"/>
  <c r="K3990" i="1" s="1"/>
  <c r="J3991" i="1"/>
  <c r="K3991" i="1" s="1"/>
  <c r="J3992" i="1"/>
  <c r="K3992" i="1" s="1"/>
  <c r="J3993" i="1"/>
  <c r="K3993" i="1" s="1"/>
  <c r="J3994" i="1"/>
  <c r="K3994" i="1" s="1"/>
  <c r="J3995" i="1"/>
  <c r="K3995" i="1" s="1"/>
  <c r="J3996" i="1"/>
  <c r="K3996" i="1" s="1"/>
  <c r="J3997" i="1"/>
  <c r="K3997" i="1" s="1"/>
  <c r="J3998" i="1"/>
  <c r="K3998" i="1" s="1"/>
  <c r="J3999" i="1"/>
  <c r="K3999" i="1" s="1"/>
  <c r="J4000" i="1"/>
  <c r="K4000" i="1" s="1"/>
  <c r="J4001" i="1"/>
  <c r="K4001" i="1" s="1"/>
  <c r="J4002" i="1"/>
  <c r="K4002" i="1" s="1"/>
  <c r="J4003" i="1"/>
  <c r="K4003" i="1" s="1"/>
  <c r="J4004" i="1"/>
  <c r="K4004" i="1" s="1"/>
  <c r="J4005" i="1"/>
  <c r="K4005" i="1" s="1"/>
  <c r="J4006" i="1"/>
  <c r="K4006" i="1" s="1"/>
  <c r="J4007" i="1"/>
  <c r="K4007" i="1" s="1"/>
  <c r="J4008" i="1"/>
  <c r="K4008" i="1" s="1"/>
  <c r="J4009" i="1"/>
  <c r="K4009" i="1" s="1"/>
  <c r="J4010" i="1"/>
  <c r="K4010" i="1" s="1"/>
  <c r="J4011" i="1"/>
  <c r="K4011" i="1" s="1"/>
  <c r="J4012" i="1"/>
  <c r="K4012" i="1" s="1"/>
  <c r="J4013" i="1"/>
  <c r="K4013" i="1" s="1"/>
  <c r="J4014" i="1"/>
  <c r="K4014" i="1" s="1"/>
  <c r="J4015" i="1"/>
  <c r="K4015" i="1" s="1"/>
  <c r="J4016" i="1"/>
  <c r="K4016" i="1" s="1"/>
  <c r="J4017" i="1"/>
  <c r="K4017" i="1" s="1"/>
  <c r="J4018" i="1"/>
  <c r="K4018" i="1" s="1"/>
  <c r="J4019" i="1"/>
  <c r="K4019" i="1" s="1"/>
  <c r="J4020" i="1"/>
  <c r="K4020" i="1" s="1"/>
  <c r="J4021" i="1"/>
  <c r="K4021" i="1" s="1"/>
  <c r="J4022" i="1"/>
  <c r="K4022" i="1" s="1"/>
  <c r="J4023" i="1"/>
  <c r="K4023" i="1" s="1"/>
  <c r="J4024" i="1"/>
  <c r="K4024" i="1" s="1"/>
  <c r="J4025" i="1"/>
  <c r="K4025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4031" i="1"/>
  <c r="K4031" i="1" s="1"/>
  <c r="J4032" i="1"/>
  <c r="K4032" i="1" s="1"/>
  <c r="J4033" i="1"/>
  <c r="K4033" i="1" s="1"/>
  <c r="J4034" i="1"/>
  <c r="K4034" i="1" s="1"/>
  <c r="J4035" i="1"/>
  <c r="K4035" i="1" s="1"/>
  <c r="J4036" i="1"/>
  <c r="K4036" i="1" s="1"/>
  <c r="J4037" i="1"/>
  <c r="K4037" i="1" s="1"/>
  <c r="J4038" i="1"/>
  <c r="K4038" i="1" s="1"/>
  <c r="J4039" i="1"/>
  <c r="K4039" i="1" s="1"/>
  <c r="J4040" i="1"/>
  <c r="K4040" i="1" s="1"/>
  <c r="J4041" i="1"/>
  <c r="K4041" i="1" s="1"/>
  <c r="J4042" i="1"/>
  <c r="K4042" i="1" s="1"/>
  <c r="J4043" i="1"/>
  <c r="K4043" i="1" s="1"/>
  <c r="J4044" i="1"/>
  <c r="K4044" i="1" s="1"/>
  <c r="J4045" i="1"/>
  <c r="K4045" i="1" s="1"/>
  <c r="J4046" i="1"/>
  <c r="K4046" i="1" s="1"/>
  <c r="J4047" i="1"/>
  <c r="K4047" i="1" s="1"/>
  <c r="J4048" i="1"/>
  <c r="K4048" i="1" s="1"/>
  <c r="J4049" i="1"/>
  <c r="K4049" i="1" s="1"/>
  <c r="J4050" i="1"/>
  <c r="K4050" i="1" s="1"/>
  <c r="J4051" i="1"/>
  <c r="K4051" i="1" s="1"/>
  <c r="J4052" i="1"/>
  <c r="K4052" i="1" s="1"/>
  <c r="J4053" i="1"/>
  <c r="K4053" i="1" s="1"/>
  <c r="J4054" i="1"/>
  <c r="K4054" i="1" s="1"/>
  <c r="J4055" i="1"/>
  <c r="K4055" i="1" s="1"/>
  <c r="J4056" i="1"/>
  <c r="K4056" i="1" s="1"/>
  <c r="J4057" i="1"/>
  <c r="K4057" i="1" s="1"/>
  <c r="J4058" i="1"/>
  <c r="K4058" i="1" s="1"/>
  <c r="J4059" i="1"/>
  <c r="K4059" i="1" s="1"/>
  <c r="J4060" i="1"/>
  <c r="K4060" i="1" s="1"/>
  <c r="J4061" i="1"/>
  <c r="K4061" i="1" s="1"/>
  <c r="J4062" i="1"/>
  <c r="K4062" i="1" s="1"/>
  <c r="J4063" i="1"/>
  <c r="K4063" i="1" s="1"/>
  <c r="J4064" i="1"/>
  <c r="K4064" i="1" s="1"/>
  <c r="J4065" i="1"/>
  <c r="K4065" i="1" s="1"/>
  <c r="J4066" i="1"/>
  <c r="K4066" i="1" s="1"/>
  <c r="J4067" i="1"/>
  <c r="K4067" i="1" s="1"/>
  <c r="J4068" i="1"/>
  <c r="K4068" i="1" s="1"/>
  <c r="J4069" i="1"/>
  <c r="K4069" i="1" s="1"/>
  <c r="J4070" i="1"/>
  <c r="K4070" i="1" s="1"/>
  <c r="J4071" i="1"/>
  <c r="K4071" i="1" s="1"/>
  <c r="J4072" i="1"/>
  <c r="K4072" i="1" s="1"/>
  <c r="J4073" i="1"/>
  <c r="K4073" i="1" s="1"/>
  <c r="J4074" i="1"/>
  <c r="K4074" i="1" s="1"/>
  <c r="J4075" i="1"/>
  <c r="K4075" i="1" s="1"/>
  <c r="J4076" i="1"/>
  <c r="K4076" i="1" s="1"/>
  <c r="J4077" i="1"/>
  <c r="K4077" i="1" s="1"/>
  <c r="J4078" i="1"/>
  <c r="K4078" i="1" s="1"/>
  <c r="J4079" i="1"/>
  <c r="K4079" i="1" s="1"/>
  <c r="J4080" i="1"/>
  <c r="K4080" i="1" s="1"/>
  <c r="J4081" i="1"/>
  <c r="K4081" i="1" s="1"/>
  <c r="J4082" i="1"/>
  <c r="K4082" i="1" s="1"/>
  <c r="J4083" i="1"/>
  <c r="K4083" i="1" s="1"/>
  <c r="J4084" i="1"/>
  <c r="K4084" i="1" s="1"/>
  <c r="J4085" i="1"/>
  <c r="K4085" i="1" s="1"/>
  <c r="J4086" i="1"/>
  <c r="K4086" i="1" s="1"/>
  <c r="J4087" i="1"/>
  <c r="K4087" i="1" s="1"/>
  <c r="J4088" i="1"/>
  <c r="K4088" i="1" s="1"/>
  <c r="J4089" i="1"/>
  <c r="K4089" i="1" s="1"/>
  <c r="J4090" i="1"/>
  <c r="K4090" i="1" s="1"/>
  <c r="J4091" i="1"/>
  <c r="K4091" i="1" s="1"/>
  <c r="J4092" i="1"/>
  <c r="K4092" i="1" s="1"/>
  <c r="J4093" i="1"/>
  <c r="K4093" i="1" s="1"/>
  <c r="J4094" i="1"/>
  <c r="K4094" i="1" s="1"/>
  <c r="J4095" i="1"/>
  <c r="K4095" i="1" s="1"/>
  <c r="J4096" i="1"/>
  <c r="K4096" i="1" s="1"/>
  <c r="J4097" i="1"/>
  <c r="K4097" i="1" s="1"/>
  <c r="J4098" i="1"/>
  <c r="K4098" i="1" s="1"/>
  <c r="J4099" i="1"/>
  <c r="K4099" i="1" s="1"/>
  <c r="J4100" i="1"/>
  <c r="K4100" i="1" s="1"/>
  <c r="J4101" i="1"/>
  <c r="K4101" i="1" s="1"/>
  <c r="J4102" i="1"/>
  <c r="K4102" i="1" s="1"/>
  <c r="J4103" i="1"/>
  <c r="K4103" i="1" s="1"/>
  <c r="J4104" i="1"/>
  <c r="K4104" i="1" s="1"/>
  <c r="J4105" i="1"/>
  <c r="K4105" i="1" s="1"/>
  <c r="J4106" i="1"/>
  <c r="K4106" i="1" s="1"/>
  <c r="J4107" i="1"/>
  <c r="K4107" i="1" s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 s="1"/>
  <c r="J4116" i="1"/>
  <c r="K4116" i="1" s="1"/>
  <c r="J4117" i="1"/>
  <c r="K4117" i="1" s="1"/>
  <c r="J4118" i="1"/>
  <c r="K4118" i="1" s="1"/>
  <c r="J4119" i="1"/>
  <c r="K4119" i="1" s="1"/>
  <c r="J4120" i="1"/>
  <c r="K4120" i="1" s="1"/>
  <c r="J4121" i="1"/>
  <c r="K4121" i="1" s="1"/>
  <c r="J4122" i="1"/>
  <c r="K4122" i="1" s="1"/>
  <c r="J4123" i="1"/>
  <c r="K4123" i="1" s="1"/>
  <c r="J4124" i="1"/>
  <c r="K4124" i="1" s="1"/>
  <c r="J4125" i="1"/>
  <c r="K4125" i="1" s="1"/>
  <c r="J4126" i="1"/>
  <c r="K4126" i="1" s="1"/>
  <c r="J4127" i="1"/>
  <c r="K4127" i="1" s="1"/>
  <c r="J4128" i="1"/>
  <c r="K4128" i="1" s="1"/>
  <c r="J4129" i="1"/>
  <c r="K4129" i="1" s="1"/>
  <c r="J4130" i="1"/>
  <c r="K4130" i="1" s="1"/>
  <c r="J4131" i="1"/>
  <c r="K4131" i="1" s="1"/>
  <c r="J4132" i="1"/>
  <c r="K4132" i="1" s="1"/>
  <c r="J4133" i="1"/>
  <c r="K4133" i="1" s="1"/>
  <c r="J4134" i="1"/>
  <c r="K4134" i="1" s="1"/>
  <c r="J4135" i="1"/>
  <c r="K4135" i="1" s="1"/>
  <c r="J4136" i="1"/>
  <c r="K4136" i="1" s="1"/>
  <c r="J4137" i="1"/>
  <c r="K4137" i="1" s="1"/>
  <c r="J4138" i="1"/>
  <c r="K4138" i="1" s="1"/>
  <c r="J4139" i="1"/>
  <c r="K4139" i="1" s="1"/>
  <c r="J4140" i="1"/>
  <c r="K4140" i="1" s="1"/>
  <c r="J4141" i="1"/>
  <c r="K4141" i="1" s="1"/>
  <c r="J4142" i="1"/>
  <c r="K4142" i="1" s="1"/>
  <c r="J4143" i="1"/>
  <c r="K4143" i="1" s="1"/>
  <c r="J4144" i="1"/>
  <c r="K4144" i="1" s="1"/>
  <c r="J4145" i="1"/>
  <c r="K4145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51" i="1"/>
  <c r="K4151" i="1" s="1"/>
  <c r="J4152" i="1"/>
  <c r="K4152" i="1" s="1"/>
  <c r="J4153" i="1"/>
  <c r="K4153" i="1" s="1"/>
  <c r="J4154" i="1"/>
  <c r="K4154" i="1" s="1"/>
  <c r="J4155" i="1"/>
  <c r="K4155" i="1" s="1"/>
  <c r="J4156" i="1"/>
  <c r="K4156" i="1" s="1"/>
  <c r="J4157" i="1"/>
  <c r="K4157" i="1" s="1"/>
  <c r="J4158" i="1"/>
  <c r="K4158" i="1" s="1"/>
  <c r="J4159" i="1"/>
  <c r="K4159" i="1" s="1"/>
  <c r="J4160" i="1"/>
  <c r="K4160" i="1" s="1"/>
  <c r="J4161" i="1"/>
  <c r="K4161" i="1" s="1"/>
  <c r="J4162" i="1"/>
  <c r="K4162" i="1" s="1"/>
  <c r="J4163" i="1"/>
  <c r="K4163" i="1" s="1"/>
  <c r="J4164" i="1"/>
  <c r="K4164" i="1" s="1"/>
  <c r="J4165" i="1"/>
  <c r="K4165" i="1" s="1"/>
  <c r="J4166" i="1"/>
  <c r="K4166" i="1" s="1"/>
  <c r="J4167" i="1"/>
  <c r="K4167" i="1" s="1"/>
  <c r="J4168" i="1"/>
  <c r="K4168" i="1" s="1"/>
  <c r="J4169" i="1"/>
  <c r="K4169" i="1" s="1"/>
  <c r="J4170" i="1"/>
  <c r="K4170" i="1" s="1"/>
  <c r="J4171" i="1"/>
  <c r="K4171" i="1" s="1"/>
  <c r="J4172" i="1"/>
  <c r="K4172" i="1" s="1"/>
  <c r="J4173" i="1"/>
  <c r="K4173" i="1" s="1"/>
  <c r="J4174" i="1"/>
  <c r="K4174" i="1" s="1"/>
  <c r="J4175" i="1"/>
  <c r="K4175" i="1" s="1"/>
  <c r="J4176" i="1"/>
  <c r="K4176" i="1" s="1"/>
  <c r="J4177" i="1"/>
  <c r="K4177" i="1" s="1"/>
  <c r="J4178" i="1"/>
  <c r="K4178" i="1" s="1"/>
  <c r="J4179" i="1"/>
  <c r="K4179" i="1" s="1"/>
  <c r="J4180" i="1"/>
  <c r="K4180" i="1" s="1"/>
  <c r="J4181" i="1"/>
  <c r="K4181" i="1" s="1"/>
  <c r="J4182" i="1"/>
  <c r="K4182" i="1" s="1"/>
  <c r="J4183" i="1"/>
  <c r="K4183" i="1" s="1"/>
  <c r="J4184" i="1"/>
  <c r="K4184" i="1" s="1"/>
  <c r="J4185" i="1"/>
  <c r="K4185" i="1" s="1"/>
  <c r="J4186" i="1"/>
  <c r="K4186" i="1" s="1"/>
  <c r="J4187" i="1"/>
  <c r="K4187" i="1" s="1"/>
  <c r="J4188" i="1"/>
  <c r="K4188" i="1" s="1"/>
  <c r="J4189" i="1"/>
  <c r="K4189" i="1" s="1"/>
  <c r="J4190" i="1"/>
  <c r="K4190" i="1" s="1"/>
  <c r="J4191" i="1"/>
  <c r="K4191" i="1" s="1"/>
  <c r="J4192" i="1"/>
  <c r="K4192" i="1" s="1"/>
  <c r="J4193" i="1"/>
  <c r="K4193" i="1" s="1"/>
  <c r="J4194" i="1"/>
  <c r="K4194" i="1" s="1"/>
  <c r="J4195" i="1"/>
  <c r="K4195" i="1" s="1"/>
  <c r="J4196" i="1"/>
  <c r="K4196" i="1" s="1"/>
  <c r="J4197" i="1"/>
  <c r="K4197" i="1" s="1"/>
  <c r="J4198" i="1"/>
  <c r="K4198" i="1" s="1"/>
  <c r="J4199" i="1"/>
  <c r="K4199" i="1" s="1"/>
  <c r="J4200" i="1"/>
  <c r="K4200" i="1" s="1"/>
  <c r="J4201" i="1"/>
  <c r="K4201" i="1" s="1"/>
  <c r="J4202" i="1"/>
  <c r="K4202" i="1" s="1"/>
  <c r="J4203" i="1"/>
  <c r="K4203" i="1" s="1"/>
  <c r="J4204" i="1"/>
  <c r="K4204" i="1" s="1"/>
  <c r="J4205" i="1"/>
  <c r="K4205" i="1" s="1"/>
  <c r="J4206" i="1"/>
  <c r="K4206" i="1" s="1"/>
  <c r="J4207" i="1"/>
  <c r="K4207" i="1" s="1"/>
  <c r="J4208" i="1"/>
  <c r="K4208" i="1" s="1"/>
  <c r="J4209" i="1"/>
  <c r="K4209" i="1" s="1"/>
  <c r="J4210" i="1"/>
  <c r="K4210" i="1" s="1"/>
  <c r="J4211" i="1"/>
  <c r="K4211" i="1" s="1"/>
  <c r="J4212" i="1"/>
  <c r="K4212" i="1" s="1"/>
  <c r="J4213" i="1"/>
  <c r="K4213" i="1" s="1"/>
  <c r="J4214" i="1"/>
  <c r="K4214" i="1" s="1"/>
  <c r="J4215" i="1"/>
  <c r="K4215" i="1" s="1"/>
  <c r="J4216" i="1"/>
  <c r="K4216" i="1" s="1"/>
  <c r="J4217" i="1"/>
  <c r="K4217" i="1" s="1"/>
  <c r="J4218" i="1"/>
  <c r="K4218" i="1" s="1"/>
  <c r="J4219" i="1"/>
  <c r="K4219" i="1" s="1"/>
  <c r="J4220" i="1"/>
  <c r="K4220" i="1" s="1"/>
  <c r="J4221" i="1"/>
  <c r="K4221" i="1" s="1"/>
  <c r="J4222" i="1"/>
  <c r="K4222" i="1" s="1"/>
  <c r="J4223" i="1"/>
  <c r="K4223" i="1" s="1"/>
  <c r="J4224" i="1"/>
  <c r="K4224" i="1" s="1"/>
  <c r="J4225" i="1"/>
  <c r="K4225" i="1" s="1"/>
  <c r="J4226" i="1"/>
  <c r="K4226" i="1" s="1"/>
  <c r="J4227" i="1"/>
  <c r="K4227" i="1" s="1"/>
  <c r="J4228" i="1"/>
  <c r="K4228" i="1" s="1"/>
  <c r="J4229" i="1"/>
  <c r="K4229" i="1" s="1"/>
  <c r="J4230" i="1"/>
  <c r="K4230" i="1" s="1"/>
  <c r="J4231" i="1"/>
  <c r="K4231" i="1" s="1"/>
  <c r="J4232" i="1"/>
  <c r="K4232" i="1" s="1"/>
  <c r="J4233" i="1"/>
  <c r="K4233" i="1" s="1"/>
  <c r="J4234" i="1"/>
  <c r="K4234" i="1" s="1"/>
  <c r="J4235" i="1"/>
  <c r="K4235" i="1" s="1"/>
  <c r="J4236" i="1"/>
  <c r="K4236" i="1" s="1"/>
  <c r="J4237" i="1"/>
  <c r="K4237" i="1" s="1"/>
  <c r="J4238" i="1"/>
  <c r="K4238" i="1" s="1"/>
  <c r="J4239" i="1"/>
  <c r="K4239" i="1" s="1"/>
  <c r="J4240" i="1"/>
  <c r="K4240" i="1" s="1"/>
  <c r="J4241" i="1"/>
  <c r="K4241" i="1" s="1"/>
  <c r="J4242" i="1"/>
  <c r="K4242" i="1" s="1"/>
  <c r="J4243" i="1"/>
  <c r="K4243" i="1" s="1"/>
  <c r="J4244" i="1"/>
  <c r="K4244" i="1" s="1"/>
  <c r="J4245" i="1"/>
  <c r="K4245" i="1" s="1"/>
  <c r="J4246" i="1"/>
  <c r="K4246" i="1" s="1"/>
  <c r="J4247" i="1"/>
  <c r="K4247" i="1" s="1"/>
  <c r="J4248" i="1"/>
  <c r="K4248" i="1" s="1"/>
  <c r="J4249" i="1"/>
  <c r="K4249" i="1" s="1"/>
  <c r="J4250" i="1"/>
  <c r="K4250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4269" i="1"/>
  <c r="K4269" i="1" s="1"/>
  <c r="J4270" i="1"/>
  <c r="K4270" i="1" s="1"/>
  <c r="J4271" i="1"/>
  <c r="K4271" i="1" s="1"/>
  <c r="J4272" i="1"/>
  <c r="K4272" i="1" s="1"/>
  <c r="J4273" i="1"/>
  <c r="K4273" i="1" s="1"/>
  <c r="J4274" i="1"/>
  <c r="K4274" i="1" s="1"/>
  <c r="J4275" i="1"/>
  <c r="K4275" i="1" s="1"/>
  <c r="J4276" i="1"/>
  <c r="K4276" i="1" s="1"/>
  <c r="J4277" i="1"/>
  <c r="K4277" i="1" s="1"/>
  <c r="J4278" i="1"/>
  <c r="K4278" i="1" s="1"/>
  <c r="J4279" i="1"/>
  <c r="K4279" i="1" s="1"/>
  <c r="J4280" i="1"/>
  <c r="K4280" i="1" s="1"/>
  <c r="J4281" i="1"/>
  <c r="K4281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87" i="1"/>
  <c r="K4287" i="1" s="1"/>
  <c r="J4288" i="1"/>
  <c r="K4288" i="1" s="1"/>
  <c r="J4289" i="1"/>
  <c r="K4289" i="1" s="1"/>
  <c r="J4290" i="1"/>
  <c r="K4290" i="1" s="1"/>
  <c r="J4291" i="1"/>
  <c r="K4291" i="1" s="1"/>
  <c r="J4292" i="1"/>
  <c r="K4292" i="1" s="1"/>
  <c r="J4293" i="1"/>
  <c r="K4293" i="1" s="1"/>
  <c r="J4294" i="1"/>
  <c r="K4294" i="1" s="1"/>
  <c r="J4295" i="1"/>
  <c r="K4295" i="1" s="1"/>
  <c r="J4296" i="1"/>
  <c r="K4296" i="1" s="1"/>
  <c r="J4297" i="1"/>
  <c r="K4297" i="1" s="1"/>
  <c r="J4298" i="1"/>
  <c r="K4298" i="1" s="1"/>
  <c r="J4299" i="1"/>
  <c r="K4299" i="1" s="1"/>
  <c r="J4300" i="1"/>
  <c r="K4300" i="1" s="1"/>
  <c r="J4301" i="1"/>
  <c r="K4301" i="1" s="1"/>
  <c r="J4302" i="1"/>
  <c r="K4302" i="1" s="1"/>
  <c r="J4303" i="1"/>
  <c r="K4303" i="1" s="1"/>
  <c r="J4304" i="1"/>
  <c r="K4304" i="1" s="1"/>
  <c r="J4305" i="1"/>
  <c r="K4305" i="1" s="1"/>
  <c r="J4306" i="1"/>
  <c r="K4306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13" i="1"/>
  <c r="K4313" i="1" s="1"/>
  <c r="J4314" i="1"/>
  <c r="K4314" i="1" s="1"/>
  <c r="J4315" i="1"/>
  <c r="K4315" i="1" s="1"/>
  <c r="J4316" i="1"/>
  <c r="K4316" i="1" s="1"/>
  <c r="J4317" i="1"/>
  <c r="K4317" i="1" s="1"/>
  <c r="J4318" i="1"/>
  <c r="K4318" i="1" s="1"/>
  <c r="J4319" i="1"/>
  <c r="K4319" i="1" s="1"/>
  <c r="J4320" i="1"/>
  <c r="K4320" i="1" s="1"/>
  <c r="J4321" i="1"/>
  <c r="K4321" i="1" s="1"/>
  <c r="J4322" i="1"/>
  <c r="K4322" i="1" s="1"/>
  <c r="J4323" i="1"/>
  <c r="K4323" i="1" s="1"/>
  <c r="J4324" i="1"/>
  <c r="K4324" i="1" s="1"/>
  <c r="J4325" i="1"/>
  <c r="K4325" i="1" s="1"/>
  <c r="J4326" i="1"/>
  <c r="K4326" i="1" s="1"/>
  <c r="J4327" i="1"/>
  <c r="K4327" i="1" s="1"/>
  <c r="J4328" i="1"/>
  <c r="K4328" i="1" s="1"/>
  <c r="J4329" i="1"/>
  <c r="K4329" i="1" s="1"/>
  <c r="J4330" i="1"/>
  <c r="K4330" i="1" s="1"/>
  <c r="J4331" i="1"/>
  <c r="K4331" i="1" s="1"/>
  <c r="J4332" i="1"/>
  <c r="K4332" i="1" s="1"/>
  <c r="J4333" i="1"/>
  <c r="K4333" i="1" s="1"/>
  <c r="J4334" i="1"/>
  <c r="K4334" i="1" s="1"/>
  <c r="J4335" i="1"/>
  <c r="K4335" i="1" s="1"/>
  <c r="J4336" i="1"/>
  <c r="K4336" i="1" s="1"/>
  <c r="J4337" i="1"/>
  <c r="K4337" i="1" s="1"/>
  <c r="J4338" i="1"/>
  <c r="K4338" i="1" s="1"/>
  <c r="J4339" i="1"/>
  <c r="K4339" i="1" s="1"/>
  <c r="J4340" i="1"/>
  <c r="K4340" i="1" s="1"/>
  <c r="J4341" i="1"/>
  <c r="K4341" i="1" s="1"/>
  <c r="J4342" i="1"/>
  <c r="K4342" i="1" s="1"/>
  <c r="J4343" i="1"/>
  <c r="K4343" i="1" s="1"/>
  <c r="J4344" i="1"/>
  <c r="K4344" i="1" s="1"/>
  <c r="J4345" i="1"/>
  <c r="K434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86" i="1"/>
  <c r="K4386" i="1" s="1"/>
  <c r="J4387" i="1"/>
  <c r="K4387" i="1" s="1"/>
  <c r="J4388" i="1"/>
  <c r="K4388" i="1" s="1"/>
  <c r="J4389" i="1"/>
  <c r="K4389" i="1" s="1"/>
  <c r="J4390" i="1"/>
  <c r="K4390" i="1" s="1"/>
  <c r="J4391" i="1"/>
  <c r="K4391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97" i="1"/>
  <c r="K4397" i="1" s="1"/>
  <c r="J4398" i="1"/>
  <c r="K4398" i="1" s="1"/>
  <c r="J4399" i="1"/>
  <c r="K4399" i="1" s="1"/>
  <c r="J4400" i="1"/>
  <c r="K4400" i="1" s="1"/>
  <c r="J4401" i="1"/>
  <c r="K4401" i="1" s="1"/>
  <c r="J4402" i="1"/>
  <c r="K4402" i="1" s="1"/>
  <c r="J4403" i="1"/>
  <c r="K4403" i="1" s="1"/>
  <c r="J4404" i="1"/>
  <c r="K4404" i="1" s="1"/>
  <c r="J4405" i="1"/>
  <c r="K4405" i="1" s="1"/>
  <c r="J4406" i="1"/>
  <c r="K4406" i="1" s="1"/>
  <c r="J4407" i="1"/>
  <c r="K4407" i="1" s="1"/>
  <c r="J4408" i="1"/>
  <c r="K4408" i="1" s="1"/>
  <c r="J4409" i="1"/>
  <c r="K4409" i="1" s="1"/>
  <c r="J4410" i="1"/>
  <c r="K4410" i="1" s="1"/>
  <c r="J4411" i="1"/>
  <c r="K4411" i="1" s="1"/>
  <c r="J4412" i="1"/>
  <c r="K4412" i="1" s="1"/>
  <c r="J4413" i="1"/>
  <c r="K4413" i="1" s="1"/>
  <c r="J4414" i="1"/>
  <c r="K4414" i="1" s="1"/>
  <c r="J4415" i="1"/>
  <c r="K4415" i="1" s="1"/>
  <c r="J4416" i="1"/>
  <c r="K4416" i="1" s="1"/>
  <c r="J4417" i="1"/>
  <c r="K4417" i="1" s="1"/>
  <c r="J4418" i="1"/>
  <c r="K4418" i="1" s="1"/>
  <c r="J4419" i="1"/>
  <c r="K4419" i="1" s="1"/>
  <c r="J4420" i="1"/>
  <c r="K4420" i="1" s="1"/>
  <c r="J4421" i="1"/>
  <c r="K4421" i="1" s="1"/>
  <c r="J4422" i="1"/>
  <c r="K4422" i="1" s="1"/>
  <c r="J4423" i="1"/>
  <c r="K4423" i="1" s="1"/>
  <c r="J4424" i="1"/>
  <c r="K4424" i="1" s="1"/>
  <c r="J4425" i="1"/>
  <c r="K4425" i="1" s="1"/>
  <c r="J4426" i="1"/>
  <c r="K4426" i="1" s="1"/>
  <c r="J4427" i="1"/>
  <c r="K4427" i="1" s="1"/>
  <c r="J4428" i="1"/>
  <c r="K4428" i="1" s="1"/>
  <c r="J4429" i="1"/>
  <c r="K4429" i="1" s="1"/>
  <c r="J4430" i="1"/>
  <c r="K4430" i="1" s="1"/>
  <c r="J4431" i="1"/>
  <c r="K4431" i="1" s="1"/>
  <c r="J4432" i="1"/>
  <c r="K4432" i="1" s="1"/>
  <c r="J4433" i="1"/>
  <c r="K4433" i="1" s="1"/>
  <c r="J4434" i="1"/>
  <c r="K4434" i="1" s="1"/>
  <c r="J4435" i="1"/>
  <c r="K4435" i="1" s="1"/>
  <c r="J4436" i="1"/>
  <c r="K4436" i="1" s="1"/>
  <c r="J4437" i="1"/>
  <c r="K4437" i="1" s="1"/>
  <c r="J4438" i="1"/>
  <c r="K4438" i="1" s="1"/>
  <c r="J4439" i="1"/>
  <c r="K4439" i="1" s="1"/>
  <c r="J4440" i="1"/>
  <c r="K4440" i="1" s="1"/>
  <c r="J4441" i="1"/>
  <c r="K4441" i="1" s="1"/>
  <c r="J4442" i="1"/>
  <c r="K4442" i="1" s="1"/>
  <c r="J4443" i="1"/>
  <c r="K4443" i="1" s="1"/>
  <c r="J4444" i="1"/>
  <c r="K4444" i="1" s="1"/>
  <c r="J4445" i="1"/>
  <c r="K4445" i="1" s="1"/>
  <c r="J4446" i="1"/>
  <c r="K4446" i="1" s="1"/>
  <c r="J4447" i="1"/>
  <c r="K4447" i="1" s="1"/>
  <c r="J4448" i="1"/>
  <c r="K4448" i="1" s="1"/>
  <c r="J4449" i="1"/>
  <c r="K4449" i="1" s="1"/>
  <c r="J4450" i="1"/>
  <c r="K4450" i="1" s="1"/>
  <c r="J4451" i="1"/>
  <c r="K4451" i="1" s="1"/>
  <c r="J4452" i="1"/>
  <c r="K4452" i="1" s="1"/>
  <c r="J4453" i="1"/>
  <c r="K4453" i="1" s="1"/>
  <c r="J4454" i="1"/>
  <c r="K4454" i="1" s="1"/>
  <c r="J4455" i="1"/>
  <c r="K4455" i="1" s="1"/>
  <c r="J4456" i="1"/>
  <c r="K4456" i="1" s="1"/>
  <c r="J4457" i="1"/>
  <c r="K4457" i="1" s="1"/>
  <c r="J4458" i="1"/>
  <c r="K4458" i="1" s="1"/>
  <c r="J4459" i="1"/>
  <c r="K4459" i="1" s="1"/>
  <c r="J4460" i="1"/>
  <c r="K4460" i="1" s="1"/>
  <c r="J4461" i="1"/>
  <c r="K4461" i="1" s="1"/>
  <c r="J4462" i="1"/>
  <c r="K4462" i="1" s="1"/>
  <c r="J4463" i="1"/>
  <c r="K4463" i="1" s="1"/>
  <c r="J4464" i="1"/>
  <c r="K4464" i="1" s="1"/>
  <c r="J4465" i="1"/>
  <c r="K4465" i="1" s="1"/>
  <c r="J4466" i="1"/>
  <c r="K4466" i="1" s="1"/>
  <c r="J4467" i="1"/>
  <c r="K4467" i="1" s="1"/>
  <c r="J4468" i="1"/>
  <c r="K4468" i="1" s="1"/>
  <c r="J4469" i="1"/>
  <c r="K4469" i="1" s="1"/>
  <c r="J4470" i="1"/>
  <c r="K4470" i="1" s="1"/>
  <c r="J4471" i="1"/>
  <c r="K4471" i="1" s="1"/>
  <c r="J4472" i="1"/>
  <c r="K4472" i="1" s="1"/>
  <c r="J4473" i="1"/>
  <c r="K4473" i="1" s="1"/>
  <c r="J4474" i="1"/>
  <c r="K4474" i="1" s="1"/>
  <c r="J4475" i="1"/>
  <c r="K4475" i="1" s="1"/>
  <c r="J4476" i="1"/>
  <c r="K4476" i="1" s="1"/>
  <c r="J4477" i="1"/>
  <c r="K4477" i="1" s="1"/>
  <c r="J4478" i="1"/>
  <c r="K4478" i="1" s="1"/>
  <c r="J4479" i="1"/>
  <c r="K4479" i="1" s="1"/>
  <c r="J4480" i="1"/>
  <c r="K4480" i="1" s="1"/>
  <c r="J4481" i="1"/>
  <c r="K4481" i="1" s="1"/>
  <c r="J4482" i="1"/>
  <c r="K4482" i="1" s="1"/>
  <c r="J4483" i="1"/>
  <c r="K4483" i="1" s="1"/>
  <c r="J4484" i="1"/>
  <c r="K4484" i="1" s="1"/>
  <c r="J4485" i="1"/>
  <c r="K4485" i="1" s="1"/>
  <c r="J4486" i="1"/>
  <c r="K4486" i="1" s="1"/>
  <c r="J4487" i="1"/>
  <c r="K4487" i="1" s="1"/>
  <c r="J4488" i="1"/>
  <c r="K4488" i="1" s="1"/>
  <c r="J4489" i="1"/>
  <c r="K4489" i="1" s="1"/>
  <c r="J4490" i="1"/>
  <c r="K4490" i="1" s="1"/>
  <c r="J4491" i="1"/>
  <c r="K4491" i="1" s="1"/>
  <c r="J4492" i="1"/>
  <c r="K4492" i="1" s="1"/>
  <c r="J4493" i="1"/>
  <c r="K4493" i="1" s="1"/>
  <c r="J4494" i="1"/>
  <c r="K4494" i="1" s="1"/>
  <c r="J4495" i="1"/>
  <c r="K4495" i="1" s="1"/>
  <c r="J4496" i="1"/>
  <c r="K4496" i="1" s="1"/>
  <c r="J4497" i="1"/>
  <c r="K4497" i="1" s="1"/>
  <c r="J4498" i="1"/>
  <c r="K4498" i="1" s="1"/>
  <c r="J4499" i="1"/>
  <c r="K4499" i="1" s="1"/>
  <c r="J4500" i="1"/>
  <c r="K4500" i="1" s="1"/>
  <c r="J4501" i="1"/>
  <c r="K4501" i="1" s="1"/>
  <c r="J4502" i="1"/>
  <c r="K4502" i="1" s="1"/>
  <c r="J4503" i="1"/>
  <c r="K4503" i="1" s="1"/>
  <c r="J4504" i="1"/>
  <c r="K4504" i="1" s="1"/>
  <c r="J4505" i="1"/>
  <c r="K4505" i="1" s="1"/>
  <c r="J4506" i="1"/>
  <c r="K4506" i="1" s="1"/>
  <c r="J4507" i="1"/>
  <c r="K4507" i="1" s="1"/>
  <c r="J4508" i="1"/>
  <c r="K4508" i="1" s="1"/>
  <c r="J4509" i="1"/>
  <c r="K4509" i="1" s="1"/>
  <c r="J4510" i="1"/>
  <c r="K4510" i="1" s="1"/>
  <c r="J4511" i="1"/>
  <c r="K4511" i="1" s="1"/>
  <c r="J4512" i="1"/>
  <c r="K4512" i="1" s="1"/>
  <c r="J4513" i="1"/>
  <c r="K4513" i="1" s="1"/>
  <c r="J4514" i="1"/>
  <c r="K4514" i="1" s="1"/>
  <c r="J4515" i="1"/>
  <c r="K4515" i="1" s="1"/>
  <c r="J4516" i="1"/>
  <c r="K4516" i="1" s="1"/>
  <c r="J4517" i="1"/>
  <c r="K4517" i="1" s="1"/>
  <c r="J4518" i="1"/>
  <c r="K4518" i="1" s="1"/>
  <c r="J4519" i="1"/>
  <c r="K4519" i="1" s="1"/>
  <c r="J4520" i="1"/>
  <c r="K4520" i="1" s="1"/>
  <c r="J4521" i="1"/>
  <c r="K4521" i="1" s="1"/>
  <c r="J4522" i="1"/>
  <c r="K4522" i="1" s="1"/>
  <c r="J4523" i="1"/>
  <c r="K4523" i="1" s="1"/>
  <c r="J4524" i="1"/>
  <c r="K4524" i="1" s="1"/>
  <c r="J4525" i="1"/>
  <c r="K4525" i="1" s="1"/>
  <c r="J4526" i="1"/>
  <c r="K4526" i="1" s="1"/>
  <c r="J4527" i="1"/>
  <c r="K4527" i="1" s="1"/>
  <c r="J4528" i="1"/>
  <c r="K4528" i="1" s="1"/>
  <c r="J4529" i="1"/>
  <c r="K4529" i="1" s="1"/>
  <c r="J4530" i="1"/>
  <c r="K4530" i="1" s="1"/>
  <c r="J4531" i="1"/>
  <c r="K4531" i="1" s="1"/>
  <c r="J4532" i="1"/>
  <c r="K4532" i="1" s="1"/>
  <c r="J4533" i="1"/>
  <c r="K4533" i="1" s="1"/>
  <c r="J4534" i="1"/>
  <c r="K4534" i="1" s="1"/>
  <c r="J4535" i="1"/>
  <c r="K4535" i="1" s="1"/>
  <c r="J4536" i="1"/>
  <c r="K4536" i="1" s="1"/>
  <c r="J4537" i="1"/>
  <c r="K4537" i="1" s="1"/>
  <c r="J4538" i="1"/>
  <c r="K4538" i="1" s="1"/>
  <c r="J4539" i="1"/>
  <c r="K4539" i="1" s="1"/>
  <c r="J4540" i="1"/>
  <c r="K4540" i="1" s="1"/>
  <c r="J4541" i="1"/>
  <c r="K4541" i="1" s="1"/>
  <c r="J4542" i="1"/>
  <c r="K4542" i="1" s="1"/>
  <c r="J4543" i="1"/>
  <c r="K4543" i="1" s="1"/>
  <c r="J4544" i="1"/>
  <c r="K4544" i="1" s="1"/>
  <c r="J4545" i="1"/>
  <c r="K4545" i="1" s="1"/>
  <c r="J4546" i="1"/>
  <c r="K4546" i="1" s="1"/>
  <c r="J4547" i="1"/>
  <c r="K4547" i="1" s="1"/>
  <c r="J4548" i="1"/>
  <c r="K4548" i="1" s="1"/>
  <c r="J4549" i="1"/>
  <c r="K4549" i="1" s="1"/>
  <c r="J4550" i="1"/>
  <c r="K4550" i="1" s="1"/>
  <c r="J4551" i="1"/>
  <c r="K4551" i="1" s="1"/>
  <c r="J4552" i="1"/>
  <c r="K4552" i="1" s="1"/>
  <c r="J4553" i="1"/>
  <c r="K4553" i="1" s="1"/>
  <c r="J4554" i="1"/>
  <c r="K4554" i="1" s="1"/>
  <c r="J4555" i="1"/>
  <c r="K4555" i="1" s="1"/>
  <c r="J4556" i="1"/>
  <c r="K4556" i="1" s="1"/>
  <c r="J4557" i="1"/>
  <c r="K4557" i="1" s="1"/>
  <c r="J4558" i="1"/>
  <c r="K4558" i="1" s="1"/>
  <c r="J4559" i="1"/>
  <c r="K4559" i="1" s="1"/>
  <c r="J4560" i="1"/>
  <c r="K4560" i="1" s="1"/>
  <c r="J4561" i="1"/>
  <c r="K4561" i="1" s="1"/>
  <c r="J4562" i="1"/>
  <c r="K4562" i="1" s="1"/>
  <c r="J4563" i="1"/>
  <c r="K4563" i="1" s="1"/>
  <c r="J4564" i="1"/>
  <c r="K4564" i="1" s="1"/>
  <c r="J4565" i="1"/>
  <c r="K4565" i="1" s="1"/>
  <c r="J4566" i="1"/>
  <c r="K4566" i="1" s="1"/>
  <c r="J4567" i="1"/>
  <c r="K4567" i="1" s="1"/>
  <c r="J4568" i="1"/>
  <c r="K4568" i="1" s="1"/>
  <c r="J4569" i="1"/>
  <c r="K4569" i="1" s="1"/>
  <c r="J4570" i="1"/>
  <c r="K4570" i="1" s="1"/>
  <c r="J4571" i="1"/>
  <c r="K4571" i="1" s="1"/>
  <c r="J4572" i="1"/>
  <c r="K4572" i="1" s="1"/>
  <c r="J4573" i="1"/>
  <c r="K4573" i="1" s="1"/>
  <c r="J4574" i="1"/>
  <c r="K4574" i="1" s="1"/>
  <c r="J4575" i="1"/>
  <c r="K4575" i="1" s="1"/>
  <c r="J4576" i="1"/>
  <c r="K4576" i="1" s="1"/>
  <c r="J4577" i="1"/>
  <c r="K4577" i="1" s="1"/>
  <c r="J4578" i="1"/>
  <c r="K4578" i="1" s="1"/>
  <c r="J4579" i="1"/>
  <c r="K4579" i="1" s="1"/>
  <c r="J4580" i="1"/>
  <c r="K4580" i="1" s="1"/>
  <c r="J4581" i="1"/>
  <c r="K4581" i="1" s="1"/>
  <c r="J4582" i="1"/>
  <c r="K4582" i="1" s="1"/>
  <c r="J4583" i="1"/>
  <c r="K4583" i="1" s="1"/>
  <c r="J4584" i="1"/>
  <c r="K4584" i="1" s="1"/>
  <c r="J4585" i="1"/>
  <c r="K4585" i="1" s="1"/>
  <c r="J4586" i="1"/>
  <c r="K4586" i="1" s="1"/>
  <c r="J4587" i="1"/>
  <c r="K4587" i="1" s="1"/>
  <c r="J4588" i="1"/>
  <c r="K4588" i="1" s="1"/>
  <c r="J4589" i="1"/>
  <c r="K4589" i="1" s="1"/>
  <c r="J4590" i="1"/>
  <c r="K4590" i="1" s="1"/>
  <c r="J4591" i="1"/>
  <c r="K4591" i="1" s="1"/>
  <c r="J4592" i="1"/>
  <c r="K4592" i="1" s="1"/>
  <c r="J4593" i="1"/>
  <c r="K4593" i="1" s="1"/>
  <c r="J4594" i="1"/>
  <c r="K4594" i="1" s="1"/>
  <c r="J4595" i="1"/>
  <c r="K4595" i="1" s="1"/>
  <c r="J4596" i="1"/>
  <c r="K4596" i="1" s="1"/>
  <c r="J4597" i="1"/>
  <c r="K4597" i="1" s="1"/>
  <c r="J4598" i="1"/>
  <c r="K4598" i="1" s="1"/>
  <c r="J4599" i="1"/>
  <c r="K4599" i="1" s="1"/>
  <c r="J4600" i="1"/>
  <c r="K4600" i="1" s="1"/>
  <c r="J4601" i="1"/>
  <c r="K4601" i="1" s="1"/>
  <c r="J4602" i="1"/>
  <c r="K4602" i="1" s="1"/>
  <c r="J4603" i="1"/>
  <c r="K4603" i="1" s="1"/>
  <c r="J4604" i="1"/>
  <c r="K4604" i="1" s="1"/>
  <c r="J4605" i="1"/>
  <c r="K4605" i="1" s="1"/>
  <c r="J4606" i="1"/>
  <c r="K4606" i="1" s="1"/>
  <c r="J4607" i="1"/>
  <c r="K4607" i="1" s="1"/>
  <c r="J4608" i="1"/>
  <c r="K4608" i="1" s="1"/>
  <c r="J4609" i="1"/>
  <c r="K4609" i="1" s="1"/>
  <c r="J4610" i="1"/>
  <c r="K4610" i="1" s="1"/>
  <c r="J4611" i="1"/>
  <c r="K4611" i="1" s="1"/>
  <c r="J4612" i="1"/>
  <c r="K4612" i="1" s="1"/>
  <c r="J4613" i="1"/>
  <c r="K4613" i="1" s="1"/>
  <c r="J4614" i="1"/>
  <c r="K4614" i="1" s="1"/>
  <c r="J4615" i="1"/>
  <c r="K4615" i="1" s="1"/>
  <c r="J4616" i="1"/>
  <c r="K4616" i="1" s="1"/>
  <c r="J4617" i="1"/>
  <c r="K4617" i="1" s="1"/>
  <c r="J4618" i="1"/>
  <c r="K4618" i="1" s="1"/>
  <c r="J4619" i="1"/>
  <c r="K4619" i="1" s="1"/>
  <c r="J4620" i="1"/>
  <c r="K4620" i="1" s="1"/>
  <c r="J4621" i="1"/>
  <c r="K4621" i="1" s="1"/>
  <c r="J4622" i="1"/>
  <c r="K4622" i="1" s="1"/>
  <c r="J4623" i="1"/>
  <c r="K4623" i="1" s="1"/>
  <c r="J4624" i="1"/>
  <c r="K4624" i="1" s="1"/>
  <c r="J4625" i="1"/>
  <c r="K4625" i="1" s="1"/>
  <c r="J4626" i="1"/>
  <c r="K4626" i="1" s="1"/>
  <c r="J4627" i="1"/>
  <c r="K4627" i="1" s="1"/>
  <c r="J4628" i="1"/>
  <c r="K4628" i="1" s="1"/>
  <c r="J4629" i="1"/>
  <c r="K4629" i="1" s="1"/>
  <c r="J4630" i="1"/>
  <c r="K4630" i="1" s="1"/>
  <c r="J4631" i="1"/>
  <c r="K4631" i="1" s="1"/>
  <c r="J4632" i="1"/>
  <c r="K4632" i="1" s="1"/>
  <c r="J4633" i="1"/>
  <c r="K4633" i="1" s="1"/>
  <c r="J4634" i="1"/>
  <c r="K4634" i="1" s="1"/>
  <c r="J4635" i="1"/>
  <c r="K4635" i="1" s="1"/>
  <c r="J4636" i="1"/>
  <c r="K4636" i="1" s="1"/>
  <c r="J4637" i="1"/>
  <c r="K4637" i="1" s="1"/>
  <c r="J4638" i="1"/>
  <c r="K4638" i="1" s="1"/>
  <c r="J4639" i="1"/>
  <c r="K4639" i="1" s="1"/>
  <c r="J4640" i="1"/>
  <c r="K4640" i="1" s="1"/>
  <c r="J4641" i="1"/>
  <c r="K4641" i="1" s="1"/>
  <c r="J4642" i="1"/>
  <c r="K4642" i="1" s="1"/>
  <c r="J4643" i="1"/>
  <c r="K4643" i="1" s="1"/>
  <c r="J4644" i="1"/>
  <c r="K4644" i="1" s="1"/>
  <c r="J4645" i="1"/>
  <c r="K4645" i="1" s="1"/>
  <c r="J4646" i="1"/>
  <c r="K4646" i="1" s="1"/>
  <c r="J4647" i="1"/>
  <c r="K4647" i="1" s="1"/>
  <c r="J4648" i="1"/>
  <c r="K4648" i="1" s="1"/>
  <c r="J4649" i="1"/>
  <c r="K4649" i="1" s="1"/>
  <c r="J4650" i="1"/>
  <c r="K4650" i="1" s="1"/>
  <c r="J4651" i="1"/>
  <c r="K4651" i="1" s="1"/>
  <c r="J4652" i="1"/>
  <c r="K4652" i="1" s="1"/>
  <c r="J4653" i="1"/>
  <c r="K4653" i="1" s="1"/>
  <c r="J4654" i="1"/>
  <c r="K4654" i="1" s="1"/>
  <c r="J4655" i="1"/>
  <c r="K4655" i="1" s="1"/>
  <c r="J4656" i="1"/>
  <c r="K4656" i="1" s="1"/>
  <c r="J4657" i="1"/>
  <c r="K4657" i="1" s="1"/>
  <c r="J4658" i="1"/>
  <c r="K4658" i="1" s="1"/>
  <c r="J4659" i="1"/>
  <c r="K4659" i="1" s="1"/>
  <c r="J4660" i="1"/>
  <c r="K4660" i="1" s="1"/>
  <c r="J4661" i="1"/>
  <c r="K4661" i="1" s="1"/>
  <c r="J4662" i="1"/>
  <c r="K4662" i="1" s="1"/>
  <c r="J4663" i="1"/>
  <c r="K4663" i="1" s="1"/>
  <c r="J4664" i="1"/>
  <c r="K4664" i="1" s="1"/>
  <c r="J4665" i="1"/>
  <c r="K4665" i="1" s="1"/>
  <c r="J4666" i="1"/>
  <c r="K4666" i="1" s="1"/>
  <c r="J4667" i="1"/>
  <c r="K4667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728" i="1"/>
  <c r="K4728" i="1" s="1"/>
  <c r="J4729" i="1"/>
  <c r="K4729" i="1" s="1"/>
  <c r="J4730" i="1"/>
  <c r="K4730" i="1" s="1"/>
  <c r="J4731" i="1"/>
  <c r="K4731" i="1" s="1"/>
  <c r="J4732" i="1"/>
  <c r="K4732" i="1" s="1"/>
  <c r="J4733" i="1"/>
  <c r="K4733" i="1" s="1"/>
  <c r="J4734" i="1"/>
  <c r="K4734" i="1" s="1"/>
  <c r="J4735" i="1"/>
  <c r="K4735" i="1" s="1"/>
  <c r="J4736" i="1"/>
  <c r="K4736" i="1" s="1"/>
  <c r="J4737" i="1"/>
  <c r="K4737" i="1" s="1"/>
  <c r="J4738" i="1"/>
  <c r="K4738" i="1" s="1"/>
  <c r="J4739" i="1"/>
  <c r="K4739" i="1" s="1"/>
  <c r="J4740" i="1"/>
  <c r="K4740" i="1" s="1"/>
  <c r="J4741" i="1"/>
  <c r="K4741" i="1" s="1"/>
  <c r="J4742" i="1"/>
  <c r="K4742" i="1" s="1"/>
  <c r="J4743" i="1"/>
  <c r="K4743" i="1" s="1"/>
  <c r="J4744" i="1"/>
  <c r="K4744" i="1" s="1"/>
  <c r="J4745" i="1"/>
  <c r="K4745" i="1" s="1"/>
  <c r="J4746" i="1"/>
  <c r="K4746" i="1" s="1"/>
  <c r="J4747" i="1"/>
  <c r="K4747" i="1" s="1"/>
  <c r="J4748" i="1"/>
  <c r="K4748" i="1" s="1"/>
  <c r="J4749" i="1"/>
  <c r="K4749" i="1" s="1"/>
  <c r="J4750" i="1"/>
  <c r="K4750" i="1" s="1"/>
  <c r="J4751" i="1"/>
  <c r="K4751" i="1" s="1"/>
  <c r="J4752" i="1"/>
  <c r="K4752" i="1" s="1"/>
  <c r="J4753" i="1"/>
  <c r="K4753" i="1" s="1"/>
  <c r="J4754" i="1"/>
  <c r="K4754" i="1" s="1"/>
  <c r="J4755" i="1"/>
  <c r="K4755" i="1" s="1"/>
  <c r="J4756" i="1"/>
  <c r="K4756" i="1" s="1"/>
  <c r="J4757" i="1"/>
  <c r="K4757" i="1" s="1"/>
  <c r="J4758" i="1"/>
  <c r="K4758" i="1" s="1"/>
  <c r="J4759" i="1"/>
  <c r="K4759" i="1" s="1"/>
  <c r="J4760" i="1"/>
  <c r="K4760" i="1" s="1"/>
  <c r="J4761" i="1"/>
  <c r="K4761" i="1" s="1"/>
  <c r="J4762" i="1"/>
  <c r="K4762" i="1" s="1"/>
  <c r="J4763" i="1"/>
  <c r="K4763" i="1" s="1"/>
  <c r="J4764" i="1"/>
  <c r="K4764" i="1" s="1"/>
  <c r="J4765" i="1"/>
  <c r="K4765" i="1" s="1"/>
  <c r="J4766" i="1"/>
  <c r="K4766" i="1" s="1"/>
  <c r="J4767" i="1"/>
  <c r="K4767" i="1" s="1"/>
  <c r="J4768" i="1"/>
  <c r="K4768" i="1" s="1"/>
  <c r="J4769" i="1"/>
  <c r="K4769" i="1" s="1"/>
  <c r="J4770" i="1"/>
  <c r="K4770" i="1" s="1"/>
  <c r="J4771" i="1"/>
  <c r="K4771" i="1" s="1"/>
  <c r="J4772" i="1"/>
  <c r="K4772" i="1" s="1"/>
  <c r="J4773" i="1"/>
  <c r="K4773" i="1" s="1"/>
  <c r="J4774" i="1"/>
  <c r="K4774" i="1" s="1"/>
  <c r="J4775" i="1"/>
  <c r="K4775" i="1" s="1"/>
  <c r="J4776" i="1"/>
  <c r="K4776" i="1" s="1"/>
  <c r="J4777" i="1"/>
  <c r="K4777" i="1" s="1"/>
  <c r="J4778" i="1"/>
  <c r="K4778" i="1" s="1"/>
  <c r="J4779" i="1"/>
  <c r="K4779" i="1" s="1"/>
  <c r="J4780" i="1"/>
  <c r="K4780" i="1" s="1"/>
  <c r="J4781" i="1"/>
  <c r="K4781" i="1" s="1"/>
  <c r="J4782" i="1"/>
  <c r="K4782" i="1" s="1"/>
  <c r="J4783" i="1"/>
  <c r="K4783" i="1" s="1"/>
  <c r="J4784" i="1"/>
  <c r="K4784" i="1" s="1"/>
  <c r="J4785" i="1"/>
  <c r="K4785" i="1" s="1"/>
  <c r="J4786" i="1"/>
  <c r="K4786" i="1" s="1"/>
  <c r="J4787" i="1"/>
  <c r="K4787" i="1" s="1"/>
  <c r="J4788" i="1"/>
  <c r="K4788" i="1" s="1"/>
  <c r="J4789" i="1"/>
  <c r="K4789" i="1" s="1"/>
  <c r="J4790" i="1"/>
  <c r="K4790" i="1" s="1"/>
  <c r="J4791" i="1"/>
  <c r="K4791" i="1" s="1"/>
  <c r="J4792" i="1"/>
  <c r="K4792" i="1" s="1"/>
  <c r="J4793" i="1"/>
  <c r="K4793" i="1" s="1"/>
  <c r="J4794" i="1"/>
  <c r="K4794" i="1" s="1"/>
  <c r="J4795" i="1"/>
  <c r="K4795" i="1" s="1"/>
  <c r="J4796" i="1"/>
  <c r="K4796" i="1" s="1"/>
  <c r="J4797" i="1"/>
  <c r="K4797" i="1" s="1"/>
  <c r="J4798" i="1"/>
  <c r="K4798" i="1" s="1"/>
  <c r="J4799" i="1"/>
  <c r="K4799" i="1" s="1"/>
  <c r="J4800" i="1"/>
  <c r="K4800" i="1" s="1"/>
  <c r="J4801" i="1"/>
  <c r="K4801" i="1" s="1"/>
  <c r="J4802" i="1"/>
  <c r="K4802" i="1" s="1"/>
  <c r="J4803" i="1"/>
  <c r="K4803" i="1" s="1"/>
  <c r="J4804" i="1"/>
  <c r="K4804" i="1" s="1"/>
  <c r="J4805" i="1"/>
  <c r="K4805" i="1" s="1"/>
  <c r="J4806" i="1"/>
  <c r="K4806" i="1" s="1"/>
  <c r="J4807" i="1"/>
  <c r="K4807" i="1" s="1"/>
  <c r="J4808" i="1"/>
  <c r="K4808" i="1" s="1"/>
  <c r="J4809" i="1"/>
  <c r="K4809" i="1" s="1"/>
  <c r="J4810" i="1"/>
  <c r="K4810" i="1" s="1"/>
  <c r="J4811" i="1"/>
  <c r="K4811" i="1" s="1"/>
  <c r="J4812" i="1"/>
  <c r="K4812" i="1" s="1"/>
  <c r="J4813" i="1"/>
  <c r="K4813" i="1" s="1"/>
  <c r="J4814" i="1"/>
  <c r="K4814" i="1" s="1"/>
  <c r="J4815" i="1"/>
  <c r="K4815" i="1" s="1"/>
  <c r="J4816" i="1"/>
  <c r="K4816" i="1" s="1"/>
  <c r="J4817" i="1"/>
  <c r="K4817" i="1" s="1"/>
  <c r="J4818" i="1"/>
  <c r="K4818" i="1" s="1"/>
  <c r="J4819" i="1"/>
  <c r="K4819" i="1" s="1"/>
  <c r="J4820" i="1"/>
  <c r="K4820" i="1" s="1"/>
  <c r="J4821" i="1"/>
  <c r="K4821" i="1" s="1"/>
  <c r="J4822" i="1"/>
  <c r="K4822" i="1" s="1"/>
  <c r="J4823" i="1"/>
  <c r="K4823" i="1" s="1"/>
  <c r="J4824" i="1"/>
  <c r="K4824" i="1" s="1"/>
  <c r="J4825" i="1"/>
  <c r="K4825" i="1" s="1"/>
  <c r="J4826" i="1"/>
  <c r="K4826" i="1" s="1"/>
  <c r="J4827" i="1"/>
  <c r="K4827" i="1" s="1"/>
  <c r="J4828" i="1"/>
  <c r="K4828" i="1" s="1"/>
  <c r="J4829" i="1"/>
  <c r="K4829" i="1" s="1"/>
  <c r="J4830" i="1"/>
  <c r="K4830" i="1" s="1"/>
  <c r="J4831" i="1"/>
  <c r="K4831" i="1" s="1"/>
  <c r="J4832" i="1"/>
  <c r="K4832" i="1" s="1"/>
  <c r="J4833" i="1"/>
  <c r="K4833" i="1" s="1"/>
  <c r="J4834" i="1"/>
  <c r="K4834" i="1" s="1"/>
  <c r="J4835" i="1"/>
  <c r="K4835" i="1" s="1"/>
  <c r="J4836" i="1"/>
  <c r="K4836" i="1" s="1"/>
  <c r="J4837" i="1"/>
  <c r="K4837" i="1" s="1"/>
  <c r="J4838" i="1"/>
  <c r="K4838" i="1" s="1"/>
  <c r="J4839" i="1"/>
  <c r="K4839" i="1" s="1"/>
  <c r="J4840" i="1"/>
  <c r="K4840" i="1" s="1"/>
  <c r="J4841" i="1"/>
  <c r="K4841" i="1" s="1"/>
  <c r="J4842" i="1"/>
  <c r="K4842" i="1" s="1"/>
  <c r="J4843" i="1"/>
  <c r="K4843" i="1" s="1"/>
  <c r="J4844" i="1"/>
  <c r="K4844" i="1" s="1"/>
  <c r="J4845" i="1"/>
  <c r="K4845" i="1" s="1"/>
  <c r="J4846" i="1"/>
  <c r="K4846" i="1" s="1"/>
  <c r="J4847" i="1"/>
  <c r="K4847" i="1" s="1"/>
  <c r="J4848" i="1"/>
  <c r="K4848" i="1" s="1"/>
  <c r="J4849" i="1"/>
  <c r="K4849" i="1" s="1"/>
  <c r="J4850" i="1"/>
  <c r="K4850" i="1" s="1"/>
  <c r="J4851" i="1"/>
  <c r="K4851" i="1" s="1"/>
  <c r="J4852" i="1"/>
  <c r="K4852" i="1" s="1"/>
  <c r="J4853" i="1"/>
  <c r="K4853" i="1" s="1"/>
  <c r="J4854" i="1"/>
  <c r="K4854" i="1" s="1"/>
  <c r="J4855" i="1"/>
  <c r="K4855" i="1" s="1"/>
  <c r="J4856" i="1"/>
  <c r="K4856" i="1" s="1"/>
  <c r="J4857" i="1"/>
  <c r="K4857" i="1" s="1"/>
  <c r="J4858" i="1"/>
  <c r="K4858" i="1" s="1"/>
  <c r="J4859" i="1"/>
  <c r="K4859" i="1" s="1"/>
  <c r="J4860" i="1"/>
  <c r="K4860" i="1" s="1"/>
  <c r="J4861" i="1"/>
  <c r="K4861" i="1" s="1"/>
  <c r="J4862" i="1"/>
  <c r="K4862" i="1" s="1"/>
  <c r="J4863" i="1"/>
  <c r="K4863" i="1" s="1"/>
  <c r="J4864" i="1"/>
  <c r="K4864" i="1" s="1"/>
  <c r="J4865" i="1"/>
  <c r="K4865" i="1" s="1"/>
  <c r="J4866" i="1"/>
  <c r="K4866" i="1" s="1"/>
  <c r="J4867" i="1"/>
  <c r="K4867" i="1" s="1"/>
  <c r="J4868" i="1"/>
  <c r="K4868" i="1" s="1"/>
  <c r="J4869" i="1"/>
  <c r="K4869" i="1" s="1"/>
  <c r="J4870" i="1"/>
  <c r="K4870" i="1" s="1"/>
  <c r="J4871" i="1"/>
  <c r="K4871" i="1" s="1"/>
  <c r="J4872" i="1"/>
  <c r="K4872" i="1" s="1"/>
  <c r="J4873" i="1"/>
  <c r="K4873" i="1" s="1"/>
  <c r="J4874" i="1"/>
  <c r="K4874" i="1" s="1"/>
  <c r="J4875" i="1"/>
  <c r="K4875" i="1" s="1"/>
  <c r="J4876" i="1"/>
  <c r="K4876" i="1" s="1"/>
  <c r="J4877" i="1"/>
  <c r="K4877" i="1" s="1"/>
  <c r="J4878" i="1"/>
  <c r="K4878" i="1" s="1"/>
  <c r="J4879" i="1"/>
  <c r="K4879" i="1" s="1"/>
  <c r="J4880" i="1"/>
  <c r="K4880" i="1" s="1"/>
  <c r="J4881" i="1"/>
  <c r="K4881" i="1" s="1"/>
  <c r="J4882" i="1"/>
  <c r="K4882" i="1" s="1"/>
  <c r="J4883" i="1"/>
  <c r="K4883" i="1" s="1"/>
  <c r="J4884" i="1"/>
  <c r="K4884" i="1" s="1"/>
  <c r="J4885" i="1"/>
  <c r="K4885" i="1" s="1"/>
  <c r="J4886" i="1"/>
  <c r="K4886" i="1" s="1"/>
  <c r="J4887" i="1"/>
  <c r="K4887" i="1" s="1"/>
  <c r="J4888" i="1"/>
  <c r="K4888" i="1" s="1"/>
  <c r="J4889" i="1"/>
  <c r="K4889" i="1" s="1"/>
  <c r="J4890" i="1"/>
  <c r="K4890" i="1" s="1"/>
  <c r="J4891" i="1"/>
  <c r="K4891" i="1" s="1"/>
  <c r="J4892" i="1"/>
  <c r="K4892" i="1" s="1"/>
  <c r="J4893" i="1"/>
  <c r="K4893" i="1" s="1"/>
  <c r="J4894" i="1"/>
  <c r="K4894" i="1" s="1"/>
  <c r="J4895" i="1"/>
  <c r="K4895" i="1" s="1"/>
  <c r="J4896" i="1"/>
  <c r="K4896" i="1" s="1"/>
  <c r="J4897" i="1"/>
  <c r="K4897" i="1" s="1"/>
  <c r="J4898" i="1"/>
  <c r="K4898" i="1" s="1"/>
  <c r="J4899" i="1"/>
  <c r="K4899" i="1" s="1"/>
  <c r="J4900" i="1"/>
  <c r="K4900" i="1" s="1"/>
  <c r="J4901" i="1"/>
  <c r="K4901" i="1" s="1"/>
  <c r="J4902" i="1"/>
  <c r="K4902" i="1" s="1"/>
  <c r="J4903" i="1"/>
  <c r="K4903" i="1" s="1"/>
  <c r="J4904" i="1"/>
  <c r="K4904" i="1" s="1"/>
  <c r="J4905" i="1"/>
  <c r="K4905" i="1" s="1"/>
  <c r="J4906" i="1"/>
  <c r="K4906" i="1" s="1"/>
  <c r="J4907" i="1"/>
  <c r="K4907" i="1" s="1"/>
  <c r="J4908" i="1"/>
  <c r="K4908" i="1" s="1"/>
  <c r="J4909" i="1"/>
  <c r="K4909" i="1" s="1"/>
  <c r="J4910" i="1"/>
  <c r="K4910" i="1" s="1"/>
  <c r="J4911" i="1"/>
  <c r="K4911" i="1" s="1"/>
  <c r="J4912" i="1"/>
  <c r="K4912" i="1" s="1"/>
  <c r="J4913" i="1"/>
  <c r="K4913" i="1" s="1"/>
  <c r="J4914" i="1"/>
  <c r="K4914" i="1" s="1"/>
  <c r="J4915" i="1"/>
  <c r="K4915" i="1" s="1"/>
  <c r="J4916" i="1"/>
  <c r="K4916" i="1" s="1"/>
  <c r="J4917" i="1"/>
  <c r="K4917" i="1" s="1"/>
  <c r="J4918" i="1"/>
  <c r="K4918" i="1" s="1"/>
  <c r="J4919" i="1"/>
  <c r="K4919" i="1" s="1"/>
  <c r="J4920" i="1"/>
  <c r="K4920" i="1" s="1"/>
  <c r="J4921" i="1"/>
  <c r="K4921" i="1" s="1"/>
  <c r="J4922" i="1"/>
  <c r="K4922" i="1" s="1"/>
  <c r="J4923" i="1"/>
  <c r="K4923" i="1" s="1"/>
  <c r="J4924" i="1"/>
  <c r="K4924" i="1" s="1"/>
  <c r="J4925" i="1"/>
  <c r="K4925" i="1" s="1"/>
  <c r="J4926" i="1"/>
  <c r="K4926" i="1" s="1"/>
  <c r="J4927" i="1"/>
  <c r="K4927" i="1" s="1"/>
  <c r="J4928" i="1"/>
  <c r="K4928" i="1" s="1"/>
  <c r="J4929" i="1"/>
  <c r="K4929" i="1" s="1"/>
  <c r="J4930" i="1"/>
  <c r="K4930" i="1" s="1"/>
  <c r="J4931" i="1"/>
  <c r="K4931" i="1" s="1"/>
  <c r="J4932" i="1"/>
  <c r="K4932" i="1" s="1"/>
  <c r="J4933" i="1"/>
  <c r="K4933" i="1" s="1"/>
  <c r="J4934" i="1"/>
  <c r="K4934" i="1" s="1"/>
  <c r="J4935" i="1"/>
  <c r="K4935" i="1" s="1"/>
  <c r="J4936" i="1"/>
  <c r="K4936" i="1" s="1"/>
  <c r="J4937" i="1"/>
  <c r="K4937" i="1" s="1"/>
  <c r="J4938" i="1"/>
  <c r="K4938" i="1" s="1"/>
  <c r="J4939" i="1"/>
  <c r="K4939" i="1" s="1"/>
  <c r="J4940" i="1"/>
  <c r="K4940" i="1" s="1"/>
  <c r="J4941" i="1"/>
  <c r="K4941" i="1" s="1"/>
  <c r="J4942" i="1"/>
  <c r="K4942" i="1" s="1"/>
  <c r="J4943" i="1"/>
  <c r="K4943" i="1" s="1"/>
  <c r="J4944" i="1"/>
  <c r="K4944" i="1" s="1"/>
  <c r="J4945" i="1"/>
  <c r="K4945" i="1" s="1"/>
  <c r="J4946" i="1"/>
  <c r="K4946" i="1" s="1"/>
  <c r="J4947" i="1"/>
  <c r="K4947" i="1" s="1"/>
  <c r="J4948" i="1"/>
  <c r="K4948" i="1" s="1"/>
  <c r="J4949" i="1"/>
  <c r="K4949" i="1" s="1"/>
  <c r="J4950" i="1"/>
  <c r="K4950" i="1" s="1"/>
  <c r="J4951" i="1"/>
  <c r="K4951" i="1" s="1"/>
  <c r="J4952" i="1"/>
  <c r="K4952" i="1" s="1"/>
  <c r="J4953" i="1"/>
  <c r="K4953" i="1" s="1"/>
  <c r="J4954" i="1"/>
  <c r="K4954" i="1" s="1"/>
  <c r="J4955" i="1"/>
  <c r="K4955" i="1" s="1"/>
  <c r="J4956" i="1"/>
  <c r="K4956" i="1" s="1"/>
  <c r="J4957" i="1"/>
  <c r="K4957" i="1" s="1"/>
  <c r="J4958" i="1"/>
  <c r="K4958" i="1" s="1"/>
  <c r="J4959" i="1"/>
  <c r="K4959" i="1" s="1"/>
  <c r="J4960" i="1"/>
  <c r="K4960" i="1" s="1"/>
  <c r="J4961" i="1"/>
  <c r="K4961" i="1" s="1"/>
  <c r="J4962" i="1"/>
  <c r="K4962" i="1" s="1"/>
  <c r="J4963" i="1"/>
  <c r="K4963" i="1" s="1"/>
  <c r="J4964" i="1"/>
  <c r="K4964" i="1" s="1"/>
  <c r="J4965" i="1"/>
  <c r="K4965" i="1" s="1"/>
  <c r="J4966" i="1"/>
  <c r="K4966" i="1" s="1"/>
  <c r="J4967" i="1"/>
  <c r="K4967" i="1" s="1"/>
  <c r="J4968" i="1"/>
  <c r="K4968" i="1" s="1"/>
  <c r="J4969" i="1"/>
  <c r="K4969" i="1" s="1"/>
  <c r="J4970" i="1"/>
  <c r="K4970" i="1" s="1"/>
  <c r="J4971" i="1"/>
  <c r="K4971" i="1" s="1"/>
  <c r="J4972" i="1"/>
  <c r="K4972" i="1" s="1"/>
  <c r="J4973" i="1"/>
  <c r="K4973" i="1" s="1"/>
  <c r="J4974" i="1"/>
  <c r="K4974" i="1" s="1"/>
  <c r="J4975" i="1"/>
  <c r="K4975" i="1" s="1"/>
  <c r="J4976" i="1"/>
  <c r="K4976" i="1" s="1"/>
  <c r="J4977" i="1"/>
  <c r="K4977" i="1" s="1"/>
  <c r="J4978" i="1"/>
  <c r="K4978" i="1" s="1"/>
  <c r="J4979" i="1"/>
  <c r="K4979" i="1" s="1"/>
  <c r="J4980" i="1"/>
  <c r="K4980" i="1" s="1"/>
  <c r="J4981" i="1"/>
  <c r="K4981" i="1" s="1"/>
  <c r="J4982" i="1"/>
  <c r="K4982" i="1" s="1"/>
  <c r="J4983" i="1"/>
  <c r="K4983" i="1" s="1"/>
  <c r="J4984" i="1"/>
  <c r="K4984" i="1" s="1"/>
  <c r="J4985" i="1"/>
  <c r="K4985" i="1" s="1"/>
  <c r="J4986" i="1"/>
  <c r="K4986" i="1" s="1"/>
  <c r="J4987" i="1"/>
  <c r="K4987" i="1" s="1"/>
  <c r="J4988" i="1"/>
  <c r="K4988" i="1" s="1"/>
  <c r="J4989" i="1"/>
  <c r="K4989" i="1" s="1"/>
  <c r="J4990" i="1"/>
  <c r="K4990" i="1" s="1"/>
  <c r="J4991" i="1"/>
  <c r="K4991" i="1" s="1"/>
  <c r="J4992" i="1"/>
  <c r="K4992" i="1" s="1"/>
  <c r="J4993" i="1"/>
  <c r="K4993" i="1" s="1"/>
  <c r="J4994" i="1"/>
  <c r="K4994" i="1" s="1"/>
  <c r="J4995" i="1"/>
  <c r="K4995" i="1" s="1"/>
  <c r="J4996" i="1"/>
  <c r="K4996" i="1" s="1"/>
  <c r="J4997" i="1"/>
  <c r="K4997" i="1" s="1"/>
  <c r="J4998" i="1"/>
  <c r="K4998" i="1" s="1"/>
  <c r="J4999" i="1"/>
  <c r="K4999" i="1" s="1"/>
  <c r="J5000" i="1"/>
  <c r="K5000" i="1" s="1"/>
  <c r="J5001" i="1"/>
  <c r="K5001" i="1" s="1"/>
  <c r="J5002" i="1"/>
  <c r="K5002" i="1" s="1"/>
  <c r="J5003" i="1"/>
  <c r="K5003" i="1" s="1"/>
  <c r="J5004" i="1"/>
  <c r="K5004" i="1" s="1"/>
  <c r="J5005" i="1"/>
  <c r="K5005" i="1" s="1"/>
  <c r="J5006" i="1"/>
  <c r="K5006" i="1" s="1"/>
  <c r="J5007" i="1"/>
  <c r="K5007" i="1" s="1"/>
  <c r="J5008" i="1"/>
  <c r="K5008" i="1" s="1"/>
  <c r="J5009" i="1"/>
  <c r="K5009" i="1" s="1"/>
  <c r="J5010" i="1"/>
  <c r="K5010" i="1" s="1"/>
  <c r="J5011" i="1"/>
  <c r="K5011" i="1" s="1"/>
  <c r="J5012" i="1"/>
  <c r="K5012" i="1" s="1"/>
  <c r="J5013" i="1"/>
  <c r="K5013" i="1" s="1"/>
  <c r="J5014" i="1"/>
  <c r="K5014" i="1" s="1"/>
  <c r="J5015" i="1"/>
  <c r="K5015" i="1" s="1"/>
  <c r="J5016" i="1"/>
  <c r="K5016" i="1" s="1"/>
  <c r="J5017" i="1"/>
  <c r="K5017" i="1" s="1"/>
  <c r="J5018" i="1"/>
  <c r="K5018" i="1" s="1"/>
  <c r="J5019" i="1"/>
  <c r="K5019" i="1" s="1"/>
  <c r="J5020" i="1"/>
  <c r="K5020" i="1" s="1"/>
  <c r="J5021" i="1"/>
  <c r="K5021" i="1" s="1"/>
  <c r="J5022" i="1"/>
  <c r="K5022" i="1" s="1"/>
  <c r="J5023" i="1"/>
  <c r="K5023" i="1" s="1"/>
  <c r="J5024" i="1"/>
  <c r="K5024" i="1" s="1"/>
  <c r="J5025" i="1"/>
  <c r="K5025" i="1" s="1"/>
  <c r="J5026" i="1"/>
  <c r="K5026" i="1" s="1"/>
  <c r="J5027" i="1"/>
  <c r="K5027" i="1" s="1"/>
  <c r="J5028" i="1"/>
  <c r="K5028" i="1" s="1"/>
  <c r="J5029" i="1"/>
  <c r="K5029" i="1" s="1"/>
  <c r="J5030" i="1"/>
  <c r="K5030" i="1" s="1"/>
  <c r="J5031" i="1"/>
  <c r="K5031" i="1" s="1"/>
  <c r="J5032" i="1"/>
  <c r="K5032" i="1" s="1"/>
  <c r="J5033" i="1"/>
  <c r="K5033" i="1" s="1"/>
  <c r="J5034" i="1"/>
  <c r="K5034" i="1" s="1"/>
  <c r="J5035" i="1"/>
  <c r="K5035" i="1" s="1"/>
  <c r="J5036" i="1"/>
  <c r="K5036" i="1" s="1"/>
  <c r="J5037" i="1"/>
  <c r="K5037" i="1" s="1"/>
  <c r="J5038" i="1"/>
  <c r="K5038" i="1" s="1"/>
  <c r="J5039" i="1"/>
  <c r="K5039" i="1" s="1"/>
  <c r="J5040" i="1"/>
  <c r="K5040" i="1" s="1"/>
  <c r="J5041" i="1"/>
  <c r="K5041" i="1" s="1"/>
  <c r="J5042" i="1"/>
  <c r="K5042" i="1" s="1"/>
  <c r="J5043" i="1"/>
  <c r="K5043" i="1" s="1"/>
  <c r="J5044" i="1"/>
  <c r="K5044" i="1" s="1"/>
  <c r="J5045" i="1"/>
  <c r="K5045" i="1" s="1"/>
  <c r="J5046" i="1"/>
  <c r="K5046" i="1" s="1"/>
  <c r="J5047" i="1"/>
  <c r="K5047" i="1" s="1"/>
  <c r="J5048" i="1"/>
  <c r="K5048" i="1" s="1"/>
  <c r="J5049" i="1"/>
  <c r="K5049" i="1" s="1"/>
  <c r="J5050" i="1"/>
  <c r="K5050" i="1" s="1"/>
  <c r="J5051" i="1"/>
  <c r="K5051" i="1" s="1"/>
  <c r="J5052" i="1"/>
  <c r="K5052" i="1" s="1"/>
  <c r="J5053" i="1"/>
  <c r="K5053" i="1" s="1"/>
  <c r="J5054" i="1"/>
  <c r="K5054" i="1" s="1"/>
  <c r="J5055" i="1"/>
  <c r="K5055" i="1" s="1"/>
  <c r="J5056" i="1"/>
  <c r="K5056" i="1" s="1"/>
  <c r="J5057" i="1"/>
  <c r="K5057" i="1" s="1"/>
  <c r="J5058" i="1"/>
  <c r="K5058" i="1" s="1"/>
  <c r="J5059" i="1"/>
  <c r="K5059" i="1" s="1"/>
  <c r="J5060" i="1"/>
  <c r="K5060" i="1" s="1"/>
  <c r="J5061" i="1"/>
  <c r="K5061" i="1" s="1"/>
  <c r="J5062" i="1"/>
  <c r="K5062" i="1" s="1"/>
  <c r="J5063" i="1"/>
  <c r="K5063" i="1" s="1"/>
  <c r="J5064" i="1"/>
  <c r="K5064" i="1" s="1"/>
  <c r="J5065" i="1"/>
  <c r="K5065" i="1" s="1"/>
  <c r="J5066" i="1"/>
  <c r="K5066" i="1" s="1"/>
  <c r="J5067" i="1"/>
  <c r="K5067" i="1" s="1"/>
  <c r="J5068" i="1"/>
  <c r="K5068" i="1" s="1"/>
  <c r="J5069" i="1"/>
  <c r="K5069" i="1" s="1"/>
  <c r="J5070" i="1"/>
  <c r="K5070" i="1" s="1"/>
  <c r="J5071" i="1"/>
  <c r="K5071" i="1" s="1"/>
  <c r="J5072" i="1"/>
  <c r="K5072" i="1" s="1"/>
  <c r="J5073" i="1"/>
  <c r="K5073" i="1" s="1"/>
  <c r="J5074" i="1"/>
  <c r="K5074" i="1" s="1"/>
  <c r="J5075" i="1"/>
  <c r="K5075" i="1" s="1"/>
  <c r="J5076" i="1"/>
  <c r="K5076" i="1" s="1"/>
  <c r="J5077" i="1"/>
  <c r="K5077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5128" i="1"/>
  <c r="K5128" i="1" s="1"/>
  <c r="J5129" i="1"/>
  <c r="K5129" i="1" s="1"/>
  <c r="J5130" i="1"/>
  <c r="K5130" i="1" s="1"/>
  <c r="J5131" i="1"/>
  <c r="K5131" i="1" s="1"/>
  <c r="J5132" i="1"/>
  <c r="K5132" i="1" s="1"/>
  <c r="J5133" i="1"/>
  <c r="K5133" i="1" s="1"/>
  <c r="J5134" i="1"/>
  <c r="K5134" i="1" s="1"/>
  <c r="J5135" i="1"/>
  <c r="K5135" i="1" s="1"/>
  <c r="J5136" i="1"/>
  <c r="K5136" i="1" s="1"/>
  <c r="J5137" i="1"/>
  <c r="K5137" i="1" s="1"/>
  <c r="J5138" i="1"/>
  <c r="K5138" i="1" s="1"/>
  <c r="J5139" i="1"/>
  <c r="K5139" i="1" s="1"/>
  <c r="J5140" i="1"/>
  <c r="K5140" i="1" s="1"/>
  <c r="J5141" i="1"/>
  <c r="K5141" i="1" s="1"/>
  <c r="J5142" i="1"/>
  <c r="K5142" i="1" s="1"/>
  <c r="J5143" i="1"/>
  <c r="K5143" i="1" s="1"/>
  <c r="J5144" i="1"/>
  <c r="K5144" i="1" s="1"/>
  <c r="J5145" i="1"/>
  <c r="K5145" i="1" s="1"/>
  <c r="J5146" i="1"/>
  <c r="K5146" i="1" s="1"/>
  <c r="J5147" i="1"/>
  <c r="K5147" i="1" s="1"/>
  <c r="J5148" i="1"/>
  <c r="K5148" i="1" s="1"/>
  <c r="J5149" i="1"/>
  <c r="K5149" i="1" s="1"/>
  <c r="J5150" i="1"/>
  <c r="K5150" i="1" s="1"/>
  <c r="J5151" i="1"/>
  <c r="K5151" i="1" s="1"/>
  <c r="J5152" i="1"/>
  <c r="K5152" i="1" s="1"/>
  <c r="J5153" i="1"/>
  <c r="K5153" i="1" s="1"/>
  <c r="J5154" i="1"/>
  <c r="K5154" i="1" s="1"/>
  <c r="J5155" i="1"/>
  <c r="K5155" i="1" s="1"/>
  <c r="J5156" i="1"/>
  <c r="K5156" i="1" s="1"/>
  <c r="J5157" i="1"/>
  <c r="K5157" i="1" s="1"/>
  <c r="J5158" i="1"/>
  <c r="K5158" i="1" s="1"/>
  <c r="J5159" i="1"/>
  <c r="K5159" i="1" s="1"/>
  <c r="J5160" i="1"/>
  <c r="K5160" i="1" s="1"/>
  <c r="J5161" i="1"/>
  <c r="K5161" i="1" s="1"/>
  <c r="J5162" i="1"/>
  <c r="K5162" i="1" s="1"/>
  <c r="J5163" i="1"/>
  <c r="K5163" i="1" s="1"/>
  <c r="J5164" i="1"/>
  <c r="K5164" i="1" s="1"/>
  <c r="J5165" i="1"/>
  <c r="K5165" i="1" s="1"/>
  <c r="J5166" i="1"/>
  <c r="K5166" i="1" s="1"/>
  <c r="J5167" i="1"/>
  <c r="K5167" i="1" s="1"/>
  <c r="J5168" i="1"/>
  <c r="K5168" i="1" s="1"/>
  <c r="J5169" i="1"/>
  <c r="K5169" i="1" s="1"/>
  <c r="J5170" i="1"/>
  <c r="K5170" i="1" s="1"/>
  <c r="J5171" i="1"/>
  <c r="K5171" i="1" s="1"/>
  <c r="J5172" i="1"/>
  <c r="K5172" i="1" s="1"/>
  <c r="J5173" i="1"/>
  <c r="K5173" i="1" s="1"/>
  <c r="J5174" i="1"/>
  <c r="K5174" i="1" s="1"/>
  <c r="J5175" i="1"/>
  <c r="K5175" i="1" s="1"/>
  <c r="J5176" i="1"/>
  <c r="K5176" i="1" s="1"/>
  <c r="J5177" i="1"/>
  <c r="K5177" i="1" s="1"/>
  <c r="J5178" i="1"/>
  <c r="K5178" i="1" s="1"/>
  <c r="J5179" i="1"/>
  <c r="K5179" i="1" s="1"/>
  <c r="J5180" i="1"/>
  <c r="K5180" i="1" s="1"/>
  <c r="J5181" i="1"/>
  <c r="K5181" i="1" s="1"/>
  <c r="J5182" i="1"/>
  <c r="K5182" i="1" s="1"/>
  <c r="J5183" i="1"/>
  <c r="K5183" i="1" s="1"/>
  <c r="J5184" i="1"/>
  <c r="K5184" i="1" s="1"/>
  <c r="J5185" i="1"/>
  <c r="K5185" i="1" s="1"/>
  <c r="J5186" i="1"/>
  <c r="K5186" i="1" s="1"/>
  <c r="J5187" i="1"/>
  <c r="K5187" i="1" s="1"/>
  <c r="J5188" i="1"/>
  <c r="K5188" i="1" s="1"/>
  <c r="J5189" i="1"/>
  <c r="K5189" i="1" s="1"/>
  <c r="J5190" i="1"/>
  <c r="K5190" i="1" s="1"/>
  <c r="J5191" i="1"/>
  <c r="K5191" i="1" s="1"/>
  <c r="J5192" i="1"/>
  <c r="K5192" i="1" s="1"/>
  <c r="J5193" i="1"/>
  <c r="K5193" i="1" s="1"/>
  <c r="J5194" i="1"/>
  <c r="K5194" i="1" s="1"/>
  <c r="J5195" i="1"/>
  <c r="K5195" i="1" s="1"/>
  <c r="J5196" i="1"/>
  <c r="K5196" i="1" s="1"/>
  <c r="J5197" i="1"/>
  <c r="K5197" i="1" s="1"/>
  <c r="J5198" i="1"/>
  <c r="K5198" i="1" s="1"/>
  <c r="J5199" i="1"/>
  <c r="K5199" i="1" s="1"/>
  <c r="J5200" i="1"/>
  <c r="K5200" i="1" s="1"/>
  <c r="J5201" i="1"/>
  <c r="K5201" i="1" s="1"/>
  <c r="J5202" i="1"/>
  <c r="K5202" i="1" s="1"/>
  <c r="J5203" i="1"/>
  <c r="K5203" i="1" s="1"/>
  <c r="J5204" i="1"/>
  <c r="K5204" i="1" s="1"/>
  <c r="J5205" i="1"/>
  <c r="K5205" i="1" s="1"/>
  <c r="J5206" i="1"/>
  <c r="K5206" i="1" s="1"/>
  <c r="J5207" i="1"/>
  <c r="K5207" i="1" s="1"/>
  <c r="J5208" i="1"/>
  <c r="K5208" i="1" s="1"/>
  <c r="J5209" i="1"/>
  <c r="K5209" i="1" s="1"/>
  <c r="J5210" i="1"/>
  <c r="K5210" i="1" s="1"/>
  <c r="J5211" i="1"/>
  <c r="K5211" i="1" s="1"/>
  <c r="J5212" i="1"/>
  <c r="K5212" i="1" s="1"/>
  <c r="J5213" i="1"/>
  <c r="K5213" i="1" s="1"/>
  <c r="J5214" i="1"/>
  <c r="K5214" i="1" s="1"/>
  <c r="J5215" i="1"/>
  <c r="K5215" i="1" s="1"/>
  <c r="J5216" i="1"/>
  <c r="K5216" i="1" s="1"/>
  <c r="J5217" i="1"/>
  <c r="K5217" i="1" s="1"/>
  <c r="J5218" i="1"/>
  <c r="K5218" i="1" s="1"/>
  <c r="J5219" i="1"/>
  <c r="K5219" i="1" s="1"/>
  <c r="J5220" i="1"/>
  <c r="K5220" i="1" s="1"/>
  <c r="J5221" i="1"/>
  <c r="K5221" i="1" s="1"/>
  <c r="J5222" i="1"/>
  <c r="K5222" i="1" s="1"/>
  <c r="J5223" i="1"/>
  <c r="K5223" i="1" s="1"/>
  <c r="J5224" i="1"/>
  <c r="K5224" i="1" s="1"/>
  <c r="J5225" i="1"/>
  <c r="K5225" i="1" s="1"/>
  <c r="J5226" i="1"/>
  <c r="K5226" i="1" s="1"/>
  <c r="J5227" i="1"/>
  <c r="K5227" i="1" s="1"/>
  <c r="J5228" i="1"/>
  <c r="K5228" i="1" s="1"/>
  <c r="J5229" i="1"/>
  <c r="K5229" i="1" s="1"/>
  <c r="J5230" i="1"/>
  <c r="K5230" i="1" s="1"/>
  <c r="J5231" i="1"/>
  <c r="K5231" i="1" s="1"/>
  <c r="J5232" i="1"/>
  <c r="K5232" i="1" s="1"/>
  <c r="J5233" i="1"/>
  <c r="K5233" i="1" s="1"/>
  <c r="J5234" i="1"/>
  <c r="K5234" i="1" s="1"/>
  <c r="J5235" i="1"/>
  <c r="K5235" i="1" s="1"/>
  <c r="J5236" i="1"/>
  <c r="K5236" i="1" s="1"/>
  <c r="J5237" i="1"/>
  <c r="K5237" i="1" s="1"/>
  <c r="J5238" i="1"/>
  <c r="K5238" i="1" s="1"/>
  <c r="J5239" i="1"/>
  <c r="K5239" i="1" s="1"/>
  <c r="J5240" i="1"/>
  <c r="K5240" i="1" s="1"/>
  <c r="J5241" i="1"/>
  <c r="K5241" i="1" s="1"/>
  <c r="J5242" i="1"/>
  <c r="K5242" i="1" s="1"/>
  <c r="J5243" i="1"/>
  <c r="K5243" i="1" s="1"/>
  <c r="J5244" i="1"/>
  <c r="K5244" i="1" s="1"/>
  <c r="J5245" i="1"/>
  <c r="K5245" i="1" s="1"/>
  <c r="J5246" i="1"/>
  <c r="K5246" i="1" s="1"/>
  <c r="J5247" i="1"/>
  <c r="K5247" i="1" s="1"/>
  <c r="J5248" i="1"/>
  <c r="K5248" i="1" s="1"/>
  <c r="J5249" i="1"/>
  <c r="K5249" i="1" s="1"/>
  <c r="J5250" i="1"/>
  <c r="K5250" i="1" s="1"/>
  <c r="J5251" i="1"/>
  <c r="K5251" i="1" s="1"/>
  <c r="J5252" i="1"/>
  <c r="K5252" i="1" s="1"/>
  <c r="J5253" i="1"/>
  <c r="K5253" i="1" s="1"/>
  <c r="J5254" i="1"/>
  <c r="K5254" i="1" s="1"/>
  <c r="J5255" i="1"/>
  <c r="K5255" i="1" s="1"/>
  <c r="J5256" i="1"/>
  <c r="K5256" i="1" s="1"/>
  <c r="J5257" i="1"/>
  <c r="K5257" i="1" s="1"/>
  <c r="J5258" i="1"/>
  <c r="K5258" i="1" s="1"/>
  <c r="J5259" i="1"/>
  <c r="K5259" i="1" s="1"/>
  <c r="J5260" i="1"/>
  <c r="K5260" i="1" s="1"/>
  <c r="J5261" i="1"/>
  <c r="K5261" i="1" s="1"/>
  <c r="J5262" i="1"/>
  <c r="K5262" i="1" s="1"/>
  <c r="J5263" i="1"/>
  <c r="K5263" i="1" s="1"/>
  <c r="J5264" i="1"/>
  <c r="K5264" i="1" s="1"/>
  <c r="J5265" i="1"/>
  <c r="K5265" i="1" s="1"/>
  <c r="J5266" i="1"/>
  <c r="K5266" i="1" s="1"/>
  <c r="J5267" i="1"/>
  <c r="K5267" i="1" s="1"/>
  <c r="J5268" i="1"/>
  <c r="K5268" i="1" s="1"/>
  <c r="J5269" i="1"/>
  <c r="K5269" i="1" s="1"/>
  <c r="J5270" i="1"/>
  <c r="K5270" i="1" s="1"/>
  <c r="J5271" i="1"/>
  <c r="K5271" i="1" s="1"/>
  <c r="J5272" i="1"/>
  <c r="K5272" i="1" s="1"/>
  <c r="J5273" i="1"/>
  <c r="K5273" i="1" s="1"/>
  <c r="J5274" i="1"/>
  <c r="K5274" i="1" s="1"/>
  <c r="J5275" i="1"/>
  <c r="K5275" i="1" s="1"/>
  <c r="J5276" i="1"/>
  <c r="K5276" i="1" s="1"/>
  <c r="J5277" i="1"/>
  <c r="K5277" i="1" s="1"/>
  <c r="J5278" i="1"/>
  <c r="K5278" i="1" s="1"/>
  <c r="J5279" i="1"/>
  <c r="K5279" i="1" s="1"/>
  <c r="J5280" i="1"/>
  <c r="K5280" i="1" s="1"/>
  <c r="J5281" i="1"/>
  <c r="K5281" i="1" s="1"/>
  <c r="J5282" i="1"/>
  <c r="K5282" i="1" s="1"/>
  <c r="J5283" i="1"/>
  <c r="K5283" i="1" s="1"/>
  <c r="J5284" i="1"/>
  <c r="K5284" i="1" s="1"/>
  <c r="J5285" i="1"/>
  <c r="K5285" i="1" s="1"/>
  <c r="J5286" i="1"/>
  <c r="K5286" i="1" s="1"/>
  <c r="J5287" i="1"/>
  <c r="K5287" i="1" s="1"/>
  <c r="J5288" i="1"/>
  <c r="K5288" i="1" s="1"/>
  <c r="J5289" i="1"/>
  <c r="K5289" i="1" s="1"/>
  <c r="J5290" i="1"/>
  <c r="K5290" i="1" s="1"/>
  <c r="J5291" i="1"/>
  <c r="K5291" i="1" s="1"/>
  <c r="J5292" i="1"/>
  <c r="K5292" i="1" s="1"/>
  <c r="J5293" i="1"/>
  <c r="K5293" i="1" s="1"/>
  <c r="J5294" i="1"/>
  <c r="K5294" i="1" s="1"/>
  <c r="J5295" i="1"/>
  <c r="K5295" i="1" s="1"/>
  <c r="J5296" i="1"/>
  <c r="K5296" i="1" s="1"/>
  <c r="J5297" i="1"/>
  <c r="K5297" i="1" s="1"/>
  <c r="J5298" i="1"/>
  <c r="K5298" i="1" s="1"/>
  <c r="J5299" i="1"/>
  <c r="K5299" i="1" s="1"/>
  <c r="J5300" i="1"/>
  <c r="K5300" i="1" s="1"/>
  <c r="J5301" i="1"/>
  <c r="K5301" i="1" s="1"/>
  <c r="J5302" i="1"/>
  <c r="K5302" i="1" s="1"/>
  <c r="J5303" i="1"/>
  <c r="K5303" i="1" s="1"/>
  <c r="J5304" i="1"/>
  <c r="K5304" i="1" s="1"/>
  <c r="J5305" i="1"/>
  <c r="K5305" i="1" s="1"/>
  <c r="J5306" i="1"/>
  <c r="K5306" i="1" s="1"/>
  <c r="J5307" i="1"/>
  <c r="K5307" i="1" s="1"/>
  <c r="J5308" i="1"/>
  <c r="K5308" i="1" s="1"/>
  <c r="J5309" i="1"/>
  <c r="K5309" i="1" s="1"/>
  <c r="J5310" i="1"/>
  <c r="K5310" i="1" s="1"/>
  <c r="J5311" i="1"/>
  <c r="K5311" i="1" s="1"/>
  <c r="J5312" i="1"/>
  <c r="K5312" i="1" s="1"/>
  <c r="J5313" i="1"/>
  <c r="K5313" i="1" s="1"/>
  <c r="J5314" i="1"/>
  <c r="K5314" i="1" s="1"/>
  <c r="J5315" i="1"/>
  <c r="K5315" i="1" s="1"/>
  <c r="J5316" i="1"/>
  <c r="K5316" i="1" s="1"/>
  <c r="J5317" i="1"/>
  <c r="K5317" i="1" s="1"/>
  <c r="J5318" i="1"/>
  <c r="K5318" i="1" s="1"/>
  <c r="J5319" i="1"/>
  <c r="K5319" i="1" s="1"/>
  <c r="J5320" i="1"/>
  <c r="K5320" i="1" s="1"/>
  <c r="J5321" i="1"/>
  <c r="K5321" i="1" s="1"/>
  <c r="J5322" i="1"/>
  <c r="K5322" i="1" s="1"/>
  <c r="J5323" i="1"/>
  <c r="K5323" i="1" s="1"/>
  <c r="J5324" i="1"/>
  <c r="K5324" i="1" s="1"/>
  <c r="J5325" i="1"/>
  <c r="K5325" i="1" s="1"/>
  <c r="J5326" i="1"/>
  <c r="K5326" i="1" s="1"/>
  <c r="J5327" i="1"/>
  <c r="K5327" i="1" s="1"/>
  <c r="J5328" i="1"/>
  <c r="K5328" i="1" s="1"/>
  <c r="J5329" i="1"/>
  <c r="K5329" i="1" s="1"/>
  <c r="J5330" i="1"/>
  <c r="K5330" i="1" s="1"/>
  <c r="J5331" i="1"/>
  <c r="K5331" i="1" s="1"/>
  <c r="J5332" i="1"/>
  <c r="K5332" i="1" s="1"/>
  <c r="J5333" i="1"/>
  <c r="K533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5462" i="1"/>
  <c r="K5462" i="1" s="1"/>
  <c r="J5463" i="1"/>
  <c r="K5463" i="1" s="1"/>
  <c r="J5464" i="1"/>
  <c r="K5464" i="1" s="1"/>
  <c r="J5465" i="1"/>
  <c r="K5465" i="1" s="1"/>
  <c r="J5466" i="1"/>
  <c r="K5466" i="1" s="1"/>
  <c r="J5467" i="1"/>
  <c r="K5467" i="1" s="1"/>
  <c r="J5468" i="1"/>
  <c r="K5468" i="1" s="1"/>
  <c r="J5469" i="1"/>
  <c r="K5469" i="1" s="1"/>
  <c r="J5470" i="1"/>
  <c r="K5470" i="1" s="1"/>
  <c r="J5471" i="1"/>
  <c r="K5471" i="1" s="1"/>
  <c r="J5472" i="1"/>
  <c r="K5472" i="1" s="1"/>
  <c r="J5473" i="1"/>
  <c r="K5473" i="1" s="1"/>
  <c r="J5474" i="1"/>
  <c r="K5474" i="1" s="1"/>
  <c r="J5475" i="1"/>
  <c r="K5475" i="1" s="1"/>
  <c r="J5476" i="1"/>
  <c r="K5476" i="1" s="1"/>
  <c r="J5477" i="1"/>
  <c r="K5477" i="1" s="1"/>
  <c r="J5478" i="1"/>
  <c r="K5478" i="1" s="1"/>
  <c r="J5479" i="1"/>
  <c r="K5479" i="1" s="1"/>
  <c r="J5480" i="1"/>
  <c r="K5480" i="1" s="1"/>
  <c r="J5481" i="1"/>
  <c r="K5481" i="1" s="1"/>
  <c r="J5482" i="1"/>
  <c r="K5482" i="1" s="1"/>
  <c r="J5483" i="1"/>
  <c r="K5483" i="1" s="1"/>
  <c r="J5484" i="1"/>
  <c r="K5484" i="1" s="1"/>
  <c r="J5485" i="1"/>
  <c r="K5485" i="1" s="1"/>
  <c r="J5486" i="1"/>
  <c r="K5486" i="1" s="1"/>
  <c r="J5487" i="1"/>
  <c r="K5487" i="1" s="1"/>
  <c r="J5488" i="1"/>
  <c r="K5488" i="1" s="1"/>
  <c r="J5489" i="1"/>
  <c r="K5489" i="1" s="1"/>
  <c r="J5490" i="1"/>
  <c r="K5490" i="1" s="1"/>
  <c r="J5491" i="1"/>
  <c r="K5491" i="1" s="1"/>
  <c r="J5492" i="1"/>
  <c r="K5492" i="1" s="1"/>
  <c r="J5493" i="1"/>
  <c r="K5493" i="1" s="1"/>
  <c r="J5494" i="1"/>
  <c r="K5494" i="1" s="1"/>
  <c r="J5495" i="1"/>
  <c r="K5495" i="1" s="1"/>
  <c r="J5496" i="1"/>
  <c r="K5496" i="1" s="1"/>
  <c r="J5497" i="1"/>
  <c r="K5497" i="1" s="1"/>
  <c r="J5498" i="1"/>
  <c r="K5498" i="1" s="1"/>
  <c r="J5499" i="1"/>
  <c r="K5499" i="1" s="1"/>
  <c r="J5500" i="1"/>
  <c r="K5500" i="1" s="1"/>
  <c r="J5501" i="1"/>
  <c r="K5501" i="1" s="1"/>
  <c r="J5502" i="1"/>
  <c r="K5502" i="1" s="1"/>
  <c r="J5503" i="1"/>
  <c r="K5503" i="1" s="1"/>
  <c r="J5504" i="1"/>
  <c r="K5504" i="1" s="1"/>
  <c r="J5505" i="1"/>
  <c r="K5505" i="1" s="1"/>
  <c r="J5506" i="1"/>
  <c r="K5506" i="1" s="1"/>
  <c r="J5507" i="1"/>
  <c r="K5507" i="1" s="1"/>
  <c r="J5508" i="1"/>
  <c r="K5508" i="1" s="1"/>
  <c r="J5509" i="1"/>
  <c r="K5509" i="1" s="1"/>
  <c r="J5510" i="1"/>
  <c r="K5510" i="1" s="1"/>
  <c r="J5511" i="1"/>
  <c r="K5511" i="1" s="1"/>
  <c r="J5512" i="1"/>
  <c r="K5512" i="1" s="1"/>
  <c r="J5513" i="1"/>
  <c r="K5513" i="1" s="1"/>
  <c r="J5514" i="1"/>
  <c r="K5514" i="1" s="1"/>
  <c r="J5515" i="1"/>
  <c r="K5515" i="1" s="1"/>
  <c r="J5516" i="1"/>
  <c r="K5516" i="1" s="1"/>
  <c r="J5517" i="1"/>
  <c r="K5517" i="1" s="1"/>
  <c r="J5518" i="1"/>
  <c r="K5518" i="1" s="1"/>
  <c r="J5519" i="1"/>
  <c r="K5519" i="1" s="1"/>
  <c r="J5520" i="1"/>
  <c r="K5520" i="1" s="1"/>
  <c r="J5521" i="1"/>
  <c r="K5521" i="1" s="1"/>
  <c r="J5522" i="1"/>
  <c r="K5522" i="1" s="1"/>
  <c r="J5523" i="1"/>
  <c r="K5523" i="1" s="1"/>
  <c r="J5524" i="1"/>
  <c r="K5524" i="1" s="1"/>
  <c r="J5525" i="1"/>
  <c r="K5525" i="1" s="1"/>
  <c r="J5526" i="1"/>
  <c r="K5526" i="1" s="1"/>
  <c r="J5527" i="1"/>
  <c r="K5527" i="1" s="1"/>
  <c r="J5528" i="1"/>
  <c r="K5528" i="1" s="1"/>
  <c r="J5529" i="1"/>
  <c r="K5529" i="1" s="1"/>
  <c r="J5530" i="1"/>
  <c r="K5530" i="1" s="1"/>
  <c r="J5531" i="1"/>
  <c r="K5531" i="1" s="1"/>
  <c r="J5532" i="1"/>
  <c r="K5532" i="1" s="1"/>
  <c r="J5533" i="1"/>
  <c r="K5533" i="1" s="1"/>
  <c r="J5534" i="1"/>
  <c r="K5534" i="1" s="1"/>
  <c r="J5535" i="1"/>
  <c r="K5535" i="1" s="1"/>
  <c r="J5536" i="1"/>
  <c r="K5536" i="1" s="1"/>
  <c r="J5537" i="1"/>
  <c r="K5537" i="1" s="1"/>
  <c r="J5538" i="1"/>
  <c r="K5538" i="1" s="1"/>
  <c r="J5539" i="1"/>
  <c r="K5539" i="1" s="1"/>
  <c r="J5540" i="1"/>
  <c r="K5540" i="1" s="1"/>
  <c r="J5541" i="1"/>
  <c r="K5541" i="1" s="1"/>
  <c r="J5542" i="1"/>
  <c r="K5542" i="1" s="1"/>
  <c r="J5543" i="1"/>
  <c r="K5543" i="1" s="1"/>
  <c r="J5544" i="1"/>
  <c r="K5544" i="1" s="1"/>
  <c r="J5545" i="1"/>
  <c r="K5545" i="1" s="1"/>
  <c r="J5546" i="1"/>
  <c r="K5546" i="1" s="1"/>
  <c r="J5547" i="1"/>
  <c r="K5547" i="1" s="1"/>
  <c r="J5548" i="1"/>
  <c r="K5548" i="1" s="1"/>
  <c r="J5549" i="1"/>
  <c r="K5549" i="1" s="1"/>
  <c r="J5550" i="1"/>
  <c r="K5550" i="1" s="1"/>
  <c r="J5551" i="1"/>
  <c r="K5551" i="1" s="1"/>
  <c r="J5552" i="1"/>
  <c r="K5552" i="1" s="1"/>
  <c r="J5553" i="1"/>
  <c r="K5553" i="1" s="1"/>
  <c r="J5554" i="1"/>
  <c r="K5554" i="1" s="1"/>
  <c r="J5555" i="1"/>
  <c r="K5555" i="1" s="1"/>
  <c r="J5556" i="1"/>
  <c r="K5556" i="1" s="1"/>
  <c r="J5557" i="1"/>
  <c r="K5557" i="1" s="1"/>
  <c r="J5558" i="1"/>
  <c r="K5558" i="1" s="1"/>
  <c r="J5559" i="1"/>
  <c r="K5559" i="1" s="1"/>
  <c r="J5560" i="1"/>
  <c r="K5560" i="1" s="1"/>
  <c r="J5561" i="1"/>
  <c r="K5561" i="1" s="1"/>
  <c r="J5562" i="1"/>
  <c r="K5562" i="1" s="1"/>
  <c r="J5563" i="1"/>
  <c r="K5563" i="1" s="1"/>
  <c r="J5564" i="1"/>
  <c r="K5564" i="1" s="1"/>
  <c r="J5565" i="1"/>
  <c r="K5565" i="1" s="1"/>
  <c r="J5566" i="1"/>
  <c r="K5566" i="1" s="1"/>
  <c r="J5567" i="1"/>
  <c r="K5567" i="1" s="1"/>
  <c r="J5568" i="1"/>
  <c r="K5568" i="1" s="1"/>
  <c r="J5569" i="1"/>
  <c r="K5569" i="1" s="1"/>
  <c r="J5570" i="1"/>
  <c r="K5570" i="1" s="1"/>
  <c r="J5571" i="1"/>
  <c r="K5571" i="1" s="1"/>
  <c r="J5572" i="1"/>
  <c r="K5572" i="1" s="1"/>
  <c r="J5573" i="1"/>
  <c r="K5573" i="1" s="1"/>
  <c r="J5574" i="1"/>
  <c r="K5574" i="1" s="1"/>
  <c r="J5575" i="1"/>
  <c r="K5575" i="1" s="1"/>
  <c r="J5576" i="1"/>
  <c r="K5576" i="1" s="1"/>
  <c r="J5577" i="1"/>
  <c r="K5577" i="1" s="1"/>
  <c r="J5578" i="1"/>
  <c r="K5578" i="1" s="1"/>
  <c r="J5579" i="1"/>
  <c r="K5579" i="1" s="1"/>
  <c r="J5580" i="1"/>
  <c r="K5580" i="1" s="1"/>
  <c r="J5581" i="1"/>
  <c r="K5581" i="1" s="1"/>
  <c r="J5582" i="1"/>
  <c r="K5582" i="1" s="1"/>
  <c r="J5583" i="1"/>
  <c r="K5583" i="1" s="1"/>
  <c r="J5584" i="1"/>
  <c r="K5584" i="1" s="1"/>
  <c r="J5585" i="1"/>
  <c r="K5585" i="1" s="1"/>
  <c r="J5586" i="1"/>
  <c r="K5586" i="1" s="1"/>
  <c r="J5587" i="1"/>
  <c r="K5587" i="1" s="1"/>
  <c r="J5588" i="1"/>
  <c r="K5588" i="1" s="1"/>
  <c r="J5589" i="1"/>
  <c r="K5589" i="1" s="1"/>
  <c r="J5590" i="1"/>
  <c r="K5590" i="1" s="1"/>
  <c r="J5591" i="1"/>
  <c r="K5591" i="1" s="1"/>
  <c r="J5592" i="1"/>
  <c r="K5592" i="1" s="1"/>
  <c r="J5593" i="1"/>
  <c r="K5593" i="1" s="1"/>
  <c r="J5594" i="1"/>
  <c r="K5594" i="1" s="1"/>
  <c r="J5595" i="1"/>
  <c r="K5595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5601" i="1"/>
  <c r="K5601" i="1" s="1"/>
  <c r="J5602" i="1"/>
  <c r="K5602" i="1" s="1"/>
  <c r="J5603" i="1"/>
  <c r="K5603" i="1" s="1"/>
  <c r="J5604" i="1"/>
  <c r="K5604" i="1" s="1"/>
  <c r="J5605" i="1"/>
  <c r="K5605" i="1" s="1"/>
  <c r="J5606" i="1"/>
  <c r="K5606" i="1" s="1"/>
  <c r="J5607" i="1"/>
  <c r="K5607" i="1" s="1"/>
  <c r="J5608" i="1"/>
  <c r="K5608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614" i="1"/>
  <c r="K5614" i="1" s="1"/>
  <c r="J5615" i="1"/>
  <c r="K5615" i="1" s="1"/>
  <c r="J5616" i="1"/>
  <c r="K5616" i="1" s="1"/>
  <c r="J5617" i="1"/>
  <c r="K5617" i="1" s="1"/>
  <c r="J5618" i="1"/>
  <c r="K5618" i="1" s="1"/>
  <c r="J5619" i="1"/>
  <c r="K5619" i="1" s="1"/>
  <c r="J5620" i="1"/>
  <c r="K5620" i="1" s="1"/>
  <c r="J5621" i="1"/>
  <c r="K5621" i="1" s="1"/>
  <c r="J5622" i="1"/>
  <c r="K5622" i="1" s="1"/>
  <c r="J5623" i="1"/>
  <c r="K5623" i="1" s="1"/>
  <c r="J5624" i="1"/>
  <c r="K5624" i="1" s="1"/>
  <c r="J5625" i="1"/>
  <c r="K5625" i="1" s="1"/>
  <c r="J5626" i="1"/>
  <c r="K5626" i="1" s="1"/>
  <c r="J5627" i="1"/>
  <c r="K5627" i="1" s="1"/>
  <c r="J5628" i="1"/>
  <c r="K5628" i="1" s="1"/>
  <c r="J5629" i="1"/>
  <c r="K5629" i="1" s="1"/>
  <c r="J5630" i="1"/>
  <c r="K5630" i="1" s="1"/>
  <c r="J5631" i="1"/>
  <c r="K5631" i="1" s="1"/>
  <c r="J5632" i="1"/>
  <c r="K5632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5656" i="1"/>
  <c r="K5656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5664" i="1"/>
  <c r="K5664" i="1" s="1"/>
  <c r="J5665" i="1"/>
  <c r="K566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5671" i="1"/>
  <c r="K567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5678" i="1"/>
  <c r="K5678" i="1" s="1"/>
  <c r="J5679" i="1"/>
  <c r="K5679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5685" i="1"/>
  <c r="K5685" i="1" s="1"/>
  <c r="J5686" i="1"/>
  <c r="K5686" i="1" s="1"/>
  <c r="J5687" i="1"/>
  <c r="K5687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5693" i="1"/>
  <c r="K5693" i="1" s="1"/>
  <c r="J5694" i="1"/>
  <c r="K5694" i="1" s="1"/>
  <c r="J5695" i="1"/>
  <c r="K5695" i="1" s="1"/>
  <c r="J5696" i="1"/>
  <c r="K5696" i="1" s="1"/>
  <c r="J5697" i="1"/>
  <c r="K5697" i="1" s="1"/>
  <c r="J5698" i="1"/>
  <c r="K5698" i="1" s="1"/>
  <c r="J5699" i="1"/>
  <c r="K5699" i="1" s="1"/>
  <c r="J5700" i="1"/>
  <c r="K5700" i="1" s="1"/>
  <c r="J5701" i="1"/>
  <c r="K5701" i="1" s="1"/>
  <c r="J5702" i="1"/>
  <c r="K5702" i="1" s="1"/>
  <c r="J5703" i="1"/>
  <c r="K5703" i="1" s="1"/>
  <c r="J5704" i="1"/>
  <c r="K5704" i="1" s="1"/>
  <c r="J5705" i="1"/>
  <c r="K5705" i="1" s="1"/>
  <c r="J5706" i="1"/>
  <c r="K5706" i="1" s="1"/>
  <c r="J5707" i="1"/>
  <c r="K5707" i="1" s="1"/>
  <c r="J5708" i="1"/>
  <c r="K5708" i="1" s="1"/>
  <c r="J5709" i="1"/>
  <c r="K5709" i="1" s="1"/>
  <c r="J5710" i="1"/>
  <c r="K5710" i="1" s="1"/>
  <c r="J5711" i="1"/>
  <c r="K5711" i="1" s="1"/>
  <c r="J5712" i="1"/>
  <c r="K5712" i="1" s="1"/>
  <c r="J5713" i="1"/>
  <c r="K5713" i="1" s="1"/>
  <c r="J5714" i="1"/>
  <c r="K5714" i="1" s="1"/>
  <c r="J5715" i="1"/>
  <c r="K5715" i="1" s="1"/>
  <c r="J5716" i="1"/>
  <c r="K5716" i="1" s="1"/>
  <c r="J5717" i="1"/>
  <c r="K5717" i="1" s="1"/>
  <c r="J5718" i="1"/>
  <c r="K5718" i="1" s="1"/>
  <c r="J5719" i="1"/>
  <c r="K5719" i="1" s="1"/>
  <c r="J5720" i="1"/>
  <c r="K5720" i="1" s="1"/>
  <c r="J5721" i="1"/>
  <c r="K5721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5727" i="1"/>
  <c r="K5727" i="1" s="1"/>
  <c r="J5728" i="1"/>
  <c r="K5728" i="1" s="1"/>
  <c r="J5729" i="1"/>
  <c r="K5729" i="1" s="1"/>
  <c r="J5730" i="1"/>
  <c r="K5730" i="1" s="1"/>
  <c r="J5731" i="1"/>
  <c r="K5731" i="1" s="1"/>
  <c r="J5732" i="1"/>
  <c r="K5732" i="1" s="1"/>
  <c r="J5733" i="1"/>
  <c r="K5733" i="1" s="1"/>
  <c r="J5734" i="1"/>
  <c r="K5734" i="1" s="1"/>
  <c r="J5735" i="1"/>
  <c r="K5735" i="1" s="1"/>
  <c r="J5736" i="1"/>
  <c r="K5736" i="1" s="1"/>
  <c r="J5737" i="1"/>
  <c r="K5737" i="1" s="1"/>
  <c r="J5738" i="1"/>
  <c r="K5738" i="1" s="1"/>
  <c r="J5739" i="1"/>
  <c r="K5739" i="1" s="1"/>
  <c r="J5740" i="1"/>
  <c r="K5740" i="1" s="1"/>
  <c r="J5741" i="1"/>
  <c r="K5741" i="1" s="1"/>
  <c r="J5742" i="1"/>
  <c r="K5742" i="1" s="1"/>
  <c r="J5743" i="1"/>
  <c r="K5743" i="1" s="1"/>
  <c r="J5744" i="1"/>
  <c r="K5744" i="1" s="1"/>
  <c r="J5745" i="1"/>
  <c r="K5745" i="1" s="1"/>
  <c r="J5746" i="1"/>
  <c r="K5746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5752" i="1"/>
  <c r="K5752" i="1" s="1"/>
  <c r="J5753" i="1"/>
  <c r="K5753" i="1" s="1"/>
  <c r="J5754" i="1"/>
  <c r="K5754" i="1" s="1"/>
  <c r="J5755" i="1"/>
  <c r="K5755" i="1" s="1"/>
  <c r="J5756" i="1"/>
  <c r="K5756" i="1" s="1"/>
  <c r="J5757" i="1"/>
  <c r="K5757" i="1" s="1"/>
  <c r="J5758" i="1"/>
  <c r="K5758" i="1" s="1"/>
  <c r="J5759" i="1"/>
  <c r="K5759" i="1" s="1"/>
  <c r="J5760" i="1"/>
  <c r="K5760" i="1" s="1"/>
  <c r="J5761" i="1"/>
  <c r="K5761" i="1" s="1"/>
  <c r="J5762" i="1"/>
  <c r="K5762" i="1" s="1"/>
  <c r="J5763" i="1"/>
  <c r="K5763" i="1" s="1"/>
  <c r="J5764" i="1"/>
  <c r="K5764" i="1" s="1"/>
  <c r="J5765" i="1"/>
  <c r="K5765" i="1" s="1"/>
  <c r="J5766" i="1"/>
  <c r="K5766" i="1" s="1"/>
  <c r="J5767" i="1"/>
  <c r="K5767" i="1" s="1"/>
  <c r="J5768" i="1"/>
  <c r="K5768" i="1" s="1"/>
  <c r="J5769" i="1"/>
  <c r="K5769" i="1" s="1"/>
  <c r="J5770" i="1"/>
  <c r="K5770" i="1" s="1"/>
  <c r="J5771" i="1"/>
  <c r="K5771" i="1" s="1"/>
  <c r="J5772" i="1"/>
  <c r="K5772" i="1" s="1"/>
  <c r="J5773" i="1"/>
  <c r="K5773" i="1" s="1"/>
  <c r="J5774" i="1"/>
  <c r="K5774" i="1" s="1"/>
  <c r="J5775" i="1"/>
  <c r="K5775" i="1" s="1"/>
  <c r="J5776" i="1"/>
  <c r="K5776" i="1" s="1"/>
  <c r="J5777" i="1"/>
  <c r="K5777" i="1" s="1"/>
  <c r="J5778" i="1"/>
  <c r="K5778" i="1" s="1"/>
  <c r="J5779" i="1"/>
  <c r="K5779" i="1" s="1"/>
  <c r="J5780" i="1"/>
  <c r="K5780" i="1" s="1"/>
  <c r="J5781" i="1"/>
  <c r="K5781" i="1" s="1"/>
  <c r="J5782" i="1"/>
  <c r="K5782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791" i="1"/>
  <c r="K5791" i="1" s="1"/>
  <c r="J5792" i="1"/>
  <c r="K5792" i="1" s="1"/>
  <c r="J5793" i="1"/>
  <c r="K5793" i="1" s="1"/>
  <c r="J5794" i="1"/>
  <c r="K5794" i="1" s="1"/>
  <c r="J5795" i="1"/>
  <c r="K5795" i="1" s="1"/>
  <c r="J5796" i="1"/>
  <c r="K5796" i="1" s="1"/>
  <c r="J5797" i="1"/>
  <c r="K5797" i="1" s="1"/>
  <c r="J5798" i="1"/>
  <c r="K5798" i="1" s="1"/>
  <c r="J5799" i="1"/>
  <c r="K5799" i="1" s="1"/>
  <c r="J5800" i="1"/>
  <c r="K5800" i="1" s="1"/>
  <c r="J5801" i="1"/>
  <c r="K5801" i="1" s="1"/>
  <c r="J5802" i="1"/>
  <c r="K5802" i="1" s="1"/>
  <c r="J5803" i="1"/>
  <c r="K5803" i="1" s="1"/>
  <c r="J5804" i="1"/>
  <c r="K5804" i="1" s="1"/>
  <c r="J5805" i="1"/>
  <c r="K5805" i="1" s="1"/>
  <c r="J5806" i="1"/>
  <c r="K5806" i="1" s="1"/>
  <c r="J5807" i="1"/>
  <c r="K5807" i="1" s="1"/>
  <c r="J5808" i="1"/>
  <c r="K5808" i="1" s="1"/>
  <c r="J5809" i="1"/>
  <c r="K5809" i="1" s="1"/>
  <c r="J5810" i="1"/>
  <c r="K5810" i="1" s="1"/>
  <c r="J5811" i="1"/>
  <c r="K5811" i="1" s="1"/>
  <c r="J5812" i="1"/>
  <c r="K5812" i="1" s="1"/>
  <c r="J5813" i="1"/>
  <c r="K5813" i="1" s="1"/>
  <c r="J5814" i="1"/>
  <c r="K5814" i="1" s="1"/>
  <c r="J5815" i="1"/>
  <c r="K5815" i="1" s="1"/>
  <c r="J5816" i="1"/>
  <c r="K5816" i="1" s="1"/>
  <c r="J5817" i="1"/>
  <c r="K5817" i="1" s="1"/>
  <c r="J5818" i="1"/>
  <c r="K5818" i="1" s="1"/>
  <c r="J5819" i="1"/>
  <c r="K5819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826" i="1"/>
  <c r="K5826" i="1" s="1"/>
  <c r="J5827" i="1"/>
  <c r="K5827" i="1" s="1"/>
  <c r="J5828" i="1"/>
  <c r="K5828" i="1" s="1"/>
  <c r="J5829" i="1"/>
  <c r="K5829" i="1" s="1"/>
  <c r="J5830" i="1"/>
  <c r="K5830" i="1" s="1"/>
  <c r="J5831" i="1"/>
  <c r="K5831" i="1" s="1"/>
  <c r="J5832" i="1"/>
  <c r="K5832" i="1" s="1"/>
  <c r="J5833" i="1"/>
  <c r="K5833" i="1" s="1"/>
  <c r="J5834" i="1"/>
  <c r="K5834" i="1" s="1"/>
  <c r="J5835" i="1"/>
  <c r="K5835" i="1" s="1"/>
  <c r="J5836" i="1"/>
  <c r="K5836" i="1" s="1"/>
  <c r="J5837" i="1"/>
  <c r="K5837" i="1" s="1"/>
  <c r="J5838" i="1"/>
  <c r="K5838" i="1" s="1"/>
  <c r="J5839" i="1"/>
  <c r="K5839" i="1" s="1"/>
  <c r="J5840" i="1"/>
  <c r="K5840" i="1" s="1"/>
  <c r="J5841" i="1"/>
  <c r="K5841" i="1" s="1"/>
  <c r="J5842" i="1"/>
  <c r="K5842" i="1" s="1"/>
  <c r="J5843" i="1"/>
  <c r="K5843" i="1" s="1"/>
  <c r="J5844" i="1"/>
  <c r="K5844" i="1" s="1"/>
  <c r="J5845" i="1"/>
  <c r="K5845" i="1" s="1"/>
  <c r="J5846" i="1"/>
  <c r="K5846" i="1" s="1"/>
  <c r="J5847" i="1"/>
  <c r="K5847" i="1" s="1"/>
  <c r="J5848" i="1"/>
  <c r="K5848" i="1" s="1"/>
  <c r="J5849" i="1"/>
  <c r="K5849" i="1" s="1"/>
  <c r="J5850" i="1"/>
  <c r="K5850" i="1" s="1"/>
  <c r="J5851" i="1"/>
  <c r="K5851" i="1" s="1"/>
  <c r="J5852" i="1"/>
  <c r="K5852" i="1" s="1"/>
  <c r="J5853" i="1"/>
  <c r="K5853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5884" i="1"/>
  <c r="K5884" i="1" s="1"/>
  <c r="J5885" i="1"/>
  <c r="K5885" i="1" s="1"/>
  <c r="J5886" i="1"/>
  <c r="K5886" i="1" s="1"/>
  <c r="J5887" i="1"/>
  <c r="K5887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5893" i="1"/>
  <c r="K5893" i="1" s="1"/>
  <c r="J5894" i="1"/>
  <c r="K5894" i="1" s="1"/>
  <c r="J5895" i="1"/>
  <c r="K5895" i="1" s="1"/>
  <c r="J5896" i="1"/>
  <c r="K5896" i="1" s="1"/>
  <c r="J5897" i="1"/>
  <c r="K5897" i="1" s="1"/>
  <c r="J5898" i="1"/>
  <c r="K5898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5932" i="1"/>
  <c r="K5932" i="1" s="1"/>
  <c r="J5933" i="1"/>
  <c r="K5933" i="1" s="1"/>
  <c r="J5934" i="1"/>
  <c r="K5934" i="1" s="1"/>
  <c r="J5935" i="1"/>
  <c r="K5935" i="1" s="1"/>
  <c r="J5936" i="1"/>
  <c r="K5936" i="1" s="1"/>
  <c r="J5937" i="1"/>
  <c r="K5937" i="1" s="1"/>
  <c r="J5938" i="1"/>
  <c r="K5938" i="1" s="1"/>
  <c r="J5939" i="1"/>
  <c r="K5939" i="1" s="1"/>
  <c r="J5940" i="1"/>
  <c r="K5940" i="1" s="1"/>
  <c r="J5941" i="1"/>
  <c r="K5941" i="1" s="1"/>
  <c r="J5942" i="1"/>
  <c r="K5942" i="1" s="1"/>
  <c r="J5943" i="1"/>
  <c r="K5943" i="1" s="1"/>
  <c r="J5944" i="1"/>
  <c r="K5944" i="1" s="1"/>
  <c r="J5945" i="1"/>
  <c r="K5945" i="1" s="1"/>
  <c r="J5946" i="1"/>
  <c r="K5946" i="1" s="1"/>
  <c r="J5947" i="1"/>
  <c r="K5947" i="1" s="1"/>
  <c r="J5948" i="1"/>
  <c r="K5948" i="1" s="1"/>
  <c r="J5949" i="1"/>
  <c r="K5949" i="1" s="1"/>
  <c r="J5950" i="1"/>
  <c r="K5950" i="1" s="1"/>
  <c r="J5951" i="1"/>
  <c r="K5951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5958" i="1"/>
  <c r="K5958" i="1" s="1"/>
  <c r="J5959" i="1"/>
  <c r="K5959" i="1" s="1"/>
  <c r="J5960" i="1"/>
  <c r="K5960" i="1" s="1"/>
  <c r="J5961" i="1"/>
  <c r="K5961" i="1" s="1"/>
  <c r="J5962" i="1"/>
  <c r="K5962" i="1" s="1"/>
  <c r="J5963" i="1"/>
  <c r="K5963" i="1" s="1"/>
  <c r="J5964" i="1"/>
  <c r="K5964" i="1" s="1"/>
  <c r="J5965" i="1"/>
  <c r="K5965" i="1" s="1"/>
  <c r="J5966" i="1"/>
  <c r="K5966" i="1" s="1"/>
  <c r="J5967" i="1"/>
  <c r="K5967" i="1" s="1"/>
  <c r="J5968" i="1"/>
  <c r="K5968" i="1" s="1"/>
  <c r="J5969" i="1"/>
  <c r="K5969" i="1" s="1"/>
  <c r="J5970" i="1"/>
  <c r="K5970" i="1" s="1"/>
  <c r="J5971" i="1"/>
  <c r="K5971" i="1" s="1"/>
  <c r="J5972" i="1"/>
  <c r="K5972" i="1" s="1"/>
  <c r="J5973" i="1"/>
  <c r="K5973" i="1" s="1"/>
  <c r="J5974" i="1"/>
  <c r="K5974" i="1" s="1"/>
  <c r="J5975" i="1"/>
  <c r="K5975" i="1" s="1"/>
  <c r="J5976" i="1"/>
  <c r="K5976" i="1" s="1"/>
  <c r="J5977" i="1"/>
  <c r="K5977" i="1" s="1"/>
  <c r="J5978" i="1"/>
  <c r="K5978" i="1" s="1"/>
  <c r="J5979" i="1"/>
  <c r="K5979" i="1" s="1"/>
  <c r="J5980" i="1"/>
  <c r="K5980" i="1" s="1"/>
  <c r="J5981" i="1"/>
  <c r="K5981" i="1" s="1"/>
  <c r="J5982" i="1"/>
  <c r="K5982" i="1" s="1"/>
  <c r="J5983" i="1"/>
  <c r="K5983" i="1" s="1"/>
  <c r="J5984" i="1"/>
  <c r="K5984" i="1" s="1"/>
  <c r="J5985" i="1"/>
  <c r="K5985" i="1" s="1"/>
  <c r="J5986" i="1"/>
  <c r="K5986" i="1" s="1"/>
  <c r="J5987" i="1"/>
  <c r="K5987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5997" i="1"/>
  <c r="K5997" i="1" s="1"/>
  <c r="J5998" i="1"/>
  <c r="K5998" i="1" s="1"/>
  <c r="J5999" i="1"/>
  <c r="K5999" i="1" s="1"/>
  <c r="J6000" i="1"/>
  <c r="K6000" i="1" s="1"/>
  <c r="J6001" i="1"/>
  <c r="K6001" i="1" s="1"/>
  <c r="J6002" i="1"/>
  <c r="K6002" i="1" s="1"/>
  <c r="J6003" i="1"/>
  <c r="K6003" i="1" s="1"/>
  <c r="J6004" i="1"/>
  <c r="K6004" i="1" s="1"/>
  <c r="J6005" i="1"/>
  <c r="K6005" i="1" s="1"/>
  <c r="J6006" i="1"/>
  <c r="K6006" i="1" s="1"/>
  <c r="J6007" i="1"/>
  <c r="K6007" i="1" s="1"/>
  <c r="J6008" i="1"/>
  <c r="K6008" i="1" s="1"/>
  <c r="J6009" i="1"/>
  <c r="K6009" i="1" s="1"/>
  <c r="J6010" i="1"/>
  <c r="K6010" i="1" s="1"/>
  <c r="J6011" i="1"/>
  <c r="K6011" i="1" s="1"/>
  <c r="J6012" i="1"/>
  <c r="K6012" i="1" s="1"/>
  <c r="J6013" i="1"/>
  <c r="K6013" i="1" s="1"/>
  <c r="J6014" i="1"/>
  <c r="K6014" i="1" s="1"/>
  <c r="J6015" i="1"/>
  <c r="K6015" i="1" s="1"/>
  <c r="J6016" i="1"/>
  <c r="K6016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023" i="1"/>
  <c r="K6023" i="1" s="1"/>
  <c r="J6024" i="1"/>
  <c r="K6024" i="1" s="1"/>
  <c r="J6025" i="1"/>
  <c r="K6025" i="1" s="1"/>
  <c r="J6026" i="1"/>
  <c r="K6026" i="1" s="1"/>
  <c r="J6027" i="1"/>
  <c r="K6027" i="1" s="1"/>
  <c r="J6028" i="1"/>
  <c r="K6028" i="1" s="1"/>
  <c r="J6029" i="1"/>
  <c r="K6029" i="1" s="1"/>
  <c r="J6030" i="1"/>
  <c r="K6030" i="1" s="1"/>
  <c r="J6031" i="1"/>
  <c r="K6031" i="1" s="1"/>
  <c r="J6032" i="1"/>
  <c r="K6032" i="1" s="1"/>
  <c r="J6033" i="1"/>
  <c r="K6033" i="1" s="1"/>
  <c r="J6034" i="1"/>
  <c r="K6034" i="1" s="1"/>
  <c r="J6035" i="1"/>
  <c r="K6035" i="1" s="1"/>
  <c r="J6036" i="1"/>
  <c r="K6036" i="1" s="1"/>
  <c r="J6037" i="1"/>
  <c r="K6037" i="1" s="1"/>
  <c r="J6038" i="1"/>
  <c r="K6038" i="1" s="1"/>
  <c r="J6039" i="1"/>
  <c r="K6039" i="1" s="1"/>
  <c r="J6040" i="1"/>
  <c r="K6040" i="1" s="1"/>
  <c r="J6041" i="1"/>
  <c r="K6041" i="1" s="1"/>
  <c r="J6042" i="1"/>
  <c r="K6042" i="1" s="1"/>
  <c r="J6043" i="1"/>
  <c r="K6043" i="1" s="1"/>
  <c r="J6044" i="1"/>
  <c r="K6044" i="1" s="1"/>
  <c r="J6045" i="1"/>
  <c r="K6045" i="1" s="1"/>
  <c r="J6046" i="1"/>
  <c r="K6046" i="1" s="1"/>
  <c r="J6047" i="1"/>
  <c r="K6047" i="1" s="1"/>
  <c r="J6048" i="1"/>
  <c r="K6048" i="1" s="1"/>
  <c r="J6049" i="1"/>
  <c r="K6049" i="1" s="1"/>
  <c r="J6050" i="1"/>
  <c r="K6050" i="1" s="1"/>
  <c r="J6051" i="1"/>
  <c r="K6051" i="1" s="1"/>
  <c r="J6052" i="1"/>
  <c r="K6052" i="1" s="1"/>
  <c r="J6053" i="1"/>
  <c r="K6053" i="1" s="1"/>
  <c r="J6054" i="1"/>
  <c r="K6054" i="1" s="1"/>
  <c r="J6055" i="1"/>
  <c r="K6055" i="1" s="1"/>
  <c r="J6056" i="1"/>
  <c r="K6056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6063" i="1"/>
  <c r="K6063" i="1" s="1"/>
  <c r="J6064" i="1"/>
  <c r="K6064" i="1" s="1"/>
  <c r="J6065" i="1"/>
  <c r="K6065" i="1" s="1"/>
  <c r="J6066" i="1"/>
  <c r="K6066" i="1" s="1"/>
  <c r="J6067" i="1"/>
  <c r="K6067" i="1" s="1"/>
  <c r="J6068" i="1"/>
  <c r="K6068" i="1" s="1"/>
  <c r="J6069" i="1"/>
  <c r="K6069" i="1" s="1"/>
  <c r="J6070" i="1"/>
  <c r="K6070" i="1" s="1"/>
  <c r="J6071" i="1"/>
  <c r="K6071" i="1" s="1"/>
  <c r="J6072" i="1"/>
  <c r="K6072" i="1" s="1"/>
  <c r="J6073" i="1"/>
  <c r="K6073" i="1" s="1"/>
  <c r="J6074" i="1"/>
  <c r="K6074" i="1" s="1"/>
  <c r="J6075" i="1"/>
  <c r="K6075" i="1" s="1"/>
  <c r="J6076" i="1"/>
  <c r="K6076" i="1" s="1"/>
  <c r="J6077" i="1"/>
  <c r="K6077" i="1" s="1"/>
  <c r="J6078" i="1"/>
  <c r="K6078" i="1" s="1"/>
  <c r="J6079" i="1"/>
  <c r="K6079" i="1" s="1"/>
  <c r="J6080" i="1"/>
  <c r="K6080" i="1" s="1"/>
  <c r="J6081" i="1"/>
  <c r="K6081" i="1" s="1"/>
  <c r="J6082" i="1"/>
  <c r="K6082" i="1" s="1"/>
  <c r="J6083" i="1"/>
  <c r="K6083" i="1" s="1"/>
  <c r="J6084" i="1"/>
  <c r="K6084" i="1" s="1"/>
  <c r="J6085" i="1"/>
  <c r="K6085" i="1" s="1"/>
  <c r="J6086" i="1"/>
  <c r="K6086" i="1" s="1"/>
  <c r="J6087" i="1"/>
  <c r="K6087" i="1" s="1"/>
  <c r="J6088" i="1"/>
  <c r="K6088" i="1" s="1"/>
  <c r="J6089" i="1"/>
  <c r="K6089" i="1" s="1"/>
  <c r="J6090" i="1"/>
  <c r="K6090" i="1" s="1"/>
  <c r="J6091" i="1"/>
  <c r="K6091" i="1" s="1"/>
  <c r="J6092" i="1"/>
  <c r="K6092" i="1" s="1"/>
  <c r="J6093" i="1"/>
  <c r="K6093" i="1" s="1"/>
  <c r="J6094" i="1"/>
  <c r="K6094" i="1" s="1"/>
  <c r="J6095" i="1"/>
  <c r="K6095" i="1" s="1"/>
  <c r="J6096" i="1"/>
  <c r="K6096" i="1" s="1"/>
  <c r="J6097" i="1"/>
  <c r="K6097" i="1" s="1"/>
  <c r="J6098" i="1"/>
  <c r="K6098" i="1" s="1"/>
  <c r="J6099" i="1"/>
  <c r="K6099" i="1" s="1"/>
  <c r="J6100" i="1"/>
  <c r="K6100" i="1" s="1"/>
  <c r="J6101" i="1"/>
  <c r="K6101" i="1" s="1"/>
  <c r="J6102" i="1"/>
  <c r="K6102" i="1" s="1"/>
  <c r="J6103" i="1"/>
  <c r="K6103" i="1" s="1"/>
  <c r="J6104" i="1"/>
  <c r="K6104" i="1" s="1"/>
  <c r="J6105" i="1"/>
  <c r="K6105" i="1" s="1"/>
  <c r="J6106" i="1"/>
  <c r="K6106" i="1" s="1"/>
  <c r="J6107" i="1"/>
  <c r="K6107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6114" i="1"/>
  <c r="K6114" i="1" s="1"/>
  <c r="J6115" i="1"/>
  <c r="K6115" i="1" s="1"/>
  <c r="J6116" i="1"/>
  <c r="K6116" i="1" s="1"/>
  <c r="J6117" i="1"/>
  <c r="K6117" i="1" s="1"/>
  <c r="J6118" i="1"/>
  <c r="K6118" i="1" s="1"/>
  <c r="J6119" i="1"/>
  <c r="K6119" i="1" s="1"/>
  <c r="J6120" i="1"/>
  <c r="K6120" i="1" s="1"/>
  <c r="J6121" i="1"/>
  <c r="K6121" i="1" s="1"/>
  <c r="J6122" i="1"/>
  <c r="K6122" i="1" s="1"/>
  <c r="J6123" i="1"/>
  <c r="K6123" i="1" s="1"/>
  <c r="J6124" i="1"/>
  <c r="K6124" i="1" s="1"/>
  <c r="J6125" i="1"/>
  <c r="K6125" i="1" s="1"/>
  <c r="J6126" i="1"/>
  <c r="K6126" i="1" s="1"/>
  <c r="J6127" i="1"/>
  <c r="K6127" i="1" s="1"/>
  <c r="J6128" i="1"/>
  <c r="K6128" i="1" s="1"/>
  <c r="J6129" i="1"/>
  <c r="K6129" i="1" s="1"/>
  <c r="J6130" i="1"/>
  <c r="K6130" i="1" s="1"/>
  <c r="J6131" i="1"/>
  <c r="K6131" i="1" s="1"/>
  <c r="J6132" i="1"/>
  <c r="K6132" i="1" s="1"/>
  <c r="J6133" i="1"/>
  <c r="K6133" i="1" s="1"/>
  <c r="J6134" i="1"/>
  <c r="K6134" i="1" s="1"/>
  <c r="J6135" i="1"/>
  <c r="K6135" i="1" s="1"/>
  <c r="J6136" i="1"/>
  <c r="K6136" i="1" s="1"/>
  <c r="J6137" i="1"/>
  <c r="K6137" i="1" s="1"/>
  <c r="J6138" i="1"/>
  <c r="K6138" i="1" s="1"/>
  <c r="J6139" i="1"/>
  <c r="K6139" i="1" s="1"/>
  <c r="J6140" i="1"/>
  <c r="K6140" i="1" s="1"/>
  <c r="J6141" i="1"/>
  <c r="K6141" i="1" s="1"/>
  <c r="J6142" i="1"/>
  <c r="K6142" i="1" s="1"/>
  <c r="J6143" i="1"/>
  <c r="K6143" i="1" s="1"/>
  <c r="J6144" i="1"/>
  <c r="K6144" i="1" s="1"/>
  <c r="J6145" i="1"/>
  <c r="K6145" i="1" s="1"/>
  <c r="J6146" i="1"/>
  <c r="K6146" i="1" s="1"/>
  <c r="J6147" i="1"/>
  <c r="K6147" i="1" s="1"/>
  <c r="J6148" i="1"/>
  <c r="K6148" i="1" s="1"/>
  <c r="J6149" i="1"/>
  <c r="K6149" i="1" s="1"/>
  <c r="J6150" i="1"/>
  <c r="K6150" i="1" s="1"/>
  <c r="J6151" i="1"/>
  <c r="K6151" i="1" s="1"/>
  <c r="J6152" i="1"/>
  <c r="K6152" i="1" s="1"/>
  <c r="J6153" i="1"/>
  <c r="K6153" i="1" s="1"/>
  <c r="J6154" i="1"/>
  <c r="K6154" i="1" s="1"/>
  <c r="J6155" i="1"/>
  <c r="K6155" i="1" s="1"/>
  <c r="J6156" i="1"/>
  <c r="K6156" i="1" s="1"/>
  <c r="J6157" i="1"/>
  <c r="K6157" i="1" s="1"/>
  <c r="J6158" i="1"/>
  <c r="K6158" i="1" s="1"/>
  <c r="J6159" i="1"/>
  <c r="K6159" i="1" s="1"/>
  <c r="J6160" i="1"/>
  <c r="K6160" i="1" s="1"/>
  <c r="J6161" i="1"/>
  <c r="K6161" i="1" s="1"/>
  <c r="J6162" i="1"/>
  <c r="K6162" i="1" s="1"/>
  <c r="J6163" i="1"/>
  <c r="K6163" i="1" s="1"/>
  <c r="J6164" i="1"/>
  <c r="K6164" i="1" s="1"/>
  <c r="J6165" i="1"/>
  <c r="K6165" i="1" s="1"/>
  <c r="J6166" i="1"/>
  <c r="K6166" i="1" s="1"/>
  <c r="J6167" i="1"/>
  <c r="K6167" i="1" s="1"/>
  <c r="J6168" i="1"/>
  <c r="K6168" i="1" s="1"/>
  <c r="J6169" i="1"/>
  <c r="K6169" i="1" s="1"/>
  <c r="J6170" i="1"/>
  <c r="K6170" i="1" s="1"/>
  <c r="J6171" i="1"/>
  <c r="K6171" i="1" s="1"/>
  <c r="J6172" i="1"/>
  <c r="K6172" i="1" s="1"/>
  <c r="J6173" i="1"/>
  <c r="K6173" i="1" s="1"/>
  <c r="J6174" i="1"/>
  <c r="K6174" i="1" s="1"/>
  <c r="J6175" i="1"/>
  <c r="K6175" i="1" s="1"/>
  <c r="J6176" i="1"/>
  <c r="K6176" i="1" s="1"/>
  <c r="J6177" i="1"/>
  <c r="K6177" i="1" s="1"/>
  <c r="J6178" i="1"/>
  <c r="K6178" i="1" s="1"/>
  <c r="J6179" i="1"/>
  <c r="K6179" i="1" s="1"/>
  <c r="J6180" i="1"/>
  <c r="K6180" i="1" s="1"/>
  <c r="J6181" i="1"/>
  <c r="K6181" i="1" s="1"/>
  <c r="J6182" i="1"/>
  <c r="K6182" i="1" s="1"/>
  <c r="J6183" i="1"/>
  <c r="K6183" i="1" s="1"/>
  <c r="J6184" i="1"/>
  <c r="K6184" i="1" s="1"/>
  <c r="J6185" i="1"/>
  <c r="K6185" i="1" s="1"/>
  <c r="J6186" i="1"/>
  <c r="K6186" i="1" s="1"/>
  <c r="J6187" i="1"/>
  <c r="K6187" i="1" s="1"/>
  <c r="J6188" i="1"/>
  <c r="K6188" i="1" s="1"/>
  <c r="J6189" i="1"/>
  <c r="K6189" i="1" s="1"/>
  <c r="J6190" i="1"/>
  <c r="K6190" i="1" s="1"/>
  <c r="J6191" i="1"/>
  <c r="K6191" i="1" s="1"/>
  <c r="J6192" i="1"/>
  <c r="K6192" i="1" s="1"/>
  <c r="J6193" i="1"/>
  <c r="K6193" i="1" s="1"/>
  <c r="J6194" i="1"/>
  <c r="K6194" i="1" s="1"/>
  <c r="J6195" i="1"/>
  <c r="K6195" i="1" s="1"/>
  <c r="J6196" i="1"/>
  <c r="K6196" i="1" s="1"/>
  <c r="J6197" i="1"/>
  <c r="K6197" i="1" s="1"/>
  <c r="J6198" i="1"/>
  <c r="K6198" i="1" s="1"/>
  <c r="J6199" i="1"/>
  <c r="K6199" i="1" s="1"/>
  <c r="J6200" i="1"/>
  <c r="K6200" i="1" s="1"/>
  <c r="J6201" i="1"/>
  <c r="K6201" i="1" s="1"/>
  <c r="J6202" i="1"/>
  <c r="K6202" i="1" s="1"/>
  <c r="J6203" i="1"/>
  <c r="K6203" i="1" s="1"/>
  <c r="J6204" i="1"/>
  <c r="K6204" i="1" s="1"/>
  <c r="J6205" i="1"/>
  <c r="K6205" i="1" s="1"/>
  <c r="J6206" i="1"/>
  <c r="K6206" i="1" s="1"/>
  <c r="J6207" i="1"/>
  <c r="K6207" i="1" s="1"/>
  <c r="J6208" i="1"/>
  <c r="K6208" i="1" s="1"/>
  <c r="J6209" i="1"/>
  <c r="K6209" i="1" s="1"/>
  <c r="J6210" i="1"/>
  <c r="K6210" i="1" s="1"/>
  <c r="J6211" i="1"/>
  <c r="K6211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6222" i="1"/>
  <c r="K6222" i="1" s="1"/>
  <c r="J6223" i="1"/>
  <c r="K6223" i="1" s="1"/>
  <c r="J6224" i="1"/>
  <c r="K6224" i="1" s="1"/>
  <c r="J6225" i="1"/>
  <c r="K6225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6231" i="1"/>
  <c r="K6231" i="1" s="1"/>
  <c r="J6232" i="1"/>
  <c r="K6232" i="1" s="1"/>
  <c r="J6233" i="1"/>
  <c r="K6233" i="1" s="1"/>
  <c r="J6234" i="1"/>
  <c r="K6234" i="1" s="1"/>
  <c r="J6235" i="1"/>
  <c r="K6235" i="1" s="1"/>
  <c r="J6236" i="1"/>
  <c r="K6236" i="1" s="1"/>
  <c r="J6237" i="1"/>
  <c r="K6237" i="1" s="1"/>
  <c r="J6238" i="1"/>
  <c r="K6238" i="1" s="1"/>
  <c r="J6239" i="1"/>
  <c r="K6239" i="1" s="1"/>
  <c r="J6240" i="1"/>
  <c r="K6240" i="1" s="1"/>
  <c r="J6241" i="1"/>
  <c r="K6241" i="1" s="1"/>
  <c r="J6242" i="1"/>
  <c r="K6242" i="1" s="1"/>
  <c r="J6243" i="1"/>
  <c r="K6243" i="1" s="1"/>
  <c r="J6244" i="1"/>
  <c r="K6244" i="1" s="1"/>
  <c r="J6245" i="1"/>
  <c r="K6245" i="1" s="1"/>
  <c r="J6246" i="1"/>
  <c r="K6246" i="1" s="1"/>
  <c r="J6247" i="1"/>
  <c r="K6247" i="1" s="1"/>
  <c r="J6248" i="1"/>
  <c r="K6248" i="1" s="1"/>
  <c r="J6249" i="1"/>
  <c r="K6249" i="1" s="1"/>
  <c r="J6250" i="1"/>
  <c r="K6250" i="1" s="1"/>
  <c r="J6251" i="1"/>
  <c r="K6251" i="1" s="1"/>
  <c r="J6252" i="1"/>
  <c r="K6252" i="1" s="1"/>
  <c r="J6253" i="1"/>
  <c r="K6253" i="1" s="1"/>
  <c r="J6254" i="1"/>
  <c r="K6254" i="1" s="1"/>
  <c r="J6255" i="1"/>
  <c r="K6255" i="1" s="1"/>
  <c r="J6256" i="1"/>
  <c r="K6256" i="1" s="1"/>
  <c r="J6257" i="1"/>
  <c r="K6257" i="1" s="1"/>
  <c r="J6258" i="1"/>
  <c r="K6258" i="1" s="1"/>
  <c r="J6259" i="1"/>
  <c r="K6259" i="1" s="1"/>
  <c r="J6260" i="1"/>
  <c r="K6260" i="1" s="1"/>
  <c r="J6261" i="1"/>
  <c r="K6261" i="1" s="1"/>
  <c r="J6262" i="1"/>
  <c r="K6262" i="1" s="1"/>
  <c r="J6263" i="1"/>
  <c r="K6263" i="1" s="1"/>
  <c r="J6264" i="1"/>
  <c r="K6264" i="1" s="1"/>
  <c r="J6265" i="1"/>
  <c r="K6265" i="1" s="1"/>
  <c r="J6266" i="1"/>
  <c r="K6266" i="1" s="1"/>
  <c r="J6267" i="1"/>
  <c r="K6267" i="1" s="1"/>
  <c r="J6268" i="1"/>
  <c r="K6268" i="1" s="1"/>
  <c r="J6269" i="1"/>
  <c r="K6269" i="1" s="1"/>
  <c r="J6270" i="1"/>
  <c r="K6270" i="1" s="1"/>
  <c r="J6271" i="1"/>
  <c r="K6271" i="1" s="1"/>
  <c r="J6272" i="1"/>
  <c r="K6272" i="1" s="1"/>
  <c r="J6273" i="1"/>
  <c r="K6273" i="1" s="1"/>
  <c r="J6274" i="1"/>
  <c r="K6274" i="1" s="1"/>
  <c r="J6275" i="1"/>
  <c r="K6275" i="1" s="1"/>
  <c r="J6276" i="1"/>
  <c r="K6276" i="1" s="1"/>
  <c r="J6277" i="1"/>
  <c r="K6277" i="1" s="1"/>
  <c r="J6278" i="1"/>
  <c r="K6278" i="1" s="1"/>
  <c r="J6279" i="1"/>
  <c r="K6279" i="1" s="1"/>
  <c r="J6280" i="1"/>
  <c r="K6280" i="1" s="1"/>
  <c r="J6281" i="1"/>
  <c r="K6281" i="1" s="1"/>
  <c r="J6282" i="1"/>
  <c r="K6282" i="1" s="1"/>
  <c r="J6283" i="1"/>
  <c r="K6283" i="1" s="1"/>
  <c r="J6284" i="1"/>
  <c r="K6284" i="1" s="1"/>
  <c r="J6285" i="1"/>
  <c r="K6285" i="1" s="1"/>
  <c r="J6286" i="1"/>
  <c r="K6286" i="1" s="1"/>
  <c r="J6287" i="1"/>
  <c r="K6287" i="1" s="1"/>
  <c r="J6288" i="1"/>
  <c r="K6288" i="1" s="1"/>
  <c r="J6289" i="1"/>
  <c r="K6289" i="1" s="1"/>
  <c r="J6290" i="1"/>
  <c r="K6290" i="1" s="1"/>
  <c r="J6291" i="1"/>
  <c r="K6291" i="1" s="1"/>
  <c r="J6292" i="1"/>
  <c r="K6292" i="1" s="1"/>
  <c r="J6293" i="1"/>
  <c r="K6293" i="1" s="1"/>
  <c r="J6294" i="1"/>
  <c r="K6294" i="1" s="1"/>
  <c r="J6295" i="1"/>
  <c r="K6295" i="1" s="1"/>
  <c r="J6296" i="1"/>
  <c r="K6296" i="1" s="1"/>
  <c r="J6297" i="1"/>
  <c r="K6297" i="1" s="1"/>
  <c r="J6298" i="1"/>
  <c r="K6298" i="1" s="1"/>
  <c r="J6299" i="1"/>
  <c r="K6299" i="1" s="1"/>
  <c r="J6300" i="1"/>
  <c r="K6300" i="1" s="1"/>
  <c r="J6301" i="1"/>
  <c r="K6301" i="1" s="1"/>
  <c r="J6302" i="1"/>
  <c r="K6302" i="1" s="1"/>
  <c r="J6303" i="1"/>
  <c r="K6303" i="1" s="1"/>
  <c r="J6304" i="1"/>
  <c r="K6304" i="1" s="1"/>
  <c r="J6305" i="1"/>
  <c r="K6305" i="1" s="1"/>
  <c r="J6306" i="1"/>
  <c r="K6306" i="1" s="1"/>
  <c r="J6307" i="1"/>
  <c r="K6307" i="1" s="1"/>
  <c r="J6308" i="1"/>
  <c r="K6308" i="1" s="1"/>
  <c r="J6309" i="1"/>
  <c r="K6309" i="1" s="1"/>
  <c r="J6310" i="1"/>
  <c r="K6310" i="1" s="1"/>
  <c r="J6311" i="1"/>
  <c r="K6311" i="1" s="1"/>
  <c r="J6312" i="1"/>
  <c r="K6312" i="1" s="1"/>
  <c r="J6313" i="1"/>
  <c r="K6313" i="1" s="1"/>
  <c r="J6314" i="1"/>
  <c r="K6314" i="1" s="1"/>
  <c r="J6315" i="1"/>
  <c r="K6315" i="1" s="1"/>
  <c r="J6316" i="1"/>
  <c r="K6316" i="1" s="1"/>
  <c r="J6317" i="1"/>
  <c r="K6317" i="1" s="1"/>
  <c r="J6318" i="1"/>
  <c r="K6318" i="1" s="1"/>
  <c r="J6319" i="1"/>
  <c r="K6319" i="1" s="1"/>
  <c r="J6320" i="1"/>
  <c r="K6320" i="1" s="1"/>
  <c r="J6321" i="1"/>
  <c r="K6321" i="1" s="1"/>
  <c r="J6322" i="1"/>
  <c r="K6322" i="1" s="1"/>
  <c r="J6323" i="1"/>
  <c r="K6323" i="1" s="1"/>
  <c r="J6324" i="1"/>
  <c r="K6324" i="1" s="1"/>
  <c r="J6325" i="1"/>
  <c r="K6325" i="1" s="1"/>
  <c r="J6326" i="1"/>
  <c r="K6326" i="1" s="1"/>
  <c r="J6327" i="1"/>
  <c r="K6327" i="1" s="1"/>
  <c r="J6328" i="1"/>
  <c r="K6328" i="1" s="1"/>
  <c r="J6329" i="1"/>
  <c r="K6329" i="1" s="1"/>
  <c r="J6330" i="1"/>
  <c r="K6330" i="1" s="1"/>
  <c r="J6331" i="1"/>
  <c r="K6331" i="1" s="1"/>
  <c r="J6332" i="1"/>
  <c r="K6332" i="1" s="1"/>
  <c r="J6333" i="1"/>
  <c r="K6333" i="1" s="1"/>
  <c r="J6334" i="1"/>
  <c r="K6334" i="1" s="1"/>
  <c r="J6335" i="1"/>
  <c r="K6335" i="1" s="1"/>
  <c r="J6336" i="1"/>
  <c r="K6336" i="1" s="1"/>
  <c r="J6337" i="1"/>
  <c r="K6337" i="1" s="1"/>
  <c r="J6338" i="1"/>
  <c r="K6338" i="1" s="1"/>
  <c r="J6339" i="1"/>
  <c r="K6339" i="1" s="1"/>
  <c r="J6340" i="1"/>
  <c r="K6340" i="1" s="1"/>
  <c r="J6341" i="1"/>
  <c r="K6341" i="1" s="1"/>
  <c r="J6342" i="1"/>
  <c r="K6342" i="1" s="1"/>
  <c r="J6343" i="1"/>
  <c r="K6343" i="1" s="1"/>
  <c r="J6344" i="1"/>
  <c r="K6344" i="1" s="1"/>
  <c r="J6345" i="1"/>
  <c r="K6345" i="1" s="1"/>
  <c r="J6346" i="1"/>
  <c r="K6346" i="1" s="1"/>
  <c r="J6347" i="1"/>
  <c r="K6347" i="1" s="1"/>
  <c r="J6348" i="1"/>
  <c r="K6348" i="1" s="1"/>
  <c r="J6349" i="1"/>
  <c r="K6349" i="1" s="1"/>
  <c r="J6350" i="1"/>
  <c r="K6350" i="1" s="1"/>
  <c r="J6351" i="1"/>
  <c r="K6351" i="1" s="1"/>
  <c r="J6352" i="1"/>
  <c r="K6352" i="1" s="1"/>
  <c r="J6353" i="1"/>
  <c r="K6353" i="1" s="1"/>
  <c r="J6354" i="1"/>
  <c r="K6354" i="1" s="1"/>
  <c r="J6355" i="1"/>
  <c r="K6355" i="1" s="1"/>
  <c r="J6356" i="1"/>
  <c r="K6356" i="1" s="1"/>
  <c r="J6357" i="1"/>
  <c r="K6357" i="1" s="1"/>
  <c r="J6358" i="1"/>
  <c r="K6358" i="1" s="1"/>
  <c r="J6359" i="1"/>
  <c r="K6359" i="1" s="1"/>
  <c r="J6360" i="1"/>
  <c r="K6360" i="1" s="1"/>
  <c r="J6361" i="1"/>
  <c r="K6361" i="1" s="1"/>
  <c r="J6362" i="1"/>
  <c r="K6362" i="1" s="1"/>
  <c r="J6363" i="1"/>
  <c r="K6363" i="1" s="1"/>
  <c r="J6364" i="1"/>
  <c r="K6364" i="1" s="1"/>
  <c r="J6365" i="1"/>
  <c r="K6365" i="1" s="1"/>
  <c r="J6366" i="1"/>
  <c r="K6366" i="1" s="1"/>
  <c r="J6367" i="1"/>
  <c r="K6367" i="1" s="1"/>
  <c r="J6368" i="1"/>
  <c r="K6368" i="1" s="1"/>
  <c r="J6369" i="1"/>
  <c r="K6369" i="1" s="1"/>
  <c r="J6370" i="1"/>
  <c r="K6370" i="1" s="1"/>
  <c r="J6371" i="1"/>
  <c r="K6371" i="1" s="1"/>
  <c r="J6372" i="1"/>
  <c r="K6372" i="1" s="1"/>
  <c r="J6373" i="1"/>
  <c r="K6373" i="1" s="1"/>
  <c r="J6374" i="1"/>
  <c r="K6374" i="1" s="1"/>
  <c r="J6375" i="1"/>
  <c r="K6375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6385" i="1"/>
  <c r="K6385" i="1" s="1"/>
  <c r="J6386" i="1"/>
  <c r="K6386" i="1" s="1"/>
  <c r="J6387" i="1"/>
  <c r="K6387" i="1" s="1"/>
  <c r="J6388" i="1"/>
  <c r="K6388" i="1" s="1"/>
  <c r="J6389" i="1"/>
  <c r="K6389" i="1" s="1"/>
  <c r="J6390" i="1"/>
  <c r="K6390" i="1" s="1"/>
  <c r="J6391" i="1"/>
  <c r="K6391" i="1" s="1"/>
  <c r="J6392" i="1"/>
  <c r="K6392" i="1" s="1"/>
  <c r="J6393" i="1"/>
  <c r="K6393" i="1" s="1"/>
  <c r="J6394" i="1"/>
  <c r="K6394" i="1" s="1"/>
  <c r="J6395" i="1"/>
  <c r="K6395" i="1" s="1"/>
  <c r="J6396" i="1"/>
  <c r="K6396" i="1" s="1"/>
  <c r="J6397" i="1"/>
  <c r="K6397" i="1" s="1"/>
  <c r="J6398" i="1"/>
  <c r="K6398" i="1" s="1"/>
  <c r="J6399" i="1"/>
  <c r="K6399" i="1" s="1"/>
  <c r="J6400" i="1"/>
  <c r="K6400" i="1" s="1"/>
  <c r="J6401" i="1"/>
  <c r="K6401" i="1" s="1"/>
  <c r="J6402" i="1"/>
  <c r="K6402" i="1" s="1"/>
  <c r="J6403" i="1"/>
  <c r="K6403" i="1" s="1"/>
  <c r="J6404" i="1"/>
  <c r="K6404" i="1" s="1"/>
  <c r="J6405" i="1"/>
  <c r="K6405" i="1" s="1"/>
  <c r="J6406" i="1"/>
  <c r="K6406" i="1" s="1"/>
  <c r="J6407" i="1"/>
  <c r="K6407" i="1" s="1"/>
  <c r="J6408" i="1"/>
  <c r="K6408" i="1" s="1"/>
  <c r="J6409" i="1"/>
  <c r="K6409" i="1" s="1"/>
  <c r="J6410" i="1"/>
  <c r="K6410" i="1" s="1"/>
  <c r="J6411" i="1"/>
  <c r="K6411" i="1" s="1"/>
  <c r="J6412" i="1"/>
  <c r="K6412" i="1" s="1"/>
  <c r="J6413" i="1"/>
  <c r="K6413" i="1" s="1"/>
  <c r="J6414" i="1"/>
  <c r="K6414" i="1" s="1"/>
  <c r="J6415" i="1"/>
  <c r="K6415" i="1" s="1"/>
  <c r="J6416" i="1"/>
  <c r="K6416" i="1" s="1"/>
  <c r="J6417" i="1"/>
  <c r="K6417" i="1" s="1"/>
  <c r="J6418" i="1"/>
  <c r="K6418" i="1" s="1"/>
  <c r="J6419" i="1"/>
  <c r="K6419" i="1" s="1"/>
  <c r="J6420" i="1"/>
  <c r="K6420" i="1" s="1"/>
  <c r="J6421" i="1"/>
  <c r="K6421" i="1" s="1"/>
  <c r="J6422" i="1"/>
  <c r="K6422" i="1" s="1"/>
  <c r="J6423" i="1"/>
  <c r="K6423" i="1" s="1"/>
  <c r="J6424" i="1"/>
  <c r="K6424" i="1" s="1"/>
  <c r="J6425" i="1"/>
  <c r="K6425" i="1" s="1"/>
  <c r="J6426" i="1"/>
  <c r="K6426" i="1" s="1"/>
  <c r="J6427" i="1"/>
  <c r="K6427" i="1" s="1"/>
  <c r="J6428" i="1"/>
  <c r="K6428" i="1" s="1"/>
  <c r="J6429" i="1"/>
  <c r="K6429" i="1" s="1"/>
  <c r="J6430" i="1"/>
  <c r="K6430" i="1" s="1"/>
  <c r="J6431" i="1"/>
  <c r="K6431" i="1" s="1"/>
  <c r="J6432" i="1"/>
  <c r="K6432" i="1" s="1"/>
  <c r="J6433" i="1"/>
  <c r="K6433" i="1" s="1"/>
  <c r="J6434" i="1"/>
  <c r="K6434" i="1" s="1"/>
  <c r="J6435" i="1"/>
  <c r="K6435" i="1" s="1"/>
  <c r="J6436" i="1"/>
  <c r="K6436" i="1" s="1"/>
  <c r="J6437" i="1"/>
  <c r="K6437" i="1" s="1"/>
  <c r="J6438" i="1"/>
  <c r="K6438" i="1" s="1"/>
  <c r="J6439" i="1"/>
  <c r="K6439" i="1" s="1"/>
  <c r="J6440" i="1"/>
  <c r="K6440" i="1" s="1"/>
  <c r="J6441" i="1"/>
  <c r="K6441" i="1" s="1"/>
  <c r="J6442" i="1"/>
  <c r="K6442" i="1" s="1"/>
  <c r="J6443" i="1"/>
  <c r="K6443" i="1" s="1"/>
  <c r="J6444" i="1"/>
  <c r="K6444" i="1" s="1"/>
  <c r="J6445" i="1"/>
  <c r="K6445" i="1" s="1"/>
  <c r="J6446" i="1"/>
  <c r="K6446" i="1" s="1"/>
  <c r="J6447" i="1"/>
  <c r="K6447" i="1" s="1"/>
  <c r="J6448" i="1"/>
  <c r="K6448" i="1" s="1"/>
  <c r="J6449" i="1"/>
  <c r="K6449" i="1" s="1"/>
  <c r="J6450" i="1"/>
  <c r="K6450" i="1" s="1"/>
  <c r="J6451" i="1"/>
  <c r="K6451" i="1" s="1"/>
  <c r="J6452" i="1"/>
  <c r="K6452" i="1" s="1"/>
  <c r="J6453" i="1"/>
  <c r="K6453" i="1" s="1"/>
  <c r="J6454" i="1"/>
  <c r="K6454" i="1" s="1"/>
  <c r="J6455" i="1"/>
  <c r="K6455" i="1" s="1"/>
  <c r="J6456" i="1"/>
  <c r="K6456" i="1" s="1"/>
  <c r="J6457" i="1"/>
  <c r="K6457" i="1" s="1"/>
  <c r="J6458" i="1"/>
  <c r="K6458" i="1" s="1"/>
  <c r="J6459" i="1"/>
  <c r="K6459" i="1" s="1"/>
  <c r="J6460" i="1"/>
  <c r="K6460" i="1" s="1"/>
  <c r="J6461" i="1"/>
  <c r="K6461" i="1" s="1"/>
  <c r="J6462" i="1"/>
  <c r="K6462" i="1" s="1"/>
  <c r="J6463" i="1"/>
  <c r="K6463" i="1" s="1"/>
  <c r="J6464" i="1"/>
  <c r="K6464" i="1" s="1"/>
  <c r="J6465" i="1"/>
  <c r="K6465" i="1" s="1"/>
  <c r="J6466" i="1"/>
  <c r="K6466" i="1" s="1"/>
  <c r="J6467" i="1"/>
  <c r="K6467" i="1" s="1"/>
  <c r="J6468" i="1"/>
  <c r="K6468" i="1" s="1"/>
  <c r="J6469" i="1"/>
  <c r="K6469" i="1" s="1"/>
  <c r="J6470" i="1"/>
  <c r="K6470" i="1" s="1"/>
  <c r="J6471" i="1"/>
  <c r="K6471" i="1" s="1"/>
  <c r="J6472" i="1"/>
  <c r="K6472" i="1" s="1"/>
  <c r="J6473" i="1"/>
  <c r="K6473" i="1" s="1"/>
  <c r="J6474" i="1"/>
  <c r="K6474" i="1" s="1"/>
  <c r="J6475" i="1"/>
  <c r="K6475" i="1" s="1"/>
  <c r="J6476" i="1"/>
  <c r="K6476" i="1" s="1"/>
  <c r="J6477" i="1"/>
  <c r="K6477" i="1" s="1"/>
  <c r="J6478" i="1"/>
  <c r="K6478" i="1" s="1"/>
  <c r="J6479" i="1"/>
  <c r="K6479" i="1" s="1"/>
  <c r="J6480" i="1"/>
  <c r="K6480" i="1" s="1"/>
  <c r="J6481" i="1"/>
  <c r="K6481" i="1" s="1"/>
  <c r="J6482" i="1"/>
  <c r="K6482" i="1" s="1"/>
  <c r="J6483" i="1"/>
  <c r="K6483" i="1" s="1"/>
  <c r="J6484" i="1"/>
  <c r="K6484" i="1" s="1"/>
  <c r="J6485" i="1"/>
  <c r="K6485" i="1" s="1"/>
  <c r="J6486" i="1"/>
  <c r="K6486" i="1" s="1"/>
  <c r="J6487" i="1"/>
  <c r="K6487" i="1" s="1"/>
  <c r="J6488" i="1"/>
  <c r="K6488" i="1" s="1"/>
  <c r="J6489" i="1"/>
  <c r="K6489" i="1" s="1"/>
  <c r="J6490" i="1"/>
  <c r="K6490" i="1" s="1"/>
  <c r="J6491" i="1"/>
  <c r="K6491" i="1" s="1"/>
  <c r="J6492" i="1"/>
  <c r="K6492" i="1" s="1"/>
  <c r="J6493" i="1"/>
  <c r="K6493" i="1" s="1"/>
  <c r="J6494" i="1"/>
  <c r="K6494" i="1" s="1"/>
  <c r="J6495" i="1"/>
  <c r="K6495" i="1" s="1"/>
  <c r="J6496" i="1"/>
  <c r="K6496" i="1" s="1"/>
  <c r="J6497" i="1"/>
  <c r="K6497" i="1" s="1"/>
  <c r="J6498" i="1"/>
  <c r="K6498" i="1" s="1"/>
  <c r="J6499" i="1"/>
  <c r="K6499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6565" i="1"/>
  <c r="K6565" i="1" s="1"/>
  <c r="J6566" i="1"/>
  <c r="K6566" i="1" s="1"/>
  <c r="J6567" i="1"/>
  <c r="K6567" i="1" s="1"/>
  <c r="J6568" i="1"/>
  <c r="K6568" i="1" s="1"/>
  <c r="J6569" i="1"/>
  <c r="K6569" i="1" s="1"/>
  <c r="J6570" i="1"/>
  <c r="K6570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6576" i="1"/>
  <c r="K6576" i="1" s="1"/>
  <c r="J6577" i="1"/>
  <c r="K6577" i="1" s="1"/>
  <c r="J6578" i="1"/>
  <c r="K6578" i="1" s="1"/>
  <c r="J6579" i="1"/>
  <c r="K6579" i="1" s="1"/>
  <c r="J6580" i="1"/>
  <c r="K6580" i="1" s="1"/>
  <c r="J6581" i="1"/>
  <c r="K6581" i="1" s="1"/>
  <c r="J6582" i="1"/>
  <c r="K6582" i="1" s="1"/>
  <c r="J6583" i="1"/>
  <c r="K6583" i="1" s="1"/>
  <c r="J6584" i="1"/>
  <c r="K6584" i="1" s="1"/>
  <c r="J6585" i="1"/>
  <c r="K6585" i="1" s="1"/>
  <c r="J6586" i="1"/>
  <c r="K6586" i="1" s="1"/>
  <c r="J6587" i="1"/>
  <c r="K6587" i="1" s="1"/>
  <c r="J6588" i="1"/>
  <c r="K6588" i="1" s="1"/>
  <c r="J6589" i="1"/>
  <c r="K6589" i="1" s="1"/>
  <c r="J6590" i="1"/>
  <c r="K6590" i="1" s="1"/>
  <c r="J6591" i="1"/>
  <c r="K6591" i="1" s="1"/>
  <c r="J6592" i="1"/>
  <c r="K6592" i="1" s="1"/>
  <c r="J6593" i="1"/>
  <c r="K6593" i="1" s="1"/>
  <c r="J6594" i="1"/>
  <c r="K6594" i="1" s="1"/>
  <c r="J6595" i="1"/>
  <c r="K6595" i="1" s="1"/>
  <c r="J6596" i="1"/>
  <c r="K6596" i="1" s="1"/>
  <c r="J6597" i="1"/>
  <c r="K6597" i="1" s="1"/>
  <c r="J6598" i="1"/>
  <c r="K6598" i="1" s="1"/>
  <c r="J6599" i="1"/>
  <c r="K6599" i="1" s="1"/>
  <c r="J6600" i="1"/>
  <c r="K6600" i="1" s="1"/>
  <c r="J6601" i="1"/>
  <c r="K6601" i="1" s="1"/>
  <c r="J6602" i="1"/>
  <c r="K6602" i="1" s="1"/>
  <c r="J6603" i="1"/>
  <c r="K6603" i="1" s="1"/>
  <c r="J6604" i="1"/>
  <c r="K6604" i="1" s="1"/>
  <c r="J6605" i="1"/>
  <c r="K6605" i="1" s="1"/>
  <c r="J6606" i="1"/>
  <c r="K6606" i="1" s="1"/>
  <c r="J6607" i="1"/>
  <c r="K6607" i="1" s="1"/>
  <c r="J6608" i="1"/>
  <c r="K6608" i="1" s="1"/>
  <c r="J6609" i="1"/>
  <c r="K6609" i="1" s="1"/>
  <c r="J6610" i="1"/>
  <c r="K6610" i="1" s="1"/>
  <c r="J6611" i="1"/>
  <c r="K6611" i="1" s="1"/>
  <c r="J6612" i="1"/>
  <c r="K6612" i="1" s="1"/>
  <c r="J6613" i="1"/>
  <c r="K6613" i="1" s="1"/>
  <c r="J6614" i="1"/>
  <c r="K6614" i="1" s="1"/>
  <c r="J6615" i="1"/>
  <c r="K6615" i="1" s="1"/>
  <c r="J6616" i="1"/>
  <c r="K6616" i="1" s="1"/>
  <c r="J6617" i="1"/>
  <c r="K6617" i="1" s="1"/>
  <c r="J6618" i="1"/>
  <c r="K6618" i="1" s="1"/>
  <c r="J6619" i="1"/>
  <c r="K6619" i="1" s="1"/>
  <c r="J6620" i="1"/>
  <c r="K6620" i="1" s="1"/>
  <c r="J6621" i="1"/>
  <c r="K6621" i="1" s="1"/>
  <c r="J6622" i="1"/>
  <c r="K6622" i="1" s="1"/>
  <c r="J6623" i="1"/>
  <c r="K6623" i="1" s="1"/>
  <c r="J6624" i="1"/>
  <c r="K6624" i="1" s="1"/>
  <c r="J6625" i="1"/>
  <c r="K6625" i="1" s="1"/>
  <c r="J6626" i="1"/>
  <c r="K6626" i="1" s="1"/>
  <c r="J6627" i="1"/>
  <c r="K6627" i="1" s="1"/>
  <c r="J6628" i="1"/>
  <c r="K6628" i="1" s="1"/>
  <c r="J6629" i="1"/>
  <c r="K6629" i="1" s="1"/>
  <c r="J6630" i="1"/>
  <c r="K6630" i="1" s="1"/>
  <c r="J6631" i="1"/>
  <c r="K6631" i="1" s="1"/>
  <c r="J6632" i="1"/>
  <c r="K6632" i="1" s="1"/>
  <c r="J6633" i="1"/>
  <c r="K6633" i="1" s="1"/>
  <c r="J6634" i="1"/>
  <c r="K6634" i="1" s="1"/>
  <c r="J6635" i="1"/>
  <c r="K6635" i="1" s="1"/>
  <c r="J6636" i="1"/>
  <c r="K6636" i="1" s="1"/>
  <c r="J6637" i="1"/>
  <c r="K6637" i="1" s="1"/>
  <c r="J6638" i="1"/>
  <c r="K6638" i="1" s="1"/>
  <c r="J6639" i="1"/>
  <c r="K6639" i="1" s="1"/>
  <c r="J6640" i="1"/>
  <c r="K6640" i="1" s="1"/>
  <c r="J6641" i="1"/>
  <c r="K6641" i="1" s="1"/>
  <c r="J6642" i="1"/>
  <c r="K6642" i="1" s="1"/>
  <c r="J6643" i="1"/>
  <c r="K6643" i="1" s="1"/>
  <c r="J6644" i="1"/>
  <c r="K6644" i="1" s="1"/>
  <c r="J6645" i="1"/>
  <c r="K6645" i="1" s="1"/>
  <c r="J6646" i="1"/>
  <c r="K6646" i="1" s="1"/>
  <c r="J6647" i="1"/>
  <c r="K6647" i="1" s="1"/>
  <c r="J6648" i="1"/>
  <c r="K6648" i="1" s="1"/>
  <c r="J6649" i="1"/>
  <c r="K6649" i="1" s="1"/>
  <c r="J6650" i="1"/>
  <c r="K6650" i="1" s="1"/>
  <c r="J6651" i="1"/>
  <c r="K6651" i="1" s="1"/>
  <c r="J6652" i="1"/>
  <c r="K6652" i="1" s="1"/>
  <c r="J6653" i="1"/>
  <c r="K6653" i="1" s="1"/>
  <c r="J6654" i="1"/>
  <c r="K6654" i="1" s="1"/>
  <c r="J6655" i="1"/>
  <c r="K6655" i="1" s="1"/>
  <c r="J6656" i="1"/>
  <c r="K6656" i="1" s="1"/>
  <c r="J6657" i="1"/>
  <c r="K6657" i="1" s="1"/>
  <c r="J6658" i="1"/>
  <c r="K6658" i="1" s="1"/>
  <c r="J6659" i="1"/>
  <c r="K6659" i="1" s="1"/>
  <c r="J6660" i="1"/>
  <c r="K6660" i="1" s="1"/>
  <c r="J6661" i="1"/>
  <c r="K6661" i="1" s="1"/>
  <c r="J6662" i="1"/>
  <c r="K6662" i="1" s="1"/>
  <c r="J6663" i="1"/>
  <c r="K6663" i="1" s="1"/>
  <c r="J6664" i="1"/>
  <c r="K6664" i="1" s="1"/>
  <c r="J6665" i="1"/>
  <c r="K6665" i="1" s="1"/>
  <c r="J6666" i="1"/>
  <c r="K6666" i="1" s="1"/>
  <c r="J6667" i="1"/>
  <c r="K6667" i="1" s="1"/>
  <c r="J6668" i="1"/>
  <c r="K6668" i="1" s="1"/>
  <c r="J6669" i="1"/>
  <c r="K6669" i="1" s="1"/>
  <c r="J6670" i="1"/>
  <c r="K6670" i="1" s="1"/>
  <c r="J6671" i="1"/>
  <c r="K6671" i="1" s="1"/>
  <c r="J6672" i="1"/>
  <c r="K6672" i="1" s="1"/>
  <c r="J6673" i="1"/>
  <c r="K6673" i="1" s="1"/>
  <c r="J6674" i="1"/>
  <c r="K6674" i="1" s="1"/>
  <c r="J6675" i="1"/>
  <c r="K6675" i="1" s="1"/>
  <c r="J6676" i="1"/>
  <c r="K6676" i="1" s="1"/>
  <c r="J6677" i="1"/>
  <c r="K6677" i="1" s="1"/>
  <c r="J6678" i="1"/>
  <c r="K6678" i="1" s="1"/>
  <c r="J6679" i="1"/>
  <c r="K6679" i="1" s="1"/>
  <c r="J6680" i="1"/>
  <c r="K6680" i="1" s="1"/>
  <c r="J6681" i="1"/>
  <c r="K6681" i="1" s="1"/>
  <c r="J6682" i="1"/>
  <c r="K6682" i="1" s="1"/>
  <c r="J6683" i="1"/>
  <c r="K6683" i="1" s="1"/>
  <c r="J6684" i="1"/>
  <c r="K6684" i="1" s="1"/>
  <c r="J6685" i="1"/>
  <c r="K6685" i="1" s="1"/>
  <c r="J6686" i="1"/>
  <c r="K6686" i="1" s="1"/>
  <c r="J6687" i="1"/>
  <c r="K6687" i="1" s="1"/>
  <c r="J6688" i="1"/>
  <c r="K6688" i="1" s="1"/>
  <c r="J6689" i="1"/>
  <c r="K6689" i="1" s="1"/>
  <c r="J6690" i="1"/>
  <c r="K6690" i="1" s="1"/>
  <c r="J6691" i="1"/>
  <c r="K6691" i="1" s="1"/>
  <c r="J6692" i="1"/>
  <c r="K6692" i="1" s="1"/>
  <c r="J6693" i="1"/>
  <c r="K6693" i="1" s="1"/>
  <c r="J6694" i="1"/>
  <c r="K6694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6705" i="1"/>
  <c r="K6705" i="1" s="1"/>
  <c r="J6706" i="1"/>
  <c r="K6706" i="1" s="1"/>
  <c r="J6707" i="1"/>
  <c r="K6707" i="1" s="1"/>
  <c r="J6708" i="1"/>
  <c r="K6708" i="1" s="1"/>
  <c r="J6709" i="1"/>
  <c r="K6709" i="1" s="1"/>
  <c r="J6710" i="1"/>
  <c r="K6710" i="1" s="1"/>
  <c r="J6711" i="1"/>
  <c r="K6711" i="1" s="1"/>
  <c r="J6712" i="1"/>
  <c r="K6712" i="1" s="1"/>
  <c r="J6713" i="1"/>
  <c r="K6713" i="1" s="1"/>
  <c r="J6714" i="1"/>
  <c r="K6714" i="1" s="1"/>
  <c r="J6715" i="1"/>
  <c r="K6715" i="1" s="1"/>
  <c r="J6716" i="1"/>
  <c r="K6716" i="1" s="1"/>
  <c r="J6717" i="1"/>
  <c r="K6717" i="1" s="1"/>
  <c r="J6718" i="1"/>
  <c r="K6718" i="1" s="1"/>
  <c r="J6719" i="1"/>
  <c r="K6719" i="1" s="1"/>
  <c r="J6720" i="1"/>
  <c r="K6720" i="1" s="1"/>
  <c r="J6721" i="1"/>
  <c r="K6721" i="1" s="1"/>
  <c r="J6722" i="1"/>
  <c r="K6722" i="1" s="1"/>
  <c r="J6723" i="1"/>
  <c r="K6723" i="1" s="1"/>
  <c r="J6724" i="1"/>
  <c r="K6724" i="1" s="1"/>
  <c r="J6725" i="1"/>
  <c r="K6725" i="1" s="1"/>
  <c r="J6726" i="1"/>
  <c r="K6726" i="1" s="1"/>
  <c r="J6727" i="1"/>
  <c r="K6727" i="1" s="1"/>
  <c r="J6728" i="1"/>
  <c r="K6728" i="1" s="1"/>
  <c r="J6729" i="1"/>
  <c r="K6729" i="1" s="1"/>
  <c r="J6730" i="1"/>
  <c r="K6730" i="1" s="1"/>
  <c r="J6731" i="1"/>
  <c r="K6731" i="1" s="1"/>
  <c r="J6732" i="1"/>
  <c r="K6732" i="1" s="1"/>
  <c r="J6733" i="1"/>
  <c r="K6733" i="1" s="1"/>
  <c r="J6734" i="1"/>
  <c r="K6734" i="1" s="1"/>
  <c r="J6735" i="1"/>
  <c r="K6735" i="1" s="1"/>
  <c r="J6736" i="1"/>
  <c r="K6736" i="1" s="1"/>
  <c r="J6737" i="1"/>
  <c r="K6737" i="1" s="1"/>
  <c r="J6738" i="1"/>
  <c r="K6738" i="1" s="1"/>
  <c r="J6739" i="1"/>
  <c r="K6739" i="1" s="1"/>
  <c r="J6740" i="1"/>
  <c r="K6740" i="1" s="1"/>
  <c r="J6741" i="1"/>
  <c r="K6741" i="1" s="1"/>
  <c r="J6742" i="1"/>
  <c r="K6742" i="1" s="1"/>
  <c r="J6743" i="1"/>
  <c r="K6743" i="1" s="1"/>
  <c r="J6744" i="1"/>
  <c r="K6744" i="1" s="1"/>
  <c r="J6745" i="1"/>
  <c r="K6745" i="1" s="1"/>
  <c r="J6746" i="1"/>
  <c r="K6746" i="1" s="1"/>
  <c r="J6747" i="1"/>
  <c r="K6747" i="1" s="1"/>
  <c r="J6748" i="1"/>
  <c r="K6748" i="1" s="1"/>
  <c r="J6749" i="1"/>
  <c r="K6749" i="1" s="1"/>
  <c r="J6750" i="1"/>
  <c r="K6750" i="1" s="1"/>
  <c r="J6751" i="1"/>
  <c r="K6751" i="1" s="1"/>
  <c r="J6752" i="1"/>
  <c r="K6752" i="1" s="1"/>
  <c r="J6753" i="1"/>
  <c r="K6753" i="1" s="1"/>
  <c r="J6754" i="1"/>
  <c r="K6754" i="1" s="1"/>
  <c r="J6755" i="1"/>
  <c r="K6755" i="1" s="1"/>
  <c r="J6756" i="1"/>
  <c r="K6756" i="1" s="1"/>
  <c r="J6757" i="1"/>
  <c r="K6757" i="1" s="1"/>
  <c r="J6758" i="1"/>
  <c r="K6758" i="1" s="1"/>
  <c r="J6759" i="1"/>
  <c r="K6759" i="1" s="1"/>
  <c r="J6760" i="1"/>
  <c r="K6760" i="1" s="1"/>
  <c r="J6761" i="1"/>
  <c r="K6761" i="1" s="1"/>
  <c r="J6762" i="1"/>
  <c r="K6762" i="1" s="1"/>
  <c r="J6763" i="1"/>
  <c r="K6763" i="1" s="1"/>
  <c r="J6764" i="1"/>
  <c r="K6764" i="1" s="1"/>
  <c r="J6765" i="1"/>
  <c r="K6765" i="1" s="1"/>
  <c r="J6766" i="1"/>
  <c r="K6766" i="1" s="1"/>
  <c r="J6767" i="1"/>
  <c r="K6767" i="1" s="1"/>
  <c r="J6768" i="1"/>
  <c r="K6768" i="1" s="1"/>
  <c r="J6769" i="1"/>
  <c r="K6769" i="1" s="1"/>
  <c r="J6770" i="1"/>
  <c r="K6770" i="1" s="1"/>
  <c r="J6771" i="1"/>
  <c r="K6771" i="1" s="1"/>
  <c r="J6772" i="1"/>
  <c r="K6772" i="1" s="1"/>
  <c r="J6773" i="1"/>
  <c r="K6773" i="1" s="1"/>
  <c r="J6774" i="1"/>
  <c r="K6774" i="1" s="1"/>
  <c r="J6775" i="1"/>
  <c r="K6775" i="1" s="1"/>
  <c r="J6776" i="1"/>
  <c r="K6776" i="1" s="1"/>
  <c r="J6777" i="1"/>
  <c r="K6777" i="1" s="1"/>
  <c r="J6778" i="1"/>
  <c r="K6778" i="1" s="1"/>
  <c r="J6779" i="1"/>
  <c r="K6779" i="1" s="1"/>
  <c r="J6780" i="1"/>
  <c r="K6780" i="1" s="1"/>
  <c r="J6781" i="1"/>
  <c r="K6781" i="1" s="1"/>
  <c r="J6782" i="1"/>
  <c r="K6782" i="1" s="1"/>
  <c r="J6783" i="1"/>
  <c r="K6783" i="1" s="1"/>
  <c r="J6784" i="1"/>
  <c r="K6784" i="1" s="1"/>
  <c r="J6785" i="1"/>
  <c r="K6785" i="1" s="1"/>
  <c r="J6786" i="1"/>
  <c r="K6786" i="1" s="1"/>
  <c r="J6787" i="1"/>
  <c r="K6787" i="1" s="1"/>
  <c r="J6788" i="1"/>
  <c r="K6788" i="1" s="1"/>
  <c r="J6789" i="1"/>
  <c r="K6789" i="1" s="1"/>
  <c r="J6790" i="1"/>
  <c r="K6790" i="1" s="1"/>
  <c r="J6791" i="1"/>
  <c r="K6791" i="1" s="1"/>
  <c r="J6792" i="1"/>
  <c r="K6792" i="1" s="1"/>
  <c r="J6793" i="1"/>
  <c r="K6793" i="1" s="1"/>
  <c r="J6794" i="1"/>
  <c r="K6794" i="1" s="1"/>
  <c r="J6795" i="1"/>
  <c r="K6795" i="1" s="1"/>
  <c r="J6796" i="1"/>
  <c r="K6796" i="1" s="1"/>
  <c r="J6797" i="1"/>
  <c r="K6797" i="1" s="1"/>
  <c r="J6798" i="1"/>
  <c r="K6798" i="1" s="1"/>
  <c r="J6799" i="1"/>
  <c r="K6799" i="1" s="1"/>
  <c r="J6800" i="1"/>
  <c r="K6800" i="1" s="1"/>
  <c r="J6801" i="1"/>
  <c r="K6801" i="1" s="1"/>
  <c r="J6802" i="1"/>
  <c r="K6802" i="1" s="1"/>
  <c r="J6803" i="1"/>
  <c r="K6803" i="1" s="1"/>
  <c r="J6804" i="1"/>
  <c r="K6804" i="1" s="1"/>
  <c r="J6805" i="1"/>
  <c r="K6805" i="1" s="1"/>
  <c r="J6806" i="1"/>
  <c r="K6806" i="1" s="1"/>
  <c r="J6807" i="1"/>
  <c r="K6807" i="1" s="1"/>
  <c r="J6808" i="1"/>
  <c r="K6808" i="1" s="1"/>
  <c r="J6809" i="1"/>
  <c r="K6809" i="1" s="1"/>
  <c r="J6810" i="1"/>
  <c r="K6810" i="1" s="1"/>
  <c r="J6811" i="1"/>
  <c r="K6811" i="1" s="1"/>
  <c r="J6812" i="1"/>
  <c r="K6812" i="1" s="1"/>
  <c r="J6813" i="1"/>
  <c r="K6813" i="1" s="1"/>
  <c r="J6814" i="1"/>
  <c r="K6814" i="1" s="1"/>
  <c r="J6815" i="1"/>
  <c r="K6815" i="1" s="1"/>
  <c r="J6816" i="1"/>
  <c r="K6816" i="1" s="1"/>
  <c r="J6817" i="1"/>
  <c r="K6817" i="1" s="1"/>
  <c r="J6818" i="1"/>
  <c r="K6818" i="1" s="1"/>
  <c r="J6819" i="1"/>
  <c r="K6819" i="1" s="1"/>
  <c r="J6820" i="1"/>
  <c r="K6820" i="1" s="1"/>
  <c r="J6821" i="1"/>
  <c r="K6821" i="1" s="1"/>
  <c r="J6822" i="1"/>
  <c r="K6822" i="1" s="1"/>
  <c r="J6823" i="1"/>
  <c r="K6823" i="1" s="1"/>
  <c r="J6824" i="1"/>
  <c r="K6824" i="1" s="1"/>
  <c r="J6825" i="1"/>
  <c r="K6825" i="1" s="1"/>
  <c r="J6826" i="1"/>
  <c r="K6826" i="1" s="1"/>
  <c r="J6827" i="1"/>
  <c r="K6827" i="1" s="1"/>
  <c r="J6828" i="1"/>
  <c r="K6828" i="1" s="1"/>
  <c r="J6829" i="1"/>
  <c r="K6829" i="1" s="1"/>
  <c r="J6830" i="1"/>
  <c r="K6830" i="1" s="1"/>
  <c r="J6831" i="1"/>
  <c r="K6831" i="1" s="1"/>
  <c r="J6832" i="1"/>
  <c r="K6832" i="1" s="1"/>
  <c r="J6833" i="1"/>
  <c r="K6833" i="1" s="1"/>
  <c r="J6834" i="1"/>
  <c r="K6834" i="1" s="1"/>
  <c r="J6835" i="1"/>
  <c r="K6835" i="1" s="1"/>
  <c r="J6836" i="1"/>
  <c r="K6836" i="1" s="1"/>
  <c r="J6837" i="1"/>
  <c r="K6837" i="1" s="1"/>
  <c r="J6838" i="1"/>
  <c r="K6838" i="1" s="1"/>
  <c r="J6839" i="1"/>
  <c r="K6839" i="1" s="1"/>
  <c r="J6840" i="1"/>
  <c r="K6840" i="1" s="1"/>
  <c r="J6841" i="1"/>
  <c r="K6841" i="1" s="1"/>
  <c r="J6842" i="1"/>
  <c r="K6842" i="1" s="1"/>
  <c r="J6843" i="1"/>
  <c r="K6843" i="1" s="1"/>
  <c r="J6844" i="1"/>
  <c r="K6844" i="1" s="1"/>
  <c r="J6845" i="1"/>
  <c r="K6845" i="1" s="1"/>
  <c r="J6846" i="1"/>
  <c r="K6846" i="1" s="1"/>
  <c r="J6847" i="1"/>
  <c r="K6847" i="1" s="1"/>
  <c r="J6848" i="1"/>
  <c r="K6848" i="1" s="1"/>
  <c r="J6849" i="1"/>
  <c r="K6849" i="1" s="1"/>
  <c r="J6850" i="1"/>
  <c r="K6850" i="1" s="1"/>
  <c r="J6851" i="1"/>
  <c r="K6851" i="1" s="1"/>
  <c r="J6852" i="1"/>
  <c r="K6852" i="1" s="1"/>
  <c r="J6853" i="1"/>
  <c r="K6853" i="1" s="1"/>
  <c r="J6854" i="1"/>
  <c r="K6854" i="1" s="1"/>
  <c r="J6855" i="1"/>
  <c r="K6855" i="1" s="1"/>
  <c r="J6856" i="1"/>
  <c r="K6856" i="1" s="1"/>
  <c r="J6857" i="1"/>
  <c r="K6857" i="1" s="1"/>
  <c r="J6858" i="1"/>
  <c r="K6858" i="1" s="1"/>
  <c r="J6859" i="1"/>
  <c r="K6859" i="1" s="1"/>
  <c r="J6860" i="1"/>
  <c r="K6860" i="1" s="1"/>
  <c r="J6861" i="1"/>
  <c r="K6861" i="1" s="1"/>
  <c r="J6862" i="1"/>
  <c r="K6862" i="1" s="1"/>
  <c r="J6863" i="1"/>
  <c r="K6863" i="1" s="1"/>
  <c r="J6864" i="1"/>
  <c r="K6864" i="1" s="1"/>
  <c r="J6865" i="1"/>
  <c r="K6865" i="1" s="1"/>
  <c r="J6866" i="1"/>
  <c r="K6866" i="1" s="1"/>
  <c r="J6867" i="1"/>
  <c r="K6867" i="1" s="1"/>
  <c r="J6868" i="1"/>
  <c r="K6868" i="1" s="1"/>
  <c r="J6869" i="1"/>
  <c r="K6869" i="1" s="1"/>
  <c r="J6870" i="1"/>
  <c r="K6870" i="1" s="1"/>
  <c r="J6871" i="1"/>
  <c r="K6871" i="1" s="1"/>
  <c r="J6872" i="1"/>
  <c r="K6872" i="1" s="1"/>
  <c r="J6873" i="1"/>
  <c r="K6873" i="1" s="1"/>
  <c r="J6874" i="1"/>
  <c r="K6874" i="1" s="1"/>
  <c r="J6875" i="1"/>
  <c r="K6875" i="1" s="1"/>
  <c r="J6876" i="1"/>
  <c r="K6876" i="1" s="1"/>
  <c r="J6877" i="1"/>
  <c r="K6877" i="1" s="1"/>
  <c r="J6878" i="1"/>
  <c r="K6878" i="1" s="1"/>
  <c r="J6879" i="1"/>
  <c r="K6879" i="1" s="1"/>
  <c r="J6880" i="1"/>
  <c r="K6880" i="1" s="1"/>
  <c r="J6881" i="1"/>
  <c r="K6881" i="1" s="1"/>
  <c r="J6882" i="1"/>
  <c r="K6882" i="1" s="1"/>
  <c r="J6883" i="1"/>
  <c r="K6883" i="1" s="1"/>
  <c r="J6884" i="1"/>
  <c r="K6884" i="1" s="1"/>
  <c r="J6885" i="1"/>
  <c r="K6885" i="1" s="1"/>
  <c r="J6886" i="1"/>
  <c r="K6886" i="1" s="1"/>
  <c r="J6887" i="1"/>
  <c r="K6887" i="1" s="1"/>
  <c r="J6888" i="1"/>
  <c r="K6888" i="1" s="1"/>
  <c r="J6889" i="1"/>
  <c r="K6889" i="1" s="1"/>
  <c r="J6890" i="1"/>
  <c r="K6890" i="1" s="1"/>
  <c r="J6891" i="1"/>
  <c r="K6891" i="1" s="1"/>
  <c r="J6892" i="1"/>
  <c r="K6892" i="1" s="1"/>
  <c r="J6893" i="1"/>
  <c r="K6893" i="1" s="1"/>
  <c r="J6894" i="1"/>
  <c r="K6894" i="1" s="1"/>
  <c r="J6895" i="1"/>
  <c r="K6895" i="1" s="1"/>
  <c r="J6896" i="1"/>
  <c r="K6896" i="1" s="1"/>
  <c r="J6897" i="1"/>
  <c r="K6897" i="1" s="1"/>
  <c r="J6898" i="1"/>
  <c r="K6898" i="1" s="1"/>
  <c r="J6899" i="1"/>
  <c r="K6899" i="1" s="1"/>
  <c r="J6900" i="1"/>
  <c r="K6900" i="1" s="1"/>
  <c r="J6901" i="1"/>
  <c r="K6901" i="1" s="1"/>
  <c r="J6902" i="1"/>
  <c r="K6902" i="1" s="1"/>
  <c r="J6903" i="1"/>
  <c r="K6903" i="1" s="1"/>
  <c r="J6904" i="1"/>
  <c r="K6904" i="1" s="1"/>
  <c r="J6905" i="1"/>
  <c r="K6905" i="1" s="1"/>
  <c r="J6906" i="1"/>
  <c r="K6906" i="1" s="1"/>
  <c r="J6907" i="1"/>
  <c r="K6907" i="1" s="1"/>
  <c r="J6908" i="1"/>
  <c r="K6908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6916" i="1"/>
  <c r="K6916" i="1" s="1"/>
  <c r="J6917" i="1"/>
  <c r="K6917" i="1" s="1"/>
  <c r="J6918" i="1"/>
  <c r="K6918" i="1" s="1"/>
  <c r="J6919" i="1"/>
  <c r="K6919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6930" i="1"/>
  <c r="K6930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6952" i="1"/>
  <c r="K6952" i="1" s="1"/>
  <c r="J6953" i="1"/>
  <c r="K6953" i="1" s="1"/>
  <c r="J6954" i="1"/>
  <c r="K6954" i="1" s="1"/>
  <c r="J6955" i="1"/>
  <c r="K6955" i="1" s="1"/>
  <c r="J6956" i="1"/>
  <c r="K6956" i="1" s="1"/>
  <c r="J6957" i="1"/>
  <c r="K6957" i="1" s="1"/>
  <c r="J6958" i="1"/>
  <c r="K695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7022" i="1"/>
  <c r="K7022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032" i="1"/>
  <c r="K7032" i="1" s="1"/>
  <c r="J7033" i="1"/>
  <c r="K7033" i="1" s="1"/>
  <c r="J7034" i="1"/>
  <c r="K7034" i="1" s="1"/>
  <c r="J7035" i="1"/>
  <c r="K7035" i="1" s="1"/>
  <c r="J7036" i="1"/>
  <c r="K7036" i="1" s="1"/>
  <c r="J7037" i="1"/>
  <c r="K7037" i="1" s="1"/>
  <c r="J7038" i="1"/>
  <c r="K7038" i="1" s="1"/>
  <c r="J7039" i="1"/>
  <c r="K7039" i="1" s="1"/>
  <c r="J7040" i="1"/>
  <c r="K7040" i="1" s="1"/>
  <c r="J7041" i="1"/>
  <c r="K7041" i="1" s="1"/>
  <c r="J7042" i="1"/>
  <c r="K704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070" i="1"/>
  <c r="K7070" i="1" s="1"/>
  <c r="J7071" i="1"/>
  <c r="K7071" i="1" s="1"/>
  <c r="J7072" i="1"/>
  <c r="K7072" i="1" s="1"/>
  <c r="J7073" i="1"/>
  <c r="K7073" i="1" s="1"/>
  <c r="J7074" i="1"/>
  <c r="K7074" i="1" s="1"/>
  <c r="J7075" i="1"/>
  <c r="K7075" i="1" s="1"/>
  <c r="J7076" i="1"/>
  <c r="K7076" i="1" s="1"/>
  <c r="J7077" i="1"/>
  <c r="K7077" i="1" s="1"/>
  <c r="J7078" i="1"/>
  <c r="K7078" i="1" s="1"/>
  <c r="J7079" i="1"/>
  <c r="K7079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7091" i="1"/>
  <c r="K7091" i="1" s="1"/>
  <c r="J7092" i="1"/>
  <c r="K7092" i="1" s="1"/>
  <c r="J7093" i="1"/>
  <c r="K7093" i="1" s="1"/>
  <c r="J7094" i="1"/>
  <c r="K7094" i="1" s="1"/>
  <c r="J7095" i="1"/>
  <c r="K7095" i="1" s="1"/>
  <c r="J7096" i="1"/>
  <c r="K7096" i="1" s="1"/>
  <c r="J7097" i="1"/>
  <c r="K7097" i="1" s="1"/>
  <c r="J7098" i="1"/>
  <c r="K7098" i="1" s="1"/>
  <c r="J7099" i="1"/>
  <c r="K7099" i="1" s="1"/>
  <c r="J7100" i="1"/>
  <c r="K7100" i="1" s="1"/>
  <c r="J7101" i="1"/>
  <c r="K7101" i="1" s="1"/>
  <c r="J7102" i="1"/>
  <c r="K7102" i="1" s="1"/>
  <c r="J7103" i="1"/>
  <c r="K7103" i="1" s="1"/>
  <c r="J7104" i="1"/>
  <c r="K7104" i="1" s="1"/>
  <c r="J7105" i="1"/>
  <c r="K7105" i="1" s="1"/>
  <c r="J7106" i="1"/>
  <c r="K7106" i="1" s="1"/>
  <c r="J7107" i="1"/>
  <c r="K7107" i="1" s="1"/>
  <c r="J7108" i="1"/>
  <c r="K7108" i="1" s="1"/>
  <c r="J7109" i="1"/>
  <c r="K7109" i="1" s="1"/>
  <c r="J7110" i="1"/>
  <c r="K7110" i="1" s="1"/>
  <c r="J7111" i="1"/>
  <c r="K7111" i="1" s="1"/>
  <c r="J7112" i="1"/>
  <c r="K7112" i="1" s="1"/>
  <c r="J7113" i="1"/>
  <c r="K7113" i="1" s="1"/>
  <c r="J7114" i="1"/>
  <c r="K7114" i="1" s="1"/>
  <c r="J7115" i="1"/>
  <c r="K7115" i="1" s="1"/>
  <c r="J7116" i="1"/>
  <c r="K7116" i="1" s="1"/>
  <c r="J7117" i="1"/>
  <c r="K7117" i="1" s="1"/>
  <c r="J7118" i="1"/>
  <c r="K7118" i="1" s="1"/>
  <c r="J7119" i="1"/>
  <c r="K7119" i="1" s="1"/>
  <c r="J7120" i="1"/>
  <c r="K7120" i="1" s="1"/>
  <c r="J7121" i="1"/>
  <c r="K7121" i="1" s="1"/>
  <c r="J7122" i="1"/>
  <c r="K7122" i="1" s="1"/>
  <c r="J7123" i="1"/>
  <c r="K7123" i="1" s="1"/>
  <c r="J7124" i="1"/>
  <c r="K7124" i="1" s="1"/>
  <c r="J7125" i="1"/>
  <c r="K7125" i="1" s="1"/>
  <c r="J7126" i="1"/>
  <c r="K7126" i="1" s="1"/>
  <c r="J7127" i="1"/>
  <c r="K7127" i="1" s="1"/>
  <c r="J7128" i="1"/>
  <c r="K7128" i="1" s="1"/>
  <c r="J7129" i="1"/>
  <c r="K7129" i="1" s="1"/>
  <c r="J7130" i="1"/>
  <c r="K7130" i="1" s="1"/>
  <c r="J7131" i="1"/>
  <c r="K7131" i="1" s="1"/>
  <c r="J7132" i="1"/>
  <c r="K7132" i="1" s="1"/>
  <c r="J7133" i="1"/>
  <c r="K7133" i="1" s="1"/>
  <c r="J7134" i="1"/>
  <c r="K7134" i="1" s="1"/>
  <c r="J7135" i="1"/>
  <c r="K7135" i="1" s="1"/>
  <c r="J7136" i="1"/>
  <c r="K7136" i="1" s="1"/>
  <c r="J7137" i="1"/>
  <c r="K7137" i="1" s="1"/>
  <c r="J7138" i="1"/>
  <c r="K7138" i="1" s="1"/>
  <c r="J7139" i="1"/>
  <c r="K7139" i="1" s="1"/>
  <c r="J7140" i="1"/>
  <c r="K7140" i="1" s="1"/>
  <c r="J7141" i="1"/>
  <c r="K7141" i="1" s="1"/>
  <c r="J7142" i="1"/>
  <c r="K7142" i="1" s="1"/>
  <c r="J7143" i="1"/>
  <c r="K7143" i="1" s="1"/>
  <c r="J7144" i="1"/>
  <c r="K7144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53" i="1"/>
  <c r="K7153" i="1" s="1"/>
  <c r="J7154" i="1"/>
  <c r="K7154" i="1" s="1"/>
  <c r="J7155" i="1"/>
  <c r="K7155" i="1" s="1"/>
  <c r="J7156" i="1"/>
  <c r="K7156" i="1" s="1"/>
  <c r="J7157" i="1"/>
  <c r="K7157" i="1" s="1"/>
  <c r="J7158" i="1"/>
  <c r="K7158" i="1" s="1"/>
  <c r="J7159" i="1"/>
  <c r="K7159" i="1" s="1"/>
  <c r="J7160" i="1"/>
  <c r="K7160" i="1" s="1"/>
  <c r="J7161" i="1"/>
  <c r="K7161" i="1" s="1"/>
  <c r="J7162" i="1"/>
  <c r="K7162" i="1" s="1"/>
  <c r="J7163" i="1"/>
  <c r="K7163" i="1" s="1"/>
  <c r="J7164" i="1"/>
  <c r="K7164" i="1" s="1"/>
  <c r="J7165" i="1"/>
  <c r="K7165" i="1" s="1"/>
  <c r="J7166" i="1"/>
  <c r="K7166" i="1" s="1"/>
  <c r="J7167" i="1"/>
  <c r="K7167" i="1" s="1"/>
  <c r="J7168" i="1"/>
  <c r="K7168" i="1" s="1"/>
  <c r="J7169" i="1"/>
  <c r="K7169" i="1" s="1"/>
  <c r="J7170" i="1"/>
  <c r="K7170" i="1" s="1"/>
  <c r="J7171" i="1"/>
  <c r="K7171" i="1" s="1"/>
  <c r="J7172" i="1"/>
  <c r="K7172" i="1" s="1"/>
  <c r="J7173" i="1"/>
  <c r="K7173" i="1" s="1"/>
  <c r="J7174" i="1"/>
  <c r="K7174" i="1" s="1"/>
  <c r="J7175" i="1"/>
  <c r="K7175" i="1" s="1"/>
  <c r="J7176" i="1"/>
  <c r="K7176" i="1" s="1"/>
  <c r="J7177" i="1"/>
  <c r="K7177" i="1" s="1"/>
  <c r="J7178" i="1"/>
  <c r="K7178" i="1" s="1"/>
  <c r="J7179" i="1"/>
  <c r="K7179" i="1" s="1"/>
  <c r="J7180" i="1"/>
  <c r="K7180" i="1" s="1"/>
  <c r="J7181" i="1"/>
  <c r="K7181" i="1" s="1"/>
  <c r="J7182" i="1"/>
  <c r="K7182" i="1" s="1"/>
  <c r="J7183" i="1"/>
  <c r="K7183" i="1" s="1"/>
  <c r="J7184" i="1"/>
  <c r="K7184" i="1" s="1"/>
  <c r="J7185" i="1"/>
  <c r="K7185" i="1" s="1"/>
  <c r="J7186" i="1"/>
  <c r="K7186" i="1" s="1"/>
  <c r="J7187" i="1"/>
  <c r="K7187" i="1" s="1"/>
  <c r="J7188" i="1"/>
  <c r="K7188" i="1" s="1"/>
  <c r="J7189" i="1"/>
  <c r="K7189" i="1" s="1"/>
  <c r="J7190" i="1"/>
  <c r="K7190" i="1" s="1"/>
  <c r="J7191" i="1"/>
  <c r="K7191" i="1" s="1"/>
  <c r="J7192" i="1"/>
  <c r="K7192" i="1" s="1"/>
  <c r="J7193" i="1"/>
  <c r="K7193" i="1" s="1"/>
  <c r="J7194" i="1"/>
  <c r="K7194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7228" i="1"/>
  <c r="K7228" i="1" s="1"/>
  <c r="J7229" i="1"/>
  <c r="K7229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237" i="1"/>
  <c r="K7237" i="1" s="1"/>
  <c r="J7238" i="1"/>
  <c r="K7238" i="1" s="1"/>
  <c r="J7239" i="1"/>
  <c r="K7239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7274" i="1"/>
  <c r="K7274" i="1" s="1"/>
  <c r="J7275" i="1"/>
  <c r="K7275" i="1" s="1"/>
  <c r="J7276" i="1"/>
  <c r="K7276" i="1" s="1"/>
  <c r="J7277" i="1"/>
  <c r="K7277" i="1" s="1"/>
  <c r="J7278" i="1"/>
  <c r="K7278" i="1" s="1"/>
  <c r="J7279" i="1"/>
  <c r="K727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312" i="1"/>
  <c r="K7312" i="1" s="1"/>
  <c r="J7313" i="1"/>
  <c r="K7313" i="1" s="1"/>
  <c r="J7314" i="1"/>
  <c r="K7314" i="1" s="1"/>
  <c r="J7315" i="1"/>
  <c r="K7315" i="1" s="1"/>
  <c r="J7316" i="1"/>
  <c r="K7316" i="1" s="1"/>
  <c r="J7317" i="1"/>
  <c r="K7317" i="1" s="1"/>
  <c r="J7318" i="1"/>
  <c r="K7318" i="1" s="1"/>
  <c r="J7319" i="1"/>
  <c r="K7319" i="1" s="1"/>
  <c r="J7320" i="1"/>
  <c r="K7320" i="1" s="1"/>
  <c r="J7321" i="1"/>
  <c r="K7321" i="1" s="1"/>
  <c r="J7322" i="1"/>
  <c r="K7322" i="1" s="1"/>
  <c r="J7323" i="1"/>
  <c r="K7323" i="1" s="1"/>
  <c r="J7324" i="1"/>
  <c r="K7324" i="1" s="1"/>
  <c r="J7325" i="1"/>
  <c r="K7325" i="1" s="1"/>
  <c r="J7326" i="1"/>
  <c r="K7326" i="1" s="1"/>
  <c r="J7327" i="1"/>
  <c r="K7327" i="1" s="1"/>
  <c r="J7328" i="1"/>
  <c r="K7328" i="1" s="1"/>
  <c r="J7329" i="1"/>
  <c r="K7329" i="1" s="1"/>
  <c r="J7330" i="1"/>
  <c r="K7330" i="1" s="1"/>
  <c r="J7331" i="1"/>
  <c r="K7331" i="1" s="1"/>
  <c r="J7332" i="1"/>
  <c r="K7332" i="1" s="1"/>
  <c r="J7333" i="1"/>
  <c r="K7333" i="1" s="1"/>
  <c r="J7334" i="1"/>
  <c r="K7334" i="1" s="1"/>
  <c r="J7335" i="1"/>
  <c r="K7335" i="1" s="1"/>
  <c r="J7336" i="1"/>
  <c r="K7336" i="1" s="1"/>
  <c r="J7337" i="1"/>
  <c r="K7337" i="1" s="1"/>
  <c r="J7338" i="1"/>
  <c r="K7338" i="1" s="1"/>
  <c r="J7339" i="1"/>
  <c r="K7339" i="1" s="1"/>
  <c r="J7340" i="1"/>
  <c r="K7340" i="1" s="1"/>
  <c r="J7341" i="1"/>
  <c r="K7341" i="1" s="1"/>
  <c r="J7342" i="1"/>
  <c r="K7342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7386" i="1"/>
  <c r="K7386" i="1" s="1"/>
  <c r="J7387" i="1"/>
  <c r="K73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7401" i="1"/>
  <c r="K7401" i="1" s="1"/>
  <c r="J7402" i="1"/>
  <c r="K7402" i="1" s="1"/>
  <c r="J7403" i="1"/>
  <c r="K7403" i="1" s="1"/>
  <c r="J7404" i="1"/>
  <c r="K7404" i="1" s="1"/>
  <c r="J7405" i="1"/>
  <c r="K7405" i="1" s="1"/>
  <c r="J7406" i="1"/>
  <c r="K7406" i="1" s="1"/>
  <c r="J7407" i="1"/>
  <c r="K7407" i="1" s="1"/>
  <c r="J7408" i="1"/>
  <c r="K7408" i="1" s="1"/>
  <c r="J7409" i="1"/>
  <c r="K7409" i="1" s="1"/>
  <c r="J7410" i="1"/>
  <c r="K7410" i="1" s="1"/>
  <c r="J7411" i="1"/>
  <c r="K7411" i="1" s="1"/>
  <c r="J7412" i="1"/>
  <c r="K7412" i="1" s="1"/>
  <c r="J7413" i="1"/>
  <c r="K7413" i="1" s="1"/>
  <c r="J7414" i="1"/>
  <c r="K7414" i="1" s="1"/>
  <c r="J7415" i="1"/>
  <c r="K7415" i="1" s="1"/>
  <c r="J7416" i="1"/>
  <c r="K7416" i="1" s="1"/>
  <c r="J7417" i="1"/>
  <c r="K7417" i="1" s="1"/>
  <c r="J7418" i="1"/>
  <c r="K7418" i="1" s="1"/>
  <c r="J7419" i="1"/>
  <c r="K7419" i="1" s="1"/>
  <c r="J7420" i="1"/>
  <c r="K7420" i="1" s="1"/>
  <c r="J7421" i="1"/>
  <c r="K7421" i="1" s="1"/>
  <c r="J7422" i="1"/>
  <c r="K7422" i="1" s="1"/>
  <c r="J7423" i="1"/>
  <c r="K7423" i="1" s="1"/>
  <c r="J7424" i="1"/>
  <c r="K7424" i="1" s="1"/>
  <c r="J7425" i="1"/>
  <c r="K7425" i="1" s="1"/>
  <c r="J7426" i="1"/>
  <c r="K7426" i="1" s="1"/>
  <c r="J7427" i="1"/>
  <c r="K7427" i="1" s="1"/>
  <c r="J7428" i="1"/>
  <c r="K7428" i="1" s="1"/>
  <c r="J7429" i="1"/>
  <c r="K7429" i="1" s="1"/>
  <c r="J7430" i="1"/>
  <c r="K7430" i="1" s="1"/>
  <c r="J7431" i="1"/>
  <c r="K7431" i="1" s="1"/>
  <c r="J7432" i="1"/>
  <c r="K7432" i="1" s="1"/>
  <c r="J7433" i="1"/>
  <c r="K7433" i="1" s="1"/>
  <c r="J7434" i="1"/>
  <c r="K7434" i="1" s="1"/>
  <c r="J7435" i="1"/>
  <c r="K7435" i="1" s="1"/>
  <c r="J7436" i="1"/>
  <c r="K7436" i="1" s="1"/>
  <c r="J7437" i="1"/>
  <c r="K7437" i="1" s="1"/>
  <c r="J7438" i="1"/>
  <c r="K7438" i="1" s="1"/>
  <c r="J7439" i="1"/>
  <c r="K7439" i="1" s="1"/>
  <c r="J7440" i="1"/>
  <c r="K7440" i="1" s="1"/>
  <c r="J7441" i="1"/>
  <c r="K7441" i="1" s="1"/>
  <c r="J7442" i="1"/>
  <c r="K7442" i="1" s="1"/>
  <c r="J7443" i="1"/>
  <c r="K7443" i="1" s="1"/>
  <c r="J7444" i="1"/>
  <c r="K7444" i="1" s="1"/>
  <c r="J7445" i="1"/>
  <c r="K7445" i="1" s="1"/>
  <c r="J7446" i="1"/>
  <c r="K7446" i="1" s="1"/>
  <c r="J7447" i="1"/>
  <c r="K7447" i="1" s="1"/>
  <c r="J7448" i="1"/>
  <c r="K7448" i="1" s="1"/>
  <c r="J7449" i="1"/>
  <c r="K7449" i="1" s="1"/>
  <c r="J7450" i="1"/>
  <c r="K7450" i="1" s="1"/>
  <c r="J7451" i="1"/>
  <c r="K7451" i="1" s="1"/>
  <c r="J7452" i="1"/>
  <c r="K7452" i="1" s="1"/>
  <c r="J7453" i="1"/>
  <c r="K7453" i="1" s="1"/>
  <c r="J7454" i="1"/>
  <c r="K7454" i="1" s="1"/>
  <c r="J7455" i="1"/>
  <c r="K7455" i="1" s="1"/>
  <c r="J7456" i="1"/>
  <c r="K7456" i="1" s="1"/>
  <c r="J7457" i="1"/>
  <c r="K7457" i="1" s="1"/>
  <c r="J7458" i="1"/>
  <c r="K7458" i="1" s="1"/>
  <c r="J7459" i="1"/>
  <c r="K7459" i="1" s="1"/>
  <c r="J7460" i="1"/>
  <c r="K7460" i="1" s="1"/>
  <c r="J7461" i="1"/>
  <c r="K7461" i="1" s="1"/>
  <c r="J7462" i="1"/>
  <c r="K7462" i="1" s="1"/>
  <c r="J7463" i="1"/>
  <c r="K7463" i="1" s="1"/>
  <c r="J7464" i="1"/>
  <c r="K7464" i="1" s="1"/>
  <c r="J7465" i="1"/>
  <c r="K7465" i="1" s="1"/>
  <c r="J7466" i="1"/>
  <c r="K7466" i="1" s="1"/>
  <c r="J7467" i="1"/>
  <c r="K7467" i="1" s="1"/>
  <c r="J7468" i="1"/>
  <c r="K7468" i="1" s="1"/>
  <c r="J7469" i="1"/>
  <c r="K7469" i="1" s="1"/>
  <c r="J7470" i="1"/>
  <c r="K7470" i="1" s="1"/>
  <c r="J7471" i="1"/>
  <c r="K7471" i="1" s="1"/>
  <c r="J7472" i="1"/>
  <c r="K7472" i="1" s="1"/>
  <c r="J7473" i="1"/>
  <c r="K7473" i="1" s="1"/>
  <c r="J7474" i="1"/>
  <c r="K7474" i="1" s="1"/>
  <c r="J7475" i="1"/>
  <c r="K7475" i="1" s="1"/>
  <c r="J7476" i="1"/>
  <c r="K7476" i="1" s="1"/>
  <c r="J7477" i="1"/>
  <c r="K7477" i="1" s="1"/>
  <c r="J7478" i="1"/>
  <c r="K7478" i="1" s="1"/>
  <c r="J7479" i="1"/>
  <c r="K7479" i="1" s="1"/>
  <c r="J7480" i="1"/>
  <c r="K7480" i="1" s="1"/>
  <c r="J7481" i="1"/>
  <c r="K7481" i="1" s="1"/>
  <c r="J7482" i="1"/>
  <c r="K7482" i="1" s="1"/>
  <c r="J7483" i="1"/>
  <c r="K7483" i="1" s="1"/>
  <c r="J7484" i="1"/>
  <c r="K7484" i="1" s="1"/>
  <c r="J7485" i="1"/>
  <c r="K7485" i="1" s="1"/>
  <c r="J7486" i="1"/>
  <c r="K7486" i="1" s="1"/>
  <c r="J7487" i="1"/>
  <c r="K7487" i="1" s="1"/>
  <c r="J7488" i="1"/>
  <c r="K7488" i="1" s="1"/>
  <c r="J7489" i="1"/>
  <c r="K7489" i="1" s="1"/>
  <c r="J7490" i="1"/>
  <c r="K7490" i="1" s="1"/>
  <c r="J7491" i="1"/>
  <c r="K7491" i="1" s="1"/>
  <c r="J7492" i="1"/>
  <c r="K7492" i="1" s="1"/>
  <c r="J7493" i="1"/>
  <c r="K7493" i="1" s="1"/>
  <c r="J7494" i="1"/>
  <c r="K7494" i="1" s="1"/>
  <c r="J7495" i="1"/>
  <c r="K7495" i="1" s="1"/>
  <c r="J7496" i="1"/>
  <c r="K7496" i="1" s="1"/>
  <c r="J7497" i="1"/>
  <c r="K7497" i="1" s="1"/>
  <c r="J7498" i="1"/>
  <c r="K7498" i="1" s="1"/>
  <c r="J7499" i="1"/>
  <c r="K7499" i="1" s="1"/>
  <c r="J7500" i="1"/>
  <c r="K7500" i="1" s="1"/>
  <c r="J7501" i="1"/>
  <c r="K7501" i="1" s="1"/>
  <c r="J7502" i="1"/>
  <c r="K7502" i="1" s="1"/>
  <c r="J7503" i="1"/>
  <c r="K7503" i="1" s="1"/>
  <c r="J7504" i="1"/>
  <c r="K7504" i="1" s="1"/>
  <c r="J7505" i="1"/>
  <c r="K7505" i="1" s="1"/>
  <c r="J7506" i="1"/>
  <c r="K7506" i="1" s="1"/>
  <c r="J7507" i="1"/>
  <c r="K7507" i="1" s="1"/>
  <c r="J7508" i="1"/>
  <c r="K7508" i="1" s="1"/>
  <c r="J7509" i="1"/>
  <c r="K7509" i="1" s="1"/>
  <c r="J7510" i="1"/>
  <c r="K7510" i="1" s="1"/>
  <c r="J7511" i="1"/>
  <c r="K7511" i="1" s="1"/>
  <c r="J7512" i="1"/>
  <c r="K7512" i="1" s="1"/>
  <c r="J7513" i="1"/>
  <c r="K7513" i="1" s="1"/>
  <c r="J7514" i="1"/>
  <c r="K7514" i="1" s="1"/>
  <c r="J7515" i="1"/>
  <c r="K7515" i="1" s="1"/>
  <c r="J7516" i="1"/>
  <c r="K7516" i="1" s="1"/>
  <c r="J7517" i="1"/>
  <c r="K7517" i="1" s="1"/>
  <c r="J7518" i="1"/>
  <c r="K7518" i="1" s="1"/>
  <c r="J7519" i="1"/>
  <c r="K7519" i="1" s="1"/>
  <c r="J7520" i="1"/>
  <c r="K7520" i="1" s="1"/>
  <c r="J7521" i="1"/>
  <c r="K7521" i="1" s="1"/>
  <c r="J7522" i="1"/>
  <c r="K7522" i="1" s="1"/>
  <c r="J7523" i="1"/>
  <c r="K7523" i="1" s="1"/>
  <c r="J7524" i="1"/>
  <c r="K7524" i="1" s="1"/>
  <c r="J7525" i="1"/>
  <c r="K7525" i="1" s="1"/>
  <c r="J7526" i="1"/>
  <c r="K7526" i="1" s="1"/>
  <c r="J7527" i="1"/>
  <c r="K7527" i="1" s="1"/>
  <c r="J7528" i="1"/>
  <c r="K7528" i="1" s="1"/>
  <c r="J7529" i="1"/>
  <c r="K7529" i="1" s="1"/>
  <c r="J7530" i="1"/>
  <c r="K7530" i="1" s="1"/>
  <c r="J7531" i="1"/>
  <c r="K7531" i="1" s="1"/>
  <c r="J7532" i="1"/>
  <c r="K7532" i="1" s="1"/>
  <c r="J7533" i="1"/>
  <c r="K7533" i="1" s="1"/>
  <c r="J7534" i="1"/>
  <c r="K7534" i="1" s="1"/>
  <c r="J7535" i="1"/>
  <c r="K7535" i="1" s="1"/>
  <c r="J7536" i="1"/>
  <c r="K7536" i="1" s="1"/>
  <c r="J7537" i="1"/>
  <c r="K7537" i="1" s="1"/>
  <c r="J7538" i="1"/>
  <c r="K7538" i="1" s="1"/>
  <c r="J7539" i="1"/>
  <c r="K7539" i="1" s="1"/>
  <c r="J7540" i="1"/>
  <c r="K7540" i="1" s="1"/>
  <c r="J7541" i="1"/>
  <c r="K7541" i="1" s="1"/>
  <c r="J7542" i="1"/>
  <c r="K7542" i="1" s="1"/>
  <c r="J7543" i="1"/>
  <c r="K7543" i="1" s="1"/>
  <c r="J7544" i="1"/>
  <c r="K7544" i="1" s="1"/>
  <c r="J7545" i="1"/>
  <c r="K7545" i="1" s="1"/>
  <c r="J7546" i="1"/>
  <c r="K7546" i="1" s="1"/>
  <c r="J7547" i="1"/>
  <c r="K7547" i="1" s="1"/>
  <c r="J7548" i="1"/>
  <c r="K7548" i="1" s="1"/>
  <c r="J7549" i="1"/>
  <c r="K7549" i="1" s="1"/>
  <c r="J7550" i="1"/>
  <c r="K7550" i="1" s="1"/>
  <c r="J7551" i="1"/>
  <c r="K7551" i="1" s="1"/>
  <c r="J7552" i="1"/>
  <c r="K7552" i="1" s="1"/>
  <c r="J7553" i="1"/>
  <c r="K7553" i="1" s="1"/>
  <c r="J7554" i="1"/>
  <c r="K7554" i="1" s="1"/>
  <c r="J7555" i="1"/>
  <c r="K7555" i="1" s="1"/>
  <c r="J7556" i="1"/>
  <c r="K7556" i="1" s="1"/>
  <c r="J7557" i="1"/>
  <c r="K7557" i="1" s="1"/>
  <c r="J7558" i="1"/>
  <c r="K7558" i="1" s="1"/>
  <c r="J7559" i="1"/>
  <c r="K7559" i="1" s="1"/>
  <c r="J7560" i="1"/>
  <c r="K7560" i="1" s="1"/>
  <c r="J7561" i="1"/>
  <c r="K7561" i="1" s="1"/>
  <c r="J7562" i="1"/>
  <c r="K7562" i="1" s="1"/>
  <c r="J7563" i="1"/>
  <c r="K7563" i="1" s="1"/>
  <c r="J7564" i="1"/>
  <c r="K7564" i="1" s="1"/>
  <c r="J7565" i="1"/>
  <c r="K7565" i="1" s="1"/>
  <c r="J7566" i="1"/>
  <c r="K7566" i="1" s="1"/>
  <c r="J7567" i="1"/>
  <c r="K7567" i="1" s="1"/>
  <c r="J7568" i="1"/>
  <c r="K7568" i="1" s="1"/>
  <c r="J7569" i="1"/>
  <c r="K7569" i="1" s="1"/>
  <c r="J7570" i="1"/>
  <c r="K7570" i="1" s="1"/>
  <c r="J7571" i="1"/>
  <c r="K7571" i="1" s="1"/>
  <c r="J7572" i="1"/>
  <c r="K7572" i="1" s="1"/>
  <c r="J7573" i="1"/>
  <c r="K7573" i="1" s="1"/>
  <c r="J7574" i="1"/>
  <c r="K7574" i="1" s="1"/>
  <c r="J7575" i="1"/>
  <c r="K7575" i="1" s="1"/>
  <c r="J7576" i="1"/>
  <c r="K7576" i="1" s="1"/>
  <c r="J7577" i="1"/>
  <c r="K7577" i="1" s="1"/>
  <c r="J7578" i="1"/>
  <c r="K7578" i="1" s="1"/>
  <c r="J7579" i="1"/>
  <c r="K7579" i="1" s="1"/>
  <c r="J7580" i="1"/>
  <c r="K7580" i="1" s="1"/>
  <c r="J7581" i="1"/>
  <c r="K7581" i="1" s="1"/>
  <c r="J7582" i="1"/>
  <c r="K7582" i="1" s="1"/>
  <c r="J7583" i="1"/>
  <c r="K7583" i="1" s="1"/>
  <c r="J7584" i="1"/>
  <c r="K7584" i="1" s="1"/>
  <c r="J7585" i="1"/>
  <c r="K7585" i="1" s="1"/>
  <c r="J7586" i="1"/>
  <c r="K7586" i="1" s="1"/>
  <c r="J7587" i="1"/>
  <c r="K7587" i="1" s="1"/>
  <c r="J7588" i="1"/>
  <c r="K7588" i="1" s="1"/>
  <c r="J7589" i="1"/>
  <c r="K758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7596" i="1"/>
  <c r="K7596" i="1" s="1"/>
  <c r="J7597" i="1"/>
  <c r="K7597" i="1" s="1"/>
  <c r="J7598" i="1"/>
  <c r="K7598" i="1" s="1"/>
  <c r="J7599" i="1"/>
  <c r="K7599" i="1" s="1"/>
  <c r="J7600" i="1"/>
  <c r="K7600" i="1" s="1"/>
  <c r="J7601" i="1"/>
  <c r="K7601" i="1" s="1"/>
  <c r="J7602" i="1"/>
  <c r="K7602" i="1" s="1"/>
  <c r="J7603" i="1"/>
  <c r="K7603" i="1" s="1"/>
  <c r="J7604" i="1"/>
  <c r="K7604" i="1" s="1"/>
  <c r="J7605" i="1"/>
  <c r="K7605" i="1" s="1"/>
  <c r="J7606" i="1"/>
  <c r="K7606" i="1" s="1"/>
  <c r="J7607" i="1"/>
  <c r="K7607" i="1" s="1"/>
  <c r="J7608" i="1"/>
  <c r="K7608" i="1" s="1"/>
  <c r="J7609" i="1"/>
  <c r="K7609" i="1" s="1"/>
  <c r="J7610" i="1"/>
  <c r="K7610" i="1" s="1"/>
  <c r="J7611" i="1"/>
  <c r="K7611" i="1" s="1"/>
  <c r="J7612" i="1"/>
  <c r="K7612" i="1" s="1"/>
  <c r="J7613" i="1"/>
  <c r="K7613" i="1" s="1"/>
  <c r="J7614" i="1"/>
  <c r="K7614" i="1" s="1"/>
  <c r="J7615" i="1"/>
  <c r="K7615" i="1" s="1"/>
  <c r="J7616" i="1"/>
  <c r="K7616" i="1" s="1"/>
  <c r="J7617" i="1"/>
  <c r="K7617" i="1" s="1"/>
  <c r="J7618" i="1"/>
  <c r="K7618" i="1" s="1"/>
  <c r="J7619" i="1"/>
  <c r="K7619" i="1" s="1"/>
  <c r="J7620" i="1"/>
  <c r="K7620" i="1" s="1"/>
  <c r="J7621" i="1"/>
  <c r="K7621" i="1" s="1"/>
  <c r="J7622" i="1"/>
  <c r="K7622" i="1" s="1"/>
  <c r="J7623" i="1"/>
  <c r="K7623" i="1" s="1"/>
  <c r="J7624" i="1"/>
  <c r="K7624" i="1" s="1"/>
  <c r="J7625" i="1"/>
  <c r="K7625" i="1" s="1"/>
  <c r="J7626" i="1"/>
  <c r="K7626" i="1" s="1"/>
  <c r="J7627" i="1"/>
  <c r="K7627" i="1" s="1"/>
  <c r="J7628" i="1"/>
  <c r="K7628" i="1" s="1"/>
  <c r="J7629" i="1"/>
  <c r="K7629" i="1" s="1"/>
  <c r="J7630" i="1"/>
  <c r="K7630" i="1" s="1"/>
  <c r="J7631" i="1"/>
  <c r="K7631" i="1" s="1"/>
  <c r="J7632" i="1"/>
  <c r="K7632" i="1" s="1"/>
  <c r="J7633" i="1"/>
  <c r="K7633" i="1" s="1"/>
  <c r="J7634" i="1"/>
  <c r="K7634" i="1" s="1"/>
  <c r="J7635" i="1"/>
  <c r="K7635" i="1" s="1"/>
  <c r="J7636" i="1"/>
  <c r="K7636" i="1" s="1"/>
  <c r="J7637" i="1"/>
  <c r="K7637" i="1" s="1"/>
  <c r="J7638" i="1"/>
  <c r="K7638" i="1" s="1"/>
  <c r="J7639" i="1"/>
  <c r="K7639" i="1" s="1"/>
  <c r="J7640" i="1"/>
  <c r="K7640" i="1" s="1"/>
  <c r="J7641" i="1"/>
  <c r="K7641" i="1" s="1"/>
  <c r="J7642" i="1"/>
  <c r="K7642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7660" i="1"/>
  <c r="K7660" i="1" s="1"/>
  <c r="J7661" i="1"/>
  <c r="K7661" i="1" s="1"/>
  <c r="J7662" i="1"/>
  <c r="K7662" i="1" s="1"/>
  <c r="J7663" i="1"/>
  <c r="K7663" i="1" s="1"/>
  <c r="J7664" i="1"/>
  <c r="K7664" i="1" s="1"/>
  <c r="J7665" i="1"/>
  <c r="K7665" i="1" s="1"/>
  <c r="J7666" i="1"/>
  <c r="K7666" i="1" s="1"/>
  <c r="J7667" i="1"/>
  <c r="K7667" i="1" s="1"/>
  <c r="J7668" i="1"/>
  <c r="K7668" i="1" s="1"/>
  <c r="J7669" i="1"/>
  <c r="K7669" i="1" s="1"/>
  <c r="J7670" i="1"/>
  <c r="K7670" i="1" s="1"/>
  <c r="J7671" i="1"/>
  <c r="K7671" i="1" s="1"/>
  <c r="J7672" i="1"/>
  <c r="K7672" i="1" s="1"/>
  <c r="J7673" i="1"/>
  <c r="K7673" i="1" s="1"/>
  <c r="J7674" i="1"/>
  <c r="K7674" i="1" s="1"/>
  <c r="J7675" i="1"/>
  <c r="K7675" i="1" s="1"/>
  <c r="J7676" i="1"/>
  <c r="K7676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682" i="1"/>
  <c r="K7682" i="1" s="1"/>
  <c r="J7683" i="1"/>
  <c r="K7683" i="1" s="1"/>
  <c r="J7684" i="1"/>
  <c r="K7684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7704" i="1"/>
  <c r="K7704" i="1" s="1"/>
  <c r="J7705" i="1"/>
  <c r="K7705" i="1" s="1"/>
  <c r="J7706" i="1"/>
  <c r="K7706" i="1" s="1"/>
  <c r="J7707" i="1"/>
  <c r="K7707" i="1" s="1"/>
  <c r="J7708" i="1"/>
  <c r="K7708" i="1" s="1"/>
  <c r="J7709" i="1"/>
  <c r="K7709" i="1" s="1"/>
  <c r="J7710" i="1"/>
  <c r="K7710" i="1" s="1"/>
  <c r="J7711" i="1"/>
  <c r="K7711" i="1" s="1"/>
  <c r="J7712" i="1"/>
  <c r="K7712" i="1" s="1"/>
  <c r="J7713" i="1"/>
  <c r="K7713" i="1" s="1"/>
  <c r="J7714" i="1"/>
  <c r="K7714" i="1" s="1"/>
  <c r="J7715" i="1"/>
  <c r="K7715" i="1" s="1"/>
  <c r="J7716" i="1"/>
  <c r="K7716" i="1" s="1"/>
  <c r="J7717" i="1"/>
  <c r="K7717" i="1" s="1"/>
  <c r="J7718" i="1"/>
  <c r="K7718" i="1" s="1"/>
  <c r="J7719" i="1"/>
  <c r="K7719" i="1" s="1"/>
  <c r="J7720" i="1"/>
  <c r="K7720" i="1" s="1"/>
  <c r="J7721" i="1"/>
  <c r="K7721" i="1" s="1"/>
  <c r="J7722" i="1"/>
  <c r="K7722" i="1" s="1"/>
  <c r="J7723" i="1"/>
  <c r="K7723" i="1" s="1"/>
  <c r="J7724" i="1"/>
  <c r="K7724" i="1" s="1"/>
  <c r="J7725" i="1"/>
  <c r="K7725" i="1" s="1"/>
  <c r="J7726" i="1"/>
  <c r="K7726" i="1" s="1"/>
  <c r="J7727" i="1"/>
  <c r="K7727" i="1" s="1"/>
  <c r="J7728" i="1"/>
  <c r="K7728" i="1" s="1"/>
  <c r="J7729" i="1"/>
  <c r="K7729" i="1" s="1"/>
  <c r="J7730" i="1"/>
  <c r="K7730" i="1" s="1"/>
  <c r="J7731" i="1"/>
  <c r="K7731" i="1" s="1"/>
  <c r="J7732" i="1"/>
  <c r="K7732" i="1" s="1"/>
  <c r="J7733" i="1"/>
  <c r="K7733" i="1" s="1"/>
  <c r="J7734" i="1"/>
  <c r="K7734" i="1" s="1"/>
  <c r="J7735" i="1"/>
  <c r="K7735" i="1" s="1"/>
  <c r="J7736" i="1"/>
  <c r="K7736" i="1" s="1"/>
  <c r="J7737" i="1"/>
  <c r="K7737" i="1" s="1"/>
  <c r="J7738" i="1"/>
  <c r="K7738" i="1" s="1"/>
  <c r="J7739" i="1"/>
  <c r="K7739" i="1" s="1"/>
  <c r="J7740" i="1"/>
  <c r="K7740" i="1" s="1"/>
  <c r="J7741" i="1"/>
  <c r="K7741" i="1" s="1"/>
  <c r="J7742" i="1"/>
  <c r="K7742" i="1" s="1"/>
  <c r="J7743" i="1"/>
  <c r="K7743" i="1" s="1"/>
  <c r="J7744" i="1"/>
  <c r="K7744" i="1" s="1"/>
  <c r="J7745" i="1"/>
  <c r="K7745" i="1" s="1"/>
  <c r="J7746" i="1"/>
  <c r="K7746" i="1" s="1"/>
  <c r="J7747" i="1"/>
  <c r="K7747" i="1" s="1"/>
  <c r="J7748" i="1"/>
  <c r="K7748" i="1" s="1"/>
  <c r="J7749" i="1"/>
  <c r="K7749" i="1" s="1"/>
  <c r="J7750" i="1"/>
  <c r="K7750" i="1" s="1"/>
  <c r="J7751" i="1"/>
  <c r="K7751" i="1" s="1"/>
  <c r="J7752" i="1"/>
  <c r="K7752" i="1" s="1"/>
  <c r="J7753" i="1"/>
  <c r="K7753" i="1" s="1"/>
  <c r="J7754" i="1"/>
  <c r="K7754" i="1" s="1"/>
  <c r="J7755" i="1"/>
  <c r="K7755" i="1" s="1"/>
  <c r="J7756" i="1"/>
  <c r="K7756" i="1" s="1"/>
  <c r="J7757" i="1"/>
  <c r="K7757" i="1" s="1"/>
  <c r="J7758" i="1"/>
  <c r="K7758" i="1" s="1"/>
  <c r="J7759" i="1"/>
  <c r="K7759" i="1" s="1"/>
  <c r="J7760" i="1"/>
  <c r="K7760" i="1" s="1"/>
  <c r="J7761" i="1"/>
  <c r="K7761" i="1" s="1"/>
  <c r="J7762" i="1"/>
  <c r="K7762" i="1" s="1"/>
  <c r="J7763" i="1"/>
  <c r="K7763" i="1" s="1"/>
  <c r="J7764" i="1"/>
  <c r="K7764" i="1" s="1"/>
  <c r="J7765" i="1"/>
  <c r="K7765" i="1" s="1"/>
  <c r="J7766" i="1"/>
  <c r="K7766" i="1" s="1"/>
  <c r="J7767" i="1"/>
  <c r="K7767" i="1" s="1"/>
  <c r="J7768" i="1"/>
  <c r="K7768" i="1" s="1"/>
  <c r="J7769" i="1"/>
  <c r="K7769" i="1" s="1"/>
  <c r="J7770" i="1"/>
  <c r="K7770" i="1" s="1"/>
  <c r="J7771" i="1"/>
  <c r="K7771" i="1" s="1"/>
  <c r="J7772" i="1"/>
  <c r="K7772" i="1" s="1"/>
  <c r="J7773" i="1"/>
  <c r="K7773" i="1" s="1"/>
  <c r="J7774" i="1"/>
  <c r="K7774" i="1" s="1"/>
  <c r="J7775" i="1"/>
  <c r="K7775" i="1" s="1"/>
  <c r="J7776" i="1"/>
  <c r="K7776" i="1" s="1"/>
  <c r="J7777" i="1"/>
  <c r="K7777" i="1" s="1"/>
  <c r="J7778" i="1"/>
  <c r="K7778" i="1" s="1"/>
  <c r="J7779" i="1"/>
  <c r="K7779" i="1" s="1"/>
  <c r="J7780" i="1"/>
  <c r="K7780" i="1" s="1"/>
  <c r="J7781" i="1"/>
  <c r="K7781" i="1" s="1"/>
  <c r="J7782" i="1"/>
  <c r="K7782" i="1" s="1"/>
  <c r="J7783" i="1"/>
  <c r="K7783" i="1" s="1"/>
  <c r="J7784" i="1"/>
  <c r="K7784" i="1" s="1"/>
  <c r="J7785" i="1"/>
  <c r="K7785" i="1" s="1"/>
  <c r="J7786" i="1"/>
  <c r="K7786" i="1" s="1"/>
  <c r="J7787" i="1"/>
  <c r="K7787" i="1" s="1"/>
  <c r="J7788" i="1"/>
  <c r="K7788" i="1" s="1"/>
  <c r="J7789" i="1"/>
  <c r="K7789" i="1" s="1"/>
  <c r="J7790" i="1"/>
  <c r="K7790" i="1" s="1"/>
  <c r="J7791" i="1"/>
  <c r="K7791" i="1" s="1"/>
  <c r="J7792" i="1"/>
  <c r="K7792" i="1" s="1"/>
  <c r="J7793" i="1"/>
  <c r="K7793" i="1" s="1"/>
  <c r="J7794" i="1"/>
  <c r="K7794" i="1" s="1"/>
  <c r="J7795" i="1"/>
  <c r="K7795" i="1" s="1"/>
  <c r="J7796" i="1"/>
  <c r="K7796" i="1" s="1"/>
  <c r="J7797" i="1"/>
  <c r="K7797" i="1" s="1"/>
  <c r="J7798" i="1"/>
  <c r="K7798" i="1" s="1"/>
  <c r="J7799" i="1"/>
  <c r="K7799" i="1" s="1"/>
  <c r="J7800" i="1"/>
  <c r="K7800" i="1" s="1"/>
  <c r="J7801" i="1"/>
  <c r="K7801" i="1" s="1"/>
  <c r="J7802" i="1"/>
  <c r="K7802" i="1" s="1"/>
  <c r="J7803" i="1"/>
  <c r="K7803" i="1" s="1"/>
  <c r="J7804" i="1"/>
  <c r="K7804" i="1" s="1"/>
  <c r="J7805" i="1"/>
  <c r="K7805" i="1" s="1"/>
  <c r="J7806" i="1"/>
  <c r="K7806" i="1" s="1"/>
  <c r="J7807" i="1"/>
  <c r="K7807" i="1" s="1"/>
  <c r="J7808" i="1"/>
  <c r="K7808" i="1" s="1"/>
  <c r="J7809" i="1"/>
  <c r="K7809" i="1" s="1"/>
  <c r="J7810" i="1"/>
  <c r="K7810" i="1" s="1"/>
  <c r="J7811" i="1"/>
  <c r="K7811" i="1" s="1"/>
  <c r="J7812" i="1"/>
  <c r="K7812" i="1" s="1"/>
  <c r="J7813" i="1"/>
  <c r="K7813" i="1" s="1"/>
  <c r="J7814" i="1"/>
  <c r="K7814" i="1" s="1"/>
  <c r="J7815" i="1"/>
  <c r="K7815" i="1" s="1"/>
  <c r="J7816" i="1"/>
  <c r="K7816" i="1" s="1"/>
  <c r="J7817" i="1"/>
  <c r="K7817" i="1" s="1"/>
  <c r="J7818" i="1"/>
  <c r="K7818" i="1" s="1"/>
  <c r="J7819" i="1"/>
  <c r="K7819" i="1" s="1"/>
  <c r="J7820" i="1"/>
  <c r="K7820" i="1" s="1"/>
  <c r="J7821" i="1"/>
  <c r="K7821" i="1" s="1"/>
  <c r="J7822" i="1"/>
  <c r="K7822" i="1" s="1"/>
  <c r="J7823" i="1"/>
  <c r="K7823" i="1" s="1"/>
  <c r="J7824" i="1"/>
  <c r="K7824" i="1" s="1"/>
  <c r="J7825" i="1"/>
  <c r="K7825" i="1" s="1"/>
  <c r="J7826" i="1"/>
  <c r="K7826" i="1" s="1"/>
  <c r="J7827" i="1"/>
  <c r="K7827" i="1" s="1"/>
  <c r="J7828" i="1"/>
  <c r="K7828" i="1" s="1"/>
  <c r="J7829" i="1"/>
  <c r="K7829" i="1" s="1"/>
  <c r="J7830" i="1"/>
  <c r="K7830" i="1" s="1"/>
  <c r="J7831" i="1"/>
  <c r="K7831" i="1" s="1"/>
  <c r="J7832" i="1"/>
  <c r="K7832" i="1" s="1"/>
  <c r="J7833" i="1"/>
  <c r="K7833" i="1" s="1"/>
  <c r="J7834" i="1"/>
  <c r="K7834" i="1" s="1"/>
  <c r="J7835" i="1"/>
  <c r="K7835" i="1" s="1"/>
  <c r="J7836" i="1"/>
  <c r="K7836" i="1" s="1"/>
  <c r="J7837" i="1"/>
  <c r="K7837" i="1" s="1"/>
  <c r="J7838" i="1"/>
  <c r="K7838" i="1" s="1"/>
  <c r="J7839" i="1"/>
  <c r="K7839" i="1" s="1"/>
  <c r="J7840" i="1"/>
  <c r="K7840" i="1" s="1"/>
  <c r="J7841" i="1"/>
  <c r="K7841" i="1" s="1"/>
  <c r="J7842" i="1"/>
  <c r="K7842" i="1" s="1"/>
  <c r="J7843" i="1"/>
  <c r="K7843" i="1" s="1"/>
  <c r="J7844" i="1"/>
  <c r="K7844" i="1" s="1"/>
  <c r="J7845" i="1"/>
  <c r="K7845" i="1" s="1"/>
  <c r="J7846" i="1"/>
  <c r="K7846" i="1" s="1"/>
  <c r="J7847" i="1"/>
  <c r="K7847" i="1" s="1"/>
  <c r="J7848" i="1"/>
  <c r="K7848" i="1" s="1"/>
  <c r="J7849" i="1"/>
  <c r="K7849" i="1" s="1"/>
  <c r="J7850" i="1"/>
  <c r="K7850" i="1" s="1"/>
  <c r="J7851" i="1"/>
  <c r="K7851" i="1" s="1"/>
  <c r="J7852" i="1"/>
  <c r="K7852" i="1" s="1"/>
  <c r="J7853" i="1"/>
  <c r="K7853" i="1" s="1"/>
  <c r="J7854" i="1"/>
  <c r="K7854" i="1" s="1"/>
  <c r="J7855" i="1"/>
  <c r="K7855" i="1" s="1"/>
  <c r="J7856" i="1"/>
  <c r="K7856" i="1" s="1"/>
  <c r="J7857" i="1"/>
  <c r="K7857" i="1" s="1"/>
  <c r="J7858" i="1"/>
  <c r="K7858" i="1" s="1"/>
  <c r="J7859" i="1"/>
  <c r="K7859" i="1" s="1"/>
  <c r="J7860" i="1"/>
  <c r="K7860" i="1" s="1"/>
  <c r="J7861" i="1"/>
  <c r="K7861" i="1" s="1"/>
  <c r="J7862" i="1"/>
  <c r="K7862" i="1" s="1"/>
  <c r="J7863" i="1"/>
  <c r="K7863" i="1" s="1"/>
  <c r="J7864" i="1"/>
  <c r="K7864" i="1" s="1"/>
  <c r="J7865" i="1"/>
  <c r="K7865" i="1" s="1"/>
  <c r="J7866" i="1"/>
  <c r="K7866" i="1" s="1"/>
  <c r="J7867" i="1"/>
  <c r="K7867" i="1" s="1"/>
  <c r="J7868" i="1"/>
  <c r="K7868" i="1" s="1"/>
  <c r="J7869" i="1"/>
  <c r="K7869" i="1" s="1"/>
  <c r="J7870" i="1"/>
  <c r="K7870" i="1" s="1"/>
  <c r="J7871" i="1"/>
  <c r="K7871" i="1" s="1"/>
  <c r="J7872" i="1"/>
  <c r="K7872" i="1" s="1"/>
  <c r="J7873" i="1"/>
  <c r="K7873" i="1" s="1"/>
  <c r="J7874" i="1"/>
  <c r="K7874" i="1" s="1"/>
  <c r="J7875" i="1"/>
  <c r="K7875" i="1" s="1"/>
  <c r="J7876" i="1"/>
  <c r="K7876" i="1" s="1"/>
  <c r="J7877" i="1"/>
  <c r="K7877" i="1" s="1"/>
  <c r="J7878" i="1"/>
  <c r="K7878" i="1" s="1"/>
  <c r="J7879" i="1"/>
  <c r="K7879" i="1" s="1"/>
  <c r="J7880" i="1"/>
  <c r="K7880" i="1" s="1"/>
  <c r="J7881" i="1"/>
  <c r="K7881" i="1" s="1"/>
  <c r="J7882" i="1"/>
  <c r="K7882" i="1" s="1"/>
  <c r="J7883" i="1"/>
  <c r="K7883" i="1" s="1"/>
  <c r="J7884" i="1"/>
  <c r="K7884" i="1" s="1"/>
  <c r="J7885" i="1"/>
  <c r="K7885" i="1" s="1"/>
  <c r="J7886" i="1"/>
  <c r="K7886" i="1" s="1"/>
  <c r="J7887" i="1"/>
  <c r="K7887" i="1" s="1"/>
  <c r="J7888" i="1"/>
  <c r="K7888" i="1" s="1"/>
  <c r="J7889" i="1"/>
  <c r="K7889" i="1" s="1"/>
  <c r="J7890" i="1"/>
  <c r="K7890" i="1" s="1"/>
  <c r="J7891" i="1"/>
  <c r="K7891" i="1" s="1"/>
  <c r="J7892" i="1"/>
  <c r="K7892" i="1" s="1"/>
  <c r="J7893" i="1"/>
  <c r="K7893" i="1" s="1"/>
  <c r="J7894" i="1"/>
  <c r="K7894" i="1" s="1"/>
  <c r="J7895" i="1"/>
  <c r="K7895" i="1" s="1"/>
  <c r="J7896" i="1"/>
  <c r="K7896" i="1" s="1"/>
  <c r="J7897" i="1"/>
  <c r="K7897" i="1" s="1"/>
  <c r="J7898" i="1"/>
  <c r="K7898" i="1" s="1"/>
  <c r="J7899" i="1"/>
  <c r="K7899" i="1" s="1"/>
  <c r="J7900" i="1"/>
  <c r="K7900" i="1" s="1"/>
  <c r="J7901" i="1"/>
  <c r="K7901" i="1" s="1"/>
  <c r="J7902" i="1"/>
  <c r="K7902" i="1" s="1"/>
  <c r="J7903" i="1"/>
  <c r="K7903" i="1" s="1"/>
  <c r="J7904" i="1"/>
  <c r="K7904" i="1" s="1"/>
  <c r="J7905" i="1"/>
  <c r="K7905" i="1" s="1"/>
  <c r="J7906" i="1"/>
  <c r="K7906" i="1" s="1"/>
  <c r="J7907" i="1"/>
  <c r="K7907" i="1" s="1"/>
  <c r="J7908" i="1"/>
  <c r="K7908" i="1" s="1"/>
  <c r="J7909" i="1"/>
  <c r="K7909" i="1" s="1"/>
  <c r="J7910" i="1"/>
  <c r="K7910" i="1" s="1"/>
  <c r="J7911" i="1"/>
  <c r="K7911" i="1" s="1"/>
  <c r="J7912" i="1"/>
  <c r="K7912" i="1" s="1"/>
  <c r="J7913" i="1"/>
  <c r="K7913" i="1" s="1"/>
  <c r="J7914" i="1"/>
  <c r="K7914" i="1" s="1"/>
  <c r="J7915" i="1"/>
  <c r="K7915" i="1" s="1"/>
  <c r="J7916" i="1"/>
  <c r="K7916" i="1" s="1"/>
  <c r="J7917" i="1"/>
  <c r="K791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7930" i="1"/>
  <c r="K7930" i="1" s="1"/>
  <c r="J7931" i="1"/>
  <c r="K7931" i="1" s="1"/>
  <c r="J7932" i="1"/>
  <c r="K7932" i="1" s="1"/>
  <c r="J7933" i="1"/>
  <c r="K7933" i="1" s="1"/>
  <c r="J7934" i="1"/>
  <c r="K7934" i="1" s="1"/>
  <c r="J7935" i="1"/>
  <c r="K7935" i="1" s="1"/>
  <c r="J7936" i="1"/>
  <c r="K7936" i="1" s="1"/>
  <c r="J7937" i="1"/>
  <c r="K7937" i="1" s="1"/>
  <c r="J7938" i="1"/>
  <c r="K7938" i="1" s="1"/>
  <c r="J7939" i="1"/>
  <c r="K7939" i="1" s="1"/>
  <c r="J7940" i="1"/>
  <c r="K7940" i="1" s="1"/>
  <c r="J7941" i="1"/>
  <c r="K7941" i="1" s="1"/>
  <c r="J7942" i="1"/>
  <c r="K7942" i="1" s="1"/>
  <c r="J7943" i="1"/>
  <c r="K7943" i="1" s="1"/>
  <c r="J7944" i="1"/>
  <c r="K7944" i="1" s="1"/>
  <c r="J7945" i="1"/>
  <c r="K7945" i="1" s="1"/>
  <c r="J7946" i="1"/>
  <c r="K7946" i="1" s="1"/>
  <c r="J7947" i="1"/>
  <c r="K7947" i="1" s="1"/>
  <c r="J7948" i="1"/>
  <c r="K7948" i="1" s="1"/>
  <c r="J7949" i="1"/>
  <c r="K7949" i="1" s="1"/>
  <c r="J7950" i="1"/>
  <c r="K7950" i="1" s="1"/>
  <c r="J7951" i="1"/>
  <c r="K7951" i="1" s="1"/>
  <c r="J7952" i="1"/>
  <c r="K7952" i="1" s="1"/>
  <c r="J7953" i="1"/>
  <c r="K7953" i="1" s="1"/>
  <c r="J7954" i="1"/>
  <c r="K7954" i="1" s="1"/>
  <c r="J7955" i="1"/>
  <c r="K7955" i="1" s="1"/>
  <c r="J7956" i="1"/>
  <c r="K7956" i="1" s="1"/>
  <c r="J7957" i="1"/>
  <c r="K7957" i="1" s="1"/>
  <c r="J7958" i="1"/>
  <c r="K7958" i="1" s="1"/>
  <c r="J7959" i="1"/>
  <c r="K7959" i="1" s="1"/>
  <c r="J7960" i="1"/>
  <c r="K7960" i="1" s="1"/>
  <c r="J7961" i="1"/>
  <c r="K7961" i="1" s="1"/>
  <c r="J7962" i="1"/>
  <c r="K7962" i="1" s="1"/>
  <c r="J7963" i="1"/>
  <c r="K7963" i="1" s="1"/>
  <c r="J7964" i="1"/>
  <c r="K7964" i="1" s="1"/>
  <c r="J7965" i="1"/>
  <c r="K7965" i="1" s="1"/>
  <c r="J7966" i="1"/>
  <c r="K7966" i="1" s="1"/>
  <c r="J7967" i="1"/>
  <c r="K7967" i="1" s="1"/>
  <c r="J7968" i="1"/>
  <c r="K7968" i="1" s="1"/>
  <c r="J7969" i="1"/>
  <c r="K7969" i="1" s="1"/>
  <c r="J7970" i="1"/>
  <c r="K7970" i="1" s="1"/>
  <c r="J7971" i="1"/>
  <c r="K7971" i="1" s="1"/>
  <c r="J7972" i="1"/>
  <c r="K7972" i="1" s="1"/>
  <c r="J7973" i="1"/>
  <c r="K7973" i="1" s="1"/>
  <c r="J7974" i="1"/>
  <c r="K7974" i="1" s="1"/>
  <c r="J7975" i="1"/>
  <c r="K7975" i="1" s="1"/>
  <c r="J7976" i="1"/>
  <c r="K7976" i="1" s="1"/>
  <c r="J7977" i="1"/>
  <c r="K7977" i="1" s="1"/>
  <c r="J7978" i="1"/>
  <c r="K7978" i="1" s="1"/>
  <c r="J7979" i="1"/>
  <c r="K7979" i="1" s="1"/>
  <c r="J7980" i="1"/>
  <c r="K7980" i="1" s="1"/>
  <c r="J7981" i="1"/>
  <c r="K7981" i="1" s="1"/>
  <c r="J7982" i="1"/>
  <c r="K7982" i="1" s="1"/>
  <c r="J7983" i="1"/>
  <c r="K7983" i="1" s="1"/>
  <c r="J7984" i="1"/>
  <c r="K7984" i="1" s="1"/>
  <c r="J7985" i="1"/>
  <c r="K7985" i="1" s="1"/>
  <c r="J7986" i="1"/>
  <c r="K7986" i="1" s="1"/>
  <c r="J7987" i="1"/>
  <c r="K7987" i="1" s="1"/>
  <c r="J7988" i="1"/>
  <c r="K7988" i="1" s="1"/>
  <c r="J7989" i="1"/>
  <c r="K7989" i="1" s="1"/>
  <c r="J7990" i="1"/>
  <c r="K7990" i="1" s="1"/>
  <c r="J7991" i="1"/>
  <c r="K7991" i="1" s="1"/>
  <c r="J7992" i="1"/>
  <c r="K7992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8019" i="1"/>
  <c r="K8019" i="1" s="1"/>
  <c r="J8020" i="1"/>
  <c r="K8020" i="1" s="1"/>
  <c r="J8021" i="1"/>
  <c r="K8021" i="1" s="1"/>
  <c r="J8022" i="1"/>
  <c r="K8022" i="1" s="1"/>
  <c r="J8023" i="1"/>
  <c r="K8023" i="1" s="1"/>
  <c r="J8024" i="1"/>
  <c r="K8024" i="1" s="1"/>
  <c r="J8025" i="1"/>
  <c r="K8025" i="1" s="1"/>
  <c r="J8026" i="1"/>
  <c r="K8026" i="1" s="1"/>
  <c r="J8027" i="1"/>
  <c r="K8027" i="1" s="1"/>
  <c r="J8028" i="1"/>
  <c r="K8028" i="1" s="1"/>
  <c r="J8029" i="1"/>
  <c r="K8029" i="1" s="1"/>
  <c r="J8030" i="1"/>
  <c r="K8030" i="1" s="1"/>
  <c r="J8031" i="1"/>
  <c r="K8031" i="1" s="1"/>
  <c r="J8032" i="1"/>
  <c r="K8032" i="1" s="1"/>
  <c r="J8033" i="1"/>
  <c r="K8033" i="1" s="1"/>
  <c r="J8034" i="1"/>
  <c r="K8034" i="1" s="1"/>
  <c r="J8035" i="1"/>
  <c r="K8035" i="1" s="1"/>
  <c r="J8036" i="1"/>
  <c r="K8036" i="1" s="1"/>
  <c r="J8037" i="1"/>
  <c r="K8037" i="1" s="1"/>
  <c r="J8038" i="1"/>
  <c r="K8038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8052" i="1"/>
  <c r="K8052" i="1" s="1"/>
  <c r="J8053" i="1"/>
  <c r="K8053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8060" i="1"/>
  <c r="K8060" i="1" s="1"/>
  <c r="J8061" i="1"/>
  <c r="K8061" i="1" s="1"/>
  <c r="J8062" i="1"/>
  <c r="K8062" i="1" s="1"/>
  <c r="J8063" i="1"/>
  <c r="K8063" i="1" s="1"/>
  <c r="J8064" i="1"/>
  <c r="K8064" i="1" s="1"/>
  <c r="J8065" i="1"/>
  <c r="K806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8081" i="1"/>
  <c r="K8081" i="1" s="1"/>
  <c r="J8082" i="1"/>
  <c r="K8082" i="1" s="1"/>
  <c r="J8083" i="1"/>
  <c r="K8083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8095" i="1"/>
  <c r="K8095" i="1" s="1"/>
  <c r="J8096" i="1"/>
  <c r="K8096" i="1" s="1"/>
  <c r="J8097" i="1"/>
  <c r="K8097" i="1" s="1"/>
  <c r="J8098" i="1"/>
  <c r="K8098" i="1" s="1"/>
  <c r="J8099" i="1"/>
  <c r="K8099" i="1" s="1"/>
  <c r="J8100" i="1"/>
  <c r="K8100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8143" i="1"/>
  <c r="K8143" i="1" s="1"/>
  <c r="J8144" i="1"/>
  <c r="K8144" i="1" s="1"/>
  <c r="J8145" i="1"/>
  <c r="K8145" i="1" s="1"/>
  <c r="J8146" i="1"/>
  <c r="K8146" i="1" s="1"/>
  <c r="J8147" i="1"/>
  <c r="K8147" i="1" s="1"/>
  <c r="J8148" i="1"/>
  <c r="K8148" i="1" s="1"/>
  <c r="J8149" i="1"/>
  <c r="K8149" i="1" s="1"/>
  <c r="J8150" i="1"/>
  <c r="K8150" i="1" s="1"/>
  <c r="J8151" i="1"/>
  <c r="K8151" i="1" s="1"/>
  <c r="J8152" i="1"/>
  <c r="K8152" i="1" s="1"/>
  <c r="J8153" i="1"/>
  <c r="K8153" i="1" s="1"/>
  <c r="J8154" i="1"/>
  <c r="K8154" i="1" s="1"/>
  <c r="J8155" i="1"/>
  <c r="K8155" i="1" s="1"/>
  <c r="J8156" i="1"/>
  <c r="K8156" i="1" s="1"/>
  <c r="J8157" i="1"/>
  <c r="K8157" i="1" s="1"/>
  <c r="J8158" i="1"/>
  <c r="K8158" i="1" s="1"/>
  <c r="J8159" i="1"/>
  <c r="K8159" i="1" s="1"/>
  <c r="J8160" i="1"/>
  <c r="K8160" i="1" s="1"/>
  <c r="J8161" i="1"/>
  <c r="K8161" i="1" s="1"/>
  <c r="J8162" i="1"/>
  <c r="K8162" i="1" s="1"/>
  <c r="J8163" i="1"/>
  <c r="K8163" i="1" s="1"/>
  <c r="J8164" i="1"/>
  <c r="K8164" i="1" s="1"/>
  <c r="J8165" i="1"/>
  <c r="K8165" i="1" s="1"/>
  <c r="J8166" i="1"/>
  <c r="K8166" i="1" s="1"/>
  <c r="J8167" i="1"/>
  <c r="K8167" i="1" s="1"/>
  <c r="J8168" i="1"/>
  <c r="K8168" i="1" s="1"/>
  <c r="J8169" i="1"/>
  <c r="K8169" i="1" s="1"/>
  <c r="J8170" i="1"/>
  <c r="K8170" i="1" s="1"/>
  <c r="J8171" i="1"/>
  <c r="K8171" i="1" s="1"/>
  <c r="J8172" i="1"/>
  <c r="K817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8178" i="1"/>
  <c r="K8178" i="1" s="1"/>
  <c r="J8179" i="1"/>
  <c r="K8179" i="1" s="1"/>
  <c r="J8180" i="1"/>
  <c r="K8180" i="1" s="1"/>
  <c r="J8181" i="1"/>
  <c r="K8181" i="1" s="1"/>
  <c r="J8182" i="1"/>
  <c r="K8182" i="1" s="1"/>
  <c r="J8183" i="1"/>
  <c r="K8183" i="1" s="1"/>
  <c r="J8184" i="1"/>
  <c r="K8184" i="1" s="1"/>
  <c r="J8185" i="1"/>
  <c r="K8185" i="1" s="1"/>
  <c r="J8186" i="1"/>
  <c r="K8186" i="1" s="1"/>
  <c r="J8187" i="1"/>
  <c r="K8187" i="1" s="1"/>
  <c r="J8188" i="1"/>
  <c r="K8188" i="1" s="1"/>
  <c r="J8189" i="1"/>
  <c r="K8189" i="1" s="1"/>
  <c r="J8190" i="1"/>
  <c r="K8190" i="1" s="1"/>
  <c r="J8191" i="1"/>
  <c r="K8191" i="1" s="1"/>
  <c r="J8192" i="1"/>
  <c r="K8192" i="1" s="1"/>
  <c r="J8193" i="1"/>
  <c r="K8193" i="1" s="1"/>
  <c r="J8194" i="1"/>
  <c r="K8194" i="1" s="1"/>
  <c r="J8195" i="1"/>
  <c r="K8195" i="1" s="1"/>
  <c r="J8196" i="1"/>
  <c r="K8196" i="1" s="1"/>
  <c r="J8197" i="1"/>
  <c r="K8197" i="1" s="1"/>
  <c r="J8198" i="1"/>
  <c r="K8198" i="1" s="1"/>
  <c r="J8199" i="1"/>
  <c r="K8199" i="1" s="1"/>
  <c r="J8200" i="1"/>
  <c r="K8200" i="1" s="1"/>
  <c r="J8201" i="1"/>
  <c r="K8201" i="1" s="1"/>
  <c r="J8202" i="1"/>
  <c r="K8202" i="1" s="1"/>
  <c r="J8203" i="1"/>
  <c r="K8203" i="1" s="1"/>
  <c r="J8204" i="1"/>
  <c r="K8204" i="1" s="1"/>
  <c r="J8205" i="1"/>
  <c r="K8205" i="1" s="1"/>
  <c r="J8206" i="1"/>
  <c r="K8206" i="1" s="1"/>
  <c r="J8207" i="1"/>
  <c r="K8207" i="1" s="1"/>
  <c r="J8208" i="1"/>
  <c r="K8208" i="1" s="1"/>
  <c r="J8209" i="1"/>
  <c r="K8209" i="1" s="1"/>
  <c r="J8210" i="1"/>
  <c r="K8210" i="1" s="1"/>
  <c r="J8211" i="1"/>
  <c r="K8211" i="1" s="1"/>
  <c r="J8212" i="1"/>
  <c r="K8212" i="1" s="1"/>
  <c r="J8213" i="1"/>
  <c r="K8213" i="1" s="1"/>
  <c r="J8214" i="1"/>
  <c r="K8214" i="1" s="1"/>
  <c r="J8215" i="1"/>
  <c r="K8215" i="1" s="1"/>
  <c r="J8216" i="1"/>
  <c r="K8216" i="1" s="1"/>
  <c r="J8217" i="1"/>
  <c r="K8217" i="1" s="1"/>
  <c r="J8218" i="1"/>
  <c r="K8218" i="1" s="1"/>
  <c r="J8219" i="1"/>
  <c r="K8219" i="1" s="1"/>
  <c r="J8220" i="1"/>
  <c r="K8220" i="1" s="1"/>
  <c r="J8221" i="1"/>
  <c r="K8221" i="1" s="1"/>
  <c r="J8222" i="1"/>
  <c r="K8222" i="1" s="1"/>
  <c r="J8223" i="1"/>
  <c r="K8223" i="1" s="1"/>
  <c r="J8224" i="1"/>
  <c r="K8224" i="1" s="1"/>
  <c r="J8225" i="1"/>
  <c r="K8225" i="1" s="1"/>
  <c r="J8226" i="1"/>
  <c r="K8226" i="1" s="1"/>
  <c r="J8227" i="1"/>
  <c r="K8227" i="1" s="1"/>
  <c r="J8228" i="1"/>
  <c r="K8228" i="1" s="1"/>
  <c r="J8229" i="1"/>
  <c r="K8229" i="1" s="1"/>
  <c r="J8230" i="1"/>
  <c r="K8230" i="1" s="1"/>
  <c r="J8231" i="1"/>
  <c r="K8231" i="1" s="1"/>
  <c r="J8232" i="1"/>
  <c r="K8232" i="1" s="1"/>
  <c r="J8233" i="1"/>
  <c r="K8233" i="1" s="1"/>
  <c r="J8234" i="1"/>
  <c r="K8234" i="1" s="1"/>
  <c r="J8235" i="1"/>
  <c r="K8235" i="1" s="1"/>
  <c r="J8236" i="1"/>
  <c r="K8236" i="1" s="1"/>
  <c r="J8237" i="1"/>
  <c r="K8237" i="1" s="1"/>
  <c r="J8238" i="1"/>
  <c r="K8238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8244" i="1"/>
  <c r="K8244" i="1" s="1"/>
  <c r="J8245" i="1"/>
  <c r="K8245" i="1" s="1"/>
  <c r="J8246" i="1"/>
  <c r="K8246" i="1" s="1"/>
  <c r="J8247" i="1"/>
  <c r="K8247" i="1" s="1"/>
  <c r="J8248" i="1"/>
  <c r="K8248" i="1" s="1"/>
  <c r="J8249" i="1"/>
  <c r="K8249" i="1" s="1"/>
  <c r="J8250" i="1"/>
  <c r="K8250" i="1" s="1"/>
  <c r="J8251" i="1"/>
  <c r="K8251" i="1" s="1"/>
  <c r="J8252" i="1"/>
  <c r="K8252" i="1" s="1"/>
  <c r="J8253" i="1"/>
  <c r="K8253" i="1" s="1"/>
  <c r="J8254" i="1"/>
  <c r="K8254" i="1" s="1"/>
  <c r="J8255" i="1"/>
  <c r="K8255" i="1" s="1"/>
  <c r="J8256" i="1"/>
  <c r="K8256" i="1" s="1"/>
  <c r="J8257" i="1"/>
  <c r="K8257" i="1" s="1"/>
  <c r="J8258" i="1"/>
  <c r="K8258" i="1" s="1"/>
  <c r="J8259" i="1"/>
  <c r="K8259" i="1" s="1"/>
  <c r="J8260" i="1"/>
  <c r="K8260" i="1" s="1"/>
  <c r="J8261" i="1"/>
  <c r="K8261" i="1" s="1"/>
  <c r="J8262" i="1"/>
  <c r="K8262" i="1" s="1"/>
  <c r="J8263" i="1"/>
  <c r="K8263" i="1" s="1"/>
  <c r="J8264" i="1"/>
  <c r="K8264" i="1" s="1"/>
  <c r="J8265" i="1"/>
  <c r="K8265" i="1" s="1"/>
  <c r="J8266" i="1"/>
  <c r="K8266" i="1" s="1"/>
  <c r="J8267" i="1"/>
  <c r="K8267" i="1" s="1"/>
  <c r="J8268" i="1"/>
  <c r="K8268" i="1" s="1"/>
  <c r="J8269" i="1"/>
  <c r="K8269" i="1" s="1"/>
  <c r="J8270" i="1"/>
  <c r="K8270" i="1" s="1"/>
  <c r="J8271" i="1"/>
  <c r="K8271" i="1" s="1"/>
  <c r="J8272" i="1"/>
  <c r="K8272" i="1" s="1"/>
  <c r="J8273" i="1"/>
  <c r="K8273" i="1" s="1"/>
  <c r="J8274" i="1"/>
  <c r="K8274" i="1" s="1"/>
  <c r="J8275" i="1"/>
  <c r="K8275" i="1" s="1"/>
  <c r="J8276" i="1"/>
  <c r="K8276" i="1" s="1"/>
  <c r="J8277" i="1"/>
  <c r="K8277" i="1" s="1"/>
  <c r="J8278" i="1"/>
  <c r="K8278" i="1" s="1"/>
  <c r="J8279" i="1"/>
  <c r="K8279" i="1" s="1"/>
  <c r="J8280" i="1"/>
  <c r="K8280" i="1" s="1"/>
  <c r="J8281" i="1"/>
  <c r="K8281" i="1" s="1"/>
  <c r="J8282" i="1"/>
  <c r="K8282" i="1" s="1"/>
  <c r="J8283" i="1"/>
  <c r="K8283" i="1" s="1"/>
  <c r="J8284" i="1"/>
  <c r="K8284" i="1" s="1"/>
  <c r="J8285" i="1"/>
  <c r="K8285" i="1" s="1"/>
  <c r="J8286" i="1"/>
  <c r="K8286" i="1" s="1"/>
  <c r="J8287" i="1"/>
  <c r="K8287" i="1" s="1"/>
  <c r="J8288" i="1"/>
  <c r="K8288" i="1" s="1"/>
  <c r="J8289" i="1"/>
  <c r="K8289" i="1" s="1"/>
  <c r="J8290" i="1"/>
  <c r="K8290" i="1" s="1"/>
  <c r="J8291" i="1"/>
  <c r="K8291" i="1" s="1"/>
  <c r="J8292" i="1"/>
  <c r="K8292" i="1" s="1"/>
  <c r="J8293" i="1"/>
  <c r="K8293" i="1" s="1"/>
  <c r="J8294" i="1"/>
  <c r="K8294" i="1" s="1"/>
  <c r="J8295" i="1"/>
  <c r="K8295" i="1" s="1"/>
  <c r="J8296" i="1"/>
  <c r="K8296" i="1" s="1"/>
  <c r="J8297" i="1"/>
  <c r="K8297" i="1" s="1"/>
  <c r="J8298" i="1"/>
  <c r="K8298" i="1" s="1"/>
  <c r="J8299" i="1"/>
  <c r="K8299" i="1" s="1"/>
  <c r="J8300" i="1"/>
  <c r="K8300" i="1" s="1"/>
  <c r="J8301" i="1"/>
  <c r="K8301" i="1" s="1"/>
  <c r="J8302" i="1"/>
  <c r="K8302" i="1" s="1"/>
  <c r="J8303" i="1"/>
  <c r="K8303" i="1" s="1"/>
  <c r="J8304" i="1"/>
  <c r="K8304" i="1" s="1"/>
  <c r="J8305" i="1"/>
  <c r="K8305" i="1" s="1"/>
  <c r="J8306" i="1"/>
  <c r="K8306" i="1" s="1"/>
  <c r="J8307" i="1"/>
  <c r="K8307" i="1" s="1"/>
  <c r="J8308" i="1"/>
  <c r="K8308" i="1" s="1"/>
  <c r="J8309" i="1"/>
  <c r="K8309" i="1" s="1"/>
  <c r="J8310" i="1"/>
  <c r="K8310" i="1" s="1"/>
  <c r="J8311" i="1"/>
  <c r="K8311" i="1" s="1"/>
  <c r="J8312" i="1"/>
  <c r="K8312" i="1" s="1"/>
  <c r="J8313" i="1"/>
  <c r="K8313" i="1" s="1"/>
  <c r="J8314" i="1"/>
  <c r="K8314" i="1" s="1"/>
  <c r="J8315" i="1"/>
  <c r="K8315" i="1" s="1"/>
  <c r="J8316" i="1"/>
  <c r="K8316" i="1" s="1"/>
  <c r="J8317" i="1"/>
  <c r="K8317" i="1" s="1"/>
  <c r="J8318" i="1"/>
  <c r="K8318" i="1" s="1"/>
  <c r="J8319" i="1"/>
  <c r="K8319" i="1" s="1"/>
  <c r="J8320" i="1"/>
  <c r="K8320" i="1" s="1"/>
  <c r="J8321" i="1"/>
  <c r="K8321" i="1" s="1"/>
  <c r="J8322" i="1"/>
  <c r="K8322" i="1" s="1"/>
  <c r="J8323" i="1"/>
  <c r="K8323" i="1" s="1"/>
  <c r="J8324" i="1"/>
  <c r="K8324" i="1" s="1"/>
  <c r="J8325" i="1"/>
  <c r="K8325" i="1" s="1"/>
  <c r="J8326" i="1"/>
  <c r="K8326" i="1" s="1"/>
  <c r="J8327" i="1"/>
  <c r="K8327" i="1" s="1"/>
  <c r="J8328" i="1"/>
  <c r="K8328" i="1" s="1"/>
  <c r="J8329" i="1"/>
  <c r="K8329" i="1" s="1"/>
  <c r="J8330" i="1"/>
  <c r="K8330" i="1" s="1"/>
  <c r="J8331" i="1"/>
  <c r="K8331" i="1" s="1"/>
  <c r="J8332" i="1"/>
  <c r="K8332" i="1" s="1"/>
  <c r="J8333" i="1"/>
  <c r="K8333" i="1" s="1"/>
  <c r="J8334" i="1"/>
  <c r="K8334" i="1" s="1"/>
  <c r="J8335" i="1"/>
  <c r="K8335" i="1" s="1"/>
  <c r="J8336" i="1"/>
  <c r="K8336" i="1" s="1"/>
  <c r="J8337" i="1"/>
  <c r="K8337" i="1" s="1"/>
  <c r="J8338" i="1"/>
  <c r="K8338" i="1" s="1"/>
  <c r="J8339" i="1"/>
  <c r="K8339" i="1" s="1"/>
  <c r="J8340" i="1"/>
  <c r="K8340" i="1" s="1"/>
  <c r="J8341" i="1"/>
  <c r="K8341" i="1" s="1"/>
  <c r="J8342" i="1"/>
  <c r="K8342" i="1" s="1"/>
  <c r="J8343" i="1"/>
  <c r="K8343" i="1" s="1"/>
  <c r="J8344" i="1"/>
  <c r="K8344" i="1" s="1"/>
  <c r="J8345" i="1"/>
  <c r="K8345" i="1" s="1"/>
  <c r="J8346" i="1"/>
  <c r="K8346" i="1" s="1"/>
  <c r="J8347" i="1"/>
  <c r="K8347" i="1" s="1"/>
  <c r="J8348" i="1"/>
  <c r="K8348" i="1" s="1"/>
  <c r="J8349" i="1"/>
  <c r="K8349" i="1" s="1"/>
  <c r="J8350" i="1"/>
  <c r="K8350" i="1" s="1"/>
  <c r="J8351" i="1"/>
  <c r="K8351" i="1" s="1"/>
  <c r="J8352" i="1"/>
  <c r="K8352" i="1" s="1"/>
  <c r="J8353" i="1"/>
  <c r="K8353" i="1" s="1"/>
  <c r="J8354" i="1"/>
  <c r="K8354" i="1" s="1"/>
  <c r="J8355" i="1"/>
  <c r="K8355" i="1" s="1"/>
  <c r="J8356" i="1"/>
  <c r="K8356" i="1" s="1"/>
  <c r="J8357" i="1"/>
  <c r="K8357" i="1" s="1"/>
  <c r="J8358" i="1"/>
  <c r="K8358" i="1" s="1"/>
  <c r="J8359" i="1"/>
  <c r="K8359" i="1" s="1"/>
  <c r="J8360" i="1"/>
  <c r="K8360" i="1" s="1"/>
  <c r="J8361" i="1"/>
  <c r="K8361" i="1" s="1"/>
  <c r="J8362" i="1"/>
  <c r="K8362" i="1" s="1"/>
  <c r="J8363" i="1"/>
  <c r="K8363" i="1" s="1"/>
  <c r="J8364" i="1"/>
  <c r="K8364" i="1" s="1"/>
  <c r="J8365" i="1"/>
  <c r="K8365" i="1" s="1"/>
  <c r="J8366" i="1"/>
  <c r="K8366" i="1" s="1"/>
  <c r="J8367" i="1"/>
  <c r="K8367" i="1" s="1"/>
  <c r="J8368" i="1"/>
  <c r="K8368" i="1" s="1"/>
  <c r="J8369" i="1"/>
  <c r="K8369" i="1" s="1"/>
  <c r="J8370" i="1"/>
  <c r="K8370" i="1" s="1"/>
  <c r="J8371" i="1"/>
  <c r="K8371" i="1" s="1"/>
  <c r="J8372" i="1"/>
  <c r="K8372" i="1" s="1"/>
  <c r="J8373" i="1"/>
  <c r="K8373" i="1" s="1"/>
  <c r="J8374" i="1"/>
  <c r="K8374" i="1" s="1"/>
  <c r="J8375" i="1"/>
  <c r="K8375" i="1" s="1"/>
  <c r="J8376" i="1"/>
  <c r="K8376" i="1" s="1"/>
  <c r="J8377" i="1"/>
  <c r="K8377" i="1" s="1"/>
  <c r="J8378" i="1"/>
  <c r="K8378" i="1" s="1"/>
  <c r="J8379" i="1"/>
  <c r="K8379" i="1" s="1"/>
  <c r="J8380" i="1"/>
  <c r="K8380" i="1" s="1"/>
  <c r="J8381" i="1"/>
  <c r="K8381" i="1" s="1"/>
  <c r="J8382" i="1"/>
  <c r="K8382" i="1" s="1"/>
  <c r="J8383" i="1"/>
  <c r="K8383" i="1" s="1"/>
  <c r="J8384" i="1"/>
  <c r="K8384" i="1" s="1"/>
  <c r="J8385" i="1"/>
  <c r="K8385" i="1" s="1"/>
  <c r="J8386" i="1"/>
  <c r="K8386" i="1" s="1"/>
  <c r="J8387" i="1"/>
  <c r="K8387" i="1" s="1"/>
  <c r="J8388" i="1"/>
  <c r="K8388" i="1" s="1"/>
  <c r="J8389" i="1"/>
  <c r="K8389" i="1" s="1"/>
  <c r="J8390" i="1"/>
  <c r="K8390" i="1" s="1"/>
  <c r="J8391" i="1"/>
  <c r="K8391" i="1" s="1"/>
  <c r="J8392" i="1"/>
  <c r="K8392" i="1" s="1"/>
  <c r="J8393" i="1"/>
  <c r="K8393" i="1" s="1"/>
  <c r="J8394" i="1"/>
  <c r="K8394" i="1" s="1"/>
  <c r="J8395" i="1"/>
  <c r="K8395" i="1" s="1"/>
  <c r="J8396" i="1"/>
  <c r="K8396" i="1" s="1"/>
  <c r="J8397" i="1"/>
  <c r="K8397" i="1" s="1"/>
  <c r="J8398" i="1"/>
  <c r="K8398" i="1" s="1"/>
  <c r="J8399" i="1"/>
  <c r="K8399" i="1" s="1"/>
  <c r="J8400" i="1"/>
  <c r="K8400" i="1" s="1"/>
  <c r="J8401" i="1"/>
  <c r="K8401" i="1" s="1"/>
  <c r="J8402" i="1"/>
  <c r="K8402" i="1" s="1"/>
  <c r="J8403" i="1"/>
  <c r="K8403" i="1" s="1"/>
  <c r="J8404" i="1"/>
  <c r="K8404" i="1" s="1"/>
  <c r="J8405" i="1"/>
  <c r="K8405" i="1" s="1"/>
  <c r="J8406" i="1"/>
  <c r="K8406" i="1" s="1"/>
  <c r="J8407" i="1"/>
  <c r="K8407" i="1" s="1"/>
  <c r="J8408" i="1"/>
  <c r="K8408" i="1" s="1"/>
  <c r="J8409" i="1"/>
  <c r="K8409" i="1" s="1"/>
  <c r="J8410" i="1"/>
  <c r="K8410" i="1" s="1"/>
  <c r="J8411" i="1"/>
  <c r="K8411" i="1" s="1"/>
  <c r="J8412" i="1"/>
  <c r="K8412" i="1" s="1"/>
  <c r="J8413" i="1"/>
  <c r="K8413" i="1" s="1"/>
  <c r="J8414" i="1"/>
  <c r="K8414" i="1" s="1"/>
  <c r="J8415" i="1"/>
  <c r="K8415" i="1" s="1"/>
  <c r="J8416" i="1"/>
  <c r="K8416" i="1" s="1"/>
  <c r="J8417" i="1"/>
  <c r="K8417" i="1" s="1"/>
  <c r="J8418" i="1"/>
  <c r="K8418" i="1" s="1"/>
  <c r="J8419" i="1"/>
  <c r="K8419" i="1" s="1"/>
  <c r="J8420" i="1"/>
  <c r="K8420" i="1" s="1"/>
  <c r="J8421" i="1"/>
  <c r="K8421" i="1" s="1"/>
  <c r="J8422" i="1"/>
  <c r="K8422" i="1" s="1"/>
  <c r="J8423" i="1"/>
  <c r="K8423" i="1" s="1"/>
  <c r="J8424" i="1"/>
  <c r="K8424" i="1" s="1"/>
  <c r="J8425" i="1"/>
  <c r="K8425" i="1" s="1"/>
  <c r="J8426" i="1"/>
  <c r="K8426" i="1" s="1"/>
  <c r="J8427" i="1"/>
  <c r="K8427" i="1" s="1"/>
  <c r="J8428" i="1"/>
  <c r="K8428" i="1" s="1"/>
  <c r="J8429" i="1"/>
  <c r="K8429" i="1" s="1"/>
  <c r="J8430" i="1"/>
  <c r="K8430" i="1" s="1"/>
  <c r="J8431" i="1"/>
  <c r="K8431" i="1" s="1"/>
  <c r="J8432" i="1"/>
  <c r="K8432" i="1" s="1"/>
  <c r="J8433" i="1"/>
  <c r="K8433" i="1" s="1"/>
  <c r="J8434" i="1"/>
  <c r="K8434" i="1" s="1"/>
  <c r="J8435" i="1"/>
  <c r="K8435" i="1" s="1"/>
  <c r="J8436" i="1"/>
  <c r="K8436" i="1" s="1"/>
  <c r="J8437" i="1"/>
  <c r="K8437" i="1" s="1"/>
  <c r="J8438" i="1"/>
  <c r="K8438" i="1" s="1"/>
  <c r="J8439" i="1"/>
  <c r="K8439" i="1" s="1"/>
  <c r="J8440" i="1"/>
  <c r="K8440" i="1" s="1"/>
  <c r="J8441" i="1"/>
  <c r="K8441" i="1" s="1"/>
  <c r="J8442" i="1"/>
  <c r="K8442" i="1" s="1"/>
  <c r="J8443" i="1"/>
  <c r="K8443" i="1" s="1"/>
  <c r="J8444" i="1"/>
  <c r="K8444" i="1" s="1"/>
  <c r="J8445" i="1"/>
  <c r="K8445" i="1" s="1"/>
  <c r="J8446" i="1"/>
  <c r="K8446" i="1" s="1"/>
  <c r="J8447" i="1"/>
  <c r="K8447" i="1" s="1"/>
  <c r="J8448" i="1"/>
  <c r="K8448" i="1" s="1"/>
  <c r="J8449" i="1"/>
  <c r="K8449" i="1" s="1"/>
  <c r="J8450" i="1"/>
  <c r="K8450" i="1" s="1"/>
  <c r="J8451" i="1"/>
  <c r="K8451" i="1" s="1"/>
  <c r="J8452" i="1"/>
  <c r="K8452" i="1" s="1"/>
  <c r="J8453" i="1"/>
  <c r="K8453" i="1" s="1"/>
  <c r="J8454" i="1"/>
  <c r="K8454" i="1" s="1"/>
  <c r="J8455" i="1"/>
  <c r="K8455" i="1" s="1"/>
  <c r="J8456" i="1"/>
  <c r="K8456" i="1" s="1"/>
  <c r="J8457" i="1"/>
  <c r="K8457" i="1" s="1"/>
  <c r="J8458" i="1"/>
  <c r="K8458" i="1" s="1"/>
  <c r="J8459" i="1"/>
  <c r="K8459" i="1" s="1"/>
  <c r="J8460" i="1"/>
  <c r="K8460" i="1" s="1"/>
  <c r="J8461" i="1"/>
  <c r="K8461" i="1" s="1"/>
  <c r="J8462" i="1"/>
  <c r="K8462" i="1" s="1"/>
  <c r="J8463" i="1"/>
  <c r="K8463" i="1" s="1"/>
  <c r="J8464" i="1"/>
  <c r="K8464" i="1" s="1"/>
  <c r="J8465" i="1"/>
  <c r="K8465" i="1" s="1"/>
  <c r="J8466" i="1"/>
  <c r="K8466" i="1" s="1"/>
  <c r="J8467" i="1"/>
  <c r="K8467" i="1" s="1"/>
  <c r="J8468" i="1"/>
  <c r="K8468" i="1" s="1"/>
  <c r="J8469" i="1"/>
  <c r="K8469" i="1" s="1"/>
  <c r="J8470" i="1"/>
  <c r="K8470" i="1" s="1"/>
  <c r="J8471" i="1"/>
  <c r="K8471" i="1" s="1"/>
  <c r="J8472" i="1"/>
  <c r="K8472" i="1" s="1"/>
  <c r="J8473" i="1"/>
  <c r="K8473" i="1" s="1"/>
  <c r="J8474" i="1"/>
  <c r="K8474" i="1" s="1"/>
  <c r="J8475" i="1"/>
  <c r="K8475" i="1" s="1"/>
  <c r="J8476" i="1"/>
  <c r="K8476" i="1" s="1"/>
  <c r="J8477" i="1"/>
  <c r="K8477" i="1" s="1"/>
  <c r="J8478" i="1"/>
  <c r="K8478" i="1" s="1"/>
  <c r="J8479" i="1"/>
  <c r="K8479" i="1" s="1"/>
  <c r="J8480" i="1"/>
  <c r="K8480" i="1" s="1"/>
  <c r="J8481" i="1"/>
  <c r="K8481" i="1" s="1"/>
  <c r="J8482" i="1"/>
  <c r="K8482" i="1" s="1"/>
  <c r="J8483" i="1"/>
  <c r="K8483" i="1" s="1"/>
  <c r="J8484" i="1"/>
  <c r="K8484" i="1" s="1"/>
  <c r="J8485" i="1"/>
  <c r="K8485" i="1" s="1"/>
  <c r="J8486" i="1"/>
  <c r="K8486" i="1" s="1"/>
  <c r="J8487" i="1"/>
  <c r="K8487" i="1" s="1"/>
  <c r="J8488" i="1"/>
  <c r="K8488" i="1" s="1"/>
  <c r="J8489" i="1"/>
  <c r="K8489" i="1" s="1"/>
  <c r="J8490" i="1"/>
  <c r="K8490" i="1" s="1"/>
  <c r="J8491" i="1"/>
  <c r="K8491" i="1" s="1"/>
  <c r="J8492" i="1"/>
  <c r="K8492" i="1" s="1"/>
  <c r="J8493" i="1"/>
  <c r="K8493" i="1" s="1"/>
  <c r="J8494" i="1"/>
  <c r="K8494" i="1" s="1"/>
  <c r="J8495" i="1"/>
  <c r="K8495" i="1" s="1"/>
  <c r="J8496" i="1"/>
  <c r="K8496" i="1" s="1"/>
  <c r="J8497" i="1"/>
  <c r="K8497" i="1" s="1"/>
  <c r="J8498" i="1"/>
  <c r="K8498" i="1" s="1"/>
  <c r="J8499" i="1"/>
  <c r="K8499" i="1" s="1"/>
  <c r="J8500" i="1"/>
  <c r="K8500" i="1" s="1"/>
  <c r="J8501" i="1"/>
  <c r="K8501" i="1" s="1"/>
  <c r="J8502" i="1"/>
  <c r="K8502" i="1" s="1"/>
  <c r="J8503" i="1"/>
  <c r="K8503" i="1" s="1"/>
  <c r="J8504" i="1"/>
  <c r="K8504" i="1" s="1"/>
  <c r="J8505" i="1"/>
  <c r="K8505" i="1" s="1"/>
  <c r="J8506" i="1"/>
  <c r="K8506" i="1" s="1"/>
  <c r="J8507" i="1"/>
  <c r="K8507" i="1" s="1"/>
  <c r="J8508" i="1"/>
  <c r="K8508" i="1" s="1"/>
  <c r="J8509" i="1"/>
  <c r="K8509" i="1" s="1"/>
  <c r="J8510" i="1"/>
  <c r="K8510" i="1" s="1"/>
  <c r="J8511" i="1"/>
  <c r="K8511" i="1" s="1"/>
  <c r="J8512" i="1"/>
  <c r="K8512" i="1" s="1"/>
  <c r="J8513" i="1"/>
  <c r="K8513" i="1" s="1"/>
  <c r="J8514" i="1"/>
  <c r="K8514" i="1" s="1"/>
  <c r="J8515" i="1"/>
  <c r="K8515" i="1" s="1"/>
  <c r="J8516" i="1"/>
  <c r="K8516" i="1" s="1"/>
  <c r="J8517" i="1"/>
  <c r="K8517" i="1" s="1"/>
  <c r="J8518" i="1"/>
  <c r="K8518" i="1" s="1"/>
  <c r="J8519" i="1"/>
  <c r="K8519" i="1" s="1"/>
  <c r="J8520" i="1"/>
  <c r="K8520" i="1" s="1"/>
  <c r="J8521" i="1"/>
  <c r="K8521" i="1" s="1"/>
  <c r="J8522" i="1"/>
  <c r="K8522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8528" i="1"/>
  <c r="K8528" i="1" s="1"/>
  <c r="J8529" i="1"/>
  <c r="K8529" i="1" s="1"/>
  <c r="J8530" i="1"/>
  <c r="K8530" i="1" s="1"/>
  <c r="J8531" i="1"/>
  <c r="K8531" i="1" s="1"/>
  <c r="J8532" i="1"/>
  <c r="K8532" i="1" s="1"/>
  <c r="J8533" i="1"/>
  <c r="K8533" i="1" s="1"/>
  <c r="J8534" i="1"/>
  <c r="K8534" i="1" s="1"/>
  <c r="J8535" i="1"/>
  <c r="K8535" i="1" s="1"/>
  <c r="J8536" i="1"/>
  <c r="K8536" i="1" s="1"/>
  <c r="J8537" i="1"/>
  <c r="K8537" i="1" s="1"/>
  <c r="J8538" i="1"/>
  <c r="K8538" i="1" s="1"/>
  <c r="J8539" i="1"/>
  <c r="K8539" i="1" s="1"/>
  <c r="J8540" i="1"/>
  <c r="K8540" i="1" s="1"/>
  <c r="J8541" i="1"/>
  <c r="K8541" i="1" s="1"/>
  <c r="J8542" i="1"/>
  <c r="K8542" i="1" s="1"/>
  <c r="J8543" i="1"/>
  <c r="K8543" i="1" s="1"/>
  <c r="J8544" i="1"/>
  <c r="K8544" i="1" s="1"/>
  <c r="J8545" i="1"/>
  <c r="K8545" i="1" s="1"/>
  <c r="J8546" i="1"/>
  <c r="K8546" i="1" s="1"/>
  <c r="J8547" i="1"/>
  <c r="K8547" i="1" s="1"/>
  <c r="J8548" i="1"/>
  <c r="K8548" i="1" s="1"/>
  <c r="J8549" i="1"/>
  <c r="K8549" i="1" s="1"/>
  <c r="J8550" i="1"/>
  <c r="K8550" i="1" s="1"/>
  <c r="J8551" i="1"/>
  <c r="K8551" i="1" s="1"/>
  <c r="J8552" i="1"/>
  <c r="K8552" i="1" s="1"/>
  <c r="J8553" i="1"/>
  <c r="K8553" i="1" s="1"/>
  <c r="J8554" i="1"/>
  <c r="K8554" i="1" s="1"/>
  <c r="J8555" i="1"/>
  <c r="K8555" i="1" s="1"/>
  <c r="J8556" i="1"/>
  <c r="K8556" i="1" s="1"/>
  <c r="J8557" i="1"/>
  <c r="K8557" i="1" s="1"/>
  <c r="J8558" i="1"/>
  <c r="K8558" i="1" s="1"/>
  <c r="J8559" i="1"/>
  <c r="K8559" i="1" s="1"/>
  <c r="J8560" i="1"/>
  <c r="K8560" i="1" s="1"/>
  <c r="J8561" i="1"/>
  <c r="K8561" i="1" s="1"/>
  <c r="J8562" i="1"/>
  <c r="K8562" i="1" s="1"/>
  <c r="J8563" i="1"/>
  <c r="K8563" i="1" s="1"/>
  <c r="J8564" i="1"/>
  <c r="K8564" i="1" s="1"/>
  <c r="J8565" i="1"/>
  <c r="K8565" i="1" s="1"/>
  <c r="J8566" i="1"/>
  <c r="K8566" i="1" s="1"/>
  <c r="J8567" i="1"/>
  <c r="K8567" i="1" s="1"/>
  <c r="J8568" i="1"/>
  <c r="K8568" i="1" s="1"/>
  <c r="J8569" i="1"/>
  <c r="K8569" i="1" s="1"/>
  <c r="J8570" i="1"/>
  <c r="K8570" i="1" s="1"/>
  <c r="J8571" i="1"/>
  <c r="K8571" i="1" s="1"/>
  <c r="J8572" i="1"/>
  <c r="K8572" i="1" s="1"/>
  <c r="J8573" i="1"/>
  <c r="K8573" i="1" s="1"/>
  <c r="J8574" i="1"/>
  <c r="K8574" i="1" s="1"/>
  <c r="J8575" i="1"/>
  <c r="K8575" i="1" s="1"/>
  <c r="J8576" i="1"/>
  <c r="K8576" i="1" s="1"/>
  <c r="J8577" i="1"/>
  <c r="K8577" i="1" s="1"/>
  <c r="J8578" i="1"/>
  <c r="K8578" i="1" s="1"/>
  <c r="J8579" i="1"/>
  <c r="K8579" i="1" s="1"/>
  <c r="J8580" i="1"/>
  <c r="K8580" i="1" s="1"/>
  <c r="J8581" i="1"/>
  <c r="K8581" i="1" s="1"/>
  <c r="J8582" i="1"/>
  <c r="K8582" i="1" s="1"/>
  <c r="J8583" i="1"/>
  <c r="K8583" i="1" s="1"/>
  <c r="J8584" i="1"/>
  <c r="K8584" i="1" s="1"/>
  <c r="J8585" i="1"/>
  <c r="K8585" i="1" s="1"/>
  <c r="J8586" i="1"/>
  <c r="K8586" i="1" s="1"/>
  <c r="J8587" i="1"/>
  <c r="K8587" i="1" s="1"/>
  <c r="J8588" i="1"/>
  <c r="K8588" i="1" s="1"/>
  <c r="J8589" i="1"/>
  <c r="K8589" i="1" s="1"/>
  <c r="J8590" i="1"/>
  <c r="K8590" i="1" s="1"/>
  <c r="J8591" i="1"/>
  <c r="K8591" i="1" s="1"/>
  <c r="J8592" i="1"/>
  <c r="K8592" i="1" s="1"/>
  <c r="J8593" i="1"/>
  <c r="K8593" i="1" s="1"/>
  <c r="J8594" i="1"/>
  <c r="K8594" i="1" s="1"/>
  <c r="J8595" i="1"/>
  <c r="K8595" i="1" s="1"/>
  <c r="J8596" i="1"/>
  <c r="K8596" i="1" s="1"/>
  <c r="J8597" i="1"/>
  <c r="K8597" i="1" s="1"/>
  <c r="J8598" i="1"/>
  <c r="K8598" i="1" s="1"/>
  <c r="J8599" i="1"/>
  <c r="K8599" i="1" s="1"/>
  <c r="J8600" i="1"/>
  <c r="K8600" i="1" s="1"/>
  <c r="J8601" i="1"/>
  <c r="K8601" i="1" s="1"/>
  <c r="J8602" i="1"/>
  <c r="K8602" i="1" s="1"/>
  <c r="J8603" i="1"/>
  <c r="K8603" i="1" s="1"/>
  <c r="J8604" i="1"/>
  <c r="K8604" i="1" s="1"/>
  <c r="J8605" i="1"/>
  <c r="K8605" i="1" s="1"/>
  <c r="J8606" i="1"/>
  <c r="K8606" i="1" s="1"/>
  <c r="J8607" i="1"/>
  <c r="K8607" i="1" s="1"/>
  <c r="J8608" i="1"/>
  <c r="K8608" i="1" s="1"/>
  <c r="J8609" i="1"/>
  <c r="K8609" i="1" s="1"/>
  <c r="J8610" i="1"/>
  <c r="K8610" i="1" s="1"/>
  <c r="J8611" i="1"/>
  <c r="K8611" i="1" s="1"/>
  <c r="J8612" i="1"/>
  <c r="K8612" i="1" s="1"/>
  <c r="J8613" i="1"/>
  <c r="K8613" i="1" s="1"/>
  <c r="J8614" i="1"/>
  <c r="K8614" i="1" s="1"/>
  <c r="J8615" i="1"/>
  <c r="K8615" i="1" s="1"/>
  <c r="J8616" i="1"/>
  <c r="K8616" i="1" s="1"/>
  <c r="J8617" i="1"/>
  <c r="K8617" i="1" s="1"/>
  <c r="J8618" i="1"/>
  <c r="K8618" i="1" s="1"/>
  <c r="J8619" i="1"/>
  <c r="K8619" i="1" s="1"/>
  <c r="J8620" i="1"/>
  <c r="K8620" i="1" s="1"/>
  <c r="J8621" i="1"/>
  <c r="K8621" i="1" s="1"/>
  <c r="J8622" i="1"/>
  <c r="K8622" i="1" s="1"/>
  <c r="J8623" i="1"/>
  <c r="K8623" i="1" s="1"/>
  <c r="J8624" i="1"/>
  <c r="K8624" i="1" s="1"/>
  <c r="J8625" i="1"/>
  <c r="K8625" i="1" s="1"/>
  <c r="J8626" i="1"/>
  <c r="K8626" i="1" s="1"/>
  <c r="J8627" i="1"/>
  <c r="K8627" i="1" s="1"/>
  <c r="J8628" i="1"/>
  <c r="K8628" i="1" s="1"/>
  <c r="J8629" i="1"/>
  <c r="K8629" i="1" s="1"/>
  <c r="J8630" i="1"/>
  <c r="K8630" i="1" s="1"/>
  <c r="J8631" i="1"/>
  <c r="K8631" i="1" s="1"/>
  <c r="J8632" i="1"/>
  <c r="K8632" i="1" s="1"/>
  <c r="J8633" i="1"/>
  <c r="K8633" i="1" s="1"/>
  <c r="J8634" i="1"/>
  <c r="K8634" i="1" s="1"/>
  <c r="J8635" i="1"/>
  <c r="K8635" i="1" s="1"/>
  <c r="J8636" i="1"/>
  <c r="K8636" i="1" s="1"/>
  <c r="J8637" i="1"/>
  <c r="K8637" i="1" s="1"/>
  <c r="J8638" i="1"/>
  <c r="K8638" i="1" s="1"/>
  <c r="J8639" i="1"/>
  <c r="K8639" i="1" s="1"/>
  <c r="J8640" i="1"/>
  <c r="K8640" i="1" s="1"/>
  <c r="J8641" i="1"/>
  <c r="K8641" i="1" s="1"/>
  <c r="J8642" i="1"/>
  <c r="K8642" i="1" s="1"/>
  <c r="J8643" i="1"/>
  <c r="K8643" i="1" s="1"/>
  <c r="J8644" i="1"/>
  <c r="K8644" i="1" s="1"/>
  <c r="J8645" i="1"/>
  <c r="K8645" i="1" s="1"/>
  <c r="J8646" i="1"/>
  <c r="K8646" i="1" s="1"/>
  <c r="J8647" i="1"/>
  <c r="K8647" i="1" s="1"/>
  <c r="J8648" i="1"/>
  <c r="K8648" i="1" s="1"/>
  <c r="J8649" i="1"/>
  <c r="K8649" i="1" s="1"/>
  <c r="J8650" i="1"/>
  <c r="K8650" i="1" s="1"/>
  <c r="J8651" i="1"/>
  <c r="K8651" i="1" s="1"/>
  <c r="J8652" i="1"/>
  <c r="K8652" i="1" s="1"/>
  <c r="J8653" i="1"/>
  <c r="K8653" i="1" s="1"/>
  <c r="J8654" i="1"/>
  <c r="K8654" i="1" s="1"/>
  <c r="J8655" i="1"/>
  <c r="K8655" i="1" s="1"/>
  <c r="J8656" i="1"/>
  <c r="K8656" i="1" s="1"/>
  <c r="J8657" i="1"/>
  <c r="K8657" i="1" s="1"/>
  <c r="J8658" i="1"/>
  <c r="K8658" i="1" s="1"/>
  <c r="J8659" i="1"/>
  <c r="K8659" i="1" s="1"/>
  <c r="J8660" i="1"/>
  <c r="K8660" i="1" s="1"/>
  <c r="J8661" i="1"/>
  <c r="K8661" i="1" s="1"/>
  <c r="J8662" i="1"/>
  <c r="K8662" i="1" s="1"/>
  <c r="J8663" i="1"/>
  <c r="K8663" i="1" s="1"/>
  <c r="J8664" i="1"/>
  <c r="K8664" i="1" s="1"/>
  <c r="J8665" i="1"/>
  <c r="K8665" i="1" s="1"/>
  <c r="J8666" i="1"/>
  <c r="K8666" i="1" s="1"/>
  <c r="J8667" i="1"/>
  <c r="K8667" i="1" s="1"/>
  <c r="J8668" i="1"/>
  <c r="K8668" i="1" s="1"/>
  <c r="J8669" i="1"/>
  <c r="K8669" i="1" s="1"/>
  <c r="J8670" i="1"/>
  <c r="K8670" i="1" s="1"/>
  <c r="J8671" i="1"/>
  <c r="K8671" i="1" s="1"/>
  <c r="J8672" i="1"/>
  <c r="K8672" i="1" s="1"/>
  <c r="J8673" i="1"/>
  <c r="K8673" i="1" s="1"/>
  <c r="J8674" i="1"/>
  <c r="K8674" i="1" s="1"/>
  <c r="J8675" i="1"/>
  <c r="K8675" i="1" s="1"/>
  <c r="J8676" i="1"/>
  <c r="K8676" i="1" s="1"/>
  <c r="J8677" i="1"/>
  <c r="K8677" i="1" s="1"/>
  <c r="J8678" i="1"/>
  <c r="K8678" i="1" s="1"/>
  <c r="J8679" i="1"/>
  <c r="K8679" i="1" s="1"/>
  <c r="J8680" i="1"/>
  <c r="K8680" i="1" s="1"/>
  <c r="J8681" i="1"/>
  <c r="K8681" i="1" s="1"/>
  <c r="J8682" i="1"/>
  <c r="K8682" i="1" s="1"/>
  <c r="J8683" i="1"/>
  <c r="K8683" i="1" s="1"/>
  <c r="J8684" i="1"/>
  <c r="K8684" i="1" s="1"/>
  <c r="J8685" i="1"/>
  <c r="K8685" i="1" s="1"/>
  <c r="J8686" i="1"/>
  <c r="K8686" i="1" s="1"/>
  <c r="J8687" i="1"/>
  <c r="K8687" i="1" s="1"/>
  <c r="J8688" i="1"/>
  <c r="K8688" i="1" s="1"/>
  <c r="J8689" i="1"/>
  <c r="K8689" i="1" s="1"/>
  <c r="J8690" i="1"/>
  <c r="K8690" i="1" s="1"/>
  <c r="J8691" i="1"/>
  <c r="K8691" i="1" s="1"/>
  <c r="J8692" i="1"/>
  <c r="K8692" i="1" s="1"/>
  <c r="J8693" i="1"/>
  <c r="K8693" i="1" s="1"/>
  <c r="J8694" i="1"/>
  <c r="K8694" i="1" s="1"/>
  <c r="J8695" i="1"/>
  <c r="K8695" i="1" s="1"/>
  <c r="J8696" i="1"/>
  <c r="K8696" i="1" s="1"/>
  <c r="J8697" i="1"/>
  <c r="K8697" i="1" s="1"/>
  <c r="J8698" i="1"/>
  <c r="K8698" i="1" s="1"/>
  <c r="J8699" i="1"/>
  <c r="K8699" i="1" s="1"/>
  <c r="J8700" i="1"/>
  <c r="K8700" i="1" s="1"/>
  <c r="J8701" i="1"/>
  <c r="K8701" i="1" s="1"/>
  <c r="J8702" i="1"/>
  <c r="K8702" i="1" s="1"/>
  <c r="J8703" i="1"/>
  <c r="K8703" i="1" s="1"/>
  <c r="J8704" i="1"/>
  <c r="K8704" i="1" s="1"/>
  <c r="J8705" i="1"/>
  <c r="K8705" i="1" s="1"/>
  <c r="J8706" i="1"/>
  <c r="K8706" i="1" s="1"/>
  <c r="J8707" i="1"/>
  <c r="K8707" i="1" s="1"/>
  <c r="J8708" i="1"/>
  <c r="K8708" i="1" s="1"/>
  <c r="J8709" i="1"/>
  <c r="K8709" i="1" s="1"/>
  <c r="J8710" i="1"/>
  <c r="K8710" i="1" s="1"/>
  <c r="J8711" i="1"/>
  <c r="K8711" i="1" s="1"/>
  <c r="J8712" i="1"/>
  <c r="K8712" i="1" s="1"/>
  <c r="J8713" i="1"/>
  <c r="K8713" i="1" s="1"/>
  <c r="J8714" i="1"/>
  <c r="K8714" i="1" s="1"/>
  <c r="J8715" i="1"/>
  <c r="K8715" i="1" s="1"/>
  <c r="J8716" i="1"/>
  <c r="K8716" i="1" s="1"/>
  <c r="J8717" i="1"/>
  <c r="K8717" i="1" s="1"/>
  <c r="J8718" i="1"/>
  <c r="K8718" i="1" s="1"/>
  <c r="J8719" i="1"/>
  <c r="K8719" i="1" s="1"/>
  <c r="J8720" i="1"/>
  <c r="K8720" i="1" s="1"/>
  <c r="J8721" i="1"/>
  <c r="K8721" i="1" s="1"/>
  <c r="J8722" i="1"/>
  <c r="K8722" i="1" s="1"/>
  <c r="J8723" i="1"/>
  <c r="K8723" i="1" s="1"/>
  <c r="J8724" i="1"/>
  <c r="K8724" i="1" s="1"/>
  <c r="J8725" i="1"/>
  <c r="K8725" i="1" s="1"/>
  <c r="J8726" i="1"/>
  <c r="K8726" i="1" s="1"/>
  <c r="J8727" i="1"/>
  <c r="K8727" i="1" s="1"/>
  <c r="J8728" i="1"/>
  <c r="K8728" i="1" s="1"/>
  <c r="J8729" i="1"/>
  <c r="K8729" i="1" s="1"/>
  <c r="J8730" i="1"/>
  <c r="K8730" i="1" s="1"/>
  <c r="J8731" i="1"/>
  <c r="K8731" i="1" s="1"/>
  <c r="J8732" i="1"/>
  <c r="K8732" i="1" s="1"/>
  <c r="J8733" i="1"/>
  <c r="K8733" i="1" s="1"/>
  <c r="J8734" i="1"/>
  <c r="K8734" i="1" s="1"/>
  <c r="J8735" i="1"/>
  <c r="K8735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2" i="1"/>
  <c r="K8762" i="1" s="1"/>
  <c r="G9" i="8" l="1"/>
  <c r="F9" i="4"/>
  <c r="F12" i="4" s="1"/>
  <c r="K9" i="8" l="1"/>
  <c r="J9" i="8"/>
  <c r="G22" i="8"/>
  <c r="B3" i="1"/>
  <c r="C3" i="1"/>
  <c r="D3" i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2" i="1"/>
  <c r="C8762" i="1"/>
  <c r="D8762" i="1"/>
  <c r="D2" i="1"/>
  <c r="C2" i="1"/>
  <c r="B2" i="1"/>
  <c r="K22" i="8" l="1"/>
  <c r="J22" i="8"/>
  <c r="F21" i="9" l="1"/>
  <c r="E30" i="9"/>
  <c r="F17" i="9"/>
  <c r="F10" i="6"/>
  <c r="F10" i="4"/>
  <c r="F18" i="9"/>
  <c r="F23" i="9"/>
  <c r="F20" i="9"/>
  <c r="F25" i="9"/>
  <c r="F16" i="9"/>
  <c r="D30" i="9" l="1"/>
  <c r="F30" i="9" s="1"/>
  <c r="F6" i="9" s="1"/>
  <c r="F22" i="9"/>
  <c r="F19" i="9"/>
  <c r="F24" i="9"/>
  <c r="E31" i="9"/>
  <c r="D31" i="9"/>
  <c r="F26" i="9"/>
  <c r="D28" i="9"/>
  <c r="E28" i="9"/>
  <c r="F15" i="9"/>
  <c r="F9" i="9" l="1"/>
  <c r="F28" i="9"/>
  <c r="F31" i="9"/>
  <c r="G6" i="9" s="1"/>
  <c r="G13" i="8" l="1"/>
  <c r="K13" i="8" s="1"/>
  <c r="G25" i="8"/>
  <c r="G7" i="9"/>
  <c r="G9" i="9" s="1"/>
  <c r="J13" i="8" l="1"/>
  <c r="F10" i="9"/>
  <c r="G14" i="8"/>
  <c r="G10" i="9" l="1"/>
  <c r="K14" i="8"/>
  <c r="G26" i="8"/>
  <c r="K26" i="8" s="1"/>
  <c r="J14" i="8"/>
  <c r="G15" i="8"/>
  <c r="K15" i="8" s="1"/>
  <c r="J15" i="8" l="1"/>
  <c r="J26" i="8"/>
  <c r="F11" i="4"/>
  <c r="G8" i="8" l="1"/>
  <c r="G20" i="8"/>
  <c r="K20" i="8" s="1"/>
  <c r="F11" i="6"/>
  <c r="F12" i="6"/>
  <c r="K8" i="8" l="1"/>
  <c r="J8" i="8"/>
  <c r="J20" i="8"/>
  <c r="G19" i="8"/>
  <c r="G17" i="8"/>
  <c r="K17" i="8" l="1"/>
  <c r="G24" i="8"/>
  <c r="K24" i="8" s="1"/>
  <c r="G27" i="8"/>
  <c r="K27" i="8" s="1"/>
  <c r="K19" i="8"/>
  <c r="J19" i="8"/>
  <c r="J17" i="8"/>
  <c r="J27" i="8" l="1"/>
  <c r="J24" i="8"/>
</calcChain>
</file>

<file path=xl/sharedStrings.xml><?xml version="1.0" encoding="utf-8"?>
<sst xmlns="http://schemas.openxmlformats.org/spreadsheetml/2006/main" count="9381" uniqueCount="143">
  <si>
    <t>Year Prevailing</t>
  </si>
  <si>
    <t>Month Prevailing</t>
  </si>
  <si>
    <t>Day Prevailing</t>
  </si>
  <si>
    <t>Date Prevailing</t>
  </si>
  <si>
    <t>Index Name</t>
  </si>
  <si>
    <t>Flow Date</t>
  </si>
  <si>
    <t>HR</t>
  </si>
  <si>
    <t>Price</t>
  </si>
  <si>
    <t>ELAP_IPCO-APND</t>
  </si>
  <si>
    <t>Distribution Capacity Savings</t>
  </si>
  <si>
    <t>Plus: Transmission Capacity Savings</t>
  </si>
  <si>
    <t>Total T&amp;D Capacity Savings</t>
  </si>
  <si>
    <t>Update</t>
  </si>
  <si>
    <t>Units</t>
  </si>
  <si>
    <t>Description</t>
  </si>
  <si>
    <t>$</t>
  </si>
  <si>
    <t>(/) Project Years</t>
  </si>
  <si>
    <t>years</t>
  </si>
  <si>
    <t>Annual T&amp;D Capacity Savings</t>
  </si>
  <si>
    <t>$/year</t>
  </si>
  <si>
    <t>(/) On-Peak Exports</t>
  </si>
  <si>
    <t>On/Off-Peak</t>
  </si>
  <si>
    <t>On-Peak Start Month:</t>
  </si>
  <si>
    <t>On-Peak Start Day:</t>
  </si>
  <si>
    <t>On-Peak End Month:</t>
  </si>
  <si>
    <t>On-Peak End Day</t>
  </si>
  <si>
    <t>Month</t>
  </si>
  <si>
    <t>Day</t>
  </si>
  <si>
    <t>Day of Week</t>
  </si>
  <si>
    <t>Off-Peak Day</t>
  </si>
  <si>
    <t>MWh</t>
  </si>
  <si>
    <t>$/MWh</t>
  </si>
  <si>
    <t>On-Peak T&amp;D Capacity Value</t>
  </si>
  <si>
    <t>Avoided Transmission &amp; Distribution Capacity</t>
  </si>
  <si>
    <t>ECR Annual Update</t>
  </si>
  <si>
    <t>Inputs</t>
  </si>
  <si>
    <t>Sunday off-peak</t>
  </si>
  <si>
    <t>Avoided Generation Capacity</t>
  </si>
  <si>
    <t>Avoided T&amp;D Capacity Calculation</t>
  </si>
  <si>
    <t>Avoided Generation Capacity Calculation</t>
  </si>
  <si>
    <t>%</t>
  </si>
  <si>
    <t>Effective Load Carrying Capability</t>
  </si>
  <si>
    <t>(x) Levelized Fixed Cost of Avoided Resource</t>
  </si>
  <si>
    <t>(x) Nameplate Capacity</t>
  </si>
  <si>
    <t>MW</t>
  </si>
  <si>
    <t>$/kW-year</t>
  </si>
  <si>
    <t>(x) kW to MW conversion</t>
  </si>
  <si>
    <t>kW</t>
  </si>
  <si>
    <t>Total Capacity Contribution</t>
  </si>
  <si>
    <t>Season</t>
  </si>
  <si>
    <t>Export Profile</t>
  </si>
  <si>
    <t>Volume (kWh per kW)</t>
  </si>
  <si>
    <t>Capacity Contribution (%)</t>
  </si>
  <si>
    <t>Annual</t>
  </si>
  <si>
    <t>Export Credit Rate by Component (cents/kWh)</t>
  </si>
  <si>
    <t>Avoided Energy</t>
  </si>
  <si>
    <t>Value</t>
  </si>
  <si>
    <t>Energy</t>
  </si>
  <si>
    <t>Off-Peak</t>
  </si>
  <si>
    <t>On-Peak</t>
  </si>
  <si>
    <t>EIM Price</t>
  </si>
  <si>
    <t>Total $</t>
  </si>
  <si>
    <t>Avoided Energy Calculation</t>
  </si>
  <si>
    <t>Less: Integration Costs</t>
  </si>
  <si>
    <t>Avoided Energy Value</t>
  </si>
  <si>
    <t>Plus: Line Loss Gross-up</t>
  </si>
  <si>
    <t>On-Peak Avoided Generation Capacity Value</t>
  </si>
  <si>
    <t>Monthly Seasonal Energy Calculation</t>
  </si>
  <si>
    <t>Including integration and losses</t>
  </si>
  <si>
    <t>Generation Capacity</t>
  </si>
  <si>
    <t>Total</t>
  </si>
  <si>
    <t>Annual*</t>
  </si>
  <si>
    <t>Annual Energy Value</t>
  </si>
  <si>
    <t>Annual Generation Capacity Value</t>
  </si>
  <si>
    <t>Transmission &amp; Distribution Capacity</t>
  </si>
  <si>
    <t>On-Peak Days of Month Definition Matrix</t>
  </si>
  <si>
    <t>Previous</t>
  </si>
  <si>
    <t>% Change</t>
  </si>
  <si>
    <t>Change</t>
  </si>
  <si>
    <t>Holiday 1:</t>
  </si>
  <si>
    <t>Holiday 2:</t>
  </si>
  <si>
    <t>Year:</t>
  </si>
  <si>
    <t>Code</t>
  </si>
  <si>
    <t>Sunday</t>
  </si>
  <si>
    <t>Monday</t>
  </si>
  <si>
    <t>Tuesday</t>
  </si>
  <si>
    <t>Wednesday</t>
  </si>
  <si>
    <t>Thursday</t>
  </si>
  <si>
    <t>Friday</t>
  </si>
  <si>
    <t>Saturday</t>
  </si>
  <si>
    <t>Residential</t>
  </si>
  <si>
    <t>Irrigation</t>
  </si>
  <si>
    <t>Exports kWh - MPT</t>
  </si>
  <si>
    <t>*Annual values provided for informational purposes only and reflect seasonal weighting for 12 months ending December 2022.</t>
  </si>
  <si>
    <t>Small Comm</t>
  </si>
  <si>
    <t>Large Comm</t>
  </si>
  <si>
    <t>ELAP - Weighted Average</t>
  </si>
  <si>
    <t>3-year rolling average ELCC (CY2020-2022)</t>
  </si>
  <si>
    <t>CY2022 real-time customer generation exports</t>
  </si>
  <si>
    <t>ECR</t>
  </si>
  <si>
    <t>Customer Generation Exports - ELCC &amp; Maximum Output | Current Reliability &amp; Capacity Assessment Tool (Historical Data)</t>
  </si>
  <si>
    <t>Year - 2020</t>
  </si>
  <si>
    <t>ELCC (MW)</t>
  </si>
  <si>
    <t>Maximum Output (MW)</t>
  </si>
  <si>
    <t>ELCC (%)</t>
  </si>
  <si>
    <t>Year - 2021</t>
  </si>
  <si>
    <t>Year - 2022</t>
  </si>
  <si>
    <t>3-Year Average</t>
  </si>
  <si>
    <t>System Level</t>
  </si>
  <si>
    <t>On-Peak Start (Hour Ending):</t>
  </si>
  <si>
    <t>On-Peak End (Hour Ending):</t>
  </si>
  <si>
    <t>Hour Prevailing</t>
  </si>
  <si>
    <t>Customer On-Site Generation Real-Time Exports</t>
  </si>
  <si>
    <t>Idaho Power Analysis of System Losses - March 2023</t>
  </si>
  <si>
    <t>Total kWh exported</t>
  </si>
  <si>
    <t>ELAP - IPCO-APND Hourly Prices</t>
  </si>
  <si>
    <t>Exhibit No. 2 - Transmission and Distribution Avoided Capacity</t>
  </si>
  <si>
    <t>Exhibit No. 3 - Analysis of System Losses (March 2023)</t>
  </si>
  <si>
    <t>Exhibit No. 4 - Idaho Power 2020 VER Integration Study</t>
  </si>
  <si>
    <t>ECR SUMMARY</t>
  </si>
  <si>
    <t>Definition of ECR Time Periods</t>
  </si>
  <si>
    <t>Beg Hour</t>
  </si>
  <si>
    <t>End Hour</t>
  </si>
  <si>
    <t>Hour Ending</t>
  </si>
  <si>
    <t>Holiday</t>
  </si>
  <si>
    <t>Summer Period (June 15th - September 15)</t>
  </si>
  <si>
    <t>Non-Summer Period (September 16 - June 14)</t>
  </si>
  <si>
    <t>Day - Key</t>
  </si>
  <si>
    <t>Date</t>
  </si>
  <si>
    <t>NS</t>
  </si>
  <si>
    <t>S</t>
  </si>
  <si>
    <t>Summer On-Peak</t>
  </si>
  <si>
    <t>Summer Off-Peak</t>
  </si>
  <si>
    <t>Non-Summer</t>
  </si>
  <si>
    <t>Summer</t>
  </si>
  <si>
    <t>2023 Integrated Resource Plan - Appendix C, page 18</t>
  </si>
  <si>
    <t>Note: Summer season is defined as June 1 - September 30. On-Peak hours is defined as 3pm - 11pm, Monday - Saturday, excluding holidays. All other Summer hours defined as Off-Peak. Non-Summer season defined as October 1 - May 31.</t>
  </si>
  <si>
    <r>
      <t xml:space="preserve">Energy
</t>
    </r>
    <r>
      <rPr>
        <b/>
        <i/>
        <sz val="11"/>
        <color theme="0"/>
        <rFont val="Times New Roman"/>
        <family val="1"/>
      </rPr>
      <t>All Days &amp; All Hours
For Avoided Energy Only</t>
    </r>
  </si>
  <si>
    <r>
      <t xml:space="preserve">Capacity
</t>
    </r>
    <r>
      <rPr>
        <b/>
        <i/>
        <sz val="11"/>
        <color theme="0"/>
        <rFont val="Times New Roman"/>
        <family val="1"/>
      </rPr>
      <t>Jun. 1 - Sep. 30,
3:00 pm - 11:00 pm,
Excluding Sundays and Holidays
For Avoided Capacity Onl</t>
    </r>
  </si>
  <si>
    <t>Loss Coefficient</t>
  </si>
  <si>
    <t>(On-Peak)</t>
  </si>
  <si>
    <t>(All other hours)</t>
  </si>
  <si>
    <t>Export Credit Rate Loss Coefficents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</si>
</sst>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409]m/d/yyyy"/>
    <numFmt numFmtId="165" formatCode="#,##0.00\ \¢"/>
    <numFmt numFmtId="166" formatCode="0.0%;\(0.0%\)"/>
    <numFmt numFmtId="167" formatCode="0.000"/>
    <numFmt numFmtId="168" formatCode="_(* #,##0.00_);_(* \(#,##0.00\);_(* &quot;-&quot;_);_(@_)"/>
  </numFmts>
  <fonts count="25" x14ac:knownFonts="1">
    <font>
      <sz val="11"/>
      <color theme="1"/>
      <name val="Times New Roman"/>
      <family val="2"/>
    </font>
    <font>
      <sz val="11"/>
      <color theme="1"/>
      <name val="Times New Roman"/>
      <family val="2"/>
    </font>
    <font>
      <b/>
      <sz val="11"/>
      <color theme="1"/>
      <name val="Times New Roman"/>
      <family val="1"/>
    </font>
    <font>
      <b/>
      <sz val="16"/>
      <color theme="0"/>
      <name val="Times New Roman"/>
      <family val="1"/>
    </font>
    <font>
      <b/>
      <u val="singleAccounting"/>
      <sz val="11"/>
      <color theme="1"/>
      <name val="Times New Roman"/>
      <family val="1"/>
    </font>
    <font>
      <u val="singleAccounting"/>
      <sz val="11"/>
      <color theme="1"/>
      <name val="Times New Roman"/>
      <family val="2"/>
    </font>
    <font>
      <b/>
      <sz val="11"/>
      <color theme="0"/>
      <name val="Times New Roman"/>
      <family val="1"/>
    </font>
    <font>
      <sz val="8"/>
      <name val="Times New Roman"/>
      <family val="2"/>
    </font>
    <font>
      <sz val="11"/>
      <color rgb="FF0000FF"/>
      <name val="Times New Roman"/>
      <family val="2"/>
    </font>
    <font>
      <b/>
      <sz val="11"/>
      <color rgb="FF0000FF"/>
      <name val="Times New Roman"/>
      <family val="1"/>
    </font>
    <font>
      <i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u val="singleAccounting"/>
      <sz val="11"/>
      <color rgb="FF0000FF"/>
      <name val="Times New Roman"/>
      <family val="2"/>
    </font>
    <font>
      <u val="singleAccounting"/>
      <sz val="11"/>
      <color rgb="FF008000"/>
      <name val="Times New Roman"/>
      <family val="2"/>
    </font>
    <font>
      <sz val="11"/>
      <color rgb="FF008000"/>
      <name val="Times New Roman"/>
      <family val="2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1"/>
      <color theme="0"/>
      <name val="Times New Roman"/>
      <family val="1"/>
    </font>
    <font>
      <sz val="11"/>
      <name val="Times New Roman"/>
      <family val="1"/>
    </font>
    <font>
      <b/>
      <sz val="11"/>
      <color rgb="FFFFFFFF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FFFFFF"/>
      <name val="Times New Roman"/>
      <family val="1"/>
    </font>
    <font>
      <sz val="11"/>
      <name val="Times New Roman"/>
      <family val="2"/>
    </font>
    <font>
      <b/>
      <i/>
      <sz val="11"/>
      <color theme="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2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44" fontId="4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42" fontId="2" fillId="0" borderId="0" xfId="0" applyNumberFormat="1" applyFont="1" applyAlignment="1">
      <alignment vertical="center"/>
    </xf>
    <xf numFmtId="0" fontId="2" fillId="4" borderId="3" xfId="0" applyFont="1" applyFill="1" applyBorder="1" applyAlignment="1">
      <alignment horizontal="left" vertical="center" indent="1"/>
    </xf>
    <xf numFmtId="0" fontId="0" fillId="4" borderId="4" xfId="0" applyFill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44" fontId="2" fillId="4" borderId="4" xfId="0" applyNumberFormat="1" applyFont="1" applyFill="1" applyBorder="1" applyAlignment="1">
      <alignment vertical="center"/>
    </xf>
    <xf numFmtId="0" fontId="6" fillId="5" borderId="0" xfId="0" applyFont="1" applyFill="1"/>
    <xf numFmtId="0" fontId="9" fillId="4" borderId="2" xfId="0" applyFont="1" applyFill="1" applyBorder="1" applyAlignment="1">
      <alignment horizontal="center"/>
    </xf>
    <xf numFmtId="16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41" fontId="0" fillId="0" borderId="7" xfId="0" applyNumberFormat="1" applyBorder="1"/>
    <xf numFmtId="41" fontId="0" fillId="0" borderId="0" xfId="0" applyNumberFormat="1" applyBorder="1"/>
    <xf numFmtId="0" fontId="0" fillId="0" borderId="0" xfId="0" applyAlignment="1">
      <alignment horizontal="centerContinuous" vertical="center"/>
    </xf>
    <xf numFmtId="0" fontId="2" fillId="0" borderId="0" xfId="0" applyFont="1" applyAlignment="1">
      <alignment horizontal="left" indent="1"/>
    </xf>
    <xf numFmtId="43" fontId="2" fillId="0" borderId="0" xfId="0" applyNumberFormat="1" applyFont="1"/>
    <xf numFmtId="44" fontId="0" fillId="0" borderId="0" xfId="0" applyNumberFormat="1"/>
    <xf numFmtId="44" fontId="5" fillId="0" borderId="0" xfId="0" applyNumberFormat="1" applyFont="1"/>
    <xf numFmtId="42" fontId="8" fillId="0" borderId="0" xfId="0" applyNumberFormat="1" applyFont="1" applyAlignment="1">
      <alignment vertical="center"/>
    </xf>
    <xf numFmtId="41" fontId="12" fillId="0" borderId="0" xfId="0" applyNumberFormat="1" applyFont="1" applyAlignment="1">
      <alignment vertical="center"/>
    </xf>
    <xf numFmtId="44" fontId="8" fillId="0" borderId="0" xfId="0" applyNumberFormat="1" applyFont="1"/>
    <xf numFmtId="41" fontId="8" fillId="0" borderId="0" xfId="0" applyNumberFormat="1" applyFont="1" applyAlignment="1">
      <alignment vertical="center"/>
    </xf>
    <xf numFmtId="41" fontId="13" fillId="0" borderId="0" xfId="0" applyNumberFormat="1" applyFont="1" applyAlignment="1">
      <alignment vertical="center"/>
    </xf>
    <xf numFmtId="0" fontId="11" fillId="0" borderId="0" xfId="0" applyFont="1"/>
    <xf numFmtId="0" fontId="0" fillId="0" borderId="0" xfId="0" applyAlignment="1">
      <alignment horizontal="left"/>
    </xf>
    <xf numFmtId="44" fontId="2" fillId="0" borderId="0" xfId="0" applyNumberFormat="1" applyFont="1" applyAlignment="1">
      <alignment horizontal="centerContinuous" vertical="center"/>
    </xf>
    <xf numFmtId="44" fontId="0" fillId="0" borderId="0" xfId="0" applyNumberFormat="1" applyAlignment="1">
      <alignment horizontal="center"/>
    </xf>
    <xf numFmtId="42" fontId="14" fillId="0" borderId="0" xfId="0" applyNumberFormat="1" applyFont="1"/>
    <xf numFmtId="41" fontId="14" fillId="0" borderId="0" xfId="0" applyNumberFormat="1" applyFont="1"/>
    <xf numFmtId="44" fontId="12" fillId="0" borderId="0" xfId="0" applyNumberFormat="1" applyFont="1"/>
    <xf numFmtId="0" fontId="6" fillId="6" borderId="0" xfId="0" applyFont="1" applyFill="1"/>
    <xf numFmtId="0" fontId="10" fillId="0" borderId="0" xfId="0" applyFont="1" applyAlignment="1">
      <alignment horizontal="left" indent="1"/>
    </xf>
    <xf numFmtId="0" fontId="2" fillId="0" borderId="7" xfId="0" applyFont="1" applyBorder="1"/>
    <xf numFmtId="0" fontId="0" fillId="0" borderId="7" xfId="0" applyBorder="1"/>
    <xf numFmtId="0" fontId="0" fillId="0" borderId="7" xfId="0" applyBorder="1" applyAlignment="1">
      <alignment horizontal="center"/>
    </xf>
    <xf numFmtId="0" fontId="10" fillId="0" borderId="9" xfId="0" applyFont="1" applyBorder="1" applyAlignment="1">
      <alignment horizontal="left" indent="1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165" fontId="0" fillId="0" borderId="7" xfId="0" applyNumberFormat="1" applyBorder="1"/>
    <xf numFmtId="165" fontId="0" fillId="0" borderId="0" xfId="0" applyNumberFormat="1" applyBorder="1"/>
    <xf numFmtId="0" fontId="10" fillId="0" borderId="0" xfId="0" applyFont="1" applyBorder="1" applyAlignment="1">
      <alignment horizontal="left" indent="1"/>
    </xf>
    <xf numFmtId="44" fontId="10" fillId="0" borderId="0" xfId="0" applyNumberFormat="1" applyFont="1"/>
    <xf numFmtId="165" fontId="10" fillId="0" borderId="9" xfId="0" applyNumberFormat="1" applyFont="1" applyBorder="1"/>
    <xf numFmtId="0" fontId="2" fillId="0" borderId="0" xfId="0" applyFont="1" applyBorder="1"/>
    <xf numFmtId="0" fontId="10" fillId="0" borderId="0" xfId="0" applyFont="1" applyFill="1" applyBorder="1" applyAlignment="1">
      <alignment horizontal="center"/>
    </xf>
    <xf numFmtId="165" fontId="10" fillId="0" borderId="0" xfId="0" applyNumberFormat="1" applyFont="1" applyBorder="1"/>
    <xf numFmtId="44" fontId="0" fillId="0" borderId="9" xfId="0" applyNumberFormat="1" applyBorder="1"/>
    <xf numFmtId="44" fontId="10" fillId="0" borderId="9" xfId="0" applyNumberFormat="1" applyFont="1" applyBorder="1"/>
    <xf numFmtId="0" fontId="2" fillId="4" borderId="7" xfId="0" applyFont="1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9" xfId="0" applyFill="1" applyBorder="1"/>
    <xf numFmtId="0" fontId="10" fillId="4" borderId="9" xfId="0" applyFont="1" applyFill="1" applyBorder="1" applyAlignment="1">
      <alignment horizontal="center"/>
    </xf>
    <xf numFmtId="165" fontId="10" fillId="4" borderId="9" xfId="0" applyNumberFormat="1" applyFont="1" applyFill="1" applyBorder="1"/>
    <xf numFmtId="165" fontId="2" fillId="4" borderId="7" xfId="0" applyNumberFormat="1" applyFont="1" applyFill="1" applyBorder="1"/>
    <xf numFmtId="165" fontId="2" fillId="4" borderId="0" xfId="0" applyNumberFormat="1" applyFont="1" applyFill="1" applyBorder="1"/>
    <xf numFmtId="0" fontId="0" fillId="0" borderId="10" xfId="0" applyBorder="1" applyAlignment="1">
      <alignment horizontal="left"/>
    </xf>
    <xf numFmtId="0" fontId="0" fillId="0" borderId="10" xfId="0" applyBorder="1"/>
    <xf numFmtId="42" fontId="0" fillId="0" borderId="10" xfId="0" applyNumberFormat="1" applyBorder="1"/>
    <xf numFmtId="41" fontId="0" fillId="0" borderId="10" xfId="0" applyNumberFormat="1" applyBorder="1"/>
    <xf numFmtId="44" fontId="0" fillId="0" borderId="10" xfId="0" applyNumberFormat="1" applyBorder="1"/>
    <xf numFmtId="42" fontId="0" fillId="0" borderId="7" xfId="0" applyNumberFormat="1" applyBorder="1"/>
    <xf numFmtId="44" fontId="0" fillId="0" borderId="7" xfId="0" applyNumberFormat="1" applyBorder="1"/>
    <xf numFmtId="42" fontId="0" fillId="0" borderId="9" xfId="0" applyNumberFormat="1" applyBorder="1"/>
    <xf numFmtId="41" fontId="0" fillId="0" borderId="9" xfId="0" applyNumberFormat="1" applyBorder="1"/>
    <xf numFmtId="41" fontId="0" fillId="7" borderId="0" xfId="0" applyNumberFormat="1" applyFill="1" applyBorder="1"/>
    <xf numFmtId="0" fontId="10" fillId="0" borderId="0" xfId="0" applyFont="1" applyAlignment="1">
      <alignment horizontal="center"/>
    </xf>
    <xf numFmtId="44" fontId="4" fillId="7" borderId="0" xfId="0" applyNumberFormat="1" applyFont="1" applyFill="1" applyAlignment="1">
      <alignment horizontal="centerContinuous" vertical="center"/>
    </xf>
    <xf numFmtId="0" fontId="0" fillId="7" borderId="0" xfId="0" applyFill="1"/>
    <xf numFmtId="166" fontId="0" fillId="7" borderId="0" xfId="0" applyNumberFormat="1" applyFill="1" applyAlignment="1">
      <alignment horizontal="center"/>
    </xf>
    <xf numFmtId="165" fontId="0" fillId="7" borderId="7" xfId="0" applyNumberFormat="1" applyFill="1" applyBorder="1"/>
    <xf numFmtId="166" fontId="0" fillId="7" borderId="7" xfId="0" applyNumberFormat="1" applyFill="1" applyBorder="1" applyAlignment="1">
      <alignment horizontal="center"/>
    </xf>
    <xf numFmtId="165" fontId="0" fillId="7" borderId="0" xfId="0" applyNumberFormat="1" applyFill="1" applyBorder="1"/>
    <xf numFmtId="166" fontId="0" fillId="7" borderId="0" xfId="0" applyNumberFormat="1" applyFill="1" applyBorder="1" applyAlignment="1">
      <alignment horizontal="center"/>
    </xf>
    <xf numFmtId="165" fontId="10" fillId="7" borderId="9" xfId="0" applyNumberFormat="1" applyFont="1" applyFill="1" applyBorder="1"/>
    <xf numFmtId="166" fontId="10" fillId="7" borderId="9" xfId="0" applyNumberFormat="1" applyFont="1" applyFill="1" applyBorder="1" applyAlignment="1">
      <alignment horizontal="center"/>
    </xf>
    <xf numFmtId="165" fontId="10" fillId="7" borderId="0" xfId="0" applyNumberFormat="1" applyFont="1" applyFill="1" applyBorder="1"/>
    <xf numFmtId="166" fontId="10" fillId="7" borderId="0" xfId="0" applyNumberFormat="1" applyFont="1" applyFill="1" applyBorder="1" applyAlignment="1">
      <alignment horizontal="center"/>
    </xf>
    <xf numFmtId="44" fontId="10" fillId="7" borderId="9" xfId="0" applyNumberFormat="1" applyFont="1" applyFill="1" applyBorder="1"/>
    <xf numFmtId="165" fontId="2" fillId="7" borderId="7" xfId="0" applyNumberFormat="1" applyFont="1" applyFill="1" applyBorder="1"/>
    <xf numFmtId="166" fontId="2" fillId="7" borderId="7" xfId="0" applyNumberFormat="1" applyFont="1" applyFill="1" applyBorder="1" applyAlignment="1">
      <alignment horizontal="center"/>
    </xf>
    <xf numFmtId="165" fontId="2" fillId="7" borderId="0" xfId="0" applyNumberFormat="1" applyFont="1" applyFill="1" applyBorder="1"/>
    <xf numFmtId="166" fontId="2" fillId="7" borderId="0" xfId="0" applyNumberFormat="1" applyFont="1" applyFill="1" applyBorder="1" applyAlignment="1">
      <alignment horizontal="center"/>
    </xf>
    <xf numFmtId="0" fontId="11" fillId="0" borderId="7" xfId="0" applyFont="1" applyBorder="1"/>
    <xf numFmtId="0" fontId="0" fillId="7" borderId="7" xfId="0" applyFill="1" applyBorder="1"/>
    <xf numFmtId="0" fontId="0" fillId="7" borderId="0" xfId="0" applyFill="1" applyBorder="1"/>
    <xf numFmtId="10" fontId="0" fillId="0" borderId="9" xfId="2" applyNumberFormat="1" applyFont="1" applyBorder="1"/>
    <xf numFmtId="10" fontId="0" fillId="7" borderId="9" xfId="2" applyNumberFormat="1" applyFont="1" applyFill="1" applyBorder="1"/>
    <xf numFmtId="166" fontId="0" fillId="7" borderId="9" xfId="2" applyNumberFormat="1" applyFont="1" applyFill="1" applyBorder="1" applyAlignment="1">
      <alignment horizontal="center"/>
    </xf>
    <xf numFmtId="14" fontId="9" fillId="4" borderId="2" xfId="0" applyNumberFormat="1" applyFont="1" applyFill="1" applyBorder="1" applyAlignment="1">
      <alignment horizontal="center"/>
    </xf>
    <xf numFmtId="18" fontId="10" fillId="0" borderId="0" xfId="0" applyNumberFormat="1" applyFont="1" applyAlignment="1">
      <alignment horizontal="left"/>
    </xf>
    <xf numFmtId="1" fontId="9" fillId="4" borderId="2" xfId="0" applyNumberFormat="1" applyFont="1" applyFill="1" applyBorder="1" applyAlignment="1">
      <alignment horizontal="center"/>
    </xf>
    <xf numFmtId="14" fontId="15" fillId="4" borderId="2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0" fontId="16" fillId="0" borderId="11" xfId="0" applyFont="1" applyFill="1" applyBorder="1" applyAlignment="1">
      <alignment horizontal="center" wrapText="1"/>
    </xf>
    <xf numFmtId="0" fontId="0" fillId="0" borderId="8" xfId="0" applyBorder="1"/>
    <xf numFmtId="0" fontId="0" fillId="0" borderId="12" xfId="0" applyBorder="1" applyAlignment="1">
      <alignment horizont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17" fillId="6" borderId="0" xfId="0" applyFont="1" applyFill="1"/>
    <xf numFmtId="0" fontId="0" fillId="0" borderId="0" xfId="0" applyAlignment="1">
      <alignment horizontal="left" indent="1"/>
    </xf>
    <xf numFmtId="0" fontId="2" fillId="7" borderId="3" xfId="0" applyFont="1" applyFill="1" applyBorder="1" applyAlignment="1">
      <alignment horizontal="left" vertical="center" indent="1"/>
    </xf>
    <xf numFmtId="0" fontId="0" fillId="7" borderId="4" xfId="0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0" fillId="7" borderId="5" xfId="0" applyFill="1" applyBorder="1" applyAlignment="1">
      <alignment vertical="center"/>
    </xf>
    <xf numFmtId="41" fontId="8" fillId="0" borderId="0" xfId="0" applyNumberFormat="1" applyFont="1"/>
    <xf numFmtId="10" fontId="2" fillId="7" borderId="4" xfId="2" applyNumberFormat="1" applyFont="1" applyFill="1" applyBorder="1" applyAlignment="1">
      <alignment vertical="center"/>
    </xf>
    <xf numFmtId="10" fontId="2" fillId="4" borderId="4" xfId="0" applyNumberFormat="1" applyFont="1" applyFill="1" applyBorder="1" applyAlignment="1">
      <alignment vertical="center"/>
    </xf>
    <xf numFmtId="0" fontId="6" fillId="5" borderId="6" xfId="0" applyFont="1" applyFill="1" applyBorder="1" applyAlignment="1">
      <alignment horizontal="centerContinuous"/>
    </xf>
    <xf numFmtId="0" fontId="6" fillId="5" borderId="7" xfId="0" applyFont="1" applyFill="1" applyBorder="1" applyAlignment="1">
      <alignment horizontal="centerContinuous"/>
    </xf>
    <xf numFmtId="0" fontId="6" fillId="5" borderId="15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 wrapText="1"/>
    </xf>
    <xf numFmtId="0" fontId="18" fillId="0" borderId="0" xfId="0" applyFont="1"/>
    <xf numFmtId="44" fontId="18" fillId="0" borderId="0" xfId="1" applyFont="1" applyFill="1" applyBorder="1"/>
    <xf numFmtId="0" fontId="15" fillId="0" borderId="0" xfId="0" applyFont="1"/>
    <xf numFmtId="0" fontId="19" fillId="2" borderId="19" xfId="0" applyFont="1" applyFill="1" applyBorder="1" applyAlignment="1">
      <alignment vertical="top" wrapText="1" readingOrder="1"/>
    </xf>
    <xf numFmtId="0" fontId="19" fillId="2" borderId="20" xfId="0" applyFont="1" applyFill="1" applyBorder="1" applyAlignment="1">
      <alignment vertical="top" wrapText="1" readingOrder="1"/>
    </xf>
    <xf numFmtId="44" fontId="19" fillId="2" borderId="21" xfId="1" applyFont="1" applyFill="1" applyBorder="1" applyAlignment="1">
      <alignment vertical="top" wrapText="1" readingOrder="1"/>
    </xf>
    <xf numFmtId="0" fontId="20" fillId="0" borderId="17" xfId="0" applyFont="1" applyBorder="1" applyAlignment="1">
      <alignment vertical="top" wrapText="1" readingOrder="1"/>
    </xf>
    <xf numFmtId="164" fontId="20" fillId="0" borderId="1" xfId="0" applyNumberFormat="1" applyFont="1" applyBorder="1" applyAlignment="1">
      <alignment vertical="top" wrapText="1" readingOrder="1"/>
    </xf>
    <xf numFmtId="0" fontId="20" fillId="0" borderId="1" xfId="0" applyFont="1" applyBorder="1" applyAlignment="1">
      <alignment vertical="top" wrapText="1" readingOrder="1"/>
    </xf>
    <xf numFmtId="44" fontId="20" fillId="0" borderId="18" xfId="1" applyFont="1" applyBorder="1" applyAlignment="1">
      <alignment vertical="top" wrapText="1" readingOrder="1"/>
    </xf>
    <xf numFmtId="0" fontId="20" fillId="0" borderId="22" xfId="0" applyFont="1" applyBorder="1" applyAlignment="1">
      <alignment vertical="top" wrapText="1" readingOrder="1"/>
    </xf>
    <xf numFmtId="164" fontId="20" fillId="0" borderId="23" xfId="0" applyNumberFormat="1" applyFont="1" applyBorder="1" applyAlignment="1">
      <alignment vertical="top" wrapText="1" readingOrder="1"/>
    </xf>
    <xf numFmtId="0" fontId="20" fillId="0" borderId="23" xfId="0" applyFont="1" applyBorder="1" applyAlignment="1">
      <alignment vertical="top" wrapText="1" readingOrder="1"/>
    </xf>
    <xf numFmtId="44" fontId="20" fillId="0" borderId="24" xfId="1" applyFont="1" applyBorder="1" applyAlignment="1">
      <alignment vertical="top" wrapText="1" readingOrder="1"/>
    </xf>
    <xf numFmtId="0" fontId="19" fillId="2" borderId="14" xfId="0" applyFont="1" applyFill="1" applyBorder="1" applyAlignment="1">
      <alignment vertical="top" wrapText="1" readingOrder="1"/>
    </xf>
    <xf numFmtId="0" fontId="19" fillId="2" borderId="16" xfId="0" applyFont="1" applyFill="1" applyBorder="1" applyAlignment="1">
      <alignment vertical="top" wrapText="1" readingOrder="1"/>
    </xf>
    <xf numFmtId="44" fontId="19" fillId="2" borderId="16" xfId="1" applyFont="1" applyFill="1" applyBorder="1" applyAlignment="1">
      <alignment vertical="top" wrapText="1" readingOrder="1"/>
    </xf>
    <xf numFmtId="44" fontId="19" fillId="2" borderId="13" xfId="1" applyFont="1" applyFill="1" applyBorder="1" applyAlignment="1">
      <alignment vertical="top" wrapText="1" readingOrder="1"/>
    </xf>
    <xf numFmtId="164" fontId="20" fillId="0" borderId="25" xfId="0" applyNumberFormat="1" applyFont="1" applyBorder="1" applyAlignment="1">
      <alignment vertical="top" wrapText="1" readingOrder="1"/>
    </xf>
    <xf numFmtId="0" fontId="20" fillId="0" borderId="15" xfId="0" applyFont="1" applyBorder="1" applyAlignment="1">
      <alignment vertical="top" wrapText="1" readingOrder="1"/>
    </xf>
    <xf numFmtId="41" fontId="20" fillId="0" borderId="15" xfId="1" applyNumberFormat="1" applyFont="1" applyBorder="1" applyAlignment="1">
      <alignment vertical="top" wrapText="1" readingOrder="1"/>
    </xf>
    <xf numFmtId="41" fontId="20" fillId="0" borderId="26" xfId="1" applyNumberFormat="1" applyFont="1" applyBorder="1" applyAlignment="1">
      <alignment vertical="top" wrapText="1" readingOrder="1"/>
    </xf>
    <xf numFmtId="164" fontId="20" fillId="0" borderId="11" xfId="0" applyNumberFormat="1" applyFont="1" applyBorder="1" applyAlignment="1">
      <alignment vertical="top" wrapText="1" readingOrder="1"/>
    </xf>
    <xf numFmtId="0" fontId="20" fillId="0" borderId="27" xfId="0" applyFont="1" applyBorder="1" applyAlignment="1">
      <alignment vertical="top" wrapText="1" readingOrder="1"/>
    </xf>
    <xf numFmtId="41" fontId="20" fillId="0" borderId="27" xfId="1" applyNumberFormat="1" applyFont="1" applyBorder="1" applyAlignment="1">
      <alignment vertical="top" wrapText="1" readingOrder="1"/>
    </xf>
    <xf numFmtId="41" fontId="20" fillId="0" borderId="6" xfId="1" applyNumberFormat="1" applyFont="1" applyBorder="1" applyAlignment="1">
      <alignment vertical="top" wrapText="1" readingOrder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21" fillId="0" borderId="26" xfId="0" applyFont="1" applyBorder="1" applyAlignment="1">
      <alignment horizontal="centerContinuous" vertical="center"/>
    </xf>
    <xf numFmtId="0" fontId="21" fillId="0" borderId="10" xfId="0" applyFont="1" applyBorder="1" applyAlignment="1">
      <alignment horizontal="centerContinuous" vertical="center"/>
    </xf>
    <xf numFmtId="0" fontId="21" fillId="0" borderId="25" xfId="0" applyFont="1" applyBorder="1" applyAlignment="1">
      <alignment horizontal="centerContinuous" vertical="center"/>
    </xf>
    <xf numFmtId="0" fontId="20" fillId="0" borderId="16" xfId="0" applyFont="1" applyBorder="1" applyAlignment="1">
      <alignment vertical="center"/>
    </xf>
    <xf numFmtId="18" fontId="20" fillId="0" borderId="15" xfId="0" applyNumberFormat="1" applyFont="1" applyBorder="1" applyAlignment="1">
      <alignment horizontal="right" vertical="center"/>
    </xf>
    <xf numFmtId="0" fontId="20" fillId="0" borderId="15" xfId="0" applyFont="1" applyBorder="1" applyAlignment="1">
      <alignment vertical="center"/>
    </xf>
    <xf numFmtId="0" fontId="22" fillId="9" borderId="15" xfId="0" applyFont="1" applyFill="1" applyBorder="1" applyAlignment="1">
      <alignment vertical="center"/>
    </xf>
    <xf numFmtId="0" fontId="20" fillId="10" borderId="15" xfId="0" applyFont="1" applyFill="1" applyBorder="1" applyAlignment="1">
      <alignment vertical="center"/>
    </xf>
    <xf numFmtId="0" fontId="10" fillId="7" borderId="0" xfId="0" applyFont="1" applyFill="1"/>
    <xf numFmtId="14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14" fontId="23" fillId="0" borderId="0" xfId="0" applyNumberFormat="1" applyFont="1"/>
    <xf numFmtId="0" fontId="23" fillId="0" borderId="0" xfId="0" applyFont="1"/>
    <xf numFmtId="39" fontId="23" fillId="0" borderId="0" xfId="0" applyNumberFormat="1" applyFont="1"/>
    <xf numFmtId="3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right"/>
    </xf>
    <xf numFmtId="0" fontId="23" fillId="0" borderId="0" xfId="0" applyNumberFormat="1" applyFont="1"/>
    <xf numFmtId="0" fontId="10" fillId="7" borderId="0" xfId="0" applyFont="1" applyFill="1" applyAlignment="1">
      <alignment horizontal="left"/>
    </xf>
    <xf numFmtId="0" fontId="2" fillId="4" borderId="0" xfId="0" applyFont="1" applyFill="1" applyBorder="1"/>
    <xf numFmtId="0" fontId="2" fillId="4" borderId="7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right"/>
    </xf>
    <xf numFmtId="0" fontId="8" fillId="7" borderId="6" xfId="0" applyFont="1" applyFill="1" applyBorder="1" applyAlignment="1">
      <alignment horizontal="center"/>
    </xf>
    <xf numFmtId="0" fontId="8" fillId="7" borderId="11" xfId="0" applyFont="1" applyFill="1" applyBorder="1" applyAlignment="1">
      <alignment horizontal="center"/>
    </xf>
    <xf numFmtId="0" fontId="8" fillId="7" borderId="8" xfId="0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8" fillId="7" borderId="13" xfId="0" applyFont="1" applyFill="1" applyBorder="1" applyAlignment="1">
      <alignment horizontal="center"/>
    </xf>
    <xf numFmtId="0" fontId="8" fillId="7" borderId="14" xfId="0" applyFont="1" applyFill="1" applyBorder="1" applyAlignment="1">
      <alignment horizontal="center"/>
    </xf>
    <xf numFmtId="165" fontId="2" fillId="4" borderId="0" xfId="0" applyNumberFormat="1" applyFont="1" applyFill="1" applyBorder="1" applyAlignment="1">
      <alignment horizontal="right"/>
    </xf>
    <xf numFmtId="165" fontId="2" fillId="7" borderId="0" xfId="0" applyNumberFormat="1" applyFont="1" applyFill="1" applyBorder="1" applyAlignment="1">
      <alignment horizontal="right"/>
    </xf>
    <xf numFmtId="168" fontId="12" fillId="0" borderId="0" xfId="0" applyNumberFormat="1" applyFont="1"/>
    <xf numFmtId="10" fontId="0" fillId="0" borderId="0" xfId="0" applyNumberFormat="1"/>
    <xf numFmtId="43" fontId="13" fillId="0" borderId="0" xfId="0" applyNumberFormat="1" applyFont="1"/>
    <xf numFmtId="0" fontId="10" fillId="0" borderId="0" xfId="0" applyFont="1" applyAlignment="1">
      <alignment horizontal="left" vertical="top" wrapText="1"/>
    </xf>
    <xf numFmtId="0" fontId="6" fillId="8" borderId="15" xfId="0" applyFont="1" applyFill="1" applyBorder="1" applyAlignment="1">
      <alignment wrapText="1"/>
    </xf>
    <xf numFmtId="167" fontId="0" fillId="0" borderId="25" xfId="0" applyNumberFormat="1" applyBorder="1" applyAlignment="1">
      <alignment horizontal="center" vertical="center"/>
    </xf>
    <xf numFmtId="0" fontId="6" fillId="8" borderId="6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/>
    </xf>
    <xf numFmtId="0" fontId="6" fillId="8" borderId="8" xfId="0" applyFont="1" applyFill="1" applyBorder="1" applyAlignment="1">
      <alignment horizontal="left" vertical="top" wrapText="1"/>
    </xf>
    <xf numFmtId="0" fontId="6" fillId="8" borderId="13" xfId="0" applyFont="1" applyFill="1" applyBorder="1" applyAlignment="1">
      <alignment horizontal="left" vertical="top" wrapText="1"/>
    </xf>
  </cellXfs>
  <cellStyles count="3">
    <cellStyle name="Currency" xfId="1" builtinId="4"/>
    <cellStyle name="Normal" xfId="0" builtinId="0"/>
    <cellStyle name="Percent" xfId="2" builtinId="5"/>
  </cellStyles>
  <dxfs count="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164" formatCode="[$-10409]m/d/yyyy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scheme val="none"/>
      </font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imes New Roman"/>
        <family val="1"/>
        <scheme val="none"/>
      </font>
      <fill>
        <patternFill patternType="solid">
          <fgColor rgb="FF000000"/>
          <bgColor rgb="FF000000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33" formatCode="_(* #,##0_);_(* \(#,##0\);_(* &quot;-&quot;_);_(@_)"/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numFmt numFmtId="164" formatCode="[$-10409]m/d/yyyy"/>
      <alignment horizontal="general" vertical="top" textRotation="0" wrapText="1" indent="0" justifyLastLine="0" shrinkToFit="0" readingOrder="1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top" textRotation="0" wrapText="1" indent="0" justifyLastLine="0" shrinkToFit="0" readingOrder="1"/>
    </dxf>
    <dxf>
      <border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imes New Roman"/>
        <family val="1"/>
        <scheme val="none"/>
      </font>
      <fill>
        <patternFill patternType="solid">
          <fgColor rgb="FF000000"/>
          <bgColor rgb="FF000000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7" formatCode="#,##0.00_);\(#,##0.0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  <numFmt numFmtId="19" formatCode="m/d/yyyy"/>
    </dxf>
    <dxf>
      <font>
        <strike val="0"/>
        <outline val="0"/>
        <shadow val="0"/>
        <u val="none"/>
        <vertAlign val="baseline"/>
        <sz val="11"/>
        <color auto="1"/>
        <name val="Times New Roman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</dxfs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501F60-69B3-4163-8176-E813E3E02229}" name="ExportsELAP" displayName="ExportsELAP" ref="A1:M8762" totalsRowShown="0" headerRowDxfId="35" dataDxfId="34">
  <autoFilter ref="A1:M8762" xr:uid="{CB501F60-69B3-4163-8176-E813E3E02229}"/>
  <tableColumns count="13">
    <tableColumn id="4" xr3:uid="{0DA057F8-57DA-4B5B-B330-47759613C6E4}" name="Date Prevailing" dataDxfId="33">
      <calculatedColumnFormula>+Exports!A5</calculatedColumnFormula>
    </tableColumn>
    <tableColumn id="1" xr3:uid="{647304AA-42BB-44A5-A28F-AF330F90AABA}" name="Year Prevailing" dataDxfId="32">
      <calculatedColumnFormula>+YEAR(A2)</calculatedColumnFormula>
    </tableColumn>
    <tableColumn id="2" xr3:uid="{CD3EF883-3907-4419-9721-D108DCE3E6F1}" name="Month Prevailing" dataDxfId="31">
      <calculatedColumnFormula>+MONTH(A2)</calculatedColumnFormula>
    </tableColumn>
    <tableColumn id="3" xr3:uid="{2D63D028-CE01-41B6-9FF4-C7D7CE6BB5F9}" name="Day Prevailing" dataDxfId="30">
      <calculatedColumnFormula>+DAY(A2)</calculatedColumnFormula>
    </tableColumn>
    <tableColumn id="5" xr3:uid="{DB06EFBD-E7A4-46A1-B92A-AB7335856191}" name="Hour Prevailing" dataDxfId="29">
      <calculatedColumnFormula>+Exports!B5</calculatedColumnFormula>
    </tableColumn>
    <tableColumn id="7" xr3:uid="{C9404866-0B91-4730-9FAE-883E684EEF43}" name="Day of Week" dataDxfId="28">
      <calculatedColumnFormula>+WEEKDAY(ExportsELAP[[#This Row],[Date Prevailing]],1)</calculatedColumnFormula>
    </tableColumn>
    <tableColumn id="12" xr3:uid="{23A27F21-7CD7-4C91-8B29-456A9990D4BF}" name="Holiday" dataDxfId="27">
      <calculatedColumnFormula>+COUNTIFS(ECR_Hours!$K$6:$K$7,ExportsELAP[[#This Row],[Date Prevailing]])</calculatedColumnFormula>
    </tableColumn>
    <tableColumn id="10" xr3:uid="{8495BC58-2140-49CF-98EF-83ABFDEF6521}" name="Day - Key" dataDxfId="26">
      <calculatedColumnFormula>+IF(G2=1,0,F2)</calculatedColumnFormula>
    </tableColumn>
    <tableColumn id="6" xr3:uid="{1F57C13B-1436-49D6-A987-FF62574A241A}" name="Exports kWh - MPT" dataDxfId="25">
      <calculatedColumnFormula>+Exports!G5</calculatedColumnFormula>
    </tableColumn>
    <tableColumn id="9" xr3:uid="{32FF11DC-7D00-470D-819A-E96FA1228DA8}" name="EIM Price" dataDxfId="24">
      <calculatedColumnFormula>+'ELAP_IPCO-APND'!D5</calculatedColumnFormula>
    </tableColumn>
    <tableColumn id="11" xr3:uid="{863BE1CD-327F-4CB7-8271-8770D1E2AAB7}" name="Total $" dataDxfId="23">
      <calculatedColumnFormula>+(ExportsELAP[[#This Row],[Exports kWh - MPT]]/1000)*ExportsELAP[[#This Row],[EIM Price]]</calculatedColumnFormula>
    </tableColumn>
    <tableColumn id="13" xr3:uid="{87DE4BBD-A14B-4C52-986F-574C3EDA70A7}" name="Season" dataDxfId="22">
      <calculatedColumnFormula>+INDEX(ECR_Hours!$I$12:$I$15,MATCH(ExportsELAP[[#This Row],[Date Prevailing]],ECR_Hours!$H$12:$H$15,1))</calculatedColumnFormula>
    </tableColumn>
    <tableColumn id="8" xr3:uid="{8FC66781-C0A4-4BAA-AD49-05D235C7FAF3}" name="On/Off-Peak" dataDxfId="21">
      <calculatedColumnFormula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13675BC-FFEC-45FC-AC49-F371EE02C978}" name="Exports" displayName="Exports" ref="A4:G8765" totalsRowShown="0" headerRowDxfId="20" dataDxfId="18" headerRowBorderDxfId="19" tableBorderDxfId="17" totalsRowBorderDxfId="16" headerRowCellStyle="Currency" dataCellStyle="Currency">
  <autoFilter ref="A4:G8765" xr:uid="{F13675BC-FFEC-45FC-AC49-F371EE02C978}"/>
  <tableColumns count="7">
    <tableColumn id="1" xr3:uid="{02978CA7-EF15-4083-9487-4EB3E51C1C8E}" name="Flow Date" dataDxfId="15"/>
    <tableColumn id="2" xr3:uid="{474248BA-97BD-4300-9FDD-4BAD20A13DB4}" name="HR" dataDxfId="14"/>
    <tableColumn id="3" xr3:uid="{F27072AC-606F-4DF2-8214-89169EED9808}" name="Residential" dataDxfId="13" dataCellStyle="Currency"/>
    <tableColumn id="4" xr3:uid="{C5C7B702-322C-4BF3-B295-D600F2FCF475}" name="Small Comm" dataDxfId="12" dataCellStyle="Currency"/>
    <tableColumn id="5" xr3:uid="{5ADE64CC-5E91-41ED-BC1B-164FC38C1B43}" name="Large Comm" dataDxfId="11" dataCellStyle="Currency"/>
    <tableColumn id="6" xr3:uid="{5000462C-C399-4315-A033-196CAED4B5A9}" name="Irrigation" dataDxfId="10" dataCellStyle="Currency"/>
    <tableColumn id="7" xr3:uid="{B1AE6CF7-402A-43D4-9D5E-CE30E432E44E}" name="Total" dataDxfId="9" dataCellStyle="Currency">
      <calculatedColumnFormula>+SUM(C5:F5)</calculatedColumnFormula>
    </tableColumn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778FBF0-AFC0-4563-93C1-AD43D989BD13}" name="ELAP_IPCO" displayName="ELAP_IPCO" ref="A4:D8765" totalsRowShown="0" headerRowDxfId="8" dataDxfId="6" headerRowBorderDxfId="7" tableBorderDxfId="5" totalsRowBorderDxfId="4">
  <autoFilter ref="A4:D8765" xr:uid="{5778FBF0-AFC0-4563-93C1-AD43D989BD13}"/>
  <tableColumns count="4">
    <tableColumn id="1" xr3:uid="{DB22CA6F-47B2-42D8-8376-6F6782F1AC84}" name="Index Name" dataDxfId="3"/>
    <tableColumn id="2" xr3:uid="{E3019380-1154-4B91-AF79-15AEDD2FADAE}" name="Flow Date" dataDxfId="2"/>
    <tableColumn id="3" xr3:uid="{3171F89F-2E6A-4861-A503-AD1B0550C5D3}" name="HR" dataDxfId="1"/>
    <tableColumn id="4" xr3:uid="{8DC53BD1-E93C-4EE2-846C-1AB31C39B290}" name="Price" dataDxfId="0" dataCellStyle="Currency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Idaho Power_Clean Energy">
  <a:themeElements>
    <a:clrScheme name="Idaho Powe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E7DEC9"/>
      </a:accent1>
      <a:accent2>
        <a:srgbClr val="00467F"/>
      </a:accent2>
      <a:accent3>
        <a:srgbClr val="008088"/>
      </a:accent3>
      <a:accent4>
        <a:srgbClr val="44C6E4"/>
      </a:accent4>
      <a:accent5>
        <a:srgbClr val="64A0C8"/>
      </a:accent5>
      <a:accent6>
        <a:srgbClr val="00AF3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daho Power_Clean Energy" id="{D5EA7E9D-C161-4DAA-B1DC-A6A4D28A69A8}" vid="{0278A8BF-4653-4285-9B36-3D001AEDB27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30A54-ED87-4B10-9031-5C365D1A0776}">
  <sheetPr>
    <tabColor theme="3"/>
    <pageSetUpPr fitToPage="1"/>
  </sheetPr>
  <dimension ref="A1:O31"/>
  <sheetViews>
    <sheetView showGridLines="0" tabSelected="1" zoomScaleNormal="100" zoomScaleSheetLayoutView="100" workbookViewId="0"/>
  </sheetViews>
  <sheetFormatPr defaultRowHeight="15" outlineLevelCol="1" x14ac:dyDescent="0.25"/>
  <cols>
    <col min="1" max="1" width="1.7109375" customWidth="1"/>
    <col min="2" max="8" width="11.7109375" customWidth="1"/>
    <col min="9" max="11" width="11.7109375" hidden="1" customWidth="1" outlineLevel="1"/>
    <col min="12" max="12" width="55.7109375" customWidth="1" collapsed="1"/>
    <col min="13" max="13" width="1.7109375" customWidth="1"/>
    <col min="14" max="15" width="13.7109375" customWidth="1"/>
  </cols>
  <sheetData>
    <row r="1" spans="1:12" x14ac:dyDescent="0.2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 ht="20.25" x14ac:dyDescent="0.25">
      <c r="A2" s="3"/>
      <c r="B2" s="4" t="s">
        <v>119</v>
      </c>
      <c r="C2" s="4"/>
      <c r="D2" s="4"/>
      <c r="E2" s="4"/>
      <c r="F2" s="4"/>
      <c r="G2" s="4"/>
      <c r="H2" s="4"/>
      <c r="I2" s="4"/>
      <c r="J2" s="4"/>
      <c r="K2" s="4"/>
      <c r="L2" s="5" t="s">
        <v>34</v>
      </c>
    </row>
    <row r="3" spans="1:12" ht="5.0999999999999996" customHeight="1" x14ac:dyDescent="0.25"/>
    <row r="5" spans="1:12" ht="16.5" x14ac:dyDescent="0.25">
      <c r="F5" s="7" t="s">
        <v>49</v>
      </c>
      <c r="G5" s="7" t="s">
        <v>99</v>
      </c>
      <c r="I5" s="7" t="s">
        <v>76</v>
      </c>
      <c r="J5" s="80" t="s">
        <v>78</v>
      </c>
      <c r="K5" s="80" t="s">
        <v>77</v>
      </c>
    </row>
    <row r="6" spans="1:12" x14ac:dyDescent="0.25">
      <c r="B6" s="96" t="s">
        <v>50</v>
      </c>
      <c r="C6" s="43"/>
      <c r="D6" s="43"/>
      <c r="E6" s="43"/>
      <c r="F6" s="43"/>
      <c r="G6" s="43"/>
      <c r="H6" s="43"/>
      <c r="I6" s="43"/>
      <c r="J6" s="97"/>
      <c r="K6" s="97"/>
    </row>
    <row r="7" spans="1:12" ht="5.0999999999999996" customHeight="1" x14ac:dyDescent="0.25">
      <c r="B7" s="48"/>
      <c r="C7" s="48"/>
      <c r="D7" s="48"/>
      <c r="E7" s="48"/>
      <c r="F7" s="48"/>
      <c r="G7" s="48"/>
      <c r="H7" s="48"/>
      <c r="I7" s="48"/>
      <c r="J7" s="98"/>
      <c r="K7" s="98"/>
    </row>
    <row r="8" spans="1:12" x14ac:dyDescent="0.25">
      <c r="B8" s="48" t="s">
        <v>51</v>
      </c>
      <c r="C8" s="48"/>
      <c r="D8" s="48"/>
      <c r="E8" s="48"/>
      <c r="F8" s="49" t="s">
        <v>53</v>
      </c>
      <c r="G8" s="22">
        <f>+SUM(ExportsELAP[Exports kWh - MPT])/(Gen_Capacity!$F$6*1000)</f>
        <v>1464.7358446330718</v>
      </c>
      <c r="H8" s="22"/>
      <c r="I8" s="22"/>
      <c r="J8" s="78" t="str">
        <f>+IF(ISBLANK(I8),"",G8-I8)</f>
        <v/>
      </c>
      <c r="K8" s="86" t="str">
        <f>+IFERROR(IF(ISBLANK(I8),"",G8/I8-1),0)</f>
        <v/>
      </c>
    </row>
    <row r="9" spans="1:12" x14ac:dyDescent="0.25">
      <c r="B9" s="46" t="s">
        <v>52</v>
      </c>
      <c r="C9" s="46"/>
      <c r="D9" s="46"/>
      <c r="E9" s="46"/>
      <c r="F9" s="47" t="s">
        <v>53</v>
      </c>
      <c r="G9" s="99">
        <f>Gen_Capacity!$F$5</f>
        <v>0.10118622327339914</v>
      </c>
      <c r="H9" s="99"/>
      <c r="I9" s="99"/>
      <c r="J9" s="100" t="str">
        <f>+IF(ISBLANK(I9),"",G9-I9)</f>
        <v/>
      </c>
      <c r="K9" s="101" t="str">
        <f>+IFERROR(IF(ISBLANK(I9),"",G9/I9-1),0)</f>
        <v/>
      </c>
    </row>
    <row r="10" spans="1:12" ht="5.0999999999999996" customHeight="1" x14ac:dyDescent="0.25">
      <c r="J10" s="81"/>
      <c r="K10" s="82"/>
    </row>
    <row r="11" spans="1:12" x14ac:dyDescent="0.25">
      <c r="B11" s="33" t="s">
        <v>54</v>
      </c>
      <c r="J11" s="81"/>
      <c r="K11" s="82"/>
    </row>
    <row r="12" spans="1:12" ht="5.0999999999999996" customHeight="1" x14ac:dyDescent="0.25">
      <c r="J12" s="81"/>
      <c r="K12" s="82"/>
    </row>
    <row r="13" spans="1:12" x14ac:dyDescent="0.25">
      <c r="B13" s="42" t="s">
        <v>57</v>
      </c>
      <c r="C13" s="43"/>
      <c r="D13" s="43"/>
      <c r="E13" s="43"/>
      <c r="F13" s="44" t="s">
        <v>134</v>
      </c>
      <c r="G13" s="51">
        <f>Energy!$F$9/1000*100</f>
        <v>5.6532630926960294</v>
      </c>
      <c r="H13" s="51"/>
      <c r="I13" s="51"/>
      <c r="J13" s="83" t="str">
        <f t="shared" ref="J13:J15" si="0">+IF(ISBLANK(I13),"",G13-I13)</f>
        <v/>
      </c>
      <c r="K13" s="84" t="str">
        <f>+IFERROR(IF(ISBLANK(I13),"",G13/I13-1),0)</f>
        <v/>
      </c>
    </row>
    <row r="14" spans="1:12" x14ac:dyDescent="0.25">
      <c r="B14" s="53" t="s">
        <v>68</v>
      </c>
      <c r="C14" s="48"/>
      <c r="D14" s="48"/>
      <c r="E14" s="48"/>
      <c r="F14" s="49" t="s">
        <v>133</v>
      </c>
      <c r="G14" s="52">
        <f>Energy!$G$9/1000*100</f>
        <v>4.8364551065790957</v>
      </c>
      <c r="H14" s="52"/>
      <c r="I14" s="52"/>
      <c r="J14" s="85" t="str">
        <f t="shared" si="0"/>
        <v/>
      </c>
      <c r="K14" s="86" t="str">
        <f>+IFERROR(IF(ISBLANK(I14),"",G14/I14-1),0)</f>
        <v/>
      </c>
    </row>
    <row r="15" spans="1:12" x14ac:dyDescent="0.25">
      <c r="B15" s="45"/>
      <c r="C15" s="46"/>
      <c r="D15" s="46"/>
      <c r="E15" s="46"/>
      <c r="F15" s="50" t="s">
        <v>71</v>
      </c>
      <c r="G15" s="55">
        <f>Energy!$F$10/1000*100</f>
        <v>5.1565517074070284</v>
      </c>
      <c r="H15" s="55"/>
      <c r="I15" s="55"/>
      <c r="J15" s="87" t="str">
        <f t="shared" si="0"/>
        <v/>
      </c>
      <c r="K15" s="88" t="str">
        <f>+IFERROR(IF(ISBLANK(I15),"",G15/I15-1),0)</f>
        <v/>
      </c>
    </row>
    <row r="16" spans="1:12" ht="5.0999999999999996" customHeight="1" x14ac:dyDescent="0.25">
      <c r="J16" s="81"/>
      <c r="K16" s="82"/>
    </row>
    <row r="17" spans="2:15" x14ac:dyDescent="0.25">
      <c r="B17" s="42" t="s">
        <v>69</v>
      </c>
      <c r="C17" s="43"/>
      <c r="D17" s="43"/>
      <c r="E17" s="43"/>
      <c r="F17" s="44" t="s">
        <v>59</v>
      </c>
      <c r="G17" s="51">
        <f>Gen_Capacity!$F$11/1000*100</f>
        <v>10.605752661550936</v>
      </c>
      <c r="H17" s="51"/>
      <c r="I17" s="51"/>
      <c r="J17" s="83" t="str">
        <f t="shared" ref="J17:J22" si="1">+IF(ISBLANK(I17),"",G17-I17)</f>
        <v/>
      </c>
      <c r="K17" s="84" t="str">
        <f t="shared" ref="K17:K22" si="2">+IFERROR(IF(ISBLANK(I17),"",G17/I17-1),0)</f>
        <v/>
      </c>
    </row>
    <row r="18" spans="2:15" x14ac:dyDescent="0.25">
      <c r="B18" s="56"/>
      <c r="C18" s="48"/>
      <c r="D18" s="48"/>
      <c r="E18" s="48"/>
      <c r="F18" s="49" t="s">
        <v>58</v>
      </c>
      <c r="G18" s="52">
        <v>0</v>
      </c>
      <c r="H18" s="52"/>
      <c r="I18" s="52"/>
      <c r="J18" s="85" t="str">
        <f t="shared" si="1"/>
        <v/>
      </c>
      <c r="K18" s="86" t="str">
        <f t="shared" si="2"/>
        <v/>
      </c>
    </row>
    <row r="19" spans="2:15" x14ac:dyDescent="0.25">
      <c r="B19" s="56"/>
      <c r="C19" s="48"/>
      <c r="D19" s="48"/>
      <c r="E19" s="48"/>
      <c r="F19" s="57" t="s">
        <v>71</v>
      </c>
      <c r="G19" s="58">
        <f>Gen_Capacity!$F$12/1000*100</f>
        <v>1.0081761485272556</v>
      </c>
      <c r="H19" s="58"/>
      <c r="I19" s="58"/>
      <c r="J19" s="89" t="str">
        <f t="shared" si="1"/>
        <v/>
      </c>
      <c r="K19" s="90" t="str">
        <f t="shared" si="2"/>
        <v/>
      </c>
    </row>
    <row r="20" spans="2:15" x14ac:dyDescent="0.25">
      <c r="B20" s="56" t="s">
        <v>74</v>
      </c>
      <c r="C20" s="48"/>
      <c r="D20" s="48"/>
      <c r="E20" s="48"/>
      <c r="F20" s="49" t="s">
        <v>59</v>
      </c>
      <c r="G20" s="52">
        <f>TD_Capacity!$F$11/1000*100</f>
        <v>0.17552463835131535</v>
      </c>
      <c r="H20" s="52"/>
      <c r="I20" s="52"/>
      <c r="J20" s="85" t="str">
        <f t="shared" si="1"/>
        <v/>
      </c>
      <c r="K20" s="86" t="str">
        <f t="shared" si="2"/>
        <v/>
      </c>
    </row>
    <row r="21" spans="2:15" x14ac:dyDescent="0.25">
      <c r="B21" s="56"/>
      <c r="C21" s="48"/>
      <c r="D21" s="48"/>
      <c r="E21" s="48"/>
      <c r="F21" s="49" t="s">
        <v>58</v>
      </c>
      <c r="G21" s="52">
        <v>0</v>
      </c>
      <c r="H21" s="52"/>
      <c r="I21" s="52"/>
      <c r="J21" s="85" t="str">
        <f t="shared" si="1"/>
        <v/>
      </c>
      <c r="K21" s="86" t="str">
        <f t="shared" si="2"/>
        <v/>
      </c>
    </row>
    <row r="22" spans="2:15" x14ac:dyDescent="0.25">
      <c r="B22" s="46"/>
      <c r="C22" s="46"/>
      <c r="D22" s="46"/>
      <c r="E22" s="46"/>
      <c r="F22" s="50" t="s">
        <v>71</v>
      </c>
      <c r="G22" s="55">
        <f>TD_Capacity!$F$12/1000*100</f>
        <v>1.6685261245644657E-2</v>
      </c>
      <c r="H22" s="55"/>
      <c r="I22" s="60"/>
      <c r="J22" s="91" t="str">
        <f t="shared" si="1"/>
        <v/>
      </c>
      <c r="K22" s="88" t="str">
        <f t="shared" si="2"/>
        <v/>
      </c>
    </row>
    <row r="23" spans="2:15" ht="5.0999999999999996" customHeight="1" x14ac:dyDescent="0.25">
      <c r="J23" s="81"/>
      <c r="K23" s="82"/>
    </row>
    <row r="24" spans="2:15" x14ac:dyDescent="0.25">
      <c r="B24" s="61" t="s">
        <v>70</v>
      </c>
      <c r="C24" s="62"/>
      <c r="D24" s="62"/>
      <c r="E24" s="62"/>
      <c r="F24" s="172" t="s">
        <v>131</v>
      </c>
      <c r="G24" s="67">
        <f>+SUM(SUMIFS($G$13:$G$22,$F$13:$F$22,$N24),SUMIFS($G$13:$G$22,$F$13:$F$22,$O24))</f>
        <v>16.434540392598279</v>
      </c>
      <c r="H24" s="67"/>
      <c r="I24" s="67"/>
      <c r="J24" s="92" t="str">
        <f t="shared" ref="J24:J27" si="3">+IF(ISBLANK(I24),"",G24-I24)</f>
        <v/>
      </c>
      <c r="K24" s="93" t="str">
        <f>+IFERROR(IF(ISBLANK(I24),"",G24/I24-1),0)</f>
        <v/>
      </c>
      <c r="N24" s="174" t="s">
        <v>134</v>
      </c>
      <c r="O24" s="175" t="s">
        <v>59</v>
      </c>
    </row>
    <row r="25" spans="2:15" x14ac:dyDescent="0.25">
      <c r="B25" s="171"/>
      <c r="C25" s="63"/>
      <c r="D25" s="63"/>
      <c r="E25" s="63"/>
      <c r="F25" s="173" t="s">
        <v>132</v>
      </c>
      <c r="G25" s="68">
        <f>+SUM(SUMIFS($G$13:$G$22,$F$13:$F$22,$N25),SUMIFS($G$13:$G$22,$F$13:$F$22,$O25))</f>
        <v>5.6532630926960294</v>
      </c>
      <c r="H25" s="68"/>
      <c r="I25" s="180"/>
      <c r="J25" s="181"/>
      <c r="K25" s="181"/>
      <c r="N25" s="176" t="s">
        <v>134</v>
      </c>
      <c r="O25" s="177" t="s">
        <v>58</v>
      </c>
    </row>
    <row r="26" spans="2:15" x14ac:dyDescent="0.25">
      <c r="B26" s="63"/>
      <c r="C26" s="63"/>
      <c r="D26" s="63"/>
      <c r="E26" s="63"/>
      <c r="F26" s="173" t="s">
        <v>133</v>
      </c>
      <c r="G26" s="68">
        <f>+SUM(SUMIFS($G$13:$G$22,$F$13:$F$22,$N26),SUMIFS($G$13:$G$22,$F$13:$F$22,$O26))</f>
        <v>4.8364551065790957</v>
      </c>
      <c r="H26" s="68"/>
      <c r="I26" s="68"/>
      <c r="J26" s="94" t="str">
        <f t="shared" si="3"/>
        <v/>
      </c>
      <c r="K26" s="95" t="str">
        <f>+IFERROR(IF(ISBLANK(I26),"",G26/I26-1),0)</f>
        <v/>
      </c>
      <c r="N26" s="178" t="s">
        <v>133</v>
      </c>
      <c r="O26" s="179" t="s">
        <v>58</v>
      </c>
    </row>
    <row r="27" spans="2:15" x14ac:dyDescent="0.25">
      <c r="B27" s="64"/>
      <c r="C27" s="64"/>
      <c r="D27" s="64"/>
      <c r="E27" s="64"/>
      <c r="F27" s="65" t="s">
        <v>71</v>
      </c>
      <c r="G27" s="66">
        <f t="shared" ref="G27" si="4">+SUMIFS($G$13:$G$22,$F$13:$F$22,$F27)</f>
        <v>6.1814131171799289</v>
      </c>
      <c r="H27" s="66"/>
      <c r="I27" s="66"/>
      <c r="J27" s="87" t="str">
        <f t="shared" si="3"/>
        <v/>
      </c>
      <c r="K27" s="88" t="str">
        <f>+IFERROR(IF(ISBLANK(I27),"",G27/I27-1),0)</f>
        <v/>
      </c>
    </row>
    <row r="28" spans="2:15" ht="5.0999999999999996" customHeight="1" x14ac:dyDescent="0.25"/>
    <row r="29" spans="2:15" ht="30.6" customHeight="1" x14ac:dyDescent="0.25">
      <c r="B29" s="185" t="s">
        <v>93</v>
      </c>
      <c r="C29" s="185"/>
      <c r="D29" s="185"/>
      <c r="E29" s="185"/>
      <c r="F29" s="185"/>
      <c r="G29" s="185"/>
      <c r="H29" s="185"/>
      <c r="I29" s="185"/>
      <c r="J29" s="185"/>
      <c r="K29" s="185"/>
    </row>
    <row r="30" spans="2:15" ht="5.0999999999999996" customHeight="1" x14ac:dyDescent="0.25">
      <c r="B30" s="151"/>
      <c r="C30" s="151"/>
      <c r="D30" s="151"/>
      <c r="E30" s="151"/>
      <c r="F30" s="151"/>
      <c r="G30" s="151"/>
      <c r="H30" s="152"/>
      <c r="I30" s="151"/>
      <c r="J30" s="151"/>
      <c r="K30" s="151"/>
    </row>
    <row r="31" spans="2:15" ht="49.5" customHeight="1" x14ac:dyDescent="0.25">
      <c r="B31" s="185" t="s">
        <v>136</v>
      </c>
      <c r="C31" s="185"/>
      <c r="D31" s="185"/>
      <c r="E31" s="185"/>
      <c r="F31" s="185"/>
      <c r="G31" s="185"/>
      <c r="H31" s="185"/>
      <c r="I31" s="185"/>
      <c r="J31" s="185"/>
      <c r="K31" s="185"/>
    </row>
  </sheetData>
  <mergeCells count="2">
    <mergeCell ref="B29:K29"/>
    <mergeCell ref="B31:K31"/>
  </mergeCells>
  <pageMargins left="0.7" right="0.7" top="0.75" bottom="1" header="0.3" footer="0.3"/>
  <pageSetup scale="88" fitToHeight="0" orientation="landscape" verticalDpi="1200" r:id="rId1"/>
  <headerFooter>
    <oddFooter xml:space="preserve">&amp;LPrinted &amp;D&amp;RCase No. IPC-E-23-14
Attachment No. 1 - Idaho Power Final Comments
Page &amp;P of &amp;N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11918-1499-4C72-A347-8A15C8C096A5}">
  <sheetPr>
    <tabColor theme="3"/>
    <pageSetUpPr fitToPage="1"/>
  </sheetPr>
  <dimension ref="A1:I31"/>
  <sheetViews>
    <sheetView showGridLines="0" zoomScaleNormal="100" zoomScaleSheetLayoutView="100" workbookViewId="0"/>
  </sheetViews>
  <sheetFormatPr defaultRowHeight="15" x14ac:dyDescent="0.25"/>
  <cols>
    <col min="1" max="1" width="1.7109375" customWidth="1"/>
    <col min="2" max="8" width="11.7109375" customWidth="1"/>
    <col min="9" max="9" width="55.7109375" customWidth="1"/>
    <col min="10" max="10" width="1.7109375" customWidth="1"/>
  </cols>
  <sheetData>
    <row r="1" spans="1:9" x14ac:dyDescent="0.25">
      <c r="A1" s="2"/>
      <c r="B1" s="3"/>
      <c r="C1" s="3"/>
      <c r="D1" s="3"/>
      <c r="E1" s="3"/>
      <c r="F1" s="3"/>
      <c r="G1" s="3"/>
      <c r="H1" s="3"/>
    </row>
    <row r="2" spans="1:9" ht="20.25" x14ac:dyDescent="0.25">
      <c r="A2" s="3"/>
      <c r="B2" s="4" t="s">
        <v>55</v>
      </c>
      <c r="C2" s="4"/>
      <c r="D2" s="4"/>
      <c r="E2" s="4"/>
      <c r="F2" s="4"/>
      <c r="G2" s="4"/>
      <c r="H2" s="4"/>
      <c r="I2" s="5" t="s">
        <v>34</v>
      </c>
    </row>
    <row r="3" spans="1:9" ht="5.0999999999999996" customHeight="1" x14ac:dyDescent="0.25"/>
    <row r="4" spans="1:9" x14ac:dyDescent="0.25">
      <c r="F4" s="35" t="s">
        <v>134</v>
      </c>
      <c r="G4" s="35" t="s">
        <v>133</v>
      </c>
    </row>
    <row r="5" spans="1:9" ht="16.5" x14ac:dyDescent="0.25">
      <c r="B5" s="7" t="s">
        <v>62</v>
      </c>
      <c r="C5" s="23"/>
      <c r="D5" s="23"/>
      <c r="E5" s="23"/>
      <c r="F5" s="7" t="s">
        <v>12</v>
      </c>
      <c r="G5" s="7" t="s">
        <v>12</v>
      </c>
      <c r="H5" s="7" t="s">
        <v>13</v>
      </c>
      <c r="I5" s="7" t="s">
        <v>14</v>
      </c>
    </row>
    <row r="6" spans="1:9" x14ac:dyDescent="0.25">
      <c r="B6" t="s">
        <v>96</v>
      </c>
      <c r="F6" s="26">
        <f>+F30</f>
        <v>56.956543033486867</v>
      </c>
      <c r="G6" s="26">
        <f>+F31</f>
        <v>49.132711748841906</v>
      </c>
      <c r="H6" s="20" t="s">
        <v>31</v>
      </c>
    </row>
    <row r="7" spans="1:9" x14ac:dyDescent="0.25">
      <c r="B7" t="s">
        <v>65</v>
      </c>
      <c r="F7" s="26">
        <f>+F6*(Losses!$B$5-1)</f>
        <v>2.5060878934734245</v>
      </c>
      <c r="G7" s="26">
        <f>+G6*(Losses!$B$5-1)</f>
        <v>2.1618393169490457</v>
      </c>
      <c r="H7" s="36" t="s">
        <v>15</v>
      </c>
      <c r="I7" t="s">
        <v>117</v>
      </c>
    </row>
    <row r="8" spans="1:9" ht="17.25" x14ac:dyDescent="0.4">
      <c r="B8" t="s">
        <v>63</v>
      </c>
      <c r="F8" s="39">
        <v>-2.93</v>
      </c>
      <c r="G8" s="27">
        <f>+F8</f>
        <v>-2.93</v>
      </c>
      <c r="H8" s="20" t="s">
        <v>31</v>
      </c>
      <c r="I8" t="s">
        <v>118</v>
      </c>
    </row>
    <row r="9" spans="1:9" x14ac:dyDescent="0.25">
      <c r="B9" s="11" t="s">
        <v>64</v>
      </c>
      <c r="C9" s="12"/>
      <c r="D9" s="12"/>
      <c r="E9" s="12"/>
      <c r="F9" s="15">
        <f>+SUM(F6:F8)</f>
        <v>56.532630926960294</v>
      </c>
      <c r="G9" s="15">
        <f>+SUM(G6:G8)</f>
        <v>48.364551065790955</v>
      </c>
      <c r="H9" s="13" t="s">
        <v>31</v>
      </c>
      <c r="I9" s="14"/>
    </row>
    <row r="10" spans="1:9" x14ac:dyDescent="0.25">
      <c r="B10" s="41" t="s">
        <v>72</v>
      </c>
      <c r="F10" s="54">
        <f>+(F9*E30+G9*E31)/E28</f>
        <v>51.565517074070286</v>
      </c>
      <c r="G10" s="54">
        <f>+F10</f>
        <v>51.565517074070286</v>
      </c>
    </row>
    <row r="12" spans="1:9" x14ac:dyDescent="0.25">
      <c r="B12" s="40" t="s">
        <v>67</v>
      </c>
      <c r="C12" s="40"/>
      <c r="D12" s="40"/>
      <c r="E12" s="40"/>
      <c r="F12" s="40"/>
    </row>
    <row r="13" spans="1:9" ht="5.0999999999999996" customHeight="1" x14ac:dyDescent="0.25"/>
    <row r="14" spans="1:9" ht="16.5" x14ac:dyDescent="0.25">
      <c r="B14" s="7" t="s">
        <v>49</v>
      </c>
      <c r="C14" s="7" t="s">
        <v>26</v>
      </c>
      <c r="D14" s="7" t="s">
        <v>56</v>
      </c>
      <c r="E14" s="7" t="s">
        <v>57</v>
      </c>
      <c r="F14" s="7" t="s">
        <v>31</v>
      </c>
    </row>
    <row r="15" spans="1:9" x14ac:dyDescent="0.25">
      <c r="B15" s="20" t="s">
        <v>129</v>
      </c>
      <c r="C15" s="20">
        <v>1</v>
      </c>
      <c r="D15" s="37">
        <f>+SUMIFS(ExportsELAP[Total $],ExportsELAP[Month Prevailing],$C15,ExportsELAP[Season],$B15)</f>
        <v>102878.70506857129</v>
      </c>
      <c r="E15" s="38">
        <f>+SUMIFS(ExportsELAP[Exports kWh - MPT],ExportsELAP[Month Prevailing],$C15,ExportsELAP[Season],$B15)/1000</f>
        <v>3144.3583624999997</v>
      </c>
      <c r="F15" s="26">
        <f>+D15/E15</f>
        <v>32.718505083744667</v>
      </c>
    </row>
    <row r="16" spans="1:9" x14ac:dyDescent="0.25">
      <c r="B16" s="20" t="s">
        <v>129</v>
      </c>
      <c r="C16" s="20">
        <v>2</v>
      </c>
      <c r="D16" s="37">
        <f>+SUMIFS(ExportsELAP[Total $],ExportsELAP[Month Prevailing],$C16,ExportsELAP[Season],$B16)</f>
        <v>167544.87638975022</v>
      </c>
      <c r="E16" s="38">
        <f>+SUMIFS(ExportsELAP[Exports kWh - MPT],ExportsELAP[Month Prevailing],$C16,ExportsELAP[Season],$B16)/1000</f>
        <v>6362.1102584000027</v>
      </c>
      <c r="F16" s="26">
        <f t="shared" ref="F16:F31" si="0">+D16/E16</f>
        <v>26.334796095138067</v>
      </c>
    </row>
    <row r="17" spans="2:6" x14ac:dyDescent="0.25">
      <c r="B17" s="20" t="s">
        <v>129</v>
      </c>
      <c r="C17" s="20">
        <v>3</v>
      </c>
      <c r="D17" s="37">
        <f>+SUMIFS(ExportsELAP[Total $],ExportsELAP[Month Prevailing],$C17,ExportsELAP[Season],$B17)</f>
        <v>233461.28807298941</v>
      </c>
      <c r="E17" s="38">
        <f>+SUMIFS(ExportsELAP[Exports kWh - MPT],ExportsELAP[Month Prevailing],$C17,ExportsELAP[Season],$B17)/1000</f>
        <v>8972.8792998999834</v>
      </c>
      <c r="F17" s="26">
        <f t="shared" si="0"/>
        <v>26.018547700245083</v>
      </c>
    </row>
    <row r="18" spans="2:6" x14ac:dyDescent="0.25">
      <c r="B18" s="20" t="s">
        <v>129</v>
      </c>
      <c r="C18" s="20">
        <v>4</v>
      </c>
      <c r="D18" s="37">
        <f>+SUMIFS(ExportsELAP[Total $],ExportsELAP[Month Prevailing],$C18,ExportsELAP[Season],$B18)</f>
        <v>436203.90944745141</v>
      </c>
      <c r="E18" s="38">
        <f>+SUMIFS(ExportsELAP[Exports kWh - MPT],ExportsELAP[Month Prevailing],$C18,ExportsELAP[Season],$B18)/1000</f>
        <v>9976.5057979999892</v>
      </c>
      <c r="F18" s="26">
        <f t="shared" si="0"/>
        <v>43.723114914131372</v>
      </c>
    </row>
    <row r="19" spans="2:6" x14ac:dyDescent="0.25">
      <c r="B19" s="20" t="s">
        <v>129</v>
      </c>
      <c r="C19" s="20">
        <v>5</v>
      </c>
      <c r="D19" s="37">
        <f>+SUMIFS(ExportsELAP[Total $],ExportsELAP[Month Prevailing],$C19,ExportsELAP[Season],$B19)</f>
        <v>445602.23396798479</v>
      </c>
      <c r="E19" s="38">
        <f>+SUMIFS(ExportsELAP[Exports kWh - MPT],ExportsELAP[Month Prevailing],$C19,ExportsELAP[Season],$B19)/1000</f>
        <v>11077.025282100012</v>
      </c>
      <c r="F19" s="26">
        <f t="shared" si="0"/>
        <v>40.227608281084137</v>
      </c>
    </row>
    <row r="20" spans="2:6" x14ac:dyDescent="0.25">
      <c r="B20" s="20" t="s">
        <v>130</v>
      </c>
      <c r="C20" s="20">
        <v>6</v>
      </c>
      <c r="D20" s="37">
        <f>+SUMIFS(ExportsELAP[Total $],ExportsELAP[Month Prevailing],$C20,ExportsELAP[Season],$B20)</f>
        <v>320466.24401714397</v>
      </c>
      <c r="E20" s="38">
        <f>+SUMIFS(ExportsELAP[Exports kWh - MPT],ExportsELAP[Month Prevailing],$C20,ExportsELAP[Season],$B20)/1000</f>
        <v>10728.332673800009</v>
      </c>
      <c r="F20" s="26">
        <f t="shared" si="0"/>
        <v>29.871020386957653</v>
      </c>
    </row>
    <row r="21" spans="2:6" x14ac:dyDescent="0.25">
      <c r="B21" s="20" t="s">
        <v>130</v>
      </c>
      <c r="C21" s="20">
        <v>7</v>
      </c>
      <c r="D21" s="37">
        <f>+SUMIFS(ExportsELAP[Total $],ExportsELAP[Month Prevailing],$C21,ExportsELAP[Season],$B21)</f>
        <v>574322.89183679363</v>
      </c>
      <c r="E21" s="38">
        <f>+SUMIFS(ExportsELAP[Exports kWh - MPT],ExportsELAP[Month Prevailing],$C21,ExportsELAP[Season],$B21)/1000</f>
        <v>8849.8096202999968</v>
      </c>
      <c r="F21" s="26">
        <f t="shared" ref="F21:F22" si="1">+D21/E21</f>
        <v>64.896638060935473</v>
      </c>
    </row>
    <row r="22" spans="2:6" x14ac:dyDescent="0.25">
      <c r="B22" s="20" t="s">
        <v>130</v>
      </c>
      <c r="C22" s="20">
        <v>8</v>
      </c>
      <c r="D22" s="37">
        <f>+SUMIFS(ExportsELAP[Total $],ExportsELAP[Month Prevailing],$C22,ExportsELAP[Season],$B22)</f>
        <v>567745.71900347853</v>
      </c>
      <c r="E22" s="38">
        <f>+SUMIFS(ExportsELAP[Exports kWh - MPT],ExportsELAP[Month Prevailing],$C22,ExportsELAP[Season],$B22)/1000</f>
        <v>7962.3371504000106</v>
      </c>
      <c r="F22" s="26">
        <f t="shared" si="1"/>
        <v>71.303903399136544</v>
      </c>
    </row>
    <row r="23" spans="2:6" x14ac:dyDescent="0.25">
      <c r="B23" s="20" t="s">
        <v>130</v>
      </c>
      <c r="C23" s="20">
        <v>9</v>
      </c>
      <c r="D23" s="37">
        <f>+SUMIFS(ExportsELAP[Total $],ExportsELAP[Month Prevailing],$C23,ExportsELAP[Season],$B23)</f>
        <v>592657.11957670224</v>
      </c>
      <c r="E23" s="38">
        <f>+SUMIFS(ExportsELAP[Exports kWh - MPT],ExportsELAP[Month Prevailing],$C23,ExportsELAP[Season],$B23)/1000</f>
        <v>8543.0302802000006</v>
      </c>
      <c r="F23" s="26">
        <f t="shared" ref="F23" si="2">+D23/E23</f>
        <v>69.373173234594645</v>
      </c>
    </row>
    <row r="24" spans="2:6" x14ac:dyDescent="0.25">
      <c r="B24" s="20" t="s">
        <v>129</v>
      </c>
      <c r="C24" s="20">
        <v>10</v>
      </c>
      <c r="D24" s="37">
        <f>+SUMIFS(ExportsELAP[Total $],ExportsELAP[Month Prevailing],$C24,ExportsELAP[Season],$B24)</f>
        <v>516060.87971814605</v>
      </c>
      <c r="E24" s="38">
        <f>+SUMIFS(ExportsELAP[Exports kWh - MPT],ExportsELAP[Month Prevailing],$C24,ExportsELAP[Season],$B24)/1000</f>
        <v>9157.1548671999972</v>
      </c>
      <c r="F24" s="26">
        <f t="shared" si="0"/>
        <v>56.356028395525335</v>
      </c>
    </row>
    <row r="25" spans="2:6" x14ac:dyDescent="0.25">
      <c r="B25" s="20" t="s">
        <v>129</v>
      </c>
      <c r="C25" s="20">
        <v>11</v>
      </c>
      <c r="D25" s="37">
        <f>+SUMIFS(ExportsELAP[Total $],ExportsELAP[Month Prevailing],$C25,ExportsELAP[Season],$B25)</f>
        <v>332074.90079127601</v>
      </c>
      <c r="E25" s="38">
        <f>+SUMIFS(ExportsELAP[Exports kWh - MPT],ExportsELAP[Month Prevailing],$C25,ExportsELAP[Season],$B25)/1000</f>
        <v>4808.7410959500039</v>
      </c>
      <c r="F25" s="26">
        <f t="shared" si="0"/>
        <v>69.056514826916882</v>
      </c>
    </row>
    <row r="26" spans="2:6" x14ac:dyDescent="0.25">
      <c r="B26" s="20" t="s">
        <v>129</v>
      </c>
      <c r="C26" s="20">
        <v>12</v>
      </c>
      <c r="D26" s="37">
        <f>+SUMIFS(ExportsELAP[Total $],ExportsELAP[Month Prevailing],$C26,ExportsELAP[Season],$B26)</f>
        <v>517249.02967069088</v>
      </c>
      <c r="E26" s="38">
        <f>+SUMIFS(ExportsELAP[Exports kWh - MPT],ExportsELAP[Month Prevailing],$C26,ExportsELAP[Season],$B26)/1000</f>
        <v>2493.9786455999997</v>
      </c>
      <c r="F26" s="26">
        <f t="shared" si="0"/>
        <v>207.39914136123306</v>
      </c>
    </row>
    <row r="27" spans="2:6" ht="4.9000000000000004" customHeight="1" x14ac:dyDescent="0.25">
      <c r="B27" s="34"/>
    </row>
    <row r="28" spans="2:6" x14ac:dyDescent="0.25">
      <c r="B28" s="69" t="s">
        <v>53</v>
      </c>
      <c r="C28" s="70"/>
      <c r="D28" s="71">
        <f>+SUM(D15:D26)</f>
        <v>4806267.7975609796</v>
      </c>
      <c r="E28" s="72">
        <f>+SUM(E15:E26)</f>
        <v>92076.263334349991</v>
      </c>
      <c r="F28" s="73">
        <f t="shared" si="0"/>
        <v>52.198771143745496</v>
      </c>
    </row>
    <row r="29" spans="2:6" ht="4.9000000000000004" customHeight="1" x14ac:dyDescent="0.25">
      <c r="B29" s="34"/>
    </row>
    <row r="30" spans="2:6" x14ac:dyDescent="0.25">
      <c r="B30" s="44" t="s">
        <v>130</v>
      </c>
      <c r="C30" s="43"/>
      <c r="D30" s="74">
        <f>+SUMIFS(D$15:D$26,$B$15:$B$26,$B30)</f>
        <v>2055191.9744341183</v>
      </c>
      <c r="E30" s="21">
        <f>+SUMIFS(E$15:E$26,$B$15:$B$26,$B30)</f>
        <v>36083.509724700016</v>
      </c>
      <c r="F30" s="75">
        <f t="shared" si="0"/>
        <v>56.956543033486867</v>
      </c>
    </row>
    <row r="31" spans="2:6" x14ac:dyDescent="0.25">
      <c r="B31" s="47" t="s">
        <v>129</v>
      </c>
      <c r="C31" s="46"/>
      <c r="D31" s="76">
        <f>+SUMIFS(D$15:D$26,$B$15:$B$26,$B31)</f>
        <v>2751075.82312686</v>
      </c>
      <c r="E31" s="77">
        <f>+SUMIFS(E$15:E$26,$B$15:$B$26,$B31)</f>
        <v>55992.75360964999</v>
      </c>
      <c r="F31" s="59">
        <f t="shared" si="0"/>
        <v>49.132711748841906</v>
      </c>
    </row>
  </sheetData>
  <pageMargins left="0.7" right="0.7" top="0.75" bottom="1" header="0.3" footer="0.3"/>
  <pageSetup scale="88" fitToHeight="0" orientation="landscape" verticalDpi="1200" r:id="rId1"/>
  <headerFooter>
    <oddFooter xml:space="preserve">&amp;LPrinted &amp;D&amp;RCase No. IPC-E-23-14
Attachment No. 1 - Idaho Power Final Comments
Page &amp;P of &amp;N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85045-40CD-4D1E-9899-05BAF2BAAA2E}">
  <sheetPr>
    <tabColor theme="3"/>
    <pageSetUpPr fitToPage="1"/>
  </sheetPr>
  <dimension ref="A1:I31"/>
  <sheetViews>
    <sheetView showGridLines="0" zoomScaleNormal="100" zoomScaleSheetLayoutView="100" workbookViewId="0"/>
  </sheetViews>
  <sheetFormatPr defaultRowHeight="15" x14ac:dyDescent="0.25"/>
  <cols>
    <col min="1" max="1" width="1.7109375" customWidth="1"/>
    <col min="2" max="8" width="11.7109375" customWidth="1"/>
    <col min="9" max="9" width="55.7109375" customWidth="1"/>
    <col min="10" max="10" width="1.7109375" customWidth="1"/>
  </cols>
  <sheetData>
    <row r="1" spans="1:9" x14ac:dyDescent="0.25">
      <c r="A1" s="2"/>
      <c r="B1" s="3"/>
      <c r="C1" s="3"/>
      <c r="D1" s="3"/>
      <c r="E1" s="3"/>
      <c r="F1" s="3"/>
      <c r="G1" s="3"/>
      <c r="H1" s="3"/>
      <c r="I1" s="3"/>
    </row>
    <row r="2" spans="1:9" ht="20.25" x14ac:dyDescent="0.25">
      <c r="A2" s="3"/>
      <c r="B2" s="4" t="s">
        <v>37</v>
      </c>
      <c r="C2" s="4"/>
      <c r="D2" s="4"/>
      <c r="E2" s="4"/>
      <c r="F2" s="4"/>
      <c r="G2" s="4"/>
      <c r="H2" s="4"/>
      <c r="I2" s="5" t="s">
        <v>34</v>
      </c>
    </row>
    <row r="3" spans="1:9" ht="5.0999999999999996" customHeight="1" x14ac:dyDescent="0.25"/>
    <row r="4" spans="1:9" ht="16.5" x14ac:dyDescent="0.25">
      <c r="B4" s="7" t="s">
        <v>39</v>
      </c>
      <c r="C4" s="23"/>
      <c r="D4" s="23"/>
      <c r="E4" s="23"/>
      <c r="F4" s="7" t="s">
        <v>12</v>
      </c>
      <c r="G4" s="7" t="s">
        <v>13</v>
      </c>
      <c r="I4" s="7" t="s">
        <v>14</v>
      </c>
    </row>
    <row r="5" spans="1:9" x14ac:dyDescent="0.25">
      <c r="B5" t="s">
        <v>41</v>
      </c>
      <c r="F5" s="183">
        <f>+F31</f>
        <v>0.10118622327339914</v>
      </c>
      <c r="G5" s="20" t="s">
        <v>40</v>
      </c>
      <c r="H5" s="20"/>
      <c r="I5" t="s">
        <v>97</v>
      </c>
    </row>
    <row r="6" spans="1:9" ht="17.25" x14ac:dyDescent="0.4">
      <c r="B6" t="s">
        <v>43</v>
      </c>
      <c r="F6" s="184">
        <f>+MAX(ExportsELAP[Exports kWh - MPT])/1000</f>
        <v>62.862026400000005</v>
      </c>
      <c r="G6" s="20" t="s">
        <v>44</v>
      </c>
      <c r="H6" s="20"/>
    </row>
    <row r="7" spans="1:9" x14ac:dyDescent="0.25">
      <c r="B7" s="24" t="s">
        <v>48</v>
      </c>
      <c r="F7" s="25">
        <f>+F5*F6</f>
        <v>6.3607710387287115</v>
      </c>
      <c r="G7" s="20" t="s">
        <v>44</v>
      </c>
      <c r="H7" s="20"/>
    </row>
    <row r="8" spans="1:9" x14ac:dyDescent="0.25">
      <c r="B8" t="s">
        <v>42</v>
      </c>
      <c r="F8" s="30">
        <v>145.94</v>
      </c>
      <c r="G8" s="20" t="s">
        <v>45</v>
      </c>
      <c r="H8" s="20"/>
      <c r="I8" t="s">
        <v>135</v>
      </c>
    </row>
    <row r="9" spans="1:9" x14ac:dyDescent="0.25">
      <c r="B9" t="s">
        <v>46</v>
      </c>
      <c r="F9" s="31">
        <v>1000</v>
      </c>
      <c r="G9" s="20" t="s">
        <v>47</v>
      </c>
      <c r="H9" s="20"/>
    </row>
    <row r="10" spans="1:9" ht="17.25" x14ac:dyDescent="0.25">
      <c r="B10" t="s">
        <v>20</v>
      </c>
      <c r="F10" s="32">
        <f>+SUMIFS(ExportsELAP[Exports kWh - MPT],ExportsELAP[On/Off-Peak],"On-Peak")/1000</f>
        <v>8752.7114294999901</v>
      </c>
      <c r="G10" s="8" t="s">
        <v>30</v>
      </c>
      <c r="H10" s="8"/>
      <c r="I10" s="3" t="s">
        <v>98</v>
      </c>
    </row>
    <row r="11" spans="1:9" x14ac:dyDescent="0.25">
      <c r="B11" s="11" t="s">
        <v>66</v>
      </c>
      <c r="C11" s="12"/>
      <c r="D11" s="12"/>
      <c r="E11" s="12"/>
      <c r="F11" s="15">
        <f>+(F7*F8*F9)/F10</f>
        <v>106.05752661550936</v>
      </c>
      <c r="G11" s="13" t="s">
        <v>31</v>
      </c>
      <c r="H11" s="13"/>
      <c r="I11" s="14"/>
    </row>
    <row r="12" spans="1:9" x14ac:dyDescent="0.25">
      <c r="B12" s="41" t="s">
        <v>73</v>
      </c>
      <c r="F12" s="54">
        <f>+(F7*F8*F9)/(SUM(ExportsELAP[Exports kWh - MPT])/1000)</f>
        <v>10.081761485272557</v>
      </c>
      <c r="G12" s="79" t="s">
        <v>31</v>
      </c>
      <c r="H12" s="79"/>
    </row>
    <row r="14" spans="1:9" x14ac:dyDescent="0.25">
      <c r="B14" s="40" t="s">
        <v>100</v>
      </c>
      <c r="C14" s="112"/>
      <c r="D14" s="112"/>
      <c r="E14" s="112"/>
      <c r="F14" s="112"/>
      <c r="G14" s="112"/>
      <c r="H14" s="112"/>
      <c r="I14" s="112"/>
    </row>
    <row r="15" spans="1:9" ht="5.0999999999999996" customHeight="1" x14ac:dyDescent="0.25"/>
    <row r="16" spans="1:9" x14ac:dyDescent="0.25">
      <c r="B16" s="1" t="s">
        <v>101</v>
      </c>
    </row>
    <row r="17" spans="2:9" x14ac:dyDescent="0.25">
      <c r="B17" s="113" t="s">
        <v>102</v>
      </c>
      <c r="F17" s="118">
        <v>2</v>
      </c>
    </row>
    <row r="18" spans="2:9" ht="17.25" x14ac:dyDescent="0.4">
      <c r="B18" s="113" t="s">
        <v>103</v>
      </c>
      <c r="F18" s="182">
        <v>26.670598999999999</v>
      </c>
    </row>
    <row r="19" spans="2:9" x14ac:dyDescent="0.25">
      <c r="B19" s="114" t="s">
        <v>104</v>
      </c>
      <c r="C19" s="115"/>
      <c r="D19" s="115"/>
      <c r="E19" s="115"/>
      <c r="F19" s="119">
        <f>F17/F18</f>
        <v>7.4988941943148715E-2</v>
      </c>
      <c r="G19" s="116"/>
      <c r="H19" s="116"/>
      <c r="I19" s="117"/>
    </row>
    <row r="20" spans="2:9" ht="5.0999999999999996" customHeight="1" x14ac:dyDescent="0.25"/>
    <row r="21" spans="2:9" x14ac:dyDescent="0.25">
      <c r="B21" s="1" t="s">
        <v>105</v>
      </c>
    </row>
    <row r="22" spans="2:9" x14ac:dyDescent="0.25">
      <c r="B22" s="113" t="s">
        <v>102</v>
      </c>
      <c r="F22" s="118">
        <v>6</v>
      </c>
    </row>
    <row r="23" spans="2:9" ht="17.25" x14ac:dyDescent="0.4">
      <c r="B23" s="113" t="s">
        <v>103</v>
      </c>
      <c r="F23" s="182">
        <v>40.260227899999997</v>
      </c>
    </row>
    <row r="24" spans="2:9" x14ac:dyDescent="0.25">
      <c r="B24" s="114" t="s">
        <v>104</v>
      </c>
      <c r="C24" s="115"/>
      <c r="D24" s="115"/>
      <c r="E24" s="115"/>
      <c r="F24" s="119">
        <f>F22/F23</f>
        <v>0.14903045295478817</v>
      </c>
      <c r="G24" s="116"/>
      <c r="H24" s="116"/>
      <c r="I24" s="117"/>
    </row>
    <row r="25" spans="2:9" ht="5.0999999999999996" customHeight="1" x14ac:dyDescent="0.25"/>
    <row r="26" spans="2:9" x14ac:dyDescent="0.25">
      <c r="B26" s="1" t="s">
        <v>106</v>
      </c>
    </row>
    <row r="27" spans="2:9" x14ac:dyDescent="0.25">
      <c r="B27" s="113" t="s">
        <v>102</v>
      </c>
      <c r="F27" s="118">
        <v>5</v>
      </c>
    </row>
    <row r="28" spans="2:9" ht="17.25" x14ac:dyDescent="0.4">
      <c r="B28" s="113" t="s">
        <v>103</v>
      </c>
      <c r="F28" s="182">
        <v>62.862026400000005</v>
      </c>
    </row>
    <row r="29" spans="2:9" x14ac:dyDescent="0.25">
      <c r="B29" s="114" t="s">
        <v>104</v>
      </c>
      <c r="C29" s="115"/>
      <c r="D29" s="115"/>
      <c r="E29" s="115"/>
      <c r="F29" s="119">
        <f>F27/F28</f>
        <v>7.9539274922260539E-2</v>
      </c>
      <c r="G29" s="116"/>
      <c r="H29" s="116"/>
      <c r="I29" s="117"/>
    </row>
    <row r="30" spans="2:9" ht="5.0999999999999996" customHeight="1" x14ac:dyDescent="0.25"/>
    <row r="31" spans="2:9" x14ac:dyDescent="0.25">
      <c r="B31" s="11" t="s">
        <v>107</v>
      </c>
      <c r="C31" s="12"/>
      <c r="D31" s="12"/>
      <c r="E31" s="12"/>
      <c r="F31" s="120">
        <f>+AVERAGE(F29,F24,F19)</f>
        <v>0.10118622327339914</v>
      </c>
      <c r="G31" s="13"/>
      <c r="H31" s="13"/>
      <c r="I31" s="14" t="s">
        <v>97</v>
      </c>
    </row>
  </sheetData>
  <pageMargins left="0.7" right="0.7" top="0.75" bottom="1" header="0.3" footer="0.3"/>
  <pageSetup scale="88" fitToHeight="0" orientation="landscape" verticalDpi="1200" r:id="rId1"/>
  <headerFooter>
    <oddFooter xml:space="preserve">&amp;LPrinted &amp;D&amp;RCase No. IPC-E-23-14
Attachment No. 1 - Idaho Power Final Comments
Page &amp;P of &amp;N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62739-2E3E-469B-8A00-35875E0900C0}">
  <sheetPr>
    <tabColor theme="3"/>
    <pageSetUpPr fitToPage="1"/>
  </sheetPr>
  <dimension ref="A1:I12"/>
  <sheetViews>
    <sheetView showGridLines="0" zoomScaleNormal="100" zoomScaleSheetLayoutView="100" workbookViewId="0"/>
  </sheetViews>
  <sheetFormatPr defaultColWidth="9.140625" defaultRowHeight="15" x14ac:dyDescent="0.25"/>
  <cols>
    <col min="1" max="1" width="1.7109375" style="3" customWidth="1"/>
    <col min="2" max="8" width="11.7109375" style="3" customWidth="1"/>
    <col min="9" max="9" width="55.7109375" style="3" customWidth="1"/>
    <col min="10" max="10" width="1.7109375" style="3" customWidth="1"/>
    <col min="11" max="16384" width="9.140625" style="3"/>
  </cols>
  <sheetData>
    <row r="1" spans="1:9" x14ac:dyDescent="0.25">
      <c r="A1" s="2"/>
    </row>
    <row r="2" spans="1:9" ht="20.25" x14ac:dyDescent="0.25">
      <c r="B2" s="4" t="s">
        <v>33</v>
      </c>
      <c r="C2" s="4"/>
      <c r="D2" s="4"/>
      <c r="E2" s="4"/>
      <c r="F2" s="4"/>
      <c r="G2" s="4"/>
      <c r="H2" s="4"/>
      <c r="I2" s="5" t="s">
        <v>34</v>
      </c>
    </row>
    <row r="3" spans="1:9" ht="5.0999999999999996" customHeight="1" x14ac:dyDescent="0.25"/>
    <row r="4" spans="1:9" ht="16.5" x14ac:dyDescent="0.25">
      <c r="B4" s="7" t="s">
        <v>38</v>
      </c>
      <c r="C4" s="23"/>
      <c r="D4" s="23"/>
      <c r="E4" s="23"/>
      <c r="F4" s="7" t="s">
        <v>12</v>
      </c>
      <c r="G4" s="7" t="s">
        <v>13</v>
      </c>
      <c r="I4" s="7" t="s">
        <v>14</v>
      </c>
    </row>
    <row r="5" spans="1:9" x14ac:dyDescent="0.25">
      <c r="B5" s="3" t="s">
        <v>9</v>
      </c>
      <c r="F5" s="28">
        <v>307263.30165128206</v>
      </c>
      <c r="G5" s="8" t="s">
        <v>15</v>
      </c>
      <c r="H5" s="8"/>
      <c r="I5" s="3" t="s">
        <v>116</v>
      </c>
    </row>
    <row r="6" spans="1:9" ht="17.25" x14ac:dyDescent="0.25">
      <c r="B6" s="3" t="s">
        <v>10</v>
      </c>
      <c r="F6" s="29">
        <v>0</v>
      </c>
      <c r="G6" s="9" t="s">
        <v>15</v>
      </c>
      <c r="H6" s="9"/>
      <c r="I6" s="3" t="s">
        <v>116</v>
      </c>
    </row>
    <row r="7" spans="1:9" x14ac:dyDescent="0.25">
      <c r="B7" s="6" t="s">
        <v>11</v>
      </c>
      <c r="F7" s="10">
        <f>+SUM(F5:F6)</f>
        <v>307263.30165128206</v>
      </c>
      <c r="G7" s="8" t="s">
        <v>15</v>
      </c>
      <c r="H7" s="8"/>
    </row>
    <row r="8" spans="1:9" ht="17.25" x14ac:dyDescent="0.25">
      <c r="B8" s="3" t="s">
        <v>16</v>
      </c>
      <c r="F8" s="29">
        <v>20</v>
      </c>
      <c r="G8" s="8" t="s">
        <v>17</v>
      </c>
      <c r="H8" s="8"/>
      <c r="I8" s="3" t="s">
        <v>116</v>
      </c>
    </row>
    <row r="9" spans="1:9" x14ac:dyDescent="0.25">
      <c r="B9" s="6" t="s">
        <v>18</v>
      </c>
      <c r="F9" s="10">
        <f>+F7/F8</f>
        <v>15363.165082564103</v>
      </c>
      <c r="G9" s="8" t="s">
        <v>19</v>
      </c>
      <c r="H9" s="8"/>
    </row>
    <row r="10" spans="1:9" ht="17.25" x14ac:dyDescent="0.25">
      <c r="B10" s="3" t="s">
        <v>20</v>
      </c>
      <c r="F10" s="32">
        <f>+SUMIFS(ExportsELAP[Exports kWh - MPT],ExportsELAP[On/Off-Peak],"On-Peak")/1000</f>
        <v>8752.7114294999901</v>
      </c>
      <c r="I10" s="3" t="s">
        <v>98</v>
      </c>
    </row>
    <row r="11" spans="1:9" x14ac:dyDescent="0.25">
      <c r="B11" s="11" t="s">
        <v>32</v>
      </c>
      <c r="C11" s="12"/>
      <c r="D11" s="12"/>
      <c r="E11" s="12"/>
      <c r="F11" s="15">
        <f>+F9/F10</f>
        <v>1.7552463835131535</v>
      </c>
      <c r="G11" s="13" t="s">
        <v>31</v>
      </c>
      <c r="H11" s="13"/>
      <c r="I11" s="14"/>
    </row>
    <row r="12" spans="1:9" x14ac:dyDescent="0.25">
      <c r="B12" s="41" t="s">
        <v>73</v>
      </c>
      <c r="C12"/>
      <c r="D12"/>
      <c r="E12"/>
      <c r="F12" s="54">
        <f>+F9/(SUM(ExportsELAP[Exports kWh - MPT])/1000)</f>
        <v>0.16685261245644659</v>
      </c>
      <c r="G12" s="79" t="s">
        <v>31</v>
      </c>
      <c r="H12" s="79"/>
    </row>
  </sheetData>
  <pageMargins left="0.7" right="0.7" top="0.75" bottom="1" header="0.3" footer="0.3"/>
  <pageSetup scale="88" fitToHeight="0" orientation="landscape" verticalDpi="1200" r:id="rId1"/>
  <headerFooter>
    <oddFooter xml:space="preserve">&amp;LPrinted &amp;D&amp;RCase No. IPC-E-23-14
Attachment No. 1 - Idaho Power Final Comments
Page &amp;P of &amp;N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870CF-E877-4A69-80BC-D79C8DD6E271}">
  <sheetPr>
    <tabColor theme="2" tint="-0.499984740745262"/>
    <pageSetUpPr fitToPage="1"/>
  </sheetPr>
  <dimension ref="B2:Q73"/>
  <sheetViews>
    <sheetView showGridLines="0" zoomScaleNormal="100" zoomScaleSheetLayoutView="100" workbookViewId="0"/>
  </sheetViews>
  <sheetFormatPr defaultRowHeight="15" x14ac:dyDescent="0.25"/>
  <cols>
    <col min="1" max="1" width="1.7109375" customWidth="1"/>
    <col min="2" max="15" width="10.7109375" customWidth="1"/>
  </cols>
  <sheetData>
    <row r="2" spans="2:17" ht="20.25" x14ac:dyDescent="0.25">
      <c r="B2" s="4" t="s">
        <v>120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 t="s">
        <v>34</v>
      </c>
    </row>
    <row r="3" spans="2:17" ht="5.0999999999999996" customHeight="1" x14ac:dyDescent="0.25"/>
    <row r="4" spans="2:17" x14ac:dyDescent="0.25">
      <c r="B4" s="16" t="s">
        <v>35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2:17" ht="5.0999999999999996" customHeight="1" x14ac:dyDescent="0.25"/>
    <row r="6" spans="2:17" x14ac:dyDescent="0.25">
      <c r="B6" t="s">
        <v>22</v>
      </c>
      <c r="E6" s="17">
        <v>6</v>
      </c>
      <c r="F6" s="18">
        <f ca="1">+DATE(YEAR(TODAY()),E6,E7)</f>
        <v>45078</v>
      </c>
      <c r="H6" t="s">
        <v>79</v>
      </c>
      <c r="I6" s="102">
        <f>+DATE($I$9,7,4)</f>
        <v>44746</v>
      </c>
      <c r="J6" s="105" t="str">
        <f>+INDEX($P$7:$P$13,MATCH(WEEKDAY(I6,1),$Q$7:$Q$13,0))</f>
        <v>Monday</v>
      </c>
      <c r="K6" s="105">
        <f>+IF($J6="Saturday",$I6-1,IF($J6="Sunday",$I6+1,$I6))</f>
        <v>44746</v>
      </c>
      <c r="P6" s="106" t="s">
        <v>27</v>
      </c>
      <c r="Q6" s="107" t="s">
        <v>82</v>
      </c>
    </row>
    <row r="7" spans="2:17" x14ac:dyDescent="0.25">
      <c r="B7" t="s">
        <v>23</v>
      </c>
      <c r="E7" s="17">
        <v>1</v>
      </c>
      <c r="F7" s="18">
        <f ca="1">+F6</f>
        <v>45078</v>
      </c>
      <c r="H7" t="s">
        <v>80</v>
      </c>
      <c r="I7" s="102">
        <v>44809</v>
      </c>
      <c r="J7" s="105" t="str">
        <f>+INDEX($P$7:$P$13,MATCH(WEEKDAY(I7,1),$Q$7:$Q$13,0))</f>
        <v>Monday</v>
      </c>
      <c r="K7" s="105">
        <f>+IF($J7="Saturday",$I7-1,IF($J7="Sunday",$I7+1,$I7))</f>
        <v>44809</v>
      </c>
      <c r="P7" s="108" t="s">
        <v>83</v>
      </c>
      <c r="Q7" s="109">
        <v>1</v>
      </c>
    </row>
    <row r="8" spans="2:17" x14ac:dyDescent="0.25">
      <c r="F8" s="19"/>
      <c r="P8" s="108" t="s">
        <v>84</v>
      </c>
      <c r="Q8" s="109">
        <f>+Q7+1</f>
        <v>2</v>
      </c>
    </row>
    <row r="9" spans="2:17" x14ac:dyDescent="0.25">
      <c r="B9" t="s">
        <v>24</v>
      </c>
      <c r="E9" s="17">
        <v>9</v>
      </c>
      <c r="F9" s="18">
        <f ca="1">+DATE(YEAR(TODAY()),E9,E10)</f>
        <v>45199</v>
      </c>
      <c r="H9" t="s">
        <v>81</v>
      </c>
      <c r="I9" s="104">
        <v>2022</v>
      </c>
      <c r="P9" s="108" t="s">
        <v>85</v>
      </c>
      <c r="Q9" s="109">
        <f t="shared" ref="Q9:Q13" si="0">+Q8+1</f>
        <v>3</v>
      </c>
    </row>
    <row r="10" spans="2:17" x14ac:dyDescent="0.25">
      <c r="B10" t="s">
        <v>25</v>
      </c>
      <c r="E10" s="17">
        <v>30</v>
      </c>
      <c r="F10" s="18">
        <f ca="1">+F9</f>
        <v>45199</v>
      </c>
      <c r="P10" s="108" t="s">
        <v>86</v>
      </c>
      <c r="Q10" s="109">
        <f t="shared" si="0"/>
        <v>4</v>
      </c>
    </row>
    <row r="11" spans="2:17" x14ac:dyDescent="0.25">
      <c r="F11" s="19"/>
      <c r="H11" s="163" t="s">
        <v>128</v>
      </c>
      <c r="I11" s="163" t="s">
        <v>49</v>
      </c>
      <c r="P11" s="108" t="s">
        <v>87</v>
      </c>
      <c r="Q11" s="109">
        <f t="shared" si="0"/>
        <v>5</v>
      </c>
    </row>
    <row r="12" spans="2:17" x14ac:dyDescent="0.25">
      <c r="B12" t="s">
        <v>109</v>
      </c>
      <c r="E12" s="17">
        <v>16</v>
      </c>
      <c r="F12" s="103">
        <f>+TIME(E12-1,,)</f>
        <v>0.625</v>
      </c>
      <c r="H12" s="162">
        <f>+DATE($I$9,1,1)</f>
        <v>44562</v>
      </c>
      <c r="I12" s="20" t="s">
        <v>129</v>
      </c>
      <c r="P12" s="108" t="s">
        <v>88</v>
      </c>
      <c r="Q12" s="109">
        <f t="shared" si="0"/>
        <v>6</v>
      </c>
    </row>
    <row r="13" spans="2:17" x14ac:dyDescent="0.25">
      <c r="B13" t="s">
        <v>110</v>
      </c>
      <c r="E13" s="17">
        <v>23</v>
      </c>
      <c r="F13" s="103">
        <f>+TIME(E13,,)</f>
        <v>0.95833333333333337</v>
      </c>
      <c r="H13" s="162">
        <f>+DATE($I$9,$E$6,$E$7)</f>
        <v>44713</v>
      </c>
      <c r="I13" s="20" t="s">
        <v>130</v>
      </c>
      <c r="P13" s="110" t="s">
        <v>89</v>
      </c>
      <c r="Q13" s="111">
        <f t="shared" si="0"/>
        <v>7</v>
      </c>
    </row>
    <row r="14" spans="2:17" x14ac:dyDescent="0.25">
      <c r="F14" s="19"/>
      <c r="H14" s="162">
        <f>+DATE($I$9,$E$9,$E$10)+1</f>
        <v>44835</v>
      </c>
      <c r="I14" s="20" t="s">
        <v>129</v>
      </c>
    </row>
    <row r="15" spans="2:17" x14ac:dyDescent="0.25">
      <c r="B15" t="s">
        <v>29</v>
      </c>
      <c r="E15" s="17">
        <v>1</v>
      </c>
      <c r="F15" s="19" t="s">
        <v>36</v>
      </c>
      <c r="H15" s="162">
        <f>+EOMONTH(H12,11)</f>
        <v>44926</v>
      </c>
      <c r="I15" s="20" t="s">
        <v>129</v>
      </c>
    </row>
    <row r="17" spans="2:14" x14ac:dyDescent="0.25">
      <c r="B17" s="16" t="s">
        <v>75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2:14" ht="4.9000000000000004" customHeight="1" x14ac:dyDescent="0.25"/>
    <row r="19" spans="2:14" x14ac:dyDescent="0.25">
      <c r="B19" s="170" t="s">
        <v>28</v>
      </c>
      <c r="C19" s="81"/>
      <c r="D19" s="81"/>
      <c r="E19" s="161">
        <v>1</v>
      </c>
      <c r="F19" s="161">
        <f t="shared" ref="F19:K19" si="1">+E19+1</f>
        <v>2</v>
      </c>
      <c r="G19" s="161">
        <f t="shared" si="1"/>
        <v>3</v>
      </c>
      <c r="H19" s="161">
        <f t="shared" si="1"/>
        <v>4</v>
      </c>
      <c r="I19" s="161">
        <f t="shared" si="1"/>
        <v>5</v>
      </c>
      <c r="J19" s="161">
        <f t="shared" si="1"/>
        <v>6</v>
      </c>
      <c r="K19" s="161">
        <f t="shared" si="1"/>
        <v>7</v>
      </c>
      <c r="L19" s="161">
        <v>0</v>
      </c>
    </row>
    <row r="20" spans="2:14" ht="4.9000000000000004" customHeight="1" x14ac:dyDescent="0.25"/>
    <row r="21" spans="2:14" x14ac:dyDescent="0.25">
      <c r="B21" s="153" t="s">
        <v>125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5"/>
    </row>
    <row r="22" spans="2:14" x14ac:dyDescent="0.25">
      <c r="B22" s="156" t="s">
        <v>121</v>
      </c>
      <c r="C22" s="156" t="s">
        <v>122</v>
      </c>
      <c r="D22" s="156" t="s">
        <v>123</v>
      </c>
      <c r="E22" s="156" t="s">
        <v>83</v>
      </c>
      <c r="F22" s="156" t="s">
        <v>84</v>
      </c>
      <c r="G22" s="156" t="s">
        <v>85</v>
      </c>
      <c r="H22" s="156" t="s">
        <v>86</v>
      </c>
      <c r="I22" s="156" t="s">
        <v>87</v>
      </c>
      <c r="J22" s="156" t="s">
        <v>88</v>
      </c>
      <c r="K22" s="156" t="s">
        <v>89</v>
      </c>
      <c r="L22" s="156" t="s">
        <v>124</v>
      </c>
    </row>
    <row r="23" spans="2:14" x14ac:dyDescent="0.25">
      <c r="B23" s="157">
        <v>0</v>
      </c>
      <c r="C23" s="157">
        <v>4.1666666666666664E-2</v>
      </c>
      <c r="D23" s="158">
        <v>1</v>
      </c>
      <c r="E23" s="160" t="s">
        <v>58</v>
      </c>
      <c r="F23" s="160" t="s">
        <v>58</v>
      </c>
      <c r="G23" s="160" t="s">
        <v>58</v>
      </c>
      <c r="H23" s="160" t="s">
        <v>58</v>
      </c>
      <c r="I23" s="160" t="s">
        <v>58</v>
      </c>
      <c r="J23" s="160" t="s">
        <v>58</v>
      </c>
      <c r="K23" s="160" t="s">
        <v>58</v>
      </c>
      <c r="L23" s="160" t="s">
        <v>58</v>
      </c>
    </row>
    <row r="24" spans="2:14" x14ac:dyDescent="0.25">
      <c r="B24" s="157">
        <v>4.1666666666666664E-2</v>
      </c>
      <c r="C24" s="157">
        <v>8.3333333333333329E-2</v>
      </c>
      <c r="D24" s="158">
        <v>2</v>
      </c>
      <c r="E24" s="160" t="s">
        <v>58</v>
      </c>
      <c r="F24" s="160" t="s">
        <v>58</v>
      </c>
      <c r="G24" s="160" t="s">
        <v>58</v>
      </c>
      <c r="H24" s="160" t="s">
        <v>58</v>
      </c>
      <c r="I24" s="160" t="s">
        <v>58</v>
      </c>
      <c r="J24" s="160" t="s">
        <v>58</v>
      </c>
      <c r="K24" s="160" t="s">
        <v>58</v>
      </c>
      <c r="L24" s="160" t="s">
        <v>58</v>
      </c>
    </row>
    <row r="25" spans="2:14" x14ac:dyDescent="0.25">
      <c r="B25" s="157">
        <v>8.3333333333333329E-2</v>
      </c>
      <c r="C25" s="157">
        <v>0.125</v>
      </c>
      <c r="D25" s="158">
        <v>3</v>
      </c>
      <c r="E25" s="160" t="s">
        <v>58</v>
      </c>
      <c r="F25" s="160" t="s">
        <v>58</v>
      </c>
      <c r="G25" s="160" t="s">
        <v>58</v>
      </c>
      <c r="H25" s="160" t="s">
        <v>58</v>
      </c>
      <c r="I25" s="160" t="s">
        <v>58</v>
      </c>
      <c r="J25" s="160" t="s">
        <v>58</v>
      </c>
      <c r="K25" s="160" t="s">
        <v>58</v>
      </c>
      <c r="L25" s="160" t="s">
        <v>58</v>
      </c>
    </row>
    <row r="26" spans="2:14" x14ac:dyDescent="0.25">
      <c r="B26" s="157">
        <v>0.125</v>
      </c>
      <c r="C26" s="157">
        <v>0.16666666666666666</v>
      </c>
      <c r="D26" s="158">
        <v>4</v>
      </c>
      <c r="E26" s="160" t="s">
        <v>58</v>
      </c>
      <c r="F26" s="160" t="s">
        <v>58</v>
      </c>
      <c r="G26" s="160" t="s">
        <v>58</v>
      </c>
      <c r="H26" s="160" t="s">
        <v>58</v>
      </c>
      <c r="I26" s="160" t="s">
        <v>58</v>
      </c>
      <c r="J26" s="160" t="s">
        <v>58</v>
      </c>
      <c r="K26" s="160" t="s">
        <v>58</v>
      </c>
      <c r="L26" s="160" t="s">
        <v>58</v>
      </c>
    </row>
    <row r="27" spans="2:14" x14ac:dyDescent="0.25">
      <c r="B27" s="157">
        <v>0.16666666666666666</v>
      </c>
      <c r="C27" s="157">
        <v>0.20833333333333334</v>
      </c>
      <c r="D27" s="158">
        <v>5</v>
      </c>
      <c r="E27" s="160" t="s">
        <v>58</v>
      </c>
      <c r="F27" s="160" t="s">
        <v>58</v>
      </c>
      <c r="G27" s="160" t="s">
        <v>58</v>
      </c>
      <c r="H27" s="160" t="s">
        <v>58</v>
      </c>
      <c r="I27" s="160" t="s">
        <v>58</v>
      </c>
      <c r="J27" s="160" t="s">
        <v>58</v>
      </c>
      <c r="K27" s="160" t="s">
        <v>58</v>
      </c>
      <c r="L27" s="160" t="s">
        <v>58</v>
      </c>
    </row>
    <row r="28" spans="2:14" x14ac:dyDescent="0.25">
      <c r="B28" s="157">
        <v>0.20833333333333334</v>
      </c>
      <c r="C28" s="157">
        <v>0.25</v>
      </c>
      <c r="D28" s="158">
        <v>6</v>
      </c>
      <c r="E28" s="160" t="s">
        <v>58</v>
      </c>
      <c r="F28" s="160" t="s">
        <v>58</v>
      </c>
      <c r="G28" s="160" t="s">
        <v>58</v>
      </c>
      <c r="H28" s="160" t="s">
        <v>58</v>
      </c>
      <c r="I28" s="160" t="s">
        <v>58</v>
      </c>
      <c r="J28" s="160" t="s">
        <v>58</v>
      </c>
      <c r="K28" s="160" t="s">
        <v>58</v>
      </c>
      <c r="L28" s="160" t="s">
        <v>58</v>
      </c>
    </row>
    <row r="29" spans="2:14" x14ac:dyDescent="0.25">
      <c r="B29" s="157">
        <v>0.25</v>
      </c>
      <c r="C29" s="157">
        <v>0.29166666666666669</v>
      </c>
      <c r="D29" s="158">
        <v>7</v>
      </c>
      <c r="E29" s="160" t="s">
        <v>58</v>
      </c>
      <c r="F29" s="160" t="s">
        <v>58</v>
      </c>
      <c r="G29" s="160" t="s">
        <v>58</v>
      </c>
      <c r="H29" s="160" t="s">
        <v>58</v>
      </c>
      <c r="I29" s="160" t="s">
        <v>58</v>
      </c>
      <c r="J29" s="160" t="s">
        <v>58</v>
      </c>
      <c r="K29" s="160" t="s">
        <v>58</v>
      </c>
      <c r="L29" s="160" t="s">
        <v>58</v>
      </c>
    </row>
    <row r="30" spans="2:14" x14ac:dyDescent="0.25">
      <c r="B30" s="157">
        <v>0.29166666666666669</v>
      </c>
      <c r="C30" s="157">
        <v>0.33333333333333331</v>
      </c>
      <c r="D30" s="158">
        <v>8</v>
      </c>
      <c r="E30" s="160" t="s">
        <v>58</v>
      </c>
      <c r="F30" s="160" t="s">
        <v>58</v>
      </c>
      <c r="G30" s="160" t="s">
        <v>58</v>
      </c>
      <c r="H30" s="160" t="s">
        <v>58</v>
      </c>
      <c r="I30" s="160" t="s">
        <v>58</v>
      </c>
      <c r="J30" s="160" t="s">
        <v>58</v>
      </c>
      <c r="K30" s="160" t="s">
        <v>58</v>
      </c>
      <c r="L30" s="160" t="s">
        <v>58</v>
      </c>
    </row>
    <row r="31" spans="2:14" x14ac:dyDescent="0.25">
      <c r="B31" s="157">
        <v>0.33333333333333331</v>
      </c>
      <c r="C31" s="157">
        <v>0.375</v>
      </c>
      <c r="D31" s="158">
        <v>9</v>
      </c>
      <c r="E31" s="160" t="s">
        <v>58</v>
      </c>
      <c r="F31" s="160" t="s">
        <v>58</v>
      </c>
      <c r="G31" s="160" t="s">
        <v>58</v>
      </c>
      <c r="H31" s="160" t="s">
        <v>58</v>
      </c>
      <c r="I31" s="160" t="s">
        <v>58</v>
      </c>
      <c r="J31" s="160" t="s">
        <v>58</v>
      </c>
      <c r="K31" s="160" t="s">
        <v>58</v>
      </c>
      <c r="L31" s="160" t="s">
        <v>58</v>
      </c>
    </row>
    <row r="32" spans="2:14" x14ac:dyDescent="0.25">
      <c r="B32" s="157">
        <v>0.375</v>
      </c>
      <c r="C32" s="157">
        <v>0.41666666666666669</v>
      </c>
      <c r="D32" s="158">
        <v>10</v>
      </c>
      <c r="E32" s="160" t="s">
        <v>58</v>
      </c>
      <c r="F32" s="160" t="s">
        <v>58</v>
      </c>
      <c r="G32" s="160" t="s">
        <v>58</v>
      </c>
      <c r="H32" s="160" t="s">
        <v>58</v>
      </c>
      <c r="I32" s="160" t="s">
        <v>58</v>
      </c>
      <c r="J32" s="160" t="s">
        <v>58</v>
      </c>
      <c r="K32" s="160" t="s">
        <v>58</v>
      </c>
      <c r="L32" s="160" t="s">
        <v>58</v>
      </c>
    </row>
    <row r="33" spans="2:12" x14ac:dyDescent="0.25">
      <c r="B33" s="157">
        <v>0.41666666666666669</v>
      </c>
      <c r="C33" s="157">
        <v>0.45833333333333331</v>
      </c>
      <c r="D33" s="158">
        <v>11</v>
      </c>
      <c r="E33" s="160" t="s">
        <v>58</v>
      </c>
      <c r="F33" s="160" t="s">
        <v>58</v>
      </c>
      <c r="G33" s="160" t="s">
        <v>58</v>
      </c>
      <c r="H33" s="160" t="s">
        <v>58</v>
      </c>
      <c r="I33" s="160" t="s">
        <v>58</v>
      </c>
      <c r="J33" s="160" t="s">
        <v>58</v>
      </c>
      <c r="K33" s="160" t="s">
        <v>58</v>
      </c>
      <c r="L33" s="160" t="s">
        <v>58</v>
      </c>
    </row>
    <row r="34" spans="2:12" x14ac:dyDescent="0.25">
      <c r="B34" s="157">
        <v>0.45833333333333331</v>
      </c>
      <c r="C34" s="157">
        <v>0.5</v>
      </c>
      <c r="D34" s="158">
        <v>12</v>
      </c>
      <c r="E34" s="160" t="s">
        <v>58</v>
      </c>
      <c r="F34" s="160" t="s">
        <v>58</v>
      </c>
      <c r="G34" s="160" t="s">
        <v>58</v>
      </c>
      <c r="H34" s="160" t="s">
        <v>58</v>
      </c>
      <c r="I34" s="160" t="s">
        <v>58</v>
      </c>
      <c r="J34" s="160" t="s">
        <v>58</v>
      </c>
      <c r="K34" s="160" t="s">
        <v>58</v>
      </c>
      <c r="L34" s="160" t="s">
        <v>58</v>
      </c>
    </row>
    <row r="35" spans="2:12" x14ac:dyDescent="0.25">
      <c r="B35" s="157">
        <v>0.5</v>
      </c>
      <c r="C35" s="157">
        <v>0.54166666666666663</v>
      </c>
      <c r="D35" s="158">
        <v>13</v>
      </c>
      <c r="E35" s="160" t="s">
        <v>58</v>
      </c>
      <c r="F35" s="160" t="s">
        <v>58</v>
      </c>
      <c r="G35" s="160" t="s">
        <v>58</v>
      </c>
      <c r="H35" s="160" t="s">
        <v>58</v>
      </c>
      <c r="I35" s="160" t="s">
        <v>58</v>
      </c>
      <c r="J35" s="160" t="s">
        <v>58</v>
      </c>
      <c r="K35" s="160" t="s">
        <v>58</v>
      </c>
      <c r="L35" s="160" t="s">
        <v>58</v>
      </c>
    </row>
    <row r="36" spans="2:12" x14ac:dyDescent="0.25">
      <c r="B36" s="157">
        <v>0.54166666666666663</v>
      </c>
      <c r="C36" s="157">
        <v>0.58333333333333337</v>
      </c>
      <c r="D36" s="158">
        <v>14</v>
      </c>
      <c r="E36" s="160" t="s">
        <v>58</v>
      </c>
      <c r="F36" s="160" t="s">
        <v>58</v>
      </c>
      <c r="G36" s="160" t="s">
        <v>58</v>
      </c>
      <c r="H36" s="160" t="s">
        <v>58</v>
      </c>
      <c r="I36" s="160" t="s">
        <v>58</v>
      </c>
      <c r="J36" s="160" t="s">
        <v>58</v>
      </c>
      <c r="K36" s="160" t="s">
        <v>58</v>
      </c>
      <c r="L36" s="160" t="s">
        <v>58</v>
      </c>
    </row>
    <row r="37" spans="2:12" x14ac:dyDescent="0.25">
      <c r="B37" s="157">
        <v>0.58333333333333337</v>
      </c>
      <c r="C37" s="157">
        <v>0.625</v>
      </c>
      <c r="D37" s="158">
        <v>15</v>
      </c>
      <c r="E37" s="160" t="s">
        <v>58</v>
      </c>
      <c r="F37" s="160" t="s">
        <v>58</v>
      </c>
      <c r="G37" s="160" t="s">
        <v>58</v>
      </c>
      <c r="H37" s="160" t="s">
        <v>58</v>
      </c>
      <c r="I37" s="160" t="s">
        <v>58</v>
      </c>
      <c r="J37" s="160" t="s">
        <v>58</v>
      </c>
      <c r="K37" s="160" t="s">
        <v>58</v>
      </c>
      <c r="L37" s="160" t="s">
        <v>58</v>
      </c>
    </row>
    <row r="38" spans="2:12" x14ac:dyDescent="0.25">
      <c r="B38" s="157">
        <v>0.625</v>
      </c>
      <c r="C38" s="157">
        <v>0.66666666666666663</v>
      </c>
      <c r="D38" s="158">
        <v>16</v>
      </c>
      <c r="E38" s="160" t="s">
        <v>58</v>
      </c>
      <c r="F38" s="159" t="s">
        <v>59</v>
      </c>
      <c r="G38" s="159" t="s">
        <v>59</v>
      </c>
      <c r="H38" s="159" t="s">
        <v>59</v>
      </c>
      <c r="I38" s="159" t="s">
        <v>59</v>
      </c>
      <c r="J38" s="159" t="s">
        <v>59</v>
      </c>
      <c r="K38" s="159" t="s">
        <v>59</v>
      </c>
      <c r="L38" s="160" t="s">
        <v>58</v>
      </c>
    </row>
    <row r="39" spans="2:12" x14ac:dyDescent="0.25">
      <c r="B39" s="157">
        <v>0.66666666666666663</v>
      </c>
      <c r="C39" s="157">
        <v>0.70833333333333337</v>
      </c>
      <c r="D39" s="158">
        <v>17</v>
      </c>
      <c r="E39" s="160" t="s">
        <v>58</v>
      </c>
      <c r="F39" s="159" t="s">
        <v>59</v>
      </c>
      <c r="G39" s="159" t="s">
        <v>59</v>
      </c>
      <c r="H39" s="159" t="s">
        <v>59</v>
      </c>
      <c r="I39" s="159" t="s">
        <v>59</v>
      </c>
      <c r="J39" s="159" t="s">
        <v>59</v>
      </c>
      <c r="K39" s="159" t="s">
        <v>59</v>
      </c>
      <c r="L39" s="160" t="s">
        <v>58</v>
      </c>
    </row>
    <row r="40" spans="2:12" x14ac:dyDescent="0.25">
      <c r="B40" s="157">
        <v>0.70833333333333337</v>
      </c>
      <c r="C40" s="157">
        <v>0.75</v>
      </c>
      <c r="D40" s="158">
        <v>18</v>
      </c>
      <c r="E40" s="160" t="s">
        <v>58</v>
      </c>
      <c r="F40" s="159" t="s">
        <v>59</v>
      </c>
      <c r="G40" s="159" t="s">
        <v>59</v>
      </c>
      <c r="H40" s="159" t="s">
        <v>59</v>
      </c>
      <c r="I40" s="159" t="s">
        <v>59</v>
      </c>
      <c r="J40" s="159" t="s">
        <v>59</v>
      </c>
      <c r="K40" s="159" t="s">
        <v>59</v>
      </c>
      <c r="L40" s="160" t="s">
        <v>58</v>
      </c>
    </row>
    <row r="41" spans="2:12" x14ac:dyDescent="0.25">
      <c r="B41" s="157">
        <v>0.75</v>
      </c>
      <c r="C41" s="157">
        <v>0.79166666666666663</v>
      </c>
      <c r="D41" s="158">
        <v>19</v>
      </c>
      <c r="E41" s="160" t="s">
        <v>58</v>
      </c>
      <c r="F41" s="159" t="s">
        <v>59</v>
      </c>
      <c r="G41" s="159" t="s">
        <v>59</v>
      </c>
      <c r="H41" s="159" t="s">
        <v>59</v>
      </c>
      <c r="I41" s="159" t="s">
        <v>59</v>
      </c>
      <c r="J41" s="159" t="s">
        <v>59</v>
      </c>
      <c r="K41" s="159" t="s">
        <v>59</v>
      </c>
      <c r="L41" s="160" t="s">
        <v>58</v>
      </c>
    </row>
    <row r="42" spans="2:12" x14ac:dyDescent="0.25">
      <c r="B42" s="157">
        <v>0.79166666666666663</v>
      </c>
      <c r="C42" s="157">
        <v>0.83333333333333337</v>
      </c>
      <c r="D42" s="158">
        <v>20</v>
      </c>
      <c r="E42" s="160" t="s">
        <v>58</v>
      </c>
      <c r="F42" s="159" t="s">
        <v>59</v>
      </c>
      <c r="G42" s="159" t="s">
        <v>59</v>
      </c>
      <c r="H42" s="159" t="s">
        <v>59</v>
      </c>
      <c r="I42" s="159" t="s">
        <v>59</v>
      </c>
      <c r="J42" s="159" t="s">
        <v>59</v>
      </c>
      <c r="K42" s="159" t="s">
        <v>59</v>
      </c>
      <c r="L42" s="160" t="s">
        <v>58</v>
      </c>
    </row>
    <row r="43" spans="2:12" x14ac:dyDescent="0.25">
      <c r="B43" s="157">
        <v>0.83333333333333337</v>
      </c>
      <c r="C43" s="157">
        <v>0.875</v>
      </c>
      <c r="D43" s="158">
        <v>21</v>
      </c>
      <c r="E43" s="160" t="s">
        <v>58</v>
      </c>
      <c r="F43" s="159" t="s">
        <v>59</v>
      </c>
      <c r="G43" s="159" t="s">
        <v>59</v>
      </c>
      <c r="H43" s="159" t="s">
        <v>59</v>
      </c>
      <c r="I43" s="159" t="s">
        <v>59</v>
      </c>
      <c r="J43" s="159" t="s">
        <v>59</v>
      </c>
      <c r="K43" s="159" t="s">
        <v>59</v>
      </c>
      <c r="L43" s="160" t="s">
        <v>58</v>
      </c>
    </row>
    <row r="44" spans="2:12" x14ac:dyDescent="0.25">
      <c r="B44" s="157">
        <v>0.875</v>
      </c>
      <c r="C44" s="157">
        <v>0.91666666666666663</v>
      </c>
      <c r="D44" s="158">
        <v>22</v>
      </c>
      <c r="E44" s="160" t="s">
        <v>58</v>
      </c>
      <c r="F44" s="159" t="s">
        <v>59</v>
      </c>
      <c r="G44" s="159" t="s">
        <v>59</v>
      </c>
      <c r="H44" s="159" t="s">
        <v>59</v>
      </c>
      <c r="I44" s="159" t="s">
        <v>59</v>
      </c>
      <c r="J44" s="159" t="s">
        <v>59</v>
      </c>
      <c r="K44" s="159" t="s">
        <v>59</v>
      </c>
      <c r="L44" s="160" t="s">
        <v>58</v>
      </c>
    </row>
    <row r="45" spans="2:12" x14ac:dyDescent="0.25">
      <c r="B45" s="157">
        <v>0.91666666666666663</v>
      </c>
      <c r="C45" s="157">
        <v>0.95833333333333337</v>
      </c>
      <c r="D45" s="158">
        <v>23</v>
      </c>
      <c r="E45" s="160" t="s">
        <v>58</v>
      </c>
      <c r="F45" s="159" t="s">
        <v>59</v>
      </c>
      <c r="G45" s="159" t="s">
        <v>59</v>
      </c>
      <c r="H45" s="159" t="s">
        <v>59</v>
      </c>
      <c r="I45" s="159" t="s">
        <v>59</v>
      </c>
      <c r="J45" s="159" t="s">
        <v>59</v>
      </c>
      <c r="K45" s="159" t="s">
        <v>59</v>
      </c>
      <c r="L45" s="160" t="s">
        <v>58</v>
      </c>
    </row>
    <row r="46" spans="2:12" x14ac:dyDescent="0.25">
      <c r="B46" s="157">
        <v>0.95833333333333337</v>
      </c>
      <c r="C46" s="157">
        <v>0</v>
      </c>
      <c r="D46" s="158">
        <v>24</v>
      </c>
      <c r="E46" s="160" t="s">
        <v>58</v>
      </c>
      <c r="F46" s="160" t="s">
        <v>58</v>
      </c>
      <c r="G46" s="160" t="s">
        <v>58</v>
      </c>
      <c r="H46" s="160" t="s">
        <v>58</v>
      </c>
      <c r="I46" s="160" t="s">
        <v>58</v>
      </c>
      <c r="J46" s="160" t="s">
        <v>58</v>
      </c>
      <c r="K46" s="160" t="s">
        <v>58</v>
      </c>
      <c r="L46" s="160" t="s">
        <v>58</v>
      </c>
    </row>
    <row r="48" spans="2:12" x14ac:dyDescent="0.25">
      <c r="B48" s="153" t="s">
        <v>126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5"/>
    </row>
    <row r="49" spans="2:12" x14ac:dyDescent="0.25">
      <c r="B49" s="156" t="s">
        <v>121</v>
      </c>
      <c r="C49" s="156" t="s">
        <v>122</v>
      </c>
      <c r="D49" s="156" t="s">
        <v>123</v>
      </c>
      <c r="E49" s="156" t="s">
        <v>83</v>
      </c>
      <c r="F49" s="156" t="s">
        <v>84</v>
      </c>
      <c r="G49" s="156" t="s">
        <v>85</v>
      </c>
      <c r="H49" s="156" t="s">
        <v>86</v>
      </c>
      <c r="I49" s="156" t="s">
        <v>87</v>
      </c>
      <c r="J49" s="156" t="s">
        <v>88</v>
      </c>
      <c r="K49" s="156" t="s">
        <v>89</v>
      </c>
      <c r="L49" s="156" t="s">
        <v>124</v>
      </c>
    </row>
    <row r="50" spans="2:12" x14ac:dyDescent="0.25">
      <c r="B50" s="157">
        <v>0</v>
      </c>
      <c r="C50" s="157">
        <v>4.1666666666666664E-2</v>
      </c>
      <c r="D50" s="158">
        <v>1</v>
      </c>
      <c r="E50" s="160" t="s">
        <v>58</v>
      </c>
      <c r="F50" s="160" t="s">
        <v>58</v>
      </c>
      <c r="G50" s="160" t="s">
        <v>58</v>
      </c>
      <c r="H50" s="160" t="s">
        <v>58</v>
      </c>
      <c r="I50" s="160" t="s">
        <v>58</v>
      </c>
      <c r="J50" s="160" t="s">
        <v>58</v>
      </c>
      <c r="K50" s="160" t="s">
        <v>58</v>
      </c>
      <c r="L50" s="160" t="s">
        <v>58</v>
      </c>
    </row>
    <row r="51" spans="2:12" x14ac:dyDescent="0.25">
      <c r="B51" s="157">
        <v>4.1666666666666664E-2</v>
      </c>
      <c r="C51" s="157">
        <v>8.3333333333333329E-2</v>
      </c>
      <c r="D51" s="158">
        <v>2</v>
      </c>
      <c r="E51" s="160" t="s">
        <v>58</v>
      </c>
      <c r="F51" s="160" t="s">
        <v>58</v>
      </c>
      <c r="G51" s="160" t="s">
        <v>58</v>
      </c>
      <c r="H51" s="160" t="s">
        <v>58</v>
      </c>
      <c r="I51" s="160" t="s">
        <v>58</v>
      </c>
      <c r="J51" s="160" t="s">
        <v>58</v>
      </c>
      <c r="K51" s="160" t="s">
        <v>58</v>
      </c>
      <c r="L51" s="160" t="s">
        <v>58</v>
      </c>
    </row>
    <row r="52" spans="2:12" x14ac:dyDescent="0.25">
      <c r="B52" s="157">
        <v>8.3333333333333329E-2</v>
      </c>
      <c r="C52" s="157">
        <v>0.125</v>
      </c>
      <c r="D52" s="158">
        <v>3</v>
      </c>
      <c r="E52" s="160" t="s">
        <v>58</v>
      </c>
      <c r="F52" s="160" t="s">
        <v>58</v>
      </c>
      <c r="G52" s="160" t="s">
        <v>58</v>
      </c>
      <c r="H52" s="160" t="s">
        <v>58</v>
      </c>
      <c r="I52" s="160" t="s">
        <v>58</v>
      </c>
      <c r="J52" s="160" t="s">
        <v>58</v>
      </c>
      <c r="K52" s="160" t="s">
        <v>58</v>
      </c>
      <c r="L52" s="160" t="s">
        <v>58</v>
      </c>
    </row>
    <row r="53" spans="2:12" x14ac:dyDescent="0.25">
      <c r="B53" s="157">
        <v>0.125</v>
      </c>
      <c r="C53" s="157">
        <v>0.16666666666666666</v>
      </c>
      <c r="D53" s="158">
        <v>4</v>
      </c>
      <c r="E53" s="160" t="s">
        <v>58</v>
      </c>
      <c r="F53" s="160" t="s">
        <v>58</v>
      </c>
      <c r="G53" s="160" t="s">
        <v>58</v>
      </c>
      <c r="H53" s="160" t="s">
        <v>58</v>
      </c>
      <c r="I53" s="160" t="s">
        <v>58</v>
      </c>
      <c r="J53" s="160" t="s">
        <v>58</v>
      </c>
      <c r="K53" s="160" t="s">
        <v>58</v>
      </c>
      <c r="L53" s="160" t="s">
        <v>58</v>
      </c>
    </row>
    <row r="54" spans="2:12" x14ac:dyDescent="0.25">
      <c r="B54" s="157">
        <v>0.16666666666666666</v>
      </c>
      <c r="C54" s="157">
        <v>0.20833333333333334</v>
      </c>
      <c r="D54" s="158">
        <v>5</v>
      </c>
      <c r="E54" s="160" t="s">
        <v>58</v>
      </c>
      <c r="F54" s="160" t="s">
        <v>58</v>
      </c>
      <c r="G54" s="160" t="s">
        <v>58</v>
      </c>
      <c r="H54" s="160" t="s">
        <v>58</v>
      </c>
      <c r="I54" s="160" t="s">
        <v>58</v>
      </c>
      <c r="J54" s="160" t="s">
        <v>58</v>
      </c>
      <c r="K54" s="160" t="s">
        <v>58</v>
      </c>
      <c r="L54" s="160" t="s">
        <v>58</v>
      </c>
    </row>
    <row r="55" spans="2:12" x14ac:dyDescent="0.25">
      <c r="B55" s="157">
        <v>0.20833333333333334</v>
      </c>
      <c r="C55" s="157">
        <v>0.25</v>
      </c>
      <c r="D55" s="158">
        <v>6</v>
      </c>
      <c r="E55" s="160" t="s">
        <v>58</v>
      </c>
      <c r="F55" s="160" t="s">
        <v>58</v>
      </c>
      <c r="G55" s="160" t="s">
        <v>58</v>
      </c>
      <c r="H55" s="160" t="s">
        <v>58</v>
      </c>
      <c r="I55" s="160" t="s">
        <v>58</v>
      </c>
      <c r="J55" s="160" t="s">
        <v>58</v>
      </c>
      <c r="K55" s="160" t="s">
        <v>58</v>
      </c>
      <c r="L55" s="160" t="s">
        <v>58</v>
      </c>
    </row>
    <row r="56" spans="2:12" x14ac:dyDescent="0.25">
      <c r="B56" s="157">
        <v>0.25</v>
      </c>
      <c r="C56" s="157">
        <v>0.29166666666666669</v>
      </c>
      <c r="D56" s="158">
        <v>7</v>
      </c>
      <c r="E56" s="160" t="s">
        <v>58</v>
      </c>
      <c r="F56" s="160" t="s">
        <v>58</v>
      </c>
      <c r="G56" s="160" t="s">
        <v>58</v>
      </c>
      <c r="H56" s="160" t="s">
        <v>58</v>
      </c>
      <c r="I56" s="160" t="s">
        <v>58</v>
      </c>
      <c r="J56" s="160" t="s">
        <v>58</v>
      </c>
      <c r="K56" s="160" t="s">
        <v>58</v>
      </c>
      <c r="L56" s="160" t="s">
        <v>58</v>
      </c>
    </row>
    <row r="57" spans="2:12" x14ac:dyDescent="0.25">
      <c r="B57" s="157">
        <v>0.29166666666666669</v>
      </c>
      <c r="C57" s="157">
        <v>0.33333333333333331</v>
      </c>
      <c r="D57" s="158">
        <v>8</v>
      </c>
      <c r="E57" s="160" t="s">
        <v>58</v>
      </c>
      <c r="F57" s="160" t="s">
        <v>58</v>
      </c>
      <c r="G57" s="160" t="s">
        <v>58</v>
      </c>
      <c r="H57" s="160" t="s">
        <v>58</v>
      </c>
      <c r="I57" s="160" t="s">
        <v>58</v>
      </c>
      <c r="J57" s="160" t="s">
        <v>58</v>
      </c>
      <c r="K57" s="160" t="s">
        <v>58</v>
      </c>
      <c r="L57" s="160" t="s">
        <v>58</v>
      </c>
    </row>
    <row r="58" spans="2:12" x14ac:dyDescent="0.25">
      <c r="B58" s="157">
        <v>0.33333333333333331</v>
      </c>
      <c r="C58" s="157">
        <v>0.375</v>
      </c>
      <c r="D58" s="158">
        <v>9</v>
      </c>
      <c r="E58" s="160" t="s">
        <v>58</v>
      </c>
      <c r="F58" s="160" t="s">
        <v>58</v>
      </c>
      <c r="G58" s="160" t="s">
        <v>58</v>
      </c>
      <c r="H58" s="160" t="s">
        <v>58</v>
      </c>
      <c r="I58" s="160" t="s">
        <v>58</v>
      </c>
      <c r="J58" s="160" t="s">
        <v>58</v>
      </c>
      <c r="K58" s="160" t="s">
        <v>58</v>
      </c>
      <c r="L58" s="160" t="s">
        <v>58</v>
      </c>
    </row>
    <row r="59" spans="2:12" x14ac:dyDescent="0.25">
      <c r="B59" s="157">
        <v>0.375</v>
      </c>
      <c r="C59" s="157">
        <v>0.41666666666666669</v>
      </c>
      <c r="D59" s="158">
        <v>10</v>
      </c>
      <c r="E59" s="160" t="s">
        <v>58</v>
      </c>
      <c r="F59" s="160" t="s">
        <v>58</v>
      </c>
      <c r="G59" s="160" t="s">
        <v>58</v>
      </c>
      <c r="H59" s="160" t="s">
        <v>58</v>
      </c>
      <c r="I59" s="160" t="s">
        <v>58</v>
      </c>
      <c r="J59" s="160" t="s">
        <v>58</v>
      </c>
      <c r="K59" s="160" t="s">
        <v>58</v>
      </c>
      <c r="L59" s="160" t="s">
        <v>58</v>
      </c>
    </row>
    <row r="60" spans="2:12" x14ac:dyDescent="0.25">
      <c r="B60" s="157">
        <v>0.41666666666666669</v>
      </c>
      <c r="C60" s="157">
        <v>0.45833333333333331</v>
      </c>
      <c r="D60" s="158">
        <v>11</v>
      </c>
      <c r="E60" s="160" t="s">
        <v>58</v>
      </c>
      <c r="F60" s="160" t="s">
        <v>58</v>
      </c>
      <c r="G60" s="160" t="s">
        <v>58</v>
      </c>
      <c r="H60" s="160" t="s">
        <v>58</v>
      </c>
      <c r="I60" s="160" t="s">
        <v>58</v>
      </c>
      <c r="J60" s="160" t="s">
        <v>58</v>
      </c>
      <c r="K60" s="160" t="s">
        <v>58</v>
      </c>
      <c r="L60" s="160" t="s">
        <v>58</v>
      </c>
    </row>
    <row r="61" spans="2:12" x14ac:dyDescent="0.25">
      <c r="B61" s="157">
        <v>0.45833333333333331</v>
      </c>
      <c r="C61" s="157">
        <v>0.5</v>
      </c>
      <c r="D61" s="158">
        <v>12</v>
      </c>
      <c r="E61" s="160" t="s">
        <v>58</v>
      </c>
      <c r="F61" s="160" t="s">
        <v>58</v>
      </c>
      <c r="G61" s="160" t="s">
        <v>58</v>
      </c>
      <c r="H61" s="160" t="s">
        <v>58</v>
      </c>
      <c r="I61" s="160" t="s">
        <v>58</v>
      </c>
      <c r="J61" s="160" t="s">
        <v>58</v>
      </c>
      <c r="K61" s="160" t="s">
        <v>58</v>
      </c>
      <c r="L61" s="160" t="s">
        <v>58</v>
      </c>
    </row>
    <row r="62" spans="2:12" x14ac:dyDescent="0.25">
      <c r="B62" s="157">
        <v>0.5</v>
      </c>
      <c r="C62" s="157">
        <v>0.54166666666666663</v>
      </c>
      <c r="D62" s="158">
        <v>13</v>
      </c>
      <c r="E62" s="160" t="s">
        <v>58</v>
      </c>
      <c r="F62" s="160" t="s">
        <v>58</v>
      </c>
      <c r="G62" s="160" t="s">
        <v>58</v>
      </c>
      <c r="H62" s="160" t="s">
        <v>58</v>
      </c>
      <c r="I62" s="160" t="s">
        <v>58</v>
      </c>
      <c r="J62" s="160" t="s">
        <v>58</v>
      </c>
      <c r="K62" s="160" t="s">
        <v>58</v>
      </c>
      <c r="L62" s="160" t="s">
        <v>58</v>
      </c>
    </row>
    <row r="63" spans="2:12" x14ac:dyDescent="0.25">
      <c r="B63" s="157">
        <v>0.54166666666666663</v>
      </c>
      <c r="C63" s="157">
        <v>0.58333333333333337</v>
      </c>
      <c r="D63" s="158">
        <v>14</v>
      </c>
      <c r="E63" s="160" t="s">
        <v>58</v>
      </c>
      <c r="F63" s="160" t="s">
        <v>58</v>
      </c>
      <c r="G63" s="160" t="s">
        <v>58</v>
      </c>
      <c r="H63" s="160" t="s">
        <v>58</v>
      </c>
      <c r="I63" s="160" t="s">
        <v>58</v>
      </c>
      <c r="J63" s="160" t="s">
        <v>58</v>
      </c>
      <c r="K63" s="160" t="s">
        <v>58</v>
      </c>
      <c r="L63" s="160" t="s">
        <v>58</v>
      </c>
    </row>
    <row r="64" spans="2:12" x14ac:dyDescent="0.25">
      <c r="B64" s="157">
        <v>0.58333333333333337</v>
      </c>
      <c r="C64" s="157">
        <v>0.625</v>
      </c>
      <c r="D64" s="158">
        <v>15</v>
      </c>
      <c r="E64" s="160" t="s">
        <v>58</v>
      </c>
      <c r="F64" s="160" t="s">
        <v>58</v>
      </c>
      <c r="G64" s="160" t="s">
        <v>58</v>
      </c>
      <c r="H64" s="160" t="s">
        <v>58</v>
      </c>
      <c r="I64" s="160" t="s">
        <v>58</v>
      </c>
      <c r="J64" s="160" t="s">
        <v>58</v>
      </c>
      <c r="K64" s="160" t="s">
        <v>58</v>
      </c>
      <c r="L64" s="160" t="s">
        <v>58</v>
      </c>
    </row>
    <row r="65" spans="2:12" x14ac:dyDescent="0.25">
      <c r="B65" s="157">
        <v>0.625</v>
      </c>
      <c r="C65" s="157">
        <v>0.66666666666666663</v>
      </c>
      <c r="D65" s="158">
        <v>16</v>
      </c>
      <c r="E65" s="160" t="s">
        <v>58</v>
      </c>
      <c r="F65" s="160" t="s">
        <v>58</v>
      </c>
      <c r="G65" s="160" t="s">
        <v>58</v>
      </c>
      <c r="H65" s="160" t="s">
        <v>58</v>
      </c>
      <c r="I65" s="160" t="s">
        <v>58</v>
      </c>
      <c r="J65" s="160" t="s">
        <v>58</v>
      </c>
      <c r="K65" s="160" t="s">
        <v>58</v>
      </c>
      <c r="L65" s="160" t="s">
        <v>58</v>
      </c>
    </row>
    <row r="66" spans="2:12" x14ac:dyDescent="0.25">
      <c r="B66" s="157">
        <v>0.66666666666666663</v>
      </c>
      <c r="C66" s="157">
        <v>0.70833333333333337</v>
      </c>
      <c r="D66" s="158">
        <v>17</v>
      </c>
      <c r="E66" s="160" t="s">
        <v>58</v>
      </c>
      <c r="F66" s="160" t="s">
        <v>58</v>
      </c>
      <c r="G66" s="160" t="s">
        <v>58</v>
      </c>
      <c r="H66" s="160" t="s">
        <v>58</v>
      </c>
      <c r="I66" s="160" t="s">
        <v>58</v>
      </c>
      <c r="J66" s="160" t="s">
        <v>58</v>
      </c>
      <c r="K66" s="160" t="s">
        <v>58</v>
      </c>
      <c r="L66" s="160" t="s">
        <v>58</v>
      </c>
    </row>
    <row r="67" spans="2:12" x14ac:dyDescent="0.25">
      <c r="B67" s="157">
        <v>0.70833333333333337</v>
      </c>
      <c r="C67" s="157">
        <v>0.75</v>
      </c>
      <c r="D67" s="158">
        <v>18</v>
      </c>
      <c r="E67" s="160" t="s">
        <v>58</v>
      </c>
      <c r="F67" s="160" t="s">
        <v>58</v>
      </c>
      <c r="G67" s="160" t="s">
        <v>58</v>
      </c>
      <c r="H67" s="160" t="s">
        <v>58</v>
      </c>
      <c r="I67" s="160" t="s">
        <v>58</v>
      </c>
      <c r="J67" s="160" t="s">
        <v>58</v>
      </c>
      <c r="K67" s="160" t="s">
        <v>58</v>
      </c>
      <c r="L67" s="160" t="s">
        <v>58</v>
      </c>
    </row>
    <row r="68" spans="2:12" x14ac:dyDescent="0.25">
      <c r="B68" s="157">
        <v>0.75</v>
      </c>
      <c r="C68" s="157">
        <v>0.79166666666666663</v>
      </c>
      <c r="D68" s="158">
        <v>19</v>
      </c>
      <c r="E68" s="160" t="s">
        <v>58</v>
      </c>
      <c r="F68" s="160" t="s">
        <v>58</v>
      </c>
      <c r="G68" s="160" t="s">
        <v>58</v>
      </c>
      <c r="H68" s="160" t="s">
        <v>58</v>
      </c>
      <c r="I68" s="160" t="s">
        <v>58</v>
      </c>
      <c r="J68" s="160" t="s">
        <v>58</v>
      </c>
      <c r="K68" s="160" t="s">
        <v>58</v>
      </c>
      <c r="L68" s="160" t="s">
        <v>58</v>
      </c>
    </row>
    <row r="69" spans="2:12" x14ac:dyDescent="0.25">
      <c r="B69" s="157">
        <v>0.79166666666666663</v>
      </c>
      <c r="C69" s="157">
        <v>0.83333333333333337</v>
      </c>
      <c r="D69" s="158">
        <v>20</v>
      </c>
      <c r="E69" s="160" t="s">
        <v>58</v>
      </c>
      <c r="F69" s="160" t="s">
        <v>58</v>
      </c>
      <c r="G69" s="160" t="s">
        <v>58</v>
      </c>
      <c r="H69" s="160" t="s">
        <v>58</v>
      </c>
      <c r="I69" s="160" t="s">
        <v>58</v>
      </c>
      <c r="J69" s="160" t="s">
        <v>58</v>
      </c>
      <c r="K69" s="160" t="s">
        <v>58</v>
      </c>
      <c r="L69" s="160" t="s">
        <v>58</v>
      </c>
    </row>
    <row r="70" spans="2:12" x14ac:dyDescent="0.25">
      <c r="B70" s="157">
        <v>0.83333333333333337</v>
      </c>
      <c r="C70" s="157">
        <v>0.875</v>
      </c>
      <c r="D70" s="158">
        <v>21</v>
      </c>
      <c r="E70" s="160" t="s">
        <v>58</v>
      </c>
      <c r="F70" s="160" t="s">
        <v>58</v>
      </c>
      <c r="G70" s="160" t="s">
        <v>58</v>
      </c>
      <c r="H70" s="160" t="s">
        <v>58</v>
      </c>
      <c r="I70" s="160" t="s">
        <v>58</v>
      </c>
      <c r="J70" s="160" t="s">
        <v>58</v>
      </c>
      <c r="K70" s="160" t="s">
        <v>58</v>
      </c>
      <c r="L70" s="160" t="s">
        <v>58</v>
      </c>
    </row>
    <row r="71" spans="2:12" x14ac:dyDescent="0.25">
      <c r="B71" s="157">
        <v>0.875</v>
      </c>
      <c r="C71" s="157">
        <v>0.91666666666666663</v>
      </c>
      <c r="D71" s="158">
        <v>22</v>
      </c>
      <c r="E71" s="160" t="s">
        <v>58</v>
      </c>
      <c r="F71" s="160" t="s">
        <v>58</v>
      </c>
      <c r="G71" s="160" t="s">
        <v>58</v>
      </c>
      <c r="H71" s="160" t="s">
        <v>58</v>
      </c>
      <c r="I71" s="160" t="s">
        <v>58</v>
      </c>
      <c r="J71" s="160" t="s">
        <v>58</v>
      </c>
      <c r="K71" s="160" t="s">
        <v>58</v>
      </c>
      <c r="L71" s="160" t="s">
        <v>58</v>
      </c>
    </row>
    <row r="72" spans="2:12" x14ac:dyDescent="0.25">
      <c r="B72" s="157">
        <v>0.91666666666666663</v>
      </c>
      <c r="C72" s="157">
        <v>0.95833333333333337</v>
      </c>
      <c r="D72" s="158">
        <v>23</v>
      </c>
      <c r="E72" s="160" t="s">
        <v>58</v>
      </c>
      <c r="F72" s="160" t="s">
        <v>58</v>
      </c>
      <c r="G72" s="160" t="s">
        <v>58</v>
      </c>
      <c r="H72" s="160" t="s">
        <v>58</v>
      </c>
      <c r="I72" s="160" t="s">
        <v>58</v>
      </c>
      <c r="J72" s="160" t="s">
        <v>58</v>
      </c>
      <c r="K72" s="160" t="s">
        <v>58</v>
      </c>
      <c r="L72" s="160" t="s">
        <v>58</v>
      </c>
    </row>
    <row r="73" spans="2:12" x14ac:dyDescent="0.25">
      <c r="B73" s="157">
        <v>0.95833333333333337</v>
      </c>
      <c r="C73" s="157">
        <v>0</v>
      </c>
      <c r="D73" s="158">
        <v>24</v>
      </c>
      <c r="E73" s="160" t="s">
        <v>58</v>
      </c>
      <c r="F73" s="160" t="s">
        <v>58</v>
      </c>
      <c r="G73" s="160" t="s">
        <v>58</v>
      </c>
      <c r="H73" s="160" t="s">
        <v>58</v>
      </c>
      <c r="I73" s="160" t="s">
        <v>58</v>
      </c>
      <c r="J73" s="160" t="s">
        <v>58</v>
      </c>
      <c r="K73" s="160" t="s">
        <v>58</v>
      </c>
      <c r="L73" s="160" t="s">
        <v>58</v>
      </c>
    </row>
  </sheetData>
  <pageMargins left="0.7" right="0.7" top="0.75" bottom="1" header="0.3" footer="0.3"/>
  <pageSetup scale="73" fitToHeight="0" orientation="landscape" r:id="rId1"/>
  <headerFooter>
    <oddFooter xml:space="preserve">&amp;LPrinted &amp;D&amp;RCase No. IPC-E-23-14
Exhibit 2 - Export Credit Rate
Page &amp;P of &amp;N
</oddFooter>
  </headerFooter>
  <rowBreaks count="1" manualBreakCount="1">
    <brk id="4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7675-B2A5-47C9-95B7-DC5A0F1D0239}">
  <sheetPr>
    <tabColor theme="2" tint="-0.499984740745262"/>
    <pageSetUpPr fitToPage="1"/>
  </sheetPr>
  <dimension ref="A1:M8762"/>
  <sheetViews>
    <sheetView showGridLines="0" zoomScaleNormal="10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3" width="12.7109375" customWidth="1"/>
  </cols>
  <sheetData>
    <row r="1" spans="1:13" x14ac:dyDescent="0.25">
      <c r="A1" s="1" t="s">
        <v>3</v>
      </c>
      <c r="B1" s="1" t="s">
        <v>0</v>
      </c>
      <c r="C1" s="1" t="s">
        <v>1</v>
      </c>
      <c r="D1" s="1" t="s">
        <v>2</v>
      </c>
      <c r="E1" s="1" t="s">
        <v>111</v>
      </c>
      <c r="F1" s="1" t="s">
        <v>28</v>
      </c>
      <c r="G1" s="1" t="s">
        <v>124</v>
      </c>
      <c r="H1" s="1" t="s">
        <v>127</v>
      </c>
      <c r="I1" s="1" t="s">
        <v>92</v>
      </c>
      <c r="J1" s="1" t="s">
        <v>60</v>
      </c>
      <c r="K1" s="1" t="s">
        <v>61</v>
      </c>
      <c r="L1" s="1" t="s">
        <v>49</v>
      </c>
      <c r="M1" s="1" t="s">
        <v>21</v>
      </c>
    </row>
    <row r="2" spans="1:13" x14ac:dyDescent="0.25">
      <c r="A2" s="164">
        <f>+Exports!A5</f>
        <v>44562</v>
      </c>
      <c r="B2" s="165">
        <f t="shared" ref="B2:B65" si="0">+YEAR(A2)</f>
        <v>2022</v>
      </c>
      <c r="C2" s="165">
        <f t="shared" ref="C2:C65" si="1">+MONTH(A2)</f>
        <v>1</v>
      </c>
      <c r="D2" s="165">
        <f t="shared" ref="D2:D65" si="2">+DAY(A2)</f>
        <v>1</v>
      </c>
      <c r="E2" s="165">
        <f>+Exports!B5</f>
        <v>1</v>
      </c>
      <c r="F2" s="165">
        <f>+WEEKDAY(ExportsELAP[[#This Row],[Date Prevailing]],1)</f>
        <v>7</v>
      </c>
      <c r="G2" s="165">
        <f>+COUNTIFS(ECR_Hours!$K$6:$K$7,ExportsELAP[[#This Row],[Date Prevailing]])</f>
        <v>0</v>
      </c>
      <c r="H2" s="165">
        <f t="shared" ref="H2:H65" si="3">+IF(G2=1,0,F2)</f>
        <v>7</v>
      </c>
      <c r="I2" s="166">
        <f>+Exports!G5</f>
        <v>0.9000999999999999</v>
      </c>
      <c r="J2" s="166">
        <f>+'ELAP_IPCO-APND'!D5</f>
        <v>49.610149999999997</v>
      </c>
      <c r="K2" s="166">
        <f>+(ExportsELAP[[#This Row],[Exports kWh - MPT]]/1000)*ExportsELAP[[#This Row],[EIM Price]]</f>
        <v>4.4654096014999992E-2</v>
      </c>
      <c r="L2" s="167" t="str">
        <f>+INDEX(ECR_Hours!$I$12:$I$15,MATCH(ExportsELAP[[#This Row],[Date Prevailing]],ECR_Hours!$H$12:$H$15,1))</f>
        <v>NS</v>
      </c>
      <c r="M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" spans="1:13" x14ac:dyDescent="0.25">
      <c r="A3" s="164">
        <f>+Exports!A6</f>
        <v>44562</v>
      </c>
      <c r="B3" s="165">
        <f t="shared" si="0"/>
        <v>2022</v>
      </c>
      <c r="C3" s="165">
        <f t="shared" si="1"/>
        <v>1</v>
      </c>
      <c r="D3" s="165">
        <f t="shared" si="2"/>
        <v>1</v>
      </c>
      <c r="E3" s="165">
        <f>+Exports!B6</f>
        <v>2</v>
      </c>
      <c r="F3" s="165">
        <f>+WEEKDAY(ExportsELAP[[#This Row],[Date Prevailing]],1)</f>
        <v>7</v>
      </c>
      <c r="G3" s="165">
        <f>+COUNTIFS(ECR_Hours!$K$6:$K$7,ExportsELAP[[#This Row],[Date Prevailing]])</f>
        <v>0</v>
      </c>
      <c r="H3" s="165">
        <f t="shared" si="3"/>
        <v>7</v>
      </c>
      <c r="I3" s="166">
        <f>+Exports!G6</f>
        <v>0.43159999999999998</v>
      </c>
      <c r="J3" s="166">
        <f>+'ELAP_IPCO-APND'!D6</f>
        <v>49.199869999999997</v>
      </c>
      <c r="K3" s="166">
        <f>+(ExportsELAP[[#This Row],[Exports kWh - MPT]]/1000)*ExportsELAP[[#This Row],[EIM Price]]</f>
        <v>2.1234663891999999E-2</v>
      </c>
      <c r="L3" s="167" t="str">
        <f>+INDEX(ECR_Hours!$I$12:$I$15,MATCH(ExportsELAP[[#This Row],[Date Prevailing]],ECR_Hours!$H$12:$H$15,1))</f>
        <v>NS</v>
      </c>
      <c r="M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" spans="1:13" x14ac:dyDescent="0.25">
      <c r="A4" s="164">
        <f>+Exports!A7</f>
        <v>44562</v>
      </c>
      <c r="B4" s="165">
        <f t="shared" si="0"/>
        <v>2022</v>
      </c>
      <c r="C4" s="165">
        <f t="shared" si="1"/>
        <v>1</v>
      </c>
      <c r="D4" s="165">
        <f t="shared" si="2"/>
        <v>1</v>
      </c>
      <c r="E4" s="165">
        <f>+Exports!B7</f>
        <v>3</v>
      </c>
      <c r="F4" s="165">
        <f>+WEEKDAY(ExportsELAP[[#This Row],[Date Prevailing]],1)</f>
        <v>7</v>
      </c>
      <c r="G4" s="165">
        <f>+COUNTIFS(ECR_Hours!$K$6:$K$7,ExportsELAP[[#This Row],[Date Prevailing]])</f>
        <v>0</v>
      </c>
      <c r="H4" s="165">
        <f t="shared" si="3"/>
        <v>7</v>
      </c>
      <c r="I4" s="166">
        <f>+Exports!G7</f>
        <v>0.40849999999999997</v>
      </c>
      <c r="J4" s="166">
        <f>+'ELAP_IPCO-APND'!D7</f>
        <v>45.98845</v>
      </c>
      <c r="K4" s="166">
        <f>+(ExportsELAP[[#This Row],[Exports kWh - MPT]]/1000)*ExportsELAP[[#This Row],[EIM Price]]</f>
        <v>1.8786281824999997E-2</v>
      </c>
      <c r="L4" s="167" t="str">
        <f>+INDEX(ECR_Hours!$I$12:$I$15,MATCH(ExportsELAP[[#This Row],[Date Prevailing]],ECR_Hours!$H$12:$H$15,1))</f>
        <v>NS</v>
      </c>
      <c r="M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" spans="1:13" x14ac:dyDescent="0.25">
      <c r="A5" s="164">
        <f>+Exports!A8</f>
        <v>44562</v>
      </c>
      <c r="B5" s="165">
        <f t="shared" si="0"/>
        <v>2022</v>
      </c>
      <c r="C5" s="165">
        <f t="shared" si="1"/>
        <v>1</v>
      </c>
      <c r="D5" s="165">
        <f t="shared" si="2"/>
        <v>1</v>
      </c>
      <c r="E5" s="165">
        <f>+Exports!B8</f>
        <v>4</v>
      </c>
      <c r="F5" s="165">
        <f>+WEEKDAY(ExportsELAP[[#This Row],[Date Prevailing]],1)</f>
        <v>7</v>
      </c>
      <c r="G5" s="165">
        <f>+COUNTIFS(ECR_Hours!$K$6:$K$7,ExportsELAP[[#This Row],[Date Prevailing]])</f>
        <v>0</v>
      </c>
      <c r="H5" s="165">
        <f t="shared" si="3"/>
        <v>7</v>
      </c>
      <c r="I5" s="166">
        <f>+Exports!G8</f>
        <v>0.51600000000000001</v>
      </c>
      <c r="J5" s="166">
        <f>+'ELAP_IPCO-APND'!D8</f>
        <v>49.585859999999997</v>
      </c>
      <c r="K5" s="166">
        <f>+(ExportsELAP[[#This Row],[Exports kWh - MPT]]/1000)*ExportsELAP[[#This Row],[EIM Price]]</f>
        <v>2.5586303759999998E-2</v>
      </c>
      <c r="L5" s="167" t="str">
        <f>+INDEX(ECR_Hours!$I$12:$I$15,MATCH(ExportsELAP[[#This Row],[Date Prevailing]],ECR_Hours!$H$12:$H$15,1))</f>
        <v>NS</v>
      </c>
      <c r="M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" spans="1:13" x14ac:dyDescent="0.25">
      <c r="A6" s="164">
        <f>+Exports!A9</f>
        <v>44562</v>
      </c>
      <c r="B6" s="165">
        <f t="shared" si="0"/>
        <v>2022</v>
      </c>
      <c r="C6" s="165">
        <f t="shared" si="1"/>
        <v>1</v>
      </c>
      <c r="D6" s="165">
        <f t="shared" si="2"/>
        <v>1</v>
      </c>
      <c r="E6" s="165">
        <f>+Exports!B9</f>
        <v>5</v>
      </c>
      <c r="F6" s="165">
        <f>+WEEKDAY(ExportsELAP[[#This Row],[Date Prevailing]],1)</f>
        <v>7</v>
      </c>
      <c r="G6" s="165">
        <f>+COUNTIFS(ECR_Hours!$K$6:$K$7,ExportsELAP[[#This Row],[Date Prevailing]])</f>
        <v>0</v>
      </c>
      <c r="H6" s="165">
        <f t="shared" si="3"/>
        <v>7</v>
      </c>
      <c r="I6" s="166">
        <f>+Exports!G9</f>
        <v>0.83610000000000007</v>
      </c>
      <c r="J6" s="166">
        <f>+'ELAP_IPCO-APND'!D9</f>
        <v>49.010489999999997</v>
      </c>
      <c r="K6" s="166">
        <f>+(ExportsELAP[[#This Row],[Exports kWh - MPT]]/1000)*ExportsELAP[[#This Row],[EIM Price]]</f>
        <v>4.0977670689000004E-2</v>
      </c>
      <c r="L6" s="167" t="str">
        <f>+INDEX(ECR_Hours!$I$12:$I$15,MATCH(ExportsELAP[[#This Row],[Date Prevailing]],ECR_Hours!$H$12:$H$15,1))</f>
        <v>NS</v>
      </c>
      <c r="M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" spans="1:13" x14ac:dyDescent="0.25">
      <c r="A7" s="164">
        <f>+Exports!A10</f>
        <v>44562</v>
      </c>
      <c r="B7" s="165">
        <f t="shared" si="0"/>
        <v>2022</v>
      </c>
      <c r="C7" s="165">
        <f t="shared" si="1"/>
        <v>1</v>
      </c>
      <c r="D7" s="165">
        <f t="shared" si="2"/>
        <v>1</v>
      </c>
      <c r="E7" s="165">
        <f>+Exports!B10</f>
        <v>6</v>
      </c>
      <c r="F7" s="165">
        <f>+WEEKDAY(ExportsELAP[[#This Row],[Date Prevailing]],1)</f>
        <v>7</v>
      </c>
      <c r="G7" s="165">
        <f>+COUNTIFS(ECR_Hours!$K$6:$K$7,ExportsELAP[[#This Row],[Date Prevailing]])</f>
        <v>0</v>
      </c>
      <c r="H7" s="165">
        <f t="shared" si="3"/>
        <v>7</v>
      </c>
      <c r="I7" s="166">
        <f>+Exports!G10</f>
        <v>0.5161</v>
      </c>
      <c r="J7" s="166">
        <f>+'ELAP_IPCO-APND'!D10</f>
        <v>48.43047</v>
      </c>
      <c r="K7" s="166">
        <f>+(ExportsELAP[[#This Row],[Exports kWh - MPT]]/1000)*ExportsELAP[[#This Row],[EIM Price]]</f>
        <v>2.4994965567E-2</v>
      </c>
      <c r="L7" s="167" t="str">
        <f>+INDEX(ECR_Hours!$I$12:$I$15,MATCH(ExportsELAP[[#This Row],[Date Prevailing]],ECR_Hours!$H$12:$H$15,1))</f>
        <v>NS</v>
      </c>
      <c r="M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" spans="1:13" x14ac:dyDescent="0.25">
      <c r="A8" s="164">
        <f>+Exports!A11</f>
        <v>44562</v>
      </c>
      <c r="B8" s="165">
        <f t="shared" si="0"/>
        <v>2022</v>
      </c>
      <c r="C8" s="165">
        <f t="shared" si="1"/>
        <v>1</v>
      </c>
      <c r="D8" s="165">
        <f t="shared" si="2"/>
        <v>1</v>
      </c>
      <c r="E8" s="165">
        <f>+Exports!B11</f>
        <v>7</v>
      </c>
      <c r="F8" s="165">
        <f>+WEEKDAY(ExportsELAP[[#This Row],[Date Prevailing]],1)</f>
        <v>7</v>
      </c>
      <c r="G8" s="165">
        <f>+COUNTIFS(ECR_Hours!$K$6:$K$7,ExportsELAP[[#This Row],[Date Prevailing]])</f>
        <v>0</v>
      </c>
      <c r="H8" s="165">
        <f t="shared" si="3"/>
        <v>7</v>
      </c>
      <c r="I8" s="166">
        <f>+Exports!G11</f>
        <v>0.45860000000000001</v>
      </c>
      <c r="J8" s="166">
        <f>+'ELAP_IPCO-APND'!D11</f>
        <v>54.814680000000003</v>
      </c>
      <c r="K8" s="166">
        <f>+(ExportsELAP[[#This Row],[Exports kWh - MPT]]/1000)*ExportsELAP[[#This Row],[EIM Price]]</f>
        <v>2.5138012248000004E-2</v>
      </c>
      <c r="L8" s="167" t="str">
        <f>+INDEX(ECR_Hours!$I$12:$I$15,MATCH(ExportsELAP[[#This Row],[Date Prevailing]],ECR_Hours!$H$12:$H$15,1))</f>
        <v>NS</v>
      </c>
      <c r="M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" spans="1:13" x14ac:dyDescent="0.25">
      <c r="A9" s="164">
        <f>+Exports!A12</f>
        <v>44562</v>
      </c>
      <c r="B9" s="165">
        <f t="shared" si="0"/>
        <v>2022</v>
      </c>
      <c r="C9" s="165">
        <f t="shared" si="1"/>
        <v>1</v>
      </c>
      <c r="D9" s="165">
        <f t="shared" si="2"/>
        <v>1</v>
      </c>
      <c r="E9" s="165">
        <f>+Exports!B12</f>
        <v>8</v>
      </c>
      <c r="F9" s="165">
        <f>+WEEKDAY(ExportsELAP[[#This Row],[Date Prevailing]],1)</f>
        <v>7</v>
      </c>
      <c r="G9" s="165">
        <f>+COUNTIFS(ECR_Hours!$K$6:$K$7,ExportsELAP[[#This Row],[Date Prevailing]])</f>
        <v>0</v>
      </c>
      <c r="H9" s="165">
        <f t="shared" si="3"/>
        <v>7</v>
      </c>
      <c r="I9" s="166">
        <f>+Exports!G12</f>
        <v>0.98499999999999999</v>
      </c>
      <c r="J9" s="166">
        <f>+'ELAP_IPCO-APND'!D12</f>
        <v>66.905889999999999</v>
      </c>
      <c r="K9" s="166">
        <f>+(ExportsELAP[[#This Row],[Exports kWh - MPT]]/1000)*ExportsELAP[[#This Row],[EIM Price]]</f>
        <v>6.5902301649999995E-2</v>
      </c>
      <c r="L9" s="167" t="str">
        <f>+INDEX(ECR_Hours!$I$12:$I$15,MATCH(ExportsELAP[[#This Row],[Date Prevailing]],ECR_Hours!$H$12:$H$15,1))</f>
        <v>NS</v>
      </c>
      <c r="M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" spans="1:13" x14ac:dyDescent="0.25">
      <c r="A10" s="164">
        <f>+Exports!A13</f>
        <v>44562</v>
      </c>
      <c r="B10" s="165">
        <f t="shared" si="0"/>
        <v>2022</v>
      </c>
      <c r="C10" s="165">
        <f t="shared" si="1"/>
        <v>1</v>
      </c>
      <c r="D10" s="165">
        <f t="shared" si="2"/>
        <v>1</v>
      </c>
      <c r="E10" s="165">
        <f>+Exports!B13</f>
        <v>9</v>
      </c>
      <c r="F10" s="165">
        <f>+WEEKDAY(ExportsELAP[[#This Row],[Date Prevailing]],1)</f>
        <v>7</v>
      </c>
      <c r="G10" s="165">
        <f>+COUNTIFS(ECR_Hours!$K$6:$K$7,ExportsELAP[[#This Row],[Date Prevailing]])</f>
        <v>0</v>
      </c>
      <c r="H10" s="165">
        <f t="shared" si="3"/>
        <v>7</v>
      </c>
      <c r="I10" s="166">
        <f>+Exports!G13</f>
        <v>668.39499999999998</v>
      </c>
      <c r="J10" s="166">
        <f>+'ELAP_IPCO-APND'!D13</f>
        <v>56.802199999999999</v>
      </c>
      <c r="K10" s="166">
        <f>+(ExportsELAP[[#This Row],[Exports kWh - MPT]]/1000)*ExportsELAP[[#This Row],[EIM Price]]</f>
        <v>37.966306468999996</v>
      </c>
      <c r="L10" s="167" t="str">
        <f>+INDEX(ECR_Hours!$I$12:$I$15,MATCH(ExportsELAP[[#This Row],[Date Prevailing]],ECR_Hours!$H$12:$H$15,1))</f>
        <v>NS</v>
      </c>
      <c r="M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" spans="1:13" x14ac:dyDescent="0.25">
      <c r="A11" s="164">
        <f>+Exports!A14</f>
        <v>44562</v>
      </c>
      <c r="B11" s="165">
        <f t="shared" si="0"/>
        <v>2022</v>
      </c>
      <c r="C11" s="165">
        <f t="shared" si="1"/>
        <v>1</v>
      </c>
      <c r="D11" s="165">
        <f t="shared" si="2"/>
        <v>1</v>
      </c>
      <c r="E11" s="165">
        <f>+Exports!B14</f>
        <v>10</v>
      </c>
      <c r="F11" s="165">
        <f>+WEEKDAY(ExportsELAP[[#This Row],[Date Prevailing]],1)</f>
        <v>7</v>
      </c>
      <c r="G11" s="165">
        <f>+COUNTIFS(ECR_Hours!$K$6:$K$7,ExportsELAP[[#This Row],[Date Prevailing]])</f>
        <v>0</v>
      </c>
      <c r="H11" s="165">
        <f t="shared" si="3"/>
        <v>7</v>
      </c>
      <c r="I11" s="166">
        <f>+Exports!G14</f>
        <v>3327.8873999999996</v>
      </c>
      <c r="J11" s="166">
        <f>+'ELAP_IPCO-APND'!D14</f>
        <v>60.414720000000003</v>
      </c>
      <c r="K11" s="166">
        <f>+(ExportsELAP[[#This Row],[Exports kWh - MPT]]/1000)*ExportsELAP[[#This Row],[EIM Price]]</f>
        <v>201.05338546252798</v>
      </c>
      <c r="L11" s="167" t="str">
        <f>+INDEX(ECR_Hours!$I$12:$I$15,MATCH(ExportsELAP[[#This Row],[Date Prevailing]],ECR_Hours!$H$12:$H$15,1))</f>
        <v>NS</v>
      </c>
      <c r="M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" spans="1:13" x14ac:dyDescent="0.25">
      <c r="A12" s="164">
        <f>+Exports!A15</f>
        <v>44562</v>
      </c>
      <c r="B12" s="165">
        <f t="shared" si="0"/>
        <v>2022</v>
      </c>
      <c r="C12" s="165">
        <f t="shared" si="1"/>
        <v>1</v>
      </c>
      <c r="D12" s="165">
        <f t="shared" si="2"/>
        <v>1</v>
      </c>
      <c r="E12" s="165">
        <f>+Exports!B15</f>
        <v>11</v>
      </c>
      <c r="F12" s="165">
        <f>+WEEKDAY(ExportsELAP[[#This Row],[Date Prevailing]],1)</f>
        <v>7</v>
      </c>
      <c r="G12" s="165">
        <f>+COUNTIFS(ECR_Hours!$K$6:$K$7,ExportsELAP[[#This Row],[Date Prevailing]])</f>
        <v>0</v>
      </c>
      <c r="H12" s="165">
        <f t="shared" si="3"/>
        <v>7</v>
      </c>
      <c r="I12" s="166">
        <f>+Exports!G15</f>
        <v>6078.8378000000002</v>
      </c>
      <c r="J12" s="166">
        <f>+'ELAP_IPCO-APND'!D15</f>
        <v>44.687730000000002</v>
      </c>
      <c r="K12" s="166">
        <f>+(ExportsELAP[[#This Row],[Exports kWh - MPT]]/1000)*ExportsELAP[[#This Row],[EIM Price]]</f>
        <v>271.64946232019406</v>
      </c>
      <c r="L12" s="167" t="str">
        <f>+INDEX(ECR_Hours!$I$12:$I$15,MATCH(ExportsELAP[[#This Row],[Date Prevailing]],ECR_Hours!$H$12:$H$15,1))</f>
        <v>NS</v>
      </c>
      <c r="M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" spans="1:13" x14ac:dyDescent="0.25">
      <c r="A13" s="164">
        <f>+Exports!A16</f>
        <v>44562</v>
      </c>
      <c r="B13" s="165">
        <f t="shared" si="0"/>
        <v>2022</v>
      </c>
      <c r="C13" s="165">
        <f t="shared" si="1"/>
        <v>1</v>
      </c>
      <c r="D13" s="165">
        <f t="shared" si="2"/>
        <v>1</v>
      </c>
      <c r="E13" s="165">
        <f>+Exports!B16</f>
        <v>12</v>
      </c>
      <c r="F13" s="165">
        <f>+WEEKDAY(ExportsELAP[[#This Row],[Date Prevailing]],1)</f>
        <v>7</v>
      </c>
      <c r="G13" s="165">
        <f>+COUNTIFS(ECR_Hours!$K$6:$K$7,ExportsELAP[[#This Row],[Date Prevailing]])</f>
        <v>0</v>
      </c>
      <c r="H13" s="165">
        <f t="shared" si="3"/>
        <v>7</v>
      </c>
      <c r="I13" s="166">
        <f>+Exports!G16</f>
        <v>8253.2296000000006</v>
      </c>
      <c r="J13" s="166">
        <f>+'ELAP_IPCO-APND'!D16</f>
        <v>41.894979999999997</v>
      </c>
      <c r="K13" s="166">
        <f>+(ExportsELAP[[#This Row],[Exports kWh - MPT]]/1000)*ExportsELAP[[#This Row],[EIM Price]]</f>
        <v>345.76888902740802</v>
      </c>
      <c r="L13" s="167" t="str">
        <f>+INDEX(ECR_Hours!$I$12:$I$15,MATCH(ExportsELAP[[#This Row],[Date Prevailing]],ECR_Hours!$H$12:$H$15,1))</f>
        <v>NS</v>
      </c>
      <c r="M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" spans="1:13" x14ac:dyDescent="0.25">
      <c r="A14" s="164">
        <f>+Exports!A17</f>
        <v>44562</v>
      </c>
      <c r="B14" s="165">
        <f t="shared" si="0"/>
        <v>2022</v>
      </c>
      <c r="C14" s="165">
        <f t="shared" si="1"/>
        <v>1</v>
      </c>
      <c r="D14" s="165">
        <f t="shared" si="2"/>
        <v>1</v>
      </c>
      <c r="E14" s="165">
        <f>+Exports!B17</f>
        <v>13</v>
      </c>
      <c r="F14" s="165">
        <f>+WEEKDAY(ExportsELAP[[#This Row],[Date Prevailing]],1)</f>
        <v>7</v>
      </c>
      <c r="G14" s="165">
        <f>+COUNTIFS(ECR_Hours!$K$6:$K$7,ExportsELAP[[#This Row],[Date Prevailing]])</f>
        <v>0</v>
      </c>
      <c r="H14" s="165">
        <f t="shared" si="3"/>
        <v>7</v>
      </c>
      <c r="I14" s="166">
        <f>+Exports!G17</f>
        <v>11056.581699999999</v>
      </c>
      <c r="J14" s="166">
        <f>+'ELAP_IPCO-APND'!D17</f>
        <v>38.829920000000001</v>
      </c>
      <c r="K14" s="166">
        <f>+(ExportsELAP[[#This Row],[Exports kWh - MPT]]/1000)*ExportsELAP[[#This Row],[EIM Price]]</f>
        <v>429.32618288446395</v>
      </c>
      <c r="L14" s="167" t="str">
        <f>+INDEX(ECR_Hours!$I$12:$I$15,MATCH(ExportsELAP[[#This Row],[Date Prevailing]],ECR_Hours!$H$12:$H$15,1))</f>
        <v>NS</v>
      </c>
      <c r="M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" spans="1:13" x14ac:dyDescent="0.25">
      <c r="A15" s="164">
        <f>+Exports!A18</f>
        <v>44562</v>
      </c>
      <c r="B15" s="165">
        <f t="shared" si="0"/>
        <v>2022</v>
      </c>
      <c r="C15" s="165">
        <f t="shared" si="1"/>
        <v>1</v>
      </c>
      <c r="D15" s="165">
        <f t="shared" si="2"/>
        <v>1</v>
      </c>
      <c r="E15" s="165">
        <f>+Exports!B18</f>
        <v>14</v>
      </c>
      <c r="F15" s="165">
        <f>+WEEKDAY(ExportsELAP[[#This Row],[Date Prevailing]],1)</f>
        <v>7</v>
      </c>
      <c r="G15" s="165">
        <f>+COUNTIFS(ECR_Hours!$K$6:$K$7,ExportsELAP[[#This Row],[Date Prevailing]])</f>
        <v>0</v>
      </c>
      <c r="H15" s="165">
        <f t="shared" si="3"/>
        <v>7</v>
      </c>
      <c r="I15" s="166">
        <f>+Exports!G18</f>
        <v>11889.6988</v>
      </c>
      <c r="J15" s="166">
        <f>+'ELAP_IPCO-APND'!D18</f>
        <v>33.722000000000001</v>
      </c>
      <c r="K15" s="166">
        <f>+(ExportsELAP[[#This Row],[Exports kWh - MPT]]/1000)*ExportsELAP[[#This Row],[EIM Price]]</f>
        <v>400.94442293359998</v>
      </c>
      <c r="L15" s="167" t="str">
        <f>+INDEX(ECR_Hours!$I$12:$I$15,MATCH(ExportsELAP[[#This Row],[Date Prevailing]],ECR_Hours!$H$12:$H$15,1))</f>
        <v>NS</v>
      </c>
      <c r="M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" spans="1:13" x14ac:dyDescent="0.25">
      <c r="A16" s="164">
        <f>+Exports!A19</f>
        <v>44562</v>
      </c>
      <c r="B16" s="165">
        <f t="shared" si="0"/>
        <v>2022</v>
      </c>
      <c r="C16" s="165">
        <f t="shared" si="1"/>
        <v>1</v>
      </c>
      <c r="D16" s="165">
        <f t="shared" si="2"/>
        <v>1</v>
      </c>
      <c r="E16" s="165">
        <f>+Exports!B19</f>
        <v>15</v>
      </c>
      <c r="F16" s="165">
        <f>+WEEKDAY(ExportsELAP[[#This Row],[Date Prevailing]],1)</f>
        <v>7</v>
      </c>
      <c r="G16" s="165">
        <f>+COUNTIFS(ECR_Hours!$K$6:$K$7,ExportsELAP[[#This Row],[Date Prevailing]])</f>
        <v>0</v>
      </c>
      <c r="H16" s="165">
        <f t="shared" si="3"/>
        <v>7</v>
      </c>
      <c r="I16" s="166">
        <f>+Exports!G19</f>
        <v>11235.229500000001</v>
      </c>
      <c r="J16" s="166">
        <f>+'ELAP_IPCO-APND'!D19</f>
        <v>20.36957</v>
      </c>
      <c r="K16" s="166">
        <f>+(ExportsELAP[[#This Row],[Exports kWh - MPT]]/1000)*ExportsELAP[[#This Row],[EIM Price]]</f>
        <v>228.85679376631501</v>
      </c>
      <c r="L16" s="167" t="str">
        <f>+INDEX(ECR_Hours!$I$12:$I$15,MATCH(ExportsELAP[[#This Row],[Date Prevailing]],ECR_Hours!$H$12:$H$15,1))</f>
        <v>NS</v>
      </c>
      <c r="M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" spans="1:13" x14ac:dyDescent="0.25">
      <c r="A17" s="164">
        <f>+Exports!A20</f>
        <v>44562</v>
      </c>
      <c r="B17" s="165">
        <f t="shared" si="0"/>
        <v>2022</v>
      </c>
      <c r="C17" s="165">
        <f t="shared" si="1"/>
        <v>1</v>
      </c>
      <c r="D17" s="165">
        <f t="shared" si="2"/>
        <v>1</v>
      </c>
      <c r="E17" s="165">
        <f>+Exports!B20</f>
        <v>16</v>
      </c>
      <c r="F17" s="165">
        <f>+WEEKDAY(ExportsELAP[[#This Row],[Date Prevailing]],1)</f>
        <v>7</v>
      </c>
      <c r="G17" s="165">
        <f>+COUNTIFS(ECR_Hours!$K$6:$K$7,ExportsELAP[[#This Row],[Date Prevailing]])</f>
        <v>0</v>
      </c>
      <c r="H17" s="165">
        <f t="shared" si="3"/>
        <v>7</v>
      </c>
      <c r="I17" s="166">
        <f>+Exports!G20</f>
        <v>8742.8656999999985</v>
      </c>
      <c r="J17" s="166">
        <f>+'ELAP_IPCO-APND'!D20</f>
        <v>17.465499999999999</v>
      </c>
      <c r="K17" s="166">
        <f>+(ExportsELAP[[#This Row],[Exports kWh - MPT]]/1000)*ExportsELAP[[#This Row],[EIM Price]]</f>
        <v>152.69852088334994</v>
      </c>
      <c r="L17" s="167" t="str">
        <f>+INDEX(ECR_Hours!$I$12:$I$15,MATCH(ExportsELAP[[#This Row],[Date Prevailing]],ECR_Hours!$H$12:$H$15,1))</f>
        <v>NS</v>
      </c>
      <c r="M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" spans="1:13" x14ac:dyDescent="0.25">
      <c r="A18" s="164">
        <f>+Exports!A21</f>
        <v>44562</v>
      </c>
      <c r="B18" s="165">
        <f t="shared" si="0"/>
        <v>2022</v>
      </c>
      <c r="C18" s="165">
        <f t="shared" si="1"/>
        <v>1</v>
      </c>
      <c r="D18" s="165">
        <f t="shared" si="2"/>
        <v>1</v>
      </c>
      <c r="E18" s="165">
        <f>+Exports!B21</f>
        <v>17</v>
      </c>
      <c r="F18" s="165">
        <f>+WEEKDAY(ExportsELAP[[#This Row],[Date Prevailing]],1)</f>
        <v>7</v>
      </c>
      <c r="G18" s="165">
        <f>+COUNTIFS(ECR_Hours!$K$6:$K$7,ExportsELAP[[#This Row],[Date Prevailing]])</f>
        <v>0</v>
      </c>
      <c r="H18" s="165">
        <f t="shared" si="3"/>
        <v>7</v>
      </c>
      <c r="I18" s="166">
        <f>+Exports!G21</f>
        <v>4017.1489000000001</v>
      </c>
      <c r="J18" s="166">
        <f>+'ELAP_IPCO-APND'!D21</f>
        <v>37.84601</v>
      </c>
      <c r="K18" s="166">
        <f>+(ExportsELAP[[#This Row],[Exports kWh - MPT]]/1000)*ExportsELAP[[#This Row],[EIM Price]]</f>
        <v>152.03305744088902</v>
      </c>
      <c r="L18" s="167" t="str">
        <f>+INDEX(ECR_Hours!$I$12:$I$15,MATCH(ExportsELAP[[#This Row],[Date Prevailing]],ECR_Hours!$H$12:$H$15,1))</f>
        <v>NS</v>
      </c>
      <c r="M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" spans="1:13" x14ac:dyDescent="0.25">
      <c r="A19" s="164">
        <f>+Exports!A22</f>
        <v>44562</v>
      </c>
      <c r="B19" s="165">
        <f t="shared" si="0"/>
        <v>2022</v>
      </c>
      <c r="C19" s="165">
        <f t="shared" si="1"/>
        <v>1</v>
      </c>
      <c r="D19" s="165">
        <f t="shared" si="2"/>
        <v>1</v>
      </c>
      <c r="E19" s="165">
        <f>+Exports!B22</f>
        <v>18</v>
      </c>
      <c r="F19" s="165">
        <f>+WEEKDAY(ExportsELAP[[#This Row],[Date Prevailing]],1)</f>
        <v>7</v>
      </c>
      <c r="G19" s="165">
        <f>+COUNTIFS(ECR_Hours!$K$6:$K$7,ExportsELAP[[#This Row],[Date Prevailing]])</f>
        <v>0</v>
      </c>
      <c r="H19" s="165">
        <f t="shared" si="3"/>
        <v>7</v>
      </c>
      <c r="I19" s="166">
        <f>+Exports!G22</f>
        <v>106.4478</v>
      </c>
      <c r="J19" s="166">
        <f>+'ELAP_IPCO-APND'!D22</f>
        <v>84.420209999999997</v>
      </c>
      <c r="K19" s="166">
        <f>+(ExportsELAP[[#This Row],[Exports kWh - MPT]]/1000)*ExportsELAP[[#This Row],[EIM Price]]</f>
        <v>8.9863456300379987</v>
      </c>
      <c r="L19" s="167" t="str">
        <f>+INDEX(ECR_Hours!$I$12:$I$15,MATCH(ExportsELAP[[#This Row],[Date Prevailing]],ECR_Hours!$H$12:$H$15,1))</f>
        <v>NS</v>
      </c>
      <c r="M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" spans="1:13" x14ac:dyDescent="0.25">
      <c r="A20" s="164">
        <f>+Exports!A23</f>
        <v>44562</v>
      </c>
      <c r="B20" s="165">
        <f t="shared" si="0"/>
        <v>2022</v>
      </c>
      <c r="C20" s="165">
        <f t="shared" si="1"/>
        <v>1</v>
      </c>
      <c r="D20" s="165">
        <f t="shared" si="2"/>
        <v>1</v>
      </c>
      <c r="E20" s="165">
        <f>+Exports!B23</f>
        <v>19</v>
      </c>
      <c r="F20" s="165">
        <f>+WEEKDAY(ExportsELAP[[#This Row],[Date Prevailing]],1)</f>
        <v>7</v>
      </c>
      <c r="G20" s="165">
        <f>+COUNTIFS(ECR_Hours!$K$6:$K$7,ExportsELAP[[#This Row],[Date Prevailing]])</f>
        <v>0</v>
      </c>
      <c r="H20" s="165">
        <f t="shared" si="3"/>
        <v>7</v>
      </c>
      <c r="I20" s="166">
        <f>+Exports!G23</f>
        <v>0.45810000000000001</v>
      </c>
      <c r="J20" s="166">
        <f>+'ELAP_IPCO-APND'!D23</f>
        <v>87.325360000000003</v>
      </c>
      <c r="K20" s="166">
        <f>+(ExportsELAP[[#This Row],[Exports kWh - MPT]]/1000)*ExportsELAP[[#This Row],[EIM Price]]</f>
        <v>4.0003747416000004E-2</v>
      </c>
      <c r="L20" s="167" t="str">
        <f>+INDEX(ECR_Hours!$I$12:$I$15,MATCH(ExportsELAP[[#This Row],[Date Prevailing]],ECR_Hours!$H$12:$H$15,1))</f>
        <v>NS</v>
      </c>
      <c r="M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" spans="1:13" x14ac:dyDescent="0.25">
      <c r="A21" s="164">
        <f>+Exports!A24</f>
        <v>44562</v>
      </c>
      <c r="B21" s="165">
        <f t="shared" si="0"/>
        <v>2022</v>
      </c>
      <c r="C21" s="165">
        <f t="shared" si="1"/>
        <v>1</v>
      </c>
      <c r="D21" s="165">
        <f t="shared" si="2"/>
        <v>1</v>
      </c>
      <c r="E21" s="165">
        <f>+Exports!B24</f>
        <v>20</v>
      </c>
      <c r="F21" s="165">
        <f>+WEEKDAY(ExportsELAP[[#This Row],[Date Prevailing]],1)</f>
        <v>7</v>
      </c>
      <c r="G21" s="165">
        <f>+COUNTIFS(ECR_Hours!$K$6:$K$7,ExportsELAP[[#This Row],[Date Prevailing]])</f>
        <v>0</v>
      </c>
      <c r="H21" s="165">
        <f t="shared" si="3"/>
        <v>7</v>
      </c>
      <c r="I21" s="166">
        <f>+Exports!G24</f>
        <v>0.40970000000000001</v>
      </c>
      <c r="J21" s="166">
        <f>+'ELAP_IPCO-APND'!D24</f>
        <v>78.494140000000002</v>
      </c>
      <c r="K21" s="166">
        <f>+(ExportsELAP[[#This Row],[Exports kWh - MPT]]/1000)*ExportsELAP[[#This Row],[EIM Price]]</f>
        <v>3.2159049157999997E-2</v>
      </c>
      <c r="L21" s="167" t="str">
        <f>+INDEX(ECR_Hours!$I$12:$I$15,MATCH(ExportsELAP[[#This Row],[Date Prevailing]],ECR_Hours!$H$12:$H$15,1))</f>
        <v>NS</v>
      </c>
      <c r="M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" spans="1:13" x14ac:dyDescent="0.25">
      <c r="A22" s="164">
        <f>+Exports!A25</f>
        <v>44562</v>
      </c>
      <c r="B22" s="165">
        <f t="shared" si="0"/>
        <v>2022</v>
      </c>
      <c r="C22" s="165">
        <f t="shared" si="1"/>
        <v>1</v>
      </c>
      <c r="D22" s="165">
        <f t="shared" si="2"/>
        <v>1</v>
      </c>
      <c r="E22" s="165">
        <f>+Exports!B25</f>
        <v>21</v>
      </c>
      <c r="F22" s="165">
        <f>+WEEKDAY(ExportsELAP[[#This Row],[Date Prevailing]],1)</f>
        <v>7</v>
      </c>
      <c r="G22" s="165">
        <f>+COUNTIFS(ECR_Hours!$K$6:$K$7,ExportsELAP[[#This Row],[Date Prevailing]])</f>
        <v>0</v>
      </c>
      <c r="H22" s="165">
        <f t="shared" si="3"/>
        <v>7</v>
      </c>
      <c r="I22" s="166">
        <f>+Exports!G25</f>
        <v>0.20349999999999999</v>
      </c>
      <c r="J22" s="166">
        <f>+'ELAP_IPCO-APND'!D25</f>
        <v>81.063149999999993</v>
      </c>
      <c r="K22" s="166">
        <f>+(ExportsELAP[[#This Row],[Exports kWh - MPT]]/1000)*ExportsELAP[[#This Row],[EIM Price]]</f>
        <v>1.6496351024999998E-2</v>
      </c>
      <c r="L22" s="167" t="str">
        <f>+INDEX(ECR_Hours!$I$12:$I$15,MATCH(ExportsELAP[[#This Row],[Date Prevailing]],ECR_Hours!$H$12:$H$15,1))</f>
        <v>NS</v>
      </c>
      <c r="M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" spans="1:13" x14ac:dyDescent="0.25">
      <c r="A23" s="164">
        <f>+Exports!A26</f>
        <v>44562</v>
      </c>
      <c r="B23" s="165">
        <f t="shared" si="0"/>
        <v>2022</v>
      </c>
      <c r="C23" s="165">
        <f t="shared" si="1"/>
        <v>1</v>
      </c>
      <c r="D23" s="165">
        <f t="shared" si="2"/>
        <v>1</v>
      </c>
      <c r="E23" s="165">
        <f>+Exports!B26</f>
        <v>22</v>
      </c>
      <c r="F23" s="165">
        <f>+WEEKDAY(ExportsELAP[[#This Row],[Date Prevailing]],1)</f>
        <v>7</v>
      </c>
      <c r="G23" s="165">
        <f>+COUNTIFS(ECR_Hours!$K$6:$K$7,ExportsELAP[[#This Row],[Date Prevailing]])</f>
        <v>0</v>
      </c>
      <c r="H23" s="165">
        <f t="shared" si="3"/>
        <v>7</v>
      </c>
      <c r="I23" s="166">
        <f>+Exports!G26</f>
        <v>1.1563000000000001</v>
      </c>
      <c r="J23" s="166">
        <f>+'ELAP_IPCO-APND'!D26</f>
        <v>75.34075</v>
      </c>
      <c r="K23" s="166">
        <f>+(ExportsELAP[[#This Row],[Exports kWh - MPT]]/1000)*ExportsELAP[[#This Row],[EIM Price]]</f>
        <v>8.7116509224999999E-2</v>
      </c>
      <c r="L23" s="167" t="str">
        <f>+INDEX(ECR_Hours!$I$12:$I$15,MATCH(ExportsELAP[[#This Row],[Date Prevailing]],ECR_Hours!$H$12:$H$15,1))</f>
        <v>NS</v>
      </c>
      <c r="M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" spans="1:13" x14ac:dyDescent="0.25">
      <c r="A24" s="164">
        <f>+Exports!A27</f>
        <v>44562</v>
      </c>
      <c r="B24" s="165">
        <f t="shared" si="0"/>
        <v>2022</v>
      </c>
      <c r="C24" s="165">
        <f t="shared" si="1"/>
        <v>1</v>
      </c>
      <c r="D24" s="165">
        <f t="shared" si="2"/>
        <v>1</v>
      </c>
      <c r="E24" s="165">
        <f>+Exports!B27</f>
        <v>23</v>
      </c>
      <c r="F24" s="165">
        <f>+WEEKDAY(ExportsELAP[[#This Row],[Date Prevailing]],1)</f>
        <v>7</v>
      </c>
      <c r="G24" s="165">
        <f>+COUNTIFS(ECR_Hours!$K$6:$K$7,ExportsELAP[[#This Row],[Date Prevailing]])</f>
        <v>0</v>
      </c>
      <c r="H24" s="165">
        <f t="shared" si="3"/>
        <v>7</v>
      </c>
      <c r="I24" s="166">
        <f>+Exports!G27</f>
        <v>0.37590000000000001</v>
      </c>
      <c r="J24" s="166">
        <f>+'ELAP_IPCO-APND'!D27</f>
        <v>73.362449999999995</v>
      </c>
      <c r="K24" s="166">
        <f>+(ExportsELAP[[#This Row],[Exports kWh - MPT]]/1000)*ExportsELAP[[#This Row],[EIM Price]]</f>
        <v>2.7576944955000002E-2</v>
      </c>
      <c r="L24" s="167" t="str">
        <f>+INDEX(ECR_Hours!$I$12:$I$15,MATCH(ExportsELAP[[#This Row],[Date Prevailing]],ECR_Hours!$H$12:$H$15,1))</f>
        <v>NS</v>
      </c>
      <c r="M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" spans="1:13" x14ac:dyDescent="0.25">
      <c r="A25" s="164">
        <f>+Exports!A28</f>
        <v>44562</v>
      </c>
      <c r="B25" s="165">
        <f t="shared" si="0"/>
        <v>2022</v>
      </c>
      <c r="C25" s="165">
        <f t="shared" si="1"/>
        <v>1</v>
      </c>
      <c r="D25" s="165">
        <f t="shared" si="2"/>
        <v>1</v>
      </c>
      <c r="E25" s="165">
        <f>+Exports!B28</f>
        <v>24</v>
      </c>
      <c r="F25" s="165">
        <f>+WEEKDAY(ExportsELAP[[#This Row],[Date Prevailing]],1)</f>
        <v>7</v>
      </c>
      <c r="G25" s="165">
        <f>+COUNTIFS(ECR_Hours!$K$6:$K$7,ExportsELAP[[#This Row],[Date Prevailing]])</f>
        <v>0</v>
      </c>
      <c r="H25" s="165">
        <f t="shared" si="3"/>
        <v>7</v>
      </c>
      <c r="I25" s="166">
        <f>+Exports!G28</f>
        <v>0.40349999999999997</v>
      </c>
      <c r="J25" s="166">
        <f>+'ELAP_IPCO-APND'!D28</f>
        <v>67.51182</v>
      </c>
      <c r="K25" s="166">
        <f>+(ExportsELAP[[#This Row],[Exports kWh - MPT]]/1000)*ExportsELAP[[#This Row],[EIM Price]]</f>
        <v>2.7241019370000001E-2</v>
      </c>
      <c r="L25" s="167" t="str">
        <f>+INDEX(ECR_Hours!$I$12:$I$15,MATCH(ExportsELAP[[#This Row],[Date Prevailing]],ECR_Hours!$H$12:$H$15,1))</f>
        <v>NS</v>
      </c>
      <c r="M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" spans="1:13" x14ac:dyDescent="0.25">
      <c r="A26" s="164">
        <f>+Exports!A29</f>
        <v>44563</v>
      </c>
      <c r="B26" s="165">
        <f t="shared" si="0"/>
        <v>2022</v>
      </c>
      <c r="C26" s="165">
        <f t="shared" si="1"/>
        <v>1</v>
      </c>
      <c r="D26" s="165">
        <f t="shared" si="2"/>
        <v>2</v>
      </c>
      <c r="E26" s="165">
        <f>+Exports!B29</f>
        <v>1</v>
      </c>
      <c r="F26" s="165">
        <f>+WEEKDAY(ExportsELAP[[#This Row],[Date Prevailing]],1)</f>
        <v>1</v>
      </c>
      <c r="G26" s="165">
        <f>+COUNTIFS(ECR_Hours!$K$6:$K$7,ExportsELAP[[#This Row],[Date Prevailing]])</f>
        <v>0</v>
      </c>
      <c r="H26" s="165">
        <f t="shared" si="3"/>
        <v>1</v>
      </c>
      <c r="I26" s="166">
        <f>+Exports!G29</f>
        <v>3.4423000000000004</v>
      </c>
      <c r="J26" s="166">
        <f>+'ELAP_IPCO-APND'!D29</f>
        <v>62.164090000000002</v>
      </c>
      <c r="K26" s="166">
        <f>+(ExportsELAP[[#This Row],[Exports kWh - MPT]]/1000)*ExportsELAP[[#This Row],[EIM Price]]</f>
        <v>0.21398744700700004</v>
      </c>
      <c r="L26" s="167" t="str">
        <f>+INDEX(ECR_Hours!$I$12:$I$15,MATCH(ExportsELAP[[#This Row],[Date Prevailing]],ECR_Hours!$H$12:$H$15,1))</f>
        <v>NS</v>
      </c>
      <c r="M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" spans="1:13" x14ac:dyDescent="0.25">
      <c r="A27" s="164">
        <f>+Exports!A30</f>
        <v>44563</v>
      </c>
      <c r="B27" s="165">
        <f t="shared" si="0"/>
        <v>2022</v>
      </c>
      <c r="C27" s="165">
        <f t="shared" si="1"/>
        <v>1</v>
      </c>
      <c r="D27" s="165">
        <f t="shared" si="2"/>
        <v>2</v>
      </c>
      <c r="E27" s="165">
        <f>+Exports!B30</f>
        <v>2</v>
      </c>
      <c r="F27" s="165">
        <f>+WEEKDAY(ExportsELAP[[#This Row],[Date Prevailing]],1)</f>
        <v>1</v>
      </c>
      <c r="G27" s="165">
        <f>+COUNTIFS(ECR_Hours!$K$6:$K$7,ExportsELAP[[#This Row],[Date Prevailing]])</f>
        <v>0</v>
      </c>
      <c r="H27" s="165">
        <f t="shared" si="3"/>
        <v>1</v>
      </c>
      <c r="I27" s="166">
        <f>+Exports!G30</f>
        <v>3.5329999999999999</v>
      </c>
      <c r="J27" s="166">
        <f>+'ELAP_IPCO-APND'!D30</f>
        <v>56.488759999999999</v>
      </c>
      <c r="K27" s="166">
        <f>+(ExportsELAP[[#This Row],[Exports kWh - MPT]]/1000)*ExportsELAP[[#This Row],[EIM Price]]</f>
        <v>0.19957478908000001</v>
      </c>
      <c r="L27" s="167" t="str">
        <f>+INDEX(ECR_Hours!$I$12:$I$15,MATCH(ExportsELAP[[#This Row],[Date Prevailing]],ECR_Hours!$H$12:$H$15,1))</f>
        <v>NS</v>
      </c>
      <c r="M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" spans="1:13" x14ac:dyDescent="0.25">
      <c r="A28" s="164">
        <f>+Exports!A31</f>
        <v>44563</v>
      </c>
      <c r="B28" s="165">
        <f t="shared" si="0"/>
        <v>2022</v>
      </c>
      <c r="C28" s="165">
        <f t="shared" si="1"/>
        <v>1</v>
      </c>
      <c r="D28" s="165">
        <f t="shared" si="2"/>
        <v>2</v>
      </c>
      <c r="E28" s="165">
        <f>+Exports!B31</f>
        <v>3</v>
      </c>
      <c r="F28" s="165">
        <f>+WEEKDAY(ExportsELAP[[#This Row],[Date Prevailing]],1)</f>
        <v>1</v>
      </c>
      <c r="G28" s="165">
        <f>+COUNTIFS(ECR_Hours!$K$6:$K$7,ExportsELAP[[#This Row],[Date Prevailing]])</f>
        <v>0</v>
      </c>
      <c r="H28" s="165">
        <f t="shared" si="3"/>
        <v>1</v>
      </c>
      <c r="I28" s="166">
        <f>+Exports!G31</f>
        <v>3.1459999999999999</v>
      </c>
      <c r="J28" s="166">
        <f>+'ELAP_IPCO-APND'!D31</f>
        <v>56.347729999999999</v>
      </c>
      <c r="K28" s="166">
        <f>+(ExportsELAP[[#This Row],[Exports kWh - MPT]]/1000)*ExportsELAP[[#This Row],[EIM Price]]</f>
        <v>0.17726995858</v>
      </c>
      <c r="L28" s="167" t="str">
        <f>+INDEX(ECR_Hours!$I$12:$I$15,MATCH(ExportsELAP[[#This Row],[Date Prevailing]],ECR_Hours!$H$12:$H$15,1))</f>
        <v>NS</v>
      </c>
      <c r="M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" spans="1:13" x14ac:dyDescent="0.25">
      <c r="A29" s="164">
        <f>+Exports!A32</f>
        <v>44563</v>
      </c>
      <c r="B29" s="165">
        <f t="shared" si="0"/>
        <v>2022</v>
      </c>
      <c r="C29" s="165">
        <f t="shared" si="1"/>
        <v>1</v>
      </c>
      <c r="D29" s="165">
        <f t="shared" si="2"/>
        <v>2</v>
      </c>
      <c r="E29" s="165">
        <f>+Exports!B32</f>
        <v>4</v>
      </c>
      <c r="F29" s="165">
        <f>+WEEKDAY(ExportsELAP[[#This Row],[Date Prevailing]],1)</f>
        <v>1</v>
      </c>
      <c r="G29" s="165">
        <f>+COUNTIFS(ECR_Hours!$K$6:$K$7,ExportsELAP[[#This Row],[Date Prevailing]])</f>
        <v>0</v>
      </c>
      <c r="H29" s="165">
        <f t="shared" si="3"/>
        <v>1</v>
      </c>
      <c r="I29" s="166">
        <f>+Exports!G32</f>
        <v>3.9299999999999988</v>
      </c>
      <c r="J29" s="166">
        <f>+'ELAP_IPCO-APND'!D32</f>
        <v>55.38702</v>
      </c>
      <c r="K29" s="166">
        <f>+(ExportsELAP[[#This Row],[Exports kWh - MPT]]/1000)*ExportsELAP[[#This Row],[EIM Price]]</f>
        <v>0.21767098859999992</v>
      </c>
      <c r="L29" s="167" t="str">
        <f>+INDEX(ECR_Hours!$I$12:$I$15,MATCH(ExportsELAP[[#This Row],[Date Prevailing]],ECR_Hours!$H$12:$H$15,1))</f>
        <v>NS</v>
      </c>
      <c r="M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" spans="1:13" x14ac:dyDescent="0.25">
      <c r="A30" s="164">
        <f>+Exports!A33</f>
        <v>44563</v>
      </c>
      <c r="B30" s="165">
        <f t="shared" si="0"/>
        <v>2022</v>
      </c>
      <c r="C30" s="165">
        <f t="shared" si="1"/>
        <v>1</v>
      </c>
      <c r="D30" s="165">
        <f t="shared" si="2"/>
        <v>2</v>
      </c>
      <c r="E30" s="165">
        <f>+Exports!B33</f>
        <v>5</v>
      </c>
      <c r="F30" s="165">
        <f>+WEEKDAY(ExportsELAP[[#This Row],[Date Prevailing]],1)</f>
        <v>1</v>
      </c>
      <c r="G30" s="165">
        <f>+COUNTIFS(ECR_Hours!$K$6:$K$7,ExportsELAP[[#This Row],[Date Prevailing]])</f>
        <v>0</v>
      </c>
      <c r="H30" s="165">
        <f t="shared" si="3"/>
        <v>1</v>
      </c>
      <c r="I30" s="166">
        <f>+Exports!G33</f>
        <v>5.2689000000000004</v>
      </c>
      <c r="J30" s="166">
        <f>+'ELAP_IPCO-APND'!D33</f>
        <v>55.280239999999999</v>
      </c>
      <c r="K30" s="166">
        <f>+(ExportsELAP[[#This Row],[Exports kWh - MPT]]/1000)*ExportsELAP[[#This Row],[EIM Price]]</f>
        <v>0.29126605653600002</v>
      </c>
      <c r="L30" s="167" t="str">
        <f>+INDEX(ECR_Hours!$I$12:$I$15,MATCH(ExportsELAP[[#This Row],[Date Prevailing]],ECR_Hours!$H$12:$H$15,1))</f>
        <v>NS</v>
      </c>
      <c r="M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" spans="1:13" x14ac:dyDescent="0.25">
      <c r="A31" s="164">
        <f>+Exports!A34</f>
        <v>44563</v>
      </c>
      <c r="B31" s="165">
        <f t="shared" si="0"/>
        <v>2022</v>
      </c>
      <c r="C31" s="165">
        <f t="shared" si="1"/>
        <v>1</v>
      </c>
      <c r="D31" s="165">
        <f t="shared" si="2"/>
        <v>2</v>
      </c>
      <c r="E31" s="165">
        <f>+Exports!B34</f>
        <v>6</v>
      </c>
      <c r="F31" s="165">
        <f>+WEEKDAY(ExportsELAP[[#This Row],[Date Prevailing]],1)</f>
        <v>1</v>
      </c>
      <c r="G31" s="165">
        <f>+COUNTIFS(ECR_Hours!$K$6:$K$7,ExportsELAP[[#This Row],[Date Prevailing]])</f>
        <v>0</v>
      </c>
      <c r="H31" s="165">
        <f t="shared" si="3"/>
        <v>1</v>
      </c>
      <c r="I31" s="166">
        <f>+Exports!G34</f>
        <v>4.7296000000000005</v>
      </c>
      <c r="J31" s="166">
        <f>+'ELAP_IPCO-APND'!D34</f>
        <v>54.128349999999998</v>
      </c>
      <c r="K31" s="166">
        <f>+(ExportsELAP[[#This Row],[Exports kWh - MPT]]/1000)*ExportsELAP[[#This Row],[EIM Price]]</f>
        <v>0.25600544416000004</v>
      </c>
      <c r="L31" s="167" t="str">
        <f>+INDEX(ECR_Hours!$I$12:$I$15,MATCH(ExportsELAP[[#This Row],[Date Prevailing]],ECR_Hours!$H$12:$H$15,1))</f>
        <v>NS</v>
      </c>
      <c r="M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" spans="1:13" x14ac:dyDescent="0.25">
      <c r="A32" s="164">
        <f>+Exports!A35</f>
        <v>44563</v>
      </c>
      <c r="B32" s="165">
        <f t="shared" si="0"/>
        <v>2022</v>
      </c>
      <c r="C32" s="165">
        <f t="shared" si="1"/>
        <v>1</v>
      </c>
      <c r="D32" s="165">
        <f t="shared" si="2"/>
        <v>2</v>
      </c>
      <c r="E32" s="165">
        <f>+Exports!B35</f>
        <v>7</v>
      </c>
      <c r="F32" s="165">
        <f>+WEEKDAY(ExportsELAP[[#This Row],[Date Prevailing]],1)</f>
        <v>1</v>
      </c>
      <c r="G32" s="165">
        <f>+COUNTIFS(ECR_Hours!$K$6:$K$7,ExportsELAP[[#This Row],[Date Prevailing]])</f>
        <v>0</v>
      </c>
      <c r="H32" s="165">
        <f t="shared" si="3"/>
        <v>1</v>
      </c>
      <c r="I32" s="166">
        <f>+Exports!G35</f>
        <v>5.0101000000000004</v>
      </c>
      <c r="J32" s="166">
        <f>+'ELAP_IPCO-APND'!D35</f>
        <v>50.381329999999998</v>
      </c>
      <c r="K32" s="166">
        <f>+(ExportsELAP[[#This Row],[Exports kWh - MPT]]/1000)*ExportsELAP[[#This Row],[EIM Price]]</f>
        <v>0.25241550143300001</v>
      </c>
      <c r="L32" s="167" t="str">
        <f>+INDEX(ECR_Hours!$I$12:$I$15,MATCH(ExportsELAP[[#This Row],[Date Prevailing]],ECR_Hours!$H$12:$H$15,1))</f>
        <v>NS</v>
      </c>
      <c r="M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" spans="1:13" x14ac:dyDescent="0.25">
      <c r="A33" s="164">
        <f>+Exports!A36</f>
        <v>44563</v>
      </c>
      <c r="B33" s="165">
        <f t="shared" si="0"/>
        <v>2022</v>
      </c>
      <c r="C33" s="165">
        <f t="shared" si="1"/>
        <v>1</v>
      </c>
      <c r="D33" s="165">
        <f t="shared" si="2"/>
        <v>2</v>
      </c>
      <c r="E33" s="165">
        <f>+Exports!B36</f>
        <v>8</v>
      </c>
      <c r="F33" s="165">
        <f>+WEEKDAY(ExportsELAP[[#This Row],[Date Prevailing]],1)</f>
        <v>1</v>
      </c>
      <c r="G33" s="165">
        <f>+COUNTIFS(ECR_Hours!$K$6:$K$7,ExportsELAP[[#This Row],[Date Prevailing]])</f>
        <v>0</v>
      </c>
      <c r="H33" s="165">
        <f t="shared" si="3"/>
        <v>1</v>
      </c>
      <c r="I33" s="166">
        <f>+Exports!G36</f>
        <v>10.0892</v>
      </c>
      <c r="J33" s="166">
        <f>+'ELAP_IPCO-APND'!D36</f>
        <v>53.994250000000001</v>
      </c>
      <c r="K33" s="166">
        <f>+(ExportsELAP[[#This Row],[Exports kWh - MPT]]/1000)*ExportsELAP[[#This Row],[EIM Price]]</f>
        <v>0.54475878710000003</v>
      </c>
      <c r="L33" s="167" t="str">
        <f>+INDEX(ECR_Hours!$I$12:$I$15,MATCH(ExportsELAP[[#This Row],[Date Prevailing]],ECR_Hours!$H$12:$H$15,1))</f>
        <v>NS</v>
      </c>
      <c r="M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" spans="1:13" x14ac:dyDescent="0.25">
      <c r="A34" s="164">
        <f>+Exports!A37</f>
        <v>44563</v>
      </c>
      <c r="B34" s="165">
        <f t="shared" si="0"/>
        <v>2022</v>
      </c>
      <c r="C34" s="165">
        <f t="shared" si="1"/>
        <v>1</v>
      </c>
      <c r="D34" s="165">
        <f t="shared" si="2"/>
        <v>2</v>
      </c>
      <c r="E34" s="165">
        <f>+Exports!B37</f>
        <v>9</v>
      </c>
      <c r="F34" s="165">
        <f>+WEEKDAY(ExportsELAP[[#This Row],[Date Prevailing]],1)</f>
        <v>1</v>
      </c>
      <c r="G34" s="165">
        <f>+COUNTIFS(ECR_Hours!$K$6:$K$7,ExportsELAP[[#This Row],[Date Prevailing]])</f>
        <v>0</v>
      </c>
      <c r="H34" s="165">
        <f t="shared" si="3"/>
        <v>1</v>
      </c>
      <c r="I34" s="166">
        <f>+Exports!G37</f>
        <v>710.02569999999992</v>
      </c>
      <c r="J34" s="166">
        <f>+'ELAP_IPCO-APND'!D37</f>
        <v>67.103219999999993</v>
      </c>
      <c r="K34" s="166">
        <f>+(ExportsELAP[[#This Row],[Exports kWh - MPT]]/1000)*ExportsELAP[[#This Row],[EIM Price]]</f>
        <v>47.64501075275399</v>
      </c>
      <c r="L34" s="167" t="str">
        <f>+INDEX(ECR_Hours!$I$12:$I$15,MATCH(ExportsELAP[[#This Row],[Date Prevailing]],ECR_Hours!$H$12:$H$15,1))</f>
        <v>NS</v>
      </c>
      <c r="M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" spans="1:13" x14ac:dyDescent="0.25">
      <c r="A35" s="164">
        <f>+Exports!A38</f>
        <v>44563</v>
      </c>
      <c r="B35" s="165">
        <f t="shared" si="0"/>
        <v>2022</v>
      </c>
      <c r="C35" s="165">
        <f t="shared" si="1"/>
        <v>1</v>
      </c>
      <c r="D35" s="165">
        <f t="shared" si="2"/>
        <v>2</v>
      </c>
      <c r="E35" s="165">
        <f>+Exports!B38</f>
        <v>10</v>
      </c>
      <c r="F35" s="165">
        <f>+WEEKDAY(ExportsELAP[[#This Row],[Date Prevailing]],1)</f>
        <v>1</v>
      </c>
      <c r="G35" s="165">
        <f>+COUNTIFS(ECR_Hours!$K$6:$K$7,ExportsELAP[[#This Row],[Date Prevailing]])</f>
        <v>0</v>
      </c>
      <c r="H35" s="165">
        <f t="shared" si="3"/>
        <v>1</v>
      </c>
      <c r="I35" s="166">
        <f>+Exports!G38</f>
        <v>2111.2766999999999</v>
      </c>
      <c r="J35" s="166">
        <f>+'ELAP_IPCO-APND'!D38</f>
        <v>43.983519999999999</v>
      </c>
      <c r="K35" s="166">
        <f>+(ExportsELAP[[#This Row],[Exports kWh - MPT]]/1000)*ExportsELAP[[#This Row],[EIM Price]]</f>
        <v>92.86138095998399</v>
      </c>
      <c r="L35" s="167" t="str">
        <f>+INDEX(ECR_Hours!$I$12:$I$15,MATCH(ExportsELAP[[#This Row],[Date Prevailing]],ECR_Hours!$H$12:$H$15,1))</f>
        <v>NS</v>
      </c>
      <c r="M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" spans="1:13" x14ac:dyDescent="0.25">
      <c r="A36" s="164">
        <f>+Exports!A39</f>
        <v>44563</v>
      </c>
      <c r="B36" s="165">
        <f t="shared" si="0"/>
        <v>2022</v>
      </c>
      <c r="C36" s="165">
        <f t="shared" si="1"/>
        <v>1</v>
      </c>
      <c r="D36" s="165">
        <f t="shared" si="2"/>
        <v>2</v>
      </c>
      <c r="E36" s="165">
        <f>+Exports!B39</f>
        <v>11</v>
      </c>
      <c r="F36" s="165">
        <f>+WEEKDAY(ExportsELAP[[#This Row],[Date Prevailing]],1)</f>
        <v>1</v>
      </c>
      <c r="G36" s="165">
        <f>+COUNTIFS(ECR_Hours!$K$6:$K$7,ExportsELAP[[#This Row],[Date Prevailing]])</f>
        <v>0</v>
      </c>
      <c r="H36" s="165">
        <f t="shared" si="3"/>
        <v>1</v>
      </c>
      <c r="I36" s="166">
        <f>+Exports!G39</f>
        <v>4441.0958000000001</v>
      </c>
      <c r="J36" s="166">
        <f>+'ELAP_IPCO-APND'!D39</f>
        <v>51.237160000000003</v>
      </c>
      <c r="K36" s="166">
        <f>+(ExportsELAP[[#This Row],[Exports kWh - MPT]]/1000)*ExportsELAP[[#This Row],[EIM Price]]</f>
        <v>227.54913607992802</v>
      </c>
      <c r="L36" s="167" t="str">
        <f>+INDEX(ECR_Hours!$I$12:$I$15,MATCH(ExportsELAP[[#This Row],[Date Prevailing]],ECR_Hours!$H$12:$H$15,1))</f>
        <v>NS</v>
      </c>
      <c r="M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" spans="1:13" x14ac:dyDescent="0.25">
      <c r="A37" s="164">
        <f>+Exports!A40</f>
        <v>44563</v>
      </c>
      <c r="B37" s="165">
        <f t="shared" si="0"/>
        <v>2022</v>
      </c>
      <c r="C37" s="165">
        <f t="shared" si="1"/>
        <v>1</v>
      </c>
      <c r="D37" s="165">
        <f t="shared" si="2"/>
        <v>2</v>
      </c>
      <c r="E37" s="165">
        <f>+Exports!B40</f>
        <v>12</v>
      </c>
      <c r="F37" s="165">
        <f>+WEEKDAY(ExportsELAP[[#This Row],[Date Prevailing]],1)</f>
        <v>1</v>
      </c>
      <c r="G37" s="165">
        <f>+COUNTIFS(ECR_Hours!$K$6:$K$7,ExportsELAP[[#This Row],[Date Prevailing]])</f>
        <v>0</v>
      </c>
      <c r="H37" s="165">
        <f t="shared" si="3"/>
        <v>1</v>
      </c>
      <c r="I37" s="166">
        <f>+Exports!G40</f>
        <v>7358.6273999999994</v>
      </c>
      <c r="J37" s="166">
        <f>+'ELAP_IPCO-APND'!D40</f>
        <v>47.02319</v>
      </c>
      <c r="K37" s="166">
        <f>+(ExportsELAP[[#This Row],[Exports kWh - MPT]]/1000)*ExportsELAP[[#This Row],[EIM Price]]</f>
        <v>346.02613436940595</v>
      </c>
      <c r="L37" s="167" t="str">
        <f>+INDEX(ECR_Hours!$I$12:$I$15,MATCH(ExportsELAP[[#This Row],[Date Prevailing]],ECR_Hours!$H$12:$H$15,1))</f>
        <v>NS</v>
      </c>
      <c r="M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" spans="1:13" x14ac:dyDescent="0.25">
      <c r="A38" s="164">
        <f>+Exports!A41</f>
        <v>44563</v>
      </c>
      <c r="B38" s="165">
        <f t="shared" si="0"/>
        <v>2022</v>
      </c>
      <c r="C38" s="165">
        <f t="shared" si="1"/>
        <v>1</v>
      </c>
      <c r="D38" s="165">
        <f t="shared" si="2"/>
        <v>2</v>
      </c>
      <c r="E38" s="165">
        <f>+Exports!B41</f>
        <v>13</v>
      </c>
      <c r="F38" s="165">
        <f>+WEEKDAY(ExportsELAP[[#This Row],[Date Prevailing]],1)</f>
        <v>1</v>
      </c>
      <c r="G38" s="165">
        <f>+COUNTIFS(ECR_Hours!$K$6:$K$7,ExportsELAP[[#This Row],[Date Prevailing]])</f>
        <v>0</v>
      </c>
      <c r="H38" s="165">
        <f t="shared" si="3"/>
        <v>1</v>
      </c>
      <c r="I38" s="166">
        <f>+Exports!G41</f>
        <v>7391.1538</v>
      </c>
      <c r="J38" s="166">
        <f>+'ELAP_IPCO-APND'!D41</f>
        <v>42.939729999999997</v>
      </c>
      <c r="K38" s="166">
        <f>+(ExportsELAP[[#This Row],[Exports kWh - MPT]]/1000)*ExportsELAP[[#This Row],[EIM Price]]</f>
        <v>317.37414856047394</v>
      </c>
      <c r="L38" s="167" t="str">
        <f>+INDEX(ECR_Hours!$I$12:$I$15,MATCH(ExportsELAP[[#This Row],[Date Prevailing]],ECR_Hours!$H$12:$H$15,1))</f>
        <v>NS</v>
      </c>
      <c r="M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" spans="1:13" x14ac:dyDescent="0.25">
      <c r="A39" s="164">
        <f>+Exports!A42</f>
        <v>44563</v>
      </c>
      <c r="B39" s="165">
        <f t="shared" si="0"/>
        <v>2022</v>
      </c>
      <c r="C39" s="165">
        <f t="shared" si="1"/>
        <v>1</v>
      </c>
      <c r="D39" s="165">
        <f t="shared" si="2"/>
        <v>2</v>
      </c>
      <c r="E39" s="165">
        <f>+Exports!B42</f>
        <v>14</v>
      </c>
      <c r="F39" s="165">
        <f>+WEEKDAY(ExportsELAP[[#This Row],[Date Prevailing]],1)</f>
        <v>1</v>
      </c>
      <c r="G39" s="165">
        <f>+COUNTIFS(ECR_Hours!$K$6:$K$7,ExportsELAP[[#This Row],[Date Prevailing]])</f>
        <v>0</v>
      </c>
      <c r="H39" s="165">
        <f t="shared" si="3"/>
        <v>1</v>
      </c>
      <c r="I39" s="166">
        <f>+Exports!G42</f>
        <v>6662.1646999999994</v>
      </c>
      <c r="J39" s="166">
        <f>+'ELAP_IPCO-APND'!D42</f>
        <v>39.934269999999998</v>
      </c>
      <c r="K39" s="166">
        <f>+(ExportsELAP[[#This Row],[Exports kWh - MPT]]/1000)*ExportsELAP[[#This Row],[EIM Price]]</f>
        <v>266.04868391426896</v>
      </c>
      <c r="L39" s="167" t="str">
        <f>+INDEX(ECR_Hours!$I$12:$I$15,MATCH(ExportsELAP[[#This Row],[Date Prevailing]],ECR_Hours!$H$12:$H$15,1))</f>
        <v>NS</v>
      </c>
      <c r="M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" spans="1:13" x14ac:dyDescent="0.25">
      <c r="A40" s="164">
        <f>+Exports!A43</f>
        <v>44563</v>
      </c>
      <c r="B40" s="165">
        <f t="shared" si="0"/>
        <v>2022</v>
      </c>
      <c r="C40" s="165">
        <f t="shared" si="1"/>
        <v>1</v>
      </c>
      <c r="D40" s="165">
        <f t="shared" si="2"/>
        <v>2</v>
      </c>
      <c r="E40" s="165">
        <f>+Exports!B43</f>
        <v>15</v>
      </c>
      <c r="F40" s="165">
        <f>+WEEKDAY(ExportsELAP[[#This Row],[Date Prevailing]],1)</f>
        <v>1</v>
      </c>
      <c r="G40" s="165">
        <f>+COUNTIFS(ECR_Hours!$K$6:$K$7,ExportsELAP[[#This Row],[Date Prevailing]])</f>
        <v>0</v>
      </c>
      <c r="H40" s="165">
        <f t="shared" si="3"/>
        <v>1</v>
      </c>
      <c r="I40" s="166">
        <f>+Exports!G43</f>
        <v>4806.4764999999998</v>
      </c>
      <c r="J40" s="166">
        <f>+'ELAP_IPCO-APND'!D43</f>
        <v>37.676009999999998</v>
      </c>
      <c r="K40" s="166">
        <f>+(ExportsELAP[[#This Row],[Exports kWh - MPT]]/1000)*ExportsELAP[[#This Row],[EIM Price]]</f>
        <v>181.08885667876498</v>
      </c>
      <c r="L40" s="167" t="str">
        <f>+INDEX(ECR_Hours!$I$12:$I$15,MATCH(ExportsELAP[[#This Row],[Date Prevailing]],ECR_Hours!$H$12:$H$15,1))</f>
        <v>NS</v>
      </c>
      <c r="M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" spans="1:13" x14ac:dyDescent="0.25">
      <c r="A41" s="164">
        <f>+Exports!A44</f>
        <v>44563</v>
      </c>
      <c r="B41" s="165">
        <f t="shared" si="0"/>
        <v>2022</v>
      </c>
      <c r="C41" s="165">
        <f t="shared" si="1"/>
        <v>1</v>
      </c>
      <c r="D41" s="165">
        <f t="shared" si="2"/>
        <v>2</v>
      </c>
      <c r="E41" s="165">
        <f>+Exports!B44</f>
        <v>16</v>
      </c>
      <c r="F41" s="165">
        <f>+WEEKDAY(ExportsELAP[[#This Row],[Date Prevailing]],1)</f>
        <v>1</v>
      </c>
      <c r="G41" s="165">
        <f>+COUNTIFS(ECR_Hours!$K$6:$K$7,ExportsELAP[[#This Row],[Date Prevailing]])</f>
        <v>0</v>
      </c>
      <c r="H41" s="165">
        <f t="shared" si="3"/>
        <v>1</v>
      </c>
      <c r="I41" s="166">
        <f>+Exports!G44</f>
        <v>2659.3872999999999</v>
      </c>
      <c r="J41" s="166">
        <f>+'ELAP_IPCO-APND'!D44</f>
        <v>38.415140000000001</v>
      </c>
      <c r="K41" s="166">
        <f>+(ExportsELAP[[#This Row],[Exports kWh - MPT]]/1000)*ExportsELAP[[#This Row],[EIM Price]]</f>
        <v>102.16073544372199</v>
      </c>
      <c r="L41" s="167" t="str">
        <f>+INDEX(ECR_Hours!$I$12:$I$15,MATCH(ExportsELAP[[#This Row],[Date Prevailing]],ECR_Hours!$H$12:$H$15,1))</f>
        <v>NS</v>
      </c>
      <c r="M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" spans="1:13" x14ac:dyDescent="0.25">
      <c r="A42" s="164">
        <f>+Exports!A45</f>
        <v>44563</v>
      </c>
      <c r="B42" s="165">
        <f t="shared" si="0"/>
        <v>2022</v>
      </c>
      <c r="C42" s="165">
        <f t="shared" si="1"/>
        <v>1</v>
      </c>
      <c r="D42" s="165">
        <f t="shared" si="2"/>
        <v>2</v>
      </c>
      <c r="E42" s="165">
        <f>+Exports!B45</f>
        <v>17</v>
      </c>
      <c r="F42" s="165">
        <f>+WEEKDAY(ExportsELAP[[#This Row],[Date Prevailing]],1)</f>
        <v>1</v>
      </c>
      <c r="G42" s="165">
        <f>+COUNTIFS(ECR_Hours!$K$6:$K$7,ExportsELAP[[#This Row],[Date Prevailing]])</f>
        <v>0</v>
      </c>
      <c r="H42" s="165">
        <f t="shared" si="3"/>
        <v>1</v>
      </c>
      <c r="I42" s="166">
        <f>+Exports!G45</f>
        <v>850.58999999999992</v>
      </c>
      <c r="J42" s="166">
        <f>+'ELAP_IPCO-APND'!D45</f>
        <v>38.632629999999999</v>
      </c>
      <c r="K42" s="166">
        <f>+(ExportsELAP[[#This Row],[Exports kWh - MPT]]/1000)*ExportsELAP[[#This Row],[EIM Price]]</f>
        <v>32.860528751699995</v>
      </c>
      <c r="L42" s="167" t="str">
        <f>+INDEX(ECR_Hours!$I$12:$I$15,MATCH(ExportsELAP[[#This Row],[Date Prevailing]],ECR_Hours!$H$12:$H$15,1))</f>
        <v>NS</v>
      </c>
      <c r="M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" spans="1:13" x14ac:dyDescent="0.25">
      <c r="A43" s="164">
        <f>+Exports!A46</f>
        <v>44563</v>
      </c>
      <c r="B43" s="165">
        <f t="shared" si="0"/>
        <v>2022</v>
      </c>
      <c r="C43" s="165">
        <f t="shared" si="1"/>
        <v>1</v>
      </c>
      <c r="D43" s="165">
        <f t="shared" si="2"/>
        <v>2</v>
      </c>
      <c r="E43" s="165">
        <f>+Exports!B46</f>
        <v>18</v>
      </c>
      <c r="F43" s="165">
        <f>+WEEKDAY(ExportsELAP[[#This Row],[Date Prevailing]],1)</f>
        <v>1</v>
      </c>
      <c r="G43" s="165">
        <f>+COUNTIFS(ECR_Hours!$K$6:$K$7,ExportsELAP[[#This Row],[Date Prevailing]])</f>
        <v>0</v>
      </c>
      <c r="H43" s="165">
        <f t="shared" si="3"/>
        <v>1</v>
      </c>
      <c r="I43" s="166">
        <f>+Exports!G46</f>
        <v>10.720600000000001</v>
      </c>
      <c r="J43" s="166">
        <f>+'ELAP_IPCO-APND'!D46</f>
        <v>65.342939999999999</v>
      </c>
      <c r="K43" s="166">
        <f>+(ExportsELAP[[#This Row],[Exports kWh - MPT]]/1000)*ExportsELAP[[#This Row],[EIM Price]]</f>
        <v>0.70051552256399996</v>
      </c>
      <c r="L43" s="167" t="str">
        <f>+INDEX(ECR_Hours!$I$12:$I$15,MATCH(ExportsELAP[[#This Row],[Date Prevailing]],ECR_Hours!$H$12:$H$15,1))</f>
        <v>NS</v>
      </c>
      <c r="M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" spans="1:13" x14ac:dyDescent="0.25">
      <c r="A44" s="164">
        <f>+Exports!A47</f>
        <v>44563</v>
      </c>
      <c r="B44" s="165">
        <f t="shared" si="0"/>
        <v>2022</v>
      </c>
      <c r="C44" s="165">
        <f t="shared" si="1"/>
        <v>1</v>
      </c>
      <c r="D44" s="165">
        <f t="shared" si="2"/>
        <v>2</v>
      </c>
      <c r="E44" s="165">
        <f>+Exports!B47</f>
        <v>19</v>
      </c>
      <c r="F44" s="165">
        <f>+WEEKDAY(ExportsELAP[[#This Row],[Date Prevailing]],1)</f>
        <v>1</v>
      </c>
      <c r="G44" s="165">
        <f>+COUNTIFS(ECR_Hours!$K$6:$K$7,ExportsELAP[[#This Row],[Date Prevailing]])</f>
        <v>0</v>
      </c>
      <c r="H44" s="165">
        <f t="shared" si="3"/>
        <v>1</v>
      </c>
      <c r="I44" s="166">
        <f>+Exports!G47</f>
        <v>2.6366999999999998</v>
      </c>
      <c r="J44" s="166">
        <f>+'ELAP_IPCO-APND'!D47</f>
        <v>81.074020000000004</v>
      </c>
      <c r="K44" s="166">
        <f>+(ExportsELAP[[#This Row],[Exports kWh - MPT]]/1000)*ExportsELAP[[#This Row],[EIM Price]]</f>
        <v>0.21376786853399998</v>
      </c>
      <c r="L44" s="167" t="str">
        <f>+INDEX(ECR_Hours!$I$12:$I$15,MATCH(ExportsELAP[[#This Row],[Date Prevailing]],ECR_Hours!$H$12:$H$15,1))</f>
        <v>NS</v>
      </c>
      <c r="M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" spans="1:13" x14ac:dyDescent="0.25">
      <c r="A45" s="164">
        <f>+Exports!A48</f>
        <v>44563</v>
      </c>
      <c r="B45" s="165">
        <f t="shared" si="0"/>
        <v>2022</v>
      </c>
      <c r="C45" s="165">
        <f t="shared" si="1"/>
        <v>1</v>
      </c>
      <c r="D45" s="165">
        <f t="shared" si="2"/>
        <v>2</v>
      </c>
      <c r="E45" s="165">
        <f>+Exports!B48</f>
        <v>20</v>
      </c>
      <c r="F45" s="165">
        <f>+WEEKDAY(ExportsELAP[[#This Row],[Date Prevailing]],1)</f>
        <v>1</v>
      </c>
      <c r="G45" s="165">
        <f>+COUNTIFS(ECR_Hours!$K$6:$K$7,ExportsELAP[[#This Row],[Date Prevailing]])</f>
        <v>0</v>
      </c>
      <c r="H45" s="165">
        <f t="shared" si="3"/>
        <v>1</v>
      </c>
      <c r="I45" s="166">
        <f>+Exports!G48</f>
        <v>2.3022999999999998</v>
      </c>
      <c r="J45" s="166">
        <f>+'ELAP_IPCO-APND'!D48</f>
        <v>64.253640000000004</v>
      </c>
      <c r="K45" s="166">
        <f>+(ExportsELAP[[#This Row],[Exports kWh - MPT]]/1000)*ExportsELAP[[#This Row],[EIM Price]]</f>
        <v>0.14793115537199999</v>
      </c>
      <c r="L45" s="167" t="str">
        <f>+INDEX(ECR_Hours!$I$12:$I$15,MATCH(ExportsELAP[[#This Row],[Date Prevailing]],ECR_Hours!$H$12:$H$15,1))</f>
        <v>NS</v>
      </c>
      <c r="M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" spans="1:13" x14ac:dyDescent="0.25">
      <c r="A46" s="164">
        <f>+Exports!A49</f>
        <v>44563</v>
      </c>
      <c r="B46" s="165">
        <f t="shared" si="0"/>
        <v>2022</v>
      </c>
      <c r="C46" s="165">
        <f t="shared" si="1"/>
        <v>1</v>
      </c>
      <c r="D46" s="165">
        <f t="shared" si="2"/>
        <v>2</v>
      </c>
      <c r="E46" s="165">
        <f>+Exports!B49</f>
        <v>21</v>
      </c>
      <c r="F46" s="165">
        <f>+WEEKDAY(ExportsELAP[[#This Row],[Date Prevailing]],1)</f>
        <v>1</v>
      </c>
      <c r="G46" s="165">
        <f>+COUNTIFS(ECR_Hours!$K$6:$K$7,ExportsELAP[[#This Row],[Date Prevailing]])</f>
        <v>0</v>
      </c>
      <c r="H46" s="165">
        <f t="shared" si="3"/>
        <v>1</v>
      </c>
      <c r="I46" s="166">
        <f>+Exports!G49</f>
        <v>2.8518000000000003</v>
      </c>
      <c r="J46" s="166">
        <f>+'ELAP_IPCO-APND'!D49</f>
        <v>72.147739999999999</v>
      </c>
      <c r="K46" s="166">
        <f>+(ExportsELAP[[#This Row],[Exports kWh - MPT]]/1000)*ExportsELAP[[#This Row],[EIM Price]]</f>
        <v>0.20575092493200001</v>
      </c>
      <c r="L46" s="167" t="str">
        <f>+INDEX(ECR_Hours!$I$12:$I$15,MATCH(ExportsELAP[[#This Row],[Date Prevailing]],ECR_Hours!$H$12:$H$15,1))</f>
        <v>NS</v>
      </c>
      <c r="M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" spans="1:13" x14ac:dyDescent="0.25">
      <c r="A47" s="164">
        <f>+Exports!A50</f>
        <v>44563</v>
      </c>
      <c r="B47" s="165">
        <f t="shared" si="0"/>
        <v>2022</v>
      </c>
      <c r="C47" s="165">
        <f t="shared" si="1"/>
        <v>1</v>
      </c>
      <c r="D47" s="165">
        <f t="shared" si="2"/>
        <v>2</v>
      </c>
      <c r="E47" s="165">
        <f>+Exports!B50</f>
        <v>22</v>
      </c>
      <c r="F47" s="165">
        <f>+WEEKDAY(ExportsELAP[[#This Row],[Date Prevailing]],1)</f>
        <v>1</v>
      </c>
      <c r="G47" s="165">
        <f>+COUNTIFS(ECR_Hours!$K$6:$K$7,ExportsELAP[[#This Row],[Date Prevailing]])</f>
        <v>0</v>
      </c>
      <c r="H47" s="165">
        <f t="shared" si="3"/>
        <v>1</v>
      </c>
      <c r="I47" s="166">
        <f>+Exports!G50</f>
        <v>2.4737999999999998</v>
      </c>
      <c r="J47" s="166">
        <f>+'ELAP_IPCO-APND'!D50</f>
        <v>72.212000000000003</v>
      </c>
      <c r="K47" s="166">
        <f>+(ExportsELAP[[#This Row],[Exports kWh - MPT]]/1000)*ExportsELAP[[#This Row],[EIM Price]]</f>
        <v>0.17863804560000002</v>
      </c>
      <c r="L47" s="167" t="str">
        <f>+INDEX(ECR_Hours!$I$12:$I$15,MATCH(ExportsELAP[[#This Row],[Date Prevailing]],ECR_Hours!$H$12:$H$15,1))</f>
        <v>NS</v>
      </c>
      <c r="M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" spans="1:13" x14ac:dyDescent="0.25">
      <c r="A48" s="164">
        <f>+Exports!A51</f>
        <v>44563</v>
      </c>
      <c r="B48" s="165">
        <f t="shared" si="0"/>
        <v>2022</v>
      </c>
      <c r="C48" s="165">
        <f t="shared" si="1"/>
        <v>1</v>
      </c>
      <c r="D48" s="165">
        <f t="shared" si="2"/>
        <v>2</v>
      </c>
      <c r="E48" s="165">
        <f>+Exports!B51</f>
        <v>23</v>
      </c>
      <c r="F48" s="165">
        <f>+WEEKDAY(ExportsELAP[[#This Row],[Date Prevailing]],1)</f>
        <v>1</v>
      </c>
      <c r="G48" s="165">
        <f>+COUNTIFS(ECR_Hours!$K$6:$K$7,ExportsELAP[[#This Row],[Date Prevailing]])</f>
        <v>0</v>
      </c>
      <c r="H48" s="165">
        <f t="shared" si="3"/>
        <v>1</v>
      </c>
      <c r="I48" s="166">
        <f>+Exports!G51</f>
        <v>3.1025999999999998</v>
      </c>
      <c r="J48" s="166">
        <f>+'ELAP_IPCO-APND'!D51</f>
        <v>67.208770000000001</v>
      </c>
      <c r="K48" s="166">
        <f>+(ExportsELAP[[#This Row],[Exports kWh - MPT]]/1000)*ExportsELAP[[#This Row],[EIM Price]]</f>
        <v>0.20852192980199999</v>
      </c>
      <c r="L48" s="167" t="str">
        <f>+INDEX(ECR_Hours!$I$12:$I$15,MATCH(ExportsELAP[[#This Row],[Date Prevailing]],ECR_Hours!$H$12:$H$15,1))</f>
        <v>NS</v>
      </c>
      <c r="M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" spans="1:13" x14ac:dyDescent="0.25">
      <c r="A49" s="164">
        <f>+Exports!A52</f>
        <v>44563</v>
      </c>
      <c r="B49" s="165">
        <f t="shared" si="0"/>
        <v>2022</v>
      </c>
      <c r="C49" s="165">
        <f t="shared" si="1"/>
        <v>1</v>
      </c>
      <c r="D49" s="165">
        <f t="shared" si="2"/>
        <v>2</v>
      </c>
      <c r="E49" s="165">
        <f>+Exports!B52</f>
        <v>24</v>
      </c>
      <c r="F49" s="165">
        <f>+WEEKDAY(ExportsELAP[[#This Row],[Date Prevailing]],1)</f>
        <v>1</v>
      </c>
      <c r="G49" s="165">
        <f>+COUNTIFS(ECR_Hours!$K$6:$K$7,ExportsELAP[[#This Row],[Date Prevailing]])</f>
        <v>0</v>
      </c>
      <c r="H49" s="165">
        <f t="shared" si="3"/>
        <v>1</v>
      </c>
      <c r="I49" s="166">
        <f>+Exports!G52</f>
        <v>3.1539000000000001</v>
      </c>
      <c r="J49" s="166">
        <f>+'ELAP_IPCO-APND'!D52</f>
        <v>62.640439999999998</v>
      </c>
      <c r="K49" s="166">
        <f>+(ExportsELAP[[#This Row],[Exports kWh - MPT]]/1000)*ExportsELAP[[#This Row],[EIM Price]]</f>
        <v>0.19756168371600002</v>
      </c>
      <c r="L49" s="167" t="str">
        <f>+INDEX(ECR_Hours!$I$12:$I$15,MATCH(ExportsELAP[[#This Row],[Date Prevailing]],ECR_Hours!$H$12:$H$15,1))</f>
        <v>NS</v>
      </c>
      <c r="M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" spans="1:13" x14ac:dyDescent="0.25">
      <c r="A50" s="164">
        <f>+Exports!A53</f>
        <v>44564</v>
      </c>
      <c r="B50" s="165">
        <f t="shared" si="0"/>
        <v>2022</v>
      </c>
      <c r="C50" s="165">
        <f t="shared" si="1"/>
        <v>1</v>
      </c>
      <c r="D50" s="165">
        <f t="shared" si="2"/>
        <v>3</v>
      </c>
      <c r="E50" s="165">
        <f>+Exports!B53</f>
        <v>1</v>
      </c>
      <c r="F50" s="165">
        <f>+WEEKDAY(ExportsELAP[[#This Row],[Date Prevailing]],1)</f>
        <v>2</v>
      </c>
      <c r="G50" s="165">
        <f>+COUNTIFS(ECR_Hours!$K$6:$K$7,ExportsELAP[[#This Row],[Date Prevailing]])</f>
        <v>0</v>
      </c>
      <c r="H50" s="165">
        <f t="shared" si="3"/>
        <v>2</v>
      </c>
      <c r="I50" s="166">
        <f>+Exports!G53</f>
        <v>4.2957999999999998</v>
      </c>
      <c r="J50" s="166">
        <f>+'ELAP_IPCO-APND'!D53</f>
        <v>54.065629999999999</v>
      </c>
      <c r="K50" s="166">
        <f>+(ExportsELAP[[#This Row],[Exports kWh - MPT]]/1000)*ExportsELAP[[#This Row],[EIM Price]]</f>
        <v>0.23225513335399997</v>
      </c>
      <c r="L50" s="167" t="str">
        <f>+INDEX(ECR_Hours!$I$12:$I$15,MATCH(ExportsELAP[[#This Row],[Date Prevailing]],ECR_Hours!$H$12:$H$15,1))</f>
        <v>NS</v>
      </c>
      <c r="M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" spans="1:13" x14ac:dyDescent="0.25">
      <c r="A51" s="164">
        <f>+Exports!A54</f>
        <v>44564</v>
      </c>
      <c r="B51" s="165">
        <f t="shared" si="0"/>
        <v>2022</v>
      </c>
      <c r="C51" s="165">
        <f t="shared" si="1"/>
        <v>1</v>
      </c>
      <c r="D51" s="165">
        <f t="shared" si="2"/>
        <v>3</v>
      </c>
      <c r="E51" s="165">
        <f>+Exports!B54</f>
        <v>2</v>
      </c>
      <c r="F51" s="165">
        <f>+WEEKDAY(ExportsELAP[[#This Row],[Date Prevailing]],1)</f>
        <v>2</v>
      </c>
      <c r="G51" s="165">
        <f>+COUNTIFS(ECR_Hours!$K$6:$K$7,ExportsELAP[[#This Row],[Date Prevailing]])</f>
        <v>0</v>
      </c>
      <c r="H51" s="165">
        <f t="shared" si="3"/>
        <v>2</v>
      </c>
      <c r="I51" s="166">
        <f>+Exports!G54</f>
        <v>4.9084999999999903</v>
      </c>
      <c r="J51" s="166">
        <f>+'ELAP_IPCO-APND'!D54</f>
        <v>50.715620000000001</v>
      </c>
      <c r="K51" s="166">
        <f>+(ExportsELAP[[#This Row],[Exports kWh - MPT]]/1000)*ExportsELAP[[#This Row],[EIM Price]]</f>
        <v>0.24893762076999951</v>
      </c>
      <c r="L51" s="167" t="str">
        <f>+INDEX(ECR_Hours!$I$12:$I$15,MATCH(ExportsELAP[[#This Row],[Date Prevailing]],ECR_Hours!$H$12:$H$15,1))</f>
        <v>NS</v>
      </c>
      <c r="M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" spans="1:13" x14ac:dyDescent="0.25">
      <c r="A52" s="164">
        <f>+Exports!A55</f>
        <v>44564</v>
      </c>
      <c r="B52" s="165">
        <f t="shared" si="0"/>
        <v>2022</v>
      </c>
      <c r="C52" s="165">
        <f t="shared" si="1"/>
        <v>1</v>
      </c>
      <c r="D52" s="165">
        <f t="shared" si="2"/>
        <v>3</v>
      </c>
      <c r="E52" s="165">
        <f>+Exports!B55</f>
        <v>3</v>
      </c>
      <c r="F52" s="165">
        <f>+WEEKDAY(ExportsELAP[[#This Row],[Date Prevailing]],1)</f>
        <v>2</v>
      </c>
      <c r="G52" s="165">
        <f>+COUNTIFS(ECR_Hours!$K$6:$K$7,ExportsELAP[[#This Row],[Date Prevailing]])</f>
        <v>0</v>
      </c>
      <c r="H52" s="165">
        <f t="shared" si="3"/>
        <v>2</v>
      </c>
      <c r="I52" s="166">
        <f>+Exports!G55</f>
        <v>3.7480000000000002</v>
      </c>
      <c r="J52" s="166">
        <f>+'ELAP_IPCO-APND'!D55</f>
        <v>48.452599999999997</v>
      </c>
      <c r="K52" s="166">
        <f>+(ExportsELAP[[#This Row],[Exports kWh - MPT]]/1000)*ExportsELAP[[#This Row],[EIM Price]]</f>
        <v>0.18160034479999998</v>
      </c>
      <c r="L52" s="167" t="str">
        <f>+INDEX(ECR_Hours!$I$12:$I$15,MATCH(ExportsELAP[[#This Row],[Date Prevailing]],ECR_Hours!$H$12:$H$15,1))</f>
        <v>NS</v>
      </c>
      <c r="M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" spans="1:13" x14ac:dyDescent="0.25">
      <c r="A53" s="164">
        <f>+Exports!A56</f>
        <v>44564</v>
      </c>
      <c r="B53" s="165">
        <f t="shared" si="0"/>
        <v>2022</v>
      </c>
      <c r="C53" s="165">
        <f t="shared" si="1"/>
        <v>1</v>
      </c>
      <c r="D53" s="165">
        <f t="shared" si="2"/>
        <v>3</v>
      </c>
      <c r="E53" s="165">
        <f>+Exports!B56</f>
        <v>4</v>
      </c>
      <c r="F53" s="165">
        <f>+WEEKDAY(ExportsELAP[[#This Row],[Date Prevailing]],1)</f>
        <v>2</v>
      </c>
      <c r="G53" s="165">
        <f>+COUNTIFS(ECR_Hours!$K$6:$K$7,ExportsELAP[[#This Row],[Date Prevailing]])</f>
        <v>0</v>
      </c>
      <c r="H53" s="165">
        <f t="shared" si="3"/>
        <v>2</v>
      </c>
      <c r="I53" s="166">
        <f>+Exports!G56</f>
        <v>5.0728000000000009</v>
      </c>
      <c r="J53" s="166">
        <f>+'ELAP_IPCO-APND'!D56</f>
        <v>48.65258</v>
      </c>
      <c r="K53" s="166">
        <f>+(ExportsELAP[[#This Row],[Exports kWh - MPT]]/1000)*ExportsELAP[[#This Row],[EIM Price]]</f>
        <v>0.24680480782400002</v>
      </c>
      <c r="L53" s="167" t="str">
        <f>+INDEX(ECR_Hours!$I$12:$I$15,MATCH(ExportsELAP[[#This Row],[Date Prevailing]],ECR_Hours!$H$12:$H$15,1))</f>
        <v>NS</v>
      </c>
      <c r="M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" spans="1:13" x14ac:dyDescent="0.25">
      <c r="A54" s="164">
        <f>+Exports!A57</f>
        <v>44564</v>
      </c>
      <c r="B54" s="165">
        <f t="shared" si="0"/>
        <v>2022</v>
      </c>
      <c r="C54" s="165">
        <f t="shared" si="1"/>
        <v>1</v>
      </c>
      <c r="D54" s="165">
        <f t="shared" si="2"/>
        <v>3</v>
      </c>
      <c r="E54" s="165">
        <f>+Exports!B57</f>
        <v>5</v>
      </c>
      <c r="F54" s="165">
        <f>+WEEKDAY(ExportsELAP[[#This Row],[Date Prevailing]],1)</f>
        <v>2</v>
      </c>
      <c r="G54" s="165">
        <f>+COUNTIFS(ECR_Hours!$K$6:$K$7,ExportsELAP[[#This Row],[Date Prevailing]])</f>
        <v>0</v>
      </c>
      <c r="H54" s="165">
        <f t="shared" si="3"/>
        <v>2</v>
      </c>
      <c r="I54" s="166">
        <f>+Exports!G57</f>
        <v>4.5068999999999999</v>
      </c>
      <c r="J54" s="166">
        <f>+'ELAP_IPCO-APND'!D57</f>
        <v>51.003900000000002</v>
      </c>
      <c r="K54" s="166">
        <f>+(ExportsELAP[[#This Row],[Exports kWh - MPT]]/1000)*ExportsELAP[[#This Row],[EIM Price]]</f>
        <v>0.22986947691000004</v>
      </c>
      <c r="L54" s="167" t="str">
        <f>+INDEX(ECR_Hours!$I$12:$I$15,MATCH(ExportsELAP[[#This Row],[Date Prevailing]],ECR_Hours!$H$12:$H$15,1))</f>
        <v>NS</v>
      </c>
      <c r="M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" spans="1:13" x14ac:dyDescent="0.25">
      <c r="A55" s="164">
        <f>+Exports!A58</f>
        <v>44564</v>
      </c>
      <c r="B55" s="165">
        <f t="shared" si="0"/>
        <v>2022</v>
      </c>
      <c r="C55" s="165">
        <f t="shared" si="1"/>
        <v>1</v>
      </c>
      <c r="D55" s="165">
        <f t="shared" si="2"/>
        <v>3</v>
      </c>
      <c r="E55" s="165">
        <f>+Exports!B58</f>
        <v>6</v>
      </c>
      <c r="F55" s="165">
        <f>+WEEKDAY(ExportsELAP[[#This Row],[Date Prevailing]],1)</f>
        <v>2</v>
      </c>
      <c r="G55" s="165">
        <f>+COUNTIFS(ECR_Hours!$K$6:$K$7,ExportsELAP[[#This Row],[Date Prevailing]])</f>
        <v>0</v>
      </c>
      <c r="H55" s="165">
        <f t="shared" si="3"/>
        <v>2</v>
      </c>
      <c r="I55" s="166">
        <f>+Exports!G58</f>
        <v>3.8456999999999999</v>
      </c>
      <c r="J55" s="166">
        <f>+'ELAP_IPCO-APND'!D58</f>
        <v>54.013100000000001</v>
      </c>
      <c r="K55" s="166">
        <f>+(ExportsELAP[[#This Row],[Exports kWh - MPT]]/1000)*ExportsELAP[[#This Row],[EIM Price]]</f>
        <v>0.20771817867</v>
      </c>
      <c r="L55" s="167" t="str">
        <f>+INDEX(ECR_Hours!$I$12:$I$15,MATCH(ExportsELAP[[#This Row],[Date Prevailing]],ECR_Hours!$H$12:$H$15,1))</f>
        <v>NS</v>
      </c>
      <c r="M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" spans="1:13" x14ac:dyDescent="0.25">
      <c r="A56" s="164">
        <f>+Exports!A59</f>
        <v>44564</v>
      </c>
      <c r="B56" s="165">
        <f t="shared" si="0"/>
        <v>2022</v>
      </c>
      <c r="C56" s="165">
        <f t="shared" si="1"/>
        <v>1</v>
      </c>
      <c r="D56" s="165">
        <f t="shared" si="2"/>
        <v>3</v>
      </c>
      <c r="E56" s="165">
        <f>+Exports!B59</f>
        <v>7</v>
      </c>
      <c r="F56" s="165">
        <f>+WEEKDAY(ExportsELAP[[#This Row],[Date Prevailing]],1)</f>
        <v>2</v>
      </c>
      <c r="G56" s="165">
        <f>+COUNTIFS(ECR_Hours!$K$6:$K$7,ExportsELAP[[#This Row],[Date Prevailing]])</f>
        <v>0</v>
      </c>
      <c r="H56" s="165">
        <f t="shared" si="3"/>
        <v>2</v>
      </c>
      <c r="I56" s="166">
        <f>+Exports!G59</f>
        <v>4.1644999999999905</v>
      </c>
      <c r="J56" s="166">
        <f>+'ELAP_IPCO-APND'!D59</f>
        <v>65.959530000000001</v>
      </c>
      <c r="K56" s="166">
        <f>+(ExportsELAP[[#This Row],[Exports kWh - MPT]]/1000)*ExportsELAP[[#This Row],[EIM Price]]</f>
        <v>0.27468846268499936</v>
      </c>
      <c r="L56" s="167" t="str">
        <f>+INDEX(ECR_Hours!$I$12:$I$15,MATCH(ExportsELAP[[#This Row],[Date Prevailing]],ECR_Hours!$H$12:$H$15,1))</f>
        <v>NS</v>
      </c>
      <c r="M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" spans="1:13" x14ac:dyDescent="0.25">
      <c r="A57" s="164">
        <f>+Exports!A60</f>
        <v>44564</v>
      </c>
      <c r="B57" s="165">
        <f t="shared" si="0"/>
        <v>2022</v>
      </c>
      <c r="C57" s="165">
        <f t="shared" si="1"/>
        <v>1</v>
      </c>
      <c r="D57" s="165">
        <f t="shared" si="2"/>
        <v>3</v>
      </c>
      <c r="E57" s="165">
        <f>+Exports!B60</f>
        <v>8</v>
      </c>
      <c r="F57" s="165">
        <f>+WEEKDAY(ExportsELAP[[#This Row],[Date Prevailing]],1)</f>
        <v>2</v>
      </c>
      <c r="G57" s="165">
        <f>+COUNTIFS(ECR_Hours!$K$6:$K$7,ExportsELAP[[#This Row],[Date Prevailing]])</f>
        <v>0</v>
      </c>
      <c r="H57" s="165">
        <f t="shared" si="3"/>
        <v>2</v>
      </c>
      <c r="I57" s="166">
        <f>+Exports!G60</f>
        <v>3.9599999999999995</v>
      </c>
      <c r="J57" s="166">
        <f>+'ELAP_IPCO-APND'!D60</f>
        <v>103.99460999999999</v>
      </c>
      <c r="K57" s="166">
        <f>+(ExportsELAP[[#This Row],[Exports kWh - MPT]]/1000)*ExportsELAP[[#This Row],[EIM Price]]</f>
        <v>0.41181865559999986</v>
      </c>
      <c r="L57" s="167" t="str">
        <f>+INDEX(ECR_Hours!$I$12:$I$15,MATCH(ExportsELAP[[#This Row],[Date Prevailing]],ECR_Hours!$H$12:$H$15,1))</f>
        <v>NS</v>
      </c>
      <c r="M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" spans="1:13" x14ac:dyDescent="0.25">
      <c r="A58" s="164">
        <f>+Exports!A61</f>
        <v>44564</v>
      </c>
      <c r="B58" s="165">
        <f t="shared" si="0"/>
        <v>2022</v>
      </c>
      <c r="C58" s="165">
        <f t="shared" si="1"/>
        <v>1</v>
      </c>
      <c r="D58" s="165">
        <f t="shared" si="2"/>
        <v>3</v>
      </c>
      <c r="E58" s="165">
        <f>+Exports!B61</f>
        <v>9</v>
      </c>
      <c r="F58" s="165">
        <f>+WEEKDAY(ExportsELAP[[#This Row],[Date Prevailing]],1)</f>
        <v>2</v>
      </c>
      <c r="G58" s="165">
        <f>+COUNTIFS(ECR_Hours!$K$6:$K$7,ExportsELAP[[#This Row],[Date Prevailing]])</f>
        <v>0</v>
      </c>
      <c r="H58" s="165">
        <f t="shared" si="3"/>
        <v>2</v>
      </c>
      <c r="I58" s="166">
        <f>+Exports!G61</f>
        <v>657.21990000000005</v>
      </c>
      <c r="J58" s="166">
        <f>+'ELAP_IPCO-APND'!D61</f>
        <v>59.501370000000001</v>
      </c>
      <c r="K58" s="166">
        <f>+(ExportsELAP[[#This Row],[Exports kWh - MPT]]/1000)*ExportsELAP[[#This Row],[EIM Price]]</f>
        <v>39.105484441263009</v>
      </c>
      <c r="L58" s="167" t="str">
        <f>+INDEX(ECR_Hours!$I$12:$I$15,MATCH(ExportsELAP[[#This Row],[Date Prevailing]],ECR_Hours!$H$12:$H$15,1))</f>
        <v>NS</v>
      </c>
      <c r="M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" spans="1:13" x14ac:dyDescent="0.25">
      <c r="A59" s="164">
        <f>+Exports!A62</f>
        <v>44564</v>
      </c>
      <c r="B59" s="165">
        <f t="shared" si="0"/>
        <v>2022</v>
      </c>
      <c r="C59" s="165">
        <f t="shared" si="1"/>
        <v>1</v>
      </c>
      <c r="D59" s="165">
        <f t="shared" si="2"/>
        <v>3</v>
      </c>
      <c r="E59" s="165">
        <f>+Exports!B62</f>
        <v>10</v>
      </c>
      <c r="F59" s="165">
        <f>+WEEKDAY(ExportsELAP[[#This Row],[Date Prevailing]],1)</f>
        <v>2</v>
      </c>
      <c r="G59" s="165">
        <f>+COUNTIFS(ECR_Hours!$K$6:$K$7,ExportsELAP[[#This Row],[Date Prevailing]])</f>
        <v>0</v>
      </c>
      <c r="H59" s="165">
        <f t="shared" si="3"/>
        <v>2</v>
      </c>
      <c r="I59" s="166">
        <f>+Exports!G62</f>
        <v>3419.5655000000002</v>
      </c>
      <c r="J59" s="166">
        <f>+'ELAP_IPCO-APND'!D62</f>
        <v>51.062280000000001</v>
      </c>
      <c r="K59" s="166">
        <f>+(ExportsELAP[[#This Row],[Exports kWh - MPT]]/1000)*ExportsELAP[[#This Row],[EIM Price]]</f>
        <v>174.61081103934001</v>
      </c>
      <c r="L59" s="167" t="str">
        <f>+INDEX(ECR_Hours!$I$12:$I$15,MATCH(ExportsELAP[[#This Row],[Date Prevailing]],ECR_Hours!$H$12:$H$15,1))</f>
        <v>NS</v>
      </c>
      <c r="M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" spans="1:13" x14ac:dyDescent="0.25">
      <c r="A60" s="164">
        <f>+Exports!A63</f>
        <v>44564</v>
      </c>
      <c r="B60" s="165">
        <f t="shared" si="0"/>
        <v>2022</v>
      </c>
      <c r="C60" s="165">
        <f t="shared" si="1"/>
        <v>1</v>
      </c>
      <c r="D60" s="165">
        <f t="shared" si="2"/>
        <v>3</v>
      </c>
      <c r="E60" s="165">
        <f>+Exports!B63</f>
        <v>11</v>
      </c>
      <c r="F60" s="165">
        <f>+WEEKDAY(ExportsELAP[[#This Row],[Date Prevailing]],1)</f>
        <v>2</v>
      </c>
      <c r="G60" s="165">
        <f>+COUNTIFS(ECR_Hours!$K$6:$K$7,ExportsELAP[[#This Row],[Date Prevailing]])</f>
        <v>0</v>
      </c>
      <c r="H60" s="165">
        <f t="shared" si="3"/>
        <v>2</v>
      </c>
      <c r="I60" s="166">
        <f>+Exports!G63</f>
        <v>9565.1067999999996</v>
      </c>
      <c r="J60" s="166">
        <f>+'ELAP_IPCO-APND'!D63</f>
        <v>45.946959999999997</v>
      </c>
      <c r="K60" s="166">
        <f>+(ExportsELAP[[#This Row],[Exports kWh - MPT]]/1000)*ExportsELAP[[#This Row],[EIM Price]]</f>
        <v>439.48757953532794</v>
      </c>
      <c r="L60" s="167" t="str">
        <f>+INDEX(ECR_Hours!$I$12:$I$15,MATCH(ExportsELAP[[#This Row],[Date Prevailing]],ECR_Hours!$H$12:$H$15,1))</f>
        <v>NS</v>
      </c>
      <c r="M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" spans="1:13" x14ac:dyDescent="0.25">
      <c r="A61" s="164">
        <f>+Exports!A64</f>
        <v>44564</v>
      </c>
      <c r="B61" s="165">
        <f t="shared" si="0"/>
        <v>2022</v>
      </c>
      <c r="C61" s="165">
        <f t="shared" si="1"/>
        <v>1</v>
      </c>
      <c r="D61" s="165">
        <f t="shared" si="2"/>
        <v>3</v>
      </c>
      <c r="E61" s="165">
        <f>+Exports!B64</f>
        <v>12</v>
      </c>
      <c r="F61" s="165">
        <f>+WEEKDAY(ExportsELAP[[#This Row],[Date Prevailing]],1)</f>
        <v>2</v>
      </c>
      <c r="G61" s="165">
        <f>+COUNTIFS(ECR_Hours!$K$6:$K$7,ExportsELAP[[#This Row],[Date Prevailing]])</f>
        <v>0</v>
      </c>
      <c r="H61" s="165">
        <f t="shared" si="3"/>
        <v>2</v>
      </c>
      <c r="I61" s="166">
        <f>+Exports!G64</f>
        <v>10025.001700000001</v>
      </c>
      <c r="J61" s="166">
        <f>+'ELAP_IPCO-APND'!D64</f>
        <v>44.240549999999999</v>
      </c>
      <c r="K61" s="166">
        <f>+(ExportsELAP[[#This Row],[Exports kWh - MPT]]/1000)*ExportsELAP[[#This Row],[EIM Price]]</f>
        <v>443.51158895893502</v>
      </c>
      <c r="L61" s="167" t="str">
        <f>+INDEX(ECR_Hours!$I$12:$I$15,MATCH(ExportsELAP[[#This Row],[Date Prevailing]],ECR_Hours!$H$12:$H$15,1))</f>
        <v>NS</v>
      </c>
      <c r="M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" spans="1:13" x14ac:dyDescent="0.25">
      <c r="A62" s="164">
        <f>+Exports!A65</f>
        <v>44564</v>
      </c>
      <c r="B62" s="165">
        <f t="shared" si="0"/>
        <v>2022</v>
      </c>
      <c r="C62" s="165">
        <f t="shared" si="1"/>
        <v>1</v>
      </c>
      <c r="D62" s="165">
        <f t="shared" si="2"/>
        <v>3</v>
      </c>
      <c r="E62" s="165">
        <f>+Exports!B65</f>
        <v>13</v>
      </c>
      <c r="F62" s="165">
        <f>+WEEKDAY(ExportsELAP[[#This Row],[Date Prevailing]],1)</f>
        <v>2</v>
      </c>
      <c r="G62" s="165">
        <f>+COUNTIFS(ECR_Hours!$K$6:$K$7,ExportsELAP[[#This Row],[Date Prevailing]])</f>
        <v>0</v>
      </c>
      <c r="H62" s="165">
        <f t="shared" si="3"/>
        <v>2</v>
      </c>
      <c r="I62" s="166">
        <f>+Exports!G65</f>
        <v>8859.1157000000003</v>
      </c>
      <c r="J62" s="166">
        <f>+'ELAP_IPCO-APND'!D65</f>
        <v>41.796460000000003</v>
      </c>
      <c r="K62" s="166">
        <f>+(ExportsELAP[[#This Row],[Exports kWh - MPT]]/1000)*ExportsELAP[[#This Row],[EIM Price]]</f>
        <v>370.27967499042205</v>
      </c>
      <c r="L62" s="167" t="str">
        <f>+INDEX(ECR_Hours!$I$12:$I$15,MATCH(ExportsELAP[[#This Row],[Date Prevailing]],ECR_Hours!$H$12:$H$15,1))</f>
        <v>NS</v>
      </c>
      <c r="M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" spans="1:13" x14ac:dyDescent="0.25">
      <c r="A63" s="164">
        <f>+Exports!A66</f>
        <v>44564</v>
      </c>
      <c r="B63" s="165">
        <f t="shared" si="0"/>
        <v>2022</v>
      </c>
      <c r="C63" s="165">
        <f t="shared" si="1"/>
        <v>1</v>
      </c>
      <c r="D63" s="165">
        <f t="shared" si="2"/>
        <v>3</v>
      </c>
      <c r="E63" s="165">
        <f>+Exports!B66</f>
        <v>14</v>
      </c>
      <c r="F63" s="165">
        <f>+WEEKDAY(ExportsELAP[[#This Row],[Date Prevailing]],1)</f>
        <v>2</v>
      </c>
      <c r="G63" s="165">
        <f>+COUNTIFS(ECR_Hours!$K$6:$K$7,ExportsELAP[[#This Row],[Date Prevailing]])</f>
        <v>0</v>
      </c>
      <c r="H63" s="165">
        <f t="shared" si="3"/>
        <v>2</v>
      </c>
      <c r="I63" s="166">
        <f>+Exports!G66</f>
        <v>7178.7840999999989</v>
      </c>
      <c r="J63" s="166">
        <f>+'ELAP_IPCO-APND'!D66</f>
        <v>44.646729999999998</v>
      </c>
      <c r="K63" s="166">
        <f>+(ExportsELAP[[#This Row],[Exports kWh - MPT]]/1000)*ExportsELAP[[#This Row],[EIM Price]]</f>
        <v>320.50923544099294</v>
      </c>
      <c r="L63" s="167" t="str">
        <f>+INDEX(ECR_Hours!$I$12:$I$15,MATCH(ExportsELAP[[#This Row],[Date Prevailing]],ECR_Hours!$H$12:$H$15,1))</f>
        <v>NS</v>
      </c>
      <c r="M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" spans="1:13" x14ac:dyDescent="0.25">
      <c r="A64" s="164">
        <f>+Exports!A67</f>
        <v>44564</v>
      </c>
      <c r="B64" s="165">
        <f t="shared" si="0"/>
        <v>2022</v>
      </c>
      <c r="C64" s="165">
        <f t="shared" si="1"/>
        <v>1</v>
      </c>
      <c r="D64" s="165">
        <f t="shared" si="2"/>
        <v>3</v>
      </c>
      <c r="E64" s="165">
        <f>+Exports!B67</f>
        <v>15</v>
      </c>
      <c r="F64" s="165">
        <f>+WEEKDAY(ExportsELAP[[#This Row],[Date Prevailing]],1)</f>
        <v>2</v>
      </c>
      <c r="G64" s="165">
        <f>+COUNTIFS(ECR_Hours!$K$6:$K$7,ExportsELAP[[#This Row],[Date Prevailing]])</f>
        <v>0</v>
      </c>
      <c r="H64" s="165">
        <f t="shared" si="3"/>
        <v>2</v>
      </c>
      <c r="I64" s="166">
        <f>+Exports!G67</f>
        <v>5540.9246000000003</v>
      </c>
      <c r="J64" s="166">
        <f>+'ELAP_IPCO-APND'!D67</f>
        <v>45.734699999999997</v>
      </c>
      <c r="K64" s="166">
        <f>+(ExportsELAP[[#This Row],[Exports kWh - MPT]]/1000)*ExportsELAP[[#This Row],[EIM Price]]</f>
        <v>253.41252430361999</v>
      </c>
      <c r="L64" s="167" t="str">
        <f>+INDEX(ECR_Hours!$I$12:$I$15,MATCH(ExportsELAP[[#This Row],[Date Prevailing]],ECR_Hours!$H$12:$H$15,1))</f>
        <v>NS</v>
      </c>
      <c r="M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" spans="1:13" x14ac:dyDescent="0.25">
      <c r="A65" s="164">
        <f>+Exports!A68</f>
        <v>44564</v>
      </c>
      <c r="B65" s="165">
        <f t="shared" si="0"/>
        <v>2022</v>
      </c>
      <c r="C65" s="165">
        <f t="shared" si="1"/>
        <v>1</v>
      </c>
      <c r="D65" s="165">
        <f t="shared" si="2"/>
        <v>3</v>
      </c>
      <c r="E65" s="165">
        <f>+Exports!B68</f>
        <v>16</v>
      </c>
      <c r="F65" s="165">
        <f>+WEEKDAY(ExportsELAP[[#This Row],[Date Prevailing]],1)</f>
        <v>2</v>
      </c>
      <c r="G65" s="165">
        <f>+COUNTIFS(ECR_Hours!$K$6:$K$7,ExportsELAP[[#This Row],[Date Prevailing]])</f>
        <v>0</v>
      </c>
      <c r="H65" s="165">
        <f t="shared" si="3"/>
        <v>2</v>
      </c>
      <c r="I65" s="166">
        <f>+Exports!G68</f>
        <v>4322.4346000000005</v>
      </c>
      <c r="J65" s="166">
        <f>+'ELAP_IPCO-APND'!D68</f>
        <v>44.187139999999999</v>
      </c>
      <c r="K65" s="166">
        <f>+(ExportsELAP[[#This Row],[Exports kWh - MPT]]/1000)*ExportsELAP[[#This Row],[EIM Price]]</f>
        <v>190.99602281104401</v>
      </c>
      <c r="L65" s="167" t="str">
        <f>+INDEX(ECR_Hours!$I$12:$I$15,MATCH(ExportsELAP[[#This Row],[Date Prevailing]],ECR_Hours!$H$12:$H$15,1))</f>
        <v>NS</v>
      </c>
      <c r="M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" spans="1:13" x14ac:dyDescent="0.25">
      <c r="A66" s="164">
        <f>+Exports!A69</f>
        <v>44564</v>
      </c>
      <c r="B66" s="165">
        <f t="shared" ref="B66:B129" si="4">+YEAR(A66)</f>
        <v>2022</v>
      </c>
      <c r="C66" s="165">
        <f t="shared" ref="C66:C129" si="5">+MONTH(A66)</f>
        <v>1</v>
      </c>
      <c r="D66" s="165">
        <f t="shared" ref="D66:D129" si="6">+DAY(A66)</f>
        <v>3</v>
      </c>
      <c r="E66" s="165">
        <f>+Exports!B69</f>
        <v>17</v>
      </c>
      <c r="F66" s="165">
        <f>+WEEKDAY(ExportsELAP[[#This Row],[Date Prevailing]],1)</f>
        <v>2</v>
      </c>
      <c r="G66" s="165">
        <f>+COUNTIFS(ECR_Hours!$K$6:$K$7,ExportsELAP[[#This Row],[Date Prevailing]])</f>
        <v>0</v>
      </c>
      <c r="H66" s="165">
        <f t="shared" ref="H66:H129" si="7">+IF(G66=1,0,F66)</f>
        <v>2</v>
      </c>
      <c r="I66" s="166">
        <f>+Exports!G69</f>
        <v>1371.3955000000001</v>
      </c>
      <c r="J66" s="166">
        <f>+'ELAP_IPCO-APND'!D69</f>
        <v>55.886870000000002</v>
      </c>
      <c r="K66" s="166">
        <f>+(ExportsELAP[[#This Row],[Exports kWh - MPT]]/1000)*ExportsELAP[[#This Row],[EIM Price]]</f>
        <v>76.643002027085004</v>
      </c>
      <c r="L66" s="167" t="str">
        <f>+INDEX(ECR_Hours!$I$12:$I$15,MATCH(ExportsELAP[[#This Row],[Date Prevailing]],ECR_Hours!$H$12:$H$15,1))</f>
        <v>NS</v>
      </c>
      <c r="M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" spans="1:13" x14ac:dyDescent="0.25">
      <c r="A67" s="164">
        <f>+Exports!A70</f>
        <v>44564</v>
      </c>
      <c r="B67" s="165">
        <f t="shared" si="4"/>
        <v>2022</v>
      </c>
      <c r="C67" s="165">
        <f t="shared" si="5"/>
        <v>1</v>
      </c>
      <c r="D67" s="165">
        <f t="shared" si="6"/>
        <v>3</v>
      </c>
      <c r="E67" s="165">
        <f>+Exports!B70</f>
        <v>18</v>
      </c>
      <c r="F67" s="165">
        <f>+WEEKDAY(ExportsELAP[[#This Row],[Date Prevailing]],1)</f>
        <v>2</v>
      </c>
      <c r="G67" s="165">
        <f>+COUNTIFS(ECR_Hours!$K$6:$K$7,ExportsELAP[[#This Row],[Date Prevailing]])</f>
        <v>0</v>
      </c>
      <c r="H67" s="165">
        <f t="shared" si="7"/>
        <v>2</v>
      </c>
      <c r="I67" s="166">
        <f>+Exports!G70</f>
        <v>27.438800000000001</v>
      </c>
      <c r="J67" s="166">
        <f>+'ELAP_IPCO-APND'!D70</f>
        <v>71.334429999999998</v>
      </c>
      <c r="K67" s="166">
        <f>+(ExportsELAP[[#This Row],[Exports kWh - MPT]]/1000)*ExportsELAP[[#This Row],[EIM Price]]</f>
        <v>1.9573311578839998</v>
      </c>
      <c r="L67" s="167" t="str">
        <f>+INDEX(ECR_Hours!$I$12:$I$15,MATCH(ExportsELAP[[#This Row],[Date Prevailing]],ECR_Hours!$H$12:$H$15,1))</f>
        <v>NS</v>
      </c>
      <c r="M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" spans="1:13" x14ac:dyDescent="0.25">
      <c r="A68" s="164">
        <f>+Exports!A71</f>
        <v>44564</v>
      </c>
      <c r="B68" s="165">
        <f t="shared" si="4"/>
        <v>2022</v>
      </c>
      <c r="C68" s="165">
        <f t="shared" si="5"/>
        <v>1</v>
      </c>
      <c r="D68" s="165">
        <f t="shared" si="6"/>
        <v>3</v>
      </c>
      <c r="E68" s="165">
        <f>+Exports!B71</f>
        <v>19</v>
      </c>
      <c r="F68" s="165">
        <f>+WEEKDAY(ExportsELAP[[#This Row],[Date Prevailing]],1)</f>
        <v>2</v>
      </c>
      <c r="G68" s="165">
        <f>+COUNTIFS(ECR_Hours!$K$6:$K$7,ExportsELAP[[#This Row],[Date Prevailing]])</f>
        <v>0</v>
      </c>
      <c r="H68" s="165">
        <f t="shared" si="7"/>
        <v>2</v>
      </c>
      <c r="I68" s="166">
        <f>+Exports!G71</f>
        <v>4.3460000000000001</v>
      </c>
      <c r="J68" s="166">
        <f>+'ELAP_IPCO-APND'!D71</f>
        <v>70.321529999999996</v>
      </c>
      <c r="K68" s="166">
        <f>+(ExportsELAP[[#This Row],[Exports kWh - MPT]]/1000)*ExportsELAP[[#This Row],[EIM Price]]</f>
        <v>0.30561736938</v>
      </c>
      <c r="L68" s="167" t="str">
        <f>+INDEX(ECR_Hours!$I$12:$I$15,MATCH(ExportsELAP[[#This Row],[Date Prevailing]],ECR_Hours!$H$12:$H$15,1))</f>
        <v>NS</v>
      </c>
      <c r="M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" spans="1:13" x14ac:dyDescent="0.25">
      <c r="A69" s="164">
        <f>+Exports!A72</f>
        <v>44564</v>
      </c>
      <c r="B69" s="165">
        <f t="shared" si="4"/>
        <v>2022</v>
      </c>
      <c r="C69" s="165">
        <f t="shared" si="5"/>
        <v>1</v>
      </c>
      <c r="D69" s="165">
        <f t="shared" si="6"/>
        <v>3</v>
      </c>
      <c r="E69" s="165">
        <f>+Exports!B72</f>
        <v>20</v>
      </c>
      <c r="F69" s="165">
        <f>+WEEKDAY(ExportsELAP[[#This Row],[Date Prevailing]],1)</f>
        <v>2</v>
      </c>
      <c r="G69" s="165">
        <f>+COUNTIFS(ECR_Hours!$K$6:$K$7,ExportsELAP[[#This Row],[Date Prevailing]])</f>
        <v>0</v>
      </c>
      <c r="H69" s="165">
        <f t="shared" si="7"/>
        <v>2</v>
      </c>
      <c r="I69" s="166">
        <f>+Exports!G72</f>
        <v>3.8085</v>
      </c>
      <c r="J69" s="166">
        <f>+'ELAP_IPCO-APND'!D72</f>
        <v>63.90278</v>
      </c>
      <c r="K69" s="166">
        <f>+(ExportsELAP[[#This Row],[Exports kWh - MPT]]/1000)*ExportsELAP[[#This Row],[EIM Price]]</f>
        <v>0.24337373762999998</v>
      </c>
      <c r="L69" s="167" t="str">
        <f>+INDEX(ECR_Hours!$I$12:$I$15,MATCH(ExportsELAP[[#This Row],[Date Prevailing]],ECR_Hours!$H$12:$H$15,1))</f>
        <v>NS</v>
      </c>
      <c r="M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" spans="1:13" x14ac:dyDescent="0.25">
      <c r="A70" s="164">
        <f>+Exports!A73</f>
        <v>44564</v>
      </c>
      <c r="B70" s="165">
        <f t="shared" si="4"/>
        <v>2022</v>
      </c>
      <c r="C70" s="165">
        <f t="shared" si="5"/>
        <v>1</v>
      </c>
      <c r="D70" s="165">
        <f t="shared" si="6"/>
        <v>3</v>
      </c>
      <c r="E70" s="165">
        <f>+Exports!B73</f>
        <v>21</v>
      </c>
      <c r="F70" s="165">
        <f>+WEEKDAY(ExportsELAP[[#This Row],[Date Prevailing]],1)</f>
        <v>2</v>
      </c>
      <c r="G70" s="165">
        <f>+COUNTIFS(ECR_Hours!$K$6:$K$7,ExportsELAP[[#This Row],[Date Prevailing]])</f>
        <v>0</v>
      </c>
      <c r="H70" s="165">
        <f t="shared" si="7"/>
        <v>2</v>
      </c>
      <c r="I70" s="166">
        <f>+Exports!G73</f>
        <v>4.5172999999999908</v>
      </c>
      <c r="J70" s="166">
        <f>+'ELAP_IPCO-APND'!D73</f>
        <v>59.197139999999997</v>
      </c>
      <c r="K70" s="166">
        <f>+(ExportsELAP[[#This Row],[Exports kWh - MPT]]/1000)*ExportsELAP[[#This Row],[EIM Price]]</f>
        <v>0.26741124052199944</v>
      </c>
      <c r="L70" s="167" t="str">
        <f>+INDEX(ECR_Hours!$I$12:$I$15,MATCH(ExportsELAP[[#This Row],[Date Prevailing]],ECR_Hours!$H$12:$H$15,1))</f>
        <v>NS</v>
      </c>
      <c r="M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" spans="1:13" x14ac:dyDescent="0.25">
      <c r="A71" s="164">
        <f>+Exports!A74</f>
        <v>44564</v>
      </c>
      <c r="B71" s="165">
        <f t="shared" si="4"/>
        <v>2022</v>
      </c>
      <c r="C71" s="165">
        <f t="shared" si="5"/>
        <v>1</v>
      </c>
      <c r="D71" s="165">
        <f t="shared" si="6"/>
        <v>3</v>
      </c>
      <c r="E71" s="165">
        <f>+Exports!B74</f>
        <v>22</v>
      </c>
      <c r="F71" s="165">
        <f>+WEEKDAY(ExportsELAP[[#This Row],[Date Prevailing]],1)</f>
        <v>2</v>
      </c>
      <c r="G71" s="165">
        <f>+COUNTIFS(ECR_Hours!$K$6:$K$7,ExportsELAP[[#This Row],[Date Prevailing]])</f>
        <v>0</v>
      </c>
      <c r="H71" s="165">
        <f t="shared" si="7"/>
        <v>2</v>
      </c>
      <c r="I71" s="166">
        <f>+Exports!G74</f>
        <v>7.2755999999999998</v>
      </c>
      <c r="J71" s="166">
        <f>+'ELAP_IPCO-APND'!D74</f>
        <v>58.202350000000003</v>
      </c>
      <c r="K71" s="166">
        <f>+(ExportsELAP[[#This Row],[Exports kWh - MPT]]/1000)*ExportsELAP[[#This Row],[EIM Price]]</f>
        <v>0.42345701766000005</v>
      </c>
      <c r="L71" s="167" t="str">
        <f>+INDEX(ECR_Hours!$I$12:$I$15,MATCH(ExportsELAP[[#This Row],[Date Prevailing]],ECR_Hours!$H$12:$H$15,1))</f>
        <v>NS</v>
      </c>
      <c r="M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" spans="1:13" x14ac:dyDescent="0.25">
      <c r="A72" s="164">
        <f>+Exports!A75</f>
        <v>44564</v>
      </c>
      <c r="B72" s="165">
        <f t="shared" si="4"/>
        <v>2022</v>
      </c>
      <c r="C72" s="165">
        <f t="shared" si="5"/>
        <v>1</v>
      </c>
      <c r="D72" s="165">
        <f t="shared" si="6"/>
        <v>3</v>
      </c>
      <c r="E72" s="165">
        <f>+Exports!B75</f>
        <v>23</v>
      </c>
      <c r="F72" s="165">
        <f>+WEEKDAY(ExportsELAP[[#This Row],[Date Prevailing]],1)</f>
        <v>2</v>
      </c>
      <c r="G72" s="165">
        <f>+COUNTIFS(ECR_Hours!$K$6:$K$7,ExportsELAP[[#This Row],[Date Prevailing]])</f>
        <v>0</v>
      </c>
      <c r="H72" s="165">
        <f t="shared" si="7"/>
        <v>2</v>
      </c>
      <c r="I72" s="166">
        <f>+Exports!G75</f>
        <v>8.7180999999999997</v>
      </c>
      <c r="J72" s="166">
        <f>+'ELAP_IPCO-APND'!D75</f>
        <v>54.252540000000003</v>
      </c>
      <c r="K72" s="166">
        <f>+(ExportsELAP[[#This Row],[Exports kWh - MPT]]/1000)*ExportsELAP[[#This Row],[EIM Price]]</f>
        <v>0.47297906897399999</v>
      </c>
      <c r="L72" s="167" t="str">
        <f>+INDEX(ECR_Hours!$I$12:$I$15,MATCH(ExportsELAP[[#This Row],[Date Prevailing]],ECR_Hours!$H$12:$H$15,1))</f>
        <v>NS</v>
      </c>
      <c r="M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" spans="1:13" x14ac:dyDescent="0.25">
      <c r="A73" s="164">
        <f>+Exports!A76</f>
        <v>44564</v>
      </c>
      <c r="B73" s="165">
        <f t="shared" si="4"/>
        <v>2022</v>
      </c>
      <c r="C73" s="165">
        <f t="shared" si="5"/>
        <v>1</v>
      </c>
      <c r="D73" s="165">
        <f t="shared" si="6"/>
        <v>3</v>
      </c>
      <c r="E73" s="165">
        <f>+Exports!B76</f>
        <v>24</v>
      </c>
      <c r="F73" s="165">
        <f>+WEEKDAY(ExportsELAP[[#This Row],[Date Prevailing]],1)</f>
        <v>2</v>
      </c>
      <c r="G73" s="165">
        <f>+COUNTIFS(ECR_Hours!$K$6:$K$7,ExportsELAP[[#This Row],[Date Prevailing]])</f>
        <v>0</v>
      </c>
      <c r="H73" s="165">
        <f t="shared" si="7"/>
        <v>2</v>
      </c>
      <c r="I73" s="166">
        <f>+Exports!G76</f>
        <v>10.667300000000001</v>
      </c>
      <c r="J73" s="166">
        <f>+'ELAP_IPCO-APND'!D76</f>
        <v>51.346530000000001</v>
      </c>
      <c r="K73" s="166">
        <f>+(ExportsELAP[[#This Row],[Exports kWh - MPT]]/1000)*ExportsELAP[[#This Row],[EIM Price]]</f>
        <v>0.54772883946900008</v>
      </c>
      <c r="L73" s="167" t="str">
        <f>+INDEX(ECR_Hours!$I$12:$I$15,MATCH(ExportsELAP[[#This Row],[Date Prevailing]],ECR_Hours!$H$12:$H$15,1))</f>
        <v>NS</v>
      </c>
      <c r="M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" spans="1:13" x14ac:dyDescent="0.25">
      <c r="A74" s="164">
        <f>+Exports!A77</f>
        <v>44565</v>
      </c>
      <c r="B74" s="165">
        <f t="shared" si="4"/>
        <v>2022</v>
      </c>
      <c r="C74" s="165">
        <f t="shared" si="5"/>
        <v>1</v>
      </c>
      <c r="D74" s="165">
        <f t="shared" si="6"/>
        <v>4</v>
      </c>
      <c r="E74" s="165">
        <f>+Exports!B77</f>
        <v>1</v>
      </c>
      <c r="F74" s="165">
        <f>+WEEKDAY(ExportsELAP[[#This Row],[Date Prevailing]],1)</f>
        <v>3</v>
      </c>
      <c r="G74" s="165">
        <f>+COUNTIFS(ECR_Hours!$K$6:$K$7,ExportsELAP[[#This Row],[Date Prevailing]])</f>
        <v>0</v>
      </c>
      <c r="H74" s="165">
        <f t="shared" si="7"/>
        <v>3</v>
      </c>
      <c r="I74" s="166">
        <f>+Exports!G77</f>
        <v>10.5312</v>
      </c>
      <c r="J74" s="166">
        <f>+'ELAP_IPCO-APND'!D77</f>
        <v>45.821550000000002</v>
      </c>
      <c r="K74" s="166">
        <f>+(ExportsELAP[[#This Row],[Exports kWh - MPT]]/1000)*ExportsELAP[[#This Row],[EIM Price]]</f>
        <v>0.48255590736000009</v>
      </c>
      <c r="L74" s="167" t="str">
        <f>+INDEX(ECR_Hours!$I$12:$I$15,MATCH(ExportsELAP[[#This Row],[Date Prevailing]],ECR_Hours!$H$12:$H$15,1))</f>
        <v>NS</v>
      </c>
      <c r="M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" spans="1:13" x14ac:dyDescent="0.25">
      <c r="A75" s="164">
        <f>+Exports!A78</f>
        <v>44565</v>
      </c>
      <c r="B75" s="165">
        <f t="shared" si="4"/>
        <v>2022</v>
      </c>
      <c r="C75" s="165">
        <f t="shared" si="5"/>
        <v>1</v>
      </c>
      <c r="D75" s="165">
        <f t="shared" si="6"/>
        <v>4</v>
      </c>
      <c r="E75" s="165">
        <f>+Exports!B78</f>
        <v>2</v>
      </c>
      <c r="F75" s="165">
        <f>+WEEKDAY(ExportsELAP[[#This Row],[Date Prevailing]],1)</f>
        <v>3</v>
      </c>
      <c r="G75" s="165">
        <f>+COUNTIFS(ECR_Hours!$K$6:$K$7,ExportsELAP[[#This Row],[Date Prevailing]])</f>
        <v>0</v>
      </c>
      <c r="H75" s="165">
        <f t="shared" si="7"/>
        <v>3</v>
      </c>
      <c r="I75" s="166">
        <f>+Exports!G78</f>
        <v>6.4745999999999997</v>
      </c>
      <c r="J75" s="166">
        <f>+'ELAP_IPCO-APND'!D78</f>
        <v>42.405250000000002</v>
      </c>
      <c r="K75" s="166">
        <f>+(ExportsELAP[[#This Row],[Exports kWh - MPT]]/1000)*ExportsELAP[[#This Row],[EIM Price]]</f>
        <v>0.27455703165000001</v>
      </c>
      <c r="L75" s="167" t="str">
        <f>+INDEX(ECR_Hours!$I$12:$I$15,MATCH(ExportsELAP[[#This Row],[Date Prevailing]],ECR_Hours!$H$12:$H$15,1))</f>
        <v>NS</v>
      </c>
      <c r="M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" spans="1:13" x14ac:dyDescent="0.25">
      <c r="A76" s="164">
        <f>+Exports!A79</f>
        <v>44565</v>
      </c>
      <c r="B76" s="165">
        <f t="shared" si="4"/>
        <v>2022</v>
      </c>
      <c r="C76" s="165">
        <f t="shared" si="5"/>
        <v>1</v>
      </c>
      <c r="D76" s="165">
        <f t="shared" si="6"/>
        <v>4</v>
      </c>
      <c r="E76" s="165">
        <f>+Exports!B79</f>
        <v>3</v>
      </c>
      <c r="F76" s="165">
        <f>+WEEKDAY(ExportsELAP[[#This Row],[Date Prevailing]],1)</f>
        <v>3</v>
      </c>
      <c r="G76" s="165">
        <f>+COUNTIFS(ECR_Hours!$K$6:$K$7,ExportsELAP[[#This Row],[Date Prevailing]])</f>
        <v>0</v>
      </c>
      <c r="H76" s="165">
        <f t="shared" si="7"/>
        <v>3</v>
      </c>
      <c r="I76" s="166">
        <f>+Exports!G79</f>
        <v>6.7482000000000006</v>
      </c>
      <c r="J76" s="166">
        <f>+'ELAP_IPCO-APND'!D79</f>
        <v>40.36759</v>
      </c>
      <c r="K76" s="166">
        <f>+(ExportsELAP[[#This Row],[Exports kWh - MPT]]/1000)*ExportsELAP[[#This Row],[EIM Price]]</f>
        <v>0.27240857083800002</v>
      </c>
      <c r="L76" s="167" t="str">
        <f>+INDEX(ECR_Hours!$I$12:$I$15,MATCH(ExportsELAP[[#This Row],[Date Prevailing]],ECR_Hours!$H$12:$H$15,1))</f>
        <v>NS</v>
      </c>
      <c r="M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" spans="1:13" x14ac:dyDescent="0.25">
      <c r="A77" s="164">
        <f>+Exports!A80</f>
        <v>44565</v>
      </c>
      <c r="B77" s="165">
        <f t="shared" si="4"/>
        <v>2022</v>
      </c>
      <c r="C77" s="165">
        <f t="shared" si="5"/>
        <v>1</v>
      </c>
      <c r="D77" s="165">
        <f t="shared" si="6"/>
        <v>4</v>
      </c>
      <c r="E77" s="165">
        <f>+Exports!B80</f>
        <v>4</v>
      </c>
      <c r="F77" s="165">
        <f>+WEEKDAY(ExportsELAP[[#This Row],[Date Prevailing]],1)</f>
        <v>3</v>
      </c>
      <c r="G77" s="165">
        <f>+COUNTIFS(ECR_Hours!$K$6:$K$7,ExportsELAP[[#This Row],[Date Prevailing]])</f>
        <v>0</v>
      </c>
      <c r="H77" s="165">
        <f t="shared" si="7"/>
        <v>3</v>
      </c>
      <c r="I77" s="166">
        <f>+Exports!G80</f>
        <v>6.8867000000000003</v>
      </c>
      <c r="J77" s="166">
        <f>+'ELAP_IPCO-APND'!D80</f>
        <v>38.429789999999997</v>
      </c>
      <c r="K77" s="166">
        <f>+(ExportsELAP[[#This Row],[Exports kWh - MPT]]/1000)*ExportsELAP[[#This Row],[EIM Price]]</f>
        <v>0.26465443479299999</v>
      </c>
      <c r="L77" s="167" t="str">
        <f>+INDEX(ECR_Hours!$I$12:$I$15,MATCH(ExportsELAP[[#This Row],[Date Prevailing]],ECR_Hours!$H$12:$H$15,1))</f>
        <v>NS</v>
      </c>
      <c r="M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" spans="1:13" x14ac:dyDescent="0.25">
      <c r="A78" s="164">
        <f>+Exports!A81</f>
        <v>44565</v>
      </c>
      <c r="B78" s="165">
        <f t="shared" si="4"/>
        <v>2022</v>
      </c>
      <c r="C78" s="165">
        <f t="shared" si="5"/>
        <v>1</v>
      </c>
      <c r="D78" s="165">
        <f t="shared" si="6"/>
        <v>4</v>
      </c>
      <c r="E78" s="165">
        <f>+Exports!B81</f>
        <v>5</v>
      </c>
      <c r="F78" s="165">
        <f>+WEEKDAY(ExportsELAP[[#This Row],[Date Prevailing]],1)</f>
        <v>3</v>
      </c>
      <c r="G78" s="165">
        <f>+COUNTIFS(ECR_Hours!$K$6:$K$7,ExportsELAP[[#This Row],[Date Prevailing]])</f>
        <v>0</v>
      </c>
      <c r="H78" s="165">
        <f t="shared" si="7"/>
        <v>3</v>
      </c>
      <c r="I78" s="166">
        <f>+Exports!G81</f>
        <v>9.9183000000000003</v>
      </c>
      <c r="J78" s="166">
        <f>+'ELAP_IPCO-APND'!D81</f>
        <v>38.81371</v>
      </c>
      <c r="K78" s="166">
        <f>+(ExportsELAP[[#This Row],[Exports kWh - MPT]]/1000)*ExportsELAP[[#This Row],[EIM Price]]</f>
        <v>0.384966019893</v>
      </c>
      <c r="L78" s="167" t="str">
        <f>+INDEX(ECR_Hours!$I$12:$I$15,MATCH(ExportsELAP[[#This Row],[Date Prevailing]],ECR_Hours!$H$12:$H$15,1))</f>
        <v>NS</v>
      </c>
      <c r="M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" spans="1:13" x14ac:dyDescent="0.25">
      <c r="A79" s="164">
        <f>+Exports!A82</f>
        <v>44565</v>
      </c>
      <c r="B79" s="165">
        <f t="shared" si="4"/>
        <v>2022</v>
      </c>
      <c r="C79" s="165">
        <f t="shared" si="5"/>
        <v>1</v>
      </c>
      <c r="D79" s="165">
        <f t="shared" si="6"/>
        <v>4</v>
      </c>
      <c r="E79" s="165">
        <f>+Exports!B82</f>
        <v>6</v>
      </c>
      <c r="F79" s="165">
        <f>+WEEKDAY(ExportsELAP[[#This Row],[Date Prevailing]],1)</f>
        <v>3</v>
      </c>
      <c r="G79" s="165">
        <f>+COUNTIFS(ECR_Hours!$K$6:$K$7,ExportsELAP[[#This Row],[Date Prevailing]])</f>
        <v>0</v>
      </c>
      <c r="H79" s="165">
        <f t="shared" si="7"/>
        <v>3</v>
      </c>
      <c r="I79" s="166">
        <f>+Exports!G82</f>
        <v>12.977799999999899</v>
      </c>
      <c r="J79" s="166">
        <f>+'ELAP_IPCO-APND'!D82</f>
        <v>39.026670000000003</v>
      </c>
      <c r="K79" s="166">
        <f>+(ExportsELAP[[#This Row],[Exports kWh - MPT]]/1000)*ExportsELAP[[#This Row],[EIM Price]]</f>
        <v>0.50648031792599613</v>
      </c>
      <c r="L79" s="167" t="str">
        <f>+INDEX(ECR_Hours!$I$12:$I$15,MATCH(ExportsELAP[[#This Row],[Date Prevailing]],ECR_Hours!$H$12:$H$15,1))</f>
        <v>NS</v>
      </c>
      <c r="M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" spans="1:13" x14ac:dyDescent="0.25">
      <c r="A80" s="164">
        <f>+Exports!A83</f>
        <v>44565</v>
      </c>
      <c r="B80" s="165">
        <f t="shared" si="4"/>
        <v>2022</v>
      </c>
      <c r="C80" s="165">
        <f t="shared" si="5"/>
        <v>1</v>
      </c>
      <c r="D80" s="165">
        <f t="shared" si="6"/>
        <v>4</v>
      </c>
      <c r="E80" s="165">
        <f>+Exports!B83</f>
        <v>7</v>
      </c>
      <c r="F80" s="165">
        <f>+WEEKDAY(ExportsELAP[[#This Row],[Date Prevailing]],1)</f>
        <v>3</v>
      </c>
      <c r="G80" s="165">
        <f>+COUNTIFS(ECR_Hours!$K$6:$K$7,ExportsELAP[[#This Row],[Date Prevailing]])</f>
        <v>0</v>
      </c>
      <c r="H80" s="165">
        <f t="shared" si="7"/>
        <v>3</v>
      </c>
      <c r="I80" s="166">
        <f>+Exports!G83</f>
        <v>9.4703000000000017</v>
      </c>
      <c r="J80" s="166">
        <f>+'ELAP_IPCO-APND'!D83</f>
        <v>44.190260000000002</v>
      </c>
      <c r="K80" s="166">
        <f>+(ExportsELAP[[#This Row],[Exports kWh - MPT]]/1000)*ExportsELAP[[#This Row],[EIM Price]]</f>
        <v>0.41849501927800004</v>
      </c>
      <c r="L80" s="167" t="str">
        <f>+INDEX(ECR_Hours!$I$12:$I$15,MATCH(ExportsELAP[[#This Row],[Date Prevailing]],ECR_Hours!$H$12:$H$15,1))</f>
        <v>NS</v>
      </c>
      <c r="M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" spans="1:13" x14ac:dyDescent="0.25">
      <c r="A81" s="164">
        <f>+Exports!A84</f>
        <v>44565</v>
      </c>
      <c r="B81" s="165">
        <f t="shared" si="4"/>
        <v>2022</v>
      </c>
      <c r="C81" s="165">
        <f t="shared" si="5"/>
        <v>1</v>
      </c>
      <c r="D81" s="165">
        <f t="shared" si="6"/>
        <v>4</v>
      </c>
      <c r="E81" s="165">
        <f>+Exports!B84</f>
        <v>8</v>
      </c>
      <c r="F81" s="165">
        <f>+WEEKDAY(ExportsELAP[[#This Row],[Date Prevailing]],1)</f>
        <v>3</v>
      </c>
      <c r="G81" s="165">
        <f>+COUNTIFS(ECR_Hours!$K$6:$K$7,ExportsELAP[[#This Row],[Date Prevailing]])</f>
        <v>0</v>
      </c>
      <c r="H81" s="165">
        <f t="shared" si="7"/>
        <v>3</v>
      </c>
      <c r="I81" s="166">
        <f>+Exports!G84</f>
        <v>9.4936000000000007</v>
      </c>
      <c r="J81" s="166">
        <f>+'ELAP_IPCO-APND'!D84</f>
        <v>53.069609999999997</v>
      </c>
      <c r="K81" s="166">
        <f>+(ExportsELAP[[#This Row],[Exports kWh - MPT]]/1000)*ExportsELAP[[#This Row],[EIM Price]]</f>
        <v>0.50382164949600006</v>
      </c>
      <c r="L81" s="167" t="str">
        <f>+INDEX(ECR_Hours!$I$12:$I$15,MATCH(ExportsELAP[[#This Row],[Date Prevailing]],ECR_Hours!$H$12:$H$15,1))</f>
        <v>NS</v>
      </c>
      <c r="M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" spans="1:13" x14ac:dyDescent="0.25">
      <c r="A82" s="164">
        <f>+Exports!A85</f>
        <v>44565</v>
      </c>
      <c r="B82" s="165">
        <f t="shared" si="4"/>
        <v>2022</v>
      </c>
      <c r="C82" s="165">
        <f t="shared" si="5"/>
        <v>1</v>
      </c>
      <c r="D82" s="165">
        <f t="shared" si="6"/>
        <v>4</v>
      </c>
      <c r="E82" s="165">
        <f>+Exports!B85</f>
        <v>9</v>
      </c>
      <c r="F82" s="165">
        <f>+WEEKDAY(ExportsELAP[[#This Row],[Date Prevailing]],1)</f>
        <v>3</v>
      </c>
      <c r="G82" s="165">
        <f>+COUNTIFS(ECR_Hours!$K$6:$K$7,ExportsELAP[[#This Row],[Date Prevailing]])</f>
        <v>0</v>
      </c>
      <c r="H82" s="165">
        <f t="shared" si="7"/>
        <v>3</v>
      </c>
      <c r="I82" s="166">
        <f>+Exports!G85</f>
        <v>224.41630000000001</v>
      </c>
      <c r="J82" s="166">
        <f>+'ELAP_IPCO-APND'!D85</f>
        <v>47.483229999999999</v>
      </c>
      <c r="K82" s="166">
        <f>+(ExportsELAP[[#This Row],[Exports kWh - MPT]]/1000)*ExportsELAP[[#This Row],[EIM Price]]</f>
        <v>10.656010788649001</v>
      </c>
      <c r="L82" s="167" t="str">
        <f>+INDEX(ECR_Hours!$I$12:$I$15,MATCH(ExportsELAP[[#This Row],[Date Prevailing]],ECR_Hours!$H$12:$H$15,1))</f>
        <v>NS</v>
      </c>
      <c r="M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" spans="1:13" x14ac:dyDescent="0.25">
      <c r="A83" s="164">
        <f>+Exports!A86</f>
        <v>44565</v>
      </c>
      <c r="B83" s="165">
        <f t="shared" si="4"/>
        <v>2022</v>
      </c>
      <c r="C83" s="165">
        <f t="shared" si="5"/>
        <v>1</v>
      </c>
      <c r="D83" s="165">
        <f t="shared" si="6"/>
        <v>4</v>
      </c>
      <c r="E83" s="165">
        <f>+Exports!B86</f>
        <v>10</v>
      </c>
      <c r="F83" s="165">
        <f>+WEEKDAY(ExportsELAP[[#This Row],[Date Prevailing]],1)</f>
        <v>3</v>
      </c>
      <c r="G83" s="165">
        <f>+COUNTIFS(ECR_Hours!$K$6:$K$7,ExportsELAP[[#This Row],[Date Prevailing]])</f>
        <v>0</v>
      </c>
      <c r="H83" s="165">
        <f t="shared" si="7"/>
        <v>3</v>
      </c>
      <c r="I83" s="166">
        <f>+Exports!G86</f>
        <v>1459.0252</v>
      </c>
      <c r="J83" s="166">
        <f>+'ELAP_IPCO-APND'!D86</f>
        <v>43.729889999999997</v>
      </c>
      <c r="K83" s="166">
        <f>+(ExportsELAP[[#This Row],[Exports kWh - MPT]]/1000)*ExportsELAP[[#This Row],[EIM Price]]</f>
        <v>63.803011503227999</v>
      </c>
      <c r="L83" s="167" t="str">
        <f>+INDEX(ECR_Hours!$I$12:$I$15,MATCH(ExportsELAP[[#This Row],[Date Prevailing]],ECR_Hours!$H$12:$H$15,1))</f>
        <v>NS</v>
      </c>
      <c r="M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" spans="1:13" x14ac:dyDescent="0.25">
      <c r="A84" s="164">
        <f>+Exports!A87</f>
        <v>44565</v>
      </c>
      <c r="B84" s="165">
        <f t="shared" si="4"/>
        <v>2022</v>
      </c>
      <c r="C84" s="165">
        <f t="shared" si="5"/>
        <v>1</v>
      </c>
      <c r="D84" s="165">
        <f t="shared" si="6"/>
        <v>4</v>
      </c>
      <c r="E84" s="165">
        <f>+Exports!B87</f>
        <v>11</v>
      </c>
      <c r="F84" s="165">
        <f>+WEEKDAY(ExportsELAP[[#This Row],[Date Prevailing]],1)</f>
        <v>3</v>
      </c>
      <c r="G84" s="165">
        <f>+COUNTIFS(ECR_Hours!$K$6:$K$7,ExportsELAP[[#This Row],[Date Prevailing]])</f>
        <v>0</v>
      </c>
      <c r="H84" s="165">
        <f t="shared" si="7"/>
        <v>3</v>
      </c>
      <c r="I84" s="166">
        <f>+Exports!G87</f>
        <v>3186.1253999999999</v>
      </c>
      <c r="J84" s="166">
        <f>+'ELAP_IPCO-APND'!D87</f>
        <v>39.55885</v>
      </c>
      <c r="K84" s="166">
        <f>+(ExportsELAP[[#This Row],[Exports kWh - MPT]]/1000)*ExportsELAP[[#This Row],[EIM Price]]</f>
        <v>126.03945677979</v>
      </c>
      <c r="L84" s="167" t="str">
        <f>+INDEX(ECR_Hours!$I$12:$I$15,MATCH(ExportsELAP[[#This Row],[Date Prevailing]],ECR_Hours!$H$12:$H$15,1))</f>
        <v>NS</v>
      </c>
      <c r="M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" spans="1:13" x14ac:dyDescent="0.25">
      <c r="A85" s="164">
        <f>+Exports!A88</f>
        <v>44565</v>
      </c>
      <c r="B85" s="165">
        <f t="shared" si="4"/>
        <v>2022</v>
      </c>
      <c r="C85" s="165">
        <f t="shared" si="5"/>
        <v>1</v>
      </c>
      <c r="D85" s="165">
        <f t="shared" si="6"/>
        <v>4</v>
      </c>
      <c r="E85" s="165">
        <f>+Exports!B88</f>
        <v>12</v>
      </c>
      <c r="F85" s="165">
        <f>+WEEKDAY(ExportsELAP[[#This Row],[Date Prevailing]],1)</f>
        <v>3</v>
      </c>
      <c r="G85" s="165">
        <f>+COUNTIFS(ECR_Hours!$K$6:$K$7,ExportsELAP[[#This Row],[Date Prevailing]])</f>
        <v>0</v>
      </c>
      <c r="H85" s="165">
        <f t="shared" si="7"/>
        <v>3</v>
      </c>
      <c r="I85" s="166">
        <f>+Exports!G88</f>
        <v>5067.3195999999998</v>
      </c>
      <c r="J85" s="166">
        <f>+'ELAP_IPCO-APND'!D88</f>
        <v>44.26831</v>
      </c>
      <c r="K85" s="166">
        <f>+(ExportsELAP[[#This Row],[Exports kWh - MPT]]/1000)*ExportsELAP[[#This Row],[EIM Price]]</f>
        <v>224.32167492187597</v>
      </c>
      <c r="L85" s="167" t="str">
        <f>+INDEX(ECR_Hours!$I$12:$I$15,MATCH(ExportsELAP[[#This Row],[Date Prevailing]],ECR_Hours!$H$12:$H$15,1))</f>
        <v>NS</v>
      </c>
      <c r="M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" spans="1:13" x14ac:dyDescent="0.25">
      <c r="A86" s="164">
        <f>+Exports!A89</f>
        <v>44565</v>
      </c>
      <c r="B86" s="165">
        <f t="shared" si="4"/>
        <v>2022</v>
      </c>
      <c r="C86" s="165">
        <f t="shared" si="5"/>
        <v>1</v>
      </c>
      <c r="D86" s="165">
        <f t="shared" si="6"/>
        <v>4</v>
      </c>
      <c r="E86" s="165">
        <f>+Exports!B89</f>
        <v>13</v>
      </c>
      <c r="F86" s="165">
        <f>+WEEKDAY(ExportsELAP[[#This Row],[Date Prevailing]],1)</f>
        <v>3</v>
      </c>
      <c r="G86" s="165">
        <f>+COUNTIFS(ECR_Hours!$K$6:$K$7,ExportsELAP[[#This Row],[Date Prevailing]])</f>
        <v>0</v>
      </c>
      <c r="H86" s="165">
        <f t="shared" si="7"/>
        <v>3</v>
      </c>
      <c r="I86" s="166">
        <f>+Exports!G89</f>
        <v>5650.1911</v>
      </c>
      <c r="J86" s="166">
        <f>+'ELAP_IPCO-APND'!D89</f>
        <v>43.663760000000003</v>
      </c>
      <c r="K86" s="166">
        <f>+(ExportsELAP[[#This Row],[Exports kWh - MPT]]/1000)*ExportsELAP[[#This Row],[EIM Price]]</f>
        <v>246.70858814453601</v>
      </c>
      <c r="L86" s="167" t="str">
        <f>+INDEX(ECR_Hours!$I$12:$I$15,MATCH(ExportsELAP[[#This Row],[Date Prevailing]],ECR_Hours!$H$12:$H$15,1))</f>
        <v>NS</v>
      </c>
      <c r="M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" spans="1:13" x14ac:dyDescent="0.25">
      <c r="A87" s="164">
        <f>+Exports!A90</f>
        <v>44565</v>
      </c>
      <c r="B87" s="165">
        <f t="shared" si="4"/>
        <v>2022</v>
      </c>
      <c r="C87" s="165">
        <f t="shared" si="5"/>
        <v>1</v>
      </c>
      <c r="D87" s="165">
        <f t="shared" si="6"/>
        <v>4</v>
      </c>
      <c r="E87" s="165">
        <f>+Exports!B90</f>
        <v>14</v>
      </c>
      <c r="F87" s="165">
        <f>+WEEKDAY(ExportsELAP[[#This Row],[Date Prevailing]],1)</f>
        <v>3</v>
      </c>
      <c r="G87" s="165">
        <f>+COUNTIFS(ECR_Hours!$K$6:$K$7,ExportsELAP[[#This Row],[Date Prevailing]])</f>
        <v>0</v>
      </c>
      <c r="H87" s="165">
        <f t="shared" si="7"/>
        <v>3</v>
      </c>
      <c r="I87" s="166">
        <f>+Exports!G90</f>
        <v>5334.0186999999996</v>
      </c>
      <c r="J87" s="166">
        <f>+'ELAP_IPCO-APND'!D90</f>
        <v>44.49756</v>
      </c>
      <c r="K87" s="166">
        <f>+(ExportsELAP[[#This Row],[Exports kWh - MPT]]/1000)*ExportsELAP[[#This Row],[EIM Price]]</f>
        <v>237.35081714437197</v>
      </c>
      <c r="L87" s="167" t="str">
        <f>+INDEX(ECR_Hours!$I$12:$I$15,MATCH(ExportsELAP[[#This Row],[Date Prevailing]],ECR_Hours!$H$12:$H$15,1))</f>
        <v>NS</v>
      </c>
      <c r="M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" spans="1:13" x14ac:dyDescent="0.25">
      <c r="A88" s="164">
        <f>+Exports!A91</f>
        <v>44565</v>
      </c>
      <c r="B88" s="165">
        <f t="shared" si="4"/>
        <v>2022</v>
      </c>
      <c r="C88" s="165">
        <f t="shared" si="5"/>
        <v>1</v>
      </c>
      <c r="D88" s="165">
        <f t="shared" si="6"/>
        <v>4</v>
      </c>
      <c r="E88" s="165">
        <f>+Exports!B91</f>
        <v>15</v>
      </c>
      <c r="F88" s="165">
        <f>+WEEKDAY(ExportsELAP[[#This Row],[Date Prevailing]],1)</f>
        <v>3</v>
      </c>
      <c r="G88" s="165">
        <f>+COUNTIFS(ECR_Hours!$K$6:$K$7,ExportsELAP[[#This Row],[Date Prevailing]])</f>
        <v>0</v>
      </c>
      <c r="H88" s="165">
        <f t="shared" si="7"/>
        <v>3</v>
      </c>
      <c r="I88" s="166">
        <f>+Exports!G91</f>
        <v>4108.3482999999997</v>
      </c>
      <c r="J88" s="166">
        <f>+'ELAP_IPCO-APND'!D91</f>
        <v>45.017539999999997</v>
      </c>
      <c r="K88" s="166">
        <f>+(ExportsELAP[[#This Row],[Exports kWh - MPT]]/1000)*ExportsELAP[[#This Row],[EIM Price]]</f>
        <v>184.94773392918196</v>
      </c>
      <c r="L88" s="167" t="str">
        <f>+INDEX(ECR_Hours!$I$12:$I$15,MATCH(ExportsELAP[[#This Row],[Date Prevailing]],ECR_Hours!$H$12:$H$15,1))</f>
        <v>NS</v>
      </c>
      <c r="M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" spans="1:13" x14ac:dyDescent="0.25">
      <c r="A89" s="164">
        <f>+Exports!A92</f>
        <v>44565</v>
      </c>
      <c r="B89" s="165">
        <f t="shared" si="4"/>
        <v>2022</v>
      </c>
      <c r="C89" s="165">
        <f t="shared" si="5"/>
        <v>1</v>
      </c>
      <c r="D89" s="165">
        <f t="shared" si="6"/>
        <v>4</v>
      </c>
      <c r="E89" s="165">
        <f>+Exports!B92</f>
        <v>16</v>
      </c>
      <c r="F89" s="165">
        <f>+WEEKDAY(ExportsELAP[[#This Row],[Date Prevailing]],1)</f>
        <v>3</v>
      </c>
      <c r="G89" s="165">
        <f>+COUNTIFS(ECR_Hours!$K$6:$K$7,ExportsELAP[[#This Row],[Date Prevailing]])</f>
        <v>0</v>
      </c>
      <c r="H89" s="165">
        <f t="shared" si="7"/>
        <v>3</v>
      </c>
      <c r="I89" s="166">
        <f>+Exports!G92</f>
        <v>2472.5833000000002</v>
      </c>
      <c r="J89" s="166">
        <f>+'ELAP_IPCO-APND'!D92</f>
        <v>39.816949999999999</v>
      </c>
      <c r="K89" s="166">
        <f>+(ExportsELAP[[#This Row],[Exports kWh - MPT]]/1000)*ExportsELAP[[#This Row],[EIM Price]]</f>
        <v>98.450725626934997</v>
      </c>
      <c r="L89" s="167" t="str">
        <f>+INDEX(ECR_Hours!$I$12:$I$15,MATCH(ExportsELAP[[#This Row],[Date Prevailing]],ECR_Hours!$H$12:$H$15,1))</f>
        <v>NS</v>
      </c>
      <c r="M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" spans="1:13" x14ac:dyDescent="0.25">
      <c r="A90" s="164">
        <f>+Exports!A93</f>
        <v>44565</v>
      </c>
      <c r="B90" s="165">
        <f t="shared" si="4"/>
        <v>2022</v>
      </c>
      <c r="C90" s="165">
        <f t="shared" si="5"/>
        <v>1</v>
      </c>
      <c r="D90" s="165">
        <f t="shared" si="6"/>
        <v>4</v>
      </c>
      <c r="E90" s="165">
        <f>+Exports!B93</f>
        <v>17</v>
      </c>
      <c r="F90" s="165">
        <f>+WEEKDAY(ExportsELAP[[#This Row],[Date Prevailing]],1)</f>
        <v>3</v>
      </c>
      <c r="G90" s="165">
        <f>+COUNTIFS(ECR_Hours!$K$6:$K$7,ExportsELAP[[#This Row],[Date Prevailing]])</f>
        <v>0</v>
      </c>
      <c r="H90" s="165">
        <f t="shared" si="7"/>
        <v>3</v>
      </c>
      <c r="I90" s="166">
        <f>+Exports!G93</f>
        <v>771.63209999999992</v>
      </c>
      <c r="J90" s="166">
        <f>+'ELAP_IPCO-APND'!D93</f>
        <v>38.63767</v>
      </c>
      <c r="K90" s="166">
        <f>+(ExportsELAP[[#This Row],[Exports kWh - MPT]]/1000)*ExportsELAP[[#This Row],[EIM Price]]</f>
        <v>29.814066441206997</v>
      </c>
      <c r="L90" s="167" t="str">
        <f>+INDEX(ECR_Hours!$I$12:$I$15,MATCH(ExportsELAP[[#This Row],[Date Prevailing]],ECR_Hours!$H$12:$H$15,1))</f>
        <v>NS</v>
      </c>
      <c r="M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" spans="1:13" x14ac:dyDescent="0.25">
      <c r="A91" s="164">
        <f>+Exports!A94</f>
        <v>44565</v>
      </c>
      <c r="B91" s="165">
        <f t="shared" si="4"/>
        <v>2022</v>
      </c>
      <c r="C91" s="165">
        <f t="shared" si="5"/>
        <v>1</v>
      </c>
      <c r="D91" s="165">
        <f t="shared" si="6"/>
        <v>4</v>
      </c>
      <c r="E91" s="165">
        <f>+Exports!B94</f>
        <v>18</v>
      </c>
      <c r="F91" s="165">
        <f>+WEEKDAY(ExportsELAP[[#This Row],[Date Prevailing]],1)</f>
        <v>3</v>
      </c>
      <c r="G91" s="165">
        <f>+COUNTIFS(ECR_Hours!$K$6:$K$7,ExportsELAP[[#This Row],[Date Prevailing]])</f>
        <v>0</v>
      </c>
      <c r="H91" s="165">
        <f t="shared" si="7"/>
        <v>3</v>
      </c>
      <c r="I91" s="166">
        <f>+Exports!G94</f>
        <v>10.956500000000002</v>
      </c>
      <c r="J91" s="166">
        <f>+'ELAP_IPCO-APND'!D94</f>
        <v>57.306660000000001</v>
      </c>
      <c r="K91" s="166">
        <f>+(ExportsELAP[[#This Row],[Exports kWh - MPT]]/1000)*ExportsELAP[[#This Row],[EIM Price]]</f>
        <v>0.62788042029000013</v>
      </c>
      <c r="L91" s="167" t="str">
        <f>+INDEX(ECR_Hours!$I$12:$I$15,MATCH(ExportsELAP[[#This Row],[Date Prevailing]],ECR_Hours!$H$12:$H$15,1))</f>
        <v>NS</v>
      </c>
      <c r="M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" spans="1:13" x14ac:dyDescent="0.25">
      <c r="A92" s="164">
        <f>+Exports!A95</f>
        <v>44565</v>
      </c>
      <c r="B92" s="165">
        <f t="shared" si="4"/>
        <v>2022</v>
      </c>
      <c r="C92" s="165">
        <f t="shared" si="5"/>
        <v>1</v>
      </c>
      <c r="D92" s="165">
        <f t="shared" si="6"/>
        <v>4</v>
      </c>
      <c r="E92" s="165">
        <f>+Exports!B95</f>
        <v>19</v>
      </c>
      <c r="F92" s="165">
        <f>+WEEKDAY(ExportsELAP[[#This Row],[Date Prevailing]],1)</f>
        <v>3</v>
      </c>
      <c r="G92" s="165">
        <f>+COUNTIFS(ECR_Hours!$K$6:$K$7,ExportsELAP[[#This Row],[Date Prevailing]])</f>
        <v>0</v>
      </c>
      <c r="H92" s="165">
        <f t="shared" si="7"/>
        <v>3</v>
      </c>
      <c r="I92" s="166">
        <f>+Exports!G95</f>
        <v>1.6280000000000001</v>
      </c>
      <c r="J92" s="166">
        <f>+'ELAP_IPCO-APND'!D95</f>
        <v>59.863129999999998</v>
      </c>
      <c r="K92" s="166">
        <f>+(ExportsELAP[[#This Row],[Exports kWh - MPT]]/1000)*ExportsELAP[[#This Row],[EIM Price]]</f>
        <v>9.7457175640000004E-2</v>
      </c>
      <c r="L92" s="167" t="str">
        <f>+INDEX(ECR_Hours!$I$12:$I$15,MATCH(ExportsELAP[[#This Row],[Date Prevailing]],ECR_Hours!$H$12:$H$15,1))</f>
        <v>NS</v>
      </c>
      <c r="M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" spans="1:13" x14ac:dyDescent="0.25">
      <c r="A93" s="164">
        <f>+Exports!A96</f>
        <v>44565</v>
      </c>
      <c r="B93" s="165">
        <f t="shared" si="4"/>
        <v>2022</v>
      </c>
      <c r="C93" s="165">
        <f t="shared" si="5"/>
        <v>1</v>
      </c>
      <c r="D93" s="165">
        <f t="shared" si="6"/>
        <v>4</v>
      </c>
      <c r="E93" s="165">
        <f>+Exports!B96</f>
        <v>20</v>
      </c>
      <c r="F93" s="165">
        <f>+WEEKDAY(ExportsELAP[[#This Row],[Date Prevailing]],1)</f>
        <v>3</v>
      </c>
      <c r="G93" s="165">
        <f>+COUNTIFS(ECR_Hours!$K$6:$K$7,ExportsELAP[[#This Row],[Date Prevailing]])</f>
        <v>0</v>
      </c>
      <c r="H93" s="165">
        <f t="shared" si="7"/>
        <v>3</v>
      </c>
      <c r="I93" s="166">
        <f>+Exports!G96</f>
        <v>1.9007999999999998</v>
      </c>
      <c r="J93" s="166">
        <f>+'ELAP_IPCO-APND'!D96</f>
        <v>58.177909999999997</v>
      </c>
      <c r="K93" s="166">
        <f>+(ExportsELAP[[#This Row],[Exports kWh - MPT]]/1000)*ExportsELAP[[#This Row],[EIM Price]]</f>
        <v>0.11058457132799998</v>
      </c>
      <c r="L93" s="167" t="str">
        <f>+INDEX(ECR_Hours!$I$12:$I$15,MATCH(ExportsELAP[[#This Row],[Date Prevailing]],ECR_Hours!$H$12:$H$15,1))</f>
        <v>NS</v>
      </c>
      <c r="M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" spans="1:13" x14ac:dyDescent="0.25">
      <c r="A94" s="164">
        <f>+Exports!A97</f>
        <v>44565</v>
      </c>
      <c r="B94" s="165">
        <f t="shared" si="4"/>
        <v>2022</v>
      </c>
      <c r="C94" s="165">
        <f t="shared" si="5"/>
        <v>1</v>
      </c>
      <c r="D94" s="165">
        <f t="shared" si="6"/>
        <v>4</v>
      </c>
      <c r="E94" s="165">
        <f>+Exports!B97</f>
        <v>21</v>
      </c>
      <c r="F94" s="165">
        <f>+WEEKDAY(ExportsELAP[[#This Row],[Date Prevailing]],1)</f>
        <v>3</v>
      </c>
      <c r="G94" s="165">
        <f>+COUNTIFS(ECR_Hours!$K$6:$K$7,ExportsELAP[[#This Row],[Date Prevailing]])</f>
        <v>0</v>
      </c>
      <c r="H94" s="165">
        <f t="shared" si="7"/>
        <v>3</v>
      </c>
      <c r="I94" s="166">
        <f>+Exports!G97</f>
        <v>1.827399999999999</v>
      </c>
      <c r="J94" s="166">
        <f>+'ELAP_IPCO-APND'!D97</f>
        <v>54.728380000000001</v>
      </c>
      <c r="K94" s="166">
        <f>+(ExportsELAP[[#This Row],[Exports kWh - MPT]]/1000)*ExportsELAP[[#This Row],[EIM Price]]</f>
        <v>0.10001064161199995</v>
      </c>
      <c r="L94" s="167" t="str">
        <f>+INDEX(ECR_Hours!$I$12:$I$15,MATCH(ExportsELAP[[#This Row],[Date Prevailing]],ECR_Hours!$H$12:$H$15,1))</f>
        <v>NS</v>
      </c>
      <c r="M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" spans="1:13" x14ac:dyDescent="0.25">
      <c r="A95" s="164">
        <f>+Exports!A98</f>
        <v>44565</v>
      </c>
      <c r="B95" s="165">
        <f t="shared" si="4"/>
        <v>2022</v>
      </c>
      <c r="C95" s="165">
        <f t="shared" si="5"/>
        <v>1</v>
      </c>
      <c r="D95" s="165">
        <f t="shared" si="6"/>
        <v>4</v>
      </c>
      <c r="E95" s="165">
        <f>+Exports!B98</f>
        <v>22</v>
      </c>
      <c r="F95" s="165">
        <f>+WEEKDAY(ExportsELAP[[#This Row],[Date Prevailing]],1)</f>
        <v>3</v>
      </c>
      <c r="G95" s="165">
        <f>+COUNTIFS(ECR_Hours!$K$6:$K$7,ExportsELAP[[#This Row],[Date Prevailing]])</f>
        <v>0</v>
      </c>
      <c r="H95" s="165">
        <f t="shared" si="7"/>
        <v>3</v>
      </c>
      <c r="I95" s="166">
        <f>+Exports!G98</f>
        <v>2.3930999999999996</v>
      </c>
      <c r="J95" s="166">
        <f>+'ELAP_IPCO-APND'!D98</f>
        <v>51.978389999999997</v>
      </c>
      <c r="K95" s="166">
        <f>+(ExportsELAP[[#This Row],[Exports kWh - MPT]]/1000)*ExportsELAP[[#This Row],[EIM Price]]</f>
        <v>0.12438948510899997</v>
      </c>
      <c r="L95" s="167" t="str">
        <f>+INDEX(ECR_Hours!$I$12:$I$15,MATCH(ExportsELAP[[#This Row],[Date Prevailing]],ECR_Hours!$H$12:$H$15,1))</f>
        <v>NS</v>
      </c>
      <c r="M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" spans="1:13" x14ac:dyDescent="0.25">
      <c r="A96" s="164">
        <f>+Exports!A99</f>
        <v>44565</v>
      </c>
      <c r="B96" s="165">
        <f t="shared" si="4"/>
        <v>2022</v>
      </c>
      <c r="C96" s="165">
        <f t="shared" si="5"/>
        <v>1</v>
      </c>
      <c r="D96" s="165">
        <f t="shared" si="6"/>
        <v>4</v>
      </c>
      <c r="E96" s="165">
        <f>+Exports!B99</f>
        <v>23</v>
      </c>
      <c r="F96" s="165">
        <f>+WEEKDAY(ExportsELAP[[#This Row],[Date Prevailing]],1)</f>
        <v>3</v>
      </c>
      <c r="G96" s="165">
        <f>+COUNTIFS(ECR_Hours!$K$6:$K$7,ExportsELAP[[#This Row],[Date Prevailing]])</f>
        <v>0</v>
      </c>
      <c r="H96" s="165">
        <f t="shared" si="7"/>
        <v>3</v>
      </c>
      <c r="I96" s="166">
        <f>+Exports!G99</f>
        <v>1.7987</v>
      </c>
      <c r="J96" s="166">
        <f>+'ELAP_IPCO-APND'!D99</f>
        <v>47.238900000000001</v>
      </c>
      <c r="K96" s="166">
        <f>+(ExportsELAP[[#This Row],[Exports kWh - MPT]]/1000)*ExportsELAP[[#This Row],[EIM Price]]</f>
        <v>8.4968609429999994E-2</v>
      </c>
      <c r="L96" s="167" t="str">
        <f>+INDEX(ECR_Hours!$I$12:$I$15,MATCH(ExportsELAP[[#This Row],[Date Prevailing]],ECR_Hours!$H$12:$H$15,1))</f>
        <v>NS</v>
      </c>
      <c r="M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" spans="1:13" x14ac:dyDescent="0.25">
      <c r="A97" s="164">
        <f>+Exports!A100</f>
        <v>44565</v>
      </c>
      <c r="B97" s="165">
        <f t="shared" si="4"/>
        <v>2022</v>
      </c>
      <c r="C97" s="165">
        <f t="shared" si="5"/>
        <v>1</v>
      </c>
      <c r="D97" s="165">
        <f t="shared" si="6"/>
        <v>4</v>
      </c>
      <c r="E97" s="165">
        <f>+Exports!B100</f>
        <v>24</v>
      </c>
      <c r="F97" s="165">
        <f>+WEEKDAY(ExportsELAP[[#This Row],[Date Prevailing]],1)</f>
        <v>3</v>
      </c>
      <c r="G97" s="165">
        <f>+COUNTIFS(ECR_Hours!$K$6:$K$7,ExportsELAP[[#This Row],[Date Prevailing]])</f>
        <v>0</v>
      </c>
      <c r="H97" s="165">
        <f t="shared" si="7"/>
        <v>3</v>
      </c>
      <c r="I97" s="166">
        <f>+Exports!G100</f>
        <v>2.7044999999999999</v>
      </c>
      <c r="J97" s="166">
        <f>+'ELAP_IPCO-APND'!D100</f>
        <v>48.706539999999997</v>
      </c>
      <c r="K97" s="166">
        <f>+(ExportsELAP[[#This Row],[Exports kWh - MPT]]/1000)*ExportsELAP[[#This Row],[EIM Price]]</f>
        <v>0.13172683742999999</v>
      </c>
      <c r="L97" s="167" t="str">
        <f>+INDEX(ECR_Hours!$I$12:$I$15,MATCH(ExportsELAP[[#This Row],[Date Prevailing]],ECR_Hours!$H$12:$H$15,1))</f>
        <v>NS</v>
      </c>
      <c r="M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" spans="1:13" x14ac:dyDescent="0.25">
      <c r="A98" s="164">
        <f>+Exports!A101</f>
        <v>44566</v>
      </c>
      <c r="B98" s="165">
        <f t="shared" si="4"/>
        <v>2022</v>
      </c>
      <c r="C98" s="165">
        <f t="shared" si="5"/>
        <v>1</v>
      </c>
      <c r="D98" s="165">
        <f t="shared" si="6"/>
        <v>5</v>
      </c>
      <c r="E98" s="165">
        <f>+Exports!B101</f>
        <v>1</v>
      </c>
      <c r="F98" s="165">
        <f>+WEEKDAY(ExportsELAP[[#This Row],[Date Prevailing]],1)</f>
        <v>4</v>
      </c>
      <c r="G98" s="165">
        <f>+COUNTIFS(ECR_Hours!$K$6:$K$7,ExportsELAP[[#This Row],[Date Prevailing]])</f>
        <v>0</v>
      </c>
      <c r="H98" s="165">
        <f t="shared" si="7"/>
        <v>4</v>
      </c>
      <c r="I98" s="166">
        <f>+Exports!G101</f>
        <v>3.6722000000000001</v>
      </c>
      <c r="J98" s="166">
        <f>+'ELAP_IPCO-APND'!D101</f>
        <v>44.355910000000002</v>
      </c>
      <c r="K98" s="166">
        <f>+(ExportsELAP[[#This Row],[Exports kWh - MPT]]/1000)*ExportsELAP[[#This Row],[EIM Price]]</f>
        <v>0.162883772702</v>
      </c>
      <c r="L98" s="167" t="str">
        <f>+INDEX(ECR_Hours!$I$12:$I$15,MATCH(ExportsELAP[[#This Row],[Date Prevailing]],ECR_Hours!$H$12:$H$15,1))</f>
        <v>NS</v>
      </c>
      <c r="M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" spans="1:13" x14ac:dyDescent="0.25">
      <c r="A99" s="164">
        <f>+Exports!A102</f>
        <v>44566</v>
      </c>
      <c r="B99" s="165">
        <f t="shared" si="4"/>
        <v>2022</v>
      </c>
      <c r="C99" s="165">
        <f t="shared" si="5"/>
        <v>1</v>
      </c>
      <c r="D99" s="165">
        <f t="shared" si="6"/>
        <v>5</v>
      </c>
      <c r="E99" s="165">
        <f>+Exports!B102</f>
        <v>2</v>
      </c>
      <c r="F99" s="165">
        <f>+WEEKDAY(ExportsELAP[[#This Row],[Date Prevailing]],1)</f>
        <v>4</v>
      </c>
      <c r="G99" s="165">
        <f>+COUNTIFS(ECR_Hours!$K$6:$K$7,ExportsELAP[[#This Row],[Date Prevailing]])</f>
        <v>0</v>
      </c>
      <c r="H99" s="165">
        <f t="shared" si="7"/>
        <v>4</v>
      </c>
      <c r="I99" s="166">
        <f>+Exports!G102</f>
        <v>4.2850000000000001</v>
      </c>
      <c r="J99" s="166">
        <f>+'ELAP_IPCO-APND'!D102</f>
        <v>108.6778</v>
      </c>
      <c r="K99" s="166">
        <f>+(ExportsELAP[[#This Row],[Exports kWh - MPT]]/1000)*ExportsELAP[[#This Row],[EIM Price]]</f>
        <v>0.46568437299999998</v>
      </c>
      <c r="L99" s="167" t="str">
        <f>+INDEX(ECR_Hours!$I$12:$I$15,MATCH(ExportsELAP[[#This Row],[Date Prevailing]],ECR_Hours!$H$12:$H$15,1))</f>
        <v>NS</v>
      </c>
      <c r="M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" spans="1:13" x14ac:dyDescent="0.25">
      <c r="A100" s="164">
        <f>+Exports!A103</f>
        <v>44566</v>
      </c>
      <c r="B100" s="165">
        <f t="shared" si="4"/>
        <v>2022</v>
      </c>
      <c r="C100" s="165">
        <f t="shared" si="5"/>
        <v>1</v>
      </c>
      <c r="D100" s="165">
        <f t="shared" si="6"/>
        <v>5</v>
      </c>
      <c r="E100" s="165">
        <f>+Exports!B103</f>
        <v>3</v>
      </c>
      <c r="F100" s="165">
        <f>+WEEKDAY(ExportsELAP[[#This Row],[Date Prevailing]],1)</f>
        <v>4</v>
      </c>
      <c r="G100" s="165">
        <f>+COUNTIFS(ECR_Hours!$K$6:$K$7,ExportsELAP[[#This Row],[Date Prevailing]])</f>
        <v>0</v>
      </c>
      <c r="H100" s="165">
        <f t="shared" si="7"/>
        <v>4</v>
      </c>
      <c r="I100" s="166">
        <f>+Exports!G103</f>
        <v>3.5268999999999999</v>
      </c>
      <c r="J100" s="166">
        <f>+'ELAP_IPCO-APND'!D103</f>
        <v>72.033479999999997</v>
      </c>
      <c r="K100" s="166">
        <f>+(ExportsELAP[[#This Row],[Exports kWh - MPT]]/1000)*ExportsELAP[[#This Row],[EIM Price]]</f>
        <v>0.25405488061199999</v>
      </c>
      <c r="L100" s="167" t="str">
        <f>+INDEX(ECR_Hours!$I$12:$I$15,MATCH(ExportsELAP[[#This Row],[Date Prevailing]],ECR_Hours!$H$12:$H$15,1))</f>
        <v>NS</v>
      </c>
      <c r="M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" spans="1:13" x14ac:dyDescent="0.25">
      <c r="A101" s="164">
        <f>+Exports!A104</f>
        <v>44566</v>
      </c>
      <c r="B101" s="165">
        <f t="shared" si="4"/>
        <v>2022</v>
      </c>
      <c r="C101" s="165">
        <f t="shared" si="5"/>
        <v>1</v>
      </c>
      <c r="D101" s="165">
        <f t="shared" si="6"/>
        <v>5</v>
      </c>
      <c r="E101" s="165">
        <f>+Exports!B104</f>
        <v>4</v>
      </c>
      <c r="F101" s="165">
        <f>+WEEKDAY(ExportsELAP[[#This Row],[Date Prevailing]],1)</f>
        <v>4</v>
      </c>
      <c r="G101" s="165">
        <f>+COUNTIFS(ECR_Hours!$K$6:$K$7,ExportsELAP[[#This Row],[Date Prevailing]])</f>
        <v>0</v>
      </c>
      <c r="H101" s="165">
        <f t="shared" si="7"/>
        <v>4</v>
      </c>
      <c r="I101" s="166">
        <f>+Exports!G104</f>
        <v>3.7644000000000002</v>
      </c>
      <c r="J101" s="166">
        <f>+'ELAP_IPCO-APND'!D104</f>
        <v>234.15180000000001</v>
      </c>
      <c r="K101" s="166">
        <f>+(ExportsELAP[[#This Row],[Exports kWh - MPT]]/1000)*ExportsELAP[[#This Row],[EIM Price]]</f>
        <v>0.88144103592000012</v>
      </c>
      <c r="L101" s="167" t="str">
        <f>+INDEX(ECR_Hours!$I$12:$I$15,MATCH(ExportsELAP[[#This Row],[Date Prevailing]],ECR_Hours!$H$12:$H$15,1))</f>
        <v>NS</v>
      </c>
      <c r="M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" spans="1:13" x14ac:dyDescent="0.25">
      <c r="A102" s="164">
        <f>+Exports!A105</f>
        <v>44566</v>
      </c>
      <c r="B102" s="165">
        <f t="shared" si="4"/>
        <v>2022</v>
      </c>
      <c r="C102" s="165">
        <f t="shared" si="5"/>
        <v>1</v>
      </c>
      <c r="D102" s="165">
        <f t="shared" si="6"/>
        <v>5</v>
      </c>
      <c r="E102" s="165">
        <f>+Exports!B105</f>
        <v>5</v>
      </c>
      <c r="F102" s="165">
        <f>+WEEKDAY(ExportsELAP[[#This Row],[Date Prevailing]],1)</f>
        <v>4</v>
      </c>
      <c r="G102" s="165">
        <f>+COUNTIFS(ECR_Hours!$K$6:$K$7,ExportsELAP[[#This Row],[Date Prevailing]])</f>
        <v>0</v>
      </c>
      <c r="H102" s="165">
        <f t="shared" si="7"/>
        <v>4</v>
      </c>
      <c r="I102" s="166">
        <f>+Exports!G105</f>
        <v>5.2720999999999902</v>
      </c>
      <c r="J102" s="166">
        <f>+'ELAP_IPCO-APND'!D105</f>
        <v>37.008110000000002</v>
      </c>
      <c r="K102" s="166">
        <f>+(ExportsELAP[[#This Row],[Exports kWh - MPT]]/1000)*ExportsELAP[[#This Row],[EIM Price]]</f>
        <v>0.19511045673099967</v>
      </c>
      <c r="L102" s="167" t="str">
        <f>+INDEX(ECR_Hours!$I$12:$I$15,MATCH(ExportsELAP[[#This Row],[Date Prevailing]],ECR_Hours!$H$12:$H$15,1))</f>
        <v>NS</v>
      </c>
      <c r="M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" spans="1:13" x14ac:dyDescent="0.25">
      <c r="A103" s="164">
        <f>+Exports!A106</f>
        <v>44566</v>
      </c>
      <c r="B103" s="165">
        <f t="shared" si="4"/>
        <v>2022</v>
      </c>
      <c r="C103" s="165">
        <f t="shared" si="5"/>
        <v>1</v>
      </c>
      <c r="D103" s="165">
        <f t="shared" si="6"/>
        <v>5</v>
      </c>
      <c r="E103" s="165">
        <f>+Exports!B106</f>
        <v>6</v>
      </c>
      <c r="F103" s="165">
        <f>+WEEKDAY(ExportsELAP[[#This Row],[Date Prevailing]],1)</f>
        <v>4</v>
      </c>
      <c r="G103" s="165">
        <f>+COUNTIFS(ECR_Hours!$K$6:$K$7,ExportsELAP[[#This Row],[Date Prevailing]])</f>
        <v>0</v>
      </c>
      <c r="H103" s="165">
        <f t="shared" si="7"/>
        <v>4</v>
      </c>
      <c r="I103" s="166">
        <f>+Exports!G106</f>
        <v>13.260199999999999</v>
      </c>
      <c r="J103" s="166">
        <f>+'ELAP_IPCO-APND'!D106</f>
        <v>37.890560000000001</v>
      </c>
      <c r="K103" s="166">
        <f>+(ExportsELAP[[#This Row],[Exports kWh - MPT]]/1000)*ExportsELAP[[#This Row],[EIM Price]]</f>
        <v>0.50243640371200005</v>
      </c>
      <c r="L103" s="167" t="str">
        <f>+INDEX(ECR_Hours!$I$12:$I$15,MATCH(ExportsELAP[[#This Row],[Date Prevailing]],ECR_Hours!$H$12:$H$15,1))</f>
        <v>NS</v>
      </c>
      <c r="M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" spans="1:13" x14ac:dyDescent="0.25">
      <c r="A104" s="164">
        <f>+Exports!A107</f>
        <v>44566</v>
      </c>
      <c r="B104" s="165">
        <f t="shared" si="4"/>
        <v>2022</v>
      </c>
      <c r="C104" s="165">
        <f t="shared" si="5"/>
        <v>1</v>
      </c>
      <c r="D104" s="165">
        <f t="shared" si="6"/>
        <v>5</v>
      </c>
      <c r="E104" s="165">
        <f>+Exports!B107</f>
        <v>7</v>
      </c>
      <c r="F104" s="165">
        <f>+WEEKDAY(ExportsELAP[[#This Row],[Date Prevailing]],1)</f>
        <v>4</v>
      </c>
      <c r="G104" s="165">
        <f>+COUNTIFS(ECR_Hours!$K$6:$K$7,ExportsELAP[[#This Row],[Date Prevailing]])</f>
        <v>0</v>
      </c>
      <c r="H104" s="165">
        <f t="shared" si="7"/>
        <v>4</v>
      </c>
      <c r="I104" s="166">
        <f>+Exports!G107</f>
        <v>13.850199999999997</v>
      </c>
      <c r="J104" s="166">
        <f>+'ELAP_IPCO-APND'!D107</f>
        <v>38.915430000000001</v>
      </c>
      <c r="K104" s="166">
        <f>+(ExportsELAP[[#This Row],[Exports kWh - MPT]]/1000)*ExportsELAP[[#This Row],[EIM Price]]</f>
        <v>0.53898648858599985</v>
      </c>
      <c r="L104" s="167" t="str">
        <f>+INDEX(ECR_Hours!$I$12:$I$15,MATCH(ExportsELAP[[#This Row],[Date Prevailing]],ECR_Hours!$H$12:$H$15,1))</f>
        <v>NS</v>
      </c>
      <c r="M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" spans="1:13" x14ac:dyDescent="0.25">
      <c r="A105" s="164">
        <f>+Exports!A108</f>
        <v>44566</v>
      </c>
      <c r="B105" s="165">
        <f t="shared" si="4"/>
        <v>2022</v>
      </c>
      <c r="C105" s="165">
        <f t="shared" si="5"/>
        <v>1</v>
      </c>
      <c r="D105" s="165">
        <f t="shared" si="6"/>
        <v>5</v>
      </c>
      <c r="E105" s="165">
        <f>+Exports!B108</f>
        <v>8</v>
      </c>
      <c r="F105" s="165">
        <f>+WEEKDAY(ExportsELAP[[#This Row],[Date Prevailing]],1)</f>
        <v>4</v>
      </c>
      <c r="G105" s="165">
        <f>+COUNTIFS(ECR_Hours!$K$6:$K$7,ExportsELAP[[#This Row],[Date Prevailing]])</f>
        <v>0</v>
      </c>
      <c r="H105" s="165">
        <f t="shared" si="7"/>
        <v>4</v>
      </c>
      <c r="I105" s="166">
        <f>+Exports!G108</f>
        <v>10.915400000000002</v>
      </c>
      <c r="J105" s="166">
        <f>+'ELAP_IPCO-APND'!D108</f>
        <v>49.559690000000003</v>
      </c>
      <c r="K105" s="166">
        <f>+(ExportsELAP[[#This Row],[Exports kWh - MPT]]/1000)*ExportsELAP[[#This Row],[EIM Price]]</f>
        <v>0.54096384022600019</v>
      </c>
      <c r="L105" s="167" t="str">
        <f>+INDEX(ECR_Hours!$I$12:$I$15,MATCH(ExportsELAP[[#This Row],[Date Prevailing]],ECR_Hours!$H$12:$H$15,1))</f>
        <v>NS</v>
      </c>
      <c r="M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" spans="1:13" x14ac:dyDescent="0.25">
      <c r="A106" s="164">
        <f>+Exports!A109</f>
        <v>44566</v>
      </c>
      <c r="B106" s="165">
        <f t="shared" si="4"/>
        <v>2022</v>
      </c>
      <c r="C106" s="165">
        <f t="shared" si="5"/>
        <v>1</v>
      </c>
      <c r="D106" s="165">
        <f t="shared" si="6"/>
        <v>5</v>
      </c>
      <c r="E106" s="165">
        <f>+Exports!B109</f>
        <v>9</v>
      </c>
      <c r="F106" s="165">
        <f>+WEEKDAY(ExportsELAP[[#This Row],[Date Prevailing]],1)</f>
        <v>4</v>
      </c>
      <c r="G106" s="165">
        <f>+COUNTIFS(ECR_Hours!$K$6:$K$7,ExportsELAP[[#This Row],[Date Prevailing]])</f>
        <v>0</v>
      </c>
      <c r="H106" s="165">
        <f t="shared" si="7"/>
        <v>4</v>
      </c>
      <c r="I106" s="166">
        <f>+Exports!G109</f>
        <v>247.77040000000002</v>
      </c>
      <c r="J106" s="166">
        <f>+'ELAP_IPCO-APND'!D109</f>
        <v>46.112050000000004</v>
      </c>
      <c r="K106" s="166">
        <f>+(ExportsELAP[[#This Row],[Exports kWh - MPT]]/1000)*ExportsELAP[[#This Row],[EIM Price]]</f>
        <v>11.425201073320002</v>
      </c>
      <c r="L106" s="167" t="str">
        <f>+INDEX(ECR_Hours!$I$12:$I$15,MATCH(ExportsELAP[[#This Row],[Date Prevailing]],ECR_Hours!$H$12:$H$15,1))</f>
        <v>NS</v>
      </c>
      <c r="M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" spans="1:13" x14ac:dyDescent="0.25">
      <c r="A107" s="164">
        <f>+Exports!A110</f>
        <v>44566</v>
      </c>
      <c r="B107" s="165">
        <f t="shared" si="4"/>
        <v>2022</v>
      </c>
      <c r="C107" s="165">
        <f t="shared" si="5"/>
        <v>1</v>
      </c>
      <c r="D107" s="165">
        <f t="shared" si="6"/>
        <v>5</v>
      </c>
      <c r="E107" s="165">
        <f>+Exports!B110</f>
        <v>10</v>
      </c>
      <c r="F107" s="165">
        <f>+WEEKDAY(ExportsELAP[[#This Row],[Date Prevailing]],1)</f>
        <v>4</v>
      </c>
      <c r="G107" s="165">
        <f>+COUNTIFS(ECR_Hours!$K$6:$K$7,ExportsELAP[[#This Row],[Date Prevailing]])</f>
        <v>0</v>
      </c>
      <c r="H107" s="165">
        <f t="shared" si="7"/>
        <v>4</v>
      </c>
      <c r="I107" s="166">
        <f>+Exports!G110</f>
        <v>1399.6937999999998</v>
      </c>
      <c r="J107" s="166">
        <f>+'ELAP_IPCO-APND'!D110</f>
        <v>42.602139999999999</v>
      </c>
      <c r="K107" s="166">
        <f>+(ExportsELAP[[#This Row],[Exports kWh - MPT]]/1000)*ExportsELAP[[#This Row],[EIM Price]]</f>
        <v>59.62995122473199</v>
      </c>
      <c r="L107" s="167" t="str">
        <f>+INDEX(ECR_Hours!$I$12:$I$15,MATCH(ExportsELAP[[#This Row],[Date Prevailing]],ECR_Hours!$H$12:$H$15,1))</f>
        <v>NS</v>
      </c>
      <c r="M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" spans="1:13" x14ac:dyDescent="0.25">
      <c r="A108" s="164">
        <f>+Exports!A111</f>
        <v>44566</v>
      </c>
      <c r="B108" s="165">
        <f t="shared" si="4"/>
        <v>2022</v>
      </c>
      <c r="C108" s="165">
        <f t="shared" si="5"/>
        <v>1</v>
      </c>
      <c r="D108" s="165">
        <f t="shared" si="6"/>
        <v>5</v>
      </c>
      <c r="E108" s="165">
        <f>+Exports!B111</f>
        <v>11</v>
      </c>
      <c r="F108" s="165">
        <f>+WEEKDAY(ExportsELAP[[#This Row],[Date Prevailing]],1)</f>
        <v>4</v>
      </c>
      <c r="G108" s="165">
        <f>+COUNTIFS(ECR_Hours!$K$6:$K$7,ExportsELAP[[#This Row],[Date Prevailing]])</f>
        <v>0</v>
      </c>
      <c r="H108" s="165">
        <f t="shared" si="7"/>
        <v>4</v>
      </c>
      <c r="I108" s="166">
        <f>+Exports!G111</f>
        <v>3250.0625</v>
      </c>
      <c r="J108" s="166">
        <f>+'ELAP_IPCO-APND'!D111</f>
        <v>68.451340000000002</v>
      </c>
      <c r="K108" s="166">
        <f>+(ExportsELAP[[#This Row],[Exports kWh - MPT]]/1000)*ExportsELAP[[#This Row],[EIM Price]]</f>
        <v>222.47113320874999</v>
      </c>
      <c r="L108" s="167" t="str">
        <f>+INDEX(ECR_Hours!$I$12:$I$15,MATCH(ExportsELAP[[#This Row],[Date Prevailing]],ECR_Hours!$H$12:$H$15,1))</f>
        <v>NS</v>
      </c>
      <c r="M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" spans="1:13" x14ac:dyDescent="0.25">
      <c r="A109" s="164">
        <f>+Exports!A112</f>
        <v>44566</v>
      </c>
      <c r="B109" s="165">
        <f t="shared" si="4"/>
        <v>2022</v>
      </c>
      <c r="C109" s="165">
        <f t="shared" si="5"/>
        <v>1</v>
      </c>
      <c r="D109" s="165">
        <f t="shared" si="6"/>
        <v>5</v>
      </c>
      <c r="E109" s="165">
        <f>+Exports!B112</f>
        <v>12</v>
      </c>
      <c r="F109" s="165">
        <f>+WEEKDAY(ExportsELAP[[#This Row],[Date Prevailing]],1)</f>
        <v>4</v>
      </c>
      <c r="G109" s="165">
        <f>+COUNTIFS(ECR_Hours!$K$6:$K$7,ExportsELAP[[#This Row],[Date Prevailing]])</f>
        <v>0</v>
      </c>
      <c r="H109" s="165">
        <f t="shared" si="7"/>
        <v>4</v>
      </c>
      <c r="I109" s="166">
        <f>+Exports!G112</f>
        <v>5744.7031999999999</v>
      </c>
      <c r="J109" s="166">
        <f>+'ELAP_IPCO-APND'!D112</f>
        <v>58.494959999999999</v>
      </c>
      <c r="K109" s="166">
        <f>+(ExportsELAP[[#This Row],[Exports kWh - MPT]]/1000)*ExportsELAP[[#This Row],[EIM Price]]</f>
        <v>336.036183895872</v>
      </c>
      <c r="L109" s="167" t="str">
        <f>+INDEX(ECR_Hours!$I$12:$I$15,MATCH(ExportsELAP[[#This Row],[Date Prevailing]],ECR_Hours!$H$12:$H$15,1))</f>
        <v>NS</v>
      </c>
      <c r="M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" spans="1:13" x14ac:dyDescent="0.25">
      <c r="A110" s="164">
        <f>+Exports!A113</f>
        <v>44566</v>
      </c>
      <c r="B110" s="165">
        <f t="shared" si="4"/>
        <v>2022</v>
      </c>
      <c r="C110" s="165">
        <f t="shared" si="5"/>
        <v>1</v>
      </c>
      <c r="D110" s="165">
        <f t="shared" si="6"/>
        <v>5</v>
      </c>
      <c r="E110" s="165">
        <f>+Exports!B113</f>
        <v>13</v>
      </c>
      <c r="F110" s="165">
        <f>+WEEKDAY(ExportsELAP[[#This Row],[Date Prevailing]],1)</f>
        <v>4</v>
      </c>
      <c r="G110" s="165">
        <f>+COUNTIFS(ECR_Hours!$K$6:$K$7,ExportsELAP[[#This Row],[Date Prevailing]])</f>
        <v>0</v>
      </c>
      <c r="H110" s="165">
        <f t="shared" si="7"/>
        <v>4</v>
      </c>
      <c r="I110" s="166">
        <f>+Exports!G113</f>
        <v>7718.0744000000004</v>
      </c>
      <c r="J110" s="166">
        <f>+'ELAP_IPCO-APND'!D113</f>
        <v>43.981180000000002</v>
      </c>
      <c r="K110" s="166">
        <f>+(ExportsELAP[[#This Row],[Exports kWh - MPT]]/1000)*ExportsELAP[[#This Row],[EIM Price]]</f>
        <v>339.45001943979207</v>
      </c>
      <c r="L110" s="167" t="str">
        <f>+INDEX(ECR_Hours!$I$12:$I$15,MATCH(ExportsELAP[[#This Row],[Date Prevailing]],ECR_Hours!$H$12:$H$15,1))</f>
        <v>NS</v>
      </c>
      <c r="M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" spans="1:13" x14ac:dyDescent="0.25">
      <c r="A111" s="164">
        <f>+Exports!A114</f>
        <v>44566</v>
      </c>
      <c r="B111" s="165">
        <f t="shared" si="4"/>
        <v>2022</v>
      </c>
      <c r="C111" s="165">
        <f t="shared" si="5"/>
        <v>1</v>
      </c>
      <c r="D111" s="165">
        <f t="shared" si="6"/>
        <v>5</v>
      </c>
      <c r="E111" s="165">
        <f>+Exports!B114</f>
        <v>14</v>
      </c>
      <c r="F111" s="165">
        <f>+WEEKDAY(ExportsELAP[[#This Row],[Date Prevailing]],1)</f>
        <v>4</v>
      </c>
      <c r="G111" s="165">
        <f>+COUNTIFS(ECR_Hours!$K$6:$K$7,ExportsELAP[[#This Row],[Date Prevailing]])</f>
        <v>0</v>
      </c>
      <c r="H111" s="165">
        <f t="shared" si="7"/>
        <v>4</v>
      </c>
      <c r="I111" s="166">
        <f>+Exports!G114</f>
        <v>7435.2303000000002</v>
      </c>
      <c r="J111" s="166">
        <f>+'ELAP_IPCO-APND'!D114</f>
        <v>38.679369999999999</v>
      </c>
      <c r="K111" s="166">
        <f>+(ExportsELAP[[#This Row],[Exports kWh - MPT]]/1000)*ExportsELAP[[#This Row],[EIM Price]]</f>
        <v>287.59002380891098</v>
      </c>
      <c r="L111" s="167" t="str">
        <f>+INDEX(ECR_Hours!$I$12:$I$15,MATCH(ExportsELAP[[#This Row],[Date Prevailing]],ECR_Hours!$H$12:$H$15,1))</f>
        <v>NS</v>
      </c>
      <c r="M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" spans="1:13" x14ac:dyDescent="0.25">
      <c r="A112" s="164">
        <f>+Exports!A115</f>
        <v>44566</v>
      </c>
      <c r="B112" s="165">
        <f t="shared" si="4"/>
        <v>2022</v>
      </c>
      <c r="C112" s="165">
        <f t="shared" si="5"/>
        <v>1</v>
      </c>
      <c r="D112" s="165">
        <f t="shared" si="6"/>
        <v>5</v>
      </c>
      <c r="E112" s="165">
        <f>+Exports!B115</f>
        <v>15</v>
      </c>
      <c r="F112" s="165">
        <f>+WEEKDAY(ExportsELAP[[#This Row],[Date Prevailing]],1)</f>
        <v>4</v>
      </c>
      <c r="G112" s="165">
        <f>+COUNTIFS(ECR_Hours!$K$6:$K$7,ExportsELAP[[#This Row],[Date Prevailing]])</f>
        <v>0</v>
      </c>
      <c r="H112" s="165">
        <f t="shared" si="7"/>
        <v>4</v>
      </c>
      <c r="I112" s="166">
        <f>+Exports!G115</f>
        <v>4808.59</v>
      </c>
      <c r="J112" s="166">
        <f>+'ELAP_IPCO-APND'!D115</f>
        <v>41.73366</v>
      </c>
      <c r="K112" s="166">
        <f>+(ExportsELAP[[#This Row],[Exports kWh - MPT]]/1000)*ExportsELAP[[#This Row],[EIM Price]]</f>
        <v>200.68006013940001</v>
      </c>
      <c r="L112" s="167" t="str">
        <f>+INDEX(ECR_Hours!$I$12:$I$15,MATCH(ExportsELAP[[#This Row],[Date Prevailing]],ECR_Hours!$H$12:$H$15,1))</f>
        <v>NS</v>
      </c>
      <c r="M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" spans="1:13" x14ac:dyDescent="0.25">
      <c r="A113" s="164">
        <f>+Exports!A116</f>
        <v>44566</v>
      </c>
      <c r="B113" s="165">
        <f t="shared" si="4"/>
        <v>2022</v>
      </c>
      <c r="C113" s="165">
        <f t="shared" si="5"/>
        <v>1</v>
      </c>
      <c r="D113" s="165">
        <f t="shared" si="6"/>
        <v>5</v>
      </c>
      <c r="E113" s="165">
        <f>+Exports!B116</f>
        <v>16</v>
      </c>
      <c r="F113" s="165">
        <f>+WEEKDAY(ExportsELAP[[#This Row],[Date Prevailing]],1)</f>
        <v>4</v>
      </c>
      <c r="G113" s="165">
        <f>+COUNTIFS(ECR_Hours!$K$6:$K$7,ExportsELAP[[#This Row],[Date Prevailing]])</f>
        <v>0</v>
      </c>
      <c r="H113" s="165">
        <f t="shared" si="7"/>
        <v>4</v>
      </c>
      <c r="I113" s="166">
        <f>+Exports!G116</f>
        <v>2705.8340000000003</v>
      </c>
      <c r="J113" s="166">
        <f>+'ELAP_IPCO-APND'!D116</f>
        <v>44.436030000000002</v>
      </c>
      <c r="K113" s="166">
        <f>+(ExportsELAP[[#This Row],[Exports kWh - MPT]]/1000)*ExportsELAP[[#This Row],[EIM Price]]</f>
        <v>120.23652079902001</v>
      </c>
      <c r="L113" s="167" t="str">
        <f>+INDEX(ECR_Hours!$I$12:$I$15,MATCH(ExportsELAP[[#This Row],[Date Prevailing]],ECR_Hours!$H$12:$H$15,1))</f>
        <v>NS</v>
      </c>
      <c r="M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" spans="1:13" x14ac:dyDescent="0.25">
      <c r="A114" s="164">
        <f>+Exports!A117</f>
        <v>44566</v>
      </c>
      <c r="B114" s="165">
        <f t="shared" si="4"/>
        <v>2022</v>
      </c>
      <c r="C114" s="165">
        <f t="shared" si="5"/>
        <v>1</v>
      </c>
      <c r="D114" s="165">
        <f t="shared" si="6"/>
        <v>5</v>
      </c>
      <c r="E114" s="165">
        <f>+Exports!B117</f>
        <v>17</v>
      </c>
      <c r="F114" s="165">
        <f>+WEEKDAY(ExportsELAP[[#This Row],[Date Prevailing]],1)</f>
        <v>4</v>
      </c>
      <c r="G114" s="165">
        <f>+COUNTIFS(ECR_Hours!$K$6:$K$7,ExportsELAP[[#This Row],[Date Prevailing]])</f>
        <v>0</v>
      </c>
      <c r="H114" s="165">
        <f t="shared" si="7"/>
        <v>4</v>
      </c>
      <c r="I114" s="166">
        <f>+Exports!G117</f>
        <v>1119.2373</v>
      </c>
      <c r="J114" s="166">
        <f>+'ELAP_IPCO-APND'!D117</f>
        <v>42.798319999999997</v>
      </c>
      <c r="K114" s="166">
        <f>+(ExportsELAP[[#This Row],[Exports kWh - MPT]]/1000)*ExportsELAP[[#This Row],[EIM Price]]</f>
        <v>47.901476121335996</v>
      </c>
      <c r="L114" s="167" t="str">
        <f>+INDEX(ECR_Hours!$I$12:$I$15,MATCH(ExportsELAP[[#This Row],[Date Prevailing]],ECR_Hours!$H$12:$H$15,1))</f>
        <v>NS</v>
      </c>
      <c r="M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" spans="1:13" x14ac:dyDescent="0.25">
      <c r="A115" s="164">
        <f>+Exports!A118</f>
        <v>44566</v>
      </c>
      <c r="B115" s="165">
        <f t="shared" si="4"/>
        <v>2022</v>
      </c>
      <c r="C115" s="165">
        <f t="shared" si="5"/>
        <v>1</v>
      </c>
      <c r="D115" s="165">
        <f t="shared" si="6"/>
        <v>5</v>
      </c>
      <c r="E115" s="165">
        <f>+Exports!B118</f>
        <v>18</v>
      </c>
      <c r="F115" s="165">
        <f>+WEEKDAY(ExportsELAP[[#This Row],[Date Prevailing]],1)</f>
        <v>4</v>
      </c>
      <c r="G115" s="165">
        <f>+COUNTIFS(ECR_Hours!$K$6:$K$7,ExportsELAP[[#This Row],[Date Prevailing]])</f>
        <v>0</v>
      </c>
      <c r="H115" s="165">
        <f t="shared" si="7"/>
        <v>4</v>
      </c>
      <c r="I115" s="166">
        <f>+Exports!G118</f>
        <v>47.213900000000002</v>
      </c>
      <c r="J115" s="166">
        <f>+'ELAP_IPCO-APND'!D118</f>
        <v>60.595930000000003</v>
      </c>
      <c r="K115" s="166">
        <f>+(ExportsELAP[[#This Row],[Exports kWh - MPT]]/1000)*ExportsELAP[[#This Row],[EIM Price]]</f>
        <v>2.8609701794270004</v>
      </c>
      <c r="L115" s="167" t="str">
        <f>+INDEX(ECR_Hours!$I$12:$I$15,MATCH(ExportsELAP[[#This Row],[Date Prevailing]],ECR_Hours!$H$12:$H$15,1))</f>
        <v>NS</v>
      </c>
      <c r="M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" spans="1:13" x14ac:dyDescent="0.25">
      <c r="A116" s="164">
        <f>+Exports!A119</f>
        <v>44566</v>
      </c>
      <c r="B116" s="165">
        <f t="shared" si="4"/>
        <v>2022</v>
      </c>
      <c r="C116" s="165">
        <f t="shared" si="5"/>
        <v>1</v>
      </c>
      <c r="D116" s="165">
        <f t="shared" si="6"/>
        <v>5</v>
      </c>
      <c r="E116" s="165">
        <f>+Exports!B119</f>
        <v>19</v>
      </c>
      <c r="F116" s="165">
        <f>+WEEKDAY(ExportsELAP[[#This Row],[Date Prevailing]],1)</f>
        <v>4</v>
      </c>
      <c r="G116" s="165">
        <f>+COUNTIFS(ECR_Hours!$K$6:$K$7,ExportsELAP[[#This Row],[Date Prevailing]])</f>
        <v>0</v>
      </c>
      <c r="H116" s="165">
        <f t="shared" si="7"/>
        <v>4</v>
      </c>
      <c r="I116" s="166">
        <f>+Exports!G119</f>
        <v>2.4619</v>
      </c>
      <c r="J116" s="166">
        <f>+'ELAP_IPCO-APND'!D119</f>
        <v>58.809280000000001</v>
      </c>
      <c r="K116" s="166">
        <f>+(ExportsELAP[[#This Row],[Exports kWh - MPT]]/1000)*ExportsELAP[[#This Row],[EIM Price]]</f>
        <v>0.14478256643199999</v>
      </c>
      <c r="L116" s="167" t="str">
        <f>+INDEX(ECR_Hours!$I$12:$I$15,MATCH(ExportsELAP[[#This Row],[Date Prevailing]],ECR_Hours!$H$12:$H$15,1))</f>
        <v>NS</v>
      </c>
      <c r="M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" spans="1:13" x14ac:dyDescent="0.25">
      <c r="A117" s="164">
        <f>+Exports!A120</f>
        <v>44566</v>
      </c>
      <c r="B117" s="165">
        <f t="shared" si="4"/>
        <v>2022</v>
      </c>
      <c r="C117" s="165">
        <f t="shared" si="5"/>
        <v>1</v>
      </c>
      <c r="D117" s="165">
        <f t="shared" si="6"/>
        <v>5</v>
      </c>
      <c r="E117" s="165">
        <f>+Exports!B120</f>
        <v>20</v>
      </c>
      <c r="F117" s="165">
        <f>+WEEKDAY(ExportsELAP[[#This Row],[Date Prevailing]],1)</f>
        <v>4</v>
      </c>
      <c r="G117" s="165">
        <f>+COUNTIFS(ECR_Hours!$K$6:$K$7,ExportsELAP[[#This Row],[Date Prevailing]])</f>
        <v>0</v>
      </c>
      <c r="H117" s="165">
        <f t="shared" si="7"/>
        <v>4</v>
      </c>
      <c r="I117" s="166">
        <f>+Exports!G120</f>
        <v>1.8273000000000001</v>
      </c>
      <c r="J117" s="166">
        <f>+'ELAP_IPCO-APND'!D120</f>
        <v>47.783279999999998</v>
      </c>
      <c r="K117" s="166">
        <f>+(ExportsELAP[[#This Row],[Exports kWh - MPT]]/1000)*ExportsELAP[[#This Row],[EIM Price]]</f>
        <v>8.7314387544000005E-2</v>
      </c>
      <c r="L117" s="167" t="str">
        <f>+INDEX(ECR_Hours!$I$12:$I$15,MATCH(ExportsELAP[[#This Row],[Date Prevailing]],ECR_Hours!$H$12:$H$15,1))</f>
        <v>NS</v>
      </c>
      <c r="M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" spans="1:13" x14ac:dyDescent="0.25">
      <c r="A118" s="164">
        <f>+Exports!A121</f>
        <v>44566</v>
      </c>
      <c r="B118" s="165">
        <f t="shared" si="4"/>
        <v>2022</v>
      </c>
      <c r="C118" s="165">
        <f t="shared" si="5"/>
        <v>1</v>
      </c>
      <c r="D118" s="165">
        <f t="shared" si="6"/>
        <v>5</v>
      </c>
      <c r="E118" s="165">
        <f>+Exports!B121</f>
        <v>21</v>
      </c>
      <c r="F118" s="165">
        <f>+WEEKDAY(ExportsELAP[[#This Row],[Date Prevailing]],1)</f>
        <v>4</v>
      </c>
      <c r="G118" s="165">
        <f>+COUNTIFS(ECR_Hours!$K$6:$K$7,ExportsELAP[[#This Row],[Date Prevailing]])</f>
        <v>0</v>
      </c>
      <c r="H118" s="165">
        <f t="shared" si="7"/>
        <v>4</v>
      </c>
      <c r="I118" s="166">
        <f>+Exports!G121</f>
        <v>2.1262000000000003</v>
      </c>
      <c r="J118" s="166">
        <f>+'ELAP_IPCO-APND'!D121</f>
        <v>56.280619999999999</v>
      </c>
      <c r="K118" s="166">
        <f>+(ExportsELAP[[#This Row],[Exports kWh - MPT]]/1000)*ExportsELAP[[#This Row],[EIM Price]]</f>
        <v>0.11966385424400001</v>
      </c>
      <c r="L118" s="167" t="str">
        <f>+INDEX(ECR_Hours!$I$12:$I$15,MATCH(ExportsELAP[[#This Row],[Date Prevailing]],ECR_Hours!$H$12:$H$15,1))</f>
        <v>NS</v>
      </c>
      <c r="M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" spans="1:13" x14ac:dyDescent="0.25">
      <c r="A119" s="164">
        <f>+Exports!A122</f>
        <v>44566</v>
      </c>
      <c r="B119" s="165">
        <f t="shared" si="4"/>
        <v>2022</v>
      </c>
      <c r="C119" s="165">
        <f t="shared" si="5"/>
        <v>1</v>
      </c>
      <c r="D119" s="165">
        <f t="shared" si="6"/>
        <v>5</v>
      </c>
      <c r="E119" s="165">
        <f>+Exports!B122</f>
        <v>22</v>
      </c>
      <c r="F119" s="165">
        <f>+WEEKDAY(ExportsELAP[[#This Row],[Date Prevailing]],1)</f>
        <v>4</v>
      </c>
      <c r="G119" s="165">
        <f>+COUNTIFS(ECR_Hours!$K$6:$K$7,ExportsELAP[[#This Row],[Date Prevailing]])</f>
        <v>0</v>
      </c>
      <c r="H119" s="165">
        <f t="shared" si="7"/>
        <v>4</v>
      </c>
      <c r="I119" s="166">
        <f>+Exports!G122</f>
        <v>3.0961999999999898</v>
      </c>
      <c r="J119" s="166">
        <f>+'ELAP_IPCO-APND'!D122</f>
        <v>54.201610000000002</v>
      </c>
      <c r="K119" s="166">
        <f>+(ExportsELAP[[#This Row],[Exports kWh - MPT]]/1000)*ExportsELAP[[#This Row],[EIM Price]]</f>
        <v>0.16781902488199946</v>
      </c>
      <c r="L119" s="167" t="str">
        <f>+INDEX(ECR_Hours!$I$12:$I$15,MATCH(ExportsELAP[[#This Row],[Date Prevailing]],ECR_Hours!$H$12:$H$15,1))</f>
        <v>NS</v>
      </c>
      <c r="M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" spans="1:13" x14ac:dyDescent="0.25">
      <c r="A120" s="164">
        <f>+Exports!A123</f>
        <v>44566</v>
      </c>
      <c r="B120" s="165">
        <f t="shared" si="4"/>
        <v>2022</v>
      </c>
      <c r="C120" s="165">
        <f t="shared" si="5"/>
        <v>1</v>
      </c>
      <c r="D120" s="165">
        <f t="shared" si="6"/>
        <v>5</v>
      </c>
      <c r="E120" s="165">
        <f>+Exports!B123</f>
        <v>23</v>
      </c>
      <c r="F120" s="165">
        <f>+WEEKDAY(ExportsELAP[[#This Row],[Date Prevailing]],1)</f>
        <v>4</v>
      </c>
      <c r="G120" s="165">
        <f>+COUNTIFS(ECR_Hours!$K$6:$K$7,ExportsELAP[[#This Row],[Date Prevailing]])</f>
        <v>0</v>
      </c>
      <c r="H120" s="165">
        <f t="shared" si="7"/>
        <v>4</v>
      </c>
      <c r="I120" s="166">
        <f>+Exports!G123</f>
        <v>2.2023000000000001</v>
      </c>
      <c r="J120" s="166">
        <f>+'ELAP_IPCO-APND'!D123</f>
        <v>42.738329999999998</v>
      </c>
      <c r="K120" s="166">
        <f>+(ExportsELAP[[#This Row],[Exports kWh - MPT]]/1000)*ExportsELAP[[#This Row],[EIM Price]]</f>
        <v>9.412262415900001E-2</v>
      </c>
      <c r="L120" s="167" t="str">
        <f>+INDEX(ECR_Hours!$I$12:$I$15,MATCH(ExportsELAP[[#This Row],[Date Prevailing]],ECR_Hours!$H$12:$H$15,1))</f>
        <v>NS</v>
      </c>
      <c r="M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" spans="1:13" x14ac:dyDescent="0.25">
      <c r="A121" s="164">
        <f>+Exports!A124</f>
        <v>44566</v>
      </c>
      <c r="B121" s="165">
        <f t="shared" si="4"/>
        <v>2022</v>
      </c>
      <c r="C121" s="165">
        <f t="shared" si="5"/>
        <v>1</v>
      </c>
      <c r="D121" s="165">
        <f t="shared" si="6"/>
        <v>5</v>
      </c>
      <c r="E121" s="165">
        <f>+Exports!B124</f>
        <v>24</v>
      </c>
      <c r="F121" s="165">
        <f>+WEEKDAY(ExportsELAP[[#This Row],[Date Prevailing]],1)</f>
        <v>4</v>
      </c>
      <c r="G121" s="165">
        <f>+COUNTIFS(ECR_Hours!$K$6:$K$7,ExportsELAP[[#This Row],[Date Prevailing]])</f>
        <v>0</v>
      </c>
      <c r="H121" s="165">
        <f t="shared" si="7"/>
        <v>4</v>
      </c>
      <c r="I121" s="166">
        <f>+Exports!G124</f>
        <v>1.8466999999999998</v>
      </c>
      <c r="J121" s="166">
        <f>+'ELAP_IPCO-APND'!D124</f>
        <v>40.753860000000003</v>
      </c>
      <c r="K121" s="166">
        <f>+(ExportsELAP[[#This Row],[Exports kWh - MPT]]/1000)*ExportsELAP[[#This Row],[EIM Price]]</f>
        <v>7.5260153262000001E-2</v>
      </c>
      <c r="L121" s="167" t="str">
        <f>+INDEX(ECR_Hours!$I$12:$I$15,MATCH(ExportsELAP[[#This Row],[Date Prevailing]],ECR_Hours!$H$12:$H$15,1))</f>
        <v>NS</v>
      </c>
      <c r="M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" spans="1:13" x14ac:dyDescent="0.25">
      <c r="A122" s="164">
        <f>+Exports!A125</f>
        <v>44567</v>
      </c>
      <c r="B122" s="165">
        <f t="shared" si="4"/>
        <v>2022</v>
      </c>
      <c r="C122" s="165">
        <f t="shared" si="5"/>
        <v>1</v>
      </c>
      <c r="D122" s="165">
        <f t="shared" si="6"/>
        <v>6</v>
      </c>
      <c r="E122" s="165">
        <f>+Exports!B125</f>
        <v>1</v>
      </c>
      <c r="F122" s="165">
        <f>+WEEKDAY(ExportsELAP[[#This Row],[Date Prevailing]],1)</f>
        <v>5</v>
      </c>
      <c r="G122" s="165">
        <f>+COUNTIFS(ECR_Hours!$K$6:$K$7,ExportsELAP[[#This Row],[Date Prevailing]])</f>
        <v>0</v>
      </c>
      <c r="H122" s="165">
        <f t="shared" si="7"/>
        <v>5</v>
      </c>
      <c r="I122" s="166">
        <f>+Exports!G125</f>
        <v>3.4959000000000002</v>
      </c>
      <c r="J122" s="166">
        <f>+'ELAP_IPCO-APND'!D125</f>
        <v>38.820889999999999</v>
      </c>
      <c r="K122" s="166">
        <f>+(ExportsELAP[[#This Row],[Exports kWh - MPT]]/1000)*ExportsELAP[[#This Row],[EIM Price]]</f>
        <v>0.13571394935100001</v>
      </c>
      <c r="L122" s="167" t="str">
        <f>+INDEX(ECR_Hours!$I$12:$I$15,MATCH(ExportsELAP[[#This Row],[Date Prevailing]],ECR_Hours!$H$12:$H$15,1))</f>
        <v>NS</v>
      </c>
      <c r="M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" spans="1:13" x14ac:dyDescent="0.25">
      <c r="A123" s="164">
        <f>+Exports!A126</f>
        <v>44567</v>
      </c>
      <c r="B123" s="165">
        <f t="shared" si="4"/>
        <v>2022</v>
      </c>
      <c r="C123" s="165">
        <f t="shared" si="5"/>
        <v>1</v>
      </c>
      <c r="D123" s="165">
        <f t="shared" si="6"/>
        <v>6</v>
      </c>
      <c r="E123" s="165">
        <f>+Exports!B126</f>
        <v>2</v>
      </c>
      <c r="F123" s="165">
        <f>+WEEKDAY(ExportsELAP[[#This Row],[Date Prevailing]],1)</f>
        <v>5</v>
      </c>
      <c r="G123" s="165">
        <f>+COUNTIFS(ECR_Hours!$K$6:$K$7,ExportsELAP[[#This Row],[Date Prevailing]])</f>
        <v>0</v>
      </c>
      <c r="H123" s="165">
        <f t="shared" si="7"/>
        <v>5</v>
      </c>
      <c r="I123" s="166">
        <f>+Exports!G126</f>
        <v>4.2594000000000003</v>
      </c>
      <c r="J123" s="166">
        <f>+'ELAP_IPCO-APND'!D126</f>
        <v>38.858130000000003</v>
      </c>
      <c r="K123" s="166">
        <f>+(ExportsELAP[[#This Row],[Exports kWh - MPT]]/1000)*ExportsELAP[[#This Row],[EIM Price]]</f>
        <v>0.16551231892200002</v>
      </c>
      <c r="L123" s="167" t="str">
        <f>+INDEX(ECR_Hours!$I$12:$I$15,MATCH(ExportsELAP[[#This Row],[Date Prevailing]],ECR_Hours!$H$12:$H$15,1))</f>
        <v>NS</v>
      </c>
      <c r="M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" spans="1:13" x14ac:dyDescent="0.25">
      <c r="A124" s="164">
        <f>+Exports!A127</f>
        <v>44567</v>
      </c>
      <c r="B124" s="165">
        <f t="shared" si="4"/>
        <v>2022</v>
      </c>
      <c r="C124" s="165">
        <f t="shared" si="5"/>
        <v>1</v>
      </c>
      <c r="D124" s="165">
        <f t="shared" si="6"/>
        <v>6</v>
      </c>
      <c r="E124" s="165">
        <f>+Exports!B127</f>
        <v>3</v>
      </c>
      <c r="F124" s="165">
        <f>+WEEKDAY(ExportsELAP[[#This Row],[Date Prevailing]],1)</f>
        <v>5</v>
      </c>
      <c r="G124" s="165">
        <f>+COUNTIFS(ECR_Hours!$K$6:$K$7,ExportsELAP[[#This Row],[Date Prevailing]])</f>
        <v>0</v>
      </c>
      <c r="H124" s="165">
        <f t="shared" si="7"/>
        <v>5</v>
      </c>
      <c r="I124" s="166">
        <f>+Exports!G127</f>
        <v>4.4564000000000004</v>
      </c>
      <c r="J124" s="166">
        <f>+'ELAP_IPCO-APND'!D127</f>
        <v>38.955260000000003</v>
      </c>
      <c r="K124" s="166">
        <f>+(ExportsELAP[[#This Row],[Exports kWh - MPT]]/1000)*ExportsELAP[[#This Row],[EIM Price]]</f>
        <v>0.17360022066400002</v>
      </c>
      <c r="L124" s="167" t="str">
        <f>+INDEX(ECR_Hours!$I$12:$I$15,MATCH(ExportsELAP[[#This Row],[Date Prevailing]],ECR_Hours!$H$12:$H$15,1))</f>
        <v>NS</v>
      </c>
      <c r="M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" spans="1:13" x14ac:dyDescent="0.25">
      <c r="A125" s="164">
        <f>+Exports!A128</f>
        <v>44567</v>
      </c>
      <c r="B125" s="165">
        <f t="shared" si="4"/>
        <v>2022</v>
      </c>
      <c r="C125" s="165">
        <f t="shared" si="5"/>
        <v>1</v>
      </c>
      <c r="D125" s="165">
        <f t="shared" si="6"/>
        <v>6</v>
      </c>
      <c r="E125" s="165">
        <f>+Exports!B128</f>
        <v>4</v>
      </c>
      <c r="F125" s="165">
        <f>+WEEKDAY(ExportsELAP[[#This Row],[Date Prevailing]],1)</f>
        <v>5</v>
      </c>
      <c r="G125" s="165">
        <f>+COUNTIFS(ECR_Hours!$K$6:$K$7,ExportsELAP[[#This Row],[Date Prevailing]])</f>
        <v>0</v>
      </c>
      <c r="H125" s="165">
        <f t="shared" si="7"/>
        <v>5</v>
      </c>
      <c r="I125" s="166">
        <f>+Exports!G128</f>
        <v>2.8249</v>
      </c>
      <c r="J125" s="166">
        <f>+'ELAP_IPCO-APND'!D128</f>
        <v>38.604979999999998</v>
      </c>
      <c r="K125" s="166">
        <f>+(ExportsELAP[[#This Row],[Exports kWh - MPT]]/1000)*ExportsELAP[[#This Row],[EIM Price]]</f>
        <v>0.109055208002</v>
      </c>
      <c r="L125" s="167" t="str">
        <f>+INDEX(ECR_Hours!$I$12:$I$15,MATCH(ExportsELAP[[#This Row],[Date Prevailing]],ECR_Hours!$H$12:$H$15,1))</f>
        <v>NS</v>
      </c>
      <c r="M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" spans="1:13" x14ac:dyDescent="0.25">
      <c r="A126" s="164">
        <f>+Exports!A129</f>
        <v>44567</v>
      </c>
      <c r="B126" s="165">
        <f t="shared" si="4"/>
        <v>2022</v>
      </c>
      <c r="C126" s="165">
        <f t="shared" si="5"/>
        <v>1</v>
      </c>
      <c r="D126" s="165">
        <f t="shared" si="6"/>
        <v>6</v>
      </c>
      <c r="E126" s="165">
        <f>+Exports!B129</f>
        <v>5</v>
      </c>
      <c r="F126" s="165">
        <f>+WEEKDAY(ExportsELAP[[#This Row],[Date Prevailing]],1)</f>
        <v>5</v>
      </c>
      <c r="G126" s="165">
        <f>+COUNTIFS(ECR_Hours!$K$6:$K$7,ExportsELAP[[#This Row],[Date Prevailing]])</f>
        <v>0</v>
      </c>
      <c r="H126" s="165">
        <f t="shared" si="7"/>
        <v>5</v>
      </c>
      <c r="I126" s="166">
        <f>+Exports!G129</f>
        <v>2.2957000000000001</v>
      </c>
      <c r="J126" s="166">
        <f>+'ELAP_IPCO-APND'!D129</f>
        <v>40.55574</v>
      </c>
      <c r="K126" s="166">
        <f>+(ExportsELAP[[#This Row],[Exports kWh - MPT]]/1000)*ExportsELAP[[#This Row],[EIM Price]]</f>
        <v>9.3103812317999995E-2</v>
      </c>
      <c r="L126" s="167" t="str">
        <f>+INDEX(ECR_Hours!$I$12:$I$15,MATCH(ExportsELAP[[#This Row],[Date Prevailing]],ECR_Hours!$H$12:$H$15,1))</f>
        <v>NS</v>
      </c>
      <c r="M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" spans="1:13" x14ac:dyDescent="0.25">
      <c r="A127" s="164">
        <f>+Exports!A130</f>
        <v>44567</v>
      </c>
      <c r="B127" s="165">
        <f t="shared" si="4"/>
        <v>2022</v>
      </c>
      <c r="C127" s="165">
        <f t="shared" si="5"/>
        <v>1</v>
      </c>
      <c r="D127" s="165">
        <f t="shared" si="6"/>
        <v>6</v>
      </c>
      <c r="E127" s="165">
        <f>+Exports!B130</f>
        <v>6</v>
      </c>
      <c r="F127" s="165">
        <f>+WEEKDAY(ExportsELAP[[#This Row],[Date Prevailing]],1)</f>
        <v>5</v>
      </c>
      <c r="G127" s="165">
        <f>+COUNTIFS(ECR_Hours!$K$6:$K$7,ExportsELAP[[#This Row],[Date Prevailing]])</f>
        <v>0</v>
      </c>
      <c r="H127" s="165">
        <f t="shared" si="7"/>
        <v>5</v>
      </c>
      <c r="I127" s="166">
        <f>+Exports!G130</f>
        <v>2.6358000000000001</v>
      </c>
      <c r="J127" s="166">
        <f>+'ELAP_IPCO-APND'!D130</f>
        <v>43.429499999999997</v>
      </c>
      <c r="K127" s="166">
        <f>+(ExportsELAP[[#This Row],[Exports kWh - MPT]]/1000)*ExportsELAP[[#This Row],[EIM Price]]</f>
        <v>0.1144714761</v>
      </c>
      <c r="L127" s="167" t="str">
        <f>+INDEX(ECR_Hours!$I$12:$I$15,MATCH(ExportsELAP[[#This Row],[Date Prevailing]],ECR_Hours!$H$12:$H$15,1))</f>
        <v>NS</v>
      </c>
      <c r="M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" spans="1:13" x14ac:dyDescent="0.25">
      <c r="A128" s="164">
        <f>+Exports!A131</f>
        <v>44567</v>
      </c>
      <c r="B128" s="165">
        <f t="shared" si="4"/>
        <v>2022</v>
      </c>
      <c r="C128" s="165">
        <f t="shared" si="5"/>
        <v>1</v>
      </c>
      <c r="D128" s="165">
        <f t="shared" si="6"/>
        <v>6</v>
      </c>
      <c r="E128" s="165">
        <f>+Exports!B131</f>
        <v>7</v>
      </c>
      <c r="F128" s="165">
        <f>+WEEKDAY(ExportsELAP[[#This Row],[Date Prevailing]],1)</f>
        <v>5</v>
      </c>
      <c r="G128" s="165">
        <f>+COUNTIFS(ECR_Hours!$K$6:$K$7,ExportsELAP[[#This Row],[Date Prevailing]])</f>
        <v>0</v>
      </c>
      <c r="H128" s="165">
        <f t="shared" si="7"/>
        <v>5</v>
      </c>
      <c r="I128" s="166">
        <f>+Exports!G131</f>
        <v>2.5457999999999998</v>
      </c>
      <c r="J128" s="166">
        <f>+'ELAP_IPCO-APND'!D131</f>
        <v>42.646790000000003</v>
      </c>
      <c r="K128" s="166">
        <f>+(ExportsELAP[[#This Row],[Exports kWh - MPT]]/1000)*ExportsELAP[[#This Row],[EIM Price]]</f>
        <v>0.108570197982</v>
      </c>
      <c r="L128" s="167" t="str">
        <f>+INDEX(ECR_Hours!$I$12:$I$15,MATCH(ExportsELAP[[#This Row],[Date Prevailing]],ECR_Hours!$H$12:$H$15,1))</f>
        <v>NS</v>
      </c>
      <c r="M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" spans="1:13" x14ac:dyDescent="0.25">
      <c r="A129" s="164">
        <f>+Exports!A132</f>
        <v>44567</v>
      </c>
      <c r="B129" s="165">
        <f t="shared" si="4"/>
        <v>2022</v>
      </c>
      <c r="C129" s="165">
        <f t="shared" si="5"/>
        <v>1</v>
      </c>
      <c r="D129" s="165">
        <f t="shared" si="6"/>
        <v>6</v>
      </c>
      <c r="E129" s="165">
        <f>+Exports!B132</f>
        <v>8</v>
      </c>
      <c r="F129" s="165">
        <f>+WEEKDAY(ExportsELAP[[#This Row],[Date Prevailing]],1)</f>
        <v>5</v>
      </c>
      <c r="G129" s="165">
        <f>+COUNTIFS(ECR_Hours!$K$6:$K$7,ExportsELAP[[#This Row],[Date Prevailing]])</f>
        <v>0</v>
      </c>
      <c r="H129" s="165">
        <f t="shared" si="7"/>
        <v>5</v>
      </c>
      <c r="I129" s="166">
        <f>+Exports!G132</f>
        <v>2.6877999999999997</v>
      </c>
      <c r="J129" s="166">
        <f>+'ELAP_IPCO-APND'!D132</f>
        <v>53.887180000000001</v>
      </c>
      <c r="K129" s="166">
        <f>+(ExportsELAP[[#This Row],[Exports kWh - MPT]]/1000)*ExportsELAP[[#This Row],[EIM Price]]</f>
        <v>0.14483796240399999</v>
      </c>
      <c r="L129" s="167" t="str">
        <f>+INDEX(ECR_Hours!$I$12:$I$15,MATCH(ExportsELAP[[#This Row],[Date Prevailing]],ECR_Hours!$H$12:$H$15,1))</f>
        <v>NS</v>
      </c>
      <c r="M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" spans="1:13" x14ac:dyDescent="0.25">
      <c r="A130" s="164">
        <f>+Exports!A133</f>
        <v>44567</v>
      </c>
      <c r="B130" s="165">
        <f t="shared" ref="B130:B193" si="8">+YEAR(A130)</f>
        <v>2022</v>
      </c>
      <c r="C130" s="165">
        <f t="shared" ref="C130:C193" si="9">+MONTH(A130)</f>
        <v>1</v>
      </c>
      <c r="D130" s="165">
        <f t="shared" ref="D130:D193" si="10">+DAY(A130)</f>
        <v>6</v>
      </c>
      <c r="E130" s="165">
        <f>+Exports!B133</f>
        <v>9</v>
      </c>
      <c r="F130" s="165">
        <f>+WEEKDAY(ExportsELAP[[#This Row],[Date Prevailing]],1)</f>
        <v>5</v>
      </c>
      <c r="G130" s="165">
        <f>+COUNTIFS(ECR_Hours!$K$6:$K$7,ExportsELAP[[#This Row],[Date Prevailing]])</f>
        <v>0</v>
      </c>
      <c r="H130" s="165">
        <f t="shared" ref="H130:H193" si="11">+IF(G130=1,0,F130)</f>
        <v>5</v>
      </c>
      <c r="I130" s="166">
        <f>+Exports!G133</f>
        <v>232.95959999999999</v>
      </c>
      <c r="J130" s="166">
        <f>+'ELAP_IPCO-APND'!D133</f>
        <v>43.53051</v>
      </c>
      <c r="K130" s="166">
        <f>+(ExportsELAP[[#This Row],[Exports kWh - MPT]]/1000)*ExportsELAP[[#This Row],[EIM Price]]</f>
        <v>10.140850197395999</v>
      </c>
      <c r="L130" s="167" t="str">
        <f>+INDEX(ECR_Hours!$I$12:$I$15,MATCH(ExportsELAP[[#This Row],[Date Prevailing]],ECR_Hours!$H$12:$H$15,1))</f>
        <v>NS</v>
      </c>
      <c r="M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" spans="1:13" x14ac:dyDescent="0.25">
      <c r="A131" s="164">
        <f>+Exports!A134</f>
        <v>44567</v>
      </c>
      <c r="B131" s="165">
        <f t="shared" si="8"/>
        <v>2022</v>
      </c>
      <c r="C131" s="165">
        <f t="shared" si="9"/>
        <v>1</v>
      </c>
      <c r="D131" s="165">
        <f t="shared" si="10"/>
        <v>6</v>
      </c>
      <c r="E131" s="165">
        <f>+Exports!B134</f>
        <v>10</v>
      </c>
      <c r="F131" s="165">
        <f>+WEEKDAY(ExportsELAP[[#This Row],[Date Prevailing]],1)</f>
        <v>5</v>
      </c>
      <c r="G131" s="165">
        <f>+COUNTIFS(ECR_Hours!$K$6:$K$7,ExportsELAP[[#This Row],[Date Prevailing]])</f>
        <v>0</v>
      </c>
      <c r="H131" s="165">
        <f t="shared" si="11"/>
        <v>5</v>
      </c>
      <c r="I131" s="166">
        <f>+Exports!G134</f>
        <v>1386.8601999999998</v>
      </c>
      <c r="J131" s="166">
        <f>+'ELAP_IPCO-APND'!D134</f>
        <v>57.656410000000001</v>
      </c>
      <c r="K131" s="166">
        <f>+(ExportsELAP[[#This Row],[Exports kWh - MPT]]/1000)*ExportsELAP[[#This Row],[EIM Price]]</f>
        <v>79.961380303881995</v>
      </c>
      <c r="L131" s="167" t="str">
        <f>+INDEX(ECR_Hours!$I$12:$I$15,MATCH(ExportsELAP[[#This Row],[Date Prevailing]],ECR_Hours!$H$12:$H$15,1))</f>
        <v>NS</v>
      </c>
      <c r="M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" spans="1:13" x14ac:dyDescent="0.25">
      <c r="A132" s="164">
        <f>+Exports!A135</f>
        <v>44567</v>
      </c>
      <c r="B132" s="165">
        <f t="shared" si="8"/>
        <v>2022</v>
      </c>
      <c r="C132" s="165">
        <f t="shared" si="9"/>
        <v>1</v>
      </c>
      <c r="D132" s="165">
        <f t="shared" si="10"/>
        <v>6</v>
      </c>
      <c r="E132" s="165">
        <f>+Exports!B135</f>
        <v>11</v>
      </c>
      <c r="F132" s="165">
        <f>+WEEKDAY(ExportsELAP[[#This Row],[Date Prevailing]],1)</f>
        <v>5</v>
      </c>
      <c r="G132" s="165">
        <f>+COUNTIFS(ECR_Hours!$K$6:$K$7,ExportsELAP[[#This Row],[Date Prevailing]])</f>
        <v>0</v>
      </c>
      <c r="H132" s="165">
        <f t="shared" si="11"/>
        <v>5</v>
      </c>
      <c r="I132" s="166">
        <f>+Exports!G135</f>
        <v>2936.4856</v>
      </c>
      <c r="J132" s="166">
        <f>+'ELAP_IPCO-APND'!D135</f>
        <v>48.427729999999997</v>
      </c>
      <c r="K132" s="166">
        <f>+(ExportsELAP[[#This Row],[Exports kWh - MPT]]/1000)*ExportsELAP[[#This Row],[EIM Price]]</f>
        <v>142.20733178568798</v>
      </c>
      <c r="L132" s="167" t="str">
        <f>+INDEX(ECR_Hours!$I$12:$I$15,MATCH(ExportsELAP[[#This Row],[Date Prevailing]],ECR_Hours!$H$12:$H$15,1))</f>
        <v>NS</v>
      </c>
      <c r="M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" spans="1:13" x14ac:dyDescent="0.25">
      <c r="A133" s="164">
        <f>+Exports!A136</f>
        <v>44567</v>
      </c>
      <c r="B133" s="165">
        <f t="shared" si="8"/>
        <v>2022</v>
      </c>
      <c r="C133" s="165">
        <f t="shared" si="9"/>
        <v>1</v>
      </c>
      <c r="D133" s="165">
        <f t="shared" si="10"/>
        <v>6</v>
      </c>
      <c r="E133" s="165">
        <f>+Exports!B136</f>
        <v>12</v>
      </c>
      <c r="F133" s="165">
        <f>+WEEKDAY(ExportsELAP[[#This Row],[Date Prevailing]],1)</f>
        <v>5</v>
      </c>
      <c r="G133" s="165">
        <f>+COUNTIFS(ECR_Hours!$K$6:$K$7,ExportsELAP[[#This Row],[Date Prevailing]])</f>
        <v>0</v>
      </c>
      <c r="H133" s="165">
        <f t="shared" si="11"/>
        <v>5</v>
      </c>
      <c r="I133" s="166">
        <f>+Exports!G136</f>
        <v>3975.009</v>
      </c>
      <c r="J133" s="166">
        <f>+'ELAP_IPCO-APND'!D136</f>
        <v>44.546390000000002</v>
      </c>
      <c r="K133" s="166">
        <f>+(ExportsELAP[[#This Row],[Exports kWh - MPT]]/1000)*ExportsELAP[[#This Row],[EIM Price]]</f>
        <v>177.07230116751001</v>
      </c>
      <c r="L133" s="167" t="str">
        <f>+INDEX(ECR_Hours!$I$12:$I$15,MATCH(ExportsELAP[[#This Row],[Date Prevailing]],ECR_Hours!$H$12:$H$15,1))</f>
        <v>NS</v>
      </c>
      <c r="M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" spans="1:13" x14ac:dyDescent="0.25">
      <c r="A134" s="164">
        <f>+Exports!A137</f>
        <v>44567</v>
      </c>
      <c r="B134" s="165">
        <f t="shared" si="8"/>
        <v>2022</v>
      </c>
      <c r="C134" s="165">
        <f t="shared" si="9"/>
        <v>1</v>
      </c>
      <c r="D134" s="165">
        <f t="shared" si="10"/>
        <v>6</v>
      </c>
      <c r="E134" s="165">
        <f>+Exports!B137</f>
        <v>13</v>
      </c>
      <c r="F134" s="165">
        <f>+WEEKDAY(ExportsELAP[[#This Row],[Date Prevailing]],1)</f>
        <v>5</v>
      </c>
      <c r="G134" s="165">
        <f>+COUNTIFS(ECR_Hours!$K$6:$K$7,ExportsELAP[[#This Row],[Date Prevailing]])</f>
        <v>0</v>
      </c>
      <c r="H134" s="165">
        <f t="shared" si="11"/>
        <v>5</v>
      </c>
      <c r="I134" s="166">
        <f>+Exports!G137</f>
        <v>4319.4431999999997</v>
      </c>
      <c r="J134" s="166">
        <f>+'ELAP_IPCO-APND'!D137</f>
        <v>40.537500000000001</v>
      </c>
      <c r="K134" s="166">
        <f>+(ExportsELAP[[#This Row],[Exports kWh - MPT]]/1000)*ExportsELAP[[#This Row],[EIM Price]]</f>
        <v>175.09942871999999</v>
      </c>
      <c r="L134" s="167" t="str">
        <f>+INDEX(ECR_Hours!$I$12:$I$15,MATCH(ExportsELAP[[#This Row],[Date Prevailing]],ECR_Hours!$H$12:$H$15,1))</f>
        <v>NS</v>
      </c>
      <c r="M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" spans="1:13" x14ac:dyDescent="0.25">
      <c r="A135" s="164">
        <f>+Exports!A138</f>
        <v>44567</v>
      </c>
      <c r="B135" s="165">
        <f t="shared" si="8"/>
        <v>2022</v>
      </c>
      <c r="C135" s="165">
        <f t="shared" si="9"/>
        <v>1</v>
      </c>
      <c r="D135" s="165">
        <f t="shared" si="10"/>
        <v>6</v>
      </c>
      <c r="E135" s="165">
        <f>+Exports!B138</f>
        <v>14</v>
      </c>
      <c r="F135" s="165">
        <f>+WEEKDAY(ExportsELAP[[#This Row],[Date Prevailing]],1)</f>
        <v>5</v>
      </c>
      <c r="G135" s="165">
        <f>+COUNTIFS(ECR_Hours!$K$6:$K$7,ExportsELAP[[#This Row],[Date Prevailing]])</f>
        <v>0</v>
      </c>
      <c r="H135" s="165">
        <f t="shared" si="11"/>
        <v>5</v>
      </c>
      <c r="I135" s="166">
        <f>+Exports!G138</f>
        <v>4658.7084999999997</v>
      </c>
      <c r="J135" s="166">
        <f>+'ELAP_IPCO-APND'!D138</f>
        <v>40.097589999999997</v>
      </c>
      <c r="K135" s="166">
        <f>+(ExportsELAP[[#This Row],[Exports kWh - MPT]]/1000)*ExportsELAP[[#This Row],[EIM Price]]</f>
        <v>186.80298336251496</v>
      </c>
      <c r="L135" s="167" t="str">
        <f>+INDEX(ECR_Hours!$I$12:$I$15,MATCH(ExportsELAP[[#This Row],[Date Prevailing]],ECR_Hours!$H$12:$H$15,1))</f>
        <v>NS</v>
      </c>
      <c r="M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" spans="1:13" x14ac:dyDescent="0.25">
      <c r="A136" s="164">
        <f>+Exports!A139</f>
        <v>44567</v>
      </c>
      <c r="B136" s="165">
        <f t="shared" si="8"/>
        <v>2022</v>
      </c>
      <c r="C136" s="165">
        <f t="shared" si="9"/>
        <v>1</v>
      </c>
      <c r="D136" s="165">
        <f t="shared" si="10"/>
        <v>6</v>
      </c>
      <c r="E136" s="165">
        <f>+Exports!B139</f>
        <v>15</v>
      </c>
      <c r="F136" s="165">
        <f>+WEEKDAY(ExportsELAP[[#This Row],[Date Prevailing]],1)</f>
        <v>5</v>
      </c>
      <c r="G136" s="165">
        <f>+COUNTIFS(ECR_Hours!$K$6:$K$7,ExportsELAP[[#This Row],[Date Prevailing]])</f>
        <v>0</v>
      </c>
      <c r="H136" s="165">
        <f t="shared" si="11"/>
        <v>5</v>
      </c>
      <c r="I136" s="166">
        <f>+Exports!G139</f>
        <v>4141.5308999999988</v>
      </c>
      <c r="J136" s="166">
        <f>+'ELAP_IPCO-APND'!D139</f>
        <v>43.39123</v>
      </c>
      <c r="K136" s="166">
        <f>+(ExportsELAP[[#This Row],[Exports kWh - MPT]]/1000)*ExportsELAP[[#This Row],[EIM Price]]</f>
        <v>179.70611983400693</v>
      </c>
      <c r="L136" s="167" t="str">
        <f>+INDEX(ECR_Hours!$I$12:$I$15,MATCH(ExportsELAP[[#This Row],[Date Prevailing]],ECR_Hours!$H$12:$H$15,1))</f>
        <v>NS</v>
      </c>
      <c r="M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" spans="1:13" x14ac:dyDescent="0.25">
      <c r="A137" s="164">
        <f>+Exports!A140</f>
        <v>44567</v>
      </c>
      <c r="B137" s="165">
        <f t="shared" si="8"/>
        <v>2022</v>
      </c>
      <c r="C137" s="165">
        <f t="shared" si="9"/>
        <v>1</v>
      </c>
      <c r="D137" s="165">
        <f t="shared" si="10"/>
        <v>6</v>
      </c>
      <c r="E137" s="165">
        <f>+Exports!B140</f>
        <v>16</v>
      </c>
      <c r="F137" s="165">
        <f>+WEEKDAY(ExportsELAP[[#This Row],[Date Prevailing]],1)</f>
        <v>5</v>
      </c>
      <c r="G137" s="165">
        <f>+COUNTIFS(ECR_Hours!$K$6:$K$7,ExportsELAP[[#This Row],[Date Prevailing]])</f>
        <v>0</v>
      </c>
      <c r="H137" s="165">
        <f t="shared" si="11"/>
        <v>5</v>
      </c>
      <c r="I137" s="166">
        <f>+Exports!G140</f>
        <v>2779.5852</v>
      </c>
      <c r="J137" s="166">
        <f>+'ELAP_IPCO-APND'!D140</f>
        <v>40.875579999999999</v>
      </c>
      <c r="K137" s="166">
        <f>+(ExportsELAP[[#This Row],[Exports kWh - MPT]]/1000)*ExportsELAP[[#This Row],[EIM Price]]</f>
        <v>113.61715720941601</v>
      </c>
      <c r="L137" s="167" t="str">
        <f>+INDEX(ECR_Hours!$I$12:$I$15,MATCH(ExportsELAP[[#This Row],[Date Prevailing]],ECR_Hours!$H$12:$H$15,1))</f>
        <v>NS</v>
      </c>
      <c r="M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" spans="1:13" x14ac:dyDescent="0.25">
      <c r="A138" s="164">
        <f>+Exports!A141</f>
        <v>44567</v>
      </c>
      <c r="B138" s="165">
        <f t="shared" si="8"/>
        <v>2022</v>
      </c>
      <c r="C138" s="165">
        <f t="shared" si="9"/>
        <v>1</v>
      </c>
      <c r="D138" s="165">
        <f t="shared" si="10"/>
        <v>6</v>
      </c>
      <c r="E138" s="165">
        <f>+Exports!B141</f>
        <v>17</v>
      </c>
      <c r="F138" s="165">
        <f>+WEEKDAY(ExportsELAP[[#This Row],[Date Prevailing]],1)</f>
        <v>5</v>
      </c>
      <c r="G138" s="165">
        <f>+COUNTIFS(ECR_Hours!$K$6:$K$7,ExportsELAP[[#This Row],[Date Prevailing]])</f>
        <v>0</v>
      </c>
      <c r="H138" s="165">
        <f t="shared" si="11"/>
        <v>5</v>
      </c>
      <c r="I138" s="166">
        <f>+Exports!G141</f>
        <v>1241.1822999999999</v>
      </c>
      <c r="J138" s="166">
        <f>+'ELAP_IPCO-APND'!D141</f>
        <v>45.806959999999997</v>
      </c>
      <c r="K138" s="166">
        <f>+(ExportsELAP[[#This Row],[Exports kWh - MPT]]/1000)*ExportsELAP[[#This Row],[EIM Price]]</f>
        <v>56.854787968807997</v>
      </c>
      <c r="L138" s="167" t="str">
        <f>+INDEX(ECR_Hours!$I$12:$I$15,MATCH(ExportsELAP[[#This Row],[Date Prevailing]],ECR_Hours!$H$12:$H$15,1))</f>
        <v>NS</v>
      </c>
      <c r="M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" spans="1:13" x14ac:dyDescent="0.25">
      <c r="A139" s="164">
        <f>+Exports!A142</f>
        <v>44567</v>
      </c>
      <c r="B139" s="165">
        <f t="shared" si="8"/>
        <v>2022</v>
      </c>
      <c r="C139" s="165">
        <f t="shared" si="9"/>
        <v>1</v>
      </c>
      <c r="D139" s="165">
        <f t="shared" si="10"/>
        <v>6</v>
      </c>
      <c r="E139" s="165">
        <f>+Exports!B142</f>
        <v>18</v>
      </c>
      <c r="F139" s="165">
        <f>+WEEKDAY(ExportsELAP[[#This Row],[Date Prevailing]],1)</f>
        <v>5</v>
      </c>
      <c r="G139" s="165">
        <f>+COUNTIFS(ECR_Hours!$K$6:$K$7,ExportsELAP[[#This Row],[Date Prevailing]])</f>
        <v>0</v>
      </c>
      <c r="H139" s="165">
        <f t="shared" si="11"/>
        <v>5</v>
      </c>
      <c r="I139" s="166">
        <f>+Exports!G142</f>
        <v>32.969000000000001</v>
      </c>
      <c r="J139" s="166">
        <f>+'ELAP_IPCO-APND'!D142</f>
        <v>47.180199999999999</v>
      </c>
      <c r="K139" s="166">
        <f>+(ExportsELAP[[#This Row],[Exports kWh - MPT]]/1000)*ExportsELAP[[#This Row],[EIM Price]]</f>
        <v>1.5554840137999999</v>
      </c>
      <c r="L139" s="167" t="str">
        <f>+INDEX(ECR_Hours!$I$12:$I$15,MATCH(ExportsELAP[[#This Row],[Date Prevailing]],ECR_Hours!$H$12:$H$15,1))</f>
        <v>NS</v>
      </c>
      <c r="M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" spans="1:13" x14ac:dyDescent="0.25">
      <c r="A140" s="164">
        <f>+Exports!A143</f>
        <v>44567</v>
      </c>
      <c r="B140" s="165">
        <f t="shared" si="8"/>
        <v>2022</v>
      </c>
      <c r="C140" s="165">
        <f t="shared" si="9"/>
        <v>1</v>
      </c>
      <c r="D140" s="165">
        <f t="shared" si="10"/>
        <v>6</v>
      </c>
      <c r="E140" s="165">
        <f>+Exports!B143</f>
        <v>19</v>
      </c>
      <c r="F140" s="165">
        <f>+WEEKDAY(ExportsELAP[[#This Row],[Date Prevailing]],1)</f>
        <v>5</v>
      </c>
      <c r="G140" s="165">
        <f>+COUNTIFS(ECR_Hours!$K$6:$K$7,ExportsELAP[[#This Row],[Date Prevailing]])</f>
        <v>0</v>
      </c>
      <c r="H140" s="165">
        <f t="shared" si="11"/>
        <v>5</v>
      </c>
      <c r="I140" s="166">
        <f>+Exports!G143</f>
        <v>4.2565999999999997</v>
      </c>
      <c r="J140" s="166">
        <f>+'ELAP_IPCO-APND'!D143</f>
        <v>62.713439999999999</v>
      </c>
      <c r="K140" s="166">
        <f>+(ExportsELAP[[#This Row],[Exports kWh - MPT]]/1000)*ExportsELAP[[#This Row],[EIM Price]]</f>
        <v>0.26694602870400003</v>
      </c>
      <c r="L140" s="167" t="str">
        <f>+INDEX(ECR_Hours!$I$12:$I$15,MATCH(ExportsELAP[[#This Row],[Date Prevailing]],ECR_Hours!$H$12:$H$15,1))</f>
        <v>NS</v>
      </c>
      <c r="M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" spans="1:13" x14ac:dyDescent="0.25">
      <c r="A141" s="164">
        <f>+Exports!A144</f>
        <v>44567</v>
      </c>
      <c r="B141" s="165">
        <f t="shared" si="8"/>
        <v>2022</v>
      </c>
      <c r="C141" s="165">
        <f t="shared" si="9"/>
        <v>1</v>
      </c>
      <c r="D141" s="165">
        <f t="shared" si="10"/>
        <v>6</v>
      </c>
      <c r="E141" s="165">
        <f>+Exports!B144</f>
        <v>20</v>
      </c>
      <c r="F141" s="165">
        <f>+WEEKDAY(ExportsELAP[[#This Row],[Date Prevailing]],1)</f>
        <v>5</v>
      </c>
      <c r="G141" s="165">
        <f>+COUNTIFS(ECR_Hours!$K$6:$K$7,ExportsELAP[[#This Row],[Date Prevailing]])</f>
        <v>0</v>
      </c>
      <c r="H141" s="165">
        <f t="shared" si="11"/>
        <v>5</v>
      </c>
      <c r="I141" s="166">
        <f>+Exports!G144</f>
        <v>2.8780000000000001</v>
      </c>
      <c r="J141" s="166">
        <f>+'ELAP_IPCO-APND'!D144</f>
        <v>59.99709</v>
      </c>
      <c r="K141" s="166">
        <f>+(ExportsELAP[[#This Row],[Exports kWh - MPT]]/1000)*ExportsELAP[[#This Row],[EIM Price]]</f>
        <v>0.17267162502</v>
      </c>
      <c r="L141" s="167" t="str">
        <f>+INDEX(ECR_Hours!$I$12:$I$15,MATCH(ExportsELAP[[#This Row],[Date Prevailing]],ECR_Hours!$H$12:$H$15,1))</f>
        <v>NS</v>
      </c>
      <c r="M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" spans="1:13" x14ac:dyDescent="0.25">
      <c r="A142" s="164">
        <f>+Exports!A145</f>
        <v>44567</v>
      </c>
      <c r="B142" s="165">
        <f t="shared" si="8"/>
        <v>2022</v>
      </c>
      <c r="C142" s="165">
        <f t="shared" si="9"/>
        <v>1</v>
      </c>
      <c r="D142" s="165">
        <f t="shared" si="10"/>
        <v>6</v>
      </c>
      <c r="E142" s="165">
        <f>+Exports!B145</f>
        <v>21</v>
      </c>
      <c r="F142" s="165">
        <f>+WEEKDAY(ExportsELAP[[#This Row],[Date Prevailing]],1)</f>
        <v>5</v>
      </c>
      <c r="G142" s="165">
        <f>+COUNTIFS(ECR_Hours!$K$6:$K$7,ExportsELAP[[#This Row],[Date Prevailing]])</f>
        <v>0</v>
      </c>
      <c r="H142" s="165">
        <f t="shared" si="11"/>
        <v>5</v>
      </c>
      <c r="I142" s="166">
        <f>+Exports!G145</f>
        <v>2.9479000000000002</v>
      </c>
      <c r="J142" s="166">
        <f>+'ELAP_IPCO-APND'!D145</f>
        <v>60.349040000000002</v>
      </c>
      <c r="K142" s="166">
        <f>+(ExportsELAP[[#This Row],[Exports kWh - MPT]]/1000)*ExportsELAP[[#This Row],[EIM Price]]</f>
        <v>0.17790293501600002</v>
      </c>
      <c r="L142" s="167" t="str">
        <f>+INDEX(ECR_Hours!$I$12:$I$15,MATCH(ExportsELAP[[#This Row],[Date Prevailing]],ECR_Hours!$H$12:$H$15,1))</f>
        <v>NS</v>
      </c>
      <c r="M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" spans="1:13" x14ac:dyDescent="0.25">
      <c r="A143" s="164">
        <f>+Exports!A146</f>
        <v>44567</v>
      </c>
      <c r="B143" s="165">
        <f t="shared" si="8"/>
        <v>2022</v>
      </c>
      <c r="C143" s="165">
        <f t="shared" si="9"/>
        <v>1</v>
      </c>
      <c r="D143" s="165">
        <f t="shared" si="10"/>
        <v>6</v>
      </c>
      <c r="E143" s="165">
        <f>+Exports!B146</f>
        <v>22</v>
      </c>
      <c r="F143" s="165">
        <f>+WEEKDAY(ExportsELAP[[#This Row],[Date Prevailing]],1)</f>
        <v>5</v>
      </c>
      <c r="G143" s="165">
        <f>+COUNTIFS(ECR_Hours!$K$6:$K$7,ExportsELAP[[#This Row],[Date Prevailing]])</f>
        <v>0</v>
      </c>
      <c r="H143" s="165">
        <f t="shared" si="11"/>
        <v>5</v>
      </c>
      <c r="I143" s="166">
        <f>+Exports!G146</f>
        <v>3.97969999999999</v>
      </c>
      <c r="J143" s="166">
        <f>+'ELAP_IPCO-APND'!D146</f>
        <v>50.782580000000003</v>
      </c>
      <c r="K143" s="166">
        <f>+(ExportsELAP[[#This Row],[Exports kWh - MPT]]/1000)*ExportsELAP[[#This Row],[EIM Price]]</f>
        <v>0.2020994336259995</v>
      </c>
      <c r="L143" s="167" t="str">
        <f>+INDEX(ECR_Hours!$I$12:$I$15,MATCH(ExportsELAP[[#This Row],[Date Prevailing]],ECR_Hours!$H$12:$H$15,1))</f>
        <v>NS</v>
      </c>
      <c r="M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" spans="1:13" x14ac:dyDescent="0.25">
      <c r="A144" s="164">
        <f>+Exports!A147</f>
        <v>44567</v>
      </c>
      <c r="B144" s="165">
        <f t="shared" si="8"/>
        <v>2022</v>
      </c>
      <c r="C144" s="165">
        <f t="shared" si="9"/>
        <v>1</v>
      </c>
      <c r="D144" s="165">
        <f t="shared" si="10"/>
        <v>6</v>
      </c>
      <c r="E144" s="165">
        <f>+Exports!B147</f>
        <v>23</v>
      </c>
      <c r="F144" s="165">
        <f>+WEEKDAY(ExportsELAP[[#This Row],[Date Prevailing]],1)</f>
        <v>5</v>
      </c>
      <c r="G144" s="165">
        <f>+COUNTIFS(ECR_Hours!$K$6:$K$7,ExportsELAP[[#This Row],[Date Prevailing]])</f>
        <v>0</v>
      </c>
      <c r="H144" s="165">
        <f t="shared" si="11"/>
        <v>5</v>
      </c>
      <c r="I144" s="166">
        <f>+Exports!G147</f>
        <v>3.2343000000000002</v>
      </c>
      <c r="J144" s="166">
        <f>+'ELAP_IPCO-APND'!D147</f>
        <v>46.956150000000001</v>
      </c>
      <c r="K144" s="166">
        <f>+(ExportsELAP[[#This Row],[Exports kWh - MPT]]/1000)*ExportsELAP[[#This Row],[EIM Price]]</f>
        <v>0.15187027594500002</v>
      </c>
      <c r="L144" s="167" t="str">
        <f>+INDEX(ECR_Hours!$I$12:$I$15,MATCH(ExportsELAP[[#This Row],[Date Prevailing]],ECR_Hours!$H$12:$H$15,1))</f>
        <v>NS</v>
      </c>
      <c r="M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" spans="1:13" x14ac:dyDescent="0.25">
      <c r="A145" s="164">
        <f>+Exports!A148</f>
        <v>44567</v>
      </c>
      <c r="B145" s="165">
        <f t="shared" si="8"/>
        <v>2022</v>
      </c>
      <c r="C145" s="165">
        <f t="shared" si="9"/>
        <v>1</v>
      </c>
      <c r="D145" s="165">
        <f t="shared" si="10"/>
        <v>6</v>
      </c>
      <c r="E145" s="165">
        <f>+Exports!B148</f>
        <v>24</v>
      </c>
      <c r="F145" s="165">
        <f>+WEEKDAY(ExportsELAP[[#This Row],[Date Prevailing]],1)</f>
        <v>5</v>
      </c>
      <c r="G145" s="165">
        <f>+COUNTIFS(ECR_Hours!$K$6:$K$7,ExportsELAP[[#This Row],[Date Prevailing]])</f>
        <v>0</v>
      </c>
      <c r="H145" s="165">
        <f t="shared" si="11"/>
        <v>5</v>
      </c>
      <c r="I145" s="166">
        <f>+Exports!G148</f>
        <v>4.0894000000000004</v>
      </c>
      <c r="J145" s="166">
        <f>+'ELAP_IPCO-APND'!D148</f>
        <v>36.065939999999998</v>
      </c>
      <c r="K145" s="166">
        <f>+(ExportsELAP[[#This Row],[Exports kWh - MPT]]/1000)*ExportsELAP[[#This Row],[EIM Price]]</f>
        <v>0.14748805503599999</v>
      </c>
      <c r="L145" s="167" t="str">
        <f>+INDEX(ECR_Hours!$I$12:$I$15,MATCH(ExportsELAP[[#This Row],[Date Prevailing]],ECR_Hours!$H$12:$H$15,1))</f>
        <v>NS</v>
      </c>
      <c r="M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" spans="1:13" x14ac:dyDescent="0.25">
      <c r="A146" s="164">
        <f>+Exports!A149</f>
        <v>44568</v>
      </c>
      <c r="B146" s="165">
        <f t="shared" si="8"/>
        <v>2022</v>
      </c>
      <c r="C146" s="165">
        <f t="shared" si="9"/>
        <v>1</v>
      </c>
      <c r="D146" s="165">
        <f t="shared" si="10"/>
        <v>7</v>
      </c>
      <c r="E146" s="165">
        <f>+Exports!B149</f>
        <v>1</v>
      </c>
      <c r="F146" s="165">
        <f>+WEEKDAY(ExportsELAP[[#This Row],[Date Prevailing]],1)</f>
        <v>6</v>
      </c>
      <c r="G146" s="165">
        <f>+COUNTIFS(ECR_Hours!$K$6:$K$7,ExportsELAP[[#This Row],[Date Prevailing]])</f>
        <v>0</v>
      </c>
      <c r="H146" s="165">
        <f t="shared" si="11"/>
        <v>6</v>
      </c>
      <c r="I146" s="166">
        <f>+Exports!G149</f>
        <v>4.8747000000000007</v>
      </c>
      <c r="J146" s="166">
        <f>+'ELAP_IPCO-APND'!D149</f>
        <v>32.444580000000002</v>
      </c>
      <c r="K146" s="166">
        <f>+(ExportsELAP[[#This Row],[Exports kWh - MPT]]/1000)*ExportsELAP[[#This Row],[EIM Price]]</f>
        <v>0.15815759412600003</v>
      </c>
      <c r="L146" s="167" t="str">
        <f>+INDEX(ECR_Hours!$I$12:$I$15,MATCH(ExportsELAP[[#This Row],[Date Prevailing]],ECR_Hours!$H$12:$H$15,1))</f>
        <v>NS</v>
      </c>
      <c r="M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" spans="1:13" x14ac:dyDescent="0.25">
      <c r="A147" s="164">
        <f>+Exports!A150</f>
        <v>44568</v>
      </c>
      <c r="B147" s="165">
        <f t="shared" si="8"/>
        <v>2022</v>
      </c>
      <c r="C147" s="165">
        <f t="shared" si="9"/>
        <v>1</v>
      </c>
      <c r="D147" s="165">
        <f t="shared" si="10"/>
        <v>7</v>
      </c>
      <c r="E147" s="165">
        <f>+Exports!B150</f>
        <v>2</v>
      </c>
      <c r="F147" s="165">
        <f>+WEEKDAY(ExportsELAP[[#This Row],[Date Prevailing]],1)</f>
        <v>6</v>
      </c>
      <c r="G147" s="165">
        <f>+COUNTIFS(ECR_Hours!$K$6:$K$7,ExportsELAP[[#This Row],[Date Prevailing]])</f>
        <v>0</v>
      </c>
      <c r="H147" s="165">
        <f t="shared" si="11"/>
        <v>6</v>
      </c>
      <c r="I147" s="166">
        <f>+Exports!G150</f>
        <v>3.9363999999999995</v>
      </c>
      <c r="J147" s="166">
        <f>+'ELAP_IPCO-APND'!D150</f>
        <v>33.815170000000002</v>
      </c>
      <c r="K147" s="166">
        <f>+(ExportsELAP[[#This Row],[Exports kWh - MPT]]/1000)*ExportsELAP[[#This Row],[EIM Price]]</f>
        <v>0.13311003518799999</v>
      </c>
      <c r="L147" s="167" t="str">
        <f>+INDEX(ECR_Hours!$I$12:$I$15,MATCH(ExportsELAP[[#This Row],[Date Prevailing]],ECR_Hours!$H$12:$H$15,1))</f>
        <v>NS</v>
      </c>
      <c r="M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" spans="1:13" x14ac:dyDescent="0.25">
      <c r="A148" s="164">
        <f>+Exports!A151</f>
        <v>44568</v>
      </c>
      <c r="B148" s="165">
        <f t="shared" si="8"/>
        <v>2022</v>
      </c>
      <c r="C148" s="165">
        <f t="shared" si="9"/>
        <v>1</v>
      </c>
      <c r="D148" s="165">
        <f t="shared" si="10"/>
        <v>7</v>
      </c>
      <c r="E148" s="165">
        <f>+Exports!B151</f>
        <v>3</v>
      </c>
      <c r="F148" s="165">
        <f>+WEEKDAY(ExportsELAP[[#This Row],[Date Prevailing]],1)</f>
        <v>6</v>
      </c>
      <c r="G148" s="165">
        <f>+COUNTIFS(ECR_Hours!$K$6:$K$7,ExportsELAP[[#This Row],[Date Prevailing]])</f>
        <v>0</v>
      </c>
      <c r="H148" s="165">
        <f t="shared" si="11"/>
        <v>6</v>
      </c>
      <c r="I148" s="166">
        <f>+Exports!G151</f>
        <v>5.7907000000000002</v>
      </c>
      <c r="J148" s="166">
        <f>+'ELAP_IPCO-APND'!D151</f>
        <v>32.186360000000001</v>
      </c>
      <c r="K148" s="166">
        <f>+(ExportsELAP[[#This Row],[Exports kWh - MPT]]/1000)*ExportsELAP[[#This Row],[EIM Price]]</f>
        <v>0.186381554852</v>
      </c>
      <c r="L148" s="167" t="str">
        <f>+INDEX(ECR_Hours!$I$12:$I$15,MATCH(ExportsELAP[[#This Row],[Date Prevailing]],ECR_Hours!$H$12:$H$15,1))</f>
        <v>NS</v>
      </c>
      <c r="M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" spans="1:13" x14ac:dyDescent="0.25">
      <c r="A149" s="164">
        <f>+Exports!A152</f>
        <v>44568</v>
      </c>
      <c r="B149" s="165">
        <f t="shared" si="8"/>
        <v>2022</v>
      </c>
      <c r="C149" s="165">
        <f t="shared" si="9"/>
        <v>1</v>
      </c>
      <c r="D149" s="165">
        <f t="shared" si="10"/>
        <v>7</v>
      </c>
      <c r="E149" s="165">
        <f>+Exports!B152</f>
        <v>4</v>
      </c>
      <c r="F149" s="165">
        <f>+WEEKDAY(ExportsELAP[[#This Row],[Date Prevailing]],1)</f>
        <v>6</v>
      </c>
      <c r="G149" s="165">
        <f>+COUNTIFS(ECR_Hours!$K$6:$K$7,ExportsELAP[[#This Row],[Date Prevailing]])</f>
        <v>0</v>
      </c>
      <c r="H149" s="165">
        <f t="shared" si="11"/>
        <v>6</v>
      </c>
      <c r="I149" s="166">
        <f>+Exports!G152</f>
        <v>6.6427000000000005</v>
      </c>
      <c r="J149" s="166">
        <f>+'ELAP_IPCO-APND'!D152</f>
        <v>33.17944</v>
      </c>
      <c r="K149" s="166">
        <f>+(ExportsELAP[[#This Row],[Exports kWh - MPT]]/1000)*ExportsELAP[[#This Row],[EIM Price]]</f>
        <v>0.220401066088</v>
      </c>
      <c r="L149" s="167" t="str">
        <f>+INDEX(ECR_Hours!$I$12:$I$15,MATCH(ExportsELAP[[#This Row],[Date Prevailing]],ECR_Hours!$H$12:$H$15,1))</f>
        <v>NS</v>
      </c>
      <c r="M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" spans="1:13" x14ac:dyDescent="0.25">
      <c r="A150" s="164">
        <f>+Exports!A153</f>
        <v>44568</v>
      </c>
      <c r="B150" s="165">
        <f t="shared" si="8"/>
        <v>2022</v>
      </c>
      <c r="C150" s="165">
        <f t="shared" si="9"/>
        <v>1</v>
      </c>
      <c r="D150" s="165">
        <f t="shared" si="10"/>
        <v>7</v>
      </c>
      <c r="E150" s="165">
        <f>+Exports!B153</f>
        <v>5</v>
      </c>
      <c r="F150" s="165">
        <f>+WEEKDAY(ExportsELAP[[#This Row],[Date Prevailing]],1)</f>
        <v>6</v>
      </c>
      <c r="G150" s="165">
        <f>+COUNTIFS(ECR_Hours!$K$6:$K$7,ExportsELAP[[#This Row],[Date Prevailing]])</f>
        <v>0</v>
      </c>
      <c r="H150" s="165">
        <f t="shared" si="11"/>
        <v>6</v>
      </c>
      <c r="I150" s="166">
        <f>+Exports!G153</f>
        <v>7.9552000000000005</v>
      </c>
      <c r="J150" s="166">
        <f>+'ELAP_IPCO-APND'!D153</f>
        <v>34.994700000000002</v>
      </c>
      <c r="K150" s="166">
        <f>+(ExportsELAP[[#This Row],[Exports kWh - MPT]]/1000)*ExportsELAP[[#This Row],[EIM Price]]</f>
        <v>0.27838983744000007</v>
      </c>
      <c r="L150" s="167" t="str">
        <f>+INDEX(ECR_Hours!$I$12:$I$15,MATCH(ExportsELAP[[#This Row],[Date Prevailing]],ECR_Hours!$H$12:$H$15,1))</f>
        <v>NS</v>
      </c>
      <c r="M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" spans="1:13" x14ac:dyDescent="0.25">
      <c r="A151" s="164">
        <f>+Exports!A154</f>
        <v>44568</v>
      </c>
      <c r="B151" s="165">
        <f t="shared" si="8"/>
        <v>2022</v>
      </c>
      <c r="C151" s="165">
        <f t="shared" si="9"/>
        <v>1</v>
      </c>
      <c r="D151" s="165">
        <f t="shared" si="10"/>
        <v>7</v>
      </c>
      <c r="E151" s="165">
        <f>+Exports!B154</f>
        <v>6</v>
      </c>
      <c r="F151" s="165">
        <f>+WEEKDAY(ExportsELAP[[#This Row],[Date Prevailing]],1)</f>
        <v>6</v>
      </c>
      <c r="G151" s="165">
        <f>+COUNTIFS(ECR_Hours!$K$6:$K$7,ExportsELAP[[#This Row],[Date Prevailing]])</f>
        <v>0</v>
      </c>
      <c r="H151" s="165">
        <f t="shared" si="11"/>
        <v>6</v>
      </c>
      <c r="I151" s="166">
        <f>+Exports!G154</f>
        <v>6.6611000000000002</v>
      </c>
      <c r="J151" s="166">
        <f>+'ELAP_IPCO-APND'!D154</f>
        <v>36.658369999999998</v>
      </c>
      <c r="K151" s="166">
        <f>+(ExportsELAP[[#This Row],[Exports kWh - MPT]]/1000)*ExportsELAP[[#This Row],[EIM Price]]</f>
        <v>0.24418506840699999</v>
      </c>
      <c r="L151" s="167" t="str">
        <f>+INDEX(ECR_Hours!$I$12:$I$15,MATCH(ExportsELAP[[#This Row],[Date Prevailing]],ECR_Hours!$H$12:$H$15,1))</f>
        <v>NS</v>
      </c>
      <c r="M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" spans="1:13" x14ac:dyDescent="0.25">
      <c r="A152" s="164">
        <f>+Exports!A155</f>
        <v>44568</v>
      </c>
      <c r="B152" s="165">
        <f t="shared" si="8"/>
        <v>2022</v>
      </c>
      <c r="C152" s="165">
        <f t="shared" si="9"/>
        <v>1</v>
      </c>
      <c r="D152" s="165">
        <f t="shared" si="10"/>
        <v>7</v>
      </c>
      <c r="E152" s="165">
        <f>+Exports!B155</f>
        <v>7</v>
      </c>
      <c r="F152" s="165">
        <f>+WEEKDAY(ExportsELAP[[#This Row],[Date Prevailing]],1)</f>
        <v>6</v>
      </c>
      <c r="G152" s="165">
        <f>+COUNTIFS(ECR_Hours!$K$6:$K$7,ExportsELAP[[#This Row],[Date Prevailing]])</f>
        <v>0</v>
      </c>
      <c r="H152" s="165">
        <f t="shared" si="11"/>
        <v>6</v>
      </c>
      <c r="I152" s="166">
        <f>+Exports!G155</f>
        <v>7.2134999999999998</v>
      </c>
      <c r="J152" s="166">
        <f>+'ELAP_IPCO-APND'!D155</f>
        <v>45.982950000000002</v>
      </c>
      <c r="K152" s="166">
        <f>+(ExportsELAP[[#This Row],[Exports kWh - MPT]]/1000)*ExportsELAP[[#This Row],[EIM Price]]</f>
        <v>0.33169800982499997</v>
      </c>
      <c r="L152" s="167" t="str">
        <f>+INDEX(ECR_Hours!$I$12:$I$15,MATCH(ExportsELAP[[#This Row],[Date Prevailing]],ECR_Hours!$H$12:$H$15,1))</f>
        <v>NS</v>
      </c>
      <c r="M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" spans="1:13" x14ac:dyDescent="0.25">
      <c r="A153" s="164">
        <f>+Exports!A156</f>
        <v>44568</v>
      </c>
      <c r="B153" s="165">
        <f t="shared" si="8"/>
        <v>2022</v>
      </c>
      <c r="C153" s="165">
        <f t="shared" si="9"/>
        <v>1</v>
      </c>
      <c r="D153" s="165">
        <f t="shared" si="10"/>
        <v>7</v>
      </c>
      <c r="E153" s="165">
        <f>+Exports!B156</f>
        <v>8</v>
      </c>
      <c r="F153" s="165">
        <f>+WEEKDAY(ExportsELAP[[#This Row],[Date Prevailing]],1)</f>
        <v>6</v>
      </c>
      <c r="G153" s="165">
        <f>+COUNTIFS(ECR_Hours!$K$6:$K$7,ExportsELAP[[#This Row],[Date Prevailing]])</f>
        <v>0</v>
      </c>
      <c r="H153" s="165">
        <f t="shared" si="11"/>
        <v>6</v>
      </c>
      <c r="I153" s="166">
        <f>+Exports!G156</f>
        <v>7.9465000000000003</v>
      </c>
      <c r="J153" s="166">
        <f>+'ELAP_IPCO-APND'!D156</f>
        <v>49.544330000000002</v>
      </c>
      <c r="K153" s="166">
        <f>+(ExportsELAP[[#This Row],[Exports kWh - MPT]]/1000)*ExportsELAP[[#This Row],[EIM Price]]</f>
        <v>0.39370401834500002</v>
      </c>
      <c r="L153" s="167" t="str">
        <f>+INDEX(ECR_Hours!$I$12:$I$15,MATCH(ExportsELAP[[#This Row],[Date Prevailing]],ECR_Hours!$H$12:$H$15,1))</f>
        <v>NS</v>
      </c>
      <c r="M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" spans="1:13" x14ac:dyDescent="0.25">
      <c r="A154" s="164">
        <f>+Exports!A157</f>
        <v>44568</v>
      </c>
      <c r="B154" s="165">
        <f t="shared" si="8"/>
        <v>2022</v>
      </c>
      <c r="C154" s="165">
        <f t="shared" si="9"/>
        <v>1</v>
      </c>
      <c r="D154" s="165">
        <f t="shared" si="10"/>
        <v>7</v>
      </c>
      <c r="E154" s="165">
        <f>+Exports!B157</f>
        <v>9</v>
      </c>
      <c r="F154" s="165">
        <f>+WEEKDAY(ExportsELAP[[#This Row],[Date Prevailing]],1)</f>
        <v>6</v>
      </c>
      <c r="G154" s="165">
        <f>+COUNTIFS(ECR_Hours!$K$6:$K$7,ExportsELAP[[#This Row],[Date Prevailing]])</f>
        <v>0</v>
      </c>
      <c r="H154" s="165">
        <f t="shared" si="11"/>
        <v>6</v>
      </c>
      <c r="I154" s="166">
        <f>+Exports!G157</f>
        <v>381.38389999999998</v>
      </c>
      <c r="J154" s="166">
        <f>+'ELAP_IPCO-APND'!D157</f>
        <v>44.450310000000002</v>
      </c>
      <c r="K154" s="166">
        <f>+(ExportsELAP[[#This Row],[Exports kWh - MPT]]/1000)*ExportsELAP[[#This Row],[EIM Price]]</f>
        <v>16.952632584008999</v>
      </c>
      <c r="L154" s="167" t="str">
        <f>+INDEX(ECR_Hours!$I$12:$I$15,MATCH(ExportsELAP[[#This Row],[Date Prevailing]],ECR_Hours!$H$12:$H$15,1))</f>
        <v>NS</v>
      </c>
      <c r="M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" spans="1:13" x14ac:dyDescent="0.25">
      <c r="A155" s="164">
        <f>+Exports!A158</f>
        <v>44568</v>
      </c>
      <c r="B155" s="165">
        <f t="shared" si="8"/>
        <v>2022</v>
      </c>
      <c r="C155" s="165">
        <f t="shared" si="9"/>
        <v>1</v>
      </c>
      <c r="D155" s="165">
        <f t="shared" si="10"/>
        <v>7</v>
      </c>
      <c r="E155" s="165">
        <f>+Exports!B158</f>
        <v>10</v>
      </c>
      <c r="F155" s="165">
        <f>+WEEKDAY(ExportsELAP[[#This Row],[Date Prevailing]],1)</f>
        <v>6</v>
      </c>
      <c r="G155" s="165">
        <f>+COUNTIFS(ECR_Hours!$K$6:$K$7,ExportsELAP[[#This Row],[Date Prevailing]])</f>
        <v>0</v>
      </c>
      <c r="H155" s="165">
        <f t="shared" si="11"/>
        <v>6</v>
      </c>
      <c r="I155" s="166">
        <f>+Exports!G158</f>
        <v>1848.4292</v>
      </c>
      <c r="J155" s="166">
        <f>+'ELAP_IPCO-APND'!D158</f>
        <v>55.833950000000002</v>
      </c>
      <c r="K155" s="166">
        <f>+(ExportsELAP[[#This Row],[Exports kWh - MPT]]/1000)*ExportsELAP[[#This Row],[EIM Price]]</f>
        <v>103.20510353134</v>
      </c>
      <c r="L155" s="167" t="str">
        <f>+INDEX(ECR_Hours!$I$12:$I$15,MATCH(ExportsELAP[[#This Row],[Date Prevailing]],ECR_Hours!$H$12:$H$15,1))</f>
        <v>NS</v>
      </c>
      <c r="M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" spans="1:13" x14ac:dyDescent="0.25">
      <c r="A156" s="164">
        <f>+Exports!A159</f>
        <v>44568</v>
      </c>
      <c r="B156" s="165">
        <f t="shared" si="8"/>
        <v>2022</v>
      </c>
      <c r="C156" s="165">
        <f t="shared" si="9"/>
        <v>1</v>
      </c>
      <c r="D156" s="165">
        <f t="shared" si="10"/>
        <v>7</v>
      </c>
      <c r="E156" s="165">
        <f>+Exports!B159</f>
        <v>11</v>
      </c>
      <c r="F156" s="165">
        <f>+WEEKDAY(ExportsELAP[[#This Row],[Date Prevailing]],1)</f>
        <v>6</v>
      </c>
      <c r="G156" s="165">
        <f>+COUNTIFS(ECR_Hours!$K$6:$K$7,ExportsELAP[[#This Row],[Date Prevailing]])</f>
        <v>0</v>
      </c>
      <c r="H156" s="165">
        <f t="shared" si="11"/>
        <v>6</v>
      </c>
      <c r="I156" s="166">
        <f>+Exports!G159</f>
        <v>4434.1180000000004</v>
      </c>
      <c r="J156" s="166">
        <f>+'ELAP_IPCO-APND'!D159</f>
        <v>34.604930000000003</v>
      </c>
      <c r="K156" s="166">
        <f>+(ExportsELAP[[#This Row],[Exports kWh - MPT]]/1000)*ExportsELAP[[#This Row],[EIM Price]]</f>
        <v>153.44234300174003</v>
      </c>
      <c r="L156" s="167" t="str">
        <f>+INDEX(ECR_Hours!$I$12:$I$15,MATCH(ExportsELAP[[#This Row],[Date Prevailing]],ECR_Hours!$H$12:$H$15,1))</f>
        <v>NS</v>
      </c>
      <c r="M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" spans="1:13" x14ac:dyDescent="0.25">
      <c r="A157" s="164">
        <f>+Exports!A160</f>
        <v>44568</v>
      </c>
      <c r="B157" s="165">
        <f t="shared" si="8"/>
        <v>2022</v>
      </c>
      <c r="C157" s="165">
        <f t="shared" si="9"/>
        <v>1</v>
      </c>
      <c r="D157" s="165">
        <f t="shared" si="10"/>
        <v>7</v>
      </c>
      <c r="E157" s="165">
        <f>+Exports!B160</f>
        <v>12</v>
      </c>
      <c r="F157" s="165">
        <f>+WEEKDAY(ExportsELAP[[#This Row],[Date Prevailing]],1)</f>
        <v>6</v>
      </c>
      <c r="G157" s="165">
        <f>+COUNTIFS(ECR_Hours!$K$6:$K$7,ExportsELAP[[#This Row],[Date Prevailing]])</f>
        <v>0</v>
      </c>
      <c r="H157" s="165">
        <f t="shared" si="11"/>
        <v>6</v>
      </c>
      <c r="I157" s="166">
        <f>+Exports!G160</f>
        <v>10368.87849999999</v>
      </c>
      <c r="J157" s="166">
        <f>+'ELAP_IPCO-APND'!D160</f>
        <v>37.36891</v>
      </c>
      <c r="K157" s="166">
        <f>+(ExportsELAP[[#This Row],[Exports kWh - MPT]]/1000)*ExportsELAP[[#This Row],[EIM Price]]</f>
        <v>387.47368746743462</v>
      </c>
      <c r="L157" s="167" t="str">
        <f>+INDEX(ECR_Hours!$I$12:$I$15,MATCH(ExportsELAP[[#This Row],[Date Prevailing]],ECR_Hours!$H$12:$H$15,1))</f>
        <v>NS</v>
      </c>
      <c r="M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" spans="1:13" x14ac:dyDescent="0.25">
      <c r="A158" s="164">
        <f>+Exports!A161</f>
        <v>44568</v>
      </c>
      <c r="B158" s="165">
        <f t="shared" si="8"/>
        <v>2022</v>
      </c>
      <c r="C158" s="165">
        <f t="shared" si="9"/>
        <v>1</v>
      </c>
      <c r="D158" s="165">
        <f t="shared" si="10"/>
        <v>7</v>
      </c>
      <c r="E158" s="165">
        <f>+Exports!B161</f>
        <v>13</v>
      </c>
      <c r="F158" s="165">
        <f>+WEEKDAY(ExportsELAP[[#This Row],[Date Prevailing]],1)</f>
        <v>6</v>
      </c>
      <c r="G158" s="165">
        <f>+COUNTIFS(ECR_Hours!$K$6:$K$7,ExportsELAP[[#This Row],[Date Prevailing]])</f>
        <v>0</v>
      </c>
      <c r="H158" s="165">
        <f t="shared" si="11"/>
        <v>6</v>
      </c>
      <c r="I158" s="166">
        <f>+Exports!G161</f>
        <v>8847.2386000000006</v>
      </c>
      <c r="J158" s="166">
        <f>+'ELAP_IPCO-APND'!D161</f>
        <v>42.220199999999998</v>
      </c>
      <c r="K158" s="166">
        <f>+(ExportsELAP[[#This Row],[Exports kWh - MPT]]/1000)*ExportsELAP[[#This Row],[EIM Price]]</f>
        <v>373.53218313972002</v>
      </c>
      <c r="L158" s="167" t="str">
        <f>+INDEX(ECR_Hours!$I$12:$I$15,MATCH(ExportsELAP[[#This Row],[Date Prevailing]],ECR_Hours!$H$12:$H$15,1))</f>
        <v>NS</v>
      </c>
      <c r="M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" spans="1:13" x14ac:dyDescent="0.25">
      <c r="A159" s="164">
        <f>+Exports!A162</f>
        <v>44568</v>
      </c>
      <c r="B159" s="165">
        <f t="shared" si="8"/>
        <v>2022</v>
      </c>
      <c r="C159" s="165">
        <f t="shared" si="9"/>
        <v>1</v>
      </c>
      <c r="D159" s="165">
        <f t="shared" si="10"/>
        <v>7</v>
      </c>
      <c r="E159" s="165">
        <f>+Exports!B162</f>
        <v>14</v>
      </c>
      <c r="F159" s="165">
        <f>+WEEKDAY(ExportsELAP[[#This Row],[Date Prevailing]],1)</f>
        <v>6</v>
      </c>
      <c r="G159" s="165">
        <f>+COUNTIFS(ECR_Hours!$K$6:$K$7,ExportsELAP[[#This Row],[Date Prevailing]])</f>
        <v>0</v>
      </c>
      <c r="H159" s="165">
        <f t="shared" si="11"/>
        <v>6</v>
      </c>
      <c r="I159" s="166">
        <f>+Exports!G162</f>
        <v>11700.613299999999</v>
      </c>
      <c r="J159" s="166">
        <f>+'ELAP_IPCO-APND'!D162</f>
        <v>40.297409999999999</v>
      </c>
      <c r="K159" s="166">
        <f>+(ExportsELAP[[#This Row],[Exports kWh - MPT]]/1000)*ExportsELAP[[#This Row],[EIM Price]]</f>
        <v>471.50441140155294</v>
      </c>
      <c r="L159" s="167" t="str">
        <f>+INDEX(ECR_Hours!$I$12:$I$15,MATCH(ExportsELAP[[#This Row],[Date Prevailing]],ECR_Hours!$H$12:$H$15,1))</f>
        <v>NS</v>
      </c>
      <c r="M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" spans="1:13" x14ac:dyDescent="0.25">
      <c r="A160" s="164">
        <f>+Exports!A163</f>
        <v>44568</v>
      </c>
      <c r="B160" s="165">
        <f t="shared" si="8"/>
        <v>2022</v>
      </c>
      <c r="C160" s="165">
        <f t="shared" si="9"/>
        <v>1</v>
      </c>
      <c r="D160" s="165">
        <f t="shared" si="10"/>
        <v>7</v>
      </c>
      <c r="E160" s="165">
        <f>+Exports!B163</f>
        <v>15</v>
      </c>
      <c r="F160" s="165">
        <f>+WEEKDAY(ExportsELAP[[#This Row],[Date Prevailing]],1)</f>
        <v>6</v>
      </c>
      <c r="G160" s="165">
        <f>+COUNTIFS(ECR_Hours!$K$6:$K$7,ExportsELAP[[#This Row],[Date Prevailing]])</f>
        <v>0</v>
      </c>
      <c r="H160" s="165">
        <f t="shared" si="11"/>
        <v>6</v>
      </c>
      <c r="I160" s="166">
        <f>+Exports!G163</f>
        <v>10178.244699999999</v>
      </c>
      <c r="J160" s="166">
        <f>+'ELAP_IPCO-APND'!D163</f>
        <v>38.086239999999997</v>
      </c>
      <c r="K160" s="166">
        <f>+(ExportsELAP[[#This Row],[Exports kWh - MPT]]/1000)*ExportsELAP[[#This Row],[EIM Price]]</f>
        <v>387.65107042292789</v>
      </c>
      <c r="L160" s="167" t="str">
        <f>+INDEX(ECR_Hours!$I$12:$I$15,MATCH(ExportsELAP[[#This Row],[Date Prevailing]],ECR_Hours!$H$12:$H$15,1))</f>
        <v>NS</v>
      </c>
      <c r="M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" spans="1:13" x14ac:dyDescent="0.25">
      <c r="A161" s="164">
        <f>+Exports!A164</f>
        <v>44568</v>
      </c>
      <c r="B161" s="165">
        <f t="shared" si="8"/>
        <v>2022</v>
      </c>
      <c r="C161" s="165">
        <f t="shared" si="9"/>
        <v>1</v>
      </c>
      <c r="D161" s="165">
        <f t="shared" si="10"/>
        <v>7</v>
      </c>
      <c r="E161" s="165">
        <f>+Exports!B164</f>
        <v>16</v>
      </c>
      <c r="F161" s="165">
        <f>+WEEKDAY(ExportsELAP[[#This Row],[Date Prevailing]],1)</f>
        <v>6</v>
      </c>
      <c r="G161" s="165">
        <f>+COUNTIFS(ECR_Hours!$K$6:$K$7,ExportsELAP[[#This Row],[Date Prevailing]])</f>
        <v>0</v>
      </c>
      <c r="H161" s="165">
        <f t="shared" si="11"/>
        <v>6</v>
      </c>
      <c r="I161" s="166">
        <f>+Exports!G164</f>
        <v>6551.8284000000003</v>
      </c>
      <c r="J161" s="166">
        <f>+'ELAP_IPCO-APND'!D164</f>
        <v>33.657400000000003</v>
      </c>
      <c r="K161" s="166">
        <f>+(ExportsELAP[[#This Row],[Exports kWh - MPT]]/1000)*ExportsELAP[[#This Row],[EIM Price]]</f>
        <v>220.51750919016004</v>
      </c>
      <c r="L161" s="167" t="str">
        <f>+INDEX(ECR_Hours!$I$12:$I$15,MATCH(ExportsELAP[[#This Row],[Date Prevailing]],ECR_Hours!$H$12:$H$15,1))</f>
        <v>NS</v>
      </c>
      <c r="M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" spans="1:13" x14ac:dyDescent="0.25">
      <c r="A162" s="164">
        <f>+Exports!A165</f>
        <v>44568</v>
      </c>
      <c r="B162" s="165">
        <f t="shared" si="8"/>
        <v>2022</v>
      </c>
      <c r="C162" s="165">
        <f t="shared" si="9"/>
        <v>1</v>
      </c>
      <c r="D162" s="165">
        <f t="shared" si="10"/>
        <v>7</v>
      </c>
      <c r="E162" s="165">
        <f>+Exports!B165</f>
        <v>17</v>
      </c>
      <c r="F162" s="165">
        <f>+WEEKDAY(ExportsELAP[[#This Row],[Date Prevailing]],1)</f>
        <v>6</v>
      </c>
      <c r="G162" s="165">
        <f>+COUNTIFS(ECR_Hours!$K$6:$K$7,ExportsELAP[[#This Row],[Date Prevailing]])</f>
        <v>0</v>
      </c>
      <c r="H162" s="165">
        <f t="shared" si="11"/>
        <v>6</v>
      </c>
      <c r="I162" s="166">
        <f>+Exports!G165</f>
        <v>1592.9582</v>
      </c>
      <c r="J162" s="166">
        <f>+'ELAP_IPCO-APND'!D165</f>
        <v>61.558500000000002</v>
      </c>
      <c r="K162" s="166">
        <f>+(ExportsELAP[[#This Row],[Exports kWh - MPT]]/1000)*ExportsELAP[[#This Row],[EIM Price]]</f>
        <v>98.060117354699997</v>
      </c>
      <c r="L162" s="167" t="str">
        <f>+INDEX(ECR_Hours!$I$12:$I$15,MATCH(ExportsELAP[[#This Row],[Date Prevailing]],ECR_Hours!$H$12:$H$15,1))</f>
        <v>NS</v>
      </c>
      <c r="M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" spans="1:13" x14ac:dyDescent="0.25">
      <c r="A163" s="164">
        <f>+Exports!A166</f>
        <v>44568</v>
      </c>
      <c r="B163" s="165">
        <f t="shared" si="8"/>
        <v>2022</v>
      </c>
      <c r="C163" s="165">
        <f t="shared" si="9"/>
        <v>1</v>
      </c>
      <c r="D163" s="165">
        <f t="shared" si="10"/>
        <v>7</v>
      </c>
      <c r="E163" s="165">
        <f>+Exports!B166</f>
        <v>18</v>
      </c>
      <c r="F163" s="165">
        <f>+WEEKDAY(ExportsELAP[[#This Row],[Date Prevailing]],1)</f>
        <v>6</v>
      </c>
      <c r="G163" s="165">
        <f>+COUNTIFS(ECR_Hours!$K$6:$K$7,ExportsELAP[[#This Row],[Date Prevailing]])</f>
        <v>0</v>
      </c>
      <c r="H163" s="165">
        <f t="shared" si="11"/>
        <v>6</v>
      </c>
      <c r="I163" s="166">
        <f>+Exports!G166</f>
        <v>28.223200000000002</v>
      </c>
      <c r="J163" s="166">
        <f>+'ELAP_IPCO-APND'!D166</f>
        <v>64.461600000000004</v>
      </c>
      <c r="K163" s="166">
        <f>+(ExportsELAP[[#This Row],[Exports kWh - MPT]]/1000)*ExportsELAP[[#This Row],[EIM Price]]</f>
        <v>1.8193126291200001</v>
      </c>
      <c r="L163" s="167" t="str">
        <f>+INDEX(ECR_Hours!$I$12:$I$15,MATCH(ExportsELAP[[#This Row],[Date Prevailing]],ECR_Hours!$H$12:$H$15,1))</f>
        <v>NS</v>
      </c>
      <c r="M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" spans="1:13" x14ac:dyDescent="0.25">
      <c r="A164" s="164">
        <f>+Exports!A167</f>
        <v>44568</v>
      </c>
      <c r="B164" s="165">
        <f t="shared" si="8"/>
        <v>2022</v>
      </c>
      <c r="C164" s="165">
        <f t="shared" si="9"/>
        <v>1</v>
      </c>
      <c r="D164" s="165">
        <f t="shared" si="10"/>
        <v>7</v>
      </c>
      <c r="E164" s="165">
        <f>+Exports!B167</f>
        <v>19</v>
      </c>
      <c r="F164" s="165">
        <f>+WEEKDAY(ExportsELAP[[#This Row],[Date Prevailing]],1)</f>
        <v>6</v>
      </c>
      <c r="G164" s="165">
        <f>+COUNTIFS(ECR_Hours!$K$6:$K$7,ExportsELAP[[#This Row],[Date Prevailing]])</f>
        <v>0</v>
      </c>
      <c r="H164" s="165">
        <f t="shared" si="11"/>
        <v>6</v>
      </c>
      <c r="I164" s="166">
        <f>+Exports!G167</f>
        <v>7.6415000000000006</v>
      </c>
      <c r="J164" s="166">
        <f>+'ELAP_IPCO-APND'!D167</f>
        <v>49.12012</v>
      </c>
      <c r="K164" s="166">
        <f>+(ExportsELAP[[#This Row],[Exports kWh - MPT]]/1000)*ExportsELAP[[#This Row],[EIM Price]]</f>
        <v>0.37535139698000003</v>
      </c>
      <c r="L164" s="167" t="str">
        <f>+INDEX(ECR_Hours!$I$12:$I$15,MATCH(ExportsELAP[[#This Row],[Date Prevailing]],ECR_Hours!$H$12:$H$15,1))</f>
        <v>NS</v>
      </c>
      <c r="M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" spans="1:13" x14ac:dyDescent="0.25">
      <c r="A165" s="164">
        <f>+Exports!A168</f>
        <v>44568</v>
      </c>
      <c r="B165" s="165">
        <f t="shared" si="8"/>
        <v>2022</v>
      </c>
      <c r="C165" s="165">
        <f t="shared" si="9"/>
        <v>1</v>
      </c>
      <c r="D165" s="165">
        <f t="shared" si="10"/>
        <v>7</v>
      </c>
      <c r="E165" s="165">
        <f>+Exports!B168</f>
        <v>20</v>
      </c>
      <c r="F165" s="165">
        <f>+WEEKDAY(ExportsELAP[[#This Row],[Date Prevailing]],1)</f>
        <v>6</v>
      </c>
      <c r="G165" s="165">
        <f>+COUNTIFS(ECR_Hours!$K$6:$K$7,ExportsELAP[[#This Row],[Date Prevailing]])</f>
        <v>0</v>
      </c>
      <c r="H165" s="165">
        <f t="shared" si="11"/>
        <v>6</v>
      </c>
      <c r="I165" s="166">
        <f>+Exports!G168</f>
        <v>6.0168999999999908</v>
      </c>
      <c r="J165" s="166">
        <f>+'ELAP_IPCO-APND'!D168</f>
        <v>37.175600000000003</v>
      </c>
      <c r="K165" s="166">
        <f>+(ExportsELAP[[#This Row],[Exports kWh - MPT]]/1000)*ExportsELAP[[#This Row],[EIM Price]]</f>
        <v>0.22368186763999967</v>
      </c>
      <c r="L165" s="167" t="str">
        <f>+INDEX(ECR_Hours!$I$12:$I$15,MATCH(ExportsELAP[[#This Row],[Date Prevailing]],ECR_Hours!$H$12:$H$15,1))</f>
        <v>NS</v>
      </c>
      <c r="M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" spans="1:13" x14ac:dyDescent="0.25">
      <c r="A166" s="164">
        <f>+Exports!A169</f>
        <v>44568</v>
      </c>
      <c r="B166" s="165">
        <f t="shared" si="8"/>
        <v>2022</v>
      </c>
      <c r="C166" s="165">
        <f t="shared" si="9"/>
        <v>1</v>
      </c>
      <c r="D166" s="165">
        <f t="shared" si="10"/>
        <v>7</v>
      </c>
      <c r="E166" s="165">
        <f>+Exports!B169</f>
        <v>21</v>
      </c>
      <c r="F166" s="165">
        <f>+WEEKDAY(ExportsELAP[[#This Row],[Date Prevailing]],1)</f>
        <v>6</v>
      </c>
      <c r="G166" s="165">
        <f>+COUNTIFS(ECR_Hours!$K$6:$K$7,ExportsELAP[[#This Row],[Date Prevailing]])</f>
        <v>0</v>
      </c>
      <c r="H166" s="165">
        <f t="shared" si="11"/>
        <v>6</v>
      </c>
      <c r="I166" s="166">
        <f>+Exports!G169</f>
        <v>9.0006000000000004</v>
      </c>
      <c r="J166" s="166">
        <f>+'ELAP_IPCO-APND'!D169</f>
        <v>37.408549999999998</v>
      </c>
      <c r="K166" s="166">
        <f>+(ExportsELAP[[#This Row],[Exports kWh - MPT]]/1000)*ExportsELAP[[#This Row],[EIM Price]]</f>
        <v>0.33669939513000002</v>
      </c>
      <c r="L166" s="167" t="str">
        <f>+INDEX(ECR_Hours!$I$12:$I$15,MATCH(ExportsELAP[[#This Row],[Date Prevailing]],ECR_Hours!$H$12:$H$15,1))</f>
        <v>NS</v>
      </c>
      <c r="M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" spans="1:13" x14ac:dyDescent="0.25">
      <c r="A167" s="164">
        <f>+Exports!A170</f>
        <v>44568</v>
      </c>
      <c r="B167" s="165">
        <f t="shared" si="8"/>
        <v>2022</v>
      </c>
      <c r="C167" s="165">
        <f t="shared" si="9"/>
        <v>1</v>
      </c>
      <c r="D167" s="165">
        <f t="shared" si="10"/>
        <v>7</v>
      </c>
      <c r="E167" s="165">
        <f>+Exports!B170</f>
        <v>22</v>
      </c>
      <c r="F167" s="165">
        <f>+WEEKDAY(ExportsELAP[[#This Row],[Date Prevailing]],1)</f>
        <v>6</v>
      </c>
      <c r="G167" s="165">
        <f>+COUNTIFS(ECR_Hours!$K$6:$K$7,ExportsELAP[[#This Row],[Date Prevailing]])</f>
        <v>0</v>
      </c>
      <c r="H167" s="165">
        <f t="shared" si="11"/>
        <v>6</v>
      </c>
      <c r="I167" s="166">
        <f>+Exports!G170</f>
        <v>6.462299999999999</v>
      </c>
      <c r="J167" s="166">
        <f>+'ELAP_IPCO-APND'!D170</f>
        <v>36.987650000000002</v>
      </c>
      <c r="K167" s="166">
        <f>+(ExportsELAP[[#This Row],[Exports kWh - MPT]]/1000)*ExportsELAP[[#This Row],[EIM Price]]</f>
        <v>0.23902529059499997</v>
      </c>
      <c r="L167" s="167" t="str">
        <f>+INDEX(ECR_Hours!$I$12:$I$15,MATCH(ExportsELAP[[#This Row],[Date Prevailing]],ECR_Hours!$H$12:$H$15,1))</f>
        <v>NS</v>
      </c>
      <c r="M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" spans="1:13" x14ac:dyDescent="0.25">
      <c r="A168" s="164">
        <f>+Exports!A171</f>
        <v>44568</v>
      </c>
      <c r="B168" s="165">
        <f t="shared" si="8"/>
        <v>2022</v>
      </c>
      <c r="C168" s="165">
        <f t="shared" si="9"/>
        <v>1</v>
      </c>
      <c r="D168" s="165">
        <f t="shared" si="10"/>
        <v>7</v>
      </c>
      <c r="E168" s="165">
        <f>+Exports!B171</f>
        <v>23</v>
      </c>
      <c r="F168" s="165">
        <f>+WEEKDAY(ExportsELAP[[#This Row],[Date Prevailing]],1)</f>
        <v>6</v>
      </c>
      <c r="G168" s="165">
        <f>+COUNTIFS(ECR_Hours!$K$6:$K$7,ExportsELAP[[#This Row],[Date Prevailing]])</f>
        <v>0</v>
      </c>
      <c r="H168" s="165">
        <f t="shared" si="11"/>
        <v>6</v>
      </c>
      <c r="I168" s="166">
        <f>+Exports!G171</f>
        <v>10.225200000000001</v>
      </c>
      <c r="J168" s="166">
        <f>+'ELAP_IPCO-APND'!D171</f>
        <v>36.257170000000002</v>
      </c>
      <c r="K168" s="166">
        <f>+(ExportsELAP[[#This Row],[Exports kWh - MPT]]/1000)*ExportsELAP[[#This Row],[EIM Price]]</f>
        <v>0.37073681468400005</v>
      </c>
      <c r="L168" s="167" t="str">
        <f>+INDEX(ECR_Hours!$I$12:$I$15,MATCH(ExportsELAP[[#This Row],[Date Prevailing]],ECR_Hours!$H$12:$H$15,1))</f>
        <v>NS</v>
      </c>
      <c r="M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" spans="1:13" x14ac:dyDescent="0.25">
      <c r="A169" s="164">
        <f>+Exports!A172</f>
        <v>44568</v>
      </c>
      <c r="B169" s="165">
        <f t="shared" si="8"/>
        <v>2022</v>
      </c>
      <c r="C169" s="165">
        <f t="shared" si="9"/>
        <v>1</v>
      </c>
      <c r="D169" s="165">
        <f t="shared" si="10"/>
        <v>7</v>
      </c>
      <c r="E169" s="165">
        <f>+Exports!B172</f>
        <v>24</v>
      </c>
      <c r="F169" s="165">
        <f>+WEEKDAY(ExportsELAP[[#This Row],[Date Prevailing]],1)</f>
        <v>6</v>
      </c>
      <c r="G169" s="165">
        <f>+COUNTIFS(ECR_Hours!$K$6:$K$7,ExportsELAP[[#This Row],[Date Prevailing]])</f>
        <v>0</v>
      </c>
      <c r="H169" s="165">
        <f t="shared" si="11"/>
        <v>6</v>
      </c>
      <c r="I169" s="166">
        <f>+Exports!G172</f>
        <v>12.181100000000001</v>
      </c>
      <c r="J169" s="166">
        <f>+'ELAP_IPCO-APND'!D172</f>
        <v>33.82911</v>
      </c>
      <c r="K169" s="166">
        <f>+(ExportsELAP[[#This Row],[Exports kWh - MPT]]/1000)*ExportsELAP[[#This Row],[EIM Price]]</f>
        <v>0.41207577182100003</v>
      </c>
      <c r="L169" s="167" t="str">
        <f>+INDEX(ECR_Hours!$I$12:$I$15,MATCH(ExportsELAP[[#This Row],[Date Prevailing]],ECR_Hours!$H$12:$H$15,1))</f>
        <v>NS</v>
      </c>
      <c r="M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" spans="1:13" x14ac:dyDescent="0.25">
      <c r="A170" s="164">
        <f>+Exports!A173</f>
        <v>44569</v>
      </c>
      <c r="B170" s="165">
        <f t="shared" si="8"/>
        <v>2022</v>
      </c>
      <c r="C170" s="165">
        <f t="shared" si="9"/>
        <v>1</v>
      </c>
      <c r="D170" s="165">
        <f t="shared" si="10"/>
        <v>8</v>
      </c>
      <c r="E170" s="165">
        <f>+Exports!B173</f>
        <v>1</v>
      </c>
      <c r="F170" s="165">
        <f>+WEEKDAY(ExportsELAP[[#This Row],[Date Prevailing]],1)</f>
        <v>7</v>
      </c>
      <c r="G170" s="165">
        <f>+COUNTIFS(ECR_Hours!$K$6:$K$7,ExportsELAP[[#This Row],[Date Prevailing]])</f>
        <v>0</v>
      </c>
      <c r="H170" s="165">
        <f t="shared" si="11"/>
        <v>7</v>
      </c>
      <c r="I170" s="166">
        <f>+Exports!G173</f>
        <v>13.3179</v>
      </c>
      <c r="J170" s="166">
        <f>+'ELAP_IPCO-APND'!D173</f>
        <v>32.345759999999999</v>
      </c>
      <c r="K170" s="166">
        <f>+(ExportsELAP[[#This Row],[Exports kWh - MPT]]/1000)*ExportsELAP[[#This Row],[EIM Price]]</f>
        <v>0.43077759710399999</v>
      </c>
      <c r="L170" s="167" t="str">
        <f>+INDEX(ECR_Hours!$I$12:$I$15,MATCH(ExportsELAP[[#This Row],[Date Prevailing]],ECR_Hours!$H$12:$H$15,1))</f>
        <v>NS</v>
      </c>
      <c r="M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" spans="1:13" x14ac:dyDescent="0.25">
      <c r="A171" s="164">
        <f>+Exports!A174</f>
        <v>44569</v>
      </c>
      <c r="B171" s="165">
        <f t="shared" si="8"/>
        <v>2022</v>
      </c>
      <c r="C171" s="165">
        <f t="shared" si="9"/>
        <v>1</v>
      </c>
      <c r="D171" s="165">
        <f t="shared" si="10"/>
        <v>8</v>
      </c>
      <c r="E171" s="165">
        <f>+Exports!B174</f>
        <v>2</v>
      </c>
      <c r="F171" s="165">
        <f>+WEEKDAY(ExportsELAP[[#This Row],[Date Prevailing]],1)</f>
        <v>7</v>
      </c>
      <c r="G171" s="165">
        <f>+COUNTIFS(ECR_Hours!$K$6:$K$7,ExportsELAP[[#This Row],[Date Prevailing]])</f>
        <v>0</v>
      </c>
      <c r="H171" s="165">
        <f t="shared" si="11"/>
        <v>7</v>
      </c>
      <c r="I171" s="166">
        <f>+Exports!G174</f>
        <v>14.1</v>
      </c>
      <c r="J171" s="166">
        <f>+'ELAP_IPCO-APND'!D174</f>
        <v>29.602319999999999</v>
      </c>
      <c r="K171" s="166">
        <f>+(ExportsELAP[[#This Row],[Exports kWh - MPT]]/1000)*ExportsELAP[[#This Row],[EIM Price]]</f>
        <v>0.417392712</v>
      </c>
      <c r="L171" s="167" t="str">
        <f>+INDEX(ECR_Hours!$I$12:$I$15,MATCH(ExportsELAP[[#This Row],[Date Prevailing]],ECR_Hours!$H$12:$H$15,1))</f>
        <v>NS</v>
      </c>
      <c r="M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" spans="1:13" x14ac:dyDescent="0.25">
      <c r="A172" s="164">
        <f>+Exports!A175</f>
        <v>44569</v>
      </c>
      <c r="B172" s="165">
        <f t="shared" si="8"/>
        <v>2022</v>
      </c>
      <c r="C172" s="165">
        <f t="shared" si="9"/>
        <v>1</v>
      </c>
      <c r="D172" s="165">
        <f t="shared" si="10"/>
        <v>8</v>
      </c>
      <c r="E172" s="165">
        <f>+Exports!B175</f>
        <v>3</v>
      </c>
      <c r="F172" s="165">
        <f>+WEEKDAY(ExportsELAP[[#This Row],[Date Prevailing]],1)</f>
        <v>7</v>
      </c>
      <c r="G172" s="165">
        <f>+COUNTIFS(ECR_Hours!$K$6:$K$7,ExportsELAP[[#This Row],[Date Prevailing]])</f>
        <v>0</v>
      </c>
      <c r="H172" s="165">
        <f t="shared" si="11"/>
        <v>7</v>
      </c>
      <c r="I172" s="166">
        <f>+Exports!G175</f>
        <v>10.2471</v>
      </c>
      <c r="J172" s="166">
        <f>+'ELAP_IPCO-APND'!D175</f>
        <v>27.09</v>
      </c>
      <c r="K172" s="166">
        <f>+(ExportsELAP[[#This Row],[Exports kWh - MPT]]/1000)*ExportsELAP[[#This Row],[EIM Price]]</f>
        <v>0.27759393900000001</v>
      </c>
      <c r="L172" s="167" t="str">
        <f>+INDEX(ECR_Hours!$I$12:$I$15,MATCH(ExportsELAP[[#This Row],[Date Prevailing]],ECR_Hours!$H$12:$H$15,1))</f>
        <v>NS</v>
      </c>
      <c r="M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" spans="1:13" x14ac:dyDescent="0.25">
      <c r="A173" s="164">
        <f>+Exports!A176</f>
        <v>44569</v>
      </c>
      <c r="B173" s="165">
        <f t="shared" si="8"/>
        <v>2022</v>
      </c>
      <c r="C173" s="165">
        <f t="shared" si="9"/>
        <v>1</v>
      </c>
      <c r="D173" s="165">
        <f t="shared" si="10"/>
        <v>8</v>
      </c>
      <c r="E173" s="165">
        <f>+Exports!B176</f>
        <v>4</v>
      </c>
      <c r="F173" s="165">
        <f>+WEEKDAY(ExportsELAP[[#This Row],[Date Prevailing]],1)</f>
        <v>7</v>
      </c>
      <c r="G173" s="165">
        <f>+COUNTIFS(ECR_Hours!$K$6:$K$7,ExportsELAP[[#This Row],[Date Prevailing]])</f>
        <v>0</v>
      </c>
      <c r="H173" s="165">
        <f t="shared" si="11"/>
        <v>7</v>
      </c>
      <c r="I173" s="166">
        <f>+Exports!G176</f>
        <v>10.8375</v>
      </c>
      <c r="J173" s="166">
        <f>+'ELAP_IPCO-APND'!D176</f>
        <v>28.791840000000001</v>
      </c>
      <c r="K173" s="166">
        <f>+(ExportsELAP[[#This Row],[Exports kWh - MPT]]/1000)*ExportsELAP[[#This Row],[EIM Price]]</f>
        <v>0.31203156599999998</v>
      </c>
      <c r="L173" s="167" t="str">
        <f>+INDEX(ECR_Hours!$I$12:$I$15,MATCH(ExportsELAP[[#This Row],[Date Prevailing]],ECR_Hours!$H$12:$H$15,1))</f>
        <v>NS</v>
      </c>
      <c r="M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" spans="1:13" x14ac:dyDescent="0.25">
      <c r="A174" s="164">
        <f>+Exports!A177</f>
        <v>44569</v>
      </c>
      <c r="B174" s="165">
        <f t="shared" si="8"/>
        <v>2022</v>
      </c>
      <c r="C174" s="165">
        <f t="shared" si="9"/>
        <v>1</v>
      </c>
      <c r="D174" s="165">
        <f t="shared" si="10"/>
        <v>8</v>
      </c>
      <c r="E174" s="165">
        <f>+Exports!B177</f>
        <v>5</v>
      </c>
      <c r="F174" s="165">
        <f>+WEEKDAY(ExportsELAP[[#This Row],[Date Prevailing]],1)</f>
        <v>7</v>
      </c>
      <c r="G174" s="165">
        <f>+COUNTIFS(ECR_Hours!$K$6:$K$7,ExportsELAP[[#This Row],[Date Prevailing]])</f>
        <v>0</v>
      </c>
      <c r="H174" s="165">
        <f t="shared" si="11"/>
        <v>7</v>
      </c>
      <c r="I174" s="166">
        <f>+Exports!G177</f>
        <v>9.9430999999999994</v>
      </c>
      <c r="J174" s="166">
        <f>+'ELAP_IPCO-APND'!D177</f>
        <v>26.753129999999999</v>
      </c>
      <c r="K174" s="166">
        <f>+(ExportsELAP[[#This Row],[Exports kWh - MPT]]/1000)*ExportsELAP[[#This Row],[EIM Price]]</f>
        <v>0.26600904690299998</v>
      </c>
      <c r="L174" s="167" t="str">
        <f>+INDEX(ECR_Hours!$I$12:$I$15,MATCH(ExportsELAP[[#This Row],[Date Prevailing]],ECR_Hours!$H$12:$H$15,1))</f>
        <v>NS</v>
      </c>
      <c r="M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" spans="1:13" x14ac:dyDescent="0.25">
      <c r="A175" s="164">
        <f>+Exports!A178</f>
        <v>44569</v>
      </c>
      <c r="B175" s="165">
        <f t="shared" si="8"/>
        <v>2022</v>
      </c>
      <c r="C175" s="165">
        <f t="shared" si="9"/>
        <v>1</v>
      </c>
      <c r="D175" s="165">
        <f t="shared" si="10"/>
        <v>8</v>
      </c>
      <c r="E175" s="165">
        <f>+Exports!B178</f>
        <v>6</v>
      </c>
      <c r="F175" s="165">
        <f>+WEEKDAY(ExportsELAP[[#This Row],[Date Prevailing]],1)</f>
        <v>7</v>
      </c>
      <c r="G175" s="165">
        <f>+COUNTIFS(ECR_Hours!$K$6:$K$7,ExportsELAP[[#This Row],[Date Prevailing]])</f>
        <v>0</v>
      </c>
      <c r="H175" s="165">
        <f t="shared" si="11"/>
        <v>7</v>
      </c>
      <c r="I175" s="166">
        <f>+Exports!G178</f>
        <v>9.8290999999999897</v>
      </c>
      <c r="J175" s="166">
        <f>+'ELAP_IPCO-APND'!D178</f>
        <v>28.930610000000001</v>
      </c>
      <c r="K175" s="166">
        <f>+(ExportsELAP[[#This Row],[Exports kWh - MPT]]/1000)*ExportsELAP[[#This Row],[EIM Price]]</f>
        <v>0.28436185875099973</v>
      </c>
      <c r="L175" s="167" t="str">
        <f>+INDEX(ECR_Hours!$I$12:$I$15,MATCH(ExportsELAP[[#This Row],[Date Prevailing]],ECR_Hours!$H$12:$H$15,1))</f>
        <v>NS</v>
      </c>
      <c r="M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" spans="1:13" x14ac:dyDescent="0.25">
      <c r="A176" s="164">
        <f>+Exports!A179</f>
        <v>44569</v>
      </c>
      <c r="B176" s="165">
        <f t="shared" si="8"/>
        <v>2022</v>
      </c>
      <c r="C176" s="165">
        <f t="shared" si="9"/>
        <v>1</v>
      </c>
      <c r="D176" s="165">
        <f t="shared" si="10"/>
        <v>8</v>
      </c>
      <c r="E176" s="165">
        <f>+Exports!B179</f>
        <v>7</v>
      </c>
      <c r="F176" s="165">
        <f>+WEEKDAY(ExportsELAP[[#This Row],[Date Prevailing]],1)</f>
        <v>7</v>
      </c>
      <c r="G176" s="165">
        <f>+COUNTIFS(ECR_Hours!$K$6:$K$7,ExportsELAP[[#This Row],[Date Prevailing]])</f>
        <v>0</v>
      </c>
      <c r="H176" s="165">
        <f t="shared" si="11"/>
        <v>7</v>
      </c>
      <c r="I176" s="166">
        <f>+Exports!G179</f>
        <v>7.8873000000000006</v>
      </c>
      <c r="J176" s="166">
        <f>+'ELAP_IPCO-APND'!D179</f>
        <v>33.735729999999997</v>
      </c>
      <c r="K176" s="166">
        <f>+(ExportsELAP[[#This Row],[Exports kWh - MPT]]/1000)*ExportsELAP[[#This Row],[EIM Price]]</f>
        <v>0.26608382322899998</v>
      </c>
      <c r="L176" s="167" t="str">
        <f>+INDEX(ECR_Hours!$I$12:$I$15,MATCH(ExportsELAP[[#This Row],[Date Prevailing]],ECR_Hours!$H$12:$H$15,1))</f>
        <v>NS</v>
      </c>
      <c r="M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" spans="1:13" x14ac:dyDescent="0.25">
      <c r="A177" s="164">
        <f>+Exports!A180</f>
        <v>44569</v>
      </c>
      <c r="B177" s="165">
        <f t="shared" si="8"/>
        <v>2022</v>
      </c>
      <c r="C177" s="165">
        <f t="shared" si="9"/>
        <v>1</v>
      </c>
      <c r="D177" s="165">
        <f t="shared" si="10"/>
        <v>8</v>
      </c>
      <c r="E177" s="165">
        <f>+Exports!B180</f>
        <v>8</v>
      </c>
      <c r="F177" s="165">
        <f>+WEEKDAY(ExportsELAP[[#This Row],[Date Prevailing]],1)</f>
        <v>7</v>
      </c>
      <c r="G177" s="165">
        <f>+COUNTIFS(ECR_Hours!$K$6:$K$7,ExportsELAP[[#This Row],[Date Prevailing]])</f>
        <v>0</v>
      </c>
      <c r="H177" s="165">
        <f t="shared" si="11"/>
        <v>7</v>
      </c>
      <c r="I177" s="166">
        <f>+Exports!G180</f>
        <v>6.8207000000000004</v>
      </c>
      <c r="J177" s="166">
        <f>+'ELAP_IPCO-APND'!D180</f>
        <v>33.474530000000001</v>
      </c>
      <c r="K177" s="166">
        <f>+(ExportsELAP[[#This Row],[Exports kWh - MPT]]/1000)*ExportsELAP[[#This Row],[EIM Price]]</f>
        <v>0.22831972677100004</v>
      </c>
      <c r="L177" s="167" t="str">
        <f>+INDEX(ECR_Hours!$I$12:$I$15,MATCH(ExportsELAP[[#This Row],[Date Prevailing]],ECR_Hours!$H$12:$H$15,1))</f>
        <v>NS</v>
      </c>
      <c r="M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" spans="1:13" x14ac:dyDescent="0.25">
      <c r="A178" s="164">
        <f>+Exports!A181</f>
        <v>44569</v>
      </c>
      <c r="B178" s="165">
        <f t="shared" si="8"/>
        <v>2022</v>
      </c>
      <c r="C178" s="165">
        <f t="shared" si="9"/>
        <v>1</v>
      </c>
      <c r="D178" s="165">
        <f t="shared" si="10"/>
        <v>8</v>
      </c>
      <c r="E178" s="165">
        <f>+Exports!B181</f>
        <v>9</v>
      </c>
      <c r="F178" s="165">
        <f>+WEEKDAY(ExportsELAP[[#This Row],[Date Prevailing]],1)</f>
        <v>7</v>
      </c>
      <c r="G178" s="165">
        <f>+COUNTIFS(ECR_Hours!$K$6:$K$7,ExportsELAP[[#This Row],[Date Prevailing]])</f>
        <v>0</v>
      </c>
      <c r="H178" s="165">
        <f t="shared" si="11"/>
        <v>7</v>
      </c>
      <c r="I178" s="166">
        <f>+Exports!G181</f>
        <v>862.66360000000009</v>
      </c>
      <c r="J178" s="166">
        <f>+'ELAP_IPCO-APND'!D181</f>
        <v>34.151359999999997</v>
      </c>
      <c r="K178" s="166">
        <f>+(ExportsELAP[[#This Row],[Exports kWh - MPT]]/1000)*ExportsELAP[[#This Row],[EIM Price]]</f>
        <v>29.461135162495999</v>
      </c>
      <c r="L178" s="167" t="str">
        <f>+INDEX(ECR_Hours!$I$12:$I$15,MATCH(ExportsELAP[[#This Row],[Date Prevailing]],ECR_Hours!$H$12:$H$15,1))</f>
        <v>NS</v>
      </c>
      <c r="M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" spans="1:13" x14ac:dyDescent="0.25">
      <c r="A179" s="164">
        <f>+Exports!A182</f>
        <v>44569</v>
      </c>
      <c r="B179" s="165">
        <f t="shared" si="8"/>
        <v>2022</v>
      </c>
      <c r="C179" s="165">
        <f t="shared" si="9"/>
        <v>1</v>
      </c>
      <c r="D179" s="165">
        <f t="shared" si="10"/>
        <v>8</v>
      </c>
      <c r="E179" s="165">
        <f>+Exports!B182</f>
        <v>10</v>
      </c>
      <c r="F179" s="165">
        <f>+WEEKDAY(ExportsELAP[[#This Row],[Date Prevailing]],1)</f>
        <v>7</v>
      </c>
      <c r="G179" s="165">
        <f>+COUNTIFS(ECR_Hours!$K$6:$K$7,ExportsELAP[[#This Row],[Date Prevailing]])</f>
        <v>0</v>
      </c>
      <c r="H179" s="165">
        <f t="shared" si="11"/>
        <v>7</v>
      </c>
      <c r="I179" s="166">
        <f>+Exports!G182</f>
        <v>6518.6088</v>
      </c>
      <c r="J179" s="166">
        <f>+'ELAP_IPCO-APND'!D182</f>
        <v>34.051659999999998</v>
      </c>
      <c r="K179" s="166">
        <f>+(ExportsELAP[[#This Row],[Exports kWh - MPT]]/1000)*ExportsELAP[[#This Row],[EIM Price]]</f>
        <v>221.96945053060799</v>
      </c>
      <c r="L179" s="167" t="str">
        <f>+INDEX(ECR_Hours!$I$12:$I$15,MATCH(ExportsELAP[[#This Row],[Date Prevailing]],ECR_Hours!$H$12:$H$15,1))</f>
        <v>NS</v>
      </c>
      <c r="M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" spans="1:13" x14ac:dyDescent="0.25">
      <c r="A180" s="164">
        <f>+Exports!A183</f>
        <v>44569</v>
      </c>
      <c r="B180" s="165">
        <f t="shared" si="8"/>
        <v>2022</v>
      </c>
      <c r="C180" s="165">
        <f t="shared" si="9"/>
        <v>1</v>
      </c>
      <c r="D180" s="165">
        <f t="shared" si="10"/>
        <v>8</v>
      </c>
      <c r="E180" s="165">
        <f>+Exports!B183</f>
        <v>11</v>
      </c>
      <c r="F180" s="165">
        <f>+WEEKDAY(ExportsELAP[[#This Row],[Date Prevailing]],1)</f>
        <v>7</v>
      </c>
      <c r="G180" s="165">
        <f>+COUNTIFS(ECR_Hours!$K$6:$K$7,ExportsELAP[[#This Row],[Date Prevailing]])</f>
        <v>0</v>
      </c>
      <c r="H180" s="165">
        <f t="shared" si="11"/>
        <v>7</v>
      </c>
      <c r="I180" s="166">
        <f>+Exports!G183</f>
        <v>17123.837800000001</v>
      </c>
      <c r="J180" s="166">
        <f>+'ELAP_IPCO-APND'!D183</f>
        <v>22.19886</v>
      </c>
      <c r="K180" s="166">
        <f>+(ExportsELAP[[#This Row],[Exports kWh - MPT]]/1000)*ExportsELAP[[#This Row],[EIM Price]]</f>
        <v>380.12967798490803</v>
      </c>
      <c r="L180" s="167" t="str">
        <f>+INDEX(ECR_Hours!$I$12:$I$15,MATCH(ExportsELAP[[#This Row],[Date Prevailing]],ECR_Hours!$H$12:$H$15,1))</f>
        <v>NS</v>
      </c>
      <c r="M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" spans="1:13" x14ac:dyDescent="0.25">
      <c r="A181" s="164">
        <f>+Exports!A184</f>
        <v>44569</v>
      </c>
      <c r="B181" s="165">
        <f t="shared" si="8"/>
        <v>2022</v>
      </c>
      <c r="C181" s="165">
        <f t="shared" si="9"/>
        <v>1</v>
      </c>
      <c r="D181" s="165">
        <f t="shared" si="10"/>
        <v>8</v>
      </c>
      <c r="E181" s="165">
        <f>+Exports!B184</f>
        <v>12</v>
      </c>
      <c r="F181" s="165">
        <f>+WEEKDAY(ExportsELAP[[#This Row],[Date Prevailing]],1)</f>
        <v>7</v>
      </c>
      <c r="G181" s="165">
        <f>+COUNTIFS(ECR_Hours!$K$6:$K$7,ExportsELAP[[#This Row],[Date Prevailing]])</f>
        <v>0</v>
      </c>
      <c r="H181" s="165">
        <f t="shared" si="11"/>
        <v>7</v>
      </c>
      <c r="I181" s="166">
        <f>+Exports!G184</f>
        <v>26660.2814</v>
      </c>
      <c r="J181" s="166">
        <f>+'ELAP_IPCO-APND'!D184</f>
        <v>24.88156</v>
      </c>
      <c r="K181" s="166">
        <f>+(ExportsELAP[[#This Row],[Exports kWh - MPT]]/1000)*ExportsELAP[[#This Row],[EIM Price]]</f>
        <v>663.34939127098403</v>
      </c>
      <c r="L181" s="167" t="str">
        <f>+INDEX(ECR_Hours!$I$12:$I$15,MATCH(ExportsELAP[[#This Row],[Date Prevailing]],ECR_Hours!$H$12:$H$15,1))</f>
        <v>NS</v>
      </c>
      <c r="M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" spans="1:13" x14ac:dyDescent="0.25">
      <c r="A182" s="164">
        <f>+Exports!A185</f>
        <v>44569</v>
      </c>
      <c r="B182" s="165">
        <f t="shared" si="8"/>
        <v>2022</v>
      </c>
      <c r="C182" s="165">
        <f t="shared" si="9"/>
        <v>1</v>
      </c>
      <c r="D182" s="165">
        <f t="shared" si="10"/>
        <v>8</v>
      </c>
      <c r="E182" s="165">
        <f>+Exports!B185</f>
        <v>13</v>
      </c>
      <c r="F182" s="165">
        <f>+WEEKDAY(ExportsELAP[[#This Row],[Date Prevailing]],1)</f>
        <v>7</v>
      </c>
      <c r="G182" s="165">
        <f>+COUNTIFS(ECR_Hours!$K$6:$K$7,ExportsELAP[[#This Row],[Date Prevailing]])</f>
        <v>0</v>
      </c>
      <c r="H182" s="165">
        <f t="shared" si="11"/>
        <v>7</v>
      </c>
      <c r="I182" s="166">
        <f>+Exports!G185</f>
        <v>30441.620899999998</v>
      </c>
      <c r="J182" s="166">
        <f>+'ELAP_IPCO-APND'!D185</f>
        <v>29.601240000000001</v>
      </c>
      <c r="K182" s="166">
        <f>+(ExportsELAP[[#This Row],[Exports kWh - MPT]]/1000)*ExportsELAP[[#This Row],[EIM Price]]</f>
        <v>901.10972624991587</v>
      </c>
      <c r="L182" s="167" t="str">
        <f>+INDEX(ECR_Hours!$I$12:$I$15,MATCH(ExportsELAP[[#This Row],[Date Prevailing]],ECR_Hours!$H$12:$H$15,1))</f>
        <v>NS</v>
      </c>
      <c r="M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" spans="1:13" x14ac:dyDescent="0.25">
      <c r="A183" s="164">
        <f>+Exports!A186</f>
        <v>44569</v>
      </c>
      <c r="B183" s="165">
        <f t="shared" si="8"/>
        <v>2022</v>
      </c>
      <c r="C183" s="165">
        <f t="shared" si="9"/>
        <v>1</v>
      </c>
      <c r="D183" s="165">
        <f t="shared" si="10"/>
        <v>8</v>
      </c>
      <c r="E183" s="165">
        <f>+Exports!B186</f>
        <v>14</v>
      </c>
      <c r="F183" s="165">
        <f>+WEEKDAY(ExportsELAP[[#This Row],[Date Prevailing]],1)</f>
        <v>7</v>
      </c>
      <c r="G183" s="165">
        <f>+COUNTIFS(ECR_Hours!$K$6:$K$7,ExportsELAP[[#This Row],[Date Prevailing]])</f>
        <v>0</v>
      </c>
      <c r="H183" s="165">
        <f t="shared" si="11"/>
        <v>7</v>
      </c>
      <c r="I183" s="166">
        <f>+Exports!G186</f>
        <v>29910.472000000002</v>
      </c>
      <c r="J183" s="166">
        <f>+'ELAP_IPCO-APND'!D186</f>
        <v>24.390450000000001</v>
      </c>
      <c r="K183" s="166">
        <f>+(ExportsELAP[[#This Row],[Exports kWh - MPT]]/1000)*ExportsELAP[[#This Row],[EIM Price]]</f>
        <v>729.52987179240006</v>
      </c>
      <c r="L183" s="167" t="str">
        <f>+INDEX(ECR_Hours!$I$12:$I$15,MATCH(ExportsELAP[[#This Row],[Date Prevailing]],ECR_Hours!$H$12:$H$15,1))</f>
        <v>NS</v>
      </c>
      <c r="M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" spans="1:13" x14ac:dyDescent="0.25">
      <c r="A184" s="164">
        <f>+Exports!A187</f>
        <v>44569</v>
      </c>
      <c r="B184" s="165">
        <f t="shared" si="8"/>
        <v>2022</v>
      </c>
      <c r="C184" s="165">
        <f t="shared" si="9"/>
        <v>1</v>
      </c>
      <c r="D184" s="165">
        <f t="shared" si="10"/>
        <v>8</v>
      </c>
      <c r="E184" s="165">
        <f>+Exports!B187</f>
        <v>15</v>
      </c>
      <c r="F184" s="165">
        <f>+WEEKDAY(ExportsELAP[[#This Row],[Date Prevailing]],1)</f>
        <v>7</v>
      </c>
      <c r="G184" s="165">
        <f>+COUNTIFS(ECR_Hours!$K$6:$K$7,ExportsELAP[[#This Row],[Date Prevailing]])</f>
        <v>0</v>
      </c>
      <c r="H184" s="165">
        <f t="shared" si="11"/>
        <v>7</v>
      </c>
      <c r="I184" s="166">
        <f>+Exports!G187</f>
        <v>26120.041600000004</v>
      </c>
      <c r="J184" s="166">
        <f>+'ELAP_IPCO-APND'!D187</f>
        <v>20.830690000000001</v>
      </c>
      <c r="K184" s="166">
        <f>+(ExportsELAP[[#This Row],[Exports kWh - MPT]]/1000)*ExportsELAP[[#This Row],[EIM Price]]</f>
        <v>544.09848935670414</v>
      </c>
      <c r="L184" s="167" t="str">
        <f>+INDEX(ECR_Hours!$I$12:$I$15,MATCH(ExportsELAP[[#This Row],[Date Prevailing]],ECR_Hours!$H$12:$H$15,1))</f>
        <v>NS</v>
      </c>
      <c r="M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" spans="1:13" x14ac:dyDescent="0.25">
      <c r="A185" s="164">
        <f>+Exports!A188</f>
        <v>44569</v>
      </c>
      <c r="B185" s="165">
        <f t="shared" si="8"/>
        <v>2022</v>
      </c>
      <c r="C185" s="165">
        <f t="shared" si="9"/>
        <v>1</v>
      </c>
      <c r="D185" s="165">
        <f t="shared" si="10"/>
        <v>8</v>
      </c>
      <c r="E185" s="165">
        <f>+Exports!B188</f>
        <v>16</v>
      </c>
      <c r="F185" s="165">
        <f>+WEEKDAY(ExportsELAP[[#This Row],[Date Prevailing]],1)</f>
        <v>7</v>
      </c>
      <c r="G185" s="165">
        <f>+COUNTIFS(ECR_Hours!$K$6:$K$7,ExportsELAP[[#This Row],[Date Prevailing]])</f>
        <v>0</v>
      </c>
      <c r="H185" s="165">
        <f t="shared" si="11"/>
        <v>7</v>
      </c>
      <c r="I185" s="166">
        <f>+Exports!G188</f>
        <v>16911.6005</v>
      </c>
      <c r="J185" s="166">
        <f>+'ELAP_IPCO-APND'!D188</f>
        <v>17.799939999999999</v>
      </c>
      <c r="K185" s="166">
        <f>+(ExportsELAP[[#This Row],[Exports kWh - MPT]]/1000)*ExportsELAP[[#This Row],[EIM Price]]</f>
        <v>301.02547420396996</v>
      </c>
      <c r="L185" s="167" t="str">
        <f>+INDEX(ECR_Hours!$I$12:$I$15,MATCH(ExportsELAP[[#This Row],[Date Prevailing]],ECR_Hours!$H$12:$H$15,1))</f>
        <v>NS</v>
      </c>
      <c r="M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" spans="1:13" x14ac:dyDescent="0.25">
      <c r="A186" s="164">
        <f>+Exports!A189</f>
        <v>44569</v>
      </c>
      <c r="B186" s="165">
        <f t="shared" si="8"/>
        <v>2022</v>
      </c>
      <c r="C186" s="165">
        <f t="shared" si="9"/>
        <v>1</v>
      </c>
      <c r="D186" s="165">
        <f t="shared" si="10"/>
        <v>8</v>
      </c>
      <c r="E186" s="165">
        <f>+Exports!B189</f>
        <v>17</v>
      </c>
      <c r="F186" s="165">
        <f>+WEEKDAY(ExportsELAP[[#This Row],[Date Prevailing]],1)</f>
        <v>7</v>
      </c>
      <c r="G186" s="165">
        <f>+COUNTIFS(ECR_Hours!$K$6:$K$7,ExportsELAP[[#This Row],[Date Prevailing]])</f>
        <v>0</v>
      </c>
      <c r="H186" s="165">
        <f t="shared" si="11"/>
        <v>7</v>
      </c>
      <c r="I186" s="166">
        <f>+Exports!G189</f>
        <v>5899.6695</v>
      </c>
      <c r="J186" s="166">
        <f>+'ELAP_IPCO-APND'!D189</f>
        <v>42.63984</v>
      </c>
      <c r="K186" s="166">
        <f>+(ExportsELAP[[#This Row],[Exports kWh - MPT]]/1000)*ExportsELAP[[#This Row],[EIM Price]]</f>
        <v>251.56096353287998</v>
      </c>
      <c r="L186" s="167" t="str">
        <f>+INDEX(ECR_Hours!$I$12:$I$15,MATCH(ExportsELAP[[#This Row],[Date Prevailing]],ECR_Hours!$H$12:$H$15,1))</f>
        <v>NS</v>
      </c>
      <c r="M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" spans="1:13" x14ac:dyDescent="0.25">
      <c r="A187" s="164">
        <f>+Exports!A190</f>
        <v>44569</v>
      </c>
      <c r="B187" s="165">
        <f t="shared" si="8"/>
        <v>2022</v>
      </c>
      <c r="C187" s="165">
        <f t="shared" si="9"/>
        <v>1</v>
      </c>
      <c r="D187" s="165">
        <f t="shared" si="10"/>
        <v>8</v>
      </c>
      <c r="E187" s="165">
        <f>+Exports!B190</f>
        <v>18</v>
      </c>
      <c r="F187" s="165">
        <f>+WEEKDAY(ExportsELAP[[#This Row],[Date Prevailing]],1)</f>
        <v>7</v>
      </c>
      <c r="G187" s="165">
        <f>+COUNTIFS(ECR_Hours!$K$6:$K$7,ExportsELAP[[#This Row],[Date Prevailing]])</f>
        <v>0</v>
      </c>
      <c r="H187" s="165">
        <f t="shared" si="11"/>
        <v>7</v>
      </c>
      <c r="I187" s="166">
        <f>+Exports!G190</f>
        <v>211.459</v>
      </c>
      <c r="J187" s="166">
        <f>+'ELAP_IPCO-APND'!D190</f>
        <v>58.126460000000002</v>
      </c>
      <c r="K187" s="166">
        <f>+(ExportsELAP[[#This Row],[Exports kWh - MPT]]/1000)*ExportsELAP[[#This Row],[EIM Price]]</f>
        <v>12.29136310514</v>
      </c>
      <c r="L187" s="167" t="str">
        <f>+INDEX(ECR_Hours!$I$12:$I$15,MATCH(ExportsELAP[[#This Row],[Date Prevailing]],ECR_Hours!$H$12:$H$15,1))</f>
        <v>NS</v>
      </c>
      <c r="M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" spans="1:13" x14ac:dyDescent="0.25">
      <c r="A188" s="164">
        <f>+Exports!A191</f>
        <v>44569</v>
      </c>
      <c r="B188" s="165">
        <f t="shared" si="8"/>
        <v>2022</v>
      </c>
      <c r="C188" s="165">
        <f t="shared" si="9"/>
        <v>1</v>
      </c>
      <c r="D188" s="165">
        <f t="shared" si="10"/>
        <v>8</v>
      </c>
      <c r="E188" s="165">
        <f>+Exports!B191</f>
        <v>19</v>
      </c>
      <c r="F188" s="165">
        <f>+WEEKDAY(ExportsELAP[[#This Row],[Date Prevailing]],1)</f>
        <v>7</v>
      </c>
      <c r="G188" s="165">
        <f>+COUNTIFS(ECR_Hours!$K$6:$K$7,ExportsELAP[[#This Row],[Date Prevailing]])</f>
        <v>0</v>
      </c>
      <c r="H188" s="165">
        <f t="shared" si="11"/>
        <v>7</v>
      </c>
      <c r="I188" s="166">
        <f>+Exports!G191</f>
        <v>2.1510999999999991</v>
      </c>
      <c r="J188" s="166">
        <f>+'ELAP_IPCO-APND'!D191</f>
        <v>43.872900000000001</v>
      </c>
      <c r="K188" s="166">
        <f>+(ExportsELAP[[#This Row],[Exports kWh - MPT]]/1000)*ExportsELAP[[#This Row],[EIM Price]]</f>
        <v>9.4374995189999963E-2</v>
      </c>
      <c r="L188" s="167" t="str">
        <f>+INDEX(ECR_Hours!$I$12:$I$15,MATCH(ExportsELAP[[#This Row],[Date Prevailing]],ECR_Hours!$H$12:$H$15,1))</f>
        <v>NS</v>
      </c>
      <c r="M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" spans="1:13" x14ac:dyDescent="0.25">
      <c r="A189" s="164">
        <f>+Exports!A192</f>
        <v>44569</v>
      </c>
      <c r="B189" s="165">
        <f t="shared" si="8"/>
        <v>2022</v>
      </c>
      <c r="C189" s="165">
        <f t="shared" si="9"/>
        <v>1</v>
      </c>
      <c r="D189" s="165">
        <f t="shared" si="10"/>
        <v>8</v>
      </c>
      <c r="E189" s="165">
        <f>+Exports!B192</f>
        <v>20</v>
      </c>
      <c r="F189" s="165">
        <f>+WEEKDAY(ExportsELAP[[#This Row],[Date Prevailing]],1)</f>
        <v>7</v>
      </c>
      <c r="G189" s="165">
        <f>+COUNTIFS(ECR_Hours!$K$6:$K$7,ExportsELAP[[#This Row],[Date Prevailing]])</f>
        <v>0</v>
      </c>
      <c r="H189" s="165">
        <f t="shared" si="11"/>
        <v>7</v>
      </c>
      <c r="I189" s="166">
        <f>+Exports!G192</f>
        <v>1.3859999999999999</v>
      </c>
      <c r="J189" s="166">
        <f>+'ELAP_IPCO-APND'!D192</f>
        <v>39.837260000000001</v>
      </c>
      <c r="K189" s="166">
        <f>+(ExportsELAP[[#This Row],[Exports kWh - MPT]]/1000)*ExportsELAP[[#This Row],[EIM Price]]</f>
        <v>5.5214442359999998E-2</v>
      </c>
      <c r="L189" s="167" t="str">
        <f>+INDEX(ECR_Hours!$I$12:$I$15,MATCH(ExportsELAP[[#This Row],[Date Prevailing]],ECR_Hours!$H$12:$H$15,1))</f>
        <v>NS</v>
      </c>
      <c r="M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" spans="1:13" x14ac:dyDescent="0.25">
      <c r="A190" s="164">
        <f>+Exports!A193</f>
        <v>44569</v>
      </c>
      <c r="B190" s="165">
        <f t="shared" si="8"/>
        <v>2022</v>
      </c>
      <c r="C190" s="165">
        <f t="shared" si="9"/>
        <v>1</v>
      </c>
      <c r="D190" s="165">
        <f t="shared" si="10"/>
        <v>8</v>
      </c>
      <c r="E190" s="165">
        <f>+Exports!B193</f>
        <v>21</v>
      </c>
      <c r="F190" s="165">
        <f>+WEEKDAY(ExportsELAP[[#This Row],[Date Prevailing]],1)</f>
        <v>7</v>
      </c>
      <c r="G190" s="165">
        <f>+COUNTIFS(ECR_Hours!$K$6:$K$7,ExportsELAP[[#This Row],[Date Prevailing]])</f>
        <v>0</v>
      </c>
      <c r="H190" s="165">
        <f t="shared" si="11"/>
        <v>7</v>
      </c>
      <c r="I190" s="166">
        <f>+Exports!G193</f>
        <v>1.9268999999999998</v>
      </c>
      <c r="J190" s="166">
        <f>+'ELAP_IPCO-APND'!D193</f>
        <v>38.809710000000003</v>
      </c>
      <c r="K190" s="166">
        <f>+(ExportsELAP[[#This Row],[Exports kWh - MPT]]/1000)*ExportsELAP[[#This Row],[EIM Price]]</f>
        <v>7.4782430198999994E-2</v>
      </c>
      <c r="L190" s="167" t="str">
        <f>+INDEX(ECR_Hours!$I$12:$I$15,MATCH(ExportsELAP[[#This Row],[Date Prevailing]],ECR_Hours!$H$12:$H$15,1))</f>
        <v>NS</v>
      </c>
      <c r="M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" spans="1:13" x14ac:dyDescent="0.25">
      <c r="A191" s="164">
        <f>+Exports!A194</f>
        <v>44569</v>
      </c>
      <c r="B191" s="165">
        <f t="shared" si="8"/>
        <v>2022</v>
      </c>
      <c r="C191" s="165">
        <f t="shared" si="9"/>
        <v>1</v>
      </c>
      <c r="D191" s="165">
        <f t="shared" si="10"/>
        <v>8</v>
      </c>
      <c r="E191" s="165">
        <f>+Exports!B194</f>
        <v>22</v>
      </c>
      <c r="F191" s="165">
        <f>+WEEKDAY(ExportsELAP[[#This Row],[Date Prevailing]],1)</f>
        <v>7</v>
      </c>
      <c r="G191" s="165">
        <f>+COUNTIFS(ECR_Hours!$K$6:$K$7,ExportsELAP[[#This Row],[Date Prevailing]])</f>
        <v>0</v>
      </c>
      <c r="H191" s="165">
        <f t="shared" si="11"/>
        <v>7</v>
      </c>
      <c r="I191" s="166">
        <f>+Exports!G194</f>
        <v>2.00599999999999</v>
      </c>
      <c r="J191" s="166">
        <f>+'ELAP_IPCO-APND'!D194</f>
        <v>41.786340000000003</v>
      </c>
      <c r="K191" s="166">
        <f>+(ExportsELAP[[#This Row],[Exports kWh - MPT]]/1000)*ExportsELAP[[#This Row],[EIM Price]]</f>
        <v>8.3823398039999594E-2</v>
      </c>
      <c r="L191" s="167" t="str">
        <f>+INDEX(ECR_Hours!$I$12:$I$15,MATCH(ExportsELAP[[#This Row],[Date Prevailing]],ECR_Hours!$H$12:$H$15,1))</f>
        <v>NS</v>
      </c>
      <c r="M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" spans="1:13" x14ac:dyDescent="0.25">
      <c r="A192" s="164">
        <f>+Exports!A195</f>
        <v>44569</v>
      </c>
      <c r="B192" s="165">
        <f t="shared" si="8"/>
        <v>2022</v>
      </c>
      <c r="C192" s="165">
        <f t="shared" si="9"/>
        <v>1</v>
      </c>
      <c r="D192" s="165">
        <f t="shared" si="10"/>
        <v>8</v>
      </c>
      <c r="E192" s="165">
        <f>+Exports!B195</f>
        <v>23</v>
      </c>
      <c r="F192" s="165">
        <f>+WEEKDAY(ExportsELAP[[#This Row],[Date Prevailing]],1)</f>
        <v>7</v>
      </c>
      <c r="G192" s="165">
        <f>+COUNTIFS(ECR_Hours!$K$6:$K$7,ExportsELAP[[#This Row],[Date Prevailing]])</f>
        <v>0</v>
      </c>
      <c r="H192" s="165">
        <f t="shared" si="11"/>
        <v>7</v>
      </c>
      <c r="I192" s="166">
        <f>+Exports!G195</f>
        <v>2.9840999999999891</v>
      </c>
      <c r="J192" s="166">
        <f>+'ELAP_IPCO-APND'!D195</f>
        <v>39.955170000000003</v>
      </c>
      <c r="K192" s="166">
        <f>+(ExportsELAP[[#This Row],[Exports kWh - MPT]]/1000)*ExportsELAP[[#This Row],[EIM Price]]</f>
        <v>0.11923022279699957</v>
      </c>
      <c r="L192" s="167" t="str">
        <f>+INDEX(ECR_Hours!$I$12:$I$15,MATCH(ExportsELAP[[#This Row],[Date Prevailing]],ECR_Hours!$H$12:$H$15,1))</f>
        <v>NS</v>
      </c>
      <c r="M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" spans="1:13" x14ac:dyDescent="0.25">
      <c r="A193" s="164">
        <f>+Exports!A196</f>
        <v>44569</v>
      </c>
      <c r="B193" s="165">
        <f t="shared" si="8"/>
        <v>2022</v>
      </c>
      <c r="C193" s="165">
        <f t="shared" si="9"/>
        <v>1</v>
      </c>
      <c r="D193" s="165">
        <f t="shared" si="10"/>
        <v>8</v>
      </c>
      <c r="E193" s="165">
        <f>+Exports!B196</f>
        <v>24</v>
      </c>
      <c r="F193" s="165">
        <f>+WEEKDAY(ExportsELAP[[#This Row],[Date Prevailing]],1)</f>
        <v>7</v>
      </c>
      <c r="G193" s="165">
        <f>+COUNTIFS(ECR_Hours!$K$6:$K$7,ExportsELAP[[#This Row],[Date Prevailing]])</f>
        <v>0</v>
      </c>
      <c r="H193" s="165">
        <f t="shared" si="11"/>
        <v>7</v>
      </c>
      <c r="I193" s="166">
        <f>+Exports!G196</f>
        <v>1.3583999999999998</v>
      </c>
      <c r="J193" s="166">
        <f>+'ELAP_IPCO-APND'!D196</f>
        <v>44.38599</v>
      </c>
      <c r="K193" s="166">
        <f>+(ExportsELAP[[#This Row],[Exports kWh - MPT]]/1000)*ExportsELAP[[#This Row],[EIM Price]]</f>
        <v>6.0293928815999993E-2</v>
      </c>
      <c r="L193" s="167" t="str">
        <f>+INDEX(ECR_Hours!$I$12:$I$15,MATCH(ExportsELAP[[#This Row],[Date Prevailing]],ECR_Hours!$H$12:$H$15,1))</f>
        <v>NS</v>
      </c>
      <c r="M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" spans="1:13" x14ac:dyDescent="0.25">
      <c r="A194" s="164">
        <f>+Exports!A197</f>
        <v>44570</v>
      </c>
      <c r="B194" s="165">
        <f t="shared" ref="B194:B257" si="12">+YEAR(A194)</f>
        <v>2022</v>
      </c>
      <c r="C194" s="165">
        <f t="shared" ref="C194:C257" si="13">+MONTH(A194)</f>
        <v>1</v>
      </c>
      <c r="D194" s="165">
        <f t="shared" ref="D194:D257" si="14">+DAY(A194)</f>
        <v>9</v>
      </c>
      <c r="E194" s="165">
        <f>+Exports!B197</f>
        <v>1</v>
      </c>
      <c r="F194" s="165">
        <f>+WEEKDAY(ExportsELAP[[#This Row],[Date Prevailing]],1)</f>
        <v>1</v>
      </c>
      <c r="G194" s="165">
        <f>+COUNTIFS(ECR_Hours!$K$6:$K$7,ExportsELAP[[#This Row],[Date Prevailing]])</f>
        <v>0</v>
      </c>
      <c r="H194" s="165">
        <f t="shared" ref="H194:H257" si="15">+IF(G194=1,0,F194)</f>
        <v>1</v>
      </c>
      <c r="I194" s="166">
        <f>+Exports!G197</f>
        <v>1.5730000000000002</v>
      </c>
      <c r="J194" s="166">
        <f>+'ELAP_IPCO-APND'!D197</f>
        <v>37.925710000000002</v>
      </c>
      <c r="K194" s="166">
        <f>+(ExportsELAP[[#This Row],[Exports kWh - MPT]]/1000)*ExportsELAP[[#This Row],[EIM Price]]</f>
        <v>5.965714183000001E-2</v>
      </c>
      <c r="L194" s="167" t="str">
        <f>+INDEX(ECR_Hours!$I$12:$I$15,MATCH(ExportsELAP[[#This Row],[Date Prevailing]],ECR_Hours!$H$12:$H$15,1))</f>
        <v>NS</v>
      </c>
      <c r="M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" spans="1:13" x14ac:dyDescent="0.25">
      <c r="A195" s="164">
        <f>+Exports!A198</f>
        <v>44570</v>
      </c>
      <c r="B195" s="165">
        <f t="shared" si="12"/>
        <v>2022</v>
      </c>
      <c r="C195" s="165">
        <f t="shared" si="13"/>
        <v>1</v>
      </c>
      <c r="D195" s="165">
        <f t="shared" si="14"/>
        <v>9</v>
      </c>
      <c r="E195" s="165">
        <f>+Exports!B198</f>
        <v>2</v>
      </c>
      <c r="F195" s="165">
        <f>+WEEKDAY(ExportsELAP[[#This Row],[Date Prevailing]],1)</f>
        <v>1</v>
      </c>
      <c r="G195" s="165">
        <f>+COUNTIFS(ECR_Hours!$K$6:$K$7,ExportsELAP[[#This Row],[Date Prevailing]])</f>
        <v>0</v>
      </c>
      <c r="H195" s="165">
        <f t="shared" si="15"/>
        <v>1</v>
      </c>
      <c r="I195" s="166">
        <f>+Exports!G198</f>
        <v>2.6428000000000003</v>
      </c>
      <c r="J195" s="166">
        <f>+'ELAP_IPCO-APND'!D198</f>
        <v>36.646419999999999</v>
      </c>
      <c r="K195" s="166">
        <f>+(ExportsELAP[[#This Row],[Exports kWh - MPT]]/1000)*ExportsELAP[[#This Row],[EIM Price]]</f>
        <v>9.6849158776000005E-2</v>
      </c>
      <c r="L195" s="167" t="str">
        <f>+INDEX(ECR_Hours!$I$12:$I$15,MATCH(ExportsELAP[[#This Row],[Date Prevailing]],ECR_Hours!$H$12:$H$15,1))</f>
        <v>NS</v>
      </c>
      <c r="M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" spans="1:13" x14ac:dyDescent="0.25">
      <c r="A196" s="164">
        <f>+Exports!A199</f>
        <v>44570</v>
      </c>
      <c r="B196" s="165">
        <f t="shared" si="12"/>
        <v>2022</v>
      </c>
      <c r="C196" s="165">
        <f t="shared" si="13"/>
        <v>1</v>
      </c>
      <c r="D196" s="165">
        <f t="shared" si="14"/>
        <v>9</v>
      </c>
      <c r="E196" s="165">
        <f>+Exports!B199</f>
        <v>3</v>
      </c>
      <c r="F196" s="165">
        <f>+WEEKDAY(ExportsELAP[[#This Row],[Date Prevailing]],1)</f>
        <v>1</v>
      </c>
      <c r="G196" s="165">
        <f>+COUNTIFS(ECR_Hours!$K$6:$K$7,ExportsELAP[[#This Row],[Date Prevailing]])</f>
        <v>0</v>
      </c>
      <c r="H196" s="165">
        <f t="shared" si="15"/>
        <v>1</v>
      </c>
      <c r="I196" s="166">
        <f>+Exports!G199</f>
        <v>2.2424999999999997</v>
      </c>
      <c r="J196" s="166">
        <f>+'ELAP_IPCO-APND'!D199</f>
        <v>34.57255</v>
      </c>
      <c r="K196" s="166">
        <f>+(ExportsELAP[[#This Row],[Exports kWh - MPT]]/1000)*ExportsELAP[[#This Row],[EIM Price]]</f>
        <v>7.7528943374999992E-2</v>
      </c>
      <c r="L196" s="167" t="str">
        <f>+INDEX(ECR_Hours!$I$12:$I$15,MATCH(ExportsELAP[[#This Row],[Date Prevailing]],ECR_Hours!$H$12:$H$15,1))</f>
        <v>NS</v>
      </c>
      <c r="M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" spans="1:13" x14ac:dyDescent="0.25">
      <c r="A197" s="164">
        <f>+Exports!A200</f>
        <v>44570</v>
      </c>
      <c r="B197" s="165">
        <f t="shared" si="12"/>
        <v>2022</v>
      </c>
      <c r="C197" s="165">
        <f t="shared" si="13"/>
        <v>1</v>
      </c>
      <c r="D197" s="165">
        <f t="shared" si="14"/>
        <v>9</v>
      </c>
      <c r="E197" s="165">
        <f>+Exports!B200</f>
        <v>4</v>
      </c>
      <c r="F197" s="165">
        <f>+WEEKDAY(ExportsELAP[[#This Row],[Date Prevailing]],1)</f>
        <v>1</v>
      </c>
      <c r="G197" s="165">
        <f>+COUNTIFS(ECR_Hours!$K$6:$K$7,ExportsELAP[[#This Row],[Date Prevailing]])</f>
        <v>0</v>
      </c>
      <c r="H197" s="165">
        <f t="shared" si="15"/>
        <v>1</v>
      </c>
      <c r="I197" s="166">
        <f>+Exports!G200</f>
        <v>2.4329999999999998</v>
      </c>
      <c r="J197" s="166">
        <f>+'ELAP_IPCO-APND'!D200</f>
        <v>31.7227</v>
      </c>
      <c r="K197" s="166">
        <f>+(ExportsELAP[[#This Row],[Exports kWh - MPT]]/1000)*ExportsELAP[[#This Row],[EIM Price]]</f>
        <v>7.7181329099999987E-2</v>
      </c>
      <c r="L197" s="167" t="str">
        <f>+INDEX(ECR_Hours!$I$12:$I$15,MATCH(ExportsELAP[[#This Row],[Date Prevailing]],ECR_Hours!$H$12:$H$15,1))</f>
        <v>NS</v>
      </c>
      <c r="M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" spans="1:13" x14ac:dyDescent="0.25">
      <c r="A198" s="164">
        <f>+Exports!A201</f>
        <v>44570</v>
      </c>
      <c r="B198" s="165">
        <f t="shared" si="12"/>
        <v>2022</v>
      </c>
      <c r="C198" s="165">
        <f t="shared" si="13"/>
        <v>1</v>
      </c>
      <c r="D198" s="165">
        <f t="shared" si="14"/>
        <v>9</v>
      </c>
      <c r="E198" s="165">
        <f>+Exports!B201</f>
        <v>5</v>
      </c>
      <c r="F198" s="165">
        <f>+WEEKDAY(ExportsELAP[[#This Row],[Date Prevailing]],1)</f>
        <v>1</v>
      </c>
      <c r="G198" s="165">
        <f>+COUNTIFS(ECR_Hours!$K$6:$K$7,ExportsELAP[[#This Row],[Date Prevailing]])</f>
        <v>0</v>
      </c>
      <c r="H198" s="165">
        <f t="shared" si="15"/>
        <v>1</v>
      </c>
      <c r="I198" s="166">
        <f>+Exports!G201</f>
        <v>2.2143000000000002</v>
      </c>
      <c r="J198" s="166">
        <f>+'ELAP_IPCO-APND'!D201</f>
        <v>33.561199999999999</v>
      </c>
      <c r="K198" s="166">
        <f>+(ExportsELAP[[#This Row],[Exports kWh - MPT]]/1000)*ExportsELAP[[#This Row],[EIM Price]]</f>
        <v>7.4314565160000012E-2</v>
      </c>
      <c r="L198" s="167" t="str">
        <f>+INDEX(ECR_Hours!$I$12:$I$15,MATCH(ExportsELAP[[#This Row],[Date Prevailing]],ECR_Hours!$H$12:$H$15,1))</f>
        <v>NS</v>
      </c>
      <c r="M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" spans="1:13" x14ac:dyDescent="0.25">
      <c r="A199" s="164">
        <f>+Exports!A202</f>
        <v>44570</v>
      </c>
      <c r="B199" s="165">
        <f t="shared" si="12"/>
        <v>2022</v>
      </c>
      <c r="C199" s="165">
        <f t="shared" si="13"/>
        <v>1</v>
      </c>
      <c r="D199" s="165">
        <f t="shared" si="14"/>
        <v>9</v>
      </c>
      <c r="E199" s="165">
        <f>+Exports!B202</f>
        <v>6</v>
      </c>
      <c r="F199" s="165">
        <f>+WEEKDAY(ExportsELAP[[#This Row],[Date Prevailing]],1)</f>
        <v>1</v>
      </c>
      <c r="G199" s="165">
        <f>+COUNTIFS(ECR_Hours!$K$6:$K$7,ExportsELAP[[#This Row],[Date Prevailing]])</f>
        <v>0</v>
      </c>
      <c r="H199" s="165">
        <f t="shared" si="15"/>
        <v>1</v>
      </c>
      <c r="I199" s="166">
        <f>+Exports!G202</f>
        <v>2.2099000000000002</v>
      </c>
      <c r="J199" s="166">
        <f>+'ELAP_IPCO-APND'!D202</f>
        <v>35.824840000000002</v>
      </c>
      <c r="K199" s="166">
        <f>+(ExportsELAP[[#This Row],[Exports kWh - MPT]]/1000)*ExportsELAP[[#This Row],[EIM Price]]</f>
        <v>7.9169313916000017E-2</v>
      </c>
      <c r="L199" s="167" t="str">
        <f>+INDEX(ECR_Hours!$I$12:$I$15,MATCH(ExportsELAP[[#This Row],[Date Prevailing]],ECR_Hours!$H$12:$H$15,1))</f>
        <v>NS</v>
      </c>
      <c r="M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" spans="1:13" x14ac:dyDescent="0.25">
      <c r="A200" s="164">
        <f>+Exports!A203</f>
        <v>44570</v>
      </c>
      <c r="B200" s="165">
        <f t="shared" si="12"/>
        <v>2022</v>
      </c>
      <c r="C200" s="165">
        <f t="shared" si="13"/>
        <v>1</v>
      </c>
      <c r="D200" s="165">
        <f t="shared" si="14"/>
        <v>9</v>
      </c>
      <c r="E200" s="165">
        <f>+Exports!B203</f>
        <v>7</v>
      </c>
      <c r="F200" s="165">
        <f>+WEEKDAY(ExportsELAP[[#This Row],[Date Prevailing]],1)</f>
        <v>1</v>
      </c>
      <c r="G200" s="165">
        <f>+COUNTIFS(ECR_Hours!$K$6:$K$7,ExportsELAP[[#This Row],[Date Prevailing]])</f>
        <v>0</v>
      </c>
      <c r="H200" s="165">
        <f t="shared" si="15"/>
        <v>1</v>
      </c>
      <c r="I200" s="166">
        <f>+Exports!G203</f>
        <v>1.9043999999999999</v>
      </c>
      <c r="J200" s="166">
        <f>+'ELAP_IPCO-APND'!D203</f>
        <v>37.96996</v>
      </c>
      <c r="K200" s="166">
        <f>+(ExportsELAP[[#This Row],[Exports kWh - MPT]]/1000)*ExportsELAP[[#This Row],[EIM Price]]</f>
        <v>7.2309991823999997E-2</v>
      </c>
      <c r="L200" s="167" t="str">
        <f>+INDEX(ECR_Hours!$I$12:$I$15,MATCH(ExportsELAP[[#This Row],[Date Prevailing]],ECR_Hours!$H$12:$H$15,1))</f>
        <v>NS</v>
      </c>
      <c r="M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" spans="1:13" x14ac:dyDescent="0.25">
      <c r="A201" s="164">
        <f>+Exports!A204</f>
        <v>44570</v>
      </c>
      <c r="B201" s="165">
        <f t="shared" si="12"/>
        <v>2022</v>
      </c>
      <c r="C201" s="165">
        <f t="shared" si="13"/>
        <v>1</v>
      </c>
      <c r="D201" s="165">
        <f t="shared" si="14"/>
        <v>9</v>
      </c>
      <c r="E201" s="165">
        <f>+Exports!B204</f>
        <v>8</v>
      </c>
      <c r="F201" s="165">
        <f>+WEEKDAY(ExportsELAP[[#This Row],[Date Prevailing]],1)</f>
        <v>1</v>
      </c>
      <c r="G201" s="165">
        <f>+COUNTIFS(ECR_Hours!$K$6:$K$7,ExportsELAP[[#This Row],[Date Prevailing]])</f>
        <v>0</v>
      </c>
      <c r="H201" s="165">
        <f t="shared" si="15"/>
        <v>1</v>
      </c>
      <c r="I201" s="166">
        <f>+Exports!G204</f>
        <v>2.3260999999999901</v>
      </c>
      <c r="J201" s="166">
        <f>+'ELAP_IPCO-APND'!D204</f>
        <v>38.903930000000003</v>
      </c>
      <c r="K201" s="166">
        <f>+(ExportsELAP[[#This Row],[Exports kWh - MPT]]/1000)*ExportsELAP[[#This Row],[EIM Price]]</f>
        <v>9.049443157299962E-2</v>
      </c>
      <c r="L201" s="167" t="str">
        <f>+INDEX(ECR_Hours!$I$12:$I$15,MATCH(ExportsELAP[[#This Row],[Date Prevailing]],ECR_Hours!$H$12:$H$15,1))</f>
        <v>NS</v>
      </c>
      <c r="M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" spans="1:13" x14ac:dyDescent="0.25">
      <c r="A202" s="164">
        <f>+Exports!A205</f>
        <v>44570</v>
      </c>
      <c r="B202" s="165">
        <f t="shared" si="12"/>
        <v>2022</v>
      </c>
      <c r="C202" s="165">
        <f t="shared" si="13"/>
        <v>1</v>
      </c>
      <c r="D202" s="165">
        <f t="shared" si="14"/>
        <v>9</v>
      </c>
      <c r="E202" s="165">
        <f>+Exports!B205</f>
        <v>9</v>
      </c>
      <c r="F202" s="165">
        <f>+WEEKDAY(ExportsELAP[[#This Row],[Date Prevailing]],1)</f>
        <v>1</v>
      </c>
      <c r="G202" s="165">
        <f>+COUNTIFS(ECR_Hours!$K$6:$K$7,ExportsELAP[[#This Row],[Date Prevailing]])</f>
        <v>0</v>
      </c>
      <c r="H202" s="165">
        <f t="shared" si="15"/>
        <v>1</v>
      </c>
      <c r="I202" s="166">
        <f>+Exports!G205</f>
        <v>1395.2582</v>
      </c>
      <c r="J202" s="166">
        <f>+'ELAP_IPCO-APND'!D205</f>
        <v>41.064489999999999</v>
      </c>
      <c r="K202" s="166">
        <f>+(ExportsELAP[[#This Row],[Exports kWh - MPT]]/1000)*ExportsELAP[[#This Row],[EIM Price]]</f>
        <v>57.295566401317998</v>
      </c>
      <c r="L202" s="167" t="str">
        <f>+INDEX(ECR_Hours!$I$12:$I$15,MATCH(ExportsELAP[[#This Row],[Date Prevailing]],ECR_Hours!$H$12:$H$15,1))</f>
        <v>NS</v>
      </c>
      <c r="M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" spans="1:13" x14ac:dyDescent="0.25">
      <c r="A203" s="164">
        <f>+Exports!A206</f>
        <v>44570</v>
      </c>
      <c r="B203" s="165">
        <f t="shared" si="12"/>
        <v>2022</v>
      </c>
      <c r="C203" s="165">
        <f t="shared" si="13"/>
        <v>1</v>
      </c>
      <c r="D203" s="165">
        <f t="shared" si="14"/>
        <v>9</v>
      </c>
      <c r="E203" s="165">
        <f>+Exports!B206</f>
        <v>10</v>
      </c>
      <c r="F203" s="165">
        <f>+WEEKDAY(ExportsELAP[[#This Row],[Date Prevailing]],1)</f>
        <v>1</v>
      </c>
      <c r="G203" s="165">
        <f>+COUNTIFS(ECR_Hours!$K$6:$K$7,ExportsELAP[[#This Row],[Date Prevailing]])</f>
        <v>0</v>
      </c>
      <c r="H203" s="165">
        <f t="shared" si="15"/>
        <v>1</v>
      </c>
      <c r="I203" s="166">
        <f>+Exports!G206</f>
        <v>9296.8637999999992</v>
      </c>
      <c r="J203" s="166">
        <f>+'ELAP_IPCO-APND'!D206</f>
        <v>33.094439999999999</v>
      </c>
      <c r="K203" s="166">
        <f>+(ExportsELAP[[#This Row],[Exports kWh - MPT]]/1000)*ExportsELAP[[#This Row],[EIM Price]]</f>
        <v>307.67450121727194</v>
      </c>
      <c r="L203" s="167" t="str">
        <f>+INDEX(ECR_Hours!$I$12:$I$15,MATCH(ExportsELAP[[#This Row],[Date Prevailing]],ECR_Hours!$H$12:$H$15,1))</f>
        <v>NS</v>
      </c>
      <c r="M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" spans="1:13" x14ac:dyDescent="0.25">
      <c r="A204" s="164">
        <f>+Exports!A207</f>
        <v>44570</v>
      </c>
      <c r="B204" s="165">
        <f t="shared" si="12"/>
        <v>2022</v>
      </c>
      <c r="C204" s="165">
        <f t="shared" si="13"/>
        <v>1</v>
      </c>
      <c r="D204" s="165">
        <f t="shared" si="14"/>
        <v>9</v>
      </c>
      <c r="E204" s="165">
        <f>+Exports!B207</f>
        <v>11</v>
      </c>
      <c r="F204" s="165">
        <f>+WEEKDAY(ExportsELAP[[#This Row],[Date Prevailing]],1)</f>
        <v>1</v>
      </c>
      <c r="G204" s="165">
        <f>+COUNTIFS(ECR_Hours!$K$6:$K$7,ExportsELAP[[#This Row],[Date Prevailing]])</f>
        <v>0</v>
      </c>
      <c r="H204" s="165">
        <f t="shared" si="15"/>
        <v>1</v>
      </c>
      <c r="I204" s="166">
        <f>+Exports!G207</f>
        <v>20268.4882</v>
      </c>
      <c r="J204" s="166">
        <f>+'ELAP_IPCO-APND'!D207</f>
        <v>27.050909999999998</v>
      </c>
      <c r="K204" s="166">
        <f>+(ExportsELAP[[#This Row],[Exports kWh - MPT]]/1000)*ExportsELAP[[#This Row],[EIM Price]]</f>
        <v>548.28105013426193</v>
      </c>
      <c r="L204" s="167" t="str">
        <f>+INDEX(ECR_Hours!$I$12:$I$15,MATCH(ExportsELAP[[#This Row],[Date Prevailing]],ECR_Hours!$H$12:$H$15,1))</f>
        <v>NS</v>
      </c>
      <c r="M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" spans="1:13" x14ac:dyDescent="0.25">
      <c r="A205" s="164">
        <f>+Exports!A208</f>
        <v>44570</v>
      </c>
      <c r="B205" s="165">
        <f t="shared" si="12"/>
        <v>2022</v>
      </c>
      <c r="C205" s="165">
        <f t="shared" si="13"/>
        <v>1</v>
      </c>
      <c r="D205" s="165">
        <f t="shared" si="14"/>
        <v>9</v>
      </c>
      <c r="E205" s="165">
        <f>+Exports!B208</f>
        <v>12</v>
      </c>
      <c r="F205" s="165">
        <f>+WEEKDAY(ExportsELAP[[#This Row],[Date Prevailing]],1)</f>
        <v>1</v>
      </c>
      <c r="G205" s="165">
        <f>+COUNTIFS(ECR_Hours!$K$6:$K$7,ExportsELAP[[#This Row],[Date Prevailing]])</f>
        <v>0</v>
      </c>
      <c r="H205" s="165">
        <f t="shared" si="15"/>
        <v>1</v>
      </c>
      <c r="I205" s="166">
        <f>+Exports!G208</f>
        <v>28448.423500000004</v>
      </c>
      <c r="J205" s="166">
        <f>+'ELAP_IPCO-APND'!D208</f>
        <v>23.959199999999999</v>
      </c>
      <c r="K205" s="166">
        <f>+(ExportsELAP[[#This Row],[Exports kWh - MPT]]/1000)*ExportsELAP[[#This Row],[EIM Price]]</f>
        <v>681.60146832120006</v>
      </c>
      <c r="L205" s="167" t="str">
        <f>+INDEX(ECR_Hours!$I$12:$I$15,MATCH(ExportsELAP[[#This Row],[Date Prevailing]],ECR_Hours!$H$12:$H$15,1))</f>
        <v>NS</v>
      </c>
      <c r="M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" spans="1:13" x14ac:dyDescent="0.25">
      <c r="A206" s="164">
        <f>+Exports!A209</f>
        <v>44570</v>
      </c>
      <c r="B206" s="165">
        <f t="shared" si="12"/>
        <v>2022</v>
      </c>
      <c r="C206" s="165">
        <f t="shared" si="13"/>
        <v>1</v>
      </c>
      <c r="D206" s="165">
        <f t="shared" si="14"/>
        <v>9</v>
      </c>
      <c r="E206" s="165">
        <f>+Exports!B209</f>
        <v>13</v>
      </c>
      <c r="F206" s="165">
        <f>+WEEKDAY(ExportsELAP[[#This Row],[Date Prevailing]],1)</f>
        <v>1</v>
      </c>
      <c r="G206" s="165">
        <f>+COUNTIFS(ECR_Hours!$K$6:$K$7,ExportsELAP[[#This Row],[Date Prevailing]])</f>
        <v>0</v>
      </c>
      <c r="H206" s="165">
        <f t="shared" si="15"/>
        <v>1</v>
      </c>
      <c r="I206" s="166">
        <f>+Exports!G209</f>
        <v>32442.111199999905</v>
      </c>
      <c r="J206" s="166">
        <f>+'ELAP_IPCO-APND'!D209</f>
        <v>17.168970000000002</v>
      </c>
      <c r="K206" s="166">
        <f>+(ExportsELAP[[#This Row],[Exports kWh - MPT]]/1000)*ExportsELAP[[#This Row],[EIM Price]]</f>
        <v>556.99763392946249</v>
      </c>
      <c r="L206" s="167" t="str">
        <f>+INDEX(ECR_Hours!$I$12:$I$15,MATCH(ExportsELAP[[#This Row],[Date Prevailing]],ECR_Hours!$H$12:$H$15,1))</f>
        <v>NS</v>
      </c>
      <c r="M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" spans="1:13" x14ac:dyDescent="0.25">
      <c r="A207" s="164">
        <f>+Exports!A210</f>
        <v>44570</v>
      </c>
      <c r="B207" s="165">
        <f t="shared" si="12"/>
        <v>2022</v>
      </c>
      <c r="C207" s="165">
        <f t="shared" si="13"/>
        <v>1</v>
      </c>
      <c r="D207" s="165">
        <f t="shared" si="14"/>
        <v>9</v>
      </c>
      <c r="E207" s="165">
        <f>+Exports!B210</f>
        <v>14</v>
      </c>
      <c r="F207" s="165">
        <f>+WEEKDAY(ExportsELAP[[#This Row],[Date Prevailing]],1)</f>
        <v>1</v>
      </c>
      <c r="G207" s="165">
        <f>+COUNTIFS(ECR_Hours!$K$6:$K$7,ExportsELAP[[#This Row],[Date Prevailing]])</f>
        <v>0</v>
      </c>
      <c r="H207" s="165">
        <f t="shared" si="15"/>
        <v>1</v>
      </c>
      <c r="I207" s="166">
        <f>+Exports!G210</f>
        <v>31806.501900000003</v>
      </c>
      <c r="J207" s="166">
        <f>+'ELAP_IPCO-APND'!D210</f>
        <v>6.9478499999999999</v>
      </c>
      <c r="K207" s="166">
        <f>+(ExportsELAP[[#This Row],[Exports kWh - MPT]]/1000)*ExportsELAP[[#This Row],[EIM Price]]</f>
        <v>220.98680422591502</v>
      </c>
      <c r="L207" s="167" t="str">
        <f>+INDEX(ECR_Hours!$I$12:$I$15,MATCH(ExportsELAP[[#This Row],[Date Prevailing]],ECR_Hours!$H$12:$H$15,1))</f>
        <v>NS</v>
      </c>
      <c r="M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" spans="1:13" x14ac:dyDescent="0.25">
      <c r="A208" s="164">
        <f>+Exports!A211</f>
        <v>44570</v>
      </c>
      <c r="B208" s="165">
        <f t="shared" si="12"/>
        <v>2022</v>
      </c>
      <c r="C208" s="165">
        <f t="shared" si="13"/>
        <v>1</v>
      </c>
      <c r="D208" s="165">
        <f t="shared" si="14"/>
        <v>9</v>
      </c>
      <c r="E208" s="165">
        <f>+Exports!B211</f>
        <v>15</v>
      </c>
      <c r="F208" s="165">
        <f>+WEEKDAY(ExportsELAP[[#This Row],[Date Prevailing]],1)</f>
        <v>1</v>
      </c>
      <c r="G208" s="165">
        <f>+COUNTIFS(ECR_Hours!$K$6:$K$7,ExportsELAP[[#This Row],[Date Prevailing]])</f>
        <v>0</v>
      </c>
      <c r="H208" s="165">
        <f t="shared" si="15"/>
        <v>1</v>
      </c>
      <c r="I208" s="166">
        <f>+Exports!G211</f>
        <v>26749.786899999999</v>
      </c>
      <c r="J208" s="166">
        <f>+'ELAP_IPCO-APND'!D211</f>
        <v>-8.1099999999999992E-3</v>
      </c>
      <c r="K208" s="166">
        <f>+(ExportsELAP[[#This Row],[Exports kWh - MPT]]/1000)*ExportsELAP[[#This Row],[EIM Price]]</f>
        <v>-0.21694077175899998</v>
      </c>
      <c r="L208" s="167" t="str">
        <f>+INDEX(ECR_Hours!$I$12:$I$15,MATCH(ExportsELAP[[#This Row],[Date Prevailing]],ECR_Hours!$H$12:$H$15,1))</f>
        <v>NS</v>
      </c>
      <c r="M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" spans="1:13" x14ac:dyDescent="0.25">
      <c r="A209" s="164">
        <f>+Exports!A212</f>
        <v>44570</v>
      </c>
      <c r="B209" s="165">
        <f t="shared" si="12"/>
        <v>2022</v>
      </c>
      <c r="C209" s="165">
        <f t="shared" si="13"/>
        <v>1</v>
      </c>
      <c r="D209" s="165">
        <f t="shared" si="14"/>
        <v>9</v>
      </c>
      <c r="E209" s="165">
        <f>+Exports!B212</f>
        <v>16</v>
      </c>
      <c r="F209" s="165">
        <f>+WEEKDAY(ExportsELAP[[#This Row],[Date Prevailing]],1)</f>
        <v>1</v>
      </c>
      <c r="G209" s="165">
        <f>+COUNTIFS(ECR_Hours!$K$6:$K$7,ExportsELAP[[#This Row],[Date Prevailing]])</f>
        <v>0</v>
      </c>
      <c r="H209" s="165">
        <f t="shared" si="15"/>
        <v>1</v>
      </c>
      <c r="I209" s="166">
        <f>+Exports!G212</f>
        <v>17623.761900000001</v>
      </c>
      <c r="J209" s="166">
        <f>+'ELAP_IPCO-APND'!D212</f>
        <v>9.2752999999999997</v>
      </c>
      <c r="K209" s="166">
        <f>+(ExportsELAP[[#This Row],[Exports kWh - MPT]]/1000)*ExportsELAP[[#This Row],[EIM Price]]</f>
        <v>163.46567875107002</v>
      </c>
      <c r="L209" s="167" t="str">
        <f>+INDEX(ECR_Hours!$I$12:$I$15,MATCH(ExportsELAP[[#This Row],[Date Prevailing]],ECR_Hours!$H$12:$H$15,1))</f>
        <v>NS</v>
      </c>
      <c r="M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" spans="1:13" x14ac:dyDescent="0.25">
      <c r="A210" s="164">
        <f>+Exports!A213</f>
        <v>44570</v>
      </c>
      <c r="B210" s="165">
        <f t="shared" si="12"/>
        <v>2022</v>
      </c>
      <c r="C210" s="165">
        <f t="shared" si="13"/>
        <v>1</v>
      </c>
      <c r="D210" s="165">
        <f t="shared" si="14"/>
        <v>9</v>
      </c>
      <c r="E210" s="165">
        <f>+Exports!B213</f>
        <v>17</v>
      </c>
      <c r="F210" s="165">
        <f>+WEEKDAY(ExportsELAP[[#This Row],[Date Prevailing]],1)</f>
        <v>1</v>
      </c>
      <c r="G210" s="165">
        <f>+COUNTIFS(ECR_Hours!$K$6:$K$7,ExportsELAP[[#This Row],[Date Prevailing]])</f>
        <v>0</v>
      </c>
      <c r="H210" s="165">
        <f t="shared" si="15"/>
        <v>1</v>
      </c>
      <c r="I210" s="166">
        <f>+Exports!G213</f>
        <v>6293.4580999999998</v>
      </c>
      <c r="J210" s="166">
        <f>+'ELAP_IPCO-APND'!D213</f>
        <v>32.938049999999997</v>
      </c>
      <c r="K210" s="166">
        <f>+(ExportsELAP[[#This Row],[Exports kWh - MPT]]/1000)*ExportsELAP[[#This Row],[EIM Price]]</f>
        <v>207.29423757070498</v>
      </c>
      <c r="L210" s="167" t="str">
        <f>+INDEX(ECR_Hours!$I$12:$I$15,MATCH(ExportsELAP[[#This Row],[Date Prevailing]],ECR_Hours!$H$12:$H$15,1))</f>
        <v>NS</v>
      </c>
      <c r="M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" spans="1:13" x14ac:dyDescent="0.25">
      <c r="A211" s="164">
        <f>+Exports!A214</f>
        <v>44570</v>
      </c>
      <c r="B211" s="165">
        <f t="shared" si="12"/>
        <v>2022</v>
      </c>
      <c r="C211" s="165">
        <f t="shared" si="13"/>
        <v>1</v>
      </c>
      <c r="D211" s="165">
        <f t="shared" si="14"/>
        <v>9</v>
      </c>
      <c r="E211" s="165">
        <f>+Exports!B214</f>
        <v>18</v>
      </c>
      <c r="F211" s="165">
        <f>+WEEKDAY(ExportsELAP[[#This Row],[Date Prevailing]],1)</f>
        <v>1</v>
      </c>
      <c r="G211" s="165">
        <f>+COUNTIFS(ECR_Hours!$K$6:$K$7,ExportsELAP[[#This Row],[Date Prevailing]])</f>
        <v>0</v>
      </c>
      <c r="H211" s="165">
        <f t="shared" si="15"/>
        <v>1</v>
      </c>
      <c r="I211" s="166">
        <f>+Exports!G214</f>
        <v>262.22980000000001</v>
      </c>
      <c r="J211" s="166">
        <f>+'ELAP_IPCO-APND'!D214</f>
        <v>51.744729999999997</v>
      </c>
      <c r="K211" s="166">
        <f>+(ExportsELAP[[#This Row],[Exports kWh - MPT]]/1000)*ExportsELAP[[#This Row],[EIM Price]]</f>
        <v>13.569010198954</v>
      </c>
      <c r="L211" s="167" t="str">
        <f>+INDEX(ECR_Hours!$I$12:$I$15,MATCH(ExportsELAP[[#This Row],[Date Prevailing]],ECR_Hours!$H$12:$H$15,1))</f>
        <v>NS</v>
      </c>
      <c r="M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" spans="1:13" x14ac:dyDescent="0.25">
      <c r="A212" s="164">
        <f>+Exports!A215</f>
        <v>44570</v>
      </c>
      <c r="B212" s="165">
        <f t="shared" si="12"/>
        <v>2022</v>
      </c>
      <c r="C212" s="165">
        <f t="shared" si="13"/>
        <v>1</v>
      </c>
      <c r="D212" s="165">
        <f t="shared" si="14"/>
        <v>9</v>
      </c>
      <c r="E212" s="165">
        <f>+Exports!B215</f>
        <v>19</v>
      </c>
      <c r="F212" s="165">
        <f>+WEEKDAY(ExportsELAP[[#This Row],[Date Prevailing]],1)</f>
        <v>1</v>
      </c>
      <c r="G212" s="165">
        <f>+COUNTIFS(ECR_Hours!$K$6:$K$7,ExportsELAP[[#This Row],[Date Prevailing]])</f>
        <v>0</v>
      </c>
      <c r="H212" s="165">
        <f t="shared" si="15"/>
        <v>1</v>
      </c>
      <c r="I212" s="166">
        <f>+Exports!G215</f>
        <v>5.5659999999999998</v>
      </c>
      <c r="J212" s="166">
        <f>+'ELAP_IPCO-APND'!D215</f>
        <v>55.658070000000002</v>
      </c>
      <c r="K212" s="166">
        <f>+(ExportsELAP[[#This Row],[Exports kWh - MPT]]/1000)*ExportsELAP[[#This Row],[EIM Price]]</f>
        <v>0.30979281761999999</v>
      </c>
      <c r="L212" s="167" t="str">
        <f>+INDEX(ECR_Hours!$I$12:$I$15,MATCH(ExportsELAP[[#This Row],[Date Prevailing]],ECR_Hours!$H$12:$H$15,1))</f>
        <v>NS</v>
      </c>
      <c r="M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" spans="1:13" x14ac:dyDescent="0.25">
      <c r="A213" s="164">
        <f>+Exports!A216</f>
        <v>44570</v>
      </c>
      <c r="B213" s="165">
        <f t="shared" si="12"/>
        <v>2022</v>
      </c>
      <c r="C213" s="165">
        <f t="shared" si="13"/>
        <v>1</v>
      </c>
      <c r="D213" s="165">
        <f t="shared" si="14"/>
        <v>9</v>
      </c>
      <c r="E213" s="165">
        <f>+Exports!B216</f>
        <v>20</v>
      </c>
      <c r="F213" s="165">
        <f>+WEEKDAY(ExportsELAP[[#This Row],[Date Prevailing]],1)</f>
        <v>1</v>
      </c>
      <c r="G213" s="165">
        <f>+COUNTIFS(ECR_Hours!$K$6:$K$7,ExportsELAP[[#This Row],[Date Prevailing]])</f>
        <v>0</v>
      </c>
      <c r="H213" s="165">
        <f t="shared" si="15"/>
        <v>1</v>
      </c>
      <c r="I213" s="166">
        <f>+Exports!G216</f>
        <v>2.1637</v>
      </c>
      <c r="J213" s="166">
        <f>+'ELAP_IPCO-APND'!D216</f>
        <v>38.714480000000002</v>
      </c>
      <c r="K213" s="166">
        <f>+(ExportsELAP[[#This Row],[Exports kWh - MPT]]/1000)*ExportsELAP[[#This Row],[EIM Price]]</f>
        <v>8.3766520376000006E-2</v>
      </c>
      <c r="L213" s="167" t="str">
        <f>+INDEX(ECR_Hours!$I$12:$I$15,MATCH(ExportsELAP[[#This Row],[Date Prevailing]],ECR_Hours!$H$12:$H$15,1))</f>
        <v>NS</v>
      </c>
      <c r="M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" spans="1:13" x14ac:dyDescent="0.25">
      <c r="A214" s="164">
        <f>+Exports!A217</f>
        <v>44570</v>
      </c>
      <c r="B214" s="165">
        <f t="shared" si="12"/>
        <v>2022</v>
      </c>
      <c r="C214" s="165">
        <f t="shared" si="13"/>
        <v>1</v>
      </c>
      <c r="D214" s="165">
        <f t="shared" si="14"/>
        <v>9</v>
      </c>
      <c r="E214" s="165">
        <f>+Exports!B217</f>
        <v>21</v>
      </c>
      <c r="F214" s="165">
        <f>+WEEKDAY(ExportsELAP[[#This Row],[Date Prevailing]],1)</f>
        <v>1</v>
      </c>
      <c r="G214" s="165">
        <f>+COUNTIFS(ECR_Hours!$K$6:$K$7,ExportsELAP[[#This Row],[Date Prevailing]])</f>
        <v>0</v>
      </c>
      <c r="H214" s="165">
        <f t="shared" si="15"/>
        <v>1</v>
      </c>
      <c r="I214" s="166">
        <f>+Exports!G217</f>
        <v>2.4196</v>
      </c>
      <c r="J214" s="166">
        <f>+'ELAP_IPCO-APND'!D217</f>
        <v>38.740589999999997</v>
      </c>
      <c r="K214" s="166">
        <f>+(ExportsELAP[[#This Row],[Exports kWh - MPT]]/1000)*ExportsELAP[[#This Row],[EIM Price]]</f>
        <v>9.3736731563999989E-2</v>
      </c>
      <c r="L214" s="167" t="str">
        <f>+INDEX(ECR_Hours!$I$12:$I$15,MATCH(ExportsELAP[[#This Row],[Date Prevailing]],ECR_Hours!$H$12:$H$15,1))</f>
        <v>NS</v>
      </c>
      <c r="M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" spans="1:13" x14ac:dyDescent="0.25">
      <c r="A215" s="164">
        <f>+Exports!A218</f>
        <v>44570</v>
      </c>
      <c r="B215" s="165">
        <f t="shared" si="12"/>
        <v>2022</v>
      </c>
      <c r="C215" s="165">
        <f t="shared" si="13"/>
        <v>1</v>
      </c>
      <c r="D215" s="165">
        <f t="shared" si="14"/>
        <v>9</v>
      </c>
      <c r="E215" s="165">
        <f>+Exports!B218</f>
        <v>22</v>
      </c>
      <c r="F215" s="165">
        <f>+WEEKDAY(ExportsELAP[[#This Row],[Date Prevailing]],1)</f>
        <v>1</v>
      </c>
      <c r="G215" s="165">
        <f>+COUNTIFS(ECR_Hours!$K$6:$K$7,ExportsELAP[[#This Row],[Date Prevailing]])</f>
        <v>0</v>
      </c>
      <c r="H215" s="165">
        <f t="shared" si="15"/>
        <v>1</v>
      </c>
      <c r="I215" s="166">
        <f>+Exports!G218</f>
        <v>2.4537</v>
      </c>
      <c r="J215" s="166">
        <f>+'ELAP_IPCO-APND'!D218</f>
        <v>41.080889999999997</v>
      </c>
      <c r="K215" s="166">
        <f>+(ExportsELAP[[#This Row],[Exports kWh - MPT]]/1000)*ExportsELAP[[#This Row],[EIM Price]]</f>
        <v>0.10080017979299999</v>
      </c>
      <c r="L215" s="167" t="str">
        <f>+INDEX(ECR_Hours!$I$12:$I$15,MATCH(ExportsELAP[[#This Row],[Date Prevailing]],ECR_Hours!$H$12:$H$15,1))</f>
        <v>NS</v>
      </c>
      <c r="M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" spans="1:13" x14ac:dyDescent="0.25">
      <c r="A216" s="164">
        <f>+Exports!A219</f>
        <v>44570</v>
      </c>
      <c r="B216" s="165">
        <f t="shared" si="12"/>
        <v>2022</v>
      </c>
      <c r="C216" s="165">
        <f t="shared" si="13"/>
        <v>1</v>
      </c>
      <c r="D216" s="165">
        <f t="shared" si="14"/>
        <v>9</v>
      </c>
      <c r="E216" s="165">
        <f>+Exports!B219</f>
        <v>23</v>
      </c>
      <c r="F216" s="165">
        <f>+WEEKDAY(ExportsELAP[[#This Row],[Date Prevailing]],1)</f>
        <v>1</v>
      </c>
      <c r="G216" s="165">
        <f>+COUNTIFS(ECR_Hours!$K$6:$K$7,ExportsELAP[[#This Row],[Date Prevailing]])</f>
        <v>0</v>
      </c>
      <c r="H216" s="165">
        <f t="shared" si="15"/>
        <v>1</v>
      </c>
      <c r="I216" s="166">
        <f>+Exports!G219</f>
        <v>2.0792000000000002</v>
      </c>
      <c r="J216" s="166">
        <f>+'ELAP_IPCO-APND'!D219</f>
        <v>43.527569999999997</v>
      </c>
      <c r="K216" s="166">
        <f>+(ExportsELAP[[#This Row],[Exports kWh - MPT]]/1000)*ExportsELAP[[#This Row],[EIM Price]]</f>
        <v>9.0502523543999999E-2</v>
      </c>
      <c r="L216" s="167" t="str">
        <f>+INDEX(ECR_Hours!$I$12:$I$15,MATCH(ExportsELAP[[#This Row],[Date Prevailing]],ECR_Hours!$H$12:$H$15,1))</f>
        <v>NS</v>
      </c>
      <c r="M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" spans="1:13" x14ac:dyDescent="0.25">
      <c r="A217" s="164">
        <f>+Exports!A220</f>
        <v>44570</v>
      </c>
      <c r="B217" s="165">
        <f t="shared" si="12"/>
        <v>2022</v>
      </c>
      <c r="C217" s="165">
        <f t="shared" si="13"/>
        <v>1</v>
      </c>
      <c r="D217" s="165">
        <f t="shared" si="14"/>
        <v>9</v>
      </c>
      <c r="E217" s="165">
        <f>+Exports!B220</f>
        <v>24</v>
      </c>
      <c r="F217" s="165">
        <f>+WEEKDAY(ExportsELAP[[#This Row],[Date Prevailing]],1)</f>
        <v>1</v>
      </c>
      <c r="G217" s="165">
        <f>+COUNTIFS(ECR_Hours!$K$6:$K$7,ExportsELAP[[#This Row],[Date Prevailing]])</f>
        <v>0</v>
      </c>
      <c r="H217" s="165">
        <f t="shared" si="15"/>
        <v>1</v>
      </c>
      <c r="I217" s="166">
        <f>+Exports!G220</f>
        <v>2.4400999999999997</v>
      </c>
      <c r="J217" s="166">
        <f>+'ELAP_IPCO-APND'!D220</f>
        <v>37.198970000000003</v>
      </c>
      <c r="K217" s="166">
        <f>+(ExportsELAP[[#This Row],[Exports kWh - MPT]]/1000)*ExportsELAP[[#This Row],[EIM Price]]</f>
        <v>9.0769206696999991E-2</v>
      </c>
      <c r="L217" s="167" t="str">
        <f>+INDEX(ECR_Hours!$I$12:$I$15,MATCH(ExportsELAP[[#This Row],[Date Prevailing]],ECR_Hours!$H$12:$H$15,1))</f>
        <v>NS</v>
      </c>
      <c r="M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" spans="1:13" x14ac:dyDescent="0.25">
      <c r="A218" s="164">
        <f>+Exports!A221</f>
        <v>44571</v>
      </c>
      <c r="B218" s="165">
        <f t="shared" si="12"/>
        <v>2022</v>
      </c>
      <c r="C218" s="165">
        <f t="shared" si="13"/>
        <v>1</v>
      </c>
      <c r="D218" s="165">
        <f t="shared" si="14"/>
        <v>10</v>
      </c>
      <c r="E218" s="165">
        <f>+Exports!B221</f>
        <v>1</v>
      </c>
      <c r="F218" s="165">
        <f>+WEEKDAY(ExportsELAP[[#This Row],[Date Prevailing]],1)</f>
        <v>2</v>
      </c>
      <c r="G218" s="165">
        <f>+COUNTIFS(ECR_Hours!$K$6:$K$7,ExportsELAP[[#This Row],[Date Prevailing]])</f>
        <v>0</v>
      </c>
      <c r="H218" s="165">
        <f t="shared" si="15"/>
        <v>2</v>
      </c>
      <c r="I218" s="166">
        <f>+Exports!G221</f>
        <v>2.3689</v>
      </c>
      <c r="J218" s="166">
        <f>+'ELAP_IPCO-APND'!D221</f>
        <v>31.034289999999999</v>
      </c>
      <c r="K218" s="166">
        <f>+(ExportsELAP[[#This Row],[Exports kWh - MPT]]/1000)*ExportsELAP[[#This Row],[EIM Price]]</f>
        <v>7.3517129580999999E-2</v>
      </c>
      <c r="L218" s="167" t="str">
        <f>+INDEX(ECR_Hours!$I$12:$I$15,MATCH(ExportsELAP[[#This Row],[Date Prevailing]],ECR_Hours!$H$12:$H$15,1))</f>
        <v>NS</v>
      </c>
      <c r="M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" spans="1:13" x14ac:dyDescent="0.25">
      <c r="A219" s="164">
        <f>+Exports!A222</f>
        <v>44571</v>
      </c>
      <c r="B219" s="165">
        <f t="shared" si="12"/>
        <v>2022</v>
      </c>
      <c r="C219" s="165">
        <f t="shared" si="13"/>
        <v>1</v>
      </c>
      <c r="D219" s="165">
        <f t="shared" si="14"/>
        <v>10</v>
      </c>
      <c r="E219" s="165">
        <f>+Exports!B222</f>
        <v>2</v>
      </c>
      <c r="F219" s="165">
        <f>+WEEKDAY(ExportsELAP[[#This Row],[Date Prevailing]],1)</f>
        <v>2</v>
      </c>
      <c r="G219" s="165">
        <f>+COUNTIFS(ECR_Hours!$K$6:$K$7,ExportsELAP[[#This Row],[Date Prevailing]])</f>
        <v>0</v>
      </c>
      <c r="H219" s="165">
        <f t="shared" si="15"/>
        <v>2</v>
      </c>
      <c r="I219" s="166">
        <f>+Exports!G222</f>
        <v>3.1893999999999898</v>
      </c>
      <c r="J219" s="166">
        <f>+'ELAP_IPCO-APND'!D222</f>
        <v>30.844049999999999</v>
      </c>
      <c r="K219" s="166">
        <f>+(ExportsELAP[[#This Row],[Exports kWh - MPT]]/1000)*ExportsELAP[[#This Row],[EIM Price]]</f>
        <v>9.8374013069999683E-2</v>
      </c>
      <c r="L219" s="167" t="str">
        <f>+INDEX(ECR_Hours!$I$12:$I$15,MATCH(ExportsELAP[[#This Row],[Date Prevailing]],ECR_Hours!$H$12:$H$15,1))</f>
        <v>NS</v>
      </c>
      <c r="M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" spans="1:13" x14ac:dyDescent="0.25">
      <c r="A220" s="164">
        <f>+Exports!A223</f>
        <v>44571</v>
      </c>
      <c r="B220" s="165">
        <f t="shared" si="12"/>
        <v>2022</v>
      </c>
      <c r="C220" s="165">
        <f t="shared" si="13"/>
        <v>1</v>
      </c>
      <c r="D220" s="165">
        <f t="shared" si="14"/>
        <v>10</v>
      </c>
      <c r="E220" s="165">
        <f>+Exports!B223</f>
        <v>3</v>
      </c>
      <c r="F220" s="165">
        <f>+WEEKDAY(ExportsELAP[[#This Row],[Date Prevailing]],1)</f>
        <v>2</v>
      </c>
      <c r="G220" s="165">
        <f>+COUNTIFS(ECR_Hours!$K$6:$K$7,ExportsELAP[[#This Row],[Date Prevailing]])</f>
        <v>0</v>
      </c>
      <c r="H220" s="165">
        <f t="shared" si="15"/>
        <v>2</v>
      </c>
      <c r="I220" s="166">
        <f>+Exports!G223</f>
        <v>4.2583000000000002</v>
      </c>
      <c r="J220" s="166">
        <f>+'ELAP_IPCO-APND'!D223</f>
        <v>30.31213</v>
      </c>
      <c r="K220" s="166">
        <f>+(ExportsELAP[[#This Row],[Exports kWh - MPT]]/1000)*ExportsELAP[[#This Row],[EIM Price]]</f>
        <v>0.12907814317900002</v>
      </c>
      <c r="L220" s="167" t="str">
        <f>+INDEX(ECR_Hours!$I$12:$I$15,MATCH(ExportsELAP[[#This Row],[Date Prevailing]],ECR_Hours!$H$12:$H$15,1))</f>
        <v>NS</v>
      </c>
      <c r="M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" spans="1:13" x14ac:dyDescent="0.25">
      <c r="A221" s="164">
        <f>+Exports!A224</f>
        <v>44571</v>
      </c>
      <c r="B221" s="165">
        <f t="shared" si="12"/>
        <v>2022</v>
      </c>
      <c r="C221" s="165">
        <f t="shared" si="13"/>
        <v>1</v>
      </c>
      <c r="D221" s="165">
        <f t="shared" si="14"/>
        <v>10</v>
      </c>
      <c r="E221" s="165">
        <f>+Exports!B224</f>
        <v>4</v>
      </c>
      <c r="F221" s="165">
        <f>+WEEKDAY(ExportsELAP[[#This Row],[Date Prevailing]],1)</f>
        <v>2</v>
      </c>
      <c r="G221" s="165">
        <f>+COUNTIFS(ECR_Hours!$K$6:$K$7,ExportsELAP[[#This Row],[Date Prevailing]])</f>
        <v>0</v>
      </c>
      <c r="H221" s="165">
        <f t="shared" si="15"/>
        <v>2</v>
      </c>
      <c r="I221" s="166">
        <f>+Exports!G224</f>
        <v>3.0653999999999999</v>
      </c>
      <c r="J221" s="166">
        <f>+'ELAP_IPCO-APND'!D224</f>
        <v>31.324280000000002</v>
      </c>
      <c r="K221" s="166">
        <f>+(ExportsELAP[[#This Row],[Exports kWh - MPT]]/1000)*ExportsELAP[[#This Row],[EIM Price]]</f>
        <v>9.6021447911999999E-2</v>
      </c>
      <c r="L221" s="167" t="str">
        <f>+INDEX(ECR_Hours!$I$12:$I$15,MATCH(ExportsELAP[[#This Row],[Date Prevailing]],ECR_Hours!$H$12:$H$15,1))</f>
        <v>NS</v>
      </c>
      <c r="M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" spans="1:13" x14ac:dyDescent="0.25">
      <c r="A222" s="164">
        <f>+Exports!A225</f>
        <v>44571</v>
      </c>
      <c r="B222" s="165">
        <f t="shared" si="12"/>
        <v>2022</v>
      </c>
      <c r="C222" s="165">
        <f t="shared" si="13"/>
        <v>1</v>
      </c>
      <c r="D222" s="165">
        <f t="shared" si="14"/>
        <v>10</v>
      </c>
      <c r="E222" s="165">
        <f>+Exports!B225</f>
        <v>5</v>
      </c>
      <c r="F222" s="165">
        <f>+WEEKDAY(ExportsELAP[[#This Row],[Date Prevailing]],1)</f>
        <v>2</v>
      </c>
      <c r="G222" s="165">
        <f>+COUNTIFS(ECR_Hours!$K$6:$K$7,ExportsELAP[[#This Row],[Date Prevailing]])</f>
        <v>0</v>
      </c>
      <c r="H222" s="165">
        <f t="shared" si="15"/>
        <v>2</v>
      </c>
      <c r="I222" s="166">
        <f>+Exports!G225</f>
        <v>3.7833000000000001</v>
      </c>
      <c r="J222" s="166">
        <f>+'ELAP_IPCO-APND'!D225</f>
        <v>31.98714</v>
      </c>
      <c r="K222" s="166">
        <f>+(ExportsELAP[[#This Row],[Exports kWh - MPT]]/1000)*ExportsELAP[[#This Row],[EIM Price]]</f>
        <v>0.12101694676200001</v>
      </c>
      <c r="L222" s="167" t="str">
        <f>+INDEX(ECR_Hours!$I$12:$I$15,MATCH(ExportsELAP[[#This Row],[Date Prevailing]],ECR_Hours!$H$12:$H$15,1))</f>
        <v>NS</v>
      </c>
      <c r="M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" spans="1:13" x14ac:dyDescent="0.25">
      <c r="A223" s="164">
        <f>+Exports!A226</f>
        <v>44571</v>
      </c>
      <c r="B223" s="165">
        <f t="shared" si="12"/>
        <v>2022</v>
      </c>
      <c r="C223" s="165">
        <f t="shared" si="13"/>
        <v>1</v>
      </c>
      <c r="D223" s="165">
        <f t="shared" si="14"/>
        <v>10</v>
      </c>
      <c r="E223" s="165">
        <f>+Exports!B226</f>
        <v>6</v>
      </c>
      <c r="F223" s="165">
        <f>+WEEKDAY(ExportsELAP[[#This Row],[Date Prevailing]],1)</f>
        <v>2</v>
      </c>
      <c r="G223" s="165">
        <f>+COUNTIFS(ECR_Hours!$K$6:$K$7,ExportsELAP[[#This Row],[Date Prevailing]])</f>
        <v>0</v>
      </c>
      <c r="H223" s="165">
        <f t="shared" si="15"/>
        <v>2</v>
      </c>
      <c r="I223" s="166">
        <f>+Exports!G226</f>
        <v>2.6103999999999998</v>
      </c>
      <c r="J223" s="166">
        <f>+'ELAP_IPCO-APND'!D226</f>
        <v>39.798870000000001</v>
      </c>
      <c r="K223" s="166">
        <f>+(ExportsELAP[[#This Row],[Exports kWh - MPT]]/1000)*ExportsELAP[[#This Row],[EIM Price]]</f>
        <v>0.10389097024799999</v>
      </c>
      <c r="L223" s="167" t="str">
        <f>+INDEX(ECR_Hours!$I$12:$I$15,MATCH(ExportsELAP[[#This Row],[Date Prevailing]],ECR_Hours!$H$12:$H$15,1))</f>
        <v>NS</v>
      </c>
      <c r="M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" spans="1:13" x14ac:dyDescent="0.25">
      <c r="A224" s="164">
        <f>+Exports!A227</f>
        <v>44571</v>
      </c>
      <c r="B224" s="165">
        <f t="shared" si="12"/>
        <v>2022</v>
      </c>
      <c r="C224" s="165">
        <f t="shared" si="13"/>
        <v>1</v>
      </c>
      <c r="D224" s="165">
        <f t="shared" si="14"/>
        <v>10</v>
      </c>
      <c r="E224" s="165">
        <f>+Exports!B227</f>
        <v>7</v>
      </c>
      <c r="F224" s="165">
        <f>+WEEKDAY(ExportsELAP[[#This Row],[Date Prevailing]],1)</f>
        <v>2</v>
      </c>
      <c r="G224" s="165">
        <f>+COUNTIFS(ECR_Hours!$K$6:$K$7,ExportsELAP[[#This Row],[Date Prevailing]])</f>
        <v>0</v>
      </c>
      <c r="H224" s="165">
        <f t="shared" si="15"/>
        <v>2</v>
      </c>
      <c r="I224" s="166">
        <f>+Exports!G227</f>
        <v>2.2007999999999996</v>
      </c>
      <c r="J224" s="166">
        <f>+'ELAP_IPCO-APND'!D227</f>
        <v>41.265059999999998</v>
      </c>
      <c r="K224" s="166">
        <f>+(ExportsELAP[[#This Row],[Exports kWh - MPT]]/1000)*ExportsELAP[[#This Row],[EIM Price]]</f>
        <v>9.081614404799998E-2</v>
      </c>
      <c r="L224" s="167" t="str">
        <f>+INDEX(ECR_Hours!$I$12:$I$15,MATCH(ExportsELAP[[#This Row],[Date Prevailing]],ECR_Hours!$H$12:$H$15,1))</f>
        <v>NS</v>
      </c>
      <c r="M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" spans="1:13" x14ac:dyDescent="0.25">
      <c r="A225" s="164">
        <f>+Exports!A228</f>
        <v>44571</v>
      </c>
      <c r="B225" s="165">
        <f t="shared" si="12"/>
        <v>2022</v>
      </c>
      <c r="C225" s="165">
        <f t="shared" si="13"/>
        <v>1</v>
      </c>
      <c r="D225" s="165">
        <f t="shared" si="14"/>
        <v>10</v>
      </c>
      <c r="E225" s="165">
        <f>+Exports!B228</f>
        <v>8</v>
      </c>
      <c r="F225" s="165">
        <f>+WEEKDAY(ExportsELAP[[#This Row],[Date Prevailing]],1)</f>
        <v>2</v>
      </c>
      <c r="G225" s="165">
        <f>+COUNTIFS(ECR_Hours!$K$6:$K$7,ExportsELAP[[#This Row],[Date Prevailing]])</f>
        <v>0</v>
      </c>
      <c r="H225" s="165">
        <f t="shared" si="15"/>
        <v>2</v>
      </c>
      <c r="I225" s="166">
        <f>+Exports!G228</f>
        <v>1.6737</v>
      </c>
      <c r="J225" s="166">
        <f>+'ELAP_IPCO-APND'!D228</f>
        <v>59.491509999999998</v>
      </c>
      <c r="K225" s="166">
        <f>+(ExportsELAP[[#This Row],[Exports kWh - MPT]]/1000)*ExportsELAP[[#This Row],[EIM Price]]</f>
        <v>9.957094028699999E-2</v>
      </c>
      <c r="L225" s="167" t="str">
        <f>+INDEX(ECR_Hours!$I$12:$I$15,MATCH(ExportsELAP[[#This Row],[Date Prevailing]],ECR_Hours!$H$12:$H$15,1))</f>
        <v>NS</v>
      </c>
      <c r="M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" spans="1:13" x14ac:dyDescent="0.25">
      <c r="A226" s="164">
        <f>+Exports!A229</f>
        <v>44571</v>
      </c>
      <c r="B226" s="165">
        <f t="shared" si="12"/>
        <v>2022</v>
      </c>
      <c r="C226" s="165">
        <f t="shared" si="13"/>
        <v>1</v>
      </c>
      <c r="D226" s="165">
        <f t="shared" si="14"/>
        <v>10</v>
      </c>
      <c r="E226" s="165">
        <f>+Exports!B229</f>
        <v>9</v>
      </c>
      <c r="F226" s="165">
        <f>+WEEKDAY(ExportsELAP[[#This Row],[Date Prevailing]],1)</f>
        <v>2</v>
      </c>
      <c r="G226" s="165">
        <f>+COUNTIFS(ECR_Hours!$K$6:$K$7,ExportsELAP[[#This Row],[Date Prevailing]])</f>
        <v>0</v>
      </c>
      <c r="H226" s="165">
        <f t="shared" si="15"/>
        <v>2</v>
      </c>
      <c r="I226" s="166">
        <f>+Exports!G229</f>
        <v>1544.3890999999999</v>
      </c>
      <c r="J226" s="166">
        <f>+'ELAP_IPCO-APND'!D229</f>
        <v>55.0182</v>
      </c>
      <c r="K226" s="166">
        <f>+(ExportsELAP[[#This Row],[Exports kWh - MPT]]/1000)*ExportsELAP[[#This Row],[EIM Price]]</f>
        <v>84.969508381619988</v>
      </c>
      <c r="L226" s="167" t="str">
        <f>+INDEX(ECR_Hours!$I$12:$I$15,MATCH(ExportsELAP[[#This Row],[Date Prevailing]],ECR_Hours!$H$12:$H$15,1))</f>
        <v>NS</v>
      </c>
      <c r="M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" spans="1:13" x14ac:dyDescent="0.25">
      <c r="A227" s="164">
        <f>+Exports!A230</f>
        <v>44571</v>
      </c>
      <c r="B227" s="165">
        <f t="shared" si="12"/>
        <v>2022</v>
      </c>
      <c r="C227" s="165">
        <f t="shared" si="13"/>
        <v>1</v>
      </c>
      <c r="D227" s="165">
        <f t="shared" si="14"/>
        <v>10</v>
      </c>
      <c r="E227" s="165">
        <f>+Exports!B230</f>
        <v>10</v>
      </c>
      <c r="F227" s="165">
        <f>+WEEKDAY(ExportsELAP[[#This Row],[Date Prevailing]],1)</f>
        <v>2</v>
      </c>
      <c r="G227" s="165">
        <f>+COUNTIFS(ECR_Hours!$K$6:$K$7,ExportsELAP[[#This Row],[Date Prevailing]])</f>
        <v>0</v>
      </c>
      <c r="H227" s="165">
        <f t="shared" si="15"/>
        <v>2</v>
      </c>
      <c r="I227" s="166">
        <f>+Exports!G230</f>
        <v>9790.5053999999982</v>
      </c>
      <c r="J227" s="166">
        <f>+'ELAP_IPCO-APND'!D230</f>
        <v>58.681359999999998</v>
      </c>
      <c r="K227" s="166">
        <f>+(ExportsELAP[[#This Row],[Exports kWh - MPT]]/1000)*ExportsELAP[[#This Row],[EIM Price]]</f>
        <v>574.52017195934388</v>
      </c>
      <c r="L227" s="167" t="str">
        <f>+INDEX(ECR_Hours!$I$12:$I$15,MATCH(ExportsELAP[[#This Row],[Date Prevailing]],ECR_Hours!$H$12:$H$15,1))</f>
        <v>NS</v>
      </c>
      <c r="M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" spans="1:13" x14ac:dyDescent="0.25">
      <c r="A228" s="164">
        <f>+Exports!A231</f>
        <v>44571</v>
      </c>
      <c r="B228" s="165">
        <f t="shared" si="12"/>
        <v>2022</v>
      </c>
      <c r="C228" s="165">
        <f t="shared" si="13"/>
        <v>1</v>
      </c>
      <c r="D228" s="165">
        <f t="shared" si="14"/>
        <v>10</v>
      </c>
      <c r="E228" s="165">
        <f>+Exports!B231</f>
        <v>11</v>
      </c>
      <c r="F228" s="165">
        <f>+WEEKDAY(ExportsELAP[[#This Row],[Date Prevailing]],1)</f>
        <v>2</v>
      </c>
      <c r="G228" s="165">
        <f>+COUNTIFS(ECR_Hours!$K$6:$K$7,ExportsELAP[[#This Row],[Date Prevailing]])</f>
        <v>0</v>
      </c>
      <c r="H228" s="165">
        <f t="shared" si="15"/>
        <v>2</v>
      </c>
      <c r="I228" s="166">
        <f>+Exports!G231</f>
        <v>19580.951399999998</v>
      </c>
      <c r="J228" s="166">
        <f>+'ELAP_IPCO-APND'!D231</f>
        <v>34.927750000000003</v>
      </c>
      <c r="K228" s="166">
        <f>+(ExportsELAP[[#This Row],[Exports kWh - MPT]]/1000)*ExportsELAP[[#This Row],[EIM Price]]</f>
        <v>683.91857526134993</v>
      </c>
      <c r="L228" s="167" t="str">
        <f>+INDEX(ECR_Hours!$I$12:$I$15,MATCH(ExportsELAP[[#This Row],[Date Prevailing]],ECR_Hours!$H$12:$H$15,1))</f>
        <v>NS</v>
      </c>
      <c r="M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" spans="1:13" x14ac:dyDescent="0.25">
      <c r="A229" s="164">
        <f>+Exports!A232</f>
        <v>44571</v>
      </c>
      <c r="B229" s="165">
        <f t="shared" si="12"/>
        <v>2022</v>
      </c>
      <c r="C229" s="165">
        <f t="shared" si="13"/>
        <v>1</v>
      </c>
      <c r="D229" s="165">
        <f t="shared" si="14"/>
        <v>10</v>
      </c>
      <c r="E229" s="165">
        <f>+Exports!B232</f>
        <v>12</v>
      </c>
      <c r="F229" s="165">
        <f>+WEEKDAY(ExportsELAP[[#This Row],[Date Prevailing]],1)</f>
        <v>2</v>
      </c>
      <c r="G229" s="165">
        <f>+COUNTIFS(ECR_Hours!$K$6:$K$7,ExportsELAP[[#This Row],[Date Prevailing]])</f>
        <v>0</v>
      </c>
      <c r="H229" s="165">
        <f t="shared" si="15"/>
        <v>2</v>
      </c>
      <c r="I229" s="166">
        <f>+Exports!G232</f>
        <v>27041.567199999998</v>
      </c>
      <c r="J229" s="166">
        <f>+'ELAP_IPCO-APND'!D232</f>
        <v>35.154919999999997</v>
      </c>
      <c r="K229" s="166">
        <f>+(ExportsELAP[[#This Row],[Exports kWh - MPT]]/1000)*ExportsELAP[[#This Row],[EIM Price]]</f>
        <v>950.64413159062394</v>
      </c>
      <c r="L229" s="167" t="str">
        <f>+INDEX(ECR_Hours!$I$12:$I$15,MATCH(ExportsELAP[[#This Row],[Date Prevailing]],ECR_Hours!$H$12:$H$15,1))</f>
        <v>NS</v>
      </c>
      <c r="M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" spans="1:13" x14ac:dyDescent="0.25">
      <c r="A230" s="164">
        <f>+Exports!A233</f>
        <v>44571</v>
      </c>
      <c r="B230" s="165">
        <f t="shared" si="12"/>
        <v>2022</v>
      </c>
      <c r="C230" s="165">
        <f t="shared" si="13"/>
        <v>1</v>
      </c>
      <c r="D230" s="165">
        <f t="shared" si="14"/>
        <v>10</v>
      </c>
      <c r="E230" s="165">
        <f>+Exports!B233</f>
        <v>13</v>
      </c>
      <c r="F230" s="165">
        <f>+WEEKDAY(ExportsELAP[[#This Row],[Date Prevailing]],1)</f>
        <v>2</v>
      </c>
      <c r="G230" s="165">
        <f>+COUNTIFS(ECR_Hours!$K$6:$K$7,ExportsELAP[[#This Row],[Date Prevailing]])</f>
        <v>0</v>
      </c>
      <c r="H230" s="165">
        <f t="shared" si="15"/>
        <v>2</v>
      </c>
      <c r="I230" s="166">
        <f>+Exports!G233</f>
        <v>30283.739600000001</v>
      </c>
      <c r="J230" s="166">
        <f>+'ELAP_IPCO-APND'!D233</f>
        <v>34.528599999999997</v>
      </c>
      <c r="K230" s="166">
        <f>+(ExportsELAP[[#This Row],[Exports kWh - MPT]]/1000)*ExportsELAP[[#This Row],[EIM Price]]</f>
        <v>1045.65513115256</v>
      </c>
      <c r="L230" s="167" t="str">
        <f>+INDEX(ECR_Hours!$I$12:$I$15,MATCH(ExportsELAP[[#This Row],[Date Prevailing]],ECR_Hours!$H$12:$H$15,1))</f>
        <v>NS</v>
      </c>
      <c r="M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" spans="1:13" x14ac:dyDescent="0.25">
      <c r="A231" s="164">
        <f>+Exports!A234</f>
        <v>44571</v>
      </c>
      <c r="B231" s="165">
        <f t="shared" si="12"/>
        <v>2022</v>
      </c>
      <c r="C231" s="165">
        <f t="shared" si="13"/>
        <v>1</v>
      </c>
      <c r="D231" s="165">
        <f t="shared" si="14"/>
        <v>10</v>
      </c>
      <c r="E231" s="165">
        <f>+Exports!B234</f>
        <v>14</v>
      </c>
      <c r="F231" s="165">
        <f>+WEEKDAY(ExportsELAP[[#This Row],[Date Prevailing]],1)</f>
        <v>2</v>
      </c>
      <c r="G231" s="165">
        <f>+COUNTIFS(ECR_Hours!$K$6:$K$7,ExportsELAP[[#This Row],[Date Prevailing]])</f>
        <v>0</v>
      </c>
      <c r="H231" s="165">
        <f t="shared" si="15"/>
        <v>2</v>
      </c>
      <c r="I231" s="166">
        <f>+Exports!G234</f>
        <v>26810.2585</v>
      </c>
      <c r="J231" s="166">
        <f>+'ELAP_IPCO-APND'!D234</f>
        <v>31.116309999999999</v>
      </c>
      <c r="K231" s="166">
        <f>+(ExportsELAP[[#This Row],[Exports kWh - MPT]]/1000)*ExportsELAP[[#This Row],[EIM Price]]</f>
        <v>834.23631466613494</v>
      </c>
      <c r="L231" s="167" t="str">
        <f>+INDEX(ECR_Hours!$I$12:$I$15,MATCH(ExportsELAP[[#This Row],[Date Prevailing]],ECR_Hours!$H$12:$H$15,1))</f>
        <v>NS</v>
      </c>
      <c r="M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" spans="1:13" x14ac:dyDescent="0.25">
      <c r="A232" s="164">
        <f>+Exports!A235</f>
        <v>44571</v>
      </c>
      <c r="B232" s="165">
        <f t="shared" si="12"/>
        <v>2022</v>
      </c>
      <c r="C232" s="165">
        <f t="shared" si="13"/>
        <v>1</v>
      </c>
      <c r="D232" s="165">
        <f t="shared" si="14"/>
        <v>10</v>
      </c>
      <c r="E232" s="165">
        <f>+Exports!B235</f>
        <v>15</v>
      </c>
      <c r="F232" s="165">
        <f>+WEEKDAY(ExportsELAP[[#This Row],[Date Prevailing]],1)</f>
        <v>2</v>
      </c>
      <c r="G232" s="165">
        <f>+COUNTIFS(ECR_Hours!$K$6:$K$7,ExportsELAP[[#This Row],[Date Prevailing]])</f>
        <v>0</v>
      </c>
      <c r="H232" s="165">
        <f t="shared" si="15"/>
        <v>2</v>
      </c>
      <c r="I232" s="166">
        <f>+Exports!G235</f>
        <v>20556.5965</v>
      </c>
      <c r="J232" s="166">
        <f>+'ELAP_IPCO-APND'!D235</f>
        <v>26.60793</v>
      </c>
      <c r="K232" s="166">
        <f>+(ExportsELAP[[#This Row],[Exports kWh - MPT]]/1000)*ExportsELAP[[#This Row],[EIM Price]]</f>
        <v>546.96848071024499</v>
      </c>
      <c r="L232" s="167" t="str">
        <f>+INDEX(ECR_Hours!$I$12:$I$15,MATCH(ExportsELAP[[#This Row],[Date Prevailing]],ECR_Hours!$H$12:$H$15,1))</f>
        <v>NS</v>
      </c>
      <c r="M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" spans="1:13" x14ac:dyDescent="0.25">
      <c r="A233" s="164">
        <f>+Exports!A236</f>
        <v>44571</v>
      </c>
      <c r="B233" s="165">
        <f t="shared" si="12"/>
        <v>2022</v>
      </c>
      <c r="C233" s="165">
        <f t="shared" si="13"/>
        <v>1</v>
      </c>
      <c r="D233" s="165">
        <f t="shared" si="14"/>
        <v>10</v>
      </c>
      <c r="E233" s="165">
        <f>+Exports!B236</f>
        <v>16</v>
      </c>
      <c r="F233" s="165">
        <f>+WEEKDAY(ExportsELAP[[#This Row],[Date Prevailing]],1)</f>
        <v>2</v>
      </c>
      <c r="G233" s="165">
        <f>+COUNTIFS(ECR_Hours!$K$6:$K$7,ExportsELAP[[#This Row],[Date Prevailing]])</f>
        <v>0</v>
      </c>
      <c r="H233" s="165">
        <f t="shared" si="15"/>
        <v>2</v>
      </c>
      <c r="I233" s="166">
        <f>+Exports!G236</f>
        <v>10373.435100000001</v>
      </c>
      <c r="J233" s="166">
        <f>+'ELAP_IPCO-APND'!D236</f>
        <v>32.793559999999999</v>
      </c>
      <c r="K233" s="166">
        <f>+(ExportsELAP[[#This Row],[Exports kWh - MPT]]/1000)*ExportsELAP[[#This Row],[EIM Price]]</f>
        <v>340.18186635795598</v>
      </c>
      <c r="L233" s="167" t="str">
        <f>+INDEX(ECR_Hours!$I$12:$I$15,MATCH(ExportsELAP[[#This Row],[Date Prevailing]],ECR_Hours!$H$12:$H$15,1))</f>
        <v>NS</v>
      </c>
      <c r="M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" spans="1:13" x14ac:dyDescent="0.25">
      <c r="A234" s="164">
        <f>+Exports!A237</f>
        <v>44571</v>
      </c>
      <c r="B234" s="165">
        <f t="shared" si="12"/>
        <v>2022</v>
      </c>
      <c r="C234" s="165">
        <f t="shared" si="13"/>
        <v>1</v>
      </c>
      <c r="D234" s="165">
        <f t="shared" si="14"/>
        <v>10</v>
      </c>
      <c r="E234" s="165">
        <f>+Exports!B237</f>
        <v>17</v>
      </c>
      <c r="F234" s="165">
        <f>+WEEKDAY(ExportsELAP[[#This Row],[Date Prevailing]],1)</f>
        <v>2</v>
      </c>
      <c r="G234" s="165">
        <f>+COUNTIFS(ECR_Hours!$K$6:$K$7,ExportsELAP[[#This Row],[Date Prevailing]])</f>
        <v>0</v>
      </c>
      <c r="H234" s="165">
        <f t="shared" si="15"/>
        <v>2</v>
      </c>
      <c r="I234" s="166">
        <f>+Exports!G237</f>
        <v>3143.9250000000002</v>
      </c>
      <c r="J234" s="166">
        <f>+'ELAP_IPCO-APND'!D237</f>
        <v>41.16413</v>
      </c>
      <c r="K234" s="166">
        <f>+(ExportsELAP[[#This Row],[Exports kWh - MPT]]/1000)*ExportsELAP[[#This Row],[EIM Price]]</f>
        <v>129.41693741025</v>
      </c>
      <c r="L234" s="167" t="str">
        <f>+INDEX(ECR_Hours!$I$12:$I$15,MATCH(ExportsELAP[[#This Row],[Date Prevailing]],ECR_Hours!$H$12:$H$15,1))</f>
        <v>NS</v>
      </c>
      <c r="M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" spans="1:13" x14ac:dyDescent="0.25">
      <c r="A235" s="164">
        <f>+Exports!A238</f>
        <v>44571</v>
      </c>
      <c r="B235" s="165">
        <f t="shared" si="12"/>
        <v>2022</v>
      </c>
      <c r="C235" s="165">
        <f t="shared" si="13"/>
        <v>1</v>
      </c>
      <c r="D235" s="165">
        <f t="shared" si="14"/>
        <v>10</v>
      </c>
      <c r="E235" s="165">
        <f>+Exports!B238</f>
        <v>18</v>
      </c>
      <c r="F235" s="165">
        <f>+WEEKDAY(ExportsELAP[[#This Row],[Date Prevailing]],1)</f>
        <v>2</v>
      </c>
      <c r="G235" s="165">
        <f>+COUNTIFS(ECR_Hours!$K$6:$K$7,ExportsELAP[[#This Row],[Date Prevailing]])</f>
        <v>0</v>
      </c>
      <c r="H235" s="165">
        <f t="shared" si="15"/>
        <v>2</v>
      </c>
      <c r="I235" s="166">
        <f>+Exports!G238</f>
        <v>167.65250000000003</v>
      </c>
      <c r="J235" s="166">
        <f>+'ELAP_IPCO-APND'!D238</f>
        <v>43.936990000000002</v>
      </c>
      <c r="K235" s="166">
        <f>+(ExportsELAP[[#This Row],[Exports kWh - MPT]]/1000)*ExportsELAP[[#This Row],[EIM Price]]</f>
        <v>7.366146215975002</v>
      </c>
      <c r="L235" s="167" t="str">
        <f>+INDEX(ECR_Hours!$I$12:$I$15,MATCH(ExportsELAP[[#This Row],[Date Prevailing]],ECR_Hours!$H$12:$H$15,1))</f>
        <v>NS</v>
      </c>
      <c r="M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" spans="1:13" x14ac:dyDescent="0.25">
      <c r="A236" s="164">
        <f>+Exports!A239</f>
        <v>44571</v>
      </c>
      <c r="B236" s="165">
        <f t="shared" si="12"/>
        <v>2022</v>
      </c>
      <c r="C236" s="165">
        <f t="shared" si="13"/>
        <v>1</v>
      </c>
      <c r="D236" s="165">
        <f t="shared" si="14"/>
        <v>10</v>
      </c>
      <c r="E236" s="165">
        <f>+Exports!B239</f>
        <v>19</v>
      </c>
      <c r="F236" s="165">
        <f>+WEEKDAY(ExportsELAP[[#This Row],[Date Prevailing]],1)</f>
        <v>2</v>
      </c>
      <c r="G236" s="165">
        <f>+COUNTIFS(ECR_Hours!$K$6:$K$7,ExportsELAP[[#This Row],[Date Prevailing]])</f>
        <v>0</v>
      </c>
      <c r="H236" s="165">
        <f t="shared" si="15"/>
        <v>2</v>
      </c>
      <c r="I236" s="166">
        <f>+Exports!G239</f>
        <v>3.8231000000000002</v>
      </c>
      <c r="J236" s="166">
        <f>+'ELAP_IPCO-APND'!D239</f>
        <v>59.172620000000002</v>
      </c>
      <c r="K236" s="166">
        <f>+(ExportsELAP[[#This Row],[Exports kWh - MPT]]/1000)*ExportsELAP[[#This Row],[EIM Price]]</f>
        <v>0.22622284352200003</v>
      </c>
      <c r="L236" s="167" t="str">
        <f>+INDEX(ECR_Hours!$I$12:$I$15,MATCH(ExportsELAP[[#This Row],[Date Prevailing]],ECR_Hours!$H$12:$H$15,1))</f>
        <v>NS</v>
      </c>
      <c r="M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" spans="1:13" x14ac:dyDescent="0.25">
      <c r="A237" s="164">
        <f>+Exports!A240</f>
        <v>44571</v>
      </c>
      <c r="B237" s="165">
        <f t="shared" si="12"/>
        <v>2022</v>
      </c>
      <c r="C237" s="165">
        <f t="shared" si="13"/>
        <v>1</v>
      </c>
      <c r="D237" s="165">
        <f t="shared" si="14"/>
        <v>10</v>
      </c>
      <c r="E237" s="165">
        <f>+Exports!B240</f>
        <v>20</v>
      </c>
      <c r="F237" s="165">
        <f>+WEEKDAY(ExportsELAP[[#This Row],[Date Prevailing]],1)</f>
        <v>2</v>
      </c>
      <c r="G237" s="165">
        <f>+COUNTIFS(ECR_Hours!$K$6:$K$7,ExportsELAP[[#This Row],[Date Prevailing]])</f>
        <v>0</v>
      </c>
      <c r="H237" s="165">
        <f t="shared" si="15"/>
        <v>2</v>
      </c>
      <c r="I237" s="166">
        <f>+Exports!G240</f>
        <v>0.95240000000000002</v>
      </c>
      <c r="J237" s="166">
        <f>+'ELAP_IPCO-APND'!D240</f>
        <v>43.54721</v>
      </c>
      <c r="K237" s="166">
        <f>+(ExportsELAP[[#This Row],[Exports kWh - MPT]]/1000)*ExportsELAP[[#This Row],[EIM Price]]</f>
        <v>4.1474362803999999E-2</v>
      </c>
      <c r="L237" s="167" t="str">
        <f>+INDEX(ECR_Hours!$I$12:$I$15,MATCH(ExportsELAP[[#This Row],[Date Prevailing]],ECR_Hours!$H$12:$H$15,1))</f>
        <v>NS</v>
      </c>
      <c r="M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" spans="1:13" x14ac:dyDescent="0.25">
      <c r="A238" s="164">
        <f>+Exports!A241</f>
        <v>44571</v>
      </c>
      <c r="B238" s="165">
        <f t="shared" si="12"/>
        <v>2022</v>
      </c>
      <c r="C238" s="165">
        <f t="shared" si="13"/>
        <v>1</v>
      </c>
      <c r="D238" s="165">
        <f t="shared" si="14"/>
        <v>10</v>
      </c>
      <c r="E238" s="165">
        <f>+Exports!B241</f>
        <v>21</v>
      </c>
      <c r="F238" s="165">
        <f>+WEEKDAY(ExportsELAP[[#This Row],[Date Prevailing]],1)</f>
        <v>2</v>
      </c>
      <c r="G238" s="165">
        <f>+COUNTIFS(ECR_Hours!$K$6:$K$7,ExportsELAP[[#This Row],[Date Prevailing]])</f>
        <v>0</v>
      </c>
      <c r="H238" s="165">
        <f t="shared" si="15"/>
        <v>2</v>
      </c>
      <c r="I238" s="166">
        <f>+Exports!G241</f>
        <v>1.3738999999999999</v>
      </c>
      <c r="J238" s="166">
        <f>+'ELAP_IPCO-APND'!D241</f>
        <v>45.053820000000002</v>
      </c>
      <c r="K238" s="166">
        <f>+(ExportsELAP[[#This Row],[Exports kWh - MPT]]/1000)*ExportsELAP[[#This Row],[EIM Price]]</f>
        <v>6.1899443297999998E-2</v>
      </c>
      <c r="L238" s="167" t="str">
        <f>+INDEX(ECR_Hours!$I$12:$I$15,MATCH(ExportsELAP[[#This Row],[Date Prevailing]],ECR_Hours!$H$12:$H$15,1))</f>
        <v>NS</v>
      </c>
      <c r="M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" spans="1:13" x14ac:dyDescent="0.25">
      <c r="A239" s="164">
        <f>+Exports!A242</f>
        <v>44571</v>
      </c>
      <c r="B239" s="165">
        <f t="shared" si="12"/>
        <v>2022</v>
      </c>
      <c r="C239" s="165">
        <f t="shared" si="13"/>
        <v>1</v>
      </c>
      <c r="D239" s="165">
        <f t="shared" si="14"/>
        <v>10</v>
      </c>
      <c r="E239" s="165">
        <f>+Exports!B242</f>
        <v>22</v>
      </c>
      <c r="F239" s="165">
        <f>+WEEKDAY(ExportsELAP[[#This Row],[Date Prevailing]],1)</f>
        <v>2</v>
      </c>
      <c r="G239" s="165">
        <f>+COUNTIFS(ECR_Hours!$K$6:$K$7,ExportsELAP[[#This Row],[Date Prevailing]])</f>
        <v>0</v>
      </c>
      <c r="H239" s="165">
        <f t="shared" si="15"/>
        <v>2</v>
      </c>
      <c r="I239" s="166">
        <f>+Exports!G242</f>
        <v>0.83619999999999994</v>
      </c>
      <c r="J239" s="166">
        <f>+'ELAP_IPCO-APND'!D242</f>
        <v>48.139499999999998</v>
      </c>
      <c r="K239" s="166">
        <f>+(ExportsELAP[[#This Row],[Exports kWh - MPT]]/1000)*ExportsELAP[[#This Row],[EIM Price]]</f>
        <v>4.0254249899999997E-2</v>
      </c>
      <c r="L239" s="167" t="str">
        <f>+INDEX(ECR_Hours!$I$12:$I$15,MATCH(ExportsELAP[[#This Row],[Date Prevailing]],ECR_Hours!$H$12:$H$15,1))</f>
        <v>NS</v>
      </c>
      <c r="M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" spans="1:13" x14ac:dyDescent="0.25">
      <c r="A240" s="164">
        <f>+Exports!A243</f>
        <v>44571</v>
      </c>
      <c r="B240" s="165">
        <f t="shared" si="12"/>
        <v>2022</v>
      </c>
      <c r="C240" s="165">
        <f t="shared" si="13"/>
        <v>1</v>
      </c>
      <c r="D240" s="165">
        <f t="shared" si="14"/>
        <v>10</v>
      </c>
      <c r="E240" s="165">
        <f>+Exports!B243</f>
        <v>23</v>
      </c>
      <c r="F240" s="165">
        <f>+WEEKDAY(ExportsELAP[[#This Row],[Date Prevailing]],1)</f>
        <v>2</v>
      </c>
      <c r="G240" s="165">
        <f>+COUNTIFS(ECR_Hours!$K$6:$K$7,ExportsELAP[[#This Row],[Date Prevailing]])</f>
        <v>0</v>
      </c>
      <c r="H240" s="165">
        <f t="shared" si="15"/>
        <v>2</v>
      </c>
      <c r="I240" s="166">
        <f>+Exports!G243</f>
        <v>0.67890000000000006</v>
      </c>
      <c r="J240" s="166">
        <f>+'ELAP_IPCO-APND'!D243</f>
        <v>43.308999999999997</v>
      </c>
      <c r="K240" s="166">
        <f>+(ExportsELAP[[#This Row],[Exports kWh - MPT]]/1000)*ExportsELAP[[#This Row],[EIM Price]]</f>
        <v>2.9402480100000003E-2</v>
      </c>
      <c r="L240" s="167" t="str">
        <f>+INDEX(ECR_Hours!$I$12:$I$15,MATCH(ExportsELAP[[#This Row],[Date Prevailing]],ECR_Hours!$H$12:$H$15,1))</f>
        <v>NS</v>
      </c>
      <c r="M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" spans="1:13" x14ac:dyDescent="0.25">
      <c r="A241" s="164">
        <f>+Exports!A244</f>
        <v>44571</v>
      </c>
      <c r="B241" s="165">
        <f t="shared" si="12"/>
        <v>2022</v>
      </c>
      <c r="C241" s="165">
        <f t="shared" si="13"/>
        <v>1</v>
      </c>
      <c r="D241" s="165">
        <f t="shared" si="14"/>
        <v>10</v>
      </c>
      <c r="E241" s="165">
        <f>+Exports!B244</f>
        <v>24</v>
      </c>
      <c r="F241" s="165">
        <f>+WEEKDAY(ExportsELAP[[#This Row],[Date Prevailing]],1)</f>
        <v>2</v>
      </c>
      <c r="G241" s="165">
        <f>+COUNTIFS(ECR_Hours!$K$6:$K$7,ExportsELAP[[#This Row],[Date Prevailing]])</f>
        <v>0</v>
      </c>
      <c r="H241" s="165">
        <f t="shared" si="15"/>
        <v>2</v>
      </c>
      <c r="I241" s="166">
        <f>+Exports!G244</f>
        <v>1.4034</v>
      </c>
      <c r="J241" s="166">
        <f>+'ELAP_IPCO-APND'!D244</f>
        <v>39.885980000000004</v>
      </c>
      <c r="K241" s="166">
        <f>+(ExportsELAP[[#This Row],[Exports kWh - MPT]]/1000)*ExportsELAP[[#This Row],[EIM Price]]</f>
        <v>5.5975984332000003E-2</v>
      </c>
      <c r="L241" s="167" t="str">
        <f>+INDEX(ECR_Hours!$I$12:$I$15,MATCH(ExportsELAP[[#This Row],[Date Prevailing]],ECR_Hours!$H$12:$H$15,1))</f>
        <v>NS</v>
      </c>
      <c r="M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" spans="1:13" x14ac:dyDescent="0.25">
      <c r="A242" s="164">
        <f>+Exports!A245</f>
        <v>44572</v>
      </c>
      <c r="B242" s="165">
        <f t="shared" si="12"/>
        <v>2022</v>
      </c>
      <c r="C242" s="165">
        <f t="shared" si="13"/>
        <v>1</v>
      </c>
      <c r="D242" s="165">
        <f t="shared" si="14"/>
        <v>11</v>
      </c>
      <c r="E242" s="165">
        <f>+Exports!B245</f>
        <v>1</v>
      </c>
      <c r="F242" s="165">
        <f>+WEEKDAY(ExportsELAP[[#This Row],[Date Prevailing]],1)</f>
        <v>3</v>
      </c>
      <c r="G242" s="165">
        <f>+COUNTIFS(ECR_Hours!$K$6:$K$7,ExportsELAP[[#This Row],[Date Prevailing]])</f>
        <v>0</v>
      </c>
      <c r="H242" s="165">
        <f t="shared" si="15"/>
        <v>3</v>
      </c>
      <c r="I242" s="166">
        <f>+Exports!G245</f>
        <v>7.8014000000000001</v>
      </c>
      <c r="J242" s="166">
        <f>+'ELAP_IPCO-APND'!D245</f>
        <v>37.282620000000001</v>
      </c>
      <c r="K242" s="166">
        <f>+(ExportsELAP[[#This Row],[Exports kWh - MPT]]/1000)*ExportsELAP[[#This Row],[EIM Price]]</f>
        <v>0.29085663166800002</v>
      </c>
      <c r="L242" s="167" t="str">
        <f>+INDEX(ECR_Hours!$I$12:$I$15,MATCH(ExportsELAP[[#This Row],[Date Prevailing]],ECR_Hours!$H$12:$H$15,1))</f>
        <v>NS</v>
      </c>
      <c r="M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" spans="1:13" x14ac:dyDescent="0.25">
      <c r="A243" s="164">
        <f>+Exports!A246</f>
        <v>44572</v>
      </c>
      <c r="B243" s="165">
        <f t="shared" si="12"/>
        <v>2022</v>
      </c>
      <c r="C243" s="165">
        <f t="shared" si="13"/>
        <v>1</v>
      </c>
      <c r="D243" s="165">
        <f t="shared" si="14"/>
        <v>11</v>
      </c>
      <c r="E243" s="165">
        <f>+Exports!B246</f>
        <v>2</v>
      </c>
      <c r="F243" s="165">
        <f>+WEEKDAY(ExportsELAP[[#This Row],[Date Prevailing]],1)</f>
        <v>3</v>
      </c>
      <c r="G243" s="165">
        <f>+COUNTIFS(ECR_Hours!$K$6:$K$7,ExportsELAP[[#This Row],[Date Prevailing]])</f>
        <v>0</v>
      </c>
      <c r="H243" s="165">
        <f t="shared" si="15"/>
        <v>3</v>
      </c>
      <c r="I243" s="166">
        <f>+Exports!G246</f>
        <v>7.7342999999999904</v>
      </c>
      <c r="J243" s="166">
        <f>+'ELAP_IPCO-APND'!D246</f>
        <v>33.695979999999999</v>
      </c>
      <c r="K243" s="166">
        <f>+(ExportsELAP[[#This Row],[Exports kWh - MPT]]/1000)*ExportsELAP[[#This Row],[EIM Price]]</f>
        <v>0.26061481811399967</v>
      </c>
      <c r="L243" s="167" t="str">
        <f>+INDEX(ECR_Hours!$I$12:$I$15,MATCH(ExportsELAP[[#This Row],[Date Prevailing]],ECR_Hours!$H$12:$H$15,1))</f>
        <v>NS</v>
      </c>
      <c r="M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" spans="1:13" x14ac:dyDescent="0.25">
      <c r="A244" s="164">
        <f>+Exports!A247</f>
        <v>44572</v>
      </c>
      <c r="B244" s="165">
        <f t="shared" si="12"/>
        <v>2022</v>
      </c>
      <c r="C244" s="165">
        <f t="shared" si="13"/>
        <v>1</v>
      </c>
      <c r="D244" s="165">
        <f t="shared" si="14"/>
        <v>11</v>
      </c>
      <c r="E244" s="165">
        <f>+Exports!B247</f>
        <v>3</v>
      </c>
      <c r="F244" s="165">
        <f>+WEEKDAY(ExportsELAP[[#This Row],[Date Prevailing]],1)</f>
        <v>3</v>
      </c>
      <c r="G244" s="165">
        <f>+COUNTIFS(ECR_Hours!$K$6:$K$7,ExportsELAP[[#This Row],[Date Prevailing]])</f>
        <v>0</v>
      </c>
      <c r="H244" s="165">
        <f t="shared" si="15"/>
        <v>3</v>
      </c>
      <c r="I244" s="166">
        <f>+Exports!G247</f>
        <v>8.5850000000000009</v>
      </c>
      <c r="J244" s="166">
        <f>+'ELAP_IPCO-APND'!D247</f>
        <v>31.715810000000001</v>
      </c>
      <c r="K244" s="166">
        <f>+(ExportsELAP[[#This Row],[Exports kWh - MPT]]/1000)*ExportsELAP[[#This Row],[EIM Price]]</f>
        <v>0.27228022885000003</v>
      </c>
      <c r="L244" s="167" t="str">
        <f>+INDEX(ECR_Hours!$I$12:$I$15,MATCH(ExportsELAP[[#This Row],[Date Prevailing]],ECR_Hours!$H$12:$H$15,1))</f>
        <v>NS</v>
      </c>
      <c r="M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" spans="1:13" x14ac:dyDescent="0.25">
      <c r="A245" s="164">
        <f>+Exports!A248</f>
        <v>44572</v>
      </c>
      <c r="B245" s="165">
        <f t="shared" si="12"/>
        <v>2022</v>
      </c>
      <c r="C245" s="165">
        <f t="shared" si="13"/>
        <v>1</v>
      </c>
      <c r="D245" s="165">
        <f t="shared" si="14"/>
        <v>11</v>
      </c>
      <c r="E245" s="165">
        <f>+Exports!B248</f>
        <v>4</v>
      </c>
      <c r="F245" s="165">
        <f>+WEEKDAY(ExportsELAP[[#This Row],[Date Prevailing]],1)</f>
        <v>3</v>
      </c>
      <c r="G245" s="165">
        <f>+COUNTIFS(ECR_Hours!$K$6:$K$7,ExportsELAP[[#This Row],[Date Prevailing]])</f>
        <v>0</v>
      </c>
      <c r="H245" s="165">
        <f t="shared" si="15"/>
        <v>3</v>
      </c>
      <c r="I245" s="166">
        <f>+Exports!G248</f>
        <v>2.4184000000000001</v>
      </c>
      <c r="J245" s="166">
        <f>+'ELAP_IPCO-APND'!D248</f>
        <v>32.379190000000001</v>
      </c>
      <c r="K245" s="166">
        <f>+(ExportsELAP[[#This Row],[Exports kWh - MPT]]/1000)*ExportsELAP[[#This Row],[EIM Price]]</f>
        <v>7.8305833096000005E-2</v>
      </c>
      <c r="L245" s="167" t="str">
        <f>+INDEX(ECR_Hours!$I$12:$I$15,MATCH(ExportsELAP[[#This Row],[Date Prevailing]],ECR_Hours!$H$12:$H$15,1))</f>
        <v>NS</v>
      </c>
      <c r="M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" spans="1:13" x14ac:dyDescent="0.25">
      <c r="A246" s="164">
        <f>+Exports!A249</f>
        <v>44572</v>
      </c>
      <c r="B246" s="165">
        <f t="shared" si="12"/>
        <v>2022</v>
      </c>
      <c r="C246" s="165">
        <f t="shared" si="13"/>
        <v>1</v>
      </c>
      <c r="D246" s="165">
        <f t="shared" si="14"/>
        <v>11</v>
      </c>
      <c r="E246" s="165">
        <f>+Exports!B249</f>
        <v>5</v>
      </c>
      <c r="F246" s="165">
        <f>+WEEKDAY(ExportsELAP[[#This Row],[Date Prevailing]],1)</f>
        <v>3</v>
      </c>
      <c r="G246" s="165">
        <f>+COUNTIFS(ECR_Hours!$K$6:$K$7,ExportsELAP[[#This Row],[Date Prevailing]])</f>
        <v>0</v>
      </c>
      <c r="H246" s="165">
        <f t="shared" si="15"/>
        <v>3</v>
      </c>
      <c r="I246" s="166">
        <f>+Exports!G249</f>
        <v>2.6158999999999999</v>
      </c>
      <c r="J246" s="166">
        <f>+'ELAP_IPCO-APND'!D249</f>
        <v>32.533720000000002</v>
      </c>
      <c r="K246" s="166">
        <f>+(ExportsELAP[[#This Row],[Exports kWh - MPT]]/1000)*ExportsELAP[[#This Row],[EIM Price]]</f>
        <v>8.5104958148000009E-2</v>
      </c>
      <c r="L246" s="167" t="str">
        <f>+INDEX(ECR_Hours!$I$12:$I$15,MATCH(ExportsELAP[[#This Row],[Date Prevailing]],ECR_Hours!$H$12:$H$15,1))</f>
        <v>NS</v>
      </c>
      <c r="M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" spans="1:13" x14ac:dyDescent="0.25">
      <c r="A247" s="164">
        <f>+Exports!A250</f>
        <v>44572</v>
      </c>
      <c r="B247" s="165">
        <f t="shared" si="12"/>
        <v>2022</v>
      </c>
      <c r="C247" s="165">
        <f t="shared" si="13"/>
        <v>1</v>
      </c>
      <c r="D247" s="165">
        <f t="shared" si="14"/>
        <v>11</v>
      </c>
      <c r="E247" s="165">
        <f>+Exports!B250</f>
        <v>6</v>
      </c>
      <c r="F247" s="165">
        <f>+WEEKDAY(ExportsELAP[[#This Row],[Date Prevailing]],1)</f>
        <v>3</v>
      </c>
      <c r="G247" s="165">
        <f>+COUNTIFS(ECR_Hours!$K$6:$K$7,ExportsELAP[[#This Row],[Date Prevailing]])</f>
        <v>0</v>
      </c>
      <c r="H247" s="165">
        <f t="shared" si="15"/>
        <v>3</v>
      </c>
      <c r="I247" s="166">
        <f>+Exports!G250</f>
        <v>2.3260000000000001</v>
      </c>
      <c r="J247" s="166">
        <f>+'ELAP_IPCO-APND'!D250</f>
        <v>34.98715</v>
      </c>
      <c r="K247" s="166">
        <f>+(ExportsELAP[[#This Row],[Exports kWh - MPT]]/1000)*ExportsELAP[[#This Row],[EIM Price]]</f>
        <v>8.1380110899999997E-2</v>
      </c>
      <c r="L247" s="167" t="str">
        <f>+INDEX(ECR_Hours!$I$12:$I$15,MATCH(ExportsELAP[[#This Row],[Date Prevailing]],ECR_Hours!$H$12:$H$15,1))</f>
        <v>NS</v>
      </c>
      <c r="M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" spans="1:13" x14ac:dyDescent="0.25">
      <c r="A248" s="164">
        <f>+Exports!A251</f>
        <v>44572</v>
      </c>
      <c r="B248" s="165">
        <f t="shared" si="12"/>
        <v>2022</v>
      </c>
      <c r="C248" s="165">
        <f t="shared" si="13"/>
        <v>1</v>
      </c>
      <c r="D248" s="165">
        <f t="shared" si="14"/>
        <v>11</v>
      </c>
      <c r="E248" s="165">
        <f>+Exports!B251</f>
        <v>7</v>
      </c>
      <c r="F248" s="165">
        <f>+WEEKDAY(ExportsELAP[[#This Row],[Date Prevailing]],1)</f>
        <v>3</v>
      </c>
      <c r="G248" s="165">
        <f>+COUNTIFS(ECR_Hours!$K$6:$K$7,ExportsELAP[[#This Row],[Date Prevailing]])</f>
        <v>0</v>
      </c>
      <c r="H248" s="165">
        <f t="shared" si="15"/>
        <v>3</v>
      </c>
      <c r="I248" s="166">
        <f>+Exports!G251</f>
        <v>2.4663999999999997</v>
      </c>
      <c r="J248" s="166">
        <f>+'ELAP_IPCO-APND'!D251</f>
        <v>41.939</v>
      </c>
      <c r="K248" s="166">
        <f>+(ExportsELAP[[#This Row],[Exports kWh - MPT]]/1000)*ExportsELAP[[#This Row],[EIM Price]]</f>
        <v>0.10343834959999999</v>
      </c>
      <c r="L248" s="167" t="str">
        <f>+INDEX(ECR_Hours!$I$12:$I$15,MATCH(ExportsELAP[[#This Row],[Date Prevailing]],ECR_Hours!$H$12:$H$15,1))</f>
        <v>NS</v>
      </c>
      <c r="M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" spans="1:13" x14ac:dyDescent="0.25">
      <c r="A249" s="164">
        <f>+Exports!A252</f>
        <v>44572</v>
      </c>
      <c r="B249" s="165">
        <f t="shared" si="12"/>
        <v>2022</v>
      </c>
      <c r="C249" s="165">
        <f t="shared" si="13"/>
        <v>1</v>
      </c>
      <c r="D249" s="165">
        <f t="shared" si="14"/>
        <v>11</v>
      </c>
      <c r="E249" s="165">
        <f>+Exports!B252</f>
        <v>8</v>
      </c>
      <c r="F249" s="165">
        <f>+WEEKDAY(ExportsELAP[[#This Row],[Date Prevailing]],1)</f>
        <v>3</v>
      </c>
      <c r="G249" s="165">
        <f>+COUNTIFS(ECR_Hours!$K$6:$K$7,ExportsELAP[[#This Row],[Date Prevailing]])</f>
        <v>0</v>
      </c>
      <c r="H249" s="165">
        <f t="shared" si="15"/>
        <v>3</v>
      </c>
      <c r="I249" s="166">
        <f>+Exports!G252</f>
        <v>6.4944000000000006</v>
      </c>
      <c r="J249" s="166">
        <f>+'ELAP_IPCO-APND'!D252</f>
        <v>56.63402</v>
      </c>
      <c r="K249" s="166">
        <f>+(ExportsELAP[[#This Row],[Exports kWh - MPT]]/1000)*ExportsELAP[[#This Row],[EIM Price]]</f>
        <v>0.36780397948800003</v>
      </c>
      <c r="L249" s="167" t="str">
        <f>+INDEX(ECR_Hours!$I$12:$I$15,MATCH(ExportsELAP[[#This Row],[Date Prevailing]],ECR_Hours!$H$12:$H$15,1))</f>
        <v>NS</v>
      </c>
      <c r="M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" spans="1:13" x14ac:dyDescent="0.25">
      <c r="A250" s="164">
        <f>+Exports!A253</f>
        <v>44572</v>
      </c>
      <c r="B250" s="165">
        <f t="shared" si="12"/>
        <v>2022</v>
      </c>
      <c r="C250" s="165">
        <f t="shared" si="13"/>
        <v>1</v>
      </c>
      <c r="D250" s="165">
        <f t="shared" si="14"/>
        <v>11</v>
      </c>
      <c r="E250" s="165">
        <f>+Exports!B253</f>
        <v>9</v>
      </c>
      <c r="F250" s="165">
        <f>+WEEKDAY(ExportsELAP[[#This Row],[Date Prevailing]],1)</f>
        <v>3</v>
      </c>
      <c r="G250" s="165">
        <f>+COUNTIFS(ECR_Hours!$K$6:$K$7,ExportsELAP[[#This Row],[Date Prevailing]])</f>
        <v>0</v>
      </c>
      <c r="H250" s="165">
        <f t="shared" si="15"/>
        <v>3</v>
      </c>
      <c r="I250" s="166">
        <f>+Exports!G253</f>
        <v>714.07779999999991</v>
      </c>
      <c r="J250" s="166">
        <f>+'ELAP_IPCO-APND'!D253</f>
        <v>49.444049999999997</v>
      </c>
      <c r="K250" s="166">
        <f>+(ExportsELAP[[#This Row],[Exports kWh - MPT]]/1000)*ExportsELAP[[#This Row],[EIM Price]]</f>
        <v>35.306898447089992</v>
      </c>
      <c r="L250" s="167" t="str">
        <f>+INDEX(ECR_Hours!$I$12:$I$15,MATCH(ExportsELAP[[#This Row],[Date Prevailing]],ECR_Hours!$H$12:$H$15,1))</f>
        <v>NS</v>
      </c>
      <c r="M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" spans="1:13" x14ac:dyDescent="0.25">
      <c r="A251" s="164">
        <f>+Exports!A254</f>
        <v>44572</v>
      </c>
      <c r="B251" s="165">
        <f t="shared" si="12"/>
        <v>2022</v>
      </c>
      <c r="C251" s="165">
        <f t="shared" si="13"/>
        <v>1</v>
      </c>
      <c r="D251" s="165">
        <f t="shared" si="14"/>
        <v>11</v>
      </c>
      <c r="E251" s="165">
        <f>+Exports!B254</f>
        <v>10</v>
      </c>
      <c r="F251" s="165">
        <f>+WEEKDAY(ExportsELAP[[#This Row],[Date Prevailing]],1)</f>
        <v>3</v>
      </c>
      <c r="G251" s="165">
        <f>+COUNTIFS(ECR_Hours!$K$6:$K$7,ExportsELAP[[#This Row],[Date Prevailing]])</f>
        <v>0</v>
      </c>
      <c r="H251" s="165">
        <f t="shared" si="15"/>
        <v>3</v>
      </c>
      <c r="I251" s="166">
        <f>+Exports!G254</f>
        <v>6326.1215000000002</v>
      </c>
      <c r="J251" s="166">
        <f>+'ELAP_IPCO-APND'!D254</f>
        <v>34.560789999999997</v>
      </c>
      <c r="K251" s="166">
        <f>+(ExportsELAP[[#This Row],[Exports kWh - MPT]]/1000)*ExportsELAP[[#This Row],[EIM Price]]</f>
        <v>218.63575667598499</v>
      </c>
      <c r="L251" s="167" t="str">
        <f>+INDEX(ECR_Hours!$I$12:$I$15,MATCH(ExportsELAP[[#This Row],[Date Prevailing]],ECR_Hours!$H$12:$H$15,1))</f>
        <v>NS</v>
      </c>
      <c r="M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" spans="1:13" x14ac:dyDescent="0.25">
      <c r="A252" s="164">
        <f>+Exports!A255</f>
        <v>44572</v>
      </c>
      <c r="B252" s="165">
        <f t="shared" si="12"/>
        <v>2022</v>
      </c>
      <c r="C252" s="165">
        <f t="shared" si="13"/>
        <v>1</v>
      </c>
      <c r="D252" s="165">
        <f t="shared" si="14"/>
        <v>11</v>
      </c>
      <c r="E252" s="165">
        <f>+Exports!B255</f>
        <v>11</v>
      </c>
      <c r="F252" s="165">
        <f>+WEEKDAY(ExportsELAP[[#This Row],[Date Prevailing]],1)</f>
        <v>3</v>
      </c>
      <c r="G252" s="165">
        <f>+COUNTIFS(ECR_Hours!$K$6:$K$7,ExportsELAP[[#This Row],[Date Prevailing]])</f>
        <v>0</v>
      </c>
      <c r="H252" s="165">
        <f t="shared" si="15"/>
        <v>3</v>
      </c>
      <c r="I252" s="166">
        <f>+Exports!G255</f>
        <v>12814.7228</v>
      </c>
      <c r="J252" s="166">
        <f>+'ELAP_IPCO-APND'!D255</f>
        <v>31.94342</v>
      </c>
      <c r="K252" s="166">
        <f>+(ExportsELAP[[#This Row],[Exports kWh - MPT]]/1000)*ExportsELAP[[#This Row],[EIM Price]]</f>
        <v>409.34607258397602</v>
      </c>
      <c r="L252" s="167" t="str">
        <f>+INDEX(ECR_Hours!$I$12:$I$15,MATCH(ExportsELAP[[#This Row],[Date Prevailing]],ECR_Hours!$H$12:$H$15,1))</f>
        <v>NS</v>
      </c>
      <c r="M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" spans="1:13" x14ac:dyDescent="0.25">
      <c r="A253" s="164">
        <f>+Exports!A256</f>
        <v>44572</v>
      </c>
      <c r="B253" s="165">
        <f t="shared" si="12"/>
        <v>2022</v>
      </c>
      <c r="C253" s="165">
        <f t="shared" si="13"/>
        <v>1</v>
      </c>
      <c r="D253" s="165">
        <f t="shared" si="14"/>
        <v>11</v>
      </c>
      <c r="E253" s="165">
        <f>+Exports!B256</f>
        <v>12</v>
      </c>
      <c r="F253" s="165">
        <f>+WEEKDAY(ExportsELAP[[#This Row],[Date Prevailing]],1)</f>
        <v>3</v>
      </c>
      <c r="G253" s="165">
        <f>+COUNTIFS(ECR_Hours!$K$6:$K$7,ExportsELAP[[#This Row],[Date Prevailing]])</f>
        <v>0</v>
      </c>
      <c r="H253" s="165">
        <f t="shared" si="15"/>
        <v>3</v>
      </c>
      <c r="I253" s="166">
        <f>+Exports!G256</f>
        <v>16699.350400000003</v>
      </c>
      <c r="J253" s="166">
        <f>+'ELAP_IPCO-APND'!D256</f>
        <v>29.533390000000001</v>
      </c>
      <c r="K253" s="166">
        <f>+(ExportsELAP[[#This Row],[Exports kWh - MPT]]/1000)*ExportsELAP[[#This Row],[EIM Price]]</f>
        <v>493.18842810985615</v>
      </c>
      <c r="L253" s="167" t="str">
        <f>+INDEX(ECR_Hours!$I$12:$I$15,MATCH(ExportsELAP[[#This Row],[Date Prevailing]],ECR_Hours!$H$12:$H$15,1))</f>
        <v>NS</v>
      </c>
      <c r="M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" spans="1:13" x14ac:dyDescent="0.25">
      <c r="A254" s="164">
        <f>+Exports!A257</f>
        <v>44572</v>
      </c>
      <c r="B254" s="165">
        <f t="shared" si="12"/>
        <v>2022</v>
      </c>
      <c r="C254" s="165">
        <f t="shared" si="13"/>
        <v>1</v>
      </c>
      <c r="D254" s="165">
        <f t="shared" si="14"/>
        <v>11</v>
      </c>
      <c r="E254" s="165">
        <f>+Exports!B257</f>
        <v>13</v>
      </c>
      <c r="F254" s="165">
        <f>+WEEKDAY(ExportsELAP[[#This Row],[Date Prevailing]],1)</f>
        <v>3</v>
      </c>
      <c r="G254" s="165">
        <f>+COUNTIFS(ECR_Hours!$K$6:$K$7,ExportsELAP[[#This Row],[Date Prevailing]])</f>
        <v>0</v>
      </c>
      <c r="H254" s="165">
        <f t="shared" si="15"/>
        <v>3</v>
      </c>
      <c r="I254" s="166">
        <f>+Exports!G257</f>
        <v>16886.668400000002</v>
      </c>
      <c r="J254" s="166">
        <f>+'ELAP_IPCO-APND'!D257</f>
        <v>26.862870000000001</v>
      </c>
      <c r="K254" s="166">
        <f>+(ExportsELAP[[#This Row],[Exports kWh - MPT]]/1000)*ExportsELAP[[#This Row],[EIM Price]]</f>
        <v>453.62437796230807</v>
      </c>
      <c r="L254" s="167" t="str">
        <f>+INDEX(ECR_Hours!$I$12:$I$15,MATCH(ExportsELAP[[#This Row],[Date Prevailing]],ECR_Hours!$H$12:$H$15,1))</f>
        <v>NS</v>
      </c>
      <c r="M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" spans="1:13" x14ac:dyDescent="0.25">
      <c r="A255" s="164">
        <f>+Exports!A258</f>
        <v>44572</v>
      </c>
      <c r="B255" s="165">
        <f t="shared" si="12"/>
        <v>2022</v>
      </c>
      <c r="C255" s="165">
        <f t="shared" si="13"/>
        <v>1</v>
      </c>
      <c r="D255" s="165">
        <f t="shared" si="14"/>
        <v>11</v>
      </c>
      <c r="E255" s="165">
        <f>+Exports!B258</f>
        <v>14</v>
      </c>
      <c r="F255" s="165">
        <f>+WEEKDAY(ExportsELAP[[#This Row],[Date Prevailing]],1)</f>
        <v>3</v>
      </c>
      <c r="G255" s="165">
        <f>+COUNTIFS(ECR_Hours!$K$6:$K$7,ExportsELAP[[#This Row],[Date Prevailing]])</f>
        <v>0</v>
      </c>
      <c r="H255" s="165">
        <f t="shared" si="15"/>
        <v>3</v>
      </c>
      <c r="I255" s="166">
        <f>+Exports!G258</f>
        <v>15614.2855</v>
      </c>
      <c r="J255" s="166">
        <f>+'ELAP_IPCO-APND'!D258</f>
        <v>29.27392</v>
      </c>
      <c r="K255" s="166">
        <f>+(ExportsELAP[[#This Row],[Exports kWh - MPT]]/1000)*ExportsELAP[[#This Row],[EIM Price]]</f>
        <v>457.09134458415997</v>
      </c>
      <c r="L255" s="167" t="str">
        <f>+INDEX(ECR_Hours!$I$12:$I$15,MATCH(ExportsELAP[[#This Row],[Date Prevailing]],ECR_Hours!$H$12:$H$15,1))</f>
        <v>NS</v>
      </c>
      <c r="M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" spans="1:13" x14ac:dyDescent="0.25">
      <c r="A256" s="164">
        <f>+Exports!A259</f>
        <v>44572</v>
      </c>
      <c r="B256" s="165">
        <f t="shared" si="12"/>
        <v>2022</v>
      </c>
      <c r="C256" s="165">
        <f t="shared" si="13"/>
        <v>1</v>
      </c>
      <c r="D256" s="165">
        <f t="shared" si="14"/>
        <v>11</v>
      </c>
      <c r="E256" s="165">
        <f>+Exports!B259</f>
        <v>15</v>
      </c>
      <c r="F256" s="165">
        <f>+WEEKDAY(ExportsELAP[[#This Row],[Date Prevailing]],1)</f>
        <v>3</v>
      </c>
      <c r="G256" s="165">
        <f>+COUNTIFS(ECR_Hours!$K$6:$K$7,ExportsELAP[[#This Row],[Date Prevailing]])</f>
        <v>0</v>
      </c>
      <c r="H256" s="165">
        <f t="shared" si="15"/>
        <v>3</v>
      </c>
      <c r="I256" s="166">
        <f>+Exports!G259</f>
        <v>12446.133599999997</v>
      </c>
      <c r="J256" s="166">
        <f>+'ELAP_IPCO-APND'!D259</f>
        <v>21.763750000000002</v>
      </c>
      <c r="K256" s="166">
        <f>+(ExportsELAP[[#This Row],[Exports kWh - MPT]]/1000)*ExportsELAP[[#This Row],[EIM Price]]</f>
        <v>270.874540137</v>
      </c>
      <c r="L256" s="167" t="str">
        <f>+INDEX(ECR_Hours!$I$12:$I$15,MATCH(ExportsELAP[[#This Row],[Date Prevailing]],ECR_Hours!$H$12:$H$15,1))</f>
        <v>NS</v>
      </c>
      <c r="M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" spans="1:13" x14ac:dyDescent="0.25">
      <c r="A257" s="164">
        <f>+Exports!A260</f>
        <v>44572</v>
      </c>
      <c r="B257" s="165">
        <f t="shared" si="12"/>
        <v>2022</v>
      </c>
      <c r="C257" s="165">
        <f t="shared" si="13"/>
        <v>1</v>
      </c>
      <c r="D257" s="165">
        <f t="shared" si="14"/>
        <v>11</v>
      </c>
      <c r="E257" s="165">
        <f>+Exports!B260</f>
        <v>16</v>
      </c>
      <c r="F257" s="165">
        <f>+WEEKDAY(ExportsELAP[[#This Row],[Date Prevailing]],1)</f>
        <v>3</v>
      </c>
      <c r="G257" s="165">
        <f>+COUNTIFS(ECR_Hours!$K$6:$K$7,ExportsELAP[[#This Row],[Date Prevailing]])</f>
        <v>0</v>
      </c>
      <c r="H257" s="165">
        <f t="shared" si="15"/>
        <v>3</v>
      </c>
      <c r="I257" s="166">
        <f>+Exports!G260</f>
        <v>9937.1065999999992</v>
      </c>
      <c r="J257" s="166">
        <f>+'ELAP_IPCO-APND'!D260</f>
        <v>24.56945</v>
      </c>
      <c r="K257" s="166">
        <f>+(ExportsELAP[[#This Row],[Exports kWh - MPT]]/1000)*ExportsELAP[[#This Row],[EIM Price]]</f>
        <v>244.14924375337</v>
      </c>
      <c r="L257" s="167" t="str">
        <f>+INDEX(ECR_Hours!$I$12:$I$15,MATCH(ExportsELAP[[#This Row],[Date Prevailing]],ECR_Hours!$H$12:$H$15,1))</f>
        <v>NS</v>
      </c>
      <c r="M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" spans="1:13" x14ac:dyDescent="0.25">
      <c r="A258" s="164">
        <f>+Exports!A261</f>
        <v>44572</v>
      </c>
      <c r="B258" s="165">
        <f t="shared" ref="B258:B321" si="16">+YEAR(A258)</f>
        <v>2022</v>
      </c>
      <c r="C258" s="165">
        <f t="shared" ref="C258:C321" si="17">+MONTH(A258)</f>
        <v>1</v>
      </c>
      <c r="D258" s="165">
        <f t="shared" ref="D258:D321" si="18">+DAY(A258)</f>
        <v>11</v>
      </c>
      <c r="E258" s="165">
        <f>+Exports!B261</f>
        <v>17</v>
      </c>
      <c r="F258" s="165">
        <f>+WEEKDAY(ExportsELAP[[#This Row],[Date Prevailing]],1)</f>
        <v>3</v>
      </c>
      <c r="G258" s="165">
        <f>+COUNTIFS(ECR_Hours!$K$6:$K$7,ExportsELAP[[#This Row],[Date Prevailing]])</f>
        <v>0</v>
      </c>
      <c r="H258" s="165">
        <f t="shared" ref="H258:H321" si="19">+IF(G258=1,0,F258)</f>
        <v>3</v>
      </c>
      <c r="I258" s="166">
        <f>+Exports!G261</f>
        <v>3363.2697000000003</v>
      </c>
      <c r="J258" s="166">
        <f>+'ELAP_IPCO-APND'!D261</f>
        <v>37.550739999999998</v>
      </c>
      <c r="K258" s="166">
        <f>+(ExportsELAP[[#This Row],[Exports kWh - MPT]]/1000)*ExportsELAP[[#This Row],[EIM Price]]</f>
        <v>126.29326605457801</v>
      </c>
      <c r="L258" s="167" t="str">
        <f>+INDEX(ECR_Hours!$I$12:$I$15,MATCH(ExportsELAP[[#This Row],[Date Prevailing]],ECR_Hours!$H$12:$H$15,1))</f>
        <v>NS</v>
      </c>
      <c r="M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" spans="1:13" x14ac:dyDescent="0.25">
      <c r="A259" s="164">
        <f>+Exports!A262</f>
        <v>44572</v>
      </c>
      <c r="B259" s="165">
        <f t="shared" si="16"/>
        <v>2022</v>
      </c>
      <c r="C259" s="165">
        <f t="shared" si="17"/>
        <v>1</v>
      </c>
      <c r="D259" s="165">
        <f t="shared" si="18"/>
        <v>11</v>
      </c>
      <c r="E259" s="165">
        <f>+Exports!B262</f>
        <v>18</v>
      </c>
      <c r="F259" s="165">
        <f>+WEEKDAY(ExportsELAP[[#This Row],[Date Prevailing]],1)</f>
        <v>3</v>
      </c>
      <c r="G259" s="165">
        <f>+COUNTIFS(ECR_Hours!$K$6:$K$7,ExportsELAP[[#This Row],[Date Prevailing]])</f>
        <v>0</v>
      </c>
      <c r="H259" s="165">
        <f t="shared" si="19"/>
        <v>3</v>
      </c>
      <c r="I259" s="166">
        <f>+Exports!G262</f>
        <v>81.763099999999994</v>
      </c>
      <c r="J259" s="166">
        <f>+'ELAP_IPCO-APND'!D262</f>
        <v>65.546310000000005</v>
      </c>
      <c r="K259" s="166">
        <f>+(ExportsELAP[[#This Row],[Exports kWh - MPT]]/1000)*ExportsELAP[[#This Row],[EIM Price]]</f>
        <v>5.3592694991609999</v>
      </c>
      <c r="L259" s="167" t="str">
        <f>+INDEX(ECR_Hours!$I$12:$I$15,MATCH(ExportsELAP[[#This Row],[Date Prevailing]],ECR_Hours!$H$12:$H$15,1))</f>
        <v>NS</v>
      </c>
      <c r="M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" spans="1:13" x14ac:dyDescent="0.25">
      <c r="A260" s="164">
        <f>+Exports!A263</f>
        <v>44572</v>
      </c>
      <c r="B260" s="165">
        <f t="shared" si="16"/>
        <v>2022</v>
      </c>
      <c r="C260" s="165">
        <f t="shared" si="17"/>
        <v>1</v>
      </c>
      <c r="D260" s="165">
        <f t="shared" si="18"/>
        <v>11</v>
      </c>
      <c r="E260" s="165">
        <f>+Exports!B263</f>
        <v>19</v>
      </c>
      <c r="F260" s="165">
        <f>+WEEKDAY(ExportsELAP[[#This Row],[Date Prevailing]],1)</f>
        <v>3</v>
      </c>
      <c r="G260" s="165">
        <f>+COUNTIFS(ECR_Hours!$K$6:$K$7,ExportsELAP[[#This Row],[Date Prevailing]])</f>
        <v>0</v>
      </c>
      <c r="H260" s="165">
        <f t="shared" si="19"/>
        <v>3</v>
      </c>
      <c r="I260" s="166">
        <f>+Exports!G263</f>
        <v>21.3416</v>
      </c>
      <c r="J260" s="166">
        <f>+'ELAP_IPCO-APND'!D263</f>
        <v>44.143790000000003</v>
      </c>
      <c r="K260" s="166">
        <f>+(ExportsELAP[[#This Row],[Exports kWh - MPT]]/1000)*ExportsELAP[[#This Row],[EIM Price]]</f>
        <v>0.94209910866400004</v>
      </c>
      <c r="L260" s="167" t="str">
        <f>+INDEX(ECR_Hours!$I$12:$I$15,MATCH(ExportsELAP[[#This Row],[Date Prevailing]],ECR_Hours!$H$12:$H$15,1))</f>
        <v>NS</v>
      </c>
      <c r="M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" spans="1:13" x14ac:dyDescent="0.25">
      <c r="A261" s="164">
        <f>+Exports!A264</f>
        <v>44572</v>
      </c>
      <c r="B261" s="165">
        <f t="shared" si="16"/>
        <v>2022</v>
      </c>
      <c r="C261" s="165">
        <f t="shared" si="17"/>
        <v>1</v>
      </c>
      <c r="D261" s="165">
        <f t="shared" si="18"/>
        <v>11</v>
      </c>
      <c r="E261" s="165">
        <f>+Exports!B264</f>
        <v>20</v>
      </c>
      <c r="F261" s="165">
        <f>+WEEKDAY(ExportsELAP[[#This Row],[Date Prevailing]],1)</f>
        <v>3</v>
      </c>
      <c r="G261" s="165">
        <f>+COUNTIFS(ECR_Hours!$K$6:$K$7,ExportsELAP[[#This Row],[Date Prevailing]])</f>
        <v>0</v>
      </c>
      <c r="H261" s="165">
        <f t="shared" si="19"/>
        <v>3</v>
      </c>
      <c r="I261" s="166">
        <f>+Exports!G264</f>
        <v>2.0470000000000002</v>
      </c>
      <c r="J261" s="166">
        <f>+'ELAP_IPCO-APND'!D264</f>
        <v>42.075290000000003</v>
      </c>
      <c r="K261" s="166">
        <f>+(ExportsELAP[[#This Row],[Exports kWh - MPT]]/1000)*ExportsELAP[[#This Row],[EIM Price]]</f>
        <v>8.6128118630000014E-2</v>
      </c>
      <c r="L261" s="167" t="str">
        <f>+INDEX(ECR_Hours!$I$12:$I$15,MATCH(ExportsELAP[[#This Row],[Date Prevailing]],ECR_Hours!$H$12:$H$15,1))</f>
        <v>NS</v>
      </c>
      <c r="M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" spans="1:13" x14ac:dyDescent="0.25">
      <c r="A262" s="164">
        <f>+Exports!A265</f>
        <v>44572</v>
      </c>
      <c r="B262" s="165">
        <f t="shared" si="16"/>
        <v>2022</v>
      </c>
      <c r="C262" s="165">
        <f t="shared" si="17"/>
        <v>1</v>
      </c>
      <c r="D262" s="165">
        <f t="shared" si="18"/>
        <v>11</v>
      </c>
      <c r="E262" s="165">
        <f>+Exports!B265</f>
        <v>21</v>
      </c>
      <c r="F262" s="165">
        <f>+WEEKDAY(ExportsELAP[[#This Row],[Date Prevailing]],1)</f>
        <v>3</v>
      </c>
      <c r="G262" s="165">
        <f>+COUNTIFS(ECR_Hours!$K$6:$K$7,ExportsELAP[[#This Row],[Date Prevailing]])</f>
        <v>0</v>
      </c>
      <c r="H262" s="165">
        <f t="shared" si="19"/>
        <v>3</v>
      </c>
      <c r="I262" s="166">
        <f>+Exports!G265</f>
        <v>1.9539</v>
      </c>
      <c r="J262" s="166">
        <f>+'ELAP_IPCO-APND'!D265</f>
        <v>39.52402</v>
      </c>
      <c r="K262" s="166">
        <f>+(ExportsELAP[[#This Row],[Exports kWh - MPT]]/1000)*ExportsELAP[[#This Row],[EIM Price]]</f>
        <v>7.7225982678000002E-2</v>
      </c>
      <c r="L262" s="167" t="str">
        <f>+INDEX(ECR_Hours!$I$12:$I$15,MATCH(ExportsELAP[[#This Row],[Date Prevailing]],ECR_Hours!$H$12:$H$15,1))</f>
        <v>NS</v>
      </c>
      <c r="M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" spans="1:13" x14ac:dyDescent="0.25">
      <c r="A263" s="164">
        <f>+Exports!A266</f>
        <v>44572</v>
      </c>
      <c r="B263" s="165">
        <f t="shared" si="16"/>
        <v>2022</v>
      </c>
      <c r="C263" s="165">
        <f t="shared" si="17"/>
        <v>1</v>
      </c>
      <c r="D263" s="165">
        <f t="shared" si="18"/>
        <v>11</v>
      </c>
      <c r="E263" s="165">
        <f>+Exports!B266</f>
        <v>22</v>
      </c>
      <c r="F263" s="165">
        <f>+WEEKDAY(ExportsELAP[[#This Row],[Date Prevailing]],1)</f>
        <v>3</v>
      </c>
      <c r="G263" s="165">
        <f>+COUNTIFS(ECR_Hours!$K$6:$K$7,ExportsELAP[[#This Row],[Date Prevailing]])</f>
        <v>0</v>
      </c>
      <c r="H263" s="165">
        <f t="shared" si="19"/>
        <v>3</v>
      </c>
      <c r="I263" s="166">
        <f>+Exports!G266</f>
        <v>1.8054999999999999</v>
      </c>
      <c r="J263" s="166">
        <f>+'ELAP_IPCO-APND'!D266</f>
        <v>41.84845</v>
      </c>
      <c r="K263" s="166">
        <f>+(ExportsELAP[[#This Row],[Exports kWh - MPT]]/1000)*ExportsELAP[[#This Row],[EIM Price]]</f>
        <v>7.5557376474999993E-2</v>
      </c>
      <c r="L263" s="167" t="str">
        <f>+INDEX(ECR_Hours!$I$12:$I$15,MATCH(ExportsELAP[[#This Row],[Date Prevailing]],ECR_Hours!$H$12:$H$15,1))</f>
        <v>NS</v>
      </c>
      <c r="M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" spans="1:13" x14ac:dyDescent="0.25">
      <c r="A264" s="164">
        <f>+Exports!A267</f>
        <v>44572</v>
      </c>
      <c r="B264" s="165">
        <f t="shared" si="16"/>
        <v>2022</v>
      </c>
      <c r="C264" s="165">
        <f t="shared" si="17"/>
        <v>1</v>
      </c>
      <c r="D264" s="165">
        <f t="shared" si="18"/>
        <v>11</v>
      </c>
      <c r="E264" s="165">
        <f>+Exports!B267</f>
        <v>23</v>
      </c>
      <c r="F264" s="165">
        <f>+WEEKDAY(ExportsELAP[[#This Row],[Date Prevailing]],1)</f>
        <v>3</v>
      </c>
      <c r="G264" s="165">
        <f>+COUNTIFS(ECR_Hours!$K$6:$K$7,ExportsELAP[[#This Row],[Date Prevailing]])</f>
        <v>0</v>
      </c>
      <c r="H264" s="165">
        <f t="shared" si="19"/>
        <v>3</v>
      </c>
      <c r="I264" s="166">
        <f>+Exports!G267</f>
        <v>2.7450000000000001</v>
      </c>
      <c r="J264" s="166">
        <f>+'ELAP_IPCO-APND'!D267</f>
        <v>33.743139999999997</v>
      </c>
      <c r="K264" s="166">
        <f>+(ExportsELAP[[#This Row],[Exports kWh - MPT]]/1000)*ExportsELAP[[#This Row],[EIM Price]]</f>
        <v>9.2624919299999997E-2</v>
      </c>
      <c r="L264" s="167" t="str">
        <f>+INDEX(ECR_Hours!$I$12:$I$15,MATCH(ExportsELAP[[#This Row],[Date Prevailing]],ECR_Hours!$H$12:$H$15,1))</f>
        <v>NS</v>
      </c>
      <c r="M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" spans="1:13" x14ac:dyDescent="0.25">
      <c r="A265" s="164">
        <f>+Exports!A268</f>
        <v>44572</v>
      </c>
      <c r="B265" s="165">
        <f t="shared" si="16"/>
        <v>2022</v>
      </c>
      <c r="C265" s="165">
        <f t="shared" si="17"/>
        <v>1</v>
      </c>
      <c r="D265" s="165">
        <f t="shared" si="18"/>
        <v>11</v>
      </c>
      <c r="E265" s="165">
        <f>+Exports!B268</f>
        <v>24</v>
      </c>
      <c r="F265" s="165">
        <f>+WEEKDAY(ExportsELAP[[#This Row],[Date Prevailing]],1)</f>
        <v>3</v>
      </c>
      <c r="G265" s="165">
        <f>+COUNTIFS(ECR_Hours!$K$6:$K$7,ExportsELAP[[#This Row],[Date Prevailing]])</f>
        <v>0</v>
      </c>
      <c r="H265" s="165">
        <f t="shared" si="19"/>
        <v>3</v>
      </c>
      <c r="I265" s="166">
        <f>+Exports!G268</f>
        <v>1.7039</v>
      </c>
      <c r="J265" s="166">
        <f>+'ELAP_IPCO-APND'!D268</f>
        <v>32.390369999999997</v>
      </c>
      <c r="K265" s="166">
        <f>+(ExportsELAP[[#This Row],[Exports kWh - MPT]]/1000)*ExportsELAP[[#This Row],[EIM Price]]</f>
        <v>5.5189951442999992E-2</v>
      </c>
      <c r="L265" s="167" t="str">
        <f>+INDEX(ECR_Hours!$I$12:$I$15,MATCH(ExportsELAP[[#This Row],[Date Prevailing]],ECR_Hours!$H$12:$H$15,1))</f>
        <v>NS</v>
      </c>
      <c r="M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" spans="1:13" x14ac:dyDescent="0.25">
      <c r="A266" s="164">
        <f>+Exports!A269</f>
        <v>44573</v>
      </c>
      <c r="B266" s="165">
        <f t="shared" si="16"/>
        <v>2022</v>
      </c>
      <c r="C266" s="165">
        <f t="shared" si="17"/>
        <v>1</v>
      </c>
      <c r="D266" s="165">
        <f t="shared" si="18"/>
        <v>12</v>
      </c>
      <c r="E266" s="165">
        <f>+Exports!B269</f>
        <v>1</v>
      </c>
      <c r="F266" s="165">
        <f>+WEEKDAY(ExportsELAP[[#This Row],[Date Prevailing]],1)</f>
        <v>4</v>
      </c>
      <c r="G266" s="165">
        <f>+COUNTIFS(ECR_Hours!$K$6:$K$7,ExportsELAP[[#This Row],[Date Prevailing]])</f>
        <v>0</v>
      </c>
      <c r="H266" s="165">
        <f t="shared" si="19"/>
        <v>4</v>
      </c>
      <c r="I266" s="166">
        <f>+Exports!G269</f>
        <v>5.3939000000000004</v>
      </c>
      <c r="J266" s="166">
        <f>+'ELAP_IPCO-APND'!D269</f>
        <v>28.599769999999999</v>
      </c>
      <c r="K266" s="166">
        <f>+(ExportsELAP[[#This Row],[Exports kWh - MPT]]/1000)*ExportsELAP[[#This Row],[EIM Price]]</f>
        <v>0.15426429940299999</v>
      </c>
      <c r="L266" s="167" t="str">
        <f>+INDEX(ECR_Hours!$I$12:$I$15,MATCH(ExportsELAP[[#This Row],[Date Prevailing]],ECR_Hours!$H$12:$H$15,1))</f>
        <v>NS</v>
      </c>
      <c r="M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" spans="1:13" x14ac:dyDescent="0.25">
      <c r="A267" s="164">
        <f>+Exports!A270</f>
        <v>44573</v>
      </c>
      <c r="B267" s="165">
        <f t="shared" si="16"/>
        <v>2022</v>
      </c>
      <c r="C267" s="165">
        <f t="shared" si="17"/>
        <v>1</v>
      </c>
      <c r="D267" s="165">
        <f t="shared" si="18"/>
        <v>12</v>
      </c>
      <c r="E267" s="165">
        <f>+Exports!B270</f>
        <v>2</v>
      </c>
      <c r="F267" s="165">
        <f>+WEEKDAY(ExportsELAP[[#This Row],[Date Prevailing]],1)</f>
        <v>4</v>
      </c>
      <c r="G267" s="165">
        <f>+COUNTIFS(ECR_Hours!$K$6:$K$7,ExportsELAP[[#This Row],[Date Prevailing]])</f>
        <v>0</v>
      </c>
      <c r="H267" s="165">
        <f t="shared" si="19"/>
        <v>4</v>
      </c>
      <c r="I267" s="166">
        <f>+Exports!G270</f>
        <v>4.7103999999999999</v>
      </c>
      <c r="J267" s="166">
        <f>+'ELAP_IPCO-APND'!D270</f>
        <v>29.75113</v>
      </c>
      <c r="K267" s="166">
        <f>+(ExportsELAP[[#This Row],[Exports kWh - MPT]]/1000)*ExportsELAP[[#This Row],[EIM Price]]</f>
        <v>0.14013972275200001</v>
      </c>
      <c r="L267" s="167" t="str">
        <f>+INDEX(ECR_Hours!$I$12:$I$15,MATCH(ExportsELAP[[#This Row],[Date Prevailing]],ECR_Hours!$H$12:$H$15,1))</f>
        <v>NS</v>
      </c>
      <c r="M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" spans="1:13" x14ac:dyDescent="0.25">
      <c r="A268" s="164">
        <f>+Exports!A271</f>
        <v>44573</v>
      </c>
      <c r="B268" s="165">
        <f t="shared" si="16"/>
        <v>2022</v>
      </c>
      <c r="C268" s="165">
        <f t="shared" si="17"/>
        <v>1</v>
      </c>
      <c r="D268" s="165">
        <f t="shared" si="18"/>
        <v>12</v>
      </c>
      <c r="E268" s="165">
        <f>+Exports!B271</f>
        <v>3</v>
      </c>
      <c r="F268" s="165">
        <f>+WEEKDAY(ExportsELAP[[#This Row],[Date Prevailing]],1)</f>
        <v>4</v>
      </c>
      <c r="G268" s="165">
        <f>+COUNTIFS(ECR_Hours!$K$6:$K$7,ExportsELAP[[#This Row],[Date Prevailing]])</f>
        <v>0</v>
      </c>
      <c r="H268" s="165">
        <f t="shared" si="19"/>
        <v>4</v>
      </c>
      <c r="I268" s="166">
        <f>+Exports!G271</f>
        <v>4.9023000000000003</v>
      </c>
      <c r="J268" s="166">
        <f>+'ELAP_IPCO-APND'!D271</f>
        <v>29.314250000000001</v>
      </c>
      <c r="K268" s="166">
        <f>+(ExportsELAP[[#This Row],[Exports kWh - MPT]]/1000)*ExportsELAP[[#This Row],[EIM Price]]</f>
        <v>0.14370724777500002</v>
      </c>
      <c r="L268" s="167" t="str">
        <f>+INDEX(ECR_Hours!$I$12:$I$15,MATCH(ExportsELAP[[#This Row],[Date Prevailing]],ECR_Hours!$H$12:$H$15,1))</f>
        <v>NS</v>
      </c>
      <c r="M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" spans="1:13" x14ac:dyDescent="0.25">
      <c r="A269" s="164">
        <f>+Exports!A272</f>
        <v>44573</v>
      </c>
      <c r="B269" s="165">
        <f t="shared" si="16"/>
        <v>2022</v>
      </c>
      <c r="C269" s="165">
        <f t="shared" si="17"/>
        <v>1</v>
      </c>
      <c r="D269" s="165">
        <f t="shared" si="18"/>
        <v>12</v>
      </c>
      <c r="E269" s="165">
        <f>+Exports!B272</f>
        <v>4</v>
      </c>
      <c r="F269" s="165">
        <f>+WEEKDAY(ExportsELAP[[#This Row],[Date Prevailing]],1)</f>
        <v>4</v>
      </c>
      <c r="G269" s="165">
        <f>+COUNTIFS(ECR_Hours!$K$6:$K$7,ExportsELAP[[#This Row],[Date Prevailing]])</f>
        <v>0</v>
      </c>
      <c r="H269" s="165">
        <f t="shared" si="19"/>
        <v>4</v>
      </c>
      <c r="I269" s="166">
        <f>+Exports!G272</f>
        <v>3.5988000000000002</v>
      </c>
      <c r="J269" s="166">
        <f>+'ELAP_IPCO-APND'!D272</f>
        <v>28.85717</v>
      </c>
      <c r="K269" s="166">
        <f>+(ExportsELAP[[#This Row],[Exports kWh - MPT]]/1000)*ExportsELAP[[#This Row],[EIM Price]]</f>
        <v>0.103851183396</v>
      </c>
      <c r="L269" s="167" t="str">
        <f>+INDEX(ECR_Hours!$I$12:$I$15,MATCH(ExportsELAP[[#This Row],[Date Prevailing]],ECR_Hours!$H$12:$H$15,1))</f>
        <v>NS</v>
      </c>
      <c r="M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" spans="1:13" x14ac:dyDescent="0.25">
      <c r="A270" s="164">
        <f>+Exports!A273</f>
        <v>44573</v>
      </c>
      <c r="B270" s="165">
        <f t="shared" si="16"/>
        <v>2022</v>
      </c>
      <c r="C270" s="165">
        <f t="shared" si="17"/>
        <v>1</v>
      </c>
      <c r="D270" s="165">
        <f t="shared" si="18"/>
        <v>12</v>
      </c>
      <c r="E270" s="165">
        <f>+Exports!B273</f>
        <v>5</v>
      </c>
      <c r="F270" s="165">
        <f>+WEEKDAY(ExportsELAP[[#This Row],[Date Prevailing]],1)</f>
        <v>4</v>
      </c>
      <c r="G270" s="165">
        <f>+COUNTIFS(ECR_Hours!$K$6:$K$7,ExportsELAP[[#This Row],[Date Prevailing]])</f>
        <v>0</v>
      </c>
      <c r="H270" s="165">
        <f t="shared" si="19"/>
        <v>4</v>
      </c>
      <c r="I270" s="166">
        <f>+Exports!G273</f>
        <v>3.4068000000000001</v>
      </c>
      <c r="J270" s="166">
        <f>+'ELAP_IPCO-APND'!D273</f>
        <v>28.7727</v>
      </c>
      <c r="K270" s="166">
        <f>+(ExportsELAP[[#This Row],[Exports kWh - MPT]]/1000)*ExportsELAP[[#This Row],[EIM Price]]</f>
        <v>9.8022834360000005E-2</v>
      </c>
      <c r="L270" s="167" t="str">
        <f>+INDEX(ECR_Hours!$I$12:$I$15,MATCH(ExportsELAP[[#This Row],[Date Prevailing]],ECR_Hours!$H$12:$H$15,1))</f>
        <v>NS</v>
      </c>
      <c r="M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" spans="1:13" x14ac:dyDescent="0.25">
      <c r="A271" s="164">
        <f>+Exports!A274</f>
        <v>44573</v>
      </c>
      <c r="B271" s="165">
        <f t="shared" si="16"/>
        <v>2022</v>
      </c>
      <c r="C271" s="165">
        <f t="shared" si="17"/>
        <v>1</v>
      </c>
      <c r="D271" s="165">
        <f t="shared" si="18"/>
        <v>12</v>
      </c>
      <c r="E271" s="165">
        <f>+Exports!B274</f>
        <v>6</v>
      </c>
      <c r="F271" s="165">
        <f>+WEEKDAY(ExportsELAP[[#This Row],[Date Prevailing]],1)</f>
        <v>4</v>
      </c>
      <c r="G271" s="165">
        <f>+COUNTIFS(ECR_Hours!$K$6:$K$7,ExportsELAP[[#This Row],[Date Prevailing]])</f>
        <v>0</v>
      </c>
      <c r="H271" s="165">
        <f t="shared" si="19"/>
        <v>4</v>
      </c>
      <c r="I271" s="166">
        <f>+Exports!G274</f>
        <v>3.5407999999999999</v>
      </c>
      <c r="J271" s="166">
        <f>+'ELAP_IPCO-APND'!D274</f>
        <v>31.600919999999999</v>
      </c>
      <c r="K271" s="166">
        <f>+(ExportsELAP[[#This Row],[Exports kWh - MPT]]/1000)*ExportsELAP[[#This Row],[EIM Price]]</f>
        <v>0.11189253753599998</v>
      </c>
      <c r="L271" s="167" t="str">
        <f>+INDEX(ECR_Hours!$I$12:$I$15,MATCH(ExportsELAP[[#This Row],[Date Prevailing]],ECR_Hours!$H$12:$H$15,1))</f>
        <v>NS</v>
      </c>
      <c r="M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" spans="1:13" x14ac:dyDescent="0.25">
      <c r="A272" s="164">
        <f>+Exports!A275</f>
        <v>44573</v>
      </c>
      <c r="B272" s="165">
        <f t="shared" si="16"/>
        <v>2022</v>
      </c>
      <c r="C272" s="165">
        <f t="shared" si="17"/>
        <v>1</v>
      </c>
      <c r="D272" s="165">
        <f t="shared" si="18"/>
        <v>12</v>
      </c>
      <c r="E272" s="165">
        <f>+Exports!B275</f>
        <v>7</v>
      </c>
      <c r="F272" s="165">
        <f>+WEEKDAY(ExportsELAP[[#This Row],[Date Prevailing]],1)</f>
        <v>4</v>
      </c>
      <c r="G272" s="165">
        <f>+COUNTIFS(ECR_Hours!$K$6:$K$7,ExportsELAP[[#This Row],[Date Prevailing]])</f>
        <v>0</v>
      </c>
      <c r="H272" s="165">
        <f t="shared" si="19"/>
        <v>4</v>
      </c>
      <c r="I272" s="166">
        <f>+Exports!G275</f>
        <v>3.3757999999999999</v>
      </c>
      <c r="J272" s="166">
        <f>+'ELAP_IPCO-APND'!D275</f>
        <v>34.729799999999997</v>
      </c>
      <c r="K272" s="166">
        <f>+(ExportsELAP[[#This Row],[Exports kWh - MPT]]/1000)*ExportsELAP[[#This Row],[EIM Price]]</f>
        <v>0.11724085883999999</v>
      </c>
      <c r="L272" s="167" t="str">
        <f>+INDEX(ECR_Hours!$I$12:$I$15,MATCH(ExportsELAP[[#This Row],[Date Prevailing]],ECR_Hours!$H$12:$H$15,1))</f>
        <v>NS</v>
      </c>
      <c r="M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" spans="1:13" x14ac:dyDescent="0.25">
      <c r="A273" s="164">
        <f>+Exports!A276</f>
        <v>44573</v>
      </c>
      <c r="B273" s="165">
        <f t="shared" si="16"/>
        <v>2022</v>
      </c>
      <c r="C273" s="165">
        <f t="shared" si="17"/>
        <v>1</v>
      </c>
      <c r="D273" s="165">
        <f t="shared" si="18"/>
        <v>12</v>
      </c>
      <c r="E273" s="165">
        <f>+Exports!B276</f>
        <v>8</v>
      </c>
      <c r="F273" s="165">
        <f>+WEEKDAY(ExportsELAP[[#This Row],[Date Prevailing]],1)</f>
        <v>4</v>
      </c>
      <c r="G273" s="165">
        <f>+COUNTIFS(ECR_Hours!$K$6:$K$7,ExportsELAP[[#This Row],[Date Prevailing]])</f>
        <v>0</v>
      </c>
      <c r="H273" s="165">
        <f t="shared" si="19"/>
        <v>4</v>
      </c>
      <c r="I273" s="166">
        <f>+Exports!G276</f>
        <v>2.4836</v>
      </c>
      <c r="J273" s="166">
        <f>+'ELAP_IPCO-APND'!D276</f>
        <v>41.713940000000001</v>
      </c>
      <c r="K273" s="166">
        <f>+(ExportsELAP[[#This Row],[Exports kWh - MPT]]/1000)*ExportsELAP[[#This Row],[EIM Price]]</f>
        <v>0.10360074138399999</v>
      </c>
      <c r="L273" s="167" t="str">
        <f>+INDEX(ECR_Hours!$I$12:$I$15,MATCH(ExportsELAP[[#This Row],[Date Prevailing]],ECR_Hours!$H$12:$H$15,1))</f>
        <v>NS</v>
      </c>
      <c r="M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" spans="1:13" x14ac:dyDescent="0.25">
      <c r="A274" s="164">
        <f>+Exports!A277</f>
        <v>44573</v>
      </c>
      <c r="B274" s="165">
        <f t="shared" si="16"/>
        <v>2022</v>
      </c>
      <c r="C274" s="165">
        <f t="shared" si="17"/>
        <v>1</v>
      </c>
      <c r="D274" s="165">
        <f t="shared" si="18"/>
        <v>12</v>
      </c>
      <c r="E274" s="165">
        <f>+Exports!B277</f>
        <v>9</v>
      </c>
      <c r="F274" s="165">
        <f>+WEEKDAY(ExportsELAP[[#This Row],[Date Prevailing]],1)</f>
        <v>4</v>
      </c>
      <c r="G274" s="165">
        <f>+COUNTIFS(ECR_Hours!$K$6:$K$7,ExportsELAP[[#This Row],[Date Prevailing]])</f>
        <v>0</v>
      </c>
      <c r="H274" s="165">
        <f t="shared" si="19"/>
        <v>4</v>
      </c>
      <c r="I274" s="166">
        <f>+Exports!G277</f>
        <v>1366.1378999999999</v>
      </c>
      <c r="J274" s="166">
        <f>+'ELAP_IPCO-APND'!D277</f>
        <v>50.781309999999998</v>
      </c>
      <c r="K274" s="166">
        <f>+(ExportsELAP[[#This Row],[Exports kWh - MPT]]/1000)*ExportsELAP[[#This Row],[EIM Price]]</f>
        <v>69.374272202648996</v>
      </c>
      <c r="L274" s="167" t="str">
        <f>+INDEX(ECR_Hours!$I$12:$I$15,MATCH(ExportsELAP[[#This Row],[Date Prevailing]],ECR_Hours!$H$12:$H$15,1))</f>
        <v>NS</v>
      </c>
      <c r="M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" spans="1:13" x14ac:dyDescent="0.25">
      <c r="A275" s="164">
        <f>+Exports!A278</f>
        <v>44573</v>
      </c>
      <c r="B275" s="165">
        <f t="shared" si="16"/>
        <v>2022</v>
      </c>
      <c r="C275" s="165">
        <f t="shared" si="17"/>
        <v>1</v>
      </c>
      <c r="D275" s="165">
        <f t="shared" si="18"/>
        <v>12</v>
      </c>
      <c r="E275" s="165">
        <f>+Exports!B278</f>
        <v>10</v>
      </c>
      <c r="F275" s="165">
        <f>+WEEKDAY(ExportsELAP[[#This Row],[Date Prevailing]],1)</f>
        <v>4</v>
      </c>
      <c r="G275" s="165">
        <f>+COUNTIFS(ECR_Hours!$K$6:$K$7,ExportsELAP[[#This Row],[Date Prevailing]])</f>
        <v>0</v>
      </c>
      <c r="H275" s="165">
        <f t="shared" si="19"/>
        <v>4</v>
      </c>
      <c r="I275" s="166">
        <f>+Exports!G278</f>
        <v>9902.9570999999905</v>
      </c>
      <c r="J275" s="166">
        <f>+'ELAP_IPCO-APND'!D278</f>
        <v>39.427590000000002</v>
      </c>
      <c r="K275" s="166">
        <f>+(ExportsELAP[[#This Row],[Exports kWh - MPT]]/1000)*ExportsELAP[[#This Row],[EIM Price]]</f>
        <v>390.4497323263887</v>
      </c>
      <c r="L275" s="167" t="str">
        <f>+INDEX(ECR_Hours!$I$12:$I$15,MATCH(ExportsELAP[[#This Row],[Date Prevailing]],ECR_Hours!$H$12:$H$15,1))</f>
        <v>NS</v>
      </c>
      <c r="M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" spans="1:13" x14ac:dyDescent="0.25">
      <c r="A276" s="164">
        <f>+Exports!A279</f>
        <v>44573</v>
      </c>
      <c r="B276" s="165">
        <f t="shared" si="16"/>
        <v>2022</v>
      </c>
      <c r="C276" s="165">
        <f t="shared" si="17"/>
        <v>1</v>
      </c>
      <c r="D276" s="165">
        <f t="shared" si="18"/>
        <v>12</v>
      </c>
      <c r="E276" s="165">
        <f>+Exports!B279</f>
        <v>11</v>
      </c>
      <c r="F276" s="165">
        <f>+WEEKDAY(ExportsELAP[[#This Row],[Date Prevailing]],1)</f>
        <v>4</v>
      </c>
      <c r="G276" s="165">
        <f>+COUNTIFS(ECR_Hours!$K$6:$K$7,ExportsELAP[[#This Row],[Date Prevailing]])</f>
        <v>0</v>
      </c>
      <c r="H276" s="165">
        <f t="shared" si="19"/>
        <v>4</v>
      </c>
      <c r="I276" s="166">
        <f>+Exports!G279</f>
        <v>20042.917600000001</v>
      </c>
      <c r="J276" s="166">
        <f>+'ELAP_IPCO-APND'!D279</f>
        <v>34.269500000000001</v>
      </c>
      <c r="K276" s="166">
        <f>+(ExportsELAP[[#This Row],[Exports kWh - MPT]]/1000)*ExportsELAP[[#This Row],[EIM Price]]</f>
        <v>686.86076469319994</v>
      </c>
      <c r="L276" s="167" t="str">
        <f>+INDEX(ECR_Hours!$I$12:$I$15,MATCH(ExportsELAP[[#This Row],[Date Prevailing]],ECR_Hours!$H$12:$H$15,1))</f>
        <v>NS</v>
      </c>
      <c r="M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" spans="1:13" x14ac:dyDescent="0.25">
      <c r="A277" s="164">
        <f>+Exports!A280</f>
        <v>44573</v>
      </c>
      <c r="B277" s="165">
        <f t="shared" si="16"/>
        <v>2022</v>
      </c>
      <c r="C277" s="165">
        <f t="shared" si="17"/>
        <v>1</v>
      </c>
      <c r="D277" s="165">
        <f t="shared" si="18"/>
        <v>12</v>
      </c>
      <c r="E277" s="165">
        <f>+Exports!B280</f>
        <v>12</v>
      </c>
      <c r="F277" s="165">
        <f>+WEEKDAY(ExportsELAP[[#This Row],[Date Prevailing]],1)</f>
        <v>4</v>
      </c>
      <c r="G277" s="165">
        <f>+COUNTIFS(ECR_Hours!$K$6:$K$7,ExportsELAP[[#This Row],[Date Prevailing]])</f>
        <v>0</v>
      </c>
      <c r="H277" s="165">
        <f t="shared" si="19"/>
        <v>4</v>
      </c>
      <c r="I277" s="166">
        <f>+Exports!G280</f>
        <v>30799.992599999998</v>
      </c>
      <c r="J277" s="166">
        <f>+'ELAP_IPCO-APND'!D280</f>
        <v>32.450429999999997</v>
      </c>
      <c r="K277" s="166">
        <f>+(ExportsELAP[[#This Row],[Exports kWh - MPT]]/1000)*ExportsELAP[[#This Row],[EIM Price]]</f>
        <v>999.47300386681786</v>
      </c>
      <c r="L277" s="167" t="str">
        <f>+INDEX(ECR_Hours!$I$12:$I$15,MATCH(ExportsELAP[[#This Row],[Date Prevailing]],ECR_Hours!$H$12:$H$15,1))</f>
        <v>NS</v>
      </c>
      <c r="M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" spans="1:13" x14ac:dyDescent="0.25">
      <c r="A278" s="164">
        <f>+Exports!A281</f>
        <v>44573</v>
      </c>
      <c r="B278" s="165">
        <f t="shared" si="16"/>
        <v>2022</v>
      </c>
      <c r="C278" s="165">
        <f t="shared" si="17"/>
        <v>1</v>
      </c>
      <c r="D278" s="165">
        <f t="shared" si="18"/>
        <v>12</v>
      </c>
      <c r="E278" s="165">
        <f>+Exports!B281</f>
        <v>13</v>
      </c>
      <c r="F278" s="165">
        <f>+WEEKDAY(ExportsELAP[[#This Row],[Date Prevailing]],1)</f>
        <v>4</v>
      </c>
      <c r="G278" s="165">
        <f>+COUNTIFS(ECR_Hours!$K$6:$K$7,ExportsELAP[[#This Row],[Date Prevailing]])</f>
        <v>0</v>
      </c>
      <c r="H278" s="165">
        <f t="shared" si="19"/>
        <v>4</v>
      </c>
      <c r="I278" s="166">
        <f>+Exports!G281</f>
        <v>34227.990400000002</v>
      </c>
      <c r="J278" s="166">
        <f>+'ELAP_IPCO-APND'!D281</f>
        <v>34.967199999999998</v>
      </c>
      <c r="K278" s="166">
        <f>+(ExportsELAP[[#This Row],[Exports kWh - MPT]]/1000)*ExportsELAP[[#This Row],[EIM Price]]</f>
        <v>1196.8569859148799</v>
      </c>
      <c r="L278" s="167" t="str">
        <f>+INDEX(ECR_Hours!$I$12:$I$15,MATCH(ExportsELAP[[#This Row],[Date Prevailing]],ECR_Hours!$H$12:$H$15,1))</f>
        <v>NS</v>
      </c>
      <c r="M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" spans="1:13" x14ac:dyDescent="0.25">
      <c r="A279" s="164">
        <f>+Exports!A282</f>
        <v>44573</v>
      </c>
      <c r="B279" s="165">
        <f t="shared" si="16"/>
        <v>2022</v>
      </c>
      <c r="C279" s="165">
        <f t="shared" si="17"/>
        <v>1</v>
      </c>
      <c r="D279" s="165">
        <f t="shared" si="18"/>
        <v>12</v>
      </c>
      <c r="E279" s="165">
        <f>+Exports!B282</f>
        <v>14</v>
      </c>
      <c r="F279" s="165">
        <f>+WEEKDAY(ExportsELAP[[#This Row],[Date Prevailing]],1)</f>
        <v>4</v>
      </c>
      <c r="G279" s="165">
        <f>+COUNTIFS(ECR_Hours!$K$6:$K$7,ExportsELAP[[#This Row],[Date Prevailing]])</f>
        <v>0</v>
      </c>
      <c r="H279" s="165">
        <f t="shared" si="19"/>
        <v>4</v>
      </c>
      <c r="I279" s="166">
        <f>+Exports!G282</f>
        <v>30429.931600000004</v>
      </c>
      <c r="J279" s="166">
        <f>+'ELAP_IPCO-APND'!D282</f>
        <v>34.719749999999998</v>
      </c>
      <c r="K279" s="166">
        <f>+(ExportsELAP[[#This Row],[Exports kWh - MPT]]/1000)*ExportsELAP[[#This Row],[EIM Price]]</f>
        <v>1056.5196176690999</v>
      </c>
      <c r="L279" s="167" t="str">
        <f>+INDEX(ECR_Hours!$I$12:$I$15,MATCH(ExportsELAP[[#This Row],[Date Prevailing]],ECR_Hours!$H$12:$H$15,1))</f>
        <v>NS</v>
      </c>
      <c r="M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" spans="1:13" x14ac:dyDescent="0.25">
      <c r="A280" s="164">
        <f>+Exports!A283</f>
        <v>44573</v>
      </c>
      <c r="B280" s="165">
        <f t="shared" si="16"/>
        <v>2022</v>
      </c>
      <c r="C280" s="165">
        <f t="shared" si="17"/>
        <v>1</v>
      </c>
      <c r="D280" s="165">
        <f t="shared" si="18"/>
        <v>12</v>
      </c>
      <c r="E280" s="165">
        <f>+Exports!B283</f>
        <v>15</v>
      </c>
      <c r="F280" s="165">
        <f>+WEEKDAY(ExportsELAP[[#This Row],[Date Prevailing]],1)</f>
        <v>4</v>
      </c>
      <c r="G280" s="165">
        <f>+COUNTIFS(ECR_Hours!$K$6:$K$7,ExportsELAP[[#This Row],[Date Prevailing]])</f>
        <v>0</v>
      </c>
      <c r="H280" s="165">
        <f t="shared" si="19"/>
        <v>4</v>
      </c>
      <c r="I280" s="166">
        <f>+Exports!G283</f>
        <v>23621.709900000002</v>
      </c>
      <c r="J280" s="166">
        <f>+'ELAP_IPCO-APND'!D283</f>
        <v>28.772549999999999</v>
      </c>
      <c r="K280" s="166">
        <f>+(ExportsELAP[[#This Row],[Exports kWh - MPT]]/1000)*ExportsELAP[[#This Row],[EIM Price]]</f>
        <v>679.65682918324501</v>
      </c>
      <c r="L280" s="167" t="str">
        <f>+INDEX(ECR_Hours!$I$12:$I$15,MATCH(ExportsELAP[[#This Row],[Date Prevailing]],ECR_Hours!$H$12:$H$15,1))</f>
        <v>NS</v>
      </c>
      <c r="M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" spans="1:13" x14ac:dyDescent="0.25">
      <c r="A281" s="164">
        <f>+Exports!A284</f>
        <v>44573</v>
      </c>
      <c r="B281" s="165">
        <f t="shared" si="16"/>
        <v>2022</v>
      </c>
      <c r="C281" s="165">
        <f t="shared" si="17"/>
        <v>1</v>
      </c>
      <c r="D281" s="165">
        <f t="shared" si="18"/>
        <v>12</v>
      </c>
      <c r="E281" s="165">
        <f>+Exports!B284</f>
        <v>16</v>
      </c>
      <c r="F281" s="165">
        <f>+WEEKDAY(ExportsELAP[[#This Row],[Date Prevailing]],1)</f>
        <v>4</v>
      </c>
      <c r="G281" s="165">
        <f>+COUNTIFS(ECR_Hours!$K$6:$K$7,ExportsELAP[[#This Row],[Date Prevailing]])</f>
        <v>0</v>
      </c>
      <c r="H281" s="165">
        <f t="shared" si="19"/>
        <v>4</v>
      </c>
      <c r="I281" s="166">
        <f>+Exports!G284</f>
        <v>12967.1553</v>
      </c>
      <c r="J281" s="166">
        <f>+'ELAP_IPCO-APND'!D284</f>
        <v>32.933129999999998</v>
      </c>
      <c r="K281" s="166">
        <f>+(ExportsELAP[[#This Row],[Exports kWh - MPT]]/1000)*ExportsELAP[[#This Row],[EIM Price]]</f>
        <v>427.04901122508898</v>
      </c>
      <c r="L281" s="167" t="str">
        <f>+INDEX(ECR_Hours!$I$12:$I$15,MATCH(ExportsELAP[[#This Row],[Date Prevailing]],ECR_Hours!$H$12:$H$15,1))</f>
        <v>NS</v>
      </c>
      <c r="M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" spans="1:13" x14ac:dyDescent="0.25">
      <c r="A282" s="164">
        <f>+Exports!A285</f>
        <v>44573</v>
      </c>
      <c r="B282" s="165">
        <f t="shared" si="16"/>
        <v>2022</v>
      </c>
      <c r="C282" s="165">
        <f t="shared" si="17"/>
        <v>1</v>
      </c>
      <c r="D282" s="165">
        <f t="shared" si="18"/>
        <v>12</v>
      </c>
      <c r="E282" s="165">
        <f>+Exports!B285</f>
        <v>17</v>
      </c>
      <c r="F282" s="165">
        <f>+WEEKDAY(ExportsELAP[[#This Row],[Date Prevailing]],1)</f>
        <v>4</v>
      </c>
      <c r="G282" s="165">
        <f>+COUNTIFS(ECR_Hours!$K$6:$K$7,ExportsELAP[[#This Row],[Date Prevailing]])</f>
        <v>0</v>
      </c>
      <c r="H282" s="165">
        <f t="shared" si="19"/>
        <v>4</v>
      </c>
      <c r="I282" s="166">
        <f>+Exports!G285</f>
        <v>4486.5408000000007</v>
      </c>
      <c r="J282" s="166">
        <f>+'ELAP_IPCO-APND'!D285</f>
        <v>55.4861</v>
      </c>
      <c r="K282" s="166">
        <f>+(ExportsELAP[[#This Row],[Exports kWh - MPT]]/1000)*ExportsELAP[[#This Row],[EIM Price]]</f>
        <v>248.94065148288007</v>
      </c>
      <c r="L282" s="167" t="str">
        <f>+INDEX(ECR_Hours!$I$12:$I$15,MATCH(ExportsELAP[[#This Row],[Date Prevailing]],ECR_Hours!$H$12:$H$15,1))</f>
        <v>NS</v>
      </c>
      <c r="M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" spans="1:13" x14ac:dyDescent="0.25">
      <c r="A283" s="164">
        <f>+Exports!A286</f>
        <v>44573</v>
      </c>
      <c r="B283" s="165">
        <f t="shared" si="16"/>
        <v>2022</v>
      </c>
      <c r="C283" s="165">
        <f t="shared" si="17"/>
        <v>1</v>
      </c>
      <c r="D283" s="165">
        <f t="shared" si="18"/>
        <v>12</v>
      </c>
      <c r="E283" s="165">
        <f>+Exports!B286</f>
        <v>18</v>
      </c>
      <c r="F283" s="165">
        <f>+WEEKDAY(ExportsELAP[[#This Row],[Date Prevailing]],1)</f>
        <v>4</v>
      </c>
      <c r="G283" s="165">
        <f>+COUNTIFS(ECR_Hours!$K$6:$K$7,ExportsELAP[[#This Row],[Date Prevailing]])</f>
        <v>0</v>
      </c>
      <c r="H283" s="165">
        <f t="shared" si="19"/>
        <v>4</v>
      </c>
      <c r="I283" s="166">
        <f>+Exports!G286</f>
        <v>687.0489</v>
      </c>
      <c r="J283" s="166">
        <f>+'ELAP_IPCO-APND'!D286</f>
        <v>45.423400000000001</v>
      </c>
      <c r="K283" s="166">
        <f>+(ExportsELAP[[#This Row],[Exports kWh - MPT]]/1000)*ExportsELAP[[#This Row],[EIM Price]]</f>
        <v>31.208097004259997</v>
      </c>
      <c r="L283" s="167" t="str">
        <f>+INDEX(ECR_Hours!$I$12:$I$15,MATCH(ExportsELAP[[#This Row],[Date Prevailing]],ECR_Hours!$H$12:$H$15,1))</f>
        <v>NS</v>
      </c>
      <c r="M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" spans="1:13" x14ac:dyDescent="0.25">
      <c r="A284" s="164">
        <f>+Exports!A287</f>
        <v>44573</v>
      </c>
      <c r="B284" s="165">
        <f t="shared" si="16"/>
        <v>2022</v>
      </c>
      <c r="C284" s="165">
        <f t="shared" si="17"/>
        <v>1</v>
      </c>
      <c r="D284" s="165">
        <f t="shared" si="18"/>
        <v>12</v>
      </c>
      <c r="E284" s="165">
        <f>+Exports!B287</f>
        <v>19</v>
      </c>
      <c r="F284" s="165">
        <f>+WEEKDAY(ExportsELAP[[#This Row],[Date Prevailing]],1)</f>
        <v>4</v>
      </c>
      <c r="G284" s="165">
        <f>+COUNTIFS(ECR_Hours!$K$6:$K$7,ExportsELAP[[#This Row],[Date Prevailing]])</f>
        <v>0</v>
      </c>
      <c r="H284" s="165">
        <f t="shared" si="19"/>
        <v>4</v>
      </c>
      <c r="I284" s="166">
        <f>+Exports!G287</f>
        <v>69.686299999999974</v>
      </c>
      <c r="J284" s="166">
        <f>+'ELAP_IPCO-APND'!D287</f>
        <v>39.448059999999998</v>
      </c>
      <c r="K284" s="166">
        <f>+(ExportsELAP[[#This Row],[Exports kWh - MPT]]/1000)*ExportsELAP[[#This Row],[EIM Price]]</f>
        <v>2.7489893435779988</v>
      </c>
      <c r="L284" s="167" t="str">
        <f>+INDEX(ECR_Hours!$I$12:$I$15,MATCH(ExportsELAP[[#This Row],[Date Prevailing]],ECR_Hours!$H$12:$H$15,1))</f>
        <v>NS</v>
      </c>
      <c r="M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" spans="1:13" x14ac:dyDescent="0.25">
      <c r="A285" s="164">
        <f>+Exports!A288</f>
        <v>44573</v>
      </c>
      <c r="B285" s="165">
        <f t="shared" si="16"/>
        <v>2022</v>
      </c>
      <c r="C285" s="165">
        <f t="shared" si="17"/>
        <v>1</v>
      </c>
      <c r="D285" s="165">
        <f t="shared" si="18"/>
        <v>12</v>
      </c>
      <c r="E285" s="165">
        <f>+Exports!B288</f>
        <v>20</v>
      </c>
      <c r="F285" s="165">
        <f>+WEEKDAY(ExportsELAP[[#This Row],[Date Prevailing]],1)</f>
        <v>4</v>
      </c>
      <c r="G285" s="165">
        <f>+COUNTIFS(ECR_Hours!$K$6:$K$7,ExportsELAP[[#This Row],[Date Prevailing]])</f>
        <v>0</v>
      </c>
      <c r="H285" s="165">
        <f t="shared" si="19"/>
        <v>4</v>
      </c>
      <c r="I285" s="166">
        <f>+Exports!G288</f>
        <v>3.5195999999999996</v>
      </c>
      <c r="J285" s="166">
        <f>+'ELAP_IPCO-APND'!D288</f>
        <v>38.645330000000001</v>
      </c>
      <c r="K285" s="166">
        <f>+(ExportsELAP[[#This Row],[Exports kWh - MPT]]/1000)*ExportsELAP[[#This Row],[EIM Price]]</f>
        <v>0.13601610346799997</v>
      </c>
      <c r="L285" s="167" t="str">
        <f>+INDEX(ECR_Hours!$I$12:$I$15,MATCH(ExportsELAP[[#This Row],[Date Prevailing]],ECR_Hours!$H$12:$H$15,1))</f>
        <v>NS</v>
      </c>
      <c r="M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" spans="1:13" x14ac:dyDescent="0.25">
      <c r="A286" s="164">
        <f>+Exports!A289</f>
        <v>44573</v>
      </c>
      <c r="B286" s="165">
        <f t="shared" si="16"/>
        <v>2022</v>
      </c>
      <c r="C286" s="165">
        <f t="shared" si="17"/>
        <v>1</v>
      </c>
      <c r="D286" s="165">
        <f t="shared" si="18"/>
        <v>12</v>
      </c>
      <c r="E286" s="165">
        <f>+Exports!B289</f>
        <v>21</v>
      </c>
      <c r="F286" s="165">
        <f>+WEEKDAY(ExportsELAP[[#This Row],[Date Prevailing]],1)</f>
        <v>4</v>
      </c>
      <c r="G286" s="165">
        <f>+COUNTIFS(ECR_Hours!$K$6:$K$7,ExportsELAP[[#This Row],[Date Prevailing]])</f>
        <v>0</v>
      </c>
      <c r="H286" s="165">
        <f t="shared" si="19"/>
        <v>4</v>
      </c>
      <c r="I286" s="166">
        <f>+Exports!G289</f>
        <v>3.5225999999999997</v>
      </c>
      <c r="J286" s="166">
        <f>+'ELAP_IPCO-APND'!D289</f>
        <v>42.304670000000002</v>
      </c>
      <c r="K286" s="166">
        <f>+(ExportsELAP[[#This Row],[Exports kWh - MPT]]/1000)*ExportsELAP[[#This Row],[EIM Price]]</f>
        <v>0.14902243054200001</v>
      </c>
      <c r="L286" s="167" t="str">
        <f>+INDEX(ECR_Hours!$I$12:$I$15,MATCH(ExportsELAP[[#This Row],[Date Prevailing]],ECR_Hours!$H$12:$H$15,1))</f>
        <v>NS</v>
      </c>
      <c r="M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" spans="1:13" x14ac:dyDescent="0.25">
      <c r="A287" s="164">
        <f>+Exports!A290</f>
        <v>44573</v>
      </c>
      <c r="B287" s="165">
        <f t="shared" si="16"/>
        <v>2022</v>
      </c>
      <c r="C287" s="165">
        <f t="shared" si="17"/>
        <v>1</v>
      </c>
      <c r="D287" s="165">
        <f t="shared" si="18"/>
        <v>12</v>
      </c>
      <c r="E287" s="165">
        <f>+Exports!B290</f>
        <v>22</v>
      </c>
      <c r="F287" s="165">
        <f>+WEEKDAY(ExportsELAP[[#This Row],[Date Prevailing]],1)</f>
        <v>4</v>
      </c>
      <c r="G287" s="165">
        <f>+COUNTIFS(ECR_Hours!$K$6:$K$7,ExportsELAP[[#This Row],[Date Prevailing]])</f>
        <v>0</v>
      </c>
      <c r="H287" s="165">
        <f t="shared" si="19"/>
        <v>4</v>
      </c>
      <c r="I287" s="166">
        <f>+Exports!G290</f>
        <v>4.3645000000000005</v>
      </c>
      <c r="J287" s="166">
        <f>+'ELAP_IPCO-APND'!D290</f>
        <v>41.514850000000003</v>
      </c>
      <c r="K287" s="166">
        <f>+(ExportsELAP[[#This Row],[Exports kWh - MPT]]/1000)*ExportsELAP[[#This Row],[EIM Price]]</f>
        <v>0.18119156282500001</v>
      </c>
      <c r="L287" s="167" t="str">
        <f>+INDEX(ECR_Hours!$I$12:$I$15,MATCH(ExportsELAP[[#This Row],[Date Prevailing]],ECR_Hours!$H$12:$H$15,1))</f>
        <v>NS</v>
      </c>
      <c r="M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" spans="1:13" x14ac:dyDescent="0.25">
      <c r="A288" s="164">
        <f>+Exports!A291</f>
        <v>44573</v>
      </c>
      <c r="B288" s="165">
        <f t="shared" si="16"/>
        <v>2022</v>
      </c>
      <c r="C288" s="165">
        <f t="shared" si="17"/>
        <v>1</v>
      </c>
      <c r="D288" s="165">
        <f t="shared" si="18"/>
        <v>12</v>
      </c>
      <c r="E288" s="165">
        <f>+Exports!B291</f>
        <v>23</v>
      </c>
      <c r="F288" s="165">
        <f>+WEEKDAY(ExportsELAP[[#This Row],[Date Prevailing]],1)</f>
        <v>4</v>
      </c>
      <c r="G288" s="165">
        <f>+COUNTIFS(ECR_Hours!$K$6:$K$7,ExportsELAP[[#This Row],[Date Prevailing]])</f>
        <v>0</v>
      </c>
      <c r="H288" s="165">
        <f t="shared" si="19"/>
        <v>4</v>
      </c>
      <c r="I288" s="166">
        <f>+Exports!G291</f>
        <v>4.3640999999999908</v>
      </c>
      <c r="J288" s="166">
        <f>+'ELAP_IPCO-APND'!D291</f>
        <v>35.14479</v>
      </c>
      <c r="K288" s="166">
        <f>+(ExportsELAP[[#This Row],[Exports kWh - MPT]]/1000)*ExportsELAP[[#This Row],[EIM Price]]</f>
        <v>0.15337537803899967</v>
      </c>
      <c r="L288" s="167" t="str">
        <f>+INDEX(ECR_Hours!$I$12:$I$15,MATCH(ExportsELAP[[#This Row],[Date Prevailing]],ECR_Hours!$H$12:$H$15,1))</f>
        <v>NS</v>
      </c>
      <c r="M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" spans="1:13" x14ac:dyDescent="0.25">
      <c r="A289" s="164">
        <f>+Exports!A292</f>
        <v>44573</v>
      </c>
      <c r="B289" s="165">
        <f t="shared" si="16"/>
        <v>2022</v>
      </c>
      <c r="C289" s="165">
        <f t="shared" si="17"/>
        <v>1</v>
      </c>
      <c r="D289" s="165">
        <f t="shared" si="18"/>
        <v>12</v>
      </c>
      <c r="E289" s="165">
        <f>+Exports!B292</f>
        <v>24</v>
      </c>
      <c r="F289" s="165">
        <f>+WEEKDAY(ExportsELAP[[#This Row],[Date Prevailing]],1)</f>
        <v>4</v>
      </c>
      <c r="G289" s="165">
        <f>+COUNTIFS(ECR_Hours!$K$6:$K$7,ExportsELAP[[#This Row],[Date Prevailing]])</f>
        <v>0</v>
      </c>
      <c r="H289" s="165">
        <f t="shared" si="19"/>
        <v>4</v>
      </c>
      <c r="I289" s="166">
        <f>+Exports!G292</f>
        <v>4.2253999999999996</v>
      </c>
      <c r="J289" s="166">
        <f>+'ELAP_IPCO-APND'!D292</f>
        <v>34.669409999999999</v>
      </c>
      <c r="K289" s="166">
        <f>+(ExportsELAP[[#This Row],[Exports kWh - MPT]]/1000)*ExportsELAP[[#This Row],[EIM Price]]</f>
        <v>0.146492125014</v>
      </c>
      <c r="L289" s="167" t="str">
        <f>+INDEX(ECR_Hours!$I$12:$I$15,MATCH(ExportsELAP[[#This Row],[Date Prevailing]],ECR_Hours!$H$12:$H$15,1))</f>
        <v>NS</v>
      </c>
      <c r="M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" spans="1:13" x14ac:dyDescent="0.25">
      <c r="A290" s="164">
        <f>+Exports!A293</f>
        <v>44574</v>
      </c>
      <c r="B290" s="165">
        <f t="shared" si="16"/>
        <v>2022</v>
      </c>
      <c r="C290" s="165">
        <f t="shared" si="17"/>
        <v>1</v>
      </c>
      <c r="D290" s="165">
        <f t="shared" si="18"/>
        <v>13</v>
      </c>
      <c r="E290" s="165">
        <f>+Exports!B293</f>
        <v>1</v>
      </c>
      <c r="F290" s="165">
        <f>+WEEKDAY(ExportsELAP[[#This Row],[Date Prevailing]],1)</f>
        <v>5</v>
      </c>
      <c r="G290" s="165">
        <f>+COUNTIFS(ECR_Hours!$K$6:$K$7,ExportsELAP[[#This Row],[Date Prevailing]])</f>
        <v>0</v>
      </c>
      <c r="H290" s="165">
        <f t="shared" si="19"/>
        <v>5</v>
      </c>
      <c r="I290" s="166">
        <f>+Exports!G293</f>
        <v>13.2417</v>
      </c>
      <c r="J290" s="166">
        <f>+'ELAP_IPCO-APND'!D293</f>
        <v>31.70477</v>
      </c>
      <c r="K290" s="166">
        <f>+(ExportsELAP[[#This Row],[Exports kWh - MPT]]/1000)*ExportsELAP[[#This Row],[EIM Price]]</f>
        <v>0.41982505290900002</v>
      </c>
      <c r="L290" s="167" t="str">
        <f>+INDEX(ECR_Hours!$I$12:$I$15,MATCH(ExportsELAP[[#This Row],[Date Prevailing]],ECR_Hours!$H$12:$H$15,1))</f>
        <v>NS</v>
      </c>
      <c r="M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" spans="1:13" x14ac:dyDescent="0.25">
      <c r="A291" s="164">
        <f>+Exports!A294</f>
        <v>44574</v>
      </c>
      <c r="B291" s="165">
        <f t="shared" si="16"/>
        <v>2022</v>
      </c>
      <c r="C291" s="165">
        <f t="shared" si="17"/>
        <v>1</v>
      </c>
      <c r="D291" s="165">
        <f t="shared" si="18"/>
        <v>13</v>
      </c>
      <c r="E291" s="165">
        <f>+Exports!B294</f>
        <v>2</v>
      </c>
      <c r="F291" s="165">
        <f>+WEEKDAY(ExportsELAP[[#This Row],[Date Prevailing]],1)</f>
        <v>5</v>
      </c>
      <c r="G291" s="165">
        <f>+COUNTIFS(ECR_Hours!$K$6:$K$7,ExportsELAP[[#This Row],[Date Prevailing]])</f>
        <v>0</v>
      </c>
      <c r="H291" s="165">
        <f t="shared" si="19"/>
        <v>5</v>
      </c>
      <c r="I291" s="166">
        <f>+Exports!G294</f>
        <v>11.9460999999999</v>
      </c>
      <c r="J291" s="166">
        <f>+'ELAP_IPCO-APND'!D294</f>
        <v>31.9419</v>
      </c>
      <c r="K291" s="166">
        <f>+(ExportsELAP[[#This Row],[Exports kWh - MPT]]/1000)*ExportsELAP[[#This Row],[EIM Price]]</f>
        <v>0.38158113158999685</v>
      </c>
      <c r="L291" s="167" t="str">
        <f>+INDEX(ECR_Hours!$I$12:$I$15,MATCH(ExportsELAP[[#This Row],[Date Prevailing]],ECR_Hours!$H$12:$H$15,1))</f>
        <v>NS</v>
      </c>
      <c r="M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" spans="1:13" x14ac:dyDescent="0.25">
      <c r="A292" s="164">
        <f>+Exports!A295</f>
        <v>44574</v>
      </c>
      <c r="B292" s="165">
        <f t="shared" si="16"/>
        <v>2022</v>
      </c>
      <c r="C292" s="165">
        <f t="shared" si="17"/>
        <v>1</v>
      </c>
      <c r="D292" s="165">
        <f t="shared" si="18"/>
        <v>13</v>
      </c>
      <c r="E292" s="165">
        <f>+Exports!B295</f>
        <v>3</v>
      </c>
      <c r="F292" s="165">
        <f>+WEEKDAY(ExportsELAP[[#This Row],[Date Prevailing]],1)</f>
        <v>5</v>
      </c>
      <c r="G292" s="165">
        <f>+COUNTIFS(ECR_Hours!$K$6:$K$7,ExportsELAP[[#This Row],[Date Prevailing]])</f>
        <v>0</v>
      </c>
      <c r="H292" s="165">
        <f t="shared" si="19"/>
        <v>5</v>
      </c>
      <c r="I292" s="166">
        <f>+Exports!G295</f>
        <v>12.978199999999902</v>
      </c>
      <c r="J292" s="166">
        <f>+'ELAP_IPCO-APND'!D295</f>
        <v>31.332599999999999</v>
      </c>
      <c r="K292" s="166">
        <f>+(ExportsELAP[[#This Row],[Exports kWh - MPT]]/1000)*ExportsELAP[[#This Row],[EIM Price]]</f>
        <v>0.40664074931999689</v>
      </c>
      <c r="L292" s="167" t="str">
        <f>+INDEX(ECR_Hours!$I$12:$I$15,MATCH(ExportsELAP[[#This Row],[Date Prevailing]],ECR_Hours!$H$12:$H$15,1))</f>
        <v>NS</v>
      </c>
      <c r="M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" spans="1:13" x14ac:dyDescent="0.25">
      <c r="A293" s="164">
        <f>+Exports!A296</f>
        <v>44574</v>
      </c>
      <c r="B293" s="165">
        <f t="shared" si="16"/>
        <v>2022</v>
      </c>
      <c r="C293" s="165">
        <f t="shared" si="17"/>
        <v>1</v>
      </c>
      <c r="D293" s="165">
        <f t="shared" si="18"/>
        <v>13</v>
      </c>
      <c r="E293" s="165">
        <f>+Exports!B296</f>
        <v>4</v>
      </c>
      <c r="F293" s="165">
        <f>+WEEKDAY(ExportsELAP[[#This Row],[Date Prevailing]],1)</f>
        <v>5</v>
      </c>
      <c r="G293" s="165">
        <f>+COUNTIFS(ECR_Hours!$K$6:$K$7,ExportsELAP[[#This Row],[Date Prevailing]])</f>
        <v>0</v>
      </c>
      <c r="H293" s="165">
        <f t="shared" si="19"/>
        <v>5</v>
      </c>
      <c r="I293" s="166">
        <f>+Exports!G296</f>
        <v>10.481199999999999</v>
      </c>
      <c r="J293" s="166">
        <f>+'ELAP_IPCO-APND'!D296</f>
        <v>32.893610000000002</v>
      </c>
      <c r="K293" s="166">
        <f>+(ExportsELAP[[#This Row],[Exports kWh - MPT]]/1000)*ExportsELAP[[#This Row],[EIM Price]]</f>
        <v>0.34476450513200002</v>
      </c>
      <c r="L293" s="167" t="str">
        <f>+INDEX(ECR_Hours!$I$12:$I$15,MATCH(ExportsELAP[[#This Row],[Date Prevailing]],ECR_Hours!$H$12:$H$15,1))</f>
        <v>NS</v>
      </c>
      <c r="M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" spans="1:13" x14ac:dyDescent="0.25">
      <c r="A294" s="164">
        <f>+Exports!A297</f>
        <v>44574</v>
      </c>
      <c r="B294" s="165">
        <f t="shared" si="16"/>
        <v>2022</v>
      </c>
      <c r="C294" s="165">
        <f t="shared" si="17"/>
        <v>1</v>
      </c>
      <c r="D294" s="165">
        <f t="shared" si="18"/>
        <v>13</v>
      </c>
      <c r="E294" s="165">
        <f>+Exports!B297</f>
        <v>5</v>
      </c>
      <c r="F294" s="165">
        <f>+WEEKDAY(ExportsELAP[[#This Row],[Date Prevailing]],1)</f>
        <v>5</v>
      </c>
      <c r="G294" s="165">
        <f>+COUNTIFS(ECR_Hours!$K$6:$K$7,ExportsELAP[[#This Row],[Date Prevailing]])</f>
        <v>0</v>
      </c>
      <c r="H294" s="165">
        <f t="shared" si="19"/>
        <v>5</v>
      </c>
      <c r="I294" s="166">
        <f>+Exports!G297</f>
        <v>10.296200000000001</v>
      </c>
      <c r="J294" s="166">
        <f>+'ELAP_IPCO-APND'!D297</f>
        <v>32.594810000000003</v>
      </c>
      <c r="K294" s="166">
        <f>+(ExportsELAP[[#This Row],[Exports kWh - MPT]]/1000)*ExportsELAP[[#This Row],[EIM Price]]</f>
        <v>0.33560268272200006</v>
      </c>
      <c r="L294" s="167" t="str">
        <f>+INDEX(ECR_Hours!$I$12:$I$15,MATCH(ExportsELAP[[#This Row],[Date Prevailing]],ECR_Hours!$H$12:$H$15,1))</f>
        <v>NS</v>
      </c>
      <c r="M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" spans="1:13" x14ac:dyDescent="0.25">
      <c r="A295" s="164">
        <f>+Exports!A298</f>
        <v>44574</v>
      </c>
      <c r="B295" s="165">
        <f t="shared" si="16"/>
        <v>2022</v>
      </c>
      <c r="C295" s="165">
        <f t="shared" si="17"/>
        <v>1</v>
      </c>
      <c r="D295" s="165">
        <f t="shared" si="18"/>
        <v>13</v>
      </c>
      <c r="E295" s="165">
        <f>+Exports!B298</f>
        <v>6</v>
      </c>
      <c r="F295" s="165">
        <f>+WEEKDAY(ExportsELAP[[#This Row],[Date Prevailing]],1)</f>
        <v>5</v>
      </c>
      <c r="G295" s="165">
        <f>+COUNTIFS(ECR_Hours!$K$6:$K$7,ExportsELAP[[#This Row],[Date Prevailing]])</f>
        <v>0</v>
      </c>
      <c r="H295" s="165">
        <f t="shared" si="19"/>
        <v>5</v>
      </c>
      <c r="I295" s="166">
        <f>+Exports!G298</f>
        <v>10.305299999999999</v>
      </c>
      <c r="J295" s="166">
        <f>+'ELAP_IPCO-APND'!D298</f>
        <v>34.793430000000001</v>
      </c>
      <c r="K295" s="166">
        <f>+(ExportsELAP[[#This Row],[Exports kWh - MPT]]/1000)*ExportsELAP[[#This Row],[EIM Price]]</f>
        <v>0.35855673417900003</v>
      </c>
      <c r="L295" s="167" t="str">
        <f>+INDEX(ECR_Hours!$I$12:$I$15,MATCH(ExportsELAP[[#This Row],[Date Prevailing]],ECR_Hours!$H$12:$H$15,1))</f>
        <v>NS</v>
      </c>
      <c r="M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" spans="1:13" x14ac:dyDescent="0.25">
      <c r="A296" s="164">
        <f>+Exports!A299</f>
        <v>44574</v>
      </c>
      <c r="B296" s="165">
        <f t="shared" si="16"/>
        <v>2022</v>
      </c>
      <c r="C296" s="165">
        <f t="shared" si="17"/>
        <v>1</v>
      </c>
      <c r="D296" s="165">
        <f t="shared" si="18"/>
        <v>13</v>
      </c>
      <c r="E296" s="165">
        <f>+Exports!B299</f>
        <v>7</v>
      </c>
      <c r="F296" s="165">
        <f>+WEEKDAY(ExportsELAP[[#This Row],[Date Prevailing]],1)</f>
        <v>5</v>
      </c>
      <c r="G296" s="165">
        <f>+COUNTIFS(ECR_Hours!$K$6:$K$7,ExportsELAP[[#This Row],[Date Prevailing]])</f>
        <v>0</v>
      </c>
      <c r="H296" s="165">
        <f t="shared" si="19"/>
        <v>5</v>
      </c>
      <c r="I296" s="166">
        <f>+Exports!G299</f>
        <v>10.152699999999991</v>
      </c>
      <c r="J296" s="166">
        <f>+'ELAP_IPCO-APND'!D299</f>
        <v>39.949599999999997</v>
      </c>
      <c r="K296" s="166">
        <f>+(ExportsELAP[[#This Row],[Exports kWh - MPT]]/1000)*ExportsELAP[[#This Row],[EIM Price]]</f>
        <v>0.40559630391999957</v>
      </c>
      <c r="L296" s="167" t="str">
        <f>+INDEX(ECR_Hours!$I$12:$I$15,MATCH(ExportsELAP[[#This Row],[Date Prevailing]],ECR_Hours!$H$12:$H$15,1))</f>
        <v>NS</v>
      </c>
      <c r="M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" spans="1:13" x14ac:dyDescent="0.25">
      <c r="A297" s="164">
        <f>+Exports!A300</f>
        <v>44574</v>
      </c>
      <c r="B297" s="165">
        <f t="shared" si="16"/>
        <v>2022</v>
      </c>
      <c r="C297" s="165">
        <f t="shared" si="17"/>
        <v>1</v>
      </c>
      <c r="D297" s="165">
        <f t="shared" si="18"/>
        <v>13</v>
      </c>
      <c r="E297" s="165">
        <f>+Exports!B300</f>
        <v>8</v>
      </c>
      <c r="F297" s="165">
        <f>+WEEKDAY(ExportsELAP[[#This Row],[Date Prevailing]],1)</f>
        <v>5</v>
      </c>
      <c r="G297" s="165">
        <f>+COUNTIFS(ECR_Hours!$K$6:$K$7,ExportsELAP[[#This Row],[Date Prevailing]])</f>
        <v>0</v>
      </c>
      <c r="H297" s="165">
        <f t="shared" si="19"/>
        <v>5</v>
      </c>
      <c r="I297" s="166">
        <f>+Exports!G300</f>
        <v>12.514800000000001</v>
      </c>
      <c r="J297" s="166">
        <f>+'ELAP_IPCO-APND'!D300</f>
        <v>43.692120000000003</v>
      </c>
      <c r="K297" s="166">
        <f>+(ExportsELAP[[#This Row],[Exports kWh - MPT]]/1000)*ExportsELAP[[#This Row],[EIM Price]]</f>
        <v>0.54679814337600008</v>
      </c>
      <c r="L297" s="167" t="str">
        <f>+INDEX(ECR_Hours!$I$12:$I$15,MATCH(ExportsELAP[[#This Row],[Date Prevailing]],ECR_Hours!$H$12:$H$15,1))</f>
        <v>NS</v>
      </c>
      <c r="M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" spans="1:13" x14ac:dyDescent="0.25">
      <c r="A298" s="164">
        <f>+Exports!A301</f>
        <v>44574</v>
      </c>
      <c r="B298" s="165">
        <f t="shared" si="16"/>
        <v>2022</v>
      </c>
      <c r="C298" s="165">
        <f t="shared" si="17"/>
        <v>1</v>
      </c>
      <c r="D298" s="165">
        <f t="shared" si="18"/>
        <v>13</v>
      </c>
      <c r="E298" s="165">
        <f>+Exports!B301</f>
        <v>9</v>
      </c>
      <c r="F298" s="165">
        <f>+WEEKDAY(ExportsELAP[[#This Row],[Date Prevailing]],1)</f>
        <v>5</v>
      </c>
      <c r="G298" s="165">
        <f>+COUNTIFS(ECR_Hours!$K$6:$K$7,ExportsELAP[[#This Row],[Date Prevailing]])</f>
        <v>0</v>
      </c>
      <c r="H298" s="165">
        <f t="shared" si="19"/>
        <v>5</v>
      </c>
      <c r="I298" s="166">
        <f>+Exports!G301</f>
        <v>264.41610000000003</v>
      </c>
      <c r="J298" s="166">
        <f>+'ELAP_IPCO-APND'!D301</f>
        <v>47.259</v>
      </c>
      <c r="K298" s="166">
        <f>+(ExportsELAP[[#This Row],[Exports kWh - MPT]]/1000)*ExportsELAP[[#This Row],[EIM Price]]</f>
        <v>12.496040469900002</v>
      </c>
      <c r="L298" s="167" t="str">
        <f>+INDEX(ECR_Hours!$I$12:$I$15,MATCH(ExportsELAP[[#This Row],[Date Prevailing]],ECR_Hours!$H$12:$H$15,1))</f>
        <v>NS</v>
      </c>
      <c r="M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" spans="1:13" x14ac:dyDescent="0.25">
      <c r="A299" s="164">
        <f>+Exports!A302</f>
        <v>44574</v>
      </c>
      <c r="B299" s="165">
        <f t="shared" si="16"/>
        <v>2022</v>
      </c>
      <c r="C299" s="165">
        <f t="shared" si="17"/>
        <v>1</v>
      </c>
      <c r="D299" s="165">
        <f t="shared" si="18"/>
        <v>13</v>
      </c>
      <c r="E299" s="165">
        <f>+Exports!B302</f>
        <v>10</v>
      </c>
      <c r="F299" s="165">
        <f>+WEEKDAY(ExportsELAP[[#This Row],[Date Prevailing]],1)</f>
        <v>5</v>
      </c>
      <c r="G299" s="165">
        <f>+COUNTIFS(ECR_Hours!$K$6:$K$7,ExportsELAP[[#This Row],[Date Prevailing]])</f>
        <v>0</v>
      </c>
      <c r="H299" s="165">
        <f t="shared" si="19"/>
        <v>5</v>
      </c>
      <c r="I299" s="166">
        <f>+Exports!G302</f>
        <v>1555.4436999999998</v>
      </c>
      <c r="J299" s="166">
        <f>+'ELAP_IPCO-APND'!D302</f>
        <v>52.86054</v>
      </c>
      <c r="K299" s="166">
        <f>+(ExportsELAP[[#This Row],[Exports kWh - MPT]]/1000)*ExportsELAP[[#This Row],[EIM Price]]</f>
        <v>82.221593921598</v>
      </c>
      <c r="L299" s="167" t="str">
        <f>+INDEX(ECR_Hours!$I$12:$I$15,MATCH(ExportsELAP[[#This Row],[Date Prevailing]],ECR_Hours!$H$12:$H$15,1))</f>
        <v>NS</v>
      </c>
      <c r="M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" spans="1:13" x14ac:dyDescent="0.25">
      <c r="A300" s="164">
        <f>+Exports!A303</f>
        <v>44574</v>
      </c>
      <c r="B300" s="165">
        <f t="shared" si="16"/>
        <v>2022</v>
      </c>
      <c r="C300" s="165">
        <f t="shared" si="17"/>
        <v>1</v>
      </c>
      <c r="D300" s="165">
        <f t="shared" si="18"/>
        <v>13</v>
      </c>
      <c r="E300" s="165">
        <f>+Exports!B303</f>
        <v>11</v>
      </c>
      <c r="F300" s="165">
        <f>+WEEKDAY(ExportsELAP[[#This Row],[Date Prevailing]],1)</f>
        <v>5</v>
      </c>
      <c r="G300" s="165">
        <f>+COUNTIFS(ECR_Hours!$K$6:$K$7,ExportsELAP[[#This Row],[Date Prevailing]])</f>
        <v>0</v>
      </c>
      <c r="H300" s="165">
        <f t="shared" si="19"/>
        <v>5</v>
      </c>
      <c r="I300" s="166">
        <f>+Exports!G303</f>
        <v>4955.5218999999997</v>
      </c>
      <c r="J300" s="166">
        <f>+'ELAP_IPCO-APND'!D303</f>
        <v>39.845700000000001</v>
      </c>
      <c r="K300" s="166">
        <f>+(ExportsELAP[[#This Row],[Exports kWh - MPT]]/1000)*ExportsELAP[[#This Row],[EIM Price]]</f>
        <v>197.45623897083001</v>
      </c>
      <c r="L300" s="167" t="str">
        <f>+INDEX(ECR_Hours!$I$12:$I$15,MATCH(ExportsELAP[[#This Row],[Date Prevailing]],ECR_Hours!$H$12:$H$15,1))</f>
        <v>NS</v>
      </c>
      <c r="M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" spans="1:13" x14ac:dyDescent="0.25">
      <c r="A301" s="164">
        <f>+Exports!A304</f>
        <v>44574</v>
      </c>
      <c r="B301" s="165">
        <f t="shared" si="16"/>
        <v>2022</v>
      </c>
      <c r="C301" s="165">
        <f t="shared" si="17"/>
        <v>1</v>
      </c>
      <c r="D301" s="165">
        <f t="shared" si="18"/>
        <v>13</v>
      </c>
      <c r="E301" s="165">
        <f>+Exports!B304</f>
        <v>12</v>
      </c>
      <c r="F301" s="165">
        <f>+WEEKDAY(ExportsELAP[[#This Row],[Date Prevailing]],1)</f>
        <v>5</v>
      </c>
      <c r="G301" s="165">
        <f>+COUNTIFS(ECR_Hours!$K$6:$K$7,ExportsELAP[[#This Row],[Date Prevailing]])</f>
        <v>0</v>
      </c>
      <c r="H301" s="165">
        <f t="shared" si="19"/>
        <v>5</v>
      </c>
      <c r="I301" s="166">
        <f>+Exports!G304</f>
        <v>16240.3824</v>
      </c>
      <c r="J301" s="166">
        <f>+'ELAP_IPCO-APND'!D304</f>
        <v>37.216009999999997</v>
      </c>
      <c r="K301" s="166">
        <f>+(ExportsELAP[[#This Row],[Exports kWh - MPT]]/1000)*ExportsELAP[[#This Row],[EIM Price]]</f>
        <v>604.40223380222403</v>
      </c>
      <c r="L301" s="167" t="str">
        <f>+INDEX(ECR_Hours!$I$12:$I$15,MATCH(ExportsELAP[[#This Row],[Date Prevailing]],ECR_Hours!$H$12:$H$15,1))</f>
        <v>NS</v>
      </c>
      <c r="M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" spans="1:13" x14ac:dyDescent="0.25">
      <c r="A302" s="164">
        <f>+Exports!A305</f>
        <v>44574</v>
      </c>
      <c r="B302" s="165">
        <f t="shared" si="16"/>
        <v>2022</v>
      </c>
      <c r="C302" s="165">
        <f t="shared" si="17"/>
        <v>1</v>
      </c>
      <c r="D302" s="165">
        <f t="shared" si="18"/>
        <v>13</v>
      </c>
      <c r="E302" s="165">
        <f>+Exports!B305</f>
        <v>13</v>
      </c>
      <c r="F302" s="165">
        <f>+WEEKDAY(ExportsELAP[[#This Row],[Date Prevailing]],1)</f>
        <v>5</v>
      </c>
      <c r="G302" s="165">
        <f>+COUNTIFS(ECR_Hours!$K$6:$K$7,ExportsELAP[[#This Row],[Date Prevailing]])</f>
        <v>0</v>
      </c>
      <c r="H302" s="165">
        <f t="shared" si="19"/>
        <v>5</v>
      </c>
      <c r="I302" s="166">
        <f>+Exports!G305</f>
        <v>23577.359500000002</v>
      </c>
      <c r="J302" s="166">
        <f>+'ELAP_IPCO-APND'!D305</f>
        <v>35.230989999999998</v>
      </c>
      <c r="K302" s="166">
        <f>+(ExportsELAP[[#This Row],[Exports kWh - MPT]]/1000)*ExportsELAP[[#This Row],[EIM Price]]</f>
        <v>830.65371677090513</v>
      </c>
      <c r="L302" s="167" t="str">
        <f>+INDEX(ECR_Hours!$I$12:$I$15,MATCH(ExportsELAP[[#This Row],[Date Prevailing]],ECR_Hours!$H$12:$H$15,1))</f>
        <v>NS</v>
      </c>
      <c r="M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" spans="1:13" x14ac:dyDescent="0.25">
      <c r="A303" s="164">
        <f>+Exports!A306</f>
        <v>44574</v>
      </c>
      <c r="B303" s="165">
        <f t="shared" si="16"/>
        <v>2022</v>
      </c>
      <c r="C303" s="165">
        <f t="shared" si="17"/>
        <v>1</v>
      </c>
      <c r="D303" s="165">
        <f t="shared" si="18"/>
        <v>13</v>
      </c>
      <c r="E303" s="165">
        <f>+Exports!B306</f>
        <v>14</v>
      </c>
      <c r="F303" s="165">
        <f>+WEEKDAY(ExportsELAP[[#This Row],[Date Prevailing]],1)</f>
        <v>5</v>
      </c>
      <c r="G303" s="165">
        <f>+COUNTIFS(ECR_Hours!$K$6:$K$7,ExportsELAP[[#This Row],[Date Prevailing]])</f>
        <v>0</v>
      </c>
      <c r="H303" s="165">
        <f t="shared" si="19"/>
        <v>5</v>
      </c>
      <c r="I303" s="166">
        <f>+Exports!G306</f>
        <v>26272.99</v>
      </c>
      <c r="J303" s="166">
        <f>+'ELAP_IPCO-APND'!D306</f>
        <v>35.337420000000002</v>
      </c>
      <c r="K303" s="166">
        <f>+(ExportsELAP[[#This Row],[Exports kWh - MPT]]/1000)*ExportsELAP[[#This Row],[EIM Price]]</f>
        <v>928.41968228580004</v>
      </c>
      <c r="L303" s="167" t="str">
        <f>+INDEX(ECR_Hours!$I$12:$I$15,MATCH(ExportsELAP[[#This Row],[Date Prevailing]],ECR_Hours!$H$12:$H$15,1))</f>
        <v>NS</v>
      </c>
      <c r="M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" spans="1:13" x14ac:dyDescent="0.25">
      <c r="A304" s="164">
        <f>+Exports!A307</f>
        <v>44574</v>
      </c>
      <c r="B304" s="165">
        <f t="shared" si="16"/>
        <v>2022</v>
      </c>
      <c r="C304" s="165">
        <f t="shared" si="17"/>
        <v>1</v>
      </c>
      <c r="D304" s="165">
        <f t="shared" si="18"/>
        <v>13</v>
      </c>
      <c r="E304" s="165">
        <f>+Exports!B307</f>
        <v>15</v>
      </c>
      <c r="F304" s="165">
        <f>+WEEKDAY(ExportsELAP[[#This Row],[Date Prevailing]],1)</f>
        <v>5</v>
      </c>
      <c r="G304" s="165">
        <f>+COUNTIFS(ECR_Hours!$K$6:$K$7,ExportsELAP[[#This Row],[Date Prevailing]])</f>
        <v>0</v>
      </c>
      <c r="H304" s="165">
        <f t="shared" si="19"/>
        <v>5</v>
      </c>
      <c r="I304" s="166">
        <f>+Exports!G307</f>
        <v>24918.2696</v>
      </c>
      <c r="J304" s="166">
        <f>+'ELAP_IPCO-APND'!D307</f>
        <v>33.492739999999998</v>
      </c>
      <c r="K304" s="166">
        <f>+(ExportsELAP[[#This Row],[Exports kWh - MPT]]/1000)*ExportsELAP[[#This Row],[EIM Price]]</f>
        <v>834.58112496270394</v>
      </c>
      <c r="L304" s="167" t="str">
        <f>+INDEX(ECR_Hours!$I$12:$I$15,MATCH(ExportsELAP[[#This Row],[Date Prevailing]],ECR_Hours!$H$12:$H$15,1))</f>
        <v>NS</v>
      </c>
      <c r="M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" spans="1:13" x14ac:dyDescent="0.25">
      <c r="A305" s="164">
        <f>+Exports!A308</f>
        <v>44574</v>
      </c>
      <c r="B305" s="165">
        <f t="shared" si="16"/>
        <v>2022</v>
      </c>
      <c r="C305" s="165">
        <f t="shared" si="17"/>
        <v>1</v>
      </c>
      <c r="D305" s="165">
        <f t="shared" si="18"/>
        <v>13</v>
      </c>
      <c r="E305" s="165">
        <f>+Exports!B308</f>
        <v>16</v>
      </c>
      <c r="F305" s="165">
        <f>+WEEKDAY(ExportsELAP[[#This Row],[Date Prevailing]],1)</f>
        <v>5</v>
      </c>
      <c r="G305" s="165">
        <f>+COUNTIFS(ECR_Hours!$K$6:$K$7,ExportsELAP[[#This Row],[Date Prevailing]])</f>
        <v>0</v>
      </c>
      <c r="H305" s="165">
        <f t="shared" si="19"/>
        <v>5</v>
      </c>
      <c r="I305" s="166">
        <f>+Exports!G308</f>
        <v>16098.875599999999</v>
      </c>
      <c r="J305" s="166">
        <f>+'ELAP_IPCO-APND'!D308</f>
        <v>35.903799999999997</v>
      </c>
      <c r="K305" s="166">
        <f>+(ExportsELAP[[#This Row],[Exports kWh - MPT]]/1000)*ExportsELAP[[#This Row],[EIM Price]]</f>
        <v>578.01080976727997</v>
      </c>
      <c r="L305" s="167" t="str">
        <f>+INDEX(ECR_Hours!$I$12:$I$15,MATCH(ExportsELAP[[#This Row],[Date Prevailing]],ECR_Hours!$H$12:$H$15,1))</f>
        <v>NS</v>
      </c>
      <c r="M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" spans="1:13" x14ac:dyDescent="0.25">
      <c r="A306" s="164">
        <f>+Exports!A309</f>
        <v>44574</v>
      </c>
      <c r="B306" s="165">
        <f t="shared" si="16"/>
        <v>2022</v>
      </c>
      <c r="C306" s="165">
        <f t="shared" si="17"/>
        <v>1</v>
      </c>
      <c r="D306" s="165">
        <f t="shared" si="18"/>
        <v>13</v>
      </c>
      <c r="E306" s="165">
        <f>+Exports!B309</f>
        <v>17</v>
      </c>
      <c r="F306" s="165">
        <f>+WEEKDAY(ExportsELAP[[#This Row],[Date Prevailing]],1)</f>
        <v>5</v>
      </c>
      <c r="G306" s="165">
        <f>+COUNTIFS(ECR_Hours!$K$6:$K$7,ExportsELAP[[#This Row],[Date Prevailing]])</f>
        <v>0</v>
      </c>
      <c r="H306" s="165">
        <f t="shared" si="19"/>
        <v>5</v>
      </c>
      <c r="I306" s="166">
        <f>+Exports!G309</f>
        <v>6389.5167000000001</v>
      </c>
      <c r="J306" s="166">
        <f>+'ELAP_IPCO-APND'!D309</f>
        <v>47.319519999999997</v>
      </c>
      <c r="K306" s="166">
        <f>+(ExportsELAP[[#This Row],[Exports kWh - MPT]]/1000)*ExportsELAP[[#This Row],[EIM Price]]</f>
        <v>302.34886327598394</v>
      </c>
      <c r="L306" s="167" t="str">
        <f>+INDEX(ECR_Hours!$I$12:$I$15,MATCH(ExportsELAP[[#This Row],[Date Prevailing]],ECR_Hours!$H$12:$H$15,1))</f>
        <v>NS</v>
      </c>
      <c r="M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" spans="1:13" x14ac:dyDescent="0.25">
      <c r="A307" s="164">
        <f>+Exports!A310</f>
        <v>44574</v>
      </c>
      <c r="B307" s="165">
        <f t="shared" si="16"/>
        <v>2022</v>
      </c>
      <c r="C307" s="165">
        <f t="shared" si="17"/>
        <v>1</v>
      </c>
      <c r="D307" s="165">
        <f t="shared" si="18"/>
        <v>13</v>
      </c>
      <c r="E307" s="165">
        <f>+Exports!B310</f>
        <v>18</v>
      </c>
      <c r="F307" s="165">
        <f>+WEEKDAY(ExportsELAP[[#This Row],[Date Prevailing]],1)</f>
        <v>5</v>
      </c>
      <c r="G307" s="165">
        <f>+COUNTIFS(ECR_Hours!$K$6:$K$7,ExportsELAP[[#This Row],[Date Prevailing]])</f>
        <v>0</v>
      </c>
      <c r="H307" s="165">
        <f t="shared" si="19"/>
        <v>5</v>
      </c>
      <c r="I307" s="166">
        <f>+Exports!G310</f>
        <v>431.89330000000001</v>
      </c>
      <c r="J307" s="166">
        <f>+'ELAP_IPCO-APND'!D310</f>
        <v>52.60369</v>
      </c>
      <c r="K307" s="166">
        <f>+(ExportsELAP[[#This Row],[Exports kWh - MPT]]/1000)*ExportsELAP[[#This Row],[EIM Price]]</f>
        <v>22.719181266277001</v>
      </c>
      <c r="L307" s="167" t="str">
        <f>+INDEX(ECR_Hours!$I$12:$I$15,MATCH(ExportsELAP[[#This Row],[Date Prevailing]],ECR_Hours!$H$12:$H$15,1))</f>
        <v>NS</v>
      </c>
      <c r="M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" spans="1:13" x14ac:dyDescent="0.25">
      <c r="A308" s="164">
        <f>+Exports!A311</f>
        <v>44574</v>
      </c>
      <c r="B308" s="165">
        <f t="shared" si="16"/>
        <v>2022</v>
      </c>
      <c r="C308" s="165">
        <f t="shared" si="17"/>
        <v>1</v>
      </c>
      <c r="D308" s="165">
        <f t="shared" si="18"/>
        <v>13</v>
      </c>
      <c r="E308" s="165">
        <f>+Exports!B311</f>
        <v>19</v>
      </c>
      <c r="F308" s="165">
        <f>+WEEKDAY(ExportsELAP[[#This Row],[Date Prevailing]],1)</f>
        <v>5</v>
      </c>
      <c r="G308" s="165">
        <f>+COUNTIFS(ECR_Hours!$K$6:$K$7,ExportsELAP[[#This Row],[Date Prevailing]])</f>
        <v>0</v>
      </c>
      <c r="H308" s="165">
        <f t="shared" si="19"/>
        <v>5</v>
      </c>
      <c r="I308" s="166">
        <f>+Exports!G311</f>
        <v>18.585799999999999</v>
      </c>
      <c r="J308" s="166">
        <f>+'ELAP_IPCO-APND'!D311</f>
        <v>45.44012</v>
      </c>
      <c r="K308" s="166">
        <f>+(ExportsELAP[[#This Row],[Exports kWh - MPT]]/1000)*ExportsELAP[[#This Row],[EIM Price]]</f>
        <v>0.84454098229599994</v>
      </c>
      <c r="L308" s="167" t="str">
        <f>+INDEX(ECR_Hours!$I$12:$I$15,MATCH(ExportsELAP[[#This Row],[Date Prevailing]],ECR_Hours!$H$12:$H$15,1))</f>
        <v>NS</v>
      </c>
      <c r="M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" spans="1:13" x14ac:dyDescent="0.25">
      <c r="A309" s="164">
        <f>+Exports!A312</f>
        <v>44574</v>
      </c>
      <c r="B309" s="165">
        <f t="shared" si="16"/>
        <v>2022</v>
      </c>
      <c r="C309" s="165">
        <f t="shared" si="17"/>
        <v>1</v>
      </c>
      <c r="D309" s="165">
        <f t="shared" si="18"/>
        <v>13</v>
      </c>
      <c r="E309" s="165">
        <f>+Exports!B312</f>
        <v>20</v>
      </c>
      <c r="F309" s="165">
        <f>+WEEKDAY(ExportsELAP[[#This Row],[Date Prevailing]],1)</f>
        <v>5</v>
      </c>
      <c r="G309" s="165">
        <f>+COUNTIFS(ECR_Hours!$K$6:$K$7,ExportsELAP[[#This Row],[Date Prevailing]])</f>
        <v>0</v>
      </c>
      <c r="H309" s="165">
        <f t="shared" si="19"/>
        <v>5</v>
      </c>
      <c r="I309" s="166">
        <f>+Exports!G312</f>
        <v>18.405200000000001</v>
      </c>
      <c r="J309" s="166">
        <f>+'ELAP_IPCO-APND'!D312</f>
        <v>49.450749999999999</v>
      </c>
      <c r="K309" s="166">
        <f>+(ExportsELAP[[#This Row],[Exports kWh - MPT]]/1000)*ExportsELAP[[#This Row],[EIM Price]]</f>
        <v>0.91015094389999995</v>
      </c>
      <c r="L309" s="167" t="str">
        <f>+INDEX(ECR_Hours!$I$12:$I$15,MATCH(ExportsELAP[[#This Row],[Date Prevailing]],ECR_Hours!$H$12:$H$15,1))</f>
        <v>NS</v>
      </c>
      <c r="M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" spans="1:13" x14ac:dyDescent="0.25">
      <c r="A310" s="164">
        <f>+Exports!A313</f>
        <v>44574</v>
      </c>
      <c r="B310" s="165">
        <f t="shared" si="16"/>
        <v>2022</v>
      </c>
      <c r="C310" s="165">
        <f t="shared" si="17"/>
        <v>1</v>
      </c>
      <c r="D310" s="165">
        <f t="shared" si="18"/>
        <v>13</v>
      </c>
      <c r="E310" s="165">
        <f>+Exports!B313</f>
        <v>21</v>
      </c>
      <c r="F310" s="165">
        <f>+WEEKDAY(ExportsELAP[[#This Row],[Date Prevailing]],1)</f>
        <v>5</v>
      </c>
      <c r="G310" s="165">
        <f>+COUNTIFS(ECR_Hours!$K$6:$K$7,ExportsELAP[[#This Row],[Date Prevailing]])</f>
        <v>0</v>
      </c>
      <c r="H310" s="165">
        <f t="shared" si="19"/>
        <v>5</v>
      </c>
      <c r="I310" s="166">
        <f>+Exports!G313</f>
        <v>18.876000000000005</v>
      </c>
      <c r="J310" s="166">
        <f>+'ELAP_IPCO-APND'!D313</f>
        <v>43.975549999999998</v>
      </c>
      <c r="K310" s="166">
        <f>+(ExportsELAP[[#This Row],[Exports kWh - MPT]]/1000)*ExportsELAP[[#This Row],[EIM Price]]</f>
        <v>0.8300824818000001</v>
      </c>
      <c r="L310" s="167" t="str">
        <f>+INDEX(ECR_Hours!$I$12:$I$15,MATCH(ExportsELAP[[#This Row],[Date Prevailing]],ECR_Hours!$H$12:$H$15,1))</f>
        <v>NS</v>
      </c>
      <c r="M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" spans="1:13" x14ac:dyDescent="0.25">
      <c r="A311" s="164">
        <f>+Exports!A314</f>
        <v>44574</v>
      </c>
      <c r="B311" s="165">
        <f t="shared" si="16"/>
        <v>2022</v>
      </c>
      <c r="C311" s="165">
        <f t="shared" si="17"/>
        <v>1</v>
      </c>
      <c r="D311" s="165">
        <f t="shared" si="18"/>
        <v>13</v>
      </c>
      <c r="E311" s="165">
        <f>+Exports!B314</f>
        <v>22</v>
      </c>
      <c r="F311" s="165">
        <f>+WEEKDAY(ExportsELAP[[#This Row],[Date Prevailing]],1)</f>
        <v>5</v>
      </c>
      <c r="G311" s="165">
        <f>+COUNTIFS(ECR_Hours!$K$6:$K$7,ExportsELAP[[#This Row],[Date Prevailing]])</f>
        <v>0</v>
      </c>
      <c r="H311" s="165">
        <f t="shared" si="19"/>
        <v>5</v>
      </c>
      <c r="I311" s="166">
        <f>+Exports!G314</f>
        <v>18.4895</v>
      </c>
      <c r="J311" s="166">
        <f>+'ELAP_IPCO-APND'!D314</f>
        <v>40.969949999999997</v>
      </c>
      <c r="K311" s="166">
        <f>+(ExportsELAP[[#This Row],[Exports kWh - MPT]]/1000)*ExportsELAP[[#This Row],[EIM Price]]</f>
        <v>0.75751389052499996</v>
      </c>
      <c r="L311" s="167" t="str">
        <f>+INDEX(ECR_Hours!$I$12:$I$15,MATCH(ExportsELAP[[#This Row],[Date Prevailing]],ECR_Hours!$H$12:$H$15,1))</f>
        <v>NS</v>
      </c>
      <c r="M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" spans="1:13" x14ac:dyDescent="0.25">
      <c r="A312" s="164">
        <f>+Exports!A315</f>
        <v>44574</v>
      </c>
      <c r="B312" s="165">
        <f t="shared" si="16"/>
        <v>2022</v>
      </c>
      <c r="C312" s="165">
        <f t="shared" si="17"/>
        <v>1</v>
      </c>
      <c r="D312" s="165">
        <f t="shared" si="18"/>
        <v>13</v>
      </c>
      <c r="E312" s="165">
        <f>+Exports!B315</f>
        <v>23</v>
      </c>
      <c r="F312" s="165">
        <f>+WEEKDAY(ExportsELAP[[#This Row],[Date Prevailing]],1)</f>
        <v>5</v>
      </c>
      <c r="G312" s="165">
        <f>+COUNTIFS(ECR_Hours!$K$6:$K$7,ExportsELAP[[#This Row],[Date Prevailing]])</f>
        <v>0</v>
      </c>
      <c r="H312" s="165">
        <f t="shared" si="19"/>
        <v>5</v>
      </c>
      <c r="I312" s="166">
        <f>+Exports!G315</f>
        <v>18.5688</v>
      </c>
      <c r="J312" s="166">
        <f>+'ELAP_IPCO-APND'!D315</f>
        <v>31.686720000000001</v>
      </c>
      <c r="K312" s="166">
        <f>+(ExportsELAP[[#This Row],[Exports kWh - MPT]]/1000)*ExportsELAP[[#This Row],[EIM Price]]</f>
        <v>0.588384366336</v>
      </c>
      <c r="L312" s="167" t="str">
        <f>+INDEX(ECR_Hours!$I$12:$I$15,MATCH(ExportsELAP[[#This Row],[Date Prevailing]],ECR_Hours!$H$12:$H$15,1))</f>
        <v>NS</v>
      </c>
      <c r="M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" spans="1:13" x14ac:dyDescent="0.25">
      <c r="A313" s="164">
        <f>+Exports!A316</f>
        <v>44574</v>
      </c>
      <c r="B313" s="165">
        <f t="shared" si="16"/>
        <v>2022</v>
      </c>
      <c r="C313" s="165">
        <f t="shared" si="17"/>
        <v>1</v>
      </c>
      <c r="D313" s="165">
        <f t="shared" si="18"/>
        <v>13</v>
      </c>
      <c r="E313" s="165">
        <f>+Exports!B316</f>
        <v>24</v>
      </c>
      <c r="F313" s="165">
        <f>+WEEKDAY(ExportsELAP[[#This Row],[Date Prevailing]],1)</f>
        <v>5</v>
      </c>
      <c r="G313" s="165">
        <f>+COUNTIFS(ECR_Hours!$K$6:$K$7,ExportsELAP[[#This Row],[Date Prevailing]])</f>
        <v>0</v>
      </c>
      <c r="H313" s="165">
        <f t="shared" si="19"/>
        <v>5</v>
      </c>
      <c r="I313" s="166">
        <f>+Exports!G316</f>
        <v>20.3932</v>
      </c>
      <c r="J313" s="166">
        <f>+'ELAP_IPCO-APND'!D316</f>
        <v>37.465299999999999</v>
      </c>
      <c r="K313" s="166">
        <f>+(ExportsELAP[[#This Row],[Exports kWh - MPT]]/1000)*ExportsELAP[[#This Row],[EIM Price]]</f>
        <v>0.76403735596</v>
      </c>
      <c r="L313" s="167" t="str">
        <f>+INDEX(ECR_Hours!$I$12:$I$15,MATCH(ExportsELAP[[#This Row],[Date Prevailing]],ECR_Hours!$H$12:$H$15,1))</f>
        <v>NS</v>
      </c>
      <c r="M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" spans="1:13" x14ac:dyDescent="0.25">
      <c r="A314" s="164">
        <f>+Exports!A317</f>
        <v>44575</v>
      </c>
      <c r="B314" s="165">
        <f t="shared" si="16"/>
        <v>2022</v>
      </c>
      <c r="C314" s="165">
        <f t="shared" si="17"/>
        <v>1</v>
      </c>
      <c r="D314" s="165">
        <f t="shared" si="18"/>
        <v>14</v>
      </c>
      <c r="E314" s="165">
        <f>+Exports!B317</f>
        <v>1</v>
      </c>
      <c r="F314" s="165">
        <f>+WEEKDAY(ExportsELAP[[#This Row],[Date Prevailing]],1)</f>
        <v>6</v>
      </c>
      <c r="G314" s="165">
        <f>+COUNTIFS(ECR_Hours!$K$6:$K$7,ExportsELAP[[#This Row],[Date Prevailing]])</f>
        <v>0</v>
      </c>
      <c r="H314" s="165">
        <f t="shared" si="19"/>
        <v>6</v>
      </c>
      <c r="I314" s="166">
        <f>+Exports!G317</f>
        <v>7.2831000000000001</v>
      </c>
      <c r="J314" s="166">
        <f>+'ELAP_IPCO-APND'!D317</f>
        <v>19.470600000000001</v>
      </c>
      <c r="K314" s="166">
        <f>+(ExportsELAP[[#This Row],[Exports kWh - MPT]]/1000)*ExportsELAP[[#This Row],[EIM Price]]</f>
        <v>0.14180632686</v>
      </c>
      <c r="L314" s="167" t="str">
        <f>+INDEX(ECR_Hours!$I$12:$I$15,MATCH(ExportsELAP[[#This Row],[Date Prevailing]],ECR_Hours!$H$12:$H$15,1))</f>
        <v>NS</v>
      </c>
      <c r="M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" spans="1:13" x14ac:dyDescent="0.25">
      <c r="A315" s="164">
        <f>+Exports!A318</f>
        <v>44575</v>
      </c>
      <c r="B315" s="165">
        <f t="shared" si="16"/>
        <v>2022</v>
      </c>
      <c r="C315" s="165">
        <f t="shared" si="17"/>
        <v>1</v>
      </c>
      <c r="D315" s="165">
        <f t="shared" si="18"/>
        <v>14</v>
      </c>
      <c r="E315" s="165">
        <f>+Exports!B318</f>
        <v>2</v>
      </c>
      <c r="F315" s="165">
        <f>+WEEKDAY(ExportsELAP[[#This Row],[Date Prevailing]],1)</f>
        <v>6</v>
      </c>
      <c r="G315" s="165">
        <f>+COUNTIFS(ECR_Hours!$K$6:$K$7,ExportsELAP[[#This Row],[Date Prevailing]])</f>
        <v>0</v>
      </c>
      <c r="H315" s="165">
        <f t="shared" si="19"/>
        <v>6</v>
      </c>
      <c r="I315" s="166">
        <f>+Exports!G318</f>
        <v>6.4566999999999899</v>
      </c>
      <c r="J315" s="166">
        <f>+'ELAP_IPCO-APND'!D318</f>
        <v>34.198099999999997</v>
      </c>
      <c r="K315" s="166">
        <f>+(ExportsELAP[[#This Row],[Exports kWh - MPT]]/1000)*ExportsELAP[[#This Row],[EIM Price]]</f>
        <v>0.22080687226999962</v>
      </c>
      <c r="L315" s="167" t="str">
        <f>+INDEX(ECR_Hours!$I$12:$I$15,MATCH(ExportsELAP[[#This Row],[Date Prevailing]],ECR_Hours!$H$12:$H$15,1))</f>
        <v>NS</v>
      </c>
      <c r="M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" spans="1:13" x14ac:dyDescent="0.25">
      <c r="A316" s="164">
        <f>+Exports!A319</f>
        <v>44575</v>
      </c>
      <c r="B316" s="165">
        <f t="shared" si="16"/>
        <v>2022</v>
      </c>
      <c r="C316" s="165">
        <f t="shared" si="17"/>
        <v>1</v>
      </c>
      <c r="D316" s="165">
        <f t="shared" si="18"/>
        <v>14</v>
      </c>
      <c r="E316" s="165">
        <f>+Exports!B319</f>
        <v>3</v>
      </c>
      <c r="F316" s="165">
        <f>+WEEKDAY(ExportsELAP[[#This Row],[Date Prevailing]],1)</f>
        <v>6</v>
      </c>
      <c r="G316" s="165">
        <f>+COUNTIFS(ECR_Hours!$K$6:$K$7,ExportsELAP[[#This Row],[Date Prevailing]])</f>
        <v>0</v>
      </c>
      <c r="H316" s="165">
        <f t="shared" si="19"/>
        <v>6</v>
      </c>
      <c r="I316" s="166">
        <f>+Exports!G319</f>
        <v>6.383700000000001</v>
      </c>
      <c r="J316" s="166">
        <f>+'ELAP_IPCO-APND'!D319</f>
        <v>33.165520000000001</v>
      </c>
      <c r="K316" s="166">
        <f>+(ExportsELAP[[#This Row],[Exports kWh - MPT]]/1000)*ExportsELAP[[#This Row],[EIM Price]]</f>
        <v>0.21171873002400005</v>
      </c>
      <c r="L316" s="167" t="str">
        <f>+INDEX(ECR_Hours!$I$12:$I$15,MATCH(ExportsELAP[[#This Row],[Date Prevailing]],ECR_Hours!$H$12:$H$15,1))</f>
        <v>NS</v>
      </c>
      <c r="M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" spans="1:13" x14ac:dyDescent="0.25">
      <c r="A317" s="164">
        <f>+Exports!A320</f>
        <v>44575</v>
      </c>
      <c r="B317" s="165">
        <f t="shared" si="16"/>
        <v>2022</v>
      </c>
      <c r="C317" s="165">
        <f t="shared" si="17"/>
        <v>1</v>
      </c>
      <c r="D317" s="165">
        <f t="shared" si="18"/>
        <v>14</v>
      </c>
      <c r="E317" s="165">
        <f>+Exports!B320</f>
        <v>4</v>
      </c>
      <c r="F317" s="165">
        <f>+WEEKDAY(ExportsELAP[[#This Row],[Date Prevailing]],1)</f>
        <v>6</v>
      </c>
      <c r="G317" s="165">
        <f>+COUNTIFS(ECR_Hours!$K$6:$K$7,ExportsELAP[[#This Row],[Date Prevailing]])</f>
        <v>0</v>
      </c>
      <c r="H317" s="165">
        <f t="shared" si="19"/>
        <v>6</v>
      </c>
      <c r="I317" s="166">
        <f>+Exports!G320</f>
        <v>1.9715999999999989</v>
      </c>
      <c r="J317" s="166">
        <f>+'ELAP_IPCO-APND'!D320</f>
        <v>32.656329999999997</v>
      </c>
      <c r="K317" s="166">
        <f>+(ExportsELAP[[#This Row],[Exports kWh - MPT]]/1000)*ExportsELAP[[#This Row],[EIM Price]]</f>
        <v>6.4385220227999945E-2</v>
      </c>
      <c r="L317" s="167" t="str">
        <f>+INDEX(ECR_Hours!$I$12:$I$15,MATCH(ExportsELAP[[#This Row],[Date Prevailing]],ECR_Hours!$H$12:$H$15,1))</f>
        <v>NS</v>
      </c>
      <c r="M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" spans="1:13" x14ac:dyDescent="0.25">
      <c r="A318" s="164">
        <f>+Exports!A321</f>
        <v>44575</v>
      </c>
      <c r="B318" s="165">
        <f t="shared" si="16"/>
        <v>2022</v>
      </c>
      <c r="C318" s="165">
        <f t="shared" si="17"/>
        <v>1</v>
      </c>
      <c r="D318" s="165">
        <f t="shared" si="18"/>
        <v>14</v>
      </c>
      <c r="E318" s="165">
        <f>+Exports!B321</f>
        <v>5</v>
      </c>
      <c r="F318" s="165">
        <f>+WEEKDAY(ExportsELAP[[#This Row],[Date Prevailing]],1)</f>
        <v>6</v>
      </c>
      <c r="G318" s="165">
        <f>+COUNTIFS(ECR_Hours!$K$6:$K$7,ExportsELAP[[#This Row],[Date Prevailing]])</f>
        <v>0</v>
      </c>
      <c r="H318" s="165">
        <f t="shared" si="19"/>
        <v>6</v>
      </c>
      <c r="I318" s="166">
        <f>+Exports!G321</f>
        <v>2.5796000000000001</v>
      </c>
      <c r="J318" s="166">
        <f>+'ELAP_IPCO-APND'!D321</f>
        <v>32.2318</v>
      </c>
      <c r="K318" s="166">
        <f>+(ExportsELAP[[#This Row],[Exports kWh - MPT]]/1000)*ExportsELAP[[#This Row],[EIM Price]]</f>
        <v>8.3145151279999996E-2</v>
      </c>
      <c r="L318" s="167" t="str">
        <f>+INDEX(ECR_Hours!$I$12:$I$15,MATCH(ExportsELAP[[#This Row],[Date Prevailing]],ECR_Hours!$H$12:$H$15,1))</f>
        <v>NS</v>
      </c>
      <c r="M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" spans="1:13" x14ac:dyDescent="0.25">
      <c r="A319" s="164">
        <f>+Exports!A322</f>
        <v>44575</v>
      </c>
      <c r="B319" s="165">
        <f t="shared" si="16"/>
        <v>2022</v>
      </c>
      <c r="C319" s="165">
        <f t="shared" si="17"/>
        <v>1</v>
      </c>
      <c r="D319" s="165">
        <f t="shared" si="18"/>
        <v>14</v>
      </c>
      <c r="E319" s="165">
        <f>+Exports!B322</f>
        <v>6</v>
      </c>
      <c r="F319" s="165">
        <f>+WEEKDAY(ExportsELAP[[#This Row],[Date Prevailing]],1)</f>
        <v>6</v>
      </c>
      <c r="G319" s="165">
        <f>+COUNTIFS(ECR_Hours!$K$6:$K$7,ExportsELAP[[#This Row],[Date Prevailing]])</f>
        <v>0</v>
      </c>
      <c r="H319" s="165">
        <f t="shared" si="19"/>
        <v>6</v>
      </c>
      <c r="I319" s="166">
        <f>+Exports!G322</f>
        <v>1.7927999999999997</v>
      </c>
      <c r="J319" s="166">
        <f>+'ELAP_IPCO-APND'!D322</f>
        <v>35.007109999999997</v>
      </c>
      <c r="K319" s="166">
        <f>+(ExportsELAP[[#This Row],[Exports kWh - MPT]]/1000)*ExportsELAP[[#This Row],[EIM Price]]</f>
        <v>6.2760746807999993E-2</v>
      </c>
      <c r="L319" s="167" t="str">
        <f>+INDEX(ECR_Hours!$I$12:$I$15,MATCH(ExportsELAP[[#This Row],[Date Prevailing]],ECR_Hours!$H$12:$H$15,1))</f>
        <v>NS</v>
      </c>
      <c r="M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" spans="1:13" x14ac:dyDescent="0.25">
      <c r="A320" s="164">
        <f>+Exports!A323</f>
        <v>44575</v>
      </c>
      <c r="B320" s="165">
        <f t="shared" si="16"/>
        <v>2022</v>
      </c>
      <c r="C320" s="165">
        <f t="shared" si="17"/>
        <v>1</v>
      </c>
      <c r="D320" s="165">
        <f t="shared" si="18"/>
        <v>14</v>
      </c>
      <c r="E320" s="165">
        <f>+Exports!B323</f>
        <v>7</v>
      </c>
      <c r="F320" s="165">
        <f>+WEEKDAY(ExportsELAP[[#This Row],[Date Prevailing]],1)</f>
        <v>6</v>
      </c>
      <c r="G320" s="165">
        <f>+COUNTIFS(ECR_Hours!$K$6:$K$7,ExportsELAP[[#This Row],[Date Prevailing]])</f>
        <v>0</v>
      </c>
      <c r="H320" s="165">
        <f t="shared" si="19"/>
        <v>6</v>
      </c>
      <c r="I320" s="166">
        <f>+Exports!G323</f>
        <v>2.2477</v>
      </c>
      <c r="J320" s="166">
        <f>+'ELAP_IPCO-APND'!D323</f>
        <v>37.407879999999999</v>
      </c>
      <c r="K320" s="166">
        <f>+(ExportsELAP[[#This Row],[Exports kWh - MPT]]/1000)*ExportsELAP[[#This Row],[EIM Price]]</f>
        <v>8.4081691875999995E-2</v>
      </c>
      <c r="L320" s="167" t="str">
        <f>+INDEX(ECR_Hours!$I$12:$I$15,MATCH(ExportsELAP[[#This Row],[Date Prevailing]],ECR_Hours!$H$12:$H$15,1))</f>
        <v>NS</v>
      </c>
      <c r="M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" spans="1:13" x14ac:dyDescent="0.25">
      <c r="A321" s="164">
        <f>+Exports!A324</f>
        <v>44575</v>
      </c>
      <c r="B321" s="165">
        <f t="shared" si="16"/>
        <v>2022</v>
      </c>
      <c r="C321" s="165">
        <f t="shared" si="17"/>
        <v>1</v>
      </c>
      <c r="D321" s="165">
        <f t="shared" si="18"/>
        <v>14</v>
      </c>
      <c r="E321" s="165">
        <f>+Exports!B324</f>
        <v>8</v>
      </c>
      <c r="F321" s="165">
        <f>+WEEKDAY(ExportsELAP[[#This Row],[Date Prevailing]],1)</f>
        <v>6</v>
      </c>
      <c r="G321" s="165">
        <f>+COUNTIFS(ECR_Hours!$K$6:$K$7,ExportsELAP[[#This Row],[Date Prevailing]])</f>
        <v>0</v>
      </c>
      <c r="H321" s="165">
        <f t="shared" si="19"/>
        <v>6</v>
      </c>
      <c r="I321" s="166">
        <f>+Exports!G324</f>
        <v>2.1791</v>
      </c>
      <c r="J321" s="166">
        <f>+'ELAP_IPCO-APND'!D324</f>
        <v>40.622329999999998</v>
      </c>
      <c r="K321" s="166">
        <f>+(ExportsELAP[[#This Row],[Exports kWh - MPT]]/1000)*ExportsELAP[[#This Row],[EIM Price]]</f>
        <v>8.8520119303000008E-2</v>
      </c>
      <c r="L321" s="167" t="str">
        <f>+INDEX(ECR_Hours!$I$12:$I$15,MATCH(ExportsELAP[[#This Row],[Date Prevailing]],ECR_Hours!$H$12:$H$15,1))</f>
        <v>NS</v>
      </c>
      <c r="M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" spans="1:13" x14ac:dyDescent="0.25">
      <c r="A322" s="164">
        <f>+Exports!A325</f>
        <v>44575</v>
      </c>
      <c r="B322" s="165">
        <f t="shared" ref="B322:B385" si="20">+YEAR(A322)</f>
        <v>2022</v>
      </c>
      <c r="C322" s="165">
        <f t="shared" ref="C322:C385" si="21">+MONTH(A322)</f>
        <v>1</v>
      </c>
      <c r="D322" s="165">
        <f t="shared" ref="D322:D385" si="22">+DAY(A322)</f>
        <v>14</v>
      </c>
      <c r="E322" s="165">
        <f>+Exports!B325</f>
        <v>9</v>
      </c>
      <c r="F322" s="165">
        <f>+WEEKDAY(ExportsELAP[[#This Row],[Date Prevailing]],1)</f>
        <v>6</v>
      </c>
      <c r="G322" s="165">
        <f>+COUNTIFS(ECR_Hours!$K$6:$K$7,ExportsELAP[[#This Row],[Date Prevailing]])</f>
        <v>0</v>
      </c>
      <c r="H322" s="165">
        <f t="shared" ref="H322:H385" si="23">+IF(G322=1,0,F322)</f>
        <v>6</v>
      </c>
      <c r="I322" s="166">
        <f>+Exports!G325</f>
        <v>1118.8628000000001</v>
      </c>
      <c r="J322" s="166">
        <f>+'ELAP_IPCO-APND'!D325</f>
        <v>41.198900000000002</v>
      </c>
      <c r="K322" s="166">
        <f>+(ExportsELAP[[#This Row],[Exports kWh - MPT]]/1000)*ExportsELAP[[#This Row],[EIM Price]]</f>
        <v>46.095916610920007</v>
      </c>
      <c r="L322" s="167" t="str">
        <f>+INDEX(ECR_Hours!$I$12:$I$15,MATCH(ExportsELAP[[#This Row],[Date Prevailing]],ECR_Hours!$H$12:$H$15,1))</f>
        <v>NS</v>
      </c>
      <c r="M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" spans="1:13" x14ac:dyDescent="0.25">
      <c r="A323" s="164">
        <f>+Exports!A326</f>
        <v>44575</v>
      </c>
      <c r="B323" s="165">
        <f t="shared" si="20"/>
        <v>2022</v>
      </c>
      <c r="C323" s="165">
        <f t="shared" si="21"/>
        <v>1</v>
      </c>
      <c r="D323" s="165">
        <f t="shared" si="22"/>
        <v>14</v>
      </c>
      <c r="E323" s="165">
        <f>+Exports!B326</f>
        <v>10</v>
      </c>
      <c r="F323" s="165">
        <f>+WEEKDAY(ExportsELAP[[#This Row],[Date Prevailing]],1)</f>
        <v>6</v>
      </c>
      <c r="G323" s="165">
        <f>+COUNTIFS(ECR_Hours!$K$6:$K$7,ExportsELAP[[#This Row],[Date Prevailing]])</f>
        <v>0</v>
      </c>
      <c r="H323" s="165">
        <f t="shared" si="23"/>
        <v>6</v>
      </c>
      <c r="I323" s="166">
        <f>+Exports!G326</f>
        <v>8047.6283000000003</v>
      </c>
      <c r="J323" s="166">
        <f>+'ELAP_IPCO-APND'!D326</f>
        <v>35.234380000000002</v>
      </c>
      <c r="K323" s="166">
        <f>+(ExportsELAP[[#This Row],[Exports kWh - MPT]]/1000)*ExportsELAP[[#This Row],[EIM Price]]</f>
        <v>283.553193620954</v>
      </c>
      <c r="L323" s="167" t="str">
        <f>+INDEX(ECR_Hours!$I$12:$I$15,MATCH(ExportsELAP[[#This Row],[Date Prevailing]],ECR_Hours!$H$12:$H$15,1))</f>
        <v>NS</v>
      </c>
      <c r="M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" spans="1:13" x14ac:dyDescent="0.25">
      <c r="A324" s="164">
        <f>+Exports!A327</f>
        <v>44575</v>
      </c>
      <c r="B324" s="165">
        <f t="shared" si="20"/>
        <v>2022</v>
      </c>
      <c r="C324" s="165">
        <f t="shared" si="21"/>
        <v>1</v>
      </c>
      <c r="D324" s="165">
        <f t="shared" si="22"/>
        <v>14</v>
      </c>
      <c r="E324" s="165">
        <f>+Exports!B327</f>
        <v>11</v>
      </c>
      <c r="F324" s="165">
        <f>+WEEKDAY(ExportsELAP[[#This Row],[Date Prevailing]],1)</f>
        <v>6</v>
      </c>
      <c r="G324" s="165">
        <f>+COUNTIFS(ECR_Hours!$K$6:$K$7,ExportsELAP[[#This Row],[Date Prevailing]])</f>
        <v>0</v>
      </c>
      <c r="H324" s="165">
        <f t="shared" si="23"/>
        <v>6</v>
      </c>
      <c r="I324" s="166">
        <f>+Exports!G327</f>
        <v>18167.592000000001</v>
      </c>
      <c r="J324" s="166">
        <f>+'ELAP_IPCO-APND'!D327</f>
        <v>33.514020000000002</v>
      </c>
      <c r="K324" s="166">
        <f>+(ExportsELAP[[#This Row],[Exports kWh - MPT]]/1000)*ExportsELAP[[#This Row],[EIM Price]]</f>
        <v>608.86904163984002</v>
      </c>
      <c r="L324" s="167" t="str">
        <f>+INDEX(ECR_Hours!$I$12:$I$15,MATCH(ExportsELAP[[#This Row],[Date Prevailing]],ECR_Hours!$H$12:$H$15,1))</f>
        <v>NS</v>
      </c>
      <c r="M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" spans="1:13" x14ac:dyDescent="0.25">
      <c r="A325" s="164">
        <f>+Exports!A328</f>
        <v>44575</v>
      </c>
      <c r="B325" s="165">
        <f t="shared" si="20"/>
        <v>2022</v>
      </c>
      <c r="C325" s="165">
        <f t="shared" si="21"/>
        <v>1</v>
      </c>
      <c r="D325" s="165">
        <f t="shared" si="22"/>
        <v>14</v>
      </c>
      <c r="E325" s="165">
        <f>+Exports!B328</f>
        <v>12</v>
      </c>
      <c r="F325" s="165">
        <f>+WEEKDAY(ExportsELAP[[#This Row],[Date Prevailing]],1)</f>
        <v>6</v>
      </c>
      <c r="G325" s="165">
        <f>+COUNTIFS(ECR_Hours!$K$6:$K$7,ExportsELAP[[#This Row],[Date Prevailing]])</f>
        <v>0</v>
      </c>
      <c r="H325" s="165">
        <f t="shared" si="23"/>
        <v>6</v>
      </c>
      <c r="I325" s="166">
        <f>+Exports!G328</f>
        <v>25640.2624</v>
      </c>
      <c r="J325" s="166">
        <f>+'ELAP_IPCO-APND'!D328</f>
        <v>37.195860000000003</v>
      </c>
      <c r="K325" s="166">
        <f>+(ExportsELAP[[#This Row],[Exports kWh - MPT]]/1000)*ExportsELAP[[#This Row],[EIM Price]]</f>
        <v>953.71161059366409</v>
      </c>
      <c r="L325" s="167" t="str">
        <f>+INDEX(ECR_Hours!$I$12:$I$15,MATCH(ExportsELAP[[#This Row],[Date Prevailing]],ECR_Hours!$H$12:$H$15,1))</f>
        <v>NS</v>
      </c>
      <c r="M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" spans="1:13" x14ac:dyDescent="0.25">
      <c r="A326" s="164">
        <f>+Exports!A329</f>
        <v>44575</v>
      </c>
      <c r="B326" s="165">
        <f t="shared" si="20"/>
        <v>2022</v>
      </c>
      <c r="C326" s="165">
        <f t="shared" si="21"/>
        <v>1</v>
      </c>
      <c r="D326" s="165">
        <f t="shared" si="22"/>
        <v>14</v>
      </c>
      <c r="E326" s="165">
        <f>+Exports!B329</f>
        <v>13</v>
      </c>
      <c r="F326" s="165">
        <f>+WEEKDAY(ExportsELAP[[#This Row],[Date Prevailing]],1)</f>
        <v>6</v>
      </c>
      <c r="G326" s="165">
        <f>+COUNTIFS(ECR_Hours!$K$6:$K$7,ExportsELAP[[#This Row],[Date Prevailing]])</f>
        <v>0</v>
      </c>
      <c r="H326" s="165">
        <f t="shared" si="23"/>
        <v>6</v>
      </c>
      <c r="I326" s="166">
        <f>+Exports!G329</f>
        <v>29338.920699999988</v>
      </c>
      <c r="J326" s="166">
        <f>+'ELAP_IPCO-APND'!D329</f>
        <v>28.347989999999999</v>
      </c>
      <c r="K326" s="166">
        <f>+(ExportsELAP[[#This Row],[Exports kWh - MPT]]/1000)*ExportsELAP[[#This Row],[EIM Price]]</f>
        <v>831.69943061439267</v>
      </c>
      <c r="L326" s="167" t="str">
        <f>+INDEX(ECR_Hours!$I$12:$I$15,MATCH(ExportsELAP[[#This Row],[Date Prevailing]],ECR_Hours!$H$12:$H$15,1))</f>
        <v>NS</v>
      </c>
      <c r="M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" spans="1:13" x14ac:dyDescent="0.25">
      <c r="A327" s="164">
        <f>+Exports!A330</f>
        <v>44575</v>
      </c>
      <c r="B327" s="165">
        <f t="shared" si="20"/>
        <v>2022</v>
      </c>
      <c r="C327" s="165">
        <f t="shared" si="21"/>
        <v>1</v>
      </c>
      <c r="D327" s="165">
        <f t="shared" si="22"/>
        <v>14</v>
      </c>
      <c r="E327" s="165">
        <f>+Exports!B330</f>
        <v>14</v>
      </c>
      <c r="F327" s="165">
        <f>+WEEKDAY(ExportsELAP[[#This Row],[Date Prevailing]],1)</f>
        <v>6</v>
      </c>
      <c r="G327" s="165">
        <f>+COUNTIFS(ECR_Hours!$K$6:$K$7,ExportsELAP[[#This Row],[Date Prevailing]])</f>
        <v>0</v>
      </c>
      <c r="H327" s="165">
        <f t="shared" si="23"/>
        <v>6</v>
      </c>
      <c r="I327" s="166">
        <f>+Exports!G330</f>
        <v>29465.500300000003</v>
      </c>
      <c r="J327" s="166">
        <f>+'ELAP_IPCO-APND'!D330</f>
        <v>23.793040000000001</v>
      </c>
      <c r="K327" s="166">
        <f>+(ExportsELAP[[#This Row],[Exports kWh - MPT]]/1000)*ExportsELAP[[#This Row],[EIM Price]]</f>
        <v>701.07382725791206</v>
      </c>
      <c r="L327" s="167" t="str">
        <f>+INDEX(ECR_Hours!$I$12:$I$15,MATCH(ExportsELAP[[#This Row],[Date Prevailing]],ECR_Hours!$H$12:$H$15,1))</f>
        <v>NS</v>
      </c>
      <c r="M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" spans="1:13" x14ac:dyDescent="0.25">
      <c r="A328" s="164">
        <f>+Exports!A331</f>
        <v>44575</v>
      </c>
      <c r="B328" s="165">
        <f t="shared" si="20"/>
        <v>2022</v>
      </c>
      <c r="C328" s="165">
        <f t="shared" si="21"/>
        <v>1</v>
      </c>
      <c r="D328" s="165">
        <f t="shared" si="22"/>
        <v>14</v>
      </c>
      <c r="E328" s="165">
        <f>+Exports!B331</f>
        <v>15</v>
      </c>
      <c r="F328" s="165">
        <f>+WEEKDAY(ExportsELAP[[#This Row],[Date Prevailing]],1)</f>
        <v>6</v>
      </c>
      <c r="G328" s="165">
        <f>+COUNTIFS(ECR_Hours!$K$6:$K$7,ExportsELAP[[#This Row],[Date Prevailing]])</f>
        <v>0</v>
      </c>
      <c r="H328" s="165">
        <f t="shared" si="23"/>
        <v>6</v>
      </c>
      <c r="I328" s="166">
        <f>+Exports!G331</f>
        <v>26001.879199999999</v>
      </c>
      <c r="J328" s="166">
        <f>+'ELAP_IPCO-APND'!D331</f>
        <v>23.33164</v>
      </c>
      <c r="K328" s="166">
        <f>+(ExportsELAP[[#This Row],[Exports kWh - MPT]]/1000)*ExportsELAP[[#This Row],[EIM Price]]</f>
        <v>606.66648481788798</v>
      </c>
      <c r="L328" s="167" t="str">
        <f>+INDEX(ECR_Hours!$I$12:$I$15,MATCH(ExportsELAP[[#This Row],[Date Prevailing]],ECR_Hours!$H$12:$H$15,1))</f>
        <v>NS</v>
      </c>
      <c r="M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" spans="1:13" x14ac:dyDescent="0.25">
      <c r="A329" s="164">
        <f>+Exports!A332</f>
        <v>44575</v>
      </c>
      <c r="B329" s="165">
        <f t="shared" si="20"/>
        <v>2022</v>
      </c>
      <c r="C329" s="165">
        <f t="shared" si="21"/>
        <v>1</v>
      </c>
      <c r="D329" s="165">
        <f t="shared" si="22"/>
        <v>14</v>
      </c>
      <c r="E329" s="165">
        <f>+Exports!B332</f>
        <v>16</v>
      </c>
      <c r="F329" s="165">
        <f>+WEEKDAY(ExportsELAP[[#This Row],[Date Prevailing]],1)</f>
        <v>6</v>
      </c>
      <c r="G329" s="165">
        <f>+COUNTIFS(ECR_Hours!$K$6:$K$7,ExportsELAP[[#This Row],[Date Prevailing]])</f>
        <v>0</v>
      </c>
      <c r="H329" s="165">
        <f t="shared" si="23"/>
        <v>6</v>
      </c>
      <c r="I329" s="166">
        <f>+Exports!G332</f>
        <v>17688.0101</v>
      </c>
      <c r="J329" s="166">
        <f>+'ELAP_IPCO-APND'!D332</f>
        <v>28.68852</v>
      </c>
      <c r="K329" s="166">
        <f>+(ExportsELAP[[#This Row],[Exports kWh - MPT]]/1000)*ExportsELAP[[#This Row],[EIM Price]]</f>
        <v>507.44283151405199</v>
      </c>
      <c r="L329" s="167" t="str">
        <f>+INDEX(ECR_Hours!$I$12:$I$15,MATCH(ExportsELAP[[#This Row],[Date Prevailing]],ECR_Hours!$H$12:$H$15,1))</f>
        <v>NS</v>
      </c>
      <c r="M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" spans="1:13" x14ac:dyDescent="0.25">
      <c r="A330" s="164">
        <f>+Exports!A333</f>
        <v>44575</v>
      </c>
      <c r="B330" s="165">
        <f t="shared" si="20"/>
        <v>2022</v>
      </c>
      <c r="C330" s="165">
        <f t="shared" si="21"/>
        <v>1</v>
      </c>
      <c r="D330" s="165">
        <f t="shared" si="22"/>
        <v>14</v>
      </c>
      <c r="E330" s="165">
        <f>+Exports!B333</f>
        <v>17</v>
      </c>
      <c r="F330" s="165">
        <f>+WEEKDAY(ExportsELAP[[#This Row],[Date Prevailing]],1)</f>
        <v>6</v>
      </c>
      <c r="G330" s="165">
        <f>+COUNTIFS(ECR_Hours!$K$6:$K$7,ExportsELAP[[#This Row],[Date Prevailing]])</f>
        <v>0</v>
      </c>
      <c r="H330" s="165">
        <f t="shared" si="23"/>
        <v>6</v>
      </c>
      <c r="I330" s="166">
        <f>+Exports!G333</f>
        <v>6780.8035</v>
      </c>
      <c r="J330" s="166">
        <f>+'ELAP_IPCO-APND'!D333</f>
        <v>33.937139999999999</v>
      </c>
      <c r="K330" s="166">
        <f>+(ExportsELAP[[#This Row],[Exports kWh - MPT]]/1000)*ExportsELAP[[#This Row],[EIM Price]]</f>
        <v>230.12107769199</v>
      </c>
      <c r="L330" s="167" t="str">
        <f>+INDEX(ECR_Hours!$I$12:$I$15,MATCH(ExportsELAP[[#This Row],[Date Prevailing]],ECR_Hours!$H$12:$H$15,1))</f>
        <v>NS</v>
      </c>
      <c r="M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" spans="1:13" x14ac:dyDescent="0.25">
      <c r="A331" s="164">
        <f>+Exports!A334</f>
        <v>44575</v>
      </c>
      <c r="B331" s="165">
        <f t="shared" si="20"/>
        <v>2022</v>
      </c>
      <c r="C331" s="165">
        <f t="shared" si="21"/>
        <v>1</v>
      </c>
      <c r="D331" s="165">
        <f t="shared" si="22"/>
        <v>14</v>
      </c>
      <c r="E331" s="165">
        <f>+Exports!B334</f>
        <v>18</v>
      </c>
      <c r="F331" s="165">
        <f>+WEEKDAY(ExportsELAP[[#This Row],[Date Prevailing]],1)</f>
        <v>6</v>
      </c>
      <c r="G331" s="165">
        <f>+COUNTIFS(ECR_Hours!$K$6:$K$7,ExportsELAP[[#This Row],[Date Prevailing]])</f>
        <v>0</v>
      </c>
      <c r="H331" s="165">
        <f t="shared" si="23"/>
        <v>6</v>
      </c>
      <c r="I331" s="166">
        <f>+Exports!G334</f>
        <v>377.03729999999996</v>
      </c>
      <c r="J331" s="166">
        <f>+'ELAP_IPCO-APND'!D334</f>
        <v>59.661729999999999</v>
      </c>
      <c r="K331" s="166">
        <f>+(ExportsELAP[[#This Row],[Exports kWh - MPT]]/1000)*ExportsELAP[[#This Row],[EIM Price]]</f>
        <v>22.494697592528997</v>
      </c>
      <c r="L331" s="167" t="str">
        <f>+INDEX(ECR_Hours!$I$12:$I$15,MATCH(ExportsELAP[[#This Row],[Date Prevailing]],ECR_Hours!$H$12:$H$15,1))</f>
        <v>NS</v>
      </c>
      <c r="M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" spans="1:13" x14ac:dyDescent="0.25">
      <c r="A332" s="164">
        <f>+Exports!A335</f>
        <v>44575</v>
      </c>
      <c r="B332" s="165">
        <f t="shared" si="20"/>
        <v>2022</v>
      </c>
      <c r="C332" s="165">
        <f t="shared" si="21"/>
        <v>1</v>
      </c>
      <c r="D332" s="165">
        <f t="shared" si="22"/>
        <v>14</v>
      </c>
      <c r="E332" s="165">
        <f>+Exports!B335</f>
        <v>19</v>
      </c>
      <c r="F332" s="165">
        <f>+WEEKDAY(ExportsELAP[[#This Row],[Date Prevailing]],1)</f>
        <v>6</v>
      </c>
      <c r="G332" s="165">
        <f>+COUNTIFS(ECR_Hours!$K$6:$K$7,ExportsELAP[[#This Row],[Date Prevailing]])</f>
        <v>0</v>
      </c>
      <c r="H332" s="165">
        <f t="shared" si="23"/>
        <v>6</v>
      </c>
      <c r="I332" s="166">
        <f>+Exports!G335</f>
        <v>13.724100000000002</v>
      </c>
      <c r="J332" s="166">
        <f>+'ELAP_IPCO-APND'!D335</f>
        <v>49.060380000000002</v>
      </c>
      <c r="K332" s="166">
        <f>+(ExportsELAP[[#This Row],[Exports kWh - MPT]]/1000)*ExportsELAP[[#This Row],[EIM Price]]</f>
        <v>0.67330956115800011</v>
      </c>
      <c r="L332" s="167" t="str">
        <f>+INDEX(ECR_Hours!$I$12:$I$15,MATCH(ExportsELAP[[#This Row],[Date Prevailing]],ECR_Hours!$H$12:$H$15,1))</f>
        <v>NS</v>
      </c>
      <c r="M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" spans="1:13" x14ac:dyDescent="0.25">
      <c r="A333" s="164">
        <f>+Exports!A336</f>
        <v>44575</v>
      </c>
      <c r="B333" s="165">
        <f t="shared" si="20"/>
        <v>2022</v>
      </c>
      <c r="C333" s="165">
        <f t="shared" si="21"/>
        <v>1</v>
      </c>
      <c r="D333" s="165">
        <f t="shared" si="22"/>
        <v>14</v>
      </c>
      <c r="E333" s="165">
        <f>+Exports!B336</f>
        <v>20</v>
      </c>
      <c r="F333" s="165">
        <f>+WEEKDAY(ExportsELAP[[#This Row],[Date Prevailing]],1)</f>
        <v>6</v>
      </c>
      <c r="G333" s="165">
        <f>+COUNTIFS(ECR_Hours!$K$6:$K$7,ExportsELAP[[#This Row],[Date Prevailing]])</f>
        <v>0</v>
      </c>
      <c r="H333" s="165">
        <f t="shared" si="23"/>
        <v>6</v>
      </c>
      <c r="I333" s="166">
        <f>+Exports!G336</f>
        <v>14.141400000000003</v>
      </c>
      <c r="J333" s="166">
        <f>+'ELAP_IPCO-APND'!D336</f>
        <v>51.867980000000003</v>
      </c>
      <c r="K333" s="166">
        <f>+(ExportsELAP[[#This Row],[Exports kWh - MPT]]/1000)*ExportsELAP[[#This Row],[EIM Price]]</f>
        <v>0.73348585237200015</v>
      </c>
      <c r="L333" s="167" t="str">
        <f>+INDEX(ECR_Hours!$I$12:$I$15,MATCH(ExportsELAP[[#This Row],[Date Prevailing]],ECR_Hours!$H$12:$H$15,1))</f>
        <v>NS</v>
      </c>
      <c r="M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" spans="1:13" x14ac:dyDescent="0.25">
      <c r="A334" s="164">
        <f>+Exports!A337</f>
        <v>44575</v>
      </c>
      <c r="B334" s="165">
        <f t="shared" si="20"/>
        <v>2022</v>
      </c>
      <c r="C334" s="165">
        <f t="shared" si="21"/>
        <v>1</v>
      </c>
      <c r="D334" s="165">
        <f t="shared" si="22"/>
        <v>14</v>
      </c>
      <c r="E334" s="165">
        <f>+Exports!B337</f>
        <v>21</v>
      </c>
      <c r="F334" s="165">
        <f>+WEEKDAY(ExportsELAP[[#This Row],[Date Prevailing]],1)</f>
        <v>6</v>
      </c>
      <c r="G334" s="165">
        <f>+COUNTIFS(ECR_Hours!$K$6:$K$7,ExportsELAP[[#This Row],[Date Prevailing]])</f>
        <v>0</v>
      </c>
      <c r="H334" s="165">
        <f t="shared" si="23"/>
        <v>6</v>
      </c>
      <c r="I334" s="166">
        <f>+Exports!G337</f>
        <v>13.6035</v>
      </c>
      <c r="J334" s="166">
        <f>+'ELAP_IPCO-APND'!D337</f>
        <v>43.72195</v>
      </c>
      <c r="K334" s="166">
        <f>+(ExportsELAP[[#This Row],[Exports kWh - MPT]]/1000)*ExportsELAP[[#This Row],[EIM Price]]</f>
        <v>0.594771546825</v>
      </c>
      <c r="L334" s="167" t="str">
        <f>+INDEX(ECR_Hours!$I$12:$I$15,MATCH(ExportsELAP[[#This Row],[Date Prevailing]],ECR_Hours!$H$12:$H$15,1))</f>
        <v>NS</v>
      </c>
      <c r="M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" spans="1:13" x14ac:dyDescent="0.25">
      <c r="A335" s="164">
        <f>+Exports!A338</f>
        <v>44575</v>
      </c>
      <c r="B335" s="165">
        <f t="shared" si="20"/>
        <v>2022</v>
      </c>
      <c r="C335" s="165">
        <f t="shared" si="21"/>
        <v>1</v>
      </c>
      <c r="D335" s="165">
        <f t="shared" si="22"/>
        <v>14</v>
      </c>
      <c r="E335" s="165">
        <f>+Exports!B338</f>
        <v>22</v>
      </c>
      <c r="F335" s="165">
        <f>+WEEKDAY(ExportsELAP[[#This Row],[Date Prevailing]],1)</f>
        <v>6</v>
      </c>
      <c r="G335" s="165">
        <f>+COUNTIFS(ECR_Hours!$K$6:$K$7,ExportsELAP[[#This Row],[Date Prevailing]])</f>
        <v>0</v>
      </c>
      <c r="H335" s="165">
        <f t="shared" si="23"/>
        <v>6</v>
      </c>
      <c r="I335" s="166">
        <f>+Exports!G338</f>
        <v>15.967500000000001</v>
      </c>
      <c r="J335" s="166">
        <f>+'ELAP_IPCO-APND'!D338</f>
        <v>40.32846</v>
      </c>
      <c r="K335" s="166">
        <f>+(ExportsELAP[[#This Row],[Exports kWh - MPT]]/1000)*ExportsELAP[[#This Row],[EIM Price]]</f>
        <v>0.64394468505000013</v>
      </c>
      <c r="L335" s="167" t="str">
        <f>+INDEX(ECR_Hours!$I$12:$I$15,MATCH(ExportsELAP[[#This Row],[Date Prevailing]],ECR_Hours!$H$12:$H$15,1))</f>
        <v>NS</v>
      </c>
      <c r="M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" spans="1:13" x14ac:dyDescent="0.25">
      <c r="A336" s="164">
        <f>+Exports!A339</f>
        <v>44575</v>
      </c>
      <c r="B336" s="165">
        <f t="shared" si="20"/>
        <v>2022</v>
      </c>
      <c r="C336" s="165">
        <f t="shared" si="21"/>
        <v>1</v>
      </c>
      <c r="D336" s="165">
        <f t="shared" si="22"/>
        <v>14</v>
      </c>
      <c r="E336" s="165">
        <f>+Exports!B339</f>
        <v>23</v>
      </c>
      <c r="F336" s="165">
        <f>+WEEKDAY(ExportsELAP[[#This Row],[Date Prevailing]],1)</f>
        <v>6</v>
      </c>
      <c r="G336" s="165">
        <f>+COUNTIFS(ECR_Hours!$K$6:$K$7,ExportsELAP[[#This Row],[Date Prevailing]])</f>
        <v>0</v>
      </c>
      <c r="H336" s="165">
        <f t="shared" si="23"/>
        <v>6</v>
      </c>
      <c r="I336" s="166">
        <f>+Exports!G339</f>
        <v>14.8279</v>
      </c>
      <c r="J336" s="166">
        <f>+'ELAP_IPCO-APND'!D339</f>
        <v>41.855980000000002</v>
      </c>
      <c r="K336" s="166">
        <f>+(ExportsELAP[[#This Row],[Exports kWh - MPT]]/1000)*ExportsELAP[[#This Row],[EIM Price]]</f>
        <v>0.62063628584200004</v>
      </c>
      <c r="L336" s="167" t="str">
        <f>+INDEX(ECR_Hours!$I$12:$I$15,MATCH(ExportsELAP[[#This Row],[Date Prevailing]],ECR_Hours!$H$12:$H$15,1))</f>
        <v>NS</v>
      </c>
      <c r="M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" spans="1:13" x14ac:dyDescent="0.25">
      <c r="A337" s="164">
        <f>+Exports!A340</f>
        <v>44575</v>
      </c>
      <c r="B337" s="165">
        <f t="shared" si="20"/>
        <v>2022</v>
      </c>
      <c r="C337" s="165">
        <f t="shared" si="21"/>
        <v>1</v>
      </c>
      <c r="D337" s="165">
        <f t="shared" si="22"/>
        <v>14</v>
      </c>
      <c r="E337" s="165">
        <f>+Exports!B340</f>
        <v>24</v>
      </c>
      <c r="F337" s="165">
        <f>+WEEKDAY(ExportsELAP[[#This Row],[Date Prevailing]],1)</f>
        <v>6</v>
      </c>
      <c r="G337" s="165">
        <f>+COUNTIFS(ECR_Hours!$K$6:$K$7,ExportsELAP[[#This Row],[Date Prevailing]])</f>
        <v>0</v>
      </c>
      <c r="H337" s="165">
        <f t="shared" si="23"/>
        <v>6</v>
      </c>
      <c r="I337" s="166">
        <f>+Exports!G340</f>
        <v>14.105500000000001</v>
      </c>
      <c r="J337" s="166">
        <f>+'ELAP_IPCO-APND'!D340</f>
        <v>38.21566</v>
      </c>
      <c r="K337" s="166">
        <f>+(ExportsELAP[[#This Row],[Exports kWh - MPT]]/1000)*ExportsELAP[[#This Row],[EIM Price]]</f>
        <v>0.53905099213000007</v>
      </c>
      <c r="L337" s="167" t="str">
        <f>+INDEX(ECR_Hours!$I$12:$I$15,MATCH(ExportsELAP[[#This Row],[Date Prevailing]],ECR_Hours!$H$12:$H$15,1))</f>
        <v>NS</v>
      </c>
      <c r="M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" spans="1:13" x14ac:dyDescent="0.25">
      <c r="A338" s="164">
        <f>+Exports!A341</f>
        <v>44576</v>
      </c>
      <c r="B338" s="165">
        <f t="shared" si="20"/>
        <v>2022</v>
      </c>
      <c r="C338" s="165">
        <f t="shared" si="21"/>
        <v>1</v>
      </c>
      <c r="D338" s="165">
        <f t="shared" si="22"/>
        <v>15</v>
      </c>
      <c r="E338" s="165">
        <f>+Exports!B341</f>
        <v>1</v>
      </c>
      <c r="F338" s="165">
        <f>+WEEKDAY(ExportsELAP[[#This Row],[Date Prevailing]],1)</f>
        <v>7</v>
      </c>
      <c r="G338" s="165">
        <f>+COUNTIFS(ECR_Hours!$K$6:$K$7,ExportsELAP[[#This Row],[Date Prevailing]])</f>
        <v>0</v>
      </c>
      <c r="H338" s="165">
        <f t="shared" si="23"/>
        <v>7</v>
      </c>
      <c r="I338" s="166">
        <f>+Exports!G341</f>
        <v>3.8700999999999999</v>
      </c>
      <c r="J338" s="166">
        <f>+'ELAP_IPCO-APND'!D341</f>
        <v>37.10277</v>
      </c>
      <c r="K338" s="166">
        <f>+(ExportsELAP[[#This Row],[Exports kWh - MPT]]/1000)*ExportsELAP[[#This Row],[EIM Price]]</f>
        <v>0.14359143017699999</v>
      </c>
      <c r="L338" s="167" t="str">
        <f>+INDEX(ECR_Hours!$I$12:$I$15,MATCH(ExportsELAP[[#This Row],[Date Prevailing]],ECR_Hours!$H$12:$H$15,1))</f>
        <v>NS</v>
      </c>
      <c r="M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" spans="1:13" x14ac:dyDescent="0.25">
      <c r="A339" s="164">
        <f>+Exports!A342</f>
        <v>44576</v>
      </c>
      <c r="B339" s="165">
        <f t="shared" si="20"/>
        <v>2022</v>
      </c>
      <c r="C339" s="165">
        <f t="shared" si="21"/>
        <v>1</v>
      </c>
      <c r="D339" s="165">
        <f t="shared" si="22"/>
        <v>15</v>
      </c>
      <c r="E339" s="165">
        <f>+Exports!B342</f>
        <v>2</v>
      </c>
      <c r="F339" s="165">
        <f>+WEEKDAY(ExportsELAP[[#This Row],[Date Prevailing]],1)</f>
        <v>7</v>
      </c>
      <c r="G339" s="165">
        <f>+COUNTIFS(ECR_Hours!$K$6:$K$7,ExportsELAP[[#This Row],[Date Prevailing]])</f>
        <v>0</v>
      </c>
      <c r="H339" s="165">
        <f t="shared" si="23"/>
        <v>7</v>
      </c>
      <c r="I339" s="166">
        <f>+Exports!G342</f>
        <v>3.498899999999999</v>
      </c>
      <c r="J339" s="166">
        <f>+'ELAP_IPCO-APND'!D342</f>
        <v>37.343339999999998</v>
      </c>
      <c r="K339" s="166">
        <f>+(ExportsELAP[[#This Row],[Exports kWh - MPT]]/1000)*ExportsELAP[[#This Row],[EIM Price]]</f>
        <v>0.13066061232599996</v>
      </c>
      <c r="L339" s="167" t="str">
        <f>+INDEX(ECR_Hours!$I$12:$I$15,MATCH(ExportsELAP[[#This Row],[Date Prevailing]],ECR_Hours!$H$12:$H$15,1))</f>
        <v>NS</v>
      </c>
      <c r="M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" spans="1:13" x14ac:dyDescent="0.25">
      <c r="A340" s="164">
        <f>+Exports!A343</f>
        <v>44576</v>
      </c>
      <c r="B340" s="165">
        <f t="shared" si="20"/>
        <v>2022</v>
      </c>
      <c r="C340" s="165">
        <f t="shared" si="21"/>
        <v>1</v>
      </c>
      <c r="D340" s="165">
        <f t="shared" si="22"/>
        <v>15</v>
      </c>
      <c r="E340" s="165">
        <f>+Exports!B343</f>
        <v>3</v>
      </c>
      <c r="F340" s="165">
        <f>+WEEKDAY(ExportsELAP[[#This Row],[Date Prevailing]],1)</f>
        <v>7</v>
      </c>
      <c r="G340" s="165">
        <f>+COUNTIFS(ECR_Hours!$K$6:$K$7,ExportsELAP[[#This Row],[Date Prevailing]])</f>
        <v>0</v>
      </c>
      <c r="H340" s="165">
        <f t="shared" si="23"/>
        <v>7</v>
      </c>
      <c r="I340" s="166">
        <f>+Exports!G343</f>
        <v>4.1908000000000003</v>
      </c>
      <c r="J340" s="166">
        <f>+'ELAP_IPCO-APND'!D343</f>
        <v>36.343769999999999</v>
      </c>
      <c r="K340" s="166">
        <f>+(ExportsELAP[[#This Row],[Exports kWh - MPT]]/1000)*ExportsELAP[[#This Row],[EIM Price]]</f>
        <v>0.15230947131600001</v>
      </c>
      <c r="L340" s="167" t="str">
        <f>+INDEX(ECR_Hours!$I$12:$I$15,MATCH(ExportsELAP[[#This Row],[Date Prevailing]],ECR_Hours!$H$12:$H$15,1))</f>
        <v>NS</v>
      </c>
      <c r="M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" spans="1:13" x14ac:dyDescent="0.25">
      <c r="A341" s="164">
        <f>+Exports!A344</f>
        <v>44576</v>
      </c>
      <c r="B341" s="165">
        <f t="shared" si="20"/>
        <v>2022</v>
      </c>
      <c r="C341" s="165">
        <f t="shared" si="21"/>
        <v>1</v>
      </c>
      <c r="D341" s="165">
        <f t="shared" si="22"/>
        <v>15</v>
      </c>
      <c r="E341" s="165">
        <f>+Exports!B344</f>
        <v>4</v>
      </c>
      <c r="F341" s="165">
        <f>+WEEKDAY(ExportsELAP[[#This Row],[Date Prevailing]],1)</f>
        <v>7</v>
      </c>
      <c r="G341" s="165">
        <f>+COUNTIFS(ECR_Hours!$K$6:$K$7,ExportsELAP[[#This Row],[Date Prevailing]])</f>
        <v>0</v>
      </c>
      <c r="H341" s="165">
        <f t="shared" si="23"/>
        <v>7</v>
      </c>
      <c r="I341" s="166">
        <f>+Exports!G344</f>
        <v>1.9550999999999998</v>
      </c>
      <c r="J341" s="166">
        <f>+'ELAP_IPCO-APND'!D344</f>
        <v>34.121859999999998</v>
      </c>
      <c r="K341" s="166">
        <f>+(ExportsELAP[[#This Row],[Exports kWh - MPT]]/1000)*ExportsELAP[[#This Row],[EIM Price]]</f>
        <v>6.6711648485999989E-2</v>
      </c>
      <c r="L341" s="167" t="str">
        <f>+INDEX(ECR_Hours!$I$12:$I$15,MATCH(ExportsELAP[[#This Row],[Date Prevailing]],ECR_Hours!$H$12:$H$15,1))</f>
        <v>NS</v>
      </c>
      <c r="M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" spans="1:13" x14ac:dyDescent="0.25">
      <c r="A342" s="164">
        <f>+Exports!A345</f>
        <v>44576</v>
      </c>
      <c r="B342" s="165">
        <f t="shared" si="20"/>
        <v>2022</v>
      </c>
      <c r="C342" s="165">
        <f t="shared" si="21"/>
        <v>1</v>
      </c>
      <c r="D342" s="165">
        <f t="shared" si="22"/>
        <v>15</v>
      </c>
      <c r="E342" s="165">
        <f>+Exports!B345</f>
        <v>5</v>
      </c>
      <c r="F342" s="165">
        <f>+WEEKDAY(ExportsELAP[[#This Row],[Date Prevailing]],1)</f>
        <v>7</v>
      </c>
      <c r="G342" s="165">
        <f>+COUNTIFS(ECR_Hours!$K$6:$K$7,ExportsELAP[[#This Row],[Date Prevailing]])</f>
        <v>0</v>
      </c>
      <c r="H342" s="165">
        <f t="shared" si="23"/>
        <v>7</v>
      </c>
      <c r="I342" s="166">
        <f>+Exports!G345</f>
        <v>2.4602999999999997</v>
      </c>
      <c r="J342" s="166">
        <f>+'ELAP_IPCO-APND'!D345</f>
        <v>34.224240000000002</v>
      </c>
      <c r="K342" s="166">
        <f>+(ExportsELAP[[#This Row],[Exports kWh - MPT]]/1000)*ExportsELAP[[#This Row],[EIM Price]]</f>
        <v>8.4201897671999995E-2</v>
      </c>
      <c r="L342" s="167" t="str">
        <f>+INDEX(ECR_Hours!$I$12:$I$15,MATCH(ExportsELAP[[#This Row],[Date Prevailing]],ECR_Hours!$H$12:$H$15,1))</f>
        <v>NS</v>
      </c>
      <c r="M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" spans="1:13" x14ac:dyDescent="0.25">
      <c r="A343" s="164">
        <f>+Exports!A346</f>
        <v>44576</v>
      </c>
      <c r="B343" s="165">
        <f t="shared" si="20"/>
        <v>2022</v>
      </c>
      <c r="C343" s="165">
        <f t="shared" si="21"/>
        <v>1</v>
      </c>
      <c r="D343" s="165">
        <f t="shared" si="22"/>
        <v>15</v>
      </c>
      <c r="E343" s="165">
        <f>+Exports!B346</f>
        <v>6</v>
      </c>
      <c r="F343" s="165">
        <f>+WEEKDAY(ExportsELAP[[#This Row],[Date Prevailing]],1)</f>
        <v>7</v>
      </c>
      <c r="G343" s="165">
        <f>+COUNTIFS(ECR_Hours!$K$6:$K$7,ExportsELAP[[#This Row],[Date Prevailing]])</f>
        <v>0</v>
      </c>
      <c r="H343" s="165">
        <f t="shared" si="23"/>
        <v>7</v>
      </c>
      <c r="I343" s="166">
        <f>+Exports!G346</f>
        <v>2.5382000000000002</v>
      </c>
      <c r="J343" s="166">
        <f>+'ELAP_IPCO-APND'!D346</f>
        <v>35.665300000000002</v>
      </c>
      <c r="K343" s="166">
        <f>+(ExportsELAP[[#This Row],[Exports kWh - MPT]]/1000)*ExportsELAP[[#This Row],[EIM Price]]</f>
        <v>9.0525664460000016E-2</v>
      </c>
      <c r="L343" s="167" t="str">
        <f>+INDEX(ECR_Hours!$I$12:$I$15,MATCH(ExportsELAP[[#This Row],[Date Prevailing]],ECR_Hours!$H$12:$H$15,1))</f>
        <v>NS</v>
      </c>
      <c r="M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" spans="1:13" x14ac:dyDescent="0.25">
      <c r="A344" s="164">
        <f>+Exports!A347</f>
        <v>44576</v>
      </c>
      <c r="B344" s="165">
        <f t="shared" si="20"/>
        <v>2022</v>
      </c>
      <c r="C344" s="165">
        <f t="shared" si="21"/>
        <v>1</v>
      </c>
      <c r="D344" s="165">
        <f t="shared" si="22"/>
        <v>15</v>
      </c>
      <c r="E344" s="165">
        <f>+Exports!B347</f>
        <v>7</v>
      </c>
      <c r="F344" s="165">
        <f>+WEEKDAY(ExportsELAP[[#This Row],[Date Prevailing]],1)</f>
        <v>7</v>
      </c>
      <c r="G344" s="165">
        <f>+COUNTIFS(ECR_Hours!$K$6:$K$7,ExportsELAP[[#This Row],[Date Prevailing]])</f>
        <v>0</v>
      </c>
      <c r="H344" s="165">
        <f t="shared" si="23"/>
        <v>7</v>
      </c>
      <c r="I344" s="166">
        <f>+Exports!G347</f>
        <v>2.5516999999999999</v>
      </c>
      <c r="J344" s="166">
        <f>+'ELAP_IPCO-APND'!D347</f>
        <v>37.090339999999998</v>
      </c>
      <c r="K344" s="166">
        <f>+(ExportsELAP[[#This Row],[Exports kWh - MPT]]/1000)*ExportsELAP[[#This Row],[EIM Price]]</f>
        <v>9.4643420578000001E-2</v>
      </c>
      <c r="L344" s="167" t="str">
        <f>+INDEX(ECR_Hours!$I$12:$I$15,MATCH(ExportsELAP[[#This Row],[Date Prevailing]],ECR_Hours!$H$12:$H$15,1))</f>
        <v>NS</v>
      </c>
      <c r="M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" spans="1:13" x14ac:dyDescent="0.25">
      <c r="A345" s="164">
        <f>+Exports!A348</f>
        <v>44576</v>
      </c>
      <c r="B345" s="165">
        <f t="shared" si="20"/>
        <v>2022</v>
      </c>
      <c r="C345" s="165">
        <f t="shared" si="21"/>
        <v>1</v>
      </c>
      <c r="D345" s="165">
        <f t="shared" si="22"/>
        <v>15</v>
      </c>
      <c r="E345" s="165">
        <f>+Exports!B348</f>
        <v>8</v>
      </c>
      <c r="F345" s="165">
        <f>+WEEKDAY(ExportsELAP[[#This Row],[Date Prevailing]],1)</f>
        <v>7</v>
      </c>
      <c r="G345" s="165">
        <f>+COUNTIFS(ECR_Hours!$K$6:$K$7,ExportsELAP[[#This Row],[Date Prevailing]])</f>
        <v>0</v>
      </c>
      <c r="H345" s="165">
        <f t="shared" si="23"/>
        <v>7</v>
      </c>
      <c r="I345" s="166">
        <f>+Exports!G348</f>
        <v>2.6922000000000001</v>
      </c>
      <c r="J345" s="166">
        <f>+'ELAP_IPCO-APND'!D348</f>
        <v>36.797220000000003</v>
      </c>
      <c r="K345" s="166">
        <f>+(ExportsELAP[[#This Row],[Exports kWh - MPT]]/1000)*ExportsELAP[[#This Row],[EIM Price]]</f>
        <v>9.9065475684000009E-2</v>
      </c>
      <c r="L345" s="167" t="str">
        <f>+INDEX(ECR_Hours!$I$12:$I$15,MATCH(ExportsELAP[[#This Row],[Date Prevailing]],ECR_Hours!$H$12:$H$15,1))</f>
        <v>NS</v>
      </c>
      <c r="M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" spans="1:13" x14ac:dyDescent="0.25">
      <c r="A346" s="164">
        <f>+Exports!A349</f>
        <v>44576</v>
      </c>
      <c r="B346" s="165">
        <f t="shared" si="20"/>
        <v>2022</v>
      </c>
      <c r="C346" s="165">
        <f t="shared" si="21"/>
        <v>1</v>
      </c>
      <c r="D346" s="165">
        <f t="shared" si="22"/>
        <v>15</v>
      </c>
      <c r="E346" s="165">
        <f>+Exports!B349</f>
        <v>9</v>
      </c>
      <c r="F346" s="165">
        <f>+WEEKDAY(ExportsELAP[[#This Row],[Date Prevailing]],1)</f>
        <v>7</v>
      </c>
      <c r="G346" s="165">
        <f>+COUNTIFS(ECR_Hours!$K$6:$K$7,ExportsELAP[[#This Row],[Date Prevailing]])</f>
        <v>0</v>
      </c>
      <c r="H346" s="165">
        <f t="shared" si="23"/>
        <v>7</v>
      </c>
      <c r="I346" s="166">
        <f>+Exports!G349</f>
        <v>393.93499999999995</v>
      </c>
      <c r="J346" s="166">
        <f>+'ELAP_IPCO-APND'!D349</f>
        <v>38.45487</v>
      </c>
      <c r="K346" s="166">
        <f>+(ExportsELAP[[#This Row],[Exports kWh - MPT]]/1000)*ExportsELAP[[#This Row],[EIM Price]]</f>
        <v>15.148719213449997</v>
      </c>
      <c r="L346" s="167" t="str">
        <f>+INDEX(ECR_Hours!$I$12:$I$15,MATCH(ExportsELAP[[#This Row],[Date Prevailing]],ECR_Hours!$H$12:$H$15,1))</f>
        <v>NS</v>
      </c>
      <c r="M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" spans="1:13" x14ac:dyDescent="0.25">
      <c r="A347" s="164">
        <f>+Exports!A350</f>
        <v>44576</v>
      </c>
      <c r="B347" s="165">
        <f t="shared" si="20"/>
        <v>2022</v>
      </c>
      <c r="C347" s="165">
        <f t="shared" si="21"/>
        <v>1</v>
      </c>
      <c r="D347" s="165">
        <f t="shared" si="22"/>
        <v>15</v>
      </c>
      <c r="E347" s="165">
        <f>+Exports!B350</f>
        <v>10</v>
      </c>
      <c r="F347" s="165">
        <f>+WEEKDAY(ExportsELAP[[#This Row],[Date Prevailing]],1)</f>
        <v>7</v>
      </c>
      <c r="G347" s="165">
        <f>+COUNTIFS(ECR_Hours!$K$6:$K$7,ExportsELAP[[#This Row],[Date Prevailing]])</f>
        <v>0</v>
      </c>
      <c r="H347" s="165">
        <f t="shared" si="23"/>
        <v>7</v>
      </c>
      <c r="I347" s="166">
        <f>+Exports!G350</f>
        <v>2879.0012000000002</v>
      </c>
      <c r="J347" s="166">
        <f>+'ELAP_IPCO-APND'!D350</f>
        <v>37.018430000000002</v>
      </c>
      <c r="K347" s="166">
        <f>+(ExportsELAP[[#This Row],[Exports kWh - MPT]]/1000)*ExportsELAP[[#This Row],[EIM Price]]</f>
        <v>106.57610439211602</v>
      </c>
      <c r="L347" s="167" t="str">
        <f>+INDEX(ECR_Hours!$I$12:$I$15,MATCH(ExportsELAP[[#This Row],[Date Prevailing]],ECR_Hours!$H$12:$H$15,1))</f>
        <v>NS</v>
      </c>
      <c r="M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" spans="1:13" x14ac:dyDescent="0.25">
      <c r="A348" s="164">
        <f>+Exports!A351</f>
        <v>44576</v>
      </c>
      <c r="B348" s="165">
        <f t="shared" si="20"/>
        <v>2022</v>
      </c>
      <c r="C348" s="165">
        <f t="shared" si="21"/>
        <v>1</v>
      </c>
      <c r="D348" s="165">
        <f t="shared" si="22"/>
        <v>15</v>
      </c>
      <c r="E348" s="165">
        <f>+Exports!B351</f>
        <v>11</v>
      </c>
      <c r="F348" s="165">
        <f>+WEEKDAY(ExportsELAP[[#This Row],[Date Prevailing]],1)</f>
        <v>7</v>
      </c>
      <c r="G348" s="165">
        <f>+COUNTIFS(ECR_Hours!$K$6:$K$7,ExportsELAP[[#This Row],[Date Prevailing]])</f>
        <v>0</v>
      </c>
      <c r="H348" s="165">
        <f t="shared" si="23"/>
        <v>7</v>
      </c>
      <c r="I348" s="166">
        <f>+Exports!G351</f>
        <v>8107.2577000000001</v>
      </c>
      <c r="J348" s="166">
        <f>+'ELAP_IPCO-APND'!D351</f>
        <v>35.740160000000003</v>
      </c>
      <c r="K348" s="166">
        <f>+(ExportsELAP[[#This Row],[Exports kWh - MPT]]/1000)*ExportsELAP[[#This Row],[EIM Price]]</f>
        <v>289.75468735923204</v>
      </c>
      <c r="L348" s="167" t="str">
        <f>+INDEX(ECR_Hours!$I$12:$I$15,MATCH(ExportsELAP[[#This Row],[Date Prevailing]],ECR_Hours!$H$12:$H$15,1))</f>
        <v>NS</v>
      </c>
      <c r="M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" spans="1:13" x14ac:dyDescent="0.25">
      <c r="A349" s="164">
        <f>+Exports!A352</f>
        <v>44576</v>
      </c>
      <c r="B349" s="165">
        <f t="shared" si="20"/>
        <v>2022</v>
      </c>
      <c r="C349" s="165">
        <f t="shared" si="21"/>
        <v>1</v>
      </c>
      <c r="D349" s="165">
        <f t="shared" si="22"/>
        <v>15</v>
      </c>
      <c r="E349" s="165">
        <f>+Exports!B352</f>
        <v>12</v>
      </c>
      <c r="F349" s="165">
        <f>+WEEKDAY(ExportsELAP[[#This Row],[Date Prevailing]],1)</f>
        <v>7</v>
      </c>
      <c r="G349" s="165">
        <f>+COUNTIFS(ECR_Hours!$K$6:$K$7,ExportsELAP[[#This Row],[Date Prevailing]])</f>
        <v>0</v>
      </c>
      <c r="H349" s="165">
        <f t="shared" si="23"/>
        <v>7</v>
      </c>
      <c r="I349" s="166">
        <f>+Exports!G352</f>
        <v>13420.686400000002</v>
      </c>
      <c r="J349" s="166">
        <f>+'ELAP_IPCO-APND'!D352</f>
        <v>34.742469999999997</v>
      </c>
      <c r="K349" s="166">
        <f>+(ExportsELAP[[#This Row],[Exports kWh - MPT]]/1000)*ExportsELAP[[#This Row],[EIM Price]]</f>
        <v>466.26779463140804</v>
      </c>
      <c r="L349" s="167" t="str">
        <f>+INDEX(ECR_Hours!$I$12:$I$15,MATCH(ExportsELAP[[#This Row],[Date Prevailing]],ECR_Hours!$H$12:$H$15,1))</f>
        <v>NS</v>
      </c>
      <c r="M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" spans="1:13" x14ac:dyDescent="0.25">
      <c r="A350" s="164">
        <f>+Exports!A353</f>
        <v>44576</v>
      </c>
      <c r="B350" s="165">
        <f t="shared" si="20"/>
        <v>2022</v>
      </c>
      <c r="C350" s="165">
        <f t="shared" si="21"/>
        <v>1</v>
      </c>
      <c r="D350" s="165">
        <f t="shared" si="22"/>
        <v>15</v>
      </c>
      <c r="E350" s="165">
        <f>+Exports!B353</f>
        <v>13</v>
      </c>
      <c r="F350" s="165">
        <f>+WEEKDAY(ExportsELAP[[#This Row],[Date Prevailing]],1)</f>
        <v>7</v>
      </c>
      <c r="G350" s="165">
        <f>+COUNTIFS(ECR_Hours!$K$6:$K$7,ExportsELAP[[#This Row],[Date Prevailing]])</f>
        <v>0</v>
      </c>
      <c r="H350" s="165">
        <f t="shared" si="23"/>
        <v>7</v>
      </c>
      <c r="I350" s="166">
        <f>+Exports!G353</f>
        <v>16587.608799999998</v>
      </c>
      <c r="J350" s="166">
        <f>+'ELAP_IPCO-APND'!D353</f>
        <v>33.40307</v>
      </c>
      <c r="K350" s="166">
        <f>+(ExportsELAP[[#This Row],[Exports kWh - MPT]]/1000)*ExportsELAP[[#This Row],[EIM Price]]</f>
        <v>554.07705787901591</v>
      </c>
      <c r="L350" s="167" t="str">
        <f>+INDEX(ECR_Hours!$I$12:$I$15,MATCH(ExportsELAP[[#This Row],[Date Prevailing]],ECR_Hours!$H$12:$H$15,1))</f>
        <v>NS</v>
      </c>
      <c r="M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" spans="1:13" x14ac:dyDescent="0.25">
      <c r="A351" s="164">
        <f>+Exports!A354</f>
        <v>44576</v>
      </c>
      <c r="B351" s="165">
        <f t="shared" si="20"/>
        <v>2022</v>
      </c>
      <c r="C351" s="165">
        <f t="shared" si="21"/>
        <v>1</v>
      </c>
      <c r="D351" s="165">
        <f t="shared" si="22"/>
        <v>15</v>
      </c>
      <c r="E351" s="165">
        <f>+Exports!B354</f>
        <v>14</v>
      </c>
      <c r="F351" s="165">
        <f>+WEEKDAY(ExportsELAP[[#This Row],[Date Prevailing]],1)</f>
        <v>7</v>
      </c>
      <c r="G351" s="165">
        <f>+COUNTIFS(ECR_Hours!$K$6:$K$7,ExportsELAP[[#This Row],[Date Prevailing]])</f>
        <v>0</v>
      </c>
      <c r="H351" s="165">
        <f t="shared" si="23"/>
        <v>7</v>
      </c>
      <c r="I351" s="166">
        <f>+Exports!G354</f>
        <v>17856.9411</v>
      </c>
      <c r="J351" s="166">
        <f>+'ELAP_IPCO-APND'!D354</f>
        <v>32.257579999999997</v>
      </c>
      <c r="K351" s="166">
        <f>+(ExportsELAP[[#This Row],[Exports kWh - MPT]]/1000)*ExportsELAP[[#This Row],[EIM Price]]</f>
        <v>576.02170608853794</v>
      </c>
      <c r="L351" s="167" t="str">
        <f>+INDEX(ECR_Hours!$I$12:$I$15,MATCH(ExportsELAP[[#This Row],[Date Prevailing]],ECR_Hours!$H$12:$H$15,1))</f>
        <v>NS</v>
      </c>
      <c r="M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" spans="1:13" x14ac:dyDescent="0.25">
      <c r="A352" s="164">
        <f>+Exports!A355</f>
        <v>44576</v>
      </c>
      <c r="B352" s="165">
        <f t="shared" si="20"/>
        <v>2022</v>
      </c>
      <c r="C352" s="165">
        <f t="shared" si="21"/>
        <v>1</v>
      </c>
      <c r="D352" s="165">
        <f t="shared" si="22"/>
        <v>15</v>
      </c>
      <c r="E352" s="165">
        <f>+Exports!B355</f>
        <v>15</v>
      </c>
      <c r="F352" s="165">
        <f>+WEEKDAY(ExportsELAP[[#This Row],[Date Prevailing]],1)</f>
        <v>7</v>
      </c>
      <c r="G352" s="165">
        <f>+COUNTIFS(ECR_Hours!$K$6:$K$7,ExportsELAP[[#This Row],[Date Prevailing]])</f>
        <v>0</v>
      </c>
      <c r="H352" s="165">
        <f t="shared" si="23"/>
        <v>7</v>
      </c>
      <c r="I352" s="166">
        <f>+Exports!G355</f>
        <v>15452.616399999999</v>
      </c>
      <c r="J352" s="166">
        <f>+'ELAP_IPCO-APND'!D355</f>
        <v>36.923439999999999</v>
      </c>
      <c r="K352" s="166">
        <f>+(ExportsELAP[[#This Row],[Exports kWh - MPT]]/1000)*ExportsELAP[[#This Row],[EIM Price]]</f>
        <v>570.56375448841595</v>
      </c>
      <c r="L352" s="167" t="str">
        <f>+INDEX(ECR_Hours!$I$12:$I$15,MATCH(ExportsELAP[[#This Row],[Date Prevailing]],ECR_Hours!$H$12:$H$15,1))</f>
        <v>NS</v>
      </c>
      <c r="M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" spans="1:13" x14ac:dyDescent="0.25">
      <c r="A353" s="164">
        <f>+Exports!A356</f>
        <v>44576</v>
      </c>
      <c r="B353" s="165">
        <f t="shared" si="20"/>
        <v>2022</v>
      </c>
      <c r="C353" s="165">
        <f t="shared" si="21"/>
        <v>1</v>
      </c>
      <c r="D353" s="165">
        <f t="shared" si="22"/>
        <v>15</v>
      </c>
      <c r="E353" s="165">
        <f>+Exports!B356</f>
        <v>16</v>
      </c>
      <c r="F353" s="165">
        <f>+WEEKDAY(ExportsELAP[[#This Row],[Date Prevailing]],1)</f>
        <v>7</v>
      </c>
      <c r="G353" s="165">
        <f>+COUNTIFS(ECR_Hours!$K$6:$K$7,ExportsELAP[[#This Row],[Date Prevailing]])</f>
        <v>0</v>
      </c>
      <c r="H353" s="165">
        <f t="shared" si="23"/>
        <v>7</v>
      </c>
      <c r="I353" s="166">
        <f>+Exports!G356</f>
        <v>11711.6378</v>
      </c>
      <c r="J353" s="166">
        <f>+'ELAP_IPCO-APND'!D356</f>
        <v>39.053330000000003</v>
      </c>
      <c r="K353" s="166">
        <f>+(ExportsELAP[[#This Row],[Exports kWh - MPT]]/1000)*ExportsELAP[[#This Row],[EIM Price]]</f>
        <v>457.37845584387401</v>
      </c>
      <c r="L353" s="167" t="str">
        <f>+INDEX(ECR_Hours!$I$12:$I$15,MATCH(ExportsELAP[[#This Row],[Date Prevailing]],ECR_Hours!$H$12:$H$15,1))</f>
        <v>NS</v>
      </c>
      <c r="M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" spans="1:13" x14ac:dyDescent="0.25">
      <c r="A354" s="164">
        <f>+Exports!A357</f>
        <v>44576</v>
      </c>
      <c r="B354" s="165">
        <f t="shared" si="20"/>
        <v>2022</v>
      </c>
      <c r="C354" s="165">
        <f t="shared" si="21"/>
        <v>1</v>
      </c>
      <c r="D354" s="165">
        <f t="shared" si="22"/>
        <v>15</v>
      </c>
      <c r="E354" s="165">
        <f>+Exports!B357</f>
        <v>17</v>
      </c>
      <c r="F354" s="165">
        <f>+WEEKDAY(ExportsELAP[[#This Row],[Date Prevailing]],1)</f>
        <v>7</v>
      </c>
      <c r="G354" s="165">
        <f>+COUNTIFS(ECR_Hours!$K$6:$K$7,ExportsELAP[[#This Row],[Date Prevailing]])</f>
        <v>0</v>
      </c>
      <c r="H354" s="165">
        <f t="shared" si="23"/>
        <v>7</v>
      </c>
      <c r="I354" s="166">
        <f>+Exports!G357</f>
        <v>5741.8036000000002</v>
      </c>
      <c r="J354" s="166">
        <f>+'ELAP_IPCO-APND'!D357</f>
        <v>40.104790000000001</v>
      </c>
      <c r="K354" s="166">
        <f>+(ExportsELAP[[#This Row],[Exports kWh - MPT]]/1000)*ExportsELAP[[#This Row],[EIM Price]]</f>
        <v>230.27382759924402</v>
      </c>
      <c r="L354" s="167" t="str">
        <f>+INDEX(ECR_Hours!$I$12:$I$15,MATCH(ExportsELAP[[#This Row],[Date Prevailing]],ECR_Hours!$H$12:$H$15,1))</f>
        <v>NS</v>
      </c>
      <c r="M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" spans="1:13" x14ac:dyDescent="0.25">
      <c r="A355" s="164">
        <f>+Exports!A358</f>
        <v>44576</v>
      </c>
      <c r="B355" s="165">
        <f t="shared" si="20"/>
        <v>2022</v>
      </c>
      <c r="C355" s="165">
        <f t="shared" si="21"/>
        <v>1</v>
      </c>
      <c r="D355" s="165">
        <f t="shared" si="22"/>
        <v>15</v>
      </c>
      <c r="E355" s="165">
        <f>+Exports!B358</f>
        <v>18</v>
      </c>
      <c r="F355" s="165">
        <f>+WEEKDAY(ExportsELAP[[#This Row],[Date Prevailing]],1)</f>
        <v>7</v>
      </c>
      <c r="G355" s="165">
        <f>+COUNTIFS(ECR_Hours!$K$6:$K$7,ExportsELAP[[#This Row],[Date Prevailing]])</f>
        <v>0</v>
      </c>
      <c r="H355" s="165">
        <f t="shared" si="23"/>
        <v>7</v>
      </c>
      <c r="I355" s="166">
        <f>+Exports!G358</f>
        <v>492.54250000000002</v>
      </c>
      <c r="J355" s="166">
        <f>+'ELAP_IPCO-APND'!D358</f>
        <v>64.910330000000002</v>
      </c>
      <c r="K355" s="166">
        <f>+(ExportsELAP[[#This Row],[Exports kWh - MPT]]/1000)*ExportsELAP[[#This Row],[EIM Price]]</f>
        <v>31.971096214025</v>
      </c>
      <c r="L355" s="167" t="str">
        <f>+INDEX(ECR_Hours!$I$12:$I$15,MATCH(ExportsELAP[[#This Row],[Date Prevailing]],ECR_Hours!$H$12:$H$15,1))</f>
        <v>NS</v>
      </c>
      <c r="M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" spans="1:13" x14ac:dyDescent="0.25">
      <c r="A356" s="164">
        <f>+Exports!A359</f>
        <v>44576</v>
      </c>
      <c r="B356" s="165">
        <f t="shared" si="20"/>
        <v>2022</v>
      </c>
      <c r="C356" s="165">
        <f t="shared" si="21"/>
        <v>1</v>
      </c>
      <c r="D356" s="165">
        <f t="shared" si="22"/>
        <v>15</v>
      </c>
      <c r="E356" s="165">
        <f>+Exports!B359</f>
        <v>19</v>
      </c>
      <c r="F356" s="165">
        <f>+WEEKDAY(ExportsELAP[[#This Row],[Date Prevailing]],1)</f>
        <v>7</v>
      </c>
      <c r="G356" s="165">
        <f>+COUNTIFS(ECR_Hours!$K$6:$K$7,ExportsELAP[[#This Row],[Date Prevailing]])</f>
        <v>0</v>
      </c>
      <c r="H356" s="165">
        <f t="shared" si="23"/>
        <v>7</v>
      </c>
      <c r="I356" s="166">
        <f>+Exports!G359</f>
        <v>2.5907999999999989</v>
      </c>
      <c r="J356" s="166">
        <f>+'ELAP_IPCO-APND'!D359</f>
        <v>39.455460000000002</v>
      </c>
      <c r="K356" s="166">
        <f>+(ExportsELAP[[#This Row],[Exports kWh - MPT]]/1000)*ExportsELAP[[#This Row],[EIM Price]]</f>
        <v>0.10222120576799996</v>
      </c>
      <c r="L356" s="167" t="str">
        <f>+INDEX(ECR_Hours!$I$12:$I$15,MATCH(ExportsELAP[[#This Row],[Date Prevailing]],ECR_Hours!$H$12:$H$15,1))</f>
        <v>NS</v>
      </c>
      <c r="M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" spans="1:13" x14ac:dyDescent="0.25">
      <c r="A357" s="164">
        <f>+Exports!A360</f>
        <v>44576</v>
      </c>
      <c r="B357" s="165">
        <f t="shared" si="20"/>
        <v>2022</v>
      </c>
      <c r="C357" s="165">
        <f t="shared" si="21"/>
        <v>1</v>
      </c>
      <c r="D357" s="165">
        <f t="shared" si="22"/>
        <v>15</v>
      </c>
      <c r="E357" s="165">
        <f>+Exports!B360</f>
        <v>20</v>
      </c>
      <c r="F357" s="165">
        <f>+WEEKDAY(ExportsELAP[[#This Row],[Date Prevailing]],1)</f>
        <v>7</v>
      </c>
      <c r="G357" s="165">
        <f>+COUNTIFS(ECR_Hours!$K$6:$K$7,ExportsELAP[[#This Row],[Date Prevailing]])</f>
        <v>0</v>
      </c>
      <c r="H357" s="165">
        <f t="shared" si="23"/>
        <v>7</v>
      </c>
      <c r="I357" s="166">
        <f>+Exports!G360</f>
        <v>1.4056</v>
      </c>
      <c r="J357" s="166">
        <f>+'ELAP_IPCO-APND'!D360</f>
        <v>47.2502</v>
      </c>
      <c r="K357" s="166">
        <f>+(ExportsELAP[[#This Row],[Exports kWh - MPT]]/1000)*ExportsELAP[[#This Row],[EIM Price]]</f>
        <v>6.6414881119999991E-2</v>
      </c>
      <c r="L357" s="167" t="str">
        <f>+INDEX(ECR_Hours!$I$12:$I$15,MATCH(ExportsELAP[[#This Row],[Date Prevailing]],ECR_Hours!$H$12:$H$15,1))</f>
        <v>NS</v>
      </c>
      <c r="M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" spans="1:13" x14ac:dyDescent="0.25">
      <c r="A358" s="164">
        <f>+Exports!A361</f>
        <v>44576</v>
      </c>
      <c r="B358" s="165">
        <f t="shared" si="20"/>
        <v>2022</v>
      </c>
      <c r="C358" s="165">
        <f t="shared" si="21"/>
        <v>1</v>
      </c>
      <c r="D358" s="165">
        <f t="shared" si="22"/>
        <v>15</v>
      </c>
      <c r="E358" s="165">
        <f>+Exports!B361</f>
        <v>21</v>
      </c>
      <c r="F358" s="165">
        <f>+WEEKDAY(ExportsELAP[[#This Row],[Date Prevailing]],1)</f>
        <v>7</v>
      </c>
      <c r="G358" s="165">
        <f>+COUNTIFS(ECR_Hours!$K$6:$K$7,ExportsELAP[[#This Row],[Date Prevailing]])</f>
        <v>0</v>
      </c>
      <c r="H358" s="165">
        <f t="shared" si="23"/>
        <v>7</v>
      </c>
      <c r="I358" s="166">
        <f>+Exports!G361</f>
        <v>1.4520999999999997</v>
      </c>
      <c r="J358" s="166">
        <f>+'ELAP_IPCO-APND'!D361</f>
        <v>46.651290000000003</v>
      </c>
      <c r="K358" s="166">
        <f>+(ExportsELAP[[#This Row],[Exports kWh - MPT]]/1000)*ExportsELAP[[#This Row],[EIM Price]]</f>
        <v>6.7742338208999997E-2</v>
      </c>
      <c r="L358" s="167" t="str">
        <f>+INDEX(ECR_Hours!$I$12:$I$15,MATCH(ExportsELAP[[#This Row],[Date Prevailing]],ECR_Hours!$H$12:$H$15,1))</f>
        <v>NS</v>
      </c>
      <c r="M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" spans="1:13" x14ac:dyDescent="0.25">
      <c r="A359" s="164">
        <f>+Exports!A362</f>
        <v>44576</v>
      </c>
      <c r="B359" s="165">
        <f t="shared" si="20"/>
        <v>2022</v>
      </c>
      <c r="C359" s="165">
        <f t="shared" si="21"/>
        <v>1</v>
      </c>
      <c r="D359" s="165">
        <f t="shared" si="22"/>
        <v>15</v>
      </c>
      <c r="E359" s="165">
        <f>+Exports!B362</f>
        <v>22</v>
      </c>
      <c r="F359" s="165">
        <f>+WEEKDAY(ExportsELAP[[#This Row],[Date Prevailing]],1)</f>
        <v>7</v>
      </c>
      <c r="G359" s="165">
        <f>+COUNTIFS(ECR_Hours!$K$6:$K$7,ExportsELAP[[#This Row],[Date Prevailing]])</f>
        <v>0</v>
      </c>
      <c r="H359" s="165">
        <f t="shared" si="23"/>
        <v>7</v>
      </c>
      <c r="I359" s="166">
        <f>+Exports!G362</f>
        <v>1.405</v>
      </c>
      <c r="J359" s="166">
        <f>+'ELAP_IPCO-APND'!D362</f>
        <v>46.46163</v>
      </c>
      <c r="K359" s="166">
        <f>+(ExportsELAP[[#This Row],[Exports kWh - MPT]]/1000)*ExportsELAP[[#This Row],[EIM Price]]</f>
        <v>6.5278590149999996E-2</v>
      </c>
      <c r="L359" s="167" t="str">
        <f>+INDEX(ECR_Hours!$I$12:$I$15,MATCH(ExportsELAP[[#This Row],[Date Prevailing]],ECR_Hours!$H$12:$H$15,1))</f>
        <v>NS</v>
      </c>
      <c r="M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" spans="1:13" x14ac:dyDescent="0.25">
      <c r="A360" s="164">
        <f>+Exports!A363</f>
        <v>44576</v>
      </c>
      <c r="B360" s="165">
        <f t="shared" si="20"/>
        <v>2022</v>
      </c>
      <c r="C360" s="165">
        <f t="shared" si="21"/>
        <v>1</v>
      </c>
      <c r="D360" s="165">
        <f t="shared" si="22"/>
        <v>15</v>
      </c>
      <c r="E360" s="165">
        <f>+Exports!B363</f>
        <v>23</v>
      </c>
      <c r="F360" s="165">
        <f>+WEEKDAY(ExportsELAP[[#This Row],[Date Prevailing]],1)</f>
        <v>7</v>
      </c>
      <c r="G360" s="165">
        <f>+COUNTIFS(ECR_Hours!$K$6:$K$7,ExportsELAP[[#This Row],[Date Prevailing]])</f>
        <v>0</v>
      </c>
      <c r="H360" s="165">
        <f t="shared" si="23"/>
        <v>7</v>
      </c>
      <c r="I360" s="166">
        <f>+Exports!G363</f>
        <v>1.3135000000000001</v>
      </c>
      <c r="J360" s="166">
        <f>+'ELAP_IPCO-APND'!D363</f>
        <v>43.02899</v>
      </c>
      <c r="K360" s="166">
        <f>+(ExportsELAP[[#This Row],[Exports kWh - MPT]]/1000)*ExportsELAP[[#This Row],[EIM Price]]</f>
        <v>5.6518578365000009E-2</v>
      </c>
      <c r="L360" s="167" t="str">
        <f>+INDEX(ECR_Hours!$I$12:$I$15,MATCH(ExportsELAP[[#This Row],[Date Prevailing]],ECR_Hours!$H$12:$H$15,1))</f>
        <v>NS</v>
      </c>
      <c r="M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" spans="1:13" x14ac:dyDescent="0.25">
      <c r="A361" s="164">
        <f>+Exports!A364</f>
        <v>44576</v>
      </c>
      <c r="B361" s="165">
        <f t="shared" si="20"/>
        <v>2022</v>
      </c>
      <c r="C361" s="165">
        <f t="shared" si="21"/>
        <v>1</v>
      </c>
      <c r="D361" s="165">
        <f t="shared" si="22"/>
        <v>15</v>
      </c>
      <c r="E361" s="165">
        <f>+Exports!B364</f>
        <v>24</v>
      </c>
      <c r="F361" s="165">
        <f>+WEEKDAY(ExportsELAP[[#This Row],[Date Prevailing]],1)</f>
        <v>7</v>
      </c>
      <c r="G361" s="165">
        <f>+COUNTIFS(ECR_Hours!$K$6:$K$7,ExportsELAP[[#This Row],[Date Prevailing]])</f>
        <v>0</v>
      </c>
      <c r="H361" s="165">
        <f t="shared" si="23"/>
        <v>7</v>
      </c>
      <c r="I361" s="166">
        <f>+Exports!G364</f>
        <v>1.0670999999999999</v>
      </c>
      <c r="J361" s="166">
        <f>+'ELAP_IPCO-APND'!D364</f>
        <v>41.213720000000002</v>
      </c>
      <c r="K361" s="166">
        <f>+(ExportsELAP[[#This Row],[Exports kWh - MPT]]/1000)*ExportsELAP[[#This Row],[EIM Price]]</f>
        <v>4.3979160611999996E-2</v>
      </c>
      <c r="L361" s="167" t="str">
        <f>+INDEX(ECR_Hours!$I$12:$I$15,MATCH(ExportsELAP[[#This Row],[Date Prevailing]],ECR_Hours!$H$12:$H$15,1))</f>
        <v>NS</v>
      </c>
      <c r="M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" spans="1:13" x14ac:dyDescent="0.25">
      <c r="A362" s="164">
        <f>+Exports!A365</f>
        <v>44577</v>
      </c>
      <c r="B362" s="165">
        <f t="shared" si="20"/>
        <v>2022</v>
      </c>
      <c r="C362" s="165">
        <f t="shared" si="21"/>
        <v>1</v>
      </c>
      <c r="D362" s="165">
        <f t="shared" si="22"/>
        <v>16</v>
      </c>
      <c r="E362" s="165">
        <f>+Exports!B365</f>
        <v>1</v>
      </c>
      <c r="F362" s="165">
        <f>+WEEKDAY(ExportsELAP[[#This Row],[Date Prevailing]],1)</f>
        <v>1</v>
      </c>
      <c r="G362" s="165">
        <f>+COUNTIFS(ECR_Hours!$K$6:$K$7,ExportsELAP[[#This Row],[Date Prevailing]])</f>
        <v>0</v>
      </c>
      <c r="H362" s="165">
        <f t="shared" si="23"/>
        <v>1</v>
      </c>
      <c r="I362" s="166">
        <f>+Exports!G365</f>
        <v>4.3346</v>
      </c>
      <c r="J362" s="166">
        <f>+'ELAP_IPCO-APND'!D365</f>
        <v>37.239699999999999</v>
      </c>
      <c r="K362" s="166">
        <f>+(ExportsELAP[[#This Row],[Exports kWh - MPT]]/1000)*ExportsELAP[[#This Row],[EIM Price]]</f>
        <v>0.16141920362000001</v>
      </c>
      <c r="L362" s="167" t="str">
        <f>+INDEX(ECR_Hours!$I$12:$I$15,MATCH(ExportsELAP[[#This Row],[Date Prevailing]],ECR_Hours!$H$12:$H$15,1))</f>
        <v>NS</v>
      </c>
      <c r="M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" spans="1:13" x14ac:dyDescent="0.25">
      <c r="A363" s="164">
        <f>+Exports!A366</f>
        <v>44577</v>
      </c>
      <c r="B363" s="165">
        <f t="shared" si="20"/>
        <v>2022</v>
      </c>
      <c r="C363" s="165">
        <f t="shared" si="21"/>
        <v>1</v>
      </c>
      <c r="D363" s="165">
        <f t="shared" si="22"/>
        <v>16</v>
      </c>
      <c r="E363" s="165">
        <f>+Exports!B366</f>
        <v>2</v>
      </c>
      <c r="F363" s="165">
        <f>+WEEKDAY(ExportsELAP[[#This Row],[Date Prevailing]],1)</f>
        <v>1</v>
      </c>
      <c r="G363" s="165">
        <f>+COUNTIFS(ECR_Hours!$K$6:$K$7,ExportsELAP[[#This Row],[Date Prevailing]])</f>
        <v>0</v>
      </c>
      <c r="H363" s="165">
        <f t="shared" si="23"/>
        <v>1</v>
      </c>
      <c r="I363" s="166">
        <f>+Exports!G366</f>
        <v>5.3727</v>
      </c>
      <c r="J363" s="166">
        <f>+'ELAP_IPCO-APND'!D366</f>
        <v>35.112940000000002</v>
      </c>
      <c r="K363" s="166">
        <f>+(ExportsELAP[[#This Row],[Exports kWh - MPT]]/1000)*ExportsELAP[[#This Row],[EIM Price]]</f>
        <v>0.18865129273800002</v>
      </c>
      <c r="L363" s="167" t="str">
        <f>+INDEX(ECR_Hours!$I$12:$I$15,MATCH(ExportsELAP[[#This Row],[Date Prevailing]],ECR_Hours!$H$12:$H$15,1))</f>
        <v>NS</v>
      </c>
      <c r="M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" spans="1:13" x14ac:dyDescent="0.25">
      <c r="A364" s="164">
        <f>+Exports!A367</f>
        <v>44577</v>
      </c>
      <c r="B364" s="165">
        <f t="shared" si="20"/>
        <v>2022</v>
      </c>
      <c r="C364" s="165">
        <f t="shared" si="21"/>
        <v>1</v>
      </c>
      <c r="D364" s="165">
        <f t="shared" si="22"/>
        <v>16</v>
      </c>
      <c r="E364" s="165">
        <f>+Exports!B367</f>
        <v>3</v>
      </c>
      <c r="F364" s="165">
        <f>+WEEKDAY(ExportsELAP[[#This Row],[Date Prevailing]],1)</f>
        <v>1</v>
      </c>
      <c r="G364" s="165">
        <f>+COUNTIFS(ECR_Hours!$K$6:$K$7,ExportsELAP[[#This Row],[Date Prevailing]])</f>
        <v>0</v>
      </c>
      <c r="H364" s="165">
        <f t="shared" si="23"/>
        <v>1</v>
      </c>
      <c r="I364" s="166">
        <f>+Exports!G367</f>
        <v>5.4857999999999993</v>
      </c>
      <c r="J364" s="166">
        <f>+'ELAP_IPCO-APND'!D367</f>
        <v>33.079300000000003</v>
      </c>
      <c r="K364" s="166">
        <f>+(ExportsELAP[[#This Row],[Exports kWh - MPT]]/1000)*ExportsELAP[[#This Row],[EIM Price]]</f>
        <v>0.18146642393999998</v>
      </c>
      <c r="L364" s="167" t="str">
        <f>+INDEX(ECR_Hours!$I$12:$I$15,MATCH(ExportsELAP[[#This Row],[Date Prevailing]],ECR_Hours!$H$12:$H$15,1))</f>
        <v>NS</v>
      </c>
      <c r="M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" spans="1:13" x14ac:dyDescent="0.25">
      <c r="A365" s="164">
        <f>+Exports!A368</f>
        <v>44577</v>
      </c>
      <c r="B365" s="165">
        <f t="shared" si="20"/>
        <v>2022</v>
      </c>
      <c r="C365" s="165">
        <f t="shared" si="21"/>
        <v>1</v>
      </c>
      <c r="D365" s="165">
        <f t="shared" si="22"/>
        <v>16</v>
      </c>
      <c r="E365" s="165">
        <f>+Exports!B368</f>
        <v>4</v>
      </c>
      <c r="F365" s="165">
        <f>+WEEKDAY(ExportsELAP[[#This Row],[Date Prevailing]],1)</f>
        <v>1</v>
      </c>
      <c r="G365" s="165">
        <f>+COUNTIFS(ECR_Hours!$K$6:$K$7,ExportsELAP[[#This Row],[Date Prevailing]])</f>
        <v>0</v>
      </c>
      <c r="H365" s="165">
        <f t="shared" si="23"/>
        <v>1</v>
      </c>
      <c r="I365" s="166">
        <f>+Exports!G368</f>
        <v>5.4793999999999983</v>
      </c>
      <c r="J365" s="166">
        <f>+'ELAP_IPCO-APND'!D368</f>
        <v>32.08858</v>
      </c>
      <c r="K365" s="166">
        <f>+(ExportsELAP[[#This Row],[Exports kWh - MPT]]/1000)*ExportsELAP[[#This Row],[EIM Price]]</f>
        <v>0.17582616525199993</v>
      </c>
      <c r="L365" s="167" t="str">
        <f>+INDEX(ECR_Hours!$I$12:$I$15,MATCH(ExportsELAP[[#This Row],[Date Prevailing]],ECR_Hours!$H$12:$H$15,1))</f>
        <v>NS</v>
      </c>
      <c r="M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" spans="1:13" x14ac:dyDescent="0.25">
      <c r="A366" s="164">
        <f>+Exports!A369</f>
        <v>44577</v>
      </c>
      <c r="B366" s="165">
        <f t="shared" si="20"/>
        <v>2022</v>
      </c>
      <c r="C366" s="165">
        <f t="shared" si="21"/>
        <v>1</v>
      </c>
      <c r="D366" s="165">
        <f t="shared" si="22"/>
        <v>16</v>
      </c>
      <c r="E366" s="165">
        <f>+Exports!B369</f>
        <v>5</v>
      </c>
      <c r="F366" s="165">
        <f>+WEEKDAY(ExportsELAP[[#This Row],[Date Prevailing]],1)</f>
        <v>1</v>
      </c>
      <c r="G366" s="165">
        <f>+COUNTIFS(ECR_Hours!$K$6:$K$7,ExportsELAP[[#This Row],[Date Prevailing]])</f>
        <v>0</v>
      </c>
      <c r="H366" s="165">
        <f t="shared" si="23"/>
        <v>1</v>
      </c>
      <c r="I366" s="166">
        <f>+Exports!G369</f>
        <v>2.2019999999999897</v>
      </c>
      <c r="J366" s="166">
        <f>+'ELAP_IPCO-APND'!D369</f>
        <v>33.016719999999999</v>
      </c>
      <c r="K366" s="166">
        <f>+(ExportsELAP[[#This Row],[Exports kWh - MPT]]/1000)*ExportsELAP[[#This Row],[EIM Price]]</f>
        <v>7.2702817439999651E-2</v>
      </c>
      <c r="L366" s="167" t="str">
        <f>+INDEX(ECR_Hours!$I$12:$I$15,MATCH(ExportsELAP[[#This Row],[Date Prevailing]],ECR_Hours!$H$12:$H$15,1))</f>
        <v>NS</v>
      </c>
      <c r="M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" spans="1:13" x14ac:dyDescent="0.25">
      <c r="A367" s="164">
        <f>+Exports!A370</f>
        <v>44577</v>
      </c>
      <c r="B367" s="165">
        <f t="shared" si="20"/>
        <v>2022</v>
      </c>
      <c r="C367" s="165">
        <f t="shared" si="21"/>
        <v>1</v>
      </c>
      <c r="D367" s="165">
        <f t="shared" si="22"/>
        <v>16</v>
      </c>
      <c r="E367" s="165">
        <f>+Exports!B370</f>
        <v>6</v>
      </c>
      <c r="F367" s="165">
        <f>+WEEKDAY(ExportsELAP[[#This Row],[Date Prevailing]],1)</f>
        <v>1</v>
      </c>
      <c r="G367" s="165">
        <f>+COUNTIFS(ECR_Hours!$K$6:$K$7,ExportsELAP[[#This Row],[Date Prevailing]])</f>
        <v>0</v>
      </c>
      <c r="H367" s="165">
        <f t="shared" si="23"/>
        <v>1</v>
      </c>
      <c r="I367" s="166">
        <f>+Exports!G370</f>
        <v>2.3292999999999995</v>
      </c>
      <c r="J367" s="166">
        <f>+'ELAP_IPCO-APND'!D370</f>
        <v>35.451529999999998</v>
      </c>
      <c r="K367" s="166">
        <f>+(ExportsELAP[[#This Row],[Exports kWh - MPT]]/1000)*ExportsELAP[[#This Row],[EIM Price]]</f>
        <v>8.2577248828999972E-2</v>
      </c>
      <c r="L367" s="167" t="str">
        <f>+INDEX(ECR_Hours!$I$12:$I$15,MATCH(ExportsELAP[[#This Row],[Date Prevailing]],ECR_Hours!$H$12:$H$15,1))</f>
        <v>NS</v>
      </c>
      <c r="M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" spans="1:13" x14ac:dyDescent="0.25">
      <c r="A368" s="164">
        <f>+Exports!A371</f>
        <v>44577</v>
      </c>
      <c r="B368" s="165">
        <f t="shared" si="20"/>
        <v>2022</v>
      </c>
      <c r="C368" s="165">
        <f t="shared" si="21"/>
        <v>1</v>
      </c>
      <c r="D368" s="165">
        <f t="shared" si="22"/>
        <v>16</v>
      </c>
      <c r="E368" s="165">
        <f>+Exports!B371</f>
        <v>7</v>
      </c>
      <c r="F368" s="165">
        <f>+WEEKDAY(ExportsELAP[[#This Row],[Date Prevailing]],1)</f>
        <v>1</v>
      </c>
      <c r="G368" s="165">
        <f>+COUNTIFS(ECR_Hours!$K$6:$K$7,ExportsELAP[[#This Row],[Date Prevailing]])</f>
        <v>0</v>
      </c>
      <c r="H368" s="165">
        <f t="shared" si="23"/>
        <v>1</v>
      </c>
      <c r="I368" s="166">
        <f>+Exports!G371</f>
        <v>2.1456</v>
      </c>
      <c r="J368" s="166">
        <f>+'ELAP_IPCO-APND'!D371</f>
        <v>37.948680000000003</v>
      </c>
      <c r="K368" s="166">
        <f>+(ExportsELAP[[#This Row],[Exports kWh - MPT]]/1000)*ExportsELAP[[#This Row],[EIM Price]]</f>
        <v>8.1422687808000008E-2</v>
      </c>
      <c r="L368" s="167" t="str">
        <f>+INDEX(ECR_Hours!$I$12:$I$15,MATCH(ExportsELAP[[#This Row],[Date Prevailing]],ECR_Hours!$H$12:$H$15,1))</f>
        <v>NS</v>
      </c>
      <c r="M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" spans="1:13" x14ac:dyDescent="0.25">
      <c r="A369" s="164">
        <f>+Exports!A372</f>
        <v>44577</v>
      </c>
      <c r="B369" s="165">
        <f t="shared" si="20"/>
        <v>2022</v>
      </c>
      <c r="C369" s="165">
        <f t="shared" si="21"/>
        <v>1</v>
      </c>
      <c r="D369" s="165">
        <f t="shared" si="22"/>
        <v>16</v>
      </c>
      <c r="E369" s="165">
        <f>+Exports!B372</f>
        <v>8</v>
      </c>
      <c r="F369" s="165">
        <f>+WEEKDAY(ExportsELAP[[#This Row],[Date Prevailing]],1)</f>
        <v>1</v>
      </c>
      <c r="G369" s="165">
        <f>+COUNTIFS(ECR_Hours!$K$6:$K$7,ExportsELAP[[#This Row],[Date Prevailing]])</f>
        <v>0</v>
      </c>
      <c r="H369" s="165">
        <f t="shared" si="23"/>
        <v>1</v>
      </c>
      <c r="I369" s="166">
        <f>+Exports!G372</f>
        <v>2.5693999999999999</v>
      </c>
      <c r="J369" s="166">
        <f>+'ELAP_IPCO-APND'!D372</f>
        <v>37.41507</v>
      </c>
      <c r="K369" s="166">
        <f>+(ExportsELAP[[#This Row],[Exports kWh - MPT]]/1000)*ExportsELAP[[#This Row],[EIM Price]]</f>
        <v>9.6134280857999993E-2</v>
      </c>
      <c r="L369" s="167" t="str">
        <f>+INDEX(ECR_Hours!$I$12:$I$15,MATCH(ExportsELAP[[#This Row],[Date Prevailing]],ECR_Hours!$H$12:$H$15,1))</f>
        <v>NS</v>
      </c>
      <c r="M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" spans="1:13" x14ac:dyDescent="0.25">
      <c r="A370" s="164">
        <f>+Exports!A373</f>
        <v>44577</v>
      </c>
      <c r="B370" s="165">
        <f t="shared" si="20"/>
        <v>2022</v>
      </c>
      <c r="C370" s="165">
        <f t="shared" si="21"/>
        <v>1</v>
      </c>
      <c r="D370" s="165">
        <f t="shared" si="22"/>
        <v>16</v>
      </c>
      <c r="E370" s="165">
        <f>+Exports!B373</f>
        <v>9</v>
      </c>
      <c r="F370" s="165">
        <f>+WEEKDAY(ExportsELAP[[#This Row],[Date Prevailing]],1)</f>
        <v>1</v>
      </c>
      <c r="G370" s="165">
        <f>+COUNTIFS(ECR_Hours!$K$6:$K$7,ExportsELAP[[#This Row],[Date Prevailing]])</f>
        <v>0</v>
      </c>
      <c r="H370" s="165">
        <f t="shared" si="23"/>
        <v>1</v>
      </c>
      <c r="I370" s="166">
        <f>+Exports!G373</f>
        <v>831.81110000000001</v>
      </c>
      <c r="J370" s="166">
        <f>+'ELAP_IPCO-APND'!D373</f>
        <v>37.79569</v>
      </c>
      <c r="K370" s="166">
        <f>+(ExportsELAP[[#This Row],[Exports kWh - MPT]]/1000)*ExportsELAP[[#This Row],[EIM Price]]</f>
        <v>31.438874474159</v>
      </c>
      <c r="L370" s="167" t="str">
        <f>+INDEX(ECR_Hours!$I$12:$I$15,MATCH(ExportsELAP[[#This Row],[Date Prevailing]],ECR_Hours!$H$12:$H$15,1))</f>
        <v>NS</v>
      </c>
      <c r="M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" spans="1:13" x14ac:dyDescent="0.25">
      <c r="A371" s="164">
        <f>+Exports!A374</f>
        <v>44577</v>
      </c>
      <c r="B371" s="165">
        <f t="shared" si="20"/>
        <v>2022</v>
      </c>
      <c r="C371" s="165">
        <f t="shared" si="21"/>
        <v>1</v>
      </c>
      <c r="D371" s="165">
        <f t="shared" si="22"/>
        <v>16</v>
      </c>
      <c r="E371" s="165">
        <f>+Exports!B374</f>
        <v>10</v>
      </c>
      <c r="F371" s="165">
        <f>+WEEKDAY(ExportsELAP[[#This Row],[Date Prevailing]],1)</f>
        <v>1</v>
      </c>
      <c r="G371" s="165">
        <f>+COUNTIFS(ECR_Hours!$K$6:$K$7,ExportsELAP[[#This Row],[Date Prevailing]])</f>
        <v>0</v>
      </c>
      <c r="H371" s="165">
        <f t="shared" si="23"/>
        <v>1</v>
      </c>
      <c r="I371" s="166">
        <f>+Exports!G374</f>
        <v>7088.8049000000001</v>
      </c>
      <c r="J371" s="166">
        <f>+'ELAP_IPCO-APND'!D374</f>
        <v>36.496099999999998</v>
      </c>
      <c r="K371" s="166">
        <f>+(ExportsELAP[[#This Row],[Exports kWh - MPT]]/1000)*ExportsELAP[[#This Row],[EIM Price]]</f>
        <v>258.71373251089</v>
      </c>
      <c r="L371" s="167" t="str">
        <f>+INDEX(ECR_Hours!$I$12:$I$15,MATCH(ExportsELAP[[#This Row],[Date Prevailing]],ECR_Hours!$H$12:$H$15,1))</f>
        <v>NS</v>
      </c>
      <c r="M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" spans="1:13" x14ac:dyDescent="0.25">
      <c r="A372" s="164">
        <f>+Exports!A375</f>
        <v>44577</v>
      </c>
      <c r="B372" s="165">
        <f t="shared" si="20"/>
        <v>2022</v>
      </c>
      <c r="C372" s="165">
        <f t="shared" si="21"/>
        <v>1</v>
      </c>
      <c r="D372" s="165">
        <f t="shared" si="22"/>
        <v>16</v>
      </c>
      <c r="E372" s="165">
        <f>+Exports!B375</f>
        <v>11</v>
      </c>
      <c r="F372" s="165">
        <f>+WEEKDAY(ExportsELAP[[#This Row],[Date Prevailing]],1)</f>
        <v>1</v>
      </c>
      <c r="G372" s="165">
        <f>+COUNTIFS(ECR_Hours!$K$6:$K$7,ExportsELAP[[#This Row],[Date Prevailing]])</f>
        <v>0</v>
      </c>
      <c r="H372" s="165">
        <f t="shared" si="23"/>
        <v>1</v>
      </c>
      <c r="I372" s="166">
        <f>+Exports!G375</f>
        <v>13752.184399999998</v>
      </c>
      <c r="J372" s="166">
        <f>+'ELAP_IPCO-APND'!D375</f>
        <v>35.491300000000003</v>
      </c>
      <c r="K372" s="166">
        <f>+(ExportsELAP[[#This Row],[Exports kWh - MPT]]/1000)*ExportsELAP[[#This Row],[EIM Price]]</f>
        <v>488.08290219572001</v>
      </c>
      <c r="L372" s="167" t="str">
        <f>+INDEX(ECR_Hours!$I$12:$I$15,MATCH(ExportsELAP[[#This Row],[Date Prevailing]],ECR_Hours!$H$12:$H$15,1))</f>
        <v>NS</v>
      </c>
      <c r="M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" spans="1:13" x14ac:dyDescent="0.25">
      <c r="A373" s="164">
        <f>+Exports!A376</f>
        <v>44577</v>
      </c>
      <c r="B373" s="165">
        <f t="shared" si="20"/>
        <v>2022</v>
      </c>
      <c r="C373" s="165">
        <f t="shared" si="21"/>
        <v>1</v>
      </c>
      <c r="D373" s="165">
        <f t="shared" si="22"/>
        <v>16</v>
      </c>
      <c r="E373" s="165">
        <f>+Exports!B376</f>
        <v>12</v>
      </c>
      <c r="F373" s="165">
        <f>+WEEKDAY(ExportsELAP[[#This Row],[Date Prevailing]],1)</f>
        <v>1</v>
      </c>
      <c r="G373" s="165">
        <f>+COUNTIFS(ECR_Hours!$K$6:$K$7,ExportsELAP[[#This Row],[Date Prevailing]])</f>
        <v>0</v>
      </c>
      <c r="H373" s="165">
        <f t="shared" si="23"/>
        <v>1</v>
      </c>
      <c r="I373" s="166">
        <f>+Exports!G376</f>
        <v>20753.372799999997</v>
      </c>
      <c r="J373" s="166">
        <f>+'ELAP_IPCO-APND'!D376</f>
        <v>35.758049999999997</v>
      </c>
      <c r="K373" s="166">
        <f>+(ExportsELAP[[#This Row],[Exports kWh - MPT]]/1000)*ExportsELAP[[#This Row],[EIM Price]]</f>
        <v>742.10014225103987</v>
      </c>
      <c r="L373" s="167" t="str">
        <f>+INDEX(ECR_Hours!$I$12:$I$15,MATCH(ExportsELAP[[#This Row],[Date Prevailing]],ECR_Hours!$H$12:$H$15,1))</f>
        <v>NS</v>
      </c>
      <c r="M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" spans="1:13" x14ac:dyDescent="0.25">
      <c r="A374" s="164">
        <f>+Exports!A377</f>
        <v>44577</v>
      </c>
      <c r="B374" s="165">
        <f t="shared" si="20"/>
        <v>2022</v>
      </c>
      <c r="C374" s="165">
        <f t="shared" si="21"/>
        <v>1</v>
      </c>
      <c r="D374" s="165">
        <f t="shared" si="22"/>
        <v>16</v>
      </c>
      <c r="E374" s="165">
        <f>+Exports!B377</f>
        <v>13</v>
      </c>
      <c r="F374" s="165">
        <f>+WEEKDAY(ExportsELAP[[#This Row],[Date Prevailing]],1)</f>
        <v>1</v>
      </c>
      <c r="G374" s="165">
        <f>+COUNTIFS(ECR_Hours!$K$6:$K$7,ExportsELAP[[#This Row],[Date Prevailing]])</f>
        <v>0</v>
      </c>
      <c r="H374" s="165">
        <f t="shared" si="23"/>
        <v>1</v>
      </c>
      <c r="I374" s="166">
        <f>+Exports!G377</f>
        <v>23190.300499999998</v>
      </c>
      <c r="J374" s="166">
        <f>+'ELAP_IPCO-APND'!D377</f>
        <v>26.137119999999999</v>
      </c>
      <c r="K374" s="166">
        <f>+(ExportsELAP[[#This Row],[Exports kWh - MPT]]/1000)*ExportsELAP[[#This Row],[EIM Price]]</f>
        <v>606.12766700455995</v>
      </c>
      <c r="L374" s="167" t="str">
        <f>+INDEX(ECR_Hours!$I$12:$I$15,MATCH(ExportsELAP[[#This Row],[Date Prevailing]],ECR_Hours!$H$12:$H$15,1))</f>
        <v>NS</v>
      </c>
      <c r="M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" spans="1:13" x14ac:dyDescent="0.25">
      <c r="A375" s="164">
        <f>+Exports!A378</f>
        <v>44577</v>
      </c>
      <c r="B375" s="165">
        <f t="shared" si="20"/>
        <v>2022</v>
      </c>
      <c r="C375" s="165">
        <f t="shared" si="21"/>
        <v>1</v>
      </c>
      <c r="D375" s="165">
        <f t="shared" si="22"/>
        <v>16</v>
      </c>
      <c r="E375" s="165">
        <f>+Exports!B378</f>
        <v>14</v>
      </c>
      <c r="F375" s="165">
        <f>+WEEKDAY(ExportsELAP[[#This Row],[Date Prevailing]],1)</f>
        <v>1</v>
      </c>
      <c r="G375" s="165">
        <f>+COUNTIFS(ECR_Hours!$K$6:$K$7,ExportsELAP[[#This Row],[Date Prevailing]])</f>
        <v>0</v>
      </c>
      <c r="H375" s="165">
        <f t="shared" si="23"/>
        <v>1</v>
      </c>
      <c r="I375" s="166">
        <f>+Exports!G378</f>
        <v>24213.089199999999</v>
      </c>
      <c r="J375" s="166">
        <f>+'ELAP_IPCO-APND'!D378</f>
        <v>28.379850000000001</v>
      </c>
      <c r="K375" s="166">
        <f>+(ExportsELAP[[#This Row],[Exports kWh - MPT]]/1000)*ExportsELAP[[#This Row],[EIM Price]]</f>
        <v>687.16383953262005</v>
      </c>
      <c r="L375" s="167" t="str">
        <f>+INDEX(ECR_Hours!$I$12:$I$15,MATCH(ExportsELAP[[#This Row],[Date Prevailing]],ECR_Hours!$H$12:$H$15,1))</f>
        <v>NS</v>
      </c>
      <c r="M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" spans="1:13" x14ac:dyDescent="0.25">
      <c r="A376" s="164">
        <f>+Exports!A379</f>
        <v>44577</v>
      </c>
      <c r="B376" s="165">
        <f t="shared" si="20"/>
        <v>2022</v>
      </c>
      <c r="C376" s="165">
        <f t="shared" si="21"/>
        <v>1</v>
      </c>
      <c r="D376" s="165">
        <f t="shared" si="22"/>
        <v>16</v>
      </c>
      <c r="E376" s="165">
        <f>+Exports!B379</f>
        <v>15</v>
      </c>
      <c r="F376" s="165">
        <f>+WEEKDAY(ExportsELAP[[#This Row],[Date Prevailing]],1)</f>
        <v>1</v>
      </c>
      <c r="G376" s="165">
        <f>+COUNTIFS(ECR_Hours!$K$6:$K$7,ExportsELAP[[#This Row],[Date Prevailing]])</f>
        <v>0</v>
      </c>
      <c r="H376" s="165">
        <f t="shared" si="23"/>
        <v>1</v>
      </c>
      <c r="I376" s="166">
        <f>+Exports!G379</f>
        <v>22403.8308</v>
      </c>
      <c r="J376" s="166">
        <f>+'ELAP_IPCO-APND'!D379</f>
        <v>26.104399999999998</v>
      </c>
      <c r="K376" s="166">
        <f>+(ExportsELAP[[#This Row],[Exports kWh - MPT]]/1000)*ExportsELAP[[#This Row],[EIM Price]]</f>
        <v>584.83856073551999</v>
      </c>
      <c r="L376" s="167" t="str">
        <f>+INDEX(ECR_Hours!$I$12:$I$15,MATCH(ExportsELAP[[#This Row],[Date Prevailing]],ECR_Hours!$H$12:$H$15,1))</f>
        <v>NS</v>
      </c>
      <c r="M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" spans="1:13" x14ac:dyDescent="0.25">
      <c r="A377" s="164">
        <f>+Exports!A380</f>
        <v>44577</v>
      </c>
      <c r="B377" s="165">
        <f t="shared" si="20"/>
        <v>2022</v>
      </c>
      <c r="C377" s="165">
        <f t="shared" si="21"/>
        <v>1</v>
      </c>
      <c r="D377" s="165">
        <f t="shared" si="22"/>
        <v>16</v>
      </c>
      <c r="E377" s="165">
        <f>+Exports!B380</f>
        <v>16</v>
      </c>
      <c r="F377" s="165">
        <f>+WEEKDAY(ExportsELAP[[#This Row],[Date Prevailing]],1)</f>
        <v>1</v>
      </c>
      <c r="G377" s="165">
        <f>+COUNTIFS(ECR_Hours!$K$6:$K$7,ExportsELAP[[#This Row],[Date Prevailing]])</f>
        <v>0</v>
      </c>
      <c r="H377" s="165">
        <f t="shared" si="23"/>
        <v>1</v>
      </c>
      <c r="I377" s="166">
        <f>+Exports!G380</f>
        <v>16398.7516</v>
      </c>
      <c r="J377" s="166">
        <f>+'ELAP_IPCO-APND'!D380</f>
        <v>29.486049999999999</v>
      </c>
      <c r="K377" s="166">
        <f>+(ExportsELAP[[#This Row],[Exports kWh - MPT]]/1000)*ExportsELAP[[#This Row],[EIM Price]]</f>
        <v>483.53440961517998</v>
      </c>
      <c r="L377" s="167" t="str">
        <f>+INDEX(ECR_Hours!$I$12:$I$15,MATCH(ExportsELAP[[#This Row],[Date Prevailing]],ECR_Hours!$H$12:$H$15,1))</f>
        <v>NS</v>
      </c>
      <c r="M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" spans="1:13" x14ac:dyDescent="0.25">
      <c r="A378" s="164">
        <f>+Exports!A381</f>
        <v>44577</v>
      </c>
      <c r="B378" s="165">
        <f t="shared" si="20"/>
        <v>2022</v>
      </c>
      <c r="C378" s="165">
        <f t="shared" si="21"/>
        <v>1</v>
      </c>
      <c r="D378" s="165">
        <f t="shared" si="22"/>
        <v>16</v>
      </c>
      <c r="E378" s="165">
        <f>+Exports!B381</f>
        <v>17</v>
      </c>
      <c r="F378" s="165">
        <f>+WEEKDAY(ExportsELAP[[#This Row],[Date Prevailing]],1)</f>
        <v>1</v>
      </c>
      <c r="G378" s="165">
        <f>+COUNTIFS(ECR_Hours!$K$6:$K$7,ExportsELAP[[#This Row],[Date Prevailing]])</f>
        <v>0</v>
      </c>
      <c r="H378" s="165">
        <f t="shared" si="23"/>
        <v>1</v>
      </c>
      <c r="I378" s="166">
        <f>+Exports!G381</f>
        <v>7164.6352999999999</v>
      </c>
      <c r="J378" s="166">
        <f>+'ELAP_IPCO-APND'!D381</f>
        <v>46.380209999999998</v>
      </c>
      <c r="K378" s="166">
        <f>+(ExportsELAP[[#This Row],[Exports kWh - MPT]]/1000)*ExportsELAP[[#This Row],[EIM Price]]</f>
        <v>332.29728978741298</v>
      </c>
      <c r="L378" s="167" t="str">
        <f>+INDEX(ECR_Hours!$I$12:$I$15,MATCH(ExportsELAP[[#This Row],[Date Prevailing]],ECR_Hours!$H$12:$H$15,1))</f>
        <v>NS</v>
      </c>
      <c r="M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" spans="1:13" x14ac:dyDescent="0.25">
      <c r="A379" s="164">
        <f>+Exports!A382</f>
        <v>44577</v>
      </c>
      <c r="B379" s="165">
        <f t="shared" si="20"/>
        <v>2022</v>
      </c>
      <c r="C379" s="165">
        <f t="shared" si="21"/>
        <v>1</v>
      </c>
      <c r="D379" s="165">
        <f t="shared" si="22"/>
        <v>16</v>
      </c>
      <c r="E379" s="165">
        <f>+Exports!B382</f>
        <v>18</v>
      </c>
      <c r="F379" s="165">
        <f>+WEEKDAY(ExportsELAP[[#This Row],[Date Prevailing]],1)</f>
        <v>1</v>
      </c>
      <c r="G379" s="165">
        <f>+COUNTIFS(ECR_Hours!$K$6:$K$7,ExportsELAP[[#This Row],[Date Prevailing]])</f>
        <v>0</v>
      </c>
      <c r="H379" s="165">
        <f t="shared" si="23"/>
        <v>1</v>
      </c>
      <c r="I379" s="166">
        <f>+Exports!G382</f>
        <v>605.7749</v>
      </c>
      <c r="J379" s="166">
        <f>+'ELAP_IPCO-APND'!D382</f>
        <v>60.348950000000002</v>
      </c>
      <c r="K379" s="166">
        <f>+(ExportsELAP[[#This Row],[Exports kWh - MPT]]/1000)*ExportsELAP[[#This Row],[EIM Price]]</f>
        <v>36.557879151355003</v>
      </c>
      <c r="L379" s="167" t="str">
        <f>+INDEX(ECR_Hours!$I$12:$I$15,MATCH(ExportsELAP[[#This Row],[Date Prevailing]],ECR_Hours!$H$12:$H$15,1))</f>
        <v>NS</v>
      </c>
      <c r="M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" spans="1:13" x14ac:dyDescent="0.25">
      <c r="A380" s="164">
        <f>+Exports!A383</f>
        <v>44577</v>
      </c>
      <c r="B380" s="165">
        <f t="shared" si="20"/>
        <v>2022</v>
      </c>
      <c r="C380" s="165">
        <f t="shared" si="21"/>
        <v>1</v>
      </c>
      <c r="D380" s="165">
        <f t="shared" si="22"/>
        <v>16</v>
      </c>
      <c r="E380" s="165">
        <f>+Exports!B383</f>
        <v>19</v>
      </c>
      <c r="F380" s="165">
        <f>+WEEKDAY(ExportsELAP[[#This Row],[Date Prevailing]],1)</f>
        <v>1</v>
      </c>
      <c r="G380" s="165">
        <f>+COUNTIFS(ECR_Hours!$K$6:$K$7,ExportsELAP[[#This Row],[Date Prevailing]])</f>
        <v>0</v>
      </c>
      <c r="H380" s="165">
        <f t="shared" si="23"/>
        <v>1</v>
      </c>
      <c r="I380" s="166">
        <f>+Exports!G383</f>
        <v>1.902399999999999</v>
      </c>
      <c r="J380" s="166">
        <f>+'ELAP_IPCO-APND'!D383</f>
        <v>47.36157</v>
      </c>
      <c r="K380" s="166">
        <f>+(ExportsELAP[[#This Row],[Exports kWh - MPT]]/1000)*ExportsELAP[[#This Row],[EIM Price]]</f>
        <v>9.0100650767999946E-2</v>
      </c>
      <c r="L380" s="167" t="str">
        <f>+INDEX(ECR_Hours!$I$12:$I$15,MATCH(ExportsELAP[[#This Row],[Date Prevailing]],ECR_Hours!$H$12:$H$15,1))</f>
        <v>NS</v>
      </c>
      <c r="M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" spans="1:13" x14ac:dyDescent="0.25">
      <c r="A381" s="164">
        <f>+Exports!A384</f>
        <v>44577</v>
      </c>
      <c r="B381" s="165">
        <f t="shared" si="20"/>
        <v>2022</v>
      </c>
      <c r="C381" s="165">
        <f t="shared" si="21"/>
        <v>1</v>
      </c>
      <c r="D381" s="165">
        <f t="shared" si="22"/>
        <v>16</v>
      </c>
      <c r="E381" s="165">
        <f>+Exports!B384</f>
        <v>20</v>
      </c>
      <c r="F381" s="165">
        <f>+WEEKDAY(ExportsELAP[[#This Row],[Date Prevailing]],1)</f>
        <v>1</v>
      </c>
      <c r="G381" s="165">
        <f>+COUNTIFS(ECR_Hours!$K$6:$K$7,ExportsELAP[[#This Row],[Date Prevailing]])</f>
        <v>0</v>
      </c>
      <c r="H381" s="165">
        <f t="shared" si="23"/>
        <v>1</v>
      </c>
      <c r="I381" s="166">
        <f>+Exports!G384</f>
        <v>1.4521000000000002</v>
      </c>
      <c r="J381" s="166">
        <f>+'ELAP_IPCO-APND'!D384</f>
        <v>56.202629999999999</v>
      </c>
      <c r="K381" s="166">
        <f>+(ExportsELAP[[#This Row],[Exports kWh - MPT]]/1000)*ExportsELAP[[#This Row],[EIM Price]]</f>
        <v>8.161183902300001E-2</v>
      </c>
      <c r="L381" s="167" t="str">
        <f>+INDEX(ECR_Hours!$I$12:$I$15,MATCH(ExportsELAP[[#This Row],[Date Prevailing]],ECR_Hours!$H$12:$H$15,1))</f>
        <v>NS</v>
      </c>
      <c r="M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" spans="1:13" x14ac:dyDescent="0.25">
      <c r="A382" s="164">
        <f>+Exports!A385</f>
        <v>44577</v>
      </c>
      <c r="B382" s="165">
        <f t="shared" si="20"/>
        <v>2022</v>
      </c>
      <c r="C382" s="165">
        <f t="shared" si="21"/>
        <v>1</v>
      </c>
      <c r="D382" s="165">
        <f t="shared" si="22"/>
        <v>16</v>
      </c>
      <c r="E382" s="165">
        <f>+Exports!B385</f>
        <v>21</v>
      </c>
      <c r="F382" s="165">
        <f>+WEEKDAY(ExportsELAP[[#This Row],[Date Prevailing]],1)</f>
        <v>1</v>
      </c>
      <c r="G382" s="165">
        <f>+COUNTIFS(ECR_Hours!$K$6:$K$7,ExportsELAP[[#This Row],[Date Prevailing]])</f>
        <v>0</v>
      </c>
      <c r="H382" s="165">
        <f t="shared" si="23"/>
        <v>1</v>
      </c>
      <c r="I382" s="166">
        <f>+Exports!G385</f>
        <v>1.9655999999999998</v>
      </c>
      <c r="J382" s="166">
        <f>+'ELAP_IPCO-APND'!D385</f>
        <v>50.064300000000003</v>
      </c>
      <c r="K382" s="166">
        <f>+(ExportsELAP[[#This Row],[Exports kWh - MPT]]/1000)*ExportsELAP[[#This Row],[EIM Price]]</f>
        <v>9.840638807999999E-2</v>
      </c>
      <c r="L382" s="167" t="str">
        <f>+INDEX(ECR_Hours!$I$12:$I$15,MATCH(ExportsELAP[[#This Row],[Date Prevailing]],ECR_Hours!$H$12:$H$15,1))</f>
        <v>NS</v>
      </c>
      <c r="M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" spans="1:13" x14ac:dyDescent="0.25">
      <c r="A383" s="164">
        <f>+Exports!A386</f>
        <v>44577</v>
      </c>
      <c r="B383" s="165">
        <f t="shared" si="20"/>
        <v>2022</v>
      </c>
      <c r="C383" s="165">
        <f t="shared" si="21"/>
        <v>1</v>
      </c>
      <c r="D383" s="165">
        <f t="shared" si="22"/>
        <v>16</v>
      </c>
      <c r="E383" s="165">
        <f>+Exports!B386</f>
        <v>22</v>
      </c>
      <c r="F383" s="165">
        <f>+WEEKDAY(ExportsELAP[[#This Row],[Date Prevailing]],1)</f>
        <v>1</v>
      </c>
      <c r="G383" s="165">
        <f>+COUNTIFS(ECR_Hours!$K$6:$K$7,ExportsELAP[[#This Row],[Date Prevailing]])</f>
        <v>0</v>
      </c>
      <c r="H383" s="165">
        <f t="shared" si="23"/>
        <v>1</v>
      </c>
      <c r="I383" s="166">
        <f>+Exports!G386</f>
        <v>1.9050999999999998</v>
      </c>
      <c r="J383" s="166">
        <f>+'ELAP_IPCO-APND'!D386</f>
        <v>45.563740000000003</v>
      </c>
      <c r="K383" s="166">
        <f>+(ExportsELAP[[#This Row],[Exports kWh - MPT]]/1000)*ExportsELAP[[#This Row],[EIM Price]]</f>
        <v>8.6803481074000002E-2</v>
      </c>
      <c r="L383" s="167" t="str">
        <f>+INDEX(ECR_Hours!$I$12:$I$15,MATCH(ExportsELAP[[#This Row],[Date Prevailing]],ECR_Hours!$H$12:$H$15,1))</f>
        <v>NS</v>
      </c>
      <c r="M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" spans="1:13" x14ac:dyDescent="0.25">
      <c r="A384" s="164">
        <f>+Exports!A387</f>
        <v>44577</v>
      </c>
      <c r="B384" s="165">
        <f t="shared" si="20"/>
        <v>2022</v>
      </c>
      <c r="C384" s="165">
        <f t="shared" si="21"/>
        <v>1</v>
      </c>
      <c r="D384" s="165">
        <f t="shared" si="22"/>
        <v>16</v>
      </c>
      <c r="E384" s="165">
        <f>+Exports!B387</f>
        <v>23</v>
      </c>
      <c r="F384" s="165">
        <f>+WEEKDAY(ExportsELAP[[#This Row],[Date Prevailing]],1)</f>
        <v>1</v>
      </c>
      <c r="G384" s="165">
        <f>+COUNTIFS(ECR_Hours!$K$6:$K$7,ExportsELAP[[#This Row],[Date Prevailing]])</f>
        <v>0</v>
      </c>
      <c r="H384" s="165">
        <f t="shared" si="23"/>
        <v>1</v>
      </c>
      <c r="I384" s="166">
        <f>+Exports!G387</f>
        <v>1.468799999999999</v>
      </c>
      <c r="J384" s="166">
        <f>+'ELAP_IPCO-APND'!D387</f>
        <v>44.293930000000003</v>
      </c>
      <c r="K384" s="166">
        <f>+(ExportsELAP[[#This Row],[Exports kWh - MPT]]/1000)*ExportsELAP[[#This Row],[EIM Price]]</f>
        <v>6.5058924383999961E-2</v>
      </c>
      <c r="L384" s="167" t="str">
        <f>+INDEX(ECR_Hours!$I$12:$I$15,MATCH(ExportsELAP[[#This Row],[Date Prevailing]],ECR_Hours!$H$12:$H$15,1))</f>
        <v>NS</v>
      </c>
      <c r="M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" spans="1:13" x14ac:dyDescent="0.25">
      <c r="A385" s="164">
        <f>+Exports!A388</f>
        <v>44577</v>
      </c>
      <c r="B385" s="165">
        <f t="shared" si="20"/>
        <v>2022</v>
      </c>
      <c r="C385" s="165">
        <f t="shared" si="21"/>
        <v>1</v>
      </c>
      <c r="D385" s="165">
        <f t="shared" si="22"/>
        <v>16</v>
      </c>
      <c r="E385" s="165">
        <f>+Exports!B388</f>
        <v>24</v>
      </c>
      <c r="F385" s="165">
        <f>+WEEKDAY(ExportsELAP[[#This Row],[Date Prevailing]],1)</f>
        <v>1</v>
      </c>
      <c r="G385" s="165">
        <f>+COUNTIFS(ECR_Hours!$K$6:$K$7,ExportsELAP[[#This Row],[Date Prevailing]])</f>
        <v>0</v>
      </c>
      <c r="H385" s="165">
        <f t="shared" si="23"/>
        <v>1</v>
      </c>
      <c r="I385" s="166">
        <f>+Exports!G388</f>
        <v>1.2526999999999999</v>
      </c>
      <c r="J385" s="166">
        <f>+'ELAP_IPCO-APND'!D388</f>
        <v>37.688980000000001</v>
      </c>
      <c r="K385" s="166">
        <f>+(ExportsELAP[[#This Row],[Exports kWh - MPT]]/1000)*ExportsELAP[[#This Row],[EIM Price]]</f>
        <v>4.7212985245999997E-2</v>
      </c>
      <c r="L385" s="167" t="str">
        <f>+INDEX(ECR_Hours!$I$12:$I$15,MATCH(ExportsELAP[[#This Row],[Date Prevailing]],ECR_Hours!$H$12:$H$15,1))</f>
        <v>NS</v>
      </c>
      <c r="M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" spans="1:13" x14ac:dyDescent="0.25">
      <c r="A386" s="164">
        <f>+Exports!A389</f>
        <v>44578</v>
      </c>
      <c r="B386" s="165">
        <f t="shared" ref="B386:B449" si="24">+YEAR(A386)</f>
        <v>2022</v>
      </c>
      <c r="C386" s="165">
        <f t="shared" ref="C386:C449" si="25">+MONTH(A386)</f>
        <v>1</v>
      </c>
      <c r="D386" s="165">
        <f t="shared" ref="D386:D449" si="26">+DAY(A386)</f>
        <v>17</v>
      </c>
      <c r="E386" s="165">
        <f>+Exports!B389</f>
        <v>1</v>
      </c>
      <c r="F386" s="165">
        <f>+WEEKDAY(ExportsELAP[[#This Row],[Date Prevailing]],1)</f>
        <v>2</v>
      </c>
      <c r="G386" s="165">
        <f>+COUNTIFS(ECR_Hours!$K$6:$K$7,ExportsELAP[[#This Row],[Date Prevailing]])</f>
        <v>0</v>
      </c>
      <c r="H386" s="165">
        <f t="shared" ref="H386:H449" si="27">+IF(G386=1,0,F386)</f>
        <v>2</v>
      </c>
      <c r="I386" s="166">
        <f>+Exports!G389</f>
        <v>1.8756999999999902</v>
      </c>
      <c r="J386" s="166">
        <f>+'ELAP_IPCO-APND'!D389</f>
        <v>37.221240000000002</v>
      </c>
      <c r="K386" s="166">
        <f>+(ExportsELAP[[#This Row],[Exports kWh - MPT]]/1000)*ExportsELAP[[#This Row],[EIM Price]]</f>
        <v>6.9815879867999642E-2</v>
      </c>
      <c r="L386" s="167" t="str">
        <f>+INDEX(ECR_Hours!$I$12:$I$15,MATCH(ExportsELAP[[#This Row],[Date Prevailing]],ECR_Hours!$H$12:$H$15,1))</f>
        <v>NS</v>
      </c>
      <c r="M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" spans="1:13" x14ac:dyDescent="0.25">
      <c r="A387" s="164">
        <f>+Exports!A390</f>
        <v>44578</v>
      </c>
      <c r="B387" s="165">
        <f t="shared" si="24"/>
        <v>2022</v>
      </c>
      <c r="C387" s="165">
        <f t="shared" si="25"/>
        <v>1</v>
      </c>
      <c r="D387" s="165">
        <f t="shared" si="26"/>
        <v>17</v>
      </c>
      <c r="E387" s="165">
        <f>+Exports!B390</f>
        <v>2</v>
      </c>
      <c r="F387" s="165">
        <f>+WEEKDAY(ExportsELAP[[#This Row],[Date Prevailing]],1)</f>
        <v>2</v>
      </c>
      <c r="G387" s="165">
        <f>+COUNTIFS(ECR_Hours!$K$6:$K$7,ExportsELAP[[#This Row],[Date Prevailing]])</f>
        <v>0</v>
      </c>
      <c r="H387" s="165">
        <f t="shared" si="27"/>
        <v>2</v>
      </c>
      <c r="I387" s="166">
        <f>+Exports!G390</f>
        <v>2.1459999999999999</v>
      </c>
      <c r="J387" s="166">
        <f>+'ELAP_IPCO-APND'!D390</f>
        <v>36.08943</v>
      </c>
      <c r="K387" s="166">
        <f>+(ExportsELAP[[#This Row],[Exports kWh - MPT]]/1000)*ExportsELAP[[#This Row],[EIM Price]]</f>
        <v>7.7447916780000001E-2</v>
      </c>
      <c r="L387" s="167" t="str">
        <f>+INDEX(ECR_Hours!$I$12:$I$15,MATCH(ExportsELAP[[#This Row],[Date Prevailing]],ECR_Hours!$H$12:$H$15,1))</f>
        <v>NS</v>
      </c>
      <c r="M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" spans="1:13" x14ac:dyDescent="0.25">
      <c r="A388" s="164">
        <f>+Exports!A391</f>
        <v>44578</v>
      </c>
      <c r="B388" s="165">
        <f t="shared" si="24"/>
        <v>2022</v>
      </c>
      <c r="C388" s="165">
        <f t="shared" si="25"/>
        <v>1</v>
      </c>
      <c r="D388" s="165">
        <f t="shared" si="26"/>
        <v>17</v>
      </c>
      <c r="E388" s="165">
        <f>+Exports!B391</f>
        <v>3</v>
      </c>
      <c r="F388" s="165">
        <f>+WEEKDAY(ExportsELAP[[#This Row],[Date Prevailing]],1)</f>
        <v>2</v>
      </c>
      <c r="G388" s="165">
        <f>+COUNTIFS(ECR_Hours!$K$6:$K$7,ExportsELAP[[#This Row],[Date Prevailing]])</f>
        <v>0</v>
      </c>
      <c r="H388" s="165">
        <f t="shared" si="27"/>
        <v>2</v>
      </c>
      <c r="I388" s="166">
        <f>+Exports!G391</f>
        <v>2.0488</v>
      </c>
      <c r="J388" s="166">
        <f>+'ELAP_IPCO-APND'!D391</f>
        <v>34.611969999999999</v>
      </c>
      <c r="K388" s="166">
        <f>+(ExportsELAP[[#This Row],[Exports kWh - MPT]]/1000)*ExportsELAP[[#This Row],[EIM Price]]</f>
        <v>7.0913004135999991E-2</v>
      </c>
      <c r="L388" s="167" t="str">
        <f>+INDEX(ECR_Hours!$I$12:$I$15,MATCH(ExportsELAP[[#This Row],[Date Prevailing]],ECR_Hours!$H$12:$H$15,1))</f>
        <v>NS</v>
      </c>
      <c r="M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" spans="1:13" x14ac:dyDescent="0.25">
      <c r="A389" s="164">
        <f>+Exports!A392</f>
        <v>44578</v>
      </c>
      <c r="B389" s="165">
        <f t="shared" si="24"/>
        <v>2022</v>
      </c>
      <c r="C389" s="165">
        <f t="shared" si="25"/>
        <v>1</v>
      </c>
      <c r="D389" s="165">
        <f t="shared" si="26"/>
        <v>17</v>
      </c>
      <c r="E389" s="165">
        <f>+Exports!B392</f>
        <v>4</v>
      </c>
      <c r="F389" s="165">
        <f>+WEEKDAY(ExportsELAP[[#This Row],[Date Prevailing]],1)</f>
        <v>2</v>
      </c>
      <c r="G389" s="165">
        <f>+COUNTIFS(ECR_Hours!$K$6:$K$7,ExportsELAP[[#This Row],[Date Prevailing]])</f>
        <v>0</v>
      </c>
      <c r="H389" s="165">
        <f t="shared" si="27"/>
        <v>2</v>
      </c>
      <c r="I389" s="166">
        <f>+Exports!G392</f>
        <v>1.619699999999999</v>
      </c>
      <c r="J389" s="166">
        <f>+'ELAP_IPCO-APND'!D392</f>
        <v>37.087730000000001</v>
      </c>
      <c r="K389" s="166">
        <f>+(ExportsELAP[[#This Row],[Exports kWh - MPT]]/1000)*ExportsELAP[[#This Row],[EIM Price]]</f>
        <v>6.0070996280999968E-2</v>
      </c>
      <c r="L389" s="167" t="str">
        <f>+INDEX(ECR_Hours!$I$12:$I$15,MATCH(ExportsELAP[[#This Row],[Date Prevailing]],ECR_Hours!$H$12:$H$15,1))</f>
        <v>NS</v>
      </c>
      <c r="M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" spans="1:13" x14ac:dyDescent="0.25">
      <c r="A390" s="164">
        <f>+Exports!A393</f>
        <v>44578</v>
      </c>
      <c r="B390" s="165">
        <f t="shared" si="24"/>
        <v>2022</v>
      </c>
      <c r="C390" s="165">
        <f t="shared" si="25"/>
        <v>1</v>
      </c>
      <c r="D390" s="165">
        <f t="shared" si="26"/>
        <v>17</v>
      </c>
      <c r="E390" s="165">
        <f>+Exports!B393</f>
        <v>5</v>
      </c>
      <c r="F390" s="165">
        <f>+WEEKDAY(ExportsELAP[[#This Row],[Date Prevailing]],1)</f>
        <v>2</v>
      </c>
      <c r="G390" s="165">
        <f>+COUNTIFS(ECR_Hours!$K$6:$K$7,ExportsELAP[[#This Row],[Date Prevailing]])</f>
        <v>0</v>
      </c>
      <c r="H390" s="165">
        <f t="shared" si="27"/>
        <v>2</v>
      </c>
      <c r="I390" s="166">
        <f>+Exports!G393</f>
        <v>1.5289000000000001</v>
      </c>
      <c r="J390" s="166">
        <f>+'ELAP_IPCO-APND'!D393</f>
        <v>37.567889999999998</v>
      </c>
      <c r="K390" s="166">
        <f>+(ExportsELAP[[#This Row],[Exports kWh - MPT]]/1000)*ExportsELAP[[#This Row],[EIM Price]]</f>
        <v>5.7437547021000006E-2</v>
      </c>
      <c r="L390" s="167" t="str">
        <f>+INDEX(ECR_Hours!$I$12:$I$15,MATCH(ExportsELAP[[#This Row],[Date Prevailing]],ECR_Hours!$H$12:$H$15,1))</f>
        <v>NS</v>
      </c>
      <c r="M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" spans="1:13" x14ac:dyDescent="0.25">
      <c r="A391" s="164">
        <f>+Exports!A394</f>
        <v>44578</v>
      </c>
      <c r="B391" s="165">
        <f t="shared" si="24"/>
        <v>2022</v>
      </c>
      <c r="C391" s="165">
        <f t="shared" si="25"/>
        <v>1</v>
      </c>
      <c r="D391" s="165">
        <f t="shared" si="26"/>
        <v>17</v>
      </c>
      <c r="E391" s="165">
        <f>+Exports!B394</f>
        <v>6</v>
      </c>
      <c r="F391" s="165">
        <f>+WEEKDAY(ExportsELAP[[#This Row],[Date Prevailing]],1)</f>
        <v>2</v>
      </c>
      <c r="G391" s="165">
        <f>+COUNTIFS(ECR_Hours!$K$6:$K$7,ExportsELAP[[#This Row],[Date Prevailing]])</f>
        <v>0</v>
      </c>
      <c r="H391" s="165">
        <f t="shared" si="27"/>
        <v>2</v>
      </c>
      <c r="I391" s="166">
        <f>+Exports!G394</f>
        <v>2.2867999999999991</v>
      </c>
      <c r="J391" s="166">
        <f>+'ELAP_IPCO-APND'!D394</f>
        <v>37.464399999999998</v>
      </c>
      <c r="K391" s="166">
        <f>+(ExportsELAP[[#This Row],[Exports kWh - MPT]]/1000)*ExportsELAP[[#This Row],[EIM Price]]</f>
        <v>8.567358991999996E-2</v>
      </c>
      <c r="L391" s="167" t="str">
        <f>+INDEX(ECR_Hours!$I$12:$I$15,MATCH(ExportsELAP[[#This Row],[Date Prevailing]],ECR_Hours!$H$12:$H$15,1))</f>
        <v>NS</v>
      </c>
      <c r="M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" spans="1:13" x14ac:dyDescent="0.25">
      <c r="A392" s="164">
        <f>+Exports!A395</f>
        <v>44578</v>
      </c>
      <c r="B392" s="165">
        <f t="shared" si="24"/>
        <v>2022</v>
      </c>
      <c r="C392" s="165">
        <f t="shared" si="25"/>
        <v>1</v>
      </c>
      <c r="D392" s="165">
        <f t="shared" si="26"/>
        <v>17</v>
      </c>
      <c r="E392" s="165">
        <f>+Exports!B395</f>
        <v>7</v>
      </c>
      <c r="F392" s="165">
        <f>+WEEKDAY(ExportsELAP[[#This Row],[Date Prevailing]],1)</f>
        <v>2</v>
      </c>
      <c r="G392" s="165">
        <f>+COUNTIFS(ECR_Hours!$K$6:$K$7,ExportsELAP[[#This Row],[Date Prevailing]])</f>
        <v>0</v>
      </c>
      <c r="H392" s="165">
        <f t="shared" si="27"/>
        <v>2</v>
      </c>
      <c r="I392" s="166">
        <f>+Exports!G395</f>
        <v>2.2795000000000001</v>
      </c>
      <c r="J392" s="166">
        <f>+'ELAP_IPCO-APND'!D395</f>
        <v>40.324309999999997</v>
      </c>
      <c r="K392" s="166">
        <f>+(ExportsELAP[[#This Row],[Exports kWh - MPT]]/1000)*ExportsELAP[[#This Row],[EIM Price]]</f>
        <v>9.1919264644999998E-2</v>
      </c>
      <c r="L392" s="167" t="str">
        <f>+INDEX(ECR_Hours!$I$12:$I$15,MATCH(ExportsELAP[[#This Row],[Date Prevailing]],ECR_Hours!$H$12:$H$15,1))</f>
        <v>NS</v>
      </c>
      <c r="M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" spans="1:13" x14ac:dyDescent="0.25">
      <c r="A393" s="164">
        <f>+Exports!A396</f>
        <v>44578</v>
      </c>
      <c r="B393" s="165">
        <f t="shared" si="24"/>
        <v>2022</v>
      </c>
      <c r="C393" s="165">
        <f t="shared" si="25"/>
        <v>1</v>
      </c>
      <c r="D393" s="165">
        <f t="shared" si="26"/>
        <v>17</v>
      </c>
      <c r="E393" s="165">
        <f>+Exports!B396</f>
        <v>8</v>
      </c>
      <c r="F393" s="165">
        <f>+WEEKDAY(ExportsELAP[[#This Row],[Date Prevailing]],1)</f>
        <v>2</v>
      </c>
      <c r="G393" s="165">
        <f>+COUNTIFS(ECR_Hours!$K$6:$K$7,ExportsELAP[[#This Row],[Date Prevailing]])</f>
        <v>0</v>
      </c>
      <c r="H393" s="165">
        <f t="shared" si="27"/>
        <v>2</v>
      </c>
      <c r="I393" s="166">
        <f>+Exports!G396</f>
        <v>2.6437999999999997</v>
      </c>
      <c r="J393" s="166">
        <f>+'ELAP_IPCO-APND'!D396</f>
        <v>42.064190000000004</v>
      </c>
      <c r="K393" s="166">
        <f>+(ExportsELAP[[#This Row],[Exports kWh - MPT]]/1000)*ExportsELAP[[#This Row],[EIM Price]]</f>
        <v>0.11120930552199999</v>
      </c>
      <c r="L393" s="167" t="str">
        <f>+INDEX(ECR_Hours!$I$12:$I$15,MATCH(ExportsELAP[[#This Row],[Date Prevailing]],ECR_Hours!$H$12:$H$15,1))</f>
        <v>NS</v>
      </c>
      <c r="M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" spans="1:13" x14ac:dyDescent="0.25">
      <c r="A394" s="164">
        <f>+Exports!A397</f>
        <v>44578</v>
      </c>
      <c r="B394" s="165">
        <f t="shared" si="24"/>
        <v>2022</v>
      </c>
      <c r="C394" s="165">
        <f t="shared" si="25"/>
        <v>1</v>
      </c>
      <c r="D394" s="165">
        <f t="shared" si="26"/>
        <v>17</v>
      </c>
      <c r="E394" s="165">
        <f>+Exports!B397</f>
        <v>9</v>
      </c>
      <c r="F394" s="165">
        <f>+WEEKDAY(ExportsELAP[[#This Row],[Date Prevailing]],1)</f>
        <v>2</v>
      </c>
      <c r="G394" s="165">
        <f>+COUNTIFS(ECR_Hours!$K$6:$K$7,ExportsELAP[[#This Row],[Date Prevailing]])</f>
        <v>0</v>
      </c>
      <c r="H394" s="165">
        <f t="shared" si="27"/>
        <v>2</v>
      </c>
      <c r="I394" s="166">
        <f>+Exports!G397</f>
        <v>1208.829</v>
      </c>
      <c r="J394" s="166">
        <f>+'ELAP_IPCO-APND'!D397</f>
        <v>41.658969999999997</v>
      </c>
      <c r="K394" s="166">
        <f>+(ExportsELAP[[#This Row],[Exports kWh - MPT]]/1000)*ExportsELAP[[#This Row],[EIM Price]]</f>
        <v>50.358571046129995</v>
      </c>
      <c r="L394" s="167" t="str">
        <f>+INDEX(ECR_Hours!$I$12:$I$15,MATCH(ExportsELAP[[#This Row],[Date Prevailing]],ECR_Hours!$H$12:$H$15,1))</f>
        <v>NS</v>
      </c>
      <c r="M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" spans="1:13" x14ac:dyDescent="0.25">
      <c r="A395" s="164">
        <f>+Exports!A398</f>
        <v>44578</v>
      </c>
      <c r="B395" s="165">
        <f t="shared" si="24"/>
        <v>2022</v>
      </c>
      <c r="C395" s="165">
        <f t="shared" si="25"/>
        <v>1</v>
      </c>
      <c r="D395" s="165">
        <f t="shared" si="26"/>
        <v>17</v>
      </c>
      <c r="E395" s="165">
        <f>+Exports!B398</f>
        <v>10</v>
      </c>
      <c r="F395" s="165">
        <f>+WEEKDAY(ExportsELAP[[#This Row],[Date Prevailing]],1)</f>
        <v>2</v>
      </c>
      <c r="G395" s="165">
        <f>+COUNTIFS(ECR_Hours!$K$6:$K$7,ExportsELAP[[#This Row],[Date Prevailing]])</f>
        <v>0</v>
      </c>
      <c r="H395" s="165">
        <f t="shared" si="27"/>
        <v>2</v>
      </c>
      <c r="I395" s="166">
        <f>+Exports!G398</f>
        <v>5445.8157000000001</v>
      </c>
      <c r="J395" s="166">
        <f>+'ELAP_IPCO-APND'!D398</f>
        <v>49.030079999999998</v>
      </c>
      <c r="K395" s="166">
        <f>+(ExportsELAP[[#This Row],[Exports kWh - MPT]]/1000)*ExportsELAP[[#This Row],[EIM Price]]</f>
        <v>267.00877943625596</v>
      </c>
      <c r="L395" s="167" t="str">
        <f>+INDEX(ECR_Hours!$I$12:$I$15,MATCH(ExportsELAP[[#This Row],[Date Prevailing]],ECR_Hours!$H$12:$H$15,1))</f>
        <v>NS</v>
      </c>
      <c r="M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" spans="1:13" x14ac:dyDescent="0.25">
      <c r="A396" s="164">
        <f>+Exports!A399</f>
        <v>44578</v>
      </c>
      <c r="B396" s="165">
        <f t="shared" si="24"/>
        <v>2022</v>
      </c>
      <c r="C396" s="165">
        <f t="shared" si="25"/>
        <v>1</v>
      </c>
      <c r="D396" s="165">
        <f t="shared" si="26"/>
        <v>17</v>
      </c>
      <c r="E396" s="165">
        <f>+Exports!B399</f>
        <v>11</v>
      </c>
      <c r="F396" s="165">
        <f>+WEEKDAY(ExportsELAP[[#This Row],[Date Prevailing]],1)</f>
        <v>2</v>
      </c>
      <c r="G396" s="165">
        <f>+COUNTIFS(ECR_Hours!$K$6:$K$7,ExportsELAP[[#This Row],[Date Prevailing]])</f>
        <v>0</v>
      </c>
      <c r="H396" s="165">
        <f t="shared" si="27"/>
        <v>2</v>
      </c>
      <c r="I396" s="166">
        <f>+Exports!G399</f>
        <v>8470.9926000000014</v>
      </c>
      <c r="J396" s="166">
        <f>+'ELAP_IPCO-APND'!D399</f>
        <v>44.285580000000003</v>
      </c>
      <c r="K396" s="166">
        <f>+(ExportsELAP[[#This Row],[Exports kWh - MPT]]/1000)*ExportsELAP[[#This Row],[EIM Price]]</f>
        <v>375.14282046670803</v>
      </c>
      <c r="L396" s="167" t="str">
        <f>+INDEX(ECR_Hours!$I$12:$I$15,MATCH(ExportsELAP[[#This Row],[Date Prevailing]],ECR_Hours!$H$12:$H$15,1))</f>
        <v>NS</v>
      </c>
      <c r="M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" spans="1:13" x14ac:dyDescent="0.25">
      <c r="A397" s="164">
        <f>+Exports!A400</f>
        <v>44578</v>
      </c>
      <c r="B397" s="165">
        <f t="shared" si="24"/>
        <v>2022</v>
      </c>
      <c r="C397" s="165">
        <f t="shared" si="25"/>
        <v>1</v>
      </c>
      <c r="D397" s="165">
        <f t="shared" si="26"/>
        <v>17</v>
      </c>
      <c r="E397" s="165">
        <f>+Exports!B400</f>
        <v>12</v>
      </c>
      <c r="F397" s="165">
        <f>+WEEKDAY(ExportsELAP[[#This Row],[Date Prevailing]],1)</f>
        <v>2</v>
      </c>
      <c r="G397" s="165">
        <f>+COUNTIFS(ECR_Hours!$K$6:$K$7,ExportsELAP[[#This Row],[Date Prevailing]])</f>
        <v>0</v>
      </c>
      <c r="H397" s="165">
        <f t="shared" si="27"/>
        <v>2</v>
      </c>
      <c r="I397" s="166">
        <f>+Exports!G400</f>
        <v>11545.858099999999</v>
      </c>
      <c r="J397" s="166">
        <f>+'ELAP_IPCO-APND'!D400</f>
        <v>38.959560000000003</v>
      </c>
      <c r="K397" s="166">
        <f>+(ExportsELAP[[#This Row],[Exports kWh - MPT]]/1000)*ExportsELAP[[#This Row],[EIM Price]]</f>
        <v>449.82155139843604</v>
      </c>
      <c r="L397" s="167" t="str">
        <f>+INDEX(ECR_Hours!$I$12:$I$15,MATCH(ExportsELAP[[#This Row],[Date Prevailing]],ECR_Hours!$H$12:$H$15,1))</f>
        <v>NS</v>
      </c>
      <c r="M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" spans="1:13" x14ac:dyDescent="0.25">
      <c r="A398" s="164">
        <f>+Exports!A401</f>
        <v>44578</v>
      </c>
      <c r="B398" s="165">
        <f t="shared" si="24"/>
        <v>2022</v>
      </c>
      <c r="C398" s="165">
        <f t="shared" si="25"/>
        <v>1</v>
      </c>
      <c r="D398" s="165">
        <f t="shared" si="26"/>
        <v>17</v>
      </c>
      <c r="E398" s="165">
        <f>+Exports!B401</f>
        <v>13</v>
      </c>
      <c r="F398" s="165">
        <f>+WEEKDAY(ExportsELAP[[#This Row],[Date Prevailing]],1)</f>
        <v>2</v>
      </c>
      <c r="G398" s="165">
        <f>+COUNTIFS(ECR_Hours!$K$6:$K$7,ExportsELAP[[#This Row],[Date Prevailing]])</f>
        <v>0</v>
      </c>
      <c r="H398" s="165">
        <f t="shared" si="27"/>
        <v>2</v>
      </c>
      <c r="I398" s="166">
        <f>+Exports!G401</f>
        <v>16294.321100000001</v>
      </c>
      <c r="J398" s="166">
        <f>+'ELAP_IPCO-APND'!D401</f>
        <v>38.22307</v>
      </c>
      <c r="K398" s="166">
        <f>+(ExportsELAP[[#This Row],[Exports kWh - MPT]]/1000)*ExportsELAP[[#This Row],[EIM Price]]</f>
        <v>622.818976007777</v>
      </c>
      <c r="L398" s="167" t="str">
        <f>+INDEX(ECR_Hours!$I$12:$I$15,MATCH(ExportsELAP[[#This Row],[Date Prevailing]],ECR_Hours!$H$12:$H$15,1))</f>
        <v>NS</v>
      </c>
      <c r="M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" spans="1:13" x14ac:dyDescent="0.25">
      <c r="A399" s="164">
        <f>+Exports!A402</f>
        <v>44578</v>
      </c>
      <c r="B399" s="165">
        <f t="shared" si="24"/>
        <v>2022</v>
      </c>
      <c r="C399" s="165">
        <f t="shared" si="25"/>
        <v>1</v>
      </c>
      <c r="D399" s="165">
        <f t="shared" si="26"/>
        <v>17</v>
      </c>
      <c r="E399" s="165">
        <f>+Exports!B402</f>
        <v>14</v>
      </c>
      <c r="F399" s="165">
        <f>+WEEKDAY(ExportsELAP[[#This Row],[Date Prevailing]],1)</f>
        <v>2</v>
      </c>
      <c r="G399" s="165">
        <f>+COUNTIFS(ECR_Hours!$K$6:$K$7,ExportsELAP[[#This Row],[Date Prevailing]])</f>
        <v>0</v>
      </c>
      <c r="H399" s="165">
        <f t="shared" si="27"/>
        <v>2</v>
      </c>
      <c r="I399" s="166">
        <f>+Exports!G402</f>
        <v>14525.4702</v>
      </c>
      <c r="J399" s="166">
        <f>+'ELAP_IPCO-APND'!D402</f>
        <v>33.141109999999998</v>
      </c>
      <c r="K399" s="166">
        <f>+(ExportsELAP[[#This Row],[Exports kWh - MPT]]/1000)*ExportsELAP[[#This Row],[EIM Price]]</f>
        <v>481.39020569992192</v>
      </c>
      <c r="L399" s="167" t="str">
        <f>+INDEX(ECR_Hours!$I$12:$I$15,MATCH(ExportsELAP[[#This Row],[Date Prevailing]],ECR_Hours!$H$12:$H$15,1))</f>
        <v>NS</v>
      </c>
      <c r="M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0" spans="1:13" x14ac:dyDescent="0.25">
      <c r="A400" s="164">
        <f>+Exports!A403</f>
        <v>44578</v>
      </c>
      <c r="B400" s="165">
        <f t="shared" si="24"/>
        <v>2022</v>
      </c>
      <c r="C400" s="165">
        <f t="shared" si="25"/>
        <v>1</v>
      </c>
      <c r="D400" s="165">
        <f t="shared" si="26"/>
        <v>17</v>
      </c>
      <c r="E400" s="165">
        <f>+Exports!B403</f>
        <v>15</v>
      </c>
      <c r="F400" s="165">
        <f>+WEEKDAY(ExportsELAP[[#This Row],[Date Prevailing]],1)</f>
        <v>2</v>
      </c>
      <c r="G400" s="165">
        <f>+COUNTIFS(ECR_Hours!$K$6:$K$7,ExportsELAP[[#This Row],[Date Prevailing]])</f>
        <v>0</v>
      </c>
      <c r="H400" s="165">
        <f t="shared" si="27"/>
        <v>2</v>
      </c>
      <c r="I400" s="166">
        <f>+Exports!G403</f>
        <v>13277.5237</v>
      </c>
      <c r="J400" s="166">
        <f>+'ELAP_IPCO-APND'!D403</f>
        <v>32.914009999999998</v>
      </c>
      <c r="K400" s="166">
        <f>+(ExportsELAP[[#This Row],[Exports kWh - MPT]]/1000)*ExportsELAP[[#This Row],[EIM Price]]</f>
        <v>437.01654783703697</v>
      </c>
      <c r="L400" s="167" t="str">
        <f>+INDEX(ECR_Hours!$I$12:$I$15,MATCH(ExportsELAP[[#This Row],[Date Prevailing]],ECR_Hours!$H$12:$H$15,1))</f>
        <v>NS</v>
      </c>
      <c r="M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" spans="1:13" x14ac:dyDescent="0.25">
      <c r="A401" s="164">
        <f>+Exports!A404</f>
        <v>44578</v>
      </c>
      <c r="B401" s="165">
        <f t="shared" si="24"/>
        <v>2022</v>
      </c>
      <c r="C401" s="165">
        <f t="shared" si="25"/>
        <v>1</v>
      </c>
      <c r="D401" s="165">
        <f t="shared" si="26"/>
        <v>17</v>
      </c>
      <c r="E401" s="165">
        <f>+Exports!B404</f>
        <v>16</v>
      </c>
      <c r="F401" s="165">
        <f>+WEEKDAY(ExportsELAP[[#This Row],[Date Prevailing]],1)</f>
        <v>2</v>
      </c>
      <c r="G401" s="165">
        <f>+COUNTIFS(ECR_Hours!$K$6:$K$7,ExportsELAP[[#This Row],[Date Prevailing]])</f>
        <v>0</v>
      </c>
      <c r="H401" s="165">
        <f t="shared" si="27"/>
        <v>2</v>
      </c>
      <c r="I401" s="166">
        <f>+Exports!G404</f>
        <v>9921.9059000000016</v>
      </c>
      <c r="J401" s="166">
        <f>+'ELAP_IPCO-APND'!D404</f>
        <v>34.869990000000001</v>
      </c>
      <c r="K401" s="166">
        <f>+(ExportsELAP[[#This Row],[Exports kWh - MPT]]/1000)*ExportsELAP[[#This Row],[EIM Price]]</f>
        <v>345.97675951394109</v>
      </c>
      <c r="L401" s="167" t="str">
        <f>+INDEX(ECR_Hours!$I$12:$I$15,MATCH(ExportsELAP[[#This Row],[Date Prevailing]],ECR_Hours!$H$12:$H$15,1))</f>
        <v>NS</v>
      </c>
      <c r="M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" spans="1:13" x14ac:dyDescent="0.25">
      <c r="A402" s="164">
        <f>+Exports!A405</f>
        <v>44578</v>
      </c>
      <c r="B402" s="165">
        <f t="shared" si="24"/>
        <v>2022</v>
      </c>
      <c r="C402" s="165">
        <f t="shared" si="25"/>
        <v>1</v>
      </c>
      <c r="D402" s="165">
        <f t="shared" si="26"/>
        <v>17</v>
      </c>
      <c r="E402" s="165">
        <f>+Exports!B405</f>
        <v>17</v>
      </c>
      <c r="F402" s="165">
        <f>+WEEKDAY(ExportsELAP[[#This Row],[Date Prevailing]],1)</f>
        <v>2</v>
      </c>
      <c r="G402" s="165">
        <f>+COUNTIFS(ECR_Hours!$K$6:$K$7,ExportsELAP[[#This Row],[Date Prevailing]])</f>
        <v>0</v>
      </c>
      <c r="H402" s="165">
        <f t="shared" si="27"/>
        <v>2</v>
      </c>
      <c r="I402" s="166">
        <f>+Exports!G405</f>
        <v>3612.2731999999992</v>
      </c>
      <c r="J402" s="166">
        <f>+'ELAP_IPCO-APND'!D405</f>
        <v>42.223179999999999</v>
      </c>
      <c r="K402" s="166">
        <f>+(ExportsELAP[[#This Row],[Exports kWh - MPT]]/1000)*ExportsELAP[[#This Row],[EIM Price]]</f>
        <v>152.52166153277597</v>
      </c>
      <c r="L402" s="167" t="str">
        <f>+INDEX(ECR_Hours!$I$12:$I$15,MATCH(ExportsELAP[[#This Row],[Date Prevailing]],ECR_Hours!$H$12:$H$15,1))</f>
        <v>NS</v>
      </c>
      <c r="M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" spans="1:13" x14ac:dyDescent="0.25">
      <c r="A403" s="164">
        <f>+Exports!A406</f>
        <v>44578</v>
      </c>
      <c r="B403" s="165">
        <f t="shared" si="24"/>
        <v>2022</v>
      </c>
      <c r="C403" s="165">
        <f t="shared" si="25"/>
        <v>1</v>
      </c>
      <c r="D403" s="165">
        <f t="shared" si="26"/>
        <v>17</v>
      </c>
      <c r="E403" s="165">
        <f>+Exports!B406</f>
        <v>18</v>
      </c>
      <c r="F403" s="165">
        <f>+WEEKDAY(ExportsELAP[[#This Row],[Date Prevailing]],1)</f>
        <v>2</v>
      </c>
      <c r="G403" s="165">
        <f>+COUNTIFS(ECR_Hours!$K$6:$K$7,ExportsELAP[[#This Row],[Date Prevailing]])</f>
        <v>0</v>
      </c>
      <c r="H403" s="165">
        <f t="shared" si="27"/>
        <v>2</v>
      </c>
      <c r="I403" s="166">
        <f>+Exports!G406</f>
        <v>207.3177</v>
      </c>
      <c r="J403" s="166">
        <f>+'ELAP_IPCO-APND'!D406</f>
        <v>33.496310000000001</v>
      </c>
      <c r="K403" s="166">
        <f>+(ExportsELAP[[#This Row],[Exports kWh - MPT]]/1000)*ExportsELAP[[#This Row],[EIM Price]]</f>
        <v>6.9443779476870002</v>
      </c>
      <c r="L403" s="167" t="str">
        <f>+INDEX(ECR_Hours!$I$12:$I$15,MATCH(ExportsELAP[[#This Row],[Date Prevailing]],ECR_Hours!$H$12:$H$15,1))</f>
        <v>NS</v>
      </c>
      <c r="M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" spans="1:13" x14ac:dyDescent="0.25">
      <c r="A404" s="164">
        <f>+Exports!A407</f>
        <v>44578</v>
      </c>
      <c r="B404" s="165">
        <f t="shared" si="24"/>
        <v>2022</v>
      </c>
      <c r="C404" s="165">
        <f t="shared" si="25"/>
        <v>1</v>
      </c>
      <c r="D404" s="165">
        <f t="shared" si="26"/>
        <v>17</v>
      </c>
      <c r="E404" s="165">
        <f>+Exports!B407</f>
        <v>19</v>
      </c>
      <c r="F404" s="165">
        <f>+WEEKDAY(ExportsELAP[[#This Row],[Date Prevailing]],1)</f>
        <v>2</v>
      </c>
      <c r="G404" s="165">
        <f>+COUNTIFS(ECR_Hours!$K$6:$K$7,ExportsELAP[[#This Row],[Date Prevailing]])</f>
        <v>0</v>
      </c>
      <c r="H404" s="165">
        <f t="shared" si="27"/>
        <v>2</v>
      </c>
      <c r="I404" s="166">
        <f>+Exports!G407</f>
        <v>1.938899999999999</v>
      </c>
      <c r="J404" s="166">
        <f>+'ELAP_IPCO-APND'!D407</f>
        <v>50.513950000000001</v>
      </c>
      <c r="K404" s="166">
        <f>+(ExportsELAP[[#This Row],[Exports kWh - MPT]]/1000)*ExportsELAP[[#This Row],[EIM Price]]</f>
        <v>9.7941497654999959E-2</v>
      </c>
      <c r="L404" s="167" t="str">
        <f>+INDEX(ECR_Hours!$I$12:$I$15,MATCH(ExportsELAP[[#This Row],[Date Prevailing]],ECR_Hours!$H$12:$H$15,1))</f>
        <v>NS</v>
      </c>
      <c r="M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5" spans="1:13" x14ac:dyDescent="0.25">
      <c r="A405" s="164">
        <f>+Exports!A408</f>
        <v>44578</v>
      </c>
      <c r="B405" s="165">
        <f t="shared" si="24"/>
        <v>2022</v>
      </c>
      <c r="C405" s="165">
        <f t="shared" si="25"/>
        <v>1</v>
      </c>
      <c r="D405" s="165">
        <f t="shared" si="26"/>
        <v>17</v>
      </c>
      <c r="E405" s="165">
        <f>+Exports!B408</f>
        <v>20</v>
      </c>
      <c r="F405" s="165">
        <f>+WEEKDAY(ExportsELAP[[#This Row],[Date Prevailing]],1)</f>
        <v>2</v>
      </c>
      <c r="G405" s="165">
        <f>+COUNTIFS(ECR_Hours!$K$6:$K$7,ExportsELAP[[#This Row],[Date Prevailing]])</f>
        <v>0</v>
      </c>
      <c r="H405" s="165">
        <f t="shared" si="27"/>
        <v>2</v>
      </c>
      <c r="I405" s="166">
        <f>+Exports!G408</f>
        <v>1.7410999999999999</v>
      </c>
      <c r="J405" s="166">
        <f>+'ELAP_IPCO-APND'!D408</f>
        <v>40.765230000000003</v>
      </c>
      <c r="K405" s="166">
        <f>+(ExportsELAP[[#This Row],[Exports kWh - MPT]]/1000)*ExportsELAP[[#This Row],[EIM Price]]</f>
        <v>7.0976341952999997E-2</v>
      </c>
      <c r="L405" s="167" t="str">
        <f>+INDEX(ECR_Hours!$I$12:$I$15,MATCH(ExportsELAP[[#This Row],[Date Prevailing]],ECR_Hours!$H$12:$H$15,1))</f>
        <v>NS</v>
      </c>
      <c r="M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" spans="1:13" x14ac:dyDescent="0.25">
      <c r="A406" s="164">
        <f>+Exports!A409</f>
        <v>44578</v>
      </c>
      <c r="B406" s="165">
        <f t="shared" si="24"/>
        <v>2022</v>
      </c>
      <c r="C406" s="165">
        <f t="shared" si="25"/>
        <v>1</v>
      </c>
      <c r="D406" s="165">
        <f t="shared" si="26"/>
        <v>17</v>
      </c>
      <c r="E406" s="165">
        <f>+Exports!B409</f>
        <v>21</v>
      </c>
      <c r="F406" s="165">
        <f>+WEEKDAY(ExportsELAP[[#This Row],[Date Prevailing]],1)</f>
        <v>2</v>
      </c>
      <c r="G406" s="165">
        <f>+COUNTIFS(ECR_Hours!$K$6:$K$7,ExportsELAP[[#This Row],[Date Prevailing]])</f>
        <v>0</v>
      </c>
      <c r="H406" s="165">
        <f t="shared" si="27"/>
        <v>2</v>
      </c>
      <c r="I406" s="166">
        <f>+Exports!G409</f>
        <v>1.5764</v>
      </c>
      <c r="J406" s="166">
        <f>+'ELAP_IPCO-APND'!D409</f>
        <v>41.626750000000001</v>
      </c>
      <c r="K406" s="166">
        <f>+(ExportsELAP[[#This Row],[Exports kWh - MPT]]/1000)*ExportsELAP[[#This Row],[EIM Price]]</f>
        <v>6.5620408699999994E-2</v>
      </c>
      <c r="L406" s="167" t="str">
        <f>+INDEX(ECR_Hours!$I$12:$I$15,MATCH(ExportsELAP[[#This Row],[Date Prevailing]],ECR_Hours!$H$12:$H$15,1))</f>
        <v>NS</v>
      </c>
      <c r="M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" spans="1:13" x14ac:dyDescent="0.25">
      <c r="A407" s="164">
        <f>+Exports!A410</f>
        <v>44578</v>
      </c>
      <c r="B407" s="165">
        <f t="shared" si="24"/>
        <v>2022</v>
      </c>
      <c r="C407" s="165">
        <f t="shared" si="25"/>
        <v>1</v>
      </c>
      <c r="D407" s="165">
        <f t="shared" si="26"/>
        <v>17</v>
      </c>
      <c r="E407" s="165">
        <f>+Exports!B410</f>
        <v>22</v>
      </c>
      <c r="F407" s="165">
        <f>+WEEKDAY(ExportsELAP[[#This Row],[Date Prevailing]],1)</f>
        <v>2</v>
      </c>
      <c r="G407" s="165">
        <f>+COUNTIFS(ECR_Hours!$K$6:$K$7,ExportsELAP[[#This Row],[Date Prevailing]])</f>
        <v>0</v>
      </c>
      <c r="H407" s="165">
        <f t="shared" si="27"/>
        <v>2</v>
      </c>
      <c r="I407" s="166">
        <f>+Exports!G410</f>
        <v>1.7356999999999998</v>
      </c>
      <c r="J407" s="166">
        <f>+'ELAP_IPCO-APND'!D410</f>
        <v>50.58764</v>
      </c>
      <c r="K407" s="166">
        <f>+(ExportsELAP[[#This Row],[Exports kWh - MPT]]/1000)*ExportsELAP[[#This Row],[EIM Price]]</f>
        <v>8.7804966747999993E-2</v>
      </c>
      <c r="L407" s="167" t="str">
        <f>+INDEX(ECR_Hours!$I$12:$I$15,MATCH(ExportsELAP[[#This Row],[Date Prevailing]],ECR_Hours!$H$12:$H$15,1))</f>
        <v>NS</v>
      </c>
      <c r="M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" spans="1:13" x14ac:dyDescent="0.25">
      <c r="A408" s="164">
        <f>+Exports!A411</f>
        <v>44578</v>
      </c>
      <c r="B408" s="165">
        <f t="shared" si="24"/>
        <v>2022</v>
      </c>
      <c r="C408" s="165">
        <f t="shared" si="25"/>
        <v>1</v>
      </c>
      <c r="D408" s="165">
        <f t="shared" si="26"/>
        <v>17</v>
      </c>
      <c r="E408" s="165">
        <f>+Exports!B411</f>
        <v>23</v>
      </c>
      <c r="F408" s="165">
        <f>+WEEKDAY(ExportsELAP[[#This Row],[Date Prevailing]],1)</f>
        <v>2</v>
      </c>
      <c r="G408" s="165">
        <f>+COUNTIFS(ECR_Hours!$K$6:$K$7,ExportsELAP[[#This Row],[Date Prevailing]])</f>
        <v>0</v>
      </c>
      <c r="H408" s="165">
        <f t="shared" si="27"/>
        <v>2</v>
      </c>
      <c r="I408" s="166">
        <f>+Exports!G411</f>
        <v>1.5026999999999999</v>
      </c>
      <c r="J408" s="166">
        <f>+'ELAP_IPCO-APND'!D411</f>
        <v>40.999659999999999</v>
      </c>
      <c r="K408" s="166">
        <f>+(ExportsELAP[[#This Row],[Exports kWh - MPT]]/1000)*ExportsELAP[[#This Row],[EIM Price]]</f>
        <v>6.1610189081999993E-2</v>
      </c>
      <c r="L408" s="167" t="str">
        <f>+INDEX(ECR_Hours!$I$12:$I$15,MATCH(ExportsELAP[[#This Row],[Date Prevailing]],ECR_Hours!$H$12:$H$15,1))</f>
        <v>NS</v>
      </c>
      <c r="M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" spans="1:13" x14ac:dyDescent="0.25">
      <c r="A409" s="164">
        <f>+Exports!A412</f>
        <v>44578</v>
      </c>
      <c r="B409" s="165">
        <f t="shared" si="24"/>
        <v>2022</v>
      </c>
      <c r="C409" s="165">
        <f t="shared" si="25"/>
        <v>1</v>
      </c>
      <c r="D409" s="165">
        <f t="shared" si="26"/>
        <v>17</v>
      </c>
      <c r="E409" s="165">
        <f>+Exports!B412</f>
        <v>24</v>
      </c>
      <c r="F409" s="165">
        <f>+WEEKDAY(ExportsELAP[[#This Row],[Date Prevailing]],1)</f>
        <v>2</v>
      </c>
      <c r="G409" s="165">
        <f>+COUNTIFS(ECR_Hours!$K$6:$K$7,ExportsELAP[[#This Row],[Date Prevailing]])</f>
        <v>0</v>
      </c>
      <c r="H409" s="165">
        <f t="shared" si="27"/>
        <v>2</v>
      </c>
      <c r="I409" s="166">
        <f>+Exports!G412</f>
        <v>2.089599999999999</v>
      </c>
      <c r="J409" s="166">
        <f>+'ELAP_IPCO-APND'!D412</f>
        <v>35.703270000000003</v>
      </c>
      <c r="K409" s="166">
        <f>+(ExportsELAP[[#This Row],[Exports kWh - MPT]]/1000)*ExportsELAP[[#This Row],[EIM Price]]</f>
        <v>7.4605552991999974E-2</v>
      </c>
      <c r="L409" s="167" t="str">
        <f>+INDEX(ECR_Hours!$I$12:$I$15,MATCH(ExportsELAP[[#This Row],[Date Prevailing]],ECR_Hours!$H$12:$H$15,1))</f>
        <v>NS</v>
      </c>
      <c r="M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" spans="1:13" x14ac:dyDescent="0.25">
      <c r="A410" s="164">
        <f>+Exports!A413</f>
        <v>44579</v>
      </c>
      <c r="B410" s="165">
        <f t="shared" si="24"/>
        <v>2022</v>
      </c>
      <c r="C410" s="165">
        <f t="shared" si="25"/>
        <v>1</v>
      </c>
      <c r="D410" s="165">
        <f t="shared" si="26"/>
        <v>18</v>
      </c>
      <c r="E410" s="165">
        <f>+Exports!B413</f>
        <v>1</v>
      </c>
      <c r="F410" s="165">
        <f>+WEEKDAY(ExportsELAP[[#This Row],[Date Prevailing]],1)</f>
        <v>3</v>
      </c>
      <c r="G410" s="165">
        <f>+COUNTIFS(ECR_Hours!$K$6:$K$7,ExportsELAP[[#This Row],[Date Prevailing]])</f>
        <v>0</v>
      </c>
      <c r="H410" s="165">
        <f t="shared" si="27"/>
        <v>3</v>
      </c>
      <c r="I410" s="166">
        <f>+Exports!G413</f>
        <v>1.7094</v>
      </c>
      <c r="J410" s="166">
        <f>+'ELAP_IPCO-APND'!D413</f>
        <v>34.441479999999999</v>
      </c>
      <c r="K410" s="166">
        <f>+(ExportsELAP[[#This Row],[Exports kWh - MPT]]/1000)*ExportsELAP[[#This Row],[EIM Price]]</f>
        <v>5.8874265911999998E-2</v>
      </c>
      <c r="L410" s="167" t="str">
        <f>+INDEX(ECR_Hours!$I$12:$I$15,MATCH(ExportsELAP[[#This Row],[Date Prevailing]],ECR_Hours!$H$12:$H$15,1))</f>
        <v>NS</v>
      </c>
      <c r="M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" spans="1:13" x14ac:dyDescent="0.25">
      <c r="A411" s="164">
        <f>+Exports!A414</f>
        <v>44579</v>
      </c>
      <c r="B411" s="165">
        <f t="shared" si="24"/>
        <v>2022</v>
      </c>
      <c r="C411" s="165">
        <f t="shared" si="25"/>
        <v>1</v>
      </c>
      <c r="D411" s="165">
        <f t="shared" si="26"/>
        <v>18</v>
      </c>
      <c r="E411" s="165">
        <f>+Exports!B414</f>
        <v>2</v>
      </c>
      <c r="F411" s="165">
        <f>+WEEKDAY(ExportsELAP[[#This Row],[Date Prevailing]],1)</f>
        <v>3</v>
      </c>
      <c r="G411" s="165">
        <f>+COUNTIFS(ECR_Hours!$K$6:$K$7,ExportsELAP[[#This Row],[Date Prevailing]])</f>
        <v>0</v>
      </c>
      <c r="H411" s="165">
        <f t="shared" si="27"/>
        <v>3</v>
      </c>
      <c r="I411" s="166">
        <f>+Exports!G414</f>
        <v>2.1421999999999999</v>
      </c>
      <c r="J411" s="166">
        <f>+'ELAP_IPCO-APND'!D414</f>
        <v>30.14695</v>
      </c>
      <c r="K411" s="166">
        <f>+(ExportsELAP[[#This Row],[Exports kWh - MPT]]/1000)*ExportsELAP[[#This Row],[EIM Price]]</f>
        <v>6.4580796289999992E-2</v>
      </c>
      <c r="L411" s="167" t="str">
        <f>+INDEX(ECR_Hours!$I$12:$I$15,MATCH(ExportsELAP[[#This Row],[Date Prevailing]],ECR_Hours!$H$12:$H$15,1))</f>
        <v>NS</v>
      </c>
      <c r="M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2" spans="1:13" x14ac:dyDescent="0.25">
      <c r="A412" s="164">
        <f>+Exports!A415</f>
        <v>44579</v>
      </c>
      <c r="B412" s="165">
        <f t="shared" si="24"/>
        <v>2022</v>
      </c>
      <c r="C412" s="165">
        <f t="shared" si="25"/>
        <v>1</v>
      </c>
      <c r="D412" s="165">
        <f t="shared" si="26"/>
        <v>18</v>
      </c>
      <c r="E412" s="165">
        <f>+Exports!B415</f>
        <v>3</v>
      </c>
      <c r="F412" s="165">
        <f>+WEEKDAY(ExportsELAP[[#This Row],[Date Prevailing]],1)</f>
        <v>3</v>
      </c>
      <c r="G412" s="165">
        <f>+COUNTIFS(ECR_Hours!$K$6:$K$7,ExportsELAP[[#This Row],[Date Prevailing]])</f>
        <v>0</v>
      </c>
      <c r="H412" s="165">
        <f t="shared" si="27"/>
        <v>3</v>
      </c>
      <c r="I412" s="166">
        <f>+Exports!G415</f>
        <v>2.1036999999999999</v>
      </c>
      <c r="J412" s="166">
        <f>+'ELAP_IPCO-APND'!D415</f>
        <v>28.726649999999999</v>
      </c>
      <c r="K412" s="166">
        <f>+(ExportsELAP[[#This Row],[Exports kWh - MPT]]/1000)*ExportsELAP[[#This Row],[EIM Price]]</f>
        <v>6.0432253605E-2</v>
      </c>
      <c r="L412" s="167" t="str">
        <f>+INDEX(ECR_Hours!$I$12:$I$15,MATCH(ExportsELAP[[#This Row],[Date Prevailing]],ECR_Hours!$H$12:$H$15,1))</f>
        <v>NS</v>
      </c>
      <c r="M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" spans="1:13" x14ac:dyDescent="0.25">
      <c r="A413" s="164">
        <f>+Exports!A416</f>
        <v>44579</v>
      </c>
      <c r="B413" s="165">
        <f t="shared" si="24"/>
        <v>2022</v>
      </c>
      <c r="C413" s="165">
        <f t="shared" si="25"/>
        <v>1</v>
      </c>
      <c r="D413" s="165">
        <f t="shared" si="26"/>
        <v>18</v>
      </c>
      <c r="E413" s="165">
        <f>+Exports!B416</f>
        <v>4</v>
      </c>
      <c r="F413" s="165">
        <f>+WEEKDAY(ExportsELAP[[#This Row],[Date Prevailing]],1)</f>
        <v>3</v>
      </c>
      <c r="G413" s="165">
        <f>+COUNTIFS(ECR_Hours!$K$6:$K$7,ExportsELAP[[#This Row],[Date Prevailing]])</f>
        <v>0</v>
      </c>
      <c r="H413" s="165">
        <f t="shared" si="27"/>
        <v>3</v>
      </c>
      <c r="I413" s="166">
        <f>+Exports!G416</f>
        <v>1.9522999999999997</v>
      </c>
      <c r="J413" s="166">
        <f>+'ELAP_IPCO-APND'!D416</f>
        <v>27.908550000000002</v>
      </c>
      <c r="K413" s="166">
        <f>+(ExportsELAP[[#This Row],[Exports kWh - MPT]]/1000)*ExportsELAP[[#This Row],[EIM Price]]</f>
        <v>5.4485862164999996E-2</v>
      </c>
      <c r="L413" s="167" t="str">
        <f>+INDEX(ECR_Hours!$I$12:$I$15,MATCH(ExportsELAP[[#This Row],[Date Prevailing]],ECR_Hours!$H$12:$H$15,1))</f>
        <v>NS</v>
      </c>
      <c r="M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" spans="1:13" x14ac:dyDescent="0.25">
      <c r="A414" s="164">
        <f>+Exports!A417</f>
        <v>44579</v>
      </c>
      <c r="B414" s="165">
        <f t="shared" si="24"/>
        <v>2022</v>
      </c>
      <c r="C414" s="165">
        <f t="shared" si="25"/>
        <v>1</v>
      </c>
      <c r="D414" s="165">
        <f t="shared" si="26"/>
        <v>18</v>
      </c>
      <c r="E414" s="165">
        <f>+Exports!B417</f>
        <v>5</v>
      </c>
      <c r="F414" s="165">
        <f>+WEEKDAY(ExportsELAP[[#This Row],[Date Prevailing]],1)</f>
        <v>3</v>
      </c>
      <c r="G414" s="165">
        <f>+COUNTIFS(ECR_Hours!$K$6:$K$7,ExportsELAP[[#This Row],[Date Prevailing]])</f>
        <v>0</v>
      </c>
      <c r="H414" s="165">
        <f t="shared" si="27"/>
        <v>3</v>
      </c>
      <c r="I414" s="166">
        <f>+Exports!G417</f>
        <v>2.0413999999999999</v>
      </c>
      <c r="J414" s="166">
        <f>+'ELAP_IPCO-APND'!D417</f>
        <v>29.08267</v>
      </c>
      <c r="K414" s="166">
        <f>+(ExportsELAP[[#This Row],[Exports kWh - MPT]]/1000)*ExportsELAP[[#This Row],[EIM Price]]</f>
        <v>5.9369362538000001E-2</v>
      </c>
      <c r="L414" s="167" t="str">
        <f>+INDEX(ECR_Hours!$I$12:$I$15,MATCH(ExportsELAP[[#This Row],[Date Prevailing]],ECR_Hours!$H$12:$H$15,1))</f>
        <v>NS</v>
      </c>
      <c r="M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" spans="1:13" x14ac:dyDescent="0.25">
      <c r="A415" s="164">
        <f>+Exports!A418</f>
        <v>44579</v>
      </c>
      <c r="B415" s="165">
        <f t="shared" si="24"/>
        <v>2022</v>
      </c>
      <c r="C415" s="165">
        <f t="shared" si="25"/>
        <v>1</v>
      </c>
      <c r="D415" s="165">
        <f t="shared" si="26"/>
        <v>18</v>
      </c>
      <c r="E415" s="165">
        <f>+Exports!B418</f>
        <v>6</v>
      </c>
      <c r="F415" s="165">
        <f>+WEEKDAY(ExportsELAP[[#This Row],[Date Prevailing]],1)</f>
        <v>3</v>
      </c>
      <c r="G415" s="165">
        <f>+COUNTIFS(ECR_Hours!$K$6:$K$7,ExportsELAP[[#This Row],[Date Prevailing]])</f>
        <v>0</v>
      </c>
      <c r="H415" s="165">
        <f t="shared" si="27"/>
        <v>3</v>
      </c>
      <c r="I415" s="166">
        <f>+Exports!G418</f>
        <v>1.7752999999999999</v>
      </c>
      <c r="J415" s="166">
        <f>+'ELAP_IPCO-APND'!D418</f>
        <v>29.941210000000002</v>
      </c>
      <c r="K415" s="166">
        <f>+(ExportsELAP[[#This Row],[Exports kWh - MPT]]/1000)*ExportsELAP[[#This Row],[EIM Price]]</f>
        <v>5.3154630113E-2</v>
      </c>
      <c r="L415" s="167" t="str">
        <f>+INDEX(ECR_Hours!$I$12:$I$15,MATCH(ExportsELAP[[#This Row],[Date Prevailing]],ECR_Hours!$H$12:$H$15,1))</f>
        <v>NS</v>
      </c>
      <c r="M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" spans="1:13" x14ac:dyDescent="0.25">
      <c r="A416" s="164">
        <f>+Exports!A419</f>
        <v>44579</v>
      </c>
      <c r="B416" s="165">
        <f t="shared" si="24"/>
        <v>2022</v>
      </c>
      <c r="C416" s="165">
        <f t="shared" si="25"/>
        <v>1</v>
      </c>
      <c r="D416" s="165">
        <f t="shared" si="26"/>
        <v>18</v>
      </c>
      <c r="E416" s="165">
        <f>+Exports!B419</f>
        <v>7</v>
      </c>
      <c r="F416" s="165">
        <f>+WEEKDAY(ExportsELAP[[#This Row],[Date Prevailing]],1)</f>
        <v>3</v>
      </c>
      <c r="G416" s="165">
        <f>+COUNTIFS(ECR_Hours!$K$6:$K$7,ExportsELAP[[#This Row],[Date Prevailing]])</f>
        <v>0</v>
      </c>
      <c r="H416" s="165">
        <f t="shared" si="27"/>
        <v>3</v>
      </c>
      <c r="I416" s="166">
        <f>+Exports!G419</f>
        <v>2.2264999999999997</v>
      </c>
      <c r="J416" s="166">
        <f>+'ELAP_IPCO-APND'!D419</f>
        <v>32.063549999999999</v>
      </c>
      <c r="K416" s="166">
        <f>+(ExportsELAP[[#This Row],[Exports kWh - MPT]]/1000)*ExportsELAP[[#This Row],[EIM Price]]</f>
        <v>7.138949407499999E-2</v>
      </c>
      <c r="L416" s="167" t="str">
        <f>+INDEX(ECR_Hours!$I$12:$I$15,MATCH(ExportsELAP[[#This Row],[Date Prevailing]],ECR_Hours!$H$12:$H$15,1))</f>
        <v>NS</v>
      </c>
      <c r="M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7" spans="1:13" x14ac:dyDescent="0.25">
      <c r="A417" s="164">
        <f>+Exports!A420</f>
        <v>44579</v>
      </c>
      <c r="B417" s="165">
        <f t="shared" si="24"/>
        <v>2022</v>
      </c>
      <c r="C417" s="165">
        <f t="shared" si="25"/>
        <v>1</v>
      </c>
      <c r="D417" s="165">
        <f t="shared" si="26"/>
        <v>18</v>
      </c>
      <c r="E417" s="165">
        <f>+Exports!B420</f>
        <v>8</v>
      </c>
      <c r="F417" s="165">
        <f>+WEEKDAY(ExportsELAP[[#This Row],[Date Prevailing]],1)</f>
        <v>3</v>
      </c>
      <c r="G417" s="165">
        <f>+COUNTIFS(ECR_Hours!$K$6:$K$7,ExportsELAP[[#This Row],[Date Prevailing]])</f>
        <v>0</v>
      </c>
      <c r="H417" s="165">
        <f t="shared" si="27"/>
        <v>3</v>
      </c>
      <c r="I417" s="166">
        <f>+Exports!G420</f>
        <v>2.0989999999999993</v>
      </c>
      <c r="J417" s="166">
        <f>+'ELAP_IPCO-APND'!D420</f>
        <v>41.057360000000003</v>
      </c>
      <c r="K417" s="166">
        <f>+(ExportsELAP[[#This Row],[Exports kWh - MPT]]/1000)*ExportsELAP[[#This Row],[EIM Price]]</f>
        <v>8.6179398639999974E-2</v>
      </c>
      <c r="L417" s="167" t="str">
        <f>+INDEX(ECR_Hours!$I$12:$I$15,MATCH(ExportsELAP[[#This Row],[Date Prevailing]],ECR_Hours!$H$12:$H$15,1))</f>
        <v>NS</v>
      </c>
      <c r="M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" spans="1:13" x14ac:dyDescent="0.25">
      <c r="A418" s="164">
        <f>+Exports!A421</f>
        <v>44579</v>
      </c>
      <c r="B418" s="165">
        <f t="shared" si="24"/>
        <v>2022</v>
      </c>
      <c r="C418" s="165">
        <f t="shared" si="25"/>
        <v>1</v>
      </c>
      <c r="D418" s="165">
        <f t="shared" si="26"/>
        <v>18</v>
      </c>
      <c r="E418" s="165">
        <f>+Exports!B421</f>
        <v>9</v>
      </c>
      <c r="F418" s="165">
        <f>+WEEKDAY(ExportsELAP[[#This Row],[Date Prevailing]],1)</f>
        <v>3</v>
      </c>
      <c r="G418" s="165">
        <f>+COUNTIFS(ECR_Hours!$K$6:$K$7,ExportsELAP[[#This Row],[Date Prevailing]])</f>
        <v>0</v>
      </c>
      <c r="H418" s="165">
        <f t="shared" si="27"/>
        <v>3</v>
      </c>
      <c r="I418" s="166">
        <f>+Exports!G421</f>
        <v>204.81189999999998</v>
      </c>
      <c r="J418" s="166">
        <f>+'ELAP_IPCO-APND'!D421</f>
        <v>42.354889999999997</v>
      </c>
      <c r="K418" s="166">
        <f>+(ExportsELAP[[#This Row],[Exports kWh - MPT]]/1000)*ExportsELAP[[#This Row],[EIM Price]]</f>
        <v>8.6747854951909993</v>
      </c>
      <c r="L418" s="167" t="str">
        <f>+INDEX(ECR_Hours!$I$12:$I$15,MATCH(ExportsELAP[[#This Row],[Date Prevailing]],ECR_Hours!$H$12:$H$15,1))</f>
        <v>NS</v>
      </c>
      <c r="M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" spans="1:13" x14ac:dyDescent="0.25">
      <c r="A419" s="164">
        <f>+Exports!A422</f>
        <v>44579</v>
      </c>
      <c r="B419" s="165">
        <f t="shared" si="24"/>
        <v>2022</v>
      </c>
      <c r="C419" s="165">
        <f t="shared" si="25"/>
        <v>1</v>
      </c>
      <c r="D419" s="165">
        <f t="shared" si="26"/>
        <v>18</v>
      </c>
      <c r="E419" s="165">
        <f>+Exports!B422</f>
        <v>10</v>
      </c>
      <c r="F419" s="165">
        <f>+WEEKDAY(ExportsELAP[[#This Row],[Date Prevailing]],1)</f>
        <v>3</v>
      </c>
      <c r="G419" s="165">
        <f>+COUNTIFS(ECR_Hours!$K$6:$K$7,ExportsELAP[[#This Row],[Date Prevailing]])</f>
        <v>0</v>
      </c>
      <c r="H419" s="165">
        <f t="shared" si="27"/>
        <v>3</v>
      </c>
      <c r="I419" s="166">
        <f>+Exports!G422</f>
        <v>1555.2111</v>
      </c>
      <c r="J419" s="166">
        <f>+'ELAP_IPCO-APND'!D422</f>
        <v>38.202019999999997</v>
      </c>
      <c r="K419" s="166">
        <f>+(ExportsELAP[[#This Row],[Exports kWh - MPT]]/1000)*ExportsELAP[[#This Row],[EIM Price]]</f>
        <v>59.412205546421994</v>
      </c>
      <c r="L419" s="167" t="str">
        <f>+INDEX(ECR_Hours!$I$12:$I$15,MATCH(ExportsELAP[[#This Row],[Date Prevailing]],ECR_Hours!$H$12:$H$15,1))</f>
        <v>NS</v>
      </c>
      <c r="M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" spans="1:13" x14ac:dyDescent="0.25">
      <c r="A420" s="164">
        <f>+Exports!A423</f>
        <v>44579</v>
      </c>
      <c r="B420" s="165">
        <f t="shared" si="24"/>
        <v>2022</v>
      </c>
      <c r="C420" s="165">
        <f t="shared" si="25"/>
        <v>1</v>
      </c>
      <c r="D420" s="165">
        <f t="shared" si="26"/>
        <v>18</v>
      </c>
      <c r="E420" s="165">
        <f>+Exports!B423</f>
        <v>11</v>
      </c>
      <c r="F420" s="165">
        <f>+WEEKDAY(ExportsELAP[[#This Row],[Date Prevailing]],1)</f>
        <v>3</v>
      </c>
      <c r="G420" s="165">
        <f>+COUNTIFS(ECR_Hours!$K$6:$K$7,ExportsELAP[[#This Row],[Date Prevailing]])</f>
        <v>0</v>
      </c>
      <c r="H420" s="165">
        <f t="shared" si="27"/>
        <v>3</v>
      </c>
      <c r="I420" s="166">
        <f>+Exports!G423</f>
        <v>3357.5294999999996</v>
      </c>
      <c r="J420" s="166">
        <f>+'ELAP_IPCO-APND'!D423</f>
        <v>38.447699999999998</v>
      </c>
      <c r="K420" s="166">
        <f>+(ExportsELAP[[#This Row],[Exports kWh - MPT]]/1000)*ExportsELAP[[#This Row],[EIM Price]]</f>
        <v>129.08928695714997</v>
      </c>
      <c r="L420" s="167" t="str">
        <f>+INDEX(ECR_Hours!$I$12:$I$15,MATCH(ExportsELAP[[#This Row],[Date Prevailing]],ECR_Hours!$H$12:$H$15,1))</f>
        <v>NS</v>
      </c>
      <c r="M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" spans="1:13" x14ac:dyDescent="0.25">
      <c r="A421" s="164">
        <f>+Exports!A424</f>
        <v>44579</v>
      </c>
      <c r="B421" s="165">
        <f t="shared" si="24"/>
        <v>2022</v>
      </c>
      <c r="C421" s="165">
        <f t="shared" si="25"/>
        <v>1</v>
      </c>
      <c r="D421" s="165">
        <f t="shared" si="26"/>
        <v>18</v>
      </c>
      <c r="E421" s="165">
        <f>+Exports!B424</f>
        <v>12</v>
      </c>
      <c r="F421" s="165">
        <f>+WEEKDAY(ExportsELAP[[#This Row],[Date Prevailing]],1)</f>
        <v>3</v>
      </c>
      <c r="G421" s="165">
        <f>+COUNTIFS(ECR_Hours!$K$6:$K$7,ExportsELAP[[#This Row],[Date Prevailing]])</f>
        <v>0</v>
      </c>
      <c r="H421" s="165">
        <f t="shared" si="27"/>
        <v>3</v>
      </c>
      <c r="I421" s="166">
        <f>+Exports!G424</f>
        <v>5100.1671999999999</v>
      </c>
      <c r="J421" s="166">
        <f>+'ELAP_IPCO-APND'!D424</f>
        <v>38.75956</v>
      </c>
      <c r="K421" s="166">
        <f>+(ExportsELAP[[#This Row],[Exports kWh - MPT]]/1000)*ExportsELAP[[#This Row],[EIM Price]]</f>
        <v>197.68023659843197</v>
      </c>
      <c r="L421" s="167" t="str">
        <f>+INDEX(ECR_Hours!$I$12:$I$15,MATCH(ExportsELAP[[#This Row],[Date Prevailing]],ECR_Hours!$H$12:$H$15,1))</f>
        <v>NS</v>
      </c>
      <c r="M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" spans="1:13" x14ac:dyDescent="0.25">
      <c r="A422" s="164">
        <f>+Exports!A425</f>
        <v>44579</v>
      </c>
      <c r="B422" s="165">
        <f t="shared" si="24"/>
        <v>2022</v>
      </c>
      <c r="C422" s="165">
        <f t="shared" si="25"/>
        <v>1</v>
      </c>
      <c r="D422" s="165">
        <f t="shared" si="26"/>
        <v>18</v>
      </c>
      <c r="E422" s="165">
        <f>+Exports!B425</f>
        <v>13</v>
      </c>
      <c r="F422" s="165">
        <f>+WEEKDAY(ExportsELAP[[#This Row],[Date Prevailing]],1)</f>
        <v>3</v>
      </c>
      <c r="G422" s="165">
        <f>+COUNTIFS(ECR_Hours!$K$6:$K$7,ExportsELAP[[#This Row],[Date Prevailing]])</f>
        <v>0</v>
      </c>
      <c r="H422" s="165">
        <f t="shared" si="27"/>
        <v>3</v>
      </c>
      <c r="I422" s="166">
        <f>+Exports!G425</f>
        <v>6427.9</v>
      </c>
      <c r="J422" s="166">
        <f>+'ELAP_IPCO-APND'!D425</f>
        <v>38.334350000000001</v>
      </c>
      <c r="K422" s="166">
        <f>+(ExportsELAP[[#This Row],[Exports kWh - MPT]]/1000)*ExportsELAP[[#This Row],[EIM Price]]</f>
        <v>246.40936836499998</v>
      </c>
      <c r="L422" s="167" t="str">
        <f>+INDEX(ECR_Hours!$I$12:$I$15,MATCH(ExportsELAP[[#This Row],[Date Prevailing]],ECR_Hours!$H$12:$H$15,1))</f>
        <v>NS</v>
      </c>
      <c r="M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" spans="1:13" x14ac:dyDescent="0.25">
      <c r="A423" s="164">
        <f>+Exports!A426</f>
        <v>44579</v>
      </c>
      <c r="B423" s="165">
        <f t="shared" si="24"/>
        <v>2022</v>
      </c>
      <c r="C423" s="165">
        <f t="shared" si="25"/>
        <v>1</v>
      </c>
      <c r="D423" s="165">
        <f t="shared" si="26"/>
        <v>18</v>
      </c>
      <c r="E423" s="165">
        <f>+Exports!B426</f>
        <v>14</v>
      </c>
      <c r="F423" s="165">
        <f>+WEEKDAY(ExportsELAP[[#This Row],[Date Prevailing]],1)</f>
        <v>3</v>
      </c>
      <c r="G423" s="165">
        <f>+COUNTIFS(ECR_Hours!$K$6:$K$7,ExportsELAP[[#This Row],[Date Prevailing]])</f>
        <v>0</v>
      </c>
      <c r="H423" s="165">
        <f t="shared" si="27"/>
        <v>3</v>
      </c>
      <c r="I423" s="166">
        <f>+Exports!G426</f>
        <v>6317.4491999999991</v>
      </c>
      <c r="J423" s="166">
        <f>+'ELAP_IPCO-APND'!D426</f>
        <v>26.879639999999998</v>
      </c>
      <c r="K423" s="166">
        <f>+(ExportsELAP[[#This Row],[Exports kWh - MPT]]/1000)*ExportsELAP[[#This Row],[EIM Price]]</f>
        <v>169.81076021428797</v>
      </c>
      <c r="L423" s="167" t="str">
        <f>+INDEX(ECR_Hours!$I$12:$I$15,MATCH(ExportsELAP[[#This Row],[Date Prevailing]],ECR_Hours!$H$12:$H$15,1))</f>
        <v>NS</v>
      </c>
      <c r="M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" spans="1:13" x14ac:dyDescent="0.25">
      <c r="A424" s="164">
        <f>+Exports!A427</f>
        <v>44579</v>
      </c>
      <c r="B424" s="165">
        <f t="shared" si="24"/>
        <v>2022</v>
      </c>
      <c r="C424" s="165">
        <f t="shared" si="25"/>
        <v>1</v>
      </c>
      <c r="D424" s="165">
        <f t="shared" si="26"/>
        <v>18</v>
      </c>
      <c r="E424" s="165">
        <f>+Exports!B427</f>
        <v>15</v>
      </c>
      <c r="F424" s="165">
        <f>+WEEKDAY(ExportsELAP[[#This Row],[Date Prevailing]],1)</f>
        <v>3</v>
      </c>
      <c r="G424" s="165">
        <f>+COUNTIFS(ECR_Hours!$K$6:$K$7,ExportsELAP[[#This Row],[Date Prevailing]])</f>
        <v>0</v>
      </c>
      <c r="H424" s="165">
        <f t="shared" si="27"/>
        <v>3</v>
      </c>
      <c r="I424" s="166">
        <f>+Exports!G427</f>
        <v>5237.6790000000001</v>
      </c>
      <c r="J424" s="166">
        <f>+'ELAP_IPCO-APND'!D427</f>
        <v>27.70438</v>
      </c>
      <c r="K424" s="166">
        <f>+(ExportsELAP[[#This Row],[Exports kWh - MPT]]/1000)*ExportsELAP[[#This Row],[EIM Price]]</f>
        <v>145.10664933402001</v>
      </c>
      <c r="L424" s="167" t="str">
        <f>+INDEX(ECR_Hours!$I$12:$I$15,MATCH(ExportsELAP[[#This Row],[Date Prevailing]],ECR_Hours!$H$12:$H$15,1))</f>
        <v>NS</v>
      </c>
      <c r="M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" spans="1:13" x14ac:dyDescent="0.25">
      <c r="A425" s="164">
        <f>+Exports!A428</f>
        <v>44579</v>
      </c>
      <c r="B425" s="165">
        <f t="shared" si="24"/>
        <v>2022</v>
      </c>
      <c r="C425" s="165">
        <f t="shared" si="25"/>
        <v>1</v>
      </c>
      <c r="D425" s="165">
        <f t="shared" si="26"/>
        <v>18</v>
      </c>
      <c r="E425" s="165">
        <f>+Exports!B428</f>
        <v>16</v>
      </c>
      <c r="F425" s="165">
        <f>+WEEKDAY(ExportsELAP[[#This Row],[Date Prevailing]],1)</f>
        <v>3</v>
      </c>
      <c r="G425" s="165">
        <f>+COUNTIFS(ECR_Hours!$K$6:$K$7,ExportsELAP[[#This Row],[Date Prevailing]])</f>
        <v>0</v>
      </c>
      <c r="H425" s="165">
        <f t="shared" si="27"/>
        <v>3</v>
      </c>
      <c r="I425" s="166">
        <f>+Exports!G428</f>
        <v>3032.4050999999999</v>
      </c>
      <c r="J425" s="166">
        <f>+'ELAP_IPCO-APND'!D428</f>
        <v>35.499450000000003</v>
      </c>
      <c r="K425" s="166">
        <f>+(ExportsELAP[[#This Row],[Exports kWh - MPT]]/1000)*ExportsELAP[[#This Row],[EIM Price]]</f>
        <v>107.64871322719502</v>
      </c>
      <c r="L425" s="167" t="str">
        <f>+INDEX(ECR_Hours!$I$12:$I$15,MATCH(ExportsELAP[[#This Row],[Date Prevailing]],ECR_Hours!$H$12:$H$15,1))</f>
        <v>NS</v>
      </c>
      <c r="M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" spans="1:13" x14ac:dyDescent="0.25">
      <c r="A426" s="164">
        <f>+Exports!A429</f>
        <v>44579</v>
      </c>
      <c r="B426" s="165">
        <f t="shared" si="24"/>
        <v>2022</v>
      </c>
      <c r="C426" s="165">
        <f t="shared" si="25"/>
        <v>1</v>
      </c>
      <c r="D426" s="165">
        <f t="shared" si="26"/>
        <v>18</v>
      </c>
      <c r="E426" s="165">
        <f>+Exports!B429</f>
        <v>17</v>
      </c>
      <c r="F426" s="165">
        <f>+WEEKDAY(ExportsELAP[[#This Row],[Date Prevailing]],1)</f>
        <v>3</v>
      </c>
      <c r="G426" s="165">
        <f>+COUNTIFS(ECR_Hours!$K$6:$K$7,ExportsELAP[[#This Row],[Date Prevailing]])</f>
        <v>0</v>
      </c>
      <c r="H426" s="165">
        <f t="shared" si="27"/>
        <v>3</v>
      </c>
      <c r="I426" s="166">
        <f>+Exports!G429</f>
        <v>1011.7227</v>
      </c>
      <c r="J426" s="166">
        <f>+'ELAP_IPCO-APND'!D429</f>
        <v>16.354520000000001</v>
      </c>
      <c r="K426" s="166">
        <f>+(ExportsELAP[[#This Row],[Exports kWh - MPT]]/1000)*ExportsELAP[[#This Row],[EIM Price]]</f>
        <v>16.546239131604001</v>
      </c>
      <c r="L426" s="167" t="str">
        <f>+INDEX(ECR_Hours!$I$12:$I$15,MATCH(ExportsELAP[[#This Row],[Date Prevailing]],ECR_Hours!$H$12:$H$15,1))</f>
        <v>NS</v>
      </c>
      <c r="M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" spans="1:13" x14ac:dyDescent="0.25">
      <c r="A427" s="164">
        <f>+Exports!A430</f>
        <v>44579</v>
      </c>
      <c r="B427" s="165">
        <f t="shared" si="24"/>
        <v>2022</v>
      </c>
      <c r="C427" s="165">
        <f t="shared" si="25"/>
        <v>1</v>
      </c>
      <c r="D427" s="165">
        <f t="shared" si="26"/>
        <v>18</v>
      </c>
      <c r="E427" s="165">
        <f>+Exports!B430</f>
        <v>18</v>
      </c>
      <c r="F427" s="165">
        <f>+WEEKDAY(ExportsELAP[[#This Row],[Date Prevailing]],1)</f>
        <v>3</v>
      </c>
      <c r="G427" s="165">
        <f>+COUNTIFS(ECR_Hours!$K$6:$K$7,ExportsELAP[[#This Row],[Date Prevailing]])</f>
        <v>0</v>
      </c>
      <c r="H427" s="165">
        <f t="shared" si="27"/>
        <v>3</v>
      </c>
      <c r="I427" s="166">
        <f>+Exports!G430</f>
        <v>68.552200000000013</v>
      </c>
      <c r="J427" s="166">
        <f>+'ELAP_IPCO-APND'!D430</f>
        <v>48.635249999999999</v>
      </c>
      <c r="K427" s="166">
        <f>+(ExportsELAP[[#This Row],[Exports kWh - MPT]]/1000)*ExportsELAP[[#This Row],[EIM Price]]</f>
        <v>3.3340533850500003</v>
      </c>
      <c r="L427" s="167" t="str">
        <f>+INDEX(ECR_Hours!$I$12:$I$15,MATCH(ExportsELAP[[#This Row],[Date Prevailing]],ECR_Hours!$H$12:$H$15,1))</f>
        <v>NS</v>
      </c>
      <c r="M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" spans="1:13" x14ac:dyDescent="0.25">
      <c r="A428" s="164">
        <f>+Exports!A431</f>
        <v>44579</v>
      </c>
      <c r="B428" s="165">
        <f t="shared" si="24"/>
        <v>2022</v>
      </c>
      <c r="C428" s="165">
        <f t="shared" si="25"/>
        <v>1</v>
      </c>
      <c r="D428" s="165">
        <f t="shared" si="26"/>
        <v>18</v>
      </c>
      <c r="E428" s="165">
        <f>+Exports!B431</f>
        <v>19</v>
      </c>
      <c r="F428" s="165">
        <f>+WEEKDAY(ExportsELAP[[#This Row],[Date Prevailing]],1)</f>
        <v>3</v>
      </c>
      <c r="G428" s="165">
        <f>+COUNTIFS(ECR_Hours!$K$6:$K$7,ExportsELAP[[#This Row],[Date Prevailing]])</f>
        <v>0</v>
      </c>
      <c r="H428" s="165">
        <f t="shared" si="27"/>
        <v>3</v>
      </c>
      <c r="I428" s="166">
        <f>+Exports!G431</f>
        <v>1.3609</v>
      </c>
      <c r="J428" s="166">
        <f>+'ELAP_IPCO-APND'!D431</f>
        <v>41.63693</v>
      </c>
      <c r="K428" s="166">
        <f>+(ExportsELAP[[#This Row],[Exports kWh - MPT]]/1000)*ExportsELAP[[#This Row],[EIM Price]]</f>
        <v>5.6663698036999999E-2</v>
      </c>
      <c r="L428" s="167" t="str">
        <f>+INDEX(ECR_Hours!$I$12:$I$15,MATCH(ExportsELAP[[#This Row],[Date Prevailing]],ECR_Hours!$H$12:$H$15,1))</f>
        <v>NS</v>
      </c>
      <c r="M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9" spans="1:13" x14ac:dyDescent="0.25">
      <c r="A429" s="164">
        <f>+Exports!A432</f>
        <v>44579</v>
      </c>
      <c r="B429" s="165">
        <f t="shared" si="24"/>
        <v>2022</v>
      </c>
      <c r="C429" s="165">
        <f t="shared" si="25"/>
        <v>1</v>
      </c>
      <c r="D429" s="165">
        <f t="shared" si="26"/>
        <v>18</v>
      </c>
      <c r="E429" s="165">
        <f>+Exports!B432</f>
        <v>20</v>
      </c>
      <c r="F429" s="165">
        <f>+WEEKDAY(ExportsELAP[[#This Row],[Date Prevailing]],1)</f>
        <v>3</v>
      </c>
      <c r="G429" s="165">
        <f>+COUNTIFS(ECR_Hours!$K$6:$K$7,ExportsELAP[[#This Row],[Date Prevailing]])</f>
        <v>0</v>
      </c>
      <c r="H429" s="165">
        <f t="shared" si="27"/>
        <v>3</v>
      </c>
      <c r="I429" s="166">
        <f>+Exports!G432</f>
        <v>1.7946</v>
      </c>
      <c r="J429" s="166">
        <f>+'ELAP_IPCO-APND'!D432</f>
        <v>39.674570000000003</v>
      </c>
      <c r="K429" s="166">
        <f>+(ExportsELAP[[#This Row],[Exports kWh - MPT]]/1000)*ExportsELAP[[#This Row],[EIM Price]]</f>
        <v>7.1199983322000004E-2</v>
      </c>
      <c r="L429" s="167" t="str">
        <f>+INDEX(ECR_Hours!$I$12:$I$15,MATCH(ExportsELAP[[#This Row],[Date Prevailing]],ECR_Hours!$H$12:$H$15,1))</f>
        <v>NS</v>
      </c>
      <c r="M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" spans="1:13" x14ac:dyDescent="0.25">
      <c r="A430" s="164">
        <f>+Exports!A433</f>
        <v>44579</v>
      </c>
      <c r="B430" s="165">
        <f t="shared" si="24"/>
        <v>2022</v>
      </c>
      <c r="C430" s="165">
        <f t="shared" si="25"/>
        <v>1</v>
      </c>
      <c r="D430" s="165">
        <f t="shared" si="26"/>
        <v>18</v>
      </c>
      <c r="E430" s="165">
        <f>+Exports!B433</f>
        <v>21</v>
      </c>
      <c r="F430" s="165">
        <f>+WEEKDAY(ExportsELAP[[#This Row],[Date Prevailing]],1)</f>
        <v>3</v>
      </c>
      <c r="G430" s="165">
        <f>+COUNTIFS(ECR_Hours!$K$6:$K$7,ExportsELAP[[#This Row],[Date Prevailing]])</f>
        <v>0</v>
      </c>
      <c r="H430" s="165">
        <f t="shared" si="27"/>
        <v>3</v>
      </c>
      <c r="I430" s="166">
        <f>+Exports!G433</f>
        <v>1.7213999999999998</v>
      </c>
      <c r="J430" s="166">
        <f>+'ELAP_IPCO-APND'!D433</f>
        <v>37.642299999999999</v>
      </c>
      <c r="K430" s="166">
        <f>+(ExportsELAP[[#This Row],[Exports kWh - MPT]]/1000)*ExportsELAP[[#This Row],[EIM Price]]</f>
        <v>6.4797455219999994E-2</v>
      </c>
      <c r="L430" s="167" t="str">
        <f>+INDEX(ECR_Hours!$I$12:$I$15,MATCH(ExportsELAP[[#This Row],[Date Prevailing]],ECR_Hours!$H$12:$H$15,1))</f>
        <v>NS</v>
      </c>
      <c r="M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" spans="1:13" x14ac:dyDescent="0.25">
      <c r="A431" s="164">
        <f>+Exports!A434</f>
        <v>44579</v>
      </c>
      <c r="B431" s="165">
        <f t="shared" si="24"/>
        <v>2022</v>
      </c>
      <c r="C431" s="165">
        <f t="shared" si="25"/>
        <v>1</v>
      </c>
      <c r="D431" s="165">
        <f t="shared" si="26"/>
        <v>18</v>
      </c>
      <c r="E431" s="165">
        <f>+Exports!B434</f>
        <v>22</v>
      </c>
      <c r="F431" s="165">
        <f>+WEEKDAY(ExportsELAP[[#This Row],[Date Prevailing]],1)</f>
        <v>3</v>
      </c>
      <c r="G431" s="165">
        <f>+COUNTIFS(ECR_Hours!$K$6:$K$7,ExportsELAP[[#This Row],[Date Prevailing]])</f>
        <v>0</v>
      </c>
      <c r="H431" s="165">
        <f t="shared" si="27"/>
        <v>3</v>
      </c>
      <c r="I431" s="166">
        <f>+Exports!G434</f>
        <v>1.6234999999999991</v>
      </c>
      <c r="J431" s="166">
        <f>+'ELAP_IPCO-APND'!D434</f>
        <v>36.854399999999998</v>
      </c>
      <c r="K431" s="166">
        <f>+(ExportsELAP[[#This Row],[Exports kWh - MPT]]/1000)*ExportsELAP[[#This Row],[EIM Price]]</f>
        <v>5.9833118399999961E-2</v>
      </c>
      <c r="L431" s="167" t="str">
        <f>+INDEX(ECR_Hours!$I$12:$I$15,MATCH(ExportsELAP[[#This Row],[Date Prevailing]],ECR_Hours!$H$12:$H$15,1))</f>
        <v>NS</v>
      </c>
      <c r="M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" spans="1:13" x14ac:dyDescent="0.25">
      <c r="A432" s="164">
        <f>+Exports!A435</f>
        <v>44579</v>
      </c>
      <c r="B432" s="165">
        <f t="shared" si="24"/>
        <v>2022</v>
      </c>
      <c r="C432" s="165">
        <f t="shared" si="25"/>
        <v>1</v>
      </c>
      <c r="D432" s="165">
        <f t="shared" si="26"/>
        <v>18</v>
      </c>
      <c r="E432" s="165">
        <f>+Exports!B435</f>
        <v>23</v>
      </c>
      <c r="F432" s="165">
        <f>+WEEKDAY(ExportsELAP[[#This Row],[Date Prevailing]],1)</f>
        <v>3</v>
      </c>
      <c r="G432" s="165">
        <f>+COUNTIFS(ECR_Hours!$K$6:$K$7,ExportsELAP[[#This Row],[Date Prevailing]])</f>
        <v>0</v>
      </c>
      <c r="H432" s="165">
        <f t="shared" si="27"/>
        <v>3</v>
      </c>
      <c r="I432" s="166">
        <f>+Exports!G435</f>
        <v>2.3338999999999999</v>
      </c>
      <c r="J432" s="166">
        <f>+'ELAP_IPCO-APND'!D435</f>
        <v>35.302759999999999</v>
      </c>
      <c r="K432" s="166">
        <f>+(ExportsELAP[[#This Row],[Exports kWh - MPT]]/1000)*ExportsELAP[[#This Row],[EIM Price]]</f>
        <v>8.2393111563999991E-2</v>
      </c>
      <c r="L432" s="167" t="str">
        <f>+INDEX(ECR_Hours!$I$12:$I$15,MATCH(ExportsELAP[[#This Row],[Date Prevailing]],ECR_Hours!$H$12:$H$15,1))</f>
        <v>NS</v>
      </c>
      <c r="M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" spans="1:13" x14ac:dyDescent="0.25">
      <c r="A433" s="164">
        <f>+Exports!A436</f>
        <v>44579</v>
      </c>
      <c r="B433" s="165">
        <f t="shared" si="24"/>
        <v>2022</v>
      </c>
      <c r="C433" s="165">
        <f t="shared" si="25"/>
        <v>1</v>
      </c>
      <c r="D433" s="165">
        <f t="shared" si="26"/>
        <v>18</v>
      </c>
      <c r="E433" s="165">
        <f>+Exports!B436</f>
        <v>24</v>
      </c>
      <c r="F433" s="165">
        <f>+WEEKDAY(ExportsELAP[[#This Row],[Date Prevailing]],1)</f>
        <v>3</v>
      </c>
      <c r="G433" s="165">
        <f>+COUNTIFS(ECR_Hours!$K$6:$K$7,ExportsELAP[[#This Row],[Date Prevailing]])</f>
        <v>0</v>
      </c>
      <c r="H433" s="165">
        <f t="shared" si="27"/>
        <v>3</v>
      </c>
      <c r="I433" s="166">
        <f>+Exports!G436</f>
        <v>1.4929999999999999</v>
      </c>
      <c r="J433" s="166">
        <f>+'ELAP_IPCO-APND'!D436</f>
        <v>34.40381</v>
      </c>
      <c r="K433" s="166">
        <f>+(ExportsELAP[[#This Row],[Exports kWh - MPT]]/1000)*ExportsELAP[[#This Row],[EIM Price]]</f>
        <v>5.1364888329999997E-2</v>
      </c>
      <c r="L433" s="167" t="str">
        <f>+INDEX(ECR_Hours!$I$12:$I$15,MATCH(ExportsELAP[[#This Row],[Date Prevailing]],ECR_Hours!$H$12:$H$15,1))</f>
        <v>NS</v>
      </c>
      <c r="M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" spans="1:13" x14ac:dyDescent="0.25">
      <c r="A434" s="164">
        <f>+Exports!A437</f>
        <v>44580</v>
      </c>
      <c r="B434" s="165">
        <f t="shared" si="24"/>
        <v>2022</v>
      </c>
      <c r="C434" s="165">
        <f t="shared" si="25"/>
        <v>1</v>
      </c>
      <c r="D434" s="165">
        <f t="shared" si="26"/>
        <v>19</v>
      </c>
      <c r="E434" s="165">
        <f>+Exports!B437</f>
        <v>1</v>
      </c>
      <c r="F434" s="165">
        <f>+WEEKDAY(ExportsELAP[[#This Row],[Date Prevailing]],1)</f>
        <v>4</v>
      </c>
      <c r="G434" s="165">
        <f>+COUNTIFS(ECR_Hours!$K$6:$K$7,ExportsELAP[[#This Row],[Date Prevailing]])</f>
        <v>0</v>
      </c>
      <c r="H434" s="165">
        <f t="shared" si="27"/>
        <v>4</v>
      </c>
      <c r="I434" s="166">
        <f>+Exports!G437</f>
        <v>2.3879999999999999</v>
      </c>
      <c r="J434" s="166">
        <f>+'ELAP_IPCO-APND'!D437</f>
        <v>35.013629999999999</v>
      </c>
      <c r="K434" s="166">
        <f>+(ExportsELAP[[#This Row],[Exports kWh - MPT]]/1000)*ExportsELAP[[#This Row],[EIM Price]]</f>
        <v>8.361254843999999E-2</v>
      </c>
      <c r="L434" s="167" t="str">
        <f>+INDEX(ECR_Hours!$I$12:$I$15,MATCH(ExportsELAP[[#This Row],[Date Prevailing]],ECR_Hours!$H$12:$H$15,1))</f>
        <v>NS</v>
      </c>
      <c r="M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" spans="1:13" x14ac:dyDescent="0.25">
      <c r="A435" s="164">
        <f>+Exports!A438</f>
        <v>44580</v>
      </c>
      <c r="B435" s="165">
        <f t="shared" si="24"/>
        <v>2022</v>
      </c>
      <c r="C435" s="165">
        <f t="shared" si="25"/>
        <v>1</v>
      </c>
      <c r="D435" s="165">
        <f t="shared" si="26"/>
        <v>19</v>
      </c>
      <c r="E435" s="165">
        <f>+Exports!B438</f>
        <v>2</v>
      </c>
      <c r="F435" s="165">
        <f>+WEEKDAY(ExportsELAP[[#This Row],[Date Prevailing]],1)</f>
        <v>4</v>
      </c>
      <c r="G435" s="165">
        <f>+COUNTIFS(ECR_Hours!$K$6:$K$7,ExportsELAP[[#This Row],[Date Prevailing]])</f>
        <v>0</v>
      </c>
      <c r="H435" s="165">
        <f t="shared" si="27"/>
        <v>4</v>
      </c>
      <c r="I435" s="166">
        <f>+Exports!G438</f>
        <v>2.2163999999999997</v>
      </c>
      <c r="J435" s="166">
        <f>+'ELAP_IPCO-APND'!D438</f>
        <v>32.124310000000001</v>
      </c>
      <c r="K435" s="166">
        <f>+(ExportsELAP[[#This Row],[Exports kWh - MPT]]/1000)*ExportsELAP[[#This Row],[EIM Price]]</f>
        <v>7.1200320683999993E-2</v>
      </c>
      <c r="L435" s="167" t="str">
        <f>+INDEX(ECR_Hours!$I$12:$I$15,MATCH(ExportsELAP[[#This Row],[Date Prevailing]],ECR_Hours!$H$12:$H$15,1))</f>
        <v>NS</v>
      </c>
      <c r="M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6" spans="1:13" x14ac:dyDescent="0.25">
      <c r="A436" s="164">
        <f>+Exports!A439</f>
        <v>44580</v>
      </c>
      <c r="B436" s="165">
        <f t="shared" si="24"/>
        <v>2022</v>
      </c>
      <c r="C436" s="165">
        <f t="shared" si="25"/>
        <v>1</v>
      </c>
      <c r="D436" s="165">
        <f t="shared" si="26"/>
        <v>19</v>
      </c>
      <c r="E436" s="165">
        <f>+Exports!B439</f>
        <v>3</v>
      </c>
      <c r="F436" s="165">
        <f>+WEEKDAY(ExportsELAP[[#This Row],[Date Prevailing]],1)</f>
        <v>4</v>
      </c>
      <c r="G436" s="165">
        <f>+COUNTIFS(ECR_Hours!$K$6:$K$7,ExportsELAP[[#This Row],[Date Prevailing]])</f>
        <v>0</v>
      </c>
      <c r="H436" s="165">
        <f t="shared" si="27"/>
        <v>4</v>
      </c>
      <c r="I436" s="166">
        <f>+Exports!G439</f>
        <v>2.5774999999999997</v>
      </c>
      <c r="J436" s="166">
        <f>+'ELAP_IPCO-APND'!D439</f>
        <v>31.57715</v>
      </c>
      <c r="K436" s="166">
        <f>+(ExportsELAP[[#This Row],[Exports kWh - MPT]]/1000)*ExportsELAP[[#This Row],[EIM Price]]</f>
        <v>8.1390104124999987E-2</v>
      </c>
      <c r="L436" s="167" t="str">
        <f>+INDEX(ECR_Hours!$I$12:$I$15,MATCH(ExportsELAP[[#This Row],[Date Prevailing]],ECR_Hours!$H$12:$H$15,1))</f>
        <v>NS</v>
      </c>
      <c r="M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" spans="1:13" x14ac:dyDescent="0.25">
      <c r="A437" s="164">
        <f>+Exports!A440</f>
        <v>44580</v>
      </c>
      <c r="B437" s="165">
        <f t="shared" si="24"/>
        <v>2022</v>
      </c>
      <c r="C437" s="165">
        <f t="shared" si="25"/>
        <v>1</v>
      </c>
      <c r="D437" s="165">
        <f t="shared" si="26"/>
        <v>19</v>
      </c>
      <c r="E437" s="165">
        <f>+Exports!B440</f>
        <v>4</v>
      </c>
      <c r="F437" s="165">
        <f>+WEEKDAY(ExportsELAP[[#This Row],[Date Prevailing]],1)</f>
        <v>4</v>
      </c>
      <c r="G437" s="165">
        <f>+COUNTIFS(ECR_Hours!$K$6:$K$7,ExportsELAP[[#This Row],[Date Prevailing]])</f>
        <v>0</v>
      </c>
      <c r="H437" s="165">
        <f t="shared" si="27"/>
        <v>4</v>
      </c>
      <c r="I437" s="166">
        <f>+Exports!G440</f>
        <v>2.0030999999999999</v>
      </c>
      <c r="J437" s="166">
        <f>+'ELAP_IPCO-APND'!D440</f>
        <v>33.056319999999999</v>
      </c>
      <c r="K437" s="166">
        <f>+(ExportsELAP[[#This Row],[Exports kWh - MPT]]/1000)*ExportsELAP[[#This Row],[EIM Price]]</f>
        <v>6.6215114591999996E-2</v>
      </c>
      <c r="L437" s="167" t="str">
        <f>+INDEX(ECR_Hours!$I$12:$I$15,MATCH(ExportsELAP[[#This Row],[Date Prevailing]],ECR_Hours!$H$12:$H$15,1))</f>
        <v>NS</v>
      </c>
      <c r="M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" spans="1:13" x14ac:dyDescent="0.25">
      <c r="A438" s="164">
        <f>+Exports!A441</f>
        <v>44580</v>
      </c>
      <c r="B438" s="165">
        <f t="shared" si="24"/>
        <v>2022</v>
      </c>
      <c r="C438" s="165">
        <f t="shared" si="25"/>
        <v>1</v>
      </c>
      <c r="D438" s="165">
        <f t="shared" si="26"/>
        <v>19</v>
      </c>
      <c r="E438" s="165">
        <f>+Exports!B441</f>
        <v>5</v>
      </c>
      <c r="F438" s="165">
        <f>+WEEKDAY(ExportsELAP[[#This Row],[Date Prevailing]],1)</f>
        <v>4</v>
      </c>
      <c r="G438" s="165">
        <f>+COUNTIFS(ECR_Hours!$K$6:$K$7,ExportsELAP[[#This Row],[Date Prevailing]])</f>
        <v>0</v>
      </c>
      <c r="H438" s="165">
        <f t="shared" si="27"/>
        <v>4</v>
      </c>
      <c r="I438" s="166">
        <f>+Exports!G441</f>
        <v>2.1779999999999999</v>
      </c>
      <c r="J438" s="166">
        <f>+'ELAP_IPCO-APND'!D441</f>
        <v>34.950099999999999</v>
      </c>
      <c r="K438" s="166">
        <f>+(ExportsELAP[[#This Row],[Exports kWh - MPT]]/1000)*ExportsELAP[[#This Row],[EIM Price]]</f>
        <v>7.6121317799999991E-2</v>
      </c>
      <c r="L438" s="167" t="str">
        <f>+INDEX(ECR_Hours!$I$12:$I$15,MATCH(ExportsELAP[[#This Row],[Date Prevailing]],ECR_Hours!$H$12:$H$15,1))</f>
        <v>NS</v>
      </c>
      <c r="M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" spans="1:13" x14ac:dyDescent="0.25">
      <c r="A439" s="164">
        <f>+Exports!A442</f>
        <v>44580</v>
      </c>
      <c r="B439" s="165">
        <f t="shared" si="24"/>
        <v>2022</v>
      </c>
      <c r="C439" s="165">
        <f t="shared" si="25"/>
        <v>1</v>
      </c>
      <c r="D439" s="165">
        <f t="shared" si="26"/>
        <v>19</v>
      </c>
      <c r="E439" s="165">
        <f>+Exports!B442</f>
        <v>6</v>
      </c>
      <c r="F439" s="165">
        <f>+WEEKDAY(ExportsELAP[[#This Row],[Date Prevailing]],1)</f>
        <v>4</v>
      </c>
      <c r="G439" s="165">
        <f>+COUNTIFS(ECR_Hours!$K$6:$K$7,ExportsELAP[[#This Row],[Date Prevailing]])</f>
        <v>0</v>
      </c>
      <c r="H439" s="165">
        <f t="shared" si="27"/>
        <v>4</v>
      </c>
      <c r="I439" s="166">
        <f>+Exports!G442</f>
        <v>2.2020999999999997</v>
      </c>
      <c r="J439" s="166">
        <f>+'ELAP_IPCO-APND'!D442</f>
        <v>37.752200000000002</v>
      </c>
      <c r="K439" s="166">
        <f>+(ExportsELAP[[#This Row],[Exports kWh - MPT]]/1000)*ExportsELAP[[#This Row],[EIM Price]]</f>
        <v>8.3134119620000002E-2</v>
      </c>
      <c r="L439" s="167" t="str">
        <f>+INDEX(ECR_Hours!$I$12:$I$15,MATCH(ExportsELAP[[#This Row],[Date Prevailing]],ECR_Hours!$H$12:$H$15,1))</f>
        <v>NS</v>
      </c>
      <c r="M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" spans="1:13" x14ac:dyDescent="0.25">
      <c r="A440" s="164">
        <f>+Exports!A443</f>
        <v>44580</v>
      </c>
      <c r="B440" s="165">
        <f t="shared" si="24"/>
        <v>2022</v>
      </c>
      <c r="C440" s="165">
        <f t="shared" si="25"/>
        <v>1</v>
      </c>
      <c r="D440" s="165">
        <f t="shared" si="26"/>
        <v>19</v>
      </c>
      <c r="E440" s="165">
        <f>+Exports!B443</f>
        <v>7</v>
      </c>
      <c r="F440" s="165">
        <f>+WEEKDAY(ExportsELAP[[#This Row],[Date Prevailing]],1)</f>
        <v>4</v>
      </c>
      <c r="G440" s="165">
        <f>+COUNTIFS(ECR_Hours!$K$6:$K$7,ExportsELAP[[#This Row],[Date Prevailing]])</f>
        <v>0</v>
      </c>
      <c r="H440" s="165">
        <f t="shared" si="27"/>
        <v>4</v>
      </c>
      <c r="I440" s="166">
        <f>+Exports!G443</f>
        <v>2.0241000000000002</v>
      </c>
      <c r="J440" s="166">
        <f>+'ELAP_IPCO-APND'!D443</f>
        <v>37.898629999999997</v>
      </c>
      <c r="K440" s="166">
        <f>+(ExportsELAP[[#This Row],[Exports kWh - MPT]]/1000)*ExportsELAP[[#This Row],[EIM Price]]</f>
        <v>7.6710616982999996E-2</v>
      </c>
      <c r="L440" s="167" t="str">
        <f>+INDEX(ECR_Hours!$I$12:$I$15,MATCH(ExportsELAP[[#This Row],[Date Prevailing]],ECR_Hours!$H$12:$H$15,1))</f>
        <v>NS</v>
      </c>
      <c r="M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" spans="1:13" x14ac:dyDescent="0.25">
      <c r="A441" s="164">
        <f>+Exports!A444</f>
        <v>44580</v>
      </c>
      <c r="B441" s="165">
        <f t="shared" si="24"/>
        <v>2022</v>
      </c>
      <c r="C441" s="165">
        <f t="shared" si="25"/>
        <v>1</v>
      </c>
      <c r="D441" s="165">
        <f t="shared" si="26"/>
        <v>19</v>
      </c>
      <c r="E441" s="165">
        <f>+Exports!B444</f>
        <v>8</v>
      </c>
      <c r="F441" s="165">
        <f>+WEEKDAY(ExportsELAP[[#This Row],[Date Prevailing]],1)</f>
        <v>4</v>
      </c>
      <c r="G441" s="165">
        <f>+COUNTIFS(ECR_Hours!$K$6:$K$7,ExportsELAP[[#This Row],[Date Prevailing]])</f>
        <v>0</v>
      </c>
      <c r="H441" s="165">
        <f t="shared" si="27"/>
        <v>4</v>
      </c>
      <c r="I441" s="166">
        <f>+Exports!G444</f>
        <v>2.1297999999999999</v>
      </c>
      <c r="J441" s="166">
        <f>+'ELAP_IPCO-APND'!D444</f>
        <v>44.222059999999999</v>
      </c>
      <c r="K441" s="166">
        <f>+(ExportsELAP[[#This Row],[Exports kWh - MPT]]/1000)*ExportsELAP[[#This Row],[EIM Price]]</f>
        <v>9.4184143387999991E-2</v>
      </c>
      <c r="L441" s="167" t="str">
        <f>+INDEX(ECR_Hours!$I$12:$I$15,MATCH(ExportsELAP[[#This Row],[Date Prevailing]],ECR_Hours!$H$12:$H$15,1))</f>
        <v>NS</v>
      </c>
      <c r="M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" spans="1:13" x14ac:dyDescent="0.25">
      <c r="A442" s="164">
        <f>+Exports!A445</f>
        <v>44580</v>
      </c>
      <c r="B442" s="165">
        <f t="shared" si="24"/>
        <v>2022</v>
      </c>
      <c r="C442" s="165">
        <f t="shared" si="25"/>
        <v>1</v>
      </c>
      <c r="D442" s="165">
        <f t="shared" si="26"/>
        <v>19</v>
      </c>
      <c r="E442" s="165">
        <f>+Exports!B445</f>
        <v>9</v>
      </c>
      <c r="F442" s="165">
        <f>+WEEKDAY(ExportsELAP[[#This Row],[Date Prevailing]],1)</f>
        <v>4</v>
      </c>
      <c r="G442" s="165">
        <f>+COUNTIFS(ECR_Hours!$K$6:$K$7,ExportsELAP[[#This Row],[Date Prevailing]])</f>
        <v>0</v>
      </c>
      <c r="H442" s="165">
        <f t="shared" si="27"/>
        <v>4</v>
      </c>
      <c r="I442" s="166">
        <f>+Exports!G445</f>
        <v>240.81659999999999</v>
      </c>
      <c r="J442" s="166">
        <f>+'ELAP_IPCO-APND'!D445</f>
        <v>44.341949999999997</v>
      </c>
      <c r="K442" s="166">
        <f>+(ExportsELAP[[#This Row],[Exports kWh - MPT]]/1000)*ExportsELAP[[#This Row],[EIM Price]]</f>
        <v>10.678277636369998</v>
      </c>
      <c r="L442" s="167" t="str">
        <f>+INDEX(ECR_Hours!$I$12:$I$15,MATCH(ExportsELAP[[#This Row],[Date Prevailing]],ECR_Hours!$H$12:$H$15,1))</f>
        <v>NS</v>
      </c>
      <c r="M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" spans="1:13" x14ac:dyDescent="0.25">
      <c r="A443" s="164">
        <f>+Exports!A446</f>
        <v>44580</v>
      </c>
      <c r="B443" s="165">
        <f t="shared" si="24"/>
        <v>2022</v>
      </c>
      <c r="C443" s="165">
        <f t="shared" si="25"/>
        <v>1</v>
      </c>
      <c r="D443" s="165">
        <f t="shared" si="26"/>
        <v>19</v>
      </c>
      <c r="E443" s="165">
        <f>+Exports!B446</f>
        <v>10</v>
      </c>
      <c r="F443" s="165">
        <f>+WEEKDAY(ExportsELAP[[#This Row],[Date Prevailing]],1)</f>
        <v>4</v>
      </c>
      <c r="G443" s="165">
        <f>+COUNTIFS(ECR_Hours!$K$6:$K$7,ExportsELAP[[#This Row],[Date Prevailing]])</f>
        <v>0</v>
      </c>
      <c r="H443" s="165">
        <f t="shared" si="27"/>
        <v>4</v>
      </c>
      <c r="I443" s="166">
        <f>+Exports!G446</f>
        <v>1416.8888999999999</v>
      </c>
      <c r="J443" s="166">
        <f>+'ELAP_IPCO-APND'!D446</f>
        <v>49.705170000000003</v>
      </c>
      <c r="K443" s="166">
        <f>+(ExportsELAP[[#This Row],[Exports kWh - MPT]]/1000)*ExportsELAP[[#This Row],[EIM Price]]</f>
        <v>70.426703645613003</v>
      </c>
      <c r="L443" s="167" t="str">
        <f>+INDEX(ECR_Hours!$I$12:$I$15,MATCH(ExportsELAP[[#This Row],[Date Prevailing]],ECR_Hours!$H$12:$H$15,1))</f>
        <v>NS</v>
      </c>
      <c r="M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" spans="1:13" x14ac:dyDescent="0.25">
      <c r="A444" s="164">
        <f>+Exports!A447</f>
        <v>44580</v>
      </c>
      <c r="B444" s="165">
        <f t="shared" si="24"/>
        <v>2022</v>
      </c>
      <c r="C444" s="165">
        <f t="shared" si="25"/>
        <v>1</v>
      </c>
      <c r="D444" s="165">
        <f t="shared" si="26"/>
        <v>19</v>
      </c>
      <c r="E444" s="165">
        <f>+Exports!B447</f>
        <v>11</v>
      </c>
      <c r="F444" s="165">
        <f>+WEEKDAY(ExportsELAP[[#This Row],[Date Prevailing]],1)</f>
        <v>4</v>
      </c>
      <c r="G444" s="165">
        <f>+COUNTIFS(ECR_Hours!$K$6:$K$7,ExportsELAP[[#This Row],[Date Prevailing]])</f>
        <v>0</v>
      </c>
      <c r="H444" s="165">
        <f t="shared" si="27"/>
        <v>4</v>
      </c>
      <c r="I444" s="166">
        <f>+Exports!G447</f>
        <v>2764.3472000000002</v>
      </c>
      <c r="J444" s="166">
        <f>+'ELAP_IPCO-APND'!D447</f>
        <v>39.147480000000002</v>
      </c>
      <c r="K444" s="166">
        <f>+(ExportsELAP[[#This Row],[Exports kWh - MPT]]/1000)*ExportsELAP[[#This Row],[EIM Price]]</f>
        <v>108.21722672505601</v>
      </c>
      <c r="L444" s="167" t="str">
        <f>+INDEX(ECR_Hours!$I$12:$I$15,MATCH(ExportsELAP[[#This Row],[Date Prevailing]],ECR_Hours!$H$12:$H$15,1))</f>
        <v>NS</v>
      </c>
      <c r="M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" spans="1:13" x14ac:dyDescent="0.25">
      <c r="A445" s="164">
        <f>+Exports!A448</f>
        <v>44580</v>
      </c>
      <c r="B445" s="165">
        <f t="shared" si="24"/>
        <v>2022</v>
      </c>
      <c r="C445" s="165">
        <f t="shared" si="25"/>
        <v>1</v>
      </c>
      <c r="D445" s="165">
        <f t="shared" si="26"/>
        <v>19</v>
      </c>
      <c r="E445" s="165">
        <f>+Exports!B448</f>
        <v>12</v>
      </c>
      <c r="F445" s="165">
        <f>+WEEKDAY(ExportsELAP[[#This Row],[Date Prevailing]],1)</f>
        <v>4</v>
      </c>
      <c r="G445" s="165">
        <f>+COUNTIFS(ECR_Hours!$K$6:$K$7,ExportsELAP[[#This Row],[Date Prevailing]])</f>
        <v>0</v>
      </c>
      <c r="H445" s="165">
        <f t="shared" si="27"/>
        <v>4</v>
      </c>
      <c r="I445" s="166">
        <f>+Exports!G448</f>
        <v>4259.8732</v>
      </c>
      <c r="J445" s="166">
        <f>+'ELAP_IPCO-APND'!D448</f>
        <v>37.782319999999999</v>
      </c>
      <c r="K445" s="166">
        <f>+(ExportsELAP[[#This Row],[Exports kWh - MPT]]/1000)*ExportsELAP[[#This Row],[EIM Price]]</f>
        <v>160.94789240182402</v>
      </c>
      <c r="L445" s="167" t="str">
        <f>+INDEX(ECR_Hours!$I$12:$I$15,MATCH(ExportsELAP[[#This Row],[Date Prevailing]],ECR_Hours!$H$12:$H$15,1))</f>
        <v>NS</v>
      </c>
      <c r="M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" spans="1:13" x14ac:dyDescent="0.25">
      <c r="A446" s="164">
        <f>+Exports!A449</f>
        <v>44580</v>
      </c>
      <c r="B446" s="165">
        <f t="shared" si="24"/>
        <v>2022</v>
      </c>
      <c r="C446" s="165">
        <f t="shared" si="25"/>
        <v>1</v>
      </c>
      <c r="D446" s="165">
        <f t="shared" si="26"/>
        <v>19</v>
      </c>
      <c r="E446" s="165">
        <f>+Exports!B449</f>
        <v>13</v>
      </c>
      <c r="F446" s="165">
        <f>+WEEKDAY(ExportsELAP[[#This Row],[Date Prevailing]],1)</f>
        <v>4</v>
      </c>
      <c r="G446" s="165">
        <f>+COUNTIFS(ECR_Hours!$K$6:$K$7,ExportsELAP[[#This Row],[Date Prevailing]])</f>
        <v>0</v>
      </c>
      <c r="H446" s="165">
        <f t="shared" si="27"/>
        <v>4</v>
      </c>
      <c r="I446" s="166">
        <f>+Exports!G449</f>
        <v>5136.9601000000002</v>
      </c>
      <c r="J446" s="166">
        <f>+'ELAP_IPCO-APND'!D449</f>
        <v>38.705849999999998</v>
      </c>
      <c r="K446" s="166">
        <f>+(ExportsELAP[[#This Row],[Exports kWh - MPT]]/1000)*ExportsELAP[[#This Row],[EIM Price]]</f>
        <v>198.83040708658501</v>
      </c>
      <c r="L446" s="167" t="str">
        <f>+INDEX(ECR_Hours!$I$12:$I$15,MATCH(ExportsELAP[[#This Row],[Date Prevailing]],ECR_Hours!$H$12:$H$15,1))</f>
        <v>NS</v>
      </c>
      <c r="M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" spans="1:13" x14ac:dyDescent="0.25">
      <c r="A447" s="164">
        <f>+Exports!A450</f>
        <v>44580</v>
      </c>
      <c r="B447" s="165">
        <f t="shared" si="24"/>
        <v>2022</v>
      </c>
      <c r="C447" s="165">
        <f t="shared" si="25"/>
        <v>1</v>
      </c>
      <c r="D447" s="165">
        <f t="shared" si="26"/>
        <v>19</v>
      </c>
      <c r="E447" s="165">
        <f>+Exports!B450</f>
        <v>14</v>
      </c>
      <c r="F447" s="165">
        <f>+WEEKDAY(ExportsELAP[[#This Row],[Date Prevailing]],1)</f>
        <v>4</v>
      </c>
      <c r="G447" s="165">
        <f>+COUNTIFS(ECR_Hours!$K$6:$K$7,ExportsELAP[[#This Row],[Date Prevailing]])</f>
        <v>0</v>
      </c>
      <c r="H447" s="165">
        <f t="shared" si="27"/>
        <v>4</v>
      </c>
      <c r="I447" s="166">
        <f>+Exports!G450</f>
        <v>5233.4054999999998</v>
      </c>
      <c r="J447" s="166">
        <f>+'ELAP_IPCO-APND'!D450</f>
        <v>35.462029999999999</v>
      </c>
      <c r="K447" s="166">
        <f>+(ExportsELAP[[#This Row],[Exports kWh - MPT]]/1000)*ExportsELAP[[#This Row],[EIM Price]]</f>
        <v>185.58718284316498</v>
      </c>
      <c r="L447" s="167" t="str">
        <f>+INDEX(ECR_Hours!$I$12:$I$15,MATCH(ExportsELAP[[#This Row],[Date Prevailing]],ECR_Hours!$H$12:$H$15,1))</f>
        <v>NS</v>
      </c>
      <c r="M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8" spans="1:13" x14ac:dyDescent="0.25">
      <c r="A448" s="164">
        <f>+Exports!A451</f>
        <v>44580</v>
      </c>
      <c r="B448" s="165">
        <f t="shared" si="24"/>
        <v>2022</v>
      </c>
      <c r="C448" s="165">
        <f t="shared" si="25"/>
        <v>1</v>
      </c>
      <c r="D448" s="165">
        <f t="shared" si="26"/>
        <v>19</v>
      </c>
      <c r="E448" s="165">
        <f>+Exports!B451</f>
        <v>15</v>
      </c>
      <c r="F448" s="165">
        <f>+WEEKDAY(ExportsELAP[[#This Row],[Date Prevailing]],1)</f>
        <v>4</v>
      </c>
      <c r="G448" s="165">
        <f>+COUNTIFS(ECR_Hours!$K$6:$K$7,ExportsELAP[[#This Row],[Date Prevailing]])</f>
        <v>0</v>
      </c>
      <c r="H448" s="165">
        <f t="shared" si="27"/>
        <v>4</v>
      </c>
      <c r="I448" s="166">
        <f>+Exports!G451</f>
        <v>4261.0767999999998</v>
      </c>
      <c r="J448" s="166">
        <f>+'ELAP_IPCO-APND'!D451</f>
        <v>35.983289999999997</v>
      </c>
      <c r="K448" s="166">
        <f>+(ExportsELAP[[#This Row],[Exports kWh - MPT]]/1000)*ExportsELAP[[#This Row],[EIM Price]]</f>
        <v>153.32756220667198</v>
      </c>
      <c r="L448" s="167" t="str">
        <f>+INDEX(ECR_Hours!$I$12:$I$15,MATCH(ExportsELAP[[#This Row],[Date Prevailing]],ECR_Hours!$H$12:$H$15,1))</f>
        <v>NS</v>
      </c>
      <c r="M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" spans="1:13" x14ac:dyDescent="0.25">
      <c r="A449" s="164">
        <f>+Exports!A452</f>
        <v>44580</v>
      </c>
      <c r="B449" s="165">
        <f t="shared" si="24"/>
        <v>2022</v>
      </c>
      <c r="C449" s="165">
        <f t="shared" si="25"/>
        <v>1</v>
      </c>
      <c r="D449" s="165">
        <f t="shared" si="26"/>
        <v>19</v>
      </c>
      <c r="E449" s="165">
        <f>+Exports!B452</f>
        <v>16</v>
      </c>
      <c r="F449" s="165">
        <f>+WEEKDAY(ExportsELAP[[#This Row],[Date Prevailing]],1)</f>
        <v>4</v>
      </c>
      <c r="G449" s="165">
        <f>+COUNTIFS(ECR_Hours!$K$6:$K$7,ExportsELAP[[#This Row],[Date Prevailing]])</f>
        <v>0</v>
      </c>
      <c r="H449" s="165">
        <f t="shared" si="27"/>
        <v>4</v>
      </c>
      <c r="I449" s="166">
        <f>+Exports!G452</f>
        <v>2578.0851000000002</v>
      </c>
      <c r="J449" s="166">
        <f>+'ELAP_IPCO-APND'!D452</f>
        <v>30.804390000000001</v>
      </c>
      <c r="K449" s="166">
        <f>+(ExportsELAP[[#This Row],[Exports kWh - MPT]]/1000)*ExportsELAP[[#This Row],[EIM Price]]</f>
        <v>79.416338873588998</v>
      </c>
      <c r="L449" s="167" t="str">
        <f>+INDEX(ECR_Hours!$I$12:$I$15,MATCH(ExportsELAP[[#This Row],[Date Prevailing]],ECR_Hours!$H$12:$H$15,1))</f>
        <v>NS</v>
      </c>
      <c r="M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" spans="1:13" x14ac:dyDescent="0.25">
      <c r="A450" s="164">
        <f>+Exports!A453</f>
        <v>44580</v>
      </c>
      <c r="B450" s="165">
        <f t="shared" ref="B450:B513" si="28">+YEAR(A450)</f>
        <v>2022</v>
      </c>
      <c r="C450" s="165">
        <f t="shared" ref="C450:C513" si="29">+MONTH(A450)</f>
        <v>1</v>
      </c>
      <c r="D450" s="165">
        <f t="shared" ref="D450:D513" si="30">+DAY(A450)</f>
        <v>19</v>
      </c>
      <c r="E450" s="165">
        <f>+Exports!B453</f>
        <v>17</v>
      </c>
      <c r="F450" s="165">
        <f>+WEEKDAY(ExportsELAP[[#This Row],[Date Prevailing]],1)</f>
        <v>4</v>
      </c>
      <c r="G450" s="165">
        <f>+COUNTIFS(ECR_Hours!$K$6:$K$7,ExportsELAP[[#This Row],[Date Prevailing]])</f>
        <v>0</v>
      </c>
      <c r="H450" s="165">
        <f t="shared" ref="H450:H513" si="31">+IF(G450=1,0,F450)</f>
        <v>4</v>
      </c>
      <c r="I450" s="166">
        <f>+Exports!G453</f>
        <v>887.72839999999997</v>
      </c>
      <c r="J450" s="166">
        <f>+'ELAP_IPCO-APND'!D453</f>
        <v>30.61525</v>
      </c>
      <c r="K450" s="166">
        <f>+(ExportsELAP[[#This Row],[Exports kWh - MPT]]/1000)*ExportsELAP[[#This Row],[EIM Price]]</f>
        <v>27.178026898100001</v>
      </c>
      <c r="L450" s="167" t="str">
        <f>+INDEX(ECR_Hours!$I$12:$I$15,MATCH(ExportsELAP[[#This Row],[Date Prevailing]],ECR_Hours!$H$12:$H$15,1))</f>
        <v>NS</v>
      </c>
      <c r="M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" spans="1:13" x14ac:dyDescent="0.25">
      <c r="A451" s="164">
        <f>+Exports!A454</f>
        <v>44580</v>
      </c>
      <c r="B451" s="165">
        <f t="shared" si="28"/>
        <v>2022</v>
      </c>
      <c r="C451" s="165">
        <f t="shared" si="29"/>
        <v>1</v>
      </c>
      <c r="D451" s="165">
        <f t="shared" si="30"/>
        <v>19</v>
      </c>
      <c r="E451" s="165">
        <f>+Exports!B454</f>
        <v>18</v>
      </c>
      <c r="F451" s="165">
        <f>+WEEKDAY(ExportsELAP[[#This Row],[Date Prevailing]],1)</f>
        <v>4</v>
      </c>
      <c r="G451" s="165">
        <f>+COUNTIFS(ECR_Hours!$K$6:$K$7,ExportsELAP[[#This Row],[Date Prevailing]])</f>
        <v>0</v>
      </c>
      <c r="H451" s="165">
        <f t="shared" si="31"/>
        <v>4</v>
      </c>
      <c r="I451" s="166">
        <f>+Exports!G454</f>
        <v>50.554099999999998</v>
      </c>
      <c r="J451" s="166">
        <f>+'ELAP_IPCO-APND'!D454</f>
        <v>48.38852</v>
      </c>
      <c r="K451" s="166">
        <f>+(ExportsELAP[[#This Row],[Exports kWh - MPT]]/1000)*ExportsELAP[[#This Row],[EIM Price]]</f>
        <v>2.4462380789319997</v>
      </c>
      <c r="L451" s="167" t="str">
        <f>+INDEX(ECR_Hours!$I$12:$I$15,MATCH(ExportsELAP[[#This Row],[Date Prevailing]],ECR_Hours!$H$12:$H$15,1))</f>
        <v>NS</v>
      </c>
      <c r="M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" spans="1:13" x14ac:dyDescent="0.25">
      <c r="A452" s="164">
        <f>+Exports!A455</f>
        <v>44580</v>
      </c>
      <c r="B452" s="165">
        <f t="shared" si="28"/>
        <v>2022</v>
      </c>
      <c r="C452" s="165">
        <f t="shared" si="29"/>
        <v>1</v>
      </c>
      <c r="D452" s="165">
        <f t="shared" si="30"/>
        <v>19</v>
      </c>
      <c r="E452" s="165">
        <f>+Exports!B455</f>
        <v>19</v>
      </c>
      <c r="F452" s="165">
        <f>+WEEKDAY(ExportsELAP[[#This Row],[Date Prevailing]],1)</f>
        <v>4</v>
      </c>
      <c r="G452" s="165">
        <f>+COUNTIFS(ECR_Hours!$K$6:$K$7,ExportsELAP[[#This Row],[Date Prevailing]])</f>
        <v>0</v>
      </c>
      <c r="H452" s="165">
        <f t="shared" si="31"/>
        <v>4</v>
      </c>
      <c r="I452" s="166">
        <f>+Exports!G455</f>
        <v>1.2876000000000001</v>
      </c>
      <c r="J452" s="166">
        <f>+'ELAP_IPCO-APND'!D455</f>
        <v>42.902979999999999</v>
      </c>
      <c r="K452" s="166">
        <f>+(ExportsELAP[[#This Row],[Exports kWh - MPT]]/1000)*ExportsELAP[[#This Row],[EIM Price]]</f>
        <v>5.5241877048000002E-2</v>
      </c>
      <c r="L452" s="167" t="str">
        <f>+INDEX(ECR_Hours!$I$12:$I$15,MATCH(ExportsELAP[[#This Row],[Date Prevailing]],ECR_Hours!$H$12:$H$15,1))</f>
        <v>NS</v>
      </c>
      <c r="M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3" spans="1:13" x14ac:dyDescent="0.25">
      <c r="A453" s="164">
        <f>+Exports!A456</f>
        <v>44580</v>
      </c>
      <c r="B453" s="165">
        <f t="shared" si="28"/>
        <v>2022</v>
      </c>
      <c r="C453" s="165">
        <f t="shared" si="29"/>
        <v>1</v>
      </c>
      <c r="D453" s="165">
        <f t="shared" si="30"/>
        <v>19</v>
      </c>
      <c r="E453" s="165">
        <f>+Exports!B456</f>
        <v>20</v>
      </c>
      <c r="F453" s="165">
        <f>+WEEKDAY(ExportsELAP[[#This Row],[Date Prevailing]],1)</f>
        <v>4</v>
      </c>
      <c r="G453" s="165">
        <f>+COUNTIFS(ECR_Hours!$K$6:$K$7,ExportsELAP[[#This Row],[Date Prevailing]])</f>
        <v>0</v>
      </c>
      <c r="H453" s="165">
        <f t="shared" si="31"/>
        <v>4</v>
      </c>
      <c r="I453" s="166">
        <f>+Exports!G456</f>
        <v>1.4582999999999999</v>
      </c>
      <c r="J453" s="166">
        <f>+'ELAP_IPCO-APND'!D456</f>
        <v>46.67259</v>
      </c>
      <c r="K453" s="166">
        <f>+(ExportsELAP[[#This Row],[Exports kWh - MPT]]/1000)*ExportsELAP[[#This Row],[EIM Price]]</f>
        <v>6.8062637996999992E-2</v>
      </c>
      <c r="L453" s="167" t="str">
        <f>+INDEX(ECR_Hours!$I$12:$I$15,MATCH(ExportsELAP[[#This Row],[Date Prevailing]],ECR_Hours!$H$12:$H$15,1))</f>
        <v>NS</v>
      </c>
      <c r="M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" spans="1:13" x14ac:dyDescent="0.25">
      <c r="A454" s="164">
        <f>+Exports!A457</f>
        <v>44580</v>
      </c>
      <c r="B454" s="165">
        <f t="shared" si="28"/>
        <v>2022</v>
      </c>
      <c r="C454" s="165">
        <f t="shared" si="29"/>
        <v>1</v>
      </c>
      <c r="D454" s="165">
        <f t="shared" si="30"/>
        <v>19</v>
      </c>
      <c r="E454" s="165">
        <f>+Exports!B457</f>
        <v>21</v>
      </c>
      <c r="F454" s="165">
        <f>+WEEKDAY(ExportsELAP[[#This Row],[Date Prevailing]],1)</f>
        <v>4</v>
      </c>
      <c r="G454" s="165">
        <f>+COUNTIFS(ECR_Hours!$K$6:$K$7,ExportsELAP[[#This Row],[Date Prevailing]])</f>
        <v>0</v>
      </c>
      <c r="H454" s="165">
        <f t="shared" si="31"/>
        <v>4</v>
      </c>
      <c r="I454" s="166">
        <f>+Exports!G457</f>
        <v>0.97820000000000007</v>
      </c>
      <c r="J454" s="166">
        <f>+'ELAP_IPCO-APND'!D457</f>
        <v>50.978140000000003</v>
      </c>
      <c r="K454" s="166">
        <f>+(ExportsELAP[[#This Row],[Exports kWh - MPT]]/1000)*ExportsELAP[[#This Row],[EIM Price]]</f>
        <v>4.9866816548000008E-2</v>
      </c>
      <c r="L454" s="167" t="str">
        <f>+INDEX(ECR_Hours!$I$12:$I$15,MATCH(ExportsELAP[[#This Row],[Date Prevailing]],ECR_Hours!$H$12:$H$15,1))</f>
        <v>NS</v>
      </c>
      <c r="M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" spans="1:13" x14ac:dyDescent="0.25">
      <c r="A455" s="164">
        <f>+Exports!A458</f>
        <v>44580</v>
      </c>
      <c r="B455" s="165">
        <f t="shared" si="28"/>
        <v>2022</v>
      </c>
      <c r="C455" s="165">
        <f t="shared" si="29"/>
        <v>1</v>
      </c>
      <c r="D455" s="165">
        <f t="shared" si="30"/>
        <v>19</v>
      </c>
      <c r="E455" s="165">
        <f>+Exports!B458</f>
        <v>22</v>
      </c>
      <c r="F455" s="165">
        <f>+WEEKDAY(ExportsELAP[[#This Row],[Date Prevailing]],1)</f>
        <v>4</v>
      </c>
      <c r="G455" s="165">
        <f>+COUNTIFS(ECR_Hours!$K$6:$K$7,ExportsELAP[[#This Row],[Date Prevailing]])</f>
        <v>0</v>
      </c>
      <c r="H455" s="165">
        <f t="shared" si="31"/>
        <v>4</v>
      </c>
      <c r="I455" s="166">
        <f>+Exports!G458</f>
        <v>1.3648</v>
      </c>
      <c r="J455" s="166">
        <f>+'ELAP_IPCO-APND'!D458</f>
        <v>52.032739999999997</v>
      </c>
      <c r="K455" s="166">
        <f>+(ExportsELAP[[#This Row],[Exports kWh - MPT]]/1000)*ExportsELAP[[#This Row],[EIM Price]]</f>
        <v>7.1014283551999999E-2</v>
      </c>
      <c r="L455" s="167" t="str">
        <f>+INDEX(ECR_Hours!$I$12:$I$15,MATCH(ExportsELAP[[#This Row],[Date Prevailing]],ECR_Hours!$H$12:$H$15,1))</f>
        <v>NS</v>
      </c>
      <c r="M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" spans="1:13" x14ac:dyDescent="0.25">
      <c r="A456" s="164">
        <f>+Exports!A459</f>
        <v>44580</v>
      </c>
      <c r="B456" s="165">
        <f t="shared" si="28"/>
        <v>2022</v>
      </c>
      <c r="C456" s="165">
        <f t="shared" si="29"/>
        <v>1</v>
      </c>
      <c r="D456" s="165">
        <f t="shared" si="30"/>
        <v>19</v>
      </c>
      <c r="E456" s="165">
        <f>+Exports!B459</f>
        <v>23</v>
      </c>
      <c r="F456" s="165">
        <f>+WEEKDAY(ExportsELAP[[#This Row],[Date Prevailing]],1)</f>
        <v>4</v>
      </c>
      <c r="G456" s="165">
        <f>+COUNTIFS(ECR_Hours!$K$6:$K$7,ExportsELAP[[#This Row],[Date Prevailing]])</f>
        <v>0</v>
      </c>
      <c r="H456" s="165">
        <f t="shared" si="31"/>
        <v>4</v>
      </c>
      <c r="I456" s="166">
        <f>+Exports!G459</f>
        <v>1.2692999999999999</v>
      </c>
      <c r="J456" s="166">
        <f>+'ELAP_IPCO-APND'!D459</f>
        <v>42.428539999999998</v>
      </c>
      <c r="K456" s="166">
        <f>+(ExportsELAP[[#This Row],[Exports kWh - MPT]]/1000)*ExportsELAP[[#This Row],[EIM Price]]</f>
        <v>5.3854545821999993E-2</v>
      </c>
      <c r="L456" s="167" t="str">
        <f>+INDEX(ECR_Hours!$I$12:$I$15,MATCH(ExportsELAP[[#This Row],[Date Prevailing]],ECR_Hours!$H$12:$H$15,1))</f>
        <v>NS</v>
      </c>
      <c r="M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" spans="1:13" x14ac:dyDescent="0.25">
      <c r="A457" s="164">
        <f>+Exports!A460</f>
        <v>44580</v>
      </c>
      <c r="B457" s="165">
        <f t="shared" si="28"/>
        <v>2022</v>
      </c>
      <c r="C457" s="165">
        <f t="shared" si="29"/>
        <v>1</v>
      </c>
      <c r="D457" s="165">
        <f t="shared" si="30"/>
        <v>19</v>
      </c>
      <c r="E457" s="165">
        <f>+Exports!B460</f>
        <v>24</v>
      </c>
      <c r="F457" s="165">
        <f>+WEEKDAY(ExportsELAP[[#This Row],[Date Prevailing]],1)</f>
        <v>4</v>
      </c>
      <c r="G457" s="165">
        <f>+COUNTIFS(ECR_Hours!$K$6:$K$7,ExportsELAP[[#This Row],[Date Prevailing]])</f>
        <v>0</v>
      </c>
      <c r="H457" s="165">
        <f t="shared" si="31"/>
        <v>4</v>
      </c>
      <c r="I457" s="166">
        <f>+Exports!G460</f>
        <v>0.96320000000000006</v>
      </c>
      <c r="J457" s="166">
        <f>+'ELAP_IPCO-APND'!D460</f>
        <v>45.190240000000003</v>
      </c>
      <c r="K457" s="166">
        <f>+(ExportsELAP[[#This Row],[Exports kWh - MPT]]/1000)*ExportsELAP[[#This Row],[EIM Price]]</f>
        <v>4.3527239168000005E-2</v>
      </c>
      <c r="L457" s="167" t="str">
        <f>+INDEX(ECR_Hours!$I$12:$I$15,MATCH(ExportsELAP[[#This Row],[Date Prevailing]],ECR_Hours!$H$12:$H$15,1))</f>
        <v>NS</v>
      </c>
      <c r="M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" spans="1:13" x14ac:dyDescent="0.25">
      <c r="A458" s="164">
        <f>+Exports!A461</f>
        <v>44581</v>
      </c>
      <c r="B458" s="165">
        <f t="shared" si="28"/>
        <v>2022</v>
      </c>
      <c r="C458" s="165">
        <f t="shared" si="29"/>
        <v>1</v>
      </c>
      <c r="D458" s="165">
        <f t="shared" si="30"/>
        <v>20</v>
      </c>
      <c r="E458" s="165">
        <f>+Exports!B461</f>
        <v>1</v>
      </c>
      <c r="F458" s="165">
        <f>+WEEKDAY(ExportsELAP[[#This Row],[Date Prevailing]],1)</f>
        <v>5</v>
      </c>
      <c r="G458" s="165">
        <f>+COUNTIFS(ECR_Hours!$K$6:$K$7,ExportsELAP[[#This Row],[Date Prevailing]])</f>
        <v>0</v>
      </c>
      <c r="H458" s="165">
        <f t="shared" si="31"/>
        <v>5</v>
      </c>
      <c r="I458" s="166">
        <f>+Exports!G461</f>
        <v>2.2187000000000001</v>
      </c>
      <c r="J458" s="166">
        <f>+'ELAP_IPCO-APND'!D461</f>
        <v>36.377609999999997</v>
      </c>
      <c r="K458" s="166">
        <f>+(ExportsELAP[[#This Row],[Exports kWh - MPT]]/1000)*ExportsELAP[[#This Row],[EIM Price]]</f>
        <v>8.0711003306999998E-2</v>
      </c>
      <c r="L458" s="167" t="str">
        <f>+INDEX(ECR_Hours!$I$12:$I$15,MATCH(ExportsELAP[[#This Row],[Date Prevailing]],ECR_Hours!$H$12:$H$15,1))</f>
        <v>NS</v>
      </c>
      <c r="M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" spans="1:13" x14ac:dyDescent="0.25">
      <c r="A459" s="164">
        <f>+Exports!A462</f>
        <v>44581</v>
      </c>
      <c r="B459" s="165">
        <f t="shared" si="28"/>
        <v>2022</v>
      </c>
      <c r="C459" s="165">
        <f t="shared" si="29"/>
        <v>1</v>
      </c>
      <c r="D459" s="165">
        <f t="shared" si="30"/>
        <v>20</v>
      </c>
      <c r="E459" s="165">
        <f>+Exports!B462</f>
        <v>2</v>
      </c>
      <c r="F459" s="165">
        <f>+WEEKDAY(ExportsELAP[[#This Row],[Date Prevailing]],1)</f>
        <v>5</v>
      </c>
      <c r="G459" s="165">
        <f>+COUNTIFS(ECR_Hours!$K$6:$K$7,ExportsELAP[[#This Row],[Date Prevailing]])</f>
        <v>0</v>
      </c>
      <c r="H459" s="165">
        <f t="shared" si="31"/>
        <v>5</v>
      </c>
      <c r="I459" s="166">
        <f>+Exports!G462</f>
        <v>2.3656999999999995</v>
      </c>
      <c r="J459" s="166">
        <f>+'ELAP_IPCO-APND'!D462</f>
        <v>35.592199999999998</v>
      </c>
      <c r="K459" s="166">
        <f>+(ExportsELAP[[#This Row],[Exports kWh - MPT]]/1000)*ExportsELAP[[#This Row],[EIM Price]]</f>
        <v>8.420046753999999E-2</v>
      </c>
      <c r="L459" s="167" t="str">
        <f>+INDEX(ECR_Hours!$I$12:$I$15,MATCH(ExportsELAP[[#This Row],[Date Prevailing]],ECR_Hours!$H$12:$H$15,1))</f>
        <v>NS</v>
      </c>
      <c r="M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0" spans="1:13" x14ac:dyDescent="0.25">
      <c r="A460" s="164">
        <f>+Exports!A463</f>
        <v>44581</v>
      </c>
      <c r="B460" s="165">
        <f t="shared" si="28"/>
        <v>2022</v>
      </c>
      <c r="C460" s="165">
        <f t="shared" si="29"/>
        <v>1</v>
      </c>
      <c r="D460" s="165">
        <f t="shared" si="30"/>
        <v>20</v>
      </c>
      <c r="E460" s="165">
        <f>+Exports!B463</f>
        <v>3</v>
      </c>
      <c r="F460" s="165">
        <f>+WEEKDAY(ExportsELAP[[#This Row],[Date Prevailing]],1)</f>
        <v>5</v>
      </c>
      <c r="G460" s="165">
        <f>+COUNTIFS(ECR_Hours!$K$6:$K$7,ExportsELAP[[#This Row],[Date Prevailing]])</f>
        <v>0</v>
      </c>
      <c r="H460" s="165">
        <f t="shared" si="31"/>
        <v>5</v>
      </c>
      <c r="I460" s="166">
        <f>+Exports!G463</f>
        <v>1.8853999999999997</v>
      </c>
      <c r="J460" s="166">
        <f>+'ELAP_IPCO-APND'!D463</f>
        <v>33.782699999999998</v>
      </c>
      <c r="K460" s="166">
        <f>+(ExportsELAP[[#This Row],[Exports kWh - MPT]]/1000)*ExportsELAP[[#This Row],[EIM Price]]</f>
        <v>6.3693902579999989E-2</v>
      </c>
      <c r="L460" s="167" t="str">
        <f>+INDEX(ECR_Hours!$I$12:$I$15,MATCH(ExportsELAP[[#This Row],[Date Prevailing]],ECR_Hours!$H$12:$H$15,1))</f>
        <v>NS</v>
      </c>
      <c r="M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" spans="1:13" x14ac:dyDescent="0.25">
      <c r="A461" s="164">
        <f>+Exports!A464</f>
        <v>44581</v>
      </c>
      <c r="B461" s="165">
        <f t="shared" si="28"/>
        <v>2022</v>
      </c>
      <c r="C461" s="165">
        <f t="shared" si="29"/>
        <v>1</v>
      </c>
      <c r="D461" s="165">
        <f t="shared" si="30"/>
        <v>20</v>
      </c>
      <c r="E461" s="165">
        <f>+Exports!B464</f>
        <v>4</v>
      </c>
      <c r="F461" s="165">
        <f>+WEEKDAY(ExportsELAP[[#This Row],[Date Prevailing]],1)</f>
        <v>5</v>
      </c>
      <c r="G461" s="165">
        <f>+COUNTIFS(ECR_Hours!$K$6:$K$7,ExportsELAP[[#This Row],[Date Prevailing]])</f>
        <v>0</v>
      </c>
      <c r="H461" s="165">
        <f t="shared" si="31"/>
        <v>5</v>
      </c>
      <c r="I461" s="166">
        <f>+Exports!G464</f>
        <v>2.8304999999999998</v>
      </c>
      <c r="J461" s="166">
        <f>+'ELAP_IPCO-APND'!D464</f>
        <v>33.783250000000002</v>
      </c>
      <c r="K461" s="166">
        <f>+(ExportsELAP[[#This Row],[Exports kWh - MPT]]/1000)*ExportsELAP[[#This Row],[EIM Price]]</f>
        <v>9.5623489125000002E-2</v>
      </c>
      <c r="L461" s="167" t="str">
        <f>+INDEX(ECR_Hours!$I$12:$I$15,MATCH(ExportsELAP[[#This Row],[Date Prevailing]],ECR_Hours!$H$12:$H$15,1))</f>
        <v>NS</v>
      </c>
      <c r="M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" spans="1:13" x14ac:dyDescent="0.25">
      <c r="A462" s="164">
        <f>+Exports!A465</f>
        <v>44581</v>
      </c>
      <c r="B462" s="165">
        <f t="shared" si="28"/>
        <v>2022</v>
      </c>
      <c r="C462" s="165">
        <f t="shared" si="29"/>
        <v>1</v>
      </c>
      <c r="D462" s="165">
        <f t="shared" si="30"/>
        <v>20</v>
      </c>
      <c r="E462" s="165">
        <f>+Exports!B465</f>
        <v>5</v>
      </c>
      <c r="F462" s="165">
        <f>+WEEKDAY(ExportsELAP[[#This Row],[Date Prevailing]],1)</f>
        <v>5</v>
      </c>
      <c r="G462" s="165">
        <f>+COUNTIFS(ECR_Hours!$K$6:$K$7,ExportsELAP[[#This Row],[Date Prevailing]])</f>
        <v>0</v>
      </c>
      <c r="H462" s="165">
        <f t="shared" si="31"/>
        <v>5</v>
      </c>
      <c r="I462" s="166">
        <f>+Exports!G465</f>
        <v>1.7885</v>
      </c>
      <c r="J462" s="166">
        <f>+'ELAP_IPCO-APND'!D465</f>
        <v>33.81908</v>
      </c>
      <c r="K462" s="166">
        <f>+(ExportsELAP[[#This Row],[Exports kWh - MPT]]/1000)*ExportsELAP[[#This Row],[EIM Price]]</f>
        <v>6.0485424579999995E-2</v>
      </c>
      <c r="L462" s="167" t="str">
        <f>+INDEX(ECR_Hours!$I$12:$I$15,MATCH(ExportsELAP[[#This Row],[Date Prevailing]],ECR_Hours!$H$12:$H$15,1))</f>
        <v>NS</v>
      </c>
      <c r="M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" spans="1:13" x14ac:dyDescent="0.25">
      <c r="A463" s="164">
        <f>+Exports!A466</f>
        <v>44581</v>
      </c>
      <c r="B463" s="165">
        <f t="shared" si="28"/>
        <v>2022</v>
      </c>
      <c r="C463" s="165">
        <f t="shared" si="29"/>
        <v>1</v>
      </c>
      <c r="D463" s="165">
        <f t="shared" si="30"/>
        <v>20</v>
      </c>
      <c r="E463" s="165">
        <f>+Exports!B466</f>
        <v>6</v>
      </c>
      <c r="F463" s="165">
        <f>+WEEKDAY(ExportsELAP[[#This Row],[Date Prevailing]],1)</f>
        <v>5</v>
      </c>
      <c r="G463" s="165">
        <f>+COUNTIFS(ECR_Hours!$K$6:$K$7,ExportsELAP[[#This Row],[Date Prevailing]])</f>
        <v>0</v>
      </c>
      <c r="H463" s="165">
        <f t="shared" si="31"/>
        <v>5</v>
      </c>
      <c r="I463" s="166">
        <f>+Exports!G466</f>
        <v>2.124099999999999</v>
      </c>
      <c r="J463" s="166">
        <f>+'ELAP_IPCO-APND'!D466</f>
        <v>35.93759</v>
      </c>
      <c r="K463" s="166">
        <f>+(ExportsELAP[[#This Row],[Exports kWh - MPT]]/1000)*ExportsELAP[[#This Row],[EIM Price]]</f>
        <v>7.6335034918999969E-2</v>
      </c>
      <c r="L463" s="167" t="str">
        <f>+INDEX(ECR_Hours!$I$12:$I$15,MATCH(ExportsELAP[[#This Row],[Date Prevailing]],ECR_Hours!$H$12:$H$15,1))</f>
        <v>NS</v>
      </c>
      <c r="M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" spans="1:13" x14ac:dyDescent="0.25">
      <c r="A464" s="164">
        <f>+Exports!A467</f>
        <v>44581</v>
      </c>
      <c r="B464" s="165">
        <f t="shared" si="28"/>
        <v>2022</v>
      </c>
      <c r="C464" s="165">
        <f t="shared" si="29"/>
        <v>1</v>
      </c>
      <c r="D464" s="165">
        <f t="shared" si="30"/>
        <v>20</v>
      </c>
      <c r="E464" s="165">
        <f>+Exports!B467</f>
        <v>7</v>
      </c>
      <c r="F464" s="165">
        <f>+WEEKDAY(ExportsELAP[[#This Row],[Date Prevailing]],1)</f>
        <v>5</v>
      </c>
      <c r="G464" s="165">
        <f>+COUNTIFS(ECR_Hours!$K$6:$K$7,ExportsELAP[[#This Row],[Date Prevailing]])</f>
        <v>0</v>
      </c>
      <c r="H464" s="165">
        <f t="shared" si="31"/>
        <v>5</v>
      </c>
      <c r="I464" s="166">
        <f>+Exports!G467</f>
        <v>2.0720999999999901</v>
      </c>
      <c r="J464" s="166">
        <f>+'ELAP_IPCO-APND'!D467</f>
        <v>39.430120000000002</v>
      </c>
      <c r="K464" s="166">
        <f>+(ExportsELAP[[#This Row],[Exports kWh - MPT]]/1000)*ExportsELAP[[#This Row],[EIM Price]]</f>
        <v>8.1703151651999609E-2</v>
      </c>
      <c r="L464" s="167" t="str">
        <f>+INDEX(ECR_Hours!$I$12:$I$15,MATCH(ExportsELAP[[#This Row],[Date Prevailing]],ECR_Hours!$H$12:$H$15,1))</f>
        <v>NS</v>
      </c>
      <c r="M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5" spans="1:13" x14ac:dyDescent="0.25">
      <c r="A465" s="164">
        <f>+Exports!A468</f>
        <v>44581</v>
      </c>
      <c r="B465" s="165">
        <f t="shared" si="28"/>
        <v>2022</v>
      </c>
      <c r="C465" s="165">
        <f t="shared" si="29"/>
        <v>1</v>
      </c>
      <c r="D465" s="165">
        <f t="shared" si="30"/>
        <v>20</v>
      </c>
      <c r="E465" s="165">
        <f>+Exports!B468</f>
        <v>8</v>
      </c>
      <c r="F465" s="165">
        <f>+WEEKDAY(ExportsELAP[[#This Row],[Date Prevailing]],1)</f>
        <v>5</v>
      </c>
      <c r="G465" s="165">
        <f>+COUNTIFS(ECR_Hours!$K$6:$K$7,ExportsELAP[[#This Row],[Date Prevailing]])</f>
        <v>0</v>
      </c>
      <c r="H465" s="165">
        <f t="shared" si="31"/>
        <v>5</v>
      </c>
      <c r="I465" s="166">
        <f>+Exports!G468</f>
        <v>2.4889999999999999</v>
      </c>
      <c r="J465" s="166">
        <f>+'ELAP_IPCO-APND'!D468</f>
        <v>54.906309999999998</v>
      </c>
      <c r="K465" s="166">
        <f>+(ExportsELAP[[#This Row],[Exports kWh - MPT]]/1000)*ExportsELAP[[#This Row],[EIM Price]]</f>
        <v>0.13666180558999999</v>
      </c>
      <c r="L465" s="167" t="str">
        <f>+INDEX(ECR_Hours!$I$12:$I$15,MATCH(ExportsELAP[[#This Row],[Date Prevailing]],ECR_Hours!$H$12:$H$15,1))</f>
        <v>NS</v>
      </c>
      <c r="M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" spans="1:13" x14ac:dyDescent="0.25">
      <c r="A466" s="164">
        <f>+Exports!A469</f>
        <v>44581</v>
      </c>
      <c r="B466" s="165">
        <f t="shared" si="28"/>
        <v>2022</v>
      </c>
      <c r="C466" s="165">
        <f t="shared" si="29"/>
        <v>1</v>
      </c>
      <c r="D466" s="165">
        <f t="shared" si="30"/>
        <v>20</v>
      </c>
      <c r="E466" s="165">
        <f>+Exports!B469</f>
        <v>9</v>
      </c>
      <c r="F466" s="165">
        <f>+WEEKDAY(ExportsELAP[[#This Row],[Date Prevailing]],1)</f>
        <v>5</v>
      </c>
      <c r="G466" s="165">
        <f>+COUNTIFS(ECR_Hours!$K$6:$K$7,ExportsELAP[[#This Row],[Date Prevailing]])</f>
        <v>0</v>
      </c>
      <c r="H466" s="165">
        <f t="shared" si="31"/>
        <v>5</v>
      </c>
      <c r="I466" s="166">
        <f>+Exports!G469</f>
        <v>350.23779999999999</v>
      </c>
      <c r="J466" s="166">
        <f>+'ELAP_IPCO-APND'!D469</f>
        <v>51.185960000000001</v>
      </c>
      <c r="K466" s="166">
        <f>+(ExportsELAP[[#This Row],[Exports kWh - MPT]]/1000)*ExportsELAP[[#This Row],[EIM Price]]</f>
        <v>17.927258021288001</v>
      </c>
      <c r="L466" s="167" t="str">
        <f>+INDEX(ECR_Hours!$I$12:$I$15,MATCH(ExportsELAP[[#This Row],[Date Prevailing]],ECR_Hours!$H$12:$H$15,1))</f>
        <v>NS</v>
      </c>
      <c r="M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" spans="1:13" x14ac:dyDescent="0.25">
      <c r="A467" s="164">
        <f>+Exports!A470</f>
        <v>44581</v>
      </c>
      <c r="B467" s="165">
        <f t="shared" si="28"/>
        <v>2022</v>
      </c>
      <c r="C467" s="165">
        <f t="shared" si="29"/>
        <v>1</v>
      </c>
      <c r="D467" s="165">
        <f t="shared" si="30"/>
        <v>20</v>
      </c>
      <c r="E467" s="165">
        <f>+Exports!B470</f>
        <v>10</v>
      </c>
      <c r="F467" s="165">
        <f>+WEEKDAY(ExportsELAP[[#This Row],[Date Prevailing]],1)</f>
        <v>5</v>
      </c>
      <c r="G467" s="165">
        <f>+COUNTIFS(ECR_Hours!$K$6:$K$7,ExportsELAP[[#This Row],[Date Prevailing]])</f>
        <v>0</v>
      </c>
      <c r="H467" s="165">
        <f t="shared" si="31"/>
        <v>5</v>
      </c>
      <c r="I467" s="166">
        <f>+Exports!G470</f>
        <v>2331.5515</v>
      </c>
      <c r="J467" s="166">
        <f>+'ELAP_IPCO-APND'!D470</f>
        <v>36.501249999999999</v>
      </c>
      <c r="K467" s="166">
        <f>+(ExportsELAP[[#This Row],[Exports kWh - MPT]]/1000)*ExportsELAP[[#This Row],[EIM Price]]</f>
        <v>85.104544189375005</v>
      </c>
      <c r="L467" s="167" t="str">
        <f>+INDEX(ECR_Hours!$I$12:$I$15,MATCH(ExportsELAP[[#This Row],[Date Prevailing]],ECR_Hours!$H$12:$H$15,1))</f>
        <v>NS</v>
      </c>
      <c r="M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" spans="1:13" x14ac:dyDescent="0.25">
      <c r="A468" s="164">
        <f>+Exports!A471</f>
        <v>44581</v>
      </c>
      <c r="B468" s="165">
        <f t="shared" si="28"/>
        <v>2022</v>
      </c>
      <c r="C468" s="165">
        <f t="shared" si="29"/>
        <v>1</v>
      </c>
      <c r="D468" s="165">
        <f t="shared" si="30"/>
        <v>20</v>
      </c>
      <c r="E468" s="165">
        <f>+Exports!B471</f>
        <v>11</v>
      </c>
      <c r="F468" s="165">
        <f>+WEEKDAY(ExportsELAP[[#This Row],[Date Prevailing]],1)</f>
        <v>5</v>
      </c>
      <c r="G468" s="165">
        <f>+COUNTIFS(ECR_Hours!$K$6:$K$7,ExportsELAP[[#This Row],[Date Prevailing]])</f>
        <v>0</v>
      </c>
      <c r="H468" s="165">
        <f t="shared" si="31"/>
        <v>5</v>
      </c>
      <c r="I468" s="166">
        <f>+Exports!G471</f>
        <v>4497.1444000000001</v>
      </c>
      <c r="J468" s="166">
        <f>+'ELAP_IPCO-APND'!D471</f>
        <v>23.035900000000002</v>
      </c>
      <c r="K468" s="166">
        <f>+(ExportsELAP[[#This Row],[Exports kWh - MPT]]/1000)*ExportsELAP[[#This Row],[EIM Price]]</f>
        <v>103.59576868396</v>
      </c>
      <c r="L468" s="167" t="str">
        <f>+INDEX(ECR_Hours!$I$12:$I$15,MATCH(ExportsELAP[[#This Row],[Date Prevailing]],ECR_Hours!$H$12:$H$15,1))</f>
        <v>NS</v>
      </c>
      <c r="M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" spans="1:13" x14ac:dyDescent="0.25">
      <c r="A469" s="164">
        <f>+Exports!A472</f>
        <v>44581</v>
      </c>
      <c r="B469" s="165">
        <f t="shared" si="28"/>
        <v>2022</v>
      </c>
      <c r="C469" s="165">
        <f t="shared" si="29"/>
        <v>1</v>
      </c>
      <c r="D469" s="165">
        <f t="shared" si="30"/>
        <v>20</v>
      </c>
      <c r="E469" s="165">
        <f>+Exports!B472</f>
        <v>12</v>
      </c>
      <c r="F469" s="165">
        <f>+WEEKDAY(ExportsELAP[[#This Row],[Date Prevailing]],1)</f>
        <v>5</v>
      </c>
      <c r="G469" s="165">
        <f>+COUNTIFS(ECR_Hours!$K$6:$K$7,ExportsELAP[[#This Row],[Date Prevailing]])</f>
        <v>0</v>
      </c>
      <c r="H469" s="165">
        <f t="shared" si="31"/>
        <v>5</v>
      </c>
      <c r="I469" s="166">
        <f>+Exports!G472</f>
        <v>5833.6280999999999</v>
      </c>
      <c r="J469" s="166">
        <f>+'ELAP_IPCO-APND'!D472</f>
        <v>32.90296</v>
      </c>
      <c r="K469" s="166">
        <f>+(ExportsELAP[[#This Row],[Exports kWh - MPT]]/1000)*ExportsELAP[[#This Row],[EIM Price]]</f>
        <v>191.943632029176</v>
      </c>
      <c r="L469" s="167" t="str">
        <f>+INDEX(ECR_Hours!$I$12:$I$15,MATCH(ExportsELAP[[#This Row],[Date Prevailing]],ECR_Hours!$H$12:$H$15,1))</f>
        <v>NS</v>
      </c>
      <c r="M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" spans="1:13" x14ac:dyDescent="0.25">
      <c r="A470" s="164">
        <f>+Exports!A473</f>
        <v>44581</v>
      </c>
      <c r="B470" s="165">
        <f t="shared" si="28"/>
        <v>2022</v>
      </c>
      <c r="C470" s="165">
        <f t="shared" si="29"/>
        <v>1</v>
      </c>
      <c r="D470" s="165">
        <f t="shared" si="30"/>
        <v>20</v>
      </c>
      <c r="E470" s="165">
        <f>+Exports!B473</f>
        <v>13</v>
      </c>
      <c r="F470" s="165">
        <f>+WEEKDAY(ExportsELAP[[#This Row],[Date Prevailing]],1)</f>
        <v>5</v>
      </c>
      <c r="G470" s="165">
        <f>+COUNTIFS(ECR_Hours!$K$6:$K$7,ExportsELAP[[#This Row],[Date Prevailing]])</f>
        <v>0</v>
      </c>
      <c r="H470" s="165">
        <f t="shared" si="31"/>
        <v>5</v>
      </c>
      <c r="I470" s="166">
        <f>+Exports!G473</f>
        <v>6532.03329999999</v>
      </c>
      <c r="J470" s="166">
        <f>+'ELAP_IPCO-APND'!D473</f>
        <v>30.51238</v>
      </c>
      <c r="K470" s="166">
        <f>+(ExportsELAP[[#This Row],[Exports kWh - MPT]]/1000)*ExportsELAP[[#This Row],[EIM Price]]</f>
        <v>199.30788222225371</v>
      </c>
      <c r="L470" s="167" t="str">
        <f>+INDEX(ECR_Hours!$I$12:$I$15,MATCH(ExportsELAP[[#This Row],[Date Prevailing]],ECR_Hours!$H$12:$H$15,1))</f>
        <v>NS</v>
      </c>
      <c r="M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" spans="1:13" x14ac:dyDescent="0.25">
      <c r="A471" s="164">
        <f>+Exports!A474</f>
        <v>44581</v>
      </c>
      <c r="B471" s="165">
        <f t="shared" si="28"/>
        <v>2022</v>
      </c>
      <c r="C471" s="165">
        <f t="shared" si="29"/>
        <v>1</v>
      </c>
      <c r="D471" s="165">
        <f t="shared" si="30"/>
        <v>20</v>
      </c>
      <c r="E471" s="165">
        <f>+Exports!B474</f>
        <v>14</v>
      </c>
      <c r="F471" s="165">
        <f>+WEEKDAY(ExportsELAP[[#This Row],[Date Prevailing]],1)</f>
        <v>5</v>
      </c>
      <c r="G471" s="165">
        <f>+COUNTIFS(ECR_Hours!$K$6:$K$7,ExportsELAP[[#This Row],[Date Prevailing]])</f>
        <v>0</v>
      </c>
      <c r="H471" s="165">
        <f t="shared" si="31"/>
        <v>5</v>
      </c>
      <c r="I471" s="166">
        <f>+Exports!G474</f>
        <v>5800.6390999999994</v>
      </c>
      <c r="J471" s="166">
        <f>+'ELAP_IPCO-APND'!D474</f>
        <v>29.084119999999999</v>
      </c>
      <c r="K471" s="166">
        <f>+(ExportsELAP[[#This Row],[Exports kWh - MPT]]/1000)*ExportsELAP[[#This Row],[EIM Price]]</f>
        <v>168.70648366109199</v>
      </c>
      <c r="L471" s="167" t="str">
        <f>+INDEX(ECR_Hours!$I$12:$I$15,MATCH(ExportsELAP[[#This Row],[Date Prevailing]],ECR_Hours!$H$12:$H$15,1))</f>
        <v>NS</v>
      </c>
      <c r="M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2" spans="1:13" x14ac:dyDescent="0.25">
      <c r="A472" s="164">
        <f>+Exports!A475</f>
        <v>44581</v>
      </c>
      <c r="B472" s="165">
        <f t="shared" si="28"/>
        <v>2022</v>
      </c>
      <c r="C472" s="165">
        <f t="shared" si="29"/>
        <v>1</v>
      </c>
      <c r="D472" s="165">
        <f t="shared" si="30"/>
        <v>20</v>
      </c>
      <c r="E472" s="165">
        <f>+Exports!B475</f>
        <v>15</v>
      </c>
      <c r="F472" s="165">
        <f>+WEEKDAY(ExportsELAP[[#This Row],[Date Prevailing]],1)</f>
        <v>5</v>
      </c>
      <c r="G472" s="165">
        <f>+COUNTIFS(ECR_Hours!$K$6:$K$7,ExportsELAP[[#This Row],[Date Prevailing]])</f>
        <v>0</v>
      </c>
      <c r="H472" s="165">
        <f t="shared" si="31"/>
        <v>5</v>
      </c>
      <c r="I472" s="166">
        <f>+Exports!G475</f>
        <v>4413.4612999999999</v>
      </c>
      <c r="J472" s="166">
        <f>+'ELAP_IPCO-APND'!D475</f>
        <v>16.50498</v>
      </c>
      <c r="K472" s="166">
        <f>+(ExportsELAP[[#This Row],[Exports kWh - MPT]]/1000)*ExportsELAP[[#This Row],[EIM Price]]</f>
        <v>72.844090487274002</v>
      </c>
      <c r="L472" s="167" t="str">
        <f>+INDEX(ECR_Hours!$I$12:$I$15,MATCH(ExportsELAP[[#This Row],[Date Prevailing]],ECR_Hours!$H$12:$H$15,1))</f>
        <v>NS</v>
      </c>
      <c r="M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" spans="1:13" x14ac:dyDescent="0.25">
      <c r="A473" s="164">
        <f>+Exports!A476</f>
        <v>44581</v>
      </c>
      <c r="B473" s="165">
        <f t="shared" si="28"/>
        <v>2022</v>
      </c>
      <c r="C473" s="165">
        <f t="shared" si="29"/>
        <v>1</v>
      </c>
      <c r="D473" s="165">
        <f t="shared" si="30"/>
        <v>20</v>
      </c>
      <c r="E473" s="165">
        <f>+Exports!B476</f>
        <v>16</v>
      </c>
      <c r="F473" s="165">
        <f>+WEEKDAY(ExportsELAP[[#This Row],[Date Prevailing]],1)</f>
        <v>5</v>
      </c>
      <c r="G473" s="165">
        <f>+COUNTIFS(ECR_Hours!$K$6:$K$7,ExportsELAP[[#This Row],[Date Prevailing]])</f>
        <v>0</v>
      </c>
      <c r="H473" s="165">
        <f t="shared" si="31"/>
        <v>5</v>
      </c>
      <c r="I473" s="166">
        <f>+Exports!G476</f>
        <v>2519.0612999999998</v>
      </c>
      <c r="J473" s="166">
        <f>+'ELAP_IPCO-APND'!D476</f>
        <v>28.587720000000001</v>
      </c>
      <c r="K473" s="166">
        <f>+(ExportsELAP[[#This Row],[Exports kWh - MPT]]/1000)*ExportsELAP[[#This Row],[EIM Price]]</f>
        <v>72.014219107235988</v>
      </c>
      <c r="L473" s="167" t="str">
        <f>+INDEX(ECR_Hours!$I$12:$I$15,MATCH(ExportsELAP[[#This Row],[Date Prevailing]],ECR_Hours!$H$12:$H$15,1))</f>
        <v>NS</v>
      </c>
      <c r="M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" spans="1:13" x14ac:dyDescent="0.25">
      <c r="A474" s="164">
        <f>+Exports!A477</f>
        <v>44581</v>
      </c>
      <c r="B474" s="165">
        <f t="shared" si="28"/>
        <v>2022</v>
      </c>
      <c r="C474" s="165">
        <f t="shared" si="29"/>
        <v>1</v>
      </c>
      <c r="D474" s="165">
        <f t="shared" si="30"/>
        <v>20</v>
      </c>
      <c r="E474" s="165">
        <f>+Exports!B477</f>
        <v>17</v>
      </c>
      <c r="F474" s="165">
        <f>+WEEKDAY(ExportsELAP[[#This Row],[Date Prevailing]],1)</f>
        <v>5</v>
      </c>
      <c r="G474" s="165">
        <f>+COUNTIFS(ECR_Hours!$K$6:$K$7,ExportsELAP[[#This Row],[Date Prevailing]])</f>
        <v>0</v>
      </c>
      <c r="H474" s="165">
        <f t="shared" si="31"/>
        <v>5</v>
      </c>
      <c r="I474" s="166">
        <f>+Exports!G477</f>
        <v>676.49009999999998</v>
      </c>
      <c r="J474" s="166">
        <f>+'ELAP_IPCO-APND'!D477</f>
        <v>25.604130000000001</v>
      </c>
      <c r="K474" s="166">
        <f>+(ExportsELAP[[#This Row],[Exports kWh - MPT]]/1000)*ExportsELAP[[#This Row],[EIM Price]]</f>
        <v>17.320940464113001</v>
      </c>
      <c r="L474" s="167" t="str">
        <f>+INDEX(ECR_Hours!$I$12:$I$15,MATCH(ExportsELAP[[#This Row],[Date Prevailing]],ECR_Hours!$H$12:$H$15,1))</f>
        <v>NS</v>
      </c>
      <c r="M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" spans="1:13" x14ac:dyDescent="0.25">
      <c r="A475" s="164">
        <f>+Exports!A478</f>
        <v>44581</v>
      </c>
      <c r="B475" s="165">
        <f t="shared" si="28"/>
        <v>2022</v>
      </c>
      <c r="C475" s="165">
        <f t="shared" si="29"/>
        <v>1</v>
      </c>
      <c r="D475" s="165">
        <f t="shared" si="30"/>
        <v>20</v>
      </c>
      <c r="E475" s="165">
        <f>+Exports!B478</f>
        <v>18</v>
      </c>
      <c r="F475" s="165">
        <f>+WEEKDAY(ExportsELAP[[#This Row],[Date Prevailing]],1)</f>
        <v>5</v>
      </c>
      <c r="G475" s="165">
        <f>+COUNTIFS(ECR_Hours!$K$6:$K$7,ExportsELAP[[#This Row],[Date Prevailing]])</f>
        <v>0</v>
      </c>
      <c r="H475" s="165">
        <f t="shared" si="31"/>
        <v>5</v>
      </c>
      <c r="I475" s="166">
        <f>+Exports!G478</f>
        <v>20.674599999999998</v>
      </c>
      <c r="J475" s="166">
        <f>+'ELAP_IPCO-APND'!D478</f>
        <v>38.972299999999997</v>
      </c>
      <c r="K475" s="166">
        <f>+(ExportsELAP[[#This Row],[Exports kWh - MPT]]/1000)*ExportsELAP[[#This Row],[EIM Price]]</f>
        <v>0.80573671357999987</v>
      </c>
      <c r="L475" s="167" t="str">
        <f>+INDEX(ECR_Hours!$I$12:$I$15,MATCH(ExportsELAP[[#This Row],[Date Prevailing]],ECR_Hours!$H$12:$H$15,1))</f>
        <v>NS</v>
      </c>
      <c r="M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" spans="1:13" x14ac:dyDescent="0.25">
      <c r="A476" s="164">
        <f>+Exports!A479</f>
        <v>44581</v>
      </c>
      <c r="B476" s="165">
        <f t="shared" si="28"/>
        <v>2022</v>
      </c>
      <c r="C476" s="165">
        <f t="shared" si="29"/>
        <v>1</v>
      </c>
      <c r="D476" s="165">
        <f t="shared" si="30"/>
        <v>20</v>
      </c>
      <c r="E476" s="165">
        <f>+Exports!B479</f>
        <v>19</v>
      </c>
      <c r="F476" s="165">
        <f>+WEEKDAY(ExportsELAP[[#This Row],[Date Prevailing]],1)</f>
        <v>5</v>
      </c>
      <c r="G476" s="165">
        <f>+COUNTIFS(ECR_Hours!$K$6:$K$7,ExportsELAP[[#This Row],[Date Prevailing]])</f>
        <v>0</v>
      </c>
      <c r="H476" s="165">
        <f t="shared" si="31"/>
        <v>5</v>
      </c>
      <c r="I476" s="166">
        <f>+Exports!G479</f>
        <v>4.0459999999999896</v>
      </c>
      <c r="J476" s="166">
        <f>+'ELAP_IPCO-APND'!D479</f>
        <v>61.65578</v>
      </c>
      <c r="K476" s="166">
        <f>+(ExportsELAP[[#This Row],[Exports kWh - MPT]]/1000)*ExportsELAP[[#This Row],[EIM Price]]</f>
        <v>0.24945928587999935</v>
      </c>
      <c r="L476" s="167" t="str">
        <f>+INDEX(ECR_Hours!$I$12:$I$15,MATCH(ExportsELAP[[#This Row],[Date Prevailing]],ECR_Hours!$H$12:$H$15,1))</f>
        <v>NS</v>
      </c>
      <c r="M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7" spans="1:13" x14ac:dyDescent="0.25">
      <c r="A477" s="164">
        <f>+Exports!A480</f>
        <v>44581</v>
      </c>
      <c r="B477" s="165">
        <f t="shared" si="28"/>
        <v>2022</v>
      </c>
      <c r="C477" s="165">
        <f t="shared" si="29"/>
        <v>1</v>
      </c>
      <c r="D477" s="165">
        <f t="shared" si="30"/>
        <v>20</v>
      </c>
      <c r="E477" s="165">
        <f>+Exports!B480</f>
        <v>20</v>
      </c>
      <c r="F477" s="165">
        <f>+WEEKDAY(ExportsELAP[[#This Row],[Date Prevailing]],1)</f>
        <v>5</v>
      </c>
      <c r="G477" s="165">
        <f>+COUNTIFS(ECR_Hours!$K$6:$K$7,ExportsELAP[[#This Row],[Date Prevailing]])</f>
        <v>0</v>
      </c>
      <c r="H477" s="165">
        <f t="shared" si="31"/>
        <v>5</v>
      </c>
      <c r="I477" s="166">
        <f>+Exports!G480</f>
        <v>1.9286999999999999</v>
      </c>
      <c r="J477" s="166">
        <f>+'ELAP_IPCO-APND'!D480</f>
        <v>35.934629999999999</v>
      </c>
      <c r="K477" s="166">
        <f>+(ExportsELAP[[#This Row],[Exports kWh - MPT]]/1000)*ExportsELAP[[#This Row],[EIM Price]]</f>
        <v>6.9307120880999995E-2</v>
      </c>
      <c r="L477" s="167" t="str">
        <f>+INDEX(ECR_Hours!$I$12:$I$15,MATCH(ExportsELAP[[#This Row],[Date Prevailing]],ECR_Hours!$H$12:$H$15,1))</f>
        <v>NS</v>
      </c>
      <c r="M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" spans="1:13" x14ac:dyDescent="0.25">
      <c r="A478" s="164">
        <f>+Exports!A481</f>
        <v>44581</v>
      </c>
      <c r="B478" s="165">
        <f t="shared" si="28"/>
        <v>2022</v>
      </c>
      <c r="C478" s="165">
        <f t="shared" si="29"/>
        <v>1</v>
      </c>
      <c r="D478" s="165">
        <f t="shared" si="30"/>
        <v>20</v>
      </c>
      <c r="E478" s="165">
        <f>+Exports!B481</f>
        <v>21</v>
      </c>
      <c r="F478" s="165">
        <f>+WEEKDAY(ExportsELAP[[#This Row],[Date Prevailing]],1)</f>
        <v>5</v>
      </c>
      <c r="G478" s="165">
        <f>+COUNTIFS(ECR_Hours!$K$6:$K$7,ExportsELAP[[#This Row],[Date Prevailing]])</f>
        <v>0</v>
      </c>
      <c r="H478" s="165">
        <f t="shared" si="31"/>
        <v>5</v>
      </c>
      <c r="I478" s="166">
        <f>+Exports!G481</f>
        <v>1.5327999999999999</v>
      </c>
      <c r="J478" s="166">
        <f>+'ELAP_IPCO-APND'!D481</f>
        <v>46.667949999999998</v>
      </c>
      <c r="K478" s="166">
        <f>+(ExportsELAP[[#This Row],[Exports kWh - MPT]]/1000)*ExportsELAP[[#This Row],[EIM Price]]</f>
        <v>7.1532633759999992E-2</v>
      </c>
      <c r="L478" s="167" t="str">
        <f>+INDEX(ECR_Hours!$I$12:$I$15,MATCH(ExportsELAP[[#This Row],[Date Prevailing]],ECR_Hours!$H$12:$H$15,1))</f>
        <v>NS</v>
      </c>
      <c r="M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" spans="1:13" x14ac:dyDescent="0.25">
      <c r="A479" s="164">
        <f>+Exports!A482</f>
        <v>44581</v>
      </c>
      <c r="B479" s="165">
        <f t="shared" si="28"/>
        <v>2022</v>
      </c>
      <c r="C479" s="165">
        <f t="shared" si="29"/>
        <v>1</v>
      </c>
      <c r="D479" s="165">
        <f t="shared" si="30"/>
        <v>20</v>
      </c>
      <c r="E479" s="165">
        <f>+Exports!B482</f>
        <v>22</v>
      </c>
      <c r="F479" s="165">
        <f>+WEEKDAY(ExportsELAP[[#This Row],[Date Prevailing]],1)</f>
        <v>5</v>
      </c>
      <c r="G479" s="165">
        <f>+COUNTIFS(ECR_Hours!$K$6:$K$7,ExportsELAP[[#This Row],[Date Prevailing]])</f>
        <v>0</v>
      </c>
      <c r="H479" s="165">
        <f t="shared" si="31"/>
        <v>5</v>
      </c>
      <c r="I479" s="166">
        <f>+Exports!G482</f>
        <v>2.4106999999999998</v>
      </c>
      <c r="J479" s="166">
        <f>+'ELAP_IPCO-APND'!D482</f>
        <v>37.32573</v>
      </c>
      <c r="K479" s="166">
        <f>+(ExportsELAP[[#This Row],[Exports kWh - MPT]]/1000)*ExportsELAP[[#This Row],[EIM Price]]</f>
        <v>8.9981137311000006E-2</v>
      </c>
      <c r="L479" s="167" t="str">
        <f>+INDEX(ECR_Hours!$I$12:$I$15,MATCH(ExportsELAP[[#This Row],[Date Prevailing]],ECR_Hours!$H$12:$H$15,1))</f>
        <v>NS</v>
      </c>
      <c r="M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" spans="1:13" x14ac:dyDescent="0.25">
      <c r="A480" s="164">
        <f>+Exports!A483</f>
        <v>44581</v>
      </c>
      <c r="B480" s="165">
        <f t="shared" si="28"/>
        <v>2022</v>
      </c>
      <c r="C480" s="165">
        <f t="shared" si="29"/>
        <v>1</v>
      </c>
      <c r="D480" s="165">
        <f t="shared" si="30"/>
        <v>20</v>
      </c>
      <c r="E480" s="165">
        <f>+Exports!B483</f>
        <v>23</v>
      </c>
      <c r="F480" s="165">
        <f>+WEEKDAY(ExportsELAP[[#This Row],[Date Prevailing]],1)</f>
        <v>5</v>
      </c>
      <c r="G480" s="165">
        <f>+COUNTIFS(ECR_Hours!$K$6:$K$7,ExportsELAP[[#This Row],[Date Prevailing]])</f>
        <v>0</v>
      </c>
      <c r="H480" s="165">
        <f t="shared" si="31"/>
        <v>5</v>
      </c>
      <c r="I480" s="166">
        <f>+Exports!G483</f>
        <v>2.5823999999999998</v>
      </c>
      <c r="J480" s="166">
        <f>+'ELAP_IPCO-APND'!D483</f>
        <v>41.042540000000002</v>
      </c>
      <c r="K480" s="166">
        <f>+(ExportsELAP[[#This Row],[Exports kWh - MPT]]/1000)*ExportsELAP[[#This Row],[EIM Price]]</f>
        <v>0.10598825529600001</v>
      </c>
      <c r="L480" s="167" t="str">
        <f>+INDEX(ECR_Hours!$I$12:$I$15,MATCH(ExportsELAP[[#This Row],[Date Prevailing]],ECR_Hours!$H$12:$H$15,1))</f>
        <v>NS</v>
      </c>
      <c r="M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" spans="1:13" x14ac:dyDescent="0.25">
      <c r="A481" s="164">
        <f>+Exports!A484</f>
        <v>44581</v>
      </c>
      <c r="B481" s="165">
        <f t="shared" si="28"/>
        <v>2022</v>
      </c>
      <c r="C481" s="165">
        <f t="shared" si="29"/>
        <v>1</v>
      </c>
      <c r="D481" s="165">
        <f t="shared" si="30"/>
        <v>20</v>
      </c>
      <c r="E481" s="165">
        <f>+Exports!B484</f>
        <v>24</v>
      </c>
      <c r="F481" s="165">
        <f>+WEEKDAY(ExportsELAP[[#This Row],[Date Prevailing]],1)</f>
        <v>5</v>
      </c>
      <c r="G481" s="165">
        <f>+COUNTIFS(ECR_Hours!$K$6:$K$7,ExportsELAP[[#This Row],[Date Prevailing]])</f>
        <v>0</v>
      </c>
      <c r="H481" s="165">
        <f t="shared" si="31"/>
        <v>5</v>
      </c>
      <c r="I481" s="166">
        <f>+Exports!G484</f>
        <v>1.4713999999999998</v>
      </c>
      <c r="J481" s="166">
        <f>+'ELAP_IPCO-APND'!D484</f>
        <v>33.524940000000001</v>
      </c>
      <c r="K481" s="166">
        <f>+(ExportsELAP[[#This Row],[Exports kWh - MPT]]/1000)*ExportsELAP[[#This Row],[EIM Price]]</f>
        <v>4.9328596715999998E-2</v>
      </c>
      <c r="L481" s="167" t="str">
        <f>+INDEX(ECR_Hours!$I$12:$I$15,MATCH(ExportsELAP[[#This Row],[Date Prevailing]],ECR_Hours!$H$12:$H$15,1))</f>
        <v>NS</v>
      </c>
      <c r="M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" spans="1:13" x14ac:dyDescent="0.25">
      <c r="A482" s="164">
        <f>+Exports!A485</f>
        <v>44582</v>
      </c>
      <c r="B482" s="165">
        <f t="shared" si="28"/>
        <v>2022</v>
      </c>
      <c r="C482" s="165">
        <f t="shared" si="29"/>
        <v>1</v>
      </c>
      <c r="D482" s="165">
        <f t="shared" si="30"/>
        <v>21</v>
      </c>
      <c r="E482" s="165">
        <f>+Exports!B485</f>
        <v>1</v>
      </c>
      <c r="F482" s="165">
        <f>+WEEKDAY(ExportsELAP[[#This Row],[Date Prevailing]],1)</f>
        <v>6</v>
      </c>
      <c r="G482" s="165">
        <f>+COUNTIFS(ECR_Hours!$K$6:$K$7,ExportsELAP[[#This Row],[Date Prevailing]])</f>
        <v>0</v>
      </c>
      <c r="H482" s="165">
        <f t="shared" si="31"/>
        <v>6</v>
      </c>
      <c r="I482" s="166">
        <f>+Exports!G485</f>
        <v>8.1535000000000011</v>
      </c>
      <c r="J482" s="166">
        <f>+'ELAP_IPCO-APND'!D485</f>
        <v>32.677259999999997</v>
      </c>
      <c r="K482" s="166">
        <f>+(ExportsELAP[[#This Row],[Exports kWh - MPT]]/1000)*ExportsELAP[[#This Row],[EIM Price]]</f>
        <v>0.26643403940999999</v>
      </c>
      <c r="L482" s="167" t="str">
        <f>+INDEX(ECR_Hours!$I$12:$I$15,MATCH(ExportsELAP[[#This Row],[Date Prevailing]],ECR_Hours!$H$12:$H$15,1))</f>
        <v>NS</v>
      </c>
      <c r="M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" spans="1:13" x14ac:dyDescent="0.25">
      <c r="A483" s="164">
        <f>+Exports!A486</f>
        <v>44582</v>
      </c>
      <c r="B483" s="165">
        <f t="shared" si="28"/>
        <v>2022</v>
      </c>
      <c r="C483" s="165">
        <f t="shared" si="29"/>
        <v>1</v>
      </c>
      <c r="D483" s="165">
        <f t="shared" si="30"/>
        <v>21</v>
      </c>
      <c r="E483" s="165">
        <f>+Exports!B486</f>
        <v>2</v>
      </c>
      <c r="F483" s="165">
        <f>+WEEKDAY(ExportsELAP[[#This Row],[Date Prevailing]],1)</f>
        <v>6</v>
      </c>
      <c r="G483" s="165">
        <f>+COUNTIFS(ECR_Hours!$K$6:$K$7,ExportsELAP[[#This Row],[Date Prevailing]])</f>
        <v>0</v>
      </c>
      <c r="H483" s="165">
        <f t="shared" si="31"/>
        <v>6</v>
      </c>
      <c r="I483" s="166">
        <f>+Exports!G486</f>
        <v>8.1814</v>
      </c>
      <c r="J483" s="166">
        <f>+'ELAP_IPCO-APND'!D486</f>
        <v>31.948370000000001</v>
      </c>
      <c r="K483" s="166">
        <f>+(ExportsELAP[[#This Row],[Exports kWh - MPT]]/1000)*ExportsELAP[[#This Row],[EIM Price]]</f>
        <v>0.26138239431800003</v>
      </c>
      <c r="L483" s="167" t="str">
        <f>+INDEX(ECR_Hours!$I$12:$I$15,MATCH(ExportsELAP[[#This Row],[Date Prevailing]],ECR_Hours!$H$12:$H$15,1))</f>
        <v>NS</v>
      </c>
      <c r="M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4" spans="1:13" x14ac:dyDescent="0.25">
      <c r="A484" s="164">
        <f>+Exports!A487</f>
        <v>44582</v>
      </c>
      <c r="B484" s="165">
        <f t="shared" si="28"/>
        <v>2022</v>
      </c>
      <c r="C484" s="165">
        <f t="shared" si="29"/>
        <v>1</v>
      </c>
      <c r="D484" s="165">
        <f t="shared" si="30"/>
        <v>21</v>
      </c>
      <c r="E484" s="165">
        <f>+Exports!B487</f>
        <v>3</v>
      </c>
      <c r="F484" s="165">
        <f>+WEEKDAY(ExportsELAP[[#This Row],[Date Prevailing]],1)</f>
        <v>6</v>
      </c>
      <c r="G484" s="165">
        <f>+COUNTIFS(ECR_Hours!$K$6:$K$7,ExportsELAP[[#This Row],[Date Prevailing]])</f>
        <v>0</v>
      </c>
      <c r="H484" s="165">
        <f t="shared" si="31"/>
        <v>6</v>
      </c>
      <c r="I484" s="166">
        <f>+Exports!G487</f>
        <v>8.2088000000000001</v>
      </c>
      <c r="J484" s="166">
        <f>+'ELAP_IPCO-APND'!D487</f>
        <v>30.740580000000001</v>
      </c>
      <c r="K484" s="166">
        <f>+(ExportsELAP[[#This Row],[Exports kWh - MPT]]/1000)*ExportsELAP[[#This Row],[EIM Price]]</f>
        <v>0.25234327310400001</v>
      </c>
      <c r="L484" s="167" t="str">
        <f>+INDEX(ECR_Hours!$I$12:$I$15,MATCH(ExportsELAP[[#This Row],[Date Prevailing]],ECR_Hours!$H$12:$H$15,1))</f>
        <v>NS</v>
      </c>
      <c r="M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" spans="1:13" x14ac:dyDescent="0.25">
      <c r="A485" s="164">
        <f>+Exports!A488</f>
        <v>44582</v>
      </c>
      <c r="B485" s="165">
        <f t="shared" si="28"/>
        <v>2022</v>
      </c>
      <c r="C485" s="165">
        <f t="shared" si="29"/>
        <v>1</v>
      </c>
      <c r="D485" s="165">
        <f t="shared" si="30"/>
        <v>21</v>
      </c>
      <c r="E485" s="165">
        <f>+Exports!B488</f>
        <v>4</v>
      </c>
      <c r="F485" s="165">
        <f>+WEEKDAY(ExportsELAP[[#This Row],[Date Prevailing]],1)</f>
        <v>6</v>
      </c>
      <c r="G485" s="165">
        <f>+COUNTIFS(ECR_Hours!$K$6:$K$7,ExportsELAP[[#This Row],[Date Prevailing]])</f>
        <v>0</v>
      </c>
      <c r="H485" s="165">
        <f t="shared" si="31"/>
        <v>6</v>
      </c>
      <c r="I485" s="166">
        <f>+Exports!G488</f>
        <v>3.5534999999999997</v>
      </c>
      <c r="J485" s="166">
        <f>+'ELAP_IPCO-APND'!D488</f>
        <v>30.653980000000001</v>
      </c>
      <c r="K485" s="166">
        <f>+(ExportsELAP[[#This Row],[Exports kWh - MPT]]/1000)*ExportsELAP[[#This Row],[EIM Price]]</f>
        <v>0.10892891792999999</v>
      </c>
      <c r="L485" s="167" t="str">
        <f>+INDEX(ECR_Hours!$I$12:$I$15,MATCH(ExportsELAP[[#This Row],[Date Prevailing]],ECR_Hours!$H$12:$H$15,1))</f>
        <v>NS</v>
      </c>
      <c r="M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" spans="1:13" x14ac:dyDescent="0.25">
      <c r="A486" s="164">
        <f>+Exports!A489</f>
        <v>44582</v>
      </c>
      <c r="B486" s="165">
        <f t="shared" si="28"/>
        <v>2022</v>
      </c>
      <c r="C486" s="165">
        <f t="shared" si="29"/>
        <v>1</v>
      </c>
      <c r="D486" s="165">
        <f t="shared" si="30"/>
        <v>21</v>
      </c>
      <c r="E486" s="165">
        <f>+Exports!B489</f>
        <v>5</v>
      </c>
      <c r="F486" s="165">
        <f>+WEEKDAY(ExportsELAP[[#This Row],[Date Prevailing]],1)</f>
        <v>6</v>
      </c>
      <c r="G486" s="165">
        <f>+COUNTIFS(ECR_Hours!$K$6:$K$7,ExportsELAP[[#This Row],[Date Prevailing]])</f>
        <v>0</v>
      </c>
      <c r="H486" s="165">
        <f t="shared" si="31"/>
        <v>6</v>
      </c>
      <c r="I486" s="166">
        <f>+Exports!G489</f>
        <v>2.35</v>
      </c>
      <c r="J486" s="166">
        <f>+'ELAP_IPCO-APND'!D489</f>
        <v>31.670030000000001</v>
      </c>
      <c r="K486" s="166">
        <f>+(ExportsELAP[[#This Row],[Exports kWh - MPT]]/1000)*ExportsELAP[[#This Row],[EIM Price]]</f>
        <v>7.4424570500000009E-2</v>
      </c>
      <c r="L486" s="167" t="str">
        <f>+INDEX(ECR_Hours!$I$12:$I$15,MATCH(ExportsELAP[[#This Row],[Date Prevailing]],ECR_Hours!$H$12:$H$15,1))</f>
        <v>NS</v>
      </c>
      <c r="M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" spans="1:13" x14ac:dyDescent="0.25">
      <c r="A487" s="164">
        <f>+Exports!A490</f>
        <v>44582</v>
      </c>
      <c r="B487" s="165">
        <f t="shared" si="28"/>
        <v>2022</v>
      </c>
      <c r="C487" s="165">
        <f t="shared" si="29"/>
        <v>1</v>
      </c>
      <c r="D487" s="165">
        <f t="shared" si="30"/>
        <v>21</v>
      </c>
      <c r="E487" s="165">
        <f>+Exports!B490</f>
        <v>6</v>
      </c>
      <c r="F487" s="165">
        <f>+WEEKDAY(ExportsELAP[[#This Row],[Date Prevailing]],1)</f>
        <v>6</v>
      </c>
      <c r="G487" s="165">
        <f>+COUNTIFS(ECR_Hours!$K$6:$K$7,ExportsELAP[[#This Row],[Date Prevailing]])</f>
        <v>0</v>
      </c>
      <c r="H487" s="165">
        <f t="shared" si="31"/>
        <v>6</v>
      </c>
      <c r="I487" s="166">
        <f>+Exports!G490</f>
        <v>2.5840000000000001</v>
      </c>
      <c r="J487" s="166">
        <f>+'ELAP_IPCO-APND'!D490</f>
        <v>35.729500000000002</v>
      </c>
      <c r="K487" s="166">
        <f>+(ExportsELAP[[#This Row],[Exports kWh - MPT]]/1000)*ExportsELAP[[#This Row],[EIM Price]]</f>
        <v>9.2325028000000003E-2</v>
      </c>
      <c r="L487" s="167" t="str">
        <f>+INDEX(ECR_Hours!$I$12:$I$15,MATCH(ExportsELAP[[#This Row],[Date Prevailing]],ECR_Hours!$H$12:$H$15,1))</f>
        <v>NS</v>
      </c>
      <c r="M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" spans="1:13" x14ac:dyDescent="0.25">
      <c r="A488" s="164">
        <f>+Exports!A491</f>
        <v>44582</v>
      </c>
      <c r="B488" s="165">
        <f t="shared" si="28"/>
        <v>2022</v>
      </c>
      <c r="C488" s="165">
        <f t="shared" si="29"/>
        <v>1</v>
      </c>
      <c r="D488" s="165">
        <f t="shared" si="30"/>
        <v>21</v>
      </c>
      <c r="E488" s="165">
        <f>+Exports!B491</f>
        <v>7</v>
      </c>
      <c r="F488" s="165">
        <f>+WEEKDAY(ExportsELAP[[#This Row],[Date Prevailing]],1)</f>
        <v>6</v>
      </c>
      <c r="G488" s="165">
        <f>+COUNTIFS(ECR_Hours!$K$6:$K$7,ExportsELAP[[#This Row],[Date Prevailing]])</f>
        <v>0</v>
      </c>
      <c r="H488" s="165">
        <f t="shared" si="31"/>
        <v>6</v>
      </c>
      <c r="I488" s="166">
        <f>+Exports!G491</f>
        <v>2.9180000000000001</v>
      </c>
      <c r="J488" s="166">
        <f>+'ELAP_IPCO-APND'!D491</f>
        <v>42.684449999999998</v>
      </c>
      <c r="K488" s="166">
        <f>+(ExportsELAP[[#This Row],[Exports kWh - MPT]]/1000)*ExportsELAP[[#This Row],[EIM Price]]</f>
        <v>0.1245532251</v>
      </c>
      <c r="L488" s="167" t="str">
        <f>+INDEX(ECR_Hours!$I$12:$I$15,MATCH(ExportsELAP[[#This Row],[Date Prevailing]],ECR_Hours!$H$12:$H$15,1))</f>
        <v>NS</v>
      </c>
      <c r="M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9" spans="1:13" x14ac:dyDescent="0.25">
      <c r="A489" s="164">
        <f>+Exports!A492</f>
        <v>44582</v>
      </c>
      <c r="B489" s="165">
        <f t="shared" si="28"/>
        <v>2022</v>
      </c>
      <c r="C489" s="165">
        <f t="shared" si="29"/>
        <v>1</v>
      </c>
      <c r="D489" s="165">
        <f t="shared" si="30"/>
        <v>21</v>
      </c>
      <c r="E489" s="165">
        <f>+Exports!B492</f>
        <v>8</v>
      </c>
      <c r="F489" s="165">
        <f>+WEEKDAY(ExportsELAP[[#This Row],[Date Prevailing]],1)</f>
        <v>6</v>
      </c>
      <c r="G489" s="165">
        <f>+COUNTIFS(ECR_Hours!$K$6:$K$7,ExportsELAP[[#This Row],[Date Prevailing]])</f>
        <v>0</v>
      </c>
      <c r="H489" s="165">
        <f t="shared" si="31"/>
        <v>6</v>
      </c>
      <c r="I489" s="166">
        <f>+Exports!G492</f>
        <v>3.0434999999999999</v>
      </c>
      <c r="J489" s="166">
        <f>+'ELAP_IPCO-APND'!D492</f>
        <v>47.591540000000002</v>
      </c>
      <c r="K489" s="166">
        <f>+(ExportsELAP[[#This Row],[Exports kWh - MPT]]/1000)*ExportsELAP[[#This Row],[EIM Price]]</f>
        <v>0.14484485199</v>
      </c>
      <c r="L489" s="167" t="str">
        <f>+INDEX(ECR_Hours!$I$12:$I$15,MATCH(ExportsELAP[[#This Row],[Date Prevailing]],ECR_Hours!$H$12:$H$15,1))</f>
        <v>NS</v>
      </c>
      <c r="M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" spans="1:13" x14ac:dyDescent="0.25">
      <c r="A490" s="164">
        <f>+Exports!A493</f>
        <v>44582</v>
      </c>
      <c r="B490" s="165">
        <f t="shared" si="28"/>
        <v>2022</v>
      </c>
      <c r="C490" s="165">
        <f t="shared" si="29"/>
        <v>1</v>
      </c>
      <c r="D490" s="165">
        <f t="shared" si="30"/>
        <v>21</v>
      </c>
      <c r="E490" s="165">
        <f>+Exports!B493</f>
        <v>9</v>
      </c>
      <c r="F490" s="165">
        <f>+WEEKDAY(ExportsELAP[[#This Row],[Date Prevailing]],1)</f>
        <v>6</v>
      </c>
      <c r="G490" s="165">
        <f>+COUNTIFS(ECR_Hours!$K$6:$K$7,ExportsELAP[[#This Row],[Date Prevailing]])</f>
        <v>0</v>
      </c>
      <c r="H490" s="165">
        <f t="shared" si="31"/>
        <v>6</v>
      </c>
      <c r="I490" s="166">
        <f>+Exports!G493</f>
        <v>237.57560000000001</v>
      </c>
      <c r="J490" s="166">
        <f>+'ELAP_IPCO-APND'!D493</f>
        <v>46.204700000000003</v>
      </c>
      <c r="K490" s="166">
        <f>+(ExportsELAP[[#This Row],[Exports kWh - MPT]]/1000)*ExportsELAP[[#This Row],[EIM Price]]</f>
        <v>10.977109325320001</v>
      </c>
      <c r="L490" s="167" t="str">
        <f>+INDEX(ECR_Hours!$I$12:$I$15,MATCH(ExportsELAP[[#This Row],[Date Prevailing]],ECR_Hours!$H$12:$H$15,1))</f>
        <v>NS</v>
      </c>
      <c r="M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" spans="1:13" x14ac:dyDescent="0.25">
      <c r="A491" s="164">
        <f>+Exports!A494</f>
        <v>44582</v>
      </c>
      <c r="B491" s="165">
        <f t="shared" si="28"/>
        <v>2022</v>
      </c>
      <c r="C491" s="165">
        <f t="shared" si="29"/>
        <v>1</v>
      </c>
      <c r="D491" s="165">
        <f t="shared" si="30"/>
        <v>21</v>
      </c>
      <c r="E491" s="165">
        <f>+Exports!B494</f>
        <v>10</v>
      </c>
      <c r="F491" s="165">
        <f>+WEEKDAY(ExportsELAP[[#This Row],[Date Prevailing]],1)</f>
        <v>6</v>
      </c>
      <c r="G491" s="165">
        <f>+COUNTIFS(ECR_Hours!$K$6:$K$7,ExportsELAP[[#This Row],[Date Prevailing]])</f>
        <v>0</v>
      </c>
      <c r="H491" s="165">
        <f t="shared" si="31"/>
        <v>6</v>
      </c>
      <c r="I491" s="166">
        <f>+Exports!G494</f>
        <v>1385.6902</v>
      </c>
      <c r="J491" s="166">
        <f>+'ELAP_IPCO-APND'!D494</f>
        <v>40.279440000000001</v>
      </c>
      <c r="K491" s="166">
        <f>+(ExportsELAP[[#This Row],[Exports kWh - MPT]]/1000)*ExportsELAP[[#This Row],[EIM Price]]</f>
        <v>55.814825269488004</v>
      </c>
      <c r="L491" s="167" t="str">
        <f>+INDEX(ECR_Hours!$I$12:$I$15,MATCH(ExportsELAP[[#This Row],[Date Prevailing]],ECR_Hours!$H$12:$H$15,1))</f>
        <v>NS</v>
      </c>
      <c r="M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" spans="1:13" x14ac:dyDescent="0.25">
      <c r="A492" s="164">
        <f>+Exports!A495</f>
        <v>44582</v>
      </c>
      <c r="B492" s="165">
        <f t="shared" si="28"/>
        <v>2022</v>
      </c>
      <c r="C492" s="165">
        <f t="shared" si="29"/>
        <v>1</v>
      </c>
      <c r="D492" s="165">
        <f t="shared" si="30"/>
        <v>21</v>
      </c>
      <c r="E492" s="165">
        <f>+Exports!B495</f>
        <v>11</v>
      </c>
      <c r="F492" s="165">
        <f>+WEEKDAY(ExportsELAP[[#This Row],[Date Prevailing]],1)</f>
        <v>6</v>
      </c>
      <c r="G492" s="165">
        <f>+COUNTIFS(ECR_Hours!$K$6:$K$7,ExportsELAP[[#This Row],[Date Prevailing]])</f>
        <v>0</v>
      </c>
      <c r="H492" s="165">
        <f t="shared" si="31"/>
        <v>6</v>
      </c>
      <c r="I492" s="166">
        <f>+Exports!G495</f>
        <v>4683.7751000000007</v>
      </c>
      <c r="J492" s="166">
        <f>+'ELAP_IPCO-APND'!D495</f>
        <v>41.148569999999999</v>
      </c>
      <c r="K492" s="166">
        <f>+(ExportsELAP[[#This Row],[Exports kWh - MPT]]/1000)*ExportsELAP[[#This Row],[EIM Price]]</f>
        <v>192.73064756660705</v>
      </c>
      <c r="L492" s="167" t="str">
        <f>+INDEX(ECR_Hours!$I$12:$I$15,MATCH(ExportsELAP[[#This Row],[Date Prevailing]],ECR_Hours!$H$12:$H$15,1))</f>
        <v>NS</v>
      </c>
      <c r="M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" spans="1:13" x14ac:dyDescent="0.25">
      <c r="A493" s="164">
        <f>+Exports!A496</f>
        <v>44582</v>
      </c>
      <c r="B493" s="165">
        <f t="shared" si="28"/>
        <v>2022</v>
      </c>
      <c r="C493" s="165">
        <f t="shared" si="29"/>
        <v>1</v>
      </c>
      <c r="D493" s="165">
        <f t="shared" si="30"/>
        <v>21</v>
      </c>
      <c r="E493" s="165">
        <f>+Exports!B496</f>
        <v>12</v>
      </c>
      <c r="F493" s="165">
        <f>+WEEKDAY(ExportsELAP[[#This Row],[Date Prevailing]],1)</f>
        <v>6</v>
      </c>
      <c r="G493" s="165">
        <f>+COUNTIFS(ECR_Hours!$K$6:$K$7,ExportsELAP[[#This Row],[Date Prevailing]])</f>
        <v>0</v>
      </c>
      <c r="H493" s="165">
        <f t="shared" si="31"/>
        <v>6</v>
      </c>
      <c r="I493" s="166">
        <f>+Exports!G496</f>
        <v>9595.6893</v>
      </c>
      <c r="J493" s="166">
        <f>+'ELAP_IPCO-APND'!D496</f>
        <v>32.682879999999997</v>
      </c>
      <c r="K493" s="166">
        <f>+(ExportsELAP[[#This Row],[Exports kWh - MPT]]/1000)*ExportsELAP[[#This Row],[EIM Price]]</f>
        <v>313.61476190918398</v>
      </c>
      <c r="L493" s="167" t="str">
        <f>+INDEX(ECR_Hours!$I$12:$I$15,MATCH(ExportsELAP[[#This Row],[Date Prevailing]],ECR_Hours!$H$12:$H$15,1))</f>
        <v>NS</v>
      </c>
      <c r="M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" spans="1:13" x14ac:dyDescent="0.25">
      <c r="A494" s="164">
        <f>+Exports!A497</f>
        <v>44582</v>
      </c>
      <c r="B494" s="165">
        <f t="shared" si="28"/>
        <v>2022</v>
      </c>
      <c r="C494" s="165">
        <f t="shared" si="29"/>
        <v>1</v>
      </c>
      <c r="D494" s="165">
        <f t="shared" si="30"/>
        <v>21</v>
      </c>
      <c r="E494" s="165">
        <f>+Exports!B497</f>
        <v>13</v>
      </c>
      <c r="F494" s="165">
        <f>+WEEKDAY(ExportsELAP[[#This Row],[Date Prevailing]],1)</f>
        <v>6</v>
      </c>
      <c r="G494" s="165">
        <f>+COUNTIFS(ECR_Hours!$K$6:$K$7,ExportsELAP[[#This Row],[Date Prevailing]])</f>
        <v>0</v>
      </c>
      <c r="H494" s="165">
        <f t="shared" si="31"/>
        <v>6</v>
      </c>
      <c r="I494" s="166">
        <f>+Exports!G497</f>
        <v>16646.247600000002</v>
      </c>
      <c r="J494" s="166">
        <f>+'ELAP_IPCO-APND'!D497</f>
        <v>33.311520000000002</v>
      </c>
      <c r="K494" s="166">
        <f>+(ExportsELAP[[#This Row],[Exports kWh - MPT]]/1000)*ExportsELAP[[#This Row],[EIM Price]]</f>
        <v>554.51180985235214</v>
      </c>
      <c r="L494" s="167" t="str">
        <f>+INDEX(ECR_Hours!$I$12:$I$15,MATCH(ExportsELAP[[#This Row],[Date Prevailing]],ECR_Hours!$H$12:$H$15,1))</f>
        <v>NS</v>
      </c>
      <c r="M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" spans="1:13" x14ac:dyDescent="0.25">
      <c r="A495" s="164">
        <f>+Exports!A498</f>
        <v>44582</v>
      </c>
      <c r="B495" s="165">
        <f t="shared" si="28"/>
        <v>2022</v>
      </c>
      <c r="C495" s="165">
        <f t="shared" si="29"/>
        <v>1</v>
      </c>
      <c r="D495" s="165">
        <f t="shared" si="30"/>
        <v>21</v>
      </c>
      <c r="E495" s="165">
        <f>+Exports!B498</f>
        <v>14</v>
      </c>
      <c r="F495" s="165">
        <f>+WEEKDAY(ExportsELAP[[#This Row],[Date Prevailing]],1)</f>
        <v>6</v>
      </c>
      <c r="G495" s="165">
        <f>+COUNTIFS(ECR_Hours!$K$6:$K$7,ExportsELAP[[#This Row],[Date Prevailing]])</f>
        <v>0</v>
      </c>
      <c r="H495" s="165">
        <f t="shared" si="31"/>
        <v>6</v>
      </c>
      <c r="I495" s="166">
        <f>+Exports!G498</f>
        <v>21133.655600000002</v>
      </c>
      <c r="J495" s="166">
        <f>+'ELAP_IPCO-APND'!D498</f>
        <v>23.803419999999999</v>
      </c>
      <c r="K495" s="166">
        <f>+(ExportsELAP[[#This Row],[Exports kWh - MPT]]/1000)*ExportsELAP[[#This Row],[EIM Price]]</f>
        <v>503.05328038215202</v>
      </c>
      <c r="L495" s="167" t="str">
        <f>+INDEX(ECR_Hours!$I$12:$I$15,MATCH(ExportsELAP[[#This Row],[Date Prevailing]],ECR_Hours!$H$12:$H$15,1))</f>
        <v>NS</v>
      </c>
      <c r="M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6" spans="1:13" x14ac:dyDescent="0.25">
      <c r="A496" s="164">
        <f>+Exports!A499</f>
        <v>44582</v>
      </c>
      <c r="B496" s="165">
        <f t="shared" si="28"/>
        <v>2022</v>
      </c>
      <c r="C496" s="165">
        <f t="shared" si="29"/>
        <v>1</v>
      </c>
      <c r="D496" s="165">
        <f t="shared" si="30"/>
        <v>21</v>
      </c>
      <c r="E496" s="165">
        <f>+Exports!B499</f>
        <v>15</v>
      </c>
      <c r="F496" s="165">
        <f>+WEEKDAY(ExportsELAP[[#This Row],[Date Prevailing]],1)</f>
        <v>6</v>
      </c>
      <c r="G496" s="165">
        <f>+COUNTIFS(ECR_Hours!$K$6:$K$7,ExportsELAP[[#This Row],[Date Prevailing]])</f>
        <v>0</v>
      </c>
      <c r="H496" s="165">
        <f t="shared" si="31"/>
        <v>6</v>
      </c>
      <c r="I496" s="166">
        <f>+Exports!G499</f>
        <v>18729.353300000002</v>
      </c>
      <c r="J496" s="166">
        <f>+'ELAP_IPCO-APND'!D499</f>
        <v>24.784839999999999</v>
      </c>
      <c r="K496" s="166">
        <f>+(ExportsELAP[[#This Row],[Exports kWh - MPT]]/1000)*ExportsELAP[[#This Row],[EIM Price]]</f>
        <v>464.20402484397204</v>
      </c>
      <c r="L496" s="167" t="str">
        <f>+INDEX(ECR_Hours!$I$12:$I$15,MATCH(ExportsELAP[[#This Row],[Date Prevailing]],ECR_Hours!$H$12:$H$15,1))</f>
        <v>NS</v>
      </c>
      <c r="M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" spans="1:13" x14ac:dyDescent="0.25">
      <c r="A497" s="164">
        <f>+Exports!A500</f>
        <v>44582</v>
      </c>
      <c r="B497" s="165">
        <f t="shared" si="28"/>
        <v>2022</v>
      </c>
      <c r="C497" s="165">
        <f t="shared" si="29"/>
        <v>1</v>
      </c>
      <c r="D497" s="165">
        <f t="shared" si="30"/>
        <v>21</v>
      </c>
      <c r="E497" s="165">
        <f>+Exports!B500</f>
        <v>16</v>
      </c>
      <c r="F497" s="165">
        <f>+WEEKDAY(ExportsELAP[[#This Row],[Date Prevailing]],1)</f>
        <v>6</v>
      </c>
      <c r="G497" s="165">
        <f>+COUNTIFS(ECR_Hours!$K$6:$K$7,ExportsELAP[[#This Row],[Date Prevailing]])</f>
        <v>0</v>
      </c>
      <c r="H497" s="165">
        <f t="shared" si="31"/>
        <v>6</v>
      </c>
      <c r="I497" s="166">
        <f>+Exports!G500</f>
        <v>11272.0383</v>
      </c>
      <c r="J497" s="166">
        <f>+'ELAP_IPCO-APND'!D500</f>
        <v>29.307179999999999</v>
      </c>
      <c r="K497" s="166">
        <f>+(ExportsELAP[[#This Row],[Exports kWh - MPT]]/1000)*ExportsELAP[[#This Row],[EIM Price]]</f>
        <v>330.35165542499396</v>
      </c>
      <c r="L497" s="167" t="str">
        <f>+INDEX(ECR_Hours!$I$12:$I$15,MATCH(ExportsELAP[[#This Row],[Date Prevailing]],ECR_Hours!$H$12:$H$15,1))</f>
        <v>NS</v>
      </c>
      <c r="M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" spans="1:13" x14ac:dyDescent="0.25">
      <c r="A498" s="164">
        <f>+Exports!A501</f>
        <v>44582</v>
      </c>
      <c r="B498" s="165">
        <f t="shared" si="28"/>
        <v>2022</v>
      </c>
      <c r="C498" s="165">
        <f t="shared" si="29"/>
        <v>1</v>
      </c>
      <c r="D498" s="165">
        <f t="shared" si="30"/>
        <v>21</v>
      </c>
      <c r="E498" s="165">
        <f>+Exports!B501</f>
        <v>17</v>
      </c>
      <c r="F498" s="165">
        <f>+WEEKDAY(ExportsELAP[[#This Row],[Date Prevailing]],1)</f>
        <v>6</v>
      </c>
      <c r="G498" s="165">
        <f>+COUNTIFS(ECR_Hours!$K$6:$K$7,ExportsELAP[[#This Row],[Date Prevailing]])</f>
        <v>0</v>
      </c>
      <c r="H498" s="165">
        <f t="shared" si="31"/>
        <v>6</v>
      </c>
      <c r="I498" s="166">
        <f>+Exports!G501</f>
        <v>3662.4957000000004</v>
      </c>
      <c r="J498" s="166">
        <f>+'ELAP_IPCO-APND'!D501</f>
        <v>45.439770000000003</v>
      </c>
      <c r="K498" s="166">
        <f>+(ExportsELAP[[#This Row],[Exports kWh - MPT]]/1000)*ExportsELAP[[#This Row],[EIM Price]]</f>
        <v>166.42296223398904</v>
      </c>
      <c r="L498" s="167" t="str">
        <f>+INDEX(ECR_Hours!$I$12:$I$15,MATCH(ExportsELAP[[#This Row],[Date Prevailing]],ECR_Hours!$H$12:$H$15,1))</f>
        <v>NS</v>
      </c>
      <c r="M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" spans="1:13" x14ac:dyDescent="0.25">
      <c r="A499" s="164">
        <f>+Exports!A502</f>
        <v>44582</v>
      </c>
      <c r="B499" s="165">
        <f t="shared" si="28"/>
        <v>2022</v>
      </c>
      <c r="C499" s="165">
        <f t="shared" si="29"/>
        <v>1</v>
      </c>
      <c r="D499" s="165">
        <f t="shared" si="30"/>
        <v>21</v>
      </c>
      <c r="E499" s="165">
        <f>+Exports!B502</f>
        <v>18</v>
      </c>
      <c r="F499" s="165">
        <f>+WEEKDAY(ExportsELAP[[#This Row],[Date Prevailing]],1)</f>
        <v>6</v>
      </c>
      <c r="G499" s="165">
        <f>+COUNTIFS(ECR_Hours!$K$6:$K$7,ExportsELAP[[#This Row],[Date Prevailing]])</f>
        <v>0</v>
      </c>
      <c r="H499" s="165">
        <f t="shared" si="31"/>
        <v>6</v>
      </c>
      <c r="I499" s="166">
        <f>+Exports!G502</f>
        <v>262.27210000000002</v>
      </c>
      <c r="J499" s="166">
        <f>+'ELAP_IPCO-APND'!D502</f>
        <v>63.237789999999997</v>
      </c>
      <c r="K499" s="166">
        <f>+(ExportsELAP[[#This Row],[Exports kWh - MPT]]/1000)*ExportsELAP[[#This Row],[EIM Price]]</f>
        <v>16.585507982658999</v>
      </c>
      <c r="L499" s="167" t="str">
        <f>+INDEX(ECR_Hours!$I$12:$I$15,MATCH(ExportsELAP[[#This Row],[Date Prevailing]],ECR_Hours!$H$12:$H$15,1))</f>
        <v>NS</v>
      </c>
      <c r="M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" spans="1:13" x14ac:dyDescent="0.25">
      <c r="A500" s="164">
        <f>+Exports!A503</f>
        <v>44582</v>
      </c>
      <c r="B500" s="165">
        <f t="shared" si="28"/>
        <v>2022</v>
      </c>
      <c r="C500" s="165">
        <f t="shared" si="29"/>
        <v>1</v>
      </c>
      <c r="D500" s="165">
        <f t="shared" si="30"/>
        <v>21</v>
      </c>
      <c r="E500" s="165">
        <f>+Exports!B503</f>
        <v>19</v>
      </c>
      <c r="F500" s="165">
        <f>+WEEKDAY(ExportsELAP[[#This Row],[Date Prevailing]],1)</f>
        <v>6</v>
      </c>
      <c r="G500" s="165">
        <f>+COUNTIFS(ECR_Hours!$K$6:$K$7,ExportsELAP[[#This Row],[Date Prevailing]])</f>
        <v>0</v>
      </c>
      <c r="H500" s="165">
        <f t="shared" si="31"/>
        <v>6</v>
      </c>
      <c r="I500" s="166">
        <f>+Exports!G503</f>
        <v>2.4255999999999998</v>
      </c>
      <c r="J500" s="166">
        <f>+'ELAP_IPCO-APND'!D503</f>
        <v>44.535359999999997</v>
      </c>
      <c r="K500" s="166">
        <f>+(ExportsELAP[[#This Row],[Exports kWh - MPT]]/1000)*ExportsELAP[[#This Row],[EIM Price]]</f>
        <v>0.10802496921599997</v>
      </c>
      <c r="L500" s="167" t="str">
        <f>+INDEX(ECR_Hours!$I$12:$I$15,MATCH(ExportsELAP[[#This Row],[Date Prevailing]],ECR_Hours!$H$12:$H$15,1))</f>
        <v>NS</v>
      </c>
      <c r="M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1" spans="1:13" x14ac:dyDescent="0.25">
      <c r="A501" s="164">
        <f>+Exports!A504</f>
        <v>44582</v>
      </c>
      <c r="B501" s="165">
        <f t="shared" si="28"/>
        <v>2022</v>
      </c>
      <c r="C501" s="165">
        <f t="shared" si="29"/>
        <v>1</v>
      </c>
      <c r="D501" s="165">
        <f t="shared" si="30"/>
        <v>21</v>
      </c>
      <c r="E501" s="165">
        <f>+Exports!B504</f>
        <v>20</v>
      </c>
      <c r="F501" s="165">
        <f>+WEEKDAY(ExportsELAP[[#This Row],[Date Prevailing]],1)</f>
        <v>6</v>
      </c>
      <c r="G501" s="165">
        <f>+COUNTIFS(ECR_Hours!$K$6:$K$7,ExportsELAP[[#This Row],[Date Prevailing]])</f>
        <v>0</v>
      </c>
      <c r="H501" s="165">
        <f t="shared" si="31"/>
        <v>6</v>
      </c>
      <c r="I501" s="166">
        <f>+Exports!G504</f>
        <v>2.0804</v>
      </c>
      <c r="J501" s="166">
        <f>+'ELAP_IPCO-APND'!D504</f>
        <v>43.984250000000003</v>
      </c>
      <c r="K501" s="166">
        <f>+(ExportsELAP[[#This Row],[Exports kWh - MPT]]/1000)*ExportsELAP[[#This Row],[EIM Price]]</f>
        <v>9.150483370000001E-2</v>
      </c>
      <c r="L501" s="167" t="str">
        <f>+INDEX(ECR_Hours!$I$12:$I$15,MATCH(ExportsELAP[[#This Row],[Date Prevailing]],ECR_Hours!$H$12:$H$15,1))</f>
        <v>NS</v>
      </c>
      <c r="M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" spans="1:13" x14ac:dyDescent="0.25">
      <c r="A502" s="164">
        <f>+Exports!A505</f>
        <v>44582</v>
      </c>
      <c r="B502" s="165">
        <f t="shared" si="28"/>
        <v>2022</v>
      </c>
      <c r="C502" s="165">
        <f t="shared" si="29"/>
        <v>1</v>
      </c>
      <c r="D502" s="165">
        <f t="shared" si="30"/>
        <v>21</v>
      </c>
      <c r="E502" s="165">
        <f>+Exports!B505</f>
        <v>21</v>
      </c>
      <c r="F502" s="165">
        <f>+WEEKDAY(ExportsELAP[[#This Row],[Date Prevailing]],1)</f>
        <v>6</v>
      </c>
      <c r="G502" s="165">
        <f>+COUNTIFS(ECR_Hours!$K$6:$K$7,ExportsELAP[[#This Row],[Date Prevailing]])</f>
        <v>0</v>
      </c>
      <c r="H502" s="165">
        <f t="shared" si="31"/>
        <v>6</v>
      </c>
      <c r="I502" s="166">
        <f>+Exports!G505</f>
        <v>1.8477999999999999</v>
      </c>
      <c r="J502" s="166">
        <f>+'ELAP_IPCO-APND'!D505</f>
        <v>48.92</v>
      </c>
      <c r="K502" s="166">
        <f>+(ExportsELAP[[#This Row],[Exports kWh - MPT]]/1000)*ExportsELAP[[#This Row],[EIM Price]]</f>
        <v>9.0394375999999999E-2</v>
      </c>
      <c r="L502" s="167" t="str">
        <f>+INDEX(ECR_Hours!$I$12:$I$15,MATCH(ExportsELAP[[#This Row],[Date Prevailing]],ECR_Hours!$H$12:$H$15,1))</f>
        <v>NS</v>
      </c>
      <c r="M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" spans="1:13" x14ac:dyDescent="0.25">
      <c r="A503" s="164">
        <f>+Exports!A506</f>
        <v>44582</v>
      </c>
      <c r="B503" s="165">
        <f t="shared" si="28"/>
        <v>2022</v>
      </c>
      <c r="C503" s="165">
        <f t="shared" si="29"/>
        <v>1</v>
      </c>
      <c r="D503" s="165">
        <f t="shared" si="30"/>
        <v>21</v>
      </c>
      <c r="E503" s="165">
        <f>+Exports!B506</f>
        <v>22</v>
      </c>
      <c r="F503" s="165">
        <f>+WEEKDAY(ExportsELAP[[#This Row],[Date Prevailing]],1)</f>
        <v>6</v>
      </c>
      <c r="G503" s="165">
        <f>+COUNTIFS(ECR_Hours!$K$6:$K$7,ExportsELAP[[#This Row],[Date Prevailing]])</f>
        <v>0</v>
      </c>
      <c r="H503" s="165">
        <f t="shared" si="31"/>
        <v>6</v>
      </c>
      <c r="I503" s="166">
        <f>+Exports!G506</f>
        <v>2.7717000000000001</v>
      </c>
      <c r="J503" s="166">
        <f>+'ELAP_IPCO-APND'!D506</f>
        <v>38.770879999999998</v>
      </c>
      <c r="K503" s="166">
        <f>+(ExportsELAP[[#This Row],[Exports kWh - MPT]]/1000)*ExportsELAP[[#This Row],[EIM Price]]</f>
        <v>0.10746124809600001</v>
      </c>
      <c r="L503" s="167" t="str">
        <f>+INDEX(ECR_Hours!$I$12:$I$15,MATCH(ExportsELAP[[#This Row],[Date Prevailing]],ECR_Hours!$H$12:$H$15,1))</f>
        <v>NS</v>
      </c>
      <c r="M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" spans="1:13" x14ac:dyDescent="0.25">
      <c r="A504" s="164">
        <f>+Exports!A507</f>
        <v>44582</v>
      </c>
      <c r="B504" s="165">
        <f t="shared" si="28"/>
        <v>2022</v>
      </c>
      <c r="C504" s="165">
        <f t="shared" si="29"/>
        <v>1</v>
      </c>
      <c r="D504" s="165">
        <f t="shared" si="30"/>
        <v>21</v>
      </c>
      <c r="E504" s="165">
        <f>+Exports!B507</f>
        <v>23</v>
      </c>
      <c r="F504" s="165">
        <f>+WEEKDAY(ExportsELAP[[#This Row],[Date Prevailing]],1)</f>
        <v>6</v>
      </c>
      <c r="G504" s="165">
        <f>+COUNTIFS(ECR_Hours!$K$6:$K$7,ExportsELAP[[#This Row],[Date Prevailing]])</f>
        <v>0</v>
      </c>
      <c r="H504" s="165">
        <f t="shared" si="31"/>
        <v>6</v>
      </c>
      <c r="I504" s="166">
        <f>+Exports!G507</f>
        <v>1.9823</v>
      </c>
      <c r="J504" s="166">
        <f>+'ELAP_IPCO-APND'!D507</f>
        <v>37.834510000000002</v>
      </c>
      <c r="K504" s="166">
        <f>+(ExportsELAP[[#This Row],[Exports kWh - MPT]]/1000)*ExportsELAP[[#This Row],[EIM Price]]</f>
        <v>7.4999349172999996E-2</v>
      </c>
      <c r="L504" s="167" t="str">
        <f>+INDEX(ECR_Hours!$I$12:$I$15,MATCH(ExportsELAP[[#This Row],[Date Prevailing]],ECR_Hours!$H$12:$H$15,1))</f>
        <v>NS</v>
      </c>
      <c r="M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" spans="1:13" x14ac:dyDescent="0.25">
      <c r="A505" s="164">
        <f>+Exports!A508</f>
        <v>44582</v>
      </c>
      <c r="B505" s="165">
        <f t="shared" si="28"/>
        <v>2022</v>
      </c>
      <c r="C505" s="165">
        <f t="shared" si="29"/>
        <v>1</v>
      </c>
      <c r="D505" s="165">
        <f t="shared" si="30"/>
        <v>21</v>
      </c>
      <c r="E505" s="165">
        <f>+Exports!B508</f>
        <v>24</v>
      </c>
      <c r="F505" s="165">
        <f>+WEEKDAY(ExportsELAP[[#This Row],[Date Prevailing]],1)</f>
        <v>6</v>
      </c>
      <c r="G505" s="165">
        <f>+COUNTIFS(ECR_Hours!$K$6:$K$7,ExportsELAP[[#This Row],[Date Prevailing]])</f>
        <v>0</v>
      </c>
      <c r="H505" s="165">
        <f t="shared" si="31"/>
        <v>6</v>
      </c>
      <c r="I505" s="166">
        <f>+Exports!G508</f>
        <v>1.9107999999999998</v>
      </c>
      <c r="J505" s="166">
        <f>+'ELAP_IPCO-APND'!D508</f>
        <v>41.464660000000002</v>
      </c>
      <c r="K505" s="166">
        <f>+(ExportsELAP[[#This Row],[Exports kWh - MPT]]/1000)*ExportsELAP[[#This Row],[EIM Price]]</f>
        <v>7.923067232799999E-2</v>
      </c>
      <c r="L505" s="167" t="str">
        <f>+INDEX(ECR_Hours!$I$12:$I$15,MATCH(ExportsELAP[[#This Row],[Date Prevailing]],ECR_Hours!$H$12:$H$15,1))</f>
        <v>NS</v>
      </c>
      <c r="M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" spans="1:13" x14ac:dyDescent="0.25">
      <c r="A506" s="164">
        <f>+Exports!A509</f>
        <v>44583</v>
      </c>
      <c r="B506" s="165">
        <f t="shared" si="28"/>
        <v>2022</v>
      </c>
      <c r="C506" s="165">
        <f t="shared" si="29"/>
        <v>1</v>
      </c>
      <c r="D506" s="165">
        <f t="shared" si="30"/>
        <v>22</v>
      </c>
      <c r="E506" s="165">
        <f>+Exports!B509</f>
        <v>1</v>
      </c>
      <c r="F506" s="165">
        <f>+WEEKDAY(ExportsELAP[[#This Row],[Date Prevailing]],1)</f>
        <v>7</v>
      </c>
      <c r="G506" s="165">
        <f>+COUNTIFS(ECR_Hours!$K$6:$K$7,ExportsELAP[[#This Row],[Date Prevailing]])</f>
        <v>0</v>
      </c>
      <c r="H506" s="165">
        <f t="shared" si="31"/>
        <v>7</v>
      </c>
      <c r="I506" s="166">
        <f>+Exports!G509</f>
        <v>5.9344000000000001</v>
      </c>
      <c r="J506" s="166">
        <f>+'ELAP_IPCO-APND'!D509</f>
        <v>33.570450000000001</v>
      </c>
      <c r="K506" s="166">
        <f>+(ExportsELAP[[#This Row],[Exports kWh - MPT]]/1000)*ExportsELAP[[#This Row],[EIM Price]]</f>
        <v>0.19922047848000002</v>
      </c>
      <c r="L506" s="167" t="str">
        <f>+INDEX(ECR_Hours!$I$12:$I$15,MATCH(ExportsELAP[[#This Row],[Date Prevailing]],ECR_Hours!$H$12:$H$15,1))</f>
        <v>NS</v>
      </c>
      <c r="M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" spans="1:13" x14ac:dyDescent="0.25">
      <c r="A507" s="164">
        <f>+Exports!A510</f>
        <v>44583</v>
      </c>
      <c r="B507" s="165">
        <f t="shared" si="28"/>
        <v>2022</v>
      </c>
      <c r="C507" s="165">
        <f t="shared" si="29"/>
        <v>1</v>
      </c>
      <c r="D507" s="165">
        <f t="shared" si="30"/>
        <v>22</v>
      </c>
      <c r="E507" s="165">
        <f>+Exports!B510</f>
        <v>2</v>
      </c>
      <c r="F507" s="165">
        <f>+WEEKDAY(ExportsELAP[[#This Row],[Date Prevailing]],1)</f>
        <v>7</v>
      </c>
      <c r="G507" s="165">
        <f>+COUNTIFS(ECR_Hours!$K$6:$K$7,ExportsELAP[[#This Row],[Date Prevailing]])</f>
        <v>0</v>
      </c>
      <c r="H507" s="165">
        <f t="shared" si="31"/>
        <v>7</v>
      </c>
      <c r="I507" s="166">
        <f>+Exports!G510</f>
        <v>6.1885000000000003</v>
      </c>
      <c r="J507" s="166">
        <f>+'ELAP_IPCO-APND'!D510</f>
        <v>32.150579999999998</v>
      </c>
      <c r="K507" s="166">
        <f>+(ExportsELAP[[#This Row],[Exports kWh - MPT]]/1000)*ExportsELAP[[#This Row],[EIM Price]]</f>
        <v>0.19896386432999999</v>
      </c>
      <c r="L507" s="167" t="str">
        <f>+INDEX(ECR_Hours!$I$12:$I$15,MATCH(ExportsELAP[[#This Row],[Date Prevailing]],ECR_Hours!$H$12:$H$15,1))</f>
        <v>NS</v>
      </c>
      <c r="M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" spans="1:13" x14ac:dyDescent="0.25">
      <c r="A508" s="164">
        <f>+Exports!A511</f>
        <v>44583</v>
      </c>
      <c r="B508" s="165">
        <f t="shared" si="28"/>
        <v>2022</v>
      </c>
      <c r="C508" s="165">
        <f t="shared" si="29"/>
        <v>1</v>
      </c>
      <c r="D508" s="165">
        <f t="shared" si="30"/>
        <v>22</v>
      </c>
      <c r="E508" s="165">
        <f>+Exports!B511</f>
        <v>3</v>
      </c>
      <c r="F508" s="165">
        <f>+WEEKDAY(ExportsELAP[[#This Row],[Date Prevailing]],1)</f>
        <v>7</v>
      </c>
      <c r="G508" s="165">
        <f>+COUNTIFS(ECR_Hours!$K$6:$K$7,ExportsELAP[[#This Row],[Date Prevailing]])</f>
        <v>0</v>
      </c>
      <c r="H508" s="165">
        <f t="shared" si="31"/>
        <v>7</v>
      </c>
      <c r="I508" s="166">
        <f>+Exports!G511</f>
        <v>6.7829999999999995</v>
      </c>
      <c r="J508" s="166">
        <f>+'ELAP_IPCO-APND'!D511</f>
        <v>33.164239999999999</v>
      </c>
      <c r="K508" s="166">
        <f>+(ExportsELAP[[#This Row],[Exports kWh - MPT]]/1000)*ExportsELAP[[#This Row],[EIM Price]]</f>
        <v>0.22495303991999996</v>
      </c>
      <c r="L508" s="167" t="str">
        <f>+INDEX(ECR_Hours!$I$12:$I$15,MATCH(ExportsELAP[[#This Row],[Date Prevailing]],ECR_Hours!$H$12:$H$15,1))</f>
        <v>NS</v>
      </c>
      <c r="M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" spans="1:13" x14ac:dyDescent="0.25">
      <c r="A509" s="164">
        <f>+Exports!A512</f>
        <v>44583</v>
      </c>
      <c r="B509" s="165">
        <f t="shared" si="28"/>
        <v>2022</v>
      </c>
      <c r="C509" s="165">
        <f t="shared" si="29"/>
        <v>1</v>
      </c>
      <c r="D509" s="165">
        <f t="shared" si="30"/>
        <v>22</v>
      </c>
      <c r="E509" s="165">
        <f>+Exports!B512</f>
        <v>4</v>
      </c>
      <c r="F509" s="165">
        <f>+WEEKDAY(ExportsELAP[[#This Row],[Date Prevailing]],1)</f>
        <v>7</v>
      </c>
      <c r="G509" s="165">
        <f>+COUNTIFS(ECR_Hours!$K$6:$K$7,ExportsELAP[[#This Row],[Date Prevailing]])</f>
        <v>0</v>
      </c>
      <c r="H509" s="165">
        <f t="shared" si="31"/>
        <v>7</v>
      </c>
      <c r="I509" s="166">
        <f>+Exports!G512</f>
        <v>2.4195999999999995</v>
      </c>
      <c r="J509" s="166">
        <f>+'ELAP_IPCO-APND'!D512</f>
        <v>34.282649999999997</v>
      </c>
      <c r="K509" s="166">
        <f>+(ExportsELAP[[#This Row],[Exports kWh - MPT]]/1000)*ExportsELAP[[#This Row],[EIM Price]]</f>
        <v>8.2950299939999986E-2</v>
      </c>
      <c r="L509" s="167" t="str">
        <f>+INDEX(ECR_Hours!$I$12:$I$15,MATCH(ExportsELAP[[#This Row],[Date Prevailing]],ECR_Hours!$H$12:$H$15,1))</f>
        <v>NS</v>
      </c>
      <c r="M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" spans="1:13" x14ac:dyDescent="0.25">
      <c r="A510" s="164">
        <f>+Exports!A513</f>
        <v>44583</v>
      </c>
      <c r="B510" s="165">
        <f t="shared" si="28"/>
        <v>2022</v>
      </c>
      <c r="C510" s="165">
        <f t="shared" si="29"/>
        <v>1</v>
      </c>
      <c r="D510" s="165">
        <f t="shared" si="30"/>
        <v>22</v>
      </c>
      <c r="E510" s="165">
        <f>+Exports!B513</f>
        <v>5</v>
      </c>
      <c r="F510" s="165">
        <f>+WEEKDAY(ExportsELAP[[#This Row],[Date Prevailing]],1)</f>
        <v>7</v>
      </c>
      <c r="G510" s="165">
        <f>+COUNTIFS(ECR_Hours!$K$6:$K$7,ExportsELAP[[#This Row],[Date Prevailing]])</f>
        <v>0</v>
      </c>
      <c r="H510" s="165">
        <f t="shared" si="31"/>
        <v>7</v>
      </c>
      <c r="I510" s="166">
        <f>+Exports!G513</f>
        <v>1.9565000000000001</v>
      </c>
      <c r="J510" s="166">
        <f>+'ELAP_IPCO-APND'!D513</f>
        <v>36.890590000000003</v>
      </c>
      <c r="K510" s="166">
        <f>+(ExportsELAP[[#This Row],[Exports kWh - MPT]]/1000)*ExportsELAP[[#This Row],[EIM Price]]</f>
        <v>7.2176439335000023E-2</v>
      </c>
      <c r="L510" s="167" t="str">
        <f>+INDEX(ECR_Hours!$I$12:$I$15,MATCH(ExportsELAP[[#This Row],[Date Prevailing]],ECR_Hours!$H$12:$H$15,1))</f>
        <v>NS</v>
      </c>
      <c r="M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" spans="1:13" x14ac:dyDescent="0.25">
      <c r="A511" s="164">
        <f>+Exports!A514</f>
        <v>44583</v>
      </c>
      <c r="B511" s="165">
        <f t="shared" si="28"/>
        <v>2022</v>
      </c>
      <c r="C511" s="165">
        <f t="shared" si="29"/>
        <v>1</v>
      </c>
      <c r="D511" s="165">
        <f t="shared" si="30"/>
        <v>22</v>
      </c>
      <c r="E511" s="165">
        <f>+Exports!B514</f>
        <v>6</v>
      </c>
      <c r="F511" s="165">
        <f>+WEEKDAY(ExportsELAP[[#This Row],[Date Prevailing]],1)</f>
        <v>7</v>
      </c>
      <c r="G511" s="165">
        <f>+COUNTIFS(ECR_Hours!$K$6:$K$7,ExportsELAP[[#This Row],[Date Prevailing]])</f>
        <v>0</v>
      </c>
      <c r="H511" s="165">
        <f t="shared" si="31"/>
        <v>7</v>
      </c>
      <c r="I511" s="166">
        <f>+Exports!G514</f>
        <v>2.174399999999999</v>
      </c>
      <c r="J511" s="166">
        <f>+'ELAP_IPCO-APND'!D514</f>
        <v>38.926020000000001</v>
      </c>
      <c r="K511" s="166">
        <f>+(ExportsELAP[[#This Row],[Exports kWh - MPT]]/1000)*ExportsELAP[[#This Row],[EIM Price]]</f>
        <v>8.4640737887999973E-2</v>
      </c>
      <c r="L511" s="167" t="str">
        <f>+INDEX(ECR_Hours!$I$12:$I$15,MATCH(ExportsELAP[[#This Row],[Date Prevailing]],ECR_Hours!$H$12:$H$15,1))</f>
        <v>NS</v>
      </c>
      <c r="M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" spans="1:13" x14ac:dyDescent="0.25">
      <c r="A512" s="164">
        <f>+Exports!A515</f>
        <v>44583</v>
      </c>
      <c r="B512" s="165">
        <f t="shared" si="28"/>
        <v>2022</v>
      </c>
      <c r="C512" s="165">
        <f t="shared" si="29"/>
        <v>1</v>
      </c>
      <c r="D512" s="165">
        <f t="shared" si="30"/>
        <v>22</v>
      </c>
      <c r="E512" s="165">
        <f>+Exports!B515</f>
        <v>7</v>
      </c>
      <c r="F512" s="165">
        <f>+WEEKDAY(ExportsELAP[[#This Row],[Date Prevailing]],1)</f>
        <v>7</v>
      </c>
      <c r="G512" s="165">
        <f>+COUNTIFS(ECR_Hours!$K$6:$K$7,ExportsELAP[[#This Row],[Date Prevailing]])</f>
        <v>0</v>
      </c>
      <c r="H512" s="165">
        <f t="shared" si="31"/>
        <v>7</v>
      </c>
      <c r="I512" s="166">
        <f>+Exports!G515</f>
        <v>1.9991999999999999</v>
      </c>
      <c r="J512" s="166">
        <f>+'ELAP_IPCO-APND'!D515</f>
        <v>35.863639999999997</v>
      </c>
      <c r="K512" s="166">
        <f>+(ExportsELAP[[#This Row],[Exports kWh - MPT]]/1000)*ExportsELAP[[#This Row],[EIM Price]]</f>
        <v>7.1698589087999989E-2</v>
      </c>
      <c r="L512" s="167" t="str">
        <f>+INDEX(ECR_Hours!$I$12:$I$15,MATCH(ExportsELAP[[#This Row],[Date Prevailing]],ECR_Hours!$H$12:$H$15,1))</f>
        <v>NS</v>
      </c>
      <c r="M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3" spans="1:13" x14ac:dyDescent="0.25">
      <c r="A513" s="164">
        <f>+Exports!A516</f>
        <v>44583</v>
      </c>
      <c r="B513" s="165">
        <f t="shared" si="28"/>
        <v>2022</v>
      </c>
      <c r="C513" s="165">
        <f t="shared" si="29"/>
        <v>1</v>
      </c>
      <c r="D513" s="165">
        <f t="shared" si="30"/>
        <v>22</v>
      </c>
      <c r="E513" s="165">
        <f>+Exports!B516</f>
        <v>8</v>
      </c>
      <c r="F513" s="165">
        <f>+WEEKDAY(ExportsELAP[[#This Row],[Date Prevailing]],1)</f>
        <v>7</v>
      </c>
      <c r="G513" s="165">
        <f>+COUNTIFS(ECR_Hours!$K$6:$K$7,ExportsELAP[[#This Row],[Date Prevailing]])</f>
        <v>0</v>
      </c>
      <c r="H513" s="165">
        <f t="shared" si="31"/>
        <v>7</v>
      </c>
      <c r="I513" s="166">
        <f>+Exports!G516</f>
        <v>2.3521999999999998</v>
      </c>
      <c r="J513" s="166">
        <f>+'ELAP_IPCO-APND'!D516</f>
        <v>33.962879999999998</v>
      </c>
      <c r="K513" s="166">
        <f>+(ExportsELAP[[#This Row],[Exports kWh - MPT]]/1000)*ExportsELAP[[#This Row],[EIM Price]]</f>
        <v>7.9887486335999999E-2</v>
      </c>
      <c r="L513" s="167" t="str">
        <f>+INDEX(ECR_Hours!$I$12:$I$15,MATCH(ExportsELAP[[#This Row],[Date Prevailing]],ECR_Hours!$H$12:$H$15,1))</f>
        <v>NS</v>
      </c>
      <c r="M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" spans="1:13" x14ac:dyDescent="0.25">
      <c r="A514" s="164">
        <f>+Exports!A517</f>
        <v>44583</v>
      </c>
      <c r="B514" s="165">
        <f t="shared" ref="B514:B577" si="32">+YEAR(A514)</f>
        <v>2022</v>
      </c>
      <c r="C514" s="165">
        <f t="shared" ref="C514:C577" si="33">+MONTH(A514)</f>
        <v>1</v>
      </c>
      <c r="D514" s="165">
        <f t="shared" ref="D514:D577" si="34">+DAY(A514)</f>
        <v>22</v>
      </c>
      <c r="E514" s="165">
        <f>+Exports!B517</f>
        <v>9</v>
      </c>
      <c r="F514" s="165">
        <f>+WEEKDAY(ExportsELAP[[#This Row],[Date Prevailing]],1)</f>
        <v>7</v>
      </c>
      <c r="G514" s="165">
        <f>+COUNTIFS(ECR_Hours!$K$6:$K$7,ExportsELAP[[#This Row],[Date Prevailing]])</f>
        <v>0</v>
      </c>
      <c r="H514" s="165">
        <f t="shared" ref="H514:H577" si="35">+IF(G514=1,0,F514)</f>
        <v>7</v>
      </c>
      <c r="I514" s="166">
        <f>+Exports!G517</f>
        <v>701.79199999999992</v>
      </c>
      <c r="J514" s="166">
        <f>+'ELAP_IPCO-APND'!D517</f>
        <v>32.94276</v>
      </c>
      <c r="K514" s="166">
        <f>+(ExportsELAP[[#This Row],[Exports kWh - MPT]]/1000)*ExportsELAP[[#This Row],[EIM Price]]</f>
        <v>23.118965425919999</v>
      </c>
      <c r="L514" s="167" t="str">
        <f>+INDEX(ECR_Hours!$I$12:$I$15,MATCH(ExportsELAP[[#This Row],[Date Prevailing]],ECR_Hours!$H$12:$H$15,1))</f>
        <v>NS</v>
      </c>
      <c r="M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" spans="1:13" x14ac:dyDescent="0.25">
      <c r="A515" s="164">
        <f>+Exports!A518</f>
        <v>44583</v>
      </c>
      <c r="B515" s="165">
        <f t="shared" si="32"/>
        <v>2022</v>
      </c>
      <c r="C515" s="165">
        <f t="shared" si="33"/>
        <v>1</v>
      </c>
      <c r="D515" s="165">
        <f t="shared" si="34"/>
        <v>22</v>
      </c>
      <c r="E515" s="165">
        <f>+Exports!B518</f>
        <v>10</v>
      </c>
      <c r="F515" s="165">
        <f>+WEEKDAY(ExportsELAP[[#This Row],[Date Prevailing]],1)</f>
        <v>7</v>
      </c>
      <c r="G515" s="165">
        <f>+COUNTIFS(ECR_Hours!$K$6:$K$7,ExportsELAP[[#This Row],[Date Prevailing]])</f>
        <v>0</v>
      </c>
      <c r="H515" s="165">
        <f t="shared" si="35"/>
        <v>7</v>
      </c>
      <c r="I515" s="166">
        <f>+Exports!G518</f>
        <v>4750.4707999999991</v>
      </c>
      <c r="J515" s="166">
        <f>+'ELAP_IPCO-APND'!D518</f>
        <v>41.49512</v>
      </c>
      <c r="K515" s="166">
        <f>+(ExportsELAP[[#This Row],[Exports kWh - MPT]]/1000)*ExportsELAP[[#This Row],[EIM Price]]</f>
        <v>197.12135590249599</v>
      </c>
      <c r="L515" s="167" t="str">
        <f>+INDEX(ECR_Hours!$I$12:$I$15,MATCH(ExportsELAP[[#This Row],[Date Prevailing]],ECR_Hours!$H$12:$H$15,1))</f>
        <v>NS</v>
      </c>
      <c r="M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" spans="1:13" x14ac:dyDescent="0.25">
      <c r="A516" s="164">
        <f>+Exports!A519</f>
        <v>44583</v>
      </c>
      <c r="B516" s="165">
        <f t="shared" si="32"/>
        <v>2022</v>
      </c>
      <c r="C516" s="165">
        <f t="shared" si="33"/>
        <v>1</v>
      </c>
      <c r="D516" s="165">
        <f t="shared" si="34"/>
        <v>22</v>
      </c>
      <c r="E516" s="165">
        <f>+Exports!B519</f>
        <v>11</v>
      </c>
      <c r="F516" s="165">
        <f>+WEEKDAY(ExportsELAP[[#This Row],[Date Prevailing]],1)</f>
        <v>7</v>
      </c>
      <c r="G516" s="165">
        <f>+COUNTIFS(ECR_Hours!$K$6:$K$7,ExportsELAP[[#This Row],[Date Prevailing]])</f>
        <v>0</v>
      </c>
      <c r="H516" s="165">
        <f t="shared" si="35"/>
        <v>7</v>
      </c>
      <c r="I516" s="166">
        <f>+Exports!G519</f>
        <v>13129.469799999999</v>
      </c>
      <c r="J516" s="166">
        <f>+'ELAP_IPCO-APND'!D519</f>
        <v>29.97308</v>
      </c>
      <c r="K516" s="166">
        <f>+(ExportsELAP[[#This Row],[Exports kWh - MPT]]/1000)*ExportsELAP[[#This Row],[EIM Price]]</f>
        <v>393.53064867298394</v>
      </c>
      <c r="L516" s="167" t="str">
        <f>+INDEX(ECR_Hours!$I$12:$I$15,MATCH(ExportsELAP[[#This Row],[Date Prevailing]],ECR_Hours!$H$12:$H$15,1))</f>
        <v>NS</v>
      </c>
      <c r="M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" spans="1:13" x14ac:dyDescent="0.25">
      <c r="A517" s="164">
        <f>+Exports!A520</f>
        <v>44583</v>
      </c>
      <c r="B517" s="165">
        <f t="shared" si="32"/>
        <v>2022</v>
      </c>
      <c r="C517" s="165">
        <f t="shared" si="33"/>
        <v>1</v>
      </c>
      <c r="D517" s="165">
        <f t="shared" si="34"/>
        <v>22</v>
      </c>
      <c r="E517" s="165">
        <f>+Exports!B520</f>
        <v>12</v>
      </c>
      <c r="F517" s="165">
        <f>+WEEKDAY(ExportsELAP[[#This Row],[Date Prevailing]],1)</f>
        <v>7</v>
      </c>
      <c r="G517" s="165">
        <f>+COUNTIFS(ECR_Hours!$K$6:$K$7,ExportsELAP[[#This Row],[Date Prevailing]])</f>
        <v>0</v>
      </c>
      <c r="H517" s="165">
        <f t="shared" si="35"/>
        <v>7</v>
      </c>
      <c r="I517" s="166">
        <f>+Exports!G520</f>
        <v>17378.066599999998</v>
      </c>
      <c r="J517" s="166">
        <f>+'ELAP_IPCO-APND'!D520</f>
        <v>27.646190000000001</v>
      </c>
      <c r="K517" s="166">
        <f>+(ExportsELAP[[#This Row],[Exports kWh - MPT]]/1000)*ExportsELAP[[#This Row],[EIM Price]]</f>
        <v>480.43733105625392</v>
      </c>
      <c r="L517" s="167" t="str">
        <f>+INDEX(ECR_Hours!$I$12:$I$15,MATCH(ExportsELAP[[#This Row],[Date Prevailing]],ECR_Hours!$H$12:$H$15,1))</f>
        <v>NS</v>
      </c>
      <c r="M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" spans="1:13" x14ac:dyDescent="0.25">
      <c r="A518" s="164">
        <f>+Exports!A521</f>
        <v>44583</v>
      </c>
      <c r="B518" s="165">
        <f t="shared" si="32"/>
        <v>2022</v>
      </c>
      <c r="C518" s="165">
        <f t="shared" si="33"/>
        <v>1</v>
      </c>
      <c r="D518" s="165">
        <f t="shared" si="34"/>
        <v>22</v>
      </c>
      <c r="E518" s="165">
        <f>+Exports!B521</f>
        <v>13</v>
      </c>
      <c r="F518" s="165">
        <f>+WEEKDAY(ExportsELAP[[#This Row],[Date Prevailing]],1)</f>
        <v>7</v>
      </c>
      <c r="G518" s="165">
        <f>+COUNTIFS(ECR_Hours!$K$6:$K$7,ExportsELAP[[#This Row],[Date Prevailing]])</f>
        <v>0</v>
      </c>
      <c r="H518" s="165">
        <f t="shared" si="35"/>
        <v>7</v>
      </c>
      <c r="I518" s="166">
        <f>+Exports!G521</f>
        <v>17663.105</v>
      </c>
      <c r="J518" s="166">
        <f>+'ELAP_IPCO-APND'!D521</f>
        <v>26.745809999999999</v>
      </c>
      <c r="K518" s="166">
        <f>+(ExportsELAP[[#This Row],[Exports kWh - MPT]]/1000)*ExportsELAP[[#This Row],[EIM Price]]</f>
        <v>472.41405034004993</v>
      </c>
      <c r="L518" s="167" t="str">
        <f>+INDEX(ECR_Hours!$I$12:$I$15,MATCH(ExportsELAP[[#This Row],[Date Prevailing]],ECR_Hours!$H$12:$H$15,1))</f>
        <v>NS</v>
      </c>
      <c r="M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" spans="1:13" x14ac:dyDescent="0.25">
      <c r="A519" s="164">
        <f>+Exports!A522</f>
        <v>44583</v>
      </c>
      <c r="B519" s="165">
        <f t="shared" si="32"/>
        <v>2022</v>
      </c>
      <c r="C519" s="165">
        <f t="shared" si="33"/>
        <v>1</v>
      </c>
      <c r="D519" s="165">
        <f t="shared" si="34"/>
        <v>22</v>
      </c>
      <c r="E519" s="165">
        <f>+Exports!B522</f>
        <v>14</v>
      </c>
      <c r="F519" s="165">
        <f>+WEEKDAY(ExportsELAP[[#This Row],[Date Prevailing]],1)</f>
        <v>7</v>
      </c>
      <c r="G519" s="165">
        <f>+COUNTIFS(ECR_Hours!$K$6:$K$7,ExportsELAP[[#This Row],[Date Prevailing]])</f>
        <v>0</v>
      </c>
      <c r="H519" s="165">
        <f t="shared" si="35"/>
        <v>7</v>
      </c>
      <c r="I519" s="166">
        <f>+Exports!G522</f>
        <v>17950.650799999999</v>
      </c>
      <c r="J519" s="166">
        <f>+'ELAP_IPCO-APND'!D522</f>
        <v>22.72034</v>
      </c>
      <c r="K519" s="166">
        <f>+(ExportsELAP[[#This Row],[Exports kWh - MPT]]/1000)*ExportsELAP[[#This Row],[EIM Price]]</f>
        <v>407.84488939727197</v>
      </c>
      <c r="L519" s="167" t="str">
        <f>+INDEX(ECR_Hours!$I$12:$I$15,MATCH(ExportsELAP[[#This Row],[Date Prevailing]],ECR_Hours!$H$12:$H$15,1))</f>
        <v>NS</v>
      </c>
      <c r="M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0" spans="1:13" x14ac:dyDescent="0.25">
      <c r="A520" s="164">
        <f>+Exports!A523</f>
        <v>44583</v>
      </c>
      <c r="B520" s="165">
        <f t="shared" si="32"/>
        <v>2022</v>
      </c>
      <c r="C520" s="165">
        <f t="shared" si="33"/>
        <v>1</v>
      </c>
      <c r="D520" s="165">
        <f t="shared" si="34"/>
        <v>22</v>
      </c>
      <c r="E520" s="165">
        <f>+Exports!B523</f>
        <v>15</v>
      </c>
      <c r="F520" s="165">
        <f>+WEEKDAY(ExportsELAP[[#This Row],[Date Prevailing]],1)</f>
        <v>7</v>
      </c>
      <c r="G520" s="165">
        <f>+COUNTIFS(ECR_Hours!$K$6:$K$7,ExportsELAP[[#This Row],[Date Prevailing]])</f>
        <v>0</v>
      </c>
      <c r="H520" s="165">
        <f t="shared" si="35"/>
        <v>7</v>
      </c>
      <c r="I520" s="166">
        <f>+Exports!G523</f>
        <v>14339.024300000001</v>
      </c>
      <c r="J520" s="166">
        <f>+'ELAP_IPCO-APND'!D523</f>
        <v>20.310140000000001</v>
      </c>
      <c r="K520" s="166">
        <f>+(ExportsELAP[[#This Row],[Exports kWh - MPT]]/1000)*ExportsELAP[[#This Row],[EIM Price]]</f>
        <v>291.227590996402</v>
      </c>
      <c r="L520" s="167" t="str">
        <f>+INDEX(ECR_Hours!$I$12:$I$15,MATCH(ExportsELAP[[#This Row],[Date Prevailing]],ECR_Hours!$H$12:$H$15,1))</f>
        <v>NS</v>
      </c>
      <c r="M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" spans="1:13" x14ac:dyDescent="0.25">
      <c r="A521" s="164">
        <f>+Exports!A524</f>
        <v>44583</v>
      </c>
      <c r="B521" s="165">
        <f t="shared" si="32"/>
        <v>2022</v>
      </c>
      <c r="C521" s="165">
        <f t="shared" si="33"/>
        <v>1</v>
      </c>
      <c r="D521" s="165">
        <f t="shared" si="34"/>
        <v>22</v>
      </c>
      <c r="E521" s="165">
        <f>+Exports!B524</f>
        <v>16</v>
      </c>
      <c r="F521" s="165">
        <f>+WEEKDAY(ExportsELAP[[#This Row],[Date Prevailing]],1)</f>
        <v>7</v>
      </c>
      <c r="G521" s="165">
        <f>+COUNTIFS(ECR_Hours!$K$6:$K$7,ExportsELAP[[#This Row],[Date Prevailing]])</f>
        <v>0</v>
      </c>
      <c r="H521" s="165">
        <f t="shared" si="35"/>
        <v>7</v>
      </c>
      <c r="I521" s="166">
        <f>+Exports!G524</f>
        <v>10211.7418</v>
      </c>
      <c r="J521" s="166">
        <f>+'ELAP_IPCO-APND'!D524</f>
        <v>25.389800000000001</v>
      </c>
      <c r="K521" s="166">
        <f>+(ExportsELAP[[#This Row],[Exports kWh - MPT]]/1000)*ExportsELAP[[#This Row],[EIM Price]]</f>
        <v>259.27408195364001</v>
      </c>
      <c r="L521" s="167" t="str">
        <f>+INDEX(ECR_Hours!$I$12:$I$15,MATCH(ExportsELAP[[#This Row],[Date Prevailing]],ECR_Hours!$H$12:$H$15,1))</f>
        <v>NS</v>
      </c>
      <c r="M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" spans="1:13" x14ac:dyDescent="0.25">
      <c r="A522" s="164">
        <f>+Exports!A525</f>
        <v>44583</v>
      </c>
      <c r="B522" s="165">
        <f t="shared" si="32"/>
        <v>2022</v>
      </c>
      <c r="C522" s="165">
        <f t="shared" si="33"/>
        <v>1</v>
      </c>
      <c r="D522" s="165">
        <f t="shared" si="34"/>
        <v>22</v>
      </c>
      <c r="E522" s="165">
        <f>+Exports!B525</f>
        <v>17</v>
      </c>
      <c r="F522" s="165">
        <f>+WEEKDAY(ExportsELAP[[#This Row],[Date Prevailing]],1)</f>
        <v>7</v>
      </c>
      <c r="G522" s="165">
        <f>+COUNTIFS(ECR_Hours!$K$6:$K$7,ExportsELAP[[#This Row],[Date Prevailing]])</f>
        <v>0</v>
      </c>
      <c r="H522" s="165">
        <f t="shared" si="35"/>
        <v>7</v>
      </c>
      <c r="I522" s="166">
        <f>+Exports!G525</f>
        <v>3446.5353999999998</v>
      </c>
      <c r="J522" s="166">
        <f>+'ELAP_IPCO-APND'!D525</f>
        <v>39.593110000000003</v>
      </c>
      <c r="K522" s="166">
        <f>+(ExportsELAP[[#This Row],[Exports kWh - MPT]]/1000)*ExportsELAP[[#This Row],[EIM Price]]</f>
        <v>136.45905521109401</v>
      </c>
      <c r="L522" s="167" t="str">
        <f>+INDEX(ECR_Hours!$I$12:$I$15,MATCH(ExportsELAP[[#This Row],[Date Prevailing]],ECR_Hours!$H$12:$H$15,1))</f>
        <v>NS</v>
      </c>
      <c r="M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" spans="1:13" x14ac:dyDescent="0.25">
      <c r="A523" s="164">
        <f>+Exports!A526</f>
        <v>44583</v>
      </c>
      <c r="B523" s="165">
        <f t="shared" si="32"/>
        <v>2022</v>
      </c>
      <c r="C523" s="165">
        <f t="shared" si="33"/>
        <v>1</v>
      </c>
      <c r="D523" s="165">
        <f t="shared" si="34"/>
        <v>22</v>
      </c>
      <c r="E523" s="165">
        <f>+Exports!B526</f>
        <v>18</v>
      </c>
      <c r="F523" s="165">
        <f>+WEEKDAY(ExportsELAP[[#This Row],[Date Prevailing]],1)</f>
        <v>7</v>
      </c>
      <c r="G523" s="165">
        <f>+COUNTIFS(ECR_Hours!$K$6:$K$7,ExportsELAP[[#This Row],[Date Prevailing]])</f>
        <v>0</v>
      </c>
      <c r="H523" s="165">
        <f t="shared" si="35"/>
        <v>7</v>
      </c>
      <c r="I523" s="166">
        <f>+Exports!G526</f>
        <v>172.48259999999999</v>
      </c>
      <c r="J523" s="166">
        <f>+'ELAP_IPCO-APND'!D526</f>
        <v>61.229030000000002</v>
      </c>
      <c r="K523" s="166">
        <f>+(ExportsELAP[[#This Row],[Exports kWh - MPT]]/1000)*ExportsELAP[[#This Row],[EIM Price]]</f>
        <v>10.560942289878</v>
      </c>
      <c r="L523" s="167" t="str">
        <f>+INDEX(ECR_Hours!$I$12:$I$15,MATCH(ExportsELAP[[#This Row],[Date Prevailing]],ECR_Hours!$H$12:$H$15,1))</f>
        <v>NS</v>
      </c>
      <c r="M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" spans="1:13" x14ac:dyDescent="0.25">
      <c r="A524" s="164">
        <f>+Exports!A527</f>
        <v>44583</v>
      </c>
      <c r="B524" s="165">
        <f t="shared" si="32"/>
        <v>2022</v>
      </c>
      <c r="C524" s="165">
        <f t="shared" si="33"/>
        <v>1</v>
      </c>
      <c r="D524" s="165">
        <f t="shared" si="34"/>
        <v>22</v>
      </c>
      <c r="E524" s="165">
        <f>+Exports!B527</f>
        <v>19</v>
      </c>
      <c r="F524" s="165">
        <f>+WEEKDAY(ExportsELAP[[#This Row],[Date Prevailing]],1)</f>
        <v>7</v>
      </c>
      <c r="G524" s="165">
        <f>+COUNTIFS(ECR_Hours!$K$6:$K$7,ExportsELAP[[#This Row],[Date Prevailing]])</f>
        <v>0</v>
      </c>
      <c r="H524" s="165">
        <f t="shared" si="35"/>
        <v>7</v>
      </c>
      <c r="I524" s="166">
        <f>+Exports!G527</f>
        <v>1.1191</v>
      </c>
      <c r="J524" s="166">
        <f>+'ELAP_IPCO-APND'!D527</f>
        <v>44.168430000000001</v>
      </c>
      <c r="K524" s="166">
        <f>+(ExportsELAP[[#This Row],[Exports kWh - MPT]]/1000)*ExportsELAP[[#This Row],[EIM Price]]</f>
        <v>4.9428890013E-2</v>
      </c>
      <c r="L524" s="167" t="str">
        <f>+INDEX(ECR_Hours!$I$12:$I$15,MATCH(ExportsELAP[[#This Row],[Date Prevailing]],ECR_Hours!$H$12:$H$15,1))</f>
        <v>NS</v>
      </c>
      <c r="M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" spans="1:13" x14ac:dyDescent="0.25">
      <c r="A525" s="164">
        <f>+Exports!A528</f>
        <v>44583</v>
      </c>
      <c r="B525" s="165">
        <f t="shared" si="32"/>
        <v>2022</v>
      </c>
      <c r="C525" s="165">
        <f t="shared" si="33"/>
        <v>1</v>
      </c>
      <c r="D525" s="165">
        <f t="shared" si="34"/>
        <v>22</v>
      </c>
      <c r="E525" s="165">
        <f>+Exports!B528</f>
        <v>20</v>
      </c>
      <c r="F525" s="165">
        <f>+WEEKDAY(ExportsELAP[[#This Row],[Date Prevailing]],1)</f>
        <v>7</v>
      </c>
      <c r="G525" s="165">
        <f>+COUNTIFS(ECR_Hours!$K$6:$K$7,ExportsELAP[[#This Row],[Date Prevailing]])</f>
        <v>0</v>
      </c>
      <c r="H525" s="165">
        <f t="shared" si="35"/>
        <v>7</v>
      </c>
      <c r="I525" s="166">
        <f>+Exports!G528</f>
        <v>0.69889999999999997</v>
      </c>
      <c r="J525" s="166">
        <f>+'ELAP_IPCO-APND'!D528</f>
        <v>46.867620000000002</v>
      </c>
      <c r="K525" s="166">
        <f>+(ExportsELAP[[#This Row],[Exports kWh - MPT]]/1000)*ExportsELAP[[#This Row],[EIM Price]]</f>
        <v>3.2755779617999997E-2</v>
      </c>
      <c r="L525" s="167" t="str">
        <f>+INDEX(ECR_Hours!$I$12:$I$15,MATCH(ExportsELAP[[#This Row],[Date Prevailing]],ECR_Hours!$H$12:$H$15,1))</f>
        <v>NS</v>
      </c>
      <c r="M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" spans="1:13" x14ac:dyDescent="0.25">
      <c r="A526" s="164">
        <f>+Exports!A529</f>
        <v>44583</v>
      </c>
      <c r="B526" s="165">
        <f t="shared" si="32"/>
        <v>2022</v>
      </c>
      <c r="C526" s="165">
        <f t="shared" si="33"/>
        <v>1</v>
      </c>
      <c r="D526" s="165">
        <f t="shared" si="34"/>
        <v>22</v>
      </c>
      <c r="E526" s="165">
        <f>+Exports!B529</f>
        <v>21</v>
      </c>
      <c r="F526" s="165">
        <f>+WEEKDAY(ExportsELAP[[#This Row],[Date Prevailing]],1)</f>
        <v>7</v>
      </c>
      <c r="G526" s="165">
        <f>+COUNTIFS(ECR_Hours!$K$6:$K$7,ExportsELAP[[#This Row],[Date Prevailing]])</f>
        <v>0</v>
      </c>
      <c r="H526" s="165">
        <f t="shared" si="35"/>
        <v>7</v>
      </c>
      <c r="I526" s="166">
        <f>+Exports!G529</f>
        <v>0.71970000000000012</v>
      </c>
      <c r="J526" s="166">
        <f>+'ELAP_IPCO-APND'!D529</f>
        <v>38.449739999999998</v>
      </c>
      <c r="K526" s="166">
        <f>+(ExportsELAP[[#This Row],[Exports kWh - MPT]]/1000)*ExportsELAP[[#This Row],[EIM Price]]</f>
        <v>2.7672277878000001E-2</v>
      </c>
      <c r="L526" s="167" t="str">
        <f>+INDEX(ECR_Hours!$I$12:$I$15,MATCH(ExportsELAP[[#This Row],[Date Prevailing]],ECR_Hours!$H$12:$H$15,1))</f>
        <v>NS</v>
      </c>
      <c r="M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" spans="1:13" x14ac:dyDescent="0.25">
      <c r="A527" s="164">
        <f>+Exports!A530</f>
        <v>44583</v>
      </c>
      <c r="B527" s="165">
        <f t="shared" si="32"/>
        <v>2022</v>
      </c>
      <c r="C527" s="165">
        <f t="shared" si="33"/>
        <v>1</v>
      </c>
      <c r="D527" s="165">
        <f t="shared" si="34"/>
        <v>22</v>
      </c>
      <c r="E527" s="165">
        <f>+Exports!B530</f>
        <v>22</v>
      </c>
      <c r="F527" s="165">
        <f>+WEEKDAY(ExportsELAP[[#This Row],[Date Prevailing]],1)</f>
        <v>7</v>
      </c>
      <c r="G527" s="165">
        <f>+COUNTIFS(ECR_Hours!$K$6:$K$7,ExportsELAP[[#This Row],[Date Prevailing]])</f>
        <v>0</v>
      </c>
      <c r="H527" s="165">
        <f t="shared" si="35"/>
        <v>7</v>
      </c>
      <c r="I527" s="166">
        <f>+Exports!G530</f>
        <v>1.1236999999999999</v>
      </c>
      <c r="J527" s="166">
        <f>+'ELAP_IPCO-APND'!D530</f>
        <v>42.56521</v>
      </c>
      <c r="K527" s="166">
        <f>+(ExportsELAP[[#This Row],[Exports kWh - MPT]]/1000)*ExportsELAP[[#This Row],[EIM Price]]</f>
        <v>4.7830526476999993E-2</v>
      </c>
      <c r="L527" s="167" t="str">
        <f>+INDEX(ECR_Hours!$I$12:$I$15,MATCH(ExportsELAP[[#This Row],[Date Prevailing]],ECR_Hours!$H$12:$H$15,1))</f>
        <v>NS</v>
      </c>
      <c r="M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" spans="1:13" x14ac:dyDescent="0.25">
      <c r="A528" s="164">
        <f>+Exports!A531</f>
        <v>44583</v>
      </c>
      <c r="B528" s="165">
        <f t="shared" si="32"/>
        <v>2022</v>
      </c>
      <c r="C528" s="165">
        <f t="shared" si="33"/>
        <v>1</v>
      </c>
      <c r="D528" s="165">
        <f t="shared" si="34"/>
        <v>22</v>
      </c>
      <c r="E528" s="165">
        <f>+Exports!B531</f>
        <v>23</v>
      </c>
      <c r="F528" s="165">
        <f>+WEEKDAY(ExportsELAP[[#This Row],[Date Prevailing]],1)</f>
        <v>7</v>
      </c>
      <c r="G528" s="165">
        <f>+COUNTIFS(ECR_Hours!$K$6:$K$7,ExportsELAP[[#This Row],[Date Prevailing]])</f>
        <v>0</v>
      </c>
      <c r="H528" s="165">
        <f t="shared" si="35"/>
        <v>7</v>
      </c>
      <c r="I528" s="166">
        <f>+Exports!G531</f>
        <v>0.96879999999999999</v>
      </c>
      <c r="J528" s="166">
        <f>+'ELAP_IPCO-APND'!D531</f>
        <v>36.891939999999998</v>
      </c>
      <c r="K528" s="166">
        <f>+(ExportsELAP[[#This Row],[Exports kWh - MPT]]/1000)*ExportsELAP[[#This Row],[EIM Price]]</f>
        <v>3.5740911472000002E-2</v>
      </c>
      <c r="L528" s="167" t="str">
        <f>+INDEX(ECR_Hours!$I$12:$I$15,MATCH(ExportsELAP[[#This Row],[Date Prevailing]],ECR_Hours!$H$12:$H$15,1))</f>
        <v>NS</v>
      </c>
      <c r="M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" spans="1:13" x14ac:dyDescent="0.25">
      <c r="A529" s="164">
        <f>+Exports!A532</f>
        <v>44583</v>
      </c>
      <c r="B529" s="165">
        <f t="shared" si="32"/>
        <v>2022</v>
      </c>
      <c r="C529" s="165">
        <f t="shared" si="33"/>
        <v>1</v>
      </c>
      <c r="D529" s="165">
        <f t="shared" si="34"/>
        <v>22</v>
      </c>
      <c r="E529" s="165">
        <f>+Exports!B532</f>
        <v>24</v>
      </c>
      <c r="F529" s="165">
        <f>+WEEKDAY(ExportsELAP[[#This Row],[Date Prevailing]],1)</f>
        <v>7</v>
      </c>
      <c r="G529" s="165">
        <f>+COUNTIFS(ECR_Hours!$K$6:$K$7,ExportsELAP[[#This Row],[Date Prevailing]])</f>
        <v>0</v>
      </c>
      <c r="H529" s="165">
        <f t="shared" si="35"/>
        <v>7</v>
      </c>
      <c r="I529" s="166">
        <f>+Exports!G532</f>
        <v>1.0948</v>
      </c>
      <c r="J529" s="166">
        <f>+'ELAP_IPCO-APND'!D532</f>
        <v>41.746499999999997</v>
      </c>
      <c r="K529" s="166">
        <f>+(ExportsELAP[[#This Row],[Exports kWh - MPT]]/1000)*ExportsELAP[[#This Row],[EIM Price]]</f>
        <v>4.5704068199999996E-2</v>
      </c>
      <c r="L529" s="167" t="str">
        <f>+INDEX(ECR_Hours!$I$12:$I$15,MATCH(ExportsELAP[[#This Row],[Date Prevailing]],ECR_Hours!$H$12:$H$15,1))</f>
        <v>NS</v>
      </c>
      <c r="M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" spans="1:13" x14ac:dyDescent="0.25">
      <c r="A530" s="164">
        <f>+Exports!A533</f>
        <v>44584</v>
      </c>
      <c r="B530" s="165">
        <f t="shared" si="32"/>
        <v>2022</v>
      </c>
      <c r="C530" s="165">
        <f t="shared" si="33"/>
        <v>1</v>
      </c>
      <c r="D530" s="165">
        <f t="shared" si="34"/>
        <v>23</v>
      </c>
      <c r="E530" s="165">
        <f>+Exports!B533</f>
        <v>1</v>
      </c>
      <c r="F530" s="165">
        <f>+WEEKDAY(ExportsELAP[[#This Row],[Date Prevailing]],1)</f>
        <v>1</v>
      </c>
      <c r="G530" s="165">
        <f>+COUNTIFS(ECR_Hours!$K$6:$K$7,ExportsELAP[[#This Row],[Date Prevailing]])</f>
        <v>0</v>
      </c>
      <c r="H530" s="165">
        <f t="shared" si="35"/>
        <v>1</v>
      </c>
      <c r="I530" s="166">
        <f>+Exports!G533</f>
        <v>0.87939999999999996</v>
      </c>
      <c r="J530" s="166">
        <f>+'ELAP_IPCO-APND'!D533</f>
        <v>36.82676</v>
      </c>
      <c r="K530" s="166">
        <f>+(ExportsELAP[[#This Row],[Exports kWh - MPT]]/1000)*ExportsELAP[[#This Row],[EIM Price]]</f>
        <v>3.2385452743999996E-2</v>
      </c>
      <c r="L530" s="167" t="str">
        <f>+INDEX(ECR_Hours!$I$12:$I$15,MATCH(ExportsELAP[[#This Row],[Date Prevailing]],ECR_Hours!$H$12:$H$15,1))</f>
        <v>NS</v>
      </c>
      <c r="M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" spans="1:13" x14ac:dyDescent="0.25">
      <c r="A531" s="164">
        <f>+Exports!A534</f>
        <v>44584</v>
      </c>
      <c r="B531" s="165">
        <f t="shared" si="32"/>
        <v>2022</v>
      </c>
      <c r="C531" s="165">
        <f t="shared" si="33"/>
        <v>1</v>
      </c>
      <c r="D531" s="165">
        <f t="shared" si="34"/>
        <v>23</v>
      </c>
      <c r="E531" s="165">
        <f>+Exports!B534</f>
        <v>2</v>
      </c>
      <c r="F531" s="165">
        <f>+WEEKDAY(ExportsELAP[[#This Row],[Date Prevailing]],1)</f>
        <v>1</v>
      </c>
      <c r="G531" s="165">
        <f>+COUNTIFS(ECR_Hours!$K$6:$K$7,ExportsELAP[[#This Row],[Date Prevailing]])</f>
        <v>0</v>
      </c>
      <c r="H531" s="165">
        <f t="shared" si="35"/>
        <v>1</v>
      </c>
      <c r="I531" s="166">
        <f>+Exports!G534</f>
        <v>1.4172999999999998</v>
      </c>
      <c r="J531" s="166">
        <f>+'ELAP_IPCO-APND'!D534</f>
        <v>34.937220000000003</v>
      </c>
      <c r="K531" s="166">
        <f>+(ExportsELAP[[#This Row],[Exports kWh - MPT]]/1000)*ExportsELAP[[#This Row],[EIM Price]]</f>
        <v>4.9516521905999998E-2</v>
      </c>
      <c r="L531" s="167" t="str">
        <f>+INDEX(ECR_Hours!$I$12:$I$15,MATCH(ExportsELAP[[#This Row],[Date Prevailing]],ECR_Hours!$H$12:$H$15,1))</f>
        <v>NS</v>
      </c>
      <c r="M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2" spans="1:13" x14ac:dyDescent="0.25">
      <c r="A532" s="164">
        <f>+Exports!A535</f>
        <v>44584</v>
      </c>
      <c r="B532" s="165">
        <f t="shared" si="32"/>
        <v>2022</v>
      </c>
      <c r="C532" s="165">
        <f t="shared" si="33"/>
        <v>1</v>
      </c>
      <c r="D532" s="165">
        <f t="shared" si="34"/>
        <v>23</v>
      </c>
      <c r="E532" s="165">
        <f>+Exports!B535</f>
        <v>3</v>
      </c>
      <c r="F532" s="165">
        <f>+WEEKDAY(ExportsELAP[[#This Row],[Date Prevailing]],1)</f>
        <v>1</v>
      </c>
      <c r="G532" s="165">
        <f>+COUNTIFS(ECR_Hours!$K$6:$K$7,ExportsELAP[[#This Row],[Date Prevailing]])</f>
        <v>0</v>
      </c>
      <c r="H532" s="165">
        <f t="shared" si="35"/>
        <v>1</v>
      </c>
      <c r="I532" s="166">
        <f>+Exports!G535</f>
        <v>1.5744</v>
      </c>
      <c r="J532" s="166">
        <f>+'ELAP_IPCO-APND'!D535</f>
        <v>32.059530000000002</v>
      </c>
      <c r="K532" s="166">
        <f>+(ExportsELAP[[#This Row],[Exports kWh - MPT]]/1000)*ExportsELAP[[#This Row],[EIM Price]]</f>
        <v>5.0474524032000007E-2</v>
      </c>
      <c r="L532" s="167" t="str">
        <f>+INDEX(ECR_Hours!$I$12:$I$15,MATCH(ExportsELAP[[#This Row],[Date Prevailing]],ECR_Hours!$H$12:$H$15,1))</f>
        <v>NS</v>
      </c>
      <c r="M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" spans="1:13" x14ac:dyDescent="0.25">
      <c r="A533" s="164">
        <f>+Exports!A536</f>
        <v>44584</v>
      </c>
      <c r="B533" s="165">
        <f t="shared" si="32"/>
        <v>2022</v>
      </c>
      <c r="C533" s="165">
        <f t="shared" si="33"/>
        <v>1</v>
      </c>
      <c r="D533" s="165">
        <f t="shared" si="34"/>
        <v>23</v>
      </c>
      <c r="E533" s="165">
        <f>+Exports!B536</f>
        <v>4</v>
      </c>
      <c r="F533" s="165">
        <f>+WEEKDAY(ExportsELAP[[#This Row],[Date Prevailing]],1)</f>
        <v>1</v>
      </c>
      <c r="G533" s="165">
        <f>+COUNTIFS(ECR_Hours!$K$6:$K$7,ExportsELAP[[#This Row],[Date Prevailing]])</f>
        <v>0</v>
      </c>
      <c r="H533" s="165">
        <f t="shared" si="35"/>
        <v>1</v>
      </c>
      <c r="I533" s="166">
        <f>+Exports!G536</f>
        <v>1.5038999999999998</v>
      </c>
      <c r="J533" s="166">
        <f>+'ELAP_IPCO-APND'!D536</f>
        <v>30.062069999999999</v>
      </c>
      <c r="K533" s="166">
        <f>+(ExportsELAP[[#This Row],[Exports kWh - MPT]]/1000)*ExportsELAP[[#This Row],[EIM Price]]</f>
        <v>4.5210347072999993E-2</v>
      </c>
      <c r="L533" s="167" t="str">
        <f>+INDEX(ECR_Hours!$I$12:$I$15,MATCH(ExportsELAP[[#This Row],[Date Prevailing]],ECR_Hours!$H$12:$H$15,1))</f>
        <v>NS</v>
      </c>
      <c r="M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" spans="1:13" x14ac:dyDescent="0.25">
      <c r="A534" s="164">
        <f>+Exports!A537</f>
        <v>44584</v>
      </c>
      <c r="B534" s="165">
        <f t="shared" si="32"/>
        <v>2022</v>
      </c>
      <c r="C534" s="165">
        <f t="shared" si="33"/>
        <v>1</v>
      </c>
      <c r="D534" s="165">
        <f t="shared" si="34"/>
        <v>23</v>
      </c>
      <c r="E534" s="165">
        <f>+Exports!B537</f>
        <v>5</v>
      </c>
      <c r="F534" s="165">
        <f>+WEEKDAY(ExportsELAP[[#This Row],[Date Prevailing]],1)</f>
        <v>1</v>
      </c>
      <c r="G534" s="165">
        <f>+COUNTIFS(ECR_Hours!$K$6:$K$7,ExportsELAP[[#This Row],[Date Prevailing]])</f>
        <v>0</v>
      </c>
      <c r="H534" s="165">
        <f t="shared" si="35"/>
        <v>1</v>
      </c>
      <c r="I534" s="166">
        <f>+Exports!G537</f>
        <v>1.7047999999999999</v>
      </c>
      <c r="J534" s="166">
        <f>+'ELAP_IPCO-APND'!D537</f>
        <v>30.626830000000002</v>
      </c>
      <c r="K534" s="166">
        <f>+(ExportsELAP[[#This Row],[Exports kWh - MPT]]/1000)*ExportsELAP[[#This Row],[EIM Price]]</f>
        <v>5.2212619783999999E-2</v>
      </c>
      <c r="L534" s="167" t="str">
        <f>+INDEX(ECR_Hours!$I$12:$I$15,MATCH(ExportsELAP[[#This Row],[Date Prevailing]],ECR_Hours!$H$12:$H$15,1))</f>
        <v>NS</v>
      </c>
      <c r="M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" spans="1:13" x14ac:dyDescent="0.25">
      <c r="A535" s="164">
        <f>+Exports!A538</f>
        <v>44584</v>
      </c>
      <c r="B535" s="165">
        <f t="shared" si="32"/>
        <v>2022</v>
      </c>
      <c r="C535" s="165">
        <f t="shared" si="33"/>
        <v>1</v>
      </c>
      <c r="D535" s="165">
        <f t="shared" si="34"/>
        <v>23</v>
      </c>
      <c r="E535" s="165">
        <f>+Exports!B538</f>
        <v>6</v>
      </c>
      <c r="F535" s="165">
        <f>+WEEKDAY(ExportsELAP[[#This Row],[Date Prevailing]],1)</f>
        <v>1</v>
      </c>
      <c r="G535" s="165">
        <f>+COUNTIFS(ECR_Hours!$K$6:$K$7,ExportsELAP[[#This Row],[Date Prevailing]])</f>
        <v>0</v>
      </c>
      <c r="H535" s="165">
        <f t="shared" si="35"/>
        <v>1</v>
      </c>
      <c r="I535" s="166">
        <f>+Exports!G538</f>
        <v>1.5598999999999998</v>
      </c>
      <c r="J535" s="166">
        <f>+'ELAP_IPCO-APND'!D538</f>
        <v>30.481719999999999</v>
      </c>
      <c r="K535" s="166">
        <f>+(ExportsELAP[[#This Row],[Exports kWh - MPT]]/1000)*ExportsELAP[[#This Row],[EIM Price]]</f>
        <v>4.7548435027999998E-2</v>
      </c>
      <c r="L535" s="167" t="str">
        <f>+INDEX(ECR_Hours!$I$12:$I$15,MATCH(ExportsELAP[[#This Row],[Date Prevailing]],ECR_Hours!$H$12:$H$15,1))</f>
        <v>NS</v>
      </c>
      <c r="M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" spans="1:13" x14ac:dyDescent="0.25">
      <c r="A536" s="164">
        <f>+Exports!A539</f>
        <v>44584</v>
      </c>
      <c r="B536" s="165">
        <f t="shared" si="32"/>
        <v>2022</v>
      </c>
      <c r="C536" s="165">
        <f t="shared" si="33"/>
        <v>1</v>
      </c>
      <c r="D536" s="165">
        <f t="shared" si="34"/>
        <v>23</v>
      </c>
      <c r="E536" s="165">
        <f>+Exports!B539</f>
        <v>7</v>
      </c>
      <c r="F536" s="165">
        <f>+WEEKDAY(ExportsELAP[[#This Row],[Date Prevailing]],1)</f>
        <v>1</v>
      </c>
      <c r="G536" s="165">
        <f>+COUNTIFS(ECR_Hours!$K$6:$K$7,ExportsELAP[[#This Row],[Date Prevailing]])</f>
        <v>0</v>
      </c>
      <c r="H536" s="165">
        <f t="shared" si="35"/>
        <v>1</v>
      </c>
      <c r="I536" s="166">
        <f>+Exports!G539</f>
        <v>1.6841999999999988</v>
      </c>
      <c r="J536" s="166">
        <f>+'ELAP_IPCO-APND'!D539</f>
        <v>37.370019999999997</v>
      </c>
      <c r="K536" s="166">
        <f>+(ExportsELAP[[#This Row],[Exports kWh - MPT]]/1000)*ExportsELAP[[#This Row],[EIM Price]]</f>
        <v>6.2938587683999944E-2</v>
      </c>
      <c r="L536" s="167" t="str">
        <f>+INDEX(ECR_Hours!$I$12:$I$15,MATCH(ExportsELAP[[#This Row],[Date Prevailing]],ECR_Hours!$H$12:$H$15,1))</f>
        <v>NS</v>
      </c>
      <c r="M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7" spans="1:13" x14ac:dyDescent="0.25">
      <c r="A537" s="164">
        <f>+Exports!A540</f>
        <v>44584</v>
      </c>
      <c r="B537" s="165">
        <f t="shared" si="32"/>
        <v>2022</v>
      </c>
      <c r="C537" s="165">
        <f t="shared" si="33"/>
        <v>1</v>
      </c>
      <c r="D537" s="165">
        <f t="shared" si="34"/>
        <v>23</v>
      </c>
      <c r="E537" s="165">
        <f>+Exports!B540</f>
        <v>8</v>
      </c>
      <c r="F537" s="165">
        <f>+WEEKDAY(ExportsELAP[[#This Row],[Date Prevailing]],1)</f>
        <v>1</v>
      </c>
      <c r="G537" s="165">
        <f>+COUNTIFS(ECR_Hours!$K$6:$K$7,ExportsELAP[[#This Row],[Date Prevailing]])</f>
        <v>0</v>
      </c>
      <c r="H537" s="165">
        <f t="shared" si="35"/>
        <v>1</v>
      </c>
      <c r="I537" s="166">
        <f>+Exports!G540</f>
        <v>2.0876000000000001</v>
      </c>
      <c r="J537" s="166">
        <f>+'ELAP_IPCO-APND'!D540</f>
        <v>36.711790000000001</v>
      </c>
      <c r="K537" s="166">
        <f>+(ExportsELAP[[#This Row],[Exports kWh - MPT]]/1000)*ExportsELAP[[#This Row],[EIM Price]]</f>
        <v>7.6639532804000016E-2</v>
      </c>
      <c r="L537" s="167" t="str">
        <f>+INDEX(ECR_Hours!$I$12:$I$15,MATCH(ExportsELAP[[#This Row],[Date Prevailing]],ECR_Hours!$H$12:$H$15,1))</f>
        <v>NS</v>
      </c>
      <c r="M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" spans="1:13" x14ac:dyDescent="0.25">
      <c r="A538" s="164">
        <f>+Exports!A541</f>
        <v>44584</v>
      </c>
      <c r="B538" s="165">
        <f t="shared" si="32"/>
        <v>2022</v>
      </c>
      <c r="C538" s="165">
        <f t="shared" si="33"/>
        <v>1</v>
      </c>
      <c r="D538" s="165">
        <f t="shared" si="34"/>
        <v>23</v>
      </c>
      <c r="E538" s="165">
        <f>+Exports!B541</f>
        <v>9</v>
      </c>
      <c r="F538" s="165">
        <f>+WEEKDAY(ExportsELAP[[#This Row],[Date Prevailing]],1)</f>
        <v>1</v>
      </c>
      <c r="G538" s="165">
        <f>+COUNTIFS(ECR_Hours!$K$6:$K$7,ExportsELAP[[#This Row],[Date Prevailing]])</f>
        <v>0</v>
      </c>
      <c r="H538" s="165">
        <f t="shared" si="35"/>
        <v>1</v>
      </c>
      <c r="I538" s="166">
        <f>+Exports!G541</f>
        <v>275.92959999999999</v>
      </c>
      <c r="J538" s="166">
        <f>+'ELAP_IPCO-APND'!D541</f>
        <v>31.027989999999999</v>
      </c>
      <c r="K538" s="166">
        <f>+(ExportsELAP[[#This Row],[Exports kWh - MPT]]/1000)*ExportsELAP[[#This Row],[EIM Price]]</f>
        <v>8.5615408695040003</v>
      </c>
      <c r="L538" s="167" t="str">
        <f>+INDEX(ECR_Hours!$I$12:$I$15,MATCH(ExportsELAP[[#This Row],[Date Prevailing]],ECR_Hours!$H$12:$H$15,1))</f>
        <v>NS</v>
      </c>
      <c r="M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" spans="1:13" x14ac:dyDescent="0.25">
      <c r="A539" s="164">
        <f>+Exports!A542</f>
        <v>44584</v>
      </c>
      <c r="B539" s="165">
        <f t="shared" si="32"/>
        <v>2022</v>
      </c>
      <c r="C539" s="165">
        <f t="shared" si="33"/>
        <v>1</v>
      </c>
      <c r="D539" s="165">
        <f t="shared" si="34"/>
        <v>23</v>
      </c>
      <c r="E539" s="165">
        <f>+Exports!B542</f>
        <v>10</v>
      </c>
      <c r="F539" s="165">
        <f>+WEEKDAY(ExportsELAP[[#This Row],[Date Prevailing]],1)</f>
        <v>1</v>
      </c>
      <c r="G539" s="165">
        <f>+COUNTIFS(ECR_Hours!$K$6:$K$7,ExportsELAP[[#This Row],[Date Prevailing]])</f>
        <v>0</v>
      </c>
      <c r="H539" s="165">
        <f t="shared" si="35"/>
        <v>1</v>
      </c>
      <c r="I539" s="166">
        <f>+Exports!G542</f>
        <v>1447.2873</v>
      </c>
      <c r="J539" s="166">
        <f>+'ELAP_IPCO-APND'!D542</f>
        <v>34.1053</v>
      </c>
      <c r="K539" s="166">
        <f>+(ExportsELAP[[#This Row],[Exports kWh - MPT]]/1000)*ExportsELAP[[#This Row],[EIM Price]]</f>
        <v>49.360167552690001</v>
      </c>
      <c r="L539" s="167" t="str">
        <f>+INDEX(ECR_Hours!$I$12:$I$15,MATCH(ExportsELAP[[#This Row],[Date Prevailing]],ECR_Hours!$H$12:$H$15,1))</f>
        <v>NS</v>
      </c>
      <c r="M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" spans="1:13" x14ac:dyDescent="0.25">
      <c r="A540" s="164">
        <f>+Exports!A543</f>
        <v>44584</v>
      </c>
      <c r="B540" s="165">
        <f t="shared" si="32"/>
        <v>2022</v>
      </c>
      <c r="C540" s="165">
        <f t="shared" si="33"/>
        <v>1</v>
      </c>
      <c r="D540" s="165">
        <f t="shared" si="34"/>
        <v>23</v>
      </c>
      <c r="E540" s="165">
        <f>+Exports!B543</f>
        <v>11</v>
      </c>
      <c r="F540" s="165">
        <f>+WEEKDAY(ExportsELAP[[#This Row],[Date Prevailing]],1)</f>
        <v>1</v>
      </c>
      <c r="G540" s="165">
        <f>+COUNTIFS(ECR_Hours!$K$6:$K$7,ExportsELAP[[#This Row],[Date Prevailing]])</f>
        <v>0</v>
      </c>
      <c r="H540" s="165">
        <f t="shared" si="35"/>
        <v>1</v>
      </c>
      <c r="I540" s="166">
        <f>+Exports!G543</f>
        <v>3029.2545</v>
      </c>
      <c r="J540" s="166">
        <f>+'ELAP_IPCO-APND'!D543</f>
        <v>28.461739999999999</v>
      </c>
      <c r="K540" s="166">
        <f>+(ExportsELAP[[#This Row],[Exports kWh - MPT]]/1000)*ExportsELAP[[#This Row],[EIM Price]]</f>
        <v>86.21785397283</v>
      </c>
      <c r="L540" s="167" t="str">
        <f>+INDEX(ECR_Hours!$I$12:$I$15,MATCH(ExportsELAP[[#This Row],[Date Prevailing]],ECR_Hours!$H$12:$H$15,1))</f>
        <v>NS</v>
      </c>
      <c r="M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" spans="1:13" x14ac:dyDescent="0.25">
      <c r="A541" s="164">
        <f>+Exports!A544</f>
        <v>44584</v>
      </c>
      <c r="B541" s="165">
        <f t="shared" si="32"/>
        <v>2022</v>
      </c>
      <c r="C541" s="165">
        <f t="shared" si="33"/>
        <v>1</v>
      </c>
      <c r="D541" s="165">
        <f t="shared" si="34"/>
        <v>23</v>
      </c>
      <c r="E541" s="165">
        <f>+Exports!B544</f>
        <v>12</v>
      </c>
      <c r="F541" s="165">
        <f>+WEEKDAY(ExportsELAP[[#This Row],[Date Prevailing]],1)</f>
        <v>1</v>
      </c>
      <c r="G541" s="165">
        <f>+COUNTIFS(ECR_Hours!$K$6:$K$7,ExportsELAP[[#This Row],[Date Prevailing]])</f>
        <v>0</v>
      </c>
      <c r="H541" s="165">
        <f t="shared" si="35"/>
        <v>1</v>
      </c>
      <c r="I541" s="166">
        <f>+Exports!G544</f>
        <v>4583.3568000000005</v>
      </c>
      <c r="J541" s="166">
        <f>+'ELAP_IPCO-APND'!D544</f>
        <v>24.46565</v>
      </c>
      <c r="K541" s="166">
        <f>+(ExportsELAP[[#This Row],[Exports kWh - MPT]]/1000)*ExportsELAP[[#This Row],[EIM Price]]</f>
        <v>112.13480329392002</v>
      </c>
      <c r="L541" s="167" t="str">
        <f>+INDEX(ECR_Hours!$I$12:$I$15,MATCH(ExportsELAP[[#This Row],[Date Prevailing]],ECR_Hours!$H$12:$H$15,1))</f>
        <v>NS</v>
      </c>
      <c r="M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" spans="1:13" x14ac:dyDescent="0.25">
      <c r="A542" s="164">
        <f>+Exports!A545</f>
        <v>44584</v>
      </c>
      <c r="B542" s="165">
        <f t="shared" si="32"/>
        <v>2022</v>
      </c>
      <c r="C542" s="165">
        <f t="shared" si="33"/>
        <v>1</v>
      </c>
      <c r="D542" s="165">
        <f t="shared" si="34"/>
        <v>23</v>
      </c>
      <c r="E542" s="165">
        <f>+Exports!B545</f>
        <v>13</v>
      </c>
      <c r="F542" s="165">
        <f>+WEEKDAY(ExportsELAP[[#This Row],[Date Prevailing]],1)</f>
        <v>1</v>
      </c>
      <c r="G542" s="165">
        <f>+COUNTIFS(ECR_Hours!$K$6:$K$7,ExportsELAP[[#This Row],[Date Prevailing]])</f>
        <v>0</v>
      </c>
      <c r="H542" s="165">
        <f t="shared" si="35"/>
        <v>1</v>
      </c>
      <c r="I542" s="166">
        <f>+Exports!G545</f>
        <v>5657.7325000000001</v>
      </c>
      <c r="J542" s="166">
        <f>+'ELAP_IPCO-APND'!D545</f>
        <v>22.218209999999999</v>
      </c>
      <c r="K542" s="166">
        <f>+(ExportsELAP[[#This Row],[Exports kWh - MPT]]/1000)*ExportsELAP[[#This Row],[EIM Price]]</f>
        <v>125.704688808825</v>
      </c>
      <c r="L542" s="167" t="str">
        <f>+INDEX(ECR_Hours!$I$12:$I$15,MATCH(ExportsELAP[[#This Row],[Date Prevailing]],ECR_Hours!$H$12:$H$15,1))</f>
        <v>NS</v>
      </c>
      <c r="M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" spans="1:13" x14ac:dyDescent="0.25">
      <c r="A543" s="164">
        <f>+Exports!A546</f>
        <v>44584</v>
      </c>
      <c r="B543" s="165">
        <f t="shared" si="32"/>
        <v>2022</v>
      </c>
      <c r="C543" s="165">
        <f t="shared" si="33"/>
        <v>1</v>
      </c>
      <c r="D543" s="165">
        <f t="shared" si="34"/>
        <v>23</v>
      </c>
      <c r="E543" s="165">
        <f>+Exports!B546</f>
        <v>14</v>
      </c>
      <c r="F543" s="165">
        <f>+WEEKDAY(ExportsELAP[[#This Row],[Date Prevailing]],1)</f>
        <v>1</v>
      </c>
      <c r="G543" s="165">
        <f>+COUNTIFS(ECR_Hours!$K$6:$K$7,ExportsELAP[[#This Row],[Date Prevailing]])</f>
        <v>0</v>
      </c>
      <c r="H543" s="165">
        <f t="shared" si="35"/>
        <v>1</v>
      </c>
      <c r="I543" s="166">
        <f>+Exports!G546</f>
        <v>5888.9832999999999</v>
      </c>
      <c r="J543" s="166">
        <f>+'ELAP_IPCO-APND'!D546</f>
        <v>22.36449</v>
      </c>
      <c r="K543" s="166">
        <f>+(ExportsELAP[[#This Row],[Exports kWh - MPT]]/1000)*ExportsELAP[[#This Row],[EIM Price]]</f>
        <v>131.70410812301699</v>
      </c>
      <c r="L543" s="167" t="str">
        <f>+INDEX(ECR_Hours!$I$12:$I$15,MATCH(ExportsELAP[[#This Row],[Date Prevailing]],ECR_Hours!$H$12:$H$15,1))</f>
        <v>NS</v>
      </c>
      <c r="M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4" spans="1:13" x14ac:dyDescent="0.25">
      <c r="A544" s="164">
        <f>+Exports!A547</f>
        <v>44584</v>
      </c>
      <c r="B544" s="165">
        <f t="shared" si="32"/>
        <v>2022</v>
      </c>
      <c r="C544" s="165">
        <f t="shared" si="33"/>
        <v>1</v>
      </c>
      <c r="D544" s="165">
        <f t="shared" si="34"/>
        <v>23</v>
      </c>
      <c r="E544" s="165">
        <f>+Exports!B547</f>
        <v>15</v>
      </c>
      <c r="F544" s="165">
        <f>+WEEKDAY(ExportsELAP[[#This Row],[Date Prevailing]],1)</f>
        <v>1</v>
      </c>
      <c r="G544" s="165">
        <f>+COUNTIFS(ECR_Hours!$K$6:$K$7,ExportsELAP[[#This Row],[Date Prevailing]])</f>
        <v>0</v>
      </c>
      <c r="H544" s="165">
        <f t="shared" si="35"/>
        <v>1</v>
      </c>
      <c r="I544" s="166">
        <f>+Exports!G547</f>
        <v>4947.5137000000004</v>
      </c>
      <c r="J544" s="166">
        <f>+'ELAP_IPCO-APND'!D547</f>
        <v>22.038229999999999</v>
      </c>
      <c r="K544" s="166">
        <f>+(ExportsELAP[[#This Row],[Exports kWh - MPT]]/1000)*ExportsELAP[[#This Row],[EIM Price]]</f>
        <v>109.03444484875099</v>
      </c>
      <c r="L544" s="167" t="str">
        <f>+INDEX(ECR_Hours!$I$12:$I$15,MATCH(ExportsELAP[[#This Row],[Date Prevailing]],ECR_Hours!$H$12:$H$15,1))</f>
        <v>NS</v>
      </c>
      <c r="M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" spans="1:13" x14ac:dyDescent="0.25">
      <c r="A545" s="164">
        <f>+Exports!A548</f>
        <v>44584</v>
      </c>
      <c r="B545" s="165">
        <f t="shared" si="32"/>
        <v>2022</v>
      </c>
      <c r="C545" s="165">
        <f t="shared" si="33"/>
        <v>1</v>
      </c>
      <c r="D545" s="165">
        <f t="shared" si="34"/>
        <v>23</v>
      </c>
      <c r="E545" s="165">
        <f>+Exports!B548</f>
        <v>16</v>
      </c>
      <c r="F545" s="165">
        <f>+WEEKDAY(ExportsELAP[[#This Row],[Date Prevailing]],1)</f>
        <v>1</v>
      </c>
      <c r="G545" s="165">
        <f>+COUNTIFS(ECR_Hours!$K$6:$K$7,ExportsELAP[[#This Row],[Date Prevailing]])</f>
        <v>0</v>
      </c>
      <c r="H545" s="165">
        <f t="shared" si="35"/>
        <v>1</v>
      </c>
      <c r="I545" s="166">
        <f>+Exports!G548</f>
        <v>3098.2000000000003</v>
      </c>
      <c r="J545" s="166">
        <f>+'ELAP_IPCO-APND'!D548</f>
        <v>21.826460000000001</v>
      </c>
      <c r="K545" s="166">
        <f>+(ExportsELAP[[#This Row],[Exports kWh - MPT]]/1000)*ExportsELAP[[#This Row],[EIM Price]]</f>
        <v>67.622738372000015</v>
      </c>
      <c r="L545" s="167" t="str">
        <f>+INDEX(ECR_Hours!$I$12:$I$15,MATCH(ExportsELAP[[#This Row],[Date Prevailing]],ECR_Hours!$H$12:$H$15,1))</f>
        <v>NS</v>
      </c>
      <c r="M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" spans="1:13" x14ac:dyDescent="0.25">
      <c r="A546" s="164">
        <f>+Exports!A549</f>
        <v>44584</v>
      </c>
      <c r="B546" s="165">
        <f t="shared" si="32"/>
        <v>2022</v>
      </c>
      <c r="C546" s="165">
        <f t="shared" si="33"/>
        <v>1</v>
      </c>
      <c r="D546" s="165">
        <f t="shared" si="34"/>
        <v>23</v>
      </c>
      <c r="E546" s="165">
        <f>+Exports!B549</f>
        <v>17</v>
      </c>
      <c r="F546" s="165">
        <f>+WEEKDAY(ExportsELAP[[#This Row],[Date Prevailing]],1)</f>
        <v>1</v>
      </c>
      <c r="G546" s="165">
        <f>+COUNTIFS(ECR_Hours!$K$6:$K$7,ExportsELAP[[#This Row],[Date Prevailing]])</f>
        <v>0</v>
      </c>
      <c r="H546" s="165">
        <f t="shared" si="35"/>
        <v>1</v>
      </c>
      <c r="I546" s="166">
        <f>+Exports!G549</f>
        <v>1242.6197999999999</v>
      </c>
      <c r="J546" s="166">
        <f>+'ELAP_IPCO-APND'!D549</f>
        <v>45.798340000000003</v>
      </c>
      <c r="K546" s="166">
        <f>+(ExportsELAP[[#This Row],[Exports kWh - MPT]]/1000)*ExportsELAP[[#This Row],[EIM Price]]</f>
        <v>56.909924091131998</v>
      </c>
      <c r="L546" s="167" t="str">
        <f>+INDEX(ECR_Hours!$I$12:$I$15,MATCH(ExportsELAP[[#This Row],[Date Prevailing]],ECR_Hours!$H$12:$H$15,1))</f>
        <v>NS</v>
      </c>
      <c r="M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" spans="1:13" x14ac:dyDescent="0.25">
      <c r="A547" s="164">
        <f>+Exports!A550</f>
        <v>44584</v>
      </c>
      <c r="B547" s="165">
        <f t="shared" si="32"/>
        <v>2022</v>
      </c>
      <c r="C547" s="165">
        <f t="shared" si="33"/>
        <v>1</v>
      </c>
      <c r="D547" s="165">
        <f t="shared" si="34"/>
        <v>23</v>
      </c>
      <c r="E547" s="165">
        <f>+Exports!B550</f>
        <v>18</v>
      </c>
      <c r="F547" s="165">
        <f>+WEEKDAY(ExportsELAP[[#This Row],[Date Prevailing]],1)</f>
        <v>1</v>
      </c>
      <c r="G547" s="165">
        <f>+COUNTIFS(ECR_Hours!$K$6:$K$7,ExportsELAP[[#This Row],[Date Prevailing]])</f>
        <v>0</v>
      </c>
      <c r="H547" s="165">
        <f t="shared" si="35"/>
        <v>1</v>
      </c>
      <c r="I547" s="166">
        <f>+Exports!G550</f>
        <v>113.1828</v>
      </c>
      <c r="J547" s="166">
        <f>+'ELAP_IPCO-APND'!D550</f>
        <v>44.328299999999999</v>
      </c>
      <c r="K547" s="166">
        <f>+(ExportsELAP[[#This Row],[Exports kWh - MPT]]/1000)*ExportsELAP[[#This Row],[EIM Price]]</f>
        <v>5.0172011132399996</v>
      </c>
      <c r="L547" s="167" t="str">
        <f>+INDEX(ECR_Hours!$I$12:$I$15,MATCH(ExportsELAP[[#This Row],[Date Prevailing]],ECR_Hours!$H$12:$H$15,1))</f>
        <v>NS</v>
      </c>
      <c r="M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" spans="1:13" x14ac:dyDescent="0.25">
      <c r="A548" s="164">
        <f>+Exports!A551</f>
        <v>44584</v>
      </c>
      <c r="B548" s="165">
        <f t="shared" si="32"/>
        <v>2022</v>
      </c>
      <c r="C548" s="165">
        <f t="shared" si="33"/>
        <v>1</v>
      </c>
      <c r="D548" s="165">
        <f t="shared" si="34"/>
        <v>23</v>
      </c>
      <c r="E548" s="165">
        <f>+Exports!B551</f>
        <v>19</v>
      </c>
      <c r="F548" s="165">
        <f>+WEEKDAY(ExportsELAP[[#This Row],[Date Prevailing]],1)</f>
        <v>1</v>
      </c>
      <c r="G548" s="165">
        <f>+COUNTIFS(ECR_Hours!$K$6:$K$7,ExportsELAP[[#This Row],[Date Prevailing]])</f>
        <v>0</v>
      </c>
      <c r="H548" s="165">
        <f t="shared" si="35"/>
        <v>1</v>
      </c>
      <c r="I548" s="166">
        <f>+Exports!G551</f>
        <v>2.0283000000000002</v>
      </c>
      <c r="J548" s="166">
        <f>+'ELAP_IPCO-APND'!D551</f>
        <v>39.536459999999998</v>
      </c>
      <c r="K548" s="166">
        <f>+(ExportsELAP[[#This Row],[Exports kWh - MPT]]/1000)*ExportsELAP[[#This Row],[EIM Price]]</f>
        <v>8.0191801818000008E-2</v>
      </c>
      <c r="L548" s="167" t="str">
        <f>+INDEX(ECR_Hours!$I$12:$I$15,MATCH(ExportsELAP[[#This Row],[Date Prevailing]],ECR_Hours!$H$12:$H$15,1))</f>
        <v>NS</v>
      </c>
      <c r="M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9" spans="1:13" x14ac:dyDescent="0.25">
      <c r="A549" s="164">
        <f>+Exports!A552</f>
        <v>44584</v>
      </c>
      <c r="B549" s="165">
        <f t="shared" si="32"/>
        <v>2022</v>
      </c>
      <c r="C549" s="165">
        <f t="shared" si="33"/>
        <v>1</v>
      </c>
      <c r="D549" s="165">
        <f t="shared" si="34"/>
        <v>23</v>
      </c>
      <c r="E549" s="165">
        <f>+Exports!B552</f>
        <v>20</v>
      </c>
      <c r="F549" s="165">
        <f>+WEEKDAY(ExportsELAP[[#This Row],[Date Prevailing]],1)</f>
        <v>1</v>
      </c>
      <c r="G549" s="165">
        <f>+COUNTIFS(ECR_Hours!$K$6:$K$7,ExportsELAP[[#This Row],[Date Prevailing]])</f>
        <v>0</v>
      </c>
      <c r="H549" s="165">
        <f t="shared" si="35"/>
        <v>1</v>
      </c>
      <c r="I549" s="166">
        <f>+Exports!G552</f>
        <v>1.4959</v>
      </c>
      <c r="J549" s="166">
        <f>+'ELAP_IPCO-APND'!D552</f>
        <v>49.089689999999997</v>
      </c>
      <c r="K549" s="166">
        <f>+(ExportsELAP[[#This Row],[Exports kWh - MPT]]/1000)*ExportsELAP[[#This Row],[EIM Price]]</f>
        <v>7.3433267270999997E-2</v>
      </c>
      <c r="L549" s="167" t="str">
        <f>+INDEX(ECR_Hours!$I$12:$I$15,MATCH(ExportsELAP[[#This Row],[Date Prevailing]],ECR_Hours!$H$12:$H$15,1))</f>
        <v>NS</v>
      </c>
      <c r="M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" spans="1:13" x14ac:dyDescent="0.25">
      <c r="A550" s="164">
        <f>+Exports!A553</f>
        <v>44584</v>
      </c>
      <c r="B550" s="165">
        <f t="shared" si="32"/>
        <v>2022</v>
      </c>
      <c r="C550" s="165">
        <f t="shared" si="33"/>
        <v>1</v>
      </c>
      <c r="D550" s="165">
        <f t="shared" si="34"/>
        <v>23</v>
      </c>
      <c r="E550" s="165">
        <f>+Exports!B553</f>
        <v>21</v>
      </c>
      <c r="F550" s="165">
        <f>+WEEKDAY(ExportsELAP[[#This Row],[Date Prevailing]],1)</f>
        <v>1</v>
      </c>
      <c r="G550" s="165">
        <f>+COUNTIFS(ECR_Hours!$K$6:$K$7,ExportsELAP[[#This Row],[Date Prevailing]])</f>
        <v>0</v>
      </c>
      <c r="H550" s="165">
        <f t="shared" si="35"/>
        <v>1</v>
      </c>
      <c r="I550" s="166">
        <f>+Exports!G553</f>
        <v>1.4755</v>
      </c>
      <c r="J550" s="166">
        <f>+'ELAP_IPCO-APND'!D553</f>
        <v>37.97251</v>
      </c>
      <c r="K550" s="166">
        <f>+(ExportsELAP[[#This Row],[Exports kWh - MPT]]/1000)*ExportsELAP[[#This Row],[EIM Price]]</f>
        <v>5.6028438505E-2</v>
      </c>
      <c r="L550" s="167" t="str">
        <f>+INDEX(ECR_Hours!$I$12:$I$15,MATCH(ExportsELAP[[#This Row],[Date Prevailing]],ECR_Hours!$H$12:$H$15,1))</f>
        <v>NS</v>
      </c>
      <c r="M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" spans="1:13" x14ac:dyDescent="0.25">
      <c r="A551" s="164">
        <f>+Exports!A554</f>
        <v>44584</v>
      </c>
      <c r="B551" s="165">
        <f t="shared" si="32"/>
        <v>2022</v>
      </c>
      <c r="C551" s="165">
        <f t="shared" si="33"/>
        <v>1</v>
      </c>
      <c r="D551" s="165">
        <f t="shared" si="34"/>
        <v>23</v>
      </c>
      <c r="E551" s="165">
        <f>+Exports!B554</f>
        <v>22</v>
      </c>
      <c r="F551" s="165">
        <f>+WEEKDAY(ExportsELAP[[#This Row],[Date Prevailing]],1)</f>
        <v>1</v>
      </c>
      <c r="G551" s="165">
        <f>+COUNTIFS(ECR_Hours!$K$6:$K$7,ExportsELAP[[#This Row],[Date Prevailing]])</f>
        <v>0</v>
      </c>
      <c r="H551" s="165">
        <f t="shared" si="35"/>
        <v>1</v>
      </c>
      <c r="I551" s="166">
        <f>+Exports!G554</f>
        <v>2.9128000000000003</v>
      </c>
      <c r="J551" s="166">
        <f>+'ELAP_IPCO-APND'!D554</f>
        <v>42.71537</v>
      </c>
      <c r="K551" s="166">
        <f>+(ExportsELAP[[#This Row],[Exports kWh - MPT]]/1000)*ExportsELAP[[#This Row],[EIM Price]]</f>
        <v>0.12442132973600001</v>
      </c>
      <c r="L551" s="167" t="str">
        <f>+INDEX(ECR_Hours!$I$12:$I$15,MATCH(ExportsELAP[[#This Row],[Date Prevailing]],ECR_Hours!$H$12:$H$15,1))</f>
        <v>NS</v>
      </c>
      <c r="M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" spans="1:13" x14ac:dyDescent="0.25">
      <c r="A552" s="164">
        <f>+Exports!A555</f>
        <v>44584</v>
      </c>
      <c r="B552" s="165">
        <f t="shared" si="32"/>
        <v>2022</v>
      </c>
      <c r="C552" s="165">
        <f t="shared" si="33"/>
        <v>1</v>
      </c>
      <c r="D552" s="165">
        <f t="shared" si="34"/>
        <v>23</v>
      </c>
      <c r="E552" s="165">
        <f>+Exports!B555</f>
        <v>23</v>
      </c>
      <c r="F552" s="165">
        <f>+WEEKDAY(ExportsELAP[[#This Row],[Date Prevailing]],1)</f>
        <v>1</v>
      </c>
      <c r="G552" s="165">
        <f>+COUNTIFS(ECR_Hours!$K$6:$K$7,ExportsELAP[[#This Row],[Date Prevailing]])</f>
        <v>0</v>
      </c>
      <c r="H552" s="165">
        <f t="shared" si="35"/>
        <v>1</v>
      </c>
      <c r="I552" s="166">
        <f>+Exports!G555</f>
        <v>2.3022999999999998</v>
      </c>
      <c r="J552" s="166">
        <f>+'ELAP_IPCO-APND'!D555</f>
        <v>40.445399999999999</v>
      </c>
      <c r="K552" s="166">
        <f>+(ExportsELAP[[#This Row],[Exports kWh - MPT]]/1000)*ExportsELAP[[#This Row],[EIM Price]]</f>
        <v>9.3117444419999987E-2</v>
      </c>
      <c r="L552" s="167" t="str">
        <f>+INDEX(ECR_Hours!$I$12:$I$15,MATCH(ExportsELAP[[#This Row],[Date Prevailing]],ECR_Hours!$H$12:$H$15,1))</f>
        <v>NS</v>
      </c>
      <c r="M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" spans="1:13" x14ac:dyDescent="0.25">
      <c r="A553" s="164">
        <f>+Exports!A556</f>
        <v>44584</v>
      </c>
      <c r="B553" s="165">
        <f t="shared" si="32"/>
        <v>2022</v>
      </c>
      <c r="C553" s="165">
        <f t="shared" si="33"/>
        <v>1</v>
      </c>
      <c r="D553" s="165">
        <f t="shared" si="34"/>
        <v>23</v>
      </c>
      <c r="E553" s="165">
        <f>+Exports!B556</f>
        <v>24</v>
      </c>
      <c r="F553" s="165">
        <f>+WEEKDAY(ExportsELAP[[#This Row],[Date Prevailing]],1)</f>
        <v>1</v>
      </c>
      <c r="G553" s="165">
        <f>+COUNTIFS(ECR_Hours!$K$6:$K$7,ExportsELAP[[#This Row],[Date Prevailing]])</f>
        <v>0</v>
      </c>
      <c r="H553" s="165">
        <f t="shared" si="35"/>
        <v>1</v>
      </c>
      <c r="I553" s="166">
        <f>+Exports!G556</f>
        <v>1.3704999999999998</v>
      </c>
      <c r="J553" s="166">
        <f>+'ELAP_IPCO-APND'!D556</f>
        <v>33.477209999999999</v>
      </c>
      <c r="K553" s="166">
        <f>+(ExportsELAP[[#This Row],[Exports kWh - MPT]]/1000)*ExportsELAP[[#This Row],[EIM Price]]</f>
        <v>4.5880516304999994E-2</v>
      </c>
      <c r="L553" s="167" t="str">
        <f>+INDEX(ECR_Hours!$I$12:$I$15,MATCH(ExportsELAP[[#This Row],[Date Prevailing]],ECR_Hours!$H$12:$H$15,1))</f>
        <v>NS</v>
      </c>
      <c r="M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" spans="1:13" x14ac:dyDescent="0.25">
      <c r="A554" s="164">
        <f>+Exports!A557</f>
        <v>44585</v>
      </c>
      <c r="B554" s="165">
        <f t="shared" si="32"/>
        <v>2022</v>
      </c>
      <c r="C554" s="165">
        <f t="shared" si="33"/>
        <v>1</v>
      </c>
      <c r="D554" s="165">
        <f t="shared" si="34"/>
        <v>24</v>
      </c>
      <c r="E554" s="165">
        <f>+Exports!B557</f>
        <v>1</v>
      </c>
      <c r="F554" s="165">
        <f>+WEEKDAY(ExportsELAP[[#This Row],[Date Prevailing]],1)</f>
        <v>2</v>
      </c>
      <c r="G554" s="165">
        <f>+COUNTIFS(ECR_Hours!$K$6:$K$7,ExportsELAP[[#This Row],[Date Prevailing]])</f>
        <v>0</v>
      </c>
      <c r="H554" s="165">
        <f t="shared" si="35"/>
        <v>2</v>
      </c>
      <c r="I554" s="166">
        <f>+Exports!G557</f>
        <v>1.6690999999999991</v>
      </c>
      <c r="J554" s="166">
        <f>+'ELAP_IPCO-APND'!D557</f>
        <v>30.546029999999998</v>
      </c>
      <c r="K554" s="166">
        <f>+(ExportsELAP[[#This Row],[Exports kWh - MPT]]/1000)*ExportsELAP[[#This Row],[EIM Price]]</f>
        <v>5.0984378672999972E-2</v>
      </c>
      <c r="L554" s="167" t="str">
        <f>+INDEX(ECR_Hours!$I$12:$I$15,MATCH(ExportsELAP[[#This Row],[Date Prevailing]],ECR_Hours!$H$12:$H$15,1))</f>
        <v>NS</v>
      </c>
      <c r="M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" spans="1:13" x14ac:dyDescent="0.25">
      <c r="A555" s="164">
        <f>+Exports!A558</f>
        <v>44585</v>
      </c>
      <c r="B555" s="165">
        <f t="shared" si="32"/>
        <v>2022</v>
      </c>
      <c r="C555" s="165">
        <f t="shared" si="33"/>
        <v>1</v>
      </c>
      <c r="D555" s="165">
        <f t="shared" si="34"/>
        <v>24</v>
      </c>
      <c r="E555" s="165">
        <f>+Exports!B558</f>
        <v>2</v>
      </c>
      <c r="F555" s="165">
        <f>+WEEKDAY(ExportsELAP[[#This Row],[Date Prevailing]],1)</f>
        <v>2</v>
      </c>
      <c r="G555" s="165">
        <f>+COUNTIFS(ECR_Hours!$K$6:$K$7,ExportsELAP[[#This Row],[Date Prevailing]])</f>
        <v>0</v>
      </c>
      <c r="H555" s="165">
        <f t="shared" si="35"/>
        <v>2</v>
      </c>
      <c r="I555" s="166">
        <f>+Exports!G558</f>
        <v>1.8059999999999989</v>
      </c>
      <c r="J555" s="166">
        <f>+'ELAP_IPCO-APND'!D558</f>
        <v>37.614310000000003</v>
      </c>
      <c r="K555" s="166">
        <f>+(ExportsELAP[[#This Row],[Exports kWh - MPT]]/1000)*ExportsELAP[[#This Row],[EIM Price]]</f>
        <v>6.7931443859999968E-2</v>
      </c>
      <c r="L555" s="167" t="str">
        <f>+INDEX(ECR_Hours!$I$12:$I$15,MATCH(ExportsELAP[[#This Row],[Date Prevailing]],ECR_Hours!$H$12:$H$15,1))</f>
        <v>NS</v>
      </c>
      <c r="M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6" spans="1:13" x14ac:dyDescent="0.25">
      <c r="A556" s="164">
        <f>+Exports!A559</f>
        <v>44585</v>
      </c>
      <c r="B556" s="165">
        <f t="shared" si="32"/>
        <v>2022</v>
      </c>
      <c r="C556" s="165">
        <f t="shared" si="33"/>
        <v>1</v>
      </c>
      <c r="D556" s="165">
        <f t="shared" si="34"/>
        <v>24</v>
      </c>
      <c r="E556" s="165">
        <f>+Exports!B559</f>
        <v>3</v>
      </c>
      <c r="F556" s="165">
        <f>+WEEKDAY(ExportsELAP[[#This Row],[Date Prevailing]],1)</f>
        <v>2</v>
      </c>
      <c r="G556" s="165">
        <f>+COUNTIFS(ECR_Hours!$K$6:$K$7,ExportsELAP[[#This Row],[Date Prevailing]])</f>
        <v>0</v>
      </c>
      <c r="H556" s="165">
        <f t="shared" si="35"/>
        <v>2</v>
      </c>
      <c r="I556" s="166">
        <f>+Exports!G559</f>
        <v>2.3047999999999997</v>
      </c>
      <c r="J556" s="166">
        <f>+'ELAP_IPCO-APND'!D559</f>
        <v>36.738289999999999</v>
      </c>
      <c r="K556" s="166">
        <f>+(ExportsELAP[[#This Row],[Exports kWh - MPT]]/1000)*ExportsELAP[[#This Row],[EIM Price]]</f>
        <v>8.4674410791999985E-2</v>
      </c>
      <c r="L556" s="167" t="str">
        <f>+INDEX(ECR_Hours!$I$12:$I$15,MATCH(ExportsELAP[[#This Row],[Date Prevailing]],ECR_Hours!$H$12:$H$15,1))</f>
        <v>NS</v>
      </c>
      <c r="M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" spans="1:13" x14ac:dyDescent="0.25">
      <c r="A557" s="164">
        <f>+Exports!A560</f>
        <v>44585</v>
      </c>
      <c r="B557" s="165">
        <f t="shared" si="32"/>
        <v>2022</v>
      </c>
      <c r="C557" s="165">
        <f t="shared" si="33"/>
        <v>1</v>
      </c>
      <c r="D557" s="165">
        <f t="shared" si="34"/>
        <v>24</v>
      </c>
      <c r="E557" s="165">
        <f>+Exports!B560</f>
        <v>4</v>
      </c>
      <c r="F557" s="165">
        <f>+WEEKDAY(ExportsELAP[[#This Row],[Date Prevailing]],1)</f>
        <v>2</v>
      </c>
      <c r="G557" s="165">
        <f>+COUNTIFS(ECR_Hours!$K$6:$K$7,ExportsELAP[[#This Row],[Date Prevailing]])</f>
        <v>0</v>
      </c>
      <c r="H557" s="165">
        <f t="shared" si="35"/>
        <v>2</v>
      </c>
      <c r="I557" s="166">
        <f>+Exports!G560</f>
        <v>1.9184000000000001</v>
      </c>
      <c r="J557" s="166">
        <f>+'ELAP_IPCO-APND'!D560</f>
        <v>32.808709999999998</v>
      </c>
      <c r="K557" s="166">
        <f>+(ExportsELAP[[#This Row],[Exports kWh - MPT]]/1000)*ExportsELAP[[#This Row],[EIM Price]]</f>
        <v>6.2940229264000003E-2</v>
      </c>
      <c r="L557" s="167" t="str">
        <f>+INDEX(ECR_Hours!$I$12:$I$15,MATCH(ExportsELAP[[#This Row],[Date Prevailing]],ECR_Hours!$H$12:$H$15,1))</f>
        <v>NS</v>
      </c>
      <c r="M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" spans="1:13" x14ac:dyDescent="0.25">
      <c r="A558" s="164">
        <f>+Exports!A561</f>
        <v>44585</v>
      </c>
      <c r="B558" s="165">
        <f t="shared" si="32"/>
        <v>2022</v>
      </c>
      <c r="C558" s="165">
        <f t="shared" si="33"/>
        <v>1</v>
      </c>
      <c r="D558" s="165">
        <f t="shared" si="34"/>
        <v>24</v>
      </c>
      <c r="E558" s="165">
        <f>+Exports!B561</f>
        <v>5</v>
      </c>
      <c r="F558" s="165">
        <f>+WEEKDAY(ExportsELAP[[#This Row],[Date Prevailing]],1)</f>
        <v>2</v>
      </c>
      <c r="G558" s="165">
        <f>+COUNTIFS(ECR_Hours!$K$6:$K$7,ExportsELAP[[#This Row],[Date Prevailing]])</f>
        <v>0</v>
      </c>
      <c r="H558" s="165">
        <f t="shared" si="35"/>
        <v>2</v>
      </c>
      <c r="I558" s="166">
        <f>+Exports!G561</f>
        <v>2.0842000000000001</v>
      </c>
      <c r="J558" s="166">
        <f>+'ELAP_IPCO-APND'!D561</f>
        <v>32.742519999999999</v>
      </c>
      <c r="K558" s="166">
        <f>+(ExportsELAP[[#This Row],[Exports kWh - MPT]]/1000)*ExportsELAP[[#This Row],[EIM Price]]</f>
        <v>6.8241960184E-2</v>
      </c>
      <c r="L558" s="167" t="str">
        <f>+INDEX(ECR_Hours!$I$12:$I$15,MATCH(ExportsELAP[[#This Row],[Date Prevailing]],ECR_Hours!$H$12:$H$15,1))</f>
        <v>NS</v>
      </c>
      <c r="M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" spans="1:13" x14ac:dyDescent="0.25">
      <c r="A559" s="164">
        <f>+Exports!A562</f>
        <v>44585</v>
      </c>
      <c r="B559" s="165">
        <f t="shared" si="32"/>
        <v>2022</v>
      </c>
      <c r="C559" s="165">
        <f t="shared" si="33"/>
        <v>1</v>
      </c>
      <c r="D559" s="165">
        <f t="shared" si="34"/>
        <v>24</v>
      </c>
      <c r="E559" s="165">
        <f>+Exports!B562</f>
        <v>6</v>
      </c>
      <c r="F559" s="165">
        <f>+WEEKDAY(ExportsELAP[[#This Row],[Date Prevailing]],1)</f>
        <v>2</v>
      </c>
      <c r="G559" s="165">
        <f>+COUNTIFS(ECR_Hours!$K$6:$K$7,ExportsELAP[[#This Row],[Date Prevailing]])</f>
        <v>0</v>
      </c>
      <c r="H559" s="165">
        <f t="shared" si="35"/>
        <v>2</v>
      </c>
      <c r="I559" s="166">
        <f>+Exports!G562</f>
        <v>1.9439</v>
      </c>
      <c r="J559" s="166">
        <f>+'ELAP_IPCO-APND'!D562</f>
        <v>41.959380000000003</v>
      </c>
      <c r="K559" s="166">
        <f>+(ExportsELAP[[#This Row],[Exports kWh - MPT]]/1000)*ExportsELAP[[#This Row],[EIM Price]]</f>
        <v>8.1564838782000007E-2</v>
      </c>
      <c r="L559" s="167" t="str">
        <f>+INDEX(ECR_Hours!$I$12:$I$15,MATCH(ExportsELAP[[#This Row],[Date Prevailing]],ECR_Hours!$H$12:$H$15,1))</f>
        <v>NS</v>
      </c>
      <c r="M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" spans="1:13" x14ac:dyDescent="0.25">
      <c r="A560" s="164">
        <f>+Exports!A563</f>
        <v>44585</v>
      </c>
      <c r="B560" s="165">
        <f t="shared" si="32"/>
        <v>2022</v>
      </c>
      <c r="C560" s="165">
        <f t="shared" si="33"/>
        <v>1</v>
      </c>
      <c r="D560" s="165">
        <f t="shared" si="34"/>
        <v>24</v>
      </c>
      <c r="E560" s="165">
        <f>+Exports!B563</f>
        <v>7</v>
      </c>
      <c r="F560" s="165">
        <f>+WEEKDAY(ExportsELAP[[#This Row],[Date Prevailing]],1)</f>
        <v>2</v>
      </c>
      <c r="G560" s="165">
        <f>+COUNTIFS(ECR_Hours!$K$6:$K$7,ExportsELAP[[#This Row],[Date Prevailing]])</f>
        <v>0</v>
      </c>
      <c r="H560" s="165">
        <f t="shared" si="35"/>
        <v>2</v>
      </c>
      <c r="I560" s="166">
        <f>+Exports!G563</f>
        <v>2.0657999999999999</v>
      </c>
      <c r="J560" s="166">
        <f>+'ELAP_IPCO-APND'!D563</f>
        <v>46.857480000000002</v>
      </c>
      <c r="K560" s="166">
        <f>+(ExportsELAP[[#This Row],[Exports kWh - MPT]]/1000)*ExportsELAP[[#This Row],[EIM Price]]</f>
        <v>9.6798182184000006E-2</v>
      </c>
      <c r="L560" s="167" t="str">
        <f>+INDEX(ECR_Hours!$I$12:$I$15,MATCH(ExportsELAP[[#This Row],[Date Prevailing]],ECR_Hours!$H$12:$H$15,1))</f>
        <v>NS</v>
      </c>
      <c r="M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1" spans="1:13" x14ac:dyDescent="0.25">
      <c r="A561" s="164">
        <f>+Exports!A564</f>
        <v>44585</v>
      </c>
      <c r="B561" s="165">
        <f t="shared" si="32"/>
        <v>2022</v>
      </c>
      <c r="C561" s="165">
        <f t="shared" si="33"/>
        <v>1</v>
      </c>
      <c r="D561" s="165">
        <f t="shared" si="34"/>
        <v>24</v>
      </c>
      <c r="E561" s="165">
        <f>+Exports!B564</f>
        <v>8</v>
      </c>
      <c r="F561" s="165">
        <f>+WEEKDAY(ExportsELAP[[#This Row],[Date Prevailing]],1)</f>
        <v>2</v>
      </c>
      <c r="G561" s="165">
        <f>+COUNTIFS(ECR_Hours!$K$6:$K$7,ExportsELAP[[#This Row],[Date Prevailing]])</f>
        <v>0</v>
      </c>
      <c r="H561" s="165">
        <f t="shared" si="35"/>
        <v>2</v>
      </c>
      <c r="I561" s="166">
        <f>+Exports!G564</f>
        <v>3.1139999999999999</v>
      </c>
      <c r="J561" s="166">
        <f>+'ELAP_IPCO-APND'!D564</f>
        <v>52.737369999999999</v>
      </c>
      <c r="K561" s="166">
        <f>+(ExportsELAP[[#This Row],[Exports kWh - MPT]]/1000)*ExportsELAP[[#This Row],[EIM Price]]</f>
        <v>0.16422417017999999</v>
      </c>
      <c r="L561" s="167" t="str">
        <f>+INDEX(ECR_Hours!$I$12:$I$15,MATCH(ExportsELAP[[#This Row],[Date Prevailing]],ECR_Hours!$H$12:$H$15,1))</f>
        <v>NS</v>
      </c>
      <c r="M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" spans="1:13" x14ac:dyDescent="0.25">
      <c r="A562" s="164">
        <f>+Exports!A565</f>
        <v>44585</v>
      </c>
      <c r="B562" s="165">
        <f t="shared" si="32"/>
        <v>2022</v>
      </c>
      <c r="C562" s="165">
        <f t="shared" si="33"/>
        <v>1</v>
      </c>
      <c r="D562" s="165">
        <f t="shared" si="34"/>
        <v>24</v>
      </c>
      <c r="E562" s="165">
        <f>+Exports!B565</f>
        <v>9</v>
      </c>
      <c r="F562" s="165">
        <f>+WEEKDAY(ExportsELAP[[#This Row],[Date Prevailing]],1)</f>
        <v>2</v>
      </c>
      <c r="G562" s="165">
        <f>+COUNTIFS(ECR_Hours!$K$6:$K$7,ExportsELAP[[#This Row],[Date Prevailing]])</f>
        <v>0</v>
      </c>
      <c r="H562" s="165">
        <f t="shared" si="35"/>
        <v>2</v>
      </c>
      <c r="I562" s="166">
        <f>+Exports!G565</f>
        <v>470.1687</v>
      </c>
      <c r="J562" s="166">
        <f>+'ELAP_IPCO-APND'!D565</f>
        <v>46.107590000000002</v>
      </c>
      <c r="K562" s="166">
        <f>+(ExportsELAP[[#This Row],[Exports kWh - MPT]]/1000)*ExportsELAP[[#This Row],[EIM Price]]</f>
        <v>21.678345650433002</v>
      </c>
      <c r="L562" s="167" t="str">
        <f>+INDEX(ECR_Hours!$I$12:$I$15,MATCH(ExportsELAP[[#This Row],[Date Prevailing]],ECR_Hours!$H$12:$H$15,1))</f>
        <v>NS</v>
      </c>
      <c r="M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" spans="1:13" x14ac:dyDescent="0.25">
      <c r="A563" s="164">
        <f>+Exports!A566</f>
        <v>44585</v>
      </c>
      <c r="B563" s="165">
        <f t="shared" si="32"/>
        <v>2022</v>
      </c>
      <c r="C563" s="165">
        <f t="shared" si="33"/>
        <v>1</v>
      </c>
      <c r="D563" s="165">
        <f t="shared" si="34"/>
        <v>24</v>
      </c>
      <c r="E563" s="165">
        <f>+Exports!B566</f>
        <v>10</v>
      </c>
      <c r="F563" s="165">
        <f>+WEEKDAY(ExportsELAP[[#This Row],[Date Prevailing]],1)</f>
        <v>2</v>
      </c>
      <c r="G563" s="165">
        <f>+COUNTIFS(ECR_Hours!$K$6:$K$7,ExportsELAP[[#This Row],[Date Prevailing]])</f>
        <v>0</v>
      </c>
      <c r="H563" s="165">
        <f t="shared" si="35"/>
        <v>2</v>
      </c>
      <c r="I563" s="166">
        <f>+Exports!G566</f>
        <v>1845.5821000000001</v>
      </c>
      <c r="J563" s="166">
        <f>+'ELAP_IPCO-APND'!D566</f>
        <v>38.208320000000001</v>
      </c>
      <c r="K563" s="166">
        <f>+(ExportsELAP[[#This Row],[Exports kWh - MPT]]/1000)*ExportsELAP[[#This Row],[EIM Price]]</f>
        <v>70.516591463072004</v>
      </c>
      <c r="L563" s="167" t="str">
        <f>+INDEX(ECR_Hours!$I$12:$I$15,MATCH(ExportsELAP[[#This Row],[Date Prevailing]],ECR_Hours!$H$12:$H$15,1))</f>
        <v>NS</v>
      </c>
      <c r="M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" spans="1:13" x14ac:dyDescent="0.25">
      <c r="A564" s="164">
        <f>+Exports!A567</f>
        <v>44585</v>
      </c>
      <c r="B564" s="165">
        <f t="shared" si="32"/>
        <v>2022</v>
      </c>
      <c r="C564" s="165">
        <f t="shared" si="33"/>
        <v>1</v>
      </c>
      <c r="D564" s="165">
        <f t="shared" si="34"/>
        <v>24</v>
      </c>
      <c r="E564" s="165">
        <f>+Exports!B567</f>
        <v>11</v>
      </c>
      <c r="F564" s="165">
        <f>+WEEKDAY(ExportsELAP[[#This Row],[Date Prevailing]],1)</f>
        <v>2</v>
      </c>
      <c r="G564" s="165">
        <f>+COUNTIFS(ECR_Hours!$K$6:$K$7,ExportsELAP[[#This Row],[Date Prevailing]])</f>
        <v>0</v>
      </c>
      <c r="H564" s="165">
        <f t="shared" si="35"/>
        <v>2</v>
      </c>
      <c r="I564" s="166">
        <f>+Exports!G567</f>
        <v>3556.2441999999996</v>
      </c>
      <c r="J564" s="166">
        <f>+'ELAP_IPCO-APND'!D567</f>
        <v>40.79618</v>
      </c>
      <c r="K564" s="166">
        <f>+(ExportsELAP[[#This Row],[Exports kWh - MPT]]/1000)*ExportsELAP[[#This Row],[EIM Price]]</f>
        <v>145.08117850715598</v>
      </c>
      <c r="L564" s="167" t="str">
        <f>+INDEX(ECR_Hours!$I$12:$I$15,MATCH(ExportsELAP[[#This Row],[Date Prevailing]],ECR_Hours!$H$12:$H$15,1))</f>
        <v>NS</v>
      </c>
      <c r="M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" spans="1:13" x14ac:dyDescent="0.25">
      <c r="A565" s="164">
        <f>+Exports!A568</f>
        <v>44585</v>
      </c>
      <c r="B565" s="165">
        <f t="shared" si="32"/>
        <v>2022</v>
      </c>
      <c r="C565" s="165">
        <f t="shared" si="33"/>
        <v>1</v>
      </c>
      <c r="D565" s="165">
        <f t="shared" si="34"/>
        <v>24</v>
      </c>
      <c r="E565" s="165">
        <f>+Exports!B568</f>
        <v>12</v>
      </c>
      <c r="F565" s="165">
        <f>+WEEKDAY(ExportsELAP[[#This Row],[Date Prevailing]],1)</f>
        <v>2</v>
      </c>
      <c r="G565" s="165">
        <f>+COUNTIFS(ECR_Hours!$K$6:$K$7,ExportsELAP[[#This Row],[Date Prevailing]])</f>
        <v>0</v>
      </c>
      <c r="H565" s="165">
        <f t="shared" si="35"/>
        <v>2</v>
      </c>
      <c r="I565" s="166">
        <f>+Exports!G568</f>
        <v>5007.0231000000003</v>
      </c>
      <c r="J565" s="166">
        <f>+'ELAP_IPCO-APND'!D568</f>
        <v>37.755830000000003</v>
      </c>
      <c r="K565" s="166">
        <f>+(ExportsELAP[[#This Row],[Exports kWh - MPT]]/1000)*ExportsELAP[[#This Row],[EIM Price]]</f>
        <v>189.04431296967303</v>
      </c>
      <c r="L565" s="167" t="str">
        <f>+INDEX(ECR_Hours!$I$12:$I$15,MATCH(ExportsELAP[[#This Row],[Date Prevailing]],ECR_Hours!$H$12:$H$15,1))</f>
        <v>NS</v>
      </c>
      <c r="M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" spans="1:13" x14ac:dyDescent="0.25">
      <c r="A566" s="164">
        <f>+Exports!A569</f>
        <v>44585</v>
      </c>
      <c r="B566" s="165">
        <f t="shared" si="32"/>
        <v>2022</v>
      </c>
      <c r="C566" s="165">
        <f t="shared" si="33"/>
        <v>1</v>
      </c>
      <c r="D566" s="165">
        <f t="shared" si="34"/>
        <v>24</v>
      </c>
      <c r="E566" s="165">
        <f>+Exports!B569</f>
        <v>13</v>
      </c>
      <c r="F566" s="165">
        <f>+WEEKDAY(ExportsELAP[[#This Row],[Date Prevailing]],1)</f>
        <v>2</v>
      </c>
      <c r="G566" s="165">
        <f>+COUNTIFS(ECR_Hours!$K$6:$K$7,ExportsELAP[[#This Row],[Date Prevailing]])</f>
        <v>0</v>
      </c>
      <c r="H566" s="165">
        <f t="shared" si="35"/>
        <v>2</v>
      </c>
      <c r="I566" s="166">
        <f>+Exports!G569</f>
        <v>6204.4401999999991</v>
      </c>
      <c r="J566" s="166">
        <f>+'ELAP_IPCO-APND'!D569</f>
        <v>39.310490000000001</v>
      </c>
      <c r="K566" s="166">
        <f>+(ExportsELAP[[#This Row],[Exports kWh - MPT]]/1000)*ExportsELAP[[#This Row],[EIM Price]]</f>
        <v>243.89958443769797</v>
      </c>
      <c r="L566" s="167" t="str">
        <f>+INDEX(ECR_Hours!$I$12:$I$15,MATCH(ExportsELAP[[#This Row],[Date Prevailing]],ECR_Hours!$H$12:$H$15,1))</f>
        <v>NS</v>
      </c>
      <c r="M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" spans="1:13" x14ac:dyDescent="0.25">
      <c r="A567" s="164">
        <f>+Exports!A570</f>
        <v>44585</v>
      </c>
      <c r="B567" s="165">
        <f t="shared" si="32"/>
        <v>2022</v>
      </c>
      <c r="C567" s="165">
        <f t="shared" si="33"/>
        <v>1</v>
      </c>
      <c r="D567" s="165">
        <f t="shared" si="34"/>
        <v>24</v>
      </c>
      <c r="E567" s="165">
        <f>+Exports!B570</f>
        <v>14</v>
      </c>
      <c r="F567" s="165">
        <f>+WEEKDAY(ExportsELAP[[#This Row],[Date Prevailing]],1)</f>
        <v>2</v>
      </c>
      <c r="G567" s="165">
        <f>+COUNTIFS(ECR_Hours!$K$6:$K$7,ExportsELAP[[#This Row],[Date Prevailing]])</f>
        <v>0</v>
      </c>
      <c r="H567" s="165">
        <f t="shared" si="35"/>
        <v>2</v>
      </c>
      <c r="I567" s="166">
        <f>+Exports!G570</f>
        <v>6748.0013000000008</v>
      </c>
      <c r="J567" s="166">
        <f>+'ELAP_IPCO-APND'!D570</f>
        <v>39.569189999999999</v>
      </c>
      <c r="K567" s="166">
        <f>+(ExportsELAP[[#This Row],[Exports kWh - MPT]]/1000)*ExportsELAP[[#This Row],[EIM Price]]</f>
        <v>267.01294555994701</v>
      </c>
      <c r="L567" s="167" t="str">
        <f>+INDEX(ECR_Hours!$I$12:$I$15,MATCH(ExportsELAP[[#This Row],[Date Prevailing]],ECR_Hours!$H$12:$H$15,1))</f>
        <v>NS</v>
      </c>
      <c r="M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8" spans="1:13" x14ac:dyDescent="0.25">
      <c r="A568" s="164">
        <f>+Exports!A571</f>
        <v>44585</v>
      </c>
      <c r="B568" s="165">
        <f t="shared" si="32"/>
        <v>2022</v>
      </c>
      <c r="C568" s="165">
        <f t="shared" si="33"/>
        <v>1</v>
      </c>
      <c r="D568" s="165">
        <f t="shared" si="34"/>
        <v>24</v>
      </c>
      <c r="E568" s="165">
        <f>+Exports!B571</f>
        <v>15</v>
      </c>
      <c r="F568" s="165">
        <f>+WEEKDAY(ExportsELAP[[#This Row],[Date Prevailing]],1)</f>
        <v>2</v>
      </c>
      <c r="G568" s="165">
        <f>+COUNTIFS(ECR_Hours!$K$6:$K$7,ExportsELAP[[#This Row],[Date Prevailing]])</f>
        <v>0</v>
      </c>
      <c r="H568" s="165">
        <f t="shared" si="35"/>
        <v>2</v>
      </c>
      <c r="I568" s="166">
        <f>+Exports!G571</f>
        <v>5432.8081999999995</v>
      </c>
      <c r="J568" s="166">
        <f>+'ELAP_IPCO-APND'!D571</f>
        <v>30.101990000000001</v>
      </c>
      <c r="K568" s="166">
        <f>+(ExportsELAP[[#This Row],[Exports kWh - MPT]]/1000)*ExportsELAP[[#This Row],[EIM Price]]</f>
        <v>163.53833810831799</v>
      </c>
      <c r="L568" s="167" t="str">
        <f>+INDEX(ECR_Hours!$I$12:$I$15,MATCH(ExportsELAP[[#This Row],[Date Prevailing]],ECR_Hours!$H$12:$H$15,1))</f>
        <v>NS</v>
      </c>
      <c r="M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" spans="1:13" x14ac:dyDescent="0.25">
      <c r="A569" s="164">
        <f>+Exports!A572</f>
        <v>44585</v>
      </c>
      <c r="B569" s="165">
        <f t="shared" si="32"/>
        <v>2022</v>
      </c>
      <c r="C569" s="165">
        <f t="shared" si="33"/>
        <v>1</v>
      </c>
      <c r="D569" s="165">
        <f t="shared" si="34"/>
        <v>24</v>
      </c>
      <c r="E569" s="165">
        <f>+Exports!B572</f>
        <v>16</v>
      </c>
      <c r="F569" s="165">
        <f>+WEEKDAY(ExportsELAP[[#This Row],[Date Prevailing]],1)</f>
        <v>2</v>
      </c>
      <c r="G569" s="165">
        <f>+COUNTIFS(ECR_Hours!$K$6:$K$7,ExportsELAP[[#This Row],[Date Prevailing]])</f>
        <v>0</v>
      </c>
      <c r="H569" s="165">
        <f t="shared" si="35"/>
        <v>2</v>
      </c>
      <c r="I569" s="166">
        <f>+Exports!G572</f>
        <v>3590.3163000000004</v>
      </c>
      <c r="J569" s="166">
        <f>+'ELAP_IPCO-APND'!D572</f>
        <v>32.677500000000002</v>
      </c>
      <c r="K569" s="166">
        <f>+(ExportsELAP[[#This Row],[Exports kWh - MPT]]/1000)*ExportsELAP[[#This Row],[EIM Price]]</f>
        <v>117.32256089325003</v>
      </c>
      <c r="L569" s="167" t="str">
        <f>+INDEX(ECR_Hours!$I$12:$I$15,MATCH(ExportsELAP[[#This Row],[Date Prevailing]],ECR_Hours!$H$12:$H$15,1))</f>
        <v>NS</v>
      </c>
      <c r="M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" spans="1:13" x14ac:dyDescent="0.25">
      <c r="A570" s="164">
        <f>+Exports!A573</f>
        <v>44585</v>
      </c>
      <c r="B570" s="165">
        <f t="shared" si="32"/>
        <v>2022</v>
      </c>
      <c r="C570" s="165">
        <f t="shared" si="33"/>
        <v>1</v>
      </c>
      <c r="D570" s="165">
        <f t="shared" si="34"/>
        <v>24</v>
      </c>
      <c r="E570" s="165">
        <f>+Exports!B573</f>
        <v>17</v>
      </c>
      <c r="F570" s="165">
        <f>+WEEKDAY(ExportsELAP[[#This Row],[Date Prevailing]],1)</f>
        <v>2</v>
      </c>
      <c r="G570" s="165">
        <f>+COUNTIFS(ECR_Hours!$K$6:$K$7,ExportsELAP[[#This Row],[Date Prevailing]])</f>
        <v>0</v>
      </c>
      <c r="H570" s="165">
        <f t="shared" si="35"/>
        <v>2</v>
      </c>
      <c r="I570" s="166">
        <f>+Exports!G573</f>
        <v>1533.4833999999998</v>
      </c>
      <c r="J570" s="166">
        <f>+'ELAP_IPCO-APND'!D573</f>
        <v>38.603409999999997</v>
      </c>
      <c r="K570" s="166">
        <f>+(ExportsELAP[[#This Row],[Exports kWh - MPT]]/1000)*ExportsELAP[[#This Row],[EIM Price]]</f>
        <v>59.197688418393994</v>
      </c>
      <c r="L570" s="167" t="str">
        <f>+INDEX(ECR_Hours!$I$12:$I$15,MATCH(ExportsELAP[[#This Row],[Date Prevailing]],ECR_Hours!$H$12:$H$15,1))</f>
        <v>NS</v>
      </c>
      <c r="M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" spans="1:13" x14ac:dyDescent="0.25">
      <c r="A571" s="164">
        <f>+Exports!A574</f>
        <v>44585</v>
      </c>
      <c r="B571" s="165">
        <f t="shared" si="32"/>
        <v>2022</v>
      </c>
      <c r="C571" s="165">
        <f t="shared" si="33"/>
        <v>1</v>
      </c>
      <c r="D571" s="165">
        <f t="shared" si="34"/>
        <v>24</v>
      </c>
      <c r="E571" s="165">
        <f>+Exports!B574</f>
        <v>18</v>
      </c>
      <c r="F571" s="165">
        <f>+WEEKDAY(ExportsELAP[[#This Row],[Date Prevailing]],1)</f>
        <v>2</v>
      </c>
      <c r="G571" s="165">
        <f>+COUNTIFS(ECR_Hours!$K$6:$K$7,ExportsELAP[[#This Row],[Date Prevailing]])</f>
        <v>0</v>
      </c>
      <c r="H571" s="165">
        <f t="shared" si="35"/>
        <v>2</v>
      </c>
      <c r="I571" s="166">
        <f>+Exports!G574</f>
        <v>177.7826</v>
      </c>
      <c r="J571" s="166">
        <f>+'ELAP_IPCO-APND'!D574</f>
        <v>29.538959999999999</v>
      </c>
      <c r="K571" s="166">
        <f>+(ExportsELAP[[#This Row],[Exports kWh - MPT]]/1000)*ExportsELAP[[#This Row],[EIM Price]]</f>
        <v>5.251513110096</v>
      </c>
      <c r="L571" s="167" t="str">
        <f>+INDEX(ECR_Hours!$I$12:$I$15,MATCH(ExportsELAP[[#This Row],[Date Prevailing]],ECR_Hours!$H$12:$H$15,1))</f>
        <v>NS</v>
      </c>
      <c r="M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" spans="1:13" x14ac:dyDescent="0.25">
      <c r="A572" s="164">
        <f>+Exports!A575</f>
        <v>44585</v>
      </c>
      <c r="B572" s="165">
        <f t="shared" si="32"/>
        <v>2022</v>
      </c>
      <c r="C572" s="165">
        <f t="shared" si="33"/>
        <v>1</v>
      </c>
      <c r="D572" s="165">
        <f t="shared" si="34"/>
        <v>24</v>
      </c>
      <c r="E572" s="165">
        <f>+Exports!B575</f>
        <v>19</v>
      </c>
      <c r="F572" s="165">
        <f>+WEEKDAY(ExportsELAP[[#This Row],[Date Prevailing]],1)</f>
        <v>2</v>
      </c>
      <c r="G572" s="165">
        <f>+COUNTIFS(ECR_Hours!$K$6:$K$7,ExportsELAP[[#This Row],[Date Prevailing]])</f>
        <v>0</v>
      </c>
      <c r="H572" s="165">
        <f t="shared" si="35"/>
        <v>2</v>
      </c>
      <c r="I572" s="166">
        <f>+Exports!G575</f>
        <v>2.3541999999999899</v>
      </c>
      <c r="J572" s="166">
        <f>+'ELAP_IPCO-APND'!D575</f>
        <v>42.051169999999999</v>
      </c>
      <c r="K572" s="166">
        <f>+(ExportsELAP[[#This Row],[Exports kWh - MPT]]/1000)*ExportsELAP[[#This Row],[EIM Price]]</f>
        <v>9.8996864413999575E-2</v>
      </c>
      <c r="L572" s="167" t="str">
        <f>+INDEX(ECR_Hours!$I$12:$I$15,MATCH(ExportsELAP[[#This Row],[Date Prevailing]],ECR_Hours!$H$12:$H$15,1))</f>
        <v>NS</v>
      </c>
      <c r="M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3" spans="1:13" x14ac:dyDescent="0.25">
      <c r="A573" s="164">
        <f>+Exports!A576</f>
        <v>44585</v>
      </c>
      <c r="B573" s="165">
        <f t="shared" si="32"/>
        <v>2022</v>
      </c>
      <c r="C573" s="165">
        <f t="shared" si="33"/>
        <v>1</v>
      </c>
      <c r="D573" s="165">
        <f t="shared" si="34"/>
        <v>24</v>
      </c>
      <c r="E573" s="165">
        <f>+Exports!B576</f>
        <v>20</v>
      </c>
      <c r="F573" s="165">
        <f>+WEEKDAY(ExportsELAP[[#This Row],[Date Prevailing]],1)</f>
        <v>2</v>
      </c>
      <c r="G573" s="165">
        <f>+COUNTIFS(ECR_Hours!$K$6:$K$7,ExportsELAP[[#This Row],[Date Prevailing]])</f>
        <v>0</v>
      </c>
      <c r="H573" s="165">
        <f t="shared" si="35"/>
        <v>2</v>
      </c>
      <c r="I573" s="166">
        <f>+Exports!G576</f>
        <v>1.4435</v>
      </c>
      <c r="J573" s="166">
        <f>+'ELAP_IPCO-APND'!D576</f>
        <v>39.598579999999998</v>
      </c>
      <c r="K573" s="166">
        <f>+(ExportsELAP[[#This Row],[Exports kWh - MPT]]/1000)*ExportsELAP[[#This Row],[EIM Price]]</f>
        <v>5.7160550229999996E-2</v>
      </c>
      <c r="L573" s="167" t="str">
        <f>+INDEX(ECR_Hours!$I$12:$I$15,MATCH(ExportsELAP[[#This Row],[Date Prevailing]],ECR_Hours!$H$12:$H$15,1))</f>
        <v>NS</v>
      </c>
      <c r="M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" spans="1:13" x14ac:dyDescent="0.25">
      <c r="A574" s="164">
        <f>+Exports!A577</f>
        <v>44585</v>
      </c>
      <c r="B574" s="165">
        <f t="shared" si="32"/>
        <v>2022</v>
      </c>
      <c r="C574" s="165">
        <f t="shared" si="33"/>
        <v>1</v>
      </c>
      <c r="D574" s="165">
        <f t="shared" si="34"/>
        <v>24</v>
      </c>
      <c r="E574" s="165">
        <f>+Exports!B577</f>
        <v>21</v>
      </c>
      <c r="F574" s="165">
        <f>+WEEKDAY(ExportsELAP[[#This Row],[Date Prevailing]],1)</f>
        <v>2</v>
      </c>
      <c r="G574" s="165">
        <f>+COUNTIFS(ECR_Hours!$K$6:$K$7,ExportsELAP[[#This Row],[Date Prevailing]])</f>
        <v>0</v>
      </c>
      <c r="H574" s="165">
        <f t="shared" si="35"/>
        <v>2</v>
      </c>
      <c r="I574" s="166">
        <f>+Exports!G577</f>
        <v>1.8088</v>
      </c>
      <c r="J574" s="166">
        <f>+'ELAP_IPCO-APND'!D577</f>
        <v>44.20391</v>
      </c>
      <c r="K574" s="166">
        <f>+(ExportsELAP[[#This Row],[Exports kWh - MPT]]/1000)*ExportsELAP[[#This Row],[EIM Price]]</f>
        <v>7.9956032408000005E-2</v>
      </c>
      <c r="L574" s="167" t="str">
        <f>+INDEX(ECR_Hours!$I$12:$I$15,MATCH(ExportsELAP[[#This Row],[Date Prevailing]],ECR_Hours!$H$12:$H$15,1))</f>
        <v>NS</v>
      </c>
      <c r="M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" spans="1:13" x14ac:dyDescent="0.25">
      <c r="A575" s="164">
        <f>+Exports!A578</f>
        <v>44585</v>
      </c>
      <c r="B575" s="165">
        <f t="shared" si="32"/>
        <v>2022</v>
      </c>
      <c r="C575" s="165">
        <f t="shared" si="33"/>
        <v>1</v>
      </c>
      <c r="D575" s="165">
        <f t="shared" si="34"/>
        <v>24</v>
      </c>
      <c r="E575" s="165">
        <f>+Exports!B578</f>
        <v>22</v>
      </c>
      <c r="F575" s="165">
        <f>+WEEKDAY(ExportsELAP[[#This Row],[Date Prevailing]],1)</f>
        <v>2</v>
      </c>
      <c r="G575" s="165">
        <f>+COUNTIFS(ECR_Hours!$K$6:$K$7,ExportsELAP[[#This Row],[Date Prevailing]])</f>
        <v>0</v>
      </c>
      <c r="H575" s="165">
        <f t="shared" si="35"/>
        <v>2</v>
      </c>
      <c r="I575" s="166">
        <f>+Exports!G578</f>
        <v>1.6518999999999999</v>
      </c>
      <c r="J575" s="166">
        <f>+'ELAP_IPCO-APND'!D578</f>
        <v>44.619619999999998</v>
      </c>
      <c r="K575" s="166">
        <f>+(ExportsELAP[[#This Row],[Exports kWh - MPT]]/1000)*ExportsELAP[[#This Row],[EIM Price]]</f>
        <v>7.3707150277999997E-2</v>
      </c>
      <c r="L575" s="167" t="str">
        <f>+INDEX(ECR_Hours!$I$12:$I$15,MATCH(ExportsELAP[[#This Row],[Date Prevailing]],ECR_Hours!$H$12:$H$15,1))</f>
        <v>NS</v>
      </c>
      <c r="M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" spans="1:13" x14ac:dyDescent="0.25">
      <c r="A576" s="164">
        <f>+Exports!A579</f>
        <v>44585</v>
      </c>
      <c r="B576" s="165">
        <f t="shared" si="32"/>
        <v>2022</v>
      </c>
      <c r="C576" s="165">
        <f t="shared" si="33"/>
        <v>1</v>
      </c>
      <c r="D576" s="165">
        <f t="shared" si="34"/>
        <v>24</v>
      </c>
      <c r="E576" s="165">
        <f>+Exports!B579</f>
        <v>23</v>
      </c>
      <c r="F576" s="165">
        <f>+WEEKDAY(ExportsELAP[[#This Row],[Date Prevailing]],1)</f>
        <v>2</v>
      </c>
      <c r="G576" s="165">
        <f>+COUNTIFS(ECR_Hours!$K$6:$K$7,ExportsELAP[[#This Row],[Date Prevailing]])</f>
        <v>0</v>
      </c>
      <c r="H576" s="165">
        <f t="shared" si="35"/>
        <v>2</v>
      </c>
      <c r="I576" s="166">
        <f>+Exports!G579</f>
        <v>3.1343000000000001</v>
      </c>
      <c r="J576" s="166">
        <f>+'ELAP_IPCO-APND'!D579</f>
        <v>39.451500000000003</v>
      </c>
      <c r="K576" s="166">
        <f>+(ExportsELAP[[#This Row],[Exports kWh - MPT]]/1000)*ExportsELAP[[#This Row],[EIM Price]]</f>
        <v>0.12365283645000001</v>
      </c>
      <c r="L576" s="167" t="str">
        <f>+INDEX(ECR_Hours!$I$12:$I$15,MATCH(ExportsELAP[[#This Row],[Date Prevailing]],ECR_Hours!$H$12:$H$15,1))</f>
        <v>NS</v>
      </c>
      <c r="M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" spans="1:13" x14ac:dyDescent="0.25">
      <c r="A577" s="164">
        <f>+Exports!A580</f>
        <v>44585</v>
      </c>
      <c r="B577" s="165">
        <f t="shared" si="32"/>
        <v>2022</v>
      </c>
      <c r="C577" s="165">
        <f t="shared" si="33"/>
        <v>1</v>
      </c>
      <c r="D577" s="165">
        <f t="shared" si="34"/>
        <v>24</v>
      </c>
      <c r="E577" s="165">
        <f>+Exports!B580</f>
        <v>24</v>
      </c>
      <c r="F577" s="165">
        <f>+WEEKDAY(ExportsELAP[[#This Row],[Date Prevailing]],1)</f>
        <v>2</v>
      </c>
      <c r="G577" s="165">
        <f>+COUNTIFS(ECR_Hours!$K$6:$K$7,ExportsELAP[[#This Row],[Date Prevailing]])</f>
        <v>0</v>
      </c>
      <c r="H577" s="165">
        <f t="shared" si="35"/>
        <v>2</v>
      </c>
      <c r="I577" s="166">
        <f>+Exports!G580</f>
        <v>1.4755</v>
      </c>
      <c r="J577" s="166">
        <f>+'ELAP_IPCO-APND'!D580</f>
        <v>37.936309999999999</v>
      </c>
      <c r="K577" s="166">
        <f>+(ExportsELAP[[#This Row],[Exports kWh - MPT]]/1000)*ExportsELAP[[#This Row],[EIM Price]]</f>
        <v>5.5975025404999997E-2</v>
      </c>
      <c r="L577" s="167" t="str">
        <f>+INDEX(ECR_Hours!$I$12:$I$15,MATCH(ExportsELAP[[#This Row],[Date Prevailing]],ECR_Hours!$H$12:$H$15,1))</f>
        <v>NS</v>
      </c>
      <c r="M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" spans="1:13" x14ac:dyDescent="0.25">
      <c r="A578" s="164">
        <f>+Exports!A581</f>
        <v>44586</v>
      </c>
      <c r="B578" s="165">
        <f t="shared" ref="B578:B641" si="36">+YEAR(A578)</f>
        <v>2022</v>
      </c>
      <c r="C578" s="165">
        <f t="shared" ref="C578:C641" si="37">+MONTH(A578)</f>
        <v>1</v>
      </c>
      <c r="D578" s="165">
        <f t="shared" ref="D578:D641" si="38">+DAY(A578)</f>
        <v>25</v>
      </c>
      <c r="E578" s="165">
        <f>+Exports!B581</f>
        <v>1</v>
      </c>
      <c r="F578" s="165">
        <f>+WEEKDAY(ExportsELAP[[#This Row],[Date Prevailing]],1)</f>
        <v>3</v>
      </c>
      <c r="G578" s="165">
        <f>+COUNTIFS(ECR_Hours!$K$6:$K$7,ExportsELAP[[#This Row],[Date Prevailing]])</f>
        <v>0</v>
      </c>
      <c r="H578" s="165">
        <f t="shared" ref="H578:H641" si="39">+IF(G578=1,0,F578)</f>
        <v>3</v>
      </c>
      <c r="I578" s="166">
        <f>+Exports!G581</f>
        <v>2.1334</v>
      </c>
      <c r="J578" s="166">
        <f>+'ELAP_IPCO-APND'!D581</f>
        <v>35.7483</v>
      </c>
      <c r="K578" s="166">
        <f>+(ExportsELAP[[#This Row],[Exports kWh - MPT]]/1000)*ExportsELAP[[#This Row],[EIM Price]]</f>
        <v>7.6265423220000003E-2</v>
      </c>
      <c r="L578" s="167" t="str">
        <f>+INDEX(ECR_Hours!$I$12:$I$15,MATCH(ExportsELAP[[#This Row],[Date Prevailing]],ECR_Hours!$H$12:$H$15,1))</f>
        <v>NS</v>
      </c>
      <c r="M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" spans="1:13" x14ac:dyDescent="0.25">
      <c r="A579" s="164">
        <f>+Exports!A582</f>
        <v>44586</v>
      </c>
      <c r="B579" s="165">
        <f t="shared" si="36"/>
        <v>2022</v>
      </c>
      <c r="C579" s="165">
        <f t="shared" si="37"/>
        <v>1</v>
      </c>
      <c r="D579" s="165">
        <f t="shared" si="38"/>
        <v>25</v>
      </c>
      <c r="E579" s="165">
        <f>+Exports!B582</f>
        <v>2</v>
      </c>
      <c r="F579" s="165">
        <f>+WEEKDAY(ExportsELAP[[#This Row],[Date Prevailing]],1)</f>
        <v>3</v>
      </c>
      <c r="G579" s="165">
        <f>+COUNTIFS(ECR_Hours!$K$6:$K$7,ExportsELAP[[#This Row],[Date Prevailing]])</f>
        <v>0</v>
      </c>
      <c r="H579" s="165">
        <f t="shared" si="39"/>
        <v>3</v>
      </c>
      <c r="I579" s="166">
        <f>+Exports!G582</f>
        <v>1.9297999999999988</v>
      </c>
      <c r="J579" s="166">
        <f>+'ELAP_IPCO-APND'!D582</f>
        <v>35.92559</v>
      </c>
      <c r="K579" s="166">
        <f>+(ExportsELAP[[#This Row],[Exports kWh - MPT]]/1000)*ExportsELAP[[#This Row],[EIM Price]]</f>
        <v>6.9329203581999954E-2</v>
      </c>
      <c r="L579" s="167" t="str">
        <f>+INDEX(ECR_Hours!$I$12:$I$15,MATCH(ExportsELAP[[#This Row],[Date Prevailing]],ECR_Hours!$H$12:$H$15,1))</f>
        <v>NS</v>
      </c>
      <c r="M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0" spans="1:13" x14ac:dyDescent="0.25">
      <c r="A580" s="164">
        <f>+Exports!A583</f>
        <v>44586</v>
      </c>
      <c r="B580" s="165">
        <f t="shared" si="36"/>
        <v>2022</v>
      </c>
      <c r="C580" s="165">
        <f t="shared" si="37"/>
        <v>1</v>
      </c>
      <c r="D580" s="165">
        <f t="shared" si="38"/>
        <v>25</v>
      </c>
      <c r="E580" s="165">
        <f>+Exports!B583</f>
        <v>3</v>
      </c>
      <c r="F580" s="165">
        <f>+WEEKDAY(ExportsELAP[[#This Row],[Date Prevailing]],1)</f>
        <v>3</v>
      </c>
      <c r="G580" s="165">
        <f>+COUNTIFS(ECR_Hours!$K$6:$K$7,ExportsELAP[[#This Row],[Date Prevailing]])</f>
        <v>0</v>
      </c>
      <c r="H580" s="165">
        <f t="shared" si="39"/>
        <v>3</v>
      </c>
      <c r="I580" s="166">
        <f>+Exports!G583</f>
        <v>2.2959000000000001</v>
      </c>
      <c r="J580" s="166">
        <f>+'ELAP_IPCO-APND'!D583</f>
        <v>35.720089999999999</v>
      </c>
      <c r="K580" s="166">
        <f>+(ExportsELAP[[#This Row],[Exports kWh - MPT]]/1000)*ExportsELAP[[#This Row],[EIM Price]]</f>
        <v>8.2009754630999993E-2</v>
      </c>
      <c r="L580" s="167" t="str">
        <f>+INDEX(ECR_Hours!$I$12:$I$15,MATCH(ExportsELAP[[#This Row],[Date Prevailing]],ECR_Hours!$H$12:$H$15,1))</f>
        <v>NS</v>
      </c>
      <c r="M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" spans="1:13" x14ac:dyDescent="0.25">
      <c r="A581" s="164">
        <f>+Exports!A584</f>
        <v>44586</v>
      </c>
      <c r="B581" s="165">
        <f t="shared" si="36"/>
        <v>2022</v>
      </c>
      <c r="C581" s="165">
        <f t="shared" si="37"/>
        <v>1</v>
      </c>
      <c r="D581" s="165">
        <f t="shared" si="38"/>
        <v>25</v>
      </c>
      <c r="E581" s="165">
        <f>+Exports!B584</f>
        <v>4</v>
      </c>
      <c r="F581" s="165">
        <f>+WEEKDAY(ExportsELAP[[#This Row],[Date Prevailing]],1)</f>
        <v>3</v>
      </c>
      <c r="G581" s="165">
        <f>+COUNTIFS(ECR_Hours!$K$6:$K$7,ExportsELAP[[#This Row],[Date Prevailing]])</f>
        <v>0</v>
      </c>
      <c r="H581" s="165">
        <f t="shared" si="39"/>
        <v>3</v>
      </c>
      <c r="I581" s="166">
        <f>+Exports!G584</f>
        <v>2.2088999999999901</v>
      </c>
      <c r="J581" s="166">
        <f>+'ELAP_IPCO-APND'!D584</f>
        <v>38.356830000000002</v>
      </c>
      <c r="K581" s="166">
        <f>+(ExportsELAP[[#This Row],[Exports kWh - MPT]]/1000)*ExportsELAP[[#This Row],[EIM Price]]</f>
        <v>8.4726401786999625E-2</v>
      </c>
      <c r="L581" s="167" t="str">
        <f>+INDEX(ECR_Hours!$I$12:$I$15,MATCH(ExportsELAP[[#This Row],[Date Prevailing]],ECR_Hours!$H$12:$H$15,1))</f>
        <v>NS</v>
      </c>
      <c r="M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" spans="1:13" x14ac:dyDescent="0.25">
      <c r="A582" s="164">
        <f>+Exports!A585</f>
        <v>44586</v>
      </c>
      <c r="B582" s="165">
        <f t="shared" si="36"/>
        <v>2022</v>
      </c>
      <c r="C582" s="165">
        <f t="shared" si="37"/>
        <v>1</v>
      </c>
      <c r="D582" s="165">
        <f t="shared" si="38"/>
        <v>25</v>
      </c>
      <c r="E582" s="165">
        <f>+Exports!B585</f>
        <v>5</v>
      </c>
      <c r="F582" s="165">
        <f>+WEEKDAY(ExportsELAP[[#This Row],[Date Prevailing]],1)</f>
        <v>3</v>
      </c>
      <c r="G582" s="165">
        <f>+COUNTIFS(ECR_Hours!$K$6:$K$7,ExportsELAP[[#This Row],[Date Prevailing]])</f>
        <v>0</v>
      </c>
      <c r="H582" s="165">
        <f t="shared" si="39"/>
        <v>3</v>
      </c>
      <c r="I582" s="166">
        <f>+Exports!G585</f>
        <v>2.2683</v>
      </c>
      <c r="J582" s="166">
        <f>+'ELAP_IPCO-APND'!D585</f>
        <v>32.918010000000002</v>
      </c>
      <c r="K582" s="166">
        <f>+(ExportsELAP[[#This Row],[Exports kWh - MPT]]/1000)*ExportsELAP[[#This Row],[EIM Price]]</f>
        <v>7.4667922083000007E-2</v>
      </c>
      <c r="L582" s="167" t="str">
        <f>+INDEX(ECR_Hours!$I$12:$I$15,MATCH(ExportsELAP[[#This Row],[Date Prevailing]],ECR_Hours!$H$12:$H$15,1))</f>
        <v>NS</v>
      </c>
      <c r="M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" spans="1:13" x14ac:dyDescent="0.25">
      <c r="A583" s="164">
        <f>+Exports!A586</f>
        <v>44586</v>
      </c>
      <c r="B583" s="165">
        <f t="shared" si="36"/>
        <v>2022</v>
      </c>
      <c r="C583" s="165">
        <f t="shared" si="37"/>
        <v>1</v>
      </c>
      <c r="D583" s="165">
        <f t="shared" si="38"/>
        <v>25</v>
      </c>
      <c r="E583" s="165">
        <f>+Exports!B586</f>
        <v>6</v>
      </c>
      <c r="F583" s="165">
        <f>+WEEKDAY(ExportsELAP[[#This Row],[Date Prevailing]],1)</f>
        <v>3</v>
      </c>
      <c r="G583" s="165">
        <f>+COUNTIFS(ECR_Hours!$K$6:$K$7,ExportsELAP[[#This Row],[Date Prevailing]])</f>
        <v>0</v>
      </c>
      <c r="H583" s="165">
        <f t="shared" si="39"/>
        <v>3</v>
      </c>
      <c r="I583" s="166">
        <f>+Exports!G586</f>
        <v>2.2075</v>
      </c>
      <c r="J583" s="166">
        <f>+'ELAP_IPCO-APND'!D586</f>
        <v>38.395969999999998</v>
      </c>
      <c r="K583" s="166">
        <f>+(ExportsELAP[[#This Row],[Exports kWh - MPT]]/1000)*ExportsELAP[[#This Row],[EIM Price]]</f>
        <v>8.4759103774999983E-2</v>
      </c>
      <c r="L583" s="167" t="str">
        <f>+INDEX(ECR_Hours!$I$12:$I$15,MATCH(ExportsELAP[[#This Row],[Date Prevailing]],ECR_Hours!$H$12:$H$15,1))</f>
        <v>NS</v>
      </c>
      <c r="M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" spans="1:13" x14ac:dyDescent="0.25">
      <c r="A584" s="164">
        <f>+Exports!A587</f>
        <v>44586</v>
      </c>
      <c r="B584" s="165">
        <f t="shared" si="36"/>
        <v>2022</v>
      </c>
      <c r="C584" s="165">
        <f t="shared" si="37"/>
        <v>1</v>
      </c>
      <c r="D584" s="165">
        <f t="shared" si="38"/>
        <v>25</v>
      </c>
      <c r="E584" s="165">
        <f>+Exports!B587</f>
        <v>7</v>
      </c>
      <c r="F584" s="165">
        <f>+WEEKDAY(ExportsELAP[[#This Row],[Date Prevailing]],1)</f>
        <v>3</v>
      </c>
      <c r="G584" s="165">
        <f>+COUNTIFS(ECR_Hours!$K$6:$K$7,ExportsELAP[[#This Row],[Date Prevailing]])</f>
        <v>0</v>
      </c>
      <c r="H584" s="165">
        <f t="shared" si="39"/>
        <v>3</v>
      </c>
      <c r="I584" s="166">
        <f>+Exports!G587</f>
        <v>2.3338999999999999</v>
      </c>
      <c r="J584" s="166">
        <f>+'ELAP_IPCO-APND'!D587</f>
        <v>46.102339999999998</v>
      </c>
      <c r="K584" s="166">
        <f>+(ExportsELAP[[#This Row],[Exports kWh - MPT]]/1000)*ExportsELAP[[#This Row],[EIM Price]]</f>
        <v>0.10759825132599998</v>
      </c>
      <c r="L584" s="167" t="str">
        <f>+INDEX(ECR_Hours!$I$12:$I$15,MATCH(ExportsELAP[[#This Row],[Date Prevailing]],ECR_Hours!$H$12:$H$15,1))</f>
        <v>NS</v>
      </c>
      <c r="M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5" spans="1:13" x14ac:dyDescent="0.25">
      <c r="A585" s="164">
        <f>+Exports!A588</f>
        <v>44586</v>
      </c>
      <c r="B585" s="165">
        <f t="shared" si="36"/>
        <v>2022</v>
      </c>
      <c r="C585" s="165">
        <f t="shared" si="37"/>
        <v>1</v>
      </c>
      <c r="D585" s="165">
        <f t="shared" si="38"/>
        <v>25</v>
      </c>
      <c r="E585" s="165">
        <f>+Exports!B588</f>
        <v>8</v>
      </c>
      <c r="F585" s="165">
        <f>+WEEKDAY(ExportsELAP[[#This Row],[Date Prevailing]],1)</f>
        <v>3</v>
      </c>
      <c r="G585" s="165">
        <f>+COUNTIFS(ECR_Hours!$K$6:$K$7,ExportsELAP[[#This Row],[Date Prevailing]])</f>
        <v>0</v>
      </c>
      <c r="H585" s="165">
        <f t="shared" si="39"/>
        <v>3</v>
      </c>
      <c r="I585" s="166">
        <f>+Exports!G588</f>
        <v>2.5148999999999999</v>
      </c>
      <c r="J585" s="166">
        <f>+'ELAP_IPCO-APND'!D588</f>
        <v>50.450360000000003</v>
      </c>
      <c r="K585" s="166">
        <f>+(ExportsELAP[[#This Row],[Exports kWh - MPT]]/1000)*ExportsELAP[[#This Row],[EIM Price]]</f>
        <v>0.126877610364</v>
      </c>
      <c r="L585" s="167" t="str">
        <f>+INDEX(ECR_Hours!$I$12:$I$15,MATCH(ExportsELAP[[#This Row],[Date Prevailing]],ECR_Hours!$H$12:$H$15,1))</f>
        <v>NS</v>
      </c>
      <c r="M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" spans="1:13" x14ac:dyDescent="0.25">
      <c r="A586" s="164">
        <f>+Exports!A589</f>
        <v>44586</v>
      </c>
      <c r="B586" s="165">
        <f t="shared" si="36"/>
        <v>2022</v>
      </c>
      <c r="C586" s="165">
        <f t="shared" si="37"/>
        <v>1</v>
      </c>
      <c r="D586" s="165">
        <f t="shared" si="38"/>
        <v>25</v>
      </c>
      <c r="E586" s="165">
        <f>+Exports!B589</f>
        <v>9</v>
      </c>
      <c r="F586" s="165">
        <f>+WEEKDAY(ExportsELAP[[#This Row],[Date Prevailing]],1)</f>
        <v>3</v>
      </c>
      <c r="G586" s="165">
        <f>+COUNTIFS(ECR_Hours!$K$6:$K$7,ExportsELAP[[#This Row],[Date Prevailing]])</f>
        <v>0</v>
      </c>
      <c r="H586" s="165">
        <f t="shared" si="39"/>
        <v>3</v>
      </c>
      <c r="I586" s="166">
        <f>+Exports!G589</f>
        <v>599.39940000000001</v>
      </c>
      <c r="J586" s="166">
        <f>+'ELAP_IPCO-APND'!D589</f>
        <v>50.686120000000003</v>
      </c>
      <c r="K586" s="166">
        <f>+(ExportsELAP[[#This Row],[Exports kWh - MPT]]/1000)*ExportsELAP[[#This Row],[EIM Price]]</f>
        <v>30.381229916328003</v>
      </c>
      <c r="L586" s="167" t="str">
        <f>+INDEX(ECR_Hours!$I$12:$I$15,MATCH(ExportsELAP[[#This Row],[Date Prevailing]],ECR_Hours!$H$12:$H$15,1))</f>
        <v>NS</v>
      </c>
      <c r="M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" spans="1:13" x14ac:dyDescent="0.25">
      <c r="A587" s="164">
        <f>+Exports!A590</f>
        <v>44586</v>
      </c>
      <c r="B587" s="165">
        <f t="shared" si="36"/>
        <v>2022</v>
      </c>
      <c r="C587" s="165">
        <f t="shared" si="37"/>
        <v>1</v>
      </c>
      <c r="D587" s="165">
        <f t="shared" si="38"/>
        <v>25</v>
      </c>
      <c r="E587" s="165">
        <f>+Exports!B590</f>
        <v>10</v>
      </c>
      <c r="F587" s="165">
        <f>+WEEKDAY(ExportsELAP[[#This Row],[Date Prevailing]],1)</f>
        <v>3</v>
      </c>
      <c r="G587" s="165">
        <f>+COUNTIFS(ECR_Hours!$K$6:$K$7,ExportsELAP[[#This Row],[Date Prevailing]])</f>
        <v>0</v>
      </c>
      <c r="H587" s="165">
        <f t="shared" si="39"/>
        <v>3</v>
      </c>
      <c r="I587" s="166">
        <f>+Exports!G590</f>
        <v>4838.1427000000003</v>
      </c>
      <c r="J587" s="166">
        <f>+'ELAP_IPCO-APND'!D590</f>
        <v>54.271520000000002</v>
      </c>
      <c r="K587" s="166">
        <f>+(ExportsELAP[[#This Row],[Exports kWh - MPT]]/1000)*ExportsELAP[[#This Row],[EIM Price]]</f>
        <v>262.57335830590404</v>
      </c>
      <c r="L587" s="167" t="str">
        <f>+INDEX(ECR_Hours!$I$12:$I$15,MATCH(ExportsELAP[[#This Row],[Date Prevailing]],ECR_Hours!$H$12:$H$15,1))</f>
        <v>NS</v>
      </c>
      <c r="M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" spans="1:13" x14ac:dyDescent="0.25">
      <c r="A588" s="164">
        <f>+Exports!A591</f>
        <v>44586</v>
      </c>
      <c r="B588" s="165">
        <f t="shared" si="36"/>
        <v>2022</v>
      </c>
      <c r="C588" s="165">
        <f t="shared" si="37"/>
        <v>1</v>
      </c>
      <c r="D588" s="165">
        <f t="shared" si="38"/>
        <v>25</v>
      </c>
      <c r="E588" s="165">
        <f>+Exports!B591</f>
        <v>11</v>
      </c>
      <c r="F588" s="165">
        <f>+WEEKDAY(ExportsELAP[[#This Row],[Date Prevailing]],1)</f>
        <v>3</v>
      </c>
      <c r="G588" s="165">
        <f>+COUNTIFS(ECR_Hours!$K$6:$K$7,ExportsELAP[[#This Row],[Date Prevailing]])</f>
        <v>0</v>
      </c>
      <c r="H588" s="165">
        <f t="shared" si="39"/>
        <v>3</v>
      </c>
      <c r="I588" s="166">
        <f>+Exports!G591</f>
        <v>12042.8891</v>
      </c>
      <c r="J588" s="166">
        <f>+'ELAP_IPCO-APND'!D591</f>
        <v>31.537289999999999</v>
      </c>
      <c r="K588" s="166">
        <f>+(ExportsELAP[[#This Row],[Exports kWh - MPT]]/1000)*ExportsELAP[[#This Row],[EIM Price]]</f>
        <v>379.80008598453901</v>
      </c>
      <c r="L588" s="167" t="str">
        <f>+INDEX(ECR_Hours!$I$12:$I$15,MATCH(ExportsELAP[[#This Row],[Date Prevailing]],ECR_Hours!$H$12:$H$15,1))</f>
        <v>NS</v>
      </c>
      <c r="M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" spans="1:13" x14ac:dyDescent="0.25">
      <c r="A589" s="164">
        <f>+Exports!A592</f>
        <v>44586</v>
      </c>
      <c r="B589" s="165">
        <f t="shared" si="36"/>
        <v>2022</v>
      </c>
      <c r="C589" s="165">
        <f t="shared" si="37"/>
        <v>1</v>
      </c>
      <c r="D589" s="165">
        <f t="shared" si="38"/>
        <v>25</v>
      </c>
      <c r="E589" s="165">
        <f>+Exports!B592</f>
        <v>12</v>
      </c>
      <c r="F589" s="165">
        <f>+WEEKDAY(ExportsELAP[[#This Row],[Date Prevailing]],1)</f>
        <v>3</v>
      </c>
      <c r="G589" s="165">
        <f>+COUNTIFS(ECR_Hours!$K$6:$K$7,ExportsELAP[[#This Row],[Date Prevailing]])</f>
        <v>0</v>
      </c>
      <c r="H589" s="165">
        <f t="shared" si="39"/>
        <v>3</v>
      </c>
      <c r="I589" s="166">
        <f>+Exports!G592</f>
        <v>14003.011199999997</v>
      </c>
      <c r="J589" s="166">
        <f>+'ELAP_IPCO-APND'!D592</f>
        <v>30.75121</v>
      </c>
      <c r="K589" s="166">
        <f>+(ExportsELAP[[#This Row],[Exports kWh - MPT]]/1000)*ExportsELAP[[#This Row],[EIM Price]]</f>
        <v>430.60953804355194</v>
      </c>
      <c r="L589" s="167" t="str">
        <f>+INDEX(ECR_Hours!$I$12:$I$15,MATCH(ExportsELAP[[#This Row],[Date Prevailing]],ECR_Hours!$H$12:$H$15,1))</f>
        <v>NS</v>
      </c>
      <c r="M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" spans="1:13" x14ac:dyDescent="0.25">
      <c r="A590" s="164">
        <f>+Exports!A593</f>
        <v>44586</v>
      </c>
      <c r="B590" s="165">
        <f t="shared" si="36"/>
        <v>2022</v>
      </c>
      <c r="C590" s="165">
        <f t="shared" si="37"/>
        <v>1</v>
      </c>
      <c r="D590" s="165">
        <f t="shared" si="38"/>
        <v>25</v>
      </c>
      <c r="E590" s="165">
        <f>+Exports!B593</f>
        <v>13</v>
      </c>
      <c r="F590" s="165">
        <f>+WEEKDAY(ExportsELAP[[#This Row],[Date Prevailing]],1)</f>
        <v>3</v>
      </c>
      <c r="G590" s="165">
        <f>+COUNTIFS(ECR_Hours!$K$6:$K$7,ExportsELAP[[#This Row],[Date Prevailing]])</f>
        <v>0</v>
      </c>
      <c r="H590" s="165">
        <f t="shared" si="39"/>
        <v>3</v>
      </c>
      <c r="I590" s="166">
        <f>+Exports!G593</f>
        <v>14596.779800000002</v>
      </c>
      <c r="J590" s="166">
        <f>+'ELAP_IPCO-APND'!D593</f>
        <v>28.374949999999998</v>
      </c>
      <c r="K590" s="166">
        <f>+(ExportsELAP[[#This Row],[Exports kWh - MPT]]/1000)*ExportsELAP[[#This Row],[EIM Price]]</f>
        <v>414.18289698601001</v>
      </c>
      <c r="L590" s="167" t="str">
        <f>+INDEX(ECR_Hours!$I$12:$I$15,MATCH(ExportsELAP[[#This Row],[Date Prevailing]],ECR_Hours!$H$12:$H$15,1))</f>
        <v>NS</v>
      </c>
      <c r="M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" spans="1:13" x14ac:dyDescent="0.25">
      <c r="A591" s="164">
        <f>+Exports!A594</f>
        <v>44586</v>
      </c>
      <c r="B591" s="165">
        <f t="shared" si="36"/>
        <v>2022</v>
      </c>
      <c r="C591" s="165">
        <f t="shared" si="37"/>
        <v>1</v>
      </c>
      <c r="D591" s="165">
        <f t="shared" si="38"/>
        <v>25</v>
      </c>
      <c r="E591" s="165">
        <f>+Exports!B594</f>
        <v>14</v>
      </c>
      <c r="F591" s="165">
        <f>+WEEKDAY(ExportsELAP[[#This Row],[Date Prevailing]],1)</f>
        <v>3</v>
      </c>
      <c r="G591" s="165">
        <f>+COUNTIFS(ECR_Hours!$K$6:$K$7,ExportsELAP[[#This Row],[Date Prevailing]])</f>
        <v>0</v>
      </c>
      <c r="H591" s="165">
        <f t="shared" si="39"/>
        <v>3</v>
      </c>
      <c r="I591" s="166">
        <f>+Exports!G594</f>
        <v>13585.857</v>
      </c>
      <c r="J591" s="166">
        <f>+'ELAP_IPCO-APND'!D594</f>
        <v>28.679790000000001</v>
      </c>
      <c r="K591" s="166">
        <f>+(ExportsELAP[[#This Row],[Exports kWh - MPT]]/1000)*ExportsELAP[[#This Row],[EIM Price]]</f>
        <v>389.63952573003002</v>
      </c>
      <c r="L591" s="167" t="str">
        <f>+INDEX(ECR_Hours!$I$12:$I$15,MATCH(ExportsELAP[[#This Row],[Date Prevailing]],ECR_Hours!$H$12:$H$15,1))</f>
        <v>NS</v>
      </c>
      <c r="M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" spans="1:13" x14ac:dyDescent="0.25">
      <c r="A592" s="164">
        <f>+Exports!A595</f>
        <v>44586</v>
      </c>
      <c r="B592" s="165">
        <f t="shared" si="36"/>
        <v>2022</v>
      </c>
      <c r="C592" s="165">
        <f t="shared" si="37"/>
        <v>1</v>
      </c>
      <c r="D592" s="165">
        <f t="shared" si="38"/>
        <v>25</v>
      </c>
      <c r="E592" s="165">
        <f>+Exports!B595</f>
        <v>15</v>
      </c>
      <c r="F592" s="165">
        <f>+WEEKDAY(ExportsELAP[[#This Row],[Date Prevailing]],1)</f>
        <v>3</v>
      </c>
      <c r="G592" s="165">
        <f>+COUNTIFS(ECR_Hours!$K$6:$K$7,ExportsELAP[[#This Row],[Date Prevailing]])</f>
        <v>0</v>
      </c>
      <c r="H592" s="165">
        <f t="shared" si="39"/>
        <v>3</v>
      </c>
      <c r="I592" s="166">
        <f>+Exports!G595</f>
        <v>10054.564200000001</v>
      </c>
      <c r="J592" s="166">
        <f>+'ELAP_IPCO-APND'!D595</f>
        <v>25.387530000000002</v>
      </c>
      <c r="K592" s="166">
        <f>+(ExportsELAP[[#This Row],[Exports kWh - MPT]]/1000)*ExportsELAP[[#This Row],[EIM Price]]</f>
        <v>255.26055026442606</v>
      </c>
      <c r="L592" s="167" t="str">
        <f>+INDEX(ECR_Hours!$I$12:$I$15,MATCH(ExportsELAP[[#This Row],[Date Prevailing]],ECR_Hours!$H$12:$H$15,1))</f>
        <v>NS</v>
      </c>
      <c r="M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" spans="1:13" x14ac:dyDescent="0.25">
      <c r="A593" s="164">
        <f>+Exports!A596</f>
        <v>44586</v>
      </c>
      <c r="B593" s="165">
        <f t="shared" si="36"/>
        <v>2022</v>
      </c>
      <c r="C593" s="165">
        <f t="shared" si="37"/>
        <v>1</v>
      </c>
      <c r="D593" s="165">
        <f t="shared" si="38"/>
        <v>25</v>
      </c>
      <c r="E593" s="165">
        <f>+Exports!B596</f>
        <v>16</v>
      </c>
      <c r="F593" s="165">
        <f>+WEEKDAY(ExportsELAP[[#This Row],[Date Prevailing]],1)</f>
        <v>3</v>
      </c>
      <c r="G593" s="165">
        <f>+COUNTIFS(ECR_Hours!$K$6:$K$7,ExportsELAP[[#This Row],[Date Prevailing]])</f>
        <v>0</v>
      </c>
      <c r="H593" s="165">
        <f t="shared" si="39"/>
        <v>3</v>
      </c>
      <c r="I593" s="166">
        <f>+Exports!G596</f>
        <v>6059.7196000000004</v>
      </c>
      <c r="J593" s="166">
        <f>+'ELAP_IPCO-APND'!D596</f>
        <v>27.85717</v>
      </c>
      <c r="K593" s="166">
        <f>+(ExportsELAP[[#This Row],[Exports kWh - MPT]]/1000)*ExportsELAP[[#This Row],[EIM Price]]</f>
        <v>168.80663904953201</v>
      </c>
      <c r="L593" s="167" t="str">
        <f>+INDEX(ECR_Hours!$I$12:$I$15,MATCH(ExportsELAP[[#This Row],[Date Prevailing]],ECR_Hours!$H$12:$H$15,1))</f>
        <v>NS</v>
      </c>
      <c r="M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" spans="1:13" x14ac:dyDescent="0.25">
      <c r="A594" s="164">
        <f>+Exports!A597</f>
        <v>44586</v>
      </c>
      <c r="B594" s="165">
        <f t="shared" si="36"/>
        <v>2022</v>
      </c>
      <c r="C594" s="165">
        <f t="shared" si="37"/>
        <v>1</v>
      </c>
      <c r="D594" s="165">
        <f t="shared" si="38"/>
        <v>25</v>
      </c>
      <c r="E594" s="165">
        <f>+Exports!B597</f>
        <v>17</v>
      </c>
      <c r="F594" s="165">
        <f>+WEEKDAY(ExportsELAP[[#This Row],[Date Prevailing]],1)</f>
        <v>3</v>
      </c>
      <c r="G594" s="165">
        <f>+COUNTIFS(ECR_Hours!$K$6:$K$7,ExportsELAP[[#This Row],[Date Prevailing]])</f>
        <v>0</v>
      </c>
      <c r="H594" s="165">
        <f t="shared" si="39"/>
        <v>3</v>
      </c>
      <c r="I594" s="166">
        <f>+Exports!G597</f>
        <v>2407.3912</v>
      </c>
      <c r="J594" s="166">
        <f>+'ELAP_IPCO-APND'!D597</f>
        <v>56.853499999999997</v>
      </c>
      <c r="K594" s="166">
        <f>+(ExportsELAP[[#This Row],[Exports kWh - MPT]]/1000)*ExportsELAP[[#This Row],[EIM Price]]</f>
        <v>136.8686155892</v>
      </c>
      <c r="L594" s="167" t="str">
        <f>+INDEX(ECR_Hours!$I$12:$I$15,MATCH(ExportsELAP[[#This Row],[Date Prevailing]],ECR_Hours!$H$12:$H$15,1))</f>
        <v>NS</v>
      </c>
      <c r="M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" spans="1:13" x14ac:dyDescent="0.25">
      <c r="A595" s="164">
        <f>+Exports!A598</f>
        <v>44586</v>
      </c>
      <c r="B595" s="165">
        <f t="shared" si="36"/>
        <v>2022</v>
      </c>
      <c r="C595" s="165">
        <f t="shared" si="37"/>
        <v>1</v>
      </c>
      <c r="D595" s="165">
        <f t="shared" si="38"/>
        <v>25</v>
      </c>
      <c r="E595" s="165">
        <f>+Exports!B598</f>
        <v>18</v>
      </c>
      <c r="F595" s="165">
        <f>+WEEKDAY(ExportsELAP[[#This Row],[Date Prevailing]],1)</f>
        <v>3</v>
      </c>
      <c r="G595" s="165">
        <f>+COUNTIFS(ECR_Hours!$K$6:$K$7,ExportsELAP[[#This Row],[Date Prevailing]])</f>
        <v>0</v>
      </c>
      <c r="H595" s="165">
        <f t="shared" si="39"/>
        <v>3</v>
      </c>
      <c r="I595" s="166">
        <f>+Exports!G598</f>
        <v>236.52330000000001</v>
      </c>
      <c r="J595" s="166">
        <f>+'ELAP_IPCO-APND'!D598</f>
        <v>43.828110000000002</v>
      </c>
      <c r="K595" s="166">
        <f>+(ExportsELAP[[#This Row],[Exports kWh - MPT]]/1000)*ExportsELAP[[#This Row],[EIM Price]]</f>
        <v>10.366369209963002</v>
      </c>
      <c r="L595" s="167" t="str">
        <f>+INDEX(ECR_Hours!$I$12:$I$15,MATCH(ExportsELAP[[#This Row],[Date Prevailing]],ECR_Hours!$H$12:$H$15,1))</f>
        <v>NS</v>
      </c>
      <c r="M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" spans="1:13" x14ac:dyDescent="0.25">
      <c r="A596" s="164">
        <f>+Exports!A599</f>
        <v>44586</v>
      </c>
      <c r="B596" s="165">
        <f t="shared" si="36"/>
        <v>2022</v>
      </c>
      <c r="C596" s="165">
        <f t="shared" si="37"/>
        <v>1</v>
      </c>
      <c r="D596" s="165">
        <f t="shared" si="38"/>
        <v>25</v>
      </c>
      <c r="E596" s="165">
        <f>+Exports!B599</f>
        <v>19</v>
      </c>
      <c r="F596" s="165">
        <f>+WEEKDAY(ExportsELAP[[#This Row],[Date Prevailing]],1)</f>
        <v>3</v>
      </c>
      <c r="G596" s="165">
        <f>+COUNTIFS(ECR_Hours!$K$6:$K$7,ExportsELAP[[#This Row],[Date Prevailing]])</f>
        <v>0</v>
      </c>
      <c r="H596" s="165">
        <f t="shared" si="39"/>
        <v>3</v>
      </c>
      <c r="I596" s="166">
        <f>+Exports!G599</f>
        <v>2.8136000000000001</v>
      </c>
      <c r="J596" s="166">
        <f>+'ELAP_IPCO-APND'!D599</f>
        <v>44.961509999999997</v>
      </c>
      <c r="K596" s="166">
        <f>+(ExportsELAP[[#This Row],[Exports kWh - MPT]]/1000)*ExportsELAP[[#This Row],[EIM Price]]</f>
        <v>0.12650370453600002</v>
      </c>
      <c r="L596" s="167" t="str">
        <f>+INDEX(ECR_Hours!$I$12:$I$15,MATCH(ExportsELAP[[#This Row],[Date Prevailing]],ECR_Hours!$H$12:$H$15,1))</f>
        <v>NS</v>
      </c>
      <c r="M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7" spans="1:13" x14ac:dyDescent="0.25">
      <c r="A597" s="164">
        <f>+Exports!A600</f>
        <v>44586</v>
      </c>
      <c r="B597" s="165">
        <f t="shared" si="36"/>
        <v>2022</v>
      </c>
      <c r="C597" s="165">
        <f t="shared" si="37"/>
        <v>1</v>
      </c>
      <c r="D597" s="165">
        <f t="shared" si="38"/>
        <v>25</v>
      </c>
      <c r="E597" s="165">
        <f>+Exports!B600</f>
        <v>20</v>
      </c>
      <c r="F597" s="165">
        <f>+WEEKDAY(ExportsELAP[[#This Row],[Date Prevailing]],1)</f>
        <v>3</v>
      </c>
      <c r="G597" s="165">
        <f>+COUNTIFS(ECR_Hours!$K$6:$K$7,ExportsELAP[[#This Row],[Date Prevailing]])</f>
        <v>0</v>
      </c>
      <c r="H597" s="165">
        <f t="shared" si="39"/>
        <v>3</v>
      </c>
      <c r="I597" s="166">
        <f>+Exports!G600</f>
        <v>2.0935999999999999</v>
      </c>
      <c r="J597" s="166">
        <f>+'ELAP_IPCO-APND'!D600</f>
        <v>51.70111</v>
      </c>
      <c r="K597" s="166">
        <f>+(ExportsELAP[[#This Row],[Exports kWh - MPT]]/1000)*ExportsELAP[[#This Row],[EIM Price]]</f>
        <v>0.10824144389599999</v>
      </c>
      <c r="L597" s="167" t="str">
        <f>+INDEX(ECR_Hours!$I$12:$I$15,MATCH(ExportsELAP[[#This Row],[Date Prevailing]],ECR_Hours!$H$12:$H$15,1))</f>
        <v>NS</v>
      </c>
      <c r="M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" spans="1:13" x14ac:dyDescent="0.25">
      <c r="A598" s="164">
        <f>+Exports!A601</f>
        <v>44586</v>
      </c>
      <c r="B598" s="165">
        <f t="shared" si="36"/>
        <v>2022</v>
      </c>
      <c r="C598" s="165">
        <f t="shared" si="37"/>
        <v>1</v>
      </c>
      <c r="D598" s="165">
        <f t="shared" si="38"/>
        <v>25</v>
      </c>
      <c r="E598" s="165">
        <f>+Exports!B601</f>
        <v>21</v>
      </c>
      <c r="F598" s="165">
        <f>+WEEKDAY(ExportsELAP[[#This Row],[Date Prevailing]],1)</f>
        <v>3</v>
      </c>
      <c r="G598" s="165">
        <f>+COUNTIFS(ECR_Hours!$K$6:$K$7,ExportsELAP[[#This Row],[Date Prevailing]])</f>
        <v>0</v>
      </c>
      <c r="H598" s="165">
        <f t="shared" si="39"/>
        <v>3</v>
      </c>
      <c r="I598" s="166">
        <f>+Exports!G601</f>
        <v>1.6817</v>
      </c>
      <c r="J598" s="166">
        <f>+'ELAP_IPCO-APND'!D601</f>
        <v>46.272359999999999</v>
      </c>
      <c r="K598" s="166">
        <f>+(ExportsELAP[[#This Row],[Exports kWh - MPT]]/1000)*ExportsELAP[[#This Row],[EIM Price]]</f>
        <v>7.7816227811999997E-2</v>
      </c>
      <c r="L598" s="167" t="str">
        <f>+INDEX(ECR_Hours!$I$12:$I$15,MATCH(ExportsELAP[[#This Row],[Date Prevailing]],ECR_Hours!$H$12:$H$15,1))</f>
        <v>NS</v>
      </c>
      <c r="M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" spans="1:13" x14ac:dyDescent="0.25">
      <c r="A599" s="164">
        <f>+Exports!A602</f>
        <v>44586</v>
      </c>
      <c r="B599" s="165">
        <f t="shared" si="36"/>
        <v>2022</v>
      </c>
      <c r="C599" s="165">
        <f t="shared" si="37"/>
        <v>1</v>
      </c>
      <c r="D599" s="165">
        <f t="shared" si="38"/>
        <v>25</v>
      </c>
      <c r="E599" s="165">
        <f>+Exports!B602</f>
        <v>22</v>
      </c>
      <c r="F599" s="165">
        <f>+WEEKDAY(ExportsELAP[[#This Row],[Date Prevailing]],1)</f>
        <v>3</v>
      </c>
      <c r="G599" s="165">
        <f>+COUNTIFS(ECR_Hours!$K$6:$K$7,ExportsELAP[[#This Row],[Date Prevailing]])</f>
        <v>0</v>
      </c>
      <c r="H599" s="165">
        <f t="shared" si="39"/>
        <v>3</v>
      </c>
      <c r="I599" s="166">
        <f>+Exports!G602</f>
        <v>2.2037</v>
      </c>
      <c r="J599" s="166">
        <f>+'ELAP_IPCO-APND'!D602</f>
        <v>127.23653</v>
      </c>
      <c r="K599" s="166">
        <f>+(ExportsELAP[[#This Row],[Exports kWh - MPT]]/1000)*ExportsELAP[[#This Row],[EIM Price]]</f>
        <v>0.280391141161</v>
      </c>
      <c r="L599" s="167" t="str">
        <f>+INDEX(ECR_Hours!$I$12:$I$15,MATCH(ExportsELAP[[#This Row],[Date Prevailing]],ECR_Hours!$H$12:$H$15,1))</f>
        <v>NS</v>
      </c>
      <c r="M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" spans="1:13" x14ac:dyDescent="0.25">
      <c r="A600" s="164">
        <f>+Exports!A603</f>
        <v>44586</v>
      </c>
      <c r="B600" s="165">
        <f t="shared" si="36"/>
        <v>2022</v>
      </c>
      <c r="C600" s="165">
        <f t="shared" si="37"/>
        <v>1</v>
      </c>
      <c r="D600" s="165">
        <f t="shared" si="38"/>
        <v>25</v>
      </c>
      <c r="E600" s="165">
        <f>+Exports!B603</f>
        <v>23</v>
      </c>
      <c r="F600" s="165">
        <f>+WEEKDAY(ExportsELAP[[#This Row],[Date Prevailing]],1)</f>
        <v>3</v>
      </c>
      <c r="G600" s="165">
        <f>+COUNTIFS(ECR_Hours!$K$6:$K$7,ExportsELAP[[#This Row],[Date Prevailing]])</f>
        <v>0</v>
      </c>
      <c r="H600" s="165">
        <f t="shared" si="39"/>
        <v>3</v>
      </c>
      <c r="I600" s="166">
        <f>+Exports!G603</f>
        <v>1.0720999999999998</v>
      </c>
      <c r="J600" s="166">
        <f>+'ELAP_IPCO-APND'!D603</f>
        <v>59.548250000000003</v>
      </c>
      <c r="K600" s="166">
        <f>+(ExportsELAP[[#This Row],[Exports kWh - MPT]]/1000)*ExportsELAP[[#This Row],[EIM Price]]</f>
        <v>6.3841678824999998E-2</v>
      </c>
      <c r="L600" s="167" t="str">
        <f>+INDEX(ECR_Hours!$I$12:$I$15,MATCH(ExportsELAP[[#This Row],[Date Prevailing]],ECR_Hours!$H$12:$H$15,1))</f>
        <v>NS</v>
      </c>
      <c r="M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" spans="1:13" x14ac:dyDescent="0.25">
      <c r="A601" s="164">
        <f>+Exports!A604</f>
        <v>44586</v>
      </c>
      <c r="B601" s="165">
        <f t="shared" si="36"/>
        <v>2022</v>
      </c>
      <c r="C601" s="165">
        <f t="shared" si="37"/>
        <v>1</v>
      </c>
      <c r="D601" s="165">
        <f t="shared" si="38"/>
        <v>25</v>
      </c>
      <c r="E601" s="165">
        <f>+Exports!B604</f>
        <v>24</v>
      </c>
      <c r="F601" s="165">
        <f>+WEEKDAY(ExportsELAP[[#This Row],[Date Prevailing]],1)</f>
        <v>3</v>
      </c>
      <c r="G601" s="165">
        <f>+COUNTIFS(ECR_Hours!$K$6:$K$7,ExportsELAP[[#This Row],[Date Prevailing]])</f>
        <v>0</v>
      </c>
      <c r="H601" s="165">
        <f t="shared" si="39"/>
        <v>3</v>
      </c>
      <c r="I601" s="166">
        <f>+Exports!G604</f>
        <v>1.911999999999999</v>
      </c>
      <c r="J601" s="166">
        <f>+'ELAP_IPCO-APND'!D604</f>
        <v>43.380479999999999</v>
      </c>
      <c r="K601" s="166">
        <f>+(ExportsELAP[[#This Row],[Exports kWh - MPT]]/1000)*ExportsELAP[[#This Row],[EIM Price]]</f>
        <v>8.2943477759999953E-2</v>
      </c>
      <c r="L601" s="167" t="str">
        <f>+INDEX(ECR_Hours!$I$12:$I$15,MATCH(ExportsELAP[[#This Row],[Date Prevailing]],ECR_Hours!$H$12:$H$15,1))</f>
        <v>NS</v>
      </c>
      <c r="M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" spans="1:13" x14ac:dyDescent="0.25">
      <c r="A602" s="164">
        <f>+Exports!A605</f>
        <v>44587</v>
      </c>
      <c r="B602" s="165">
        <f t="shared" si="36"/>
        <v>2022</v>
      </c>
      <c r="C602" s="165">
        <f t="shared" si="37"/>
        <v>1</v>
      </c>
      <c r="D602" s="165">
        <f t="shared" si="38"/>
        <v>26</v>
      </c>
      <c r="E602" s="165">
        <f>+Exports!B605</f>
        <v>1</v>
      </c>
      <c r="F602" s="165">
        <f>+WEEKDAY(ExportsELAP[[#This Row],[Date Prevailing]],1)</f>
        <v>4</v>
      </c>
      <c r="G602" s="165">
        <f>+COUNTIFS(ECR_Hours!$K$6:$K$7,ExportsELAP[[#This Row],[Date Prevailing]])</f>
        <v>0</v>
      </c>
      <c r="H602" s="165">
        <f t="shared" si="39"/>
        <v>4</v>
      </c>
      <c r="I602" s="166">
        <f>+Exports!G605</f>
        <v>3.4616999999999996</v>
      </c>
      <c r="J602" s="166">
        <f>+'ELAP_IPCO-APND'!D605</f>
        <v>40.4542</v>
      </c>
      <c r="K602" s="166">
        <f>+(ExportsELAP[[#This Row],[Exports kWh - MPT]]/1000)*ExportsELAP[[#This Row],[EIM Price]]</f>
        <v>0.14004030413999999</v>
      </c>
      <c r="L602" s="167" t="str">
        <f>+INDEX(ECR_Hours!$I$12:$I$15,MATCH(ExportsELAP[[#This Row],[Date Prevailing]],ECR_Hours!$H$12:$H$15,1))</f>
        <v>NS</v>
      </c>
      <c r="M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" spans="1:13" x14ac:dyDescent="0.25">
      <c r="A603" s="164">
        <f>+Exports!A606</f>
        <v>44587</v>
      </c>
      <c r="B603" s="165">
        <f t="shared" si="36"/>
        <v>2022</v>
      </c>
      <c r="C603" s="165">
        <f t="shared" si="37"/>
        <v>1</v>
      </c>
      <c r="D603" s="165">
        <f t="shared" si="38"/>
        <v>26</v>
      </c>
      <c r="E603" s="165">
        <f>+Exports!B606</f>
        <v>2</v>
      </c>
      <c r="F603" s="165">
        <f>+WEEKDAY(ExportsELAP[[#This Row],[Date Prevailing]],1)</f>
        <v>4</v>
      </c>
      <c r="G603" s="165">
        <f>+COUNTIFS(ECR_Hours!$K$6:$K$7,ExportsELAP[[#This Row],[Date Prevailing]])</f>
        <v>0</v>
      </c>
      <c r="H603" s="165">
        <f t="shared" si="39"/>
        <v>4</v>
      </c>
      <c r="I603" s="166">
        <f>+Exports!G606</f>
        <v>3.1187</v>
      </c>
      <c r="J603" s="166">
        <f>+'ELAP_IPCO-APND'!D606</f>
        <v>39.759439999999998</v>
      </c>
      <c r="K603" s="166">
        <f>+(ExportsELAP[[#This Row],[Exports kWh - MPT]]/1000)*ExportsELAP[[#This Row],[EIM Price]]</f>
        <v>0.12399776552799999</v>
      </c>
      <c r="L603" s="167" t="str">
        <f>+INDEX(ECR_Hours!$I$12:$I$15,MATCH(ExportsELAP[[#This Row],[Date Prevailing]],ECR_Hours!$H$12:$H$15,1))</f>
        <v>NS</v>
      </c>
      <c r="M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4" spans="1:13" x14ac:dyDescent="0.25">
      <c r="A604" s="164">
        <f>+Exports!A607</f>
        <v>44587</v>
      </c>
      <c r="B604" s="165">
        <f t="shared" si="36"/>
        <v>2022</v>
      </c>
      <c r="C604" s="165">
        <f t="shared" si="37"/>
        <v>1</v>
      </c>
      <c r="D604" s="165">
        <f t="shared" si="38"/>
        <v>26</v>
      </c>
      <c r="E604" s="165">
        <f>+Exports!B607</f>
        <v>3</v>
      </c>
      <c r="F604" s="165">
        <f>+WEEKDAY(ExportsELAP[[#This Row],[Date Prevailing]],1)</f>
        <v>4</v>
      </c>
      <c r="G604" s="165">
        <f>+COUNTIFS(ECR_Hours!$K$6:$K$7,ExportsELAP[[#This Row],[Date Prevailing]])</f>
        <v>0</v>
      </c>
      <c r="H604" s="165">
        <f t="shared" si="39"/>
        <v>4</v>
      </c>
      <c r="I604" s="166">
        <f>+Exports!G607</f>
        <v>3.3169999999999993</v>
      </c>
      <c r="J604" s="166">
        <f>+'ELAP_IPCO-APND'!D607</f>
        <v>37.514339999999997</v>
      </c>
      <c r="K604" s="166">
        <f>+(ExportsELAP[[#This Row],[Exports kWh - MPT]]/1000)*ExportsELAP[[#This Row],[EIM Price]]</f>
        <v>0.12443506577999996</v>
      </c>
      <c r="L604" s="167" t="str">
        <f>+INDEX(ECR_Hours!$I$12:$I$15,MATCH(ExportsELAP[[#This Row],[Date Prevailing]],ECR_Hours!$H$12:$H$15,1))</f>
        <v>NS</v>
      </c>
      <c r="M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" spans="1:13" x14ac:dyDescent="0.25">
      <c r="A605" s="164">
        <f>+Exports!A608</f>
        <v>44587</v>
      </c>
      <c r="B605" s="165">
        <f t="shared" si="36"/>
        <v>2022</v>
      </c>
      <c r="C605" s="165">
        <f t="shared" si="37"/>
        <v>1</v>
      </c>
      <c r="D605" s="165">
        <f t="shared" si="38"/>
        <v>26</v>
      </c>
      <c r="E605" s="165">
        <f>+Exports!B608</f>
        <v>4</v>
      </c>
      <c r="F605" s="165">
        <f>+WEEKDAY(ExportsELAP[[#This Row],[Date Prevailing]],1)</f>
        <v>4</v>
      </c>
      <c r="G605" s="165">
        <f>+COUNTIFS(ECR_Hours!$K$6:$K$7,ExportsELAP[[#This Row],[Date Prevailing]])</f>
        <v>0</v>
      </c>
      <c r="H605" s="165">
        <f t="shared" si="39"/>
        <v>4</v>
      </c>
      <c r="I605" s="166">
        <f>+Exports!G608</f>
        <v>1.6160999999999999</v>
      </c>
      <c r="J605" s="166">
        <f>+'ELAP_IPCO-APND'!D608</f>
        <v>37.603110000000001</v>
      </c>
      <c r="K605" s="166">
        <f>+(ExportsELAP[[#This Row],[Exports kWh - MPT]]/1000)*ExportsELAP[[#This Row],[EIM Price]]</f>
        <v>6.0770386070999993E-2</v>
      </c>
      <c r="L605" s="167" t="str">
        <f>+INDEX(ECR_Hours!$I$12:$I$15,MATCH(ExportsELAP[[#This Row],[Date Prevailing]],ECR_Hours!$H$12:$H$15,1))</f>
        <v>NS</v>
      </c>
      <c r="M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" spans="1:13" x14ac:dyDescent="0.25">
      <c r="A606" s="164">
        <f>+Exports!A609</f>
        <v>44587</v>
      </c>
      <c r="B606" s="165">
        <f t="shared" si="36"/>
        <v>2022</v>
      </c>
      <c r="C606" s="165">
        <f t="shared" si="37"/>
        <v>1</v>
      </c>
      <c r="D606" s="165">
        <f t="shared" si="38"/>
        <v>26</v>
      </c>
      <c r="E606" s="165">
        <f>+Exports!B609</f>
        <v>5</v>
      </c>
      <c r="F606" s="165">
        <f>+WEEKDAY(ExportsELAP[[#This Row],[Date Prevailing]],1)</f>
        <v>4</v>
      </c>
      <c r="G606" s="165">
        <f>+COUNTIFS(ECR_Hours!$K$6:$K$7,ExportsELAP[[#This Row],[Date Prevailing]])</f>
        <v>0</v>
      </c>
      <c r="H606" s="165">
        <f t="shared" si="39"/>
        <v>4</v>
      </c>
      <c r="I606" s="166">
        <f>+Exports!G609</f>
        <v>1.8313999999999999</v>
      </c>
      <c r="J606" s="166">
        <f>+'ELAP_IPCO-APND'!D609</f>
        <v>38.477800000000002</v>
      </c>
      <c r="K606" s="166">
        <f>+(ExportsELAP[[#This Row],[Exports kWh - MPT]]/1000)*ExportsELAP[[#This Row],[EIM Price]]</f>
        <v>7.0468242920000007E-2</v>
      </c>
      <c r="L606" s="167" t="str">
        <f>+INDEX(ECR_Hours!$I$12:$I$15,MATCH(ExportsELAP[[#This Row],[Date Prevailing]],ECR_Hours!$H$12:$H$15,1))</f>
        <v>NS</v>
      </c>
      <c r="M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" spans="1:13" x14ac:dyDescent="0.25">
      <c r="A607" s="164">
        <f>+Exports!A610</f>
        <v>44587</v>
      </c>
      <c r="B607" s="165">
        <f t="shared" si="36"/>
        <v>2022</v>
      </c>
      <c r="C607" s="165">
        <f t="shared" si="37"/>
        <v>1</v>
      </c>
      <c r="D607" s="165">
        <f t="shared" si="38"/>
        <v>26</v>
      </c>
      <c r="E607" s="165">
        <f>+Exports!B610</f>
        <v>6</v>
      </c>
      <c r="F607" s="165">
        <f>+WEEKDAY(ExportsELAP[[#This Row],[Date Prevailing]],1)</f>
        <v>4</v>
      </c>
      <c r="G607" s="165">
        <f>+COUNTIFS(ECR_Hours!$K$6:$K$7,ExportsELAP[[#This Row],[Date Prevailing]])</f>
        <v>0</v>
      </c>
      <c r="H607" s="165">
        <f t="shared" si="39"/>
        <v>4</v>
      </c>
      <c r="I607" s="166">
        <f>+Exports!G610</f>
        <v>1.542</v>
      </c>
      <c r="J607" s="166">
        <f>+'ELAP_IPCO-APND'!D610</f>
        <v>47.112659999999998</v>
      </c>
      <c r="K607" s="166">
        <f>+(ExportsELAP[[#This Row],[Exports kWh - MPT]]/1000)*ExportsELAP[[#This Row],[EIM Price]]</f>
        <v>7.2647721720000002E-2</v>
      </c>
      <c r="L607" s="167" t="str">
        <f>+INDEX(ECR_Hours!$I$12:$I$15,MATCH(ExportsELAP[[#This Row],[Date Prevailing]],ECR_Hours!$H$12:$H$15,1))</f>
        <v>NS</v>
      </c>
      <c r="M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" spans="1:13" x14ac:dyDescent="0.25">
      <c r="A608" s="164">
        <f>+Exports!A611</f>
        <v>44587</v>
      </c>
      <c r="B608" s="165">
        <f t="shared" si="36"/>
        <v>2022</v>
      </c>
      <c r="C608" s="165">
        <f t="shared" si="37"/>
        <v>1</v>
      </c>
      <c r="D608" s="165">
        <f t="shared" si="38"/>
        <v>26</v>
      </c>
      <c r="E608" s="165">
        <f>+Exports!B611</f>
        <v>7</v>
      </c>
      <c r="F608" s="165">
        <f>+WEEKDAY(ExportsELAP[[#This Row],[Date Prevailing]],1)</f>
        <v>4</v>
      </c>
      <c r="G608" s="165">
        <f>+COUNTIFS(ECR_Hours!$K$6:$K$7,ExportsELAP[[#This Row],[Date Prevailing]])</f>
        <v>0</v>
      </c>
      <c r="H608" s="165">
        <f t="shared" si="39"/>
        <v>4</v>
      </c>
      <c r="I608" s="166">
        <f>+Exports!G611</f>
        <v>1.6078999999999999</v>
      </c>
      <c r="J608" s="166">
        <f>+'ELAP_IPCO-APND'!D611</f>
        <v>53.48545</v>
      </c>
      <c r="K608" s="166">
        <f>+(ExportsELAP[[#This Row],[Exports kWh - MPT]]/1000)*ExportsELAP[[#This Row],[EIM Price]]</f>
        <v>8.5999255054999987E-2</v>
      </c>
      <c r="L608" s="167" t="str">
        <f>+INDEX(ECR_Hours!$I$12:$I$15,MATCH(ExportsELAP[[#This Row],[Date Prevailing]],ECR_Hours!$H$12:$H$15,1))</f>
        <v>NS</v>
      </c>
      <c r="M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" spans="1:13" x14ac:dyDescent="0.25">
      <c r="A609" s="164">
        <f>+Exports!A612</f>
        <v>44587</v>
      </c>
      <c r="B609" s="165">
        <f t="shared" si="36"/>
        <v>2022</v>
      </c>
      <c r="C609" s="165">
        <f t="shared" si="37"/>
        <v>1</v>
      </c>
      <c r="D609" s="165">
        <f t="shared" si="38"/>
        <v>26</v>
      </c>
      <c r="E609" s="165">
        <f>+Exports!B612</f>
        <v>8</v>
      </c>
      <c r="F609" s="165">
        <f>+WEEKDAY(ExportsELAP[[#This Row],[Date Prevailing]],1)</f>
        <v>4</v>
      </c>
      <c r="G609" s="165">
        <f>+COUNTIFS(ECR_Hours!$K$6:$K$7,ExportsELAP[[#This Row],[Date Prevailing]])</f>
        <v>0</v>
      </c>
      <c r="H609" s="165">
        <f t="shared" si="39"/>
        <v>4</v>
      </c>
      <c r="I609" s="166">
        <f>+Exports!G612</f>
        <v>4.1303000000000001</v>
      </c>
      <c r="J609" s="166">
        <f>+'ELAP_IPCO-APND'!D612</f>
        <v>51.073239999999998</v>
      </c>
      <c r="K609" s="166">
        <f>+(ExportsELAP[[#This Row],[Exports kWh - MPT]]/1000)*ExportsELAP[[#This Row],[EIM Price]]</f>
        <v>0.21094780317199999</v>
      </c>
      <c r="L609" s="167" t="str">
        <f>+INDEX(ECR_Hours!$I$12:$I$15,MATCH(ExportsELAP[[#This Row],[Date Prevailing]],ECR_Hours!$H$12:$H$15,1))</f>
        <v>NS</v>
      </c>
      <c r="M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" spans="1:13" x14ac:dyDescent="0.25">
      <c r="A610" s="164">
        <f>+Exports!A613</f>
        <v>44587</v>
      </c>
      <c r="B610" s="165">
        <f t="shared" si="36"/>
        <v>2022</v>
      </c>
      <c r="C610" s="165">
        <f t="shared" si="37"/>
        <v>1</v>
      </c>
      <c r="D610" s="165">
        <f t="shared" si="38"/>
        <v>26</v>
      </c>
      <c r="E610" s="165">
        <f>+Exports!B613</f>
        <v>9</v>
      </c>
      <c r="F610" s="165">
        <f>+WEEKDAY(ExportsELAP[[#This Row],[Date Prevailing]],1)</f>
        <v>4</v>
      </c>
      <c r="G610" s="165">
        <f>+COUNTIFS(ECR_Hours!$K$6:$K$7,ExportsELAP[[#This Row],[Date Prevailing]])</f>
        <v>0</v>
      </c>
      <c r="H610" s="165">
        <f t="shared" si="39"/>
        <v>4</v>
      </c>
      <c r="I610" s="166">
        <f>+Exports!G613</f>
        <v>807.10339999999997</v>
      </c>
      <c r="J610" s="166">
        <f>+'ELAP_IPCO-APND'!D613</f>
        <v>62.786360000000002</v>
      </c>
      <c r="K610" s="166">
        <f>+(ExportsELAP[[#This Row],[Exports kWh - MPT]]/1000)*ExportsELAP[[#This Row],[EIM Price]]</f>
        <v>50.675084629623996</v>
      </c>
      <c r="L610" s="167" t="str">
        <f>+INDEX(ECR_Hours!$I$12:$I$15,MATCH(ExportsELAP[[#This Row],[Date Prevailing]],ECR_Hours!$H$12:$H$15,1))</f>
        <v>NS</v>
      </c>
      <c r="M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" spans="1:13" x14ac:dyDescent="0.25">
      <c r="A611" s="164">
        <f>+Exports!A614</f>
        <v>44587</v>
      </c>
      <c r="B611" s="165">
        <f t="shared" si="36"/>
        <v>2022</v>
      </c>
      <c r="C611" s="165">
        <f t="shared" si="37"/>
        <v>1</v>
      </c>
      <c r="D611" s="165">
        <f t="shared" si="38"/>
        <v>26</v>
      </c>
      <c r="E611" s="165">
        <f>+Exports!B614</f>
        <v>10</v>
      </c>
      <c r="F611" s="165">
        <f>+WEEKDAY(ExportsELAP[[#This Row],[Date Prevailing]],1)</f>
        <v>4</v>
      </c>
      <c r="G611" s="165">
        <f>+COUNTIFS(ECR_Hours!$K$6:$K$7,ExportsELAP[[#This Row],[Date Prevailing]])</f>
        <v>0</v>
      </c>
      <c r="H611" s="165">
        <f t="shared" si="39"/>
        <v>4</v>
      </c>
      <c r="I611" s="166">
        <f>+Exports!G614</f>
        <v>3160.7045000000003</v>
      </c>
      <c r="J611" s="166">
        <f>+'ELAP_IPCO-APND'!D614</f>
        <v>38.753219999999999</v>
      </c>
      <c r="K611" s="166">
        <f>+(ExportsELAP[[#This Row],[Exports kWh - MPT]]/1000)*ExportsELAP[[#This Row],[EIM Price]]</f>
        <v>122.48747684349001</v>
      </c>
      <c r="L611" s="167" t="str">
        <f>+INDEX(ECR_Hours!$I$12:$I$15,MATCH(ExportsELAP[[#This Row],[Date Prevailing]],ECR_Hours!$H$12:$H$15,1))</f>
        <v>NS</v>
      </c>
      <c r="M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" spans="1:13" x14ac:dyDescent="0.25">
      <c r="A612" s="164">
        <f>+Exports!A615</f>
        <v>44587</v>
      </c>
      <c r="B612" s="165">
        <f t="shared" si="36"/>
        <v>2022</v>
      </c>
      <c r="C612" s="165">
        <f t="shared" si="37"/>
        <v>1</v>
      </c>
      <c r="D612" s="165">
        <f t="shared" si="38"/>
        <v>26</v>
      </c>
      <c r="E612" s="165">
        <f>+Exports!B615</f>
        <v>11</v>
      </c>
      <c r="F612" s="165">
        <f>+WEEKDAY(ExportsELAP[[#This Row],[Date Prevailing]],1)</f>
        <v>4</v>
      </c>
      <c r="G612" s="165">
        <f>+COUNTIFS(ECR_Hours!$K$6:$K$7,ExportsELAP[[#This Row],[Date Prevailing]])</f>
        <v>0</v>
      </c>
      <c r="H612" s="165">
        <f t="shared" si="39"/>
        <v>4</v>
      </c>
      <c r="I612" s="166">
        <f>+Exports!G615</f>
        <v>6083.5065999999997</v>
      </c>
      <c r="J612" s="166">
        <f>+'ELAP_IPCO-APND'!D615</f>
        <v>39.350569999999998</v>
      </c>
      <c r="K612" s="166">
        <f>+(ExportsELAP[[#This Row],[Exports kWh - MPT]]/1000)*ExportsELAP[[#This Row],[EIM Price]]</f>
        <v>239.38945230876197</v>
      </c>
      <c r="L612" s="167" t="str">
        <f>+INDEX(ECR_Hours!$I$12:$I$15,MATCH(ExportsELAP[[#This Row],[Date Prevailing]],ECR_Hours!$H$12:$H$15,1))</f>
        <v>NS</v>
      </c>
      <c r="M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" spans="1:13" x14ac:dyDescent="0.25">
      <c r="A613" s="164">
        <f>+Exports!A616</f>
        <v>44587</v>
      </c>
      <c r="B613" s="165">
        <f t="shared" si="36"/>
        <v>2022</v>
      </c>
      <c r="C613" s="165">
        <f t="shared" si="37"/>
        <v>1</v>
      </c>
      <c r="D613" s="165">
        <f t="shared" si="38"/>
        <v>26</v>
      </c>
      <c r="E613" s="165">
        <f>+Exports!B616</f>
        <v>12</v>
      </c>
      <c r="F613" s="165">
        <f>+WEEKDAY(ExportsELAP[[#This Row],[Date Prevailing]],1)</f>
        <v>4</v>
      </c>
      <c r="G613" s="165">
        <f>+COUNTIFS(ECR_Hours!$K$6:$K$7,ExportsELAP[[#This Row],[Date Prevailing]])</f>
        <v>0</v>
      </c>
      <c r="H613" s="165">
        <f t="shared" si="39"/>
        <v>4</v>
      </c>
      <c r="I613" s="166">
        <f>+Exports!G616</f>
        <v>8502.8683999999994</v>
      </c>
      <c r="J613" s="166">
        <f>+'ELAP_IPCO-APND'!D616</f>
        <v>42.268470000000001</v>
      </c>
      <c r="K613" s="166">
        <f>+(ExportsELAP[[#This Row],[Exports kWh - MPT]]/1000)*ExportsELAP[[#This Row],[EIM Price]]</f>
        <v>359.40323787934796</v>
      </c>
      <c r="L613" s="167" t="str">
        <f>+INDEX(ECR_Hours!$I$12:$I$15,MATCH(ExportsELAP[[#This Row],[Date Prevailing]],ECR_Hours!$H$12:$H$15,1))</f>
        <v>NS</v>
      </c>
      <c r="M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" spans="1:13" x14ac:dyDescent="0.25">
      <c r="A614" s="164">
        <f>+Exports!A617</f>
        <v>44587</v>
      </c>
      <c r="B614" s="165">
        <f t="shared" si="36"/>
        <v>2022</v>
      </c>
      <c r="C614" s="165">
        <f t="shared" si="37"/>
        <v>1</v>
      </c>
      <c r="D614" s="165">
        <f t="shared" si="38"/>
        <v>26</v>
      </c>
      <c r="E614" s="165">
        <f>+Exports!B617</f>
        <v>13</v>
      </c>
      <c r="F614" s="165">
        <f>+WEEKDAY(ExportsELAP[[#This Row],[Date Prevailing]],1)</f>
        <v>4</v>
      </c>
      <c r="G614" s="165">
        <f>+COUNTIFS(ECR_Hours!$K$6:$K$7,ExportsELAP[[#This Row],[Date Prevailing]])</f>
        <v>0</v>
      </c>
      <c r="H614" s="165">
        <f t="shared" si="39"/>
        <v>4</v>
      </c>
      <c r="I614" s="166">
        <f>+Exports!G617</f>
        <v>9615.0357999999997</v>
      </c>
      <c r="J614" s="166">
        <f>+'ELAP_IPCO-APND'!D617</f>
        <v>35.909219999999998</v>
      </c>
      <c r="K614" s="166">
        <f>+(ExportsELAP[[#This Row],[Exports kWh - MPT]]/1000)*ExportsELAP[[#This Row],[EIM Price]]</f>
        <v>345.26843585007595</v>
      </c>
      <c r="L614" s="167" t="str">
        <f>+INDEX(ECR_Hours!$I$12:$I$15,MATCH(ExportsELAP[[#This Row],[Date Prevailing]],ECR_Hours!$H$12:$H$15,1))</f>
        <v>NS</v>
      </c>
      <c r="M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" spans="1:13" x14ac:dyDescent="0.25">
      <c r="A615" s="164">
        <f>+Exports!A618</f>
        <v>44587</v>
      </c>
      <c r="B615" s="165">
        <f t="shared" si="36"/>
        <v>2022</v>
      </c>
      <c r="C615" s="165">
        <f t="shared" si="37"/>
        <v>1</v>
      </c>
      <c r="D615" s="165">
        <f t="shared" si="38"/>
        <v>26</v>
      </c>
      <c r="E615" s="165">
        <f>+Exports!B618</f>
        <v>14</v>
      </c>
      <c r="F615" s="165">
        <f>+WEEKDAY(ExportsELAP[[#This Row],[Date Prevailing]],1)</f>
        <v>4</v>
      </c>
      <c r="G615" s="165">
        <f>+COUNTIFS(ECR_Hours!$K$6:$K$7,ExportsELAP[[#This Row],[Date Prevailing]])</f>
        <v>0</v>
      </c>
      <c r="H615" s="165">
        <f t="shared" si="39"/>
        <v>4</v>
      </c>
      <c r="I615" s="166">
        <f>+Exports!G618</f>
        <v>9206.6620999999996</v>
      </c>
      <c r="J615" s="166">
        <f>+'ELAP_IPCO-APND'!D618</f>
        <v>36.058579999999999</v>
      </c>
      <c r="K615" s="166">
        <f>+(ExportsELAP[[#This Row],[Exports kWh - MPT]]/1000)*ExportsELAP[[#This Row],[EIM Price]]</f>
        <v>331.97916186581796</v>
      </c>
      <c r="L615" s="167" t="str">
        <f>+INDEX(ECR_Hours!$I$12:$I$15,MATCH(ExportsELAP[[#This Row],[Date Prevailing]],ECR_Hours!$H$12:$H$15,1))</f>
        <v>NS</v>
      </c>
      <c r="M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6" spans="1:13" x14ac:dyDescent="0.25">
      <c r="A616" s="164">
        <f>+Exports!A619</f>
        <v>44587</v>
      </c>
      <c r="B616" s="165">
        <f t="shared" si="36"/>
        <v>2022</v>
      </c>
      <c r="C616" s="165">
        <f t="shared" si="37"/>
        <v>1</v>
      </c>
      <c r="D616" s="165">
        <f t="shared" si="38"/>
        <v>26</v>
      </c>
      <c r="E616" s="165">
        <f>+Exports!B619</f>
        <v>15</v>
      </c>
      <c r="F616" s="165">
        <f>+WEEKDAY(ExportsELAP[[#This Row],[Date Prevailing]],1)</f>
        <v>4</v>
      </c>
      <c r="G616" s="165">
        <f>+COUNTIFS(ECR_Hours!$K$6:$K$7,ExportsELAP[[#This Row],[Date Prevailing]])</f>
        <v>0</v>
      </c>
      <c r="H616" s="165">
        <f t="shared" si="39"/>
        <v>4</v>
      </c>
      <c r="I616" s="166">
        <f>+Exports!G619</f>
        <v>10677.0813</v>
      </c>
      <c r="J616" s="166">
        <f>+'ELAP_IPCO-APND'!D619</f>
        <v>38.613889999999998</v>
      </c>
      <c r="K616" s="166">
        <f>+(ExportsELAP[[#This Row],[Exports kWh - MPT]]/1000)*ExportsELAP[[#This Row],[EIM Price]]</f>
        <v>412.28364283925697</v>
      </c>
      <c r="L616" s="167" t="str">
        <f>+INDEX(ECR_Hours!$I$12:$I$15,MATCH(ExportsELAP[[#This Row],[Date Prevailing]],ECR_Hours!$H$12:$H$15,1))</f>
        <v>NS</v>
      </c>
      <c r="M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" spans="1:13" x14ac:dyDescent="0.25">
      <c r="A617" s="164">
        <f>+Exports!A620</f>
        <v>44587</v>
      </c>
      <c r="B617" s="165">
        <f t="shared" si="36"/>
        <v>2022</v>
      </c>
      <c r="C617" s="165">
        <f t="shared" si="37"/>
        <v>1</v>
      </c>
      <c r="D617" s="165">
        <f t="shared" si="38"/>
        <v>26</v>
      </c>
      <c r="E617" s="165">
        <f>+Exports!B620</f>
        <v>16</v>
      </c>
      <c r="F617" s="165">
        <f>+WEEKDAY(ExportsELAP[[#This Row],[Date Prevailing]],1)</f>
        <v>4</v>
      </c>
      <c r="G617" s="165">
        <f>+COUNTIFS(ECR_Hours!$K$6:$K$7,ExportsELAP[[#This Row],[Date Prevailing]])</f>
        <v>0</v>
      </c>
      <c r="H617" s="165">
        <f t="shared" si="39"/>
        <v>4</v>
      </c>
      <c r="I617" s="166">
        <f>+Exports!G620</f>
        <v>11309.252400000001</v>
      </c>
      <c r="J617" s="166">
        <f>+'ELAP_IPCO-APND'!D620</f>
        <v>36.15316</v>
      </c>
      <c r="K617" s="166">
        <f>+(ExportsELAP[[#This Row],[Exports kWh - MPT]]/1000)*ExportsELAP[[#This Row],[EIM Price]]</f>
        <v>408.86521149758408</v>
      </c>
      <c r="L617" s="167" t="str">
        <f>+INDEX(ECR_Hours!$I$12:$I$15,MATCH(ExportsELAP[[#This Row],[Date Prevailing]],ECR_Hours!$H$12:$H$15,1))</f>
        <v>NS</v>
      </c>
      <c r="M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" spans="1:13" x14ac:dyDescent="0.25">
      <c r="A618" s="164">
        <f>+Exports!A621</f>
        <v>44587</v>
      </c>
      <c r="B618" s="165">
        <f t="shared" si="36"/>
        <v>2022</v>
      </c>
      <c r="C618" s="165">
        <f t="shared" si="37"/>
        <v>1</v>
      </c>
      <c r="D618" s="165">
        <f t="shared" si="38"/>
        <v>26</v>
      </c>
      <c r="E618" s="165">
        <f>+Exports!B621</f>
        <v>17</v>
      </c>
      <c r="F618" s="165">
        <f>+WEEKDAY(ExportsELAP[[#This Row],[Date Prevailing]],1)</f>
        <v>4</v>
      </c>
      <c r="G618" s="165">
        <f>+COUNTIFS(ECR_Hours!$K$6:$K$7,ExportsELAP[[#This Row],[Date Prevailing]])</f>
        <v>0</v>
      </c>
      <c r="H618" s="165">
        <f t="shared" si="39"/>
        <v>4</v>
      </c>
      <c r="I618" s="166">
        <f>+Exports!G621</f>
        <v>7124.3424999999997</v>
      </c>
      <c r="J618" s="166">
        <f>+'ELAP_IPCO-APND'!D621</f>
        <v>39.949779999999997</v>
      </c>
      <c r="K618" s="166">
        <f>+(ExportsELAP[[#This Row],[Exports kWh - MPT]]/1000)*ExportsELAP[[#This Row],[EIM Price]]</f>
        <v>284.61591551965</v>
      </c>
      <c r="L618" s="167" t="str">
        <f>+INDEX(ECR_Hours!$I$12:$I$15,MATCH(ExportsELAP[[#This Row],[Date Prevailing]],ECR_Hours!$H$12:$H$15,1))</f>
        <v>NS</v>
      </c>
      <c r="M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" spans="1:13" x14ac:dyDescent="0.25">
      <c r="A619" s="164">
        <f>+Exports!A622</f>
        <v>44587</v>
      </c>
      <c r="B619" s="165">
        <f t="shared" si="36"/>
        <v>2022</v>
      </c>
      <c r="C619" s="165">
        <f t="shared" si="37"/>
        <v>1</v>
      </c>
      <c r="D619" s="165">
        <f t="shared" si="38"/>
        <v>26</v>
      </c>
      <c r="E619" s="165">
        <f>+Exports!B622</f>
        <v>18</v>
      </c>
      <c r="F619" s="165">
        <f>+WEEKDAY(ExportsELAP[[#This Row],[Date Prevailing]],1)</f>
        <v>4</v>
      </c>
      <c r="G619" s="165">
        <f>+COUNTIFS(ECR_Hours!$K$6:$K$7,ExportsELAP[[#This Row],[Date Prevailing]])</f>
        <v>0</v>
      </c>
      <c r="H619" s="165">
        <f t="shared" si="39"/>
        <v>4</v>
      </c>
      <c r="I619" s="166">
        <f>+Exports!G622</f>
        <v>1314.4826</v>
      </c>
      <c r="J619" s="166">
        <f>+'ELAP_IPCO-APND'!D622</f>
        <v>40.39481</v>
      </c>
      <c r="K619" s="166">
        <f>+(ExportsELAP[[#This Row],[Exports kWh - MPT]]/1000)*ExportsELAP[[#This Row],[EIM Price]]</f>
        <v>53.098274875306004</v>
      </c>
      <c r="L619" s="167" t="str">
        <f>+INDEX(ECR_Hours!$I$12:$I$15,MATCH(ExportsELAP[[#This Row],[Date Prevailing]],ECR_Hours!$H$12:$H$15,1))</f>
        <v>NS</v>
      </c>
      <c r="M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" spans="1:13" x14ac:dyDescent="0.25">
      <c r="A620" s="164">
        <f>+Exports!A623</f>
        <v>44587</v>
      </c>
      <c r="B620" s="165">
        <f t="shared" si="36"/>
        <v>2022</v>
      </c>
      <c r="C620" s="165">
        <f t="shared" si="37"/>
        <v>1</v>
      </c>
      <c r="D620" s="165">
        <f t="shared" si="38"/>
        <v>26</v>
      </c>
      <c r="E620" s="165">
        <f>+Exports!B623</f>
        <v>19</v>
      </c>
      <c r="F620" s="165">
        <f>+WEEKDAY(ExportsELAP[[#This Row],[Date Prevailing]],1)</f>
        <v>4</v>
      </c>
      <c r="G620" s="165">
        <f>+COUNTIFS(ECR_Hours!$K$6:$K$7,ExportsELAP[[#This Row],[Date Prevailing]])</f>
        <v>0</v>
      </c>
      <c r="H620" s="165">
        <f t="shared" si="39"/>
        <v>4</v>
      </c>
      <c r="I620" s="166">
        <f>+Exports!G623</f>
        <v>1.5466</v>
      </c>
      <c r="J620" s="166">
        <f>+'ELAP_IPCO-APND'!D623</f>
        <v>48.097279999999998</v>
      </c>
      <c r="K620" s="166">
        <f>+(ExportsELAP[[#This Row],[Exports kWh - MPT]]/1000)*ExportsELAP[[#This Row],[EIM Price]]</f>
        <v>7.4387253247999996E-2</v>
      </c>
      <c r="L620" s="167" t="str">
        <f>+INDEX(ECR_Hours!$I$12:$I$15,MATCH(ExportsELAP[[#This Row],[Date Prevailing]],ECR_Hours!$H$12:$H$15,1))</f>
        <v>NS</v>
      </c>
      <c r="M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" spans="1:13" x14ac:dyDescent="0.25">
      <c r="A621" s="164">
        <f>+Exports!A624</f>
        <v>44587</v>
      </c>
      <c r="B621" s="165">
        <f t="shared" si="36"/>
        <v>2022</v>
      </c>
      <c r="C621" s="165">
        <f t="shared" si="37"/>
        <v>1</v>
      </c>
      <c r="D621" s="165">
        <f t="shared" si="38"/>
        <v>26</v>
      </c>
      <c r="E621" s="165">
        <f>+Exports!B624</f>
        <v>20</v>
      </c>
      <c r="F621" s="165">
        <f>+WEEKDAY(ExportsELAP[[#This Row],[Date Prevailing]],1)</f>
        <v>4</v>
      </c>
      <c r="G621" s="165">
        <f>+COUNTIFS(ECR_Hours!$K$6:$K$7,ExportsELAP[[#This Row],[Date Prevailing]])</f>
        <v>0</v>
      </c>
      <c r="H621" s="165">
        <f t="shared" si="39"/>
        <v>4</v>
      </c>
      <c r="I621" s="166">
        <f>+Exports!G624</f>
        <v>0.83549999999999991</v>
      </c>
      <c r="J621" s="166">
        <f>+'ELAP_IPCO-APND'!D624</f>
        <v>54.864409999999999</v>
      </c>
      <c r="K621" s="166">
        <f>+(ExportsELAP[[#This Row],[Exports kWh - MPT]]/1000)*ExportsELAP[[#This Row],[EIM Price]]</f>
        <v>4.5839214554999994E-2</v>
      </c>
      <c r="L621" s="167" t="str">
        <f>+INDEX(ECR_Hours!$I$12:$I$15,MATCH(ExportsELAP[[#This Row],[Date Prevailing]],ECR_Hours!$H$12:$H$15,1))</f>
        <v>NS</v>
      </c>
      <c r="M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" spans="1:13" x14ac:dyDescent="0.25">
      <c r="A622" s="164">
        <f>+Exports!A625</f>
        <v>44587</v>
      </c>
      <c r="B622" s="165">
        <f t="shared" si="36"/>
        <v>2022</v>
      </c>
      <c r="C622" s="165">
        <f t="shared" si="37"/>
        <v>1</v>
      </c>
      <c r="D622" s="165">
        <f t="shared" si="38"/>
        <v>26</v>
      </c>
      <c r="E622" s="165">
        <f>+Exports!B625</f>
        <v>21</v>
      </c>
      <c r="F622" s="165">
        <f>+WEEKDAY(ExportsELAP[[#This Row],[Date Prevailing]],1)</f>
        <v>4</v>
      </c>
      <c r="G622" s="165">
        <f>+COUNTIFS(ECR_Hours!$K$6:$K$7,ExportsELAP[[#This Row],[Date Prevailing]])</f>
        <v>0</v>
      </c>
      <c r="H622" s="165">
        <f t="shared" si="39"/>
        <v>4</v>
      </c>
      <c r="I622" s="166">
        <f>+Exports!G625</f>
        <v>0.94909999999999994</v>
      </c>
      <c r="J622" s="166">
        <f>+'ELAP_IPCO-APND'!D625</f>
        <v>50.305039999999998</v>
      </c>
      <c r="K622" s="166">
        <f>+(ExportsELAP[[#This Row],[Exports kWh - MPT]]/1000)*ExportsELAP[[#This Row],[EIM Price]]</f>
        <v>4.7744513463999994E-2</v>
      </c>
      <c r="L622" s="167" t="str">
        <f>+INDEX(ECR_Hours!$I$12:$I$15,MATCH(ExportsELAP[[#This Row],[Date Prevailing]],ECR_Hours!$H$12:$H$15,1))</f>
        <v>NS</v>
      </c>
      <c r="M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" spans="1:13" x14ac:dyDescent="0.25">
      <c r="A623" s="164">
        <f>+Exports!A626</f>
        <v>44587</v>
      </c>
      <c r="B623" s="165">
        <f t="shared" si="36"/>
        <v>2022</v>
      </c>
      <c r="C623" s="165">
        <f t="shared" si="37"/>
        <v>1</v>
      </c>
      <c r="D623" s="165">
        <f t="shared" si="38"/>
        <v>26</v>
      </c>
      <c r="E623" s="165">
        <f>+Exports!B626</f>
        <v>22</v>
      </c>
      <c r="F623" s="165">
        <f>+WEEKDAY(ExportsELAP[[#This Row],[Date Prevailing]],1)</f>
        <v>4</v>
      </c>
      <c r="G623" s="165">
        <f>+COUNTIFS(ECR_Hours!$K$6:$K$7,ExportsELAP[[#This Row],[Date Prevailing]])</f>
        <v>0</v>
      </c>
      <c r="H623" s="165">
        <f t="shared" si="39"/>
        <v>4</v>
      </c>
      <c r="I623" s="166">
        <f>+Exports!G626</f>
        <v>1.0028999999999999</v>
      </c>
      <c r="J623" s="166">
        <f>+'ELAP_IPCO-APND'!D626</f>
        <v>52.472560000000001</v>
      </c>
      <c r="K623" s="166">
        <f>+(ExportsELAP[[#This Row],[Exports kWh - MPT]]/1000)*ExportsELAP[[#This Row],[EIM Price]]</f>
        <v>5.2624730423999996E-2</v>
      </c>
      <c r="L623" s="167" t="str">
        <f>+INDEX(ECR_Hours!$I$12:$I$15,MATCH(ExportsELAP[[#This Row],[Date Prevailing]],ECR_Hours!$H$12:$H$15,1))</f>
        <v>NS</v>
      </c>
      <c r="M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" spans="1:13" x14ac:dyDescent="0.25">
      <c r="A624" s="164">
        <f>+Exports!A627</f>
        <v>44587</v>
      </c>
      <c r="B624" s="165">
        <f t="shared" si="36"/>
        <v>2022</v>
      </c>
      <c r="C624" s="165">
        <f t="shared" si="37"/>
        <v>1</v>
      </c>
      <c r="D624" s="165">
        <f t="shared" si="38"/>
        <v>26</v>
      </c>
      <c r="E624" s="165">
        <f>+Exports!B627</f>
        <v>23</v>
      </c>
      <c r="F624" s="165">
        <f>+WEEKDAY(ExportsELAP[[#This Row],[Date Prevailing]],1)</f>
        <v>4</v>
      </c>
      <c r="G624" s="165">
        <f>+COUNTIFS(ECR_Hours!$K$6:$K$7,ExportsELAP[[#This Row],[Date Prevailing]])</f>
        <v>0</v>
      </c>
      <c r="H624" s="165">
        <f t="shared" si="39"/>
        <v>4</v>
      </c>
      <c r="I624" s="166">
        <f>+Exports!G627</f>
        <v>1.226499999999999</v>
      </c>
      <c r="J624" s="166">
        <f>+'ELAP_IPCO-APND'!D627</f>
        <v>52.041249999999998</v>
      </c>
      <c r="K624" s="166">
        <f>+(ExportsELAP[[#This Row],[Exports kWh - MPT]]/1000)*ExportsELAP[[#This Row],[EIM Price]]</f>
        <v>6.3828593124999944E-2</v>
      </c>
      <c r="L624" s="167" t="str">
        <f>+INDEX(ECR_Hours!$I$12:$I$15,MATCH(ExportsELAP[[#This Row],[Date Prevailing]],ECR_Hours!$H$12:$H$15,1))</f>
        <v>NS</v>
      </c>
      <c r="M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" spans="1:13" x14ac:dyDescent="0.25">
      <c r="A625" s="164">
        <f>+Exports!A628</f>
        <v>44587</v>
      </c>
      <c r="B625" s="165">
        <f t="shared" si="36"/>
        <v>2022</v>
      </c>
      <c r="C625" s="165">
        <f t="shared" si="37"/>
        <v>1</v>
      </c>
      <c r="D625" s="165">
        <f t="shared" si="38"/>
        <v>26</v>
      </c>
      <c r="E625" s="165">
        <f>+Exports!B628</f>
        <v>24</v>
      </c>
      <c r="F625" s="165">
        <f>+WEEKDAY(ExportsELAP[[#This Row],[Date Prevailing]],1)</f>
        <v>4</v>
      </c>
      <c r="G625" s="165">
        <f>+COUNTIFS(ECR_Hours!$K$6:$K$7,ExportsELAP[[#This Row],[Date Prevailing]])</f>
        <v>0</v>
      </c>
      <c r="H625" s="165">
        <f t="shared" si="39"/>
        <v>4</v>
      </c>
      <c r="I625" s="166">
        <f>+Exports!G628</f>
        <v>0.99470000000000003</v>
      </c>
      <c r="J625" s="166">
        <f>+'ELAP_IPCO-APND'!D628</f>
        <v>49.858220000000003</v>
      </c>
      <c r="K625" s="166">
        <f>+(ExportsELAP[[#This Row],[Exports kWh - MPT]]/1000)*ExportsELAP[[#This Row],[EIM Price]]</f>
        <v>4.9593971434000003E-2</v>
      </c>
      <c r="L625" s="167" t="str">
        <f>+INDEX(ECR_Hours!$I$12:$I$15,MATCH(ExportsELAP[[#This Row],[Date Prevailing]],ECR_Hours!$H$12:$H$15,1))</f>
        <v>NS</v>
      </c>
      <c r="M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" spans="1:13" x14ac:dyDescent="0.25">
      <c r="A626" s="164">
        <f>+Exports!A629</f>
        <v>44588</v>
      </c>
      <c r="B626" s="165">
        <f t="shared" si="36"/>
        <v>2022</v>
      </c>
      <c r="C626" s="165">
        <f t="shared" si="37"/>
        <v>1</v>
      </c>
      <c r="D626" s="165">
        <f t="shared" si="38"/>
        <v>27</v>
      </c>
      <c r="E626" s="165">
        <f>+Exports!B629</f>
        <v>1</v>
      </c>
      <c r="F626" s="165">
        <f>+WEEKDAY(ExportsELAP[[#This Row],[Date Prevailing]],1)</f>
        <v>5</v>
      </c>
      <c r="G626" s="165">
        <f>+COUNTIFS(ECR_Hours!$K$6:$K$7,ExportsELAP[[#This Row],[Date Prevailing]])</f>
        <v>0</v>
      </c>
      <c r="H626" s="165">
        <f t="shared" si="39"/>
        <v>5</v>
      </c>
      <c r="I626" s="166">
        <f>+Exports!G629</f>
        <v>2.6117999999999899</v>
      </c>
      <c r="J626" s="166">
        <f>+'ELAP_IPCO-APND'!D629</f>
        <v>43.66872</v>
      </c>
      <c r="K626" s="166">
        <f>+(ExportsELAP[[#This Row],[Exports kWh - MPT]]/1000)*ExportsELAP[[#This Row],[EIM Price]]</f>
        <v>0.11405396289599957</v>
      </c>
      <c r="L626" s="167" t="str">
        <f>+INDEX(ECR_Hours!$I$12:$I$15,MATCH(ExportsELAP[[#This Row],[Date Prevailing]],ECR_Hours!$H$12:$H$15,1))</f>
        <v>NS</v>
      </c>
      <c r="M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" spans="1:13" x14ac:dyDescent="0.25">
      <c r="A627" s="164">
        <f>+Exports!A630</f>
        <v>44588</v>
      </c>
      <c r="B627" s="165">
        <f t="shared" si="36"/>
        <v>2022</v>
      </c>
      <c r="C627" s="165">
        <f t="shared" si="37"/>
        <v>1</v>
      </c>
      <c r="D627" s="165">
        <f t="shared" si="38"/>
        <v>27</v>
      </c>
      <c r="E627" s="165">
        <f>+Exports!B630</f>
        <v>2</v>
      </c>
      <c r="F627" s="165">
        <f>+WEEKDAY(ExportsELAP[[#This Row],[Date Prevailing]],1)</f>
        <v>5</v>
      </c>
      <c r="G627" s="165">
        <f>+COUNTIFS(ECR_Hours!$K$6:$K$7,ExportsELAP[[#This Row],[Date Prevailing]])</f>
        <v>0</v>
      </c>
      <c r="H627" s="165">
        <f t="shared" si="39"/>
        <v>5</v>
      </c>
      <c r="I627" s="166">
        <f>+Exports!G630</f>
        <v>3.5022999999999893</v>
      </c>
      <c r="J627" s="166">
        <f>+'ELAP_IPCO-APND'!D630</f>
        <v>46.500340000000001</v>
      </c>
      <c r="K627" s="166">
        <f>+(ExportsELAP[[#This Row],[Exports kWh - MPT]]/1000)*ExportsELAP[[#This Row],[EIM Price]]</f>
        <v>0.16285814078199951</v>
      </c>
      <c r="L627" s="167" t="str">
        <f>+INDEX(ECR_Hours!$I$12:$I$15,MATCH(ExportsELAP[[#This Row],[Date Prevailing]],ECR_Hours!$H$12:$H$15,1))</f>
        <v>NS</v>
      </c>
      <c r="M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" spans="1:13" x14ac:dyDescent="0.25">
      <c r="A628" s="164">
        <f>+Exports!A631</f>
        <v>44588</v>
      </c>
      <c r="B628" s="165">
        <f t="shared" si="36"/>
        <v>2022</v>
      </c>
      <c r="C628" s="165">
        <f t="shared" si="37"/>
        <v>1</v>
      </c>
      <c r="D628" s="165">
        <f t="shared" si="38"/>
        <v>27</v>
      </c>
      <c r="E628" s="165">
        <f>+Exports!B631</f>
        <v>3</v>
      </c>
      <c r="F628" s="165">
        <f>+WEEKDAY(ExportsELAP[[#This Row],[Date Prevailing]],1)</f>
        <v>5</v>
      </c>
      <c r="G628" s="165">
        <f>+COUNTIFS(ECR_Hours!$K$6:$K$7,ExportsELAP[[#This Row],[Date Prevailing]])</f>
        <v>0</v>
      </c>
      <c r="H628" s="165">
        <f t="shared" si="39"/>
        <v>5</v>
      </c>
      <c r="I628" s="166">
        <f>+Exports!G631</f>
        <v>3.2831999999999999</v>
      </c>
      <c r="J628" s="166">
        <f>+'ELAP_IPCO-APND'!D631</f>
        <v>37.59545</v>
      </c>
      <c r="K628" s="166">
        <f>+(ExportsELAP[[#This Row],[Exports kWh - MPT]]/1000)*ExportsELAP[[#This Row],[EIM Price]]</f>
        <v>0.12343338144</v>
      </c>
      <c r="L628" s="167" t="str">
        <f>+INDEX(ECR_Hours!$I$12:$I$15,MATCH(ExportsELAP[[#This Row],[Date Prevailing]],ECR_Hours!$H$12:$H$15,1))</f>
        <v>NS</v>
      </c>
      <c r="M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" spans="1:13" x14ac:dyDescent="0.25">
      <c r="A629" s="164">
        <f>+Exports!A632</f>
        <v>44588</v>
      </c>
      <c r="B629" s="165">
        <f t="shared" si="36"/>
        <v>2022</v>
      </c>
      <c r="C629" s="165">
        <f t="shared" si="37"/>
        <v>1</v>
      </c>
      <c r="D629" s="165">
        <f t="shared" si="38"/>
        <v>27</v>
      </c>
      <c r="E629" s="165">
        <f>+Exports!B632</f>
        <v>4</v>
      </c>
      <c r="F629" s="165">
        <f>+WEEKDAY(ExportsELAP[[#This Row],[Date Prevailing]],1)</f>
        <v>5</v>
      </c>
      <c r="G629" s="165">
        <f>+COUNTIFS(ECR_Hours!$K$6:$K$7,ExportsELAP[[#This Row],[Date Prevailing]])</f>
        <v>0</v>
      </c>
      <c r="H629" s="165">
        <f t="shared" si="39"/>
        <v>5</v>
      </c>
      <c r="I629" s="166">
        <f>+Exports!G632</f>
        <v>1.5106999999999999</v>
      </c>
      <c r="J629" s="166">
        <f>+'ELAP_IPCO-APND'!D632</f>
        <v>38.603549999999998</v>
      </c>
      <c r="K629" s="166">
        <f>+(ExportsELAP[[#This Row],[Exports kWh - MPT]]/1000)*ExportsELAP[[#This Row],[EIM Price]]</f>
        <v>5.8318382985E-2</v>
      </c>
      <c r="L629" s="167" t="str">
        <f>+INDEX(ECR_Hours!$I$12:$I$15,MATCH(ExportsELAP[[#This Row],[Date Prevailing]],ECR_Hours!$H$12:$H$15,1))</f>
        <v>NS</v>
      </c>
      <c r="M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" spans="1:13" x14ac:dyDescent="0.25">
      <c r="A630" s="164">
        <f>+Exports!A633</f>
        <v>44588</v>
      </c>
      <c r="B630" s="165">
        <f t="shared" si="36"/>
        <v>2022</v>
      </c>
      <c r="C630" s="165">
        <f t="shared" si="37"/>
        <v>1</v>
      </c>
      <c r="D630" s="165">
        <f t="shared" si="38"/>
        <v>27</v>
      </c>
      <c r="E630" s="165">
        <f>+Exports!B633</f>
        <v>5</v>
      </c>
      <c r="F630" s="165">
        <f>+WEEKDAY(ExportsELAP[[#This Row],[Date Prevailing]],1)</f>
        <v>5</v>
      </c>
      <c r="G630" s="165">
        <f>+COUNTIFS(ECR_Hours!$K$6:$K$7,ExportsELAP[[#This Row],[Date Prevailing]])</f>
        <v>0</v>
      </c>
      <c r="H630" s="165">
        <f t="shared" si="39"/>
        <v>5</v>
      </c>
      <c r="I630" s="166">
        <f>+Exports!G633</f>
        <v>1.6817000000000002</v>
      </c>
      <c r="J630" s="166">
        <f>+'ELAP_IPCO-APND'!D633</f>
        <v>45.545470000000002</v>
      </c>
      <c r="K630" s="166">
        <f>+(ExportsELAP[[#This Row],[Exports kWh - MPT]]/1000)*ExportsELAP[[#This Row],[EIM Price]]</f>
        <v>7.6593816899000008E-2</v>
      </c>
      <c r="L630" s="167" t="str">
        <f>+INDEX(ECR_Hours!$I$12:$I$15,MATCH(ExportsELAP[[#This Row],[Date Prevailing]],ECR_Hours!$H$12:$H$15,1))</f>
        <v>NS</v>
      </c>
      <c r="M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" spans="1:13" x14ac:dyDescent="0.25">
      <c r="A631" s="164">
        <f>+Exports!A634</f>
        <v>44588</v>
      </c>
      <c r="B631" s="165">
        <f t="shared" si="36"/>
        <v>2022</v>
      </c>
      <c r="C631" s="165">
        <f t="shared" si="37"/>
        <v>1</v>
      </c>
      <c r="D631" s="165">
        <f t="shared" si="38"/>
        <v>27</v>
      </c>
      <c r="E631" s="165">
        <f>+Exports!B634</f>
        <v>6</v>
      </c>
      <c r="F631" s="165">
        <f>+WEEKDAY(ExportsELAP[[#This Row],[Date Prevailing]],1)</f>
        <v>5</v>
      </c>
      <c r="G631" s="165">
        <f>+COUNTIFS(ECR_Hours!$K$6:$K$7,ExportsELAP[[#This Row],[Date Prevailing]])</f>
        <v>0</v>
      </c>
      <c r="H631" s="165">
        <f t="shared" si="39"/>
        <v>5</v>
      </c>
      <c r="I631" s="166">
        <f>+Exports!G634</f>
        <v>1.714599999999999</v>
      </c>
      <c r="J631" s="166">
        <f>+'ELAP_IPCO-APND'!D634</f>
        <v>43.519710000000003</v>
      </c>
      <c r="K631" s="166">
        <f>+(ExportsELAP[[#This Row],[Exports kWh - MPT]]/1000)*ExportsELAP[[#This Row],[EIM Price]]</f>
        <v>7.4618894765999963E-2</v>
      </c>
      <c r="L631" s="167" t="str">
        <f>+INDEX(ECR_Hours!$I$12:$I$15,MATCH(ExportsELAP[[#This Row],[Date Prevailing]],ECR_Hours!$H$12:$H$15,1))</f>
        <v>NS</v>
      </c>
      <c r="M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" spans="1:13" x14ac:dyDescent="0.25">
      <c r="A632" s="164">
        <f>+Exports!A635</f>
        <v>44588</v>
      </c>
      <c r="B632" s="165">
        <f t="shared" si="36"/>
        <v>2022</v>
      </c>
      <c r="C632" s="165">
        <f t="shared" si="37"/>
        <v>1</v>
      </c>
      <c r="D632" s="165">
        <f t="shared" si="38"/>
        <v>27</v>
      </c>
      <c r="E632" s="165">
        <f>+Exports!B635</f>
        <v>7</v>
      </c>
      <c r="F632" s="165">
        <f>+WEEKDAY(ExportsELAP[[#This Row],[Date Prevailing]],1)</f>
        <v>5</v>
      </c>
      <c r="G632" s="165">
        <f>+COUNTIFS(ECR_Hours!$K$6:$K$7,ExportsELAP[[#This Row],[Date Prevailing]])</f>
        <v>0</v>
      </c>
      <c r="H632" s="165">
        <f t="shared" si="39"/>
        <v>5</v>
      </c>
      <c r="I632" s="166">
        <f>+Exports!G635</f>
        <v>1.0577000000000001</v>
      </c>
      <c r="J632" s="166">
        <f>+'ELAP_IPCO-APND'!D635</f>
        <v>58.133929999999999</v>
      </c>
      <c r="K632" s="166">
        <f>+(ExportsELAP[[#This Row],[Exports kWh - MPT]]/1000)*ExportsELAP[[#This Row],[EIM Price]]</f>
        <v>6.1488257761000011E-2</v>
      </c>
      <c r="L632" s="167" t="str">
        <f>+INDEX(ECR_Hours!$I$12:$I$15,MATCH(ExportsELAP[[#This Row],[Date Prevailing]],ECR_Hours!$H$12:$H$15,1))</f>
        <v>NS</v>
      </c>
      <c r="M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" spans="1:13" x14ac:dyDescent="0.25">
      <c r="A633" s="164">
        <f>+Exports!A636</f>
        <v>44588</v>
      </c>
      <c r="B633" s="165">
        <f t="shared" si="36"/>
        <v>2022</v>
      </c>
      <c r="C633" s="165">
        <f t="shared" si="37"/>
        <v>1</v>
      </c>
      <c r="D633" s="165">
        <f t="shared" si="38"/>
        <v>27</v>
      </c>
      <c r="E633" s="165">
        <f>+Exports!B636</f>
        <v>8</v>
      </c>
      <c r="F633" s="165">
        <f>+WEEKDAY(ExportsELAP[[#This Row],[Date Prevailing]],1)</f>
        <v>5</v>
      </c>
      <c r="G633" s="165">
        <f>+COUNTIFS(ECR_Hours!$K$6:$K$7,ExportsELAP[[#This Row],[Date Prevailing]])</f>
        <v>0</v>
      </c>
      <c r="H633" s="165">
        <f t="shared" si="39"/>
        <v>5</v>
      </c>
      <c r="I633" s="166">
        <f>+Exports!G636</f>
        <v>1.8388</v>
      </c>
      <c r="J633" s="166">
        <f>+'ELAP_IPCO-APND'!D636</f>
        <v>53.170090000000002</v>
      </c>
      <c r="K633" s="166">
        <f>+(ExportsELAP[[#This Row],[Exports kWh - MPT]]/1000)*ExportsELAP[[#This Row],[EIM Price]]</f>
        <v>9.7769161492000003E-2</v>
      </c>
      <c r="L633" s="167" t="str">
        <f>+INDEX(ECR_Hours!$I$12:$I$15,MATCH(ExportsELAP[[#This Row],[Date Prevailing]],ECR_Hours!$H$12:$H$15,1))</f>
        <v>NS</v>
      </c>
      <c r="M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" spans="1:13" x14ac:dyDescent="0.25">
      <c r="A634" s="164">
        <f>+Exports!A637</f>
        <v>44588</v>
      </c>
      <c r="B634" s="165">
        <f t="shared" si="36"/>
        <v>2022</v>
      </c>
      <c r="C634" s="165">
        <f t="shared" si="37"/>
        <v>1</v>
      </c>
      <c r="D634" s="165">
        <f t="shared" si="38"/>
        <v>27</v>
      </c>
      <c r="E634" s="165">
        <f>+Exports!B637</f>
        <v>9</v>
      </c>
      <c r="F634" s="165">
        <f>+WEEKDAY(ExportsELAP[[#This Row],[Date Prevailing]],1)</f>
        <v>5</v>
      </c>
      <c r="G634" s="165">
        <f>+COUNTIFS(ECR_Hours!$K$6:$K$7,ExportsELAP[[#This Row],[Date Prevailing]])</f>
        <v>0</v>
      </c>
      <c r="H634" s="165">
        <f t="shared" si="39"/>
        <v>5</v>
      </c>
      <c r="I634" s="166">
        <f>+Exports!G637</f>
        <v>535.88670000000002</v>
      </c>
      <c r="J634" s="166">
        <f>+'ELAP_IPCO-APND'!D637</f>
        <v>54.90193</v>
      </c>
      <c r="K634" s="166">
        <f>+(ExportsELAP[[#This Row],[Exports kWh - MPT]]/1000)*ExportsELAP[[#This Row],[EIM Price]]</f>
        <v>29.421214091331002</v>
      </c>
      <c r="L634" s="167" t="str">
        <f>+INDEX(ECR_Hours!$I$12:$I$15,MATCH(ExportsELAP[[#This Row],[Date Prevailing]],ECR_Hours!$H$12:$H$15,1))</f>
        <v>NS</v>
      </c>
      <c r="M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" spans="1:13" x14ac:dyDescent="0.25">
      <c r="A635" s="164">
        <f>+Exports!A638</f>
        <v>44588</v>
      </c>
      <c r="B635" s="165">
        <f t="shared" si="36"/>
        <v>2022</v>
      </c>
      <c r="C635" s="165">
        <f t="shared" si="37"/>
        <v>1</v>
      </c>
      <c r="D635" s="165">
        <f t="shared" si="38"/>
        <v>27</v>
      </c>
      <c r="E635" s="165">
        <f>+Exports!B638</f>
        <v>10</v>
      </c>
      <c r="F635" s="165">
        <f>+WEEKDAY(ExportsELAP[[#This Row],[Date Prevailing]],1)</f>
        <v>5</v>
      </c>
      <c r="G635" s="165">
        <f>+COUNTIFS(ECR_Hours!$K$6:$K$7,ExportsELAP[[#This Row],[Date Prevailing]])</f>
        <v>0</v>
      </c>
      <c r="H635" s="165">
        <f t="shared" si="39"/>
        <v>5</v>
      </c>
      <c r="I635" s="166">
        <f>+Exports!G638</f>
        <v>2405.2150999999999</v>
      </c>
      <c r="J635" s="166">
        <f>+'ELAP_IPCO-APND'!D638</f>
        <v>48.547519999999999</v>
      </c>
      <c r="K635" s="166">
        <f>+(ExportsELAP[[#This Row],[Exports kWh - MPT]]/1000)*ExportsELAP[[#This Row],[EIM Price]]</f>
        <v>116.76722817155199</v>
      </c>
      <c r="L635" s="167" t="str">
        <f>+INDEX(ECR_Hours!$I$12:$I$15,MATCH(ExportsELAP[[#This Row],[Date Prevailing]],ECR_Hours!$H$12:$H$15,1))</f>
        <v>NS</v>
      </c>
      <c r="M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" spans="1:13" x14ac:dyDescent="0.25">
      <c r="A636" s="164">
        <f>+Exports!A639</f>
        <v>44588</v>
      </c>
      <c r="B636" s="165">
        <f t="shared" si="36"/>
        <v>2022</v>
      </c>
      <c r="C636" s="165">
        <f t="shared" si="37"/>
        <v>1</v>
      </c>
      <c r="D636" s="165">
        <f t="shared" si="38"/>
        <v>27</v>
      </c>
      <c r="E636" s="165">
        <f>+Exports!B639</f>
        <v>11</v>
      </c>
      <c r="F636" s="165">
        <f>+WEEKDAY(ExportsELAP[[#This Row],[Date Prevailing]],1)</f>
        <v>5</v>
      </c>
      <c r="G636" s="165">
        <f>+COUNTIFS(ECR_Hours!$K$6:$K$7,ExportsELAP[[#This Row],[Date Prevailing]])</f>
        <v>0</v>
      </c>
      <c r="H636" s="165">
        <f t="shared" si="39"/>
        <v>5</v>
      </c>
      <c r="I636" s="166">
        <f>+Exports!G639</f>
        <v>5928.5338000000002</v>
      </c>
      <c r="J636" s="166">
        <f>+'ELAP_IPCO-APND'!D639</f>
        <v>41.00074</v>
      </c>
      <c r="K636" s="166">
        <f>+(ExportsELAP[[#This Row],[Exports kWh - MPT]]/1000)*ExportsELAP[[#This Row],[EIM Price]]</f>
        <v>243.07427291501202</v>
      </c>
      <c r="L636" s="167" t="str">
        <f>+INDEX(ECR_Hours!$I$12:$I$15,MATCH(ExportsELAP[[#This Row],[Date Prevailing]],ECR_Hours!$H$12:$H$15,1))</f>
        <v>NS</v>
      </c>
      <c r="M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" spans="1:13" x14ac:dyDescent="0.25">
      <c r="A637" s="164">
        <f>+Exports!A640</f>
        <v>44588</v>
      </c>
      <c r="B637" s="165">
        <f t="shared" si="36"/>
        <v>2022</v>
      </c>
      <c r="C637" s="165">
        <f t="shared" si="37"/>
        <v>1</v>
      </c>
      <c r="D637" s="165">
        <f t="shared" si="38"/>
        <v>27</v>
      </c>
      <c r="E637" s="165">
        <f>+Exports!B640</f>
        <v>12</v>
      </c>
      <c r="F637" s="165">
        <f>+WEEKDAY(ExportsELAP[[#This Row],[Date Prevailing]],1)</f>
        <v>5</v>
      </c>
      <c r="G637" s="165">
        <f>+COUNTIFS(ECR_Hours!$K$6:$K$7,ExportsELAP[[#This Row],[Date Prevailing]])</f>
        <v>0</v>
      </c>
      <c r="H637" s="165">
        <f t="shared" si="39"/>
        <v>5</v>
      </c>
      <c r="I637" s="166">
        <f>+Exports!G640</f>
        <v>10461.6587</v>
      </c>
      <c r="J637" s="166">
        <f>+'ELAP_IPCO-APND'!D640</f>
        <v>38.821240000000003</v>
      </c>
      <c r="K637" s="166">
        <f>+(ExportsELAP[[#This Row],[Exports kWh - MPT]]/1000)*ExportsELAP[[#This Row],[EIM Price]]</f>
        <v>406.13456319078801</v>
      </c>
      <c r="L637" s="167" t="str">
        <f>+INDEX(ECR_Hours!$I$12:$I$15,MATCH(ExportsELAP[[#This Row],[Date Prevailing]],ECR_Hours!$H$12:$H$15,1))</f>
        <v>NS</v>
      </c>
      <c r="M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" spans="1:13" x14ac:dyDescent="0.25">
      <c r="A638" s="164">
        <f>+Exports!A641</f>
        <v>44588</v>
      </c>
      <c r="B638" s="165">
        <f t="shared" si="36"/>
        <v>2022</v>
      </c>
      <c r="C638" s="165">
        <f t="shared" si="37"/>
        <v>1</v>
      </c>
      <c r="D638" s="165">
        <f t="shared" si="38"/>
        <v>27</v>
      </c>
      <c r="E638" s="165">
        <f>+Exports!B641</f>
        <v>13</v>
      </c>
      <c r="F638" s="165">
        <f>+WEEKDAY(ExportsELAP[[#This Row],[Date Prevailing]],1)</f>
        <v>5</v>
      </c>
      <c r="G638" s="165">
        <f>+COUNTIFS(ECR_Hours!$K$6:$K$7,ExportsELAP[[#This Row],[Date Prevailing]])</f>
        <v>0</v>
      </c>
      <c r="H638" s="165">
        <f t="shared" si="39"/>
        <v>5</v>
      </c>
      <c r="I638" s="166">
        <f>+Exports!G641</f>
        <v>15283.8406</v>
      </c>
      <c r="J638" s="166">
        <f>+'ELAP_IPCO-APND'!D641</f>
        <v>31.843589999999999</v>
      </c>
      <c r="K638" s="166">
        <f>+(ExportsELAP[[#This Row],[Exports kWh - MPT]]/1000)*ExportsELAP[[#This Row],[EIM Price]]</f>
        <v>486.69235369175396</v>
      </c>
      <c r="L638" s="167" t="str">
        <f>+INDEX(ECR_Hours!$I$12:$I$15,MATCH(ExportsELAP[[#This Row],[Date Prevailing]],ECR_Hours!$H$12:$H$15,1))</f>
        <v>NS</v>
      </c>
      <c r="M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" spans="1:13" x14ac:dyDescent="0.25">
      <c r="A639" s="164">
        <f>+Exports!A642</f>
        <v>44588</v>
      </c>
      <c r="B639" s="165">
        <f t="shared" si="36"/>
        <v>2022</v>
      </c>
      <c r="C639" s="165">
        <f t="shared" si="37"/>
        <v>1</v>
      </c>
      <c r="D639" s="165">
        <f t="shared" si="38"/>
        <v>27</v>
      </c>
      <c r="E639" s="165">
        <f>+Exports!B642</f>
        <v>14</v>
      </c>
      <c r="F639" s="165">
        <f>+WEEKDAY(ExportsELAP[[#This Row],[Date Prevailing]],1)</f>
        <v>5</v>
      </c>
      <c r="G639" s="165">
        <f>+COUNTIFS(ECR_Hours!$K$6:$K$7,ExportsELAP[[#This Row],[Date Prevailing]])</f>
        <v>0</v>
      </c>
      <c r="H639" s="165">
        <f t="shared" si="39"/>
        <v>5</v>
      </c>
      <c r="I639" s="166">
        <f>+Exports!G642</f>
        <v>19683.944</v>
      </c>
      <c r="J639" s="166">
        <f>+'ELAP_IPCO-APND'!D642</f>
        <v>27.234870000000001</v>
      </c>
      <c r="K639" s="166">
        <f>+(ExportsELAP[[#This Row],[Exports kWh - MPT]]/1000)*ExportsELAP[[#This Row],[EIM Price]]</f>
        <v>536.08965592727998</v>
      </c>
      <c r="L639" s="167" t="str">
        <f>+INDEX(ECR_Hours!$I$12:$I$15,MATCH(ExportsELAP[[#This Row],[Date Prevailing]],ECR_Hours!$H$12:$H$15,1))</f>
        <v>NS</v>
      </c>
      <c r="M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" spans="1:13" x14ac:dyDescent="0.25">
      <c r="A640" s="164">
        <f>+Exports!A643</f>
        <v>44588</v>
      </c>
      <c r="B640" s="165">
        <f t="shared" si="36"/>
        <v>2022</v>
      </c>
      <c r="C640" s="165">
        <f t="shared" si="37"/>
        <v>1</v>
      </c>
      <c r="D640" s="165">
        <f t="shared" si="38"/>
        <v>27</v>
      </c>
      <c r="E640" s="165">
        <f>+Exports!B643</f>
        <v>15</v>
      </c>
      <c r="F640" s="165">
        <f>+WEEKDAY(ExportsELAP[[#This Row],[Date Prevailing]],1)</f>
        <v>5</v>
      </c>
      <c r="G640" s="165">
        <f>+COUNTIFS(ECR_Hours!$K$6:$K$7,ExportsELAP[[#This Row],[Date Prevailing]])</f>
        <v>0</v>
      </c>
      <c r="H640" s="165">
        <f t="shared" si="39"/>
        <v>5</v>
      </c>
      <c r="I640" s="166">
        <f>+Exports!G643</f>
        <v>22382.6934</v>
      </c>
      <c r="J640" s="166">
        <f>+'ELAP_IPCO-APND'!D643</f>
        <v>22.598479999999999</v>
      </c>
      <c r="K640" s="166">
        <f>+(ExportsELAP[[#This Row],[Exports kWh - MPT]]/1000)*ExportsELAP[[#This Row],[EIM Price]]</f>
        <v>505.81484914603197</v>
      </c>
      <c r="L640" s="167" t="str">
        <f>+INDEX(ECR_Hours!$I$12:$I$15,MATCH(ExportsELAP[[#This Row],[Date Prevailing]],ECR_Hours!$H$12:$H$15,1))</f>
        <v>NS</v>
      </c>
      <c r="M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" spans="1:13" x14ac:dyDescent="0.25">
      <c r="A641" s="164">
        <f>+Exports!A644</f>
        <v>44588</v>
      </c>
      <c r="B641" s="165">
        <f t="shared" si="36"/>
        <v>2022</v>
      </c>
      <c r="C641" s="165">
        <f t="shared" si="37"/>
        <v>1</v>
      </c>
      <c r="D641" s="165">
        <f t="shared" si="38"/>
        <v>27</v>
      </c>
      <c r="E641" s="165">
        <f>+Exports!B644</f>
        <v>16</v>
      </c>
      <c r="F641" s="165">
        <f>+WEEKDAY(ExportsELAP[[#This Row],[Date Prevailing]],1)</f>
        <v>5</v>
      </c>
      <c r="G641" s="165">
        <f>+COUNTIFS(ECR_Hours!$K$6:$K$7,ExportsELAP[[#This Row],[Date Prevailing]])</f>
        <v>0</v>
      </c>
      <c r="H641" s="165">
        <f t="shared" si="39"/>
        <v>5</v>
      </c>
      <c r="I641" s="166">
        <f>+Exports!G644</f>
        <v>19474.9755</v>
      </c>
      <c r="J641" s="166">
        <f>+'ELAP_IPCO-APND'!D644</f>
        <v>25.613859999999999</v>
      </c>
      <c r="K641" s="166">
        <f>+(ExportsELAP[[#This Row],[Exports kWh - MPT]]/1000)*ExportsELAP[[#This Row],[EIM Price]]</f>
        <v>498.82929596042999</v>
      </c>
      <c r="L641" s="167" t="str">
        <f>+INDEX(ECR_Hours!$I$12:$I$15,MATCH(ExportsELAP[[#This Row],[Date Prevailing]],ECR_Hours!$H$12:$H$15,1))</f>
        <v>NS</v>
      </c>
      <c r="M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" spans="1:13" x14ac:dyDescent="0.25">
      <c r="A642" s="164">
        <f>+Exports!A645</f>
        <v>44588</v>
      </c>
      <c r="B642" s="165">
        <f t="shared" ref="B642:B705" si="40">+YEAR(A642)</f>
        <v>2022</v>
      </c>
      <c r="C642" s="165">
        <f t="shared" ref="C642:C705" si="41">+MONTH(A642)</f>
        <v>1</v>
      </c>
      <c r="D642" s="165">
        <f t="shared" ref="D642:D705" si="42">+DAY(A642)</f>
        <v>27</v>
      </c>
      <c r="E642" s="165">
        <f>+Exports!B645</f>
        <v>17</v>
      </c>
      <c r="F642" s="165">
        <f>+WEEKDAY(ExportsELAP[[#This Row],[Date Prevailing]],1)</f>
        <v>5</v>
      </c>
      <c r="G642" s="165">
        <f>+COUNTIFS(ECR_Hours!$K$6:$K$7,ExportsELAP[[#This Row],[Date Prevailing]])</f>
        <v>0</v>
      </c>
      <c r="H642" s="165">
        <f t="shared" ref="H642:H705" si="43">+IF(G642=1,0,F642)</f>
        <v>5</v>
      </c>
      <c r="I642" s="166">
        <f>+Exports!G645</f>
        <v>10711.5851</v>
      </c>
      <c r="J642" s="166">
        <f>+'ELAP_IPCO-APND'!D645</f>
        <v>27.778870000000001</v>
      </c>
      <c r="K642" s="166">
        <f>+(ExportsELAP[[#This Row],[Exports kWh - MPT]]/1000)*ExportsELAP[[#This Row],[EIM Price]]</f>
        <v>297.55572998683704</v>
      </c>
      <c r="L642" s="167" t="str">
        <f>+INDEX(ECR_Hours!$I$12:$I$15,MATCH(ExportsELAP[[#This Row],[Date Prevailing]],ECR_Hours!$H$12:$H$15,1))</f>
        <v>NS</v>
      </c>
      <c r="M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" spans="1:13" x14ac:dyDescent="0.25">
      <c r="A643" s="164">
        <f>+Exports!A646</f>
        <v>44588</v>
      </c>
      <c r="B643" s="165">
        <f t="shared" si="40"/>
        <v>2022</v>
      </c>
      <c r="C643" s="165">
        <f t="shared" si="41"/>
        <v>1</v>
      </c>
      <c r="D643" s="165">
        <f t="shared" si="42"/>
        <v>27</v>
      </c>
      <c r="E643" s="165">
        <f>+Exports!B646</f>
        <v>18</v>
      </c>
      <c r="F643" s="165">
        <f>+WEEKDAY(ExportsELAP[[#This Row],[Date Prevailing]],1)</f>
        <v>5</v>
      </c>
      <c r="G643" s="165">
        <f>+COUNTIFS(ECR_Hours!$K$6:$K$7,ExportsELAP[[#This Row],[Date Prevailing]])</f>
        <v>0</v>
      </c>
      <c r="H643" s="165">
        <f t="shared" si="43"/>
        <v>5</v>
      </c>
      <c r="I643" s="166">
        <f>+Exports!G646</f>
        <v>1695.8011999999999</v>
      </c>
      <c r="J643" s="166">
        <f>+'ELAP_IPCO-APND'!D646</f>
        <v>64.305269999999993</v>
      </c>
      <c r="K643" s="166">
        <f>+(ExportsELAP[[#This Row],[Exports kWh - MPT]]/1000)*ExportsELAP[[#This Row],[EIM Price]]</f>
        <v>109.04895403232398</v>
      </c>
      <c r="L643" s="167" t="str">
        <f>+INDEX(ECR_Hours!$I$12:$I$15,MATCH(ExportsELAP[[#This Row],[Date Prevailing]],ECR_Hours!$H$12:$H$15,1))</f>
        <v>NS</v>
      </c>
      <c r="M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" spans="1:13" x14ac:dyDescent="0.25">
      <c r="A644" s="164">
        <f>+Exports!A647</f>
        <v>44588</v>
      </c>
      <c r="B644" s="165">
        <f t="shared" si="40"/>
        <v>2022</v>
      </c>
      <c r="C644" s="165">
        <f t="shared" si="41"/>
        <v>1</v>
      </c>
      <c r="D644" s="165">
        <f t="shared" si="42"/>
        <v>27</v>
      </c>
      <c r="E644" s="165">
        <f>+Exports!B647</f>
        <v>19</v>
      </c>
      <c r="F644" s="165">
        <f>+WEEKDAY(ExportsELAP[[#This Row],[Date Prevailing]],1)</f>
        <v>5</v>
      </c>
      <c r="G644" s="165">
        <f>+COUNTIFS(ECR_Hours!$K$6:$K$7,ExportsELAP[[#This Row],[Date Prevailing]])</f>
        <v>0</v>
      </c>
      <c r="H644" s="165">
        <f t="shared" si="43"/>
        <v>5</v>
      </c>
      <c r="I644" s="166">
        <f>+Exports!G647</f>
        <v>6.9539</v>
      </c>
      <c r="J644" s="166">
        <f>+'ELAP_IPCO-APND'!D647</f>
        <v>48.643500000000003</v>
      </c>
      <c r="K644" s="166">
        <f>+(ExportsELAP[[#This Row],[Exports kWh - MPT]]/1000)*ExportsELAP[[#This Row],[EIM Price]]</f>
        <v>0.33826203464999999</v>
      </c>
      <c r="L644" s="167" t="str">
        <f>+INDEX(ECR_Hours!$I$12:$I$15,MATCH(ExportsELAP[[#This Row],[Date Prevailing]],ECR_Hours!$H$12:$H$15,1))</f>
        <v>NS</v>
      </c>
      <c r="M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" spans="1:13" x14ac:dyDescent="0.25">
      <c r="A645" s="164">
        <f>+Exports!A648</f>
        <v>44588</v>
      </c>
      <c r="B645" s="165">
        <f t="shared" si="40"/>
        <v>2022</v>
      </c>
      <c r="C645" s="165">
        <f t="shared" si="41"/>
        <v>1</v>
      </c>
      <c r="D645" s="165">
        <f t="shared" si="42"/>
        <v>27</v>
      </c>
      <c r="E645" s="165">
        <f>+Exports!B648</f>
        <v>20</v>
      </c>
      <c r="F645" s="165">
        <f>+WEEKDAY(ExportsELAP[[#This Row],[Date Prevailing]],1)</f>
        <v>5</v>
      </c>
      <c r="G645" s="165">
        <f>+COUNTIFS(ECR_Hours!$K$6:$K$7,ExportsELAP[[#This Row],[Date Prevailing]])</f>
        <v>0</v>
      </c>
      <c r="H645" s="165">
        <f t="shared" si="43"/>
        <v>5</v>
      </c>
      <c r="I645" s="166">
        <f>+Exports!G648</f>
        <v>0.84090000000000009</v>
      </c>
      <c r="J645" s="166">
        <f>+'ELAP_IPCO-APND'!D648</f>
        <v>61.53584</v>
      </c>
      <c r="K645" s="166">
        <f>+(ExportsELAP[[#This Row],[Exports kWh - MPT]]/1000)*ExportsELAP[[#This Row],[EIM Price]]</f>
        <v>5.1745487856000007E-2</v>
      </c>
      <c r="L645" s="167" t="str">
        <f>+INDEX(ECR_Hours!$I$12:$I$15,MATCH(ExportsELAP[[#This Row],[Date Prevailing]],ECR_Hours!$H$12:$H$15,1))</f>
        <v>NS</v>
      </c>
      <c r="M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" spans="1:13" x14ac:dyDescent="0.25">
      <c r="A646" s="164">
        <f>+Exports!A649</f>
        <v>44588</v>
      </c>
      <c r="B646" s="165">
        <f t="shared" si="40"/>
        <v>2022</v>
      </c>
      <c r="C646" s="165">
        <f t="shared" si="41"/>
        <v>1</v>
      </c>
      <c r="D646" s="165">
        <f t="shared" si="42"/>
        <v>27</v>
      </c>
      <c r="E646" s="165">
        <f>+Exports!B649</f>
        <v>21</v>
      </c>
      <c r="F646" s="165">
        <f>+WEEKDAY(ExportsELAP[[#This Row],[Date Prevailing]],1)</f>
        <v>5</v>
      </c>
      <c r="G646" s="165">
        <f>+COUNTIFS(ECR_Hours!$K$6:$K$7,ExportsELAP[[#This Row],[Date Prevailing]])</f>
        <v>0</v>
      </c>
      <c r="H646" s="165">
        <f t="shared" si="43"/>
        <v>5</v>
      </c>
      <c r="I646" s="166">
        <f>+Exports!G649</f>
        <v>1.0953999999999999</v>
      </c>
      <c r="J646" s="166">
        <f>+'ELAP_IPCO-APND'!D649</f>
        <v>55.66236</v>
      </c>
      <c r="K646" s="166">
        <f>+(ExportsELAP[[#This Row],[Exports kWh - MPT]]/1000)*ExportsELAP[[#This Row],[EIM Price]]</f>
        <v>6.0972549143999993E-2</v>
      </c>
      <c r="L646" s="167" t="str">
        <f>+INDEX(ECR_Hours!$I$12:$I$15,MATCH(ExportsELAP[[#This Row],[Date Prevailing]],ECR_Hours!$H$12:$H$15,1))</f>
        <v>NS</v>
      </c>
      <c r="M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" spans="1:13" x14ac:dyDescent="0.25">
      <c r="A647" s="164">
        <f>+Exports!A650</f>
        <v>44588</v>
      </c>
      <c r="B647" s="165">
        <f t="shared" si="40"/>
        <v>2022</v>
      </c>
      <c r="C647" s="165">
        <f t="shared" si="41"/>
        <v>1</v>
      </c>
      <c r="D647" s="165">
        <f t="shared" si="42"/>
        <v>27</v>
      </c>
      <c r="E647" s="165">
        <f>+Exports!B650</f>
        <v>22</v>
      </c>
      <c r="F647" s="165">
        <f>+WEEKDAY(ExportsELAP[[#This Row],[Date Prevailing]],1)</f>
        <v>5</v>
      </c>
      <c r="G647" s="165">
        <f>+COUNTIFS(ECR_Hours!$K$6:$K$7,ExportsELAP[[#This Row],[Date Prevailing]])</f>
        <v>0</v>
      </c>
      <c r="H647" s="165">
        <f t="shared" si="43"/>
        <v>5</v>
      </c>
      <c r="I647" s="166">
        <f>+Exports!G650</f>
        <v>2.1873999999999998</v>
      </c>
      <c r="J647" s="166">
        <f>+'ELAP_IPCO-APND'!D650</f>
        <v>48.281590000000001</v>
      </c>
      <c r="K647" s="166">
        <f>+(ExportsELAP[[#This Row],[Exports kWh - MPT]]/1000)*ExportsELAP[[#This Row],[EIM Price]]</f>
        <v>0.105611149966</v>
      </c>
      <c r="L647" s="167" t="str">
        <f>+INDEX(ECR_Hours!$I$12:$I$15,MATCH(ExportsELAP[[#This Row],[Date Prevailing]],ECR_Hours!$H$12:$H$15,1))</f>
        <v>NS</v>
      </c>
      <c r="M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" spans="1:13" x14ac:dyDescent="0.25">
      <c r="A648" s="164">
        <f>+Exports!A651</f>
        <v>44588</v>
      </c>
      <c r="B648" s="165">
        <f t="shared" si="40"/>
        <v>2022</v>
      </c>
      <c r="C648" s="165">
        <f t="shared" si="41"/>
        <v>1</v>
      </c>
      <c r="D648" s="165">
        <f t="shared" si="42"/>
        <v>27</v>
      </c>
      <c r="E648" s="165">
        <f>+Exports!B651</f>
        <v>23</v>
      </c>
      <c r="F648" s="165">
        <f>+WEEKDAY(ExportsELAP[[#This Row],[Date Prevailing]],1)</f>
        <v>5</v>
      </c>
      <c r="G648" s="165">
        <f>+COUNTIFS(ECR_Hours!$K$6:$K$7,ExportsELAP[[#This Row],[Date Prevailing]])</f>
        <v>0</v>
      </c>
      <c r="H648" s="165">
        <f t="shared" si="43"/>
        <v>5</v>
      </c>
      <c r="I648" s="166">
        <f>+Exports!G651</f>
        <v>1.2660999999999998</v>
      </c>
      <c r="J648" s="166">
        <f>+'ELAP_IPCO-APND'!D651</f>
        <v>52.343499999999999</v>
      </c>
      <c r="K648" s="166">
        <f>+(ExportsELAP[[#This Row],[Exports kWh - MPT]]/1000)*ExportsELAP[[#This Row],[EIM Price]]</f>
        <v>6.6272105349999985E-2</v>
      </c>
      <c r="L648" s="167" t="str">
        <f>+INDEX(ECR_Hours!$I$12:$I$15,MATCH(ExportsELAP[[#This Row],[Date Prevailing]],ECR_Hours!$H$12:$H$15,1))</f>
        <v>NS</v>
      </c>
      <c r="M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" spans="1:13" x14ac:dyDescent="0.25">
      <c r="A649" s="164">
        <f>+Exports!A652</f>
        <v>44588</v>
      </c>
      <c r="B649" s="165">
        <f t="shared" si="40"/>
        <v>2022</v>
      </c>
      <c r="C649" s="165">
        <f t="shared" si="41"/>
        <v>1</v>
      </c>
      <c r="D649" s="165">
        <f t="shared" si="42"/>
        <v>27</v>
      </c>
      <c r="E649" s="165">
        <f>+Exports!B652</f>
        <v>24</v>
      </c>
      <c r="F649" s="165">
        <f>+WEEKDAY(ExportsELAP[[#This Row],[Date Prevailing]],1)</f>
        <v>5</v>
      </c>
      <c r="G649" s="165">
        <f>+COUNTIFS(ECR_Hours!$K$6:$K$7,ExportsELAP[[#This Row],[Date Prevailing]])</f>
        <v>0</v>
      </c>
      <c r="H649" s="165">
        <f t="shared" si="43"/>
        <v>5</v>
      </c>
      <c r="I649" s="166">
        <f>+Exports!G652</f>
        <v>0.8972</v>
      </c>
      <c r="J649" s="166">
        <f>+'ELAP_IPCO-APND'!D652</f>
        <v>39.750430000000001</v>
      </c>
      <c r="K649" s="166">
        <f>+(ExportsELAP[[#This Row],[Exports kWh - MPT]]/1000)*ExportsELAP[[#This Row],[EIM Price]]</f>
        <v>3.5664085796E-2</v>
      </c>
      <c r="L649" s="167" t="str">
        <f>+INDEX(ECR_Hours!$I$12:$I$15,MATCH(ExportsELAP[[#This Row],[Date Prevailing]],ECR_Hours!$H$12:$H$15,1))</f>
        <v>NS</v>
      </c>
      <c r="M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" spans="1:13" x14ac:dyDescent="0.25">
      <c r="A650" s="164">
        <f>+Exports!A653</f>
        <v>44589</v>
      </c>
      <c r="B650" s="165">
        <f t="shared" si="40"/>
        <v>2022</v>
      </c>
      <c r="C650" s="165">
        <f t="shared" si="41"/>
        <v>1</v>
      </c>
      <c r="D650" s="165">
        <f t="shared" si="42"/>
        <v>28</v>
      </c>
      <c r="E650" s="165">
        <f>+Exports!B653</f>
        <v>1</v>
      </c>
      <c r="F650" s="165">
        <f>+WEEKDAY(ExportsELAP[[#This Row],[Date Prevailing]],1)</f>
        <v>6</v>
      </c>
      <c r="G650" s="165">
        <f>+COUNTIFS(ECR_Hours!$K$6:$K$7,ExportsELAP[[#This Row],[Date Prevailing]])</f>
        <v>0</v>
      </c>
      <c r="H650" s="165">
        <f t="shared" si="43"/>
        <v>6</v>
      </c>
      <c r="I650" s="166">
        <f>+Exports!G653</f>
        <v>24.097099999999998</v>
      </c>
      <c r="J650" s="166">
        <f>+'ELAP_IPCO-APND'!D653</f>
        <v>37.368450000000003</v>
      </c>
      <c r="K650" s="166">
        <f>+(ExportsELAP[[#This Row],[Exports kWh - MPT]]/1000)*ExportsELAP[[#This Row],[EIM Price]]</f>
        <v>0.90047127649499992</v>
      </c>
      <c r="L650" s="167" t="str">
        <f>+INDEX(ECR_Hours!$I$12:$I$15,MATCH(ExportsELAP[[#This Row],[Date Prevailing]],ECR_Hours!$H$12:$H$15,1))</f>
        <v>NS</v>
      </c>
      <c r="M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" spans="1:13" x14ac:dyDescent="0.25">
      <c r="A651" s="164">
        <f>+Exports!A654</f>
        <v>44589</v>
      </c>
      <c r="B651" s="165">
        <f t="shared" si="40"/>
        <v>2022</v>
      </c>
      <c r="C651" s="165">
        <f t="shared" si="41"/>
        <v>1</v>
      </c>
      <c r="D651" s="165">
        <f t="shared" si="42"/>
        <v>28</v>
      </c>
      <c r="E651" s="165">
        <f>+Exports!B654</f>
        <v>2</v>
      </c>
      <c r="F651" s="165">
        <f>+WEEKDAY(ExportsELAP[[#This Row],[Date Prevailing]],1)</f>
        <v>6</v>
      </c>
      <c r="G651" s="165">
        <f>+COUNTIFS(ECR_Hours!$K$6:$K$7,ExportsELAP[[#This Row],[Date Prevailing]])</f>
        <v>0</v>
      </c>
      <c r="H651" s="165">
        <f t="shared" si="43"/>
        <v>6</v>
      </c>
      <c r="I651" s="166">
        <f>+Exports!G654</f>
        <v>24.0809999999999</v>
      </c>
      <c r="J651" s="166">
        <f>+'ELAP_IPCO-APND'!D654</f>
        <v>38.090089999999996</v>
      </c>
      <c r="K651" s="166">
        <f>+(ExportsELAP[[#This Row],[Exports kWh - MPT]]/1000)*ExportsELAP[[#This Row],[EIM Price]]</f>
        <v>0.91724745728999613</v>
      </c>
      <c r="L651" s="167" t="str">
        <f>+INDEX(ECR_Hours!$I$12:$I$15,MATCH(ExportsELAP[[#This Row],[Date Prevailing]],ECR_Hours!$H$12:$H$15,1))</f>
        <v>NS</v>
      </c>
      <c r="M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" spans="1:13" x14ac:dyDescent="0.25">
      <c r="A652" s="164">
        <f>+Exports!A655</f>
        <v>44589</v>
      </c>
      <c r="B652" s="165">
        <f t="shared" si="40"/>
        <v>2022</v>
      </c>
      <c r="C652" s="165">
        <f t="shared" si="41"/>
        <v>1</v>
      </c>
      <c r="D652" s="165">
        <f t="shared" si="42"/>
        <v>28</v>
      </c>
      <c r="E652" s="165">
        <f>+Exports!B655</f>
        <v>3</v>
      </c>
      <c r="F652" s="165">
        <f>+WEEKDAY(ExportsELAP[[#This Row],[Date Prevailing]],1)</f>
        <v>6</v>
      </c>
      <c r="G652" s="165">
        <f>+COUNTIFS(ECR_Hours!$K$6:$K$7,ExportsELAP[[#This Row],[Date Prevailing]])</f>
        <v>0</v>
      </c>
      <c r="H652" s="165">
        <f t="shared" si="43"/>
        <v>6</v>
      </c>
      <c r="I652" s="166">
        <f>+Exports!G655</f>
        <v>24.0565</v>
      </c>
      <c r="J652" s="166">
        <f>+'ELAP_IPCO-APND'!D655</f>
        <v>40.276389999999999</v>
      </c>
      <c r="K652" s="166">
        <f>+(ExportsELAP[[#This Row],[Exports kWh - MPT]]/1000)*ExportsELAP[[#This Row],[EIM Price]]</f>
        <v>0.96890897603500004</v>
      </c>
      <c r="L652" s="167" t="str">
        <f>+INDEX(ECR_Hours!$I$12:$I$15,MATCH(ExportsELAP[[#This Row],[Date Prevailing]],ECR_Hours!$H$12:$H$15,1))</f>
        <v>NS</v>
      </c>
      <c r="M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" spans="1:13" x14ac:dyDescent="0.25">
      <c r="A653" s="164">
        <f>+Exports!A656</f>
        <v>44589</v>
      </c>
      <c r="B653" s="165">
        <f t="shared" si="40"/>
        <v>2022</v>
      </c>
      <c r="C653" s="165">
        <f t="shared" si="41"/>
        <v>1</v>
      </c>
      <c r="D653" s="165">
        <f t="shared" si="42"/>
        <v>28</v>
      </c>
      <c r="E653" s="165">
        <f>+Exports!B656</f>
        <v>4</v>
      </c>
      <c r="F653" s="165">
        <f>+WEEKDAY(ExportsELAP[[#This Row],[Date Prevailing]],1)</f>
        <v>6</v>
      </c>
      <c r="G653" s="165">
        <f>+COUNTIFS(ECR_Hours!$K$6:$K$7,ExportsELAP[[#This Row],[Date Prevailing]])</f>
        <v>0</v>
      </c>
      <c r="H653" s="165">
        <f t="shared" si="43"/>
        <v>6</v>
      </c>
      <c r="I653" s="166">
        <f>+Exports!G656</f>
        <v>22.9129</v>
      </c>
      <c r="J653" s="166">
        <f>+'ELAP_IPCO-APND'!D656</f>
        <v>44.470100000000002</v>
      </c>
      <c r="K653" s="166">
        <f>+(ExportsELAP[[#This Row],[Exports kWh - MPT]]/1000)*ExportsELAP[[#This Row],[EIM Price]]</f>
        <v>1.01893895429</v>
      </c>
      <c r="L653" s="167" t="str">
        <f>+INDEX(ECR_Hours!$I$12:$I$15,MATCH(ExportsELAP[[#This Row],[Date Prevailing]],ECR_Hours!$H$12:$H$15,1))</f>
        <v>NS</v>
      </c>
      <c r="M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" spans="1:13" x14ac:dyDescent="0.25">
      <c r="A654" s="164">
        <f>+Exports!A657</f>
        <v>44589</v>
      </c>
      <c r="B654" s="165">
        <f t="shared" si="40"/>
        <v>2022</v>
      </c>
      <c r="C654" s="165">
        <f t="shared" si="41"/>
        <v>1</v>
      </c>
      <c r="D654" s="165">
        <f t="shared" si="42"/>
        <v>28</v>
      </c>
      <c r="E654" s="165">
        <f>+Exports!B657</f>
        <v>5</v>
      </c>
      <c r="F654" s="165">
        <f>+WEEKDAY(ExportsELAP[[#This Row],[Date Prevailing]],1)</f>
        <v>6</v>
      </c>
      <c r="G654" s="165">
        <f>+COUNTIFS(ECR_Hours!$K$6:$K$7,ExportsELAP[[#This Row],[Date Prevailing]])</f>
        <v>0</v>
      </c>
      <c r="H654" s="165">
        <f t="shared" si="43"/>
        <v>6</v>
      </c>
      <c r="I654" s="166">
        <f>+Exports!G657</f>
        <v>22.663399999999999</v>
      </c>
      <c r="J654" s="166">
        <f>+'ELAP_IPCO-APND'!D657</f>
        <v>46.160339999999998</v>
      </c>
      <c r="K654" s="166">
        <f>+(ExportsELAP[[#This Row],[Exports kWh - MPT]]/1000)*ExportsELAP[[#This Row],[EIM Price]]</f>
        <v>1.046150249556</v>
      </c>
      <c r="L654" s="167" t="str">
        <f>+INDEX(ECR_Hours!$I$12:$I$15,MATCH(ExportsELAP[[#This Row],[Date Prevailing]],ECR_Hours!$H$12:$H$15,1))</f>
        <v>NS</v>
      </c>
      <c r="M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" spans="1:13" x14ac:dyDescent="0.25">
      <c r="A655" s="164">
        <f>+Exports!A658</f>
        <v>44589</v>
      </c>
      <c r="B655" s="165">
        <f t="shared" si="40"/>
        <v>2022</v>
      </c>
      <c r="C655" s="165">
        <f t="shared" si="41"/>
        <v>1</v>
      </c>
      <c r="D655" s="165">
        <f t="shared" si="42"/>
        <v>28</v>
      </c>
      <c r="E655" s="165">
        <f>+Exports!B658</f>
        <v>6</v>
      </c>
      <c r="F655" s="165">
        <f>+WEEKDAY(ExportsELAP[[#This Row],[Date Prevailing]],1)</f>
        <v>6</v>
      </c>
      <c r="G655" s="165">
        <f>+COUNTIFS(ECR_Hours!$K$6:$K$7,ExportsELAP[[#This Row],[Date Prevailing]])</f>
        <v>0</v>
      </c>
      <c r="H655" s="165">
        <f t="shared" si="43"/>
        <v>6</v>
      </c>
      <c r="I655" s="166">
        <f>+Exports!G658</f>
        <v>22.5657999999999</v>
      </c>
      <c r="J655" s="166">
        <f>+'ELAP_IPCO-APND'!D658</f>
        <v>48.854869999999998</v>
      </c>
      <c r="K655" s="166">
        <f>+(ExportsELAP[[#This Row],[Exports kWh - MPT]]/1000)*ExportsELAP[[#This Row],[EIM Price]]</f>
        <v>1.102449225445995</v>
      </c>
      <c r="L655" s="167" t="str">
        <f>+INDEX(ECR_Hours!$I$12:$I$15,MATCH(ExportsELAP[[#This Row],[Date Prevailing]],ECR_Hours!$H$12:$H$15,1))</f>
        <v>NS</v>
      </c>
      <c r="M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" spans="1:13" x14ac:dyDescent="0.25">
      <c r="A656" s="164">
        <f>+Exports!A659</f>
        <v>44589</v>
      </c>
      <c r="B656" s="165">
        <f t="shared" si="40"/>
        <v>2022</v>
      </c>
      <c r="C656" s="165">
        <f t="shared" si="41"/>
        <v>1</v>
      </c>
      <c r="D656" s="165">
        <f t="shared" si="42"/>
        <v>28</v>
      </c>
      <c r="E656" s="165">
        <f>+Exports!B659</f>
        <v>7</v>
      </c>
      <c r="F656" s="165">
        <f>+WEEKDAY(ExportsELAP[[#This Row],[Date Prevailing]],1)</f>
        <v>6</v>
      </c>
      <c r="G656" s="165">
        <f>+COUNTIFS(ECR_Hours!$K$6:$K$7,ExportsELAP[[#This Row],[Date Prevailing]])</f>
        <v>0</v>
      </c>
      <c r="H656" s="165">
        <f t="shared" si="43"/>
        <v>6</v>
      </c>
      <c r="I656" s="166">
        <f>+Exports!G659</f>
        <v>22.521799999999999</v>
      </c>
      <c r="J656" s="166">
        <f>+'ELAP_IPCO-APND'!D659</f>
        <v>71.797219999999996</v>
      </c>
      <c r="K656" s="166">
        <f>+(ExportsELAP[[#This Row],[Exports kWh - MPT]]/1000)*ExportsELAP[[#This Row],[EIM Price]]</f>
        <v>1.6170026293959998</v>
      </c>
      <c r="L656" s="167" t="str">
        <f>+INDEX(ECR_Hours!$I$12:$I$15,MATCH(ExportsELAP[[#This Row],[Date Prevailing]],ECR_Hours!$H$12:$H$15,1))</f>
        <v>NS</v>
      </c>
      <c r="M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" spans="1:13" x14ac:dyDescent="0.25">
      <c r="A657" s="164">
        <f>+Exports!A660</f>
        <v>44589</v>
      </c>
      <c r="B657" s="165">
        <f t="shared" si="40"/>
        <v>2022</v>
      </c>
      <c r="C657" s="165">
        <f t="shared" si="41"/>
        <v>1</v>
      </c>
      <c r="D657" s="165">
        <f t="shared" si="42"/>
        <v>28</v>
      </c>
      <c r="E657" s="165">
        <f>+Exports!B660</f>
        <v>8</v>
      </c>
      <c r="F657" s="165">
        <f>+WEEKDAY(ExportsELAP[[#This Row],[Date Prevailing]],1)</f>
        <v>6</v>
      </c>
      <c r="G657" s="165">
        <f>+COUNTIFS(ECR_Hours!$K$6:$K$7,ExportsELAP[[#This Row],[Date Prevailing]])</f>
        <v>0</v>
      </c>
      <c r="H657" s="165">
        <f t="shared" si="43"/>
        <v>6</v>
      </c>
      <c r="I657" s="166">
        <f>+Exports!G660</f>
        <v>38.745200000000004</v>
      </c>
      <c r="J657" s="166">
        <f>+'ELAP_IPCO-APND'!D660</f>
        <v>56.81521</v>
      </c>
      <c r="K657" s="166">
        <f>+(ExportsELAP[[#This Row],[Exports kWh - MPT]]/1000)*ExportsELAP[[#This Row],[EIM Price]]</f>
        <v>2.2013166744920003</v>
      </c>
      <c r="L657" s="167" t="str">
        <f>+INDEX(ECR_Hours!$I$12:$I$15,MATCH(ExportsELAP[[#This Row],[Date Prevailing]],ECR_Hours!$H$12:$H$15,1))</f>
        <v>NS</v>
      </c>
      <c r="M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" spans="1:13" x14ac:dyDescent="0.25">
      <c r="A658" s="164">
        <f>+Exports!A661</f>
        <v>44589</v>
      </c>
      <c r="B658" s="165">
        <f t="shared" si="40"/>
        <v>2022</v>
      </c>
      <c r="C658" s="165">
        <f t="shared" si="41"/>
        <v>1</v>
      </c>
      <c r="D658" s="165">
        <f t="shared" si="42"/>
        <v>28</v>
      </c>
      <c r="E658" s="165">
        <f>+Exports!B661</f>
        <v>9</v>
      </c>
      <c r="F658" s="165">
        <f>+WEEKDAY(ExportsELAP[[#This Row],[Date Prevailing]],1)</f>
        <v>6</v>
      </c>
      <c r="G658" s="165">
        <f>+COUNTIFS(ECR_Hours!$K$6:$K$7,ExportsELAP[[#This Row],[Date Prevailing]])</f>
        <v>0</v>
      </c>
      <c r="H658" s="165">
        <f t="shared" si="43"/>
        <v>6</v>
      </c>
      <c r="I658" s="166">
        <f>+Exports!G661</f>
        <v>3297.9294</v>
      </c>
      <c r="J658" s="166">
        <f>+'ELAP_IPCO-APND'!D661</f>
        <v>61.150599999999997</v>
      </c>
      <c r="K658" s="166">
        <f>+(ExportsELAP[[#This Row],[Exports kWh - MPT]]/1000)*ExportsELAP[[#This Row],[EIM Price]]</f>
        <v>201.67036156763999</v>
      </c>
      <c r="L658" s="167" t="str">
        <f>+INDEX(ECR_Hours!$I$12:$I$15,MATCH(ExportsELAP[[#This Row],[Date Prevailing]],ECR_Hours!$H$12:$H$15,1))</f>
        <v>NS</v>
      </c>
      <c r="M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" spans="1:13" x14ac:dyDescent="0.25">
      <c r="A659" s="164">
        <f>+Exports!A662</f>
        <v>44589</v>
      </c>
      <c r="B659" s="165">
        <f t="shared" si="40"/>
        <v>2022</v>
      </c>
      <c r="C659" s="165">
        <f t="shared" si="41"/>
        <v>1</v>
      </c>
      <c r="D659" s="165">
        <f t="shared" si="42"/>
        <v>28</v>
      </c>
      <c r="E659" s="165">
        <f>+Exports!B662</f>
        <v>10</v>
      </c>
      <c r="F659" s="165">
        <f>+WEEKDAY(ExportsELAP[[#This Row],[Date Prevailing]],1)</f>
        <v>6</v>
      </c>
      <c r="G659" s="165">
        <f>+COUNTIFS(ECR_Hours!$K$6:$K$7,ExportsELAP[[#This Row],[Date Prevailing]])</f>
        <v>0</v>
      </c>
      <c r="H659" s="165">
        <f t="shared" si="43"/>
        <v>6</v>
      </c>
      <c r="I659" s="166">
        <f>+Exports!G662</f>
        <v>12422.0962</v>
      </c>
      <c r="J659" s="166">
        <f>+'ELAP_IPCO-APND'!D662</f>
        <v>50.910820000000001</v>
      </c>
      <c r="K659" s="166">
        <f>+(ExportsELAP[[#This Row],[Exports kWh - MPT]]/1000)*ExportsELAP[[#This Row],[EIM Price]]</f>
        <v>632.41910366088405</v>
      </c>
      <c r="L659" s="167" t="str">
        <f>+INDEX(ECR_Hours!$I$12:$I$15,MATCH(ExportsELAP[[#This Row],[Date Prevailing]],ECR_Hours!$H$12:$H$15,1))</f>
        <v>NS</v>
      </c>
      <c r="M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" spans="1:13" x14ac:dyDescent="0.25">
      <c r="A660" s="164">
        <f>+Exports!A663</f>
        <v>44589</v>
      </c>
      <c r="B660" s="165">
        <f t="shared" si="40"/>
        <v>2022</v>
      </c>
      <c r="C660" s="165">
        <f t="shared" si="41"/>
        <v>1</v>
      </c>
      <c r="D660" s="165">
        <f t="shared" si="42"/>
        <v>28</v>
      </c>
      <c r="E660" s="165">
        <f>+Exports!B663</f>
        <v>11</v>
      </c>
      <c r="F660" s="165">
        <f>+WEEKDAY(ExportsELAP[[#This Row],[Date Prevailing]],1)</f>
        <v>6</v>
      </c>
      <c r="G660" s="165">
        <f>+COUNTIFS(ECR_Hours!$K$6:$K$7,ExportsELAP[[#This Row],[Date Prevailing]])</f>
        <v>0</v>
      </c>
      <c r="H660" s="165">
        <f t="shared" si="43"/>
        <v>6</v>
      </c>
      <c r="I660" s="166">
        <f>+Exports!G663</f>
        <v>23478.0749</v>
      </c>
      <c r="J660" s="166">
        <f>+'ELAP_IPCO-APND'!D663</f>
        <v>44.084719999999997</v>
      </c>
      <c r="K660" s="166">
        <f>+(ExportsELAP[[#This Row],[Exports kWh - MPT]]/1000)*ExportsELAP[[#This Row],[EIM Price]]</f>
        <v>1035.0243581055279</v>
      </c>
      <c r="L660" s="167" t="str">
        <f>+INDEX(ECR_Hours!$I$12:$I$15,MATCH(ExportsELAP[[#This Row],[Date Prevailing]],ECR_Hours!$H$12:$H$15,1))</f>
        <v>NS</v>
      </c>
      <c r="M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" spans="1:13" x14ac:dyDescent="0.25">
      <c r="A661" s="164">
        <f>+Exports!A664</f>
        <v>44589</v>
      </c>
      <c r="B661" s="165">
        <f t="shared" si="40"/>
        <v>2022</v>
      </c>
      <c r="C661" s="165">
        <f t="shared" si="41"/>
        <v>1</v>
      </c>
      <c r="D661" s="165">
        <f t="shared" si="42"/>
        <v>28</v>
      </c>
      <c r="E661" s="165">
        <f>+Exports!B664</f>
        <v>12</v>
      </c>
      <c r="F661" s="165">
        <f>+WEEKDAY(ExportsELAP[[#This Row],[Date Prevailing]],1)</f>
        <v>6</v>
      </c>
      <c r="G661" s="165">
        <f>+COUNTIFS(ECR_Hours!$K$6:$K$7,ExportsELAP[[#This Row],[Date Prevailing]])</f>
        <v>0</v>
      </c>
      <c r="H661" s="165">
        <f t="shared" si="43"/>
        <v>6</v>
      </c>
      <c r="I661" s="166">
        <f>+Exports!G664</f>
        <v>31948.984400000001</v>
      </c>
      <c r="J661" s="166">
        <f>+'ELAP_IPCO-APND'!D664</f>
        <v>38.411810000000003</v>
      </c>
      <c r="K661" s="166">
        <f>+(ExportsELAP[[#This Row],[Exports kWh - MPT]]/1000)*ExportsELAP[[#This Row],[EIM Price]]</f>
        <v>1227.218318465764</v>
      </c>
      <c r="L661" s="167" t="str">
        <f>+INDEX(ECR_Hours!$I$12:$I$15,MATCH(ExportsELAP[[#This Row],[Date Prevailing]],ECR_Hours!$H$12:$H$15,1))</f>
        <v>NS</v>
      </c>
      <c r="M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" spans="1:13" x14ac:dyDescent="0.25">
      <c r="A662" s="164">
        <f>+Exports!A665</f>
        <v>44589</v>
      </c>
      <c r="B662" s="165">
        <f t="shared" si="40"/>
        <v>2022</v>
      </c>
      <c r="C662" s="165">
        <f t="shared" si="41"/>
        <v>1</v>
      </c>
      <c r="D662" s="165">
        <f t="shared" si="42"/>
        <v>28</v>
      </c>
      <c r="E662" s="165">
        <f>+Exports!B665</f>
        <v>13</v>
      </c>
      <c r="F662" s="165">
        <f>+WEEKDAY(ExportsELAP[[#This Row],[Date Prevailing]],1)</f>
        <v>6</v>
      </c>
      <c r="G662" s="165">
        <f>+COUNTIFS(ECR_Hours!$K$6:$K$7,ExportsELAP[[#This Row],[Date Prevailing]])</f>
        <v>0</v>
      </c>
      <c r="H662" s="165">
        <f t="shared" si="43"/>
        <v>6</v>
      </c>
      <c r="I662" s="166">
        <f>+Exports!G665</f>
        <v>36933.254799999995</v>
      </c>
      <c r="J662" s="166">
        <f>+'ELAP_IPCO-APND'!D665</f>
        <v>33.839300000000001</v>
      </c>
      <c r="K662" s="166">
        <f>+(ExportsELAP[[#This Row],[Exports kWh - MPT]]/1000)*ExportsELAP[[#This Row],[EIM Price]]</f>
        <v>1249.7954891536399</v>
      </c>
      <c r="L662" s="167" t="str">
        <f>+INDEX(ECR_Hours!$I$12:$I$15,MATCH(ExportsELAP[[#This Row],[Date Prevailing]],ECR_Hours!$H$12:$H$15,1))</f>
        <v>NS</v>
      </c>
      <c r="M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" spans="1:13" x14ac:dyDescent="0.25">
      <c r="A663" s="164">
        <f>+Exports!A666</f>
        <v>44589</v>
      </c>
      <c r="B663" s="165">
        <f t="shared" si="40"/>
        <v>2022</v>
      </c>
      <c r="C663" s="165">
        <f t="shared" si="41"/>
        <v>1</v>
      </c>
      <c r="D663" s="165">
        <f t="shared" si="42"/>
        <v>28</v>
      </c>
      <c r="E663" s="165">
        <f>+Exports!B666</f>
        <v>14</v>
      </c>
      <c r="F663" s="165">
        <f>+WEEKDAY(ExportsELAP[[#This Row],[Date Prevailing]],1)</f>
        <v>6</v>
      </c>
      <c r="G663" s="165">
        <f>+COUNTIFS(ECR_Hours!$K$6:$K$7,ExportsELAP[[#This Row],[Date Prevailing]])</f>
        <v>0</v>
      </c>
      <c r="H663" s="165">
        <f t="shared" si="43"/>
        <v>6</v>
      </c>
      <c r="I663" s="166">
        <f>+Exports!G666</f>
        <v>37818.349000000002</v>
      </c>
      <c r="J663" s="166">
        <f>+'ELAP_IPCO-APND'!D666</f>
        <v>28.604569999999999</v>
      </c>
      <c r="K663" s="166">
        <f>+(ExportsELAP[[#This Row],[Exports kWh - MPT]]/1000)*ExportsELAP[[#This Row],[EIM Price]]</f>
        <v>1081.7776112549302</v>
      </c>
      <c r="L663" s="167" t="str">
        <f>+INDEX(ECR_Hours!$I$12:$I$15,MATCH(ExportsELAP[[#This Row],[Date Prevailing]],ECR_Hours!$H$12:$H$15,1))</f>
        <v>NS</v>
      </c>
      <c r="M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" spans="1:13" x14ac:dyDescent="0.25">
      <c r="A664" s="164">
        <f>+Exports!A667</f>
        <v>44589</v>
      </c>
      <c r="B664" s="165">
        <f t="shared" si="40"/>
        <v>2022</v>
      </c>
      <c r="C664" s="165">
        <f t="shared" si="41"/>
        <v>1</v>
      </c>
      <c r="D664" s="165">
        <f t="shared" si="42"/>
        <v>28</v>
      </c>
      <c r="E664" s="165">
        <f>+Exports!B667</f>
        <v>15</v>
      </c>
      <c r="F664" s="165">
        <f>+WEEKDAY(ExportsELAP[[#This Row],[Date Prevailing]],1)</f>
        <v>6</v>
      </c>
      <c r="G664" s="165">
        <f>+COUNTIFS(ECR_Hours!$K$6:$K$7,ExportsELAP[[#This Row],[Date Prevailing]])</f>
        <v>0</v>
      </c>
      <c r="H664" s="165">
        <f t="shared" si="43"/>
        <v>6</v>
      </c>
      <c r="I664" s="166">
        <f>+Exports!G667</f>
        <v>34386.989300000001</v>
      </c>
      <c r="J664" s="166">
        <f>+'ELAP_IPCO-APND'!D667</f>
        <v>30.7911</v>
      </c>
      <c r="K664" s="166">
        <f>+(ExportsELAP[[#This Row],[Exports kWh - MPT]]/1000)*ExportsELAP[[#This Row],[EIM Price]]</f>
        <v>1058.8132262352301</v>
      </c>
      <c r="L664" s="167" t="str">
        <f>+INDEX(ECR_Hours!$I$12:$I$15,MATCH(ExportsELAP[[#This Row],[Date Prevailing]],ECR_Hours!$H$12:$H$15,1))</f>
        <v>NS</v>
      </c>
      <c r="M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" spans="1:13" x14ac:dyDescent="0.25">
      <c r="A665" s="164">
        <f>+Exports!A668</f>
        <v>44589</v>
      </c>
      <c r="B665" s="165">
        <f t="shared" si="40"/>
        <v>2022</v>
      </c>
      <c r="C665" s="165">
        <f t="shared" si="41"/>
        <v>1</v>
      </c>
      <c r="D665" s="165">
        <f t="shared" si="42"/>
        <v>28</v>
      </c>
      <c r="E665" s="165">
        <f>+Exports!B668</f>
        <v>16</v>
      </c>
      <c r="F665" s="165">
        <f>+WEEKDAY(ExportsELAP[[#This Row],[Date Prevailing]],1)</f>
        <v>6</v>
      </c>
      <c r="G665" s="165">
        <f>+COUNTIFS(ECR_Hours!$K$6:$K$7,ExportsELAP[[#This Row],[Date Prevailing]])</f>
        <v>0</v>
      </c>
      <c r="H665" s="165">
        <f t="shared" si="43"/>
        <v>6</v>
      </c>
      <c r="I665" s="166">
        <f>+Exports!G668</f>
        <v>26514.923699999999</v>
      </c>
      <c r="J665" s="166">
        <f>+'ELAP_IPCO-APND'!D668</f>
        <v>29.227250000000002</v>
      </c>
      <c r="K665" s="166">
        <f>+(ExportsELAP[[#This Row],[Exports kWh - MPT]]/1000)*ExportsELAP[[#This Row],[EIM Price]]</f>
        <v>774.95830371082502</v>
      </c>
      <c r="L665" s="167" t="str">
        <f>+INDEX(ECR_Hours!$I$12:$I$15,MATCH(ExportsELAP[[#This Row],[Date Prevailing]],ECR_Hours!$H$12:$H$15,1))</f>
        <v>NS</v>
      </c>
      <c r="M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" spans="1:13" x14ac:dyDescent="0.25">
      <c r="A666" s="164">
        <f>+Exports!A669</f>
        <v>44589</v>
      </c>
      <c r="B666" s="165">
        <f t="shared" si="40"/>
        <v>2022</v>
      </c>
      <c r="C666" s="165">
        <f t="shared" si="41"/>
        <v>1</v>
      </c>
      <c r="D666" s="165">
        <f t="shared" si="42"/>
        <v>28</v>
      </c>
      <c r="E666" s="165">
        <f>+Exports!B669</f>
        <v>17</v>
      </c>
      <c r="F666" s="165">
        <f>+WEEKDAY(ExportsELAP[[#This Row],[Date Prevailing]],1)</f>
        <v>6</v>
      </c>
      <c r="G666" s="165">
        <f>+COUNTIFS(ECR_Hours!$K$6:$K$7,ExportsELAP[[#This Row],[Date Prevailing]])</f>
        <v>0</v>
      </c>
      <c r="H666" s="165">
        <f t="shared" si="43"/>
        <v>6</v>
      </c>
      <c r="I666" s="166">
        <f>+Exports!G669</f>
        <v>14569.948400000001</v>
      </c>
      <c r="J666" s="166">
        <f>+'ELAP_IPCO-APND'!D669</f>
        <v>34.984749999999998</v>
      </c>
      <c r="K666" s="166">
        <f>+(ExportsELAP[[#This Row],[Exports kWh - MPT]]/1000)*ExportsELAP[[#This Row],[EIM Price]]</f>
        <v>509.72600228690004</v>
      </c>
      <c r="L666" s="167" t="str">
        <f>+INDEX(ECR_Hours!$I$12:$I$15,MATCH(ExportsELAP[[#This Row],[Date Prevailing]],ECR_Hours!$H$12:$H$15,1))</f>
        <v>NS</v>
      </c>
      <c r="M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" spans="1:13" x14ac:dyDescent="0.25">
      <c r="A667" s="164">
        <f>+Exports!A670</f>
        <v>44589</v>
      </c>
      <c r="B667" s="165">
        <f t="shared" si="40"/>
        <v>2022</v>
      </c>
      <c r="C667" s="165">
        <f t="shared" si="41"/>
        <v>1</v>
      </c>
      <c r="D667" s="165">
        <f t="shared" si="42"/>
        <v>28</v>
      </c>
      <c r="E667" s="165">
        <f>+Exports!B670</f>
        <v>18</v>
      </c>
      <c r="F667" s="165">
        <f>+WEEKDAY(ExportsELAP[[#This Row],[Date Prevailing]],1)</f>
        <v>6</v>
      </c>
      <c r="G667" s="165">
        <f>+COUNTIFS(ECR_Hours!$K$6:$K$7,ExportsELAP[[#This Row],[Date Prevailing]])</f>
        <v>0</v>
      </c>
      <c r="H667" s="165">
        <f t="shared" si="43"/>
        <v>6</v>
      </c>
      <c r="I667" s="166">
        <f>+Exports!G670</f>
        <v>2579.0045999999998</v>
      </c>
      <c r="J667" s="166">
        <f>+'ELAP_IPCO-APND'!D670</f>
        <v>46.223559999999999</v>
      </c>
      <c r="K667" s="166">
        <f>+(ExportsELAP[[#This Row],[Exports kWh - MPT]]/1000)*ExportsELAP[[#This Row],[EIM Price]]</f>
        <v>119.21077386837598</v>
      </c>
      <c r="L667" s="167" t="str">
        <f>+INDEX(ECR_Hours!$I$12:$I$15,MATCH(ExportsELAP[[#This Row],[Date Prevailing]],ECR_Hours!$H$12:$H$15,1))</f>
        <v>NS</v>
      </c>
      <c r="M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" spans="1:13" x14ac:dyDescent="0.25">
      <c r="A668" s="164">
        <f>+Exports!A671</f>
        <v>44589</v>
      </c>
      <c r="B668" s="165">
        <f t="shared" si="40"/>
        <v>2022</v>
      </c>
      <c r="C668" s="165">
        <f t="shared" si="41"/>
        <v>1</v>
      </c>
      <c r="D668" s="165">
        <f t="shared" si="42"/>
        <v>28</v>
      </c>
      <c r="E668" s="165">
        <f>+Exports!B671</f>
        <v>19</v>
      </c>
      <c r="F668" s="165">
        <f>+WEEKDAY(ExportsELAP[[#This Row],[Date Prevailing]],1)</f>
        <v>6</v>
      </c>
      <c r="G668" s="165">
        <f>+COUNTIFS(ECR_Hours!$K$6:$K$7,ExportsELAP[[#This Row],[Date Prevailing]])</f>
        <v>0</v>
      </c>
      <c r="H668" s="165">
        <f t="shared" si="43"/>
        <v>6</v>
      </c>
      <c r="I668" s="166">
        <f>+Exports!G671</f>
        <v>3.2395999999999994</v>
      </c>
      <c r="J668" s="166">
        <f>+'ELAP_IPCO-APND'!D671</f>
        <v>60.856070000000003</v>
      </c>
      <c r="K668" s="166">
        <f>+(ExportsELAP[[#This Row],[Exports kWh - MPT]]/1000)*ExportsELAP[[#This Row],[EIM Price]]</f>
        <v>0.19714932437199995</v>
      </c>
      <c r="L668" s="167" t="str">
        <f>+INDEX(ECR_Hours!$I$12:$I$15,MATCH(ExportsELAP[[#This Row],[Date Prevailing]],ECR_Hours!$H$12:$H$15,1))</f>
        <v>NS</v>
      </c>
      <c r="M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" spans="1:13" x14ac:dyDescent="0.25">
      <c r="A669" s="164">
        <f>+Exports!A672</f>
        <v>44589</v>
      </c>
      <c r="B669" s="165">
        <f t="shared" si="40"/>
        <v>2022</v>
      </c>
      <c r="C669" s="165">
        <f t="shared" si="41"/>
        <v>1</v>
      </c>
      <c r="D669" s="165">
        <f t="shared" si="42"/>
        <v>28</v>
      </c>
      <c r="E669" s="165">
        <f>+Exports!B672</f>
        <v>20</v>
      </c>
      <c r="F669" s="165">
        <f>+WEEKDAY(ExportsELAP[[#This Row],[Date Prevailing]],1)</f>
        <v>6</v>
      </c>
      <c r="G669" s="165">
        <f>+COUNTIFS(ECR_Hours!$K$6:$K$7,ExportsELAP[[#This Row],[Date Prevailing]])</f>
        <v>0</v>
      </c>
      <c r="H669" s="165">
        <f t="shared" si="43"/>
        <v>6</v>
      </c>
      <c r="I669" s="166">
        <f>+Exports!G672</f>
        <v>1.765199999999999</v>
      </c>
      <c r="J669" s="166">
        <f>+'ELAP_IPCO-APND'!D672</f>
        <v>57.960520000000002</v>
      </c>
      <c r="K669" s="166">
        <f>+(ExportsELAP[[#This Row],[Exports kWh - MPT]]/1000)*ExportsELAP[[#This Row],[EIM Price]]</f>
        <v>0.10231190990399994</v>
      </c>
      <c r="L669" s="167" t="str">
        <f>+INDEX(ECR_Hours!$I$12:$I$15,MATCH(ExportsELAP[[#This Row],[Date Prevailing]],ECR_Hours!$H$12:$H$15,1))</f>
        <v>NS</v>
      </c>
      <c r="M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" spans="1:13" x14ac:dyDescent="0.25">
      <c r="A670" s="164">
        <f>+Exports!A673</f>
        <v>44589</v>
      </c>
      <c r="B670" s="165">
        <f t="shared" si="40"/>
        <v>2022</v>
      </c>
      <c r="C670" s="165">
        <f t="shared" si="41"/>
        <v>1</v>
      </c>
      <c r="D670" s="165">
        <f t="shared" si="42"/>
        <v>28</v>
      </c>
      <c r="E670" s="165">
        <f>+Exports!B673</f>
        <v>21</v>
      </c>
      <c r="F670" s="165">
        <f>+WEEKDAY(ExportsELAP[[#This Row],[Date Prevailing]],1)</f>
        <v>6</v>
      </c>
      <c r="G670" s="165">
        <f>+COUNTIFS(ECR_Hours!$K$6:$K$7,ExportsELAP[[#This Row],[Date Prevailing]])</f>
        <v>0</v>
      </c>
      <c r="H670" s="165">
        <f t="shared" si="43"/>
        <v>6</v>
      </c>
      <c r="I670" s="166">
        <f>+Exports!G673</f>
        <v>2.4199000000000002</v>
      </c>
      <c r="J670" s="166">
        <f>+'ELAP_IPCO-APND'!D673</f>
        <v>56.505110000000002</v>
      </c>
      <c r="K670" s="166">
        <f>+(ExportsELAP[[#This Row],[Exports kWh - MPT]]/1000)*ExportsELAP[[#This Row],[EIM Price]]</f>
        <v>0.136736715689</v>
      </c>
      <c r="L670" s="167" t="str">
        <f>+INDEX(ECR_Hours!$I$12:$I$15,MATCH(ExportsELAP[[#This Row],[Date Prevailing]],ECR_Hours!$H$12:$H$15,1))</f>
        <v>NS</v>
      </c>
      <c r="M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" spans="1:13" x14ac:dyDescent="0.25">
      <c r="A671" s="164">
        <f>+Exports!A674</f>
        <v>44589</v>
      </c>
      <c r="B671" s="165">
        <f t="shared" si="40"/>
        <v>2022</v>
      </c>
      <c r="C671" s="165">
        <f t="shared" si="41"/>
        <v>1</v>
      </c>
      <c r="D671" s="165">
        <f t="shared" si="42"/>
        <v>28</v>
      </c>
      <c r="E671" s="165">
        <f>+Exports!B674</f>
        <v>22</v>
      </c>
      <c r="F671" s="165">
        <f>+WEEKDAY(ExportsELAP[[#This Row],[Date Prevailing]],1)</f>
        <v>6</v>
      </c>
      <c r="G671" s="165">
        <f>+COUNTIFS(ECR_Hours!$K$6:$K$7,ExportsELAP[[#This Row],[Date Prevailing]])</f>
        <v>0</v>
      </c>
      <c r="H671" s="165">
        <f t="shared" si="43"/>
        <v>6</v>
      </c>
      <c r="I671" s="166">
        <f>+Exports!G674</f>
        <v>1.7326000000000001</v>
      </c>
      <c r="J671" s="166">
        <f>+'ELAP_IPCO-APND'!D674</f>
        <v>45.37332</v>
      </c>
      <c r="K671" s="166">
        <f>+(ExportsELAP[[#This Row],[Exports kWh - MPT]]/1000)*ExportsELAP[[#This Row],[EIM Price]]</f>
        <v>7.8613814232000007E-2</v>
      </c>
      <c r="L671" s="167" t="str">
        <f>+INDEX(ECR_Hours!$I$12:$I$15,MATCH(ExportsELAP[[#This Row],[Date Prevailing]],ECR_Hours!$H$12:$H$15,1))</f>
        <v>NS</v>
      </c>
      <c r="M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" spans="1:13" x14ac:dyDescent="0.25">
      <c r="A672" s="164">
        <f>+Exports!A675</f>
        <v>44589</v>
      </c>
      <c r="B672" s="165">
        <f t="shared" si="40"/>
        <v>2022</v>
      </c>
      <c r="C672" s="165">
        <f t="shared" si="41"/>
        <v>1</v>
      </c>
      <c r="D672" s="165">
        <f t="shared" si="42"/>
        <v>28</v>
      </c>
      <c r="E672" s="165">
        <f>+Exports!B675</f>
        <v>23</v>
      </c>
      <c r="F672" s="165">
        <f>+WEEKDAY(ExportsELAP[[#This Row],[Date Prevailing]],1)</f>
        <v>6</v>
      </c>
      <c r="G672" s="165">
        <f>+COUNTIFS(ECR_Hours!$K$6:$K$7,ExportsELAP[[#This Row],[Date Prevailing]])</f>
        <v>0</v>
      </c>
      <c r="H672" s="165">
        <f t="shared" si="43"/>
        <v>6</v>
      </c>
      <c r="I672" s="166">
        <f>+Exports!G675</f>
        <v>2.3567</v>
      </c>
      <c r="J672" s="166">
        <f>+'ELAP_IPCO-APND'!D675</f>
        <v>45.811520000000002</v>
      </c>
      <c r="K672" s="166">
        <f>+(ExportsELAP[[#This Row],[Exports kWh - MPT]]/1000)*ExportsELAP[[#This Row],[EIM Price]]</f>
        <v>0.10796400918400001</v>
      </c>
      <c r="L672" s="167" t="str">
        <f>+INDEX(ECR_Hours!$I$12:$I$15,MATCH(ExportsELAP[[#This Row],[Date Prevailing]],ECR_Hours!$H$12:$H$15,1))</f>
        <v>NS</v>
      </c>
      <c r="M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" spans="1:13" x14ac:dyDescent="0.25">
      <c r="A673" s="164">
        <f>+Exports!A676</f>
        <v>44589</v>
      </c>
      <c r="B673" s="165">
        <f t="shared" si="40"/>
        <v>2022</v>
      </c>
      <c r="C673" s="165">
        <f t="shared" si="41"/>
        <v>1</v>
      </c>
      <c r="D673" s="165">
        <f t="shared" si="42"/>
        <v>28</v>
      </c>
      <c r="E673" s="165">
        <f>+Exports!B676</f>
        <v>24</v>
      </c>
      <c r="F673" s="165">
        <f>+WEEKDAY(ExportsELAP[[#This Row],[Date Prevailing]],1)</f>
        <v>6</v>
      </c>
      <c r="G673" s="165">
        <f>+COUNTIFS(ECR_Hours!$K$6:$K$7,ExportsELAP[[#This Row],[Date Prevailing]])</f>
        <v>0</v>
      </c>
      <c r="H673" s="165">
        <f t="shared" si="43"/>
        <v>6</v>
      </c>
      <c r="I673" s="166">
        <f>+Exports!G676</f>
        <v>1.351</v>
      </c>
      <c r="J673" s="166">
        <f>+'ELAP_IPCO-APND'!D676</f>
        <v>46.402520000000003</v>
      </c>
      <c r="K673" s="166">
        <f>+(ExportsELAP[[#This Row],[Exports kWh - MPT]]/1000)*ExportsELAP[[#This Row],[EIM Price]]</f>
        <v>6.2689804520000003E-2</v>
      </c>
      <c r="L673" s="167" t="str">
        <f>+INDEX(ECR_Hours!$I$12:$I$15,MATCH(ExportsELAP[[#This Row],[Date Prevailing]],ECR_Hours!$H$12:$H$15,1))</f>
        <v>NS</v>
      </c>
      <c r="M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" spans="1:13" x14ac:dyDescent="0.25">
      <c r="A674" s="164">
        <f>+Exports!A677</f>
        <v>44590</v>
      </c>
      <c r="B674" s="165">
        <f t="shared" si="40"/>
        <v>2022</v>
      </c>
      <c r="C674" s="165">
        <f t="shared" si="41"/>
        <v>1</v>
      </c>
      <c r="D674" s="165">
        <f t="shared" si="42"/>
        <v>29</v>
      </c>
      <c r="E674" s="165">
        <f>+Exports!B677</f>
        <v>1</v>
      </c>
      <c r="F674" s="165">
        <f>+WEEKDAY(ExportsELAP[[#This Row],[Date Prevailing]],1)</f>
        <v>7</v>
      </c>
      <c r="G674" s="165">
        <f>+COUNTIFS(ECR_Hours!$K$6:$K$7,ExportsELAP[[#This Row],[Date Prevailing]])</f>
        <v>0</v>
      </c>
      <c r="H674" s="165">
        <f t="shared" si="43"/>
        <v>7</v>
      </c>
      <c r="I674" s="166">
        <f>+Exports!G677</f>
        <v>2.0171999999999999</v>
      </c>
      <c r="J674" s="166">
        <f>+'ELAP_IPCO-APND'!D677</f>
        <v>42.322310000000002</v>
      </c>
      <c r="K674" s="166">
        <f>+(ExportsELAP[[#This Row],[Exports kWh - MPT]]/1000)*ExportsELAP[[#This Row],[EIM Price]]</f>
        <v>8.5372563732000001E-2</v>
      </c>
      <c r="L674" s="167" t="str">
        <f>+INDEX(ECR_Hours!$I$12:$I$15,MATCH(ExportsELAP[[#This Row],[Date Prevailing]],ECR_Hours!$H$12:$H$15,1))</f>
        <v>NS</v>
      </c>
      <c r="M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" spans="1:13" x14ac:dyDescent="0.25">
      <c r="A675" s="164">
        <f>+Exports!A678</f>
        <v>44590</v>
      </c>
      <c r="B675" s="165">
        <f t="shared" si="40"/>
        <v>2022</v>
      </c>
      <c r="C675" s="165">
        <f t="shared" si="41"/>
        <v>1</v>
      </c>
      <c r="D675" s="165">
        <f t="shared" si="42"/>
        <v>29</v>
      </c>
      <c r="E675" s="165">
        <f>+Exports!B678</f>
        <v>2</v>
      </c>
      <c r="F675" s="165">
        <f>+WEEKDAY(ExportsELAP[[#This Row],[Date Prevailing]],1)</f>
        <v>7</v>
      </c>
      <c r="G675" s="165">
        <f>+COUNTIFS(ECR_Hours!$K$6:$K$7,ExportsELAP[[#This Row],[Date Prevailing]])</f>
        <v>0</v>
      </c>
      <c r="H675" s="165">
        <f t="shared" si="43"/>
        <v>7</v>
      </c>
      <c r="I675" s="166">
        <f>+Exports!G678</f>
        <v>1.9262000000000001</v>
      </c>
      <c r="J675" s="166">
        <f>+'ELAP_IPCO-APND'!D678</f>
        <v>37.884880000000003</v>
      </c>
      <c r="K675" s="166">
        <f>+(ExportsELAP[[#This Row],[Exports kWh - MPT]]/1000)*ExportsELAP[[#This Row],[EIM Price]]</f>
        <v>7.2973855856000011E-2</v>
      </c>
      <c r="L675" s="167" t="str">
        <f>+INDEX(ECR_Hours!$I$12:$I$15,MATCH(ExportsELAP[[#This Row],[Date Prevailing]],ECR_Hours!$H$12:$H$15,1))</f>
        <v>NS</v>
      </c>
      <c r="M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" spans="1:13" x14ac:dyDescent="0.25">
      <c r="A676" s="164">
        <f>+Exports!A679</f>
        <v>44590</v>
      </c>
      <c r="B676" s="165">
        <f t="shared" si="40"/>
        <v>2022</v>
      </c>
      <c r="C676" s="165">
        <f t="shared" si="41"/>
        <v>1</v>
      </c>
      <c r="D676" s="165">
        <f t="shared" si="42"/>
        <v>29</v>
      </c>
      <c r="E676" s="165">
        <f>+Exports!B679</f>
        <v>3</v>
      </c>
      <c r="F676" s="165">
        <f>+WEEKDAY(ExportsELAP[[#This Row],[Date Prevailing]],1)</f>
        <v>7</v>
      </c>
      <c r="G676" s="165">
        <f>+COUNTIFS(ECR_Hours!$K$6:$K$7,ExportsELAP[[#This Row],[Date Prevailing]])</f>
        <v>0</v>
      </c>
      <c r="H676" s="165">
        <f t="shared" si="43"/>
        <v>7</v>
      </c>
      <c r="I676" s="166">
        <f>+Exports!G679</f>
        <v>1.9612000000000001</v>
      </c>
      <c r="J676" s="166">
        <f>+'ELAP_IPCO-APND'!D679</f>
        <v>38.561630000000001</v>
      </c>
      <c r="K676" s="166">
        <f>+(ExportsELAP[[#This Row],[Exports kWh - MPT]]/1000)*ExportsELAP[[#This Row],[EIM Price]]</f>
        <v>7.5627068756000004E-2</v>
      </c>
      <c r="L676" s="167" t="str">
        <f>+INDEX(ECR_Hours!$I$12:$I$15,MATCH(ExportsELAP[[#This Row],[Date Prevailing]],ECR_Hours!$H$12:$H$15,1))</f>
        <v>NS</v>
      </c>
      <c r="M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" spans="1:13" x14ac:dyDescent="0.25">
      <c r="A677" s="164">
        <f>+Exports!A680</f>
        <v>44590</v>
      </c>
      <c r="B677" s="165">
        <f t="shared" si="40"/>
        <v>2022</v>
      </c>
      <c r="C677" s="165">
        <f t="shared" si="41"/>
        <v>1</v>
      </c>
      <c r="D677" s="165">
        <f t="shared" si="42"/>
        <v>29</v>
      </c>
      <c r="E677" s="165">
        <f>+Exports!B680</f>
        <v>4</v>
      </c>
      <c r="F677" s="165">
        <f>+WEEKDAY(ExportsELAP[[#This Row],[Date Prevailing]],1)</f>
        <v>7</v>
      </c>
      <c r="G677" s="165">
        <f>+COUNTIFS(ECR_Hours!$K$6:$K$7,ExportsELAP[[#This Row],[Date Prevailing]])</f>
        <v>0</v>
      </c>
      <c r="H677" s="165">
        <f t="shared" si="43"/>
        <v>7</v>
      </c>
      <c r="I677" s="166">
        <f>+Exports!G680</f>
        <v>1.3351999999999999</v>
      </c>
      <c r="J677" s="166">
        <f>+'ELAP_IPCO-APND'!D680</f>
        <v>38.693849999999998</v>
      </c>
      <c r="K677" s="166">
        <f>+(ExportsELAP[[#This Row],[Exports kWh - MPT]]/1000)*ExportsELAP[[#This Row],[EIM Price]]</f>
        <v>5.1664028519999995E-2</v>
      </c>
      <c r="L677" s="167" t="str">
        <f>+INDEX(ECR_Hours!$I$12:$I$15,MATCH(ExportsELAP[[#This Row],[Date Prevailing]],ECR_Hours!$H$12:$H$15,1))</f>
        <v>NS</v>
      </c>
      <c r="M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" spans="1:13" x14ac:dyDescent="0.25">
      <c r="A678" s="164">
        <f>+Exports!A681</f>
        <v>44590</v>
      </c>
      <c r="B678" s="165">
        <f t="shared" si="40"/>
        <v>2022</v>
      </c>
      <c r="C678" s="165">
        <f t="shared" si="41"/>
        <v>1</v>
      </c>
      <c r="D678" s="165">
        <f t="shared" si="42"/>
        <v>29</v>
      </c>
      <c r="E678" s="165">
        <f>+Exports!B681</f>
        <v>5</v>
      </c>
      <c r="F678" s="165">
        <f>+WEEKDAY(ExportsELAP[[#This Row],[Date Prevailing]],1)</f>
        <v>7</v>
      </c>
      <c r="G678" s="165">
        <f>+COUNTIFS(ECR_Hours!$K$6:$K$7,ExportsELAP[[#This Row],[Date Prevailing]])</f>
        <v>0</v>
      </c>
      <c r="H678" s="165">
        <f t="shared" si="43"/>
        <v>7</v>
      </c>
      <c r="I678" s="166">
        <f>+Exports!G681</f>
        <v>1.2742999999999991</v>
      </c>
      <c r="J678" s="166">
        <f>+'ELAP_IPCO-APND'!D681</f>
        <v>41.64188</v>
      </c>
      <c r="K678" s="166">
        <f>+(ExportsELAP[[#This Row],[Exports kWh - MPT]]/1000)*ExportsELAP[[#This Row],[EIM Price]]</f>
        <v>5.3064247683999963E-2</v>
      </c>
      <c r="L678" s="167" t="str">
        <f>+INDEX(ECR_Hours!$I$12:$I$15,MATCH(ExportsELAP[[#This Row],[Date Prevailing]],ECR_Hours!$H$12:$H$15,1))</f>
        <v>NS</v>
      </c>
      <c r="M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" spans="1:13" x14ac:dyDescent="0.25">
      <c r="A679" s="164">
        <f>+Exports!A682</f>
        <v>44590</v>
      </c>
      <c r="B679" s="165">
        <f t="shared" si="40"/>
        <v>2022</v>
      </c>
      <c r="C679" s="165">
        <f t="shared" si="41"/>
        <v>1</v>
      </c>
      <c r="D679" s="165">
        <f t="shared" si="42"/>
        <v>29</v>
      </c>
      <c r="E679" s="165">
        <f>+Exports!B682</f>
        <v>6</v>
      </c>
      <c r="F679" s="165">
        <f>+WEEKDAY(ExportsELAP[[#This Row],[Date Prevailing]],1)</f>
        <v>7</v>
      </c>
      <c r="G679" s="165">
        <f>+COUNTIFS(ECR_Hours!$K$6:$K$7,ExportsELAP[[#This Row],[Date Prevailing]])</f>
        <v>0</v>
      </c>
      <c r="H679" s="165">
        <f t="shared" si="43"/>
        <v>7</v>
      </c>
      <c r="I679" s="166">
        <f>+Exports!G682</f>
        <v>0.82200000000000006</v>
      </c>
      <c r="J679" s="166">
        <f>+'ELAP_IPCO-APND'!D682</f>
        <v>49.606769999999997</v>
      </c>
      <c r="K679" s="166">
        <f>+(ExportsELAP[[#This Row],[Exports kWh - MPT]]/1000)*ExportsELAP[[#This Row],[EIM Price]]</f>
        <v>4.0776764940000002E-2</v>
      </c>
      <c r="L679" s="167" t="str">
        <f>+INDEX(ECR_Hours!$I$12:$I$15,MATCH(ExportsELAP[[#This Row],[Date Prevailing]],ECR_Hours!$H$12:$H$15,1))</f>
        <v>NS</v>
      </c>
      <c r="M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" spans="1:13" x14ac:dyDescent="0.25">
      <c r="A680" s="164">
        <f>+Exports!A683</f>
        <v>44590</v>
      </c>
      <c r="B680" s="165">
        <f t="shared" si="40"/>
        <v>2022</v>
      </c>
      <c r="C680" s="165">
        <f t="shared" si="41"/>
        <v>1</v>
      </c>
      <c r="D680" s="165">
        <f t="shared" si="42"/>
        <v>29</v>
      </c>
      <c r="E680" s="165">
        <f>+Exports!B683</f>
        <v>7</v>
      </c>
      <c r="F680" s="165">
        <f>+WEEKDAY(ExportsELAP[[#This Row],[Date Prevailing]],1)</f>
        <v>7</v>
      </c>
      <c r="G680" s="165">
        <f>+COUNTIFS(ECR_Hours!$K$6:$K$7,ExportsELAP[[#This Row],[Date Prevailing]])</f>
        <v>0</v>
      </c>
      <c r="H680" s="165">
        <f t="shared" si="43"/>
        <v>7</v>
      </c>
      <c r="I680" s="166">
        <f>+Exports!G683</f>
        <v>1.0658999999999998</v>
      </c>
      <c r="J680" s="166">
        <f>+'ELAP_IPCO-APND'!D683</f>
        <v>49.184159999999999</v>
      </c>
      <c r="K680" s="166">
        <f>+(ExportsELAP[[#This Row],[Exports kWh - MPT]]/1000)*ExportsELAP[[#This Row],[EIM Price]]</f>
        <v>5.2425396143999992E-2</v>
      </c>
      <c r="L680" s="167" t="str">
        <f>+INDEX(ECR_Hours!$I$12:$I$15,MATCH(ExportsELAP[[#This Row],[Date Prevailing]],ECR_Hours!$H$12:$H$15,1))</f>
        <v>NS</v>
      </c>
      <c r="M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" spans="1:13" x14ac:dyDescent="0.25">
      <c r="A681" s="164">
        <f>+Exports!A684</f>
        <v>44590</v>
      </c>
      <c r="B681" s="165">
        <f t="shared" si="40"/>
        <v>2022</v>
      </c>
      <c r="C681" s="165">
        <f t="shared" si="41"/>
        <v>1</v>
      </c>
      <c r="D681" s="165">
        <f t="shared" si="42"/>
        <v>29</v>
      </c>
      <c r="E681" s="165">
        <f>+Exports!B684</f>
        <v>8</v>
      </c>
      <c r="F681" s="165">
        <f>+WEEKDAY(ExportsELAP[[#This Row],[Date Prevailing]],1)</f>
        <v>7</v>
      </c>
      <c r="G681" s="165">
        <f>+COUNTIFS(ECR_Hours!$K$6:$K$7,ExportsELAP[[#This Row],[Date Prevailing]])</f>
        <v>0</v>
      </c>
      <c r="H681" s="165">
        <f t="shared" si="43"/>
        <v>7</v>
      </c>
      <c r="I681" s="166">
        <f>+Exports!G684</f>
        <v>33.032299999999999</v>
      </c>
      <c r="J681" s="166">
        <f>+'ELAP_IPCO-APND'!D684</f>
        <v>54.113750000000003</v>
      </c>
      <c r="K681" s="166">
        <f>+(ExportsELAP[[#This Row],[Exports kWh - MPT]]/1000)*ExportsELAP[[#This Row],[EIM Price]]</f>
        <v>1.7875016241250001</v>
      </c>
      <c r="L681" s="167" t="str">
        <f>+INDEX(ECR_Hours!$I$12:$I$15,MATCH(ExportsELAP[[#This Row],[Date Prevailing]],ECR_Hours!$H$12:$H$15,1))</f>
        <v>NS</v>
      </c>
      <c r="M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" spans="1:13" x14ac:dyDescent="0.25">
      <c r="A682" s="164">
        <f>+Exports!A685</f>
        <v>44590</v>
      </c>
      <c r="B682" s="165">
        <f t="shared" si="40"/>
        <v>2022</v>
      </c>
      <c r="C682" s="165">
        <f t="shared" si="41"/>
        <v>1</v>
      </c>
      <c r="D682" s="165">
        <f t="shared" si="42"/>
        <v>29</v>
      </c>
      <c r="E682" s="165">
        <f>+Exports!B685</f>
        <v>9</v>
      </c>
      <c r="F682" s="165">
        <f>+WEEKDAY(ExportsELAP[[#This Row],[Date Prevailing]],1)</f>
        <v>7</v>
      </c>
      <c r="G682" s="165">
        <f>+COUNTIFS(ECR_Hours!$K$6:$K$7,ExportsELAP[[#This Row],[Date Prevailing]])</f>
        <v>0</v>
      </c>
      <c r="H682" s="165">
        <f t="shared" si="43"/>
        <v>7</v>
      </c>
      <c r="I682" s="166">
        <f>+Exports!G685</f>
        <v>4659.4177</v>
      </c>
      <c r="J682" s="166">
        <f>+'ELAP_IPCO-APND'!D685</f>
        <v>43.130749999999999</v>
      </c>
      <c r="K682" s="166">
        <f>+(ExportsELAP[[#This Row],[Exports kWh - MPT]]/1000)*ExportsELAP[[#This Row],[EIM Price]]</f>
        <v>200.96417996427499</v>
      </c>
      <c r="L682" s="167" t="str">
        <f>+INDEX(ECR_Hours!$I$12:$I$15,MATCH(ExportsELAP[[#This Row],[Date Prevailing]],ECR_Hours!$H$12:$H$15,1))</f>
        <v>NS</v>
      </c>
      <c r="M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" spans="1:13" x14ac:dyDescent="0.25">
      <c r="A683" s="164">
        <f>+Exports!A686</f>
        <v>44590</v>
      </c>
      <c r="B683" s="165">
        <f t="shared" si="40"/>
        <v>2022</v>
      </c>
      <c r="C683" s="165">
        <f t="shared" si="41"/>
        <v>1</v>
      </c>
      <c r="D683" s="165">
        <f t="shared" si="42"/>
        <v>29</v>
      </c>
      <c r="E683" s="165">
        <f>+Exports!B686</f>
        <v>10</v>
      </c>
      <c r="F683" s="165">
        <f>+WEEKDAY(ExportsELAP[[#This Row],[Date Prevailing]],1)</f>
        <v>7</v>
      </c>
      <c r="G683" s="165">
        <f>+COUNTIFS(ECR_Hours!$K$6:$K$7,ExportsELAP[[#This Row],[Date Prevailing]])</f>
        <v>0</v>
      </c>
      <c r="H683" s="165">
        <f t="shared" si="43"/>
        <v>7</v>
      </c>
      <c r="I683" s="166">
        <f>+Exports!G686</f>
        <v>15073.9023</v>
      </c>
      <c r="J683" s="166">
        <f>+'ELAP_IPCO-APND'!D686</f>
        <v>37.334890000000001</v>
      </c>
      <c r="K683" s="166">
        <f>+(ExportsELAP[[#This Row],[Exports kWh - MPT]]/1000)*ExportsELAP[[#This Row],[EIM Price]]</f>
        <v>562.78248424124706</v>
      </c>
      <c r="L683" s="167" t="str">
        <f>+INDEX(ECR_Hours!$I$12:$I$15,MATCH(ExportsELAP[[#This Row],[Date Prevailing]],ECR_Hours!$H$12:$H$15,1))</f>
        <v>NS</v>
      </c>
      <c r="M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" spans="1:13" x14ac:dyDescent="0.25">
      <c r="A684" s="164">
        <f>+Exports!A687</f>
        <v>44590</v>
      </c>
      <c r="B684" s="165">
        <f t="shared" si="40"/>
        <v>2022</v>
      </c>
      <c r="C684" s="165">
        <f t="shared" si="41"/>
        <v>1</v>
      </c>
      <c r="D684" s="165">
        <f t="shared" si="42"/>
        <v>29</v>
      </c>
      <c r="E684" s="165">
        <f>+Exports!B687</f>
        <v>11</v>
      </c>
      <c r="F684" s="165">
        <f>+WEEKDAY(ExportsELAP[[#This Row],[Date Prevailing]],1)</f>
        <v>7</v>
      </c>
      <c r="G684" s="165">
        <f>+COUNTIFS(ECR_Hours!$K$6:$K$7,ExportsELAP[[#This Row],[Date Prevailing]])</f>
        <v>0</v>
      </c>
      <c r="H684" s="165">
        <f t="shared" si="43"/>
        <v>7</v>
      </c>
      <c r="I684" s="166">
        <f>+Exports!G687</f>
        <v>24589.2435</v>
      </c>
      <c r="J684" s="166">
        <f>+'ELAP_IPCO-APND'!D687</f>
        <v>37.633499999999998</v>
      </c>
      <c r="K684" s="166">
        <f>+(ExportsELAP[[#This Row],[Exports kWh - MPT]]/1000)*ExportsELAP[[#This Row],[EIM Price]]</f>
        <v>925.37929525725008</v>
      </c>
      <c r="L684" s="167" t="str">
        <f>+INDEX(ECR_Hours!$I$12:$I$15,MATCH(ExportsELAP[[#This Row],[Date Prevailing]],ECR_Hours!$H$12:$H$15,1))</f>
        <v>NS</v>
      </c>
      <c r="M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" spans="1:13" x14ac:dyDescent="0.25">
      <c r="A685" s="164">
        <f>+Exports!A688</f>
        <v>44590</v>
      </c>
      <c r="B685" s="165">
        <f t="shared" si="40"/>
        <v>2022</v>
      </c>
      <c r="C685" s="165">
        <f t="shared" si="41"/>
        <v>1</v>
      </c>
      <c r="D685" s="165">
        <f t="shared" si="42"/>
        <v>29</v>
      </c>
      <c r="E685" s="165">
        <f>+Exports!B688</f>
        <v>12</v>
      </c>
      <c r="F685" s="165">
        <f>+WEEKDAY(ExportsELAP[[#This Row],[Date Prevailing]],1)</f>
        <v>7</v>
      </c>
      <c r="G685" s="165">
        <f>+COUNTIFS(ECR_Hours!$K$6:$K$7,ExportsELAP[[#This Row],[Date Prevailing]])</f>
        <v>0</v>
      </c>
      <c r="H685" s="165">
        <f t="shared" si="43"/>
        <v>7</v>
      </c>
      <c r="I685" s="166">
        <f>+Exports!G688</f>
        <v>31420.714999999997</v>
      </c>
      <c r="J685" s="166">
        <f>+'ELAP_IPCO-APND'!D688</f>
        <v>37.033140000000003</v>
      </c>
      <c r="K685" s="166">
        <f>+(ExportsELAP[[#This Row],[Exports kWh - MPT]]/1000)*ExportsELAP[[#This Row],[EIM Price]]</f>
        <v>1163.6077374951001</v>
      </c>
      <c r="L685" s="167" t="str">
        <f>+INDEX(ECR_Hours!$I$12:$I$15,MATCH(ExportsELAP[[#This Row],[Date Prevailing]],ECR_Hours!$H$12:$H$15,1))</f>
        <v>NS</v>
      </c>
      <c r="M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" spans="1:13" x14ac:dyDescent="0.25">
      <c r="A686" s="164">
        <f>+Exports!A689</f>
        <v>44590</v>
      </c>
      <c r="B686" s="165">
        <f t="shared" si="40"/>
        <v>2022</v>
      </c>
      <c r="C686" s="165">
        <f t="shared" si="41"/>
        <v>1</v>
      </c>
      <c r="D686" s="165">
        <f t="shared" si="42"/>
        <v>29</v>
      </c>
      <c r="E686" s="165">
        <f>+Exports!B689</f>
        <v>13</v>
      </c>
      <c r="F686" s="165">
        <f>+WEEKDAY(ExportsELAP[[#This Row],[Date Prevailing]],1)</f>
        <v>7</v>
      </c>
      <c r="G686" s="165">
        <f>+COUNTIFS(ECR_Hours!$K$6:$K$7,ExportsELAP[[#This Row],[Date Prevailing]])</f>
        <v>0</v>
      </c>
      <c r="H686" s="165">
        <f t="shared" si="43"/>
        <v>7</v>
      </c>
      <c r="I686" s="166">
        <f>+Exports!G689</f>
        <v>37091.509299999998</v>
      </c>
      <c r="J686" s="166">
        <f>+'ELAP_IPCO-APND'!D689</f>
        <v>36.510480000000001</v>
      </c>
      <c r="K686" s="166">
        <f>+(ExportsELAP[[#This Row],[Exports kWh - MPT]]/1000)*ExportsELAP[[#This Row],[EIM Price]]</f>
        <v>1354.228808467464</v>
      </c>
      <c r="L686" s="167" t="str">
        <f>+INDEX(ECR_Hours!$I$12:$I$15,MATCH(ExportsELAP[[#This Row],[Date Prevailing]],ECR_Hours!$H$12:$H$15,1))</f>
        <v>NS</v>
      </c>
      <c r="M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" spans="1:13" x14ac:dyDescent="0.25">
      <c r="A687" s="164">
        <f>+Exports!A690</f>
        <v>44590</v>
      </c>
      <c r="B687" s="165">
        <f t="shared" si="40"/>
        <v>2022</v>
      </c>
      <c r="C687" s="165">
        <f t="shared" si="41"/>
        <v>1</v>
      </c>
      <c r="D687" s="165">
        <f t="shared" si="42"/>
        <v>29</v>
      </c>
      <c r="E687" s="165">
        <f>+Exports!B690</f>
        <v>14</v>
      </c>
      <c r="F687" s="165">
        <f>+WEEKDAY(ExportsELAP[[#This Row],[Date Prevailing]],1)</f>
        <v>7</v>
      </c>
      <c r="G687" s="165">
        <f>+COUNTIFS(ECR_Hours!$K$6:$K$7,ExportsELAP[[#This Row],[Date Prevailing]])</f>
        <v>0</v>
      </c>
      <c r="H687" s="165">
        <f t="shared" si="43"/>
        <v>7</v>
      </c>
      <c r="I687" s="166">
        <f>+Exports!G690</f>
        <v>38905.160399999986</v>
      </c>
      <c r="J687" s="166">
        <f>+'ELAP_IPCO-APND'!D690</f>
        <v>34.823480000000004</v>
      </c>
      <c r="K687" s="166">
        <f>+(ExportsELAP[[#This Row],[Exports kWh - MPT]]/1000)*ExportsELAP[[#This Row],[EIM Price]]</f>
        <v>1354.8130750861917</v>
      </c>
      <c r="L687" s="167" t="str">
        <f>+INDEX(ECR_Hours!$I$12:$I$15,MATCH(ExportsELAP[[#This Row],[Date Prevailing]],ECR_Hours!$H$12:$H$15,1))</f>
        <v>NS</v>
      </c>
      <c r="M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" spans="1:13" x14ac:dyDescent="0.25">
      <c r="A688" s="164">
        <f>+Exports!A691</f>
        <v>44590</v>
      </c>
      <c r="B688" s="165">
        <f t="shared" si="40"/>
        <v>2022</v>
      </c>
      <c r="C688" s="165">
        <f t="shared" si="41"/>
        <v>1</v>
      </c>
      <c r="D688" s="165">
        <f t="shared" si="42"/>
        <v>29</v>
      </c>
      <c r="E688" s="165">
        <f>+Exports!B691</f>
        <v>15</v>
      </c>
      <c r="F688" s="165">
        <f>+WEEKDAY(ExportsELAP[[#This Row],[Date Prevailing]],1)</f>
        <v>7</v>
      </c>
      <c r="G688" s="165">
        <f>+COUNTIFS(ECR_Hours!$K$6:$K$7,ExportsELAP[[#This Row],[Date Prevailing]])</f>
        <v>0</v>
      </c>
      <c r="H688" s="165">
        <f t="shared" si="43"/>
        <v>7</v>
      </c>
      <c r="I688" s="166">
        <f>+Exports!G691</f>
        <v>35572.649299999997</v>
      </c>
      <c r="J688" s="166">
        <f>+'ELAP_IPCO-APND'!D691</f>
        <v>33.142310000000002</v>
      </c>
      <c r="K688" s="166">
        <f>+(ExportsELAP[[#This Row],[Exports kWh - MPT]]/1000)*ExportsELAP[[#This Row],[EIM Price]]</f>
        <v>1178.9597706218829</v>
      </c>
      <c r="L688" s="167" t="str">
        <f>+INDEX(ECR_Hours!$I$12:$I$15,MATCH(ExportsELAP[[#This Row],[Date Prevailing]],ECR_Hours!$H$12:$H$15,1))</f>
        <v>NS</v>
      </c>
      <c r="M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" spans="1:13" x14ac:dyDescent="0.25">
      <c r="A689" s="164">
        <f>+Exports!A692</f>
        <v>44590</v>
      </c>
      <c r="B689" s="165">
        <f t="shared" si="40"/>
        <v>2022</v>
      </c>
      <c r="C689" s="165">
        <f t="shared" si="41"/>
        <v>1</v>
      </c>
      <c r="D689" s="165">
        <f t="shared" si="42"/>
        <v>29</v>
      </c>
      <c r="E689" s="165">
        <f>+Exports!B692</f>
        <v>16</v>
      </c>
      <c r="F689" s="165">
        <f>+WEEKDAY(ExportsELAP[[#This Row],[Date Prevailing]],1)</f>
        <v>7</v>
      </c>
      <c r="G689" s="165">
        <f>+COUNTIFS(ECR_Hours!$K$6:$K$7,ExportsELAP[[#This Row],[Date Prevailing]])</f>
        <v>0</v>
      </c>
      <c r="H689" s="165">
        <f t="shared" si="43"/>
        <v>7</v>
      </c>
      <c r="I689" s="166">
        <f>+Exports!G692</f>
        <v>27408.999499999998</v>
      </c>
      <c r="J689" s="166">
        <f>+'ELAP_IPCO-APND'!D692</f>
        <v>32.962510000000002</v>
      </c>
      <c r="K689" s="166">
        <f>+(ExportsELAP[[#This Row],[Exports kWh - MPT]]/1000)*ExportsELAP[[#This Row],[EIM Price]]</f>
        <v>903.46942010874488</v>
      </c>
      <c r="L689" s="167" t="str">
        <f>+INDEX(ECR_Hours!$I$12:$I$15,MATCH(ExportsELAP[[#This Row],[Date Prevailing]],ECR_Hours!$H$12:$H$15,1))</f>
        <v>NS</v>
      </c>
      <c r="M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" spans="1:13" x14ac:dyDescent="0.25">
      <c r="A690" s="164">
        <f>+Exports!A693</f>
        <v>44590</v>
      </c>
      <c r="B690" s="165">
        <f t="shared" si="40"/>
        <v>2022</v>
      </c>
      <c r="C690" s="165">
        <f t="shared" si="41"/>
        <v>1</v>
      </c>
      <c r="D690" s="165">
        <f t="shared" si="42"/>
        <v>29</v>
      </c>
      <c r="E690" s="165">
        <f>+Exports!B693</f>
        <v>17</v>
      </c>
      <c r="F690" s="165">
        <f>+WEEKDAY(ExportsELAP[[#This Row],[Date Prevailing]],1)</f>
        <v>7</v>
      </c>
      <c r="G690" s="165">
        <f>+COUNTIFS(ECR_Hours!$K$6:$K$7,ExportsELAP[[#This Row],[Date Prevailing]])</f>
        <v>0</v>
      </c>
      <c r="H690" s="165">
        <f t="shared" si="43"/>
        <v>7</v>
      </c>
      <c r="I690" s="166">
        <f>+Exports!G693</f>
        <v>14996.3264</v>
      </c>
      <c r="J690" s="166">
        <f>+'ELAP_IPCO-APND'!D693</f>
        <v>36.688789999999997</v>
      </c>
      <c r="K690" s="166">
        <f>+(ExportsELAP[[#This Row],[Exports kWh - MPT]]/1000)*ExportsELAP[[#This Row],[EIM Price]]</f>
        <v>550.19707006105591</v>
      </c>
      <c r="L690" s="167" t="str">
        <f>+INDEX(ECR_Hours!$I$12:$I$15,MATCH(ExportsELAP[[#This Row],[Date Prevailing]],ECR_Hours!$H$12:$H$15,1))</f>
        <v>NS</v>
      </c>
      <c r="M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" spans="1:13" x14ac:dyDescent="0.25">
      <c r="A691" s="164">
        <f>+Exports!A694</f>
        <v>44590</v>
      </c>
      <c r="B691" s="165">
        <f t="shared" si="40"/>
        <v>2022</v>
      </c>
      <c r="C691" s="165">
        <f t="shared" si="41"/>
        <v>1</v>
      </c>
      <c r="D691" s="165">
        <f t="shared" si="42"/>
        <v>29</v>
      </c>
      <c r="E691" s="165">
        <f>+Exports!B694</f>
        <v>18</v>
      </c>
      <c r="F691" s="165">
        <f>+WEEKDAY(ExportsELAP[[#This Row],[Date Prevailing]],1)</f>
        <v>7</v>
      </c>
      <c r="G691" s="165">
        <f>+COUNTIFS(ECR_Hours!$K$6:$K$7,ExportsELAP[[#This Row],[Date Prevailing]])</f>
        <v>0</v>
      </c>
      <c r="H691" s="165">
        <f t="shared" si="43"/>
        <v>7</v>
      </c>
      <c r="I691" s="166">
        <f>+Exports!G694</f>
        <v>2850.9223000000002</v>
      </c>
      <c r="J691" s="166">
        <f>+'ELAP_IPCO-APND'!D694</f>
        <v>50.48545</v>
      </c>
      <c r="K691" s="166">
        <f>+(ExportsELAP[[#This Row],[Exports kWh - MPT]]/1000)*ExportsELAP[[#This Row],[EIM Price]]</f>
        <v>143.93009523053502</v>
      </c>
      <c r="L691" s="167" t="str">
        <f>+INDEX(ECR_Hours!$I$12:$I$15,MATCH(ExportsELAP[[#This Row],[Date Prevailing]],ECR_Hours!$H$12:$H$15,1))</f>
        <v>NS</v>
      </c>
      <c r="M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" spans="1:13" x14ac:dyDescent="0.25">
      <c r="A692" s="164">
        <f>+Exports!A695</f>
        <v>44590</v>
      </c>
      <c r="B692" s="165">
        <f t="shared" si="40"/>
        <v>2022</v>
      </c>
      <c r="C692" s="165">
        <f t="shared" si="41"/>
        <v>1</v>
      </c>
      <c r="D692" s="165">
        <f t="shared" si="42"/>
        <v>29</v>
      </c>
      <c r="E692" s="165">
        <f>+Exports!B695</f>
        <v>19</v>
      </c>
      <c r="F692" s="165">
        <f>+WEEKDAY(ExportsELAP[[#This Row],[Date Prevailing]],1)</f>
        <v>7</v>
      </c>
      <c r="G692" s="165">
        <f>+COUNTIFS(ECR_Hours!$K$6:$K$7,ExportsELAP[[#This Row],[Date Prevailing]])</f>
        <v>0</v>
      </c>
      <c r="H692" s="165">
        <f t="shared" si="43"/>
        <v>7</v>
      </c>
      <c r="I692" s="166">
        <f>+Exports!G695</f>
        <v>1.7534999999999998</v>
      </c>
      <c r="J692" s="166">
        <f>+'ELAP_IPCO-APND'!D695</f>
        <v>44.291060000000002</v>
      </c>
      <c r="K692" s="166">
        <f>+(ExportsELAP[[#This Row],[Exports kWh - MPT]]/1000)*ExportsELAP[[#This Row],[EIM Price]]</f>
        <v>7.7664373709999998E-2</v>
      </c>
      <c r="L692" s="167" t="str">
        <f>+INDEX(ECR_Hours!$I$12:$I$15,MATCH(ExportsELAP[[#This Row],[Date Prevailing]],ECR_Hours!$H$12:$H$15,1))</f>
        <v>NS</v>
      </c>
      <c r="M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" spans="1:13" x14ac:dyDescent="0.25">
      <c r="A693" s="164">
        <f>+Exports!A696</f>
        <v>44590</v>
      </c>
      <c r="B693" s="165">
        <f t="shared" si="40"/>
        <v>2022</v>
      </c>
      <c r="C693" s="165">
        <f t="shared" si="41"/>
        <v>1</v>
      </c>
      <c r="D693" s="165">
        <f t="shared" si="42"/>
        <v>29</v>
      </c>
      <c r="E693" s="165">
        <f>+Exports!B696</f>
        <v>20</v>
      </c>
      <c r="F693" s="165">
        <f>+WEEKDAY(ExportsELAP[[#This Row],[Date Prevailing]],1)</f>
        <v>7</v>
      </c>
      <c r="G693" s="165">
        <f>+COUNTIFS(ECR_Hours!$K$6:$K$7,ExportsELAP[[#This Row],[Date Prevailing]])</f>
        <v>0</v>
      </c>
      <c r="H693" s="165">
        <f t="shared" si="43"/>
        <v>7</v>
      </c>
      <c r="I693" s="166">
        <f>+Exports!G696</f>
        <v>1.8120999999999998</v>
      </c>
      <c r="J693" s="166">
        <f>+'ELAP_IPCO-APND'!D696</f>
        <v>58.505319999999998</v>
      </c>
      <c r="K693" s="166">
        <f>+(ExportsELAP[[#This Row],[Exports kWh - MPT]]/1000)*ExportsELAP[[#This Row],[EIM Price]]</f>
        <v>0.10601749037199999</v>
      </c>
      <c r="L693" s="167" t="str">
        <f>+INDEX(ECR_Hours!$I$12:$I$15,MATCH(ExportsELAP[[#This Row],[Date Prevailing]],ECR_Hours!$H$12:$H$15,1))</f>
        <v>NS</v>
      </c>
      <c r="M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" spans="1:13" x14ac:dyDescent="0.25">
      <c r="A694" s="164">
        <f>+Exports!A697</f>
        <v>44590</v>
      </c>
      <c r="B694" s="165">
        <f t="shared" si="40"/>
        <v>2022</v>
      </c>
      <c r="C694" s="165">
        <f t="shared" si="41"/>
        <v>1</v>
      </c>
      <c r="D694" s="165">
        <f t="shared" si="42"/>
        <v>29</v>
      </c>
      <c r="E694" s="165">
        <f>+Exports!B697</f>
        <v>21</v>
      </c>
      <c r="F694" s="165">
        <f>+WEEKDAY(ExportsELAP[[#This Row],[Date Prevailing]],1)</f>
        <v>7</v>
      </c>
      <c r="G694" s="165">
        <f>+COUNTIFS(ECR_Hours!$K$6:$K$7,ExportsELAP[[#This Row],[Date Prevailing]])</f>
        <v>0</v>
      </c>
      <c r="H694" s="165">
        <f t="shared" si="43"/>
        <v>7</v>
      </c>
      <c r="I694" s="166">
        <f>+Exports!G697</f>
        <v>1.987299999999999</v>
      </c>
      <c r="J694" s="166">
        <f>+'ELAP_IPCO-APND'!D697</f>
        <v>56.25788</v>
      </c>
      <c r="K694" s="166">
        <f>+(ExportsELAP[[#This Row],[Exports kWh - MPT]]/1000)*ExportsELAP[[#This Row],[EIM Price]]</f>
        <v>0.11180128492399995</v>
      </c>
      <c r="L694" s="167" t="str">
        <f>+INDEX(ECR_Hours!$I$12:$I$15,MATCH(ExportsELAP[[#This Row],[Date Prevailing]],ECR_Hours!$H$12:$H$15,1))</f>
        <v>NS</v>
      </c>
      <c r="M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" spans="1:13" x14ac:dyDescent="0.25">
      <c r="A695" s="164">
        <f>+Exports!A698</f>
        <v>44590</v>
      </c>
      <c r="B695" s="165">
        <f t="shared" si="40"/>
        <v>2022</v>
      </c>
      <c r="C695" s="165">
        <f t="shared" si="41"/>
        <v>1</v>
      </c>
      <c r="D695" s="165">
        <f t="shared" si="42"/>
        <v>29</v>
      </c>
      <c r="E695" s="165">
        <f>+Exports!B698</f>
        <v>22</v>
      </c>
      <c r="F695" s="165">
        <f>+WEEKDAY(ExportsELAP[[#This Row],[Date Prevailing]],1)</f>
        <v>7</v>
      </c>
      <c r="G695" s="165">
        <f>+COUNTIFS(ECR_Hours!$K$6:$K$7,ExportsELAP[[#This Row],[Date Prevailing]])</f>
        <v>0</v>
      </c>
      <c r="H695" s="165">
        <f t="shared" si="43"/>
        <v>7</v>
      </c>
      <c r="I695" s="166">
        <f>+Exports!G698</f>
        <v>2.2690999999999999</v>
      </c>
      <c r="J695" s="166">
        <f>+'ELAP_IPCO-APND'!D698</f>
        <v>54.52693</v>
      </c>
      <c r="K695" s="166">
        <f>+(ExportsELAP[[#This Row],[Exports kWh - MPT]]/1000)*ExportsELAP[[#This Row],[EIM Price]]</f>
        <v>0.12372705686300001</v>
      </c>
      <c r="L695" s="167" t="str">
        <f>+INDEX(ECR_Hours!$I$12:$I$15,MATCH(ExportsELAP[[#This Row],[Date Prevailing]],ECR_Hours!$H$12:$H$15,1))</f>
        <v>NS</v>
      </c>
      <c r="M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" spans="1:13" x14ac:dyDescent="0.25">
      <c r="A696" s="164">
        <f>+Exports!A699</f>
        <v>44590</v>
      </c>
      <c r="B696" s="165">
        <f t="shared" si="40"/>
        <v>2022</v>
      </c>
      <c r="C696" s="165">
        <f t="shared" si="41"/>
        <v>1</v>
      </c>
      <c r="D696" s="165">
        <f t="shared" si="42"/>
        <v>29</v>
      </c>
      <c r="E696" s="165">
        <f>+Exports!B699</f>
        <v>23</v>
      </c>
      <c r="F696" s="165">
        <f>+WEEKDAY(ExportsELAP[[#This Row],[Date Prevailing]],1)</f>
        <v>7</v>
      </c>
      <c r="G696" s="165">
        <f>+COUNTIFS(ECR_Hours!$K$6:$K$7,ExportsELAP[[#This Row],[Date Prevailing]])</f>
        <v>0</v>
      </c>
      <c r="H696" s="165">
        <f t="shared" si="43"/>
        <v>7</v>
      </c>
      <c r="I696" s="166">
        <f>+Exports!G699</f>
        <v>1.1632</v>
      </c>
      <c r="J696" s="166">
        <f>+'ELAP_IPCO-APND'!D699</f>
        <v>46.456090000000003</v>
      </c>
      <c r="K696" s="166">
        <f>+(ExportsELAP[[#This Row],[Exports kWh - MPT]]/1000)*ExportsELAP[[#This Row],[EIM Price]]</f>
        <v>5.403772388800001E-2</v>
      </c>
      <c r="L696" s="167" t="str">
        <f>+INDEX(ECR_Hours!$I$12:$I$15,MATCH(ExportsELAP[[#This Row],[Date Prevailing]],ECR_Hours!$H$12:$H$15,1))</f>
        <v>NS</v>
      </c>
      <c r="M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" spans="1:13" x14ac:dyDescent="0.25">
      <c r="A697" s="164">
        <f>+Exports!A700</f>
        <v>44590</v>
      </c>
      <c r="B697" s="165">
        <f t="shared" si="40"/>
        <v>2022</v>
      </c>
      <c r="C697" s="165">
        <f t="shared" si="41"/>
        <v>1</v>
      </c>
      <c r="D697" s="165">
        <f t="shared" si="42"/>
        <v>29</v>
      </c>
      <c r="E697" s="165">
        <f>+Exports!B700</f>
        <v>24</v>
      </c>
      <c r="F697" s="165">
        <f>+WEEKDAY(ExportsELAP[[#This Row],[Date Prevailing]],1)</f>
        <v>7</v>
      </c>
      <c r="G697" s="165">
        <f>+COUNTIFS(ECR_Hours!$K$6:$K$7,ExportsELAP[[#This Row],[Date Prevailing]])</f>
        <v>0</v>
      </c>
      <c r="H697" s="165">
        <f t="shared" si="43"/>
        <v>7</v>
      </c>
      <c r="I697" s="166">
        <f>+Exports!G700</f>
        <v>1.3025999999999991</v>
      </c>
      <c r="J697" s="166">
        <f>+'ELAP_IPCO-APND'!D700</f>
        <v>44.591650000000001</v>
      </c>
      <c r="K697" s="166">
        <f>+(ExportsELAP[[#This Row],[Exports kWh - MPT]]/1000)*ExportsELAP[[#This Row],[EIM Price]]</f>
        <v>5.8085083289999957E-2</v>
      </c>
      <c r="L697" s="167" t="str">
        <f>+INDEX(ECR_Hours!$I$12:$I$15,MATCH(ExportsELAP[[#This Row],[Date Prevailing]],ECR_Hours!$H$12:$H$15,1))</f>
        <v>NS</v>
      </c>
      <c r="M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" spans="1:13" x14ac:dyDescent="0.25">
      <c r="A698" s="164">
        <f>+Exports!A701</f>
        <v>44591</v>
      </c>
      <c r="B698" s="165">
        <f t="shared" si="40"/>
        <v>2022</v>
      </c>
      <c r="C698" s="165">
        <f t="shared" si="41"/>
        <v>1</v>
      </c>
      <c r="D698" s="165">
        <f t="shared" si="42"/>
        <v>30</v>
      </c>
      <c r="E698" s="165">
        <f>+Exports!B701</f>
        <v>1</v>
      </c>
      <c r="F698" s="165">
        <f>+WEEKDAY(ExportsELAP[[#This Row],[Date Prevailing]],1)</f>
        <v>1</v>
      </c>
      <c r="G698" s="165">
        <f>+COUNTIFS(ECR_Hours!$K$6:$K$7,ExportsELAP[[#This Row],[Date Prevailing]])</f>
        <v>0</v>
      </c>
      <c r="H698" s="165">
        <f t="shared" si="43"/>
        <v>1</v>
      </c>
      <c r="I698" s="166">
        <f>+Exports!G701</f>
        <v>1.4824000000000002</v>
      </c>
      <c r="J698" s="166">
        <f>+'ELAP_IPCO-APND'!D701</f>
        <v>40.281739999999999</v>
      </c>
      <c r="K698" s="166">
        <f>+(ExportsELAP[[#This Row],[Exports kWh - MPT]]/1000)*ExportsELAP[[#This Row],[EIM Price]]</f>
        <v>5.9713651376000008E-2</v>
      </c>
      <c r="L698" s="167" t="str">
        <f>+INDEX(ECR_Hours!$I$12:$I$15,MATCH(ExportsELAP[[#This Row],[Date Prevailing]],ECR_Hours!$H$12:$H$15,1))</f>
        <v>NS</v>
      </c>
      <c r="M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" spans="1:13" x14ac:dyDescent="0.25">
      <c r="A699" s="164">
        <f>+Exports!A702</f>
        <v>44591</v>
      </c>
      <c r="B699" s="165">
        <f t="shared" si="40"/>
        <v>2022</v>
      </c>
      <c r="C699" s="165">
        <f t="shared" si="41"/>
        <v>1</v>
      </c>
      <c r="D699" s="165">
        <f t="shared" si="42"/>
        <v>30</v>
      </c>
      <c r="E699" s="165">
        <f>+Exports!B702</f>
        <v>2</v>
      </c>
      <c r="F699" s="165">
        <f>+WEEKDAY(ExportsELAP[[#This Row],[Date Prevailing]],1)</f>
        <v>1</v>
      </c>
      <c r="G699" s="165">
        <f>+COUNTIFS(ECR_Hours!$K$6:$K$7,ExportsELAP[[#This Row],[Date Prevailing]])</f>
        <v>0</v>
      </c>
      <c r="H699" s="165">
        <f t="shared" si="43"/>
        <v>1</v>
      </c>
      <c r="I699" s="166">
        <f>+Exports!G702</f>
        <v>1.3783999999999998</v>
      </c>
      <c r="J699" s="166">
        <f>+'ELAP_IPCO-APND'!D702</f>
        <v>39.482939999999999</v>
      </c>
      <c r="K699" s="166">
        <f>+(ExportsELAP[[#This Row],[Exports kWh - MPT]]/1000)*ExportsELAP[[#This Row],[EIM Price]]</f>
        <v>5.4423284495999993E-2</v>
      </c>
      <c r="L699" s="167" t="str">
        <f>+INDEX(ECR_Hours!$I$12:$I$15,MATCH(ExportsELAP[[#This Row],[Date Prevailing]],ECR_Hours!$H$12:$H$15,1))</f>
        <v>NS</v>
      </c>
      <c r="M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" spans="1:13" x14ac:dyDescent="0.25">
      <c r="A700" s="164">
        <f>+Exports!A703</f>
        <v>44591</v>
      </c>
      <c r="B700" s="165">
        <f t="shared" si="40"/>
        <v>2022</v>
      </c>
      <c r="C700" s="165">
        <f t="shared" si="41"/>
        <v>1</v>
      </c>
      <c r="D700" s="165">
        <f t="shared" si="42"/>
        <v>30</v>
      </c>
      <c r="E700" s="165">
        <f>+Exports!B703</f>
        <v>3</v>
      </c>
      <c r="F700" s="165">
        <f>+WEEKDAY(ExportsELAP[[#This Row],[Date Prevailing]],1)</f>
        <v>1</v>
      </c>
      <c r="G700" s="165">
        <f>+COUNTIFS(ECR_Hours!$K$6:$K$7,ExportsELAP[[#This Row],[Date Prevailing]])</f>
        <v>0</v>
      </c>
      <c r="H700" s="165">
        <f t="shared" si="43"/>
        <v>1</v>
      </c>
      <c r="I700" s="166">
        <f>+Exports!G703</f>
        <v>1.3689</v>
      </c>
      <c r="J700" s="166">
        <f>+'ELAP_IPCO-APND'!D703</f>
        <v>37.866889999999998</v>
      </c>
      <c r="K700" s="166">
        <f>+(ExportsELAP[[#This Row],[Exports kWh - MPT]]/1000)*ExportsELAP[[#This Row],[EIM Price]]</f>
        <v>5.1835985720999997E-2</v>
      </c>
      <c r="L700" s="167" t="str">
        <f>+INDEX(ECR_Hours!$I$12:$I$15,MATCH(ExportsELAP[[#This Row],[Date Prevailing]],ECR_Hours!$H$12:$H$15,1))</f>
        <v>NS</v>
      </c>
      <c r="M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" spans="1:13" x14ac:dyDescent="0.25">
      <c r="A701" s="164">
        <f>+Exports!A704</f>
        <v>44591</v>
      </c>
      <c r="B701" s="165">
        <f t="shared" si="40"/>
        <v>2022</v>
      </c>
      <c r="C701" s="165">
        <f t="shared" si="41"/>
        <v>1</v>
      </c>
      <c r="D701" s="165">
        <f t="shared" si="42"/>
        <v>30</v>
      </c>
      <c r="E701" s="165">
        <f>+Exports!B704</f>
        <v>4</v>
      </c>
      <c r="F701" s="165">
        <f>+WEEKDAY(ExportsELAP[[#This Row],[Date Prevailing]],1)</f>
        <v>1</v>
      </c>
      <c r="G701" s="165">
        <f>+COUNTIFS(ECR_Hours!$K$6:$K$7,ExportsELAP[[#This Row],[Date Prevailing]])</f>
        <v>0</v>
      </c>
      <c r="H701" s="165">
        <f t="shared" si="43"/>
        <v>1</v>
      </c>
      <c r="I701" s="166">
        <f>+Exports!G704</f>
        <v>2.0312999999999999</v>
      </c>
      <c r="J701" s="166">
        <f>+'ELAP_IPCO-APND'!D704</f>
        <v>37.47728</v>
      </c>
      <c r="K701" s="166">
        <f>+(ExportsELAP[[#This Row],[Exports kWh - MPT]]/1000)*ExportsELAP[[#This Row],[EIM Price]]</f>
        <v>7.6127598863999987E-2</v>
      </c>
      <c r="L701" s="167" t="str">
        <f>+INDEX(ECR_Hours!$I$12:$I$15,MATCH(ExportsELAP[[#This Row],[Date Prevailing]],ECR_Hours!$H$12:$H$15,1))</f>
        <v>NS</v>
      </c>
      <c r="M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" spans="1:13" x14ac:dyDescent="0.25">
      <c r="A702" s="164">
        <f>+Exports!A705</f>
        <v>44591</v>
      </c>
      <c r="B702" s="165">
        <f t="shared" si="40"/>
        <v>2022</v>
      </c>
      <c r="C702" s="165">
        <f t="shared" si="41"/>
        <v>1</v>
      </c>
      <c r="D702" s="165">
        <f t="shared" si="42"/>
        <v>30</v>
      </c>
      <c r="E702" s="165">
        <f>+Exports!B705</f>
        <v>5</v>
      </c>
      <c r="F702" s="165">
        <f>+WEEKDAY(ExportsELAP[[#This Row],[Date Prevailing]],1)</f>
        <v>1</v>
      </c>
      <c r="G702" s="165">
        <f>+COUNTIFS(ECR_Hours!$K$6:$K$7,ExportsELAP[[#This Row],[Date Prevailing]])</f>
        <v>0</v>
      </c>
      <c r="H702" s="165">
        <f t="shared" si="43"/>
        <v>1</v>
      </c>
      <c r="I702" s="166">
        <f>+Exports!G705</f>
        <v>1.2519</v>
      </c>
      <c r="J702" s="166">
        <f>+'ELAP_IPCO-APND'!D705</f>
        <v>37.349469999999997</v>
      </c>
      <c r="K702" s="166">
        <f>+(ExportsELAP[[#This Row],[Exports kWh - MPT]]/1000)*ExportsELAP[[#This Row],[EIM Price]]</f>
        <v>4.6757801492999997E-2</v>
      </c>
      <c r="L702" s="167" t="str">
        <f>+INDEX(ECR_Hours!$I$12:$I$15,MATCH(ExportsELAP[[#This Row],[Date Prevailing]],ECR_Hours!$H$12:$H$15,1))</f>
        <v>NS</v>
      </c>
      <c r="M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" spans="1:13" x14ac:dyDescent="0.25">
      <c r="A703" s="164">
        <f>+Exports!A706</f>
        <v>44591</v>
      </c>
      <c r="B703" s="165">
        <f t="shared" si="40"/>
        <v>2022</v>
      </c>
      <c r="C703" s="165">
        <f t="shared" si="41"/>
        <v>1</v>
      </c>
      <c r="D703" s="165">
        <f t="shared" si="42"/>
        <v>30</v>
      </c>
      <c r="E703" s="165">
        <f>+Exports!B706</f>
        <v>6</v>
      </c>
      <c r="F703" s="165">
        <f>+WEEKDAY(ExportsELAP[[#This Row],[Date Prevailing]],1)</f>
        <v>1</v>
      </c>
      <c r="G703" s="165">
        <f>+COUNTIFS(ECR_Hours!$K$6:$K$7,ExportsELAP[[#This Row],[Date Prevailing]])</f>
        <v>0</v>
      </c>
      <c r="H703" s="165">
        <f t="shared" si="43"/>
        <v>1</v>
      </c>
      <c r="I703" s="166">
        <f>+Exports!G706</f>
        <v>1.6631999999999989</v>
      </c>
      <c r="J703" s="166">
        <f>+'ELAP_IPCO-APND'!D706</f>
        <v>40.89593</v>
      </c>
      <c r="K703" s="166">
        <f>+(ExportsELAP[[#This Row],[Exports kWh - MPT]]/1000)*ExportsELAP[[#This Row],[EIM Price]]</f>
        <v>6.8018110775999951E-2</v>
      </c>
      <c r="L703" s="167" t="str">
        <f>+INDEX(ECR_Hours!$I$12:$I$15,MATCH(ExportsELAP[[#This Row],[Date Prevailing]],ECR_Hours!$H$12:$H$15,1))</f>
        <v>NS</v>
      </c>
      <c r="M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" spans="1:13" x14ac:dyDescent="0.25">
      <c r="A704" s="164">
        <f>+Exports!A707</f>
        <v>44591</v>
      </c>
      <c r="B704" s="165">
        <f t="shared" si="40"/>
        <v>2022</v>
      </c>
      <c r="C704" s="165">
        <f t="shared" si="41"/>
        <v>1</v>
      </c>
      <c r="D704" s="165">
        <f t="shared" si="42"/>
        <v>30</v>
      </c>
      <c r="E704" s="165">
        <f>+Exports!B707</f>
        <v>7</v>
      </c>
      <c r="F704" s="165">
        <f>+WEEKDAY(ExportsELAP[[#This Row],[Date Prevailing]],1)</f>
        <v>1</v>
      </c>
      <c r="G704" s="165">
        <f>+COUNTIFS(ECR_Hours!$K$6:$K$7,ExportsELAP[[#This Row],[Date Prevailing]])</f>
        <v>0</v>
      </c>
      <c r="H704" s="165">
        <f t="shared" si="43"/>
        <v>1</v>
      </c>
      <c r="I704" s="166">
        <f>+Exports!G707</f>
        <v>1.7686999999999999</v>
      </c>
      <c r="J704" s="166">
        <f>+'ELAP_IPCO-APND'!D707</f>
        <v>42.909379999999999</v>
      </c>
      <c r="K704" s="166">
        <f>+(ExportsELAP[[#This Row],[Exports kWh - MPT]]/1000)*ExportsELAP[[#This Row],[EIM Price]]</f>
        <v>7.5893820405999998E-2</v>
      </c>
      <c r="L704" s="167" t="str">
        <f>+INDEX(ECR_Hours!$I$12:$I$15,MATCH(ExportsELAP[[#This Row],[Date Prevailing]],ECR_Hours!$H$12:$H$15,1))</f>
        <v>NS</v>
      </c>
      <c r="M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" spans="1:13" x14ac:dyDescent="0.25">
      <c r="A705" s="164">
        <f>+Exports!A708</f>
        <v>44591</v>
      </c>
      <c r="B705" s="165">
        <f t="shared" si="40"/>
        <v>2022</v>
      </c>
      <c r="C705" s="165">
        <f t="shared" si="41"/>
        <v>1</v>
      </c>
      <c r="D705" s="165">
        <f t="shared" si="42"/>
        <v>30</v>
      </c>
      <c r="E705" s="165">
        <f>+Exports!B708</f>
        <v>8</v>
      </c>
      <c r="F705" s="165">
        <f>+WEEKDAY(ExportsELAP[[#This Row],[Date Prevailing]],1)</f>
        <v>1</v>
      </c>
      <c r="G705" s="165">
        <f>+COUNTIFS(ECR_Hours!$K$6:$K$7,ExportsELAP[[#This Row],[Date Prevailing]])</f>
        <v>0</v>
      </c>
      <c r="H705" s="165">
        <f t="shared" si="43"/>
        <v>1</v>
      </c>
      <c r="I705" s="166">
        <f>+Exports!G708</f>
        <v>43.757799999999996</v>
      </c>
      <c r="J705" s="166">
        <f>+'ELAP_IPCO-APND'!D708</f>
        <v>53.418329999999997</v>
      </c>
      <c r="K705" s="166">
        <f>+(ExportsELAP[[#This Row],[Exports kWh - MPT]]/1000)*ExportsELAP[[#This Row],[EIM Price]]</f>
        <v>2.3374686004739997</v>
      </c>
      <c r="L705" s="167" t="str">
        <f>+INDEX(ECR_Hours!$I$12:$I$15,MATCH(ExportsELAP[[#This Row],[Date Prevailing]],ECR_Hours!$H$12:$H$15,1))</f>
        <v>NS</v>
      </c>
      <c r="M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" spans="1:13" x14ac:dyDescent="0.25">
      <c r="A706" s="164">
        <f>+Exports!A709</f>
        <v>44591</v>
      </c>
      <c r="B706" s="165">
        <f t="shared" ref="B706:B769" si="44">+YEAR(A706)</f>
        <v>2022</v>
      </c>
      <c r="C706" s="165">
        <f t="shared" ref="C706:C769" si="45">+MONTH(A706)</f>
        <v>1</v>
      </c>
      <c r="D706" s="165">
        <f t="shared" ref="D706:D769" si="46">+DAY(A706)</f>
        <v>30</v>
      </c>
      <c r="E706" s="165">
        <f>+Exports!B709</f>
        <v>9</v>
      </c>
      <c r="F706" s="165">
        <f>+WEEKDAY(ExportsELAP[[#This Row],[Date Prevailing]],1)</f>
        <v>1</v>
      </c>
      <c r="G706" s="165">
        <f>+COUNTIFS(ECR_Hours!$K$6:$K$7,ExportsELAP[[#This Row],[Date Prevailing]])</f>
        <v>0</v>
      </c>
      <c r="H706" s="165">
        <f t="shared" ref="H706:H769" si="47">+IF(G706=1,0,F706)</f>
        <v>1</v>
      </c>
      <c r="I706" s="166">
        <f>+Exports!G709</f>
        <v>4596.0657000000001</v>
      </c>
      <c r="J706" s="166">
        <f>+'ELAP_IPCO-APND'!D709</f>
        <v>40.119190000000003</v>
      </c>
      <c r="K706" s="166">
        <f>+(ExportsELAP[[#This Row],[Exports kWh - MPT]]/1000)*ExportsELAP[[#This Row],[EIM Price]]</f>
        <v>184.39043307078305</v>
      </c>
      <c r="L706" s="167" t="str">
        <f>+INDEX(ECR_Hours!$I$12:$I$15,MATCH(ExportsELAP[[#This Row],[Date Prevailing]],ECR_Hours!$H$12:$H$15,1))</f>
        <v>NS</v>
      </c>
      <c r="M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" spans="1:13" x14ac:dyDescent="0.25">
      <c r="A707" s="164">
        <f>+Exports!A710</f>
        <v>44591</v>
      </c>
      <c r="B707" s="165">
        <f t="shared" si="44"/>
        <v>2022</v>
      </c>
      <c r="C707" s="165">
        <f t="shared" si="45"/>
        <v>1</v>
      </c>
      <c r="D707" s="165">
        <f t="shared" si="46"/>
        <v>30</v>
      </c>
      <c r="E707" s="165">
        <f>+Exports!B710</f>
        <v>10</v>
      </c>
      <c r="F707" s="165">
        <f>+WEEKDAY(ExportsELAP[[#This Row],[Date Prevailing]],1)</f>
        <v>1</v>
      </c>
      <c r="G707" s="165">
        <f>+COUNTIFS(ECR_Hours!$K$6:$K$7,ExportsELAP[[#This Row],[Date Prevailing]])</f>
        <v>0</v>
      </c>
      <c r="H707" s="165">
        <f t="shared" si="47"/>
        <v>1</v>
      </c>
      <c r="I707" s="166">
        <f>+Exports!G710</f>
        <v>13444.688999999998</v>
      </c>
      <c r="J707" s="166">
        <f>+'ELAP_IPCO-APND'!D710</f>
        <v>42.855930000000001</v>
      </c>
      <c r="K707" s="166">
        <f>+(ExportsELAP[[#This Row],[Exports kWh - MPT]]/1000)*ExportsELAP[[#This Row],[EIM Price]]</f>
        <v>576.18465065576993</v>
      </c>
      <c r="L707" s="167" t="str">
        <f>+INDEX(ECR_Hours!$I$12:$I$15,MATCH(ExportsELAP[[#This Row],[Date Prevailing]],ECR_Hours!$H$12:$H$15,1))</f>
        <v>NS</v>
      </c>
      <c r="M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" spans="1:13" x14ac:dyDescent="0.25">
      <c r="A708" s="164">
        <f>+Exports!A711</f>
        <v>44591</v>
      </c>
      <c r="B708" s="165">
        <f t="shared" si="44"/>
        <v>2022</v>
      </c>
      <c r="C708" s="165">
        <f t="shared" si="45"/>
        <v>1</v>
      </c>
      <c r="D708" s="165">
        <f t="shared" si="46"/>
        <v>30</v>
      </c>
      <c r="E708" s="165">
        <f>+Exports!B711</f>
        <v>11</v>
      </c>
      <c r="F708" s="165">
        <f>+WEEKDAY(ExportsELAP[[#This Row],[Date Prevailing]],1)</f>
        <v>1</v>
      </c>
      <c r="G708" s="165">
        <f>+COUNTIFS(ECR_Hours!$K$6:$K$7,ExportsELAP[[#This Row],[Date Prevailing]])</f>
        <v>0</v>
      </c>
      <c r="H708" s="165">
        <f t="shared" si="47"/>
        <v>1</v>
      </c>
      <c r="I708" s="166">
        <f>+Exports!G711</f>
        <v>22725.132799999999</v>
      </c>
      <c r="J708" s="166">
        <f>+'ELAP_IPCO-APND'!D711</f>
        <v>33.28633</v>
      </c>
      <c r="K708" s="166">
        <f>+(ExportsELAP[[#This Row],[Exports kWh - MPT]]/1000)*ExportsELAP[[#This Row],[EIM Price]]</f>
        <v>756.43626967462399</v>
      </c>
      <c r="L708" s="167" t="str">
        <f>+INDEX(ECR_Hours!$I$12:$I$15,MATCH(ExportsELAP[[#This Row],[Date Prevailing]],ECR_Hours!$H$12:$H$15,1))</f>
        <v>NS</v>
      </c>
      <c r="M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" spans="1:13" x14ac:dyDescent="0.25">
      <c r="A709" s="164">
        <f>+Exports!A712</f>
        <v>44591</v>
      </c>
      <c r="B709" s="165">
        <f t="shared" si="44"/>
        <v>2022</v>
      </c>
      <c r="C709" s="165">
        <f t="shared" si="45"/>
        <v>1</v>
      </c>
      <c r="D709" s="165">
        <f t="shared" si="46"/>
        <v>30</v>
      </c>
      <c r="E709" s="165">
        <f>+Exports!B712</f>
        <v>12</v>
      </c>
      <c r="F709" s="165">
        <f>+WEEKDAY(ExportsELAP[[#This Row],[Date Prevailing]],1)</f>
        <v>1</v>
      </c>
      <c r="G709" s="165">
        <f>+COUNTIFS(ECR_Hours!$K$6:$K$7,ExportsELAP[[#This Row],[Date Prevailing]])</f>
        <v>0</v>
      </c>
      <c r="H709" s="165">
        <f t="shared" si="47"/>
        <v>1</v>
      </c>
      <c r="I709" s="166">
        <f>+Exports!G712</f>
        <v>30003.313600000001</v>
      </c>
      <c r="J709" s="166">
        <f>+'ELAP_IPCO-APND'!D712</f>
        <v>35.003570000000003</v>
      </c>
      <c r="K709" s="166">
        <f>+(ExportsELAP[[#This Row],[Exports kWh - MPT]]/1000)*ExportsELAP[[#This Row],[EIM Price]]</f>
        <v>1050.2230878295522</v>
      </c>
      <c r="L709" s="167" t="str">
        <f>+INDEX(ECR_Hours!$I$12:$I$15,MATCH(ExportsELAP[[#This Row],[Date Prevailing]],ECR_Hours!$H$12:$H$15,1))</f>
        <v>NS</v>
      </c>
      <c r="M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" spans="1:13" x14ac:dyDescent="0.25">
      <c r="A710" s="164">
        <f>+Exports!A713</f>
        <v>44591</v>
      </c>
      <c r="B710" s="165">
        <f t="shared" si="44"/>
        <v>2022</v>
      </c>
      <c r="C710" s="165">
        <f t="shared" si="45"/>
        <v>1</v>
      </c>
      <c r="D710" s="165">
        <f t="shared" si="46"/>
        <v>30</v>
      </c>
      <c r="E710" s="165">
        <f>+Exports!B713</f>
        <v>13</v>
      </c>
      <c r="F710" s="165">
        <f>+WEEKDAY(ExportsELAP[[#This Row],[Date Prevailing]],1)</f>
        <v>1</v>
      </c>
      <c r="G710" s="165">
        <f>+COUNTIFS(ECR_Hours!$K$6:$K$7,ExportsELAP[[#This Row],[Date Prevailing]])</f>
        <v>0</v>
      </c>
      <c r="H710" s="165">
        <f t="shared" si="47"/>
        <v>1</v>
      </c>
      <c r="I710" s="166">
        <f>+Exports!G713</f>
        <v>33989.482800000005</v>
      </c>
      <c r="J710" s="166">
        <f>+'ELAP_IPCO-APND'!D713</f>
        <v>31.07358</v>
      </c>
      <c r="K710" s="166">
        <f>+(ExportsELAP[[#This Row],[Exports kWh - MPT]]/1000)*ExportsELAP[[#This Row],[EIM Price]]</f>
        <v>1056.1749129444242</v>
      </c>
      <c r="L710" s="167" t="str">
        <f>+INDEX(ECR_Hours!$I$12:$I$15,MATCH(ExportsELAP[[#This Row],[Date Prevailing]],ECR_Hours!$H$12:$H$15,1))</f>
        <v>NS</v>
      </c>
      <c r="M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" spans="1:13" x14ac:dyDescent="0.25">
      <c r="A711" s="164">
        <f>+Exports!A714</f>
        <v>44591</v>
      </c>
      <c r="B711" s="165">
        <f t="shared" si="44"/>
        <v>2022</v>
      </c>
      <c r="C711" s="165">
        <f t="shared" si="45"/>
        <v>1</v>
      </c>
      <c r="D711" s="165">
        <f t="shared" si="46"/>
        <v>30</v>
      </c>
      <c r="E711" s="165">
        <f>+Exports!B714</f>
        <v>14</v>
      </c>
      <c r="F711" s="165">
        <f>+WEEKDAY(ExportsELAP[[#This Row],[Date Prevailing]],1)</f>
        <v>1</v>
      </c>
      <c r="G711" s="165">
        <f>+COUNTIFS(ECR_Hours!$K$6:$K$7,ExportsELAP[[#This Row],[Date Prevailing]])</f>
        <v>0</v>
      </c>
      <c r="H711" s="165">
        <f t="shared" si="47"/>
        <v>1</v>
      </c>
      <c r="I711" s="166">
        <f>+Exports!G714</f>
        <v>35311.837800000001</v>
      </c>
      <c r="J711" s="166">
        <f>+'ELAP_IPCO-APND'!D714</f>
        <v>28.911729999999999</v>
      </c>
      <c r="K711" s="166">
        <f>+(ExportsELAP[[#This Row],[Exports kWh - MPT]]/1000)*ExportsELAP[[#This Row],[EIM Price]]</f>
        <v>1020.926320277394</v>
      </c>
      <c r="L711" s="167" t="str">
        <f>+INDEX(ECR_Hours!$I$12:$I$15,MATCH(ExportsELAP[[#This Row],[Date Prevailing]],ECR_Hours!$H$12:$H$15,1))</f>
        <v>NS</v>
      </c>
      <c r="M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" spans="1:13" x14ac:dyDescent="0.25">
      <c r="A712" s="164">
        <f>+Exports!A715</f>
        <v>44591</v>
      </c>
      <c r="B712" s="165">
        <f t="shared" si="44"/>
        <v>2022</v>
      </c>
      <c r="C712" s="165">
        <f t="shared" si="45"/>
        <v>1</v>
      </c>
      <c r="D712" s="165">
        <f t="shared" si="46"/>
        <v>30</v>
      </c>
      <c r="E712" s="165">
        <f>+Exports!B715</f>
        <v>15</v>
      </c>
      <c r="F712" s="165">
        <f>+WEEKDAY(ExportsELAP[[#This Row],[Date Prevailing]],1)</f>
        <v>1</v>
      </c>
      <c r="G712" s="165">
        <f>+COUNTIFS(ECR_Hours!$K$6:$K$7,ExportsELAP[[#This Row],[Date Prevailing]])</f>
        <v>0</v>
      </c>
      <c r="H712" s="165">
        <f t="shared" si="47"/>
        <v>1</v>
      </c>
      <c r="I712" s="166">
        <f>+Exports!G715</f>
        <v>32620.784100000001</v>
      </c>
      <c r="J712" s="166">
        <f>+'ELAP_IPCO-APND'!D715</f>
        <v>24.13597</v>
      </c>
      <c r="K712" s="166">
        <f>+(ExportsELAP[[#This Row],[Exports kWh - MPT]]/1000)*ExportsELAP[[#This Row],[EIM Price]]</f>
        <v>787.33426641407709</v>
      </c>
      <c r="L712" s="167" t="str">
        <f>+INDEX(ECR_Hours!$I$12:$I$15,MATCH(ExportsELAP[[#This Row],[Date Prevailing]],ECR_Hours!$H$12:$H$15,1))</f>
        <v>NS</v>
      </c>
      <c r="M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" spans="1:13" x14ac:dyDescent="0.25">
      <c r="A713" s="164">
        <f>+Exports!A716</f>
        <v>44591</v>
      </c>
      <c r="B713" s="165">
        <f t="shared" si="44"/>
        <v>2022</v>
      </c>
      <c r="C713" s="165">
        <f t="shared" si="45"/>
        <v>1</v>
      </c>
      <c r="D713" s="165">
        <f t="shared" si="46"/>
        <v>30</v>
      </c>
      <c r="E713" s="165">
        <f>+Exports!B716</f>
        <v>16</v>
      </c>
      <c r="F713" s="165">
        <f>+WEEKDAY(ExportsELAP[[#This Row],[Date Prevailing]],1)</f>
        <v>1</v>
      </c>
      <c r="G713" s="165">
        <f>+COUNTIFS(ECR_Hours!$K$6:$K$7,ExportsELAP[[#This Row],[Date Prevailing]])</f>
        <v>0</v>
      </c>
      <c r="H713" s="165">
        <f t="shared" si="47"/>
        <v>1</v>
      </c>
      <c r="I713" s="166">
        <f>+Exports!G716</f>
        <v>25399.6927</v>
      </c>
      <c r="J713" s="166">
        <f>+'ELAP_IPCO-APND'!D716</f>
        <v>24.459</v>
      </c>
      <c r="K713" s="166">
        <f>+(ExportsELAP[[#This Row],[Exports kWh - MPT]]/1000)*ExportsELAP[[#This Row],[EIM Price]]</f>
        <v>621.25108374929994</v>
      </c>
      <c r="L713" s="167" t="str">
        <f>+INDEX(ECR_Hours!$I$12:$I$15,MATCH(ExportsELAP[[#This Row],[Date Prevailing]],ECR_Hours!$H$12:$H$15,1))</f>
        <v>NS</v>
      </c>
      <c r="M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" spans="1:13" x14ac:dyDescent="0.25">
      <c r="A714" s="164">
        <f>+Exports!A717</f>
        <v>44591</v>
      </c>
      <c r="B714" s="165">
        <f t="shared" si="44"/>
        <v>2022</v>
      </c>
      <c r="C714" s="165">
        <f t="shared" si="45"/>
        <v>1</v>
      </c>
      <c r="D714" s="165">
        <f t="shared" si="46"/>
        <v>30</v>
      </c>
      <c r="E714" s="165">
        <f>+Exports!B717</f>
        <v>17</v>
      </c>
      <c r="F714" s="165">
        <f>+WEEKDAY(ExportsELAP[[#This Row],[Date Prevailing]],1)</f>
        <v>1</v>
      </c>
      <c r="G714" s="165">
        <f>+COUNTIFS(ECR_Hours!$K$6:$K$7,ExportsELAP[[#This Row],[Date Prevailing]])</f>
        <v>0</v>
      </c>
      <c r="H714" s="165">
        <f t="shared" si="47"/>
        <v>1</v>
      </c>
      <c r="I714" s="166">
        <f>+Exports!G717</f>
        <v>12342.870499999999</v>
      </c>
      <c r="J714" s="166">
        <f>+'ELAP_IPCO-APND'!D717</f>
        <v>32.551830000000002</v>
      </c>
      <c r="K714" s="166">
        <f>+(ExportsELAP[[#This Row],[Exports kWh - MPT]]/1000)*ExportsELAP[[#This Row],[EIM Price]]</f>
        <v>401.783022228015</v>
      </c>
      <c r="L714" s="167" t="str">
        <f>+INDEX(ECR_Hours!$I$12:$I$15,MATCH(ExportsELAP[[#This Row],[Date Prevailing]],ECR_Hours!$H$12:$H$15,1))</f>
        <v>NS</v>
      </c>
      <c r="M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" spans="1:13" x14ac:dyDescent="0.25">
      <c r="A715" s="164">
        <f>+Exports!A718</f>
        <v>44591</v>
      </c>
      <c r="B715" s="165">
        <f t="shared" si="44"/>
        <v>2022</v>
      </c>
      <c r="C715" s="165">
        <f t="shared" si="45"/>
        <v>1</v>
      </c>
      <c r="D715" s="165">
        <f t="shared" si="46"/>
        <v>30</v>
      </c>
      <c r="E715" s="165">
        <f>+Exports!B718</f>
        <v>18</v>
      </c>
      <c r="F715" s="165">
        <f>+WEEKDAY(ExportsELAP[[#This Row],[Date Prevailing]],1)</f>
        <v>1</v>
      </c>
      <c r="G715" s="165">
        <f>+COUNTIFS(ECR_Hours!$K$6:$K$7,ExportsELAP[[#This Row],[Date Prevailing]])</f>
        <v>0</v>
      </c>
      <c r="H715" s="165">
        <f t="shared" si="47"/>
        <v>1</v>
      </c>
      <c r="I715" s="166">
        <f>+Exports!G718</f>
        <v>1680.8436999999999</v>
      </c>
      <c r="J715" s="166">
        <f>+'ELAP_IPCO-APND'!D718</f>
        <v>46.911960000000001</v>
      </c>
      <c r="K715" s="166">
        <f>+(ExportsELAP[[#This Row],[Exports kWh - MPT]]/1000)*ExportsELAP[[#This Row],[EIM Price]]</f>
        <v>78.851672420651994</v>
      </c>
      <c r="L715" s="167" t="str">
        <f>+INDEX(ECR_Hours!$I$12:$I$15,MATCH(ExportsELAP[[#This Row],[Date Prevailing]],ECR_Hours!$H$12:$H$15,1))</f>
        <v>NS</v>
      </c>
      <c r="M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" spans="1:13" x14ac:dyDescent="0.25">
      <c r="A716" s="164">
        <f>+Exports!A719</f>
        <v>44591</v>
      </c>
      <c r="B716" s="165">
        <f t="shared" si="44"/>
        <v>2022</v>
      </c>
      <c r="C716" s="165">
        <f t="shared" si="45"/>
        <v>1</v>
      </c>
      <c r="D716" s="165">
        <f t="shared" si="46"/>
        <v>30</v>
      </c>
      <c r="E716" s="165">
        <f>+Exports!B719</f>
        <v>19</v>
      </c>
      <c r="F716" s="165">
        <f>+WEEKDAY(ExportsELAP[[#This Row],[Date Prevailing]],1)</f>
        <v>1</v>
      </c>
      <c r="G716" s="165">
        <f>+COUNTIFS(ECR_Hours!$K$6:$K$7,ExportsELAP[[#This Row],[Date Prevailing]])</f>
        <v>0</v>
      </c>
      <c r="H716" s="165">
        <f t="shared" si="47"/>
        <v>1</v>
      </c>
      <c r="I716" s="166">
        <f>+Exports!G719</f>
        <v>2.4485999999999888</v>
      </c>
      <c r="J716" s="166">
        <f>+'ELAP_IPCO-APND'!D719</f>
        <v>51.640610000000002</v>
      </c>
      <c r="K716" s="166">
        <f>+(ExportsELAP[[#This Row],[Exports kWh - MPT]]/1000)*ExportsELAP[[#This Row],[EIM Price]]</f>
        <v>0.12644719764599943</v>
      </c>
      <c r="L716" s="167" t="str">
        <f>+INDEX(ECR_Hours!$I$12:$I$15,MATCH(ExportsELAP[[#This Row],[Date Prevailing]],ECR_Hours!$H$12:$H$15,1))</f>
        <v>NS</v>
      </c>
      <c r="M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" spans="1:13" x14ac:dyDescent="0.25">
      <c r="A717" s="164">
        <f>+Exports!A720</f>
        <v>44591</v>
      </c>
      <c r="B717" s="165">
        <f t="shared" si="44"/>
        <v>2022</v>
      </c>
      <c r="C717" s="165">
        <f t="shared" si="45"/>
        <v>1</v>
      </c>
      <c r="D717" s="165">
        <f t="shared" si="46"/>
        <v>30</v>
      </c>
      <c r="E717" s="165">
        <f>+Exports!B720</f>
        <v>20</v>
      </c>
      <c r="F717" s="165">
        <f>+WEEKDAY(ExportsELAP[[#This Row],[Date Prevailing]],1)</f>
        <v>1</v>
      </c>
      <c r="G717" s="165">
        <f>+COUNTIFS(ECR_Hours!$K$6:$K$7,ExportsELAP[[#This Row],[Date Prevailing]])</f>
        <v>0</v>
      </c>
      <c r="H717" s="165">
        <f t="shared" si="47"/>
        <v>1</v>
      </c>
      <c r="I717" s="166">
        <f>+Exports!G720</f>
        <v>1.6703999999999901</v>
      </c>
      <c r="J717" s="166">
        <f>+'ELAP_IPCO-APND'!D720</f>
        <v>59.046289999999999</v>
      </c>
      <c r="K717" s="166">
        <f>+(ExportsELAP[[#This Row],[Exports kWh - MPT]]/1000)*ExportsELAP[[#This Row],[EIM Price]]</f>
        <v>9.8630922815999417E-2</v>
      </c>
      <c r="L717" s="167" t="str">
        <f>+INDEX(ECR_Hours!$I$12:$I$15,MATCH(ExportsELAP[[#This Row],[Date Prevailing]],ECR_Hours!$H$12:$H$15,1))</f>
        <v>NS</v>
      </c>
      <c r="M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" spans="1:13" x14ac:dyDescent="0.25">
      <c r="A718" s="164">
        <f>+Exports!A721</f>
        <v>44591</v>
      </c>
      <c r="B718" s="165">
        <f t="shared" si="44"/>
        <v>2022</v>
      </c>
      <c r="C718" s="165">
        <f t="shared" si="45"/>
        <v>1</v>
      </c>
      <c r="D718" s="165">
        <f t="shared" si="46"/>
        <v>30</v>
      </c>
      <c r="E718" s="165">
        <f>+Exports!B721</f>
        <v>21</v>
      </c>
      <c r="F718" s="165">
        <f>+WEEKDAY(ExportsELAP[[#This Row],[Date Prevailing]],1)</f>
        <v>1</v>
      </c>
      <c r="G718" s="165">
        <f>+COUNTIFS(ECR_Hours!$K$6:$K$7,ExportsELAP[[#This Row],[Date Prevailing]])</f>
        <v>0</v>
      </c>
      <c r="H718" s="165">
        <f t="shared" si="47"/>
        <v>1</v>
      </c>
      <c r="I718" s="166">
        <f>+Exports!G721</f>
        <v>1.1482999999999999</v>
      </c>
      <c r="J718" s="166">
        <f>+'ELAP_IPCO-APND'!D721</f>
        <v>50.4983</v>
      </c>
      <c r="K718" s="166">
        <f>+(ExportsELAP[[#This Row],[Exports kWh - MPT]]/1000)*ExportsELAP[[#This Row],[EIM Price]]</f>
        <v>5.7987197889999995E-2</v>
      </c>
      <c r="L718" s="167" t="str">
        <f>+INDEX(ECR_Hours!$I$12:$I$15,MATCH(ExportsELAP[[#This Row],[Date Prevailing]],ECR_Hours!$H$12:$H$15,1))</f>
        <v>NS</v>
      </c>
      <c r="M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" spans="1:13" x14ac:dyDescent="0.25">
      <c r="A719" s="164">
        <f>+Exports!A722</f>
        <v>44591</v>
      </c>
      <c r="B719" s="165">
        <f t="shared" si="44"/>
        <v>2022</v>
      </c>
      <c r="C719" s="165">
        <f t="shared" si="45"/>
        <v>1</v>
      </c>
      <c r="D719" s="165">
        <f t="shared" si="46"/>
        <v>30</v>
      </c>
      <c r="E719" s="165">
        <f>+Exports!B722</f>
        <v>22</v>
      </c>
      <c r="F719" s="165">
        <f>+WEEKDAY(ExportsELAP[[#This Row],[Date Prevailing]],1)</f>
        <v>1</v>
      </c>
      <c r="G719" s="165">
        <f>+COUNTIFS(ECR_Hours!$K$6:$K$7,ExportsELAP[[#This Row],[Date Prevailing]])</f>
        <v>0</v>
      </c>
      <c r="H719" s="165">
        <f t="shared" si="47"/>
        <v>1</v>
      </c>
      <c r="I719" s="166">
        <f>+Exports!G722</f>
        <v>1.0278</v>
      </c>
      <c r="J719" s="166">
        <f>+'ELAP_IPCO-APND'!D722</f>
        <v>54.011989999999997</v>
      </c>
      <c r="K719" s="166">
        <f>+(ExportsELAP[[#This Row],[Exports kWh - MPT]]/1000)*ExportsELAP[[#This Row],[EIM Price]]</f>
        <v>5.5513523322000005E-2</v>
      </c>
      <c r="L719" s="167" t="str">
        <f>+INDEX(ECR_Hours!$I$12:$I$15,MATCH(ExportsELAP[[#This Row],[Date Prevailing]],ECR_Hours!$H$12:$H$15,1))</f>
        <v>NS</v>
      </c>
      <c r="M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" spans="1:13" x14ac:dyDescent="0.25">
      <c r="A720" s="164">
        <f>+Exports!A723</f>
        <v>44591</v>
      </c>
      <c r="B720" s="165">
        <f t="shared" si="44"/>
        <v>2022</v>
      </c>
      <c r="C720" s="165">
        <f t="shared" si="45"/>
        <v>1</v>
      </c>
      <c r="D720" s="165">
        <f t="shared" si="46"/>
        <v>30</v>
      </c>
      <c r="E720" s="165">
        <f>+Exports!B723</f>
        <v>23</v>
      </c>
      <c r="F720" s="165">
        <f>+WEEKDAY(ExportsELAP[[#This Row],[Date Prevailing]],1)</f>
        <v>1</v>
      </c>
      <c r="G720" s="165">
        <f>+COUNTIFS(ECR_Hours!$K$6:$K$7,ExportsELAP[[#This Row],[Date Prevailing]])</f>
        <v>0</v>
      </c>
      <c r="H720" s="165">
        <f t="shared" si="47"/>
        <v>1</v>
      </c>
      <c r="I720" s="166">
        <f>+Exports!G723</f>
        <v>1.4416999999999991</v>
      </c>
      <c r="J720" s="166">
        <f>+'ELAP_IPCO-APND'!D723</f>
        <v>46.195709999999998</v>
      </c>
      <c r="K720" s="166">
        <f>+(ExportsELAP[[#This Row],[Exports kWh - MPT]]/1000)*ExportsELAP[[#This Row],[EIM Price]]</f>
        <v>6.6600355106999951E-2</v>
      </c>
      <c r="L720" s="167" t="str">
        <f>+INDEX(ECR_Hours!$I$12:$I$15,MATCH(ExportsELAP[[#This Row],[Date Prevailing]],ECR_Hours!$H$12:$H$15,1))</f>
        <v>NS</v>
      </c>
      <c r="M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" spans="1:13" x14ac:dyDescent="0.25">
      <c r="A721" s="164">
        <f>+Exports!A724</f>
        <v>44591</v>
      </c>
      <c r="B721" s="165">
        <f t="shared" si="44"/>
        <v>2022</v>
      </c>
      <c r="C721" s="165">
        <f t="shared" si="45"/>
        <v>1</v>
      </c>
      <c r="D721" s="165">
        <f t="shared" si="46"/>
        <v>30</v>
      </c>
      <c r="E721" s="165">
        <f>+Exports!B724</f>
        <v>24</v>
      </c>
      <c r="F721" s="165">
        <f>+WEEKDAY(ExportsELAP[[#This Row],[Date Prevailing]],1)</f>
        <v>1</v>
      </c>
      <c r="G721" s="165">
        <f>+COUNTIFS(ECR_Hours!$K$6:$K$7,ExportsELAP[[#This Row],[Date Prevailing]])</f>
        <v>0</v>
      </c>
      <c r="H721" s="165">
        <f t="shared" si="47"/>
        <v>1</v>
      </c>
      <c r="I721" s="166">
        <f>+Exports!G724</f>
        <v>0.95309999999999995</v>
      </c>
      <c r="J721" s="166">
        <f>+'ELAP_IPCO-APND'!D724</f>
        <v>36.542169999999999</v>
      </c>
      <c r="K721" s="166">
        <f>+(ExportsELAP[[#This Row],[Exports kWh - MPT]]/1000)*ExportsELAP[[#This Row],[EIM Price]]</f>
        <v>3.4828342226999993E-2</v>
      </c>
      <c r="L721" s="167" t="str">
        <f>+INDEX(ECR_Hours!$I$12:$I$15,MATCH(ExportsELAP[[#This Row],[Date Prevailing]],ECR_Hours!$H$12:$H$15,1))</f>
        <v>NS</v>
      </c>
      <c r="M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" spans="1:13" x14ac:dyDescent="0.25">
      <c r="A722" s="164">
        <f>+Exports!A725</f>
        <v>44592</v>
      </c>
      <c r="B722" s="165">
        <f t="shared" si="44"/>
        <v>2022</v>
      </c>
      <c r="C722" s="165">
        <f t="shared" si="45"/>
        <v>1</v>
      </c>
      <c r="D722" s="165">
        <f t="shared" si="46"/>
        <v>31</v>
      </c>
      <c r="E722" s="165">
        <f>+Exports!B725</f>
        <v>1</v>
      </c>
      <c r="F722" s="165">
        <f>+WEEKDAY(ExportsELAP[[#This Row],[Date Prevailing]],1)</f>
        <v>2</v>
      </c>
      <c r="G722" s="165">
        <f>+COUNTIFS(ECR_Hours!$K$6:$K$7,ExportsELAP[[#This Row],[Date Prevailing]])</f>
        <v>0</v>
      </c>
      <c r="H722" s="165">
        <f t="shared" si="47"/>
        <v>2</v>
      </c>
      <c r="I722" s="166">
        <f>+Exports!G725</f>
        <v>1.9177999999999997</v>
      </c>
      <c r="J722" s="166">
        <f>+'ELAP_IPCO-APND'!D725</f>
        <v>36.465589999999999</v>
      </c>
      <c r="K722" s="166">
        <f>+(ExportsELAP[[#This Row],[Exports kWh - MPT]]/1000)*ExportsELAP[[#This Row],[EIM Price]]</f>
        <v>6.993370850199998E-2</v>
      </c>
      <c r="L722" s="167" t="str">
        <f>+INDEX(ECR_Hours!$I$12:$I$15,MATCH(ExportsELAP[[#This Row],[Date Prevailing]],ECR_Hours!$H$12:$H$15,1))</f>
        <v>NS</v>
      </c>
      <c r="M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" spans="1:13" x14ac:dyDescent="0.25">
      <c r="A723" s="164">
        <f>+Exports!A726</f>
        <v>44592</v>
      </c>
      <c r="B723" s="165">
        <f t="shared" si="44"/>
        <v>2022</v>
      </c>
      <c r="C723" s="165">
        <f t="shared" si="45"/>
        <v>1</v>
      </c>
      <c r="D723" s="165">
        <f t="shared" si="46"/>
        <v>31</v>
      </c>
      <c r="E723" s="165">
        <f>+Exports!B726</f>
        <v>2</v>
      </c>
      <c r="F723" s="165">
        <f>+WEEKDAY(ExportsELAP[[#This Row],[Date Prevailing]],1)</f>
        <v>2</v>
      </c>
      <c r="G723" s="165">
        <f>+COUNTIFS(ECR_Hours!$K$6:$K$7,ExportsELAP[[#This Row],[Date Prevailing]])</f>
        <v>0</v>
      </c>
      <c r="H723" s="165">
        <f t="shared" si="47"/>
        <v>2</v>
      </c>
      <c r="I723" s="166">
        <f>+Exports!G726</f>
        <v>1.6886999999999999</v>
      </c>
      <c r="J723" s="166">
        <f>+'ELAP_IPCO-APND'!D726</f>
        <v>35.592570000000002</v>
      </c>
      <c r="K723" s="166">
        <f>+(ExportsELAP[[#This Row],[Exports kWh - MPT]]/1000)*ExportsELAP[[#This Row],[EIM Price]]</f>
        <v>6.0105172958999996E-2</v>
      </c>
      <c r="L723" s="167" t="str">
        <f>+INDEX(ECR_Hours!$I$12:$I$15,MATCH(ExportsELAP[[#This Row],[Date Prevailing]],ECR_Hours!$H$12:$H$15,1))</f>
        <v>NS</v>
      </c>
      <c r="M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" spans="1:13" x14ac:dyDescent="0.25">
      <c r="A724" s="164">
        <f>+Exports!A727</f>
        <v>44592</v>
      </c>
      <c r="B724" s="165">
        <f t="shared" si="44"/>
        <v>2022</v>
      </c>
      <c r="C724" s="165">
        <f t="shared" si="45"/>
        <v>1</v>
      </c>
      <c r="D724" s="165">
        <f t="shared" si="46"/>
        <v>31</v>
      </c>
      <c r="E724" s="165">
        <f>+Exports!B727</f>
        <v>3</v>
      </c>
      <c r="F724" s="165">
        <f>+WEEKDAY(ExportsELAP[[#This Row],[Date Prevailing]],1)</f>
        <v>2</v>
      </c>
      <c r="G724" s="165">
        <f>+COUNTIFS(ECR_Hours!$K$6:$K$7,ExportsELAP[[#This Row],[Date Prevailing]])</f>
        <v>0</v>
      </c>
      <c r="H724" s="165">
        <f t="shared" si="47"/>
        <v>2</v>
      </c>
      <c r="I724" s="166">
        <f>+Exports!G727</f>
        <v>2.2852000000000001</v>
      </c>
      <c r="J724" s="166">
        <f>+'ELAP_IPCO-APND'!D727</f>
        <v>36.411059999999999</v>
      </c>
      <c r="K724" s="166">
        <f>+(ExportsELAP[[#This Row],[Exports kWh - MPT]]/1000)*ExportsELAP[[#This Row],[EIM Price]]</f>
        <v>8.3206554312000011E-2</v>
      </c>
      <c r="L724" s="167" t="str">
        <f>+INDEX(ECR_Hours!$I$12:$I$15,MATCH(ExportsELAP[[#This Row],[Date Prevailing]],ECR_Hours!$H$12:$H$15,1))</f>
        <v>NS</v>
      </c>
      <c r="M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" spans="1:13" x14ac:dyDescent="0.25">
      <c r="A725" s="164">
        <f>+Exports!A728</f>
        <v>44592</v>
      </c>
      <c r="B725" s="165">
        <f t="shared" si="44"/>
        <v>2022</v>
      </c>
      <c r="C725" s="165">
        <f t="shared" si="45"/>
        <v>1</v>
      </c>
      <c r="D725" s="165">
        <f t="shared" si="46"/>
        <v>31</v>
      </c>
      <c r="E725" s="165">
        <f>+Exports!B728</f>
        <v>4</v>
      </c>
      <c r="F725" s="165">
        <f>+WEEKDAY(ExportsELAP[[#This Row],[Date Prevailing]],1)</f>
        <v>2</v>
      </c>
      <c r="G725" s="165">
        <f>+COUNTIFS(ECR_Hours!$K$6:$K$7,ExportsELAP[[#This Row],[Date Prevailing]])</f>
        <v>0</v>
      </c>
      <c r="H725" s="165">
        <f t="shared" si="47"/>
        <v>2</v>
      </c>
      <c r="I725" s="166">
        <f>+Exports!G728</f>
        <v>2.8189999999999991</v>
      </c>
      <c r="J725" s="166">
        <f>+'ELAP_IPCO-APND'!D728</f>
        <v>36.709220000000002</v>
      </c>
      <c r="K725" s="166">
        <f>+(ExportsELAP[[#This Row],[Exports kWh - MPT]]/1000)*ExportsELAP[[#This Row],[EIM Price]]</f>
        <v>0.10348329117999996</v>
      </c>
      <c r="L725" s="167" t="str">
        <f>+INDEX(ECR_Hours!$I$12:$I$15,MATCH(ExportsELAP[[#This Row],[Date Prevailing]],ECR_Hours!$H$12:$H$15,1))</f>
        <v>NS</v>
      </c>
      <c r="M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" spans="1:13" x14ac:dyDescent="0.25">
      <c r="A726" s="164">
        <f>+Exports!A729</f>
        <v>44592</v>
      </c>
      <c r="B726" s="165">
        <f t="shared" si="44"/>
        <v>2022</v>
      </c>
      <c r="C726" s="165">
        <f t="shared" si="45"/>
        <v>1</v>
      </c>
      <c r="D726" s="165">
        <f t="shared" si="46"/>
        <v>31</v>
      </c>
      <c r="E726" s="165">
        <f>+Exports!B729</f>
        <v>5</v>
      </c>
      <c r="F726" s="165">
        <f>+WEEKDAY(ExportsELAP[[#This Row],[Date Prevailing]],1)</f>
        <v>2</v>
      </c>
      <c r="G726" s="165">
        <f>+COUNTIFS(ECR_Hours!$K$6:$K$7,ExportsELAP[[#This Row],[Date Prevailing]])</f>
        <v>0</v>
      </c>
      <c r="H726" s="165">
        <f t="shared" si="47"/>
        <v>2</v>
      </c>
      <c r="I726" s="166">
        <f>+Exports!G729</f>
        <v>3.0931999999999999</v>
      </c>
      <c r="J726" s="166">
        <f>+'ELAP_IPCO-APND'!D729</f>
        <v>37.048940000000002</v>
      </c>
      <c r="K726" s="166">
        <f>+(ExportsELAP[[#This Row],[Exports kWh - MPT]]/1000)*ExportsELAP[[#This Row],[EIM Price]]</f>
        <v>0.114599781208</v>
      </c>
      <c r="L726" s="167" t="str">
        <f>+INDEX(ECR_Hours!$I$12:$I$15,MATCH(ExportsELAP[[#This Row],[Date Prevailing]],ECR_Hours!$H$12:$H$15,1))</f>
        <v>NS</v>
      </c>
      <c r="M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" spans="1:13" x14ac:dyDescent="0.25">
      <c r="A727" s="164">
        <f>+Exports!A730</f>
        <v>44592</v>
      </c>
      <c r="B727" s="165">
        <f t="shared" si="44"/>
        <v>2022</v>
      </c>
      <c r="C727" s="165">
        <f t="shared" si="45"/>
        <v>1</v>
      </c>
      <c r="D727" s="165">
        <f t="shared" si="46"/>
        <v>31</v>
      </c>
      <c r="E727" s="165">
        <f>+Exports!B730</f>
        <v>6</v>
      </c>
      <c r="F727" s="165">
        <f>+WEEKDAY(ExportsELAP[[#This Row],[Date Prevailing]],1)</f>
        <v>2</v>
      </c>
      <c r="G727" s="165">
        <f>+COUNTIFS(ECR_Hours!$K$6:$K$7,ExportsELAP[[#This Row],[Date Prevailing]])</f>
        <v>0</v>
      </c>
      <c r="H727" s="165">
        <f t="shared" si="47"/>
        <v>2</v>
      </c>
      <c r="I727" s="166">
        <f>+Exports!G730</f>
        <v>2.4308999999999998</v>
      </c>
      <c r="J727" s="166">
        <f>+'ELAP_IPCO-APND'!D730</f>
        <v>39.805729999999997</v>
      </c>
      <c r="K727" s="166">
        <f>+(ExportsELAP[[#This Row],[Exports kWh - MPT]]/1000)*ExportsELAP[[#This Row],[EIM Price]]</f>
        <v>9.6763749056999984E-2</v>
      </c>
      <c r="L727" s="167" t="str">
        <f>+INDEX(ECR_Hours!$I$12:$I$15,MATCH(ExportsELAP[[#This Row],[Date Prevailing]],ECR_Hours!$H$12:$H$15,1))</f>
        <v>NS</v>
      </c>
      <c r="M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" spans="1:13" x14ac:dyDescent="0.25">
      <c r="A728" s="164">
        <f>+Exports!A731</f>
        <v>44592</v>
      </c>
      <c r="B728" s="165">
        <f t="shared" si="44"/>
        <v>2022</v>
      </c>
      <c r="C728" s="165">
        <f t="shared" si="45"/>
        <v>1</v>
      </c>
      <c r="D728" s="165">
        <f t="shared" si="46"/>
        <v>31</v>
      </c>
      <c r="E728" s="165">
        <f>+Exports!B731</f>
        <v>7</v>
      </c>
      <c r="F728" s="165">
        <f>+WEEKDAY(ExportsELAP[[#This Row],[Date Prevailing]],1)</f>
        <v>2</v>
      </c>
      <c r="G728" s="165">
        <f>+COUNTIFS(ECR_Hours!$K$6:$K$7,ExportsELAP[[#This Row],[Date Prevailing]])</f>
        <v>0</v>
      </c>
      <c r="H728" s="165">
        <f t="shared" si="47"/>
        <v>2</v>
      </c>
      <c r="I728" s="166">
        <f>+Exports!G731</f>
        <v>2.2064999999999988</v>
      </c>
      <c r="J728" s="166">
        <f>+'ELAP_IPCO-APND'!D731</f>
        <v>45.426299999999998</v>
      </c>
      <c r="K728" s="166">
        <f>+(ExportsELAP[[#This Row],[Exports kWh - MPT]]/1000)*ExportsELAP[[#This Row],[EIM Price]]</f>
        <v>0.10023313094999994</v>
      </c>
      <c r="L728" s="167" t="str">
        <f>+INDEX(ECR_Hours!$I$12:$I$15,MATCH(ExportsELAP[[#This Row],[Date Prevailing]],ECR_Hours!$H$12:$H$15,1))</f>
        <v>NS</v>
      </c>
      <c r="M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" spans="1:13" x14ac:dyDescent="0.25">
      <c r="A729" s="164">
        <f>+Exports!A732</f>
        <v>44592</v>
      </c>
      <c r="B729" s="165">
        <f t="shared" si="44"/>
        <v>2022</v>
      </c>
      <c r="C729" s="165">
        <f t="shared" si="45"/>
        <v>1</v>
      </c>
      <c r="D729" s="165">
        <f t="shared" si="46"/>
        <v>31</v>
      </c>
      <c r="E729" s="165">
        <f>+Exports!B732</f>
        <v>8</v>
      </c>
      <c r="F729" s="165">
        <f>+WEEKDAY(ExportsELAP[[#This Row],[Date Prevailing]],1)</f>
        <v>2</v>
      </c>
      <c r="G729" s="165">
        <f>+COUNTIFS(ECR_Hours!$K$6:$K$7,ExportsELAP[[#This Row],[Date Prevailing]])</f>
        <v>0</v>
      </c>
      <c r="H729" s="165">
        <f t="shared" si="47"/>
        <v>2</v>
      </c>
      <c r="I729" s="166">
        <f>+Exports!G732</f>
        <v>9.6971000000000007</v>
      </c>
      <c r="J729" s="166">
        <f>+'ELAP_IPCO-APND'!D732</f>
        <v>49.197620000000001</v>
      </c>
      <c r="K729" s="166">
        <f>+(ExportsELAP[[#This Row],[Exports kWh - MPT]]/1000)*ExportsELAP[[#This Row],[EIM Price]]</f>
        <v>0.47707424090200001</v>
      </c>
      <c r="L729" s="167" t="str">
        <f>+INDEX(ECR_Hours!$I$12:$I$15,MATCH(ExportsELAP[[#This Row],[Date Prevailing]],ECR_Hours!$H$12:$H$15,1))</f>
        <v>NS</v>
      </c>
      <c r="M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" spans="1:13" x14ac:dyDescent="0.25">
      <c r="A730" s="164">
        <f>+Exports!A733</f>
        <v>44592</v>
      </c>
      <c r="B730" s="165">
        <f t="shared" si="44"/>
        <v>2022</v>
      </c>
      <c r="C730" s="165">
        <f t="shared" si="45"/>
        <v>1</v>
      </c>
      <c r="D730" s="165">
        <f t="shared" si="46"/>
        <v>31</v>
      </c>
      <c r="E730" s="165">
        <f>+Exports!B733</f>
        <v>9</v>
      </c>
      <c r="F730" s="165">
        <f>+WEEKDAY(ExportsELAP[[#This Row],[Date Prevailing]],1)</f>
        <v>2</v>
      </c>
      <c r="G730" s="165">
        <f>+COUNTIFS(ECR_Hours!$K$6:$K$7,ExportsELAP[[#This Row],[Date Prevailing]])</f>
        <v>0</v>
      </c>
      <c r="H730" s="165">
        <f t="shared" si="47"/>
        <v>2</v>
      </c>
      <c r="I730" s="166">
        <f>+Exports!G733</f>
        <v>2443.9155000000001</v>
      </c>
      <c r="J730" s="166">
        <f>+'ELAP_IPCO-APND'!D733</f>
        <v>46.53201</v>
      </c>
      <c r="K730" s="166">
        <f>+(ExportsELAP[[#This Row],[Exports kWh - MPT]]/1000)*ExportsELAP[[#This Row],[EIM Price]]</f>
        <v>113.72030048515501</v>
      </c>
      <c r="L730" s="167" t="str">
        <f>+INDEX(ECR_Hours!$I$12:$I$15,MATCH(ExportsELAP[[#This Row],[Date Prevailing]],ECR_Hours!$H$12:$H$15,1))</f>
        <v>NS</v>
      </c>
      <c r="M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" spans="1:13" x14ac:dyDescent="0.25">
      <c r="A731" s="164">
        <f>+Exports!A734</f>
        <v>44592</v>
      </c>
      <c r="B731" s="165">
        <f t="shared" si="44"/>
        <v>2022</v>
      </c>
      <c r="C731" s="165">
        <f t="shared" si="45"/>
        <v>1</v>
      </c>
      <c r="D731" s="165">
        <f t="shared" si="46"/>
        <v>31</v>
      </c>
      <c r="E731" s="165">
        <f>+Exports!B734</f>
        <v>10</v>
      </c>
      <c r="F731" s="165">
        <f>+WEEKDAY(ExportsELAP[[#This Row],[Date Prevailing]],1)</f>
        <v>2</v>
      </c>
      <c r="G731" s="165">
        <f>+COUNTIFS(ECR_Hours!$K$6:$K$7,ExportsELAP[[#This Row],[Date Prevailing]])</f>
        <v>0</v>
      </c>
      <c r="H731" s="165">
        <f t="shared" si="47"/>
        <v>2</v>
      </c>
      <c r="I731" s="166">
        <f>+Exports!G734</f>
        <v>12547.127899999999</v>
      </c>
      <c r="J731" s="166">
        <f>+'ELAP_IPCO-APND'!D734</f>
        <v>38.306620000000002</v>
      </c>
      <c r="K731" s="166">
        <f>+(ExportsELAP[[#This Row],[Exports kWh - MPT]]/1000)*ExportsELAP[[#This Row],[EIM Price]]</f>
        <v>480.63806055669801</v>
      </c>
      <c r="L731" s="167" t="str">
        <f>+INDEX(ECR_Hours!$I$12:$I$15,MATCH(ExportsELAP[[#This Row],[Date Prevailing]],ECR_Hours!$H$12:$H$15,1))</f>
        <v>NS</v>
      </c>
      <c r="M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" spans="1:13" x14ac:dyDescent="0.25">
      <c r="A732" s="164">
        <f>+Exports!A735</f>
        <v>44592</v>
      </c>
      <c r="B732" s="165">
        <f t="shared" si="44"/>
        <v>2022</v>
      </c>
      <c r="C732" s="165">
        <f t="shared" si="45"/>
        <v>1</v>
      </c>
      <c r="D732" s="165">
        <f t="shared" si="46"/>
        <v>31</v>
      </c>
      <c r="E732" s="165">
        <f>+Exports!B735</f>
        <v>11</v>
      </c>
      <c r="F732" s="165">
        <f>+WEEKDAY(ExportsELAP[[#This Row],[Date Prevailing]],1)</f>
        <v>2</v>
      </c>
      <c r="G732" s="165">
        <f>+COUNTIFS(ECR_Hours!$K$6:$K$7,ExportsELAP[[#This Row],[Date Prevailing]])</f>
        <v>0</v>
      </c>
      <c r="H732" s="165">
        <f t="shared" si="47"/>
        <v>2</v>
      </c>
      <c r="I732" s="166">
        <f>+Exports!G735</f>
        <v>26307.567500000001</v>
      </c>
      <c r="J732" s="166">
        <f>+'ELAP_IPCO-APND'!D735</f>
        <v>38.009790000000002</v>
      </c>
      <c r="K732" s="166">
        <f>+(ExportsELAP[[#This Row],[Exports kWh - MPT]]/1000)*ExportsELAP[[#This Row],[EIM Price]]</f>
        <v>999.94511608582513</v>
      </c>
      <c r="L732" s="167" t="str">
        <f>+INDEX(ECR_Hours!$I$12:$I$15,MATCH(ExportsELAP[[#This Row],[Date Prevailing]],ECR_Hours!$H$12:$H$15,1))</f>
        <v>NS</v>
      </c>
      <c r="M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" spans="1:13" x14ac:dyDescent="0.25">
      <c r="A733" s="164">
        <f>+Exports!A736</f>
        <v>44592</v>
      </c>
      <c r="B733" s="165">
        <f t="shared" si="44"/>
        <v>2022</v>
      </c>
      <c r="C733" s="165">
        <f t="shared" si="45"/>
        <v>1</v>
      </c>
      <c r="D733" s="165">
        <f t="shared" si="46"/>
        <v>31</v>
      </c>
      <c r="E733" s="165">
        <f>+Exports!B736</f>
        <v>12</v>
      </c>
      <c r="F733" s="165">
        <f>+WEEKDAY(ExportsELAP[[#This Row],[Date Prevailing]],1)</f>
        <v>2</v>
      </c>
      <c r="G733" s="165">
        <f>+COUNTIFS(ECR_Hours!$K$6:$K$7,ExportsELAP[[#This Row],[Date Prevailing]])</f>
        <v>0</v>
      </c>
      <c r="H733" s="165">
        <f t="shared" si="47"/>
        <v>2</v>
      </c>
      <c r="I733" s="166">
        <f>+Exports!G736</f>
        <v>36009.726899999994</v>
      </c>
      <c r="J733" s="166">
        <f>+'ELAP_IPCO-APND'!D736</f>
        <v>37.07226</v>
      </c>
      <c r="K733" s="166">
        <f>+(ExportsELAP[[#This Row],[Exports kWh - MPT]]/1000)*ExportsELAP[[#This Row],[EIM Price]]</f>
        <v>1334.9619581657939</v>
      </c>
      <c r="L733" s="167" t="str">
        <f>+INDEX(ECR_Hours!$I$12:$I$15,MATCH(ExportsELAP[[#This Row],[Date Prevailing]],ECR_Hours!$H$12:$H$15,1))</f>
        <v>NS</v>
      </c>
      <c r="M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" spans="1:13" x14ac:dyDescent="0.25">
      <c r="A734" s="164">
        <f>+Exports!A737</f>
        <v>44592</v>
      </c>
      <c r="B734" s="165">
        <f t="shared" si="44"/>
        <v>2022</v>
      </c>
      <c r="C734" s="165">
        <f t="shared" si="45"/>
        <v>1</v>
      </c>
      <c r="D734" s="165">
        <f t="shared" si="46"/>
        <v>31</v>
      </c>
      <c r="E734" s="165">
        <f>+Exports!B737</f>
        <v>13</v>
      </c>
      <c r="F734" s="165">
        <f>+WEEKDAY(ExportsELAP[[#This Row],[Date Prevailing]],1)</f>
        <v>2</v>
      </c>
      <c r="G734" s="165">
        <f>+COUNTIFS(ECR_Hours!$K$6:$K$7,ExportsELAP[[#This Row],[Date Prevailing]])</f>
        <v>0</v>
      </c>
      <c r="H734" s="165">
        <f t="shared" si="47"/>
        <v>2</v>
      </c>
      <c r="I734" s="166">
        <f>+Exports!G737</f>
        <v>41753.396699999998</v>
      </c>
      <c r="J734" s="166">
        <f>+'ELAP_IPCO-APND'!D737</f>
        <v>36.055520000000001</v>
      </c>
      <c r="K734" s="166">
        <f>+(ExportsELAP[[#This Row],[Exports kWh - MPT]]/1000)*ExportsELAP[[#This Row],[EIM Price]]</f>
        <v>1505.4404297847839</v>
      </c>
      <c r="L734" s="167" t="str">
        <f>+INDEX(ECR_Hours!$I$12:$I$15,MATCH(ExportsELAP[[#This Row],[Date Prevailing]],ECR_Hours!$H$12:$H$15,1))</f>
        <v>NS</v>
      </c>
      <c r="M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" spans="1:13" x14ac:dyDescent="0.25">
      <c r="A735" s="164">
        <f>+Exports!A738</f>
        <v>44592</v>
      </c>
      <c r="B735" s="165">
        <f t="shared" si="44"/>
        <v>2022</v>
      </c>
      <c r="C735" s="165">
        <f t="shared" si="45"/>
        <v>1</v>
      </c>
      <c r="D735" s="165">
        <f t="shared" si="46"/>
        <v>31</v>
      </c>
      <c r="E735" s="165">
        <f>+Exports!B738</f>
        <v>14</v>
      </c>
      <c r="F735" s="165">
        <f>+WEEKDAY(ExportsELAP[[#This Row],[Date Prevailing]],1)</f>
        <v>2</v>
      </c>
      <c r="G735" s="165">
        <f>+COUNTIFS(ECR_Hours!$K$6:$K$7,ExportsELAP[[#This Row],[Date Prevailing]])</f>
        <v>0</v>
      </c>
      <c r="H735" s="165">
        <f t="shared" si="47"/>
        <v>2</v>
      </c>
      <c r="I735" s="166">
        <f>+Exports!G738</f>
        <v>41786.850599999998</v>
      </c>
      <c r="J735" s="166">
        <f>+'ELAP_IPCO-APND'!D738</f>
        <v>37.264809999999997</v>
      </c>
      <c r="K735" s="166">
        <f>+(ExportsELAP[[#This Row],[Exports kWh - MPT]]/1000)*ExportsELAP[[#This Row],[EIM Price]]</f>
        <v>1557.1790481073858</v>
      </c>
      <c r="L735" s="167" t="str">
        <f>+INDEX(ECR_Hours!$I$12:$I$15,MATCH(ExportsELAP[[#This Row],[Date Prevailing]],ECR_Hours!$H$12:$H$15,1))</f>
        <v>NS</v>
      </c>
      <c r="M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" spans="1:13" x14ac:dyDescent="0.25">
      <c r="A736" s="164">
        <f>+Exports!A739</f>
        <v>44592</v>
      </c>
      <c r="B736" s="165">
        <f t="shared" si="44"/>
        <v>2022</v>
      </c>
      <c r="C736" s="165">
        <f t="shared" si="45"/>
        <v>1</v>
      </c>
      <c r="D736" s="165">
        <f t="shared" si="46"/>
        <v>31</v>
      </c>
      <c r="E736" s="165">
        <f>+Exports!B739</f>
        <v>15</v>
      </c>
      <c r="F736" s="165">
        <f>+WEEKDAY(ExportsELAP[[#This Row],[Date Prevailing]],1)</f>
        <v>2</v>
      </c>
      <c r="G736" s="165">
        <f>+COUNTIFS(ECR_Hours!$K$6:$K$7,ExportsELAP[[#This Row],[Date Prevailing]])</f>
        <v>0</v>
      </c>
      <c r="H736" s="165">
        <f t="shared" si="47"/>
        <v>2</v>
      </c>
      <c r="I736" s="166">
        <f>+Exports!G739</f>
        <v>36525.015599999999</v>
      </c>
      <c r="J736" s="166">
        <f>+'ELAP_IPCO-APND'!D739</f>
        <v>37.193190000000001</v>
      </c>
      <c r="K736" s="166">
        <f>+(ExportsELAP[[#This Row],[Exports kWh - MPT]]/1000)*ExportsELAP[[#This Row],[EIM Price]]</f>
        <v>1358.4818449637639</v>
      </c>
      <c r="L736" s="167" t="str">
        <f>+INDEX(ECR_Hours!$I$12:$I$15,MATCH(ExportsELAP[[#This Row],[Date Prevailing]],ECR_Hours!$H$12:$H$15,1))</f>
        <v>NS</v>
      </c>
      <c r="M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" spans="1:13" x14ac:dyDescent="0.25">
      <c r="A737" s="164">
        <f>+Exports!A740</f>
        <v>44592</v>
      </c>
      <c r="B737" s="165">
        <f t="shared" si="44"/>
        <v>2022</v>
      </c>
      <c r="C737" s="165">
        <f t="shared" si="45"/>
        <v>1</v>
      </c>
      <c r="D737" s="165">
        <f t="shared" si="46"/>
        <v>31</v>
      </c>
      <c r="E737" s="165">
        <f>+Exports!B740</f>
        <v>16</v>
      </c>
      <c r="F737" s="165">
        <f>+WEEKDAY(ExportsELAP[[#This Row],[Date Prevailing]],1)</f>
        <v>2</v>
      </c>
      <c r="G737" s="165">
        <f>+COUNTIFS(ECR_Hours!$K$6:$K$7,ExportsELAP[[#This Row],[Date Prevailing]])</f>
        <v>0</v>
      </c>
      <c r="H737" s="165">
        <f t="shared" si="47"/>
        <v>2</v>
      </c>
      <c r="I737" s="166">
        <f>+Exports!G740</f>
        <v>23042.0648</v>
      </c>
      <c r="J737" s="166">
        <f>+'ELAP_IPCO-APND'!D740</f>
        <v>35.680239999999998</v>
      </c>
      <c r="K737" s="166">
        <f>+(ExportsELAP[[#This Row],[Exports kWh - MPT]]/1000)*ExportsELAP[[#This Row],[EIM Price]]</f>
        <v>822.14640215955194</v>
      </c>
      <c r="L737" s="167" t="str">
        <f>+INDEX(ECR_Hours!$I$12:$I$15,MATCH(ExportsELAP[[#This Row],[Date Prevailing]],ECR_Hours!$H$12:$H$15,1))</f>
        <v>NS</v>
      </c>
      <c r="M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" spans="1:13" x14ac:dyDescent="0.25">
      <c r="A738" s="164">
        <f>+Exports!A741</f>
        <v>44592</v>
      </c>
      <c r="B738" s="165">
        <f t="shared" si="44"/>
        <v>2022</v>
      </c>
      <c r="C738" s="165">
        <f t="shared" si="45"/>
        <v>1</v>
      </c>
      <c r="D738" s="165">
        <f t="shared" si="46"/>
        <v>31</v>
      </c>
      <c r="E738" s="165">
        <f>+Exports!B741</f>
        <v>17</v>
      </c>
      <c r="F738" s="165">
        <f>+WEEKDAY(ExportsELAP[[#This Row],[Date Prevailing]],1)</f>
        <v>2</v>
      </c>
      <c r="G738" s="165">
        <f>+COUNTIFS(ECR_Hours!$K$6:$K$7,ExportsELAP[[#This Row],[Date Prevailing]])</f>
        <v>0</v>
      </c>
      <c r="H738" s="165">
        <f t="shared" si="47"/>
        <v>2</v>
      </c>
      <c r="I738" s="166">
        <f>+Exports!G741</f>
        <v>9544.3135000000002</v>
      </c>
      <c r="J738" s="166">
        <f>+'ELAP_IPCO-APND'!D741</f>
        <v>35.322539999999996</v>
      </c>
      <c r="K738" s="166">
        <f>+(ExportsELAP[[#This Row],[Exports kWh - MPT]]/1000)*ExportsELAP[[#This Row],[EIM Price]]</f>
        <v>337.12939537628995</v>
      </c>
      <c r="L738" s="167" t="str">
        <f>+INDEX(ECR_Hours!$I$12:$I$15,MATCH(ExportsELAP[[#This Row],[Date Prevailing]],ECR_Hours!$H$12:$H$15,1))</f>
        <v>NS</v>
      </c>
      <c r="M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" spans="1:13" x14ac:dyDescent="0.25">
      <c r="A739" s="164">
        <f>+Exports!A742</f>
        <v>44592</v>
      </c>
      <c r="B739" s="165">
        <f t="shared" si="44"/>
        <v>2022</v>
      </c>
      <c r="C739" s="165">
        <f t="shared" si="45"/>
        <v>1</v>
      </c>
      <c r="D739" s="165">
        <f t="shared" si="46"/>
        <v>31</v>
      </c>
      <c r="E739" s="165">
        <f>+Exports!B742</f>
        <v>18</v>
      </c>
      <c r="F739" s="165">
        <f>+WEEKDAY(ExportsELAP[[#This Row],[Date Prevailing]],1)</f>
        <v>2</v>
      </c>
      <c r="G739" s="165">
        <f>+COUNTIFS(ECR_Hours!$K$6:$K$7,ExportsELAP[[#This Row],[Date Prevailing]])</f>
        <v>0</v>
      </c>
      <c r="H739" s="165">
        <f t="shared" si="47"/>
        <v>2</v>
      </c>
      <c r="I739" s="166">
        <f>+Exports!G742</f>
        <v>2163.9006999999988</v>
      </c>
      <c r="J739" s="166">
        <f>+'ELAP_IPCO-APND'!D742</f>
        <v>59.120150000000002</v>
      </c>
      <c r="K739" s="166">
        <f>+(ExportsELAP[[#This Row],[Exports kWh - MPT]]/1000)*ExportsELAP[[#This Row],[EIM Price]]</f>
        <v>127.93013396910493</v>
      </c>
      <c r="L739" s="167" t="str">
        <f>+INDEX(ECR_Hours!$I$12:$I$15,MATCH(ExportsELAP[[#This Row],[Date Prevailing]],ECR_Hours!$H$12:$H$15,1))</f>
        <v>NS</v>
      </c>
      <c r="M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" spans="1:13" x14ac:dyDescent="0.25">
      <c r="A740" s="164">
        <f>+Exports!A743</f>
        <v>44592</v>
      </c>
      <c r="B740" s="165">
        <f t="shared" si="44"/>
        <v>2022</v>
      </c>
      <c r="C740" s="165">
        <f t="shared" si="45"/>
        <v>1</v>
      </c>
      <c r="D740" s="165">
        <f t="shared" si="46"/>
        <v>31</v>
      </c>
      <c r="E740" s="165">
        <f>+Exports!B743</f>
        <v>19</v>
      </c>
      <c r="F740" s="165">
        <f>+WEEKDAY(ExportsELAP[[#This Row],[Date Prevailing]],1)</f>
        <v>2</v>
      </c>
      <c r="G740" s="165">
        <f>+COUNTIFS(ECR_Hours!$K$6:$K$7,ExportsELAP[[#This Row],[Date Prevailing]])</f>
        <v>0</v>
      </c>
      <c r="H740" s="165">
        <f t="shared" si="47"/>
        <v>2</v>
      </c>
      <c r="I740" s="166">
        <f>+Exports!G743</f>
        <v>5.637900000000001</v>
      </c>
      <c r="J740" s="166">
        <f>+'ELAP_IPCO-APND'!D743</f>
        <v>50.681220000000003</v>
      </c>
      <c r="K740" s="166">
        <f>+(ExportsELAP[[#This Row],[Exports kWh - MPT]]/1000)*ExportsELAP[[#This Row],[EIM Price]]</f>
        <v>0.28573565023800007</v>
      </c>
      <c r="L740" s="167" t="str">
        <f>+INDEX(ECR_Hours!$I$12:$I$15,MATCH(ExportsELAP[[#This Row],[Date Prevailing]],ECR_Hours!$H$12:$H$15,1))</f>
        <v>NS</v>
      </c>
      <c r="M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" spans="1:13" x14ac:dyDescent="0.25">
      <c r="A741" s="164">
        <f>+Exports!A744</f>
        <v>44592</v>
      </c>
      <c r="B741" s="165">
        <f t="shared" si="44"/>
        <v>2022</v>
      </c>
      <c r="C741" s="165">
        <f t="shared" si="45"/>
        <v>1</v>
      </c>
      <c r="D741" s="165">
        <f t="shared" si="46"/>
        <v>31</v>
      </c>
      <c r="E741" s="165">
        <f>+Exports!B744</f>
        <v>20</v>
      </c>
      <c r="F741" s="165">
        <f>+WEEKDAY(ExportsELAP[[#This Row],[Date Prevailing]],1)</f>
        <v>2</v>
      </c>
      <c r="G741" s="165">
        <f>+COUNTIFS(ECR_Hours!$K$6:$K$7,ExportsELAP[[#This Row],[Date Prevailing]])</f>
        <v>0</v>
      </c>
      <c r="H741" s="165">
        <f t="shared" si="47"/>
        <v>2</v>
      </c>
      <c r="I741" s="166">
        <f>+Exports!G744</f>
        <v>2.3593999999999999</v>
      </c>
      <c r="J741" s="166">
        <f>+'ELAP_IPCO-APND'!D744</f>
        <v>52.544229999999999</v>
      </c>
      <c r="K741" s="166">
        <f>+(ExportsELAP[[#This Row],[Exports kWh - MPT]]/1000)*ExportsELAP[[#This Row],[EIM Price]]</f>
        <v>0.12397285626199998</v>
      </c>
      <c r="L741" s="167" t="str">
        <f>+INDEX(ECR_Hours!$I$12:$I$15,MATCH(ExportsELAP[[#This Row],[Date Prevailing]],ECR_Hours!$H$12:$H$15,1))</f>
        <v>NS</v>
      </c>
      <c r="M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" spans="1:13" x14ac:dyDescent="0.25">
      <c r="A742" s="164">
        <f>+Exports!A745</f>
        <v>44592</v>
      </c>
      <c r="B742" s="165">
        <f t="shared" si="44"/>
        <v>2022</v>
      </c>
      <c r="C742" s="165">
        <f t="shared" si="45"/>
        <v>1</v>
      </c>
      <c r="D742" s="165">
        <f t="shared" si="46"/>
        <v>31</v>
      </c>
      <c r="E742" s="165">
        <f>+Exports!B745</f>
        <v>21</v>
      </c>
      <c r="F742" s="165">
        <f>+WEEKDAY(ExportsELAP[[#This Row],[Date Prevailing]],1)</f>
        <v>2</v>
      </c>
      <c r="G742" s="165">
        <f>+COUNTIFS(ECR_Hours!$K$6:$K$7,ExportsELAP[[#This Row],[Date Prevailing]])</f>
        <v>0</v>
      </c>
      <c r="H742" s="165">
        <f t="shared" si="47"/>
        <v>2</v>
      </c>
      <c r="I742" s="166">
        <f>+Exports!G745</f>
        <v>2.2512999999999992</v>
      </c>
      <c r="J742" s="166">
        <f>+'ELAP_IPCO-APND'!D745</f>
        <v>47.895890000000001</v>
      </c>
      <c r="K742" s="166">
        <f>+(ExportsELAP[[#This Row],[Exports kWh - MPT]]/1000)*ExportsELAP[[#This Row],[EIM Price]]</f>
        <v>0.10782801715699995</v>
      </c>
      <c r="L742" s="167" t="str">
        <f>+INDEX(ECR_Hours!$I$12:$I$15,MATCH(ExportsELAP[[#This Row],[Date Prevailing]],ECR_Hours!$H$12:$H$15,1))</f>
        <v>NS</v>
      </c>
      <c r="M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" spans="1:13" x14ac:dyDescent="0.25">
      <c r="A743" s="164">
        <f>+Exports!A746</f>
        <v>44592</v>
      </c>
      <c r="B743" s="165">
        <f t="shared" si="44"/>
        <v>2022</v>
      </c>
      <c r="C743" s="165">
        <f t="shared" si="45"/>
        <v>1</v>
      </c>
      <c r="D743" s="165">
        <f t="shared" si="46"/>
        <v>31</v>
      </c>
      <c r="E743" s="165">
        <f>+Exports!B746</f>
        <v>22</v>
      </c>
      <c r="F743" s="165">
        <f>+WEEKDAY(ExportsELAP[[#This Row],[Date Prevailing]],1)</f>
        <v>2</v>
      </c>
      <c r="G743" s="165">
        <f>+COUNTIFS(ECR_Hours!$K$6:$K$7,ExportsELAP[[#This Row],[Date Prevailing]])</f>
        <v>0</v>
      </c>
      <c r="H743" s="165">
        <f t="shared" si="47"/>
        <v>2</v>
      </c>
      <c r="I743" s="166">
        <f>+Exports!G746</f>
        <v>2.3614000000000002</v>
      </c>
      <c r="J743" s="166">
        <f>+'ELAP_IPCO-APND'!D746</f>
        <v>48.365250000000003</v>
      </c>
      <c r="K743" s="166">
        <f>+(ExportsELAP[[#This Row],[Exports kWh - MPT]]/1000)*ExportsELAP[[#This Row],[EIM Price]]</f>
        <v>0.11420970135000001</v>
      </c>
      <c r="L743" s="167" t="str">
        <f>+INDEX(ECR_Hours!$I$12:$I$15,MATCH(ExportsELAP[[#This Row],[Date Prevailing]],ECR_Hours!$H$12:$H$15,1))</f>
        <v>NS</v>
      </c>
      <c r="M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" spans="1:13" x14ac:dyDescent="0.25">
      <c r="A744" s="164">
        <f>+Exports!A747</f>
        <v>44592</v>
      </c>
      <c r="B744" s="165">
        <f t="shared" si="44"/>
        <v>2022</v>
      </c>
      <c r="C744" s="165">
        <f t="shared" si="45"/>
        <v>1</v>
      </c>
      <c r="D744" s="165">
        <f t="shared" si="46"/>
        <v>31</v>
      </c>
      <c r="E744" s="165">
        <f>+Exports!B747</f>
        <v>23</v>
      </c>
      <c r="F744" s="165">
        <f>+WEEKDAY(ExportsELAP[[#This Row],[Date Prevailing]],1)</f>
        <v>2</v>
      </c>
      <c r="G744" s="165">
        <f>+COUNTIFS(ECR_Hours!$K$6:$K$7,ExportsELAP[[#This Row],[Date Prevailing]])</f>
        <v>0</v>
      </c>
      <c r="H744" s="165">
        <f t="shared" si="47"/>
        <v>2</v>
      </c>
      <c r="I744" s="166">
        <f>+Exports!G747</f>
        <v>2.1109</v>
      </c>
      <c r="J744" s="166">
        <f>+'ELAP_IPCO-APND'!D747</f>
        <v>43.909820000000003</v>
      </c>
      <c r="K744" s="166">
        <f>+(ExportsELAP[[#This Row],[Exports kWh - MPT]]/1000)*ExportsELAP[[#This Row],[EIM Price]]</f>
        <v>9.2689239038000013E-2</v>
      </c>
      <c r="L744" s="167" t="str">
        <f>+INDEX(ECR_Hours!$I$12:$I$15,MATCH(ExportsELAP[[#This Row],[Date Prevailing]],ECR_Hours!$H$12:$H$15,1))</f>
        <v>NS</v>
      </c>
      <c r="M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" spans="1:13" x14ac:dyDescent="0.25">
      <c r="A745" s="164">
        <f>+Exports!A748</f>
        <v>44592</v>
      </c>
      <c r="B745" s="165">
        <f t="shared" si="44"/>
        <v>2022</v>
      </c>
      <c r="C745" s="165">
        <f t="shared" si="45"/>
        <v>1</v>
      </c>
      <c r="D745" s="165">
        <f t="shared" si="46"/>
        <v>31</v>
      </c>
      <c r="E745" s="165">
        <f>+Exports!B748</f>
        <v>24</v>
      </c>
      <c r="F745" s="165">
        <f>+WEEKDAY(ExportsELAP[[#This Row],[Date Prevailing]],1)</f>
        <v>2</v>
      </c>
      <c r="G745" s="165">
        <f>+COUNTIFS(ECR_Hours!$K$6:$K$7,ExportsELAP[[#This Row],[Date Prevailing]])</f>
        <v>0</v>
      </c>
      <c r="H745" s="165">
        <f t="shared" si="47"/>
        <v>2</v>
      </c>
      <c r="I745" s="166">
        <f>+Exports!G748</f>
        <v>1.190399999999999</v>
      </c>
      <c r="J745" s="166">
        <f>+'ELAP_IPCO-APND'!D748</f>
        <v>37.609699999999997</v>
      </c>
      <c r="K745" s="166">
        <f>+(ExportsELAP[[#This Row],[Exports kWh - MPT]]/1000)*ExportsELAP[[#This Row],[EIM Price]]</f>
        <v>4.4770586879999956E-2</v>
      </c>
      <c r="L745" s="167" t="str">
        <f>+INDEX(ECR_Hours!$I$12:$I$15,MATCH(ExportsELAP[[#This Row],[Date Prevailing]],ECR_Hours!$H$12:$H$15,1))</f>
        <v>NS</v>
      </c>
      <c r="M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" spans="1:13" x14ac:dyDescent="0.25">
      <c r="A746" s="164">
        <f>+Exports!A749</f>
        <v>44593</v>
      </c>
      <c r="B746" s="165">
        <f t="shared" si="44"/>
        <v>2022</v>
      </c>
      <c r="C746" s="165">
        <f t="shared" si="45"/>
        <v>2</v>
      </c>
      <c r="D746" s="165">
        <f t="shared" si="46"/>
        <v>1</v>
      </c>
      <c r="E746" s="165">
        <f>+Exports!B749</f>
        <v>1</v>
      </c>
      <c r="F746" s="165">
        <f>+WEEKDAY(ExportsELAP[[#This Row],[Date Prevailing]],1)</f>
        <v>3</v>
      </c>
      <c r="G746" s="165">
        <f>+COUNTIFS(ECR_Hours!$K$6:$K$7,ExportsELAP[[#This Row],[Date Prevailing]])</f>
        <v>0</v>
      </c>
      <c r="H746" s="165">
        <f t="shared" si="47"/>
        <v>3</v>
      </c>
      <c r="I746" s="166">
        <f>+Exports!G749</f>
        <v>7.9919000000000002</v>
      </c>
      <c r="J746" s="166">
        <f>+'ELAP_IPCO-APND'!D749</f>
        <v>35.813009999999998</v>
      </c>
      <c r="K746" s="166">
        <f>+(ExportsELAP[[#This Row],[Exports kWh - MPT]]/1000)*ExportsELAP[[#This Row],[EIM Price]]</f>
        <v>0.28621399461899999</v>
      </c>
      <c r="L746" s="167" t="str">
        <f>+INDEX(ECR_Hours!$I$12:$I$15,MATCH(ExportsELAP[[#This Row],[Date Prevailing]],ECR_Hours!$H$12:$H$15,1))</f>
        <v>NS</v>
      </c>
      <c r="M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" spans="1:13" x14ac:dyDescent="0.25">
      <c r="A747" s="164">
        <f>+Exports!A750</f>
        <v>44593</v>
      </c>
      <c r="B747" s="165">
        <f t="shared" si="44"/>
        <v>2022</v>
      </c>
      <c r="C747" s="165">
        <f t="shared" si="45"/>
        <v>2</v>
      </c>
      <c r="D747" s="165">
        <f t="shared" si="46"/>
        <v>1</v>
      </c>
      <c r="E747" s="165">
        <f>+Exports!B750</f>
        <v>2</v>
      </c>
      <c r="F747" s="165">
        <f>+WEEKDAY(ExportsELAP[[#This Row],[Date Prevailing]],1)</f>
        <v>3</v>
      </c>
      <c r="G747" s="165">
        <f>+COUNTIFS(ECR_Hours!$K$6:$K$7,ExportsELAP[[#This Row],[Date Prevailing]])</f>
        <v>0</v>
      </c>
      <c r="H747" s="165">
        <f t="shared" si="47"/>
        <v>3</v>
      </c>
      <c r="I747" s="166">
        <f>+Exports!G750</f>
        <v>7.9476000000000004</v>
      </c>
      <c r="J747" s="166">
        <f>+'ELAP_IPCO-APND'!D750</f>
        <v>35.336539999999999</v>
      </c>
      <c r="K747" s="166">
        <f>+(ExportsELAP[[#This Row],[Exports kWh - MPT]]/1000)*ExportsELAP[[#This Row],[EIM Price]]</f>
        <v>0.28084068530400003</v>
      </c>
      <c r="L747" s="167" t="str">
        <f>+INDEX(ECR_Hours!$I$12:$I$15,MATCH(ExportsELAP[[#This Row],[Date Prevailing]],ECR_Hours!$H$12:$H$15,1))</f>
        <v>NS</v>
      </c>
      <c r="M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" spans="1:13" x14ac:dyDescent="0.25">
      <c r="A748" s="164">
        <f>+Exports!A751</f>
        <v>44593</v>
      </c>
      <c r="B748" s="165">
        <f t="shared" si="44"/>
        <v>2022</v>
      </c>
      <c r="C748" s="165">
        <f t="shared" si="45"/>
        <v>2</v>
      </c>
      <c r="D748" s="165">
        <f t="shared" si="46"/>
        <v>1</v>
      </c>
      <c r="E748" s="165">
        <f>+Exports!B751</f>
        <v>3</v>
      </c>
      <c r="F748" s="165">
        <f>+WEEKDAY(ExportsELAP[[#This Row],[Date Prevailing]],1)</f>
        <v>3</v>
      </c>
      <c r="G748" s="165">
        <f>+COUNTIFS(ECR_Hours!$K$6:$K$7,ExportsELAP[[#This Row],[Date Prevailing]])</f>
        <v>0</v>
      </c>
      <c r="H748" s="165">
        <f t="shared" si="47"/>
        <v>3</v>
      </c>
      <c r="I748" s="166">
        <f>+Exports!G751</f>
        <v>8.1045999999999996</v>
      </c>
      <c r="J748" s="166">
        <f>+'ELAP_IPCO-APND'!D751</f>
        <v>34.463230000000003</v>
      </c>
      <c r="K748" s="166">
        <f>+(ExportsELAP[[#This Row],[Exports kWh - MPT]]/1000)*ExportsELAP[[#This Row],[EIM Price]]</f>
        <v>0.279310693858</v>
      </c>
      <c r="L748" s="167" t="str">
        <f>+INDEX(ECR_Hours!$I$12:$I$15,MATCH(ExportsELAP[[#This Row],[Date Prevailing]],ECR_Hours!$H$12:$H$15,1))</f>
        <v>NS</v>
      </c>
      <c r="M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" spans="1:13" x14ac:dyDescent="0.25">
      <c r="A749" s="164">
        <f>+Exports!A752</f>
        <v>44593</v>
      </c>
      <c r="B749" s="165">
        <f t="shared" si="44"/>
        <v>2022</v>
      </c>
      <c r="C749" s="165">
        <f t="shared" si="45"/>
        <v>2</v>
      </c>
      <c r="D749" s="165">
        <f t="shared" si="46"/>
        <v>1</v>
      </c>
      <c r="E749" s="165">
        <f>+Exports!B752</f>
        <v>4</v>
      </c>
      <c r="F749" s="165">
        <f>+WEEKDAY(ExportsELAP[[#This Row],[Date Prevailing]],1)</f>
        <v>3</v>
      </c>
      <c r="G749" s="165">
        <f>+COUNTIFS(ECR_Hours!$K$6:$K$7,ExportsELAP[[#This Row],[Date Prevailing]])</f>
        <v>0</v>
      </c>
      <c r="H749" s="165">
        <f t="shared" si="47"/>
        <v>3</v>
      </c>
      <c r="I749" s="166">
        <f>+Exports!G752</f>
        <v>2.7389999999999994</v>
      </c>
      <c r="J749" s="166">
        <f>+'ELAP_IPCO-APND'!D752</f>
        <v>35.299689999999998</v>
      </c>
      <c r="K749" s="166">
        <f>+(ExportsELAP[[#This Row],[Exports kWh - MPT]]/1000)*ExportsELAP[[#This Row],[EIM Price]]</f>
        <v>9.6685850909999968E-2</v>
      </c>
      <c r="L749" s="167" t="str">
        <f>+INDEX(ECR_Hours!$I$12:$I$15,MATCH(ExportsELAP[[#This Row],[Date Prevailing]],ECR_Hours!$H$12:$H$15,1))</f>
        <v>NS</v>
      </c>
      <c r="M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" spans="1:13" x14ac:dyDescent="0.25">
      <c r="A750" s="164">
        <f>+Exports!A753</f>
        <v>44593</v>
      </c>
      <c r="B750" s="165">
        <f t="shared" si="44"/>
        <v>2022</v>
      </c>
      <c r="C750" s="165">
        <f t="shared" si="45"/>
        <v>2</v>
      </c>
      <c r="D750" s="165">
        <f t="shared" si="46"/>
        <v>1</v>
      </c>
      <c r="E750" s="165">
        <f>+Exports!B753</f>
        <v>5</v>
      </c>
      <c r="F750" s="165">
        <f>+WEEKDAY(ExportsELAP[[#This Row],[Date Prevailing]],1)</f>
        <v>3</v>
      </c>
      <c r="G750" s="165">
        <f>+COUNTIFS(ECR_Hours!$K$6:$K$7,ExportsELAP[[#This Row],[Date Prevailing]])</f>
        <v>0</v>
      </c>
      <c r="H750" s="165">
        <f t="shared" si="47"/>
        <v>3</v>
      </c>
      <c r="I750" s="166">
        <f>+Exports!G753</f>
        <v>2.5067000000000004</v>
      </c>
      <c r="J750" s="166">
        <f>+'ELAP_IPCO-APND'!D753</f>
        <v>37.293259999999997</v>
      </c>
      <c r="K750" s="166">
        <f>+(ExportsELAP[[#This Row],[Exports kWh - MPT]]/1000)*ExportsELAP[[#This Row],[EIM Price]]</f>
        <v>9.3483014842000001E-2</v>
      </c>
      <c r="L750" s="167" t="str">
        <f>+INDEX(ECR_Hours!$I$12:$I$15,MATCH(ExportsELAP[[#This Row],[Date Prevailing]],ECR_Hours!$H$12:$H$15,1))</f>
        <v>NS</v>
      </c>
      <c r="M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" spans="1:13" x14ac:dyDescent="0.25">
      <c r="A751" s="164">
        <f>+Exports!A754</f>
        <v>44593</v>
      </c>
      <c r="B751" s="165">
        <f t="shared" si="44"/>
        <v>2022</v>
      </c>
      <c r="C751" s="165">
        <f t="shared" si="45"/>
        <v>2</v>
      </c>
      <c r="D751" s="165">
        <f t="shared" si="46"/>
        <v>1</v>
      </c>
      <c r="E751" s="165">
        <f>+Exports!B754</f>
        <v>6</v>
      </c>
      <c r="F751" s="165">
        <f>+WEEKDAY(ExportsELAP[[#This Row],[Date Prevailing]],1)</f>
        <v>3</v>
      </c>
      <c r="G751" s="165">
        <f>+COUNTIFS(ECR_Hours!$K$6:$K$7,ExportsELAP[[#This Row],[Date Prevailing]])</f>
        <v>0</v>
      </c>
      <c r="H751" s="165">
        <f t="shared" si="47"/>
        <v>3</v>
      </c>
      <c r="I751" s="166">
        <f>+Exports!G754</f>
        <v>2.9211999999999998</v>
      </c>
      <c r="J751" s="166">
        <f>+'ELAP_IPCO-APND'!D754</f>
        <v>37.010559999999998</v>
      </c>
      <c r="K751" s="166">
        <f>+(ExportsELAP[[#This Row],[Exports kWh - MPT]]/1000)*ExportsELAP[[#This Row],[EIM Price]]</f>
        <v>0.10811524787199998</v>
      </c>
      <c r="L751" s="167" t="str">
        <f>+INDEX(ECR_Hours!$I$12:$I$15,MATCH(ExportsELAP[[#This Row],[Date Prevailing]],ECR_Hours!$H$12:$H$15,1))</f>
        <v>NS</v>
      </c>
      <c r="M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" spans="1:13" x14ac:dyDescent="0.25">
      <c r="A752" s="164">
        <f>+Exports!A755</f>
        <v>44593</v>
      </c>
      <c r="B752" s="165">
        <f t="shared" si="44"/>
        <v>2022</v>
      </c>
      <c r="C752" s="165">
        <f t="shared" si="45"/>
        <v>2</v>
      </c>
      <c r="D752" s="165">
        <f t="shared" si="46"/>
        <v>1</v>
      </c>
      <c r="E752" s="165">
        <f>+Exports!B755</f>
        <v>7</v>
      </c>
      <c r="F752" s="165">
        <f>+WEEKDAY(ExportsELAP[[#This Row],[Date Prevailing]],1)</f>
        <v>3</v>
      </c>
      <c r="G752" s="165">
        <f>+COUNTIFS(ECR_Hours!$K$6:$K$7,ExportsELAP[[#This Row],[Date Prevailing]])</f>
        <v>0</v>
      </c>
      <c r="H752" s="165">
        <f t="shared" si="47"/>
        <v>3</v>
      </c>
      <c r="I752" s="166">
        <f>+Exports!G755</f>
        <v>2.8500999999999999</v>
      </c>
      <c r="J752" s="166">
        <f>+'ELAP_IPCO-APND'!D755</f>
        <v>50.847430000000003</v>
      </c>
      <c r="K752" s="166">
        <f>+(ExportsELAP[[#This Row],[Exports kWh - MPT]]/1000)*ExportsELAP[[#This Row],[EIM Price]]</f>
        <v>0.144920260243</v>
      </c>
      <c r="L752" s="167" t="str">
        <f>+INDEX(ECR_Hours!$I$12:$I$15,MATCH(ExportsELAP[[#This Row],[Date Prevailing]],ECR_Hours!$H$12:$H$15,1))</f>
        <v>NS</v>
      </c>
      <c r="M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" spans="1:13" x14ac:dyDescent="0.25">
      <c r="A753" s="164">
        <f>+Exports!A756</f>
        <v>44593</v>
      </c>
      <c r="B753" s="165">
        <f t="shared" si="44"/>
        <v>2022</v>
      </c>
      <c r="C753" s="165">
        <f t="shared" si="45"/>
        <v>2</v>
      </c>
      <c r="D753" s="165">
        <f t="shared" si="46"/>
        <v>1</v>
      </c>
      <c r="E753" s="165">
        <f>+Exports!B756</f>
        <v>8</v>
      </c>
      <c r="F753" s="165">
        <f>+WEEKDAY(ExportsELAP[[#This Row],[Date Prevailing]],1)</f>
        <v>3</v>
      </c>
      <c r="G753" s="165">
        <f>+COUNTIFS(ECR_Hours!$K$6:$K$7,ExportsELAP[[#This Row],[Date Prevailing]])</f>
        <v>0</v>
      </c>
      <c r="H753" s="165">
        <f t="shared" si="47"/>
        <v>3</v>
      </c>
      <c r="I753" s="166">
        <f>+Exports!G756</f>
        <v>13.7415</v>
      </c>
      <c r="J753" s="166">
        <f>+'ELAP_IPCO-APND'!D756</f>
        <v>49.820360000000001</v>
      </c>
      <c r="K753" s="166">
        <f>+(ExportsELAP[[#This Row],[Exports kWh - MPT]]/1000)*ExportsELAP[[#This Row],[EIM Price]]</f>
        <v>0.68460647693999999</v>
      </c>
      <c r="L753" s="167" t="str">
        <f>+INDEX(ECR_Hours!$I$12:$I$15,MATCH(ExportsELAP[[#This Row],[Date Prevailing]],ECR_Hours!$H$12:$H$15,1))</f>
        <v>NS</v>
      </c>
      <c r="M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" spans="1:13" x14ac:dyDescent="0.25">
      <c r="A754" s="164">
        <f>+Exports!A757</f>
        <v>44593</v>
      </c>
      <c r="B754" s="165">
        <f t="shared" si="44"/>
        <v>2022</v>
      </c>
      <c r="C754" s="165">
        <f t="shared" si="45"/>
        <v>2</v>
      </c>
      <c r="D754" s="165">
        <f t="shared" si="46"/>
        <v>1</v>
      </c>
      <c r="E754" s="165">
        <f>+Exports!B757</f>
        <v>9</v>
      </c>
      <c r="F754" s="165">
        <f>+WEEKDAY(ExportsELAP[[#This Row],[Date Prevailing]],1)</f>
        <v>3</v>
      </c>
      <c r="G754" s="165">
        <f>+COUNTIFS(ECR_Hours!$K$6:$K$7,ExportsELAP[[#This Row],[Date Prevailing]])</f>
        <v>0</v>
      </c>
      <c r="H754" s="165">
        <f t="shared" si="47"/>
        <v>3</v>
      </c>
      <c r="I754" s="166">
        <f>+Exports!G757</f>
        <v>2913.2024999999999</v>
      </c>
      <c r="J754" s="166">
        <f>+'ELAP_IPCO-APND'!D757</f>
        <v>51.662210000000002</v>
      </c>
      <c r="K754" s="166">
        <f>+(ExportsELAP[[#This Row],[Exports kWh - MPT]]/1000)*ExportsELAP[[#This Row],[EIM Price]]</f>
        <v>150.50247932752498</v>
      </c>
      <c r="L754" s="167" t="str">
        <f>+INDEX(ECR_Hours!$I$12:$I$15,MATCH(ExportsELAP[[#This Row],[Date Prevailing]],ECR_Hours!$H$12:$H$15,1))</f>
        <v>NS</v>
      </c>
      <c r="M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" spans="1:13" x14ac:dyDescent="0.25">
      <c r="A755" s="164">
        <f>+Exports!A758</f>
        <v>44593</v>
      </c>
      <c r="B755" s="165">
        <f t="shared" si="44"/>
        <v>2022</v>
      </c>
      <c r="C755" s="165">
        <f t="shared" si="45"/>
        <v>2</v>
      </c>
      <c r="D755" s="165">
        <f t="shared" si="46"/>
        <v>1</v>
      </c>
      <c r="E755" s="165">
        <f>+Exports!B758</f>
        <v>10</v>
      </c>
      <c r="F755" s="165">
        <f>+WEEKDAY(ExportsELAP[[#This Row],[Date Prevailing]],1)</f>
        <v>3</v>
      </c>
      <c r="G755" s="165">
        <f>+COUNTIFS(ECR_Hours!$K$6:$K$7,ExportsELAP[[#This Row],[Date Prevailing]])</f>
        <v>0</v>
      </c>
      <c r="H755" s="165">
        <f t="shared" si="47"/>
        <v>3</v>
      </c>
      <c r="I755" s="166">
        <f>+Exports!G758</f>
        <v>9797.8112999999903</v>
      </c>
      <c r="J755" s="166">
        <f>+'ELAP_IPCO-APND'!D758</f>
        <v>48.337339999999998</v>
      </c>
      <c r="K755" s="166">
        <f>+(ExportsELAP[[#This Row],[Exports kWh - MPT]]/1000)*ExportsELAP[[#This Row],[EIM Price]]</f>
        <v>473.60013606394153</v>
      </c>
      <c r="L755" s="167" t="str">
        <f>+INDEX(ECR_Hours!$I$12:$I$15,MATCH(ExportsELAP[[#This Row],[Date Prevailing]],ECR_Hours!$H$12:$H$15,1))</f>
        <v>NS</v>
      </c>
      <c r="M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" spans="1:13" x14ac:dyDescent="0.25">
      <c r="A756" s="164">
        <f>+Exports!A759</f>
        <v>44593</v>
      </c>
      <c r="B756" s="165">
        <f t="shared" si="44"/>
        <v>2022</v>
      </c>
      <c r="C756" s="165">
        <f t="shared" si="45"/>
        <v>2</v>
      </c>
      <c r="D756" s="165">
        <f t="shared" si="46"/>
        <v>1</v>
      </c>
      <c r="E756" s="165">
        <f>+Exports!B759</f>
        <v>11</v>
      </c>
      <c r="F756" s="165">
        <f>+WEEKDAY(ExportsELAP[[#This Row],[Date Prevailing]],1)</f>
        <v>3</v>
      </c>
      <c r="G756" s="165">
        <f>+COUNTIFS(ECR_Hours!$K$6:$K$7,ExportsELAP[[#This Row],[Date Prevailing]])</f>
        <v>0</v>
      </c>
      <c r="H756" s="165">
        <f t="shared" si="47"/>
        <v>3</v>
      </c>
      <c r="I756" s="166">
        <f>+Exports!G759</f>
        <v>16441.832399999999</v>
      </c>
      <c r="J756" s="166">
        <f>+'ELAP_IPCO-APND'!D759</f>
        <v>38.627310000000001</v>
      </c>
      <c r="K756" s="166">
        <f>+(ExportsELAP[[#This Row],[Exports kWh - MPT]]/1000)*ExportsELAP[[#This Row],[EIM Price]]</f>
        <v>635.10375708284403</v>
      </c>
      <c r="L756" s="167" t="str">
        <f>+INDEX(ECR_Hours!$I$12:$I$15,MATCH(ExportsELAP[[#This Row],[Date Prevailing]],ECR_Hours!$H$12:$H$15,1))</f>
        <v>NS</v>
      </c>
      <c r="M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" spans="1:13" x14ac:dyDescent="0.25">
      <c r="A757" s="164">
        <f>+Exports!A760</f>
        <v>44593</v>
      </c>
      <c r="B757" s="165">
        <f t="shared" si="44"/>
        <v>2022</v>
      </c>
      <c r="C757" s="165">
        <f t="shared" si="45"/>
        <v>2</v>
      </c>
      <c r="D757" s="165">
        <f t="shared" si="46"/>
        <v>1</v>
      </c>
      <c r="E757" s="165">
        <f>+Exports!B760</f>
        <v>12</v>
      </c>
      <c r="F757" s="165">
        <f>+WEEKDAY(ExportsELAP[[#This Row],[Date Prevailing]],1)</f>
        <v>3</v>
      </c>
      <c r="G757" s="165">
        <f>+COUNTIFS(ECR_Hours!$K$6:$K$7,ExportsELAP[[#This Row],[Date Prevailing]])</f>
        <v>0</v>
      </c>
      <c r="H757" s="165">
        <f t="shared" si="47"/>
        <v>3</v>
      </c>
      <c r="I757" s="166">
        <f>+Exports!G760</f>
        <v>22716.719599999997</v>
      </c>
      <c r="J757" s="166">
        <f>+'ELAP_IPCO-APND'!D760</f>
        <v>38.588230000000003</v>
      </c>
      <c r="K757" s="166">
        <f>+(ExportsELAP[[#This Row],[Exports kWh - MPT]]/1000)*ExportsELAP[[#This Row],[EIM Price]]</f>
        <v>876.59800077030798</v>
      </c>
      <c r="L757" s="167" t="str">
        <f>+INDEX(ECR_Hours!$I$12:$I$15,MATCH(ExportsELAP[[#This Row],[Date Prevailing]],ECR_Hours!$H$12:$H$15,1))</f>
        <v>NS</v>
      </c>
      <c r="M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" spans="1:13" x14ac:dyDescent="0.25">
      <c r="A758" s="164">
        <f>+Exports!A761</f>
        <v>44593</v>
      </c>
      <c r="B758" s="165">
        <f t="shared" si="44"/>
        <v>2022</v>
      </c>
      <c r="C758" s="165">
        <f t="shared" si="45"/>
        <v>2</v>
      </c>
      <c r="D758" s="165">
        <f t="shared" si="46"/>
        <v>1</v>
      </c>
      <c r="E758" s="165">
        <f>+Exports!B761</f>
        <v>13</v>
      </c>
      <c r="F758" s="165">
        <f>+WEEKDAY(ExportsELAP[[#This Row],[Date Prevailing]],1)</f>
        <v>3</v>
      </c>
      <c r="G758" s="165">
        <f>+COUNTIFS(ECR_Hours!$K$6:$K$7,ExportsELAP[[#This Row],[Date Prevailing]])</f>
        <v>0</v>
      </c>
      <c r="H758" s="165">
        <f t="shared" si="47"/>
        <v>3</v>
      </c>
      <c r="I758" s="166">
        <f>+Exports!G761</f>
        <v>25084.931900000003</v>
      </c>
      <c r="J758" s="166">
        <f>+'ELAP_IPCO-APND'!D761</f>
        <v>33.954799999999999</v>
      </c>
      <c r="K758" s="166">
        <f>+(ExportsELAP[[#This Row],[Exports kWh - MPT]]/1000)*ExportsELAP[[#This Row],[EIM Price]]</f>
        <v>851.75384567812011</v>
      </c>
      <c r="L758" s="167" t="str">
        <f>+INDEX(ECR_Hours!$I$12:$I$15,MATCH(ExportsELAP[[#This Row],[Date Prevailing]],ECR_Hours!$H$12:$H$15,1))</f>
        <v>NS</v>
      </c>
      <c r="M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" spans="1:13" x14ac:dyDescent="0.25">
      <c r="A759" s="164">
        <f>+Exports!A762</f>
        <v>44593</v>
      </c>
      <c r="B759" s="165">
        <f t="shared" si="44"/>
        <v>2022</v>
      </c>
      <c r="C759" s="165">
        <f t="shared" si="45"/>
        <v>2</v>
      </c>
      <c r="D759" s="165">
        <f t="shared" si="46"/>
        <v>1</v>
      </c>
      <c r="E759" s="165">
        <f>+Exports!B762</f>
        <v>14</v>
      </c>
      <c r="F759" s="165">
        <f>+WEEKDAY(ExportsELAP[[#This Row],[Date Prevailing]],1)</f>
        <v>3</v>
      </c>
      <c r="G759" s="165">
        <f>+COUNTIFS(ECR_Hours!$K$6:$K$7,ExportsELAP[[#This Row],[Date Prevailing]])</f>
        <v>0</v>
      </c>
      <c r="H759" s="165">
        <f t="shared" si="47"/>
        <v>3</v>
      </c>
      <c r="I759" s="166">
        <f>+Exports!G762</f>
        <v>23044.1332</v>
      </c>
      <c r="J759" s="166">
        <f>+'ELAP_IPCO-APND'!D762</f>
        <v>32.043489999999998</v>
      </c>
      <c r="K759" s="166">
        <f>+(ExportsELAP[[#This Row],[Exports kWh - MPT]]/1000)*ExportsELAP[[#This Row],[EIM Price]]</f>
        <v>738.41445175286799</v>
      </c>
      <c r="L759" s="167" t="str">
        <f>+INDEX(ECR_Hours!$I$12:$I$15,MATCH(ExportsELAP[[#This Row],[Date Prevailing]],ECR_Hours!$H$12:$H$15,1))</f>
        <v>NS</v>
      </c>
      <c r="M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" spans="1:13" x14ac:dyDescent="0.25">
      <c r="A760" s="164">
        <f>+Exports!A763</f>
        <v>44593</v>
      </c>
      <c r="B760" s="165">
        <f t="shared" si="44"/>
        <v>2022</v>
      </c>
      <c r="C760" s="165">
        <f t="shared" si="45"/>
        <v>2</v>
      </c>
      <c r="D760" s="165">
        <f t="shared" si="46"/>
        <v>1</v>
      </c>
      <c r="E760" s="165">
        <f>+Exports!B763</f>
        <v>15</v>
      </c>
      <c r="F760" s="165">
        <f>+WEEKDAY(ExportsELAP[[#This Row],[Date Prevailing]],1)</f>
        <v>3</v>
      </c>
      <c r="G760" s="165">
        <f>+COUNTIFS(ECR_Hours!$K$6:$K$7,ExportsELAP[[#This Row],[Date Prevailing]])</f>
        <v>0</v>
      </c>
      <c r="H760" s="165">
        <f t="shared" si="47"/>
        <v>3</v>
      </c>
      <c r="I760" s="166">
        <f>+Exports!G763</f>
        <v>17196.239699999998</v>
      </c>
      <c r="J760" s="166">
        <f>+'ELAP_IPCO-APND'!D763</f>
        <v>28.69886</v>
      </c>
      <c r="K760" s="166">
        <f>+(ExportsELAP[[#This Row],[Exports kWh - MPT]]/1000)*ExportsELAP[[#This Row],[EIM Price]]</f>
        <v>493.51247567674199</v>
      </c>
      <c r="L760" s="167" t="str">
        <f>+INDEX(ECR_Hours!$I$12:$I$15,MATCH(ExportsELAP[[#This Row],[Date Prevailing]],ECR_Hours!$H$12:$H$15,1))</f>
        <v>NS</v>
      </c>
      <c r="M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" spans="1:13" x14ac:dyDescent="0.25">
      <c r="A761" s="164">
        <f>+Exports!A764</f>
        <v>44593</v>
      </c>
      <c r="B761" s="165">
        <f t="shared" si="44"/>
        <v>2022</v>
      </c>
      <c r="C761" s="165">
        <f t="shared" si="45"/>
        <v>2</v>
      </c>
      <c r="D761" s="165">
        <f t="shared" si="46"/>
        <v>1</v>
      </c>
      <c r="E761" s="165">
        <f>+Exports!B764</f>
        <v>16</v>
      </c>
      <c r="F761" s="165">
        <f>+WEEKDAY(ExportsELAP[[#This Row],[Date Prevailing]],1)</f>
        <v>3</v>
      </c>
      <c r="G761" s="165">
        <f>+COUNTIFS(ECR_Hours!$K$6:$K$7,ExportsELAP[[#This Row],[Date Prevailing]])</f>
        <v>0</v>
      </c>
      <c r="H761" s="165">
        <f t="shared" si="47"/>
        <v>3</v>
      </c>
      <c r="I761" s="166">
        <f>+Exports!G764</f>
        <v>12287.409899999999</v>
      </c>
      <c r="J761" s="166">
        <f>+'ELAP_IPCO-APND'!D764</f>
        <v>38.848019999999998</v>
      </c>
      <c r="K761" s="166">
        <f>+(ExportsELAP[[#This Row],[Exports kWh - MPT]]/1000)*ExportsELAP[[#This Row],[EIM Price]]</f>
        <v>477.3415455433979</v>
      </c>
      <c r="L761" s="167" t="str">
        <f>+INDEX(ECR_Hours!$I$12:$I$15,MATCH(ExportsELAP[[#This Row],[Date Prevailing]],ECR_Hours!$H$12:$H$15,1))</f>
        <v>NS</v>
      </c>
      <c r="M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" spans="1:13" x14ac:dyDescent="0.25">
      <c r="A762" s="164">
        <f>+Exports!A765</f>
        <v>44593</v>
      </c>
      <c r="B762" s="165">
        <f t="shared" si="44"/>
        <v>2022</v>
      </c>
      <c r="C762" s="165">
        <f t="shared" si="45"/>
        <v>2</v>
      </c>
      <c r="D762" s="165">
        <f t="shared" si="46"/>
        <v>1</v>
      </c>
      <c r="E762" s="165">
        <f>+Exports!B765</f>
        <v>17</v>
      </c>
      <c r="F762" s="165">
        <f>+WEEKDAY(ExportsELAP[[#This Row],[Date Prevailing]],1)</f>
        <v>3</v>
      </c>
      <c r="G762" s="165">
        <f>+COUNTIFS(ECR_Hours!$K$6:$K$7,ExportsELAP[[#This Row],[Date Prevailing]])</f>
        <v>0</v>
      </c>
      <c r="H762" s="165">
        <f t="shared" si="47"/>
        <v>3</v>
      </c>
      <c r="I762" s="166">
        <f>+Exports!G765</f>
        <v>6201.5713999999989</v>
      </c>
      <c r="J762" s="166">
        <f>+'ELAP_IPCO-APND'!D765</f>
        <v>42.620640000000002</v>
      </c>
      <c r="K762" s="166">
        <f>+(ExportsELAP[[#This Row],[Exports kWh - MPT]]/1000)*ExportsELAP[[#This Row],[EIM Price]]</f>
        <v>264.31494207369599</v>
      </c>
      <c r="L762" s="167" t="str">
        <f>+INDEX(ECR_Hours!$I$12:$I$15,MATCH(ExportsELAP[[#This Row],[Date Prevailing]],ECR_Hours!$H$12:$H$15,1))</f>
        <v>NS</v>
      </c>
      <c r="M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" spans="1:13" x14ac:dyDescent="0.25">
      <c r="A763" s="164">
        <f>+Exports!A766</f>
        <v>44593</v>
      </c>
      <c r="B763" s="165">
        <f t="shared" si="44"/>
        <v>2022</v>
      </c>
      <c r="C763" s="165">
        <f t="shared" si="45"/>
        <v>2</v>
      </c>
      <c r="D763" s="165">
        <f t="shared" si="46"/>
        <v>1</v>
      </c>
      <c r="E763" s="165">
        <f>+Exports!B766</f>
        <v>18</v>
      </c>
      <c r="F763" s="165">
        <f>+WEEKDAY(ExportsELAP[[#This Row],[Date Prevailing]],1)</f>
        <v>3</v>
      </c>
      <c r="G763" s="165">
        <f>+COUNTIFS(ECR_Hours!$K$6:$K$7,ExportsELAP[[#This Row],[Date Prevailing]])</f>
        <v>0</v>
      </c>
      <c r="H763" s="165">
        <f t="shared" si="47"/>
        <v>3</v>
      </c>
      <c r="I763" s="166">
        <f>+Exports!G766</f>
        <v>678.24059999999997</v>
      </c>
      <c r="J763" s="166">
        <f>+'ELAP_IPCO-APND'!D766</f>
        <v>57.417230000000004</v>
      </c>
      <c r="K763" s="166">
        <f>+(ExportsELAP[[#This Row],[Exports kWh - MPT]]/1000)*ExportsELAP[[#This Row],[EIM Price]]</f>
        <v>38.942696525538004</v>
      </c>
      <c r="L763" s="167" t="str">
        <f>+INDEX(ECR_Hours!$I$12:$I$15,MATCH(ExportsELAP[[#This Row],[Date Prevailing]],ECR_Hours!$H$12:$H$15,1))</f>
        <v>NS</v>
      </c>
      <c r="M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" spans="1:13" x14ac:dyDescent="0.25">
      <c r="A764" s="164">
        <f>+Exports!A767</f>
        <v>44593</v>
      </c>
      <c r="B764" s="165">
        <f t="shared" si="44"/>
        <v>2022</v>
      </c>
      <c r="C764" s="165">
        <f t="shared" si="45"/>
        <v>2</v>
      </c>
      <c r="D764" s="165">
        <f t="shared" si="46"/>
        <v>1</v>
      </c>
      <c r="E764" s="165">
        <f>+Exports!B767</f>
        <v>19</v>
      </c>
      <c r="F764" s="165">
        <f>+WEEKDAY(ExportsELAP[[#This Row],[Date Prevailing]],1)</f>
        <v>3</v>
      </c>
      <c r="G764" s="165">
        <f>+COUNTIFS(ECR_Hours!$K$6:$K$7,ExportsELAP[[#This Row],[Date Prevailing]])</f>
        <v>0</v>
      </c>
      <c r="H764" s="165">
        <f t="shared" si="47"/>
        <v>3</v>
      </c>
      <c r="I764" s="166">
        <f>+Exports!G767</f>
        <v>5.3760000000000003</v>
      </c>
      <c r="J764" s="166">
        <f>+'ELAP_IPCO-APND'!D767</f>
        <v>63.01473</v>
      </c>
      <c r="K764" s="166">
        <f>+(ExportsELAP[[#This Row],[Exports kWh - MPT]]/1000)*ExportsELAP[[#This Row],[EIM Price]]</f>
        <v>0.33876718848000004</v>
      </c>
      <c r="L764" s="167" t="str">
        <f>+INDEX(ECR_Hours!$I$12:$I$15,MATCH(ExportsELAP[[#This Row],[Date Prevailing]],ECR_Hours!$H$12:$H$15,1))</f>
        <v>NS</v>
      </c>
      <c r="M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" spans="1:13" x14ac:dyDescent="0.25">
      <c r="A765" s="164">
        <f>+Exports!A768</f>
        <v>44593</v>
      </c>
      <c r="B765" s="165">
        <f t="shared" si="44"/>
        <v>2022</v>
      </c>
      <c r="C765" s="165">
        <f t="shared" si="45"/>
        <v>2</v>
      </c>
      <c r="D765" s="165">
        <f t="shared" si="46"/>
        <v>1</v>
      </c>
      <c r="E765" s="165">
        <f>+Exports!B768</f>
        <v>20</v>
      </c>
      <c r="F765" s="165">
        <f>+WEEKDAY(ExportsELAP[[#This Row],[Date Prevailing]],1)</f>
        <v>3</v>
      </c>
      <c r="G765" s="165">
        <f>+COUNTIFS(ECR_Hours!$K$6:$K$7,ExportsELAP[[#This Row],[Date Prevailing]])</f>
        <v>0</v>
      </c>
      <c r="H765" s="165">
        <f t="shared" si="47"/>
        <v>3</v>
      </c>
      <c r="I765" s="166">
        <f>+Exports!G768</f>
        <v>1.4341999999999999</v>
      </c>
      <c r="J765" s="166">
        <f>+'ELAP_IPCO-APND'!D768</f>
        <v>58.55424</v>
      </c>
      <c r="K765" s="166">
        <f>+(ExportsELAP[[#This Row],[Exports kWh - MPT]]/1000)*ExportsELAP[[#This Row],[EIM Price]]</f>
        <v>8.3978491007999992E-2</v>
      </c>
      <c r="L765" s="167" t="str">
        <f>+INDEX(ECR_Hours!$I$12:$I$15,MATCH(ExportsELAP[[#This Row],[Date Prevailing]],ECR_Hours!$H$12:$H$15,1))</f>
        <v>NS</v>
      </c>
      <c r="M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" spans="1:13" x14ac:dyDescent="0.25">
      <c r="A766" s="164">
        <f>+Exports!A769</f>
        <v>44593</v>
      </c>
      <c r="B766" s="165">
        <f t="shared" si="44"/>
        <v>2022</v>
      </c>
      <c r="C766" s="165">
        <f t="shared" si="45"/>
        <v>2</v>
      </c>
      <c r="D766" s="165">
        <f t="shared" si="46"/>
        <v>1</v>
      </c>
      <c r="E766" s="165">
        <f>+Exports!B769</f>
        <v>21</v>
      </c>
      <c r="F766" s="165">
        <f>+WEEKDAY(ExportsELAP[[#This Row],[Date Prevailing]],1)</f>
        <v>3</v>
      </c>
      <c r="G766" s="165">
        <f>+COUNTIFS(ECR_Hours!$K$6:$K$7,ExportsELAP[[#This Row],[Date Prevailing]])</f>
        <v>0</v>
      </c>
      <c r="H766" s="165">
        <f t="shared" si="47"/>
        <v>3</v>
      </c>
      <c r="I766" s="166">
        <f>+Exports!G769</f>
        <v>1.6478999999999999</v>
      </c>
      <c r="J766" s="166">
        <f>+'ELAP_IPCO-APND'!D769</f>
        <v>62.616590000000002</v>
      </c>
      <c r="K766" s="166">
        <f>+(ExportsELAP[[#This Row],[Exports kWh - MPT]]/1000)*ExportsELAP[[#This Row],[EIM Price]]</f>
        <v>0.103185878661</v>
      </c>
      <c r="L766" s="167" t="str">
        <f>+INDEX(ECR_Hours!$I$12:$I$15,MATCH(ExportsELAP[[#This Row],[Date Prevailing]],ECR_Hours!$H$12:$H$15,1))</f>
        <v>NS</v>
      </c>
      <c r="M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" spans="1:13" x14ac:dyDescent="0.25">
      <c r="A767" s="164">
        <f>+Exports!A770</f>
        <v>44593</v>
      </c>
      <c r="B767" s="165">
        <f t="shared" si="44"/>
        <v>2022</v>
      </c>
      <c r="C767" s="165">
        <f t="shared" si="45"/>
        <v>2</v>
      </c>
      <c r="D767" s="165">
        <f t="shared" si="46"/>
        <v>1</v>
      </c>
      <c r="E767" s="165">
        <f>+Exports!B770</f>
        <v>22</v>
      </c>
      <c r="F767" s="165">
        <f>+WEEKDAY(ExportsELAP[[#This Row],[Date Prevailing]],1)</f>
        <v>3</v>
      </c>
      <c r="G767" s="165">
        <f>+COUNTIFS(ECR_Hours!$K$6:$K$7,ExportsELAP[[#This Row],[Date Prevailing]])</f>
        <v>0</v>
      </c>
      <c r="H767" s="165">
        <f t="shared" si="47"/>
        <v>3</v>
      </c>
      <c r="I767" s="166">
        <f>+Exports!G770</f>
        <v>2.3975</v>
      </c>
      <c r="J767" s="166">
        <f>+'ELAP_IPCO-APND'!D770</f>
        <v>72.877610000000004</v>
      </c>
      <c r="K767" s="166">
        <f>+(ExportsELAP[[#This Row],[Exports kWh - MPT]]/1000)*ExportsELAP[[#This Row],[EIM Price]]</f>
        <v>0.17472406997500001</v>
      </c>
      <c r="L767" s="167" t="str">
        <f>+INDEX(ECR_Hours!$I$12:$I$15,MATCH(ExportsELAP[[#This Row],[Date Prevailing]],ECR_Hours!$H$12:$H$15,1))</f>
        <v>NS</v>
      </c>
      <c r="M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" spans="1:13" x14ac:dyDescent="0.25">
      <c r="A768" s="164">
        <f>+Exports!A771</f>
        <v>44593</v>
      </c>
      <c r="B768" s="165">
        <f t="shared" si="44"/>
        <v>2022</v>
      </c>
      <c r="C768" s="165">
        <f t="shared" si="45"/>
        <v>2</v>
      </c>
      <c r="D768" s="165">
        <f t="shared" si="46"/>
        <v>1</v>
      </c>
      <c r="E768" s="165">
        <f>+Exports!B771</f>
        <v>23</v>
      </c>
      <c r="F768" s="165">
        <f>+WEEKDAY(ExportsELAP[[#This Row],[Date Prevailing]],1)</f>
        <v>3</v>
      </c>
      <c r="G768" s="165">
        <f>+COUNTIFS(ECR_Hours!$K$6:$K$7,ExportsELAP[[#This Row],[Date Prevailing]])</f>
        <v>0</v>
      </c>
      <c r="H768" s="165">
        <f t="shared" si="47"/>
        <v>3</v>
      </c>
      <c r="I768" s="166">
        <f>+Exports!G771</f>
        <v>2.3648999999999898</v>
      </c>
      <c r="J768" s="166">
        <f>+'ELAP_IPCO-APND'!D771</f>
        <v>66.683539999999994</v>
      </c>
      <c r="K768" s="166">
        <f>+(ExportsELAP[[#This Row],[Exports kWh - MPT]]/1000)*ExportsELAP[[#This Row],[EIM Price]]</f>
        <v>0.15769990374599929</v>
      </c>
      <c r="L768" s="167" t="str">
        <f>+INDEX(ECR_Hours!$I$12:$I$15,MATCH(ExportsELAP[[#This Row],[Date Prevailing]],ECR_Hours!$H$12:$H$15,1))</f>
        <v>NS</v>
      </c>
      <c r="M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" spans="1:13" x14ac:dyDescent="0.25">
      <c r="A769" s="164">
        <f>+Exports!A772</f>
        <v>44593</v>
      </c>
      <c r="B769" s="165">
        <f t="shared" si="44"/>
        <v>2022</v>
      </c>
      <c r="C769" s="165">
        <f t="shared" si="45"/>
        <v>2</v>
      </c>
      <c r="D769" s="165">
        <f t="shared" si="46"/>
        <v>1</v>
      </c>
      <c r="E769" s="165">
        <f>+Exports!B772</f>
        <v>24</v>
      </c>
      <c r="F769" s="165">
        <f>+WEEKDAY(ExportsELAP[[#This Row],[Date Prevailing]],1)</f>
        <v>3</v>
      </c>
      <c r="G769" s="165">
        <f>+COUNTIFS(ECR_Hours!$K$6:$K$7,ExportsELAP[[#This Row],[Date Prevailing]])</f>
        <v>0</v>
      </c>
      <c r="H769" s="165">
        <f t="shared" si="47"/>
        <v>3</v>
      </c>
      <c r="I769" s="166">
        <f>+Exports!G772</f>
        <v>1.9607999999999999</v>
      </c>
      <c r="J769" s="166">
        <f>+'ELAP_IPCO-APND'!D772</f>
        <v>55.570639999999997</v>
      </c>
      <c r="K769" s="166">
        <f>+(ExportsELAP[[#This Row],[Exports kWh - MPT]]/1000)*ExportsELAP[[#This Row],[EIM Price]]</f>
        <v>0.10896291091199999</v>
      </c>
      <c r="L769" s="167" t="str">
        <f>+INDEX(ECR_Hours!$I$12:$I$15,MATCH(ExportsELAP[[#This Row],[Date Prevailing]],ECR_Hours!$H$12:$H$15,1))</f>
        <v>NS</v>
      </c>
      <c r="M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" spans="1:13" x14ac:dyDescent="0.25">
      <c r="A770" s="164">
        <f>+Exports!A773</f>
        <v>44594</v>
      </c>
      <c r="B770" s="165">
        <f t="shared" ref="B770:B833" si="48">+YEAR(A770)</f>
        <v>2022</v>
      </c>
      <c r="C770" s="165">
        <f t="shared" ref="C770:C833" si="49">+MONTH(A770)</f>
        <v>2</v>
      </c>
      <c r="D770" s="165">
        <f t="shared" ref="D770:D833" si="50">+DAY(A770)</f>
        <v>2</v>
      </c>
      <c r="E770" s="165">
        <f>+Exports!B773</f>
        <v>1</v>
      </c>
      <c r="F770" s="165">
        <f>+WEEKDAY(ExportsELAP[[#This Row],[Date Prevailing]],1)</f>
        <v>4</v>
      </c>
      <c r="G770" s="165">
        <f>+COUNTIFS(ECR_Hours!$K$6:$K$7,ExportsELAP[[#This Row],[Date Prevailing]])</f>
        <v>0</v>
      </c>
      <c r="H770" s="165">
        <f t="shared" ref="H770:H833" si="51">+IF(G770=1,0,F770)</f>
        <v>4</v>
      </c>
      <c r="I770" s="166">
        <f>+Exports!G773</f>
        <v>8.7981999999999996</v>
      </c>
      <c r="J770" s="166">
        <f>+'ELAP_IPCO-APND'!D773</f>
        <v>57.739899999999999</v>
      </c>
      <c r="K770" s="166">
        <f>+(ExportsELAP[[#This Row],[Exports kWh - MPT]]/1000)*ExportsELAP[[#This Row],[EIM Price]]</f>
        <v>0.5080071881799999</v>
      </c>
      <c r="L770" s="167" t="str">
        <f>+INDEX(ECR_Hours!$I$12:$I$15,MATCH(ExportsELAP[[#This Row],[Date Prevailing]],ECR_Hours!$H$12:$H$15,1))</f>
        <v>NS</v>
      </c>
      <c r="M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" spans="1:13" x14ac:dyDescent="0.25">
      <c r="A771" s="164">
        <f>+Exports!A774</f>
        <v>44594</v>
      </c>
      <c r="B771" s="165">
        <f t="shared" si="48"/>
        <v>2022</v>
      </c>
      <c r="C771" s="165">
        <f t="shared" si="49"/>
        <v>2</v>
      </c>
      <c r="D771" s="165">
        <f t="shared" si="50"/>
        <v>2</v>
      </c>
      <c r="E771" s="165">
        <f>+Exports!B774</f>
        <v>2</v>
      </c>
      <c r="F771" s="165">
        <f>+WEEKDAY(ExportsELAP[[#This Row],[Date Prevailing]],1)</f>
        <v>4</v>
      </c>
      <c r="G771" s="165">
        <f>+COUNTIFS(ECR_Hours!$K$6:$K$7,ExportsELAP[[#This Row],[Date Prevailing]])</f>
        <v>0</v>
      </c>
      <c r="H771" s="165">
        <f t="shared" si="51"/>
        <v>4</v>
      </c>
      <c r="I771" s="166">
        <f>+Exports!G774</f>
        <v>8.6940999999999988</v>
      </c>
      <c r="J771" s="166">
        <f>+'ELAP_IPCO-APND'!D774</f>
        <v>55.75027</v>
      </c>
      <c r="K771" s="166">
        <f>+(ExportsELAP[[#This Row],[Exports kWh - MPT]]/1000)*ExportsELAP[[#This Row],[EIM Price]]</f>
        <v>0.4846984224069999</v>
      </c>
      <c r="L771" s="167" t="str">
        <f>+INDEX(ECR_Hours!$I$12:$I$15,MATCH(ExportsELAP[[#This Row],[Date Prevailing]],ECR_Hours!$H$12:$H$15,1))</f>
        <v>NS</v>
      </c>
      <c r="M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" spans="1:13" x14ac:dyDescent="0.25">
      <c r="A772" s="164">
        <f>+Exports!A775</f>
        <v>44594</v>
      </c>
      <c r="B772" s="165">
        <f t="shared" si="48"/>
        <v>2022</v>
      </c>
      <c r="C772" s="165">
        <f t="shared" si="49"/>
        <v>2</v>
      </c>
      <c r="D772" s="165">
        <f t="shared" si="50"/>
        <v>2</v>
      </c>
      <c r="E772" s="165">
        <f>+Exports!B775</f>
        <v>3</v>
      </c>
      <c r="F772" s="165">
        <f>+WEEKDAY(ExportsELAP[[#This Row],[Date Prevailing]],1)</f>
        <v>4</v>
      </c>
      <c r="G772" s="165">
        <f>+COUNTIFS(ECR_Hours!$K$6:$K$7,ExportsELAP[[#This Row],[Date Prevailing]])</f>
        <v>0</v>
      </c>
      <c r="H772" s="165">
        <f t="shared" si="51"/>
        <v>4</v>
      </c>
      <c r="I772" s="166">
        <f>+Exports!G775</f>
        <v>9.2640999999999991</v>
      </c>
      <c r="J772" s="166">
        <f>+'ELAP_IPCO-APND'!D775</f>
        <v>47.546979999999998</v>
      </c>
      <c r="K772" s="166">
        <f>+(ExportsELAP[[#This Row],[Exports kWh - MPT]]/1000)*ExportsELAP[[#This Row],[EIM Price]]</f>
        <v>0.44047997741799993</v>
      </c>
      <c r="L772" s="167" t="str">
        <f>+INDEX(ECR_Hours!$I$12:$I$15,MATCH(ExportsELAP[[#This Row],[Date Prevailing]],ECR_Hours!$H$12:$H$15,1))</f>
        <v>NS</v>
      </c>
      <c r="M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" spans="1:13" x14ac:dyDescent="0.25">
      <c r="A773" s="164">
        <f>+Exports!A776</f>
        <v>44594</v>
      </c>
      <c r="B773" s="165">
        <f t="shared" si="48"/>
        <v>2022</v>
      </c>
      <c r="C773" s="165">
        <f t="shared" si="49"/>
        <v>2</v>
      </c>
      <c r="D773" s="165">
        <f t="shared" si="50"/>
        <v>2</v>
      </c>
      <c r="E773" s="165">
        <f>+Exports!B776</f>
        <v>4</v>
      </c>
      <c r="F773" s="165">
        <f>+WEEKDAY(ExportsELAP[[#This Row],[Date Prevailing]],1)</f>
        <v>4</v>
      </c>
      <c r="G773" s="165">
        <f>+COUNTIFS(ECR_Hours!$K$6:$K$7,ExportsELAP[[#This Row],[Date Prevailing]])</f>
        <v>0</v>
      </c>
      <c r="H773" s="165">
        <f t="shared" si="51"/>
        <v>4</v>
      </c>
      <c r="I773" s="166">
        <f>+Exports!G776</f>
        <v>2.8145999999999898</v>
      </c>
      <c r="J773" s="166">
        <f>+'ELAP_IPCO-APND'!D776</f>
        <v>48.75461</v>
      </c>
      <c r="K773" s="166">
        <f>+(ExportsELAP[[#This Row],[Exports kWh - MPT]]/1000)*ExportsELAP[[#This Row],[EIM Price]]</f>
        <v>0.1372247253059995</v>
      </c>
      <c r="L773" s="167" t="str">
        <f>+INDEX(ECR_Hours!$I$12:$I$15,MATCH(ExportsELAP[[#This Row],[Date Prevailing]],ECR_Hours!$H$12:$H$15,1))</f>
        <v>NS</v>
      </c>
      <c r="M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" spans="1:13" x14ac:dyDescent="0.25">
      <c r="A774" s="164">
        <f>+Exports!A777</f>
        <v>44594</v>
      </c>
      <c r="B774" s="165">
        <f t="shared" si="48"/>
        <v>2022</v>
      </c>
      <c r="C774" s="165">
        <f t="shared" si="49"/>
        <v>2</v>
      </c>
      <c r="D774" s="165">
        <f t="shared" si="50"/>
        <v>2</v>
      </c>
      <c r="E774" s="165">
        <f>+Exports!B777</f>
        <v>5</v>
      </c>
      <c r="F774" s="165">
        <f>+WEEKDAY(ExportsELAP[[#This Row],[Date Prevailing]],1)</f>
        <v>4</v>
      </c>
      <c r="G774" s="165">
        <f>+COUNTIFS(ECR_Hours!$K$6:$K$7,ExportsELAP[[#This Row],[Date Prevailing]])</f>
        <v>0</v>
      </c>
      <c r="H774" s="165">
        <f t="shared" si="51"/>
        <v>4</v>
      </c>
      <c r="I774" s="166">
        <f>+Exports!G777</f>
        <v>3.4838999999999998</v>
      </c>
      <c r="J774" s="166">
        <f>+'ELAP_IPCO-APND'!D777</f>
        <v>50.369509999999998</v>
      </c>
      <c r="K774" s="166">
        <f>+(ExportsELAP[[#This Row],[Exports kWh - MPT]]/1000)*ExportsELAP[[#This Row],[EIM Price]]</f>
        <v>0.17548233588899997</v>
      </c>
      <c r="L774" s="167" t="str">
        <f>+INDEX(ECR_Hours!$I$12:$I$15,MATCH(ExportsELAP[[#This Row],[Date Prevailing]],ECR_Hours!$H$12:$H$15,1))</f>
        <v>NS</v>
      </c>
      <c r="M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" spans="1:13" x14ac:dyDescent="0.25">
      <c r="A775" s="164">
        <f>+Exports!A778</f>
        <v>44594</v>
      </c>
      <c r="B775" s="165">
        <f t="shared" si="48"/>
        <v>2022</v>
      </c>
      <c r="C775" s="165">
        <f t="shared" si="49"/>
        <v>2</v>
      </c>
      <c r="D775" s="165">
        <f t="shared" si="50"/>
        <v>2</v>
      </c>
      <c r="E775" s="165">
        <f>+Exports!B778</f>
        <v>6</v>
      </c>
      <c r="F775" s="165">
        <f>+WEEKDAY(ExportsELAP[[#This Row],[Date Prevailing]],1)</f>
        <v>4</v>
      </c>
      <c r="G775" s="165">
        <f>+COUNTIFS(ECR_Hours!$K$6:$K$7,ExportsELAP[[#This Row],[Date Prevailing]])</f>
        <v>0</v>
      </c>
      <c r="H775" s="165">
        <f t="shared" si="51"/>
        <v>4</v>
      </c>
      <c r="I775" s="166">
        <f>+Exports!G778</f>
        <v>3.09</v>
      </c>
      <c r="J775" s="166">
        <f>+'ELAP_IPCO-APND'!D778</f>
        <v>52.037190000000002</v>
      </c>
      <c r="K775" s="166">
        <f>+(ExportsELAP[[#This Row],[Exports kWh - MPT]]/1000)*ExportsELAP[[#This Row],[EIM Price]]</f>
        <v>0.16079491709999999</v>
      </c>
      <c r="L775" s="167" t="str">
        <f>+INDEX(ECR_Hours!$I$12:$I$15,MATCH(ExportsELAP[[#This Row],[Date Prevailing]],ECR_Hours!$H$12:$H$15,1))</f>
        <v>NS</v>
      </c>
      <c r="M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" spans="1:13" x14ac:dyDescent="0.25">
      <c r="A776" s="164">
        <f>+Exports!A779</f>
        <v>44594</v>
      </c>
      <c r="B776" s="165">
        <f t="shared" si="48"/>
        <v>2022</v>
      </c>
      <c r="C776" s="165">
        <f t="shared" si="49"/>
        <v>2</v>
      </c>
      <c r="D776" s="165">
        <f t="shared" si="50"/>
        <v>2</v>
      </c>
      <c r="E776" s="165">
        <f>+Exports!B779</f>
        <v>7</v>
      </c>
      <c r="F776" s="165">
        <f>+WEEKDAY(ExportsELAP[[#This Row],[Date Prevailing]],1)</f>
        <v>4</v>
      </c>
      <c r="G776" s="165">
        <f>+COUNTIFS(ECR_Hours!$K$6:$K$7,ExportsELAP[[#This Row],[Date Prevailing]])</f>
        <v>0</v>
      </c>
      <c r="H776" s="165">
        <f t="shared" si="51"/>
        <v>4</v>
      </c>
      <c r="I776" s="166">
        <f>+Exports!G779</f>
        <v>2.9651000000000001</v>
      </c>
      <c r="J776" s="166">
        <f>+'ELAP_IPCO-APND'!D779</f>
        <v>57.569830000000003</v>
      </c>
      <c r="K776" s="166">
        <f>+(ExportsELAP[[#This Row],[Exports kWh - MPT]]/1000)*ExportsELAP[[#This Row],[EIM Price]]</f>
        <v>0.17070030293300001</v>
      </c>
      <c r="L776" s="167" t="str">
        <f>+INDEX(ECR_Hours!$I$12:$I$15,MATCH(ExportsELAP[[#This Row],[Date Prevailing]],ECR_Hours!$H$12:$H$15,1))</f>
        <v>NS</v>
      </c>
      <c r="M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" spans="1:13" x14ac:dyDescent="0.25">
      <c r="A777" s="164">
        <f>+Exports!A780</f>
        <v>44594</v>
      </c>
      <c r="B777" s="165">
        <f t="shared" si="48"/>
        <v>2022</v>
      </c>
      <c r="C777" s="165">
        <f t="shared" si="49"/>
        <v>2</v>
      </c>
      <c r="D777" s="165">
        <f t="shared" si="50"/>
        <v>2</v>
      </c>
      <c r="E777" s="165">
        <f>+Exports!B780</f>
        <v>8</v>
      </c>
      <c r="F777" s="165">
        <f>+WEEKDAY(ExportsELAP[[#This Row],[Date Prevailing]],1)</f>
        <v>4</v>
      </c>
      <c r="G777" s="165">
        <f>+COUNTIFS(ECR_Hours!$K$6:$K$7,ExportsELAP[[#This Row],[Date Prevailing]])</f>
        <v>0</v>
      </c>
      <c r="H777" s="165">
        <f t="shared" si="51"/>
        <v>4</v>
      </c>
      <c r="I777" s="166">
        <f>+Exports!G780</f>
        <v>9.1882999999999999</v>
      </c>
      <c r="J777" s="166">
        <f>+'ELAP_IPCO-APND'!D780</f>
        <v>74.883279999999999</v>
      </c>
      <c r="K777" s="166">
        <f>+(ExportsELAP[[#This Row],[Exports kWh - MPT]]/1000)*ExportsELAP[[#This Row],[EIM Price]]</f>
        <v>0.68805004162399996</v>
      </c>
      <c r="L777" s="167" t="str">
        <f>+INDEX(ECR_Hours!$I$12:$I$15,MATCH(ExportsELAP[[#This Row],[Date Prevailing]],ECR_Hours!$H$12:$H$15,1))</f>
        <v>NS</v>
      </c>
      <c r="M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" spans="1:13" x14ac:dyDescent="0.25">
      <c r="A778" s="164">
        <f>+Exports!A781</f>
        <v>44594</v>
      </c>
      <c r="B778" s="165">
        <f t="shared" si="48"/>
        <v>2022</v>
      </c>
      <c r="C778" s="165">
        <f t="shared" si="49"/>
        <v>2</v>
      </c>
      <c r="D778" s="165">
        <f t="shared" si="50"/>
        <v>2</v>
      </c>
      <c r="E778" s="165">
        <f>+Exports!B781</f>
        <v>9</v>
      </c>
      <c r="F778" s="165">
        <f>+WEEKDAY(ExportsELAP[[#This Row],[Date Prevailing]],1)</f>
        <v>4</v>
      </c>
      <c r="G778" s="165">
        <f>+COUNTIFS(ECR_Hours!$K$6:$K$7,ExportsELAP[[#This Row],[Date Prevailing]])</f>
        <v>0</v>
      </c>
      <c r="H778" s="165">
        <f t="shared" si="51"/>
        <v>4</v>
      </c>
      <c r="I778" s="166">
        <f>+Exports!G781</f>
        <v>2061.9483</v>
      </c>
      <c r="J778" s="166">
        <f>+'ELAP_IPCO-APND'!D781</f>
        <v>57.688780000000001</v>
      </c>
      <c r="K778" s="166">
        <f>+(ExportsELAP[[#This Row],[Exports kWh - MPT]]/1000)*ExportsELAP[[#This Row],[EIM Price]]</f>
        <v>118.95128185007401</v>
      </c>
      <c r="L778" s="167" t="str">
        <f>+INDEX(ECR_Hours!$I$12:$I$15,MATCH(ExportsELAP[[#This Row],[Date Prevailing]],ECR_Hours!$H$12:$H$15,1))</f>
        <v>NS</v>
      </c>
      <c r="M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" spans="1:13" x14ac:dyDescent="0.25">
      <c r="A779" s="164">
        <f>+Exports!A782</f>
        <v>44594</v>
      </c>
      <c r="B779" s="165">
        <f t="shared" si="48"/>
        <v>2022</v>
      </c>
      <c r="C779" s="165">
        <f t="shared" si="49"/>
        <v>2</v>
      </c>
      <c r="D779" s="165">
        <f t="shared" si="50"/>
        <v>2</v>
      </c>
      <c r="E779" s="165">
        <f>+Exports!B782</f>
        <v>10</v>
      </c>
      <c r="F779" s="165">
        <f>+WEEKDAY(ExportsELAP[[#This Row],[Date Prevailing]],1)</f>
        <v>4</v>
      </c>
      <c r="G779" s="165">
        <f>+COUNTIFS(ECR_Hours!$K$6:$K$7,ExportsELAP[[#This Row],[Date Prevailing]])</f>
        <v>0</v>
      </c>
      <c r="H779" s="165">
        <f t="shared" si="51"/>
        <v>4</v>
      </c>
      <c r="I779" s="166">
        <f>+Exports!G782</f>
        <v>10831.874800000001</v>
      </c>
      <c r="J779" s="166">
        <f>+'ELAP_IPCO-APND'!D782</f>
        <v>51.028570000000002</v>
      </c>
      <c r="K779" s="166">
        <f>+(ExportsELAP[[#This Row],[Exports kWh - MPT]]/1000)*ExportsELAP[[#This Row],[EIM Price]]</f>
        <v>552.73508146303607</v>
      </c>
      <c r="L779" s="167" t="str">
        <f>+INDEX(ECR_Hours!$I$12:$I$15,MATCH(ExportsELAP[[#This Row],[Date Prevailing]],ECR_Hours!$H$12:$H$15,1))</f>
        <v>NS</v>
      </c>
      <c r="M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" spans="1:13" x14ac:dyDescent="0.25">
      <c r="A780" s="164">
        <f>+Exports!A783</f>
        <v>44594</v>
      </c>
      <c r="B780" s="165">
        <f t="shared" si="48"/>
        <v>2022</v>
      </c>
      <c r="C780" s="165">
        <f t="shared" si="49"/>
        <v>2</v>
      </c>
      <c r="D780" s="165">
        <f t="shared" si="50"/>
        <v>2</v>
      </c>
      <c r="E780" s="165">
        <f>+Exports!B783</f>
        <v>11</v>
      </c>
      <c r="F780" s="165">
        <f>+WEEKDAY(ExportsELAP[[#This Row],[Date Prevailing]],1)</f>
        <v>4</v>
      </c>
      <c r="G780" s="165">
        <f>+COUNTIFS(ECR_Hours!$K$6:$K$7,ExportsELAP[[#This Row],[Date Prevailing]])</f>
        <v>0</v>
      </c>
      <c r="H780" s="165">
        <f t="shared" si="51"/>
        <v>4</v>
      </c>
      <c r="I780" s="166">
        <f>+Exports!G783</f>
        <v>21817.495200000005</v>
      </c>
      <c r="J780" s="166">
        <f>+'ELAP_IPCO-APND'!D783</f>
        <v>37.46049</v>
      </c>
      <c r="K780" s="166">
        <f>+(ExportsELAP[[#This Row],[Exports kWh - MPT]]/1000)*ExportsELAP[[#This Row],[EIM Price]]</f>
        <v>817.29406076464818</v>
      </c>
      <c r="L780" s="167" t="str">
        <f>+INDEX(ECR_Hours!$I$12:$I$15,MATCH(ExportsELAP[[#This Row],[Date Prevailing]],ECR_Hours!$H$12:$H$15,1))</f>
        <v>NS</v>
      </c>
      <c r="M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" spans="1:13" x14ac:dyDescent="0.25">
      <c r="A781" s="164">
        <f>+Exports!A784</f>
        <v>44594</v>
      </c>
      <c r="B781" s="165">
        <f t="shared" si="48"/>
        <v>2022</v>
      </c>
      <c r="C781" s="165">
        <f t="shared" si="49"/>
        <v>2</v>
      </c>
      <c r="D781" s="165">
        <f t="shared" si="50"/>
        <v>2</v>
      </c>
      <c r="E781" s="165">
        <f>+Exports!B784</f>
        <v>12</v>
      </c>
      <c r="F781" s="165">
        <f>+WEEKDAY(ExportsELAP[[#This Row],[Date Prevailing]],1)</f>
        <v>4</v>
      </c>
      <c r="G781" s="165">
        <f>+COUNTIFS(ECR_Hours!$K$6:$K$7,ExportsELAP[[#This Row],[Date Prevailing]])</f>
        <v>0</v>
      </c>
      <c r="H781" s="165">
        <f t="shared" si="51"/>
        <v>4</v>
      </c>
      <c r="I781" s="166">
        <f>+Exports!G784</f>
        <v>30404.648800000003</v>
      </c>
      <c r="J781" s="166">
        <f>+'ELAP_IPCO-APND'!D784</f>
        <v>39.536369999999998</v>
      </c>
      <c r="K781" s="166">
        <f>+(ExportsELAP[[#This Row],[Exports kWh - MPT]]/1000)*ExportsELAP[[#This Row],[EIM Price]]</f>
        <v>1202.0894446768561</v>
      </c>
      <c r="L781" s="167" t="str">
        <f>+INDEX(ECR_Hours!$I$12:$I$15,MATCH(ExportsELAP[[#This Row],[Date Prevailing]],ECR_Hours!$H$12:$H$15,1))</f>
        <v>NS</v>
      </c>
      <c r="M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" spans="1:13" x14ac:dyDescent="0.25">
      <c r="A782" s="164">
        <f>+Exports!A785</f>
        <v>44594</v>
      </c>
      <c r="B782" s="165">
        <f t="shared" si="48"/>
        <v>2022</v>
      </c>
      <c r="C782" s="165">
        <f t="shared" si="49"/>
        <v>2</v>
      </c>
      <c r="D782" s="165">
        <f t="shared" si="50"/>
        <v>2</v>
      </c>
      <c r="E782" s="165">
        <f>+Exports!B785</f>
        <v>13</v>
      </c>
      <c r="F782" s="165">
        <f>+WEEKDAY(ExportsELAP[[#This Row],[Date Prevailing]],1)</f>
        <v>4</v>
      </c>
      <c r="G782" s="165">
        <f>+COUNTIFS(ECR_Hours!$K$6:$K$7,ExportsELAP[[#This Row],[Date Prevailing]])</f>
        <v>0</v>
      </c>
      <c r="H782" s="165">
        <f t="shared" si="51"/>
        <v>4</v>
      </c>
      <c r="I782" s="166">
        <f>+Exports!G785</f>
        <v>36739.777000000002</v>
      </c>
      <c r="J782" s="166">
        <f>+'ELAP_IPCO-APND'!D785</f>
        <v>35.202950000000001</v>
      </c>
      <c r="K782" s="166">
        <f>+(ExportsELAP[[#This Row],[Exports kWh - MPT]]/1000)*ExportsELAP[[#This Row],[EIM Price]]</f>
        <v>1293.3485327421502</v>
      </c>
      <c r="L782" s="167" t="str">
        <f>+INDEX(ECR_Hours!$I$12:$I$15,MATCH(ExportsELAP[[#This Row],[Date Prevailing]],ECR_Hours!$H$12:$H$15,1))</f>
        <v>NS</v>
      </c>
      <c r="M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" spans="1:13" x14ac:dyDescent="0.25">
      <c r="A783" s="164">
        <f>+Exports!A786</f>
        <v>44594</v>
      </c>
      <c r="B783" s="165">
        <f t="shared" si="48"/>
        <v>2022</v>
      </c>
      <c r="C783" s="165">
        <f t="shared" si="49"/>
        <v>2</v>
      </c>
      <c r="D783" s="165">
        <f t="shared" si="50"/>
        <v>2</v>
      </c>
      <c r="E783" s="165">
        <f>+Exports!B786</f>
        <v>14</v>
      </c>
      <c r="F783" s="165">
        <f>+WEEKDAY(ExportsELAP[[#This Row],[Date Prevailing]],1)</f>
        <v>4</v>
      </c>
      <c r="G783" s="165">
        <f>+COUNTIFS(ECR_Hours!$K$6:$K$7,ExportsELAP[[#This Row],[Date Prevailing]])</f>
        <v>0</v>
      </c>
      <c r="H783" s="165">
        <f t="shared" si="51"/>
        <v>4</v>
      </c>
      <c r="I783" s="166">
        <f>+Exports!G786</f>
        <v>36418.131499999996</v>
      </c>
      <c r="J783" s="166">
        <f>+'ELAP_IPCO-APND'!D786</f>
        <v>36.233510000000003</v>
      </c>
      <c r="K783" s="166">
        <f>+(ExportsELAP[[#This Row],[Exports kWh - MPT]]/1000)*ExportsELAP[[#This Row],[EIM Price]]</f>
        <v>1319.5567318865649</v>
      </c>
      <c r="L783" s="167" t="str">
        <f>+INDEX(ECR_Hours!$I$12:$I$15,MATCH(ExportsELAP[[#This Row],[Date Prevailing]],ECR_Hours!$H$12:$H$15,1))</f>
        <v>NS</v>
      </c>
      <c r="M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" spans="1:13" x14ac:dyDescent="0.25">
      <c r="A784" s="164">
        <f>+Exports!A787</f>
        <v>44594</v>
      </c>
      <c r="B784" s="165">
        <f t="shared" si="48"/>
        <v>2022</v>
      </c>
      <c r="C784" s="165">
        <f t="shared" si="49"/>
        <v>2</v>
      </c>
      <c r="D784" s="165">
        <f t="shared" si="50"/>
        <v>2</v>
      </c>
      <c r="E784" s="165">
        <f>+Exports!B787</f>
        <v>15</v>
      </c>
      <c r="F784" s="165">
        <f>+WEEKDAY(ExportsELAP[[#This Row],[Date Prevailing]],1)</f>
        <v>4</v>
      </c>
      <c r="G784" s="165">
        <f>+COUNTIFS(ECR_Hours!$K$6:$K$7,ExportsELAP[[#This Row],[Date Prevailing]])</f>
        <v>0</v>
      </c>
      <c r="H784" s="165">
        <f t="shared" si="51"/>
        <v>4</v>
      </c>
      <c r="I784" s="166">
        <f>+Exports!G787</f>
        <v>29797.269700000004</v>
      </c>
      <c r="J784" s="166">
        <f>+'ELAP_IPCO-APND'!D787</f>
        <v>35.140639999999998</v>
      </c>
      <c r="K784" s="166">
        <f>+(ExportsELAP[[#This Row],[Exports kWh - MPT]]/1000)*ExportsELAP[[#This Row],[EIM Price]]</f>
        <v>1047.0951275106081</v>
      </c>
      <c r="L784" s="167" t="str">
        <f>+INDEX(ECR_Hours!$I$12:$I$15,MATCH(ExportsELAP[[#This Row],[Date Prevailing]],ECR_Hours!$H$12:$H$15,1))</f>
        <v>NS</v>
      </c>
      <c r="M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" spans="1:13" x14ac:dyDescent="0.25">
      <c r="A785" s="164">
        <f>+Exports!A788</f>
        <v>44594</v>
      </c>
      <c r="B785" s="165">
        <f t="shared" si="48"/>
        <v>2022</v>
      </c>
      <c r="C785" s="165">
        <f t="shared" si="49"/>
        <v>2</v>
      </c>
      <c r="D785" s="165">
        <f t="shared" si="50"/>
        <v>2</v>
      </c>
      <c r="E785" s="165">
        <f>+Exports!B788</f>
        <v>16</v>
      </c>
      <c r="F785" s="165">
        <f>+WEEKDAY(ExportsELAP[[#This Row],[Date Prevailing]],1)</f>
        <v>4</v>
      </c>
      <c r="G785" s="165">
        <f>+COUNTIFS(ECR_Hours!$K$6:$K$7,ExportsELAP[[#This Row],[Date Prevailing]])</f>
        <v>0</v>
      </c>
      <c r="H785" s="165">
        <f t="shared" si="51"/>
        <v>4</v>
      </c>
      <c r="I785" s="166">
        <f>+Exports!G788</f>
        <v>25827.433499999999</v>
      </c>
      <c r="J785" s="166">
        <f>+'ELAP_IPCO-APND'!D788</f>
        <v>35.532409999999999</v>
      </c>
      <c r="K785" s="166">
        <f>+(ExportsELAP[[#This Row],[Exports kWh - MPT]]/1000)*ExportsELAP[[#This Row],[EIM Price]]</f>
        <v>917.71095636973484</v>
      </c>
      <c r="L785" s="167" t="str">
        <f>+INDEX(ECR_Hours!$I$12:$I$15,MATCH(ExportsELAP[[#This Row],[Date Prevailing]],ECR_Hours!$H$12:$H$15,1))</f>
        <v>NS</v>
      </c>
      <c r="M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" spans="1:13" x14ac:dyDescent="0.25">
      <c r="A786" s="164">
        <f>+Exports!A789</f>
        <v>44594</v>
      </c>
      <c r="B786" s="165">
        <f t="shared" si="48"/>
        <v>2022</v>
      </c>
      <c r="C786" s="165">
        <f t="shared" si="49"/>
        <v>2</v>
      </c>
      <c r="D786" s="165">
        <f t="shared" si="50"/>
        <v>2</v>
      </c>
      <c r="E786" s="165">
        <f>+Exports!B789</f>
        <v>17</v>
      </c>
      <c r="F786" s="165">
        <f>+WEEKDAY(ExportsELAP[[#This Row],[Date Prevailing]],1)</f>
        <v>4</v>
      </c>
      <c r="G786" s="165">
        <f>+COUNTIFS(ECR_Hours!$K$6:$K$7,ExportsELAP[[#This Row],[Date Prevailing]])</f>
        <v>0</v>
      </c>
      <c r="H786" s="165">
        <f t="shared" si="51"/>
        <v>4</v>
      </c>
      <c r="I786" s="166">
        <f>+Exports!G789</f>
        <v>7896.9494999999997</v>
      </c>
      <c r="J786" s="166">
        <f>+'ELAP_IPCO-APND'!D789</f>
        <v>40.53998</v>
      </c>
      <c r="K786" s="166">
        <f>+(ExportsELAP[[#This Row],[Exports kWh - MPT]]/1000)*ExportsELAP[[#This Row],[EIM Price]]</f>
        <v>320.14217479101001</v>
      </c>
      <c r="L786" s="167" t="str">
        <f>+INDEX(ECR_Hours!$I$12:$I$15,MATCH(ExportsELAP[[#This Row],[Date Prevailing]],ECR_Hours!$H$12:$H$15,1))</f>
        <v>NS</v>
      </c>
      <c r="M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" spans="1:13" x14ac:dyDescent="0.25">
      <c r="A787" s="164">
        <f>+Exports!A790</f>
        <v>44594</v>
      </c>
      <c r="B787" s="165">
        <f t="shared" si="48"/>
        <v>2022</v>
      </c>
      <c r="C787" s="165">
        <f t="shared" si="49"/>
        <v>2</v>
      </c>
      <c r="D787" s="165">
        <f t="shared" si="50"/>
        <v>2</v>
      </c>
      <c r="E787" s="165">
        <f>+Exports!B790</f>
        <v>18</v>
      </c>
      <c r="F787" s="165">
        <f>+WEEKDAY(ExportsELAP[[#This Row],[Date Prevailing]],1)</f>
        <v>4</v>
      </c>
      <c r="G787" s="165">
        <f>+COUNTIFS(ECR_Hours!$K$6:$K$7,ExportsELAP[[#This Row],[Date Prevailing]])</f>
        <v>0</v>
      </c>
      <c r="H787" s="165">
        <f t="shared" si="51"/>
        <v>4</v>
      </c>
      <c r="I787" s="166">
        <f>+Exports!G790</f>
        <v>629.50670000000002</v>
      </c>
      <c r="J787" s="166">
        <f>+'ELAP_IPCO-APND'!D790</f>
        <v>75.62912</v>
      </c>
      <c r="K787" s="166">
        <f>+(ExportsELAP[[#This Row],[Exports kWh - MPT]]/1000)*ExportsELAP[[#This Row],[EIM Price]]</f>
        <v>47.609037755103998</v>
      </c>
      <c r="L787" s="167" t="str">
        <f>+INDEX(ECR_Hours!$I$12:$I$15,MATCH(ExportsELAP[[#This Row],[Date Prevailing]],ECR_Hours!$H$12:$H$15,1))</f>
        <v>NS</v>
      </c>
      <c r="M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" spans="1:13" x14ac:dyDescent="0.25">
      <c r="A788" s="164">
        <f>+Exports!A791</f>
        <v>44594</v>
      </c>
      <c r="B788" s="165">
        <f t="shared" si="48"/>
        <v>2022</v>
      </c>
      <c r="C788" s="165">
        <f t="shared" si="49"/>
        <v>2</v>
      </c>
      <c r="D788" s="165">
        <f t="shared" si="50"/>
        <v>2</v>
      </c>
      <c r="E788" s="165">
        <f>+Exports!B791</f>
        <v>19</v>
      </c>
      <c r="F788" s="165">
        <f>+WEEKDAY(ExportsELAP[[#This Row],[Date Prevailing]],1)</f>
        <v>4</v>
      </c>
      <c r="G788" s="165">
        <f>+COUNTIFS(ECR_Hours!$K$6:$K$7,ExportsELAP[[#This Row],[Date Prevailing]])</f>
        <v>0</v>
      </c>
      <c r="H788" s="165">
        <f t="shared" si="51"/>
        <v>4</v>
      </c>
      <c r="I788" s="166">
        <f>+Exports!G791</f>
        <v>6.1554000000000002</v>
      </c>
      <c r="J788" s="166">
        <f>+'ELAP_IPCO-APND'!D791</f>
        <v>64.19135</v>
      </c>
      <c r="K788" s="166">
        <f>+(ExportsELAP[[#This Row],[Exports kWh - MPT]]/1000)*ExportsELAP[[#This Row],[EIM Price]]</f>
        <v>0.39512343579000003</v>
      </c>
      <c r="L788" s="167" t="str">
        <f>+INDEX(ECR_Hours!$I$12:$I$15,MATCH(ExportsELAP[[#This Row],[Date Prevailing]],ECR_Hours!$H$12:$H$15,1))</f>
        <v>NS</v>
      </c>
      <c r="M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" spans="1:13" x14ac:dyDescent="0.25">
      <c r="A789" s="164">
        <f>+Exports!A792</f>
        <v>44594</v>
      </c>
      <c r="B789" s="165">
        <f t="shared" si="48"/>
        <v>2022</v>
      </c>
      <c r="C789" s="165">
        <f t="shared" si="49"/>
        <v>2</v>
      </c>
      <c r="D789" s="165">
        <f t="shared" si="50"/>
        <v>2</v>
      </c>
      <c r="E789" s="165">
        <f>+Exports!B792</f>
        <v>20</v>
      </c>
      <c r="F789" s="165">
        <f>+WEEKDAY(ExportsELAP[[#This Row],[Date Prevailing]],1)</f>
        <v>4</v>
      </c>
      <c r="G789" s="165">
        <f>+COUNTIFS(ECR_Hours!$K$6:$K$7,ExportsELAP[[#This Row],[Date Prevailing]])</f>
        <v>0</v>
      </c>
      <c r="H789" s="165">
        <f t="shared" si="51"/>
        <v>4</v>
      </c>
      <c r="I789" s="166">
        <f>+Exports!G792</f>
        <v>1.3167</v>
      </c>
      <c r="J789" s="166">
        <f>+'ELAP_IPCO-APND'!D792</f>
        <v>58.638129999999997</v>
      </c>
      <c r="K789" s="166">
        <f>+(ExportsELAP[[#This Row],[Exports kWh - MPT]]/1000)*ExportsELAP[[#This Row],[EIM Price]]</f>
        <v>7.7208825770999995E-2</v>
      </c>
      <c r="L789" s="167" t="str">
        <f>+INDEX(ECR_Hours!$I$12:$I$15,MATCH(ExportsELAP[[#This Row],[Date Prevailing]],ECR_Hours!$H$12:$H$15,1))</f>
        <v>NS</v>
      </c>
      <c r="M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" spans="1:13" x14ac:dyDescent="0.25">
      <c r="A790" s="164">
        <f>+Exports!A793</f>
        <v>44594</v>
      </c>
      <c r="B790" s="165">
        <f t="shared" si="48"/>
        <v>2022</v>
      </c>
      <c r="C790" s="165">
        <f t="shared" si="49"/>
        <v>2</v>
      </c>
      <c r="D790" s="165">
        <f t="shared" si="50"/>
        <v>2</v>
      </c>
      <c r="E790" s="165">
        <f>+Exports!B793</f>
        <v>21</v>
      </c>
      <c r="F790" s="165">
        <f>+WEEKDAY(ExportsELAP[[#This Row],[Date Prevailing]],1)</f>
        <v>4</v>
      </c>
      <c r="G790" s="165">
        <f>+COUNTIFS(ECR_Hours!$K$6:$K$7,ExportsELAP[[#This Row],[Date Prevailing]])</f>
        <v>0</v>
      </c>
      <c r="H790" s="165">
        <f t="shared" si="51"/>
        <v>4</v>
      </c>
      <c r="I790" s="166">
        <f>+Exports!G793</f>
        <v>1.4081000000000001</v>
      </c>
      <c r="J790" s="166">
        <f>+'ELAP_IPCO-APND'!D793</f>
        <v>59.500419999999998</v>
      </c>
      <c r="K790" s="166">
        <f>+(ExportsELAP[[#This Row],[Exports kWh - MPT]]/1000)*ExportsELAP[[#This Row],[EIM Price]]</f>
        <v>8.3782541402000019E-2</v>
      </c>
      <c r="L790" s="167" t="str">
        <f>+INDEX(ECR_Hours!$I$12:$I$15,MATCH(ExportsELAP[[#This Row],[Date Prevailing]],ECR_Hours!$H$12:$H$15,1))</f>
        <v>NS</v>
      </c>
      <c r="M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" spans="1:13" x14ac:dyDescent="0.25">
      <c r="A791" s="164">
        <f>+Exports!A794</f>
        <v>44594</v>
      </c>
      <c r="B791" s="165">
        <f t="shared" si="48"/>
        <v>2022</v>
      </c>
      <c r="C791" s="165">
        <f t="shared" si="49"/>
        <v>2</v>
      </c>
      <c r="D791" s="165">
        <f t="shared" si="50"/>
        <v>2</v>
      </c>
      <c r="E791" s="165">
        <f>+Exports!B794</f>
        <v>22</v>
      </c>
      <c r="F791" s="165">
        <f>+WEEKDAY(ExportsELAP[[#This Row],[Date Prevailing]],1)</f>
        <v>4</v>
      </c>
      <c r="G791" s="165">
        <f>+COUNTIFS(ECR_Hours!$K$6:$K$7,ExportsELAP[[#This Row],[Date Prevailing]])</f>
        <v>0</v>
      </c>
      <c r="H791" s="165">
        <f t="shared" si="51"/>
        <v>4</v>
      </c>
      <c r="I791" s="166">
        <f>+Exports!G794</f>
        <v>1.6691</v>
      </c>
      <c r="J791" s="166">
        <f>+'ELAP_IPCO-APND'!D794</f>
        <v>69.007459999999995</v>
      </c>
      <c r="K791" s="166">
        <f>+(ExportsELAP[[#This Row],[Exports kWh - MPT]]/1000)*ExportsELAP[[#This Row],[EIM Price]]</f>
        <v>0.11518035148599999</v>
      </c>
      <c r="L791" s="167" t="str">
        <f>+INDEX(ECR_Hours!$I$12:$I$15,MATCH(ExportsELAP[[#This Row],[Date Prevailing]],ECR_Hours!$H$12:$H$15,1))</f>
        <v>NS</v>
      </c>
      <c r="M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" spans="1:13" x14ac:dyDescent="0.25">
      <c r="A792" s="164">
        <f>+Exports!A795</f>
        <v>44594</v>
      </c>
      <c r="B792" s="165">
        <f t="shared" si="48"/>
        <v>2022</v>
      </c>
      <c r="C792" s="165">
        <f t="shared" si="49"/>
        <v>2</v>
      </c>
      <c r="D792" s="165">
        <f t="shared" si="50"/>
        <v>2</v>
      </c>
      <c r="E792" s="165">
        <f>+Exports!B795</f>
        <v>23</v>
      </c>
      <c r="F792" s="165">
        <f>+WEEKDAY(ExportsELAP[[#This Row],[Date Prevailing]],1)</f>
        <v>4</v>
      </c>
      <c r="G792" s="165">
        <f>+COUNTIFS(ECR_Hours!$K$6:$K$7,ExportsELAP[[#This Row],[Date Prevailing]])</f>
        <v>0</v>
      </c>
      <c r="H792" s="165">
        <f t="shared" si="51"/>
        <v>4</v>
      </c>
      <c r="I792" s="166">
        <f>+Exports!G795</f>
        <v>2.7377999999999987</v>
      </c>
      <c r="J792" s="166">
        <f>+'ELAP_IPCO-APND'!D795</f>
        <v>52.47128</v>
      </c>
      <c r="K792" s="166">
        <f>+(ExportsELAP[[#This Row],[Exports kWh - MPT]]/1000)*ExportsELAP[[#This Row],[EIM Price]]</f>
        <v>0.14365587038399993</v>
      </c>
      <c r="L792" s="167" t="str">
        <f>+INDEX(ECR_Hours!$I$12:$I$15,MATCH(ExportsELAP[[#This Row],[Date Prevailing]],ECR_Hours!$H$12:$H$15,1))</f>
        <v>NS</v>
      </c>
      <c r="M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" spans="1:13" x14ac:dyDescent="0.25">
      <c r="A793" s="164">
        <f>+Exports!A796</f>
        <v>44594</v>
      </c>
      <c r="B793" s="165">
        <f t="shared" si="48"/>
        <v>2022</v>
      </c>
      <c r="C793" s="165">
        <f t="shared" si="49"/>
        <v>2</v>
      </c>
      <c r="D793" s="165">
        <f t="shared" si="50"/>
        <v>2</v>
      </c>
      <c r="E793" s="165">
        <f>+Exports!B796</f>
        <v>24</v>
      </c>
      <c r="F793" s="165">
        <f>+WEEKDAY(ExportsELAP[[#This Row],[Date Prevailing]],1)</f>
        <v>4</v>
      </c>
      <c r="G793" s="165">
        <f>+COUNTIFS(ECR_Hours!$K$6:$K$7,ExportsELAP[[#This Row],[Date Prevailing]])</f>
        <v>0</v>
      </c>
      <c r="H793" s="165">
        <f t="shared" si="51"/>
        <v>4</v>
      </c>
      <c r="I793" s="166">
        <f>+Exports!G796</f>
        <v>1.5172999999999999</v>
      </c>
      <c r="J793" s="166">
        <f>+'ELAP_IPCO-APND'!D796</f>
        <v>45.974170000000001</v>
      </c>
      <c r="K793" s="166">
        <f>+(ExportsELAP[[#This Row],[Exports kWh - MPT]]/1000)*ExportsELAP[[#This Row],[EIM Price]]</f>
        <v>6.9756608141000001E-2</v>
      </c>
      <c r="L793" s="167" t="str">
        <f>+INDEX(ECR_Hours!$I$12:$I$15,MATCH(ExportsELAP[[#This Row],[Date Prevailing]],ECR_Hours!$H$12:$H$15,1))</f>
        <v>NS</v>
      </c>
      <c r="M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" spans="1:13" x14ac:dyDescent="0.25">
      <c r="A794" s="164">
        <f>+Exports!A797</f>
        <v>44595</v>
      </c>
      <c r="B794" s="165">
        <f t="shared" si="48"/>
        <v>2022</v>
      </c>
      <c r="C794" s="165">
        <f t="shared" si="49"/>
        <v>2</v>
      </c>
      <c r="D794" s="165">
        <f t="shared" si="50"/>
        <v>3</v>
      </c>
      <c r="E794" s="165">
        <f>+Exports!B797</f>
        <v>1</v>
      </c>
      <c r="F794" s="165">
        <f>+WEEKDAY(ExportsELAP[[#This Row],[Date Prevailing]],1)</f>
        <v>5</v>
      </c>
      <c r="G794" s="165">
        <f>+COUNTIFS(ECR_Hours!$K$6:$K$7,ExportsELAP[[#This Row],[Date Prevailing]])</f>
        <v>0</v>
      </c>
      <c r="H794" s="165">
        <f t="shared" si="51"/>
        <v>5</v>
      </c>
      <c r="I794" s="166">
        <f>+Exports!G797</f>
        <v>4.3204000000000002</v>
      </c>
      <c r="J794" s="166">
        <f>+'ELAP_IPCO-APND'!D797</f>
        <v>44.243839999999999</v>
      </c>
      <c r="K794" s="166">
        <f>+(ExportsELAP[[#This Row],[Exports kWh - MPT]]/1000)*ExportsELAP[[#This Row],[EIM Price]]</f>
        <v>0.191151086336</v>
      </c>
      <c r="L794" s="167" t="str">
        <f>+INDEX(ECR_Hours!$I$12:$I$15,MATCH(ExportsELAP[[#This Row],[Date Prevailing]],ECR_Hours!$H$12:$H$15,1))</f>
        <v>NS</v>
      </c>
      <c r="M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" spans="1:13" x14ac:dyDescent="0.25">
      <c r="A795" s="164">
        <f>+Exports!A798</f>
        <v>44595</v>
      </c>
      <c r="B795" s="165">
        <f t="shared" si="48"/>
        <v>2022</v>
      </c>
      <c r="C795" s="165">
        <f t="shared" si="49"/>
        <v>2</v>
      </c>
      <c r="D795" s="165">
        <f t="shared" si="50"/>
        <v>3</v>
      </c>
      <c r="E795" s="165">
        <f>+Exports!B798</f>
        <v>2</v>
      </c>
      <c r="F795" s="165">
        <f>+WEEKDAY(ExportsELAP[[#This Row],[Date Prevailing]],1)</f>
        <v>5</v>
      </c>
      <c r="G795" s="165">
        <f>+COUNTIFS(ECR_Hours!$K$6:$K$7,ExportsELAP[[#This Row],[Date Prevailing]])</f>
        <v>0</v>
      </c>
      <c r="H795" s="165">
        <f t="shared" si="51"/>
        <v>5</v>
      </c>
      <c r="I795" s="166">
        <f>+Exports!G798</f>
        <v>3.7648999999999999</v>
      </c>
      <c r="J795" s="166">
        <f>+'ELAP_IPCO-APND'!D798</f>
        <v>44.477229999999999</v>
      </c>
      <c r="K795" s="166">
        <f>+(ExportsELAP[[#This Row],[Exports kWh - MPT]]/1000)*ExportsELAP[[#This Row],[EIM Price]]</f>
        <v>0.16745232322699999</v>
      </c>
      <c r="L795" s="167" t="str">
        <f>+INDEX(ECR_Hours!$I$12:$I$15,MATCH(ExportsELAP[[#This Row],[Date Prevailing]],ECR_Hours!$H$12:$H$15,1))</f>
        <v>NS</v>
      </c>
      <c r="M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" spans="1:13" x14ac:dyDescent="0.25">
      <c r="A796" s="164">
        <f>+Exports!A799</f>
        <v>44595</v>
      </c>
      <c r="B796" s="165">
        <f t="shared" si="48"/>
        <v>2022</v>
      </c>
      <c r="C796" s="165">
        <f t="shared" si="49"/>
        <v>2</v>
      </c>
      <c r="D796" s="165">
        <f t="shared" si="50"/>
        <v>3</v>
      </c>
      <c r="E796" s="165">
        <f>+Exports!B799</f>
        <v>3</v>
      </c>
      <c r="F796" s="165">
        <f>+WEEKDAY(ExportsELAP[[#This Row],[Date Prevailing]],1)</f>
        <v>5</v>
      </c>
      <c r="G796" s="165">
        <f>+COUNTIFS(ECR_Hours!$K$6:$K$7,ExportsELAP[[#This Row],[Date Prevailing]])</f>
        <v>0</v>
      </c>
      <c r="H796" s="165">
        <f t="shared" si="51"/>
        <v>5</v>
      </c>
      <c r="I796" s="166">
        <f>+Exports!G799</f>
        <v>3.8724000000000003</v>
      </c>
      <c r="J796" s="166">
        <f>+'ELAP_IPCO-APND'!D799</f>
        <v>43.074379999999998</v>
      </c>
      <c r="K796" s="166">
        <f>+(ExportsELAP[[#This Row],[Exports kWh - MPT]]/1000)*ExportsELAP[[#This Row],[EIM Price]]</f>
        <v>0.16680122911200002</v>
      </c>
      <c r="L796" s="167" t="str">
        <f>+INDEX(ECR_Hours!$I$12:$I$15,MATCH(ExportsELAP[[#This Row],[Date Prevailing]],ECR_Hours!$H$12:$H$15,1))</f>
        <v>NS</v>
      </c>
      <c r="M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" spans="1:13" x14ac:dyDescent="0.25">
      <c r="A797" s="164">
        <f>+Exports!A800</f>
        <v>44595</v>
      </c>
      <c r="B797" s="165">
        <f t="shared" si="48"/>
        <v>2022</v>
      </c>
      <c r="C797" s="165">
        <f t="shared" si="49"/>
        <v>2</v>
      </c>
      <c r="D797" s="165">
        <f t="shared" si="50"/>
        <v>3</v>
      </c>
      <c r="E797" s="165">
        <f>+Exports!B800</f>
        <v>4</v>
      </c>
      <c r="F797" s="165">
        <f>+WEEKDAY(ExportsELAP[[#This Row],[Date Prevailing]],1)</f>
        <v>5</v>
      </c>
      <c r="G797" s="165">
        <f>+COUNTIFS(ECR_Hours!$K$6:$K$7,ExportsELAP[[#This Row],[Date Prevailing]])</f>
        <v>0</v>
      </c>
      <c r="H797" s="165">
        <f t="shared" si="51"/>
        <v>5</v>
      </c>
      <c r="I797" s="166">
        <f>+Exports!G800</f>
        <v>3.1871999999999998</v>
      </c>
      <c r="J797" s="166">
        <f>+'ELAP_IPCO-APND'!D800</f>
        <v>48.324449999999999</v>
      </c>
      <c r="K797" s="166">
        <f>+(ExportsELAP[[#This Row],[Exports kWh - MPT]]/1000)*ExportsELAP[[#This Row],[EIM Price]]</f>
        <v>0.15401968703999999</v>
      </c>
      <c r="L797" s="167" t="str">
        <f>+INDEX(ECR_Hours!$I$12:$I$15,MATCH(ExportsELAP[[#This Row],[Date Prevailing]],ECR_Hours!$H$12:$H$15,1))</f>
        <v>NS</v>
      </c>
      <c r="M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" spans="1:13" x14ac:dyDescent="0.25">
      <c r="A798" s="164">
        <f>+Exports!A801</f>
        <v>44595</v>
      </c>
      <c r="B798" s="165">
        <f t="shared" si="48"/>
        <v>2022</v>
      </c>
      <c r="C798" s="165">
        <f t="shared" si="49"/>
        <v>2</v>
      </c>
      <c r="D798" s="165">
        <f t="shared" si="50"/>
        <v>3</v>
      </c>
      <c r="E798" s="165">
        <f>+Exports!B801</f>
        <v>5</v>
      </c>
      <c r="F798" s="165">
        <f>+WEEKDAY(ExportsELAP[[#This Row],[Date Prevailing]],1)</f>
        <v>5</v>
      </c>
      <c r="G798" s="165">
        <f>+COUNTIFS(ECR_Hours!$K$6:$K$7,ExportsELAP[[#This Row],[Date Prevailing]])</f>
        <v>0</v>
      </c>
      <c r="H798" s="165">
        <f t="shared" si="51"/>
        <v>5</v>
      </c>
      <c r="I798" s="166">
        <f>+Exports!G801</f>
        <v>1.9416</v>
      </c>
      <c r="J798" s="166">
        <f>+'ELAP_IPCO-APND'!D801</f>
        <v>59.230589999999999</v>
      </c>
      <c r="K798" s="166">
        <f>+(ExportsELAP[[#This Row],[Exports kWh - MPT]]/1000)*ExportsELAP[[#This Row],[EIM Price]]</f>
        <v>0.115002113544</v>
      </c>
      <c r="L798" s="167" t="str">
        <f>+INDEX(ECR_Hours!$I$12:$I$15,MATCH(ExportsELAP[[#This Row],[Date Prevailing]],ECR_Hours!$H$12:$H$15,1))</f>
        <v>NS</v>
      </c>
      <c r="M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" spans="1:13" x14ac:dyDescent="0.25">
      <c r="A799" s="164">
        <f>+Exports!A802</f>
        <v>44595</v>
      </c>
      <c r="B799" s="165">
        <f t="shared" si="48"/>
        <v>2022</v>
      </c>
      <c r="C799" s="165">
        <f t="shared" si="49"/>
        <v>2</v>
      </c>
      <c r="D799" s="165">
        <f t="shared" si="50"/>
        <v>3</v>
      </c>
      <c r="E799" s="165">
        <f>+Exports!B802</f>
        <v>6</v>
      </c>
      <c r="F799" s="165">
        <f>+WEEKDAY(ExportsELAP[[#This Row],[Date Prevailing]],1)</f>
        <v>5</v>
      </c>
      <c r="G799" s="165">
        <f>+COUNTIFS(ECR_Hours!$K$6:$K$7,ExportsELAP[[#This Row],[Date Prevailing]])</f>
        <v>0</v>
      </c>
      <c r="H799" s="165">
        <f t="shared" si="51"/>
        <v>5</v>
      </c>
      <c r="I799" s="166">
        <f>+Exports!G802</f>
        <v>1.4636</v>
      </c>
      <c r="J799" s="166">
        <f>+'ELAP_IPCO-APND'!D802</f>
        <v>66.321060000000003</v>
      </c>
      <c r="K799" s="166">
        <f>+(ExportsELAP[[#This Row],[Exports kWh - MPT]]/1000)*ExportsELAP[[#This Row],[EIM Price]]</f>
        <v>9.7067503416000012E-2</v>
      </c>
      <c r="L799" s="167" t="str">
        <f>+INDEX(ECR_Hours!$I$12:$I$15,MATCH(ExportsELAP[[#This Row],[Date Prevailing]],ECR_Hours!$H$12:$H$15,1))</f>
        <v>NS</v>
      </c>
      <c r="M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" spans="1:13" x14ac:dyDescent="0.25">
      <c r="A800" s="164">
        <f>+Exports!A803</f>
        <v>44595</v>
      </c>
      <c r="B800" s="165">
        <f t="shared" si="48"/>
        <v>2022</v>
      </c>
      <c r="C800" s="165">
        <f t="shared" si="49"/>
        <v>2</v>
      </c>
      <c r="D800" s="165">
        <f t="shared" si="50"/>
        <v>3</v>
      </c>
      <c r="E800" s="165">
        <f>+Exports!B803</f>
        <v>7</v>
      </c>
      <c r="F800" s="165">
        <f>+WEEKDAY(ExportsELAP[[#This Row],[Date Prevailing]],1)</f>
        <v>5</v>
      </c>
      <c r="G800" s="165">
        <f>+COUNTIFS(ECR_Hours!$K$6:$K$7,ExportsELAP[[#This Row],[Date Prevailing]])</f>
        <v>0</v>
      </c>
      <c r="H800" s="165">
        <f t="shared" si="51"/>
        <v>5</v>
      </c>
      <c r="I800" s="166">
        <f>+Exports!G803</f>
        <v>1.5246</v>
      </c>
      <c r="J800" s="166">
        <f>+'ELAP_IPCO-APND'!D803</f>
        <v>72.642319999999998</v>
      </c>
      <c r="K800" s="166">
        <f>+(ExportsELAP[[#This Row],[Exports kWh - MPT]]/1000)*ExportsELAP[[#This Row],[EIM Price]]</f>
        <v>0.11075048107199999</v>
      </c>
      <c r="L800" s="167" t="str">
        <f>+INDEX(ECR_Hours!$I$12:$I$15,MATCH(ExportsELAP[[#This Row],[Date Prevailing]],ECR_Hours!$H$12:$H$15,1))</f>
        <v>NS</v>
      </c>
      <c r="M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" spans="1:13" x14ac:dyDescent="0.25">
      <c r="A801" s="164">
        <f>+Exports!A804</f>
        <v>44595</v>
      </c>
      <c r="B801" s="165">
        <f t="shared" si="48"/>
        <v>2022</v>
      </c>
      <c r="C801" s="165">
        <f t="shared" si="49"/>
        <v>2</v>
      </c>
      <c r="D801" s="165">
        <f t="shared" si="50"/>
        <v>3</v>
      </c>
      <c r="E801" s="165">
        <f>+Exports!B804</f>
        <v>8</v>
      </c>
      <c r="F801" s="165">
        <f>+WEEKDAY(ExportsELAP[[#This Row],[Date Prevailing]],1)</f>
        <v>5</v>
      </c>
      <c r="G801" s="165">
        <f>+COUNTIFS(ECR_Hours!$K$6:$K$7,ExportsELAP[[#This Row],[Date Prevailing]])</f>
        <v>0</v>
      </c>
      <c r="H801" s="165">
        <f t="shared" si="51"/>
        <v>5</v>
      </c>
      <c r="I801" s="166">
        <f>+Exports!G804</f>
        <v>38.668100000000003</v>
      </c>
      <c r="J801" s="166">
        <f>+'ELAP_IPCO-APND'!D804</f>
        <v>82.69153</v>
      </c>
      <c r="K801" s="166">
        <f>+(ExportsELAP[[#This Row],[Exports kWh - MPT]]/1000)*ExportsELAP[[#This Row],[EIM Price]]</f>
        <v>3.1975243511930005</v>
      </c>
      <c r="L801" s="167" t="str">
        <f>+INDEX(ECR_Hours!$I$12:$I$15,MATCH(ExportsELAP[[#This Row],[Date Prevailing]],ECR_Hours!$H$12:$H$15,1))</f>
        <v>NS</v>
      </c>
      <c r="M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" spans="1:13" x14ac:dyDescent="0.25">
      <c r="A802" s="164">
        <f>+Exports!A805</f>
        <v>44595</v>
      </c>
      <c r="B802" s="165">
        <f t="shared" si="48"/>
        <v>2022</v>
      </c>
      <c r="C802" s="165">
        <f t="shared" si="49"/>
        <v>2</v>
      </c>
      <c r="D802" s="165">
        <f t="shared" si="50"/>
        <v>3</v>
      </c>
      <c r="E802" s="165">
        <f>+Exports!B805</f>
        <v>9</v>
      </c>
      <c r="F802" s="165">
        <f>+WEEKDAY(ExportsELAP[[#This Row],[Date Prevailing]],1)</f>
        <v>5</v>
      </c>
      <c r="G802" s="165">
        <f>+COUNTIFS(ECR_Hours!$K$6:$K$7,ExportsELAP[[#This Row],[Date Prevailing]])</f>
        <v>0</v>
      </c>
      <c r="H802" s="165">
        <f t="shared" si="51"/>
        <v>5</v>
      </c>
      <c r="I802" s="166">
        <f>+Exports!G805</f>
        <v>2724.6500999999998</v>
      </c>
      <c r="J802" s="166">
        <f>+'ELAP_IPCO-APND'!D805</f>
        <v>73.233969999999999</v>
      </c>
      <c r="K802" s="166">
        <f>+(ExportsELAP[[#This Row],[Exports kWh - MPT]]/1000)*ExportsELAP[[#This Row],[EIM Price]]</f>
        <v>199.53694368389699</v>
      </c>
      <c r="L802" s="167" t="str">
        <f>+INDEX(ECR_Hours!$I$12:$I$15,MATCH(ExportsELAP[[#This Row],[Date Prevailing]],ECR_Hours!$H$12:$H$15,1))</f>
        <v>NS</v>
      </c>
      <c r="M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" spans="1:13" x14ac:dyDescent="0.25">
      <c r="A803" s="164">
        <f>+Exports!A806</f>
        <v>44595</v>
      </c>
      <c r="B803" s="165">
        <f t="shared" si="48"/>
        <v>2022</v>
      </c>
      <c r="C803" s="165">
        <f t="shared" si="49"/>
        <v>2</v>
      </c>
      <c r="D803" s="165">
        <f t="shared" si="50"/>
        <v>3</v>
      </c>
      <c r="E803" s="165">
        <f>+Exports!B806</f>
        <v>10</v>
      </c>
      <c r="F803" s="165">
        <f>+WEEKDAY(ExportsELAP[[#This Row],[Date Prevailing]],1)</f>
        <v>5</v>
      </c>
      <c r="G803" s="165">
        <f>+COUNTIFS(ECR_Hours!$K$6:$K$7,ExportsELAP[[#This Row],[Date Prevailing]])</f>
        <v>0</v>
      </c>
      <c r="H803" s="165">
        <f t="shared" si="51"/>
        <v>5</v>
      </c>
      <c r="I803" s="166">
        <f>+Exports!G806</f>
        <v>8144.8936000000003</v>
      </c>
      <c r="J803" s="166">
        <f>+'ELAP_IPCO-APND'!D806</f>
        <v>61.09807</v>
      </c>
      <c r="K803" s="166">
        <f>+(ExportsELAP[[#This Row],[Exports kWh - MPT]]/1000)*ExportsELAP[[#This Row],[EIM Price]]</f>
        <v>497.63727931535198</v>
      </c>
      <c r="L803" s="167" t="str">
        <f>+INDEX(ECR_Hours!$I$12:$I$15,MATCH(ExportsELAP[[#This Row],[Date Prevailing]],ECR_Hours!$H$12:$H$15,1))</f>
        <v>NS</v>
      </c>
      <c r="M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" spans="1:13" x14ac:dyDescent="0.25">
      <c r="A804" s="164">
        <f>+Exports!A807</f>
        <v>44595</v>
      </c>
      <c r="B804" s="165">
        <f t="shared" si="48"/>
        <v>2022</v>
      </c>
      <c r="C804" s="165">
        <f t="shared" si="49"/>
        <v>2</v>
      </c>
      <c r="D804" s="165">
        <f t="shared" si="50"/>
        <v>3</v>
      </c>
      <c r="E804" s="165">
        <f>+Exports!B807</f>
        <v>11</v>
      </c>
      <c r="F804" s="165">
        <f>+WEEKDAY(ExportsELAP[[#This Row],[Date Prevailing]],1)</f>
        <v>5</v>
      </c>
      <c r="G804" s="165">
        <f>+COUNTIFS(ECR_Hours!$K$6:$K$7,ExportsELAP[[#This Row],[Date Prevailing]])</f>
        <v>0</v>
      </c>
      <c r="H804" s="165">
        <f t="shared" si="51"/>
        <v>5</v>
      </c>
      <c r="I804" s="166">
        <f>+Exports!G807</f>
        <v>12732.556400000001</v>
      </c>
      <c r="J804" s="166">
        <f>+'ELAP_IPCO-APND'!D807</f>
        <v>48.970779999999998</v>
      </c>
      <c r="K804" s="166">
        <f>+(ExportsELAP[[#This Row],[Exports kWh - MPT]]/1000)*ExportsELAP[[#This Row],[EIM Price]]</f>
        <v>623.52321830199207</v>
      </c>
      <c r="L804" s="167" t="str">
        <f>+INDEX(ECR_Hours!$I$12:$I$15,MATCH(ExportsELAP[[#This Row],[Date Prevailing]],ECR_Hours!$H$12:$H$15,1))</f>
        <v>NS</v>
      </c>
      <c r="M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" spans="1:13" x14ac:dyDescent="0.25">
      <c r="A805" s="164">
        <f>+Exports!A808</f>
        <v>44595</v>
      </c>
      <c r="B805" s="165">
        <f t="shared" si="48"/>
        <v>2022</v>
      </c>
      <c r="C805" s="165">
        <f t="shared" si="49"/>
        <v>2</v>
      </c>
      <c r="D805" s="165">
        <f t="shared" si="50"/>
        <v>3</v>
      </c>
      <c r="E805" s="165">
        <f>+Exports!B808</f>
        <v>12</v>
      </c>
      <c r="F805" s="165">
        <f>+WEEKDAY(ExportsELAP[[#This Row],[Date Prevailing]],1)</f>
        <v>5</v>
      </c>
      <c r="G805" s="165">
        <f>+COUNTIFS(ECR_Hours!$K$6:$K$7,ExportsELAP[[#This Row],[Date Prevailing]])</f>
        <v>0</v>
      </c>
      <c r="H805" s="165">
        <f t="shared" si="51"/>
        <v>5</v>
      </c>
      <c r="I805" s="166">
        <f>+Exports!G808</f>
        <v>17726.105199999998</v>
      </c>
      <c r="J805" s="166">
        <f>+'ELAP_IPCO-APND'!D808</f>
        <v>47.007179999999998</v>
      </c>
      <c r="K805" s="166">
        <f>+(ExportsELAP[[#This Row],[Exports kWh - MPT]]/1000)*ExportsELAP[[#This Row],[EIM Price]]</f>
        <v>833.25421783533591</v>
      </c>
      <c r="L805" s="167" t="str">
        <f>+INDEX(ECR_Hours!$I$12:$I$15,MATCH(ExportsELAP[[#This Row],[Date Prevailing]],ECR_Hours!$H$12:$H$15,1))</f>
        <v>NS</v>
      </c>
      <c r="M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" spans="1:13" x14ac:dyDescent="0.25">
      <c r="A806" s="164">
        <f>+Exports!A809</f>
        <v>44595</v>
      </c>
      <c r="B806" s="165">
        <f t="shared" si="48"/>
        <v>2022</v>
      </c>
      <c r="C806" s="165">
        <f t="shared" si="49"/>
        <v>2</v>
      </c>
      <c r="D806" s="165">
        <f t="shared" si="50"/>
        <v>3</v>
      </c>
      <c r="E806" s="165">
        <f>+Exports!B809</f>
        <v>13</v>
      </c>
      <c r="F806" s="165">
        <f>+WEEKDAY(ExportsELAP[[#This Row],[Date Prevailing]],1)</f>
        <v>5</v>
      </c>
      <c r="G806" s="165">
        <f>+COUNTIFS(ECR_Hours!$K$6:$K$7,ExportsELAP[[#This Row],[Date Prevailing]])</f>
        <v>0</v>
      </c>
      <c r="H806" s="165">
        <f t="shared" si="51"/>
        <v>5</v>
      </c>
      <c r="I806" s="166">
        <f>+Exports!G809</f>
        <v>24786.316999999999</v>
      </c>
      <c r="J806" s="166">
        <f>+'ELAP_IPCO-APND'!D809</f>
        <v>41.576650000000001</v>
      </c>
      <c r="K806" s="166">
        <f>+(ExportsELAP[[#This Row],[Exports kWh - MPT]]/1000)*ExportsELAP[[#This Row],[EIM Price]]</f>
        <v>1030.53202669805</v>
      </c>
      <c r="L806" s="167" t="str">
        <f>+INDEX(ECR_Hours!$I$12:$I$15,MATCH(ExportsELAP[[#This Row],[Date Prevailing]],ECR_Hours!$H$12:$H$15,1))</f>
        <v>NS</v>
      </c>
      <c r="M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" spans="1:13" x14ac:dyDescent="0.25">
      <c r="A807" s="164">
        <f>+Exports!A810</f>
        <v>44595</v>
      </c>
      <c r="B807" s="165">
        <f t="shared" si="48"/>
        <v>2022</v>
      </c>
      <c r="C807" s="165">
        <f t="shared" si="49"/>
        <v>2</v>
      </c>
      <c r="D807" s="165">
        <f t="shared" si="50"/>
        <v>3</v>
      </c>
      <c r="E807" s="165">
        <f>+Exports!B810</f>
        <v>14</v>
      </c>
      <c r="F807" s="165">
        <f>+WEEKDAY(ExportsELAP[[#This Row],[Date Prevailing]],1)</f>
        <v>5</v>
      </c>
      <c r="G807" s="165">
        <f>+COUNTIFS(ECR_Hours!$K$6:$K$7,ExportsELAP[[#This Row],[Date Prevailing]])</f>
        <v>0</v>
      </c>
      <c r="H807" s="165">
        <f t="shared" si="51"/>
        <v>5</v>
      </c>
      <c r="I807" s="166">
        <f>+Exports!G810</f>
        <v>32944.951000000001</v>
      </c>
      <c r="J807" s="166">
        <f>+'ELAP_IPCO-APND'!D810</f>
        <v>38.105490000000003</v>
      </c>
      <c r="K807" s="166">
        <f>+(ExportsELAP[[#This Row],[Exports kWh - MPT]]/1000)*ExportsELAP[[#This Row],[EIM Price]]</f>
        <v>1255.3835008809901</v>
      </c>
      <c r="L807" s="167" t="str">
        <f>+INDEX(ECR_Hours!$I$12:$I$15,MATCH(ExportsELAP[[#This Row],[Date Prevailing]],ECR_Hours!$H$12:$H$15,1))</f>
        <v>NS</v>
      </c>
      <c r="M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" spans="1:13" x14ac:dyDescent="0.25">
      <c r="A808" s="164">
        <f>+Exports!A811</f>
        <v>44595</v>
      </c>
      <c r="B808" s="165">
        <f t="shared" si="48"/>
        <v>2022</v>
      </c>
      <c r="C808" s="165">
        <f t="shared" si="49"/>
        <v>2</v>
      </c>
      <c r="D808" s="165">
        <f t="shared" si="50"/>
        <v>3</v>
      </c>
      <c r="E808" s="165">
        <f>+Exports!B811</f>
        <v>15</v>
      </c>
      <c r="F808" s="165">
        <f>+WEEKDAY(ExportsELAP[[#This Row],[Date Prevailing]],1)</f>
        <v>5</v>
      </c>
      <c r="G808" s="165">
        <f>+COUNTIFS(ECR_Hours!$K$6:$K$7,ExportsELAP[[#This Row],[Date Prevailing]])</f>
        <v>0</v>
      </c>
      <c r="H808" s="165">
        <f t="shared" si="51"/>
        <v>5</v>
      </c>
      <c r="I808" s="166">
        <f>+Exports!G811</f>
        <v>30891.526300000001</v>
      </c>
      <c r="J808" s="166">
        <f>+'ELAP_IPCO-APND'!D811</f>
        <v>37.666739999999997</v>
      </c>
      <c r="K808" s="166">
        <f>+(ExportsELAP[[#This Row],[Exports kWh - MPT]]/1000)*ExportsELAP[[#This Row],[EIM Price]]</f>
        <v>1163.5830893452619</v>
      </c>
      <c r="L808" s="167" t="str">
        <f>+INDEX(ECR_Hours!$I$12:$I$15,MATCH(ExportsELAP[[#This Row],[Date Prevailing]],ECR_Hours!$H$12:$H$15,1))</f>
        <v>NS</v>
      </c>
      <c r="M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" spans="1:13" x14ac:dyDescent="0.25">
      <c r="A809" s="164">
        <f>+Exports!A812</f>
        <v>44595</v>
      </c>
      <c r="B809" s="165">
        <f t="shared" si="48"/>
        <v>2022</v>
      </c>
      <c r="C809" s="165">
        <f t="shared" si="49"/>
        <v>2</v>
      </c>
      <c r="D809" s="165">
        <f t="shared" si="50"/>
        <v>3</v>
      </c>
      <c r="E809" s="165">
        <f>+Exports!B812</f>
        <v>16</v>
      </c>
      <c r="F809" s="165">
        <f>+WEEKDAY(ExportsELAP[[#This Row],[Date Prevailing]],1)</f>
        <v>5</v>
      </c>
      <c r="G809" s="165">
        <f>+COUNTIFS(ECR_Hours!$K$6:$K$7,ExportsELAP[[#This Row],[Date Prevailing]])</f>
        <v>0</v>
      </c>
      <c r="H809" s="165">
        <f t="shared" si="51"/>
        <v>5</v>
      </c>
      <c r="I809" s="166">
        <f>+Exports!G812</f>
        <v>22795.3099</v>
      </c>
      <c r="J809" s="166">
        <f>+'ELAP_IPCO-APND'!D812</f>
        <v>38.395789999999998</v>
      </c>
      <c r="K809" s="166">
        <f>+(ExportsELAP[[#This Row],[Exports kWh - MPT]]/1000)*ExportsELAP[[#This Row],[EIM Price]]</f>
        <v>875.24393190532089</v>
      </c>
      <c r="L809" s="167" t="str">
        <f>+INDEX(ECR_Hours!$I$12:$I$15,MATCH(ExportsELAP[[#This Row],[Date Prevailing]],ECR_Hours!$H$12:$H$15,1))</f>
        <v>NS</v>
      </c>
      <c r="M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" spans="1:13" x14ac:dyDescent="0.25">
      <c r="A810" s="164">
        <f>+Exports!A813</f>
        <v>44595</v>
      </c>
      <c r="B810" s="165">
        <f t="shared" si="48"/>
        <v>2022</v>
      </c>
      <c r="C810" s="165">
        <f t="shared" si="49"/>
        <v>2</v>
      </c>
      <c r="D810" s="165">
        <f t="shared" si="50"/>
        <v>3</v>
      </c>
      <c r="E810" s="165">
        <f>+Exports!B813</f>
        <v>17</v>
      </c>
      <c r="F810" s="165">
        <f>+WEEKDAY(ExportsELAP[[#This Row],[Date Prevailing]],1)</f>
        <v>5</v>
      </c>
      <c r="G810" s="165">
        <f>+COUNTIFS(ECR_Hours!$K$6:$K$7,ExportsELAP[[#This Row],[Date Prevailing]])</f>
        <v>0</v>
      </c>
      <c r="H810" s="165">
        <f t="shared" si="51"/>
        <v>5</v>
      </c>
      <c r="I810" s="166">
        <f>+Exports!G813</f>
        <v>12803.535199999998</v>
      </c>
      <c r="J810" s="166">
        <f>+'ELAP_IPCO-APND'!D813</f>
        <v>51.98995</v>
      </c>
      <c r="K810" s="166">
        <f>+(ExportsELAP[[#This Row],[Exports kWh - MPT]]/1000)*ExportsELAP[[#This Row],[EIM Price]]</f>
        <v>665.65515487123992</v>
      </c>
      <c r="L810" s="167" t="str">
        <f>+INDEX(ECR_Hours!$I$12:$I$15,MATCH(ExportsELAP[[#This Row],[Date Prevailing]],ECR_Hours!$H$12:$H$15,1))</f>
        <v>NS</v>
      </c>
      <c r="M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" spans="1:13" x14ac:dyDescent="0.25">
      <c r="A811" s="164">
        <f>+Exports!A814</f>
        <v>44595</v>
      </c>
      <c r="B811" s="165">
        <f t="shared" si="48"/>
        <v>2022</v>
      </c>
      <c r="C811" s="165">
        <f t="shared" si="49"/>
        <v>2</v>
      </c>
      <c r="D811" s="165">
        <f t="shared" si="50"/>
        <v>3</v>
      </c>
      <c r="E811" s="165">
        <f>+Exports!B814</f>
        <v>18</v>
      </c>
      <c r="F811" s="165">
        <f>+WEEKDAY(ExportsELAP[[#This Row],[Date Prevailing]],1)</f>
        <v>5</v>
      </c>
      <c r="G811" s="165">
        <f>+COUNTIFS(ECR_Hours!$K$6:$K$7,ExportsELAP[[#This Row],[Date Prevailing]])</f>
        <v>0</v>
      </c>
      <c r="H811" s="165">
        <f t="shared" si="51"/>
        <v>5</v>
      </c>
      <c r="I811" s="166">
        <f>+Exports!G814</f>
        <v>1766.8635999999901</v>
      </c>
      <c r="J811" s="166">
        <f>+'ELAP_IPCO-APND'!D814</f>
        <v>67.001800000000003</v>
      </c>
      <c r="K811" s="166">
        <f>+(ExportsELAP[[#This Row],[Exports kWh - MPT]]/1000)*ExportsELAP[[#This Row],[EIM Price]]</f>
        <v>118.38304155447935</v>
      </c>
      <c r="L811" s="167" t="str">
        <f>+INDEX(ECR_Hours!$I$12:$I$15,MATCH(ExportsELAP[[#This Row],[Date Prevailing]],ECR_Hours!$H$12:$H$15,1))</f>
        <v>NS</v>
      </c>
      <c r="M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" spans="1:13" x14ac:dyDescent="0.25">
      <c r="A812" s="164">
        <f>+Exports!A815</f>
        <v>44595</v>
      </c>
      <c r="B812" s="165">
        <f t="shared" si="48"/>
        <v>2022</v>
      </c>
      <c r="C812" s="165">
        <f t="shared" si="49"/>
        <v>2</v>
      </c>
      <c r="D812" s="165">
        <f t="shared" si="50"/>
        <v>3</v>
      </c>
      <c r="E812" s="165">
        <f>+Exports!B815</f>
        <v>19</v>
      </c>
      <c r="F812" s="165">
        <f>+WEEKDAY(ExportsELAP[[#This Row],[Date Prevailing]],1)</f>
        <v>5</v>
      </c>
      <c r="G812" s="165">
        <f>+COUNTIFS(ECR_Hours!$K$6:$K$7,ExportsELAP[[#This Row],[Date Prevailing]])</f>
        <v>0</v>
      </c>
      <c r="H812" s="165">
        <f t="shared" si="51"/>
        <v>5</v>
      </c>
      <c r="I812" s="166">
        <f>+Exports!G815</f>
        <v>5.7900999999999998</v>
      </c>
      <c r="J812" s="166">
        <f>+'ELAP_IPCO-APND'!D815</f>
        <v>98.618480000000005</v>
      </c>
      <c r="K812" s="166">
        <f>+(ExportsELAP[[#This Row],[Exports kWh - MPT]]/1000)*ExportsELAP[[#This Row],[EIM Price]]</f>
        <v>0.57101086104799992</v>
      </c>
      <c r="L812" s="167" t="str">
        <f>+INDEX(ECR_Hours!$I$12:$I$15,MATCH(ExportsELAP[[#This Row],[Date Prevailing]],ECR_Hours!$H$12:$H$15,1))</f>
        <v>NS</v>
      </c>
      <c r="M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" spans="1:13" x14ac:dyDescent="0.25">
      <c r="A813" s="164">
        <f>+Exports!A816</f>
        <v>44595</v>
      </c>
      <c r="B813" s="165">
        <f t="shared" si="48"/>
        <v>2022</v>
      </c>
      <c r="C813" s="165">
        <f t="shared" si="49"/>
        <v>2</v>
      </c>
      <c r="D813" s="165">
        <f t="shared" si="50"/>
        <v>3</v>
      </c>
      <c r="E813" s="165">
        <f>+Exports!B816</f>
        <v>20</v>
      </c>
      <c r="F813" s="165">
        <f>+WEEKDAY(ExportsELAP[[#This Row],[Date Prevailing]],1)</f>
        <v>5</v>
      </c>
      <c r="G813" s="165">
        <f>+COUNTIFS(ECR_Hours!$K$6:$K$7,ExportsELAP[[#This Row],[Date Prevailing]])</f>
        <v>0</v>
      </c>
      <c r="H813" s="165">
        <f t="shared" si="51"/>
        <v>5</v>
      </c>
      <c r="I813" s="166">
        <f>+Exports!G816</f>
        <v>1.0285</v>
      </c>
      <c r="J813" s="166">
        <f>+'ELAP_IPCO-APND'!D816</f>
        <v>101.59229000000001</v>
      </c>
      <c r="K813" s="166">
        <f>+(ExportsELAP[[#This Row],[Exports kWh - MPT]]/1000)*ExportsELAP[[#This Row],[EIM Price]]</f>
        <v>0.104487670265</v>
      </c>
      <c r="L813" s="167" t="str">
        <f>+INDEX(ECR_Hours!$I$12:$I$15,MATCH(ExportsELAP[[#This Row],[Date Prevailing]],ECR_Hours!$H$12:$H$15,1))</f>
        <v>NS</v>
      </c>
      <c r="M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" spans="1:13" x14ac:dyDescent="0.25">
      <c r="A814" s="164">
        <f>+Exports!A817</f>
        <v>44595</v>
      </c>
      <c r="B814" s="165">
        <f t="shared" si="48"/>
        <v>2022</v>
      </c>
      <c r="C814" s="165">
        <f t="shared" si="49"/>
        <v>2</v>
      </c>
      <c r="D814" s="165">
        <f t="shared" si="50"/>
        <v>3</v>
      </c>
      <c r="E814" s="165">
        <f>+Exports!B817</f>
        <v>21</v>
      </c>
      <c r="F814" s="165">
        <f>+WEEKDAY(ExportsELAP[[#This Row],[Date Prevailing]],1)</f>
        <v>5</v>
      </c>
      <c r="G814" s="165">
        <f>+COUNTIFS(ECR_Hours!$K$6:$K$7,ExportsELAP[[#This Row],[Date Prevailing]])</f>
        <v>0</v>
      </c>
      <c r="H814" s="165">
        <f t="shared" si="51"/>
        <v>5</v>
      </c>
      <c r="I814" s="166">
        <f>+Exports!G817</f>
        <v>0.74290000000000012</v>
      </c>
      <c r="J814" s="166">
        <f>+'ELAP_IPCO-APND'!D817</f>
        <v>76.246160000000003</v>
      </c>
      <c r="K814" s="166">
        <f>+(ExportsELAP[[#This Row],[Exports kWh - MPT]]/1000)*ExportsELAP[[#This Row],[EIM Price]]</f>
        <v>5.6643272264000011E-2</v>
      </c>
      <c r="L814" s="167" t="str">
        <f>+INDEX(ECR_Hours!$I$12:$I$15,MATCH(ExportsELAP[[#This Row],[Date Prevailing]],ECR_Hours!$H$12:$H$15,1))</f>
        <v>NS</v>
      </c>
      <c r="M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" spans="1:13" x14ac:dyDescent="0.25">
      <c r="A815" s="164">
        <f>+Exports!A818</f>
        <v>44595</v>
      </c>
      <c r="B815" s="165">
        <f t="shared" si="48"/>
        <v>2022</v>
      </c>
      <c r="C815" s="165">
        <f t="shared" si="49"/>
        <v>2</v>
      </c>
      <c r="D815" s="165">
        <f t="shared" si="50"/>
        <v>3</v>
      </c>
      <c r="E815" s="165">
        <f>+Exports!B818</f>
        <v>22</v>
      </c>
      <c r="F815" s="165">
        <f>+WEEKDAY(ExportsELAP[[#This Row],[Date Prevailing]],1)</f>
        <v>5</v>
      </c>
      <c r="G815" s="165">
        <f>+COUNTIFS(ECR_Hours!$K$6:$K$7,ExportsELAP[[#This Row],[Date Prevailing]])</f>
        <v>0</v>
      </c>
      <c r="H815" s="165">
        <f t="shared" si="51"/>
        <v>5</v>
      </c>
      <c r="I815" s="166">
        <f>+Exports!G818</f>
        <v>0.87740000000000007</v>
      </c>
      <c r="J815" s="166">
        <f>+'ELAP_IPCO-APND'!D818</f>
        <v>76.321359999999999</v>
      </c>
      <c r="K815" s="166">
        <f>+(ExportsELAP[[#This Row],[Exports kWh - MPT]]/1000)*ExportsELAP[[#This Row],[EIM Price]]</f>
        <v>6.6964361264000002E-2</v>
      </c>
      <c r="L815" s="167" t="str">
        <f>+INDEX(ECR_Hours!$I$12:$I$15,MATCH(ExportsELAP[[#This Row],[Date Prevailing]],ECR_Hours!$H$12:$H$15,1))</f>
        <v>NS</v>
      </c>
      <c r="M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" spans="1:13" x14ac:dyDescent="0.25">
      <c r="A816" s="164">
        <f>+Exports!A819</f>
        <v>44595</v>
      </c>
      <c r="B816" s="165">
        <f t="shared" si="48"/>
        <v>2022</v>
      </c>
      <c r="C816" s="165">
        <f t="shared" si="49"/>
        <v>2</v>
      </c>
      <c r="D816" s="165">
        <f t="shared" si="50"/>
        <v>3</v>
      </c>
      <c r="E816" s="165">
        <f>+Exports!B819</f>
        <v>23</v>
      </c>
      <c r="F816" s="165">
        <f>+WEEKDAY(ExportsELAP[[#This Row],[Date Prevailing]],1)</f>
        <v>5</v>
      </c>
      <c r="G816" s="165">
        <f>+COUNTIFS(ECR_Hours!$K$6:$K$7,ExportsELAP[[#This Row],[Date Prevailing]])</f>
        <v>0</v>
      </c>
      <c r="H816" s="165">
        <f t="shared" si="51"/>
        <v>5</v>
      </c>
      <c r="I816" s="166">
        <f>+Exports!G819</f>
        <v>0.93740000000000012</v>
      </c>
      <c r="J816" s="166">
        <f>+'ELAP_IPCO-APND'!D819</f>
        <v>78.857990000000001</v>
      </c>
      <c r="K816" s="166">
        <f>+(ExportsELAP[[#This Row],[Exports kWh - MPT]]/1000)*ExportsELAP[[#This Row],[EIM Price]]</f>
        <v>7.3921479826000017E-2</v>
      </c>
      <c r="L816" s="167" t="str">
        <f>+INDEX(ECR_Hours!$I$12:$I$15,MATCH(ExportsELAP[[#This Row],[Date Prevailing]],ECR_Hours!$H$12:$H$15,1))</f>
        <v>NS</v>
      </c>
      <c r="M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" spans="1:13" x14ac:dyDescent="0.25">
      <c r="A817" s="164">
        <f>+Exports!A820</f>
        <v>44595</v>
      </c>
      <c r="B817" s="165">
        <f t="shared" si="48"/>
        <v>2022</v>
      </c>
      <c r="C817" s="165">
        <f t="shared" si="49"/>
        <v>2</v>
      </c>
      <c r="D817" s="165">
        <f t="shared" si="50"/>
        <v>3</v>
      </c>
      <c r="E817" s="165">
        <f>+Exports!B820</f>
        <v>24</v>
      </c>
      <c r="F817" s="165">
        <f>+WEEKDAY(ExportsELAP[[#This Row],[Date Prevailing]],1)</f>
        <v>5</v>
      </c>
      <c r="G817" s="165">
        <f>+COUNTIFS(ECR_Hours!$K$6:$K$7,ExportsELAP[[#This Row],[Date Prevailing]])</f>
        <v>0</v>
      </c>
      <c r="H817" s="165">
        <f t="shared" si="51"/>
        <v>5</v>
      </c>
      <c r="I817" s="166">
        <f>+Exports!G820</f>
        <v>1.3719999999999999</v>
      </c>
      <c r="J817" s="166">
        <f>+'ELAP_IPCO-APND'!D820</f>
        <v>63.561750000000004</v>
      </c>
      <c r="K817" s="166">
        <f>+(ExportsELAP[[#This Row],[Exports kWh - MPT]]/1000)*ExportsELAP[[#This Row],[EIM Price]]</f>
        <v>8.7206721000000001E-2</v>
      </c>
      <c r="L817" s="167" t="str">
        <f>+INDEX(ECR_Hours!$I$12:$I$15,MATCH(ExportsELAP[[#This Row],[Date Prevailing]],ECR_Hours!$H$12:$H$15,1))</f>
        <v>NS</v>
      </c>
      <c r="M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" spans="1:13" x14ac:dyDescent="0.25">
      <c r="A818" s="164">
        <f>+Exports!A821</f>
        <v>44596</v>
      </c>
      <c r="B818" s="165">
        <f t="shared" si="48"/>
        <v>2022</v>
      </c>
      <c r="C818" s="165">
        <f t="shared" si="49"/>
        <v>2</v>
      </c>
      <c r="D818" s="165">
        <f t="shared" si="50"/>
        <v>4</v>
      </c>
      <c r="E818" s="165">
        <f>+Exports!B821</f>
        <v>1</v>
      </c>
      <c r="F818" s="165">
        <f>+WEEKDAY(ExportsELAP[[#This Row],[Date Prevailing]],1)</f>
        <v>6</v>
      </c>
      <c r="G818" s="165">
        <f>+COUNTIFS(ECR_Hours!$K$6:$K$7,ExportsELAP[[#This Row],[Date Prevailing]])</f>
        <v>0</v>
      </c>
      <c r="H818" s="165">
        <f t="shared" si="51"/>
        <v>6</v>
      </c>
      <c r="I818" s="166">
        <f>+Exports!G821</f>
        <v>12.654399999999999</v>
      </c>
      <c r="J818" s="166">
        <f>+'ELAP_IPCO-APND'!D821</f>
        <v>56.412550000000003</v>
      </c>
      <c r="K818" s="166">
        <f>+(ExportsELAP[[#This Row],[Exports kWh - MPT]]/1000)*ExportsELAP[[#This Row],[EIM Price]]</f>
        <v>0.71386697271999999</v>
      </c>
      <c r="L818" s="167" t="str">
        <f>+INDEX(ECR_Hours!$I$12:$I$15,MATCH(ExportsELAP[[#This Row],[Date Prevailing]],ECR_Hours!$H$12:$H$15,1))</f>
        <v>NS</v>
      </c>
      <c r="M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" spans="1:13" x14ac:dyDescent="0.25">
      <c r="A819" s="164">
        <f>+Exports!A822</f>
        <v>44596</v>
      </c>
      <c r="B819" s="165">
        <f t="shared" si="48"/>
        <v>2022</v>
      </c>
      <c r="C819" s="165">
        <f t="shared" si="49"/>
        <v>2</v>
      </c>
      <c r="D819" s="165">
        <f t="shared" si="50"/>
        <v>4</v>
      </c>
      <c r="E819" s="165">
        <f>+Exports!B822</f>
        <v>2</v>
      </c>
      <c r="F819" s="165">
        <f>+WEEKDAY(ExportsELAP[[#This Row],[Date Prevailing]],1)</f>
        <v>6</v>
      </c>
      <c r="G819" s="165">
        <f>+COUNTIFS(ECR_Hours!$K$6:$K$7,ExportsELAP[[#This Row],[Date Prevailing]])</f>
        <v>0</v>
      </c>
      <c r="H819" s="165">
        <f t="shared" si="51"/>
        <v>6</v>
      </c>
      <c r="I819" s="166">
        <f>+Exports!G822</f>
        <v>13.542800000000002</v>
      </c>
      <c r="J819" s="166">
        <f>+'ELAP_IPCO-APND'!D822</f>
        <v>52.36609</v>
      </c>
      <c r="K819" s="166">
        <f>+(ExportsELAP[[#This Row],[Exports kWh - MPT]]/1000)*ExportsELAP[[#This Row],[EIM Price]]</f>
        <v>0.70918348365200001</v>
      </c>
      <c r="L819" s="167" t="str">
        <f>+INDEX(ECR_Hours!$I$12:$I$15,MATCH(ExportsELAP[[#This Row],[Date Prevailing]],ECR_Hours!$H$12:$H$15,1))</f>
        <v>NS</v>
      </c>
      <c r="M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" spans="1:13" x14ac:dyDescent="0.25">
      <c r="A820" s="164">
        <f>+Exports!A823</f>
        <v>44596</v>
      </c>
      <c r="B820" s="165">
        <f t="shared" si="48"/>
        <v>2022</v>
      </c>
      <c r="C820" s="165">
        <f t="shared" si="49"/>
        <v>2</v>
      </c>
      <c r="D820" s="165">
        <f t="shared" si="50"/>
        <v>4</v>
      </c>
      <c r="E820" s="165">
        <f>+Exports!B823</f>
        <v>3</v>
      </c>
      <c r="F820" s="165">
        <f>+WEEKDAY(ExportsELAP[[#This Row],[Date Prevailing]],1)</f>
        <v>6</v>
      </c>
      <c r="G820" s="165">
        <f>+COUNTIFS(ECR_Hours!$K$6:$K$7,ExportsELAP[[#This Row],[Date Prevailing]])</f>
        <v>0</v>
      </c>
      <c r="H820" s="165">
        <f t="shared" si="51"/>
        <v>6</v>
      </c>
      <c r="I820" s="166">
        <f>+Exports!G823</f>
        <v>13.202899999999898</v>
      </c>
      <c r="J820" s="166">
        <f>+'ELAP_IPCO-APND'!D823</f>
        <v>51.705739999999999</v>
      </c>
      <c r="K820" s="166">
        <f>+(ExportsELAP[[#This Row],[Exports kWh - MPT]]/1000)*ExportsELAP[[#This Row],[EIM Price]]</f>
        <v>0.68266571464599468</v>
      </c>
      <c r="L820" s="167" t="str">
        <f>+INDEX(ECR_Hours!$I$12:$I$15,MATCH(ExportsELAP[[#This Row],[Date Prevailing]],ECR_Hours!$H$12:$H$15,1))</f>
        <v>NS</v>
      </c>
      <c r="M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" spans="1:13" x14ac:dyDescent="0.25">
      <c r="A821" s="164">
        <f>+Exports!A824</f>
        <v>44596</v>
      </c>
      <c r="B821" s="165">
        <f t="shared" si="48"/>
        <v>2022</v>
      </c>
      <c r="C821" s="165">
        <f t="shared" si="49"/>
        <v>2</v>
      </c>
      <c r="D821" s="165">
        <f t="shared" si="50"/>
        <v>4</v>
      </c>
      <c r="E821" s="165">
        <f>+Exports!B824</f>
        <v>4</v>
      </c>
      <c r="F821" s="165">
        <f>+WEEKDAY(ExportsELAP[[#This Row],[Date Prevailing]],1)</f>
        <v>6</v>
      </c>
      <c r="G821" s="165">
        <f>+COUNTIFS(ECR_Hours!$K$6:$K$7,ExportsELAP[[#This Row],[Date Prevailing]])</f>
        <v>0</v>
      </c>
      <c r="H821" s="165">
        <f t="shared" si="51"/>
        <v>6</v>
      </c>
      <c r="I821" s="166">
        <f>+Exports!G824</f>
        <v>4.3384000000000009</v>
      </c>
      <c r="J821" s="166">
        <f>+'ELAP_IPCO-APND'!D824</f>
        <v>51.278030000000001</v>
      </c>
      <c r="K821" s="166">
        <f>+(ExportsELAP[[#This Row],[Exports kWh - MPT]]/1000)*ExportsELAP[[#This Row],[EIM Price]]</f>
        <v>0.22246460535200005</v>
      </c>
      <c r="L821" s="167" t="str">
        <f>+INDEX(ECR_Hours!$I$12:$I$15,MATCH(ExportsELAP[[#This Row],[Date Prevailing]],ECR_Hours!$H$12:$H$15,1))</f>
        <v>NS</v>
      </c>
      <c r="M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" spans="1:13" x14ac:dyDescent="0.25">
      <c r="A822" s="164">
        <f>+Exports!A825</f>
        <v>44596</v>
      </c>
      <c r="B822" s="165">
        <f t="shared" si="48"/>
        <v>2022</v>
      </c>
      <c r="C822" s="165">
        <f t="shared" si="49"/>
        <v>2</v>
      </c>
      <c r="D822" s="165">
        <f t="shared" si="50"/>
        <v>4</v>
      </c>
      <c r="E822" s="165">
        <f>+Exports!B825</f>
        <v>5</v>
      </c>
      <c r="F822" s="165">
        <f>+WEEKDAY(ExportsELAP[[#This Row],[Date Prevailing]],1)</f>
        <v>6</v>
      </c>
      <c r="G822" s="165">
        <f>+COUNTIFS(ECR_Hours!$K$6:$K$7,ExportsELAP[[#This Row],[Date Prevailing]])</f>
        <v>0</v>
      </c>
      <c r="H822" s="165">
        <f t="shared" si="51"/>
        <v>6</v>
      </c>
      <c r="I822" s="166">
        <f>+Exports!G825</f>
        <v>3.1341999999999999</v>
      </c>
      <c r="J822" s="166">
        <f>+'ELAP_IPCO-APND'!D825</f>
        <v>52.334699999999998</v>
      </c>
      <c r="K822" s="166">
        <f>+(ExportsELAP[[#This Row],[Exports kWh - MPT]]/1000)*ExportsELAP[[#This Row],[EIM Price]]</f>
        <v>0.16402741673999999</v>
      </c>
      <c r="L822" s="167" t="str">
        <f>+INDEX(ECR_Hours!$I$12:$I$15,MATCH(ExportsELAP[[#This Row],[Date Prevailing]],ECR_Hours!$H$12:$H$15,1))</f>
        <v>NS</v>
      </c>
      <c r="M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" spans="1:13" x14ac:dyDescent="0.25">
      <c r="A823" s="164">
        <f>+Exports!A826</f>
        <v>44596</v>
      </c>
      <c r="B823" s="165">
        <f t="shared" si="48"/>
        <v>2022</v>
      </c>
      <c r="C823" s="165">
        <f t="shared" si="49"/>
        <v>2</v>
      </c>
      <c r="D823" s="165">
        <f t="shared" si="50"/>
        <v>4</v>
      </c>
      <c r="E823" s="165">
        <f>+Exports!B826</f>
        <v>6</v>
      </c>
      <c r="F823" s="165">
        <f>+WEEKDAY(ExportsELAP[[#This Row],[Date Prevailing]],1)</f>
        <v>6</v>
      </c>
      <c r="G823" s="165">
        <f>+COUNTIFS(ECR_Hours!$K$6:$K$7,ExportsELAP[[#This Row],[Date Prevailing]])</f>
        <v>0</v>
      </c>
      <c r="H823" s="165">
        <f t="shared" si="51"/>
        <v>6</v>
      </c>
      <c r="I823" s="166">
        <f>+Exports!G826</f>
        <v>2.0636000000000001</v>
      </c>
      <c r="J823" s="166">
        <f>+'ELAP_IPCO-APND'!D826</f>
        <v>57.477780000000003</v>
      </c>
      <c r="K823" s="166">
        <f>+(ExportsELAP[[#This Row],[Exports kWh - MPT]]/1000)*ExportsELAP[[#This Row],[EIM Price]]</f>
        <v>0.11861114680800001</v>
      </c>
      <c r="L823" s="167" t="str">
        <f>+INDEX(ECR_Hours!$I$12:$I$15,MATCH(ExportsELAP[[#This Row],[Date Prevailing]],ECR_Hours!$H$12:$H$15,1))</f>
        <v>NS</v>
      </c>
      <c r="M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" spans="1:13" x14ac:dyDescent="0.25">
      <c r="A824" s="164">
        <f>+Exports!A827</f>
        <v>44596</v>
      </c>
      <c r="B824" s="165">
        <f t="shared" si="48"/>
        <v>2022</v>
      </c>
      <c r="C824" s="165">
        <f t="shared" si="49"/>
        <v>2</v>
      </c>
      <c r="D824" s="165">
        <f t="shared" si="50"/>
        <v>4</v>
      </c>
      <c r="E824" s="165">
        <f>+Exports!B827</f>
        <v>7</v>
      </c>
      <c r="F824" s="165">
        <f>+WEEKDAY(ExportsELAP[[#This Row],[Date Prevailing]],1)</f>
        <v>6</v>
      </c>
      <c r="G824" s="165">
        <f>+COUNTIFS(ECR_Hours!$K$6:$K$7,ExportsELAP[[#This Row],[Date Prevailing]])</f>
        <v>0</v>
      </c>
      <c r="H824" s="165">
        <f t="shared" si="51"/>
        <v>6</v>
      </c>
      <c r="I824" s="166">
        <f>+Exports!G827</f>
        <v>1.5361</v>
      </c>
      <c r="J824" s="166">
        <f>+'ELAP_IPCO-APND'!D827</f>
        <v>59.444949999999999</v>
      </c>
      <c r="K824" s="166">
        <f>+(ExportsELAP[[#This Row],[Exports kWh - MPT]]/1000)*ExportsELAP[[#This Row],[EIM Price]]</f>
        <v>9.1313387694999998E-2</v>
      </c>
      <c r="L824" s="167" t="str">
        <f>+INDEX(ECR_Hours!$I$12:$I$15,MATCH(ExportsELAP[[#This Row],[Date Prevailing]],ECR_Hours!$H$12:$H$15,1))</f>
        <v>NS</v>
      </c>
      <c r="M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" spans="1:13" x14ac:dyDescent="0.25">
      <c r="A825" s="164">
        <f>+Exports!A828</f>
        <v>44596</v>
      </c>
      <c r="B825" s="165">
        <f t="shared" si="48"/>
        <v>2022</v>
      </c>
      <c r="C825" s="165">
        <f t="shared" si="49"/>
        <v>2</v>
      </c>
      <c r="D825" s="165">
        <f t="shared" si="50"/>
        <v>4</v>
      </c>
      <c r="E825" s="165">
        <f>+Exports!B828</f>
        <v>8</v>
      </c>
      <c r="F825" s="165">
        <f>+WEEKDAY(ExportsELAP[[#This Row],[Date Prevailing]],1)</f>
        <v>6</v>
      </c>
      <c r="G825" s="165">
        <f>+COUNTIFS(ECR_Hours!$K$6:$K$7,ExportsELAP[[#This Row],[Date Prevailing]])</f>
        <v>0</v>
      </c>
      <c r="H825" s="165">
        <f t="shared" si="51"/>
        <v>6</v>
      </c>
      <c r="I825" s="166">
        <f>+Exports!G828</f>
        <v>23.730199999999989</v>
      </c>
      <c r="J825" s="166">
        <f>+'ELAP_IPCO-APND'!D828</f>
        <v>64.812269999999998</v>
      </c>
      <c r="K825" s="166">
        <f>+(ExportsELAP[[#This Row],[Exports kWh - MPT]]/1000)*ExportsELAP[[#This Row],[EIM Price]]</f>
        <v>1.5380081295539993</v>
      </c>
      <c r="L825" s="167" t="str">
        <f>+INDEX(ECR_Hours!$I$12:$I$15,MATCH(ExportsELAP[[#This Row],[Date Prevailing]],ECR_Hours!$H$12:$H$15,1))</f>
        <v>NS</v>
      </c>
      <c r="M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" spans="1:13" x14ac:dyDescent="0.25">
      <c r="A826" s="164">
        <f>+Exports!A829</f>
        <v>44596</v>
      </c>
      <c r="B826" s="165">
        <f t="shared" si="48"/>
        <v>2022</v>
      </c>
      <c r="C826" s="165">
        <f t="shared" si="49"/>
        <v>2</v>
      </c>
      <c r="D826" s="165">
        <f t="shared" si="50"/>
        <v>4</v>
      </c>
      <c r="E826" s="165">
        <f>+Exports!B829</f>
        <v>9</v>
      </c>
      <c r="F826" s="165">
        <f>+WEEKDAY(ExportsELAP[[#This Row],[Date Prevailing]],1)</f>
        <v>6</v>
      </c>
      <c r="G826" s="165">
        <f>+COUNTIFS(ECR_Hours!$K$6:$K$7,ExportsELAP[[#This Row],[Date Prevailing]])</f>
        <v>0</v>
      </c>
      <c r="H826" s="165">
        <f t="shared" si="51"/>
        <v>6</v>
      </c>
      <c r="I826" s="166">
        <f>+Exports!G829</f>
        <v>1794.2481</v>
      </c>
      <c r="J826" s="166">
        <f>+'ELAP_IPCO-APND'!D829</f>
        <v>51.780119999999997</v>
      </c>
      <c r="K826" s="166">
        <f>+(ExportsELAP[[#This Row],[Exports kWh - MPT]]/1000)*ExportsELAP[[#This Row],[EIM Price]]</f>
        <v>92.906381927772003</v>
      </c>
      <c r="L826" s="167" t="str">
        <f>+INDEX(ECR_Hours!$I$12:$I$15,MATCH(ExportsELAP[[#This Row],[Date Prevailing]],ECR_Hours!$H$12:$H$15,1))</f>
        <v>NS</v>
      </c>
      <c r="M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" spans="1:13" x14ac:dyDescent="0.25">
      <c r="A827" s="164">
        <f>+Exports!A830</f>
        <v>44596</v>
      </c>
      <c r="B827" s="165">
        <f t="shared" si="48"/>
        <v>2022</v>
      </c>
      <c r="C827" s="165">
        <f t="shared" si="49"/>
        <v>2</v>
      </c>
      <c r="D827" s="165">
        <f t="shared" si="50"/>
        <v>4</v>
      </c>
      <c r="E827" s="165">
        <f>+Exports!B830</f>
        <v>10</v>
      </c>
      <c r="F827" s="165">
        <f>+WEEKDAY(ExportsELAP[[#This Row],[Date Prevailing]],1)</f>
        <v>6</v>
      </c>
      <c r="G827" s="165">
        <f>+COUNTIFS(ECR_Hours!$K$6:$K$7,ExportsELAP[[#This Row],[Date Prevailing]])</f>
        <v>0</v>
      </c>
      <c r="H827" s="165">
        <f t="shared" si="51"/>
        <v>6</v>
      </c>
      <c r="I827" s="166">
        <f>+Exports!G830</f>
        <v>10603.9192</v>
      </c>
      <c r="J827" s="166">
        <f>+'ELAP_IPCO-APND'!D830</f>
        <v>43.539619999999999</v>
      </c>
      <c r="K827" s="166">
        <f>+(ExportsELAP[[#This Row],[Exports kWh - MPT]]/1000)*ExportsELAP[[#This Row],[EIM Price]]</f>
        <v>461.690612478704</v>
      </c>
      <c r="L827" s="167" t="str">
        <f>+INDEX(ECR_Hours!$I$12:$I$15,MATCH(ExportsELAP[[#This Row],[Date Prevailing]],ECR_Hours!$H$12:$H$15,1))</f>
        <v>NS</v>
      </c>
      <c r="M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" spans="1:13" x14ac:dyDescent="0.25">
      <c r="A828" s="164">
        <f>+Exports!A831</f>
        <v>44596</v>
      </c>
      <c r="B828" s="165">
        <f t="shared" si="48"/>
        <v>2022</v>
      </c>
      <c r="C828" s="165">
        <f t="shared" si="49"/>
        <v>2</v>
      </c>
      <c r="D828" s="165">
        <f t="shared" si="50"/>
        <v>4</v>
      </c>
      <c r="E828" s="165">
        <f>+Exports!B831</f>
        <v>11</v>
      </c>
      <c r="F828" s="165">
        <f>+WEEKDAY(ExportsELAP[[#This Row],[Date Prevailing]],1)</f>
        <v>6</v>
      </c>
      <c r="G828" s="165">
        <f>+COUNTIFS(ECR_Hours!$K$6:$K$7,ExportsELAP[[#This Row],[Date Prevailing]])</f>
        <v>0</v>
      </c>
      <c r="H828" s="165">
        <f t="shared" si="51"/>
        <v>6</v>
      </c>
      <c r="I828" s="166">
        <f>+Exports!G831</f>
        <v>24157.546399999999</v>
      </c>
      <c r="J828" s="166">
        <f>+'ELAP_IPCO-APND'!D831</f>
        <v>32.086190000000002</v>
      </c>
      <c r="K828" s="166">
        <f>+(ExportsELAP[[#This Row],[Exports kWh - MPT]]/1000)*ExportsELAP[[#This Row],[EIM Price]]</f>
        <v>775.12362372421592</v>
      </c>
      <c r="L828" s="167" t="str">
        <f>+INDEX(ECR_Hours!$I$12:$I$15,MATCH(ExportsELAP[[#This Row],[Date Prevailing]],ECR_Hours!$H$12:$H$15,1))</f>
        <v>NS</v>
      </c>
      <c r="M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" spans="1:13" x14ac:dyDescent="0.25">
      <c r="A829" s="164">
        <f>+Exports!A832</f>
        <v>44596</v>
      </c>
      <c r="B829" s="165">
        <f t="shared" si="48"/>
        <v>2022</v>
      </c>
      <c r="C829" s="165">
        <f t="shared" si="49"/>
        <v>2</v>
      </c>
      <c r="D829" s="165">
        <f t="shared" si="50"/>
        <v>4</v>
      </c>
      <c r="E829" s="165">
        <f>+Exports!B832</f>
        <v>12</v>
      </c>
      <c r="F829" s="165">
        <f>+WEEKDAY(ExportsELAP[[#This Row],[Date Prevailing]],1)</f>
        <v>6</v>
      </c>
      <c r="G829" s="165">
        <f>+COUNTIFS(ECR_Hours!$K$6:$K$7,ExportsELAP[[#This Row],[Date Prevailing]])</f>
        <v>0</v>
      </c>
      <c r="H829" s="165">
        <f t="shared" si="51"/>
        <v>6</v>
      </c>
      <c r="I829" s="166">
        <f>+Exports!G832</f>
        <v>32288.998699999996</v>
      </c>
      <c r="J829" s="166">
        <f>+'ELAP_IPCO-APND'!D832</f>
        <v>33.15701</v>
      </c>
      <c r="K829" s="166">
        <f>+(ExportsELAP[[#This Row],[Exports kWh - MPT]]/1000)*ExportsELAP[[#This Row],[EIM Price]]</f>
        <v>1070.6066527858868</v>
      </c>
      <c r="L829" s="167" t="str">
        <f>+INDEX(ECR_Hours!$I$12:$I$15,MATCH(ExportsELAP[[#This Row],[Date Prevailing]],ECR_Hours!$H$12:$H$15,1))</f>
        <v>NS</v>
      </c>
      <c r="M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" spans="1:13" x14ac:dyDescent="0.25">
      <c r="A830" s="164">
        <f>+Exports!A833</f>
        <v>44596</v>
      </c>
      <c r="B830" s="165">
        <f t="shared" si="48"/>
        <v>2022</v>
      </c>
      <c r="C830" s="165">
        <f t="shared" si="49"/>
        <v>2</v>
      </c>
      <c r="D830" s="165">
        <f t="shared" si="50"/>
        <v>4</v>
      </c>
      <c r="E830" s="165">
        <f>+Exports!B833</f>
        <v>13</v>
      </c>
      <c r="F830" s="165">
        <f>+WEEKDAY(ExportsELAP[[#This Row],[Date Prevailing]],1)</f>
        <v>6</v>
      </c>
      <c r="G830" s="165">
        <f>+COUNTIFS(ECR_Hours!$K$6:$K$7,ExportsELAP[[#This Row],[Date Prevailing]])</f>
        <v>0</v>
      </c>
      <c r="H830" s="165">
        <f t="shared" si="51"/>
        <v>6</v>
      </c>
      <c r="I830" s="166">
        <f>+Exports!G833</f>
        <v>37874.916899999997</v>
      </c>
      <c r="J830" s="166">
        <f>+'ELAP_IPCO-APND'!D833</f>
        <v>38.342610000000001</v>
      </c>
      <c r="K830" s="166">
        <f>+(ExportsELAP[[#This Row],[Exports kWh - MPT]]/1000)*ExportsELAP[[#This Row],[EIM Price]]</f>
        <v>1452.2231674791087</v>
      </c>
      <c r="L830" s="167" t="str">
        <f>+INDEX(ECR_Hours!$I$12:$I$15,MATCH(ExportsELAP[[#This Row],[Date Prevailing]],ECR_Hours!$H$12:$H$15,1))</f>
        <v>NS</v>
      </c>
      <c r="M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" spans="1:13" x14ac:dyDescent="0.25">
      <c r="A831" s="164">
        <f>+Exports!A834</f>
        <v>44596</v>
      </c>
      <c r="B831" s="165">
        <f t="shared" si="48"/>
        <v>2022</v>
      </c>
      <c r="C831" s="165">
        <f t="shared" si="49"/>
        <v>2</v>
      </c>
      <c r="D831" s="165">
        <f t="shared" si="50"/>
        <v>4</v>
      </c>
      <c r="E831" s="165">
        <f>+Exports!B834</f>
        <v>14</v>
      </c>
      <c r="F831" s="165">
        <f>+WEEKDAY(ExportsELAP[[#This Row],[Date Prevailing]],1)</f>
        <v>6</v>
      </c>
      <c r="G831" s="165">
        <f>+COUNTIFS(ECR_Hours!$K$6:$K$7,ExportsELAP[[#This Row],[Date Prevailing]])</f>
        <v>0</v>
      </c>
      <c r="H831" s="165">
        <f t="shared" si="51"/>
        <v>6</v>
      </c>
      <c r="I831" s="166">
        <f>+Exports!G834</f>
        <v>37806.258900000001</v>
      </c>
      <c r="J831" s="166">
        <f>+'ELAP_IPCO-APND'!D834</f>
        <v>34.099110000000003</v>
      </c>
      <c r="K831" s="166">
        <f>+(ExportsELAP[[#This Row],[Exports kWh - MPT]]/1000)*ExportsELAP[[#This Row],[EIM Price]]</f>
        <v>1289.1597809195791</v>
      </c>
      <c r="L831" s="167" t="str">
        <f>+INDEX(ECR_Hours!$I$12:$I$15,MATCH(ExportsELAP[[#This Row],[Date Prevailing]],ECR_Hours!$H$12:$H$15,1))</f>
        <v>NS</v>
      </c>
      <c r="M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" spans="1:13" x14ac:dyDescent="0.25">
      <c r="A832" s="164">
        <f>+Exports!A835</f>
        <v>44596</v>
      </c>
      <c r="B832" s="165">
        <f t="shared" si="48"/>
        <v>2022</v>
      </c>
      <c r="C832" s="165">
        <f t="shared" si="49"/>
        <v>2</v>
      </c>
      <c r="D832" s="165">
        <f t="shared" si="50"/>
        <v>4</v>
      </c>
      <c r="E832" s="165">
        <f>+Exports!B835</f>
        <v>15</v>
      </c>
      <c r="F832" s="165">
        <f>+WEEKDAY(ExportsELAP[[#This Row],[Date Prevailing]],1)</f>
        <v>6</v>
      </c>
      <c r="G832" s="165">
        <f>+COUNTIFS(ECR_Hours!$K$6:$K$7,ExportsELAP[[#This Row],[Date Prevailing]])</f>
        <v>0</v>
      </c>
      <c r="H832" s="165">
        <f t="shared" si="51"/>
        <v>6</v>
      </c>
      <c r="I832" s="166">
        <f>+Exports!G835</f>
        <v>31266.704700000002</v>
      </c>
      <c r="J832" s="166">
        <f>+'ELAP_IPCO-APND'!D835</f>
        <v>31.475519999999999</v>
      </c>
      <c r="K832" s="166">
        <f>+(ExportsELAP[[#This Row],[Exports kWh - MPT]]/1000)*ExportsELAP[[#This Row],[EIM Price]]</f>
        <v>984.13578911894399</v>
      </c>
      <c r="L832" s="167" t="str">
        <f>+INDEX(ECR_Hours!$I$12:$I$15,MATCH(ExportsELAP[[#This Row],[Date Prevailing]],ECR_Hours!$H$12:$H$15,1))</f>
        <v>NS</v>
      </c>
      <c r="M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" spans="1:13" x14ac:dyDescent="0.25">
      <c r="A833" s="164">
        <f>+Exports!A836</f>
        <v>44596</v>
      </c>
      <c r="B833" s="165">
        <f t="shared" si="48"/>
        <v>2022</v>
      </c>
      <c r="C833" s="165">
        <f t="shared" si="49"/>
        <v>2</v>
      </c>
      <c r="D833" s="165">
        <f t="shared" si="50"/>
        <v>4</v>
      </c>
      <c r="E833" s="165">
        <f>+Exports!B836</f>
        <v>16</v>
      </c>
      <c r="F833" s="165">
        <f>+WEEKDAY(ExportsELAP[[#This Row],[Date Prevailing]],1)</f>
        <v>6</v>
      </c>
      <c r="G833" s="165">
        <f>+COUNTIFS(ECR_Hours!$K$6:$K$7,ExportsELAP[[#This Row],[Date Prevailing]])</f>
        <v>0</v>
      </c>
      <c r="H833" s="165">
        <f t="shared" si="51"/>
        <v>6</v>
      </c>
      <c r="I833" s="166">
        <f>+Exports!G836</f>
        <v>19147.7657</v>
      </c>
      <c r="J833" s="166">
        <f>+'ELAP_IPCO-APND'!D836</f>
        <v>23.80048</v>
      </c>
      <c r="K833" s="166">
        <f>+(ExportsELAP[[#This Row],[Exports kWh - MPT]]/1000)*ExportsELAP[[#This Row],[EIM Price]]</f>
        <v>455.72601458753604</v>
      </c>
      <c r="L833" s="167" t="str">
        <f>+INDEX(ECR_Hours!$I$12:$I$15,MATCH(ExportsELAP[[#This Row],[Date Prevailing]],ECR_Hours!$H$12:$H$15,1))</f>
        <v>NS</v>
      </c>
      <c r="M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" spans="1:13" x14ac:dyDescent="0.25">
      <c r="A834" s="164">
        <f>+Exports!A837</f>
        <v>44596</v>
      </c>
      <c r="B834" s="165">
        <f t="shared" ref="B834:B897" si="52">+YEAR(A834)</f>
        <v>2022</v>
      </c>
      <c r="C834" s="165">
        <f t="shared" ref="C834:C897" si="53">+MONTH(A834)</f>
        <v>2</v>
      </c>
      <c r="D834" s="165">
        <f t="shared" ref="D834:D897" si="54">+DAY(A834)</f>
        <v>4</v>
      </c>
      <c r="E834" s="165">
        <f>+Exports!B837</f>
        <v>17</v>
      </c>
      <c r="F834" s="165">
        <f>+WEEKDAY(ExportsELAP[[#This Row],[Date Prevailing]],1)</f>
        <v>6</v>
      </c>
      <c r="G834" s="165">
        <f>+COUNTIFS(ECR_Hours!$K$6:$K$7,ExportsELAP[[#This Row],[Date Prevailing]])</f>
        <v>0</v>
      </c>
      <c r="H834" s="165">
        <f t="shared" ref="H834:H897" si="55">+IF(G834=1,0,F834)</f>
        <v>6</v>
      </c>
      <c r="I834" s="166">
        <f>+Exports!G837</f>
        <v>9646.1761999999999</v>
      </c>
      <c r="J834" s="166">
        <f>+'ELAP_IPCO-APND'!D837</f>
        <v>40.84028</v>
      </c>
      <c r="K834" s="166">
        <f>+(ExportsELAP[[#This Row],[Exports kWh - MPT]]/1000)*ExportsELAP[[#This Row],[EIM Price]]</f>
        <v>393.95253693733599</v>
      </c>
      <c r="L834" s="167" t="str">
        <f>+INDEX(ECR_Hours!$I$12:$I$15,MATCH(ExportsELAP[[#This Row],[Date Prevailing]],ECR_Hours!$H$12:$H$15,1))</f>
        <v>NS</v>
      </c>
      <c r="M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" spans="1:13" x14ac:dyDescent="0.25">
      <c r="A835" s="164">
        <f>+Exports!A838</f>
        <v>44596</v>
      </c>
      <c r="B835" s="165">
        <f t="shared" si="52"/>
        <v>2022</v>
      </c>
      <c r="C835" s="165">
        <f t="shared" si="53"/>
        <v>2</v>
      </c>
      <c r="D835" s="165">
        <f t="shared" si="54"/>
        <v>4</v>
      </c>
      <c r="E835" s="165">
        <f>+Exports!B838</f>
        <v>18</v>
      </c>
      <c r="F835" s="165">
        <f>+WEEKDAY(ExportsELAP[[#This Row],[Date Prevailing]],1)</f>
        <v>6</v>
      </c>
      <c r="G835" s="165">
        <f>+COUNTIFS(ECR_Hours!$K$6:$K$7,ExportsELAP[[#This Row],[Date Prevailing]])</f>
        <v>0</v>
      </c>
      <c r="H835" s="165">
        <f t="shared" si="55"/>
        <v>6</v>
      </c>
      <c r="I835" s="166">
        <f>+Exports!G838</f>
        <v>1770.0487000000001</v>
      </c>
      <c r="J835" s="166">
        <f>+'ELAP_IPCO-APND'!D838</f>
        <v>77.366330000000005</v>
      </c>
      <c r="K835" s="166">
        <f>+(ExportsELAP[[#This Row],[Exports kWh - MPT]]/1000)*ExportsELAP[[#This Row],[EIM Price]]</f>
        <v>136.94217184027102</v>
      </c>
      <c r="L835" s="167" t="str">
        <f>+INDEX(ECR_Hours!$I$12:$I$15,MATCH(ExportsELAP[[#This Row],[Date Prevailing]],ECR_Hours!$H$12:$H$15,1))</f>
        <v>NS</v>
      </c>
      <c r="M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" spans="1:13" x14ac:dyDescent="0.25">
      <c r="A836" s="164">
        <f>+Exports!A839</f>
        <v>44596</v>
      </c>
      <c r="B836" s="165">
        <f t="shared" si="52"/>
        <v>2022</v>
      </c>
      <c r="C836" s="165">
        <f t="shared" si="53"/>
        <v>2</v>
      </c>
      <c r="D836" s="165">
        <f t="shared" si="54"/>
        <v>4</v>
      </c>
      <c r="E836" s="165">
        <f>+Exports!B839</f>
        <v>19</v>
      </c>
      <c r="F836" s="165">
        <f>+WEEKDAY(ExportsELAP[[#This Row],[Date Prevailing]],1)</f>
        <v>6</v>
      </c>
      <c r="G836" s="165">
        <f>+COUNTIFS(ECR_Hours!$K$6:$K$7,ExportsELAP[[#This Row],[Date Prevailing]])</f>
        <v>0</v>
      </c>
      <c r="H836" s="165">
        <f t="shared" si="55"/>
        <v>6</v>
      </c>
      <c r="I836" s="166">
        <f>+Exports!G839</f>
        <v>2.5183999999999997</v>
      </c>
      <c r="J836" s="166">
        <f>+'ELAP_IPCO-APND'!D839</f>
        <v>54.086689999999997</v>
      </c>
      <c r="K836" s="166">
        <f>+(ExportsELAP[[#This Row],[Exports kWh - MPT]]/1000)*ExportsELAP[[#This Row],[EIM Price]]</f>
        <v>0.13621192009599997</v>
      </c>
      <c r="L836" s="167" t="str">
        <f>+INDEX(ECR_Hours!$I$12:$I$15,MATCH(ExportsELAP[[#This Row],[Date Prevailing]],ECR_Hours!$H$12:$H$15,1))</f>
        <v>NS</v>
      </c>
      <c r="M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" spans="1:13" x14ac:dyDescent="0.25">
      <c r="A837" s="164">
        <f>+Exports!A840</f>
        <v>44596</v>
      </c>
      <c r="B837" s="165">
        <f t="shared" si="52"/>
        <v>2022</v>
      </c>
      <c r="C837" s="165">
        <f t="shared" si="53"/>
        <v>2</v>
      </c>
      <c r="D837" s="165">
        <f t="shared" si="54"/>
        <v>4</v>
      </c>
      <c r="E837" s="165">
        <f>+Exports!B840</f>
        <v>20</v>
      </c>
      <c r="F837" s="165">
        <f>+WEEKDAY(ExportsELAP[[#This Row],[Date Prevailing]],1)</f>
        <v>6</v>
      </c>
      <c r="G837" s="165">
        <f>+COUNTIFS(ECR_Hours!$K$6:$K$7,ExportsELAP[[#This Row],[Date Prevailing]])</f>
        <v>0</v>
      </c>
      <c r="H837" s="165">
        <f t="shared" si="55"/>
        <v>6</v>
      </c>
      <c r="I837" s="166">
        <f>+Exports!G840</f>
        <v>0.96489999999999998</v>
      </c>
      <c r="J837" s="166">
        <f>+'ELAP_IPCO-APND'!D840</f>
        <v>49.926400000000001</v>
      </c>
      <c r="K837" s="166">
        <f>+(ExportsELAP[[#This Row],[Exports kWh - MPT]]/1000)*ExportsELAP[[#This Row],[EIM Price]]</f>
        <v>4.8173983359999999E-2</v>
      </c>
      <c r="L837" s="167" t="str">
        <f>+INDEX(ECR_Hours!$I$12:$I$15,MATCH(ExportsELAP[[#This Row],[Date Prevailing]],ECR_Hours!$H$12:$H$15,1))</f>
        <v>NS</v>
      </c>
      <c r="M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" spans="1:13" x14ac:dyDescent="0.25">
      <c r="A838" s="164">
        <f>+Exports!A841</f>
        <v>44596</v>
      </c>
      <c r="B838" s="165">
        <f t="shared" si="52"/>
        <v>2022</v>
      </c>
      <c r="C838" s="165">
        <f t="shared" si="53"/>
        <v>2</v>
      </c>
      <c r="D838" s="165">
        <f t="shared" si="54"/>
        <v>4</v>
      </c>
      <c r="E838" s="165">
        <f>+Exports!B841</f>
        <v>21</v>
      </c>
      <c r="F838" s="165">
        <f>+WEEKDAY(ExportsELAP[[#This Row],[Date Prevailing]],1)</f>
        <v>6</v>
      </c>
      <c r="G838" s="165">
        <f>+COUNTIFS(ECR_Hours!$K$6:$K$7,ExportsELAP[[#This Row],[Date Prevailing]])</f>
        <v>0</v>
      </c>
      <c r="H838" s="165">
        <f t="shared" si="55"/>
        <v>6</v>
      </c>
      <c r="I838" s="166">
        <f>+Exports!G841</f>
        <v>1.0316000000000001</v>
      </c>
      <c r="J838" s="166">
        <f>+'ELAP_IPCO-APND'!D841</f>
        <v>46.956910000000001</v>
      </c>
      <c r="K838" s="166">
        <f>+(ExportsELAP[[#This Row],[Exports kWh - MPT]]/1000)*ExportsELAP[[#This Row],[EIM Price]]</f>
        <v>4.8440748356000006E-2</v>
      </c>
      <c r="L838" s="167" t="str">
        <f>+INDEX(ECR_Hours!$I$12:$I$15,MATCH(ExportsELAP[[#This Row],[Date Prevailing]],ECR_Hours!$H$12:$H$15,1))</f>
        <v>NS</v>
      </c>
      <c r="M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" spans="1:13" x14ac:dyDescent="0.25">
      <c r="A839" s="164">
        <f>+Exports!A842</f>
        <v>44596</v>
      </c>
      <c r="B839" s="165">
        <f t="shared" si="52"/>
        <v>2022</v>
      </c>
      <c r="C839" s="165">
        <f t="shared" si="53"/>
        <v>2</v>
      </c>
      <c r="D839" s="165">
        <f t="shared" si="54"/>
        <v>4</v>
      </c>
      <c r="E839" s="165">
        <f>+Exports!B842</f>
        <v>22</v>
      </c>
      <c r="F839" s="165">
        <f>+WEEKDAY(ExportsELAP[[#This Row],[Date Prevailing]],1)</f>
        <v>6</v>
      </c>
      <c r="G839" s="165">
        <f>+COUNTIFS(ECR_Hours!$K$6:$K$7,ExportsELAP[[#This Row],[Date Prevailing]])</f>
        <v>0</v>
      </c>
      <c r="H839" s="165">
        <f t="shared" si="55"/>
        <v>6</v>
      </c>
      <c r="I839" s="166">
        <f>+Exports!G842</f>
        <v>0.83960000000000001</v>
      </c>
      <c r="J839" s="166">
        <f>+'ELAP_IPCO-APND'!D842</f>
        <v>51.363300000000002</v>
      </c>
      <c r="K839" s="166">
        <f>+(ExportsELAP[[#This Row],[Exports kWh - MPT]]/1000)*ExportsELAP[[#This Row],[EIM Price]]</f>
        <v>4.312462668E-2</v>
      </c>
      <c r="L839" s="167" t="str">
        <f>+INDEX(ECR_Hours!$I$12:$I$15,MATCH(ExportsELAP[[#This Row],[Date Prevailing]],ECR_Hours!$H$12:$H$15,1))</f>
        <v>NS</v>
      </c>
      <c r="M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" spans="1:13" x14ac:dyDescent="0.25">
      <c r="A840" s="164">
        <f>+Exports!A843</f>
        <v>44596</v>
      </c>
      <c r="B840" s="165">
        <f t="shared" si="52"/>
        <v>2022</v>
      </c>
      <c r="C840" s="165">
        <f t="shared" si="53"/>
        <v>2</v>
      </c>
      <c r="D840" s="165">
        <f t="shared" si="54"/>
        <v>4</v>
      </c>
      <c r="E840" s="165">
        <f>+Exports!B843</f>
        <v>23</v>
      </c>
      <c r="F840" s="165">
        <f>+WEEKDAY(ExportsELAP[[#This Row],[Date Prevailing]],1)</f>
        <v>6</v>
      </c>
      <c r="G840" s="165">
        <f>+COUNTIFS(ECR_Hours!$K$6:$K$7,ExportsELAP[[#This Row],[Date Prevailing]])</f>
        <v>0</v>
      </c>
      <c r="H840" s="165">
        <f t="shared" si="55"/>
        <v>6</v>
      </c>
      <c r="I840" s="166">
        <f>+Exports!G843</f>
        <v>0.627</v>
      </c>
      <c r="J840" s="166">
        <f>+'ELAP_IPCO-APND'!D843</f>
        <v>43.697069999999997</v>
      </c>
      <c r="K840" s="166">
        <f>+(ExportsELAP[[#This Row],[Exports kWh - MPT]]/1000)*ExportsELAP[[#This Row],[EIM Price]]</f>
        <v>2.7398062889999995E-2</v>
      </c>
      <c r="L840" s="167" t="str">
        <f>+INDEX(ECR_Hours!$I$12:$I$15,MATCH(ExportsELAP[[#This Row],[Date Prevailing]],ECR_Hours!$H$12:$H$15,1))</f>
        <v>NS</v>
      </c>
      <c r="M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" spans="1:13" x14ac:dyDescent="0.25">
      <c r="A841" s="164">
        <f>+Exports!A844</f>
        <v>44596</v>
      </c>
      <c r="B841" s="165">
        <f t="shared" si="52"/>
        <v>2022</v>
      </c>
      <c r="C841" s="165">
        <f t="shared" si="53"/>
        <v>2</v>
      </c>
      <c r="D841" s="165">
        <f t="shared" si="54"/>
        <v>4</v>
      </c>
      <c r="E841" s="165">
        <f>+Exports!B844</f>
        <v>24</v>
      </c>
      <c r="F841" s="165">
        <f>+WEEKDAY(ExportsELAP[[#This Row],[Date Prevailing]],1)</f>
        <v>6</v>
      </c>
      <c r="G841" s="165">
        <f>+COUNTIFS(ECR_Hours!$K$6:$K$7,ExportsELAP[[#This Row],[Date Prevailing]])</f>
        <v>0</v>
      </c>
      <c r="H841" s="165">
        <f t="shared" si="55"/>
        <v>6</v>
      </c>
      <c r="I841" s="166">
        <f>+Exports!G844</f>
        <v>3.9026000000000001</v>
      </c>
      <c r="J841" s="166">
        <f>+'ELAP_IPCO-APND'!D844</f>
        <v>43.134619999999998</v>
      </c>
      <c r="K841" s="166">
        <f>+(ExportsELAP[[#This Row],[Exports kWh - MPT]]/1000)*ExportsELAP[[#This Row],[EIM Price]]</f>
        <v>0.16833716801199999</v>
      </c>
      <c r="L841" s="167" t="str">
        <f>+INDEX(ECR_Hours!$I$12:$I$15,MATCH(ExportsELAP[[#This Row],[Date Prevailing]],ECR_Hours!$H$12:$H$15,1))</f>
        <v>NS</v>
      </c>
      <c r="M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" spans="1:13" x14ac:dyDescent="0.25">
      <c r="A842" s="164">
        <f>+Exports!A845</f>
        <v>44597</v>
      </c>
      <c r="B842" s="165">
        <f t="shared" si="52"/>
        <v>2022</v>
      </c>
      <c r="C842" s="165">
        <f t="shared" si="53"/>
        <v>2</v>
      </c>
      <c r="D842" s="165">
        <f t="shared" si="54"/>
        <v>5</v>
      </c>
      <c r="E842" s="165">
        <f>+Exports!B845</f>
        <v>1</v>
      </c>
      <c r="F842" s="165">
        <f>+WEEKDAY(ExportsELAP[[#This Row],[Date Prevailing]],1)</f>
        <v>7</v>
      </c>
      <c r="G842" s="165">
        <f>+COUNTIFS(ECR_Hours!$K$6:$K$7,ExportsELAP[[#This Row],[Date Prevailing]])</f>
        <v>0</v>
      </c>
      <c r="H842" s="165">
        <f t="shared" si="55"/>
        <v>7</v>
      </c>
      <c r="I842" s="166">
        <f>+Exports!G845</f>
        <v>1.5397999999999998</v>
      </c>
      <c r="J842" s="166">
        <f>+'ELAP_IPCO-APND'!D845</f>
        <v>41.253320000000002</v>
      </c>
      <c r="K842" s="166">
        <f>+(ExportsELAP[[#This Row],[Exports kWh - MPT]]/1000)*ExportsELAP[[#This Row],[EIM Price]]</f>
        <v>6.3521862136000001E-2</v>
      </c>
      <c r="L842" s="167" t="str">
        <f>+INDEX(ECR_Hours!$I$12:$I$15,MATCH(ExportsELAP[[#This Row],[Date Prevailing]],ECR_Hours!$H$12:$H$15,1))</f>
        <v>NS</v>
      </c>
      <c r="M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" spans="1:13" x14ac:dyDescent="0.25">
      <c r="A843" s="164">
        <f>+Exports!A846</f>
        <v>44597</v>
      </c>
      <c r="B843" s="165">
        <f t="shared" si="52"/>
        <v>2022</v>
      </c>
      <c r="C843" s="165">
        <f t="shared" si="53"/>
        <v>2</v>
      </c>
      <c r="D843" s="165">
        <f t="shared" si="54"/>
        <v>5</v>
      </c>
      <c r="E843" s="165">
        <f>+Exports!B846</f>
        <v>2</v>
      </c>
      <c r="F843" s="165">
        <f>+WEEKDAY(ExportsELAP[[#This Row],[Date Prevailing]],1)</f>
        <v>7</v>
      </c>
      <c r="G843" s="165">
        <f>+COUNTIFS(ECR_Hours!$K$6:$K$7,ExportsELAP[[#This Row],[Date Prevailing]])</f>
        <v>0</v>
      </c>
      <c r="H843" s="165">
        <f t="shared" si="55"/>
        <v>7</v>
      </c>
      <c r="I843" s="166">
        <f>+Exports!G846</f>
        <v>1.5849</v>
      </c>
      <c r="J843" s="166">
        <f>+'ELAP_IPCO-APND'!D846</f>
        <v>37.163499999999999</v>
      </c>
      <c r="K843" s="166">
        <f>+(ExportsELAP[[#This Row],[Exports kWh - MPT]]/1000)*ExportsELAP[[#This Row],[EIM Price]]</f>
        <v>5.8900431149999995E-2</v>
      </c>
      <c r="L843" s="167" t="str">
        <f>+INDEX(ECR_Hours!$I$12:$I$15,MATCH(ExportsELAP[[#This Row],[Date Prevailing]],ECR_Hours!$H$12:$H$15,1))</f>
        <v>NS</v>
      </c>
      <c r="M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" spans="1:13" x14ac:dyDescent="0.25">
      <c r="A844" s="164">
        <f>+Exports!A847</f>
        <v>44597</v>
      </c>
      <c r="B844" s="165">
        <f t="shared" si="52"/>
        <v>2022</v>
      </c>
      <c r="C844" s="165">
        <f t="shared" si="53"/>
        <v>2</v>
      </c>
      <c r="D844" s="165">
        <f t="shared" si="54"/>
        <v>5</v>
      </c>
      <c r="E844" s="165">
        <f>+Exports!B847</f>
        <v>3</v>
      </c>
      <c r="F844" s="165">
        <f>+WEEKDAY(ExportsELAP[[#This Row],[Date Prevailing]],1)</f>
        <v>7</v>
      </c>
      <c r="G844" s="165">
        <f>+COUNTIFS(ECR_Hours!$K$6:$K$7,ExportsELAP[[#This Row],[Date Prevailing]])</f>
        <v>0</v>
      </c>
      <c r="H844" s="165">
        <f t="shared" si="55"/>
        <v>7</v>
      </c>
      <c r="I844" s="166">
        <f>+Exports!G847</f>
        <v>2.3883999999999999</v>
      </c>
      <c r="J844" s="166">
        <f>+'ELAP_IPCO-APND'!D847</f>
        <v>36.91686</v>
      </c>
      <c r="K844" s="166">
        <f>+(ExportsELAP[[#This Row],[Exports kWh - MPT]]/1000)*ExportsELAP[[#This Row],[EIM Price]]</f>
        <v>8.8172228423999993E-2</v>
      </c>
      <c r="L844" s="167" t="str">
        <f>+INDEX(ECR_Hours!$I$12:$I$15,MATCH(ExportsELAP[[#This Row],[Date Prevailing]],ECR_Hours!$H$12:$H$15,1))</f>
        <v>NS</v>
      </c>
      <c r="M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" spans="1:13" x14ac:dyDescent="0.25">
      <c r="A845" s="164">
        <f>+Exports!A848</f>
        <v>44597</v>
      </c>
      <c r="B845" s="165">
        <f t="shared" si="52"/>
        <v>2022</v>
      </c>
      <c r="C845" s="165">
        <f t="shared" si="53"/>
        <v>2</v>
      </c>
      <c r="D845" s="165">
        <f t="shared" si="54"/>
        <v>5</v>
      </c>
      <c r="E845" s="165">
        <f>+Exports!B848</f>
        <v>4</v>
      </c>
      <c r="F845" s="165">
        <f>+WEEKDAY(ExportsELAP[[#This Row],[Date Prevailing]],1)</f>
        <v>7</v>
      </c>
      <c r="G845" s="165">
        <f>+COUNTIFS(ECR_Hours!$K$6:$K$7,ExportsELAP[[#This Row],[Date Prevailing]])</f>
        <v>0</v>
      </c>
      <c r="H845" s="165">
        <f t="shared" si="55"/>
        <v>7</v>
      </c>
      <c r="I845" s="166">
        <f>+Exports!G848</f>
        <v>2.2002000000000002</v>
      </c>
      <c r="J845" s="166">
        <f>+'ELAP_IPCO-APND'!D848</f>
        <v>37.116570000000003</v>
      </c>
      <c r="K845" s="166">
        <f>+(ExportsELAP[[#This Row],[Exports kWh - MPT]]/1000)*ExportsELAP[[#This Row],[EIM Price]]</f>
        <v>8.1663877314000016E-2</v>
      </c>
      <c r="L845" s="167" t="str">
        <f>+INDEX(ECR_Hours!$I$12:$I$15,MATCH(ExportsELAP[[#This Row],[Date Prevailing]],ECR_Hours!$H$12:$H$15,1))</f>
        <v>NS</v>
      </c>
      <c r="M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" spans="1:13" x14ac:dyDescent="0.25">
      <c r="A846" s="164">
        <f>+Exports!A849</f>
        <v>44597</v>
      </c>
      <c r="B846" s="165">
        <f t="shared" si="52"/>
        <v>2022</v>
      </c>
      <c r="C846" s="165">
        <f t="shared" si="53"/>
        <v>2</v>
      </c>
      <c r="D846" s="165">
        <f t="shared" si="54"/>
        <v>5</v>
      </c>
      <c r="E846" s="165">
        <f>+Exports!B849</f>
        <v>5</v>
      </c>
      <c r="F846" s="165">
        <f>+WEEKDAY(ExportsELAP[[#This Row],[Date Prevailing]],1)</f>
        <v>7</v>
      </c>
      <c r="G846" s="165">
        <f>+COUNTIFS(ECR_Hours!$K$6:$K$7,ExportsELAP[[#This Row],[Date Prevailing]])</f>
        <v>0</v>
      </c>
      <c r="H846" s="165">
        <f t="shared" si="55"/>
        <v>7</v>
      </c>
      <c r="I846" s="166">
        <f>+Exports!G849</f>
        <v>1.1457999999999999</v>
      </c>
      <c r="J846" s="166">
        <f>+'ELAP_IPCO-APND'!D849</f>
        <v>38.663310000000003</v>
      </c>
      <c r="K846" s="166">
        <f>+(ExportsELAP[[#This Row],[Exports kWh - MPT]]/1000)*ExportsELAP[[#This Row],[EIM Price]]</f>
        <v>4.4300420598000004E-2</v>
      </c>
      <c r="L846" s="167" t="str">
        <f>+INDEX(ECR_Hours!$I$12:$I$15,MATCH(ExportsELAP[[#This Row],[Date Prevailing]],ECR_Hours!$H$12:$H$15,1))</f>
        <v>NS</v>
      </c>
      <c r="M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" spans="1:13" x14ac:dyDescent="0.25">
      <c r="A847" s="164">
        <f>+Exports!A850</f>
        <v>44597</v>
      </c>
      <c r="B847" s="165">
        <f t="shared" si="52"/>
        <v>2022</v>
      </c>
      <c r="C847" s="165">
        <f t="shared" si="53"/>
        <v>2</v>
      </c>
      <c r="D847" s="165">
        <f t="shared" si="54"/>
        <v>5</v>
      </c>
      <c r="E847" s="165">
        <f>+Exports!B850</f>
        <v>6</v>
      </c>
      <c r="F847" s="165">
        <f>+WEEKDAY(ExportsELAP[[#This Row],[Date Prevailing]],1)</f>
        <v>7</v>
      </c>
      <c r="G847" s="165">
        <f>+COUNTIFS(ECR_Hours!$K$6:$K$7,ExportsELAP[[#This Row],[Date Prevailing]])</f>
        <v>0</v>
      </c>
      <c r="H847" s="165">
        <f t="shared" si="55"/>
        <v>7</v>
      </c>
      <c r="I847" s="166">
        <f>+Exports!G850</f>
        <v>1.5137999999999998</v>
      </c>
      <c r="J847" s="166">
        <f>+'ELAP_IPCO-APND'!D850</f>
        <v>39.272970000000001</v>
      </c>
      <c r="K847" s="166">
        <f>+(ExportsELAP[[#This Row],[Exports kWh - MPT]]/1000)*ExportsELAP[[#This Row],[EIM Price]]</f>
        <v>5.9451421985999994E-2</v>
      </c>
      <c r="L847" s="167" t="str">
        <f>+INDEX(ECR_Hours!$I$12:$I$15,MATCH(ExportsELAP[[#This Row],[Date Prevailing]],ECR_Hours!$H$12:$H$15,1))</f>
        <v>NS</v>
      </c>
      <c r="M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" spans="1:13" x14ac:dyDescent="0.25">
      <c r="A848" s="164">
        <f>+Exports!A851</f>
        <v>44597</v>
      </c>
      <c r="B848" s="165">
        <f t="shared" si="52"/>
        <v>2022</v>
      </c>
      <c r="C848" s="165">
        <f t="shared" si="53"/>
        <v>2</v>
      </c>
      <c r="D848" s="165">
        <f t="shared" si="54"/>
        <v>5</v>
      </c>
      <c r="E848" s="165">
        <f>+Exports!B851</f>
        <v>7</v>
      </c>
      <c r="F848" s="165">
        <f>+WEEKDAY(ExportsELAP[[#This Row],[Date Prevailing]],1)</f>
        <v>7</v>
      </c>
      <c r="G848" s="165">
        <f>+COUNTIFS(ECR_Hours!$K$6:$K$7,ExportsELAP[[#This Row],[Date Prevailing]])</f>
        <v>0</v>
      </c>
      <c r="H848" s="165">
        <f t="shared" si="55"/>
        <v>7</v>
      </c>
      <c r="I848" s="166">
        <f>+Exports!G851</f>
        <v>1.4438</v>
      </c>
      <c r="J848" s="166">
        <f>+'ELAP_IPCO-APND'!D851</f>
        <v>38.779679999999999</v>
      </c>
      <c r="K848" s="166">
        <f>+(ExportsELAP[[#This Row],[Exports kWh - MPT]]/1000)*ExportsELAP[[#This Row],[EIM Price]]</f>
        <v>5.5990101984E-2</v>
      </c>
      <c r="L848" s="167" t="str">
        <f>+INDEX(ECR_Hours!$I$12:$I$15,MATCH(ExportsELAP[[#This Row],[Date Prevailing]],ECR_Hours!$H$12:$H$15,1))</f>
        <v>NS</v>
      </c>
      <c r="M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" spans="1:13" x14ac:dyDescent="0.25">
      <c r="A849" s="164">
        <f>+Exports!A852</f>
        <v>44597</v>
      </c>
      <c r="B849" s="165">
        <f t="shared" si="52"/>
        <v>2022</v>
      </c>
      <c r="C849" s="165">
        <f t="shared" si="53"/>
        <v>2</v>
      </c>
      <c r="D849" s="165">
        <f t="shared" si="54"/>
        <v>5</v>
      </c>
      <c r="E849" s="165">
        <f>+Exports!B852</f>
        <v>8</v>
      </c>
      <c r="F849" s="165">
        <f>+WEEKDAY(ExportsELAP[[#This Row],[Date Prevailing]],1)</f>
        <v>7</v>
      </c>
      <c r="G849" s="165">
        <f>+COUNTIFS(ECR_Hours!$K$6:$K$7,ExportsELAP[[#This Row],[Date Prevailing]])</f>
        <v>0</v>
      </c>
      <c r="H849" s="165">
        <f t="shared" si="55"/>
        <v>7</v>
      </c>
      <c r="I849" s="166">
        <f>+Exports!G852</f>
        <v>108.0278</v>
      </c>
      <c r="J849" s="166">
        <f>+'ELAP_IPCO-APND'!D852</f>
        <v>41.272370000000002</v>
      </c>
      <c r="K849" s="166">
        <f>+(ExportsELAP[[#This Row],[Exports kWh - MPT]]/1000)*ExportsELAP[[#This Row],[EIM Price]]</f>
        <v>4.4585633318860003</v>
      </c>
      <c r="L849" s="167" t="str">
        <f>+INDEX(ECR_Hours!$I$12:$I$15,MATCH(ExportsELAP[[#This Row],[Date Prevailing]],ECR_Hours!$H$12:$H$15,1))</f>
        <v>NS</v>
      </c>
      <c r="M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" spans="1:13" x14ac:dyDescent="0.25">
      <c r="A850" s="164">
        <f>+Exports!A853</f>
        <v>44597</v>
      </c>
      <c r="B850" s="165">
        <f t="shared" si="52"/>
        <v>2022</v>
      </c>
      <c r="C850" s="165">
        <f t="shared" si="53"/>
        <v>2</v>
      </c>
      <c r="D850" s="165">
        <f t="shared" si="54"/>
        <v>5</v>
      </c>
      <c r="E850" s="165">
        <f>+Exports!B853</f>
        <v>9</v>
      </c>
      <c r="F850" s="165">
        <f>+WEEKDAY(ExportsELAP[[#This Row],[Date Prevailing]],1)</f>
        <v>7</v>
      </c>
      <c r="G850" s="165">
        <f>+COUNTIFS(ECR_Hours!$K$6:$K$7,ExportsELAP[[#This Row],[Date Prevailing]])</f>
        <v>0</v>
      </c>
      <c r="H850" s="165">
        <f t="shared" si="55"/>
        <v>7</v>
      </c>
      <c r="I850" s="166">
        <f>+Exports!G853</f>
        <v>5908.0939000000008</v>
      </c>
      <c r="J850" s="166">
        <f>+'ELAP_IPCO-APND'!D853</f>
        <v>50.885980000000004</v>
      </c>
      <c r="K850" s="166">
        <f>+(ExportsELAP[[#This Row],[Exports kWh - MPT]]/1000)*ExportsELAP[[#This Row],[EIM Price]]</f>
        <v>300.63914803352208</v>
      </c>
      <c r="L850" s="167" t="str">
        <f>+INDEX(ECR_Hours!$I$12:$I$15,MATCH(ExportsELAP[[#This Row],[Date Prevailing]],ECR_Hours!$H$12:$H$15,1))</f>
        <v>NS</v>
      </c>
      <c r="M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" spans="1:13" x14ac:dyDescent="0.25">
      <c r="A851" s="164">
        <f>+Exports!A854</f>
        <v>44597</v>
      </c>
      <c r="B851" s="165">
        <f t="shared" si="52"/>
        <v>2022</v>
      </c>
      <c r="C851" s="165">
        <f t="shared" si="53"/>
        <v>2</v>
      </c>
      <c r="D851" s="165">
        <f t="shared" si="54"/>
        <v>5</v>
      </c>
      <c r="E851" s="165">
        <f>+Exports!B854</f>
        <v>10</v>
      </c>
      <c r="F851" s="165">
        <f>+WEEKDAY(ExportsELAP[[#This Row],[Date Prevailing]],1)</f>
        <v>7</v>
      </c>
      <c r="G851" s="165">
        <f>+COUNTIFS(ECR_Hours!$K$6:$K$7,ExportsELAP[[#This Row],[Date Prevailing]])</f>
        <v>0</v>
      </c>
      <c r="H851" s="165">
        <f t="shared" si="55"/>
        <v>7</v>
      </c>
      <c r="I851" s="166">
        <f>+Exports!G854</f>
        <v>18150.7248</v>
      </c>
      <c r="J851" s="166">
        <f>+'ELAP_IPCO-APND'!D854</f>
        <v>16.920490000000001</v>
      </c>
      <c r="K851" s="166">
        <f>+(ExportsELAP[[#This Row],[Exports kWh - MPT]]/1000)*ExportsELAP[[#This Row],[EIM Price]]</f>
        <v>307.11915747115199</v>
      </c>
      <c r="L851" s="167" t="str">
        <f>+INDEX(ECR_Hours!$I$12:$I$15,MATCH(ExportsELAP[[#This Row],[Date Prevailing]],ECR_Hours!$H$12:$H$15,1))</f>
        <v>NS</v>
      </c>
      <c r="M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" spans="1:13" x14ac:dyDescent="0.25">
      <c r="A852" s="164">
        <f>+Exports!A855</f>
        <v>44597</v>
      </c>
      <c r="B852" s="165">
        <f t="shared" si="52"/>
        <v>2022</v>
      </c>
      <c r="C852" s="165">
        <f t="shared" si="53"/>
        <v>2</v>
      </c>
      <c r="D852" s="165">
        <f t="shared" si="54"/>
        <v>5</v>
      </c>
      <c r="E852" s="165">
        <f>+Exports!B855</f>
        <v>11</v>
      </c>
      <c r="F852" s="165">
        <f>+WEEKDAY(ExportsELAP[[#This Row],[Date Prevailing]],1)</f>
        <v>7</v>
      </c>
      <c r="G852" s="165">
        <f>+COUNTIFS(ECR_Hours!$K$6:$K$7,ExportsELAP[[#This Row],[Date Prevailing]])</f>
        <v>0</v>
      </c>
      <c r="H852" s="165">
        <f t="shared" si="55"/>
        <v>7</v>
      </c>
      <c r="I852" s="166">
        <f>+Exports!G855</f>
        <v>27689.1384</v>
      </c>
      <c r="J852" s="166">
        <f>+'ELAP_IPCO-APND'!D855</f>
        <v>24.076039999999999</v>
      </c>
      <c r="K852" s="166">
        <f>+(ExportsELAP[[#This Row],[Exports kWh - MPT]]/1000)*ExportsELAP[[#This Row],[EIM Price]]</f>
        <v>666.64480368393595</v>
      </c>
      <c r="L852" s="167" t="str">
        <f>+INDEX(ECR_Hours!$I$12:$I$15,MATCH(ExportsELAP[[#This Row],[Date Prevailing]],ECR_Hours!$H$12:$H$15,1))</f>
        <v>NS</v>
      </c>
      <c r="M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" spans="1:13" x14ac:dyDescent="0.25">
      <c r="A853" s="164">
        <f>+Exports!A856</f>
        <v>44597</v>
      </c>
      <c r="B853" s="165">
        <f t="shared" si="52"/>
        <v>2022</v>
      </c>
      <c r="C853" s="165">
        <f t="shared" si="53"/>
        <v>2</v>
      </c>
      <c r="D853" s="165">
        <f t="shared" si="54"/>
        <v>5</v>
      </c>
      <c r="E853" s="165">
        <f>+Exports!B856</f>
        <v>12</v>
      </c>
      <c r="F853" s="165">
        <f>+WEEKDAY(ExportsELAP[[#This Row],[Date Prevailing]],1)</f>
        <v>7</v>
      </c>
      <c r="G853" s="165">
        <f>+COUNTIFS(ECR_Hours!$K$6:$K$7,ExportsELAP[[#This Row],[Date Prevailing]])</f>
        <v>0</v>
      </c>
      <c r="H853" s="165">
        <f t="shared" si="55"/>
        <v>7</v>
      </c>
      <c r="I853" s="166">
        <f>+Exports!G856</f>
        <v>35035.720099999999</v>
      </c>
      <c r="J853" s="166">
        <f>+'ELAP_IPCO-APND'!D856</f>
        <v>21.303280000000001</v>
      </c>
      <c r="K853" s="166">
        <f>+(ExportsELAP[[#This Row],[Exports kWh - MPT]]/1000)*ExportsELAP[[#This Row],[EIM Price]]</f>
        <v>746.37575529192804</v>
      </c>
      <c r="L853" s="167" t="str">
        <f>+INDEX(ECR_Hours!$I$12:$I$15,MATCH(ExportsELAP[[#This Row],[Date Prevailing]],ECR_Hours!$H$12:$H$15,1))</f>
        <v>NS</v>
      </c>
      <c r="M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" spans="1:13" x14ac:dyDescent="0.25">
      <c r="A854" s="164">
        <f>+Exports!A857</f>
        <v>44597</v>
      </c>
      <c r="B854" s="165">
        <f t="shared" si="52"/>
        <v>2022</v>
      </c>
      <c r="C854" s="165">
        <f t="shared" si="53"/>
        <v>2</v>
      </c>
      <c r="D854" s="165">
        <f t="shared" si="54"/>
        <v>5</v>
      </c>
      <c r="E854" s="165">
        <f>+Exports!B857</f>
        <v>13</v>
      </c>
      <c r="F854" s="165">
        <f>+WEEKDAY(ExportsELAP[[#This Row],[Date Prevailing]],1)</f>
        <v>7</v>
      </c>
      <c r="G854" s="165">
        <f>+COUNTIFS(ECR_Hours!$K$6:$K$7,ExportsELAP[[#This Row],[Date Prevailing]])</f>
        <v>0</v>
      </c>
      <c r="H854" s="165">
        <f t="shared" si="55"/>
        <v>7</v>
      </c>
      <c r="I854" s="166">
        <f>+Exports!G857</f>
        <v>40637.651599999997</v>
      </c>
      <c r="J854" s="166">
        <f>+'ELAP_IPCO-APND'!D857</f>
        <v>6.0144799999999998</v>
      </c>
      <c r="K854" s="166">
        <f>+(ExportsELAP[[#This Row],[Exports kWh - MPT]]/1000)*ExportsELAP[[#This Row],[EIM Price]]</f>
        <v>244.41434279516798</v>
      </c>
      <c r="L854" s="167" t="str">
        <f>+INDEX(ECR_Hours!$I$12:$I$15,MATCH(ExportsELAP[[#This Row],[Date Prevailing]],ECR_Hours!$H$12:$H$15,1))</f>
        <v>NS</v>
      </c>
      <c r="M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" spans="1:13" x14ac:dyDescent="0.25">
      <c r="A855" s="164">
        <f>+Exports!A858</f>
        <v>44597</v>
      </c>
      <c r="B855" s="165">
        <f t="shared" si="52"/>
        <v>2022</v>
      </c>
      <c r="C855" s="165">
        <f t="shared" si="53"/>
        <v>2</v>
      </c>
      <c r="D855" s="165">
        <f t="shared" si="54"/>
        <v>5</v>
      </c>
      <c r="E855" s="165">
        <f>+Exports!B858</f>
        <v>14</v>
      </c>
      <c r="F855" s="165">
        <f>+WEEKDAY(ExportsELAP[[#This Row],[Date Prevailing]],1)</f>
        <v>7</v>
      </c>
      <c r="G855" s="165">
        <f>+COUNTIFS(ECR_Hours!$K$6:$K$7,ExportsELAP[[#This Row],[Date Prevailing]])</f>
        <v>0</v>
      </c>
      <c r="H855" s="165">
        <f t="shared" si="55"/>
        <v>7</v>
      </c>
      <c r="I855" s="166">
        <f>+Exports!G858</f>
        <v>39977.550300000003</v>
      </c>
      <c r="J855" s="166">
        <f>+'ELAP_IPCO-APND'!D858</f>
        <v>4.9710200000000002</v>
      </c>
      <c r="K855" s="166">
        <f>+(ExportsELAP[[#This Row],[Exports kWh - MPT]]/1000)*ExportsELAP[[#This Row],[EIM Price]]</f>
        <v>198.72920209230602</v>
      </c>
      <c r="L855" s="167" t="str">
        <f>+INDEX(ECR_Hours!$I$12:$I$15,MATCH(ExportsELAP[[#This Row],[Date Prevailing]],ECR_Hours!$H$12:$H$15,1))</f>
        <v>NS</v>
      </c>
      <c r="M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" spans="1:13" x14ac:dyDescent="0.25">
      <c r="A856" s="164">
        <f>+Exports!A859</f>
        <v>44597</v>
      </c>
      <c r="B856" s="165">
        <f t="shared" si="52"/>
        <v>2022</v>
      </c>
      <c r="C856" s="165">
        <f t="shared" si="53"/>
        <v>2</v>
      </c>
      <c r="D856" s="165">
        <f t="shared" si="54"/>
        <v>5</v>
      </c>
      <c r="E856" s="165">
        <f>+Exports!B859</f>
        <v>15</v>
      </c>
      <c r="F856" s="165">
        <f>+WEEKDAY(ExportsELAP[[#This Row],[Date Prevailing]],1)</f>
        <v>7</v>
      </c>
      <c r="G856" s="165">
        <f>+COUNTIFS(ECR_Hours!$K$6:$K$7,ExportsELAP[[#This Row],[Date Prevailing]])</f>
        <v>0</v>
      </c>
      <c r="H856" s="165">
        <f t="shared" si="55"/>
        <v>7</v>
      </c>
      <c r="I856" s="166">
        <f>+Exports!G859</f>
        <v>35867.4329</v>
      </c>
      <c r="J856" s="166">
        <f>+'ELAP_IPCO-APND'!D859</f>
        <v>1.2800000000000001E-2</v>
      </c>
      <c r="K856" s="166">
        <f>+(ExportsELAP[[#This Row],[Exports kWh - MPT]]/1000)*ExportsELAP[[#This Row],[EIM Price]]</f>
        <v>0.45910314112</v>
      </c>
      <c r="L856" s="167" t="str">
        <f>+INDEX(ECR_Hours!$I$12:$I$15,MATCH(ExportsELAP[[#This Row],[Date Prevailing]],ECR_Hours!$H$12:$H$15,1))</f>
        <v>NS</v>
      </c>
      <c r="M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" spans="1:13" x14ac:dyDescent="0.25">
      <c r="A857" s="164">
        <f>+Exports!A860</f>
        <v>44597</v>
      </c>
      <c r="B857" s="165">
        <f t="shared" si="52"/>
        <v>2022</v>
      </c>
      <c r="C857" s="165">
        <f t="shared" si="53"/>
        <v>2</v>
      </c>
      <c r="D857" s="165">
        <f t="shared" si="54"/>
        <v>5</v>
      </c>
      <c r="E857" s="165">
        <f>+Exports!B860</f>
        <v>16</v>
      </c>
      <c r="F857" s="165">
        <f>+WEEKDAY(ExportsELAP[[#This Row],[Date Prevailing]],1)</f>
        <v>7</v>
      </c>
      <c r="G857" s="165">
        <f>+COUNTIFS(ECR_Hours!$K$6:$K$7,ExportsELAP[[#This Row],[Date Prevailing]])</f>
        <v>0</v>
      </c>
      <c r="H857" s="165">
        <f t="shared" si="55"/>
        <v>7</v>
      </c>
      <c r="I857" s="166">
        <f>+Exports!G860</f>
        <v>27954.3063</v>
      </c>
      <c r="J857" s="166">
        <f>+'ELAP_IPCO-APND'!D860</f>
        <v>2.3787600000000002</v>
      </c>
      <c r="K857" s="166">
        <f>+(ExportsELAP[[#This Row],[Exports kWh - MPT]]/1000)*ExportsELAP[[#This Row],[EIM Price]]</f>
        <v>66.49658565418801</v>
      </c>
      <c r="L857" s="167" t="str">
        <f>+INDEX(ECR_Hours!$I$12:$I$15,MATCH(ExportsELAP[[#This Row],[Date Prevailing]],ECR_Hours!$H$12:$H$15,1))</f>
        <v>NS</v>
      </c>
      <c r="M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" spans="1:13" x14ac:dyDescent="0.25">
      <c r="A858" s="164">
        <f>+Exports!A861</f>
        <v>44597</v>
      </c>
      <c r="B858" s="165">
        <f t="shared" si="52"/>
        <v>2022</v>
      </c>
      <c r="C858" s="165">
        <f t="shared" si="53"/>
        <v>2</v>
      </c>
      <c r="D858" s="165">
        <f t="shared" si="54"/>
        <v>5</v>
      </c>
      <c r="E858" s="165">
        <f>+Exports!B861</f>
        <v>17</v>
      </c>
      <c r="F858" s="165">
        <f>+WEEKDAY(ExportsELAP[[#This Row],[Date Prevailing]],1)</f>
        <v>7</v>
      </c>
      <c r="G858" s="165">
        <f>+COUNTIFS(ECR_Hours!$K$6:$K$7,ExportsELAP[[#This Row],[Date Prevailing]])</f>
        <v>0</v>
      </c>
      <c r="H858" s="165">
        <f t="shared" si="55"/>
        <v>7</v>
      </c>
      <c r="I858" s="166">
        <f>+Exports!G861</f>
        <v>14651.3071</v>
      </c>
      <c r="J858" s="166">
        <f>+'ELAP_IPCO-APND'!D861</f>
        <v>26.5947</v>
      </c>
      <c r="K858" s="166">
        <f>+(ExportsELAP[[#This Row],[Exports kWh - MPT]]/1000)*ExportsELAP[[#This Row],[EIM Price]]</f>
        <v>389.64711693237001</v>
      </c>
      <c r="L858" s="167" t="str">
        <f>+INDEX(ECR_Hours!$I$12:$I$15,MATCH(ExportsELAP[[#This Row],[Date Prevailing]],ECR_Hours!$H$12:$H$15,1))</f>
        <v>NS</v>
      </c>
      <c r="M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" spans="1:13" x14ac:dyDescent="0.25">
      <c r="A859" s="164">
        <f>+Exports!A862</f>
        <v>44597</v>
      </c>
      <c r="B859" s="165">
        <f t="shared" si="52"/>
        <v>2022</v>
      </c>
      <c r="C859" s="165">
        <f t="shared" si="53"/>
        <v>2</v>
      </c>
      <c r="D859" s="165">
        <f t="shared" si="54"/>
        <v>5</v>
      </c>
      <c r="E859" s="165">
        <f>+Exports!B862</f>
        <v>18</v>
      </c>
      <c r="F859" s="165">
        <f>+WEEKDAY(ExportsELAP[[#This Row],[Date Prevailing]],1)</f>
        <v>7</v>
      </c>
      <c r="G859" s="165">
        <f>+COUNTIFS(ECR_Hours!$K$6:$K$7,ExportsELAP[[#This Row],[Date Prevailing]])</f>
        <v>0</v>
      </c>
      <c r="H859" s="165">
        <f t="shared" si="55"/>
        <v>7</v>
      </c>
      <c r="I859" s="166">
        <f>+Exports!G862</f>
        <v>3191.6017000000002</v>
      </c>
      <c r="J859" s="166">
        <f>+'ELAP_IPCO-APND'!D862</f>
        <v>45.021839999999997</v>
      </c>
      <c r="K859" s="166">
        <f>+(ExportsELAP[[#This Row],[Exports kWh - MPT]]/1000)*ExportsELAP[[#This Row],[EIM Price]]</f>
        <v>143.691781081128</v>
      </c>
      <c r="L859" s="167" t="str">
        <f>+INDEX(ECR_Hours!$I$12:$I$15,MATCH(ExportsELAP[[#This Row],[Date Prevailing]],ECR_Hours!$H$12:$H$15,1))</f>
        <v>NS</v>
      </c>
      <c r="M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" spans="1:13" x14ac:dyDescent="0.25">
      <c r="A860" s="164">
        <f>+Exports!A863</f>
        <v>44597</v>
      </c>
      <c r="B860" s="165">
        <f t="shared" si="52"/>
        <v>2022</v>
      </c>
      <c r="C860" s="165">
        <f t="shared" si="53"/>
        <v>2</v>
      </c>
      <c r="D860" s="165">
        <f t="shared" si="54"/>
        <v>5</v>
      </c>
      <c r="E860" s="165">
        <f>+Exports!B863</f>
        <v>19</v>
      </c>
      <c r="F860" s="165">
        <f>+WEEKDAY(ExportsELAP[[#This Row],[Date Prevailing]],1)</f>
        <v>7</v>
      </c>
      <c r="G860" s="165">
        <f>+COUNTIFS(ECR_Hours!$K$6:$K$7,ExportsELAP[[#This Row],[Date Prevailing]])</f>
        <v>0</v>
      </c>
      <c r="H860" s="165">
        <f t="shared" si="55"/>
        <v>7</v>
      </c>
      <c r="I860" s="166">
        <f>+Exports!G863</f>
        <v>4.2749000000000006</v>
      </c>
      <c r="J860" s="166">
        <f>+'ELAP_IPCO-APND'!D863</f>
        <v>41.060499999999998</v>
      </c>
      <c r="K860" s="166">
        <f>+(ExportsELAP[[#This Row],[Exports kWh - MPT]]/1000)*ExportsELAP[[#This Row],[EIM Price]]</f>
        <v>0.17552953145000003</v>
      </c>
      <c r="L860" s="167" t="str">
        <f>+INDEX(ECR_Hours!$I$12:$I$15,MATCH(ExportsELAP[[#This Row],[Date Prevailing]],ECR_Hours!$H$12:$H$15,1))</f>
        <v>NS</v>
      </c>
      <c r="M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" spans="1:13" x14ac:dyDescent="0.25">
      <c r="A861" s="164">
        <f>+Exports!A864</f>
        <v>44597</v>
      </c>
      <c r="B861" s="165">
        <f t="shared" si="52"/>
        <v>2022</v>
      </c>
      <c r="C861" s="165">
        <f t="shared" si="53"/>
        <v>2</v>
      </c>
      <c r="D861" s="165">
        <f t="shared" si="54"/>
        <v>5</v>
      </c>
      <c r="E861" s="165">
        <f>+Exports!B864</f>
        <v>20</v>
      </c>
      <c r="F861" s="165">
        <f>+WEEKDAY(ExportsELAP[[#This Row],[Date Prevailing]],1)</f>
        <v>7</v>
      </c>
      <c r="G861" s="165">
        <f>+COUNTIFS(ECR_Hours!$K$6:$K$7,ExportsELAP[[#This Row],[Date Prevailing]])</f>
        <v>0</v>
      </c>
      <c r="H861" s="165">
        <f t="shared" si="55"/>
        <v>7</v>
      </c>
      <c r="I861" s="166">
        <f>+Exports!G864</f>
        <v>1.1780999999999999</v>
      </c>
      <c r="J861" s="166">
        <f>+'ELAP_IPCO-APND'!D864</f>
        <v>39.450180000000003</v>
      </c>
      <c r="K861" s="166">
        <f>+(ExportsELAP[[#This Row],[Exports kWh - MPT]]/1000)*ExportsELAP[[#This Row],[EIM Price]]</f>
        <v>4.6476257058000001E-2</v>
      </c>
      <c r="L861" s="167" t="str">
        <f>+INDEX(ECR_Hours!$I$12:$I$15,MATCH(ExportsELAP[[#This Row],[Date Prevailing]],ECR_Hours!$H$12:$H$15,1))</f>
        <v>NS</v>
      </c>
      <c r="M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" spans="1:13" x14ac:dyDescent="0.25">
      <c r="A862" s="164">
        <f>+Exports!A865</f>
        <v>44597</v>
      </c>
      <c r="B862" s="165">
        <f t="shared" si="52"/>
        <v>2022</v>
      </c>
      <c r="C862" s="165">
        <f t="shared" si="53"/>
        <v>2</v>
      </c>
      <c r="D862" s="165">
        <f t="shared" si="54"/>
        <v>5</v>
      </c>
      <c r="E862" s="165">
        <f>+Exports!B865</f>
        <v>21</v>
      </c>
      <c r="F862" s="165">
        <f>+WEEKDAY(ExportsELAP[[#This Row],[Date Prevailing]],1)</f>
        <v>7</v>
      </c>
      <c r="G862" s="165">
        <f>+COUNTIFS(ECR_Hours!$K$6:$K$7,ExportsELAP[[#This Row],[Date Prevailing]])</f>
        <v>0</v>
      </c>
      <c r="H862" s="165">
        <f t="shared" si="55"/>
        <v>7</v>
      </c>
      <c r="I862" s="166">
        <f>+Exports!G865</f>
        <v>0.94350000000000001</v>
      </c>
      <c r="J862" s="166">
        <f>+'ELAP_IPCO-APND'!D865</f>
        <v>38.363460000000003</v>
      </c>
      <c r="K862" s="166">
        <f>+(ExportsELAP[[#This Row],[Exports kWh - MPT]]/1000)*ExportsELAP[[#This Row],[EIM Price]]</f>
        <v>3.6195924510000005E-2</v>
      </c>
      <c r="L862" s="167" t="str">
        <f>+INDEX(ECR_Hours!$I$12:$I$15,MATCH(ExportsELAP[[#This Row],[Date Prevailing]],ECR_Hours!$H$12:$H$15,1))</f>
        <v>NS</v>
      </c>
      <c r="M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" spans="1:13" x14ac:dyDescent="0.25">
      <c r="A863" s="164">
        <f>+Exports!A866</f>
        <v>44597</v>
      </c>
      <c r="B863" s="165">
        <f t="shared" si="52"/>
        <v>2022</v>
      </c>
      <c r="C863" s="165">
        <f t="shared" si="53"/>
        <v>2</v>
      </c>
      <c r="D863" s="165">
        <f t="shared" si="54"/>
        <v>5</v>
      </c>
      <c r="E863" s="165">
        <f>+Exports!B866</f>
        <v>22</v>
      </c>
      <c r="F863" s="165">
        <f>+WEEKDAY(ExportsELAP[[#This Row],[Date Prevailing]],1)</f>
        <v>7</v>
      </c>
      <c r="G863" s="165">
        <f>+COUNTIFS(ECR_Hours!$K$6:$K$7,ExportsELAP[[#This Row],[Date Prevailing]])</f>
        <v>0</v>
      </c>
      <c r="H863" s="165">
        <f t="shared" si="55"/>
        <v>7</v>
      </c>
      <c r="I863" s="166">
        <f>+Exports!G866</f>
        <v>1.3039999999999998</v>
      </c>
      <c r="J863" s="166">
        <f>+'ELAP_IPCO-APND'!D866</f>
        <v>36.902169999999998</v>
      </c>
      <c r="K863" s="166">
        <f>+(ExportsELAP[[#This Row],[Exports kWh - MPT]]/1000)*ExportsELAP[[#This Row],[EIM Price]]</f>
        <v>4.8120429679999993E-2</v>
      </c>
      <c r="L863" s="167" t="str">
        <f>+INDEX(ECR_Hours!$I$12:$I$15,MATCH(ExportsELAP[[#This Row],[Date Prevailing]],ECR_Hours!$H$12:$H$15,1))</f>
        <v>NS</v>
      </c>
      <c r="M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" spans="1:13" x14ac:dyDescent="0.25">
      <c r="A864" s="164">
        <f>+Exports!A867</f>
        <v>44597</v>
      </c>
      <c r="B864" s="165">
        <f t="shared" si="52"/>
        <v>2022</v>
      </c>
      <c r="C864" s="165">
        <f t="shared" si="53"/>
        <v>2</v>
      </c>
      <c r="D864" s="165">
        <f t="shared" si="54"/>
        <v>5</v>
      </c>
      <c r="E864" s="165">
        <f>+Exports!B867</f>
        <v>23</v>
      </c>
      <c r="F864" s="165">
        <f>+WEEKDAY(ExportsELAP[[#This Row],[Date Prevailing]],1)</f>
        <v>7</v>
      </c>
      <c r="G864" s="165">
        <f>+COUNTIFS(ECR_Hours!$K$6:$K$7,ExportsELAP[[#This Row],[Date Prevailing]])</f>
        <v>0</v>
      </c>
      <c r="H864" s="165">
        <f t="shared" si="55"/>
        <v>7</v>
      </c>
      <c r="I864" s="166">
        <f>+Exports!G867</f>
        <v>2.2854999999999901</v>
      </c>
      <c r="J864" s="166">
        <f>+'ELAP_IPCO-APND'!D867</f>
        <v>37.888289999999998</v>
      </c>
      <c r="K864" s="166">
        <f>+(ExportsELAP[[#This Row],[Exports kWh - MPT]]/1000)*ExportsELAP[[#This Row],[EIM Price]]</f>
        <v>8.6593686794999625E-2</v>
      </c>
      <c r="L864" s="167" t="str">
        <f>+INDEX(ECR_Hours!$I$12:$I$15,MATCH(ExportsELAP[[#This Row],[Date Prevailing]],ECR_Hours!$H$12:$H$15,1))</f>
        <v>NS</v>
      </c>
      <c r="M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" spans="1:13" x14ac:dyDescent="0.25">
      <c r="A865" s="164">
        <f>+Exports!A868</f>
        <v>44597</v>
      </c>
      <c r="B865" s="165">
        <f t="shared" si="52"/>
        <v>2022</v>
      </c>
      <c r="C865" s="165">
        <f t="shared" si="53"/>
        <v>2</v>
      </c>
      <c r="D865" s="165">
        <f t="shared" si="54"/>
        <v>5</v>
      </c>
      <c r="E865" s="165">
        <f>+Exports!B868</f>
        <v>24</v>
      </c>
      <c r="F865" s="165">
        <f>+WEEKDAY(ExportsELAP[[#This Row],[Date Prevailing]],1)</f>
        <v>7</v>
      </c>
      <c r="G865" s="165">
        <f>+COUNTIFS(ECR_Hours!$K$6:$K$7,ExportsELAP[[#This Row],[Date Prevailing]])</f>
        <v>0</v>
      </c>
      <c r="H865" s="165">
        <f t="shared" si="55"/>
        <v>7</v>
      </c>
      <c r="I865" s="166">
        <f>+Exports!G868</f>
        <v>0.81500000000000006</v>
      </c>
      <c r="J865" s="166">
        <f>+'ELAP_IPCO-APND'!D868</f>
        <v>38.478619999999999</v>
      </c>
      <c r="K865" s="166">
        <f>+(ExportsELAP[[#This Row],[Exports kWh - MPT]]/1000)*ExportsELAP[[#This Row],[EIM Price]]</f>
        <v>3.1360075300000005E-2</v>
      </c>
      <c r="L865" s="167" t="str">
        <f>+INDEX(ECR_Hours!$I$12:$I$15,MATCH(ExportsELAP[[#This Row],[Date Prevailing]],ECR_Hours!$H$12:$H$15,1))</f>
        <v>NS</v>
      </c>
      <c r="M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" spans="1:13" x14ac:dyDescent="0.25">
      <c r="A866" s="164">
        <f>+Exports!A869</f>
        <v>44598</v>
      </c>
      <c r="B866" s="165">
        <f t="shared" si="52"/>
        <v>2022</v>
      </c>
      <c r="C866" s="165">
        <f t="shared" si="53"/>
        <v>2</v>
      </c>
      <c r="D866" s="165">
        <f t="shared" si="54"/>
        <v>6</v>
      </c>
      <c r="E866" s="165">
        <f>+Exports!B869</f>
        <v>1</v>
      </c>
      <c r="F866" s="165">
        <f>+WEEKDAY(ExportsELAP[[#This Row],[Date Prevailing]],1)</f>
        <v>1</v>
      </c>
      <c r="G866" s="165">
        <f>+COUNTIFS(ECR_Hours!$K$6:$K$7,ExportsELAP[[#This Row],[Date Prevailing]])</f>
        <v>0</v>
      </c>
      <c r="H866" s="165">
        <f t="shared" si="55"/>
        <v>1</v>
      </c>
      <c r="I866" s="166">
        <f>+Exports!G869</f>
        <v>0.40150000000000002</v>
      </c>
      <c r="J866" s="166">
        <f>+'ELAP_IPCO-APND'!D869</f>
        <v>37.22936</v>
      </c>
      <c r="K866" s="166">
        <f>+(ExportsELAP[[#This Row],[Exports kWh - MPT]]/1000)*ExportsELAP[[#This Row],[EIM Price]]</f>
        <v>1.4947588039999999E-2</v>
      </c>
      <c r="L866" s="167" t="str">
        <f>+INDEX(ECR_Hours!$I$12:$I$15,MATCH(ExportsELAP[[#This Row],[Date Prevailing]],ECR_Hours!$H$12:$H$15,1))</f>
        <v>NS</v>
      </c>
      <c r="M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" spans="1:13" x14ac:dyDescent="0.25">
      <c r="A867" s="164">
        <f>+Exports!A870</f>
        <v>44598</v>
      </c>
      <c r="B867" s="165">
        <f t="shared" si="52"/>
        <v>2022</v>
      </c>
      <c r="C867" s="165">
        <f t="shared" si="53"/>
        <v>2</v>
      </c>
      <c r="D867" s="165">
        <f t="shared" si="54"/>
        <v>6</v>
      </c>
      <c r="E867" s="165">
        <f>+Exports!B870</f>
        <v>2</v>
      </c>
      <c r="F867" s="165">
        <f>+WEEKDAY(ExportsELAP[[#This Row],[Date Prevailing]],1)</f>
        <v>1</v>
      </c>
      <c r="G867" s="165">
        <f>+COUNTIFS(ECR_Hours!$K$6:$K$7,ExportsELAP[[#This Row],[Date Prevailing]])</f>
        <v>0</v>
      </c>
      <c r="H867" s="165">
        <f t="shared" si="55"/>
        <v>1</v>
      </c>
      <c r="I867" s="166">
        <f>+Exports!G870</f>
        <v>0.80539999999999989</v>
      </c>
      <c r="J867" s="166">
        <f>+'ELAP_IPCO-APND'!D870</f>
        <v>37.494529999999997</v>
      </c>
      <c r="K867" s="166">
        <f>+(ExportsELAP[[#This Row],[Exports kWh - MPT]]/1000)*ExportsELAP[[#This Row],[EIM Price]]</f>
        <v>3.0198094461999992E-2</v>
      </c>
      <c r="L867" s="167" t="str">
        <f>+INDEX(ECR_Hours!$I$12:$I$15,MATCH(ExportsELAP[[#This Row],[Date Prevailing]],ECR_Hours!$H$12:$H$15,1))</f>
        <v>NS</v>
      </c>
      <c r="M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" spans="1:13" x14ac:dyDescent="0.25">
      <c r="A868" s="164">
        <f>+Exports!A871</f>
        <v>44598</v>
      </c>
      <c r="B868" s="165">
        <f t="shared" si="52"/>
        <v>2022</v>
      </c>
      <c r="C868" s="165">
        <f t="shared" si="53"/>
        <v>2</v>
      </c>
      <c r="D868" s="165">
        <f t="shared" si="54"/>
        <v>6</v>
      </c>
      <c r="E868" s="165">
        <f>+Exports!B871</f>
        <v>3</v>
      </c>
      <c r="F868" s="165">
        <f>+WEEKDAY(ExportsELAP[[#This Row],[Date Prevailing]],1)</f>
        <v>1</v>
      </c>
      <c r="G868" s="165">
        <f>+COUNTIFS(ECR_Hours!$K$6:$K$7,ExportsELAP[[#This Row],[Date Prevailing]])</f>
        <v>0</v>
      </c>
      <c r="H868" s="165">
        <f t="shared" si="55"/>
        <v>1</v>
      </c>
      <c r="I868" s="166">
        <f>+Exports!G871</f>
        <v>1.8166999999999989</v>
      </c>
      <c r="J868" s="166">
        <f>+'ELAP_IPCO-APND'!D871</f>
        <v>37.738709999999998</v>
      </c>
      <c r="K868" s="166">
        <f>+(ExportsELAP[[#This Row],[Exports kWh - MPT]]/1000)*ExportsELAP[[#This Row],[EIM Price]]</f>
        <v>6.8559914456999951E-2</v>
      </c>
      <c r="L868" s="167" t="str">
        <f>+INDEX(ECR_Hours!$I$12:$I$15,MATCH(ExportsELAP[[#This Row],[Date Prevailing]],ECR_Hours!$H$12:$H$15,1))</f>
        <v>NS</v>
      </c>
      <c r="M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" spans="1:13" x14ac:dyDescent="0.25">
      <c r="A869" s="164">
        <f>+Exports!A872</f>
        <v>44598</v>
      </c>
      <c r="B869" s="165">
        <f t="shared" si="52"/>
        <v>2022</v>
      </c>
      <c r="C869" s="165">
        <f t="shared" si="53"/>
        <v>2</v>
      </c>
      <c r="D869" s="165">
        <f t="shared" si="54"/>
        <v>6</v>
      </c>
      <c r="E869" s="165">
        <f>+Exports!B872</f>
        <v>4</v>
      </c>
      <c r="F869" s="165">
        <f>+WEEKDAY(ExportsELAP[[#This Row],[Date Prevailing]],1)</f>
        <v>1</v>
      </c>
      <c r="G869" s="165">
        <f>+COUNTIFS(ECR_Hours!$K$6:$K$7,ExportsELAP[[#This Row],[Date Prevailing]])</f>
        <v>0</v>
      </c>
      <c r="H869" s="165">
        <f t="shared" si="55"/>
        <v>1</v>
      </c>
      <c r="I869" s="166">
        <f>+Exports!G872</f>
        <v>1.4573999999999998</v>
      </c>
      <c r="J869" s="166">
        <f>+'ELAP_IPCO-APND'!D872</f>
        <v>41.020319999999998</v>
      </c>
      <c r="K869" s="166">
        <f>+(ExportsELAP[[#This Row],[Exports kWh - MPT]]/1000)*ExportsELAP[[#This Row],[EIM Price]]</f>
        <v>5.9783014367999987E-2</v>
      </c>
      <c r="L869" s="167" t="str">
        <f>+INDEX(ECR_Hours!$I$12:$I$15,MATCH(ExportsELAP[[#This Row],[Date Prevailing]],ECR_Hours!$H$12:$H$15,1))</f>
        <v>NS</v>
      </c>
      <c r="M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" spans="1:13" x14ac:dyDescent="0.25">
      <c r="A870" s="164">
        <f>+Exports!A873</f>
        <v>44598</v>
      </c>
      <c r="B870" s="165">
        <f t="shared" si="52"/>
        <v>2022</v>
      </c>
      <c r="C870" s="165">
        <f t="shared" si="53"/>
        <v>2</v>
      </c>
      <c r="D870" s="165">
        <f t="shared" si="54"/>
        <v>6</v>
      </c>
      <c r="E870" s="165">
        <f>+Exports!B873</f>
        <v>5</v>
      </c>
      <c r="F870" s="165">
        <f>+WEEKDAY(ExportsELAP[[#This Row],[Date Prevailing]],1)</f>
        <v>1</v>
      </c>
      <c r="G870" s="165">
        <f>+COUNTIFS(ECR_Hours!$K$6:$K$7,ExportsELAP[[#This Row],[Date Prevailing]])</f>
        <v>0</v>
      </c>
      <c r="H870" s="165">
        <f t="shared" si="55"/>
        <v>1</v>
      </c>
      <c r="I870" s="166">
        <f>+Exports!G873</f>
        <v>1.2177999999999989</v>
      </c>
      <c r="J870" s="166">
        <f>+'ELAP_IPCO-APND'!D873</f>
        <v>43.041719999999998</v>
      </c>
      <c r="K870" s="166">
        <f>+(ExportsELAP[[#This Row],[Exports kWh - MPT]]/1000)*ExportsELAP[[#This Row],[EIM Price]]</f>
        <v>5.2416206615999952E-2</v>
      </c>
      <c r="L870" s="167" t="str">
        <f>+INDEX(ECR_Hours!$I$12:$I$15,MATCH(ExportsELAP[[#This Row],[Date Prevailing]],ECR_Hours!$H$12:$H$15,1))</f>
        <v>NS</v>
      </c>
      <c r="M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" spans="1:13" x14ac:dyDescent="0.25">
      <c r="A871" s="164">
        <f>+Exports!A874</f>
        <v>44598</v>
      </c>
      <c r="B871" s="165">
        <f t="shared" si="52"/>
        <v>2022</v>
      </c>
      <c r="C871" s="165">
        <f t="shared" si="53"/>
        <v>2</v>
      </c>
      <c r="D871" s="165">
        <f t="shared" si="54"/>
        <v>6</v>
      </c>
      <c r="E871" s="165">
        <f>+Exports!B874</f>
        <v>6</v>
      </c>
      <c r="F871" s="165">
        <f>+WEEKDAY(ExportsELAP[[#This Row],[Date Prevailing]],1)</f>
        <v>1</v>
      </c>
      <c r="G871" s="165">
        <f>+COUNTIFS(ECR_Hours!$K$6:$K$7,ExportsELAP[[#This Row],[Date Prevailing]])</f>
        <v>0</v>
      </c>
      <c r="H871" s="165">
        <f t="shared" si="55"/>
        <v>1</v>
      </c>
      <c r="I871" s="166">
        <f>+Exports!G874</f>
        <v>1.50589999999999</v>
      </c>
      <c r="J871" s="166">
        <f>+'ELAP_IPCO-APND'!D874</f>
        <v>45.748649999999998</v>
      </c>
      <c r="K871" s="166">
        <f>+(ExportsELAP[[#This Row],[Exports kWh - MPT]]/1000)*ExportsELAP[[#This Row],[EIM Price]]</f>
        <v>6.8892892034999542E-2</v>
      </c>
      <c r="L871" s="167" t="str">
        <f>+INDEX(ECR_Hours!$I$12:$I$15,MATCH(ExportsELAP[[#This Row],[Date Prevailing]],ECR_Hours!$H$12:$H$15,1))</f>
        <v>NS</v>
      </c>
      <c r="M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" spans="1:13" x14ac:dyDescent="0.25">
      <c r="A872" s="164">
        <f>+Exports!A875</f>
        <v>44598</v>
      </c>
      <c r="B872" s="165">
        <f t="shared" si="52"/>
        <v>2022</v>
      </c>
      <c r="C872" s="165">
        <f t="shared" si="53"/>
        <v>2</v>
      </c>
      <c r="D872" s="165">
        <f t="shared" si="54"/>
        <v>6</v>
      </c>
      <c r="E872" s="165">
        <f>+Exports!B875</f>
        <v>7</v>
      </c>
      <c r="F872" s="165">
        <f>+WEEKDAY(ExportsELAP[[#This Row],[Date Prevailing]],1)</f>
        <v>1</v>
      </c>
      <c r="G872" s="165">
        <f>+COUNTIFS(ECR_Hours!$K$6:$K$7,ExportsELAP[[#This Row],[Date Prevailing]])</f>
        <v>0</v>
      </c>
      <c r="H872" s="165">
        <f t="shared" si="55"/>
        <v>1</v>
      </c>
      <c r="I872" s="166">
        <f>+Exports!G875</f>
        <v>1.5444999999999998</v>
      </c>
      <c r="J872" s="166">
        <f>+'ELAP_IPCO-APND'!D875</f>
        <v>44.260300000000001</v>
      </c>
      <c r="K872" s="166">
        <f>+(ExportsELAP[[#This Row],[Exports kWh - MPT]]/1000)*ExportsELAP[[#This Row],[EIM Price]]</f>
        <v>6.8360033350000002E-2</v>
      </c>
      <c r="L872" s="167" t="str">
        <f>+INDEX(ECR_Hours!$I$12:$I$15,MATCH(ExportsELAP[[#This Row],[Date Prevailing]],ECR_Hours!$H$12:$H$15,1))</f>
        <v>NS</v>
      </c>
      <c r="M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" spans="1:13" x14ac:dyDescent="0.25">
      <c r="A873" s="164">
        <f>+Exports!A876</f>
        <v>44598</v>
      </c>
      <c r="B873" s="165">
        <f t="shared" si="52"/>
        <v>2022</v>
      </c>
      <c r="C873" s="165">
        <f t="shared" si="53"/>
        <v>2</v>
      </c>
      <c r="D873" s="165">
        <f t="shared" si="54"/>
        <v>6</v>
      </c>
      <c r="E873" s="165">
        <f>+Exports!B876</f>
        <v>8</v>
      </c>
      <c r="F873" s="165">
        <f>+WEEKDAY(ExportsELAP[[#This Row],[Date Prevailing]],1)</f>
        <v>1</v>
      </c>
      <c r="G873" s="165">
        <f>+COUNTIFS(ECR_Hours!$K$6:$K$7,ExportsELAP[[#This Row],[Date Prevailing]])</f>
        <v>0</v>
      </c>
      <c r="H873" s="165">
        <f t="shared" si="55"/>
        <v>1</v>
      </c>
      <c r="I873" s="166">
        <f>+Exports!G876</f>
        <v>61.821900000000007</v>
      </c>
      <c r="J873" s="166">
        <f>+'ELAP_IPCO-APND'!D876</f>
        <v>45.614339999999999</v>
      </c>
      <c r="K873" s="166">
        <f>+(ExportsELAP[[#This Row],[Exports kWh - MPT]]/1000)*ExportsELAP[[#This Row],[EIM Price]]</f>
        <v>2.8199651660460003</v>
      </c>
      <c r="L873" s="167" t="str">
        <f>+INDEX(ECR_Hours!$I$12:$I$15,MATCH(ExportsELAP[[#This Row],[Date Prevailing]],ECR_Hours!$H$12:$H$15,1))</f>
        <v>NS</v>
      </c>
      <c r="M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" spans="1:13" x14ac:dyDescent="0.25">
      <c r="A874" s="164">
        <f>+Exports!A877</f>
        <v>44598</v>
      </c>
      <c r="B874" s="165">
        <f t="shared" si="52"/>
        <v>2022</v>
      </c>
      <c r="C874" s="165">
        <f t="shared" si="53"/>
        <v>2</v>
      </c>
      <c r="D874" s="165">
        <f t="shared" si="54"/>
        <v>6</v>
      </c>
      <c r="E874" s="165">
        <f>+Exports!B877</f>
        <v>9</v>
      </c>
      <c r="F874" s="165">
        <f>+WEEKDAY(ExportsELAP[[#This Row],[Date Prevailing]],1)</f>
        <v>1</v>
      </c>
      <c r="G874" s="165">
        <f>+COUNTIFS(ECR_Hours!$K$6:$K$7,ExportsELAP[[#This Row],[Date Prevailing]])</f>
        <v>0</v>
      </c>
      <c r="H874" s="165">
        <f t="shared" si="55"/>
        <v>1</v>
      </c>
      <c r="I874" s="166">
        <f>+Exports!G877</f>
        <v>3791.0099999999998</v>
      </c>
      <c r="J874" s="166">
        <f>+'ELAP_IPCO-APND'!D877</f>
        <v>39.129620000000003</v>
      </c>
      <c r="K874" s="166">
        <f>+(ExportsELAP[[#This Row],[Exports kWh - MPT]]/1000)*ExportsELAP[[#This Row],[EIM Price]]</f>
        <v>148.34078071619999</v>
      </c>
      <c r="L874" s="167" t="str">
        <f>+INDEX(ECR_Hours!$I$12:$I$15,MATCH(ExportsELAP[[#This Row],[Date Prevailing]],ECR_Hours!$H$12:$H$15,1))</f>
        <v>NS</v>
      </c>
      <c r="M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" spans="1:13" x14ac:dyDescent="0.25">
      <c r="A875" s="164">
        <f>+Exports!A878</f>
        <v>44598</v>
      </c>
      <c r="B875" s="165">
        <f t="shared" si="52"/>
        <v>2022</v>
      </c>
      <c r="C875" s="165">
        <f t="shared" si="53"/>
        <v>2</v>
      </c>
      <c r="D875" s="165">
        <f t="shared" si="54"/>
        <v>6</v>
      </c>
      <c r="E875" s="165">
        <f>+Exports!B878</f>
        <v>10</v>
      </c>
      <c r="F875" s="165">
        <f>+WEEKDAY(ExportsELAP[[#This Row],[Date Prevailing]],1)</f>
        <v>1</v>
      </c>
      <c r="G875" s="165">
        <f>+COUNTIFS(ECR_Hours!$K$6:$K$7,ExportsELAP[[#This Row],[Date Prevailing]])</f>
        <v>0</v>
      </c>
      <c r="H875" s="165">
        <f t="shared" si="55"/>
        <v>1</v>
      </c>
      <c r="I875" s="166">
        <f>+Exports!G878</f>
        <v>15330.603599999999</v>
      </c>
      <c r="J875" s="166">
        <f>+'ELAP_IPCO-APND'!D878</f>
        <v>28.415520000000001</v>
      </c>
      <c r="K875" s="166">
        <f>+(ExportsELAP[[#This Row],[Exports kWh - MPT]]/1000)*ExportsELAP[[#This Row],[EIM Price]]</f>
        <v>435.62707320787194</v>
      </c>
      <c r="L875" s="167" t="str">
        <f>+INDEX(ECR_Hours!$I$12:$I$15,MATCH(ExportsELAP[[#This Row],[Date Prevailing]],ECR_Hours!$H$12:$H$15,1))</f>
        <v>NS</v>
      </c>
      <c r="M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" spans="1:13" x14ac:dyDescent="0.25">
      <c r="A876" s="164">
        <f>+Exports!A879</f>
        <v>44598</v>
      </c>
      <c r="B876" s="165">
        <f t="shared" si="52"/>
        <v>2022</v>
      </c>
      <c r="C876" s="165">
        <f t="shared" si="53"/>
        <v>2</v>
      </c>
      <c r="D876" s="165">
        <f t="shared" si="54"/>
        <v>6</v>
      </c>
      <c r="E876" s="165">
        <f>+Exports!B879</f>
        <v>11</v>
      </c>
      <c r="F876" s="165">
        <f>+WEEKDAY(ExportsELAP[[#This Row],[Date Prevailing]],1)</f>
        <v>1</v>
      </c>
      <c r="G876" s="165">
        <f>+COUNTIFS(ECR_Hours!$K$6:$K$7,ExportsELAP[[#This Row],[Date Prevailing]])</f>
        <v>0</v>
      </c>
      <c r="H876" s="165">
        <f t="shared" si="55"/>
        <v>1</v>
      </c>
      <c r="I876" s="166">
        <f>+Exports!G879</f>
        <v>21427.7143</v>
      </c>
      <c r="J876" s="166">
        <f>+'ELAP_IPCO-APND'!D879</f>
        <v>19.094169999999998</v>
      </c>
      <c r="K876" s="166">
        <f>+(ExportsELAP[[#This Row],[Exports kWh - MPT]]/1000)*ExportsELAP[[#This Row],[EIM Price]]</f>
        <v>409.14441955563092</v>
      </c>
      <c r="L876" s="167" t="str">
        <f>+INDEX(ECR_Hours!$I$12:$I$15,MATCH(ExportsELAP[[#This Row],[Date Prevailing]],ECR_Hours!$H$12:$H$15,1))</f>
        <v>NS</v>
      </c>
      <c r="M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7" spans="1:13" x14ac:dyDescent="0.25">
      <c r="A877" s="164">
        <f>+Exports!A880</f>
        <v>44598</v>
      </c>
      <c r="B877" s="165">
        <f t="shared" si="52"/>
        <v>2022</v>
      </c>
      <c r="C877" s="165">
        <f t="shared" si="53"/>
        <v>2</v>
      </c>
      <c r="D877" s="165">
        <f t="shared" si="54"/>
        <v>6</v>
      </c>
      <c r="E877" s="165">
        <f>+Exports!B880</f>
        <v>12</v>
      </c>
      <c r="F877" s="165">
        <f>+WEEKDAY(ExportsELAP[[#This Row],[Date Prevailing]],1)</f>
        <v>1</v>
      </c>
      <c r="G877" s="165">
        <f>+COUNTIFS(ECR_Hours!$K$6:$K$7,ExportsELAP[[#This Row],[Date Prevailing]])</f>
        <v>0</v>
      </c>
      <c r="H877" s="165">
        <f t="shared" si="55"/>
        <v>1</v>
      </c>
      <c r="I877" s="166">
        <f>+Exports!G880</f>
        <v>33754.471799999999</v>
      </c>
      <c r="J877" s="166">
        <f>+'ELAP_IPCO-APND'!D880</f>
        <v>18.708189999999998</v>
      </c>
      <c r="K877" s="166">
        <f>+(ExportsELAP[[#This Row],[Exports kWh - MPT]]/1000)*ExportsELAP[[#This Row],[EIM Price]]</f>
        <v>631.48507178404191</v>
      </c>
      <c r="L877" s="167" t="str">
        <f>+INDEX(ECR_Hours!$I$12:$I$15,MATCH(ExportsELAP[[#This Row],[Date Prevailing]],ECR_Hours!$H$12:$H$15,1))</f>
        <v>NS</v>
      </c>
      <c r="M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8" spans="1:13" x14ac:dyDescent="0.25">
      <c r="A878" s="164">
        <f>+Exports!A881</f>
        <v>44598</v>
      </c>
      <c r="B878" s="165">
        <f t="shared" si="52"/>
        <v>2022</v>
      </c>
      <c r="C878" s="165">
        <f t="shared" si="53"/>
        <v>2</v>
      </c>
      <c r="D878" s="165">
        <f t="shared" si="54"/>
        <v>6</v>
      </c>
      <c r="E878" s="165">
        <f>+Exports!B881</f>
        <v>13</v>
      </c>
      <c r="F878" s="165">
        <f>+WEEKDAY(ExportsELAP[[#This Row],[Date Prevailing]],1)</f>
        <v>1</v>
      </c>
      <c r="G878" s="165">
        <f>+COUNTIFS(ECR_Hours!$K$6:$K$7,ExportsELAP[[#This Row],[Date Prevailing]])</f>
        <v>0</v>
      </c>
      <c r="H878" s="165">
        <f t="shared" si="55"/>
        <v>1</v>
      </c>
      <c r="I878" s="166">
        <f>+Exports!G881</f>
        <v>40165.843399999998</v>
      </c>
      <c r="J878" s="166">
        <f>+'ELAP_IPCO-APND'!D881</f>
        <v>12.864089999999999</v>
      </c>
      <c r="K878" s="166">
        <f>+(ExportsELAP[[#This Row],[Exports kWh - MPT]]/1000)*ExportsELAP[[#This Row],[EIM Price]]</f>
        <v>516.69702442350592</v>
      </c>
      <c r="L878" s="167" t="str">
        <f>+INDEX(ECR_Hours!$I$12:$I$15,MATCH(ExportsELAP[[#This Row],[Date Prevailing]],ECR_Hours!$H$12:$H$15,1))</f>
        <v>NS</v>
      </c>
      <c r="M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9" spans="1:13" x14ac:dyDescent="0.25">
      <c r="A879" s="164">
        <f>+Exports!A882</f>
        <v>44598</v>
      </c>
      <c r="B879" s="165">
        <f t="shared" si="52"/>
        <v>2022</v>
      </c>
      <c r="C879" s="165">
        <f t="shared" si="53"/>
        <v>2</v>
      </c>
      <c r="D879" s="165">
        <f t="shared" si="54"/>
        <v>6</v>
      </c>
      <c r="E879" s="165">
        <f>+Exports!B882</f>
        <v>14</v>
      </c>
      <c r="F879" s="165">
        <f>+WEEKDAY(ExportsELAP[[#This Row],[Date Prevailing]],1)</f>
        <v>1</v>
      </c>
      <c r="G879" s="165">
        <f>+COUNTIFS(ECR_Hours!$K$6:$K$7,ExportsELAP[[#This Row],[Date Prevailing]])</f>
        <v>0</v>
      </c>
      <c r="H879" s="165">
        <f t="shared" si="55"/>
        <v>1</v>
      </c>
      <c r="I879" s="166">
        <f>+Exports!G882</f>
        <v>39861.036899999999</v>
      </c>
      <c r="J879" s="166">
        <f>+'ELAP_IPCO-APND'!D882</f>
        <v>12.871040000000001</v>
      </c>
      <c r="K879" s="166">
        <f>+(ExportsELAP[[#This Row],[Exports kWh - MPT]]/1000)*ExportsELAP[[#This Row],[EIM Price]]</f>
        <v>513.05300038137602</v>
      </c>
      <c r="L879" s="167" t="str">
        <f>+INDEX(ECR_Hours!$I$12:$I$15,MATCH(ExportsELAP[[#This Row],[Date Prevailing]],ECR_Hours!$H$12:$H$15,1))</f>
        <v>NS</v>
      </c>
      <c r="M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0" spans="1:13" x14ac:dyDescent="0.25">
      <c r="A880" s="164">
        <f>+Exports!A883</f>
        <v>44598</v>
      </c>
      <c r="B880" s="165">
        <f t="shared" si="52"/>
        <v>2022</v>
      </c>
      <c r="C880" s="165">
        <f t="shared" si="53"/>
        <v>2</v>
      </c>
      <c r="D880" s="165">
        <f t="shared" si="54"/>
        <v>6</v>
      </c>
      <c r="E880" s="165">
        <f>+Exports!B883</f>
        <v>15</v>
      </c>
      <c r="F880" s="165">
        <f>+WEEKDAY(ExportsELAP[[#This Row],[Date Prevailing]],1)</f>
        <v>1</v>
      </c>
      <c r="G880" s="165">
        <f>+COUNTIFS(ECR_Hours!$K$6:$K$7,ExportsELAP[[#This Row],[Date Prevailing]])</f>
        <v>0</v>
      </c>
      <c r="H880" s="165">
        <f t="shared" si="55"/>
        <v>1</v>
      </c>
      <c r="I880" s="166">
        <f>+Exports!G883</f>
        <v>37132.218800000002</v>
      </c>
      <c r="J880" s="166">
        <f>+'ELAP_IPCO-APND'!D883</f>
        <v>9.63842</v>
      </c>
      <c r="K880" s="166">
        <f>+(ExportsELAP[[#This Row],[Exports kWh - MPT]]/1000)*ExportsELAP[[#This Row],[EIM Price]]</f>
        <v>357.89592032629605</v>
      </c>
      <c r="L880" s="167" t="str">
        <f>+INDEX(ECR_Hours!$I$12:$I$15,MATCH(ExportsELAP[[#This Row],[Date Prevailing]],ECR_Hours!$H$12:$H$15,1))</f>
        <v>NS</v>
      </c>
      <c r="M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1" spans="1:13" x14ac:dyDescent="0.25">
      <c r="A881" s="164">
        <f>+Exports!A884</f>
        <v>44598</v>
      </c>
      <c r="B881" s="165">
        <f t="shared" si="52"/>
        <v>2022</v>
      </c>
      <c r="C881" s="165">
        <f t="shared" si="53"/>
        <v>2</v>
      </c>
      <c r="D881" s="165">
        <f t="shared" si="54"/>
        <v>6</v>
      </c>
      <c r="E881" s="165">
        <f>+Exports!B884</f>
        <v>16</v>
      </c>
      <c r="F881" s="165">
        <f>+WEEKDAY(ExportsELAP[[#This Row],[Date Prevailing]],1)</f>
        <v>1</v>
      </c>
      <c r="G881" s="165">
        <f>+COUNTIFS(ECR_Hours!$K$6:$K$7,ExportsELAP[[#This Row],[Date Prevailing]])</f>
        <v>0</v>
      </c>
      <c r="H881" s="165">
        <f t="shared" si="55"/>
        <v>1</v>
      </c>
      <c r="I881" s="166">
        <f>+Exports!G884</f>
        <v>29470.9493</v>
      </c>
      <c r="J881" s="166">
        <f>+'ELAP_IPCO-APND'!D884</f>
        <v>-1.10138</v>
      </c>
      <c r="K881" s="166">
        <f>+(ExportsELAP[[#This Row],[Exports kWh - MPT]]/1000)*ExportsELAP[[#This Row],[EIM Price]]</f>
        <v>-32.458714140034004</v>
      </c>
      <c r="L881" s="167" t="str">
        <f>+INDEX(ECR_Hours!$I$12:$I$15,MATCH(ExportsELAP[[#This Row],[Date Prevailing]],ECR_Hours!$H$12:$H$15,1))</f>
        <v>NS</v>
      </c>
      <c r="M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2" spans="1:13" x14ac:dyDescent="0.25">
      <c r="A882" s="164">
        <f>+Exports!A885</f>
        <v>44598</v>
      </c>
      <c r="B882" s="165">
        <f t="shared" si="52"/>
        <v>2022</v>
      </c>
      <c r="C882" s="165">
        <f t="shared" si="53"/>
        <v>2</v>
      </c>
      <c r="D882" s="165">
        <f t="shared" si="54"/>
        <v>6</v>
      </c>
      <c r="E882" s="165">
        <f>+Exports!B885</f>
        <v>17</v>
      </c>
      <c r="F882" s="165">
        <f>+WEEKDAY(ExportsELAP[[#This Row],[Date Prevailing]],1)</f>
        <v>1</v>
      </c>
      <c r="G882" s="165">
        <f>+COUNTIFS(ECR_Hours!$K$6:$K$7,ExportsELAP[[#This Row],[Date Prevailing]])</f>
        <v>0</v>
      </c>
      <c r="H882" s="165">
        <f t="shared" si="55"/>
        <v>1</v>
      </c>
      <c r="I882" s="166">
        <f>+Exports!G885</f>
        <v>17592.971799999999</v>
      </c>
      <c r="J882" s="166">
        <f>+'ELAP_IPCO-APND'!D885</f>
        <v>27.392469999999999</v>
      </c>
      <c r="K882" s="166">
        <f>+(ExportsELAP[[#This Row],[Exports kWh - MPT]]/1000)*ExportsELAP[[#This Row],[EIM Price]]</f>
        <v>481.91495224234603</v>
      </c>
      <c r="L882" s="167" t="str">
        <f>+INDEX(ECR_Hours!$I$12:$I$15,MATCH(ExportsELAP[[#This Row],[Date Prevailing]],ECR_Hours!$H$12:$H$15,1))</f>
        <v>NS</v>
      </c>
      <c r="M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3" spans="1:13" x14ac:dyDescent="0.25">
      <c r="A883" s="164">
        <f>+Exports!A886</f>
        <v>44598</v>
      </c>
      <c r="B883" s="165">
        <f t="shared" si="52"/>
        <v>2022</v>
      </c>
      <c r="C883" s="165">
        <f t="shared" si="53"/>
        <v>2</v>
      </c>
      <c r="D883" s="165">
        <f t="shared" si="54"/>
        <v>6</v>
      </c>
      <c r="E883" s="165">
        <f>+Exports!B886</f>
        <v>18</v>
      </c>
      <c r="F883" s="165">
        <f>+WEEKDAY(ExportsELAP[[#This Row],[Date Prevailing]],1)</f>
        <v>1</v>
      </c>
      <c r="G883" s="165">
        <f>+COUNTIFS(ECR_Hours!$K$6:$K$7,ExportsELAP[[#This Row],[Date Prevailing]])</f>
        <v>0</v>
      </c>
      <c r="H883" s="165">
        <f t="shared" si="55"/>
        <v>1</v>
      </c>
      <c r="I883" s="166">
        <f>+Exports!G886</f>
        <v>4369.1328999999996</v>
      </c>
      <c r="J883" s="166">
        <f>+'ELAP_IPCO-APND'!D886</f>
        <v>63.254939999999998</v>
      </c>
      <c r="K883" s="166">
        <f>+(ExportsELAP[[#This Row],[Exports kWh - MPT]]/1000)*ExportsELAP[[#This Row],[EIM Price]]</f>
        <v>276.36923944152596</v>
      </c>
      <c r="L883" s="167" t="str">
        <f>+INDEX(ECR_Hours!$I$12:$I$15,MATCH(ExportsELAP[[#This Row],[Date Prevailing]],ECR_Hours!$H$12:$H$15,1))</f>
        <v>NS</v>
      </c>
      <c r="M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4" spans="1:13" x14ac:dyDescent="0.25">
      <c r="A884" s="164">
        <f>+Exports!A887</f>
        <v>44598</v>
      </c>
      <c r="B884" s="165">
        <f t="shared" si="52"/>
        <v>2022</v>
      </c>
      <c r="C884" s="165">
        <f t="shared" si="53"/>
        <v>2</v>
      </c>
      <c r="D884" s="165">
        <f t="shared" si="54"/>
        <v>6</v>
      </c>
      <c r="E884" s="165">
        <f>+Exports!B887</f>
        <v>19</v>
      </c>
      <c r="F884" s="165">
        <f>+WEEKDAY(ExportsELAP[[#This Row],[Date Prevailing]],1)</f>
        <v>1</v>
      </c>
      <c r="G884" s="165">
        <f>+COUNTIFS(ECR_Hours!$K$6:$K$7,ExportsELAP[[#This Row],[Date Prevailing]])</f>
        <v>0</v>
      </c>
      <c r="H884" s="165">
        <f t="shared" si="55"/>
        <v>1</v>
      </c>
      <c r="I884" s="166">
        <f>+Exports!G887</f>
        <v>3.3593000000000002</v>
      </c>
      <c r="J884" s="166">
        <f>+'ELAP_IPCO-APND'!D887</f>
        <v>51.590600000000002</v>
      </c>
      <c r="K884" s="166">
        <f>+(ExportsELAP[[#This Row],[Exports kWh - MPT]]/1000)*ExportsELAP[[#This Row],[EIM Price]]</f>
        <v>0.17330830258000002</v>
      </c>
      <c r="L884" s="167" t="str">
        <f>+INDEX(ECR_Hours!$I$12:$I$15,MATCH(ExportsELAP[[#This Row],[Date Prevailing]],ECR_Hours!$H$12:$H$15,1))</f>
        <v>NS</v>
      </c>
      <c r="M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5" spans="1:13" x14ac:dyDescent="0.25">
      <c r="A885" s="164">
        <f>+Exports!A888</f>
        <v>44598</v>
      </c>
      <c r="B885" s="165">
        <f t="shared" si="52"/>
        <v>2022</v>
      </c>
      <c r="C885" s="165">
        <f t="shared" si="53"/>
        <v>2</v>
      </c>
      <c r="D885" s="165">
        <f t="shared" si="54"/>
        <v>6</v>
      </c>
      <c r="E885" s="165">
        <f>+Exports!B888</f>
        <v>20</v>
      </c>
      <c r="F885" s="165">
        <f>+WEEKDAY(ExportsELAP[[#This Row],[Date Prevailing]],1)</f>
        <v>1</v>
      </c>
      <c r="G885" s="165">
        <f>+COUNTIFS(ECR_Hours!$K$6:$K$7,ExportsELAP[[#This Row],[Date Prevailing]])</f>
        <v>0</v>
      </c>
      <c r="H885" s="165">
        <f t="shared" si="55"/>
        <v>1</v>
      </c>
      <c r="I885" s="166">
        <f>+Exports!G888</f>
        <v>1.1842999999999999</v>
      </c>
      <c r="J885" s="166">
        <f>+'ELAP_IPCO-APND'!D888</f>
        <v>55.483730000000001</v>
      </c>
      <c r="K885" s="166">
        <f>+(ExportsELAP[[#This Row],[Exports kWh - MPT]]/1000)*ExportsELAP[[#This Row],[EIM Price]]</f>
        <v>6.5709381439E-2</v>
      </c>
      <c r="L885" s="167" t="str">
        <f>+INDEX(ECR_Hours!$I$12:$I$15,MATCH(ExportsELAP[[#This Row],[Date Prevailing]],ECR_Hours!$H$12:$H$15,1))</f>
        <v>NS</v>
      </c>
      <c r="M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6" spans="1:13" x14ac:dyDescent="0.25">
      <c r="A886" s="164">
        <f>+Exports!A889</f>
        <v>44598</v>
      </c>
      <c r="B886" s="165">
        <f t="shared" si="52"/>
        <v>2022</v>
      </c>
      <c r="C886" s="165">
        <f t="shared" si="53"/>
        <v>2</v>
      </c>
      <c r="D886" s="165">
        <f t="shared" si="54"/>
        <v>6</v>
      </c>
      <c r="E886" s="165">
        <f>+Exports!B889</f>
        <v>21</v>
      </c>
      <c r="F886" s="165">
        <f>+WEEKDAY(ExportsELAP[[#This Row],[Date Prevailing]],1)</f>
        <v>1</v>
      </c>
      <c r="G886" s="165">
        <f>+COUNTIFS(ECR_Hours!$K$6:$K$7,ExportsELAP[[#This Row],[Date Prevailing]])</f>
        <v>0</v>
      </c>
      <c r="H886" s="165">
        <f t="shared" si="55"/>
        <v>1</v>
      </c>
      <c r="I886" s="166">
        <f>+Exports!G889</f>
        <v>0.95190000000000008</v>
      </c>
      <c r="J886" s="166">
        <f>+'ELAP_IPCO-APND'!D889</f>
        <v>54.716149999999999</v>
      </c>
      <c r="K886" s="166">
        <f>+(ExportsELAP[[#This Row],[Exports kWh - MPT]]/1000)*ExportsELAP[[#This Row],[EIM Price]]</f>
        <v>5.2084303185000007E-2</v>
      </c>
      <c r="L886" s="167" t="str">
        <f>+INDEX(ECR_Hours!$I$12:$I$15,MATCH(ExportsELAP[[#This Row],[Date Prevailing]],ECR_Hours!$H$12:$H$15,1))</f>
        <v>NS</v>
      </c>
      <c r="M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7" spans="1:13" x14ac:dyDescent="0.25">
      <c r="A887" s="164">
        <f>+Exports!A890</f>
        <v>44598</v>
      </c>
      <c r="B887" s="165">
        <f t="shared" si="52"/>
        <v>2022</v>
      </c>
      <c r="C887" s="165">
        <f t="shared" si="53"/>
        <v>2</v>
      </c>
      <c r="D887" s="165">
        <f t="shared" si="54"/>
        <v>6</v>
      </c>
      <c r="E887" s="165">
        <f>+Exports!B890</f>
        <v>22</v>
      </c>
      <c r="F887" s="165">
        <f>+WEEKDAY(ExportsELAP[[#This Row],[Date Prevailing]],1)</f>
        <v>1</v>
      </c>
      <c r="G887" s="165">
        <f>+COUNTIFS(ECR_Hours!$K$6:$K$7,ExportsELAP[[#This Row],[Date Prevailing]])</f>
        <v>0</v>
      </c>
      <c r="H887" s="165">
        <f t="shared" si="55"/>
        <v>1</v>
      </c>
      <c r="I887" s="166">
        <f>+Exports!G890</f>
        <v>1.0099</v>
      </c>
      <c r="J887" s="166">
        <f>+'ELAP_IPCO-APND'!D890</f>
        <v>48.883420000000001</v>
      </c>
      <c r="K887" s="166">
        <f>+(ExportsELAP[[#This Row],[Exports kWh - MPT]]/1000)*ExportsELAP[[#This Row],[EIM Price]]</f>
        <v>4.9367365858000001E-2</v>
      </c>
      <c r="L887" s="167" t="str">
        <f>+INDEX(ECR_Hours!$I$12:$I$15,MATCH(ExportsELAP[[#This Row],[Date Prevailing]],ECR_Hours!$H$12:$H$15,1))</f>
        <v>NS</v>
      </c>
      <c r="M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8" spans="1:13" x14ac:dyDescent="0.25">
      <c r="A888" s="164">
        <f>+Exports!A891</f>
        <v>44598</v>
      </c>
      <c r="B888" s="165">
        <f t="shared" si="52"/>
        <v>2022</v>
      </c>
      <c r="C888" s="165">
        <f t="shared" si="53"/>
        <v>2</v>
      </c>
      <c r="D888" s="165">
        <f t="shared" si="54"/>
        <v>6</v>
      </c>
      <c r="E888" s="165">
        <f>+Exports!B891</f>
        <v>23</v>
      </c>
      <c r="F888" s="165">
        <f>+WEEKDAY(ExportsELAP[[#This Row],[Date Prevailing]],1)</f>
        <v>1</v>
      </c>
      <c r="G888" s="165">
        <f>+COUNTIFS(ECR_Hours!$K$6:$K$7,ExportsELAP[[#This Row],[Date Prevailing]])</f>
        <v>0</v>
      </c>
      <c r="H888" s="165">
        <f t="shared" si="55"/>
        <v>1</v>
      </c>
      <c r="I888" s="166">
        <f>+Exports!G891</f>
        <v>1.8993</v>
      </c>
      <c r="J888" s="166">
        <f>+'ELAP_IPCO-APND'!D891</f>
        <v>44.329279999999997</v>
      </c>
      <c r="K888" s="166">
        <f>+(ExportsELAP[[#This Row],[Exports kWh - MPT]]/1000)*ExportsELAP[[#This Row],[EIM Price]]</f>
        <v>8.4194601504000002E-2</v>
      </c>
      <c r="L888" s="167" t="str">
        <f>+INDEX(ECR_Hours!$I$12:$I$15,MATCH(ExportsELAP[[#This Row],[Date Prevailing]],ECR_Hours!$H$12:$H$15,1))</f>
        <v>NS</v>
      </c>
      <c r="M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89" spans="1:13" x14ac:dyDescent="0.25">
      <c r="A889" s="164">
        <f>+Exports!A892</f>
        <v>44598</v>
      </c>
      <c r="B889" s="165">
        <f t="shared" si="52"/>
        <v>2022</v>
      </c>
      <c r="C889" s="165">
        <f t="shared" si="53"/>
        <v>2</v>
      </c>
      <c r="D889" s="165">
        <f t="shared" si="54"/>
        <v>6</v>
      </c>
      <c r="E889" s="165">
        <f>+Exports!B892</f>
        <v>24</v>
      </c>
      <c r="F889" s="165">
        <f>+WEEKDAY(ExportsELAP[[#This Row],[Date Prevailing]],1)</f>
        <v>1</v>
      </c>
      <c r="G889" s="165">
        <f>+COUNTIFS(ECR_Hours!$K$6:$K$7,ExportsELAP[[#This Row],[Date Prevailing]])</f>
        <v>0</v>
      </c>
      <c r="H889" s="165">
        <f t="shared" si="55"/>
        <v>1</v>
      </c>
      <c r="I889" s="166">
        <f>+Exports!G892</f>
        <v>0.90479999999999994</v>
      </c>
      <c r="J889" s="166">
        <f>+'ELAP_IPCO-APND'!D892</f>
        <v>45.503129999999999</v>
      </c>
      <c r="K889" s="166">
        <f>+(ExportsELAP[[#This Row],[Exports kWh - MPT]]/1000)*ExportsELAP[[#This Row],[EIM Price]]</f>
        <v>4.1171232023999998E-2</v>
      </c>
      <c r="L889" s="167" t="str">
        <f>+INDEX(ECR_Hours!$I$12:$I$15,MATCH(ExportsELAP[[#This Row],[Date Prevailing]],ECR_Hours!$H$12:$H$15,1))</f>
        <v>NS</v>
      </c>
      <c r="M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0" spans="1:13" x14ac:dyDescent="0.25">
      <c r="A890" s="164">
        <f>+Exports!A893</f>
        <v>44599</v>
      </c>
      <c r="B890" s="165">
        <f t="shared" si="52"/>
        <v>2022</v>
      </c>
      <c r="C890" s="165">
        <f t="shared" si="53"/>
        <v>2</v>
      </c>
      <c r="D890" s="165">
        <f t="shared" si="54"/>
        <v>7</v>
      </c>
      <c r="E890" s="165">
        <f>+Exports!B893</f>
        <v>1</v>
      </c>
      <c r="F890" s="165">
        <f>+WEEKDAY(ExportsELAP[[#This Row],[Date Prevailing]],1)</f>
        <v>2</v>
      </c>
      <c r="G890" s="165">
        <f>+COUNTIFS(ECR_Hours!$K$6:$K$7,ExportsELAP[[#This Row],[Date Prevailing]])</f>
        <v>0</v>
      </c>
      <c r="H890" s="165">
        <f t="shared" si="55"/>
        <v>2</v>
      </c>
      <c r="I890" s="166">
        <f>+Exports!G893</f>
        <v>1.1760999999999999</v>
      </c>
      <c r="J890" s="166">
        <f>+'ELAP_IPCO-APND'!D893</f>
        <v>41.556010000000001</v>
      </c>
      <c r="K890" s="166">
        <f>+(ExportsELAP[[#This Row],[Exports kWh - MPT]]/1000)*ExportsELAP[[#This Row],[EIM Price]]</f>
        <v>4.8874023361000003E-2</v>
      </c>
      <c r="L890" s="167" t="str">
        <f>+INDEX(ECR_Hours!$I$12:$I$15,MATCH(ExportsELAP[[#This Row],[Date Prevailing]],ECR_Hours!$H$12:$H$15,1))</f>
        <v>NS</v>
      </c>
      <c r="M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1" spans="1:13" x14ac:dyDescent="0.25">
      <c r="A891" s="164">
        <f>+Exports!A894</f>
        <v>44599</v>
      </c>
      <c r="B891" s="165">
        <f t="shared" si="52"/>
        <v>2022</v>
      </c>
      <c r="C891" s="165">
        <f t="shared" si="53"/>
        <v>2</v>
      </c>
      <c r="D891" s="165">
        <f t="shared" si="54"/>
        <v>7</v>
      </c>
      <c r="E891" s="165">
        <f>+Exports!B894</f>
        <v>2</v>
      </c>
      <c r="F891" s="165">
        <f>+WEEKDAY(ExportsELAP[[#This Row],[Date Prevailing]],1)</f>
        <v>2</v>
      </c>
      <c r="G891" s="165">
        <f>+COUNTIFS(ECR_Hours!$K$6:$K$7,ExportsELAP[[#This Row],[Date Prevailing]])</f>
        <v>0</v>
      </c>
      <c r="H891" s="165">
        <f t="shared" si="55"/>
        <v>2</v>
      </c>
      <c r="I891" s="166">
        <f>+Exports!G894</f>
        <v>0.57689999999999997</v>
      </c>
      <c r="J891" s="166">
        <f>+'ELAP_IPCO-APND'!D894</f>
        <v>37.358029999999999</v>
      </c>
      <c r="K891" s="166">
        <f>+(ExportsELAP[[#This Row],[Exports kWh - MPT]]/1000)*ExportsELAP[[#This Row],[EIM Price]]</f>
        <v>2.1551847507E-2</v>
      </c>
      <c r="L891" s="167" t="str">
        <f>+INDEX(ECR_Hours!$I$12:$I$15,MATCH(ExportsELAP[[#This Row],[Date Prevailing]],ECR_Hours!$H$12:$H$15,1))</f>
        <v>NS</v>
      </c>
      <c r="M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2" spans="1:13" x14ac:dyDescent="0.25">
      <c r="A892" s="164">
        <f>+Exports!A895</f>
        <v>44599</v>
      </c>
      <c r="B892" s="165">
        <f t="shared" si="52"/>
        <v>2022</v>
      </c>
      <c r="C892" s="165">
        <f t="shared" si="53"/>
        <v>2</v>
      </c>
      <c r="D892" s="165">
        <f t="shared" si="54"/>
        <v>7</v>
      </c>
      <c r="E892" s="165">
        <f>+Exports!B895</f>
        <v>3</v>
      </c>
      <c r="F892" s="165">
        <f>+WEEKDAY(ExportsELAP[[#This Row],[Date Prevailing]],1)</f>
        <v>2</v>
      </c>
      <c r="G892" s="165">
        <f>+COUNTIFS(ECR_Hours!$K$6:$K$7,ExportsELAP[[#This Row],[Date Prevailing]])</f>
        <v>0</v>
      </c>
      <c r="H892" s="165">
        <f t="shared" si="55"/>
        <v>2</v>
      </c>
      <c r="I892" s="166">
        <f>+Exports!G895</f>
        <v>1.3259999999999901</v>
      </c>
      <c r="J892" s="166">
        <f>+'ELAP_IPCO-APND'!D895</f>
        <v>36.952849999999998</v>
      </c>
      <c r="K892" s="166">
        <f>+(ExportsELAP[[#This Row],[Exports kWh - MPT]]/1000)*ExportsELAP[[#This Row],[EIM Price]]</f>
        <v>4.8999479099999632E-2</v>
      </c>
      <c r="L892" s="167" t="str">
        <f>+INDEX(ECR_Hours!$I$12:$I$15,MATCH(ExportsELAP[[#This Row],[Date Prevailing]],ECR_Hours!$H$12:$H$15,1))</f>
        <v>NS</v>
      </c>
      <c r="M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3" spans="1:13" x14ac:dyDescent="0.25">
      <c r="A893" s="164">
        <f>+Exports!A896</f>
        <v>44599</v>
      </c>
      <c r="B893" s="165">
        <f t="shared" si="52"/>
        <v>2022</v>
      </c>
      <c r="C893" s="165">
        <f t="shared" si="53"/>
        <v>2</v>
      </c>
      <c r="D893" s="165">
        <f t="shared" si="54"/>
        <v>7</v>
      </c>
      <c r="E893" s="165">
        <f>+Exports!B896</f>
        <v>4</v>
      </c>
      <c r="F893" s="165">
        <f>+WEEKDAY(ExportsELAP[[#This Row],[Date Prevailing]],1)</f>
        <v>2</v>
      </c>
      <c r="G893" s="165">
        <f>+COUNTIFS(ECR_Hours!$K$6:$K$7,ExportsELAP[[#This Row],[Date Prevailing]])</f>
        <v>0</v>
      </c>
      <c r="H893" s="165">
        <f t="shared" si="55"/>
        <v>2</v>
      </c>
      <c r="I893" s="166">
        <f>+Exports!G896</f>
        <v>1.4268999999999998</v>
      </c>
      <c r="J893" s="166">
        <f>+'ELAP_IPCO-APND'!D896</f>
        <v>37.97871</v>
      </c>
      <c r="K893" s="166">
        <f>+(ExportsELAP[[#This Row],[Exports kWh - MPT]]/1000)*ExportsELAP[[#This Row],[EIM Price]]</f>
        <v>5.4191821298999993E-2</v>
      </c>
      <c r="L893" s="167" t="str">
        <f>+INDEX(ECR_Hours!$I$12:$I$15,MATCH(ExportsELAP[[#This Row],[Date Prevailing]],ECR_Hours!$H$12:$H$15,1))</f>
        <v>NS</v>
      </c>
      <c r="M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4" spans="1:13" x14ac:dyDescent="0.25">
      <c r="A894" s="164">
        <f>+Exports!A897</f>
        <v>44599</v>
      </c>
      <c r="B894" s="165">
        <f t="shared" si="52"/>
        <v>2022</v>
      </c>
      <c r="C894" s="165">
        <f t="shared" si="53"/>
        <v>2</v>
      </c>
      <c r="D894" s="165">
        <f t="shared" si="54"/>
        <v>7</v>
      </c>
      <c r="E894" s="165">
        <f>+Exports!B897</f>
        <v>5</v>
      </c>
      <c r="F894" s="165">
        <f>+WEEKDAY(ExportsELAP[[#This Row],[Date Prevailing]],1)</f>
        <v>2</v>
      </c>
      <c r="G894" s="165">
        <f>+COUNTIFS(ECR_Hours!$K$6:$K$7,ExportsELAP[[#This Row],[Date Prevailing]])</f>
        <v>0</v>
      </c>
      <c r="H894" s="165">
        <f t="shared" si="55"/>
        <v>2</v>
      </c>
      <c r="I894" s="166">
        <f>+Exports!G897</f>
        <v>1.6236999999999999</v>
      </c>
      <c r="J894" s="166">
        <f>+'ELAP_IPCO-APND'!D897</f>
        <v>38.68526</v>
      </c>
      <c r="K894" s="166">
        <f>+(ExportsELAP[[#This Row],[Exports kWh - MPT]]/1000)*ExportsELAP[[#This Row],[EIM Price]]</f>
        <v>6.2813256661999994E-2</v>
      </c>
      <c r="L894" s="167" t="str">
        <f>+INDEX(ECR_Hours!$I$12:$I$15,MATCH(ExportsELAP[[#This Row],[Date Prevailing]],ECR_Hours!$H$12:$H$15,1))</f>
        <v>NS</v>
      </c>
      <c r="M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5" spans="1:13" x14ac:dyDescent="0.25">
      <c r="A895" s="164">
        <f>+Exports!A898</f>
        <v>44599</v>
      </c>
      <c r="B895" s="165">
        <f t="shared" si="52"/>
        <v>2022</v>
      </c>
      <c r="C895" s="165">
        <f t="shared" si="53"/>
        <v>2</v>
      </c>
      <c r="D895" s="165">
        <f t="shared" si="54"/>
        <v>7</v>
      </c>
      <c r="E895" s="165">
        <f>+Exports!B898</f>
        <v>6</v>
      </c>
      <c r="F895" s="165">
        <f>+WEEKDAY(ExportsELAP[[#This Row],[Date Prevailing]],1)</f>
        <v>2</v>
      </c>
      <c r="G895" s="165">
        <f>+COUNTIFS(ECR_Hours!$K$6:$K$7,ExportsELAP[[#This Row],[Date Prevailing]])</f>
        <v>0</v>
      </c>
      <c r="H895" s="165">
        <f t="shared" si="55"/>
        <v>2</v>
      </c>
      <c r="I895" s="166">
        <f>+Exports!G898</f>
        <v>1.5287999999999999</v>
      </c>
      <c r="J895" s="166">
        <f>+'ELAP_IPCO-APND'!D898</f>
        <v>46.251060000000003</v>
      </c>
      <c r="K895" s="166">
        <f>+(ExportsELAP[[#This Row],[Exports kWh - MPT]]/1000)*ExportsELAP[[#This Row],[EIM Price]]</f>
        <v>7.0708620527999991E-2</v>
      </c>
      <c r="L895" s="167" t="str">
        <f>+INDEX(ECR_Hours!$I$12:$I$15,MATCH(ExportsELAP[[#This Row],[Date Prevailing]],ECR_Hours!$H$12:$H$15,1))</f>
        <v>NS</v>
      </c>
      <c r="M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6" spans="1:13" x14ac:dyDescent="0.25">
      <c r="A896" s="164">
        <f>+Exports!A899</f>
        <v>44599</v>
      </c>
      <c r="B896" s="165">
        <f t="shared" si="52"/>
        <v>2022</v>
      </c>
      <c r="C896" s="165">
        <f t="shared" si="53"/>
        <v>2</v>
      </c>
      <c r="D896" s="165">
        <f t="shared" si="54"/>
        <v>7</v>
      </c>
      <c r="E896" s="165">
        <f>+Exports!B899</f>
        <v>7</v>
      </c>
      <c r="F896" s="165">
        <f>+WEEKDAY(ExportsELAP[[#This Row],[Date Prevailing]],1)</f>
        <v>2</v>
      </c>
      <c r="G896" s="165">
        <f>+COUNTIFS(ECR_Hours!$K$6:$K$7,ExportsELAP[[#This Row],[Date Prevailing]])</f>
        <v>0</v>
      </c>
      <c r="H896" s="165">
        <f t="shared" si="55"/>
        <v>2</v>
      </c>
      <c r="I896" s="166">
        <f>+Exports!G899</f>
        <v>1.6816</v>
      </c>
      <c r="J896" s="166">
        <f>+'ELAP_IPCO-APND'!D899</f>
        <v>52.27843</v>
      </c>
      <c r="K896" s="166">
        <f>+(ExportsELAP[[#This Row],[Exports kWh - MPT]]/1000)*ExportsELAP[[#This Row],[EIM Price]]</f>
        <v>8.791140788799999E-2</v>
      </c>
      <c r="L896" s="167" t="str">
        <f>+INDEX(ECR_Hours!$I$12:$I$15,MATCH(ExportsELAP[[#This Row],[Date Prevailing]],ECR_Hours!$H$12:$H$15,1))</f>
        <v>NS</v>
      </c>
      <c r="M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7" spans="1:13" x14ac:dyDescent="0.25">
      <c r="A897" s="164">
        <f>+Exports!A900</f>
        <v>44599</v>
      </c>
      <c r="B897" s="165">
        <f t="shared" si="52"/>
        <v>2022</v>
      </c>
      <c r="C897" s="165">
        <f t="shared" si="53"/>
        <v>2</v>
      </c>
      <c r="D897" s="165">
        <f t="shared" si="54"/>
        <v>7</v>
      </c>
      <c r="E897" s="165">
        <f>+Exports!B900</f>
        <v>8</v>
      </c>
      <c r="F897" s="165">
        <f>+WEEKDAY(ExportsELAP[[#This Row],[Date Prevailing]],1)</f>
        <v>2</v>
      </c>
      <c r="G897" s="165">
        <f>+COUNTIFS(ECR_Hours!$K$6:$K$7,ExportsELAP[[#This Row],[Date Prevailing]])</f>
        <v>0</v>
      </c>
      <c r="H897" s="165">
        <f t="shared" si="55"/>
        <v>2</v>
      </c>
      <c r="I897" s="166">
        <f>+Exports!G900</f>
        <v>55.096299999999999</v>
      </c>
      <c r="J897" s="166">
        <f>+'ELAP_IPCO-APND'!D900</f>
        <v>57.953000000000003</v>
      </c>
      <c r="K897" s="166">
        <f>+(ExportsELAP[[#This Row],[Exports kWh - MPT]]/1000)*ExportsELAP[[#This Row],[EIM Price]]</f>
        <v>3.1929958739000002</v>
      </c>
      <c r="L897" s="167" t="str">
        <f>+INDEX(ECR_Hours!$I$12:$I$15,MATCH(ExportsELAP[[#This Row],[Date Prevailing]],ECR_Hours!$H$12:$H$15,1))</f>
        <v>NS</v>
      </c>
      <c r="M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8" spans="1:13" x14ac:dyDescent="0.25">
      <c r="A898" s="164">
        <f>+Exports!A901</f>
        <v>44599</v>
      </c>
      <c r="B898" s="165">
        <f t="shared" ref="B898:B961" si="56">+YEAR(A898)</f>
        <v>2022</v>
      </c>
      <c r="C898" s="165">
        <f t="shared" ref="C898:C961" si="57">+MONTH(A898)</f>
        <v>2</v>
      </c>
      <c r="D898" s="165">
        <f t="shared" ref="D898:D961" si="58">+DAY(A898)</f>
        <v>7</v>
      </c>
      <c r="E898" s="165">
        <f>+Exports!B901</f>
        <v>9</v>
      </c>
      <c r="F898" s="165">
        <f>+WEEKDAY(ExportsELAP[[#This Row],[Date Prevailing]],1)</f>
        <v>2</v>
      </c>
      <c r="G898" s="165">
        <f>+COUNTIFS(ECR_Hours!$K$6:$K$7,ExportsELAP[[#This Row],[Date Prevailing]])</f>
        <v>0</v>
      </c>
      <c r="H898" s="165">
        <f t="shared" ref="H898:H961" si="59">+IF(G898=1,0,F898)</f>
        <v>2</v>
      </c>
      <c r="I898" s="166">
        <f>+Exports!G901</f>
        <v>4032.0709999999999</v>
      </c>
      <c r="J898" s="166">
        <f>+'ELAP_IPCO-APND'!D901</f>
        <v>43.751570000000001</v>
      </c>
      <c r="K898" s="166">
        <f>+(ExportsELAP[[#This Row],[Exports kWh - MPT]]/1000)*ExportsELAP[[#This Row],[EIM Price]]</f>
        <v>176.40943660147002</v>
      </c>
      <c r="L898" s="167" t="str">
        <f>+INDEX(ECR_Hours!$I$12:$I$15,MATCH(ExportsELAP[[#This Row],[Date Prevailing]],ECR_Hours!$H$12:$H$15,1))</f>
        <v>NS</v>
      </c>
      <c r="M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99" spans="1:13" x14ac:dyDescent="0.25">
      <c r="A899" s="164">
        <f>+Exports!A902</f>
        <v>44599</v>
      </c>
      <c r="B899" s="165">
        <f t="shared" si="56"/>
        <v>2022</v>
      </c>
      <c r="C899" s="165">
        <f t="shared" si="57"/>
        <v>2</v>
      </c>
      <c r="D899" s="165">
        <f t="shared" si="58"/>
        <v>7</v>
      </c>
      <c r="E899" s="165">
        <f>+Exports!B902</f>
        <v>10</v>
      </c>
      <c r="F899" s="165">
        <f>+WEEKDAY(ExportsELAP[[#This Row],[Date Prevailing]],1)</f>
        <v>2</v>
      </c>
      <c r="G899" s="165">
        <f>+COUNTIFS(ECR_Hours!$K$6:$K$7,ExportsELAP[[#This Row],[Date Prevailing]])</f>
        <v>0</v>
      </c>
      <c r="H899" s="165">
        <f t="shared" si="59"/>
        <v>2</v>
      </c>
      <c r="I899" s="166">
        <f>+Exports!G902</f>
        <v>15490.995000000001</v>
      </c>
      <c r="J899" s="166">
        <f>+'ELAP_IPCO-APND'!D902</f>
        <v>29.744489999999999</v>
      </c>
      <c r="K899" s="166">
        <f>+(ExportsELAP[[#This Row],[Exports kWh - MPT]]/1000)*ExportsELAP[[#This Row],[EIM Price]]</f>
        <v>460.77174586755001</v>
      </c>
      <c r="L899" s="167" t="str">
        <f>+INDEX(ECR_Hours!$I$12:$I$15,MATCH(ExportsELAP[[#This Row],[Date Prevailing]],ECR_Hours!$H$12:$H$15,1))</f>
        <v>NS</v>
      </c>
      <c r="M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0" spans="1:13" x14ac:dyDescent="0.25">
      <c r="A900" s="164">
        <f>+Exports!A903</f>
        <v>44599</v>
      </c>
      <c r="B900" s="165">
        <f t="shared" si="56"/>
        <v>2022</v>
      </c>
      <c r="C900" s="165">
        <f t="shared" si="57"/>
        <v>2</v>
      </c>
      <c r="D900" s="165">
        <f t="shared" si="58"/>
        <v>7</v>
      </c>
      <c r="E900" s="165">
        <f>+Exports!B903</f>
        <v>11</v>
      </c>
      <c r="F900" s="165">
        <f>+WEEKDAY(ExportsELAP[[#This Row],[Date Prevailing]],1)</f>
        <v>2</v>
      </c>
      <c r="G900" s="165">
        <f>+COUNTIFS(ECR_Hours!$K$6:$K$7,ExportsELAP[[#This Row],[Date Prevailing]])</f>
        <v>0</v>
      </c>
      <c r="H900" s="165">
        <f t="shared" si="59"/>
        <v>2</v>
      </c>
      <c r="I900" s="166">
        <f>+Exports!G903</f>
        <v>29403.284399999997</v>
      </c>
      <c r="J900" s="166">
        <f>+'ELAP_IPCO-APND'!D903</f>
        <v>23.245940000000001</v>
      </c>
      <c r="K900" s="166">
        <f>+(ExportsELAP[[#This Row],[Exports kWh - MPT]]/1000)*ExportsELAP[[#This Row],[EIM Price]]</f>
        <v>683.50698496533596</v>
      </c>
      <c r="L900" s="167" t="str">
        <f>+INDEX(ECR_Hours!$I$12:$I$15,MATCH(ExportsELAP[[#This Row],[Date Prevailing]],ECR_Hours!$H$12:$H$15,1))</f>
        <v>NS</v>
      </c>
      <c r="M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1" spans="1:13" x14ac:dyDescent="0.25">
      <c r="A901" s="164">
        <f>+Exports!A904</f>
        <v>44599</v>
      </c>
      <c r="B901" s="165">
        <f t="shared" si="56"/>
        <v>2022</v>
      </c>
      <c r="C901" s="165">
        <f t="shared" si="57"/>
        <v>2</v>
      </c>
      <c r="D901" s="165">
        <f t="shared" si="58"/>
        <v>7</v>
      </c>
      <c r="E901" s="165">
        <f>+Exports!B904</f>
        <v>12</v>
      </c>
      <c r="F901" s="165">
        <f>+WEEKDAY(ExportsELAP[[#This Row],[Date Prevailing]],1)</f>
        <v>2</v>
      </c>
      <c r="G901" s="165">
        <f>+COUNTIFS(ECR_Hours!$K$6:$K$7,ExportsELAP[[#This Row],[Date Prevailing]])</f>
        <v>0</v>
      </c>
      <c r="H901" s="165">
        <f t="shared" si="59"/>
        <v>2</v>
      </c>
      <c r="I901" s="166">
        <f>+Exports!G904</f>
        <v>39705.3266</v>
      </c>
      <c r="J901" s="166">
        <f>+'ELAP_IPCO-APND'!D904</f>
        <v>24.678370000000001</v>
      </c>
      <c r="K901" s="166">
        <f>+(ExportsELAP[[#This Row],[Exports kWh - MPT]]/1000)*ExportsELAP[[#This Row],[EIM Price]]</f>
        <v>979.86274080564203</v>
      </c>
      <c r="L901" s="167" t="str">
        <f>+INDEX(ECR_Hours!$I$12:$I$15,MATCH(ExportsELAP[[#This Row],[Date Prevailing]],ECR_Hours!$H$12:$H$15,1))</f>
        <v>NS</v>
      </c>
      <c r="M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2" spans="1:13" x14ac:dyDescent="0.25">
      <c r="A902" s="164">
        <f>+Exports!A905</f>
        <v>44599</v>
      </c>
      <c r="B902" s="165">
        <f t="shared" si="56"/>
        <v>2022</v>
      </c>
      <c r="C902" s="165">
        <f t="shared" si="57"/>
        <v>2</v>
      </c>
      <c r="D902" s="165">
        <f t="shared" si="58"/>
        <v>7</v>
      </c>
      <c r="E902" s="165">
        <f>+Exports!B905</f>
        <v>13</v>
      </c>
      <c r="F902" s="165">
        <f>+WEEKDAY(ExportsELAP[[#This Row],[Date Prevailing]],1)</f>
        <v>2</v>
      </c>
      <c r="G902" s="165">
        <f>+COUNTIFS(ECR_Hours!$K$6:$K$7,ExportsELAP[[#This Row],[Date Prevailing]])</f>
        <v>0</v>
      </c>
      <c r="H902" s="165">
        <f t="shared" si="59"/>
        <v>2</v>
      </c>
      <c r="I902" s="166">
        <f>+Exports!G905</f>
        <v>43903.665500000003</v>
      </c>
      <c r="J902" s="166">
        <f>+'ELAP_IPCO-APND'!D905</f>
        <v>24.24004</v>
      </c>
      <c r="K902" s="166">
        <f>+(ExportsELAP[[#This Row],[Exports kWh - MPT]]/1000)*ExportsELAP[[#This Row],[EIM Price]]</f>
        <v>1064.22660786662</v>
      </c>
      <c r="L902" s="167" t="str">
        <f>+INDEX(ECR_Hours!$I$12:$I$15,MATCH(ExportsELAP[[#This Row],[Date Prevailing]],ECR_Hours!$H$12:$H$15,1))</f>
        <v>NS</v>
      </c>
      <c r="M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3" spans="1:13" x14ac:dyDescent="0.25">
      <c r="A903" s="164">
        <f>+Exports!A906</f>
        <v>44599</v>
      </c>
      <c r="B903" s="165">
        <f t="shared" si="56"/>
        <v>2022</v>
      </c>
      <c r="C903" s="165">
        <f t="shared" si="57"/>
        <v>2</v>
      </c>
      <c r="D903" s="165">
        <f t="shared" si="58"/>
        <v>7</v>
      </c>
      <c r="E903" s="165">
        <f>+Exports!B906</f>
        <v>14</v>
      </c>
      <c r="F903" s="165">
        <f>+WEEKDAY(ExportsELAP[[#This Row],[Date Prevailing]],1)</f>
        <v>2</v>
      </c>
      <c r="G903" s="165">
        <f>+COUNTIFS(ECR_Hours!$K$6:$K$7,ExportsELAP[[#This Row],[Date Prevailing]])</f>
        <v>0</v>
      </c>
      <c r="H903" s="165">
        <f t="shared" si="59"/>
        <v>2</v>
      </c>
      <c r="I903" s="166">
        <f>+Exports!G906</f>
        <v>37146.438600000001</v>
      </c>
      <c r="J903" s="166">
        <f>+'ELAP_IPCO-APND'!D906</f>
        <v>22.308129999999998</v>
      </c>
      <c r="K903" s="166">
        <f>+(ExportsELAP[[#This Row],[Exports kWh - MPT]]/1000)*ExportsELAP[[#This Row],[EIM Price]]</f>
        <v>828.66758132581799</v>
      </c>
      <c r="L903" s="167" t="str">
        <f>+INDEX(ECR_Hours!$I$12:$I$15,MATCH(ExportsELAP[[#This Row],[Date Prevailing]],ECR_Hours!$H$12:$H$15,1))</f>
        <v>NS</v>
      </c>
      <c r="M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4" spans="1:13" x14ac:dyDescent="0.25">
      <c r="A904" s="164">
        <f>+Exports!A907</f>
        <v>44599</v>
      </c>
      <c r="B904" s="165">
        <f t="shared" si="56"/>
        <v>2022</v>
      </c>
      <c r="C904" s="165">
        <f t="shared" si="57"/>
        <v>2</v>
      </c>
      <c r="D904" s="165">
        <f t="shared" si="58"/>
        <v>7</v>
      </c>
      <c r="E904" s="165">
        <f>+Exports!B907</f>
        <v>15</v>
      </c>
      <c r="F904" s="165">
        <f>+WEEKDAY(ExportsELAP[[#This Row],[Date Prevailing]],1)</f>
        <v>2</v>
      </c>
      <c r="G904" s="165">
        <f>+COUNTIFS(ECR_Hours!$K$6:$K$7,ExportsELAP[[#This Row],[Date Prevailing]])</f>
        <v>0</v>
      </c>
      <c r="H904" s="165">
        <f t="shared" si="59"/>
        <v>2</v>
      </c>
      <c r="I904" s="166">
        <f>+Exports!G907</f>
        <v>31455.652399999992</v>
      </c>
      <c r="J904" s="166">
        <f>+'ELAP_IPCO-APND'!D907</f>
        <v>19.263929999999998</v>
      </c>
      <c r="K904" s="166">
        <f>+(ExportsELAP[[#This Row],[Exports kWh - MPT]]/1000)*ExportsELAP[[#This Row],[EIM Price]]</f>
        <v>605.95948593793173</v>
      </c>
      <c r="L904" s="167" t="str">
        <f>+INDEX(ECR_Hours!$I$12:$I$15,MATCH(ExportsELAP[[#This Row],[Date Prevailing]],ECR_Hours!$H$12:$H$15,1))</f>
        <v>NS</v>
      </c>
      <c r="M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5" spans="1:13" x14ac:dyDescent="0.25">
      <c r="A905" s="164">
        <f>+Exports!A908</f>
        <v>44599</v>
      </c>
      <c r="B905" s="165">
        <f t="shared" si="56"/>
        <v>2022</v>
      </c>
      <c r="C905" s="165">
        <f t="shared" si="57"/>
        <v>2</v>
      </c>
      <c r="D905" s="165">
        <f t="shared" si="58"/>
        <v>7</v>
      </c>
      <c r="E905" s="165">
        <f>+Exports!B908</f>
        <v>16</v>
      </c>
      <c r="F905" s="165">
        <f>+WEEKDAY(ExportsELAP[[#This Row],[Date Prevailing]],1)</f>
        <v>2</v>
      </c>
      <c r="G905" s="165">
        <f>+COUNTIFS(ECR_Hours!$K$6:$K$7,ExportsELAP[[#This Row],[Date Prevailing]])</f>
        <v>0</v>
      </c>
      <c r="H905" s="165">
        <f t="shared" si="59"/>
        <v>2</v>
      </c>
      <c r="I905" s="166">
        <f>+Exports!G908</f>
        <v>26136.857400000001</v>
      </c>
      <c r="J905" s="166">
        <f>+'ELAP_IPCO-APND'!D908</f>
        <v>24.952639999999999</v>
      </c>
      <c r="K905" s="166">
        <f>+(ExportsELAP[[#This Row],[Exports kWh - MPT]]/1000)*ExportsELAP[[#This Row],[EIM Price]]</f>
        <v>652.18359343353598</v>
      </c>
      <c r="L905" s="167" t="str">
        <f>+INDEX(ECR_Hours!$I$12:$I$15,MATCH(ExportsELAP[[#This Row],[Date Prevailing]],ECR_Hours!$H$12:$H$15,1))</f>
        <v>NS</v>
      </c>
      <c r="M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6" spans="1:13" x14ac:dyDescent="0.25">
      <c r="A906" s="164">
        <f>+Exports!A909</f>
        <v>44599</v>
      </c>
      <c r="B906" s="165">
        <f t="shared" si="56"/>
        <v>2022</v>
      </c>
      <c r="C906" s="165">
        <f t="shared" si="57"/>
        <v>2</v>
      </c>
      <c r="D906" s="165">
        <f t="shared" si="58"/>
        <v>7</v>
      </c>
      <c r="E906" s="165">
        <f>+Exports!B909</f>
        <v>17</v>
      </c>
      <c r="F906" s="165">
        <f>+WEEKDAY(ExportsELAP[[#This Row],[Date Prevailing]],1)</f>
        <v>2</v>
      </c>
      <c r="G906" s="165">
        <f>+COUNTIFS(ECR_Hours!$K$6:$K$7,ExportsELAP[[#This Row],[Date Prevailing]])</f>
        <v>0</v>
      </c>
      <c r="H906" s="165">
        <f t="shared" si="59"/>
        <v>2</v>
      </c>
      <c r="I906" s="166">
        <f>+Exports!G909</f>
        <v>14157.59</v>
      </c>
      <c r="J906" s="166">
        <f>+'ELAP_IPCO-APND'!D909</f>
        <v>28.496670000000002</v>
      </c>
      <c r="K906" s="166">
        <f>+(ExportsELAP[[#This Row],[Exports kWh - MPT]]/1000)*ExportsELAP[[#This Row],[EIM Price]]</f>
        <v>403.44417022530007</v>
      </c>
      <c r="L906" s="167" t="str">
        <f>+INDEX(ECR_Hours!$I$12:$I$15,MATCH(ExportsELAP[[#This Row],[Date Prevailing]],ECR_Hours!$H$12:$H$15,1))</f>
        <v>NS</v>
      </c>
      <c r="M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7" spans="1:13" x14ac:dyDescent="0.25">
      <c r="A907" s="164">
        <f>+Exports!A910</f>
        <v>44599</v>
      </c>
      <c r="B907" s="165">
        <f t="shared" si="56"/>
        <v>2022</v>
      </c>
      <c r="C907" s="165">
        <f t="shared" si="57"/>
        <v>2</v>
      </c>
      <c r="D907" s="165">
        <f t="shared" si="58"/>
        <v>7</v>
      </c>
      <c r="E907" s="165">
        <f>+Exports!B910</f>
        <v>18</v>
      </c>
      <c r="F907" s="165">
        <f>+WEEKDAY(ExportsELAP[[#This Row],[Date Prevailing]],1)</f>
        <v>2</v>
      </c>
      <c r="G907" s="165">
        <f>+COUNTIFS(ECR_Hours!$K$6:$K$7,ExportsELAP[[#This Row],[Date Prevailing]])</f>
        <v>0</v>
      </c>
      <c r="H907" s="165">
        <f t="shared" si="59"/>
        <v>2</v>
      </c>
      <c r="I907" s="166">
        <f>+Exports!G910</f>
        <v>3210.5083999999997</v>
      </c>
      <c r="J907" s="166">
        <f>+'ELAP_IPCO-APND'!D910</f>
        <v>78.549570000000003</v>
      </c>
      <c r="K907" s="166">
        <f>+(ExportsELAP[[#This Row],[Exports kWh - MPT]]/1000)*ExportsELAP[[#This Row],[EIM Price]]</f>
        <v>252.18405430138799</v>
      </c>
      <c r="L907" s="167" t="str">
        <f>+INDEX(ECR_Hours!$I$12:$I$15,MATCH(ExportsELAP[[#This Row],[Date Prevailing]],ECR_Hours!$H$12:$H$15,1))</f>
        <v>NS</v>
      </c>
      <c r="M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8" spans="1:13" x14ac:dyDescent="0.25">
      <c r="A908" s="164">
        <f>+Exports!A911</f>
        <v>44599</v>
      </c>
      <c r="B908" s="165">
        <f t="shared" si="56"/>
        <v>2022</v>
      </c>
      <c r="C908" s="165">
        <f t="shared" si="57"/>
        <v>2</v>
      </c>
      <c r="D908" s="165">
        <f t="shared" si="58"/>
        <v>7</v>
      </c>
      <c r="E908" s="165">
        <f>+Exports!B911</f>
        <v>19</v>
      </c>
      <c r="F908" s="165">
        <f>+WEEKDAY(ExportsELAP[[#This Row],[Date Prevailing]],1)</f>
        <v>2</v>
      </c>
      <c r="G908" s="165">
        <f>+COUNTIFS(ECR_Hours!$K$6:$K$7,ExportsELAP[[#This Row],[Date Prevailing]])</f>
        <v>0</v>
      </c>
      <c r="H908" s="165">
        <f t="shared" si="59"/>
        <v>2</v>
      </c>
      <c r="I908" s="166">
        <f>+Exports!G911</f>
        <v>8.9168000000000003</v>
      </c>
      <c r="J908" s="166">
        <f>+'ELAP_IPCO-APND'!D911</f>
        <v>62.793669999999999</v>
      </c>
      <c r="K908" s="166">
        <f>+(ExportsELAP[[#This Row],[Exports kWh - MPT]]/1000)*ExportsELAP[[#This Row],[EIM Price]]</f>
        <v>0.55991859665600008</v>
      </c>
      <c r="L908" s="167" t="str">
        <f>+INDEX(ECR_Hours!$I$12:$I$15,MATCH(ExportsELAP[[#This Row],[Date Prevailing]],ECR_Hours!$H$12:$H$15,1))</f>
        <v>NS</v>
      </c>
      <c r="M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09" spans="1:13" x14ac:dyDescent="0.25">
      <c r="A909" s="164">
        <f>+Exports!A912</f>
        <v>44599</v>
      </c>
      <c r="B909" s="165">
        <f t="shared" si="56"/>
        <v>2022</v>
      </c>
      <c r="C909" s="165">
        <f t="shared" si="57"/>
        <v>2</v>
      </c>
      <c r="D909" s="165">
        <f t="shared" si="58"/>
        <v>7</v>
      </c>
      <c r="E909" s="165">
        <f>+Exports!B912</f>
        <v>20</v>
      </c>
      <c r="F909" s="165">
        <f>+WEEKDAY(ExportsELAP[[#This Row],[Date Prevailing]],1)</f>
        <v>2</v>
      </c>
      <c r="G909" s="165">
        <f>+COUNTIFS(ECR_Hours!$K$6:$K$7,ExportsELAP[[#This Row],[Date Prevailing]])</f>
        <v>0</v>
      </c>
      <c r="H909" s="165">
        <f t="shared" si="59"/>
        <v>2</v>
      </c>
      <c r="I909" s="166">
        <f>+Exports!G912</f>
        <v>1.9389999999999998</v>
      </c>
      <c r="J909" s="166">
        <f>+'ELAP_IPCO-APND'!D912</f>
        <v>44.127099999999999</v>
      </c>
      <c r="K909" s="166">
        <f>+(ExportsELAP[[#This Row],[Exports kWh - MPT]]/1000)*ExportsELAP[[#This Row],[EIM Price]]</f>
        <v>8.5562446899999992E-2</v>
      </c>
      <c r="L909" s="167" t="str">
        <f>+INDEX(ECR_Hours!$I$12:$I$15,MATCH(ExportsELAP[[#This Row],[Date Prevailing]],ECR_Hours!$H$12:$H$15,1))</f>
        <v>NS</v>
      </c>
      <c r="M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0" spans="1:13" x14ac:dyDescent="0.25">
      <c r="A910" s="164">
        <f>+Exports!A913</f>
        <v>44599</v>
      </c>
      <c r="B910" s="165">
        <f t="shared" si="56"/>
        <v>2022</v>
      </c>
      <c r="C910" s="165">
        <f t="shared" si="57"/>
        <v>2</v>
      </c>
      <c r="D910" s="165">
        <f t="shared" si="58"/>
        <v>7</v>
      </c>
      <c r="E910" s="165">
        <f>+Exports!B913</f>
        <v>21</v>
      </c>
      <c r="F910" s="165">
        <f>+WEEKDAY(ExportsELAP[[#This Row],[Date Prevailing]],1)</f>
        <v>2</v>
      </c>
      <c r="G910" s="165">
        <f>+COUNTIFS(ECR_Hours!$K$6:$K$7,ExportsELAP[[#This Row],[Date Prevailing]])</f>
        <v>0</v>
      </c>
      <c r="H910" s="165">
        <f t="shared" si="59"/>
        <v>2</v>
      </c>
      <c r="I910" s="166">
        <f>+Exports!G913</f>
        <v>1.9330999999999998</v>
      </c>
      <c r="J910" s="166">
        <f>+'ELAP_IPCO-APND'!D913</f>
        <v>44.542639999999999</v>
      </c>
      <c r="K910" s="166">
        <f>+(ExportsELAP[[#This Row],[Exports kWh - MPT]]/1000)*ExportsELAP[[#This Row],[EIM Price]]</f>
        <v>8.6105377383999995E-2</v>
      </c>
      <c r="L910" s="167" t="str">
        <f>+INDEX(ECR_Hours!$I$12:$I$15,MATCH(ExportsELAP[[#This Row],[Date Prevailing]],ECR_Hours!$H$12:$H$15,1))</f>
        <v>NS</v>
      </c>
      <c r="M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1" spans="1:13" x14ac:dyDescent="0.25">
      <c r="A911" s="164">
        <f>+Exports!A914</f>
        <v>44599</v>
      </c>
      <c r="B911" s="165">
        <f t="shared" si="56"/>
        <v>2022</v>
      </c>
      <c r="C911" s="165">
        <f t="shared" si="57"/>
        <v>2</v>
      </c>
      <c r="D911" s="165">
        <f t="shared" si="58"/>
        <v>7</v>
      </c>
      <c r="E911" s="165">
        <f>+Exports!B914</f>
        <v>22</v>
      </c>
      <c r="F911" s="165">
        <f>+WEEKDAY(ExportsELAP[[#This Row],[Date Prevailing]],1)</f>
        <v>2</v>
      </c>
      <c r="G911" s="165">
        <f>+COUNTIFS(ECR_Hours!$K$6:$K$7,ExportsELAP[[#This Row],[Date Prevailing]])</f>
        <v>0</v>
      </c>
      <c r="H911" s="165">
        <f t="shared" si="59"/>
        <v>2</v>
      </c>
      <c r="I911" s="166">
        <f>+Exports!G914</f>
        <v>1.6215999999999997</v>
      </c>
      <c r="J911" s="166">
        <f>+'ELAP_IPCO-APND'!D914</f>
        <v>39.012160000000002</v>
      </c>
      <c r="K911" s="166">
        <f>+(ExportsELAP[[#This Row],[Exports kWh - MPT]]/1000)*ExportsELAP[[#This Row],[EIM Price]]</f>
        <v>6.3262118655999997E-2</v>
      </c>
      <c r="L911" s="167" t="str">
        <f>+INDEX(ECR_Hours!$I$12:$I$15,MATCH(ExportsELAP[[#This Row],[Date Prevailing]],ECR_Hours!$H$12:$H$15,1))</f>
        <v>NS</v>
      </c>
      <c r="M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2" spans="1:13" x14ac:dyDescent="0.25">
      <c r="A912" s="164">
        <f>+Exports!A915</f>
        <v>44599</v>
      </c>
      <c r="B912" s="165">
        <f t="shared" si="56"/>
        <v>2022</v>
      </c>
      <c r="C912" s="165">
        <f t="shared" si="57"/>
        <v>2</v>
      </c>
      <c r="D912" s="165">
        <f t="shared" si="58"/>
        <v>7</v>
      </c>
      <c r="E912" s="165">
        <f>+Exports!B915</f>
        <v>23</v>
      </c>
      <c r="F912" s="165">
        <f>+WEEKDAY(ExportsELAP[[#This Row],[Date Prevailing]],1)</f>
        <v>2</v>
      </c>
      <c r="G912" s="165">
        <f>+COUNTIFS(ECR_Hours!$K$6:$K$7,ExportsELAP[[#This Row],[Date Prevailing]])</f>
        <v>0</v>
      </c>
      <c r="H912" s="165">
        <f t="shared" si="59"/>
        <v>2</v>
      </c>
      <c r="I912" s="166">
        <f>+Exports!G915</f>
        <v>2.6074999999999999</v>
      </c>
      <c r="J912" s="166">
        <f>+'ELAP_IPCO-APND'!D915</f>
        <v>39.518009999999997</v>
      </c>
      <c r="K912" s="166">
        <f>+(ExportsELAP[[#This Row],[Exports kWh - MPT]]/1000)*ExportsELAP[[#This Row],[EIM Price]]</f>
        <v>0.10304321107499999</v>
      </c>
      <c r="L912" s="167" t="str">
        <f>+INDEX(ECR_Hours!$I$12:$I$15,MATCH(ExportsELAP[[#This Row],[Date Prevailing]],ECR_Hours!$H$12:$H$15,1))</f>
        <v>NS</v>
      </c>
      <c r="M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3" spans="1:13" x14ac:dyDescent="0.25">
      <c r="A913" s="164">
        <f>+Exports!A916</f>
        <v>44599</v>
      </c>
      <c r="B913" s="165">
        <f t="shared" si="56"/>
        <v>2022</v>
      </c>
      <c r="C913" s="165">
        <f t="shared" si="57"/>
        <v>2</v>
      </c>
      <c r="D913" s="165">
        <f t="shared" si="58"/>
        <v>7</v>
      </c>
      <c r="E913" s="165">
        <f>+Exports!B916</f>
        <v>24</v>
      </c>
      <c r="F913" s="165">
        <f>+WEEKDAY(ExportsELAP[[#This Row],[Date Prevailing]],1)</f>
        <v>2</v>
      </c>
      <c r="G913" s="165">
        <f>+COUNTIFS(ECR_Hours!$K$6:$K$7,ExportsELAP[[#This Row],[Date Prevailing]])</f>
        <v>0</v>
      </c>
      <c r="H913" s="165">
        <f t="shared" si="59"/>
        <v>2</v>
      </c>
      <c r="I913" s="166">
        <f>+Exports!G916</f>
        <v>2.3125999999999998</v>
      </c>
      <c r="J913" s="166">
        <f>+'ELAP_IPCO-APND'!D916</f>
        <v>38.930999999999997</v>
      </c>
      <c r="K913" s="166">
        <f>+(ExportsELAP[[#This Row],[Exports kWh - MPT]]/1000)*ExportsELAP[[#This Row],[EIM Price]]</f>
        <v>9.0031830599999987E-2</v>
      </c>
      <c r="L913" s="167" t="str">
        <f>+INDEX(ECR_Hours!$I$12:$I$15,MATCH(ExportsELAP[[#This Row],[Date Prevailing]],ECR_Hours!$H$12:$H$15,1))</f>
        <v>NS</v>
      </c>
      <c r="M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4" spans="1:13" x14ac:dyDescent="0.25">
      <c r="A914" s="164">
        <f>+Exports!A917</f>
        <v>44600</v>
      </c>
      <c r="B914" s="165">
        <f t="shared" si="56"/>
        <v>2022</v>
      </c>
      <c r="C914" s="165">
        <f t="shared" si="57"/>
        <v>2</v>
      </c>
      <c r="D914" s="165">
        <f t="shared" si="58"/>
        <v>8</v>
      </c>
      <c r="E914" s="165">
        <f>+Exports!B917</f>
        <v>1</v>
      </c>
      <c r="F914" s="165">
        <f>+WEEKDAY(ExportsELAP[[#This Row],[Date Prevailing]],1)</f>
        <v>3</v>
      </c>
      <c r="G914" s="165">
        <f>+COUNTIFS(ECR_Hours!$K$6:$K$7,ExportsELAP[[#This Row],[Date Prevailing]])</f>
        <v>0</v>
      </c>
      <c r="H914" s="165">
        <f t="shared" si="59"/>
        <v>3</v>
      </c>
      <c r="I914" s="166">
        <f>+Exports!G917</f>
        <v>4.8724999999999996</v>
      </c>
      <c r="J914" s="166">
        <f>+'ELAP_IPCO-APND'!D917</f>
        <v>36.97204</v>
      </c>
      <c r="K914" s="166">
        <f>+(ExportsELAP[[#This Row],[Exports kWh - MPT]]/1000)*ExportsELAP[[#This Row],[EIM Price]]</f>
        <v>0.18014626489999996</v>
      </c>
      <c r="L914" s="167" t="str">
        <f>+INDEX(ECR_Hours!$I$12:$I$15,MATCH(ExportsELAP[[#This Row],[Date Prevailing]],ECR_Hours!$H$12:$H$15,1))</f>
        <v>NS</v>
      </c>
      <c r="M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5" spans="1:13" x14ac:dyDescent="0.25">
      <c r="A915" s="164">
        <f>+Exports!A918</f>
        <v>44600</v>
      </c>
      <c r="B915" s="165">
        <f t="shared" si="56"/>
        <v>2022</v>
      </c>
      <c r="C915" s="165">
        <f t="shared" si="57"/>
        <v>2</v>
      </c>
      <c r="D915" s="165">
        <f t="shared" si="58"/>
        <v>8</v>
      </c>
      <c r="E915" s="165">
        <f>+Exports!B918</f>
        <v>2</v>
      </c>
      <c r="F915" s="165">
        <f>+WEEKDAY(ExportsELAP[[#This Row],[Date Prevailing]],1)</f>
        <v>3</v>
      </c>
      <c r="G915" s="165">
        <f>+COUNTIFS(ECR_Hours!$K$6:$K$7,ExportsELAP[[#This Row],[Date Prevailing]])</f>
        <v>0</v>
      </c>
      <c r="H915" s="165">
        <f t="shared" si="59"/>
        <v>3</v>
      </c>
      <c r="I915" s="166">
        <f>+Exports!G918</f>
        <v>4.9779</v>
      </c>
      <c r="J915" s="166">
        <f>+'ELAP_IPCO-APND'!D918</f>
        <v>37.608319999999999</v>
      </c>
      <c r="K915" s="166">
        <f>+(ExportsELAP[[#This Row],[Exports kWh - MPT]]/1000)*ExportsELAP[[#This Row],[EIM Price]]</f>
        <v>0.187210456128</v>
      </c>
      <c r="L915" s="167" t="str">
        <f>+INDEX(ECR_Hours!$I$12:$I$15,MATCH(ExportsELAP[[#This Row],[Date Prevailing]],ECR_Hours!$H$12:$H$15,1))</f>
        <v>NS</v>
      </c>
      <c r="M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6" spans="1:13" x14ac:dyDescent="0.25">
      <c r="A916" s="164">
        <f>+Exports!A919</f>
        <v>44600</v>
      </c>
      <c r="B916" s="165">
        <f t="shared" si="56"/>
        <v>2022</v>
      </c>
      <c r="C916" s="165">
        <f t="shared" si="57"/>
        <v>2</v>
      </c>
      <c r="D916" s="165">
        <f t="shared" si="58"/>
        <v>8</v>
      </c>
      <c r="E916" s="165">
        <f>+Exports!B919</f>
        <v>3</v>
      </c>
      <c r="F916" s="165">
        <f>+WEEKDAY(ExportsELAP[[#This Row],[Date Prevailing]],1)</f>
        <v>3</v>
      </c>
      <c r="G916" s="165">
        <f>+COUNTIFS(ECR_Hours!$K$6:$K$7,ExportsELAP[[#This Row],[Date Prevailing]])</f>
        <v>0</v>
      </c>
      <c r="H916" s="165">
        <f t="shared" si="59"/>
        <v>3</v>
      </c>
      <c r="I916" s="166">
        <f>+Exports!G919</f>
        <v>5.0648000000000009</v>
      </c>
      <c r="J916" s="166">
        <f>+'ELAP_IPCO-APND'!D919</f>
        <v>33.957259999999998</v>
      </c>
      <c r="K916" s="166">
        <f>+(ExportsELAP[[#This Row],[Exports kWh - MPT]]/1000)*ExportsELAP[[#This Row],[EIM Price]]</f>
        <v>0.17198673044800003</v>
      </c>
      <c r="L916" s="167" t="str">
        <f>+INDEX(ECR_Hours!$I$12:$I$15,MATCH(ExportsELAP[[#This Row],[Date Prevailing]],ECR_Hours!$H$12:$H$15,1))</f>
        <v>NS</v>
      </c>
      <c r="M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7" spans="1:13" x14ac:dyDescent="0.25">
      <c r="A917" s="164">
        <f>+Exports!A920</f>
        <v>44600</v>
      </c>
      <c r="B917" s="165">
        <f t="shared" si="56"/>
        <v>2022</v>
      </c>
      <c r="C917" s="165">
        <f t="shared" si="57"/>
        <v>2</v>
      </c>
      <c r="D917" s="165">
        <f t="shared" si="58"/>
        <v>8</v>
      </c>
      <c r="E917" s="165">
        <f>+Exports!B920</f>
        <v>4</v>
      </c>
      <c r="F917" s="165">
        <f>+WEEKDAY(ExportsELAP[[#This Row],[Date Prevailing]],1)</f>
        <v>3</v>
      </c>
      <c r="G917" s="165">
        <f>+COUNTIFS(ECR_Hours!$K$6:$K$7,ExportsELAP[[#This Row],[Date Prevailing]])</f>
        <v>0</v>
      </c>
      <c r="H917" s="165">
        <f t="shared" si="59"/>
        <v>3</v>
      </c>
      <c r="I917" s="166">
        <f>+Exports!G920</f>
        <v>1.5782999999999998</v>
      </c>
      <c r="J917" s="166">
        <f>+'ELAP_IPCO-APND'!D920</f>
        <v>33.774380000000001</v>
      </c>
      <c r="K917" s="166">
        <f>+(ExportsELAP[[#This Row],[Exports kWh - MPT]]/1000)*ExportsELAP[[#This Row],[EIM Price]]</f>
        <v>5.3306103953999991E-2</v>
      </c>
      <c r="L917" s="167" t="str">
        <f>+INDEX(ECR_Hours!$I$12:$I$15,MATCH(ExportsELAP[[#This Row],[Date Prevailing]],ECR_Hours!$H$12:$H$15,1))</f>
        <v>NS</v>
      </c>
      <c r="M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8" spans="1:13" x14ac:dyDescent="0.25">
      <c r="A918" s="164">
        <f>+Exports!A921</f>
        <v>44600</v>
      </c>
      <c r="B918" s="165">
        <f t="shared" si="56"/>
        <v>2022</v>
      </c>
      <c r="C918" s="165">
        <f t="shared" si="57"/>
        <v>2</v>
      </c>
      <c r="D918" s="165">
        <f t="shared" si="58"/>
        <v>8</v>
      </c>
      <c r="E918" s="165">
        <f>+Exports!B921</f>
        <v>5</v>
      </c>
      <c r="F918" s="165">
        <f>+WEEKDAY(ExportsELAP[[#This Row],[Date Prevailing]],1)</f>
        <v>3</v>
      </c>
      <c r="G918" s="165">
        <f>+COUNTIFS(ECR_Hours!$K$6:$K$7,ExportsELAP[[#This Row],[Date Prevailing]])</f>
        <v>0</v>
      </c>
      <c r="H918" s="165">
        <f t="shared" si="59"/>
        <v>3</v>
      </c>
      <c r="I918" s="166">
        <f>+Exports!G921</f>
        <v>1.8372999999999999</v>
      </c>
      <c r="J918" s="166">
        <f>+'ELAP_IPCO-APND'!D921</f>
        <v>35.885980000000004</v>
      </c>
      <c r="K918" s="166">
        <f>+(ExportsELAP[[#This Row],[Exports kWh - MPT]]/1000)*ExportsELAP[[#This Row],[EIM Price]]</f>
        <v>6.5933311054000007E-2</v>
      </c>
      <c r="L918" s="167" t="str">
        <f>+INDEX(ECR_Hours!$I$12:$I$15,MATCH(ExportsELAP[[#This Row],[Date Prevailing]],ECR_Hours!$H$12:$H$15,1))</f>
        <v>NS</v>
      </c>
      <c r="M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19" spans="1:13" x14ac:dyDescent="0.25">
      <c r="A919" s="164">
        <f>+Exports!A922</f>
        <v>44600</v>
      </c>
      <c r="B919" s="165">
        <f t="shared" si="56"/>
        <v>2022</v>
      </c>
      <c r="C919" s="165">
        <f t="shared" si="57"/>
        <v>2</v>
      </c>
      <c r="D919" s="165">
        <f t="shared" si="58"/>
        <v>8</v>
      </c>
      <c r="E919" s="165">
        <f>+Exports!B922</f>
        <v>6</v>
      </c>
      <c r="F919" s="165">
        <f>+WEEKDAY(ExportsELAP[[#This Row],[Date Prevailing]],1)</f>
        <v>3</v>
      </c>
      <c r="G919" s="165">
        <f>+COUNTIFS(ECR_Hours!$K$6:$K$7,ExportsELAP[[#This Row],[Date Prevailing]])</f>
        <v>0</v>
      </c>
      <c r="H919" s="165">
        <f t="shared" si="59"/>
        <v>3</v>
      </c>
      <c r="I919" s="166">
        <f>+Exports!G922</f>
        <v>1.8456999999999999</v>
      </c>
      <c r="J919" s="166">
        <f>+'ELAP_IPCO-APND'!D922</f>
        <v>37.492010000000001</v>
      </c>
      <c r="K919" s="166">
        <f>+(ExportsELAP[[#This Row],[Exports kWh - MPT]]/1000)*ExportsELAP[[#This Row],[EIM Price]]</f>
        <v>6.9199002856999994E-2</v>
      </c>
      <c r="L919" s="167" t="str">
        <f>+INDEX(ECR_Hours!$I$12:$I$15,MATCH(ExportsELAP[[#This Row],[Date Prevailing]],ECR_Hours!$H$12:$H$15,1))</f>
        <v>NS</v>
      </c>
      <c r="M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0" spans="1:13" x14ac:dyDescent="0.25">
      <c r="A920" s="164">
        <f>+Exports!A923</f>
        <v>44600</v>
      </c>
      <c r="B920" s="165">
        <f t="shared" si="56"/>
        <v>2022</v>
      </c>
      <c r="C920" s="165">
        <f t="shared" si="57"/>
        <v>2</v>
      </c>
      <c r="D920" s="165">
        <f t="shared" si="58"/>
        <v>8</v>
      </c>
      <c r="E920" s="165">
        <f>+Exports!B923</f>
        <v>7</v>
      </c>
      <c r="F920" s="165">
        <f>+WEEKDAY(ExportsELAP[[#This Row],[Date Prevailing]],1)</f>
        <v>3</v>
      </c>
      <c r="G920" s="165">
        <f>+COUNTIFS(ECR_Hours!$K$6:$K$7,ExportsELAP[[#This Row],[Date Prevailing]])</f>
        <v>0</v>
      </c>
      <c r="H920" s="165">
        <f t="shared" si="59"/>
        <v>3</v>
      </c>
      <c r="I920" s="166">
        <f>+Exports!G923</f>
        <v>1.9748999999999999</v>
      </c>
      <c r="J920" s="166">
        <f>+'ELAP_IPCO-APND'!D923</f>
        <v>38.732489999999999</v>
      </c>
      <c r="K920" s="166">
        <f>+(ExportsELAP[[#This Row],[Exports kWh - MPT]]/1000)*ExportsELAP[[#This Row],[EIM Price]]</f>
        <v>7.6492794500999994E-2</v>
      </c>
      <c r="L920" s="167" t="str">
        <f>+INDEX(ECR_Hours!$I$12:$I$15,MATCH(ExportsELAP[[#This Row],[Date Prevailing]],ECR_Hours!$H$12:$H$15,1))</f>
        <v>NS</v>
      </c>
      <c r="M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1" spans="1:13" x14ac:dyDescent="0.25">
      <c r="A921" s="164">
        <f>+Exports!A924</f>
        <v>44600</v>
      </c>
      <c r="B921" s="165">
        <f t="shared" si="56"/>
        <v>2022</v>
      </c>
      <c r="C921" s="165">
        <f t="shared" si="57"/>
        <v>2</v>
      </c>
      <c r="D921" s="165">
        <f t="shared" si="58"/>
        <v>8</v>
      </c>
      <c r="E921" s="165">
        <f>+Exports!B924</f>
        <v>8</v>
      </c>
      <c r="F921" s="165">
        <f>+WEEKDAY(ExportsELAP[[#This Row],[Date Prevailing]],1)</f>
        <v>3</v>
      </c>
      <c r="G921" s="165">
        <f>+COUNTIFS(ECR_Hours!$K$6:$K$7,ExportsELAP[[#This Row],[Date Prevailing]])</f>
        <v>0</v>
      </c>
      <c r="H921" s="165">
        <f t="shared" si="59"/>
        <v>3</v>
      </c>
      <c r="I921" s="166">
        <f>+Exports!G924</f>
        <v>127.08529999999999</v>
      </c>
      <c r="J921" s="166">
        <f>+'ELAP_IPCO-APND'!D924</f>
        <v>54.069310000000002</v>
      </c>
      <c r="K921" s="166">
        <f>+(ExportsELAP[[#This Row],[Exports kWh - MPT]]/1000)*ExportsELAP[[#This Row],[EIM Price]]</f>
        <v>6.871414482142999</v>
      </c>
      <c r="L921" s="167" t="str">
        <f>+INDEX(ECR_Hours!$I$12:$I$15,MATCH(ExportsELAP[[#This Row],[Date Prevailing]],ECR_Hours!$H$12:$H$15,1))</f>
        <v>NS</v>
      </c>
      <c r="M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2" spans="1:13" x14ac:dyDescent="0.25">
      <c r="A922" s="164">
        <f>+Exports!A925</f>
        <v>44600</v>
      </c>
      <c r="B922" s="165">
        <f t="shared" si="56"/>
        <v>2022</v>
      </c>
      <c r="C922" s="165">
        <f t="shared" si="57"/>
        <v>2</v>
      </c>
      <c r="D922" s="165">
        <f t="shared" si="58"/>
        <v>8</v>
      </c>
      <c r="E922" s="165">
        <f>+Exports!B925</f>
        <v>9</v>
      </c>
      <c r="F922" s="165">
        <f>+WEEKDAY(ExportsELAP[[#This Row],[Date Prevailing]],1)</f>
        <v>3</v>
      </c>
      <c r="G922" s="165">
        <f>+COUNTIFS(ECR_Hours!$K$6:$K$7,ExportsELAP[[#This Row],[Date Prevailing]])</f>
        <v>0</v>
      </c>
      <c r="H922" s="165">
        <f t="shared" si="59"/>
        <v>3</v>
      </c>
      <c r="I922" s="166">
        <f>+Exports!G925</f>
        <v>4233.1028999999999</v>
      </c>
      <c r="J922" s="166">
        <f>+'ELAP_IPCO-APND'!D925</f>
        <v>835.45147999999995</v>
      </c>
      <c r="K922" s="166">
        <f>+(ExportsELAP[[#This Row],[Exports kWh - MPT]]/1000)*ExportsELAP[[#This Row],[EIM Price]]</f>
        <v>3536.5520827972914</v>
      </c>
      <c r="L922" s="167" t="str">
        <f>+INDEX(ECR_Hours!$I$12:$I$15,MATCH(ExportsELAP[[#This Row],[Date Prevailing]],ECR_Hours!$H$12:$H$15,1))</f>
        <v>NS</v>
      </c>
      <c r="M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3" spans="1:13" x14ac:dyDescent="0.25">
      <c r="A923" s="164">
        <f>+Exports!A926</f>
        <v>44600</v>
      </c>
      <c r="B923" s="165">
        <f t="shared" si="56"/>
        <v>2022</v>
      </c>
      <c r="C923" s="165">
        <f t="shared" si="57"/>
        <v>2</v>
      </c>
      <c r="D923" s="165">
        <f t="shared" si="58"/>
        <v>8</v>
      </c>
      <c r="E923" s="165">
        <f>+Exports!B926</f>
        <v>10</v>
      </c>
      <c r="F923" s="165">
        <f>+WEEKDAY(ExportsELAP[[#This Row],[Date Prevailing]],1)</f>
        <v>3</v>
      </c>
      <c r="G923" s="165">
        <f>+COUNTIFS(ECR_Hours!$K$6:$K$7,ExportsELAP[[#This Row],[Date Prevailing]])</f>
        <v>0</v>
      </c>
      <c r="H923" s="165">
        <f t="shared" si="59"/>
        <v>3</v>
      </c>
      <c r="I923" s="166">
        <f>+Exports!G926</f>
        <v>14442.0838</v>
      </c>
      <c r="J923" s="166">
        <f>+'ELAP_IPCO-APND'!D926</f>
        <v>30.047989999999999</v>
      </c>
      <c r="K923" s="166">
        <f>+(ExportsELAP[[#This Row],[Exports kWh - MPT]]/1000)*ExportsELAP[[#This Row],[EIM Price]]</f>
        <v>433.955589601562</v>
      </c>
      <c r="L923" s="167" t="str">
        <f>+INDEX(ECR_Hours!$I$12:$I$15,MATCH(ExportsELAP[[#This Row],[Date Prevailing]],ECR_Hours!$H$12:$H$15,1))</f>
        <v>NS</v>
      </c>
      <c r="M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4" spans="1:13" x14ac:dyDescent="0.25">
      <c r="A924" s="164">
        <f>+Exports!A927</f>
        <v>44600</v>
      </c>
      <c r="B924" s="165">
        <f t="shared" si="56"/>
        <v>2022</v>
      </c>
      <c r="C924" s="165">
        <f t="shared" si="57"/>
        <v>2</v>
      </c>
      <c r="D924" s="165">
        <f t="shared" si="58"/>
        <v>8</v>
      </c>
      <c r="E924" s="165">
        <f>+Exports!B927</f>
        <v>11</v>
      </c>
      <c r="F924" s="165">
        <f>+WEEKDAY(ExportsELAP[[#This Row],[Date Prevailing]],1)</f>
        <v>3</v>
      </c>
      <c r="G924" s="165">
        <f>+COUNTIFS(ECR_Hours!$K$6:$K$7,ExportsELAP[[#This Row],[Date Prevailing]])</f>
        <v>0</v>
      </c>
      <c r="H924" s="165">
        <f t="shared" si="59"/>
        <v>3</v>
      </c>
      <c r="I924" s="166">
        <f>+Exports!G927</f>
        <v>26051.581400000003</v>
      </c>
      <c r="J924" s="166">
        <f>+'ELAP_IPCO-APND'!D927</f>
        <v>25.727039999999999</v>
      </c>
      <c r="K924" s="166">
        <f>+(ExportsELAP[[#This Row],[Exports kWh - MPT]]/1000)*ExportsELAP[[#This Row],[EIM Price]]</f>
        <v>670.23007674105611</v>
      </c>
      <c r="L924" s="167" t="str">
        <f>+INDEX(ECR_Hours!$I$12:$I$15,MATCH(ExportsELAP[[#This Row],[Date Prevailing]],ECR_Hours!$H$12:$H$15,1))</f>
        <v>NS</v>
      </c>
      <c r="M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5" spans="1:13" x14ac:dyDescent="0.25">
      <c r="A925" s="164">
        <f>+Exports!A928</f>
        <v>44600</v>
      </c>
      <c r="B925" s="165">
        <f t="shared" si="56"/>
        <v>2022</v>
      </c>
      <c r="C925" s="165">
        <f t="shared" si="57"/>
        <v>2</v>
      </c>
      <c r="D925" s="165">
        <f t="shared" si="58"/>
        <v>8</v>
      </c>
      <c r="E925" s="165">
        <f>+Exports!B928</f>
        <v>12</v>
      </c>
      <c r="F925" s="165">
        <f>+WEEKDAY(ExportsELAP[[#This Row],[Date Prevailing]],1)</f>
        <v>3</v>
      </c>
      <c r="G925" s="165">
        <f>+COUNTIFS(ECR_Hours!$K$6:$K$7,ExportsELAP[[#This Row],[Date Prevailing]])</f>
        <v>0</v>
      </c>
      <c r="H925" s="165">
        <f t="shared" si="59"/>
        <v>3</v>
      </c>
      <c r="I925" s="166">
        <f>+Exports!G928</f>
        <v>35293.913200000003</v>
      </c>
      <c r="J925" s="166">
        <f>+'ELAP_IPCO-APND'!D928</f>
        <v>21.804410000000001</v>
      </c>
      <c r="K925" s="166">
        <f>+(ExportsELAP[[#This Row],[Exports kWh - MPT]]/1000)*ExportsELAP[[#This Row],[EIM Price]]</f>
        <v>769.5629539172121</v>
      </c>
      <c r="L925" s="167" t="str">
        <f>+INDEX(ECR_Hours!$I$12:$I$15,MATCH(ExportsELAP[[#This Row],[Date Prevailing]],ECR_Hours!$H$12:$H$15,1))</f>
        <v>NS</v>
      </c>
      <c r="M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6" spans="1:13" x14ac:dyDescent="0.25">
      <c r="A926" s="164">
        <f>+Exports!A929</f>
        <v>44600</v>
      </c>
      <c r="B926" s="165">
        <f t="shared" si="56"/>
        <v>2022</v>
      </c>
      <c r="C926" s="165">
        <f t="shared" si="57"/>
        <v>2</v>
      </c>
      <c r="D926" s="165">
        <f t="shared" si="58"/>
        <v>8</v>
      </c>
      <c r="E926" s="165">
        <f>+Exports!B929</f>
        <v>13</v>
      </c>
      <c r="F926" s="165">
        <f>+WEEKDAY(ExportsELAP[[#This Row],[Date Prevailing]],1)</f>
        <v>3</v>
      </c>
      <c r="G926" s="165">
        <f>+COUNTIFS(ECR_Hours!$K$6:$K$7,ExportsELAP[[#This Row],[Date Prevailing]])</f>
        <v>0</v>
      </c>
      <c r="H926" s="165">
        <f t="shared" si="59"/>
        <v>3</v>
      </c>
      <c r="I926" s="166">
        <f>+Exports!G929</f>
        <v>40745.298899999994</v>
      </c>
      <c r="J926" s="166">
        <f>+'ELAP_IPCO-APND'!D929</f>
        <v>21.43918</v>
      </c>
      <c r="K926" s="166">
        <f>+(ExportsELAP[[#This Row],[Exports kWh - MPT]]/1000)*ExportsELAP[[#This Row],[EIM Price]]</f>
        <v>873.54579727090186</v>
      </c>
      <c r="L926" s="167" t="str">
        <f>+INDEX(ECR_Hours!$I$12:$I$15,MATCH(ExportsELAP[[#This Row],[Date Prevailing]],ECR_Hours!$H$12:$H$15,1))</f>
        <v>NS</v>
      </c>
      <c r="M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7" spans="1:13" x14ac:dyDescent="0.25">
      <c r="A927" s="164">
        <f>+Exports!A930</f>
        <v>44600</v>
      </c>
      <c r="B927" s="165">
        <f t="shared" si="56"/>
        <v>2022</v>
      </c>
      <c r="C927" s="165">
        <f t="shared" si="57"/>
        <v>2</v>
      </c>
      <c r="D927" s="165">
        <f t="shared" si="58"/>
        <v>8</v>
      </c>
      <c r="E927" s="165">
        <f>+Exports!B930</f>
        <v>14</v>
      </c>
      <c r="F927" s="165">
        <f>+WEEKDAY(ExportsELAP[[#This Row],[Date Prevailing]],1)</f>
        <v>3</v>
      </c>
      <c r="G927" s="165">
        <f>+COUNTIFS(ECR_Hours!$K$6:$K$7,ExportsELAP[[#This Row],[Date Prevailing]])</f>
        <v>0</v>
      </c>
      <c r="H927" s="165">
        <f t="shared" si="59"/>
        <v>3</v>
      </c>
      <c r="I927" s="166">
        <f>+Exports!G930</f>
        <v>41182.465199999999</v>
      </c>
      <c r="J927" s="166">
        <f>+'ELAP_IPCO-APND'!D930</f>
        <v>16.1952</v>
      </c>
      <c r="K927" s="166">
        <f>+(ExportsELAP[[#This Row],[Exports kWh - MPT]]/1000)*ExportsELAP[[#This Row],[EIM Price]]</f>
        <v>666.95826040703992</v>
      </c>
      <c r="L927" s="167" t="str">
        <f>+INDEX(ECR_Hours!$I$12:$I$15,MATCH(ExportsELAP[[#This Row],[Date Prevailing]],ECR_Hours!$H$12:$H$15,1))</f>
        <v>NS</v>
      </c>
      <c r="M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8" spans="1:13" x14ac:dyDescent="0.25">
      <c r="A928" s="164">
        <f>+Exports!A931</f>
        <v>44600</v>
      </c>
      <c r="B928" s="165">
        <f t="shared" si="56"/>
        <v>2022</v>
      </c>
      <c r="C928" s="165">
        <f t="shared" si="57"/>
        <v>2</v>
      </c>
      <c r="D928" s="165">
        <f t="shared" si="58"/>
        <v>8</v>
      </c>
      <c r="E928" s="165">
        <f>+Exports!B931</f>
        <v>15</v>
      </c>
      <c r="F928" s="165">
        <f>+WEEKDAY(ExportsELAP[[#This Row],[Date Prevailing]],1)</f>
        <v>3</v>
      </c>
      <c r="G928" s="165">
        <f>+COUNTIFS(ECR_Hours!$K$6:$K$7,ExportsELAP[[#This Row],[Date Prevailing]])</f>
        <v>0</v>
      </c>
      <c r="H928" s="165">
        <f t="shared" si="59"/>
        <v>3</v>
      </c>
      <c r="I928" s="166">
        <f>+Exports!G931</f>
        <v>37999.168899999997</v>
      </c>
      <c r="J928" s="166">
        <f>+'ELAP_IPCO-APND'!D931</f>
        <v>14.44435</v>
      </c>
      <c r="K928" s="166">
        <f>+(ExportsELAP[[#This Row],[Exports kWh - MPT]]/1000)*ExportsELAP[[#This Row],[EIM Price]]</f>
        <v>548.87329530071486</v>
      </c>
      <c r="L928" s="167" t="str">
        <f>+INDEX(ECR_Hours!$I$12:$I$15,MATCH(ExportsELAP[[#This Row],[Date Prevailing]],ECR_Hours!$H$12:$H$15,1))</f>
        <v>NS</v>
      </c>
      <c r="M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29" spans="1:13" x14ac:dyDescent="0.25">
      <c r="A929" s="164">
        <f>+Exports!A932</f>
        <v>44600</v>
      </c>
      <c r="B929" s="165">
        <f t="shared" si="56"/>
        <v>2022</v>
      </c>
      <c r="C929" s="165">
        <f t="shared" si="57"/>
        <v>2</v>
      </c>
      <c r="D929" s="165">
        <f t="shared" si="58"/>
        <v>8</v>
      </c>
      <c r="E929" s="165">
        <f>+Exports!B932</f>
        <v>16</v>
      </c>
      <c r="F929" s="165">
        <f>+WEEKDAY(ExportsELAP[[#This Row],[Date Prevailing]],1)</f>
        <v>3</v>
      </c>
      <c r="G929" s="165">
        <f>+COUNTIFS(ECR_Hours!$K$6:$K$7,ExportsELAP[[#This Row],[Date Prevailing]])</f>
        <v>0</v>
      </c>
      <c r="H929" s="165">
        <f t="shared" si="59"/>
        <v>3</v>
      </c>
      <c r="I929" s="166">
        <f>+Exports!G932</f>
        <v>29397.48669999999</v>
      </c>
      <c r="J929" s="166">
        <f>+'ELAP_IPCO-APND'!D932</f>
        <v>13.53857</v>
      </c>
      <c r="K929" s="166">
        <f>+(ExportsELAP[[#This Row],[Exports kWh - MPT]]/1000)*ExportsELAP[[#This Row],[EIM Price]]</f>
        <v>397.99993151201886</v>
      </c>
      <c r="L929" s="167" t="str">
        <f>+INDEX(ECR_Hours!$I$12:$I$15,MATCH(ExportsELAP[[#This Row],[Date Prevailing]],ECR_Hours!$H$12:$H$15,1))</f>
        <v>NS</v>
      </c>
      <c r="M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0" spans="1:13" x14ac:dyDescent="0.25">
      <c r="A930" s="164">
        <f>+Exports!A933</f>
        <v>44600</v>
      </c>
      <c r="B930" s="165">
        <f t="shared" si="56"/>
        <v>2022</v>
      </c>
      <c r="C930" s="165">
        <f t="shared" si="57"/>
        <v>2</v>
      </c>
      <c r="D930" s="165">
        <f t="shared" si="58"/>
        <v>8</v>
      </c>
      <c r="E930" s="165">
        <f>+Exports!B933</f>
        <v>17</v>
      </c>
      <c r="F930" s="165">
        <f>+WEEKDAY(ExportsELAP[[#This Row],[Date Prevailing]],1)</f>
        <v>3</v>
      </c>
      <c r="G930" s="165">
        <f>+COUNTIFS(ECR_Hours!$K$6:$K$7,ExportsELAP[[#This Row],[Date Prevailing]])</f>
        <v>0</v>
      </c>
      <c r="H930" s="165">
        <f t="shared" si="59"/>
        <v>3</v>
      </c>
      <c r="I930" s="166">
        <f>+Exports!G933</f>
        <v>16758.980499999998</v>
      </c>
      <c r="J930" s="166">
        <f>+'ELAP_IPCO-APND'!D933</f>
        <v>36.61647</v>
      </c>
      <c r="K930" s="166">
        <f>+(ExportsELAP[[#This Row],[Exports kWh - MPT]]/1000)*ExportsELAP[[#This Row],[EIM Price]]</f>
        <v>613.65470670883485</v>
      </c>
      <c r="L930" s="167" t="str">
        <f>+INDEX(ECR_Hours!$I$12:$I$15,MATCH(ExportsELAP[[#This Row],[Date Prevailing]],ECR_Hours!$H$12:$H$15,1))</f>
        <v>NS</v>
      </c>
      <c r="M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1" spans="1:13" x14ac:dyDescent="0.25">
      <c r="A931" s="164">
        <f>+Exports!A934</f>
        <v>44600</v>
      </c>
      <c r="B931" s="165">
        <f t="shared" si="56"/>
        <v>2022</v>
      </c>
      <c r="C931" s="165">
        <f t="shared" si="57"/>
        <v>2</v>
      </c>
      <c r="D931" s="165">
        <f t="shared" si="58"/>
        <v>8</v>
      </c>
      <c r="E931" s="165">
        <f>+Exports!B934</f>
        <v>18</v>
      </c>
      <c r="F931" s="165">
        <f>+WEEKDAY(ExportsELAP[[#This Row],[Date Prevailing]],1)</f>
        <v>3</v>
      </c>
      <c r="G931" s="165">
        <f>+COUNTIFS(ECR_Hours!$K$6:$K$7,ExportsELAP[[#This Row],[Date Prevailing]])</f>
        <v>0</v>
      </c>
      <c r="H931" s="165">
        <f t="shared" si="59"/>
        <v>3</v>
      </c>
      <c r="I931" s="166">
        <f>+Exports!G934</f>
        <v>3723.3090000000002</v>
      </c>
      <c r="J931" s="166">
        <f>+'ELAP_IPCO-APND'!D934</f>
        <v>51.286189999999998</v>
      </c>
      <c r="K931" s="166">
        <f>+(ExportsELAP[[#This Row],[Exports kWh - MPT]]/1000)*ExportsELAP[[#This Row],[EIM Price]]</f>
        <v>190.95433280270998</v>
      </c>
      <c r="L931" s="167" t="str">
        <f>+INDEX(ECR_Hours!$I$12:$I$15,MATCH(ExportsELAP[[#This Row],[Date Prevailing]],ECR_Hours!$H$12:$H$15,1))</f>
        <v>NS</v>
      </c>
      <c r="M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2" spans="1:13" x14ac:dyDescent="0.25">
      <c r="A932" s="164">
        <f>+Exports!A935</f>
        <v>44600</v>
      </c>
      <c r="B932" s="165">
        <f t="shared" si="56"/>
        <v>2022</v>
      </c>
      <c r="C932" s="165">
        <f t="shared" si="57"/>
        <v>2</v>
      </c>
      <c r="D932" s="165">
        <f t="shared" si="58"/>
        <v>8</v>
      </c>
      <c r="E932" s="165">
        <f>+Exports!B935</f>
        <v>19</v>
      </c>
      <c r="F932" s="165">
        <f>+WEEKDAY(ExportsELAP[[#This Row],[Date Prevailing]],1)</f>
        <v>3</v>
      </c>
      <c r="G932" s="165">
        <f>+COUNTIFS(ECR_Hours!$K$6:$K$7,ExportsELAP[[#This Row],[Date Prevailing]])</f>
        <v>0</v>
      </c>
      <c r="H932" s="165">
        <f t="shared" si="59"/>
        <v>3</v>
      </c>
      <c r="I932" s="166">
        <f>+Exports!G935</f>
        <v>46.169999999999995</v>
      </c>
      <c r="J932" s="166">
        <f>+'ELAP_IPCO-APND'!D935</f>
        <v>59.11551</v>
      </c>
      <c r="K932" s="166">
        <f>+(ExportsELAP[[#This Row],[Exports kWh - MPT]]/1000)*ExportsELAP[[#This Row],[EIM Price]]</f>
        <v>2.7293630966999998</v>
      </c>
      <c r="L932" s="167" t="str">
        <f>+INDEX(ECR_Hours!$I$12:$I$15,MATCH(ExportsELAP[[#This Row],[Date Prevailing]],ECR_Hours!$H$12:$H$15,1))</f>
        <v>NS</v>
      </c>
      <c r="M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3" spans="1:13" x14ac:dyDescent="0.25">
      <c r="A933" s="164">
        <f>+Exports!A936</f>
        <v>44600</v>
      </c>
      <c r="B933" s="165">
        <f t="shared" si="56"/>
        <v>2022</v>
      </c>
      <c r="C933" s="165">
        <f t="shared" si="57"/>
        <v>2</v>
      </c>
      <c r="D933" s="165">
        <f t="shared" si="58"/>
        <v>8</v>
      </c>
      <c r="E933" s="165">
        <f>+Exports!B936</f>
        <v>20</v>
      </c>
      <c r="F933" s="165">
        <f>+WEEKDAY(ExportsELAP[[#This Row],[Date Prevailing]],1)</f>
        <v>3</v>
      </c>
      <c r="G933" s="165">
        <f>+COUNTIFS(ECR_Hours!$K$6:$K$7,ExportsELAP[[#This Row],[Date Prevailing]])</f>
        <v>0</v>
      </c>
      <c r="H933" s="165">
        <f t="shared" si="59"/>
        <v>3</v>
      </c>
      <c r="I933" s="166">
        <f>+Exports!G936</f>
        <v>1.4564999999999999</v>
      </c>
      <c r="J933" s="166">
        <f>+'ELAP_IPCO-APND'!D936</f>
        <v>46.951320000000003</v>
      </c>
      <c r="K933" s="166">
        <f>+(ExportsELAP[[#This Row],[Exports kWh - MPT]]/1000)*ExportsELAP[[#This Row],[EIM Price]]</f>
        <v>6.8384597579999998E-2</v>
      </c>
      <c r="L933" s="167" t="str">
        <f>+INDEX(ECR_Hours!$I$12:$I$15,MATCH(ExportsELAP[[#This Row],[Date Prevailing]],ECR_Hours!$H$12:$H$15,1))</f>
        <v>NS</v>
      </c>
      <c r="M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4" spans="1:13" x14ac:dyDescent="0.25">
      <c r="A934" s="164">
        <f>+Exports!A937</f>
        <v>44600</v>
      </c>
      <c r="B934" s="165">
        <f t="shared" si="56"/>
        <v>2022</v>
      </c>
      <c r="C934" s="165">
        <f t="shared" si="57"/>
        <v>2</v>
      </c>
      <c r="D934" s="165">
        <f t="shared" si="58"/>
        <v>8</v>
      </c>
      <c r="E934" s="165">
        <f>+Exports!B937</f>
        <v>21</v>
      </c>
      <c r="F934" s="165">
        <f>+WEEKDAY(ExportsELAP[[#This Row],[Date Prevailing]],1)</f>
        <v>3</v>
      </c>
      <c r="G934" s="165">
        <f>+COUNTIFS(ECR_Hours!$K$6:$K$7,ExportsELAP[[#This Row],[Date Prevailing]])</f>
        <v>0</v>
      </c>
      <c r="H934" s="165">
        <f t="shared" si="59"/>
        <v>3</v>
      </c>
      <c r="I934" s="166">
        <f>+Exports!G937</f>
        <v>1.9404000000000001</v>
      </c>
      <c r="J934" s="166">
        <f>+'ELAP_IPCO-APND'!D937</f>
        <v>41.379660000000001</v>
      </c>
      <c r="K934" s="166">
        <f>+(ExportsELAP[[#This Row],[Exports kWh - MPT]]/1000)*ExportsELAP[[#This Row],[EIM Price]]</f>
        <v>8.0293092264000013E-2</v>
      </c>
      <c r="L934" s="167" t="str">
        <f>+INDEX(ECR_Hours!$I$12:$I$15,MATCH(ExportsELAP[[#This Row],[Date Prevailing]],ECR_Hours!$H$12:$H$15,1))</f>
        <v>NS</v>
      </c>
      <c r="M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5" spans="1:13" x14ac:dyDescent="0.25">
      <c r="A935" s="164">
        <f>+Exports!A938</f>
        <v>44600</v>
      </c>
      <c r="B935" s="165">
        <f t="shared" si="56"/>
        <v>2022</v>
      </c>
      <c r="C935" s="165">
        <f t="shared" si="57"/>
        <v>2</v>
      </c>
      <c r="D935" s="165">
        <f t="shared" si="58"/>
        <v>8</v>
      </c>
      <c r="E935" s="165">
        <f>+Exports!B938</f>
        <v>22</v>
      </c>
      <c r="F935" s="165">
        <f>+WEEKDAY(ExportsELAP[[#This Row],[Date Prevailing]],1)</f>
        <v>3</v>
      </c>
      <c r="G935" s="165">
        <f>+COUNTIFS(ECR_Hours!$K$6:$K$7,ExportsELAP[[#This Row],[Date Prevailing]])</f>
        <v>0</v>
      </c>
      <c r="H935" s="165">
        <f t="shared" si="59"/>
        <v>3</v>
      </c>
      <c r="I935" s="166">
        <f>+Exports!G938</f>
        <v>1.6596</v>
      </c>
      <c r="J935" s="166">
        <f>+'ELAP_IPCO-APND'!D938</f>
        <v>45.290210000000002</v>
      </c>
      <c r="K935" s="166">
        <f>+(ExportsELAP[[#This Row],[Exports kWh - MPT]]/1000)*ExportsELAP[[#This Row],[EIM Price]]</f>
        <v>7.5163632516000001E-2</v>
      </c>
      <c r="L935" s="167" t="str">
        <f>+INDEX(ECR_Hours!$I$12:$I$15,MATCH(ExportsELAP[[#This Row],[Date Prevailing]],ECR_Hours!$H$12:$H$15,1))</f>
        <v>NS</v>
      </c>
      <c r="M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6" spans="1:13" x14ac:dyDescent="0.25">
      <c r="A936" s="164">
        <f>+Exports!A939</f>
        <v>44600</v>
      </c>
      <c r="B936" s="165">
        <f t="shared" si="56"/>
        <v>2022</v>
      </c>
      <c r="C936" s="165">
        <f t="shared" si="57"/>
        <v>2</v>
      </c>
      <c r="D936" s="165">
        <f t="shared" si="58"/>
        <v>8</v>
      </c>
      <c r="E936" s="165">
        <f>+Exports!B939</f>
        <v>23</v>
      </c>
      <c r="F936" s="165">
        <f>+WEEKDAY(ExportsELAP[[#This Row],[Date Prevailing]],1)</f>
        <v>3</v>
      </c>
      <c r="G936" s="165">
        <f>+COUNTIFS(ECR_Hours!$K$6:$K$7,ExportsELAP[[#This Row],[Date Prevailing]])</f>
        <v>0</v>
      </c>
      <c r="H936" s="165">
        <f t="shared" si="59"/>
        <v>3</v>
      </c>
      <c r="I936" s="166">
        <f>+Exports!G939</f>
        <v>2.2566999999999897</v>
      </c>
      <c r="J936" s="166">
        <f>+'ELAP_IPCO-APND'!D939</f>
        <v>34.679000000000002</v>
      </c>
      <c r="K936" s="166">
        <f>+(ExportsELAP[[#This Row],[Exports kWh - MPT]]/1000)*ExportsELAP[[#This Row],[EIM Price]]</f>
        <v>7.8260099299999636E-2</v>
      </c>
      <c r="L936" s="167" t="str">
        <f>+INDEX(ECR_Hours!$I$12:$I$15,MATCH(ExportsELAP[[#This Row],[Date Prevailing]],ECR_Hours!$H$12:$H$15,1))</f>
        <v>NS</v>
      </c>
      <c r="M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7" spans="1:13" x14ac:dyDescent="0.25">
      <c r="A937" s="164">
        <f>+Exports!A940</f>
        <v>44600</v>
      </c>
      <c r="B937" s="165">
        <f t="shared" si="56"/>
        <v>2022</v>
      </c>
      <c r="C937" s="165">
        <f t="shared" si="57"/>
        <v>2</v>
      </c>
      <c r="D937" s="165">
        <f t="shared" si="58"/>
        <v>8</v>
      </c>
      <c r="E937" s="165">
        <f>+Exports!B940</f>
        <v>24</v>
      </c>
      <c r="F937" s="165">
        <f>+WEEKDAY(ExportsELAP[[#This Row],[Date Prevailing]],1)</f>
        <v>3</v>
      </c>
      <c r="G937" s="165">
        <f>+COUNTIFS(ECR_Hours!$K$6:$K$7,ExportsELAP[[#This Row],[Date Prevailing]])</f>
        <v>0</v>
      </c>
      <c r="H937" s="165">
        <f t="shared" si="59"/>
        <v>3</v>
      </c>
      <c r="I937" s="166">
        <f>+Exports!G940</f>
        <v>1.4966999999999999</v>
      </c>
      <c r="J937" s="166">
        <f>+'ELAP_IPCO-APND'!D940</f>
        <v>34.357750000000003</v>
      </c>
      <c r="K937" s="166">
        <f>+(ExportsELAP[[#This Row],[Exports kWh - MPT]]/1000)*ExportsELAP[[#This Row],[EIM Price]]</f>
        <v>5.1423244425E-2</v>
      </c>
      <c r="L937" s="167" t="str">
        <f>+INDEX(ECR_Hours!$I$12:$I$15,MATCH(ExportsELAP[[#This Row],[Date Prevailing]],ECR_Hours!$H$12:$H$15,1))</f>
        <v>NS</v>
      </c>
      <c r="M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8" spans="1:13" x14ac:dyDescent="0.25">
      <c r="A938" s="164">
        <f>+Exports!A941</f>
        <v>44601</v>
      </c>
      <c r="B938" s="165">
        <f t="shared" si="56"/>
        <v>2022</v>
      </c>
      <c r="C938" s="165">
        <f t="shared" si="57"/>
        <v>2</v>
      </c>
      <c r="D938" s="165">
        <f t="shared" si="58"/>
        <v>9</v>
      </c>
      <c r="E938" s="165">
        <f>+Exports!B941</f>
        <v>1</v>
      </c>
      <c r="F938" s="165">
        <f>+WEEKDAY(ExportsELAP[[#This Row],[Date Prevailing]],1)</f>
        <v>4</v>
      </c>
      <c r="G938" s="165">
        <f>+COUNTIFS(ECR_Hours!$K$6:$K$7,ExportsELAP[[#This Row],[Date Prevailing]])</f>
        <v>0</v>
      </c>
      <c r="H938" s="165">
        <f t="shared" si="59"/>
        <v>4</v>
      </c>
      <c r="I938" s="166">
        <f>+Exports!G941</f>
        <v>11.4955</v>
      </c>
      <c r="J938" s="166">
        <f>+'ELAP_IPCO-APND'!D941</f>
        <v>30.635149999999999</v>
      </c>
      <c r="K938" s="166">
        <f>+(ExportsELAP[[#This Row],[Exports kWh - MPT]]/1000)*ExportsELAP[[#This Row],[EIM Price]]</f>
        <v>0.35216636682500002</v>
      </c>
      <c r="L938" s="167" t="str">
        <f>+INDEX(ECR_Hours!$I$12:$I$15,MATCH(ExportsELAP[[#This Row],[Date Prevailing]],ECR_Hours!$H$12:$H$15,1))</f>
        <v>NS</v>
      </c>
      <c r="M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39" spans="1:13" x14ac:dyDescent="0.25">
      <c r="A939" s="164">
        <f>+Exports!A942</f>
        <v>44601</v>
      </c>
      <c r="B939" s="165">
        <f t="shared" si="56"/>
        <v>2022</v>
      </c>
      <c r="C939" s="165">
        <f t="shared" si="57"/>
        <v>2</v>
      </c>
      <c r="D939" s="165">
        <f t="shared" si="58"/>
        <v>9</v>
      </c>
      <c r="E939" s="165">
        <f>+Exports!B942</f>
        <v>2</v>
      </c>
      <c r="F939" s="165">
        <f>+WEEKDAY(ExportsELAP[[#This Row],[Date Prevailing]],1)</f>
        <v>4</v>
      </c>
      <c r="G939" s="165">
        <f>+COUNTIFS(ECR_Hours!$K$6:$K$7,ExportsELAP[[#This Row],[Date Prevailing]])</f>
        <v>0</v>
      </c>
      <c r="H939" s="165">
        <f t="shared" si="59"/>
        <v>4</v>
      </c>
      <c r="I939" s="166">
        <f>+Exports!G942</f>
        <v>11.5487</v>
      </c>
      <c r="J939" s="166">
        <f>+'ELAP_IPCO-APND'!D942</f>
        <v>28.177949999999999</v>
      </c>
      <c r="K939" s="166">
        <f>+(ExportsELAP[[#This Row],[Exports kWh - MPT]]/1000)*ExportsELAP[[#This Row],[EIM Price]]</f>
        <v>0.325418691165</v>
      </c>
      <c r="L939" s="167" t="str">
        <f>+INDEX(ECR_Hours!$I$12:$I$15,MATCH(ExportsELAP[[#This Row],[Date Prevailing]],ECR_Hours!$H$12:$H$15,1))</f>
        <v>NS</v>
      </c>
      <c r="M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0" spans="1:13" x14ac:dyDescent="0.25">
      <c r="A940" s="164">
        <f>+Exports!A943</f>
        <v>44601</v>
      </c>
      <c r="B940" s="165">
        <f t="shared" si="56"/>
        <v>2022</v>
      </c>
      <c r="C940" s="165">
        <f t="shared" si="57"/>
        <v>2</v>
      </c>
      <c r="D940" s="165">
        <f t="shared" si="58"/>
        <v>9</v>
      </c>
      <c r="E940" s="165">
        <f>+Exports!B943</f>
        <v>3</v>
      </c>
      <c r="F940" s="165">
        <f>+WEEKDAY(ExportsELAP[[#This Row],[Date Prevailing]],1)</f>
        <v>4</v>
      </c>
      <c r="G940" s="165">
        <f>+COUNTIFS(ECR_Hours!$K$6:$K$7,ExportsELAP[[#This Row],[Date Prevailing]])</f>
        <v>0</v>
      </c>
      <c r="H940" s="165">
        <f t="shared" si="59"/>
        <v>4</v>
      </c>
      <c r="I940" s="166">
        <f>+Exports!G943</f>
        <v>11.527699999999999</v>
      </c>
      <c r="J940" s="166">
        <f>+'ELAP_IPCO-APND'!D943</f>
        <v>28.621780000000001</v>
      </c>
      <c r="K940" s="166">
        <f>+(ExportsELAP[[#This Row],[Exports kWh - MPT]]/1000)*ExportsELAP[[#This Row],[EIM Price]]</f>
        <v>0.32994329330600003</v>
      </c>
      <c r="L940" s="167" t="str">
        <f>+INDEX(ECR_Hours!$I$12:$I$15,MATCH(ExportsELAP[[#This Row],[Date Prevailing]],ECR_Hours!$H$12:$H$15,1))</f>
        <v>NS</v>
      </c>
      <c r="M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1" spans="1:13" x14ac:dyDescent="0.25">
      <c r="A941" s="164">
        <f>+Exports!A944</f>
        <v>44601</v>
      </c>
      <c r="B941" s="165">
        <f t="shared" si="56"/>
        <v>2022</v>
      </c>
      <c r="C941" s="165">
        <f t="shared" si="57"/>
        <v>2</v>
      </c>
      <c r="D941" s="165">
        <f t="shared" si="58"/>
        <v>9</v>
      </c>
      <c r="E941" s="165">
        <f>+Exports!B944</f>
        <v>4</v>
      </c>
      <c r="F941" s="165">
        <f>+WEEKDAY(ExportsELAP[[#This Row],[Date Prevailing]],1)</f>
        <v>4</v>
      </c>
      <c r="G941" s="165">
        <f>+COUNTIFS(ECR_Hours!$K$6:$K$7,ExportsELAP[[#This Row],[Date Prevailing]])</f>
        <v>0</v>
      </c>
      <c r="H941" s="165">
        <f t="shared" si="59"/>
        <v>4</v>
      </c>
      <c r="I941" s="166">
        <f>+Exports!G944</f>
        <v>1.7856999999999998</v>
      </c>
      <c r="J941" s="166">
        <f>+'ELAP_IPCO-APND'!D944</f>
        <v>30.008769999999998</v>
      </c>
      <c r="K941" s="166">
        <f>+(ExportsELAP[[#This Row],[Exports kWh - MPT]]/1000)*ExportsELAP[[#This Row],[EIM Price]]</f>
        <v>5.3586660588999996E-2</v>
      </c>
      <c r="L941" s="167" t="str">
        <f>+INDEX(ECR_Hours!$I$12:$I$15,MATCH(ExportsELAP[[#This Row],[Date Prevailing]],ECR_Hours!$H$12:$H$15,1))</f>
        <v>NS</v>
      </c>
      <c r="M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2" spans="1:13" x14ac:dyDescent="0.25">
      <c r="A942" s="164">
        <f>+Exports!A945</f>
        <v>44601</v>
      </c>
      <c r="B942" s="165">
        <f t="shared" si="56"/>
        <v>2022</v>
      </c>
      <c r="C942" s="165">
        <f t="shared" si="57"/>
        <v>2</v>
      </c>
      <c r="D942" s="165">
        <f t="shared" si="58"/>
        <v>9</v>
      </c>
      <c r="E942" s="165">
        <f>+Exports!B945</f>
        <v>5</v>
      </c>
      <c r="F942" s="165">
        <f>+WEEKDAY(ExportsELAP[[#This Row],[Date Prevailing]],1)</f>
        <v>4</v>
      </c>
      <c r="G942" s="165">
        <f>+COUNTIFS(ECR_Hours!$K$6:$K$7,ExportsELAP[[#This Row],[Date Prevailing]])</f>
        <v>0</v>
      </c>
      <c r="H942" s="165">
        <f t="shared" si="59"/>
        <v>4</v>
      </c>
      <c r="I942" s="166">
        <f>+Exports!G945</f>
        <v>1.9921999999999898</v>
      </c>
      <c r="J942" s="166">
        <f>+'ELAP_IPCO-APND'!D945</f>
        <v>30.90232</v>
      </c>
      <c r="K942" s="166">
        <f>+(ExportsELAP[[#This Row],[Exports kWh - MPT]]/1000)*ExportsELAP[[#This Row],[EIM Price]]</f>
        <v>6.1563601903999676E-2</v>
      </c>
      <c r="L942" s="167" t="str">
        <f>+INDEX(ECR_Hours!$I$12:$I$15,MATCH(ExportsELAP[[#This Row],[Date Prevailing]],ECR_Hours!$H$12:$H$15,1))</f>
        <v>NS</v>
      </c>
      <c r="M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3" spans="1:13" x14ac:dyDescent="0.25">
      <c r="A943" s="164">
        <f>+Exports!A946</f>
        <v>44601</v>
      </c>
      <c r="B943" s="165">
        <f t="shared" si="56"/>
        <v>2022</v>
      </c>
      <c r="C943" s="165">
        <f t="shared" si="57"/>
        <v>2</v>
      </c>
      <c r="D943" s="165">
        <f t="shared" si="58"/>
        <v>9</v>
      </c>
      <c r="E943" s="165">
        <f>+Exports!B946</f>
        <v>6</v>
      </c>
      <c r="F943" s="165">
        <f>+WEEKDAY(ExportsELAP[[#This Row],[Date Prevailing]],1)</f>
        <v>4</v>
      </c>
      <c r="G943" s="165">
        <f>+COUNTIFS(ECR_Hours!$K$6:$K$7,ExportsELAP[[#This Row],[Date Prevailing]])</f>
        <v>0</v>
      </c>
      <c r="H943" s="165">
        <f t="shared" si="59"/>
        <v>4</v>
      </c>
      <c r="I943" s="166">
        <f>+Exports!G946</f>
        <v>2.3574999999999999</v>
      </c>
      <c r="J943" s="166">
        <f>+'ELAP_IPCO-APND'!D946</f>
        <v>32.705889999999997</v>
      </c>
      <c r="K943" s="166">
        <f>+(ExportsELAP[[#This Row],[Exports kWh - MPT]]/1000)*ExportsELAP[[#This Row],[EIM Price]]</f>
        <v>7.7104135674999991E-2</v>
      </c>
      <c r="L943" s="167" t="str">
        <f>+INDEX(ECR_Hours!$I$12:$I$15,MATCH(ExportsELAP[[#This Row],[Date Prevailing]],ECR_Hours!$H$12:$H$15,1))</f>
        <v>NS</v>
      </c>
      <c r="M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4" spans="1:13" x14ac:dyDescent="0.25">
      <c r="A944" s="164">
        <f>+Exports!A947</f>
        <v>44601</v>
      </c>
      <c r="B944" s="165">
        <f t="shared" si="56"/>
        <v>2022</v>
      </c>
      <c r="C944" s="165">
        <f t="shared" si="57"/>
        <v>2</v>
      </c>
      <c r="D944" s="165">
        <f t="shared" si="58"/>
        <v>9</v>
      </c>
      <c r="E944" s="165">
        <f>+Exports!B947</f>
        <v>7</v>
      </c>
      <c r="F944" s="165">
        <f>+WEEKDAY(ExportsELAP[[#This Row],[Date Prevailing]],1)</f>
        <v>4</v>
      </c>
      <c r="G944" s="165">
        <f>+COUNTIFS(ECR_Hours!$K$6:$K$7,ExportsELAP[[#This Row],[Date Prevailing]])</f>
        <v>0</v>
      </c>
      <c r="H944" s="165">
        <f t="shared" si="59"/>
        <v>4</v>
      </c>
      <c r="I944" s="166">
        <f>+Exports!G947</f>
        <v>2.3495000000000004</v>
      </c>
      <c r="J944" s="166">
        <f>+'ELAP_IPCO-APND'!D947</f>
        <v>36.95241</v>
      </c>
      <c r="K944" s="166">
        <f>+(ExportsELAP[[#This Row],[Exports kWh - MPT]]/1000)*ExportsELAP[[#This Row],[EIM Price]]</f>
        <v>8.6819687295000017E-2</v>
      </c>
      <c r="L944" s="167" t="str">
        <f>+INDEX(ECR_Hours!$I$12:$I$15,MATCH(ExportsELAP[[#This Row],[Date Prevailing]],ECR_Hours!$H$12:$H$15,1))</f>
        <v>NS</v>
      </c>
      <c r="M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5" spans="1:13" x14ac:dyDescent="0.25">
      <c r="A945" s="164">
        <f>+Exports!A948</f>
        <v>44601</v>
      </c>
      <c r="B945" s="165">
        <f t="shared" si="56"/>
        <v>2022</v>
      </c>
      <c r="C945" s="165">
        <f t="shared" si="57"/>
        <v>2</v>
      </c>
      <c r="D945" s="165">
        <f t="shared" si="58"/>
        <v>9</v>
      </c>
      <c r="E945" s="165">
        <f>+Exports!B948</f>
        <v>8</v>
      </c>
      <c r="F945" s="165">
        <f>+WEEKDAY(ExportsELAP[[#This Row],[Date Prevailing]],1)</f>
        <v>4</v>
      </c>
      <c r="G945" s="165">
        <f>+COUNTIFS(ECR_Hours!$K$6:$K$7,ExportsELAP[[#This Row],[Date Prevailing]])</f>
        <v>0</v>
      </c>
      <c r="H945" s="165">
        <f t="shared" si="59"/>
        <v>4</v>
      </c>
      <c r="I945" s="166">
        <f>+Exports!G948</f>
        <v>93.053399999999996</v>
      </c>
      <c r="J945" s="166">
        <f>+'ELAP_IPCO-APND'!D948</f>
        <v>46.651179999999997</v>
      </c>
      <c r="K945" s="166">
        <f>+(ExportsELAP[[#This Row],[Exports kWh - MPT]]/1000)*ExportsELAP[[#This Row],[EIM Price]]</f>
        <v>4.3410509130119994</v>
      </c>
      <c r="L945" s="167" t="str">
        <f>+INDEX(ECR_Hours!$I$12:$I$15,MATCH(ExportsELAP[[#This Row],[Date Prevailing]],ECR_Hours!$H$12:$H$15,1))</f>
        <v>NS</v>
      </c>
      <c r="M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6" spans="1:13" x14ac:dyDescent="0.25">
      <c r="A946" s="164">
        <f>+Exports!A949</f>
        <v>44601</v>
      </c>
      <c r="B946" s="165">
        <f t="shared" si="56"/>
        <v>2022</v>
      </c>
      <c r="C946" s="165">
        <f t="shared" si="57"/>
        <v>2</v>
      </c>
      <c r="D946" s="165">
        <f t="shared" si="58"/>
        <v>9</v>
      </c>
      <c r="E946" s="165">
        <f>+Exports!B949</f>
        <v>9</v>
      </c>
      <c r="F946" s="165">
        <f>+WEEKDAY(ExportsELAP[[#This Row],[Date Prevailing]],1)</f>
        <v>4</v>
      </c>
      <c r="G946" s="165">
        <f>+COUNTIFS(ECR_Hours!$K$6:$K$7,ExportsELAP[[#This Row],[Date Prevailing]])</f>
        <v>0</v>
      </c>
      <c r="H946" s="165">
        <f t="shared" si="59"/>
        <v>4</v>
      </c>
      <c r="I946" s="166">
        <f>+Exports!G949</f>
        <v>3657.2215999999999</v>
      </c>
      <c r="J946" s="166">
        <f>+'ELAP_IPCO-APND'!D949</f>
        <v>40.748449999999998</v>
      </c>
      <c r="K946" s="166">
        <f>+(ExportsELAP[[#This Row],[Exports kWh - MPT]]/1000)*ExportsELAP[[#This Row],[EIM Price]]</f>
        <v>149.02611150651998</v>
      </c>
      <c r="L946" s="167" t="str">
        <f>+INDEX(ECR_Hours!$I$12:$I$15,MATCH(ExportsELAP[[#This Row],[Date Prevailing]],ECR_Hours!$H$12:$H$15,1))</f>
        <v>NS</v>
      </c>
      <c r="M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7" spans="1:13" x14ac:dyDescent="0.25">
      <c r="A947" s="164">
        <f>+Exports!A950</f>
        <v>44601</v>
      </c>
      <c r="B947" s="165">
        <f t="shared" si="56"/>
        <v>2022</v>
      </c>
      <c r="C947" s="165">
        <f t="shared" si="57"/>
        <v>2</v>
      </c>
      <c r="D947" s="165">
        <f t="shared" si="58"/>
        <v>9</v>
      </c>
      <c r="E947" s="165">
        <f>+Exports!B950</f>
        <v>10</v>
      </c>
      <c r="F947" s="165">
        <f>+WEEKDAY(ExportsELAP[[#This Row],[Date Prevailing]],1)</f>
        <v>4</v>
      </c>
      <c r="G947" s="165">
        <f>+COUNTIFS(ECR_Hours!$K$6:$K$7,ExportsELAP[[#This Row],[Date Prevailing]])</f>
        <v>0</v>
      </c>
      <c r="H947" s="165">
        <f t="shared" si="59"/>
        <v>4</v>
      </c>
      <c r="I947" s="166">
        <f>+Exports!G950</f>
        <v>12078.446800000002</v>
      </c>
      <c r="J947" s="166">
        <f>+'ELAP_IPCO-APND'!D950</f>
        <v>23.01071</v>
      </c>
      <c r="K947" s="166">
        <f>+(ExportsELAP[[#This Row],[Exports kWh - MPT]]/1000)*ExportsELAP[[#This Row],[EIM Price]]</f>
        <v>277.93363656522803</v>
      </c>
      <c r="L947" s="167" t="str">
        <f>+INDEX(ECR_Hours!$I$12:$I$15,MATCH(ExportsELAP[[#This Row],[Date Prevailing]],ECR_Hours!$H$12:$H$15,1))</f>
        <v>NS</v>
      </c>
      <c r="M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8" spans="1:13" x14ac:dyDescent="0.25">
      <c r="A948" s="164">
        <f>+Exports!A951</f>
        <v>44601</v>
      </c>
      <c r="B948" s="165">
        <f t="shared" si="56"/>
        <v>2022</v>
      </c>
      <c r="C948" s="165">
        <f t="shared" si="57"/>
        <v>2</v>
      </c>
      <c r="D948" s="165">
        <f t="shared" si="58"/>
        <v>9</v>
      </c>
      <c r="E948" s="165">
        <f>+Exports!B951</f>
        <v>11</v>
      </c>
      <c r="F948" s="165">
        <f>+WEEKDAY(ExportsELAP[[#This Row],[Date Prevailing]],1)</f>
        <v>4</v>
      </c>
      <c r="G948" s="165">
        <f>+COUNTIFS(ECR_Hours!$K$6:$K$7,ExportsELAP[[#This Row],[Date Prevailing]])</f>
        <v>0</v>
      </c>
      <c r="H948" s="165">
        <f t="shared" si="59"/>
        <v>4</v>
      </c>
      <c r="I948" s="166">
        <f>+Exports!G951</f>
        <v>20217.6695</v>
      </c>
      <c r="J948" s="166">
        <f>+'ELAP_IPCO-APND'!D951</f>
        <v>28.056069999999998</v>
      </c>
      <c r="K948" s="166">
        <f>+(ExportsELAP[[#This Row],[Exports kWh - MPT]]/1000)*ExportsELAP[[#This Row],[EIM Price]]</f>
        <v>567.22835072886494</v>
      </c>
      <c r="L948" s="167" t="str">
        <f>+INDEX(ECR_Hours!$I$12:$I$15,MATCH(ExportsELAP[[#This Row],[Date Prevailing]],ECR_Hours!$H$12:$H$15,1))</f>
        <v>NS</v>
      </c>
      <c r="M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49" spans="1:13" x14ac:dyDescent="0.25">
      <c r="A949" s="164">
        <f>+Exports!A952</f>
        <v>44601</v>
      </c>
      <c r="B949" s="165">
        <f t="shared" si="56"/>
        <v>2022</v>
      </c>
      <c r="C949" s="165">
        <f t="shared" si="57"/>
        <v>2</v>
      </c>
      <c r="D949" s="165">
        <f t="shared" si="58"/>
        <v>9</v>
      </c>
      <c r="E949" s="165">
        <f>+Exports!B952</f>
        <v>12</v>
      </c>
      <c r="F949" s="165">
        <f>+WEEKDAY(ExportsELAP[[#This Row],[Date Prevailing]],1)</f>
        <v>4</v>
      </c>
      <c r="G949" s="165">
        <f>+COUNTIFS(ECR_Hours!$K$6:$K$7,ExportsELAP[[#This Row],[Date Prevailing]])</f>
        <v>0</v>
      </c>
      <c r="H949" s="165">
        <f t="shared" si="59"/>
        <v>4</v>
      </c>
      <c r="I949" s="166">
        <f>+Exports!G952</f>
        <v>32611.292200000004</v>
      </c>
      <c r="J949" s="166">
        <f>+'ELAP_IPCO-APND'!D952</f>
        <v>27.700099999999999</v>
      </c>
      <c r="K949" s="166">
        <f>+(ExportsELAP[[#This Row],[Exports kWh - MPT]]/1000)*ExportsELAP[[#This Row],[EIM Price]]</f>
        <v>903.33605506922004</v>
      </c>
      <c r="L949" s="167" t="str">
        <f>+INDEX(ECR_Hours!$I$12:$I$15,MATCH(ExportsELAP[[#This Row],[Date Prevailing]],ECR_Hours!$H$12:$H$15,1))</f>
        <v>NS</v>
      </c>
      <c r="M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0" spans="1:13" x14ac:dyDescent="0.25">
      <c r="A950" s="164">
        <f>+Exports!A953</f>
        <v>44601</v>
      </c>
      <c r="B950" s="165">
        <f t="shared" si="56"/>
        <v>2022</v>
      </c>
      <c r="C950" s="165">
        <f t="shared" si="57"/>
        <v>2</v>
      </c>
      <c r="D950" s="165">
        <f t="shared" si="58"/>
        <v>9</v>
      </c>
      <c r="E950" s="165">
        <f>+Exports!B953</f>
        <v>13</v>
      </c>
      <c r="F950" s="165">
        <f>+WEEKDAY(ExportsELAP[[#This Row],[Date Prevailing]],1)</f>
        <v>4</v>
      </c>
      <c r="G950" s="165">
        <f>+COUNTIFS(ECR_Hours!$K$6:$K$7,ExportsELAP[[#This Row],[Date Prevailing]])</f>
        <v>0</v>
      </c>
      <c r="H950" s="165">
        <f t="shared" si="59"/>
        <v>4</v>
      </c>
      <c r="I950" s="166">
        <f>+Exports!G953</f>
        <v>41506.201699999998</v>
      </c>
      <c r="J950" s="166">
        <f>+'ELAP_IPCO-APND'!D953</f>
        <v>24.923680000000001</v>
      </c>
      <c r="K950" s="166">
        <f>+(ExportsELAP[[#This Row],[Exports kWh - MPT]]/1000)*ExportsELAP[[#This Row],[EIM Price]]</f>
        <v>1034.487289186256</v>
      </c>
      <c r="L950" s="167" t="str">
        <f>+INDEX(ECR_Hours!$I$12:$I$15,MATCH(ExportsELAP[[#This Row],[Date Prevailing]],ECR_Hours!$H$12:$H$15,1))</f>
        <v>NS</v>
      </c>
      <c r="M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1" spans="1:13" x14ac:dyDescent="0.25">
      <c r="A951" s="164">
        <f>+Exports!A954</f>
        <v>44601</v>
      </c>
      <c r="B951" s="165">
        <f t="shared" si="56"/>
        <v>2022</v>
      </c>
      <c r="C951" s="165">
        <f t="shared" si="57"/>
        <v>2</v>
      </c>
      <c r="D951" s="165">
        <f t="shared" si="58"/>
        <v>9</v>
      </c>
      <c r="E951" s="165">
        <f>+Exports!B954</f>
        <v>14</v>
      </c>
      <c r="F951" s="165">
        <f>+WEEKDAY(ExportsELAP[[#This Row],[Date Prevailing]],1)</f>
        <v>4</v>
      </c>
      <c r="G951" s="165">
        <f>+COUNTIFS(ECR_Hours!$K$6:$K$7,ExportsELAP[[#This Row],[Date Prevailing]])</f>
        <v>0</v>
      </c>
      <c r="H951" s="165">
        <f t="shared" si="59"/>
        <v>4</v>
      </c>
      <c r="I951" s="166">
        <f>+Exports!G954</f>
        <v>43021.093199999996</v>
      </c>
      <c r="J951" s="166">
        <f>+'ELAP_IPCO-APND'!D954</f>
        <v>25.028279999999999</v>
      </c>
      <c r="K951" s="166">
        <f>+(ExportsELAP[[#This Row],[Exports kWh - MPT]]/1000)*ExportsELAP[[#This Row],[EIM Price]]</f>
        <v>1076.7439665156958</v>
      </c>
      <c r="L951" s="167" t="str">
        <f>+INDEX(ECR_Hours!$I$12:$I$15,MATCH(ExportsELAP[[#This Row],[Date Prevailing]],ECR_Hours!$H$12:$H$15,1))</f>
        <v>NS</v>
      </c>
      <c r="M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2" spans="1:13" x14ac:dyDescent="0.25">
      <c r="A952" s="164">
        <f>+Exports!A955</f>
        <v>44601</v>
      </c>
      <c r="B952" s="165">
        <f t="shared" si="56"/>
        <v>2022</v>
      </c>
      <c r="C952" s="165">
        <f t="shared" si="57"/>
        <v>2</v>
      </c>
      <c r="D952" s="165">
        <f t="shared" si="58"/>
        <v>9</v>
      </c>
      <c r="E952" s="165">
        <f>+Exports!B955</f>
        <v>15</v>
      </c>
      <c r="F952" s="165">
        <f>+WEEKDAY(ExportsELAP[[#This Row],[Date Prevailing]],1)</f>
        <v>4</v>
      </c>
      <c r="G952" s="165">
        <f>+COUNTIFS(ECR_Hours!$K$6:$K$7,ExportsELAP[[#This Row],[Date Prevailing]])</f>
        <v>0</v>
      </c>
      <c r="H952" s="165">
        <f t="shared" si="59"/>
        <v>4</v>
      </c>
      <c r="I952" s="166">
        <f>+Exports!G955</f>
        <v>39211.705900000001</v>
      </c>
      <c r="J952" s="166">
        <f>+'ELAP_IPCO-APND'!D955</f>
        <v>25.368790000000001</v>
      </c>
      <c r="K952" s="166">
        <f>+(ExportsELAP[[#This Row],[Exports kWh - MPT]]/1000)*ExportsELAP[[#This Row],[EIM Price]]</f>
        <v>994.75353251886099</v>
      </c>
      <c r="L952" s="167" t="str">
        <f>+INDEX(ECR_Hours!$I$12:$I$15,MATCH(ExportsELAP[[#This Row],[Date Prevailing]],ECR_Hours!$H$12:$H$15,1))</f>
        <v>NS</v>
      </c>
      <c r="M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3" spans="1:13" x14ac:dyDescent="0.25">
      <c r="A953" s="164">
        <f>+Exports!A956</f>
        <v>44601</v>
      </c>
      <c r="B953" s="165">
        <f t="shared" si="56"/>
        <v>2022</v>
      </c>
      <c r="C953" s="165">
        <f t="shared" si="57"/>
        <v>2</v>
      </c>
      <c r="D953" s="165">
        <f t="shared" si="58"/>
        <v>9</v>
      </c>
      <c r="E953" s="165">
        <f>+Exports!B956</f>
        <v>16</v>
      </c>
      <c r="F953" s="165">
        <f>+WEEKDAY(ExportsELAP[[#This Row],[Date Prevailing]],1)</f>
        <v>4</v>
      </c>
      <c r="G953" s="165">
        <f>+COUNTIFS(ECR_Hours!$K$6:$K$7,ExportsELAP[[#This Row],[Date Prevailing]])</f>
        <v>0</v>
      </c>
      <c r="H953" s="165">
        <f t="shared" si="59"/>
        <v>4</v>
      </c>
      <c r="I953" s="166">
        <f>+Exports!G956</f>
        <v>29917.748399999997</v>
      </c>
      <c r="J953" s="166">
        <f>+'ELAP_IPCO-APND'!D956</f>
        <v>24.643380000000001</v>
      </c>
      <c r="K953" s="166">
        <f>+(ExportsELAP[[#This Row],[Exports kWh - MPT]]/1000)*ExportsELAP[[#This Row],[EIM Price]]</f>
        <v>737.27444256559193</v>
      </c>
      <c r="L953" s="167" t="str">
        <f>+INDEX(ECR_Hours!$I$12:$I$15,MATCH(ExportsELAP[[#This Row],[Date Prevailing]],ECR_Hours!$H$12:$H$15,1))</f>
        <v>NS</v>
      </c>
      <c r="M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4" spans="1:13" x14ac:dyDescent="0.25">
      <c r="A954" s="164">
        <f>+Exports!A957</f>
        <v>44601</v>
      </c>
      <c r="B954" s="165">
        <f t="shared" si="56"/>
        <v>2022</v>
      </c>
      <c r="C954" s="165">
        <f t="shared" si="57"/>
        <v>2</v>
      </c>
      <c r="D954" s="165">
        <f t="shared" si="58"/>
        <v>9</v>
      </c>
      <c r="E954" s="165">
        <f>+Exports!B957</f>
        <v>17</v>
      </c>
      <c r="F954" s="165">
        <f>+WEEKDAY(ExportsELAP[[#This Row],[Date Prevailing]],1)</f>
        <v>4</v>
      </c>
      <c r="G954" s="165">
        <f>+COUNTIFS(ECR_Hours!$K$6:$K$7,ExportsELAP[[#This Row],[Date Prevailing]])</f>
        <v>0</v>
      </c>
      <c r="H954" s="165">
        <f t="shared" si="59"/>
        <v>4</v>
      </c>
      <c r="I954" s="166">
        <f>+Exports!G957</f>
        <v>17478.5524</v>
      </c>
      <c r="J954" s="166">
        <f>+'ELAP_IPCO-APND'!D957</f>
        <v>29.338149999999999</v>
      </c>
      <c r="K954" s="166">
        <f>+(ExportsELAP[[#This Row],[Exports kWh - MPT]]/1000)*ExportsELAP[[#This Row],[EIM Price]]</f>
        <v>512.78839209405999</v>
      </c>
      <c r="L954" s="167" t="str">
        <f>+INDEX(ECR_Hours!$I$12:$I$15,MATCH(ExportsELAP[[#This Row],[Date Prevailing]],ECR_Hours!$H$12:$H$15,1))</f>
        <v>NS</v>
      </c>
      <c r="M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5" spans="1:13" x14ac:dyDescent="0.25">
      <c r="A955" s="164">
        <f>+Exports!A958</f>
        <v>44601</v>
      </c>
      <c r="B955" s="165">
        <f t="shared" si="56"/>
        <v>2022</v>
      </c>
      <c r="C955" s="165">
        <f t="shared" si="57"/>
        <v>2</v>
      </c>
      <c r="D955" s="165">
        <f t="shared" si="58"/>
        <v>9</v>
      </c>
      <c r="E955" s="165">
        <f>+Exports!B958</f>
        <v>18</v>
      </c>
      <c r="F955" s="165">
        <f>+WEEKDAY(ExportsELAP[[#This Row],[Date Prevailing]],1)</f>
        <v>4</v>
      </c>
      <c r="G955" s="165">
        <f>+COUNTIFS(ECR_Hours!$K$6:$K$7,ExportsELAP[[#This Row],[Date Prevailing]])</f>
        <v>0</v>
      </c>
      <c r="H955" s="165">
        <f t="shared" si="59"/>
        <v>4</v>
      </c>
      <c r="I955" s="166">
        <f>+Exports!G958</f>
        <v>4317.8582000000006</v>
      </c>
      <c r="J955" s="166">
        <f>+'ELAP_IPCO-APND'!D958</f>
        <v>56.331949999999999</v>
      </c>
      <c r="K955" s="166">
        <f>+(ExportsELAP[[#This Row],[Exports kWh - MPT]]/1000)*ExportsELAP[[#This Row],[EIM Price]]</f>
        <v>243.23337222949004</v>
      </c>
      <c r="L955" s="167" t="str">
        <f>+INDEX(ECR_Hours!$I$12:$I$15,MATCH(ExportsELAP[[#This Row],[Date Prevailing]],ECR_Hours!$H$12:$H$15,1))</f>
        <v>NS</v>
      </c>
      <c r="M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6" spans="1:13" x14ac:dyDescent="0.25">
      <c r="A956" s="164">
        <f>+Exports!A959</f>
        <v>44601</v>
      </c>
      <c r="B956" s="165">
        <f t="shared" si="56"/>
        <v>2022</v>
      </c>
      <c r="C956" s="165">
        <f t="shared" si="57"/>
        <v>2</v>
      </c>
      <c r="D956" s="165">
        <f t="shared" si="58"/>
        <v>9</v>
      </c>
      <c r="E956" s="165">
        <f>+Exports!B959</f>
        <v>19</v>
      </c>
      <c r="F956" s="165">
        <f>+WEEKDAY(ExportsELAP[[#This Row],[Date Prevailing]],1)</f>
        <v>4</v>
      </c>
      <c r="G956" s="165">
        <f>+COUNTIFS(ECR_Hours!$K$6:$K$7,ExportsELAP[[#This Row],[Date Prevailing]])</f>
        <v>0</v>
      </c>
      <c r="H956" s="165">
        <f t="shared" si="59"/>
        <v>4</v>
      </c>
      <c r="I956" s="166">
        <f>+Exports!G959</f>
        <v>61.703700000000005</v>
      </c>
      <c r="J956" s="166">
        <f>+'ELAP_IPCO-APND'!D959</f>
        <v>78.447310000000002</v>
      </c>
      <c r="K956" s="166">
        <f>+(ExportsELAP[[#This Row],[Exports kWh - MPT]]/1000)*ExportsELAP[[#This Row],[EIM Price]]</f>
        <v>4.8404892820470007</v>
      </c>
      <c r="L956" s="167" t="str">
        <f>+INDEX(ECR_Hours!$I$12:$I$15,MATCH(ExportsELAP[[#This Row],[Date Prevailing]],ECR_Hours!$H$12:$H$15,1))</f>
        <v>NS</v>
      </c>
      <c r="M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7" spans="1:13" x14ac:dyDescent="0.25">
      <c r="A957" s="164">
        <f>+Exports!A960</f>
        <v>44601</v>
      </c>
      <c r="B957" s="165">
        <f t="shared" si="56"/>
        <v>2022</v>
      </c>
      <c r="C957" s="165">
        <f t="shared" si="57"/>
        <v>2</v>
      </c>
      <c r="D957" s="165">
        <f t="shared" si="58"/>
        <v>9</v>
      </c>
      <c r="E957" s="165">
        <f>+Exports!B960</f>
        <v>20</v>
      </c>
      <c r="F957" s="165">
        <f>+WEEKDAY(ExportsELAP[[#This Row],[Date Prevailing]],1)</f>
        <v>4</v>
      </c>
      <c r="G957" s="165">
        <f>+COUNTIFS(ECR_Hours!$K$6:$K$7,ExportsELAP[[#This Row],[Date Prevailing]])</f>
        <v>0</v>
      </c>
      <c r="H957" s="165">
        <f t="shared" si="59"/>
        <v>4</v>
      </c>
      <c r="I957" s="166">
        <f>+Exports!G960</f>
        <v>42.957400000000007</v>
      </c>
      <c r="J957" s="166">
        <f>+'ELAP_IPCO-APND'!D960</f>
        <v>49.114249999999998</v>
      </c>
      <c r="K957" s="166">
        <f>+(ExportsELAP[[#This Row],[Exports kWh - MPT]]/1000)*ExportsELAP[[#This Row],[EIM Price]]</f>
        <v>2.1098204829500005</v>
      </c>
      <c r="L957" s="167" t="str">
        <f>+INDEX(ECR_Hours!$I$12:$I$15,MATCH(ExportsELAP[[#This Row],[Date Prevailing]],ECR_Hours!$H$12:$H$15,1))</f>
        <v>NS</v>
      </c>
      <c r="M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8" spans="1:13" x14ac:dyDescent="0.25">
      <c r="A958" s="164">
        <f>+Exports!A961</f>
        <v>44601</v>
      </c>
      <c r="B958" s="165">
        <f t="shared" si="56"/>
        <v>2022</v>
      </c>
      <c r="C958" s="165">
        <f t="shared" si="57"/>
        <v>2</v>
      </c>
      <c r="D958" s="165">
        <f t="shared" si="58"/>
        <v>9</v>
      </c>
      <c r="E958" s="165">
        <f>+Exports!B961</f>
        <v>21</v>
      </c>
      <c r="F958" s="165">
        <f>+WEEKDAY(ExportsELAP[[#This Row],[Date Prevailing]],1)</f>
        <v>4</v>
      </c>
      <c r="G958" s="165">
        <f>+COUNTIFS(ECR_Hours!$K$6:$K$7,ExportsELAP[[#This Row],[Date Prevailing]])</f>
        <v>0</v>
      </c>
      <c r="H958" s="165">
        <f t="shared" si="59"/>
        <v>4</v>
      </c>
      <c r="I958" s="166">
        <f>+Exports!G961</f>
        <v>43.509400000000007</v>
      </c>
      <c r="J958" s="166">
        <f>+'ELAP_IPCO-APND'!D961</f>
        <v>49.167349999999999</v>
      </c>
      <c r="K958" s="166">
        <f>+(ExportsELAP[[#This Row],[Exports kWh - MPT]]/1000)*ExportsELAP[[#This Row],[EIM Price]]</f>
        <v>2.1392418980900003</v>
      </c>
      <c r="L958" s="167" t="str">
        <f>+INDEX(ECR_Hours!$I$12:$I$15,MATCH(ExportsELAP[[#This Row],[Date Prevailing]],ECR_Hours!$H$12:$H$15,1))</f>
        <v>NS</v>
      </c>
      <c r="M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59" spans="1:13" x14ac:dyDescent="0.25">
      <c r="A959" s="164">
        <f>+Exports!A962</f>
        <v>44601</v>
      </c>
      <c r="B959" s="165">
        <f t="shared" si="56"/>
        <v>2022</v>
      </c>
      <c r="C959" s="165">
        <f t="shared" si="57"/>
        <v>2</v>
      </c>
      <c r="D959" s="165">
        <f t="shared" si="58"/>
        <v>9</v>
      </c>
      <c r="E959" s="165">
        <f>+Exports!B962</f>
        <v>22</v>
      </c>
      <c r="F959" s="165">
        <f>+WEEKDAY(ExportsELAP[[#This Row],[Date Prevailing]],1)</f>
        <v>4</v>
      </c>
      <c r="G959" s="165">
        <f>+COUNTIFS(ECR_Hours!$K$6:$K$7,ExportsELAP[[#This Row],[Date Prevailing]])</f>
        <v>0</v>
      </c>
      <c r="H959" s="165">
        <f t="shared" si="59"/>
        <v>4</v>
      </c>
      <c r="I959" s="166">
        <f>+Exports!G962</f>
        <v>43.469200000000008</v>
      </c>
      <c r="J959" s="166">
        <f>+'ELAP_IPCO-APND'!D962</f>
        <v>44.749279999999999</v>
      </c>
      <c r="K959" s="166">
        <f>+(ExportsELAP[[#This Row],[Exports kWh - MPT]]/1000)*ExportsELAP[[#This Row],[EIM Price]]</f>
        <v>1.9452154021760002</v>
      </c>
      <c r="L959" s="167" t="str">
        <f>+INDEX(ECR_Hours!$I$12:$I$15,MATCH(ExportsELAP[[#This Row],[Date Prevailing]],ECR_Hours!$H$12:$H$15,1))</f>
        <v>NS</v>
      </c>
      <c r="M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0" spans="1:13" x14ac:dyDescent="0.25">
      <c r="A960" s="164">
        <f>+Exports!A963</f>
        <v>44601</v>
      </c>
      <c r="B960" s="165">
        <f t="shared" si="56"/>
        <v>2022</v>
      </c>
      <c r="C960" s="165">
        <f t="shared" si="57"/>
        <v>2</v>
      </c>
      <c r="D960" s="165">
        <f t="shared" si="58"/>
        <v>9</v>
      </c>
      <c r="E960" s="165">
        <f>+Exports!B963</f>
        <v>23</v>
      </c>
      <c r="F960" s="165">
        <f>+WEEKDAY(ExportsELAP[[#This Row],[Date Prevailing]],1)</f>
        <v>4</v>
      </c>
      <c r="G960" s="165">
        <f>+COUNTIFS(ECR_Hours!$K$6:$K$7,ExportsELAP[[#This Row],[Date Prevailing]])</f>
        <v>0</v>
      </c>
      <c r="H960" s="165">
        <f t="shared" si="59"/>
        <v>4</v>
      </c>
      <c r="I960" s="166">
        <f>+Exports!G963</f>
        <v>42.919499999999999</v>
      </c>
      <c r="J960" s="166">
        <f>+'ELAP_IPCO-APND'!D963</f>
        <v>37.409149999999997</v>
      </c>
      <c r="K960" s="166">
        <f>+(ExportsELAP[[#This Row],[Exports kWh - MPT]]/1000)*ExportsELAP[[#This Row],[EIM Price]]</f>
        <v>1.6055820134249998</v>
      </c>
      <c r="L960" s="167" t="str">
        <f>+INDEX(ECR_Hours!$I$12:$I$15,MATCH(ExportsELAP[[#This Row],[Date Prevailing]],ECR_Hours!$H$12:$H$15,1))</f>
        <v>NS</v>
      </c>
      <c r="M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1" spans="1:13" x14ac:dyDescent="0.25">
      <c r="A961" s="164">
        <f>+Exports!A964</f>
        <v>44601</v>
      </c>
      <c r="B961" s="165">
        <f t="shared" si="56"/>
        <v>2022</v>
      </c>
      <c r="C961" s="165">
        <f t="shared" si="57"/>
        <v>2</v>
      </c>
      <c r="D961" s="165">
        <f t="shared" si="58"/>
        <v>9</v>
      </c>
      <c r="E961" s="165">
        <f>+Exports!B964</f>
        <v>24</v>
      </c>
      <c r="F961" s="165">
        <f>+WEEKDAY(ExportsELAP[[#This Row],[Date Prevailing]],1)</f>
        <v>4</v>
      </c>
      <c r="G961" s="165">
        <f>+COUNTIFS(ECR_Hours!$K$6:$K$7,ExportsELAP[[#This Row],[Date Prevailing]])</f>
        <v>0</v>
      </c>
      <c r="H961" s="165">
        <f t="shared" si="59"/>
        <v>4</v>
      </c>
      <c r="I961" s="166">
        <f>+Exports!G964</f>
        <v>43.017400000000002</v>
      </c>
      <c r="J961" s="166">
        <f>+'ELAP_IPCO-APND'!D964</f>
        <v>32.729970000000002</v>
      </c>
      <c r="K961" s="166">
        <f>+(ExportsELAP[[#This Row],[Exports kWh - MPT]]/1000)*ExportsELAP[[#This Row],[EIM Price]]</f>
        <v>1.4079582114780003</v>
      </c>
      <c r="L961" s="167" t="str">
        <f>+INDEX(ECR_Hours!$I$12:$I$15,MATCH(ExportsELAP[[#This Row],[Date Prevailing]],ECR_Hours!$H$12:$H$15,1))</f>
        <v>NS</v>
      </c>
      <c r="M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2" spans="1:13" x14ac:dyDescent="0.25">
      <c r="A962" s="164">
        <f>+Exports!A965</f>
        <v>44602</v>
      </c>
      <c r="B962" s="165">
        <f t="shared" ref="B962:B1025" si="60">+YEAR(A962)</f>
        <v>2022</v>
      </c>
      <c r="C962" s="165">
        <f t="shared" ref="C962:C1025" si="61">+MONTH(A962)</f>
        <v>2</v>
      </c>
      <c r="D962" s="165">
        <f t="shared" ref="D962:D1025" si="62">+DAY(A962)</f>
        <v>10</v>
      </c>
      <c r="E962" s="165">
        <f>+Exports!B965</f>
        <v>1</v>
      </c>
      <c r="F962" s="165">
        <f>+WEEKDAY(ExportsELAP[[#This Row],[Date Prevailing]],1)</f>
        <v>5</v>
      </c>
      <c r="G962" s="165">
        <f>+COUNTIFS(ECR_Hours!$K$6:$K$7,ExportsELAP[[#This Row],[Date Prevailing]])</f>
        <v>0</v>
      </c>
      <c r="H962" s="165">
        <f t="shared" ref="H962:H1025" si="63">+IF(G962=1,0,F962)</f>
        <v>5</v>
      </c>
      <c r="I962" s="166">
        <f>+Exports!G965</f>
        <v>5.6715999999999998</v>
      </c>
      <c r="J962" s="166">
        <f>+'ELAP_IPCO-APND'!D965</f>
        <v>30.298359999999999</v>
      </c>
      <c r="K962" s="166">
        <f>+(ExportsELAP[[#This Row],[Exports kWh - MPT]]/1000)*ExportsELAP[[#This Row],[EIM Price]]</f>
        <v>0.17184017857599998</v>
      </c>
      <c r="L962" s="167" t="str">
        <f>+INDEX(ECR_Hours!$I$12:$I$15,MATCH(ExportsELAP[[#This Row],[Date Prevailing]],ECR_Hours!$H$12:$H$15,1))</f>
        <v>NS</v>
      </c>
      <c r="M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3" spans="1:13" x14ac:dyDescent="0.25">
      <c r="A963" s="164">
        <f>+Exports!A966</f>
        <v>44602</v>
      </c>
      <c r="B963" s="165">
        <f t="shared" si="60"/>
        <v>2022</v>
      </c>
      <c r="C963" s="165">
        <f t="shared" si="61"/>
        <v>2</v>
      </c>
      <c r="D963" s="165">
        <f t="shared" si="62"/>
        <v>10</v>
      </c>
      <c r="E963" s="165">
        <f>+Exports!B966</f>
        <v>2</v>
      </c>
      <c r="F963" s="165">
        <f>+WEEKDAY(ExportsELAP[[#This Row],[Date Prevailing]],1)</f>
        <v>5</v>
      </c>
      <c r="G963" s="165">
        <f>+COUNTIFS(ECR_Hours!$K$6:$K$7,ExportsELAP[[#This Row],[Date Prevailing]])</f>
        <v>0</v>
      </c>
      <c r="H963" s="165">
        <f t="shared" si="63"/>
        <v>5</v>
      </c>
      <c r="I963" s="166">
        <f>+Exports!G966</f>
        <v>5.8048000000000002</v>
      </c>
      <c r="J963" s="166">
        <f>+'ELAP_IPCO-APND'!D966</f>
        <v>29.848669999999998</v>
      </c>
      <c r="K963" s="166">
        <f>+(ExportsELAP[[#This Row],[Exports kWh - MPT]]/1000)*ExportsELAP[[#This Row],[EIM Price]]</f>
        <v>0.17326555961600001</v>
      </c>
      <c r="L963" s="167" t="str">
        <f>+INDEX(ECR_Hours!$I$12:$I$15,MATCH(ExportsELAP[[#This Row],[Date Prevailing]],ECR_Hours!$H$12:$H$15,1))</f>
        <v>NS</v>
      </c>
      <c r="M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4" spans="1:13" x14ac:dyDescent="0.25">
      <c r="A964" s="164">
        <f>+Exports!A967</f>
        <v>44602</v>
      </c>
      <c r="B964" s="165">
        <f t="shared" si="60"/>
        <v>2022</v>
      </c>
      <c r="C964" s="165">
        <f t="shared" si="61"/>
        <v>2</v>
      </c>
      <c r="D964" s="165">
        <f t="shared" si="62"/>
        <v>10</v>
      </c>
      <c r="E964" s="165">
        <f>+Exports!B967</f>
        <v>3</v>
      </c>
      <c r="F964" s="165">
        <f>+WEEKDAY(ExportsELAP[[#This Row],[Date Prevailing]],1)</f>
        <v>5</v>
      </c>
      <c r="G964" s="165">
        <f>+COUNTIFS(ECR_Hours!$K$6:$K$7,ExportsELAP[[#This Row],[Date Prevailing]])</f>
        <v>0</v>
      </c>
      <c r="H964" s="165">
        <f t="shared" si="63"/>
        <v>5</v>
      </c>
      <c r="I964" s="166">
        <f>+Exports!G967</f>
        <v>5.9621000000000004</v>
      </c>
      <c r="J964" s="166">
        <f>+'ELAP_IPCO-APND'!D967</f>
        <v>30.070219999999999</v>
      </c>
      <c r="K964" s="166">
        <f>+(ExportsELAP[[#This Row],[Exports kWh - MPT]]/1000)*ExportsELAP[[#This Row],[EIM Price]]</f>
        <v>0.17928165866200002</v>
      </c>
      <c r="L964" s="167" t="str">
        <f>+INDEX(ECR_Hours!$I$12:$I$15,MATCH(ExportsELAP[[#This Row],[Date Prevailing]],ECR_Hours!$H$12:$H$15,1))</f>
        <v>NS</v>
      </c>
      <c r="M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5" spans="1:13" x14ac:dyDescent="0.25">
      <c r="A965" s="164">
        <f>+Exports!A968</f>
        <v>44602</v>
      </c>
      <c r="B965" s="165">
        <f t="shared" si="60"/>
        <v>2022</v>
      </c>
      <c r="C965" s="165">
        <f t="shared" si="61"/>
        <v>2</v>
      </c>
      <c r="D965" s="165">
        <f t="shared" si="62"/>
        <v>10</v>
      </c>
      <c r="E965" s="165">
        <f>+Exports!B968</f>
        <v>4</v>
      </c>
      <c r="F965" s="165">
        <f>+WEEKDAY(ExportsELAP[[#This Row],[Date Prevailing]],1)</f>
        <v>5</v>
      </c>
      <c r="G965" s="165">
        <f>+COUNTIFS(ECR_Hours!$K$6:$K$7,ExportsELAP[[#This Row],[Date Prevailing]])</f>
        <v>0</v>
      </c>
      <c r="H965" s="165">
        <f t="shared" si="63"/>
        <v>5</v>
      </c>
      <c r="I965" s="166">
        <f>+Exports!G968</f>
        <v>2.7165000000000004</v>
      </c>
      <c r="J965" s="166">
        <f>+'ELAP_IPCO-APND'!D968</f>
        <v>28.45637</v>
      </c>
      <c r="K965" s="166">
        <f>+(ExportsELAP[[#This Row],[Exports kWh - MPT]]/1000)*ExportsELAP[[#This Row],[EIM Price]]</f>
        <v>7.7301729105000008E-2</v>
      </c>
      <c r="L965" s="167" t="str">
        <f>+INDEX(ECR_Hours!$I$12:$I$15,MATCH(ExportsELAP[[#This Row],[Date Prevailing]],ECR_Hours!$H$12:$H$15,1))</f>
        <v>NS</v>
      </c>
      <c r="M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6" spans="1:13" x14ac:dyDescent="0.25">
      <c r="A966" s="164">
        <f>+Exports!A969</f>
        <v>44602</v>
      </c>
      <c r="B966" s="165">
        <f t="shared" si="60"/>
        <v>2022</v>
      </c>
      <c r="C966" s="165">
        <f t="shared" si="61"/>
        <v>2</v>
      </c>
      <c r="D966" s="165">
        <f t="shared" si="62"/>
        <v>10</v>
      </c>
      <c r="E966" s="165">
        <f>+Exports!B969</f>
        <v>5</v>
      </c>
      <c r="F966" s="165">
        <f>+WEEKDAY(ExportsELAP[[#This Row],[Date Prevailing]],1)</f>
        <v>5</v>
      </c>
      <c r="G966" s="165">
        <f>+COUNTIFS(ECR_Hours!$K$6:$K$7,ExportsELAP[[#This Row],[Date Prevailing]])</f>
        <v>0</v>
      </c>
      <c r="H966" s="165">
        <f t="shared" si="63"/>
        <v>5</v>
      </c>
      <c r="I966" s="166">
        <f>+Exports!G969</f>
        <v>2.9184999999999999</v>
      </c>
      <c r="J966" s="166">
        <f>+'ELAP_IPCO-APND'!D969</f>
        <v>31.689540000000001</v>
      </c>
      <c r="K966" s="166">
        <f>+(ExportsELAP[[#This Row],[Exports kWh - MPT]]/1000)*ExportsELAP[[#This Row],[EIM Price]]</f>
        <v>9.2485922490000011E-2</v>
      </c>
      <c r="L966" s="167" t="str">
        <f>+INDEX(ECR_Hours!$I$12:$I$15,MATCH(ExportsELAP[[#This Row],[Date Prevailing]],ECR_Hours!$H$12:$H$15,1))</f>
        <v>NS</v>
      </c>
      <c r="M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7" spans="1:13" x14ac:dyDescent="0.25">
      <c r="A967" s="164">
        <f>+Exports!A970</f>
        <v>44602</v>
      </c>
      <c r="B967" s="165">
        <f t="shared" si="60"/>
        <v>2022</v>
      </c>
      <c r="C967" s="165">
        <f t="shared" si="61"/>
        <v>2</v>
      </c>
      <c r="D967" s="165">
        <f t="shared" si="62"/>
        <v>10</v>
      </c>
      <c r="E967" s="165">
        <f>+Exports!B970</f>
        <v>6</v>
      </c>
      <c r="F967" s="165">
        <f>+WEEKDAY(ExportsELAP[[#This Row],[Date Prevailing]],1)</f>
        <v>5</v>
      </c>
      <c r="G967" s="165">
        <f>+COUNTIFS(ECR_Hours!$K$6:$K$7,ExportsELAP[[#This Row],[Date Prevailing]])</f>
        <v>0</v>
      </c>
      <c r="H967" s="165">
        <f t="shared" si="63"/>
        <v>5</v>
      </c>
      <c r="I967" s="166">
        <f>+Exports!G970</f>
        <v>2.6530000000000005</v>
      </c>
      <c r="J967" s="166">
        <f>+'ELAP_IPCO-APND'!D970</f>
        <v>35.141039999999997</v>
      </c>
      <c r="K967" s="166">
        <f>+(ExportsELAP[[#This Row],[Exports kWh - MPT]]/1000)*ExportsELAP[[#This Row],[EIM Price]]</f>
        <v>9.3229179120000005E-2</v>
      </c>
      <c r="L967" s="167" t="str">
        <f>+INDEX(ECR_Hours!$I$12:$I$15,MATCH(ExportsELAP[[#This Row],[Date Prevailing]],ECR_Hours!$H$12:$H$15,1))</f>
        <v>NS</v>
      </c>
      <c r="M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8" spans="1:13" x14ac:dyDescent="0.25">
      <c r="A968" s="164">
        <f>+Exports!A971</f>
        <v>44602</v>
      </c>
      <c r="B968" s="165">
        <f t="shared" si="60"/>
        <v>2022</v>
      </c>
      <c r="C968" s="165">
        <f t="shared" si="61"/>
        <v>2</v>
      </c>
      <c r="D968" s="165">
        <f t="shared" si="62"/>
        <v>10</v>
      </c>
      <c r="E968" s="165">
        <f>+Exports!B971</f>
        <v>7</v>
      </c>
      <c r="F968" s="165">
        <f>+WEEKDAY(ExportsELAP[[#This Row],[Date Prevailing]],1)</f>
        <v>5</v>
      </c>
      <c r="G968" s="165">
        <f>+COUNTIFS(ECR_Hours!$K$6:$K$7,ExportsELAP[[#This Row],[Date Prevailing]])</f>
        <v>0</v>
      </c>
      <c r="H968" s="165">
        <f t="shared" si="63"/>
        <v>5</v>
      </c>
      <c r="I968" s="166">
        <f>+Exports!G971</f>
        <v>2.7216</v>
      </c>
      <c r="J968" s="166">
        <f>+'ELAP_IPCO-APND'!D971</f>
        <v>38.314230000000002</v>
      </c>
      <c r="K968" s="166">
        <f>+(ExportsELAP[[#This Row],[Exports kWh - MPT]]/1000)*ExportsELAP[[#This Row],[EIM Price]]</f>
        <v>0.10427600836800001</v>
      </c>
      <c r="L968" s="167" t="str">
        <f>+INDEX(ECR_Hours!$I$12:$I$15,MATCH(ExportsELAP[[#This Row],[Date Prevailing]],ECR_Hours!$H$12:$H$15,1))</f>
        <v>NS</v>
      </c>
      <c r="M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69" spans="1:13" x14ac:dyDescent="0.25">
      <c r="A969" s="164">
        <f>+Exports!A972</f>
        <v>44602</v>
      </c>
      <c r="B969" s="165">
        <f t="shared" si="60"/>
        <v>2022</v>
      </c>
      <c r="C969" s="165">
        <f t="shared" si="61"/>
        <v>2</v>
      </c>
      <c r="D969" s="165">
        <f t="shared" si="62"/>
        <v>10</v>
      </c>
      <c r="E969" s="165">
        <f>+Exports!B972</f>
        <v>8</v>
      </c>
      <c r="F969" s="165">
        <f>+WEEKDAY(ExportsELAP[[#This Row],[Date Prevailing]],1)</f>
        <v>5</v>
      </c>
      <c r="G969" s="165">
        <f>+COUNTIFS(ECR_Hours!$K$6:$K$7,ExportsELAP[[#This Row],[Date Prevailing]])</f>
        <v>0</v>
      </c>
      <c r="H969" s="165">
        <f t="shared" si="63"/>
        <v>5</v>
      </c>
      <c r="I969" s="166">
        <f>+Exports!G972</f>
        <v>108.7771</v>
      </c>
      <c r="J969" s="166">
        <f>+'ELAP_IPCO-APND'!D972</f>
        <v>44.786360000000002</v>
      </c>
      <c r="K969" s="166">
        <f>+(ExportsELAP[[#This Row],[Exports kWh - MPT]]/1000)*ExportsELAP[[#This Row],[EIM Price]]</f>
        <v>4.8717303603560005</v>
      </c>
      <c r="L969" s="167" t="str">
        <f>+INDEX(ECR_Hours!$I$12:$I$15,MATCH(ExportsELAP[[#This Row],[Date Prevailing]],ECR_Hours!$H$12:$H$15,1))</f>
        <v>NS</v>
      </c>
      <c r="M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0" spans="1:13" x14ac:dyDescent="0.25">
      <c r="A970" s="164">
        <f>+Exports!A973</f>
        <v>44602</v>
      </c>
      <c r="B970" s="165">
        <f t="shared" si="60"/>
        <v>2022</v>
      </c>
      <c r="C970" s="165">
        <f t="shared" si="61"/>
        <v>2</v>
      </c>
      <c r="D970" s="165">
        <f t="shared" si="62"/>
        <v>10</v>
      </c>
      <c r="E970" s="165">
        <f>+Exports!B973</f>
        <v>9</v>
      </c>
      <c r="F970" s="165">
        <f>+WEEKDAY(ExportsELAP[[#This Row],[Date Prevailing]],1)</f>
        <v>5</v>
      </c>
      <c r="G970" s="165">
        <f>+COUNTIFS(ECR_Hours!$K$6:$K$7,ExportsELAP[[#This Row],[Date Prevailing]])</f>
        <v>0</v>
      </c>
      <c r="H970" s="165">
        <f t="shared" si="63"/>
        <v>5</v>
      </c>
      <c r="I970" s="166">
        <f>+Exports!G973</f>
        <v>4239.4349000000002</v>
      </c>
      <c r="J970" s="166">
        <f>+'ELAP_IPCO-APND'!D973</f>
        <v>54.508650000000003</v>
      </c>
      <c r="K970" s="166">
        <f>+(ExportsELAP[[#This Row],[Exports kWh - MPT]]/1000)*ExportsELAP[[#This Row],[EIM Price]]</f>
        <v>231.08587316188502</v>
      </c>
      <c r="L970" s="167" t="str">
        <f>+INDEX(ECR_Hours!$I$12:$I$15,MATCH(ExportsELAP[[#This Row],[Date Prevailing]],ECR_Hours!$H$12:$H$15,1))</f>
        <v>NS</v>
      </c>
      <c r="M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1" spans="1:13" x14ac:dyDescent="0.25">
      <c r="A971" s="164">
        <f>+Exports!A974</f>
        <v>44602</v>
      </c>
      <c r="B971" s="165">
        <f t="shared" si="60"/>
        <v>2022</v>
      </c>
      <c r="C971" s="165">
        <f t="shared" si="61"/>
        <v>2</v>
      </c>
      <c r="D971" s="165">
        <f t="shared" si="62"/>
        <v>10</v>
      </c>
      <c r="E971" s="165">
        <f>+Exports!B974</f>
        <v>10</v>
      </c>
      <c r="F971" s="165">
        <f>+WEEKDAY(ExportsELAP[[#This Row],[Date Prevailing]],1)</f>
        <v>5</v>
      </c>
      <c r="G971" s="165">
        <f>+COUNTIFS(ECR_Hours!$K$6:$K$7,ExportsELAP[[#This Row],[Date Prevailing]])</f>
        <v>0</v>
      </c>
      <c r="H971" s="165">
        <f t="shared" si="63"/>
        <v>5</v>
      </c>
      <c r="I971" s="166">
        <f>+Exports!G974</f>
        <v>15506.327799999999</v>
      </c>
      <c r="J971" s="166">
        <f>+'ELAP_IPCO-APND'!D974</f>
        <v>23.437850000000001</v>
      </c>
      <c r="K971" s="166">
        <f>+(ExportsELAP[[#This Row],[Exports kWh - MPT]]/1000)*ExportsELAP[[#This Row],[EIM Price]]</f>
        <v>363.43498502723003</v>
      </c>
      <c r="L971" s="167" t="str">
        <f>+INDEX(ECR_Hours!$I$12:$I$15,MATCH(ExportsELAP[[#This Row],[Date Prevailing]],ECR_Hours!$H$12:$H$15,1))</f>
        <v>NS</v>
      </c>
      <c r="M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2" spans="1:13" x14ac:dyDescent="0.25">
      <c r="A972" s="164">
        <f>+Exports!A975</f>
        <v>44602</v>
      </c>
      <c r="B972" s="165">
        <f t="shared" si="60"/>
        <v>2022</v>
      </c>
      <c r="C972" s="165">
        <f t="shared" si="61"/>
        <v>2</v>
      </c>
      <c r="D972" s="165">
        <f t="shared" si="62"/>
        <v>10</v>
      </c>
      <c r="E972" s="165">
        <f>+Exports!B975</f>
        <v>11</v>
      </c>
      <c r="F972" s="165">
        <f>+WEEKDAY(ExportsELAP[[#This Row],[Date Prevailing]],1)</f>
        <v>5</v>
      </c>
      <c r="G972" s="165">
        <f>+COUNTIFS(ECR_Hours!$K$6:$K$7,ExportsELAP[[#This Row],[Date Prevailing]])</f>
        <v>0</v>
      </c>
      <c r="H972" s="165">
        <f t="shared" si="63"/>
        <v>5</v>
      </c>
      <c r="I972" s="166">
        <f>+Exports!G975</f>
        <v>27059.593000000001</v>
      </c>
      <c r="J972" s="166">
        <f>+'ELAP_IPCO-APND'!D975</f>
        <v>23.36439</v>
      </c>
      <c r="K972" s="166">
        <f>+(ExportsELAP[[#This Row],[Exports kWh - MPT]]/1000)*ExportsELAP[[#This Row],[EIM Price]]</f>
        <v>632.23088409326999</v>
      </c>
      <c r="L972" s="167" t="str">
        <f>+INDEX(ECR_Hours!$I$12:$I$15,MATCH(ExportsELAP[[#This Row],[Date Prevailing]],ECR_Hours!$H$12:$H$15,1))</f>
        <v>NS</v>
      </c>
      <c r="M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3" spans="1:13" x14ac:dyDescent="0.25">
      <c r="A973" s="164">
        <f>+Exports!A976</f>
        <v>44602</v>
      </c>
      <c r="B973" s="165">
        <f t="shared" si="60"/>
        <v>2022</v>
      </c>
      <c r="C973" s="165">
        <f t="shared" si="61"/>
        <v>2</v>
      </c>
      <c r="D973" s="165">
        <f t="shared" si="62"/>
        <v>10</v>
      </c>
      <c r="E973" s="165">
        <f>+Exports!B976</f>
        <v>12</v>
      </c>
      <c r="F973" s="165">
        <f>+WEEKDAY(ExportsELAP[[#This Row],[Date Prevailing]],1)</f>
        <v>5</v>
      </c>
      <c r="G973" s="165">
        <f>+COUNTIFS(ECR_Hours!$K$6:$K$7,ExportsELAP[[#This Row],[Date Prevailing]])</f>
        <v>0</v>
      </c>
      <c r="H973" s="165">
        <f t="shared" si="63"/>
        <v>5</v>
      </c>
      <c r="I973" s="166">
        <f>+Exports!G976</f>
        <v>34944.562300000005</v>
      </c>
      <c r="J973" s="166">
        <f>+'ELAP_IPCO-APND'!D976</f>
        <v>22.755739999999999</v>
      </c>
      <c r="K973" s="166">
        <f>+(ExportsELAP[[#This Row],[Exports kWh - MPT]]/1000)*ExportsELAP[[#This Row],[EIM Price]]</f>
        <v>795.1893741126022</v>
      </c>
      <c r="L973" s="167" t="str">
        <f>+INDEX(ECR_Hours!$I$12:$I$15,MATCH(ExportsELAP[[#This Row],[Date Prevailing]],ECR_Hours!$H$12:$H$15,1))</f>
        <v>NS</v>
      </c>
      <c r="M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4" spans="1:13" x14ac:dyDescent="0.25">
      <c r="A974" s="164">
        <f>+Exports!A977</f>
        <v>44602</v>
      </c>
      <c r="B974" s="165">
        <f t="shared" si="60"/>
        <v>2022</v>
      </c>
      <c r="C974" s="165">
        <f t="shared" si="61"/>
        <v>2</v>
      </c>
      <c r="D974" s="165">
        <f t="shared" si="62"/>
        <v>10</v>
      </c>
      <c r="E974" s="165">
        <f>+Exports!B977</f>
        <v>13</v>
      </c>
      <c r="F974" s="165">
        <f>+WEEKDAY(ExportsELAP[[#This Row],[Date Prevailing]],1)</f>
        <v>5</v>
      </c>
      <c r="G974" s="165">
        <f>+COUNTIFS(ECR_Hours!$K$6:$K$7,ExportsELAP[[#This Row],[Date Prevailing]])</f>
        <v>0</v>
      </c>
      <c r="H974" s="165">
        <f t="shared" si="63"/>
        <v>5</v>
      </c>
      <c r="I974" s="166">
        <f>+Exports!G977</f>
        <v>42276.104599999999</v>
      </c>
      <c r="J974" s="166">
        <f>+'ELAP_IPCO-APND'!D977</f>
        <v>23.17803</v>
      </c>
      <c r="K974" s="166">
        <f>+(ExportsELAP[[#This Row],[Exports kWh - MPT]]/1000)*ExportsELAP[[#This Row],[EIM Price]]</f>
        <v>979.87682070193796</v>
      </c>
      <c r="L974" s="167" t="str">
        <f>+INDEX(ECR_Hours!$I$12:$I$15,MATCH(ExportsELAP[[#This Row],[Date Prevailing]],ECR_Hours!$H$12:$H$15,1))</f>
        <v>NS</v>
      </c>
      <c r="M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5" spans="1:13" x14ac:dyDescent="0.25">
      <c r="A975" s="164">
        <f>+Exports!A978</f>
        <v>44602</v>
      </c>
      <c r="B975" s="165">
        <f t="shared" si="60"/>
        <v>2022</v>
      </c>
      <c r="C975" s="165">
        <f t="shared" si="61"/>
        <v>2</v>
      </c>
      <c r="D975" s="165">
        <f t="shared" si="62"/>
        <v>10</v>
      </c>
      <c r="E975" s="165">
        <f>+Exports!B978</f>
        <v>14</v>
      </c>
      <c r="F975" s="165">
        <f>+WEEKDAY(ExportsELAP[[#This Row],[Date Prevailing]],1)</f>
        <v>5</v>
      </c>
      <c r="G975" s="165">
        <f>+COUNTIFS(ECR_Hours!$K$6:$K$7,ExportsELAP[[#This Row],[Date Prevailing]])</f>
        <v>0</v>
      </c>
      <c r="H975" s="165">
        <f t="shared" si="63"/>
        <v>5</v>
      </c>
      <c r="I975" s="166">
        <f>+Exports!G978</f>
        <v>41525.0317</v>
      </c>
      <c r="J975" s="166">
        <f>+'ELAP_IPCO-APND'!D978</f>
        <v>22.1629</v>
      </c>
      <c r="K975" s="166">
        <f>+(ExportsELAP[[#This Row],[Exports kWh - MPT]]/1000)*ExportsELAP[[#This Row],[EIM Price]]</f>
        <v>920.31512506393005</v>
      </c>
      <c r="L975" s="167" t="str">
        <f>+INDEX(ECR_Hours!$I$12:$I$15,MATCH(ExportsELAP[[#This Row],[Date Prevailing]],ECR_Hours!$H$12:$H$15,1))</f>
        <v>NS</v>
      </c>
      <c r="M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6" spans="1:13" x14ac:dyDescent="0.25">
      <c r="A976" s="164">
        <f>+Exports!A979</f>
        <v>44602</v>
      </c>
      <c r="B976" s="165">
        <f t="shared" si="60"/>
        <v>2022</v>
      </c>
      <c r="C976" s="165">
        <f t="shared" si="61"/>
        <v>2</v>
      </c>
      <c r="D976" s="165">
        <f t="shared" si="62"/>
        <v>10</v>
      </c>
      <c r="E976" s="165">
        <f>+Exports!B979</f>
        <v>15</v>
      </c>
      <c r="F976" s="165">
        <f>+WEEKDAY(ExportsELAP[[#This Row],[Date Prevailing]],1)</f>
        <v>5</v>
      </c>
      <c r="G976" s="165">
        <f>+COUNTIFS(ECR_Hours!$K$6:$K$7,ExportsELAP[[#This Row],[Date Prevailing]])</f>
        <v>0</v>
      </c>
      <c r="H976" s="165">
        <f t="shared" si="63"/>
        <v>5</v>
      </c>
      <c r="I976" s="166">
        <f>+Exports!G979</f>
        <v>37480.448799999998</v>
      </c>
      <c r="J976" s="166">
        <f>+'ELAP_IPCO-APND'!D979</f>
        <v>21.539809999999999</v>
      </c>
      <c r="K976" s="166">
        <f>+(ExportsELAP[[#This Row],[Exports kWh - MPT]]/1000)*ExportsELAP[[#This Row],[EIM Price]]</f>
        <v>807.32174586672795</v>
      </c>
      <c r="L976" s="167" t="str">
        <f>+INDEX(ECR_Hours!$I$12:$I$15,MATCH(ExportsELAP[[#This Row],[Date Prevailing]],ECR_Hours!$H$12:$H$15,1))</f>
        <v>NS</v>
      </c>
      <c r="M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7" spans="1:13" x14ac:dyDescent="0.25">
      <c r="A977" s="164">
        <f>+Exports!A980</f>
        <v>44602</v>
      </c>
      <c r="B977" s="165">
        <f t="shared" si="60"/>
        <v>2022</v>
      </c>
      <c r="C977" s="165">
        <f t="shared" si="61"/>
        <v>2</v>
      </c>
      <c r="D977" s="165">
        <f t="shared" si="62"/>
        <v>10</v>
      </c>
      <c r="E977" s="165">
        <f>+Exports!B980</f>
        <v>16</v>
      </c>
      <c r="F977" s="165">
        <f>+WEEKDAY(ExportsELAP[[#This Row],[Date Prevailing]],1)</f>
        <v>5</v>
      </c>
      <c r="G977" s="165">
        <f>+COUNTIFS(ECR_Hours!$K$6:$K$7,ExportsELAP[[#This Row],[Date Prevailing]])</f>
        <v>0</v>
      </c>
      <c r="H977" s="165">
        <f t="shared" si="63"/>
        <v>5</v>
      </c>
      <c r="I977" s="166">
        <f>+Exports!G980</f>
        <v>31537.422699999996</v>
      </c>
      <c r="J977" s="166">
        <f>+'ELAP_IPCO-APND'!D980</f>
        <v>7.7795100000000001</v>
      </c>
      <c r="K977" s="166">
        <f>+(ExportsELAP[[#This Row],[Exports kWh - MPT]]/1000)*ExportsELAP[[#This Row],[EIM Price]]</f>
        <v>245.34569526887699</v>
      </c>
      <c r="L977" s="167" t="str">
        <f>+INDEX(ECR_Hours!$I$12:$I$15,MATCH(ExportsELAP[[#This Row],[Date Prevailing]],ECR_Hours!$H$12:$H$15,1))</f>
        <v>NS</v>
      </c>
      <c r="M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8" spans="1:13" x14ac:dyDescent="0.25">
      <c r="A978" s="164">
        <f>+Exports!A981</f>
        <v>44602</v>
      </c>
      <c r="B978" s="165">
        <f t="shared" si="60"/>
        <v>2022</v>
      </c>
      <c r="C978" s="165">
        <f t="shared" si="61"/>
        <v>2</v>
      </c>
      <c r="D978" s="165">
        <f t="shared" si="62"/>
        <v>10</v>
      </c>
      <c r="E978" s="165">
        <f>+Exports!B981</f>
        <v>17</v>
      </c>
      <c r="F978" s="165">
        <f>+WEEKDAY(ExportsELAP[[#This Row],[Date Prevailing]],1)</f>
        <v>5</v>
      </c>
      <c r="G978" s="165">
        <f>+COUNTIFS(ECR_Hours!$K$6:$K$7,ExportsELAP[[#This Row],[Date Prevailing]])</f>
        <v>0</v>
      </c>
      <c r="H978" s="165">
        <f t="shared" si="63"/>
        <v>5</v>
      </c>
      <c r="I978" s="166">
        <f>+Exports!G981</f>
        <v>19894.286699999997</v>
      </c>
      <c r="J978" s="166">
        <f>+'ELAP_IPCO-APND'!D981</f>
        <v>7.4974100000000004</v>
      </c>
      <c r="K978" s="166">
        <f>+(ExportsELAP[[#This Row],[Exports kWh - MPT]]/1000)*ExportsELAP[[#This Row],[EIM Price]]</f>
        <v>149.15562404744699</v>
      </c>
      <c r="L978" s="167" t="str">
        <f>+INDEX(ECR_Hours!$I$12:$I$15,MATCH(ExportsELAP[[#This Row],[Date Prevailing]],ECR_Hours!$H$12:$H$15,1))</f>
        <v>NS</v>
      </c>
      <c r="M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79" spans="1:13" x14ac:dyDescent="0.25">
      <c r="A979" s="164">
        <f>+Exports!A982</f>
        <v>44602</v>
      </c>
      <c r="B979" s="165">
        <f t="shared" si="60"/>
        <v>2022</v>
      </c>
      <c r="C979" s="165">
        <f t="shared" si="61"/>
        <v>2</v>
      </c>
      <c r="D979" s="165">
        <f t="shared" si="62"/>
        <v>10</v>
      </c>
      <c r="E979" s="165">
        <f>+Exports!B982</f>
        <v>18</v>
      </c>
      <c r="F979" s="165">
        <f>+WEEKDAY(ExportsELAP[[#This Row],[Date Prevailing]],1)</f>
        <v>5</v>
      </c>
      <c r="G979" s="165">
        <f>+COUNTIFS(ECR_Hours!$K$6:$K$7,ExportsELAP[[#This Row],[Date Prevailing]])</f>
        <v>0</v>
      </c>
      <c r="H979" s="165">
        <f t="shared" si="63"/>
        <v>5</v>
      </c>
      <c r="I979" s="166">
        <f>+Exports!G982</f>
        <v>5316.0886</v>
      </c>
      <c r="J979" s="166">
        <f>+'ELAP_IPCO-APND'!D982</f>
        <v>66.212199999999996</v>
      </c>
      <c r="K979" s="166">
        <f>+(ExportsELAP[[#This Row],[Exports kWh - MPT]]/1000)*ExportsELAP[[#This Row],[EIM Price]]</f>
        <v>351.98992160091996</v>
      </c>
      <c r="L979" s="167" t="str">
        <f>+INDEX(ECR_Hours!$I$12:$I$15,MATCH(ExportsELAP[[#This Row],[Date Prevailing]],ECR_Hours!$H$12:$H$15,1))</f>
        <v>NS</v>
      </c>
      <c r="M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0" spans="1:13" x14ac:dyDescent="0.25">
      <c r="A980" s="164">
        <f>+Exports!A983</f>
        <v>44602</v>
      </c>
      <c r="B980" s="165">
        <f t="shared" si="60"/>
        <v>2022</v>
      </c>
      <c r="C980" s="165">
        <f t="shared" si="61"/>
        <v>2</v>
      </c>
      <c r="D980" s="165">
        <f t="shared" si="62"/>
        <v>10</v>
      </c>
      <c r="E980" s="165">
        <f>+Exports!B983</f>
        <v>19</v>
      </c>
      <c r="F980" s="165">
        <f>+WEEKDAY(ExportsELAP[[#This Row],[Date Prevailing]],1)</f>
        <v>5</v>
      </c>
      <c r="G980" s="165">
        <f>+COUNTIFS(ECR_Hours!$K$6:$K$7,ExportsELAP[[#This Row],[Date Prevailing]])</f>
        <v>0</v>
      </c>
      <c r="H980" s="165">
        <f t="shared" si="63"/>
        <v>5</v>
      </c>
      <c r="I980" s="166">
        <f>+Exports!G983</f>
        <v>196.732</v>
      </c>
      <c r="J980" s="166">
        <f>+'ELAP_IPCO-APND'!D983</f>
        <v>48.355800000000002</v>
      </c>
      <c r="K980" s="166">
        <f>+(ExportsELAP[[#This Row],[Exports kWh - MPT]]/1000)*ExportsELAP[[#This Row],[EIM Price]]</f>
        <v>9.5131332456000006</v>
      </c>
      <c r="L980" s="167" t="str">
        <f>+INDEX(ECR_Hours!$I$12:$I$15,MATCH(ExportsELAP[[#This Row],[Date Prevailing]],ECR_Hours!$H$12:$H$15,1))</f>
        <v>NS</v>
      </c>
      <c r="M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1" spans="1:13" x14ac:dyDescent="0.25">
      <c r="A981" s="164">
        <f>+Exports!A984</f>
        <v>44602</v>
      </c>
      <c r="B981" s="165">
        <f t="shared" si="60"/>
        <v>2022</v>
      </c>
      <c r="C981" s="165">
        <f t="shared" si="61"/>
        <v>2</v>
      </c>
      <c r="D981" s="165">
        <f t="shared" si="62"/>
        <v>10</v>
      </c>
      <c r="E981" s="165">
        <f>+Exports!B984</f>
        <v>20</v>
      </c>
      <c r="F981" s="165">
        <f>+WEEKDAY(ExportsELAP[[#This Row],[Date Prevailing]],1)</f>
        <v>5</v>
      </c>
      <c r="G981" s="165">
        <f>+COUNTIFS(ECR_Hours!$K$6:$K$7,ExportsELAP[[#This Row],[Date Prevailing]])</f>
        <v>0</v>
      </c>
      <c r="H981" s="165">
        <f t="shared" si="63"/>
        <v>5</v>
      </c>
      <c r="I981" s="166">
        <f>+Exports!G984</f>
        <v>162.31629999999998</v>
      </c>
      <c r="J981" s="166">
        <f>+'ELAP_IPCO-APND'!D984</f>
        <v>42.841209999999997</v>
      </c>
      <c r="K981" s="166">
        <f>+(ExportsELAP[[#This Row],[Exports kWh - MPT]]/1000)*ExportsELAP[[#This Row],[EIM Price]]</f>
        <v>6.9538266947229994</v>
      </c>
      <c r="L981" s="167" t="str">
        <f>+INDEX(ECR_Hours!$I$12:$I$15,MATCH(ExportsELAP[[#This Row],[Date Prevailing]],ECR_Hours!$H$12:$H$15,1))</f>
        <v>NS</v>
      </c>
      <c r="M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2" spans="1:13" x14ac:dyDescent="0.25">
      <c r="A982" s="164">
        <f>+Exports!A985</f>
        <v>44602</v>
      </c>
      <c r="B982" s="165">
        <f t="shared" si="60"/>
        <v>2022</v>
      </c>
      <c r="C982" s="165">
        <f t="shared" si="61"/>
        <v>2</v>
      </c>
      <c r="D982" s="165">
        <f t="shared" si="62"/>
        <v>10</v>
      </c>
      <c r="E982" s="165">
        <f>+Exports!B985</f>
        <v>21</v>
      </c>
      <c r="F982" s="165">
        <f>+WEEKDAY(ExportsELAP[[#This Row],[Date Prevailing]],1)</f>
        <v>5</v>
      </c>
      <c r="G982" s="165">
        <f>+COUNTIFS(ECR_Hours!$K$6:$K$7,ExportsELAP[[#This Row],[Date Prevailing]])</f>
        <v>0</v>
      </c>
      <c r="H982" s="165">
        <f t="shared" si="63"/>
        <v>5</v>
      </c>
      <c r="I982" s="166">
        <f>+Exports!G985</f>
        <v>161.0437</v>
      </c>
      <c r="J982" s="166">
        <f>+'ELAP_IPCO-APND'!D985</f>
        <v>37.399700000000003</v>
      </c>
      <c r="K982" s="166">
        <f>+(ExportsELAP[[#This Row],[Exports kWh - MPT]]/1000)*ExportsELAP[[#This Row],[EIM Price]]</f>
        <v>6.0229860668900006</v>
      </c>
      <c r="L982" s="167" t="str">
        <f>+INDEX(ECR_Hours!$I$12:$I$15,MATCH(ExportsELAP[[#This Row],[Date Prevailing]],ECR_Hours!$H$12:$H$15,1))</f>
        <v>NS</v>
      </c>
      <c r="M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3" spans="1:13" x14ac:dyDescent="0.25">
      <c r="A983" s="164">
        <f>+Exports!A986</f>
        <v>44602</v>
      </c>
      <c r="B983" s="165">
        <f t="shared" si="60"/>
        <v>2022</v>
      </c>
      <c r="C983" s="165">
        <f t="shared" si="61"/>
        <v>2</v>
      </c>
      <c r="D983" s="165">
        <f t="shared" si="62"/>
        <v>10</v>
      </c>
      <c r="E983" s="165">
        <f>+Exports!B986</f>
        <v>22</v>
      </c>
      <c r="F983" s="165">
        <f>+WEEKDAY(ExportsELAP[[#This Row],[Date Prevailing]],1)</f>
        <v>5</v>
      </c>
      <c r="G983" s="165">
        <f>+COUNTIFS(ECR_Hours!$K$6:$K$7,ExportsELAP[[#This Row],[Date Prevailing]])</f>
        <v>0</v>
      </c>
      <c r="H983" s="165">
        <f t="shared" si="63"/>
        <v>5</v>
      </c>
      <c r="I983" s="166">
        <f>+Exports!G986</f>
        <v>161.34329999999898</v>
      </c>
      <c r="J983" s="166">
        <f>+'ELAP_IPCO-APND'!D986</f>
        <v>37.022649999999999</v>
      </c>
      <c r="K983" s="166">
        <f>+(ExportsELAP[[#This Row],[Exports kWh - MPT]]/1000)*ExportsELAP[[#This Row],[EIM Price]]</f>
        <v>5.9733565257449612</v>
      </c>
      <c r="L983" s="167" t="str">
        <f>+INDEX(ECR_Hours!$I$12:$I$15,MATCH(ExportsELAP[[#This Row],[Date Prevailing]],ECR_Hours!$H$12:$H$15,1))</f>
        <v>NS</v>
      </c>
      <c r="M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4" spans="1:13" x14ac:dyDescent="0.25">
      <c r="A984" s="164">
        <f>+Exports!A987</f>
        <v>44602</v>
      </c>
      <c r="B984" s="165">
        <f t="shared" si="60"/>
        <v>2022</v>
      </c>
      <c r="C984" s="165">
        <f t="shared" si="61"/>
        <v>2</v>
      </c>
      <c r="D984" s="165">
        <f t="shared" si="62"/>
        <v>10</v>
      </c>
      <c r="E984" s="165">
        <f>+Exports!B987</f>
        <v>23</v>
      </c>
      <c r="F984" s="165">
        <f>+WEEKDAY(ExportsELAP[[#This Row],[Date Prevailing]],1)</f>
        <v>5</v>
      </c>
      <c r="G984" s="165">
        <f>+COUNTIFS(ECR_Hours!$K$6:$K$7,ExportsELAP[[#This Row],[Date Prevailing]])</f>
        <v>0</v>
      </c>
      <c r="H984" s="165">
        <f t="shared" si="63"/>
        <v>5</v>
      </c>
      <c r="I984" s="166">
        <f>+Exports!G987</f>
        <v>160.8176</v>
      </c>
      <c r="J984" s="166">
        <f>+'ELAP_IPCO-APND'!D987</f>
        <v>37.670499999999997</v>
      </c>
      <c r="K984" s="166">
        <f>+(ExportsELAP[[#This Row],[Exports kWh - MPT]]/1000)*ExportsELAP[[#This Row],[EIM Price]]</f>
        <v>6.0580794007999996</v>
      </c>
      <c r="L984" s="167" t="str">
        <f>+INDEX(ECR_Hours!$I$12:$I$15,MATCH(ExportsELAP[[#This Row],[Date Prevailing]],ECR_Hours!$H$12:$H$15,1))</f>
        <v>NS</v>
      </c>
      <c r="M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5" spans="1:13" x14ac:dyDescent="0.25">
      <c r="A985" s="164">
        <f>+Exports!A988</f>
        <v>44602</v>
      </c>
      <c r="B985" s="165">
        <f t="shared" si="60"/>
        <v>2022</v>
      </c>
      <c r="C985" s="165">
        <f t="shared" si="61"/>
        <v>2</v>
      </c>
      <c r="D985" s="165">
        <f t="shared" si="62"/>
        <v>10</v>
      </c>
      <c r="E985" s="165">
        <f>+Exports!B988</f>
        <v>24</v>
      </c>
      <c r="F985" s="165">
        <f>+WEEKDAY(ExportsELAP[[#This Row],[Date Prevailing]],1)</f>
        <v>5</v>
      </c>
      <c r="G985" s="165">
        <f>+COUNTIFS(ECR_Hours!$K$6:$K$7,ExportsELAP[[#This Row],[Date Prevailing]])</f>
        <v>0</v>
      </c>
      <c r="H985" s="165">
        <f t="shared" si="63"/>
        <v>5</v>
      </c>
      <c r="I985" s="166">
        <f>+Exports!G988</f>
        <v>159.37889999999999</v>
      </c>
      <c r="J985" s="166">
        <f>+'ELAP_IPCO-APND'!D988</f>
        <v>34.193390000000001</v>
      </c>
      <c r="K985" s="166">
        <f>+(ExportsELAP[[#This Row],[Exports kWh - MPT]]/1000)*ExportsELAP[[#This Row],[EIM Price]]</f>
        <v>5.4497048854710002</v>
      </c>
      <c r="L985" s="167" t="str">
        <f>+INDEX(ECR_Hours!$I$12:$I$15,MATCH(ExportsELAP[[#This Row],[Date Prevailing]],ECR_Hours!$H$12:$H$15,1))</f>
        <v>NS</v>
      </c>
      <c r="M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6" spans="1:13" x14ac:dyDescent="0.25">
      <c r="A986" s="164">
        <f>+Exports!A989</f>
        <v>44603</v>
      </c>
      <c r="B986" s="165">
        <f t="shared" si="60"/>
        <v>2022</v>
      </c>
      <c r="C986" s="165">
        <f t="shared" si="61"/>
        <v>2</v>
      </c>
      <c r="D986" s="165">
        <f t="shared" si="62"/>
        <v>11</v>
      </c>
      <c r="E986" s="165">
        <f>+Exports!B989</f>
        <v>1</v>
      </c>
      <c r="F986" s="165">
        <f>+WEEKDAY(ExportsELAP[[#This Row],[Date Prevailing]],1)</f>
        <v>6</v>
      </c>
      <c r="G986" s="165">
        <f>+COUNTIFS(ECR_Hours!$K$6:$K$7,ExportsELAP[[#This Row],[Date Prevailing]])</f>
        <v>0</v>
      </c>
      <c r="H986" s="165">
        <f t="shared" si="63"/>
        <v>6</v>
      </c>
      <c r="I986" s="166">
        <f>+Exports!G989</f>
        <v>1.5253999999999999</v>
      </c>
      <c r="J986" s="166">
        <f>+'ELAP_IPCO-APND'!D989</f>
        <v>29.248699999999999</v>
      </c>
      <c r="K986" s="166">
        <f>+(ExportsELAP[[#This Row],[Exports kWh - MPT]]/1000)*ExportsELAP[[#This Row],[EIM Price]]</f>
        <v>4.4615966979999998E-2</v>
      </c>
      <c r="L986" s="167" t="str">
        <f>+INDEX(ECR_Hours!$I$12:$I$15,MATCH(ExportsELAP[[#This Row],[Date Prevailing]],ECR_Hours!$H$12:$H$15,1))</f>
        <v>NS</v>
      </c>
      <c r="M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7" spans="1:13" x14ac:dyDescent="0.25">
      <c r="A987" s="164">
        <f>+Exports!A990</f>
        <v>44603</v>
      </c>
      <c r="B987" s="165">
        <f t="shared" si="60"/>
        <v>2022</v>
      </c>
      <c r="C987" s="165">
        <f t="shared" si="61"/>
        <v>2</v>
      </c>
      <c r="D987" s="165">
        <f t="shared" si="62"/>
        <v>11</v>
      </c>
      <c r="E987" s="165">
        <f>+Exports!B990</f>
        <v>2</v>
      </c>
      <c r="F987" s="165">
        <f>+WEEKDAY(ExportsELAP[[#This Row],[Date Prevailing]],1)</f>
        <v>6</v>
      </c>
      <c r="G987" s="165">
        <f>+COUNTIFS(ECR_Hours!$K$6:$K$7,ExportsELAP[[#This Row],[Date Prevailing]])</f>
        <v>0</v>
      </c>
      <c r="H987" s="165">
        <f t="shared" si="63"/>
        <v>6</v>
      </c>
      <c r="I987" s="166">
        <f>+Exports!G990</f>
        <v>1.569</v>
      </c>
      <c r="J987" s="166">
        <f>+'ELAP_IPCO-APND'!D990</f>
        <v>28.50451</v>
      </c>
      <c r="K987" s="166">
        <f>+(ExportsELAP[[#This Row],[Exports kWh - MPT]]/1000)*ExportsELAP[[#This Row],[EIM Price]]</f>
        <v>4.4723576189999996E-2</v>
      </c>
      <c r="L987" s="167" t="str">
        <f>+INDEX(ECR_Hours!$I$12:$I$15,MATCH(ExportsELAP[[#This Row],[Date Prevailing]],ECR_Hours!$H$12:$H$15,1))</f>
        <v>NS</v>
      </c>
      <c r="M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8" spans="1:13" x14ac:dyDescent="0.25">
      <c r="A988" s="164">
        <f>+Exports!A991</f>
        <v>44603</v>
      </c>
      <c r="B988" s="165">
        <f t="shared" si="60"/>
        <v>2022</v>
      </c>
      <c r="C988" s="165">
        <f t="shared" si="61"/>
        <v>2</v>
      </c>
      <c r="D988" s="165">
        <f t="shared" si="62"/>
        <v>11</v>
      </c>
      <c r="E988" s="165">
        <f>+Exports!B991</f>
        <v>3</v>
      </c>
      <c r="F988" s="165">
        <f>+WEEKDAY(ExportsELAP[[#This Row],[Date Prevailing]],1)</f>
        <v>6</v>
      </c>
      <c r="G988" s="165">
        <f>+COUNTIFS(ECR_Hours!$K$6:$K$7,ExportsELAP[[#This Row],[Date Prevailing]])</f>
        <v>0</v>
      </c>
      <c r="H988" s="165">
        <f t="shared" si="63"/>
        <v>6</v>
      </c>
      <c r="I988" s="166">
        <f>+Exports!G991</f>
        <v>1.5459999999999998</v>
      </c>
      <c r="J988" s="166">
        <f>+'ELAP_IPCO-APND'!D991</f>
        <v>28.498660000000001</v>
      </c>
      <c r="K988" s="166">
        <f>+(ExportsELAP[[#This Row],[Exports kWh - MPT]]/1000)*ExportsELAP[[#This Row],[EIM Price]]</f>
        <v>4.4058928359999999E-2</v>
      </c>
      <c r="L988" s="167" t="str">
        <f>+INDEX(ECR_Hours!$I$12:$I$15,MATCH(ExportsELAP[[#This Row],[Date Prevailing]],ECR_Hours!$H$12:$H$15,1))</f>
        <v>NS</v>
      </c>
      <c r="M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89" spans="1:13" x14ac:dyDescent="0.25">
      <c r="A989" s="164">
        <f>+Exports!A992</f>
        <v>44603</v>
      </c>
      <c r="B989" s="165">
        <f t="shared" si="60"/>
        <v>2022</v>
      </c>
      <c r="C989" s="165">
        <f t="shared" si="61"/>
        <v>2</v>
      </c>
      <c r="D989" s="165">
        <f t="shared" si="62"/>
        <v>11</v>
      </c>
      <c r="E989" s="165">
        <f>+Exports!B992</f>
        <v>4</v>
      </c>
      <c r="F989" s="165">
        <f>+WEEKDAY(ExportsELAP[[#This Row],[Date Prevailing]],1)</f>
        <v>6</v>
      </c>
      <c r="G989" s="165">
        <f>+COUNTIFS(ECR_Hours!$K$6:$K$7,ExportsELAP[[#This Row],[Date Prevailing]])</f>
        <v>0</v>
      </c>
      <c r="H989" s="165">
        <f t="shared" si="63"/>
        <v>6</v>
      </c>
      <c r="I989" s="166">
        <f>+Exports!G992</f>
        <v>3.6890000000000001</v>
      </c>
      <c r="J989" s="166">
        <f>+'ELAP_IPCO-APND'!D992</f>
        <v>33.005000000000003</v>
      </c>
      <c r="K989" s="166">
        <f>+(ExportsELAP[[#This Row],[Exports kWh - MPT]]/1000)*ExportsELAP[[#This Row],[EIM Price]]</f>
        <v>0.121755445</v>
      </c>
      <c r="L989" s="167" t="str">
        <f>+INDEX(ECR_Hours!$I$12:$I$15,MATCH(ExportsELAP[[#This Row],[Date Prevailing]],ECR_Hours!$H$12:$H$15,1))</f>
        <v>NS</v>
      </c>
      <c r="M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0" spans="1:13" x14ac:dyDescent="0.25">
      <c r="A990" s="164">
        <f>+Exports!A993</f>
        <v>44603</v>
      </c>
      <c r="B990" s="165">
        <f t="shared" si="60"/>
        <v>2022</v>
      </c>
      <c r="C990" s="165">
        <f t="shared" si="61"/>
        <v>2</v>
      </c>
      <c r="D990" s="165">
        <f t="shared" si="62"/>
        <v>11</v>
      </c>
      <c r="E990" s="165">
        <f>+Exports!B993</f>
        <v>5</v>
      </c>
      <c r="F990" s="165">
        <f>+WEEKDAY(ExportsELAP[[#This Row],[Date Prevailing]],1)</f>
        <v>6</v>
      </c>
      <c r="G990" s="165">
        <f>+COUNTIFS(ECR_Hours!$K$6:$K$7,ExportsELAP[[#This Row],[Date Prevailing]])</f>
        <v>0</v>
      </c>
      <c r="H990" s="165">
        <f t="shared" si="63"/>
        <v>6</v>
      </c>
      <c r="I990" s="166">
        <f>+Exports!G993</f>
        <v>3.811799999999999</v>
      </c>
      <c r="J990" s="166">
        <f>+'ELAP_IPCO-APND'!D993</f>
        <v>34.125990000000002</v>
      </c>
      <c r="K990" s="166">
        <f>+(ExportsELAP[[#This Row],[Exports kWh - MPT]]/1000)*ExportsELAP[[#This Row],[EIM Price]]</f>
        <v>0.13008144868199997</v>
      </c>
      <c r="L990" s="167" t="str">
        <f>+INDEX(ECR_Hours!$I$12:$I$15,MATCH(ExportsELAP[[#This Row],[Date Prevailing]],ECR_Hours!$H$12:$H$15,1))</f>
        <v>NS</v>
      </c>
      <c r="M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1" spans="1:13" x14ac:dyDescent="0.25">
      <c r="A991" s="164">
        <f>+Exports!A994</f>
        <v>44603</v>
      </c>
      <c r="B991" s="165">
        <f t="shared" si="60"/>
        <v>2022</v>
      </c>
      <c r="C991" s="165">
        <f t="shared" si="61"/>
        <v>2</v>
      </c>
      <c r="D991" s="165">
        <f t="shared" si="62"/>
        <v>11</v>
      </c>
      <c r="E991" s="165">
        <f>+Exports!B994</f>
        <v>6</v>
      </c>
      <c r="F991" s="165">
        <f>+WEEKDAY(ExportsELAP[[#This Row],[Date Prevailing]],1)</f>
        <v>6</v>
      </c>
      <c r="G991" s="165">
        <f>+COUNTIFS(ECR_Hours!$K$6:$K$7,ExportsELAP[[#This Row],[Date Prevailing]])</f>
        <v>0</v>
      </c>
      <c r="H991" s="165">
        <f t="shared" si="63"/>
        <v>6</v>
      </c>
      <c r="I991" s="166">
        <f>+Exports!G994</f>
        <v>3.9167000000000001</v>
      </c>
      <c r="J991" s="166">
        <f>+'ELAP_IPCO-APND'!D994</f>
        <v>37.06738</v>
      </c>
      <c r="K991" s="166">
        <f>+(ExportsELAP[[#This Row],[Exports kWh - MPT]]/1000)*ExportsELAP[[#This Row],[EIM Price]]</f>
        <v>0.14518180724600002</v>
      </c>
      <c r="L991" s="167" t="str">
        <f>+INDEX(ECR_Hours!$I$12:$I$15,MATCH(ExportsELAP[[#This Row],[Date Prevailing]],ECR_Hours!$H$12:$H$15,1))</f>
        <v>NS</v>
      </c>
      <c r="M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2" spans="1:13" x14ac:dyDescent="0.25">
      <c r="A992" s="164">
        <f>+Exports!A995</f>
        <v>44603</v>
      </c>
      <c r="B992" s="165">
        <f t="shared" si="60"/>
        <v>2022</v>
      </c>
      <c r="C992" s="165">
        <f t="shared" si="61"/>
        <v>2</v>
      </c>
      <c r="D992" s="165">
        <f t="shared" si="62"/>
        <v>11</v>
      </c>
      <c r="E992" s="165">
        <f>+Exports!B995</f>
        <v>7</v>
      </c>
      <c r="F992" s="165">
        <f>+WEEKDAY(ExportsELAP[[#This Row],[Date Prevailing]],1)</f>
        <v>6</v>
      </c>
      <c r="G992" s="165">
        <f>+COUNTIFS(ECR_Hours!$K$6:$K$7,ExportsELAP[[#This Row],[Date Prevailing]])</f>
        <v>0</v>
      </c>
      <c r="H992" s="165">
        <f t="shared" si="63"/>
        <v>6</v>
      </c>
      <c r="I992" s="166">
        <f>+Exports!G995</f>
        <v>3.9079000000000002</v>
      </c>
      <c r="J992" s="166">
        <f>+'ELAP_IPCO-APND'!D995</f>
        <v>37.747300000000003</v>
      </c>
      <c r="K992" s="166">
        <f>+(ExportsELAP[[#This Row],[Exports kWh - MPT]]/1000)*ExportsELAP[[#This Row],[EIM Price]]</f>
        <v>0.14751267367000001</v>
      </c>
      <c r="L992" s="167" t="str">
        <f>+INDEX(ECR_Hours!$I$12:$I$15,MATCH(ExportsELAP[[#This Row],[Date Prevailing]],ECR_Hours!$H$12:$H$15,1))</f>
        <v>NS</v>
      </c>
      <c r="M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3" spans="1:13" x14ac:dyDescent="0.25">
      <c r="A993" s="164">
        <f>+Exports!A996</f>
        <v>44603</v>
      </c>
      <c r="B993" s="165">
        <f t="shared" si="60"/>
        <v>2022</v>
      </c>
      <c r="C993" s="165">
        <f t="shared" si="61"/>
        <v>2</v>
      </c>
      <c r="D993" s="165">
        <f t="shared" si="62"/>
        <v>11</v>
      </c>
      <c r="E993" s="165">
        <f>+Exports!B996</f>
        <v>8</v>
      </c>
      <c r="F993" s="165">
        <f>+WEEKDAY(ExportsELAP[[#This Row],[Date Prevailing]],1)</f>
        <v>6</v>
      </c>
      <c r="G993" s="165">
        <f>+COUNTIFS(ECR_Hours!$K$6:$K$7,ExportsELAP[[#This Row],[Date Prevailing]])</f>
        <v>0</v>
      </c>
      <c r="H993" s="165">
        <f t="shared" si="63"/>
        <v>6</v>
      </c>
      <c r="I993" s="166">
        <f>+Exports!G996</f>
        <v>202.38990000000001</v>
      </c>
      <c r="J993" s="166">
        <f>+'ELAP_IPCO-APND'!D996</f>
        <v>48.702350000000003</v>
      </c>
      <c r="K993" s="166">
        <f>+(ExportsELAP[[#This Row],[Exports kWh - MPT]]/1000)*ExportsELAP[[#This Row],[EIM Price]]</f>
        <v>9.8568637462650006</v>
      </c>
      <c r="L993" s="167" t="str">
        <f>+INDEX(ECR_Hours!$I$12:$I$15,MATCH(ExportsELAP[[#This Row],[Date Prevailing]],ECR_Hours!$H$12:$H$15,1))</f>
        <v>NS</v>
      </c>
      <c r="M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4" spans="1:13" x14ac:dyDescent="0.25">
      <c r="A994" s="164">
        <f>+Exports!A997</f>
        <v>44603</v>
      </c>
      <c r="B994" s="165">
        <f t="shared" si="60"/>
        <v>2022</v>
      </c>
      <c r="C994" s="165">
        <f t="shared" si="61"/>
        <v>2</v>
      </c>
      <c r="D994" s="165">
        <f t="shared" si="62"/>
        <v>11</v>
      </c>
      <c r="E994" s="165">
        <f>+Exports!B997</f>
        <v>9</v>
      </c>
      <c r="F994" s="165">
        <f>+WEEKDAY(ExportsELAP[[#This Row],[Date Prevailing]],1)</f>
        <v>6</v>
      </c>
      <c r="G994" s="165">
        <f>+COUNTIFS(ECR_Hours!$K$6:$K$7,ExportsELAP[[#This Row],[Date Prevailing]])</f>
        <v>0</v>
      </c>
      <c r="H994" s="165">
        <f t="shared" si="63"/>
        <v>6</v>
      </c>
      <c r="I994" s="166">
        <f>+Exports!G997</f>
        <v>3680.7046999999998</v>
      </c>
      <c r="J994" s="166">
        <f>+'ELAP_IPCO-APND'!D997</f>
        <v>39.48554</v>
      </c>
      <c r="K994" s="166">
        <f>+(ExportsELAP[[#This Row],[Exports kWh - MPT]]/1000)*ExportsELAP[[#This Row],[EIM Price]]</f>
        <v>145.33461266003798</v>
      </c>
      <c r="L994" s="167" t="str">
        <f>+INDEX(ECR_Hours!$I$12:$I$15,MATCH(ExportsELAP[[#This Row],[Date Prevailing]],ECR_Hours!$H$12:$H$15,1))</f>
        <v>NS</v>
      </c>
      <c r="M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5" spans="1:13" x14ac:dyDescent="0.25">
      <c r="A995" s="164">
        <f>+Exports!A998</f>
        <v>44603</v>
      </c>
      <c r="B995" s="165">
        <f t="shared" si="60"/>
        <v>2022</v>
      </c>
      <c r="C995" s="165">
        <f t="shared" si="61"/>
        <v>2</v>
      </c>
      <c r="D995" s="165">
        <f t="shared" si="62"/>
        <v>11</v>
      </c>
      <c r="E995" s="165">
        <f>+Exports!B998</f>
        <v>10</v>
      </c>
      <c r="F995" s="165">
        <f>+WEEKDAY(ExportsELAP[[#This Row],[Date Prevailing]],1)</f>
        <v>6</v>
      </c>
      <c r="G995" s="165">
        <f>+COUNTIFS(ECR_Hours!$K$6:$K$7,ExportsELAP[[#This Row],[Date Prevailing]])</f>
        <v>0</v>
      </c>
      <c r="H995" s="165">
        <f t="shared" si="63"/>
        <v>6</v>
      </c>
      <c r="I995" s="166">
        <f>+Exports!G998</f>
        <v>10619.188600000001</v>
      </c>
      <c r="J995" s="166">
        <f>+'ELAP_IPCO-APND'!D998</f>
        <v>35.425139999999999</v>
      </c>
      <c r="K995" s="166">
        <f>+(ExportsELAP[[#This Row],[Exports kWh - MPT]]/1000)*ExportsELAP[[#This Row],[EIM Price]]</f>
        <v>376.18624284140401</v>
      </c>
      <c r="L995" s="167" t="str">
        <f>+INDEX(ECR_Hours!$I$12:$I$15,MATCH(ExportsELAP[[#This Row],[Date Prevailing]],ECR_Hours!$H$12:$H$15,1))</f>
        <v>NS</v>
      </c>
      <c r="M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6" spans="1:13" x14ac:dyDescent="0.25">
      <c r="A996" s="164">
        <f>+Exports!A999</f>
        <v>44603</v>
      </c>
      <c r="B996" s="165">
        <f t="shared" si="60"/>
        <v>2022</v>
      </c>
      <c r="C996" s="165">
        <f t="shared" si="61"/>
        <v>2</v>
      </c>
      <c r="D996" s="165">
        <f t="shared" si="62"/>
        <v>11</v>
      </c>
      <c r="E996" s="165">
        <f>+Exports!B999</f>
        <v>11</v>
      </c>
      <c r="F996" s="165">
        <f>+WEEKDAY(ExportsELAP[[#This Row],[Date Prevailing]],1)</f>
        <v>6</v>
      </c>
      <c r="G996" s="165">
        <f>+COUNTIFS(ECR_Hours!$K$6:$K$7,ExportsELAP[[#This Row],[Date Prevailing]])</f>
        <v>0</v>
      </c>
      <c r="H996" s="165">
        <f t="shared" si="63"/>
        <v>6</v>
      </c>
      <c r="I996" s="166">
        <f>+Exports!G999</f>
        <v>20662.1859</v>
      </c>
      <c r="J996" s="166">
        <f>+'ELAP_IPCO-APND'!D999</f>
        <v>27.457380000000001</v>
      </c>
      <c r="K996" s="166">
        <f>+(ExportsELAP[[#This Row],[Exports kWh - MPT]]/1000)*ExportsELAP[[#This Row],[EIM Price]]</f>
        <v>567.32948988694204</v>
      </c>
      <c r="L996" s="167" t="str">
        <f>+INDEX(ECR_Hours!$I$12:$I$15,MATCH(ExportsELAP[[#This Row],[Date Prevailing]],ECR_Hours!$H$12:$H$15,1))</f>
        <v>NS</v>
      </c>
      <c r="M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7" spans="1:13" x14ac:dyDescent="0.25">
      <c r="A997" s="164">
        <f>+Exports!A1000</f>
        <v>44603</v>
      </c>
      <c r="B997" s="165">
        <f t="shared" si="60"/>
        <v>2022</v>
      </c>
      <c r="C997" s="165">
        <f t="shared" si="61"/>
        <v>2</v>
      </c>
      <c r="D997" s="165">
        <f t="shared" si="62"/>
        <v>11</v>
      </c>
      <c r="E997" s="165">
        <f>+Exports!B1000</f>
        <v>12</v>
      </c>
      <c r="F997" s="165">
        <f>+WEEKDAY(ExportsELAP[[#This Row],[Date Prevailing]],1)</f>
        <v>6</v>
      </c>
      <c r="G997" s="165">
        <f>+COUNTIFS(ECR_Hours!$K$6:$K$7,ExportsELAP[[#This Row],[Date Prevailing]])</f>
        <v>0</v>
      </c>
      <c r="H997" s="165">
        <f t="shared" si="63"/>
        <v>6</v>
      </c>
      <c r="I997" s="166">
        <f>+Exports!G1000</f>
        <v>33842.951300000001</v>
      </c>
      <c r="J997" s="166">
        <f>+'ELAP_IPCO-APND'!D1000</f>
        <v>26.218869999999999</v>
      </c>
      <c r="K997" s="166">
        <f>+(ExportsELAP[[#This Row],[Exports kWh - MPT]]/1000)*ExportsELAP[[#This Row],[EIM Price]]</f>
        <v>887.323940551031</v>
      </c>
      <c r="L997" s="167" t="str">
        <f>+INDEX(ECR_Hours!$I$12:$I$15,MATCH(ExportsELAP[[#This Row],[Date Prevailing]],ECR_Hours!$H$12:$H$15,1))</f>
        <v>NS</v>
      </c>
      <c r="M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8" spans="1:13" x14ac:dyDescent="0.25">
      <c r="A998" s="164">
        <f>+Exports!A1001</f>
        <v>44603</v>
      </c>
      <c r="B998" s="165">
        <f t="shared" si="60"/>
        <v>2022</v>
      </c>
      <c r="C998" s="165">
        <f t="shared" si="61"/>
        <v>2</v>
      </c>
      <c r="D998" s="165">
        <f t="shared" si="62"/>
        <v>11</v>
      </c>
      <c r="E998" s="165">
        <f>+Exports!B1001</f>
        <v>13</v>
      </c>
      <c r="F998" s="165">
        <f>+WEEKDAY(ExportsELAP[[#This Row],[Date Prevailing]],1)</f>
        <v>6</v>
      </c>
      <c r="G998" s="165">
        <f>+COUNTIFS(ECR_Hours!$K$6:$K$7,ExportsELAP[[#This Row],[Date Prevailing]])</f>
        <v>0</v>
      </c>
      <c r="H998" s="165">
        <f t="shared" si="63"/>
        <v>6</v>
      </c>
      <c r="I998" s="166">
        <f>+Exports!G1001</f>
        <v>39047.085000000006</v>
      </c>
      <c r="J998" s="166">
        <f>+'ELAP_IPCO-APND'!D1001</f>
        <v>25.60962</v>
      </c>
      <c r="K998" s="166">
        <f>+(ExportsELAP[[#This Row],[Exports kWh - MPT]]/1000)*ExportsELAP[[#This Row],[EIM Price]]</f>
        <v>999.98100895770028</v>
      </c>
      <c r="L998" s="167" t="str">
        <f>+INDEX(ECR_Hours!$I$12:$I$15,MATCH(ExportsELAP[[#This Row],[Date Prevailing]],ECR_Hours!$H$12:$H$15,1))</f>
        <v>NS</v>
      </c>
      <c r="M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999" spans="1:13" x14ac:dyDescent="0.25">
      <c r="A999" s="164">
        <f>+Exports!A1002</f>
        <v>44603</v>
      </c>
      <c r="B999" s="165">
        <f t="shared" si="60"/>
        <v>2022</v>
      </c>
      <c r="C999" s="165">
        <f t="shared" si="61"/>
        <v>2</v>
      </c>
      <c r="D999" s="165">
        <f t="shared" si="62"/>
        <v>11</v>
      </c>
      <c r="E999" s="165">
        <f>+Exports!B1002</f>
        <v>14</v>
      </c>
      <c r="F999" s="165">
        <f>+WEEKDAY(ExportsELAP[[#This Row],[Date Prevailing]],1)</f>
        <v>6</v>
      </c>
      <c r="G999" s="165">
        <f>+COUNTIFS(ECR_Hours!$K$6:$K$7,ExportsELAP[[#This Row],[Date Prevailing]])</f>
        <v>0</v>
      </c>
      <c r="H999" s="165">
        <f t="shared" si="63"/>
        <v>6</v>
      </c>
      <c r="I999" s="166">
        <f>+Exports!G1002</f>
        <v>39127.376499999998</v>
      </c>
      <c r="J999" s="166">
        <f>+'ELAP_IPCO-APND'!D1002</f>
        <v>26.345109999999998</v>
      </c>
      <c r="K999" s="166">
        <f>+(ExportsELAP[[#This Row],[Exports kWh - MPT]]/1000)*ExportsELAP[[#This Row],[EIM Price]]</f>
        <v>1030.8150379039148</v>
      </c>
      <c r="L999" s="167" t="str">
        <f>+INDEX(ECR_Hours!$I$12:$I$15,MATCH(ExportsELAP[[#This Row],[Date Prevailing]],ECR_Hours!$H$12:$H$15,1))</f>
        <v>NS</v>
      </c>
      <c r="M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0" spans="1:13" x14ac:dyDescent="0.25">
      <c r="A1000" s="164">
        <f>+Exports!A1003</f>
        <v>44603</v>
      </c>
      <c r="B1000" s="165">
        <f t="shared" si="60"/>
        <v>2022</v>
      </c>
      <c r="C1000" s="165">
        <f t="shared" si="61"/>
        <v>2</v>
      </c>
      <c r="D1000" s="165">
        <f t="shared" si="62"/>
        <v>11</v>
      </c>
      <c r="E1000" s="165">
        <f>+Exports!B1003</f>
        <v>15</v>
      </c>
      <c r="F1000" s="165">
        <f>+WEEKDAY(ExportsELAP[[#This Row],[Date Prevailing]],1)</f>
        <v>6</v>
      </c>
      <c r="G1000" s="165">
        <f>+COUNTIFS(ECR_Hours!$K$6:$K$7,ExportsELAP[[#This Row],[Date Prevailing]])</f>
        <v>0</v>
      </c>
      <c r="H1000" s="165">
        <f t="shared" si="63"/>
        <v>6</v>
      </c>
      <c r="I1000" s="166">
        <f>+Exports!G1003</f>
        <v>34557.951500000003</v>
      </c>
      <c r="J1000" s="166">
        <f>+'ELAP_IPCO-APND'!D1003</f>
        <v>25.455590000000001</v>
      </c>
      <c r="K1000" s="166">
        <f>+(ExportsELAP[[#This Row],[Exports kWh - MPT]]/1000)*ExportsELAP[[#This Row],[EIM Price]]</f>
        <v>879.69304462388504</v>
      </c>
      <c r="L1000" s="167" t="str">
        <f>+INDEX(ECR_Hours!$I$12:$I$15,MATCH(ExportsELAP[[#This Row],[Date Prevailing]],ECR_Hours!$H$12:$H$15,1))</f>
        <v>NS</v>
      </c>
      <c r="M1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1" spans="1:13" x14ac:dyDescent="0.25">
      <c r="A1001" s="164">
        <f>+Exports!A1004</f>
        <v>44603</v>
      </c>
      <c r="B1001" s="165">
        <f t="shared" si="60"/>
        <v>2022</v>
      </c>
      <c r="C1001" s="165">
        <f t="shared" si="61"/>
        <v>2</v>
      </c>
      <c r="D1001" s="165">
        <f t="shared" si="62"/>
        <v>11</v>
      </c>
      <c r="E1001" s="165">
        <f>+Exports!B1004</f>
        <v>16</v>
      </c>
      <c r="F1001" s="165">
        <f>+WEEKDAY(ExportsELAP[[#This Row],[Date Prevailing]],1)</f>
        <v>6</v>
      </c>
      <c r="G1001" s="165">
        <f>+COUNTIFS(ECR_Hours!$K$6:$K$7,ExportsELAP[[#This Row],[Date Prevailing]])</f>
        <v>0</v>
      </c>
      <c r="H1001" s="165">
        <f t="shared" si="63"/>
        <v>6</v>
      </c>
      <c r="I1001" s="166">
        <f>+Exports!G1004</f>
        <v>26019.979899999998</v>
      </c>
      <c r="J1001" s="166">
        <f>+'ELAP_IPCO-APND'!D1004</f>
        <v>23.57058</v>
      </c>
      <c r="K1001" s="166">
        <f>+(ExportsELAP[[#This Row],[Exports kWh - MPT]]/1000)*ExportsELAP[[#This Row],[EIM Price]]</f>
        <v>613.30601783134193</v>
      </c>
      <c r="L1001" s="167" t="str">
        <f>+INDEX(ECR_Hours!$I$12:$I$15,MATCH(ExportsELAP[[#This Row],[Date Prevailing]],ECR_Hours!$H$12:$H$15,1))</f>
        <v>NS</v>
      </c>
      <c r="M1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2" spans="1:13" x14ac:dyDescent="0.25">
      <c r="A1002" s="164">
        <f>+Exports!A1005</f>
        <v>44603</v>
      </c>
      <c r="B1002" s="165">
        <f t="shared" si="60"/>
        <v>2022</v>
      </c>
      <c r="C1002" s="165">
        <f t="shared" si="61"/>
        <v>2</v>
      </c>
      <c r="D1002" s="165">
        <f t="shared" si="62"/>
        <v>11</v>
      </c>
      <c r="E1002" s="165">
        <f>+Exports!B1005</f>
        <v>17</v>
      </c>
      <c r="F1002" s="165">
        <f>+WEEKDAY(ExportsELAP[[#This Row],[Date Prevailing]],1)</f>
        <v>6</v>
      </c>
      <c r="G1002" s="165">
        <f>+COUNTIFS(ECR_Hours!$K$6:$K$7,ExportsELAP[[#This Row],[Date Prevailing]])</f>
        <v>0</v>
      </c>
      <c r="H1002" s="165">
        <f t="shared" si="63"/>
        <v>6</v>
      </c>
      <c r="I1002" s="166">
        <f>+Exports!G1005</f>
        <v>13852.995199999999</v>
      </c>
      <c r="J1002" s="166">
        <f>+'ELAP_IPCO-APND'!D1005</f>
        <v>24.783819999999999</v>
      </c>
      <c r="K1002" s="166">
        <f>+(ExportsELAP[[#This Row],[Exports kWh - MPT]]/1000)*ExportsELAP[[#This Row],[EIM Price]]</f>
        <v>343.33013949766394</v>
      </c>
      <c r="L1002" s="167" t="str">
        <f>+INDEX(ECR_Hours!$I$12:$I$15,MATCH(ExportsELAP[[#This Row],[Date Prevailing]],ECR_Hours!$H$12:$H$15,1))</f>
        <v>NS</v>
      </c>
      <c r="M1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3" spans="1:13" x14ac:dyDescent="0.25">
      <c r="A1003" s="164">
        <f>+Exports!A1006</f>
        <v>44603</v>
      </c>
      <c r="B1003" s="165">
        <f t="shared" si="60"/>
        <v>2022</v>
      </c>
      <c r="C1003" s="165">
        <f t="shared" si="61"/>
        <v>2</v>
      </c>
      <c r="D1003" s="165">
        <f t="shared" si="62"/>
        <v>11</v>
      </c>
      <c r="E1003" s="165">
        <f>+Exports!B1006</f>
        <v>18</v>
      </c>
      <c r="F1003" s="165">
        <f>+WEEKDAY(ExportsELAP[[#This Row],[Date Prevailing]],1)</f>
        <v>6</v>
      </c>
      <c r="G1003" s="165">
        <f>+COUNTIFS(ECR_Hours!$K$6:$K$7,ExportsELAP[[#This Row],[Date Prevailing]])</f>
        <v>0</v>
      </c>
      <c r="H1003" s="165">
        <f t="shared" si="63"/>
        <v>6</v>
      </c>
      <c r="I1003" s="166">
        <f>+Exports!G1006</f>
        <v>2269.8141000000001</v>
      </c>
      <c r="J1003" s="166">
        <f>+'ELAP_IPCO-APND'!D1006</f>
        <v>80.247960000000006</v>
      </c>
      <c r="K1003" s="166">
        <f>+(ExportsELAP[[#This Row],[Exports kWh - MPT]]/1000)*ExportsELAP[[#This Row],[EIM Price]]</f>
        <v>182.14795110423603</v>
      </c>
      <c r="L1003" s="167" t="str">
        <f>+INDEX(ECR_Hours!$I$12:$I$15,MATCH(ExportsELAP[[#This Row],[Date Prevailing]],ECR_Hours!$H$12:$H$15,1))</f>
        <v>NS</v>
      </c>
      <c r="M1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4" spans="1:13" x14ac:dyDescent="0.25">
      <c r="A1004" s="164">
        <f>+Exports!A1007</f>
        <v>44603</v>
      </c>
      <c r="B1004" s="165">
        <f t="shared" si="60"/>
        <v>2022</v>
      </c>
      <c r="C1004" s="165">
        <f t="shared" si="61"/>
        <v>2</v>
      </c>
      <c r="D1004" s="165">
        <f t="shared" si="62"/>
        <v>11</v>
      </c>
      <c r="E1004" s="165">
        <f>+Exports!B1007</f>
        <v>19</v>
      </c>
      <c r="F1004" s="165">
        <f>+WEEKDAY(ExportsELAP[[#This Row],[Date Prevailing]],1)</f>
        <v>6</v>
      </c>
      <c r="G1004" s="165">
        <f>+COUNTIFS(ECR_Hours!$K$6:$K$7,ExportsELAP[[#This Row],[Date Prevailing]])</f>
        <v>0</v>
      </c>
      <c r="H1004" s="165">
        <f t="shared" si="63"/>
        <v>6</v>
      </c>
      <c r="I1004" s="166">
        <f>+Exports!G1007</f>
        <v>14.138500000000001</v>
      </c>
      <c r="J1004" s="166">
        <f>+'ELAP_IPCO-APND'!D1007</f>
        <v>43.799349999999997</v>
      </c>
      <c r="K1004" s="166">
        <f>+(ExportsELAP[[#This Row],[Exports kWh - MPT]]/1000)*ExportsELAP[[#This Row],[EIM Price]]</f>
        <v>0.61925710997499994</v>
      </c>
      <c r="L1004" s="167" t="str">
        <f>+INDEX(ECR_Hours!$I$12:$I$15,MATCH(ExportsELAP[[#This Row],[Date Prevailing]],ECR_Hours!$H$12:$H$15,1))</f>
        <v>NS</v>
      </c>
      <c r="M1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5" spans="1:13" x14ac:dyDescent="0.25">
      <c r="A1005" s="164">
        <f>+Exports!A1008</f>
        <v>44603</v>
      </c>
      <c r="B1005" s="165">
        <f t="shared" si="60"/>
        <v>2022</v>
      </c>
      <c r="C1005" s="165">
        <f t="shared" si="61"/>
        <v>2</v>
      </c>
      <c r="D1005" s="165">
        <f t="shared" si="62"/>
        <v>11</v>
      </c>
      <c r="E1005" s="165">
        <f>+Exports!B1008</f>
        <v>20</v>
      </c>
      <c r="F1005" s="165">
        <f>+WEEKDAY(ExportsELAP[[#This Row],[Date Prevailing]],1)</f>
        <v>6</v>
      </c>
      <c r="G1005" s="165">
        <f>+COUNTIFS(ECR_Hours!$K$6:$K$7,ExportsELAP[[#This Row],[Date Prevailing]])</f>
        <v>0</v>
      </c>
      <c r="H1005" s="165">
        <f t="shared" si="63"/>
        <v>6</v>
      </c>
      <c r="I1005" s="166">
        <f>+Exports!G1008</f>
        <v>2.8053999999999988</v>
      </c>
      <c r="J1005" s="166">
        <f>+'ELAP_IPCO-APND'!D1008</f>
        <v>40.734319999999997</v>
      </c>
      <c r="K1005" s="166">
        <f>+(ExportsELAP[[#This Row],[Exports kWh - MPT]]/1000)*ExportsELAP[[#This Row],[EIM Price]]</f>
        <v>0.11427606132799993</v>
      </c>
      <c r="L1005" s="167" t="str">
        <f>+INDEX(ECR_Hours!$I$12:$I$15,MATCH(ExportsELAP[[#This Row],[Date Prevailing]],ECR_Hours!$H$12:$H$15,1))</f>
        <v>NS</v>
      </c>
      <c r="M1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6" spans="1:13" x14ac:dyDescent="0.25">
      <c r="A1006" s="164">
        <f>+Exports!A1009</f>
        <v>44603</v>
      </c>
      <c r="B1006" s="165">
        <f t="shared" si="60"/>
        <v>2022</v>
      </c>
      <c r="C1006" s="165">
        <f t="shared" si="61"/>
        <v>2</v>
      </c>
      <c r="D1006" s="165">
        <f t="shared" si="62"/>
        <v>11</v>
      </c>
      <c r="E1006" s="165">
        <f>+Exports!B1009</f>
        <v>21</v>
      </c>
      <c r="F1006" s="165">
        <f>+WEEKDAY(ExportsELAP[[#This Row],[Date Prevailing]],1)</f>
        <v>6</v>
      </c>
      <c r="G1006" s="165">
        <f>+COUNTIFS(ECR_Hours!$K$6:$K$7,ExportsELAP[[#This Row],[Date Prevailing]])</f>
        <v>0</v>
      </c>
      <c r="H1006" s="165">
        <f t="shared" si="63"/>
        <v>6</v>
      </c>
      <c r="I1006" s="166">
        <f>+Exports!G1009</f>
        <v>3.3609999999999998</v>
      </c>
      <c r="J1006" s="166">
        <f>+'ELAP_IPCO-APND'!D1009</f>
        <v>40.720080000000003</v>
      </c>
      <c r="K1006" s="166">
        <f>+(ExportsELAP[[#This Row],[Exports kWh - MPT]]/1000)*ExportsELAP[[#This Row],[EIM Price]]</f>
        <v>0.13686018888000001</v>
      </c>
      <c r="L1006" s="167" t="str">
        <f>+INDEX(ECR_Hours!$I$12:$I$15,MATCH(ExportsELAP[[#This Row],[Date Prevailing]],ECR_Hours!$H$12:$H$15,1))</f>
        <v>NS</v>
      </c>
      <c r="M1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7" spans="1:13" x14ac:dyDescent="0.25">
      <c r="A1007" s="164">
        <f>+Exports!A1010</f>
        <v>44603</v>
      </c>
      <c r="B1007" s="165">
        <f t="shared" si="60"/>
        <v>2022</v>
      </c>
      <c r="C1007" s="165">
        <f t="shared" si="61"/>
        <v>2</v>
      </c>
      <c r="D1007" s="165">
        <f t="shared" si="62"/>
        <v>11</v>
      </c>
      <c r="E1007" s="165">
        <f>+Exports!B1010</f>
        <v>22</v>
      </c>
      <c r="F1007" s="165">
        <f>+WEEKDAY(ExportsELAP[[#This Row],[Date Prevailing]],1)</f>
        <v>6</v>
      </c>
      <c r="G1007" s="165">
        <f>+COUNTIFS(ECR_Hours!$K$6:$K$7,ExportsELAP[[#This Row],[Date Prevailing]])</f>
        <v>0</v>
      </c>
      <c r="H1007" s="165">
        <f t="shared" si="63"/>
        <v>6</v>
      </c>
      <c r="I1007" s="166">
        <f>+Exports!G1010</f>
        <v>2.5049999999999999</v>
      </c>
      <c r="J1007" s="166">
        <f>+'ELAP_IPCO-APND'!D1010</f>
        <v>41.369799999999998</v>
      </c>
      <c r="K1007" s="166">
        <f>+(ExportsELAP[[#This Row],[Exports kWh - MPT]]/1000)*ExportsELAP[[#This Row],[EIM Price]]</f>
        <v>0.10363134899999998</v>
      </c>
      <c r="L1007" s="167" t="str">
        <f>+INDEX(ECR_Hours!$I$12:$I$15,MATCH(ExportsELAP[[#This Row],[Date Prevailing]],ECR_Hours!$H$12:$H$15,1))</f>
        <v>NS</v>
      </c>
      <c r="M1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8" spans="1:13" x14ac:dyDescent="0.25">
      <c r="A1008" s="164">
        <f>+Exports!A1011</f>
        <v>44603</v>
      </c>
      <c r="B1008" s="165">
        <f t="shared" si="60"/>
        <v>2022</v>
      </c>
      <c r="C1008" s="165">
        <f t="shared" si="61"/>
        <v>2</v>
      </c>
      <c r="D1008" s="165">
        <f t="shared" si="62"/>
        <v>11</v>
      </c>
      <c r="E1008" s="165">
        <f>+Exports!B1011</f>
        <v>23</v>
      </c>
      <c r="F1008" s="165">
        <f>+WEEKDAY(ExportsELAP[[#This Row],[Date Prevailing]],1)</f>
        <v>6</v>
      </c>
      <c r="G1008" s="165">
        <f>+COUNTIFS(ECR_Hours!$K$6:$K$7,ExportsELAP[[#This Row],[Date Prevailing]])</f>
        <v>0</v>
      </c>
      <c r="H1008" s="165">
        <f t="shared" si="63"/>
        <v>6</v>
      </c>
      <c r="I1008" s="166">
        <f>+Exports!G1011</f>
        <v>2.6201999999999996</v>
      </c>
      <c r="J1008" s="166">
        <f>+'ELAP_IPCO-APND'!D1011</f>
        <v>44.069290000000002</v>
      </c>
      <c r="K1008" s="166">
        <f>+(ExportsELAP[[#This Row],[Exports kWh - MPT]]/1000)*ExportsELAP[[#This Row],[EIM Price]]</f>
        <v>0.11547035365799999</v>
      </c>
      <c r="L1008" s="167" t="str">
        <f>+INDEX(ECR_Hours!$I$12:$I$15,MATCH(ExportsELAP[[#This Row],[Date Prevailing]],ECR_Hours!$H$12:$H$15,1))</f>
        <v>NS</v>
      </c>
      <c r="M1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09" spans="1:13" x14ac:dyDescent="0.25">
      <c r="A1009" s="164">
        <f>+Exports!A1012</f>
        <v>44603</v>
      </c>
      <c r="B1009" s="165">
        <f t="shared" si="60"/>
        <v>2022</v>
      </c>
      <c r="C1009" s="165">
        <f t="shared" si="61"/>
        <v>2</v>
      </c>
      <c r="D1009" s="165">
        <f t="shared" si="62"/>
        <v>11</v>
      </c>
      <c r="E1009" s="165">
        <f>+Exports!B1012</f>
        <v>24</v>
      </c>
      <c r="F1009" s="165">
        <f>+WEEKDAY(ExportsELAP[[#This Row],[Date Prevailing]],1)</f>
        <v>6</v>
      </c>
      <c r="G1009" s="165">
        <f>+COUNTIFS(ECR_Hours!$K$6:$K$7,ExportsELAP[[#This Row],[Date Prevailing]])</f>
        <v>0</v>
      </c>
      <c r="H1009" s="165">
        <f t="shared" si="63"/>
        <v>6</v>
      </c>
      <c r="I1009" s="166">
        <f>+Exports!G1012</f>
        <v>2.7875999999999999</v>
      </c>
      <c r="J1009" s="166">
        <f>+'ELAP_IPCO-APND'!D1012</f>
        <v>39.057229999999997</v>
      </c>
      <c r="K1009" s="166">
        <f>+(ExportsELAP[[#This Row],[Exports kWh - MPT]]/1000)*ExportsELAP[[#This Row],[EIM Price]]</f>
        <v>0.10887593434799998</v>
      </c>
      <c r="L1009" s="167" t="str">
        <f>+INDEX(ECR_Hours!$I$12:$I$15,MATCH(ExportsELAP[[#This Row],[Date Prevailing]],ECR_Hours!$H$12:$H$15,1))</f>
        <v>NS</v>
      </c>
      <c r="M1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0" spans="1:13" x14ac:dyDescent="0.25">
      <c r="A1010" s="164">
        <f>+Exports!A1013</f>
        <v>44604</v>
      </c>
      <c r="B1010" s="165">
        <f t="shared" si="60"/>
        <v>2022</v>
      </c>
      <c r="C1010" s="165">
        <f t="shared" si="61"/>
        <v>2</v>
      </c>
      <c r="D1010" s="165">
        <f t="shared" si="62"/>
        <v>12</v>
      </c>
      <c r="E1010" s="165">
        <f>+Exports!B1013</f>
        <v>1</v>
      </c>
      <c r="F1010" s="165">
        <f>+WEEKDAY(ExportsELAP[[#This Row],[Date Prevailing]],1)</f>
        <v>7</v>
      </c>
      <c r="G1010" s="165">
        <f>+COUNTIFS(ECR_Hours!$K$6:$K$7,ExportsELAP[[#This Row],[Date Prevailing]])</f>
        <v>0</v>
      </c>
      <c r="H1010" s="165">
        <f t="shared" si="63"/>
        <v>7</v>
      </c>
      <c r="I1010" s="166">
        <f>+Exports!G1013</f>
        <v>7.9201000000000006</v>
      </c>
      <c r="J1010" s="166">
        <f>+'ELAP_IPCO-APND'!D1013</f>
        <v>34.821779999999997</v>
      </c>
      <c r="K1010" s="166">
        <f>+(ExportsELAP[[#This Row],[Exports kWh - MPT]]/1000)*ExportsELAP[[#This Row],[EIM Price]]</f>
        <v>0.27579197977800002</v>
      </c>
      <c r="L1010" s="167" t="str">
        <f>+INDEX(ECR_Hours!$I$12:$I$15,MATCH(ExportsELAP[[#This Row],[Date Prevailing]],ECR_Hours!$H$12:$H$15,1))</f>
        <v>NS</v>
      </c>
      <c r="M1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1" spans="1:13" x14ac:dyDescent="0.25">
      <c r="A1011" s="164">
        <f>+Exports!A1014</f>
        <v>44604</v>
      </c>
      <c r="B1011" s="165">
        <f t="shared" si="60"/>
        <v>2022</v>
      </c>
      <c r="C1011" s="165">
        <f t="shared" si="61"/>
        <v>2</v>
      </c>
      <c r="D1011" s="165">
        <f t="shared" si="62"/>
        <v>12</v>
      </c>
      <c r="E1011" s="165">
        <f>+Exports!B1014</f>
        <v>2</v>
      </c>
      <c r="F1011" s="165">
        <f>+WEEKDAY(ExportsELAP[[#This Row],[Date Prevailing]],1)</f>
        <v>7</v>
      </c>
      <c r="G1011" s="165">
        <f>+COUNTIFS(ECR_Hours!$K$6:$K$7,ExportsELAP[[#This Row],[Date Prevailing]])</f>
        <v>0</v>
      </c>
      <c r="H1011" s="165">
        <f t="shared" si="63"/>
        <v>7</v>
      </c>
      <c r="I1011" s="166">
        <f>+Exports!G1014</f>
        <v>7.3452000000000002</v>
      </c>
      <c r="J1011" s="166">
        <f>+'ELAP_IPCO-APND'!D1014</f>
        <v>32.010249999999999</v>
      </c>
      <c r="K1011" s="166">
        <f>+(ExportsELAP[[#This Row],[Exports kWh - MPT]]/1000)*ExportsELAP[[#This Row],[EIM Price]]</f>
        <v>0.23512168830000002</v>
      </c>
      <c r="L1011" s="167" t="str">
        <f>+INDEX(ECR_Hours!$I$12:$I$15,MATCH(ExportsELAP[[#This Row],[Date Prevailing]],ECR_Hours!$H$12:$H$15,1))</f>
        <v>NS</v>
      </c>
      <c r="M1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2" spans="1:13" x14ac:dyDescent="0.25">
      <c r="A1012" s="164">
        <f>+Exports!A1015</f>
        <v>44604</v>
      </c>
      <c r="B1012" s="165">
        <f t="shared" si="60"/>
        <v>2022</v>
      </c>
      <c r="C1012" s="165">
        <f t="shared" si="61"/>
        <v>2</v>
      </c>
      <c r="D1012" s="165">
        <f t="shared" si="62"/>
        <v>12</v>
      </c>
      <c r="E1012" s="165">
        <f>+Exports!B1015</f>
        <v>3</v>
      </c>
      <c r="F1012" s="165">
        <f>+WEEKDAY(ExportsELAP[[#This Row],[Date Prevailing]],1)</f>
        <v>7</v>
      </c>
      <c r="G1012" s="165">
        <f>+COUNTIFS(ECR_Hours!$K$6:$K$7,ExportsELAP[[#This Row],[Date Prevailing]])</f>
        <v>0</v>
      </c>
      <c r="H1012" s="165">
        <f t="shared" si="63"/>
        <v>7</v>
      </c>
      <c r="I1012" s="166">
        <f>+Exports!G1015</f>
        <v>7.3156999999999996</v>
      </c>
      <c r="J1012" s="166">
        <f>+'ELAP_IPCO-APND'!D1015</f>
        <v>30.223710000000001</v>
      </c>
      <c r="K1012" s="166">
        <f>+(ExportsELAP[[#This Row],[Exports kWh - MPT]]/1000)*ExportsELAP[[#This Row],[EIM Price]]</f>
        <v>0.22110759524699999</v>
      </c>
      <c r="L1012" s="167" t="str">
        <f>+INDEX(ECR_Hours!$I$12:$I$15,MATCH(ExportsELAP[[#This Row],[Date Prevailing]],ECR_Hours!$H$12:$H$15,1))</f>
        <v>NS</v>
      </c>
      <c r="M1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3" spans="1:13" x14ac:dyDescent="0.25">
      <c r="A1013" s="164">
        <f>+Exports!A1016</f>
        <v>44604</v>
      </c>
      <c r="B1013" s="165">
        <f t="shared" si="60"/>
        <v>2022</v>
      </c>
      <c r="C1013" s="165">
        <f t="shared" si="61"/>
        <v>2</v>
      </c>
      <c r="D1013" s="165">
        <f t="shared" si="62"/>
        <v>12</v>
      </c>
      <c r="E1013" s="165">
        <f>+Exports!B1016</f>
        <v>4</v>
      </c>
      <c r="F1013" s="165">
        <f>+WEEKDAY(ExportsELAP[[#This Row],[Date Prevailing]],1)</f>
        <v>7</v>
      </c>
      <c r="G1013" s="165">
        <f>+COUNTIFS(ECR_Hours!$K$6:$K$7,ExportsELAP[[#This Row],[Date Prevailing]])</f>
        <v>0</v>
      </c>
      <c r="H1013" s="165">
        <f t="shared" si="63"/>
        <v>7</v>
      </c>
      <c r="I1013" s="166">
        <f>+Exports!G1016</f>
        <v>0.77059999999999995</v>
      </c>
      <c r="J1013" s="166">
        <f>+'ELAP_IPCO-APND'!D1016</f>
        <v>29.11664</v>
      </c>
      <c r="K1013" s="166">
        <f>+(ExportsELAP[[#This Row],[Exports kWh - MPT]]/1000)*ExportsELAP[[#This Row],[EIM Price]]</f>
        <v>2.2437282784E-2</v>
      </c>
      <c r="L1013" s="167" t="str">
        <f>+INDEX(ECR_Hours!$I$12:$I$15,MATCH(ExportsELAP[[#This Row],[Date Prevailing]],ECR_Hours!$H$12:$H$15,1))</f>
        <v>NS</v>
      </c>
      <c r="M1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4" spans="1:13" x14ac:dyDescent="0.25">
      <c r="A1014" s="164">
        <f>+Exports!A1017</f>
        <v>44604</v>
      </c>
      <c r="B1014" s="165">
        <f t="shared" si="60"/>
        <v>2022</v>
      </c>
      <c r="C1014" s="165">
        <f t="shared" si="61"/>
        <v>2</v>
      </c>
      <c r="D1014" s="165">
        <f t="shared" si="62"/>
        <v>12</v>
      </c>
      <c r="E1014" s="165">
        <f>+Exports!B1017</f>
        <v>5</v>
      </c>
      <c r="F1014" s="165">
        <f>+WEEKDAY(ExportsELAP[[#This Row],[Date Prevailing]],1)</f>
        <v>7</v>
      </c>
      <c r="G1014" s="165">
        <f>+COUNTIFS(ECR_Hours!$K$6:$K$7,ExportsELAP[[#This Row],[Date Prevailing]])</f>
        <v>0</v>
      </c>
      <c r="H1014" s="165">
        <f t="shared" si="63"/>
        <v>7</v>
      </c>
      <c r="I1014" s="166">
        <f>+Exports!G1017</f>
        <v>0.61350000000000005</v>
      </c>
      <c r="J1014" s="166">
        <f>+'ELAP_IPCO-APND'!D1017</f>
        <v>35.17109</v>
      </c>
      <c r="K1014" s="166">
        <f>+(ExportsELAP[[#This Row],[Exports kWh - MPT]]/1000)*ExportsELAP[[#This Row],[EIM Price]]</f>
        <v>2.1577463714999998E-2</v>
      </c>
      <c r="L1014" s="167" t="str">
        <f>+INDEX(ECR_Hours!$I$12:$I$15,MATCH(ExportsELAP[[#This Row],[Date Prevailing]],ECR_Hours!$H$12:$H$15,1))</f>
        <v>NS</v>
      </c>
      <c r="M1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5" spans="1:13" x14ac:dyDescent="0.25">
      <c r="A1015" s="164">
        <f>+Exports!A1018</f>
        <v>44604</v>
      </c>
      <c r="B1015" s="165">
        <f t="shared" si="60"/>
        <v>2022</v>
      </c>
      <c r="C1015" s="165">
        <f t="shared" si="61"/>
        <v>2</v>
      </c>
      <c r="D1015" s="165">
        <f t="shared" si="62"/>
        <v>12</v>
      </c>
      <c r="E1015" s="165">
        <f>+Exports!B1018</f>
        <v>6</v>
      </c>
      <c r="F1015" s="165">
        <f>+WEEKDAY(ExportsELAP[[#This Row],[Date Prevailing]],1)</f>
        <v>7</v>
      </c>
      <c r="G1015" s="165">
        <f>+COUNTIFS(ECR_Hours!$K$6:$K$7,ExportsELAP[[#This Row],[Date Prevailing]])</f>
        <v>0</v>
      </c>
      <c r="H1015" s="165">
        <f t="shared" si="63"/>
        <v>7</v>
      </c>
      <c r="I1015" s="166">
        <f>+Exports!G1018</f>
        <v>1.3808</v>
      </c>
      <c r="J1015" s="166">
        <f>+'ELAP_IPCO-APND'!D1018</f>
        <v>38.466850000000001</v>
      </c>
      <c r="K1015" s="166">
        <f>+(ExportsELAP[[#This Row],[Exports kWh - MPT]]/1000)*ExportsELAP[[#This Row],[EIM Price]]</f>
        <v>5.3115026480000001E-2</v>
      </c>
      <c r="L1015" s="167" t="str">
        <f>+INDEX(ECR_Hours!$I$12:$I$15,MATCH(ExportsELAP[[#This Row],[Date Prevailing]],ECR_Hours!$H$12:$H$15,1))</f>
        <v>NS</v>
      </c>
      <c r="M1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6" spans="1:13" x14ac:dyDescent="0.25">
      <c r="A1016" s="164">
        <f>+Exports!A1019</f>
        <v>44604</v>
      </c>
      <c r="B1016" s="165">
        <f t="shared" si="60"/>
        <v>2022</v>
      </c>
      <c r="C1016" s="165">
        <f t="shared" si="61"/>
        <v>2</v>
      </c>
      <c r="D1016" s="165">
        <f t="shared" si="62"/>
        <v>12</v>
      </c>
      <c r="E1016" s="165">
        <f>+Exports!B1019</f>
        <v>7</v>
      </c>
      <c r="F1016" s="165">
        <f>+WEEKDAY(ExportsELAP[[#This Row],[Date Prevailing]],1)</f>
        <v>7</v>
      </c>
      <c r="G1016" s="165">
        <f>+COUNTIFS(ECR_Hours!$K$6:$K$7,ExportsELAP[[#This Row],[Date Prevailing]])</f>
        <v>0</v>
      </c>
      <c r="H1016" s="165">
        <f t="shared" si="63"/>
        <v>7</v>
      </c>
      <c r="I1016" s="166">
        <f>+Exports!G1019</f>
        <v>1.4849999999999901</v>
      </c>
      <c r="J1016" s="166">
        <f>+'ELAP_IPCO-APND'!D1019</f>
        <v>40.385469999999998</v>
      </c>
      <c r="K1016" s="166">
        <f>+(ExportsELAP[[#This Row],[Exports kWh - MPT]]/1000)*ExportsELAP[[#This Row],[EIM Price]]</f>
        <v>5.9972422949999597E-2</v>
      </c>
      <c r="L1016" s="167" t="str">
        <f>+INDEX(ECR_Hours!$I$12:$I$15,MATCH(ExportsELAP[[#This Row],[Date Prevailing]],ECR_Hours!$H$12:$H$15,1))</f>
        <v>NS</v>
      </c>
      <c r="M1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7" spans="1:13" x14ac:dyDescent="0.25">
      <c r="A1017" s="164">
        <f>+Exports!A1020</f>
        <v>44604</v>
      </c>
      <c r="B1017" s="165">
        <f t="shared" si="60"/>
        <v>2022</v>
      </c>
      <c r="C1017" s="165">
        <f t="shared" si="61"/>
        <v>2</v>
      </c>
      <c r="D1017" s="165">
        <f t="shared" si="62"/>
        <v>12</v>
      </c>
      <c r="E1017" s="165">
        <f>+Exports!B1020</f>
        <v>8</v>
      </c>
      <c r="F1017" s="165">
        <f>+WEEKDAY(ExportsELAP[[#This Row],[Date Prevailing]],1)</f>
        <v>7</v>
      </c>
      <c r="G1017" s="165">
        <f>+COUNTIFS(ECR_Hours!$K$6:$K$7,ExportsELAP[[#This Row],[Date Prevailing]])</f>
        <v>0</v>
      </c>
      <c r="H1017" s="165">
        <f t="shared" si="63"/>
        <v>7</v>
      </c>
      <c r="I1017" s="166">
        <f>+Exports!G1020</f>
        <v>95.759500000000003</v>
      </c>
      <c r="J1017" s="166">
        <f>+'ELAP_IPCO-APND'!D1020</f>
        <v>36.771659999999997</v>
      </c>
      <c r="K1017" s="166">
        <f>+(ExportsELAP[[#This Row],[Exports kWh - MPT]]/1000)*ExportsELAP[[#This Row],[EIM Price]]</f>
        <v>3.5212357757699997</v>
      </c>
      <c r="L1017" s="167" t="str">
        <f>+INDEX(ECR_Hours!$I$12:$I$15,MATCH(ExportsELAP[[#This Row],[Date Prevailing]],ECR_Hours!$H$12:$H$15,1))</f>
        <v>NS</v>
      </c>
      <c r="M1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8" spans="1:13" x14ac:dyDescent="0.25">
      <c r="A1018" s="164">
        <f>+Exports!A1021</f>
        <v>44604</v>
      </c>
      <c r="B1018" s="165">
        <f t="shared" si="60"/>
        <v>2022</v>
      </c>
      <c r="C1018" s="165">
        <f t="shared" si="61"/>
        <v>2</v>
      </c>
      <c r="D1018" s="165">
        <f t="shared" si="62"/>
        <v>12</v>
      </c>
      <c r="E1018" s="165">
        <f>+Exports!B1021</f>
        <v>9</v>
      </c>
      <c r="F1018" s="165">
        <f>+WEEKDAY(ExportsELAP[[#This Row],[Date Prevailing]],1)</f>
        <v>7</v>
      </c>
      <c r="G1018" s="165">
        <f>+COUNTIFS(ECR_Hours!$K$6:$K$7,ExportsELAP[[#This Row],[Date Prevailing]])</f>
        <v>0</v>
      </c>
      <c r="H1018" s="165">
        <f t="shared" si="63"/>
        <v>7</v>
      </c>
      <c r="I1018" s="166">
        <f>+Exports!G1021</f>
        <v>3736.5950000000003</v>
      </c>
      <c r="J1018" s="166">
        <f>+'ELAP_IPCO-APND'!D1021</f>
        <v>34.790619999999997</v>
      </c>
      <c r="K1018" s="166">
        <f>+(ExportsELAP[[#This Row],[Exports kWh - MPT]]/1000)*ExportsELAP[[#This Row],[EIM Price]]</f>
        <v>129.99845673889999</v>
      </c>
      <c r="L1018" s="167" t="str">
        <f>+INDEX(ECR_Hours!$I$12:$I$15,MATCH(ExportsELAP[[#This Row],[Date Prevailing]],ECR_Hours!$H$12:$H$15,1))</f>
        <v>NS</v>
      </c>
      <c r="M1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19" spans="1:13" x14ac:dyDescent="0.25">
      <c r="A1019" s="164">
        <f>+Exports!A1022</f>
        <v>44604</v>
      </c>
      <c r="B1019" s="165">
        <f t="shared" si="60"/>
        <v>2022</v>
      </c>
      <c r="C1019" s="165">
        <f t="shared" si="61"/>
        <v>2</v>
      </c>
      <c r="D1019" s="165">
        <f t="shared" si="62"/>
        <v>12</v>
      </c>
      <c r="E1019" s="165">
        <f>+Exports!B1022</f>
        <v>10</v>
      </c>
      <c r="F1019" s="165">
        <f>+WEEKDAY(ExportsELAP[[#This Row],[Date Prevailing]],1)</f>
        <v>7</v>
      </c>
      <c r="G1019" s="165">
        <f>+COUNTIFS(ECR_Hours!$K$6:$K$7,ExportsELAP[[#This Row],[Date Prevailing]])</f>
        <v>0</v>
      </c>
      <c r="H1019" s="165">
        <f t="shared" si="63"/>
        <v>7</v>
      </c>
      <c r="I1019" s="166">
        <f>+Exports!G1022</f>
        <v>13586.053</v>
      </c>
      <c r="J1019" s="166">
        <f>+'ELAP_IPCO-APND'!D1022</f>
        <v>34.68974</v>
      </c>
      <c r="K1019" s="166">
        <f>+(ExportsELAP[[#This Row],[Exports kWh - MPT]]/1000)*ExportsELAP[[#This Row],[EIM Price]]</f>
        <v>471.29664619622002</v>
      </c>
      <c r="L1019" s="167" t="str">
        <f>+INDEX(ECR_Hours!$I$12:$I$15,MATCH(ExportsELAP[[#This Row],[Date Prevailing]],ECR_Hours!$H$12:$H$15,1))</f>
        <v>NS</v>
      </c>
      <c r="M1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0" spans="1:13" x14ac:dyDescent="0.25">
      <c r="A1020" s="164">
        <f>+Exports!A1023</f>
        <v>44604</v>
      </c>
      <c r="B1020" s="165">
        <f t="shared" si="60"/>
        <v>2022</v>
      </c>
      <c r="C1020" s="165">
        <f t="shared" si="61"/>
        <v>2</v>
      </c>
      <c r="D1020" s="165">
        <f t="shared" si="62"/>
        <v>12</v>
      </c>
      <c r="E1020" s="165">
        <f>+Exports!B1023</f>
        <v>11</v>
      </c>
      <c r="F1020" s="165">
        <f>+WEEKDAY(ExportsELAP[[#This Row],[Date Prevailing]],1)</f>
        <v>7</v>
      </c>
      <c r="G1020" s="165">
        <f>+COUNTIFS(ECR_Hours!$K$6:$K$7,ExportsELAP[[#This Row],[Date Prevailing]])</f>
        <v>0</v>
      </c>
      <c r="H1020" s="165">
        <f t="shared" si="63"/>
        <v>7</v>
      </c>
      <c r="I1020" s="166">
        <f>+Exports!G1023</f>
        <v>25590.436600000001</v>
      </c>
      <c r="J1020" s="166">
        <f>+'ELAP_IPCO-APND'!D1023</f>
        <v>27.473710000000001</v>
      </c>
      <c r="K1020" s="166">
        <f>+(ExportsELAP[[#This Row],[Exports kWh - MPT]]/1000)*ExportsELAP[[#This Row],[EIM Price]]</f>
        <v>703.06423392178601</v>
      </c>
      <c r="L1020" s="167" t="str">
        <f>+INDEX(ECR_Hours!$I$12:$I$15,MATCH(ExportsELAP[[#This Row],[Date Prevailing]],ECR_Hours!$H$12:$H$15,1))</f>
        <v>NS</v>
      </c>
      <c r="M1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1" spans="1:13" x14ac:dyDescent="0.25">
      <c r="A1021" s="164">
        <f>+Exports!A1024</f>
        <v>44604</v>
      </c>
      <c r="B1021" s="165">
        <f t="shared" si="60"/>
        <v>2022</v>
      </c>
      <c r="C1021" s="165">
        <f t="shared" si="61"/>
        <v>2</v>
      </c>
      <c r="D1021" s="165">
        <f t="shared" si="62"/>
        <v>12</v>
      </c>
      <c r="E1021" s="165">
        <f>+Exports!B1024</f>
        <v>12</v>
      </c>
      <c r="F1021" s="165">
        <f>+WEEKDAY(ExportsELAP[[#This Row],[Date Prevailing]],1)</f>
        <v>7</v>
      </c>
      <c r="G1021" s="165">
        <f>+COUNTIFS(ECR_Hours!$K$6:$K$7,ExportsELAP[[#This Row],[Date Prevailing]])</f>
        <v>0</v>
      </c>
      <c r="H1021" s="165">
        <f t="shared" si="63"/>
        <v>7</v>
      </c>
      <c r="I1021" s="166">
        <f>+Exports!G1024</f>
        <v>36941.3848</v>
      </c>
      <c r="J1021" s="166">
        <f>+'ELAP_IPCO-APND'!D1024</f>
        <v>31.871659999999999</v>
      </c>
      <c r="K1021" s="166">
        <f>+(ExportsELAP[[#This Row],[Exports kWh - MPT]]/1000)*ExportsELAP[[#This Row],[EIM Price]]</f>
        <v>1177.383256274768</v>
      </c>
      <c r="L1021" s="167" t="str">
        <f>+INDEX(ECR_Hours!$I$12:$I$15,MATCH(ExportsELAP[[#This Row],[Date Prevailing]],ECR_Hours!$H$12:$H$15,1))</f>
        <v>NS</v>
      </c>
      <c r="M1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2" spans="1:13" x14ac:dyDescent="0.25">
      <c r="A1022" s="164">
        <f>+Exports!A1025</f>
        <v>44604</v>
      </c>
      <c r="B1022" s="165">
        <f t="shared" si="60"/>
        <v>2022</v>
      </c>
      <c r="C1022" s="165">
        <f t="shared" si="61"/>
        <v>2</v>
      </c>
      <c r="D1022" s="165">
        <f t="shared" si="62"/>
        <v>12</v>
      </c>
      <c r="E1022" s="165">
        <f>+Exports!B1025</f>
        <v>13</v>
      </c>
      <c r="F1022" s="165">
        <f>+WEEKDAY(ExportsELAP[[#This Row],[Date Prevailing]],1)</f>
        <v>7</v>
      </c>
      <c r="G1022" s="165">
        <f>+COUNTIFS(ECR_Hours!$K$6:$K$7,ExportsELAP[[#This Row],[Date Prevailing]])</f>
        <v>0</v>
      </c>
      <c r="H1022" s="165">
        <f t="shared" si="63"/>
        <v>7</v>
      </c>
      <c r="I1022" s="166">
        <f>+Exports!G1025</f>
        <v>44213.623500000002</v>
      </c>
      <c r="J1022" s="166">
        <f>+'ELAP_IPCO-APND'!D1025</f>
        <v>33.58999</v>
      </c>
      <c r="K1022" s="166">
        <f>+(ExportsELAP[[#This Row],[Exports kWh - MPT]]/1000)*ExportsELAP[[#This Row],[EIM Price]]</f>
        <v>1485.1351712287651</v>
      </c>
      <c r="L1022" s="167" t="str">
        <f>+INDEX(ECR_Hours!$I$12:$I$15,MATCH(ExportsELAP[[#This Row],[Date Prevailing]],ECR_Hours!$H$12:$H$15,1))</f>
        <v>NS</v>
      </c>
      <c r="M1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3" spans="1:13" x14ac:dyDescent="0.25">
      <c r="A1023" s="164">
        <f>+Exports!A1026</f>
        <v>44604</v>
      </c>
      <c r="B1023" s="165">
        <f t="shared" si="60"/>
        <v>2022</v>
      </c>
      <c r="C1023" s="165">
        <f t="shared" si="61"/>
        <v>2</v>
      </c>
      <c r="D1023" s="165">
        <f t="shared" si="62"/>
        <v>12</v>
      </c>
      <c r="E1023" s="165">
        <f>+Exports!B1026</f>
        <v>14</v>
      </c>
      <c r="F1023" s="165">
        <f>+WEEKDAY(ExportsELAP[[#This Row],[Date Prevailing]],1)</f>
        <v>7</v>
      </c>
      <c r="G1023" s="165">
        <f>+COUNTIFS(ECR_Hours!$K$6:$K$7,ExportsELAP[[#This Row],[Date Prevailing]])</f>
        <v>0</v>
      </c>
      <c r="H1023" s="165">
        <f t="shared" si="63"/>
        <v>7</v>
      </c>
      <c r="I1023" s="166">
        <f>+Exports!G1026</f>
        <v>46071.282999999996</v>
      </c>
      <c r="J1023" s="166">
        <f>+'ELAP_IPCO-APND'!D1026</f>
        <v>19.144169999999999</v>
      </c>
      <c r="K1023" s="166">
        <f>+(ExportsELAP[[#This Row],[Exports kWh - MPT]]/1000)*ExportsELAP[[#This Row],[EIM Price]]</f>
        <v>881.99647387010987</v>
      </c>
      <c r="L1023" s="167" t="str">
        <f>+INDEX(ECR_Hours!$I$12:$I$15,MATCH(ExportsELAP[[#This Row],[Date Prevailing]],ECR_Hours!$H$12:$H$15,1))</f>
        <v>NS</v>
      </c>
      <c r="M1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4" spans="1:13" x14ac:dyDescent="0.25">
      <c r="A1024" s="164">
        <f>+Exports!A1027</f>
        <v>44604</v>
      </c>
      <c r="B1024" s="165">
        <f t="shared" si="60"/>
        <v>2022</v>
      </c>
      <c r="C1024" s="165">
        <f t="shared" si="61"/>
        <v>2</v>
      </c>
      <c r="D1024" s="165">
        <f t="shared" si="62"/>
        <v>12</v>
      </c>
      <c r="E1024" s="165">
        <f>+Exports!B1027</f>
        <v>15</v>
      </c>
      <c r="F1024" s="165">
        <f>+WEEKDAY(ExportsELAP[[#This Row],[Date Prevailing]],1)</f>
        <v>7</v>
      </c>
      <c r="G1024" s="165">
        <f>+COUNTIFS(ECR_Hours!$K$6:$K$7,ExportsELAP[[#This Row],[Date Prevailing]])</f>
        <v>0</v>
      </c>
      <c r="H1024" s="165">
        <f t="shared" si="63"/>
        <v>7</v>
      </c>
      <c r="I1024" s="166">
        <f>+Exports!G1027</f>
        <v>42035.662500000006</v>
      </c>
      <c r="J1024" s="166">
        <f>+'ELAP_IPCO-APND'!D1027</f>
        <v>6.2894600000000001</v>
      </c>
      <c r="K1024" s="166">
        <f>+(ExportsELAP[[#This Row],[Exports kWh - MPT]]/1000)*ExportsELAP[[#This Row],[EIM Price]]</f>
        <v>264.38161786725004</v>
      </c>
      <c r="L1024" s="167" t="str">
        <f>+INDEX(ECR_Hours!$I$12:$I$15,MATCH(ExportsELAP[[#This Row],[Date Prevailing]],ECR_Hours!$H$12:$H$15,1))</f>
        <v>NS</v>
      </c>
      <c r="M1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5" spans="1:13" x14ac:dyDescent="0.25">
      <c r="A1025" s="164">
        <f>+Exports!A1028</f>
        <v>44604</v>
      </c>
      <c r="B1025" s="165">
        <f t="shared" si="60"/>
        <v>2022</v>
      </c>
      <c r="C1025" s="165">
        <f t="shared" si="61"/>
        <v>2</v>
      </c>
      <c r="D1025" s="165">
        <f t="shared" si="62"/>
        <v>12</v>
      </c>
      <c r="E1025" s="165">
        <f>+Exports!B1028</f>
        <v>16</v>
      </c>
      <c r="F1025" s="165">
        <f>+WEEKDAY(ExportsELAP[[#This Row],[Date Prevailing]],1)</f>
        <v>7</v>
      </c>
      <c r="G1025" s="165">
        <f>+COUNTIFS(ECR_Hours!$K$6:$K$7,ExportsELAP[[#This Row],[Date Prevailing]])</f>
        <v>0</v>
      </c>
      <c r="H1025" s="165">
        <f t="shared" si="63"/>
        <v>7</v>
      </c>
      <c r="I1025" s="166">
        <f>+Exports!G1028</f>
        <v>33118.810700000002</v>
      </c>
      <c r="J1025" s="166">
        <f>+'ELAP_IPCO-APND'!D1028</f>
        <v>8.0362799999999996</v>
      </c>
      <c r="K1025" s="166">
        <f>+(ExportsELAP[[#This Row],[Exports kWh - MPT]]/1000)*ExportsELAP[[#This Row],[EIM Price]]</f>
        <v>266.15203605219602</v>
      </c>
      <c r="L1025" s="167" t="str">
        <f>+INDEX(ECR_Hours!$I$12:$I$15,MATCH(ExportsELAP[[#This Row],[Date Prevailing]],ECR_Hours!$H$12:$H$15,1))</f>
        <v>NS</v>
      </c>
      <c r="M1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6" spans="1:13" x14ac:dyDescent="0.25">
      <c r="A1026" s="164">
        <f>+Exports!A1029</f>
        <v>44604</v>
      </c>
      <c r="B1026" s="165">
        <f t="shared" ref="B1026:B1089" si="64">+YEAR(A1026)</f>
        <v>2022</v>
      </c>
      <c r="C1026" s="165">
        <f t="shared" ref="C1026:C1089" si="65">+MONTH(A1026)</f>
        <v>2</v>
      </c>
      <c r="D1026" s="165">
        <f t="shared" ref="D1026:D1089" si="66">+DAY(A1026)</f>
        <v>12</v>
      </c>
      <c r="E1026" s="165">
        <f>+Exports!B1029</f>
        <v>17</v>
      </c>
      <c r="F1026" s="165">
        <f>+WEEKDAY(ExportsELAP[[#This Row],[Date Prevailing]],1)</f>
        <v>7</v>
      </c>
      <c r="G1026" s="165">
        <f>+COUNTIFS(ECR_Hours!$K$6:$K$7,ExportsELAP[[#This Row],[Date Prevailing]])</f>
        <v>0</v>
      </c>
      <c r="H1026" s="165">
        <f t="shared" ref="H1026:H1089" si="67">+IF(G1026=1,0,F1026)</f>
        <v>7</v>
      </c>
      <c r="I1026" s="166">
        <f>+Exports!G1029</f>
        <v>20116.086600000002</v>
      </c>
      <c r="J1026" s="166">
        <f>+'ELAP_IPCO-APND'!D1029</f>
        <v>22.301559999999998</v>
      </c>
      <c r="K1026" s="166">
        <f>+(ExportsELAP[[#This Row],[Exports kWh - MPT]]/1000)*ExportsELAP[[#This Row],[EIM Price]]</f>
        <v>448.62011227509601</v>
      </c>
      <c r="L1026" s="167" t="str">
        <f>+INDEX(ECR_Hours!$I$12:$I$15,MATCH(ExportsELAP[[#This Row],[Date Prevailing]],ECR_Hours!$H$12:$H$15,1))</f>
        <v>NS</v>
      </c>
      <c r="M1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7" spans="1:13" x14ac:dyDescent="0.25">
      <c r="A1027" s="164">
        <f>+Exports!A1030</f>
        <v>44604</v>
      </c>
      <c r="B1027" s="165">
        <f t="shared" si="64"/>
        <v>2022</v>
      </c>
      <c r="C1027" s="165">
        <f t="shared" si="65"/>
        <v>2</v>
      </c>
      <c r="D1027" s="165">
        <f t="shared" si="66"/>
        <v>12</v>
      </c>
      <c r="E1027" s="165">
        <f>+Exports!B1030</f>
        <v>18</v>
      </c>
      <c r="F1027" s="165">
        <f>+WEEKDAY(ExportsELAP[[#This Row],[Date Prevailing]],1)</f>
        <v>7</v>
      </c>
      <c r="G1027" s="165">
        <f>+COUNTIFS(ECR_Hours!$K$6:$K$7,ExportsELAP[[#This Row],[Date Prevailing]])</f>
        <v>0</v>
      </c>
      <c r="H1027" s="165">
        <f t="shared" si="67"/>
        <v>7</v>
      </c>
      <c r="I1027" s="166">
        <f>+Exports!G1030</f>
        <v>5934.9354999999996</v>
      </c>
      <c r="J1027" s="166">
        <f>+'ELAP_IPCO-APND'!D1030</f>
        <v>53.186950000000003</v>
      </c>
      <c r="K1027" s="166">
        <f>+(ExportsELAP[[#This Row],[Exports kWh - MPT]]/1000)*ExportsELAP[[#This Row],[EIM Price]]</f>
        <v>315.661117691725</v>
      </c>
      <c r="L1027" s="167" t="str">
        <f>+INDEX(ECR_Hours!$I$12:$I$15,MATCH(ExportsELAP[[#This Row],[Date Prevailing]],ECR_Hours!$H$12:$H$15,1))</f>
        <v>NS</v>
      </c>
      <c r="M1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8" spans="1:13" x14ac:dyDescent="0.25">
      <c r="A1028" s="164">
        <f>+Exports!A1031</f>
        <v>44604</v>
      </c>
      <c r="B1028" s="165">
        <f t="shared" si="64"/>
        <v>2022</v>
      </c>
      <c r="C1028" s="165">
        <f t="shared" si="65"/>
        <v>2</v>
      </c>
      <c r="D1028" s="165">
        <f t="shared" si="66"/>
        <v>12</v>
      </c>
      <c r="E1028" s="165">
        <f>+Exports!B1031</f>
        <v>19</v>
      </c>
      <c r="F1028" s="165">
        <f>+WEEKDAY(ExportsELAP[[#This Row],[Date Prevailing]],1)</f>
        <v>7</v>
      </c>
      <c r="G1028" s="165">
        <f>+COUNTIFS(ECR_Hours!$K$6:$K$7,ExportsELAP[[#This Row],[Date Prevailing]])</f>
        <v>0</v>
      </c>
      <c r="H1028" s="165">
        <f t="shared" si="67"/>
        <v>7</v>
      </c>
      <c r="I1028" s="166">
        <f>+Exports!G1031</f>
        <v>22.7729</v>
      </c>
      <c r="J1028" s="166">
        <f>+'ELAP_IPCO-APND'!D1031</f>
        <v>51.634120000000003</v>
      </c>
      <c r="K1028" s="166">
        <f>+(ExportsELAP[[#This Row],[Exports kWh - MPT]]/1000)*ExportsELAP[[#This Row],[EIM Price]]</f>
        <v>1.1758586513480001</v>
      </c>
      <c r="L1028" s="167" t="str">
        <f>+INDEX(ECR_Hours!$I$12:$I$15,MATCH(ExportsELAP[[#This Row],[Date Prevailing]],ECR_Hours!$H$12:$H$15,1))</f>
        <v>NS</v>
      </c>
      <c r="M1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29" spans="1:13" x14ac:dyDescent="0.25">
      <c r="A1029" s="164">
        <f>+Exports!A1032</f>
        <v>44604</v>
      </c>
      <c r="B1029" s="165">
        <f t="shared" si="64"/>
        <v>2022</v>
      </c>
      <c r="C1029" s="165">
        <f t="shared" si="65"/>
        <v>2</v>
      </c>
      <c r="D1029" s="165">
        <f t="shared" si="66"/>
        <v>12</v>
      </c>
      <c r="E1029" s="165">
        <f>+Exports!B1032</f>
        <v>20</v>
      </c>
      <c r="F1029" s="165">
        <f>+WEEKDAY(ExportsELAP[[#This Row],[Date Prevailing]],1)</f>
        <v>7</v>
      </c>
      <c r="G1029" s="165">
        <f>+COUNTIFS(ECR_Hours!$K$6:$K$7,ExportsELAP[[#This Row],[Date Prevailing]])</f>
        <v>0</v>
      </c>
      <c r="H1029" s="165">
        <f t="shared" si="67"/>
        <v>7</v>
      </c>
      <c r="I1029" s="166">
        <f>+Exports!G1032</f>
        <v>4.7966000000000006</v>
      </c>
      <c r="J1029" s="166">
        <f>+'ELAP_IPCO-APND'!D1032</f>
        <v>40.234009999999998</v>
      </c>
      <c r="K1029" s="166">
        <f>+(ExportsELAP[[#This Row],[Exports kWh - MPT]]/1000)*ExportsELAP[[#This Row],[EIM Price]]</f>
        <v>0.19298645236600001</v>
      </c>
      <c r="L1029" s="167" t="str">
        <f>+INDEX(ECR_Hours!$I$12:$I$15,MATCH(ExportsELAP[[#This Row],[Date Prevailing]],ECR_Hours!$H$12:$H$15,1))</f>
        <v>NS</v>
      </c>
      <c r="M1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0" spans="1:13" x14ac:dyDescent="0.25">
      <c r="A1030" s="164">
        <f>+Exports!A1033</f>
        <v>44604</v>
      </c>
      <c r="B1030" s="165">
        <f t="shared" si="64"/>
        <v>2022</v>
      </c>
      <c r="C1030" s="165">
        <f t="shared" si="65"/>
        <v>2</v>
      </c>
      <c r="D1030" s="165">
        <f t="shared" si="66"/>
        <v>12</v>
      </c>
      <c r="E1030" s="165">
        <f>+Exports!B1033</f>
        <v>21</v>
      </c>
      <c r="F1030" s="165">
        <f>+WEEKDAY(ExportsELAP[[#This Row],[Date Prevailing]],1)</f>
        <v>7</v>
      </c>
      <c r="G1030" s="165">
        <f>+COUNTIFS(ECR_Hours!$K$6:$K$7,ExportsELAP[[#This Row],[Date Prevailing]])</f>
        <v>0</v>
      </c>
      <c r="H1030" s="165">
        <f t="shared" si="67"/>
        <v>7</v>
      </c>
      <c r="I1030" s="166">
        <f>+Exports!G1033</f>
        <v>5.4116</v>
      </c>
      <c r="J1030" s="166">
        <f>+'ELAP_IPCO-APND'!D1033</f>
        <v>40.221510000000002</v>
      </c>
      <c r="K1030" s="166">
        <f>+(ExportsELAP[[#This Row],[Exports kWh - MPT]]/1000)*ExportsELAP[[#This Row],[EIM Price]]</f>
        <v>0.217662723516</v>
      </c>
      <c r="L1030" s="167" t="str">
        <f>+INDEX(ECR_Hours!$I$12:$I$15,MATCH(ExportsELAP[[#This Row],[Date Prevailing]],ECR_Hours!$H$12:$H$15,1))</f>
        <v>NS</v>
      </c>
      <c r="M1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1" spans="1:13" x14ac:dyDescent="0.25">
      <c r="A1031" s="164">
        <f>+Exports!A1034</f>
        <v>44604</v>
      </c>
      <c r="B1031" s="165">
        <f t="shared" si="64"/>
        <v>2022</v>
      </c>
      <c r="C1031" s="165">
        <f t="shared" si="65"/>
        <v>2</v>
      </c>
      <c r="D1031" s="165">
        <f t="shared" si="66"/>
        <v>12</v>
      </c>
      <c r="E1031" s="165">
        <f>+Exports!B1034</f>
        <v>22</v>
      </c>
      <c r="F1031" s="165">
        <f>+WEEKDAY(ExportsELAP[[#This Row],[Date Prevailing]],1)</f>
        <v>7</v>
      </c>
      <c r="G1031" s="165">
        <f>+COUNTIFS(ECR_Hours!$K$6:$K$7,ExportsELAP[[#This Row],[Date Prevailing]])</f>
        <v>0</v>
      </c>
      <c r="H1031" s="165">
        <f t="shared" si="67"/>
        <v>7</v>
      </c>
      <c r="I1031" s="166">
        <f>+Exports!G1034</f>
        <v>0.88060000000000005</v>
      </c>
      <c r="J1031" s="166">
        <f>+'ELAP_IPCO-APND'!D1034</f>
        <v>38.120959999999997</v>
      </c>
      <c r="K1031" s="166">
        <f>+(ExportsELAP[[#This Row],[Exports kWh - MPT]]/1000)*ExportsELAP[[#This Row],[EIM Price]]</f>
        <v>3.3569317375999996E-2</v>
      </c>
      <c r="L1031" s="167" t="str">
        <f>+INDEX(ECR_Hours!$I$12:$I$15,MATCH(ExportsELAP[[#This Row],[Date Prevailing]],ECR_Hours!$H$12:$H$15,1))</f>
        <v>NS</v>
      </c>
      <c r="M1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2" spans="1:13" x14ac:dyDescent="0.25">
      <c r="A1032" s="164">
        <f>+Exports!A1035</f>
        <v>44604</v>
      </c>
      <c r="B1032" s="165">
        <f t="shared" si="64"/>
        <v>2022</v>
      </c>
      <c r="C1032" s="165">
        <f t="shared" si="65"/>
        <v>2</v>
      </c>
      <c r="D1032" s="165">
        <f t="shared" si="66"/>
        <v>12</v>
      </c>
      <c r="E1032" s="165">
        <f>+Exports!B1035</f>
        <v>23</v>
      </c>
      <c r="F1032" s="165">
        <f>+WEEKDAY(ExportsELAP[[#This Row],[Date Prevailing]],1)</f>
        <v>7</v>
      </c>
      <c r="G1032" s="165">
        <f>+COUNTIFS(ECR_Hours!$K$6:$K$7,ExportsELAP[[#This Row],[Date Prevailing]])</f>
        <v>0</v>
      </c>
      <c r="H1032" s="165">
        <f t="shared" si="67"/>
        <v>7</v>
      </c>
      <c r="I1032" s="166">
        <f>+Exports!G1035</f>
        <v>1.9091</v>
      </c>
      <c r="J1032" s="166">
        <f>+'ELAP_IPCO-APND'!D1035</f>
        <v>35.519910000000003</v>
      </c>
      <c r="K1032" s="166">
        <f>+(ExportsELAP[[#This Row],[Exports kWh - MPT]]/1000)*ExportsELAP[[#This Row],[EIM Price]]</f>
        <v>6.7811060180999999E-2</v>
      </c>
      <c r="L1032" s="167" t="str">
        <f>+INDEX(ECR_Hours!$I$12:$I$15,MATCH(ExportsELAP[[#This Row],[Date Prevailing]],ECR_Hours!$H$12:$H$15,1))</f>
        <v>NS</v>
      </c>
      <c r="M1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3" spans="1:13" x14ac:dyDescent="0.25">
      <c r="A1033" s="164">
        <f>+Exports!A1036</f>
        <v>44604</v>
      </c>
      <c r="B1033" s="165">
        <f t="shared" si="64"/>
        <v>2022</v>
      </c>
      <c r="C1033" s="165">
        <f t="shared" si="65"/>
        <v>2</v>
      </c>
      <c r="D1033" s="165">
        <f t="shared" si="66"/>
        <v>12</v>
      </c>
      <c r="E1033" s="165">
        <f>+Exports!B1036</f>
        <v>24</v>
      </c>
      <c r="F1033" s="165">
        <f>+WEEKDAY(ExportsELAP[[#This Row],[Date Prevailing]],1)</f>
        <v>7</v>
      </c>
      <c r="G1033" s="165">
        <f>+COUNTIFS(ECR_Hours!$K$6:$K$7,ExportsELAP[[#This Row],[Date Prevailing]])</f>
        <v>0</v>
      </c>
      <c r="H1033" s="165">
        <f t="shared" si="67"/>
        <v>7</v>
      </c>
      <c r="I1033" s="166">
        <f>+Exports!G1036</f>
        <v>1.1466000000000001</v>
      </c>
      <c r="J1033" s="166">
        <f>+'ELAP_IPCO-APND'!D1036</f>
        <v>43.935180000000003</v>
      </c>
      <c r="K1033" s="166">
        <f>+(ExportsELAP[[#This Row],[Exports kWh - MPT]]/1000)*ExportsELAP[[#This Row],[EIM Price]]</f>
        <v>5.0376077388000005E-2</v>
      </c>
      <c r="L1033" s="167" t="str">
        <f>+INDEX(ECR_Hours!$I$12:$I$15,MATCH(ExportsELAP[[#This Row],[Date Prevailing]],ECR_Hours!$H$12:$H$15,1))</f>
        <v>NS</v>
      </c>
      <c r="M1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4" spans="1:13" x14ac:dyDescent="0.25">
      <c r="A1034" s="164">
        <f>+Exports!A1037</f>
        <v>44605</v>
      </c>
      <c r="B1034" s="165">
        <f t="shared" si="64"/>
        <v>2022</v>
      </c>
      <c r="C1034" s="165">
        <f t="shared" si="65"/>
        <v>2</v>
      </c>
      <c r="D1034" s="165">
        <f t="shared" si="66"/>
        <v>13</v>
      </c>
      <c r="E1034" s="165">
        <f>+Exports!B1037</f>
        <v>1</v>
      </c>
      <c r="F1034" s="165">
        <f>+WEEKDAY(ExportsELAP[[#This Row],[Date Prevailing]],1)</f>
        <v>1</v>
      </c>
      <c r="G1034" s="165">
        <f>+COUNTIFS(ECR_Hours!$K$6:$K$7,ExportsELAP[[#This Row],[Date Prevailing]])</f>
        <v>0</v>
      </c>
      <c r="H1034" s="165">
        <f t="shared" si="67"/>
        <v>1</v>
      </c>
      <c r="I1034" s="166">
        <f>+Exports!G1037</f>
        <v>1.6894999999999998</v>
      </c>
      <c r="J1034" s="166">
        <f>+'ELAP_IPCO-APND'!D1037</f>
        <v>38.049889999999998</v>
      </c>
      <c r="K1034" s="166">
        <f>+(ExportsELAP[[#This Row],[Exports kWh - MPT]]/1000)*ExportsELAP[[#This Row],[EIM Price]]</f>
        <v>6.4285289154999994E-2</v>
      </c>
      <c r="L1034" s="167" t="str">
        <f>+INDEX(ECR_Hours!$I$12:$I$15,MATCH(ExportsELAP[[#This Row],[Date Prevailing]],ECR_Hours!$H$12:$H$15,1))</f>
        <v>NS</v>
      </c>
      <c r="M1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5" spans="1:13" x14ac:dyDescent="0.25">
      <c r="A1035" s="164">
        <f>+Exports!A1038</f>
        <v>44605</v>
      </c>
      <c r="B1035" s="165">
        <f t="shared" si="64"/>
        <v>2022</v>
      </c>
      <c r="C1035" s="165">
        <f t="shared" si="65"/>
        <v>2</v>
      </c>
      <c r="D1035" s="165">
        <f t="shared" si="66"/>
        <v>13</v>
      </c>
      <c r="E1035" s="165">
        <f>+Exports!B1038</f>
        <v>2</v>
      </c>
      <c r="F1035" s="165">
        <f>+WEEKDAY(ExportsELAP[[#This Row],[Date Prevailing]],1)</f>
        <v>1</v>
      </c>
      <c r="G1035" s="165">
        <f>+COUNTIFS(ECR_Hours!$K$6:$K$7,ExportsELAP[[#This Row],[Date Prevailing]])</f>
        <v>0</v>
      </c>
      <c r="H1035" s="165">
        <f t="shared" si="67"/>
        <v>1</v>
      </c>
      <c r="I1035" s="166">
        <f>+Exports!G1038</f>
        <v>2.3035000000000001</v>
      </c>
      <c r="J1035" s="166">
        <f>+'ELAP_IPCO-APND'!D1038</f>
        <v>34.164270000000002</v>
      </c>
      <c r="K1035" s="166">
        <f>+(ExportsELAP[[#This Row],[Exports kWh - MPT]]/1000)*ExportsELAP[[#This Row],[EIM Price]]</f>
        <v>7.8697395944999998E-2</v>
      </c>
      <c r="L1035" s="167" t="str">
        <f>+INDEX(ECR_Hours!$I$12:$I$15,MATCH(ExportsELAP[[#This Row],[Date Prevailing]],ECR_Hours!$H$12:$H$15,1))</f>
        <v>NS</v>
      </c>
      <c r="M1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6" spans="1:13" x14ac:dyDescent="0.25">
      <c r="A1036" s="164">
        <f>+Exports!A1039</f>
        <v>44605</v>
      </c>
      <c r="B1036" s="165">
        <f t="shared" si="64"/>
        <v>2022</v>
      </c>
      <c r="C1036" s="165">
        <f t="shared" si="65"/>
        <v>2</v>
      </c>
      <c r="D1036" s="165">
        <f t="shared" si="66"/>
        <v>13</v>
      </c>
      <c r="E1036" s="165">
        <f>+Exports!B1039</f>
        <v>3</v>
      </c>
      <c r="F1036" s="165">
        <f>+WEEKDAY(ExportsELAP[[#This Row],[Date Prevailing]],1)</f>
        <v>1</v>
      </c>
      <c r="G1036" s="165">
        <f>+COUNTIFS(ECR_Hours!$K$6:$K$7,ExportsELAP[[#This Row],[Date Prevailing]])</f>
        <v>0</v>
      </c>
      <c r="H1036" s="165">
        <f t="shared" si="67"/>
        <v>1</v>
      </c>
      <c r="I1036" s="166">
        <f>+Exports!G1039</f>
        <v>1.9618</v>
      </c>
      <c r="J1036" s="166">
        <f>+'ELAP_IPCO-APND'!D1039</f>
        <v>32.860050000000001</v>
      </c>
      <c r="K1036" s="166">
        <f>+(ExportsELAP[[#This Row],[Exports kWh - MPT]]/1000)*ExportsELAP[[#This Row],[EIM Price]]</f>
        <v>6.446484609E-2</v>
      </c>
      <c r="L1036" s="167" t="str">
        <f>+INDEX(ECR_Hours!$I$12:$I$15,MATCH(ExportsELAP[[#This Row],[Date Prevailing]],ECR_Hours!$H$12:$H$15,1))</f>
        <v>NS</v>
      </c>
      <c r="M1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7" spans="1:13" x14ac:dyDescent="0.25">
      <c r="A1037" s="164">
        <f>+Exports!A1040</f>
        <v>44605</v>
      </c>
      <c r="B1037" s="165">
        <f t="shared" si="64"/>
        <v>2022</v>
      </c>
      <c r="C1037" s="165">
        <f t="shared" si="65"/>
        <v>2</v>
      </c>
      <c r="D1037" s="165">
        <f t="shared" si="66"/>
        <v>13</v>
      </c>
      <c r="E1037" s="165">
        <f>+Exports!B1040</f>
        <v>4</v>
      </c>
      <c r="F1037" s="165">
        <f>+WEEKDAY(ExportsELAP[[#This Row],[Date Prevailing]],1)</f>
        <v>1</v>
      </c>
      <c r="G1037" s="165">
        <f>+COUNTIFS(ECR_Hours!$K$6:$K$7,ExportsELAP[[#This Row],[Date Prevailing]])</f>
        <v>0</v>
      </c>
      <c r="H1037" s="165">
        <f t="shared" si="67"/>
        <v>1</v>
      </c>
      <c r="I1037" s="166">
        <f>+Exports!G1040</f>
        <v>1.9813999999999998</v>
      </c>
      <c r="J1037" s="166">
        <f>+'ELAP_IPCO-APND'!D1040</f>
        <v>31.566600000000001</v>
      </c>
      <c r="K1037" s="166">
        <f>+(ExportsELAP[[#This Row],[Exports kWh - MPT]]/1000)*ExportsELAP[[#This Row],[EIM Price]]</f>
        <v>6.2546061240000006E-2</v>
      </c>
      <c r="L1037" s="167" t="str">
        <f>+INDEX(ECR_Hours!$I$12:$I$15,MATCH(ExportsELAP[[#This Row],[Date Prevailing]],ECR_Hours!$H$12:$H$15,1))</f>
        <v>NS</v>
      </c>
      <c r="M1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8" spans="1:13" x14ac:dyDescent="0.25">
      <c r="A1038" s="164">
        <f>+Exports!A1041</f>
        <v>44605</v>
      </c>
      <c r="B1038" s="165">
        <f t="shared" si="64"/>
        <v>2022</v>
      </c>
      <c r="C1038" s="165">
        <f t="shared" si="65"/>
        <v>2</v>
      </c>
      <c r="D1038" s="165">
        <f t="shared" si="66"/>
        <v>13</v>
      </c>
      <c r="E1038" s="165">
        <f>+Exports!B1041</f>
        <v>5</v>
      </c>
      <c r="F1038" s="165">
        <f>+WEEKDAY(ExportsELAP[[#This Row],[Date Prevailing]],1)</f>
        <v>1</v>
      </c>
      <c r="G1038" s="165">
        <f>+COUNTIFS(ECR_Hours!$K$6:$K$7,ExportsELAP[[#This Row],[Date Prevailing]])</f>
        <v>0</v>
      </c>
      <c r="H1038" s="165">
        <f t="shared" si="67"/>
        <v>1</v>
      </c>
      <c r="I1038" s="166">
        <f>+Exports!G1041</f>
        <v>2.0259999999999998</v>
      </c>
      <c r="J1038" s="166">
        <f>+'ELAP_IPCO-APND'!D1041</f>
        <v>35.559109999999997</v>
      </c>
      <c r="K1038" s="166">
        <f>+(ExportsELAP[[#This Row],[Exports kWh - MPT]]/1000)*ExportsELAP[[#This Row],[EIM Price]]</f>
        <v>7.2042756859999973E-2</v>
      </c>
      <c r="L1038" s="167" t="str">
        <f>+INDEX(ECR_Hours!$I$12:$I$15,MATCH(ExportsELAP[[#This Row],[Date Prevailing]],ECR_Hours!$H$12:$H$15,1))</f>
        <v>NS</v>
      </c>
      <c r="M1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39" spans="1:13" x14ac:dyDescent="0.25">
      <c r="A1039" s="164">
        <f>+Exports!A1042</f>
        <v>44605</v>
      </c>
      <c r="B1039" s="165">
        <f t="shared" si="64"/>
        <v>2022</v>
      </c>
      <c r="C1039" s="165">
        <f t="shared" si="65"/>
        <v>2</v>
      </c>
      <c r="D1039" s="165">
        <f t="shared" si="66"/>
        <v>13</v>
      </c>
      <c r="E1039" s="165">
        <f>+Exports!B1042</f>
        <v>6</v>
      </c>
      <c r="F1039" s="165">
        <f>+WEEKDAY(ExportsELAP[[#This Row],[Date Prevailing]],1)</f>
        <v>1</v>
      </c>
      <c r="G1039" s="165">
        <f>+COUNTIFS(ECR_Hours!$K$6:$K$7,ExportsELAP[[#This Row],[Date Prevailing]])</f>
        <v>0</v>
      </c>
      <c r="H1039" s="165">
        <f t="shared" si="67"/>
        <v>1</v>
      </c>
      <c r="I1039" s="166">
        <f>+Exports!G1042</f>
        <v>1.8748999999999991</v>
      </c>
      <c r="J1039" s="166">
        <f>+'ELAP_IPCO-APND'!D1042</f>
        <v>34.200719999999997</v>
      </c>
      <c r="K1039" s="166">
        <f>+(ExportsELAP[[#This Row],[Exports kWh - MPT]]/1000)*ExportsELAP[[#This Row],[EIM Price]]</f>
        <v>6.4122929927999964E-2</v>
      </c>
      <c r="L1039" s="167" t="str">
        <f>+INDEX(ECR_Hours!$I$12:$I$15,MATCH(ExportsELAP[[#This Row],[Date Prevailing]],ECR_Hours!$H$12:$H$15,1))</f>
        <v>NS</v>
      </c>
      <c r="M1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0" spans="1:13" x14ac:dyDescent="0.25">
      <c r="A1040" s="164">
        <f>+Exports!A1043</f>
        <v>44605</v>
      </c>
      <c r="B1040" s="165">
        <f t="shared" si="64"/>
        <v>2022</v>
      </c>
      <c r="C1040" s="165">
        <f t="shared" si="65"/>
        <v>2</v>
      </c>
      <c r="D1040" s="165">
        <f t="shared" si="66"/>
        <v>13</v>
      </c>
      <c r="E1040" s="165">
        <f>+Exports!B1043</f>
        <v>7</v>
      </c>
      <c r="F1040" s="165">
        <f>+WEEKDAY(ExportsELAP[[#This Row],[Date Prevailing]],1)</f>
        <v>1</v>
      </c>
      <c r="G1040" s="165">
        <f>+COUNTIFS(ECR_Hours!$K$6:$K$7,ExportsELAP[[#This Row],[Date Prevailing]])</f>
        <v>0</v>
      </c>
      <c r="H1040" s="165">
        <f t="shared" si="67"/>
        <v>1</v>
      </c>
      <c r="I1040" s="166">
        <f>+Exports!G1043</f>
        <v>1.8250999999999999</v>
      </c>
      <c r="J1040" s="166">
        <f>+'ELAP_IPCO-APND'!D1043</f>
        <v>39.304490000000001</v>
      </c>
      <c r="K1040" s="166">
        <f>+(ExportsELAP[[#This Row],[Exports kWh - MPT]]/1000)*ExportsELAP[[#This Row],[EIM Price]]</f>
        <v>7.1734624698999994E-2</v>
      </c>
      <c r="L1040" s="167" t="str">
        <f>+INDEX(ECR_Hours!$I$12:$I$15,MATCH(ExportsELAP[[#This Row],[Date Prevailing]],ECR_Hours!$H$12:$H$15,1))</f>
        <v>NS</v>
      </c>
      <c r="M1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1" spans="1:13" x14ac:dyDescent="0.25">
      <c r="A1041" s="164">
        <f>+Exports!A1044</f>
        <v>44605</v>
      </c>
      <c r="B1041" s="165">
        <f t="shared" si="64"/>
        <v>2022</v>
      </c>
      <c r="C1041" s="165">
        <f t="shared" si="65"/>
        <v>2</v>
      </c>
      <c r="D1041" s="165">
        <f t="shared" si="66"/>
        <v>13</v>
      </c>
      <c r="E1041" s="165">
        <f>+Exports!B1044</f>
        <v>8</v>
      </c>
      <c r="F1041" s="165">
        <f>+WEEKDAY(ExportsELAP[[#This Row],[Date Prevailing]],1)</f>
        <v>1</v>
      </c>
      <c r="G1041" s="165">
        <f>+COUNTIFS(ECR_Hours!$K$6:$K$7,ExportsELAP[[#This Row],[Date Prevailing]])</f>
        <v>0</v>
      </c>
      <c r="H1041" s="165">
        <f t="shared" si="67"/>
        <v>1</v>
      </c>
      <c r="I1041" s="166">
        <f>+Exports!G1044</f>
        <v>527.78440000000001</v>
      </c>
      <c r="J1041" s="166">
        <f>+'ELAP_IPCO-APND'!D1044</f>
        <v>37.978839999999998</v>
      </c>
      <c r="K1041" s="166">
        <f>+(ExportsELAP[[#This Row],[Exports kWh - MPT]]/1000)*ExportsELAP[[#This Row],[EIM Price]]</f>
        <v>20.044639282096</v>
      </c>
      <c r="L1041" s="167" t="str">
        <f>+INDEX(ECR_Hours!$I$12:$I$15,MATCH(ExportsELAP[[#This Row],[Date Prevailing]],ECR_Hours!$H$12:$H$15,1))</f>
        <v>NS</v>
      </c>
      <c r="M1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2" spans="1:13" x14ac:dyDescent="0.25">
      <c r="A1042" s="164">
        <f>+Exports!A1045</f>
        <v>44605</v>
      </c>
      <c r="B1042" s="165">
        <f t="shared" si="64"/>
        <v>2022</v>
      </c>
      <c r="C1042" s="165">
        <f t="shared" si="65"/>
        <v>2</v>
      </c>
      <c r="D1042" s="165">
        <f t="shared" si="66"/>
        <v>13</v>
      </c>
      <c r="E1042" s="165">
        <f>+Exports!B1045</f>
        <v>9</v>
      </c>
      <c r="F1042" s="165">
        <f>+WEEKDAY(ExportsELAP[[#This Row],[Date Prevailing]],1)</f>
        <v>1</v>
      </c>
      <c r="G1042" s="165">
        <f>+COUNTIFS(ECR_Hours!$K$6:$K$7,ExportsELAP[[#This Row],[Date Prevailing]])</f>
        <v>0</v>
      </c>
      <c r="H1042" s="165">
        <f t="shared" si="67"/>
        <v>1</v>
      </c>
      <c r="I1042" s="166">
        <f>+Exports!G1045</f>
        <v>8101.0640000000003</v>
      </c>
      <c r="J1042" s="166">
        <f>+'ELAP_IPCO-APND'!D1045</f>
        <v>32.485480000000003</v>
      </c>
      <c r="K1042" s="166">
        <f>+(ExportsELAP[[#This Row],[Exports kWh - MPT]]/1000)*ExportsELAP[[#This Row],[EIM Price]]</f>
        <v>263.16695255072005</v>
      </c>
      <c r="L1042" s="167" t="str">
        <f>+INDEX(ECR_Hours!$I$12:$I$15,MATCH(ExportsELAP[[#This Row],[Date Prevailing]],ECR_Hours!$H$12:$H$15,1))</f>
        <v>NS</v>
      </c>
      <c r="M1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3" spans="1:13" x14ac:dyDescent="0.25">
      <c r="A1043" s="164">
        <f>+Exports!A1046</f>
        <v>44605</v>
      </c>
      <c r="B1043" s="165">
        <f t="shared" si="64"/>
        <v>2022</v>
      </c>
      <c r="C1043" s="165">
        <f t="shared" si="65"/>
        <v>2</v>
      </c>
      <c r="D1043" s="165">
        <f t="shared" si="66"/>
        <v>13</v>
      </c>
      <c r="E1043" s="165">
        <f>+Exports!B1046</f>
        <v>10</v>
      </c>
      <c r="F1043" s="165">
        <f>+WEEKDAY(ExportsELAP[[#This Row],[Date Prevailing]],1)</f>
        <v>1</v>
      </c>
      <c r="G1043" s="165">
        <f>+COUNTIFS(ECR_Hours!$K$6:$K$7,ExportsELAP[[#This Row],[Date Prevailing]])</f>
        <v>0</v>
      </c>
      <c r="H1043" s="165">
        <f t="shared" si="67"/>
        <v>1</v>
      </c>
      <c r="I1043" s="166">
        <f>+Exports!G1046</f>
        <v>20762.0092</v>
      </c>
      <c r="J1043" s="166">
        <f>+'ELAP_IPCO-APND'!D1046</f>
        <v>18.74042</v>
      </c>
      <c r="K1043" s="166">
        <f>+(ExportsELAP[[#This Row],[Exports kWh - MPT]]/1000)*ExportsELAP[[#This Row],[EIM Price]]</f>
        <v>389.08877245186403</v>
      </c>
      <c r="L1043" s="167" t="str">
        <f>+INDEX(ECR_Hours!$I$12:$I$15,MATCH(ExportsELAP[[#This Row],[Date Prevailing]],ECR_Hours!$H$12:$H$15,1))</f>
        <v>NS</v>
      </c>
      <c r="M1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4" spans="1:13" x14ac:dyDescent="0.25">
      <c r="A1044" s="164">
        <f>+Exports!A1047</f>
        <v>44605</v>
      </c>
      <c r="B1044" s="165">
        <f t="shared" si="64"/>
        <v>2022</v>
      </c>
      <c r="C1044" s="165">
        <f t="shared" si="65"/>
        <v>2</v>
      </c>
      <c r="D1044" s="165">
        <f t="shared" si="66"/>
        <v>13</v>
      </c>
      <c r="E1044" s="165">
        <f>+Exports!B1047</f>
        <v>11</v>
      </c>
      <c r="F1044" s="165">
        <f>+WEEKDAY(ExportsELAP[[#This Row],[Date Prevailing]],1)</f>
        <v>1</v>
      </c>
      <c r="G1044" s="165">
        <f>+COUNTIFS(ECR_Hours!$K$6:$K$7,ExportsELAP[[#This Row],[Date Prevailing]])</f>
        <v>0</v>
      </c>
      <c r="H1044" s="165">
        <f t="shared" si="67"/>
        <v>1</v>
      </c>
      <c r="I1044" s="166">
        <f>+Exports!G1047</f>
        <v>33070.513400000003</v>
      </c>
      <c r="J1044" s="166">
        <f>+'ELAP_IPCO-APND'!D1047</f>
        <v>24.994140000000002</v>
      </c>
      <c r="K1044" s="166">
        <f>+(ExportsELAP[[#This Row],[Exports kWh - MPT]]/1000)*ExportsELAP[[#This Row],[EIM Price]]</f>
        <v>826.56904179147614</v>
      </c>
      <c r="L1044" s="167" t="str">
        <f>+INDEX(ECR_Hours!$I$12:$I$15,MATCH(ExportsELAP[[#This Row],[Date Prevailing]],ECR_Hours!$H$12:$H$15,1))</f>
        <v>NS</v>
      </c>
      <c r="M1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5" spans="1:13" x14ac:dyDescent="0.25">
      <c r="A1045" s="164">
        <f>+Exports!A1048</f>
        <v>44605</v>
      </c>
      <c r="B1045" s="165">
        <f t="shared" si="64"/>
        <v>2022</v>
      </c>
      <c r="C1045" s="165">
        <f t="shared" si="65"/>
        <v>2</v>
      </c>
      <c r="D1045" s="165">
        <f t="shared" si="66"/>
        <v>13</v>
      </c>
      <c r="E1045" s="165">
        <f>+Exports!B1048</f>
        <v>12</v>
      </c>
      <c r="F1045" s="165">
        <f>+WEEKDAY(ExportsELAP[[#This Row],[Date Prevailing]],1)</f>
        <v>1</v>
      </c>
      <c r="G1045" s="165">
        <f>+COUNTIFS(ECR_Hours!$K$6:$K$7,ExportsELAP[[#This Row],[Date Prevailing]])</f>
        <v>0</v>
      </c>
      <c r="H1045" s="165">
        <f t="shared" si="67"/>
        <v>1</v>
      </c>
      <c r="I1045" s="166">
        <f>+Exports!G1048</f>
        <v>41754.929000000004</v>
      </c>
      <c r="J1045" s="166">
        <f>+'ELAP_IPCO-APND'!D1048</f>
        <v>20.85679</v>
      </c>
      <c r="K1045" s="166">
        <f>+(ExportsELAP[[#This Row],[Exports kWh - MPT]]/1000)*ExportsELAP[[#This Row],[EIM Price]]</f>
        <v>870.87378561791013</v>
      </c>
      <c r="L1045" s="167" t="str">
        <f>+INDEX(ECR_Hours!$I$12:$I$15,MATCH(ExportsELAP[[#This Row],[Date Prevailing]],ECR_Hours!$H$12:$H$15,1))</f>
        <v>NS</v>
      </c>
      <c r="M1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6" spans="1:13" x14ac:dyDescent="0.25">
      <c r="A1046" s="164">
        <f>+Exports!A1049</f>
        <v>44605</v>
      </c>
      <c r="B1046" s="165">
        <f t="shared" si="64"/>
        <v>2022</v>
      </c>
      <c r="C1046" s="165">
        <f t="shared" si="65"/>
        <v>2</v>
      </c>
      <c r="D1046" s="165">
        <f t="shared" si="66"/>
        <v>13</v>
      </c>
      <c r="E1046" s="165">
        <f>+Exports!B1049</f>
        <v>13</v>
      </c>
      <c r="F1046" s="165">
        <f>+WEEKDAY(ExportsELAP[[#This Row],[Date Prevailing]],1)</f>
        <v>1</v>
      </c>
      <c r="G1046" s="165">
        <f>+COUNTIFS(ECR_Hours!$K$6:$K$7,ExportsELAP[[#This Row],[Date Prevailing]])</f>
        <v>0</v>
      </c>
      <c r="H1046" s="165">
        <f t="shared" si="67"/>
        <v>1</v>
      </c>
      <c r="I1046" s="166">
        <f>+Exports!G1049</f>
        <v>45998.987500000003</v>
      </c>
      <c r="J1046" s="166">
        <f>+'ELAP_IPCO-APND'!D1049</f>
        <v>23.278459999999999</v>
      </c>
      <c r="K1046" s="166">
        <f>+(ExportsELAP[[#This Row],[Exports kWh - MPT]]/1000)*ExportsELAP[[#This Row],[EIM Price]]</f>
        <v>1070.7855905592501</v>
      </c>
      <c r="L1046" s="167" t="str">
        <f>+INDEX(ECR_Hours!$I$12:$I$15,MATCH(ExportsELAP[[#This Row],[Date Prevailing]],ECR_Hours!$H$12:$H$15,1))</f>
        <v>NS</v>
      </c>
      <c r="M1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7" spans="1:13" x14ac:dyDescent="0.25">
      <c r="A1047" s="164">
        <f>+Exports!A1050</f>
        <v>44605</v>
      </c>
      <c r="B1047" s="165">
        <f t="shared" si="64"/>
        <v>2022</v>
      </c>
      <c r="C1047" s="165">
        <f t="shared" si="65"/>
        <v>2</v>
      </c>
      <c r="D1047" s="165">
        <f t="shared" si="66"/>
        <v>13</v>
      </c>
      <c r="E1047" s="165">
        <f>+Exports!B1050</f>
        <v>14</v>
      </c>
      <c r="F1047" s="165">
        <f>+WEEKDAY(ExportsELAP[[#This Row],[Date Prevailing]],1)</f>
        <v>1</v>
      </c>
      <c r="G1047" s="165">
        <f>+COUNTIFS(ECR_Hours!$K$6:$K$7,ExportsELAP[[#This Row],[Date Prevailing]])</f>
        <v>0</v>
      </c>
      <c r="H1047" s="165">
        <f t="shared" si="67"/>
        <v>1</v>
      </c>
      <c r="I1047" s="166">
        <f>+Exports!G1050</f>
        <v>45858.8681</v>
      </c>
      <c r="J1047" s="166">
        <f>+'ELAP_IPCO-APND'!D1050</f>
        <v>20.880759999999999</v>
      </c>
      <c r="K1047" s="166">
        <f>+(ExportsELAP[[#This Row],[Exports kWh - MPT]]/1000)*ExportsELAP[[#This Row],[EIM Price]]</f>
        <v>957.56801866775595</v>
      </c>
      <c r="L1047" s="167" t="str">
        <f>+INDEX(ECR_Hours!$I$12:$I$15,MATCH(ExportsELAP[[#This Row],[Date Prevailing]],ECR_Hours!$H$12:$H$15,1))</f>
        <v>NS</v>
      </c>
      <c r="M1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8" spans="1:13" x14ac:dyDescent="0.25">
      <c r="A1048" s="164">
        <f>+Exports!A1051</f>
        <v>44605</v>
      </c>
      <c r="B1048" s="165">
        <f t="shared" si="64"/>
        <v>2022</v>
      </c>
      <c r="C1048" s="165">
        <f t="shared" si="65"/>
        <v>2</v>
      </c>
      <c r="D1048" s="165">
        <f t="shared" si="66"/>
        <v>13</v>
      </c>
      <c r="E1048" s="165">
        <f>+Exports!B1051</f>
        <v>15</v>
      </c>
      <c r="F1048" s="165">
        <f>+WEEKDAY(ExportsELAP[[#This Row],[Date Prevailing]],1)</f>
        <v>1</v>
      </c>
      <c r="G1048" s="165">
        <f>+COUNTIFS(ECR_Hours!$K$6:$K$7,ExportsELAP[[#This Row],[Date Prevailing]])</f>
        <v>0</v>
      </c>
      <c r="H1048" s="165">
        <f t="shared" si="67"/>
        <v>1</v>
      </c>
      <c r="I1048" s="166">
        <f>+Exports!G1051</f>
        <v>41429.342599999996</v>
      </c>
      <c r="J1048" s="166">
        <f>+'ELAP_IPCO-APND'!D1051</f>
        <v>36.578769999999999</v>
      </c>
      <c r="K1048" s="166">
        <f>+(ExportsELAP[[#This Row],[Exports kWh - MPT]]/1000)*ExportsELAP[[#This Row],[EIM Price]]</f>
        <v>1515.434394216602</v>
      </c>
      <c r="L1048" s="167" t="str">
        <f>+INDEX(ECR_Hours!$I$12:$I$15,MATCH(ExportsELAP[[#This Row],[Date Prevailing]],ECR_Hours!$H$12:$H$15,1))</f>
        <v>NS</v>
      </c>
      <c r="M1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49" spans="1:13" x14ac:dyDescent="0.25">
      <c r="A1049" s="164">
        <f>+Exports!A1052</f>
        <v>44605</v>
      </c>
      <c r="B1049" s="165">
        <f t="shared" si="64"/>
        <v>2022</v>
      </c>
      <c r="C1049" s="165">
        <f t="shared" si="65"/>
        <v>2</v>
      </c>
      <c r="D1049" s="165">
        <f t="shared" si="66"/>
        <v>13</v>
      </c>
      <c r="E1049" s="165">
        <f>+Exports!B1052</f>
        <v>16</v>
      </c>
      <c r="F1049" s="165">
        <f>+WEEKDAY(ExportsELAP[[#This Row],[Date Prevailing]],1)</f>
        <v>1</v>
      </c>
      <c r="G1049" s="165">
        <f>+COUNTIFS(ECR_Hours!$K$6:$K$7,ExportsELAP[[#This Row],[Date Prevailing]])</f>
        <v>0</v>
      </c>
      <c r="H1049" s="165">
        <f t="shared" si="67"/>
        <v>1</v>
      </c>
      <c r="I1049" s="166">
        <f>+Exports!G1052</f>
        <v>32577.7736</v>
      </c>
      <c r="J1049" s="166">
        <f>+'ELAP_IPCO-APND'!D1052</f>
        <v>32.877549999999999</v>
      </c>
      <c r="K1049" s="166">
        <f>+(ExportsELAP[[#This Row],[Exports kWh - MPT]]/1000)*ExportsELAP[[#This Row],[EIM Price]]</f>
        <v>1071.0773804226801</v>
      </c>
      <c r="L1049" s="167" t="str">
        <f>+INDEX(ECR_Hours!$I$12:$I$15,MATCH(ExportsELAP[[#This Row],[Date Prevailing]],ECR_Hours!$H$12:$H$15,1))</f>
        <v>NS</v>
      </c>
      <c r="M1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0" spans="1:13" x14ac:dyDescent="0.25">
      <c r="A1050" s="164">
        <f>+Exports!A1053</f>
        <v>44605</v>
      </c>
      <c r="B1050" s="165">
        <f t="shared" si="64"/>
        <v>2022</v>
      </c>
      <c r="C1050" s="165">
        <f t="shared" si="65"/>
        <v>2</v>
      </c>
      <c r="D1050" s="165">
        <f t="shared" si="66"/>
        <v>13</v>
      </c>
      <c r="E1050" s="165">
        <f>+Exports!B1053</f>
        <v>17</v>
      </c>
      <c r="F1050" s="165">
        <f>+WEEKDAY(ExportsELAP[[#This Row],[Date Prevailing]],1)</f>
        <v>1</v>
      </c>
      <c r="G1050" s="165">
        <f>+COUNTIFS(ECR_Hours!$K$6:$K$7,ExportsELAP[[#This Row],[Date Prevailing]])</f>
        <v>0</v>
      </c>
      <c r="H1050" s="165">
        <f t="shared" si="67"/>
        <v>1</v>
      </c>
      <c r="I1050" s="166">
        <f>+Exports!G1053</f>
        <v>19874.7045</v>
      </c>
      <c r="J1050" s="166">
        <f>+'ELAP_IPCO-APND'!D1053</f>
        <v>30.096119999999999</v>
      </c>
      <c r="K1050" s="166">
        <f>+(ExportsELAP[[#This Row],[Exports kWh - MPT]]/1000)*ExportsELAP[[#This Row],[EIM Price]]</f>
        <v>598.15149159653993</v>
      </c>
      <c r="L1050" s="167" t="str">
        <f>+INDEX(ECR_Hours!$I$12:$I$15,MATCH(ExportsELAP[[#This Row],[Date Prevailing]],ECR_Hours!$H$12:$H$15,1))</f>
        <v>NS</v>
      </c>
      <c r="M1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1" spans="1:13" x14ac:dyDescent="0.25">
      <c r="A1051" s="164">
        <f>+Exports!A1054</f>
        <v>44605</v>
      </c>
      <c r="B1051" s="165">
        <f t="shared" si="64"/>
        <v>2022</v>
      </c>
      <c r="C1051" s="165">
        <f t="shared" si="65"/>
        <v>2</v>
      </c>
      <c r="D1051" s="165">
        <f t="shared" si="66"/>
        <v>13</v>
      </c>
      <c r="E1051" s="165">
        <f>+Exports!B1054</f>
        <v>18</v>
      </c>
      <c r="F1051" s="165">
        <f>+WEEKDAY(ExportsELAP[[#This Row],[Date Prevailing]],1)</f>
        <v>1</v>
      </c>
      <c r="G1051" s="165">
        <f>+COUNTIFS(ECR_Hours!$K$6:$K$7,ExportsELAP[[#This Row],[Date Prevailing]])</f>
        <v>0</v>
      </c>
      <c r="H1051" s="165">
        <f t="shared" si="67"/>
        <v>1</v>
      </c>
      <c r="I1051" s="166">
        <f>+Exports!G1054</f>
        <v>6085.9551999999994</v>
      </c>
      <c r="J1051" s="166">
        <f>+'ELAP_IPCO-APND'!D1054</f>
        <v>30.521540000000002</v>
      </c>
      <c r="K1051" s="166">
        <f>+(ExportsELAP[[#This Row],[Exports kWh - MPT]]/1000)*ExportsELAP[[#This Row],[EIM Price]]</f>
        <v>185.75272507500799</v>
      </c>
      <c r="L1051" s="167" t="str">
        <f>+INDEX(ECR_Hours!$I$12:$I$15,MATCH(ExportsELAP[[#This Row],[Date Prevailing]],ECR_Hours!$H$12:$H$15,1))</f>
        <v>NS</v>
      </c>
      <c r="M1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2" spans="1:13" x14ac:dyDescent="0.25">
      <c r="A1052" s="164">
        <f>+Exports!A1055</f>
        <v>44605</v>
      </c>
      <c r="B1052" s="165">
        <f t="shared" si="64"/>
        <v>2022</v>
      </c>
      <c r="C1052" s="165">
        <f t="shared" si="65"/>
        <v>2</v>
      </c>
      <c r="D1052" s="165">
        <f t="shared" si="66"/>
        <v>13</v>
      </c>
      <c r="E1052" s="165">
        <f>+Exports!B1055</f>
        <v>19</v>
      </c>
      <c r="F1052" s="165">
        <f>+WEEKDAY(ExportsELAP[[#This Row],[Date Prevailing]],1)</f>
        <v>1</v>
      </c>
      <c r="G1052" s="165">
        <f>+COUNTIFS(ECR_Hours!$K$6:$K$7,ExportsELAP[[#This Row],[Date Prevailing]])</f>
        <v>0</v>
      </c>
      <c r="H1052" s="165">
        <f t="shared" si="67"/>
        <v>1</v>
      </c>
      <c r="I1052" s="166">
        <f>+Exports!G1055</f>
        <v>23.3841</v>
      </c>
      <c r="J1052" s="166">
        <f>+'ELAP_IPCO-APND'!D1055</f>
        <v>37.009540000000001</v>
      </c>
      <c r="K1052" s="166">
        <f>+(ExportsELAP[[#This Row],[Exports kWh - MPT]]/1000)*ExportsELAP[[#This Row],[EIM Price]]</f>
        <v>0.86543478431400012</v>
      </c>
      <c r="L1052" s="167" t="str">
        <f>+INDEX(ECR_Hours!$I$12:$I$15,MATCH(ExportsELAP[[#This Row],[Date Prevailing]],ECR_Hours!$H$12:$H$15,1))</f>
        <v>NS</v>
      </c>
      <c r="M1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3" spans="1:13" x14ac:dyDescent="0.25">
      <c r="A1053" s="164">
        <f>+Exports!A1056</f>
        <v>44605</v>
      </c>
      <c r="B1053" s="165">
        <f t="shared" si="64"/>
        <v>2022</v>
      </c>
      <c r="C1053" s="165">
        <f t="shared" si="65"/>
        <v>2</v>
      </c>
      <c r="D1053" s="165">
        <f t="shared" si="66"/>
        <v>13</v>
      </c>
      <c r="E1053" s="165">
        <f>+Exports!B1056</f>
        <v>20</v>
      </c>
      <c r="F1053" s="165">
        <f>+WEEKDAY(ExportsELAP[[#This Row],[Date Prevailing]],1)</f>
        <v>1</v>
      </c>
      <c r="G1053" s="165">
        <f>+COUNTIFS(ECR_Hours!$K$6:$K$7,ExportsELAP[[#This Row],[Date Prevailing]])</f>
        <v>0</v>
      </c>
      <c r="H1053" s="165">
        <f t="shared" si="67"/>
        <v>1</v>
      </c>
      <c r="I1053" s="166">
        <f>+Exports!G1056</f>
        <v>1.4316999999999989</v>
      </c>
      <c r="J1053" s="166">
        <f>+'ELAP_IPCO-APND'!D1056</f>
        <v>31.308150000000001</v>
      </c>
      <c r="K1053" s="166">
        <f>+(ExportsELAP[[#This Row],[Exports kWh - MPT]]/1000)*ExportsELAP[[#This Row],[EIM Price]]</f>
        <v>4.4823878354999964E-2</v>
      </c>
      <c r="L1053" s="167" t="str">
        <f>+INDEX(ECR_Hours!$I$12:$I$15,MATCH(ExportsELAP[[#This Row],[Date Prevailing]],ECR_Hours!$H$12:$H$15,1))</f>
        <v>NS</v>
      </c>
      <c r="M1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4" spans="1:13" x14ac:dyDescent="0.25">
      <c r="A1054" s="164">
        <f>+Exports!A1057</f>
        <v>44605</v>
      </c>
      <c r="B1054" s="165">
        <f t="shared" si="64"/>
        <v>2022</v>
      </c>
      <c r="C1054" s="165">
        <f t="shared" si="65"/>
        <v>2</v>
      </c>
      <c r="D1054" s="165">
        <f t="shared" si="66"/>
        <v>13</v>
      </c>
      <c r="E1054" s="165">
        <f>+Exports!B1057</f>
        <v>21</v>
      </c>
      <c r="F1054" s="165">
        <f>+WEEKDAY(ExportsELAP[[#This Row],[Date Prevailing]],1)</f>
        <v>1</v>
      </c>
      <c r="G1054" s="165">
        <f>+COUNTIFS(ECR_Hours!$K$6:$K$7,ExportsELAP[[#This Row],[Date Prevailing]])</f>
        <v>0</v>
      </c>
      <c r="H1054" s="165">
        <f t="shared" si="67"/>
        <v>1</v>
      </c>
      <c r="I1054" s="166">
        <f>+Exports!G1057</f>
        <v>1.1142999999999998</v>
      </c>
      <c r="J1054" s="166">
        <f>+'ELAP_IPCO-APND'!D1057</f>
        <v>34.32161</v>
      </c>
      <c r="K1054" s="166">
        <f>+(ExportsELAP[[#This Row],[Exports kWh - MPT]]/1000)*ExportsELAP[[#This Row],[EIM Price]]</f>
        <v>3.8244570022999996E-2</v>
      </c>
      <c r="L1054" s="167" t="str">
        <f>+INDEX(ECR_Hours!$I$12:$I$15,MATCH(ExportsELAP[[#This Row],[Date Prevailing]],ECR_Hours!$H$12:$H$15,1))</f>
        <v>NS</v>
      </c>
      <c r="M1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5" spans="1:13" x14ac:dyDescent="0.25">
      <c r="A1055" s="164">
        <f>+Exports!A1058</f>
        <v>44605</v>
      </c>
      <c r="B1055" s="165">
        <f t="shared" si="64"/>
        <v>2022</v>
      </c>
      <c r="C1055" s="165">
        <f t="shared" si="65"/>
        <v>2</v>
      </c>
      <c r="D1055" s="165">
        <f t="shared" si="66"/>
        <v>13</v>
      </c>
      <c r="E1055" s="165">
        <f>+Exports!B1058</f>
        <v>22</v>
      </c>
      <c r="F1055" s="165">
        <f>+WEEKDAY(ExportsELAP[[#This Row],[Date Prevailing]],1)</f>
        <v>1</v>
      </c>
      <c r="G1055" s="165">
        <f>+COUNTIFS(ECR_Hours!$K$6:$K$7,ExportsELAP[[#This Row],[Date Prevailing]])</f>
        <v>0</v>
      </c>
      <c r="H1055" s="165">
        <f t="shared" si="67"/>
        <v>1</v>
      </c>
      <c r="I1055" s="166">
        <f>+Exports!G1058</f>
        <v>0.97129999999999994</v>
      </c>
      <c r="J1055" s="166">
        <f>+'ELAP_IPCO-APND'!D1058</f>
        <v>38.835680000000004</v>
      </c>
      <c r="K1055" s="166">
        <f>+(ExportsELAP[[#This Row],[Exports kWh - MPT]]/1000)*ExportsELAP[[#This Row],[EIM Price]]</f>
        <v>3.7721095984000003E-2</v>
      </c>
      <c r="L1055" s="167" t="str">
        <f>+INDEX(ECR_Hours!$I$12:$I$15,MATCH(ExportsELAP[[#This Row],[Date Prevailing]],ECR_Hours!$H$12:$H$15,1))</f>
        <v>NS</v>
      </c>
      <c r="M1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6" spans="1:13" x14ac:dyDescent="0.25">
      <c r="A1056" s="164">
        <f>+Exports!A1059</f>
        <v>44605</v>
      </c>
      <c r="B1056" s="165">
        <f t="shared" si="64"/>
        <v>2022</v>
      </c>
      <c r="C1056" s="165">
        <f t="shared" si="65"/>
        <v>2</v>
      </c>
      <c r="D1056" s="165">
        <f t="shared" si="66"/>
        <v>13</v>
      </c>
      <c r="E1056" s="165">
        <f>+Exports!B1059</f>
        <v>23</v>
      </c>
      <c r="F1056" s="165">
        <f>+WEEKDAY(ExportsELAP[[#This Row],[Date Prevailing]],1)</f>
        <v>1</v>
      </c>
      <c r="G1056" s="165">
        <f>+COUNTIFS(ECR_Hours!$K$6:$K$7,ExportsELAP[[#This Row],[Date Prevailing]])</f>
        <v>0</v>
      </c>
      <c r="H1056" s="165">
        <f t="shared" si="67"/>
        <v>1</v>
      </c>
      <c r="I1056" s="166">
        <f>+Exports!G1059</f>
        <v>0.64590000000000003</v>
      </c>
      <c r="J1056" s="166">
        <f>+'ELAP_IPCO-APND'!D1059</f>
        <v>41.63203</v>
      </c>
      <c r="K1056" s="166">
        <f>+(ExportsELAP[[#This Row],[Exports kWh - MPT]]/1000)*ExportsELAP[[#This Row],[EIM Price]]</f>
        <v>2.6890128177000001E-2</v>
      </c>
      <c r="L1056" s="167" t="str">
        <f>+INDEX(ECR_Hours!$I$12:$I$15,MATCH(ExportsELAP[[#This Row],[Date Prevailing]],ECR_Hours!$H$12:$H$15,1))</f>
        <v>NS</v>
      </c>
      <c r="M1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7" spans="1:13" x14ac:dyDescent="0.25">
      <c r="A1057" s="164">
        <f>+Exports!A1060</f>
        <v>44605</v>
      </c>
      <c r="B1057" s="165">
        <f t="shared" si="64"/>
        <v>2022</v>
      </c>
      <c r="C1057" s="165">
        <f t="shared" si="65"/>
        <v>2</v>
      </c>
      <c r="D1057" s="165">
        <f t="shared" si="66"/>
        <v>13</v>
      </c>
      <c r="E1057" s="165">
        <f>+Exports!B1060</f>
        <v>24</v>
      </c>
      <c r="F1057" s="165">
        <f>+WEEKDAY(ExportsELAP[[#This Row],[Date Prevailing]],1)</f>
        <v>1</v>
      </c>
      <c r="G1057" s="165">
        <f>+COUNTIFS(ECR_Hours!$K$6:$K$7,ExportsELAP[[#This Row],[Date Prevailing]])</f>
        <v>0</v>
      </c>
      <c r="H1057" s="165">
        <f t="shared" si="67"/>
        <v>1</v>
      </c>
      <c r="I1057" s="166">
        <f>+Exports!G1060</f>
        <v>1.5099</v>
      </c>
      <c r="J1057" s="166">
        <f>+'ELAP_IPCO-APND'!D1060</f>
        <v>35.601460000000003</v>
      </c>
      <c r="K1057" s="166">
        <f>+(ExportsELAP[[#This Row],[Exports kWh - MPT]]/1000)*ExportsELAP[[#This Row],[EIM Price]]</f>
        <v>5.3754644454000002E-2</v>
      </c>
      <c r="L1057" s="167" t="str">
        <f>+INDEX(ECR_Hours!$I$12:$I$15,MATCH(ExportsELAP[[#This Row],[Date Prevailing]],ECR_Hours!$H$12:$H$15,1))</f>
        <v>NS</v>
      </c>
      <c r="M1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8" spans="1:13" x14ac:dyDescent="0.25">
      <c r="A1058" s="164">
        <f>+Exports!A1061</f>
        <v>44606</v>
      </c>
      <c r="B1058" s="165">
        <f t="shared" si="64"/>
        <v>2022</v>
      </c>
      <c r="C1058" s="165">
        <f t="shared" si="65"/>
        <v>2</v>
      </c>
      <c r="D1058" s="165">
        <f t="shared" si="66"/>
        <v>14</v>
      </c>
      <c r="E1058" s="165">
        <f>+Exports!B1061</f>
        <v>1</v>
      </c>
      <c r="F1058" s="165">
        <f>+WEEKDAY(ExportsELAP[[#This Row],[Date Prevailing]],1)</f>
        <v>2</v>
      </c>
      <c r="G1058" s="165">
        <f>+COUNTIFS(ECR_Hours!$K$6:$K$7,ExportsELAP[[#This Row],[Date Prevailing]])</f>
        <v>0</v>
      </c>
      <c r="H1058" s="165">
        <f t="shared" si="67"/>
        <v>2</v>
      </c>
      <c r="I1058" s="166">
        <f>+Exports!G1061</f>
        <v>1.2887999999999991</v>
      </c>
      <c r="J1058" s="166">
        <f>+'ELAP_IPCO-APND'!D1061</f>
        <v>30.18083</v>
      </c>
      <c r="K1058" s="166">
        <f>+(ExportsELAP[[#This Row],[Exports kWh - MPT]]/1000)*ExportsELAP[[#This Row],[EIM Price]]</f>
        <v>3.889705370399997E-2</v>
      </c>
      <c r="L1058" s="167" t="str">
        <f>+INDEX(ECR_Hours!$I$12:$I$15,MATCH(ExportsELAP[[#This Row],[Date Prevailing]],ECR_Hours!$H$12:$H$15,1))</f>
        <v>NS</v>
      </c>
      <c r="M1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59" spans="1:13" x14ac:dyDescent="0.25">
      <c r="A1059" s="164">
        <f>+Exports!A1062</f>
        <v>44606</v>
      </c>
      <c r="B1059" s="165">
        <f t="shared" si="64"/>
        <v>2022</v>
      </c>
      <c r="C1059" s="165">
        <f t="shared" si="65"/>
        <v>2</v>
      </c>
      <c r="D1059" s="165">
        <f t="shared" si="66"/>
        <v>14</v>
      </c>
      <c r="E1059" s="165">
        <f>+Exports!B1062</f>
        <v>2</v>
      </c>
      <c r="F1059" s="165">
        <f>+WEEKDAY(ExportsELAP[[#This Row],[Date Prevailing]],1)</f>
        <v>2</v>
      </c>
      <c r="G1059" s="165">
        <f>+COUNTIFS(ECR_Hours!$K$6:$K$7,ExportsELAP[[#This Row],[Date Prevailing]])</f>
        <v>0</v>
      </c>
      <c r="H1059" s="165">
        <f t="shared" si="67"/>
        <v>2</v>
      </c>
      <c r="I1059" s="166">
        <f>+Exports!G1062</f>
        <v>1.4782999999999999</v>
      </c>
      <c r="J1059" s="166">
        <f>+'ELAP_IPCO-APND'!D1062</f>
        <v>33.387659999999997</v>
      </c>
      <c r="K1059" s="166">
        <f>+(ExportsELAP[[#This Row],[Exports kWh - MPT]]/1000)*ExportsELAP[[#This Row],[EIM Price]]</f>
        <v>4.9356977777999994E-2</v>
      </c>
      <c r="L1059" s="167" t="str">
        <f>+INDEX(ECR_Hours!$I$12:$I$15,MATCH(ExportsELAP[[#This Row],[Date Prevailing]],ECR_Hours!$H$12:$H$15,1))</f>
        <v>NS</v>
      </c>
      <c r="M1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0" spans="1:13" x14ac:dyDescent="0.25">
      <c r="A1060" s="164">
        <f>+Exports!A1063</f>
        <v>44606</v>
      </c>
      <c r="B1060" s="165">
        <f t="shared" si="64"/>
        <v>2022</v>
      </c>
      <c r="C1060" s="165">
        <f t="shared" si="65"/>
        <v>2</v>
      </c>
      <c r="D1060" s="165">
        <f t="shared" si="66"/>
        <v>14</v>
      </c>
      <c r="E1060" s="165">
        <f>+Exports!B1063</f>
        <v>3</v>
      </c>
      <c r="F1060" s="165">
        <f>+WEEKDAY(ExportsELAP[[#This Row],[Date Prevailing]],1)</f>
        <v>2</v>
      </c>
      <c r="G1060" s="165">
        <f>+COUNTIFS(ECR_Hours!$K$6:$K$7,ExportsELAP[[#This Row],[Date Prevailing]])</f>
        <v>0</v>
      </c>
      <c r="H1060" s="165">
        <f t="shared" si="67"/>
        <v>2</v>
      </c>
      <c r="I1060" s="166">
        <f>+Exports!G1063</f>
        <v>2.0141999999999998</v>
      </c>
      <c r="J1060" s="166">
        <f>+'ELAP_IPCO-APND'!D1063</f>
        <v>28.376000000000001</v>
      </c>
      <c r="K1060" s="166">
        <f>+(ExportsELAP[[#This Row],[Exports kWh - MPT]]/1000)*ExportsELAP[[#This Row],[EIM Price]]</f>
        <v>5.7154939199999998E-2</v>
      </c>
      <c r="L1060" s="167" t="str">
        <f>+INDEX(ECR_Hours!$I$12:$I$15,MATCH(ExportsELAP[[#This Row],[Date Prevailing]],ECR_Hours!$H$12:$H$15,1))</f>
        <v>NS</v>
      </c>
      <c r="M1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1" spans="1:13" x14ac:dyDescent="0.25">
      <c r="A1061" s="164">
        <f>+Exports!A1064</f>
        <v>44606</v>
      </c>
      <c r="B1061" s="165">
        <f t="shared" si="64"/>
        <v>2022</v>
      </c>
      <c r="C1061" s="165">
        <f t="shared" si="65"/>
        <v>2</v>
      </c>
      <c r="D1061" s="165">
        <f t="shared" si="66"/>
        <v>14</v>
      </c>
      <c r="E1061" s="165">
        <f>+Exports!B1064</f>
        <v>4</v>
      </c>
      <c r="F1061" s="165">
        <f>+WEEKDAY(ExportsELAP[[#This Row],[Date Prevailing]],1)</f>
        <v>2</v>
      </c>
      <c r="G1061" s="165">
        <f>+COUNTIFS(ECR_Hours!$K$6:$K$7,ExportsELAP[[#This Row],[Date Prevailing]])</f>
        <v>0</v>
      </c>
      <c r="H1061" s="165">
        <f t="shared" si="67"/>
        <v>2</v>
      </c>
      <c r="I1061" s="166">
        <f>+Exports!G1064</f>
        <v>1.7687999999999999</v>
      </c>
      <c r="J1061" s="166">
        <f>+'ELAP_IPCO-APND'!D1064</f>
        <v>27.39997</v>
      </c>
      <c r="K1061" s="166">
        <f>+(ExportsELAP[[#This Row],[Exports kWh - MPT]]/1000)*ExportsELAP[[#This Row],[EIM Price]]</f>
        <v>4.8465066935999994E-2</v>
      </c>
      <c r="L1061" s="167" t="str">
        <f>+INDEX(ECR_Hours!$I$12:$I$15,MATCH(ExportsELAP[[#This Row],[Date Prevailing]],ECR_Hours!$H$12:$H$15,1))</f>
        <v>NS</v>
      </c>
      <c r="M1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2" spans="1:13" x14ac:dyDescent="0.25">
      <c r="A1062" s="164">
        <f>+Exports!A1065</f>
        <v>44606</v>
      </c>
      <c r="B1062" s="165">
        <f t="shared" si="64"/>
        <v>2022</v>
      </c>
      <c r="C1062" s="165">
        <f t="shared" si="65"/>
        <v>2</v>
      </c>
      <c r="D1062" s="165">
        <f t="shared" si="66"/>
        <v>14</v>
      </c>
      <c r="E1062" s="165">
        <f>+Exports!B1065</f>
        <v>5</v>
      </c>
      <c r="F1062" s="165">
        <f>+WEEKDAY(ExportsELAP[[#This Row],[Date Prevailing]],1)</f>
        <v>2</v>
      </c>
      <c r="G1062" s="165">
        <f>+COUNTIFS(ECR_Hours!$K$6:$K$7,ExportsELAP[[#This Row],[Date Prevailing]])</f>
        <v>0</v>
      </c>
      <c r="H1062" s="165">
        <f t="shared" si="67"/>
        <v>2</v>
      </c>
      <c r="I1062" s="166">
        <f>+Exports!G1065</f>
        <v>3.0278999999999998</v>
      </c>
      <c r="J1062" s="166">
        <f>+'ELAP_IPCO-APND'!D1065</f>
        <v>29.20731</v>
      </c>
      <c r="K1062" s="166">
        <f>+(ExportsELAP[[#This Row],[Exports kWh - MPT]]/1000)*ExportsELAP[[#This Row],[EIM Price]]</f>
        <v>8.8436813948999993E-2</v>
      </c>
      <c r="L1062" s="167" t="str">
        <f>+INDEX(ECR_Hours!$I$12:$I$15,MATCH(ExportsELAP[[#This Row],[Date Prevailing]],ECR_Hours!$H$12:$H$15,1))</f>
        <v>NS</v>
      </c>
      <c r="M1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3" spans="1:13" x14ac:dyDescent="0.25">
      <c r="A1063" s="164">
        <f>+Exports!A1066</f>
        <v>44606</v>
      </c>
      <c r="B1063" s="165">
        <f t="shared" si="64"/>
        <v>2022</v>
      </c>
      <c r="C1063" s="165">
        <f t="shared" si="65"/>
        <v>2</v>
      </c>
      <c r="D1063" s="165">
        <f t="shared" si="66"/>
        <v>14</v>
      </c>
      <c r="E1063" s="165">
        <f>+Exports!B1066</f>
        <v>6</v>
      </c>
      <c r="F1063" s="165">
        <f>+WEEKDAY(ExportsELAP[[#This Row],[Date Prevailing]],1)</f>
        <v>2</v>
      </c>
      <c r="G1063" s="165">
        <f>+COUNTIFS(ECR_Hours!$K$6:$K$7,ExportsELAP[[#This Row],[Date Prevailing]])</f>
        <v>0</v>
      </c>
      <c r="H1063" s="165">
        <f t="shared" si="67"/>
        <v>2</v>
      </c>
      <c r="I1063" s="166">
        <f>+Exports!G1066</f>
        <v>1.4129</v>
      </c>
      <c r="J1063" s="166">
        <f>+'ELAP_IPCO-APND'!D1066</f>
        <v>32.559379999999997</v>
      </c>
      <c r="K1063" s="166">
        <f>+(ExportsELAP[[#This Row],[Exports kWh - MPT]]/1000)*ExportsELAP[[#This Row],[EIM Price]]</f>
        <v>4.6003148001999998E-2</v>
      </c>
      <c r="L1063" s="167" t="str">
        <f>+INDEX(ECR_Hours!$I$12:$I$15,MATCH(ExportsELAP[[#This Row],[Date Prevailing]],ECR_Hours!$H$12:$H$15,1))</f>
        <v>NS</v>
      </c>
      <c r="M1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4" spans="1:13" x14ac:dyDescent="0.25">
      <c r="A1064" s="164">
        <f>+Exports!A1067</f>
        <v>44606</v>
      </c>
      <c r="B1064" s="165">
        <f t="shared" si="64"/>
        <v>2022</v>
      </c>
      <c r="C1064" s="165">
        <f t="shared" si="65"/>
        <v>2</v>
      </c>
      <c r="D1064" s="165">
        <f t="shared" si="66"/>
        <v>14</v>
      </c>
      <c r="E1064" s="165">
        <f>+Exports!B1067</f>
        <v>7</v>
      </c>
      <c r="F1064" s="165">
        <f>+WEEKDAY(ExportsELAP[[#This Row],[Date Prevailing]],1)</f>
        <v>2</v>
      </c>
      <c r="G1064" s="165">
        <f>+COUNTIFS(ECR_Hours!$K$6:$K$7,ExportsELAP[[#This Row],[Date Prevailing]])</f>
        <v>0</v>
      </c>
      <c r="H1064" s="165">
        <f t="shared" si="67"/>
        <v>2</v>
      </c>
      <c r="I1064" s="166">
        <f>+Exports!G1067</f>
        <v>1.8595999999999999</v>
      </c>
      <c r="J1064" s="166">
        <f>+'ELAP_IPCO-APND'!D1067</f>
        <v>35.593820000000001</v>
      </c>
      <c r="K1064" s="166">
        <f>+(ExportsELAP[[#This Row],[Exports kWh - MPT]]/1000)*ExportsELAP[[#This Row],[EIM Price]]</f>
        <v>6.6190267671999994E-2</v>
      </c>
      <c r="L1064" s="167" t="str">
        <f>+INDEX(ECR_Hours!$I$12:$I$15,MATCH(ExportsELAP[[#This Row],[Date Prevailing]],ECR_Hours!$H$12:$H$15,1))</f>
        <v>NS</v>
      </c>
      <c r="M1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5" spans="1:13" x14ac:dyDescent="0.25">
      <c r="A1065" s="164">
        <f>+Exports!A1068</f>
        <v>44606</v>
      </c>
      <c r="B1065" s="165">
        <f t="shared" si="64"/>
        <v>2022</v>
      </c>
      <c r="C1065" s="165">
        <f t="shared" si="65"/>
        <v>2</v>
      </c>
      <c r="D1065" s="165">
        <f t="shared" si="66"/>
        <v>14</v>
      </c>
      <c r="E1065" s="165">
        <f>+Exports!B1068</f>
        <v>8</v>
      </c>
      <c r="F1065" s="165">
        <f>+WEEKDAY(ExportsELAP[[#This Row],[Date Prevailing]],1)</f>
        <v>2</v>
      </c>
      <c r="G1065" s="165">
        <f>+COUNTIFS(ECR_Hours!$K$6:$K$7,ExportsELAP[[#This Row],[Date Prevailing]])</f>
        <v>0</v>
      </c>
      <c r="H1065" s="165">
        <f t="shared" si="67"/>
        <v>2</v>
      </c>
      <c r="I1065" s="166">
        <f>+Exports!G1068</f>
        <v>68.739699999999999</v>
      </c>
      <c r="J1065" s="166">
        <f>+'ELAP_IPCO-APND'!D1068</f>
        <v>42.550330000000002</v>
      </c>
      <c r="K1065" s="166">
        <f>+(ExportsELAP[[#This Row],[Exports kWh - MPT]]/1000)*ExportsELAP[[#This Row],[EIM Price]]</f>
        <v>2.9248969191010001</v>
      </c>
      <c r="L1065" s="167" t="str">
        <f>+INDEX(ECR_Hours!$I$12:$I$15,MATCH(ExportsELAP[[#This Row],[Date Prevailing]],ECR_Hours!$H$12:$H$15,1))</f>
        <v>NS</v>
      </c>
      <c r="M1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6" spans="1:13" x14ac:dyDescent="0.25">
      <c r="A1066" s="164">
        <f>+Exports!A1069</f>
        <v>44606</v>
      </c>
      <c r="B1066" s="165">
        <f t="shared" si="64"/>
        <v>2022</v>
      </c>
      <c r="C1066" s="165">
        <f t="shared" si="65"/>
        <v>2</v>
      </c>
      <c r="D1066" s="165">
        <f t="shared" si="66"/>
        <v>14</v>
      </c>
      <c r="E1066" s="165">
        <f>+Exports!B1069</f>
        <v>9</v>
      </c>
      <c r="F1066" s="165">
        <f>+WEEKDAY(ExportsELAP[[#This Row],[Date Prevailing]],1)</f>
        <v>2</v>
      </c>
      <c r="G1066" s="165">
        <f>+COUNTIFS(ECR_Hours!$K$6:$K$7,ExportsELAP[[#This Row],[Date Prevailing]])</f>
        <v>0</v>
      </c>
      <c r="H1066" s="165">
        <f t="shared" si="67"/>
        <v>2</v>
      </c>
      <c r="I1066" s="166">
        <f>+Exports!G1069</f>
        <v>2062.7458000000001</v>
      </c>
      <c r="J1066" s="166">
        <f>+'ELAP_IPCO-APND'!D1069</f>
        <v>30.801629999999999</v>
      </c>
      <c r="K1066" s="166">
        <f>+(ExportsELAP[[#This Row],[Exports kWh - MPT]]/1000)*ExportsELAP[[#This Row],[EIM Price]]</f>
        <v>63.535932915654001</v>
      </c>
      <c r="L1066" s="167" t="str">
        <f>+INDEX(ECR_Hours!$I$12:$I$15,MATCH(ExportsELAP[[#This Row],[Date Prevailing]],ECR_Hours!$H$12:$H$15,1))</f>
        <v>NS</v>
      </c>
      <c r="M1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7" spans="1:13" x14ac:dyDescent="0.25">
      <c r="A1067" s="164">
        <f>+Exports!A1070</f>
        <v>44606</v>
      </c>
      <c r="B1067" s="165">
        <f t="shared" si="64"/>
        <v>2022</v>
      </c>
      <c r="C1067" s="165">
        <f t="shared" si="65"/>
        <v>2</v>
      </c>
      <c r="D1067" s="165">
        <f t="shared" si="66"/>
        <v>14</v>
      </c>
      <c r="E1067" s="165">
        <f>+Exports!B1070</f>
        <v>10</v>
      </c>
      <c r="F1067" s="165">
        <f>+WEEKDAY(ExportsELAP[[#This Row],[Date Prevailing]],1)</f>
        <v>2</v>
      </c>
      <c r="G1067" s="165">
        <f>+COUNTIFS(ECR_Hours!$K$6:$K$7,ExportsELAP[[#This Row],[Date Prevailing]])</f>
        <v>0</v>
      </c>
      <c r="H1067" s="165">
        <f t="shared" si="67"/>
        <v>2</v>
      </c>
      <c r="I1067" s="166">
        <f>+Exports!G1070</f>
        <v>6835.2602000000006</v>
      </c>
      <c r="J1067" s="166">
        <f>+'ELAP_IPCO-APND'!D1070</f>
        <v>29.499739999999999</v>
      </c>
      <c r="K1067" s="166">
        <f>+(ExportsELAP[[#This Row],[Exports kWh - MPT]]/1000)*ExportsELAP[[#This Row],[EIM Price]]</f>
        <v>201.63839873234801</v>
      </c>
      <c r="L1067" s="167" t="str">
        <f>+INDEX(ECR_Hours!$I$12:$I$15,MATCH(ExportsELAP[[#This Row],[Date Prevailing]],ECR_Hours!$H$12:$H$15,1))</f>
        <v>NS</v>
      </c>
      <c r="M1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8" spans="1:13" x14ac:dyDescent="0.25">
      <c r="A1068" s="164">
        <f>+Exports!A1071</f>
        <v>44606</v>
      </c>
      <c r="B1068" s="165">
        <f t="shared" si="64"/>
        <v>2022</v>
      </c>
      <c r="C1068" s="165">
        <f t="shared" si="65"/>
        <v>2</v>
      </c>
      <c r="D1068" s="165">
        <f t="shared" si="66"/>
        <v>14</v>
      </c>
      <c r="E1068" s="165">
        <f>+Exports!B1071</f>
        <v>11</v>
      </c>
      <c r="F1068" s="165">
        <f>+WEEKDAY(ExportsELAP[[#This Row],[Date Prevailing]],1)</f>
        <v>2</v>
      </c>
      <c r="G1068" s="165">
        <f>+COUNTIFS(ECR_Hours!$K$6:$K$7,ExportsELAP[[#This Row],[Date Prevailing]])</f>
        <v>0</v>
      </c>
      <c r="H1068" s="165">
        <f t="shared" si="67"/>
        <v>2</v>
      </c>
      <c r="I1068" s="166">
        <f>+Exports!G1071</f>
        <v>15179.680699999999</v>
      </c>
      <c r="J1068" s="166">
        <f>+'ELAP_IPCO-APND'!D1071</f>
        <v>28.668230000000001</v>
      </c>
      <c r="K1068" s="166">
        <f>+(ExportsELAP[[#This Row],[Exports kWh - MPT]]/1000)*ExportsELAP[[#This Row],[EIM Price]]</f>
        <v>435.17457763416098</v>
      </c>
      <c r="L1068" s="167" t="str">
        <f>+INDEX(ECR_Hours!$I$12:$I$15,MATCH(ExportsELAP[[#This Row],[Date Prevailing]],ECR_Hours!$H$12:$H$15,1))</f>
        <v>NS</v>
      </c>
      <c r="M1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69" spans="1:13" x14ac:dyDescent="0.25">
      <c r="A1069" s="164">
        <f>+Exports!A1072</f>
        <v>44606</v>
      </c>
      <c r="B1069" s="165">
        <f t="shared" si="64"/>
        <v>2022</v>
      </c>
      <c r="C1069" s="165">
        <f t="shared" si="65"/>
        <v>2</v>
      </c>
      <c r="D1069" s="165">
        <f t="shared" si="66"/>
        <v>14</v>
      </c>
      <c r="E1069" s="165">
        <f>+Exports!B1072</f>
        <v>12</v>
      </c>
      <c r="F1069" s="165">
        <f>+WEEKDAY(ExportsELAP[[#This Row],[Date Prevailing]],1)</f>
        <v>2</v>
      </c>
      <c r="G1069" s="165">
        <f>+COUNTIFS(ECR_Hours!$K$6:$K$7,ExportsELAP[[#This Row],[Date Prevailing]])</f>
        <v>0</v>
      </c>
      <c r="H1069" s="165">
        <f t="shared" si="67"/>
        <v>2</v>
      </c>
      <c r="I1069" s="166">
        <f>+Exports!G1072</f>
        <v>22987.971300000001</v>
      </c>
      <c r="J1069" s="166">
        <f>+'ELAP_IPCO-APND'!D1072</f>
        <v>23.772490000000001</v>
      </c>
      <c r="K1069" s="166">
        <f>+(ExportsELAP[[#This Row],[Exports kWh - MPT]]/1000)*ExportsELAP[[#This Row],[EIM Price]]</f>
        <v>546.48131784953705</v>
      </c>
      <c r="L1069" s="167" t="str">
        <f>+INDEX(ECR_Hours!$I$12:$I$15,MATCH(ExportsELAP[[#This Row],[Date Prevailing]],ECR_Hours!$H$12:$H$15,1))</f>
        <v>NS</v>
      </c>
      <c r="M1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0" spans="1:13" x14ac:dyDescent="0.25">
      <c r="A1070" s="164">
        <f>+Exports!A1073</f>
        <v>44606</v>
      </c>
      <c r="B1070" s="165">
        <f t="shared" si="64"/>
        <v>2022</v>
      </c>
      <c r="C1070" s="165">
        <f t="shared" si="65"/>
        <v>2</v>
      </c>
      <c r="D1070" s="165">
        <f t="shared" si="66"/>
        <v>14</v>
      </c>
      <c r="E1070" s="165">
        <f>+Exports!B1073</f>
        <v>13</v>
      </c>
      <c r="F1070" s="165">
        <f>+WEEKDAY(ExportsELAP[[#This Row],[Date Prevailing]],1)</f>
        <v>2</v>
      </c>
      <c r="G1070" s="165">
        <f>+COUNTIFS(ECR_Hours!$K$6:$K$7,ExportsELAP[[#This Row],[Date Prevailing]])</f>
        <v>0</v>
      </c>
      <c r="H1070" s="165">
        <f t="shared" si="67"/>
        <v>2</v>
      </c>
      <c r="I1070" s="166">
        <f>+Exports!G1073</f>
        <v>30358.573899999999</v>
      </c>
      <c r="J1070" s="166">
        <f>+'ELAP_IPCO-APND'!D1073</f>
        <v>8.8241899999999998</v>
      </c>
      <c r="K1070" s="166">
        <f>+(ExportsELAP[[#This Row],[Exports kWh - MPT]]/1000)*ExportsELAP[[#This Row],[EIM Price]]</f>
        <v>267.88982422264098</v>
      </c>
      <c r="L1070" s="167" t="str">
        <f>+INDEX(ECR_Hours!$I$12:$I$15,MATCH(ExportsELAP[[#This Row],[Date Prevailing]],ECR_Hours!$H$12:$H$15,1))</f>
        <v>NS</v>
      </c>
      <c r="M1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1" spans="1:13" x14ac:dyDescent="0.25">
      <c r="A1071" s="164">
        <f>+Exports!A1074</f>
        <v>44606</v>
      </c>
      <c r="B1071" s="165">
        <f t="shared" si="64"/>
        <v>2022</v>
      </c>
      <c r="C1071" s="165">
        <f t="shared" si="65"/>
        <v>2</v>
      </c>
      <c r="D1071" s="165">
        <f t="shared" si="66"/>
        <v>14</v>
      </c>
      <c r="E1071" s="165">
        <f>+Exports!B1074</f>
        <v>14</v>
      </c>
      <c r="F1071" s="165">
        <f>+WEEKDAY(ExportsELAP[[#This Row],[Date Prevailing]],1)</f>
        <v>2</v>
      </c>
      <c r="G1071" s="165">
        <f>+COUNTIFS(ECR_Hours!$K$6:$K$7,ExportsELAP[[#This Row],[Date Prevailing]])</f>
        <v>0</v>
      </c>
      <c r="H1071" s="165">
        <f t="shared" si="67"/>
        <v>2</v>
      </c>
      <c r="I1071" s="166">
        <f>+Exports!G1074</f>
        <v>34016.846800000007</v>
      </c>
      <c r="J1071" s="166">
        <f>+'ELAP_IPCO-APND'!D1074</f>
        <v>8.0260300000000004</v>
      </c>
      <c r="K1071" s="166">
        <f>+(ExportsELAP[[#This Row],[Exports kWh - MPT]]/1000)*ExportsELAP[[#This Row],[EIM Price]]</f>
        <v>273.02023292220406</v>
      </c>
      <c r="L1071" s="167" t="str">
        <f>+INDEX(ECR_Hours!$I$12:$I$15,MATCH(ExportsELAP[[#This Row],[Date Prevailing]],ECR_Hours!$H$12:$H$15,1))</f>
        <v>NS</v>
      </c>
      <c r="M1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2" spans="1:13" x14ac:dyDescent="0.25">
      <c r="A1072" s="164">
        <f>+Exports!A1075</f>
        <v>44606</v>
      </c>
      <c r="B1072" s="165">
        <f t="shared" si="64"/>
        <v>2022</v>
      </c>
      <c r="C1072" s="165">
        <f t="shared" si="65"/>
        <v>2</v>
      </c>
      <c r="D1072" s="165">
        <f t="shared" si="66"/>
        <v>14</v>
      </c>
      <c r="E1072" s="165">
        <f>+Exports!B1075</f>
        <v>15</v>
      </c>
      <c r="F1072" s="165">
        <f>+WEEKDAY(ExportsELAP[[#This Row],[Date Prevailing]],1)</f>
        <v>2</v>
      </c>
      <c r="G1072" s="165">
        <f>+COUNTIFS(ECR_Hours!$K$6:$K$7,ExportsELAP[[#This Row],[Date Prevailing]])</f>
        <v>0</v>
      </c>
      <c r="H1072" s="165">
        <f t="shared" si="67"/>
        <v>2</v>
      </c>
      <c r="I1072" s="166">
        <f>+Exports!G1075</f>
        <v>19619.520600000003</v>
      </c>
      <c r="J1072" s="166">
        <f>+'ELAP_IPCO-APND'!D1075</f>
        <v>2.8475199999999998</v>
      </c>
      <c r="K1072" s="166">
        <f>+(ExportsELAP[[#This Row],[Exports kWh - MPT]]/1000)*ExportsELAP[[#This Row],[EIM Price]]</f>
        <v>55.866977298912012</v>
      </c>
      <c r="L1072" s="167" t="str">
        <f>+INDEX(ECR_Hours!$I$12:$I$15,MATCH(ExportsELAP[[#This Row],[Date Prevailing]],ECR_Hours!$H$12:$H$15,1))</f>
        <v>NS</v>
      </c>
      <c r="M1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3" spans="1:13" x14ac:dyDescent="0.25">
      <c r="A1073" s="164">
        <f>+Exports!A1076</f>
        <v>44606</v>
      </c>
      <c r="B1073" s="165">
        <f t="shared" si="64"/>
        <v>2022</v>
      </c>
      <c r="C1073" s="165">
        <f t="shared" si="65"/>
        <v>2</v>
      </c>
      <c r="D1073" s="165">
        <f t="shared" si="66"/>
        <v>14</v>
      </c>
      <c r="E1073" s="165">
        <f>+Exports!B1076</f>
        <v>16</v>
      </c>
      <c r="F1073" s="165">
        <f>+WEEKDAY(ExportsELAP[[#This Row],[Date Prevailing]],1)</f>
        <v>2</v>
      </c>
      <c r="G1073" s="165">
        <f>+COUNTIFS(ECR_Hours!$K$6:$K$7,ExportsELAP[[#This Row],[Date Prevailing]])</f>
        <v>0</v>
      </c>
      <c r="H1073" s="165">
        <f t="shared" si="67"/>
        <v>2</v>
      </c>
      <c r="I1073" s="166">
        <f>+Exports!G1076</f>
        <v>9346.2800999999999</v>
      </c>
      <c r="J1073" s="166">
        <f>+'ELAP_IPCO-APND'!D1076</f>
        <v>10.134980000000001</v>
      </c>
      <c r="K1073" s="166">
        <f>+(ExportsELAP[[#This Row],[Exports kWh - MPT]]/1000)*ExportsELAP[[#This Row],[EIM Price]]</f>
        <v>94.724361887897999</v>
      </c>
      <c r="L1073" s="167" t="str">
        <f>+INDEX(ECR_Hours!$I$12:$I$15,MATCH(ExportsELAP[[#This Row],[Date Prevailing]],ECR_Hours!$H$12:$H$15,1))</f>
        <v>NS</v>
      </c>
      <c r="M1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4" spans="1:13" x14ac:dyDescent="0.25">
      <c r="A1074" s="164">
        <f>+Exports!A1077</f>
        <v>44606</v>
      </c>
      <c r="B1074" s="165">
        <f t="shared" si="64"/>
        <v>2022</v>
      </c>
      <c r="C1074" s="165">
        <f t="shared" si="65"/>
        <v>2</v>
      </c>
      <c r="D1074" s="165">
        <f t="shared" si="66"/>
        <v>14</v>
      </c>
      <c r="E1074" s="165">
        <f>+Exports!B1077</f>
        <v>17</v>
      </c>
      <c r="F1074" s="165">
        <f>+WEEKDAY(ExportsELAP[[#This Row],[Date Prevailing]],1)</f>
        <v>2</v>
      </c>
      <c r="G1074" s="165">
        <f>+COUNTIFS(ECR_Hours!$K$6:$K$7,ExportsELAP[[#This Row],[Date Prevailing]])</f>
        <v>0</v>
      </c>
      <c r="H1074" s="165">
        <f t="shared" si="67"/>
        <v>2</v>
      </c>
      <c r="I1074" s="166">
        <f>+Exports!G1077</f>
        <v>3351.8407999999999</v>
      </c>
      <c r="J1074" s="166">
        <f>+'ELAP_IPCO-APND'!D1077</f>
        <v>31.40361</v>
      </c>
      <c r="K1074" s="166">
        <f>+(ExportsELAP[[#This Row],[Exports kWh - MPT]]/1000)*ExportsELAP[[#This Row],[EIM Price]]</f>
        <v>105.25990126528799</v>
      </c>
      <c r="L1074" s="167" t="str">
        <f>+INDEX(ECR_Hours!$I$12:$I$15,MATCH(ExportsELAP[[#This Row],[Date Prevailing]],ECR_Hours!$H$12:$H$15,1))</f>
        <v>NS</v>
      </c>
      <c r="M1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5" spans="1:13" x14ac:dyDescent="0.25">
      <c r="A1075" s="164">
        <f>+Exports!A1078</f>
        <v>44606</v>
      </c>
      <c r="B1075" s="165">
        <f t="shared" si="64"/>
        <v>2022</v>
      </c>
      <c r="C1075" s="165">
        <f t="shared" si="65"/>
        <v>2</v>
      </c>
      <c r="D1075" s="165">
        <f t="shared" si="66"/>
        <v>14</v>
      </c>
      <c r="E1075" s="165">
        <f>+Exports!B1078</f>
        <v>18</v>
      </c>
      <c r="F1075" s="165">
        <f>+WEEKDAY(ExportsELAP[[#This Row],[Date Prevailing]],1)</f>
        <v>2</v>
      </c>
      <c r="G1075" s="165">
        <f>+COUNTIFS(ECR_Hours!$K$6:$K$7,ExportsELAP[[#This Row],[Date Prevailing]])</f>
        <v>0</v>
      </c>
      <c r="H1075" s="165">
        <f t="shared" si="67"/>
        <v>2</v>
      </c>
      <c r="I1075" s="166">
        <f>+Exports!G1078</f>
        <v>720.26150000000007</v>
      </c>
      <c r="J1075" s="166">
        <f>+'ELAP_IPCO-APND'!D1078</f>
        <v>52.018430000000002</v>
      </c>
      <c r="K1075" s="166">
        <f>+(ExportsELAP[[#This Row],[Exports kWh - MPT]]/1000)*ExportsELAP[[#This Row],[EIM Price]]</f>
        <v>37.466872419445011</v>
      </c>
      <c r="L1075" s="167" t="str">
        <f>+INDEX(ECR_Hours!$I$12:$I$15,MATCH(ExportsELAP[[#This Row],[Date Prevailing]],ECR_Hours!$H$12:$H$15,1))</f>
        <v>NS</v>
      </c>
      <c r="M1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6" spans="1:13" x14ac:dyDescent="0.25">
      <c r="A1076" s="164">
        <f>+Exports!A1079</f>
        <v>44606</v>
      </c>
      <c r="B1076" s="165">
        <f t="shared" si="64"/>
        <v>2022</v>
      </c>
      <c r="C1076" s="165">
        <f t="shared" si="65"/>
        <v>2</v>
      </c>
      <c r="D1076" s="165">
        <f t="shared" si="66"/>
        <v>14</v>
      </c>
      <c r="E1076" s="165">
        <f>+Exports!B1079</f>
        <v>19</v>
      </c>
      <c r="F1076" s="165">
        <f>+WEEKDAY(ExportsELAP[[#This Row],[Date Prevailing]],1)</f>
        <v>2</v>
      </c>
      <c r="G1076" s="165">
        <f>+COUNTIFS(ECR_Hours!$K$6:$K$7,ExportsELAP[[#This Row],[Date Prevailing]])</f>
        <v>0</v>
      </c>
      <c r="H1076" s="165">
        <f t="shared" si="67"/>
        <v>2</v>
      </c>
      <c r="I1076" s="166">
        <f>+Exports!G1079</f>
        <v>3.7463999999999897</v>
      </c>
      <c r="J1076" s="166">
        <f>+'ELAP_IPCO-APND'!D1079</f>
        <v>40.705129999999997</v>
      </c>
      <c r="K1076" s="166">
        <f>+(ExportsELAP[[#This Row],[Exports kWh - MPT]]/1000)*ExportsELAP[[#This Row],[EIM Price]]</f>
        <v>0.15249769903199956</v>
      </c>
      <c r="L1076" s="167" t="str">
        <f>+INDEX(ECR_Hours!$I$12:$I$15,MATCH(ExportsELAP[[#This Row],[Date Prevailing]],ECR_Hours!$H$12:$H$15,1))</f>
        <v>NS</v>
      </c>
      <c r="M1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7" spans="1:13" x14ac:dyDescent="0.25">
      <c r="A1077" s="164">
        <f>+Exports!A1080</f>
        <v>44606</v>
      </c>
      <c r="B1077" s="165">
        <f t="shared" si="64"/>
        <v>2022</v>
      </c>
      <c r="C1077" s="165">
        <f t="shared" si="65"/>
        <v>2</v>
      </c>
      <c r="D1077" s="165">
        <f t="shared" si="66"/>
        <v>14</v>
      </c>
      <c r="E1077" s="165">
        <f>+Exports!B1080</f>
        <v>20</v>
      </c>
      <c r="F1077" s="165">
        <f>+WEEKDAY(ExportsELAP[[#This Row],[Date Prevailing]],1)</f>
        <v>2</v>
      </c>
      <c r="G1077" s="165">
        <f>+COUNTIFS(ECR_Hours!$K$6:$K$7,ExportsELAP[[#This Row],[Date Prevailing]])</f>
        <v>0</v>
      </c>
      <c r="H1077" s="165">
        <f t="shared" si="67"/>
        <v>2</v>
      </c>
      <c r="I1077" s="166">
        <f>+Exports!G1080</f>
        <v>1.6157000000000001</v>
      </c>
      <c r="J1077" s="166">
        <f>+'ELAP_IPCO-APND'!D1080</f>
        <v>38.56962</v>
      </c>
      <c r="K1077" s="166">
        <f>+(ExportsELAP[[#This Row],[Exports kWh - MPT]]/1000)*ExportsELAP[[#This Row],[EIM Price]]</f>
        <v>6.2316935034000001E-2</v>
      </c>
      <c r="L1077" s="167" t="str">
        <f>+INDEX(ECR_Hours!$I$12:$I$15,MATCH(ExportsELAP[[#This Row],[Date Prevailing]],ECR_Hours!$H$12:$H$15,1))</f>
        <v>NS</v>
      </c>
      <c r="M1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8" spans="1:13" x14ac:dyDescent="0.25">
      <c r="A1078" s="164">
        <f>+Exports!A1081</f>
        <v>44606</v>
      </c>
      <c r="B1078" s="165">
        <f t="shared" si="64"/>
        <v>2022</v>
      </c>
      <c r="C1078" s="165">
        <f t="shared" si="65"/>
        <v>2</v>
      </c>
      <c r="D1078" s="165">
        <f t="shared" si="66"/>
        <v>14</v>
      </c>
      <c r="E1078" s="165">
        <f>+Exports!B1081</f>
        <v>21</v>
      </c>
      <c r="F1078" s="165">
        <f>+WEEKDAY(ExportsELAP[[#This Row],[Date Prevailing]],1)</f>
        <v>2</v>
      </c>
      <c r="G1078" s="165">
        <f>+COUNTIFS(ECR_Hours!$K$6:$K$7,ExportsELAP[[#This Row],[Date Prevailing]])</f>
        <v>0</v>
      </c>
      <c r="H1078" s="165">
        <f t="shared" si="67"/>
        <v>2</v>
      </c>
      <c r="I1078" s="166">
        <f>+Exports!G1081</f>
        <v>2.1871999999999989</v>
      </c>
      <c r="J1078" s="166">
        <f>+'ELAP_IPCO-APND'!D1081</f>
        <v>30.535</v>
      </c>
      <c r="K1078" s="166">
        <f>+(ExportsELAP[[#This Row],[Exports kWh - MPT]]/1000)*ExportsELAP[[#This Row],[EIM Price]]</f>
        <v>6.6786151999999974E-2</v>
      </c>
      <c r="L1078" s="167" t="str">
        <f>+INDEX(ECR_Hours!$I$12:$I$15,MATCH(ExportsELAP[[#This Row],[Date Prevailing]],ECR_Hours!$H$12:$H$15,1))</f>
        <v>NS</v>
      </c>
      <c r="M1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79" spans="1:13" x14ac:dyDescent="0.25">
      <c r="A1079" s="164">
        <f>+Exports!A1082</f>
        <v>44606</v>
      </c>
      <c r="B1079" s="165">
        <f t="shared" si="64"/>
        <v>2022</v>
      </c>
      <c r="C1079" s="165">
        <f t="shared" si="65"/>
        <v>2</v>
      </c>
      <c r="D1079" s="165">
        <f t="shared" si="66"/>
        <v>14</v>
      </c>
      <c r="E1079" s="165">
        <f>+Exports!B1082</f>
        <v>22</v>
      </c>
      <c r="F1079" s="165">
        <f>+WEEKDAY(ExportsELAP[[#This Row],[Date Prevailing]],1)</f>
        <v>2</v>
      </c>
      <c r="G1079" s="165">
        <f>+COUNTIFS(ECR_Hours!$K$6:$K$7,ExportsELAP[[#This Row],[Date Prevailing]])</f>
        <v>0</v>
      </c>
      <c r="H1079" s="165">
        <f t="shared" si="67"/>
        <v>2</v>
      </c>
      <c r="I1079" s="166">
        <f>+Exports!G1082</f>
        <v>2.0813000000000001</v>
      </c>
      <c r="J1079" s="166">
        <f>+'ELAP_IPCO-APND'!D1082</f>
        <v>29.123159999999999</v>
      </c>
      <c r="K1079" s="166">
        <f>+(ExportsELAP[[#This Row],[Exports kWh - MPT]]/1000)*ExportsELAP[[#This Row],[EIM Price]]</f>
        <v>6.0614032908000007E-2</v>
      </c>
      <c r="L1079" s="167" t="str">
        <f>+INDEX(ECR_Hours!$I$12:$I$15,MATCH(ExportsELAP[[#This Row],[Date Prevailing]],ECR_Hours!$H$12:$H$15,1))</f>
        <v>NS</v>
      </c>
      <c r="M1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0" spans="1:13" x14ac:dyDescent="0.25">
      <c r="A1080" s="164">
        <f>+Exports!A1083</f>
        <v>44606</v>
      </c>
      <c r="B1080" s="165">
        <f t="shared" si="64"/>
        <v>2022</v>
      </c>
      <c r="C1080" s="165">
        <f t="shared" si="65"/>
        <v>2</v>
      </c>
      <c r="D1080" s="165">
        <f t="shared" si="66"/>
        <v>14</v>
      </c>
      <c r="E1080" s="165">
        <f>+Exports!B1083</f>
        <v>23</v>
      </c>
      <c r="F1080" s="165">
        <f>+WEEKDAY(ExportsELAP[[#This Row],[Date Prevailing]],1)</f>
        <v>2</v>
      </c>
      <c r="G1080" s="165">
        <f>+COUNTIFS(ECR_Hours!$K$6:$K$7,ExportsELAP[[#This Row],[Date Prevailing]])</f>
        <v>0</v>
      </c>
      <c r="H1080" s="165">
        <f t="shared" si="67"/>
        <v>2</v>
      </c>
      <c r="I1080" s="166">
        <f>+Exports!G1083</f>
        <v>2.6568000000000001</v>
      </c>
      <c r="J1080" s="166">
        <f>+'ELAP_IPCO-APND'!D1083</f>
        <v>27.577629999999999</v>
      </c>
      <c r="K1080" s="166">
        <f>+(ExportsELAP[[#This Row],[Exports kWh - MPT]]/1000)*ExportsELAP[[#This Row],[EIM Price]]</f>
        <v>7.3268247383999993E-2</v>
      </c>
      <c r="L1080" s="167" t="str">
        <f>+INDEX(ECR_Hours!$I$12:$I$15,MATCH(ExportsELAP[[#This Row],[Date Prevailing]],ECR_Hours!$H$12:$H$15,1))</f>
        <v>NS</v>
      </c>
      <c r="M1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1" spans="1:13" x14ac:dyDescent="0.25">
      <c r="A1081" s="164">
        <f>+Exports!A1084</f>
        <v>44606</v>
      </c>
      <c r="B1081" s="165">
        <f t="shared" si="64"/>
        <v>2022</v>
      </c>
      <c r="C1081" s="165">
        <f t="shared" si="65"/>
        <v>2</v>
      </c>
      <c r="D1081" s="165">
        <f t="shared" si="66"/>
        <v>14</v>
      </c>
      <c r="E1081" s="165">
        <f>+Exports!B1084</f>
        <v>24</v>
      </c>
      <c r="F1081" s="165">
        <f>+WEEKDAY(ExportsELAP[[#This Row],[Date Prevailing]],1)</f>
        <v>2</v>
      </c>
      <c r="G1081" s="165">
        <f>+COUNTIFS(ECR_Hours!$K$6:$K$7,ExportsELAP[[#This Row],[Date Prevailing]])</f>
        <v>0</v>
      </c>
      <c r="H1081" s="165">
        <f t="shared" si="67"/>
        <v>2</v>
      </c>
      <c r="I1081" s="166">
        <f>+Exports!G1084</f>
        <v>2.34689999999999</v>
      </c>
      <c r="J1081" s="166">
        <f>+'ELAP_IPCO-APND'!D1084</f>
        <v>30.347090000000001</v>
      </c>
      <c r="K1081" s="166">
        <f>+(ExportsELAP[[#This Row],[Exports kWh - MPT]]/1000)*ExportsELAP[[#This Row],[EIM Price]]</f>
        <v>7.1221585520999692E-2</v>
      </c>
      <c r="L1081" s="167" t="str">
        <f>+INDEX(ECR_Hours!$I$12:$I$15,MATCH(ExportsELAP[[#This Row],[Date Prevailing]],ECR_Hours!$H$12:$H$15,1))</f>
        <v>NS</v>
      </c>
      <c r="M1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2" spans="1:13" x14ac:dyDescent="0.25">
      <c r="A1082" s="164">
        <f>+Exports!A1085</f>
        <v>44607</v>
      </c>
      <c r="B1082" s="165">
        <f t="shared" si="64"/>
        <v>2022</v>
      </c>
      <c r="C1082" s="165">
        <f t="shared" si="65"/>
        <v>2</v>
      </c>
      <c r="D1082" s="165">
        <f t="shared" si="66"/>
        <v>15</v>
      </c>
      <c r="E1082" s="165">
        <f>+Exports!B1085</f>
        <v>1</v>
      </c>
      <c r="F1082" s="165">
        <f>+WEEKDAY(ExportsELAP[[#This Row],[Date Prevailing]],1)</f>
        <v>3</v>
      </c>
      <c r="G1082" s="165">
        <f>+COUNTIFS(ECR_Hours!$K$6:$K$7,ExportsELAP[[#This Row],[Date Prevailing]])</f>
        <v>0</v>
      </c>
      <c r="H1082" s="165">
        <f t="shared" si="67"/>
        <v>3</v>
      </c>
      <c r="I1082" s="166">
        <f>+Exports!G1085</f>
        <v>6.5732999999999997</v>
      </c>
      <c r="J1082" s="166">
        <f>+'ELAP_IPCO-APND'!D1085</f>
        <v>25.952300000000001</v>
      </c>
      <c r="K1082" s="166">
        <f>+(ExportsELAP[[#This Row],[Exports kWh - MPT]]/1000)*ExportsELAP[[#This Row],[EIM Price]]</f>
        <v>0.17059225358999999</v>
      </c>
      <c r="L1082" s="167" t="str">
        <f>+INDEX(ECR_Hours!$I$12:$I$15,MATCH(ExportsELAP[[#This Row],[Date Prevailing]],ECR_Hours!$H$12:$H$15,1))</f>
        <v>NS</v>
      </c>
      <c r="M1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3" spans="1:13" x14ac:dyDescent="0.25">
      <c r="A1083" s="164">
        <f>+Exports!A1086</f>
        <v>44607</v>
      </c>
      <c r="B1083" s="165">
        <f t="shared" si="64"/>
        <v>2022</v>
      </c>
      <c r="C1083" s="165">
        <f t="shared" si="65"/>
        <v>2</v>
      </c>
      <c r="D1083" s="165">
        <f t="shared" si="66"/>
        <v>15</v>
      </c>
      <c r="E1083" s="165">
        <f>+Exports!B1086</f>
        <v>2</v>
      </c>
      <c r="F1083" s="165">
        <f>+WEEKDAY(ExportsELAP[[#This Row],[Date Prevailing]],1)</f>
        <v>3</v>
      </c>
      <c r="G1083" s="165">
        <f>+COUNTIFS(ECR_Hours!$K$6:$K$7,ExportsELAP[[#This Row],[Date Prevailing]])</f>
        <v>0</v>
      </c>
      <c r="H1083" s="165">
        <f t="shared" si="67"/>
        <v>3</v>
      </c>
      <c r="I1083" s="166">
        <f>+Exports!G1086</f>
        <v>7.2440000000000007</v>
      </c>
      <c r="J1083" s="166">
        <f>+'ELAP_IPCO-APND'!D1086</f>
        <v>26.12837</v>
      </c>
      <c r="K1083" s="166">
        <f>+(ExportsELAP[[#This Row],[Exports kWh - MPT]]/1000)*ExportsELAP[[#This Row],[EIM Price]]</f>
        <v>0.18927391228000001</v>
      </c>
      <c r="L1083" s="167" t="str">
        <f>+INDEX(ECR_Hours!$I$12:$I$15,MATCH(ExportsELAP[[#This Row],[Date Prevailing]],ECR_Hours!$H$12:$H$15,1))</f>
        <v>NS</v>
      </c>
      <c r="M1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4" spans="1:13" x14ac:dyDescent="0.25">
      <c r="A1084" s="164">
        <f>+Exports!A1087</f>
        <v>44607</v>
      </c>
      <c r="B1084" s="165">
        <f t="shared" si="64"/>
        <v>2022</v>
      </c>
      <c r="C1084" s="165">
        <f t="shared" si="65"/>
        <v>2</v>
      </c>
      <c r="D1084" s="165">
        <f t="shared" si="66"/>
        <v>15</v>
      </c>
      <c r="E1084" s="165">
        <f>+Exports!B1087</f>
        <v>3</v>
      </c>
      <c r="F1084" s="165">
        <f>+WEEKDAY(ExportsELAP[[#This Row],[Date Prevailing]],1)</f>
        <v>3</v>
      </c>
      <c r="G1084" s="165">
        <f>+COUNTIFS(ECR_Hours!$K$6:$K$7,ExportsELAP[[#This Row],[Date Prevailing]])</f>
        <v>0</v>
      </c>
      <c r="H1084" s="165">
        <f t="shared" si="67"/>
        <v>3</v>
      </c>
      <c r="I1084" s="166">
        <f>+Exports!G1087</f>
        <v>5.7</v>
      </c>
      <c r="J1084" s="166">
        <f>+'ELAP_IPCO-APND'!D1087</f>
        <v>25.900469999999999</v>
      </c>
      <c r="K1084" s="166">
        <f>+(ExportsELAP[[#This Row],[Exports kWh - MPT]]/1000)*ExportsELAP[[#This Row],[EIM Price]]</f>
        <v>0.14763267899999999</v>
      </c>
      <c r="L1084" s="167" t="str">
        <f>+INDEX(ECR_Hours!$I$12:$I$15,MATCH(ExportsELAP[[#This Row],[Date Prevailing]],ECR_Hours!$H$12:$H$15,1))</f>
        <v>NS</v>
      </c>
      <c r="M1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5" spans="1:13" x14ac:dyDescent="0.25">
      <c r="A1085" s="164">
        <f>+Exports!A1088</f>
        <v>44607</v>
      </c>
      <c r="B1085" s="165">
        <f t="shared" si="64"/>
        <v>2022</v>
      </c>
      <c r="C1085" s="165">
        <f t="shared" si="65"/>
        <v>2</v>
      </c>
      <c r="D1085" s="165">
        <f t="shared" si="66"/>
        <v>15</v>
      </c>
      <c r="E1085" s="165">
        <f>+Exports!B1088</f>
        <v>4</v>
      </c>
      <c r="F1085" s="165">
        <f>+WEEKDAY(ExportsELAP[[#This Row],[Date Prevailing]],1)</f>
        <v>3</v>
      </c>
      <c r="G1085" s="165">
        <f>+COUNTIFS(ECR_Hours!$K$6:$K$7,ExportsELAP[[#This Row],[Date Prevailing]])</f>
        <v>0</v>
      </c>
      <c r="H1085" s="165">
        <f t="shared" si="67"/>
        <v>3</v>
      </c>
      <c r="I1085" s="166">
        <f>+Exports!G1088</f>
        <v>4.7804000000000002</v>
      </c>
      <c r="J1085" s="166">
        <f>+'ELAP_IPCO-APND'!D1088</f>
        <v>25.50722</v>
      </c>
      <c r="K1085" s="166">
        <f>+(ExportsELAP[[#This Row],[Exports kWh - MPT]]/1000)*ExportsELAP[[#This Row],[EIM Price]]</f>
        <v>0.12193471448800001</v>
      </c>
      <c r="L1085" s="167" t="str">
        <f>+INDEX(ECR_Hours!$I$12:$I$15,MATCH(ExportsELAP[[#This Row],[Date Prevailing]],ECR_Hours!$H$12:$H$15,1))</f>
        <v>NS</v>
      </c>
      <c r="M1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6" spans="1:13" x14ac:dyDescent="0.25">
      <c r="A1086" s="164">
        <f>+Exports!A1089</f>
        <v>44607</v>
      </c>
      <c r="B1086" s="165">
        <f t="shared" si="64"/>
        <v>2022</v>
      </c>
      <c r="C1086" s="165">
        <f t="shared" si="65"/>
        <v>2</v>
      </c>
      <c r="D1086" s="165">
        <f t="shared" si="66"/>
        <v>15</v>
      </c>
      <c r="E1086" s="165">
        <f>+Exports!B1089</f>
        <v>5</v>
      </c>
      <c r="F1086" s="165">
        <f>+WEEKDAY(ExportsELAP[[#This Row],[Date Prevailing]],1)</f>
        <v>3</v>
      </c>
      <c r="G1086" s="165">
        <f>+COUNTIFS(ECR_Hours!$K$6:$K$7,ExportsELAP[[#This Row],[Date Prevailing]])</f>
        <v>0</v>
      </c>
      <c r="H1086" s="165">
        <f t="shared" si="67"/>
        <v>3</v>
      </c>
      <c r="I1086" s="166">
        <f>+Exports!G1089</f>
        <v>3.1494999999999997</v>
      </c>
      <c r="J1086" s="166">
        <f>+'ELAP_IPCO-APND'!D1089</f>
        <v>27.892710000000001</v>
      </c>
      <c r="K1086" s="166">
        <f>+(ExportsELAP[[#This Row],[Exports kWh - MPT]]/1000)*ExportsELAP[[#This Row],[EIM Price]]</f>
        <v>8.7848090145000002E-2</v>
      </c>
      <c r="L1086" s="167" t="str">
        <f>+INDEX(ECR_Hours!$I$12:$I$15,MATCH(ExportsELAP[[#This Row],[Date Prevailing]],ECR_Hours!$H$12:$H$15,1))</f>
        <v>NS</v>
      </c>
      <c r="M1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7" spans="1:13" x14ac:dyDescent="0.25">
      <c r="A1087" s="164">
        <f>+Exports!A1090</f>
        <v>44607</v>
      </c>
      <c r="B1087" s="165">
        <f t="shared" si="64"/>
        <v>2022</v>
      </c>
      <c r="C1087" s="165">
        <f t="shared" si="65"/>
        <v>2</v>
      </c>
      <c r="D1087" s="165">
        <f t="shared" si="66"/>
        <v>15</v>
      </c>
      <c r="E1087" s="165">
        <f>+Exports!B1090</f>
        <v>6</v>
      </c>
      <c r="F1087" s="165">
        <f>+WEEKDAY(ExportsELAP[[#This Row],[Date Prevailing]],1)</f>
        <v>3</v>
      </c>
      <c r="G1087" s="165">
        <f>+COUNTIFS(ECR_Hours!$K$6:$K$7,ExportsELAP[[#This Row],[Date Prevailing]])</f>
        <v>0</v>
      </c>
      <c r="H1087" s="165">
        <f t="shared" si="67"/>
        <v>3</v>
      </c>
      <c r="I1087" s="166">
        <f>+Exports!G1090</f>
        <v>2.3029999999999999</v>
      </c>
      <c r="J1087" s="166">
        <f>+'ELAP_IPCO-APND'!D1090</f>
        <v>32.457940000000001</v>
      </c>
      <c r="K1087" s="166">
        <f>+(ExportsELAP[[#This Row],[Exports kWh - MPT]]/1000)*ExportsELAP[[#This Row],[EIM Price]]</f>
        <v>7.4750635819999994E-2</v>
      </c>
      <c r="L1087" s="167" t="str">
        <f>+INDEX(ECR_Hours!$I$12:$I$15,MATCH(ExportsELAP[[#This Row],[Date Prevailing]],ECR_Hours!$H$12:$H$15,1))</f>
        <v>NS</v>
      </c>
      <c r="M1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8" spans="1:13" x14ac:dyDescent="0.25">
      <c r="A1088" s="164">
        <f>+Exports!A1091</f>
        <v>44607</v>
      </c>
      <c r="B1088" s="165">
        <f t="shared" si="64"/>
        <v>2022</v>
      </c>
      <c r="C1088" s="165">
        <f t="shared" si="65"/>
        <v>2</v>
      </c>
      <c r="D1088" s="165">
        <f t="shared" si="66"/>
        <v>15</v>
      </c>
      <c r="E1088" s="165">
        <f>+Exports!B1091</f>
        <v>7</v>
      </c>
      <c r="F1088" s="165">
        <f>+WEEKDAY(ExportsELAP[[#This Row],[Date Prevailing]],1)</f>
        <v>3</v>
      </c>
      <c r="G1088" s="165">
        <f>+COUNTIFS(ECR_Hours!$K$6:$K$7,ExportsELAP[[#This Row],[Date Prevailing]])</f>
        <v>0</v>
      </c>
      <c r="H1088" s="165">
        <f t="shared" si="67"/>
        <v>3</v>
      </c>
      <c r="I1088" s="166">
        <f>+Exports!G1091</f>
        <v>1.9991000000000001</v>
      </c>
      <c r="J1088" s="166">
        <f>+'ELAP_IPCO-APND'!D1091</f>
        <v>36.538780000000003</v>
      </c>
      <c r="K1088" s="166">
        <f>+(ExportsELAP[[#This Row],[Exports kWh - MPT]]/1000)*ExportsELAP[[#This Row],[EIM Price]]</f>
        <v>7.3044675098000014E-2</v>
      </c>
      <c r="L1088" s="167" t="str">
        <f>+INDEX(ECR_Hours!$I$12:$I$15,MATCH(ExportsELAP[[#This Row],[Date Prevailing]],ECR_Hours!$H$12:$H$15,1))</f>
        <v>NS</v>
      </c>
      <c r="M1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89" spans="1:13" x14ac:dyDescent="0.25">
      <c r="A1089" s="164">
        <f>+Exports!A1092</f>
        <v>44607</v>
      </c>
      <c r="B1089" s="165">
        <f t="shared" si="64"/>
        <v>2022</v>
      </c>
      <c r="C1089" s="165">
        <f t="shared" si="65"/>
        <v>2</v>
      </c>
      <c r="D1089" s="165">
        <f t="shared" si="66"/>
        <v>15</v>
      </c>
      <c r="E1089" s="165">
        <f>+Exports!B1092</f>
        <v>8</v>
      </c>
      <c r="F1089" s="165">
        <f>+WEEKDAY(ExportsELAP[[#This Row],[Date Prevailing]],1)</f>
        <v>3</v>
      </c>
      <c r="G1089" s="165">
        <f>+COUNTIFS(ECR_Hours!$K$6:$K$7,ExportsELAP[[#This Row],[Date Prevailing]])</f>
        <v>0</v>
      </c>
      <c r="H1089" s="165">
        <f t="shared" si="67"/>
        <v>3</v>
      </c>
      <c r="I1089" s="166">
        <f>+Exports!G1092</f>
        <v>54.2089</v>
      </c>
      <c r="J1089" s="166">
        <f>+'ELAP_IPCO-APND'!D1092</f>
        <v>36.347729999999999</v>
      </c>
      <c r="K1089" s="166">
        <f>+(ExportsELAP[[#This Row],[Exports kWh - MPT]]/1000)*ExportsELAP[[#This Row],[EIM Price]]</f>
        <v>1.9703704607969998</v>
      </c>
      <c r="L1089" s="167" t="str">
        <f>+INDEX(ECR_Hours!$I$12:$I$15,MATCH(ExportsELAP[[#This Row],[Date Prevailing]],ECR_Hours!$H$12:$H$15,1))</f>
        <v>NS</v>
      </c>
      <c r="M1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0" spans="1:13" x14ac:dyDescent="0.25">
      <c r="A1090" s="164">
        <f>+Exports!A1093</f>
        <v>44607</v>
      </c>
      <c r="B1090" s="165">
        <f t="shared" ref="B1090:B1153" si="68">+YEAR(A1090)</f>
        <v>2022</v>
      </c>
      <c r="C1090" s="165">
        <f t="shared" ref="C1090:C1153" si="69">+MONTH(A1090)</f>
        <v>2</v>
      </c>
      <c r="D1090" s="165">
        <f t="shared" ref="D1090:D1153" si="70">+DAY(A1090)</f>
        <v>15</v>
      </c>
      <c r="E1090" s="165">
        <f>+Exports!B1093</f>
        <v>9</v>
      </c>
      <c r="F1090" s="165">
        <f>+WEEKDAY(ExportsELAP[[#This Row],[Date Prevailing]],1)</f>
        <v>3</v>
      </c>
      <c r="G1090" s="165">
        <f>+COUNTIFS(ECR_Hours!$K$6:$K$7,ExportsELAP[[#This Row],[Date Prevailing]])</f>
        <v>0</v>
      </c>
      <c r="H1090" s="165">
        <f t="shared" ref="H1090:H1153" si="71">+IF(G1090=1,0,F1090)</f>
        <v>3</v>
      </c>
      <c r="I1090" s="166">
        <f>+Exports!G1093</f>
        <v>3055.5174999999999</v>
      </c>
      <c r="J1090" s="166">
        <f>+'ELAP_IPCO-APND'!D1093</f>
        <v>34.07199</v>
      </c>
      <c r="K1090" s="166">
        <f>+(ExportsELAP[[#This Row],[Exports kWh - MPT]]/1000)*ExportsELAP[[#This Row],[EIM Price]]</f>
        <v>104.107561704825</v>
      </c>
      <c r="L1090" s="167" t="str">
        <f>+INDEX(ECR_Hours!$I$12:$I$15,MATCH(ExportsELAP[[#This Row],[Date Prevailing]],ECR_Hours!$H$12:$H$15,1))</f>
        <v>NS</v>
      </c>
      <c r="M1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1" spans="1:13" x14ac:dyDescent="0.25">
      <c r="A1091" s="164">
        <f>+Exports!A1094</f>
        <v>44607</v>
      </c>
      <c r="B1091" s="165">
        <f t="shared" si="68"/>
        <v>2022</v>
      </c>
      <c r="C1091" s="165">
        <f t="shared" si="69"/>
        <v>2</v>
      </c>
      <c r="D1091" s="165">
        <f t="shared" si="70"/>
        <v>15</v>
      </c>
      <c r="E1091" s="165">
        <f>+Exports!B1094</f>
        <v>10</v>
      </c>
      <c r="F1091" s="165">
        <f>+WEEKDAY(ExportsELAP[[#This Row],[Date Prevailing]],1)</f>
        <v>3</v>
      </c>
      <c r="G1091" s="165">
        <f>+COUNTIFS(ECR_Hours!$K$6:$K$7,ExportsELAP[[#This Row],[Date Prevailing]])</f>
        <v>0</v>
      </c>
      <c r="H1091" s="165">
        <f t="shared" si="71"/>
        <v>3</v>
      </c>
      <c r="I1091" s="166">
        <f>+Exports!G1094</f>
        <v>11642.897499999999</v>
      </c>
      <c r="J1091" s="166">
        <f>+'ELAP_IPCO-APND'!D1094</f>
        <v>33.542439999999999</v>
      </c>
      <c r="K1091" s="166">
        <f>+(ExportsELAP[[#This Row],[Exports kWh - MPT]]/1000)*ExportsELAP[[#This Row],[EIM Price]]</f>
        <v>390.53119081989996</v>
      </c>
      <c r="L1091" s="167" t="str">
        <f>+INDEX(ECR_Hours!$I$12:$I$15,MATCH(ExportsELAP[[#This Row],[Date Prevailing]],ECR_Hours!$H$12:$H$15,1))</f>
        <v>NS</v>
      </c>
      <c r="M1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2" spans="1:13" x14ac:dyDescent="0.25">
      <c r="A1092" s="164">
        <f>+Exports!A1095</f>
        <v>44607</v>
      </c>
      <c r="B1092" s="165">
        <f t="shared" si="68"/>
        <v>2022</v>
      </c>
      <c r="C1092" s="165">
        <f t="shared" si="69"/>
        <v>2</v>
      </c>
      <c r="D1092" s="165">
        <f t="shared" si="70"/>
        <v>15</v>
      </c>
      <c r="E1092" s="165">
        <f>+Exports!B1095</f>
        <v>11</v>
      </c>
      <c r="F1092" s="165">
        <f>+WEEKDAY(ExportsELAP[[#This Row],[Date Prevailing]],1)</f>
        <v>3</v>
      </c>
      <c r="G1092" s="165">
        <f>+COUNTIFS(ECR_Hours!$K$6:$K$7,ExportsELAP[[#This Row],[Date Prevailing]])</f>
        <v>0</v>
      </c>
      <c r="H1092" s="165">
        <f t="shared" si="71"/>
        <v>3</v>
      </c>
      <c r="I1092" s="166">
        <f>+Exports!G1095</f>
        <v>21900.322399999997</v>
      </c>
      <c r="J1092" s="166">
        <f>+'ELAP_IPCO-APND'!D1095</f>
        <v>29.521519999999999</v>
      </c>
      <c r="K1092" s="166">
        <f>+(ExportsELAP[[#This Row],[Exports kWh - MPT]]/1000)*ExportsELAP[[#This Row],[EIM Price]]</f>
        <v>646.53080573804789</v>
      </c>
      <c r="L1092" s="167" t="str">
        <f>+INDEX(ECR_Hours!$I$12:$I$15,MATCH(ExportsELAP[[#This Row],[Date Prevailing]],ECR_Hours!$H$12:$H$15,1))</f>
        <v>NS</v>
      </c>
      <c r="M1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3" spans="1:13" x14ac:dyDescent="0.25">
      <c r="A1093" s="164">
        <f>+Exports!A1096</f>
        <v>44607</v>
      </c>
      <c r="B1093" s="165">
        <f t="shared" si="68"/>
        <v>2022</v>
      </c>
      <c r="C1093" s="165">
        <f t="shared" si="69"/>
        <v>2</v>
      </c>
      <c r="D1093" s="165">
        <f t="shared" si="70"/>
        <v>15</v>
      </c>
      <c r="E1093" s="165">
        <f>+Exports!B1096</f>
        <v>12</v>
      </c>
      <c r="F1093" s="165">
        <f>+WEEKDAY(ExportsELAP[[#This Row],[Date Prevailing]],1)</f>
        <v>3</v>
      </c>
      <c r="G1093" s="165">
        <f>+COUNTIFS(ECR_Hours!$K$6:$K$7,ExportsELAP[[#This Row],[Date Prevailing]])</f>
        <v>0</v>
      </c>
      <c r="H1093" s="165">
        <f t="shared" si="71"/>
        <v>3</v>
      </c>
      <c r="I1093" s="166">
        <f>+Exports!G1096</f>
        <v>28112.194900000002</v>
      </c>
      <c r="J1093" s="166">
        <f>+'ELAP_IPCO-APND'!D1096</f>
        <v>22.72531</v>
      </c>
      <c r="K1093" s="166">
        <f>+(ExportsELAP[[#This Row],[Exports kWh - MPT]]/1000)*ExportsELAP[[#This Row],[EIM Price]]</f>
        <v>638.85834388291903</v>
      </c>
      <c r="L1093" s="167" t="str">
        <f>+INDEX(ECR_Hours!$I$12:$I$15,MATCH(ExportsELAP[[#This Row],[Date Prevailing]],ECR_Hours!$H$12:$H$15,1))</f>
        <v>NS</v>
      </c>
      <c r="M1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4" spans="1:13" x14ac:dyDescent="0.25">
      <c r="A1094" s="164">
        <f>+Exports!A1097</f>
        <v>44607</v>
      </c>
      <c r="B1094" s="165">
        <f t="shared" si="68"/>
        <v>2022</v>
      </c>
      <c r="C1094" s="165">
        <f t="shared" si="69"/>
        <v>2</v>
      </c>
      <c r="D1094" s="165">
        <f t="shared" si="70"/>
        <v>15</v>
      </c>
      <c r="E1094" s="165">
        <f>+Exports!B1097</f>
        <v>13</v>
      </c>
      <c r="F1094" s="165">
        <f>+WEEKDAY(ExportsELAP[[#This Row],[Date Prevailing]],1)</f>
        <v>3</v>
      </c>
      <c r="G1094" s="165">
        <f>+COUNTIFS(ECR_Hours!$K$6:$K$7,ExportsELAP[[#This Row],[Date Prevailing]])</f>
        <v>0</v>
      </c>
      <c r="H1094" s="165">
        <f t="shared" si="71"/>
        <v>3</v>
      </c>
      <c r="I1094" s="166">
        <f>+Exports!G1097</f>
        <v>33427.09859999999</v>
      </c>
      <c r="J1094" s="166">
        <f>+'ELAP_IPCO-APND'!D1097</f>
        <v>18.610520000000001</v>
      </c>
      <c r="K1094" s="166">
        <f>+(ExportsELAP[[#This Row],[Exports kWh - MPT]]/1000)*ExportsELAP[[#This Row],[EIM Price]]</f>
        <v>622.09568703727189</v>
      </c>
      <c r="L1094" s="167" t="str">
        <f>+INDEX(ECR_Hours!$I$12:$I$15,MATCH(ExportsELAP[[#This Row],[Date Prevailing]],ECR_Hours!$H$12:$H$15,1))</f>
        <v>NS</v>
      </c>
      <c r="M1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5" spans="1:13" x14ac:dyDescent="0.25">
      <c r="A1095" s="164">
        <f>+Exports!A1098</f>
        <v>44607</v>
      </c>
      <c r="B1095" s="165">
        <f t="shared" si="68"/>
        <v>2022</v>
      </c>
      <c r="C1095" s="165">
        <f t="shared" si="69"/>
        <v>2</v>
      </c>
      <c r="D1095" s="165">
        <f t="shared" si="70"/>
        <v>15</v>
      </c>
      <c r="E1095" s="165">
        <f>+Exports!B1098</f>
        <v>14</v>
      </c>
      <c r="F1095" s="165">
        <f>+WEEKDAY(ExportsELAP[[#This Row],[Date Prevailing]],1)</f>
        <v>3</v>
      </c>
      <c r="G1095" s="165">
        <f>+COUNTIFS(ECR_Hours!$K$6:$K$7,ExportsELAP[[#This Row],[Date Prevailing]])</f>
        <v>0</v>
      </c>
      <c r="H1095" s="165">
        <f t="shared" si="71"/>
        <v>3</v>
      </c>
      <c r="I1095" s="166">
        <f>+Exports!G1098</f>
        <v>33362.730100000001</v>
      </c>
      <c r="J1095" s="166">
        <f>+'ELAP_IPCO-APND'!D1098</f>
        <v>17.805759999999999</v>
      </c>
      <c r="K1095" s="166">
        <f>+(ExportsELAP[[#This Row],[Exports kWh - MPT]]/1000)*ExportsELAP[[#This Row],[EIM Price]]</f>
        <v>594.04876510537599</v>
      </c>
      <c r="L1095" s="167" t="str">
        <f>+INDEX(ECR_Hours!$I$12:$I$15,MATCH(ExportsELAP[[#This Row],[Date Prevailing]],ECR_Hours!$H$12:$H$15,1))</f>
        <v>NS</v>
      </c>
      <c r="M1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6" spans="1:13" x14ac:dyDescent="0.25">
      <c r="A1096" s="164">
        <f>+Exports!A1099</f>
        <v>44607</v>
      </c>
      <c r="B1096" s="165">
        <f t="shared" si="68"/>
        <v>2022</v>
      </c>
      <c r="C1096" s="165">
        <f t="shared" si="69"/>
        <v>2</v>
      </c>
      <c r="D1096" s="165">
        <f t="shared" si="70"/>
        <v>15</v>
      </c>
      <c r="E1096" s="165">
        <f>+Exports!B1099</f>
        <v>15</v>
      </c>
      <c r="F1096" s="165">
        <f>+WEEKDAY(ExportsELAP[[#This Row],[Date Prevailing]],1)</f>
        <v>3</v>
      </c>
      <c r="G1096" s="165">
        <f>+COUNTIFS(ECR_Hours!$K$6:$K$7,ExportsELAP[[#This Row],[Date Prevailing]])</f>
        <v>0</v>
      </c>
      <c r="H1096" s="165">
        <f t="shared" si="71"/>
        <v>3</v>
      </c>
      <c r="I1096" s="166">
        <f>+Exports!G1099</f>
        <v>29395.626300000004</v>
      </c>
      <c r="J1096" s="166">
        <f>+'ELAP_IPCO-APND'!D1099</f>
        <v>15.688409999999999</v>
      </c>
      <c r="K1096" s="166">
        <f>+(ExportsELAP[[#This Row],[Exports kWh - MPT]]/1000)*ExportsELAP[[#This Row],[EIM Price]]</f>
        <v>461.17063760118305</v>
      </c>
      <c r="L1096" s="167" t="str">
        <f>+INDEX(ECR_Hours!$I$12:$I$15,MATCH(ExportsELAP[[#This Row],[Date Prevailing]],ECR_Hours!$H$12:$H$15,1))</f>
        <v>NS</v>
      </c>
      <c r="M1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7" spans="1:13" x14ac:dyDescent="0.25">
      <c r="A1097" s="164">
        <f>+Exports!A1100</f>
        <v>44607</v>
      </c>
      <c r="B1097" s="165">
        <f t="shared" si="68"/>
        <v>2022</v>
      </c>
      <c r="C1097" s="165">
        <f t="shared" si="69"/>
        <v>2</v>
      </c>
      <c r="D1097" s="165">
        <f t="shared" si="70"/>
        <v>15</v>
      </c>
      <c r="E1097" s="165">
        <f>+Exports!B1100</f>
        <v>16</v>
      </c>
      <c r="F1097" s="165">
        <f>+WEEKDAY(ExportsELAP[[#This Row],[Date Prevailing]],1)</f>
        <v>3</v>
      </c>
      <c r="G1097" s="165">
        <f>+COUNTIFS(ECR_Hours!$K$6:$K$7,ExportsELAP[[#This Row],[Date Prevailing]])</f>
        <v>0</v>
      </c>
      <c r="H1097" s="165">
        <f t="shared" si="71"/>
        <v>3</v>
      </c>
      <c r="I1097" s="166">
        <f>+Exports!G1100</f>
        <v>23398.868299999998</v>
      </c>
      <c r="J1097" s="166">
        <f>+'ELAP_IPCO-APND'!D1100</f>
        <v>20.406659999999999</v>
      </c>
      <c r="K1097" s="166">
        <f>+(ExportsELAP[[#This Row],[Exports kWh - MPT]]/1000)*ExportsELAP[[#This Row],[EIM Price]]</f>
        <v>477.49274978287792</v>
      </c>
      <c r="L1097" s="167" t="str">
        <f>+INDEX(ECR_Hours!$I$12:$I$15,MATCH(ExportsELAP[[#This Row],[Date Prevailing]],ECR_Hours!$H$12:$H$15,1))</f>
        <v>NS</v>
      </c>
      <c r="M1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8" spans="1:13" x14ac:dyDescent="0.25">
      <c r="A1098" s="164">
        <f>+Exports!A1101</f>
        <v>44607</v>
      </c>
      <c r="B1098" s="165">
        <f t="shared" si="68"/>
        <v>2022</v>
      </c>
      <c r="C1098" s="165">
        <f t="shared" si="69"/>
        <v>2</v>
      </c>
      <c r="D1098" s="165">
        <f t="shared" si="70"/>
        <v>15</v>
      </c>
      <c r="E1098" s="165">
        <f>+Exports!B1101</f>
        <v>17</v>
      </c>
      <c r="F1098" s="165">
        <f>+WEEKDAY(ExportsELAP[[#This Row],[Date Prevailing]],1)</f>
        <v>3</v>
      </c>
      <c r="G1098" s="165">
        <f>+COUNTIFS(ECR_Hours!$K$6:$K$7,ExportsELAP[[#This Row],[Date Prevailing]])</f>
        <v>0</v>
      </c>
      <c r="H1098" s="165">
        <f t="shared" si="71"/>
        <v>3</v>
      </c>
      <c r="I1098" s="166">
        <f>+Exports!G1101</f>
        <v>13408.9339</v>
      </c>
      <c r="J1098" s="166">
        <f>+'ELAP_IPCO-APND'!D1101</f>
        <v>31.38081</v>
      </c>
      <c r="K1098" s="166">
        <f>+(ExportsELAP[[#This Row],[Exports kWh - MPT]]/1000)*ExportsELAP[[#This Row],[EIM Price]]</f>
        <v>420.783207018459</v>
      </c>
      <c r="L1098" s="167" t="str">
        <f>+INDEX(ECR_Hours!$I$12:$I$15,MATCH(ExportsELAP[[#This Row],[Date Prevailing]],ECR_Hours!$H$12:$H$15,1))</f>
        <v>NS</v>
      </c>
      <c r="M1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099" spans="1:13" x14ac:dyDescent="0.25">
      <c r="A1099" s="164">
        <f>+Exports!A1102</f>
        <v>44607</v>
      </c>
      <c r="B1099" s="165">
        <f t="shared" si="68"/>
        <v>2022</v>
      </c>
      <c r="C1099" s="165">
        <f t="shared" si="69"/>
        <v>2</v>
      </c>
      <c r="D1099" s="165">
        <f t="shared" si="70"/>
        <v>15</v>
      </c>
      <c r="E1099" s="165">
        <f>+Exports!B1102</f>
        <v>18</v>
      </c>
      <c r="F1099" s="165">
        <f>+WEEKDAY(ExportsELAP[[#This Row],[Date Prevailing]],1)</f>
        <v>3</v>
      </c>
      <c r="G1099" s="165">
        <f>+COUNTIFS(ECR_Hours!$K$6:$K$7,ExportsELAP[[#This Row],[Date Prevailing]])</f>
        <v>0</v>
      </c>
      <c r="H1099" s="165">
        <f t="shared" si="71"/>
        <v>3</v>
      </c>
      <c r="I1099" s="166">
        <f>+Exports!G1102</f>
        <v>3460.9978000000001</v>
      </c>
      <c r="J1099" s="166">
        <f>+'ELAP_IPCO-APND'!D1102</f>
        <v>62.157310000000003</v>
      </c>
      <c r="K1099" s="166">
        <f>+(ExportsELAP[[#This Row],[Exports kWh - MPT]]/1000)*ExportsELAP[[#This Row],[EIM Price]]</f>
        <v>215.12631316391801</v>
      </c>
      <c r="L1099" s="167" t="str">
        <f>+INDEX(ECR_Hours!$I$12:$I$15,MATCH(ExportsELAP[[#This Row],[Date Prevailing]],ECR_Hours!$H$12:$H$15,1))</f>
        <v>NS</v>
      </c>
      <c r="M1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0" spans="1:13" x14ac:dyDescent="0.25">
      <c r="A1100" s="164">
        <f>+Exports!A1103</f>
        <v>44607</v>
      </c>
      <c r="B1100" s="165">
        <f t="shared" si="68"/>
        <v>2022</v>
      </c>
      <c r="C1100" s="165">
        <f t="shared" si="69"/>
        <v>2</v>
      </c>
      <c r="D1100" s="165">
        <f t="shared" si="70"/>
        <v>15</v>
      </c>
      <c r="E1100" s="165">
        <f>+Exports!B1103</f>
        <v>19</v>
      </c>
      <c r="F1100" s="165">
        <f>+WEEKDAY(ExportsELAP[[#This Row],[Date Prevailing]],1)</f>
        <v>3</v>
      </c>
      <c r="G1100" s="165">
        <f>+COUNTIFS(ECR_Hours!$K$6:$K$7,ExportsELAP[[#This Row],[Date Prevailing]])</f>
        <v>0</v>
      </c>
      <c r="H1100" s="165">
        <f t="shared" si="71"/>
        <v>3</v>
      </c>
      <c r="I1100" s="166">
        <f>+Exports!G1103</f>
        <v>30.465800000000002</v>
      </c>
      <c r="J1100" s="166">
        <f>+'ELAP_IPCO-APND'!D1103</f>
        <v>43.033999999999999</v>
      </c>
      <c r="K1100" s="166">
        <f>+(ExportsELAP[[#This Row],[Exports kWh - MPT]]/1000)*ExportsELAP[[#This Row],[EIM Price]]</f>
        <v>1.3110652372</v>
      </c>
      <c r="L1100" s="167" t="str">
        <f>+INDEX(ECR_Hours!$I$12:$I$15,MATCH(ExportsELAP[[#This Row],[Date Prevailing]],ECR_Hours!$H$12:$H$15,1))</f>
        <v>NS</v>
      </c>
      <c r="M1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1" spans="1:13" x14ac:dyDescent="0.25">
      <c r="A1101" s="164">
        <f>+Exports!A1104</f>
        <v>44607</v>
      </c>
      <c r="B1101" s="165">
        <f t="shared" si="68"/>
        <v>2022</v>
      </c>
      <c r="C1101" s="165">
        <f t="shared" si="69"/>
        <v>2</v>
      </c>
      <c r="D1101" s="165">
        <f t="shared" si="70"/>
        <v>15</v>
      </c>
      <c r="E1101" s="165">
        <f>+Exports!B1104</f>
        <v>20</v>
      </c>
      <c r="F1101" s="165">
        <f>+WEEKDAY(ExportsELAP[[#This Row],[Date Prevailing]],1)</f>
        <v>3</v>
      </c>
      <c r="G1101" s="165">
        <f>+COUNTIFS(ECR_Hours!$K$6:$K$7,ExportsELAP[[#This Row],[Date Prevailing]])</f>
        <v>0</v>
      </c>
      <c r="H1101" s="165">
        <f t="shared" si="71"/>
        <v>3</v>
      </c>
      <c r="I1101" s="166">
        <f>+Exports!G1104</f>
        <v>1.0159999999999998</v>
      </c>
      <c r="J1101" s="166">
        <f>+'ELAP_IPCO-APND'!D1104</f>
        <v>34.168320000000001</v>
      </c>
      <c r="K1101" s="166">
        <f>+(ExportsELAP[[#This Row],[Exports kWh - MPT]]/1000)*ExportsELAP[[#This Row],[EIM Price]]</f>
        <v>3.4715013119999992E-2</v>
      </c>
      <c r="L1101" s="167" t="str">
        <f>+INDEX(ECR_Hours!$I$12:$I$15,MATCH(ExportsELAP[[#This Row],[Date Prevailing]],ECR_Hours!$H$12:$H$15,1))</f>
        <v>NS</v>
      </c>
      <c r="M1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2" spans="1:13" x14ac:dyDescent="0.25">
      <c r="A1102" s="164">
        <f>+Exports!A1105</f>
        <v>44607</v>
      </c>
      <c r="B1102" s="165">
        <f t="shared" si="68"/>
        <v>2022</v>
      </c>
      <c r="C1102" s="165">
        <f t="shared" si="69"/>
        <v>2</v>
      </c>
      <c r="D1102" s="165">
        <f t="shared" si="70"/>
        <v>15</v>
      </c>
      <c r="E1102" s="165">
        <f>+Exports!B1105</f>
        <v>21</v>
      </c>
      <c r="F1102" s="165">
        <f>+WEEKDAY(ExportsELAP[[#This Row],[Date Prevailing]],1)</f>
        <v>3</v>
      </c>
      <c r="G1102" s="165">
        <f>+COUNTIFS(ECR_Hours!$K$6:$K$7,ExportsELAP[[#This Row],[Date Prevailing]])</f>
        <v>0</v>
      </c>
      <c r="H1102" s="165">
        <f t="shared" si="71"/>
        <v>3</v>
      </c>
      <c r="I1102" s="166">
        <f>+Exports!G1105</f>
        <v>1.7105999999999999</v>
      </c>
      <c r="J1102" s="166">
        <f>+'ELAP_IPCO-APND'!D1105</f>
        <v>34.168489999999998</v>
      </c>
      <c r="K1102" s="166">
        <f>+(ExportsELAP[[#This Row],[Exports kWh - MPT]]/1000)*ExportsELAP[[#This Row],[EIM Price]]</f>
        <v>5.8448618993999994E-2</v>
      </c>
      <c r="L1102" s="167" t="str">
        <f>+INDEX(ECR_Hours!$I$12:$I$15,MATCH(ExportsELAP[[#This Row],[Date Prevailing]],ECR_Hours!$H$12:$H$15,1))</f>
        <v>NS</v>
      </c>
      <c r="M1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3" spans="1:13" x14ac:dyDescent="0.25">
      <c r="A1103" s="164">
        <f>+Exports!A1106</f>
        <v>44607</v>
      </c>
      <c r="B1103" s="165">
        <f t="shared" si="68"/>
        <v>2022</v>
      </c>
      <c r="C1103" s="165">
        <f t="shared" si="69"/>
        <v>2</v>
      </c>
      <c r="D1103" s="165">
        <f t="shared" si="70"/>
        <v>15</v>
      </c>
      <c r="E1103" s="165">
        <f>+Exports!B1106</f>
        <v>22</v>
      </c>
      <c r="F1103" s="165">
        <f>+WEEKDAY(ExportsELAP[[#This Row],[Date Prevailing]],1)</f>
        <v>3</v>
      </c>
      <c r="G1103" s="165">
        <f>+COUNTIFS(ECR_Hours!$K$6:$K$7,ExportsELAP[[#This Row],[Date Prevailing]])</f>
        <v>0</v>
      </c>
      <c r="H1103" s="165">
        <f t="shared" si="71"/>
        <v>3</v>
      </c>
      <c r="I1103" s="166">
        <f>+Exports!G1106</f>
        <v>0.90710000000000002</v>
      </c>
      <c r="J1103" s="166">
        <f>+'ELAP_IPCO-APND'!D1106</f>
        <v>32.38073</v>
      </c>
      <c r="K1103" s="166">
        <f>+(ExportsELAP[[#This Row],[Exports kWh - MPT]]/1000)*ExportsELAP[[#This Row],[EIM Price]]</f>
        <v>2.9372560183E-2</v>
      </c>
      <c r="L1103" s="167" t="str">
        <f>+INDEX(ECR_Hours!$I$12:$I$15,MATCH(ExportsELAP[[#This Row],[Date Prevailing]],ECR_Hours!$H$12:$H$15,1))</f>
        <v>NS</v>
      </c>
      <c r="M1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4" spans="1:13" x14ac:dyDescent="0.25">
      <c r="A1104" s="164">
        <f>+Exports!A1107</f>
        <v>44607</v>
      </c>
      <c r="B1104" s="165">
        <f t="shared" si="68"/>
        <v>2022</v>
      </c>
      <c r="C1104" s="165">
        <f t="shared" si="69"/>
        <v>2</v>
      </c>
      <c r="D1104" s="165">
        <f t="shared" si="70"/>
        <v>15</v>
      </c>
      <c r="E1104" s="165">
        <f>+Exports!B1107</f>
        <v>23</v>
      </c>
      <c r="F1104" s="165">
        <f>+WEEKDAY(ExportsELAP[[#This Row],[Date Prevailing]],1)</f>
        <v>3</v>
      </c>
      <c r="G1104" s="165">
        <f>+COUNTIFS(ECR_Hours!$K$6:$K$7,ExportsELAP[[#This Row],[Date Prevailing]])</f>
        <v>0</v>
      </c>
      <c r="H1104" s="165">
        <f t="shared" si="71"/>
        <v>3</v>
      </c>
      <c r="I1104" s="166">
        <f>+Exports!G1107</f>
        <v>2.72609999999999</v>
      </c>
      <c r="J1104" s="166">
        <f>+'ELAP_IPCO-APND'!D1107</f>
        <v>31.276959999999999</v>
      </c>
      <c r="K1104" s="166">
        <f>+(ExportsELAP[[#This Row],[Exports kWh - MPT]]/1000)*ExportsELAP[[#This Row],[EIM Price]]</f>
        <v>8.5264120655999684E-2</v>
      </c>
      <c r="L1104" s="167" t="str">
        <f>+INDEX(ECR_Hours!$I$12:$I$15,MATCH(ExportsELAP[[#This Row],[Date Prevailing]],ECR_Hours!$H$12:$H$15,1))</f>
        <v>NS</v>
      </c>
      <c r="M1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5" spans="1:13" x14ac:dyDescent="0.25">
      <c r="A1105" s="164">
        <f>+Exports!A1108</f>
        <v>44607</v>
      </c>
      <c r="B1105" s="165">
        <f t="shared" si="68"/>
        <v>2022</v>
      </c>
      <c r="C1105" s="165">
        <f t="shared" si="69"/>
        <v>2</v>
      </c>
      <c r="D1105" s="165">
        <f t="shared" si="70"/>
        <v>15</v>
      </c>
      <c r="E1105" s="165">
        <f>+Exports!B1108</f>
        <v>24</v>
      </c>
      <c r="F1105" s="165">
        <f>+WEEKDAY(ExportsELAP[[#This Row],[Date Prevailing]],1)</f>
        <v>3</v>
      </c>
      <c r="G1105" s="165">
        <f>+COUNTIFS(ECR_Hours!$K$6:$K$7,ExportsELAP[[#This Row],[Date Prevailing]])</f>
        <v>0</v>
      </c>
      <c r="H1105" s="165">
        <f t="shared" si="71"/>
        <v>3</v>
      </c>
      <c r="I1105" s="166">
        <f>+Exports!G1108</f>
        <v>2.5289999999999999</v>
      </c>
      <c r="J1105" s="166">
        <f>+'ELAP_IPCO-APND'!D1108</f>
        <v>42.284999999999997</v>
      </c>
      <c r="K1105" s="166">
        <f>+(ExportsELAP[[#This Row],[Exports kWh - MPT]]/1000)*ExportsELAP[[#This Row],[EIM Price]]</f>
        <v>0.10693876499999999</v>
      </c>
      <c r="L1105" s="167" t="str">
        <f>+INDEX(ECR_Hours!$I$12:$I$15,MATCH(ExportsELAP[[#This Row],[Date Prevailing]],ECR_Hours!$H$12:$H$15,1))</f>
        <v>NS</v>
      </c>
      <c r="M1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6" spans="1:13" x14ac:dyDescent="0.25">
      <c r="A1106" s="164">
        <f>+Exports!A1109</f>
        <v>44608</v>
      </c>
      <c r="B1106" s="165">
        <f t="shared" si="68"/>
        <v>2022</v>
      </c>
      <c r="C1106" s="165">
        <f t="shared" si="69"/>
        <v>2</v>
      </c>
      <c r="D1106" s="165">
        <f t="shared" si="70"/>
        <v>16</v>
      </c>
      <c r="E1106" s="165">
        <f>+Exports!B1109</f>
        <v>1</v>
      </c>
      <c r="F1106" s="165">
        <f>+WEEKDAY(ExportsELAP[[#This Row],[Date Prevailing]],1)</f>
        <v>4</v>
      </c>
      <c r="G1106" s="165">
        <f>+COUNTIFS(ECR_Hours!$K$6:$K$7,ExportsELAP[[#This Row],[Date Prevailing]])</f>
        <v>0</v>
      </c>
      <c r="H1106" s="165">
        <f t="shared" si="71"/>
        <v>4</v>
      </c>
      <c r="I1106" s="166">
        <f>+Exports!G1109</f>
        <v>2.5402</v>
      </c>
      <c r="J1106" s="166">
        <f>+'ELAP_IPCO-APND'!D1109</f>
        <v>27.633929999999999</v>
      </c>
      <c r="K1106" s="166">
        <f>+(ExportsELAP[[#This Row],[Exports kWh - MPT]]/1000)*ExportsELAP[[#This Row],[EIM Price]]</f>
        <v>7.0195708985999999E-2</v>
      </c>
      <c r="L1106" s="167" t="str">
        <f>+INDEX(ECR_Hours!$I$12:$I$15,MATCH(ExportsELAP[[#This Row],[Date Prevailing]],ECR_Hours!$H$12:$H$15,1))</f>
        <v>NS</v>
      </c>
      <c r="M1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7" spans="1:13" x14ac:dyDescent="0.25">
      <c r="A1107" s="164">
        <f>+Exports!A1110</f>
        <v>44608</v>
      </c>
      <c r="B1107" s="165">
        <f t="shared" si="68"/>
        <v>2022</v>
      </c>
      <c r="C1107" s="165">
        <f t="shared" si="69"/>
        <v>2</v>
      </c>
      <c r="D1107" s="165">
        <f t="shared" si="70"/>
        <v>16</v>
      </c>
      <c r="E1107" s="165">
        <f>+Exports!B1110</f>
        <v>2</v>
      </c>
      <c r="F1107" s="165">
        <f>+WEEKDAY(ExportsELAP[[#This Row],[Date Prevailing]],1)</f>
        <v>4</v>
      </c>
      <c r="G1107" s="165">
        <f>+COUNTIFS(ECR_Hours!$K$6:$K$7,ExportsELAP[[#This Row],[Date Prevailing]])</f>
        <v>0</v>
      </c>
      <c r="H1107" s="165">
        <f t="shared" si="71"/>
        <v>4</v>
      </c>
      <c r="I1107" s="166">
        <f>+Exports!G1110</f>
        <v>3.6255999999999999</v>
      </c>
      <c r="J1107" s="166">
        <f>+'ELAP_IPCO-APND'!D1110</f>
        <v>27.463719999999999</v>
      </c>
      <c r="K1107" s="166">
        <f>+(ExportsELAP[[#This Row],[Exports kWh - MPT]]/1000)*ExportsELAP[[#This Row],[EIM Price]]</f>
        <v>9.9572463232000002E-2</v>
      </c>
      <c r="L1107" s="167" t="str">
        <f>+INDEX(ECR_Hours!$I$12:$I$15,MATCH(ExportsELAP[[#This Row],[Date Prevailing]],ECR_Hours!$H$12:$H$15,1))</f>
        <v>NS</v>
      </c>
      <c r="M1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8" spans="1:13" x14ac:dyDescent="0.25">
      <c r="A1108" s="164">
        <f>+Exports!A1111</f>
        <v>44608</v>
      </c>
      <c r="B1108" s="165">
        <f t="shared" si="68"/>
        <v>2022</v>
      </c>
      <c r="C1108" s="165">
        <f t="shared" si="69"/>
        <v>2</v>
      </c>
      <c r="D1108" s="165">
        <f t="shared" si="70"/>
        <v>16</v>
      </c>
      <c r="E1108" s="165">
        <f>+Exports!B1111</f>
        <v>3</v>
      </c>
      <c r="F1108" s="165">
        <f>+WEEKDAY(ExportsELAP[[#This Row],[Date Prevailing]],1)</f>
        <v>4</v>
      </c>
      <c r="G1108" s="165">
        <f>+COUNTIFS(ECR_Hours!$K$6:$K$7,ExportsELAP[[#This Row],[Date Prevailing]])</f>
        <v>0</v>
      </c>
      <c r="H1108" s="165">
        <f t="shared" si="71"/>
        <v>4</v>
      </c>
      <c r="I1108" s="166">
        <f>+Exports!G1111</f>
        <v>3.8119999999999989</v>
      </c>
      <c r="J1108" s="166">
        <f>+'ELAP_IPCO-APND'!D1111</f>
        <v>26.870239999999999</v>
      </c>
      <c r="K1108" s="166">
        <f>+(ExportsELAP[[#This Row],[Exports kWh - MPT]]/1000)*ExportsELAP[[#This Row],[EIM Price]]</f>
        <v>0.10242935487999996</v>
      </c>
      <c r="L1108" s="167" t="str">
        <f>+INDEX(ECR_Hours!$I$12:$I$15,MATCH(ExportsELAP[[#This Row],[Date Prevailing]],ECR_Hours!$H$12:$H$15,1))</f>
        <v>NS</v>
      </c>
      <c r="M1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09" spans="1:13" x14ac:dyDescent="0.25">
      <c r="A1109" s="164">
        <f>+Exports!A1112</f>
        <v>44608</v>
      </c>
      <c r="B1109" s="165">
        <f t="shared" si="68"/>
        <v>2022</v>
      </c>
      <c r="C1109" s="165">
        <f t="shared" si="69"/>
        <v>2</v>
      </c>
      <c r="D1109" s="165">
        <f t="shared" si="70"/>
        <v>16</v>
      </c>
      <c r="E1109" s="165">
        <f>+Exports!B1112</f>
        <v>4</v>
      </c>
      <c r="F1109" s="165">
        <f>+WEEKDAY(ExportsELAP[[#This Row],[Date Prevailing]],1)</f>
        <v>4</v>
      </c>
      <c r="G1109" s="165">
        <f>+COUNTIFS(ECR_Hours!$K$6:$K$7,ExportsELAP[[#This Row],[Date Prevailing]])</f>
        <v>0</v>
      </c>
      <c r="H1109" s="165">
        <f t="shared" si="71"/>
        <v>4</v>
      </c>
      <c r="I1109" s="166">
        <f>+Exports!G1112</f>
        <v>2.8628</v>
      </c>
      <c r="J1109" s="166">
        <f>+'ELAP_IPCO-APND'!D1112</f>
        <v>27.668690000000002</v>
      </c>
      <c r="K1109" s="166">
        <f>+(ExportsELAP[[#This Row],[Exports kWh - MPT]]/1000)*ExportsELAP[[#This Row],[EIM Price]]</f>
        <v>7.9209925732000003E-2</v>
      </c>
      <c r="L1109" s="167" t="str">
        <f>+INDEX(ECR_Hours!$I$12:$I$15,MATCH(ExportsELAP[[#This Row],[Date Prevailing]],ECR_Hours!$H$12:$H$15,1))</f>
        <v>NS</v>
      </c>
      <c r="M1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0" spans="1:13" x14ac:dyDescent="0.25">
      <c r="A1110" s="164">
        <f>+Exports!A1113</f>
        <v>44608</v>
      </c>
      <c r="B1110" s="165">
        <f t="shared" si="68"/>
        <v>2022</v>
      </c>
      <c r="C1110" s="165">
        <f t="shared" si="69"/>
        <v>2</v>
      </c>
      <c r="D1110" s="165">
        <f t="shared" si="70"/>
        <v>16</v>
      </c>
      <c r="E1110" s="165">
        <f>+Exports!B1113</f>
        <v>5</v>
      </c>
      <c r="F1110" s="165">
        <f>+WEEKDAY(ExportsELAP[[#This Row],[Date Prevailing]],1)</f>
        <v>4</v>
      </c>
      <c r="G1110" s="165">
        <f>+COUNTIFS(ECR_Hours!$K$6:$K$7,ExportsELAP[[#This Row],[Date Prevailing]])</f>
        <v>0</v>
      </c>
      <c r="H1110" s="165">
        <f t="shared" si="71"/>
        <v>4</v>
      </c>
      <c r="I1110" s="166">
        <f>+Exports!G1113</f>
        <v>4.5197000000000003</v>
      </c>
      <c r="J1110" s="166">
        <f>+'ELAP_IPCO-APND'!D1113</f>
        <v>28.989039999999999</v>
      </c>
      <c r="K1110" s="166">
        <f>+(ExportsELAP[[#This Row],[Exports kWh - MPT]]/1000)*ExportsELAP[[#This Row],[EIM Price]]</f>
        <v>0.13102176408800001</v>
      </c>
      <c r="L1110" s="167" t="str">
        <f>+INDEX(ECR_Hours!$I$12:$I$15,MATCH(ExportsELAP[[#This Row],[Date Prevailing]],ECR_Hours!$H$12:$H$15,1))</f>
        <v>NS</v>
      </c>
      <c r="M1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1" spans="1:13" x14ac:dyDescent="0.25">
      <c r="A1111" s="164">
        <f>+Exports!A1114</f>
        <v>44608</v>
      </c>
      <c r="B1111" s="165">
        <f t="shared" si="68"/>
        <v>2022</v>
      </c>
      <c r="C1111" s="165">
        <f t="shared" si="69"/>
        <v>2</v>
      </c>
      <c r="D1111" s="165">
        <f t="shared" si="70"/>
        <v>16</v>
      </c>
      <c r="E1111" s="165">
        <f>+Exports!B1114</f>
        <v>6</v>
      </c>
      <c r="F1111" s="165">
        <f>+WEEKDAY(ExportsELAP[[#This Row],[Date Prevailing]],1)</f>
        <v>4</v>
      </c>
      <c r="G1111" s="165">
        <f>+COUNTIFS(ECR_Hours!$K$6:$K$7,ExportsELAP[[#This Row],[Date Prevailing]])</f>
        <v>0</v>
      </c>
      <c r="H1111" s="165">
        <f t="shared" si="71"/>
        <v>4</v>
      </c>
      <c r="I1111" s="166">
        <f>+Exports!G1114</f>
        <v>2.9481999999999999</v>
      </c>
      <c r="J1111" s="166">
        <f>+'ELAP_IPCO-APND'!D1114</f>
        <v>31.864709999999999</v>
      </c>
      <c r="K1111" s="166">
        <f>+(ExportsELAP[[#This Row],[Exports kWh - MPT]]/1000)*ExportsELAP[[#This Row],[EIM Price]]</f>
        <v>9.3943538021999992E-2</v>
      </c>
      <c r="L1111" s="167" t="str">
        <f>+INDEX(ECR_Hours!$I$12:$I$15,MATCH(ExportsELAP[[#This Row],[Date Prevailing]],ECR_Hours!$H$12:$H$15,1))</f>
        <v>NS</v>
      </c>
      <c r="M1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2" spans="1:13" x14ac:dyDescent="0.25">
      <c r="A1112" s="164">
        <f>+Exports!A1115</f>
        <v>44608</v>
      </c>
      <c r="B1112" s="165">
        <f t="shared" si="68"/>
        <v>2022</v>
      </c>
      <c r="C1112" s="165">
        <f t="shared" si="69"/>
        <v>2</v>
      </c>
      <c r="D1112" s="165">
        <f t="shared" si="70"/>
        <v>16</v>
      </c>
      <c r="E1112" s="165">
        <f>+Exports!B1115</f>
        <v>7</v>
      </c>
      <c r="F1112" s="165">
        <f>+WEEKDAY(ExportsELAP[[#This Row],[Date Prevailing]],1)</f>
        <v>4</v>
      </c>
      <c r="G1112" s="165">
        <f>+COUNTIFS(ECR_Hours!$K$6:$K$7,ExportsELAP[[#This Row],[Date Prevailing]])</f>
        <v>0</v>
      </c>
      <c r="H1112" s="165">
        <f t="shared" si="71"/>
        <v>4</v>
      </c>
      <c r="I1112" s="166">
        <f>+Exports!G1115</f>
        <v>1.8441000000000001</v>
      </c>
      <c r="J1112" s="166">
        <f>+'ELAP_IPCO-APND'!D1115</f>
        <v>39.026229999999998</v>
      </c>
      <c r="K1112" s="166">
        <f>+(ExportsELAP[[#This Row],[Exports kWh - MPT]]/1000)*ExportsELAP[[#This Row],[EIM Price]]</f>
        <v>7.1968270742999996E-2</v>
      </c>
      <c r="L1112" s="167" t="str">
        <f>+INDEX(ECR_Hours!$I$12:$I$15,MATCH(ExportsELAP[[#This Row],[Date Prevailing]],ECR_Hours!$H$12:$H$15,1))</f>
        <v>NS</v>
      </c>
      <c r="M1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3" spans="1:13" x14ac:dyDescent="0.25">
      <c r="A1113" s="164">
        <f>+Exports!A1116</f>
        <v>44608</v>
      </c>
      <c r="B1113" s="165">
        <f t="shared" si="68"/>
        <v>2022</v>
      </c>
      <c r="C1113" s="165">
        <f t="shared" si="69"/>
        <v>2</v>
      </c>
      <c r="D1113" s="165">
        <f t="shared" si="70"/>
        <v>16</v>
      </c>
      <c r="E1113" s="165">
        <f>+Exports!B1116</f>
        <v>8</v>
      </c>
      <c r="F1113" s="165">
        <f>+WEEKDAY(ExportsELAP[[#This Row],[Date Prevailing]],1)</f>
        <v>4</v>
      </c>
      <c r="G1113" s="165">
        <f>+COUNTIFS(ECR_Hours!$K$6:$K$7,ExportsELAP[[#This Row],[Date Prevailing]])</f>
        <v>0</v>
      </c>
      <c r="H1113" s="165">
        <f t="shared" si="71"/>
        <v>4</v>
      </c>
      <c r="I1113" s="166">
        <f>+Exports!G1116</f>
        <v>21.907599999999999</v>
      </c>
      <c r="J1113" s="166">
        <f>+'ELAP_IPCO-APND'!D1116</f>
        <v>43.848390000000002</v>
      </c>
      <c r="K1113" s="166">
        <f>+(ExportsELAP[[#This Row],[Exports kWh - MPT]]/1000)*ExportsELAP[[#This Row],[EIM Price]]</f>
        <v>0.96061298876400003</v>
      </c>
      <c r="L1113" s="167" t="str">
        <f>+INDEX(ECR_Hours!$I$12:$I$15,MATCH(ExportsELAP[[#This Row],[Date Prevailing]],ECR_Hours!$H$12:$H$15,1))</f>
        <v>NS</v>
      </c>
      <c r="M1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4" spans="1:13" x14ac:dyDescent="0.25">
      <c r="A1114" s="164">
        <f>+Exports!A1117</f>
        <v>44608</v>
      </c>
      <c r="B1114" s="165">
        <f t="shared" si="68"/>
        <v>2022</v>
      </c>
      <c r="C1114" s="165">
        <f t="shared" si="69"/>
        <v>2</v>
      </c>
      <c r="D1114" s="165">
        <f t="shared" si="70"/>
        <v>16</v>
      </c>
      <c r="E1114" s="165">
        <f>+Exports!B1117</f>
        <v>9</v>
      </c>
      <c r="F1114" s="165">
        <f>+WEEKDAY(ExportsELAP[[#This Row],[Date Prevailing]],1)</f>
        <v>4</v>
      </c>
      <c r="G1114" s="165">
        <f>+COUNTIFS(ECR_Hours!$K$6:$K$7,ExportsELAP[[#This Row],[Date Prevailing]])</f>
        <v>0</v>
      </c>
      <c r="H1114" s="165">
        <f t="shared" si="71"/>
        <v>4</v>
      </c>
      <c r="I1114" s="166">
        <f>+Exports!G1117</f>
        <v>709.26819999999998</v>
      </c>
      <c r="J1114" s="166">
        <f>+'ELAP_IPCO-APND'!D1117</f>
        <v>46.107680000000002</v>
      </c>
      <c r="K1114" s="166">
        <f>+(ExportsELAP[[#This Row],[Exports kWh - MPT]]/1000)*ExportsELAP[[#This Row],[EIM Price]]</f>
        <v>32.702711199776004</v>
      </c>
      <c r="L1114" s="167" t="str">
        <f>+INDEX(ECR_Hours!$I$12:$I$15,MATCH(ExportsELAP[[#This Row],[Date Prevailing]],ECR_Hours!$H$12:$H$15,1))</f>
        <v>NS</v>
      </c>
      <c r="M1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5" spans="1:13" x14ac:dyDescent="0.25">
      <c r="A1115" s="164">
        <f>+Exports!A1118</f>
        <v>44608</v>
      </c>
      <c r="B1115" s="165">
        <f t="shared" si="68"/>
        <v>2022</v>
      </c>
      <c r="C1115" s="165">
        <f t="shared" si="69"/>
        <v>2</v>
      </c>
      <c r="D1115" s="165">
        <f t="shared" si="70"/>
        <v>16</v>
      </c>
      <c r="E1115" s="165">
        <f>+Exports!B1118</f>
        <v>10</v>
      </c>
      <c r="F1115" s="165">
        <f>+WEEKDAY(ExportsELAP[[#This Row],[Date Prevailing]],1)</f>
        <v>4</v>
      </c>
      <c r="G1115" s="165">
        <f>+COUNTIFS(ECR_Hours!$K$6:$K$7,ExportsELAP[[#This Row],[Date Prevailing]])</f>
        <v>0</v>
      </c>
      <c r="H1115" s="165">
        <f t="shared" si="71"/>
        <v>4</v>
      </c>
      <c r="I1115" s="166">
        <f>+Exports!G1118</f>
        <v>3162.3465000000001</v>
      </c>
      <c r="J1115" s="166">
        <f>+'ELAP_IPCO-APND'!D1118</f>
        <v>31.84263</v>
      </c>
      <c r="K1115" s="166">
        <f>+(ExportsELAP[[#This Row],[Exports kWh - MPT]]/1000)*ExportsELAP[[#This Row],[EIM Price]]</f>
        <v>100.697429531295</v>
      </c>
      <c r="L1115" s="167" t="str">
        <f>+INDEX(ECR_Hours!$I$12:$I$15,MATCH(ExportsELAP[[#This Row],[Date Prevailing]],ECR_Hours!$H$12:$H$15,1))</f>
        <v>NS</v>
      </c>
      <c r="M1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6" spans="1:13" x14ac:dyDescent="0.25">
      <c r="A1116" s="164">
        <f>+Exports!A1119</f>
        <v>44608</v>
      </c>
      <c r="B1116" s="165">
        <f t="shared" si="68"/>
        <v>2022</v>
      </c>
      <c r="C1116" s="165">
        <f t="shared" si="69"/>
        <v>2</v>
      </c>
      <c r="D1116" s="165">
        <f t="shared" si="70"/>
        <v>16</v>
      </c>
      <c r="E1116" s="165">
        <f>+Exports!B1119</f>
        <v>11</v>
      </c>
      <c r="F1116" s="165">
        <f>+WEEKDAY(ExportsELAP[[#This Row],[Date Prevailing]],1)</f>
        <v>4</v>
      </c>
      <c r="G1116" s="165">
        <f>+COUNTIFS(ECR_Hours!$K$6:$K$7,ExportsELAP[[#This Row],[Date Prevailing]])</f>
        <v>0</v>
      </c>
      <c r="H1116" s="165">
        <f t="shared" si="71"/>
        <v>4</v>
      </c>
      <c r="I1116" s="166">
        <f>+Exports!G1119</f>
        <v>13205.600200000001</v>
      </c>
      <c r="J1116" s="166">
        <f>+'ELAP_IPCO-APND'!D1119</f>
        <v>18.821490000000001</v>
      </c>
      <c r="K1116" s="166">
        <f>+(ExportsELAP[[#This Row],[Exports kWh - MPT]]/1000)*ExportsELAP[[#This Row],[EIM Price]]</f>
        <v>248.54907210829802</v>
      </c>
      <c r="L1116" s="167" t="str">
        <f>+INDEX(ECR_Hours!$I$12:$I$15,MATCH(ExportsELAP[[#This Row],[Date Prevailing]],ECR_Hours!$H$12:$H$15,1))</f>
        <v>NS</v>
      </c>
      <c r="M1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7" spans="1:13" x14ac:dyDescent="0.25">
      <c r="A1117" s="164">
        <f>+Exports!A1120</f>
        <v>44608</v>
      </c>
      <c r="B1117" s="165">
        <f t="shared" si="68"/>
        <v>2022</v>
      </c>
      <c r="C1117" s="165">
        <f t="shared" si="69"/>
        <v>2</v>
      </c>
      <c r="D1117" s="165">
        <f t="shared" si="70"/>
        <v>16</v>
      </c>
      <c r="E1117" s="165">
        <f>+Exports!B1120</f>
        <v>12</v>
      </c>
      <c r="F1117" s="165">
        <f>+WEEKDAY(ExportsELAP[[#This Row],[Date Prevailing]],1)</f>
        <v>4</v>
      </c>
      <c r="G1117" s="165">
        <f>+COUNTIFS(ECR_Hours!$K$6:$K$7,ExportsELAP[[#This Row],[Date Prevailing]])</f>
        <v>0</v>
      </c>
      <c r="H1117" s="165">
        <f t="shared" si="71"/>
        <v>4</v>
      </c>
      <c r="I1117" s="166">
        <f>+Exports!G1120</f>
        <v>28701.039199999999</v>
      </c>
      <c r="J1117" s="166">
        <f>+'ELAP_IPCO-APND'!D1120</f>
        <v>26.50348</v>
      </c>
      <c r="K1117" s="166">
        <f>+(ExportsELAP[[#This Row],[Exports kWh - MPT]]/1000)*ExportsELAP[[#This Row],[EIM Price]]</f>
        <v>760.677418416416</v>
      </c>
      <c r="L1117" s="167" t="str">
        <f>+INDEX(ECR_Hours!$I$12:$I$15,MATCH(ExportsELAP[[#This Row],[Date Prevailing]],ECR_Hours!$H$12:$H$15,1))</f>
        <v>NS</v>
      </c>
      <c r="M1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8" spans="1:13" x14ac:dyDescent="0.25">
      <c r="A1118" s="164">
        <f>+Exports!A1121</f>
        <v>44608</v>
      </c>
      <c r="B1118" s="165">
        <f t="shared" si="68"/>
        <v>2022</v>
      </c>
      <c r="C1118" s="165">
        <f t="shared" si="69"/>
        <v>2</v>
      </c>
      <c r="D1118" s="165">
        <f t="shared" si="70"/>
        <v>16</v>
      </c>
      <c r="E1118" s="165">
        <f>+Exports!B1121</f>
        <v>13</v>
      </c>
      <c r="F1118" s="165">
        <f>+WEEKDAY(ExportsELAP[[#This Row],[Date Prevailing]],1)</f>
        <v>4</v>
      </c>
      <c r="G1118" s="165">
        <f>+COUNTIFS(ECR_Hours!$K$6:$K$7,ExportsELAP[[#This Row],[Date Prevailing]])</f>
        <v>0</v>
      </c>
      <c r="H1118" s="165">
        <f t="shared" si="71"/>
        <v>4</v>
      </c>
      <c r="I1118" s="166">
        <f>+Exports!G1121</f>
        <v>32882.713699999993</v>
      </c>
      <c r="J1118" s="166">
        <f>+'ELAP_IPCO-APND'!D1121</f>
        <v>17.192640000000001</v>
      </c>
      <c r="K1118" s="166">
        <f>+(ExportsELAP[[#This Row],[Exports kWh - MPT]]/1000)*ExportsELAP[[#This Row],[EIM Price]]</f>
        <v>565.34065886716792</v>
      </c>
      <c r="L1118" s="167" t="str">
        <f>+INDEX(ECR_Hours!$I$12:$I$15,MATCH(ExportsELAP[[#This Row],[Date Prevailing]],ECR_Hours!$H$12:$H$15,1))</f>
        <v>NS</v>
      </c>
      <c r="M1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19" spans="1:13" x14ac:dyDescent="0.25">
      <c r="A1119" s="164">
        <f>+Exports!A1122</f>
        <v>44608</v>
      </c>
      <c r="B1119" s="165">
        <f t="shared" si="68"/>
        <v>2022</v>
      </c>
      <c r="C1119" s="165">
        <f t="shared" si="69"/>
        <v>2</v>
      </c>
      <c r="D1119" s="165">
        <f t="shared" si="70"/>
        <v>16</v>
      </c>
      <c r="E1119" s="165">
        <f>+Exports!B1122</f>
        <v>14</v>
      </c>
      <c r="F1119" s="165">
        <f>+WEEKDAY(ExportsELAP[[#This Row],[Date Prevailing]],1)</f>
        <v>4</v>
      </c>
      <c r="G1119" s="165">
        <f>+COUNTIFS(ECR_Hours!$K$6:$K$7,ExportsELAP[[#This Row],[Date Prevailing]])</f>
        <v>0</v>
      </c>
      <c r="H1119" s="165">
        <f t="shared" si="71"/>
        <v>4</v>
      </c>
      <c r="I1119" s="166">
        <f>+Exports!G1122</f>
        <v>37561.811200000004</v>
      </c>
      <c r="J1119" s="166">
        <f>+'ELAP_IPCO-APND'!D1122</f>
        <v>20.12659</v>
      </c>
      <c r="K1119" s="166">
        <f>+(ExportsELAP[[#This Row],[Exports kWh - MPT]]/1000)*ExportsELAP[[#This Row],[EIM Price]]</f>
        <v>755.99117367980807</v>
      </c>
      <c r="L1119" s="167" t="str">
        <f>+INDEX(ECR_Hours!$I$12:$I$15,MATCH(ExportsELAP[[#This Row],[Date Prevailing]],ECR_Hours!$H$12:$H$15,1))</f>
        <v>NS</v>
      </c>
      <c r="M1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0" spans="1:13" x14ac:dyDescent="0.25">
      <c r="A1120" s="164">
        <f>+Exports!A1123</f>
        <v>44608</v>
      </c>
      <c r="B1120" s="165">
        <f t="shared" si="68"/>
        <v>2022</v>
      </c>
      <c r="C1120" s="165">
        <f t="shared" si="69"/>
        <v>2</v>
      </c>
      <c r="D1120" s="165">
        <f t="shared" si="70"/>
        <v>16</v>
      </c>
      <c r="E1120" s="165">
        <f>+Exports!B1123</f>
        <v>15</v>
      </c>
      <c r="F1120" s="165">
        <f>+WEEKDAY(ExportsELAP[[#This Row],[Date Prevailing]],1)</f>
        <v>4</v>
      </c>
      <c r="G1120" s="165">
        <f>+COUNTIFS(ECR_Hours!$K$6:$K$7,ExportsELAP[[#This Row],[Date Prevailing]])</f>
        <v>0</v>
      </c>
      <c r="H1120" s="165">
        <f t="shared" si="71"/>
        <v>4</v>
      </c>
      <c r="I1120" s="166">
        <f>+Exports!G1123</f>
        <v>31009.8868</v>
      </c>
      <c r="J1120" s="166">
        <f>+'ELAP_IPCO-APND'!D1123</f>
        <v>18.83248</v>
      </c>
      <c r="K1120" s="166">
        <f>+(ExportsELAP[[#This Row],[Exports kWh - MPT]]/1000)*ExportsELAP[[#This Row],[EIM Price]]</f>
        <v>583.99307296326401</v>
      </c>
      <c r="L1120" s="167" t="str">
        <f>+INDEX(ECR_Hours!$I$12:$I$15,MATCH(ExportsELAP[[#This Row],[Date Prevailing]],ECR_Hours!$H$12:$H$15,1))</f>
        <v>NS</v>
      </c>
      <c r="M1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1" spans="1:13" x14ac:dyDescent="0.25">
      <c r="A1121" s="164">
        <f>+Exports!A1124</f>
        <v>44608</v>
      </c>
      <c r="B1121" s="165">
        <f t="shared" si="68"/>
        <v>2022</v>
      </c>
      <c r="C1121" s="165">
        <f t="shared" si="69"/>
        <v>2</v>
      </c>
      <c r="D1121" s="165">
        <f t="shared" si="70"/>
        <v>16</v>
      </c>
      <c r="E1121" s="165">
        <f>+Exports!B1124</f>
        <v>16</v>
      </c>
      <c r="F1121" s="165">
        <f>+WEEKDAY(ExportsELAP[[#This Row],[Date Prevailing]],1)</f>
        <v>4</v>
      </c>
      <c r="G1121" s="165">
        <f>+COUNTIFS(ECR_Hours!$K$6:$K$7,ExportsELAP[[#This Row],[Date Prevailing]])</f>
        <v>0</v>
      </c>
      <c r="H1121" s="165">
        <f t="shared" si="71"/>
        <v>4</v>
      </c>
      <c r="I1121" s="166">
        <f>+Exports!G1124</f>
        <v>25429.392500000002</v>
      </c>
      <c r="J1121" s="166">
        <f>+'ELAP_IPCO-APND'!D1124</f>
        <v>18.346720000000001</v>
      </c>
      <c r="K1121" s="166">
        <f>+(ExportsELAP[[#This Row],[Exports kWh - MPT]]/1000)*ExportsELAP[[#This Row],[EIM Price]]</f>
        <v>466.54594396760007</v>
      </c>
      <c r="L1121" s="167" t="str">
        <f>+INDEX(ECR_Hours!$I$12:$I$15,MATCH(ExportsELAP[[#This Row],[Date Prevailing]],ECR_Hours!$H$12:$H$15,1))</f>
        <v>NS</v>
      </c>
      <c r="M1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2" spans="1:13" x14ac:dyDescent="0.25">
      <c r="A1122" s="164">
        <f>+Exports!A1125</f>
        <v>44608</v>
      </c>
      <c r="B1122" s="165">
        <f t="shared" si="68"/>
        <v>2022</v>
      </c>
      <c r="C1122" s="165">
        <f t="shared" si="69"/>
        <v>2</v>
      </c>
      <c r="D1122" s="165">
        <f t="shared" si="70"/>
        <v>16</v>
      </c>
      <c r="E1122" s="165">
        <f>+Exports!B1125</f>
        <v>17</v>
      </c>
      <c r="F1122" s="165">
        <f>+WEEKDAY(ExportsELAP[[#This Row],[Date Prevailing]],1)</f>
        <v>4</v>
      </c>
      <c r="G1122" s="165">
        <f>+COUNTIFS(ECR_Hours!$K$6:$K$7,ExportsELAP[[#This Row],[Date Prevailing]])</f>
        <v>0</v>
      </c>
      <c r="H1122" s="165">
        <f t="shared" si="71"/>
        <v>4</v>
      </c>
      <c r="I1122" s="166">
        <f>+Exports!G1125</f>
        <v>12257.2595</v>
      </c>
      <c r="J1122" s="166">
        <f>+'ELAP_IPCO-APND'!D1125</f>
        <v>17.413499999999999</v>
      </c>
      <c r="K1122" s="166">
        <f>+(ExportsELAP[[#This Row],[Exports kWh - MPT]]/1000)*ExportsELAP[[#This Row],[EIM Price]]</f>
        <v>213.44178830324998</v>
      </c>
      <c r="L1122" s="167" t="str">
        <f>+INDEX(ECR_Hours!$I$12:$I$15,MATCH(ExportsELAP[[#This Row],[Date Prevailing]],ECR_Hours!$H$12:$H$15,1))</f>
        <v>NS</v>
      </c>
      <c r="M1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3" spans="1:13" x14ac:dyDescent="0.25">
      <c r="A1123" s="164">
        <f>+Exports!A1126</f>
        <v>44608</v>
      </c>
      <c r="B1123" s="165">
        <f t="shared" si="68"/>
        <v>2022</v>
      </c>
      <c r="C1123" s="165">
        <f t="shared" si="69"/>
        <v>2</v>
      </c>
      <c r="D1123" s="165">
        <f t="shared" si="70"/>
        <v>16</v>
      </c>
      <c r="E1123" s="165">
        <f>+Exports!B1126</f>
        <v>18</v>
      </c>
      <c r="F1123" s="165">
        <f>+WEEKDAY(ExportsELAP[[#This Row],[Date Prevailing]],1)</f>
        <v>4</v>
      </c>
      <c r="G1123" s="165">
        <f>+COUNTIFS(ECR_Hours!$K$6:$K$7,ExportsELAP[[#This Row],[Date Prevailing]])</f>
        <v>0</v>
      </c>
      <c r="H1123" s="165">
        <f t="shared" si="71"/>
        <v>4</v>
      </c>
      <c r="I1123" s="166">
        <f>+Exports!G1126</f>
        <v>3738.7236000000003</v>
      </c>
      <c r="J1123" s="166">
        <f>+'ELAP_IPCO-APND'!D1126</f>
        <v>52.369169999999997</v>
      </c>
      <c r="K1123" s="166">
        <f>+(ExportsELAP[[#This Row],[Exports kWh - MPT]]/1000)*ExportsELAP[[#This Row],[EIM Price]]</f>
        <v>195.79385179141201</v>
      </c>
      <c r="L1123" s="167" t="str">
        <f>+INDEX(ECR_Hours!$I$12:$I$15,MATCH(ExportsELAP[[#This Row],[Date Prevailing]],ECR_Hours!$H$12:$H$15,1))</f>
        <v>NS</v>
      </c>
      <c r="M1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4" spans="1:13" x14ac:dyDescent="0.25">
      <c r="A1124" s="164">
        <f>+Exports!A1127</f>
        <v>44608</v>
      </c>
      <c r="B1124" s="165">
        <f t="shared" si="68"/>
        <v>2022</v>
      </c>
      <c r="C1124" s="165">
        <f t="shared" si="69"/>
        <v>2</v>
      </c>
      <c r="D1124" s="165">
        <f t="shared" si="70"/>
        <v>16</v>
      </c>
      <c r="E1124" s="165">
        <f>+Exports!B1127</f>
        <v>19</v>
      </c>
      <c r="F1124" s="165">
        <f>+WEEKDAY(ExportsELAP[[#This Row],[Date Prevailing]],1)</f>
        <v>4</v>
      </c>
      <c r="G1124" s="165">
        <f>+COUNTIFS(ECR_Hours!$K$6:$K$7,ExportsELAP[[#This Row],[Date Prevailing]])</f>
        <v>0</v>
      </c>
      <c r="H1124" s="165">
        <f t="shared" si="71"/>
        <v>4</v>
      </c>
      <c r="I1124" s="166">
        <f>+Exports!G1127</f>
        <v>40.107200000000006</v>
      </c>
      <c r="J1124" s="166">
        <f>+'ELAP_IPCO-APND'!D1127</f>
        <v>34.79571</v>
      </c>
      <c r="K1124" s="166">
        <f>+(ExportsELAP[[#This Row],[Exports kWh - MPT]]/1000)*ExportsELAP[[#This Row],[EIM Price]]</f>
        <v>1.3955585001120001</v>
      </c>
      <c r="L1124" s="167" t="str">
        <f>+INDEX(ECR_Hours!$I$12:$I$15,MATCH(ExportsELAP[[#This Row],[Date Prevailing]],ECR_Hours!$H$12:$H$15,1))</f>
        <v>NS</v>
      </c>
      <c r="M1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5" spans="1:13" x14ac:dyDescent="0.25">
      <c r="A1125" s="164">
        <f>+Exports!A1128</f>
        <v>44608</v>
      </c>
      <c r="B1125" s="165">
        <f t="shared" si="68"/>
        <v>2022</v>
      </c>
      <c r="C1125" s="165">
        <f t="shared" si="69"/>
        <v>2</v>
      </c>
      <c r="D1125" s="165">
        <f t="shared" si="70"/>
        <v>16</v>
      </c>
      <c r="E1125" s="165">
        <f>+Exports!B1128</f>
        <v>20</v>
      </c>
      <c r="F1125" s="165">
        <f>+WEEKDAY(ExportsELAP[[#This Row],[Date Prevailing]],1)</f>
        <v>4</v>
      </c>
      <c r="G1125" s="165">
        <f>+COUNTIFS(ECR_Hours!$K$6:$K$7,ExportsELAP[[#This Row],[Date Prevailing]])</f>
        <v>0</v>
      </c>
      <c r="H1125" s="165">
        <f t="shared" si="71"/>
        <v>4</v>
      </c>
      <c r="I1125" s="166">
        <f>+Exports!G1128</f>
        <v>1.2570999999999999</v>
      </c>
      <c r="J1125" s="166">
        <f>+'ELAP_IPCO-APND'!D1128</f>
        <v>42.770110000000003</v>
      </c>
      <c r="K1125" s="166">
        <f>+(ExportsELAP[[#This Row],[Exports kWh - MPT]]/1000)*ExportsELAP[[#This Row],[EIM Price]]</f>
        <v>5.3766305281000001E-2</v>
      </c>
      <c r="L1125" s="167" t="str">
        <f>+INDEX(ECR_Hours!$I$12:$I$15,MATCH(ExportsELAP[[#This Row],[Date Prevailing]],ECR_Hours!$H$12:$H$15,1))</f>
        <v>NS</v>
      </c>
      <c r="M1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6" spans="1:13" x14ac:dyDescent="0.25">
      <c r="A1126" s="164">
        <f>+Exports!A1129</f>
        <v>44608</v>
      </c>
      <c r="B1126" s="165">
        <f t="shared" si="68"/>
        <v>2022</v>
      </c>
      <c r="C1126" s="165">
        <f t="shared" si="69"/>
        <v>2</v>
      </c>
      <c r="D1126" s="165">
        <f t="shared" si="70"/>
        <v>16</v>
      </c>
      <c r="E1126" s="165">
        <f>+Exports!B1129</f>
        <v>21</v>
      </c>
      <c r="F1126" s="165">
        <f>+WEEKDAY(ExportsELAP[[#This Row],[Date Prevailing]],1)</f>
        <v>4</v>
      </c>
      <c r="G1126" s="165">
        <f>+COUNTIFS(ECR_Hours!$K$6:$K$7,ExportsELAP[[#This Row],[Date Prevailing]])</f>
        <v>0</v>
      </c>
      <c r="H1126" s="165">
        <f t="shared" si="71"/>
        <v>4</v>
      </c>
      <c r="I1126" s="166">
        <f>+Exports!G1129</f>
        <v>1.3276999999999999</v>
      </c>
      <c r="J1126" s="166">
        <f>+'ELAP_IPCO-APND'!D1129</f>
        <v>42.78772</v>
      </c>
      <c r="K1126" s="166">
        <f>+(ExportsELAP[[#This Row],[Exports kWh - MPT]]/1000)*ExportsELAP[[#This Row],[EIM Price]]</f>
        <v>5.6809255843999991E-2</v>
      </c>
      <c r="L1126" s="167" t="str">
        <f>+INDEX(ECR_Hours!$I$12:$I$15,MATCH(ExportsELAP[[#This Row],[Date Prevailing]],ECR_Hours!$H$12:$H$15,1))</f>
        <v>NS</v>
      </c>
      <c r="M1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7" spans="1:13" x14ac:dyDescent="0.25">
      <c r="A1127" s="164">
        <f>+Exports!A1130</f>
        <v>44608</v>
      </c>
      <c r="B1127" s="165">
        <f t="shared" si="68"/>
        <v>2022</v>
      </c>
      <c r="C1127" s="165">
        <f t="shared" si="69"/>
        <v>2</v>
      </c>
      <c r="D1127" s="165">
        <f t="shared" si="70"/>
        <v>16</v>
      </c>
      <c r="E1127" s="165">
        <f>+Exports!B1130</f>
        <v>22</v>
      </c>
      <c r="F1127" s="165">
        <f>+WEEKDAY(ExportsELAP[[#This Row],[Date Prevailing]],1)</f>
        <v>4</v>
      </c>
      <c r="G1127" s="165">
        <f>+COUNTIFS(ECR_Hours!$K$6:$K$7,ExportsELAP[[#This Row],[Date Prevailing]])</f>
        <v>0</v>
      </c>
      <c r="H1127" s="165">
        <f t="shared" si="71"/>
        <v>4</v>
      </c>
      <c r="I1127" s="166">
        <f>+Exports!G1130</f>
        <v>1.4682999999999999</v>
      </c>
      <c r="J1127" s="166">
        <f>+'ELAP_IPCO-APND'!D1130</f>
        <v>44.3568</v>
      </c>
      <c r="K1127" s="166">
        <f>+(ExportsELAP[[#This Row],[Exports kWh - MPT]]/1000)*ExportsELAP[[#This Row],[EIM Price]]</f>
        <v>6.5129089439999996E-2</v>
      </c>
      <c r="L1127" s="167" t="str">
        <f>+INDEX(ECR_Hours!$I$12:$I$15,MATCH(ExportsELAP[[#This Row],[Date Prevailing]],ECR_Hours!$H$12:$H$15,1))</f>
        <v>NS</v>
      </c>
      <c r="M1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8" spans="1:13" x14ac:dyDescent="0.25">
      <c r="A1128" s="164">
        <f>+Exports!A1131</f>
        <v>44608</v>
      </c>
      <c r="B1128" s="165">
        <f t="shared" si="68"/>
        <v>2022</v>
      </c>
      <c r="C1128" s="165">
        <f t="shared" si="69"/>
        <v>2</v>
      </c>
      <c r="D1128" s="165">
        <f t="shared" si="70"/>
        <v>16</v>
      </c>
      <c r="E1128" s="165">
        <f>+Exports!B1131</f>
        <v>23</v>
      </c>
      <c r="F1128" s="165">
        <f>+WEEKDAY(ExportsELAP[[#This Row],[Date Prevailing]],1)</f>
        <v>4</v>
      </c>
      <c r="G1128" s="165">
        <f>+COUNTIFS(ECR_Hours!$K$6:$K$7,ExportsELAP[[#This Row],[Date Prevailing]])</f>
        <v>0</v>
      </c>
      <c r="H1128" s="165">
        <f t="shared" si="71"/>
        <v>4</v>
      </c>
      <c r="I1128" s="166">
        <f>+Exports!G1131</f>
        <v>1.2323999999999999</v>
      </c>
      <c r="J1128" s="166">
        <f>+'ELAP_IPCO-APND'!D1131</f>
        <v>42.747990000000001</v>
      </c>
      <c r="K1128" s="166">
        <f>+(ExportsELAP[[#This Row],[Exports kWh - MPT]]/1000)*ExportsELAP[[#This Row],[EIM Price]]</f>
        <v>5.2682622876E-2</v>
      </c>
      <c r="L1128" s="167" t="str">
        <f>+INDEX(ECR_Hours!$I$12:$I$15,MATCH(ExportsELAP[[#This Row],[Date Prevailing]],ECR_Hours!$H$12:$H$15,1))</f>
        <v>NS</v>
      </c>
      <c r="M1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29" spans="1:13" x14ac:dyDescent="0.25">
      <c r="A1129" s="164">
        <f>+Exports!A1132</f>
        <v>44608</v>
      </c>
      <c r="B1129" s="165">
        <f t="shared" si="68"/>
        <v>2022</v>
      </c>
      <c r="C1129" s="165">
        <f t="shared" si="69"/>
        <v>2</v>
      </c>
      <c r="D1129" s="165">
        <f t="shared" si="70"/>
        <v>16</v>
      </c>
      <c r="E1129" s="165">
        <f>+Exports!B1132</f>
        <v>24</v>
      </c>
      <c r="F1129" s="165">
        <f>+WEEKDAY(ExportsELAP[[#This Row],[Date Prevailing]],1)</f>
        <v>4</v>
      </c>
      <c r="G1129" s="165">
        <f>+COUNTIFS(ECR_Hours!$K$6:$K$7,ExportsELAP[[#This Row],[Date Prevailing]])</f>
        <v>0</v>
      </c>
      <c r="H1129" s="165">
        <f t="shared" si="71"/>
        <v>4</v>
      </c>
      <c r="I1129" s="166">
        <f>+Exports!G1132</f>
        <v>1.4853000000000001</v>
      </c>
      <c r="J1129" s="166">
        <f>+'ELAP_IPCO-APND'!D1132</f>
        <v>41.224269999999997</v>
      </c>
      <c r="K1129" s="166">
        <f>+(ExportsELAP[[#This Row],[Exports kWh - MPT]]/1000)*ExportsELAP[[#This Row],[EIM Price]]</f>
        <v>6.1230408231000004E-2</v>
      </c>
      <c r="L1129" s="167" t="str">
        <f>+INDEX(ECR_Hours!$I$12:$I$15,MATCH(ExportsELAP[[#This Row],[Date Prevailing]],ECR_Hours!$H$12:$H$15,1))</f>
        <v>NS</v>
      </c>
      <c r="M1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0" spans="1:13" x14ac:dyDescent="0.25">
      <c r="A1130" s="164">
        <f>+Exports!A1133</f>
        <v>44609</v>
      </c>
      <c r="B1130" s="165">
        <f t="shared" si="68"/>
        <v>2022</v>
      </c>
      <c r="C1130" s="165">
        <f t="shared" si="69"/>
        <v>2</v>
      </c>
      <c r="D1130" s="165">
        <f t="shared" si="70"/>
        <v>17</v>
      </c>
      <c r="E1130" s="165">
        <f>+Exports!B1133</f>
        <v>1</v>
      </c>
      <c r="F1130" s="165">
        <f>+WEEKDAY(ExportsELAP[[#This Row],[Date Prevailing]],1)</f>
        <v>5</v>
      </c>
      <c r="G1130" s="165">
        <f>+COUNTIFS(ECR_Hours!$K$6:$K$7,ExportsELAP[[#This Row],[Date Prevailing]])</f>
        <v>0</v>
      </c>
      <c r="H1130" s="165">
        <f t="shared" si="71"/>
        <v>5</v>
      </c>
      <c r="I1130" s="166">
        <f>+Exports!G1133</f>
        <v>29.403300000000002</v>
      </c>
      <c r="J1130" s="166">
        <f>+'ELAP_IPCO-APND'!D1133</f>
        <v>35.221809999999998</v>
      </c>
      <c r="K1130" s="166">
        <f>+(ExportsELAP[[#This Row],[Exports kWh - MPT]]/1000)*ExportsELAP[[#This Row],[EIM Price]]</f>
        <v>1.035637445973</v>
      </c>
      <c r="L1130" s="167" t="str">
        <f>+INDEX(ECR_Hours!$I$12:$I$15,MATCH(ExportsELAP[[#This Row],[Date Prevailing]],ECR_Hours!$H$12:$H$15,1))</f>
        <v>NS</v>
      </c>
      <c r="M1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1" spans="1:13" x14ac:dyDescent="0.25">
      <c r="A1131" s="164">
        <f>+Exports!A1134</f>
        <v>44609</v>
      </c>
      <c r="B1131" s="165">
        <f t="shared" si="68"/>
        <v>2022</v>
      </c>
      <c r="C1131" s="165">
        <f t="shared" si="69"/>
        <v>2</v>
      </c>
      <c r="D1131" s="165">
        <f t="shared" si="70"/>
        <v>17</v>
      </c>
      <c r="E1131" s="165">
        <f>+Exports!B1134</f>
        <v>2</v>
      </c>
      <c r="F1131" s="165">
        <f>+WEEKDAY(ExportsELAP[[#This Row],[Date Prevailing]],1)</f>
        <v>5</v>
      </c>
      <c r="G1131" s="165">
        <f>+COUNTIFS(ECR_Hours!$K$6:$K$7,ExportsELAP[[#This Row],[Date Prevailing]])</f>
        <v>0</v>
      </c>
      <c r="H1131" s="165">
        <f t="shared" si="71"/>
        <v>5</v>
      </c>
      <c r="I1131" s="166">
        <f>+Exports!G1134</f>
        <v>29.661899999999999</v>
      </c>
      <c r="J1131" s="166">
        <f>+'ELAP_IPCO-APND'!D1134</f>
        <v>32.09628</v>
      </c>
      <c r="K1131" s="166">
        <f>+(ExportsELAP[[#This Row],[Exports kWh - MPT]]/1000)*ExportsELAP[[#This Row],[EIM Price]]</f>
        <v>0.95203664773199992</v>
      </c>
      <c r="L1131" s="167" t="str">
        <f>+INDEX(ECR_Hours!$I$12:$I$15,MATCH(ExportsELAP[[#This Row],[Date Prevailing]],ECR_Hours!$H$12:$H$15,1))</f>
        <v>NS</v>
      </c>
      <c r="M1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2" spans="1:13" x14ac:dyDescent="0.25">
      <c r="A1132" s="164">
        <f>+Exports!A1135</f>
        <v>44609</v>
      </c>
      <c r="B1132" s="165">
        <f t="shared" si="68"/>
        <v>2022</v>
      </c>
      <c r="C1132" s="165">
        <f t="shared" si="69"/>
        <v>2</v>
      </c>
      <c r="D1132" s="165">
        <f t="shared" si="70"/>
        <v>17</v>
      </c>
      <c r="E1132" s="165">
        <f>+Exports!B1135</f>
        <v>3</v>
      </c>
      <c r="F1132" s="165">
        <f>+WEEKDAY(ExportsELAP[[#This Row],[Date Prevailing]],1)</f>
        <v>5</v>
      </c>
      <c r="G1132" s="165">
        <f>+COUNTIFS(ECR_Hours!$K$6:$K$7,ExportsELAP[[#This Row],[Date Prevailing]])</f>
        <v>0</v>
      </c>
      <c r="H1132" s="165">
        <f t="shared" si="71"/>
        <v>5</v>
      </c>
      <c r="I1132" s="166">
        <f>+Exports!G1135</f>
        <v>29.362500000000001</v>
      </c>
      <c r="J1132" s="166">
        <f>+'ELAP_IPCO-APND'!D1135</f>
        <v>31.687619999999999</v>
      </c>
      <c r="K1132" s="166">
        <f>+(ExportsELAP[[#This Row],[Exports kWh - MPT]]/1000)*ExportsELAP[[#This Row],[EIM Price]]</f>
        <v>0.93042774224999991</v>
      </c>
      <c r="L1132" s="167" t="str">
        <f>+INDEX(ECR_Hours!$I$12:$I$15,MATCH(ExportsELAP[[#This Row],[Date Prevailing]],ECR_Hours!$H$12:$H$15,1))</f>
        <v>NS</v>
      </c>
      <c r="M1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3" spans="1:13" x14ac:dyDescent="0.25">
      <c r="A1133" s="164">
        <f>+Exports!A1136</f>
        <v>44609</v>
      </c>
      <c r="B1133" s="165">
        <f t="shared" si="68"/>
        <v>2022</v>
      </c>
      <c r="C1133" s="165">
        <f t="shared" si="69"/>
        <v>2</v>
      </c>
      <c r="D1133" s="165">
        <f t="shared" si="70"/>
        <v>17</v>
      </c>
      <c r="E1133" s="165">
        <f>+Exports!B1136</f>
        <v>4</v>
      </c>
      <c r="F1133" s="165">
        <f>+WEEKDAY(ExportsELAP[[#This Row],[Date Prevailing]],1)</f>
        <v>5</v>
      </c>
      <c r="G1133" s="165">
        <f>+COUNTIFS(ECR_Hours!$K$6:$K$7,ExportsELAP[[#This Row],[Date Prevailing]])</f>
        <v>0</v>
      </c>
      <c r="H1133" s="165">
        <f t="shared" si="71"/>
        <v>5</v>
      </c>
      <c r="I1133" s="166">
        <f>+Exports!G1136</f>
        <v>1.4604999999999999</v>
      </c>
      <c r="J1133" s="166">
        <f>+'ELAP_IPCO-APND'!D1136</f>
        <v>33.72334</v>
      </c>
      <c r="K1133" s="166">
        <f>+(ExportsELAP[[#This Row],[Exports kWh - MPT]]/1000)*ExportsELAP[[#This Row],[EIM Price]]</f>
        <v>4.9252938070000002E-2</v>
      </c>
      <c r="L1133" s="167" t="str">
        <f>+INDEX(ECR_Hours!$I$12:$I$15,MATCH(ExportsELAP[[#This Row],[Date Prevailing]],ECR_Hours!$H$12:$H$15,1))</f>
        <v>NS</v>
      </c>
      <c r="M1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4" spans="1:13" x14ac:dyDescent="0.25">
      <c r="A1134" s="164">
        <f>+Exports!A1137</f>
        <v>44609</v>
      </c>
      <c r="B1134" s="165">
        <f t="shared" si="68"/>
        <v>2022</v>
      </c>
      <c r="C1134" s="165">
        <f t="shared" si="69"/>
        <v>2</v>
      </c>
      <c r="D1134" s="165">
        <f t="shared" si="70"/>
        <v>17</v>
      </c>
      <c r="E1134" s="165">
        <f>+Exports!B1137</f>
        <v>5</v>
      </c>
      <c r="F1134" s="165">
        <f>+WEEKDAY(ExportsELAP[[#This Row],[Date Prevailing]],1)</f>
        <v>5</v>
      </c>
      <c r="G1134" s="165">
        <f>+COUNTIFS(ECR_Hours!$K$6:$K$7,ExportsELAP[[#This Row],[Date Prevailing]])</f>
        <v>0</v>
      </c>
      <c r="H1134" s="165">
        <f t="shared" si="71"/>
        <v>5</v>
      </c>
      <c r="I1134" s="166">
        <f>+Exports!G1137</f>
        <v>1.2859</v>
      </c>
      <c r="J1134" s="166">
        <f>+'ELAP_IPCO-APND'!D1137</f>
        <v>33.536580000000001</v>
      </c>
      <c r="K1134" s="166">
        <f>+(ExportsELAP[[#This Row],[Exports kWh - MPT]]/1000)*ExportsELAP[[#This Row],[EIM Price]]</f>
        <v>4.3124688222000003E-2</v>
      </c>
      <c r="L1134" s="167" t="str">
        <f>+INDEX(ECR_Hours!$I$12:$I$15,MATCH(ExportsELAP[[#This Row],[Date Prevailing]],ECR_Hours!$H$12:$H$15,1))</f>
        <v>NS</v>
      </c>
      <c r="M1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5" spans="1:13" x14ac:dyDescent="0.25">
      <c r="A1135" s="164">
        <f>+Exports!A1138</f>
        <v>44609</v>
      </c>
      <c r="B1135" s="165">
        <f t="shared" si="68"/>
        <v>2022</v>
      </c>
      <c r="C1135" s="165">
        <f t="shared" si="69"/>
        <v>2</v>
      </c>
      <c r="D1135" s="165">
        <f t="shared" si="70"/>
        <v>17</v>
      </c>
      <c r="E1135" s="165">
        <f>+Exports!B1138</f>
        <v>6</v>
      </c>
      <c r="F1135" s="165">
        <f>+WEEKDAY(ExportsELAP[[#This Row],[Date Prevailing]],1)</f>
        <v>5</v>
      </c>
      <c r="G1135" s="165">
        <f>+COUNTIFS(ECR_Hours!$K$6:$K$7,ExportsELAP[[#This Row],[Date Prevailing]])</f>
        <v>0</v>
      </c>
      <c r="H1135" s="165">
        <f t="shared" si="71"/>
        <v>5</v>
      </c>
      <c r="I1135" s="166">
        <f>+Exports!G1138</f>
        <v>1.954199999999999</v>
      </c>
      <c r="J1135" s="166">
        <f>+'ELAP_IPCO-APND'!D1138</f>
        <v>35.93853</v>
      </c>
      <c r="K1135" s="166">
        <f>+(ExportsELAP[[#This Row],[Exports kWh - MPT]]/1000)*ExportsELAP[[#This Row],[EIM Price]]</f>
        <v>7.0231075325999967E-2</v>
      </c>
      <c r="L1135" s="167" t="str">
        <f>+INDEX(ECR_Hours!$I$12:$I$15,MATCH(ExportsELAP[[#This Row],[Date Prevailing]],ECR_Hours!$H$12:$H$15,1))</f>
        <v>NS</v>
      </c>
      <c r="M1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6" spans="1:13" x14ac:dyDescent="0.25">
      <c r="A1136" s="164">
        <f>+Exports!A1139</f>
        <v>44609</v>
      </c>
      <c r="B1136" s="165">
        <f t="shared" si="68"/>
        <v>2022</v>
      </c>
      <c r="C1136" s="165">
        <f t="shared" si="69"/>
        <v>2</v>
      </c>
      <c r="D1136" s="165">
        <f t="shared" si="70"/>
        <v>17</v>
      </c>
      <c r="E1136" s="165">
        <f>+Exports!B1139</f>
        <v>7</v>
      </c>
      <c r="F1136" s="165">
        <f>+WEEKDAY(ExportsELAP[[#This Row],[Date Prevailing]],1)</f>
        <v>5</v>
      </c>
      <c r="G1136" s="165">
        <f>+COUNTIFS(ECR_Hours!$K$6:$K$7,ExportsELAP[[#This Row],[Date Prevailing]])</f>
        <v>0</v>
      </c>
      <c r="H1136" s="165">
        <f t="shared" si="71"/>
        <v>5</v>
      </c>
      <c r="I1136" s="166">
        <f>+Exports!G1139</f>
        <v>2.1608999999999998</v>
      </c>
      <c r="J1136" s="166">
        <f>+'ELAP_IPCO-APND'!D1139</f>
        <v>39.457479999999997</v>
      </c>
      <c r="K1136" s="166">
        <f>+(ExportsELAP[[#This Row],[Exports kWh - MPT]]/1000)*ExportsELAP[[#This Row],[EIM Price]]</f>
        <v>8.5263668531999987E-2</v>
      </c>
      <c r="L1136" s="167" t="str">
        <f>+INDEX(ECR_Hours!$I$12:$I$15,MATCH(ExportsELAP[[#This Row],[Date Prevailing]],ECR_Hours!$H$12:$H$15,1))</f>
        <v>NS</v>
      </c>
      <c r="M1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7" spans="1:13" x14ac:dyDescent="0.25">
      <c r="A1137" s="164">
        <f>+Exports!A1140</f>
        <v>44609</v>
      </c>
      <c r="B1137" s="165">
        <f t="shared" si="68"/>
        <v>2022</v>
      </c>
      <c r="C1137" s="165">
        <f t="shared" si="69"/>
        <v>2</v>
      </c>
      <c r="D1137" s="165">
        <f t="shared" si="70"/>
        <v>17</v>
      </c>
      <c r="E1137" s="165">
        <f>+Exports!B1140</f>
        <v>8</v>
      </c>
      <c r="F1137" s="165">
        <f>+WEEKDAY(ExportsELAP[[#This Row],[Date Prevailing]],1)</f>
        <v>5</v>
      </c>
      <c r="G1137" s="165">
        <f>+COUNTIFS(ECR_Hours!$K$6:$K$7,ExportsELAP[[#This Row],[Date Prevailing]])</f>
        <v>0</v>
      </c>
      <c r="H1137" s="165">
        <f t="shared" si="71"/>
        <v>5</v>
      </c>
      <c r="I1137" s="166">
        <f>+Exports!G1140</f>
        <v>232.87380000000002</v>
      </c>
      <c r="J1137" s="166">
        <f>+'ELAP_IPCO-APND'!D1140</f>
        <v>53.945650000000001</v>
      </c>
      <c r="K1137" s="166">
        <f>+(ExportsELAP[[#This Row],[Exports kWh - MPT]]/1000)*ExportsELAP[[#This Row],[EIM Price]]</f>
        <v>12.562528508970001</v>
      </c>
      <c r="L1137" s="167" t="str">
        <f>+INDEX(ECR_Hours!$I$12:$I$15,MATCH(ExportsELAP[[#This Row],[Date Prevailing]],ECR_Hours!$H$12:$H$15,1))</f>
        <v>NS</v>
      </c>
      <c r="M1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8" spans="1:13" x14ac:dyDescent="0.25">
      <c r="A1138" s="164">
        <f>+Exports!A1141</f>
        <v>44609</v>
      </c>
      <c r="B1138" s="165">
        <f t="shared" si="68"/>
        <v>2022</v>
      </c>
      <c r="C1138" s="165">
        <f t="shared" si="69"/>
        <v>2</v>
      </c>
      <c r="D1138" s="165">
        <f t="shared" si="70"/>
        <v>17</v>
      </c>
      <c r="E1138" s="165">
        <f>+Exports!B1141</f>
        <v>9</v>
      </c>
      <c r="F1138" s="165">
        <f>+WEEKDAY(ExportsELAP[[#This Row],[Date Prevailing]],1)</f>
        <v>5</v>
      </c>
      <c r="G1138" s="165">
        <f>+COUNTIFS(ECR_Hours!$K$6:$K$7,ExportsELAP[[#This Row],[Date Prevailing]])</f>
        <v>0</v>
      </c>
      <c r="H1138" s="165">
        <f t="shared" si="71"/>
        <v>5</v>
      </c>
      <c r="I1138" s="166">
        <f>+Exports!G1141</f>
        <v>6268.9606999999996</v>
      </c>
      <c r="J1138" s="166">
        <f>+'ELAP_IPCO-APND'!D1141</f>
        <v>42.349040000000002</v>
      </c>
      <c r="K1138" s="166">
        <f>+(ExportsELAP[[#This Row],[Exports kWh - MPT]]/1000)*ExportsELAP[[#This Row],[EIM Price]]</f>
        <v>265.48446744272803</v>
      </c>
      <c r="L1138" s="167" t="str">
        <f>+INDEX(ECR_Hours!$I$12:$I$15,MATCH(ExportsELAP[[#This Row],[Date Prevailing]],ECR_Hours!$H$12:$H$15,1))</f>
        <v>NS</v>
      </c>
      <c r="M1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39" spans="1:13" x14ac:dyDescent="0.25">
      <c r="A1139" s="164">
        <f>+Exports!A1142</f>
        <v>44609</v>
      </c>
      <c r="B1139" s="165">
        <f t="shared" si="68"/>
        <v>2022</v>
      </c>
      <c r="C1139" s="165">
        <f t="shared" si="69"/>
        <v>2</v>
      </c>
      <c r="D1139" s="165">
        <f t="shared" si="70"/>
        <v>17</v>
      </c>
      <c r="E1139" s="165">
        <f>+Exports!B1142</f>
        <v>10</v>
      </c>
      <c r="F1139" s="165">
        <f>+WEEKDAY(ExportsELAP[[#This Row],[Date Prevailing]],1)</f>
        <v>5</v>
      </c>
      <c r="G1139" s="165">
        <f>+COUNTIFS(ECR_Hours!$K$6:$K$7,ExportsELAP[[#This Row],[Date Prevailing]])</f>
        <v>0</v>
      </c>
      <c r="H1139" s="165">
        <f t="shared" si="71"/>
        <v>5</v>
      </c>
      <c r="I1139" s="166">
        <f>+Exports!G1142</f>
        <v>19642.5052</v>
      </c>
      <c r="J1139" s="166">
        <f>+'ELAP_IPCO-APND'!D1142</f>
        <v>29.7896</v>
      </c>
      <c r="K1139" s="166">
        <f>+(ExportsELAP[[#This Row],[Exports kWh - MPT]]/1000)*ExportsELAP[[#This Row],[EIM Price]]</f>
        <v>585.14237290591996</v>
      </c>
      <c r="L1139" s="167" t="str">
        <f>+INDEX(ECR_Hours!$I$12:$I$15,MATCH(ExportsELAP[[#This Row],[Date Prevailing]],ECR_Hours!$H$12:$H$15,1))</f>
        <v>NS</v>
      </c>
      <c r="M1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0" spans="1:13" x14ac:dyDescent="0.25">
      <c r="A1140" s="164">
        <f>+Exports!A1143</f>
        <v>44609</v>
      </c>
      <c r="B1140" s="165">
        <f t="shared" si="68"/>
        <v>2022</v>
      </c>
      <c r="C1140" s="165">
        <f t="shared" si="69"/>
        <v>2</v>
      </c>
      <c r="D1140" s="165">
        <f t="shared" si="70"/>
        <v>17</v>
      </c>
      <c r="E1140" s="165">
        <f>+Exports!B1143</f>
        <v>11</v>
      </c>
      <c r="F1140" s="165">
        <f>+WEEKDAY(ExportsELAP[[#This Row],[Date Prevailing]],1)</f>
        <v>5</v>
      </c>
      <c r="G1140" s="165">
        <f>+COUNTIFS(ECR_Hours!$K$6:$K$7,ExportsELAP[[#This Row],[Date Prevailing]])</f>
        <v>0</v>
      </c>
      <c r="H1140" s="165">
        <f t="shared" si="71"/>
        <v>5</v>
      </c>
      <c r="I1140" s="166">
        <f>+Exports!G1143</f>
        <v>32179.3747</v>
      </c>
      <c r="J1140" s="166">
        <f>+'ELAP_IPCO-APND'!D1143</f>
        <v>18.069389999999999</v>
      </c>
      <c r="K1140" s="166">
        <f>+(ExportsELAP[[#This Row],[Exports kWh - MPT]]/1000)*ExportsELAP[[#This Row],[EIM Price]]</f>
        <v>581.46167141043293</v>
      </c>
      <c r="L1140" s="167" t="str">
        <f>+INDEX(ECR_Hours!$I$12:$I$15,MATCH(ExportsELAP[[#This Row],[Date Prevailing]],ECR_Hours!$H$12:$H$15,1))</f>
        <v>NS</v>
      </c>
      <c r="M1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1" spans="1:13" x14ac:dyDescent="0.25">
      <c r="A1141" s="164">
        <f>+Exports!A1144</f>
        <v>44609</v>
      </c>
      <c r="B1141" s="165">
        <f t="shared" si="68"/>
        <v>2022</v>
      </c>
      <c r="C1141" s="165">
        <f t="shared" si="69"/>
        <v>2</v>
      </c>
      <c r="D1141" s="165">
        <f t="shared" si="70"/>
        <v>17</v>
      </c>
      <c r="E1141" s="165">
        <f>+Exports!B1144</f>
        <v>12</v>
      </c>
      <c r="F1141" s="165">
        <f>+WEEKDAY(ExportsELAP[[#This Row],[Date Prevailing]],1)</f>
        <v>5</v>
      </c>
      <c r="G1141" s="165">
        <f>+COUNTIFS(ECR_Hours!$K$6:$K$7,ExportsELAP[[#This Row],[Date Prevailing]])</f>
        <v>0</v>
      </c>
      <c r="H1141" s="165">
        <f t="shared" si="71"/>
        <v>5</v>
      </c>
      <c r="I1141" s="166">
        <f>+Exports!G1144</f>
        <v>42409.672900000005</v>
      </c>
      <c r="J1141" s="166">
        <f>+'ELAP_IPCO-APND'!D1144</f>
        <v>18.39339</v>
      </c>
      <c r="K1141" s="166">
        <f>+(ExportsELAP[[#This Row],[Exports kWh - MPT]]/1000)*ExportsELAP[[#This Row],[EIM Price]]</f>
        <v>780.05765342213112</v>
      </c>
      <c r="L1141" s="167" t="str">
        <f>+INDEX(ECR_Hours!$I$12:$I$15,MATCH(ExportsELAP[[#This Row],[Date Prevailing]],ECR_Hours!$H$12:$H$15,1))</f>
        <v>NS</v>
      </c>
      <c r="M1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2" spans="1:13" x14ac:dyDescent="0.25">
      <c r="A1142" s="164">
        <f>+Exports!A1145</f>
        <v>44609</v>
      </c>
      <c r="B1142" s="165">
        <f t="shared" si="68"/>
        <v>2022</v>
      </c>
      <c r="C1142" s="165">
        <f t="shared" si="69"/>
        <v>2</v>
      </c>
      <c r="D1142" s="165">
        <f t="shared" si="70"/>
        <v>17</v>
      </c>
      <c r="E1142" s="165">
        <f>+Exports!B1145</f>
        <v>13</v>
      </c>
      <c r="F1142" s="165">
        <f>+WEEKDAY(ExportsELAP[[#This Row],[Date Prevailing]],1)</f>
        <v>5</v>
      </c>
      <c r="G1142" s="165">
        <f>+COUNTIFS(ECR_Hours!$K$6:$K$7,ExportsELAP[[#This Row],[Date Prevailing]])</f>
        <v>0</v>
      </c>
      <c r="H1142" s="165">
        <f t="shared" si="71"/>
        <v>5</v>
      </c>
      <c r="I1142" s="166">
        <f>+Exports!G1145</f>
        <v>48079.536200000002</v>
      </c>
      <c r="J1142" s="166">
        <f>+'ELAP_IPCO-APND'!D1145</f>
        <v>15.01163</v>
      </c>
      <c r="K1142" s="166">
        <f>+(ExportsELAP[[#This Row],[Exports kWh - MPT]]/1000)*ExportsELAP[[#This Row],[EIM Price]]</f>
        <v>721.75220800600596</v>
      </c>
      <c r="L1142" s="167" t="str">
        <f>+INDEX(ECR_Hours!$I$12:$I$15,MATCH(ExportsELAP[[#This Row],[Date Prevailing]],ECR_Hours!$H$12:$H$15,1))</f>
        <v>NS</v>
      </c>
      <c r="M1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3" spans="1:13" x14ac:dyDescent="0.25">
      <c r="A1143" s="164">
        <f>+Exports!A1146</f>
        <v>44609</v>
      </c>
      <c r="B1143" s="165">
        <f t="shared" si="68"/>
        <v>2022</v>
      </c>
      <c r="C1143" s="165">
        <f t="shared" si="69"/>
        <v>2</v>
      </c>
      <c r="D1143" s="165">
        <f t="shared" si="70"/>
        <v>17</v>
      </c>
      <c r="E1143" s="165">
        <f>+Exports!B1146</f>
        <v>14</v>
      </c>
      <c r="F1143" s="165">
        <f>+WEEKDAY(ExportsELAP[[#This Row],[Date Prevailing]],1)</f>
        <v>5</v>
      </c>
      <c r="G1143" s="165">
        <f>+COUNTIFS(ECR_Hours!$K$6:$K$7,ExportsELAP[[#This Row],[Date Prevailing]])</f>
        <v>0</v>
      </c>
      <c r="H1143" s="165">
        <f t="shared" si="71"/>
        <v>5</v>
      </c>
      <c r="I1143" s="166">
        <f>+Exports!G1146</f>
        <v>47674.769899999999</v>
      </c>
      <c r="J1143" s="166">
        <f>+'ELAP_IPCO-APND'!D1146</f>
        <v>19.03782</v>
      </c>
      <c r="K1143" s="166">
        <f>+(ExportsELAP[[#This Row],[Exports kWh - MPT]]/1000)*ExportsELAP[[#This Row],[EIM Price]]</f>
        <v>907.62368789761797</v>
      </c>
      <c r="L1143" s="167" t="str">
        <f>+INDEX(ECR_Hours!$I$12:$I$15,MATCH(ExportsELAP[[#This Row],[Date Prevailing]],ECR_Hours!$H$12:$H$15,1))</f>
        <v>NS</v>
      </c>
      <c r="M1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4" spans="1:13" x14ac:dyDescent="0.25">
      <c r="A1144" s="164">
        <f>+Exports!A1147</f>
        <v>44609</v>
      </c>
      <c r="B1144" s="165">
        <f t="shared" si="68"/>
        <v>2022</v>
      </c>
      <c r="C1144" s="165">
        <f t="shared" si="69"/>
        <v>2</v>
      </c>
      <c r="D1144" s="165">
        <f t="shared" si="70"/>
        <v>17</v>
      </c>
      <c r="E1144" s="165">
        <f>+Exports!B1147</f>
        <v>15</v>
      </c>
      <c r="F1144" s="165">
        <f>+WEEKDAY(ExportsELAP[[#This Row],[Date Prevailing]],1)</f>
        <v>5</v>
      </c>
      <c r="G1144" s="165">
        <f>+COUNTIFS(ECR_Hours!$K$6:$K$7,ExportsELAP[[#This Row],[Date Prevailing]])</f>
        <v>0</v>
      </c>
      <c r="H1144" s="165">
        <f t="shared" si="71"/>
        <v>5</v>
      </c>
      <c r="I1144" s="166">
        <f>+Exports!G1147</f>
        <v>43566.288399999998</v>
      </c>
      <c r="J1144" s="166">
        <f>+'ELAP_IPCO-APND'!D1147</f>
        <v>24.589970000000001</v>
      </c>
      <c r="K1144" s="166">
        <f>+(ExportsELAP[[#This Row],[Exports kWh - MPT]]/1000)*ExportsELAP[[#This Row],[EIM Price]]</f>
        <v>1071.2937247673481</v>
      </c>
      <c r="L1144" s="167" t="str">
        <f>+INDEX(ECR_Hours!$I$12:$I$15,MATCH(ExportsELAP[[#This Row],[Date Prevailing]],ECR_Hours!$H$12:$H$15,1))</f>
        <v>NS</v>
      </c>
      <c r="M1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5" spans="1:13" x14ac:dyDescent="0.25">
      <c r="A1145" s="164">
        <f>+Exports!A1148</f>
        <v>44609</v>
      </c>
      <c r="B1145" s="165">
        <f t="shared" si="68"/>
        <v>2022</v>
      </c>
      <c r="C1145" s="165">
        <f t="shared" si="69"/>
        <v>2</v>
      </c>
      <c r="D1145" s="165">
        <f t="shared" si="70"/>
        <v>17</v>
      </c>
      <c r="E1145" s="165">
        <f>+Exports!B1148</f>
        <v>16</v>
      </c>
      <c r="F1145" s="165">
        <f>+WEEKDAY(ExportsELAP[[#This Row],[Date Prevailing]],1)</f>
        <v>5</v>
      </c>
      <c r="G1145" s="165">
        <f>+COUNTIFS(ECR_Hours!$K$6:$K$7,ExportsELAP[[#This Row],[Date Prevailing]])</f>
        <v>0</v>
      </c>
      <c r="H1145" s="165">
        <f t="shared" si="71"/>
        <v>5</v>
      </c>
      <c r="I1145" s="166">
        <f>+Exports!G1148</f>
        <v>32191.788</v>
      </c>
      <c r="J1145" s="166">
        <f>+'ELAP_IPCO-APND'!D1148</f>
        <v>22.250779999999999</v>
      </c>
      <c r="K1145" s="166">
        <f>+(ExportsELAP[[#This Row],[Exports kWh - MPT]]/1000)*ExportsELAP[[#This Row],[EIM Price]]</f>
        <v>716.29239259463998</v>
      </c>
      <c r="L1145" s="167" t="str">
        <f>+INDEX(ECR_Hours!$I$12:$I$15,MATCH(ExportsELAP[[#This Row],[Date Prevailing]],ECR_Hours!$H$12:$H$15,1))</f>
        <v>NS</v>
      </c>
      <c r="M1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6" spans="1:13" x14ac:dyDescent="0.25">
      <c r="A1146" s="164">
        <f>+Exports!A1149</f>
        <v>44609</v>
      </c>
      <c r="B1146" s="165">
        <f t="shared" si="68"/>
        <v>2022</v>
      </c>
      <c r="C1146" s="165">
        <f t="shared" si="69"/>
        <v>2</v>
      </c>
      <c r="D1146" s="165">
        <f t="shared" si="70"/>
        <v>17</v>
      </c>
      <c r="E1146" s="165">
        <f>+Exports!B1149</f>
        <v>17</v>
      </c>
      <c r="F1146" s="165">
        <f>+WEEKDAY(ExportsELAP[[#This Row],[Date Prevailing]],1)</f>
        <v>5</v>
      </c>
      <c r="G1146" s="165">
        <f>+COUNTIFS(ECR_Hours!$K$6:$K$7,ExportsELAP[[#This Row],[Date Prevailing]])</f>
        <v>0</v>
      </c>
      <c r="H1146" s="165">
        <f t="shared" si="71"/>
        <v>5</v>
      </c>
      <c r="I1146" s="166">
        <f>+Exports!G1149</f>
        <v>13762.229800000001</v>
      </c>
      <c r="J1146" s="166">
        <f>+'ELAP_IPCO-APND'!D1149</f>
        <v>30.187650000000001</v>
      </c>
      <c r="K1146" s="166">
        <f>+(ExportsELAP[[#This Row],[Exports kWh - MPT]]/1000)*ExportsELAP[[#This Row],[EIM Price]]</f>
        <v>415.4493764219701</v>
      </c>
      <c r="L1146" s="167" t="str">
        <f>+INDEX(ECR_Hours!$I$12:$I$15,MATCH(ExportsELAP[[#This Row],[Date Prevailing]],ECR_Hours!$H$12:$H$15,1))</f>
        <v>NS</v>
      </c>
      <c r="M1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7" spans="1:13" x14ac:dyDescent="0.25">
      <c r="A1147" s="164">
        <f>+Exports!A1150</f>
        <v>44609</v>
      </c>
      <c r="B1147" s="165">
        <f t="shared" si="68"/>
        <v>2022</v>
      </c>
      <c r="C1147" s="165">
        <f t="shared" si="69"/>
        <v>2</v>
      </c>
      <c r="D1147" s="165">
        <f t="shared" si="70"/>
        <v>17</v>
      </c>
      <c r="E1147" s="165">
        <f>+Exports!B1150</f>
        <v>18</v>
      </c>
      <c r="F1147" s="165">
        <f>+WEEKDAY(ExportsELAP[[#This Row],[Date Prevailing]],1)</f>
        <v>5</v>
      </c>
      <c r="G1147" s="165">
        <f>+COUNTIFS(ECR_Hours!$K$6:$K$7,ExportsELAP[[#This Row],[Date Prevailing]])</f>
        <v>0</v>
      </c>
      <c r="H1147" s="165">
        <f t="shared" si="71"/>
        <v>5</v>
      </c>
      <c r="I1147" s="166">
        <f>+Exports!G1150</f>
        <v>3292.1396999999997</v>
      </c>
      <c r="J1147" s="166">
        <f>+'ELAP_IPCO-APND'!D1150</f>
        <v>73.135459999999995</v>
      </c>
      <c r="K1147" s="166">
        <f>+(ExportsELAP[[#This Row],[Exports kWh - MPT]]/1000)*ExportsELAP[[#This Row],[EIM Price]]</f>
        <v>240.77215134376198</v>
      </c>
      <c r="L1147" s="167" t="str">
        <f>+INDEX(ECR_Hours!$I$12:$I$15,MATCH(ExportsELAP[[#This Row],[Date Prevailing]],ECR_Hours!$H$12:$H$15,1))</f>
        <v>NS</v>
      </c>
      <c r="M1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8" spans="1:13" x14ac:dyDescent="0.25">
      <c r="A1148" s="164">
        <f>+Exports!A1151</f>
        <v>44609</v>
      </c>
      <c r="B1148" s="165">
        <f t="shared" si="68"/>
        <v>2022</v>
      </c>
      <c r="C1148" s="165">
        <f t="shared" si="69"/>
        <v>2</v>
      </c>
      <c r="D1148" s="165">
        <f t="shared" si="70"/>
        <v>17</v>
      </c>
      <c r="E1148" s="165">
        <f>+Exports!B1151</f>
        <v>19</v>
      </c>
      <c r="F1148" s="165">
        <f>+WEEKDAY(ExportsELAP[[#This Row],[Date Prevailing]],1)</f>
        <v>5</v>
      </c>
      <c r="G1148" s="165">
        <f>+COUNTIFS(ECR_Hours!$K$6:$K$7,ExportsELAP[[#This Row],[Date Prevailing]])</f>
        <v>0</v>
      </c>
      <c r="H1148" s="165">
        <f t="shared" si="71"/>
        <v>5</v>
      </c>
      <c r="I1148" s="166">
        <f>+Exports!G1151</f>
        <v>174.2029</v>
      </c>
      <c r="J1148" s="166">
        <f>+'ELAP_IPCO-APND'!D1151</f>
        <v>51.922060000000002</v>
      </c>
      <c r="K1148" s="166">
        <f>+(ExportsELAP[[#This Row],[Exports kWh - MPT]]/1000)*ExportsELAP[[#This Row],[EIM Price]]</f>
        <v>9.0449734259739998</v>
      </c>
      <c r="L1148" s="167" t="str">
        <f>+INDEX(ECR_Hours!$I$12:$I$15,MATCH(ExportsELAP[[#This Row],[Date Prevailing]],ECR_Hours!$H$12:$H$15,1))</f>
        <v>NS</v>
      </c>
      <c r="M1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49" spans="1:13" x14ac:dyDescent="0.25">
      <c r="A1149" s="164">
        <f>+Exports!A1152</f>
        <v>44609</v>
      </c>
      <c r="B1149" s="165">
        <f t="shared" si="68"/>
        <v>2022</v>
      </c>
      <c r="C1149" s="165">
        <f t="shared" si="69"/>
        <v>2</v>
      </c>
      <c r="D1149" s="165">
        <f t="shared" si="70"/>
        <v>17</v>
      </c>
      <c r="E1149" s="165">
        <f>+Exports!B1152</f>
        <v>20</v>
      </c>
      <c r="F1149" s="165">
        <f>+WEEKDAY(ExportsELAP[[#This Row],[Date Prevailing]],1)</f>
        <v>5</v>
      </c>
      <c r="G1149" s="165">
        <f>+COUNTIFS(ECR_Hours!$K$6:$K$7,ExportsELAP[[#This Row],[Date Prevailing]])</f>
        <v>0</v>
      </c>
      <c r="H1149" s="165">
        <f t="shared" si="71"/>
        <v>5</v>
      </c>
      <c r="I1149" s="166">
        <f>+Exports!G1152</f>
        <v>3.4232000000000005</v>
      </c>
      <c r="J1149" s="166">
        <f>+'ELAP_IPCO-APND'!D1152</f>
        <v>42.647570000000002</v>
      </c>
      <c r="K1149" s="166">
        <f>+(ExportsELAP[[#This Row],[Exports kWh - MPT]]/1000)*ExportsELAP[[#This Row],[EIM Price]]</f>
        <v>0.14599116162400003</v>
      </c>
      <c r="L1149" s="167" t="str">
        <f>+INDEX(ECR_Hours!$I$12:$I$15,MATCH(ExportsELAP[[#This Row],[Date Prevailing]],ECR_Hours!$H$12:$H$15,1))</f>
        <v>NS</v>
      </c>
      <c r="M1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0" spans="1:13" x14ac:dyDescent="0.25">
      <c r="A1150" s="164">
        <f>+Exports!A1153</f>
        <v>44609</v>
      </c>
      <c r="B1150" s="165">
        <f t="shared" si="68"/>
        <v>2022</v>
      </c>
      <c r="C1150" s="165">
        <f t="shared" si="69"/>
        <v>2</v>
      </c>
      <c r="D1150" s="165">
        <f t="shared" si="70"/>
        <v>17</v>
      </c>
      <c r="E1150" s="165">
        <f>+Exports!B1153</f>
        <v>21</v>
      </c>
      <c r="F1150" s="165">
        <f>+WEEKDAY(ExportsELAP[[#This Row],[Date Prevailing]],1)</f>
        <v>5</v>
      </c>
      <c r="G1150" s="165">
        <f>+COUNTIFS(ECR_Hours!$K$6:$K$7,ExportsELAP[[#This Row],[Date Prevailing]])</f>
        <v>0</v>
      </c>
      <c r="H1150" s="165">
        <f t="shared" si="71"/>
        <v>5</v>
      </c>
      <c r="I1150" s="166">
        <f>+Exports!G1153</f>
        <v>2.4527000000000001</v>
      </c>
      <c r="J1150" s="166">
        <f>+'ELAP_IPCO-APND'!D1153</f>
        <v>42.799079999999996</v>
      </c>
      <c r="K1150" s="166">
        <f>+(ExportsELAP[[#This Row],[Exports kWh - MPT]]/1000)*ExportsELAP[[#This Row],[EIM Price]]</f>
        <v>0.10497330351599998</v>
      </c>
      <c r="L1150" s="167" t="str">
        <f>+INDEX(ECR_Hours!$I$12:$I$15,MATCH(ExportsELAP[[#This Row],[Date Prevailing]],ECR_Hours!$H$12:$H$15,1))</f>
        <v>NS</v>
      </c>
      <c r="M1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1" spans="1:13" x14ac:dyDescent="0.25">
      <c r="A1151" s="164">
        <f>+Exports!A1154</f>
        <v>44609</v>
      </c>
      <c r="B1151" s="165">
        <f t="shared" si="68"/>
        <v>2022</v>
      </c>
      <c r="C1151" s="165">
        <f t="shared" si="69"/>
        <v>2</v>
      </c>
      <c r="D1151" s="165">
        <f t="shared" si="70"/>
        <v>17</v>
      </c>
      <c r="E1151" s="165">
        <f>+Exports!B1154</f>
        <v>22</v>
      </c>
      <c r="F1151" s="165">
        <f>+WEEKDAY(ExportsELAP[[#This Row],[Date Prevailing]],1)</f>
        <v>5</v>
      </c>
      <c r="G1151" s="165">
        <f>+COUNTIFS(ECR_Hours!$K$6:$K$7,ExportsELAP[[#This Row],[Date Prevailing]])</f>
        <v>0</v>
      </c>
      <c r="H1151" s="165">
        <f t="shared" si="71"/>
        <v>5</v>
      </c>
      <c r="I1151" s="166">
        <f>+Exports!G1154</f>
        <v>3.1292</v>
      </c>
      <c r="J1151" s="166">
        <f>+'ELAP_IPCO-APND'!D1154</f>
        <v>39.861890000000002</v>
      </c>
      <c r="K1151" s="166">
        <f>+(ExportsELAP[[#This Row],[Exports kWh - MPT]]/1000)*ExportsELAP[[#This Row],[EIM Price]]</f>
        <v>0.12473582618800001</v>
      </c>
      <c r="L1151" s="167" t="str">
        <f>+INDEX(ECR_Hours!$I$12:$I$15,MATCH(ExportsELAP[[#This Row],[Date Prevailing]],ECR_Hours!$H$12:$H$15,1))</f>
        <v>NS</v>
      </c>
      <c r="M1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2" spans="1:13" x14ac:dyDescent="0.25">
      <c r="A1152" s="164">
        <f>+Exports!A1155</f>
        <v>44609</v>
      </c>
      <c r="B1152" s="165">
        <f t="shared" si="68"/>
        <v>2022</v>
      </c>
      <c r="C1152" s="165">
        <f t="shared" si="69"/>
        <v>2</v>
      </c>
      <c r="D1152" s="165">
        <f t="shared" si="70"/>
        <v>17</v>
      </c>
      <c r="E1152" s="165">
        <f>+Exports!B1155</f>
        <v>23</v>
      </c>
      <c r="F1152" s="165">
        <f>+WEEKDAY(ExportsELAP[[#This Row],[Date Prevailing]],1)</f>
        <v>5</v>
      </c>
      <c r="G1152" s="165">
        <f>+COUNTIFS(ECR_Hours!$K$6:$K$7,ExportsELAP[[#This Row],[Date Prevailing]])</f>
        <v>0</v>
      </c>
      <c r="H1152" s="165">
        <f t="shared" si="71"/>
        <v>5</v>
      </c>
      <c r="I1152" s="166">
        <f>+Exports!G1155</f>
        <v>2.3978000000000002</v>
      </c>
      <c r="J1152" s="166">
        <f>+'ELAP_IPCO-APND'!D1155</f>
        <v>37.351280000000003</v>
      </c>
      <c r="K1152" s="166">
        <f>+(ExportsELAP[[#This Row],[Exports kWh - MPT]]/1000)*ExportsELAP[[#This Row],[EIM Price]]</f>
        <v>8.9560899184000023E-2</v>
      </c>
      <c r="L1152" s="167" t="str">
        <f>+INDEX(ECR_Hours!$I$12:$I$15,MATCH(ExportsELAP[[#This Row],[Date Prevailing]],ECR_Hours!$H$12:$H$15,1))</f>
        <v>NS</v>
      </c>
      <c r="M1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3" spans="1:13" x14ac:dyDescent="0.25">
      <c r="A1153" s="164">
        <f>+Exports!A1156</f>
        <v>44609</v>
      </c>
      <c r="B1153" s="165">
        <f t="shared" si="68"/>
        <v>2022</v>
      </c>
      <c r="C1153" s="165">
        <f t="shared" si="69"/>
        <v>2</v>
      </c>
      <c r="D1153" s="165">
        <f t="shared" si="70"/>
        <v>17</v>
      </c>
      <c r="E1153" s="165">
        <f>+Exports!B1156</f>
        <v>24</v>
      </c>
      <c r="F1153" s="165">
        <f>+WEEKDAY(ExportsELAP[[#This Row],[Date Prevailing]],1)</f>
        <v>5</v>
      </c>
      <c r="G1153" s="165">
        <f>+COUNTIFS(ECR_Hours!$K$6:$K$7,ExportsELAP[[#This Row],[Date Prevailing]])</f>
        <v>0</v>
      </c>
      <c r="H1153" s="165">
        <f t="shared" si="71"/>
        <v>5</v>
      </c>
      <c r="I1153" s="166">
        <f>+Exports!G1156</f>
        <v>1.8242999999999998</v>
      </c>
      <c r="J1153" s="166">
        <f>+'ELAP_IPCO-APND'!D1156</f>
        <v>35.116259999999997</v>
      </c>
      <c r="K1153" s="166">
        <f>+(ExportsELAP[[#This Row],[Exports kWh - MPT]]/1000)*ExportsELAP[[#This Row],[EIM Price]]</f>
        <v>6.4062593117999986E-2</v>
      </c>
      <c r="L1153" s="167" t="str">
        <f>+INDEX(ECR_Hours!$I$12:$I$15,MATCH(ExportsELAP[[#This Row],[Date Prevailing]],ECR_Hours!$H$12:$H$15,1))</f>
        <v>NS</v>
      </c>
      <c r="M1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4" spans="1:13" x14ac:dyDescent="0.25">
      <c r="A1154" s="164">
        <f>+Exports!A1157</f>
        <v>44610</v>
      </c>
      <c r="B1154" s="165">
        <f t="shared" ref="B1154:B1217" si="72">+YEAR(A1154)</f>
        <v>2022</v>
      </c>
      <c r="C1154" s="165">
        <f t="shared" ref="C1154:C1217" si="73">+MONTH(A1154)</f>
        <v>2</v>
      </c>
      <c r="D1154" s="165">
        <f t="shared" ref="D1154:D1217" si="74">+DAY(A1154)</f>
        <v>18</v>
      </c>
      <c r="E1154" s="165">
        <f>+Exports!B1157</f>
        <v>1</v>
      </c>
      <c r="F1154" s="165">
        <f>+WEEKDAY(ExportsELAP[[#This Row],[Date Prevailing]],1)</f>
        <v>6</v>
      </c>
      <c r="G1154" s="165">
        <f>+COUNTIFS(ECR_Hours!$K$6:$K$7,ExportsELAP[[#This Row],[Date Prevailing]])</f>
        <v>0</v>
      </c>
      <c r="H1154" s="165">
        <f t="shared" ref="H1154:H1217" si="75">+IF(G1154=1,0,F1154)</f>
        <v>6</v>
      </c>
      <c r="I1154" s="166">
        <f>+Exports!G1157</f>
        <v>17.907</v>
      </c>
      <c r="J1154" s="166">
        <f>+'ELAP_IPCO-APND'!D1157</f>
        <v>32.443049999999999</v>
      </c>
      <c r="K1154" s="166">
        <f>+(ExportsELAP[[#This Row],[Exports kWh - MPT]]/1000)*ExportsELAP[[#This Row],[EIM Price]]</f>
        <v>0.58095769634999994</v>
      </c>
      <c r="L1154" s="167" t="str">
        <f>+INDEX(ECR_Hours!$I$12:$I$15,MATCH(ExportsELAP[[#This Row],[Date Prevailing]],ECR_Hours!$H$12:$H$15,1))</f>
        <v>NS</v>
      </c>
      <c r="M1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5" spans="1:13" x14ac:dyDescent="0.25">
      <c r="A1155" s="164">
        <f>+Exports!A1158</f>
        <v>44610</v>
      </c>
      <c r="B1155" s="165">
        <f t="shared" si="72"/>
        <v>2022</v>
      </c>
      <c r="C1155" s="165">
        <f t="shared" si="73"/>
        <v>2</v>
      </c>
      <c r="D1155" s="165">
        <f t="shared" si="74"/>
        <v>18</v>
      </c>
      <c r="E1155" s="165">
        <f>+Exports!B1158</f>
        <v>2</v>
      </c>
      <c r="F1155" s="165">
        <f>+WEEKDAY(ExportsELAP[[#This Row],[Date Prevailing]],1)</f>
        <v>6</v>
      </c>
      <c r="G1155" s="165">
        <f>+COUNTIFS(ECR_Hours!$K$6:$K$7,ExportsELAP[[#This Row],[Date Prevailing]])</f>
        <v>0</v>
      </c>
      <c r="H1155" s="165">
        <f t="shared" si="75"/>
        <v>6</v>
      </c>
      <c r="I1155" s="166">
        <f>+Exports!G1158</f>
        <v>18.714199999999998</v>
      </c>
      <c r="J1155" s="166">
        <f>+'ELAP_IPCO-APND'!D1158</f>
        <v>31.401879999999998</v>
      </c>
      <c r="K1155" s="166">
        <f>+(ExportsELAP[[#This Row],[Exports kWh - MPT]]/1000)*ExportsELAP[[#This Row],[EIM Price]]</f>
        <v>0.58766106269599983</v>
      </c>
      <c r="L1155" s="167" t="str">
        <f>+INDEX(ECR_Hours!$I$12:$I$15,MATCH(ExportsELAP[[#This Row],[Date Prevailing]],ECR_Hours!$H$12:$H$15,1))</f>
        <v>NS</v>
      </c>
      <c r="M1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6" spans="1:13" x14ac:dyDescent="0.25">
      <c r="A1156" s="164">
        <f>+Exports!A1159</f>
        <v>44610</v>
      </c>
      <c r="B1156" s="165">
        <f t="shared" si="72"/>
        <v>2022</v>
      </c>
      <c r="C1156" s="165">
        <f t="shared" si="73"/>
        <v>2</v>
      </c>
      <c r="D1156" s="165">
        <f t="shared" si="74"/>
        <v>18</v>
      </c>
      <c r="E1156" s="165">
        <f>+Exports!B1159</f>
        <v>3</v>
      </c>
      <c r="F1156" s="165">
        <f>+WEEKDAY(ExportsELAP[[#This Row],[Date Prevailing]],1)</f>
        <v>6</v>
      </c>
      <c r="G1156" s="165">
        <f>+COUNTIFS(ECR_Hours!$K$6:$K$7,ExportsELAP[[#This Row],[Date Prevailing]])</f>
        <v>0</v>
      </c>
      <c r="H1156" s="165">
        <f t="shared" si="75"/>
        <v>6</v>
      </c>
      <c r="I1156" s="166">
        <f>+Exports!G1159</f>
        <v>18.237199999999998</v>
      </c>
      <c r="J1156" s="166">
        <f>+'ELAP_IPCO-APND'!D1159</f>
        <v>32.16619</v>
      </c>
      <c r="K1156" s="166">
        <f>+(ExportsELAP[[#This Row],[Exports kWh - MPT]]/1000)*ExportsELAP[[#This Row],[EIM Price]]</f>
        <v>0.586621240268</v>
      </c>
      <c r="L1156" s="167" t="str">
        <f>+INDEX(ECR_Hours!$I$12:$I$15,MATCH(ExportsELAP[[#This Row],[Date Prevailing]],ECR_Hours!$H$12:$H$15,1))</f>
        <v>NS</v>
      </c>
      <c r="M1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7" spans="1:13" x14ac:dyDescent="0.25">
      <c r="A1157" s="164">
        <f>+Exports!A1160</f>
        <v>44610</v>
      </c>
      <c r="B1157" s="165">
        <f t="shared" si="72"/>
        <v>2022</v>
      </c>
      <c r="C1157" s="165">
        <f t="shared" si="73"/>
        <v>2</v>
      </c>
      <c r="D1157" s="165">
        <f t="shared" si="74"/>
        <v>18</v>
      </c>
      <c r="E1157" s="165">
        <f>+Exports!B1160</f>
        <v>4</v>
      </c>
      <c r="F1157" s="165">
        <f>+WEEKDAY(ExportsELAP[[#This Row],[Date Prevailing]],1)</f>
        <v>6</v>
      </c>
      <c r="G1157" s="165">
        <f>+COUNTIFS(ECR_Hours!$K$6:$K$7,ExportsELAP[[#This Row],[Date Prevailing]])</f>
        <v>0</v>
      </c>
      <c r="H1157" s="165">
        <f t="shared" si="75"/>
        <v>6</v>
      </c>
      <c r="I1157" s="166">
        <f>+Exports!G1160</f>
        <v>8.7052000000000014</v>
      </c>
      <c r="J1157" s="166">
        <f>+'ELAP_IPCO-APND'!D1160</f>
        <v>32.455370000000002</v>
      </c>
      <c r="K1157" s="166">
        <f>+(ExportsELAP[[#This Row],[Exports kWh - MPT]]/1000)*ExportsELAP[[#This Row],[EIM Price]]</f>
        <v>0.28253048692400007</v>
      </c>
      <c r="L1157" s="167" t="str">
        <f>+INDEX(ECR_Hours!$I$12:$I$15,MATCH(ExportsELAP[[#This Row],[Date Prevailing]],ECR_Hours!$H$12:$H$15,1))</f>
        <v>NS</v>
      </c>
      <c r="M1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8" spans="1:13" x14ac:dyDescent="0.25">
      <c r="A1158" s="164">
        <f>+Exports!A1161</f>
        <v>44610</v>
      </c>
      <c r="B1158" s="165">
        <f t="shared" si="72"/>
        <v>2022</v>
      </c>
      <c r="C1158" s="165">
        <f t="shared" si="73"/>
        <v>2</v>
      </c>
      <c r="D1158" s="165">
        <f t="shared" si="74"/>
        <v>18</v>
      </c>
      <c r="E1158" s="165">
        <f>+Exports!B1161</f>
        <v>5</v>
      </c>
      <c r="F1158" s="165">
        <f>+WEEKDAY(ExportsELAP[[#This Row],[Date Prevailing]],1)</f>
        <v>6</v>
      </c>
      <c r="G1158" s="165">
        <f>+COUNTIFS(ECR_Hours!$K$6:$K$7,ExportsELAP[[#This Row],[Date Prevailing]])</f>
        <v>0</v>
      </c>
      <c r="H1158" s="165">
        <f t="shared" si="75"/>
        <v>6</v>
      </c>
      <c r="I1158" s="166">
        <f>+Exports!G1161</f>
        <v>10.5579</v>
      </c>
      <c r="J1158" s="166">
        <f>+'ELAP_IPCO-APND'!D1161</f>
        <v>33.824570000000001</v>
      </c>
      <c r="K1158" s="166">
        <f>+(ExportsELAP[[#This Row],[Exports kWh - MPT]]/1000)*ExportsELAP[[#This Row],[EIM Price]]</f>
        <v>0.357116427603</v>
      </c>
      <c r="L1158" s="167" t="str">
        <f>+INDEX(ECR_Hours!$I$12:$I$15,MATCH(ExportsELAP[[#This Row],[Date Prevailing]],ECR_Hours!$H$12:$H$15,1))</f>
        <v>NS</v>
      </c>
      <c r="M1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59" spans="1:13" x14ac:dyDescent="0.25">
      <c r="A1159" s="164">
        <f>+Exports!A1162</f>
        <v>44610</v>
      </c>
      <c r="B1159" s="165">
        <f t="shared" si="72"/>
        <v>2022</v>
      </c>
      <c r="C1159" s="165">
        <f t="shared" si="73"/>
        <v>2</v>
      </c>
      <c r="D1159" s="165">
        <f t="shared" si="74"/>
        <v>18</v>
      </c>
      <c r="E1159" s="165">
        <f>+Exports!B1162</f>
        <v>6</v>
      </c>
      <c r="F1159" s="165">
        <f>+WEEKDAY(ExportsELAP[[#This Row],[Date Prevailing]],1)</f>
        <v>6</v>
      </c>
      <c r="G1159" s="165">
        <f>+COUNTIFS(ECR_Hours!$K$6:$K$7,ExportsELAP[[#This Row],[Date Prevailing]])</f>
        <v>0</v>
      </c>
      <c r="H1159" s="165">
        <f t="shared" si="75"/>
        <v>6</v>
      </c>
      <c r="I1159" s="166">
        <f>+Exports!G1162</f>
        <v>8.6853999999999996</v>
      </c>
      <c r="J1159" s="166">
        <f>+'ELAP_IPCO-APND'!D1162</f>
        <v>37.033169999999998</v>
      </c>
      <c r="K1159" s="166">
        <f>+(ExportsELAP[[#This Row],[Exports kWh - MPT]]/1000)*ExportsELAP[[#This Row],[EIM Price]]</f>
        <v>0.32164789471799998</v>
      </c>
      <c r="L1159" s="167" t="str">
        <f>+INDEX(ECR_Hours!$I$12:$I$15,MATCH(ExportsELAP[[#This Row],[Date Prevailing]],ECR_Hours!$H$12:$H$15,1))</f>
        <v>NS</v>
      </c>
      <c r="M1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0" spans="1:13" x14ac:dyDescent="0.25">
      <c r="A1160" s="164">
        <f>+Exports!A1163</f>
        <v>44610</v>
      </c>
      <c r="B1160" s="165">
        <f t="shared" si="72"/>
        <v>2022</v>
      </c>
      <c r="C1160" s="165">
        <f t="shared" si="73"/>
        <v>2</v>
      </c>
      <c r="D1160" s="165">
        <f t="shared" si="74"/>
        <v>18</v>
      </c>
      <c r="E1160" s="165">
        <f>+Exports!B1163</f>
        <v>7</v>
      </c>
      <c r="F1160" s="165">
        <f>+WEEKDAY(ExportsELAP[[#This Row],[Date Prevailing]],1)</f>
        <v>6</v>
      </c>
      <c r="G1160" s="165">
        <f>+COUNTIFS(ECR_Hours!$K$6:$K$7,ExportsELAP[[#This Row],[Date Prevailing]])</f>
        <v>0</v>
      </c>
      <c r="H1160" s="165">
        <f t="shared" si="75"/>
        <v>6</v>
      </c>
      <c r="I1160" s="166">
        <f>+Exports!G1163</f>
        <v>1.7645</v>
      </c>
      <c r="J1160" s="166">
        <f>+'ELAP_IPCO-APND'!D1163</f>
        <v>40.390999999999998</v>
      </c>
      <c r="K1160" s="166">
        <f>+(ExportsELAP[[#This Row],[Exports kWh - MPT]]/1000)*ExportsELAP[[#This Row],[EIM Price]]</f>
        <v>7.1269919500000001E-2</v>
      </c>
      <c r="L1160" s="167" t="str">
        <f>+INDEX(ECR_Hours!$I$12:$I$15,MATCH(ExportsELAP[[#This Row],[Date Prevailing]],ECR_Hours!$H$12:$H$15,1))</f>
        <v>NS</v>
      </c>
      <c r="M1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1" spans="1:13" x14ac:dyDescent="0.25">
      <c r="A1161" s="164">
        <f>+Exports!A1164</f>
        <v>44610</v>
      </c>
      <c r="B1161" s="165">
        <f t="shared" si="72"/>
        <v>2022</v>
      </c>
      <c r="C1161" s="165">
        <f t="shared" si="73"/>
        <v>2</v>
      </c>
      <c r="D1161" s="165">
        <f t="shared" si="74"/>
        <v>18</v>
      </c>
      <c r="E1161" s="165">
        <f>+Exports!B1164</f>
        <v>8</v>
      </c>
      <c r="F1161" s="165">
        <f>+WEEKDAY(ExportsELAP[[#This Row],[Date Prevailing]],1)</f>
        <v>6</v>
      </c>
      <c r="G1161" s="165">
        <f>+COUNTIFS(ECR_Hours!$K$6:$K$7,ExportsELAP[[#This Row],[Date Prevailing]])</f>
        <v>0</v>
      </c>
      <c r="H1161" s="165">
        <f t="shared" si="75"/>
        <v>6</v>
      </c>
      <c r="I1161" s="166">
        <f>+Exports!G1164</f>
        <v>479.16139999999996</v>
      </c>
      <c r="J1161" s="166">
        <f>+'ELAP_IPCO-APND'!D1164</f>
        <v>42.163359999999997</v>
      </c>
      <c r="K1161" s="166">
        <f>+(ExportsELAP[[#This Row],[Exports kWh - MPT]]/1000)*ExportsELAP[[#This Row],[EIM Price]]</f>
        <v>20.203054606303997</v>
      </c>
      <c r="L1161" s="167" t="str">
        <f>+INDEX(ECR_Hours!$I$12:$I$15,MATCH(ExportsELAP[[#This Row],[Date Prevailing]],ECR_Hours!$H$12:$H$15,1))</f>
        <v>NS</v>
      </c>
      <c r="M1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2" spans="1:13" x14ac:dyDescent="0.25">
      <c r="A1162" s="164">
        <f>+Exports!A1165</f>
        <v>44610</v>
      </c>
      <c r="B1162" s="165">
        <f t="shared" si="72"/>
        <v>2022</v>
      </c>
      <c r="C1162" s="165">
        <f t="shared" si="73"/>
        <v>2</v>
      </c>
      <c r="D1162" s="165">
        <f t="shared" si="74"/>
        <v>18</v>
      </c>
      <c r="E1162" s="165">
        <f>+Exports!B1165</f>
        <v>9</v>
      </c>
      <c r="F1162" s="165">
        <f>+WEEKDAY(ExportsELAP[[#This Row],[Date Prevailing]],1)</f>
        <v>6</v>
      </c>
      <c r="G1162" s="165">
        <f>+COUNTIFS(ECR_Hours!$K$6:$K$7,ExportsELAP[[#This Row],[Date Prevailing]])</f>
        <v>0</v>
      </c>
      <c r="H1162" s="165">
        <f t="shared" si="75"/>
        <v>6</v>
      </c>
      <c r="I1162" s="166">
        <f>+Exports!G1165</f>
        <v>9062.0421000000006</v>
      </c>
      <c r="J1162" s="166">
        <f>+'ELAP_IPCO-APND'!D1165</f>
        <v>41.711709999999997</v>
      </c>
      <c r="K1162" s="166">
        <f>+(ExportsELAP[[#This Row],[Exports kWh - MPT]]/1000)*ExportsELAP[[#This Row],[EIM Price]]</f>
        <v>377.99327208299104</v>
      </c>
      <c r="L1162" s="167" t="str">
        <f>+INDEX(ECR_Hours!$I$12:$I$15,MATCH(ExportsELAP[[#This Row],[Date Prevailing]],ECR_Hours!$H$12:$H$15,1))</f>
        <v>NS</v>
      </c>
      <c r="M1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3" spans="1:13" x14ac:dyDescent="0.25">
      <c r="A1163" s="164">
        <f>+Exports!A1166</f>
        <v>44610</v>
      </c>
      <c r="B1163" s="165">
        <f t="shared" si="72"/>
        <v>2022</v>
      </c>
      <c r="C1163" s="165">
        <f t="shared" si="73"/>
        <v>2</v>
      </c>
      <c r="D1163" s="165">
        <f t="shared" si="74"/>
        <v>18</v>
      </c>
      <c r="E1163" s="165">
        <f>+Exports!B1166</f>
        <v>10</v>
      </c>
      <c r="F1163" s="165">
        <f>+WEEKDAY(ExportsELAP[[#This Row],[Date Prevailing]],1)</f>
        <v>6</v>
      </c>
      <c r="G1163" s="165">
        <f>+COUNTIFS(ECR_Hours!$K$6:$K$7,ExportsELAP[[#This Row],[Date Prevailing]])</f>
        <v>0</v>
      </c>
      <c r="H1163" s="165">
        <f t="shared" si="75"/>
        <v>6</v>
      </c>
      <c r="I1163" s="166">
        <f>+Exports!G1166</f>
        <v>24275.227700000003</v>
      </c>
      <c r="J1163" s="166">
        <f>+'ELAP_IPCO-APND'!D1166</f>
        <v>31.19247</v>
      </c>
      <c r="K1163" s="166">
        <f>+(ExportsELAP[[#This Row],[Exports kWh - MPT]]/1000)*ExportsELAP[[#This Row],[EIM Price]]</f>
        <v>757.20431177541911</v>
      </c>
      <c r="L1163" s="167" t="str">
        <f>+INDEX(ECR_Hours!$I$12:$I$15,MATCH(ExportsELAP[[#This Row],[Date Prevailing]],ECR_Hours!$H$12:$H$15,1))</f>
        <v>NS</v>
      </c>
      <c r="M1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4" spans="1:13" x14ac:dyDescent="0.25">
      <c r="A1164" s="164">
        <f>+Exports!A1167</f>
        <v>44610</v>
      </c>
      <c r="B1164" s="165">
        <f t="shared" si="72"/>
        <v>2022</v>
      </c>
      <c r="C1164" s="165">
        <f t="shared" si="73"/>
        <v>2</v>
      </c>
      <c r="D1164" s="165">
        <f t="shared" si="74"/>
        <v>18</v>
      </c>
      <c r="E1164" s="165">
        <f>+Exports!B1167</f>
        <v>11</v>
      </c>
      <c r="F1164" s="165">
        <f>+WEEKDAY(ExportsELAP[[#This Row],[Date Prevailing]],1)</f>
        <v>6</v>
      </c>
      <c r="G1164" s="165">
        <f>+COUNTIFS(ECR_Hours!$K$6:$K$7,ExportsELAP[[#This Row],[Date Prevailing]])</f>
        <v>0</v>
      </c>
      <c r="H1164" s="165">
        <f t="shared" si="75"/>
        <v>6</v>
      </c>
      <c r="I1164" s="166">
        <f>+Exports!G1167</f>
        <v>34266.243900000001</v>
      </c>
      <c r="J1164" s="166">
        <f>+'ELAP_IPCO-APND'!D1167</f>
        <v>33.874499999999998</v>
      </c>
      <c r="K1164" s="166">
        <f>+(ExportsELAP[[#This Row],[Exports kWh - MPT]]/1000)*ExportsELAP[[#This Row],[EIM Price]]</f>
        <v>1160.7518789905498</v>
      </c>
      <c r="L1164" s="167" t="str">
        <f>+INDEX(ECR_Hours!$I$12:$I$15,MATCH(ExportsELAP[[#This Row],[Date Prevailing]],ECR_Hours!$H$12:$H$15,1))</f>
        <v>NS</v>
      </c>
      <c r="M1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5" spans="1:13" x14ac:dyDescent="0.25">
      <c r="A1165" s="164">
        <f>+Exports!A1168</f>
        <v>44610</v>
      </c>
      <c r="B1165" s="165">
        <f t="shared" si="72"/>
        <v>2022</v>
      </c>
      <c r="C1165" s="165">
        <f t="shared" si="73"/>
        <v>2</v>
      </c>
      <c r="D1165" s="165">
        <f t="shared" si="74"/>
        <v>18</v>
      </c>
      <c r="E1165" s="165">
        <f>+Exports!B1168</f>
        <v>12</v>
      </c>
      <c r="F1165" s="165">
        <f>+WEEKDAY(ExportsELAP[[#This Row],[Date Prevailing]],1)</f>
        <v>6</v>
      </c>
      <c r="G1165" s="165">
        <f>+COUNTIFS(ECR_Hours!$K$6:$K$7,ExportsELAP[[#This Row],[Date Prevailing]])</f>
        <v>0</v>
      </c>
      <c r="H1165" s="165">
        <f t="shared" si="75"/>
        <v>6</v>
      </c>
      <c r="I1165" s="166">
        <f>+Exports!G1168</f>
        <v>42113.434099999999</v>
      </c>
      <c r="J1165" s="166">
        <f>+'ELAP_IPCO-APND'!D1168</f>
        <v>33.97148</v>
      </c>
      <c r="K1165" s="166">
        <f>+(ExportsELAP[[#This Row],[Exports kWh - MPT]]/1000)*ExportsELAP[[#This Row],[EIM Price]]</f>
        <v>1430.655684259468</v>
      </c>
      <c r="L1165" s="167" t="str">
        <f>+INDEX(ECR_Hours!$I$12:$I$15,MATCH(ExportsELAP[[#This Row],[Date Prevailing]],ECR_Hours!$H$12:$H$15,1))</f>
        <v>NS</v>
      </c>
      <c r="M1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6" spans="1:13" x14ac:dyDescent="0.25">
      <c r="A1166" s="164">
        <f>+Exports!A1169</f>
        <v>44610</v>
      </c>
      <c r="B1166" s="165">
        <f t="shared" si="72"/>
        <v>2022</v>
      </c>
      <c r="C1166" s="165">
        <f t="shared" si="73"/>
        <v>2</v>
      </c>
      <c r="D1166" s="165">
        <f t="shared" si="74"/>
        <v>18</v>
      </c>
      <c r="E1166" s="165">
        <f>+Exports!B1169</f>
        <v>13</v>
      </c>
      <c r="F1166" s="165">
        <f>+WEEKDAY(ExportsELAP[[#This Row],[Date Prevailing]],1)</f>
        <v>6</v>
      </c>
      <c r="G1166" s="165">
        <f>+COUNTIFS(ECR_Hours!$K$6:$K$7,ExportsELAP[[#This Row],[Date Prevailing]])</f>
        <v>0</v>
      </c>
      <c r="H1166" s="165">
        <f t="shared" si="75"/>
        <v>6</v>
      </c>
      <c r="I1166" s="166">
        <f>+Exports!G1169</f>
        <v>48225.972799999996</v>
      </c>
      <c r="J1166" s="166">
        <f>+'ELAP_IPCO-APND'!D1169</f>
        <v>34.512819999999998</v>
      </c>
      <c r="K1166" s="166">
        <f>+(ExportsELAP[[#This Row],[Exports kWh - MPT]]/1000)*ExportsELAP[[#This Row],[EIM Price]]</f>
        <v>1664.4143185712958</v>
      </c>
      <c r="L1166" s="167" t="str">
        <f>+INDEX(ECR_Hours!$I$12:$I$15,MATCH(ExportsELAP[[#This Row],[Date Prevailing]],ECR_Hours!$H$12:$H$15,1))</f>
        <v>NS</v>
      </c>
      <c r="M1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7" spans="1:13" x14ac:dyDescent="0.25">
      <c r="A1167" s="164">
        <f>+Exports!A1170</f>
        <v>44610</v>
      </c>
      <c r="B1167" s="165">
        <f t="shared" si="72"/>
        <v>2022</v>
      </c>
      <c r="C1167" s="165">
        <f t="shared" si="73"/>
        <v>2</v>
      </c>
      <c r="D1167" s="165">
        <f t="shared" si="74"/>
        <v>18</v>
      </c>
      <c r="E1167" s="165">
        <f>+Exports!B1170</f>
        <v>14</v>
      </c>
      <c r="F1167" s="165">
        <f>+WEEKDAY(ExportsELAP[[#This Row],[Date Prevailing]],1)</f>
        <v>6</v>
      </c>
      <c r="G1167" s="165">
        <f>+COUNTIFS(ECR_Hours!$K$6:$K$7,ExportsELAP[[#This Row],[Date Prevailing]])</f>
        <v>0</v>
      </c>
      <c r="H1167" s="165">
        <f t="shared" si="75"/>
        <v>6</v>
      </c>
      <c r="I1167" s="166">
        <f>+Exports!G1170</f>
        <v>48278.230299999996</v>
      </c>
      <c r="J1167" s="166">
        <f>+'ELAP_IPCO-APND'!D1170</f>
        <v>33.81897</v>
      </c>
      <c r="K1167" s="166">
        <f>+(ExportsELAP[[#This Row],[Exports kWh - MPT]]/1000)*ExportsELAP[[#This Row],[EIM Price]]</f>
        <v>1632.7200221687908</v>
      </c>
      <c r="L1167" s="167" t="str">
        <f>+INDEX(ECR_Hours!$I$12:$I$15,MATCH(ExportsELAP[[#This Row],[Date Prevailing]],ECR_Hours!$H$12:$H$15,1))</f>
        <v>NS</v>
      </c>
      <c r="M1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8" spans="1:13" x14ac:dyDescent="0.25">
      <c r="A1168" s="164">
        <f>+Exports!A1171</f>
        <v>44610</v>
      </c>
      <c r="B1168" s="165">
        <f t="shared" si="72"/>
        <v>2022</v>
      </c>
      <c r="C1168" s="165">
        <f t="shared" si="73"/>
        <v>2</v>
      </c>
      <c r="D1168" s="165">
        <f t="shared" si="74"/>
        <v>18</v>
      </c>
      <c r="E1168" s="165">
        <f>+Exports!B1171</f>
        <v>15</v>
      </c>
      <c r="F1168" s="165">
        <f>+WEEKDAY(ExportsELAP[[#This Row],[Date Prevailing]],1)</f>
        <v>6</v>
      </c>
      <c r="G1168" s="165">
        <f>+COUNTIFS(ECR_Hours!$K$6:$K$7,ExportsELAP[[#This Row],[Date Prevailing]])</f>
        <v>0</v>
      </c>
      <c r="H1168" s="165">
        <f t="shared" si="75"/>
        <v>6</v>
      </c>
      <c r="I1168" s="166">
        <f>+Exports!G1171</f>
        <v>44751.803799999994</v>
      </c>
      <c r="J1168" s="166">
        <f>+'ELAP_IPCO-APND'!D1171</f>
        <v>33.603340000000003</v>
      </c>
      <c r="K1168" s="166">
        <f>+(ExportsELAP[[#This Row],[Exports kWh - MPT]]/1000)*ExportsELAP[[#This Row],[EIM Price]]</f>
        <v>1503.8100787046922</v>
      </c>
      <c r="L1168" s="167" t="str">
        <f>+INDEX(ECR_Hours!$I$12:$I$15,MATCH(ExportsELAP[[#This Row],[Date Prevailing]],ECR_Hours!$H$12:$H$15,1))</f>
        <v>NS</v>
      </c>
      <c r="M1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69" spans="1:13" x14ac:dyDescent="0.25">
      <c r="A1169" s="164">
        <f>+Exports!A1172</f>
        <v>44610</v>
      </c>
      <c r="B1169" s="165">
        <f t="shared" si="72"/>
        <v>2022</v>
      </c>
      <c r="C1169" s="165">
        <f t="shared" si="73"/>
        <v>2</v>
      </c>
      <c r="D1169" s="165">
        <f t="shared" si="74"/>
        <v>18</v>
      </c>
      <c r="E1169" s="165">
        <f>+Exports!B1172</f>
        <v>16</v>
      </c>
      <c r="F1169" s="165">
        <f>+WEEKDAY(ExportsELAP[[#This Row],[Date Prevailing]],1)</f>
        <v>6</v>
      </c>
      <c r="G1169" s="165">
        <f>+COUNTIFS(ECR_Hours!$K$6:$K$7,ExportsELAP[[#This Row],[Date Prevailing]])</f>
        <v>0</v>
      </c>
      <c r="H1169" s="165">
        <f t="shared" si="75"/>
        <v>6</v>
      </c>
      <c r="I1169" s="166">
        <f>+Exports!G1172</f>
        <v>34574.648699999998</v>
      </c>
      <c r="J1169" s="166">
        <f>+'ELAP_IPCO-APND'!D1172</f>
        <v>35.710659999999997</v>
      </c>
      <c r="K1169" s="166">
        <f>+(ExportsELAP[[#This Row],[Exports kWh - MPT]]/1000)*ExportsELAP[[#This Row],[EIM Price]]</f>
        <v>1234.6835243451419</v>
      </c>
      <c r="L1169" s="167" t="str">
        <f>+INDEX(ECR_Hours!$I$12:$I$15,MATCH(ExportsELAP[[#This Row],[Date Prevailing]],ECR_Hours!$H$12:$H$15,1))</f>
        <v>NS</v>
      </c>
      <c r="M1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0" spans="1:13" x14ac:dyDescent="0.25">
      <c r="A1170" s="164">
        <f>+Exports!A1173</f>
        <v>44610</v>
      </c>
      <c r="B1170" s="165">
        <f t="shared" si="72"/>
        <v>2022</v>
      </c>
      <c r="C1170" s="165">
        <f t="shared" si="73"/>
        <v>2</v>
      </c>
      <c r="D1170" s="165">
        <f t="shared" si="74"/>
        <v>18</v>
      </c>
      <c r="E1170" s="165">
        <f>+Exports!B1173</f>
        <v>17</v>
      </c>
      <c r="F1170" s="165">
        <f>+WEEKDAY(ExportsELAP[[#This Row],[Date Prevailing]],1)</f>
        <v>6</v>
      </c>
      <c r="G1170" s="165">
        <f>+COUNTIFS(ECR_Hours!$K$6:$K$7,ExportsELAP[[#This Row],[Date Prevailing]])</f>
        <v>0</v>
      </c>
      <c r="H1170" s="165">
        <f t="shared" si="75"/>
        <v>6</v>
      </c>
      <c r="I1170" s="166">
        <f>+Exports!G1173</f>
        <v>23391.534099999997</v>
      </c>
      <c r="J1170" s="166">
        <f>+'ELAP_IPCO-APND'!D1173</f>
        <v>39.404420000000002</v>
      </c>
      <c r="K1170" s="166">
        <f>+(ExportsELAP[[#This Row],[Exports kWh - MPT]]/1000)*ExportsELAP[[#This Row],[EIM Price]]</f>
        <v>921.72983412072199</v>
      </c>
      <c r="L1170" s="167" t="str">
        <f>+INDEX(ECR_Hours!$I$12:$I$15,MATCH(ExportsELAP[[#This Row],[Date Prevailing]],ECR_Hours!$H$12:$H$15,1))</f>
        <v>NS</v>
      </c>
      <c r="M1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1" spans="1:13" x14ac:dyDescent="0.25">
      <c r="A1171" s="164">
        <f>+Exports!A1174</f>
        <v>44610</v>
      </c>
      <c r="B1171" s="165">
        <f t="shared" si="72"/>
        <v>2022</v>
      </c>
      <c r="C1171" s="165">
        <f t="shared" si="73"/>
        <v>2</v>
      </c>
      <c r="D1171" s="165">
        <f t="shared" si="74"/>
        <v>18</v>
      </c>
      <c r="E1171" s="165">
        <f>+Exports!B1174</f>
        <v>18</v>
      </c>
      <c r="F1171" s="165">
        <f>+WEEKDAY(ExportsELAP[[#This Row],[Date Prevailing]],1)</f>
        <v>6</v>
      </c>
      <c r="G1171" s="165">
        <f>+COUNTIFS(ECR_Hours!$K$6:$K$7,ExportsELAP[[#This Row],[Date Prevailing]])</f>
        <v>0</v>
      </c>
      <c r="H1171" s="165">
        <f t="shared" si="75"/>
        <v>6</v>
      </c>
      <c r="I1171" s="166">
        <f>+Exports!G1174</f>
        <v>8048.0421000000006</v>
      </c>
      <c r="J1171" s="166">
        <f>+'ELAP_IPCO-APND'!D1174</f>
        <v>55.708590000000001</v>
      </c>
      <c r="K1171" s="166">
        <f>+(ExportsELAP[[#This Row],[Exports kWh - MPT]]/1000)*ExportsELAP[[#This Row],[EIM Price]]</f>
        <v>448.34507765163903</v>
      </c>
      <c r="L1171" s="167" t="str">
        <f>+INDEX(ECR_Hours!$I$12:$I$15,MATCH(ExportsELAP[[#This Row],[Date Prevailing]],ECR_Hours!$H$12:$H$15,1))</f>
        <v>NS</v>
      </c>
      <c r="M1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2" spans="1:13" x14ac:dyDescent="0.25">
      <c r="A1172" s="164">
        <f>+Exports!A1175</f>
        <v>44610</v>
      </c>
      <c r="B1172" s="165">
        <f t="shared" si="72"/>
        <v>2022</v>
      </c>
      <c r="C1172" s="165">
        <f t="shared" si="73"/>
        <v>2</v>
      </c>
      <c r="D1172" s="165">
        <f t="shared" si="74"/>
        <v>18</v>
      </c>
      <c r="E1172" s="165">
        <f>+Exports!B1175</f>
        <v>19</v>
      </c>
      <c r="F1172" s="165">
        <f>+WEEKDAY(ExportsELAP[[#This Row],[Date Prevailing]],1)</f>
        <v>6</v>
      </c>
      <c r="G1172" s="165">
        <f>+COUNTIFS(ECR_Hours!$K$6:$K$7,ExportsELAP[[#This Row],[Date Prevailing]])</f>
        <v>0</v>
      </c>
      <c r="H1172" s="165">
        <f t="shared" si="75"/>
        <v>6</v>
      </c>
      <c r="I1172" s="166">
        <f>+Exports!G1175</f>
        <v>132.8648</v>
      </c>
      <c r="J1172" s="166">
        <f>+'ELAP_IPCO-APND'!D1175</f>
        <v>51.264780000000002</v>
      </c>
      <c r="K1172" s="166">
        <f>+(ExportsELAP[[#This Row],[Exports kWh - MPT]]/1000)*ExportsELAP[[#This Row],[EIM Price]]</f>
        <v>6.8112847417440001</v>
      </c>
      <c r="L1172" s="167" t="str">
        <f>+INDEX(ECR_Hours!$I$12:$I$15,MATCH(ExportsELAP[[#This Row],[Date Prevailing]],ECR_Hours!$H$12:$H$15,1))</f>
        <v>NS</v>
      </c>
      <c r="M1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3" spans="1:13" x14ac:dyDescent="0.25">
      <c r="A1173" s="164">
        <f>+Exports!A1176</f>
        <v>44610</v>
      </c>
      <c r="B1173" s="165">
        <f t="shared" si="72"/>
        <v>2022</v>
      </c>
      <c r="C1173" s="165">
        <f t="shared" si="73"/>
        <v>2</v>
      </c>
      <c r="D1173" s="165">
        <f t="shared" si="74"/>
        <v>18</v>
      </c>
      <c r="E1173" s="165">
        <f>+Exports!B1176</f>
        <v>20</v>
      </c>
      <c r="F1173" s="165">
        <f>+WEEKDAY(ExportsELAP[[#This Row],[Date Prevailing]],1)</f>
        <v>6</v>
      </c>
      <c r="G1173" s="165">
        <f>+COUNTIFS(ECR_Hours!$K$6:$K$7,ExportsELAP[[#This Row],[Date Prevailing]])</f>
        <v>0</v>
      </c>
      <c r="H1173" s="165">
        <f t="shared" si="75"/>
        <v>6</v>
      </c>
      <c r="I1173" s="166">
        <f>+Exports!G1176</f>
        <v>1.5007999999999999</v>
      </c>
      <c r="J1173" s="166">
        <f>+'ELAP_IPCO-APND'!D1176</f>
        <v>39.78098</v>
      </c>
      <c r="K1173" s="166">
        <f>+(ExportsELAP[[#This Row],[Exports kWh - MPT]]/1000)*ExportsELAP[[#This Row],[EIM Price]]</f>
        <v>5.9703294783999994E-2</v>
      </c>
      <c r="L1173" s="167" t="str">
        <f>+INDEX(ECR_Hours!$I$12:$I$15,MATCH(ExportsELAP[[#This Row],[Date Prevailing]],ECR_Hours!$H$12:$H$15,1))</f>
        <v>NS</v>
      </c>
      <c r="M1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4" spans="1:13" x14ac:dyDescent="0.25">
      <c r="A1174" s="164">
        <f>+Exports!A1177</f>
        <v>44610</v>
      </c>
      <c r="B1174" s="165">
        <f t="shared" si="72"/>
        <v>2022</v>
      </c>
      <c r="C1174" s="165">
        <f t="shared" si="73"/>
        <v>2</v>
      </c>
      <c r="D1174" s="165">
        <f t="shared" si="74"/>
        <v>18</v>
      </c>
      <c r="E1174" s="165">
        <f>+Exports!B1177</f>
        <v>21</v>
      </c>
      <c r="F1174" s="165">
        <f>+WEEKDAY(ExportsELAP[[#This Row],[Date Prevailing]],1)</f>
        <v>6</v>
      </c>
      <c r="G1174" s="165">
        <f>+COUNTIFS(ECR_Hours!$K$6:$K$7,ExportsELAP[[#This Row],[Date Prevailing]])</f>
        <v>0</v>
      </c>
      <c r="H1174" s="165">
        <f t="shared" si="75"/>
        <v>6</v>
      </c>
      <c r="I1174" s="166">
        <f>+Exports!G1177</f>
        <v>1.771599999999999</v>
      </c>
      <c r="J1174" s="166">
        <f>+'ELAP_IPCO-APND'!D1177</f>
        <v>42.290080000000003</v>
      </c>
      <c r="K1174" s="166">
        <f>+(ExportsELAP[[#This Row],[Exports kWh - MPT]]/1000)*ExportsELAP[[#This Row],[EIM Price]]</f>
        <v>7.4921105727999968E-2</v>
      </c>
      <c r="L1174" s="167" t="str">
        <f>+INDEX(ECR_Hours!$I$12:$I$15,MATCH(ExportsELAP[[#This Row],[Date Prevailing]],ECR_Hours!$H$12:$H$15,1))</f>
        <v>NS</v>
      </c>
      <c r="M1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5" spans="1:13" x14ac:dyDescent="0.25">
      <c r="A1175" s="164">
        <f>+Exports!A1178</f>
        <v>44610</v>
      </c>
      <c r="B1175" s="165">
        <f t="shared" si="72"/>
        <v>2022</v>
      </c>
      <c r="C1175" s="165">
        <f t="shared" si="73"/>
        <v>2</v>
      </c>
      <c r="D1175" s="165">
        <f t="shared" si="74"/>
        <v>18</v>
      </c>
      <c r="E1175" s="165">
        <f>+Exports!B1178</f>
        <v>22</v>
      </c>
      <c r="F1175" s="165">
        <f>+WEEKDAY(ExportsELAP[[#This Row],[Date Prevailing]],1)</f>
        <v>6</v>
      </c>
      <c r="G1175" s="165">
        <f>+COUNTIFS(ECR_Hours!$K$6:$K$7,ExportsELAP[[#This Row],[Date Prevailing]])</f>
        <v>0</v>
      </c>
      <c r="H1175" s="165">
        <f t="shared" si="75"/>
        <v>6</v>
      </c>
      <c r="I1175" s="166">
        <f>+Exports!G1178</f>
        <v>1.4526000000000001</v>
      </c>
      <c r="J1175" s="166">
        <f>+'ELAP_IPCO-APND'!D1178</f>
        <v>41.500169999999997</v>
      </c>
      <c r="K1175" s="166">
        <f>+(ExportsELAP[[#This Row],[Exports kWh - MPT]]/1000)*ExportsELAP[[#This Row],[EIM Price]]</f>
        <v>6.0283146942000002E-2</v>
      </c>
      <c r="L1175" s="167" t="str">
        <f>+INDEX(ECR_Hours!$I$12:$I$15,MATCH(ExportsELAP[[#This Row],[Date Prevailing]],ECR_Hours!$H$12:$H$15,1))</f>
        <v>NS</v>
      </c>
      <c r="M1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6" spans="1:13" x14ac:dyDescent="0.25">
      <c r="A1176" s="164">
        <f>+Exports!A1179</f>
        <v>44610</v>
      </c>
      <c r="B1176" s="165">
        <f t="shared" si="72"/>
        <v>2022</v>
      </c>
      <c r="C1176" s="165">
        <f t="shared" si="73"/>
        <v>2</v>
      </c>
      <c r="D1176" s="165">
        <f t="shared" si="74"/>
        <v>18</v>
      </c>
      <c r="E1176" s="165">
        <f>+Exports!B1179</f>
        <v>23</v>
      </c>
      <c r="F1176" s="165">
        <f>+WEEKDAY(ExportsELAP[[#This Row],[Date Prevailing]],1)</f>
        <v>6</v>
      </c>
      <c r="G1176" s="165">
        <f>+COUNTIFS(ECR_Hours!$K$6:$K$7,ExportsELAP[[#This Row],[Date Prevailing]])</f>
        <v>0</v>
      </c>
      <c r="H1176" s="165">
        <f t="shared" si="75"/>
        <v>6</v>
      </c>
      <c r="I1176" s="166">
        <f>+Exports!G1179</f>
        <v>3.1484000000000001</v>
      </c>
      <c r="J1176" s="166">
        <f>+'ELAP_IPCO-APND'!D1179</f>
        <v>44.232170000000004</v>
      </c>
      <c r="K1176" s="166">
        <f>+(ExportsELAP[[#This Row],[Exports kWh - MPT]]/1000)*ExportsELAP[[#This Row],[EIM Price]]</f>
        <v>0.13926056402800002</v>
      </c>
      <c r="L1176" s="167" t="str">
        <f>+INDEX(ECR_Hours!$I$12:$I$15,MATCH(ExportsELAP[[#This Row],[Date Prevailing]],ECR_Hours!$H$12:$H$15,1))</f>
        <v>NS</v>
      </c>
      <c r="M1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7" spans="1:13" x14ac:dyDescent="0.25">
      <c r="A1177" s="164">
        <f>+Exports!A1180</f>
        <v>44610</v>
      </c>
      <c r="B1177" s="165">
        <f t="shared" si="72"/>
        <v>2022</v>
      </c>
      <c r="C1177" s="165">
        <f t="shared" si="73"/>
        <v>2</v>
      </c>
      <c r="D1177" s="165">
        <f t="shared" si="74"/>
        <v>18</v>
      </c>
      <c r="E1177" s="165">
        <f>+Exports!B1180</f>
        <v>24</v>
      </c>
      <c r="F1177" s="165">
        <f>+WEEKDAY(ExportsELAP[[#This Row],[Date Prevailing]],1)</f>
        <v>6</v>
      </c>
      <c r="G1177" s="165">
        <f>+COUNTIFS(ECR_Hours!$K$6:$K$7,ExportsELAP[[#This Row],[Date Prevailing]])</f>
        <v>0</v>
      </c>
      <c r="H1177" s="165">
        <f t="shared" si="75"/>
        <v>6</v>
      </c>
      <c r="I1177" s="166">
        <f>+Exports!G1180</f>
        <v>1.9771000000000001</v>
      </c>
      <c r="J1177" s="166">
        <f>+'ELAP_IPCO-APND'!D1180</f>
        <v>34.587580000000003</v>
      </c>
      <c r="K1177" s="166">
        <f>+(ExportsELAP[[#This Row],[Exports kWh - MPT]]/1000)*ExportsELAP[[#This Row],[EIM Price]]</f>
        <v>6.8383104417999996E-2</v>
      </c>
      <c r="L1177" s="167" t="str">
        <f>+INDEX(ECR_Hours!$I$12:$I$15,MATCH(ExportsELAP[[#This Row],[Date Prevailing]],ECR_Hours!$H$12:$H$15,1))</f>
        <v>NS</v>
      </c>
      <c r="M1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8" spans="1:13" x14ac:dyDescent="0.25">
      <c r="A1178" s="164">
        <f>+Exports!A1181</f>
        <v>44611</v>
      </c>
      <c r="B1178" s="165">
        <f t="shared" si="72"/>
        <v>2022</v>
      </c>
      <c r="C1178" s="165">
        <f t="shared" si="73"/>
        <v>2</v>
      </c>
      <c r="D1178" s="165">
        <f t="shared" si="74"/>
        <v>19</v>
      </c>
      <c r="E1178" s="165">
        <f>+Exports!B1181</f>
        <v>1</v>
      </c>
      <c r="F1178" s="165">
        <f>+WEEKDAY(ExportsELAP[[#This Row],[Date Prevailing]],1)</f>
        <v>7</v>
      </c>
      <c r="G1178" s="165">
        <f>+COUNTIFS(ECR_Hours!$K$6:$K$7,ExportsELAP[[#This Row],[Date Prevailing]])</f>
        <v>0</v>
      </c>
      <c r="H1178" s="165">
        <f t="shared" si="75"/>
        <v>7</v>
      </c>
      <c r="I1178" s="166">
        <f>+Exports!G1181</f>
        <v>6.7759999999999998</v>
      </c>
      <c r="J1178" s="166">
        <f>+'ELAP_IPCO-APND'!D1181</f>
        <v>34.584229999999998</v>
      </c>
      <c r="K1178" s="166">
        <f>+(ExportsELAP[[#This Row],[Exports kWh - MPT]]/1000)*ExportsELAP[[#This Row],[EIM Price]]</f>
        <v>0.23434274247999998</v>
      </c>
      <c r="L1178" s="167" t="str">
        <f>+INDEX(ECR_Hours!$I$12:$I$15,MATCH(ExportsELAP[[#This Row],[Date Prevailing]],ECR_Hours!$H$12:$H$15,1))</f>
        <v>NS</v>
      </c>
      <c r="M1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79" spans="1:13" x14ac:dyDescent="0.25">
      <c r="A1179" s="164">
        <f>+Exports!A1182</f>
        <v>44611</v>
      </c>
      <c r="B1179" s="165">
        <f t="shared" si="72"/>
        <v>2022</v>
      </c>
      <c r="C1179" s="165">
        <f t="shared" si="73"/>
        <v>2</v>
      </c>
      <c r="D1179" s="165">
        <f t="shared" si="74"/>
        <v>19</v>
      </c>
      <c r="E1179" s="165">
        <f>+Exports!B1182</f>
        <v>2</v>
      </c>
      <c r="F1179" s="165">
        <f>+WEEKDAY(ExportsELAP[[#This Row],[Date Prevailing]],1)</f>
        <v>7</v>
      </c>
      <c r="G1179" s="165">
        <f>+COUNTIFS(ECR_Hours!$K$6:$K$7,ExportsELAP[[#This Row],[Date Prevailing]])</f>
        <v>0</v>
      </c>
      <c r="H1179" s="165">
        <f t="shared" si="75"/>
        <v>7</v>
      </c>
      <c r="I1179" s="166">
        <f>+Exports!G1182</f>
        <v>6.3510000000000009</v>
      </c>
      <c r="J1179" s="166">
        <f>+'ELAP_IPCO-APND'!D1182</f>
        <v>36.104579999999999</v>
      </c>
      <c r="K1179" s="166">
        <f>+(ExportsELAP[[#This Row],[Exports kWh - MPT]]/1000)*ExportsELAP[[#This Row],[EIM Price]]</f>
        <v>0.22930018758000001</v>
      </c>
      <c r="L1179" s="167" t="str">
        <f>+INDEX(ECR_Hours!$I$12:$I$15,MATCH(ExportsELAP[[#This Row],[Date Prevailing]],ECR_Hours!$H$12:$H$15,1))</f>
        <v>NS</v>
      </c>
      <c r="M1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0" spans="1:13" x14ac:dyDescent="0.25">
      <c r="A1180" s="164">
        <f>+Exports!A1183</f>
        <v>44611</v>
      </c>
      <c r="B1180" s="165">
        <f t="shared" si="72"/>
        <v>2022</v>
      </c>
      <c r="C1180" s="165">
        <f t="shared" si="73"/>
        <v>2</v>
      </c>
      <c r="D1180" s="165">
        <f t="shared" si="74"/>
        <v>19</v>
      </c>
      <c r="E1180" s="165">
        <f>+Exports!B1183</f>
        <v>3</v>
      </c>
      <c r="F1180" s="165">
        <f>+WEEKDAY(ExportsELAP[[#This Row],[Date Prevailing]],1)</f>
        <v>7</v>
      </c>
      <c r="G1180" s="165">
        <f>+COUNTIFS(ECR_Hours!$K$6:$K$7,ExportsELAP[[#This Row],[Date Prevailing]])</f>
        <v>0</v>
      </c>
      <c r="H1180" s="165">
        <f t="shared" si="75"/>
        <v>7</v>
      </c>
      <c r="I1180" s="166">
        <f>+Exports!G1183</f>
        <v>6.727199999999999</v>
      </c>
      <c r="J1180" s="166">
        <f>+'ELAP_IPCO-APND'!D1183</f>
        <v>32.918819999999997</v>
      </c>
      <c r="K1180" s="166">
        <f>+(ExportsELAP[[#This Row],[Exports kWh - MPT]]/1000)*ExportsELAP[[#This Row],[EIM Price]]</f>
        <v>0.22145148590399996</v>
      </c>
      <c r="L1180" s="167" t="str">
        <f>+INDEX(ECR_Hours!$I$12:$I$15,MATCH(ExportsELAP[[#This Row],[Date Prevailing]],ECR_Hours!$H$12:$H$15,1))</f>
        <v>NS</v>
      </c>
      <c r="M1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1" spans="1:13" x14ac:dyDescent="0.25">
      <c r="A1181" s="164">
        <f>+Exports!A1184</f>
        <v>44611</v>
      </c>
      <c r="B1181" s="165">
        <f t="shared" si="72"/>
        <v>2022</v>
      </c>
      <c r="C1181" s="165">
        <f t="shared" si="73"/>
        <v>2</v>
      </c>
      <c r="D1181" s="165">
        <f t="shared" si="74"/>
        <v>19</v>
      </c>
      <c r="E1181" s="165">
        <f>+Exports!B1184</f>
        <v>4</v>
      </c>
      <c r="F1181" s="165">
        <f>+WEEKDAY(ExportsELAP[[#This Row],[Date Prevailing]],1)</f>
        <v>7</v>
      </c>
      <c r="G1181" s="165">
        <f>+COUNTIFS(ECR_Hours!$K$6:$K$7,ExportsELAP[[#This Row],[Date Prevailing]])</f>
        <v>0</v>
      </c>
      <c r="H1181" s="165">
        <f t="shared" si="75"/>
        <v>7</v>
      </c>
      <c r="I1181" s="166">
        <f>+Exports!G1184</f>
        <v>2.0731000000000002</v>
      </c>
      <c r="J1181" s="166">
        <f>+'ELAP_IPCO-APND'!D1184</f>
        <v>31.83944</v>
      </c>
      <c r="K1181" s="166">
        <f>+(ExportsELAP[[#This Row],[Exports kWh - MPT]]/1000)*ExportsELAP[[#This Row],[EIM Price]]</f>
        <v>6.6006343063999995E-2</v>
      </c>
      <c r="L1181" s="167" t="str">
        <f>+INDEX(ECR_Hours!$I$12:$I$15,MATCH(ExportsELAP[[#This Row],[Date Prevailing]],ECR_Hours!$H$12:$H$15,1))</f>
        <v>NS</v>
      </c>
      <c r="M1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2" spans="1:13" x14ac:dyDescent="0.25">
      <c r="A1182" s="164">
        <f>+Exports!A1185</f>
        <v>44611</v>
      </c>
      <c r="B1182" s="165">
        <f t="shared" si="72"/>
        <v>2022</v>
      </c>
      <c r="C1182" s="165">
        <f t="shared" si="73"/>
        <v>2</v>
      </c>
      <c r="D1182" s="165">
        <f t="shared" si="74"/>
        <v>19</v>
      </c>
      <c r="E1182" s="165">
        <f>+Exports!B1185</f>
        <v>5</v>
      </c>
      <c r="F1182" s="165">
        <f>+WEEKDAY(ExportsELAP[[#This Row],[Date Prevailing]],1)</f>
        <v>7</v>
      </c>
      <c r="G1182" s="165">
        <f>+COUNTIFS(ECR_Hours!$K$6:$K$7,ExportsELAP[[#This Row],[Date Prevailing]])</f>
        <v>0</v>
      </c>
      <c r="H1182" s="165">
        <f t="shared" si="75"/>
        <v>7</v>
      </c>
      <c r="I1182" s="166">
        <f>+Exports!G1185</f>
        <v>1.2902</v>
      </c>
      <c r="J1182" s="166">
        <f>+'ELAP_IPCO-APND'!D1185</f>
        <v>31.83548</v>
      </c>
      <c r="K1182" s="166">
        <f>+(ExportsELAP[[#This Row],[Exports kWh - MPT]]/1000)*ExportsELAP[[#This Row],[EIM Price]]</f>
        <v>4.1074136295999999E-2</v>
      </c>
      <c r="L1182" s="167" t="str">
        <f>+INDEX(ECR_Hours!$I$12:$I$15,MATCH(ExportsELAP[[#This Row],[Date Prevailing]],ECR_Hours!$H$12:$H$15,1))</f>
        <v>NS</v>
      </c>
      <c r="M1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3" spans="1:13" x14ac:dyDescent="0.25">
      <c r="A1183" s="164">
        <f>+Exports!A1186</f>
        <v>44611</v>
      </c>
      <c r="B1183" s="165">
        <f t="shared" si="72"/>
        <v>2022</v>
      </c>
      <c r="C1183" s="165">
        <f t="shared" si="73"/>
        <v>2</v>
      </c>
      <c r="D1183" s="165">
        <f t="shared" si="74"/>
        <v>19</v>
      </c>
      <c r="E1183" s="165">
        <f>+Exports!B1186</f>
        <v>6</v>
      </c>
      <c r="F1183" s="165">
        <f>+WEEKDAY(ExportsELAP[[#This Row],[Date Prevailing]],1)</f>
        <v>7</v>
      </c>
      <c r="G1183" s="165">
        <f>+COUNTIFS(ECR_Hours!$K$6:$K$7,ExportsELAP[[#This Row],[Date Prevailing]])</f>
        <v>0</v>
      </c>
      <c r="H1183" s="165">
        <f t="shared" si="75"/>
        <v>7</v>
      </c>
      <c r="I1183" s="166">
        <f>+Exports!G1186</f>
        <v>1.4104000000000001</v>
      </c>
      <c r="J1183" s="166">
        <f>+'ELAP_IPCO-APND'!D1186</f>
        <v>33.069769999999998</v>
      </c>
      <c r="K1183" s="166">
        <f>+(ExportsELAP[[#This Row],[Exports kWh - MPT]]/1000)*ExportsELAP[[#This Row],[EIM Price]]</f>
        <v>4.6641603608000001E-2</v>
      </c>
      <c r="L1183" s="167" t="str">
        <f>+INDEX(ECR_Hours!$I$12:$I$15,MATCH(ExportsELAP[[#This Row],[Date Prevailing]],ECR_Hours!$H$12:$H$15,1))</f>
        <v>NS</v>
      </c>
      <c r="M1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4" spans="1:13" x14ac:dyDescent="0.25">
      <c r="A1184" s="164">
        <f>+Exports!A1187</f>
        <v>44611</v>
      </c>
      <c r="B1184" s="165">
        <f t="shared" si="72"/>
        <v>2022</v>
      </c>
      <c r="C1184" s="165">
        <f t="shared" si="73"/>
        <v>2</v>
      </c>
      <c r="D1184" s="165">
        <f t="shared" si="74"/>
        <v>19</v>
      </c>
      <c r="E1184" s="165">
        <f>+Exports!B1187</f>
        <v>7</v>
      </c>
      <c r="F1184" s="165">
        <f>+WEEKDAY(ExportsELAP[[#This Row],[Date Prevailing]],1)</f>
        <v>7</v>
      </c>
      <c r="G1184" s="165">
        <f>+COUNTIFS(ECR_Hours!$K$6:$K$7,ExportsELAP[[#This Row],[Date Prevailing]])</f>
        <v>0</v>
      </c>
      <c r="H1184" s="165">
        <f t="shared" si="75"/>
        <v>7</v>
      </c>
      <c r="I1184" s="166">
        <f>+Exports!G1187</f>
        <v>1.877</v>
      </c>
      <c r="J1184" s="166">
        <f>+'ELAP_IPCO-APND'!D1187</f>
        <v>36.709449999999997</v>
      </c>
      <c r="K1184" s="166">
        <f>+(ExportsELAP[[#This Row],[Exports kWh - MPT]]/1000)*ExportsELAP[[#This Row],[EIM Price]]</f>
        <v>6.8903637649999988E-2</v>
      </c>
      <c r="L1184" s="167" t="str">
        <f>+INDEX(ECR_Hours!$I$12:$I$15,MATCH(ExportsELAP[[#This Row],[Date Prevailing]],ECR_Hours!$H$12:$H$15,1))</f>
        <v>NS</v>
      </c>
      <c r="M1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5" spans="1:13" x14ac:dyDescent="0.25">
      <c r="A1185" s="164">
        <f>+Exports!A1188</f>
        <v>44611</v>
      </c>
      <c r="B1185" s="165">
        <f t="shared" si="72"/>
        <v>2022</v>
      </c>
      <c r="C1185" s="165">
        <f t="shared" si="73"/>
        <v>2</v>
      </c>
      <c r="D1185" s="165">
        <f t="shared" si="74"/>
        <v>19</v>
      </c>
      <c r="E1185" s="165">
        <f>+Exports!B1188</f>
        <v>8</v>
      </c>
      <c r="F1185" s="165">
        <f>+WEEKDAY(ExportsELAP[[#This Row],[Date Prevailing]],1)</f>
        <v>7</v>
      </c>
      <c r="G1185" s="165">
        <f>+COUNTIFS(ECR_Hours!$K$6:$K$7,ExportsELAP[[#This Row],[Date Prevailing]])</f>
        <v>0</v>
      </c>
      <c r="H1185" s="165">
        <f t="shared" si="75"/>
        <v>7</v>
      </c>
      <c r="I1185" s="166">
        <f>+Exports!G1188</f>
        <v>597.36540000000002</v>
      </c>
      <c r="J1185" s="166">
        <f>+'ELAP_IPCO-APND'!D1188</f>
        <v>40.456980000000001</v>
      </c>
      <c r="K1185" s="166">
        <f>+(ExportsELAP[[#This Row],[Exports kWh - MPT]]/1000)*ExportsELAP[[#This Row],[EIM Price]]</f>
        <v>24.167600040492001</v>
      </c>
      <c r="L1185" s="167" t="str">
        <f>+INDEX(ECR_Hours!$I$12:$I$15,MATCH(ExportsELAP[[#This Row],[Date Prevailing]],ECR_Hours!$H$12:$H$15,1))</f>
        <v>NS</v>
      </c>
      <c r="M1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6" spans="1:13" x14ac:dyDescent="0.25">
      <c r="A1186" s="164">
        <f>+Exports!A1189</f>
        <v>44611</v>
      </c>
      <c r="B1186" s="165">
        <f t="shared" si="72"/>
        <v>2022</v>
      </c>
      <c r="C1186" s="165">
        <f t="shared" si="73"/>
        <v>2</v>
      </c>
      <c r="D1186" s="165">
        <f t="shared" si="74"/>
        <v>19</v>
      </c>
      <c r="E1186" s="165">
        <f>+Exports!B1189</f>
        <v>9</v>
      </c>
      <c r="F1186" s="165">
        <f>+WEEKDAY(ExportsELAP[[#This Row],[Date Prevailing]],1)</f>
        <v>7</v>
      </c>
      <c r="G1186" s="165">
        <f>+COUNTIFS(ECR_Hours!$K$6:$K$7,ExportsELAP[[#This Row],[Date Prevailing]])</f>
        <v>0</v>
      </c>
      <c r="H1186" s="165">
        <f t="shared" si="75"/>
        <v>7</v>
      </c>
      <c r="I1186" s="166">
        <f>+Exports!G1189</f>
        <v>9641.6350000000002</v>
      </c>
      <c r="J1186" s="166">
        <f>+'ELAP_IPCO-APND'!D1189</f>
        <v>19.560870000000001</v>
      </c>
      <c r="K1186" s="166">
        <f>+(ExportsELAP[[#This Row],[Exports kWh - MPT]]/1000)*ExportsELAP[[#This Row],[EIM Price]]</f>
        <v>188.59876882245004</v>
      </c>
      <c r="L1186" s="167" t="str">
        <f>+INDEX(ECR_Hours!$I$12:$I$15,MATCH(ExportsELAP[[#This Row],[Date Prevailing]],ECR_Hours!$H$12:$H$15,1))</f>
        <v>NS</v>
      </c>
      <c r="M1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7" spans="1:13" x14ac:dyDescent="0.25">
      <c r="A1187" s="164">
        <f>+Exports!A1190</f>
        <v>44611</v>
      </c>
      <c r="B1187" s="165">
        <f t="shared" si="72"/>
        <v>2022</v>
      </c>
      <c r="C1187" s="165">
        <f t="shared" si="73"/>
        <v>2</v>
      </c>
      <c r="D1187" s="165">
        <f t="shared" si="74"/>
        <v>19</v>
      </c>
      <c r="E1187" s="165">
        <f>+Exports!B1190</f>
        <v>10</v>
      </c>
      <c r="F1187" s="165">
        <f>+WEEKDAY(ExportsELAP[[#This Row],[Date Prevailing]],1)</f>
        <v>7</v>
      </c>
      <c r="G1187" s="165">
        <f>+COUNTIFS(ECR_Hours!$K$6:$K$7,ExportsELAP[[#This Row],[Date Prevailing]])</f>
        <v>0</v>
      </c>
      <c r="H1187" s="165">
        <f t="shared" si="75"/>
        <v>7</v>
      </c>
      <c r="I1187" s="166">
        <f>+Exports!G1190</f>
        <v>24758.287100000001</v>
      </c>
      <c r="J1187" s="166">
        <f>+'ELAP_IPCO-APND'!D1190</f>
        <v>19.796479999999999</v>
      </c>
      <c r="K1187" s="166">
        <f>+(ExportsELAP[[#This Row],[Exports kWh - MPT]]/1000)*ExportsELAP[[#This Row],[EIM Price]]</f>
        <v>490.12693540940796</v>
      </c>
      <c r="L1187" s="167" t="str">
        <f>+INDEX(ECR_Hours!$I$12:$I$15,MATCH(ExportsELAP[[#This Row],[Date Prevailing]],ECR_Hours!$H$12:$H$15,1))</f>
        <v>NS</v>
      </c>
      <c r="M1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8" spans="1:13" x14ac:dyDescent="0.25">
      <c r="A1188" s="164">
        <f>+Exports!A1191</f>
        <v>44611</v>
      </c>
      <c r="B1188" s="165">
        <f t="shared" si="72"/>
        <v>2022</v>
      </c>
      <c r="C1188" s="165">
        <f t="shared" si="73"/>
        <v>2</v>
      </c>
      <c r="D1188" s="165">
        <f t="shared" si="74"/>
        <v>19</v>
      </c>
      <c r="E1188" s="165">
        <f>+Exports!B1191</f>
        <v>11</v>
      </c>
      <c r="F1188" s="165">
        <f>+WEEKDAY(ExportsELAP[[#This Row],[Date Prevailing]],1)</f>
        <v>7</v>
      </c>
      <c r="G1188" s="165">
        <f>+COUNTIFS(ECR_Hours!$K$6:$K$7,ExportsELAP[[#This Row],[Date Prevailing]])</f>
        <v>0</v>
      </c>
      <c r="H1188" s="165">
        <f t="shared" si="75"/>
        <v>7</v>
      </c>
      <c r="I1188" s="166">
        <f>+Exports!G1191</f>
        <v>36790.128099999994</v>
      </c>
      <c r="J1188" s="166">
        <f>+'ELAP_IPCO-APND'!D1191</f>
        <v>12.89906</v>
      </c>
      <c r="K1188" s="166">
        <f>+(ExportsELAP[[#This Row],[Exports kWh - MPT]]/1000)*ExportsELAP[[#This Row],[EIM Price]]</f>
        <v>474.55806976958598</v>
      </c>
      <c r="L1188" s="167" t="str">
        <f>+INDEX(ECR_Hours!$I$12:$I$15,MATCH(ExportsELAP[[#This Row],[Date Prevailing]],ECR_Hours!$H$12:$H$15,1))</f>
        <v>NS</v>
      </c>
      <c r="M1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89" spans="1:13" x14ac:dyDescent="0.25">
      <c r="A1189" s="164">
        <f>+Exports!A1192</f>
        <v>44611</v>
      </c>
      <c r="B1189" s="165">
        <f t="shared" si="72"/>
        <v>2022</v>
      </c>
      <c r="C1189" s="165">
        <f t="shared" si="73"/>
        <v>2</v>
      </c>
      <c r="D1189" s="165">
        <f t="shared" si="74"/>
        <v>19</v>
      </c>
      <c r="E1189" s="165">
        <f>+Exports!B1192</f>
        <v>12</v>
      </c>
      <c r="F1189" s="165">
        <f>+WEEKDAY(ExportsELAP[[#This Row],[Date Prevailing]],1)</f>
        <v>7</v>
      </c>
      <c r="G1189" s="165">
        <f>+COUNTIFS(ECR_Hours!$K$6:$K$7,ExportsELAP[[#This Row],[Date Prevailing]])</f>
        <v>0</v>
      </c>
      <c r="H1189" s="165">
        <f t="shared" si="75"/>
        <v>7</v>
      </c>
      <c r="I1189" s="166">
        <f>+Exports!G1192</f>
        <v>45186.396199999996</v>
      </c>
      <c r="J1189" s="166">
        <f>+'ELAP_IPCO-APND'!D1192</f>
        <v>19.17717</v>
      </c>
      <c r="K1189" s="166">
        <f>+(ExportsELAP[[#This Row],[Exports kWh - MPT]]/1000)*ExportsELAP[[#This Row],[EIM Price]]</f>
        <v>866.54720161475393</v>
      </c>
      <c r="L1189" s="167" t="str">
        <f>+INDEX(ECR_Hours!$I$12:$I$15,MATCH(ExportsELAP[[#This Row],[Date Prevailing]],ECR_Hours!$H$12:$H$15,1))</f>
        <v>NS</v>
      </c>
      <c r="M1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0" spans="1:13" x14ac:dyDescent="0.25">
      <c r="A1190" s="164">
        <f>+Exports!A1193</f>
        <v>44611</v>
      </c>
      <c r="B1190" s="165">
        <f t="shared" si="72"/>
        <v>2022</v>
      </c>
      <c r="C1190" s="165">
        <f t="shared" si="73"/>
        <v>2</v>
      </c>
      <c r="D1190" s="165">
        <f t="shared" si="74"/>
        <v>19</v>
      </c>
      <c r="E1190" s="165">
        <f>+Exports!B1193</f>
        <v>13</v>
      </c>
      <c r="F1190" s="165">
        <f>+WEEKDAY(ExportsELAP[[#This Row],[Date Prevailing]],1)</f>
        <v>7</v>
      </c>
      <c r="G1190" s="165">
        <f>+COUNTIFS(ECR_Hours!$K$6:$K$7,ExportsELAP[[#This Row],[Date Prevailing]])</f>
        <v>0</v>
      </c>
      <c r="H1190" s="165">
        <f t="shared" si="75"/>
        <v>7</v>
      </c>
      <c r="I1190" s="166">
        <f>+Exports!G1193</f>
        <v>49856.5936</v>
      </c>
      <c r="J1190" s="166">
        <f>+'ELAP_IPCO-APND'!D1193</f>
        <v>14.37412</v>
      </c>
      <c r="K1190" s="166">
        <f>+(ExportsELAP[[#This Row],[Exports kWh - MPT]]/1000)*ExportsELAP[[#This Row],[EIM Price]]</f>
        <v>716.644659197632</v>
      </c>
      <c r="L1190" s="167" t="str">
        <f>+INDEX(ECR_Hours!$I$12:$I$15,MATCH(ExportsELAP[[#This Row],[Date Prevailing]],ECR_Hours!$H$12:$H$15,1))</f>
        <v>NS</v>
      </c>
      <c r="M1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1" spans="1:13" x14ac:dyDescent="0.25">
      <c r="A1191" s="164">
        <f>+Exports!A1194</f>
        <v>44611</v>
      </c>
      <c r="B1191" s="165">
        <f t="shared" si="72"/>
        <v>2022</v>
      </c>
      <c r="C1191" s="165">
        <f t="shared" si="73"/>
        <v>2</v>
      </c>
      <c r="D1191" s="165">
        <f t="shared" si="74"/>
        <v>19</v>
      </c>
      <c r="E1191" s="165">
        <f>+Exports!B1194</f>
        <v>14</v>
      </c>
      <c r="F1191" s="165">
        <f>+WEEKDAY(ExportsELAP[[#This Row],[Date Prevailing]],1)</f>
        <v>7</v>
      </c>
      <c r="G1191" s="165">
        <f>+COUNTIFS(ECR_Hours!$K$6:$K$7,ExportsELAP[[#This Row],[Date Prevailing]])</f>
        <v>0</v>
      </c>
      <c r="H1191" s="165">
        <f t="shared" si="75"/>
        <v>7</v>
      </c>
      <c r="I1191" s="166">
        <f>+Exports!G1194</f>
        <v>49881.884599999998</v>
      </c>
      <c r="J1191" s="166">
        <f>+'ELAP_IPCO-APND'!D1194</f>
        <v>2.65503</v>
      </c>
      <c r="K1191" s="166">
        <f>+(ExportsELAP[[#This Row],[Exports kWh - MPT]]/1000)*ExportsELAP[[#This Row],[EIM Price]]</f>
        <v>132.43790006953799</v>
      </c>
      <c r="L1191" s="167" t="str">
        <f>+INDEX(ECR_Hours!$I$12:$I$15,MATCH(ExportsELAP[[#This Row],[Date Prevailing]],ECR_Hours!$H$12:$H$15,1))</f>
        <v>NS</v>
      </c>
      <c r="M1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2" spans="1:13" x14ac:dyDescent="0.25">
      <c r="A1192" s="164">
        <f>+Exports!A1195</f>
        <v>44611</v>
      </c>
      <c r="B1192" s="165">
        <f t="shared" si="72"/>
        <v>2022</v>
      </c>
      <c r="C1192" s="165">
        <f t="shared" si="73"/>
        <v>2</v>
      </c>
      <c r="D1192" s="165">
        <f t="shared" si="74"/>
        <v>19</v>
      </c>
      <c r="E1192" s="165">
        <f>+Exports!B1195</f>
        <v>15</v>
      </c>
      <c r="F1192" s="165">
        <f>+WEEKDAY(ExportsELAP[[#This Row],[Date Prevailing]],1)</f>
        <v>7</v>
      </c>
      <c r="G1192" s="165">
        <f>+COUNTIFS(ECR_Hours!$K$6:$K$7,ExportsELAP[[#This Row],[Date Prevailing]])</f>
        <v>0</v>
      </c>
      <c r="H1192" s="165">
        <f t="shared" si="75"/>
        <v>7</v>
      </c>
      <c r="I1192" s="166">
        <f>+Exports!G1195</f>
        <v>45427.305500000002</v>
      </c>
      <c r="J1192" s="166">
        <f>+'ELAP_IPCO-APND'!D1195</f>
        <v>4.6939299999999999</v>
      </c>
      <c r="K1192" s="166">
        <f>+(ExportsELAP[[#This Row],[Exports kWh - MPT]]/1000)*ExportsELAP[[#This Row],[EIM Price]]</f>
        <v>213.232592105615</v>
      </c>
      <c r="L1192" s="167" t="str">
        <f>+INDEX(ECR_Hours!$I$12:$I$15,MATCH(ExportsELAP[[#This Row],[Date Prevailing]],ECR_Hours!$H$12:$H$15,1))</f>
        <v>NS</v>
      </c>
      <c r="M1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3" spans="1:13" x14ac:dyDescent="0.25">
      <c r="A1193" s="164">
        <f>+Exports!A1196</f>
        <v>44611</v>
      </c>
      <c r="B1193" s="165">
        <f t="shared" si="72"/>
        <v>2022</v>
      </c>
      <c r="C1193" s="165">
        <f t="shared" si="73"/>
        <v>2</v>
      </c>
      <c r="D1193" s="165">
        <f t="shared" si="74"/>
        <v>19</v>
      </c>
      <c r="E1193" s="165">
        <f>+Exports!B1196</f>
        <v>16</v>
      </c>
      <c r="F1193" s="165">
        <f>+WEEKDAY(ExportsELAP[[#This Row],[Date Prevailing]],1)</f>
        <v>7</v>
      </c>
      <c r="G1193" s="165">
        <f>+COUNTIFS(ECR_Hours!$K$6:$K$7,ExportsELAP[[#This Row],[Date Prevailing]])</f>
        <v>0</v>
      </c>
      <c r="H1193" s="165">
        <f t="shared" si="75"/>
        <v>7</v>
      </c>
      <c r="I1193" s="166">
        <f>+Exports!G1196</f>
        <v>34103.481599999999</v>
      </c>
      <c r="J1193" s="166">
        <f>+'ELAP_IPCO-APND'!D1196</f>
        <v>1.8616999999999999</v>
      </c>
      <c r="K1193" s="166">
        <f>+(ExportsELAP[[#This Row],[Exports kWh - MPT]]/1000)*ExportsELAP[[#This Row],[EIM Price]]</f>
        <v>63.490451694720001</v>
      </c>
      <c r="L1193" s="167" t="str">
        <f>+INDEX(ECR_Hours!$I$12:$I$15,MATCH(ExportsELAP[[#This Row],[Date Prevailing]],ECR_Hours!$H$12:$H$15,1))</f>
        <v>NS</v>
      </c>
      <c r="M1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4" spans="1:13" x14ac:dyDescent="0.25">
      <c r="A1194" s="164">
        <f>+Exports!A1197</f>
        <v>44611</v>
      </c>
      <c r="B1194" s="165">
        <f t="shared" si="72"/>
        <v>2022</v>
      </c>
      <c r="C1194" s="165">
        <f t="shared" si="73"/>
        <v>2</v>
      </c>
      <c r="D1194" s="165">
        <f t="shared" si="74"/>
        <v>19</v>
      </c>
      <c r="E1194" s="165">
        <f>+Exports!B1197</f>
        <v>17</v>
      </c>
      <c r="F1194" s="165">
        <f>+WEEKDAY(ExportsELAP[[#This Row],[Date Prevailing]],1)</f>
        <v>7</v>
      </c>
      <c r="G1194" s="165">
        <f>+COUNTIFS(ECR_Hours!$K$6:$K$7,ExportsELAP[[#This Row],[Date Prevailing]])</f>
        <v>0</v>
      </c>
      <c r="H1194" s="165">
        <f t="shared" si="75"/>
        <v>7</v>
      </c>
      <c r="I1194" s="166">
        <f>+Exports!G1197</f>
        <v>20658.222399999999</v>
      </c>
      <c r="J1194" s="166">
        <f>+'ELAP_IPCO-APND'!D1197</f>
        <v>19.719049999999999</v>
      </c>
      <c r="K1194" s="166">
        <f>+(ExportsELAP[[#This Row],[Exports kWh - MPT]]/1000)*ExportsELAP[[#This Row],[EIM Price]]</f>
        <v>407.36052041671996</v>
      </c>
      <c r="L1194" s="167" t="str">
        <f>+INDEX(ECR_Hours!$I$12:$I$15,MATCH(ExportsELAP[[#This Row],[Date Prevailing]],ECR_Hours!$H$12:$H$15,1))</f>
        <v>NS</v>
      </c>
      <c r="M1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5" spans="1:13" x14ac:dyDescent="0.25">
      <c r="A1195" s="164">
        <f>+Exports!A1198</f>
        <v>44611</v>
      </c>
      <c r="B1195" s="165">
        <f t="shared" si="72"/>
        <v>2022</v>
      </c>
      <c r="C1195" s="165">
        <f t="shared" si="73"/>
        <v>2</v>
      </c>
      <c r="D1195" s="165">
        <f t="shared" si="74"/>
        <v>19</v>
      </c>
      <c r="E1195" s="165">
        <f>+Exports!B1198</f>
        <v>18</v>
      </c>
      <c r="F1195" s="165">
        <f>+WEEKDAY(ExportsELAP[[#This Row],[Date Prevailing]],1)</f>
        <v>7</v>
      </c>
      <c r="G1195" s="165">
        <f>+COUNTIFS(ECR_Hours!$K$6:$K$7,ExportsELAP[[#This Row],[Date Prevailing]])</f>
        <v>0</v>
      </c>
      <c r="H1195" s="165">
        <f t="shared" si="75"/>
        <v>7</v>
      </c>
      <c r="I1195" s="166">
        <f>+Exports!G1198</f>
        <v>6107.6758</v>
      </c>
      <c r="J1195" s="166">
        <f>+'ELAP_IPCO-APND'!D1198</f>
        <v>32.979329999999997</v>
      </c>
      <c r="K1195" s="166">
        <f>+(ExportsELAP[[#This Row],[Exports kWh - MPT]]/1000)*ExportsELAP[[#This Row],[EIM Price]]</f>
        <v>201.42705574121399</v>
      </c>
      <c r="L1195" s="167" t="str">
        <f>+INDEX(ECR_Hours!$I$12:$I$15,MATCH(ExportsELAP[[#This Row],[Date Prevailing]],ECR_Hours!$H$12:$H$15,1))</f>
        <v>NS</v>
      </c>
      <c r="M1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6" spans="1:13" x14ac:dyDescent="0.25">
      <c r="A1196" s="164">
        <f>+Exports!A1199</f>
        <v>44611</v>
      </c>
      <c r="B1196" s="165">
        <f t="shared" si="72"/>
        <v>2022</v>
      </c>
      <c r="C1196" s="165">
        <f t="shared" si="73"/>
        <v>2</v>
      </c>
      <c r="D1196" s="165">
        <f t="shared" si="74"/>
        <v>19</v>
      </c>
      <c r="E1196" s="165">
        <f>+Exports!B1199</f>
        <v>19</v>
      </c>
      <c r="F1196" s="165">
        <f>+WEEKDAY(ExportsELAP[[#This Row],[Date Prevailing]],1)</f>
        <v>7</v>
      </c>
      <c r="G1196" s="165">
        <f>+COUNTIFS(ECR_Hours!$K$6:$K$7,ExportsELAP[[#This Row],[Date Prevailing]])</f>
        <v>0</v>
      </c>
      <c r="H1196" s="165">
        <f t="shared" si="75"/>
        <v>7</v>
      </c>
      <c r="I1196" s="166">
        <f>+Exports!G1199</f>
        <v>75.897499999999994</v>
      </c>
      <c r="J1196" s="166">
        <f>+'ELAP_IPCO-APND'!D1199</f>
        <v>44.91234</v>
      </c>
      <c r="K1196" s="166">
        <f>+(ExportsELAP[[#This Row],[Exports kWh - MPT]]/1000)*ExportsELAP[[#This Row],[EIM Price]]</f>
        <v>3.4087343251499997</v>
      </c>
      <c r="L1196" s="167" t="str">
        <f>+INDEX(ECR_Hours!$I$12:$I$15,MATCH(ExportsELAP[[#This Row],[Date Prevailing]],ECR_Hours!$H$12:$H$15,1))</f>
        <v>NS</v>
      </c>
      <c r="M1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7" spans="1:13" x14ac:dyDescent="0.25">
      <c r="A1197" s="164">
        <f>+Exports!A1200</f>
        <v>44611</v>
      </c>
      <c r="B1197" s="165">
        <f t="shared" si="72"/>
        <v>2022</v>
      </c>
      <c r="C1197" s="165">
        <f t="shared" si="73"/>
        <v>2</v>
      </c>
      <c r="D1197" s="165">
        <f t="shared" si="74"/>
        <v>19</v>
      </c>
      <c r="E1197" s="165">
        <f>+Exports!B1200</f>
        <v>20</v>
      </c>
      <c r="F1197" s="165">
        <f>+WEEKDAY(ExportsELAP[[#This Row],[Date Prevailing]],1)</f>
        <v>7</v>
      </c>
      <c r="G1197" s="165">
        <f>+COUNTIFS(ECR_Hours!$K$6:$K$7,ExportsELAP[[#This Row],[Date Prevailing]])</f>
        <v>0</v>
      </c>
      <c r="H1197" s="165">
        <f t="shared" si="75"/>
        <v>7</v>
      </c>
      <c r="I1197" s="166">
        <f>+Exports!G1200</f>
        <v>5.5864000000000003</v>
      </c>
      <c r="J1197" s="166">
        <f>+'ELAP_IPCO-APND'!D1200</f>
        <v>35.980809999999998</v>
      </c>
      <c r="K1197" s="166">
        <f>+(ExportsELAP[[#This Row],[Exports kWh - MPT]]/1000)*ExportsELAP[[#This Row],[EIM Price]]</f>
        <v>0.20100319698399999</v>
      </c>
      <c r="L1197" s="167" t="str">
        <f>+INDEX(ECR_Hours!$I$12:$I$15,MATCH(ExportsELAP[[#This Row],[Date Prevailing]],ECR_Hours!$H$12:$H$15,1))</f>
        <v>NS</v>
      </c>
      <c r="M1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8" spans="1:13" x14ac:dyDescent="0.25">
      <c r="A1198" s="164">
        <f>+Exports!A1201</f>
        <v>44611</v>
      </c>
      <c r="B1198" s="165">
        <f t="shared" si="72"/>
        <v>2022</v>
      </c>
      <c r="C1198" s="165">
        <f t="shared" si="73"/>
        <v>2</v>
      </c>
      <c r="D1198" s="165">
        <f t="shared" si="74"/>
        <v>19</v>
      </c>
      <c r="E1198" s="165">
        <f>+Exports!B1201</f>
        <v>21</v>
      </c>
      <c r="F1198" s="165">
        <f>+WEEKDAY(ExportsELAP[[#This Row],[Date Prevailing]],1)</f>
        <v>7</v>
      </c>
      <c r="G1198" s="165">
        <f>+COUNTIFS(ECR_Hours!$K$6:$K$7,ExportsELAP[[#This Row],[Date Prevailing]])</f>
        <v>0</v>
      </c>
      <c r="H1198" s="165">
        <f t="shared" si="75"/>
        <v>7</v>
      </c>
      <c r="I1198" s="166">
        <f>+Exports!G1201</f>
        <v>3.8283</v>
      </c>
      <c r="J1198" s="166">
        <f>+'ELAP_IPCO-APND'!D1201</f>
        <v>32.111660000000001</v>
      </c>
      <c r="K1198" s="166">
        <f>+(ExportsELAP[[#This Row],[Exports kWh - MPT]]/1000)*ExportsELAP[[#This Row],[EIM Price]]</f>
        <v>0.12293306797800001</v>
      </c>
      <c r="L1198" s="167" t="str">
        <f>+INDEX(ECR_Hours!$I$12:$I$15,MATCH(ExportsELAP[[#This Row],[Date Prevailing]],ECR_Hours!$H$12:$H$15,1))</f>
        <v>NS</v>
      </c>
      <c r="M1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199" spans="1:13" x14ac:dyDescent="0.25">
      <c r="A1199" s="164">
        <f>+Exports!A1202</f>
        <v>44611</v>
      </c>
      <c r="B1199" s="165">
        <f t="shared" si="72"/>
        <v>2022</v>
      </c>
      <c r="C1199" s="165">
        <f t="shared" si="73"/>
        <v>2</v>
      </c>
      <c r="D1199" s="165">
        <f t="shared" si="74"/>
        <v>19</v>
      </c>
      <c r="E1199" s="165">
        <f>+Exports!B1202</f>
        <v>22</v>
      </c>
      <c r="F1199" s="165">
        <f>+WEEKDAY(ExportsELAP[[#This Row],[Date Prevailing]],1)</f>
        <v>7</v>
      </c>
      <c r="G1199" s="165">
        <f>+COUNTIFS(ECR_Hours!$K$6:$K$7,ExportsELAP[[#This Row],[Date Prevailing]])</f>
        <v>0</v>
      </c>
      <c r="H1199" s="165">
        <f t="shared" si="75"/>
        <v>7</v>
      </c>
      <c r="I1199" s="166">
        <f>+Exports!G1202</f>
        <v>3.7574000000000001</v>
      </c>
      <c r="J1199" s="166">
        <f>+'ELAP_IPCO-APND'!D1202</f>
        <v>43.228050000000003</v>
      </c>
      <c r="K1199" s="166">
        <f>+(ExportsELAP[[#This Row],[Exports kWh - MPT]]/1000)*ExportsELAP[[#This Row],[EIM Price]]</f>
        <v>0.16242507507000001</v>
      </c>
      <c r="L1199" s="167" t="str">
        <f>+INDEX(ECR_Hours!$I$12:$I$15,MATCH(ExportsELAP[[#This Row],[Date Prevailing]],ECR_Hours!$H$12:$H$15,1))</f>
        <v>NS</v>
      </c>
      <c r="M1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0" spans="1:13" x14ac:dyDescent="0.25">
      <c r="A1200" s="164">
        <f>+Exports!A1203</f>
        <v>44611</v>
      </c>
      <c r="B1200" s="165">
        <f t="shared" si="72"/>
        <v>2022</v>
      </c>
      <c r="C1200" s="165">
        <f t="shared" si="73"/>
        <v>2</v>
      </c>
      <c r="D1200" s="165">
        <f t="shared" si="74"/>
        <v>19</v>
      </c>
      <c r="E1200" s="165">
        <f>+Exports!B1203</f>
        <v>23</v>
      </c>
      <c r="F1200" s="165">
        <f>+WEEKDAY(ExportsELAP[[#This Row],[Date Prevailing]],1)</f>
        <v>7</v>
      </c>
      <c r="G1200" s="165">
        <f>+COUNTIFS(ECR_Hours!$K$6:$K$7,ExportsELAP[[#This Row],[Date Prevailing]])</f>
        <v>0</v>
      </c>
      <c r="H1200" s="165">
        <f t="shared" si="75"/>
        <v>7</v>
      </c>
      <c r="I1200" s="166">
        <f>+Exports!G1203</f>
        <v>5.3755000000000006</v>
      </c>
      <c r="J1200" s="166">
        <f>+'ELAP_IPCO-APND'!D1203</f>
        <v>36.415520000000001</v>
      </c>
      <c r="K1200" s="166">
        <f>+(ExportsELAP[[#This Row],[Exports kWh - MPT]]/1000)*ExportsELAP[[#This Row],[EIM Price]]</f>
        <v>0.19575162776000005</v>
      </c>
      <c r="L1200" s="167" t="str">
        <f>+INDEX(ECR_Hours!$I$12:$I$15,MATCH(ExportsELAP[[#This Row],[Date Prevailing]],ECR_Hours!$H$12:$H$15,1))</f>
        <v>NS</v>
      </c>
      <c r="M1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1" spans="1:13" x14ac:dyDescent="0.25">
      <c r="A1201" s="164">
        <f>+Exports!A1204</f>
        <v>44611</v>
      </c>
      <c r="B1201" s="165">
        <f t="shared" si="72"/>
        <v>2022</v>
      </c>
      <c r="C1201" s="165">
        <f t="shared" si="73"/>
        <v>2</v>
      </c>
      <c r="D1201" s="165">
        <f t="shared" si="74"/>
        <v>19</v>
      </c>
      <c r="E1201" s="165">
        <f>+Exports!B1204</f>
        <v>24</v>
      </c>
      <c r="F1201" s="165">
        <f>+WEEKDAY(ExportsELAP[[#This Row],[Date Prevailing]],1)</f>
        <v>7</v>
      </c>
      <c r="G1201" s="165">
        <f>+COUNTIFS(ECR_Hours!$K$6:$K$7,ExportsELAP[[#This Row],[Date Prevailing]])</f>
        <v>0</v>
      </c>
      <c r="H1201" s="165">
        <f t="shared" si="75"/>
        <v>7</v>
      </c>
      <c r="I1201" s="166">
        <f>+Exports!G1204</f>
        <v>3.4208999999999996</v>
      </c>
      <c r="J1201" s="166">
        <f>+'ELAP_IPCO-APND'!D1204</f>
        <v>32.38899</v>
      </c>
      <c r="K1201" s="166">
        <f>+(ExportsELAP[[#This Row],[Exports kWh - MPT]]/1000)*ExportsELAP[[#This Row],[EIM Price]]</f>
        <v>0.11079949589099999</v>
      </c>
      <c r="L1201" s="167" t="str">
        <f>+INDEX(ECR_Hours!$I$12:$I$15,MATCH(ExportsELAP[[#This Row],[Date Prevailing]],ECR_Hours!$H$12:$H$15,1))</f>
        <v>NS</v>
      </c>
      <c r="M1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2" spans="1:13" x14ac:dyDescent="0.25">
      <c r="A1202" s="164">
        <f>+Exports!A1205</f>
        <v>44612</v>
      </c>
      <c r="B1202" s="165">
        <f t="shared" si="72"/>
        <v>2022</v>
      </c>
      <c r="C1202" s="165">
        <f t="shared" si="73"/>
        <v>2</v>
      </c>
      <c r="D1202" s="165">
        <f t="shared" si="74"/>
        <v>20</v>
      </c>
      <c r="E1202" s="165">
        <f>+Exports!B1205</f>
        <v>1</v>
      </c>
      <c r="F1202" s="165">
        <f>+WEEKDAY(ExportsELAP[[#This Row],[Date Prevailing]],1)</f>
        <v>1</v>
      </c>
      <c r="G1202" s="165">
        <f>+COUNTIFS(ECR_Hours!$K$6:$K$7,ExportsELAP[[#This Row],[Date Prevailing]])</f>
        <v>0</v>
      </c>
      <c r="H1202" s="165">
        <f t="shared" si="75"/>
        <v>1</v>
      </c>
      <c r="I1202" s="166">
        <f>+Exports!G1205</f>
        <v>3.8851999999999998</v>
      </c>
      <c r="J1202" s="166">
        <f>+'ELAP_IPCO-APND'!D1205</f>
        <v>29.74447</v>
      </c>
      <c r="K1202" s="166">
        <f>+(ExportsELAP[[#This Row],[Exports kWh - MPT]]/1000)*ExportsELAP[[#This Row],[EIM Price]]</f>
        <v>0.11556321484399999</v>
      </c>
      <c r="L1202" s="167" t="str">
        <f>+INDEX(ECR_Hours!$I$12:$I$15,MATCH(ExportsELAP[[#This Row],[Date Prevailing]],ECR_Hours!$H$12:$H$15,1))</f>
        <v>NS</v>
      </c>
      <c r="M1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3" spans="1:13" x14ac:dyDescent="0.25">
      <c r="A1203" s="164">
        <f>+Exports!A1206</f>
        <v>44612</v>
      </c>
      <c r="B1203" s="165">
        <f t="shared" si="72"/>
        <v>2022</v>
      </c>
      <c r="C1203" s="165">
        <f t="shared" si="73"/>
        <v>2</v>
      </c>
      <c r="D1203" s="165">
        <f t="shared" si="74"/>
        <v>20</v>
      </c>
      <c r="E1203" s="165">
        <f>+Exports!B1206</f>
        <v>2</v>
      </c>
      <c r="F1203" s="165">
        <f>+WEEKDAY(ExportsELAP[[#This Row],[Date Prevailing]],1)</f>
        <v>1</v>
      </c>
      <c r="G1203" s="165">
        <f>+COUNTIFS(ECR_Hours!$K$6:$K$7,ExportsELAP[[#This Row],[Date Prevailing]])</f>
        <v>0</v>
      </c>
      <c r="H1203" s="165">
        <f t="shared" si="75"/>
        <v>1</v>
      </c>
      <c r="I1203" s="166">
        <f>+Exports!G1206</f>
        <v>3.8507000000000002</v>
      </c>
      <c r="J1203" s="166">
        <f>+'ELAP_IPCO-APND'!D1206</f>
        <v>30.559069999999998</v>
      </c>
      <c r="K1203" s="166">
        <f>+(ExportsELAP[[#This Row],[Exports kWh - MPT]]/1000)*ExportsELAP[[#This Row],[EIM Price]]</f>
        <v>0.117673810849</v>
      </c>
      <c r="L1203" s="167" t="str">
        <f>+INDEX(ECR_Hours!$I$12:$I$15,MATCH(ExportsELAP[[#This Row],[Date Prevailing]],ECR_Hours!$H$12:$H$15,1))</f>
        <v>NS</v>
      </c>
      <c r="M1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4" spans="1:13" x14ac:dyDescent="0.25">
      <c r="A1204" s="164">
        <f>+Exports!A1207</f>
        <v>44612</v>
      </c>
      <c r="B1204" s="165">
        <f t="shared" si="72"/>
        <v>2022</v>
      </c>
      <c r="C1204" s="165">
        <f t="shared" si="73"/>
        <v>2</v>
      </c>
      <c r="D1204" s="165">
        <f t="shared" si="74"/>
        <v>20</v>
      </c>
      <c r="E1204" s="165">
        <f>+Exports!B1207</f>
        <v>3</v>
      </c>
      <c r="F1204" s="165">
        <f>+WEEKDAY(ExportsELAP[[#This Row],[Date Prevailing]],1)</f>
        <v>1</v>
      </c>
      <c r="G1204" s="165">
        <f>+COUNTIFS(ECR_Hours!$K$6:$K$7,ExportsELAP[[#This Row],[Date Prevailing]])</f>
        <v>0</v>
      </c>
      <c r="H1204" s="165">
        <f t="shared" si="75"/>
        <v>1</v>
      </c>
      <c r="I1204" s="166">
        <f>+Exports!G1207</f>
        <v>2.8721999999999999</v>
      </c>
      <c r="J1204" s="166">
        <f>+'ELAP_IPCO-APND'!D1207</f>
        <v>31.662210000000002</v>
      </c>
      <c r="K1204" s="166">
        <f>+(ExportsELAP[[#This Row],[Exports kWh - MPT]]/1000)*ExportsELAP[[#This Row],[EIM Price]]</f>
        <v>9.0940199561999988E-2</v>
      </c>
      <c r="L1204" s="167" t="str">
        <f>+INDEX(ECR_Hours!$I$12:$I$15,MATCH(ExportsELAP[[#This Row],[Date Prevailing]],ECR_Hours!$H$12:$H$15,1))</f>
        <v>NS</v>
      </c>
      <c r="M1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5" spans="1:13" x14ac:dyDescent="0.25">
      <c r="A1205" s="164">
        <f>+Exports!A1208</f>
        <v>44612</v>
      </c>
      <c r="B1205" s="165">
        <f t="shared" si="72"/>
        <v>2022</v>
      </c>
      <c r="C1205" s="165">
        <f t="shared" si="73"/>
        <v>2</v>
      </c>
      <c r="D1205" s="165">
        <f t="shared" si="74"/>
        <v>20</v>
      </c>
      <c r="E1205" s="165">
        <f>+Exports!B1208</f>
        <v>4</v>
      </c>
      <c r="F1205" s="165">
        <f>+WEEKDAY(ExportsELAP[[#This Row],[Date Prevailing]],1)</f>
        <v>1</v>
      </c>
      <c r="G1205" s="165">
        <f>+COUNTIFS(ECR_Hours!$K$6:$K$7,ExportsELAP[[#This Row],[Date Prevailing]])</f>
        <v>0</v>
      </c>
      <c r="H1205" s="165">
        <f t="shared" si="75"/>
        <v>1</v>
      </c>
      <c r="I1205" s="166">
        <f>+Exports!G1208</f>
        <v>2.6675</v>
      </c>
      <c r="J1205" s="166">
        <f>+'ELAP_IPCO-APND'!D1208</f>
        <v>30.0977</v>
      </c>
      <c r="K1205" s="166">
        <f>+(ExportsELAP[[#This Row],[Exports kWh - MPT]]/1000)*ExportsELAP[[#This Row],[EIM Price]]</f>
        <v>8.0285614749999998E-2</v>
      </c>
      <c r="L1205" s="167" t="str">
        <f>+INDEX(ECR_Hours!$I$12:$I$15,MATCH(ExportsELAP[[#This Row],[Date Prevailing]],ECR_Hours!$H$12:$H$15,1))</f>
        <v>NS</v>
      </c>
      <c r="M1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6" spans="1:13" x14ac:dyDescent="0.25">
      <c r="A1206" s="164">
        <f>+Exports!A1209</f>
        <v>44612</v>
      </c>
      <c r="B1206" s="165">
        <f t="shared" si="72"/>
        <v>2022</v>
      </c>
      <c r="C1206" s="165">
        <f t="shared" si="73"/>
        <v>2</v>
      </c>
      <c r="D1206" s="165">
        <f t="shared" si="74"/>
        <v>20</v>
      </c>
      <c r="E1206" s="165">
        <f>+Exports!B1209</f>
        <v>5</v>
      </c>
      <c r="F1206" s="165">
        <f>+WEEKDAY(ExportsELAP[[#This Row],[Date Prevailing]],1)</f>
        <v>1</v>
      </c>
      <c r="G1206" s="165">
        <f>+COUNTIFS(ECR_Hours!$K$6:$K$7,ExportsELAP[[#This Row],[Date Prevailing]])</f>
        <v>0</v>
      </c>
      <c r="H1206" s="165">
        <f t="shared" si="75"/>
        <v>1</v>
      </c>
      <c r="I1206" s="166">
        <f>+Exports!G1209</f>
        <v>2.2267999999999999</v>
      </c>
      <c r="J1206" s="166">
        <f>+'ELAP_IPCO-APND'!D1209</f>
        <v>27.756959999999999</v>
      </c>
      <c r="K1206" s="166">
        <f>+(ExportsELAP[[#This Row],[Exports kWh - MPT]]/1000)*ExportsELAP[[#This Row],[EIM Price]]</f>
        <v>6.1809198527999994E-2</v>
      </c>
      <c r="L1206" s="167" t="str">
        <f>+INDEX(ECR_Hours!$I$12:$I$15,MATCH(ExportsELAP[[#This Row],[Date Prevailing]],ECR_Hours!$H$12:$H$15,1))</f>
        <v>NS</v>
      </c>
      <c r="M1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7" spans="1:13" x14ac:dyDescent="0.25">
      <c r="A1207" s="164">
        <f>+Exports!A1210</f>
        <v>44612</v>
      </c>
      <c r="B1207" s="165">
        <f t="shared" si="72"/>
        <v>2022</v>
      </c>
      <c r="C1207" s="165">
        <f t="shared" si="73"/>
        <v>2</v>
      </c>
      <c r="D1207" s="165">
        <f t="shared" si="74"/>
        <v>20</v>
      </c>
      <c r="E1207" s="165">
        <f>+Exports!B1210</f>
        <v>6</v>
      </c>
      <c r="F1207" s="165">
        <f>+WEEKDAY(ExportsELAP[[#This Row],[Date Prevailing]],1)</f>
        <v>1</v>
      </c>
      <c r="G1207" s="165">
        <f>+COUNTIFS(ECR_Hours!$K$6:$K$7,ExportsELAP[[#This Row],[Date Prevailing]])</f>
        <v>0</v>
      </c>
      <c r="H1207" s="165">
        <f t="shared" si="75"/>
        <v>1</v>
      </c>
      <c r="I1207" s="166">
        <f>+Exports!G1210</f>
        <v>3.0143</v>
      </c>
      <c r="J1207" s="166">
        <f>+'ELAP_IPCO-APND'!D1210</f>
        <v>28.622869999999999</v>
      </c>
      <c r="K1207" s="166">
        <f>+(ExportsELAP[[#This Row],[Exports kWh - MPT]]/1000)*ExportsELAP[[#This Row],[EIM Price]]</f>
        <v>8.6277917041000005E-2</v>
      </c>
      <c r="L1207" s="167" t="str">
        <f>+INDEX(ECR_Hours!$I$12:$I$15,MATCH(ExportsELAP[[#This Row],[Date Prevailing]],ECR_Hours!$H$12:$H$15,1))</f>
        <v>NS</v>
      </c>
      <c r="M1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8" spans="1:13" x14ac:dyDescent="0.25">
      <c r="A1208" s="164">
        <f>+Exports!A1211</f>
        <v>44612</v>
      </c>
      <c r="B1208" s="165">
        <f t="shared" si="72"/>
        <v>2022</v>
      </c>
      <c r="C1208" s="165">
        <f t="shared" si="73"/>
        <v>2</v>
      </c>
      <c r="D1208" s="165">
        <f t="shared" si="74"/>
        <v>20</v>
      </c>
      <c r="E1208" s="165">
        <f>+Exports!B1211</f>
        <v>7</v>
      </c>
      <c r="F1208" s="165">
        <f>+WEEKDAY(ExportsELAP[[#This Row],[Date Prevailing]],1)</f>
        <v>1</v>
      </c>
      <c r="G1208" s="165">
        <f>+COUNTIFS(ECR_Hours!$K$6:$K$7,ExportsELAP[[#This Row],[Date Prevailing]])</f>
        <v>0</v>
      </c>
      <c r="H1208" s="165">
        <f t="shared" si="75"/>
        <v>1</v>
      </c>
      <c r="I1208" s="166">
        <f>+Exports!G1211</f>
        <v>3.0253999999999897</v>
      </c>
      <c r="J1208" s="166">
        <f>+'ELAP_IPCO-APND'!D1211</f>
        <v>33.917920000000002</v>
      </c>
      <c r="K1208" s="166">
        <f>+(ExportsELAP[[#This Row],[Exports kWh - MPT]]/1000)*ExportsELAP[[#This Row],[EIM Price]]</f>
        <v>0.10261527516799966</v>
      </c>
      <c r="L1208" s="167" t="str">
        <f>+INDEX(ECR_Hours!$I$12:$I$15,MATCH(ExportsELAP[[#This Row],[Date Prevailing]],ECR_Hours!$H$12:$H$15,1))</f>
        <v>NS</v>
      </c>
      <c r="M1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09" spans="1:13" x14ac:dyDescent="0.25">
      <c r="A1209" s="164">
        <f>+Exports!A1212</f>
        <v>44612</v>
      </c>
      <c r="B1209" s="165">
        <f t="shared" si="72"/>
        <v>2022</v>
      </c>
      <c r="C1209" s="165">
        <f t="shared" si="73"/>
        <v>2</v>
      </c>
      <c r="D1209" s="165">
        <f t="shared" si="74"/>
        <v>20</v>
      </c>
      <c r="E1209" s="165">
        <f>+Exports!B1212</f>
        <v>8</v>
      </c>
      <c r="F1209" s="165">
        <f>+WEEKDAY(ExportsELAP[[#This Row],[Date Prevailing]],1)</f>
        <v>1</v>
      </c>
      <c r="G1209" s="165">
        <f>+COUNTIFS(ECR_Hours!$K$6:$K$7,ExportsELAP[[#This Row],[Date Prevailing]])</f>
        <v>0</v>
      </c>
      <c r="H1209" s="165">
        <f t="shared" si="75"/>
        <v>1</v>
      </c>
      <c r="I1209" s="166">
        <f>+Exports!G1212</f>
        <v>130.27590000000001</v>
      </c>
      <c r="J1209" s="166">
        <f>+'ELAP_IPCO-APND'!D1212</f>
        <v>31.921279999999999</v>
      </c>
      <c r="K1209" s="166">
        <f>+(ExportsELAP[[#This Row],[Exports kWh - MPT]]/1000)*ExportsELAP[[#This Row],[EIM Price]]</f>
        <v>4.1585734811519997</v>
      </c>
      <c r="L1209" s="167" t="str">
        <f>+INDEX(ECR_Hours!$I$12:$I$15,MATCH(ExportsELAP[[#This Row],[Date Prevailing]],ECR_Hours!$H$12:$H$15,1))</f>
        <v>NS</v>
      </c>
      <c r="M1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0" spans="1:13" x14ac:dyDescent="0.25">
      <c r="A1210" s="164">
        <f>+Exports!A1213</f>
        <v>44612</v>
      </c>
      <c r="B1210" s="165">
        <f t="shared" si="72"/>
        <v>2022</v>
      </c>
      <c r="C1210" s="165">
        <f t="shared" si="73"/>
        <v>2</v>
      </c>
      <c r="D1210" s="165">
        <f t="shared" si="74"/>
        <v>20</v>
      </c>
      <c r="E1210" s="165">
        <f>+Exports!B1213</f>
        <v>9</v>
      </c>
      <c r="F1210" s="165">
        <f>+WEEKDAY(ExportsELAP[[#This Row],[Date Prevailing]],1)</f>
        <v>1</v>
      </c>
      <c r="G1210" s="165">
        <f>+COUNTIFS(ECR_Hours!$K$6:$K$7,ExportsELAP[[#This Row],[Date Prevailing]])</f>
        <v>0</v>
      </c>
      <c r="H1210" s="165">
        <f t="shared" si="75"/>
        <v>1</v>
      </c>
      <c r="I1210" s="166">
        <f>+Exports!G1213</f>
        <v>4022.5275000000001</v>
      </c>
      <c r="J1210" s="166">
        <f>+'ELAP_IPCO-APND'!D1213</f>
        <v>15.844049999999999</v>
      </c>
      <c r="K1210" s="166">
        <f>+(ExportsELAP[[#This Row],[Exports kWh - MPT]]/1000)*ExportsELAP[[#This Row],[EIM Price]]</f>
        <v>63.733126836374993</v>
      </c>
      <c r="L1210" s="167" t="str">
        <f>+INDEX(ECR_Hours!$I$12:$I$15,MATCH(ExportsELAP[[#This Row],[Date Prevailing]],ECR_Hours!$H$12:$H$15,1))</f>
        <v>NS</v>
      </c>
      <c r="M1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1" spans="1:13" x14ac:dyDescent="0.25">
      <c r="A1211" s="164">
        <f>+Exports!A1214</f>
        <v>44612</v>
      </c>
      <c r="B1211" s="165">
        <f t="shared" si="72"/>
        <v>2022</v>
      </c>
      <c r="C1211" s="165">
        <f t="shared" si="73"/>
        <v>2</v>
      </c>
      <c r="D1211" s="165">
        <f t="shared" si="74"/>
        <v>20</v>
      </c>
      <c r="E1211" s="165">
        <f>+Exports!B1214</f>
        <v>10</v>
      </c>
      <c r="F1211" s="165">
        <f>+WEEKDAY(ExportsELAP[[#This Row],[Date Prevailing]],1)</f>
        <v>1</v>
      </c>
      <c r="G1211" s="165">
        <f>+COUNTIFS(ECR_Hours!$K$6:$K$7,ExportsELAP[[#This Row],[Date Prevailing]])</f>
        <v>0</v>
      </c>
      <c r="H1211" s="165">
        <f t="shared" si="75"/>
        <v>1</v>
      </c>
      <c r="I1211" s="166">
        <f>+Exports!G1214</f>
        <v>12476.302299999999</v>
      </c>
      <c r="J1211" s="166">
        <f>+'ELAP_IPCO-APND'!D1214</f>
        <v>14.45247</v>
      </c>
      <c r="K1211" s="166">
        <f>+(ExportsELAP[[#This Row],[Exports kWh - MPT]]/1000)*ExportsELAP[[#This Row],[EIM Price]]</f>
        <v>180.31338470168097</v>
      </c>
      <c r="L1211" s="167" t="str">
        <f>+INDEX(ECR_Hours!$I$12:$I$15,MATCH(ExportsELAP[[#This Row],[Date Prevailing]],ECR_Hours!$H$12:$H$15,1))</f>
        <v>NS</v>
      </c>
      <c r="M1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2" spans="1:13" x14ac:dyDescent="0.25">
      <c r="A1212" s="164">
        <f>+Exports!A1215</f>
        <v>44612</v>
      </c>
      <c r="B1212" s="165">
        <f t="shared" si="72"/>
        <v>2022</v>
      </c>
      <c r="C1212" s="165">
        <f t="shared" si="73"/>
        <v>2</v>
      </c>
      <c r="D1212" s="165">
        <f t="shared" si="74"/>
        <v>20</v>
      </c>
      <c r="E1212" s="165">
        <f>+Exports!B1215</f>
        <v>11</v>
      </c>
      <c r="F1212" s="165">
        <f>+WEEKDAY(ExportsELAP[[#This Row],[Date Prevailing]],1)</f>
        <v>1</v>
      </c>
      <c r="G1212" s="165">
        <f>+COUNTIFS(ECR_Hours!$K$6:$K$7,ExportsELAP[[#This Row],[Date Prevailing]])</f>
        <v>0</v>
      </c>
      <c r="H1212" s="165">
        <f t="shared" si="75"/>
        <v>1</v>
      </c>
      <c r="I1212" s="166">
        <f>+Exports!G1215</f>
        <v>18351.268100000001</v>
      </c>
      <c r="J1212" s="166">
        <f>+'ELAP_IPCO-APND'!D1215</f>
        <v>32.811660000000003</v>
      </c>
      <c r="K1212" s="166">
        <f>+(ExportsELAP[[#This Row],[Exports kWh - MPT]]/1000)*ExportsELAP[[#This Row],[EIM Price]]</f>
        <v>602.13556946604615</v>
      </c>
      <c r="L1212" s="167" t="str">
        <f>+INDEX(ECR_Hours!$I$12:$I$15,MATCH(ExportsELAP[[#This Row],[Date Prevailing]],ECR_Hours!$H$12:$H$15,1))</f>
        <v>NS</v>
      </c>
      <c r="M1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3" spans="1:13" x14ac:dyDescent="0.25">
      <c r="A1213" s="164">
        <f>+Exports!A1216</f>
        <v>44612</v>
      </c>
      <c r="B1213" s="165">
        <f t="shared" si="72"/>
        <v>2022</v>
      </c>
      <c r="C1213" s="165">
        <f t="shared" si="73"/>
        <v>2</v>
      </c>
      <c r="D1213" s="165">
        <f t="shared" si="74"/>
        <v>20</v>
      </c>
      <c r="E1213" s="165">
        <f>+Exports!B1216</f>
        <v>12</v>
      </c>
      <c r="F1213" s="165">
        <f>+WEEKDAY(ExportsELAP[[#This Row],[Date Prevailing]],1)</f>
        <v>1</v>
      </c>
      <c r="G1213" s="165">
        <f>+COUNTIFS(ECR_Hours!$K$6:$K$7,ExportsELAP[[#This Row],[Date Prevailing]])</f>
        <v>0</v>
      </c>
      <c r="H1213" s="165">
        <f t="shared" si="75"/>
        <v>1</v>
      </c>
      <c r="I1213" s="166">
        <f>+Exports!G1216</f>
        <v>26142.070899999999</v>
      </c>
      <c r="J1213" s="166">
        <f>+'ELAP_IPCO-APND'!D1216</f>
        <v>28.71941</v>
      </c>
      <c r="K1213" s="166">
        <f>+(ExportsELAP[[#This Row],[Exports kWh - MPT]]/1000)*ExportsELAP[[#This Row],[EIM Price]]</f>
        <v>750.78485242616898</v>
      </c>
      <c r="L1213" s="167" t="str">
        <f>+INDEX(ECR_Hours!$I$12:$I$15,MATCH(ExportsELAP[[#This Row],[Date Prevailing]],ECR_Hours!$H$12:$H$15,1))</f>
        <v>NS</v>
      </c>
      <c r="M1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4" spans="1:13" x14ac:dyDescent="0.25">
      <c r="A1214" s="164">
        <f>+Exports!A1217</f>
        <v>44612</v>
      </c>
      <c r="B1214" s="165">
        <f t="shared" si="72"/>
        <v>2022</v>
      </c>
      <c r="C1214" s="165">
        <f t="shared" si="73"/>
        <v>2</v>
      </c>
      <c r="D1214" s="165">
        <f t="shared" si="74"/>
        <v>20</v>
      </c>
      <c r="E1214" s="165">
        <f>+Exports!B1217</f>
        <v>13</v>
      </c>
      <c r="F1214" s="165">
        <f>+WEEKDAY(ExportsELAP[[#This Row],[Date Prevailing]],1)</f>
        <v>1</v>
      </c>
      <c r="G1214" s="165">
        <f>+COUNTIFS(ECR_Hours!$K$6:$K$7,ExportsELAP[[#This Row],[Date Prevailing]])</f>
        <v>0</v>
      </c>
      <c r="H1214" s="165">
        <f t="shared" si="75"/>
        <v>1</v>
      </c>
      <c r="I1214" s="166">
        <f>+Exports!G1217</f>
        <v>26648.481500000002</v>
      </c>
      <c r="J1214" s="166">
        <f>+'ELAP_IPCO-APND'!D1217</f>
        <v>21.217410000000001</v>
      </c>
      <c r="K1214" s="166">
        <f>+(ExportsELAP[[#This Row],[Exports kWh - MPT]]/1000)*ExportsELAP[[#This Row],[EIM Price]]</f>
        <v>565.41175786291512</v>
      </c>
      <c r="L1214" s="167" t="str">
        <f>+INDEX(ECR_Hours!$I$12:$I$15,MATCH(ExportsELAP[[#This Row],[Date Prevailing]],ECR_Hours!$H$12:$H$15,1))</f>
        <v>NS</v>
      </c>
      <c r="M1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5" spans="1:13" x14ac:dyDescent="0.25">
      <c r="A1215" s="164">
        <f>+Exports!A1218</f>
        <v>44612</v>
      </c>
      <c r="B1215" s="165">
        <f t="shared" si="72"/>
        <v>2022</v>
      </c>
      <c r="C1215" s="165">
        <f t="shared" si="73"/>
        <v>2</v>
      </c>
      <c r="D1215" s="165">
        <f t="shared" si="74"/>
        <v>20</v>
      </c>
      <c r="E1215" s="165">
        <f>+Exports!B1218</f>
        <v>14</v>
      </c>
      <c r="F1215" s="165">
        <f>+WEEKDAY(ExportsELAP[[#This Row],[Date Prevailing]],1)</f>
        <v>1</v>
      </c>
      <c r="G1215" s="165">
        <f>+COUNTIFS(ECR_Hours!$K$6:$K$7,ExportsELAP[[#This Row],[Date Prevailing]])</f>
        <v>0</v>
      </c>
      <c r="H1215" s="165">
        <f t="shared" si="75"/>
        <v>1</v>
      </c>
      <c r="I1215" s="166">
        <f>+Exports!G1218</f>
        <v>23598.370999999999</v>
      </c>
      <c r="J1215" s="166">
        <f>+'ELAP_IPCO-APND'!D1218</f>
        <v>16.252300000000002</v>
      </c>
      <c r="K1215" s="166">
        <f>+(ExportsELAP[[#This Row],[Exports kWh - MPT]]/1000)*ExportsELAP[[#This Row],[EIM Price]]</f>
        <v>383.52780500330005</v>
      </c>
      <c r="L1215" s="167" t="str">
        <f>+INDEX(ECR_Hours!$I$12:$I$15,MATCH(ExportsELAP[[#This Row],[Date Prevailing]],ECR_Hours!$H$12:$H$15,1))</f>
        <v>NS</v>
      </c>
      <c r="M1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6" spans="1:13" x14ac:dyDescent="0.25">
      <c r="A1216" s="164">
        <f>+Exports!A1219</f>
        <v>44612</v>
      </c>
      <c r="B1216" s="165">
        <f t="shared" si="72"/>
        <v>2022</v>
      </c>
      <c r="C1216" s="165">
        <f t="shared" si="73"/>
        <v>2</v>
      </c>
      <c r="D1216" s="165">
        <f t="shared" si="74"/>
        <v>20</v>
      </c>
      <c r="E1216" s="165">
        <f>+Exports!B1219</f>
        <v>15</v>
      </c>
      <c r="F1216" s="165">
        <f>+WEEKDAY(ExportsELAP[[#This Row],[Date Prevailing]],1)</f>
        <v>1</v>
      </c>
      <c r="G1216" s="165">
        <f>+COUNTIFS(ECR_Hours!$K$6:$K$7,ExportsELAP[[#This Row],[Date Prevailing]])</f>
        <v>0</v>
      </c>
      <c r="H1216" s="165">
        <f t="shared" si="75"/>
        <v>1</v>
      </c>
      <c r="I1216" s="166">
        <f>+Exports!G1219</f>
        <v>20996.1469</v>
      </c>
      <c r="J1216" s="166">
        <f>+'ELAP_IPCO-APND'!D1219</f>
        <v>9.8636800000000004</v>
      </c>
      <c r="K1216" s="166">
        <f>+(ExportsELAP[[#This Row],[Exports kWh - MPT]]/1000)*ExportsELAP[[#This Row],[EIM Price]]</f>
        <v>207.09927425459199</v>
      </c>
      <c r="L1216" s="167" t="str">
        <f>+INDEX(ECR_Hours!$I$12:$I$15,MATCH(ExportsELAP[[#This Row],[Date Prevailing]],ECR_Hours!$H$12:$H$15,1))</f>
        <v>NS</v>
      </c>
      <c r="M1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7" spans="1:13" x14ac:dyDescent="0.25">
      <c r="A1217" s="164">
        <f>+Exports!A1220</f>
        <v>44612</v>
      </c>
      <c r="B1217" s="165">
        <f t="shared" si="72"/>
        <v>2022</v>
      </c>
      <c r="C1217" s="165">
        <f t="shared" si="73"/>
        <v>2</v>
      </c>
      <c r="D1217" s="165">
        <f t="shared" si="74"/>
        <v>20</v>
      </c>
      <c r="E1217" s="165">
        <f>+Exports!B1220</f>
        <v>16</v>
      </c>
      <c r="F1217" s="165">
        <f>+WEEKDAY(ExportsELAP[[#This Row],[Date Prevailing]],1)</f>
        <v>1</v>
      </c>
      <c r="G1217" s="165">
        <f>+COUNTIFS(ECR_Hours!$K$6:$K$7,ExportsELAP[[#This Row],[Date Prevailing]])</f>
        <v>0</v>
      </c>
      <c r="H1217" s="165">
        <f t="shared" si="75"/>
        <v>1</v>
      </c>
      <c r="I1217" s="166">
        <f>+Exports!G1220</f>
        <v>13200.979500000001</v>
      </c>
      <c r="J1217" s="166">
        <f>+'ELAP_IPCO-APND'!D1220</f>
        <v>6.0157800000000003</v>
      </c>
      <c r="K1217" s="166">
        <f>+(ExportsELAP[[#This Row],[Exports kWh - MPT]]/1000)*ExportsELAP[[#This Row],[EIM Price]]</f>
        <v>79.414188456510004</v>
      </c>
      <c r="L1217" s="167" t="str">
        <f>+INDEX(ECR_Hours!$I$12:$I$15,MATCH(ExportsELAP[[#This Row],[Date Prevailing]],ECR_Hours!$H$12:$H$15,1))</f>
        <v>NS</v>
      </c>
      <c r="M1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8" spans="1:13" x14ac:dyDescent="0.25">
      <c r="A1218" s="164">
        <f>+Exports!A1221</f>
        <v>44612</v>
      </c>
      <c r="B1218" s="165">
        <f t="shared" ref="B1218:B1281" si="76">+YEAR(A1218)</f>
        <v>2022</v>
      </c>
      <c r="C1218" s="165">
        <f t="shared" ref="C1218:C1281" si="77">+MONTH(A1218)</f>
        <v>2</v>
      </c>
      <c r="D1218" s="165">
        <f t="shared" ref="D1218:D1281" si="78">+DAY(A1218)</f>
        <v>20</v>
      </c>
      <c r="E1218" s="165">
        <f>+Exports!B1221</f>
        <v>17</v>
      </c>
      <c r="F1218" s="165">
        <f>+WEEKDAY(ExportsELAP[[#This Row],[Date Prevailing]],1)</f>
        <v>1</v>
      </c>
      <c r="G1218" s="165">
        <f>+COUNTIFS(ECR_Hours!$K$6:$K$7,ExportsELAP[[#This Row],[Date Prevailing]])</f>
        <v>0</v>
      </c>
      <c r="H1218" s="165">
        <f t="shared" ref="H1218:H1281" si="79">+IF(G1218=1,0,F1218)</f>
        <v>1</v>
      </c>
      <c r="I1218" s="166">
        <f>+Exports!G1221</f>
        <v>3112.3209000000002</v>
      </c>
      <c r="J1218" s="166">
        <f>+'ELAP_IPCO-APND'!D1221</f>
        <v>16.381550000000001</v>
      </c>
      <c r="K1218" s="166">
        <f>+(ExportsELAP[[#This Row],[Exports kWh - MPT]]/1000)*ExportsELAP[[#This Row],[EIM Price]]</f>
        <v>50.984640439395008</v>
      </c>
      <c r="L1218" s="167" t="str">
        <f>+INDEX(ECR_Hours!$I$12:$I$15,MATCH(ExportsELAP[[#This Row],[Date Prevailing]],ECR_Hours!$H$12:$H$15,1))</f>
        <v>NS</v>
      </c>
      <c r="M1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19" spans="1:13" x14ac:dyDescent="0.25">
      <c r="A1219" s="164">
        <f>+Exports!A1222</f>
        <v>44612</v>
      </c>
      <c r="B1219" s="165">
        <f t="shared" si="76"/>
        <v>2022</v>
      </c>
      <c r="C1219" s="165">
        <f t="shared" si="77"/>
        <v>2</v>
      </c>
      <c r="D1219" s="165">
        <f t="shared" si="78"/>
        <v>20</v>
      </c>
      <c r="E1219" s="165">
        <f>+Exports!B1222</f>
        <v>18</v>
      </c>
      <c r="F1219" s="165">
        <f>+WEEKDAY(ExportsELAP[[#This Row],[Date Prevailing]],1)</f>
        <v>1</v>
      </c>
      <c r="G1219" s="165">
        <f>+COUNTIFS(ECR_Hours!$K$6:$K$7,ExportsELAP[[#This Row],[Date Prevailing]])</f>
        <v>0</v>
      </c>
      <c r="H1219" s="165">
        <f t="shared" si="79"/>
        <v>1</v>
      </c>
      <c r="I1219" s="166">
        <f>+Exports!G1222</f>
        <v>711.01430000000005</v>
      </c>
      <c r="J1219" s="166">
        <f>+'ELAP_IPCO-APND'!D1222</f>
        <v>51.657730000000001</v>
      </c>
      <c r="K1219" s="166">
        <f>+(ExportsELAP[[#This Row],[Exports kWh - MPT]]/1000)*ExportsELAP[[#This Row],[EIM Price]]</f>
        <v>36.729384735539007</v>
      </c>
      <c r="L1219" s="167" t="str">
        <f>+INDEX(ECR_Hours!$I$12:$I$15,MATCH(ExportsELAP[[#This Row],[Date Prevailing]],ECR_Hours!$H$12:$H$15,1))</f>
        <v>NS</v>
      </c>
      <c r="M1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0" spans="1:13" x14ac:dyDescent="0.25">
      <c r="A1220" s="164">
        <f>+Exports!A1223</f>
        <v>44612</v>
      </c>
      <c r="B1220" s="165">
        <f t="shared" si="76"/>
        <v>2022</v>
      </c>
      <c r="C1220" s="165">
        <f t="shared" si="77"/>
        <v>2</v>
      </c>
      <c r="D1220" s="165">
        <f t="shared" si="78"/>
        <v>20</v>
      </c>
      <c r="E1220" s="165">
        <f>+Exports!B1223</f>
        <v>19</v>
      </c>
      <c r="F1220" s="165">
        <f>+WEEKDAY(ExportsELAP[[#This Row],[Date Prevailing]],1)</f>
        <v>1</v>
      </c>
      <c r="G1220" s="165">
        <f>+COUNTIFS(ECR_Hours!$K$6:$K$7,ExportsELAP[[#This Row],[Date Prevailing]])</f>
        <v>0</v>
      </c>
      <c r="H1220" s="165">
        <f t="shared" si="79"/>
        <v>1</v>
      </c>
      <c r="I1220" s="166">
        <f>+Exports!G1223</f>
        <v>4.4078999999999997</v>
      </c>
      <c r="J1220" s="166">
        <f>+'ELAP_IPCO-APND'!D1223</f>
        <v>34.326970000000003</v>
      </c>
      <c r="K1220" s="166">
        <f>+(ExportsELAP[[#This Row],[Exports kWh - MPT]]/1000)*ExportsELAP[[#This Row],[EIM Price]]</f>
        <v>0.15130985106299999</v>
      </c>
      <c r="L1220" s="167" t="str">
        <f>+INDEX(ECR_Hours!$I$12:$I$15,MATCH(ExportsELAP[[#This Row],[Date Prevailing]],ECR_Hours!$H$12:$H$15,1))</f>
        <v>NS</v>
      </c>
      <c r="M1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1" spans="1:13" x14ac:dyDescent="0.25">
      <c r="A1221" s="164">
        <f>+Exports!A1224</f>
        <v>44612</v>
      </c>
      <c r="B1221" s="165">
        <f t="shared" si="76"/>
        <v>2022</v>
      </c>
      <c r="C1221" s="165">
        <f t="shared" si="77"/>
        <v>2</v>
      </c>
      <c r="D1221" s="165">
        <f t="shared" si="78"/>
        <v>20</v>
      </c>
      <c r="E1221" s="165">
        <f>+Exports!B1224</f>
        <v>20</v>
      </c>
      <c r="F1221" s="165">
        <f>+WEEKDAY(ExportsELAP[[#This Row],[Date Prevailing]],1)</f>
        <v>1</v>
      </c>
      <c r="G1221" s="165">
        <f>+COUNTIFS(ECR_Hours!$K$6:$K$7,ExportsELAP[[#This Row],[Date Prevailing]])</f>
        <v>0</v>
      </c>
      <c r="H1221" s="165">
        <f t="shared" si="79"/>
        <v>1</v>
      </c>
      <c r="I1221" s="166">
        <f>+Exports!G1224</f>
        <v>3.4619999999999997</v>
      </c>
      <c r="J1221" s="166">
        <f>+'ELAP_IPCO-APND'!D1224</f>
        <v>35.272570000000002</v>
      </c>
      <c r="K1221" s="166">
        <f>+(ExportsELAP[[#This Row],[Exports kWh - MPT]]/1000)*ExportsELAP[[#This Row],[EIM Price]]</f>
        <v>0.12211363734</v>
      </c>
      <c r="L1221" s="167" t="str">
        <f>+INDEX(ECR_Hours!$I$12:$I$15,MATCH(ExportsELAP[[#This Row],[Date Prevailing]],ECR_Hours!$H$12:$H$15,1))</f>
        <v>NS</v>
      </c>
      <c r="M1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2" spans="1:13" x14ac:dyDescent="0.25">
      <c r="A1222" s="164">
        <f>+Exports!A1225</f>
        <v>44612</v>
      </c>
      <c r="B1222" s="165">
        <f t="shared" si="76"/>
        <v>2022</v>
      </c>
      <c r="C1222" s="165">
        <f t="shared" si="77"/>
        <v>2</v>
      </c>
      <c r="D1222" s="165">
        <f t="shared" si="78"/>
        <v>20</v>
      </c>
      <c r="E1222" s="165">
        <f>+Exports!B1225</f>
        <v>21</v>
      </c>
      <c r="F1222" s="165">
        <f>+WEEKDAY(ExportsELAP[[#This Row],[Date Prevailing]],1)</f>
        <v>1</v>
      </c>
      <c r="G1222" s="165">
        <f>+COUNTIFS(ECR_Hours!$K$6:$K$7,ExportsELAP[[#This Row],[Date Prevailing]])</f>
        <v>0</v>
      </c>
      <c r="H1222" s="165">
        <f t="shared" si="79"/>
        <v>1</v>
      </c>
      <c r="I1222" s="166">
        <f>+Exports!G1225</f>
        <v>2.6032999999999999</v>
      </c>
      <c r="J1222" s="166">
        <f>+'ELAP_IPCO-APND'!D1225</f>
        <v>35.946559999999998</v>
      </c>
      <c r="K1222" s="166">
        <f>+(ExportsELAP[[#This Row],[Exports kWh - MPT]]/1000)*ExportsELAP[[#This Row],[EIM Price]]</f>
        <v>9.3579679647999986E-2</v>
      </c>
      <c r="L1222" s="167" t="str">
        <f>+INDEX(ECR_Hours!$I$12:$I$15,MATCH(ExportsELAP[[#This Row],[Date Prevailing]],ECR_Hours!$H$12:$H$15,1))</f>
        <v>NS</v>
      </c>
      <c r="M1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3" spans="1:13" x14ac:dyDescent="0.25">
      <c r="A1223" s="164">
        <f>+Exports!A1226</f>
        <v>44612</v>
      </c>
      <c r="B1223" s="165">
        <f t="shared" si="76"/>
        <v>2022</v>
      </c>
      <c r="C1223" s="165">
        <f t="shared" si="77"/>
        <v>2</v>
      </c>
      <c r="D1223" s="165">
        <f t="shared" si="78"/>
        <v>20</v>
      </c>
      <c r="E1223" s="165">
        <f>+Exports!B1226</f>
        <v>22</v>
      </c>
      <c r="F1223" s="165">
        <f>+WEEKDAY(ExportsELAP[[#This Row],[Date Prevailing]],1)</f>
        <v>1</v>
      </c>
      <c r="G1223" s="165">
        <f>+COUNTIFS(ECR_Hours!$K$6:$K$7,ExportsELAP[[#This Row],[Date Prevailing]])</f>
        <v>0</v>
      </c>
      <c r="H1223" s="165">
        <f t="shared" si="79"/>
        <v>1</v>
      </c>
      <c r="I1223" s="166">
        <f>+Exports!G1226</f>
        <v>3.7881999999999993</v>
      </c>
      <c r="J1223" s="166">
        <f>+'ELAP_IPCO-APND'!D1226</f>
        <v>35.106760000000001</v>
      </c>
      <c r="K1223" s="166">
        <f>+(ExportsELAP[[#This Row],[Exports kWh - MPT]]/1000)*ExportsELAP[[#This Row],[EIM Price]]</f>
        <v>0.13299142823199997</v>
      </c>
      <c r="L1223" s="167" t="str">
        <f>+INDEX(ECR_Hours!$I$12:$I$15,MATCH(ExportsELAP[[#This Row],[Date Prevailing]],ECR_Hours!$H$12:$H$15,1))</f>
        <v>NS</v>
      </c>
      <c r="M1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4" spans="1:13" x14ac:dyDescent="0.25">
      <c r="A1224" s="164">
        <f>+Exports!A1227</f>
        <v>44612</v>
      </c>
      <c r="B1224" s="165">
        <f t="shared" si="76"/>
        <v>2022</v>
      </c>
      <c r="C1224" s="165">
        <f t="shared" si="77"/>
        <v>2</v>
      </c>
      <c r="D1224" s="165">
        <f t="shared" si="78"/>
        <v>20</v>
      </c>
      <c r="E1224" s="165">
        <f>+Exports!B1227</f>
        <v>23</v>
      </c>
      <c r="F1224" s="165">
        <f>+WEEKDAY(ExportsELAP[[#This Row],[Date Prevailing]],1)</f>
        <v>1</v>
      </c>
      <c r="G1224" s="165">
        <f>+COUNTIFS(ECR_Hours!$K$6:$K$7,ExportsELAP[[#This Row],[Date Prevailing]])</f>
        <v>0</v>
      </c>
      <c r="H1224" s="165">
        <f t="shared" si="79"/>
        <v>1</v>
      </c>
      <c r="I1224" s="166">
        <f>+Exports!G1227</f>
        <v>6.0917999999999983</v>
      </c>
      <c r="J1224" s="166">
        <f>+'ELAP_IPCO-APND'!D1227</f>
        <v>32.594059999999999</v>
      </c>
      <c r="K1224" s="166">
        <f>+(ExportsELAP[[#This Row],[Exports kWh - MPT]]/1000)*ExportsELAP[[#This Row],[EIM Price]]</f>
        <v>0.19855649470799994</v>
      </c>
      <c r="L1224" s="167" t="str">
        <f>+INDEX(ECR_Hours!$I$12:$I$15,MATCH(ExportsELAP[[#This Row],[Date Prevailing]],ECR_Hours!$H$12:$H$15,1))</f>
        <v>NS</v>
      </c>
      <c r="M1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5" spans="1:13" x14ac:dyDescent="0.25">
      <c r="A1225" s="164">
        <f>+Exports!A1228</f>
        <v>44612</v>
      </c>
      <c r="B1225" s="165">
        <f t="shared" si="76"/>
        <v>2022</v>
      </c>
      <c r="C1225" s="165">
        <f t="shared" si="77"/>
        <v>2</v>
      </c>
      <c r="D1225" s="165">
        <f t="shared" si="78"/>
        <v>20</v>
      </c>
      <c r="E1225" s="165">
        <f>+Exports!B1228</f>
        <v>24</v>
      </c>
      <c r="F1225" s="165">
        <f>+WEEKDAY(ExportsELAP[[#This Row],[Date Prevailing]],1)</f>
        <v>1</v>
      </c>
      <c r="G1225" s="165">
        <f>+COUNTIFS(ECR_Hours!$K$6:$K$7,ExportsELAP[[#This Row],[Date Prevailing]])</f>
        <v>0</v>
      </c>
      <c r="H1225" s="165">
        <f t="shared" si="79"/>
        <v>1</v>
      </c>
      <c r="I1225" s="166">
        <f>+Exports!G1228</f>
        <v>8.3087999999999909</v>
      </c>
      <c r="J1225" s="166">
        <f>+'ELAP_IPCO-APND'!D1228</f>
        <v>29.647680000000001</v>
      </c>
      <c r="K1225" s="166">
        <f>+(ExportsELAP[[#This Row],[Exports kWh - MPT]]/1000)*ExportsELAP[[#This Row],[EIM Price]]</f>
        <v>0.24633664358399976</v>
      </c>
      <c r="L1225" s="167" t="str">
        <f>+INDEX(ECR_Hours!$I$12:$I$15,MATCH(ExportsELAP[[#This Row],[Date Prevailing]],ECR_Hours!$H$12:$H$15,1))</f>
        <v>NS</v>
      </c>
      <c r="M1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6" spans="1:13" x14ac:dyDescent="0.25">
      <c r="A1226" s="164">
        <f>+Exports!A1229</f>
        <v>44613</v>
      </c>
      <c r="B1226" s="165">
        <f t="shared" si="76"/>
        <v>2022</v>
      </c>
      <c r="C1226" s="165">
        <f t="shared" si="77"/>
        <v>2</v>
      </c>
      <c r="D1226" s="165">
        <f t="shared" si="78"/>
        <v>21</v>
      </c>
      <c r="E1226" s="165">
        <f>+Exports!B1229</f>
        <v>1</v>
      </c>
      <c r="F1226" s="165">
        <f>+WEEKDAY(ExportsELAP[[#This Row],[Date Prevailing]],1)</f>
        <v>2</v>
      </c>
      <c r="G1226" s="165">
        <f>+COUNTIFS(ECR_Hours!$K$6:$K$7,ExportsELAP[[#This Row],[Date Prevailing]])</f>
        <v>0</v>
      </c>
      <c r="H1226" s="165">
        <f t="shared" si="79"/>
        <v>2</v>
      </c>
      <c r="I1226" s="166">
        <f>+Exports!G1229</f>
        <v>9.7374000000000009</v>
      </c>
      <c r="J1226" s="166">
        <f>+'ELAP_IPCO-APND'!D1229</f>
        <v>26.14141</v>
      </c>
      <c r="K1226" s="166">
        <f>+(ExportsELAP[[#This Row],[Exports kWh - MPT]]/1000)*ExportsELAP[[#This Row],[EIM Price]]</f>
        <v>0.254549365734</v>
      </c>
      <c r="L1226" s="167" t="str">
        <f>+INDEX(ECR_Hours!$I$12:$I$15,MATCH(ExportsELAP[[#This Row],[Date Prevailing]],ECR_Hours!$H$12:$H$15,1))</f>
        <v>NS</v>
      </c>
      <c r="M1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7" spans="1:13" x14ac:dyDescent="0.25">
      <c r="A1227" s="164">
        <f>+Exports!A1230</f>
        <v>44613</v>
      </c>
      <c r="B1227" s="165">
        <f t="shared" si="76"/>
        <v>2022</v>
      </c>
      <c r="C1227" s="165">
        <f t="shared" si="77"/>
        <v>2</v>
      </c>
      <c r="D1227" s="165">
        <f t="shared" si="78"/>
        <v>21</v>
      </c>
      <c r="E1227" s="165">
        <f>+Exports!B1230</f>
        <v>2</v>
      </c>
      <c r="F1227" s="165">
        <f>+WEEKDAY(ExportsELAP[[#This Row],[Date Prevailing]],1)</f>
        <v>2</v>
      </c>
      <c r="G1227" s="165">
        <f>+COUNTIFS(ECR_Hours!$K$6:$K$7,ExportsELAP[[#This Row],[Date Prevailing]])</f>
        <v>0</v>
      </c>
      <c r="H1227" s="165">
        <f t="shared" si="79"/>
        <v>2</v>
      </c>
      <c r="I1227" s="166">
        <f>+Exports!G1230</f>
        <v>6.8185000000000002</v>
      </c>
      <c r="J1227" s="166">
        <f>+'ELAP_IPCO-APND'!D1230</f>
        <v>27.12002</v>
      </c>
      <c r="K1227" s="166">
        <f>+(ExportsELAP[[#This Row],[Exports kWh - MPT]]/1000)*ExportsELAP[[#This Row],[EIM Price]]</f>
        <v>0.18491785636999999</v>
      </c>
      <c r="L1227" s="167" t="str">
        <f>+INDEX(ECR_Hours!$I$12:$I$15,MATCH(ExportsELAP[[#This Row],[Date Prevailing]],ECR_Hours!$H$12:$H$15,1))</f>
        <v>NS</v>
      </c>
      <c r="M1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8" spans="1:13" x14ac:dyDescent="0.25">
      <c r="A1228" s="164">
        <f>+Exports!A1231</f>
        <v>44613</v>
      </c>
      <c r="B1228" s="165">
        <f t="shared" si="76"/>
        <v>2022</v>
      </c>
      <c r="C1228" s="165">
        <f t="shared" si="77"/>
        <v>2</v>
      </c>
      <c r="D1228" s="165">
        <f t="shared" si="78"/>
        <v>21</v>
      </c>
      <c r="E1228" s="165">
        <f>+Exports!B1231</f>
        <v>3</v>
      </c>
      <c r="F1228" s="165">
        <f>+WEEKDAY(ExportsELAP[[#This Row],[Date Prevailing]],1)</f>
        <v>2</v>
      </c>
      <c r="G1228" s="165">
        <f>+COUNTIFS(ECR_Hours!$K$6:$K$7,ExportsELAP[[#This Row],[Date Prevailing]])</f>
        <v>0</v>
      </c>
      <c r="H1228" s="165">
        <f t="shared" si="79"/>
        <v>2</v>
      </c>
      <c r="I1228" s="166">
        <f>+Exports!G1231</f>
        <v>8.5694999999999997</v>
      </c>
      <c r="J1228" s="166">
        <f>+'ELAP_IPCO-APND'!D1231</f>
        <v>22.038550000000001</v>
      </c>
      <c r="K1228" s="166">
        <f>+(ExportsELAP[[#This Row],[Exports kWh - MPT]]/1000)*ExportsELAP[[#This Row],[EIM Price]]</f>
        <v>0.188859354225</v>
      </c>
      <c r="L1228" s="167" t="str">
        <f>+INDEX(ECR_Hours!$I$12:$I$15,MATCH(ExportsELAP[[#This Row],[Date Prevailing]],ECR_Hours!$H$12:$H$15,1))</f>
        <v>NS</v>
      </c>
      <c r="M1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29" spans="1:13" x14ac:dyDescent="0.25">
      <c r="A1229" s="164">
        <f>+Exports!A1232</f>
        <v>44613</v>
      </c>
      <c r="B1229" s="165">
        <f t="shared" si="76"/>
        <v>2022</v>
      </c>
      <c r="C1229" s="165">
        <f t="shared" si="77"/>
        <v>2</v>
      </c>
      <c r="D1229" s="165">
        <f t="shared" si="78"/>
        <v>21</v>
      </c>
      <c r="E1229" s="165">
        <f>+Exports!B1232</f>
        <v>4</v>
      </c>
      <c r="F1229" s="165">
        <f>+WEEKDAY(ExportsELAP[[#This Row],[Date Prevailing]],1)</f>
        <v>2</v>
      </c>
      <c r="G1229" s="165">
        <f>+COUNTIFS(ECR_Hours!$K$6:$K$7,ExportsELAP[[#This Row],[Date Prevailing]])</f>
        <v>0</v>
      </c>
      <c r="H1229" s="165">
        <f t="shared" si="79"/>
        <v>2</v>
      </c>
      <c r="I1229" s="166">
        <f>+Exports!G1232</f>
        <v>8.0612999999999992</v>
      </c>
      <c r="J1229" s="166">
        <f>+'ELAP_IPCO-APND'!D1232</f>
        <v>22.872789999999998</v>
      </c>
      <c r="K1229" s="166">
        <f>+(ExportsELAP[[#This Row],[Exports kWh - MPT]]/1000)*ExportsELAP[[#This Row],[EIM Price]]</f>
        <v>0.18438442202699995</v>
      </c>
      <c r="L1229" s="167" t="str">
        <f>+INDEX(ECR_Hours!$I$12:$I$15,MATCH(ExportsELAP[[#This Row],[Date Prevailing]],ECR_Hours!$H$12:$H$15,1))</f>
        <v>NS</v>
      </c>
      <c r="M1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0" spans="1:13" x14ac:dyDescent="0.25">
      <c r="A1230" s="164">
        <f>+Exports!A1233</f>
        <v>44613</v>
      </c>
      <c r="B1230" s="165">
        <f t="shared" si="76"/>
        <v>2022</v>
      </c>
      <c r="C1230" s="165">
        <f t="shared" si="77"/>
        <v>2</v>
      </c>
      <c r="D1230" s="165">
        <f t="shared" si="78"/>
        <v>21</v>
      </c>
      <c r="E1230" s="165">
        <f>+Exports!B1233</f>
        <v>5</v>
      </c>
      <c r="F1230" s="165">
        <f>+WEEKDAY(ExportsELAP[[#This Row],[Date Prevailing]],1)</f>
        <v>2</v>
      </c>
      <c r="G1230" s="165">
        <f>+COUNTIFS(ECR_Hours!$K$6:$K$7,ExportsELAP[[#This Row],[Date Prevailing]])</f>
        <v>0</v>
      </c>
      <c r="H1230" s="165">
        <f t="shared" si="79"/>
        <v>2</v>
      </c>
      <c r="I1230" s="166">
        <f>+Exports!G1233</f>
        <v>7.3491999999999997</v>
      </c>
      <c r="J1230" s="166">
        <f>+'ELAP_IPCO-APND'!D1233</f>
        <v>28.626149999999999</v>
      </c>
      <c r="K1230" s="166">
        <f>+(ExportsELAP[[#This Row],[Exports kWh - MPT]]/1000)*ExportsELAP[[#This Row],[EIM Price]]</f>
        <v>0.21037930157999998</v>
      </c>
      <c r="L1230" s="167" t="str">
        <f>+INDEX(ECR_Hours!$I$12:$I$15,MATCH(ExportsELAP[[#This Row],[Date Prevailing]],ECR_Hours!$H$12:$H$15,1))</f>
        <v>NS</v>
      </c>
      <c r="M1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1" spans="1:13" x14ac:dyDescent="0.25">
      <c r="A1231" s="164">
        <f>+Exports!A1234</f>
        <v>44613</v>
      </c>
      <c r="B1231" s="165">
        <f t="shared" si="76"/>
        <v>2022</v>
      </c>
      <c r="C1231" s="165">
        <f t="shared" si="77"/>
        <v>2</v>
      </c>
      <c r="D1231" s="165">
        <f t="shared" si="78"/>
        <v>21</v>
      </c>
      <c r="E1231" s="165">
        <f>+Exports!B1234</f>
        <v>6</v>
      </c>
      <c r="F1231" s="165">
        <f>+WEEKDAY(ExportsELAP[[#This Row],[Date Prevailing]],1)</f>
        <v>2</v>
      </c>
      <c r="G1231" s="165">
        <f>+COUNTIFS(ECR_Hours!$K$6:$K$7,ExportsELAP[[#This Row],[Date Prevailing]])</f>
        <v>0</v>
      </c>
      <c r="H1231" s="165">
        <f t="shared" si="79"/>
        <v>2</v>
      </c>
      <c r="I1231" s="166">
        <f>+Exports!G1234</f>
        <v>4.7531999999999881</v>
      </c>
      <c r="J1231" s="166">
        <f>+'ELAP_IPCO-APND'!D1234</f>
        <v>33.611350000000002</v>
      </c>
      <c r="K1231" s="166">
        <f>+(ExportsELAP[[#This Row],[Exports kWh - MPT]]/1000)*ExportsELAP[[#This Row],[EIM Price]]</f>
        <v>0.15976146881999959</v>
      </c>
      <c r="L1231" s="167" t="str">
        <f>+INDEX(ECR_Hours!$I$12:$I$15,MATCH(ExportsELAP[[#This Row],[Date Prevailing]],ECR_Hours!$H$12:$H$15,1))</f>
        <v>NS</v>
      </c>
      <c r="M1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2" spans="1:13" x14ac:dyDescent="0.25">
      <c r="A1232" s="164">
        <f>+Exports!A1235</f>
        <v>44613</v>
      </c>
      <c r="B1232" s="165">
        <f t="shared" si="76"/>
        <v>2022</v>
      </c>
      <c r="C1232" s="165">
        <f t="shared" si="77"/>
        <v>2</v>
      </c>
      <c r="D1232" s="165">
        <f t="shared" si="78"/>
        <v>21</v>
      </c>
      <c r="E1232" s="165">
        <f>+Exports!B1235</f>
        <v>7</v>
      </c>
      <c r="F1232" s="165">
        <f>+WEEKDAY(ExportsELAP[[#This Row],[Date Prevailing]],1)</f>
        <v>2</v>
      </c>
      <c r="G1232" s="165">
        <f>+COUNTIFS(ECR_Hours!$K$6:$K$7,ExportsELAP[[#This Row],[Date Prevailing]])</f>
        <v>0</v>
      </c>
      <c r="H1232" s="165">
        <f t="shared" si="79"/>
        <v>2</v>
      </c>
      <c r="I1232" s="166">
        <f>+Exports!G1235</f>
        <v>4.1283999999999983</v>
      </c>
      <c r="J1232" s="166">
        <f>+'ELAP_IPCO-APND'!D1235</f>
        <v>36.433019999999999</v>
      </c>
      <c r="K1232" s="166">
        <f>+(ExportsELAP[[#This Row],[Exports kWh - MPT]]/1000)*ExportsELAP[[#This Row],[EIM Price]]</f>
        <v>0.15041007976799994</v>
      </c>
      <c r="L1232" s="167" t="str">
        <f>+INDEX(ECR_Hours!$I$12:$I$15,MATCH(ExportsELAP[[#This Row],[Date Prevailing]],ECR_Hours!$H$12:$H$15,1))</f>
        <v>NS</v>
      </c>
      <c r="M1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3" spans="1:13" x14ac:dyDescent="0.25">
      <c r="A1233" s="164">
        <f>+Exports!A1236</f>
        <v>44613</v>
      </c>
      <c r="B1233" s="165">
        <f t="shared" si="76"/>
        <v>2022</v>
      </c>
      <c r="C1233" s="165">
        <f t="shared" si="77"/>
        <v>2</v>
      </c>
      <c r="D1233" s="165">
        <f t="shared" si="78"/>
        <v>21</v>
      </c>
      <c r="E1233" s="165">
        <f>+Exports!B1236</f>
        <v>8</v>
      </c>
      <c r="F1233" s="165">
        <f>+WEEKDAY(ExportsELAP[[#This Row],[Date Prevailing]],1)</f>
        <v>2</v>
      </c>
      <c r="G1233" s="165">
        <f>+COUNTIFS(ECR_Hours!$K$6:$K$7,ExportsELAP[[#This Row],[Date Prevailing]])</f>
        <v>0</v>
      </c>
      <c r="H1233" s="165">
        <f t="shared" si="79"/>
        <v>2</v>
      </c>
      <c r="I1233" s="166">
        <f>+Exports!G1236</f>
        <v>107.4632</v>
      </c>
      <c r="J1233" s="166">
        <f>+'ELAP_IPCO-APND'!D1236</f>
        <v>35.603700000000003</v>
      </c>
      <c r="K1233" s="166">
        <f>+(ExportsELAP[[#This Row],[Exports kWh - MPT]]/1000)*ExportsELAP[[#This Row],[EIM Price]]</f>
        <v>3.82608753384</v>
      </c>
      <c r="L1233" s="167" t="str">
        <f>+INDEX(ECR_Hours!$I$12:$I$15,MATCH(ExportsELAP[[#This Row],[Date Prevailing]],ECR_Hours!$H$12:$H$15,1))</f>
        <v>NS</v>
      </c>
      <c r="M1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4" spans="1:13" x14ac:dyDescent="0.25">
      <c r="A1234" s="164">
        <f>+Exports!A1237</f>
        <v>44613</v>
      </c>
      <c r="B1234" s="165">
        <f t="shared" si="76"/>
        <v>2022</v>
      </c>
      <c r="C1234" s="165">
        <f t="shared" si="77"/>
        <v>2</v>
      </c>
      <c r="D1234" s="165">
        <f t="shared" si="78"/>
        <v>21</v>
      </c>
      <c r="E1234" s="165">
        <f>+Exports!B1237</f>
        <v>9</v>
      </c>
      <c r="F1234" s="165">
        <f>+WEEKDAY(ExportsELAP[[#This Row],[Date Prevailing]],1)</f>
        <v>2</v>
      </c>
      <c r="G1234" s="165">
        <f>+COUNTIFS(ECR_Hours!$K$6:$K$7,ExportsELAP[[#This Row],[Date Prevailing]])</f>
        <v>0</v>
      </c>
      <c r="H1234" s="165">
        <f t="shared" si="79"/>
        <v>2</v>
      </c>
      <c r="I1234" s="166">
        <f>+Exports!G1237</f>
        <v>4902.7029999999995</v>
      </c>
      <c r="J1234" s="166">
        <f>+'ELAP_IPCO-APND'!D1237</f>
        <v>43.636719999999997</v>
      </c>
      <c r="K1234" s="166">
        <f>+(ExportsELAP[[#This Row],[Exports kWh - MPT]]/1000)*ExportsELAP[[#This Row],[EIM Price]]</f>
        <v>213.93787805415997</v>
      </c>
      <c r="L1234" s="167" t="str">
        <f>+INDEX(ECR_Hours!$I$12:$I$15,MATCH(ExportsELAP[[#This Row],[Date Prevailing]],ECR_Hours!$H$12:$H$15,1))</f>
        <v>NS</v>
      </c>
      <c r="M1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5" spans="1:13" x14ac:dyDescent="0.25">
      <c r="A1235" s="164">
        <f>+Exports!A1238</f>
        <v>44613</v>
      </c>
      <c r="B1235" s="165">
        <f t="shared" si="76"/>
        <v>2022</v>
      </c>
      <c r="C1235" s="165">
        <f t="shared" si="77"/>
        <v>2</v>
      </c>
      <c r="D1235" s="165">
        <f t="shared" si="78"/>
        <v>21</v>
      </c>
      <c r="E1235" s="165">
        <f>+Exports!B1238</f>
        <v>10</v>
      </c>
      <c r="F1235" s="165">
        <f>+WEEKDAY(ExportsELAP[[#This Row],[Date Prevailing]],1)</f>
        <v>2</v>
      </c>
      <c r="G1235" s="165">
        <f>+COUNTIFS(ECR_Hours!$K$6:$K$7,ExportsELAP[[#This Row],[Date Prevailing]])</f>
        <v>0</v>
      </c>
      <c r="H1235" s="165">
        <f t="shared" si="79"/>
        <v>2</v>
      </c>
      <c r="I1235" s="166">
        <f>+Exports!G1238</f>
        <v>17798.333500000001</v>
      </c>
      <c r="J1235" s="166">
        <f>+'ELAP_IPCO-APND'!D1238</f>
        <v>50.774880000000003</v>
      </c>
      <c r="K1235" s="166">
        <f>+(ExportsELAP[[#This Row],[Exports kWh - MPT]]/1000)*ExportsELAP[[#This Row],[EIM Price]]</f>
        <v>903.70824766248018</v>
      </c>
      <c r="L1235" s="167" t="str">
        <f>+INDEX(ECR_Hours!$I$12:$I$15,MATCH(ExportsELAP[[#This Row],[Date Prevailing]],ECR_Hours!$H$12:$H$15,1))</f>
        <v>NS</v>
      </c>
      <c r="M1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6" spans="1:13" x14ac:dyDescent="0.25">
      <c r="A1236" s="164">
        <f>+Exports!A1239</f>
        <v>44613</v>
      </c>
      <c r="B1236" s="165">
        <f t="shared" si="76"/>
        <v>2022</v>
      </c>
      <c r="C1236" s="165">
        <f t="shared" si="77"/>
        <v>2</v>
      </c>
      <c r="D1236" s="165">
        <f t="shared" si="78"/>
        <v>21</v>
      </c>
      <c r="E1236" s="165">
        <f>+Exports!B1239</f>
        <v>11</v>
      </c>
      <c r="F1236" s="165">
        <f>+WEEKDAY(ExportsELAP[[#This Row],[Date Prevailing]],1)</f>
        <v>2</v>
      </c>
      <c r="G1236" s="165">
        <f>+COUNTIFS(ECR_Hours!$K$6:$K$7,ExportsELAP[[#This Row],[Date Prevailing]])</f>
        <v>0</v>
      </c>
      <c r="H1236" s="165">
        <f t="shared" si="79"/>
        <v>2</v>
      </c>
      <c r="I1236" s="166">
        <f>+Exports!G1239</f>
        <v>30623.105900000002</v>
      </c>
      <c r="J1236" s="166">
        <f>+'ELAP_IPCO-APND'!D1239</f>
        <v>28.843789999999998</v>
      </c>
      <c r="K1236" s="166">
        <f>+(ExportsELAP[[#This Row],[Exports kWh - MPT]]/1000)*ExportsELAP[[#This Row],[EIM Price]]</f>
        <v>883.28643572736098</v>
      </c>
      <c r="L1236" s="167" t="str">
        <f>+INDEX(ECR_Hours!$I$12:$I$15,MATCH(ExportsELAP[[#This Row],[Date Prevailing]],ECR_Hours!$H$12:$H$15,1))</f>
        <v>NS</v>
      </c>
      <c r="M1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7" spans="1:13" x14ac:dyDescent="0.25">
      <c r="A1237" s="164">
        <f>+Exports!A1240</f>
        <v>44613</v>
      </c>
      <c r="B1237" s="165">
        <f t="shared" si="76"/>
        <v>2022</v>
      </c>
      <c r="C1237" s="165">
        <f t="shared" si="77"/>
        <v>2</v>
      </c>
      <c r="D1237" s="165">
        <f t="shared" si="78"/>
        <v>21</v>
      </c>
      <c r="E1237" s="165">
        <f>+Exports!B1240</f>
        <v>12</v>
      </c>
      <c r="F1237" s="165">
        <f>+WEEKDAY(ExportsELAP[[#This Row],[Date Prevailing]],1)</f>
        <v>2</v>
      </c>
      <c r="G1237" s="165">
        <f>+COUNTIFS(ECR_Hours!$K$6:$K$7,ExportsELAP[[#This Row],[Date Prevailing]])</f>
        <v>0</v>
      </c>
      <c r="H1237" s="165">
        <f t="shared" si="79"/>
        <v>2</v>
      </c>
      <c r="I1237" s="166">
        <f>+Exports!G1240</f>
        <v>34946.010699999999</v>
      </c>
      <c r="J1237" s="166">
        <f>+'ELAP_IPCO-APND'!D1240</f>
        <v>30.194469999999999</v>
      </c>
      <c r="K1237" s="166">
        <f>+(ExportsELAP[[#This Row],[Exports kWh - MPT]]/1000)*ExportsELAP[[#This Row],[EIM Price]]</f>
        <v>1055.1762717008289</v>
      </c>
      <c r="L1237" s="167" t="str">
        <f>+INDEX(ECR_Hours!$I$12:$I$15,MATCH(ExportsELAP[[#This Row],[Date Prevailing]],ECR_Hours!$H$12:$H$15,1))</f>
        <v>NS</v>
      </c>
      <c r="M1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8" spans="1:13" x14ac:dyDescent="0.25">
      <c r="A1238" s="164">
        <f>+Exports!A1241</f>
        <v>44613</v>
      </c>
      <c r="B1238" s="165">
        <f t="shared" si="76"/>
        <v>2022</v>
      </c>
      <c r="C1238" s="165">
        <f t="shared" si="77"/>
        <v>2</v>
      </c>
      <c r="D1238" s="165">
        <f t="shared" si="78"/>
        <v>21</v>
      </c>
      <c r="E1238" s="165">
        <f>+Exports!B1241</f>
        <v>13</v>
      </c>
      <c r="F1238" s="165">
        <f>+WEEKDAY(ExportsELAP[[#This Row],[Date Prevailing]],1)</f>
        <v>2</v>
      </c>
      <c r="G1238" s="165">
        <f>+COUNTIFS(ECR_Hours!$K$6:$K$7,ExportsELAP[[#This Row],[Date Prevailing]])</f>
        <v>0</v>
      </c>
      <c r="H1238" s="165">
        <f t="shared" si="79"/>
        <v>2</v>
      </c>
      <c r="I1238" s="166">
        <f>+Exports!G1241</f>
        <v>37251.734100000001</v>
      </c>
      <c r="J1238" s="166">
        <f>+'ELAP_IPCO-APND'!D1241</f>
        <v>30.4221</v>
      </c>
      <c r="K1238" s="166">
        <f>+(ExportsELAP[[#This Row],[Exports kWh - MPT]]/1000)*ExportsELAP[[#This Row],[EIM Price]]</f>
        <v>1133.2759799636101</v>
      </c>
      <c r="L1238" s="167" t="str">
        <f>+INDEX(ECR_Hours!$I$12:$I$15,MATCH(ExportsELAP[[#This Row],[Date Prevailing]],ECR_Hours!$H$12:$H$15,1))</f>
        <v>NS</v>
      </c>
      <c r="M1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39" spans="1:13" x14ac:dyDescent="0.25">
      <c r="A1239" s="164">
        <f>+Exports!A1242</f>
        <v>44613</v>
      </c>
      <c r="B1239" s="165">
        <f t="shared" si="76"/>
        <v>2022</v>
      </c>
      <c r="C1239" s="165">
        <f t="shared" si="77"/>
        <v>2</v>
      </c>
      <c r="D1239" s="165">
        <f t="shared" si="78"/>
        <v>21</v>
      </c>
      <c r="E1239" s="165">
        <f>+Exports!B1242</f>
        <v>14</v>
      </c>
      <c r="F1239" s="165">
        <f>+WEEKDAY(ExportsELAP[[#This Row],[Date Prevailing]],1)</f>
        <v>2</v>
      </c>
      <c r="G1239" s="165">
        <f>+COUNTIFS(ECR_Hours!$K$6:$K$7,ExportsELAP[[#This Row],[Date Prevailing]])</f>
        <v>0</v>
      </c>
      <c r="H1239" s="165">
        <f t="shared" si="79"/>
        <v>2</v>
      </c>
      <c r="I1239" s="166">
        <f>+Exports!G1242</f>
        <v>34409.979900000006</v>
      </c>
      <c r="J1239" s="166">
        <f>+'ELAP_IPCO-APND'!D1242</f>
        <v>31.318020000000001</v>
      </c>
      <c r="K1239" s="166">
        <f>+(ExportsELAP[[#This Row],[Exports kWh - MPT]]/1000)*ExportsELAP[[#This Row],[EIM Price]]</f>
        <v>1077.6524387077982</v>
      </c>
      <c r="L1239" s="167" t="str">
        <f>+INDEX(ECR_Hours!$I$12:$I$15,MATCH(ExportsELAP[[#This Row],[Date Prevailing]],ECR_Hours!$H$12:$H$15,1))</f>
        <v>NS</v>
      </c>
      <c r="M1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0" spans="1:13" x14ac:dyDescent="0.25">
      <c r="A1240" s="164">
        <f>+Exports!A1243</f>
        <v>44613</v>
      </c>
      <c r="B1240" s="165">
        <f t="shared" si="76"/>
        <v>2022</v>
      </c>
      <c r="C1240" s="165">
        <f t="shared" si="77"/>
        <v>2</v>
      </c>
      <c r="D1240" s="165">
        <f t="shared" si="78"/>
        <v>21</v>
      </c>
      <c r="E1240" s="165">
        <f>+Exports!B1243</f>
        <v>15</v>
      </c>
      <c r="F1240" s="165">
        <f>+WEEKDAY(ExportsELAP[[#This Row],[Date Prevailing]],1)</f>
        <v>2</v>
      </c>
      <c r="G1240" s="165">
        <f>+COUNTIFS(ECR_Hours!$K$6:$K$7,ExportsELAP[[#This Row],[Date Prevailing]])</f>
        <v>0</v>
      </c>
      <c r="H1240" s="165">
        <f t="shared" si="79"/>
        <v>2</v>
      </c>
      <c r="I1240" s="166">
        <f>+Exports!G1243</f>
        <v>26495.358800000002</v>
      </c>
      <c r="J1240" s="166">
        <f>+'ELAP_IPCO-APND'!D1243</f>
        <v>29.613659999999999</v>
      </c>
      <c r="K1240" s="166">
        <f>+(ExportsELAP[[#This Row],[Exports kWh - MPT]]/1000)*ExportsELAP[[#This Row],[EIM Price]]</f>
        <v>784.62454708120799</v>
      </c>
      <c r="L1240" s="167" t="str">
        <f>+INDEX(ECR_Hours!$I$12:$I$15,MATCH(ExportsELAP[[#This Row],[Date Prevailing]],ECR_Hours!$H$12:$H$15,1))</f>
        <v>NS</v>
      </c>
      <c r="M1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1" spans="1:13" x14ac:dyDescent="0.25">
      <c r="A1241" s="164">
        <f>+Exports!A1244</f>
        <v>44613</v>
      </c>
      <c r="B1241" s="165">
        <f t="shared" si="76"/>
        <v>2022</v>
      </c>
      <c r="C1241" s="165">
        <f t="shared" si="77"/>
        <v>2</v>
      </c>
      <c r="D1241" s="165">
        <f t="shared" si="78"/>
        <v>21</v>
      </c>
      <c r="E1241" s="165">
        <f>+Exports!B1244</f>
        <v>16</v>
      </c>
      <c r="F1241" s="165">
        <f>+WEEKDAY(ExportsELAP[[#This Row],[Date Prevailing]],1)</f>
        <v>2</v>
      </c>
      <c r="G1241" s="165">
        <f>+COUNTIFS(ECR_Hours!$K$6:$K$7,ExportsELAP[[#This Row],[Date Prevailing]])</f>
        <v>0</v>
      </c>
      <c r="H1241" s="165">
        <f t="shared" si="79"/>
        <v>2</v>
      </c>
      <c r="I1241" s="166">
        <f>+Exports!G1244</f>
        <v>22684.898800000003</v>
      </c>
      <c r="J1241" s="166">
        <f>+'ELAP_IPCO-APND'!D1244</f>
        <v>23.273579999999999</v>
      </c>
      <c r="K1241" s="166">
        <f>+(ExportsELAP[[#This Row],[Exports kWh - MPT]]/1000)*ExportsELAP[[#This Row],[EIM Price]]</f>
        <v>527.95880701370402</v>
      </c>
      <c r="L1241" s="167" t="str">
        <f>+INDEX(ECR_Hours!$I$12:$I$15,MATCH(ExportsELAP[[#This Row],[Date Prevailing]],ECR_Hours!$H$12:$H$15,1))</f>
        <v>NS</v>
      </c>
      <c r="M1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2" spans="1:13" x14ac:dyDescent="0.25">
      <c r="A1242" s="164">
        <f>+Exports!A1245</f>
        <v>44613</v>
      </c>
      <c r="B1242" s="165">
        <f t="shared" si="76"/>
        <v>2022</v>
      </c>
      <c r="C1242" s="165">
        <f t="shared" si="77"/>
        <v>2</v>
      </c>
      <c r="D1242" s="165">
        <f t="shared" si="78"/>
        <v>21</v>
      </c>
      <c r="E1242" s="165">
        <f>+Exports!B1245</f>
        <v>17</v>
      </c>
      <c r="F1242" s="165">
        <f>+WEEKDAY(ExportsELAP[[#This Row],[Date Prevailing]],1)</f>
        <v>2</v>
      </c>
      <c r="G1242" s="165">
        <f>+COUNTIFS(ECR_Hours!$K$6:$K$7,ExportsELAP[[#This Row],[Date Prevailing]])</f>
        <v>0</v>
      </c>
      <c r="H1242" s="165">
        <f t="shared" si="79"/>
        <v>2</v>
      </c>
      <c r="I1242" s="166">
        <f>+Exports!G1245</f>
        <v>11675.495999999999</v>
      </c>
      <c r="J1242" s="166">
        <f>+'ELAP_IPCO-APND'!D1245</f>
        <v>29.944600000000001</v>
      </c>
      <c r="K1242" s="166">
        <f>+(ExportsELAP[[#This Row],[Exports kWh - MPT]]/1000)*ExportsELAP[[#This Row],[EIM Price]]</f>
        <v>349.61805752160001</v>
      </c>
      <c r="L1242" s="167" t="str">
        <f>+INDEX(ECR_Hours!$I$12:$I$15,MATCH(ExportsELAP[[#This Row],[Date Prevailing]],ECR_Hours!$H$12:$H$15,1))</f>
        <v>NS</v>
      </c>
      <c r="M1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3" spans="1:13" x14ac:dyDescent="0.25">
      <c r="A1243" s="164">
        <f>+Exports!A1246</f>
        <v>44613</v>
      </c>
      <c r="B1243" s="165">
        <f t="shared" si="76"/>
        <v>2022</v>
      </c>
      <c r="C1243" s="165">
        <f t="shared" si="77"/>
        <v>2</v>
      </c>
      <c r="D1243" s="165">
        <f t="shared" si="78"/>
        <v>21</v>
      </c>
      <c r="E1243" s="165">
        <f>+Exports!B1246</f>
        <v>18</v>
      </c>
      <c r="F1243" s="165">
        <f>+WEEKDAY(ExportsELAP[[#This Row],[Date Prevailing]],1)</f>
        <v>2</v>
      </c>
      <c r="G1243" s="165">
        <f>+COUNTIFS(ECR_Hours!$K$6:$K$7,ExportsELAP[[#This Row],[Date Prevailing]])</f>
        <v>0</v>
      </c>
      <c r="H1243" s="165">
        <f t="shared" si="79"/>
        <v>2</v>
      </c>
      <c r="I1243" s="166">
        <f>+Exports!G1246</f>
        <v>2544.3341</v>
      </c>
      <c r="J1243" s="166">
        <f>+'ELAP_IPCO-APND'!D1246</f>
        <v>56.330410000000001</v>
      </c>
      <c r="K1243" s="166">
        <f>+(ExportsELAP[[#This Row],[Exports kWh - MPT]]/1000)*ExportsELAP[[#This Row],[EIM Price]]</f>
        <v>143.32338302998099</v>
      </c>
      <c r="L1243" s="167" t="str">
        <f>+INDEX(ECR_Hours!$I$12:$I$15,MATCH(ExportsELAP[[#This Row],[Date Prevailing]],ECR_Hours!$H$12:$H$15,1))</f>
        <v>NS</v>
      </c>
      <c r="M1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4" spans="1:13" x14ac:dyDescent="0.25">
      <c r="A1244" s="164">
        <f>+Exports!A1247</f>
        <v>44613</v>
      </c>
      <c r="B1244" s="165">
        <f t="shared" si="76"/>
        <v>2022</v>
      </c>
      <c r="C1244" s="165">
        <f t="shared" si="77"/>
        <v>2</v>
      </c>
      <c r="D1244" s="165">
        <f t="shared" si="78"/>
        <v>21</v>
      </c>
      <c r="E1244" s="165">
        <f>+Exports!B1247</f>
        <v>19</v>
      </c>
      <c r="F1244" s="165">
        <f>+WEEKDAY(ExportsELAP[[#This Row],[Date Prevailing]],1)</f>
        <v>2</v>
      </c>
      <c r="G1244" s="165">
        <f>+COUNTIFS(ECR_Hours!$K$6:$K$7,ExportsELAP[[#This Row],[Date Prevailing]])</f>
        <v>0</v>
      </c>
      <c r="H1244" s="165">
        <f t="shared" si="79"/>
        <v>2</v>
      </c>
      <c r="I1244" s="166">
        <f>+Exports!G1247</f>
        <v>42.816800000000001</v>
      </c>
      <c r="J1244" s="166">
        <f>+'ELAP_IPCO-APND'!D1247</f>
        <v>63.979140000000001</v>
      </c>
      <c r="K1244" s="166">
        <f>+(ExportsELAP[[#This Row],[Exports kWh - MPT]]/1000)*ExportsELAP[[#This Row],[EIM Price]]</f>
        <v>2.739382041552</v>
      </c>
      <c r="L1244" s="167" t="str">
        <f>+INDEX(ECR_Hours!$I$12:$I$15,MATCH(ExportsELAP[[#This Row],[Date Prevailing]],ECR_Hours!$H$12:$H$15,1))</f>
        <v>NS</v>
      </c>
      <c r="M1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5" spans="1:13" x14ac:dyDescent="0.25">
      <c r="A1245" s="164">
        <f>+Exports!A1248</f>
        <v>44613</v>
      </c>
      <c r="B1245" s="165">
        <f t="shared" si="76"/>
        <v>2022</v>
      </c>
      <c r="C1245" s="165">
        <f t="shared" si="77"/>
        <v>2</v>
      </c>
      <c r="D1245" s="165">
        <f t="shared" si="78"/>
        <v>21</v>
      </c>
      <c r="E1245" s="165">
        <f>+Exports!B1248</f>
        <v>20</v>
      </c>
      <c r="F1245" s="165">
        <f>+WEEKDAY(ExportsELAP[[#This Row],[Date Prevailing]],1)</f>
        <v>2</v>
      </c>
      <c r="G1245" s="165">
        <f>+COUNTIFS(ECR_Hours!$K$6:$K$7,ExportsELAP[[#This Row],[Date Prevailing]])</f>
        <v>0</v>
      </c>
      <c r="H1245" s="165">
        <f t="shared" si="79"/>
        <v>2</v>
      </c>
      <c r="I1245" s="166">
        <f>+Exports!G1248</f>
        <v>9.7809000000000008</v>
      </c>
      <c r="J1245" s="166">
        <f>+'ELAP_IPCO-APND'!D1248</f>
        <v>49.685130000000001</v>
      </c>
      <c r="K1245" s="166">
        <f>+(ExportsELAP[[#This Row],[Exports kWh - MPT]]/1000)*ExportsELAP[[#This Row],[EIM Price]]</f>
        <v>0.48596528801700001</v>
      </c>
      <c r="L1245" s="167" t="str">
        <f>+INDEX(ECR_Hours!$I$12:$I$15,MATCH(ExportsELAP[[#This Row],[Date Prevailing]],ECR_Hours!$H$12:$H$15,1))</f>
        <v>NS</v>
      </c>
      <c r="M1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6" spans="1:13" x14ac:dyDescent="0.25">
      <c r="A1246" s="164">
        <f>+Exports!A1249</f>
        <v>44613</v>
      </c>
      <c r="B1246" s="165">
        <f t="shared" si="76"/>
        <v>2022</v>
      </c>
      <c r="C1246" s="165">
        <f t="shared" si="77"/>
        <v>2</v>
      </c>
      <c r="D1246" s="165">
        <f t="shared" si="78"/>
        <v>21</v>
      </c>
      <c r="E1246" s="165">
        <f>+Exports!B1249</f>
        <v>21</v>
      </c>
      <c r="F1246" s="165">
        <f>+WEEKDAY(ExportsELAP[[#This Row],[Date Prevailing]],1)</f>
        <v>2</v>
      </c>
      <c r="G1246" s="165">
        <f>+COUNTIFS(ECR_Hours!$K$6:$K$7,ExportsELAP[[#This Row],[Date Prevailing]])</f>
        <v>0</v>
      </c>
      <c r="H1246" s="165">
        <f t="shared" si="79"/>
        <v>2</v>
      </c>
      <c r="I1246" s="166">
        <f>+Exports!G1249</f>
        <v>9.6013000000000002</v>
      </c>
      <c r="J1246" s="166">
        <f>+'ELAP_IPCO-APND'!D1249</f>
        <v>48.549370000000003</v>
      </c>
      <c r="K1246" s="166">
        <f>+(ExportsELAP[[#This Row],[Exports kWh - MPT]]/1000)*ExportsELAP[[#This Row],[EIM Price]]</f>
        <v>0.46613706618100004</v>
      </c>
      <c r="L1246" s="167" t="str">
        <f>+INDEX(ECR_Hours!$I$12:$I$15,MATCH(ExportsELAP[[#This Row],[Date Prevailing]],ECR_Hours!$H$12:$H$15,1))</f>
        <v>NS</v>
      </c>
      <c r="M1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7" spans="1:13" x14ac:dyDescent="0.25">
      <c r="A1247" s="164">
        <f>+Exports!A1250</f>
        <v>44613</v>
      </c>
      <c r="B1247" s="165">
        <f t="shared" si="76"/>
        <v>2022</v>
      </c>
      <c r="C1247" s="165">
        <f t="shared" si="77"/>
        <v>2</v>
      </c>
      <c r="D1247" s="165">
        <f t="shared" si="78"/>
        <v>21</v>
      </c>
      <c r="E1247" s="165">
        <f>+Exports!B1250</f>
        <v>22</v>
      </c>
      <c r="F1247" s="165">
        <f>+WEEKDAY(ExportsELAP[[#This Row],[Date Prevailing]],1)</f>
        <v>2</v>
      </c>
      <c r="G1247" s="165">
        <f>+COUNTIFS(ECR_Hours!$K$6:$K$7,ExportsELAP[[#This Row],[Date Prevailing]])</f>
        <v>0</v>
      </c>
      <c r="H1247" s="165">
        <f t="shared" si="79"/>
        <v>2</v>
      </c>
      <c r="I1247" s="166">
        <f>+Exports!G1250</f>
        <v>9.7796000000000003</v>
      </c>
      <c r="J1247" s="166">
        <f>+'ELAP_IPCO-APND'!D1250</f>
        <v>41.15457</v>
      </c>
      <c r="K1247" s="166">
        <f>+(ExportsELAP[[#This Row],[Exports kWh - MPT]]/1000)*ExportsELAP[[#This Row],[EIM Price]]</f>
        <v>0.40247523277200004</v>
      </c>
      <c r="L1247" s="167" t="str">
        <f>+INDEX(ECR_Hours!$I$12:$I$15,MATCH(ExportsELAP[[#This Row],[Date Prevailing]],ECR_Hours!$H$12:$H$15,1))</f>
        <v>NS</v>
      </c>
      <c r="M1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8" spans="1:13" x14ac:dyDescent="0.25">
      <c r="A1248" s="164">
        <f>+Exports!A1251</f>
        <v>44613</v>
      </c>
      <c r="B1248" s="165">
        <f t="shared" si="76"/>
        <v>2022</v>
      </c>
      <c r="C1248" s="165">
        <f t="shared" si="77"/>
        <v>2</v>
      </c>
      <c r="D1248" s="165">
        <f t="shared" si="78"/>
        <v>21</v>
      </c>
      <c r="E1248" s="165">
        <f>+Exports!B1251</f>
        <v>23</v>
      </c>
      <c r="F1248" s="165">
        <f>+WEEKDAY(ExportsELAP[[#This Row],[Date Prevailing]],1)</f>
        <v>2</v>
      </c>
      <c r="G1248" s="165">
        <f>+COUNTIFS(ECR_Hours!$K$6:$K$7,ExportsELAP[[#This Row],[Date Prevailing]])</f>
        <v>0</v>
      </c>
      <c r="H1248" s="165">
        <f t="shared" si="79"/>
        <v>2</v>
      </c>
      <c r="I1248" s="166">
        <f>+Exports!G1251</f>
        <v>9.9942000000000011</v>
      </c>
      <c r="J1248" s="166">
        <f>+'ELAP_IPCO-APND'!D1251</f>
        <v>44.077379999999998</v>
      </c>
      <c r="K1248" s="166">
        <f>+(ExportsELAP[[#This Row],[Exports kWh - MPT]]/1000)*ExportsELAP[[#This Row],[EIM Price]]</f>
        <v>0.44051815119600007</v>
      </c>
      <c r="L1248" s="167" t="str">
        <f>+INDEX(ECR_Hours!$I$12:$I$15,MATCH(ExportsELAP[[#This Row],[Date Prevailing]],ECR_Hours!$H$12:$H$15,1))</f>
        <v>NS</v>
      </c>
      <c r="M1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49" spans="1:13" x14ac:dyDescent="0.25">
      <c r="A1249" s="164">
        <f>+Exports!A1252</f>
        <v>44613</v>
      </c>
      <c r="B1249" s="165">
        <f t="shared" si="76"/>
        <v>2022</v>
      </c>
      <c r="C1249" s="165">
        <f t="shared" si="77"/>
        <v>2</v>
      </c>
      <c r="D1249" s="165">
        <f t="shared" si="78"/>
        <v>21</v>
      </c>
      <c r="E1249" s="165">
        <f>+Exports!B1252</f>
        <v>24</v>
      </c>
      <c r="F1249" s="165">
        <f>+WEEKDAY(ExportsELAP[[#This Row],[Date Prevailing]],1)</f>
        <v>2</v>
      </c>
      <c r="G1249" s="165">
        <f>+COUNTIFS(ECR_Hours!$K$6:$K$7,ExportsELAP[[#This Row],[Date Prevailing]])</f>
        <v>0</v>
      </c>
      <c r="H1249" s="165">
        <f t="shared" si="79"/>
        <v>2</v>
      </c>
      <c r="I1249" s="166">
        <f>+Exports!G1252</f>
        <v>10.5931</v>
      </c>
      <c r="J1249" s="166">
        <f>+'ELAP_IPCO-APND'!D1252</f>
        <v>35.597349999999999</v>
      </c>
      <c r="K1249" s="166">
        <f>+(ExportsELAP[[#This Row],[Exports kWh - MPT]]/1000)*ExportsELAP[[#This Row],[EIM Price]]</f>
        <v>0.37708628828499996</v>
      </c>
      <c r="L1249" s="167" t="str">
        <f>+INDEX(ECR_Hours!$I$12:$I$15,MATCH(ExportsELAP[[#This Row],[Date Prevailing]],ECR_Hours!$H$12:$H$15,1))</f>
        <v>NS</v>
      </c>
      <c r="M1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0" spans="1:13" x14ac:dyDescent="0.25">
      <c r="A1250" s="164">
        <f>+Exports!A1253</f>
        <v>44614</v>
      </c>
      <c r="B1250" s="165">
        <f t="shared" si="76"/>
        <v>2022</v>
      </c>
      <c r="C1250" s="165">
        <f t="shared" si="77"/>
        <v>2</v>
      </c>
      <c r="D1250" s="165">
        <f t="shared" si="78"/>
        <v>22</v>
      </c>
      <c r="E1250" s="165">
        <f>+Exports!B1253</f>
        <v>1</v>
      </c>
      <c r="F1250" s="165">
        <f>+WEEKDAY(ExportsELAP[[#This Row],[Date Prevailing]],1)</f>
        <v>3</v>
      </c>
      <c r="G1250" s="165">
        <f>+COUNTIFS(ECR_Hours!$K$6:$K$7,ExportsELAP[[#This Row],[Date Prevailing]])</f>
        <v>0</v>
      </c>
      <c r="H1250" s="165">
        <f t="shared" si="79"/>
        <v>3</v>
      </c>
      <c r="I1250" s="166">
        <f>+Exports!G1253</f>
        <v>2.5539999999999998</v>
      </c>
      <c r="J1250" s="166">
        <f>+'ELAP_IPCO-APND'!D1253</f>
        <v>32.89846</v>
      </c>
      <c r="K1250" s="166">
        <f>+(ExportsELAP[[#This Row],[Exports kWh - MPT]]/1000)*ExportsELAP[[#This Row],[EIM Price]]</f>
        <v>8.4022666839999996E-2</v>
      </c>
      <c r="L1250" s="167" t="str">
        <f>+INDEX(ECR_Hours!$I$12:$I$15,MATCH(ExportsELAP[[#This Row],[Date Prevailing]],ECR_Hours!$H$12:$H$15,1))</f>
        <v>NS</v>
      </c>
      <c r="M1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1" spans="1:13" x14ac:dyDescent="0.25">
      <c r="A1251" s="164">
        <f>+Exports!A1254</f>
        <v>44614</v>
      </c>
      <c r="B1251" s="165">
        <f t="shared" si="76"/>
        <v>2022</v>
      </c>
      <c r="C1251" s="165">
        <f t="shared" si="77"/>
        <v>2</v>
      </c>
      <c r="D1251" s="165">
        <f t="shared" si="78"/>
        <v>22</v>
      </c>
      <c r="E1251" s="165">
        <f>+Exports!B1254</f>
        <v>2</v>
      </c>
      <c r="F1251" s="165">
        <f>+WEEKDAY(ExportsELAP[[#This Row],[Date Prevailing]],1)</f>
        <v>3</v>
      </c>
      <c r="G1251" s="165">
        <f>+COUNTIFS(ECR_Hours!$K$6:$K$7,ExportsELAP[[#This Row],[Date Prevailing]])</f>
        <v>0</v>
      </c>
      <c r="H1251" s="165">
        <f t="shared" si="79"/>
        <v>3</v>
      </c>
      <c r="I1251" s="166">
        <f>+Exports!G1254</f>
        <v>3.5575999999999999</v>
      </c>
      <c r="J1251" s="166">
        <f>+'ELAP_IPCO-APND'!D1254</f>
        <v>34.461089999999999</v>
      </c>
      <c r="K1251" s="166">
        <f>+(ExportsELAP[[#This Row],[Exports kWh - MPT]]/1000)*ExportsELAP[[#This Row],[EIM Price]]</f>
        <v>0.12259877378399998</v>
      </c>
      <c r="L1251" s="167" t="str">
        <f>+INDEX(ECR_Hours!$I$12:$I$15,MATCH(ExportsELAP[[#This Row],[Date Prevailing]],ECR_Hours!$H$12:$H$15,1))</f>
        <v>NS</v>
      </c>
      <c r="M1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2" spans="1:13" x14ac:dyDescent="0.25">
      <c r="A1252" s="164">
        <f>+Exports!A1255</f>
        <v>44614</v>
      </c>
      <c r="B1252" s="165">
        <f t="shared" si="76"/>
        <v>2022</v>
      </c>
      <c r="C1252" s="165">
        <f t="shared" si="77"/>
        <v>2</v>
      </c>
      <c r="D1252" s="165">
        <f t="shared" si="78"/>
        <v>22</v>
      </c>
      <c r="E1252" s="165">
        <f>+Exports!B1255</f>
        <v>3</v>
      </c>
      <c r="F1252" s="165">
        <f>+WEEKDAY(ExportsELAP[[#This Row],[Date Prevailing]],1)</f>
        <v>3</v>
      </c>
      <c r="G1252" s="165">
        <f>+COUNTIFS(ECR_Hours!$K$6:$K$7,ExportsELAP[[#This Row],[Date Prevailing]])</f>
        <v>0</v>
      </c>
      <c r="H1252" s="165">
        <f t="shared" si="79"/>
        <v>3</v>
      </c>
      <c r="I1252" s="166">
        <f>+Exports!G1255</f>
        <v>3.2545999999999999</v>
      </c>
      <c r="J1252" s="166">
        <f>+'ELAP_IPCO-APND'!D1255</f>
        <v>35.580379999999998</v>
      </c>
      <c r="K1252" s="166">
        <f>+(ExportsELAP[[#This Row],[Exports kWh - MPT]]/1000)*ExportsELAP[[#This Row],[EIM Price]]</f>
        <v>0.11579990474799999</v>
      </c>
      <c r="L1252" s="167" t="str">
        <f>+INDEX(ECR_Hours!$I$12:$I$15,MATCH(ExportsELAP[[#This Row],[Date Prevailing]],ECR_Hours!$H$12:$H$15,1))</f>
        <v>NS</v>
      </c>
      <c r="M1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3" spans="1:13" x14ac:dyDescent="0.25">
      <c r="A1253" s="164">
        <f>+Exports!A1256</f>
        <v>44614</v>
      </c>
      <c r="B1253" s="165">
        <f t="shared" si="76"/>
        <v>2022</v>
      </c>
      <c r="C1253" s="165">
        <f t="shared" si="77"/>
        <v>2</v>
      </c>
      <c r="D1253" s="165">
        <f t="shared" si="78"/>
        <v>22</v>
      </c>
      <c r="E1253" s="165">
        <f>+Exports!B1256</f>
        <v>4</v>
      </c>
      <c r="F1253" s="165">
        <f>+WEEKDAY(ExportsELAP[[#This Row],[Date Prevailing]],1)</f>
        <v>3</v>
      </c>
      <c r="G1253" s="165">
        <f>+COUNTIFS(ECR_Hours!$K$6:$K$7,ExportsELAP[[#This Row],[Date Prevailing]])</f>
        <v>0</v>
      </c>
      <c r="H1253" s="165">
        <f t="shared" si="79"/>
        <v>3</v>
      </c>
      <c r="I1253" s="166">
        <f>+Exports!G1256</f>
        <v>2.7322000000000002</v>
      </c>
      <c r="J1253" s="166">
        <f>+'ELAP_IPCO-APND'!D1256</f>
        <v>32.964820000000003</v>
      </c>
      <c r="K1253" s="166">
        <f>+(ExportsELAP[[#This Row],[Exports kWh - MPT]]/1000)*ExportsELAP[[#This Row],[EIM Price]]</f>
        <v>9.0066481204000015E-2</v>
      </c>
      <c r="L1253" s="167" t="str">
        <f>+INDEX(ECR_Hours!$I$12:$I$15,MATCH(ExportsELAP[[#This Row],[Date Prevailing]],ECR_Hours!$H$12:$H$15,1))</f>
        <v>NS</v>
      </c>
      <c r="M1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4" spans="1:13" x14ac:dyDescent="0.25">
      <c r="A1254" s="164">
        <f>+Exports!A1257</f>
        <v>44614</v>
      </c>
      <c r="B1254" s="165">
        <f t="shared" si="76"/>
        <v>2022</v>
      </c>
      <c r="C1254" s="165">
        <f t="shared" si="77"/>
        <v>2</v>
      </c>
      <c r="D1254" s="165">
        <f t="shared" si="78"/>
        <v>22</v>
      </c>
      <c r="E1254" s="165">
        <f>+Exports!B1257</f>
        <v>5</v>
      </c>
      <c r="F1254" s="165">
        <f>+WEEKDAY(ExportsELAP[[#This Row],[Date Prevailing]],1)</f>
        <v>3</v>
      </c>
      <c r="G1254" s="165">
        <f>+COUNTIFS(ECR_Hours!$K$6:$K$7,ExportsELAP[[#This Row],[Date Prevailing]])</f>
        <v>0</v>
      </c>
      <c r="H1254" s="165">
        <f t="shared" si="79"/>
        <v>3</v>
      </c>
      <c r="I1254" s="166">
        <f>+Exports!G1257</f>
        <v>2.5665999999999998</v>
      </c>
      <c r="J1254" s="166">
        <f>+'ELAP_IPCO-APND'!D1257</f>
        <v>32.746209999999998</v>
      </c>
      <c r="K1254" s="166">
        <f>+(ExportsELAP[[#This Row],[Exports kWh - MPT]]/1000)*ExportsELAP[[#This Row],[EIM Price]]</f>
        <v>8.404642258599998E-2</v>
      </c>
      <c r="L1254" s="167" t="str">
        <f>+INDEX(ECR_Hours!$I$12:$I$15,MATCH(ExportsELAP[[#This Row],[Date Prevailing]],ECR_Hours!$H$12:$H$15,1))</f>
        <v>NS</v>
      </c>
      <c r="M1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5" spans="1:13" x14ac:dyDescent="0.25">
      <c r="A1255" s="164">
        <f>+Exports!A1258</f>
        <v>44614</v>
      </c>
      <c r="B1255" s="165">
        <f t="shared" si="76"/>
        <v>2022</v>
      </c>
      <c r="C1255" s="165">
        <f t="shared" si="77"/>
        <v>2</v>
      </c>
      <c r="D1255" s="165">
        <f t="shared" si="78"/>
        <v>22</v>
      </c>
      <c r="E1255" s="165">
        <f>+Exports!B1258</f>
        <v>6</v>
      </c>
      <c r="F1255" s="165">
        <f>+WEEKDAY(ExportsELAP[[#This Row],[Date Prevailing]],1)</f>
        <v>3</v>
      </c>
      <c r="G1255" s="165">
        <f>+COUNTIFS(ECR_Hours!$K$6:$K$7,ExportsELAP[[#This Row],[Date Prevailing]])</f>
        <v>0</v>
      </c>
      <c r="H1255" s="165">
        <f t="shared" si="79"/>
        <v>3</v>
      </c>
      <c r="I1255" s="166">
        <f>+Exports!G1258</f>
        <v>3.2212000000000001</v>
      </c>
      <c r="J1255" s="166">
        <f>+'ELAP_IPCO-APND'!D1258</f>
        <v>35.003</v>
      </c>
      <c r="K1255" s="166">
        <f>+(ExportsELAP[[#This Row],[Exports kWh - MPT]]/1000)*ExportsELAP[[#This Row],[EIM Price]]</f>
        <v>0.1127516636</v>
      </c>
      <c r="L1255" s="167" t="str">
        <f>+INDEX(ECR_Hours!$I$12:$I$15,MATCH(ExportsELAP[[#This Row],[Date Prevailing]],ECR_Hours!$H$12:$H$15,1))</f>
        <v>NS</v>
      </c>
      <c r="M1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6" spans="1:13" x14ac:dyDescent="0.25">
      <c r="A1256" s="164">
        <f>+Exports!A1259</f>
        <v>44614</v>
      </c>
      <c r="B1256" s="165">
        <f t="shared" si="76"/>
        <v>2022</v>
      </c>
      <c r="C1256" s="165">
        <f t="shared" si="77"/>
        <v>2</v>
      </c>
      <c r="D1256" s="165">
        <f t="shared" si="78"/>
        <v>22</v>
      </c>
      <c r="E1256" s="165">
        <f>+Exports!B1259</f>
        <v>7</v>
      </c>
      <c r="F1256" s="165">
        <f>+WEEKDAY(ExportsELAP[[#This Row],[Date Prevailing]],1)</f>
        <v>3</v>
      </c>
      <c r="G1256" s="165">
        <f>+COUNTIFS(ECR_Hours!$K$6:$K$7,ExportsELAP[[#This Row],[Date Prevailing]])</f>
        <v>0</v>
      </c>
      <c r="H1256" s="165">
        <f t="shared" si="79"/>
        <v>3</v>
      </c>
      <c r="I1256" s="166">
        <f>+Exports!G1259</f>
        <v>3.8048999999999999</v>
      </c>
      <c r="J1256" s="166">
        <f>+'ELAP_IPCO-APND'!D1259</f>
        <v>47.691519999999997</v>
      </c>
      <c r="K1256" s="166">
        <f>+(ExportsELAP[[#This Row],[Exports kWh - MPT]]/1000)*ExportsELAP[[#This Row],[EIM Price]]</f>
        <v>0.18146146444799999</v>
      </c>
      <c r="L1256" s="167" t="str">
        <f>+INDEX(ECR_Hours!$I$12:$I$15,MATCH(ExportsELAP[[#This Row],[Date Prevailing]],ECR_Hours!$H$12:$H$15,1))</f>
        <v>NS</v>
      </c>
      <c r="M1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7" spans="1:13" x14ac:dyDescent="0.25">
      <c r="A1257" s="164">
        <f>+Exports!A1260</f>
        <v>44614</v>
      </c>
      <c r="B1257" s="165">
        <f t="shared" si="76"/>
        <v>2022</v>
      </c>
      <c r="C1257" s="165">
        <f t="shared" si="77"/>
        <v>2</v>
      </c>
      <c r="D1257" s="165">
        <f t="shared" si="78"/>
        <v>22</v>
      </c>
      <c r="E1257" s="165">
        <f>+Exports!B1260</f>
        <v>8</v>
      </c>
      <c r="F1257" s="165">
        <f>+WEEKDAY(ExportsELAP[[#This Row],[Date Prevailing]],1)</f>
        <v>3</v>
      </c>
      <c r="G1257" s="165">
        <f>+COUNTIFS(ECR_Hours!$K$6:$K$7,ExportsELAP[[#This Row],[Date Prevailing]])</f>
        <v>0</v>
      </c>
      <c r="H1257" s="165">
        <f t="shared" si="79"/>
        <v>3</v>
      </c>
      <c r="I1257" s="166">
        <f>+Exports!G1260</f>
        <v>445.72489999999999</v>
      </c>
      <c r="J1257" s="166">
        <f>+'ELAP_IPCO-APND'!D1260</f>
        <v>58.335009999999997</v>
      </c>
      <c r="K1257" s="166">
        <f>+(ExportsELAP[[#This Row],[Exports kWh - MPT]]/1000)*ExportsELAP[[#This Row],[EIM Price]]</f>
        <v>26.001366498748997</v>
      </c>
      <c r="L1257" s="167" t="str">
        <f>+INDEX(ECR_Hours!$I$12:$I$15,MATCH(ExportsELAP[[#This Row],[Date Prevailing]],ECR_Hours!$H$12:$H$15,1))</f>
        <v>NS</v>
      </c>
      <c r="M1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8" spans="1:13" x14ac:dyDescent="0.25">
      <c r="A1258" s="164">
        <f>+Exports!A1261</f>
        <v>44614</v>
      </c>
      <c r="B1258" s="165">
        <f t="shared" si="76"/>
        <v>2022</v>
      </c>
      <c r="C1258" s="165">
        <f t="shared" si="77"/>
        <v>2</v>
      </c>
      <c r="D1258" s="165">
        <f t="shared" si="78"/>
        <v>22</v>
      </c>
      <c r="E1258" s="165">
        <f>+Exports!B1261</f>
        <v>9</v>
      </c>
      <c r="F1258" s="165">
        <f>+WEEKDAY(ExportsELAP[[#This Row],[Date Prevailing]],1)</f>
        <v>3</v>
      </c>
      <c r="G1258" s="165">
        <f>+COUNTIFS(ECR_Hours!$K$6:$K$7,ExportsELAP[[#This Row],[Date Prevailing]])</f>
        <v>0</v>
      </c>
      <c r="H1258" s="165">
        <f t="shared" si="79"/>
        <v>3</v>
      </c>
      <c r="I1258" s="166">
        <f>+Exports!G1261</f>
        <v>5466.1212000000005</v>
      </c>
      <c r="J1258" s="166">
        <f>+'ELAP_IPCO-APND'!D1261</f>
        <v>48.425899999999999</v>
      </c>
      <c r="K1258" s="166">
        <f>+(ExportsELAP[[#This Row],[Exports kWh - MPT]]/1000)*ExportsELAP[[#This Row],[EIM Price]]</f>
        <v>264.70183861908004</v>
      </c>
      <c r="L1258" s="167" t="str">
        <f>+INDEX(ECR_Hours!$I$12:$I$15,MATCH(ExportsELAP[[#This Row],[Date Prevailing]],ECR_Hours!$H$12:$H$15,1))</f>
        <v>NS</v>
      </c>
      <c r="M1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59" spans="1:13" x14ac:dyDescent="0.25">
      <c r="A1259" s="164">
        <f>+Exports!A1262</f>
        <v>44614</v>
      </c>
      <c r="B1259" s="165">
        <f t="shared" si="76"/>
        <v>2022</v>
      </c>
      <c r="C1259" s="165">
        <f t="shared" si="77"/>
        <v>2</v>
      </c>
      <c r="D1259" s="165">
        <f t="shared" si="78"/>
        <v>22</v>
      </c>
      <c r="E1259" s="165">
        <f>+Exports!B1262</f>
        <v>10</v>
      </c>
      <c r="F1259" s="165">
        <f>+WEEKDAY(ExportsELAP[[#This Row],[Date Prevailing]],1)</f>
        <v>3</v>
      </c>
      <c r="G1259" s="165">
        <f>+COUNTIFS(ECR_Hours!$K$6:$K$7,ExportsELAP[[#This Row],[Date Prevailing]])</f>
        <v>0</v>
      </c>
      <c r="H1259" s="165">
        <f t="shared" si="79"/>
        <v>3</v>
      </c>
      <c r="I1259" s="166">
        <f>+Exports!G1262</f>
        <v>11695.0769</v>
      </c>
      <c r="J1259" s="166">
        <f>+'ELAP_IPCO-APND'!D1262</f>
        <v>49.36797</v>
      </c>
      <c r="K1259" s="166">
        <f>+(ExportsELAP[[#This Row],[Exports kWh - MPT]]/1000)*ExportsELAP[[#This Row],[EIM Price]]</f>
        <v>577.36220554689305</v>
      </c>
      <c r="L1259" s="167" t="str">
        <f>+INDEX(ECR_Hours!$I$12:$I$15,MATCH(ExportsELAP[[#This Row],[Date Prevailing]],ECR_Hours!$H$12:$H$15,1))</f>
        <v>NS</v>
      </c>
      <c r="M1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0" spans="1:13" x14ac:dyDescent="0.25">
      <c r="A1260" s="164">
        <f>+Exports!A1263</f>
        <v>44614</v>
      </c>
      <c r="B1260" s="165">
        <f t="shared" si="76"/>
        <v>2022</v>
      </c>
      <c r="C1260" s="165">
        <f t="shared" si="77"/>
        <v>2</v>
      </c>
      <c r="D1260" s="165">
        <f t="shared" si="78"/>
        <v>22</v>
      </c>
      <c r="E1260" s="165">
        <f>+Exports!B1263</f>
        <v>11</v>
      </c>
      <c r="F1260" s="165">
        <f>+WEEKDAY(ExportsELAP[[#This Row],[Date Prevailing]],1)</f>
        <v>3</v>
      </c>
      <c r="G1260" s="165">
        <f>+COUNTIFS(ECR_Hours!$K$6:$K$7,ExportsELAP[[#This Row],[Date Prevailing]])</f>
        <v>0</v>
      </c>
      <c r="H1260" s="165">
        <f t="shared" si="79"/>
        <v>3</v>
      </c>
      <c r="I1260" s="166">
        <f>+Exports!G1263</f>
        <v>15754.908199999998</v>
      </c>
      <c r="J1260" s="166">
        <f>+'ELAP_IPCO-APND'!D1263</f>
        <v>36.860469999999999</v>
      </c>
      <c r="K1260" s="166">
        <f>+(ExportsELAP[[#This Row],[Exports kWh - MPT]]/1000)*ExportsELAP[[#This Row],[EIM Price]]</f>
        <v>580.7333210588539</v>
      </c>
      <c r="L1260" s="167" t="str">
        <f>+INDEX(ECR_Hours!$I$12:$I$15,MATCH(ExportsELAP[[#This Row],[Date Prevailing]],ECR_Hours!$H$12:$H$15,1))</f>
        <v>NS</v>
      </c>
      <c r="M1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1" spans="1:13" x14ac:dyDescent="0.25">
      <c r="A1261" s="164">
        <f>+Exports!A1264</f>
        <v>44614</v>
      </c>
      <c r="B1261" s="165">
        <f t="shared" si="76"/>
        <v>2022</v>
      </c>
      <c r="C1261" s="165">
        <f t="shared" si="77"/>
        <v>2</v>
      </c>
      <c r="D1261" s="165">
        <f t="shared" si="78"/>
        <v>22</v>
      </c>
      <c r="E1261" s="165">
        <f>+Exports!B1264</f>
        <v>12</v>
      </c>
      <c r="F1261" s="165">
        <f>+WEEKDAY(ExportsELAP[[#This Row],[Date Prevailing]],1)</f>
        <v>3</v>
      </c>
      <c r="G1261" s="165">
        <f>+COUNTIFS(ECR_Hours!$K$6:$K$7,ExportsELAP[[#This Row],[Date Prevailing]])</f>
        <v>0</v>
      </c>
      <c r="H1261" s="165">
        <f t="shared" si="79"/>
        <v>3</v>
      </c>
      <c r="I1261" s="166">
        <f>+Exports!G1264</f>
        <v>15749.671699999999</v>
      </c>
      <c r="J1261" s="166">
        <f>+'ELAP_IPCO-APND'!D1264</f>
        <v>37.822850000000003</v>
      </c>
      <c r="K1261" s="166">
        <f>+(ExportsELAP[[#This Row],[Exports kWh - MPT]]/1000)*ExportsELAP[[#This Row],[EIM Price]]</f>
        <v>595.69747025834499</v>
      </c>
      <c r="L1261" s="167" t="str">
        <f>+INDEX(ECR_Hours!$I$12:$I$15,MATCH(ExportsELAP[[#This Row],[Date Prevailing]],ECR_Hours!$H$12:$H$15,1))</f>
        <v>NS</v>
      </c>
      <c r="M1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2" spans="1:13" x14ac:dyDescent="0.25">
      <c r="A1262" s="164">
        <f>+Exports!A1265</f>
        <v>44614</v>
      </c>
      <c r="B1262" s="165">
        <f t="shared" si="76"/>
        <v>2022</v>
      </c>
      <c r="C1262" s="165">
        <f t="shared" si="77"/>
        <v>2</v>
      </c>
      <c r="D1262" s="165">
        <f t="shared" si="78"/>
        <v>22</v>
      </c>
      <c r="E1262" s="165">
        <f>+Exports!B1265</f>
        <v>13</v>
      </c>
      <c r="F1262" s="165">
        <f>+WEEKDAY(ExportsELAP[[#This Row],[Date Prevailing]],1)</f>
        <v>3</v>
      </c>
      <c r="G1262" s="165">
        <f>+COUNTIFS(ECR_Hours!$K$6:$K$7,ExportsELAP[[#This Row],[Date Prevailing]])</f>
        <v>0</v>
      </c>
      <c r="H1262" s="165">
        <f t="shared" si="79"/>
        <v>3</v>
      </c>
      <c r="I1262" s="166">
        <f>+Exports!G1265</f>
        <v>13649.499</v>
      </c>
      <c r="J1262" s="166">
        <f>+'ELAP_IPCO-APND'!D1265</f>
        <v>33.37764</v>
      </c>
      <c r="K1262" s="166">
        <f>+(ExportsELAP[[#This Row],[Exports kWh - MPT]]/1000)*ExportsELAP[[#This Row],[EIM Price]]</f>
        <v>455.58806380236001</v>
      </c>
      <c r="L1262" s="167" t="str">
        <f>+INDEX(ECR_Hours!$I$12:$I$15,MATCH(ExportsELAP[[#This Row],[Date Prevailing]],ECR_Hours!$H$12:$H$15,1))</f>
        <v>NS</v>
      </c>
      <c r="M1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3" spans="1:13" x14ac:dyDescent="0.25">
      <c r="A1263" s="164">
        <f>+Exports!A1266</f>
        <v>44614</v>
      </c>
      <c r="B1263" s="165">
        <f t="shared" si="76"/>
        <v>2022</v>
      </c>
      <c r="C1263" s="165">
        <f t="shared" si="77"/>
        <v>2</v>
      </c>
      <c r="D1263" s="165">
        <f t="shared" si="78"/>
        <v>22</v>
      </c>
      <c r="E1263" s="165">
        <f>+Exports!B1266</f>
        <v>14</v>
      </c>
      <c r="F1263" s="165">
        <f>+WEEKDAY(ExportsELAP[[#This Row],[Date Prevailing]],1)</f>
        <v>3</v>
      </c>
      <c r="G1263" s="165">
        <f>+COUNTIFS(ECR_Hours!$K$6:$K$7,ExportsELAP[[#This Row],[Date Prevailing]])</f>
        <v>0</v>
      </c>
      <c r="H1263" s="165">
        <f t="shared" si="79"/>
        <v>3</v>
      </c>
      <c r="I1263" s="166">
        <f>+Exports!G1266</f>
        <v>11831.323899999999</v>
      </c>
      <c r="J1263" s="166">
        <f>+'ELAP_IPCO-APND'!D1266</f>
        <v>32.036149999999999</v>
      </c>
      <c r="K1263" s="166">
        <f>+(ExportsELAP[[#This Row],[Exports kWh - MPT]]/1000)*ExportsELAP[[#This Row],[EIM Price]]</f>
        <v>379.03006715898499</v>
      </c>
      <c r="L1263" s="167" t="str">
        <f>+INDEX(ECR_Hours!$I$12:$I$15,MATCH(ExportsELAP[[#This Row],[Date Prevailing]],ECR_Hours!$H$12:$H$15,1))</f>
        <v>NS</v>
      </c>
      <c r="M1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4" spans="1:13" x14ac:dyDescent="0.25">
      <c r="A1264" s="164">
        <f>+Exports!A1267</f>
        <v>44614</v>
      </c>
      <c r="B1264" s="165">
        <f t="shared" si="76"/>
        <v>2022</v>
      </c>
      <c r="C1264" s="165">
        <f t="shared" si="77"/>
        <v>2</v>
      </c>
      <c r="D1264" s="165">
        <f t="shared" si="78"/>
        <v>22</v>
      </c>
      <c r="E1264" s="165">
        <f>+Exports!B1267</f>
        <v>15</v>
      </c>
      <c r="F1264" s="165">
        <f>+WEEKDAY(ExportsELAP[[#This Row],[Date Prevailing]],1)</f>
        <v>3</v>
      </c>
      <c r="G1264" s="165">
        <f>+COUNTIFS(ECR_Hours!$K$6:$K$7,ExportsELAP[[#This Row],[Date Prevailing]])</f>
        <v>0</v>
      </c>
      <c r="H1264" s="165">
        <f t="shared" si="79"/>
        <v>3</v>
      </c>
      <c r="I1264" s="166">
        <f>+Exports!G1267</f>
        <v>9604.8659000000007</v>
      </c>
      <c r="J1264" s="166">
        <f>+'ELAP_IPCO-APND'!D1267</f>
        <v>31.9255</v>
      </c>
      <c r="K1264" s="166">
        <f>+(ExportsELAP[[#This Row],[Exports kWh - MPT]]/1000)*ExportsELAP[[#This Row],[EIM Price]]</f>
        <v>306.64014629044999</v>
      </c>
      <c r="L1264" s="167" t="str">
        <f>+INDEX(ECR_Hours!$I$12:$I$15,MATCH(ExportsELAP[[#This Row],[Date Prevailing]],ECR_Hours!$H$12:$H$15,1))</f>
        <v>NS</v>
      </c>
      <c r="M1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5" spans="1:13" x14ac:dyDescent="0.25">
      <c r="A1265" s="164">
        <f>+Exports!A1268</f>
        <v>44614</v>
      </c>
      <c r="B1265" s="165">
        <f t="shared" si="76"/>
        <v>2022</v>
      </c>
      <c r="C1265" s="165">
        <f t="shared" si="77"/>
        <v>2</v>
      </c>
      <c r="D1265" s="165">
        <f t="shared" si="78"/>
        <v>22</v>
      </c>
      <c r="E1265" s="165">
        <f>+Exports!B1268</f>
        <v>16</v>
      </c>
      <c r="F1265" s="165">
        <f>+WEEKDAY(ExportsELAP[[#This Row],[Date Prevailing]],1)</f>
        <v>3</v>
      </c>
      <c r="G1265" s="165">
        <f>+COUNTIFS(ECR_Hours!$K$6:$K$7,ExportsELAP[[#This Row],[Date Prevailing]])</f>
        <v>0</v>
      </c>
      <c r="H1265" s="165">
        <f t="shared" si="79"/>
        <v>3</v>
      </c>
      <c r="I1265" s="166">
        <f>+Exports!G1268</f>
        <v>8134.0465999999997</v>
      </c>
      <c r="J1265" s="166">
        <f>+'ELAP_IPCO-APND'!D1268</f>
        <v>39.935659999999999</v>
      </c>
      <c r="K1265" s="166">
        <f>+(ExportsELAP[[#This Row],[Exports kWh - MPT]]/1000)*ExportsELAP[[#This Row],[EIM Price]]</f>
        <v>324.83851944175598</v>
      </c>
      <c r="L1265" s="167" t="str">
        <f>+INDEX(ECR_Hours!$I$12:$I$15,MATCH(ExportsELAP[[#This Row],[Date Prevailing]],ECR_Hours!$H$12:$H$15,1))</f>
        <v>NS</v>
      </c>
      <c r="M1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6" spans="1:13" x14ac:dyDescent="0.25">
      <c r="A1266" s="164">
        <f>+Exports!A1269</f>
        <v>44614</v>
      </c>
      <c r="B1266" s="165">
        <f t="shared" si="76"/>
        <v>2022</v>
      </c>
      <c r="C1266" s="165">
        <f t="shared" si="77"/>
        <v>2</v>
      </c>
      <c r="D1266" s="165">
        <f t="shared" si="78"/>
        <v>22</v>
      </c>
      <c r="E1266" s="165">
        <f>+Exports!B1269</f>
        <v>17</v>
      </c>
      <c r="F1266" s="165">
        <f>+WEEKDAY(ExportsELAP[[#This Row],[Date Prevailing]],1)</f>
        <v>3</v>
      </c>
      <c r="G1266" s="165">
        <f>+COUNTIFS(ECR_Hours!$K$6:$K$7,ExportsELAP[[#This Row],[Date Prevailing]])</f>
        <v>0</v>
      </c>
      <c r="H1266" s="165">
        <f t="shared" si="79"/>
        <v>3</v>
      </c>
      <c r="I1266" s="166">
        <f>+Exports!G1269</f>
        <v>5749.3351999999986</v>
      </c>
      <c r="J1266" s="166">
        <f>+'ELAP_IPCO-APND'!D1269</f>
        <v>44.05189</v>
      </c>
      <c r="K1266" s="166">
        <f>+(ExportsELAP[[#This Row],[Exports kWh - MPT]]/1000)*ExportsELAP[[#This Row],[EIM Price]]</f>
        <v>253.26908180352791</v>
      </c>
      <c r="L1266" s="167" t="str">
        <f>+INDEX(ECR_Hours!$I$12:$I$15,MATCH(ExportsELAP[[#This Row],[Date Prevailing]],ECR_Hours!$H$12:$H$15,1))</f>
        <v>NS</v>
      </c>
      <c r="M1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7" spans="1:13" x14ac:dyDescent="0.25">
      <c r="A1267" s="164">
        <f>+Exports!A1270</f>
        <v>44614</v>
      </c>
      <c r="B1267" s="165">
        <f t="shared" si="76"/>
        <v>2022</v>
      </c>
      <c r="C1267" s="165">
        <f t="shared" si="77"/>
        <v>2</v>
      </c>
      <c r="D1267" s="165">
        <f t="shared" si="78"/>
        <v>22</v>
      </c>
      <c r="E1267" s="165">
        <f>+Exports!B1270</f>
        <v>18</v>
      </c>
      <c r="F1267" s="165">
        <f>+WEEKDAY(ExportsELAP[[#This Row],[Date Prevailing]],1)</f>
        <v>3</v>
      </c>
      <c r="G1267" s="165">
        <f>+COUNTIFS(ECR_Hours!$K$6:$K$7,ExportsELAP[[#This Row],[Date Prevailing]])</f>
        <v>0</v>
      </c>
      <c r="H1267" s="165">
        <f t="shared" si="79"/>
        <v>3</v>
      </c>
      <c r="I1267" s="166">
        <f>+Exports!G1270</f>
        <v>1417.5350999999998</v>
      </c>
      <c r="J1267" s="166">
        <f>+'ELAP_IPCO-APND'!D1270</f>
        <v>48.120460000000001</v>
      </c>
      <c r="K1267" s="166">
        <f>+(ExportsELAP[[#This Row],[Exports kWh - MPT]]/1000)*ExportsELAP[[#This Row],[EIM Price]]</f>
        <v>68.212441078146</v>
      </c>
      <c r="L1267" s="167" t="str">
        <f>+INDEX(ECR_Hours!$I$12:$I$15,MATCH(ExportsELAP[[#This Row],[Date Prevailing]],ECR_Hours!$H$12:$H$15,1))</f>
        <v>NS</v>
      </c>
      <c r="M1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8" spans="1:13" x14ac:dyDescent="0.25">
      <c r="A1268" s="164">
        <f>+Exports!A1271</f>
        <v>44614</v>
      </c>
      <c r="B1268" s="165">
        <f t="shared" si="76"/>
        <v>2022</v>
      </c>
      <c r="C1268" s="165">
        <f t="shared" si="77"/>
        <v>2</v>
      </c>
      <c r="D1268" s="165">
        <f t="shared" si="78"/>
        <v>22</v>
      </c>
      <c r="E1268" s="165">
        <f>+Exports!B1271</f>
        <v>19</v>
      </c>
      <c r="F1268" s="165">
        <f>+WEEKDAY(ExportsELAP[[#This Row],[Date Prevailing]],1)</f>
        <v>3</v>
      </c>
      <c r="G1268" s="165">
        <f>+COUNTIFS(ECR_Hours!$K$6:$K$7,ExportsELAP[[#This Row],[Date Prevailing]])</f>
        <v>0</v>
      </c>
      <c r="H1268" s="165">
        <f t="shared" si="79"/>
        <v>3</v>
      </c>
      <c r="I1268" s="166">
        <f>+Exports!G1271</f>
        <v>25.899299999999997</v>
      </c>
      <c r="J1268" s="166">
        <f>+'ELAP_IPCO-APND'!D1271</f>
        <v>48.700710000000001</v>
      </c>
      <c r="K1268" s="166">
        <f>+(ExportsELAP[[#This Row],[Exports kWh - MPT]]/1000)*ExportsELAP[[#This Row],[EIM Price]]</f>
        <v>1.2613142985029999</v>
      </c>
      <c r="L1268" s="167" t="str">
        <f>+INDEX(ECR_Hours!$I$12:$I$15,MATCH(ExportsELAP[[#This Row],[Date Prevailing]],ECR_Hours!$H$12:$H$15,1))</f>
        <v>NS</v>
      </c>
      <c r="M1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69" spans="1:13" x14ac:dyDescent="0.25">
      <c r="A1269" s="164">
        <f>+Exports!A1272</f>
        <v>44614</v>
      </c>
      <c r="B1269" s="165">
        <f t="shared" si="76"/>
        <v>2022</v>
      </c>
      <c r="C1269" s="165">
        <f t="shared" si="77"/>
        <v>2</v>
      </c>
      <c r="D1269" s="165">
        <f t="shared" si="78"/>
        <v>22</v>
      </c>
      <c r="E1269" s="165">
        <f>+Exports!B1272</f>
        <v>20</v>
      </c>
      <c r="F1269" s="165">
        <f>+WEEKDAY(ExportsELAP[[#This Row],[Date Prevailing]],1)</f>
        <v>3</v>
      </c>
      <c r="G1269" s="165">
        <f>+COUNTIFS(ECR_Hours!$K$6:$K$7,ExportsELAP[[#This Row],[Date Prevailing]])</f>
        <v>0</v>
      </c>
      <c r="H1269" s="165">
        <f t="shared" si="79"/>
        <v>3</v>
      </c>
      <c r="I1269" s="166">
        <f>+Exports!G1272</f>
        <v>5.9086999999999996</v>
      </c>
      <c r="J1269" s="166">
        <f>+'ELAP_IPCO-APND'!D1272</f>
        <v>54.840350000000001</v>
      </c>
      <c r="K1269" s="166">
        <f>+(ExportsELAP[[#This Row],[Exports kWh - MPT]]/1000)*ExportsELAP[[#This Row],[EIM Price]]</f>
        <v>0.32403517604499998</v>
      </c>
      <c r="L1269" s="167" t="str">
        <f>+INDEX(ECR_Hours!$I$12:$I$15,MATCH(ExportsELAP[[#This Row],[Date Prevailing]],ECR_Hours!$H$12:$H$15,1))</f>
        <v>NS</v>
      </c>
      <c r="M1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0" spans="1:13" x14ac:dyDescent="0.25">
      <c r="A1270" s="164">
        <f>+Exports!A1273</f>
        <v>44614</v>
      </c>
      <c r="B1270" s="165">
        <f t="shared" si="76"/>
        <v>2022</v>
      </c>
      <c r="C1270" s="165">
        <f t="shared" si="77"/>
        <v>2</v>
      </c>
      <c r="D1270" s="165">
        <f t="shared" si="78"/>
        <v>22</v>
      </c>
      <c r="E1270" s="165">
        <f>+Exports!B1273</f>
        <v>21</v>
      </c>
      <c r="F1270" s="165">
        <f>+WEEKDAY(ExportsELAP[[#This Row],[Date Prevailing]],1)</f>
        <v>3</v>
      </c>
      <c r="G1270" s="165">
        <f>+COUNTIFS(ECR_Hours!$K$6:$K$7,ExportsELAP[[#This Row],[Date Prevailing]])</f>
        <v>0</v>
      </c>
      <c r="H1270" s="165">
        <f t="shared" si="79"/>
        <v>3</v>
      </c>
      <c r="I1270" s="166">
        <f>+Exports!G1273</f>
        <v>6.4744000000000002</v>
      </c>
      <c r="J1270" s="166">
        <f>+'ELAP_IPCO-APND'!D1273</f>
        <v>64.314899999999994</v>
      </c>
      <c r="K1270" s="166">
        <f>+(ExportsELAP[[#This Row],[Exports kWh - MPT]]/1000)*ExportsELAP[[#This Row],[EIM Price]]</f>
        <v>0.41640038855999995</v>
      </c>
      <c r="L1270" s="167" t="str">
        <f>+INDEX(ECR_Hours!$I$12:$I$15,MATCH(ExportsELAP[[#This Row],[Date Prevailing]],ECR_Hours!$H$12:$H$15,1))</f>
        <v>NS</v>
      </c>
      <c r="M1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1" spans="1:13" x14ac:dyDescent="0.25">
      <c r="A1271" s="164">
        <f>+Exports!A1274</f>
        <v>44614</v>
      </c>
      <c r="B1271" s="165">
        <f t="shared" si="76"/>
        <v>2022</v>
      </c>
      <c r="C1271" s="165">
        <f t="shared" si="77"/>
        <v>2</v>
      </c>
      <c r="D1271" s="165">
        <f t="shared" si="78"/>
        <v>22</v>
      </c>
      <c r="E1271" s="165">
        <f>+Exports!B1274</f>
        <v>22</v>
      </c>
      <c r="F1271" s="165">
        <f>+WEEKDAY(ExportsELAP[[#This Row],[Date Prevailing]],1)</f>
        <v>3</v>
      </c>
      <c r="G1271" s="165">
        <f>+COUNTIFS(ECR_Hours!$K$6:$K$7,ExportsELAP[[#This Row],[Date Prevailing]])</f>
        <v>0</v>
      </c>
      <c r="H1271" s="165">
        <f t="shared" si="79"/>
        <v>3</v>
      </c>
      <c r="I1271" s="166">
        <f>+Exports!G1274</f>
        <v>6.8348999999999895</v>
      </c>
      <c r="J1271" s="166">
        <f>+'ELAP_IPCO-APND'!D1274</f>
        <v>58.70608</v>
      </c>
      <c r="K1271" s="166">
        <f>+(ExportsELAP[[#This Row],[Exports kWh - MPT]]/1000)*ExportsELAP[[#This Row],[EIM Price]]</f>
        <v>0.40125018619199937</v>
      </c>
      <c r="L1271" s="167" t="str">
        <f>+INDEX(ECR_Hours!$I$12:$I$15,MATCH(ExportsELAP[[#This Row],[Date Prevailing]],ECR_Hours!$H$12:$H$15,1))</f>
        <v>NS</v>
      </c>
      <c r="M1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2" spans="1:13" x14ac:dyDescent="0.25">
      <c r="A1272" s="164">
        <f>+Exports!A1275</f>
        <v>44614</v>
      </c>
      <c r="B1272" s="165">
        <f t="shared" si="76"/>
        <v>2022</v>
      </c>
      <c r="C1272" s="165">
        <f t="shared" si="77"/>
        <v>2</v>
      </c>
      <c r="D1272" s="165">
        <f t="shared" si="78"/>
        <v>22</v>
      </c>
      <c r="E1272" s="165">
        <f>+Exports!B1275</f>
        <v>23</v>
      </c>
      <c r="F1272" s="165">
        <f>+WEEKDAY(ExportsELAP[[#This Row],[Date Prevailing]],1)</f>
        <v>3</v>
      </c>
      <c r="G1272" s="165">
        <f>+COUNTIFS(ECR_Hours!$K$6:$K$7,ExportsELAP[[#This Row],[Date Prevailing]])</f>
        <v>0</v>
      </c>
      <c r="H1272" s="165">
        <f t="shared" si="79"/>
        <v>3</v>
      </c>
      <c r="I1272" s="166">
        <f>+Exports!G1275</f>
        <v>7.0297000000000009</v>
      </c>
      <c r="J1272" s="166">
        <f>+'ELAP_IPCO-APND'!D1275</f>
        <v>60.249209999999998</v>
      </c>
      <c r="K1272" s="166">
        <f>+(ExportsELAP[[#This Row],[Exports kWh - MPT]]/1000)*ExportsELAP[[#This Row],[EIM Price]]</f>
        <v>0.42353387153700001</v>
      </c>
      <c r="L1272" s="167" t="str">
        <f>+INDEX(ECR_Hours!$I$12:$I$15,MATCH(ExportsELAP[[#This Row],[Date Prevailing]],ECR_Hours!$H$12:$H$15,1))</f>
        <v>NS</v>
      </c>
      <c r="M1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3" spans="1:13" x14ac:dyDescent="0.25">
      <c r="A1273" s="164">
        <f>+Exports!A1276</f>
        <v>44614</v>
      </c>
      <c r="B1273" s="165">
        <f t="shared" si="76"/>
        <v>2022</v>
      </c>
      <c r="C1273" s="165">
        <f t="shared" si="77"/>
        <v>2</v>
      </c>
      <c r="D1273" s="165">
        <f t="shared" si="78"/>
        <v>22</v>
      </c>
      <c r="E1273" s="165">
        <f>+Exports!B1276</f>
        <v>24</v>
      </c>
      <c r="F1273" s="165">
        <f>+WEEKDAY(ExportsELAP[[#This Row],[Date Prevailing]],1)</f>
        <v>3</v>
      </c>
      <c r="G1273" s="165">
        <f>+COUNTIFS(ECR_Hours!$K$6:$K$7,ExportsELAP[[#This Row],[Date Prevailing]])</f>
        <v>0</v>
      </c>
      <c r="H1273" s="165">
        <f t="shared" si="79"/>
        <v>3</v>
      </c>
      <c r="I1273" s="166">
        <f>+Exports!G1276</f>
        <v>6.1644000000000005</v>
      </c>
      <c r="J1273" s="166">
        <f>+'ELAP_IPCO-APND'!D1276</f>
        <v>47.205379999999998</v>
      </c>
      <c r="K1273" s="166">
        <f>+(ExportsELAP[[#This Row],[Exports kWh - MPT]]/1000)*ExportsELAP[[#This Row],[EIM Price]]</f>
        <v>0.29099284447200002</v>
      </c>
      <c r="L1273" s="167" t="str">
        <f>+INDEX(ECR_Hours!$I$12:$I$15,MATCH(ExportsELAP[[#This Row],[Date Prevailing]],ECR_Hours!$H$12:$H$15,1))</f>
        <v>NS</v>
      </c>
      <c r="M1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4" spans="1:13" x14ac:dyDescent="0.25">
      <c r="A1274" s="164">
        <f>+Exports!A1277</f>
        <v>44615</v>
      </c>
      <c r="B1274" s="165">
        <f t="shared" si="76"/>
        <v>2022</v>
      </c>
      <c r="C1274" s="165">
        <f t="shared" si="77"/>
        <v>2</v>
      </c>
      <c r="D1274" s="165">
        <f t="shared" si="78"/>
        <v>23</v>
      </c>
      <c r="E1274" s="165">
        <f>+Exports!B1277</f>
        <v>1</v>
      </c>
      <c r="F1274" s="165">
        <f>+WEEKDAY(ExportsELAP[[#This Row],[Date Prevailing]],1)</f>
        <v>4</v>
      </c>
      <c r="G1274" s="165">
        <f>+COUNTIFS(ECR_Hours!$K$6:$K$7,ExportsELAP[[#This Row],[Date Prevailing]])</f>
        <v>0</v>
      </c>
      <c r="H1274" s="165">
        <f t="shared" si="79"/>
        <v>4</v>
      </c>
      <c r="I1274" s="166">
        <f>+Exports!G1277</f>
        <v>27.021699999999999</v>
      </c>
      <c r="J1274" s="166">
        <f>+'ELAP_IPCO-APND'!D1277</f>
        <v>49.982689999999998</v>
      </c>
      <c r="K1274" s="166">
        <f>+(ExportsELAP[[#This Row],[Exports kWh - MPT]]/1000)*ExportsELAP[[#This Row],[EIM Price]]</f>
        <v>1.350617254373</v>
      </c>
      <c r="L1274" s="167" t="str">
        <f>+INDEX(ECR_Hours!$I$12:$I$15,MATCH(ExportsELAP[[#This Row],[Date Prevailing]],ECR_Hours!$H$12:$H$15,1))</f>
        <v>NS</v>
      </c>
      <c r="M1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5" spans="1:13" x14ac:dyDescent="0.25">
      <c r="A1275" s="164">
        <f>+Exports!A1278</f>
        <v>44615</v>
      </c>
      <c r="B1275" s="165">
        <f t="shared" si="76"/>
        <v>2022</v>
      </c>
      <c r="C1275" s="165">
        <f t="shared" si="77"/>
        <v>2</v>
      </c>
      <c r="D1275" s="165">
        <f t="shared" si="78"/>
        <v>23</v>
      </c>
      <c r="E1275" s="165">
        <f>+Exports!B1278</f>
        <v>2</v>
      </c>
      <c r="F1275" s="165">
        <f>+WEEKDAY(ExportsELAP[[#This Row],[Date Prevailing]],1)</f>
        <v>4</v>
      </c>
      <c r="G1275" s="165">
        <f>+COUNTIFS(ECR_Hours!$K$6:$K$7,ExportsELAP[[#This Row],[Date Prevailing]])</f>
        <v>0</v>
      </c>
      <c r="H1275" s="165">
        <f t="shared" si="79"/>
        <v>4</v>
      </c>
      <c r="I1275" s="166">
        <f>+Exports!G1278</f>
        <v>26.924199999999999</v>
      </c>
      <c r="J1275" s="166">
        <f>+'ELAP_IPCO-APND'!D1278</f>
        <v>58.800220000000003</v>
      </c>
      <c r="K1275" s="166">
        <f>+(ExportsELAP[[#This Row],[Exports kWh - MPT]]/1000)*ExportsELAP[[#This Row],[EIM Price]]</f>
        <v>1.5831488833239999</v>
      </c>
      <c r="L1275" s="167" t="str">
        <f>+INDEX(ECR_Hours!$I$12:$I$15,MATCH(ExportsELAP[[#This Row],[Date Prevailing]],ECR_Hours!$H$12:$H$15,1))</f>
        <v>NS</v>
      </c>
      <c r="M1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6" spans="1:13" x14ac:dyDescent="0.25">
      <c r="A1276" s="164">
        <f>+Exports!A1279</f>
        <v>44615</v>
      </c>
      <c r="B1276" s="165">
        <f t="shared" si="76"/>
        <v>2022</v>
      </c>
      <c r="C1276" s="165">
        <f t="shared" si="77"/>
        <v>2</v>
      </c>
      <c r="D1276" s="165">
        <f t="shared" si="78"/>
        <v>23</v>
      </c>
      <c r="E1276" s="165">
        <f>+Exports!B1279</f>
        <v>3</v>
      </c>
      <c r="F1276" s="165">
        <f>+WEEKDAY(ExportsELAP[[#This Row],[Date Prevailing]],1)</f>
        <v>4</v>
      </c>
      <c r="G1276" s="165">
        <f>+COUNTIFS(ECR_Hours!$K$6:$K$7,ExportsELAP[[#This Row],[Date Prevailing]])</f>
        <v>0</v>
      </c>
      <c r="H1276" s="165">
        <f t="shared" si="79"/>
        <v>4</v>
      </c>
      <c r="I1276" s="166">
        <f>+Exports!G1279</f>
        <v>25.555299999999999</v>
      </c>
      <c r="J1276" s="166">
        <f>+'ELAP_IPCO-APND'!D1279</f>
        <v>55.146630000000002</v>
      </c>
      <c r="K1276" s="166">
        <f>+(ExportsELAP[[#This Row],[Exports kWh - MPT]]/1000)*ExportsELAP[[#This Row],[EIM Price]]</f>
        <v>1.409288673639</v>
      </c>
      <c r="L1276" s="167" t="str">
        <f>+INDEX(ECR_Hours!$I$12:$I$15,MATCH(ExportsELAP[[#This Row],[Date Prevailing]],ECR_Hours!$H$12:$H$15,1))</f>
        <v>NS</v>
      </c>
      <c r="M1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7" spans="1:13" x14ac:dyDescent="0.25">
      <c r="A1277" s="164">
        <f>+Exports!A1280</f>
        <v>44615</v>
      </c>
      <c r="B1277" s="165">
        <f t="shared" si="76"/>
        <v>2022</v>
      </c>
      <c r="C1277" s="165">
        <f t="shared" si="77"/>
        <v>2</v>
      </c>
      <c r="D1277" s="165">
        <f t="shared" si="78"/>
        <v>23</v>
      </c>
      <c r="E1277" s="165">
        <f>+Exports!B1280</f>
        <v>4</v>
      </c>
      <c r="F1277" s="165">
        <f>+WEEKDAY(ExportsELAP[[#This Row],[Date Prevailing]],1)</f>
        <v>4</v>
      </c>
      <c r="G1277" s="165">
        <f>+COUNTIFS(ECR_Hours!$K$6:$K$7,ExportsELAP[[#This Row],[Date Prevailing]])</f>
        <v>0</v>
      </c>
      <c r="H1277" s="165">
        <f t="shared" si="79"/>
        <v>4</v>
      </c>
      <c r="I1277" s="166">
        <f>+Exports!G1280</f>
        <v>11.450600000000001</v>
      </c>
      <c r="J1277" s="166">
        <f>+'ELAP_IPCO-APND'!D1280</f>
        <v>55.586260000000003</v>
      </c>
      <c r="K1277" s="166">
        <f>+(ExportsELAP[[#This Row],[Exports kWh - MPT]]/1000)*ExportsELAP[[#This Row],[EIM Price]]</f>
        <v>0.63649602875600009</v>
      </c>
      <c r="L1277" s="167" t="str">
        <f>+INDEX(ECR_Hours!$I$12:$I$15,MATCH(ExportsELAP[[#This Row],[Date Prevailing]],ECR_Hours!$H$12:$H$15,1))</f>
        <v>NS</v>
      </c>
      <c r="M1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8" spans="1:13" x14ac:dyDescent="0.25">
      <c r="A1278" s="164">
        <f>+Exports!A1281</f>
        <v>44615</v>
      </c>
      <c r="B1278" s="165">
        <f t="shared" si="76"/>
        <v>2022</v>
      </c>
      <c r="C1278" s="165">
        <f t="shared" si="77"/>
        <v>2</v>
      </c>
      <c r="D1278" s="165">
        <f t="shared" si="78"/>
        <v>23</v>
      </c>
      <c r="E1278" s="165">
        <f>+Exports!B1281</f>
        <v>5</v>
      </c>
      <c r="F1278" s="165">
        <f>+WEEKDAY(ExportsELAP[[#This Row],[Date Prevailing]],1)</f>
        <v>4</v>
      </c>
      <c r="G1278" s="165">
        <f>+COUNTIFS(ECR_Hours!$K$6:$K$7,ExportsELAP[[#This Row],[Date Prevailing]])</f>
        <v>0</v>
      </c>
      <c r="H1278" s="165">
        <f t="shared" si="79"/>
        <v>4</v>
      </c>
      <c r="I1278" s="166">
        <f>+Exports!G1281</f>
        <v>12.1897</v>
      </c>
      <c r="J1278" s="166">
        <f>+'ELAP_IPCO-APND'!D1281</f>
        <v>58.00732</v>
      </c>
      <c r="K1278" s="166">
        <f>+(ExportsELAP[[#This Row],[Exports kWh - MPT]]/1000)*ExportsELAP[[#This Row],[EIM Price]]</f>
        <v>0.70709182860399999</v>
      </c>
      <c r="L1278" s="167" t="str">
        <f>+INDEX(ECR_Hours!$I$12:$I$15,MATCH(ExportsELAP[[#This Row],[Date Prevailing]],ECR_Hours!$H$12:$H$15,1))</f>
        <v>NS</v>
      </c>
      <c r="M1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79" spans="1:13" x14ac:dyDescent="0.25">
      <c r="A1279" s="164">
        <f>+Exports!A1282</f>
        <v>44615</v>
      </c>
      <c r="B1279" s="165">
        <f t="shared" si="76"/>
        <v>2022</v>
      </c>
      <c r="C1279" s="165">
        <f t="shared" si="77"/>
        <v>2</v>
      </c>
      <c r="D1279" s="165">
        <f t="shared" si="78"/>
        <v>23</v>
      </c>
      <c r="E1279" s="165">
        <f>+Exports!B1282</f>
        <v>6</v>
      </c>
      <c r="F1279" s="165">
        <f>+WEEKDAY(ExportsELAP[[#This Row],[Date Prevailing]],1)</f>
        <v>4</v>
      </c>
      <c r="G1279" s="165">
        <f>+COUNTIFS(ECR_Hours!$K$6:$K$7,ExportsELAP[[#This Row],[Date Prevailing]])</f>
        <v>0</v>
      </c>
      <c r="H1279" s="165">
        <f t="shared" si="79"/>
        <v>4</v>
      </c>
      <c r="I1279" s="166">
        <f>+Exports!G1282</f>
        <v>12.6968</v>
      </c>
      <c r="J1279" s="166">
        <f>+'ELAP_IPCO-APND'!D1282</f>
        <v>59.856479999999998</v>
      </c>
      <c r="K1279" s="166">
        <f>+(ExportsELAP[[#This Row],[Exports kWh - MPT]]/1000)*ExportsELAP[[#This Row],[EIM Price]]</f>
        <v>0.75998575526399992</v>
      </c>
      <c r="L1279" s="167" t="str">
        <f>+INDEX(ECR_Hours!$I$12:$I$15,MATCH(ExportsELAP[[#This Row],[Date Prevailing]],ECR_Hours!$H$12:$H$15,1))</f>
        <v>NS</v>
      </c>
      <c r="M1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0" spans="1:13" x14ac:dyDescent="0.25">
      <c r="A1280" s="164">
        <f>+Exports!A1283</f>
        <v>44615</v>
      </c>
      <c r="B1280" s="165">
        <f t="shared" si="76"/>
        <v>2022</v>
      </c>
      <c r="C1280" s="165">
        <f t="shared" si="77"/>
        <v>2</v>
      </c>
      <c r="D1280" s="165">
        <f t="shared" si="78"/>
        <v>23</v>
      </c>
      <c r="E1280" s="165">
        <f>+Exports!B1283</f>
        <v>7</v>
      </c>
      <c r="F1280" s="165">
        <f>+WEEKDAY(ExportsELAP[[#This Row],[Date Prevailing]],1)</f>
        <v>4</v>
      </c>
      <c r="G1280" s="165">
        <f>+COUNTIFS(ECR_Hours!$K$6:$K$7,ExportsELAP[[#This Row],[Date Prevailing]])</f>
        <v>0</v>
      </c>
      <c r="H1280" s="165">
        <f t="shared" si="79"/>
        <v>4</v>
      </c>
      <c r="I1280" s="166">
        <f>+Exports!G1283</f>
        <v>3.2592999999999996</v>
      </c>
      <c r="J1280" s="166">
        <f>+'ELAP_IPCO-APND'!D1283</f>
        <v>77.535049999999998</v>
      </c>
      <c r="K1280" s="166">
        <f>+(ExportsELAP[[#This Row],[Exports kWh - MPT]]/1000)*ExportsELAP[[#This Row],[EIM Price]]</f>
        <v>0.25270998846499998</v>
      </c>
      <c r="L1280" s="167" t="str">
        <f>+INDEX(ECR_Hours!$I$12:$I$15,MATCH(ExportsELAP[[#This Row],[Date Prevailing]],ECR_Hours!$H$12:$H$15,1))</f>
        <v>NS</v>
      </c>
      <c r="M1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1" spans="1:13" x14ac:dyDescent="0.25">
      <c r="A1281" s="164">
        <f>+Exports!A1284</f>
        <v>44615</v>
      </c>
      <c r="B1281" s="165">
        <f t="shared" si="76"/>
        <v>2022</v>
      </c>
      <c r="C1281" s="165">
        <f t="shared" si="77"/>
        <v>2</v>
      </c>
      <c r="D1281" s="165">
        <f t="shared" si="78"/>
        <v>23</v>
      </c>
      <c r="E1281" s="165">
        <f>+Exports!B1284</f>
        <v>8</v>
      </c>
      <c r="F1281" s="165">
        <f>+WEEKDAY(ExportsELAP[[#This Row],[Date Prevailing]],1)</f>
        <v>4</v>
      </c>
      <c r="G1281" s="165">
        <f>+COUNTIFS(ECR_Hours!$K$6:$K$7,ExportsELAP[[#This Row],[Date Prevailing]])</f>
        <v>0</v>
      </c>
      <c r="H1281" s="165">
        <f t="shared" si="79"/>
        <v>4</v>
      </c>
      <c r="I1281" s="166">
        <f>+Exports!G1284</f>
        <v>136.6591</v>
      </c>
      <c r="J1281" s="166">
        <f>+'ELAP_IPCO-APND'!D1284</f>
        <v>233.4434</v>
      </c>
      <c r="K1281" s="166">
        <f>+(ExportsELAP[[#This Row],[Exports kWh - MPT]]/1000)*ExportsELAP[[#This Row],[EIM Price]]</f>
        <v>31.902164944940001</v>
      </c>
      <c r="L1281" s="167" t="str">
        <f>+INDEX(ECR_Hours!$I$12:$I$15,MATCH(ExportsELAP[[#This Row],[Date Prevailing]],ECR_Hours!$H$12:$H$15,1))</f>
        <v>NS</v>
      </c>
      <c r="M1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2" spans="1:13" x14ac:dyDescent="0.25">
      <c r="A1282" s="164">
        <f>+Exports!A1285</f>
        <v>44615</v>
      </c>
      <c r="B1282" s="165">
        <f t="shared" ref="B1282:B1345" si="80">+YEAR(A1282)</f>
        <v>2022</v>
      </c>
      <c r="C1282" s="165">
        <f t="shared" ref="C1282:C1345" si="81">+MONTH(A1282)</f>
        <v>2</v>
      </c>
      <c r="D1282" s="165">
        <f t="shared" ref="D1282:D1345" si="82">+DAY(A1282)</f>
        <v>23</v>
      </c>
      <c r="E1282" s="165">
        <f>+Exports!B1285</f>
        <v>9</v>
      </c>
      <c r="F1282" s="165">
        <f>+WEEKDAY(ExportsELAP[[#This Row],[Date Prevailing]],1)</f>
        <v>4</v>
      </c>
      <c r="G1282" s="165">
        <f>+COUNTIFS(ECR_Hours!$K$6:$K$7,ExportsELAP[[#This Row],[Date Prevailing]])</f>
        <v>0</v>
      </c>
      <c r="H1282" s="165">
        <f t="shared" ref="H1282:H1345" si="83">+IF(G1282=1,0,F1282)</f>
        <v>4</v>
      </c>
      <c r="I1282" s="166">
        <f>+Exports!G1285</f>
        <v>3255.9016000000001</v>
      </c>
      <c r="J1282" s="166">
        <f>+'ELAP_IPCO-APND'!D1285</f>
        <v>63.189860000000003</v>
      </c>
      <c r="K1282" s="166">
        <f>+(ExportsELAP[[#This Row],[Exports kWh - MPT]]/1000)*ExportsELAP[[#This Row],[EIM Price]]</f>
        <v>205.73996627777601</v>
      </c>
      <c r="L1282" s="167" t="str">
        <f>+INDEX(ECR_Hours!$I$12:$I$15,MATCH(ExportsELAP[[#This Row],[Date Prevailing]],ECR_Hours!$H$12:$H$15,1))</f>
        <v>NS</v>
      </c>
      <c r="M1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3" spans="1:13" x14ac:dyDescent="0.25">
      <c r="A1283" s="164">
        <f>+Exports!A1286</f>
        <v>44615</v>
      </c>
      <c r="B1283" s="165">
        <f t="shared" si="80"/>
        <v>2022</v>
      </c>
      <c r="C1283" s="165">
        <f t="shared" si="81"/>
        <v>2</v>
      </c>
      <c r="D1283" s="165">
        <f t="shared" si="82"/>
        <v>23</v>
      </c>
      <c r="E1283" s="165">
        <f>+Exports!B1286</f>
        <v>10</v>
      </c>
      <c r="F1283" s="165">
        <f>+WEEKDAY(ExportsELAP[[#This Row],[Date Prevailing]],1)</f>
        <v>4</v>
      </c>
      <c r="G1283" s="165">
        <f>+COUNTIFS(ECR_Hours!$K$6:$K$7,ExportsELAP[[#This Row],[Date Prevailing]])</f>
        <v>0</v>
      </c>
      <c r="H1283" s="165">
        <f t="shared" si="83"/>
        <v>4</v>
      </c>
      <c r="I1283" s="166">
        <f>+Exports!G1286</f>
        <v>13248.219300000001</v>
      </c>
      <c r="J1283" s="166">
        <f>+'ELAP_IPCO-APND'!D1286</f>
        <v>62.273400000000002</v>
      </c>
      <c r="K1283" s="166">
        <f>+(ExportsELAP[[#This Row],[Exports kWh - MPT]]/1000)*ExportsELAP[[#This Row],[EIM Price]]</f>
        <v>825.01165975662002</v>
      </c>
      <c r="L1283" s="167" t="str">
        <f>+INDEX(ECR_Hours!$I$12:$I$15,MATCH(ExportsELAP[[#This Row],[Date Prevailing]],ECR_Hours!$H$12:$H$15,1))</f>
        <v>NS</v>
      </c>
      <c r="M1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4" spans="1:13" x14ac:dyDescent="0.25">
      <c r="A1284" s="164">
        <f>+Exports!A1287</f>
        <v>44615</v>
      </c>
      <c r="B1284" s="165">
        <f t="shared" si="80"/>
        <v>2022</v>
      </c>
      <c r="C1284" s="165">
        <f t="shared" si="81"/>
        <v>2</v>
      </c>
      <c r="D1284" s="165">
        <f t="shared" si="82"/>
        <v>23</v>
      </c>
      <c r="E1284" s="165">
        <f>+Exports!B1287</f>
        <v>11</v>
      </c>
      <c r="F1284" s="165">
        <f>+WEEKDAY(ExportsELAP[[#This Row],[Date Prevailing]],1)</f>
        <v>4</v>
      </c>
      <c r="G1284" s="165">
        <f>+COUNTIFS(ECR_Hours!$K$6:$K$7,ExportsELAP[[#This Row],[Date Prevailing]])</f>
        <v>0</v>
      </c>
      <c r="H1284" s="165">
        <f t="shared" si="83"/>
        <v>4</v>
      </c>
      <c r="I1284" s="166">
        <f>+Exports!G1287</f>
        <v>26180.391600000003</v>
      </c>
      <c r="J1284" s="166">
        <f>+'ELAP_IPCO-APND'!D1287</f>
        <v>54.462220000000002</v>
      </c>
      <c r="K1284" s="166">
        <f>+(ExportsELAP[[#This Row],[Exports kWh - MPT]]/1000)*ExportsELAP[[#This Row],[EIM Price]]</f>
        <v>1425.8422470053522</v>
      </c>
      <c r="L1284" s="167" t="str">
        <f>+INDEX(ECR_Hours!$I$12:$I$15,MATCH(ExportsELAP[[#This Row],[Date Prevailing]],ECR_Hours!$H$12:$H$15,1))</f>
        <v>NS</v>
      </c>
      <c r="M1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5" spans="1:13" x14ac:dyDescent="0.25">
      <c r="A1285" s="164">
        <f>+Exports!A1288</f>
        <v>44615</v>
      </c>
      <c r="B1285" s="165">
        <f t="shared" si="80"/>
        <v>2022</v>
      </c>
      <c r="C1285" s="165">
        <f t="shared" si="81"/>
        <v>2</v>
      </c>
      <c r="D1285" s="165">
        <f t="shared" si="82"/>
        <v>23</v>
      </c>
      <c r="E1285" s="165">
        <f>+Exports!B1288</f>
        <v>12</v>
      </c>
      <c r="F1285" s="165">
        <f>+WEEKDAY(ExportsELAP[[#This Row],[Date Prevailing]],1)</f>
        <v>4</v>
      </c>
      <c r="G1285" s="165">
        <f>+COUNTIFS(ECR_Hours!$K$6:$K$7,ExportsELAP[[#This Row],[Date Prevailing]])</f>
        <v>0</v>
      </c>
      <c r="H1285" s="165">
        <f t="shared" si="83"/>
        <v>4</v>
      </c>
      <c r="I1285" s="166">
        <f>+Exports!G1288</f>
        <v>35044.0599</v>
      </c>
      <c r="J1285" s="166">
        <f>+'ELAP_IPCO-APND'!D1288</f>
        <v>46.439770000000003</v>
      </c>
      <c r="K1285" s="166">
        <f>+(ExportsELAP[[#This Row],[Exports kWh - MPT]]/1000)*ExportsELAP[[#This Row],[EIM Price]]</f>
        <v>1627.4380816222231</v>
      </c>
      <c r="L1285" s="167" t="str">
        <f>+INDEX(ECR_Hours!$I$12:$I$15,MATCH(ExportsELAP[[#This Row],[Date Prevailing]],ECR_Hours!$H$12:$H$15,1))</f>
        <v>NS</v>
      </c>
      <c r="M1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6" spans="1:13" x14ac:dyDescent="0.25">
      <c r="A1286" s="164">
        <f>+Exports!A1289</f>
        <v>44615</v>
      </c>
      <c r="B1286" s="165">
        <f t="shared" si="80"/>
        <v>2022</v>
      </c>
      <c r="C1286" s="165">
        <f t="shared" si="81"/>
        <v>2</v>
      </c>
      <c r="D1286" s="165">
        <f t="shared" si="82"/>
        <v>23</v>
      </c>
      <c r="E1286" s="165">
        <f>+Exports!B1289</f>
        <v>13</v>
      </c>
      <c r="F1286" s="165">
        <f>+WEEKDAY(ExportsELAP[[#This Row],[Date Prevailing]],1)</f>
        <v>4</v>
      </c>
      <c r="G1286" s="165">
        <f>+COUNTIFS(ECR_Hours!$K$6:$K$7,ExportsELAP[[#This Row],[Date Prevailing]])</f>
        <v>0</v>
      </c>
      <c r="H1286" s="165">
        <f t="shared" si="83"/>
        <v>4</v>
      </c>
      <c r="I1286" s="166">
        <f>+Exports!G1289</f>
        <v>39691.179399999994</v>
      </c>
      <c r="J1286" s="166">
        <f>+'ELAP_IPCO-APND'!D1289</f>
        <v>48.009259999999998</v>
      </c>
      <c r="K1286" s="166">
        <f>+(ExportsELAP[[#This Row],[Exports kWh - MPT]]/1000)*ExportsELAP[[#This Row],[EIM Price]]</f>
        <v>1905.5441515212437</v>
      </c>
      <c r="L1286" s="167" t="str">
        <f>+INDEX(ECR_Hours!$I$12:$I$15,MATCH(ExportsELAP[[#This Row],[Date Prevailing]],ECR_Hours!$H$12:$H$15,1))</f>
        <v>NS</v>
      </c>
      <c r="M1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7" spans="1:13" x14ac:dyDescent="0.25">
      <c r="A1287" s="164">
        <f>+Exports!A1290</f>
        <v>44615</v>
      </c>
      <c r="B1287" s="165">
        <f t="shared" si="80"/>
        <v>2022</v>
      </c>
      <c r="C1287" s="165">
        <f t="shared" si="81"/>
        <v>2</v>
      </c>
      <c r="D1287" s="165">
        <f t="shared" si="82"/>
        <v>23</v>
      </c>
      <c r="E1287" s="165">
        <f>+Exports!B1290</f>
        <v>14</v>
      </c>
      <c r="F1287" s="165">
        <f>+WEEKDAY(ExportsELAP[[#This Row],[Date Prevailing]],1)</f>
        <v>4</v>
      </c>
      <c r="G1287" s="165">
        <f>+COUNTIFS(ECR_Hours!$K$6:$K$7,ExportsELAP[[#This Row],[Date Prevailing]])</f>
        <v>0</v>
      </c>
      <c r="H1287" s="165">
        <f t="shared" si="83"/>
        <v>4</v>
      </c>
      <c r="I1287" s="166">
        <f>+Exports!G1290</f>
        <v>40072.118999999999</v>
      </c>
      <c r="J1287" s="166">
        <f>+'ELAP_IPCO-APND'!D1290</f>
        <v>45.741990000000001</v>
      </c>
      <c r="K1287" s="166">
        <f>+(ExportsELAP[[#This Row],[Exports kWh - MPT]]/1000)*ExportsELAP[[#This Row],[EIM Price]]</f>
        <v>1832.97846657681</v>
      </c>
      <c r="L1287" s="167" t="str">
        <f>+INDEX(ECR_Hours!$I$12:$I$15,MATCH(ExportsELAP[[#This Row],[Date Prevailing]],ECR_Hours!$H$12:$H$15,1))</f>
        <v>NS</v>
      </c>
      <c r="M1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8" spans="1:13" x14ac:dyDescent="0.25">
      <c r="A1288" s="164">
        <f>+Exports!A1291</f>
        <v>44615</v>
      </c>
      <c r="B1288" s="165">
        <f t="shared" si="80"/>
        <v>2022</v>
      </c>
      <c r="C1288" s="165">
        <f t="shared" si="81"/>
        <v>2</v>
      </c>
      <c r="D1288" s="165">
        <f t="shared" si="82"/>
        <v>23</v>
      </c>
      <c r="E1288" s="165">
        <f>+Exports!B1291</f>
        <v>15</v>
      </c>
      <c r="F1288" s="165">
        <f>+WEEKDAY(ExportsELAP[[#This Row],[Date Prevailing]],1)</f>
        <v>4</v>
      </c>
      <c r="G1288" s="165">
        <f>+COUNTIFS(ECR_Hours!$K$6:$K$7,ExportsELAP[[#This Row],[Date Prevailing]])</f>
        <v>0</v>
      </c>
      <c r="H1288" s="165">
        <f t="shared" si="83"/>
        <v>4</v>
      </c>
      <c r="I1288" s="166">
        <f>+Exports!G1291</f>
        <v>36361.124900000003</v>
      </c>
      <c r="J1288" s="166">
        <f>+'ELAP_IPCO-APND'!D1291</f>
        <v>41.399250000000002</v>
      </c>
      <c r="K1288" s="166">
        <f>+(ExportsELAP[[#This Row],[Exports kWh - MPT]]/1000)*ExportsELAP[[#This Row],[EIM Price]]</f>
        <v>1505.323300016325</v>
      </c>
      <c r="L1288" s="167" t="str">
        <f>+INDEX(ECR_Hours!$I$12:$I$15,MATCH(ExportsELAP[[#This Row],[Date Prevailing]],ECR_Hours!$H$12:$H$15,1))</f>
        <v>NS</v>
      </c>
      <c r="M1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89" spans="1:13" x14ac:dyDescent="0.25">
      <c r="A1289" s="164">
        <f>+Exports!A1292</f>
        <v>44615</v>
      </c>
      <c r="B1289" s="165">
        <f t="shared" si="80"/>
        <v>2022</v>
      </c>
      <c r="C1289" s="165">
        <f t="shared" si="81"/>
        <v>2</v>
      </c>
      <c r="D1289" s="165">
        <f t="shared" si="82"/>
        <v>23</v>
      </c>
      <c r="E1289" s="165">
        <f>+Exports!B1292</f>
        <v>16</v>
      </c>
      <c r="F1289" s="165">
        <f>+WEEKDAY(ExportsELAP[[#This Row],[Date Prevailing]],1)</f>
        <v>4</v>
      </c>
      <c r="G1289" s="165">
        <f>+COUNTIFS(ECR_Hours!$K$6:$K$7,ExportsELAP[[#This Row],[Date Prevailing]])</f>
        <v>0</v>
      </c>
      <c r="H1289" s="165">
        <f t="shared" si="83"/>
        <v>4</v>
      </c>
      <c r="I1289" s="166">
        <f>+Exports!G1292</f>
        <v>27855.770199999999</v>
      </c>
      <c r="J1289" s="166">
        <f>+'ELAP_IPCO-APND'!D1292</f>
        <v>38.636650000000003</v>
      </c>
      <c r="K1289" s="166">
        <f>+(ExportsELAP[[#This Row],[Exports kWh - MPT]]/1000)*ExportsELAP[[#This Row],[EIM Price]]</f>
        <v>1076.2536436978301</v>
      </c>
      <c r="L1289" s="167" t="str">
        <f>+INDEX(ECR_Hours!$I$12:$I$15,MATCH(ExportsELAP[[#This Row],[Date Prevailing]],ECR_Hours!$H$12:$H$15,1))</f>
        <v>NS</v>
      </c>
      <c r="M1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0" spans="1:13" x14ac:dyDescent="0.25">
      <c r="A1290" s="164">
        <f>+Exports!A1293</f>
        <v>44615</v>
      </c>
      <c r="B1290" s="165">
        <f t="shared" si="80"/>
        <v>2022</v>
      </c>
      <c r="C1290" s="165">
        <f t="shared" si="81"/>
        <v>2</v>
      </c>
      <c r="D1290" s="165">
        <f t="shared" si="82"/>
        <v>23</v>
      </c>
      <c r="E1290" s="165">
        <f>+Exports!B1293</f>
        <v>17</v>
      </c>
      <c r="F1290" s="165">
        <f>+WEEKDAY(ExportsELAP[[#This Row],[Date Prevailing]],1)</f>
        <v>4</v>
      </c>
      <c r="G1290" s="165">
        <f>+COUNTIFS(ECR_Hours!$K$6:$K$7,ExportsELAP[[#This Row],[Date Prevailing]])</f>
        <v>0</v>
      </c>
      <c r="H1290" s="165">
        <f t="shared" si="83"/>
        <v>4</v>
      </c>
      <c r="I1290" s="166">
        <f>+Exports!G1293</f>
        <v>16477.885399999999</v>
      </c>
      <c r="J1290" s="166">
        <f>+'ELAP_IPCO-APND'!D1293</f>
        <v>35.272379999999998</v>
      </c>
      <c r="K1290" s="166">
        <f>+(ExportsELAP[[#This Row],[Exports kWh - MPT]]/1000)*ExportsELAP[[#This Row],[EIM Price]]</f>
        <v>581.2142354252519</v>
      </c>
      <c r="L1290" s="167" t="str">
        <f>+INDEX(ECR_Hours!$I$12:$I$15,MATCH(ExportsELAP[[#This Row],[Date Prevailing]],ECR_Hours!$H$12:$H$15,1))</f>
        <v>NS</v>
      </c>
      <c r="M1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1" spans="1:13" x14ac:dyDescent="0.25">
      <c r="A1291" s="164">
        <f>+Exports!A1294</f>
        <v>44615</v>
      </c>
      <c r="B1291" s="165">
        <f t="shared" si="80"/>
        <v>2022</v>
      </c>
      <c r="C1291" s="165">
        <f t="shared" si="81"/>
        <v>2</v>
      </c>
      <c r="D1291" s="165">
        <f t="shared" si="82"/>
        <v>23</v>
      </c>
      <c r="E1291" s="165">
        <f>+Exports!B1294</f>
        <v>18</v>
      </c>
      <c r="F1291" s="165">
        <f>+WEEKDAY(ExportsELAP[[#This Row],[Date Prevailing]],1)</f>
        <v>4</v>
      </c>
      <c r="G1291" s="165">
        <f>+COUNTIFS(ECR_Hours!$K$6:$K$7,ExportsELAP[[#This Row],[Date Prevailing]])</f>
        <v>0</v>
      </c>
      <c r="H1291" s="165">
        <f t="shared" si="83"/>
        <v>4</v>
      </c>
      <c r="I1291" s="166">
        <f>+Exports!G1294</f>
        <v>6010.0987000000005</v>
      </c>
      <c r="J1291" s="166">
        <f>+'ELAP_IPCO-APND'!D1294</f>
        <v>41.345190000000002</v>
      </c>
      <c r="K1291" s="166">
        <f>+(ExportsELAP[[#This Row],[Exports kWh - MPT]]/1000)*ExportsELAP[[#This Row],[EIM Price]]</f>
        <v>248.48867267025304</v>
      </c>
      <c r="L1291" s="167" t="str">
        <f>+INDEX(ECR_Hours!$I$12:$I$15,MATCH(ExportsELAP[[#This Row],[Date Prevailing]],ECR_Hours!$H$12:$H$15,1))</f>
        <v>NS</v>
      </c>
      <c r="M1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2" spans="1:13" x14ac:dyDescent="0.25">
      <c r="A1292" s="164">
        <f>+Exports!A1295</f>
        <v>44615</v>
      </c>
      <c r="B1292" s="165">
        <f t="shared" si="80"/>
        <v>2022</v>
      </c>
      <c r="C1292" s="165">
        <f t="shared" si="81"/>
        <v>2</v>
      </c>
      <c r="D1292" s="165">
        <f t="shared" si="82"/>
        <v>23</v>
      </c>
      <c r="E1292" s="165">
        <f>+Exports!B1295</f>
        <v>19</v>
      </c>
      <c r="F1292" s="165">
        <f>+WEEKDAY(ExportsELAP[[#This Row],[Date Prevailing]],1)</f>
        <v>4</v>
      </c>
      <c r="G1292" s="165">
        <f>+COUNTIFS(ECR_Hours!$K$6:$K$7,ExportsELAP[[#This Row],[Date Prevailing]])</f>
        <v>0</v>
      </c>
      <c r="H1292" s="165">
        <f t="shared" si="83"/>
        <v>4</v>
      </c>
      <c r="I1292" s="166">
        <f>+Exports!G1295</f>
        <v>332.4837</v>
      </c>
      <c r="J1292" s="166">
        <f>+'ELAP_IPCO-APND'!D1295</f>
        <v>53.447069999999997</v>
      </c>
      <c r="K1292" s="166">
        <f>+(ExportsELAP[[#This Row],[Exports kWh - MPT]]/1000)*ExportsELAP[[#This Row],[EIM Price]]</f>
        <v>17.770279587758999</v>
      </c>
      <c r="L1292" s="167" t="str">
        <f>+INDEX(ECR_Hours!$I$12:$I$15,MATCH(ExportsELAP[[#This Row],[Date Prevailing]],ECR_Hours!$H$12:$H$15,1))</f>
        <v>NS</v>
      </c>
      <c r="M1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3" spans="1:13" x14ac:dyDescent="0.25">
      <c r="A1293" s="164">
        <f>+Exports!A1296</f>
        <v>44615</v>
      </c>
      <c r="B1293" s="165">
        <f t="shared" si="80"/>
        <v>2022</v>
      </c>
      <c r="C1293" s="165">
        <f t="shared" si="81"/>
        <v>2</v>
      </c>
      <c r="D1293" s="165">
        <f t="shared" si="82"/>
        <v>23</v>
      </c>
      <c r="E1293" s="165">
        <f>+Exports!B1296</f>
        <v>20</v>
      </c>
      <c r="F1293" s="165">
        <f>+WEEKDAY(ExportsELAP[[#This Row],[Date Prevailing]],1)</f>
        <v>4</v>
      </c>
      <c r="G1293" s="165">
        <f>+COUNTIFS(ECR_Hours!$K$6:$K$7,ExportsELAP[[#This Row],[Date Prevailing]])</f>
        <v>0</v>
      </c>
      <c r="H1293" s="165">
        <f t="shared" si="83"/>
        <v>4</v>
      </c>
      <c r="I1293" s="166">
        <f>+Exports!G1296</f>
        <v>111.12650000000001</v>
      </c>
      <c r="J1293" s="166">
        <f>+'ELAP_IPCO-APND'!D1296</f>
        <v>60.46452</v>
      </c>
      <c r="K1293" s="166">
        <f>+(ExportsELAP[[#This Row],[Exports kWh - MPT]]/1000)*ExportsELAP[[#This Row],[EIM Price]]</f>
        <v>6.7192104817800002</v>
      </c>
      <c r="L1293" s="167" t="str">
        <f>+INDEX(ECR_Hours!$I$12:$I$15,MATCH(ExportsELAP[[#This Row],[Date Prevailing]],ECR_Hours!$H$12:$H$15,1))</f>
        <v>NS</v>
      </c>
      <c r="M1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4" spans="1:13" x14ac:dyDescent="0.25">
      <c r="A1294" s="164">
        <f>+Exports!A1297</f>
        <v>44615</v>
      </c>
      <c r="B1294" s="165">
        <f t="shared" si="80"/>
        <v>2022</v>
      </c>
      <c r="C1294" s="165">
        <f t="shared" si="81"/>
        <v>2</v>
      </c>
      <c r="D1294" s="165">
        <f t="shared" si="82"/>
        <v>23</v>
      </c>
      <c r="E1294" s="165">
        <f>+Exports!B1297</f>
        <v>21</v>
      </c>
      <c r="F1294" s="165">
        <f>+WEEKDAY(ExportsELAP[[#This Row],[Date Prevailing]],1)</f>
        <v>4</v>
      </c>
      <c r="G1294" s="165">
        <f>+COUNTIFS(ECR_Hours!$K$6:$K$7,ExportsELAP[[#This Row],[Date Prevailing]])</f>
        <v>0</v>
      </c>
      <c r="H1294" s="165">
        <f t="shared" si="83"/>
        <v>4</v>
      </c>
      <c r="I1294" s="166">
        <f>+Exports!G1297</f>
        <v>109.75959999999999</v>
      </c>
      <c r="J1294" s="166">
        <f>+'ELAP_IPCO-APND'!D1297</f>
        <v>65.929329999999993</v>
      </c>
      <c r="K1294" s="166">
        <f>+(ExportsELAP[[#This Row],[Exports kWh - MPT]]/1000)*ExportsELAP[[#This Row],[EIM Price]]</f>
        <v>7.2363768890679978</v>
      </c>
      <c r="L1294" s="167" t="str">
        <f>+INDEX(ECR_Hours!$I$12:$I$15,MATCH(ExportsELAP[[#This Row],[Date Prevailing]],ECR_Hours!$H$12:$H$15,1))</f>
        <v>NS</v>
      </c>
      <c r="M1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5" spans="1:13" x14ac:dyDescent="0.25">
      <c r="A1295" s="164">
        <f>+Exports!A1298</f>
        <v>44615</v>
      </c>
      <c r="B1295" s="165">
        <f t="shared" si="80"/>
        <v>2022</v>
      </c>
      <c r="C1295" s="165">
        <f t="shared" si="81"/>
        <v>2</v>
      </c>
      <c r="D1295" s="165">
        <f t="shared" si="82"/>
        <v>23</v>
      </c>
      <c r="E1295" s="165">
        <f>+Exports!B1298</f>
        <v>22</v>
      </c>
      <c r="F1295" s="165">
        <f>+WEEKDAY(ExportsELAP[[#This Row],[Date Prevailing]],1)</f>
        <v>4</v>
      </c>
      <c r="G1295" s="165">
        <f>+COUNTIFS(ECR_Hours!$K$6:$K$7,ExportsELAP[[#This Row],[Date Prevailing]])</f>
        <v>0</v>
      </c>
      <c r="H1295" s="165">
        <f t="shared" si="83"/>
        <v>4</v>
      </c>
      <c r="I1295" s="166">
        <f>+Exports!G1298</f>
        <v>109.6533</v>
      </c>
      <c r="J1295" s="166">
        <f>+'ELAP_IPCO-APND'!D1298</f>
        <v>66.347350000000006</v>
      </c>
      <c r="K1295" s="166">
        <f>+(ExportsELAP[[#This Row],[Exports kWh - MPT]]/1000)*ExportsELAP[[#This Row],[EIM Price]]</f>
        <v>7.2752058737550005</v>
      </c>
      <c r="L1295" s="167" t="str">
        <f>+INDEX(ECR_Hours!$I$12:$I$15,MATCH(ExportsELAP[[#This Row],[Date Prevailing]],ECR_Hours!$H$12:$H$15,1))</f>
        <v>NS</v>
      </c>
      <c r="M1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6" spans="1:13" x14ac:dyDescent="0.25">
      <c r="A1296" s="164">
        <f>+Exports!A1299</f>
        <v>44615</v>
      </c>
      <c r="B1296" s="165">
        <f t="shared" si="80"/>
        <v>2022</v>
      </c>
      <c r="C1296" s="165">
        <f t="shared" si="81"/>
        <v>2</v>
      </c>
      <c r="D1296" s="165">
        <f t="shared" si="82"/>
        <v>23</v>
      </c>
      <c r="E1296" s="165">
        <f>+Exports!B1299</f>
        <v>23</v>
      </c>
      <c r="F1296" s="165">
        <f>+WEEKDAY(ExportsELAP[[#This Row],[Date Prevailing]],1)</f>
        <v>4</v>
      </c>
      <c r="G1296" s="165">
        <f>+COUNTIFS(ECR_Hours!$K$6:$K$7,ExportsELAP[[#This Row],[Date Prevailing]])</f>
        <v>0</v>
      </c>
      <c r="H1296" s="165">
        <f t="shared" si="83"/>
        <v>4</v>
      </c>
      <c r="I1296" s="166">
        <f>+Exports!G1299</f>
        <v>111.3524</v>
      </c>
      <c r="J1296" s="166">
        <f>+'ELAP_IPCO-APND'!D1299</f>
        <v>74.761099999999999</v>
      </c>
      <c r="K1296" s="166">
        <f>+(ExportsELAP[[#This Row],[Exports kWh - MPT]]/1000)*ExportsELAP[[#This Row],[EIM Price]]</f>
        <v>8.3248279116399999</v>
      </c>
      <c r="L1296" s="167" t="str">
        <f>+INDEX(ECR_Hours!$I$12:$I$15,MATCH(ExportsELAP[[#This Row],[Date Prevailing]],ECR_Hours!$H$12:$H$15,1))</f>
        <v>NS</v>
      </c>
      <c r="M1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7" spans="1:13" x14ac:dyDescent="0.25">
      <c r="A1297" s="164">
        <f>+Exports!A1300</f>
        <v>44615</v>
      </c>
      <c r="B1297" s="165">
        <f t="shared" si="80"/>
        <v>2022</v>
      </c>
      <c r="C1297" s="165">
        <f t="shared" si="81"/>
        <v>2</v>
      </c>
      <c r="D1297" s="165">
        <f t="shared" si="82"/>
        <v>23</v>
      </c>
      <c r="E1297" s="165">
        <f>+Exports!B1300</f>
        <v>24</v>
      </c>
      <c r="F1297" s="165">
        <f>+WEEKDAY(ExportsELAP[[#This Row],[Date Prevailing]],1)</f>
        <v>4</v>
      </c>
      <c r="G1297" s="165">
        <f>+COUNTIFS(ECR_Hours!$K$6:$K$7,ExportsELAP[[#This Row],[Date Prevailing]])</f>
        <v>0</v>
      </c>
      <c r="H1297" s="165">
        <f t="shared" si="83"/>
        <v>4</v>
      </c>
      <c r="I1297" s="166">
        <f>+Exports!G1300</f>
        <v>109.63099999999999</v>
      </c>
      <c r="J1297" s="166">
        <f>+'ELAP_IPCO-APND'!D1300</f>
        <v>134.99673999999999</v>
      </c>
      <c r="K1297" s="166">
        <f>+(ExportsELAP[[#This Row],[Exports kWh - MPT]]/1000)*ExportsELAP[[#This Row],[EIM Price]]</f>
        <v>14.799827602939997</v>
      </c>
      <c r="L1297" s="167" t="str">
        <f>+INDEX(ECR_Hours!$I$12:$I$15,MATCH(ExportsELAP[[#This Row],[Date Prevailing]],ECR_Hours!$H$12:$H$15,1))</f>
        <v>NS</v>
      </c>
      <c r="M1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8" spans="1:13" x14ac:dyDescent="0.25">
      <c r="A1298" s="164">
        <f>+Exports!A1301</f>
        <v>44616</v>
      </c>
      <c r="B1298" s="165">
        <f t="shared" si="80"/>
        <v>2022</v>
      </c>
      <c r="C1298" s="165">
        <f t="shared" si="81"/>
        <v>2</v>
      </c>
      <c r="D1298" s="165">
        <f t="shared" si="82"/>
        <v>24</v>
      </c>
      <c r="E1298" s="165">
        <f>+Exports!B1301</f>
        <v>1</v>
      </c>
      <c r="F1298" s="165">
        <f>+WEEKDAY(ExportsELAP[[#This Row],[Date Prevailing]],1)</f>
        <v>5</v>
      </c>
      <c r="G1298" s="165">
        <f>+COUNTIFS(ECR_Hours!$K$6:$K$7,ExportsELAP[[#This Row],[Date Prevailing]])</f>
        <v>0</v>
      </c>
      <c r="H1298" s="165">
        <f t="shared" si="83"/>
        <v>5</v>
      </c>
      <c r="I1298" s="166">
        <f>+Exports!G1301</f>
        <v>29.223499999999998</v>
      </c>
      <c r="J1298" s="166">
        <f>+'ELAP_IPCO-APND'!D1301</f>
        <v>61.169289999999997</v>
      </c>
      <c r="K1298" s="166">
        <f>+(ExportsELAP[[#This Row],[Exports kWh - MPT]]/1000)*ExportsELAP[[#This Row],[EIM Price]]</f>
        <v>1.787580746315</v>
      </c>
      <c r="L1298" s="167" t="str">
        <f>+INDEX(ECR_Hours!$I$12:$I$15,MATCH(ExportsELAP[[#This Row],[Date Prevailing]],ECR_Hours!$H$12:$H$15,1))</f>
        <v>NS</v>
      </c>
      <c r="M1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299" spans="1:13" x14ac:dyDescent="0.25">
      <c r="A1299" s="164">
        <f>+Exports!A1302</f>
        <v>44616</v>
      </c>
      <c r="B1299" s="165">
        <f t="shared" si="80"/>
        <v>2022</v>
      </c>
      <c r="C1299" s="165">
        <f t="shared" si="81"/>
        <v>2</v>
      </c>
      <c r="D1299" s="165">
        <f t="shared" si="82"/>
        <v>24</v>
      </c>
      <c r="E1299" s="165">
        <f>+Exports!B1302</f>
        <v>2</v>
      </c>
      <c r="F1299" s="165">
        <f>+WEEKDAY(ExportsELAP[[#This Row],[Date Prevailing]],1)</f>
        <v>5</v>
      </c>
      <c r="G1299" s="165">
        <f>+COUNTIFS(ECR_Hours!$K$6:$K$7,ExportsELAP[[#This Row],[Date Prevailing]])</f>
        <v>0</v>
      </c>
      <c r="H1299" s="165">
        <f t="shared" si="83"/>
        <v>5</v>
      </c>
      <c r="I1299" s="166">
        <f>+Exports!G1302</f>
        <v>30.7882</v>
      </c>
      <c r="J1299" s="166">
        <f>+'ELAP_IPCO-APND'!D1302</f>
        <v>83.967650000000006</v>
      </c>
      <c r="K1299" s="166">
        <f>+(ExportsELAP[[#This Row],[Exports kWh - MPT]]/1000)*ExportsELAP[[#This Row],[EIM Price]]</f>
        <v>2.58521280173</v>
      </c>
      <c r="L1299" s="167" t="str">
        <f>+INDEX(ECR_Hours!$I$12:$I$15,MATCH(ExportsELAP[[#This Row],[Date Prevailing]],ECR_Hours!$H$12:$H$15,1))</f>
        <v>NS</v>
      </c>
      <c r="M1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0" spans="1:13" x14ac:dyDescent="0.25">
      <c r="A1300" s="164">
        <f>+Exports!A1303</f>
        <v>44616</v>
      </c>
      <c r="B1300" s="165">
        <f t="shared" si="80"/>
        <v>2022</v>
      </c>
      <c r="C1300" s="165">
        <f t="shared" si="81"/>
        <v>2</v>
      </c>
      <c r="D1300" s="165">
        <f t="shared" si="82"/>
        <v>24</v>
      </c>
      <c r="E1300" s="165">
        <f>+Exports!B1303</f>
        <v>3</v>
      </c>
      <c r="F1300" s="165">
        <f>+WEEKDAY(ExportsELAP[[#This Row],[Date Prevailing]],1)</f>
        <v>5</v>
      </c>
      <c r="G1300" s="165">
        <f>+COUNTIFS(ECR_Hours!$K$6:$K$7,ExportsELAP[[#This Row],[Date Prevailing]])</f>
        <v>0</v>
      </c>
      <c r="H1300" s="165">
        <f t="shared" si="83"/>
        <v>5</v>
      </c>
      <c r="I1300" s="166">
        <f>+Exports!G1303</f>
        <v>28.6511</v>
      </c>
      <c r="J1300" s="166">
        <f>+'ELAP_IPCO-APND'!D1303</f>
        <v>123.90170999999999</v>
      </c>
      <c r="K1300" s="166">
        <f>+(ExportsELAP[[#This Row],[Exports kWh - MPT]]/1000)*ExportsELAP[[#This Row],[EIM Price]]</f>
        <v>3.5499202833809997</v>
      </c>
      <c r="L1300" s="167" t="str">
        <f>+INDEX(ECR_Hours!$I$12:$I$15,MATCH(ExportsELAP[[#This Row],[Date Prevailing]],ECR_Hours!$H$12:$H$15,1))</f>
        <v>NS</v>
      </c>
      <c r="M1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1" spans="1:13" x14ac:dyDescent="0.25">
      <c r="A1301" s="164">
        <f>+Exports!A1304</f>
        <v>44616</v>
      </c>
      <c r="B1301" s="165">
        <f t="shared" si="80"/>
        <v>2022</v>
      </c>
      <c r="C1301" s="165">
        <f t="shared" si="81"/>
        <v>2</v>
      </c>
      <c r="D1301" s="165">
        <f t="shared" si="82"/>
        <v>24</v>
      </c>
      <c r="E1301" s="165">
        <f>+Exports!B1304</f>
        <v>4</v>
      </c>
      <c r="F1301" s="165">
        <f>+WEEKDAY(ExportsELAP[[#This Row],[Date Prevailing]],1)</f>
        <v>5</v>
      </c>
      <c r="G1301" s="165">
        <f>+COUNTIFS(ECR_Hours!$K$6:$K$7,ExportsELAP[[#This Row],[Date Prevailing]])</f>
        <v>0</v>
      </c>
      <c r="H1301" s="165">
        <f t="shared" si="83"/>
        <v>5</v>
      </c>
      <c r="I1301" s="166">
        <f>+Exports!G1304</f>
        <v>25.481099999999998</v>
      </c>
      <c r="J1301" s="166">
        <f>+'ELAP_IPCO-APND'!D1304</f>
        <v>72.884110000000007</v>
      </c>
      <c r="K1301" s="166">
        <f>+(ExportsELAP[[#This Row],[Exports kWh - MPT]]/1000)*ExportsELAP[[#This Row],[EIM Price]]</f>
        <v>1.8571672953210001</v>
      </c>
      <c r="L1301" s="167" t="str">
        <f>+INDEX(ECR_Hours!$I$12:$I$15,MATCH(ExportsELAP[[#This Row],[Date Prevailing]],ECR_Hours!$H$12:$H$15,1))</f>
        <v>NS</v>
      </c>
      <c r="M1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2" spans="1:13" x14ac:dyDescent="0.25">
      <c r="A1302" s="164">
        <f>+Exports!A1305</f>
        <v>44616</v>
      </c>
      <c r="B1302" s="165">
        <f t="shared" si="80"/>
        <v>2022</v>
      </c>
      <c r="C1302" s="165">
        <f t="shared" si="81"/>
        <v>2</v>
      </c>
      <c r="D1302" s="165">
        <f t="shared" si="82"/>
        <v>24</v>
      </c>
      <c r="E1302" s="165">
        <f>+Exports!B1305</f>
        <v>5</v>
      </c>
      <c r="F1302" s="165">
        <f>+WEEKDAY(ExportsELAP[[#This Row],[Date Prevailing]],1)</f>
        <v>5</v>
      </c>
      <c r="G1302" s="165">
        <f>+COUNTIFS(ECR_Hours!$K$6:$K$7,ExportsELAP[[#This Row],[Date Prevailing]])</f>
        <v>0</v>
      </c>
      <c r="H1302" s="165">
        <f t="shared" si="83"/>
        <v>5</v>
      </c>
      <c r="I1302" s="166">
        <f>+Exports!G1305</f>
        <v>19.5733</v>
      </c>
      <c r="J1302" s="166">
        <f>+'ELAP_IPCO-APND'!D1305</f>
        <v>71.097219999999993</v>
      </c>
      <c r="K1302" s="166">
        <f>+(ExportsELAP[[#This Row],[Exports kWh - MPT]]/1000)*ExportsELAP[[#This Row],[EIM Price]]</f>
        <v>1.3916072162259998</v>
      </c>
      <c r="L1302" s="167" t="str">
        <f>+INDEX(ECR_Hours!$I$12:$I$15,MATCH(ExportsELAP[[#This Row],[Date Prevailing]],ECR_Hours!$H$12:$H$15,1))</f>
        <v>NS</v>
      </c>
      <c r="M1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3" spans="1:13" x14ac:dyDescent="0.25">
      <c r="A1303" s="164">
        <f>+Exports!A1306</f>
        <v>44616</v>
      </c>
      <c r="B1303" s="165">
        <f t="shared" si="80"/>
        <v>2022</v>
      </c>
      <c r="C1303" s="165">
        <f t="shared" si="81"/>
        <v>2</v>
      </c>
      <c r="D1303" s="165">
        <f t="shared" si="82"/>
        <v>24</v>
      </c>
      <c r="E1303" s="165">
        <f>+Exports!B1306</f>
        <v>6</v>
      </c>
      <c r="F1303" s="165">
        <f>+WEEKDAY(ExportsELAP[[#This Row],[Date Prevailing]],1)</f>
        <v>5</v>
      </c>
      <c r="G1303" s="165">
        <f>+COUNTIFS(ECR_Hours!$K$6:$K$7,ExportsELAP[[#This Row],[Date Prevailing]])</f>
        <v>0</v>
      </c>
      <c r="H1303" s="165">
        <f t="shared" si="83"/>
        <v>5</v>
      </c>
      <c r="I1303" s="166">
        <f>+Exports!G1306</f>
        <v>19.807199999999998</v>
      </c>
      <c r="J1303" s="166">
        <f>+'ELAP_IPCO-APND'!D1306</f>
        <v>73.17653</v>
      </c>
      <c r="K1303" s="166">
        <f>+(ExportsELAP[[#This Row],[Exports kWh - MPT]]/1000)*ExportsELAP[[#This Row],[EIM Price]]</f>
        <v>1.4494221650159997</v>
      </c>
      <c r="L1303" s="167" t="str">
        <f>+INDEX(ECR_Hours!$I$12:$I$15,MATCH(ExportsELAP[[#This Row],[Date Prevailing]],ECR_Hours!$H$12:$H$15,1))</f>
        <v>NS</v>
      </c>
      <c r="M1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4" spans="1:13" x14ac:dyDescent="0.25">
      <c r="A1304" s="164">
        <f>+Exports!A1307</f>
        <v>44616</v>
      </c>
      <c r="B1304" s="165">
        <f t="shared" si="80"/>
        <v>2022</v>
      </c>
      <c r="C1304" s="165">
        <f t="shared" si="81"/>
        <v>2</v>
      </c>
      <c r="D1304" s="165">
        <f t="shared" si="82"/>
        <v>24</v>
      </c>
      <c r="E1304" s="165">
        <f>+Exports!B1307</f>
        <v>7</v>
      </c>
      <c r="F1304" s="165">
        <f>+WEEKDAY(ExportsELAP[[#This Row],[Date Prevailing]],1)</f>
        <v>5</v>
      </c>
      <c r="G1304" s="165">
        <f>+COUNTIFS(ECR_Hours!$K$6:$K$7,ExportsELAP[[#This Row],[Date Prevailing]])</f>
        <v>0</v>
      </c>
      <c r="H1304" s="165">
        <f t="shared" si="83"/>
        <v>5</v>
      </c>
      <c r="I1304" s="166">
        <f>+Exports!G1307</f>
        <v>19.537800000000001</v>
      </c>
      <c r="J1304" s="166">
        <f>+'ELAP_IPCO-APND'!D1307</f>
        <v>71.251410000000007</v>
      </c>
      <c r="K1304" s="166">
        <f>+(ExportsELAP[[#This Row],[Exports kWh - MPT]]/1000)*ExportsELAP[[#This Row],[EIM Price]]</f>
        <v>1.3920957982980002</v>
      </c>
      <c r="L1304" s="167" t="str">
        <f>+INDEX(ECR_Hours!$I$12:$I$15,MATCH(ExportsELAP[[#This Row],[Date Prevailing]],ECR_Hours!$H$12:$H$15,1))</f>
        <v>NS</v>
      </c>
      <c r="M1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5" spans="1:13" x14ac:dyDescent="0.25">
      <c r="A1305" s="164">
        <f>+Exports!A1308</f>
        <v>44616</v>
      </c>
      <c r="B1305" s="165">
        <f t="shared" si="80"/>
        <v>2022</v>
      </c>
      <c r="C1305" s="165">
        <f t="shared" si="81"/>
        <v>2</v>
      </c>
      <c r="D1305" s="165">
        <f t="shared" si="82"/>
        <v>24</v>
      </c>
      <c r="E1305" s="165">
        <f>+Exports!B1308</f>
        <v>8</v>
      </c>
      <c r="F1305" s="165">
        <f>+WEEKDAY(ExportsELAP[[#This Row],[Date Prevailing]],1)</f>
        <v>5</v>
      </c>
      <c r="G1305" s="165">
        <f>+COUNTIFS(ECR_Hours!$K$6:$K$7,ExportsELAP[[#This Row],[Date Prevailing]])</f>
        <v>0</v>
      </c>
      <c r="H1305" s="165">
        <f t="shared" si="83"/>
        <v>5</v>
      </c>
      <c r="I1305" s="166">
        <f>+Exports!G1308</f>
        <v>203.85159999999999</v>
      </c>
      <c r="J1305" s="166">
        <f>+'ELAP_IPCO-APND'!D1308</f>
        <v>92.58081</v>
      </c>
      <c r="K1305" s="166">
        <f>+(ExportsELAP[[#This Row],[Exports kWh - MPT]]/1000)*ExportsELAP[[#This Row],[EIM Price]]</f>
        <v>18.872746247795998</v>
      </c>
      <c r="L1305" s="167" t="str">
        <f>+INDEX(ECR_Hours!$I$12:$I$15,MATCH(ExportsELAP[[#This Row],[Date Prevailing]],ECR_Hours!$H$12:$H$15,1))</f>
        <v>NS</v>
      </c>
      <c r="M1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6" spans="1:13" x14ac:dyDescent="0.25">
      <c r="A1306" s="164">
        <f>+Exports!A1309</f>
        <v>44616</v>
      </c>
      <c r="B1306" s="165">
        <f t="shared" si="80"/>
        <v>2022</v>
      </c>
      <c r="C1306" s="165">
        <f t="shared" si="81"/>
        <v>2</v>
      </c>
      <c r="D1306" s="165">
        <f t="shared" si="82"/>
        <v>24</v>
      </c>
      <c r="E1306" s="165">
        <f>+Exports!B1309</f>
        <v>9</v>
      </c>
      <c r="F1306" s="165">
        <f>+WEEKDAY(ExportsELAP[[#This Row],[Date Prevailing]],1)</f>
        <v>5</v>
      </c>
      <c r="G1306" s="165">
        <f>+COUNTIFS(ECR_Hours!$K$6:$K$7,ExportsELAP[[#This Row],[Date Prevailing]])</f>
        <v>0</v>
      </c>
      <c r="H1306" s="165">
        <f t="shared" si="83"/>
        <v>5</v>
      </c>
      <c r="I1306" s="166">
        <f>+Exports!G1309</f>
        <v>1719.0328</v>
      </c>
      <c r="J1306" s="166">
        <f>+'ELAP_IPCO-APND'!D1309</f>
        <v>50.186889999999998</v>
      </c>
      <c r="K1306" s="166">
        <f>+(ExportsELAP[[#This Row],[Exports kWh - MPT]]/1000)*ExportsELAP[[#This Row],[EIM Price]]</f>
        <v>86.272910039991999</v>
      </c>
      <c r="L1306" s="167" t="str">
        <f>+INDEX(ECR_Hours!$I$12:$I$15,MATCH(ExportsELAP[[#This Row],[Date Prevailing]],ECR_Hours!$H$12:$H$15,1))</f>
        <v>NS</v>
      </c>
      <c r="M1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7" spans="1:13" x14ac:dyDescent="0.25">
      <c r="A1307" s="164">
        <f>+Exports!A1310</f>
        <v>44616</v>
      </c>
      <c r="B1307" s="165">
        <f t="shared" si="80"/>
        <v>2022</v>
      </c>
      <c r="C1307" s="165">
        <f t="shared" si="81"/>
        <v>2</v>
      </c>
      <c r="D1307" s="165">
        <f t="shared" si="82"/>
        <v>24</v>
      </c>
      <c r="E1307" s="165">
        <f>+Exports!B1310</f>
        <v>10</v>
      </c>
      <c r="F1307" s="165">
        <f>+WEEKDAY(ExportsELAP[[#This Row],[Date Prevailing]],1)</f>
        <v>5</v>
      </c>
      <c r="G1307" s="165">
        <f>+COUNTIFS(ECR_Hours!$K$6:$K$7,ExportsELAP[[#This Row],[Date Prevailing]])</f>
        <v>0</v>
      </c>
      <c r="H1307" s="165">
        <f t="shared" si="83"/>
        <v>5</v>
      </c>
      <c r="I1307" s="166">
        <f>+Exports!G1310</f>
        <v>4334.9303</v>
      </c>
      <c r="J1307" s="166">
        <f>+'ELAP_IPCO-APND'!D1310</f>
        <v>60.272010000000002</v>
      </c>
      <c r="K1307" s="166">
        <f>+(ExportsELAP[[#This Row],[Exports kWh - MPT]]/1000)*ExportsELAP[[#This Row],[EIM Price]]</f>
        <v>261.274962390903</v>
      </c>
      <c r="L1307" s="167" t="str">
        <f>+INDEX(ECR_Hours!$I$12:$I$15,MATCH(ExportsELAP[[#This Row],[Date Prevailing]],ECR_Hours!$H$12:$H$15,1))</f>
        <v>NS</v>
      </c>
      <c r="M1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8" spans="1:13" x14ac:dyDescent="0.25">
      <c r="A1308" s="164">
        <f>+Exports!A1311</f>
        <v>44616</v>
      </c>
      <c r="B1308" s="165">
        <f t="shared" si="80"/>
        <v>2022</v>
      </c>
      <c r="C1308" s="165">
        <f t="shared" si="81"/>
        <v>2</v>
      </c>
      <c r="D1308" s="165">
        <f t="shared" si="82"/>
        <v>24</v>
      </c>
      <c r="E1308" s="165">
        <f>+Exports!B1311</f>
        <v>11</v>
      </c>
      <c r="F1308" s="165">
        <f>+WEEKDAY(ExportsELAP[[#This Row],[Date Prevailing]],1)</f>
        <v>5</v>
      </c>
      <c r="G1308" s="165">
        <f>+COUNTIFS(ECR_Hours!$K$6:$K$7,ExportsELAP[[#This Row],[Date Prevailing]])</f>
        <v>0</v>
      </c>
      <c r="H1308" s="165">
        <f t="shared" si="83"/>
        <v>5</v>
      </c>
      <c r="I1308" s="166">
        <f>+Exports!G1311</f>
        <v>7772.5245999999997</v>
      </c>
      <c r="J1308" s="166">
        <f>+'ELAP_IPCO-APND'!D1311</f>
        <v>35.56026</v>
      </c>
      <c r="K1308" s="166">
        <f>+(ExportsELAP[[#This Row],[Exports kWh - MPT]]/1000)*ExportsELAP[[#This Row],[EIM Price]]</f>
        <v>276.39299563239598</v>
      </c>
      <c r="L1308" s="167" t="str">
        <f>+INDEX(ECR_Hours!$I$12:$I$15,MATCH(ExportsELAP[[#This Row],[Date Prevailing]],ECR_Hours!$H$12:$H$15,1))</f>
        <v>NS</v>
      </c>
      <c r="M1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09" spans="1:13" x14ac:dyDescent="0.25">
      <c r="A1309" s="164">
        <f>+Exports!A1312</f>
        <v>44616</v>
      </c>
      <c r="B1309" s="165">
        <f t="shared" si="80"/>
        <v>2022</v>
      </c>
      <c r="C1309" s="165">
        <f t="shared" si="81"/>
        <v>2</v>
      </c>
      <c r="D1309" s="165">
        <f t="shared" si="82"/>
        <v>24</v>
      </c>
      <c r="E1309" s="165">
        <f>+Exports!B1312</f>
        <v>12</v>
      </c>
      <c r="F1309" s="165">
        <f>+WEEKDAY(ExportsELAP[[#This Row],[Date Prevailing]],1)</f>
        <v>5</v>
      </c>
      <c r="G1309" s="165">
        <f>+COUNTIFS(ECR_Hours!$K$6:$K$7,ExportsELAP[[#This Row],[Date Prevailing]])</f>
        <v>0</v>
      </c>
      <c r="H1309" s="165">
        <f t="shared" si="83"/>
        <v>5</v>
      </c>
      <c r="I1309" s="166">
        <f>+Exports!G1312</f>
        <v>11422.363600000001</v>
      </c>
      <c r="J1309" s="166">
        <f>+'ELAP_IPCO-APND'!D1312</f>
        <v>37.935029999999998</v>
      </c>
      <c r="K1309" s="166">
        <f>+(ExportsELAP[[#This Row],[Exports kWh - MPT]]/1000)*ExportsELAP[[#This Row],[EIM Price]]</f>
        <v>433.30770583690799</v>
      </c>
      <c r="L1309" s="167" t="str">
        <f>+INDEX(ECR_Hours!$I$12:$I$15,MATCH(ExportsELAP[[#This Row],[Date Prevailing]],ECR_Hours!$H$12:$H$15,1))</f>
        <v>NS</v>
      </c>
      <c r="M1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0" spans="1:13" x14ac:dyDescent="0.25">
      <c r="A1310" s="164">
        <f>+Exports!A1313</f>
        <v>44616</v>
      </c>
      <c r="B1310" s="165">
        <f t="shared" si="80"/>
        <v>2022</v>
      </c>
      <c r="C1310" s="165">
        <f t="shared" si="81"/>
        <v>2</v>
      </c>
      <c r="D1310" s="165">
        <f t="shared" si="82"/>
        <v>24</v>
      </c>
      <c r="E1310" s="165">
        <f>+Exports!B1313</f>
        <v>13</v>
      </c>
      <c r="F1310" s="165">
        <f>+WEEKDAY(ExportsELAP[[#This Row],[Date Prevailing]],1)</f>
        <v>5</v>
      </c>
      <c r="G1310" s="165">
        <f>+COUNTIFS(ECR_Hours!$K$6:$K$7,ExportsELAP[[#This Row],[Date Prevailing]])</f>
        <v>0</v>
      </c>
      <c r="H1310" s="165">
        <f t="shared" si="83"/>
        <v>5</v>
      </c>
      <c r="I1310" s="166">
        <f>+Exports!G1313</f>
        <v>15670.4979</v>
      </c>
      <c r="J1310" s="166">
        <f>+'ELAP_IPCO-APND'!D1313</f>
        <v>30.70121</v>
      </c>
      <c r="K1310" s="166">
        <f>+(ExportsELAP[[#This Row],[Exports kWh - MPT]]/1000)*ExportsELAP[[#This Row],[EIM Price]]</f>
        <v>481.10324683245904</v>
      </c>
      <c r="L1310" s="167" t="str">
        <f>+INDEX(ECR_Hours!$I$12:$I$15,MATCH(ExportsELAP[[#This Row],[Date Prevailing]],ECR_Hours!$H$12:$H$15,1))</f>
        <v>NS</v>
      </c>
      <c r="M1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1" spans="1:13" x14ac:dyDescent="0.25">
      <c r="A1311" s="164">
        <f>+Exports!A1314</f>
        <v>44616</v>
      </c>
      <c r="B1311" s="165">
        <f t="shared" si="80"/>
        <v>2022</v>
      </c>
      <c r="C1311" s="165">
        <f t="shared" si="81"/>
        <v>2</v>
      </c>
      <c r="D1311" s="165">
        <f t="shared" si="82"/>
        <v>24</v>
      </c>
      <c r="E1311" s="165">
        <f>+Exports!B1314</f>
        <v>14</v>
      </c>
      <c r="F1311" s="165">
        <f>+WEEKDAY(ExportsELAP[[#This Row],[Date Prevailing]],1)</f>
        <v>5</v>
      </c>
      <c r="G1311" s="165">
        <f>+COUNTIFS(ECR_Hours!$K$6:$K$7,ExportsELAP[[#This Row],[Date Prevailing]])</f>
        <v>0</v>
      </c>
      <c r="H1311" s="165">
        <f t="shared" si="83"/>
        <v>5</v>
      </c>
      <c r="I1311" s="166">
        <f>+Exports!G1314</f>
        <v>19919.0622</v>
      </c>
      <c r="J1311" s="166">
        <f>+'ELAP_IPCO-APND'!D1314</f>
        <v>27.93741</v>
      </c>
      <c r="K1311" s="166">
        <f>+(ExportsELAP[[#This Row],[Exports kWh - MPT]]/1000)*ExportsELAP[[#This Row],[EIM Price]]</f>
        <v>556.48700749690192</v>
      </c>
      <c r="L1311" s="167" t="str">
        <f>+INDEX(ECR_Hours!$I$12:$I$15,MATCH(ExportsELAP[[#This Row],[Date Prevailing]],ECR_Hours!$H$12:$H$15,1))</f>
        <v>NS</v>
      </c>
      <c r="M1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2" spans="1:13" x14ac:dyDescent="0.25">
      <c r="A1312" s="164">
        <f>+Exports!A1315</f>
        <v>44616</v>
      </c>
      <c r="B1312" s="165">
        <f t="shared" si="80"/>
        <v>2022</v>
      </c>
      <c r="C1312" s="165">
        <f t="shared" si="81"/>
        <v>2</v>
      </c>
      <c r="D1312" s="165">
        <f t="shared" si="82"/>
        <v>24</v>
      </c>
      <c r="E1312" s="165">
        <f>+Exports!B1315</f>
        <v>15</v>
      </c>
      <c r="F1312" s="165">
        <f>+WEEKDAY(ExportsELAP[[#This Row],[Date Prevailing]],1)</f>
        <v>5</v>
      </c>
      <c r="G1312" s="165">
        <f>+COUNTIFS(ECR_Hours!$K$6:$K$7,ExportsELAP[[#This Row],[Date Prevailing]])</f>
        <v>0</v>
      </c>
      <c r="H1312" s="165">
        <f t="shared" si="83"/>
        <v>5</v>
      </c>
      <c r="I1312" s="166">
        <f>+Exports!G1315</f>
        <v>18731.771400000001</v>
      </c>
      <c r="J1312" s="166">
        <f>+'ELAP_IPCO-APND'!D1315</f>
        <v>24.680430000000001</v>
      </c>
      <c r="K1312" s="166">
        <f>+(ExportsELAP[[#This Row],[Exports kWh - MPT]]/1000)*ExportsELAP[[#This Row],[EIM Price]]</f>
        <v>462.30817281370207</v>
      </c>
      <c r="L1312" s="167" t="str">
        <f>+INDEX(ECR_Hours!$I$12:$I$15,MATCH(ExportsELAP[[#This Row],[Date Prevailing]],ECR_Hours!$H$12:$H$15,1))</f>
        <v>NS</v>
      </c>
      <c r="M1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3" spans="1:13" x14ac:dyDescent="0.25">
      <c r="A1313" s="164">
        <f>+Exports!A1316</f>
        <v>44616</v>
      </c>
      <c r="B1313" s="165">
        <f t="shared" si="80"/>
        <v>2022</v>
      </c>
      <c r="C1313" s="165">
        <f t="shared" si="81"/>
        <v>2</v>
      </c>
      <c r="D1313" s="165">
        <f t="shared" si="82"/>
        <v>24</v>
      </c>
      <c r="E1313" s="165">
        <f>+Exports!B1316</f>
        <v>16</v>
      </c>
      <c r="F1313" s="165">
        <f>+WEEKDAY(ExportsELAP[[#This Row],[Date Prevailing]],1)</f>
        <v>5</v>
      </c>
      <c r="G1313" s="165">
        <f>+COUNTIFS(ECR_Hours!$K$6:$K$7,ExportsELAP[[#This Row],[Date Prevailing]])</f>
        <v>0</v>
      </c>
      <c r="H1313" s="165">
        <f t="shared" si="83"/>
        <v>5</v>
      </c>
      <c r="I1313" s="166">
        <f>+Exports!G1316</f>
        <v>15130.915799999999</v>
      </c>
      <c r="J1313" s="166">
        <f>+'ELAP_IPCO-APND'!D1316</f>
        <v>20.453060000000001</v>
      </c>
      <c r="K1313" s="166">
        <f>+(ExportsELAP[[#This Row],[Exports kWh - MPT]]/1000)*ExportsELAP[[#This Row],[EIM Price]]</f>
        <v>309.47352871234796</v>
      </c>
      <c r="L1313" s="167" t="str">
        <f>+INDEX(ECR_Hours!$I$12:$I$15,MATCH(ExportsELAP[[#This Row],[Date Prevailing]],ECR_Hours!$H$12:$H$15,1))</f>
        <v>NS</v>
      </c>
      <c r="M1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4" spans="1:13" x14ac:dyDescent="0.25">
      <c r="A1314" s="164">
        <f>+Exports!A1317</f>
        <v>44616</v>
      </c>
      <c r="B1314" s="165">
        <f t="shared" si="80"/>
        <v>2022</v>
      </c>
      <c r="C1314" s="165">
        <f t="shared" si="81"/>
        <v>2</v>
      </c>
      <c r="D1314" s="165">
        <f t="shared" si="82"/>
        <v>24</v>
      </c>
      <c r="E1314" s="165">
        <f>+Exports!B1317</f>
        <v>17</v>
      </c>
      <c r="F1314" s="165">
        <f>+WEEKDAY(ExportsELAP[[#This Row],[Date Prevailing]],1)</f>
        <v>5</v>
      </c>
      <c r="G1314" s="165">
        <f>+COUNTIFS(ECR_Hours!$K$6:$K$7,ExportsELAP[[#This Row],[Date Prevailing]])</f>
        <v>0</v>
      </c>
      <c r="H1314" s="165">
        <f t="shared" si="83"/>
        <v>5</v>
      </c>
      <c r="I1314" s="166">
        <f>+Exports!G1317</f>
        <v>11882.3897</v>
      </c>
      <c r="J1314" s="166">
        <f>+'ELAP_IPCO-APND'!D1317</f>
        <v>18.422429999999999</v>
      </c>
      <c r="K1314" s="166">
        <f>+(ExportsELAP[[#This Row],[Exports kWh - MPT]]/1000)*ExportsELAP[[#This Row],[EIM Price]]</f>
        <v>218.90249248097098</v>
      </c>
      <c r="L1314" s="167" t="str">
        <f>+INDEX(ECR_Hours!$I$12:$I$15,MATCH(ExportsELAP[[#This Row],[Date Prevailing]],ECR_Hours!$H$12:$H$15,1))</f>
        <v>NS</v>
      </c>
      <c r="M1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5" spans="1:13" x14ac:dyDescent="0.25">
      <c r="A1315" s="164">
        <f>+Exports!A1318</f>
        <v>44616</v>
      </c>
      <c r="B1315" s="165">
        <f t="shared" si="80"/>
        <v>2022</v>
      </c>
      <c r="C1315" s="165">
        <f t="shared" si="81"/>
        <v>2</v>
      </c>
      <c r="D1315" s="165">
        <f t="shared" si="82"/>
        <v>24</v>
      </c>
      <c r="E1315" s="165">
        <f>+Exports!B1318</f>
        <v>18</v>
      </c>
      <c r="F1315" s="165">
        <f>+WEEKDAY(ExportsELAP[[#This Row],[Date Prevailing]],1)</f>
        <v>5</v>
      </c>
      <c r="G1315" s="165">
        <f>+COUNTIFS(ECR_Hours!$K$6:$K$7,ExportsELAP[[#This Row],[Date Prevailing]])</f>
        <v>0</v>
      </c>
      <c r="H1315" s="165">
        <f t="shared" si="83"/>
        <v>5</v>
      </c>
      <c r="I1315" s="166">
        <f>+Exports!G1318</f>
        <v>3793.0830999999998</v>
      </c>
      <c r="J1315" s="166">
        <f>+'ELAP_IPCO-APND'!D1318</f>
        <v>34.294139999999999</v>
      </c>
      <c r="K1315" s="166">
        <f>+(ExportsELAP[[#This Row],[Exports kWh - MPT]]/1000)*ExportsELAP[[#This Row],[EIM Price]]</f>
        <v>130.08052286303399</v>
      </c>
      <c r="L1315" s="167" t="str">
        <f>+INDEX(ECR_Hours!$I$12:$I$15,MATCH(ExportsELAP[[#This Row],[Date Prevailing]],ECR_Hours!$H$12:$H$15,1))</f>
        <v>NS</v>
      </c>
      <c r="M1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6" spans="1:13" x14ac:dyDescent="0.25">
      <c r="A1316" s="164">
        <f>+Exports!A1319</f>
        <v>44616</v>
      </c>
      <c r="B1316" s="165">
        <f t="shared" si="80"/>
        <v>2022</v>
      </c>
      <c r="C1316" s="165">
        <f t="shared" si="81"/>
        <v>2</v>
      </c>
      <c r="D1316" s="165">
        <f t="shared" si="82"/>
        <v>24</v>
      </c>
      <c r="E1316" s="165">
        <f>+Exports!B1319</f>
        <v>19</v>
      </c>
      <c r="F1316" s="165">
        <f>+WEEKDAY(ExportsELAP[[#This Row],[Date Prevailing]],1)</f>
        <v>5</v>
      </c>
      <c r="G1316" s="165">
        <f>+COUNTIFS(ECR_Hours!$K$6:$K$7,ExportsELAP[[#This Row],[Date Prevailing]])</f>
        <v>0</v>
      </c>
      <c r="H1316" s="165">
        <f t="shared" si="83"/>
        <v>5</v>
      </c>
      <c r="I1316" s="166">
        <f>+Exports!G1319</f>
        <v>84.0077</v>
      </c>
      <c r="J1316" s="166">
        <f>+'ELAP_IPCO-APND'!D1319</f>
        <v>63.590139999999998</v>
      </c>
      <c r="K1316" s="166">
        <f>+(ExportsELAP[[#This Row],[Exports kWh - MPT]]/1000)*ExportsELAP[[#This Row],[EIM Price]]</f>
        <v>5.3420614040780006</v>
      </c>
      <c r="L1316" s="167" t="str">
        <f>+INDEX(ECR_Hours!$I$12:$I$15,MATCH(ExportsELAP[[#This Row],[Date Prevailing]],ECR_Hours!$H$12:$H$15,1))</f>
        <v>NS</v>
      </c>
      <c r="M1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7" spans="1:13" x14ac:dyDescent="0.25">
      <c r="A1317" s="164">
        <f>+Exports!A1320</f>
        <v>44616</v>
      </c>
      <c r="B1317" s="165">
        <f t="shared" si="80"/>
        <v>2022</v>
      </c>
      <c r="C1317" s="165">
        <f t="shared" si="81"/>
        <v>2</v>
      </c>
      <c r="D1317" s="165">
        <f t="shared" si="82"/>
        <v>24</v>
      </c>
      <c r="E1317" s="165">
        <f>+Exports!B1320</f>
        <v>20</v>
      </c>
      <c r="F1317" s="165">
        <f>+WEEKDAY(ExportsELAP[[#This Row],[Date Prevailing]],1)</f>
        <v>5</v>
      </c>
      <c r="G1317" s="165">
        <f>+COUNTIFS(ECR_Hours!$K$6:$K$7,ExportsELAP[[#This Row],[Date Prevailing]])</f>
        <v>0</v>
      </c>
      <c r="H1317" s="165">
        <f t="shared" si="83"/>
        <v>5</v>
      </c>
      <c r="I1317" s="166">
        <f>+Exports!G1320</f>
        <v>20.907399999999999</v>
      </c>
      <c r="J1317" s="166">
        <f>+'ELAP_IPCO-APND'!D1320</f>
        <v>70.918890000000005</v>
      </c>
      <c r="K1317" s="166">
        <f>+(ExportsELAP[[#This Row],[Exports kWh - MPT]]/1000)*ExportsELAP[[#This Row],[EIM Price]]</f>
        <v>1.482729600786</v>
      </c>
      <c r="L1317" s="167" t="str">
        <f>+INDEX(ECR_Hours!$I$12:$I$15,MATCH(ExportsELAP[[#This Row],[Date Prevailing]],ECR_Hours!$H$12:$H$15,1))</f>
        <v>NS</v>
      </c>
      <c r="M1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8" spans="1:13" x14ac:dyDescent="0.25">
      <c r="A1318" s="164">
        <f>+Exports!A1321</f>
        <v>44616</v>
      </c>
      <c r="B1318" s="165">
        <f t="shared" si="80"/>
        <v>2022</v>
      </c>
      <c r="C1318" s="165">
        <f t="shared" si="81"/>
        <v>2</v>
      </c>
      <c r="D1318" s="165">
        <f t="shared" si="82"/>
        <v>24</v>
      </c>
      <c r="E1318" s="165">
        <f>+Exports!B1321</f>
        <v>21</v>
      </c>
      <c r="F1318" s="165">
        <f>+WEEKDAY(ExportsELAP[[#This Row],[Date Prevailing]],1)</f>
        <v>5</v>
      </c>
      <c r="G1318" s="165">
        <f>+COUNTIFS(ECR_Hours!$K$6:$K$7,ExportsELAP[[#This Row],[Date Prevailing]])</f>
        <v>0</v>
      </c>
      <c r="H1318" s="165">
        <f t="shared" si="83"/>
        <v>5</v>
      </c>
      <c r="I1318" s="166">
        <f>+Exports!G1321</f>
        <v>20.0471</v>
      </c>
      <c r="J1318" s="166">
        <f>+'ELAP_IPCO-APND'!D1321</f>
        <v>70.119659999999996</v>
      </c>
      <c r="K1318" s="166">
        <f>+(ExportsELAP[[#This Row],[Exports kWh - MPT]]/1000)*ExportsELAP[[#This Row],[EIM Price]]</f>
        <v>1.4056958359860001</v>
      </c>
      <c r="L1318" s="167" t="str">
        <f>+INDEX(ECR_Hours!$I$12:$I$15,MATCH(ExportsELAP[[#This Row],[Date Prevailing]],ECR_Hours!$H$12:$H$15,1))</f>
        <v>NS</v>
      </c>
      <c r="M1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19" spans="1:13" x14ac:dyDescent="0.25">
      <c r="A1319" s="164">
        <f>+Exports!A1322</f>
        <v>44616</v>
      </c>
      <c r="B1319" s="165">
        <f t="shared" si="80"/>
        <v>2022</v>
      </c>
      <c r="C1319" s="165">
        <f t="shared" si="81"/>
        <v>2</v>
      </c>
      <c r="D1319" s="165">
        <f t="shared" si="82"/>
        <v>24</v>
      </c>
      <c r="E1319" s="165">
        <f>+Exports!B1322</f>
        <v>22</v>
      </c>
      <c r="F1319" s="165">
        <f>+WEEKDAY(ExportsELAP[[#This Row],[Date Prevailing]],1)</f>
        <v>5</v>
      </c>
      <c r="G1319" s="165">
        <f>+COUNTIFS(ECR_Hours!$K$6:$K$7,ExportsELAP[[#This Row],[Date Prevailing]])</f>
        <v>0</v>
      </c>
      <c r="H1319" s="165">
        <f t="shared" si="83"/>
        <v>5</v>
      </c>
      <c r="I1319" s="166">
        <f>+Exports!G1322</f>
        <v>19.926199999999998</v>
      </c>
      <c r="J1319" s="166">
        <f>+'ELAP_IPCO-APND'!D1322</f>
        <v>69.761439999999993</v>
      </c>
      <c r="K1319" s="166">
        <f>+(ExportsELAP[[#This Row],[Exports kWh - MPT]]/1000)*ExportsELAP[[#This Row],[EIM Price]]</f>
        <v>1.3900804057279996</v>
      </c>
      <c r="L1319" s="167" t="str">
        <f>+INDEX(ECR_Hours!$I$12:$I$15,MATCH(ExportsELAP[[#This Row],[Date Prevailing]],ECR_Hours!$H$12:$H$15,1))</f>
        <v>NS</v>
      </c>
      <c r="M1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0" spans="1:13" x14ac:dyDescent="0.25">
      <c r="A1320" s="164">
        <f>+Exports!A1323</f>
        <v>44616</v>
      </c>
      <c r="B1320" s="165">
        <f t="shared" si="80"/>
        <v>2022</v>
      </c>
      <c r="C1320" s="165">
        <f t="shared" si="81"/>
        <v>2</v>
      </c>
      <c r="D1320" s="165">
        <f t="shared" si="82"/>
        <v>24</v>
      </c>
      <c r="E1320" s="165">
        <f>+Exports!B1323</f>
        <v>23</v>
      </c>
      <c r="F1320" s="165">
        <f>+WEEKDAY(ExportsELAP[[#This Row],[Date Prevailing]],1)</f>
        <v>5</v>
      </c>
      <c r="G1320" s="165">
        <f>+COUNTIFS(ECR_Hours!$K$6:$K$7,ExportsELAP[[#This Row],[Date Prevailing]])</f>
        <v>0</v>
      </c>
      <c r="H1320" s="165">
        <f t="shared" si="83"/>
        <v>5</v>
      </c>
      <c r="I1320" s="166">
        <f>+Exports!G1323</f>
        <v>20.16</v>
      </c>
      <c r="J1320" s="166">
        <f>+'ELAP_IPCO-APND'!D1323</f>
        <v>65.240309999999994</v>
      </c>
      <c r="K1320" s="166">
        <f>+(ExportsELAP[[#This Row],[Exports kWh - MPT]]/1000)*ExportsELAP[[#This Row],[EIM Price]]</f>
        <v>1.3152446495999999</v>
      </c>
      <c r="L1320" s="167" t="str">
        <f>+INDEX(ECR_Hours!$I$12:$I$15,MATCH(ExportsELAP[[#This Row],[Date Prevailing]],ECR_Hours!$H$12:$H$15,1))</f>
        <v>NS</v>
      </c>
      <c r="M1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1" spans="1:13" x14ac:dyDescent="0.25">
      <c r="A1321" s="164">
        <f>+Exports!A1324</f>
        <v>44616</v>
      </c>
      <c r="B1321" s="165">
        <f t="shared" si="80"/>
        <v>2022</v>
      </c>
      <c r="C1321" s="165">
        <f t="shared" si="81"/>
        <v>2</v>
      </c>
      <c r="D1321" s="165">
        <f t="shared" si="82"/>
        <v>24</v>
      </c>
      <c r="E1321" s="165">
        <f>+Exports!B1324</f>
        <v>24</v>
      </c>
      <c r="F1321" s="165">
        <f>+WEEKDAY(ExportsELAP[[#This Row],[Date Prevailing]],1)</f>
        <v>5</v>
      </c>
      <c r="G1321" s="165">
        <f>+COUNTIFS(ECR_Hours!$K$6:$K$7,ExportsELAP[[#This Row],[Date Prevailing]])</f>
        <v>0</v>
      </c>
      <c r="H1321" s="165">
        <f t="shared" si="83"/>
        <v>5</v>
      </c>
      <c r="I1321" s="166">
        <f>+Exports!G1324</f>
        <v>20.5471</v>
      </c>
      <c r="J1321" s="166">
        <f>+'ELAP_IPCO-APND'!D1324</f>
        <v>61.588410000000003</v>
      </c>
      <c r="K1321" s="166">
        <f>+(ExportsELAP[[#This Row],[Exports kWh - MPT]]/1000)*ExportsELAP[[#This Row],[EIM Price]]</f>
        <v>1.265463219111</v>
      </c>
      <c r="L1321" s="167" t="str">
        <f>+INDEX(ECR_Hours!$I$12:$I$15,MATCH(ExportsELAP[[#This Row],[Date Prevailing]],ECR_Hours!$H$12:$H$15,1))</f>
        <v>NS</v>
      </c>
      <c r="M1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2" spans="1:13" x14ac:dyDescent="0.25">
      <c r="A1322" s="164">
        <f>+Exports!A1325</f>
        <v>44617</v>
      </c>
      <c r="B1322" s="165">
        <f t="shared" si="80"/>
        <v>2022</v>
      </c>
      <c r="C1322" s="165">
        <f t="shared" si="81"/>
        <v>2</v>
      </c>
      <c r="D1322" s="165">
        <f t="shared" si="82"/>
        <v>25</v>
      </c>
      <c r="E1322" s="165">
        <f>+Exports!B1325</f>
        <v>1</v>
      </c>
      <c r="F1322" s="165">
        <f>+WEEKDAY(ExportsELAP[[#This Row],[Date Prevailing]],1)</f>
        <v>6</v>
      </c>
      <c r="G1322" s="165">
        <f>+COUNTIFS(ECR_Hours!$K$6:$K$7,ExportsELAP[[#This Row],[Date Prevailing]])</f>
        <v>0</v>
      </c>
      <c r="H1322" s="165">
        <f t="shared" si="83"/>
        <v>6</v>
      </c>
      <c r="I1322" s="166">
        <f>+Exports!G1325</f>
        <v>120.5231</v>
      </c>
      <c r="J1322" s="166">
        <f>+'ELAP_IPCO-APND'!D1325</f>
        <v>59.334159999999997</v>
      </c>
      <c r="K1322" s="166">
        <f>+(ExportsELAP[[#This Row],[Exports kWh - MPT]]/1000)*ExportsELAP[[#This Row],[EIM Price]]</f>
        <v>7.1511368990959996</v>
      </c>
      <c r="L1322" s="167" t="str">
        <f>+INDEX(ECR_Hours!$I$12:$I$15,MATCH(ExportsELAP[[#This Row],[Date Prevailing]],ECR_Hours!$H$12:$H$15,1))</f>
        <v>NS</v>
      </c>
      <c r="M1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3" spans="1:13" x14ac:dyDescent="0.25">
      <c r="A1323" s="164">
        <f>+Exports!A1326</f>
        <v>44617</v>
      </c>
      <c r="B1323" s="165">
        <f t="shared" si="80"/>
        <v>2022</v>
      </c>
      <c r="C1323" s="165">
        <f t="shared" si="81"/>
        <v>2</v>
      </c>
      <c r="D1323" s="165">
        <f t="shared" si="82"/>
        <v>25</v>
      </c>
      <c r="E1323" s="165">
        <f>+Exports!B1326</f>
        <v>2</v>
      </c>
      <c r="F1323" s="165">
        <f>+WEEKDAY(ExportsELAP[[#This Row],[Date Prevailing]],1)</f>
        <v>6</v>
      </c>
      <c r="G1323" s="165">
        <f>+COUNTIFS(ECR_Hours!$K$6:$K$7,ExportsELAP[[#This Row],[Date Prevailing]])</f>
        <v>0</v>
      </c>
      <c r="H1323" s="165">
        <f t="shared" si="83"/>
        <v>6</v>
      </c>
      <c r="I1323" s="166">
        <f>+Exports!G1326</f>
        <v>120.81720000000001</v>
      </c>
      <c r="J1323" s="166">
        <f>+'ELAP_IPCO-APND'!D1326</f>
        <v>44.066980000000001</v>
      </c>
      <c r="K1323" s="166">
        <f>+(ExportsELAP[[#This Row],[Exports kWh - MPT]]/1000)*ExportsELAP[[#This Row],[EIM Price]]</f>
        <v>5.3240491360560007</v>
      </c>
      <c r="L1323" s="167" t="str">
        <f>+INDEX(ECR_Hours!$I$12:$I$15,MATCH(ExportsELAP[[#This Row],[Date Prevailing]],ECR_Hours!$H$12:$H$15,1))</f>
        <v>NS</v>
      </c>
      <c r="M1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4" spans="1:13" x14ac:dyDescent="0.25">
      <c r="A1324" s="164">
        <f>+Exports!A1327</f>
        <v>44617</v>
      </c>
      <c r="B1324" s="165">
        <f t="shared" si="80"/>
        <v>2022</v>
      </c>
      <c r="C1324" s="165">
        <f t="shared" si="81"/>
        <v>2</v>
      </c>
      <c r="D1324" s="165">
        <f t="shared" si="82"/>
        <v>25</v>
      </c>
      <c r="E1324" s="165">
        <f>+Exports!B1327</f>
        <v>3</v>
      </c>
      <c r="F1324" s="165">
        <f>+WEEKDAY(ExportsELAP[[#This Row],[Date Prevailing]],1)</f>
        <v>6</v>
      </c>
      <c r="G1324" s="165">
        <f>+COUNTIFS(ECR_Hours!$K$6:$K$7,ExportsELAP[[#This Row],[Date Prevailing]])</f>
        <v>0</v>
      </c>
      <c r="H1324" s="165">
        <f t="shared" si="83"/>
        <v>6</v>
      </c>
      <c r="I1324" s="166">
        <f>+Exports!G1327</f>
        <v>120.4837</v>
      </c>
      <c r="J1324" s="166">
        <f>+'ELAP_IPCO-APND'!D1327</f>
        <v>44.14387</v>
      </c>
      <c r="K1324" s="166">
        <f>+(ExportsELAP[[#This Row],[Exports kWh - MPT]]/1000)*ExportsELAP[[#This Row],[EIM Price]]</f>
        <v>5.318616789919</v>
      </c>
      <c r="L1324" s="167" t="str">
        <f>+INDEX(ECR_Hours!$I$12:$I$15,MATCH(ExportsELAP[[#This Row],[Date Prevailing]],ECR_Hours!$H$12:$H$15,1))</f>
        <v>NS</v>
      </c>
      <c r="M1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5" spans="1:13" x14ac:dyDescent="0.25">
      <c r="A1325" s="164">
        <f>+Exports!A1328</f>
        <v>44617</v>
      </c>
      <c r="B1325" s="165">
        <f t="shared" si="80"/>
        <v>2022</v>
      </c>
      <c r="C1325" s="165">
        <f t="shared" si="81"/>
        <v>2</v>
      </c>
      <c r="D1325" s="165">
        <f t="shared" si="82"/>
        <v>25</v>
      </c>
      <c r="E1325" s="165">
        <f>+Exports!B1328</f>
        <v>4</v>
      </c>
      <c r="F1325" s="165">
        <f>+WEEKDAY(ExportsELAP[[#This Row],[Date Prevailing]],1)</f>
        <v>6</v>
      </c>
      <c r="G1325" s="165">
        <f>+COUNTIFS(ECR_Hours!$K$6:$K$7,ExportsELAP[[#This Row],[Date Prevailing]])</f>
        <v>0</v>
      </c>
      <c r="H1325" s="165">
        <f t="shared" si="83"/>
        <v>6</v>
      </c>
      <c r="I1325" s="166">
        <f>+Exports!G1328</f>
        <v>3.6556000000000002</v>
      </c>
      <c r="J1325" s="166">
        <f>+'ELAP_IPCO-APND'!D1328</f>
        <v>44.795200000000001</v>
      </c>
      <c r="K1325" s="166">
        <f>+(ExportsELAP[[#This Row],[Exports kWh - MPT]]/1000)*ExportsELAP[[#This Row],[EIM Price]]</f>
        <v>0.16375333312000001</v>
      </c>
      <c r="L1325" s="167" t="str">
        <f>+INDEX(ECR_Hours!$I$12:$I$15,MATCH(ExportsELAP[[#This Row],[Date Prevailing]],ECR_Hours!$H$12:$H$15,1))</f>
        <v>NS</v>
      </c>
      <c r="M1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6" spans="1:13" x14ac:dyDescent="0.25">
      <c r="A1326" s="164">
        <f>+Exports!A1329</f>
        <v>44617</v>
      </c>
      <c r="B1326" s="165">
        <f t="shared" si="80"/>
        <v>2022</v>
      </c>
      <c r="C1326" s="165">
        <f t="shared" si="81"/>
        <v>2</v>
      </c>
      <c r="D1326" s="165">
        <f t="shared" si="82"/>
        <v>25</v>
      </c>
      <c r="E1326" s="165">
        <f>+Exports!B1329</f>
        <v>5</v>
      </c>
      <c r="F1326" s="165">
        <f>+WEEKDAY(ExportsELAP[[#This Row],[Date Prevailing]],1)</f>
        <v>6</v>
      </c>
      <c r="G1326" s="165">
        <f>+COUNTIFS(ECR_Hours!$K$6:$K$7,ExportsELAP[[#This Row],[Date Prevailing]])</f>
        <v>0</v>
      </c>
      <c r="H1326" s="165">
        <f t="shared" si="83"/>
        <v>6</v>
      </c>
      <c r="I1326" s="166">
        <f>+Exports!G1329</f>
        <v>1.149</v>
      </c>
      <c r="J1326" s="166">
        <f>+'ELAP_IPCO-APND'!D1329</f>
        <v>46.008159999999997</v>
      </c>
      <c r="K1326" s="166">
        <f>+(ExportsELAP[[#This Row],[Exports kWh - MPT]]/1000)*ExportsELAP[[#This Row],[EIM Price]]</f>
        <v>5.2863375839999997E-2</v>
      </c>
      <c r="L1326" s="167" t="str">
        <f>+INDEX(ECR_Hours!$I$12:$I$15,MATCH(ExportsELAP[[#This Row],[Date Prevailing]],ECR_Hours!$H$12:$H$15,1))</f>
        <v>NS</v>
      </c>
      <c r="M1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7" spans="1:13" x14ac:dyDescent="0.25">
      <c r="A1327" s="164">
        <f>+Exports!A1330</f>
        <v>44617</v>
      </c>
      <c r="B1327" s="165">
        <f t="shared" si="80"/>
        <v>2022</v>
      </c>
      <c r="C1327" s="165">
        <f t="shared" si="81"/>
        <v>2</v>
      </c>
      <c r="D1327" s="165">
        <f t="shared" si="82"/>
        <v>25</v>
      </c>
      <c r="E1327" s="165">
        <f>+Exports!B1330</f>
        <v>6</v>
      </c>
      <c r="F1327" s="165">
        <f>+WEEKDAY(ExportsELAP[[#This Row],[Date Prevailing]],1)</f>
        <v>6</v>
      </c>
      <c r="G1327" s="165">
        <f>+COUNTIFS(ECR_Hours!$K$6:$K$7,ExportsELAP[[#This Row],[Date Prevailing]])</f>
        <v>0</v>
      </c>
      <c r="H1327" s="165">
        <f t="shared" si="83"/>
        <v>6</v>
      </c>
      <c r="I1327" s="166">
        <f>+Exports!G1330</f>
        <v>0.99639999999999906</v>
      </c>
      <c r="J1327" s="166">
        <f>+'ELAP_IPCO-APND'!D1330</f>
        <v>51.897289999999998</v>
      </c>
      <c r="K1327" s="166">
        <f>+(ExportsELAP[[#This Row],[Exports kWh - MPT]]/1000)*ExportsELAP[[#This Row],[EIM Price]]</f>
        <v>5.171045975599995E-2</v>
      </c>
      <c r="L1327" s="167" t="str">
        <f>+INDEX(ECR_Hours!$I$12:$I$15,MATCH(ExportsELAP[[#This Row],[Date Prevailing]],ECR_Hours!$H$12:$H$15,1))</f>
        <v>NS</v>
      </c>
      <c r="M1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8" spans="1:13" x14ac:dyDescent="0.25">
      <c r="A1328" s="164">
        <f>+Exports!A1331</f>
        <v>44617</v>
      </c>
      <c r="B1328" s="165">
        <f t="shared" si="80"/>
        <v>2022</v>
      </c>
      <c r="C1328" s="165">
        <f t="shared" si="81"/>
        <v>2</v>
      </c>
      <c r="D1328" s="165">
        <f t="shared" si="82"/>
        <v>25</v>
      </c>
      <c r="E1328" s="165">
        <f>+Exports!B1331</f>
        <v>7</v>
      </c>
      <c r="F1328" s="165">
        <f>+WEEKDAY(ExportsELAP[[#This Row],[Date Prevailing]],1)</f>
        <v>6</v>
      </c>
      <c r="G1328" s="165">
        <f>+COUNTIFS(ECR_Hours!$K$6:$K$7,ExportsELAP[[#This Row],[Date Prevailing]])</f>
        <v>0</v>
      </c>
      <c r="H1328" s="165">
        <f t="shared" si="83"/>
        <v>6</v>
      </c>
      <c r="I1328" s="166">
        <f>+Exports!G1331</f>
        <v>2.3100999999999998</v>
      </c>
      <c r="J1328" s="166">
        <f>+'ELAP_IPCO-APND'!D1331</f>
        <v>52.779139999999998</v>
      </c>
      <c r="K1328" s="166">
        <f>+(ExportsELAP[[#This Row],[Exports kWh - MPT]]/1000)*ExportsELAP[[#This Row],[EIM Price]]</f>
        <v>0.12192509131399999</v>
      </c>
      <c r="L1328" s="167" t="str">
        <f>+INDEX(ECR_Hours!$I$12:$I$15,MATCH(ExportsELAP[[#This Row],[Date Prevailing]],ECR_Hours!$H$12:$H$15,1))</f>
        <v>NS</v>
      </c>
      <c r="M1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29" spans="1:13" x14ac:dyDescent="0.25">
      <c r="A1329" s="164">
        <f>+Exports!A1332</f>
        <v>44617</v>
      </c>
      <c r="B1329" s="165">
        <f t="shared" si="80"/>
        <v>2022</v>
      </c>
      <c r="C1329" s="165">
        <f t="shared" si="81"/>
        <v>2</v>
      </c>
      <c r="D1329" s="165">
        <f t="shared" si="82"/>
        <v>25</v>
      </c>
      <c r="E1329" s="165">
        <f>+Exports!B1332</f>
        <v>8</v>
      </c>
      <c r="F1329" s="165">
        <f>+WEEKDAY(ExportsELAP[[#This Row],[Date Prevailing]],1)</f>
        <v>6</v>
      </c>
      <c r="G1329" s="165">
        <f>+COUNTIFS(ECR_Hours!$K$6:$K$7,ExportsELAP[[#This Row],[Date Prevailing]])</f>
        <v>0</v>
      </c>
      <c r="H1329" s="165">
        <f t="shared" si="83"/>
        <v>6</v>
      </c>
      <c r="I1329" s="166">
        <f>+Exports!G1332</f>
        <v>345.92330000000004</v>
      </c>
      <c r="J1329" s="166">
        <f>+'ELAP_IPCO-APND'!D1332</f>
        <v>242.62612999999999</v>
      </c>
      <c r="K1329" s="166">
        <f>+(ExportsELAP[[#This Row],[Exports kWh - MPT]]/1000)*ExportsELAP[[#This Row],[EIM Price]]</f>
        <v>83.930031555829004</v>
      </c>
      <c r="L1329" s="167" t="str">
        <f>+INDEX(ECR_Hours!$I$12:$I$15,MATCH(ExportsELAP[[#This Row],[Date Prevailing]],ECR_Hours!$H$12:$H$15,1))</f>
        <v>NS</v>
      </c>
      <c r="M1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0" spans="1:13" x14ac:dyDescent="0.25">
      <c r="A1330" s="164">
        <f>+Exports!A1333</f>
        <v>44617</v>
      </c>
      <c r="B1330" s="165">
        <f t="shared" si="80"/>
        <v>2022</v>
      </c>
      <c r="C1330" s="165">
        <f t="shared" si="81"/>
        <v>2</v>
      </c>
      <c r="D1330" s="165">
        <f t="shared" si="82"/>
        <v>25</v>
      </c>
      <c r="E1330" s="165">
        <f>+Exports!B1333</f>
        <v>9</v>
      </c>
      <c r="F1330" s="165">
        <f>+WEEKDAY(ExportsELAP[[#This Row],[Date Prevailing]],1)</f>
        <v>6</v>
      </c>
      <c r="G1330" s="165">
        <f>+COUNTIFS(ECR_Hours!$K$6:$K$7,ExportsELAP[[#This Row],[Date Prevailing]])</f>
        <v>0</v>
      </c>
      <c r="H1330" s="165">
        <f t="shared" si="83"/>
        <v>6</v>
      </c>
      <c r="I1330" s="166">
        <f>+Exports!G1333</f>
        <v>6186.9714000000004</v>
      </c>
      <c r="J1330" s="166">
        <f>+'ELAP_IPCO-APND'!D1333</f>
        <v>120.82383</v>
      </c>
      <c r="K1330" s="166">
        <f>+(ExportsELAP[[#This Row],[Exports kWh - MPT]]/1000)*ExportsELAP[[#This Row],[EIM Price]]</f>
        <v>747.53358064846202</v>
      </c>
      <c r="L1330" s="167" t="str">
        <f>+INDEX(ECR_Hours!$I$12:$I$15,MATCH(ExportsELAP[[#This Row],[Date Prevailing]],ECR_Hours!$H$12:$H$15,1))</f>
        <v>NS</v>
      </c>
      <c r="M1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1" spans="1:13" x14ac:dyDescent="0.25">
      <c r="A1331" s="164">
        <f>+Exports!A1334</f>
        <v>44617</v>
      </c>
      <c r="B1331" s="165">
        <f t="shared" si="80"/>
        <v>2022</v>
      </c>
      <c r="C1331" s="165">
        <f t="shared" si="81"/>
        <v>2</v>
      </c>
      <c r="D1331" s="165">
        <f t="shared" si="82"/>
        <v>25</v>
      </c>
      <c r="E1331" s="165">
        <f>+Exports!B1334</f>
        <v>10</v>
      </c>
      <c r="F1331" s="165">
        <f>+WEEKDAY(ExportsELAP[[#This Row],[Date Prevailing]],1)</f>
        <v>6</v>
      </c>
      <c r="G1331" s="165">
        <f>+COUNTIFS(ECR_Hours!$K$6:$K$7,ExportsELAP[[#This Row],[Date Prevailing]])</f>
        <v>0</v>
      </c>
      <c r="H1331" s="165">
        <f t="shared" si="83"/>
        <v>6</v>
      </c>
      <c r="I1331" s="166">
        <f>+Exports!G1334</f>
        <v>17874.735099999998</v>
      </c>
      <c r="J1331" s="166">
        <f>+'ELAP_IPCO-APND'!D1334</f>
        <v>41.816139999999997</v>
      </c>
      <c r="K1331" s="166">
        <f>+(ExportsELAP[[#This Row],[Exports kWh - MPT]]/1000)*ExportsELAP[[#This Row],[EIM Price]]</f>
        <v>747.45242540451386</v>
      </c>
      <c r="L1331" s="167" t="str">
        <f>+INDEX(ECR_Hours!$I$12:$I$15,MATCH(ExportsELAP[[#This Row],[Date Prevailing]],ECR_Hours!$H$12:$H$15,1))</f>
        <v>NS</v>
      </c>
      <c r="M1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2" spans="1:13" x14ac:dyDescent="0.25">
      <c r="A1332" s="164">
        <f>+Exports!A1335</f>
        <v>44617</v>
      </c>
      <c r="B1332" s="165">
        <f t="shared" si="80"/>
        <v>2022</v>
      </c>
      <c r="C1332" s="165">
        <f t="shared" si="81"/>
        <v>2</v>
      </c>
      <c r="D1332" s="165">
        <f t="shared" si="82"/>
        <v>25</v>
      </c>
      <c r="E1332" s="165">
        <f>+Exports!B1335</f>
        <v>11</v>
      </c>
      <c r="F1332" s="165">
        <f>+WEEKDAY(ExportsELAP[[#This Row],[Date Prevailing]],1)</f>
        <v>6</v>
      </c>
      <c r="G1332" s="165">
        <f>+COUNTIFS(ECR_Hours!$K$6:$K$7,ExportsELAP[[#This Row],[Date Prevailing]])</f>
        <v>0</v>
      </c>
      <c r="H1332" s="165">
        <f t="shared" si="83"/>
        <v>6</v>
      </c>
      <c r="I1332" s="166">
        <f>+Exports!G1335</f>
        <v>29901.763699999996</v>
      </c>
      <c r="J1332" s="166">
        <f>+'ELAP_IPCO-APND'!D1335</f>
        <v>37.916449999999998</v>
      </c>
      <c r="K1332" s="166">
        <f>+(ExportsELAP[[#This Row],[Exports kWh - MPT]]/1000)*ExportsELAP[[#This Row],[EIM Price]]</f>
        <v>1133.7687282428649</v>
      </c>
      <c r="L1332" s="167" t="str">
        <f>+INDEX(ECR_Hours!$I$12:$I$15,MATCH(ExportsELAP[[#This Row],[Date Prevailing]],ECR_Hours!$H$12:$H$15,1))</f>
        <v>NS</v>
      </c>
      <c r="M1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3" spans="1:13" x14ac:dyDescent="0.25">
      <c r="A1333" s="164">
        <f>+Exports!A1336</f>
        <v>44617</v>
      </c>
      <c r="B1333" s="165">
        <f t="shared" si="80"/>
        <v>2022</v>
      </c>
      <c r="C1333" s="165">
        <f t="shared" si="81"/>
        <v>2</v>
      </c>
      <c r="D1333" s="165">
        <f t="shared" si="82"/>
        <v>25</v>
      </c>
      <c r="E1333" s="165">
        <f>+Exports!B1336</f>
        <v>12</v>
      </c>
      <c r="F1333" s="165">
        <f>+WEEKDAY(ExportsELAP[[#This Row],[Date Prevailing]],1)</f>
        <v>6</v>
      </c>
      <c r="G1333" s="165">
        <f>+COUNTIFS(ECR_Hours!$K$6:$K$7,ExportsELAP[[#This Row],[Date Prevailing]])</f>
        <v>0</v>
      </c>
      <c r="H1333" s="165">
        <f t="shared" si="83"/>
        <v>6</v>
      </c>
      <c r="I1333" s="166">
        <f>+Exports!G1336</f>
        <v>41020.550999999992</v>
      </c>
      <c r="J1333" s="166">
        <f>+'ELAP_IPCO-APND'!D1336</f>
        <v>33.595939999999999</v>
      </c>
      <c r="K1333" s="166">
        <f>+(ExportsELAP[[#This Row],[Exports kWh - MPT]]/1000)*ExportsELAP[[#This Row],[EIM Price]]</f>
        <v>1378.1239701629397</v>
      </c>
      <c r="L1333" s="167" t="str">
        <f>+INDEX(ECR_Hours!$I$12:$I$15,MATCH(ExportsELAP[[#This Row],[Date Prevailing]],ECR_Hours!$H$12:$H$15,1))</f>
        <v>NS</v>
      </c>
      <c r="M1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4" spans="1:13" x14ac:dyDescent="0.25">
      <c r="A1334" s="164">
        <f>+Exports!A1337</f>
        <v>44617</v>
      </c>
      <c r="B1334" s="165">
        <f t="shared" si="80"/>
        <v>2022</v>
      </c>
      <c r="C1334" s="165">
        <f t="shared" si="81"/>
        <v>2</v>
      </c>
      <c r="D1334" s="165">
        <f t="shared" si="82"/>
        <v>25</v>
      </c>
      <c r="E1334" s="165">
        <f>+Exports!B1337</f>
        <v>13</v>
      </c>
      <c r="F1334" s="165">
        <f>+WEEKDAY(ExportsELAP[[#This Row],[Date Prevailing]],1)</f>
        <v>6</v>
      </c>
      <c r="G1334" s="165">
        <f>+COUNTIFS(ECR_Hours!$K$6:$K$7,ExportsELAP[[#This Row],[Date Prevailing]])</f>
        <v>0</v>
      </c>
      <c r="H1334" s="165">
        <f t="shared" si="83"/>
        <v>6</v>
      </c>
      <c r="I1334" s="166">
        <f>+Exports!G1337</f>
        <v>46565.154999999999</v>
      </c>
      <c r="J1334" s="166">
        <f>+'ELAP_IPCO-APND'!D1337</f>
        <v>30.85427</v>
      </c>
      <c r="K1334" s="166">
        <f>+(ExportsELAP[[#This Row],[Exports kWh - MPT]]/1000)*ExportsELAP[[#This Row],[EIM Price]]</f>
        <v>1436.7338649618498</v>
      </c>
      <c r="L1334" s="167" t="str">
        <f>+INDEX(ECR_Hours!$I$12:$I$15,MATCH(ExportsELAP[[#This Row],[Date Prevailing]],ECR_Hours!$H$12:$H$15,1))</f>
        <v>NS</v>
      </c>
      <c r="M1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5" spans="1:13" x14ac:dyDescent="0.25">
      <c r="A1335" s="164">
        <f>+Exports!A1338</f>
        <v>44617</v>
      </c>
      <c r="B1335" s="165">
        <f t="shared" si="80"/>
        <v>2022</v>
      </c>
      <c r="C1335" s="165">
        <f t="shared" si="81"/>
        <v>2</v>
      </c>
      <c r="D1335" s="165">
        <f t="shared" si="82"/>
        <v>25</v>
      </c>
      <c r="E1335" s="165">
        <f>+Exports!B1338</f>
        <v>14</v>
      </c>
      <c r="F1335" s="165">
        <f>+WEEKDAY(ExportsELAP[[#This Row],[Date Prevailing]],1)</f>
        <v>6</v>
      </c>
      <c r="G1335" s="165">
        <f>+COUNTIFS(ECR_Hours!$K$6:$K$7,ExportsELAP[[#This Row],[Date Prevailing]])</f>
        <v>0</v>
      </c>
      <c r="H1335" s="165">
        <f t="shared" si="83"/>
        <v>6</v>
      </c>
      <c r="I1335" s="166">
        <f>+Exports!G1338</f>
        <v>47109.008000000002</v>
      </c>
      <c r="J1335" s="166">
        <f>+'ELAP_IPCO-APND'!D1338</f>
        <v>24.991630000000001</v>
      </c>
      <c r="K1335" s="166">
        <f>+(ExportsELAP[[#This Row],[Exports kWh - MPT]]/1000)*ExportsELAP[[#This Row],[EIM Price]]</f>
        <v>1177.3308976030401</v>
      </c>
      <c r="L1335" s="167" t="str">
        <f>+INDEX(ECR_Hours!$I$12:$I$15,MATCH(ExportsELAP[[#This Row],[Date Prevailing]],ECR_Hours!$H$12:$H$15,1))</f>
        <v>NS</v>
      </c>
      <c r="M1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6" spans="1:13" x14ac:dyDescent="0.25">
      <c r="A1336" s="164">
        <f>+Exports!A1339</f>
        <v>44617</v>
      </c>
      <c r="B1336" s="165">
        <f t="shared" si="80"/>
        <v>2022</v>
      </c>
      <c r="C1336" s="165">
        <f t="shared" si="81"/>
        <v>2</v>
      </c>
      <c r="D1336" s="165">
        <f t="shared" si="82"/>
        <v>25</v>
      </c>
      <c r="E1336" s="165">
        <f>+Exports!B1339</f>
        <v>15</v>
      </c>
      <c r="F1336" s="165">
        <f>+WEEKDAY(ExportsELAP[[#This Row],[Date Prevailing]],1)</f>
        <v>6</v>
      </c>
      <c r="G1336" s="165">
        <f>+COUNTIFS(ECR_Hours!$K$6:$K$7,ExportsELAP[[#This Row],[Date Prevailing]])</f>
        <v>0</v>
      </c>
      <c r="H1336" s="165">
        <f t="shared" si="83"/>
        <v>6</v>
      </c>
      <c r="I1336" s="166">
        <f>+Exports!G1339</f>
        <v>44610.421199999902</v>
      </c>
      <c r="J1336" s="166">
        <f>+'ELAP_IPCO-APND'!D1339</f>
        <v>27.972339999999999</v>
      </c>
      <c r="K1336" s="166">
        <f>+(ExportsELAP[[#This Row],[Exports kWh - MPT]]/1000)*ExportsELAP[[#This Row],[EIM Price]]</f>
        <v>1247.8578693496054</v>
      </c>
      <c r="L1336" s="167" t="str">
        <f>+INDEX(ECR_Hours!$I$12:$I$15,MATCH(ExportsELAP[[#This Row],[Date Prevailing]],ECR_Hours!$H$12:$H$15,1))</f>
        <v>NS</v>
      </c>
      <c r="M1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7" spans="1:13" x14ac:dyDescent="0.25">
      <c r="A1337" s="164">
        <f>+Exports!A1340</f>
        <v>44617</v>
      </c>
      <c r="B1337" s="165">
        <f t="shared" si="80"/>
        <v>2022</v>
      </c>
      <c r="C1337" s="165">
        <f t="shared" si="81"/>
        <v>2</v>
      </c>
      <c r="D1337" s="165">
        <f t="shared" si="82"/>
        <v>25</v>
      </c>
      <c r="E1337" s="165">
        <f>+Exports!B1340</f>
        <v>16</v>
      </c>
      <c r="F1337" s="165">
        <f>+WEEKDAY(ExportsELAP[[#This Row],[Date Prevailing]],1)</f>
        <v>6</v>
      </c>
      <c r="G1337" s="165">
        <f>+COUNTIFS(ECR_Hours!$K$6:$K$7,ExportsELAP[[#This Row],[Date Prevailing]])</f>
        <v>0</v>
      </c>
      <c r="H1337" s="165">
        <f t="shared" si="83"/>
        <v>6</v>
      </c>
      <c r="I1337" s="166">
        <f>+Exports!G1340</f>
        <v>36597.672099999996</v>
      </c>
      <c r="J1337" s="166">
        <f>+'ELAP_IPCO-APND'!D1340</f>
        <v>24.917310000000001</v>
      </c>
      <c r="K1337" s="166">
        <f>+(ExportsELAP[[#This Row],[Exports kWh - MPT]]/1000)*ExportsELAP[[#This Row],[EIM Price]]</f>
        <v>911.91554099405096</v>
      </c>
      <c r="L1337" s="167" t="str">
        <f>+INDEX(ECR_Hours!$I$12:$I$15,MATCH(ExportsELAP[[#This Row],[Date Prevailing]],ECR_Hours!$H$12:$H$15,1))</f>
        <v>NS</v>
      </c>
      <c r="M1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8" spans="1:13" x14ac:dyDescent="0.25">
      <c r="A1338" s="164">
        <f>+Exports!A1341</f>
        <v>44617</v>
      </c>
      <c r="B1338" s="165">
        <f t="shared" si="80"/>
        <v>2022</v>
      </c>
      <c r="C1338" s="165">
        <f t="shared" si="81"/>
        <v>2</v>
      </c>
      <c r="D1338" s="165">
        <f t="shared" si="82"/>
        <v>25</v>
      </c>
      <c r="E1338" s="165">
        <f>+Exports!B1341</f>
        <v>17</v>
      </c>
      <c r="F1338" s="165">
        <f>+WEEKDAY(ExportsELAP[[#This Row],[Date Prevailing]],1)</f>
        <v>6</v>
      </c>
      <c r="G1338" s="165">
        <f>+COUNTIFS(ECR_Hours!$K$6:$K$7,ExportsELAP[[#This Row],[Date Prevailing]])</f>
        <v>0</v>
      </c>
      <c r="H1338" s="165">
        <f t="shared" si="83"/>
        <v>6</v>
      </c>
      <c r="I1338" s="166">
        <f>+Exports!G1341</f>
        <v>24621.026900000001</v>
      </c>
      <c r="J1338" s="166">
        <f>+'ELAP_IPCO-APND'!D1341</f>
        <v>36.477989999999998</v>
      </c>
      <c r="K1338" s="166">
        <f>+(ExportsELAP[[#This Row],[Exports kWh - MPT]]/1000)*ExportsELAP[[#This Row],[EIM Price]]</f>
        <v>898.12557304793097</v>
      </c>
      <c r="L1338" s="167" t="str">
        <f>+INDEX(ECR_Hours!$I$12:$I$15,MATCH(ExportsELAP[[#This Row],[Date Prevailing]],ECR_Hours!$H$12:$H$15,1))</f>
        <v>NS</v>
      </c>
      <c r="M1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39" spans="1:13" x14ac:dyDescent="0.25">
      <c r="A1339" s="164">
        <f>+Exports!A1342</f>
        <v>44617</v>
      </c>
      <c r="B1339" s="165">
        <f t="shared" si="80"/>
        <v>2022</v>
      </c>
      <c r="C1339" s="165">
        <f t="shared" si="81"/>
        <v>2</v>
      </c>
      <c r="D1339" s="165">
        <f t="shared" si="82"/>
        <v>25</v>
      </c>
      <c r="E1339" s="165">
        <f>+Exports!B1342</f>
        <v>18</v>
      </c>
      <c r="F1339" s="165">
        <f>+WEEKDAY(ExportsELAP[[#This Row],[Date Prevailing]],1)</f>
        <v>6</v>
      </c>
      <c r="G1339" s="165">
        <f>+COUNTIFS(ECR_Hours!$K$6:$K$7,ExportsELAP[[#This Row],[Date Prevailing]])</f>
        <v>0</v>
      </c>
      <c r="H1339" s="165">
        <f t="shared" si="83"/>
        <v>6</v>
      </c>
      <c r="I1339" s="166">
        <f>+Exports!G1342</f>
        <v>9972.4454000000005</v>
      </c>
      <c r="J1339" s="166">
        <f>+'ELAP_IPCO-APND'!D1342</f>
        <v>72.451120000000003</v>
      </c>
      <c r="K1339" s="166">
        <f>+(ExportsELAP[[#This Row],[Exports kWh - MPT]]/1000)*ExportsELAP[[#This Row],[EIM Price]]</f>
        <v>722.51483836884802</v>
      </c>
      <c r="L1339" s="167" t="str">
        <f>+INDEX(ECR_Hours!$I$12:$I$15,MATCH(ExportsELAP[[#This Row],[Date Prevailing]],ECR_Hours!$H$12:$H$15,1))</f>
        <v>NS</v>
      </c>
      <c r="M1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0" spans="1:13" x14ac:dyDescent="0.25">
      <c r="A1340" s="164">
        <f>+Exports!A1343</f>
        <v>44617</v>
      </c>
      <c r="B1340" s="165">
        <f t="shared" si="80"/>
        <v>2022</v>
      </c>
      <c r="C1340" s="165">
        <f t="shared" si="81"/>
        <v>2</v>
      </c>
      <c r="D1340" s="165">
        <f t="shared" si="82"/>
        <v>25</v>
      </c>
      <c r="E1340" s="165">
        <f>+Exports!B1343</f>
        <v>19</v>
      </c>
      <c r="F1340" s="165">
        <f>+WEEKDAY(ExportsELAP[[#This Row],[Date Prevailing]],1)</f>
        <v>6</v>
      </c>
      <c r="G1340" s="165">
        <f>+COUNTIFS(ECR_Hours!$K$6:$K$7,ExportsELAP[[#This Row],[Date Prevailing]])</f>
        <v>0</v>
      </c>
      <c r="H1340" s="165">
        <f t="shared" si="83"/>
        <v>6</v>
      </c>
      <c r="I1340" s="166">
        <f>+Exports!G1343</f>
        <v>623.02409999999998</v>
      </c>
      <c r="J1340" s="166">
        <f>+'ELAP_IPCO-APND'!D1343</f>
        <v>57.767499999999998</v>
      </c>
      <c r="K1340" s="166">
        <f>+(ExportsELAP[[#This Row],[Exports kWh - MPT]]/1000)*ExportsELAP[[#This Row],[EIM Price]]</f>
        <v>35.99054469675</v>
      </c>
      <c r="L1340" s="167" t="str">
        <f>+INDEX(ECR_Hours!$I$12:$I$15,MATCH(ExportsELAP[[#This Row],[Date Prevailing]],ECR_Hours!$H$12:$H$15,1))</f>
        <v>NS</v>
      </c>
      <c r="M1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1" spans="1:13" x14ac:dyDescent="0.25">
      <c r="A1341" s="164">
        <f>+Exports!A1344</f>
        <v>44617</v>
      </c>
      <c r="B1341" s="165">
        <f t="shared" si="80"/>
        <v>2022</v>
      </c>
      <c r="C1341" s="165">
        <f t="shared" si="81"/>
        <v>2</v>
      </c>
      <c r="D1341" s="165">
        <f t="shared" si="82"/>
        <v>25</v>
      </c>
      <c r="E1341" s="165">
        <f>+Exports!B1344</f>
        <v>20</v>
      </c>
      <c r="F1341" s="165">
        <f>+WEEKDAY(ExportsELAP[[#This Row],[Date Prevailing]],1)</f>
        <v>6</v>
      </c>
      <c r="G1341" s="165">
        <f>+COUNTIFS(ECR_Hours!$K$6:$K$7,ExportsELAP[[#This Row],[Date Prevailing]])</f>
        <v>0</v>
      </c>
      <c r="H1341" s="165">
        <f t="shared" si="83"/>
        <v>6</v>
      </c>
      <c r="I1341" s="166">
        <f>+Exports!G1344</f>
        <v>11.674900000000001</v>
      </c>
      <c r="J1341" s="166">
        <f>+'ELAP_IPCO-APND'!D1344</f>
        <v>62.13908</v>
      </c>
      <c r="K1341" s="166">
        <f>+(ExportsELAP[[#This Row],[Exports kWh - MPT]]/1000)*ExportsELAP[[#This Row],[EIM Price]]</f>
        <v>0.72546754509200007</v>
      </c>
      <c r="L1341" s="167" t="str">
        <f>+INDEX(ECR_Hours!$I$12:$I$15,MATCH(ExportsELAP[[#This Row],[Date Prevailing]],ECR_Hours!$H$12:$H$15,1))</f>
        <v>NS</v>
      </c>
      <c r="M1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2" spans="1:13" x14ac:dyDescent="0.25">
      <c r="A1342" s="164">
        <f>+Exports!A1345</f>
        <v>44617</v>
      </c>
      <c r="B1342" s="165">
        <f t="shared" si="80"/>
        <v>2022</v>
      </c>
      <c r="C1342" s="165">
        <f t="shared" si="81"/>
        <v>2</v>
      </c>
      <c r="D1342" s="165">
        <f t="shared" si="82"/>
        <v>25</v>
      </c>
      <c r="E1342" s="165">
        <f>+Exports!B1345</f>
        <v>21</v>
      </c>
      <c r="F1342" s="165">
        <f>+WEEKDAY(ExportsELAP[[#This Row],[Date Prevailing]],1)</f>
        <v>6</v>
      </c>
      <c r="G1342" s="165">
        <f>+COUNTIFS(ECR_Hours!$K$6:$K$7,ExportsELAP[[#This Row],[Date Prevailing]])</f>
        <v>0</v>
      </c>
      <c r="H1342" s="165">
        <f t="shared" si="83"/>
        <v>6</v>
      </c>
      <c r="I1342" s="166">
        <f>+Exports!G1345</f>
        <v>11.570499999999999</v>
      </c>
      <c r="J1342" s="166">
        <f>+'ELAP_IPCO-APND'!D1345</f>
        <v>54.439430000000002</v>
      </c>
      <c r="K1342" s="166">
        <f>+(ExportsELAP[[#This Row],[Exports kWh - MPT]]/1000)*ExportsELAP[[#This Row],[EIM Price]]</f>
        <v>0.62989142481499993</v>
      </c>
      <c r="L1342" s="167" t="str">
        <f>+INDEX(ECR_Hours!$I$12:$I$15,MATCH(ExportsELAP[[#This Row],[Date Prevailing]],ECR_Hours!$H$12:$H$15,1))</f>
        <v>NS</v>
      </c>
      <c r="M1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3" spans="1:13" x14ac:dyDescent="0.25">
      <c r="A1343" s="164">
        <f>+Exports!A1346</f>
        <v>44617</v>
      </c>
      <c r="B1343" s="165">
        <f t="shared" si="80"/>
        <v>2022</v>
      </c>
      <c r="C1343" s="165">
        <f t="shared" si="81"/>
        <v>2</v>
      </c>
      <c r="D1343" s="165">
        <f t="shared" si="82"/>
        <v>25</v>
      </c>
      <c r="E1343" s="165">
        <f>+Exports!B1346</f>
        <v>22</v>
      </c>
      <c r="F1343" s="165">
        <f>+WEEKDAY(ExportsELAP[[#This Row],[Date Prevailing]],1)</f>
        <v>6</v>
      </c>
      <c r="G1343" s="165">
        <f>+COUNTIFS(ECR_Hours!$K$6:$K$7,ExportsELAP[[#This Row],[Date Prevailing]])</f>
        <v>0</v>
      </c>
      <c r="H1343" s="165">
        <f t="shared" si="83"/>
        <v>6</v>
      </c>
      <c r="I1343" s="166">
        <f>+Exports!G1346</f>
        <v>11.170400000000001</v>
      </c>
      <c r="J1343" s="166">
        <f>+'ELAP_IPCO-APND'!D1346</f>
        <v>64.775959999999998</v>
      </c>
      <c r="K1343" s="166">
        <f>+(ExportsELAP[[#This Row],[Exports kWh - MPT]]/1000)*ExportsELAP[[#This Row],[EIM Price]]</f>
        <v>0.72357338358400003</v>
      </c>
      <c r="L1343" s="167" t="str">
        <f>+INDEX(ECR_Hours!$I$12:$I$15,MATCH(ExportsELAP[[#This Row],[Date Prevailing]],ECR_Hours!$H$12:$H$15,1))</f>
        <v>NS</v>
      </c>
      <c r="M1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4" spans="1:13" x14ac:dyDescent="0.25">
      <c r="A1344" s="164">
        <f>+Exports!A1347</f>
        <v>44617</v>
      </c>
      <c r="B1344" s="165">
        <f t="shared" si="80"/>
        <v>2022</v>
      </c>
      <c r="C1344" s="165">
        <f t="shared" si="81"/>
        <v>2</v>
      </c>
      <c r="D1344" s="165">
        <f t="shared" si="82"/>
        <v>25</v>
      </c>
      <c r="E1344" s="165">
        <f>+Exports!B1347</f>
        <v>23</v>
      </c>
      <c r="F1344" s="165">
        <f>+WEEKDAY(ExportsELAP[[#This Row],[Date Prevailing]],1)</f>
        <v>6</v>
      </c>
      <c r="G1344" s="165">
        <f>+COUNTIFS(ECR_Hours!$K$6:$K$7,ExportsELAP[[#This Row],[Date Prevailing]])</f>
        <v>0</v>
      </c>
      <c r="H1344" s="165">
        <f t="shared" si="83"/>
        <v>6</v>
      </c>
      <c r="I1344" s="166">
        <f>+Exports!G1347</f>
        <v>11.563500000000001</v>
      </c>
      <c r="J1344" s="166">
        <f>+'ELAP_IPCO-APND'!D1347</f>
        <v>63.837899999999998</v>
      </c>
      <c r="K1344" s="166">
        <f>+(ExportsELAP[[#This Row],[Exports kWh - MPT]]/1000)*ExportsELAP[[#This Row],[EIM Price]]</f>
        <v>0.73818955665000008</v>
      </c>
      <c r="L1344" s="167" t="str">
        <f>+INDEX(ECR_Hours!$I$12:$I$15,MATCH(ExportsELAP[[#This Row],[Date Prevailing]],ECR_Hours!$H$12:$H$15,1))</f>
        <v>NS</v>
      </c>
      <c r="M1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5" spans="1:13" x14ac:dyDescent="0.25">
      <c r="A1345" s="164">
        <f>+Exports!A1348</f>
        <v>44617</v>
      </c>
      <c r="B1345" s="165">
        <f t="shared" si="80"/>
        <v>2022</v>
      </c>
      <c r="C1345" s="165">
        <f t="shared" si="81"/>
        <v>2</v>
      </c>
      <c r="D1345" s="165">
        <f t="shared" si="82"/>
        <v>25</v>
      </c>
      <c r="E1345" s="165">
        <f>+Exports!B1348</f>
        <v>24</v>
      </c>
      <c r="F1345" s="165">
        <f>+WEEKDAY(ExportsELAP[[#This Row],[Date Prevailing]],1)</f>
        <v>6</v>
      </c>
      <c r="G1345" s="165">
        <f>+COUNTIFS(ECR_Hours!$K$6:$K$7,ExportsELAP[[#This Row],[Date Prevailing]])</f>
        <v>0</v>
      </c>
      <c r="H1345" s="165">
        <f t="shared" si="83"/>
        <v>6</v>
      </c>
      <c r="I1345" s="166">
        <f>+Exports!G1348</f>
        <v>11.451099999999999</v>
      </c>
      <c r="J1345" s="166">
        <f>+'ELAP_IPCO-APND'!D1348</f>
        <v>51.914459999999998</v>
      </c>
      <c r="K1345" s="166">
        <f>+(ExportsELAP[[#This Row],[Exports kWh - MPT]]/1000)*ExportsELAP[[#This Row],[EIM Price]]</f>
        <v>0.59447767290599995</v>
      </c>
      <c r="L1345" s="167" t="str">
        <f>+INDEX(ECR_Hours!$I$12:$I$15,MATCH(ExportsELAP[[#This Row],[Date Prevailing]],ECR_Hours!$H$12:$H$15,1))</f>
        <v>NS</v>
      </c>
      <c r="M1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6" spans="1:13" x14ac:dyDescent="0.25">
      <c r="A1346" s="164">
        <f>+Exports!A1349</f>
        <v>44618</v>
      </c>
      <c r="B1346" s="165">
        <f t="shared" ref="B1346:B1409" si="84">+YEAR(A1346)</f>
        <v>2022</v>
      </c>
      <c r="C1346" s="165">
        <f t="shared" ref="C1346:C1409" si="85">+MONTH(A1346)</f>
        <v>2</v>
      </c>
      <c r="D1346" s="165">
        <f t="shared" ref="D1346:D1409" si="86">+DAY(A1346)</f>
        <v>26</v>
      </c>
      <c r="E1346" s="165">
        <f>+Exports!B1349</f>
        <v>1</v>
      </c>
      <c r="F1346" s="165">
        <f>+WEEKDAY(ExportsELAP[[#This Row],[Date Prevailing]],1)</f>
        <v>7</v>
      </c>
      <c r="G1346" s="165">
        <f>+COUNTIFS(ECR_Hours!$K$6:$K$7,ExportsELAP[[#This Row],[Date Prevailing]])</f>
        <v>0</v>
      </c>
      <c r="H1346" s="165">
        <f t="shared" ref="H1346:H1409" si="87">+IF(G1346=1,0,F1346)</f>
        <v>7</v>
      </c>
      <c r="I1346" s="166">
        <f>+Exports!G1349</f>
        <v>16.636099999999999</v>
      </c>
      <c r="J1346" s="166">
        <f>+'ELAP_IPCO-APND'!D1349</f>
        <v>46.126910000000002</v>
      </c>
      <c r="K1346" s="166">
        <f>+(ExportsELAP[[#This Row],[Exports kWh - MPT]]/1000)*ExportsELAP[[#This Row],[EIM Price]]</f>
        <v>0.76737188745099993</v>
      </c>
      <c r="L1346" s="167" t="str">
        <f>+INDEX(ECR_Hours!$I$12:$I$15,MATCH(ExportsELAP[[#This Row],[Date Prevailing]],ECR_Hours!$H$12:$H$15,1))</f>
        <v>NS</v>
      </c>
      <c r="M1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7" spans="1:13" x14ac:dyDescent="0.25">
      <c r="A1347" s="164">
        <f>+Exports!A1350</f>
        <v>44618</v>
      </c>
      <c r="B1347" s="165">
        <f t="shared" si="84"/>
        <v>2022</v>
      </c>
      <c r="C1347" s="165">
        <f t="shared" si="85"/>
        <v>2</v>
      </c>
      <c r="D1347" s="165">
        <f t="shared" si="86"/>
        <v>26</v>
      </c>
      <c r="E1347" s="165">
        <f>+Exports!B1350</f>
        <v>2</v>
      </c>
      <c r="F1347" s="165">
        <f>+WEEKDAY(ExportsELAP[[#This Row],[Date Prevailing]],1)</f>
        <v>7</v>
      </c>
      <c r="G1347" s="165">
        <f>+COUNTIFS(ECR_Hours!$K$6:$K$7,ExportsELAP[[#This Row],[Date Prevailing]])</f>
        <v>0</v>
      </c>
      <c r="H1347" s="165">
        <f t="shared" si="87"/>
        <v>7</v>
      </c>
      <c r="I1347" s="166">
        <f>+Exports!G1350</f>
        <v>15.620899999999901</v>
      </c>
      <c r="J1347" s="166">
        <f>+'ELAP_IPCO-APND'!D1350</f>
        <v>43.026960000000003</v>
      </c>
      <c r="K1347" s="166">
        <f>+(ExportsELAP[[#This Row],[Exports kWh - MPT]]/1000)*ExportsELAP[[#This Row],[EIM Price]]</f>
        <v>0.67211983946399578</v>
      </c>
      <c r="L1347" s="167" t="str">
        <f>+INDEX(ECR_Hours!$I$12:$I$15,MATCH(ExportsELAP[[#This Row],[Date Prevailing]],ECR_Hours!$H$12:$H$15,1))</f>
        <v>NS</v>
      </c>
      <c r="M1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8" spans="1:13" x14ac:dyDescent="0.25">
      <c r="A1348" s="164">
        <f>+Exports!A1351</f>
        <v>44618</v>
      </c>
      <c r="B1348" s="165">
        <f t="shared" si="84"/>
        <v>2022</v>
      </c>
      <c r="C1348" s="165">
        <f t="shared" si="85"/>
        <v>2</v>
      </c>
      <c r="D1348" s="165">
        <f t="shared" si="86"/>
        <v>26</v>
      </c>
      <c r="E1348" s="165">
        <f>+Exports!B1351</f>
        <v>3</v>
      </c>
      <c r="F1348" s="165">
        <f>+WEEKDAY(ExportsELAP[[#This Row],[Date Prevailing]],1)</f>
        <v>7</v>
      </c>
      <c r="G1348" s="165">
        <f>+COUNTIFS(ECR_Hours!$K$6:$K$7,ExportsELAP[[#This Row],[Date Prevailing]])</f>
        <v>0</v>
      </c>
      <c r="H1348" s="165">
        <f t="shared" si="87"/>
        <v>7</v>
      </c>
      <c r="I1348" s="166">
        <f>+Exports!G1351</f>
        <v>16.503899999999899</v>
      </c>
      <c r="J1348" s="166">
        <f>+'ELAP_IPCO-APND'!D1351</f>
        <v>42.429369999999999</v>
      </c>
      <c r="K1348" s="166">
        <f>+(ExportsELAP[[#This Row],[Exports kWh - MPT]]/1000)*ExportsELAP[[#This Row],[EIM Price]]</f>
        <v>0.70025007954299567</v>
      </c>
      <c r="L1348" s="167" t="str">
        <f>+INDEX(ECR_Hours!$I$12:$I$15,MATCH(ExportsELAP[[#This Row],[Date Prevailing]],ECR_Hours!$H$12:$H$15,1))</f>
        <v>NS</v>
      </c>
      <c r="M1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49" spans="1:13" x14ac:dyDescent="0.25">
      <c r="A1349" s="164">
        <f>+Exports!A1352</f>
        <v>44618</v>
      </c>
      <c r="B1349" s="165">
        <f t="shared" si="84"/>
        <v>2022</v>
      </c>
      <c r="C1349" s="165">
        <f t="shared" si="85"/>
        <v>2</v>
      </c>
      <c r="D1349" s="165">
        <f t="shared" si="86"/>
        <v>26</v>
      </c>
      <c r="E1349" s="165">
        <f>+Exports!B1352</f>
        <v>4</v>
      </c>
      <c r="F1349" s="165">
        <f>+WEEKDAY(ExportsELAP[[#This Row],[Date Prevailing]],1)</f>
        <v>7</v>
      </c>
      <c r="G1349" s="165">
        <f>+COUNTIFS(ECR_Hours!$K$6:$K$7,ExportsELAP[[#This Row],[Date Prevailing]])</f>
        <v>0</v>
      </c>
      <c r="H1349" s="165">
        <f t="shared" si="87"/>
        <v>7</v>
      </c>
      <c r="I1349" s="166">
        <f>+Exports!G1352</f>
        <v>13.035600000000001</v>
      </c>
      <c r="J1349" s="166">
        <f>+'ELAP_IPCO-APND'!D1352</f>
        <v>40.361780000000003</v>
      </c>
      <c r="K1349" s="166">
        <f>+(ExportsELAP[[#This Row],[Exports kWh - MPT]]/1000)*ExportsELAP[[#This Row],[EIM Price]]</f>
        <v>0.52614001936800014</v>
      </c>
      <c r="L1349" s="167" t="str">
        <f>+INDEX(ECR_Hours!$I$12:$I$15,MATCH(ExportsELAP[[#This Row],[Date Prevailing]],ECR_Hours!$H$12:$H$15,1))</f>
        <v>NS</v>
      </c>
      <c r="M1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0" spans="1:13" x14ac:dyDescent="0.25">
      <c r="A1350" s="164">
        <f>+Exports!A1353</f>
        <v>44618</v>
      </c>
      <c r="B1350" s="165">
        <f t="shared" si="84"/>
        <v>2022</v>
      </c>
      <c r="C1350" s="165">
        <f t="shared" si="85"/>
        <v>2</v>
      </c>
      <c r="D1350" s="165">
        <f t="shared" si="86"/>
        <v>26</v>
      </c>
      <c r="E1350" s="165">
        <f>+Exports!B1353</f>
        <v>5</v>
      </c>
      <c r="F1350" s="165">
        <f>+WEEKDAY(ExportsELAP[[#This Row],[Date Prevailing]],1)</f>
        <v>7</v>
      </c>
      <c r="G1350" s="165">
        <f>+COUNTIFS(ECR_Hours!$K$6:$K$7,ExportsELAP[[#This Row],[Date Prevailing]])</f>
        <v>0</v>
      </c>
      <c r="H1350" s="165">
        <f t="shared" si="87"/>
        <v>7</v>
      </c>
      <c r="I1350" s="166">
        <f>+Exports!G1353</f>
        <v>11.181700000000001</v>
      </c>
      <c r="J1350" s="166">
        <f>+'ELAP_IPCO-APND'!D1353</f>
        <v>44.010930000000002</v>
      </c>
      <c r="K1350" s="166">
        <f>+(ExportsELAP[[#This Row],[Exports kWh - MPT]]/1000)*ExportsELAP[[#This Row],[EIM Price]]</f>
        <v>0.49211701598100005</v>
      </c>
      <c r="L1350" s="167" t="str">
        <f>+INDEX(ECR_Hours!$I$12:$I$15,MATCH(ExportsELAP[[#This Row],[Date Prevailing]],ECR_Hours!$H$12:$H$15,1))</f>
        <v>NS</v>
      </c>
      <c r="M1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1" spans="1:13" x14ac:dyDescent="0.25">
      <c r="A1351" s="164">
        <f>+Exports!A1354</f>
        <v>44618</v>
      </c>
      <c r="B1351" s="165">
        <f t="shared" si="84"/>
        <v>2022</v>
      </c>
      <c r="C1351" s="165">
        <f t="shared" si="85"/>
        <v>2</v>
      </c>
      <c r="D1351" s="165">
        <f t="shared" si="86"/>
        <v>26</v>
      </c>
      <c r="E1351" s="165">
        <f>+Exports!B1354</f>
        <v>6</v>
      </c>
      <c r="F1351" s="165">
        <f>+WEEKDAY(ExportsELAP[[#This Row],[Date Prevailing]],1)</f>
        <v>7</v>
      </c>
      <c r="G1351" s="165">
        <f>+COUNTIFS(ECR_Hours!$K$6:$K$7,ExportsELAP[[#This Row],[Date Prevailing]])</f>
        <v>0</v>
      </c>
      <c r="H1351" s="165">
        <f t="shared" si="87"/>
        <v>7</v>
      </c>
      <c r="I1351" s="166">
        <f>+Exports!G1354</f>
        <v>11.008899999999999</v>
      </c>
      <c r="J1351" s="166">
        <f>+'ELAP_IPCO-APND'!D1354</f>
        <v>41.453769999999999</v>
      </c>
      <c r="K1351" s="166">
        <f>+(ExportsELAP[[#This Row],[Exports kWh - MPT]]/1000)*ExportsELAP[[#This Row],[EIM Price]]</f>
        <v>0.45636040855299992</v>
      </c>
      <c r="L1351" s="167" t="str">
        <f>+INDEX(ECR_Hours!$I$12:$I$15,MATCH(ExportsELAP[[#This Row],[Date Prevailing]],ECR_Hours!$H$12:$H$15,1))</f>
        <v>NS</v>
      </c>
      <c r="M1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2" spans="1:13" x14ac:dyDescent="0.25">
      <c r="A1352" s="164">
        <f>+Exports!A1355</f>
        <v>44618</v>
      </c>
      <c r="B1352" s="165">
        <f t="shared" si="84"/>
        <v>2022</v>
      </c>
      <c r="C1352" s="165">
        <f t="shared" si="85"/>
        <v>2</v>
      </c>
      <c r="D1352" s="165">
        <f t="shared" si="86"/>
        <v>26</v>
      </c>
      <c r="E1352" s="165">
        <f>+Exports!B1355</f>
        <v>7</v>
      </c>
      <c r="F1352" s="165">
        <f>+WEEKDAY(ExportsELAP[[#This Row],[Date Prevailing]],1)</f>
        <v>7</v>
      </c>
      <c r="G1352" s="165">
        <f>+COUNTIFS(ECR_Hours!$K$6:$K$7,ExportsELAP[[#This Row],[Date Prevailing]])</f>
        <v>0</v>
      </c>
      <c r="H1352" s="165">
        <f t="shared" si="87"/>
        <v>7</v>
      </c>
      <c r="I1352" s="166">
        <f>+Exports!G1355</f>
        <v>12.3461</v>
      </c>
      <c r="J1352" s="166">
        <f>+'ELAP_IPCO-APND'!D1355</f>
        <v>47.661799999999999</v>
      </c>
      <c r="K1352" s="166">
        <f>+(ExportsELAP[[#This Row],[Exports kWh - MPT]]/1000)*ExportsELAP[[#This Row],[EIM Price]]</f>
        <v>0.58843734898</v>
      </c>
      <c r="L1352" s="167" t="str">
        <f>+INDEX(ECR_Hours!$I$12:$I$15,MATCH(ExportsELAP[[#This Row],[Date Prevailing]],ECR_Hours!$H$12:$H$15,1))</f>
        <v>NS</v>
      </c>
      <c r="M1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3" spans="1:13" x14ac:dyDescent="0.25">
      <c r="A1353" s="164">
        <f>+Exports!A1356</f>
        <v>44618</v>
      </c>
      <c r="B1353" s="165">
        <f t="shared" si="84"/>
        <v>2022</v>
      </c>
      <c r="C1353" s="165">
        <f t="shared" si="85"/>
        <v>2</v>
      </c>
      <c r="D1353" s="165">
        <f t="shared" si="86"/>
        <v>26</v>
      </c>
      <c r="E1353" s="165">
        <f>+Exports!B1356</f>
        <v>8</v>
      </c>
      <c r="F1353" s="165">
        <f>+WEEKDAY(ExportsELAP[[#This Row],[Date Prevailing]],1)</f>
        <v>7</v>
      </c>
      <c r="G1353" s="165">
        <f>+COUNTIFS(ECR_Hours!$K$6:$K$7,ExportsELAP[[#This Row],[Date Prevailing]])</f>
        <v>0</v>
      </c>
      <c r="H1353" s="165">
        <f t="shared" si="87"/>
        <v>7</v>
      </c>
      <c r="I1353" s="166">
        <f>+Exports!G1356</f>
        <v>1220.9313999999999</v>
      </c>
      <c r="J1353" s="166">
        <f>+'ELAP_IPCO-APND'!D1356</f>
        <v>46.754449999999999</v>
      </c>
      <c r="K1353" s="166">
        <f>+(ExportsELAP[[#This Row],[Exports kWh - MPT]]/1000)*ExportsELAP[[#This Row],[EIM Price]]</f>
        <v>57.083976094729998</v>
      </c>
      <c r="L1353" s="167" t="str">
        <f>+INDEX(ECR_Hours!$I$12:$I$15,MATCH(ExportsELAP[[#This Row],[Date Prevailing]],ECR_Hours!$H$12:$H$15,1))</f>
        <v>NS</v>
      </c>
      <c r="M1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4" spans="1:13" x14ac:dyDescent="0.25">
      <c r="A1354" s="164">
        <f>+Exports!A1357</f>
        <v>44618</v>
      </c>
      <c r="B1354" s="165">
        <f t="shared" si="84"/>
        <v>2022</v>
      </c>
      <c r="C1354" s="165">
        <f t="shared" si="85"/>
        <v>2</v>
      </c>
      <c r="D1354" s="165">
        <f t="shared" si="86"/>
        <v>26</v>
      </c>
      <c r="E1354" s="165">
        <f>+Exports!B1357</f>
        <v>9</v>
      </c>
      <c r="F1354" s="165">
        <f>+WEEKDAY(ExportsELAP[[#This Row],[Date Prevailing]],1)</f>
        <v>7</v>
      </c>
      <c r="G1354" s="165">
        <f>+COUNTIFS(ECR_Hours!$K$6:$K$7,ExportsELAP[[#This Row],[Date Prevailing]])</f>
        <v>0</v>
      </c>
      <c r="H1354" s="165">
        <f t="shared" si="87"/>
        <v>7</v>
      </c>
      <c r="I1354" s="166">
        <f>+Exports!G1357</f>
        <v>11947.6137</v>
      </c>
      <c r="J1354" s="166">
        <f>+'ELAP_IPCO-APND'!D1357</f>
        <v>26.959070000000001</v>
      </c>
      <c r="K1354" s="166">
        <f>+(ExportsELAP[[#This Row],[Exports kWh - MPT]]/1000)*ExportsELAP[[#This Row],[EIM Price]]</f>
        <v>322.09655407125899</v>
      </c>
      <c r="L1354" s="167" t="str">
        <f>+INDEX(ECR_Hours!$I$12:$I$15,MATCH(ExportsELAP[[#This Row],[Date Prevailing]],ECR_Hours!$H$12:$H$15,1))</f>
        <v>NS</v>
      </c>
      <c r="M1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5" spans="1:13" x14ac:dyDescent="0.25">
      <c r="A1355" s="164">
        <f>+Exports!A1358</f>
        <v>44618</v>
      </c>
      <c r="B1355" s="165">
        <f t="shared" si="84"/>
        <v>2022</v>
      </c>
      <c r="C1355" s="165">
        <f t="shared" si="85"/>
        <v>2</v>
      </c>
      <c r="D1355" s="165">
        <f t="shared" si="86"/>
        <v>26</v>
      </c>
      <c r="E1355" s="165">
        <f>+Exports!B1358</f>
        <v>10</v>
      </c>
      <c r="F1355" s="165">
        <f>+WEEKDAY(ExportsELAP[[#This Row],[Date Prevailing]],1)</f>
        <v>7</v>
      </c>
      <c r="G1355" s="165">
        <f>+COUNTIFS(ECR_Hours!$K$6:$K$7,ExportsELAP[[#This Row],[Date Prevailing]])</f>
        <v>0</v>
      </c>
      <c r="H1355" s="165">
        <f t="shared" si="87"/>
        <v>7</v>
      </c>
      <c r="I1355" s="166">
        <f>+Exports!G1358</f>
        <v>26173.677100000001</v>
      </c>
      <c r="J1355" s="166">
        <f>+'ELAP_IPCO-APND'!D1358</f>
        <v>23.682189999999999</v>
      </c>
      <c r="K1355" s="166">
        <f>+(ExportsELAP[[#This Row],[Exports kWh - MPT]]/1000)*ExportsELAP[[#This Row],[EIM Price]]</f>
        <v>619.84999408084889</v>
      </c>
      <c r="L1355" s="167" t="str">
        <f>+INDEX(ECR_Hours!$I$12:$I$15,MATCH(ExportsELAP[[#This Row],[Date Prevailing]],ECR_Hours!$H$12:$H$15,1))</f>
        <v>NS</v>
      </c>
      <c r="M1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6" spans="1:13" x14ac:dyDescent="0.25">
      <c r="A1356" s="164">
        <f>+Exports!A1359</f>
        <v>44618</v>
      </c>
      <c r="B1356" s="165">
        <f t="shared" si="84"/>
        <v>2022</v>
      </c>
      <c r="C1356" s="165">
        <f t="shared" si="85"/>
        <v>2</v>
      </c>
      <c r="D1356" s="165">
        <f t="shared" si="86"/>
        <v>26</v>
      </c>
      <c r="E1356" s="165">
        <f>+Exports!B1359</f>
        <v>11</v>
      </c>
      <c r="F1356" s="165">
        <f>+WEEKDAY(ExportsELAP[[#This Row],[Date Prevailing]],1)</f>
        <v>7</v>
      </c>
      <c r="G1356" s="165">
        <f>+COUNTIFS(ECR_Hours!$K$6:$K$7,ExportsELAP[[#This Row],[Date Prevailing]])</f>
        <v>0</v>
      </c>
      <c r="H1356" s="165">
        <f t="shared" si="87"/>
        <v>7</v>
      </c>
      <c r="I1356" s="166">
        <f>+Exports!G1359</f>
        <v>37813.6944</v>
      </c>
      <c r="J1356" s="166">
        <f>+'ELAP_IPCO-APND'!D1359</f>
        <v>31.823830000000001</v>
      </c>
      <c r="K1356" s="166">
        <f>+(ExportsELAP[[#This Row],[Exports kWh - MPT]]/1000)*ExportsELAP[[#This Row],[EIM Price]]</f>
        <v>1203.3765822575522</v>
      </c>
      <c r="L1356" s="167" t="str">
        <f>+INDEX(ECR_Hours!$I$12:$I$15,MATCH(ExportsELAP[[#This Row],[Date Prevailing]],ECR_Hours!$H$12:$H$15,1))</f>
        <v>NS</v>
      </c>
      <c r="M1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7" spans="1:13" x14ac:dyDescent="0.25">
      <c r="A1357" s="164">
        <f>+Exports!A1360</f>
        <v>44618</v>
      </c>
      <c r="B1357" s="165">
        <f t="shared" si="84"/>
        <v>2022</v>
      </c>
      <c r="C1357" s="165">
        <f t="shared" si="85"/>
        <v>2</v>
      </c>
      <c r="D1357" s="165">
        <f t="shared" si="86"/>
        <v>26</v>
      </c>
      <c r="E1357" s="165">
        <f>+Exports!B1360</f>
        <v>12</v>
      </c>
      <c r="F1357" s="165">
        <f>+WEEKDAY(ExportsELAP[[#This Row],[Date Prevailing]],1)</f>
        <v>7</v>
      </c>
      <c r="G1357" s="165">
        <f>+COUNTIFS(ECR_Hours!$K$6:$K$7,ExportsELAP[[#This Row],[Date Prevailing]])</f>
        <v>0</v>
      </c>
      <c r="H1357" s="165">
        <f t="shared" si="87"/>
        <v>7</v>
      </c>
      <c r="I1357" s="166">
        <f>+Exports!G1360</f>
        <v>45300.102299999999</v>
      </c>
      <c r="J1357" s="166">
        <f>+'ELAP_IPCO-APND'!D1360</f>
        <v>41.294629999999998</v>
      </c>
      <c r="K1357" s="166">
        <f>+(ExportsELAP[[#This Row],[Exports kWh - MPT]]/1000)*ExportsELAP[[#This Row],[EIM Price]]</f>
        <v>1870.6509634406489</v>
      </c>
      <c r="L1357" s="167" t="str">
        <f>+INDEX(ECR_Hours!$I$12:$I$15,MATCH(ExportsELAP[[#This Row],[Date Prevailing]],ECR_Hours!$H$12:$H$15,1))</f>
        <v>NS</v>
      </c>
      <c r="M1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8" spans="1:13" x14ac:dyDescent="0.25">
      <c r="A1358" s="164">
        <f>+Exports!A1361</f>
        <v>44618</v>
      </c>
      <c r="B1358" s="165">
        <f t="shared" si="84"/>
        <v>2022</v>
      </c>
      <c r="C1358" s="165">
        <f t="shared" si="85"/>
        <v>2</v>
      </c>
      <c r="D1358" s="165">
        <f t="shared" si="86"/>
        <v>26</v>
      </c>
      <c r="E1358" s="165">
        <f>+Exports!B1361</f>
        <v>13</v>
      </c>
      <c r="F1358" s="165">
        <f>+WEEKDAY(ExportsELAP[[#This Row],[Date Prevailing]],1)</f>
        <v>7</v>
      </c>
      <c r="G1358" s="165">
        <f>+COUNTIFS(ECR_Hours!$K$6:$K$7,ExportsELAP[[#This Row],[Date Prevailing]])</f>
        <v>0</v>
      </c>
      <c r="H1358" s="165">
        <f t="shared" si="87"/>
        <v>7</v>
      </c>
      <c r="I1358" s="166">
        <f>+Exports!G1361</f>
        <v>48674.267</v>
      </c>
      <c r="J1358" s="166">
        <f>+'ELAP_IPCO-APND'!D1361</f>
        <v>29.487860000000001</v>
      </c>
      <c r="K1358" s="166">
        <f>+(ExportsELAP[[#This Row],[Exports kWh - MPT]]/1000)*ExportsELAP[[#This Row],[EIM Price]]</f>
        <v>1435.2999708986201</v>
      </c>
      <c r="L1358" s="167" t="str">
        <f>+INDEX(ECR_Hours!$I$12:$I$15,MATCH(ExportsELAP[[#This Row],[Date Prevailing]],ECR_Hours!$H$12:$H$15,1))</f>
        <v>NS</v>
      </c>
      <c r="M1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59" spans="1:13" x14ac:dyDescent="0.25">
      <c r="A1359" s="164">
        <f>+Exports!A1362</f>
        <v>44618</v>
      </c>
      <c r="B1359" s="165">
        <f t="shared" si="84"/>
        <v>2022</v>
      </c>
      <c r="C1359" s="165">
        <f t="shared" si="85"/>
        <v>2</v>
      </c>
      <c r="D1359" s="165">
        <f t="shared" si="86"/>
        <v>26</v>
      </c>
      <c r="E1359" s="165">
        <f>+Exports!B1362</f>
        <v>14</v>
      </c>
      <c r="F1359" s="165">
        <f>+WEEKDAY(ExportsELAP[[#This Row],[Date Prevailing]],1)</f>
        <v>7</v>
      </c>
      <c r="G1359" s="165">
        <f>+COUNTIFS(ECR_Hours!$K$6:$K$7,ExportsELAP[[#This Row],[Date Prevailing]])</f>
        <v>0</v>
      </c>
      <c r="H1359" s="165">
        <f t="shared" si="87"/>
        <v>7</v>
      </c>
      <c r="I1359" s="166">
        <f>+Exports!G1362</f>
        <v>49090.637199999997</v>
      </c>
      <c r="J1359" s="166">
        <f>+'ELAP_IPCO-APND'!D1362</f>
        <v>24.4435</v>
      </c>
      <c r="K1359" s="166">
        <f>+(ExportsELAP[[#This Row],[Exports kWh - MPT]]/1000)*ExportsELAP[[#This Row],[EIM Price]]</f>
        <v>1199.9469903981999</v>
      </c>
      <c r="L1359" s="167" t="str">
        <f>+INDEX(ECR_Hours!$I$12:$I$15,MATCH(ExportsELAP[[#This Row],[Date Prevailing]],ECR_Hours!$H$12:$H$15,1))</f>
        <v>NS</v>
      </c>
      <c r="M1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0" spans="1:13" x14ac:dyDescent="0.25">
      <c r="A1360" s="164">
        <f>+Exports!A1363</f>
        <v>44618</v>
      </c>
      <c r="B1360" s="165">
        <f t="shared" si="84"/>
        <v>2022</v>
      </c>
      <c r="C1360" s="165">
        <f t="shared" si="85"/>
        <v>2</v>
      </c>
      <c r="D1360" s="165">
        <f t="shared" si="86"/>
        <v>26</v>
      </c>
      <c r="E1360" s="165">
        <f>+Exports!B1363</f>
        <v>15</v>
      </c>
      <c r="F1360" s="165">
        <f>+WEEKDAY(ExportsELAP[[#This Row],[Date Prevailing]],1)</f>
        <v>7</v>
      </c>
      <c r="G1360" s="165">
        <f>+COUNTIFS(ECR_Hours!$K$6:$K$7,ExportsELAP[[#This Row],[Date Prevailing]])</f>
        <v>0</v>
      </c>
      <c r="H1360" s="165">
        <f t="shared" si="87"/>
        <v>7</v>
      </c>
      <c r="I1360" s="166">
        <f>+Exports!G1363</f>
        <v>45820.2693</v>
      </c>
      <c r="J1360" s="166">
        <f>+'ELAP_IPCO-APND'!D1363</f>
        <v>19.277069999999998</v>
      </c>
      <c r="K1360" s="166">
        <f>+(ExportsELAP[[#This Row],[Exports kWh - MPT]]/1000)*ExportsELAP[[#This Row],[EIM Price]]</f>
        <v>883.28053871495092</v>
      </c>
      <c r="L1360" s="167" t="str">
        <f>+INDEX(ECR_Hours!$I$12:$I$15,MATCH(ExportsELAP[[#This Row],[Date Prevailing]],ECR_Hours!$H$12:$H$15,1))</f>
        <v>NS</v>
      </c>
      <c r="M1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1" spans="1:13" x14ac:dyDescent="0.25">
      <c r="A1361" s="164">
        <f>+Exports!A1364</f>
        <v>44618</v>
      </c>
      <c r="B1361" s="165">
        <f t="shared" si="84"/>
        <v>2022</v>
      </c>
      <c r="C1361" s="165">
        <f t="shared" si="85"/>
        <v>2</v>
      </c>
      <c r="D1361" s="165">
        <f t="shared" si="86"/>
        <v>26</v>
      </c>
      <c r="E1361" s="165">
        <f>+Exports!B1364</f>
        <v>16</v>
      </c>
      <c r="F1361" s="165">
        <f>+WEEKDAY(ExportsELAP[[#This Row],[Date Prevailing]],1)</f>
        <v>7</v>
      </c>
      <c r="G1361" s="165">
        <f>+COUNTIFS(ECR_Hours!$K$6:$K$7,ExportsELAP[[#This Row],[Date Prevailing]])</f>
        <v>0</v>
      </c>
      <c r="H1361" s="165">
        <f t="shared" si="87"/>
        <v>7</v>
      </c>
      <c r="I1361" s="166">
        <f>+Exports!G1364</f>
        <v>38686.619500000001</v>
      </c>
      <c r="J1361" s="166">
        <f>+'ELAP_IPCO-APND'!D1364</f>
        <v>24.762609999999999</v>
      </c>
      <c r="K1361" s="166">
        <f>+(ExportsELAP[[#This Row],[Exports kWh - MPT]]/1000)*ExportsELAP[[#This Row],[EIM Price]]</f>
        <v>957.98167089689491</v>
      </c>
      <c r="L1361" s="167" t="str">
        <f>+INDEX(ECR_Hours!$I$12:$I$15,MATCH(ExportsELAP[[#This Row],[Date Prevailing]],ECR_Hours!$H$12:$H$15,1))</f>
        <v>NS</v>
      </c>
      <c r="M1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2" spans="1:13" x14ac:dyDescent="0.25">
      <c r="A1362" s="164">
        <f>+Exports!A1365</f>
        <v>44618</v>
      </c>
      <c r="B1362" s="165">
        <f t="shared" si="84"/>
        <v>2022</v>
      </c>
      <c r="C1362" s="165">
        <f t="shared" si="85"/>
        <v>2</v>
      </c>
      <c r="D1362" s="165">
        <f t="shared" si="86"/>
        <v>26</v>
      </c>
      <c r="E1362" s="165">
        <f>+Exports!B1365</f>
        <v>17</v>
      </c>
      <c r="F1362" s="165">
        <f>+WEEKDAY(ExportsELAP[[#This Row],[Date Prevailing]],1)</f>
        <v>7</v>
      </c>
      <c r="G1362" s="165">
        <f>+COUNTIFS(ECR_Hours!$K$6:$K$7,ExportsELAP[[#This Row],[Date Prevailing]])</f>
        <v>0</v>
      </c>
      <c r="H1362" s="165">
        <f t="shared" si="87"/>
        <v>7</v>
      </c>
      <c r="I1362" s="166">
        <f>+Exports!G1365</f>
        <v>25425.563999999998</v>
      </c>
      <c r="J1362" s="166">
        <f>+'ELAP_IPCO-APND'!D1365</f>
        <v>25.835159999999998</v>
      </c>
      <c r="K1362" s="166">
        <f>+(ExportsELAP[[#This Row],[Exports kWh - MPT]]/1000)*ExportsELAP[[#This Row],[EIM Price]]</f>
        <v>656.8735140302399</v>
      </c>
      <c r="L1362" s="167" t="str">
        <f>+INDEX(ECR_Hours!$I$12:$I$15,MATCH(ExportsELAP[[#This Row],[Date Prevailing]],ECR_Hours!$H$12:$H$15,1))</f>
        <v>NS</v>
      </c>
      <c r="M1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3" spans="1:13" x14ac:dyDescent="0.25">
      <c r="A1363" s="164">
        <f>+Exports!A1366</f>
        <v>44618</v>
      </c>
      <c r="B1363" s="165">
        <f t="shared" si="84"/>
        <v>2022</v>
      </c>
      <c r="C1363" s="165">
        <f t="shared" si="85"/>
        <v>2</v>
      </c>
      <c r="D1363" s="165">
        <f t="shared" si="86"/>
        <v>26</v>
      </c>
      <c r="E1363" s="165">
        <f>+Exports!B1366</f>
        <v>18</v>
      </c>
      <c r="F1363" s="165">
        <f>+WEEKDAY(ExportsELAP[[#This Row],[Date Prevailing]],1)</f>
        <v>7</v>
      </c>
      <c r="G1363" s="165">
        <f>+COUNTIFS(ECR_Hours!$K$6:$K$7,ExportsELAP[[#This Row],[Date Prevailing]])</f>
        <v>0</v>
      </c>
      <c r="H1363" s="165">
        <f t="shared" si="87"/>
        <v>7</v>
      </c>
      <c r="I1363" s="166">
        <f>+Exports!G1366</f>
        <v>10006.521700000001</v>
      </c>
      <c r="J1363" s="166">
        <f>+'ELAP_IPCO-APND'!D1366</f>
        <v>44.5319</v>
      </c>
      <c r="K1363" s="166">
        <f>+(ExportsELAP[[#This Row],[Exports kWh - MPT]]/1000)*ExportsELAP[[#This Row],[EIM Price]]</f>
        <v>445.60942369223</v>
      </c>
      <c r="L1363" s="167" t="str">
        <f>+INDEX(ECR_Hours!$I$12:$I$15,MATCH(ExportsELAP[[#This Row],[Date Prevailing]],ECR_Hours!$H$12:$H$15,1))</f>
        <v>NS</v>
      </c>
      <c r="M1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4" spans="1:13" x14ac:dyDescent="0.25">
      <c r="A1364" s="164">
        <f>+Exports!A1367</f>
        <v>44618</v>
      </c>
      <c r="B1364" s="165">
        <f t="shared" si="84"/>
        <v>2022</v>
      </c>
      <c r="C1364" s="165">
        <f t="shared" si="85"/>
        <v>2</v>
      </c>
      <c r="D1364" s="165">
        <f t="shared" si="86"/>
        <v>26</v>
      </c>
      <c r="E1364" s="165">
        <f>+Exports!B1367</f>
        <v>19</v>
      </c>
      <c r="F1364" s="165">
        <f>+WEEKDAY(ExportsELAP[[#This Row],[Date Prevailing]],1)</f>
        <v>7</v>
      </c>
      <c r="G1364" s="165">
        <f>+COUNTIFS(ECR_Hours!$K$6:$K$7,ExportsELAP[[#This Row],[Date Prevailing]])</f>
        <v>0</v>
      </c>
      <c r="H1364" s="165">
        <f t="shared" si="87"/>
        <v>7</v>
      </c>
      <c r="I1364" s="166">
        <f>+Exports!G1367</f>
        <v>496.74059999999997</v>
      </c>
      <c r="J1364" s="166">
        <f>+'ELAP_IPCO-APND'!D1367</f>
        <v>53.3812</v>
      </c>
      <c r="K1364" s="166">
        <f>+(ExportsELAP[[#This Row],[Exports kWh - MPT]]/1000)*ExportsELAP[[#This Row],[EIM Price]]</f>
        <v>26.51660931672</v>
      </c>
      <c r="L1364" s="167" t="str">
        <f>+INDEX(ECR_Hours!$I$12:$I$15,MATCH(ExportsELAP[[#This Row],[Date Prevailing]],ECR_Hours!$H$12:$H$15,1))</f>
        <v>NS</v>
      </c>
      <c r="M1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5" spans="1:13" x14ac:dyDescent="0.25">
      <c r="A1365" s="164">
        <f>+Exports!A1368</f>
        <v>44618</v>
      </c>
      <c r="B1365" s="165">
        <f t="shared" si="84"/>
        <v>2022</v>
      </c>
      <c r="C1365" s="165">
        <f t="shared" si="85"/>
        <v>2</v>
      </c>
      <c r="D1365" s="165">
        <f t="shared" si="86"/>
        <v>26</v>
      </c>
      <c r="E1365" s="165">
        <f>+Exports!B1368</f>
        <v>20</v>
      </c>
      <c r="F1365" s="165">
        <f>+WEEKDAY(ExportsELAP[[#This Row],[Date Prevailing]],1)</f>
        <v>7</v>
      </c>
      <c r="G1365" s="165">
        <f>+COUNTIFS(ECR_Hours!$K$6:$K$7,ExportsELAP[[#This Row],[Date Prevailing]])</f>
        <v>0</v>
      </c>
      <c r="H1365" s="165">
        <f t="shared" si="87"/>
        <v>7</v>
      </c>
      <c r="I1365" s="166">
        <f>+Exports!G1368</f>
        <v>109.5908</v>
      </c>
      <c r="J1365" s="166">
        <f>+'ELAP_IPCO-APND'!D1368</f>
        <v>47.678080000000001</v>
      </c>
      <c r="K1365" s="166">
        <f>+(ExportsELAP[[#This Row],[Exports kWh - MPT]]/1000)*ExportsELAP[[#This Row],[EIM Price]]</f>
        <v>5.2250789296639999</v>
      </c>
      <c r="L1365" s="167" t="str">
        <f>+INDEX(ECR_Hours!$I$12:$I$15,MATCH(ExportsELAP[[#This Row],[Date Prevailing]],ECR_Hours!$H$12:$H$15,1))</f>
        <v>NS</v>
      </c>
      <c r="M1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6" spans="1:13" x14ac:dyDescent="0.25">
      <c r="A1366" s="164">
        <f>+Exports!A1369</f>
        <v>44618</v>
      </c>
      <c r="B1366" s="165">
        <f t="shared" si="84"/>
        <v>2022</v>
      </c>
      <c r="C1366" s="165">
        <f t="shared" si="85"/>
        <v>2</v>
      </c>
      <c r="D1366" s="165">
        <f t="shared" si="86"/>
        <v>26</v>
      </c>
      <c r="E1366" s="165">
        <f>+Exports!B1369</f>
        <v>21</v>
      </c>
      <c r="F1366" s="165">
        <f>+WEEKDAY(ExportsELAP[[#This Row],[Date Prevailing]],1)</f>
        <v>7</v>
      </c>
      <c r="G1366" s="165">
        <f>+COUNTIFS(ECR_Hours!$K$6:$K$7,ExportsELAP[[#This Row],[Date Prevailing]])</f>
        <v>0</v>
      </c>
      <c r="H1366" s="165">
        <f t="shared" si="87"/>
        <v>7</v>
      </c>
      <c r="I1366" s="166">
        <f>+Exports!G1369</f>
        <v>108.00199999999998</v>
      </c>
      <c r="J1366" s="166">
        <f>+'ELAP_IPCO-APND'!D1369</f>
        <v>46.218710000000002</v>
      </c>
      <c r="K1366" s="166">
        <f>+(ExportsELAP[[#This Row],[Exports kWh - MPT]]/1000)*ExportsELAP[[#This Row],[EIM Price]]</f>
        <v>4.9917131174199998</v>
      </c>
      <c r="L1366" s="167" t="str">
        <f>+INDEX(ECR_Hours!$I$12:$I$15,MATCH(ExportsELAP[[#This Row],[Date Prevailing]],ECR_Hours!$H$12:$H$15,1))</f>
        <v>NS</v>
      </c>
      <c r="M1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7" spans="1:13" x14ac:dyDescent="0.25">
      <c r="A1367" s="164">
        <f>+Exports!A1370</f>
        <v>44618</v>
      </c>
      <c r="B1367" s="165">
        <f t="shared" si="84"/>
        <v>2022</v>
      </c>
      <c r="C1367" s="165">
        <f t="shared" si="85"/>
        <v>2</v>
      </c>
      <c r="D1367" s="165">
        <f t="shared" si="86"/>
        <v>26</v>
      </c>
      <c r="E1367" s="165">
        <f>+Exports!B1370</f>
        <v>22</v>
      </c>
      <c r="F1367" s="165">
        <f>+WEEKDAY(ExportsELAP[[#This Row],[Date Prevailing]],1)</f>
        <v>7</v>
      </c>
      <c r="G1367" s="165">
        <f>+COUNTIFS(ECR_Hours!$K$6:$K$7,ExportsELAP[[#This Row],[Date Prevailing]])</f>
        <v>0</v>
      </c>
      <c r="H1367" s="165">
        <f t="shared" si="87"/>
        <v>7</v>
      </c>
      <c r="I1367" s="166">
        <f>+Exports!G1370</f>
        <v>107.321</v>
      </c>
      <c r="J1367" s="166">
        <f>+'ELAP_IPCO-APND'!D1370</f>
        <v>50.114730000000002</v>
      </c>
      <c r="K1367" s="166">
        <f>+(ExportsELAP[[#This Row],[Exports kWh - MPT]]/1000)*ExportsELAP[[#This Row],[EIM Price]]</f>
        <v>5.3783629383300005</v>
      </c>
      <c r="L1367" s="167" t="str">
        <f>+INDEX(ECR_Hours!$I$12:$I$15,MATCH(ExportsELAP[[#This Row],[Date Prevailing]],ECR_Hours!$H$12:$H$15,1))</f>
        <v>NS</v>
      </c>
      <c r="M1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8" spans="1:13" x14ac:dyDescent="0.25">
      <c r="A1368" s="164">
        <f>+Exports!A1371</f>
        <v>44618</v>
      </c>
      <c r="B1368" s="165">
        <f t="shared" si="84"/>
        <v>2022</v>
      </c>
      <c r="C1368" s="165">
        <f t="shared" si="85"/>
        <v>2</v>
      </c>
      <c r="D1368" s="165">
        <f t="shared" si="86"/>
        <v>26</v>
      </c>
      <c r="E1368" s="165">
        <f>+Exports!B1371</f>
        <v>23</v>
      </c>
      <c r="F1368" s="165">
        <f>+WEEKDAY(ExportsELAP[[#This Row],[Date Prevailing]],1)</f>
        <v>7</v>
      </c>
      <c r="G1368" s="165">
        <f>+COUNTIFS(ECR_Hours!$K$6:$K$7,ExportsELAP[[#This Row],[Date Prevailing]])</f>
        <v>0</v>
      </c>
      <c r="H1368" s="165">
        <f t="shared" si="87"/>
        <v>7</v>
      </c>
      <c r="I1368" s="166">
        <f>+Exports!G1371</f>
        <v>107.7681</v>
      </c>
      <c r="J1368" s="166">
        <f>+'ELAP_IPCO-APND'!D1371</f>
        <v>57.287979999999997</v>
      </c>
      <c r="K1368" s="166">
        <f>+(ExportsELAP[[#This Row],[Exports kWh - MPT]]/1000)*ExportsELAP[[#This Row],[EIM Price]]</f>
        <v>6.1738167574379998</v>
      </c>
      <c r="L1368" s="167" t="str">
        <f>+INDEX(ECR_Hours!$I$12:$I$15,MATCH(ExportsELAP[[#This Row],[Date Prevailing]],ECR_Hours!$H$12:$H$15,1))</f>
        <v>NS</v>
      </c>
      <c r="M1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69" spans="1:13" x14ac:dyDescent="0.25">
      <c r="A1369" s="164">
        <f>+Exports!A1372</f>
        <v>44618</v>
      </c>
      <c r="B1369" s="165">
        <f t="shared" si="84"/>
        <v>2022</v>
      </c>
      <c r="C1369" s="165">
        <f t="shared" si="85"/>
        <v>2</v>
      </c>
      <c r="D1369" s="165">
        <f t="shared" si="86"/>
        <v>26</v>
      </c>
      <c r="E1369" s="165">
        <f>+Exports!B1372</f>
        <v>24</v>
      </c>
      <c r="F1369" s="165">
        <f>+WEEKDAY(ExportsELAP[[#This Row],[Date Prevailing]],1)</f>
        <v>7</v>
      </c>
      <c r="G1369" s="165">
        <f>+COUNTIFS(ECR_Hours!$K$6:$K$7,ExportsELAP[[#This Row],[Date Prevailing]])</f>
        <v>0</v>
      </c>
      <c r="H1369" s="165">
        <f t="shared" si="87"/>
        <v>7</v>
      </c>
      <c r="I1369" s="166">
        <f>+Exports!G1372</f>
        <v>106.75709999999999</v>
      </c>
      <c r="J1369" s="166">
        <f>+'ELAP_IPCO-APND'!D1372</f>
        <v>42.917279999999998</v>
      </c>
      <c r="K1369" s="166">
        <f>+(ExportsELAP[[#This Row],[Exports kWh - MPT]]/1000)*ExportsELAP[[#This Row],[EIM Price]]</f>
        <v>4.5817243526879992</v>
      </c>
      <c r="L1369" s="167" t="str">
        <f>+INDEX(ECR_Hours!$I$12:$I$15,MATCH(ExportsELAP[[#This Row],[Date Prevailing]],ECR_Hours!$H$12:$H$15,1))</f>
        <v>NS</v>
      </c>
      <c r="M1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0" spans="1:13" x14ac:dyDescent="0.25">
      <c r="A1370" s="164">
        <f>+Exports!A1373</f>
        <v>44619</v>
      </c>
      <c r="B1370" s="165">
        <f t="shared" si="84"/>
        <v>2022</v>
      </c>
      <c r="C1370" s="165">
        <f t="shared" si="85"/>
        <v>2</v>
      </c>
      <c r="D1370" s="165">
        <f t="shared" si="86"/>
        <v>27</v>
      </c>
      <c r="E1370" s="165">
        <f>+Exports!B1373</f>
        <v>1</v>
      </c>
      <c r="F1370" s="165">
        <f>+WEEKDAY(ExportsELAP[[#This Row],[Date Prevailing]],1)</f>
        <v>1</v>
      </c>
      <c r="G1370" s="165">
        <f>+COUNTIFS(ECR_Hours!$K$6:$K$7,ExportsELAP[[#This Row],[Date Prevailing]])</f>
        <v>0</v>
      </c>
      <c r="H1370" s="165">
        <f t="shared" si="87"/>
        <v>1</v>
      </c>
      <c r="I1370" s="166">
        <f>+Exports!G1373</f>
        <v>3.9121999999999999</v>
      </c>
      <c r="J1370" s="166">
        <f>+'ELAP_IPCO-APND'!D1373</f>
        <v>40.707050000000002</v>
      </c>
      <c r="K1370" s="166">
        <f>+(ExportsELAP[[#This Row],[Exports kWh - MPT]]/1000)*ExportsELAP[[#This Row],[EIM Price]]</f>
        <v>0.15925412101000003</v>
      </c>
      <c r="L1370" s="167" t="str">
        <f>+INDEX(ECR_Hours!$I$12:$I$15,MATCH(ExportsELAP[[#This Row],[Date Prevailing]],ECR_Hours!$H$12:$H$15,1))</f>
        <v>NS</v>
      </c>
      <c r="M1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1" spans="1:13" x14ac:dyDescent="0.25">
      <c r="A1371" s="164">
        <f>+Exports!A1374</f>
        <v>44619</v>
      </c>
      <c r="B1371" s="165">
        <f t="shared" si="84"/>
        <v>2022</v>
      </c>
      <c r="C1371" s="165">
        <f t="shared" si="85"/>
        <v>2</v>
      </c>
      <c r="D1371" s="165">
        <f t="shared" si="86"/>
        <v>27</v>
      </c>
      <c r="E1371" s="165">
        <f>+Exports!B1374</f>
        <v>2</v>
      </c>
      <c r="F1371" s="165">
        <f>+WEEKDAY(ExportsELAP[[#This Row],[Date Prevailing]],1)</f>
        <v>1</v>
      </c>
      <c r="G1371" s="165">
        <f>+COUNTIFS(ECR_Hours!$K$6:$K$7,ExportsELAP[[#This Row],[Date Prevailing]])</f>
        <v>0</v>
      </c>
      <c r="H1371" s="165">
        <f t="shared" si="87"/>
        <v>1</v>
      </c>
      <c r="I1371" s="166">
        <f>+Exports!G1374</f>
        <v>3.7882000000000002</v>
      </c>
      <c r="J1371" s="166">
        <f>+'ELAP_IPCO-APND'!D1374</f>
        <v>42.230179999999997</v>
      </c>
      <c r="K1371" s="166">
        <f>+(ExportsELAP[[#This Row],[Exports kWh - MPT]]/1000)*ExportsELAP[[#This Row],[EIM Price]]</f>
        <v>0.159976367876</v>
      </c>
      <c r="L1371" s="167" t="str">
        <f>+INDEX(ECR_Hours!$I$12:$I$15,MATCH(ExportsELAP[[#This Row],[Date Prevailing]],ECR_Hours!$H$12:$H$15,1))</f>
        <v>NS</v>
      </c>
      <c r="M1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2" spans="1:13" x14ac:dyDescent="0.25">
      <c r="A1372" s="164">
        <f>+Exports!A1375</f>
        <v>44619</v>
      </c>
      <c r="B1372" s="165">
        <f t="shared" si="84"/>
        <v>2022</v>
      </c>
      <c r="C1372" s="165">
        <f t="shared" si="85"/>
        <v>2</v>
      </c>
      <c r="D1372" s="165">
        <f t="shared" si="86"/>
        <v>27</v>
      </c>
      <c r="E1372" s="165">
        <f>+Exports!B1375</f>
        <v>3</v>
      </c>
      <c r="F1372" s="165">
        <f>+WEEKDAY(ExportsELAP[[#This Row],[Date Prevailing]],1)</f>
        <v>1</v>
      </c>
      <c r="G1372" s="165">
        <f>+COUNTIFS(ECR_Hours!$K$6:$K$7,ExportsELAP[[#This Row],[Date Prevailing]])</f>
        <v>0</v>
      </c>
      <c r="H1372" s="165">
        <f t="shared" si="87"/>
        <v>1</v>
      </c>
      <c r="I1372" s="166">
        <f>+Exports!G1375</f>
        <v>5.3167000000000009</v>
      </c>
      <c r="J1372" s="166">
        <f>+'ELAP_IPCO-APND'!D1375</f>
        <v>42.044220000000003</v>
      </c>
      <c r="K1372" s="166">
        <f>+(ExportsELAP[[#This Row],[Exports kWh - MPT]]/1000)*ExportsELAP[[#This Row],[EIM Price]]</f>
        <v>0.22353650447400003</v>
      </c>
      <c r="L1372" s="167" t="str">
        <f>+INDEX(ECR_Hours!$I$12:$I$15,MATCH(ExportsELAP[[#This Row],[Date Prevailing]],ECR_Hours!$H$12:$H$15,1))</f>
        <v>NS</v>
      </c>
      <c r="M1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3" spans="1:13" x14ac:dyDescent="0.25">
      <c r="A1373" s="164">
        <f>+Exports!A1376</f>
        <v>44619</v>
      </c>
      <c r="B1373" s="165">
        <f t="shared" si="84"/>
        <v>2022</v>
      </c>
      <c r="C1373" s="165">
        <f t="shared" si="85"/>
        <v>2</v>
      </c>
      <c r="D1373" s="165">
        <f t="shared" si="86"/>
        <v>27</v>
      </c>
      <c r="E1373" s="165">
        <f>+Exports!B1376</f>
        <v>4</v>
      </c>
      <c r="F1373" s="165">
        <f>+WEEKDAY(ExportsELAP[[#This Row],[Date Prevailing]],1)</f>
        <v>1</v>
      </c>
      <c r="G1373" s="165">
        <f>+COUNTIFS(ECR_Hours!$K$6:$K$7,ExportsELAP[[#This Row],[Date Prevailing]])</f>
        <v>0</v>
      </c>
      <c r="H1373" s="165">
        <f t="shared" si="87"/>
        <v>1</v>
      </c>
      <c r="I1373" s="166">
        <f>+Exports!G1376</f>
        <v>6.6006</v>
      </c>
      <c r="J1373" s="166">
        <f>+'ELAP_IPCO-APND'!D1376</f>
        <v>37.716299999999997</v>
      </c>
      <c r="K1373" s="166">
        <f>+(ExportsELAP[[#This Row],[Exports kWh - MPT]]/1000)*ExportsELAP[[#This Row],[EIM Price]]</f>
        <v>0.24895020977999999</v>
      </c>
      <c r="L1373" s="167" t="str">
        <f>+INDEX(ECR_Hours!$I$12:$I$15,MATCH(ExportsELAP[[#This Row],[Date Prevailing]],ECR_Hours!$H$12:$H$15,1))</f>
        <v>NS</v>
      </c>
      <c r="M1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4" spans="1:13" x14ac:dyDescent="0.25">
      <c r="A1374" s="164">
        <f>+Exports!A1377</f>
        <v>44619</v>
      </c>
      <c r="B1374" s="165">
        <f t="shared" si="84"/>
        <v>2022</v>
      </c>
      <c r="C1374" s="165">
        <f t="shared" si="85"/>
        <v>2</v>
      </c>
      <c r="D1374" s="165">
        <f t="shared" si="86"/>
        <v>27</v>
      </c>
      <c r="E1374" s="165">
        <f>+Exports!B1377</f>
        <v>5</v>
      </c>
      <c r="F1374" s="165">
        <f>+WEEKDAY(ExportsELAP[[#This Row],[Date Prevailing]],1)</f>
        <v>1</v>
      </c>
      <c r="G1374" s="165">
        <f>+COUNTIFS(ECR_Hours!$K$6:$K$7,ExportsELAP[[#This Row],[Date Prevailing]])</f>
        <v>0</v>
      </c>
      <c r="H1374" s="165">
        <f t="shared" si="87"/>
        <v>1</v>
      </c>
      <c r="I1374" s="166">
        <f>+Exports!G1377</f>
        <v>6.7001000000000008</v>
      </c>
      <c r="J1374" s="166">
        <f>+'ELAP_IPCO-APND'!D1377</f>
        <v>34.514830000000003</v>
      </c>
      <c r="K1374" s="166">
        <f>+(ExportsELAP[[#This Row],[Exports kWh - MPT]]/1000)*ExportsELAP[[#This Row],[EIM Price]]</f>
        <v>0.23125281248300003</v>
      </c>
      <c r="L1374" s="167" t="str">
        <f>+INDEX(ECR_Hours!$I$12:$I$15,MATCH(ExportsELAP[[#This Row],[Date Prevailing]],ECR_Hours!$H$12:$H$15,1))</f>
        <v>NS</v>
      </c>
      <c r="M1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5" spans="1:13" x14ac:dyDescent="0.25">
      <c r="A1375" s="164">
        <f>+Exports!A1378</f>
        <v>44619</v>
      </c>
      <c r="B1375" s="165">
        <f t="shared" si="84"/>
        <v>2022</v>
      </c>
      <c r="C1375" s="165">
        <f t="shared" si="85"/>
        <v>2</v>
      </c>
      <c r="D1375" s="165">
        <f t="shared" si="86"/>
        <v>27</v>
      </c>
      <c r="E1375" s="165">
        <f>+Exports!B1378</f>
        <v>6</v>
      </c>
      <c r="F1375" s="165">
        <f>+WEEKDAY(ExportsELAP[[#This Row],[Date Prevailing]],1)</f>
        <v>1</v>
      </c>
      <c r="G1375" s="165">
        <f>+COUNTIFS(ECR_Hours!$K$6:$K$7,ExportsELAP[[#This Row],[Date Prevailing]])</f>
        <v>0</v>
      </c>
      <c r="H1375" s="165">
        <f t="shared" si="87"/>
        <v>1</v>
      </c>
      <c r="I1375" s="166">
        <f>+Exports!G1378</f>
        <v>6.6221999999999994</v>
      </c>
      <c r="J1375" s="166">
        <f>+'ELAP_IPCO-APND'!D1378</f>
        <v>39.02993</v>
      </c>
      <c r="K1375" s="166">
        <f>+(ExportsELAP[[#This Row],[Exports kWh - MPT]]/1000)*ExportsELAP[[#This Row],[EIM Price]]</f>
        <v>0.25846400244599999</v>
      </c>
      <c r="L1375" s="167" t="str">
        <f>+INDEX(ECR_Hours!$I$12:$I$15,MATCH(ExportsELAP[[#This Row],[Date Prevailing]],ECR_Hours!$H$12:$H$15,1))</f>
        <v>NS</v>
      </c>
      <c r="M1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6" spans="1:13" x14ac:dyDescent="0.25">
      <c r="A1376" s="164">
        <f>+Exports!A1379</f>
        <v>44619</v>
      </c>
      <c r="B1376" s="165">
        <f t="shared" si="84"/>
        <v>2022</v>
      </c>
      <c r="C1376" s="165">
        <f t="shared" si="85"/>
        <v>2</v>
      </c>
      <c r="D1376" s="165">
        <f t="shared" si="86"/>
        <v>27</v>
      </c>
      <c r="E1376" s="165">
        <f>+Exports!B1379</f>
        <v>7</v>
      </c>
      <c r="F1376" s="165">
        <f>+WEEKDAY(ExportsELAP[[#This Row],[Date Prevailing]],1)</f>
        <v>1</v>
      </c>
      <c r="G1376" s="165">
        <f>+COUNTIFS(ECR_Hours!$K$6:$K$7,ExportsELAP[[#This Row],[Date Prevailing]])</f>
        <v>0</v>
      </c>
      <c r="H1376" s="165">
        <f t="shared" si="87"/>
        <v>1</v>
      </c>
      <c r="I1376" s="166">
        <f>+Exports!G1379</f>
        <v>5.5628000000000002</v>
      </c>
      <c r="J1376" s="166">
        <f>+'ELAP_IPCO-APND'!D1379</f>
        <v>36.56353</v>
      </c>
      <c r="K1376" s="166">
        <f>+(ExportsELAP[[#This Row],[Exports kWh - MPT]]/1000)*ExportsELAP[[#This Row],[EIM Price]]</f>
        <v>0.20339560468400003</v>
      </c>
      <c r="L1376" s="167" t="str">
        <f>+INDEX(ECR_Hours!$I$12:$I$15,MATCH(ExportsELAP[[#This Row],[Date Prevailing]],ECR_Hours!$H$12:$H$15,1))</f>
        <v>NS</v>
      </c>
      <c r="M1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7" spans="1:13" x14ac:dyDescent="0.25">
      <c r="A1377" s="164">
        <f>+Exports!A1380</f>
        <v>44619</v>
      </c>
      <c r="B1377" s="165">
        <f t="shared" si="84"/>
        <v>2022</v>
      </c>
      <c r="C1377" s="165">
        <f t="shared" si="85"/>
        <v>2</v>
      </c>
      <c r="D1377" s="165">
        <f t="shared" si="86"/>
        <v>27</v>
      </c>
      <c r="E1377" s="165">
        <f>+Exports!B1380</f>
        <v>8</v>
      </c>
      <c r="F1377" s="165">
        <f>+WEEKDAY(ExportsELAP[[#This Row],[Date Prevailing]],1)</f>
        <v>1</v>
      </c>
      <c r="G1377" s="165">
        <f>+COUNTIFS(ECR_Hours!$K$6:$K$7,ExportsELAP[[#This Row],[Date Prevailing]])</f>
        <v>0</v>
      </c>
      <c r="H1377" s="165">
        <f t="shared" si="87"/>
        <v>1</v>
      </c>
      <c r="I1377" s="166">
        <f>+Exports!G1380</f>
        <v>869.76330000000007</v>
      </c>
      <c r="J1377" s="166">
        <f>+'ELAP_IPCO-APND'!D1380</f>
        <v>33.657640000000001</v>
      </c>
      <c r="K1377" s="166">
        <f>+(ExportsELAP[[#This Row],[Exports kWh - MPT]]/1000)*ExportsELAP[[#This Row],[EIM Price]]</f>
        <v>29.274180036612002</v>
      </c>
      <c r="L1377" s="167" t="str">
        <f>+INDEX(ECR_Hours!$I$12:$I$15,MATCH(ExportsELAP[[#This Row],[Date Prevailing]],ECR_Hours!$H$12:$H$15,1))</f>
        <v>NS</v>
      </c>
      <c r="M1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8" spans="1:13" x14ac:dyDescent="0.25">
      <c r="A1378" s="164">
        <f>+Exports!A1381</f>
        <v>44619</v>
      </c>
      <c r="B1378" s="165">
        <f t="shared" si="84"/>
        <v>2022</v>
      </c>
      <c r="C1378" s="165">
        <f t="shared" si="85"/>
        <v>2</v>
      </c>
      <c r="D1378" s="165">
        <f t="shared" si="86"/>
        <v>27</v>
      </c>
      <c r="E1378" s="165">
        <f>+Exports!B1381</f>
        <v>9</v>
      </c>
      <c r="F1378" s="165">
        <f>+WEEKDAY(ExportsELAP[[#This Row],[Date Prevailing]],1)</f>
        <v>1</v>
      </c>
      <c r="G1378" s="165">
        <f>+COUNTIFS(ECR_Hours!$K$6:$K$7,ExportsELAP[[#This Row],[Date Prevailing]])</f>
        <v>0</v>
      </c>
      <c r="H1378" s="165">
        <f t="shared" si="87"/>
        <v>1</v>
      </c>
      <c r="I1378" s="166">
        <f>+Exports!G1381</f>
        <v>3686.1383000000001</v>
      </c>
      <c r="J1378" s="166">
        <f>+'ELAP_IPCO-APND'!D1381</f>
        <v>29.081019999999999</v>
      </c>
      <c r="K1378" s="166">
        <f>+(ExportsELAP[[#This Row],[Exports kWh - MPT]]/1000)*ExportsELAP[[#This Row],[EIM Price]]</f>
        <v>107.196661625066</v>
      </c>
      <c r="L1378" s="167" t="str">
        <f>+INDEX(ECR_Hours!$I$12:$I$15,MATCH(ExportsELAP[[#This Row],[Date Prevailing]],ECR_Hours!$H$12:$H$15,1))</f>
        <v>NS</v>
      </c>
      <c r="M1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79" spans="1:13" x14ac:dyDescent="0.25">
      <c r="A1379" s="164">
        <f>+Exports!A1382</f>
        <v>44619</v>
      </c>
      <c r="B1379" s="165">
        <f t="shared" si="84"/>
        <v>2022</v>
      </c>
      <c r="C1379" s="165">
        <f t="shared" si="85"/>
        <v>2</v>
      </c>
      <c r="D1379" s="165">
        <f t="shared" si="86"/>
        <v>27</v>
      </c>
      <c r="E1379" s="165">
        <f>+Exports!B1382</f>
        <v>10</v>
      </c>
      <c r="F1379" s="165">
        <f>+WEEKDAY(ExportsELAP[[#This Row],[Date Prevailing]],1)</f>
        <v>1</v>
      </c>
      <c r="G1379" s="165">
        <f>+COUNTIFS(ECR_Hours!$K$6:$K$7,ExportsELAP[[#This Row],[Date Prevailing]])</f>
        <v>0</v>
      </c>
      <c r="H1379" s="165">
        <f t="shared" si="87"/>
        <v>1</v>
      </c>
      <c r="I1379" s="166">
        <f>+Exports!G1382</f>
        <v>8284.5252</v>
      </c>
      <c r="J1379" s="166">
        <f>+'ELAP_IPCO-APND'!D1382</f>
        <v>25.716439999999999</v>
      </c>
      <c r="K1379" s="166">
        <f>+(ExportsELAP[[#This Row],[Exports kWh - MPT]]/1000)*ExportsELAP[[#This Row],[EIM Price]]</f>
        <v>213.04849523428803</v>
      </c>
      <c r="L1379" s="167" t="str">
        <f>+INDEX(ECR_Hours!$I$12:$I$15,MATCH(ExportsELAP[[#This Row],[Date Prevailing]],ECR_Hours!$H$12:$H$15,1))</f>
        <v>NS</v>
      </c>
      <c r="M1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0" spans="1:13" x14ac:dyDescent="0.25">
      <c r="A1380" s="164">
        <f>+Exports!A1383</f>
        <v>44619</v>
      </c>
      <c r="B1380" s="165">
        <f t="shared" si="84"/>
        <v>2022</v>
      </c>
      <c r="C1380" s="165">
        <f t="shared" si="85"/>
        <v>2</v>
      </c>
      <c r="D1380" s="165">
        <f t="shared" si="86"/>
        <v>27</v>
      </c>
      <c r="E1380" s="165">
        <f>+Exports!B1383</f>
        <v>11</v>
      </c>
      <c r="F1380" s="165">
        <f>+WEEKDAY(ExportsELAP[[#This Row],[Date Prevailing]],1)</f>
        <v>1</v>
      </c>
      <c r="G1380" s="165">
        <f>+COUNTIFS(ECR_Hours!$K$6:$K$7,ExportsELAP[[#This Row],[Date Prevailing]])</f>
        <v>0</v>
      </c>
      <c r="H1380" s="165">
        <f t="shared" si="87"/>
        <v>1</v>
      </c>
      <c r="I1380" s="166">
        <f>+Exports!G1383</f>
        <v>13440.047200000001</v>
      </c>
      <c r="J1380" s="166">
        <f>+'ELAP_IPCO-APND'!D1383</f>
        <v>26.805319999999998</v>
      </c>
      <c r="K1380" s="166">
        <f>+(ExportsELAP[[#This Row],[Exports kWh - MPT]]/1000)*ExportsELAP[[#This Row],[EIM Price]]</f>
        <v>360.26476601110397</v>
      </c>
      <c r="L1380" s="167" t="str">
        <f>+INDEX(ECR_Hours!$I$12:$I$15,MATCH(ExportsELAP[[#This Row],[Date Prevailing]],ECR_Hours!$H$12:$H$15,1))</f>
        <v>NS</v>
      </c>
      <c r="M1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1" spans="1:13" x14ac:dyDescent="0.25">
      <c r="A1381" s="164">
        <f>+Exports!A1384</f>
        <v>44619</v>
      </c>
      <c r="B1381" s="165">
        <f t="shared" si="84"/>
        <v>2022</v>
      </c>
      <c r="C1381" s="165">
        <f t="shared" si="85"/>
        <v>2</v>
      </c>
      <c r="D1381" s="165">
        <f t="shared" si="86"/>
        <v>27</v>
      </c>
      <c r="E1381" s="165">
        <f>+Exports!B1384</f>
        <v>12</v>
      </c>
      <c r="F1381" s="165">
        <f>+WEEKDAY(ExportsELAP[[#This Row],[Date Prevailing]],1)</f>
        <v>1</v>
      </c>
      <c r="G1381" s="165">
        <f>+COUNTIFS(ECR_Hours!$K$6:$K$7,ExportsELAP[[#This Row],[Date Prevailing]])</f>
        <v>0</v>
      </c>
      <c r="H1381" s="165">
        <f t="shared" si="87"/>
        <v>1</v>
      </c>
      <c r="I1381" s="166">
        <f>+Exports!G1384</f>
        <v>18558.425899999998</v>
      </c>
      <c r="J1381" s="166">
        <f>+'ELAP_IPCO-APND'!D1384</f>
        <v>29.652930000000001</v>
      </c>
      <c r="K1381" s="166">
        <f>+(ExportsELAP[[#This Row],[Exports kWh - MPT]]/1000)*ExportsELAP[[#This Row],[EIM Price]]</f>
        <v>550.31170412288702</v>
      </c>
      <c r="L1381" s="167" t="str">
        <f>+INDEX(ECR_Hours!$I$12:$I$15,MATCH(ExportsELAP[[#This Row],[Date Prevailing]],ECR_Hours!$H$12:$H$15,1))</f>
        <v>NS</v>
      </c>
      <c r="M1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2" spans="1:13" x14ac:dyDescent="0.25">
      <c r="A1382" s="164">
        <f>+Exports!A1385</f>
        <v>44619</v>
      </c>
      <c r="B1382" s="165">
        <f t="shared" si="84"/>
        <v>2022</v>
      </c>
      <c r="C1382" s="165">
        <f t="shared" si="85"/>
        <v>2</v>
      </c>
      <c r="D1382" s="165">
        <f t="shared" si="86"/>
        <v>27</v>
      </c>
      <c r="E1382" s="165">
        <f>+Exports!B1385</f>
        <v>13</v>
      </c>
      <c r="F1382" s="165">
        <f>+WEEKDAY(ExportsELAP[[#This Row],[Date Prevailing]],1)</f>
        <v>1</v>
      </c>
      <c r="G1382" s="165">
        <f>+COUNTIFS(ECR_Hours!$K$6:$K$7,ExportsELAP[[#This Row],[Date Prevailing]])</f>
        <v>0</v>
      </c>
      <c r="H1382" s="165">
        <f t="shared" si="87"/>
        <v>1</v>
      </c>
      <c r="I1382" s="166">
        <f>+Exports!G1385</f>
        <v>31456.9146</v>
      </c>
      <c r="J1382" s="166">
        <f>+'ELAP_IPCO-APND'!D1385</f>
        <v>17.85943</v>
      </c>
      <c r="K1382" s="166">
        <f>+(ExportsELAP[[#This Row],[Exports kWh - MPT]]/1000)*ExportsELAP[[#This Row],[EIM Price]]</f>
        <v>561.80256431467797</v>
      </c>
      <c r="L1382" s="167" t="str">
        <f>+INDEX(ECR_Hours!$I$12:$I$15,MATCH(ExportsELAP[[#This Row],[Date Prevailing]],ECR_Hours!$H$12:$H$15,1))</f>
        <v>NS</v>
      </c>
      <c r="M1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3" spans="1:13" x14ac:dyDescent="0.25">
      <c r="A1383" s="164">
        <f>+Exports!A1386</f>
        <v>44619</v>
      </c>
      <c r="B1383" s="165">
        <f t="shared" si="84"/>
        <v>2022</v>
      </c>
      <c r="C1383" s="165">
        <f t="shared" si="85"/>
        <v>2</v>
      </c>
      <c r="D1383" s="165">
        <f t="shared" si="86"/>
        <v>27</v>
      </c>
      <c r="E1383" s="165">
        <f>+Exports!B1386</f>
        <v>14</v>
      </c>
      <c r="F1383" s="165">
        <f>+WEEKDAY(ExportsELAP[[#This Row],[Date Prevailing]],1)</f>
        <v>1</v>
      </c>
      <c r="G1383" s="165">
        <f>+COUNTIFS(ECR_Hours!$K$6:$K$7,ExportsELAP[[#This Row],[Date Prevailing]])</f>
        <v>0</v>
      </c>
      <c r="H1383" s="165">
        <f t="shared" si="87"/>
        <v>1</v>
      </c>
      <c r="I1383" s="166">
        <f>+Exports!G1386</f>
        <v>38040.520599999996</v>
      </c>
      <c r="J1383" s="166">
        <f>+'ELAP_IPCO-APND'!D1386</f>
        <v>15.39812</v>
      </c>
      <c r="K1383" s="166">
        <f>+(ExportsELAP[[#This Row],[Exports kWh - MPT]]/1000)*ExportsELAP[[#This Row],[EIM Price]]</f>
        <v>585.75250106127191</v>
      </c>
      <c r="L1383" s="167" t="str">
        <f>+INDEX(ECR_Hours!$I$12:$I$15,MATCH(ExportsELAP[[#This Row],[Date Prevailing]],ECR_Hours!$H$12:$H$15,1))</f>
        <v>NS</v>
      </c>
      <c r="M1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4" spans="1:13" x14ac:dyDescent="0.25">
      <c r="A1384" s="164">
        <f>+Exports!A1387</f>
        <v>44619</v>
      </c>
      <c r="B1384" s="165">
        <f t="shared" si="84"/>
        <v>2022</v>
      </c>
      <c r="C1384" s="165">
        <f t="shared" si="85"/>
        <v>2</v>
      </c>
      <c r="D1384" s="165">
        <f t="shared" si="86"/>
        <v>27</v>
      </c>
      <c r="E1384" s="165">
        <f>+Exports!B1387</f>
        <v>15</v>
      </c>
      <c r="F1384" s="165">
        <f>+WEEKDAY(ExportsELAP[[#This Row],[Date Prevailing]],1)</f>
        <v>1</v>
      </c>
      <c r="G1384" s="165">
        <f>+COUNTIFS(ECR_Hours!$K$6:$K$7,ExportsELAP[[#This Row],[Date Prevailing]])</f>
        <v>0</v>
      </c>
      <c r="H1384" s="165">
        <f t="shared" si="87"/>
        <v>1</v>
      </c>
      <c r="I1384" s="166">
        <f>+Exports!G1387</f>
        <v>41545.745899999994</v>
      </c>
      <c r="J1384" s="166">
        <f>+'ELAP_IPCO-APND'!D1387</f>
        <v>6.0402899999999997</v>
      </c>
      <c r="K1384" s="166">
        <f>+(ExportsELAP[[#This Row],[Exports kWh - MPT]]/1000)*ExportsELAP[[#This Row],[EIM Price]]</f>
        <v>250.94835350231094</v>
      </c>
      <c r="L1384" s="167" t="str">
        <f>+INDEX(ECR_Hours!$I$12:$I$15,MATCH(ExportsELAP[[#This Row],[Date Prevailing]],ECR_Hours!$H$12:$H$15,1))</f>
        <v>NS</v>
      </c>
      <c r="M1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5" spans="1:13" x14ac:dyDescent="0.25">
      <c r="A1385" s="164">
        <f>+Exports!A1388</f>
        <v>44619</v>
      </c>
      <c r="B1385" s="165">
        <f t="shared" si="84"/>
        <v>2022</v>
      </c>
      <c r="C1385" s="165">
        <f t="shared" si="85"/>
        <v>2</v>
      </c>
      <c r="D1385" s="165">
        <f t="shared" si="86"/>
        <v>27</v>
      </c>
      <c r="E1385" s="165">
        <f>+Exports!B1388</f>
        <v>16</v>
      </c>
      <c r="F1385" s="165">
        <f>+WEEKDAY(ExportsELAP[[#This Row],[Date Prevailing]],1)</f>
        <v>1</v>
      </c>
      <c r="G1385" s="165">
        <f>+COUNTIFS(ECR_Hours!$K$6:$K$7,ExportsELAP[[#This Row],[Date Prevailing]])</f>
        <v>0</v>
      </c>
      <c r="H1385" s="165">
        <f t="shared" si="87"/>
        <v>1</v>
      </c>
      <c r="I1385" s="166">
        <f>+Exports!G1388</f>
        <v>31750.8292</v>
      </c>
      <c r="J1385" s="166">
        <f>+'ELAP_IPCO-APND'!D1388</f>
        <v>1.4151</v>
      </c>
      <c r="K1385" s="166">
        <f>+(ExportsELAP[[#This Row],[Exports kWh - MPT]]/1000)*ExportsELAP[[#This Row],[EIM Price]]</f>
        <v>44.930598400920005</v>
      </c>
      <c r="L1385" s="167" t="str">
        <f>+INDEX(ECR_Hours!$I$12:$I$15,MATCH(ExportsELAP[[#This Row],[Date Prevailing]],ECR_Hours!$H$12:$H$15,1))</f>
        <v>NS</v>
      </c>
      <c r="M1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6" spans="1:13" x14ac:dyDescent="0.25">
      <c r="A1386" s="164">
        <f>+Exports!A1389</f>
        <v>44619</v>
      </c>
      <c r="B1386" s="165">
        <f t="shared" si="84"/>
        <v>2022</v>
      </c>
      <c r="C1386" s="165">
        <f t="shared" si="85"/>
        <v>2</v>
      </c>
      <c r="D1386" s="165">
        <f t="shared" si="86"/>
        <v>27</v>
      </c>
      <c r="E1386" s="165">
        <f>+Exports!B1389</f>
        <v>17</v>
      </c>
      <c r="F1386" s="165">
        <f>+WEEKDAY(ExportsELAP[[#This Row],[Date Prevailing]],1)</f>
        <v>1</v>
      </c>
      <c r="G1386" s="165">
        <f>+COUNTIFS(ECR_Hours!$K$6:$K$7,ExportsELAP[[#This Row],[Date Prevailing]])</f>
        <v>0</v>
      </c>
      <c r="H1386" s="165">
        <f t="shared" si="87"/>
        <v>1</v>
      </c>
      <c r="I1386" s="166">
        <f>+Exports!G1389</f>
        <v>19506.071599999999</v>
      </c>
      <c r="J1386" s="166">
        <f>+'ELAP_IPCO-APND'!D1389</f>
        <v>28.583880000000001</v>
      </c>
      <c r="K1386" s="166">
        <f>+(ExportsELAP[[#This Row],[Exports kWh - MPT]]/1000)*ExportsELAP[[#This Row],[EIM Price]]</f>
        <v>557.55920988580795</v>
      </c>
      <c r="L1386" s="167" t="str">
        <f>+INDEX(ECR_Hours!$I$12:$I$15,MATCH(ExportsELAP[[#This Row],[Date Prevailing]],ECR_Hours!$H$12:$H$15,1))</f>
        <v>NS</v>
      </c>
      <c r="M1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7" spans="1:13" x14ac:dyDescent="0.25">
      <c r="A1387" s="164">
        <f>+Exports!A1390</f>
        <v>44619</v>
      </c>
      <c r="B1387" s="165">
        <f t="shared" si="84"/>
        <v>2022</v>
      </c>
      <c r="C1387" s="165">
        <f t="shared" si="85"/>
        <v>2</v>
      </c>
      <c r="D1387" s="165">
        <f t="shared" si="86"/>
        <v>27</v>
      </c>
      <c r="E1387" s="165">
        <f>+Exports!B1390</f>
        <v>18</v>
      </c>
      <c r="F1387" s="165">
        <f>+WEEKDAY(ExportsELAP[[#This Row],[Date Prevailing]],1)</f>
        <v>1</v>
      </c>
      <c r="G1387" s="165">
        <f>+COUNTIFS(ECR_Hours!$K$6:$K$7,ExportsELAP[[#This Row],[Date Prevailing]])</f>
        <v>0</v>
      </c>
      <c r="H1387" s="165">
        <f t="shared" si="87"/>
        <v>1</v>
      </c>
      <c r="I1387" s="166">
        <f>+Exports!G1390</f>
        <v>7515.6418000000003</v>
      </c>
      <c r="J1387" s="166">
        <f>+'ELAP_IPCO-APND'!D1390</f>
        <v>57.72043</v>
      </c>
      <c r="K1387" s="166">
        <f>+(ExportsELAP[[#This Row],[Exports kWh - MPT]]/1000)*ExportsELAP[[#This Row],[EIM Price]]</f>
        <v>433.80607642197401</v>
      </c>
      <c r="L1387" s="167" t="str">
        <f>+INDEX(ECR_Hours!$I$12:$I$15,MATCH(ExportsELAP[[#This Row],[Date Prevailing]],ECR_Hours!$H$12:$H$15,1))</f>
        <v>NS</v>
      </c>
      <c r="M1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8" spans="1:13" x14ac:dyDescent="0.25">
      <c r="A1388" s="164">
        <f>+Exports!A1391</f>
        <v>44619</v>
      </c>
      <c r="B1388" s="165">
        <f t="shared" si="84"/>
        <v>2022</v>
      </c>
      <c r="C1388" s="165">
        <f t="shared" si="85"/>
        <v>2</v>
      </c>
      <c r="D1388" s="165">
        <f t="shared" si="86"/>
        <v>27</v>
      </c>
      <c r="E1388" s="165">
        <f>+Exports!B1391</f>
        <v>19</v>
      </c>
      <c r="F1388" s="165">
        <f>+WEEKDAY(ExportsELAP[[#This Row],[Date Prevailing]],1)</f>
        <v>1</v>
      </c>
      <c r="G1388" s="165">
        <f>+COUNTIFS(ECR_Hours!$K$6:$K$7,ExportsELAP[[#This Row],[Date Prevailing]])</f>
        <v>0</v>
      </c>
      <c r="H1388" s="165">
        <f t="shared" si="87"/>
        <v>1</v>
      </c>
      <c r="I1388" s="166">
        <f>+Exports!G1391</f>
        <v>450.51329999999996</v>
      </c>
      <c r="J1388" s="166">
        <f>+'ELAP_IPCO-APND'!D1391</f>
        <v>60.834890000000001</v>
      </c>
      <c r="K1388" s="166">
        <f>+(ExportsELAP[[#This Row],[Exports kWh - MPT]]/1000)*ExportsELAP[[#This Row],[EIM Price]]</f>
        <v>27.406927049036998</v>
      </c>
      <c r="L1388" s="167" t="str">
        <f>+INDEX(ECR_Hours!$I$12:$I$15,MATCH(ExportsELAP[[#This Row],[Date Prevailing]],ECR_Hours!$H$12:$H$15,1))</f>
        <v>NS</v>
      </c>
      <c r="M1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89" spans="1:13" x14ac:dyDescent="0.25">
      <c r="A1389" s="164">
        <f>+Exports!A1392</f>
        <v>44619</v>
      </c>
      <c r="B1389" s="165">
        <f t="shared" si="84"/>
        <v>2022</v>
      </c>
      <c r="C1389" s="165">
        <f t="shared" si="85"/>
        <v>2</v>
      </c>
      <c r="D1389" s="165">
        <f t="shared" si="86"/>
        <v>27</v>
      </c>
      <c r="E1389" s="165">
        <f>+Exports!B1392</f>
        <v>20</v>
      </c>
      <c r="F1389" s="165">
        <f>+WEEKDAY(ExportsELAP[[#This Row],[Date Prevailing]],1)</f>
        <v>1</v>
      </c>
      <c r="G1389" s="165">
        <f>+COUNTIFS(ECR_Hours!$K$6:$K$7,ExportsELAP[[#This Row],[Date Prevailing]])</f>
        <v>0</v>
      </c>
      <c r="H1389" s="165">
        <f t="shared" si="87"/>
        <v>1</v>
      </c>
      <c r="I1389" s="166">
        <f>+Exports!G1392</f>
        <v>4.8045000000000009</v>
      </c>
      <c r="J1389" s="166">
        <f>+'ELAP_IPCO-APND'!D1392</f>
        <v>44.96425</v>
      </c>
      <c r="K1389" s="166">
        <f>+(ExportsELAP[[#This Row],[Exports kWh - MPT]]/1000)*ExportsELAP[[#This Row],[EIM Price]]</f>
        <v>0.21603073912500004</v>
      </c>
      <c r="L1389" s="167" t="str">
        <f>+INDEX(ECR_Hours!$I$12:$I$15,MATCH(ExportsELAP[[#This Row],[Date Prevailing]],ECR_Hours!$H$12:$H$15,1))</f>
        <v>NS</v>
      </c>
      <c r="M1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0" spans="1:13" x14ac:dyDescent="0.25">
      <c r="A1390" s="164">
        <f>+Exports!A1393</f>
        <v>44619</v>
      </c>
      <c r="B1390" s="165">
        <f t="shared" si="84"/>
        <v>2022</v>
      </c>
      <c r="C1390" s="165">
        <f t="shared" si="85"/>
        <v>2</v>
      </c>
      <c r="D1390" s="165">
        <f t="shared" si="86"/>
        <v>27</v>
      </c>
      <c r="E1390" s="165">
        <f>+Exports!B1393</f>
        <v>21</v>
      </c>
      <c r="F1390" s="165">
        <f>+WEEKDAY(ExportsELAP[[#This Row],[Date Prevailing]],1)</f>
        <v>1</v>
      </c>
      <c r="G1390" s="165">
        <f>+COUNTIFS(ECR_Hours!$K$6:$K$7,ExportsELAP[[#This Row],[Date Prevailing]])</f>
        <v>0</v>
      </c>
      <c r="H1390" s="165">
        <f t="shared" si="87"/>
        <v>1</v>
      </c>
      <c r="I1390" s="166">
        <f>+Exports!G1393</f>
        <v>6.2050999999999901</v>
      </c>
      <c r="J1390" s="166">
        <f>+'ELAP_IPCO-APND'!D1393</f>
        <v>44.204320000000003</v>
      </c>
      <c r="K1390" s="166">
        <f>+(ExportsELAP[[#This Row],[Exports kWh - MPT]]/1000)*ExportsELAP[[#This Row],[EIM Price]]</f>
        <v>0.2742922260319996</v>
      </c>
      <c r="L1390" s="167" t="str">
        <f>+INDEX(ECR_Hours!$I$12:$I$15,MATCH(ExportsELAP[[#This Row],[Date Prevailing]],ECR_Hours!$H$12:$H$15,1))</f>
        <v>NS</v>
      </c>
      <c r="M1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1" spans="1:13" x14ac:dyDescent="0.25">
      <c r="A1391" s="164">
        <f>+Exports!A1394</f>
        <v>44619</v>
      </c>
      <c r="B1391" s="165">
        <f t="shared" si="84"/>
        <v>2022</v>
      </c>
      <c r="C1391" s="165">
        <f t="shared" si="85"/>
        <v>2</v>
      </c>
      <c r="D1391" s="165">
        <f t="shared" si="86"/>
        <v>27</v>
      </c>
      <c r="E1391" s="165">
        <f>+Exports!B1394</f>
        <v>22</v>
      </c>
      <c r="F1391" s="165">
        <f>+WEEKDAY(ExportsELAP[[#This Row],[Date Prevailing]],1)</f>
        <v>1</v>
      </c>
      <c r="G1391" s="165">
        <f>+COUNTIFS(ECR_Hours!$K$6:$K$7,ExportsELAP[[#This Row],[Date Prevailing]])</f>
        <v>0</v>
      </c>
      <c r="H1391" s="165">
        <f t="shared" si="87"/>
        <v>1</v>
      </c>
      <c r="I1391" s="166">
        <f>+Exports!G1394</f>
        <v>6.1221000000000005</v>
      </c>
      <c r="J1391" s="166">
        <f>+'ELAP_IPCO-APND'!D1394</f>
        <v>50.462359999999997</v>
      </c>
      <c r="K1391" s="166">
        <f>+(ExportsELAP[[#This Row],[Exports kWh - MPT]]/1000)*ExportsELAP[[#This Row],[EIM Price]]</f>
        <v>0.30893561415599996</v>
      </c>
      <c r="L1391" s="167" t="str">
        <f>+INDEX(ECR_Hours!$I$12:$I$15,MATCH(ExportsELAP[[#This Row],[Date Prevailing]],ECR_Hours!$H$12:$H$15,1))</f>
        <v>NS</v>
      </c>
      <c r="M1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2" spans="1:13" x14ac:dyDescent="0.25">
      <c r="A1392" s="164">
        <f>+Exports!A1395</f>
        <v>44619</v>
      </c>
      <c r="B1392" s="165">
        <f t="shared" si="84"/>
        <v>2022</v>
      </c>
      <c r="C1392" s="165">
        <f t="shared" si="85"/>
        <v>2</v>
      </c>
      <c r="D1392" s="165">
        <f t="shared" si="86"/>
        <v>27</v>
      </c>
      <c r="E1392" s="165">
        <f>+Exports!B1395</f>
        <v>23</v>
      </c>
      <c r="F1392" s="165">
        <f>+WEEKDAY(ExportsELAP[[#This Row],[Date Prevailing]],1)</f>
        <v>1</v>
      </c>
      <c r="G1392" s="165">
        <f>+COUNTIFS(ECR_Hours!$K$6:$K$7,ExportsELAP[[#This Row],[Date Prevailing]])</f>
        <v>0</v>
      </c>
      <c r="H1392" s="165">
        <f t="shared" si="87"/>
        <v>1</v>
      </c>
      <c r="I1392" s="166">
        <f>+Exports!G1395</f>
        <v>3.9140999999999999</v>
      </c>
      <c r="J1392" s="166">
        <f>+'ELAP_IPCO-APND'!D1395</f>
        <v>39.391509999999997</v>
      </c>
      <c r="K1392" s="166">
        <f>+(ExportsELAP[[#This Row],[Exports kWh - MPT]]/1000)*ExportsELAP[[#This Row],[EIM Price]]</f>
        <v>0.15418230929099999</v>
      </c>
      <c r="L1392" s="167" t="str">
        <f>+INDEX(ECR_Hours!$I$12:$I$15,MATCH(ExportsELAP[[#This Row],[Date Prevailing]],ECR_Hours!$H$12:$H$15,1))</f>
        <v>NS</v>
      </c>
      <c r="M1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3" spans="1:13" x14ac:dyDescent="0.25">
      <c r="A1393" s="164">
        <f>+Exports!A1396</f>
        <v>44619</v>
      </c>
      <c r="B1393" s="165">
        <f t="shared" si="84"/>
        <v>2022</v>
      </c>
      <c r="C1393" s="165">
        <f t="shared" si="85"/>
        <v>2</v>
      </c>
      <c r="D1393" s="165">
        <f t="shared" si="86"/>
        <v>27</v>
      </c>
      <c r="E1393" s="165">
        <f>+Exports!B1396</f>
        <v>24</v>
      </c>
      <c r="F1393" s="165">
        <f>+WEEKDAY(ExportsELAP[[#This Row],[Date Prevailing]],1)</f>
        <v>1</v>
      </c>
      <c r="G1393" s="165">
        <f>+COUNTIFS(ECR_Hours!$K$6:$K$7,ExportsELAP[[#This Row],[Date Prevailing]])</f>
        <v>0</v>
      </c>
      <c r="H1393" s="165">
        <f t="shared" si="87"/>
        <v>1</v>
      </c>
      <c r="I1393" s="166">
        <f>+Exports!G1396</f>
        <v>4.4669999999999996</v>
      </c>
      <c r="J1393" s="166">
        <f>+'ELAP_IPCO-APND'!D1396</f>
        <v>37.150669999999998</v>
      </c>
      <c r="K1393" s="166">
        <f>+(ExportsELAP[[#This Row],[Exports kWh - MPT]]/1000)*ExportsELAP[[#This Row],[EIM Price]]</f>
        <v>0.16595204288999998</v>
      </c>
      <c r="L1393" s="167" t="str">
        <f>+INDEX(ECR_Hours!$I$12:$I$15,MATCH(ExportsELAP[[#This Row],[Date Prevailing]],ECR_Hours!$H$12:$H$15,1))</f>
        <v>NS</v>
      </c>
      <c r="M1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4" spans="1:13" x14ac:dyDescent="0.25">
      <c r="A1394" s="164">
        <f>+Exports!A1397</f>
        <v>44620</v>
      </c>
      <c r="B1394" s="165">
        <f t="shared" si="84"/>
        <v>2022</v>
      </c>
      <c r="C1394" s="165">
        <f t="shared" si="85"/>
        <v>2</v>
      </c>
      <c r="D1394" s="165">
        <f t="shared" si="86"/>
        <v>28</v>
      </c>
      <c r="E1394" s="165">
        <f>+Exports!B1397</f>
        <v>1</v>
      </c>
      <c r="F1394" s="165">
        <f>+WEEKDAY(ExportsELAP[[#This Row],[Date Prevailing]],1)</f>
        <v>2</v>
      </c>
      <c r="G1394" s="165">
        <f>+COUNTIFS(ECR_Hours!$K$6:$K$7,ExportsELAP[[#This Row],[Date Prevailing]])</f>
        <v>0</v>
      </c>
      <c r="H1394" s="165">
        <f t="shared" si="87"/>
        <v>2</v>
      </c>
      <c r="I1394" s="166">
        <f>+Exports!G1397</f>
        <v>5.7617000000000003</v>
      </c>
      <c r="J1394" s="166">
        <f>+'ELAP_IPCO-APND'!D1397</f>
        <v>31.128810000000001</v>
      </c>
      <c r="K1394" s="166">
        <f>+(ExportsELAP[[#This Row],[Exports kWh - MPT]]/1000)*ExportsELAP[[#This Row],[EIM Price]]</f>
        <v>0.17935486457700003</v>
      </c>
      <c r="L1394" s="167" t="str">
        <f>+INDEX(ECR_Hours!$I$12:$I$15,MATCH(ExportsELAP[[#This Row],[Date Prevailing]],ECR_Hours!$H$12:$H$15,1))</f>
        <v>NS</v>
      </c>
      <c r="M1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5" spans="1:13" x14ac:dyDescent="0.25">
      <c r="A1395" s="164">
        <f>+Exports!A1398</f>
        <v>44620</v>
      </c>
      <c r="B1395" s="165">
        <f t="shared" si="84"/>
        <v>2022</v>
      </c>
      <c r="C1395" s="165">
        <f t="shared" si="85"/>
        <v>2</v>
      </c>
      <c r="D1395" s="165">
        <f t="shared" si="86"/>
        <v>28</v>
      </c>
      <c r="E1395" s="165">
        <f>+Exports!B1398</f>
        <v>2</v>
      </c>
      <c r="F1395" s="165">
        <f>+WEEKDAY(ExportsELAP[[#This Row],[Date Prevailing]],1)</f>
        <v>2</v>
      </c>
      <c r="G1395" s="165">
        <f>+COUNTIFS(ECR_Hours!$K$6:$K$7,ExportsELAP[[#This Row],[Date Prevailing]])</f>
        <v>0</v>
      </c>
      <c r="H1395" s="165">
        <f t="shared" si="87"/>
        <v>2</v>
      </c>
      <c r="I1395" s="166">
        <f>+Exports!G1398</f>
        <v>6.9641999999999999</v>
      </c>
      <c r="J1395" s="166">
        <f>+'ELAP_IPCO-APND'!D1398</f>
        <v>33.398600000000002</v>
      </c>
      <c r="K1395" s="166">
        <f>+(ExportsELAP[[#This Row],[Exports kWh - MPT]]/1000)*ExportsELAP[[#This Row],[EIM Price]]</f>
        <v>0.23259453012000003</v>
      </c>
      <c r="L1395" s="167" t="str">
        <f>+INDEX(ECR_Hours!$I$12:$I$15,MATCH(ExportsELAP[[#This Row],[Date Prevailing]],ECR_Hours!$H$12:$H$15,1))</f>
        <v>NS</v>
      </c>
      <c r="M1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6" spans="1:13" x14ac:dyDescent="0.25">
      <c r="A1396" s="164">
        <f>+Exports!A1399</f>
        <v>44620</v>
      </c>
      <c r="B1396" s="165">
        <f t="shared" si="84"/>
        <v>2022</v>
      </c>
      <c r="C1396" s="165">
        <f t="shared" si="85"/>
        <v>2</v>
      </c>
      <c r="D1396" s="165">
        <f t="shared" si="86"/>
        <v>28</v>
      </c>
      <c r="E1396" s="165">
        <f>+Exports!B1399</f>
        <v>3</v>
      </c>
      <c r="F1396" s="165">
        <f>+WEEKDAY(ExportsELAP[[#This Row],[Date Prevailing]],1)</f>
        <v>2</v>
      </c>
      <c r="G1396" s="165">
        <f>+COUNTIFS(ECR_Hours!$K$6:$K$7,ExportsELAP[[#This Row],[Date Prevailing]])</f>
        <v>0</v>
      </c>
      <c r="H1396" s="165">
        <f t="shared" si="87"/>
        <v>2</v>
      </c>
      <c r="I1396" s="166">
        <f>+Exports!G1399</f>
        <v>7.6798999999999999</v>
      </c>
      <c r="J1396" s="166">
        <f>+'ELAP_IPCO-APND'!D1399</f>
        <v>32.015169999999998</v>
      </c>
      <c r="K1396" s="166">
        <f>+(ExportsELAP[[#This Row],[Exports kWh - MPT]]/1000)*ExportsELAP[[#This Row],[EIM Price]]</f>
        <v>0.24587330408299998</v>
      </c>
      <c r="L1396" s="167" t="str">
        <f>+INDEX(ECR_Hours!$I$12:$I$15,MATCH(ExportsELAP[[#This Row],[Date Prevailing]],ECR_Hours!$H$12:$H$15,1))</f>
        <v>NS</v>
      </c>
      <c r="M1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7" spans="1:13" x14ac:dyDescent="0.25">
      <c r="A1397" s="164">
        <f>+Exports!A1400</f>
        <v>44620</v>
      </c>
      <c r="B1397" s="165">
        <f t="shared" si="84"/>
        <v>2022</v>
      </c>
      <c r="C1397" s="165">
        <f t="shared" si="85"/>
        <v>2</v>
      </c>
      <c r="D1397" s="165">
        <f t="shared" si="86"/>
        <v>28</v>
      </c>
      <c r="E1397" s="165">
        <f>+Exports!B1400</f>
        <v>4</v>
      </c>
      <c r="F1397" s="165">
        <f>+WEEKDAY(ExportsELAP[[#This Row],[Date Prevailing]],1)</f>
        <v>2</v>
      </c>
      <c r="G1397" s="165">
        <f>+COUNTIFS(ECR_Hours!$K$6:$K$7,ExportsELAP[[#This Row],[Date Prevailing]])</f>
        <v>0</v>
      </c>
      <c r="H1397" s="165">
        <f t="shared" si="87"/>
        <v>2</v>
      </c>
      <c r="I1397" s="166">
        <f>+Exports!G1400</f>
        <v>3.6890999999999998</v>
      </c>
      <c r="J1397" s="166">
        <f>+'ELAP_IPCO-APND'!D1400</f>
        <v>30.666499999999999</v>
      </c>
      <c r="K1397" s="166">
        <f>+(ExportsELAP[[#This Row],[Exports kWh - MPT]]/1000)*ExportsELAP[[#This Row],[EIM Price]]</f>
        <v>0.11313178515</v>
      </c>
      <c r="L1397" s="167" t="str">
        <f>+INDEX(ECR_Hours!$I$12:$I$15,MATCH(ExportsELAP[[#This Row],[Date Prevailing]],ECR_Hours!$H$12:$H$15,1))</f>
        <v>NS</v>
      </c>
      <c r="M1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8" spans="1:13" x14ac:dyDescent="0.25">
      <c r="A1398" s="164">
        <f>+Exports!A1401</f>
        <v>44620</v>
      </c>
      <c r="B1398" s="165">
        <f t="shared" si="84"/>
        <v>2022</v>
      </c>
      <c r="C1398" s="165">
        <f t="shared" si="85"/>
        <v>2</v>
      </c>
      <c r="D1398" s="165">
        <f t="shared" si="86"/>
        <v>28</v>
      </c>
      <c r="E1398" s="165">
        <f>+Exports!B1401</f>
        <v>5</v>
      </c>
      <c r="F1398" s="165">
        <f>+WEEKDAY(ExportsELAP[[#This Row],[Date Prevailing]],1)</f>
        <v>2</v>
      </c>
      <c r="G1398" s="165">
        <f>+COUNTIFS(ECR_Hours!$K$6:$K$7,ExportsELAP[[#This Row],[Date Prevailing]])</f>
        <v>0</v>
      </c>
      <c r="H1398" s="165">
        <f t="shared" si="87"/>
        <v>2</v>
      </c>
      <c r="I1398" s="166">
        <f>+Exports!G1401</f>
        <v>2.9064999999999999</v>
      </c>
      <c r="J1398" s="166">
        <f>+'ELAP_IPCO-APND'!D1401</f>
        <v>31.41329</v>
      </c>
      <c r="K1398" s="166">
        <f>+(ExportsELAP[[#This Row],[Exports kWh - MPT]]/1000)*ExportsELAP[[#This Row],[EIM Price]]</f>
        <v>9.130272738499999E-2</v>
      </c>
      <c r="L1398" s="167" t="str">
        <f>+INDEX(ECR_Hours!$I$12:$I$15,MATCH(ExportsELAP[[#This Row],[Date Prevailing]],ECR_Hours!$H$12:$H$15,1))</f>
        <v>NS</v>
      </c>
      <c r="M1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399" spans="1:13" x14ac:dyDescent="0.25">
      <c r="A1399" s="164">
        <f>+Exports!A1402</f>
        <v>44620</v>
      </c>
      <c r="B1399" s="165">
        <f t="shared" si="84"/>
        <v>2022</v>
      </c>
      <c r="C1399" s="165">
        <f t="shared" si="85"/>
        <v>2</v>
      </c>
      <c r="D1399" s="165">
        <f t="shared" si="86"/>
        <v>28</v>
      </c>
      <c r="E1399" s="165">
        <f>+Exports!B1402</f>
        <v>6</v>
      </c>
      <c r="F1399" s="165">
        <f>+WEEKDAY(ExportsELAP[[#This Row],[Date Prevailing]],1)</f>
        <v>2</v>
      </c>
      <c r="G1399" s="165">
        <f>+COUNTIFS(ECR_Hours!$K$6:$K$7,ExportsELAP[[#This Row],[Date Prevailing]])</f>
        <v>0</v>
      </c>
      <c r="H1399" s="165">
        <f t="shared" si="87"/>
        <v>2</v>
      </c>
      <c r="I1399" s="166">
        <f>+Exports!G1402</f>
        <v>3.33</v>
      </c>
      <c r="J1399" s="166">
        <f>+'ELAP_IPCO-APND'!D1402</f>
        <v>34.63091</v>
      </c>
      <c r="K1399" s="166">
        <f>+(ExportsELAP[[#This Row],[Exports kWh - MPT]]/1000)*ExportsELAP[[#This Row],[EIM Price]]</f>
        <v>0.1153209303</v>
      </c>
      <c r="L1399" s="167" t="str">
        <f>+INDEX(ECR_Hours!$I$12:$I$15,MATCH(ExportsELAP[[#This Row],[Date Prevailing]],ECR_Hours!$H$12:$H$15,1))</f>
        <v>NS</v>
      </c>
      <c r="M1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0" spans="1:13" x14ac:dyDescent="0.25">
      <c r="A1400" s="164">
        <f>+Exports!A1403</f>
        <v>44620</v>
      </c>
      <c r="B1400" s="165">
        <f t="shared" si="84"/>
        <v>2022</v>
      </c>
      <c r="C1400" s="165">
        <f t="shared" si="85"/>
        <v>2</v>
      </c>
      <c r="D1400" s="165">
        <f t="shared" si="86"/>
        <v>28</v>
      </c>
      <c r="E1400" s="165">
        <f>+Exports!B1403</f>
        <v>7</v>
      </c>
      <c r="F1400" s="165">
        <f>+WEEKDAY(ExportsELAP[[#This Row],[Date Prevailing]],1)</f>
        <v>2</v>
      </c>
      <c r="G1400" s="165">
        <f>+COUNTIFS(ECR_Hours!$K$6:$K$7,ExportsELAP[[#This Row],[Date Prevailing]])</f>
        <v>0</v>
      </c>
      <c r="H1400" s="165">
        <f t="shared" si="87"/>
        <v>2</v>
      </c>
      <c r="I1400" s="166">
        <f>+Exports!G1403</f>
        <v>3.0359999999999898</v>
      </c>
      <c r="J1400" s="166">
        <f>+'ELAP_IPCO-APND'!D1403</f>
        <v>38.782420000000002</v>
      </c>
      <c r="K1400" s="166">
        <f>+(ExportsELAP[[#This Row],[Exports kWh - MPT]]/1000)*ExportsELAP[[#This Row],[EIM Price]]</f>
        <v>0.11774342711999961</v>
      </c>
      <c r="L1400" s="167" t="str">
        <f>+INDEX(ECR_Hours!$I$12:$I$15,MATCH(ExportsELAP[[#This Row],[Date Prevailing]],ECR_Hours!$H$12:$H$15,1))</f>
        <v>NS</v>
      </c>
      <c r="M1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1" spans="1:13" x14ac:dyDescent="0.25">
      <c r="A1401" s="164">
        <f>+Exports!A1404</f>
        <v>44620</v>
      </c>
      <c r="B1401" s="165">
        <f t="shared" si="84"/>
        <v>2022</v>
      </c>
      <c r="C1401" s="165">
        <f t="shared" si="85"/>
        <v>2</v>
      </c>
      <c r="D1401" s="165">
        <f t="shared" si="86"/>
        <v>28</v>
      </c>
      <c r="E1401" s="165">
        <f>+Exports!B1404</f>
        <v>8</v>
      </c>
      <c r="F1401" s="165">
        <f>+WEEKDAY(ExportsELAP[[#This Row],[Date Prevailing]],1)</f>
        <v>2</v>
      </c>
      <c r="G1401" s="165">
        <f>+COUNTIFS(ECR_Hours!$K$6:$K$7,ExportsELAP[[#This Row],[Date Prevailing]])</f>
        <v>0</v>
      </c>
      <c r="H1401" s="165">
        <f t="shared" si="87"/>
        <v>2</v>
      </c>
      <c r="I1401" s="166">
        <f>+Exports!G1404</f>
        <v>1313.5662</v>
      </c>
      <c r="J1401" s="166">
        <f>+'ELAP_IPCO-APND'!D1404</f>
        <v>34.751159999999999</v>
      </c>
      <c r="K1401" s="166">
        <f>+(ExportsELAP[[#This Row],[Exports kWh - MPT]]/1000)*ExportsELAP[[#This Row],[EIM Price]]</f>
        <v>45.647949186791998</v>
      </c>
      <c r="L1401" s="167" t="str">
        <f>+INDEX(ECR_Hours!$I$12:$I$15,MATCH(ExportsELAP[[#This Row],[Date Prevailing]],ECR_Hours!$H$12:$H$15,1))</f>
        <v>NS</v>
      </c>
      <c r="M1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2" spans="1:13" x14ac:dyDescent="0.25">
      <c r="A1402" s="164">
        <f>+Exports!A1405</f>
        <v>44620</v>
      </c>
      <c r="B1402" s="165">
        <f t="shared" si="84"/>
        <v>2022</v>
      </c>
      <c r="C1402" s="165">
        <f t="shared" si="85"/>
        <v>2</v>
      </c>
      <c r="D1402" s="165">
        <f t="shared" si="86"/>
        <v>28</v>
      </c>
      <c r="E1402" s="165">
        <f>+Exports!B1405</f>
        <v>9</v>
      </c>
      <c r="F1402" s="165">
        <f>+WEEKDAY(ExportsELAP[[#This Row],[Date Prevailing]],1)</f>
        <v>2</v>
      </c>
      <c r="G1402" s="165">
        <f>+COUNTIFS(ECR_Hours!$K$6:$K$7,ExportsELAP[[#This Row],[Date Prevailing]])</f>
        <v>0</v>
      </c>
      <c r="H1402" s="165">
        <f t="shared" si="87"/>
        <v>2</v>
      </c>
      <c r="I1402" s="166">
        <f>+Exports!G1405</f>
        <v>8280.2910000000011</v>
      </c>
      <c r="J1402" s="166">
        <f>+'ELAP_IPCO-APND'!D1405</f>
        <v>36.837569999999999</v>
      </c>
      <c r="K1402" s="166">
        <f>+(ExportsELAP[[#This Row],[Exports kWh - MPT]]/1000)*ExportsELAP[[#This Row],[EIM Price]]</f>
        <v>305.02579933287006</v>
      </c>
      <c r="L1402" s="167" t="str">
        <f>+INDEX(ECR_Hours!$I$12:$I$15,MATCH(ExportsELAP[[#This Row],[Date Prevailing]],ECR_Hours!$H$12:$H$15,1))</f>
        <v>NS</v>
      </c>
      <c r="M1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3" spans="1:13" x14ac:dyDescent="0.25">
      <c r="A1403" s="164">
        <f>+Exports!A1406</f>
        <v>44620</v>
      </c>
      <c r="B1403" s="165">
        <f t="shared" si="84"/>
        <v>2022</v>
      </c>
      <c r="C1403" s="165">
        <f t="shared" si="85"/>
        <v>2</v>
      </c>
      <c r="D1403" s="165">
        <f t="shared" si="86"/>
        <v>28</v>
      </c>
      <c r="E1403" s="165">
        <f>+Exports!B1406</f>
        <v>10</v>
      </c>
      <c r="F1403" s="165">
        <f>+WEEKDAY(ExportsELAP[[#This Row],[Date Prevailing]],1)</f>
        <v>2</v>
      </c>
      <c r="G1403" s="165">
        <f>+COUNTIFS(ECR_Hours!$K$6:$K$7,ExportsELAP[[#This Row],[Date Prevailing]])</f>
        <v>0</v>
      </c>
      <c r="H1403" s="165">
        <f t="shared" si="87"/>
        <v>2</v>
      </c>
      <c r="I1403" s="166">
        <f>+Exports!G1406</f>
        <v>17432.280699999999</v>
      </c>
      <c r="J1403" s="166">
        <f>+'ELAP_IPCO-APND'!D1406</f>
        <v>19.052710000000001</v>
      </c>
      <c r="K1403" s="166">
        <f>+(ExportsELAP[[#This Row],[Exports kWh - MPT]]/1000)*ExportsELAP[[#This Row],[EIM Price]]</f>
        <v>332.13218881569702</v>
      </c>
      <c r="L1403" s="167" t="str">
        <f>+INDEX(ECR_Hours!$I$12:$I$15,MATCH(ExportsELAP[[#This Row],[Date Prevailing]],ECR_Hours!$H$12:$H$15,1))</f>
        <v>NS</v>
      </c>
      <c r="M1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4" spans="1:13" x14ac:dyDescent="0.25">
      <c r="A1404" s="164">
        <f>+Exports!A1407</f>
        <v>44620</v>
      </c>
      <c r="B1404" s="165">
        <f t="shared" si="84"/>
        <v>2022</v>
      </c>
      <c r="C1404" s="165">
        <f t="shared" si="85"/>
        <v>2</v>
      </c>
      <c r="D1404" s="165">
        <f t="shared" si="86"/>
        <v>28</v>
      </c>
      <c r="E1404" s="165">
        <f>+Exports!B1407</f>
        <v>11</v>
      </c>
      <c r="F1404" s="165">
        <f>+WEEKDAY(ExportsELAP[[#This Row],[Date Prevailing]],1)</f>
        <v>2</v>
      </c>
      <c r="G1404" s="165">
        <f>+COUNTIFS(ECR_Hours!$K$6:$K$7,ExportsELAP[[#This Row],[Date Prevailing]])</f>
        <v>0</v>
      </c>
      <c r="H1404" s="165">
        <f t="shared" si="87"/>
        <v>2</v>
      </c>
      <c r="I1404" s="166">
        <f>+Exports!G1407</f>
        <v>29606.826099999998</v>
      </c>
      <c r="J1404" s="166">
        <f>+'ELAP_IPCO-APND'!D1407</f>
        <v>15.05673</v>
      </c>
      <c r="K1404" s="166">
        <f>+(ExportsELAP[[#This Row],[Exports kWh - MPT]]/1000)*ExportsELAP[[#This Row],[EIM Price]]</f>
        <v>445.78198674465301</v>
      </c>
      <c r="L1404" s="167" t="str">
        <f>+INDEX(ECR_Hours!$I$12:$I$15,MATCH(ExportsELAP[[#This Row],[Date Prevailing]],ECR_Hours!$H$12:$H$15,1))</f>
        <v>NS</v>
      </c>
      <c r="M1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5" spans="1:13" x14ac:dyDescent="0.25">
      <c r="A1405" s="164">
        <f>+Exports!A1408</f>
        <v>44620</v>
      </c>
      <c r="B1405" s="165">
        <f t="shared" si="84"/>
        <v>2022</v>
      </c>
      <c r="C1405" s="165">
        <f t="shared" si="85"/>
        <v>2</v>
      </c>
      <c r="D1405" s="165">
        <f t="shared" si="86"/>
        <v>28</v>
      </c>
      <c r="E1405" s="165">
        <f>+Exports!B1408</f>
        <v>12</v>
      </c>
      <c r="F1405" s="165">
        <f>+WEEKDAY(ExportsELAP[[#This Row],[Date Prevailing]],1)</f>
        <v>2</v>
      </c>
      <c r="G1405" s="165">
        <f>+COUNTIFS(ECR_Hours!$K$6:$K$7,ExportsELAP[[#This Row],[Date Prevailing]])</f>
        <v>0</v>
      </c>
      <c r="H1405" s="165">
        <f t="shared" si="87"/>
        <v>2</v>
      </c>
      <c r="I1405" s="166">
        <f>+Exports!G1408</f>
        <v>31475.901600000001</v>
      </c>
      <c r="J1405" s="166">
        <f>+'ELAP_IPCO-APND'!D1408</f>
        <v>9.2544299999999993</v>
      </c>
      <c r="K1405" s="166">
        <f>+(ExportsELAP[[#This Row],[Exports kWh - MPT]]/1000)*ExportsELAP[[#This Row],[EIM Price]]</f>
        <v>291.29152804408795</v>
      </c>
      <c r="L1405" s="167" t="str">
        <f>+INDEX(ECR_Hours!$I$12:$I$15,MATCH(ExportsELAP[[#This Row],[Date Prevailing]],ECR_Hours!$H$12:$H$15,1))</f>
        <v>NS</v>
      </c>
      <c r="M1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6" spans="1:13" x14ac:dyDescent="0.25">
      <c r="A1406" s="164">
        <f>+Exports!A1409</f>
        <v>44620</v>
      </c>
      <c r="B1406" s="165">
        <f t="shared" si="84"/>
        <v>2022</v>
      </c>
      <c r="C1406" s="165">
        <f t="shared" si="85"/>
        <v>2</v>
      </c>
      <c r="D1406" s="165">
        <f t="shared" si="86"/>
        <v>28</v>
      </c>
      <c r="E1406" s="165">
        <f>+Exports!B1409</f>
        <v>13</v>
      </c>
      <c r="F1406" s="165">
        <f>+WEEKDAY(ExportsELAP[[#This Row],[Date Prevailing]],1)</f>
        <v>2</v>
      </c>
      <c r="G1406" s="165">
        <f>+COUNTIFS(ECR_Hours!$K$6:$K$7,ExportsELAP[[#This Row],[Date Prevailing]])</f>
        <v>0</v>
      </c>
      <c r="H1406" s="165">
        <f t="shared" si="87"/>
        <v>2</v>
      </c>
      <c r="I1406" s="166">
        <f>+Exports!G1409</f>
        <v>31959.963299999996</v>
      </c>
      <c r="J1406" s="166">
        <f>+'ELAP_IPCO-APND'!D1409</f>
        <v>15.29832</v>
      </c>
      <c r="K1406" s="166">
        <f>+(ExportsELAP[[#This Row],[Exports kWh - MPT]]/1000)*ExportsELAP[[#This Row],[EIM Price]]</f>
        <v>488.93374575165592</v>
      </c>
      <c r="L1406" s="167" t="str">
        <f>+INDEX(ECR_Hours!$I$12:$I$15,MATCH(ExportsELAP[[#This Row],[Date Prevailing]],ECR_Hours!$H$12:$H$15,1))</f>
        <v>NS</v>
      </c>
      <c r="M1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7" spans="1:13" x14ac:dyDescent="0.25">
      <c r="A1407" s="164">
        <f>+Exports!A1410</f>
        <v>44620</v>
      </c>
      <c r="B1407" s="165">
        <f t="shared" si="84"/>
        <v>2022</v>
      </c>
      <c r="C1407" s="165">
        <f t="shared" si="85"/>
        <v>2</v>
      </c>
      <c r="D1407" s="165">
        <f t="shared" si="86"/>
        <v>28</v>
      </c>
      <c r="E1407" s="165">
        <f>+Exports!B1410</f>
        <v>14</v>
      </c>
      <c r="F1407" s="165">
        <f>+WEEKDAY(ExportsELAP[[#This Row],[Date Prevailing]],1)</f>
        <v>2</v>
      </c>
      <c r="G1407" s="165">
        <f>+COUNTIFS(ECR_Hours!$K$6:$K$7,ExportsELAP[[#This Row],[Date Prevailing]])</f>
        <v>0</v>
      </c>
      <c r="H1407" s="165">
        <f t="shared" si="87"/>
        <v>2</v>
      </c>
      <c r="I1407" s="166">
        <f>+Exports!G1410</f>
        <v>34058.099299999994</v>
      </c>
      <c r="J1407" s="166">
        <f>+'ELAP_IPCO-APND'!D1410</f>
        <v>6.7419900000000004</v>
      </c>
      <c r="K1407" s="166">
        <f>+(ExportsELAP[[#This Row],[Exports kWh - MPT]]/1000)*ExportsELAP[[#This Row],[EIM Price]]</f>
        <v>229.61936489960698</v>
      </c>
      <c r="L1407" s="167" t="str">
        <f>+INDEX(ECR_Hours!$I$12:$I$15,MATCH(ExportsELAP[[#This Row],[Date Prevailing]],ECR_Hours!$H$12:$H$15,1))</f>
        <v>NS</v>
      </c>
      <c r="M1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8" spans="1:13" x14ac:dyDescent="0.25">
      <c r="A1408" s="164">
        <f>+Exports!A1411</f>
        <v>44620</v>
      </c>
      <c r="B1408" s="165">
        <f t="shared" si="84"/>
        <v>2022</v>
      </c>
      <c r="C1408" s="165">
        <f t="shared" si="85"/>
        <v>2</v>
      </c>
      <c r="D1408" s="165">
        <f t="shared" si="86"/>
        <v>28</v>
      </c>
      <c r="E1408" s="165">
        <f>+Exports!B1411</f>
        <v>15</v>
      </c>
      <c r="F1408" s="165">
        <f>+WEEKDAY(ExportsELAP[[#This Row],[Date Prevailing]],1)</f>
        <v>2</v>
      </c>
      <c r="G1408" s="165">
        <f>+COUNTIFS(ECR_Hours!$K$6:$K$7,ExportsELAP[[#This Row],[Date Prevailing]])</f>
        <v>0</v>
      </c>
      <c r="H1408" s="165">
        <f t="shared" si="87"/>
        <v>2</v>
      </c>
      <c r="I1408" s="166">
        <f>+Exports!G1411</f>
        <v>24953.613400000002</v>
      </c>
      <c r="J1408" s="166">
        <f>+'ELAP_IPCO-APND'!D1411</f>
        <v>1.7399999999999999E-2</v>
      </c>
      <c r="K1408" s="166">
        <f>+(ExportsELAP[[#This Row],[Exports kWh - MPT]]/1000)*ExportsELAP[[#This Row],[EIM Price]]</f>
        <v>0.43419287315999999</v>
      </c>
      <c r="L1408" s="167" t="str">
        <f>+INDEX(ECR_Hours!$I$12:$I$15,MATCH(ExportsELAP[[#This Row],[Date Prevailing]],ECR_Hours!$H$12:$H$15,1))</f>
        <v>NS</v>
      </c>
      <c r="M1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09" spans="1:13" x14ac:dyDescent="0.25">
      <c r="A1409" s="164">
        <f>+Exports!A1412</f>
        <v>44620</v>
      </c>
      <c r="B1409" s="165">
        <f t="shared" si="84"/>
        <v>2022</v>
      </c>
      <c r="C1409" s="165">
        <f t="shared" si="85"/>
        <v>2</v>
      </c>
      <c r="D1409" s="165">
        <f t="shared" si="86"/>
        <v>28</v>
      </c>
      <c r="E1409" s="165">
        <f>+Exports!B1412</f>
        <v>16</v>
      </c>
      <c r="F1409" s="165">
        <f>+WEEKDAY(ExportsELAP[[#This Row],[Date Prevailing]],1)</f>
        <v>2</v>
      </c>
      <c r="G1409" s="165">
        <f>+COUNTIFS(ECR_Hours!$K$6:$K$7,ExportsELAP[[#This Row],[Date Prevailing]])</f>
        <v>0</v>
      </c>
      <c r="H1409" s="165">
        <f t="shared" si="87"/>
        <v>2</v>
      </c>
      <c r="I1409" s="166">
        <f>+Exports!G1412</f>
        <v>19228.819</v>
      </c>
      <c r="J1409" s="166">
        <f>+'ELAP_IPCO-APND'!D1412</f>
        <v>4.83378</v>
      </c>
      <c r="K1409" s="166">
        <f>+(ExportsELAP[[#This Row],[Exports kWh - MPT]]/1000)*ExportsELAP[[#This Row],[EIM Price]]</f>
        <v>92.947880705819983</v>
      </c>
      <c r="L1409" s="167" t="str">
        <f>+INDEX(ECR_Hours!$I$12:$I$15,MATCH(ExportsELAP[[#This Row],[Date Prevailing]],ECR_Hours!$H$12:$H$15,1))</f>
        <v>NS</v>
      </c>
      <c r="M1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0" spans="1:13" x14ac:dyDescent="0.25">
      <c r="A1410" s="164">
        <f>+Exports!A1413</f>
        <v>44620</v>
      </c>
      <c r="B1410" s="165">
        <f t="shared" ref="B1410:B1473" si="88">+YEAR(A1410)</f>
        <v>2022</v>
      </c>
      <c r="C1410" s="165">
        <f t="shared" ref="C1410:C1473" si="89">+MONTH(A1410)</f>
        <v>2</v>
      </c>
      <c r="D1410" s="165">
        <f t="shared" ref="D1410:D1473" si="90">+DAY(A1410)</f>
        <v>28</v>
      </c>
      <c r="E1410" s="165">
        <f>+Exports!B1413</f>
        <v>17</v>
      </c>
      <c r="F1410" s="165">
        <f>+WEEKDAY(ExportsELAP[[#This Row],[Date Prevailing]],1)</f>
        <v>2</v>
      </c>
      <c r="G1410" s="165">
        <f>+COUNTIFS(ECR_Hours!$K$6:$K$7,ExportsELAP[[#This Row],[Date Prevailing]])</f>
        <v>0</v>
      </c>
      <c r="H1410" s="165">
        <f t="shared" ref="H1410:H1473" si="91">+IF(G1410=1,0,F1410)</f>
        <v>2</v>
      </c>
      <c r="I1410" s="166">
        <f>+Exports!G1413</f>
        <v>8261.4783000000007</v>
      </c>
      <c r="J1410" s="166">
        <f>+'ELAP_IPCO-APND'!D1413</f>
        <v>27.841170000000002</v>
      </c>
      <c r="K1410" s="166">
        <f>+(ExportsELAP[[#This Row],[Exports kWh - MPT]]/1000)*ExportsELAP[[#This Row],[EIM Price]]</f>
        <v>230.00922180161103</v>
      </c>
      <c r="L1410" s="167" t="str">
        <f>+INDEX(ECR_Hours!$I$12:$I$15,MATCH(ExportsELAP[[#This Row],[Date Prevailing]],ECR_Hours!$H$12:$H$15,1))</f>
        <v>NS</v>
      </c>
      <c r="M1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1" spans="1:13" x14ac:dyDescent="0.25">
      <c r="A1411" s="164">
        <f>+Exports!A1414</f>
        <v>44620</v>
      </c>
      <c r="B1411" s="165">
        <f t="shared" si="88"/>
        <v>2022</v>
      </c>
      <c r="C1411" s="165">
        <f t="shared" si="89"/>
        <v>2</v>
      </c>
      <c r="D1411" s="165">
        <f t="shared" si="90"/>
        <v>28</v>
      </c>
      <c r="E1411" s="165">
        <f>+Exports!B1414</f>
        <v>18</v>
      </c>
      <c r="F1411" s="165">
        <f>+WEEKDAY(ExportsELAP[[#This Row],[Date Prevailing]],1)</f>
        <v>2</v>
      </c>
      <c r="G1411" s="165">
        <f>+COUNTIFS(ECR_Hours!$K$6:$K$7,ExportsELAP[[#This Row],[Date Prevailing]])</f>
        <v>0</v>
      </c>
      <c r="H1411" s="165">
        <f t="shared" si="91"/>
        <v>2</v>
      </c>
      <c r="I1411" s="166">
        <f>+Exports!G1414</f>
        <v>2496.7640000000001</v>
      </c>
      <c r="J1411" s="166">
        <f>+'ELAP_IPCO-APND'!D1414</f>
        <v>59.756639999999997</v>
      </c>
      <c r="K1411" s="166">
        <f>+(ExportsELAP[[#This Row],[Exports kWh - MPT]]/1000)*ExportsELAP[[#This Row],[EIM Price]]</f>
        <v>149.19822751296002</v>
      </c>
      <c r="L1411" s="167" t="str">
        <f>+INDEX(ECR_Hours!$I$12:$I$15,MATCH(ExportsELAP[[#This Row],[Date Prevailing]],ECR_Hours!$H$12:$H$15,1))</f>
        <v>NS</v>
      </c>
      <c r="M1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2" spans="1:13" x14ac:dyDescent="0.25">
      <c r="A1412" s="164">
        <f>+Exports!A1415</f>
        <v>44620</v>
      </c>
      <c r="B1412" s="165">
        <f t="shared" si="88"/>
        <v>2022</v>
      </c>
      <c r="C1412" s="165">
        <f t="shared" si="89"/>
        <v>2</v>
      </c>
      <c r="D1412" s="165">
        <f t="shared" si="90"/>
        <v>28</v>
      </c>
      <c r="E1412" s="165">
        <f>+Exports!B1415</f>
        <v>19</v>
      </c>
      <c r="F1412" s="165">
        <f>+WEEKDAY(ExportsELAP[[#This Row],[Date Prevailing]],1)</f>
        <v>2</v>
      </c>
      <c r="G1412" s="165">
        <f>+COUNTIFS(ECR_Hours!$K$6:$K$7,ExportsELAP[[#This Row],[Date Prevailing]])</f>
        <v>0</v>
      </c>
      <c r="H1412" s="165">
        <f t="shared" si="91"/>
        <v>2</v>
      </c>
      <c r="I1412" s="166">
        <f>+Exports!G1415</f>
        <v>139.73820000000001</v>
      </c>
      <c r="J1412" s="166">
        <f>+'ELAP_IPCO-APND'!D1415</f>
        <v>58.481789999999997</v>
      </c>
      <c r="K1412" s="166">
        <f>+(ExportsELAP[[#This Row],[Exports kWh - MPT]]/1000)*ExportsELAP[[#This Row],[EIM Price]]</f>
        <v>8.1721400673780007</v>
      </c>
      <c r="L1412" s="167" t="str">
        <f>+INDEX(ECR_Hours!$I$12:$I$15,MATCH(ExportsELAP[[#This Row],[Date Prevailing]],ECR_Hours!$H$12:$H$15,1))</f>
        <v>NS</v>
      </c>
      <c r="M1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3" spans="1:13" x14ac:dyDescent="0.25">
      <c r="A1413" s="164">
        <f>+Exports!A1416</f>
        <v>44620</v>
      </c>
      <c r="B1413" s="165">
        <f t="shared" si="88"/>
        <v>2022</v>
      </c>
      <c r="C1413" s="165">
        <f t="shared" si="89"/>
        <v>2</v>
      </c>
      <c r="D1413" s="165">
        <f t="shared" si="90"/>
        <v>28</v>
      </c>
      <c r="E1413" s="165">
        <f>+Exports!B1416</f>
        <v>20</v>
      </c>
      <c r="F1413" s="165">
        <f>+WEEKDAY(ExportsELAP[[#This Row],[Date Prevailing]],1)</f>
        <v>2</v>
      </c>
      <c r="G1413" s="165">
        <f>+COUNTIFS(ECR_Hours!$K$6:$K$7,ExportsELAP[[#This Row],[Date Prevailing]])</f>
        <v>0</v>
      </c>
      <c r="H1413" s="165">
        <f t="shared" si="91"/>
        <v>2</v>
      </c>
      <c r="I1413" s="166">
        <f>+Exports!G1416</f>
        <v>22.9786</v>
      </c>
      <c r="J1413" s="166">
        <f>+'ELAP_IPCO-APND'!D1416</f>
        <v>42.384239999999998</v>
      </c>
      <c r="K1413" s="166">
        <f>+(ExportsELAP[[#This Row],[Exports kWh - MPT]]/1000)*ExportsELAP[[#This Row],[EIM Price]]</f>
        <v>0.97393049726400005</v>
      </c>
      <c r="L1413" s="167" t="str">
        <f>+INDEX(ECR_Hours!$I$12:$I$15,MATCH(ExportsELAP[[#This Row],[Date Prevailing]],ECR_Hours!$H$12:$H$15,1))</f>
        <v>NS</v>
      </c>
      <c r="M1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4" spans="1:13" x14ac:dyDescent="0.25">
      <c r="A1414" s="164">
        <f>+Exports!A1417</f>
        <v>44620</v>
      </c>
      <c r="B1414" s="165">
        <f t="shared" si="88"/>
        <v>2022</v>
      </c>
      <c r="C1414" s="165">
        <f t="shared" si="89"/>
        <v>2</v>
      </c>
      <c r="D1414" s="165">
        <f t="shared" si="90"/>
        <v>28</v>
      </c>
      <c r="E1414" s="165">
        <f>+Exports!B1417</f>
        <v>21</v>
      </c>
      <c r="F1414" s="165">
        <f>+WEEKDAY(ExportsELAP[[#This Row],[Date Prevailing]],1)</f>
        <v>2</v>
      </c>
      <c r="G1414" s="165">
        <f>+COUNTIFS(ECR_Hours!$K$6:$K$7,ExportsELAP[[#This Row],[Date Prevailing]])</f>
        <v>0</v>
      </c>
      <c r="H1414" s="165">
        <f t="shared" si="91"/>
        <v>2</v>
      </c>
      <c r="I1414" s="166">
        <f>+Exports!G1417</f>
        <v>22.901199999999999</v>
      </c>
      <c r="J1414" s="166">
        <f>+'ELAP_IPCO-APND'!D1417</f>
        <v>35.098849999999999</v>
      </c>
      <c r="K1414" s="166">
        <f>+(ExportsELAP[[#This Row],[Exports kWh - MPT]]/1000)*ExportsELAP[[#This Row],[EIM Price]]</f>
        <v>0.80380578361999999</v>
      </c>
      <c r="L1414" s="167" t="str">
        <f>+INDEX(ECR_Hours!$I$12:$I$15,MATCH(ExportsELAP[[#This Row],[Date Prevailing]],ECR_Hours!$H$12:$H$15,1))</f>
        <v>NS</v>
      </c>
      <c r="M1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5" spans="1:13" x14ac:dyDescent="0.25">
      <c r="A1415" s="164">
        <f>+Exports!A1418</f>
        <v>44620</v>
      </c>
      <c r="B1415" s="165">
        <f t="shared" si="88"/>
        <v>2022</v>
      </c>
      <c r="C1415" s="165">
        <f t="shared" si="89"/>
        <v>2</v>
      </c>
      <c r="D1415" s="165">
        <f t="shared" si="90"/>
        <v>28</v>
      </c>
      <c r="E1415" s="165">
        <f>+Exports!B1418</f>
        <v>22</v>
      </c>
      <c r="F1415" s="165">
        <f>+WEEKDAY(ExportsELAP[[#This Row],[Date Prevailing]],1)</f>
        <v>2</v>
      </c>
      <c r="G1415" s="165">
        <f>+COUNTIFS(ECR_Hours!$K$6:$K$7,ExportsELAP[[#This Row],[Date Prevailing]])</f>
        <v>0</v>
      </c>
      <c r="H1415" s="165">
        <f t="shared" si="91"/>
        <v>2</v>
      </c>
      <c r="I1415" s="166">
        <f>+Exports!G1418</f>
        <v>22.0747</v>
      </c>
      <c r="J1415" s="166">
        <f>+'ELAP_IPCO-APND'!D1418</f>
        <v>48.407170000000001</v>
      </c>
      <c r="K1415" s="166">
        <f>+(ExportsELAP[[#This Row],[Exports kWh - MPT]]/1000)*ExportsELAP[[#This Row],[EIM Price]]</f>
        <v>1.068573755599</v>
      </c>
      <c r="L1415" s="167" t="str">
        <f>+INDEX(ECR_Hours!$I$12:$I$15,MATCH(ExportsELAP[[#This Row],[Date Prevailing]],ECR_Hours!$H$12:$H$15,1))</f>
        <v>NS</v>
      </c>
      <c r="M1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6" spans="1:13" x14ac:dyDescent="0.25">
      <c r="A1416" s="164">
        <f>+Exports!A1419</f>
        <v>44620</v>
      </c>
      <c r="B1416" s="165">
        <f t="shared" si="88"/>
        <v>2022</v>
      </c>
      <c r="C1416" s="165">
        <f t="shared" si="89"/>
        <v>2</v>
      </c>
      <c r="D1416" s="165">
        <f t="shared" si="90"/>
        <v>28</v>
      </c>
      <c r="E1416" s="165">
        <f>+Exports!B1419</f>
        <v>23</v>
      </c>
      <c r="F1416" s="165">
        <f>+WEEKDAY(ExportsELAP[[#This Row],[Date Prevailing]],1)</f>
        <v>2</v>
      </c>
      <c r="G1416" s="165">
        <f>+COUNTIFS(ECR_Hours!$K$6:$K$7,ExportsELAP[[#This Row],[Date Prevailing]])</f>
        <v>0</v>
      </c>
      <c r="H1416" s="165">
        <f t="shared" si="91"/>
        <v>2</v>
      </c>
      <c r="I1416" s="166">
        <f>+Exports!G1419</f>
        <v>22.924700000000001</v>
      </c>
      <c r="J1416" s="166">
        <f>+'ELAP_IPCO-APND'!D1419</f>
        <v>33.611130000000003</v>
      </c>
      <c r="K1416" s="166">
        <f>+(ExportsELAP[[#This Row],[Exports kWh - MPT]]/1000)*ExportsELAP[[#This Row],[EIM Price]]</f>
        <v>0.77052507191100017</v>
      </c>
      <c r="L1416" s="167" t="str">
        <f>+INDEX(ECR_Hours!$I$12:$I$15,MATCH(ExportsELAP[[#This Row],[Date Prevailing]],ECR_Hours!$H$12:$H$15,1))</f>
        <v>NS</v>
      </c>
      <c r="M1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7" spans="1:13" x14ac:dyDescent="0.25">
      <c r="A1417" s="164">
        <f>+Exports!A1420</f>
        <v>44620</v>
      </c>
      <c r="B1417" s="165">
        <f t="shared" si="88"/>
        <v>2022</v>
      </c>
      <c r="C1417" s="165">
        <f t="shared" si="89"/>
        <v>2</v>
      </c>
      <c r="D1417" s="165">
        <f t="shared" si="90"/>
        <v>28</v>
      </c>
      <c r="E1417" s="165">
        <f>+Exports!B1420</f>
        <v>24</v>
      </c>
      <c r="F1417" s="165">
        <f>+WEEKDAY(ExportsELAP[[#This Row],[Date Prevailing]],1)</f>
        <v>2</v>
      </c>
      <c r="G1417" s="165">
        <f>+COUNTIFS(ECR_Hours!$K$6:$K$7,ExportsELAP[[#This Row],[Date Prevailing]])</f>
        <v>0</v>
      </c>
      <c r="H1417" s="165">
        <f t="shared" si="91"/>
        <v>2</v>
      </c>
      <c r="I1417" s="166">
        <f>+Exports!G1420</f>
        <v>23.133600000000001</v>
      </c>
      <c r="J1417" s="166">
        <f>+'ELAP_IPCO-APND'!D1420</f>
        <v>31.998760000000001</v>
      </c>
      <c r="K1417" s="166">
        <f>+(ExportsELAP[[#This Row],[Exports kWh - MPT]]/1000)*ExportsELAP[[#This Row],[EIM Price]]</f>
        <v>0.74024651433600008</v>
      </c>
      <c r="L1417" s="167" t="str">
        <f>+INDEX(ECR_Hours!$I$12:$I$15,MATCH(ExportsELAP[[#This Row],[Date Prevailing]],ECR_Hours!$H$12:$H$15,1))</f>
        <v>NS</v>
      </c>
      <c r="M1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8" spans="1:13" x14ac:dyDescent="0.25">
      <c r="A1418" s="164">
        <f>+Exports!A1421</f>
        <v>44621</v>
      </c>
      <c r="B1418" s="165">
        <f t="shared" si="88"/>
        <v>2022</v>
      </c>
      <c r="C1418" s="165">
        <f t="shared" si="89"/>
        <v>3</v>
      </c>
      <c r="D1418" s="165">
        <f t="shared" si="90"/>
        <v>1</v>
      </c>
      <c r="E1418" s="165">
        <f>+Exports!B1421</f>
        <v>1</v>
      </c>
      <c r="F1418" s="165">
        <f>+WEEKDAY(ExportsELAP[[#This Row],[Date Prevailing]],1)</f>
        <v>3</v>
      </c>
      <c r="G1418" s="165">
        <f>+COUNTIFS(ECR_Hours!$K$6:$K$7,ExportsELAP[[#This Row],[Date Prevailing]])</f>
        <v>0</v>
      </c>
      <c r="H1418" s="165">
        <f t="shared" si="91"/>
        <v>3</v>
      </c>
      <c r="I1418" s="166">
        <f>+Exports!G1421</f>
        <v>4.6327999999999996</v>
      </c>
      <c r="J1418" s="166">
        <f>+'ELAP_IPCO-APND'!D1421</f>
        <v>31.488130000000002</v>
      </c>
      <c r="K1418" s="166">
        <f>+(ExportsELAP[[#This Row],[Exports kWh - MPT]]/1000)*ExportsELAP[[#This Row],[EIM Price]]</f>
        <v>0.145878208664</v>
      </c>
      <c r="L1418" s="167" t="str">
        <f>+INDEX(ECR_Hours!$I$12:$I$15,MATCH(ExportsELAP[[#This Row],[Date Prevailing]],ECR_Hours!$H$12:$H$15,1))</f>
        <v>NS</v>
      </c>
      <c r="M1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19" spans="1:13" x14ac:dyDescent="0.25">
      <c r="A1419" s="164">
        <f>+Exports!A1422</f>
        <v>44621</v>
      </c>
      <c r="B1419" s="165">
        <f t="shared" si="88"/>
        <v>2022</v>
      </c>
      <c r="C1419" s="165">
        <f t="shared" si="89"/>
        <v>3</v>
      </c>
      <c r="D1419" s="165">
        <f t="shared" si="90"/>
        <v>1</v>
      </c>
      <c r="E1419" s="165">
        <f>+Exports!B1422</f>
        <v>2</v>
      </c>
      <c r="F1419" s="165">
        <f>+WEEKDAY(ExportsELAP[[#This Row],[Date Prevailing]],1)</f>
        <v>3</v>
      </c>
      <c r="G1419" s="165">
        <f>+COUNTIFS(ECR_Hours!$K$6:$K$7,ExportsELAP[[#This Row],[Date Prevailing]])</f>
        <v>0</v>
      </c>
      <c r="H1419" s="165">
        <f t="shared" si="91"/>
        <v>3</v>
      </c>
      <c r="I1419" s="166">
        <f>+Exports!G1422</f>
        <v>4.4727000000000006</v>
      </c>
      <c r="J1419" s="166">
        <f>+'ELAP_IPCO-APND'!D1422</f>
        <v>29.96611</v>
      </c>
      <c r="K1419" s="166">
        <f>+(ExportsELAP[[#This Row],[Exports kWh - MPT]]/1000)*ExportsELAP[[#This Row],[EIM Price]]</f>
        <v>0.13402942019700001</v>
      </c>
      <c r="L1419" s="167" t="str">
        <f>+INDEX(ECR_Hours!$I$12:$I$15,MATCH(ExportsELAP[[#This Row],[Date Prevailing]],ECR_Hours!$H$12:$H$15,1))</f>
        <v>NS</v>
      </c>
      <c r="M1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0" spans="1:13" x14ac:dyDescent="0.25">
      <c r="A1420" s="164">
        <f>+Exports!A1423</f>
        <v>44621</v>
      </c>
      <c r="B1420" s="165">
        <f t="shared" si="88"/>
        <v>2022</v>
      </c>
      <c r="C1420" s="165">
        <f t="shared" si="89"/>
        <v>3</v>
      </c>
      <c r="D1420" s="165">
        <f t="shared" si="90"/>
        <v>1</v>
      </c>
      <c r="E1420" s="165">
        <f>+Exports!B1423</f>
        <v>3</v>
      </c>
      <c r="F1420" s="165">
        <f>+WEEKDAY(ExportsELAP[[#This Row],[Date Prevailing]],1)</f>
        <v>3</v>
      </c>
      <c r="G1420" s="165">
        <f>+COUNTIFS(ECR_Hours!$K$6:$K$7,ExportsELAP[[#This Row],[Date Prevailing]])</f>
        <v>0</v>
      </c>
      <c r="H1420" s="165">
        <f t="shared" si="91"/>
        <v>3</v>
      </c>
      <c r="I1420" s="166">
        <f>+Exports!G1423</f>
        <v>4.4171000000000005</v>
      </c>
      <c r="J1420" s="166">
        <f>+'ELAP_IPCO-APND'!D1423</f>
        <v>31.897880000000001</v>
      </c>
      <c r="K1420" s="166">
        <f>+(ExportsELAP[[#This Row],[Exports kWh - MPT]]/1000)*ExportsELAP[[#This Row],[EIM Price]]</f>
        <v>0.14089612574800001</v>
      </c>
      <c r="L1420" s="167" t="str">
        <f>+INDEX(ECR_Hours!$I$12:$I$15,MATCH(ExportsELAP[[#This Row],[Date Prevailing]],ECR_Hours!$H$12:$H$15,1))</f>
        <v>NS</v>
      </c>
      <c r="M1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1" spans="1:13" x14ac:dyDescent="0.25">
      <c r="A1421" s="164">
        <f>+Exports!A1424</f>
        <v>44621</v>
      </c>
      <c r="B1421" s="165">
        <f t="shared" si="88"/>
        <v>2022</v>
      </c>
      <c r="C1421" s="165">
        <f t="shared" si="89"/>
        <v>3</v>
      </c>
      <c r="D1421" s="165">
        <f t="shared" si="90"/>
        <v>1</v>
      </c>
      <c r="E1421" s="165">
        <f>+Exports!B1424</f>
        <v>4</v>
      </c>
      <c r="F1421" s="165">
        <f>+WEEKDAY(ExportsELAP[[#This Row],[Date Prevailing]],1)</f>
        <v>3</v>
      </c>
      <c r="G1421" s="165">
        <f>+COUNTIFS(ECR_Hours!$K$6:$K$7,ExportsELAP[[#This Row],[Date Prevailing]])</f>
        <v>0</v>
      </c>
      <c r="H1421" s="165">
        <f t="shared" si="91"/>
        <v>3</v>
      </c>
      <c r="I1421" s="166">
        <f>+Exports!G1424</f>
        <v>4.8597000000000001</v>
      </c>
      <c r="J1421" s="166">
        <f>+'ELAP_IPCO-APND'!D1424</f>
        <v>33.94753</v>
      </c>
      <c r="K1421" s="166">
        <f>+(ExportsELAP[[#This Row],[Exports kWh - MPT]]/1000)*ExportsELAP[[#This Row],[EIM Price]]</f>
        <v>0.16497481154099999</v>
      </c>
      <c r="L1421" s="167" t="str">
        <f>+INDEX(ECR_Hours!$I$12:$I$15,MATCH(ExportsELAP[[#This Row],[Date Prevailing]],ECR_Hours!$H$12:$H$15,1))</f>
        <v>NS</v>
      </c>
      <c r="M1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2" spans="1:13" x14ac:dyDescent="0.25">
      <c r="A1422" s="164">
        <f>+Exports!A1425</f>
        <v>44621</v>
      </c>
      <c r="B1422" s="165">
        <f t="shared" si="88"/>
        <v>2022</v>
      </c>
      <c r="C1422" s="165">
        <f t="shared" si="89"/>
        <v>3</v>
      </c>
      <c r="D1422" s="165">
        <f t="shared" si="90"/>
        <v>1</v>
      </c>
      <c r="E1422" s="165">
        <f>+Exports!B1425</f>
        <v>5</v>
      </c>
      <c r="F1422" s="165">
        <f>+WEEKDAY(ExportsELAP[[#This Row],[Date Prevailing]],1)</f>
        <v>3</v>
      </c>
      <c r="G1422" s="165">
        <f>+COUNTIFS(ECR_Hours!$K$6:$K$7,ExportsELAP[[#This Row],[Date Prevailing]])</f>
        <v>0</v>
      </c>
      <c r="H1422" s="165">
        <f t="shared" si="91"/>
        <v>3</v>
      </c>
      <c r="I1422" s="166">
        <f>+Exports!G1425</f>
        <v>5.1845999999999997</v>
      </c>
      <c r="J1422" s="166">
        <f>+'ELAP_IPCO-APND'!D1425</f>
        <v>30.755790000000001</v>
      </c>
      <c r="K1422" s="166">
        <f>+(ExportsELAP[[#This Row],[Exports kWh - MPT]]/1000)*ExportsELAP[[#This Row],[EIM Price]]</f>
        <v>0.15945646883399997</v>
      </c>
      <c r="L1422" s="167" t="str">
        <f>+INDEX(ECR_Hours!$I$12:$I$15,MATCH(ExportsELAP[[#This Row],[Date Prevailing]],ECR_Hours!$H$12:$H$15,1))</f>
        <v>NS</v>
      </c>
      <c r="M1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3" spans="1:13" x14ac:dyDescent="0.25">
      <c r="A1423" s="164">
        <f>+Exports!A1426</f>
        <v>44621</v>
      </c>
      <c r="B1423" s="165">
        <f t="shared" si="88"/>
        <v>2022</v>
      </c>
      <c r="C1423" s="165">
        <f t="shared" si="89"/>
        <v>3</v>
      </c>
      <c r="D1423" s="165">
        <f t="shared" si="90"/>
        <v>1</v>
      </c>
      <c r="E1423" s="165">
        <f>+Exports!B1426</f>
        <v>6</v>
      </c>
      <c r="F1423" s="165">
        <f>+WEEKDAY(ExportsELAP[[#This Row],[Date Prevailing]],1)</f>
        <v>3</v>
      </c>
      <c r="G1423" s="165">
        <f>+COUNTIFS(ECR_Hours!$K$6:$K$7,ExportsELAP[[#This Row],[Date Prevailing]])</f>
        <v>0</v>
      </c>
      <c r="H1423" s="165">
        <f t="shared" si="91"/>
        <v>3</v>
      </c>
      <c r="I1423" s="166">
        <f>+Exports!G1426</f>
        <v>4.9512999999999998</v>
      </c>
      <c r="J1423" s="166">
        <f>+'ELAP_IPCO-APND'!D1426</f>
        <v>33.981650000000002</v>
      </c>
      <c r="K1423" s="166">
        <f>+(ExportsELAP[[#This Row],[Exports kWh - MPT]]/1000)*ExportsELAP[[#This Row],[EIM Price]]</f>
        <v>0.168253343645</v>
      </c>
      <c r="L1423" s="167" t="str">
        <f>+INDEX(ECR_Hours!$I$12:$I$15,MATCH(ExportsELAP[[#This Row],[Date Prevailing]],ECR_Hours!$H$12:$H$15,1))</f>
        <v>NS</v>
      </c>
      <c r="M1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4" spans="1:13" x14ac:dyDescent="0.25">
      <c r="A1424" s="164">
        <f>+Exports!A1427</f>
        <v>44621</v>
      </c>
      <c r="B1424" s="165">
        <f t="shared" si="88"/>
        <v>2022</v>
      </c>
      <c r="C1424" s="165">
        <f t="shared" si="89"/>
        <v>3</v>
      </c>
      <c r="D1424" s="165">
        <f t="shared" si="90"/>
        <v>1</v>
      </c>
      <c r="E1424" s="165">
        <f>+Exports!B1427</f>
        <v>7</v>
      </c>
      <c r="F1424" s="165">
        <f>+WEEKDAY(ExportsELAP[[#This Row],[Date Prevailing]],1)</f>
        <v>3</v>
      </c>
      <c r="G1424" s="165">
        <f>+COUNTIFS(ECR_Hours!$K$6:$K$7,ExportsELAP[[#This Row],[Date Prevailing]])</f>
        <v>0</v>
      </c>
      <c r="H1424" s="165">
        <f t="shared" si="91"/>
        <v>3</v>
      </c>
      <c r="I1424" s="166">
        <f>+Exports!G1427</f>
        <v>5.6075999999999997</v>
      </c>
      <c r="J1424" s="166">
        <f>+'ELAP_IPCO-APND'!D1427</f>
        <v>40.545630000000003</v>
      </c>
      <c r="K1424" s="166">
        <f>+(ExportsELAP[[#This Row],[Exports kWh - MPT]]/1000)*ExportsELAP[[#This Row],[EIM Price]]</f>
        <v>0.22736367478800001</v>
      </c>
      <c r="L1424" s="167" t="str">
        <f>+INDEX(ECR_Hours!$I$12:$I$15,MATCH(ExportsELAP[[#This Row],[Date Prevailing]],ECR_Hours!$H$12:$H$15,1))</f>
        <v>NS</v>
      </c>
      <c r="M1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5" spans="1:13" x14ac:dyDescent="0.25">
      <c r="A1425" s="164">
        <f>+Exports!A1428</f>
        <v>44621</v>
      </c>
      <c r="B1425" s="165">
        <f t="shared" si="88"/>
        <v>2022</v>
      </c>
      <c r="C1425" s="165">
        <f t="shared" si="89"/>
        <v>3</v>
      </c>
      <c r="D1425" s="165">
        <f t="shared" si="90"/>
        <v>1</v>
      </c>
      <c r="E1425" s="165">
        <f>+Exports!B1428</f>
        <v>8</v>
      </c>
      <c r="F1425" s="165">
        <f>+WEEKDAY(ExportsELAP[[#This Row],[Date Prevailing]],1)</f>
        <v>3</v>
      </c>
      <c r="G1425" s="165">
        <f>+COUNTIFS(ECR_Hours!$K$6:$K$7,ExportsELAP[[#This Row],[Date Prevailing]])</f>
        <v>0</v>
      </c>
      <c r="H1425" s="165">
        <f t="shared" si="91"/>
        <v>3</v>
      </c>
      <c r="I1425" s="166">
        <f>+Exports!G1428</f>
        <v>834.18140000000005</v>
      </c>
      <c r="J1425" s="166">
        <f>+'ELAP_IPCO-APND'!D1428</f>
        <v>38.577449999999999</v>
      </c>
      <c r="K1425" s="166">
        <f>+(ExportsELAP[[#This Row],[Exports kWh - MPT]]/1000)*ExportsELAP[[#This Row],[EIM Price]]</f>
        <v>32.180591249430002</v>
      </c>
      <c r="L1425" s="167" t="str">
        <f>+INDEX(ECR_Hours!$I$12:$I$15,MATCH(ExportsELAP[[#This Row],[Date Prevailing]],ECR_Hours!$H$12:$H$15,1))</f>
        <v>NS</v>
      </c>
      <c r="M1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6" spans="1:13" x14ac:dyDescent="0.25">
      <c r="A1426" s="164">
        <f>+Exports!A1429</f>
        <v>44621</v>
      </c>
      <c r="B1426" s="165">
        <f t="shared" si="88"/>
        <v>2022</v>
      </c>
      <c r="C1426" s="165">
        <f t="shared" si="89"/>
        <v>3</v>
      </c>
      <c r="D1426" s="165">
        <f t="shared" si="90"/>
        <v>1</v>
      </c>
      <c r="E1426" s="165">
        <f>+Exports!B1429</f>
        <v>9</v>
      </c>
      <c r="F1426" s="165">
        <f>+WEEKDAY(ExportsELAP[[#This Row],[Date Prevailing]],1)</f>
        <v>3</v>
      </c>
      <c r="G1426" s="165">
        <f>+COUNTIFS(ECR_Hours!$K$6:$K$7,ExportsELAP[[#This Row],[Date Prevailing]])</f>
        <v>0</v>
      </c>
      <c r="H1426" s="165">
        <f t="shared" si="91"/>
        <v>3</v>
      </c>
      <c r="I1426" s="166">
        <f>+Exports!G1429</f>
        <v>5825.0901000000003</v>
      </c>
      <c r="J1426" s="166">
        <f>+'ELAP_IPCO-APND'!D1429</f>
        <v>31.329730000000001</v>
      </c>
      <c r="K1426" s="166">
        <f>+(ExportsELAP[[#This Row],[Exports kWh - MPT]]/1000)*ExportsELAP[[#This Row],[EIM Price]]</f>
        <v>182.49850005867302</v>
      </c>
      <c r="L1426" s="167" t="str">
        <f>+INDEX(ECR_Hours!$I$12:$I$15,MATCH(ExportsELAP[[#This Row],[Date Prevailing]],ECR_Hours!$H$12:$H$15,1))</f>
        <v>NS</v>
      </c>
      <c r="M1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7" spans="1:13" x14ac:dyDescent="0.25">
      <c r="A1427" s="164">
        <f>+Exports!A1430</f>
        <v>44621</v>
      </c>
      <c r="B1427" s="165">
        <f t="shared" si="88"/>
        <v>2022</v>
      </c>
      <c r="C1427" s="165">
        <f t="shared" si="89"/>
        <v>3</v>
      </c>
      <c r="D1427" s="165">
        <f t="shared" si="90"/>
        <v>1</v>
      </c>
      <c r="E1427" s="165">
        <f>+Exports!B1430</f>
        <v>10</v>
      </c>
      <c r="F1427" s="165">
        <f>+WEEKDAY(ExportsELAP[[#This Row],[Date Prevailing]],1)</f>
        <v>3</v>
      </c>
      <c r="G1427" s="165">
        <f>+COUNTIFS(ECR_Hours!$K$6:$K$7,ExportsELAP[[#This Row],[Date Prevailing]])</f>
        <v>0</v>
      </c>
      <c r="H1427" s="165">
        <f t="shared" si="91"/>
        <v>3</v>
      </c>
      <c r="I1427" s="166">
        <f>+Exports!G1430</f>
        <v>14907.514300000001</v>
      </c>
      <c r="J1427" s="166">
        <f>+'ELAP_IPCO-APND'!D1430</f>
        <v>22.97193</v>
      </c>
      <c r="K1427" s="166">
        <f>+(ExportsELAP[[#This Row],[Exports kWh - MPT]]/1000)*ExportsELAP[[#This Row],[EIM Price]]</f>
        <v>342.45437497359904</v>
      </c>
      <c r="L1427" s="167" t="str">
        <f>+INDEX(ECR_Hours!$I$12:$I$15,MATCH(ExportsELAP[[#This Row],[Date Prevailing]],ECR_Hours!$H$12:$H$15,1))</f>
        <v>NS</v>
      </c>
      <c r="M1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8" spans="1:13" x14ac:dyDescent="0.25">
      <c r="A1428" s="164">
        <f>+Exports!A1431</f>
        <v>44621</v>
      </c>
      <c r="B1428" s="165">
        <f t="shared" si="88"/>
        <v>2022</v>
      </c>
      <c r="C1428" s="165">
        <f t="shared" si="89"/>
        <v>3</v>
      </c>
      <c r="D1428" s="165">
        <f t="shared" si="90"/>
        <v>1</v>
      </c>
      <c r="E1428" s="165">
        <f>+Exports!B1431</f>
        <v>11</v>
      </c>
      <c r="F1428" s="165">
        <f>+WEEKDAY(ExportsELAP[[#This Row],[Date Prevailing]],1)</f>
        <v>3</v>
      </c>
      <c r="G1428" s="165">
        <f>+COUNTIFS(ECR_Hours!$K$6:$K$7,ExportsELAP[[#This Row],[Date Prevailing]])</f>
        <v>0</v>
      </c>
      <c r="H1428" s="165">
        <f t="shared" si="91"/>
        <v>3</v>
      </c>
      <c r="I1428" s="166">
        <f>+Exports!G1431</f>
        <v>19656.2251</v>
      </c>
      <c r="J1428" s="166">
        <f>+'ELAP_IPCO-APND'!D1431</f>
        <v>23.331630000000001</v>
      </c>
      <c r="K1428" s="166">
        <f>+(ExportsELAP[[#This Row],[Exports kWh - MPT]]/1000)*ExportsELAP[[#This Row],[EIM Price]]</f>
        <v>458.61177122991302</v>
      </c>
      <c r="L1428" s="167" t="str">
        <f>+INDEX(ECR_Hours!$I$12:$I$15,MATCH(ExportsELAP[[#This Row],[Date Prevailing]],ECR_Hours!$H$12:$H$15,1))</f>
        <v>NS</v>
      </c>
      <c r="M1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29" spans="1:13" x14ac:dyDescent="0.25">
      <c r="A1429" s="164">
        <f>+Exports!A1432</f>
        <v>44621</v>
      </c>
      <c r="B1429" s="165">
        <f t="shared" si="88"/>
        <v>2022</v>
      </c>
      <c r="C1429" s="165">
        <f t="shared" si="89"/>
        <v>3</v>
      </c>
      <c r="D1429" s="165">
        <f t="shared" si="90"/>
        <v>1</v>
      </c>
      <c r="E1429" s="165">
        <f>+Exports!B1432</f>
        <v>12</v>
      </c>
      <c r="F1429" s="165">
        <f>+WEEKDAY(ExportsELAP[[#This Row],[Date Prevailing]],1)</f>
        <v>3</v>
      </c>
      <c r="G1429" s="165">
        <f>+COUNTIFS(ECR_Hours!$K$6:$K$7,ExportsELAP[[#This Row],[Date Prevailing]])</f>
        <v>0</v>
      </c>
      <c r="H1429" s="165">
        <f t="shared" si="91"/>
        <v>3</v>
      </c>
      <c r="I1429" s="166">
        <f>+Exports!G1432</f>
        <v>24003.534100000001</v>
      </c>
      <c r="J1429" s="166">
        <f>+'ELAP_IPCO-APND'!D1432</f>
        <v>24.930579999999999</v>
      </c>
      <c r="K1429" s="166">
        <f>+(ExportsELAP[[#This Row],[Exports kWh - MPT]]/1000)*ExportsELAP[[#This Row],[EIM Price]]</f>
        <v>598.42202716277802</v>
      </c>
      <c r="L1429" s="167" t="str">
        <f>+INDEX(ECR_Hours!$I$12:$I$15,MATCH(ExportsELAP[[#This Row],[Date Prevailing]],ECR_Hours!$H$12:$H$15,1))</f>
        <v>NS</v>
      </c>
      <c r="M1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0" spans="1:13" x14ac:dyDescent="0.25">
      <c r="A1430" s="164">
        <f>+Exports!A1433</f>
        <v>44621</v>
      </c>
      <c r="B1430" s="165">
        <f t="shared" si="88"/>
        <v>2022</v>
      </c>
      <c r="C1430" s="165">
        <f t="shared" si="89"/>
        <v>3</v>
      </c>
      <c r="D1430" s="165">
        <f t="shared" si="90"/>
        <v>1</v>
      </c>
      <c r="E1430" s="165">
        <f>+Exports!B1433</f>
        <v>13</v>
      </c>
      <c r="F1430" s="165">
        <f>+WEEKDAY(ExportsELAP[[#This Row],[Date Prevailing]],1)</f>
        <v>3</v>
      </c>
      <c r="G1430" s="165">
        <f>+COUNTIFS(ECR_Hours!$K$6:$K$7,ExportsELAP[[#This Row],[Date Prevailing]])</f>
        <v>0</v>
      </c>
      <c r="H1430" s="165">
        <f t="shared" si="91"/>
        <v>3</v>
      </c>
      <c r="I1430" s="166">
        <f>+Exports!G1433</f>
        <v>27956.089500000002</v>
      </c>
      <c r="J1430" s="166">
        <f>+'ELAP_IPCO-APND'!D1433</f>
        <v>23.468399999999999</v>
      </c>
      <c r="K1430" s="166">
        <f>+(ExportsELAP[[#This Row],[Exports kWh - MPT]]/1000)*ExportsELAP[[#This Row],[EIM Price]]</f>
        <v>656.0846908218</v>
      </c>
      <c r="L1430" s="167" t="str">
        <f>+INDEX(ECR_Hours!$I$12:$I$15,MATCH(ExportsELAP[[#This Row],[Date Prevailing]],ECR_Hours!$H$12:$H$15,1))</f>
        <v>NS</v>
      </c>
      <c r="M1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1" spans="1:13" x14ac:dyDescent="0.25">
      <c r="A1431" s="164">
        <f>+Exports!A1434</f>
        <v>44621</v>
      </c>
      <c r="B1431" s="165">
        <f t="shared" si="88"/>
        <v>2022</v>
      </c>
      <c r="C1431" s="165">
        <f t="shared" si="89"/>
        <v>3</v>
      </c>
      <c r="D1431" s="165">
        <f t="shared" si="90"/>
        <v>1</v>
      </c>
      <c r="E1431" s="165">
        <f>+Exports!B1434</f>
        <v>14</v>
      </c>
      <c r="F1431" s="165">
        <f>+WEEKDAY(ExportsELAP[[#This Row],[Date Prevailing]],1)</f>
        <v>3</v>
      </c>
      <c r="G1431" s="165">
        <f>+COUNTIFS(ECR_Hours!$K$6:$K$7,ExportsELAP[[#This Row],[Date Prevailing]])</f>
        <v>0</v>
      </c>
      <c r="H1431" s="165">
        <f t="shared" si="91"/>
        <v>3</v>
      </c>
      <c r="I1431" s="166">
        <f>+Exports!G1434</f>
        <v>30643.950299999997</v>
      </c>
      <c r="J1431" s="166">
        <f>+'ELAP_IPCO-APND'!D1434</f>
        <v>23.608979999999999</v>
      </c>
      <c r="K1431" s="166">
        <f>+(ExportsELAP[[#This Row],[Exports kWh - MPT]]/1000)*ExportsELAP[[#This Row],[EIM Price]]</f>
        <v>723.47240975369391</v>
      </c>
      <c r="L1431" s="167" t="str">
        <f>+INDEX(ECR_Hours!$I$12:$I$15,MATCH(ExportsELAP[[#This Row],[Date Prevailing]],ECR_Hours!$H$12:$H$15,1))</f>
        <v>NS</v>
      </c>
      <c r="M1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2" spans="1:13" x14ac:dyDescent="0.25">
      <c r="A1432" s="164">
        <f>+Exports!A1435</f>
        <v>44621</v>
      </c>
      <c r="B1432" s="165">
        <f t="shared" si="88"/>
        <v>2022</v>
      </c>
      <c r="C1432" s="165">
        <f t="shared" si="89"/>
        <v>3</v>
      </c>
      <c r="D1432" s="165">
        <f t="shared" si="90"/>
        <v>1</v>
      </c>
      <c r="E1432" s="165">
        <f>+Exports!B1435</f>
        <v>15</v>
      </c>
      <c r="F1432" s="165">
        <f>+WEEKDAY(ExportsELAP[[#This Row],[Date Prevailing]],1)</f>
        <v>3</v>
      </c>
      <c r="G1432" s="165">
        <f>+COUNTIFS(ECR_Hours!$K$6:$K$7,ExportsELAP[[#This Row],[Date Prevailing]])</f>
        <v>0</v>
      </c>
      <c r="H1432" s="165">
        <f t="shared" si="91"/>
        <v>3</v>
      </c>
      <c r="I1432" s="166">
        <f>+Exports!G1435</f>
        <v>27925.043900000001</v>
      </c>
      <c r="J1432" s="166">
        <f>+'ELAP_IPCO-APND'!D1435</f>
        <v>26.72157</v>
      </c>
      <c r="K1432" s="166">
        <f>+(ExportsELAP[[#This Row],[Exports kWh - MPT]]/1000)*ExportsELAP[[#This Row],[EIM Price]]</f>
        <v>746.20101532692308</v>
      </c>
      <c r="L1432" s="167" t="str">
        <f>+INDEX(ECR_Hours!$I$12:$I$15,MATCH(ExportsELAP[[#This Row],[Date Prevailing]],ECR_Hours!$H$12:$H$15,1))</f>
        <v>NS</v>
      </c>
      <c r="M1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3" spans="1:13" x14ac:dyDescent="0.25">
      <c r="A1433" s="164">
        <f>+Exports!A1436</f>
        <v>44621</v>
      </c>
      <c r="B1433" s="165">
        <f t="shared" si="88"/>
        <v>2022</v>
      </c>
      <c r="C1433" s="165">
        <f t="shared" si="89"/>
        <v>3</v>
      </c>
      <c r="D1433" s="165">
        <f t="shared" si="90"/>
        <v>1</v>
      </c>
      <c r="E1433" s="165">
        <f>+Exports!B1436</f>
        <v>16</v>
      </c>
      <c r="F1433" s="165">
        <f>+WEEKDAY(ExportsELAP[[#This Row],[Date Prevailing]],1)</f>
        <v>3</v>
      </c>
      <c r="G1433" s="165">
        <f>+COUNTIFS(ECR_Hours!$K$6:$K$7,ExportsELAP[[#This Row],[Date Prevailing]])</f>
        <v>0</v>
      </c>
      <c r="H1433" s="165">
        <f t="shared" si="91"/>
        <v>3</v>
      </c>
      <c r="I1433" s="166">
        <f>+Exports!G1436</f>
        <v>19760.021099999998</v>
      </c>
      <c r="J1433" s="166">
        <f>+'ELAP_IPCO-APND'!D1436</f>
        <v>28.0474</v>
      </c>
      <c r="K1433" s="166">
        <f>+(ExportsELAP[[#This Row],[Exports kWh - MPT]]/1000)*ExportsELAP[[#This Row],[EIM Price]]</f>
        <v>554.21721580014002</v>
      </c>
      <c r="L1433" s="167" t="str">
        <f>+INDEX(ECR_Hours!$I$12:$I$15,MATCH(ExportsELAP[[#This Row],[Date Prevailing]],ECR_Hours!$H$12:$H$15,1))</f>
        <v>NS</v>
      </c>
      <c r="M1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4" spans="1:13" x14ac:dyDescent="0.25">
      <c r="A1434" s="164">
        <f>+Exports!A1437</f>
        <v>44621</v>
      </c>
      <c r="B1434" s="165">
        <f t="shared" si="88"/>
        <v>2022</v>
      </c>
      <c r="C1434" s="165">
        <f t="shared" si="89"/>
        <v>3</v>
      </c>
      <c r="D1434" s="165">
        <f t="shared" si="90"/>
        <v>1</v>
      </c>
      <c r="E1434" s="165">
        <f>+Exports!B1437</f>
        <v>17</v>
      </c>
      <c r="F1434" s="165">
        <f>+WEEKDAY(ExportsELAP[[#This Row],[Date Prevailing]],1)</f>
        <v>3</v>
      </c>
      <c r="G1434" s="165">
        <f>+COUNTIFS(ECR_Hours!$K$6:$K$7,ExportsELAP[[#This Row],[Date Prevailing]])</f>
        <v>0</v>
      </c>
      <c r="H1434" s="165">
        <f t="shared" si="91"/>
        <v>3</v>
      </c>
      <c r="I1434" s="166">
        <f>+Exports!G1437</f>
        <v>10662.613399999998</v>
      </c>
      <c r="J1434" s="166">
        <f>+'ELAP_IPCO-APND'!D1437</f>
        <v>37.487839999999998</v>
      </c>
      <c r="K1434" s="166">
        <f>+(ExportsELAP[[#This Row],[Exports kWh - MPT]]/1000)*ExportsELAP[[#This Row],[EIM Price]]</f>
        <v>399.7183451210559</v>
      </c>
      <c r="L1434" s="167" t="str">
        <f>+INDEX(ECR_Hours!$I$12:$I$15,MATCH(ExportsELAP[[#This Row],[Date Prevailing]],ECR_Hours!$H$12:$H$15,1))</f>
        <v>NS</v>
      </c>
      <c r="M1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5" spans="1:13" x14ac:dyDescent="0.25">
      <c r="A1435" s="164">
        <f>+Exports!A1438</f>
        <v>44621</v>
      </c>
      <c r="B1435" s="165">
        <f t="shared" si="88"/>
        <v>2022</v>
      </c>
      <c r="C1435" s="165">
        <f t="shared" si="89"/>
        <v>3</v>
      </c>
      <c r="D1435" s="165">
        <f t="shared" si="90"/>
        <v>1</v>
      </c>
      <c r="E1435" s="165">
        <f>+Exports!B1438</f>
        <v>18</v>
      </c>
      <c r="F1435" s="165">
        <f>+WEEKDAY(ExportsELAP[[#This Row],[Date Prevailing]],1)</f>
        <v>3</v>
      </c>
      <c r="G1435" s="165">
        <f>+COUNTIFS(ECR_Hours!$K$6:$K$7,ExportsELAP[[#This Row],[Date Prevailing]])</f>
        <v>0</v>
      </c>
      <c r="H1435" s="165">
        <f t="shared" si="91"/>
        <v>3</v>
      </c>
      <c r="I1435" s="166">
        <f>+Exports!G1438</f>
        <v>4006.2510000000002</v>
      </c>
      <c r="J1435" s="166">
        <f>+'ELAP_IPCO-APND'!D1438</f>
        <v>53.456679999999999</v>
      </c>
      <c r="K1435" s="166">
        <f>+(ExportsELAP[[#This Row],[Exports kWh - MPT]]/1000)*ExportsELAP[[#This Row],[EIM Price]]</f>
        <v>214.16087770667997</v>
      </c>
      <c r="L1435" s="167" t="str">
        <f>+INDEX(ECR_Hours!$I$12:$I$15,MATCH(ExportsELAP[[#This Row],[Date Prevailing]],ECR_Hours!$H$12:$H$15,1))</f>
        <v>NS</v>
      </c>
      <c r="M1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6" spans="1:13" x14ac:dyDescent="0.25">
      <c r="A1436" s="164">
        <f>+Exports!A1439</f>
        <v>44621</v>
      </c>
      <c r="B1436" s="165">
        <f t="shared" si="88"/>
        <v>2022</v>
      </c>
      <c r="C1436" s="165">
        <f t="shared" si="89"/>
        <v>3</v>
      </c>
      <c r="D1436" s="165">
        <f t="shared" si="90"/>
        <v>1</v>
      </c>
      <c r="E1436" s="165">
        <f>+Exports!B1439</f>
        <v>19</v>
      </c>
      <c r="F1436" s="165">
        <f>+WEEKDAY(ExportsELAP[[#This Row],[Date Prevailing]],1)</f>
        <v>3</v>
      </c>
      <c r="G1436" s="165">
        <f>+COUNTIFS(ECR_Hours!$K$6:$K$7,ExportsELAP[[#This Row],[Date Prevailing]])</f>
        <v>0</v>
      </c>
      <c r="H1436" s="165">
        <f t="shared" si="91"/>
        <v>3</v>
      </c>
      <c r="I1436" s="166">
        <f>+Exports!G1439</f>
        <v>317.34099999999995</v>
      </c>
      <c r="J1436" s="166">
        <f>+'ELAP_IPCO-APND'!D1439</f>
        <v>39.71519</v>
      </c>
      <c r="K1436" s="166">
        <f>+(ExportsELAP[[#This Row],[Exports kWh - MPT]]/1000)*ExportsELAP[[#This Row],[EIM Price]]</f>
        <v>12.603258109789998</v>
      </c>
      <c r="L1436" s="167" t="str">
        <f>+INDEX(ECR_Hours!$I$12:$I$15,MATCH(ExportsELAP[[#This Row],[Date Prevailing]],ECR_Hours!$H$12:$H$15,1))</f>
        <v>NS</v>
      </c>
      <c r="M1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7" spans="1:13" x14ac:dyDescent="0.25">
      <c r="A1437" s="164">
        <f>+Exports!A1440</f>
        <v>44621</v>
      </c>
      <c r="B1437" s="165">
        <f t="shared" si="88"/>
        <v>2022</v>
      </c>
      <c r="C1437" s="165">
        <f t="shared" si="89"/>
        <v>3</v>
      </c>
      <c r="D1437" s="165">
        <f t="shared" si="90"/>
        <v>1</v>
      </c>
      <c r="E1437" s="165">
        <f>+Exports!B1440</f>
        <v>20</v>
      </c>
      <c r="F1437" s="165">
        <f>+WEEKDAY(ExportsELAP[[#This Row],[Date Prevailing]],1)</f>
        <v>3</v>
      </c>
      <c r="G1437" s="165">
        <f>+COUNTIFS(ECR_Hours!$K$6:$K$7,ExportsELAP[[#This Row],[Date Prevailing]])</f>
        <v>0</v>
      </c>
      <c r="H1437" s="165">
        <f t="shared" si="91"/>
        <v>3</v>
      </c>
      <c r="I1437" s="166">
        <f>+Exports!G1440</f>
        <v>7.9751000000000003</v>
      </c>
      <c r="J1437" s="166">
        <f>+'ELAP_IPCO-APND'!D1440</f>
        <v>50.971699999999998</v>
      </c>
      <c r="K1437" s="166">
        <f>+(ExportsELAP[[#This Row],[Exports kWh - MPT]]/1000)*ExportsELAP[[#This Row],[EIM Price]]</f>
        <v>0.40650440467000004</v>
      </c>
      <c r="L1437" s="167" t="str">
        <f>+INDEX(ECR_Hours!$I$12:$I$15,MATCH(ExportsELAP[[#This Row],[Date Prevailing]],ECR_Hours!$H$12:$H$15,1))</f>
        <v>NS</v>
      </c>
      <c r="M1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8" spans="1:13" x14ac:dyDescent="0.25">
      <c r="A1438" s="164">
        <f>+Exports!A1441</f>
        <v>44621</v>
      </c>
      <c r="B1438" s="165">
        <f t="shared" si="88"/>
        <v>2022</v>
      </c>
      <c r="C1438" s="165">
        <f t="shared" si="89"/>
        <v>3</v>
      </c>
      <c r="D1438" s="165">
        <f t="shared" si="90"/>
        <v>1</v>
      </c>
      <c r="E1438" s="165">
        <f>+Exports!B1441</f>
        <v>21</v>
      </c>
      <c r="F1438" s="165">
        <f>+WEEKDAY(ExportsELAP[[#This Row],[Date Prevailing]],1)</f>
        <v>3</v>
      </c>
      <c r="G1438" s="165">
        <f>+COUNTIFS(ECR_Hours!$K$6:$K$7,ExportsELAP[[#This Row],[Date Prevailing]])</f>
        <v>0</v>
      </c>
      <c r="H1438" s="165">
        <f t="shared" si="91"/>
        <v>3</v>
      </c>
      <c r="I1438" s="166">
        <f>+Exports!G1441</f>
        <v>8.1487999999999996</v>
      </c>
      <c r="J1438" s="166">
        <f>+'ELAP_IPCO-APND'!D1441</f>
        <v>39.678229999999999</v>
      </c>
      <c r="K1438" s="166">
        <f>+(ExportsELAP[[#This Row],[Exports kWh - MPT]]/1000)*ExportsELAP[[#This Row],[EIM Price]]</f>
        <v>0.32332996062399999</v>
      </c>
      <c r="L1438" s="167" t="str">
        <f>+INDEX(ECR_Hours!$I$12:$I$15,MATCH(ExportsELAP[[#This Row],[Date Prevailing]],ECR_Hours!$H$12:$H$15,1))</f>
        <v>NS</v>
      </c>
      <c r="M1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39" spans="1:13" x14ac:dyDescent="0.25">
      <c r="A1439" s="164">
        <f>+Exports!A1442</f>
        <v>44621</v>
      </c>
      <c r="B1439" s="165">
        <f t="shared" si="88"/>
        <v>2022</v>
      </c>
      <c r="C1439" s="165">
        <f t="shared" si="89"/>
        <v>3</v>
      </c>
      <c r="D1439" s="165">
        <f t="shared" si="90"/>
        <v>1</v>
      </c>
      <c r="E1439" s="165">
        <f>+Exports!B1442</f>
        <v>22</v>
      </c>
      <c r="F1439" s="165">
        <f>+WEEKDAY(ExportsELAP[[#This Row],[Date Prevailing]],1)</f>
        <v>3</v>
      </c>
      <c r="G1439" s="165">
        <f>+COUNTIFS(ECR_Hours!$K$6:$K$7,ExportsELAP[[#This Row],[Date Prevailing]])</f>
        <v>0</v>
      </c>
      <c r="H1439" s="165">
        <f t="shared" si="91"/>
        <v>3</v>
      </c>
      <c r="I1439" s="166">
        <f>+Exports!G1442</f>
        <v>7.0514999999999901</v>
      </c>
      <c r="J1439" s="166">
        <f>+'ELAP_IPCO-APND'!D1442</f>
        <v>47.016019999999997</v>
      </c>
      <c r="K1439" s="166">
        <f>+(ExportsELAP[[#This Row],[Exports kWh - MPT]]/1000)*ExportsELAP[[#This Row],[EIM Price]]</f>
        <v>0.33153346502999953</v>
      </c>
      <c r="L1439" s="167" t="str">
        <f>+INDEX(ECR_Hours!$I$12:$I$15,MATCH(ExportsELAP[[#This Row],[Date Prevailing]],ECR_Hours!$H$12:$H$15,1))</f>
        <v>NS</v>
      </c>
      <c r="M1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0" spans="1:13" x14ac:dyDescent="0.25">
      <c r="A1440" s="164">
        <f>+Exports!A1443</f>
        <v>44621</v>
      </c>
      <c r="B1440" s="165">
        <f t="shared" si="88"/>
        <v>2022</v>
      </c>
      <c r="C1440" s="165">
        <f t="shared" si="89"/>
        <v>3</v>
      </c>
      <c r="D1440" s="165">
        <f t="shared" si="90"/>
        <v>1</v>
      </c>
      <c r="E1440" s="165">
        <f>+Exports!B1443</f>
        <v>23</v>
      </c>
      <c r="F1440" s="165">
        <f>+WEEKDAY(ExportsELAP[[#This Row],[Date Prevailing]],1)</f>
        <v>3</v>
      </c>
      <c r="G1440" s="165">
        <f>+COUNTIFS(ECR_Hours!$K$6:$K$7,ExportsELAP[[#This Row],[Date Prevailing]])</f>
        <v>0</v>
      </c>
      <c r="H1440" s="165">
        <f t="shared" si="91"/>
        <v>3</v>
      </c>
      <c r="I1440" s="166">
        <f>+Exports!G1443</f>
        <v>7.4465000000000003</v>
      </c>
      <c r="J1440" s="166">
        <f>+'ELAP_IPCO-APND'!D1443</f>
        <v>44.327959999999997</v>
      </c>
      <c r="K1440" s="166">
        <f>+(ExportsELAP[[#This Row],[Exports kWh - MPT]]/1000)*ExportsELAP[[#This Row],[EIM Price]]</f>
        <v>0.33008815413999998</v>
      </c>
      <c r="L1440" s="167" t="str">
        <f>+INDEX(ECR_Hours!$I$12:$I$15,MATCH(ExportsELAP[[#This Row],[Date Prevailing]],ECR_Hours!$H$12:$H$15,1))</f>
        <v>NS</v>
      </c>
      <c r="M1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1" spans="1:13" x14ac:dyDescent="0.25">
      <c r="A1441" s="164">
        <f>+Exports!A1444</f>
        <v>44621</v>
      </c>
      <c r="B1441" s="165">
        <f t="shared" si="88"/>
        <v>2022</v>
      </c>
      <c r="C1441" s="165">
        <f t="shared" si="89"/>
        <v>3</v>
      </c>
      <c r="D1441" s="165">
        <f t="shared" si="90"/>
        <v>1</v>
      </c>
      <c r="E1441" s="165">
        <f>+Exports!B1444</f>
        <v>24</v>
      </c>
      <c r="F1441" s="165">
        <f>+WEEKDAY(ExportsELAP[[#This Row],[Date Prevailing]],1)</f>
        <v>3</v>
      </c>
      <c r="G1441" s="165">
        <f>+COUNTIFS(ECR_Hours!$K$6:$K$7,ExportsELAP[[#This Row],[Date Prevailing]])</f>
        <v>0</v>
      </c>
      <c r="H1441" s="165">
        <f t="shared" si="91"/>
        <v>3</v>
      </c>
      <c r="I1441" s="166">
        <f>+Exports!G1444</f>
        <v>6.4089000000000009</v>
      </c>
      <c r="J1441" s="166">
        <f>+'ELAP_IPCO-APND'!D1444</f>
        <v>34.200719999999997</v>
      </c>
      <c r="K1441" s="166">
        <f>+(ExportsELAP[[#This Row],[Exports kWh - MPT]]/1000)*ExportsELAP[[#This Row],[EIM Price]]</f>
        <v>0.21918899440800002</v>
      </c>
      <c r="L1441" s="167" t="str">
        <f>+INDEX(ECR_Hours!$I$12:$I$15,MATCH(ExportsELAP[[#This Row],[Date Prevailing]],ECR_Hours!$H$12:$H$15,1))</f>
        <v>NS</v>
      </c>
      <c r="M1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2" spans="1:13" x14ac:dyDescent="0.25">
      <c r="A1442" s="164">
        <f>+Exports!A1445</f>
        <v>44622</v>
      </c>
      <c r="B1442" s="165">
        <f t="shared" si="88"/>
        <v>2022</v>
      </c>
      <c r="C1442" s="165">
        <f t="shared" si="89"/>
        <v>3</v>
      </c>
      <c r="D1442" s="165">
        <f t="shared" si="90"/>
        <v>2</v>
      </c>
      <c r="E1442" s="165">
        <f>+Exports!B1445</f>
        <v>1</v>
      </c>
      <c r="F1442" s="165">
        <f>+WEEKDAY(ExportsELAP[[#This Row],[Date Prevailing]],1)</f>
        <v>4</v>
      </c>
      <c r="G1442" s="165">
        <f>+COUNTIFS(ECR_Hours!$K$6:$K$7,ExportsELAP[[#This Row],[Date Prevailing]])</f>
        <v>0</v>
      </c>
      <c r="H1442" s="165">
        <f t="shared" si="91"/>
        <v>4</v>
      </c>
      <c r="I1442" s="166">
        <f>+Exports!G1445</f>
        <v>3.2525999999999997</v>
      </c>
      <c r="J1442" s="166">
        <f>+'ELAP_IPCO-APND'!D1445</f>
        <v>35.236849999999997</v>
      </c>
      <c r="K1442" s="166">
        <f>+(ExportsELAP[[#This Row],[Exports kWh - MPT]]/1000)*ExportsELAP[[#This Row],[EIM Price]]</f>
        <v>0.11461137830999997</v>
      </c>
      <c r="L1442" s="167" t="str">
        <f>+INDEX(ECR_Hours!$I$12:$I$15,MATCH(ExportsELAP[[#This Row],[Date Prevailing]],ECR_Hours!$H$12:$H$15,1))</f>
        <v>NS</v>
      </c>
      <c r="M1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3" spans="1:13" x14ac:dyDescent="0.25">
      <c r="A1443" s="164">
        <f>+Exports!A1446</f>
        <v>44622</v>
      </c>
      <c r="B1443" s="165">
        <f t="shared" si="88"/>
        <v>2022</v>
      </c>
      <c r="C1443" s="165">
        <f t="shared" si="89"/>
        <v>3</v>
      </c>
      <c r="D1443" s="165">
        <f t="shared" si="90"/>
        <v>2</v>
      </c>
      <c r="E1443" s="165">
        <f>+Exports!B1446</f>
        <v>2</v>
      </c>
      <c r="F1443" s="165">
        <f>+WEEKDAY(ExportsELAP[[#This Row],[Date Prevailing]],1)</f>
        <v>4</v>
      </c>
      <c r="G1443" s="165">
        <f>+COUNTIFS(ECR_Hours!$K$6:$K$7,ExportsELAP[[#This Row],[Date Prevailing]])</f>
        <v>0</v>
      </c>
      <c r="H1443" s="165">
        <f t="shared" si="91"/>
        <v>4</v>
      </c>
      <c r="I1443" s="166">
        <f>+Exports!G1446</f>
        <v>2.7405999999999997</v>
      </c>
      <c r="J1443" s="166">
        <f>+'ELAP_IPCO-APND'!D1446</f>
        <v>29.45748</v>
      </c>
      <c r="K1443" s="166">
        <f>+(ExportsELAP[[#This Row],[Exports kWh - MPT]]/1000)*ExportsELAP[[#This Row],[EIM Price]]</f>
        <v>8.0731169687999996E-2</v>
      </c>
      <c r="L1443" s="167" t="str">
        <f>+INDEX(ECR_Hours!$I$12:$I$15,MATCH(ExportsELAP[[#This Row],[Date Prevailing]],ECR_Hours!$H$12:$H$15,1))</f>
        <v>NS</v>
      </c>
      <c r="M1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4" spans="1:13" x14ac:dyDescent="0.25">
      <c r="A1444" s="164">
        <f>+Exports!A1447</f>
        <v>44622</v>
      </c>
      <c r="B1444" s="165">
        <f t="shared" si="88"/>
        <v>2022</v>
      </c>
      <c r="C1444" s="165">
        <f t="shared" si="89"/>
        <v>3</v>
      </c>
      <c r="D1444" s="165">
        <f t="shared" si="90"/>
        <v>2</v>
      </c>
      <c r="E1444" s="165">
        <f>+Exports!B1447</f>
        <v>3</v>
      </c>
      <c r="F1444" s="165">
        <f>+WEEKDAY(ExportsELAP[[#This Row],[Date Prevailing]],1)</f>
        <v>4</v>
      </c>
      <c r="G1444" s="165">
        <f>+COUNTIFS(ECR_Hours!$K$6:$K$7,ExportsELAP[[#This Row],[Date Prevailing]])</f>
        <v>0</v>
      </c>
      <c r="H1444" s="165">
        <f t="shared" si="91"/>
        <v>4</v>
      </c>
      <c r="I1444" s="166">
        <f>+Exports!G1447</f>
        <v>2.798</v>
      </c>
      <c r="J1444" s="166">
        <f>+'ELAP_IPCO-APND'!D1447</f>
        <v>36.402119999999996</v>
      </c>
      <c r="K1444" s="166">
        <f>+(ExportsELAP[[#This Row],[Exports kWh - MPT]]/1000)*ExportsELAP[[#This Row],[EIM Price]]</f>
        <v>0.10185313175999999</v>
      </c>
      <c r="L1444" s="167" t="str">
        <f>+INDEX(ECR_Hours!$I$12:$I$15,MATCH(ExportsELAP[[#This Row],[Date Prevailing]],ECR_Hours!$H$12:$H$15,1))</f>
        <v>NS</v>
      </c>
      <c r="M1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5" spans="1:13" x14ac:dyDescent="0.25">
      <c r="A1445" s="164">
        <f>+Exports!A1448</f>
        <v>44622</v>
      </c>
      <c r="B1445" s="165">
        <f t="shared" si="88"/>
        <v>2022</v>
      </c>
      <c r="C1445" s="165">
        <f t="shared" si="89"/>
        <v>3</v>
      </c>
      <c r="D1445" s="165">
        <f t="shared" si="90"/>
        <v>2</v>
      </c>
      <c r="E1445" s="165">
        <f>+Exports!B1448</f>
        <v>4</v>
      </c>
      <c r="F1445" s="165">
        <f>+WEEKDAY(ExportsELAP[[#This Row],[Date Prevailing]],1)</f>
        <v>4</v>
      </c>
      <c r="G1445" s="165">
        <f>+COUNTIFS(ECR_Hours!$K$6:$K$7,ExportsELAP[[#This Row],[Date Prevailing]])</f>
        <v>0</v>
      </c>
      <c r="H1445" s="165">
        <f t="shared" si="91"/>
        <v>4</v>
      </c>
      <c r="I1445" s="166">
        <f>+Exports!G1448</f>
        <v>2.927</v>
      </c>
      <c r="J1445" s="166">
        <f>+'ELAP_IPCO-APND'!D1448</f>
        <v>32.365459999999999</v>
      </c>
      <c r="K1445" s="166">
        <f>+(ExportsELAP[[#This Row],[Exports kWh - MPT]]/1000)*ExportsELAP[[#This Row],[EIM Price]]</f>
        <v>9.4733701419999997E-2</v>
      </c>
      <c r="L1445" s="167" t="str">
        <f>+INDEX(ECR_Hours!$I$12:$I$15,MATCH(ExportsELAP[[#This Row],[Date Prevailing]],ECR_Hours!$H$12:$H$15,1))</f>
        <v>NS</v>
      </c>
      <c r="M1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6" spans="1:13" x14ac:dyDescent="0.25">
      <c r="A1446" s="164">
        <f>+Exports!A1449</f>
        <v>44622</v>
      </c>
      <c r="B1446" s="165">
        <f t="shared" si="88"/>
        <v>2022</v>
      </c>
      <c r="C1446" s="165">
        <f t="shared" si="89"/>
        <v>3</v>
      </c>
      <c r="D1446" s="165">
        <f t="shared" si="90"/>
        <v>2</v>
      </c>
      <c r="E1446" s="165">
        <f>+Exports!B1449</f>
        <v>5</v>
      </c>
      <c r="F1446" s="165">
        <f>+WEEKDAY(ExportsELAP[[#This Row],[Date Prevailing]],1)</f>
        <v>4</v>
      </c>
      <c r="G1446" s="165">
        <f>+COUNTIFS(ECR_Hours!$K$6:$K$7,ExportsELAP[[#This Row],[Date Prevailing]])</f>
        <v>0</v>
      </c>
      <c r="H1446" s="165">
        <f t="shared" si="91"/>
        <v>4</v>
      </c>
      <c r="I1446" s="166">
        <f>+Exports!G1449</f>
        <v>4.7441999999999993</v>
      </c>
      <c r="J1446" s="166">
        <f>+'ELAP_IPCO-APND'!D1449</f>
        <v>31.631689999999999</v>
      </c>
      <c r="K1446" s="166">
        <f>+(ExportsELAP[[#This Row],[Exports kWh - MPT]]/1000)*ExportsELAP[[#This Row],[EIM Price]]</f>
        <v>0.15006706369799999</v>
      </c>
      <c r="L1446" s="167" t="str">
        <f>+INDEX(ECR_Hours!$I$12:$I$15,MATCH(ExportsELAP[[#This Row],[Date Prevailing]],ECR_Hours!$H$12:$H$15,1))</f>
        <v>NS</v>
      </c>
      <c r="M1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7" spans="1:13" x14ac:dyDescent="0.25">
      <c r="A1447" s="164">
        <f>+Exports!A1450</f>
        <v>44622</v>
      </c>
      <c r="B1447" s="165">
        <f t="shared" si="88"/>
        <v>2022</v>
      </c>
      <c r="C1447" s="165">
        <f t="shared" si="89"/>
        <v>3</v>
      </c>
      <c r="D1447" s="165">
        <f t="shared" si="90"/>
        <v>2</v>
      </c>
      <c r="E1447" s="165">
        <f>+Exports!B1450</f>
        <v>6</v>
      </c>
      <c r="F1447" s="165">
        <f>+WEEKDAY(ExportsELAP[[#This Row],[Date Prevailing]],1)</f>
        <v>4</v>
      </c>
      <c r="G1447" s="165">
        <f>+COUNTIFS(ECR_Hours!$K$6:$K$7,ExportsELAP[[#This Row],[Date Prevailing]])</f>
        <v>0</v>
      </c>
      <c r="H1447" s="165">
        <f t="shared" si="91"/>
        <v>4</v>
      </c>
      <c r="I1447" s="166">
        <f>+Exports!G1450</f>
        <v>2.6374999999999997</v>
      </c>
      <c r="J1447" s="166">
        <f>+'ELAP_IPCO-APND'!D1450</f>
        <v>32.17886</v>
      </c>
      <c r="K1447" s="166">
        <f>+(ExportsELAP[[#This Row],[Exports kWh - MPT]]/1000)*ExportsELAP[[#This Row],[EIM Price]]</f>
        <v>8.4871743249999992E-2</v>
      </c>
      <c r="L1447" s="167" t="str">
        <f>+INDEX(ECR_Hours!$I$12:$I$15,MATCH(ExportsELAP[[#This Row],[Date Prevailing]],ECR_Hours!$H$12:$H$15,1))</f>
        <v>NS</v>
      </c>
      <c r="M1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8" spans="1:13" x14ac:dyDescent="0.25">
      <c r="A1448" s="164">
        <f>+Exports!A1451</f>
        <v>44622</v>
      </c>
      <c r="B1448" s="165">
        <f t="shared" si="88"/>
        <v>2022</v>
      </c>
      <c r="C1448" s="165">
        <f t="shared" si="89"/>
        <v>3</v>
      </c>
      <c r="D1448" s="165">
        <f t="shared" si="90"/>
        <v>2</v>
      </c>
      <c r="E1448" s="165">
        <f>+Exports!B1451</f>
        <v>7</v>
      </c>
      <c r="F1448" s="165">
        <f>+WEEKDAY(ExportsELAP[[#This Row],[Date Prevailing]],1)</f>
        <v>4</v>
      </c>
      <c r="G1448" s="165">
        <f>+COUNTIFS(ECR_Hours!$K$6:$K$7,ExportsELAP[[#This Row],[Date Prevailing]])</f>
        <v>0</v>
      </c>
      <c r="H1448" s="165">
        <f t="shared" si="91"/>
        <v>4</v>
      </c>
      <c r="I1448" s="166">
        <f>+Exports!G1451</f>
        <v>3.4678</v>
      </c>
      <c r="J1448" s="166">
        <f>+'ELAP_IPCO-APND'!D1451</f>
        <v>38.155250000000002</v>
      </c>
      <c r="K1448" s="166">
        <f>+(ExportsELAP[[#This Row],[Exports kWh - MPT]]/1000)*ExportsELAP[[#This Row],[EIM Price]]</f>
        <v>0.13231477595000002</v>
      </c>
      <c r="L1448" s="167" t="str">
        <f>+INDEX(ECR_Hours!$I$12:$I$15,MATCH(ExportsELAP[[#This Row],[Date Prevailing]],ECR_Hours!$H$12:$H$15,1))</f>
        <v>NS</v>
      </c>
      <c r="M1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49" spans="1:13" x14ac:dyDescent="0.25">
      <c r="A1449" s="164">
        <f>+Exports!A1452</f>
        <v>44622</v>
      </c>
      <c r="B1449" s="165">
        <f t="shared" si="88"/>
        <v>2022</v>
      </c>
      <c r="C1449" s="165">
        <f t="shared" si="89"/>
        <v>3</v>
      </c>
      <c r="D1449" s="165">
        <f t="shared" si="90"/>
        <v>2</v>
      </c>
      <c r="E1449" s="165">
        <f>+Exports!B1452</f>
        <v>8</v>
      </c>
      <c r="F1449" s="165">
        <f>+WEEKDAY(ExportsELAP[[#This Row],[Date Prevailing]],1)</f>
        <v>4</v>
      </c>
      <c r="G1449" s="165">
        <f>+COUNTIFS(ECR_Hours!$K$6:$K$7,ExportsELAP[[#This Row],[Date Prevailing]])</f>
        <v>0</v>
      </c>
      <c r="H1449" s="165">
        <f t="shared" si="91"/>
        <v>4</v>
      </c>
      <c r="I1449" s="166">
        <f>+Exports!G1452</f>
        <v>1003.8756999999999</v>
      </c>
      <c r="J1449" s="166">
        <f>+'ELAP_IPCO-APND'!D1452</f>
        <v>42.159509999999997</v>
      </c>
      <c r="K1449" s="166">
        <f>+(ExportsELAP[[#This Row],[Exports kWh - MPT]]/1000)*ExportsELAP[[#This Row],[EIM Price]]</f>
        <v>42.322907612907002</v>
      </c>
      <c r="L1449" s="167" t="str">
        <f>+INDEX(ECR_Hours!$I$12:$I$15,MATCH(ExportsELAP[[#This Row],[Date Prevailing]],ECR_Hours!$H$12:$H$15,1))</f>
        <v>NS</v>
      </c>
      <c r="M1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0" spans="1:13" x14ac:dyDescent="0.25">
      <c r="A1450" s="164">
        <f>+Exports!A1453</f>
        <v>44622</v>
      </c>
      <c r="B1450" s="165">
        <f t="shared" si="88"/>
        <v>2022</v>
      </c>
      <c r="C1450" s="165">
        <f t="shared" si="89"/>
        <v>3</v>
      </c>
      <c r="D1450" s="165">
        <f t="shared" si="90"/>
        <v>2</v>
      </c>
      <c r="E1450" s="165">
        <f>+Exports!B1453</f>
        <v>9</v>
      </c>
      <c r="F1450" s="165">
        <f>+WEEKDAY(ExportsELAP[[#This Row],[Date Prevailing]],1)</f>
        <v>4</v>
      </c>
      <c r="G1450" s="165">
        <f>+COUNTIFS(ECR_Hours!$K$6:$K$7,ExportsELAP[[#This Row],[Date Prevailing]])</f>
        <v>0</v>
      </c>
      <c r="H1450" s="165">
        <f t="shared" si="91"/>
        <v>4</v>
      </c>
      <c r="I1450" s="166">
        <f>+Exports!G1453</f>
        <v>8705.7726000000002</v>
      </c>
      <c r="J1450" s="166">
        <f>+'ELAP_IPCO-APND'!D1453</f>
        <v>33.337690000000002</v>
      </c>
      <c r="K1450" s="166">
        <f>+(ExportsELAP[[#This Row],[Exports kWh - MPT]]/1000)*ExportsELAP[[#This Row],[EIM Price]]</f>
        <v>290.230348149294</v>
      </c>
      <c r="L1450" s="167" t="str">
        <f>+INDEX(ECR_Hours!$I$12:$I$15,MATCH(ExportsELAP[[#This Row],[Date Prevailing]],ECR_Hours!$H$12:$H$15,1))</f>
        <v>NS</v>
      </c>
      <c r="M1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1" spans="1:13" x14ac:dyDescent="0.25">
      <c r="A1451" s="164">
        <f>+Exports!A1454</f>
        <v>44622</v>
      </c>
      <c r="B1451" s="165">
        <f t="shared" si="88"/>
        <v>2022</v>
      </c>
      <c r="C1451" s="165">
        <f t="shared" si="89"/>
        <v>3</v>
      </c>
      <c r="D1451" s="165">
        <f t="shared" si="90"/>
        <v>2</v>
      </c>
      <c r="E1451" s="165">
        <f>+Exports!B1454</f>
        <v>10</v>
      </c>
      <c r="F1451" s="165">
        <f>+WEEKDAY(ExportsELAP[[#This Row],[Date Prevailing]],1)</f>
        <v>4</v>
      </c>
      <c r="G1451" s="165">
        <f>+COUNTIFS(ECR_Hours!$K$6:$K$7,ExportsELAP[[#This Row],[Date Prevailing]])</f>
        <v>0</v>
      </c>
      <c r="H1451" s="165">
        <f t="shared" si="91"/>
        <v>4</v>
      </c>
      <c r="I1451" s="166">
        <f>+Exports!G1454</f>
        <v>18584.477200000001</v>
      </c>
      <c r="J1451" s="166">
        <f>+'ELAP_IPCO-APND'!D1454</f>
        <v>38.766129999999997</v>
      </c>
      <c r="K1451" s="166">
        <f>+(ExportsELAP[[#This Row],[Exports kWh - MPT]]/1000)*ExportsELAP[[#This Row],[EIM Price]]</f>
        <v>720.44825911723603</v>
      </c>
      <c r="L1451" s="167" t="str">
        <f>+INDEX(ECR_Hours!$I$12:$I$15,MATCH(ExportsELAP[[#This Row],[Date Prevailing]],ECR_Hours!$H$12:$H$15,1))</f>
        <v>NS</v>
      </c>
      <c r="M1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2" spans="1:13" x14ac:dyDescent="0.25">
      <c r="A1452" s="164">
        <f>+Exports!A1455</f>
        <v>44622</v>
      </c>
      <c r="B1452" s="165">
        <f t="shared" si="88"/>
        <v>2022</v>
      </c>
      <c r="C1452" s="165">
        <f t="shared" si="89"/>
        <v>3</v>
      </c>
      <c r="D1452" s="165">
        <f t="shared" si="90"/>
        <v>2</v>
      </c>
      <c r="E1452" s="165">
        <f>+Exports!B1455</f>
        <v>11</v>
      </c>
      <c r="F1452" s="165">
        <f>+WEEKDAY(ExportsELAP[[#This Row],[Date Prevailing]],1)</f>
        <v>4</v>
      </c>
      <c r="G1452" s="165">
        <f>+COUNTIFS(ECR_Hours!$K$6:$K$7,ExportsELAP[[#This Row],[Date Prevailing]])</f>
        <v>0</v>
      </c>
      <c r="H1452" s="165">
        <f t="shared" si="91"/>
        <v>4</v>
      </c>
      <c r="I1452" s="166">
        <f>+Exports!G1455</f>
        <v>30180.136299999998</v>
      </c>
      <c r="J1452" s="166">
        <f>+'ELAP_IPCO-APND'!D1455</f>
        <v>26.05415</v>
      </c>
      <c r="K1452" s="166">
        <f>+(ExportsELAP[[#This Row],[Exports kWh - MPT]]/1000)*ExportsELAP[[#This Row],[EIM Price]]</f>
        <v>786.3177981806449</v>
      </c>
      <c r="L1452" s="167" t="str">
        <f>+INDEX(ECR_Hours!$I$12:$I$15,MATCH(ExportsELAP[[#This Row],[Date Prevailing]],ECR_Hours!$H$12:$H$15,1))</f>
        <v>NS</v>
      </c>
      <c r="M1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3" spans="1:13" x14ac:dyDescent="0.25">
      <c r="A1453" s="164">
        <f>+Exports!A1456</f>
        <v>44622</v>
      </c>
      <c r="B1453" s="165">
        <f t="shared" si="88"/>
        <v>2022</v>
      </c>
      <c r="C1453" s="165">
        <f t="shared" si="89"/>
        <v>3</v>
      </c>
      <c r="D1453" s="165">
        <f t="shared" si="90"/>
        <v>2</v>
      </c>
      <c r="E1453" s="165">
        <f>+Exports!B1456</f>
        <v>12</v>
      </c>
      <c r="F1453" s="165">
        <f>+WEEKDAY(ExportsELAP[[#This Row],[Date Prevailing]],1)</f>
        <v>4</v>
      </c>
      <c r="G1453" s="165">
        <f>+COUNTIFS(ECR_Hours!$K$6:$K$7,ExportsELAP[[#This Row],[Date Prevailing]])</f>
        <v>0</v>
      </c>
      <c r="H1453" s="165">
        <f t="shared" si="91"/>
        <v>4</v>
      </c>
      <c r="I1453" s="166">
        <f>+Exports!G1456</f>
        <v>44420.793600000005</v>
      </c>
      <c r="J1453" s="166">
        <f>+'ELAP_IPCO-APND'!D1456</f>
        <v>22.501860000000001</v>
      </c>
      <c r="K1453" s="166">
        <f>+(ExportsELAP[[#This Row],[Exports kWh - MPT]]/1000)*ExportsELAP[[#This Row],[EIM Price]]</f>
        <v>999.55047867609608</v>
      </c>
      <c r="L1453" s="167" t="str">
        <f>+INDEX(ECR_Hours!$I$12:$I$15,MATCH(ExportsELAP[[#This Row],[Date Prevailing]],ECR_Hours!$H$12:$H$15,1))</f>
        <v>NS</v>
      </c>
      <c r="M1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4" spans="1:13" x14ac:dyDescent="0.25">
      <c r="A1454" s="164">
        <f>+Exports!A1457</f>
        <v>44622</v>
      </c>
      <c r="B1454" s="165">
        <f t="shared" si="88"/>
        <v>2022</v>
      </c>
      <c r="C1454" s="165">
        <f t="shared" si="89"/>
        <v>3</v>
      </c>
      <c r="D1454" s="165">
        <f t="shared" si="90"/>
        <v>2</v>
      </c>
      <c r="E1454" s="165">
        <f>+Exports!B1457</f>
        <v>13</v>
      </c>
      <c r="F1454" s="165">
        <f>+WEEKDAY(ExportsELAP[[#This Row],[Date Prevailing]],1)</f>
        <v>4</v>
      </c>
      <c r="G1454" s="165">
        <f>+COUNTIFS(ECR_Hours!$K$6:$K$7,ExportsELAP[[#This Row],[Date Prevailing]])</f>
        <v>0</v>
      </c>
      <c r="H1454" s="165">
        <f t="shared" si="91"/>
        <v>4</v>
      </c>
      <c r="I1454" s="166">
        <f>+Exports!G1457</f>
        <v>45778.608800000002</v>
      </c>
      <c r="J1454" s="166">
        <f>+'ELAP_IPCO-APND'!D1457</f>
        <v>24.271149999999999</v>
      </c>
      <c r="K1454" s="166">
        <f>+(ExportsELAP[[#This Row],[Exports kWh - MPT]]/1000)*ExportsELAP[[#This Row],[EIM Price]]</f>
        <v>1111.09948097612</v>
      </c>
      <c r="L1454" s="167" t="str">
        <f>+INDEX(ECR_Hours!$I$12:$I$15,MATCH(ExportsELAP[[#This Row],[Date Prevailing]],ECR_Hours!$H$12:$H$15,1))</f>
        <v>NS</v>
      </c>
      <c r="M1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5" spans="1:13" x14ac:dyDescent="0.25">
      <c r="A1455" s="164">
        <f>+Exports!A1458</f>
        <v>44622</v>
      </c>
      <c r="B1455" s="165">
        <f t="shared" si="88"/>
        <v>2022</v>
      </c>
      <c r="C1455" s="165">
        <f t="shared" si="89"/>
        <v>3</v>
      </c>
      <c r="D1455" s="165">
        <f t="shared" si="90"/>
        <v>2</v>
      </c>
      <c r="E1455" s="165">
        <f>+Exports!B1458</f>
        <v>14</v>
      </c>
      <c r="F1455" s="165">
        <f>+WEEKDAY(ExportsELAP[[#This Row],[Date Prevailing]],1)</f>
        <v>4</v>
      </c>
      <c r="G1455" s="165">
        <f>+COUNTIFS(ECR_Hours!$K$6:$K$7,ExportsELAP[[#This Row],[Date Prevailing]])</f>
        <v>0</v>
      </c>
      <c r="H1455" s="165">
        <f t="shared" si="91"/>
        <v>4</v>
      </c>
      <c r="I1455" s="166">
        <f>+Exports!G1458</f>
        <v>39366.347999999998</v>
      </c>
      <c r="J1455" s="166">
        <f>+'ELAP_IPCO-APND'!D1458</f>
        <v>26.90408</v>
      </c>
      <c r="K1455" s="166">
        <f>+(ExportsELAP[[#This Row],[Exports kWh - MPT]]/1000)*ExportsELAP[[#This Row],[EIM Price]]</f>
        <v>1059.1153758998398</v>
      </c>
      <c r="L1455" s="167" t="str">
        <f>+INDEX(ECR_Hours!$I$12:$I$15,MATCH(ExportsELAP[[#This Row],[Date Prevailing]],ECR_Hours!$H$12:$H$15,1))</f>
        <v>NS</v>
      </c>
      <c r="M1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6" spans="1:13" x14ac:dyDescent="0.25">
      <c r="A1456" s="164">
        <f>+Exports!A1459</f>
        <v>44622</v>
      </c>
      <c r="B1456" s="165">
        <f t="shared" si="88"/>
        <v>2022</v>
      </c>
      <c r="C1456" s="165">
        <f t="shared" si="89"/>
        <v>3</v>
      </c>
      <c r="D1456" s="165">
        <f t="shared" si="90"/>
        <v>2</v>
      </c>
      <c r="E1456" s="165">
        <f>+Exports!B1459</f>
        <v>15</v>
      </c>
      <c r="F1456" s="165">
        <f>+WEEKDAY(ExportsELAP[[#This Row],[Date Prevailing]],1)</f>
        <v>4</v>
      </c>
      <c r="G1456" s="165">
        <f>+COUNTIFS(ECR_Hours!$K$6:$K$7,ExportsELAP[[#This Row],[Date Prevailing]])</f>
        <v>0</v>
      </c>
      <c r="H1456" s="165">
        <f t="shared" si="91"/>
        <v>4</v>
      </c>
      <c r="I1456" s="166">
        <f>+Exports!G1459</f>
        <v>38208.091099999998</v>
      </c>
      <c r="J1456" s="166">
        <f>+'ELAP_IPCO-APND'!D1459</f>
        <v>27.09534</v>
      </c>
      <c r="K1456" s="166">
        <f>+(ExportsELAP[[#This Row],[Exports kWh - MPT]]/1000)*ExportsELAP[[#This Row],[EIM Price]]</f>
        <v>1035.2612191054739</v>
      </c>
      <c r="L1456" s="167" t="str">
        <f>+INDEX(ECR_Hours!$I$12:$I$15,MATCH(ExportsELAP[[#This Row],[Date Prevailing]],ECR_Hours!$H$12:$H$15,1))</f>
        <v>NS</v>
      </c>
      <c r="M1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7" spans="1:13" x14ac:dyDescent="0.25">
      <c r="A1457" s="164">
        <f>+Exports!A1460</f>
        <v>44622</v>
      </c>
      <c r="B1457" s="165">
        <f t="shared" si="88"/>
        <v>2022</v>
      </c>
      <c r="C1457" s="165">
        <f t="shared" si="89"/>
        <v>3</v>
      </c>
      <c r="D1457" s="165">
        <f t="shared" si="90"/>
        <v>2</v>
      </c>
      <c r="E1457" s="165">
        <f>+Exports!B1460</f>
        <v>16</v>
      </c>
      <c r="F1457" s="165">
        <f>+WEEKDAY(ExportsELAP[[#This Row],[Date Prevailing]],1)</f>
        <v>4</v>
      </c>
      <c r="G1457" s="165">
        <f>+COUNTIFS(ECR_Hours!$K$6:$K$7,ExportsELAP[[#This Row],[Date Prevailing]])</f>
        <v>0</v>
      </c>
      <c r="H1457" s="165">
        <f t="shared" si="91"/>
        <v>4</v>
      </c>
      <c r="I1457" s="166">
        <f>+Exports!G1460</f>
        <v>25343.260900000001</v>
      </c>
      <c r="J1457" s="166">
        <f>+'ELAP_IPCO-APND'!D1460</f>
        <v>29.327739999999999</v>
      </c>
      <c r="K1457" s="166">
        <f>+(ExportsELAP[[#This Row],[Exports kWh - MPT]]/1000)*ExportsELAP[[#This Row],[EIM Price]]</f>
        <v>743.26056642736603</v>
      </c>
      <c r="L1457" s="167" t="str">
        <f>+INDEX(ECR_Hours!$I$12:$I$15,MATCH(ExportsELAP[[#This Row],[Date Prevailing]],ECR_Hours!$H$12:$H$15,1))</f>
        <v>NS</v>
      </c>
      <c r="M1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8" spans="1:13" x14ac:dyDescent="0.25">
      <c r="A1458" s="164">
        <f>+Exports!A1461</f>
        <v>44622</v>
      </c>
      <c r="B1458" s="165">
        <f t="shared" si="88"/>
        <v>2022</v>
      </c>
      <c r="C1458" s="165">
        <f t="shared" si="89"/>
        <v>3</v>
      </c>
      <c r="D1458" s="165">
        <f t="shared" si="90"/>
        <v>2</v>
      </c>
      <c r="E1458" s="165">
        <f>+Exports!B1461</f>
        <v>17</v>
      </c>
      <c r="F1458" s="165">
        <f>+WEEKDAY(ExportsELAP[[#This Row],[Date Prevailing]],1)</f>
        <v>4</v>
      </c>
      <c r="G1458" s="165">
        <f>+COUNTIFS(ECR_Hours!$K$6:$K$7,ExportsELAP[[#This Row],[Date Prevailing]])</f>
        <v>0</v>
      </c>
      <c r="H1458" s="165">
        <f t="shared" si="91"/>
        <v>4</v>
      </c>
      <c r="I1458" s="166">
        <f>+Exports!G1461</f>
        <v>13729.6554</v>
      </c>
      <c r="J1458" s="166">
        <f>+'ELAP_IPCO-APND'!D1461</f>
        <v>28.627220000000001</v>
      </c>
      <c r="K1458" s="166">
        <f>+(ExportsELAP[[#This Row],[Exports kWh - MPT]]/1000)*ExportsELAP[[#This Row],[EIM Price]]</f>
        <v>393.04186565998805</v>
      </c>
      <c r="L1458" s="167" t="str">
        <f>+INDEX(ECR_Hours!$I$12:$I$15,MATCH(ExportsELAP[[#This Row],[Date Prevailing]],ECR_Hours!$H$12:$H$15,1))</f>
        <v>NS</v>
      </c>
      <c r="M1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59" spans="1:13" x14ac:dyDescent="0.25">
      <c r="A1459" s="164">
        <f>+Exports!A1462</f>
        <v>44622</v>
      </c>
      <c r="B1459" s="165">
        <f t="shared" si="88"/>
        <v>2022</v>
      </c>
      <c r="C1459" s="165">
        <f t="shared" si="89"/>
        <v>3</v>
      </c>
      <c r="D1459" s="165">
        <f t="shared" si="90"/>
        <v>2</v>
      </c>
      <c r="E1459" s="165">
        <f>+Exports!B1462</f>
        <v>18</v>
      </c>
      <c r="F1459" s="165">
        <f>+WEEKDAY(ExportsELAP[[#This Row],[Date Prevailing]],1)</f>
        <v>4</v>
      </c>
      <c r="G1459" s="165">
        <f>+COUNTIFS(ECR_Hours!$K$6:$K$7,ExportsELAP[[#This Row],[Date Prevailing]])</f>
        <v>0</v>
      </c>
      <c r="H1459" s="165">
        <f t="shared" si="91"/>
        <v>4</v>
      </c>
      <c r="I1459" s="166">
        <f>+Exports!G1462</f>
        <v>4519.0486999999994</v>
      </c>
      <c r="J1459" s="166">
        <f>+'ELAP_IPCO-APND'!D1462</f>
        <v>52.727930000000001</v>
      </c>
      <c r="K1459" s="166">
        <f>+(ExportsELAP[[#This Row],[Exports kWh - MPT]]/1000)*ExportsELAP[[#This Row],[EIM Price]]</f>
        <v>238.28008352019094</v>
      </c>
      <c r="L1459" s="167" t="str">
        <f>+INDEX(ECR_Hours!$I$12:$I$15,MATCH(ExportsELAP[[#This Row],[Date Prevailing]],ECR_Hours!$H$12:$H$15,1))</f>
        <v>NS</v>
      </c>
      <c r="M1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0" spans="1:13" x14ac:dyDescent="0.25">
      <c r="A1460" s="164">
        <f>+Exports!A1463</f>
        <v>44622</v>
      </c>
      <c r="B1460" s="165">
        <f t="shared" si="88"/>
        <v>2022</v>
      </c>
      <c r="C1460" s="165">
        <f t="shared" si="89"/>
        <v>3</v>
      </c>
      <c r="D1460" s="165">
        <f t="shared" si="90"/>
        <v>2</v>
      </c>
      <c r="E1460" s="165">
        <f>+Exports!B1463</f>
        <v>19</v>
      </c>
      <c r="F1460" s="165">
        <f>+WEEKDAY(ExportsELAP[[#This Row],[Date Prevailing]],1)</f>
        <v>4</v>
      </c>
      <c r="G1460" s="165">
        <f>+COUNTIFS(ECR_Hours!$K$6:$K$7,ExportsELAP[[#This Row],[Date Prevailing]])</f>
        <v>0</v>
      </c>
      <c r="H1460" s="165">
        <f t="shared" si="91"/>
        <v>4</v>
      </c>
      <c r="I1460" s="166">
        <f>+Exports!G1463</f>
        <v>140.42439999999999</v>
      </c>
      <c r="J1460" s="166">
        <f>+'ELAP_IPCO-APND'!D1463</f>
        <v>62.165849999999999</v>
      </c>
      <c r="K1460" s="166">
        <f>+(ExportsELAP[[#This Row],[Exports kWh - MPT]]/1000)*ExportsELAP[[#This Row],[EIM Price]]</f>
        <v>8.7296021867399993</v>
      </c>
      <c r="L1460" s="167" t="str">
        <f>+INDEX(ECR_Hours!$I$12:$I$15,MATCH(ExportsELAP[[#This Row],[Date Prevailing]],ECR_Hours!$H$12:$H$15,1))</f>
        <v>NS</v>
      </c>
      <c r="M1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1" spans="1:13" x14ac:dyDescent="0.25">
      <c r="A1461" s="164">
        <f>+Exports!A1464</f>
        <v>44622</v>
      </c>
      <c r="B1461" s="165">
        <f t="shared" si="88"/>
        <v>2022</v>
      </c>
      <c r="C1461" s="165">
        <f t="shared" si="89"/>
        <v>3</v>
      </c>
      <c r="D1461" s="165">
        <f t="shared" si="90"/>
        <v>2</v>
      </c>
      <c r="E1461" s="165">
        <f>+Exports!B1464</f>
        <v>20</v>
      </c>
      <c r="F1461" s="165">
        <f>+WEEKDAY(ExportsELAP[[#This Row],[Date Prevailing]],1)</f>
        <v>4</v>
      </c>
      <c r="G1461" s="165">
        <f>+COUNTIFS(ECR_Hours!$K$6:$K$7,ExportsELAP[[#This Row],[Date Prevailing]])</f>
        <v>0</v>
      </c>
      <c r="H1461" s="165">
        <f t="shared" si="91"/>
        <v>4</v>
      </c>
      <c r="I1461" s="166">
        <f>+Exports!G1464</f>
        <v>5.6698000000000004</v>
      </c>
      <c r="J1461" s="166">
        <f>+'ELAP_IPCO-APND'!D1464</f>
        <v>47.036560000000001</v>
      </c>
      <c r="K1461" s="166">
        <f>+(ExportsELAP[[#This Row],[Exports kWh - MPT]]/1000)*ExportsELAP[[#This Row],[EIM Price]]</f>
        <v>0.26668788788800002</v>
      </c>
      <c r="L1461" s="167" t="str">
        <f>+INDEX(ECR_Hours!$I$12:$I$15,MATCH(ExportsELAP[[#This Row],[Date Prevailing]],ECR_Hours!$H$12:$H$15,1))</f>
        <v>NS</v>
      </c>
      <c r="M1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2" spans="1:13" x14ac:dyDescent="0.25">
      <c r="A1462" s="164">
        <f>+Exports!A1465</f>
        <v>44622</v>
      </c>
      <c r="B1462" s="165">
        <f t="shared" si="88"/>
        <v>2022</v>
      </c>
      <c r="C1462" s="165">
        <f t="shared" si="89"/>
        <v>3</v>
      </c>
      <c r="D1462" s="165">
        <f t="shared" si="90"/>
        <v>2</v>
      </c>
      <c r="E1462" s="165">
        <f>+Exports!B1465</f>
        <v>21</v>
      </c>
      <c r="F1462" s="165">
        <f>+WEEKDAY(ExportsELAP[[#This Row],[Date Prevailing]],1)</f>
        <v>4</v>
      </c>
      <c r="G1462" s="165">
        <f>+COUNTIFS(ECR_Hours!$K$6:$K$7,ExportsELAP[[#This Row],[Date Prevailing]])</f>
        <v>0</v>
      </c>
      <c r="H1462" s="165">
        <f t="shared" si="91"/>
        <v>4</v>
      </c>
      <c r="I1462" s="166">
        <f>+Exports!G1465</f>
        <v>6.0573999999999995</v>
      </c>
      <c r="J1462" s="166">
        <f>+'ELAP_IPCO-APND'!D1465</f>
        <v>38.628160000000001</v>
      </c>
      <c r="K1462" s="166">
        <f>+(ExportsELAP[[#This Row],[Exports kWh - MPT]]/1000)*ExportsELAP[[#This Row],[EIM Price]]</f>
        <v>0.23398621638399997</v>
      </c>
      <c r="L1462" s="167" t="str">
        <f>+INDEX(ECR_Hours!$I$12:$I$15,MATCH(ExportsELAP[[#This Row],[Date Prevailing]],ECR_Hours!$H$12:$H$15,1))</f>
        <v>NS</v>
      </c>
      <c r="M1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3" spans="1:13" x14ac:dyDescent="0.25">
      <c r="A1463" s="164">
        <f>+Exports!A1466</f>
        <v>44622</v>
      </c>
      <c r="B1463" s="165">
        <f t="shared" si="88"/>
        <v>2022</v>
      </c>
      <c r="C1463" s="165">
        <f t="shared" si="89"/>
        <v>3</v>
      </c>
      <c r="D1463" s="165">
        <f t="shared" si="90"/>
        <v>2</v>
      </c>
      <c r="E1463" s="165">
        <f>+Exports!B1466</f>
        <v>22</v>
      </c>
      <c r="F1463" s="165">
        <f>+WEEKDAY(ExportsELAP[[#This Row],[Date Prevailing]],1)</f>
        <v>4</v>
      </c>
      <c r="G1463" s="165">
        <f>+COUNTIFS(ECR_Hours!$K$6:$K$7,ExportsELAP[[#This Row],[Date Prevailing]])</f>
        <v>0</v>
      </c>
      <c r="H1463" s="165">
        <f t="shared" si="91"/>
        <v>4</v>
      </c>
      <c r="I1463" s="166">
        <f>+Exports!G1466</f>
        <v>5.11289999999999</v>
      </c>
      <c r="J1463" s="166">
        <f>+'ELAP_IPCO-APND'!D1466</f>
        <v>45.874699999999997</v>
      </c>
      <c r="K1463" s="166">
        <f>+(ExportsELAP[[#This Row],[Exports kWh - MPT]]/1000)*ExportsELAP[[#This Row],[EIM Price]]</f>
        <v>0.2345527536299995</v>
      </c>
      <c r="L1463" s="167" t="str">
        <f>+INDEX(ECR_Hours!$I$12:$I$15,MATCH(ExportsELAP[[#This Row],[Date Prevailing]],ECR_Hours!$H$12:$H$15,1))</f>
        <v>NS</v>
      </c>
      <c r="M1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4" spans="1:13" x14ac:dyDescent="0.25">
      <c r="A1464" s="164">
        <f>+Exports!A1467</f>
        <v>44622</v>
      </c>
      <c r="B1464" s="165">
        <f t="shared" si="88"/>
        <v>2022</v>
      </c>
      <c r="C1464" s="165">
        <f t="shared" si="89"/>
        <v>3</v>
      </c>
      <c r="D1464" s="165">
        <f t="shared" si="90"/>
        <v>2</v>
      </c>
      <c r="E1464" s="165">
        <f>+Exports!B1467</f>
        <v>23</v>
      </c>
      <c r="F1464" s="165">
        <f>+WEEKDAY(ExportsELAP[[#This Row],[Date Prevailing]],1)</f>
        <v>4</v>
      </c>
      <c r="G1464" s="165">
        <f>+COUNTIFS(ECR_Hours!$K$6:$K$7,ExportsELAP[[#This Row],[Date Prevailing]])</f>
        <v>0</v>
      </c>
      <c r="H1464" s="165">
        <f t="shared" si="91"/>
        <v>4</v>
      </c>
      <c r="I1464" s="166">
        <f>+Exports!G1467</f>
        <v>5.1791</v>
      </c>
      <c r="J1464" s="166">
        <f>+'ELAP_IPCO-APND'!D1467</f>
        <v>46.684010000000001</v>
      </c>
      <c r="K1464" s="166">
        <f>+(ExportsELAP[[#This Row],[Exports kWh - MPT]]/1000)*ExportsELAP[[#This Row],[EIM Price]]</f>
        <v>0.24178115619099999</v>
      </c>
      <c r="L1464" s="167" t="str">
        <f>+INDEX(ECR_Hours!$I$12:$I$15,MATCH(ExportsELAP[[#This Row],[Date Prevailing]],ECR_Hours!$H$12:$H$15,1))</f>
        <v>NS</v>
      </c>
      <c r="M1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5" spans="1:13" x14ac:dyDescent="0.25">
      <c r="A1465" s="164">
        <f>+Exports!A1468</f>
        <v>44622</v>
      </c>
      <c r="B1465" s="165">
        <f t="shared" si="88"/>
        <v>2022</v>
      </c>
      <c r="C1465" s="165">
        <f t="shared" si="89"/>
        <v>3</v>
      </c>
      <c r="D1465" s="165">
        <f t="shared" si="90"/>
        <v>2</v>
      </c>
      <c r="E1465" s="165">
        <f>+Exports!B1468</f>
        <v>24</v>
      </c>
      <c r="F1465" s="165">
        <f>+WEEKDAY(ExportsELAP[[#This Row],[Date Prevailing]],1)</f>
        <v>4</v>
      </c>
      <c r="G1465" s="165">
        <f>+COUNTIFS(ECR_Hours!$K$6:$K$7,ExportsELAP[[#This Row],[Date Prevailing]])</f>
        <v>0</v>
      </c>
      <c r="H1465" s="165">
        <f t="shared" si="91"/>
        <v>4</v>
      </c>
      <c r="I1465" s="166">
        <f>+Exports!G1468</f>
        <v>5.9633000000000012</v>
      </c>
      <c r="J1465" s="166">
        <f>+'ELAP_IPCO-APND'!D1468</f>
        <v>36.57273</v>
      </c>
      <c r="K1465" s="166">
        <f>+(ExportsELAP[[#This Row],[Exports kWh - MPT]]/1000)*ExportsELAP[[#This Row],[EIM Price]]</f>
        <v>0.21809416080900004</v>
      </c>
      <c r="L1465" s="167" t="str">
        <f>+INDEX(ECR_Hours!$I$12:$I$15,MATCH(ExportsELAP[[#This Row],[Date Prevailing]],ECR_Hours!$H$12:$H$15,1))</f>
        <v>NS</v>
      </c>
      <c r="M1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6" spans="1:13" x14ac:dyDescent="0.25">
      <c r="A1466" s="164">
        <f>+Exports!A1469</f>
        <v>44623</v>
      </c>
      <c r="B1466" s="165">
        <f t="shared" si="88"/>
        <v>2022</v>
      </c>
      <c r="C1466" s="165">
        <f t="shared" si="89"/>
        <v>3</v>
      </c>
      <c r="D1466" s="165">
        <f t="shared" si="90"/>
        <v>3</v>
      </c>
      <c r="E1466" s="165">
        <f>+Exports!B1469</f>
        <v>1</v>
      </c>
      <c r="F1466" s="165">
        <f>+WEEKDAY(ExportsELAP[[#This Row],[Date Prevailing]],1)</f>
        <v>5</v>
      </c>
      <c r="G1466" s="165">
        <f>+COUNTIFS(ECR_Hours!$K$6:$K$7,ExportsELAP[[#This Row],[Date Prevailing]])</f>
        <v>0</v>
      </c>
      <c r="H1466" s="165">
        <f t="shared" si="91"/>
        <v>5</v>
      </c>
      <c r="I1466" s="166">
        <f>+Exports!G1469</f>
        <v>7.8397000000000006</v>
      </c>
      <c r="J1466" s="166">
        <f>+'ELAP_IPCO-APND'!D1469</f>
        <v>31.492280000000001</v>
      </c>
      <c r="K1466" s="166">
        <f>+(ExportsELAP[[#This Row],[Exports kWh - MPT]]/1000)*ExportsELAP[[#This Row],[EIM Price]]</f>
        <v>0.246890027516</v>
      </c>
      <c r="L1466" s="167" t="str">
        <f>+INDEX(ECR_Hours!$I$12:$I$15,MATCH(ExportsELAP[[#This Row],[Date Prevailing]],ECR_Hours!$H$12:$H$15,1))</f>
        <v>NS</v>
      </c>
      <c r="M1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7" spans="1:13" x14ac:dyDescent="0.25">
      <c r="A1467" s="164">
        <f>+Exports!A1470</f>
        <v>44623</v>
      </c>
      <c r="B1467" s="165">
        <f t="shared" si="88"/>
        <v>2022</v>
      </c>
      <c r="C1467" s="165">
        <f t="shared" si="89"/>
        <v>3</v>
      </c>
      <c r="D1467" s="165">
        <f t="shared" si="90"/>
        <v>3</v>
      </c>
      <c r="E1467" s="165">
        <f>+Exports!B1470</f>
        <v>2</v>
      </c>
      <c r="F1467" s="165">
        <f>+WEEKDAY(ExportsELAP[[#This Row],[Date Prevailing]],1)</f>
        <v>5</v>
      </c>
      <c r="G1467" s="165">
        <f>+COUNTIFS(ECR_Hours!$K$6:$K$7,ExportsELAP[[#This Row],[Date Prevailing]])</f>
        <v>0</v>
      </c>
      <c r="H1467" s="165">
        <f t="shared" si="91"/>
        <v>5</v>
      </c>
      <c r="I1467" s="166">
        <f>+Exports!G1470</f>
        <v>7.9329999999999998</v>
      </c>
      <c r="J1467" s="166">
        <f>+'ELAP_IPCO-APND'!D1470</f>
        <v>29.363800000000001</v>
      </c>
      <c r="K1467" s="166">
        <f>+(ExportsELAP[[#This Row],[Exports kWh - MPT]]/1000)*ExportsELAP[[#This Row],[EIM Price]]</f>
        <v>0.23294302539999998</v>
      </c>
      <c r="L1467" s="167" t="str">
        <f>+INDEX(ECR_Hours!$I$12:$I$15,MATCH(ExportsELAP[[#This Row],[Date Prevailing]],ECR_Hours!$H$12:$H$15,1))</f>
        <v>NS</v>
      </c>
      <c r="M1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8" spans="1:13" x14ac:dyDescent="0.25">
      <c r="A1468" s="164">
        <f>+Exports!A1471</f>
        <v>44623</v>
      </c>
      <c r="B1468" s="165">
        <f t="shared" si="88"/>
        <v>2022</v>
      </c>
      <c r="C1468" s="165">
        <f t="shared" si="89"/>
        <v>3</v>
      </c>
      <c r="D1468" s="165">
        <f t="shared" si="90"/>
        <v>3</v>
      </c>
      <c r="E1468" s="165">
        <f>+Exports!B1471</f>
        <v>3</v>
      </c>
      <c r="F1468" s="165">
        <f>+WEEKDAY(ExportsELAP[[#This Row],[Date Prevailing]],1)</f>
        <v>5</v>
      </c>
      <c r="G1468" s="165">
        <f>+COUNTIFS(ECR_Hours!$K$6:$K$7,ExportsELAP[[#This Row],[Date Prevailing]])</f>
        <v>0</v>
      </c>
      <c r="H1468" s="165">
        <f t="shared" si="91"/>
        <v>5</v>
      </c>
      <c r="I1468" s="166">
        <f>+Exports!G1471</f>
        <v>8.519400000000001</v>
      </c>
      <c r="J1468" s="166">
        <f>+'ELAP_IPCO-APND'!D1471</f>
        <v>29.411770000000001</v>
      </c>
      <c r="K1468" s="166">
        <f>+(ExportsELAP[[#This Row],[Exports kWh - MPT]]/1000)*ExportsELAP[[#This Row],[EIM Price]]</f>
        <v>0.25057063333800006</v>
      </c>
      <c r="L1468" s="167" t="str">
        <f>+INDEX(ECR_Hours!$I$12:$I$15,MATCH(ExportsELAP[[#This Row],[Date Prevailing]],ECR_Hours!$H$12:$H$15,1))</f>
        <v>NS</v>
      </c>
      <c r="M1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69" spans="1:13" x14ac:dyDescent="0.25">
      <c r="A1469" s="164">
        <f>+Exports!A1472</f>
        <v>44623</v>
      </c>
      <c r="B1469" s="165">
        <f t="shared" si="88"/>
        <v>2022</v>
      </c>
      <c r="C1469" s="165">
        <f t="shared" si="89"/>
        <v>3</v>
      </c>
      <c r="D1469" s="165">
        <f t="shared" si="90"/>
        <v>3</v>
      </c>
      <c r="E1469" s="165">
        <f>+Exports!B1472</f>
        <v>4</v>
      </c>
      <c r="F1469" s="165">
        <f>+WEEKDAY(ExportsELAP[[#This Row],[Date Prevailing]],1)</f>
        <v>5</v>
      </c>
      <c r="G1469" s="165">
        <f>+COUNTIFS(ECR_Hours!$K$6:$K$7,ExportsELAP[[#This Row],[Date Prevailing]])</f>
        <v>0</v>
      </c>
      <c r="H1469" s="165">
        <f t="shared" si="91"/>
        <v>5</v>
      </c>
      <c r="I1469" s="166">
        <f>+Exports!G1472</f>
        <v>5.3095999999999997</v>
      </c>
      <c r="J1469" s="166">
        <f>+'ELAP_IPCO-APND'!D1472</f>
        <v>28.82525</v>
      </c>
      <c r="K1469" s="166">
        <f>+(ExportsELAP[[#This Row],[Exports kWh - MPT]]/1000)*ExportsELAP[[#This Row],[EIM Price]]</f>
        <v>0.15305054739999999</v>
      </c>
      <c r="L1469" s="167" t="str">
        <f>+INDEX(ECR_Hours!$I$12:$I$15,MATCH(ExportsELAP[[#This Row],[Date Prevailing]],ECR_Hours!$H$12:$H$15,1))</f>
        <v>NS</v>
      </c>
      <c r="M1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0" spans="1:13" x14ac:dyDescent="0.25">
      <c r="A1470" s="164">
        <f>+Exports!A1473</f>
        <v>44623</v>
      </c>
      <c r="B1470" s="165">
        <f t="shared" si="88"/>
        <v>2022</v>
      </c>
      <c r="C1470" s="165">
        <f t="shared" si="89"/>
        <v>3</v>
      </c>
      <c r="D1470" s="165">
        <f t="shared" si="90"/>
        <v>3</v>
      </c>
      <c r="E1470" s="165">
        <f>+Exports!B1473</f>
        <v>5</v>
      </c>
      <c r="F1470" s="165">
        <f>+WEEKDAY(ExportsELAP[[#This Row],[Date Prevailing]],1)</f>
        <v>5</v>
      </c>
      <c r="G1470" s="165">
        <f>+COUNTIFS(ECR_Hours!$K$6:$K$7,ExportsELAP[[#This Row],[Date Prevailing]])</f>
        <v>0</v>
      </c>
      <c r="H1470" s="165">
        <f t="shared" si="91"/>
        <v>5</v>
      </c>
      <c r="I1470" s="166">
        <f>+Exports!G1473</f>
        <v>5.6570000000000009</v>
      </c>
      <c r="J1470" s="166">
        <f>+'ELAP_IPCO-APND'!D1473</f>
        <v>29.77327</v>
      </c>
      <c r="K1470" s="166">
        <f>+(ExportsELAP[[#This Row],[Exports kWh - MPT]]/1000)*ExportsELAP[[#This Row],[EIM Price]]</f>
        <v>0.16842738839000002</v>
      </c>
      <c r="L1470" s="167" t="str">
        <f>+INDEX(ECR_Hours!$I$12:$I$15,MATCH(ExportsELAP[[#This Row],[Date Prevailing]],ECR_Hours!$H$12:$H$15,1))</f>
        <v>NS</v>
      </c>
      <c r="M1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1" spans="1:13" x14ac:dyDescent="0.25">
      <c r="A1471" s="164">
        <f>+Exports!A1474</f>
        <v>44623</v>
      </c>
      <c r="B1471" s="165">
        <f t="shared" si="88"/>
        <v>2022</v>
      </c>
      <c r="C1471" s="165">
        <f t="shared" si="89"/>
        <v>3</v>
      </c>
      <c r="D1471" s="165">
        <f t="shared" si="90"/>
        <v>3</v>
      </c>
      <c r="E1471" s="165">
        <f>+Exports!B1474</f>
        <v>6</v>
      </c>
      <c r="F1471" s="165">
        <f>+WEEKDAY(ExportsELAP[[#This Row],[Date Prevailing]],1)</f>
        <v>5</v>
      </c>
      <c r="G1471" s="165">
        <f>+COUNTIFS(ECR_Hours!$K$6:$K$7,ExportsELAP[[#This Row],[Date Prevailing]])</f>
        <v>0</v>
      </c>
      <c r="H1471" s="165">
        <f t="shared" si="91"/>
        <v>5</v>
      </c>
      <c r="I1471" s="166">
        <f>+Exports!G1474</f>
        <v>5.8946000000000005</v>
      </c>
      <c r="J1471" s="166">
        <f>+'ELAP_IPCO-APND'!D1474</f>
        <v>38.344929999999998</v>
      </c>
      <c r="K1471" s="166">
        <f>+(ExportsELAP[[#This Row],[Exports kWh - MPT]]/1000)*ExportsELAP[[#This Row],[EIM Price]]</f>
        <v>0.22602802437800001</v>
      </c>
      <c r="L1471" s="167" t="str">
        <f>+INDEX(ECR_Hours!$I$12:$I$15,MATCH(ExportsELAP[[#This Row],[Date Prevailing]],ECR_Hours!$H$12:$H$15,1))</f>
        <v>NS</v>
      </c>
      <c r="M1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2" spans="1:13" x14ac:dyDescent="0.25">
      <c r="A1472" s="164">
        <f>+Exports!A1475</f>
        <v>44623</v>
      </c>
      <c r="B1472" s="165">
        <f t="shared" si="88"/>
        <v>2022</v>
      </c>
      <c r="C1472" s="165">
        <f t="shared" si="89"/>
        <v>3</v>
      </c>
      <c r="D1472" s="165">
        <f t="shared" si="90"/>
        <v>3</v>
      </c>
      <c r="E1472" s="165">
        <f>+Exports!B1475</f>
        <v>7</v>
      </c>
      <c r="F1472" s="165">
        <f>+WEEKDAY(ExportsELAP[[#This Row],[Date Prevailing]],1)</f>
        <v>5</v>
      </c>
      <c r="G1472" s="165">
        <f>+COUNTIFS(ECR_Hours!$K$6:$K$7,ExportsELAP[[#This Row],[Date Prevailing]])</f>
        <v>0</v>
      </c>
      <c r="H1472" s="165">
        <f t="shared" si="91"/>
        <v>5</v>
      </c>
      <c r="I1472" s="166">
        <f>+Exports!G1475</f>
        <v>4.9103000000000003</v>
      </c>
      <c r="J1472" s="166">
        <f>+'ELAP_IPCO-APND'!D1475</f>
        <v>41.017440000000001</v>
      </c>
      <c r="K1472" s="166">
        <f>+(ExportsELAP[[#This Row],[Exports kWh - MPT]]/1000)*ExportsELAP[[#This Row],[EIM Price]]</f>
        <v>0.20140793563200002</v>
      </c>
      <c r="L1472" s="167" t="str">
        <f>+INDEX(ECR_Hours!$I$12:$I$15,MATCH(ExportsELAP[[#This Row],[Date Prevailing]],ECR_Hours!$H$12:$H$15,1))</f>
        <v>NS</v>
      </c>
      <c r="M1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3" spans="1:13" x14ac:dyDescent="0.25">
      <c r="A1473" s="164">
        <f>+Exports!A1476</f>
        <v>44623</v>
      </c>
      <c r="B1473" s="165">
        <f t="shared" si="88"/>
        <v>2022</v>
      </c>
      <c r="C1473" s="165">
        <f t="shared" si="89"/>
        <v>3</v>
      </c>
      <c r="D1473" s="165">
        <f t="shared" si="90"/>
        <v>3</v>
      </c>
      <c r="E1473" s="165">
        <f>+Exports!B1476</f>
        <v>8</v>
      </c>
      <c r="F1473" s="165">
        <f>+WEEKDAY(ExportsELAP[[#This Row],[Date Prevailing]],1)</f>
        <v>5</v>
      </c>
      <c r="G1473" s="165">
        <f>+COUNTIFS(ECR_Hours!$K$6:$K$7,ExportsELAP[[#This Row],[Date Prevailing]])</f>
        <v>0</v>
      </c>
      <c r="H1473" s="165">
        <f t="shared" si="91"/>
        <v>5</v>
      </c>
      <c r="I1473" s="166">
        <f>+Exports!G1476</f>
        <v>565.84630000000004</v>
      </c>
      <c r="J1473" s="166">
        <f>+'ELAP_IPCO-APND'!D1476</f>
        <v>43.351790000000001</v>
      </c>
      <c r="K1473" s="166">
        <f>+(ExportsELAP[[#This Row],[Exports kWh - MPT]]/1000)*ExportsELAP[[#This Row],[EIM Price]]</f>
        <v>24.530449969877001</v>
      </c>
      <c r="L1473" s="167" t="str">
        <f>+INDEX(ECR_Hours!$I$12:$I$15,MATCH(ExportsELAP[[#This Row],[Date Prevailing]],ECR_Hours!$H$12:$H$15,1))</f>
        <v>NS</v>
      </c>
      <c r="M1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4" spans="1:13" x14ac:dyDescent="0.25">
      <c r="A1474" s="164">
        <f>+Exports!A1477</f>
        <v>44623</v>
      </c>
      <c r="B1474" s="165">
        <f t="shared" ref="B1474:B1537" si="92">+YEAR(A1474)</f>
        <v>2022</v>
      </c>
      <c r="C1474" s="165">
        <f t="shared" ref="C1474:C1537" si="93">+MONTH(A1474)</f>
        <v>3</v>
      </c>
      <c r="D1474" s="165">
        <f t="shared" ref="D1474:D1537" si="94">+DAY(A1474)</f>
        <v>3</v>
      </c>
      <c r="E1474" s="165">
        <f>+Exports!B1477</f>
        <v>9</v>
      </c>
      <c r="F1474" s="165">
        <f>+WEEKDAY(ExportsELAP[[#This Row],[Date Prevailing]],1)</f>
        <v>5</v>
      </c>
      <c r="G1474" s="165">
        <f>+COUNTIFS(ECR_Hours!$K$6:$K$7,ExportsELAP[[#This Row],[Date Prevailing]])</f>
        <v>0</v>
      </c>
      <c r="H1474" s="165">
        <f t="shared" ref="H1474:H1537" si="95">+IF(G1474=1,0,F1474)</f>
        <v>5</v>
      </c>
      <c r="I1474" s="166">
        <f>+Exports!G1477</f>
        <v>6016.3845999999994</v>
      </c>
      <c r="J1474" s="166">
        <f>+'ELAP_IPCO-APND'!D1477</f>
        <v>36.316589999999998</v>
      </c>
      <c r="K1474" s="166">
        <f>+(ExportsELAP[[#This Row],[Exports kWh - MPT]]/1000)*ExportsELAP[[#This Row],[EIM Price]]</f>
        <v>218.49457280051396</v>
      </c>
      <c r="L1474" s="167" t="str">
        <f>+INDEX(ECR_Hours!$I$12:$I$15,MATCH(ExportsELAP[[#This Row],[Date Prevailing]],ECR_Hours!$H$12:$H$15,1))</f>
        <v>NS</v>
      </c>
      <c r="M1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5" spans="1:13" x14ac:dyDescent="0.25">
      <c r="A1475" s="164">
        <f>+Exports!A1478</f>
        <v>44623</v>
      </c>
      <c r="B1475" s="165">
        <f t="shared" si="92"/>
        <v>2022</v>
      </c>
      <c r="C1475" s="165">
        <f t="shared" si="93"/>
        <v>3</v>
      </c>
      <c r="D1475" s="165">
        <f t="shared" si="94"/>
        <v>3</v>
      </c>
      <c r="E1475" s="165">
        <f>+Exports!B1478</f>
        <v>10</v>
      </c>
      <c r="F1475" s="165">
        <f>+WEEKDAY(ExportsELAP[[#This Row],[Date Prevailing]],1)</f>
        <v>5</v>
      </c>
      <c r="G1475" s="165">
        <f>+COUNTIFS(ECR_Hours!$K$6:$K$7,ExportsELAP[[#This Row],[Date Prevailing]])</f>
        <v>0</v>
      </c>
      <c r="H1475" s="165">
        <f t="shared" si="95"/>
        <v>5</v>
      </c>
      <c r="I1475" s="166">
        <f>+Exports!G1478</f>
        <v>16929.238799999999</v>
      </c>
      <c r="J1475" s="166">
        <f>+'ELAP_IPCO-APND'!D1478</f>
        <v>25.467690000000001</v>
      </c>
      <c r="K1475" s="166">
        <f>+(ExportsELAP[[#This Row],[Exports kWh - MPT]]/1000)*ExportsELAP[[#This Row],[EIM Price]]</f>
        <v>431.14860569437201</v>
      </c>
      <c r="L1475" s="167" t="str">
        <f>+INDEX(ECR_Hours!$I$12:$I$15,MATCH(ExportsELAP[[#This Row],[Date Prevailing]],ECR_Hours!$H$12:$H$15,1))</f>
        <v>NS</v>
      </c>
      <c r="M1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6" spans="1:13" x14ac:dyDescent="0.25">
      <c r="A1476" s="164">
        <f>+Exports!A1479</f>
        <v>44623</v>
      </c>
      <c r="B1476" s="165">
        <f t="shared" si="92"/>
        <v>2022</v>
      </c>
      <c r="C1476" s="165">
        <f t="shared" si="93"/>
        <v>3</v>
      </c>
      <c r="D1476" s="165">
        <f t="shared" si="94"/>
        <v>3</v>
      </c>
      <c r="E1476" s="165">
        <f>+Exports!B1479</f>
        <v>11</v>
      </c>
      <c r="F1476" s="165">
        <f>+WEEKDAY(ExportsELAP[[#This Row],[Date Prevailing]],1)</f>
        <v>5</v>
      </c>
      <c r="G1476" s="165">
        <f>+COUNTIFS(ECR_Hours!$K$6:$K$7,ExportsELAP[[#This Row],[Date Prevailing]])</f>
        <v>0</v>
      </c>
      <c r="H1476" s="165">
        <f t="shared" si="95"/>
        <v>5</v>
      </c>
      <c r="I1476" s="166">
        <f>+Exports!G1479</f>
        <v>31084.870299999999</v>
      </c>
      <c r="J1476" s="166">
        <f>+'ELAP_IPCO-APND'!D1479</f>
        <v>23.471830000000001</v>
      </c>
      <c r="K1476" s="166">
        <f>+(ExportsELAP[[#This Row],[Exports kWh - MPT]]/1000)*ExportsELAP[[#This Row],[EIM Price]]</f>
        <v>729.61879125364896</v>
      </c>
      <c r="L1476" s="167" t="str">
        <f>+INDEX(ECR_Hours!$I$12:$I$15,MATCH(ExportsELAP[[#This Row],[Date Prevailing]],ECR_Hours!$H$12:$H$15,1))</f>
        <v>NS</v>
      </c>
      <c r="M1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7" spans="1:13" x14ac:dyDescent="0.25">
      <c r="A1477" s="164">
        <f>+Exports!A1480</f>
        <v>44623</v>
      </c>
      <c r="B1477" s="165">
        <f t="shared" si="92"/>
        <v>2022</v>
      </c>
      <c r="C1477" s="165">
        <f t="shared" si="93"/>
        <v>3</v>
      </c>
      <c r="D1477" s="165">
        <f t="shared" si="94"/>
        <v>3</v>
      </c>
      <c r="E1477" s="165">
        <f>+Exports!B1480</f>
        <v>12</v>
      </c>
      <c r="F1477" s="165">
        <f>+WEEKDAY(ExportsELAP[[#This Row],[Date Prevailing]],1)</f>
        <v>5</v>
      </c>
      <c r="G1477" s="165">
        <f>+COUNTIFS(ECR_Hours!$K$6:$K$7,ExportsELAP[[#This Row],[Date Prevailing]])</f>
        <v>0</v>
      </c>
      <c r="H1477" s="165">
        <f t="shared" si="95"/>
        <v>5</v>
      </c>
      <c r="I1477" s="166">
        <f>+Exports!G1480</f>
        <v>35677.195</v>
      </c>
      <c r="J1477" s="166">
        <f>+'ELAP_IPCO-APND'!D1480</f>
        <v>18.85472</v>
      </c>
      <c r="K1477" s="166">
        <f>+(ExportsELAP[[#This Row],[Exports kWh - MPT]]/1000)*ExportsELAP[[#This Row],[EIM Price]]</f>
        <v>672.68352211039996</v>
      </c>
      <c r="L1477" s="167" t="str">
        <f>+INDEX(ECR_Hours!$I$12:$I$15,MATCH(ExportsELAP[[#This Row],[Date Prevailing]],ECR_Hours!$H$12:$H$15,1))</f>
        <v>NS</v>
      </c>
      <c r="M1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8" spans="1:13" x14ac:dyDescent="0.25">
      <c r="A1478" s="164">
        <f>+Exports!A1481</f>
        <v>44623</v>
      </c>
      <c r="B1478" s="165">
        <f t="shared" si="92"/>
        <v>2022</v>
      </c>
      <c r="C1478" s="165">
        <f t="shared" si="93"/>
        <v>3</v>
      </c>
      <c r="D1478" s="165">
        <f t="shared" si="94"/>
        <v>3</v>
      </c>
      <c r="E1478" s="165">
        <f>+Exports!B1481</f>
        <v>13</v>
      </c>
      <c r="F1478" s="165">
        <f>+WEEKDAY(ExportsELAP[[#This Row],[Date Prevailing]],1)</f>
        <v>5</v>
      </c>
      <c r="G1478" s="165">
        <f>+COUNTIFS(ECR_Hours!$K$6:$K$7,ExportsELAP[[#This Row],[Date Prevailing]])</f>
        <v>0</v>
      </c>
      <c r="H1478" s="165">
        <f t="shared" si="95"/>
        <v>5</v>
      </c>
      <c r="I1478" s="166">
        <f>+Exports!G1481</f>
        <v>40419.088000000003</v>
      </c>
      <c r="J1478" s="166">
        <f>+'ELAP_IPCO-APND'!D1481</f>
        <v>23.262799999999999</v>
      </c>
      <c r="K1478" s="166">
        <f>+(ExportsELAP[[#This Row],[Exports kWh - MPT]]/1000)*ExportsELAP[[#This Row],[EIM Price]]</f>
        <v>940.26116032640005</v>
      </c>
      <c r="L1478" s="167" t="str">
        <f>+INDEX(ECR_Hours!$I$12:$I$15,MATCH(ExportsELAP[[#This Row],[Date Prevailing]],ECR_Hours!$H$12:$H$15,1))</f>
        <v>NS</v>
      </c>
      <c r="M1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79" spans="1:13" x14ac:dyDescent="0.25">
      <c r="A1479" s="164">
        <f>+Exports!A1482</f>
        <v>44623</v>
      </c>
      <c r="B1479" s="165">
        <f t="shared" si="92"/>
        <v>2022</v>
      </c>
      <c r="C1479" s="165">
        <f t="shared" si="93"/>
        <v>3</v>
      </c>
      <c r="D1479" s="165">
        <f t="shared" si="94"/>
        <v>3</v>
      </c>
      <c r="E1479" s="165">
        <f>+Exports!B1482</f>
        <v>14</v>
      </c>
      <c r="F1479" s="165">
        <f>+WEEKDAY(ExportsELAP[[#This Row],[Date Prevailing]],1)</f>
        <v>5</v>
      </c>
      <c r="G1479" s="165">
        <f>+COUNTIFS(ECR_Hours!$K$6:$K$7,ExportsELAP[[#This Row],[Date Prevailing]])</f>
        <v>0</v>
      </c>
      <c r="H1479" s="165">
        <f t="shared" si="95"/>
        <v>5</v>
      </c>
      <c r="I1479" s="166">
        <f>+Exports!G1482</f>
        <v>37586.593999999997</v>
      </c>
      <c r="J1479" s="166">
        <f>+'ELAP_IPCO-APND'!D1482</f>
        <v>23.592549999999999</v>
      </c>
      <c r="K1479" s="166">
        <f>+(ExportsELAP[[#This Row],[Exports kWh - MPT]]/1000)*ExportsELAP[[#This Row],[EIM Price]]</f>
        <v>886.76359827469992</v>
      </c>
      <c r="L1479" s="167" t="str">
        <f>+INDEX(ECR_Hours!$I$12:$I$15,MATCH(ExportsELAP[[#This Row],[Date Prevailing]],ECR_Hours!$H$12:$H$15,1))</f>
        <v>NS</v>
      </c>
      <c r="M1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0" spans="1:13" x14ac:dyDescent="0.25">
      <c r="A1480" s="164">
        <f>+Exports!A1483</f>
        <v>44623</v>
      </c>
      <c r="B1480" s="165">
        <f t="shared" si="92"/>
        <v>2022</v>
      </c>
      <c r="C1480" s="165">
        <f t="shared" si="93"/>
        <v>3</v>
      </c>
      <c r="D1480" s="165">
        <f t="shared" si="94"/>
        <v>3</v>
      </c>
      <c r="E1480" s="165">
        <f>+Exports!B1483</f>
        <v>15</v>
      </c>
      <c r="F1480" s="165">
        <f>+WEEKDAY(ExportsELAP[[#This Row],[Date Prevailing]],1)</f>
        <v>5</v>
      </c>
      <c r="G1480" s="165">
        <f>+COUNTIFS(ECR_Hours!$K$6:$K$7,ExportsELAP[[#This Row],[Date Prevailing]])</f>
        <v>0</v>
      </c>
      <c r="H1480" s="165">
        <f t="shared" si="95"/>
        <v>5</v>
      </c>
      <c r="I1480" s="166">
        <f>+Exports!G1483</f>
        <v>33392.450799999999</v>
      </c>
      <c r="J1480" s="166">
        <f>+'ELAP_IPCO-APND'!D1483</f>
        <v>20.606310000000001</v>
      </c>
      <c r="K1480" s="166">
        <f>+(ExportsELAP[[#This Row],[Exports kWh - MPT]]/1000)*ExportsELAP[[#This Row],[EIM Price]]</f>
        <v>688.09519284454802</v>
      </c>
      <c r="L1480" s="167" t="str">
        <f>+INDEX(ECR_Hours!$I$12:$I$15,MATCH(ExportsELAP[[#This Row],[Date Prevailing]],ECR_Hours!$H$12:$H$15,1))</f>
        <v>NS</v>
      </c>
      <c r="M1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1" spans="1:13" x14ac:dyDescent="0.25">
      <c r="A1481" s="164">
        <f>+Exports!A1484</f>
        <v>44623</v>
      </c>
      <c r="B1481" s="165">
        <f t="shared" si="92"/>
        <v>2022</v>
      </c>
      <c r="C1481" s="165">
        <f t="shared" si="93"/>
        <v>3</v>
      </c>
      <c r="D1481" s="165">
        <f t="shared" si="94"/>
        <v>3</v>
      </c>
      <c r="E1481" s="165">
        <f>+Exports!B1484</f>
        <v>16</v>
      </c>
      <c r="F1481" s="165">
        <f>+WEEKDAY(ExportsELAP[[#This Row],[Date Prevailing]],1)</f>
        <v>5</v>
      </c>
      <c r="G1481" s="165">
        <f>+COUNTIFS(ECR_Hours!$K$6:$K$7,ExportsELAP[[#This Row],[Date Prevailing]])</f>
        <v>0</v>
      </c>
      <c r="H1481" s="165">
        <f t="shared" si="95"/>
        <v>5</v>
      </c>
      <c r="I1481" s="166">
        <f>+Exports!G1484</f>
        <v>26549.819100000001</v>
      </c>
      <c r="J1481" s="166">
        <f>+'ELAP_IPCO-APND'!D1484</f>
        <v>22.570699999999999</v>
      </c>
      <c r="K1481" s="166">
        <f>+(ExportsELAP[[#This Row],[Exports kWh - MPT]]/1000)*ExportsELAP[[#This Row],[EIM Price]]</f>
        <v>599.24800196036995</v>
      </c>
      <c r="L1481" s="167" t="str">
        <f>+INDEX(ECR_Hours!$I$12:$I$15,MATCH(ExportsELAP[[#This Row],[Date Prevailing]],ECR_Hours!$H$12:$H$15,1))</f>
        <v>NS</v>
      </c>
      <c r="M1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2" spans="1:13" x14ac:dyDescent="0.25">
      <c r="A1482" s="164">
        <f>+Exports!A1485</f>
        <v>44623</v>
      </c>
      <c r="B1482" s="165">
        <f t="shared" si="92"/>
        <v>2022</v>
      </c>
      <c r="C1482" s="165">
        <f t="shared" si="93"/>
        <v>3</v>
      </c>
      <c r="D1482" s="165">
        <f t="shared" si="94"/>
        <v>3</v>
      </c>
      <c r="E1482" s="165">
        <f>+Exports!B1485</f>
        <v>17</v>
      </c>
      <c r="F1482" s="165">
        <f>+WEEKDAY(ExportsELAP[[#This Row],[Date Prevailing]],1)</f>
        <v>5</v>
      </c>
      <c r="G1482" s="165">
        <f>+COUNTIFS(ECR_Hours!$K$6:$K$7,ExportsELAP[[#This Row],[Date Prevailing]])</f>
        <v>0</v>
      </c>
      <c r="H1482" s="165">
        <f t="shared" si="95"/>
        <v>5</v>
      </c>
      <c r="I1482" s="166">
        <f>+Exports!G1485</f>
        <v>12176.984399999999</v>
      </c>
      <c r="J1482" s="166">
        <f>+'ELAP_IPCO-APND'!D1485</f>
        <v>24.130040000000001</v>
      </c>
      <c r="K1482" s="166">
        <f>+(ExportsELAP[[#This Row],[Exports kWh - MPT]]/1000)*ExportsELAP[[#This Row],[EIM Price]]</f>
        <v>293.83112065137595</v>
      </c>
      <c r="L1482" s="167" t="str">
        <f>+INDEX(ECR_Hours!$I$12:$I$15,MATCH(ExportsELAP[[#This Row],[Date Prevailing]],ECR_Hours!$H$12:$H$15,1))</f>
        <v>NS</v>
      </c>
      <c r="M1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3" spans="1:13" x14ac:dyDescent="0.25">
      <c r="A1483" s="164">
        <f>+Exports!A1486</f>
        <v>44623</v>
      </c>
      <c r="B1483" s="165">
        <f t="shared" si="92"/>
        <v>2022</v>
      </c>
      <c r="C1483" s="165">
        <f t="shared" si="93"/>
        <v>3</v>
      </c>
      <c r="D1483" s="165">
        <f t="shared" si="94"/>
        <v>3</v>
      </c>
      <c r="E1483" s="165">
        <f>+Exports!B1486</f>
        <v>18</v>
      </c>
      <c r="F1483" s="165">
        <f>+WEEKDAY(ExportsELAP[[#This Row],[Date Prevailing]],1)</f>
        <v>5</v>
      </c>
      <c r="G1483" s="165">
        <f>+COUNTIFS(ECR_Hours!$K$6:$K$7,ExportsELAP[[#This Row],[Date Prevailing]])</f>
        <v>0</v>
      </c>
      <c r="H1483" s="165">
        <f t="shared" si="95"/>
        <v>5</v>
      </c>
      <c r="I1483" s="166">
        <f>+Exports!G1486</f>
        <v>3343.9731999999999</v>
      </c>
      <c r="J1483" s="166">
        <f>+'ELAP_IPCO-APND'!D1486</f>
        <v>47.737690000000001</v>
      </c>
      <c r="K1483" s="166">
        <f>+(ExportsELAP[[#This Row],[Exports kWh - MPT]]/1000)*ExportsELAP[[#This Row],[EIM Price]]</f>
        <v>159.63355598990799</v>
      </c>
      <c r="L1483" s="167" t="str">
        <f>+INDEX(ECR_Hours!$I$12:$I$15,MATCH(ExportsELAP[[#This Row],[Date Prevailing]],ECR_Hours!$H$12:$H$15,1))</f>
        <v>NS</v>
      </c>
      <c r="M1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4" spans="1:13" x14ac:dyDescent="0.25">
      <c r="A1484" s="164">
        <f>+Exports!A1487</f>
        <v>44623</v>
      </c>
      <c r="B1484" s="165">
        <f t="shared" si="92"/>
        <v>2022</v>
      </c>
      <c r="C1484" s="165">
        <f t="shared" si="93"/>
        <v>3</v>
      </c>
      <c r="D1484" s="165">
        <f t="shared" si="94"/>
        <v>3</v>
      </c>
      <c r="E1484" s="165">
        <f>+Exports!B1487</f>
        <v>19</v>
      </c>
      <c r="F1484" s="165">
        <f>+WEEKDAY(ExportsELAP[[#This Row],[Date Prevailing]],1)</f>
        <v>5</v>
      </c>
      <c r="G1484" s="165">
        <f>+COUNTIFS(ECR_Hours!$K$6:$K$7,ExportsELAP[[#This Row],[Date Prevailing]])</f>
        <v>0</v>
      </c>
      <c r="H1484" s="165">
        <f t="shared" si="95"/>
        <v>5</v>
      </c>
      <c r="I1484" s="166">
        <f>+Exports!G1487</f>
        <v>85.152600000000007</v>
      </c>
      <c r="J1484" s="166">
        <f>+'ELAP_IPCO-APND'!D1487</f>
        <v>33.47522</v>
      </c>
      <c r="K1484" s="166">
        <f>+(ExportsELAP[[#This Row],[Exports kWh - MPT]]/1000)*ExportsELAP[[#This Row],[EIM Price]]</f>
        <v>2.8505020185720005</v>
      </c>
      <c r="L1484" s="167" t="str">
        <f>+INDEX(ECR_Hours!$I$12:$I$15,MATCH(ExportsELAP[[#This Row],[Date Prevailing]],ECR_Hours!$H$12:$H$15,1))</f>
        <v>NS</v>
      </c>
      <c r="M1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5" spans="1:13" x14ac:dyDescent="0.25">
      <c r="A1485" s="164">
        <f>+Exports!A1488</f>
        <v>44623</v>
      </c>
      <c r="B1485" s="165">
        <f t="shared" si="92"/>
        <v>2022</v>
      </c>
      <c r="C1485" s="165">
        <f t="shared" si="93"/>
        <v>3</v>
      </c>
      <c r="D1485" s="165">
        <f t="shared" si="94"/>
        <v>3</v>
      </c>
      <c r="E1485" s="165">
        <f>+Exports!B1488</f>
        <v>20</v>
      </c>
      <c r="F1485" s="165">
        <f>+WEEKDAY(ExportsELAP[[#This Row],[Date Prevailing]],1)</f>
        <v>5</v>
      </c>
      <c r="G1485" s="165">
        <f>+COUNTIFS(ECR_Hours!$K$6:$K$7,ExportsELAP[[#This Row],[Date Prevailing]])</f>
        <v>0</v>
      </c>
      <c r="H1485" s="165">
        <f t="shared" si="95"/>
        <v>5</v>
      </c>
      <c r="I1485" s="166">
        <f>+Exports!G1488</f>
        <v>3.5015000000000001</v>
      </c>
      <c r="J1485" s="166">
        <f>+'ELAP_IPCO-APND'!D1488</f>
        <v>32.143369999999997</v>
      </c>
      <c r="K1485" s="166">
        <f>+(ExportsELAP[[#This Row],[Exports kWh - MPT]]/1000)*ExportsELAP[[#This Row],[EIM Price]]</f>
        <v>0.112550010055</v>
      </c>
      <c r="L1485" s="167" t="str">
        <f>+INDEX(ECR_Hours!$I$12:$I$15,MATCH(ExportsELAP[[#This Row],[Date Prevailing]],ECR_Hours!$H$12:$H$15,1))</f>
        <v>NS</v>
      </c>
      <c r="M1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6" spans="1:13" x14ac:dyDescent="0.25">
      <c r="A1486" s="164">
        <f>+Exports!A1489</f>
        <v>44623</v>
      </c>
      <c r="B1486" s="165">
        <f t="shared" si="92"/>
        <v>2022</v>
      </c>
      <c r="C1486" s="165">
        <f t="shared" si="93"/>
        <v>3</v>
      </c>
      <c r="D1486" s="165">
        <f t="shared" si="94"/>
        <v>3</v>
      </c>
      <c r="E1486" s="165">
        <f>+Exports!B1489</f>
        <v>21</v>
      </c>
      <c r="F1486" s="165">
        <f>+WEEKDAY(ExportsELAP[[#This Row],[Date Prevailing]],1)</f>
        <v>5</v>
      </c>
      <c r="G1486" s="165">
        <f>+COUNTIFS(ECR_Hours!$K$6:$K$7,ExportsELAP[[#This Row],[Date Prevailing]])</f>
        <v>0</v>
      </c>
      <c r="H1486" s="165">
        <f t="shared" si="95"/>
        <v>5</v>
      </c>
      <c r="I1486" s="166">
        <f>+Exports!G1489</f>
        <v>4.0756999999999994</v>
      </c>
      <c r="J1486" s="166">
        <f>+'ELAP_IPCO-APND'!D1489</f>
        <v>28.08165</v>
      </c>
      <c r="K1486" s="166">
        <f>+(ExportsELAP[[#This Row],[Exports kWh - MPT]]/1000)*ExportsELAP[[#This Row],[EIM Price]]</f>
        <v>0.114452380905</v>
      </c>
      <c r="L1486" s="167" t="str">
        <f>+INDEX(ECR_Hours!$I$12:$I$15,MATCH(ExportsELAP[[#This Row],[Date Prevailing]],ECR_Hours!$H$12:$H$15,1))</f>
        <v>NS</v>
      </c>
      <c r="M1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7" spans="1:13" x14ac:dyDescent="0.25">
      <c r="A1487" s="164">
        <f>+Exports!A1490</f>
        <v>44623</v>
      </c>
      <c r="B1487" s="165">
        <f t="shared" si="92"/>
        <v>2022</v>
      </c>
      <c r="C1487" s="165">
        <f t="shared" si="93"/>
        <v>3</v>
      </c>
      <c r="D1487" s="165">
        <f t="shared" si="94"/>
        <v>3</v>
      </c>
      <c r="E1487" s="165">
        <f>+Exports!B1490</f>
        <v>22</v>
      </c>
      <c r="F1487" s="165">
        <f>+WEEKDAY(ExportsELAP[[#This Row],[Date Prevailing]],1)</f>
        <v>5</v>
      </c>
      <c r="G1487" s="165">
        <f>+COUNTIFS(ECR_Hours!$K$6:$K$7,ExportsELAP[[#This Row],[Date Prevailing]])</f>
        <v>0</v>
      </c>
      <c r="H1487" s="165">
        <f t="shared" si="95"/>
        <v>5</v>
      </c>
      <c r="I1487" s="166">
        <f>+Exports!G1490</f>
        <v>4.4045000000000005</v>
      </c>
      <c r="J1487" s="166">
        <f>+'ELAP_IPCO-APND'!D1490</f>
        <v>31.58174</v>
      </c>
      <c r="K1487" s="166">
        <f>+(ExportsELAP[[#This Row],[Exports kWh - MPT]]/1000)*ExportsELAP[[#This Row],[EIM Price]]</f>
        <v>0.13910177383000003</v>
      </c>
      <c r="L1487" s="167" t="str">
        <f>+INDEX(ECR_Hours!$I$12:$I$15,MATCH(ExportsELAP[[#This Row],[Date Prevailing]],ECR_Hours!$H$12:$H$15,1))</f>
        <v>NS</v>
      </c>
      <c r="M1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8" spans="1:13" x14ac:dyDescent="0.25">
      <c r="A1488" s="164">
        <f>+Exports!A1491</f>
        <v>44623</v>
      </c>
      <c r="B1488" s="165">
        <f t="shared" si="92"/>
        <v>2022</v>
      </c>
      <c r="C1488" s="165">
        <f t="shared" si="93"/>
        <v>3</v>
      </c>
      <c r="D1488" s="165">
        <f t="shared" si="94"/>
        <v>3</v>
      </c>
      <c r="E1488" s="165">
        <f>+Exports!B1491</f>
        <v>23</v>
      </c>
      <c r="F1488" s="165">
        <f>+WEEKDAY(ExportsELAP[[#This Row],[Date Prevailing]],1)</f>
        <v>5</v>
      </c>
      <c r="G1488" s="165">
        <f>+COUNTIFS(ECR_Hours!$K$6:$K$7,ExportsELAP[[#This Row],[Date Prevailing]])</f>
        <v>0</v>
      </c>
      <c r="H1488" s="165">
        <f t="shared" si="95"/>
        <v>5</v>
      </c>
      <c r="I1488" s="166">
        <f>+Exports!G1491</f>
        <v>4.8361999999999901</v>
      </c>
      <c r="J1488" s="166">
        <f>+'ELAP_IPCO-APND'!D1491</f>
        <v>34.033900000000003</v>
      </c>
      <c r="K1488" s="166">
        <f>+(ExportsELAP[[#This Row],[Exports kWh - MPT]]/1000)*ExportsELAP[[#This Row],[EIM Price]]</f>
        <v>0.16459474717999967</v>
      </c>
      <c r="L1488" s="167" t="str">
        <f>+INDEX(ECR_Hours!$I$12:$I$15,MATCH(ExportsELAP[[#This Row],[Date Prevailing]],ECR_Hours!$H$12:$H$15,1))</f>
        <v>NS</v>
      </c>
      <c r="M1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89" spans="1:13" x14ac:dyDescent="0.25">
      <c r="A1489" s="164">
        <f>+Exports!A1492</f>
        <v>44623</v>
      </c>
      <c r="B1489" s="165">
        <f t="shared" si="92"/>
        <v>2022</v>
      </c>
      <c r="C1489" s="165">
        <f t="shared" si="93"/>
        <v>3</v>
      </c>
      <c r="D1489" s="165">
        <f t="shared" si="94"/>
        <v>3</v>
      </c>
      <c r="E1489" s="165">
        <f>+Exports!B1492</f>
        <v>24</v>
      </c>
      <c r="F1489" s="165">
        <f>+WEEKDAY(ExportsELAP[[#This Row],[Date Prevailing]],1)</f>
        <v>5</v>
      </c>
      <c r="G1489" s="165">
        <f>+COUNTIFS(ECR_Hours!$K$6:$K$7,ExportsELAP[[#This Row],[Date Prevailing]])</f>
        <v>0</v>
      </c>
      <c r="H1489" s="165">
        <f t="shared" si="95"/>
        <v>5</v>
      </c>
      <c r="I1489" s="166">
        <f>+Exports!G1492</f>
        <v>4.1149000000000004</v>
      </c>
      <c r="J1489" s="166">
        <f>+'ELAP_IPCO-APND'!D1492</f>
        <v>30.92568</v>
      </c>
      <c r="K1489" s="166">
        <f>+(ExportsELAP[[#This Row],[Exports kWh - MPT]]/1000)*ExportsELAP[[#This Row],[EIM Price]]</f>
        <v>0.127256080632</v>
      </c>
      <c r="L1489" s="167" t="str">
        <f>+INDEX(ECR_Hours!$I$12:$I$15,MATCH(ExportsELAP[[#This Row],[Date Prevailing]],ECR_Hours!$H$12:$H$15,1))</f>
        <v>NS</v>
      </c>
      <c r="M1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0" spans="1:13" x14ac:dyDescent="0.25">
      <c r="A1490" s="164">
        <f>+Exports!A1493</f>
        <v>44624</v>
      </c>
      <c r="B1490" s="165">
        <f t="shared" si="92"/>
        <v>2022</v>
      </c>
      <c r="C1490" s="165">
        <f t="shared" si="93"/>
        <v>3</v>
      </c>
      <c r="D1490" s="165">
        <f t="shared" si="94"/>
        <v>4</v>
      </c>
      <c r="E1490" s="165">
        <f>+Exports!B1493</f>
        <v>1</v>
      </c>
      <c r="F1490" s="165">
        <f>+WEEKDAY(ExportsELAP[[#This Row],[Date Prevailing]],1)</f>
        <v>6</v>
      </c>
      <c r="G1490" s="165">
        <f>+COUNTIFS(ECR_Hours!$K$6:$K$7,ExportsELAP[[#This Row],[Date Prevailing]])</f>
        <v>0</v>
      </c>
      <c r="H1490" s="165">
        <f t="shared" si="95"/>
        <v>6</v>
      </c>
      <c r="I1490" s="166">
        <f>+Exports!G1493</f>
        <v>7.8822999999999999</v>
      </c>
      <c r="J1490" s="166">
        <f>+'ELAP_IPCO-APND'!D1493</f>
        <v>22.755050000000001</v>
      </c>
      <c r="K1490" s="166">
        <f>+(ExportsELAP[[#This Row],[Exports kWh - MPT]]/1000)*ExportsELAP[[#This Row],[EIM Price]]</f>
        <v>0.179362130615</v>
      </c>
      <c r="L1490" s="167" t="str">
        <f>+INDEX(ECR_Hours!$I$12:$I$15,MATCH(ExportsELAP[[#This Row],[Date Prevailing]],ECR_Hours!$H$12:$H$15,1))</f>
        <v>NS</v>
      </c>
      <c r="M1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1" spans="1:13" x14ac:dyDescent="0.25">
      <c r="A1491" s="164">
        <f>+Exports!A1494</f>
        <v>44624</v>
      </c>
      <c r="B1491" s="165">
        <f t="shared" si="92"/>
        <v>2022</v>
      </c>
      <c r="C1491" s="165">
        <f t="shared" si="93"/>
        <v>3</v>
      </c>
      <c r="D1491" s="165">
        <f t="shared" si="94"/>
        <v>4</v>
      </c>
      <c r="E1491" s="165">
        <f>+Exports!B1494</f>
        <v>2</v>
      </c>
      <c r="F1491" s="165">
        <f>+WEEKDAY(ExportsELAP[[#This Row],[Date Prevailing]],1)</f>
        <v>6</v>
      </c>
      <c r="G1491" s="165">
        <f>+COUNTIFS(ECR_Hours!$K$6:$K$7,ExportsELAP[[#This Row],[Date Prevailing]])</f>
        <v>0</v>
      </c>
      <c r="H1491" s="165">
        <f t="shared" si="95"/>
        <v>6</v>
      </c>
      <c r="I1491" s="166">
        <f>+Exports!G1494</f>
        <v>8.9382999999999999</v>
      </c>
      <c r="J1491" s="166">
        <f>+'ELAP_IPCO-APND'!D1494</f>
        <v>24.119450000000001</v>
      </c>
      <c r="K1491" s="166">
        <f>+(ExportsELAP[[#This Row],[Exports kWh - MPT]]/1000)*ExportsELAP[[#This Row],[EIM Price]]</f>
        <v>0.215586879935</v>
      </c>
      <c r="L1491" s="167" t="str">
        <f>+INDEX(ECR_Hours!$I$12:$I$15,MATCH(ExportsELAP[[#This Row],[Date Prevailing]],ECR_Hours!$H$12:$H$15,1))</f>
        <v>NS</v>
      </c>
      <c r="M1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2" spans="1:13" x14ac:dyDescent="0.25">
      <c r="A1492" s="164">
        <f>+Exports!A1495</f>
        <v>44624</v>
      </c>
      <c r="B1492" s="165">
        <f t="shared" si="92"/>
        <v>2022</v>
      </c>
      <c r="C1492" s="165">
        <f t="shared" si="93"/>
        <v>3</v>
      </c>
      <c r="D1492" s="165">
        <f t="shared" si="94"/>
        <v>4</v>
      </c>
      <c r="E1492" s="165">
        <f>+Exports!B1495</f>
        <v>3</v>
      </c>
      <c r="F1492" s="165">
        <f>+WEEKDAY(ExportsELAP[[#This Row],[Date Prevailing]],1)</f>
        <v>6</v>
      </c>
      <c r="G1492" s="165">
        <f>+COUNTIFS(ECR_Hours!$K$6:$K$7,ExportsELAP[[#This Row],[Date Prevailing]])</f>
        <v>0</v>
      </c>
      <c r="H1492" s="165">
        <f t="shared" si="95"/>
        <v>6</v>
      </c>
      <c r="I1492" s="166">
        <f>+Exports!G1495</f>
        <v>7.8160000000000007</v>
      </c>
      <c r="J1492" s="166">
        <f>+'ELAP_IPCO-APND'!D1495</f>
        <v>26.44455</v>
      </c>
      <c r="K1492" s="166">
        <f>+(ExportsELAP[[#This Row],[Exports kWh - MPT]]/1000)*ExportsELAP[[#This Row],[EIM Price]]</f>
        <v>0.20669060279999998</v>
      </c>
      <c r="L1492" s="167" t="str">
        <f>+INDEX(ECR_Hours!$I$12:$I$15,MATCH(ExportsELAP[[#This Row],[Date Prevailing]],ECR_Hours!$H$12:$H$15,1))</f>
        <v>NS</v>
      </c>
      <c r="M1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3" spans="1:13" x14ac:dyDescent="0.25">
      <c r="A1493" s="164">
        <f>+Exports!A1496</f>
        <v>44624</v>
      </c>
      <c r="B1493" s="165">
        <f t="shared" si="92"/>
        <v>2022</v>
      </c>
      <c r="C1493" s="165">
        <f t="shared" si="93"/>
        <v>3</v>
      </c>
      <c r="D1493" s="165">
        <f t="shared" si="94"/>
        <v>4</v>
      </c>
      <c r="E1493" s="165">
        <f>+Exports!B1496</f>
        <v>4</v>
      </c>
      <c r="F1493" s="165">
        <f>+WEEKDAY(ExportsELAP[[#This Row],[Date Prevailing]],1)</f>
        <v>6</v>
      </c>
      <c r="G1493" s="165">
        <f>+COUNTIFS(ECR_Hours!$K$6:$K$7,ExportsELAP[[#This Row],[Date Prevailing]])</f>
        <v>0</v>
      </c>
      <c r="H1493" s="165">
        <f t="shared" si="95"/>
        <v>6</v>
      </c>
      <c r="I1493" s="166">
        <f>+Exports!G1496</f>
        <v>3.6569999999999898</v>
      </c>
      <c r="J1493" s="166">
        <f>+'ELAP_IPCO-APND'!D1496</f>
        <v>27.22232</v>
      </c>
      <c r="K1493" s="166">
        <f>+(ExportsELAP[[#This Row],[Exports kWh - MPT]]/1000)*ExportsELAP[[#This Row],[EIM Price]]</f>
        <v>9.9552024239999717E-2</v>
      </c>
      <c r="L1493" s="167" t="str">
        <f>+INDEX(ECR_Hours!$I$12:$I$15,MATCH(ExportsELAP[[#This Row],[Date Prevailing]],ECR_Hours!$H$12:$H$15,1))</f>
        <v>NS</v>
      </c>
      <c r="M1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4" spans="1:13" x14ac:dyDescent="0.25">
      <c r="A1494" s="164">
        <f>+Exports!A1497</f>
        <v>44624</v>
      </c>
      <c r="B1494" s="165">
        <f t="shared" si="92"/>
        <v>2022</v>
      </c>
      <c r="C1494" s="165">
        <f t="shared" si="93"/>
        <v>3</v>
      </c>
      <c r="D1494" s="165">
        <f t="shared" si="94"/>
        <v>4</v>
      </c>
      <c r="E1494" s="165">
        <f>+Exports!B1497</f>
        <v>5</v>
      </c>
      <c r="F1494" s="165">
        <f>+WEEKDAY(ExportsELAP[[#This Row],[Date Prevailing]],1)</f>
        <v>6</v>
      </c>
      <c r="G1494" s="165">
        <f>+COUNTIFS(ECR_Hours!$K$6:$K$7,ExportsELAP[[#This Row],[Date Prevailing]])</f>
        <v>0</v>
      </c>
      <c r="H1494" s="165">
        <f t="shared" si="95"/>
        <v>6</v>
      </c>
      <c r="I1494" s="166">
        <f>+Exports!G1497</f>
        <v>4.9130000000000003</v>
      </c>
      <c r="J1494" s="166">
        <f>+'ELAP_IPCO-APND'!D1497</f>
        <v>27.848379999999999</v>
      </c>
      <c r="K1494" s="166">
        <f>+(ExportsELAP[[#This Row],[Exports kWh - MPT]]/1000)*ExportsELAP[[#This Row],[EIM Price]]</f>
        <v>0.13681909094</v>
      </c>
      <c r="L1494" s="167" t="str">
        <f>+INDEX(ECR_Hours!$I$12:$I$15,MATCH(ExportsELAP[[#This Row],[Date Prevailing]],ECR_Hours!$H$12:$H$15,1))</f>
        <v>NS</v>
      </c>
      <c r="M1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5" spans="1:13" x14ac:dyDescent="0.25">
      <c r="A1495" s="164">
        <f>+Exports!A1498</f>
        <v>44624</v>
      </c>
      <c r="B1495" s="165">
        <f t="shared" si="92"/>
        <v>2022</v>
      </c>
      <c r="C1495" s="165">
        <f t="shared" si="93"/>
        <v>3</v>
      </c>
      <c r="D1495" s="165">
        <f t="shared" si="94"/>
        <v>4</v>
      </c>
      <c r="E1495" s="165">
        <f>+Exports!B1498</f>
        <v>6</v>
      </c>
      <c r="F1495" s="165">
        <f>+WEEKDAY(ExportsELAP[[#This Row],[Date Prevailing]],1)</f>
        <v>6</v>
      </c>
      <c r="G1495" s="165">
        <f>+COUNTIFS(ECR_Hours!$K$6:$K$7,ExportsELAP[[#This Row],[Date Prevailing]])</f>
        <v>0</v>
      </c>
      <c r="H1495" s="165">
        <f t="shared" si="95"/>
        <v>6</v>
      </c>
      <c r="I1495" s="166">
        <f>+Exports!G1498</f>
        <v>3.073</v>
      </c>
      <c r="J1495" s="166">
        <f>+'ELAP_IPCO-APND'!D1498</f>
        <v>29.873750000000001</v>
      </c>
      <c r="K1495" s="166">
        <f>+(ExportsELAP[[#This Row],[Exports kWh - MPT]]/1000)*ExportsELAP[[#This Row],[EIM Price]]</f>
        <v>9.1802033749999998E-2</v>
      </c>
      <c r="L1495" s="167" t="str">
        <f>+INDEX(ECR_Hours!$I$12:$I$15,MATCH(ExportsELAP[[#This Row],[Date Prevailing]],ECR_Hours!$H$12:$H$15,1))</f>
        <v>NS</v>
      </c>
      <c r="M1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6" spans="1:13" x14ac:dyDescent="0.25">
      <c r="A1496" s="164">
        <f>+Exports!A1499</f>
        <v>44624</v>
      </c>
      <c r="B1496" s="165">
        <f t="shared" si="92"/>
        <v>2022</v>
      </c>
      <c r="C1496" s="165">
        <f t="shared" si="93"/>
        <v>3</v>
      </c>
      <c r="D1496" s="165">
        <f t="shared" si="94"/>
        <v>4</v>
      </c>
      <c r="E1496" s="165">
        <f>+Exports!B1499</f>
        <v>7</v>
      </c>
      <c r="F1496" s="165">
        <f>+WEEKDAY(ExportsELAP[[#This Row],[Date Prevailing]],1)</f>
        <v>6</v>
      </c>
      <c r="G1496" s="165">
        <f>+COUNTIFS(ECR_Hours!$K$6:$K$7,ExportsELAP[[#This Row],[Date Prevailing]])</f>
        <v>0</v>
      </c>
      <c r="H1496" s="165">
        <f t="shared" si="95"/>
        <v>6</v>
      </c>
      <c r="I1496" s="166">
        <f>+Exports!G1499</f>
        <v>2.2843</v>
      </c>
      <c r="J1496" s="166">
        <f>+'ELAP_IPCO-APND'!D1499</f>
        <v>36.031660000000002</v>
      </c>
      <c r="K1496" s="166">
        <f>+(ExportsELAP[[#This Row],[Exports kWh - MPT]]/1000)*ExportsELAP[[#This Row],[EIM Price]]</f>
        <v>8.2307120938000009E-2</v>
      </c>
      <c r="L1496" s="167" t="str">
        <f>+INDEX(ECR_Hours!$I$12:$I$15,MATCH(ExportsELAP[[#This Row],[Date Prevailing]],ECR_Hours!$H$12:$H$15,1))</f>
        <v>NS</v>
      </c>
      <c r="M1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7" spans="1:13" x14ac:dyDescent="0.25">
      <c r="A1497" s="164">
        <f>+Exports!A1500</f>
        <v>44624</v>
      </c>
      <c r="B1497" s="165">
        <f t="shared" si="92"/>
        <v>2022</v>
      </c>
      <c r="C1497" s="165">
        <f t="shared" si="93"/>
        <v>3</v>
      </c>
      <c r="D1497" s="165">
        <f t="shared" si="94"/>
        <v>4</v>
      </c>
      <c r="E1497" s="165">
        <f>+Exports!B1500</f>
        <v>8</v>
      </c>
      <c r="F1497" s="165">
        <f>+WEEKDAY(ExportsELAP[[#This Row],[Date Prevailing]],1)</f>
        <v>6</v>
      </c>
      <c r="G1497" s="165">
        <f>+COUNTIFS(ECR_Hours!$K$6:$K$7,ExportsELAP[[#This Row],[Date Prevailing]])</f>
        <v>0</v>
      </c>
      <c r="H1497" s="165">
        <f t="shared" si="95"/>
        <v>6</v>
      </c>
      <c r="I1497" s="166">
        <f>+Exports!G1500</f>
        <v>287.11439999999999</v>
      </c>
      <c r="J1497" s="166">
        <f>+'ELAP_IPCO-APND'!D1500</f>
        <v>35.34151</v>
      </c>
      <c r="K1497" s="166">
        <f>+(ExportsELAP[[#This Row],[Exports kWh - MPT]]/1000)*ExportsELAP[[#This Row],[EIM Price]]</f>
        <v>10.147056438744</v>
      </c>
      <c r="L1497" s="167" t="str">
        <f>+INDEX(ECR_Hours!$I$12:$I$15,MATCH(ExportsELAP[[#This Row],[Date Prevailing]],ECR_Hours!$H$12:$H$15,1))</f>
        <v>NS</v>
      </c>
      <c r="M1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8" spans="1:13" x14ac:dyDescent="0.25">
      <c r="A1498" s="164">
        <f>+Exports!A1501</f>
        <v>44624</v>
      </c>
      <c r="B1498" s="165">
        <f t="shared" si="92"/>
        <v>2022</v>
      </c>
      <c r="C1498" s="165">
        <f t="shared" si="93"/>
        <v>3</v>
      </c>
      <c r="D1498" s="165">
        <f t="shared" si="94"/>
        <v>4</v>
      </c>
      <c r="E1498" s="165">
        <f>+Exports!B1501</f>
        <v>9</v>
      </c>
      <c r="F1498" s="165">
        <f>+WEEKDAY(ExportsELAP[[#This Row],[Date Prevailing]],1)</f>
        <v>6</v>
      </c>
      <c r="G1498" s="165">
        <f>+COUNTIFS(ECR_Hours!$K$6:$K$7,ExportsELAP[[#This Row],[Date Prevailing]])</f>
        <v>0</v>
      </c>
      <c r="H1498" s="165">
        <f t="shared" si="95"/>
        <v>6</v>
      </c>
      <c r="I1498" s="166">
        <f>+Exports!G1501</f>
        <v>3374.9879999999998</v>
      </c>
      <c r="J1498" s="166">
        <f>+'ELAP_IPCO-APND'!D1501</f>
        <v>43.313760000000002</v>
      </c>
      <c r="K1498" s="166">
        <f>+(ExportsELAP[[#This Row],[Exports kWh - MPT]]/1000)*ExportsELAP[[#This Row],[EIM Price]]</f>
        <v>146.18342023488</v>
      </c>
      <c r="L1498" s="167" t="str">
        <f>+INDEX(ECR_Hours!$I$12:$I$15,MATCH(ExportsELAP[[#This Row],[Date Prevailing]],ECR_Hours!$H$12:$H$15,1))</f>
        <v>NS</v>
      </c>
      <c r="M1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499" spans="1:13" x14ac:dyDescent="0.25">
      <c r="A1499" s="164">
        <f>+Exports!A1502</f>
        <v>44624</v>
      </c>
      <c r="B1499" s="165">
        <f t="shared" si="92"/>
        <v>2022</v>
      </c>
      <c r="C1499" s="165">
        <f t="shared" si="93"/>
        <v>3</v>
      </c>
      <c r="D1499" s="165">
        <f t="shared" si="94"/>
        <v>4</v>
      </c>
      <c r="E1499" s="165">
        <f>+Exports!B1502</f>
        <v>10</v>
      </c>
      <c r="F1499" s="165">
        <f>+WEEKDAY(ExportsELAP[[#This Row],[Date Prevailing]],1)</f>
        <v>6</v>
      </c>
      <c r="G1499" s="165">
        <f>+COUNTIFS(ECR_Hours!$K$6:$K$7,ExportsELAP[[#This Row],[Date Prevailing]])</f>
        <v>0</v>
      </c>
      <c r="H1499" s="165">
        <f t="shared" si="95"/>
        <v>6</v>
      </c>
      <c r="I1499" s="166">
        <f>+Exports!G1502</f>
        <v>10078.3145</v>
      </c>
      <c r="J1499" s="166">
        <f>+'ELAP_IPCO-APND'!D1502</f>
        <v>28.668109999999999</v>
      </c>
      <c r="K1499" s="166">
        <f>+(ExportsELAP[[#This Row],[Exports kWh - MPT]]/1000)*ExportsELAP[[#This Row],[EIM Price]]</f>
        <v>288.926228700595</v>
      </c>
      <c r="L1499" s="167" t="str">
        <f>+INDEX(ECR_Hours!$I$12:$I$15,MATCH(ExportsELAP[[#This Row],[Date Prevailing]],ECR_Hours!$H$12:$H$15,1))</f>
        <v>NS</v>
      </c>
      <c r="M1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0" spans="1:13" x14ac:dyDescent="0.25">
      <c r="A1500" s="164">
        <f>+Exports!A1503</f>
        <v>44624</v>
      </c>
      <c r="B1500" s="165">
        <f t="shared" si="92"/>
        <v>2022</v>
      </c>
      <c r="C1500" s="165">
        <f t="shared" si="93"/>
        <v>3</v>
      </c>
      <c r="D1500" s="165">
        <f t="shared" si="94"/>
        <v>4</v>
      </c>
      <c r="E1500" s="165">
        <f>+Exports!B1503</f>
        <v>11</v>
      </c>
      <c r="F1500" s="165">
        <f>+WEEKDAY(ExportsELAP[[#This Row],[Date Prevailing]],1)</f>
        <v>6</v>
      </c>
      <c r="G1500" s="165">
        <f>+COUNTIFS(ECR_Hours!$K$6:$K$7,ExportsELAP[[#This Row],[Date Prevailing]])</f>
        <v>0</v>
      </c>
      <c r="H1500" s="165">
        <f t="shared" si="95"/>
        <v>6</v>
      </c>
      <c r="I1500" s="166">
        <f>+Exports!G1503</f>
        <v>23040.445599999999</v>
      </c>
      <c r="J1500" s="166">
        <f>+'ELAP_IPCO-APND'!D1503</f>
        <v>45.466030000000003</v>
      </c>
      <c r="K1500" s="166">
        <f>+(ExportsELAP[[#This Row],[Exports kWh - MPT]]/1000)*ExportsELAP[[#This Row],[EIM Price]]</f>
        <v>1047.557590862968</v>
      </c>
      <c r="L1500" s="167" t="str">
        <f>+INDEX(ECR_Hours!$I$12:$I$15,MATCH(ExportsELAP[[#This Row],[Date Prevailing]],ECR_Hours!$H$12:$H$15,1))</f>
        <v>NS</v>
      </c>
      <c r="M1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1" spans="1:13" x14ac:dyDescent="0.25">
      <c r="A1501" s="164">
        <f>+Exports!A1504</f>
        <v>44624</v>
      </c>
      <c r="B1501" s="165">
        <f t="shared" si="92"/>
        <v>2022</v>
      </c>
      <c r="C1501" s="165">
        <f t="shared" si="93"/>
        <v>3</v>
      </c>
      <c r="D1501" s="165">
        <f t="shared" si="94"/>
        <v>4</v>
      </c>
      <c r="E1501" s="165">
        <f>+Exports!B1504</f>
        <v>12</v>
      </c>
      <c r="F1501" s="165">
        <f>+WEEKDAY(ExportsELAP[[#This Row],[Date Prevailing]],1)</f>
        <v>6</v>
      </c>
      <c r="G1501" s="165">
        <f>+COUNTIFS(ECR_Hours!$K$6:$K$7,ExportsELAP[[#This Row],[Date Prevailing]])</f>
        <v>0</v>
      </c>
      <c r="H1501" s="165">
        <f t="shared" si="95"/>
        <v>6</v>
      </c>
      <c r="I1501" s="166">
        <f>+Exports!G1504</f>
        <v>33066.029499999997</v>
      </c>
      <c r="J1501" s="166">
        <f>+'ELAP_IPCO-APND'!D1504</f>
        <v>28.10641</v>
      </c>
      <c r="K1501" s="166">
        <f>+(ExportsELAP[[#This Row],[Exports kWh - MPT]]/1000)*ExportsELAP[[#This Row],[EIM Price]]</f>
        <v>929.367382199095</v>
      </c>
      <c r="L1501" s="167" t="str">
        <f>+INDEX(ECR_Hours!$I$12:$I$15,MATCH(ExportsELAP[[#This Row],[Date Prevailing]],ECR_Hours!$H$12:$H$15,1))</f>
        <v>NS</v>
      </c>
      <c r="M1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2" spans="1:13" x14ac:dyDescent="0.25">
      <c r="A1502" s="164">
        <f>+Exports!A1505</f>
        <v>44624</v>
      </c>
      <c r="B1502" s="165">
        <f t="shared" si="92"/>
        <v>2022</v>
      </c>
      <c r="C1502" s="165">
        <f t="shared" si="93"/>
        <v>3</v>
      </c>
      <c r="D1502" s="165">
        <f t="shared" si="94"/>
        <v>4</v>
      </c>
      <c r="E1502" s="165">
        <f>+Exports!B1505</f>
        <v>13</v>
      </c>
      <c r="F1502" s="165">
        <f>+WEEKDAY(ExportsELAP[[#This Row],[Date Prevailing]],1)</f>
        <v>6</v>
      </c>
      <c r="G1502" s="165">
        <f>+COUNTIFS(ECR_Hours!$K$6:$K$7,ExportsELAP[[#This Row],[Date Prevailing]])</f>
        <v>0</v>
      </c>
      <c r="H1502" s="165">
        <f t="shared" si="95"/>
        <v>6</v>
      </c>
      <c r="I1502" s="166">
        <f>+Exports!G1505</f>
        <v>35805.306600000004</v>
      </c>
      <c r="J1502" s="166">
        <f>+'ELAP_IPCO-APND'!D1505</f>
        <v>29.98958</v>
      </c>
      <c r="K1502" s="166">
        <f>+(ExportsELAP[[#This Row],[Exports kWh - MPT]]/1000)*ExportsELAP[[#This Row],[EIM Price]]</f>
        <v>1073.7861067052281</v>
      </c>
      <c r="L1502" s="167" t="str">
        <f>+INDEX(ECR_Hours!$I$12:$I$15,MATCH(ExportsELAP[[#This Row],[Date Prevailing]],ECR_Hours!$H$12:$H$15,1))</f>
        <v>NS</v>
      </c>
      <c r="M1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3" spans="1:13" x14ac:dyDescent="0.25">
      <c r="A1503" s="164">
        <f>+Exports!A1506</f>
        <v>44624</v>
      </c>
      <c r="B1503" s="165">
        <f t="shared" si="92"/>
        <v>2022</v>
      </c>
      <c r="C1503" s="165">
        <f t="shared" si="93"/>
        <v>3</v>
      </c>
      <c r="D1503" s="165">
        <f t="shared" si="94"/>
        <v>4</v>
      </c>
      <c r="E1503" s="165">
        <f>+Exports!B1506</f>
        <v>14</v>
      </c>
      <c r="F1503" s="165">
        <f>+WEEKDAY(ExportsELAP[[#This Row],[Date Prevailing]],1)</f>
        <v>6</v>
      </c>
      <c r="G1503" s="165">
        <f>+COUNTIFS(ECR_Hours!$K$6:$K$7,ExportsELAP[[#This Row],[Date Prevailing]])</f>
        <v>0</v>
      </c>
      <c r="H1503" s="165">
        <f t="shared" si="95"/>
        <v>6</v>
      </c>
      <c r="I1503" s="166">
        <f>+Exports!G1506</f>
        <v>32297.356</v>
      </c>
      <c r="J1503" s="166">
        <f>+'ELAP_IPCO-APND'!D1506</f>
        <v>36.118139999999997</v>
      </c>
      <c r="K1503" s="166">
        <f>+(ExportsELAP[[#This Row],[Exports kWh - MPT]]/1000)*ExportsELAP[[#This Row],[EIM Price]]</f>
        <v>1166.5204256378399</v>
      </c>
      <c r="L1503" s="167" t="str">
        <f>+INDEX(ECR_Hours!$I$12:$I$15,MATCH(ExportsELAP[[#This Row],[Date Prevailing]],ECR_Hours!$H$12:$H$15,1))</f>
        <v>NS</v>
      </c>
      <c r="M1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4" spans="1:13" x14ac:dyDescent="0.25">
      <c r="A1504" s="164">
        <f>+Exports!A1507</f>
        <v>44624</v>
      </c>
      <c r="B1504" s="165">
        <f t="shared" si="92"/>
        <v>2022</v>
      </c>
      <c r="C1504" s="165">
        <f t="shared" si="93"/>
        <v>3</v>
      </c>
      <c r="D1504" s="165">
        <f t="shared" si="94"/>
        <v>4</v>
      </c>
      <c r="E1504" s="165">
        <f>+Exports!B1507</f>
        <v>15</v>
      </c>
      <c r="F1504" s="165">
        <f>+WEEKDAY(ExportsELAP[[#This Row],[Date Prevailing]],1)</f>
        <v>6</v>
      </c>
      <c r="G1504" s="165">
        <f>+COUNTIFS(ECR_Hours!$K$6:$K$7,ExportsELAP[[#This Row],[Date Prevailing]])</f>
        <v>0</v>
      </c>
      <c r="H1504" s="165">
        <f t="shared" si="95"/>
        <v>6</v>
      </c>
      <c r="I1504" s="166">
        <f>+Exports!G1507</f>
        <v>23526.570800000001</v>
      </c>
      <c r="J1504" s="166">
        <f>+'ELAP_IPCO-APND'!D1507</f>
        <v>30.055140000000002</v>
      </c>
      <c r="K1504" s="166">
        <f>+(ExportsELAP[[#This Row],[Exports kWh - MPT]]/1000)*ExportsELAP[[#This Row],[EIM Price]]</f>
        <v>707.09437911391205</v>
      </c>
      <c r="L1504" s="167" t="str">
        <f>+INDEX(ECR_Hours!$I$12:$I$15,MATCH(ExportsELAP[[#This Row],[Date Prevailing]],ECR_Hours!$H$12:$H$15,1))</f>
        <v>NS</v>
      </c>
      <c r="M1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5" spans="1:13" x14ac:dyDescent="0.25">
      <c r="A1505" s="164">
        <f>+Exports!A1508</f>
        <v>44624</v>
      </c>
      <c r="B1505" s="165">
        <f t="shared" si="92"/>
        <v>2022</v>
      </c>
      <c r="C1505" s="165">
        <f t="shared" si="93"/>
        <v>3</v>
      </c>
      <c r="D1505" s="165">
        <f t="shared" si="94"/>
        <v>4</v>
      </c>
      <c r="E1505" s="165">
        <f>+Exports!B1508</f>
        <v>16</v>
      </c>
      <c r="F1505" s="165">
        <f>+WEEKDAY(ExportsELAP[[#This Row],[Date Prevailing]],1)</f>
        <v>6</v>
      </c>
      <c r="G1505" s="165">
        <f>+COUNTIFS(ECR_Hours!$K$6:$K$7,ExportsELAP[[#This Row],[Date Prevailing]])</f>
        <v>0</v>
      </c>
      <c r="H1505" s="165">
        <f t="shared" si="95"/>
        <v>6</v>
      </c>
      <c r="I1505" s="166">
        <f>+Exports!G1508</f>
        <v>19660.011299999998</v>
      </c>
      <c r="J1505" s="166">
        <f>+'ELAP_IPCO-APND'!D1508</f>
        <v>19.184650000000001</v>
      </c>
      <c r="K1505" s="166">
        <f>+(ExportsELAP[[#This Row],[Exports kWh - MPT]]/1000)*ExportsELAP[[#This Row],[EIM Price]]</f>
        <v>377.170435786545</v>
      </c>
      <c r="L1505" s="167" t="str">
        <f>+INDEX(ECR_Hours!$I$12:$I$15,MATCH(ExportsELAP[[#This Row],[Date Prevailing]],ECR_Hours!$H$12:$H$15,1))</f>
        <v>NS</v>
      </c>
      <c r="M1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6" spans="1:13" x14ac:dyDescent="0.25">
      <c r="A1506" s="164">
        <f>+Exports!A1509</f>
        <v>44624</v>
      </c>
      <c r="B1506" s="165">
        <f t="shared" si="92"/>
        <v>2022</v>
      </c>
      <c r="C1506" s="165">
        <f t="shared" si="93"/>
        <v>3</v>
      </c>
      <c r="D1506" s="165">
        <f t="shared" si="94"/>
        <v>4</v>
      </c>
      <c r="E1506" s="165">
        <f>+Exports!B1509</f>
        <v>17</v>
      </c>
      <c r="F1506" s="165">
        <f>+WEEKDAY(ExportsELAP[[#This Row],[Date Prevailing]],1)</f>
        <v>6</v>
      </c>
      <c r="G1506" s="165">
        <f>+COUNTIFS(ECR_Hours!$K$6:$K$7,ExportsELAP[[#This Row],[Date Prevailing]])</f>
        <v>0</v>
      </c>
      <c r="H1506" s="165">
        <f t="shared" si="95"/>
        <v>6</v>
      </c>
      <c r="I1506" s="166">
        <f>+Exports!G1509</f>
        <v>12030.5987</v>
      </c>
      <c r="J1506" s="166">
        <f>+'ELAP_IPCO-APND'!D1509</f>
        <v>14.792210000000001</v>
      </c>
      <c r="K1506" s="166">
        <f>+(ExportsELAP[[#This Row],[Exports kWh - MPT]]/1000)*ExportsELAP[[#This Row],[EIM Price]]</f>
        <v>177.95914239612702</v>
      </c>
      <c r="L1506" s="167" t="str">
        <f>+INDEX(ECR_Hours!$I$12:$I$15,MATCH(ExportsELAP[[#This Row],[Date Prevailing]],ECR_Hours!$H$12:$H$15,1))</f>
        <v>NS</v>
      </c>
      <c r="M1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7" spans="1:13" x14ac:dyDescent="0.25">
      <c r="A1507" s="164">
        <f>+Exports!A1510</f>
        <v>44624</v>
      </c>
      <c r="B1507" s="165">
        <f t="shared" si="92"/>
        <v>2022</v>
      </c>
      <c r="C1507" s="165">
        <f t="shared" si="93"/>
        <v>3</v>
      </c>
      <c r="D1507" s="165">
        <f t="shared" si="94"/>
        <v>4</v>
      </c>
      <c r="E1507" s="165">
        <f>+Exports!B1510</f>
        <v>18</v>
      </c>
      <c r="F1507" s="165">
        <f>+WEEKDAY(ExportsELAP[[#This Row],[Date Prevailing]],1)</f>
        <v>6</v>
      </c>
      <c r="G1507" s="165">
        <f>+COUNTIFS(ECR_Hours!$K$6:$K$7,ExportsELAP[[#This Row],[Date Prevailing]])</f>
        <v>0</v>
      </c>
      <c r="H1507" s="165">
        <f t="shared" si="95"/>
        <v>6</v>
      </c>
      <c r="I1507" s="166">
        <f>+Exports!G1510</f>
        <v>3616.3672999999999</v>
      </c>
      <c r="J1507" s="166">
        <f>+'ELAP_IPCO-APND'!D1510</f>
        <v>37.417549999999999</v>
      </c>
      <c r="K1507" s="166">
        <f>+(ExportsELAP[[#This Row],[Exports kWh - MPT]]/1000)*ExportsELAP[[#This Row],[EIM Price]]</f>
        <v>135.315604266115</v>
      </c>
      <c r="L1507" s="167" t="str">
        <f>+INDEX(ECR_Hours!$I$12:$I$15,MATCH(ExportsELAP[[#This Row],[Date Prevailing]],ECR_Hours!$H$12:$H$15,1))</f>
        <v>NS</v>
      </c>
      <c r="M1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8" spans="1:13" x14ac:dyDescent="0.25">
      <c r="A1508" s="164">
        <f>+Exports!A1511</f>
        <v>44624</v>
      </c>
      <c r="B1508" s="165">
        <f t="shared" si="92"/>
        <v>2022</v>
      </c>
      <c r="C1508" s="165">
        <f t="shared" si="93"/>
        <v>3</v>
      </c>
      <c r="D1508" s="165">
        <f t="shared" si="94"/>
        <v>4</v>
      </c>
      <c r="E1508" s="165">
        <f>+Exports!B1511</f>
        <v>19</v>
      </c>
      <c r="F1508" s="165">
        <f>+WEEKDAY(ExportsELAP[[#This Row],[Date Prevailing]],1)</f>
        <v>6</v>
      </c>
      <c r="G1508" s="165">
        <f>+COUNTIFS(ECR_Hours!$K$6:$K$7,ExportsELAP[[#This Row],[Date Prevailing]])</f>
        <v>0</v>
      </c>
      <c r="H1508" s="165">
        <f t="shared" si="95"/>
        <v>6</v>
      </c>
      <c r="I1508" s="166">
        <f>+Exports!G1511</f>
        <v>277.58530000000002</v>
      </c>
      <c r="J1508" s="166">
        <f>+'ELAP_IPCO-APND'!D1511</f>
        <v>43.307510000000001</v>
      </c>
      <c r="K1508" s="166">
        <f>+(ExportsELAP[[#This Row],[Exports kWh - MPT]]/1000)*ExportsELAP[[#This Row],[EIM Price]]</f>
        <v>12.021528155603002</v>
      </c>
      <c r="L1508" s="167" t="str">
        <f>+INDEX(ECR_Hours!$I$12:$I$15,MATCH(ExportsELAP[[#This Row],[Date Prevailing]],ECR_Hours!$H$12:$H$15,1))</f>
        <v>NS</v>
      </c>
      <c r="M1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09" spans="1:13" x14ac:dyDescent="0.25">
      <c r="A1509" s="164">
        <f>+Exports!A1512</f>
        <v>44624</v>
      </c>
      <c r="B1509" s="165">
        <f t="shared" si="92"/>
        <v>2022</v>
      </c>
      <c r="C1509" s="165">
        <f t="shared" si="93"/>
        <v>3</v>
      </c>
      <c r="D1509" s="165">
        <f t="shared" si="94"/>
        <v>4</v>
      </c>
      <c r="E1509" s="165">
        <f>+Exports!B1512</f>
        <v>20</v>
      </c>
      <c r="F1509" s="165">
        <f>+WEEKDAY(ExportsELAP[[#This Row],[Date Prevailing]],1)</f>
        <v>6</v>
      </c>
      <c r="G1509" s="165">
        <f>+COUNTIFS(ECR_Hours!$K$6:$K$7,ExportsELAP[[#This Row],[Date Prevailing]])</f>
        <v>0</v>
      </c>
      <c r="H1509" s="165">
        <f t="shared" si="95"/>
        <v>6</v>
      </c>
      <c r="I1509" s="166">
        <f>+Exports!G1512</f>
        <v>3.7086999999999999</v>
      </c>
      <c r="J1509" s="166">
        <f>+'ELAP_IPCO-APND'!D1512</f>
        <v>47.35463</v>
      </c>
      <c r="K1509" s="166">
        <f>+(ExportsELAP[[#This Row],[Exports kWh - MPT]]/1000)*ExportsELAP[[#This Row],[EIM Price]]</f>
        <v>0.175624116281</v>
      </c>
      <c r="L1509" s="167" t="str">
        <f>+INDEX(ECR_Hours!$I$12:$I$15,MATCH(ExportsELAP[[#This Row],[Date Prevailing]],ECR_Hours!$H$12:$H$15,1))</f>
        <v>NS</v>
      </c>
      <c r="M1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0" spans="1:13" x14ac:dyDescent="0.25">
      <c r="A1510" s="164">
        <f>+Exports!A1513</f>
        <v>44624</v>
      </c>
      <c r="B1510" s="165">
        <f t="shared" si="92"/>
        <v>2022</v>
      </c>
      <c r="C1510" s="165">
        <f t="shared" si="93"/>
        <v>3</v>
      </c>
      <c r="D1510" s="165">
        <f t="shared" si="94"/>
        <v>4</v>
      </c>
      <c r="E1510" s="165">
        <f>+Exports!B1513</f>
        <v>21</v>
      </c>
      <c r="F1510" s="165">
        <f>+WEEKDAY(ExportsELAP[[#This Row],[Date Prevailing]],1)</f>
        <v>6</v>
      </c>
      <c r="G1510" s="165">
        <f>+COUNTIFS(ECR_Hours!$K$6:$K$7,ExportsELAP[[#This Row],[Date Prevailing]])</f>
        <v>0</v>
      </c>
      <c r="H1510" s="165">
        <f t="shared" si="95"/>
        <v>6</v>
      </c>
      <c r="I1510" s="166">
        <f>+Exports!G1513</f>
        <v>3.8982999999999999</v>
      </c>
      <c r="J1510" s="166">
        <f>+'ELAP_IPCO-APND'!D1513</f>
        <v>47.933079999999997</v>
      </c>
      <c r="K1510" s="166">
        <f>+(ExportsELAP[[#This Row],[Exports kWh - MPT]]/1000)*ExportsELAP[[#This Row],[EIM Price]]</f>
        <v>0.18685752576399997</v>
      </c>
      <c r="L1510" s="167" t="str">
        <f>+INDEX(ECR_Hours!$I$12:$I$15,MATCH(ExportsELAP[[#This Row],[Date Prevailing]],ECR_Hours!$H$12:$H$15,1))</f>
        <v>NS</v>
      </c>
      <c r="M1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1" spans="1:13" x14ac:dyDescent="0.25">
      <c r="A1511" s="164">
        <f>+Exports!A1514</f>
        <v>44624</v>
      </c>
      <c r="B1511" s="165">
        <f t="shared" si="92"/>
        <v>2022</v>
      </c>
      <c r="C1511" s="165">
        <f t="shared" si="93"/>
        <v>3</v>
      </c>
      <c r="D1511" s="165">
        <f t="shared" si="94"/>
        <v>4</v>
      </c>
      <c r="E1511" s="165">
        <f>+Exports!B1514</f>
        <v>22</v>
      </c>
      <c r="F1511" s="165">
        <f>+WEEKDAY(ExportsELAP[[#This Row],[Date Prevailing]],1)</f>
        <v>6</v>
      </c>
      <c r="G1511" s="165">
        <f>+COUNTIFS(ECR_Hours!$K$6:$K$7,ExportsELAP[[#This Row],[Date Prevailing]])</f>
        <v>0</v>
      </c>
      <c r="H1511" s="165">
        <f t="shared" si="95"/>
        <v>6</v>
      </c>
      <c r="I1511" s="166">
        <f>+Exports!G1514</f>
        <v>3.9659999999999997</v>
      </c>
      <c r="J1511" s="166">
        <f>+'ELAP_IPCO-APND'!D1514</f>
        <v>40.487470000000002</v>
      </c>
      <c r="K1511" s="166">
        <f>+(ExportsELAP[[#This Row],[Exports kWh - MPT]]/1000)*ExportsELAP[[#This Row],[EIM Price]]</f>
        <v>0.16057330602</v>
      </c>
      <c r="L1511" s="167" t="str">
        <f>+INDEX(ECR_Hours!$I$12:$I$15,MATCH(ExportsELAP[[#This Row],[Date Prevailing]],ECR_Hours!$H$12:$H$15,1))</f>
        <v>NS</v>
      </c>
      <c r="M1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2" spans="1:13" x14ac:dyDescent="0.25">
      <c r="A1512" s="164">
        <f>+Exports!A1515</f>
        <v>44624</v>
      </c>
      <c r="B1512" s="165">
        <f t="shared" si="92"/>
        <v>2022</v>
      </c>
      <c r="C1512" s="165">
        <f t="shared" si="93"/>
        <v>3</v>
      </c>
      <c r="D1512" s="165">
        <f t="shared" si="94"/>
        <v>4</v>
      </c>
      <c r="E1512" s="165">
        <f>+Exports!B1515</f>
        <v>23</v>
      </c>
      <c r="F1512" s="165">
        <f>+WEEKDAY(ExportsELAP[[#This Row],[Date Prevailing]],1)</f>
        <v>6</v>
      </c>
      <c r="G1512" s="165">
        <f>+COUNTIFS(ECR_Hours!$K$6:$K$7,ExportsELAP[[#This Row],[Date Prevailing]])</f>
        <v>0</v>
      </c>
      <c r="H1512" s="165">
        <f t="shared" si="95"/>
        <v>6</v>
      </c>
      <c r="I1512" s="166">
        <f>+Exports!G1515</f>
        <v>4.931</v>
      </c>
      <c r="J1512" s="166">
        <f>+'ELAP_IPCO-APND'!D1515</f>
        <v>37.48948</v>
      </c>
      <c r="K1512" s="166">
        <f>+(ExportsELAP[[#This Row],[Exports kWh - MPT]]/1000)*ExportsELAP[[#This Row],[EIM Price]]</f>
        <v>0.18486062587999999</v>
      </c>
      <c r="L1512" s="167" t="str">
        <f>+INDEX(ECR_Hours!$I$12:$I$15,MATCH(ExportsELAP[[#This Row],[Date Prevailing]],ECR_Hours!$H$12:$H$15,1))</f>
        <v>NS</v>
      </c>
      <c r="M1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3" spans="1:13" x14ac:dyDescent="0.25">
      <c r="A1513" s="164">
        <f>+Exports!A1516</f>
        <v>44624</v>
      </c>
      <c r="B1513" s="165">
        <f t="shared" si="92"/>
        <v>2022</v>
      </c>
      <c r="C1513" s="165">
        <f t="shared" si="93"/>
        <v>3</v>
      </c>
      <c r="D1513" s="165">
        <f t="shared" si="94"/>
        <v>4</v>
      </c>
      <c r="E1513" s="165">
        <f>+Exports!B1516</f>
        <v>24</v>
      </c>
      <c r="F1513" s="165">
        <f>+WEEKDAY(ExportsELAP[[#This Row],[Date Prevailing]],1)</f>
        <v>6</v>
      </c>
      <c r="G1513" s="165">
        <f>+COUNTIFS(ECR_Hours!$K$6:$K$7,ExportsELAP[[#This Row],[Date Prevailing]])</f>
        <v>0</v>
      </c>
      <c r="H1513" s="165">
        <f t="shared" si="95"/>
        <v>6</v>
      </c>
      <c r="I1513" s="166">
        <f>+Exports!G1516</f>
        <v>3.2456</v>
      </c>
      <c r="J1513" s="166">
        <f>+'ELAP_IPCO-APND'!D1516</f>
        <v>38.712179999999996</v>
      </c>
      <c r="K1513" s="166">
        <f>+(ExportsELAP[[#This Row],[Exports kWh - MPT]]/1000)*ExportsELAP[[#This Row],[EIM Price]]</f>
        <v>0.12564425140799998</v>
      </c>
      <c r="L1513" s="167" t="str">
        <f>+INDEX(ECR_Hours!$I$12:$I$15,MATCH(ExportsELAP[[#This Row],[Date Prevailing]],ECR_Hours!$H$12:$H$15,1))</f>
        <v>NS</v>
      </c>
      <c r="M1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4" spans="1:13" x14ac:dyDescent="0.25">
      <c r="A1514" s="164">
        <f>+Exports!A1517</f>
        <v>44625</v>
      </c>
      <c r="B1514" s="165">
        <f t="shared" si="92"/>
        <v>2022</v>
      </c>
      <c r="C1514" s="165">
        <f t="shared" si="93"/>
        <v>3</v>
      </c>
      <c r="D1514" s="165">
        <f t="shared" si="94"/>
        <v>5</v>
      </c>
      <c r="E1514" s="165">
        <f>+Exports!B1517</f>
        <v>1</v>
      </c>
      <c r="F1514" s="165">
        <f>+WEEKDAY(ExportsELAP[[#This Row],[Date Prevailing]],1)</f>
        <v>7</v>
      </c>
      <c r="G1514" s="165">
        <f>+COUNTIFS(ECR_Hours!$K$6:$K$7,ExportsELAP[[#This Row],[Date Prevailing]])</f>
        <v>0</v>
      </c>
      <c r="H1514" s="165">
        <f t="shared" si="95"/>
        <v>7</v>
      </c>
      <c r="I1514" s="166">
        <f>+Exports!G1517</f>
        <v>21.395399999999999</v>
      </c>
      <c r="J1514" s="166">
        <f>+'ELAP_IPCO-APND'!D1517</f>
        <v>37.953470000000003</v>
      </c>
      <c r="K1514" s="166">
        <f>+(ExportsELAP[[#This Row],[Exports kWh - MPT]]/1000)*ExportsELAP[[#This Row],[EIM Price]]</f>
        <v>0.81202967203800003</v>
      </c>
      <c r="L1514" s="167" t="str">
        <f>+INDEX(ECR_Hours!$I$12:$I$15,MATCH(ExportsELAP[[#This Row],[Date Prevailing]],ECR_Hours!$H$12:$H$15,1))</f>
        <v>NS</v>
      </c>
      <c r="M1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5" spans="1:13" x14ac:dyDescent="0.25">
      <c r="A1515" s="164">
        <f>+Exports!A1518</f>
        <v>44625</v>
      </c>
      <c r="B1515" s="165">
        <f t="shared" si="92"/>
        <v>2022</v>
      </c>
      <c r="C1515" s="165">
        <f t="shared" si="93"/>
        <v>3</v>
      </c>
      <c r="D1515" s="165">
        <f t="shared" si="94"/>
        <v>5</v>
      </c>
      <c r="E1515" s="165">
        <f>+Exports!B1518</f>
        <v>2</v>
      </c>
      <c r="F1515" s="165">
        <f>+WEEKDAY(ExportsELAP[[#This Row],[Date Prevailing]],1)</f>
        <v>7</v>
      </c>
      <c r="G1515" s="165">
        <f>+COUNTIFS(ECR_Hours!$K$6:$K$7,ExportsELAP[[#This Row],[Date Prevailing]])</f>
        <v>0</v>
      </c>
      <c r="H1515" s="165">
        <f t="shared" si="95"/>
        <v>7</v>
      </c>
      <c r="I1515" s="166">
        <f>+Exports!G1518</f>
        <v>21.6663</v>
      </c>
      <c r="J1515" s="166">
        <f>+'ELAP_IPCO-APND'!D1518</f>
        <v>33.417200000000001</v>
      </c>
      <c r="K1515" s="166">
        <f>+(ExportsELAP[[#This Row],[Exports kWh - MPT]]/1000)*ExportsELAP[[#This Row],[EIM Price]]</f>
        <v>0.72402708035999996</v>
      </c>
      <c r="L1515" s="167" t="str">
        <f>+INDEX(ECR_Hours!$I$12:$I$15,MATCH(ExportsELAP[[#This Row],[Date Prevailing]],ECR_Hours!$H$12:$H$15,1))</f>
        <v>NS</v>
      </c>
      <c r="M1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6" spans="1:13" x14ac:dyDescent="0.25">
      <c r="A1516" s="164">
        <f>+Exports!A1519</f>
        <v>44625</v>
      </c>
      <c r="B1516" s="165">
        <f t="shared" si="92"/>
        <v>2022</v>
      </c>
      <c r="C1516" s="165">
        <f t="shared" si="93"/>
        <v>3</v>
      </c>
      <c r="D1516" s="165">
        <f t="shared" si="94"/>
        <v>5</v>
      </c>
      <c r="E1516" s="165">
        <f>+Exports!B1519</f>
        <v>3</v>
      </c>
      <c r="F1516" s="165">
        <f>+WEEKDAY(ExportsELAP[[#This Row],[Date Prevailing]],1)</f>
        <v>7</v>
      </c>
      <c r="G1516" s="165">
        <f>+COUNTIFS(ECR_Hours!$K$6:$K$7,ExportsELAP[[#This Row],[Date Prevailing]])</f>
        <v>0</v>
      </c>
      <c r="H1516" s="165">
        <f t="shared" si="95"/>
        <v>7</v>
      </c>
      <c r="I1516" s="166">
        <f>+Exports!G1519</f>
        <v>22.127400000000002</v>
      </c>
      <c r="J1516" s="166">
        <f>+'ELAP_IPCO-APND'!D1519</f>
        <v>33.043050000000001</v>
      </c>
      <c r="K1516" s="166">
        <f>+(ExportsELAP[[#This Row],[Exports kWh - MPT]]/1000)*ExportsELAP[[#This Row],[EIM Price]]</f>
        <v>0.73115678457000011</v>
      </c>
      <c r="L1516" s="167" t="str">
        <f>+INDEX(ECR_Hours!$I$12:$I$15,MATCH(ExportsELAP[[#This Row],[Date Prevailing]],ECR_Hours!$H$12:$H$15,1))</f>
        <v>NS</v>
      </c>
      <c r="M1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7" spans="1:13" x14ac:dyDescent="0.25">
      <c r="A1517" s="164">
        <f>+Exports!A1520</f>
        <v>44625</v>
      </c>
      <c r="B1517" s="165">
        <f t="shared" si="92"/>
        <v>2022</v>
      </c>
      <c r="C1517" s="165">
        <f t="shared" si="93"/>
        <v>3</v>
      </c>
      <c r="D1517" s="165">
        <f t="shared" si="94"/>
        <v>5</v>
      </c>
      <c r="E1517" s="165">
        <f>+Exports!B1520</f>
        <v>4</v>
      </c>
      <c r="F1517" s="165">
        <f>+WEEKDAY(ExportsELAP[[#This Row],[Date Prevailing]],1)</f>
        <v>7</v>
      </c>
      <c r="G1517" s="165">
        <f>+COUNTIFS(ECR_Hours!$K$6:$K$7,ExportsELAP[[#This Row],[Date Prevailing]])</f>
        <v>0</v>
      </c>
      <c r="H1517" s="165">
        <f t="shared" si="95"/>
        <v>7</v>
      </c>
      <c r="I1517" s="166">
        <f>+Exports!G1520</f>
        <v>14.9612999999999</v>
      </c>
      <c r="J1517" s="166">
        <f>+'ELAP_IPCO-APND'!D1520</f>
        <v>36.375250000000001</v>
      </c>
      <c r="K1517" s="166">
        <f>+(ExportsELAP[[#This Row],[Exports kWh - MPT]]/1000)*ExportsELAP[[#This Row],[EIM Price]]</f>
        <v>0.54422102782499637</v>
      </c>
      <c r="L1517" s="167" t="str">
        <f>+INDEX(ECR_Hours!$I$12:$I$15,MATCH(ExportsELAP[[#This Row],[Date Prevailing]],ECR_Hours!$H$12:$H$15,1))</f>
        <v>NS</v>
      </c>
      <c r="M1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8" spans="1:13" x14ac:dyDescent="0.25">
      <c r="A1518" s="164">
        <f>+Exports!A1521</f>
        <v>44625</v>
      </c>
      <c r="B1518" s="165">
        <f t="shared" si="92"/>
        <v>2022</v>
      </c>
      <c r="C1518" s="165">
        <f t="shared" si="93"/>
        <v>3</v>
      </c>
      <c r="D1518" s="165">
        <f t="shared" si="94"/>
        <v>5</v>
      </c>
      <c r="E1518" s="165">
        <f>+Exports!B1521</f>
        <v>5</v>
      </c>
      <c r="F1518" s="165">
        <f>+WEEKDAY(ExportsELAP[[#This Row],[Date Prevailing]],1)</f>
        <v>7</v>
      </c>
      <c r="G1518" s="165">
        <f>+COUNTIFS(ECR_Hours!$K$6:$K$7,ExportsELAP[[#This Row],[Date Prevailing]])</f>
        <v>0</v>
      </c>
      <c r="H1518" s="165">
        <f t="shared" si="95"/>
        <v>7</v>
      </c>
      <c r="I1518" s="166">
        <f>+Exports!G1521</f>
        <v>3.8413999999999997</v>
      </c>
      <c r="J1518" s="166">
        <f>+'ELAP_IPCO-APND'!D1521</f>
        <v>34.814860000000003</v>
      </c>
      <c r="K1518" s="166">
        <f>+(ExportsELAP[[#This Row],[Exports kWh - MPT]]/1000)*ExportsELAP[[#This Row],[EIM Price]]</f>
        <v>0.133737803204</v>
      </c>
      <c r="L1518" s="167" t="str">
        <f>+INDEX(ECR_Hours!$I$12:$I$15,MATCH(ExportsELAP[[#This Row],[Date Prevailing]],ECR_Hours!$H$12:$H$15,1))</f>
        <v>NS</v>
      </c>
      <c r="M1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19" spans="1:13" x14ac:dyDescent="0.25">
      <c r="A1519" s="164">
        <f>+Exports!A1522</f>
        <v>44625</v>
      </c>
      <c r="B1519" s="165">
        <f t="shared" si="92"/>
        <v>2022</v>
      </c>
      <c r="C1519" s="165">
        <f t="shared" si="93"/>
        <v>3</v>
      </c>
      <c r="D1519" s="165">
        <f t="shared" si="94"/>
        <v>5</v>
      </c>
      <c r="E1519" s="165">
        <f>+Exports!B1522</f>
        <v>6</v>
      </c>
      <c r="F1519" s="165">
        <f>+WEEKDAY(ExportsELAP[[#This Row],[Date Prevailing]],1)</f>
        <v>7</v>
      </c>
      <c r="G1519" s="165">
        <f>+COUNTIFS(ECR_Hours!$K$6:$K$7,ExportsELAP[[#This Row],[Date Prevailing]])</f>
        <v>0</v>
      </c>
      <c r="H1519" s="165">
        <f t="shared" si="95"/>
        <v>7</v>
      </c>
      <c r="I1519" s="166">
        <f>+Exports!G1522</f>
        <v>3.9694999999999996</v>
      </c>
      <c r="J1519" s="166">
        <f>+'ELAP_IPCO-APND'!D1522</f>
        <v>35.93553</v>
      </c>
      <c r="K1519" s="166">
        <f>+(ExportsELAP[[#This Row],[Exports kWh - MPT]]/1000)*ExportsELAP[[#This Row],[EIM Price]]</f>
        <v>0.14264608633500001</v>
      </c>
      <c r="L1519" s="167" t="str">
        <f>+INDEX(ECR_Hours!$I$12:$I$15,MATCH(ExportsELAP[[#This Row],[Date Prevailing]],ECR_Hours!$H$12:$H$15,1))</f>
        <v>NS</v>
      </c>
      <c r="M1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0" spans="1:13" x14ac:dyDescent="0.25">
      <c r="A1520" s="164">
        <f>+Exports!A1523</f>
        <v>44625</v>
      </c>
      <c r="B1520" s="165">
        <f t="shared" si="92"/>
        <v>2022</v>
      </c>
      <c r="C1520" s="165">
        <f t="shared" si="93"/>
        <v>3</v>
      </c>
      <c r="D1520" s="165">
        <f t="shared" si="94"/>
        <v>5</v>
      </c>
      <c r="E1520" s="165">
        <f>+Exports!B1523</f>
        <v>7</v>
      </c>
      <c r="F1520" s="165">
        <f>+WEEKDAY(ExportsELAP[[#This Row],[Date Prevailing]],1)</f>
        <v>7</v>
      </c>
      <c r="G1520" s="165">
        <f>+COUNTIFS(ECR_Hours!$K$6:$K$7,ExportsELAP[[#This Row],[Date Prevailing]])</f>
        <v>0</v>
      </c>
      <c r="H1520" s="165">
        <f t="shared" si="95"/>
        <v>7</v>
      </c>
      <c r="I1520" s="166">
        <f>+Exports!G1523</f>
        <v>3.8362999999999996</v>
      </c>
      <c r="J1520" s="166">
        <f>+'ELAP_IPCO-APND'!D1523</f>
        <v>36.166559999999997</v>
      </c>
      <c r="K1520" s="166">
        <f>+(ExportsELAP[[#This Row],[Exports kWh - MPT]]/1000)*ExportsELAP[[#This Row],[EIM Price]]</f>
        <v>0.13874577412799996</v>
      </c>
      <c r="L1520" s="167" t="str">
        <f>+INDEX(ECR_Hours!$I$12:$I$15,MATCH(ExportsELAP[[#This Row],[Date Prevailing]],ECR_Hours!$H$12:$H$15,1))</f>
        <v>NS</v>
      </c>
      <c r="M1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1" spans="1:13" x14ac:dyDescent="0.25">
      <c r="A1521" s="164">
        <f>+Exports!A1524</f>
        <v>44625</v>
      </c>
      <c r="B1521" s="165">
        <f t="shared" si="92"/>
        <v>2022</v>
      </c>
      <c r="C1521" s="165">
        <f t="shared" si="93"/>
        <v>3</v>
      </c>
      <c r="D1521" s="165">
        <f t="shared" si="94"/>
        <v>5</v>
      </c>
      <c r="E1521" s="165">
        <f>+Exports!B1524</f>
        <v>8</v>
      </c>
      <c r="F1521" s="165">
        <f>+WEEKDAY(ExportsELAP[[#This Row],[Date Prevailing]],1)</f>
        <v>7</v>
      </c>
      <c r="G1521" s="165">
        <f>+COUNTIFS(ECR_Hours!$K$6:$K$7,ExportsELAP[[#This Row],[Date Prevailing]])</f>
        <v>0</v>
      </c>
      <c r="H1521" s="165">
        <f t="shared" si="95"/>
        <v>7</v>
      </c>
      <c r="I1521" s="166">
        <f>+Exports!G1524</f>
        <v>194.96510000000001</v>
      </c>
      <c r="J1521" s="166">
        <f>+'ELAP_IPCO-APND'!D1524</f>
        <v>35.075029999999998</v>
      </c>
      <c r="K1521" s="166">
        <f>+(ExportsELAP[[#This Row],[Exports kWh - MPT]]/1000)*ExportsELAP[[#This Row],[EIM Price]]</f>
        <v>6.8384067314529995</v>
      </c>
      <c r="L1521" s="167" t="str">
        <f>+INDEX(ECR_Hours!$I$12:$I$15,MATCH(ExportsELAP[[#This Row],[Date Prevailing]],ECR_Hours!$H$12:$H$15,1))</f>
        <v>NS</v>
      </c>
      <c r="M1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2" spans="1:13" x14ac:dyDescent="0.25">
      <c r="A1522" s="164">
        <f>+Exports!A1525</f>
        <v>44625</v>
      </c>
      <c r="B1522" s="165">
        <f t="shared" si="92"/>
        <v>2022</v>
      </c>
      <c r="C1522" s="165">
        <f t="shared" si="93"/>
        <v>3</v>
      </c>
      <c r="D1522" s="165">
        <f t="shared" si="94"/>
        <v>5</v>
      </c>
      <c r="E1522" s="165">
        <f>+Exports!B1525</f>
        <v>9</v>
      </c>
      <c r="F1522" s="165">
        <f>+WEEKDAY(ExportsELAP[[#This Row],[Date Prevailing]],1)</f>
        <v>7</v>
      </c>
      <c r="G1522" s="165">
        <f>+COUNTIFS(ECR_Hours!$K$6:$K$7,ExportsELAP[[#This Row],[Date Prevailing]])</f>
        <v>0</v>
      </c>
      <c r="H1522" s="165">
        <f t="shared" si="95"/>
        <v>7</v>
      </c>
      <c r="I1522" s="166">
        <f>+Exports!G1525</f>
        <v>3890.0339999999997</v>
      </c>
      <c r="J1522" s="166">
        <f>+'ELAP_IPCO-APND'!D1525</f>
        <v>32.427100000000003</v>
      </c>
      <c r="K1522" s="166">
        <f>+(ExportsELAP[[#This Row],[Exports kWh - MPT]]/1000)*ExportsELAP[[#This Row],[EIM Price]]</f>
        <v>126.1425215214</v>
      </c>
      <c r="L1522" s="167" t="str">
        <f>+INDEX(ECR_Hours!$I$12:$I$15,MATCH(ExportsELAP[[#This Row],[Date Prevailing]],ECR_Hours!$H$12:$H$15,1))</f>
        <v>NS</v>
      </c>
      <c r="M1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3" spans="1:13" x14ac:dyDescent="0.25">
      <c r="A1523" s="164">
        <f>+Exports!A1526</f>
        <v>44625</v>
      </c>
      <c r="B1523" s="165">
        <f t="shared" si="92"/>
        <v>2022</v>
      </c>
      <c r="C1523" s="165">
        <f t="shared" si="93"/>
        <v>3</v>
      </c>
      <c r="D1523" s="165">
        <f t="shared" si="94"/>
        <v>5</v>
      </c>
      <c r="E1523" s="165">
        <f>+Exports!B1526</f>
        <v>10</v>
      </c>
      <c r="F1523" s="165">
        <f>+WEEKDAY(ExportsELAP[[#This Row],[Date Prevailing]],1)</f>
        <v>7</v>
      </c>
      <c r="G1523" s="165">
        <f>+COUNTIFS(ECR_Hours!$K$6:$K$7,ExportsELAP[[#This Row],[Date Prevailing]])</f>
        <v>0</v>
      </c>
      <c r="H1523" s="165">
        <f t="shared" si="95"/>
        <v>7</v>
      </c>
      <c r="I1523" s="166">
        <f>+Exports!G1526</f>
        <v>12381.456</v>
      </c>
      <c r="J1523" s="166">
        <f>+'ELAP_IPCO-APND'!D1526</f>
        <v>47.816549999999999</v>
      </c>
      <c r="K1523" s="166">
        <f>+(ExportsELAP[[#This Row],[Exports kWh - MPT]]/1000)*ExportsELAP[[#This Row],[EIM Price]]</f>
        <v>592.03850989679995</v>
      </c>
      <c r="L1523" s="167" t="str">
        <f>+INDEX(ECR_Hours!$I$12:$I$15,MATCH(ExportsELAP[[#This Row],[Date Prevailing]],ECR_Hours!$H$12:$H$15,1))</f>
        <v>NS</v>
      </c>
      <c r="M1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4" spans="1:13" x14ac:dyDescent="0.25">
      <c r="A1524" s="164">
        <f>+Exports!A1527</f>
        <v>44625</v>
      </c>
      <c r="B1524" s="165">
        <f t="shared" si="92"/>
        <v>2022</v>
      </c>
      <c r="C1524" s="165">
        <f t="shared" si="93"/>
        <v>3</v>
      </c>
      <c r="D1524" s="165">
        <f t="shared" si="94"/>
        <v>5</v>
      </c>
      <c r="E1524" s="165">
        <f>+Exports!B1527</f>
        <v>11</v>
      </c>
      <c r="F1524" s="165">
        <f>+WEEKDAY(ExportsELAP[[#This Row],[Date Prevailing]],1)</f>
        <v>7</v>
      </c>
      <c r="G1524" s="165">
        <f>+COUNTIFS(ECR_Hours!$K$6:$K$7,ExportsELAP[[#This Row],[Date Prevailing]])</f>
        <v>0</v>
      </c>
      <c r="H1524" s="165">
        <f t="shared" si="95"/>
        <v>7</v>
      </c>
      <c r="I1524" s="166">
        <f>+Exports!G1527</f>
        <v>22668.062400000003</v>
      </c>
      <c r="J1524" s="166">
        <f>+'ELAP_IPCO-APND'!D1527</f>
        <v>36.525860000000002</v>
      </c>
      <c r="K1524" s="166">
        <f>+(ExportsELAP[[#This Row],[Exports kWh - MPT]]/1000)*ExportsELAP[[#This Row],[EIM Price]]</f>
        <v>827.97047369366419</v>
      </c>
      <c r="L1524" s="167" t="str">
        <f>+INDEX(ECR_Hours!$I$12:$I$15,MATCH(ExportsELAP[[#This Row],[Date Prevailing]],ECR_Hours!$H$12:$H$15,1))</f>
        <v>NS</v>
      </c>
      <c r="M1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5" spans="1:13" x14ac:dyDescent="0.25">
      <c r="A1525" s="164">
        <f>+Exports!A1528</f>
        <v>44625</v>
      </c>
      <c r="B1525" s="165">
        <f t="shared" si="92"/>
        <v>2022</v>
      </c>
      <c r="C1525" s="165">
        <f t="shared" si="93"/>
        <v>3</v>
      </c>
      <c r="D1525" s="165">
        <f t="shared" si="94"/>
        <v>5</v>
      </c>
      <c r="E1525" s="165">
        <f>+Exports!B1528</f>
        <v>12</v>
      </c>
      <c r="F1525" s="165">
        <f>+WEEKDAY(ExportsELAP[[#This Row],[Date Prevailing]],1)</f>
        <v>7</v>
      </c>
      <c r="G1525" s="165">
        <f>+COUNTIFS(ECR_Hours!$K$6:$K$7,ExportsELAP[[#This Row],[Date Prevailing]])</f>
        <v>0</v>
      </c>
      <c r="H1525" s="165">
        <f t="shared" si="95"/>
        <v>7</v>
      </c>
      <c r="I1525" s="166">
        <f>+Exports!G1528</f>
        <v>30327.460500000001</v>
      </c>
      <c r="J1525" s="166">
        <f>+'ELAP_IPCO-APND'!D1528</f>
        <v>28.159050000000001</v>
      </c>
      <c r="K1525" s="166">
        <f>+(ExportsELAP[[#This Row],[Exports kWh - MPT]]/1000)*ExportsELAP[[#This Row],[EIM Price]]</f>
        <v>853.99247659252501</v>
      </c>
      <c r="L1525" s="167" t="str">
        <f>+INDEX(ECR_Hours!$I$12:$I$15,MATCH(ExportsELAP[[#This Row],[Date Prevailing]],ECR_Hours!$H$12:$H$15,1))</f>
        <v>NS</v>
      </c>
      <c r="M1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6" spans="1:13" x14ac:dyDescent="0.25">
      <c r="A1526" s="164">
        <f>+Exports!A1529</f>
        <v>44625</v>
      </c>
      <c r="B1526" s="165">
        <f t="shared" si="92"/>
        <v>2022</v>
      </c>
      <c r="C1526" s="165">
        <f t="shared" si="93"/>
        <v>3</v>
      </c>
      <c r="D1526" s="165">
        <f t="shared" si="94"/>
        <v>5</v>
      </c>
      <c r="E1526" s="165">
        <f>+Exports!B1529</f>
        <v>13</v>
      </c>
      <c r="F1526" s="165">
        <f>+WEEKDAY(ExportsELAP[[#This Row],[Date Prevailing]],1)</f>
        <v>7</v>
      </c>
      <c r="G1526" s="165">
        <f>+COUNTIFS(ECR_Hours!$K$6:$K$7,ExportsELAP[[#This Row],[Date Prevailing]])</f>
        <v>0</v>
      </c>
      <c r="H1526" s="165">
        <f t="shared" si="95"/>
        <v>7</v>
      </c>
      <c r="I1526" s="166">
        <f>+Exports!G1529</f>
        <v>34007.615100000003</v>
      </c>
      <c r="J1526" s="166">
        <f>+'ELAP_IPCO-APND'!D1529</f>
        <v>21.55885</v>
      </c>
      <c r="K1526" s="166">
        <f>+(ExportsELAP[[#This Row],[Exports kWh - MPT]]/1000)*ExportsELAP[[#This Row],[EIM Price]]</f>
        <v>733.16507279863504</v>
      </c>
      <c r="L1526" s="167" t="str">
        <f>+INDEX(ECR_Hours!$I$12:$I$15,MATCH(ExportsELAP[[#This Row],[Date Prevailing]],ECR_Hours!$H$12:$H$15,1))</f>
        <v>NS</v>
      </c>
      <c r="M1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7" spans="1:13" x14ac:dyDescent="0.25">
      <c r="A1527" s="164">
        <f>+Exports!A1530</f>
        <v>44625</v>
      </c>
      <c r="B1527" s="165">
        <f t="shared" si="92"/>
        <v>2022</v>
      </c>
      <c r="C1527" s="165">
        <f t="shared" si="93"/>
        <v>3</v>
      </c>
      <c r="D1527" s="165">
        <f t="shared" si="94"/>
        <v>5</v>
      </c>
      <c r="E1527" s="165">
        <f>+Exports!B1530</f>
        <v>14</v>
      </c>
      <c r="F1527" s="165">
        <f>+WEEKDAY(ExportsELAP[[#This Row],[Date Prevailing]],1)</f>
        <v>7</v>
      </c>
      <c r="G1527" s="165">
        <f>+COUNTIFS(ECR_Hours!$K$6:$K$7,ExportsELAP[[#This Row],[Date Prevailing]])</f>
        <v>0</v>
      </c>
      <c r="H1527" s="165">
        <f t="shared" si="95"/>
        <v>7</v>
      </c>
      <c r="I1527" s="166">
        <f>+Exports!G1530</f>
        <v>35947.9156</v>
      </c>
      <c r="J1527" s="166">
        <f>+'ELAP_IPCO-APND'!D1530</f>
        <v>20.92155</v>
      </c>
      <c r="K1527" s="166">
        <f>+(ExportsELAP[[#This Row],[Exports kWh - MPT]]/1000)*ExportsELAP[[#This Row],[EIM Price]]</f>
        <v>752.08611362118006</v>
      </c>
      <c r="L1527" s="167" t="str">
        <f>+INDEX(ECR_Hours!$I$12:$I$15,MATCH(ExportsELAP[[#This Row],[Date Prevailing]],ECR_Hours!$H$12:$H$15,1))</f>
        <v>NS</v>
      </c>
      <c r="M1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8" spans="1:13" x14ac:dyDescent="0.25">
      <c r="A1528" s="164">
        <f>+Exports!A1531</f>
        <v>44625</v>
      </c>
      <c r="B1528" s="165">
        <f t="shared" si="92"/>
        <v>2022</v>
      </c>
      <c r="C1528" s="165">
        <f t="shared" si="93"/>
        <v>3</v>
      </c>
      <c r="D1528" s="165">
        <f t="shared" si="94"/>
        <v>5</v>
      </c>
      <c r="E1528" s="165">
        <f>+Exports!B1531</f>
        <v>15</v>
      </c>
      <c r="F1528" s="165">
        <f>+WEEKDAY(ExportsELAP[[#This Row],[Date Prevailing]],1)</f>
        <v>7</v>
      </c>
      <c r="G1528" s="165">
        <f>+COUNTIFS(ECR_Hours!$K$6:$K$7,ExportsELAP[[#This Row],[Date Prevailing]])</f>
        <v>0</v>
      </c>
      <c r="H1528" s="165">
        <f t="shared" si="95"/>
        <v>7</v>
      </c>
      <c r="I1528" s="166">
        <f>+Exports!G1531</f>
        <v>28539.675600000002</v>
      </c>
      <c r="J1528" s="166">
        <f>+'ELAP_IPCO-APND'!D1531</f>
        <v>19.08709</v>
      </c>
      <c r="K1528" s="166">
        <f>+(ExportsELAP[[#This Row],[Exports kWh - MPT]]/1000)*ExportsELAP[[#This Row],[EIM Price]]</f>
        <v>544.73935674800407</v>
      </c>
      <c r="L1528" s="167" t="str">
        <f>+INDEX(ECR_Hours!$I$12:$I$15,MATCH(ExportsELAP[[#This Row],[Date Prevailing]],ECR_Hours!$H$12:$H$15,1))</f>
        <v>NS</v>
      </c>
      <c r="M1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29" spans="1:13" x14ac:dyDescent="0.25">
      <c r="A1529" s="164">
        <f>+Exports!A1532</f>
        <v>44625</v>
      </c>
      <c r="B1529" s="165">
        <f t="shared" si="92"/>
        <v>2022</v>
      </c>
      <c r="C1529" s="165">
        <f t="shared" si="93"/>
        <v>3</v>
      </c>
      <c r="D1529" s="165">
        <f t="shared" si="94"/>
        <v>5</v>
      </c>
      <c r="E1529" s="165">
        <f>+Exports!B1532</f>
        <v>16</v>
      </c>
      <c r="F1529" s="165">
        <f>+WEEKDAY(ExportsELAP[[#This Row],[Date Prevailing]],1)</f>
        <v>7</v>
      </c>
      <c r="G1529" s="165">
        <f>+COUNTIFS(ECR_Hours!$K$6:$K$7,ExportsELAP[[#This Row],[Date Prevailing]])</f>
        <v>0</v>
      </c>
      <c r="H1529" s="165">
        <f t="shared" si="95"/>
        <v>7</v>
      </c>
      <c r="I1529" s="166">
        <f>+Exports!G1532</f>
        <v>21641.4139</v>
      </c>
      <c r="J1529" s="166">
        <f>+'ELAP_IPCO-APND'!D1532</f>
        <v>15.625220000000001</v>
      </c>
      <c r="K1529" s="166">
        <f>+(ExportsELAP[[#This Row],[Exports kWh - MPT]]/1000)*ExportsELAP[[#This Row],[EIM Price]]</f>
        <v>338.15185329855802</v>
      </c>
      <c r="L1529" s="167" t="str">
        <f>+INDEX(ECR_Hours!$I$12:$I$15,MATCH(ExportsELAP[[#This Row],[Date Prevailing]],ECR_Hours!$H$12:$H$15,1))</f>
        <v>NS</v>
      </c>
      <c r="M1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0" spans="1:13" x14ac:dyDescent="0.25">
      <c r="A1530" s="164">
        <f>+Exports!A1533</f>
        <v>44625</v>
      </c>
      <c r="B1530" s="165">
        <f t="shared" si="92"/>
        <v>2022</v>
      </c>
      <c r="C1530" s="165">
        <f t="shared" si="93"/>
        <v>3</v>
      </c>
      <c r="D1530" s="165">
        <f t="shared" si="94"/>
        <v>5</v>
      </c>
      <c r="E1530" s="165">
        <f>+Exports!B1533</f>
        <v>17</v>
      </c>
      <c r="F1530" s="165">
        <f>+WEEKDAY(ExportsELAP[[#This Row],[Date Prevailing]],1)</f>
        <v>7</v>
      </c>
      <c r="G1530" s="165">
        <f>+COUNTIFS(ECR_Hours!$K$6:$K$7,ExportsELAP[[#This Row],[Date Prevailing]])</f>
        <v>0</v>
      </c>
      <c r="H1530" s="165">
        <f t="shared" si="95"/>
        <v>7</v>
      </c>
      <c r="I1530" s="166">
        <f>+Exports!G1533</f>
        <v>14902.185899999999</v>
      </c>
      <c r="J1530" s="166">
        <f>+'ELAP_IPCO-APND'!D1533</f>
        <v>28.4343</v>
      </c>
      <c r="K1530" s="166">
        <f>+(ExportsELAP[[#This Row],[Exports kWh - MPT]]/1000)*ExportsELAP[[#This Row],[EIM Price]]</f>
        <v>423.73322453636996</v>
      </c>
      <c r="L1530" s="167" t="str">
        <f>+INDEX(ECR_Hours!$I$12:$I$15,MATCH(ExportsELAP[[#This Row],[Date Prevailing]],ECR_Hours!$H$12:$H$15,1))</f>
        <v>NS</v>
      </c>
      <c r="M1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1" spans="1:13" x14ac:dyDescent="0.25">
      <c r="A1531" s="164">
        <f>+Exports!A1534</f>
        <v>44625</v>
      </c>
      <c r="B1531" s="165">
        <f t="shared" si="92"/>
        <v>2022</v>
      </c>
      <c r="C1531" s="165">
        <f t="shared" si="93"/>
        <v>3</v>
      </c>
      <c r="D1531" s="165">
        <f t="shared" si="94"/>
        <v>5</v>
      </c>
      <c r="E1531" s="165">
        <f>+Exports!B1534</f>
        <v>18</v>
      </c>
      <c r="F1531" s="165">
        <f>+WEEKDAY(ExportsELAP[[#This Row],[Date Prevailing]],1)</f>
        <v>7</v>
      </c>
      <c r="G1531" s="165">
        <f>+COUNTIFS(ECR_Hours!$K$6:$K$7,ExportsELAP[[#This Row],[Date Prevailing]])</f>
        <v>0</v>
      </c>
      <c r="H1531" s="165">
        <f t="shared" si="95"/>
        <v>7</v>
      </c>
      <c r="I1531" s="166">
        <f>+Exports!G1534</f>
        <v>5613.7800000000007</v>
      </c>
      <c r="J1531" s="166">
        <f>+'ELAP_IPCO-APND'!D1534</f>
        <v>54.309660000000001</v>
      </c>
      <c r="K1531" s="166">
        <f>+(ExportsELAP[[#This Row],[Exports kWh - MPT]]/1000)*ExportsELAP[[#This Row],[EIM Price]]</f>
        <v>304.88248311480004</v>
      </c>
      <c r="L1531" s="167" t="str">
        <f>+INDEX(ECR_Hours!$I$12:$I$15,MATCH(ExportsELAP[[#This Row],[Date Prevailing]],ECR_Hours!$H$12:$H$15,1))</f>
        <v>NS</v>
      </c>
      <c r="M1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2" spans="1:13" x14ac:dyDescent="0.25">
      <c r="A1532" s="164">
        <f>+Exports!A1535</f>
        <v>44625</v>
      </c>
      <c r="B1532" s="165">
        <f t="shared" si="92"/>
        <v>2022</v>
      </c>
      <c r="C1532" s="165">
        <f t="shared" si="93"/>
        <v>3</v>
      </c>
      <c r="D1532" s="165">
        <f t="shared" si="94"/>
        <v>5</v>
      </c>
      <c r="E1532" s="165">
        <f>+Exports!B1535</f>
        <v>19</v>
      </c>
      <c r="F1532" s="165">
        <f>+WEEKDAY(ExportsELAP[[#This Row],[Date Prevailing]],1)</f>
        <v>7</v>
      </c>
      <c r="G1532" s="165">
        <f>+COUNTIFS(ECR_Hours!$K$6:$K$7,ExportsELAP[[#This Row],[Date Prevailing]])</f>
        <v>0</v>
      </c>
      <c r="H1532" s="165">
        <f t="shared" si="95"/>
        <v>7</v>
      </c>
      <c r="I1532" s="166">
        <f>+Exports!G1535</f>
        <v>347.5299</v>
      </c>
      <c r="J1532" s="166">
        <f>+'ELAP_IPCO-APND'!D1535</f>
        <v>46.122059999999998</v>
      </c>
      <c r="K1532" s="166">
        <f>+(ExportsELAP[[#This Row],[Exports kWh - MPT]]/1000)*ExportsELAP[[#This Row],[EIM Price]]</f>
        <v>16.028794899594001</v>
      </c>
      <c r="L1532" s="167" t="str">
        <f>+INDEX(ECR_Hours!$I$12:$I$15,MATCH(ExportsELAP[[#This Row],[Date Prevailing]],ECR_Hours!$H$12:$H$15,1))</f>
        <v>NS</v>
      </c>
      <c r="M1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3" spans="1:13" x14ac:dyDescent="0.25">
      <c r="A1533" s="164">
        <f>+Exports!A1536</f>
        <v>44625</v>
      </c>
      <c r="B1533" s="165">
        <f t="shared" si="92"/>
        <v>2022</v>
      </c>
      <c r="C1533" s="165">
        <f t="shared" si="93"/>
        <v>3</v>
      </c>
      <c r="D1533" s="165">
        <f t="shared" si="94"/>
        <v>5</v>
      </c>
      <c r="E1533" s="165">
        <f>+Exports!B1536</f>
        <v>20</v>
      </c>
      <c r="F1533" s="165">
        <f>+WEEKDAY(ExportsELAP[[#This Row],[Date Prevailing]],1)</f>
        <v>7</v>
      </c>
      <c r="G1533" s="165">
        <f>+COUNTIFS(ECR_Hours!$K$6:$K$7,ExportsELAP[[#This Row],[Date Prevailing]])</f>
        <v>0</v>
      </c>
      <c r="H1533" s="165">
        <f t="shared" si="95"/>
        <v>7</v>
      </c>
      <c r="I1533" s="166">
        <f>+Exports!G1536</f>
        <v>11.0334</v>
      </c>
      <c r="J1533" s="166">
        <f>+'ELAP_IPCO-APND'!D1536</f>
        <v>45.123640000000002</v>
      </c>
      <c r="K1533" s="166">
        <f>+(ExportsELAP[[#This Row],[Exports kWh - MPT]]/1000)*ExportsELAP[[#This Row],[EIM Price]]</f>
        <v>0.49786716957600002</v>
      </c>
      <c r="L1533" s="167" t="str">
        <f>+INDEX(ECR_Hours!$I$12:$I$15,MATCH(ExportsELAP[[#This Row],[Date Prevailing]],ECR_Hours!$H$12:$H$15,1))</f>
        <v>NS</v>
      </c>
      <c r="M1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4" spans="1:13" x14ac:dyDescent="0.25">
      <c r="A1534" s="164">
        <f>+Exports!A1537</f>
        <v>44625</v>
      </c>
      <c r="B1534" s="165">
        <f t="shared" si="92"/>
        <v>2022</v>
      </c>
      <c r="C1534" s="165">
        <f t="shared" si="93"/>
        <v>3</v>
      </c>
      <c r="D1534" s="165">
        <f t="shared" si="94"/>
        <v>5</v>
      </c>
      <c r="E1534" s="165">
        <f>+Exports!B1537</f>
        <v>21</v>
      </c>
      <c r="F1534" s="165">
        <f>+WEEKDAY(ExportsELAP[[#This Row],[Date Prevailing]],1)</f>
        <v>7</v>
      </c>
      <c r="G1534" s="165">
        <f>+COUNTIFS(ECR_Hours!$K$6:$K$7,ExportsELAP[[#This Row],[Date Prevailing]])</f>
        <v>0</v>
      </c>
      <c r="H1534" s="165">
        <f t="shared" si="95"/>
        <v>7</v>
      </c>
      <c r="I1534" s="166">
        <f>+Exports!G1537</f>
        <v>11.1281</v>
      </c>
      <c r="J1534" s="166">
        <f>+'ELAP_IPCO-APND'!D1537</f>
        <v>41.69867</v>
      </c>
      <c r="K1534" s="166">
        <f>+(ExportsELAP[[#This Row],[Exports kWh - MPT]]/1000)*ExportsELAP[[#This Row],[EIM Price]]</f>
        <v>0.46402696962700002</v>
      </c>
      <c r="L1534" s="167" t="str">
        <f>+INDEX(ECR_Hours!$I$12:$I$15,MATCH(ExportsELAP[[#This Row],[Date Prevailing]],ECR_Hours!$H$12:$H$15,1))</f>
        <v>NS</v>
      </c>
      <c r="M1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5" spans="1:13" x14ac:dyDescent="0.25">
      <c r="A1535" s="164">
        <f>+Exports!A1538</f>
        <v>44625</v>
      </c>
      <c r="B1535" s="165">
        <f t="shared" si="92"/>
        <v>2022</v>
      </c>
      <c r="C1535" s="165">
        <f t="shared" si="93"/>
        <v>3</v>
      </c>
      <c r="D1535" s="165">
        <f t="shared" si="94"/>
        <v>5</v>
      </c>
      <c r="E1535" s="165">
        <f>+Exports!B1538</f>
        <v>22</v>
      </c>
      <c r="F1535" s="165">
        <f>+WEEKDAY(ExportsELAP[[#This Row],[Date Prevailing]],1)</f>
        <v>7</v>
      </c>
      <c r="G1535" s="165">
        <f>+COUNTIFS(ECR_Hours!$K$6:$K$7,ExportsELAP[[#This Row],[Date Prevailing]])</f>
        <v>0</v>
      </c>
      <c r="H1535" s="165">
        <f t="shared" si="95"/>
        <v>7</v>
      </c>
      <c r="I1535" s="166">
        <f>+Exports!G1538</f>
        <v>10.8249</v>
      </c>
      <c r="J1535" s="166">
        <f>+'ELAP_IPCO-APND'!D1538</f>
        <v>42.999110000000002</v>
      </c>
      <c r="K1535" s="166">
        <f>+(ExportsELAP[[#This Row],[Exports kWh - MPT]]/1000)*ExportsELAP[[#This Row],[EIM Price]]</f>
        <v>0.46546106583900004</v>
      </c>
      <c r="L1535" s="167" t="str">
        <f>+INDEX(ECR_Hours!$I$12:$I$15,MATCH(ExportsELAP[[#This Row],[Date Prevailing]],ECR_Hours!$H$12:$H$15,1))</f>
        <v>NS</v>
      </c>
      <c r="M1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6" spans="1:13" x14ac:dyDescent="0.25">
      <c r="A1536" s="164">
        <f>+Exports!A1539</f>
        <v>44625</v>
      </c>
      <c r="B1536" s="165">
        <f t="shared" si="92"/>
        <v>2022</v>
      </c>
      <c r="C1536" s="165">
        <f t="shared" si="93"/>
        <v>3</v>
      </c>
      <c r="D1536" s="165">
        <f t="shared" si="94"/>
        <v>5</v>
      </c>
      <c r="E1536" s="165">
        <f>+Exports!B1539</f>
        <v>23</v>
      </c>
      <c r="F1536" s="165">
        <f>+WEEKDAY(ExportsELAP[[#This Row],[Date Prevailing]],1)</f>
        <v>7</v>
      </c>
      <c r="G1536" s="165">
        <f>+COUNTIFS(ECR_Hours!$K$6:$K$7,ExportsELAP[[#This Row],[Date Prevailing]])</f>
        <v>0</v>
      </c>
      <c r="H1536" s="165">
        <f t="shared" si="95"/>
        <v>7</v>
      </c>
      <c r="I1536" s="166">
        <f>+Exports!G1539</f>
        <v>11.665600000000001</v>
      </c>
      <c r="J1536" s="166">
        <f>+'ELAP_IPCO-APND'!D1539</f>
        <v>42.84111</v>
      </c>
      <c r="K1536" s="166">
        <f>+(ExportsELAP[[#This Row],[Exports kWh - MPT]]/1000)*ExportsELAP[[#This Row],[EIM Price]]</f>
        <v>0.4997672528160001</v>
      </c>
      <c r="L1536" s="167" t="str">
        <f>+INDEX(ECR_Hours!$I$12:$I$15,MATCH(ExportsELAP[[#This Row],[Date Prevailing]],ECR_Hours!$H$12:$H$15,1))</f>
        <v>NS</v>
      </c>
      <c r="M1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7" spans="1:13" x14ac:dyDescent="0.25">
      <c r="A1537" s="164">
        <f>+Exports!A1540</f>
        <v>44625</v>
      </c>
      <c r="B1537" s="165">
        <f t="shared" si="92"/>
        <v>2022</v>
      </c>
      <c r="C1537" s="165">
        <f t="shared" si="93"/>
        <v>3</v>
      </c>
      <c r="D1537" s="165">
        <f t="shared" si="94"/>
        <v>5</v>
      </c>
      <c r="E1537" s="165">
        <f>+Exports!B1540</f>
        <v>24</v>
      </c>
      <c r="F1537" s="165">
        <f>+WEEKDAY(ExportsELAP[[#This Row],[Date Prevailing]],1)</f>
        <v>7</v>
      </c>
      <c r="G1537" s="165">
        <f>+COUNTIFS(ECR_Hours!$K$6:$K$7,ExportsELAP[[#This Row],[Date Prevailing]])</f>
        <v>0</v>
      </c>
      <c r="H1537" s="165">
        <f t="shared" si="95"/>
        <v>7</v>
      </c>
      <c r="I1537" s="166">
        <f>+Exports!G1540</f>
        <v>11.930099999999999</v>
      </c>
      <c r="J1537" s="166">
        <f>+'ELAP_IPCO-APND'!D1540</f>
        <v>44.518639999999998</v>
      </c>
      <c r="K1537" s="166">
        <f>+(ExportsELAP[[#This Row],[Exports kWh - MPT]]/1000)*ExportsELAP[[#This Row],[EIM Price]]</f>
        <v>0.53111182706399995</v>
      </c>
      <c r="L1537" s="167" t="str">
        <f>+INDEX(ECR_Hours!$I$12:$I$15,MATCH(ExportsELAP[[#This Row],[Date Prevailing]],ECR_Hours!$H$12:$H$15,1))</f>
        <v>NS</v>
      </c>
      <c r="M1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8" spans="1:13" x14ac:dyDescent="0.25">
      <c r="A1538" s="164">
        <f>+Exports!A1541</f>
        <v>44626</v>
      </c>
      <c r="B1538" s="165">
        <f t="shared" ref="B1538:B1601" si="96">+YEAR(A1538)</f>
        <v>2022</v>
      </c>
      <c r="C1538" s="165">
        <f t="shared" ref="C1538:C1601" si="97">+MONTH(A1538)</f>
        <v>3</v>
      </c>
      <c r="D1538" s="165">
        <f t="shared" ref="D1538:D1601" si="98">+DAY(A1538)</f>
        <v>6</v>
      </c>
      <c r="E1538" s="165">
        <f>+Exports!B1541</f>
        <v>1</v>
      </c>
      <c r="F1538" s="165">
        <f>+WEEKDAY(ExportsELAP[[#This Row],[Date Prevailing]],1)</f>
        <v>1</v>
      </c>
      <c r="G1538" s="165">
        <f>+COUNTIFS(ECR_Hours!$K$6:$K$7,ExportsELAP[[#This Row],[Date Prevailing]])</f>
        <v>0</v>
      </c>
      <c r="H1538" s="165">
        <f t="shared" ref="H1538:H1601" si="99">+IF(G1538=1,0,F1538)</f>
        <v>1</v>
      </c>
      <c r="I1538" s="166">
        <f>+Exports!G1541</f>
        <v>3.2022999999999997</v>
      </c>
      <c r="J1538" s="166">
        <f>+'ELAP_IPCO-APND'!D1541</f>
        <v>35.826259999999998</v>
      </c>
      <c r="K1538" s="166">
        <f>+(ExportsELAP[[#This Row],[Exports kWh - MPT]]/1000)*ExportsELAP[[#This Row],[EIM Price]]</f>
        <v>0.11472643239799997</v>
      </c>
      <c r="L1538" s="167" t="str">
        <f>+INDEX(ECR_Hours!$I$12:$I$15,MATCH(ExportsELAP[[#This Row],[Date Prevailing]],ECR_Hours!$H$12:$H$15,1))</f>
        <v>NS</v>
      </c>
      <c r="M1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39" spans="1:13" x14ac:dyDescent="0.25">
      <c r="A1539" s="164">
        <f>+Exports!A1542</f>
        <v>44626</v>
      </c>
      <c r="B1539" s="165">
        <f t="shared" si="96"/>
        <v>2022</v>
      </c>
      <c r="C1539" s="165">
        <f t="shared" si="97"/>
        <v>3</v>
      </c>
      <c r="D1539" s="165">
        <f t="shared" si="98"/>
        <v>6</v>
      </c>
      <c r="E1539" s="165">
        <f>+Exports!B1542</f>
        <v>2</v>
      </c>
      <c r="F1539" s="165">
        <f>+WEEKDAY(ExportsELAP[[#This Row],[Date Prevailing]],1)</f>
        <v>1</v>
      </c>
      <c r="G1539" s="165">
        <f>+COUNTIFS(ECR_Hours!$K$6:$K$7,ExportsELAP[[#This Row],[Date Prevailing]])</f>
        <v>0</v>
      </c>
      <c r="H1539" s="165">
        <f t="shared" si="99"/>
        <v>1</v>
      </c>
      <c r="I1539" s="166">
        <f>+Exports!G1542</f>
        <v>4.3532999999999999</v>
      </c>
      <c r="J1539" s="166">
        <f>+'ELAP_IPCO-APND'!D1542</f>
        <v>37.323369999999997</v>
      </c>
      <c r="K1539" s="166">
        <f>+(ExportsELAP[[#This Row],[Exports kWh - MPT]]/1000)*ExportsELAP[[#This Row],[EIM Price]]</f>
        <v>0.162479826621</v>
      </c>
      <c r="L1539" s="167" t="str">
        <f>+INDEX(ECR_Hours!$I$12:$I$15,MATCH(ExportsELAP[[#This Row],[Date Prevailing]],ECR_Hours!$H$12:$H$15,1))</f>
        <v>NS</v>
      </c>
      <c r="M1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0" spans="1:13" x14ac:dyDescent="0.25">
      <c r="A1540" s="164">
        <f>+Exports!A1543</f>
        <v>44626</v>
      </c>
      <c r="B1540" s="165">
        <f t="shared" si="96"/>
        <v>2022</v>
      </c>
      <c r="C1540" s="165">
        <f t="shared" si="97"/>
        <v>3</v>
      </c>
      <c r="D1540" s="165">
        <f t="shared" si="98"/>
        <v>6</v>
      </c>
      <c r="E1540" s="165">
        <f>+Exports!B1543</f>
        <v>3</v>
      </c>
      <c r="F1540" s="165">
        <f>+WEEKDAY(ExportsELAP[[#This Row],[Date Prevailing]],1)</f>
        <v>1</v>
      </c>
      <c r="G1540" s="165">
        <f>+COUNTIFS(ECR_Hours!$K$6:$K$7,ExportsELAP[[#This Row],[Date Prevailing]])</f>
        <v>0</v>
      </c>
      <c r="H1540" s="165">
        <f t="shared" si="99"/>
        <v>1</v>
      </c>
      <c r="I1540" s="166">
        <f>+Exports!G1543</f>
        <v>4.0573999999999995</v>
      </c>
      <c r="J1540" s="166">
        <f>+'ELAP_IPCO-APND'!D1543</f>
        <v>33.356529999999999</v>
      </c>
      <c r="K1540" s="166">
        <f>+(ExportsELAP[[#This Row],[Exports kWh - MPT]]/1000)*ExportsELAP[[#This Row],[EIM Price]]</f>
        <v>0.13534078482199996</v>
      </c>
      <c r="L1540" s="167" t="str">
        <f>+INDEX(ECR_Hours!$I$12:$I$15,MATCH(ExportsELAP[[#This Row],[Date Prevailing]],ECR_Hours!$H$12:$H$15,1))</f>
        <v>NS</v>
      </c>
      <c r="M1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1" spans="1:13" x14ac:dyDescent="0.25">
      <c r="A1541" s="164">
        <f>+Exports!A1544</f>
        <v>44626</v>
      </c>
      <c r="B1541" s="165">
        <f t="shared" si="96"/>
        <v>2022</v>
      </c>
      <c r="C1541" s="165">
        <f t="shared" si="97"/>
        <v>3</v>
      </c>
      <c r="D1541" s="165">
        <f t="shared" si="98"/>
        <v>6</v>
      </c>
      <c r="E1541" s="165">
        <f>+Exports!B1544</f>
        <v>4</v>
      </c>
      <c r="F1541" s="165">
        <f>+WEEKDAY(ExportsELAP[[#This Row],[Date Prevailing]],1)</f>
        <v>1</v>
      </c>
      <c r="G1541" s="165">
        <f>+COUNTIFS(ECR_Hours!$K$6:$K$7,ExportsELAP[[#This Row],[Date Prevailing]])</f>
        <v>0</v>
      </c>
      <c r="H1541" s="165">
        <f t="shared" si="99"/>
        <v>1</v>
      </c>
      <c r="I1541" s="166">
        <f>+Exports!G1544</f>
        <v>10.295400000000001</v>
      </c>
      <c r="J1541" s="166">
        <f>+'ELAP_IPCO-APND'!D1544</f>
        <v>34.511380000000003</v>
      </c>
      <c r="K1541" s="166">
        <f>+(ExportsELAP[[#This Row],[Exports kWh - MPT]]/1000)*ExportsELAP[[#This Row],[EIM Price]]</f>
        <v>0.35530846165200008</v>
      </c>
      <c r="L1541" s="167" t="str">
        <f>+INDEX(ECR_Hours!$I$12:$I$15,MATCH(ExportsELAP[[#This Row],[Date Prevailing]],ECR_Hours!$H$12:$H$15,1))</f>
        <v>NS</v>
      </c>
      <c r="M1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2" spans="1:13" x14ac:dyDescent="0.25">
      <c r="A1542" s="164">
        <f>+Exports!A1545</f>
        <v>44626</v>
      </c>
      <c r="B1542" s="165">
        <f t="shared" si="96"/>
        <v>2022</v>
      </c>
      <c r="C1542" s="165">
        <f t="shared" si="97"/>
        <v>3</v>
      </c>
      <c r="D1542" s="165">
        <f t="shared" si="98"/>
        <v>6</v>
      </c>
      <c r="E1542" s="165">
        <f>+Exports!B1545</f>
        <v>5</v>
      </c>
      <c r="F1542" s="165">
        <f>+WEEKDAY(ExportsELAP[[#This Row],[Date Prevailing]],1)</f>
        <v>1</v>
      </c>
      <c r="G1542" s="165">
        <f>+COUNTIFS(ECR_Hours!$K$6:$K$7,ExportsELAP[[#This Row],[Date Prevailing]])</f>
        <v>0</v>
      </c>
      <c r="H1542" s="165">
        <f t="shared" si="99"/>
        <v>1</v>
      </c>
      <c r="I1542" s="166">
        <f>+Exports!G1545</f>
        <v>8.9614999999999991</v>
      </c>
      <c r="J1542" s="166">
        <f>+'ELAP_IPCO-APND'!D1545</f>
        <v>35.760289999999998</v>
      </c>
      <c r="K1542" s="166">
        <f>+(ExportsELAP[[#This Row],[Exports kWh - MPT]]/1000)*ExportsELAP[[#This Row],[EIM Price]]</f>
        <v>0.32046583883499996</v>
      </c>
      <c r="L1542" s="167" t="str">
        <f>+INDEX(ECR_Hours!$I$12:$I$15,MATCH(ExportsELAP[[#This Row],[Date Prevailing]],ECR_Hours!$H$12:$H$15,1))</f>
        <v>NS</v>
      </c>
      <c r="M1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3" spans="1:13" x14ac:dyDescent="0.25">
      <c r="A1543" s="164">
        <f>+Exports!A1546</f>
        <v>44626</v>
      </c>
      <c r="B1543" s="165">
        <f t="shared" si="96"/>
        <v>2022</v>
      </c>
      <c r="C1543" s="165">
        <f t="shared" si="97"/>
        <v>3</v>
      </c>
      <c r="D1543" s="165">
        <f t="shared" si="98"/>
        <v>6</v>
      </c>
      <c r="E1543" s="165">
        <f>+Exports!B1546</f>
        <v>6</v>
      </c>
      <c r="F1543" s="165">
        <f>+WEEKDAY(ExportsELAP[[#This Row],[Date Prevailing]],1)</f>
        <v>1</v>
      </c>
      <c r="G1543" s="165">
        <f>+COUNTIFS(ECR_Hours!$K$6:$K$7,ExportsELAP[[#This Row],[Date Prevailing]])</f>
        <v>0</v>
      </c>
      <c r="H1543" s="165">
        <f t="shared" si="99"/>
        <v>1</v>
      </c>
      <c r="I1543" s="166">
        <f>+Exports!G1546</f>
        <v>7.8838000000000008</v>
      </c>
      <c r="J1543" s="166">
        <f>+'ELAP_IPCO-APND'!D1546</f>
        <v>38.428559999999997</v>
      </c>
      <c r="K1543" s="166">
        <f>+(ExportsELAP[[#This Row],[Exports kWh - MPT]]/1000)*ExportsELAP[[#This Row],[EIM Price]]</f>
        <v>0.30296308132800004</v>
      </c>
      <c r="L1543" s="167" t="str">
        <f>+INDEX(ECR_Hours!$I$12:$I$15,MATCH(ExportsELAP[[#This Row],[Date Prevailing]],ECR_Hours!$H$12:$H$15,1))</f>
        <v>NS</v>
      </c>
      <c r="M1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4" spans="1:13" x14ac:dyDescent="0.25">
      <c r="A1544" s="164">
        <f>+Exports!A1547</f>
        <v>44626</v>
      </c>
      <c r="B1544" s="165">
        <f t="shared" si="96"/>
        <v>2022</v>
      </c>
      <c r="C1544" s="165">
        <f t="shared" si="97"/>
        <v>3</v>
      </c>
      <c r="D1544" s="165">
        <f t="shared" si="98"/>
        <v>6</v>
      </c>
      <c r="E1544" s="165">
        <f>+Exports!B1547</f>
        <v>7</v>
      </c>
      <c r="F1544" s="165">
        <f>+WEEKDAY(ExportsELAP[[#This Row],[Date Prevailing]],1)</f>
        <v>1</v>
      </c>
      <c r="G1544" s="165">
        <f>+COUNTIFS(ECR_Hours!$K$6:$K$7,ExportsELAP[[#This Row],[Date Prevailing]])</f>
        <v>0</v>
      </c>
      <c r="H1544" s="165">
        <f t="shared" si="99"/>
        <v>1</v>
      </c>
      <c r="I1544" s="166">
        <f>+Exports!G1547</f>
        <v>7.9026999999999994</v>
      </c>
      <c r="J1544" s="166">
        <f>+'ELAP_IPCO-APND'!D1547</f>
        <v>43.369100000000003</v>
      </c>
      <c r="K1544" s="166">
        <f>+(ExportsELAP[[#This Row],[Exports kWh - MPT]]/1000)*ExportsELAP[[#This Row],[EIM Price]]</f>
        <v>0.34273298656999995</v>
      </c>
      <c r="L1544" s="167" t="str">
        <f>+INDEX(ECR_Hours!$I$12:$I$15,MATCH(ExportsELAP[[#This Row],[Date Prevailing]],ECR_Hours!$H$12:$H$15,1))</f>
        <v>NS</v>
      </c>
      <c r="M1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5" spans="1:13" x14ac:dyDescent="0.25">
      <c r="A1545" s="164">
        <f>+Exports!A1548</f>
        <v>44626</v>
      </c>
      <c r="B1545" s="165">
        <f t="shared" si="96"/>
        <v>2022</v>
      </c>
      <c r="C1545" s="165">
        <f t="shared" si="97"/>
        <v>3</v>
      </c>
      <c r="D1545" s="165">
        <f t="shared" si="98"/>
        <v>6</v>
      </c>
      <c r="E1545" s="165">
        <f>+Exports!B1548</f>
        <v>8</v>
      </c>
      <c r="F1545" s="165">
        <f>+WEEKDAY(ExportsELAP[[#This Row],[Date Prevailing]],1)</f>
        <v>1</v>
      </c>
      <c r="G1545" s="165">
        <f>+COUNTIFS(ECR_Hours!$K$6:$K$7,ExportsELAP[[#This Row],[Date Prevailing]])</f>
        <v>0</v>
      </c>
      <c r="H1545" s="165">
        <f t="shared" si="99"/>
        <v>1</v>
      </c>
      <c r="I1545" s="166">
        <f>+Exports!G1548</f>
        <v>658.80950000000007</v>
      </c>
      <c r="J1545" s="166">
        <f>+'ELAP_IPCO-APND'!D1548</f>
        <v>40.822249999999997</v>
      </c>
      <c r="K1545" s="166">
        <f>+(ExportsELAP[[#This Row],[Exports kWh - MPT]]/1000)*ExportsELAP[[#This Row],[EIM Price]]</f>
        <v>26.894086111375</v>
      </c>
      <c r="L1545" s="167" t="str">
        <f>+INDEX(ECR_Hours!$I$12:$I$15,MATCH(ExportsELAP[[#This Row],[Date Prevailing]],ECR_Hours!$H$12:$H$15,1))</f>
        <v>NS</v>
      </c>
      <c r="M1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6" spans="1:13" x14ac:dyDescent="0.25">
      <c r="A1546" s="164">
        <f>+Exports!A1549</f>
        <v>44626</v>
      </c>
      <c r="B1546" s="165">
        <f t="shared" si="96"/>
        <v>2022</v>
      </c>
      <c r="C1546" s="165">
        <f t="shared" si="97"/>
        <v>3</v>
      </c>
      <c r="D1546" s="165">
        <f t="shared" si="98"/>
        <v>6</v>
      </c>
      <c r="E1546" s="165">
        <f>+Exports!B1549</f>
        <v>9</v>
      </c>
      <c r="F1546" s="165">
        <f>+WEEKDAY(ExportsELAP[[#This Row],[Date Prevailing]],1)</f>
        <v>1</v>
      </c>
      <c r="G1546" s="165">
        <f>+COUNTIFS(ECR_Hours!$K$6:$K$7,ExportsELAP[[#This Row],[Date Prevailing]])</f>
        <v>0</v>
      </c>
      <c r="H1546" s="165">
        <f t="shared" si="99"/>
        <v>1</v>
      </c>
      <c r="I1546" s="166">
        <f>+Exports!G1549</f>
        <v>7866.3094999999994</v>
      </c>
      <c r="J1546" s="166">
        <f>+'ELAP_IPCO-APND'!D1549</f>
        <v>34.77834</v>
      </c>
      <c r="K1546" s="166">
        <f>+(ExportsELAP[[#This Row],[Exports kWh - MPT]]/1000)*ExportsELAP[[#This Row],[EIM Price]]</f>
        <v>273.57718633622994</v>
      </c>
      <c r="L1546" s="167" t="str">
        <f>+INDEX(ECR_Hours!$I$12:$I$15,MATCH(ExportsELAP[[#This Row],[Date Prevailing]],ECR_Hours!$H$12:$H$15,1))</f>
        <v>NS</v>
      </c>
      <c r="M1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7" spans="1:13" x14ac:dyDescent="0.25">
      <c r="A1547" s="164">
        <f>+Exports!A1550</f>
        <v>44626</v>
      </c>
      <c r="B1547" s="165">
        <f t="shared" si="96"/>
        <v>2022</v>
      </c>
      <c r="C1547" s="165">
        <f t="shared" si="97"/>
        <v>3</v>
      </c>
      <c r="D1547" s="165">
        <f t="shared" si="98"/>
        <v>6</v>
      </c>
      <c r="E1547" s="165">
        <f>+Exports!B1550</f>
        <v>10</v>
      </c>
      <c r="F1547" s="165">
        <f>+WEEKDAY(ExportsELAP[[#This Row],[Date Prevailing]],1)</f>
        <v>1</v>
      </c>
      <c r="G1547" s="165">
        <f>+COUNTIFS(ECR_Hours!$K$6:$K$7,ExportsELAP[[#This Row],[Date Prevailing]])</f>
        <v>0</v>
      </c>
      <c r="H1547" s="165">
        <f t="shared" si="99"/>
        <v>1</v>
      </c>
      <c r="I1547" s="166">
        <f>+Exports!G1550</f>
        <v>20064.9892</v>
      </c>
      <c r="J1547" s="166">
        <f>+'ELAP_IPCO-APND'!D1550</f>
        <v>24.032879999999999</v>
      </c>
      <c r="K1547" s="166">
        <f>+(ExportsELAP[[#This Row],[Exports kWh - MPT]]/1000)*ExportsELAP[[#This Row],[EIM Price]]</f>
        <v>482.21947764489596</v>
      </c>
      <c r="L1547" s="167" t="str">
        <f>+INDEX(ECR_Hours!$I$12:$I$15,MATCH(ExportsELAP[[#This Row],[Date Prevailing]],ECR_Hours!$H$12:$H$15,1))</f>
        <v>NS</v>
      </c>
      <c r="M1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8" spans="1:13" x14ac:dyDescent="0.25">
      <c r="A1548" s="164">
        <f>+Exports!A1551</f>
        <v>44626</v>
      </c>
      <c r="B1548" s="165">
        <f t="shared" si="96"/>
        <v>2022</v>
      </c>
      <c r="C1548" s="165">
        <f t="shared" si="97"/>
        <v>3</v>
      </c>
      <c r="D1548" s="165">
        <f t="shared" si="98"/>
        <v>6</v>
      </c>
      <c r="E1548" s="165">
        <f>+Exports!B1551</f>
        <v>11</v>
      </c>
      <c r="F1548" s="165">
        <f>+WEEKDAY(ExportsELAP[[#This Row],[Date Prevailing]],1)</f>
        <v>1</v>
      </c>
      <c r="G1548" s="165">
        <f>+COUNTIFS(ECR_Hours!$K$6:$K$7,ExportsELAP[[#This Row],[Date Prevailing]])</f>
        <v>0</v>
      </c>
      <c r="H1548" s="165">
        <f t="shared" si="99"/>
        <v>1</v>
      </c>
      <c r="I1548" s="166">
        <f>+Exports!G1551</f>
        <v>32029.645800000002</v>
      </c>
      <c r="J1548" s="166">
        <f>+'ELAP_IPCO-APND'!D1551</f>
        <v>20.929179999999999</v>
      </c>
      <c r="K1548" s="166">
        <f>+(ExportsELAP[[#This Row],[Exports kWh - MPT]]/1000)*ExportsELAP[[#This Row],[EIM Price]]</f>
        <v>670.35422228444406</v>
      </c>
      <c r="L1548" s="167" t="str">
        <f>+INDEX(ECR_Hours!$I$12:$I$15,MATCH(ExportsELAP[[#This Row],[Date Prevailing]],ECR_Hours!$H$12:$H$15,1))</f>
        <v>NS</v>
      </c>
      <c r="M1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49" spans="1:13" x14ac:dyDescent="0.25">
      <c r="A1549" s="164">
        <f>+Exports!A1552</f>
        <v>44626</v>
      </c>
      <c r="B1549" s="165">
        <f t="shared" si="96"/>
        <v>2022</v>
      </c>
      <c r="C1549" s="165">
        <f t="shared" si="97"/>
        <v>3</v>
      </c>
      <c r="D1549" s="165">
        <f t="shared" si="98"/>
        <v>6</v>
      </c>
      <c r="E1549" s="165">
        <f>+Exports!B1552</f>
        <v>12</v>
      </c>
      <c r="F1549" s="165">
        <f>+WEEKDAY(ExportsELAP[[#This Row],[Date Prevailing]],1)</f>
        <v>1</v>
      </c>
      <c r="G1549" s="165">
        <f>+COUNTIFS(ECR_Hours!$K$6:$K$7,ExportsELAP[[#This Row],[Date Prevailing]])</f>
        <v>0</v>
      </c>
      <c r="H1549" s="165">
        <f t="shared" si="99"/>
        <v>1</v>
      </c>
      <c r="I1549" s="166">
        <f>+Exports!G1552</f>
        <v>39059.477400000003</v>
      </c>
      <c r="J1549" s="166">
        <f>+'ELAP_IPCO-APND'!D1552</f>
        <v>22.537019999999998</v>
      </c>
      <c r="K1549" s="166">
        <f>+(ExportsELAP[[#This Row],[Exports kWh - MPT]]/1000)*ExportsELAP[[#This Row],[EIM Price]]</f>
        <v>880.28422335334801</v>
      </c>
      <c r="L1549" s="167" t="str">
        <f>+INDEX(ECR_Hours!$I$12:$I$15,MATCH(ExportsELAP[[#This Row],[Date Prevailing]],ECR_Hours!$H$12:$H$15,1))</f>
        <v>NS</v>
      </c>
      <c r="M1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0" spans="1:13" x14ac:dyDescent="0.25">
      <c r="A1550" s="164">
        <f>+Exports!A1553</f>
        <v>44626</v>
      </c>
      <c r="B1550" s="165">
        <f t="shared" si="96"/>
        <v>2022</v>
      </c>
      <c r="C1550" s="165">
        <f t="shared" si="97"/>
        <v>3</v>
      </c>
      <c r="D1550" s="165">
        <f t="shared" si="98"/>
        <v>6</v>
      </c>
      <c r="E1550" s="165">
        <f>+Exports!B1553</f>
        <v>13</v>
      </c>
      <c r="F1550" s="165">
        <f>+WEEKDAY(ExportsELAP[[#This Row],[Date Prevailing]],1)</f>
        <v>1</v>
      </c>
      <c r="G1550" s="165">
        <f>+COUNTIFS(ECR_Hours!$K$6:$K$7,ExportsELAP[[#This Row],[Date Prevailing]])</f>
        <v>0</v>
      </c>
      <c r="H1550" s="165">
        <f t="shared" si="99"/>
        <v>1</v>
      </c>
      <c r="I1550" s="166">
        <f>+Exports!G1553</f>
        <v>35027.423900000002</v>
      </c>
      <c r="J1550" s="166">
        <f>+'ELAP_IPCO-APND'!D1553</f>
        <v>19.528849999999998</v>
      </c>
      <c r="K1550" s="166">
        <f>+(ExportsELAP[[#This Row],[Exports kWh - MPT]]/1000)*ExportsELAP[[#This Row],[EIM Price]]</f>
        <v>684.04530722951495</v>
      </c>
      <c r="L1550" s="167" t="str">
        <f>+INDEX(ECR_Hours!$I$12:$I$15,MATCH(ExportsELAP[[#This Row],[Date Prevailing]],ECR_Hours!$H$12:$H$15,1))</f>
        <v>NS</v>
      </c>
      <c r="M1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1" spans="1:13" x14ac:dyDescent="0.25">
      <c r="A1551" s="164">
        <f>+Exports!A1554</f>
        <v>44626</v>
      </c>
      <c r="B1551" s="165">
        <f t="shared" si="96"/>
        <v>2022</v>
      </c>
      <c r="C1551" s="165">
        <f t="shared" si="97"/>
        <v>3</v>
      </c>
      <c r="D1551" s="165">
        <f t="shared" si="98"/>
        <v>6</v>
      </c>
      <c r="E1551" s="165">
        <f>+Exports!B1554</f>
        <v>14</v>
      </c>
      <c r="F1551" s="165">
        <f>+WEEKDAY(ExportsELAP[[#This Row],[Date Prevailing]],1)</f>
        <v>1</v>
      </c>
      <c r="G1551" s="165">
        <f>+COUNTIFS(ECR_Hours!$K$6:$K$7,ExportsELAP[[#This Row],[Date Prevailing]])</f>
        <v>0</v>
      </c>
      <c r="H1551" s="165">
        <f t="shared" si="99"/>
        <v>1</v>
      </c>
      <c r="I1551" s="166">
        <f>+Exports!G1554</f>
        <v>29023.0867</v>
      </c>
      <c r="J1551" s="166">
        <f>+'ELAP_IPCO-APND'!D1554</f>
        <v>21.345389999999998</v>
      </c>
      <c r="K1551" s="166">
        <f>+(ExportsELAP[[#This Row],[Exports kWh - MPT]]/1000)*ExportsELAP[[#This Row],[EIM Price]]</f>
        <v>619.50910461531294</v>
      </c>
      <c r="L1551" s="167" t="str">
        <f>+INDEX(ECR_Hours!$I$12:$I$15,MATCH(ExportsELAP[[#This Row],[Date Prevailing]],ECR_Hours!$H$12:$H$15,1))</f>
        <v>NS</v>
      </c>
      <c r="M1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2" spans="1:13" x14ac:dyDescent="0.25">
      <c r="A1552" s="164">
        <f>+Exports!A1555</f>
        <v>44626</v>
      </c>
      <c r="B1552" s="165">
        <f t="shared" si="96"/>
        <v>2022</v>
      </c>
      <c r="C1552" s="165">
        <f t="shared" si="97"/>
        <v>3</v>
      </c>
      <c r="D1552" s="165">
        <f t="shared" si="98"/>
        <v>6</v>
      </c>
      <c r="E1552" s="165">
        <f>+Exports!B1555</f>
        <v>15</v>
      </c>
      <c r="F1552" s="165">
        <f>+WEEKDAY(ExportsELAP[[#This Row],[Date Prevailing]],1)</f>
        <v>1</v>
      </c>
      <c r="G1552" s="165">
        <f>+COUNTIFS(ECR_Hours!$K$6:$K$7,ExportsELAP[[#This Row],[Date Prevailing]])</f>
        <v>0</v>
      </c>
      <c r="H1552" s="165">
        <f t="shared" si="99"/>
        <v>1</v>
      </c>
      <c r="I1552" s="166">
        <f>+Exports!G1555</f>
        <v>24688.2925</v>
      </c>
      <c r="J1552" s="166">
        <f>+'ELAP_IPCO-APND'!D1555</f>
        <v>19.466909999999999</v>
      </c>
      <c r="K1552" s="166">
        <f>+(ExportsELAP[[#This Row],[Exports kWh - MPT]]/1000)*ExportsELAP[[#This Row],[EIM Price]]</f>
        <v>480.60476815117494</v>
      </c>
      <c r="L1552" s="167" t="str">
        <f>+INDEX(ECR_Hours!$I$12:$I$15,MATCH(ExportsELAP[[#This Row],[Date Prevailing]],ECR_Hours!$H$12:$H$15,1))</f>
        <v>NS</v>
      </c>
      <c r="M1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3" spans="1:13" x14ac:dyDescent="0.25">
      <c r="A1553" s="164">
        <f>+Exports!A1556</f>
        <v>44626</v>
      </c>
      <c r="B1553" s="165">
        <f t="shared" si="96"/>
        <v>2022</v>
      </c>
      <c r="C1553" s="165">
        <f t="shared" si="97"/>
        <v>3</v>
      </c>
      <c r="D1553" s="165">
        <f t="shared" si="98"/>
        <v>6</v>
      </c>
      <c r="E1553" s="165">
        <f>+Exports!B1556</f>
        <v>16</v>
      </c>
      <c r="F1553" s="165">
        <f>+WEEKDAY(ExportsELAP[[#This Row],[Date Prevailing]],1)</f>
        <v>1</v>
      </c>
      <c r="G1553" s="165">
        <f>+COUNTIFS(ECR_Hours!$K$6:$K$7,ExportsELAP[[#This Row],[Date Prevailing]])</f>
        <v>0</v>
      </c>
      <c r="H1553" s="165">
        <f t="shared" si="99"/>
        <v>1</v>
      </c>
      <c r="I1553" s="166">
        <f>+Exports!G1556</f>
        <v>20256.285199999998</v>
      </c>
      <c r="J1553" s="166">
        <f>+'ELAP_IPCO-APND'!D1556</f>
        <v>13.988149999999999</v>
      </c>
      <c r="K1553" s="166">
        <f>+(ExportsELAP[[#This Row],[Exports kWh - MPT]]/1000)*ExportsELAP[[#This Row],[EIM Price]]</f>
        <v>283.34795582037992</v>
      </c>
      <c r="L1553" s="167" t="str">
        <f>+INDEX(ECR_Hours!$I$12:$I$15,MATCH(ExportsELAP[[#This Row],[Date Prevailing]],ECR_Hours!$H$12:$H$15,1))</f>
        <v>NS</v>
      </c>
      <c r="M1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4" spans="1:13" x14ac:dyDescent="0.25">
      <c r="A1554" s="164">
        <f>+Exports!A1557</f>
        <v>44626</v>
      </c>
      <c r="B1554" s="165">
        <f t="shared" si="96"/>
        <v>2022</v>
      </c>
      <c r="C1554" s="165">
        <f t="shared" si="97"/>
        <v>3</v>
      </c>
      <c r="D1554" s="165">
        <f t="shared" si="98"/>
        <v>6</v>
      </c>
      <c r="E1554" s="165">
        <f>+Exports!B1557</f>
        <v>17</v>
      </c>
      <c r="F1554" s="165">
        <f>+WEEKDAY(ExportsELAP[[#This Row],[Date Prevailing]],1)</f>
        <v>1</v>
      </c>
      <c r="G1554" s="165">
        <f>+COUNTIFS(ECR_Hours!$K$6:$K$7,ExportsELAP[[#This Row],[Date Prevailing]])</f>
        <v>0</v>
      </c>
      <c r="H1554" s="165">
        <f t="shared" si="99"/>
        <v>1</v>
      </c>
      <c r="I1554" s="166">
        <f>+Exports!G1557</f>
        <v>14497.697899999999</v>
      </c>
      <c r="J1554" s="166">
        <f>+'ELAP_IPCO-APND'!D1557</f>
        <v>17.077390000000001</v>
      </c>
      <c r="K1554" s="166">
        <f>+(ExportsELAP[[#This Row],[Exports kWh - MPT]]/1000)*ExportsELAP[[#This Row],[EIM Price]]</f>
        <v>247.58284114048098</v>
      </c>
      <c r="L1554" s="167" t="str">
        <f>+INDEX(ECR_Hours!$I$12:$I$15,MATCH(ExportsELAP[[#This Row],[Date Prevailing]],ECR_Hours!$H$12:$H$15,1))</f>
        <v>NS</v>
      </c>
      <c r="M1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5" spans="1:13" x14ac:dyDescent="0.25">
      <c r="A1555" s="164">
        <f>+Exports!A1558</f>
        <v>44626</v>
      </c>
      <c r="B1555" s="165">
        <f t="shared" si="96"/>
        <v>2022</v>
      </c>
      <c r="C1555" s="165">
        <f t="shared" si="97"/>
        <v>3</v>
      </c>
      <c r="D1555" s="165">
        <f t="shared" si="98"/>
        <v>6</v>
      </c>
      <c r="E1555" s="165">
        <f>+Exports!B1558</f>
        <v>18</v>
      </c>
      <c r="F1555" s="165">
        <f>+WEEKDAY(ExportsELAP[[#This Row],[Date Prevailing]],1)</f>
        <v>1</v>
      </c>
      <c r="G1555" s="165">
        <f>+COUNTIFS(ECR_Hours!$K$6:$K$7,ExportsELAP[[#This Row],[Date Prevailing]])</f>
        <v>0</v>
      </c>
      <c r="H1555" s="165">
        <f t="shared" si="99"/>
        <v>1</v>
      </c>
      <c r="I1555" s="166">
        <f>+Exports!G1558</f>
        <v>5056.0538999999999</v>
      </c>
      <c r="J1555" s="166">
        <f>+'ELAP_IPCO-APND'!D1558</f>
        <v>35.782910000000001</v>
      </c>
      <c r="K1555" s="166">
        <f>+(ExportsELAP[[#This Row],[Exports kWh - MPT]]/1000)*ExportsELAP[[#This Row],[EIM Price]]</f>
        <v>180.92032165884902</v>
      </c>
      <c r="L1555" s="167" t="str">
        <f>+INDEX(ECR_Hours!$I$12:$I$15,MATCH(ExportsELAP[[#This Row],[Date Prevailing]],ECR_Hours!$H$12:$H$15,1))</f>
        <v>NS</v>
      </c>
      <c r="M1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6" spans="1:13" x14ac:dyDescent="0.25">
      <c r="A1556" s="164">
        <f>+Exports!A1559</f>
        <v>44626</v>
      </c>
      <c r="B1556" s="165">
        <f t="shared" si="96"/>
        <v>2022</v>
      </c>
      <c r="C1556" s="165">
        <f t="shared" si="97"/>
        <v>3</v>
      </c>
      <c r="D1556" s="165">
        <f t="shared" si="98"/>
        <v>6</v>
      </c>
      <c r="E1556" s="165">
        <f>+Exports!B1559</f>
        <v>19</v>
      </c>
      <c r="F1556" s="165">
        <f>+WEEKDAY(ExportsELAP[[#This Row],[Date Prevailing]],1)</f>
        <v>1</v>
      </c>
      <c r="G1556" s="165">
        <f>+COUNTIFS(ECR_Hours!$K$6:$K$7,ExportsELAP[[#This Row],[Date Prevailing]])</f>
        <v>0</v>
      </c>
      <c r="H1556" s="165">
        <f t="shared" si="99"/>
        <v>1</v>
      </c>
      <c r="I1556" s="166">
        <f>+Exports!G1559</f>
        <v>210.5915</v>
      </c>
      <c r="J1556" s="166">
        <f>+'ELAP_IPCO-APND'!D1559</f>
        <v>58.954639999999998</v>
      </c>
      <c r="K1556" s="166">
        <f>+(ExportsELAP[[#This Row],[Exports kWh - MPT]]/1000)*ExportsELAP[[#This Row],[EIM Price]]</f>
        <v>12.415346069559998</v>
      </c>
      <c r="L1556" s="167" t="str">
        <f>+INDEX(ECR_Hours!$I$12:$I$15,MATCH(ExportsELAP[[#This Row],[Date Prevailing]],ECR_Hours!$H$12:$H$15,1))</f>
        <v>NS</v>
      </c>
      <c r="M1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7" spans="1:13" x14ac:dyDescent="0.25">
      <c r="A1557" s="164">
        <f>+Exports!A1560</f>
        <v>44626</v>
      </c>
      <c r="B1557" s="165">
        <f t="shared" si="96"/>
        <v>2022</v>
      </c>
      <c r="C1557" s="165">
        <f t="shared" si="97"/>
        <v>3</v>
      </c>
      <c r="D1557" s="165">
        <f t="shared" si="98"/>
        <v>6</v>
      </c>
      <c r="E1557" s="165">
        <f>+Exports!B1560</f>
        <v>20</v>
      </c>
      <c r="F1557" s="165">
        <f>+WEEKDAY(ExportsELAP[[#This Row],[Date Prevailing]],1)</f>
        <v>1</v>
      </c>
      <c r="G1557" s="165">
        <f>+COUNTIFS(ECR_Hours!$K$6:$K$7,ExportsELAP[[#This Row],[Date Prevailing]])</f>
        <v>0</v>
      </c>
      <c r="H1557" s="165">
        <f t="shared" si="99"/>
        <v>1</v>
      </c>
      <c r="I1557" s="166">
        <f>+Exports!G1560</f>
        <v>3.6179999999999999</v>
      </c>
      <c r="J1557" s="166">
        <f>+'ELAP_IPCO-APND'!D1560</f>
        <v>51.852980000000002</v>
      </c>
      <c r="K1557" s="166">
        <f>+(ExportsELAP[[#This Row],[Exports kWh - MPT]]/1000)*ExportsELAP[[#This Row],[EIM Price]]</f>
        <v>0.18760408164</v>
      </c>
      <c r="L1557" s="167" t="str">
        <f>+INDEX(ECR_Hours!$I$12:$I$15,MATCH(ExportsELAP[[#This Row],[Date Prevailing]],ECR_Hours!$H$12:$H$15,1))</f>
        <v>NS</v>
      </c>
      <c r="M1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8" spans="1:13" x14ac:dyDescent="0.25">
      <c r="A1558" s="164">
        <f>+Exports!A1561</f>
        <v>44626</v>
      </c>
      <c r="B1558" s="165">
        <f t="shared" si="96"/>
        <v>2022</v>
      </c>
      <c r="C1558" s="165">
        <f t="shared" si="97"/>
        <v>3</v>
      </c>
      <c r="D1558" s="165">
        <f t="shared" si="98"/>
        <v>6</v>
      </c>
      <c r="E1558" s="165">
        <f>+Exports!B1561</f>
        <v>21</v>
      </c>
      <c r="F1558" s="165">
        <f>+WEEKDAY(ExportsELAP[[#This Row],[Date Prevailing]],1)</f>
        <v>1</v>
      </c>
      <c r="G1558" s="165">
        <f>+COUNTIFS(ECR_Hours!$K$6:$K$7,ExportsELAP[[#This Row],[Date Prevailing]])</f>
        <v>0</v>
      </c>
      <c r="H1558" s="165">
        <f t="shared" si="99"/>
        <v>1</v>
      </c>
      <c r="I1558" s="166">
        <f>+Exports!G1561</f>
        <v>3.3447</v>
      </c>
      <c r="J1558" s="166">
        <f>+'ELAP_IPCO-APND'!D1561</f>
        <v>49.701419999999999</v>
      </c>
      <c r="K1558" s="166">
        <f>+(ExportsELAP[[#This Row],[Exports kWh - MPT]]/1000)*ExportsELAP[[#This Row],[EIM Price]]</f>
        <v>0.16623633947399999</v>
      </c>
      <c r="L1558" s="167" t="str">
        <f>+INDEX(ECR_Hours!$I$12:$I$15,MATCH(ExportsELAP[[#This Row],[Date Prevailing]],ECR_Hours!$H$12:$H$15,1))</f>
        <v>NS</v>
      </c>
      <c r="M1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59" spans="1:13" x14ac:dyDescent="0.25">
      <c r="A1559" s="164">
        <f>+Exports!A1562</f>
        <v>44626</v>
      </c>
      <c r="B1559" s="165">
        <f t="shared" si="96"/>
        <v>2022</v>
      </c>
      <c r="C1559" s="165">
        <f t="shared" si="97"/>
        <v>3</v>
      </c>
      <c r="D1559" s="165">
        <f t="shared" si="98"/>
        <v>6</v>
      </c>
      <c r="E1559" s="165">
        <f>+Exports!B1562</f>
        <v>22</v>
      </c>
      <c r="F1559" s="165">
        <f>+WEEKDAY(ExportsELAP[[#This Row],[Date Prevailing]],1)</f>
        <v>1</v>
      </c>
      <c r="G1559" s="165">
        <f>+COUNTIFS(ECR_Hours!$K$6:$K$7,ExportsELAP[[#This Row],[Date Prevailing]])</f>
        <v>0</v>
      </c>
      <c r="H1559" s="165">
        <f t="shared" si="99"/>
        <v>1</v>
      </c>
      <c r="I1559" s="166">
        <f>+Exports!G1562</f>
        <v>3.5907</v>
      </c>
      <c r="J1559" s="166">
        <f>+'ELAP_IPCO-APND'!D1562</f>
        <v>64.414969999999997</v>
      </c>
      <c r="K1559" s="166">
        <f>+(ExportsELAP[[#This Row],[Exports kWh - MPT]]/1000)*ExportsELAP[[#This Row],[EIM Price]]</f>
        <v>0.23129483277899998</v>
      </c>
      <c r="L1559" s="167" t="str">
        <f>+INDEX(ECR_Hours!$I$12:$I$15,MATCH(ExportsELAP[[#This Row],[Date Prevailing]],ECR_Hours!$H$12:$H$15,1))</f>
        <v>NS</v>
      </c>
      <c r="M1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0" spans="1:13" x14ac:dyDescent="0.25">
      <c r="A1560" s="164">
        <f>+Exports!A1563</f>
        <v>44626</v>
      </c>
      <c r="B1560" s="165">
        <f t="shared" si="96"/>
        <v>2022</v>
      </c>
      <c r="C1560" s="165">
        <f t="shared" si="97"/>
        <v>3</v>
      </c>
      <c r="D1560" s="165">
        <f t="shared" si="98"/>
        <v>6</v>
      </c>
      <c r="E1560" s="165">
        <f>+Exports!B1563</f>
        <v>23</v>
      </c>
      <c r="F1560" s="165">
        <f>+WEEKDAY(ExportsELAP[[#This Row],[Date Prevailing]],1)</f>
        <v>1</v>
      </c>
      <c r="G1560" s="165">
        <f>+COUNTIFS(ECR_Hours!$K$6:$K$7,ExportsELAP[[#This Row],[Date Prevailing]])</f>
        <v>0</v>
      </c>
      <c r="H1560" s="165">
        <f t="shared" si="99"/>
        <v>1</v>
      </c>
      <c r="I1560" s="166">
        <f>+Exports!G1563</f>
        <v>3.1491000000000002</v>
      </c>
      <c r="J1560" s="166">
        <f>+'ELAP_IPCO-APND'!D1563</f>
        <v>58.378810000000001</v>
      </c>
      <c r="K1560" s="166">
        <f>+(ExportsELAP[[#This Row],[Exports kWh - MPT]]/1000)*ExportsELAP[[#This Row],[EIM Price]]</f>
        <v>0.18384071057100002</v>
      </c>
      <c r="L1560" s="167" t="str">
        <f>+INDEX(ECR_Hours!$I$12:$I$15,MATCH(ExportsELAP[[#This Row],[Date Prevailing]],ECR_Hours!$H$12:$H$15,1))</f>
        <v>NS</v>
      </c>
      <c r="M1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1" spans="1:13" x14ac:dyDescent="0.25">
      <c r="A1561" s="164">
        <f>+Exports!A1564</f>
        <v>44626</v>
      </c>
      <c r="B1561" s="165">
        <f t="shared" si="96"/>
        <v>2022</v>
      </c>
      <c r="C1561" s="165">
        <f t="shared" si="97"/>
        <v>3</v>
      </c>
      <c r="D1561" s="165">
        <f t="shared" si="98"/>
        <v>6</v>
      </c>
      <c r="E1561" s="165">
        <f>+Exports!B1564</f>
        <v>24</v>
      </c>
      <c r="F1561" s="165">
        <f>+WEEKDAY(ExportsELAP[[#This Row],[Date Prevailing]],1)</f>
        <v>1</v>
      </c>
      <c r="G1561" s="165">
        <f>+COUNTIFS(ECR_Hours!$K$6:$K$7,ExportsELAP[[#This Row],[Date Prevailing]])</f>
        <v>0</v>
      </c>
      <c r="H1561" s="165">
        <f t="shared" si="99"/>
        <v>1</v>
      </c>
      <c r="I1561" s="166">
        <f>+Exports!G1564</f>
        <v>2.1446999999999998</v>
      </c>
      <c r="J1561" s="166">
        <f>+'ELAP_IPCO-APND'!D1564</f>
        <v>49.233040000000003</v>
      </c>
      <c r="K1561" s="166">
        <f>+(ExportsELAP[[#This Row],[Exports kWh - MPT]]/1000)*ExportsELAP[[#This Row],[EIM Price]]</f>
        <v>0.105590100888</v>
      </c>
      <c r="L1561" s="167" t="str">
        <f>+INDEX(ECR_Hours!$I$12:$I$15,MATCH(ExportsELAP[[#This Row],[Date Prevailing]],ECR_Hours!$H$12:$H$15,1))</f>
        <v>NS</v>
      </c>
      <c r="M1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2" spans="1:13" x14ac:dyDescent="0.25">
      <c r="A1562" s="164">
        <f>+Exports!A1565</f>
        <v>44627</v>
      </c>
      <c r="B1562" s="165">
        <f t="shared" si="96"/>
        <v>2022</v>
      </c>
      <c r="C1562" s="165">
        <f t="shared" si="97"/>
        <v>3</v>
      </c>
      <c r="D1562" s="165">
        <f t="shared" si="98"/>
        <v>7</v>
      </c>
      <c r="E1562" s="165">
        <f>+Exports!B1565</f>
        <v>1</v>
      </c>
      <c r="F1562" s="165">
        <f>+WEEKDAY(ExportsELAP[[#This Row],[Date Prevailing]],1)</f>
        <v>2</v>
      </c>
      <c r="G1562" s="165">
        <f>+COUNTIFS(ECR_Hours!$K$6:$K$7,ExportsELAP[[#This Row],[Date Prevailing]])</f>
        <v>0</v>
      </c>
      <c r="H1562" s="165">
        <f t="shared" si="99"/>
        <v>2</v>
      </c>
      <c r="I1562" s="166">
        <f>+Exports!G1565</f>
        <v>5.9887999999999995</v>
      </c>
      <c r="J1562" s="166">
        <f>+'ELAP_IPCO-APND'!D1565</f>
        <v>36.434069999999998</v>
      </c>
      <c r="K1562" s="166">
        <f>+(ExportsELAP[[#This Row],[Exports kWh - MPT]]/1000)*ExportsELAP[[#This Row],[EIM Price]]</f>
        <v>0.21819635841599999</v>
      </c>
      <c r="L1562" s="167" t="str">
        <f>+INDEX(ECR_Hours!$I$12:$I$15,MATCH(ExportsELAP[[#This Row],[Date Prevailing]],ECR_Hours!$H$12:$H$15,1))</f>
        <v>NS</v>
      </c>
      <c r="M1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3" spans="1:13" x14ac:dyDescent="0.25">
      <c r="A1563" s="164">
        <f>+Exports!A1566</f>
        <v>44627</v>
      </c>
      <c r="B1563" s="165">
        <f t="shared" si="96"/>
        <v>2022</v>
      </c>
      <c r="C1563" s="165">
        <f t="shared" si="97"/>
        <v>3</v>
      </c>
      <c r="D1563" s="165">
        <f t="shared" si="98"/>
        <v>7</v>
      </c>
      <c r="E1563" s="165">
        <f>+Exports!B1566</f>
        <v>2</v>
      </c>
      <c r="F1563" s="165">
        <f>+WEEKDAY(ExportsELAP[[#This Row],[Date Prevailing]],1)</f>
        <v>2</v>
      </c>
      <c r="G1563" s="165">
        <f>+COUNTIFS(ECR_Hours!$K$6:$K$7,ExportsELAP[[#This Row],[Date Prevailing]])</f>
        <v>0</v>
      </c>
      <c r="H1563" s="165">
        <f t="shared" si="99"/>
        <v>2</v>
      </c>
      <c r="I1563" s="166">
        <f>+Exports!G1566</f>
        <v>7.0343</v>
      </c>
      <c r="J1563" s="166">
        <f>+'ELAP_IPCO-APND'!D1566</f>
        <v>35.260460000000002</v>
      </c>
      <c r="K1563" s="166">
        <f>+(ExportsELAP[[#This Row],[Exports kWh - MPT]]/1000)*ExportsELAP[[#This Row],[EIM Price]]</f>
        <v>0.24803265377800002</v>
      </c>
      <c r="L1563" s="167" t="str">
        <f>+INDEX(ECR_Hours!$I$12:$I$15,MATCH(ExportsELAP[[#This Row],[Date Prevailing]],ECR_Hours!$H$12:$H$15,1))</f>
        <v>NS</v>
      </c>
      <c r="M1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4" spans="1:13" x14ac:dyDescent="0.25">
      <c r="A1564" s="164">
        <f>+Exports!A1567</f>
        <v>44627</v>
      </c>
      <c r="B1564" s="165">
        <f t="shared" si="96"/>
        <v>2022</v>
      </c>
      <c r="C1564" s="165">
        <f t="shared" si="97"/>
        <v>3</v>
      </c>
      <c r="D1564" s="165">
        <f t="shared" si="98"/>
        <v>7</v>
      </c>
      <c r="E1564" s="165">
        <f>+Exports!B1567</f>
        <v>3</v>
      </c>
      <c r="F1564" s="165">
        <f>+WEEKDAY(ExportsELAP[[#This Row],[Date Prevailing]],1)</f>
        <v>2</v>
      </c>
      <c r="G1564" s="165">
        <f>+COUNTIFS(ECR_Hours!$K$6:$K$7,ExportsELAP[[#This Row],[Date Prevailing]])</f>
        <v>0</v>
      </c>
      <c r="H1564" s="165">
        <f t="shared" si="99"/>
        <v>2</v>
      </c>
      <c r="I1564" s="166">
        <f>+Exports!G1567</f>
        <v>7.8387000000000011</v>
      </c>
      <c r="J1564" s="166">
        <f>+'ELAP_IPCO-APND'!D1567</f>
        <v>34.169460000000001</v>
      </c>
      <c r="K1564" s="166">
        <f>+(ExportsELAP[[#This Row],[Exports kWh - MPT]]/1000)*ExportsELAP[[#This Row],[EIM Price]]</f>
        <v>0.26784414610200002</v>
      </c>
      <c r="L1564" s="167" t="str">
        <f>+INDEX(ECR_Hours!$I$12:$I$15,MATCH(ExportsELAP[[#This Row],[Date Prevailing]],ECR_Hours!$H$12:$H$15,1))</f>
        <v>NS</v>
      </c>
      <c r="M1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5" spans="1:13" x14ac:dyDescent="0.25">
      <c r="A1565" s="164">
        <f>+Exports!A1568</f>
        <v>44627</v>
      </c>
      <c r="B1565" s="165">
        <f t="shared" si="96"/>
        <v>2022</v>
      </c>
      <c r="C1565" s="165">
        <f t="shared" si="97"/>
        <v>3</v>
      </c>
      <c r="D1565" s="165">
        <f t="shared" si="98"/>
        <v>7</v>
      </c>
      <c r="E1565" s="165">
        <f>+Exports!B1568</f>
        <v>4</v>
      </c>
      <c r="F1565" s="165">
        <f>+WEEKDAY(ExportsELAP[[#This Row],[Date Prevailing]],1)</f>
        <v>2</v>
      </c>
      <c r="G1565" s="165">
        <f>+COUNTIFS(ECR_Hours!$K$6:$K$7,ExportsELAP[[#This Row],[Date Prevailing]])</f>
        <v>0</v>
      </c>
      <c r="H1565" s="165">
        <f t="shared" si="99"/>
        <v>2</v>
      </c>
      <c r="I1565" s="166">
        <f>+Exports!G1568</f>
        <v>1.3731</v>
      </c>
      <c r="J1565" s="166">
        <f>+'ELAP_IPCO-APND'!D1568</f>
        <v>35.220970000000001</v>
      </c>
      <c r="K1565" s="166">
        <f>+(ExportsELAP[[#This Row],[Exports kWh - MPT]]/1000)*ExportsELAP[[#This Row],[EIM Price]]</f>
        <v>4.8361913907000002E-2</v>
      </c>
      <c r="L1565" s="167" t="str">
        <f>+INDEX(ECR_Hours!$I$12:$I$15,MATCH(ExportsELAP[[#This Row],[Date Prevailing]],ECR_Hours!$H$12:$H$15,1))</f>
        <v>NS</v>
      </c>
      <c r="M1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6" spans="1:13" x14ac:dyDescent="0.25">
      <c r="A1566" s="164">
        <f>+Exports!A1569</f>
        <v>44627</v>
      </c>
      <c r="B1566" s="165">
        <f t="shared" si="96"/>
        <v>2022</v>
      </c>
      <c r="C1566" s="165">
        <f t="shared" si="97"/>
        <v>3</v>
      </c>
      <c r="D1566" s="165">
        <f t="shared" si="98"/>
        <v>7</v>
      </c>
      <c r="E1566" s="165">
        <f>+Exports!B1569</f>
        <v>5</v>
      </c>
      <c r="F1566" s="165">
        <f>+WEEKDAY(ExportsELAP[[#This Row],[Date Prevailing]],1)</f>
        <v>2</v>
      </c>
      <c r="G1566" s="165">
        <f>+COUNTIFS(ECR_Hours!$K$6:$K$7,ExportsELAP[[#This Row],[Date Prevailing]])</f>
        <v>0</v>
      </c>
      <c r="H1566" s="165">
        <f t="shared" si="99"/>
        <v>2</v>
      </c>
      <c r="I1566" s="166">
        <f>+Exports!G1569</f>
        <v>1.5706</v>
      </c>
      <c r="J1566" s="166">
        <f>+'ELAP_IPCO-APND'!D1569</f>
        <v>36.192860000000003</v>
      </c>
      <c r="K1566" s="166">
        <f>+(ExportsELAP[[#This Row],[Exports kWh - MPT]]/1000)*ExportsELAP[[#This Row],[EIM Price]]</f>
        <v>5.6844505916000002E-2</v>
      </c>
      <c r="L1566" s="167" t="str">
        <f>+INDEX(ECR_Hours!$I$12:$I$15,MATCH(ExportsELAP[[#This Row],[Date Prevailing]],ECR_Hours!$H$12:$H$15,1))</f>
        <v>NS</v>
      </c>
      <c r="M1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7" spans="1:13" x14ac:dyDescent="0.25">
      <c r="A1567" s="164">
        <f>+Exports!A1570</f>
        <v>44627</v>
      </c>
      <c r="B1567" s="165">
        <f t="shared" si="96"/>
        <v>2022</v>
      </c>
      <c r="C1567" s="165">
        <f t="shared" si="97"/>
        <v>3</v>
      </c>
      <c r="D1567" s="165">
        <f t="shared" si="98"/>
        <v>7</v>
      </c>
      <c r="E1567" s="165">
        <f>+Exports!B1570</f>
        <v>6</v>
      </c>
      <c r="F1567" s="165">
        <f>+WEEKDAY(ExportsELAP[[#This Row],[Date Prevailing]],1)</f>
        <v>2</v>
      </c>
      <c r="G1567" s="165">
        <f>+COUNTIFS(ECR_Hours!$K$6:$K$7,ExportsELAP[[#This Row],[Date Prevailing]])</f>
        <v>0</v>
      </c>
      <c r="H1567" s="165">
        <f t="shared" si="99"/>
        <v>2</v>
      </c>
      <c r="I1567" s="166">
        <f>+Exports!G1570</f>
        <v>1.86309999999999</v>
      </c>
      <c r="J1567" s="166">
        <f>+'ELAP_IPCO-APND'!D1570</f>
        <v>39.33193</v>
      </c>
      <c r="K1567" s="166">
        <f>+(ExportsELAP[[#This Row],[Exports kWh - MPT]]/1000)*ExportsELAP[[#This Row],[EIM Price]]</f>
        <v>7.3279318782999606E-2</v>
      </c>
      <c r="L1567" s="167" t="str">
        <f>+INDEX(ECR_Hours!$I$12:$I$15,MATCH(ExportsELAP[[#This Row],[Date Prevailing]],ECR_Hours!$H$12:$H$15,1))</f>
        <v>NS</v>
      </c>
      <c r="M1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8" spans="1:13" x14ac:dyDescent="0.25">
      <c r="A1568" s="164">
        <f>+Exports!A1571</f>
        <v>44627</v>
      </c>
      <c r="B1568" s="165">
        <f t="shared" si="96"/>
        <v>2022</v>
      </c>
      <c r="C1568" s="165">
        <f t="shared" si="97"/>
        <v>3</v>
      </c>
      <c r="D1568" s="165">
        <f t="shared" si="98"/>
        <v>7</v>
      </c>
      <c r="E1568" s="165">
        <f>+Exports!B1571</f>
        <v>7</v>
      </c>
      <c r="F1568" s="165">
        <f>+WEEKDAY(ExportsELAP[[#This Row],[Date Prevailing]],1)</f>
        <v>2</v>
      </c>
      <c r="G1568" s="165">
        <f>+COUNTIFS(ECR_Hours!$K$6:$K$7,ExportsELAP[[#This Row],[Date Prevailing]])</f>
        <v>0</v>
      </c>
      <c r="H1568" s="165">
        <f t="shared" si="99"/>
        <v>2</v>
      </c>
      <c r="I1568" s="166">
        <f>+Exports!G1571</f>
        <v>1.6808000000000001</v>
      </c>
      <c r="J1568" s="166">
        <f>+'ELAP_IPCO-APND'!D1571</f>
        <v>46.895670000000003</v>
      </c>
      <c r="K1568" s="166">
        <f>+(ExportsELAP[[#This Row],[Exports kWh - MPT]]/1000)*ExportsELAP[[#This Row],[EIM Price]]</f>
        <v>7.8822242136000004E-2</v>
      </c>
      <c r="L1568" s="167" t="str">
        <f>+INDEX(ECR_Hours!$I$12:$I$15,MATCH(ExportsELAP[[#This Row],[Date Prevailing]],ECR_Hours!$H$12:$H$15,1))</f>
        <v>NS</v>
      </c>
      <c r="M1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69" spans="1:13" x14ac:dyDescent="0.25">
      <c r="A1569" s="164">
        <f>+Exports!A1572</f>
        <v>44627</v>
      </c>
      <c r="B1569" s="165">
        <f t="shared" si="96"/>
        <v>2022</v>
      </c>
      <c r="C1569" s="165">
        <f t="shared" si="97"/>
        <v>3</v>
      </c>
      <c r="D1569" s="165">
        <f t="shared" si="98"/>
        <v>7</v>
      </c>
      <c r="E1569" s="165">
        <f>+Exports!B1572</f>
        <v>8</v>
      </c>
      <c r="F1569" s="165">
        <f>+WEEKDAY(ExportsELAP[[#This Row],[Date Prevailing]],1)</f>
        <v>2</v>
      </c>
      <c r="G1569" s="165">
        <f>+COUNTIFS(ECR_Hours!$K$6:$K$7,ExportsELAP[[#This Row],[Date Prevailing]])</f>
        <v>0</v>
      </c>
      <c r="H1569" s="165">
        <f t="shared" si="99"/>
        <v>2</v>
      </c>
      <c r="I1569" s="166">
        <f>+Exports!G1572</f>
        <v>480.81060000000002</v>
      </c>
      <c r="J1569" s="166">
        <f>+'ELAP_IPCO-APND'!D1572</f>
        <v>49.488529999999997</v>
      </c>
      <c r="K1569" s="166">
        <f>+(ExportsELAP[[#This Row],[Exports kWh - MPT]]/1000)*ExportsELAP[[#This Row],[EIM Price]]</f>
        <v>23.794609802418002</v>
      </c>
      <c r="L1569" s="167" t="str">
        <f>+INDEX(ECR_Hours!$I$12:$I$15,MATCH(ExportsELAP[[#This Row],[Date Prevailing]],ECR_Hours!$H$12:$H$15,1))</f>
        <v>NS</v>
      </c>
      <c r="M1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0" spans="1:13" x14ac:dyDescent="0.25">
      <c r="A1570" s="164">
        <f>+Exports!A1573</f>
        <v>44627</v>
      </c>
      <c r="B1570" s="165">
        <f t="shared" si="96"/>
        <v>2022</v>
      </c>
      <c r="C1570" s="165">
        <f t="shared" si="97"/>
        <v>3</v>
      </c>
      <c r="D1570" s="165">
        <f t="shared" si="98"/>
        <v>7</v>
      </c>
      <c r="E1570" s="165">
        <f>+Exports!B1573</f>
        <v>9</v>
      </c>
      <c r="F1570" s="165">
        <f>+WEEKDAY(ExportsELAP[[#This Row],[Date Prevailing]],1)</f>
        <v>2</v>
      </c>
      <c r="G1570" s="165">
        <f>+COUNTIFS(ECR_Hours!$K$6:$K$7,ExportsELAP[[#This Row],[Date Prevailing]])</f>
        <v>0</v>
      </c>
      <c r="H1570" s="165">
        <f t="shared" si="99"/>
        <v>2</v>
      </c>
      <c r="I1570" s="166">
        <f>+Exports!G1573</f>
        <v>4494.9574000000002</v>
      </c>
      <c r="J1570" s="166">
        <f>+'ELAP_IPCO-APND'!D1573</f>
        <v>43.018929999999997</v>
      </c>
      <c r="K1570" s="166">
        <f>+(ExportsELAP[[#This Row],[Exports kWh - MPT]]/1000)*ExportsELAP[[#This Row],[EIM Price]]</f>
        <v>193.36825774358201</v>
      </c>
      <c r="L1570" s="167" t="str">
        <f>+INDEX(ECR_Hours!$I$12:$I$15,MATCH(ExportsELAP[[#This Row],[Date Prevailing]],ECR_Hours!$H$12:$H$15,1))</f>
        <v>NS</v>
      </c>
      <c r="M1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1" spans="1:13" x14ac:dyDescent="0.25">
      <c r="A1571" s="164">
        <f>+Exports!A1574</f>
        <v>44627</v>
      </c>
      <c r="B1571" s="165">
        <f t="shared" si="96"/>
        <v>2022</v>
      </c>
      <c r="C1571" s="165">
        <f t="shared" si="97"/>
        <v>3</v>
      </c>
      <c r="D1571" s="165">
        <f t="shared" si="98"/>
        <v>7</v>
      </c>
      <c r="E1571" s="165">
        <f>+Exports!B1574</f>
        <v>10</v>
      </c>
      <c r="F1571" s="165">
        <f>+WEEKDAY(ExportsELAP[[#This Row],[Date Prevailing]],1)</f>
        <v>2</v>
      </c>
      <c r="G1571" s="165">
        <f>+COUNTIFS(ECR_Hours!$K$6:$K$7,ExportsELAP[[#This Row],[Date Prevailing]])</f>
        <v>0</v>
      </c>
      <c r="H1571" s="165">
        <f t="shared" si="99"/>
        <v>2</v>
      </c>
      <c r="I1571" s="166">
        <f>+Exports!G1574</f>
        <v>16976.832900000001</v>
      </c>
      <c r="J1571" s="166">
        <f>+'ELAP_IPCO-APND'!D1574</f>
        <v>23.44857</v>
      </c>
      <c r="K1571" s="166">
        <f>+(ExportsELAP[[#This Row],[Exports kWh - MPT]]/1000)*ExportsELAP[[#This Row],[EIM Price]]</f>
        <v>398.08245463395303</v>
      </c>
      <c r="L1571" s="167" t="str">
        <f>+INDEX(ECR_Hours!$I$12:$I$15,MATCH(ExportsELAP[[#This Row],[Date Prevailing]],ECR_Hours!$H$12:$H$15,1))</f>
        <v>NS</v>
      </c>
      <c r="M1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2" spans="1:13" x14ac:dyDescent="0.25">
      <c r="A1572" s="164">
        <f>+Exports!A1575</f>
        <v>44627</v>
      </c>
      <c r="B1572" s="165">
        <f t="shared" si="96"/>
        <v>2022</v>
      </c>
      <c r="C1572" s="165">
        <f t="shared" si="97"/>
        <v>3</v>
      </c>
      <c r="D1572" s="165">
        <f t="shared" si="98"/>
        <v>7</v>
      </c>
      <c r="E1572" s="165">
        <f>+Exports!B1575</f>
        <v>11</v>
      </c>
      <c r="F1572" s="165">
        <f>+WEEKDAY(ExportsELAP[[#This Row],[Date Prevailing]],1)</f>
        <v>2</v>
      </c>
      <c r="G1572" s="165">
        <f>+COUNTIFS(ECR_Hours!$K$6:$K$7,ExportsELAP[[#This Row],[Date Prevailing]])</f>
        <v>0</v>
      </c>
      <c r="H1572" s="165">
        <f t="shared" si="99"/>
        <v>2</v>
      </c>
      <c r="I1572" s="166">
        <f>+Exports!G1575</f>
        <v>31795.674099999997</v>
      </c>
      <c r="J1572" s="166">
        <f>+'ELAP_IPCO-APND'!D1575</f>
        <v>21.350580000000001</v>
      </c>
      <c r="K1572" s="166">
        <f>+(ExportsELAP[[#This Row],[Exports kWh - MPT]]/1000)*ExportsELAP[[#This Row],[EIM Price]]</f>
        <v>678.85608352597797</v>
      </c>
      <c r="L1572" s="167" t="str">
        <f>+INDEX(ECR_Hours!$I$12:$I$15,MATCH(ExportsELAP[[#This Row],[Date Prevailing]],ECR_Hours!$H$12:$H$15,1))</f>
        <v>NS</v>
      </c>
      <c r="M1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3" spans="1:13" x14ac:dyDescent="0.25">
      <c r="A1573" s="164">
        <f>+Exports!A1576</f>
        <v>44627</v>
      </c>
      <c r="B1573" s="165">
        <f t="shared" si="96"/>
        <v>2022</v>
      </c>
      <c r="C1573" s="165">
        <f t="shared" si="97"/>
        <v>3</v>
      </c>
      <c r="D1573" s="165">
        <f t="shared" si="98"/>
        <v>7</v>
      </c>
      <c r="E1573" s="165">
        <f>+Exports!B1576</f>
        <v>12</v>
      </c>
      <c r="F1573" s="165">
        <f>+WEEKDAY(ExportsELAP[[#This Row],[Date Prevailing]],1)</f>
        <v>2</v>
      </c>
      <c r="G1573" s="165">
        <f>+COUNTIFS(ECR_Hours!$K$6:$K$7,ExportsELAP[[#This Row],[Date Prevailing]])</f>
        <v>0</v>
      </c>
      <c r="H1573" s="165">
        <f t="shared" si="99"/>
        <v>2</v>
      </c>
      <c r="I1573" s="166">
        <f>+Exports!G1576</f>
        <v>44297.683600000004</v>
      </c>
      <c r="J1573" s="166">
        <f>+'ELAP_IPCO-APND'!D1576</f>
        <v>23.220009999999998</v>
      </c>
      <c r="K1573" s="166">
        <f>+(ExportsELAP[[#This Row],[Exports kWh - MPT]]/1000)*ExportsELAP[[#This Row],[EIM Price]]</f>
        <v>1028.5926561688361</v>
      </c>
      <c r="L1573" s="167" t="str">
        <f>+INDEX(ECR_Hours!$I$12:$I$15,MATCH(ExportsELAP[[#This Row],[Date Prevailing]],ECR_Hours!$H$12:$H$15,1))</f>
        <v>NS</v>
      </c>
      <c r="M1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4" spans="1:13" x14ac:dyDescent="0.25">
      <c r="A1574" s="164">
        <f>+Exports!A1577</f>
        <v>44627</v>
      </c>
      <c r="B1574" s="165">
        <f t="shared" si="96"/>
        <v>2022</v>
      </c>
      <c r="C1574" s="165">
        <f t="shared" si="97"/>
        <v>3</v>
      </c>
      <c r="D1574" s="165">
        <f t="shared" si="98"/>
        <v>7</v>
      </c>
      <c r="E1574" s="165">
        <f>+Exports!B1577</f>
        <v>13</v>
      </c>
      <c r="F1574" s="165">
        <f>+WEEKDAY(ExportsELAP[[#This Row],[Date Prevailing]],1)</f>
        <v>2</v>
      </c>
      <c r="G1574" s="165">
        <f>+COUNTIFS(ECR_Hours!$K$6:$K$7,ExportsELAP[[#This Row],[Date Prevailing]])</f>
        <v>0</v>
      </c>
      <c r="H1574" s="165">
        <f t="shared" si="99"/>
        <v>2</v>
      </c>
      <c r="I1574" s="166">
        <f>+Exports!G1577</f>
        <v>49219.245199999998</v>
      </c>
      <c r="J1574" s="166">
        <f>+'ELAP_IPCO-APND'!D1577</f>
        <v>17.025210000000001</v>
      </c>
      <c r="K1574" s="166">
        <f>+(ExportsELAP[[#This Row],[Exports kWh - MPT]]/1000)*ExportsELAP[[#This Row],[EIM Price]]</f>
        <v>837.96798557149202</v>
      </c>
      <c r="L1574" s="167" t="str">
        <f>+INDEX(ECR_Hours!$I$12:$I$15,MATCH(ExportsELAP[[#This Row],[Date Prevailing]],ECR_Hours!$H$12:$H$15,1))</f>
        <v>NS</v>
      </c>
      <c r="M1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5" spans="1:13" x14ac:dyDescent="0.25">
      <c r="A1575" s="164">
        <f>+Exports!A1578</f>
        <v>44627</v>
      </c>
      <c r="B1575" s="165">
        <f t="shared" si="96"/>
        <v>2022</v>
      </c>
      <c r="C1575" s="165">
        <f t="shared" si="97"/>
        <v>3</v>
      </c>
      <c r="D1575" s="165">
        <f t="shared" si="98"/>
        <v>7</v>
      </c>
      <c r="E1575" s="165">
        <f>+Exports!B1578</f>
        <v>14</v>
      </c>
      <c r="F1575" s="165">
        <f>+WEEKDAY(ExportsELAP[[#This Row],[Date Prevailing]],1)</f>
        <v>2</v>
      </c>
      <c r="G1575" s="165">
        <f>+COUNTIFS(ECR_Hours!$K$6:$K$7,ExportsELAP[[#This Row],[Date Prevailing]])</f>
        <v>0</v>
      </c>
      <c r="H1575" s="165">
        <f t="shared" si="99"/>
        <v>2</v>
      </c>
      <c r="I1575" s="166">
        <f>+Exports!G1578</f>
        <v>48337.323400000001</v>
      </c>
      <c r="J1575" s="166">
        <f>+'ELAP_IPCO-APND'!D1578</f>
        <v>13.602449999999999</v>
      </c>
      <c r="K1575" s="166">
        <f>+(ExportsELAP[[#This Row],[Exports kWh - MPT]]/1000)*ExportsELAP[[#This Row],[EIM Price]]</f>
        <v>657.50602468233001</v>
      </c>
      <c r="L1575" s="167" t="str">
        <f>+INDEX(ECR_Hours!$I$12:$I$15,MATCH(ExportsELAP[[#This Row],[Date Prevailing]],ECR_Hours!$H$12:$H$15,1))</f>
        <v>NS</v>
      </c>
      <c r="M1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6" spans="1:13" x14ac:dyDescent="0.25">
      <c r="A1576" s="164">
        <f>+Exports!A1579</f>
        <v>44627</v>
      </c>
      <c r="B1576" s="165">
        <f t="shared" si="96"/>
        <v>2022</v>
      </c>
      <c r="C1576" s="165">
        <f t="shared" si="97"/>
        <v>3</v>
      </c>
      <c r="D1576" s="165">
        <f t="shared" si="98"/>
        <v>7</v>
      </c>
      <c r="E1576" s="165">
        <f>+Exports!B1579</f>
        <v>15</v>
      </c>
      <c r="F1576" s="165">
        <f>+WEEKDAY(ExportsELAP[[#This Row],[Date Prevailing]],1)</f>
        <v>2</v>
      </c>
      <c r="G1576" s="165">
        <f>+COUNTIFS(ECR_Hours!$K$6:$K$7,ExportsELAP[[#This Row],[Date Prevailing]])</f>
        <v>0</v>
      </c>
      <c r="H1576" s="165">
        <f t="shared" si="99"/>
        <v>2</v>
      </c>
      <c r="I1576" s="166">
        <f>+Exports!G1579</f>
        <v>41505.077899999997</v>
      </c>
      <c r="J1576" s="166">
        <f>+'ELAP_IPCO-APND'!D1579</f>
        <v>4.5608300000000002</v>
      </c>
      <c r="K1576" s="166">
        <f>+(ExportsELAP[[#This Row],[Exports kWh - MPT]]/1000)*ExportsELAP[[#This Row],[EIM Price]]</f>
        <v>189.297604438657</v>
      </c>
      <c r="L1576" s="167" t="str">
        <f>+INDEX(ECR_Hours!$I$12:$I$15,MATCH(ExportsELAP[[#This Row],[Date Prevailing]],ECR_Hours!$H$12:$H$15,1))</f>
        <v>NS</v>
      </c>
      <c r="M1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7" spans="1:13" x14ac:dyDescent="0.25">
      <c r="A1577" s="164">
        <f>+Exports!A1580</f>
        <v>44627</v>
      </c>
      <c r="B1577" s="165">
        <f t="shared" si="96"/>
        <v>2022</v>
      </c>
      <c r="C1577" s="165">
        <f t="shared" si="97"/>
        <v>3</v>
      </c>
      <c r="D1577" s="165">
        <f t="shared" si="98"/>
        <v>7</v>
      </c>
      <c r="E1577" s="165">
        <f>+Exports!B1580</f>
        <v>16</v>
      </c>
      <c r="F1577" s="165">
        <f>+WEEKDAY(ExportsELAP[[#This Row],[Date Prevailing]],1)</f>
        <v>2</v>
      </c>
      <c r="G1577" s="165">
        <f>+COUNTIFS(ECR_Hours!$K$6:$K$7,ExportsELAP[[#This Row],[Date Prevailing]])</f>
        <v>0</v>
      </c>
      <c r="H1577" s="165">
        <f t="shared" si="99"/>
        <v>2</v>
      </c>
      <c r="I1577" s="166">
        <f>+Exports!G1580</f>
        <v>32919.825900000003</v>
      </c>
      <c r="J1577" s="166">
        <f>+'ELAP_IPCO-APND'!D1580</f>
        <v>-5.4090400000000001</v>
      </c>
      <c r="K1577" s="166">
        <f>+(ExportsELAP[[#This Row],[Exports kWh - MPT]]/1000)*ExportsELAP[[#This Row],[EIM Price]]</f>
        <v>-178.06465508613604</v>
      </c>
      <c r="L1577" s="167" t="str">
        <f>+INDEX(ECR_Hours!$I$12:$I$15,MATCH(ExportsELAP[[#This Row],[Date Prevailing]],ECR_Hours!$H$12:$H$15,1))</f>
        <v>NS</v>
      </c>
      <c r="M1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8" spans="1:13" x14ac:dyDescent="0.25">
      <c r="A1578" s="164">
        <f>+Exports!A1581</f>
        <v>44627</v>
      </c>
      <c r="B1578" s="165">
        <f t="shared" si="96"/>
        <v>2022</v>
      </c>
      <c r="C1578" s="165">
        <f t="shared" si="97"/>
        <v>3</v>
      </c>
      <c r="D1578" s="165">
        <f t="shared" si="98"/>
        <v>7</v>
      </c>
      <c r="E1578" s="165">
        <f>+Exports!B1581</f>
        <v>17</v>
      </c>
      <c r="F1578" s="165">
        <f>+WEEKDAY(ExportsELAP[[#This Row],[Date Prevailing]],1)</f>
        <v>2</v>
      </c>
      <c r="G1578" s="165">
        <f>+COUNTIFS(ECR_Hours!$K$6:$K$7,ExportsELAP[[#This Row],[Date Prevailing]])</f>
        <v>0</v>
      </c>
      <c r="H1578" s="165">
        <f t="shared" si="99"/>
        <v>2</v>
      </c>
      <c r="I1578" s="166">
        <f>+Exports!G1581</f>
        <v>22076.635900000001</v>
      </c>
      <c r="J1578" s="166">
        <f>+'ELAP_IPCO-APND'!D1581</f>
        <v>6.81426</v>
      </c>
      <c r="K1578" s="166">
        <f>+(ExportsELAP[[#This Row],[Exports kWh - MPT]]/1000)*ExportsELAP[[#This Row],[EIM Price]]</f>
        <v>150.43593694793398</v>
      </c>
      <c r="L1578" s="167" t="str">
        <f>+INDEX(ECR_Hours!$I$12:$I$15,MATCH(ExportsELAP[[#This Row],[Date Prevailing]],ECR_Hours!$H$12:$H$15,1))</f>
        <v>NS</v>
      </c>
      <c r="M1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79" spans="1:13" x14ac:dyDescent="0.25">
      <c r="A1579" s="164">
        <f>+Exports!A1582</f>
        <v>44627</v>
      </c>
      <c r="B1579" s="165">
        <f t="shared" si="96"/>
        <v>2022</v>
      </c>
      <c r="C1579" s="165">
        <f t="shared" si="97"/>
        <v>3</v>
      </c>
      <c r="D1579" s="165">
        <f t="shared" si="98"/>
        <v>7</v>
      </c>
      <c r="E1579" s="165">
        <f>+Exports!B1582</f>
        <v>18</v>
      </c>
      <c r="F1579" s="165">
        <f>+WEEKDAY(ExportsELAP[[#This Row],[Date Prevailing]],1)</f>
        <v>2</v>
      </c>
      <c r="G1579" s="165">
        <f>+COUNTIFS(ECR_Hours!$K$6:$K$7,ExportsELAP[[#This Row],[Date Prevailing]])</f>
        <v>0</v>
      </c>
      <c r="H1579" s="165">
        <f t="shared" si="99"/>
        <v>2</v>
      </c>
      <c r="I1579" s="166">
        <f>+Exports!G1582</f>
        <v>10098.9519</v>
      </c>
      <c r="J1579" s="166">
        <f>+'ELAP_IPCO-APND'!D1582</f>
        <v>42.590769999999999</v>
      </c>
      <c r="K1579" s="166">
        <f>+(ExportsELAP[[#This Row],[Exports kWh - MPT]]/1000)*ExportsELAP[[#This Row],[EIM Price]]</f>
        <v>430.12213761396299</v>
      </c>
      <c r="L1579" s="167" t="str">
        <f>+INDEX(ECR_Hours!$I$12:$I$15,MATCH(ExportsELAP[[#This Row],[Date Prevailing]],ECR_Hours!$H$12:$H$15,1))</f>
        <v>NS</v>
      </c>
      <c r="M1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0" spans="1:13" x14ac:dyDescent="0.25">
      <c r="A1580" s="164">
        <f>+Exports!A1583</f>
        <v>44627</v>
      </c>
      <c r="B1580" s="165">
        <f t="shared" si="96"/>
        <v>2022</v>
      </c>
      <c r="C1580" s="165">
        <f t="shared" si="97"/>
        <v>3</v>
      </c>
      <c r="D1580" s="165">
        <f t="shared" si="98"/>
        <v>7</v>
      </c>
      <c r="E1580" s="165">
        <f>+Exports!B1583</f>
        <v>19</v>
      </c>
      <c r="F1580" s="165">
        <f>+WEEKDAY(ExportsELAP[[#This Row],[Date Prevailing]],1)</f>
        <v>2</v>
      </c>
      <c r="G1580" s="165">
        <f>+COUNTIFS(ECR_Hours!$K$6:$K$7,ExportsELAP[[#This Row],[Date Prevailing]])</f>
        <v>0</v>
      </c>
      <c r="H1580" s="165">
        <f t="shared" si="99"/>
        <v>2</v>
      </c>
      <c r="I1580" s="166">
        <f>+Exports!G1583</f>
        <v>948.87519999999995</v>
      </c>
      <c r="J1580" s="166">
        <f>+'ELAP_IPCO-APND'!D1583</f>
        <v>45.972479999999997</v>
      </c>
      <c r="K1580" s="166">
        <f>+(ExportsELAP[[#This Row],[Exports kWh - MPT]]/1000)*ExportsELAP[[#This Row],[EIM Price]]</f>
        <v>43.622146154495994</v>
      </c>
      <c r="L1580" s="167" t="str">
        <f>+INDEX(ECR_Hours!$I$12:$I$15,MATCH(ExportsELAP[[#This Row],[Date Prevailing]],ECR_Hours!$H$12:$H$15,1))</f>
        <v>NS</v>
      </c>
      <c r="M1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1" spans="1:13" x14ac:dyDescent="0.25">
      <c r="A1581" s="164">
        <f>+Exports!A1584</f>
        <v>44627</v>
      </c>
      <c r="B1581" s="165">
        <f t="shared" si="96"/>
        <v>2022</v>
      </c>
      <c r="C1581" s="165">
        <f t="shared" si="97"/>
        <v>3</v>
      </c>
      <c r="D1581" s="165">
        <f t="shared" si="98"/>
        <v>7</v>
      </c>
      <c r="E1581" s="165">
        <f>+Exports!B1584</f>
        <v>20</v>
      </c>
      <c r="F1581" s="165">
        <f>+WEEKDAY(ExportsELAP[[#This Row],[Date Prevailing]],1)</f>
        <v>2</v>
      </c>
      <c r="G1581" s="165">
        <f>+COUNTIFS(ECR_Hours!$K$6:$K$7,ExportsELAP[[#This Row],[Date Prevailing]])</f>
        <v>0</v>
      </c>
      <c r="H1581" s="165">
        <f t="shared" si="99"/>
        <v>2</v>
      </c>
      <c r="I1581" s="166">
        <f>+Exports!G1584</f>
        <v>163.0069</v>
      </c>
      <c r="J1581" s="166">
        <f>+'ELAP_IPCO-APND'!D1584</f>
        <v>39.752160000000003</v>
      </c>
      <c r="K1581" s="166">
        <f>+(ExportsELAP[[#This Row],[Exports kWh - MPT]]/1000)*ExportsELAP[[#This Row],[EIM Price]]</f>
        <v>6.4798763699040007</v>
      </c>
      <c r="L1581" s="167" t="str">
        <f>+INDEX(ECR_Hours!$I$12:$I$15,MATCH(ExportsELAP[[#This Row],[Date Prevailing]],ECR_Hours!$H$12:$H$15,1))</f>
        <v>NS</v>
      </c>
      <c r="M1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2" spans="1:13" x14ac:dyDescent="0.25">
      <c r="A1582" s="164">
        <f>+Exports!A1585</f>
        <v>44627</v>
      </c>
      <c r="B1582" s="165">
        <f t="shared" si="96"/>
        <v>2022</v>
      </c>
      <c r="C1582" s="165">
        <f t="shared" si="97"/>
        <v>3</v>
      </c>
      <c r="D1582" s="165">
        <f t="shared" si="98"/>
        <v>7</v>
      </c>
      <c r="E1582" s="165">
        <f>+Exports!B1585</f>
        <v>21</v>
      </c>
      <c r="F1582" s="165">
        <f>+WEEKDAY(ExportsELAP[[#This Row],[Date Prevailing]],1)</f>
        <v>2</v>
      </c>
      <c r="G1582" s="165">
        <f>+COUNTIFS(ECR_Hours!$K$6:$K$7,ExportsELAP[[#This Row],[Date Prevailing]])</f>
        <v>0</v>
      </c>
      <c r="H1582" s="165">
        <f t="shared" si="99"/>
        <v>2</v>
      </c>
      <c r="I1582" s="166">
        <f>+Exports!G1585</f>
        <v>164.0874</v>
      </c>
      <c r="J1582" s="166">
        <f>+'ELAP_IPCO-APND'!D1585</f>
        <v>33.208849999999998</v>
      </c>
      <c r="K1582" s="166">
        <f>+(ExportsELAP[[#This Row],[Exports kWh - MPT]]/1000)*ExportsELAP[[#This Row],[EIM Price]]</f>
        <v>5.4491538534899995</v>
      </c>
      <c r="L1582" s="167" t="str">
        <f>+INDEX(ECR_Hours!$I$12:$I$15,MATCH(ExportsELAP[[#This Row],[Date Prevailing]],ECR_Hours!$H$12:$H$15,1))</f>
        <v>NS</v>
      </c>
      <c r="M1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3" spans="1:13" x14ac:dyDescent="0.25">
      <c r="A1583" s="164">
        <f>+Exports!A1586</f>
        <v>44627</v>
      </c>
      <c r="B1583" s="165">
        <f t="shared" si="96"/>
        <v>2022</v>
      </c>
      <c r="C1583" s="165">
        <f t="shared" si="97"/>
        <v>3</v>
      </c>
      <c r="D1583" s="165">
        <f t="shared" si="98"/>
        <v>7</v>
      </c>
      <c r="E1583" s="165">
        <f>+Exports!B1586</f>
        <v>22</v>
      </c>
      <c r="F1583" s="165">
        <f>+WEEKDAY(ExportsELAP[[#This Row],[Date Prevailing]],1)</f>
        <v>2</v>
      </c>
      <c r="G1583" s="165">
        <f>+COUNTIFS(ECR_Hours!$K$6:$K$7,ExportsELAP[[#This Row],[Date Prevailing]])</f>
        <v>0</v>
      </c>
      <c r="H1583" s="165">
        <f t="shared" si="99"/>
        <v>2</v>
      </c>
      <c r="I1583" s="166">
        <f>+Exports!G1586</f>
        <v>163.41460000000001</v>
      </c>
      <c r="J1583" s="166">
        <f>+'ELAP_IPCO-APND'!D1586</f>
        <v>31.29054</v>
      </c>
      <c r="K1583" s="166">
        <f>+(ExportsELAP[[#This Row],[Exports kWh - MPT]]/1000)*ExportsELAP[[#This Row],[EIM Price]]</f>
        <v>5.1133310778840011</v>
      </c>
      <c r="L1583" s="167" t="str">
        <f>+INDEX(ECR_Hours!$I$12:$I$15,MATCH(ExportsELAP[[#This Row],[Date Prevailing]],ECR_Hours!$H$12:$H$15,1))</f>
        <v>NS</v>
      </c>
      <c r="M1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4" spans="1:13" x14ac:dyDescent="0.25">
      <c r="A1584" s="164">
        <f>+Exports!A1587</f>
        <v>44627</v>
      </c>
      <c r="B1584" s="165">
        <f t="shared" si="96"/>
        <v>2022</v>
      </c>
      <c r="C1584" s="165">
        <f t="shared" si="97"/>
        <v>3</v>
      </c>
      <c r="D1584" s="165">
        <f t="shared" si="98"/>
        <v>7</v>
      </c>
      <c r="E1584" s="165">
        <f>+Exports!B1587</f>
        <v>23</v>
      </c>
      <c r="F1584" s="165">
        <f>+WEEKDAY(ExportsELAP[[#This Row],[Date Prevailing]],1)</f>
        <v>2</v>
      </c>
      <c r="G1584" s="165">
        <f>+COUNTIFS(ECR_Hours!$K$6:$K$7,ExportsELAP[[#This Row],[Date Prevailing]])</f>
        <v>0</v>
      </c>
      <c r="H1584" s="165">
        <f t="shared" si="99"/>
        <v>2</v>
      </c>
      <c r="I1584" s="166">
        <f>+Exports!G1587</f>
        <v>163.76599999999999</v>
      </c>
      <c r="J1584" s="166">
        <f>+'ELAP_IPCO-APND'!D1587</f>
        <v>35.074150000000003</v>
      </c>
      <c r="K1584" s="166">
        <f>+(ExportsELAP[[#This Row],[Exports kWh - MPT]]/1000)*ExportsELAP[[#This Row],[EIM Price]]</f>
        <v>5.7439532489000005</v>
      </c>
      <c r="L1584" s="167" t="str">
        <f>+INDEX(ECR_Hours!$I$12:$I$15,MATCH(ExportsELAP[[#This Row],[Date Prevailing]],ECR_Hours!$H$12:$H$15,1))</f>
        <v>NS</v>
      </c>
      <c r="M1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5" spans="1:13" x14ac:dyDescent="0.25">
      <c r="A1585" s="164">
        <f>+Exports!A1588</f>
        <v>44627</v>
      </c>
      <c r="B1585" s="165">
        <f t="shared" si="96"/>
        <v>2022</v>
      </c>
      <c r="C1585" s="165">
        <f t="shared" si="97"/>
        <v>3</v>
      </c>
      <c r="D1585" s="165">
        <f t="shared" si="98"/>
        <v>7</v>
      </c>
      <c r="E1585" s="165">
        <f>+Exports!B1588</f>
        <v>24</v>
      </c>
      <c r="F1585" s="165">
        <f>+WEEKDAY(ExportsELAP[[#This Row],[Date Prevailing]],1)</f>
        <v>2</v>
      </c>
      <c r="G1585" s="165">
        <f>+COUNTIFS(ECR_Hours!$K$6:$K$7,ExportsELAP[[#This Row],[Date Prevailing]])</f>
        <v>0</v>
      </c>
      <c r="H1585" s="165">
        <f t="shared" si="99"/>
        <v>2</v>
      </c>
      <c r="I1585" s="166">
        <f>+Exports!G1588</f>
        <v>163.76139999999998</v>
      </c>
      <c r="J1585" s="166">
        <f>+'ELAP_IPCO-APND'!D1588</f>
        <v>31.74127</v>
      </c>
      <c r="K1585" s="166">
        <f>+(ExportsELAP[[#This Row],[Exports kWh - MPT]]/1000)*ExportsELAP[[#This Row],[EIM Price]]</f>
        <v>5.1979948129779991</v>
      </c>
      <c r="L1585" s="167" t="str">
        <f>+INDEX(ECR_Hours!$I$12:$I$15,MATCH(ExportsELAP[[#This Row],[Date Prevailing]],ECR_Hours!$H$12:$H$15,1))</f>
        <v>NS</v>
      </c>
      <c r="M1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6" spans="1:13" x14ac:dyDescent="0.25">
      <c r="A1586" s="164">
        <f>+Exports!A1589</f>
        <v>44628</v>
      </c>
      <c r="B1586" s="165">
        <f t="shared" si="96"/>
        <v>2022</v>
      </c>
      <c r="C1586" s="165">
        <f t="shared" si="97"/>
        <v>3</v>
      </c>
      <c r="D1586" s="165">
        <f t="shared" si="98"/>
        <v>8</v>
      </c>
      <c r="E1586" s="165">
        <f>+Exports!B1589</f>
        <v>1</v>
      </c>
      <c r="F1586" s="165">
        <f>+WEEKDAY(ExportsELAP[[#This Row],[Date Prevailing]],1)</f>
        <v>3</v>
      </c>
      <c r="G1586" s="165">
        <f>+COUNTIFS(ECR_Hours!$K$6:$K$7,ExportsELAP[[#This Row],[Date Prevailing]])</f>
        <v>0</v>
      </c>
      <c r="H1586" s="165">
        <f t="shared" si="99"/>
        <v>3</v>
      </c>
      <c r="I1586" s="166">
        <f>+Exports!G1589</f>
        <v>89.539600000000007</v>
      </c>
      <c r="J1586" s="166">
        <f>+'ELAP_IPCO-APND'!D1589</f>
        <v>32.234189999999998</v>
      </c>
      <c r="K1586" s="166">
        <f>+(ExportsELAP[[#This Row],[Exports kWh - MPT]]/1000)*ExportsELAP[[#This Row],[EIM Price]]</f>
        <v>2.8862364789240003</v>
      </c>
      <c r="L1586" s="167" t="str">
        <f>+INDEX(ECR_Hours!$I$12:$I$15,MATCH(ExportsELAP[[#This Row],[Date Prevailing]],ECR_Hours!$H$12:$H$15,1))</f>
        <v>NS</v>
      </c>
      <c r="M1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7" spans="1:13" x14ac:dyDescent="0.25">
      <c r="A1587" s="164">
        <f>+Exports!A1590</f>
        <v>44628</v>
      </c>
      <c r="B1587" s="165">
        <f t="shared" si="96"/>
        <v>2022</v>
      </c>
      <c r="C1587" s="165">
        <f t="shared" si="97"/>
        <v>3</v>
      </c>
      <c r="D1587" s="165">
        <f t="shared" si="98"/>
        <v>8</v>
      </c>
      <c r="E1587" s="165">
        <f>+Exports!B1590</f>
        <v>2</v>
      </c>
      <c r="F1587" s="165">
        <f>+WEEKDAY(ExportsELAP[[#This Row],[Date Prevailing]],1)</f>
        <v>3</v>
      </c>
      <c r="G1587" s="165">
        <f>+COUNTIFS(ECR_Hours!$K$6:$K$7,ExportsELAP[[#This Row],[Date Prevailing]])</f>
        <v>0</v>
      </c>
      <c r="H1587" s="165">
        <f t="shared" si="99"/>
        <v>3</v>
      </c>
      <c r="I1587" s="166">
        <f>+Exports!G1590</f>
        <v>89.212099999999992</v>
      </c>
      <c r="J1587" s="166">
        <f>+'ELAP_IPCO-APND'!D1590</f>
        <v>31.39753</v>
      </c>
      <c r="K1587" s="166">
        <f>+(ExportsELAP[[#This Row],[Exports kWh - MPT]]/1000)*ExportsELAP[[#This Row],[EIM Price]]</f>
        <v>2.8010395861129997</v>
      </c>
      <c r="L1587" s="167" t="str">
        <f>+INDEX(ECR_Hours!$I$12:$I$15,MATCH(ExportsELAP[[#This Row],[Date Prevailing]],ECR_Hours!$H$12:$H$15,1))</f>
        <v>NS</v>
      </c>
      <c r="M1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8" spans="1:13" x14ac:dyDescent="0.25">
      <c r="A1588" s="164">
        <f>+Exports!A1591</f>
        <v>44628</v>
      </c>
      <c r="B1588" s="165">
        <f t="shared" si="96"/>
        <v>2022</v>
      </c>
      <c r="C1588" s="165">
        <f t="shared" si="97"/>
        <v>3</v>
      </c>
      <c r="D1588" s="165">
        <f t="shared" si="98"/>
        <v>8</v>
      </c>
      <c r="E1588" s="165">
        <f>+Exports!B1591</f>
        <v>3</v>
      </c>
      <c r="F1588" s="165">
        <f>+WEEKDAY(ExportsELAP[[#This Row],[Date Prevailing]],1)</f>
        <v>3</v>
      </c>
      <c r="G1588" s="165">
        <f>+COUNTIFS(ECR_Hours!$K$6:$K$7,ExportsELAP[[#This Row],[Date Prevailing]])</f>
        <v>0</v>
      </c>
      <c r="H1588" s="165">
        <f t="shared" si="99"/>
        <v>3</v>
      </c>
      <c r="I1588" s="166">
        <f>+Exports!G1591</f>
        <v>89.845799999999983</v>
      </c>
      <c r="J1588" s="166">
        <f>+'ELAP_IPCO-APND'!D1591</f>
        <v>31.535769999999999</v>
      </c>
      <c r="K1588" s="166">
        <f>+(ExportsELAP[[#This Row],[Exports kWh - MPT]]/1000)*ExportsELAP[[#This Row],[EIM Price]]</f>
        <v>2.8333564842659995</v>
      </c>
      <c r="L1588" s="167" t="str">
        <f>+INDEX(ECR_Hours!$I$12:$I$15,MATCH(ExportsELAP[[#This Row],[Date Prevailing]],ECR_Hours!$H$12:$H$15,1))</f>
        <v>NS</v>
      </c>
      <c r="M1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89" spans="1:13" x14ac:dyDescent="0.25">
      <c r="A1589" s="164">
        <f>+Exports!A1592</f>
        <v>44628</v>
      </c>
      <c r="B1589" s="165">
        <f t="shared" si="96"/>
        <v>2022</v>
      </c>
      <c r="C1589" s="165">
        <f t="shared" si="97"/>
        <v>3</v>
      </c>
      <c r="D1589" s="165">
        <f t="shared" si="98"/>
        <v>8</v>
      </c>
      <c r="E1589" s="165">
        <f>+Exports!B1592</f>
        <v>4</v>
      </c>
      <c r="F1589" s="165">
        <f>+WEEKDAY(ExportsELAP[[#This Row],[Date Prevailing]],1)</f>
        <v>3</v>
      </c>
      <c r="G1589" s="165">
        <f>+COUNTIFS(ECR_Hours!$K$6:$K$7,ExportsELAP[[#This Row],[Date Prevailing]])</f>
        <v>0</v>
      </c>
      <c r="H1589" s="165">
        <f t="shared" si="99"/>
        <v>3</v>
      </c>
      <c r="I1589" s="166">
        <f>+Exports!G1592</f>
        <v>1.9052</v>
      </c>
      <c r="J1589" s="166">
        <f>+'ELAP_IPCO-APND'!D1592</f>
        <v>32.467149999999997</v>
      </c>
      <c r="K1589" s="166">
        <f>+(ExportsELAP[[#This Row],[Exports kWh - MPT]]/1000)*ExportsELAP[[#This Row],[EIM Price]]</f>
        <v>6.1856414179999993E-2</v>
      </c>
      <c r="L1589" s="167" t="str">
        <f>+INDEX(ECR_Hours!$I$12:$I$15,MATCH(ExportsELAP[[#This Row],[Date Prevailing]],ECR_Hours!$H$12:$H$15,1))</f>
        <v>NS</v>
      </c>
      <c r="M1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0" spans="1:13" x14ac:dyDescent="0.25">
      <c r="A1590" s="164">
        <f>+Exports!A1593</f>
        <v>44628</v>
      </c>
      <c r="B1590" s="165">
        <f t="shared" si="96"/>
        <v>2022</v>
      </c>
      <c r="C1590" s="165">
        <f t="shared" si="97"/>
        <v>3</v>
      </c>
      <c r="D1590" s="165">
        <f t="shared" si="98"/>
        <v>8</v>
      </c>
      <c r="E1590" s="165">
        <f>+Exports!B1593</f>
        <v>5</v>
      </c>
      <c r="F1590" s="165">
        <f>+WEEKDAY(ExportsELAP[[#This Row],[Date Prevailing]],1)</f>
        <v>3</v>
      </c>
      <c r="G1590" s="165">
        <f>+COUNTIFS(ECR_Hours!$K$6:$K$7,ExportsELAP[[#This Row],[Date Prevailing]])</f>
        <v>0</v>
      </c>
      <c r="H1590" s="165">
        <f t="shared" si="99"/>
        <v>3</v>
      </c>
      <c r="I1590" s="166">
        <f>+Exports!G1593</f>
        <v>1.5428999999999899</v>
      </c>
      <c r="J1590" s="166">
        <f>+'ELAP_IPCO-APND'!D1593</f>
        <v>33.427230000000002</v>
      </c>
      <c r="K1590" s="166">
        <f>+(ExportsELAP[[#This Row],[Exports kWh - MPT]]/1000)*ExportsELAP[[#This Row],[EIM Price]]</f>
        <v>5.1574873166999664E-2</v>
      </c>
      <c r="L1590" s="167" t="str">
        <f>+INDEX(ECR_Hours!$I$12:$I$15,MATCH(ExportsELAP[[#This Row],[Date Prevailing]],ECR_Hours!$H$12:$H$15,1))</f>
        <v>NS</v>
      </c>
      <c r="M1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1" spans="1:13" x14ac:dyDescent="0.25">
      <c r="A1591" s="164">
        <f>+Exports!A1594</f>
        <v>44628</v>
      </c>
      <c r="B1591" s="165">
        <f t="shared" si="96"/>
        <v>2022</v>
      </c>
      <c r="C1591" s="165">
        <f t="shared" si="97"/>
        <v>3</v>
      </c>
      <c r="D1591" s="165">
        <f t="shared" si="98"/>
        <v>8</v>
      </c>
      <c r="E1591" s="165">
        <f>+Exports!B1594</f>
        <v>6</v>
      </c>
      <c r="F1591" s="165">
        <f>+WEEKDAY(ExportsELAP[[#This Row],[Date Prevailing]],1)</f>
        <v>3</v>
      </c>
      <c r="G1591" s="165">
        <f>+COUNTIFS(ECR_Hours!$K$6:$K$7,ExportsELAP[[#This Row],[Date Prevailing]])</f>
        <v>0</v>
      </c>
      <c r="H1591" s="165">
        <f t="shared" si="99"/>
        <v>3</v>
      </c>
      <c r="I1591" s="166">
        <f>+Exports!G1594</f>
        <v>1.9189000000000001</v>
      </c>
      <c r="J1591" s="166">
        <f>+'ELAP_IPCO-APND'!D1594</f>
        <v>32.919910000000002</v>
      </c>
      <c r="K1591" s="166">
        <f>+(ExportsELAP[[#This Row],[Exports kWh - MPT]]/1000)*ExportsELAP[[#This Row],[EIM Price]]</f>
        <v>6.3170015299000001E-2</v>
      </c>
      <c r="L1591" s="167" t="str">
        <f>+INDEX(ECR_Hours!$I$12:$I$15,MATCH(ExportsELAP[[#This Row],[Date Prevailing]],ECR_Hours!$H$12:$H$15,1))</f>
        <v>NS</v>
      </c>
      <c r="M1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2" spans="1:13" x14ac:dyDescent="0.25">
      <c r="A1592" s="164">
        <f>+Exports!A1595</f>
        <v>44628</v>
      </c>
      <c r="B1592" s="165">
        <f t="shared" si="96"/>
        <v>2022</v>
      </c>
      <c r="C1592" s="165">
        <f t="shared" si="97"/>
        <v>3</v>
      </c>
      <c r="D1592" s="165">
        <f t="shared" si="98"/>
        <v>8</v>
      </c>
      <c r="E1592" s="165">
        <f>+Exports!B1595</f>
        <v>7</v>
      </c>
      <c r="F1592" s="165">
        <f>+WEEKDAY(ExportsELAP[[#This Row],[Date Prevailing]],1)</f>
        <v>3</v>
      </c>
      <c r="G1592" s="165">
        <f>+COUNTIFS(ECR_Hours!$K$6:$K$7,ExportsELAP[[#This Row],[Date Prevailing]])</f>
        <v>0</v>
      </c>
      <c r="H1592" s="165">
        <f t="shared" si="99"/>
        <v>3</v>
      </c>
      <c r="I1592" s="166">
        <f>+Exports!G1595</f>
        <v>2.5871</v>
      </c>
      <c r="J1592" s="166">
        <f>+'ELAP_IPCO-APND'!D1595</f>
        <v>36.735889999999998</v>
      </c>
      <c r="K1592" s="166">
        <f>+(ExportsELAP[[#This Row],[Exports kWh - MPT]]/1000)*ExportsELAP[[#This Row],[EIM Price]]</f>
        <v>9.5039421018999995E-2</v>
      </c>
      <c r="L1592" s="167" t="str">
        <f>+INDEX(ECR_Hours!$I$12:$I$15,MATCH(ExportsELAP[[#This Row],[Date Prevailing]],ECR_Hours!$H$12:$H$15,1))</f>
        <v>NS</v>
      </c>
      <c r="M1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3" spans="1:13" x14ac:dyDescent="0.25">
      <c r="A1593" s="164">
        <f>+Exports!A1596</f>
        <v>44628</v>
      </c>
      <c r="B1593" s="165">
        <f t="shared" si="96"/>
        <v>2022</v>
      </c>
      <c r="C1593" s="165">
        <f t="shared" si="97"/>
        <v>3</v>
      </c>
      <c r="D1593" s="165">
        <f t="shared" si="98"/>
        <v>8</v>
      </c>
      <c r="E1593" s="165">
        <f>+Exports!B1596</f>
        <v>8</v>
      </c>
      <c r="F1593" s="165">
        <f>+WEEKDAY(ExportsELAP[[#This Row],[Date Prevailing]],1)</f>
        <v>3</v>
      </c>
      <c r="G1593" s="165">
        <f>+COUNTIFS(ECR_Hours!$K$6:$K$7,ExportsELAP[[#This Row],[Date Prevailing]])</f>
        <v>0</v>
      </c>
      <c r="H1593" s="165">
        <f t="shared" si="99"/>
        <v>3</v>
      </c>
      <c r="I1593" s="166">
        <f>+Exports!G1596</f>
        <v>772.76760000000002</v>
      </c>
      <c r="J1593" s="166">
        <f>+'ELAP_IPCO-APND'!D1596</f>
        <v>34.940370000000001</v>
      </c>
      <c r="K1593" s="166">
        <f>+(ExportsELAP[[#This Row],[Exports kWh - MPT]]/1000)*ExportsELAP[[#This Row],[EIM Price]]</f>
        <v>27.000785868012002</v>
      </c>
      <c r="L1593" s="167" t="str">
        <f>+INDEX(ECR_Hours!$I$12:$I$15,MATCH(ExportsELAP[[#This Row],[Date Prevailing]],ECR_Hours!$H$12:$H$15,1))</f>
        <v>NS</v>
      </c>
      <c r="M1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4" spans="1:13" x14ac:dyDescent="0.25">
      <c r="A1594" s="164">
        <f>+Exports!A1597</f>
        <v>44628</v>
      </c>
      <c r="B1594" s="165">
        <f t="shared" si="96"/>
        <v>2022</v>
      </c>
      <c r="C1594" s="165">
        <f t="shared" si="97"/>
        <v>3</v>
      </c>
      <c r="D1594" s="165">
        <f t="shared" si="98"/>
        <v>8</v>
      </c>
      <c r="E1594" s="165">
        <f>+Exports!B1597</f>
        <v>9</v>
      </c>
      <c r="F1594" s="165">
        <f>+WEEKDAY(ExportsELAP[[#This Row],[Date Prevailing]],1)</f>
        <v>3</v>
      </c>
      <c r="G1594" s="165">
        <f>+COUNTIFS(ECR_Hours!$K$6:$K$7,ExportsELAP[[#This Row],[Date Prevailing]])</f>
        <v>0</v>
      </c>
      <c r="H1594" s="165">
        <f t="shared" si="99"/>
        <v>3</v>
      </c>
      <c r="I1594" s="166">
        <f>+Exports!G1597</f>
        <v>2947.5466999999999</v>
      </c>
      <c r="J1594" s="166">
        <f>+'ELAP_IPCO-APND'!D1597</f>
        <v>35.508620000000001</v>
      </c>
      <c r="K1594" s="166">
        <f>+(ExportsELAP[[#This Row],[Exports kWh - MPT]]/1000)*ExportsELAP[[#This Row],[EIM Price]]</f>
        <v>104.66331570255399</v>
      </c>
      <c r="L1594" s="167" t="str">
        <f>+INDEX(ECR_Hours!$I$12:$I$15,MATCH(ExportsELAP[[#This Row],[Date Prevailing]],ECR_Hours!$H$12:$H$15,1))</f>
        <v>NS</v>
      </c>
      <c r="M1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5" spans="1:13" x14ac:dyDescent="0.25">
      <c r="A1595" s="164">
        <f>+Exports!A1598</f>
        <v>44628</v>
      </c>
      <c r="B1595" s="165">
        <f t="shared" si="96"/>
        <v>2022</v>
      </c>
      <c r="C1595" s="165">
        <f t="shared" si="97"/>
        <v>3</v>
      </c>
      <c r="D1595" s="165">
        <f t="shared" si="98"/>
        <v>8</v>
      </c>
      <c r="E1595" s="165">
        <f>+Exports!B1598</f>
        <v>10</v>
      </c>
      <c r="F1595" s="165">
        <f>+WEEKDAY(ExportsELAP[[#This Row],[Date Prevailing]],1)</f>
        <v>3</v>
      </c>
      <c r="G1595" s="165">
        <f>+COUNTIFS(ECR_Hours!$K$6:$K$7,ExportsELAP[[#This Row],[Date Prevailing]])</f>
        <v>0</v>
      </c>
      <c r="H1595" s="165">
        <f t="shared" si="99"/>
        <v>3</v>
      </c>
      <c r="I1595" s="166">
        <f>+Exports!G1598</f>
        <v>9608.1911999999993</v>
      </c>
      <c r="J1595" s="166">
        <f>+'ELAP_IPCO-APND'!D1598</f>
        <v>48.040770000000002</v>
      </c>
      <c r="K1595" s="166">
        <f>+(ExportsELAP[[#This Row],[Exports kWh - MPT]]/1000)*ExportsELAP[[#This Row],[EIM Price]]</f>
        <v>461.58490355522395</v>
      </c>
      <c r="L1595" s="167" t="str">
        <f>+INDEX(ECR_Hours!$I$12:$I$15,MATCH(ExportsELAP[[#This Row],[Date Prevailing]],ECR_Hours!$H$12:$H$15,1))</f>
        <v>NS</v>
      </c>
      <c r="M1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6" spans="1:13" x14ac:dyDescent="0.25">
      <c r="A1596" s="164">
        <f>+Exports!A1599</f>
        <v>44628</v>
      </c>
      <c r="B1596" s="165">
        <f t="shared" si="96"/>
        <v>2022</v>
      </c>
      <c r="C1596" s="165">
        <f t="shared" si="97"/>
        <v>3</v>
      </c>
      <c r="D1596" s="165">
        <f t="shared" si="98"/>
        <v>8</v>
      </c>
      <c r="E1596" s="165">
        <f>+Exports!B1599</f>
        <v>11</v>
      </c>
      <c r="F1596" s="165">
        <f>+WEEKDAY(ExportsELAP[[#This Row],[Date Prevailing]],1)</f>
        <v>3</v>
      </c>
      <c r="G1596" s="165">
        <f>+COUNTIFS(ECR_Hours!$K$6:$K$7,ExportsELAP[[#This Row],[Date Prevailing]])</f>
        <v>0</v>
      </c>
      <c r="H1596" s="165">
        <f t="shared" si="99"/>
        <v>3</v>
      </c>
      <c r="I1596" s="166">
        <f>+Exports!G1599</f>
        <v>13753.657800000001</v>
      </c>
      <c r="J1596" s="166">
        <f>+'ELAP_IPCO-APND'!D1599</f>
        <v>31.164709999999999</v>
      </c>
      <c r="K1596" s="166">
        <f>+(ExportsELAP[[#This Row],[Exports kWh - MPT]]/1000)*ExportsELAP[[#This Row],[EIM Price]]</f>
        <v>428.62875677623805</v>
      </c>
      <c r="L1596" s="167" t="str">
        <f>+INDEX(ECR_Hours!$I$12:$I$15,MATCH(ExportsELAP[[#This Row],[Date Prevailing]],ECR_Hours!$H$12:$H$15,1))</f>
        <v>NS</v>
      </c>
      <c r="M1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7" spans="1:13" x14ac:dyDescent="0.25">
      <c r="A1597" s="164">
        <f>+Exports!A1600</f>
        <v>44628</v>
      </c>
      <c r="B1597" s="165">
        <f t="shared" si="96"/>
        <v>2022</v>
      </c>
      <c r="C1597" s="165">
        <f t="shared" si="97"/>
        <v>3</v>
      </c>
      <c r="D1597" s="165">
        <f t="shared" si="98"/>
        <v>8</v>
      </c>
      <c r="E1597" s="165">
        <f>+Exports!B1600</f>
        <v>12</v>
      </c>
      <c r="F1597" s="165">
        <f>+WEEKDAY(ExportsELAP[[#This Row],[Date Prevailing]],1)</f>
        <v>3</v>
      </c>
      <c r="G1597" s="165">
        <f>+COUNTIFS(ECR_Hours!$K$6:$K$7,ExportsELAP[[#This Row],[Date Prevailing]])</f>
        <v>0</v>
      </c>
      <c r="H1597" s="165">
        <f t="shared" si="99"/>
        <v>3</v>
      </c>
      <c r="I1597" s="166">
        <f>+Exports!G1600</f>
        <v>19301.596600000001</v>
      </c>
      <c r="J1597" s="166">
        <f>+'ELAP_IPCO-APND'!D1600</f>
        <v>24.661159999999999</v>
      </c>
      <c r="K1597" s="166">
        <f>+(ExportsELAP[[#This Row],[Exports kWh - MPT]]/1000)*ExportsELAP[[#This Row],[EIM Price]]</f>
        <v>475.999762008056</v>
      </c>
      <c r="L1597" s="167" t="str">
        <f>+INDEX(ECR_Hours!$I$12:$I$15,MATCH(ExportsELAP[[#This Row],[Date Prevailing]],ECR_Hours!$H$12:$H$15,1))</f>
        <v>NS</v>
      </c>
      <c r="M1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8" spans="1:13" x14ac:dyDescent="0.25">
      <c r="A1598" s="164">
        <f>+Exports!A1601</f>
        <v>44628</v>
      </c>
      <c r="B1598" s="165">
        <f t="shared" si="96"/>
        <v>2022</v>
      </c>
      <c r="C1598" s="165">
        <f t="shared" si="97"/>
        <v>3</v>
      </c>
      <c r="D1598" s="165">
        <f t="shared" si="98"/>
        <v>8</v>
      </c>
      <c r="E1598" s="165">
        <f>+Exports!B1601</f>
        <v>13</v>
      </c>
      <c r="F1598" s="165">
        <f>+WEEKDAY(ExportsELAP[[#This Row],[Date Prevailing]],1)</f>
        <v>3</v>
      </c>
      <c r="G1598" s="165">
        <f>+COUNTIFS(ECR_Hours!$K$6:$K$7,ExportsELAP[[#This Row],[Date Prevailing]])</f>
        <v>0</v>
      </c>
      <c r="H1598" s="165">
        <f t="shared" si="99"/>
        <v>3</v>
      </c>
      <c r="I1598" s="166">
        <f>+Exports!G1601</f>
        <v>25608.146000000001</v>
      </c>
      <c r="J1598" s="166">
        <f>+'ELAP_IPCO-APND'!D1601</f>
        <v>24.164650000000002</v>
      </c>
      <c r="K1598" s="166">
        <f>+(ExportsELAP[[#This Row],[Exports kWh - MPT]]/1000)*ExportsELAP[[#This Row],[EIM Price]]</f>
        <v>618.81188523890012</v>
      </c>
      <c r="L1598" s="167" t="str">
        <f>+INDEX(ECR_Hours!$I$12:$I$15,MATCH(ExportsELAP[[#This Row],[Date Prevailing]],ECR_Hours!$H$12:$H$15,1))</f>
        <v>NS</v>
      </c>
      <c r="M1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599" spans="1:13" x14ac:dyDescent="0.25">
      <c r="A1599" s="164">
        <f>+Exports!A1602</f>
        <v>44628</v>
      </c>
      <c r="B1599" s="165">
        <f t="shared" si="96"/>
        <v>2022</v>
      </c>
      <c r="C1599" s="165">
        <f t="shared" si="97"/>
        <v>3</v>
      </c>
      <c r="D1599" s="165">
        <f t="shared" si="98"/>
        <v>8</v>
      </c>
      <c r="E1599" s="165">
        <f>+Exports!B1602</f>
        <v>14</v>
      </c>
      <c r="F1599" s="165">
        <f>+WEEKDAY(ExportsELAP[[#This Row],[Date Prevailing]],1)</f>
        <v>3</v>
      </c>
      <c r="G1599" s="165">
        <f>+COUNTIFS(ECR_Hours!$K$6:$K$7,ExportsELAP[[#This Row],[Date Prevailing]])</f>
        <v>0</v>
      </c>
      <c r="H1599" s="165">
        <f t="shared" si="99"/>
        <v>3</v>
      </c>
      <c r="I1599" s="166">
        <f>+Exports!G1602</f>
        <v>29260.566900000002</v>
      </c>
      <c r="J1599" s="166">
        <f>+'ELAP_IPCO-APND'!D1602</f>
        <v>23.57612</v>
      </c>
      <c r="K1599" s="166">
        <f>+(ExportsELAP[[#This Row],[Exports kWh - MPT]]/1000)*ExportsELAP[[#This Row],[EIM Price]]</f>
        <v>689.85063650242796</v>
      </c>
      <c r="L1599" s="167" t="str">
        <f>+INDEX(ECR_Hours!$I$12:$I$15,MATCH(ExportsELAP[[#This Row],[Date Prevailing]],ECR_Hours!$H$12:$H$15,1))</f>
        <v>NS</v>
      </c>
      <c r="M1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0" spans="1:13" x14ac:dyDescent="0.25">
      <c r="A1600" s="164">
        <f>+Exports!A1603</f>
        <v>44628</v>
      </c>
      <c r="B1600" s="165">
        <f t="shared" si="96"/>
        <v>2022</v>
      </c>
      <c r="C1600" s="165">
        <f t="shared" si="97"/>
        <v>3</v>
      </c>
      <c r="D1600" s="165">
        <f t="shared" si="98"/>
        <v>8</v>
      </c>
      <c r="E1600" s="165">
        <f>+Exports!B1603</f>
        <v>15</v>
      </c>
      <c r="F1600" s="165">
        <f>+WEEKDAY(ExportsELAP[[#This Row],[Date Prevailing]],1)</f>
        <v>3</v>
      </c>
      <c r="G1600" s="165">
        <f>+COUNTIFS(ECR_Hours!$K$6:$K$7,ExportsELAP[[#This Row],[Date Prevailing]])</f>
        <v>0</v>
      </c>
      <c r="H1600" s="165">
        <f t="shared" si="99"/>
        <v>3</v>
      </c>
      <c r="I1600" s="166">
        <f>+Exports!G1603</f>
        <v>19918.478500000001</v>
      </c>
      <c r="J1600" s="166">
        <f>+'ELAP_IPCO-APND'!D1603</f>
        <v>28.106280000000002</v>
      </c>
      <c r="K1600" s="166">
        <f>+(ExportsELAP[[#This Row],[Exports kWh - MPT]]/1000)*ExportsELAP[[#This Row],[EIM Price]]</f>
        <v>559.83433389498009</v>
      </c>
      <c r="L1600" s="167" t="str">
        <f>+INDEX(ECR_Hours!$I$12:$I$15,MATCH(ExportsELAP[[#This Row],[Date Prevailing]],ECR_Hours!$H$12:$H$15,1))</f>
        <v>NS</v>
      </c>
      <c r="M1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1" spans="1:13" x14ac:dyDescent="0.25">
      <c r="A1601" s="164">
        <f>+Exports!A1604</f>
        <v>44628</v>
      </c>
      <c r="B1601" s="165">
        <f t="shared" si="96"/>
        <v>2022</v>
      </c>
      <c r="C1601" s="165">
        <f t="shared" si="97"/>
        <v>3</v>
      </c>
      <c r="D1601" s="165">
        <f t="shared" si="98"/>
        <v>8</v>
      </c>
      <c r="E1601" s="165">
        <f>+Exports!B1604</f>
        <v>16</v>
      </c>
      <c r="F1601" s="165">
        <f>+WEEKDAY(ExportsELAP[[#This Row],[Date Prevailing]],1)</f>
        <v>3</v>
      </c>
      <c r="G1601" s="165">
        <f>+COUNTIFS(ECR_Hours!$K$6:$K$7,ExportsELAP[[#This Row],[Date Prevailing]])</f>
        <v>0</v>
      </c>
      <c r="H1601" s="165">
        <f t="shared" si="99"/>
        <v>3</v>
      </c>
      <c r="I1601" s="166">
        <f>+Exports!G1604</f>
        <v>11700.212499999998</v>
      </c>
      <c r="J1601" s="166">
        <f>+'ELAP_IPCO-APND'!D1604</f>
        <v>30.001259999999998</v>
      </c>
      <c r="K1601" s="166">
        <f>+(ExportsELAP[[#This Row],[Exports kWh - MPT]]/1000)*ExportsELAP[[#This Row],[EIM Price]]</f>
        <v>351.0211172677499</v>
      </c>
      <c r="L1601" s="167" t="str">
        <f>+INDEX(ECR_Hours!$I$12:$I$15,MATCH(ExportsELAP[[#This Row],[Date Prevailing]],ECR_Hours!$H$12:$H$15,1))</f>
        <v>NS</v>
      </c>
      <c r="M1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2" spans="1:13" x14ac:dyDescent="0.25">
      <c r="A1602" s="164">
        <f>+Exports!A1605</f>
        <v>44628</v>
      </c>
      <c r="B1602" s="165">
        <f t="shared" ref="B1602:B1665" si="100">+YEAR(A1602)</f>
        <v>2022</v>
      </c>
      <c r="C1602" s="165">
        <f t="shared" ref="C1602:C1665" si="101">+MONTH(A1602)</f>
        <v>3</v>
      </c>
      <c r="D1602" s="165">
        <f t="shared" ref="D1602:D1665" si="102">+DAY(A1602)</f>
        <v>8</v>
      </c>
      <c r="E1602" s="165">
        <f>+Exports!B1605</f>
        <v>17</v>
      </c>
      <c r="F1602" s="165">
        <f>+WEEKDAY(ExportsELAP[[#This Row],[Date Prevailing]],1)</f>
        <v>3</v>
      </c>
      <c r="G1602" s="165">
        <f>+COUNTIFS(ECR_Hours!$K$6:$K$7,ExportsELAP[[#This Row],[Date Prevailing]])</f>
        <v>0</v>
      </c>
      <c r="H1602" s="165">
        <f t="shared" ref="H1602:H1665" si="103">+IF(G1602=1,0,F1602)</f>
        <v>3</v>
      </c>
      <c r="I1602" s="166">
        <f>+Exports!G1605</f>
        <v>7386.6080000000002</v>
      </c>
      <c r="J1602" s="166">
        <f>+'ELAP_IPCO-APND'!D1605</f>
        <v>34.85125</v>
      </c>
      <c r="K1602" s="166">
        <f>+(ExportsELAP[[#This Row],[Exports kWh - MPT]]/1000)*ExportsELAP[[#This Row],[EIM Price]]</f>
        <v>257.43252206</v>
      </c>
      <c r="L1602" s="167" t="str">
        <f>+INDEX(ECR_Hours!$I$12:$I$15,MATCH(ExportsELAP[[#This Row],[Date Prevailing]],ECR_Hours!$H$12:$H$15,1))</f>
        <v>NS</v>
      </c>
      <c r="M1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3" spans="1:13" x14ac:dyDescent="0.25">
      <c r="A1603" s="164">
        <f>+Exports!A1606</f>
        <v>44628</v>
      </c>
      <c r="B1603" s="165">
        <f t="shared" si="100"/>
        <v>2022</v>
      </c>
      <c r="C1603" s="165">
        <f t="shared" si="101"/>
        <v>3</v>
      </c>
      <c r="D1603" s="165">
        <f t="shared" si="102"/>
        <v>8</v>
      </c>
      <c r="E1603" s="165">
        <f>+Exports!B1606</f>
        <v>18</v>
      </c>
      <c r="F1603" s="165">
        <f>+WEEKDAY(ExportsELAP[[#This Row],[Date Prevailing]],1)</f>
        <v>3</v>
      </c>
      <c r="G1603" s="165">
        <f>+COUNTIFS(ECR_Hours!$K$6:$K$7,ExportsELAP[[#This Row],[Date Prevailing]])</f>
        <v>0</v>
      </c>
      <c r="H1603" s="165">
        <f t="shared" si="103"/>
        <v>3</v>
      </c>
      <c r="I1603" s="166">
        <f>+Exports!G1606</f>
        <v>2130.2460999999998</v>
      </c>
      <c r="J1603" s="166">
        <f>+'ELAP_IPCO-APND'!D1606</f>
        <v>47.890099999999997</v>
      </c>
      <c r="K1603" s="166">
        <f>+(ExportsELAP[[#This Row],[Exports kWh - MPT]]/1000)*ExportsELAP[[#This Row],[EIM Price]]</f>
        <v>102.01769875360999</v>
      </c>
      <c r="L1603" s="167" t="str">
        <f>+INDEX(ECR_Hours!$I$12:$I$15,MATCH(ExportsELAP[[#This Row],[Date Prevailing]],ECR_Hours!$H$12:$H$15,1))</f>
        <v>NS</v>
      </c>
      <c r="M1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4" spans="1:13" x14ac:dyDescent="0.25">
      <c r="A1604" s="164">
        <f>+Exports!A1607</f>
        <v>44628</v>
      </c>
      <c r="B1604" s="165">
        <f t="shared" si="100"/>
        <v>2022</v>
      </c>
      <c r="C1604" s="165">
        <f t="shared" si="101"/>
        <v>3</v>
      </c>
      <c r="D1604" s="165">
        <f t="shared" si="102"/>
        <v>8</v>
      </c>
      <c r="E1604" s="165">
        <f>+Exports!B1607</f>
        <v>19</v>
      </c>
      <c r="F1604" s="165">
        <f>+WEEKDAY(ExportsELAP[[#This Row],[Date Prevailing]],1)</f>
        <v>3</v>
      </c>
      <c r="G1604" s="165">
        <f>+COUNTIFS(ECR_Hours!$K$6:$K$7,ExportsELAP[[#This Row],[Date Prevailing]])</f>
        <v>0</v>
      </c>
      <c r="H1604" s="165">
        <f t="shared" si="103"/>
        <v>3</v>
      </c>
      <c r="I1604" s="166">
        <f>+Exports!G1607</f>
        <v>155.22750000000002</v>
      </c>
      <c r="J1604" s="166">
        <f>+'ELAP_IPCO-APND'!D1607</f>
        <v>39.744190000000003</v>
      </c>
      <c r="K1604" s="166">
        <f>+(ExportsELAP[[#This Row],[Exports kWh - MPT]]/1000)*ExportsELAP[[#This Row],[EIM Price]]</f>
        <v>6.169391253225001</v>
      </c>
      <c r="L1604" s="167" t="str">
        <f>+INDEX(ECR_Hours!$I$12:$I$15,MATCH(ExportsELAP[[#This Row],[Date Prevailing]],ECR_Hours!$H$12:$H$15,1))</f>
        <v>NS</v>
      </c>
      <c r="M1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5" spans="1:13" x14ac:dyDescent="0.25">
      <c r="A1605" s="164">
        <f>+Exports!A1608</f>
        <v>44628</v>
      </c>
      <c r="B1605" s="165">
        <f t="shared" si="100"/>
        <v>2022</v>
      </c>
      <c r="C1605" s="165">
        <f t="shared" si="101"/>
        <v>3</v>
      </c>
      <c r="D1605" s="165">
        <f t="shared" si="102"/>
        <v>8</v>
      </c>
      <c r="E1605" s="165">
        <f>+Exports!B1608</f>
        <v>20</v>
      </c>
      <c r="F1605" s="165">
        <f>+WEEKDAY(ExportsELAP[[#This Row],[Date Prevailing]],1)</f>
        <v>3</v>
      </c>
      <c r="G1605" s="165">
        <f>+COUNTIFS(ECR_Hours!$K$6:$K$7,ExportsELAP[[#This Row],[Date Prevailing]])</f>
        <v>0</v>
      </c>
      <c r="H1605" s="165">
        <f t="shared" si="103"/>
        <v>3</v>
      </c>
      <c r="I1605" s="166">
        <f>+Exports!G1608</f>
        <v>95.875599999999991</v>
      </c>
      <c r="J1605" s="166">
        <f>+'ELAP_IPCO-APND'!D1608</f>
        <v>38.751249999999999</v>
      </c>
      <c r="K1605" s="166">
        <f>+(ExportsELAP[[#This Row],[Exports kWh - MPT]]/1000)*ExportsELAP[[#This Row],[EIM Price]]</f>
        <v>3.7152993444999995</v>
      </c>
      <c r="L1605" s="167" t="str">
        <f>+INDEX(ECR_Hours!$I$12:$I$15,MATCH(ExportsELAP[[#This Row],[Date Prevailing]],ECR_Hours!$H$12:$H$15,1))</f>
        <v>NS</v>
      </c>
      <c r="M1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6" spans="1:13" x14ac:dyDescent="0.25">
      <c r="A1606" s="164">
        <f>+Exports!A1609</f>
        <v>44628</v>
      </c>
      <c r="B1606" s="165">
        <f t="shared" si="100"/>
        <v>2022</v>
      </c>
      <c r="C1606" s="165">
        <f t="shared" si="101"/>
        <v>3</v>
      </c>
      <c r="D1606" s="165">
        <f t="shared" si="102"/>
        <v>8</v>
      </c>
      <c r="E1606" s="165">
        <f>+Exports!B1609</f>
        <v>21</v>
      </c>
      <c r="F1606" s="165">
        <f>+WEEKDAY(ExportsELAP[[#This Row],[Date Prevailing]],1)</f>
        <v>3</v>
      </c>
      <c r="G1606" s="165">
        <f>+COUNTIFS(ECR_Hours!$K$6:$K$7,ExportsELAP[[#This Row],[Date Prevailing]])</f>
        <v>0</v>
      </c>
      <c r="H1606" s="165">
        <f t="shared" si="103"/>
        <v>3</v>
      </c>
      <c r="I1606" s="166">
        <f>+Exports!G1609</f>
        <v>94.7898</v>
      </c>
      <c r="J1606" s="166">
        <f>+'ELAP_IPCO-APND'!D1609</f>
        <v>38.965490000000003</v>
      </c>
      <c r="K1606" s="166">
        <f>+(ExportsELAP[[#This Row],[Exports kWh - MPT]]/1000)*ExportsELAP[[#This Row],[EIM Price]]</f>
        <v>3.6935310040020002</v>
      </c>
      <c r="L1606" s="167" t="str">
        <f>+INDEX(ECR_Hours!$I$12:$I$15,MATCH(ExportsELAP[[#This Row],[Date Prevailing]],ECR_Hours!$H$12:$H$15,1))</f>
        <v>NS</v>
      </c>
      <c r="M1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7" spans="1:13" x14ac:dyDescent="0.25">
      <c r="A1607" s="164">
        <f>+Exports!A1610</f>
        <v>44628</v>
      </c>
      <c r="B1607" s="165">
        <f t="shared" si="100"/>
        <v>2022</v>
      </c>
      <c r="C1607" s="165">
        <f t="shared" si="101"/>
        <v>3</v>
      </c>
      <c r="D1607" s="165">
        <f t="shared" si="102"/>
        <v>8</v>
      </c>
      <c r="E1607" s="165">
        <f>+Exports!B1610</f>
        <v>22</v>
      </c>
      <c r="F1607" s="165">
        <f>+WEEKDAY(ExportsELAP[[#This Row],[Date Prevailing]],1)</f>
        <v>3</v>
      </c>
      <c r="G1607" s="165">
        <f>+COUNTIFS(ECR_Hours!$K$6:$K$7,ExportsELAP[[#This Row],[Date Prevailing]])</f>
        <v>0</v>
      </c>
      <c r="H1607" s="165">
        <f t="shared" si="103"/>
        <v>3</v>
      </c>
      <c r="I1607" s="166">
        <f>+Exports!G1610</f>
        <v>94.520399999999995</v>
      </c>
      <c r="J1607" s="166">
        <f>+'ELAP_IPCO-APND'!D1610</f>
        <v>47.027239999999999</v>
      </c>
      <c r="K1607" s="166">
        <f>+(ExportsELAP[[#This Row],[Exports kWh - MPT]]/1000)*ExportsELAP[[#This Row],[EIM Price]]</f>
        <v>4.4450335356959991</v>
      </c>
      <c r="L1607" s="167" t="str">
        <f>+INDEX(ECR_Hours!$I$12:$I$15,MATCH(ExportsELAP[[#This Row],[Date Prevailing]],ECR_Hours!$H$12:$H$15,1))</f>
        <v>NS</v>
      </c>
      <c r="M1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8" spans="1:13" x14ac:dyDescent="0.25">
      <c r="A1608" s="164">
        <f>+Exports!A1611</f>
        <v>44628</v>
      </c>
      <c r="B1608" s="165">
        <f t="shared" si="100"/>
        <v>2022</v>
      </c>
      <c r="C1608" s="165">
        <f t="shared" si="101"/>
        <v>3</v>
      </c>
      <c r="D1608" s="165">
        <f t="shared" si="102"/>
        <v>8</v>
      </c>
      <c r="E1608" s="165">
        <f>+Exports!B1611</f>
        <v>23</v>
      </c>
      <c r="F1608" s="165">
        <f>+WEEKDAY(ExportsELAP[[#This Row],[Date Prevailing]],1)</f>
        <v>3</v>
      </c>
      <c r="G1608" s="165">
        <f>+COUNTIFS(ECR_Hours!$K$6:$K$7,ExportsELAP[[#This Row],[Date Prevailing]])</f>
        <v>0</v>
      </c>
      <c r="H1608" s="165">
        <f t="shared" si="103"/>
        <v>3</v>
      </c>
      <c r="I1608" s="166">
        <f>+Exports!G1611</f>
        <v>94.895499999999984</v>
      </c>
      <c r="J1608" s="166">
        <f>+'ELAP_IPCO-APND'!D1611</f>
        <v>44.658070000000002</v>
      </c>
      <c r="K1608" s="166">
        <f>+(ExportsELAP[[#This Row],[Exports kWh - MPT]]/1000)*ExportsELAP[[#This Row],[EIM Price]]</f>
        <v>4.2378498816849994</v>
      </c>
      <c r="L1608" s="167" t="str">
        <f>+INDEX(ECR_Hours!$I$12:$I$15,MATCH(ExportsELAP[[#This Row],[Date Prevailing]],ECR_Hours!$H$12:$H$15,1))</f>
        <v>NS</v>
      </c>
      <c r="M1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09" spans="1:13" x14ac:dyDescent="0.25">
      <c r="A1609" s="164">
        <f>+Exports!A1612</f>
        <v>44628</v>
      </c>
      <c r="B1609" s="165">
        <f t="shared" si="100"/>
        <v>2022</v>
      </c>
      <c r="C1609" s="165">
        <f t="shared" si="101"/>
        <v>3</v>
      </c>
      <c r="D1609" s="165">
        <f t="shared" si="102"/>
        <v>8</v>
      </c>
      <c r="E1609" s="165">
        <f>+Exports!B1612</f>
        <v>24</v>
      </c>
      <c r="F1609" s="165">
        <f>+WEEKDAY(ExportsELAP[[#This Row],[Date Prevailing]],1)</f>
        <v>3</v>
      </c>
      <c r="G1609" s="165">
        <f>+COUNTIFS(ECR_Hours!$K$6:$K$7,ExportsELAP[[#This Row],[Date Prevailing]])</f>
        <v>0</v>
      </c>
      <c r="H1609" s="165">
        <f t="shared" si="103"/>
        <v>3</v>
      </c>
      <c r="I1609" s="166">
        <f>+Exports!G1612</f>
        <v>95.392499999999998</v>
      </c>
      <c r="J1609" s="166">
        <f>+'ELAP_IPCO-APND'!D1612</f>
        <v>40.891849999999998</v>
      </c>
      <c r="K1609" s="166">
        <f>+(ExportsELAP[[#This Row],[Exports kWh - MPT]]/1000)*ExportsELAP[[#This Row],[EIM Price]]</f>
        <v>3.900775801125</v>
      </c>
      <c r="L1609" s="167" t="str">
        <f>+INDEX(ECR_Hours!$I$12:$I$15,MATCH(ExportsELAP[[#This Row],[Date Prevailing]],ECR_Hours!$H$12:$H$15,1))</f>
        <v>NS</v>
      </c>
      <c r="M1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0" spans="1:13" x14ac:dyDescent="0.25">
      <c r="A1610" s="164">
        <f>+Exports!A1613</f>
        <v>44629</v>
      </c>
      <c r="B1610" s="165">
        <f t="shared" si="100"/>
        <v>2022</v>
      </c>
      <c r="C1610" s="165">
        <f t="shared" si="101"/>
        <v>3</v>
      </c>
      <c r="D1610" s="165">
        <f t="shared" si="102"/>
        <v>9</v>
      </c>
      <c r="E1610" s="165">
        <f>+Exports!B1613</f>
        <v>1</v>
      </c>
      <c r="F1610" s="165">
        <f>+WEEKDAY(ExportsELAP[[#This Row],[Date Prevailing]],1)</f>
        <v>4</v>
      </c>
      <c r="G1610" s="165">
        <f>+COUNTIFS(ECR_Hours!$K$6:$K$7,ExportsELAP[[#This Row],[Date Prevailing]])</f>
        <v>0</v>
      </c>
      <c r="H1610" s="165">
        <f t="shared" si="103"/>
        <v>4</v>
      </c>
      <c r="I1610" s="166">
        <f>+Exports!G1613</f>
        <v>23.278300000000002</v>
      </c>
      <c r="J1610" s="166">
        <f>+'ELAP_IPCO-APND'!D1613</f>
        <v>38.960180000000001</v>
      </c>
      <c r="K1610" s="166">
        <f>+(ExportsELAP[[#This Row],[Exports kWh - MPT]]/1000)*ExportsELAP[[#This Row],[EIM Price]]</f>
        <v>0.90692675809400014</v>
      </c>
      <c r="L1610" s="167" t="str">
        <f>+INDEX(ECR_Hours!$I$12:$I$15,MATCH(ExportsELAP[[#This Row],[Date Prevailing]],ECR_Hours!$H$12:$H$15,1))</f>
        <v>NS</v>
      </c>
      <c r="M1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1" spans="1:13" x14ac:dyDescent="0.25">
      <c r="A1611" s="164">
        <f>+Exports!A1614</f>
        <v>44629</v>
      </c>
      <c r="B1611" s="165">
        <f t="shared" si="100"/>
        <v>2022</v>
      </c>
      <c r="C1611" s="165">
        <f t="shared" si="101"/>
        <v>3</v>
      </c>
      <c r="D1611" s="165">
        <f t="shared" si="102"/>
        <v>9</v>
      </c>
      <c r="E1611" s="165">
        <f>+Exports!B1614</f>
        <v>2</v>
      </c>
      <c r="F1611" s="165">
        <f>+WEEKDAY(ExportsELAP[[#This Row],[Date Prevailing]],1)</f>
        <v>4</v>
      </c>
      <c r="G1611" s="165">
        <f>+COUNTIFS(ECR_Hours!$K$6:$K$7,ExportsELAP[[#This Row],[Date Prevailing]])</f>
        <v>0</v>
      </c>
      <c r="H1611" s="165">
        <f t="shared" si="103"/>
        <v>4</v>
      </c>
      <c r="I1611" s="166">
        <f>+Exports!G1614</f>
        <v>22.494699999999998</v>
      </c>
      <c r="J1611" s="166">
        <f>+'ELAP_IPCO-APND'!D1614</f>
        <v>33.375810000000001</v>
      </c>
      <c r="K1611" s="166">
        <f>+(ExportsELAP[[#This Row],[Exports kWh - MPT]]/1000)*ExportsELAP[[#This Row],[EIM Price]]</f>
        <v>0.75077883320700001</v>
      </c>
      <c r="L1611" s="167" t="str">
        <f>+INDEX(ECR_Hours!$I$12:$I$15,MATCH(ExportsELAP[[#This Row],[Date Prevailing]],ECR_Hours!$H$12:$H$15,1))</f>
        <v>NS</v>
      </c>
      <c r="M1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2" spans="1:13" x14ac:dyDescent="0.25">
      <c r="A1612" s="164">
        <f>+Exports!A1615</f>
        <v>44629</v>
      </c>
      <c r="B1612" s="165">
        <f t="shared" si="100"/>
        <v>2022</v>
      </c>
      <c r="C1612" s="165">
        <f t="shared" si="101"/>
        <v>3</v>
      </c>
      <c r="D1612" s="165">
        <f t="shared" si="102"/>
        <v>9</v>
      </c>
      <c r="E1612" s="165">
        <f>+Exports!B1615</f>
        <v>3</v>
      </c>
      <c r="F1612" s="165">
        <f>+WEEKDAY(ExportsELAP[[#This Row],[Date Prevailing]],1)</f>
        <v>4</v>
      </c>
      <c r="G1612" s="165">
        <f>+COUNTIFS(ECR_Hours!$K$6:$K$7,ExportsELAP[[#This Row],[Date Prevailing]])</f>
        <v>0</v>
      </c>
      <c r="H1612" s="165">
        <f t="shared" si="103"/>
        <v>4</v>
      </c>
      <c r="I1612" s="166">
        <f>+Exports!G1615</f>
        <v>21.992100000000001</v>
      </c>
      <c r="J1612" s="166">
        <f>+'ELAP_IPCO-APND'!D1615</f>
        <v>32.63964</v>
      </c>
      <c r="K1612" s="166">
        <f>+(ExportsELAP[[#This Row],[Exports kWh - MPT]]/1000)*ExportsELAP[[#This Row],[EIM Price]]</f>
        <v>0.71781422684399998</v>
      </c>
      <c r="L1612" s="167" t="str">
        <f>+INDEX(ECR_Hours!$I$12:$I$15,MATCH(ExportsELAP[[#This Row],[Date Prevailing]],ECR_Hours!$H$12:$H$15,1))</f>
        <v>NS</v>
      </c>
      <c r="M1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3" spans="1:13" x14ac:dyDescent="0.25">
      <c r="A1613" s="164">
        <f>+Exports!A1616</f>
        <v>44629</v>
      </c>
      <c r="B1613" s="165">
        <f t="shared" si="100"/>
        <v>2022</v>
      </c>
      <c r="C1613" s="165">
        <f t="shared" si="101"/>
        <v>3</v>
      </c>
      <c r="D1613" s="165">
        <f t="shared" si="102"/>
        <v>9</v>
      </c>
      <c r="E1613" s="165">
        <f>+Exports!B1616</f>
        <v>4</v>
      </c>
      <c r="F1613" s="165">
        <f>+WEEKDAY(ExportsELAP[[#This Row],[Date Prevailing]],1)</f>
        <v>4</v>
      </c>
      <c r="G1613" s="165">
        <f>+COUNTIFS(ECR_Hours!$K$6:$K$7,ExportsELAP[[#This Row],[Date Prevailing]])</f>
        <v>0</v>
      </c>
      <c r="H1613" s="165">
        <f t="shared" si="103"/>
        <v>4</v>
      </c>
      <c r="I1613" s="166">
        <f>+Exports!G1616</f>
        <v>3.6355</v>
      </c>
      <c r="J1613" s="166">
        <f>+'ELAP_IPCO-APND'!D1616</f>
        <v>32.328380000000003</v>
      </c>
      <c r="K1613" s="166">
        <f>+(ExportsELAP[[#This Row],[Exports kWh - MPT]]/1000)*ExportsELAP[[#This Row],[EIM Price]]</f>
        <v>0.11752982549</v>
      </c>
      <c r="L1613" s="167" t="str">
        <f>+INDEX(ECR_Hours!$I$12:$I$15,MATCH(ExportsELAP[[#This Row],[Date Prevailing]],ECR_Hours!$H$12:$H$15,1))</f>
        <v>NS</v>
      </c>
      <c r="M1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4" spans="1:13" x14ac:dyDescent="0.25">
      <c r="A1614" s="164">
        <f>+Exports!A1617</f>
        <v>44629</v>
      </c>
      <c r="B1614" s="165">
        <f t="shared" si="100"/>
        <v>2022</v>
      </c>
      <c r="C1614" s="165">
        <f t="shared" si="101"/>
        <v>3</v>
      </c>
      <c r="D1614" s="165">
        <f t="shared" si="102"/>
        <v>9</v>
      </c>
      <c r="E1614" s="165">
        <f>+Exports!B1617</f>
        <v>5</v>
      </c>
      <c r="F1614" s="165">
        <f>+WEEKDAY(ExportsELAP[[#This Row],[Date Prevailing]],1)</f>
        <v>4</v>
      </c>
      <c r="G1614" s="165">
        <f>+COUNTIFS(ECR_Hours!$K$6:$K$7,ExportsELAP[[#This Row],[Date Prevailing]])</f>
        <v>0</v>
      </c>
      <c r="H1614" s="165">
        <f t="shared" si="103"/>
        <v>4</v>
      </c>
      <c r="I1614" s="166">
        <f>+Exports!G1617</f>
        <v>3.0108000000000001</v>
      </c>
      <c r="J1614" s="166">
        <f>+'ELAP_IPCO-APND'!D1617</f>
        <v>34.362690000000001</v>
      </c>
      <c r="K1614" s="166">
        <f>+(ExportsELAP[[#This Row],[Exports kWh - MPT]]/1000)*ExportsELAP[[#This Row],[EIM Price]]</f>
        <v>0.10345918705200001</v>
      </c>
      <c r="L1614" s="167" t="str">
        <f>+INDEX(ECR_Hours!$I$12:$I$15,MATCH(ExportsELAP[[#This Row],[Date Prevailing]],ECR_Hours!$H$12:$H$15,1))</f>
        <v>NS</v>
      </c>
      <c r="M1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5" spans="1:13" x14ac:dyDescent="0.25">
      <c r="A1615" s="164">
        <f>+Exports!A1618</f>
        <v>44629</v>
      </c>
      <c r="B1615" s="165">
        <f t="shared" si="100"/>
        <v>2022</v>
      </c>
      <c r="C1615" s="165">
        <f t="shared" si="101"/>
        <v>3</v>
      </c>
      <c r="D1615" s="165">
        <f t="shared" si="102"/>
        <v>9</v>
      </c>
      <c r="E1615" s="165">
        <f>+Exports!B1618</f>
        <v>6</v>
      </c>
      <c r="F1615" s="165">
        <f>+WEEKDAY(ExportsELAP[[#This Row],[Date Prevailing]],1)</f>
        <v>4</v>
      </c>
      <c r="G1615" s="165">
        <f>+COUNTIFS(ECR_Hours!$K$6:$K$7,ExportsELAP[[#This Row],[Date Prevailing]])</f>
        <v>0</v>
      </c>
      <c r="H1615" s="165">
        <f t="shared" si="103"/>
        <v>4</v>
      </c>
      <c r="I1615" s="166">
        <f>+Exports!G1618</f>
        <v>2.5365000000000002</v>
      </c>
      <c r="J1615" s="166">
        <f>+'ELAP_IPCO-APND'!D1618</f>
        <v>38.660559999999997</v>
      </c>
      <c r="K1615" s="166">
        <f>+(ExportsELAP[[#This Row],[Exports kWh - MPT]]/1000)*ExportsELAP[[#This Row],[EIM Price]]</f>
        <v>9.806251044E-2</v>
      </c>
      <c r="L1615" s="167" t="str">
        <f>+INDEX(ECR_Hours!$I$12:$I$15,MATCH(ExportsELAP[[#This Row],[Date Prevailing]],ECR_Hours!$H$12:$H$15,1))</f>
        <v>NS</v>
      </c>
      <c r="M1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6" spans="1:13" x14ac:dyDescent="0.25">
      <c r="A1616" s="164">
        <f>+Exports!A1619</f>
        <v>44629</v>
      </c>
      <c r="B1616" s="165">
        <f t="shared" si="100"/>
        <v>2022</v>
      </c>
      <c r="C1616" s="165">
        <f t="shared" si="101"/>
        <v>3</v>
      </c>
      <c r="D1616" s="165">
        <f t="shared" si="102"/>
        <v>9</v>
      </c>
      <c r="E1616" s="165">
        <f>+Exports!B1619</f>
        <v>7</v>
      </c>
      <c r="F1616" s="165">
        <f>+WEEKDAY(ExportsELAP[[#This Row],[Date Prevailing]],1)</f>
        <v>4</v>
      </c>
      <c r="G1616" s="165">
        <f>+COUNTIFS(ECR_Hours!$K$6:$K$7,ExportsELAP[[#This Row],[Date Prevailing]])</f>
        <v>0</v>
      </c>
      <c r="H1616" s="165">
        <f t="shared" si="103"/>
        <v>4</v>
      </c>
      <c r="I1616" s="166">
        <f>+Exports!G1619</f>
        <v>2.1717</v>
      </c>
      <c r="J1616" s="166">
        <f>+'ELAP_IPCO-APND'!D1619</f>
        <v>52.800789999999999</v>
      </c>
      <c r="K1616" s="166">
        <f>+(ExportsELAP[[#This Row],[Exports kWh - MPT]]/1000)*ExportsELAP[[#This Row],[EIM Price]]</f>
        <v>0.11466747564299999</v>
      </c>
      <c r="L1616" s="167" t="str">
        <f>+INDEX(ECR_Hours!$I$12:$I$15,MATCH(ExportsELAP[[#This Row],[Date Prevailing]],ECR_Hours!$H$12:$H$15,1))</f>
        <v>NS</v>
      </c>
      <c r="M1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7" spans="1:13" x14ac:dyDescent="0.25">
      <c r="A1617" s="164">
        <f>+Exports!A1620</f>
        <v>44629</v>
      </c>
      <c r="B1617" s="165">
        <f t="shared" si="100"/>
        <v>2022</v>
      </c>
      <c r="C1617" s="165">
        <f t="shared" si="101"/>
        <v>3</v>
      </c>
      <c r="D1617" s="165">
        <f t="shared" si="102"/>
        <v>9</v>
      </c>
      <c r="E1617" s="165">
        <f>+Exports!B1620</f>
        <v>8</v>
      </c>
      <c r="F1617" s="165">
        <f>+WEEKDAY(ExportsELAP[[#This Row],[Date Prevailing]],1)</f>
        <v>4</v>
      </c>
      <c r="G1617" s="165">
        <f>+COUNTIFS(ECR_Hours!$K$6:$K$7,ExportsELAP[[#This Row],[Date Prevailing]])</f>
        <v>0</v>
      </c>
      <c r="H1617" s="165">
        <f t="shared" si="103"/>
        <v>4</v>
      </c>
      <c r="I1617" s="166">
        <f>+Exports!G1620</f>
        <v>382.36799999999999</v>
      </c>
      <c r="J1617" s="166">
        <f>+'ELAP_IPCO-APND'!D1620</f>
        <v>43.294469999999997</v>
      </c>
      <c r="K1617" s="166">
        <f>+(ExportsELAP[[#This Row],[Exports kWh - MPT]]/1000)*ExportsELAP[[#This Row],[EIM Price]]</f>
        <v>16.55441990496</v>
      </c>
      <c r="L1617" s="167" t="str">
        <f>+INDEX(ECR_Hours!$I$12:$I$15,MATCH(ExportsELAP[[#This Row],[Date Prevailing]],ECR_Hours!$H$12:$H$15,1))</f>
        <v>NS</v>
      </c>
      <c r="M1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8" spans="1:13" x14ac:dyDescent="0.25">
      <c r="A1618" s="164">
        <f>+Exports!A1621</f>
        <v>44629</v>
      </c>
      <c r="B1618" s="165">
        <f t="shared" si="100"/>
        <v>2022</v>
      </c>
      <c r="C1618" s="165">
        <f t="shared" si="101"/>
        <v>3</v>
      </c>
      <c r="D1618" s="165">
        <f t="shared" si="102"/>
        <v>9</v>
      </c>
      <c r="E1618" s="165">
        <f>+Exports!B1621</f>
        <v>9</v>
      </c>
      <c r="F1618" s="165">
        <f>+WEEKDAY(ExportsELAP[[#This Row],[Date Prevailing]],1)</f>
        <v>4</v>
      </c>
      <c r="G1618" s="165">
        <f>+COUNTIFS(ECR_Hours!$K$6:$K$7,ExportsELAP[[#This Row],[Date Prevailing]])</f>
        <v>0</v>
      </c>
      <c r="H1618" s="165">
        <f t="shared" si="103"/>
        <v>4</v>
      </c>
      <c r="I1618" s="166">
        <f>+Exports!G1621</f>
        <v>2182.4913000000001</v>
      </c>
      <c r="J1618" s="166">
        <f>+'ELAP_IPCO-APND'!D1621</f>
        <v>49.115989999999996</v>
      </c>
      <c r="K1618" s="166">
        <f>+(ExportsELAP[[#This Row],[Exports kWh - MPT]]/1000)*ExportsELAP[[#This Row],[EIM Price]]</f>
        <v>107.19522086588699</v>
      </c>
      <c r="L1618" s="167" t="str">
        <f>+INDEX(ECR_Hours!$I$12:$I$15,MATCH(ExportsELAP[[#This Row],[Date Prevailing]],ECR_Hours!$H$12:$H$15,1))</f>
        <v>NS</v>
      </c>
      <c r="M1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19" spans="1:13" x14ac:dyDescent="0.25">
      <c r="A1619" s="164">
        <f>+Exports!A1622</f>
        <v>44629</v>
      </c>
      <c r="B1619" s="165">
        <f t="shared" si="100"/>
        <v>2022</v>
      </c>
      <c r="C1619" s="165">
        <f t="shared" si="101"/>
        <v>3</v>
      </c>
      <c r="D1619" s="165">
        <f t="shared" si="102"/>
        <v>9</v>
      </c>
      <c r="E1619" s="165">
        <f>+Exports!B1622</f>
        <v>10</v>
      </c>
      <c r="F1619" s="165">
        <f>+WEEKDAY(ExportsELAP[[#This Row],[Date Prevailing]],1)</f>
        <v>4</v>
      </c>
      <c r="G1619" s="165">
        <f>+COUNTIFS(ECR_Hours!$K$6:$K$7,ExportsELAP[[#This Row],[Date Prevailing]])</f>
        <v>0</v>
      </c>
      <c r="H1619" s="165">
        <f t="shared" si="103"/>
        <v>4</v>
      </c>
      <c r="I1619" s="166">
        <f>+Exports!G1622</f>
        <v>7866.8062</v>
      </c>
      <c r="J1619" s="166">
        <f>+'ELAP_IPCO-APND'!D1622</f>
        <v>46.382159999999999</v>
      </c>
      <c r="K1619" s="166">
        <f>+(ExportsELAP[[#This Row],[Exports kWh - MPT]]/1000)*ExportsELAP[[#This Row],[EIM Price]]</f>
        <v>364.87946385739201</v>
      </c>
      <c r="L1619" s="167" t="str">
        <f>+INDEX(ECR_Hours!$I$12:$I$15,MATCH(ExportsELAP[[#This Row],[Date Prevailing]],ECR_Hours!$H$12:$H$15,1))</f>
        <v>NS</v>
      </c>
      <c r="M1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0" spans="1:13" x14ac:dyDescent="0.25">
      <c r="A1620" s="164">
        <f>+Exports!A1623</f>
        <v>44629</v>
      </c>
      <c r="B1620" s="165">
        <f t="shared" si="100"/>
        <v>2022</v>
      </c>
      <c r="C1620" s="165">
        <f t="shared" si="101"/>
        <v>3</v>
      </c>
      <c r="D1620" s="165">
        <f t="shared" si="102"/>
        <v>9</v>
      </c>
      <c r="E1620" s="165">
        <f>+Exports!B1623</f>
        <v>11</v>
      </c>
      <c r="F1620" s="165">
        <f>+WEEKDAY(ExportsELAP[[#This Row],[Date Prevailing]],1)</f>
        <v>4</v>
      </c>
      <c r="G1620" s="165">
        <f>+COUNTIFS(ECR_Hours!$K$6:$K$7,ExportsELAP[[#This Row],[Date Prevailing]])</f>
        <v>0</v>
      </c>
      <c r="H1620" s="165">
        <f t="shared" si="103"/>
        <v>4</v>
      </c>
      <c r="I1620" s="166">
        <f>+Exports!G1623</f>
        <v>21799.538</v>
      </c>
      <c r="J1620" s="166">
        <f>+'ELAP_IPCO-APND'!D1623</f>
        <v>29.79391</v>
      </c>
      <c r="K1620" s="166">
        <f>+(ExportsELAP[[#This Row],[Exports kWh - MPT]]/1000)*ExportsELAP[[#This Row],[EIM Price]]</f>
        <v>649.49347321358005</v>
      </c>
      <c r="L1620" s="167" t="str">
        <f>+INDEX(ECR_Hours!$I$12:$I$15,MATCH(ExportsELAP[[#This Row],[Date Prevailing]],ECR_Hours!$H$12:$H$15,1))</f>
        <v>NS</v>
      </c>
      <c r="M1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1" spans="1:13" x14ac:dyDescent="0.25">
      <c r="A1621" s="164">
        <f>+Exports!A1624</f>
        <v>44629</v>
      </c>
      <c r="B1621" s="165">
        <f t="shared" si="100"/>
        <v>2022</v>
      </c>
      <c r="C1621" s="165">
        <f t="shared" si="101"/>
        <v>3</v>
      </c>
      <c r="D1621" s="165">
        <f t="shared" si="102"/>
        <v>9</v>
      </c>
      <c r="E1621" s="165">
        <f>+Exports!B1624</f>
        <v>12</v>
      </c>
      <c r="F1621" s="165">
        <f>+WEEKDAY(ExportsELAP[[#This Row],[Date Prevailing]],1)</f>
        <v>4</v>
      </c>
      <c r="G1621" s="165">
        <f>+COUNTIFS(ECR_Hours!$K$6:$K$7,ExportsELAP[[#This Row],[Date Prevailing]])</f>
        <v>0</v>
      </c>
      <c r="H1621" s="165">
        <f t="shared" si="103"/>
        <v>4</v>
      </c>
      <c r="I1621" s="166">
        <f>+Exports!G1624</f>
        <v>27174.923699999999</v>
      </c>
      <c r="J1621" s="166">
        <f>+'ELAP_IPCO-APND'!D1624</f>
        <v>21.679400000000001</v>
      </c>
      <c r="K1621" s="166">
        <f>+(ExportsELAP[[#This Row],[Exports kWh - MPT]]/1000)*ExportsELAP[[#This Row],[EIM Price]]</f>
        <v>589.13604086178009</v>
      </c>
      <c r="L1621" s="167" t="str">
        <f>+INDEX(ECR_Hours!$I$12:$I$15,MATCH(ExportsELAP[[#This Row],[Date Prevailing]],ECR_Hours!$H$12:$H$15,1))</f>
        <v>NS</v>
      </c>
      <c r="M1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2" spans="1:13" x14ac:dyDescent="0.25">
      <c r="A1622" s="164">
        <f>+Exports!A1625</f>
        <v>44629</v>
      </c>
      <c r="B1622" s="165">
        <f t="shared" si="100"/>
        <v>2022</v>
      </c>
      <c r="C1622" s="165">
        <f t="shared" si="101"/>
        <v>3</v>
      </c>
      <c r="D1622" s="165">
        <f t="shared" si="102"/>
        <v>9</v>
      </c>
      <c r="E1622" s="165">
        <f>+Exports!B1625</f>
        <v>13</v>
      </c>
      <c r="F1622" s="165">
        <f>+WEEKDAY(ExportsELAP[[#This Row],[Date Prevailing]],1)</f>
        <v>4</v>
      </c>
      <c r="G1622" s="165">
        <f>+COUNTIFS(ECR_Hours!$K$6:$K$7,ExportsELAP[[#This Row],[Date Prevailing]])</f>
        <v>0</v>
      </c>
      <c r="H1622" s="165">
        <f t="shared" si="103"/>
        <v>4</v>
      </c>
      <c r="I1622" s="166">
        <f>+Exports!G1625</f>
        <v>28690.5749</v>
      </c>
      <c r="J1622" s="166">
        <f>+'ELAP_IPCO-APND'!D1625</f>
        <v>21.756689999999999</v>
      </c>
      <c r="K1622" s="166">
        <f>+(ExportsELAP[[#This Row],[Exports kWh - MPT]]/1000)*ExportsELAP[[#This Row],[EIM Price]]</f>
        <v>624.21194402108097</v>
      </c>
      <c r="L1622" s="167" t="str">
        <f>+INDEX(ECR_Hours!$I$12:$I$15,MATCH(ExportsELAP[[#This Row],[Date Prevailing]],ECR_Hours!$H$12:$H$15,1))</f>
        <v>NS</v>
      </c>
      <c r="M1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3" spans="1:13" x14ac:dyDescent="0.25">
      <c r="A1623" s="164">
        <f>+Exports!A1626</f>
        <v>44629</v>
      </c>
      <c r="B1623" s="165">
        <f t="shared" si="100"/>
        <v>2022</v>
      </c>
      <c r="C1623" s="165">
        <f t="shared" si="101"/>
        <v>3</v>
      </c>
      <c r="D1623" s="165">
        <f t="shared" si="102"/>
        <v>9</v>
      </c>
      <c r="E1623" s="165">
        <f>+Exports!B1626</f>
        <v>14</v>
      </c>
      <c r="F1623" s="165">
        <f>+WEEKDAY(ExportsELAP[[#This Row],[Date Prevailing]],1)</f>
        <v>4</v>
      </c>
      <c r="G1623" s="165">
        <f>+COUNTIFS(ECR_Hours!$K$6:$K$7,ExportsELAP[[#This Row],[Date Prevailing]])</f>
        <v>0</v>
      </c>
      <c r="H1623" s="165">
        <f t="shared" si="103"/>
        <v>4</v>
      </c>
      <c r="I1623" s="166">
        <f>+Exports!G1626</f>
        <v>25588.6287999999</v>
      </c>
      <c r="J1623" s="166">
        <f>+'ELAP_IPCO-APND'!D1626</f>
        <v>16.879740000000002</v>
      </c>
      <c r="K1623" s="166">
        <f>+(ExportsELAP[[#This Row],[Exports kWh - MPT]]/1000)*ExportsELAP[[#This Row],[EIM Price]]</f>
        <v>431.92940110051035</v>
      </c>
      <c r="L1623" s="167" t="str">
        <f>+INDEX(ECR_Hours!$I$12:$I$15,MATCH(ExportsELAP[[#This Row],[Date Prevailing]],ECR_Hours!$H$12:$H$15,1))</f>
        <v>NS</v>
      </c>
      <c r="M1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4" spans="1:13" x14ac:dyDescent="0.25">
      <c r="A1624" s="164">
        <f>+Exports!A1627</f>
        <v>44629</v>
      </c>
      <c r="B1624" s="165">
        <f t="shared" si="100"/>
        <v>2022</v>
      </c>
      <c r="C1624" s="165">
        <f t="shared" si="101"/>
        <v>3</v>
      </c>
      <c r="D1624" s="165">
        <f t="shared" si="102"/>
        <v>9</v>
      </c>
      <c r="E1624" s="165">
        <f>+Exports!B1627</f>
        <v>15</v>
      </c>
      <c r="F1624" s="165">
        <f>+WEEKDAY(ExportsELAP[[#This Row],[Date Prevailing]],1)</f>
        <v>4</v>
      </c>
      <c r="G1624" s="165">
        <f>+COUNTIFS(ECR_Hours!$K$6:$K$7,ExportsELAP[[#This Row],[Date Prevailing]])</f>
        <v>0</v>
      </c>
      <c r="H1624" s="165">
        <f t="shared" si="103"/>
        <v>4</v>
      </c>
      <c r="I1624" s="166">
        <f>+Exports!G1627</f>
        <v>25469.179499999998</v>
      </c>
      <c r="J1624" s="166">
        <f>+'ELAP_IPCO-APND'!D1627</f>
        <v>17.506450000000001</v>
      </c>
      <c r="K1624" s="166">
        <f>+(ExportsELAP[[#This Row],[Exports kWh - MPT]]/1000)*ExportsELAP[[#This Row],[EIM Price]]</f>
        <v>445.87491745777498</v>
      </c>
      <c r="L1624" s="167" t="str">
        <f>+INDEX(ECR_Hours!$I$12:$I$15,MATCH(ExportsELAP[[#This Row],[Date Prevailing]],ECR_Hours!$H$12:$H$15,1))</f>
        <v>NS</v>
      </c>
      <c r="M1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5" spans="1:13" x14ac:dyDescent="0.25">
      <c r="A1625" s="164">
        <f>+Exports!A1628</f>
        <v>44629</v>
      </c>
      <c r="B1625" s="165">
        <f t="shared" si="100"/>
        <v>2022</v>
      </c>
      <c r="C1625" s="165">
        <f t="shared" si="101"/>
        <v>3</v>
      </c>
      <c r="D1625" s="165">
        <f t="shared" si="102"/>
        <v>9</v>
      </c>
      <c r="E1625" s="165">
        <f>+Exports!B1628</f>
        <v>16</v>
      </c>
      <c r="F1625" s="165">
        <f>+WEEKDAY(ExportsELAP[[#This Row],[Date Prevailing]],1)</f>
        <v>4</v>
      </c>
      <c r="G1625" s="165">
        <f>+COUNTIFS(ECR_Hours!$K$6:$K$7,ExportsELAP[[#This Row],[Date Prevailing]])</f>
        <v>0</v>
      </c>
      <c r="H1625" s="165">
        <f t="shared" si="103"/>
        <v>4</v>
      </c>
      <c r="I1625" s="166">
        <f>+Exports!G1628</f>
        <v>19130.818900000002</v>
      </c>
      <c r="J1625" s="166">
        <f>+'ELAP_IPCO-APND'!D1628</f>
        <v>19.921589999999998</v>
      </c>
      <c r="K1625" s="166">
        <f>+(ExportsELAP[[#This Row],[Exports kWh - MPT]]/1000)*ExportsELAP[[#This Row],[EIM Price]]</f>
        <v>381.11633049005098</v>
      </c>
      <c r="L1625" s="167" t="str">
        <f>+INDEX(ECR_Hours!$I$12:$I$15,MATCH(ExportsELAP[[#This Row],[Date Prevailing]],ECR_Hours!$H$12:$H$15,1))</f>
        <v>NS</v>
      </c>
      <c r="M1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6" spans="1:13" x14ac:dyDescent="0.25">
      <c r="A1626" s="164">
        <f>+Exports!A1629</f>
        <v>44629</v>
      </c>
      <c r="B1626" s="165">
        <f t="shared" si="100"/>
        <v>2022</v>
      </c>
      <c r="C1626" s="165">
        <f t="shared" si="101"/>
        <v>3</v>
      </c>
      <c r="D1626" s="165">
        <f t="shared" si="102"/>
        <v>9</v>
      </c>
      <c r="E1626" s="165">
        <f>+Exports!B1629</f>
        <v>17</v>
      </c>
      <c r="F1626" s="165">
        <f>+WEEKDAY(ExportsELAP[[#This Row],[Date Prevailing]],1)</f>
        <v>4</v>
      </c>
      <c r="G1626" s="165">
        <f>+COUNTIFS(ECR_Hours!$K$6:$K$7,ExportsELAP[[#This Row],[Date Prevailing]])</f>
        <v>0</v>
      </c>
      <c r="H1626" s="165">
        <f t="shared" si="103"/>
        <v>4</v>
      </c>
      <c r="I1626" s="166">
        <f>+Exports!G1629</f>
        <v>12183.668699999998</v>
      </c>
      <c r="J1626" s="166">
        <f>+'ELAP_IPCO-APND'!D1629</f>
        <v>25.967369999999999</v>
      </c>
      <c r="K1626" s="166">
        <f>+(ExportsELAP[[#This Row],[Exports kWh - MPT]]/1000)*ExportsELAP[[#This Row],[EIM Price]]</f>
        <v>316.37783309031897</v>
      </c>
      <c r="L1626" s="167" t="str">
        <f>+INDEX(ECR_Hours!$I$12:$I$15,MATCH(ExportsELAP[[#This Row],[Date Prevailing]],ECR_Hours!$H$12:$H$15,1))</f>
        <v>NS</v>
      </c>
      <c r="M1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7" spans="1:13" x14ac:dyDescent="0.25">
      <c r="A1627" s="164">
        <f>+Exports!A1630</f>
        <v>44629</v>
      </c>
      <c r="B1627" s="165">
        <f t="shared" si="100"/>
        <v>2022</v>
      </c>
      <c r="C1627" s="165">
        <f t="shared" si="101"/>
        <v>3</v>
      </c>
      <c r="D1627" s="165">
        <f t="shared" si="102"/>
        <v>9</v>
      </c>
      <c r="E1627" s="165">
        <f>+Exports!B1630</f>
        <v>18</v>
      </c>
      <c r="F1627" s="165">
        <f>+WEEKDAY(ExportsELAP[[#This Row],[Date Prevailing]],1)</f>
        <v>4</v>
      </c>
      <c r="G1627" s="165">
        <f>+COUNTIFS(ECR_Hours!$K$6:$K$7,ExportsELAP[[#This Row],[Date Prevailing]])</f>
        <v>0</v>
      </c>
      <c r="H1627" s="165">
        <f t="shared" si="103"/>
        <v>4</v>
      </c>
      <c r="I1627" s="166">
        <f>+Exports!G1630</f>
        <v>5781.7103000000006</v>
      </c>
      <c r="J1627" s="166">
        <f>+'ELAP_IPCO-APND'!D1630</f>
        <v>45.473199999999999</v>
      </c>
      <c r="K1627" s="166">
        <f>+(ExportsELAP[[#This Row],[Exports kWh - MPT]]/1000)*ExportsELAP[[#This Row],[EIM Price]]</f>
        <v>262.91286881396002</v>
      </c>
      <c r="L1627" s="167" t="str">
        <f>+INDEX(ECR_Hours!$I$12:$I$15,MATCH(ExportsELAP[[#This Row],[Date Prevailing]],ECR_Hours!$H$12:$H$15,1))</f>
        <v>NS</v>
      </c>
      <c r="M1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8" spans="1:13" x14ac:dyDescent="0.25">
      <c r="A1628" s="164">
        <f>+Exports!A1631</f>
        <v>44629</v>
      </c>
      <c r="B1628" s="165">
        <f t="shared" si="100"/>
        <v>2022</v>
      </c>
      <c r="C1628" s="165">
        <f t="shared" si="101"/>
        <v>3</v>
      </c>
      <c r="D1628" s="165">
        <f t="shared" si="102"/>
        <v>9</v>
      </c>
      <c r="E1628" s="165">
        <f>+Exports!B1631</f>
        <v>19</v>
      </c>
      <c r="F1628" s="165">
        <f>+WEEKDAY(ExportsELAP[[#This Row],[Date Prevailing]],1)</f>
        <v>4</v>
      </c>
      <c r="G1628" s="165">
        <f>+COUNTIFS(ECR_Hours!$K$6:$K$7,ExportsELAP[[#This Row],[Date Prevailing]])</f>
        <v>0</v>
      </c>
      <c r="H1628" s="165">
        <f t="shared" si="103"/>
        <v>4</v>
      </c>
      <c r="I1628" s="166">
        <f>+Exports!G1631</f>
        <v>670.48889999999994</v>
      </c>
      <c r="J1628" s="166">
        <f>+'ELAP_IPCO-APND'!D1631</f>
        <v>108.03118000000001</v>
      </c>
      <c r="K1628" s="166">
        <f>+(ExportsELAP[[#This Row],[Exports kWh - MPT]]/1000)*ExportsELAP[[#This Row],[EIM Price]]</f>
        <v>72.433707043902004</v>
      </c>
      <c r="L1628" s="167" t="str">
        <f>+INDEX(ECR_Hours!$I$12:$I$15,MATCH(ExportsELAP[[#This Row],[Date Prevailing]],ECR_Hours!$H$12:$H$15,1))</f>
        <v>NS</v>
      </c>
      <c r="M1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29" spans="1:13" x14ac:dyDescent="0.25">
      <c r="A1629" s="164">
        <f>+Exports!A1632</f>
        <v>44629</v>
      </c>
      <c r="B1629" s="165">
        <f t="shared" si="100"/>
        <v>2022</v>
      </c>
      <c r="C1629" s="165">
        <f t="shared" si="101"/>
        <v>3</v>
      </c>
      <c r="D1629" s="165">
        <f t="shared" si="102"/>
        <v>9</v>
      </c>
      <c r="E1629" s="165">
        <f>+Exports!B1632</f>
        <v>20</v>
      </c>
      <c r="F1629" s="165">
        <f>+WEEKDAY(ExportsELAP[[#This Row],[Date Prevailing]],1)</f>
        <v>4</v>
      </c>
      <c r="G1629" s="165">
        <f>+COUNTIFS(ECR_Hours!$K$6:$K$7,ExportsELAP[[#This Row],[Date Prevailing]])</f>
        <v>0</v>
      </c>
      <c r="H1629" s="165">
        <f t="shared" si="103"/>
        <v>4</v>
      </c>
      <c r="I1629" s="166">
        <f>+Exports!G1632</f>
        <v>63.139500000000005</v>
      </c>
      <c r="J1629" s="166">
        <f>+'ELAP_IPCO-APND'!D1632</f>
        <v>67.046390000000002</v>
      </c>
      <c r="K1629" s="166">
        <f>+(ExportsELAP[[#This Row],[Exports kWh - MPT]]/1000)*ExportsELAP[[#This Row],[EIM Price]]</f>
        <v>4.2332755414049998</v>
      </c>
      <c r="L1629" s="167" t="str">
        <f>+INDEX(ECR_Hours!$I$12:$I$15,MATCH(ExportsELAP[[#This Row],[Date Prevailing]],ECR_Hours!$H$12:$H$15,1))</f>
        <v>NS</v>
      </c>
      <c r="M1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0" spans="1:13" x14ac:dyDescent="0.25">
      <c r="A1630" s="164">
        <f>+Exports!A1633</f>
        <v>44629</v>
      </c>
      <c r="B1630" s="165">
        <f t="shared" si="100"/>
        <v>2022</v>
      </c>
      <c r="C1630" s="165">
        <f t="shared" si="101"/>
        <v>3</v>
      </c>
      <c r="D1630" s="165">
        <f t="shared" si="102"/>
        <v>9</v>
      </c>
      <c r="E1630" s="165">
        <f>+Exports!B1633</f>
        <v>21</v>
      </c>
      <c r="F1630" s="165">
        <f>+WEEKDAY(ExportsELAP[[#This Row],[Date Prevailing]],1)</f>
        <v>4</v>
      </c>
      <c r="G1630" s="165">
        <f>+COUNTIFS(ECR_Hours!$K$6:$K$7,ExportsELAP[[#This Row],[Date Prevailing]])</f>
        <v>0</v>
      </c>
      <c r="H1630" s="165">
        <f t="shared" si="103"/>
        <v>4</v>
      </c>
      <c r="I1630" s="166">
        <f>+Exports!G1633</f>
        <v>61.3947</v>
      </c>
      <c r="J1630" s="166">
        <f>+'ELAP_IPCO-APND'!D1633</f>
        <v>63.902720000000002</v>
      </c>
      <c r="K1630" s="166">
        <f>+(ExportsELAP[[#This Row],[Exports kWh - MPT]]/1000)*ExportsELAP[[#This Row],[EIM Price]]</f>
        <v>3.9232883235840004</v>
      </c>
      <c r="L1630" s="167" t="str">
        <f>+INDEX(ECR_Hours!$I$12:$I$15,MATCH(ExportsELAP[[#This Row],[Date Prevailing]],ECR_Hours!$H$12:$H$15,1))</f>
        <v>NS</v>
      </c>
      <c r="M1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1" spans="1:13" x14ac:dyDescent="0.25">
      <c r="A1631" s="164">
        <f>+Exports!A1634</f>
        <v>44629</v>
      </c>
      <c r="B1631" s="165">
        <f t="shared" si="100"/>
        <v>2022</v>
      </c>
      <c r="C1631" s="165">
        <f t="shared" si="101"/>
        <v>3</v>
      </c>
      <c r="D1631" s="165">
        <f t="shared" si="102"/>
        <v>9</v>
      </c>
      <c r="E1631" s="165">
        <f>+Exports!B1634</f>
        <v>22</v>
      </c>
      <c r="F1631" s="165">
        <f>+WEEKDAY(ExportsELAP[[#This Row],[Date Prevailing]],1)</f>
        <v>4</v>
      </c>
      <c r="G1631" s="165">
        <f>+COUNTIFS(ECR_Hours!$K$6:$K$7,ExportsELAP[[#This Row],[Date Prevailing]])</f>
        <v>0</v>
      </c>
      <c r="H1631" s="165">
        <f t="shared" si="103"/>
        <v>4</v>
      </c>
      <c r="I1631" s="166">
        <f>+Exports!G1634</f>
        <v>62.0565</v>
      </c>
      <c r="J1631" s="166">
        <f>+'ELAP_IPCO-APND'!D1634</f>
        <v>68.857919999999993</v>
      </c>
      <c r="K1631" s="166">
        <f>+(ExportsELAP[[#This Row],[Exports kWh - MPT]]/1000)*ExportsELAP[[#This Row],[EIM Price]]</f>
        <v>4.2730815124799992</v>
      </c>
      <c r="L1631" s="167" t="str">
        <f>+INDEX(ECR_Hours!$I$12:$I$15,MATCH(ExportsELAP[[#This Row],[Date Prevailing]],ECR_Hours!$H$12:$H$15,1))</f>
        <v>NS</v>
      </c>
      <c r="M1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2" spans="1:13" x14ac:dyDescent="0.25">
      <c r="A1632" s="164">
        <f>+Exports!A1635</f>
        <v>44629</v>
      </c>
      <c r="B1632" s="165">
        <f t="shared" si="100"/>
        <v>2022</v>
      </c>
      <c r="C1632" s="165">
        <f t="shared" si="101"/>
        <v>3</v>
      </c>
      <c r="D1632" s="165">
        <f t="shared" si="102"/>
        <v>9</v>
      </c>
      <c r="E1632" s="165">
        <f>+Exports!B1635</f>
        <v>23</v>
      </c>
      <c r="F1632" s="165">
        <f>+WEEKDAY(ExportsELAP[[#This Row],[Date Prevailing]],1)</f>
        <v>4</v>
      </c>
      <c r="G1632" s="165">
        <f>+COUNTIFS(ECR_Hours!$K$6:$K$7,ExportsELAP[[#This Row],[Date Prevailing]])</f>
        <v>0</v>
      </c>
      <c r="H1632" s="165">
        <f t="shared" si="103"/>
        <v>4</v>
      </c>
      <c r="I1632" s="166">
        <f>+Exports!G1635</f>
        <v>62.0792</v>
      </c>
      <c r="J1632" s="166">
        <f>+'ELAP_IPCO-APND'!D1635</f>
        <v>58.21669</v>
      </c>
      <c r="K1632" s="166">
        <f>+(ExportsELAP[[#This Row],[Exports kWh - MPT]]/1000)*ExportsELAP[[#This Row],[EIM Price]]</f>
        <v>3.6140455418480002</v>
      </c>
      <c r="L1632" s="167" t="str">
        <f>+INDEX(ECR_Hours!$I$12:$I$15,MATCH(ExportsELAP[[#This Row],[Date Prevailing]],ECR_Hours!$H$12:$H$15,1))</f>
        <v>NS</v>
      </c>
      <c r="M1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3" spans="1:13" x14ac:dyDescent="0.25">
      <c r="A1633" s="164">
        <f>+Exports!A1636</f>
        <v>44629</v>
      </c>
      <c r="B1633" s="165">
        <f t="shared" si="100"/>
        <v>2022</v>
      </c>
      <c r="C1633" s="165">
        <f t="shared" si="101"/>
        <v>3</v>
      </c>
      <c r="D1633" s="165">
        <f t="shared" si="102"/>
        <v>9</v>
      </c>
      <c r="E1633" s="165">
        <f>+Exports!B1636</f>
        <v>24</v>
      </c>
      <c r="F1633" s="165">
        <f>+WEEKDAY(ExportsELAP[[#This Row],[Date Prevailing]],1)</f>
        <v>4</v>
      </c>
      <c r="G1633" s="165">
        <f>+COUNTIFS(ECR_Hours!$K$6:$K$7,ExportsELAP[[#This Row],[Date Prevailing]])</f>
        <v>0</v>
      </c>
      <c r="H1633" s="165">
        <f t="shared" si="103"/>
        <v>4</v>
      </c>
      <c r="I1633" s="166">
        <f>+Exports!G1636</f>
        <v>61.675599999999996</v>
      </c>
      <c r="J1633" s="166">
        <f>+'ELAP_IPCO-APND'!D1636</f>
        <v>56.878369999999997</v>
      </c>
      <c r="K1633" s="166">
        <f>+(ExportsELAP[[#This Row],[Exports kWh - MPT]]/1000)*ExportsELAP[[#This Row],[EIM Price]]</f>
        <v>3.5080075967719995</v>
      </c>
      <c r="L1633" s="167" t="str">
        <f>+INDEX(ECR_Hours!$I$12:$I$15,MATCH(ExportsELAP[[#This Row],[Date Prevailing]],ECR_Hours!$H$12:$H$15,1))</f>
        <v>NS</v>
      </c>
      <c r="M1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4" spans="1:13" x14ac:dyDescent="0.25">
      <c r="A1634" s="164">
        <f>+Exports!A1637</f>
        <v>44630</v>
      </c>
      <c r="B1634" s="165">
        <f t="shared" si="100"/>
        <v>2022</v>
      </c>
      <c r="C1634" s="165">
        <f t="shared" si="101"/>
        <v>3</v>
      </c>
      <c r="D1634" s="165">
        <f t="shared" si="102"/>
        <v>10</v>
      </c>
      <c r="E1634" s="165">
        <f>+Exports!B1637</f>
        <v>1</v>
      </c>
      <c r="F1634" s="165">
        <f>+WEEKDAY(ExportsELAP[[#This Row],[Date Prevailing]],1)</f>
        <v>5</v>
      </c>
      <c r="G1634" s="165">
        <f>+COUNTIFS(ECR_Hours!$K$6:$K$7,ExportsELAP[[#This Row],[Date Prevailing]])</f>
        <v>0</v>
      </c>
      <c r="H1634" s="165">
        <f t="shared" si="103"/>
        <v>5</v>
      </c>
      <c r="I1634" s="166">
        <f>+Exports!G1637</f>
        <v>37.604900000000001</v>
      </c>
      <c r="J1634" s="166">
        <f>+'ELAP_IPCO-APND'!D1637</f>
        <v>39.538849999999996</v>
      </c>
      <c r="K1634" s="166">
        <f>+(ExportsELAP[[#This Row],[Exports kWh - MPT]]/1000)*ExportsELAP[[#This Row],[EIM Price]]</f>
        <v>1.486854500365</v>
      </c>
      <c r="L1634" s="167" t="str">
        <f>+INDEX(ECR_Hours!$I$12:$I$15,MATCH(ExportsELAP[[#This Row],[Date Prevailing]],ECR_Hours!$H$12:$H$15,1))</f>
        <v>NS</v>
      </c>
      <c r="M1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5" spans="1:13" x14ac:dyDescent="0.25">
      <c r="A1635" s="164">
        <f>+Exports!A1638</f>
        <v>44630</v>
      </c>
      <c r="B1635" s="165">
        <f t="shared" si="100"/>
        <v>2022</v>
      </c>
      <c r="C1635" s="165">
        <f t="shared" si="101"/>
        <v>3</v>
      </c>
      <c r="D1635" s="165">
        <f t="shared" si="102"/>
        <v>10</v>
      </c>
      <c r="E1635" s="165">
        <f>+Exports!B1638</f>
        <v>2</v>
      </c>
      <c r="F1635" s="165">
        <f>+WEEKDAY(ExportsELAP[[#This Row],[Date Prevailing]],1)</f>
        <v>5</v>
      </c>
      <c r="G1635" s="165">
        <f>+COUNTIFS(ECR_Hours!$K$6:$K$7,ExportsELAP[[#This Row],[Date Prevailing]])</f>
        <v>0</v>
      </c>
      <c r="H1635" s="165">
        <f t="shared" si="103"/>
        <v>5</v>
      </c>
      <c r="I1635" s="166">
        <f>+Exports!G1638</f>
        <v>37.692299999999996</v>
      </c>
      <c r="J1635" s="166">
        <f>+'ELAP_IPCO-APND'!D1638</f>
        <v>41.617739999999998</v>
      </c>
      <c r="K1635" s="166">
        <f>+(ExportsELAP[[#This Row],[Exports kWh - MPT]]/1000)*ExportsELAP[[#This Row],[EIM Price]]</f>
        <v>1.5686683414019997</v>
      </c>
      <c r="L1635" s="167" t="str">
        <f>+INDEX(ECR_Hours!$I$12:$I$15,MATCH(ExportsELAP[[#This Row],[Date Prevailing]],ECR_Hours!$H$12:$H$15,1))</f>
        <v>NS</v>
      </c>
      <c r="M1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6" spans="1:13" x14ac:dyDescent="0.25">
      <c r="A1636" s="164">
        <f>+Exports!A1639</f>
        <v>44630</v>
      </c>
      <c r="B1636" s="165">
        <f t="shared" si="100"/>
        <v>2022</v>
      </c>
      <c r="C1636" s="165">
        <f t="shared" si="101"/>
        <v>3</v>
      </c>
      <c r="D1636" s="165">
        <f t="shared" si="102"/>
        <v>10</v>
      </c>
      <c r="E1636" s="165">
        <f>+Exports!B1639</f>
        <v>3</v>
      </c>
      <c r="F1636" s="165">
        <f>+WEEKDAY(ExportsELAP[[#This Row],[Date Prevailing]],1)</f>
        <v>5</v>
      </c>
      <c r="G1636" s="165">
        <f>+COUNTIFS(ECR_Hours!$K$6:$K$7,ExportsELAP[[#This Row],[Date Prevailing]])</f>
        <v>0</v>
      </c>
      <c r="H1636" s="165">
        <f t="shared" si="103"/>
        <v>5</v>
      </c>
      <c r="I1636" s="166">
        <f>+Exports!G1639</f>
        <v>37.5641999999999</v>
      </c>
      <c r="J1636" s="166">
        <f>+'ELAP_IPCO-APND'!D1639</f>
        <v>37.547930000000001</v>
      </c>
      <c r="K1636" s="166">
        <f>+(ExportsELAP[[#This Row],[Exports kWh - MPT]]/1000)*ExportsELAP[[#This Row],[EIM Price]]</f>
        <v>1.4104579521059963</v>
      </c>
      <c r="L1636" s="167" t="str">
        <f>+INDEX(ECR_Hours!$I$12:$I$15,MATCH(ExportsELAP[[#This Row],[Date Prevailing]],ECR_Hours!$H$12:$H$15,1))</f>
        <v>NS</v>
      </c>
      <c r="M1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7" spans="1:13" x14ac:dyDescent="0.25">
      <c r="A1637" s="164">
        <f>+Exports!A1640</f>
        <v>44630</v>
      </c>
      <c r="B1637" s="165">
        <f t="shared" si="100"/>
        <v>2022</v>
      </c>
      <c r="C1637" s="165">
        <f t="shared" si="101"/>
        <v>3</v>
      </c>
      <c r="D1637" s="165">
        <f t="shared" si="102"/>
        <v>10</v>
      </c>
      <c r="E1637" s="165">
        <f>+Exports!B1640</f>
        <v>4</v>
      </c>
      <c r="F1637" s="165">
        <f>+WEEKDAY(ExportsELAP[[#This Row],[Date Prevailing]],1)</f>
        <v>5</v>
      </c>
      <c r="G1637" s="165">
        <f>+COUNTIFS(ECR_Hours!$K$6:$K$7,ExportsELAP[[#This Row],[Date Prevailing]])</f>
        <v>0</v>
      </c>
      <c r="H1637" s="165">
        <f t="shared" si="103"/>
        <v>5</v>
      </c>
      <c r="I1637" s="166">
        <f>+Exports!G1640</f>
        <v>2.3991000000000002</v>
      </c>
      <c r="J1637" s="166">
        <f>+'ELAP_IPCO-APND'!D1640</f>
        <v>37.912730000000003</v>
      </c>
      <c r="K1637" s="166">
        <f>+(ExportsELAP[[#This Row],[Exports kWh - MPT]]/1000)*ExportsELAP[[#This Row],[EIM Price]]</f>
        <v>9.0956430543000025E-2</v>
      </c>
      <c r="L1637" s="167" t="str">
        <f>+INDEX(ECR_Hours!$I$12:$I$15,MATCH(ExportsELAP[[#This Row],[Date Prevailing]],ECR_Hours!$H$12:$H$15,1))</f>
        <v>NS</v>
      </c>
      <c r="M1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8" spans="1:13" x14ac:dyDescent="0.25">
      <c r="A1638" s="164">
        <f>+Exports!A1641</f>
        <v>44630</v>
      </c>
      <c r="B1638" s="165">
        <f t="shared" si="100"/>
        <v>2022</v>
      </c>
      <c r="C1638" s="165">
        <f t="shared" si="101"/>
        <v>3</v>
      </c>
      <c r="D1638" s="165">
        <f t="shared" si="102"/>
        <v>10</v>
      </c>
      <c r="E1638" s="165">
        <f>+Exports!B1641</f>
        <v>5</v>
      </c>
      <c r="F1638" s="165">
        <f>+WEEKDAY(ExportsELAP[[#This Row],[Date Prevailing]],1)</f>
        <v>5</v>
      </c>
      <c r="G1638" s="165">
        <f>+COUNTIFS(ECR_Hours!$K$6:$K$7,ExportsELAP[[#This Row],[Date Prevailing]])</f>
        <v>0</v>
      </c>
      <c r="H1638" s="165">
        <f t="shared" si="103"/>
        <v>5</v>
      </c>
      <c r="I1638" s="166">
        <f>+Exports!G1641</f>
        <v>2.4207000000000001</v>
      </c>
      <c r="J1638" s="166">
        <f>+'ELAP_IPCO-APND'!D1641</f>
        <v>44.187449999999998</v>
      </c>
      <c r="K1638" s="166">
        <f>+(ExportsELAP[[#This Row],[Exports kWh - MPT]]/1000)*ExportsELAP[[#This Row],[EIM Price]]</f>
        <v>0.10696456021499999</v>
      </c>
      <c r="L1638" s="167" t="str">
        <f>+INDEX(ECR_Hours!$I$12:$I$15,MATCH(ExportsELAP[[#This Row],[Date Prevailing]],ECR_Hours!$H$12:$H$15,1))</f>
        <v>NS</v>
      </c>
      <c r="M1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39" spans="1:13" x14ac:dyDescent="0.25">
      <c r="A1639" s="164">
        <f>+Exports!A1642</f>
        <v>44630</v>
      </c>
      <c r="B1639" s="165">
        <f t="shared" si="100"/>
        <v>2022</v>
      </c>
      <c r="C1639" s="165">
        <f t="shared" si="101"/>
        <v>3</v>
      </c>
      <c r="D1639" s="165">
        <f t="shared" si="102"/>
        <v>10</v>
      </c>
      <c r="E1639" s="165">
        <f>+Exports!B1642</f>
        <v>6</v>
      </c>
      <c r="F1639" s="165">
        <f>+WEEKDAY(ExportsELAP[[#This Row],[Date Prevailing]],1)</f>
        <v>5</v>
      </c>
      <c r="G1639" s="165">
        <f>+COUNTIFS(ECR_Hours!$K$6:$K$7,ExportsELAP[[#This Row],[Date Prevailing]])</f>
        <v>0</v>
      </c>
      <c r="H1639" s="165">
        <f t="shared" si="103"/>
        <v>5</v>
      </c>
      <c r="I1639" s="166">
        <f>+Exports!G1642</f>
        <v>2.4436</v>
      </c>
      <c r="J1639" s="166">
        <f>+'ELAP_IPCO-APND'!D1642</f>
        <v>43.426780000000001</v>
      </c>
      <c r="K1639" s="166">
        <f>+(ExportsELAP[[#This Row],[Exports kWh - MPT]]/1000)*ExportsELAP[[#This Row],[EIM Price]]</f>
        <v>0.106117679608</v>
      </c>
      <c r="L1639" s="167" t="str">
        <f>+INDEX(ECR_Hours!$I$12:$I$15,MATCH(ExportsELAP[[#This Row],[Date Prevailing]],ECR_Hours!$H$12:$H$15,1))</f>
        <v>NS</v>
      </c>
      <c r="M1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0" spans="1:13" x14ac:dyDescent="0.25">
      <c r="A1640" s="164">
        <f>+Exports!A1643</f>
        <v>44630</v>
      </c>
      <c r="B1640" s="165">
        <f t="shared" si="100"/>
        <v>2022</v>
      </c>
      <c r="C1640" s="165">
        <f t="shared" si="101"/>
        <v>3</v>
      </c>
      <c r="D1640" s="165">
        <f t="shared" si="102"/>
        <v>10</v>
      </c>
      <c r="E1640" s="165">
        <f>+Exports!B1643</f>
        <v>7</v>
      </c>
      <c r="F1640" s="165">
        <f>+WEEKDAY(ExportsELAP[[#This Row],[Date Prevailing]],1)</f>
        <v>5</v>
      </c>
      <c r="G1640" s="165">
        <f>+COUNTIFS(ECR_Hours!$K$6:$K$7,ExportsELAP[[#This Row],[Date Prevailing]])</f>
        <v>0</v>
      </c>
      <c r="H1640" s="165">
        <f t="shared" si="103"/>
        <v>5</v>
      </c>
      <c r="I1640" s="166">
        <f>+Exports!G1643</f>
        <v>7.7695000000000007</v>
      </c>
      <c r="J1640" s="166">
        <f>+'ELAP_IPCO-APND'!D1643</f>
        <v>47.062049999999999</v>
      </c>
      <c r="K1640" s="166">
        <f>+(ExportsELAP[[#This Row],[Exports kWh - MPT]]/1000)*ExportsELAP[[#This Row],[EIM Price]]</f>
        <v>0.365648597475</v>
      </c>
      <c r="L1640" s="167" t="str">
        <f>+INDEX(ECR_Hours!$I$12:$I$15,MATCH(ExportsELAP[[#This Row],[Date Prevailing]],ECR_Hours!$H$12:$H$15,1))</f>
        <v>NS</v>
      </c>
      <c r="M1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1" spans="1:13" x14ac:dyDescent="0.25">
      <c r="A1641" s="164">
        <f>+Exports!A1644</f>
        <v>44630</v>
      </c>
      <c r="B1641" s="165">
        <f t="shared" si="100"/>
        <v>2022</v>
      </c>
      <c r="C1641" s="165">
        <f t="shared" si="101"/>
        <v>3</v>
      </c>
      <c r="D1641" s="165">
        <f t="shared" si="102"/>
        <v>10</v>
      </c>
      <c r="E1641" s="165">
        <f>+Exports!B1644</f>
        <v>8</v>
      </c>
      <c r="F1641" s="165">
        <f>+WEEKDAY(ExportsELAP[[#This Row],[Date Prevailing]],1)</f>
        <v>5</v>
      </c>
      <c r="G1641" s="165">
        <f>+COUNTIFS(ECR_Hours!$K$6:$K$7,ExportsELAP[[#This Row],[Date Prevailing]])</f>
        <v>0</v>
      </c>
      <c r="H1641" s="165">
        <f t="shared" si="103"/>
        <v>5</v>
      </c>
      <c r="I1641" s="166">
        <f>+Exports!G1644</f>
        <v>2386.3283000000001</v>
      </c>
      <c r="J1641" s="166">
        <f>+'ELAP_IPCO-APND'!D1644</f>
        <v>44.742699999999999</v>
      </c>
      <c r="K1641" s="166">
        <f>+(ExportsELAP[[#This Row],[Exports kWh - MPT]]/1000)*ExportsELAP[[#This Row],[EIM Price]]</f>
        <v>106.77077122841001</v>
      </c>
      <c r="L1641" s="167" t="str">
        <f>+INDEX(ECR_Hours!$I$12:$I$15,MATCH(ExportsELAP[[#This Row],[Date Prevailing]],ECR_Hours!$H$12:$H$15,1))</f>
        <v>NS</v>
      </c>
      <c r="M1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2" spans="1:13" x14ac:dyDescent="0.25">
      <c r="A1642" s="164">
        <f>+Exports!A1645</f>
        <v>44630</v>
      </c>
      <c r="B1642" s="165">
        <f t="shared" si="100"/>
        <v>2022</v>
      </c>
      <c r="C1642" s="165">
        <f t="shared" si="101"/>
        <v>3</v>
      </c>
      <c r="D1642" s="165">
        <f t="shared" si="102"/>
        <v>10</v>
      </c>
      <c r="E1642" s="165">
        <f>+Exports!B1645</f>
        <v>9</v>
      </c>
      <c r="F1642" s="165">
        <f>+WEEKDAY(ExportsELAP[[#This Row],[Date Prevailing]],1)</f>
        <v>5</v>
      </c>
      <c r="G1642" s="165">
        <f>+COUNTIFS(ECR_Hours!$K$6:$K$7,ExportsELAP[[#This Row],[Date Prevailing]])</f>
        <v>0</v>
      </c>
      <c r="H1642" s="165">
        <f t="shared" si="103"/>
        <v>5</v>
      </c>
      <c r="I1642" s="166">
        <f>+Exports!G1645</f>
        <v>11343.877899999999</v>
      </c>
      <c r="J1642" s="166">
        <f>+'ELAP_IPCO-APND'!D1645</f>
        <v>40.334560000000003</v>
      </c>
      <c r="K1642" s="166">
        <f>+(ExportsELAP[[#This Row],[Exports kWh - MPT]]/1000)*ExportsELAP[[#This Row],[EIM Price]]</f>
        <v>457.55032379022401</v>
      </c>
      <c r="L1642" s="167" t="str">
        <f>+INDEX(ECR_Hours!$I$12:$I$15,MATCH(ExportsELAP[[#This Row],[Date Prevailing]],ECR_Hours!$H$12:$H$15,1))</f>
        <v>NS</v>
      </c>
      <c r="M1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3" spans="1:13" x14ac:dyDescent="0.25">
      <c r="A1643" s="164">
        <f>+Exports!A1646</f>
        <v>44630</v>
      </c>
      <c r="B1643" s="165">
        <f t="shared" si="100"/>
        <v>2022</v>
      </c>
      <c r="C1643" s="165">
        <f t="shared" si="101"/>
        <v>3</v>
      </c>
      <c r="D1643" s="165">
        <f t="shared" si="102"/>
        <v>10</v>
      </c>
      <c r="E1643" s="165">
        <f>+Exports!B1646</f>
        <v>10</v>
      </c>
      <c r="F1643" s="165">
        <f>+WEEKDAY(ExportsELAP[[#This Row],[Date Prevailing]],1)</f>
        <v>5</v>
      </c>
      <c r="G1643" s="165">
        <f>+COUNTIFS(ECR_Hours!$K$6:$K$7,ExportsELAP[[#This Row],[Date Prevailing]])</f>
        <v>0</v>
      </c>
      <c r="H1643" s="165">
        <f t="shared" si="103"/>
        <v>5</v>
      </c>
      <c r="I1643" s="166">
        <f>+Exports!G1646</f>
        <v>25891.705900000001</v>
      </c>
      <c r="J1643" s="166">
        <f>+'ELAP_IPCO-APND'!D1646</f>
        <v>34.850279999999998</v>
      </c>
      <c r="K1643" s="166">
        <f>+(ExportsELAP[[#This Row],[Exports kWh - MPT]]/1000)*ExportsELAP[[#This Row],[EIM Price]]</f>
        <v>902.33320029265201</v>
      </c>
      <c r="L1643" s="167" t="str">
        <f>+INDEX(ECR_Hours!$I$12:$I$15,MATCH(ExportsELAP[[#This Row],[Date Prevailing]],ECR_Hours!$H$12:$H$15,1))</f>
        <v>NS</v>
      </c>
      <c r="M1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4" spans="1:13" x14ac:dyDescent="0.25">
      <c r="A1644" s="164">
        <f>+Exports!A1647</f>
        <v>44630</v>
      </c>
      <c r="B1644" s="165">
        <f t="shared" si="100"/>
        <v>2022</v>
      </c>
      <c r="C1644" s="165">
        <f t="shared" si="101"/>
        <v>3</v>
      </c>
      <c r="D1644" s="165">
        <f t="shared" si="102"/>
        <v>10</v>
      </c>
      <c r="E1644" s="165">
        <f>+Exports!B1647</f>
        <v>11</v>
      </c>
      <c r="F1644" s="165">
        <f>+WEEKDAY(ExportsELAP[[#This Row],[Date Prevailing]],1)</f>
        <v>5</v>
      </c>
      <c r="G1644" s="165">
        <f>+COUNTIFS(ECR_Hours!$K$6:$K$7,ExportsELAP[[#This Row],[Date Prevailing]])</f>
        <v>0</v>
      </c>
      <c r="H1644" s="165">
        <f t="shared" si="103"/>
        <v>5</v>
      </c>
      <c r="I1644" s="166">
        <f>+Exports!G1647</f>
        <v>39800.321100000001</v>
      </c>
      <c r="J1644" s="166">
        <f>+'ELAP_IPCO-APND'!D1647</f>
        <v>29.26022</v>
      </c>
      <c r="K1644" s="166">
        <f>+(ExportsELAP[[#This Row],[Exports kWh - MPT]]/1000)*ExportsELAP[[#This Row],[EIM Price]]</f>
        <v>1164.566151456642</v>
      </c>
      <c r="L1644" s="167" t="str">
        <f>+INDEX(ECR_Hours!$I$12:$I$15,MATCH(ExportsELAP[[#This Row],[Date Prevailing]],ECR_Hours!$H$12:$H$15,1))</f>
        <v>NS</v>
      </c>
      <c r="M1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5" spans="1:13" x14ac:dyDescent="0.25">
      <c r="A1645" s="164">
        <f>+Exports!A1648</f>
        <v>44630</v>
      </c>
      <c r="B1645" s="165">
        <f t="shared" si="100"/>
        <v>2022</v>
      </c>
      <c r="C1645" s="165">
        <f t="shared" si="101"/>
        <v>3</v>
      </c>
      <c r="D1645" s="165">
        <f t="shared" si="102"/>
        <v>10</v>
      </c>
      <c r="E1645" s="165">
        <f>+Exports!B1648</f>
        <v>12</v>
      </c>
      <c r="F1645" s="165">
        <f>+WEEKDAY(ExportsELAP[[#This Row],[Date Prevailing]],1)</f>
        <v>5</v>
      </c>
      <c r="G1645" s="165">
        <f>+COUNTIFS(ECR_Hours!$K$6:$K$7,ExportsELAP[[#This Row],[Date Prevailing]])</f>
        <v>0</v>
      </c>
      <c r="H1645" s="165">
        <f t="shared" si="103"/>
        <v>5</v>
      </c>
      <c r="I1645" s="166">
        <f>+Exports!G1648</f>
        <v>47175.623800000001</v>
      </c>
      <c r="J1645" s="166">
        <f>+'ELAP_IPCO-APND'!D1648</f>
        <v>22.92107</v>
      </c>
      <c r="K1645" s="166">
        <f>+(ExportsELAP[[#This Row],[Exports kWh - MPT]]/1000)*ExportsELAP[[#This Row],[EIM Price]]</f>
        <v>1081.3157754134661</v>
      </c>
      <c r="L1645" s="167" t="str">
        <f>+INDEX(ECR_Hours!$I$12:$I$15,MATCH(ExportsELAP[[#This Row],[Date Prevailing]],ECR_Hours!$H$12:$H$15,1))</f>
        <v>NS</v>
      </c>
      <c r="M1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6" spans="1:13" x14ac:dyDescent="0.25">
      <c r="A1646" s="164">
        <f>+Exports!A1649</f>
        <v>44630</v>
      </c>
      <c r="B1646" s="165">
        <f t="shared" si="100"/>
        <v>2022</v>
      </c>
      <c r="C1646" s="165">
        <f t="shared" si="101"/>
        <v>3</v>
      </c>
      <c r="D1646" s="165">
        <f t="shared" si="102"/>
        <v>10</v>
      </c>
      <c r="E1646" s="165">
        <f>+Exports!B1649</f>
        <v>13</v>
      </c>
      <c r="F1646" s="165">
        <f>+WEEKDAY(ExportsELAP[[#This Row],[Date Prevailing]],1)</f>
        <v>5</v>
      </c>
      <c r="G1646" s="165">
        <f>+COUNTIFS(ECR_Hours!$K$6:$K$7,ExportsELAP[[#This Row],[Date Prevailing]])</f>
        <v>0</v>
      </c>
      <c r="H1646" s="165">
        <f t="shared" si="103"/>
        <v>5</v>
      </c>
      <c r="I1646" s="166">
        <f>+Exports!G1649</f>
        <v>50097.5602</v>
      </c>
      <c r="J1646" s="166">
        <f>+'ELAP_IPCO-APND'!D1649</f>
        <v>16.134219999999999</v>
      </c>
      <c r="K1646" s="166">
        <f>+(ExportsELAP[[#This Row],[Exports kWh - MPT]]/1000)*ExportsELAP[[#This Row],[EIM Price]]</f>
        <v>808.28505773004395</v>
      </c>
      <c r="L1646" s="167" t="str">
        <f>+INDEX(ECR_Hours!$I$12:$I$15,MATCH(ExportsELAP[[#This Row],[Date Prevailing]],ECR_Hours!$H$12:$H$15,1))</f>
        <v>NS</v>
      </c>
      <c r="M1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7" spans="1:13" x14ac:dyDescent="0.25">
      <c r="A1647" s="164">
        <f>+Exports!A1650</f>
        <v>44630</v>
      </c>
      <c r="B1647" s="165">
        <f t="shared" si="100"/>
        <v>2022</v>
      </c>
      <c r="C1647" s="165">
        <f t="shared" si="101"/>
        <v>3</v>
      </c>
      <c r="D1647" s="165">
        <f t="shared" si="102"/>
        <v>10</v>
      </c>
      <c r="E1647" s="165">
        <f>+Exports!B1650</f>
        <v>14</v>
      </c>
      <c r="F1647" s="165">
        <f>+WEEKDAY(ExportsELAP[[#This Row],[Date Prevailing]],1)</f>
        <v>5</v>
      </c>
      <c r="G1647" s="165">
        <f>+COUNTIFS(ECR_Hours!$K$6:$K$7,ExportsELAP[[#This Row],[Date Prevailing]])</f>
        <v>0</v>
      </c>
      <c r="H1647" s="165">
        <f t="shared" si="103"/>
        <v>5</v>
      </c>
      <c r="I1647" s="166">
        <f>+Exports!G1650</f>
        <v>50617.514900000002</v>
      </c>
      <c r="J1647" s="166">
        <f>+'ELAP_IPCO-APND'!D1650</f>
        <v>16.647359999999999</v>
      </c>
      <c r="K1647" s="166">
        <f>+(ExportsELAP[[#This Row],[Exports kWh - MPT]]/1000)*ExportsELAP[[#This Row],[EIM Price]]</f>
        <v>842.64799284566402</v>
      </c>
      <c r="L1647" s="167" t="str">
        <f>+INDEX(ECR_Hours!$I$12:$I$15,MATCH(ExportsELAP[[#This Row],[Date Prevailing]],ECR_Hours!$H$12:$H$15,1))</f>
        <v>NS</v>
      </c>
      <c r="M1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8" spans="1:13" x14ac:dyDescent="0.25">
      <c r="A1648" s="164">
        <f>+Exports!A1651</f>
        <v>44630</v>
      </c>
      <c r="B1648" s="165">
        <f t="shared" si="100"/>
        <v>2022</v>
      </c>
      <c r="C1648" s="165">
        <f t="shared" si="101"/>
        <v>3</v>
      </c>
      <c r="D1648" s="165">
        <f t="shared" si="102"/>
        <v>10</v>
      </c>
      <c r="E1648" s="165">
        <f>+Exports!B1651</f>
        <v>15</v>
      </c>
      <c r="F1648" s="165">
        <f>+WEEKDAY(ExportsELAP[[#This Row],[Date Prevailing]],1)</f>
        <v>5</v>
      </c>
      <c r="G1648" s="165">
        <f>+COUNTIFS(ECR_Hours!$K$6:$K$7,ExportsELAP[[#This Row],[Date Prevailing]])</f>
        <v>0</v>
      </c>
      <c r="H1648" s="165">
        <f t="shared" si="103"/>
        <v>5</v>
      </c>
      <c r="I1648" s="166">
        <f>+Exports!G1651</f>
        <v>48552.556799999998</v>
      </c>
      <c r="J1648" s="166">
        <f>+'ELAP_IPCO-APND'!D1651</f>
        <v>19.807410000000001</v>
      </c>
      <c r="K1648" s="166">
        <f>+(ExportsELAP[[#This Row],[Exports kWh - MPT]]/1000)*ExportsELAP[[#This Row],[EIM Price]]</f>
        <v>961.70039908588797</v>
      </c>
      <c r="L1648" s="167" t="str">
        <f>+INDEX(ECR_Hours!$I$12:$I$15,MATCH(ExportsELAP[[#This Row],[Date Prevailing]],ECR_Hours!$H$12:$H$15,1))</f>
        <v>NS</v>
      </c>
      <c r="M1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49" spans="1:13" x14ac:dyDescent="0.25">
      <c r="A1649" s="164">
        <f>+Exports!A1652</f>
        <v>44630</v>
      </c>
      <c r="B1649" s="165">
        <f t="shared" si="100"/>
        <v>2022</v>
      </c>
      <c r="C1649" s="165">
        <f t="shared" si="101"/>
        <v>3</v>
      </c>
      <c r="D1649" s="165">
        <f t="shared" si="102"/>
        <v>10</v>
      </c>
      <c r="E1649" s="165">
        <f>+Exports!B1652</f>
        <v>16</v>
      </c>
      <c r="F1649" s="165">
        <f>+WEEKDAY(ExportsELAP[[#This Row],[Date Prevailing]],1)</f>
        <v>5</v>
      </c>
      <c r="G1649" s="165">
        <f>+COUNTIFS(ECR_Hours!$K$6:$K$7,ExportsELAP[[#This Row],[Date Prevailing]])</f>
        <v>0</v>
      </c>
      <c r="H1649" s="165">
        <f t="shared" si="103"/>
        <v>5</v>
      </c>
      <c r="I1649" s="166">
        <f>+Exports!G1652</f>
        <v>40622.436600000001</v>
      </c>
      <c r="J1649" s="166">
        <f>+'ELAP_IPCO-APND'!D1652</f>
        <v>20.833449999999999</v>
      </c>
      <c r="K1649" s="166">
        <f>+(ExportsELAP[[#This Row],[Exports kWh - MPT]]/1000)*ExportsELAP[[#This Row],[EIM Price]]</f>
        <v>846.30550178426995</v>
      </c>
      <c r="L1649" s="167" t="str">
        <f>+INDEX(ECR_Hours!$I$12:$I$15,MATCH(ExportsELAP[[#This Row],[Date Prevailing]],ECR_Hours!$H$12:$H$15,1))</f>
        <v>NS</v>
      </c>
      <c r="M1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0" spans="1:13" x14ac:dyDescent="0.25">
      <c r="A1650" s="164">
        <f>+Exports!A1653</f>
        <v>44630</v>
      </c>
      <c r="B1650" s="165">
        <f t="shared" si="100"/>
        <v>2022</v>
      </c>
      <c r="C1650" s="165">
        <f t="shared" si="101"/>
        <v>3</v>
      </c>
      <c r="D1650" s="165">
        <f t="shared" si="102"/>
        <v>10</v>
      </c>
      <c r="E1650" s="165">
        <f>+Exports!B1653</f>
        <v>17</v>
      </c>
      <c r="F1650" s="165">
        <f>+WEEKDAY(ExportsELAP[[#This Row],[Date Prevailing]],1)</f>
        <v>5</v>
      </c>
      <c r="G1650" s="165">
        <f>+COUNTIFS(ECR_Hours!$K$6:$K$7,ExportsELAP[[#This Row],[Date Prevailing]])</f>
        <v>0</v>
      </c>
      <c r="H1650" s="165">
        <f t="shared" si="103"/>
        <v>5</v>
      </c>
      <c r="I1650" s="166">
        <f>+Exports!G1653</f>
        <v>27721.7467</v>
      </c>
      <c r="J1650" s="166">
        <f>+'ELAP_IPCO-APND'!D1653</f>
        <v>27.43093</v>
      </c>
      <c r="K1650" s="166">
        <f>+(ExportsELAP[[#This Row],[Exports kWh - MPT]]/1000)*ExportsELAP[[#This Row],[EIM Price]]</f>
        <v>760.43329320543103</v>
      </c>
      <c r="L1650" s="167" t="str">
        <f>+INDEX(ECR_Hours!$I$12:$I$15,MATCH(ExportsELAP[[#This Row],[Date Prevailing]],ECR_Hours!$H$12:$H$15,1))</f>
        <v>NS</v>
      </c>
      <c r="M1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1" spans="1:13" x14ac:dyDescent="0.25">
      <c r="A1651" s="164">
        <f>+Exports!A1654</f>
        <v>44630</v>
      </c>
      <c r="B1651" s="165">
        <f t="shared" si="100"/>
        <v>2022</v>
      </c>
      <c r="C1651" s="165">
        <f t="shared" si="101"/>
        <v>3</v>
      </c>
      <c r="D1651" s="165">
        <f t="shared" si="102"/>
        <v>10</v>
      </c>
      <c r="E1651" s="165">
        <f>+Exports!B1654</f>
        <v>18</v>
      </c>
      <c r="F1651" s="165">
        <f>+WEEKDAY(ExportsELAP[[#This Row],[Date Prevailing]],1)</f>
        <v>5</v>
      </c>
      <c r="G1651" s="165">
        <f>+COUNTIFS(ECR_Hours!$K$6:$K$7,ExportsELAP[[#This Row],[Date Prevailing]])</f>
        <v>0</v>
      </c>
      <c r="H1651" s="165">
        <f t="shared" si="103"/>
        <v>5</v>
      </c>
      <c r="I1651" s="166">
        <f>+Exports!G1654</f>
        <v>12491.258300000001</v>
      </c>
      <c r="J1651" s="166">
        <f>+'ELAP_IPCO-APND'!D1654</f>
        <v>31.934830000000002</v>
      </c>
      <c r="K1651" s="166">
        <f>+(ExportsELAP[[#This Row],[Exports kWh - MPT]]/1000)*ExportsELAP[[#This Row],[EIM Price]]</f>
        <v>398.90621029658911</v>
      </c>
      <c r="L1651" s="167" t="str">
        <f>+INDEX(ECR_Hours!$I$12:$I$15,MATCH(ExportsELAP[[#This Row],[Date Prevailing]],ECR_Hours!$H$12:$H$15,1))</f>
        <v>NS</v>
      </c>
      <c r="M1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2" spans="1:13" x14ac:dyDescent="0.25">
      <c r="A1652" s="164">
        <f>+Exports!A1655</f>
        <v>44630</v>
      </c>
      <c r="B1652" s="165">
        <f t="shared" si="100"/>
        <v>2022</v>
      </c>
      <c r="C1652" s="165">
        <f t="shared" si="101"/>
        <v>3</v>
      </c>
      <c r="D1652" s="165">
        <f t="shared" si="102"/>
        <v>10</v>
      </c>
      <c r="E1652" s="165">
        <f>+Exports!B1655</f>
        <v>19</v>
      </c>
      <c r="F1652" s="165">
        <f>+WEEKDAY(ExportsELAP[[#This Row],[Date Prevailing]],1)</f>
        <v>5</v>
      </c>
      <c r="G1652" s="165">
        <f>+COUNTIFS(ECR_Hours!$K$6:$K$7,ExportsELAP[[#This Row],[Date Prevailing]])</f>
        <v>0</v>
      </c>
      <c r="H1652" s="165">
        <f t="shared" si="103"/>
        <v>5</v>
      </c>
      <c r="I1652" s="166">
        <f>+Exports!G1655</f>
        <v>1597.3251</v>
      </c>
      <c r="J1652" s="166">
        <f>+'ELAP_IPCO-APND'!D1655</f>
        <v>46.478929999999998</v>
      </c>
      <c r="K1652" s="166">
        <f>+(ExportsELAP[[#This Row],[Exports kWh - MPT]]/1000)*ExportsELAP[[#This Row],[EIM Price]]</f>
        <v>74.241961510143</v>
      </c>
      <c r="L1652" s="167" t="str">
        <f>+INDEX(ECR_Hours!$I$12:$I$15,MATCH(ExportsELAP[[#This Row],[Date Prevailing]],ECR_Hours!$H$12:$H$15,1))</f>
        <v>NS</v>
      </c>
      <c r="M1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3" spans="1:13" x14ac:dyDescent="0.25">
      <c r="A1653" s="164">
        <f>+Exports!A1656</f>
        <v>44630</v>
      </c>
      <c r="B1653" s="165">
        <f t="shared" si="100"/>
        <v>2022</v>
      </c>
      <c r="C1653" s="165">
        <f t="shared" si="101"/>
        <v>3</v>
      </c>
      <c r="D1653" s="165">
        <f t="shared" si="102"/>
        <v>10</v>
      </c>
      <c r="E1653" s="165">
        <f>+Exports!B1656</f>
        <v>20</v>
      </c>
      <c r="F1653" s="165">
        <f>+WEEKDAY(ExportsELAP[[#This Row],[Date Prevailing]],1)</f>
        <v>5</v>
      </c>
      <c r="G1653" s="165">
        <f>+COUNTIFS(ECR_Hours!$K$6:$K$7,ExportsELAP[[#This Row],[Date Prevailing]])</f>
        <v>0</v>
      </c>
      <c r="H1653" s="165">
        <f t="shared" si="103"/>
        <v>5</v>
      </c>
      <c r="I1653" s="166">
        <f>+Exports!G1656</f>
        <v>18.633600000000001</v>
      </c>
      <c r="J1653" s="166">
        <f>+'ELAP_IPCO-APND'!D1656</f>
        <v>46.154150000000001</v>
      </c>
      <c r="K1653" s="166">
        <f>+(ExportsELAP[[#This Row],[Exports kWh - MPT]]/1000)*ExportsELAP[[#This Row],[EIM Price]]</f>
        <v>0.86001796944000009</v>
      </c>
      <c r="L1653" s="167" t="str">
        <f>+INDEX(ECR_Hours!$I$12:$I$15,MATCH(ExportsELAP[[#This Row],[Date Prevailing]],ECR_Hours!$H$12:$H$15,1))</f>
        <v>NS</v>
      </c>
      <c r="M1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4" spans="1:13" x14ac:dyDescent="0.25">
      <c r="A1654" s="164">
        <f>+Exports!A1657</f>
        <v>44630</v>
      </c>
      <c r="B1654" s="165">
        <f t="shared" si="100"/>
        <v>2022</v>
      </c>
      <c r="C1654" s="165">
        <f t="shared" si="101"/>
        <v>3</v>
      </c>
      <c r="D1654" s="165">
        <f t="shared" si="102"/>
        <v>10</v>
      </c>
      <c r="E1654" s="165">
        <f>+Exports!B1657</f>
        <v>21</v>
      </c>
      <c r="F1654" s="165">
        <f>+WEEKDAY(ExportsELAP[[#This Row],[Date Prevailing]],1)</f>
        <v>5</v>
      </c>
      <c r="G1654" s="165">
        <f>+COUNTIFS(ECR_Hours!$K$6:$K$7,ExportsELAP[[#This Row],[Date Prevailing]])</f>
        <v>0</v>
      </c>
      <c r="H1654" s="165">
        <f t="shared" si="103"/>
        <v>5</v>
      </c>
      <c r="I1654" s="166">
        <f>+Exports!G1657</f>
        <v>16.554799999999997</v>
      </c>
      <c r="J1654" s="166">
        <f>+'ELAP_IPCO-APND'!D1657</f>
        <v>44.190330000000003</v>
      </c>
      <c r="K1654" s="166">
        <f>+(ExportsELAP[[#This Row],[Exports kWh - MPT]]/1000)*ExportsELAP[[#This Row],[EIM Price]]</f>
        <v>0.73156207508399995</v>
      </c>
      <c r="L1654" s="167" t="str">
        <f>+INDEX(ECR_Hours!$I$12:$I$15,MATCH(ExportsELAP[[#This Row],[Date Prevailing]],ECR_Hours!$H$12:$H$15,1))</f>
        <v>NS</v>
      </c>
      <c r="M1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5" spans="1:13" x14ac:dyDescent="0.25">
      <c r="A1655" s="164">
        <f>+Exports!A1658</f>
        <v>44630</v>
      </c>
      <c r="B1655" s="165">
        <f t="shared" si="100"/>
        <v>2022</v>
      </c>
      <c r="C1655" s="165">
        <f t="shared" si="101"/>
        <v>3</v>
      </c>
      <c r="D1655" s="165">
        <f t="shared" si="102"/>
        <v>10</v>
      </c>
      <c r="E1655" s="165">
        <f>+Exports!B1658</f>
        <v>22</v>
      </c>
      <c r="F1655" s="165">
        <f>+WEEKDAY(ExportsELAP[[#This Row],[Date Prevailing]],1)</f>
        <v>5</v>
      </c>
      <c r="G1655" s="165">
        <f>+COUNTIFS(ECR_Hours!$K$6:$K$7,ExportsELAP[[#This Row],[Date Prevailing]])</f>
        <v>0</v>
      </c>
      <c r="H1655" s="165">
        <f t="shared" si="103"/>
        <v>5</v>
      </c>
      <c r="I1655" s="166">
        <f>+Exports!G1658</f>
        <v>14.280899999999999</v>
      </c>
      <c r="J1655" s="166">
        <f>+'ELAP_IPCO-APND'!D1658</f>
        <v>40.115870000000001</v>
      </c>
      <c r="K1655" s="166">
        <f>+(ExportsELAP[[#This Row],[Exports kWh - MPT]]/1000)*ExportsELAP[[#This Row],[EIM Price]]</f>
        <v>0.57289072788299999</v>
      </c>
      <c r="L1655" s="167" t="str">
        <f>+INDEX(ECR_Hours!$I$12:$I$15,MATCH(ExportsELAP[[#This Row],[Date Prevailing]],ECR_Hours!$H$12:$H$15,1))</f>
        <v>NS</v>
      </c>
      <c r="M1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6" spans="1:13" x14ac:dyDescent="0.25">
      <c r="A1656" s="164">
        <f>+Exports!A1659</f>
        <v>44630</v>
      </c>
      <c r="B1656" s="165">
        <f t="shared" si="100"/>
        <v>2022</v>
      </c>
      <c r="C1656" s="165">
        <f t="shared" si="101"/>
        <v>3</v>
      </c>
      <c r="D1656" s="165">
        <f t="shared" si="102"/>
        <v>10</v>
      </c>
      <c r="E1656" s="165">
        <f>+Exports!B1659</f>
        <v>23</v>
      </c>
      <c r="F1656" s="165">
        <f>+WEEKDAY(ExportsELAP[[#This Row],[Date Prevailing]],1)</f>
        <v>5</v>
      </c>
      <c r="G1656" s="165">
        <f>+COUNTIFS(ECR_Hours!$K$6:$K$7,ExportsELAP[[#This Row],[Date Prevailing]])</f>
        <v>0</v>
      </c>
      <c r="H1656" s="165">
        <f t="shared" si="103"/>
        <v>5</v>
      </c>
      <c r="I1656" s="166">
        <f>+Exports!G1659</f>
        <v>13.9223999999999</v>
      </c>
      <c r="J1656" s="166">
        <f>+'ELAP_IPCO-APND'!D1659</f>
        <v>37.963279999999997</v>
      </c>
      <c r="K1656" s="166">
        <f>+(ExportsELAP[[#This Row],[Exports kWh - MPT]]/1000)*ExportsELAP[[#This Row],[EIM Price]]</f>
        <v>0.52853996947199622</v>
      </c>
      <c r="L1656" s="167" t="str">
        <f>+INDEX(ECR_Hours!$I$12:$I$15,MATCH(ExportsELAP[[#This Row],[Date Prevailing]],ECR_Hours!$H$12:$H$15,1))</f>
        <v>NS</v>
      </c>
      <c r="M1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7" spans="1:13" x14ac:dyDescent="0.25">
      <c r="A1657" s="164">
        <f>+Exports!A1660</f>
        <v>44630</v>
      </c>
      <c r="B1657" s="165">
        <f t="shared" si="100"/>
        <v>2022</v>
      </c>
      <c r="C1657" s="165">
        <f t="shared" si="101"/>
        <v>3</v>
      </c>
      <c r="D1657" s="165">
        <f t="shared" si="102"/>
        <v>10</v>
      </c>
      <c r="E1657" s="165">
        <f>+Exports!B1660</f>
        <v>24</v>
      </c>
      <c r="F1657" s="165">
        <f>+WEEKDAY(ExportsELAP[[#This Row],[Date Prevailing]],1)</f>
        <v>5</v>
      </c>
      <c r="G1657" s="165">
        <f>+COUNTIFS(ECR_Hours!$K$6:$K$7,ExportsELAP[[#This Row],[Date Prevailing]])</f>
        <v>0</v>
      </c>
      <c r="H1657" s="165">
        <f t="shared" si="103"/>
        <v>5</v>
      </c>
      <c r="I1657" s="166">
        <f>+Exports!G1660</f>
        <v>13.8065</v>
      </c>
      <c r="J1657" s="166">
        <f>+'ELAP_IPCO-APND'!D1660</f>
        <v>32.157240000000002</v>
      </c>
      <c r="K1657" s="166">
        <f>+(ExportsELAP[[#This Row],[Exports kWh - MPT]]/1000)*ExportsELAP[[#This Row],[EIM Price]]</f>
        <v>0.44397893406</v>
      </c>
      <c r="L1657" s="167" t="str">
        <f>+INDEX(ECR_Hours!$I$12:$I$15,MATCH(ExportsELAP[[#This Row],[Date Prevailing]],ECR_Hours!$H$12:$H$15,1))</f>
        <v>NS</v>
      </c>
      <c r="M1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8" spans="1:13" x14ac:dyDescent="0.25">
      <c r="A1658" s="164">
        <f>+Exports!A1661</f>
        <v>44631</v>
      </c>
      <c r="B1658" s="165">
        <f t="shared" si="100"/>
        <v>2022</v>
      </c>
      <c r="C1658" s="165">
        <f t="shared" si="101"/>
        <v>3</v>
      </c>
      <c r="D1658" s="165">
        <f t="shared" si="102"/>
        <v>11</v>
      </c>
      <c r="E1658" s="165">
        <f>+Exports!B1661</f>
        <v>1</v>
      </c>
      <c r="F1658" s="165">
        <f>+WEEKDAY(ExportsELAP[[#This Row],[Date Prevailing]],1)</f>
        <v>6</v>
      </c>
      <c r="G1658" s="165">
        <f>+COUNTIFS(ECR_Hours!$K$6:$K$7,ExportsELAP[[#This Row],[Date Prevailing]])</f>
        <v>0</v>
      </c>
      <c r="H1658" s="165">
        <f t="shared" si="103"/>
        <v>6</v>
      </c>
      <c r="I1658" s="166">
        <f>+Exports!G1661</f>
        <v>7.5041999999999991</v>
      </c>
      <c r="J1658" s="166">
        <f>+'ELAP_IPCO-APND'!D1661</f>
        <v>31.580749999999998</v>
      </c>
      <c r="K1658" s="166">
        <f>+(ExportsELAP[[#This Row],[Exports kWh - MPT]]/1000)*ExportsELAP[[#This Row],[EIM Price]]</f>
        <v>0.23698826414999996</v>
      </c>
      <c r="L1658" s="167" t="str">
        <f>+INDEX(ECR_Hours!$I$12:$I$15,MATCH(ExportsELAP[[#This Row],[Date Prevailing]],ECR_Hours!$H$12:$H$15,1))</f>
        <v>NS</v>
      </c>
      <c r="M1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59" spans="1:13" x14ac:dyDescent="0.25">
      <c r="A1659" s="164">
        <f>+Exports!A1662</f>
        <v>44631</v>
      </c>
      <c r="B1659" s="165">
        <f t="shared" si="100"/>
        <v>2022</v>
      </c>
      <c r="C1659" s="165">
        <f t="shared" si="101"/>
        <v>3</v>
      </c>
      <c r="D1659" s="165">
        <f t="shared" si="102"/>
        <v>11</v>
      </c>
      <c r="E1659" s="165">
        <f>+Exports!B1662</f>
        <v>2</v>
      </c>
      <c r="F1659" s="165">
        <f>+WEEKDAY(ExportsELAP[[#This Row],[Date Prevailing]],1)</f>
        <v>6</v>
      </c>
      <c r="G1659" s="165">
        <f>+COUNTIFS(ECR_Hours!$K$6:$K$7,ExportsELAP[[#This Row],[Date Prevailing]])</f>
        <v>0</v>
      </c>
      <c r="H1659" s="165">
        <f t="shared" si="103"/>
        <v>6</v>
      </c>
      <c r="I1659" s="166">
        <f>+Exports!G1662</f>
        <v>7.9898999999999996</v>
      </c>
      <c r="J1659" s="166">
        <f>+'ELAP_IPCO-APND'!D1662</f>
        <v>37.400179999999999</v>
      </c>
      <c r="K1659" s="166">
        <f>+(ExportsELAP[[#This Row],[Exports kWh - MPT]]/1000)*ExportsELAP[[#This Row],[EIM Price]]</f>
        <v>0.298823698182</v>
      </c>
      <c r="L1659" s="167" t="str">
        <f>+INDEX(ECR_Hours!$I$12:$I$15,MATCH(ExportsELAP[[#This Row],[Date Prevailing]],ECR_Hours!$H$12:$H$15,1))</f>
        <v>NS</v>
      </c>
      <c r="M1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0" spans="1:13" x14ac:dyDescent="0.25">
      <c r="A1660" s="164">
        <f>+Exports!A1663</f>
        <v>44631</v>
      </c>
      <c r="B1660" s="165">
        <f t="shared" si="100"/>
        <v>2022</v>
      </c>
      <c r="C1660" s="165">
        <f t="shared" si="101"/>
        <v>3</v>
      </c>
      <c r="D1660" s="165">
        <f t="shared" si="102"/>
        <v>11</v>
      </c>
      <c r="E1660" s="165">
        <f>+Exports!B1663</f>
        <v>3</v>
      </c>
      <c r="F1660" s="165">
        <f>+WEEKDAY(ExportsELAP[[#This Row],[Date Prevailing]],1)</f>
        <v>6</v>
      </c>
      <c r="G1660" s="165">
        <f>+COUNTIFS(ECR_Hours!$K$6:$K$7,ExportsELAP[[#This Row],[Date Prevailing]])</f>
        <v>0</v>
      </c>
      <c r="H1660" s="165">
        <f t="shared" si="103"/>
        <v>6</v>
      </c>
      <c r="I1660" s="166">
        <f>+Exports!G1663</f>
        <v>8.1036999999999999</v>
      </c>
      <c r="J1660" s="166">
        <f>+'ELAP_IPCO-APND'!D1663</f>
        <v>37.710439999999998</v>
      </c>
      <c r="K1660" s="166">
        <f>+(ExportsELAP[[#This Row],[Exports kWh - MPT]]/1000)*ExportsELAP[[#This Row],[EIM Price]]</f>
        <v>0.30559409262799997</v>
      </c>
      <c r="L1660" s="167" t="str">
        <f>+INDEX(ECR_Hours!$I$12:$I$15,MATCH(ExportsELAP[[#This Row],[Date Prevailing]],ECR_Hours!$H$12:$H$15,1))</f>
        <v>NS</v>
      </c>
      <c r="M1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1" spans="1:13" x14ac:dyDescent="0.25">
      <c r="A1661" s="164">
        <f>+Exports!A1664</f>
        <v>44631</v>
      </c>
      <c r="B1661" s="165">
        <f t="shared" si="100"/>
        <v>2022</v>
      </c>
      <c r="C1661" s="165">
        <f t="shared" si="101"/>
        <v>3</v>
      </c>
      <c r="D1661" s="165">
        <f t="shared" si="102"/>
        <v>11</v>
      </c>
      <c r="E1661" s="165">
        <f>+Exports!B1664</f>
        <v>4</v>
      </c>
      <c r="F1661" s="165">
        <f>+WEEKDAY(ExportsELAP[[#This Row],[Date Prevailing]],1)</f>
        <v>6</v>
      </c>
      <c r="G1661" s="165">
        <f>+COUNTIFS(ECR_Hours!$K$6:$K$7,ExportsELAP[[#This Row],[Date Prevailing]])</f>
        <v>0</v>
      </c>
      <c r="H1661" s="165">
        <f t="shared" si="103"/>
        <v>6</v>
      </c>
      <c r="I1661" s="166">
        <f>+Exports!G1664</f>
        <v>12.7166</v>
      </c>
      <c r="J1661" s="166">
        <f>+'ELAP_IPCO-APND'!D1664</f>
        <v>37.426430000000003</v>
      </c>
      <c r="K1661" s="166">
        <f>+(ExportsELAP[[#This Row],[Exports kWh - MPT]]/1000)*ExportsELAP[[#This Row],[EIM Price]]</f>
        <v>0.47593693973800005</v>
      </c>
      <c r="L1661" s="167" t="str">
        <f>+INDEX(ECR_Hours!$I$12:$I$15,MATCH(ExportsELAP[[#This Row],[Date Prevailing]],ECR_Hours!$H$12:$H$15,1))</f>
        <v>NS</v>
      </c>
      <c r="M1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2" spans="1:13" x14ac:dyDescent="0.25">
      <c r="A1662" s="164">
        <f>+Exports!A1665</f>
        <v>44631</v>
      </c>
      <c r="B1662" s="165">
        <f t="shared" si="100"/>
        <v>2022</v>
      </c>
      <c r="C1662" s="165">
        <f t="shared" si="101"/>
        <v>3</v>
      </c>
      <c r="D1662" s="165">
        <f t="shared" si="102"/>
        <v>11</v>
      </c>
      <c r="E1662" s="165">
        <f>+Exports!B1665</f>
        <v>5</v>
      </c>
      <c r="F1662" s="165">
        <f>+WEEKDAY(ExportsELAP[[#This Row],[Date Prevailing]],1)</f>
        <v>6</v>
      </c>
      <c r="G1662" s="165">
        <f>+COUNTIFS(ECR_Hours!$K$6:$K$7,ExportsELAP[[#This Row],[Date Prevailing]])</f>
        <v>0</v>
      </c>
      <c r="H1662" s="165">
        <f t="shared" si="103"/>
        <v>6</v>
      </c>
      <c r="I1662" s="166">
        <f>+Exports!G1665</f>
        <v>12.3309</v>
      </c>
      <c r="J1662" s="166">
        <f>+'ELAP_IPCO-APND'!D1665</f>
        <v>39.47448</v>
      </c>
      <c r="K1662" s="166">
        <f>+(ExportsELAP[[#This Row],[Exports kWh - MPT]]/1000)*ExportsELAP[[#This Row],[EIM Price]]</f>
        <v>0.486755865432</v>
      </c>
      <c r="L1662" s="167" t="str">
        <f>+INDEX(ECR_Hours!$I$12:$I$15,MATCH(ExportsELAP[[#This Row],[Date Prevailing]],ECR_Hours!$H$12:$H$15,1))</f>
        <v>NS</v>
      </c>
      <c r="M1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3" spans="1:13" x14ac:dyDescent="0.25">
      <c r="A1663" s="164">
        <f>+Exports!A1666</f>
        <v>44631</v>
      </c>
      <c r="B1663" s="165">
        <f t="shared" si="100"/>
        <v>2022</v>
      </c>
      <c r="C1663" s="165">
        <f t="shared" si="101"/>
        <v>3</v>
      </c>
      <c r="D1663" s="165">
        <f t="shared" si="102"/>
        <v>11</v>
      </c>
      <c r="E1663" s="165">
        <f>+Exports!B1666</f>
        <v>6</v>
      </c>
      <c r="F1663" s="165">
        <f>+WEEKDAY(ExportsELAP[[#This Row],[Date Prevailing]],1)</f>
        <v>6</v>
      </c>
      <c r="G1663" s="165">
        <f>+COUNTIFS(ECR_Hours!$K$6:$K$7,ExportsELAP[[#This Row],[Date Prevailing]])</f>
        <v>0</v>
      </c>
      <c r="H1663" s="165">
        <f t="shared" si="103"/>
        <v>6</v>
      </c>
      <c r="I1663" s="166">
        <f>+Exports!G1666</f>
        <v>12.5764</v>
      </c>
      <c r="J1663" s="166">
        <f>+'ELAP_IPCO-APND'!D1666</f>
        <v>38.762880000000003</v>
      </c>
      <c r="K1663" s="166">
        <f>+(ExportsELAP[[#This Row],[Exports kWh - MPT]]/1000)*ExportsELAP[[#This Row],[EIM Price]]</f>
        <v>0.48749748403200005</v>
      </c>
      <c r="L1663" s="167" t="str">
        <f>+INDEX(ECR_Hours!$I$12:$I$15,MATCH(ExportsELAP[[#This Row],[Date Prevailing]],ECR_Hours!$H$12:$H$15,1))</f>
        <v>NS</v>
      </c>
      <c r="M1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4" spans="1:13" x14ac:dyDescent="0.25">
      <c r="A1664" s="164">
        <f>+Exports!A1667</f>
        <v>44631</v>
      </c>
      <c r="B1664" s="165">
        <f t="shared" si="100"/>
        <v>2022</v>
      </c>
      <c r="C1664" s="165">
        <f t="shared" si="101"/>
        <v>3</v>
      </c>
      <c r="D1664" s="165">
        <f t="shared" si="102"/>
        <v>11</v>
      </c>
      <c r="E1664" s="165">
        <f>+Exports!B1667</f>
        <v>7</v>
      </c>
      <c r="F1664" s="165">
        <f>+WEEKDAY(ExportsELAP[[#This Row],[Date Prevailing]],1)</f>
        <v>6</v>
      </c>
      <c r="G1664" s="165">
        <f>+COUNTIFS(ECR_Hours!$K$6:$K$7,ExportsELAP[[#This Row],[Date Prevailing]])</f>
        <v>0</v>
      </c>
      <c r="H1664" s="165">
        <f t="shared" si="103"/>
        <v>6</v>
      </c>
      <c r="I1664" s="166">
        <f>+Exports!G1667</f>
        <v>17.775400000000001</v>
      </c>
      <c r="J1664" s="166">
        <f>+'ELAP_IPCO-APND'!D1667</f>
        <v>44.830710000000003</v>
      </c>
      <c r="K1664" s="166">
        <f>+(ExportsELAP[[#This Row],[Exports kWh - MPT]]/1000)*ExportsELAP[[#This Row],[EIM Price]]</f>
        <v>0.79688380253400004</v>
      </c>
      <c r="L1664" s="167" t="str">
        <f>+INDEX(ECR_Hours!$I$12:$I$15,MATCH(ExportsELAP[[#This Row],[Date Prevailing]],ECR_Hours!$H$12:$H$15,1))</f>
        <v>NS</v>
      </c>
      <c r="M1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5" spans="1:13" x14ac:dyDescent="0.25">
      <c r="A1665" s="164">
        <f>+Exports!A1668</f>
        <v>44631</v>
      </c>
      <c r="B1665" s="165">
        <f t="shared" si="100"/>
        <v>2022</v>
      </c>
      <c r="C1665" s="165">
        <f t="shared" si="101"/>
        <v>3</v>
      </c>
      <c r="D1665" s="165">
        <f t="shared" si="102"/>
        <v>11</v>
      </c>
      <c r="E1665" s="165">
        <f>+Exports!B1668</f>
        <v>8</v>
      </c>
      <c r="F1665" s="165">
        <f>+WEEKDAY(ExportsELAP[[#This Row],[Date Prevailing]],1)</f>
        <v>6</v>
      </c>
      <c r="G1665" s="165">
        <f>+COUNTIFS(ECR_Hours!$K$6:$K$7,ExportsELAP[[#This Row],[Date Prevailing]])</f>
        <v>0</v>
      </c>
      <c r="H1665" s="165">
        <f t="shared" si="103"/>
        <v>6</v>
      </c>
      <c r="I1665" s="166">
        <f>+Exports!G1668</f>
        <v>1315.8433</v>
      </c>
      <c r="J1665" s="166">
        <f>+'ELAP_IPCO-APND'!D1668</f>
        <v>43.866779999999999</v>
      </c>
      <c r="K1665" s="166">
        <f>+(ExportsELAP[[#This Row],[Exports kWh - MPT]]/1000)*ExportsELAP[[#This Row],[EIM Price]]</f>
        <v>57.721808555574</v>
      </c>
      <c r="L1665" s="167" t="str">
        <f>+INDEX(ECR_Hours!$I$12:$I$15,MATCH(ExportsELAP[[#This Row],[Date Prevailing]],ECR_Hours!$H$12:$H$15,1))</f>
        <v>NS</v>
      </c>
      <c r="M1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6" spans="1:13" x14ac:dyDescent="0.25">
      <c r="A1666" s="164">
        <f>+Exports!A1669</f>
        <v>44631</v>
      </c>
      <c r="B1666" s="165">
        <f t="shared" ref="B1666:B1729" si="104">+YEAR(A1666)</f>
        <v>2022</v>
      </c>
      <c r="C1666" s="165">
        <f t="shared" ref="C1666:C1729" si="105">+MONTH(A1666)</f>
        <v>3</v>
      </c>
      <c r="D1666" s="165">
        <f t="shared" ref="D1666:D1729" si="106">+DAY(A1666)</f>
        <v>11</v>
      </c>
      <c r="E1666" s="165">
        <f>+Exports!B1669</f>
        <v>9</v>
      </c>
      <c r="F1666" s="165">
        <f>+WEEKDAY(ExportsELAP[[#This Row],[Date Prevailing]],1)</f>
        <v>6</v>
      </c>
      <c r="G1666" s="165">
        <f>+COUNTIFS(ECR_Hours!$K$6:$K$7,ExportsELAP[[#This Row],[Date Prevailing]])</f>
        <v>0</v>
      </c>
      <c r="H1666" s="165">
        <f t="shared" ref="H1666:H1729" si="107">+IF(G1666=1,0,F1666)</f>
        <v>6</v>
      </c>
      <c r="I1666" s="166">
        <f>+Exports!G1669</f>
        <v>6437.3845000000001</v>
      </c>
      <c r="J1666" s="166">
        <f>+'ELAP_IPCO-APND'!D1669</f>
        <v>36.24906</v>
      </c>
      <c r="K1666" s="166">
        <f>+(ExportsELAP[[#This Row],[Exports kWh - MPT]]/1000)*ExportsELAP[[#This Row],[EIM Price]]</f>
        <v>233.34913698357002</v>
      </c>
      <c r="L1666" s="167" t="str">
        <f>+INDEX(ECR_Hours!$I$12:$I$15,MATCH(ExportsELAP[[#This Row],[Date Prevailing]],ECR_Hours!$H$12:$H$15,1))</f>
        <v>NS</v>
      </c>
      <c r="M1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7" spans="1:13" x14ac:dyDescent="0.25">
      <c r="A1667" s="164">
        <f>+Exports!A1670</f>
        <v>44631</v>
      </c>
      <c r="B1667" s="165">
        <f t="shared" si="104"/>
        <v>2022</v>
      </c>
      <c r="C1667" s="165">
        <f t="shared" si="105"/>
        <v>3</v>
      </c>
      <c r="D1667" s="165">
        <f t="shared" si="106"/>
        <v>11</v>
      </c>
      <c r="E1667" s="165">
        <f>+Exports!B1670</f>
        <v>10</v>
      </c>
      <c r="F1667" s="165">
        <f>+WEEKDAY(ExportsELAP[[#This Row],[Date Prevailing]],1)</f>
        <v>6</v>
      </c>
      <c r="G1667" s="165">
        <f>+COUNTIFS(ECR_Hours!$K$6:$K$7,ExportsELAP[[#This Row],[Date Prevailing]])</f>
        <v>0</v>
      </c>
      <c r="H1667" s="165">
        <f t="shared" si="107"/>
        <v>6</v>
      </c>
      <c r="I1667" s="166">
        <f>+Exports!G1670</f>
        <v>16316.679</v>
      </c>
      <c r="J1667" s="166">
        <f>+'ELAP_IPCO-APND'!D1670</f>
        <v>35.930280000000003</v>
      </c>
      <c r="K1667" s="166">
        <f>+(ExportsELAP[[#This Row],[Exports kWh - MPT]]/1000)*ExportsELAP[[#This Row],[EIM Price]]</f>
        <v>586.26284514012002</v>
      </c>
      <c r="L1667" s="167" t="str">
        <f>+INDEX(ECR_Hours!$I$12:$I$15,MATCH(ExportsELAP[[#This Row],[Date Prevailing]],ECR_Hours!$H$12:$H$15,1))</f>
        <v>NS</v>
      </c>
      <c r="M1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8" spans="1:13" x14ac:dyDescent="0.25">
      <c r="A1668" s="164">
        <f>+Exports!A1671</f>
        <v>44631</v>
      </c>
      <c r="B1668" s="165">
        <f t="shared" si="104"/>
        <v>2022</v>
      </c>
      <c r="C1668" s="165">
        <f t="shared" si="105"/>
        <v>3</v>
      </c>
      <c r="D1668" s="165">
        <f t="shared" si="106"/>
        <v>11</v>
      </c>
      <c r="E1668" s="165">
        <f>+Exports!B1671</f>
        <v>11</v>
      </c>
      <c r="F1668" s="165">
        <f>+WEEKDAY(ExportsELAP[[#This Row],[Date Prevailing]],1)</f>
        <v>6</v>
      </c>
      <c r="G1668" s="165">
        <f>+COUNTIFS(ECR_Hours!$K$6:$K$7,ExportsELAP[[#This Row],[Date Prevailing]])</f>
        <v>0</v>
      </c>
      <c r="H1668" s="165">
        <f t="shared" si="107"/>
        <v>6</v>
      </c>
      <c r="I1668" s="166">
        <f>+Exports!G1671</f>
        <v>25899.437700000002</v>
      </c>
      <c r="J1668" s="166">
        <f>+'ELAP_IPCO-APND'!D1671</f>
        <v>37.20975</v>
      </c>
      <c r="K1668" s="166">
        <f>+(ExportsELAP[[#This Row],[Exports kWh - MPT]]/1000)*ExportsELAP[[#This Row],[EIM Price]]</f>
        <v>963.71160195757511</v>
      </c>
      <c r="L1668" s="167" t="str">
        <f>+INDEX(ECR_Hours!$I$12:$I$15,MATCH(ExportsELAP[[#This Row],[Date Prevailing]],ECR_Hours!$H$12:$H$15,1))</f>
        <v>NS</v>
      </c>
      <c r="M1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69" spans="1:13" x14ac:dyDescent="0.25">
      <c r="A1669" s="164">
        <f>+Exports!A1672</f>
        <v>44631</v>
      </c>
      <c r="B1669" s="165">
        <f t="shared" si="104"/>
        <v>2022</v>
      </c>
      <c r="C1669" s="165">
        <f t="shared" si="105"/>
        <v>3</v>
      </c>
      <c r="D1669" s="165">
        <f t="shared" si="106"/>
        <v>11</v>
      </c>
      <c r="E1669" s="165">
        <f>+Exports!B1672</f>
        <v>12</v>
      </c>
      <c r="F1669" s="165">
        <f>+WEEKDAY(ExportsELAP[[#This Row],[Date Prevailing]],1)</f>
        <v>6</v>
      </c>
      <c r="G1669" s="165">
        <f>+COUNTIFS(ECR_Hours!$K$6:$K$7,ExportsELAP[[#This Row],[Date Prevailing]])</f>
        <v>0</v>
      </c>
      <c r="H1669" s="165">
        <f t="shared" si="107"/>
        <v>6</v>
      </c>
      <c r="I1669" s="166">
        <f>+Exports!G1672</f>
        <v>32058.716500000002</v>
      </c>
      <c r="J1669" s="166">
        <f>+'ELAP_IPCO-APND'!D1672</f>
        <v>34.118049999999997</v>
      </c>
      <c r="K1669" s="166">
        <f>+(ExportsELAP[[#This Row],[Exports kWh - MPT]]/1000)*ExportsELAP[[#This Row],[EIM Price]]</f>
        <v>1093.780892482825</v>
      </c>
      <c r="L1669" s="167" t="str">
        <f>+INDEX(ECR_Hours!$I$12:$I$15,MATCH(ExportsELAP[[#This Row],[Date Prevailing]],ECR_Hours!$H$12:$H$15,1))</f>
        <v>NS</v>
      </c>
      <c r="M1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0" spans="1:13" x14ac:dyDescent="0.25">
      <c r="A1670" s="164">
        <f>+Exports!A1673</f>
        <v>44631</v>
      </c>
      <c r="B1670" s="165">
        <f t="shared" si="104"/>
        <v>2022</v>
      </c>
      <c r="C1670" s="165">
        <f t="shared" si="105"/>
        <v>3</v>
      </c>
      <c r="D1670" s="165">
        <f t="shared" si="106"/>
        <v>11</v>
      </c>
      <c r="E1670" s="165">
        <f>+Exports!B1673</f>
        <v>13</v>
      </c>
      <c r="F1670" s="165">
        <f>+WEEKDAY(ExportsELAP[[#This Row],[Date Prevailing]],1)</f>
        <v>6</v>
      </c>
      <c r="G1670" s="165">
        <f>+COUNTIFS(ECR_Hours!$K$6:$K$7,ExportsELAP[[#This Row],[Date Prevailing]])</f>
        <v>0</v>
      </c>
      <c r="H1670" s="165">
        <f t="shared" si="107"/>
        <v>6</v>
      </c>
      <c r="I1670" s="166">
        <f>+Exports!G1673</f>
        <v>41131.282399999996</v>
      </c>
      <c r="J1670" s="166">
        <f>+'ELAP_IPCO-APND'!D1673</f>
        <v>30.830739999999999</v>
      </c>
      <c r="K1670" s="166">
        <f>+(ExportsELAP[[#This Row],[Exports kWh - MPT]]/1000)*ExportsELAP[[#This Row],[EIM Price]]</f>
        <v>1268.1078735409758</v>
      </c>
      <c r="L1670" s="167" t="str">
        <f>+INDEX(ECR_Hours!$I$12:$I$15,MATCH(ExportsELAP[[#This Row],[Date Prevailing]],ECR_Hours!$H$12:$H$15,1))</f>
        <v>NS</v>
      </c>
      <c r="M1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1" spans="1:13" x14ac:dyDescent="0.25">
      <c r="A1671" s="164">
        <f>+Exports!A1674</f>
        <v>44631</v>
      </c>
      <c r="B1671" s="165">
        <f t="shared" si="104"/>
        <v>2022</v>
      </c>
      <c r="C1671" s="165">
        <f t="shared" si="105"/>
        <v>3</v>
      </c>
      <c r="D1671" s="165">
        <f t="shared" si="106"/>
        <v>11</v>
      </c>
      <c r="E1671" s="165">
        <f>+Exports!B1674</f>
        <v>14</v>
      </c>
      <c r="F1671" s="165">
        <f>+WEEKDAY(ExportsELAP[[#This Row],[Date Prevailing]],1)</f>
        <v>6</v>
      </c>
      <c r="G1671" s="165">
        <f>+COUNTIFS(ECR_Hours!$K$6:$K$7,ExportsELAP[[#This Row],[Date Prevailing]])</f>
        <v>0</v>
      </c>
      <c r="H1671" s="165">
        <f t="shared" si="107"/>
        <v>6</v>
      </c>
      <c r="I1671" s="166">
        <f>+Exports!G1674</f>
        <v>42743.199700000005</v>
      </c>
      <c r="J1671" s="166">
        <f>+'ELAP_IPCO-APND'!D1674</f>
        <v>24.982469999999999</v>
      </c>
      <c r="K1671" s="166">
        <f>+(ExportsELAP[[#This Row],[Exports kWh - MPT]]/1000)*ExportsELAP[[#This Row],[EIM Price]]</f>
        <v>1067.830704209259</v>
      </c>
      <c r="L1671" s="167" t="str">
        <f>+INDEX(ECR_Hours!$I$12:$I$15,MATCH(ExportsELAP[[#This Row],[Date Prevailing]],ECR_Hours!$H$12:$H$15,1))</f>
        <v>NS</v>
      </c>
      <c r="M1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2" spans="1:13" x14ac:dyDescent="0.25">
      <c r="A1672" s="164">
        <f>+Exports!A1675</f>
        <v>44631</v>
      </c>
      <c r="B1672" s="165">
        <f t="shared" si="104"/>
        <v>2022</v>
      </c>
      <c r="C1672" s="165">
        <f t="shared" si="105"/>
        <v>3</v>
      </c>
      <c r="D1672" s="165">
        <f t="shared" si="106"/>
        <v>11</v>
      </c>
      <c r="E1672" s="165">
        <f>+Exports!B1675</f>
        <v>15</v>
      </c>
      <c r="F1672" s="165">
        <f>+WEEKDAY(ExportsELAP[[#This Row],[Date Prevailing]],1)</f>
        <v>6</v>
      </c>
      <c r="G1672" s="165">
        <f>+COUNTIFS(ECR_Hours!$K$6:$K$7,ExportsELAP[[#This Row],[Date Prevailing]])</f>
        <v>0</v>
      </c>
      <c r="H1672" s="165">
        <f t="shared" si="107"/>
        <v>6</v>
      </c>
      <c r="I1672" s="166">
        <f>+Exports!G1675</f>
        <v>39874.508900000001</v>
      </c>
      <c r="J1672" s="166">
        <f>+'ELAP_IPCO-APND'!D1675</f>
        <v>19.316980000000001</v>
      </c>
      <c r="K1672" s="166">
        <f>+(ExportsELAP[[#This Row],[Exports kWh - MPT]]/1000)*ExportsELAP[[#This Row],[EIM Price]]</f>
        <v>770.25509093112203</v>
      </c>
      <c r="L1672" s="167" t="str">
        <f>+INDEX(ECR_Hours!$I$12:$I$15,MATCH(ExportsELAP[[#This Row],[Date Prevailing]],ECR_Hours!$H$12:$H$15,1))</f>
        <v>NS</v>
      </c>
      <c r="M1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3" spans="1:13" x14ac:dyDescent="0.25">
      <c r="A1673" s="164">
        <f>+Exports!A1676</f>
        <v>44631</v>
      </c>
      <c r="B1673" s="165">
        <f t="shared" si="104"/>
        <v>2022</v>
      </c>
      <c r="C1673" s="165">
        <f t="shared" si="105"/>
        <v>3</v>
      </c>
      <c r="D1673" s="165">
        <f t="shared" si="106"/>
        <v>11</v>
      </c>
      <c r="E1673" s="165">
        <f>+Exports!B1676</f>
        <v>16</v>
      </c>
      <c r="F1673" s="165">
        <f>+WEEKDAY(ExportsELAP[[#This Row],[Date Prevailing]],1)</f>
        <v>6</v>
      </c>
      <c r="G1673" s="165">
        <f>+COUNTIFS(ECR_Hours!$K$6:$K$7,ExportsELAP[[#This Row],[Date Prevailing]])</f>
        <v>0</v>
      </c>
      <c r="H1673" s="165">
        <f t="shared" si="107"/>
        <v>6</v>
      </c>
      <c r="I1673" s="166">
        <f>+Exports!G1676</f>
        <v>29258.397899999989</v>
      </c>
      <c r="J1673" s="166">
        <f>+'ELAP_IPCO-APND'!D1676</f>
        <v>11.48555</v>
      </c>
      <c r="K1673" s="166">
        <f>+(ExportsELAP[[#This Row],[Exports kWh - MPT]]/1000)*ExportsELAP[[#This Row],[EIM Price]]</f>
        <v>336.04879200034486</v>
      </c>
      <c r="L1673" s="167" t="str">
        <f>+INDEX(ECR_Hours!$I$12:$I$15,MATCH(ExportsELAP[[#This Row],[Date Prevailing]],ECR_Hours!$H$12:$H$15,1))</f>
        <v>NS</v>
      </c>
      <c r="M1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4" spans="1:13" x14ac:dyDescent="0.25">
      <c r="A1674" s="164">
        <f>+Exports!A1677</f>
        <v>44631</v>
      </c>
      <c r="B1674" s="165">
        <f t="shared" si="104"/>
        <v>2022</v>
      </c>
      <c r="C1674" s="165">
        <f t="shared" si="105"/>
        <v>3</v>
      </c>
      <c r="D1674" s="165">
        <f t="shared" si="106"/>
        <v>11</v>
      </c>
      <c r="E1674" s="165">
        <f>+Exports!B1677</f>
        <v>17</v>
      </c>
      <c r="F1674" s="165">
        <f>+WEEKDAY(ExportsELAP[[#This Row],[Date Prevailing]],1)</f>
        <v>6</v>
      </c>
      <c r="G1674" s="165">
        <f>+COUNTIFS(ECR_Hours!$K$6:$K$7,ExportsELAP[[#This Row],[Date Prevailing]])</f>
        <v>0</v>
      </c>
      <c r="H1674" s="165">
        <f t="shared" si="107"/>
        <v>6</v>
      </c>
      <c r="I1674" s="166">
        <f>+Exports!G1677</f>
        <v>21142.908299999999</v>
      </c>
      <c r="J1674" s="166">
        <f>+'ELAP_IPCO-APND'!D1677</f>
        <v>31.51951</v>
      </c>
      <c r="K1674" s="166">
        <f>+(ExportsELAP[[#This Row],[Exports kWh - MPT]]/1000)*ExportsELAP[[#This Row],[EIM Price]]</f>
        <v>666.41410959093298</v>
      </c>
      <c r="L1674" s="167" t="str">
        <f>+INDEX(ECR_Hours!$I$12:$I$15,MATCH(ExportsELAP[[#This Row],[Date Prevailing]],ECR_Hours!$H$12:$H$15,1))</f>
        <v>NS</v>
      </c>
      <c r="M1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5" spans="1:13" x14ac:dyDescent="0.25">
      <c r="A1675" s="164">
        <f>+Exports!A1678</f>
        <v>44631</v>
      </c>
      <c r="B1675" s="165">
        <f t="shared" si="104"/>
        <v>2022</v>
      </c>
      <c r="C1675" s="165">
        <f t="shared" si="105"/>
        <v>3</v>
      </c>
      <c r="D1675" s="165">
        <f t="shared" si="106"/>
        <v>11</v>
      </c>
      <c r="E1675" s="165">
        <f>+Exports!B1678</f>
        <v>18</v>
      </c>
      <c r="F1675" s="165">
        <f>+WEEKDAY(ExportsELAP[[#This Row],[Date Prevailing]],1)</f>
        <v>6</v>
      </c>
      <c r="G1675" s="165">
        <f>+COUNTIFS(ECR_Hours!$K$6:$K$7,ExportsELAP[[#This Row],[Date Prevailing]])</f>
        <v>0</v>
      </c>
      <c r="H1675" s="165">
        <f t="shared" si="107"/>
        <v>6</v>
      </c>
      <c r="I1675" s="166">
        <f>+Exports!G1678</f>
        <v>9673.5570000000007</v>
      </c>
      <c r="J1675" s="166">
        <f>+'ELAP_IPCO-APND'!D1678</f>
        <v>38.439459999999997</v>
      </c>
      <c r="K1675" s="166">
        <f>+(ExportsELAP[[#This Row],[Exports kWh - MPT]]/1000)*ExportsELAP[[#This Row],[EIM Price]]</f>
        <v>371.84630735922002</v>
      </c>
      <c r="L1675" s="167" t="str">
        <f>+INDEX(ECR_Hours!$I$12:$I$15,MATCH(ExportsELAP[[#This Row],[Date Prevailing]],ECR_Hours!$H$12:$H$15,1))</f>
        <v>NS</v>
      </c>
      <c r="M1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6" spans="1:13" x14ac:dyDescent="0.25">
      <c r="A1676" s="164">
        <f>+Exports!A1679</f>
        <v>44631</v>
      </c>
      <c r="B1676" s="165">
        <f t="shared" si="104"/>
        <v>2022</v>
      </c>
      <c r="C1676" s="165">
        <f t="shared" si="105"/>
        <v>3</v>
      </c>
      <c r="D1676" s="165">
        <f t="shared" si="106"/>
        <v>11</v>
      </c>
      <c r="E1676" s="165">
        <f>+Exports!B1679</f>
        <v>19</v>
      </c>
      <c r="F1676" s="165">
        <f>+WEEKDAY(ExportsELAP[[#This Row],[Date Prevailing]],1)</f>
        <v>6</v>
      </c>
      <c r="G1676" s="165">
        <f>+COUNTIFS(ECR_Hours!$K$6:$K$7,ExportsELAP[[#This Row],[Date Prevailing]])</f>
        <v>0</v>
      </c>
      <c r="H1676" s="165">
        <f t="shared" si="107"/>
        <v>6</v>
      </c>
      <c r="I1676" s="166">
        <f>+Exports!G1679</f>
        <v>936.29089999999997</v>
      </c>
      <c r="J1676" s="166">
        <f>+'ELAP_IPCO-APND'!D1679</f>
        <v>89.233840000000001</v>
      </c>
      <c r="K1676" s="166">
        <f>+(ExportsELAP[[#This Row],[Exports kWh - MPT]]/1000)*ExportsELAP[[#This Row],[EIM Price]]</f>
        <v>83.548832364055997</v>
      </c>
      <c r="L1676" s="167" t="str">
        <f>+INDEX(ECR_Hours!$I$12:$I$15,MATCH(ExportsELAP[[#This Row],[Date Prevailing]],ECR_Hours!$H$12:$H$15,1))</f>
        <v>NS</v>
      </c>
      <c r="M1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7" spans="1:13" x14ac:dyDescent="0.25">
      <c r="A1677" s="164">
        <f>+Exports!A1680</f>
        <v>44631</v>
      </c>
      <c r="B1677" s="165">
        <f t="shared" si="104"/>
        <v>2022</v>
      </c>
      <c r="C1677" s="165">
        <f t="shared" si="105"/>
        <v>3</v>
      </c>
      <c r="D1677" s="165">
        <f t="shared" si="106"/>
        <v>11</v>
      </c>
      <c r="E1677" s="165">
        <f>+Exports!B1680</f>
        <v>20</v>
      </c>
      <c r="F1677" s="165">
        <f>+WEEKDAY(ExportsELAP[[#This Row],[Date Prevailing]],1)</f>
        <v>6</v>
      </c>
      <c r="G1677" s="165">
        <f>+COUNTIFS(ECR_Hours!$K$6:$K$7,ExportsELAP[[#This Row],[Date Prevailing]])</f>
        <v>0</v>
      </c>
      <c r="H1677" s="165">
        <f t="shared" si="107"/>
        <v>6</v>
      </c>
      <c r="I1677" s="166">
        <f>+Exports!G1680</f>
        <v>18.712799999999998</v>
      </c>
      <c r="J1677" s="166">
        <f>+'ELAP_IPCO-APND'!D1680</f>
        <v>73.015230000000003</v>
      </c>
      <c r="K1677" s="166">
        <f>+(ExportsELAP[[#This Row],[Exports kWh - MPT]]/1000)*ExportsELAP[[#This Row],[EIM Price]]</f>
        <v>1.3663193959439999</v>
      </c>
      <c r="L1677" s="167" t="str">
        <f>+INDEX(ECR_Hours!$I$12:$I$15,MATCH(ExportsELAP[[#This Row],[Date Prevailing]],ECR_Hours!$H$12:$H$15,1))</f>
        <v>NS</v>
      </c>
      <c r="M1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8" spans="1:13" x14ac:dyDescent="0.25">
      <c r="A1678" s="164">
        <f>+Exports!A1681</f>
        <v>44631</v>
      </c>
      <c r="B1678" s="165">
        <f t="shared" si="104"/>
        <v>2022</v>
      </c>
      <c r="C1678" s="165">
        <f t="shared" si="105"/>
        <v>3</v>
      </c>
      <c r="D1678" s="165">
        <f t="shared" si="106"/>
        <v>11</v>
      </c>
      <c r="E1678" s="165">
        <f>+Exports!B1681</f>
        <v>21</v>
      </c>
      <c r="F1678" s="165">
        <f>+WEEKDAY(ExportsELAP[[#This Row],[Date Prevailing]],1)</f>
        <v>6</v>
      </c>
      <c r="G1678" s="165">
        <f>+COUNTIFS(ECR_Hours!$K$6:$K$7,ExportsELAP[[#This Row],[Date Prevailing]])</f>
        <v>0</v>
      </c>
      <c r="H1678" s="165">
        <f t="shared" si="107"/>
        <v>6</v>
      </c>
      <c r="I1678" s="166">
        <f>+Exports!G1681</f>
        <v>18.7836</v>
      </c>
      <c r="J1678" s="166">
        <f>+'ELAP_IPCO-APND'!D1681</f>
        <v>47.190190000000001</v>
      </c>
      <c r="K1678" s="166">
        <f>+(ExportsELAP[[#This Row],[Exports kWh - MPT]]/1000)*ExportsELAP[[#This Row],[EIM Price]]</f>
        <v>0.88640165288400008</v>
      </c>
      <c r="L1678" s="167" t="str">
        <f>+INDEX(ECR_Hours!$I$12:$I$15,MATCH(ExportsELAP[[#This Row],[Date Prevailing]],ECR_Hours!$H$12:$H$15,1))</f>
        <v>NS</v>
      </c>
      <c r="M1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79" spans="1:13" x14ac:dyDescent="0.25">
      <c r="A1679" s="164">
        <f>+Exports!A1682</f>
        <v>44631</v>
      </c>
      <c r="B1679" s="165">
        <f t="shared" si="104"/>
        <v>2022</v>
      </c>
      <c r="C1679" s="165">
        <f t="shared" si="105"/>
        <v>3</v>
      </c>
      <c r="D1679" s="165">
        <f t="shared" si="106"/>
        <v>11</v>
      </c>
      <c r="E1679" s="165">
        <f>+Exports!B1682</f>
        <v>22</v>
      </c>
      <c r="F1679" s="165">
        <f>+WEEKDAY(ExportsELAP[[#This Row],[Date Prevailing]],1)</f>
        <v>6</v>
      </c>
      <c r="G1679" s="165">
        <f>+COUNTIFS(ECR_Hours!$K$6:$K$7,ExportsELAP[[#This Row],[Date Prevailing]])</f>
        <v>0</v>
      </c>
      <c r="H1679" s="165">
        <f t="shared" si="107"/>
        <v>6</v>
      </c>
      <c r="I1679" s="166">
        <f>+Exports!G1682</f>
        <v>19.182400000000001</v>
      </c>
      <c r="J1679" s="166">
        <f>+'ELAP_IPCO-APND'!D1682</f>
        <v>43.592730000000003</v>
      </c>
      <c r="K1679" s="166">
        <f>+(ExportsELAP[[#This Row],[Exports kWh - MPT]]/1000)*ExportsELAP[[#This Row],[EIM Price]]</f>
        <v>0.83621318395200017</v>
      </c>
      <c r="L1679" s="167" t="str">
        <f>+INDEX(ECR_Hours!$I$12:$I$15,MATCH(ExportsELAP[[#This Row],[Date Prevailing]],ECR_Hours!$H$12:$H$15,1))</f>
        <v>NS</v>
      </c>
      <c r="M1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0" spans="1:13" x14ac:dyDescent="0.25">
      <c r="A1680" s="164">
        <f>+Exports!A1683</f>
        <v>44631</v>
      </c>
      <c r="B1680" s="165">
        <f t="shared" si="104"/>
        <v>2022</v>
      </c>
      <c r="C1680" s="165">
        <f t="shared" si="105"/>
        <v>3</v>
      </c>
      <c r="D1680" s="165">
        <f t="shared" si="106"/>
        <v>11</v>
      </c>
      <c r="E1680" s="165">
        <f>+Exports!B1683</f>
        <v>23</v>
      </c>
      <c r="F1680" s="165">
        <f>+WEEKDAY(ExportsELAP[[#This Row],[Date Prevailing]],1)</f>
        <v>6</v>
      </c>
      <c r="G1680" s="165">
        <f>+COUNTIFS(ECR_Hours!$K$6:$K$7,ExportsELAP[[#This Row],[Date Prevailing]])</f>
        <v>0</v>
      </c>
      <c r="H1680" s="165">
        <f t="shared" si="107"/>
        <v>6</v>
      </c>
      <c r="I1680" s="166">
        <f>+Exports!G1683</f>
        <v>18.862400000000001</v>
      </c>
      <c r="J1680" s="166">
        <f>+'ELAP_IPCO-APND'!D1683</f>
        <v>47.241210000000002</v>
      </c>
      <c r="K1680" s="166">
        <f>+(ExportsELAP[[#This Row],[Exports kWh - MPT]]/1000)*ExportsELAP[[#This Row],[EIM Price]]</f>
        <v>0.89108259950400015</v>
      </c>
      <c r="L1680" s="167" t="str">
        <f>+INDEX(ECR_Hours!$I$12:$I$15,MATCH(ExportsELAP[[#This Row],[Date Prevailing]],ECR_Hours!$H$12:$H$15,1))</f>
        <v>NS</v>
      </c>
      <c r="M1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1" spans="1:13" x14ac:dyDescent="0.25">
      <c r="A1681" s="164">
        <f>+Exports!A1684</f>
        <v>44631</v>
      </c>
      <c r="B1681" s="165">
        <f t="shared" si="104"/>
        <v>2022</v>
      </c>
      <c r="C1681" s="165">
        <f t="shared" si="105"/>
        <v>3</v>
      </c>
      <c r="D1681" s="165">
        <f t="shared" si="106"/>
        <v>11</v>
      </c>
      <c r="E1681" s="165">
        <f>+Exports!B1684</f>
        <v>24</v>
      </c>
      <c r="F1681" s="165">
        <f>+WEEKDAY(ExportsELAP[[#This Row],[Date Prevailing]],1)</f>
        <v>6</v>
      </c>
      <c r="G1681" s="165">
        <f>+COUNTIFS(ECR_Hours!$K$6:$K$7,ExportsELAP[[#This Row],[Date Prevailing]])</f>
        <v>0</v>
      </c>
      <c r="H1681" s="165">
        <f t="shared" si="107"/>
        <v>6</v>
      </c>
      <c r="I1681" s="166">
        <f>+Exports!G1684</f>
        <v>19.479200000000002</v>
      </c>
      <c r="J1681" s="166">
        <f>+'ELAP_IPCO-APND'!D1684</f>
        <v>44.34413</v>
      </c>
      <c r="K1681" s="166">
        <f>+(ExportsELAP[[#This Row],[Exports kWh - MPT]]/1000)*ExportsELAP[[#This Row],[EIM Price]]</f>
        <v>0.86378817709600009</v>
      </c>
      <c r="L1681" s="167" t="str">
        <f>+INDEX(ECR_Hours!$I$12:$I$15,MATCH(ExportsELAP[[#This Row],[Date Prevailing]],ECR_Hours!$H$12:$H$15,1))</f>
        <v>NS</v>
      </c>
      <c r="M1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2" spans="1:13" x14ac:dyDescent="0.25">
      <c r="A1682" s="164">
        <f>+Exports!A1685</f>
        <v>44632</v>
      </c>
      <c r="B1682" s="165">
        <f t="shared" si="104"/>
        <v>2022</v>
      </c>
      <c r="C1682" s="165">
        <f t="shared" si="105"/>
        <v>3</v>
      </c>
      <c r="D1682" s="165">
        <f t="shared" si="106"/>
        <v>12</v>
      </c>
      <c r="E1682" s="165">
        <f>+Exports!B1685</f>
        <v>1</v>
      </c>
      <c r="F1682" s="165">
        <f>+WEEKDAY(ExportsELAP[[#This Row],[Date Prevailing]],1)</f>
        <v>7</v>
      </c>
      <c r="G1682" s="165">
        <f>+COUNTIFS(ECR_Hours!$K$6:$K$7,ExportsELAP[[#This Row],[Date Prevailing]])</f>
        <v>0</v>
      </c>
      <c r="H1682" s="165">
        <f t="shared" si="107"/>
        <v>7</v>
      </c>
      <c r="I1682" s="166">
        <f>+Exports!G1685</f>
        <v>20.496400000000001</v>
      </c>
      <c r="J1682" s="166">
        <f>+'ELAP_IPCO-APND'!D1685</f>
        <v>50.170349999999999</v>
      </c>
      <c r="K1682" s="166">
        <f>+(ExportsELAP[[#This Row],[Exports kWh - MPT]]/1000)*ExportsELAP[[#This Row],[EIM Price]]</f>
        <v>1.02831156174</v>
      </c>
      <c r="L1682" s="167" t="str">
        <f>+INDEX(ECR_Hours!$I$12:$I$15,MATCH(ExportsELAP[[#This Row],[Date Prevailing]],ECR_Hours!$H$12:$H$15,1))</f>
        <v>NS</v>
      </c>
      <c r="M1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3" spans="1:13" x14ac:dyDescent="0.25">
      <c r="A1683" s="164">
        <f>+Exports!A1686</f>
        <v>44632</v>
      </c>
      <c r="B1683" s="165">
        <f t="shared" si="104"/>
        <v>2022</v>
      </c>
      <c r="C1683" s="165">
        <f t="shared" si="105"/>
        <v>3</v>
      </c>
      <c r="D1683" s="165">
        <f t="shared" si="106"/>
        <v>12</v>
      </c>
      <c r="E1683" s="165">
        <f>+Exports!B1686</f>
        <v>2</v>
      </c>
      <c r="F1683" s="165">
        <f>+WEEKDAY(ExportsELAP[[#This Row],[Date Prevailing]],1)</f>
        <v>7</v>
      </c>
      <c r="G1683" s="165">
        <f>+COUNTIFS(ECR_Hours!$K$6:$K$7,ExportsELAP[[#This Row],[Date Prevailing]])</f>
        <v>0</v>
      </c>
      <c r="H1683" s="165">
        <f t="shared" si="107"/>
        <v>7</v>
      </c>
      <c r="I1683" s="166">
        <f>+Exports!G1686</f>
        <v>20.9648</v>
      </c>
      <c r="J1683" s="166">
        <f>+'ELAP_IPCO-APND'!D1686</f>
        <v>32.108829999999998</v>
      </c>
      <c r="K1683" s="166">
        <f>+(ExportsELAP[[#This Row],[Exports kWh - MPT]]/1000)*ExportsELAP[[#This Row],[EIM Price]]</f>
        <v>0.67315519918399991</v>
      </c>
      <c r="L1683" s="167" t="str">
        <f>+INDEX(ECR_Hours!$I$12:$I$15,MATCH(ExportsELAP[[#This Row],[Date Prevailing]],ECR_Hours!$H$12:$H$15,1))</f>
        <v>NS</v>
      </c>
      <c r="M1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4" spans="1:13" x14ac:dyDescent="0.25">
      <c r="A1684" s="164">
        <f>+Exports!A1687</f>
        <v>44632</v>
      </c>
      <c r="B1684" s="165">
        <f t="shared" si="104"/>
        <v>2022</v>
      </c>
      <c r="C1684" s="165">
        <f t="shared" si="105"/>
        <v>3</v>
      </c>
      <c r="D1684" s="165">
        <f t="shared" si="106"/>
        <v>12</v>
      </c>
      <c r="E1684" s="165">
        <f>+Exports!B1687</f>
        <v>3</v>
      </c>
      <c r="F1684" s="165">
        <f>+WEEKDAY(ExportsELAP[[#This Row],[Date Prevailing]],1)</f>
        <v>7</v>
      </c>
      <c r="G1684" s="165">
        <f>+COUNTIFS(ECR_Hours!$K$6:$K$7,ExportsELAP[[#This Row],[Date Prevailing]])</f>
        <v>0</v>
      </c>
      <c r="H1684" s="165">
        <f t="shared" si="107"/>
        <v>7</v>
      </c>
      <c r="I1684" s="166">
        <f>+Exports!G1687</f>
        <v>21.0288</v>
      </c>
      <c r="J1684" s="166">
        <f>+'ELAP_IPCO-APND'!D1687</f>
        <v>27.79749</v>
      </c>
      <c r="K1684" s="166">
        <f>+(ExportsELAP[[#This Row],[Exports kWh - MPT]]/1000)*ExportsELAP[[#This Row],[EIM Price]]</f>
        <v>0.58454785771200002</v>
      </c>
      <c r="L1684" s="167" t="str">
        <f>+INDEX(ECR_Hours!$I$12:$I$15,MATCH(ExportsELAP[[#This Row],[Date Prevailing]],ECR_Hours!$H$12:$H$15,1))</f>
        <v>NS</v>
      </c>
      <c r="M1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5" spans="1:13" x14ac:dyDescent="0.25">
      <c r="A1685" s="164">
        <f>+Exports!A1688</f>
        <v>44632</v>
      </c>
      <c r="B1685" s="165">
        <f t="shared" si="104"/>
        <v>2022</v>
      </c>
      <c r="C1685" s="165">
        <f t="shared" si="105"/>
        <v>3</v>
      </c>
      <c r="D1685" s="165">
        <f t="shared" si="106"/>
        <v>12</v>
      </c>
      <c r="E1685" s="165">
        <f>+Exports!B1688</f>
        <v>4</v>
      </c>
      <c r="F1685" s="165">
        <f>+WEEKDAY(ExportsELAP[[#This Row],[Date Prevailing]],1)</f>
        <v>7</v>
      </c>
      <c r="G1685" s="165">
        <f>+COUNTIFS(ECR_Hours!$K$6:$K$7,ExportsELAP[[#This Row],[Date Prevailing]])</f>
        <v>0</v>
      </c>
      <c r="H1685" s="165">
        <f t="shared" si="107"/>
        <v>7</v>
      </c>
      <c r="I1685" s="166">
        <f>+Exports!G1688</f>
        <v>5.6562000000000001</v>
      </c>
      <c r="J1685" s="166">
        <f>+'ELAP_IPCO-APND'!D1688</f>
        <v>32.42465</v>
      </c>
      <c r="K1685" s="166">
        <f>+(ExportsELAP[[#This Row],[Exports kWh - MPT]]/1000)*ExportsELAP[[#This Row],[EIM Price]]</f>
        <v>0.18340030533000001</v>
      </c>
      <c r="L1685" s="167" t="str">
        <f>+INDEX(ECR_Hours!$I$12:$I$15,MATCH(ExportsELAP[[#This Row],[Date Prevailing]],ECR_Hours!$H$12:$H$15,1))</f>
        <v>NS</v>
      </c>
      <c r="M1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6" spans="1:13" x14ac:dyDescent="0.25">
      <c r="A1686" s="164">
        <f>+Exports!A1689</f>
        <v>44632</v>
      </c>
      <c r="B1686" s="165">
        <f t="shared" si="104"/>
        <v>2022</v>
      </c>
      <c r="C1686" s="165">
        <f t="shared" si="105"/>
        <v>3</v>
      </c>
      <c r="D1686" s="165">
        <f t="shared" si="106"/>
        <v>12</v>
      </c>
      <c r="E1686" s="165">
        <f>+Exports!B1689</f>
        <v>5</v>
      </c>
      <c r="F1686" s="165">
        <f>+WEEKDAY(ExportsELAP[[#This Row],[Date Prevailing]],1)</f>
        <v>7</v>
      </c>
      <c r="G1686" s="165">
        <f>+COUNTIFS(ECR_Hours!$K$6:$K$7,ExportsELAP[[#This Row],[Date Prevailing]])</f>
        <v>0</v>
      </c>
      <c r="H1686" s="165">
        <f t="shared" si="107"/>
        <v>7</v>
      </c>
      <c r="I1686" s="166">
        <f>+Exports!G1689</f>
        <v>2.3738000000000006</v>
      </c>
      <c r="J1686" s="166">
        <f>+'ELAP_IPCO-APND'!D1689</f>
        <v>32.619459999999997</v>
      </c>
      <c r="K1686" s="166">
        <f>+(ExportsELAP[[#This Row],[Exports kWh - MPT]]/1000)*ExportsELAP[[#This Row],[EIM Price]]</f>
        <v>7.7432074148000005E-2</v>
      </c>
      <c r="L1686" s="167" t="str">
        <f>+INDEX(ECR_Hours!$I$12:$I$15,MATCH(ExportsELAP[[#This Row],[Date Prevailing]],ECR_Hours!$H$12:$H$15,1))</f>
        <v>NS</v>
      </c>
      <c r="M1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7" spans="1:13" x14ac:dyDescent="0.25">
      <c r="A1687" s="164">
        <f>+Exports!A1690</f>
        <v>44632</v>
      </c>
      <c r="B1687" s="165">
        <f t="shared" si="104"/>
        <v>2022</v>
      </c>
      <c r="C1687" s="165">
        <f t="shared" si="105"/>
        <v>3</v>
      </c>
      <c r="D1687" s="165">
        <f t="shared" si="106"/>
        <v>12</v>
      </c>
      <c r="E1687" s="165">
        <f>+Exports!B1690</f>
        <v>6</v>
      </c>
      <c r="F1687" s="165">
        <f>+WEEKDAY(ExportsELAP[[#This Row],[Date Prevailing]],1)</f>
        <v>7</v>
      </c>
      <c r="G1687" s="165">
        <f>+COUNTIFS(ECR_Hours!$K$6:$K$7,ExportsELAP[[#This Row],[Date Prevailing]])</f>
        <v>0</v>
      </c>
      <c r="H1687" s="165">
        <f t="shared" si="107"/>
        <v>7</v>
      </c>
      <c r="I1687" s="166">
        <f>+Exports!G1690</f>
        <v>1.9052999999999998</v>
      </c>
      <c r="J1687" s="166">
        <f>+'ELAP_IPCO-APND'!D1690</f>
        <v>33.677990000000001</v>
      </c>
      <c r="K1687" s="166">
        <f>+(ExportsELAP[[#This Row],[Exports kWh - MPT]]/1000)*ExportsELAP[[#This Row],[EIM Price]]</f>
        <v>6.4166674346999991E-2</v>
      </c>
      <c r="L1687" s="167" t="str">
        <f>+INDEX(ECR_Hours!$I$12:$I$15,MATCH(ExportsELAP[[#This Row],[Date Prevailing]],ECR_Hours!$H$12:$H$15,1))</f>
        <v>NS</v>
      </c>
      <c r="M1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8" spans="1:13" x14ac:dyDescent="0.25">
      <c r="A1688" s="164">
        <f>+Exports!A1691</f>
        <v>44632</v>
      </c>
      <c r="B1688" s="165">
        <f t="shared" si="104"/>
        <v>2022</v>
      </c>
      <c r="C1688" s="165">
        <f t="shared" si="105"/>
        <v>3</v>
      </c>
      <c r="D1688" s="165">
        <f t="shared" si="106"/>
        <v>12</v>
      </c>
      <c r="E1688" s="165">
        <f>+Exports!B1691</f>
        <v>7</v>
      </c>
      <c r="F1688" s="165">
        <f>+WEEKDAY(ExportsELAP[[#This Row],[Date Prevailing]],1)</f>
        <v>7</v>
      </c>
      <c r="G1688" s="165">
        <f>+COUNTIFS(ECR_Hours!$K$6:$K$7,ExportsELAP[[#This Row],[Date Prevailing]])</f>
        <v>0</v>
      </c>
      <c r="H1688" s="165">
        <f t="shared" si="107"/>
        <v>7</v>
      </c>
      <c r="I1688" s="166">
        <f>+Exports!G1691</f>
        <v>13.700699999999999</v>
      </c>
      <c r="J1688" s="166">
        <f>+'ELAP_IPCO-APND'!D1691</f>
        <v>37.330869999999997</v>
      </c>
      <c r="K1688" s="166">
        <f>+(ExportsELAP[[#This Row],[Exports kWh - MPT]]/1000)*ExportsELAP[[#This Row],[EIM Price]]</f>
        <v>0.51145905060899999</v>
      </c>
      <c r="L1688" s="167" t="str">
        <f>+INDEX(ECR_Hours!$I$12:$I$15,MATCH(ExportsELAP[[#This Row],[Date Prevailing]],ECR_Hours!$H$12:$H$15,1))</f>
        <v>NS</v>
      </c>
      <c r="M1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89" spans="1:13" x14ac:dyDescent="0.25">
      <c r="A1689" s="164">
        <f>+Exports!A1692</f>
        <v>44632</v>
      </c>
      <c r="B1689" s="165">
        <f t="shared" si="104"/>
        <v>2022</v>
      </c>
      <c r="C1689" s="165">
        <f t="shared" si="105"/>
        <v>3</v>
      </c>
      <c r="D1689" s="165">
        <f t="shared" si="106"/>
        <v>12</v>
      </c>
      <c r="E1689" s="165">
        <f>+Exports!B1692</f>
        <v>8</v>
      </c>
      <c r="F1689" s="165">
        <f>+WEEKDAY(ExportsELAP[[#This Row],[Date Prevailing]],1)</f>
        <v>7</v>
      </c>
      <c r="G1689" s="165">
        <f>+COUNTIFS(ECR_Hours!$K$6:$K$7,ExportsELAP[[#This Row],[Date Prevailing]])</f>
        <v>0</v>
      </c>
      <c r="H1689" s="165">
        <f t="shared" si="107"/>
        <v>7</v>
      </c>
      <c r="I1689" s="166">
        <f>+Exports!G1692</f>
        <v>2820.7042999999994</v>
      </c>
      <c r="J1689" s="166">
        <f>+'ELAP_IPCO-APND'!D1692</f>
        <v>33.777450000000002</v>
      </c>
      <c r="K1689" s="166">
        <f>+(ExportsELAP[[#This Row],[Exports kWh - MPT]]/1000)*ExportsELAP[[#This Row],[EIM Price]]</f>
        <v>95.276198458034997</v>
      </c>
      <c r="L1689" s="167" t="str">
        <f>+INDEX(ECR_Hours!$I$12:$I$15,MATCH(ExportsELAP[[#This Row],[Date Prevailing]],ECR_Hours!$H$12:$H$15,1))</f>
        <v>NS</v>
      </c>
      <c r="M1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0" spans="1:13" x14ac:dyDescent="0.25">
      <c r="A1690" s="164">
        <f>+Exports!A1693</f>
        <v>44632</v>
      </c>
      <c r="B1690" s="165">
        <f t="shared" si="104"/>
        <v>2022</v>
      </c>
      <c r="C1690" s="165">
        <f t="shared" si="105"/>
        <v>3</v>
      </c>
      <c r="D1690" s="165">
        <f t="shared" si="106"/>
        <v>12</v>
      </c>
      <c r="E1690" s="165">
        <f>+Exports!B1693</f>
        <v>9</v>
      </c>
      <c r="F1690" s="165">
        <f>+WEEKDAY(ExportsELAP[[#This Row],[Date Prevailing]],1)</f>
        <v>7</v>
      </c>
      <c r="G1690" s="165">
        <f>+COUNTIFS(ECR_Hours!$K$6:$K$7,ExportsELAP[[#This Row],[Date Prevailing]])</f>
        <v>0</v>
      </c>
      <c r="H1690" s="165">
        <f t="shared" si="107"/>
        <v>7</v>
      </c>
      <c r="I1690" s="166">
        <f>+Exports!G1693</f>
        <v>14929.354300000001</v>
      </c>
      <c r="J1690" s="166">
        <f>+'ELAP_IPCO-APND'!D1693</f>
        <v>29.303629999999998</v>
      </c>
      <c r="K1690" s="166">
        <f>+(ExportsELAP[[#This Row],[Exports kWh - MPT]]/1000)*ExportsELAP[[#This Row],[EIM Price]]</f>
        <v>437.48427454610902</v>
      </c>
      <c r="L1690" s="167" t="str">
        <f>+INDEX(ECR_Hours!$I$12:$I$15,MATCH(ExportsELAP[[#This Row],[Date Prevailing]],ECR_Hours!$H$12:$H$15,1))</f>
        <v>NS</v>
      </c>
      <c r="M1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1" spans="1:13" x14ac:dyDescent="0.25">
      <c r="A1691" s="164">
        <f>+Exports!A1694</f>
        <v>44632</v>
      </c>
      <c r="B1691" s="165">
        <f t="shared" si="104"/>
        <v>2022</v>
      </c>
      <c r="C1691" s="165">
        <f t="shared" si="105"/>
        <v>3</v>
      </c>
      <c r="D1691" s="165">
        <f t="shared" si="106"/>
        <v>12</v>
      </c>
      <c r="E1691" s="165">
        <f>+Exports!B1694</f>
        <v>10</v>
      </c>
      <c r="F1691" s="165">
        <f>+WEEKDAY(ExportsELAP[[#This Row],[Date Prevailing]],1)</f>
        <v>7</v>
      </c>
      <c r="G1691" s="165">
        <f>+COUNTIFS(ECR_Hours!$K$6:$K$7,ExportsELAP[[#This Row],[Date Prevailing]])</f>
        <v>0</v>
      </c>
      <c r="H1691" s="165">
        <f t="shared" si="107"/>
        <v>7</v>
      </c>
      <c r="I1691" s="166">
        <f>+Exports!G1694</f>
        <v>30635.394199999995</v>
      </c>
      <c r="J1691" s="166">
        <f>+'ELAP_IPCO-APND'!D1694</f>
        <v>30.831340000000001</v>
      </c>
      <c r="K1691" s="166">
        <f>+(ExportsELAP[[#This Row],[Exports kWh - MPT]]/1000)*ExportsELAP[[#This Row],[EIM Price]]</f>
        <v>944.53025461422794</v>
      </c>
      <c r="L1691" s="167" t="str">
        <f>+INDEX(ECR_Hours!$I$12:$I$15,MATCH(ExportsELAP[[#This Row],[Date Prevailing]],ECR_Hours!$H$12:$H$15,1))</f>
        <v>NS</v>
      </c>
      <c r="M1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2" spans="1:13" x14ac:dyDescent="0.25">
      <c r="A1692" s="164">
        <f>+Exports!A1695</f>
        <v>44632</v>
      </c>
      <c r="B1692" s="165">
        <f t="shared" si="104"/>
        <v>2022</v>
      </c>
      <c r="C1692" s="165">
        <f t="shared" si="105"/>
        <v>3</v>
      </c>
      <c r="D1692" s="165">
        <f t="shared" si="106"/>
        <v>12</v>
      </c>
      <c r="E1692" s="165">
        <f>+Exports!B1695</f>
        <v>11</v>
      </c>
      <c r="F1692" s="165">
        <f>+WEEKDAY(ExportsELAP[[#This Row],[Date Prevailing]],1)</f>
        <v>7</v>
      </c>
      <c r="G1692" s="165">
        <f>+COUNTIFS(ECR_Hours!$K$6:$K$7,ExportsELAP[[#This Row],[Date Prevailing]])</f>
        <v>0</v>
      </c>
      <c r="H1692" s="165">
        <f t="shared" si="107"/>
        <v>7</v>
      </c>
      <c r="I1692" s="166">
        <f>+Exports!G1695</f>
        <v>43846.090100000001</v>
      </c>
      <c r="J1692" s="166">
        <f>+'ELAP_IPCO-APND'!D1695</f>
        <v>25.400580000000001</v>
      </c>
      <c r="K1692" s="166">
        <f>+(ExportsELAP[[#This Row],[Exports kWh - MPT]]/1000)*ExportsELAP[[#This Row],[EIM Price]]</f>
        <v>1113.7161192722581</v>
      </c>
      <c r="L1692" s="167" t="str">
        <f>+INDEX(ECR_Hours!$I$12:$I$15,MATCH(ExportsELAP[[#This Row],[Date Prevailing]],ECR_Hours!$H$12:$H$15,1))</f>
        <v>NS</v>
      </c>
      <c r="M1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3" spans="1:13" x14ac:dyDescent="0.25">
      <c r="A1693" s="164">
        <f>+Exports!A1696</f>
        <v>44632</v>
      </c>
      <c r="B1693" s="165">
        <f t="shared" si="104"/>
        <v>2022</v>
      </c>
      <c r="C1693" s="165">
        <f t="shared" si="105"/>
        <v>3</v>
      </c>
      <c r="D1693" s="165">
        <f t="shared" si="106"/>
        <v>12</v>
      </c>
      <c r="E1693" s="165">
        <f>+Exports!B1696</f>
        <v>12</v>
      </c>
      <c r="F1693" s="165">
        <f>+WEEKDAY(ExportsELAP[[#This Row],[Date Prevailing]],1)</f>
        <v>7</v>
      </c>
      <c r="G1693" s="165">
        <f>+COUNTIFS(ECR_Hours!$K$6:$K$7,ExportsELAP[[#This Row],[Date Prevailing]])</f>
        <v>0</v>
      </c>
      <c r="H1693" s="165">
        <f t="shared" si="107"/>
        <v>7</v>
      </c>
      <c r="I1693" s="166">
        <f>+Exports!G1696</f>
        <v>52190.249499999998</v>
      </c>
      <c r="J1693" s="166">
        <f>+'ELAP_IPCO-APND'!D1696</f>
        <v>20.132449999999999</v>
      </c>
      <c r="K1693" s="166">
        <f>+(ExportsELAP[[#This Row],[Exports kWh - MPT]]/1000)*ExportsELAP[[#This Row],[EIM Price]]</f>
        <v>1050.717588546275</v>
      </c>
      <c r="L1693" s="167" t="str">
        <f>+INDEX(ECR_Hours!$I$12:$I$15,MATCH(ExportsELAP[[#This Row],[Date Prevailing]],ECR_Hours!$H$12:$H$15,1))</f>
        <v>NS</v>
      </c>
      <c r="M1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4" spans="1:13" x14ac:dyDescent="0.25">
      <c r="A1694" s="164">
        <f>+Exports!A1697</f>
        <v>44632</v>
      </c>
      <c r="B1694" s="165">
        <f t="shared" si="104"/>
        <v>2022</v>
      </c>
      <c r="C1694" s="165">
        <f t="shared" si="105"/>
        <v>3</v>
      </c>
      <c r="D1694" s="165">
        <f t="shared" si="106"/>
        <v>12</v>
      </c>
      <c r="E1694" s="165">
        <f>+Exports!B1697</f>
        <v>13</v>
      </c>
      <c r="F1694" s="165">
        <f>+WEEKDAY(ExportsELAP[[#This Row],[Date Prevailing]],1)</f>
        <v>7</v>
      </c>
      <c r="G1694" s="165">
        <f>+COUNTIFS(ECR_Hours!$K$6:$K$7,ExportsELAP[[#This Row],[Date Prevailing]])</f>
        <v>0</v>
      </c>
      <c r="H1694" s="165">
        <f t="shared" si="107"/>
        <v>7</v>
      </c>
      <c r="I1694" s="166">
        <f>+Exports!G1697</f>
        <v>56432.749400000001</v>
      </c>
      <c r="J1694" s="166">
        <f>+'ELAP_IPCO-APND'!D1697</f>
        <v>18.555289999999999</v>
      </c>
      <c r="K1694" s="166">
        <f>+(ExportsELAP[[#This Row],[Exports kWh - MPT]]/1000)*ExportsELAP[[#This Row],[EIM Price]]</f>
        <v>1047.1260306143261</v>
      </c>
      <c r="L1694" s="167" t="str">
        <f>+INDEX(ECR_Hours!$I$12:$I$15,MATCH(ExportsELAP[[#This Row],[Date Prevailing]],ECR_Hours!$H$12:$H$15,1))</f>
        <v>NS</v>
      </c>
      <c r="M1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5" spans="1:13" x14ac:dyDescent="0.25">
      <c r="A1695" s="164">
        <f>+Exports!A1698</f>
        <v>44632</v>
      </c>
      <c r="B1695" s="165">
        <f t="shared" si="104"/>
        <v>2022</v>
      </c>
      <c r="C1695" s="165">
        <f t="shared" si="105"/>
        <v>3</v>
      </c>
      <c r="D1695" s="165">
        <f t="shared" si="106"/>
        <v>12</v>
      </c>
      <c r="E1695" s="165">
        <f>+Exports!B1698</f>
        <v>14</v>
      </c>
      <c r="F1695" s="165">
        <f>+WEEKDAY(ExportsELAP[[#This Row],[Date Prevailing]],1)</f>
        <v>7</v>
      </c>
      <c r="G1695" s="165">
        <f>+COUNTIFS(ECR_Hours!$K$6:$K$7,ExportsELAP[[#This Row],[Date Prevailing]])</f>
        <v>0</v>
      </c>
      <c r="H1695" s="165">
        <f t="shared" si="107"/>
        <v>7</v>
      </c>
      <c r="I1695" s="166">
        <f>+Exports!G1698</f>
        <v>56183.544499999989</v>
      </c>
      <c r="J1695" s="166">
        <f>+'ELAP_IPCO-APND'!D1698</f>
        <v>0.94528999999999996</v>
      </c>
      <c r="K1695" s="166">
        <f>+(ExportsELAP[[#This Row],[Exports kWh - MPT]]/1000)*ExportsELAP[[#This Row],[EIM Price]]</f>
        <v>53.109742780404986</v>
      </c>
      <c r="L1695" s="167" t="str">
        <f>+INDEX(ECR_Hours!$I$12:$I$15,MATCH(ExportsELAP[[#This Row],[Date Prevailing]],ECR_Hours!$H$12:$H$15,1))</f>
        <v>NS</v>
      </c>
      <c r="M1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6" spans="1:13" x14ac:dyDescent="0.25">
      <c r="A1696" s="164">
        <f>+Exports!A1699</f>
        <v>44632</v>
      </c>
      <c r="B1696" s="165">
        <f t="shared" si="104"/>
        <v>2022</v>
      </c>
      <c r="C1696" s="165">
        <f t="shared" si="105"/>
        <v>3</v>
      </c>
      <c r="D1696" s="165">
        <f t="shared" si="106"/>
        <v>12</v>
      </c>
      <c r="E1696" s="165">
        <f>+Exports!B1699</f>
        <v>15</v>
      </c>
      <c r="F1696" s="165">
        <f>+WEEKDAY(ExportsELAP[[#This Row],[Date Prevailing]],1)</f>
        <v>7</v>
      </c>
      <c r="G1696" s="165">
        <f>+COUNTIFS(ECR_Hours!$K$6:$K$7,ExportsELAP[[#This Row],[Date Prevailing]])</f>
        <v>0</v>
      </c>
      <c r="H1696" s="165">
        <f t="shared" si="107"/>
        <v>7</v>
      </c>
      <c r="I1696" s="166">
        <f>+Exports!G1699</f>
        <v>51972.339</v>
      </c>
      <c r="J1696" s="166">
        <f>+'ELAP_IPCO-APND'!D1699</f>
        <v>17.051960000000001</v>
      </c>
      <c r="K1696" s="166">
        <f>+(ExportsELAP[[#This Row],[Exports kWh - MPT]]/1000)*ExportsELAP[[#This Row],[EIM Price]]</f>
        <v>886.23024573444002</v>
      </c>
      <c r="L1696" s="167" t="str">
        <f>+INDEX(ECR_Hours!$I$12:$I$15,MATCH(ExportsELAP[[#This Row],[Date Prevailing]],ECR_Hours!$H$12:$H$15,1))</f>
        <v>NS</v>
      </c>
      <c r="M1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7" spans="1:13" x14ac:dyDescent="0.25">
      <c r="A1697" s="164">
        <f>+Exports!A1700</f>
        <v>44632</v>
      </c>
      <c r="B1697" s="165">
        <f t="shared" si="104"/>
        <v>2022</v>
      </c>
      <c r="C1697" s="165">
        <f t="shared" si="105"/>
        <v>3</v>
      </c>
      <c r="D1697" s="165">
        <f t="shared" si="106"/>
        <v>12</v>
      </c>
      <c r="E1697" s="165">
        <f>+Exports!B1700</f>
        <v>16</v>
      </c>
      <c r="F1697" s="165">
        <f>+WEEKDAY(ExportsELAP[[#This Row],[Date Prevailing]],1)</f>
        <v>7</v>
      </c>
      <c r="G1697" s="165">
        <f>+COUNTIFS(ECR_Hours!$K$6:$K$7,ExportsELAP[[#This Row],[Date Prevailing]])</f>
        <v>0</v>
      </c>
      <c r="H1697" s="165">
        <f t="shared" si="107"/>
        <v>7</v>
      </c>
      <c r="I1697" s="166">
        <f>+Exports!G1700</f>
        <v>42728.482600000003</v>
      </c>
      <c r="J1697" s="166">
        <f>+'ELAP_IPCO-APND'!D1700</f>
        <v>16.86795</v>
      </c>
      <c r="K1697" s="166">
        <f>+(ExportsELAP[[#This Row],[Exports kWh - MPT]]/1000)*ExportsELAP[[#This Row],[EIM Price]]</f>
        <v>720.74190807266996</v>
      </c>
      <c r="L1697" s="167" t="str">
        <f>+INDEX(ECR_Hours!$I$12:$I$15,MATCH(ExportsELAP[[#This Row],[Date Prevailing]],ECR_Hours!$H$12:$H$15,1))</f>
        <v>NS</v>
      </c>
      <c r="M1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8" spans="1:13" x14ac:dyDescent="0.25">
      <c r="A1698" s="164">
        <f>+Exports!A1701</f>
        <v>44632</v>
      </c>
      <c r="B1698" s="165">
        <f t="shared" si="104"/>
        <v>2022</v>
      </c>
      <c r="C1698" s="165">
        <f t="shared" si="105"/>
        <v>3</v>
      </c>
      <c r="D1698" s="165">
        <f t="shared" si="106"/>
        <v>12</v>
      </c>
      <c r="E1698" s="165">
        <f>+Exports!B1701</f>
        <v>17</v>
      </c>
      <c r="F1698" s="165">
        <f>+WEEKDAY(ExportsELAP[[#This Row],[Date Prevailing]],1)</f>
        <v>7</v>
      </c>
      <c r="G1698" s="165">
        <f>+COUNTIFS(ECR_Hours!$K$6:$K$7,ExportsELAP[[#This Row],[Date Prevailing]])</f>
        <v>0</v>
      </c>
      <c r="H1698" s="165">
        <f t="shared" si="107"/>
        <v>7</v>
      </c>
      <c r="I1698" s="166">
        <f>+Exports!G1701</f>
        <v>29067.683799999999</v>
      </c>
      <c r="J1698" s="166">
        <f>+'ELAP_IPCO-APND'!D1701</f>
        <v>30.046389999999999</v>
      </c>
      <c r="K1698" s="166">
        <f>+(ExportsELAP[[#This Row],[Exports kWh - MPT]]/1000)*ExportsELAP[[#This Row],[EIM Price]]</f>
        <v>873.3789638514819</v>
      </c>
      <c r="L1698" s="167" t="str">
        <f>+INDEX(ECR_Hours!$I$12:$I$15,MATCH(ExportsELAP[[#This Row],[Date Prevailing]],ECR_Hours!$H$12:$H$15,1))</f>
        <v>NS</v>
      </c>
      <c r="M1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699" spans="1:13" x14ac:dyDescent="0.25">
      <c r="A1699" s="164">
        <f>+Exports!A1702</f>
        <v>44632</v>
      </c>
      <c r="B1699" s="165">
        <f t="shared" si="104"/>
        <v>2022</v>
      </c>
      <c r="C1699" s="165">
        <f t="shared" si="105"/>
        <v>3</v>
      </c>
      <c r="D1699" s="165">
        <f t="shared" si="106"/>
        <v>12</v>
      </c>
      <c r="E1699" s="165">
        <f>+Exports!B1702</f>
        <v>18</v>
      </c>
      <c r="F1699" s="165">
        <f>+WEEKDAY(ExportsELAP[[#This Row],[Date Prevailing]],1)</f>
        <v>7</v>
      </c>
      <c r="G1699" s="165">
        <f>+COUNTIFS(ECR_Hours!$K$6:$K$7,ExportsELAP[[#This Row],[Date Prevailing]])</f>
        <v>0</v>
      </c>
      <c r="H1699" s="165">
        <f t="shared" si="107"/>
        <v>7</v>
      </c>
      <c r="I1699" s="166">
        <f>+Exports!G1702</f>
        <v>13332.813900000001</v>
      </c>
      <c r="J1699" s="166">
        <f>+'ELAP_IPCO-APND'!D1702</f>
        <v>52.689390000000003</v>
      </c>
      <c r="K1699" s="166">
        <f>+(ExportsELAP[[#This Row],[Exports kWh - MPT]]/1000)*ExportsELAP[[#This Row],[EIM Price]]</f>
        <v>702.49783137452107</v>
      </c>
      <c r="L1699" s="167" t="str">
        <f>+INDEX(ECR_Hours!$I$12:$I$15,MATCH(ExportsELAP[[#This Row],[Date Prevailing]],ECR_Hours!$H$12:$H$15,1))</f>
        <v>NS</v>
      </c>
      <c r="M1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0" spans="1:13" x14ac:dyDescent="0.25">
      <c r="A1700" s="164">
        <f>+Exports!A1703</f>
        <v>44632</v>
      </c>
      <c r="B1700" s="165">
        <f t="shared" si="104"/>
        <v>2022</v>
      </c>
      <c r="C1700" s="165">
        <f t="shared" si="105"/>
        <v>3</v>
      </c>
      <c r="D1700" s="165">
        <f t="shared" si="106"/>
        <v>12</v>
      </c>
      <c r="E1700" s="165">
        <f>+Exports!B1703</f>
        <v>19</v>
      </c>
      <c r="F1700" s="165">
        <f>+WEEKDAY(ExportsELAP[[#This Row],[Date Prevailing]],1)</f>
        <v>7</v>
      </c>
      <c r="G1700" s="165">
        <f>+COUNTIFS(ECR_Hours!$K$6:$K$7,ExportsELAP[[#This Row],[Date Prevailing]])</f>
        <v>0</v>
      </c>
      <c r="H1700" s="165">
        <f t="shared" si="107"/>
        <v>7</v>
      </c>
      <c r="I1700" s="166">
        <f>+Exports!G1703</f>
        <v>1552.6684999999998</v>
      </c>
      <c r="J1700" s="166">
        <f>+'ELAP_IPCO-APND'!D1703</f>
        <v>36.341740000000001</v>
      </c>
      <c r="K1700" s="166">
        <f>+(ExportsELAP[[#This Row],[Exports kWh - MPT]]/1000)*ExportsELAP[[#This Row],[EIM Price]]</f>
        <v>56.426674933189993</v>
      </c>
      <c r="L1700" s="167" t="str">
        <f>+INDEX(ECR_Hours!$I$12:$I$15,MATCH(ExportsELAP[[#This Row],[Date Prevailing]],ECR_Hours!$H$12:$H$15,1))</f>
        <v>NS</v>
      </c>
      <c r="M1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1" spans="1:13" x14ac:dyDescent="0.25">
      <c r="A1701" s="164">
        <f>+Exports!A1704</f>
        <v>44632</v>
      </c>
      <c r="B1701" s="165">
        <f t="shared" si="104"/>
        <v>2022</v>
      </c>
      <c r="C1701" s="165">
        <f t="shared" si="105"/>
        <v>3</v>
      </c>
      <c r="D1701" s="165">
        <f t="shared" si="106"/>
        <v>12</v>
      </c>
      <c r="E1701" s="165">
        <f>+Exports!B1704</f>
        <v>20</v>
      </c>
      <c r="F1701" s="165">
        <f>+WEEKDAY(ExportsELAP[[#This Row],[Date Prevailing]],1)</f>
        <v>7</v>
      </c>
      <c r="G1701" s="165">
        <f>+COUNTIFS(ECR_Hours!$K$6:$K$7,ExportsELAP[[#This Row],[Date Prevailing]])</f>
        <v>0</v>
      </c>
      <c r="H1701" s="165">
        <f t="shared" si="107"/>
        <v>7</v>
      </c>
      <c r="I1701" s="166">
        <f>+Exports!G1704</f>
        <v>22.086300000000001</v>
      </c>
      <c r="J1701" s="166">
        <f>+'ELAP_IPCO-APND'!D1704</f>
        <v>32.148960000000002</v>
      </c>
      <c r="K1701" s="166">
        <f>+(ExportsELAP[[#This Row],[Exports kWh - MPT]]/1000)*ExportsELAP[[#This Row],[EIM Price]]</f>
        <v>0.710051575248</v>
      </c>
      <c r="L1701" s="167" t="str">
        <f>+INDEX(ECR_Hours!$I$12:$I$15,MATCH(ExportsELAP[[#This Row],[Date Prevailing]],ECR_Hours!$H$12:$H$15,1))</f>
        <v>NS</v>
      </c>
      <c r="M1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2" spans="1:13" x14ac:dyDescent="0.25">
      <c r="A1702" s="164">
        <f>+Exports!A1705</f>
        <v>44632</v>
      </c>
      <c r="B1702" s="165">
        <f t="shared" si="104"/>
        <v>2022</v>
      </c>
      <c r="C1702" s="165">
        <f t="shared" si="105"/>
        <v>3</v>
      </c>
      <c r="D1702" s="165">
        <f t="shared" si="106"/>
        <v>12</v>
      </c>
      <c r="E1702" s="165">
        <f>+Exports!B1705</f>
        <v>21</v>
      </c>
      <c r="F1702" s="165">
        <f>+WEEKDAY(ExportsELAP[[#This Row],[Date Prevailing]],1)</f>
        <v>7</v>
      </c>
      <c r="G1702" s="165">
        <f>+COUNTIFS(ECR_Hours!$K$6:$K$7,ExportsELAP[[#This Row],[Date Prevailing]])</f>
        <v>0</v>
      </c>
      <c r="H1702" s="165">
        <f t="shared" si="107"/>
        <v>7</v>
      </c>
      <c r="I1702" s="166">
        <f>+Exports!G1705</f>
        <v>20.459100000000003</v>
      </c>
      <c r="J1702" s="166">
        <f>+'ELAP_IPCO-APND'!D1705</f>
        <v>31.455680000000001</v>
      </c>
      <c r="K1702" s="166">
        <f>+(ExportsELAP[[#This Row],[Exports kWh - MPT]]/1000)*ExportsELAP[[#This Row],[EIM Price]]</f>
        <v>0.6435549026880002</v>
      </c>
      <c r="L1702" s="167" t="str">
        <f>+INDEX(ECR_Hours!$I$12:$I$15,MATCH(ExportsELAP[[#This Row],[Date Prevailing]],ECR_Hours!$H$12:$H$15,1))</f>
        <v>NS</v>
      </c>
      <c r="M1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3" spans="1:13" x14ac:dyDescent="0.25">
      <c r="A1703" s="164">
        <f>+Exports!A1706</f>
        <v>44632</v>
      </c>
      <c r="B1703" s="165">
        <f t="shared" si="104"/>
        <v>2022</v>
      </c>
      <c r="C1703" s="165">
        <f t="shared" si="105"/>
        <v>3</v>
      </c>
      <c r="D1703" s="165">
        <f t="shared" si="106"/>
        <v>12</v>
      </c>
      <c r="E1703" s="165">
        <f>+Exports!B1706</f>
        <v>22</v>
      </c>
      <c r="F1703" s="165">
        <f>+WEEKDAY(ExportsELAP[[#This Row],[Date Prevailing]],1)</f>
        <v>7</v>
      </c>
      <c r="G1703" s="165">
        <f>+COUNTIFS(ECR_Hours!$K$6:$K$7,ExportsELAP[[#This Row],[Date Prevailing]])</f>
        <v>0</v>
      </c>
      <c r="H1703" s="165">
        <f t="shared" si="107"/>
        <v>7</v>
      </c>
      <c r="I1703" s="166">
        <f>+Exports!G1706</f>
        <v>20.514799999999997</v>
      </c>
      <c r="J1703" s="166">
        <f>+'ELAP_IPCO-APND'!D1706</f>
        <v>31.10669</v>
      </c>
      <c r="K1703" s="166">
        <f>+(ExportsELAP[[#This Row],[Exports kWh - MPT]]/1000)*ExportsELAP[[#This Row],[EIM Price]]</f>
        <v>0.63814752401199992</v>
      </c>
      <c r="L1703" s="167" t="str">
        <f>+INDEX(ECR_Hours!$I$12:$I$15,MATCH(ExportsELAP[[#This Row],[Date Prevailing]],ECR_Hours!$H$12:$H$15,1))</f>
        <v>NS</v>
      </c>
      <c r="M1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4" spans="1:13" x14ac:dyDescent="0.25">
      <c r="A1704" s="164">
        <f>+Exports!A1707</f>
        <v>44632</v>
      </c>
      <c r="B1704" s="165">
        <f t="shared" si="104"/>
        <v>2022</v>
      </c>
      <c r="C1704" s="165">
        <f t="shared" si="105"/>
        <v>3</v>
      </c>
      <c r="D1704" s="165">
        <f t="shared" si="106"/>
        <v>12</v>
      </c>
      <c r="E1704" s="165">
        <f>+Exports!B1707</f>
        <v>23</v>
      </c>
      <c r="F1704" s="165">
        <f>+WEEKDAY(ExportsELAP[[#This Row],[Date Prevailing]],1)</f>
        <v>7</v>
      </c>
      <c r="G1704" s="165">
        <f>+COUNTIFS(ECR_Hours!$K$6:$K$7,ExportsELAP[[#This Row],[Date Prevailing]])</f>
        <v>0</v>
      </c>
      <c r="H1704" s="165">
        <f t="shared" si="107"/>
        <v>7</v>
      </c>
      <c r="I1704" s="166">
        <f>+Exports!G1707</f>
        <v>22.1111</v>
      </c>
      <c r="J1704" s="166">
        <f>+'ELAP_IPCO-APND'!D1707</f>
        <v>33.974519999999998</v>
      </c>
      <c r="K1704" s="166">
        <f>+(ExportsELAP[[#This Row],[Exports kWh - MPT]]/1000)*ExportsELAP[[#This Row],[EIM Price]]</f>
        <v>0.75121400917199999</v>
      </c>
      <c r="L1704" s="167" t="str">
        <f>+INDEX(ECR_Hours!$I$12:$I$15,MATCH(ExportsELAP[[#This Row],[Date Prevailing]],ECR_Hours!$H$12:$H$15,1))</f>
        <v>NS</v>
      </c>
      <c r="M1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5" spans="1:13" x14ac:dyDescent="0.25">
      <c r="A1705" s="164">
        <f>+Exports!A1708</f>
        <v>44632</v>
      </c>
      <c r="B1705" s="165">
        <f t="shared" si="104"/>
        <v>2022</v>
      </c>
      <c r="C1705" s="165">
        <f t="shared" si="105"/>
        <v>3</v>
      </c>
      <c r="D1705" s="165">
        <f t="shared" si="106"/>
        <v>12</v>
      </c>
      <c r="E1705" s="165">
        <f>+Exports!B1708</f>
        <v>24</v>
      </c>
      <c r="F1705" s="165">
        <f>+WEEKDAY(ExportsELAP[[#This Row],[Date Prevailing]],1)</f>
        <v>7</v>
      </c>
      <c r="G1705" s="165">
        <f>+COUNTIFS(ECR_Hours!$K$6:$K$7,ExportsELAP[[#This Row],[Date Prevailing]])</f>
        <v>0</v>
      </c>
      <c r="H1705" s="165">
        <f t="shared" si="107"/>
        <v>7</v>
      </c>
      <c r="I1705" s="166">
        <f>+Exports!G1708</f>
        <v>22.041500000000003</v>
      </c>
      <c r="J1705" s="166">
        <f>+'ELAP_IPCO-APND'!D1708</f>
        <v>34.396520000000002</v>
      </c>
      <c r="K1705" s="166">
        <f>+(ExportsELAP[[#This Row],[Exports kWh - MPT]]/1000)*ExportsELAP[[#This Row],[EIM Price]]</f>
        <v>0.75815089558000015</v>
      </c>
      <c r="L1705" s="167" t="str">
        <f>+INDEX(ECR_Hours!$I$12:$I$15,MATCH(ExportsELAP[[#This Row],[Date Prevailing]],ECR_Hours!$H$12:$H$15,1))</f>
        <v>NS</v>
      </c>
      <c r="M1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6" spans="1:13" x14ac:dyDescent="0.25">
      <c r="A1706" s="164">
        <f>+Exports!A1709</f>
        <v>44633</v>
      </c>
      <c r="B1706" s="165">
        <f t="shared" si="104"/>
        <v>2022</v>
      </c>
      <c r="C1706" s="165">
        <f t="shared" si="105"/>
        <v>3</v>
      </c>
      <c r="D1706" s="165">
        <f t="shared" si="106"/>
        <v>13</v>
      </c>
      <c r="E1706" s="165">
        <f>+Exports!B1709</f>
        <v>1</v>
      </c>
      <c r="F1706" s="165">
        <f>+WEEKDAY(ExportsELAP[[#This Row],[Date Prevailing]],1)</f>
        <v>1</v>
      </c>
      <c r="G1706" s="165">
        <f>+COUNTIFS(ECR_Hours!$K$6:$K$7,ExportsELAP[[#This Row],[Date Prevailing]])</f>
        <v>0</v>
      </c>
      <c r="H1706" s="165">
        <f t="shared" si="107"/>
        <v>1</v>
      </c>
      <c r="I1706" s="166">
        <f>+Exports!G1709</f>
        <v>6.1006999999999998</v>
      </c>
      <c r="J1706" s="166">
        <f>+'ELAP_IPCO-APND'!D1709</f>
        <v>32.689109999999999</v>
      </c>
      <c r="K1706" s="166">
        <f>+(ExportsELAP[[#This Row],[Exports kWh - MPT]]/1000)*ExportsELAP[[#This Row],[EIM Price]]</f>
        <v>0.19942645337699999</v>
      </c>
      <c r="L1706" s="167" t="str">
        <f>+INDEX(ECR_Hours!$I$12:$I$15,MATCH(ExportsELAP[[#This Row],[Date Prevailing]],ECR_Hours!$H$12:$H$15,1))</f>
        <v>NS</v>
      </c>
      <c r="M1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7" spans="1:13" x14ac:dyDescent="0.25">
      <c r="A1707" s="164">
        <f>+Exports!A1710</f>
        <v>44633</v>
      </c>
      <c r="B1707" s="165">
        <f t="shared" si="104"/>
        <v>2022</v>
      </c>
      <c r="C1707" s="165">
        <f t="shared" si="105"/>
        <v>3</v>
      </c>
      <c r="D1707" s="165">
        <f t="shared" si="106"/>
        <v>13</v>
      </c>
      <c r="E1707" s="165">
        <f>+Exports!B1710</f>
        <v>2</v>
      </c>
      <c r="F1707" s="165">
        <f>+WEEKDAY(ExportsELAP[[#This Row],[Date Prevailing]],1)</f>
        <v>1</v>
      </c>
      <c r="G1707" s="165">
        <f>+COUNTIFS(ECR_Hours!$K$6:$K$7,ExportsELAP[[#This Row],[Date Prevailing]])</f>
        <v>0</v>
      </c>
      <c r="H1707" s="165">
        <f t="shared" si="107"/>
        <v>1</v>
      </c>
      <c r="I1707" s="166">
        <f>+Exports!G1710</f>
        <v>7.0219000000000005</v>
      </c>
      <c r="J1707" s="166">
        <f>+'ELAP_IPCO-APND'!D1710</f>
        <v>32.927950000000003</v>
      </c>
      <c r="K1707" s="166">
        <f>+(ExportsELAP[[#This Row],[Exports kWh - MPT]]/1000)*ExportsELAP[[#This Row],[EIM Price]]</f>
        <v>0.23121677210500002</v>
      </c>
      <c r="L1707" s="167" t="str">
        <f>+INDEX(ECR_Hours!$I$12:$I$15,MATCH(ExportsELAP[[#This Row],[Date Prevailing]],ECR_Hours!$H$12:$H$15,1))</f>
        <v>NS</v>
      </c>
      <c r="M1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8" spans="1:13" x14ac:dyDescent="0.25">
      <c r="A1708" s="164">
        <f>+Exports!A1711</f>
        <v>44633</v>
      </c>
      <c r="B1708" s="165">
        <f t="shared" si="104"/>
        <v>2022</v>
      </c>
      <c r="C1708" s="165">
        <f t="shared" si="105"/>
        <v>3</v>
      </c>
      <c r="D1708" s="165">
        <f t="shared" si="106"/>
        <v>13</v>
      </c>
      <c r="E1708" s="165">
        <f>+Exports!B1711</f>
        <v>3</v>
      </c>
      <c r="F1708" s="165">
        <f>+WEEKDAY(ExportsELAP[[#This Row],[Date Prevailing]],1)</f>
        <v>1</v>
      </c>
      <c r="G1708" s="165">
        <f>+COUNTIFS(ECR_Hours!$K$6:$K$7,ExportsELAP[[#This Row],[Date Prevailing]])</f>
        <v>0</v>
      </c>
      <c r="H1708" s="165">
        <f t="shared" si="107"/>
        <v>1</v>
      </c>
      <c r="I1708" s="166">
        <f>+Exports!G1711</f>
        <v>0</v>
      </c>
      <c r="J1708" s="166">
        <f>+'ELAP_IPCO-APND'!D1711</f>
        <v>0</v>
      </c>
      <c r="K1708" s="166">
        <f>+(ExportsELAP[[#This Row],[Exports kWh - MPT]]/1000)*ExportsELAP[[#This Row],[EIM Price]]</f>
        <v>0</v>
      </c>
      <c r="L1708" s="167" t="str">
        <f>+INDEX(ECR_Hours!$I$12:$I$15,MATCH(ExportsELAP[[#This Row],[Date Prevailing]],ECR_Hours!$H$12:$H$15,1))</f>
        <v>NS</v>
      </c>
      <c r="M1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09" spans="1:13" x14ac:dyDescent="0.25">
      <c r="A1709" s="164">
        <f>+Exports!A1712</f>
        <v>44633</v>
      </c>
      <c r="B1709" s="165">
        <f t="shared" si="104"/>
        <v>2022</v>
      </c>
      <c r="C1709" s="165">
        <f t="shared" si="105"/>
        <v>3</v>
      </c>
      <c r="D1709" s="165">
        <f t="shared" si="106"/>
        <v>13</v>
      </c>
      <c r="E1709" s="165">
        <f>+Exports!B1712</f>
        <v>4</v>
      </c>
      <c r="F1709" s="165">
        <f>+WEEKDAY(ExportsELAP[[#This Row],[Date Prevailing]],1)</f>
        <v>1</v>
      </c>
      <c r="G1709" s="165">
        <f>+COUNTIFS(ECR_Hours!$K$6:$K$7,ExportsELAP[[#This Row],[Date Prevailing]])</f>
        <v>0</v>
      </c>
      <c r="H1709" s="165">
        <f t="shared" si="107"/>
        <v>1</v>
      </c>
      <c r="I1709" s="166">
        <f>+Exports!G1712</f>
        <v>6.4047999999999998</v>
      </c>
      <c r="J1709" s="166">
        <f>+'ELAP_IPCO-APND'!D1712</f>
        <v>30.336950000000002</v>
      </c>
      <c r="K1709" s="166">
        <f>+(ExportsELAP[[#This Row],[Exports kWh - MPT]]/1000)*ExportsELAP[[#This Row],[EIM Price]]</f>
        <v>0.19430209736000001</v>
      </c>
      <c r="L1709" s="167" t="str">
        <f>+INDEX(ECR_Hours!$I$12:$I$15,MATCH(ExportsELAP[[#This Row],[Date Prevailing]],ECR_Hours!$H$12:$H$15,1))</f>
        <v>NS</v>
      </c>
      <c r="M1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0" spans="1:13" x14ac:dyDescent="0.25">
      <c r="A1710" s="164">
        <f>+Exports!A1713</f>
        <v>44633</v>
      </c>
      <c r="B1710" s="165">
        <f t="shared" si="104"/>
        <v>2022</v>
      </c>
      <c r="C1710" s="165">
        <f t="shared" si="105"/>
        <v>3</v>
      </c>
      <c r="D1710" s="165">
        <f t="shared" si="106"/>
        <v>13</v>
      </c>
      <c r="E1710" s="165">
        <f>+Exports!B1713</f>
        <v>5</v>
      </c>
      <c r="F1710" s="165">
        <f>+WEEKDAY(ExportsELAP[[#This Row],[Date Prevailing]],1)</f>
        <v>1</v>
      </c>
      <c r="G1710" s="165">
        <f>+COUNTIFS(ECR_Hours!$K$6:$K$7,ExportsELAP[[#This Row],[Date Prevailing]])</f>
        <v>0</v>
      </c>
      <c r="H1710" s="165">
        <f t="shared" si="107"/>
        <v>1</v>
      </c>
      <c r="I1710" s="166">
        <f>+Exports!G1713</f>
        <v>5.7877000000000001</v>
      </c>
      <c r="J1710" s="166">
        <f>+'ELAP_IPCO-APND'!D1713</f>
        <v>31.061509999999998</v>
      </c>
      <c r="K1710" s="166">
        <f>+(ExportsELAP[[#This Row],[Exports kWh - MPT]]/1000)*ExportsELAP[[#This Row],[EIM Price]]</f>
        <v>0.17977470142699997</v>
      </c>
      <c r="L1710" s="167" t="str">
        <f>+INDEX(ECR_Hours!$I$12:$I$15,MATCH(ExportsELAP[[#This Row],[Date Prevailing]],ECR_Hours!$H$12:$H$15,1))</f>
        <v>NS</v>
      </c>
      <c r="M1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1" spans="1:13" x14ac:dyDescent="0.25">
      <c r="A1711" s="164">
        <f>+Exports!A1714</f>
        <v>44633</v>
      </c>
      <c r="B1711" s="165">
        <f t="shared" si="104"/>
        <v>2022</v>
      </c>
      <c r="C1711" s="165">
        <f t="shared" si="105"/>
        <v>3</v>
      </c>
      <c r="D1711" s="165">
        <f t="shared" si="106"/>
        <v>13</v>
      </c>
      <c r="E1711" s="165">
        <f>+Exports!B1714</f>
        <v>6</v>
      </c>
      <c r="F1711" s="165">
        <f>+WEEKDAY(ExportsELAP[[#This Row],[Date Prevailing]],1)</f>
        <v>1</v>
      </c>
      <c r="G1711" s="165">
        <f>+COUNTIFS(ECR_Hours!$K$6:$K$7,ExportsELAP[[#This Row],[Date Prevailing]])</f>
        <v>0</v>
      </c>
      <c r="H1711" s="165">
        <f t="shared" si="107"/>
        <v>1</v>
      </c>
      <c r="I1711" s="166">
        <f>+Exports!G1714</f>
        <v>8.1697999999999897</v>
      </c>
      <c r="J1711" s="166">
        <f>+'ELAP_IPCO-APND'!D1714</f>
        <v>27.211179999999999</v>
      </c>
      <c r="K1711" s="166">
        <f>+(ExportsELAP[[#This Row],[Exports kWh - MPT]]/1000)*ExportsELAP[[#This Row],[EIM Price]]</f>
        <v>0.2223098983639997</v>
      </c>
      <c r="L1711" s="167" t="str">
        <f>+INDEX(ECR_Hours!$I$12:$I$15,MATCH(ExportsELAP[[#This Row],[Date Prevailing]],ECR_Hours!$H$12:$H$15,1))</f>
        <v>NS</v>
      </c>
      <c r="M1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2" spans="1:13" x14ac:dyDescent="0.25">
      <c r="A1712" s="164">
        <f>+Exports!A1715</f>
        <v>44633</v>
      </c>
      <c r="B1712" s="165">
        <f t="shared" si="104"/>
        <v>2022</v>
      </c>
      <c r="C1712" s="165">
        <f t="shared" si="105"/>
        <v>3</v>
      </c>
      <c r="D1712" s="165">
        <f t="shared" si="106"/>
        <v>13</v>
      </c>
      <c r="E1712" s="165">
        <f>+Exports!B1715</f>
        <v>7</v>
      </c>
      <c r="F1712" s="165">
        <f>+WEEKDAY(ExportsELAP[[#This Row],[Date Prevailing]],1)</f>
        <v>1</v>
      </c>
      <c r="G1712" s="165">
        <f>+COUNTIFS(ECR_Hours!$K$6:$K$7,ExportsELAP[[#This Row],[Date Prevailing]])</f>
        <v>0</v>
      </c>
      <c r="H1712" s="165">
        <f t="shared" si="107"/>
        <v>1</v>
      </c>
      <c r="I1712" s="166">
        <f>+Exports!G1715</f>
        <v>4.8224</v>
      </c>
      <c r="J1712" s="166">
        <f>+'ELAP_IPCO-APND'!D1715</f>
        <v>30.234529999999999</v>
      </c>
      <c r="K1712" s="166">
        <f>+(ExportsELAP[[#This Row],[Exports kWh - MPT]]/1000)*ExportsELAP[[#This Row],[EIM Price]]</f>
        <v>0.14580299747200001</v>
      </c>
      <c r="L1712" s="167" t="str">
        <f>+INDEX(ECR_Hours!$I$12:$I$15,MATCH(ExportsELAP[[#This Row],[Date Prevailing]],ECR_Hours!$H$12:$H$15,1))</f>
        <v>NS</v>
      </c>
      <c r="M1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3" spans="1:13" x14ac:dyDescent="0.25">
      <c r="A1713" s="164">
        <f>+Exports!A1716</f>
        <v>44633</v>
      </c>
      <c r="B1713" s="165">
        <f t="shared" si="104"/>
        <v>2022</v>
      </c>
      <c r="C1713" s="165">
        <f t="shared" si="105"/>
        <v>3</v>
      </c>
      <c r="D1713" s="165">
        <f t="shared" si="106"/>
        <v>13</v>
      </c>
      <c r="E1713" s="165">
        <f>+Exports!B1716</f>
        <v>8</v>
      </c>
      <c r="F1713" s="165">
        <f>+WEEKDAY(ExportsELAP[[#This Row],[Date Prevailing]],1)</f>
        <v>1</v>
      </c>
      <c r="G1713" s="165">
        <f>+COUNTIFS(ECR_Hours!$K$6:$K$7,ExportsELAP[[#This Row],[Date Prevailing]])</f>
        <v>0</v>
      </c>
      <c r="H1713" s="165">
        <f t="shared" si="107"/>
        <v>1</v>
      </c>
      <c r="I1713" s="166">
        <f>+Exports!G1716</f>
        <v>4.7232999999999903</v>
      </c>
      <c r="J1713" s="166">
        <f>+'ELAP_IPCO-APND'!D1716</f>
        <v>28.881440000000001</v>
      </c>
      <c r="K1713" s="166">
        <f>+(ExportsELAP[[#This Row],[Exports kWh - MPT]]/1000)*ExportsELAP[[#This Row],[EIM Price]]</f>
        <v>0.13641570555199972</v>
      </c>
      <c r="L1713" s="167" t="str">
        <f>+INDEX(ECR_Hours!$I$12:$I$15,MATCH(ExportsELAP[[#This Row],[Date Prevailing]],ECR_Hours!$H$12:$H$15,1))</f>
        <v>NS</v>
      </c>
      <c r="M1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4" spans="1:13" x14ac:dyDescent="0.25">
      <c r="A1714" s="164">
        <f>+Exports!A1717</f>
        <v>44633</v>
      </c>
      <c r="B1714" s="165">
        <f t="shared" si="104"/>
        <v>2022</v>
      </c>
      <c r="C1714" s="165">
        <f t="shared" si="105"/>
        <v>3</v>
      </c>
      <c r="D1714" s="165">
        <f t="shared" si="106"/>
        <v>13</v>
      </c>
      <c r="E1714" s="165">
        <f>+Exports!B1717</f>
        <v>9</v>
      </c>
      <c r="F1714" s="165">
        <f>+WEEKDAY(ExportsELAP[[#This Row],[Date Prevailing]],1)</f>
        <v>1</v>
      </c>
      <c r="G1714" s="165">
        <f>+COUNTIFS(ECR_Hours!$K$6:$K$7,ExportsELAP[[#This Row],[Date Prevailing]])</f>
        <v>0</v>
      </c>
      <c r="H1714" s="165">
        <f t="shared" si="107"/>
        <v>1</v>
      </c>
      <c r="I1714" s="166">
        <f>+Exports!G1717</f>
        <v>591.71729999999991</v>
      </c>
      <c r="J1714" s="166">
        <f>+'ELAP_IPCO-APND'!D1717</f>
        <v>33.228470000000002</v>
      </c>
      <c r="K1714" s="166">
        <f>+(ExportsELAP[[#This Row],[Exports kWh - MPT]]/1000)*ExportsELAP[[#This Row],[EIM Price]]</f>
        <v>19.661860551530996</v>
      </c>
      <c r="L1714" s="167" t="str">
        <f>+INDEX(ECR_Hours!$I$12:$I$15,MATCH(ExportsELAP[[#This Row],[Date Prevailing]],ECR_Hours!$H$12:$H$15,1))</f>
        <v>NS</v>
      </c>
      <c r="M1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5" spans="1:13" x14ac:dyDescent="0.25">
      <c r="A1715" s="164">
        <f>+Exports!A1718</f>
        <v>44633</v>
      </c>
      <c r="B1715" s="165">
        <f t="shared" si="104"/>
        <v>2022</v>
      </c>
      <c r="C1715" s="165">
        <f t="shared" si="105"/>
        <v>3</v>
      </c>
      <c r="D1715" s="165">
        <f t="shared" si="106"/>
        <v>13</v>
      </c>
      <c r="E1715" s="165">
        <f>+Exports!B1718</f>
        <v>10</v>
      </c>
      <c r="F1715" s="165">
        <f>+WEEKDAY(ExportsELAP[[#This Row],[Date Prevailing]],1)</f>
        <v>1</v>
      </c>
      <c r="G1715" s="165">
        <f>+COUNTIFS(ECR_Hours!$K$6:$K$7,ExportsELAP[[#This Row],[Date Prevailing]])</f>
        <v>0</v>
      </c>
      <c r="H1715" s="165">
        <f t="shared" si="107"/>
        <v>1</v>
      </c>
      <c r="I1715" s="166">
        <f>+Exports!G1718</f>
        <v>3735.0794000000001</v>
      </c>
      <c r="J1715" s="166">
        <f>+'ELAP_IPCO-APND'!D1718</f>
        <v>31.168790000000001</v>
      </c>
      <c r="K1715" s="166">
        <f>+(ExportsELAP[[#This Row],[Exports kWh - MPT]]/1000)*ExportsELAP[[#This Row],[EIM Price]]</f>
        <v>116.417905451926</v>
      </c>
      <c r="L1715" s="167" t="str">
        <f>+INDEX(ECR_Hours!$I$12:$I$15,MATCH(ExportsELAP[[#This Row],[Date Prevailing]],ECR_Hours!$H$12:$H$15,1))</f>
        <v>NS</v>
      </c>
      <c r="M1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6" spans="1:13" x14ac:dyDescent="0.25">
      <c r="A1716" s="164">
        <f>+Exports!A1719</f>
        <v>44633</v>
      </c>
      <c r="B1716" s="165">
        <f t="shared" si="104"/>
        <v>2022</v>
      </c>
      <c r="C1716" s="165">
        <f t="shared" si="105"/>
        <v>3</v>
      </c>
      <c r="D1716" s="165">
        <f t="shared" si="106"/>
        <v>13</v>
      </c>
      <c r="E1716" s="165">
        <f>+Exports!B1719</f>
        <v>11</v>
      </c>
      <c r="F1716" s="165">
        <f>+WEEKDAY(ExportsELAP[[#This Row],[Date Prevailing]],1)</f>
        <v>1</v>
      </c>
      <c r="G1716" s="165">
        <f>+COUNTIFS(ECR_Hours!$K$6:$K$7,ExportsELAP[[#This Row],[Date Prevailing]])</f>
        <v>0</v>
      </c>
      <c r="H1716" s="165">
        <f t="shared" si="107"/>
        <v>1</v>
      </c>
      <c r="I1716" s="166">
        <f>+Exports!G1719</f>
        <v>7572.8494000000001</v>
      </c>
      <c r="J1716" s="166">
        <f>+'ELAP_IPCO-APND'!D1719</f>
        <v>5.41249</v>
      </c>
      <c r="K1716" s="166">
        <f>+(ExportsELAP[[#This Row],[Exports kWh - MPT]]/1000)*ExportsELAP[[#This Row],[EIM Price]]</f>
        <v>40.987971649005999</v>
      </c>
      <c r="L1716" s="167" t="str">
        <f>+INDEX(ECR_Hours!$I$12:$I$15,MATCH(ExportsELAP[[#This Row],[Date Prevailing]],ECR_Hours!$H$12:$H$15,1))</f>
        <v>NS</v>
      </c>
      <c r="M1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7" spans="1:13" x14ac:dyDescent="0.25">
      <c r="A1717" s="164">
        <f>+Exports!A1720</f>
        <v>44633</v>
      </c>
      <c r="B1717" s="165">
        <f t="shared" si="104"/>
        <v>2022</v>
      </c>
      <c r="C1717" s="165">
        <f t="shared" si="105"/>
        <v>3</v>
      </c>
      <c r="D1717" s="165">
        <f t="shared" si="106"/>
        <v>13</v>
      </c>
      <c r="E1717" s="165">
        <f>+Exports!B1720</f>
        <v>12</v>
      </c>
      <c r="F1717" s="165">
        <f>+WEEKDAY(ExportsELAP[[#This Row],[Date Prevailing]],1)</f>
        <v>1</v>
      </c>
      <c r="G1717" s="165">
        <f>+COUNTIFS(ECR_Hours!$K$6:$K$7,ExportsELAP[[#This Row],[Date Prevailing]])</f>
        <v>0</v>
      </c>
      <c r="H1717" s="165">
        <f t="shared" si="107"/>
        <v>1</v>
      </c>
      <c r="I1717" s="166">
        <f>+Exports!G1720</f>
        <v>13129.066900000002</v>
      </c>
      <c r="J1717" s="166">
        <f>+'ELAP_IPCO-APND'!D1720</f>
        <v>15.13546</v>
      </c>
      <c r="K1717" s="166">
        <f>+(ExportsELAP[[#This Row],[Exports kWh - MPT]]/1000)*ExportsELAP[[#This Row],[EIM Price]]</f>
        <v>198.71446690227401</v>
      </c>
      <c r="L1717" s="167" t="str">
        <f>+INDEX(ECR_Hours!$I$12:$I$15,MATCH(ExportsELAP[[#This Row],[Date Prevailing]],ECR_Hours!$H$12:$H$15,1))</f>
        <v>NS</v>
      </c>
      <c r="M1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8" spans="1:13" x14ac:dyDescent="0.25">
      <c r="A1718" s="164">
        <f>+Exports!A1721</f>
        <v>44633</v>
      </c>
      <c r="B1718" s="165">
        <f t="shared" si="104"/>
        <v>2022</v>
      </c>
      <c r="C1718" s="165">
        <f t="shared" si="105"/>
        <v>3</v>
      </c>
      <c r="D1718" s="165">
        <f t="shared" si="106"/>
        <v>13</v>
      </c>
      <c r="E1718" s="165">
        <f>+Exports!B1721</f>
        <v>13</v>
      </c>
      <c r="F1718" s="165">
        <f>+WEEKDAY(ExportsELAP[[#This Row],[Date Prevailing]],1)</f>
        <v>1</v>
      </c>
      <c r="G1718" s="165">
        <f>+COUNTIFS(ECR_Hours!$K$6:$K$7,ExportsELAP[[#This Row],[Date Prevailing]])</f>
        <v>0</v>
      </c>
      <c r="H1718" s="165">
        <f t="shared" si="107"/>
        <v>1</v>
      </c>
      <c r="I1718" s="166">
        <f>+Exports!G1721</f>
        <v>20825.650399999999</v>
      </c>
      <c r="J1718" s="166">
        <f>+'ELAP_IPCO-APND'!D1721</f>
        <v>10.228719999999999</v>
      </c>
      <c r="K1718" s="166">
        <f>+(ExportsELAP[[#This Row],[Exports kWh - MPT]]/1000)*ExportsELAP[[#This Row],[EIM Price]]</f>
        <v>213.01974675948796</v>
      </c>
      <c r="L1718" s="167" t="str">
        <f>+INDEX(ECR_Hours!$I$12:$I$15,MATCH(ExportsELAP[[#This Row],[Date Prevailing]],ECR_Hours!$H$12:$H$15,1))</f>
        <v>NS</v>
      </c>
      <c r="M1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19" spans="1:13" x14ac:dyDescent="0.25">
      <c r="A1719" s="164">
        <f>+Exports!A1722</f>
        <v>44633</v>
      </c>
      <c r="B1719" s="165">
        <f t="shared" si="104"/>
        <v>2022</v>
      </c>
      <c r="C1719" s="165">
        <f t="shared" si="105"/>
        <v>3</v>
      </c>
      <c r="D1719" s="165">
        <f t="shared" si="106"/>
        <v>13</v>
      </c>
      <c r="E1719" s="165">
        <f>+Exports!B1722</f>
        <v>14</v>
      </c>
      <c r="F1719" s="165">
        <f>+WEEKDAY(ExportsELAP[[#This Row],[Date Prevailing]],1)</f>
        <v>1</v>
      </c>
      <c r="G1719" s="165">
        <f>+COUNTIFS(ECR_Hours!$K$6:$K$7,ExportsELAP[[#This Row],[Date Prevailing]])</f>
        <v>0</v>
      </c>
      <c r="H1719" s="165">
        <f t="shared" si="107"/>
        <v>1</v>
      </c>
      <c r="I1719" s="166">
        <f>+Exports!G1722</f>
        <v>29324.716499999999</v>
      </c>
      <c r="J1719" s="166">
        <f>+'ELAP_IPCO-APND'!D1722</f>
        <v>12.885719999999999</v>
      </c>
      <c r="K1719" s="166">
        <f>+(ExportsELAP[[#This Row],[Exports kWh - MPT]]/1000)*ExportsELAP[[#This Row],[EIM Price]]</f>
        <v>377.87008589837995</v>
      </c>
      <c r="L1719" s="167" t="str">
        <f>+INDEX(ECR_Hours!$I$12:$I$15,MATCH(ExportsELAP[[#This Row],[Date Prevailing]],ECR_Hours!$H$12:$H$15,1))</f>
        <v>NS</v>
      </c>
      <c r="M1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0" spans="1:13" x14ac:dyDescent="0.25">
      <c r="A1720" s="164">
        <f>+Exports!A1723</f>
        <v>44633</v>
      </c>
      <c r="B1720" s="165">
        <f t="shared" si="104"/>
        <v>2022</v>
      </c>
      <c r="C1720" s="165">
        <f t="shared" si="105"/>
        <v>3</v>
      </c>
      <c r="D1720" s="165">
        <f t="shared" si="106"/>
        <v>13</v>
      </c>
      <c r="E1720" s="165">
        <f>+Exports!B1723</f>
        <v>15</v>
      </c>
      <c r="F1720" s="165">
        <f>+WEEKDAY(ExportsELAP[[#This Row],[Date Prevailing]],1)</f>
        <v>1</v>
      </c>
      <c r="G1720" s="165">
        <f>+COUNTIFS(ECR_Hours!$K$6:$K$7,ExportsELAP[[#This Row],[Date Prevailing]])</f>
        <v>0</v>
      </c>
      <c r="H1720" s="165">
        <f t="shared" si="107"/>
        <v>1</v>
      </c>
      <c r="I1720" s="166">
        <f>+Exports!G1723</f>
        <v>32514.542799999999</v>
      </c>
      <c r="J1720" s="166">
        <f>+'ELAP_IPCO-APND'!D1723</f>
        <v>5.1454399999999998</v>
      </c>
      <c r="K1720" s="166">
        <f>+(ExportsELAP[[#This Row],[Exports kWh - MPT]]/1000)*ExportsELAP[[#This Row],[EIM Price]]</f>
        <v>167.30162910483199</v>
      </c>
      <c r="L1720" s="167" t="str">
        <f>+INDEX(ECR_Hours!$I$12:$I$15,MATCH(ExportsELAP[[#This Row],[Date Prevailing]],ECR_Hours!$H$12:$H$15,1))</f>
        <v>NS</v>
      </c>
      <c r="M1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1" spans="1:13" x14ac:dyDescent="0.25">
      <c r="A1721" s="164">
        <f>+Exports!A1724</f>
        <v>44633</v>
      </c>
      <c r="B1721" s="165">
        <f t="shared" si="104"/>
        <v>2022</v>
      </c>
      <c r="C1721" s="165">
        <f t="shared" si="105"/>
        <v>3</v>
      </c>
      <c r="D1721" s="165">
        <f t="shared" si="106"/>
        <v>13</v>
      </c>
      <c r="E1721" s="165">
        <f>+Exports!B1724</f>
        <v>16</v>
      </c>
      <c r="F1721" s="165">
        <f>+WEEKDAY(ExportsELAP[[#This Row],[Date Prevailing]],1)</f>
        <v>1</v>
      </c>
      <c r="G1721" s="165">
        <f>+COUNTIFS(ECR_Hours!$K$6:$K$7,ExportsELAP[[#This Row],[Date Prevailing]])</f>
        <v>0</v>
      </c>
      <c r="H1721" s="165">
        <f t="shared" si="107"/>
        <v>1</v>
      </c>
      <c r="I1721" s="166">
        <f>+Exports!G1724</f>
        <v>22927.045100000003</v>
      </c>
      <c r="J1721" s="166">
        <f>+'ELAP_IPCO-APND'!D1724</f>
        <v>7.3312900000000001</v>
      </c>
      <c r="K1721" s="166">
        <f>+(ExportsELAP[[#This Row],[Exports kWh - MPT]]/1000)*ExportsELAP[[#This Row],[EIM Price]]</f>
        <v>168.08481647117904</v>
      </c>
      <c r="L1721" s="167" t="str">
        <f>+INDEX(ECR_Hours!$I$12:$I$15,MATCH(ExportsELAP[[#This Row],[Date Prevailing]],ECR_Hours!$H$12:$H$15,1))</f>
        <v>NS</v>
      </c>
      <c r="M1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2" spans="1:13" x14ac:dyDescent="0.25">
      <c r="A1722" s="164">
        <f>+Exports!A1725</f>
        <v>44633</v>
      </c>
      <c r="B1722" s="165">
        <f t="shared" si="104"/>
        <v>2022</v>
      </c>
      <c r="C1722" s="165">
        <f t="shared" si="105"/>
        <v>3</v>
      </c>
      <c r="D1722" s="165">
        <f t="shared" si="106"/>
        <v>13</v>
      </c>
      <c r="E1722" s="165">
        <f>+Exports!B1725</f>
        <v>17</v>
      </c>
      <c r="F1722" s="165">
        <f>+WEEKDAY(ExportsELAP[[#This Row],[Date Prevailing]],1)</f>
        <v>1</v>
      </c>
      <c r="G1722" s="165">
        <f>+COUNTIFS(ECR_Hours!$K$6:$K$7,ExportsELAP[[#This Row],[Date Prevailing]])</f>
        <v>0</v>
      </c>
      <c r="H1722" s="165">
        <f t="shared" si="107"/>
        <v>1</v>
      </c>
      <c r="I1722" s="166">
        <f>+Exports!G1725</f>
        <v>12710.2199</v>
      </c>
      <c r="J1722" s="166">
        <f>+'ELAP_IPCO-APND'!D1725</f>
        <v>11.03711</v>
      </c>
      <c r="K1722" s="166">
        <f>+(ExportsELAP[[#This Row],[Exports kWh - MPT]]/1000)*ExportsELAP[[#This Row],[EIM Price]]</f>
        <v>140.28409516048902</v>
      </c>
      <c r="L1722" s="167" t="str">
        <f>+INDEX(ECR_Hours!$I$12:$I$15,MATCH(ExportsELAP[[#This Row],[Date Prevailing]],ECR_Hours!$H$12:$H$15,1))</f>
        <v>NS</v>
      </c>
      <c r="M1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3" spans="1:13" x14ac:dyDescent="0.25">
      <c r="A1723" s="164">
        <f>+Exports!A1726</f>
        <v>44633</v>
      </c>
      <c r="B1723" s="165">
        <f t="shared" si="104"/>
        <v>2022</v>
      </c>
      <c r="C1723" s="165">
        <f t="shared" si="105"/>
        <v>3</v>
      </c>
      <c r="D1723" s="165">
        <f t="shared" si="106"/>
        <v>13</v>
      </c>
      <c r="E1723" s="165">
        <f>+Exports!B1726</f>
        <v>18</v>
      </c>
      <c r="F1723" s="165">
        <f>+WEEKDAY(ExportsELAP[[#This Row],[Date Prevailing]],1)</f>
        <v>1</v>
      </c>
      <c r="G1723" s="165">
        <f>+COUNTIFS(ECR_Hours!$K$6:$K$7,ExportsELAP[[#This Row],[Date Prevailing]])</f>
        <v>0</v>
      </c>
      <c r="H1723" s="165">
        <f t="shared" si="107"/>
        <v>1</v>
      </c>
      <c r="I1723" s="166">
        <f>+Exports!G1726</f>
        <v>10421.489399999999</v>
      </c>
      <c r="J1723" s="166">
        <f>+'ELAP_IPCO-APND'!D1726</f>
        <v>7.87385</v>
      </c>
      <c r="K1723" s="166">
        <f>+(ExportsELAP[[#This Row],[Exports kWh - MPT]]/1000)*ExportsELAP[[#This Row],[EIM Price]]</f>
        <v>82.057244312189994</v>
      </c>
      <c r="L1723" s="167" t="str">
        <f>+INDEX(ECR_Hours!$I$12:$I$15,MATCH(ExportsELAP[[#This Row],[Date Prevailing]],ECR_Hours!$H$12:$H$15,1))</f>
        <v>NS</v>
      </c>
      <c r="M1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4" spans="1:13" x14ac:dyDescent="0.25">
      <c r="A1724" s="164">
        <f>+Exports!A1727</f>
        <v>44633</v>
      </c>
      <c r="B1724" s="165">
        <f t="shared" si="104"/>
        <v>2022</v>
      </c>
      <c r="C1724" s="165">
        <f t="shared" si="105"/>
        <v>3</v>
      </c>
      <c r="D1724" s="165">
        <f t="shared" si="106"/>
        <v>13</v>
      </c>
      <c r="E1724" s="165">
        <f>+Exports!B1727</f>
        <v>19</v>
      </c>
      <c r="F1724" s="165">
        <f>+WEEKDAY(ExportsELAP[[#This Row],[Date Prevailing]],1)</f>
        <v>1</v>
      </c>
      <c r="G1724" s="165">
        <f>+COUNTIFS(ECR_Hours!$K$6:$K$7,ExportsELAP[[#This Row],[Date Prevailing]])</f>
        <v>0</v>
      </c>
      <c r="H1724" s="165">
        <f t="shared" si="107"/>
        <v>1</v>
      </c>
      <c r="I1724" s="166">
        <f>+Exports!G1727</f>
        <v>5230.0542999999998</v>
      </c>
      <c r="J1724" s="166">
        <f>+'ELAP_IPCO-APND'!D1727</f>
        <v>15.417920000000001</v>
      </c>
      <c r="K1724" s="166">
        <f>+(ExportsELAP[[#This Row],[Exports kWh - MPT]]/1000)*ExportsELAP[[#This Row],[EIM Price]]</f>
        <v>80.636558793055997</v>
      </c>
      <c r="L1724" s="167" t="str">
        <f>+INDEX(ECR_Hours!$I$12:$I$15,MATCH(ExportsELAP[[#This Row],[Date Prevailing]],ECR_Hours!$H$12:$H$15,1))</f>
        <v>NS</v>
      </c>
      <c r="M1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5" spans="1:13" x14ac:dyDescent="0.25">
      <c r="A1725" s="164">
        <f>+Exports!A1728</f>
        <v>44633</v>
      </c>
      <c r="B1725" s="165">
        <f t="shared" si="104"/>
        <v>2022</v>
      </c>
      <c r="C1725" s="165">
        <f t="shared" si="105"/>
        <v>3</v>
      </c>
      <c r="D1725" s="165">
        <f t="shared" si="106"/>
        <v>13</v>
      </c>
      <c r="E1725" s="165">
        <f>+Exports!B1728</f>
        <v>20</v>
      </c>
      <c r="F1725" s="165">
        <f>+WEEKDAY(ExportsELAP[[#This Row],[Date Prevailing]],1)</f>
        <v>1</v>
      </c>
      <c r="G1725" s="165">
        <f>+COUNTIFS(ECR_Hours!$K$6:$K$7,ExportsELAP[[#This Row],[Date Prevailing]])</f>
        <v>0</v>
      </c>
      <c r="H1725" s="165">
        <f t="shared" si="107"/>
        <v>1</v>
      </c>
      <c r="I1725" s="166">
        <f>+Exports!G1728</f>
        <v>818.72379999999998</v>
      </c>
      <c r="J1725" s="166">
        <f>+'ELAP_IPCO-APND'!D1728</f>
        <v>33.119250000000001</v>
      </c>
      <c r="K1725" s="166">
        <f>+(ExportsELAP[[#This Row],[Exports kWh - MPT]]/1000)*ExportsELAP[[#This Row],[EIM Price]]</f>
        <v>27.115518213150001</v>
      </c>
      <c r="L1725" s="167" t="str">
        <f>+INDEX(ECR_Hours!$I$12:$I$15,MATCH(ExportsELAP[[#This Row],[Date Prevailing]],ECR_Hours!$H$12:$H$15,1))</f>
        <v>NS</v>
      </c>
      <c r="M1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6" spans="1:13" x14ac:dyDescent="0.25">
      <c r="A1726" s="164">
        <f>+Exports!A1729</f>
        <v>44633</v>
      </c>
      <c r="B1726" s="165">
        <f t="shared" si="104"/>
        <v>2022</v>
      </c>
      <c r="C1726" s="165">
        <f t="shared" si="105"/>
        <v>3</v>
      </c>
      <c r="D1726" s="165">
        <f t="shared" si="106"/>
        <v>13</v>
      </c>
      <c r="E1726" s="165">
        <f>+Exports!B1729</f>
        <v>21</v>
      </c>
      <c r="F1726" s="165">
        <f>+WEEKDAY(ExportsELAP[[#This Row],[Date Prevailing]],1)</f>
        <v>1</v>
      </c>
      <c r="G1726" s="165">
        <f>+COUNTIFS(ECR_Hours!$K$6:$K$7,ExportsELAP[[#This Row],[Date Prevailing]])</f>
        <v>0</v>
      </c>
      <c r="H1726" s="165">
        <f t="shared" si="107"/>
        <v>1</v>
      </c>
      <c r="I1726" s="166">
        <f>+Exports!G1729</f>
        <v>3.2741000000000002</v>
      </c>
      <c r="J1726" s="166">
        <f>+'ELAP_IPCO-APND'!D1729</f>
        <v>46.429679999999998</v>
      </c>
      <c r="K1726" s="166">
        <f>+(ExportsELAP[[#This Row],[Exports kWh - MPT]]/1000)*ExportsELAP[[#This Row],[EIM Price]]</f>
        <v>0.152015415288</v>
      </c>
      <c r="L1726" s="167" t="str">
        <f>+INDEX(ECR_Hours!$I$12:$I$15,MATCH(ExportsELAP[[#This Row],[Date Prevailing]],ECR_Hours!$H$12:$H$15,1))</f>
        <v>NS</v>
      </c>
      <c r="M1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7" spans="1:13" x14ac:dyDescent="0.25">
      <c r="A1727" s="164">
        <f>+Exports!A1730</f>
        <v>44633</v>
      </c>
      <c r="B1727" s="165">
        <f t="shared" si="104"/>
        <v>2022</v>
      </c>
      <c r="C1727" s="165">
        <f t="shared" si="105"/>
        <v>3</v>
      </c>
      <c r="D1727" s="165">
        <f t="shared" si="106"/>
        <v>13</v>
      </c>
      <c r="E1727" s="165">
        <f>+Exports!B1730</f>
        <v>22</v>
      </c>
      <c r="F1727" s="165">
        <f>+WEEKDAY(ExportsELAP[[#This Row],[Date Prevailing]],1)</f>
        <v>1</v>
      </c>
      <c r="G1727" s="165">
        <f>+COUNTIFS(ECR_Hours!$K$6:$K$7,ExportsELAP[[#This Row],[Date Prevailing]])</f>
        <v>0</v>
      </c>
      <c r="H1727" s="165">
        <f t="shared" si="107"/>
        <v>1</v>
      </c>
      <c r="I1727" s="166">
        <f>+Exports!G1730</f>
        <v>1.4848000000000001</v>
      </c>
      <c r="J1727" s="166">
        <f>+'ELAP_IPCO-APND'!D1730</f>
        <v>46.292450000000002</v>
      </c>
      <c r="K1727" s="166">
        <f>+(ExportsELAP[[#This Row],[Exports kWh - MPT]]/1000)*ExportsELAP[[#This Row],[EIM Price]]</f>
        <v>6.873502976000001E-2</v>
      </c>
      <c r="L1727" s="167" t="str">
        <f>+INDEX(ECR_Hours!$I$12:$I$15,MATCH(ExportsELAP[[#This Row],[Date Prevailing]],ECR_Hours!$H$12:$H$15,1))</f>
        <v>NS</v>
      </c>
      <c r="M1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8" spans="1:13" x14ac:dyDescent="0.25">
      <c r="A1728" s="164">
        <f>+Exports!A1731</f>
        <v>44633</v>
      </c>
      <c r="B1728" s="165">
        <f t="shared" si="104"/>
        <v>2022</v>
      </c>
      <c r="C1728" s="165">
        <f t="shared" si="105"/>
        <v>3</v>
      </c>
      <c r="D1728" s="165">
        <f t="shared" si="106"/>
        <v>13</v>
      </c>
      <c r="E1728" s="165">
        <f>+Exports!B1731</f>
        <v>23</v>
      </c>
      <c r="F1728" s="165">
        <f>+WEEKDAY(ExportsELAP[[#This Row],[Date Prevailing]],1)</f>
        <v>1</v>
      </c>
      <c r="G1728" s="165">
        <f>+COUNTIFS(ECR_Hours!$K$6:$K$7,ExportsELAP[[#This Row],[Date Prevailing]])</f>
        <v>0</v>
      </c>
      <c r="H1728" s="165">
        <f t="shared" si="107"/>
        <v>1</v>
      </c>
      <c r="I1728" s="166">
        <f>+Exports!G1731</f>
        <v>3.1050999999999997</v>
      </c>
      <c r="J1728" s="166">
        <f>+'ELAP_IPCO-APND'!D1731</f>
        <v>42.375369999999997</v>
      </c>
      <c r="K1728" s="166">
        <f>+(ExportsELAP[[#This Row],[Exports kWh - MPT]]/1000)*ExportsELAP[[#This Row],[EIM Price]]</f>
        <v>0.13157976138699998</v>
      </c>
      <c r="L1728" s="167" t="str">
        <f>+INDEX(ECR_Hours!$I$12:$I$15,MATCH(ExportsELAP[[#This Row],[Date Prevailing]],ECR_Hours!$H$12:$H$15,1))</f>
        <v>NS</v>
      </c>
      <c r="M1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29" spans="1:13" x14ac:dyDescent="0.25">
      <c r="A1729" s="164">
        <f>+Exports!A1732</f>
        <v>44633</v>
      </c>
      <c r="B1729" s="165">
        <f t="shared" si="104"/>
        <v>2022</v>
      </c>
      <c r="C1729" s="165">
        <f t="shared" si="105"/>
        <v>3</v>
      </c>
      <c r="D1729" s="165">
        <f t="shared" si="106"/>
        <v>13</v>
      </c>
      <c r="E1729" s="165">
        <f>+Exports!B1732</f>
        <v>24</v>
      </c>
      <c r="F1729" s="165">
        <f>+WEEKDAY(ExportsELAP[[#This Row],[Date Prevailing]],1)</f>
        <v>1</v>
      </c>
      <c r="G1729" s="165">
        <f>+COUNTIFS(ECR_Hours!$K$6:$K$7,ExportsELAP[[#This Row],[Date Prevailing]])</f>
        <v>0</v>
      </c>
      <c r="H1729" s="165">
        <f t="shared" si="107"/>
        <v>1</v>
      </c>
      <c r="I1729" s="166">
        <f>+Exports!G1732</f>
        <v>4.2280999999999995</v>
      </c>
      <c r="J1729" s="166">
        <f>+'ELAP_IPCO-APND'!D1732</f>
        <v>33.839410000000001</v>
      </c>
      <c r="K1729" s="166">
        <f>+(ExportsELAP[[#This Row],[Exports kWh - MPT]]/1000)*ExportsELAP[[#This Row],[EIM Price]]</f>
        <v>0.14307640942099997</v>
      </c>
      <c r="L1729" s="167" t="str">
        <f>+INDEX(ECR_Hours!$I$12:$I$15,MATCH(ExportsELAP[[#This Row],[Date Prevailing]],ECR_Hours!$H$12:$H$15,1))</f>
        <v>NS</v>
      </c>
      <c r="M1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0" spans="1:13" x14ac:dyDescent="0.25">
      <c r="A1730" s="164">
        <f>+Exports!A1733</f>
        <v>44634</v>
      </c>
      <c r="B1730" s="165">
        <f t="shared" ref="B1730:B1793" si="108">+YEAR(A1730)</f>
        <v>2022</v>
      </c>
      <c r="C1730" s="165">
        <f t="shared" ref="C1730:C1793" si="109">+MONTH(A1730)</f>
        <v>3</v>
      </c>
      <c r="D1730" s="165">
        <f t="shared" ref="D1730:D1793" si="110">+DAY(A1730)</f>
        <v>14</v>
      </c>
      <c r="E1730" s="165">
        <f>+Exports!B1733</f>
        <v>1</v>
      </c>
      <c r="F1730" s="165">
        <f>+WEEKDAY(ExportsELAP[[#This Row],[Date Prevailing]],1)</f>
        <v>2</v>
      </c>
      <c r="G1730" s="165">
        <f>+COUNTIFS(ECR_Hours!$K$6:$K$7,ExportsELAP[[#This Row],[Date Prevailing]])</f>
        <v>0</v>
      </c>
      <c r="H1730" s="165">
        <f t="shared" ref="H1730:H1793" si="111">+IF(G1730=1,0,F1730)</f>
        <v>2</v>
      </c>
      <c r="I1730" s="166">
        <f>+Exports!G1733</f>
        <v>1.9355</v>
      </c>
      <c r="J1730" s="166">
        <f>+'ELAP_IPCO-APND'!D1733</f>
        <v>33.317250000000001</v>
      </c>
      <c r="K1730" s="166">
        <f>+(ExportsELAP[[#This Row],[Exports kWh - MPT]]/1000)*ExportsELAP[[#This Row],[EIM Price]]</f>
        <v>6.4485537374999999E-2</v>
      </c>
      <c r="L1730" s="167" t="str">
        <f>+INDEX(ECR_Hours!$I$12:$I$15,MATCH(ExportsELAP[[#This Row],[Date Prevailing]],ECR_Hours!$H$12:$H$15,1))</f>
        <v>NS</v>
      </c>
      <c r="M1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1" spans="1:13" x14ac:dyDescent="0.25">
      <c r="A1731" s="164">
        <f>+Exports!A1734</f>
        <v>44634</v>
      </c>
      <c r="B1731" s="165">
        <f t="shared" si="108"/>
        <v>2022</v>
      </c>
      <c r="C1731" s="165">
        <f t="shared" si="109"/>
        <v>3</v>
      </c>
      <c r="D1731" s="165">
        <f t="shared" si="110"/>
        <v>14</v>
      </c>
      <c r="E1731" s="165">
        <f>+Exports!B1734</f>
        <v>2</v>
      </c>
      <c r="F1731" s="165">
        <f>+WEEKDAY(ExportsELAP[[#This Row],[Date Prevailing]],1)</f>
        <v>2</v>
      </c>
      <c r="G1731" s="165">
        <f>+COUNTIFS(ECR_Hours!$K$6:$K$7,ExportsELAP[[#This Row],[Date Prevailing]])</f>
        <v>0</v>
      </c>
      <c r="H1731" s="165">
        <f t="shared" si="111"/>
        <v>2</v>
      </c>
      <c r="I1731" s="166">
        <f>+Exports!G1734</f>
        <v>1.4360000000000002</v>
      </c>
      <c r="J1731" s="166">
        <f>+'ELAP_IPCO-APND'!D1734</f>
        <v>31.437799999999999</v>
      </c>
      <c r="K1731" s="166">
        <f>+(ExportsELAP[[#This Row],[Exports kWh - MPT]]/1000)*ExportsELAP[[#This Row],[EIM Price]]</f>
        <v>4.5144680800000003E-2</v>
      </c>
      <c r="L1731" s="167" t="str">
        <f>+INDEX(ECR_Hours!$I$12:$I$15,MATCH(ExportsELAP[[#This Row],[Date Prevailing]],ECR_Hours!$H$12:$H$15,1))</f>
        <v>NS</v>
      </c>
      <c r="M1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2" spans="1:13" x14ac:dyDescent="0.25">
      <c r="A1732" s="164">
        <f>+Exports!A1735</f>
        <v>44634</v>
      </c>
      <c r="B1732" s="165">
        <f t="shared" si="108"/>
        <v>2022</v>
      </c>
      <c r="C1732" s="165">
        <f t="shared" si="109"/>
        <v>3</v>
      </c>
      <c r="D1732" s="165">
        <f t="shared" si="110"/>
        <v>14</v>
      </c>
      <c r="E1732" s="165">
        <f>+Exports!B1735</f>
        <v>3</v>
      </c>
      <c r="F1732" s="165">
        <f>+WEEKDAY(ExportsELAP[[#This Row],[Date Prevailing]],1)</f>
        <v>2</v>
      </c>
      <c r="G1732" s="165">
        <f>+COUNTIFS(ECR_Hours!$K$6:$K$7,ExportsELAP[[#This Row],[Date Prevailing]])</f>
        <v>0</v>
      </c>
      <c r="H1732" s="165">
        <f t="shared" si="111"/>
        <v>2</v>
      </c>
      <c r="I1732" s="166">
        <f>+Exports!G1735</f>
        <v>2.0438999999999998</v>
      </c>
      <c r="J1732" s="166">
        <f>+'ELAP_IPCO-APND'!D1735</f>
        <v>31.198239999999998</v>
      </c>
      <c r="K1732" s="166">
        <f>+(ExportsELAP[[#This Row],[Exports kWh - MPT]]/1000)*ExportsELAP[[#This Row],[EIM Price]]</f>
        <v>6.3766082735999999E-2</v>
      </c>
      <c r="L1732" s="167" t="str">
        <f>+INDEX(ECR_Hours!$I$12:$I$15,MATCH(ExportsELAP[[#This Row],[Date Prevailing]],ECR_Hours!$H$12:$H$15,1))</f>
        <v>NS</v>
      </c>
      <c r="M1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3" spans="1:13" x14ac:dyDescent="0.25">
      <c r="A1733" s="164">
        <f>+Exports!A1736</f>
        <v>44634</v>
      </c>
      <c r="B1733" s="165">
        <f t="shared" si="108"/>
        <v>2022</v>
      </c>
      <c r="C1733" s="165">
        <f t="shared" si="109"/>
        <v>3</v>
      </c>
      <c r="D1733" s="165">
        <f t="shared" si="110"/>
        <v>14</v>
      </c>
      <c r="E1733" s="165">
        <f>+Exports!B1736</f>
        <v>4</v>
      </c>
      <c r="F1733" s="165">
        <f>+WEEKDAY(ExportsELAP[[#This Row],[Date Prevailing]],1)</f>
        <v>2</v>
      </c>
      <c r="G1733" s="165">
        <f>+COUNTIFS(ECR_Hours!$K$6:$K$7,ExportsELAP[[#This Row],[Date Prevailing]])</f>
        <v>0</v>
      </c>
      <c r="H1733" s="165">
        <f t="shared" si="111"/>
        <v>2</v>
      </c>
      <c r="I1733" s="166">
        <f>+Exports!G1736</f>
        <v>1.9980999999999898</v>
      </c>
      <c r="J1733" s="166">
        <f>+'ELAP_IPCO-APND'!D1736</f>
        <v>30.62847</v>
      </c>
      <c r="K1733" s="166">
        <f>+(ExportsELAP[[#This Row],[Exports kWh - MPT]]/1000)*ExportsELAP[[#This Row],[EIM Price]]</f>
        <v>6.1198745906999683E-2</v>
      </c>
      <c r="L1733" s="167" t="str">
        <f>+INDEX(ECR_Hours!$I$12:$I$15,MATCH(ExportsELAP[[#This Row],[Date Prevailing]],ECR_Hours!$H$12:$H$15,1))</f>
        <v>NS</v>
      </c>
      <c r="M1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4" spans="1:13" x14ac:dyDescent="0.25">
      <c r="A1734" s="164">
        <f>+Exports!A1737</f>
        <v>44634</v>
      </c>
      <c r="B1734" s="165">
        <f t="shared" si="108"/>
        <v>2022</v>
      </c>
      <c r="C1734" s="165">
        <f t="shared" si="109"/>
        <v>3</v>
      </c>
      <c r="D1734" s="165">
        <f t="shared" si="110"/>
        <v>14</v>
      </c>
      <c r="E1734" s="165">
        <f>+Exports!B1737</f>
        <v>5</v>
      </c>
      <c r="F1734" s="165">
        <f>+WEEKDAY(ExportsELAP[[#This Row],[Date Prevailing]],1)</f>
        <v>2</v>
      </c>
      <c r="G1734" s="165">
        <f>+COUNTIFS(ECR_Hours!$K$6:$K$7,ExportsELAP[[#This Row],[Date Prevailing]])</f>
        <v>0</v>
      </c>
      <c r="H1734" s="165">
        <f t="shared" si="111"/>
        <v>2</v>
      </c>
      <c r="I1734" s="166">
        <f>+Exports!G1737</f>
        <v>3.9501000000000004</v>
      </c>
      <c r="J1734" s="166">
        <f>+'ELAP_IPCO-APND'!D1737</f>
        <v>34.240360000000003</v>
      </c>
      <c r="K1734" s="166">
        <f>+(ExportsELAP[[#This Row],[Exports kWh - MPT]]/1000)*ExportsELAP[[#This Row],[EIM Price]]</f>
        <v>0.13525284603600005</v>
      </c>
      <c r="L1734" s="167" t="str">
        <f>+INDEX(ECR_Hours!$I$12:$I$15,MATCH(ExportsELAP[[#This Row],[Date Prevailing]],ECR_Hours!$H$12:$H$15,1))</f>
        <v>NS</v>
      </c>
      <c r="M1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5" spans="1:13" x14ac:dyDescent="0.25">
      <c r="A1735" s="164">
        <f>+Exports!A1738</f>
        <v>44634</v>
      </c>
      <c r="B1735" s="165">
        <f t="shared" si="108"/>
        <v>2022</v>
      </c>
      <c r="C1735" s="165">
        <f t="shared" si="109"/>
        <v>3</v>
      </c>
      <c r="D1735" s="165">
        <f t="shared" si="110"/>
        <v>14</v>
      </c>
      <c r="E1735" s="165">
        <f>+Exports!B1738</f>
        <v>6</v>
      </c>
      <c r="F1735" s="165">
        <f>+WEEKDAY(ExportsELAP[[#This Row],[Date Prevailing]],1)</f>
        <v>2</v>
      </c>
      <c r="G1735" s="165">
        <f>+COUNTIFS(ECR_Hours!$K$6:$K$7,ExportsELAP[[#This Row],[Date Prevailing]])</f>
        <v>0</v>
      </c>
      <c r="H1735" s="165">
        <f t="shared" si="111"/>
        <v>2</v>
      </c>
      <c r="I1735" s="166">
        <f>+Exports!G1738</f>
        <v>1.8060999999999998</v>
      </c>
      <c r="J1735" s="166">
        <f>+'ELAP_IPCO-APND'!D1738</f>
        <v>29.955249999999999</v>
      </c>
      <c r="K1735" s="166">
        <f>+(ExportsELAP[[#This Row],[Exports kWh - MPT]]/1000)*ExportsELAP[[#This Row],[EIM Price]]</f>
        <v>5.4102177024999989E-2</v>
      </c>
      <c r="L1735" s="167" t="str">
        <f>+INDEX(ECR_Hours!$I$12:$I$15,MATCH(ExportsELAP[[#This Row],[Date Prevailing]],ECR_Hours!$H$12:$H$15,1))</f>
        <v>NS</v>
      </c>
      <c r="M1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6" spans="1:13" x14ac:dyDescent="0.25">
      <c r="A1736" s="164">
        <f>+Exports!A1739</f>
        <v>44634</v>
      </c>
      <c r="B1736" s="165">
        <f t="shared" si="108"/>
        <v>2022</v>
      </c>
      <c r="C1736" s="165">
        <f t="shared" si="109"/>
        <v>3</v>
      </c>
      <c r="D1736" s="165">
        <f t="shared" si="110"/>
        <v>14</v>
      </c>
      <c r="E1736" s="165">
        <f>+Exports!B1739</f>
        <v>7</v>
      </c>
      <c r="F1736" s="165">
        <f>+WEEKDAY(ExportsELAP[[#This Row],[Date Prevailing]],1)</f>
        <v>2</v>
      </c>
      <c r="G1736" s="165">
        <f>+COUNTIFS(ECR_Hours!$K$6:$K$7,ExportsELAP[[#This Row],[Date Prevailing]])</f>
        <v>0</v>
      </c>
      <c r="H1736" s="165">
        <f t="shared" si="111"/>
        <v>2</v>
      </c>
      <c r="I1736" s="166">
        <f>+Exports!G1739</f>
        <v>1.1720999999999999</v>
      </c>
      <c r="J1736" s="166">
        <f>+'ELAP_IPCO-APND'!D1739</f>
        <v>38.344560000000001</v>
      </c>
      <c r="K1736" s="166">
        <f>+(ExportsELAP[[#This Row],[Exports kWh - MPT]]/1000)*ExportsELAP[[#This Row],[EIM Price]]</f>
        <v>4.4943658775999998E-2</v>
      </c>
      <c r="L1736" s="167" t="str">
        <f>+INDEX(ECR_Hours!$I$12:$I$15,MATCH(ExportsELAP[[#This Row],[Date Prevailing]],ECR_Hours!$H$12:$H$15,1))</f>
        <v>NS</v>
      </c>
      <c r="M1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7" spans="1:13" x14ac:dyDescent="0.25">
      <c r="A1737" s="164">
        <f>+Exports!A1740</f>
        <v>44634</v>
      </c>
      <c r="B1737" s="165">
        <f t="shared" si="108"/>
        <v>2022</v>
      </c>
      <c r="C1737" s="165">
        <f t="shared" si="109"/>
        <v>3</v>
      </c>
      <c r="D1737" s="165">
        <f t="shared" si="110"/>
        <v>14</v>
      </c>
      <c r="E1737" s="165">
        <f>+Exports!B1740</f>
        <v>8</v>
      </c>
      <c r="F1737" s="165">
        <f>+WEEKDAY(ExportsELAP[[#This Row],[Date Prevailing]],1)</f>
        <v>2</v>
      </c>
      <c r="G1737" s="165">
        <f>+COUNTIFS(ECR_Hours!$K$6:$K$7,ExportsELAP[[#This Row],[Date Prevailing]])</f>
        <v>0</v>
      </c>
      <c r="H1737" s="165">
        <f t="shared" si="111"/>
        <v>2</v>
      </c>
      <c r="I1737" s="166">
        <f>+Exports!G1740</f>
        <v>27.048000000000002</v>
      </c>
      <c r="J1737" s="166">
        <f>+'ELAP_IPCO-APND'!D1740</f>
        <v>48.523229999999998</v>
      </c>
      <c r="K1737" s="166">
        <f>+(ExportsELAP[[#This Row],[Exports kWh - MPT]]/1000)*ExportsELAP[[#This Row],[EIM Price]]</f>
        <v>1.3124563250400001</v>
      </c>
      <c r="L1737" s="167" t="str">
        <f>+INDEX(ECR_Hours!$I$12:$I$15,MATCH(ExportsELAP[[#This Row],[Date Prevailing]],ECR_Hours!$H$12:$H$15,1))</f>
        <v>NS</v>
      </c>
      <c r="M1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8" spans="1:13" x14ac:dyDescent="0.25">
      <c r="A1738" s="164">
        <f>+Exports!A1741</f>
        <v>44634</v>
      </c>
      <c r="B1738" s="165">
        <f t="shared" si="108"/>
        <v>2022</v>
      </c>
      <c r="C1738" s="165">
        <f t="shared" si="109"/>
        <v>3</v>
      </c>
      <c r="D1738" s="165">
        <f t="shared" si="110"/>
        <v>14</v>
      </c>
      <c r="E1738" s="165">
        <f>+Exports!B1741</f>
        <v>9</v>
      </c>
      <c r="F1738" s="165">
        <f>+WEEKDAY(ExportsELAP[[#This Row],[Date Prevailing]],1)</f>
        <v>2</v>
      </c>
      <c r="G1738" s="165">
        <f>+COUNTIFS(ECR_Hours!$K$6:$K$7,ExportsELAP[[#This Row],[Date Prevailing]])</f>
        <v>0</v>
      </c>
      <c r="H1738" s="165">
        <f t="shared" si="111"/>
        <v>2</v>
      </c>
      <c r="I1738" s="166">
        <f>+Exports!G1741</f>
        <v>3240.3396000000002</v>
      </c>
      <c r="J1738" s="166">
        <f>+'ELAP_IPCO-APND'!D1741</f>
        <v>47.978810000000003</v>
      </c>
      <c r="K1738" s="166">
        <f>+(ExportsELAP[[#This Row],[Exports kWh - MPT]]/1000)*ExportsELAP[[#This Row],[EIM Price]]</f>
        <v>155.46763800387603</v>
      </c>
      <c r="L1738" s="167" t="str">
        <f>+INDEX(ECR_Hours!$I$12:$I$15,MATCH(ExportsELAP[[#This Row],[Date Prevailing]],ECR_Hours!$H$12:$H$15,1))</f>
        <v>NS</v>
      </c>
      <c r="M1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39" spans="1:13" x14ac:dyDescent="0.25">
      <c r="A1739" s="164">
        <f>+Exports!A1742</f>
        <v>44634</v>
      </c>
      <c r="B1739" s="165">
        <f t="shared" si="108"/>
        <v>2022</v>
      </c>
      <c r="C1739" s="165">
        <f t="shared" si="109"/>
        <v>3</v>
      </c>
      <c r="D1739" s="165">
        <f t="shared" si="110"/>
        <v>14</v>
      </c>
      <c r="E1739" s="165">
        <f>+Exports!B1742</f>
        <v>10</v>
      </c>
      <c r="F1739" s="165">
        <f>+WEEKDAY(ExportsELAP[[#This Row],[Date Prevailing]],1)</f>
        <v>2</v>
      </c>
      <c r="G1739" s="165">
        <f>+COUNTIFS(ECR_Hours!$K$6:$K$7,ExportsELAP[[#This Row],[Date Prevailing]])</f>
        <v>0</v>
      </c>
      <c r="H1739" s="165">
        <f t="shared" si="111"/>
        <v>2</v>
      </c>
      <c r="I1739" s="166">
        <f>+Exports!G1742</f>
        <v>14986.272499999999</v>
      </c>
      <c r="J1739" s="166">
        <f>+'ELAP_IPCO-APND'!D1742</f>
        <v>47.594740000000002</v>
      </c>
      <c r="K1739" s="166">
        <f>+(ExportsELAP[[#This Row],[Exports kWh - MPT]]/1000)*ExportsELAP[[#This Row],[EIM Price]]</f>
        <v>713.26774320664993</v>
      </c>
      <c r="L1739" s="167" t="str">
        <f>+INDEX(ECR_Hours!$I$12:$I$15,MATCH(ExportsELAP[[#This Row],[Date Prevailing]],ECR_Hours!$H$12:$H$15,1))</f>
        <v>NS</v>
      </c>
      <c r="M1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0" spans="1:13" x14ac:dyDescent="0.25">
      <c r="A1740" s="164">
        <f>+Exports!A1743</f>
        <v>44634</v>
      </c>
      <c r="B1740" s="165">
        <f t="shared" si="108"/>
        <v>2022</v>
      </c>
      <c r="C1740" s="165">
        <f t="shared" si="109"/>
        <v>3</v>
      </c>
      <c r="D1740" s="165">
        <f t="shared" si="110"/>
        <v>14</v>
      </c>
      <c r="E1740" s="165">
        <f>+Exports!B1743</f>
        <v>11</v>
      </c>
      <c r="F1740" s="165">
        <f>+WEEKDAY(ExportsELAP[[#This Row],[Date Prevailing]],1)</f>
        <v>2</v>
      </c>
      <c r="G1740" s="165">
        <f>+COUNTIFS(ECR_Hours!$K$6:$K$7,ExportsELAP[[#This Row],[Date Prevailing]])</f>
        <v>0</v>
      </c>
      <c r="H1740" s="165">
        <f t="shared" si="111"/>
        <v>2</v>
      </c>
      <c r="I1740" s="166">
        <f>+Exports!G1743</f>
        <v>28989.728799999997</v>
      </c>
      <c r="J1740" s="166">
        <f>+'ELAP_IPCO-APND'!D1743</f>
        <v>36.394669999999998</v>
      </c>
      <c r="K1740" s="166">
        <f>+(ExportsELAP[[#This Row],[Exports kWh - MPT]]/1000)*ExportsELAP[[#This Row],[EIM Price]]</f>
        <v>1055.071613065496</v>
      </c>
      <c r="L1740" s="167" t="str">
        <f>+INDEX(ECR_Hours!$I$12:$I$15,MATCH(ExportsELAP[[#This Row],[Date Prevailing]],ECR_Hours!$H$12:$H$15,1))</f>
        <v>NS</v>
      </c>
      <c r="M1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1" spans="1:13" x14ac:dyDescent="0.25">
      <c r="A1741" s="164">
        <f>+Exports!A1744</f>
        <v>44634</v>
      </c>
      <c r="B1741" s="165">
        <f t="shared" si="108"/>
        <v>2022</v>
      </c>
      <c r="C1741" s="165">
        <f t="shared" si="109"/>
        <v>3</v>
      </c>
      <c r="D1741" s="165">
        <f t="shared" si="110"/>
        <v>14</v>
      </c>
      <c r="E1741" s="165">
        <f>+Exports!B1744</f>
        <v>12</v>
      </c>
      <c r="F1741" s="165">
        <f>+WEEKDAY(ExportsELAP[[#This Row],[Date Prevailing]],1)</f>
        <v>2</v>
      </c>
      <c r="G1741" s="165">
        <f>+COUNTIFS(ECR_Hours!$K$6:$K$7,ExportsELAP[[#This Row],[Date Prevailing]])</f>
        <v>0</v>
      </c>
      <c r="H1741" s="165">
        <f t="shared" si="111"/>
        <v>2</v>
      </c>
      <c r="I1741" s="166">
        <f>+Exports!G1744</f>
        <v>39531.165299999993</v>
      </c>
      <c r="J1741" s="166">
        <f>+'ELAP_IPCO-APND'!D1744</f>
        <v>36.476559999999999</v>
      </c>
      <c r="K1741" s="166">
        <f>+(ExportsELAP[[#This Row],[Exports kWh - MPT]]/1000)*ExportsELAP[[#This Row],[EIM Price]]</f>
        <v>1441.9609229353675</v>
      </c>
      <c r="L1741" s="167" t="str">
        <f>+INDEX(ECR_Hours!$I$12:$I$15,MATCH(ExportsELAP[[#This Row],[Date Prevailing]],ECR_Hours!$H$12:$H$15,1))</f>
        <v>NS</v>
      </c>
      <c r="M1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2" spans="1:13" x14ac:dyDescent="0.25">
      <c r="A1742" s="164">
        <f>+Exports!A1745</f>
        <v>44634</v>
      </c>
      <c r="B1742" s="165">
        <f t="shared" si="108"/>
        <v>2022</v>
      </c>
      <c r="C1742" s="165">
        <f t="shared" si="109"/>
        <v>3</v>
      </c>
      <c r="D1742" s="165">
        <f t="shared" si="110"/>
        <v>14</v>
      </c>
      <c r="E1742" s="165">
        <f>+Exports!B1745</f>
        <v>13</v>
      </c>
      <c r="F1742" s="165">
        <f>+WEEKDAY(ExportsELAP[[#This Row],[Date Prevailing]],1)</f>
        <v>2</v>
      </c>
      <c r="G1742" s="165">
        <f>+COUNTIFS(ECR_Hours!$K$6:$K$7,ExportsELAP[[#This Row],[Date Prevailing]])</f>
        <v>0</v>
      </c>
      <c r="H1742" s="165">
        <f t="shared" si="111"/>
        <v>2</v>
      </c>
      <c r="I1742" s="166">
        <f>+Exports!G1745</f>
        <v>45376.4205</v>
      </c>
      <c r="J1742" s="166">
        <f>+'ELAP_IPCO-APND'!D1745</f>
        <v>33.955640000000002</v>
      </c>
      <c r="K1742" s="166">
        <f>+(ExportsELAP[[#This Row],[Exports kWh - MPT]]/1000)*ExportsELAP[[#This Row],[EIM Price]]</f>
        <v>1540.7853989866201</v>
      </c>
      <c r="L1742" s="167" t="str">
        <f>+INDEX(ECR_Hours!$I$12:$I$15,MATCH(ExportsELAP[[#This Row],[Date Prevailing]],ECR_Hours!$H$12:$H$15,1))</f>
        <v>NS</v>
      </c>
      <c r="M1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3" spans="1:13" x14ac:dyDescent="0.25">
      <c r="A1743" s="164">
        <f>+Exports!A1746</f>
        <v>44634</v>
      </c>
      <c r="B1743" s="165">
        <f t="shared" si="108"/>
        <v>2022</v>
      </c>
      <c r="C1743" s="165">
        <f t="shared" si="109"/>
        <v>3</v>
      </c>
      <c r="D1743" s="165">
        <f t="shared" si="110"/>
        <v>14</v>
      </c>
      <c r="E1743" s="165">
        <f>+Exports!B1746</f>
        <v>14</v>
      </c>
      <c r="F1743" s="165">
        <f>+WEEKDAY(ExportsELAP[[#This Row],[Date Prevailing]],1)</f>
        <v>2</v>
      </c>
      <c r="G1743" s="165">
        <f>+COUNTIFS(ECR_Hours!$K$6:$K$7,ExportsELAP[[#This Row],[Date Prevailing]])</f>
        <v>0</v>
      </c>
      <c r="H1743" s="165">
        <f t="shared" si="111"/>
        <v>2</v>
      </c>
      <c r="I1743" s="166">
        <f>+Exports!G1746</f>
        <v>49833.5894999999</v>
      </c>
      <c r="J1743" s="166">
        <f>+'ELAP_IPCO-APND'!D1746</f>
        <v>32.854559999999999</v>
      </c>
      <c r="K1743" s="166">
        <f>+(ExportsELAP[[#This Row],[Exports kWh - MPT]]/1000)*ExportsELAP[[#This Row],[EIM Price]]</f>
        <v>1637.2606562431167</v>
      </c>
      <c r="L1743" s="167" t="str">
        <f>+INDEX(ECR_Hours!$I$12:$I$15,MATCH(ExportsELAP[[#This Row],[Date Prevailing]],ECR_Hours!$H$12:$H$15,1))</f>
        <v>NS</v>
      </c>
      <c r="M1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4" spans="1:13" x14ac:dyDescent="0.25">
      <c r="A1744" s="164">
        <f>+Exports!A1747</f>
        <v>44634</v>
      </c>
      <c r="B1744" s="165">
        <f t="shared" si="108"/>
        <v>2022</v>
      </c>
      <c r="C1744" s="165">
        <f t="shared" si="109"/>
        <v>3</v>
      </c>
      <c r="D1744" s="165">
        <f t="shared" si="110"/>
        <v>14</v>
      </c>
      <c r="E1744" s="165">
        <f>+Exports!B1747</f>
        <v>15</v>
      </c>
      <c r="F1744" s="165">
        <f>+WEEKDAY(ExportsELAP[[#This Row],[Date Prevailing]],1)</f>
        <v>2</v>
      </c>
      <c r="G1744" s="165">
        <f>+COUNTIFS(ECR_Hours!$K$6:$K$7,ExportsELAP[[#This Row],[Date Prevailing]])</f>
        <v>0</v>
      </c>
      <c r="H1744" s="165">
        <f t="shared" si="111"/>
        <v>2</v>
      </c>
      <c r="I1744" s="166">
        <f>+Exports!G1747</f>
        <v>48324.183499999999</v>
      </c>
      <c r="J1744" s="166">
        <f>+'ELAP_IPCO-APND'!D1747</f>
        <v>32.295470000000002</v>
      </c>
      <c r="K1744" s="166">
        <f>+(ExportsELAP[[#This Row],[Exports kWh - MPT]]/1000)*ExportsELAP[[#This Row],[EIM Price]]</f>
        <v>1560.652218498745</v>
      </c>
      <c r="L1744" s="167" t="str">
        <f>+INDEX(ECR_Hours!$I$12:$I$15,MATCH(ExportsELAP[[#This Row],[Date Prevailing]],ECR_Hours!$H$12:$H$15,1))</f>
        <v>NS</v>
      </c>
      <c r="M1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5" spans="1:13" x14ac:dyDescent="0.25">
      <c r="A1745" s="164">
        <f>+Exports!A1748</f>
        <v>44634</v>
      </c>
      <c r="B1745" s="165">
        <f t="shared" si="108"/>
        <v>2022</v>
      </c>
      <c r="C1745" s="165">
        <f t="shared" si="109"/>
        <v>3</v>
      </c>
      <c r="D1745" s="165">
        <f t="shared" si="110"/>
        <v>14</v>
      </c>
      <c r="E1745" s="165">
        <f>+Exports!B1748</f>
        <v>16</v>
      </c>
      <c r="F1745" s="165">
        <f>+WEEKDAY(ExportsELAP[[#This Row],[Date Prevailing]],1)</f>
        <v>2</v>
      </c>
      <c r="G1745" s="165">
        <f>+COUNTIFS(ECR_Hours!$K$6:$K$7,ExportsELAP[[#This Row],[Date Prevailing]])</f>
        <v>0</v>
      </c>
      <c r="H1745" s="165">
        <f t="shared" si="111"/>
        <v>2</v>
      </c>
      <c r="I1745" s="166">
        <f>+Exports!G1748</f>
        <v>40368.069900000002</v>
      </c>
      <c r="J1745" s="166">
        <f>+'ELAP_IPCO-APND'!D1748</f>
        <v>31.05499</v>
      </c>
      <c r="K1745" s="166">
        <f>+(ExportsELAP[[#This Row],[Exports kWh - MPT]]/1000)*ExportsELAP[[#This Row],[EIM Price]]</f>
        <v>1253.630007063801</v>
      </c>
      <c r="L1745" s="167" t="str">
        <f>+INDEX(ECR_Hours!$I$12:$I$15,MATCH(ExportsELAP[[#This Row],[Date Prevailing]],ECR_Hours!$H$12:$H$15,1))</f>
        <v>NS</v>
      </c>
      <c r="M1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6" spans="1:13" x14ac:dyDescent="0.25">
      <c r="A1746" s="164">
        <f>+Exports!A1749</f>
        <v>44634</v>
      </c>
      <c r="B1746" s="165">
        <f t="shared" si="108"/>
        <v>2022</v>
      </c>
      <c r="C1746" s="165">
        <f t="shared" si="109"/>
        <v>3</v>
      </c>
      <c r="D1746" s="165">
        <f t="shared" si="110"/>
        <v>14</v>
      </c>
      <c r="E1746" s="165">
        <f>+Exports!B1749</f>
        <v>17</v>
      </c>
      <c r="F1746" s="165">
        <f>+WEEKDAY(ExportsELAP[[#This Row],[Date Prevailing]],1)</f>
        <v>2</v>
      </c>
      <c r="G1746" s="165">
        <f>+COUNTIFS(ECR_Hours!$K$6:$K$7,ExportsELAP[[#This Row],[Date Prevailing]])</f>
        <v>0</v>
      </c>
      <c r="H1746" s="165">
        <f t="shared" si="111"/>
        <v>2</v>
      </c>
      <c r="I1746" s="166">
        <f>+Exports!G1749</f>
        <v>30407.114699999998</v>
      </c>
      <c r="J1746" s="166">
        <f>+'ELAP_IPCO-APND'!D1749</f>
        <v>32.744909999999997</v>
      </c>
      <c r="K1746" s="166">
        <f>+(ExportsELAP[[#This Row],[Exports kWh - MPT]]/1000)*ExportsELAP[[#This Row],[EIM Price]]</f>
        <v>995.6782342111768</v>
      </c>
      <c r="L1746" s="167" t="str">
        <f>+INDEX(ECR_Hours!$I$12:$I$15,MATCH(ExportsELAP[[#This Row],[Date Prevailing]],ECR_Hours!$H$12:$H$15,1))</f>
        <v>NS</v>
      </c>
      <c r="M1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7" spans="1:13" x14ac:dyDescent="0.25">
      <c r="A1747" s="164">
        <f>+Exports!A1750</f>
        <v>44634</v>
      </c>
      <c r="B1747" s="165">
        <f t="shared" si="108"/>
        <v>2022</v>
      </c>
      <c r="C1747" s="165">
        <f t="shared" si="109"/>
        <v>3</v>
      </c>
      <c r="D1747" s="165">
        <f t="shared" si="110"/>
        <v>14</v>
      </c>
      <c r="E1747" s="165">
        <f>+Exports!B1750</f>
        <v>18</v>
      </c>
      <c r="F1747" s="165">
        <f>+WEEKDAY(ExportsELAP[[#This Row],[Date Prevailing]],1)</f>
        <v>2</v>
      </c>
      <c r="G1747" s="165">
        <f>+COUNTIFS(ECR_Hours!$K$6:$K$7,ExportsELAP[[#This Row],[Date Prevailing]])</f>
        <v>0</v>
      </c>
      <c r="H1747" s="165">
        <f t="shared" si="111"/>
        <v>2</v>
      </c>
      <c r="I1747" s="166">
        <f>+Exports!G1750</f>
        <v>16999.620900000002</v>
      </c>
      <c r="J1747" s="166">
        <f>+'ELAP_IPCO-APND'!D1750</f>
        <v>33.587150000000001</v>
      </c>
      <c r="K1747" s="166">
        <f>+(ExportsELAP[[#This Row],[Exports kWh - MPT]]/1000)*ExportsELAP[[#This Row],[EIM Price]]</f>
        <v>570.96881711143499</v>
      </c>
      <c r="L1747" s="167" t="str">
        <f>+INDEX(ECR_Hours!$I$12:$I$15,MATCH(ExportsELAP[[#This Row],[Date Prevailing]],ECR_Hours!$H$12:$H$15,1))</f>
        <v>NS</v>
      </c>
      <c r="M1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8" spans="1:13" x14ac:dyDescent="0.25">
      <c r="A1748" s="164">
        <f>+Exports!A1751</f>
        <v>44634</v>
      </c>
      <c r="B1748" s="165">
        <f t="shared" si="108"/>
        <v>2022</v>
      </c>
      <c r="C1748" s="165">
        <f t="shared" si="109"/>
        <v>3</v>
      </c>
      <c r="D1748" s="165">
        <f t="shared" si="110"/>
        <v>14</v>
      </c>
      <c r="E1748" s="165">
        <f>+Exports!B1751</f>
        <v>19</v>
      </c>
      <c r="F1748" s="165">
        <f>+WEEKDAY(ExportsELAP[[#This Row],[Date Prevailing]],1)</f>
        <v>2</v>
      </c>
      <c r="G1748" s="165">
        <f>+COUNTIFS(ECR_Hours!$K$6:$K$7,ExportsELAP[[#This Row],[Date Prevailing]])</f>
        <v>0</v>
      </c>
      <c r="H1748" s="165">
        <f t="shared" si="111"/>
        <v>2</v>
      </c>
      <c r="I1748" s="166">
        <f>+Exports!G1751</f>
        <v>5927.1219000000001</v>
      </c>
      <c r="J1748" s="166">
        <f>+'ELAP_IPCO-APND'!D1751</f>
        <v>44.62997</v>
      </c>
      <c r="K1748" s="166">
        <f>+(ExportsELAP[[#This Row],[Exports kWh - MPT]]/1000)*ExportsELAP[[#This Row],[EIM Price]]</f>
        <v>264.52727258334301</v>
      </c>
      <c r="L1748" s="167" t="str">
        <f>+INDEX(ECR_Hours!$I$12:$I$15,MATCH(ExportsELAP[[#This Row],[Date Prevailing]],ECR_Hours!$H$12:$H$15,1))</f>
        <v>NS</v>
      </c>
      <c r="M1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49" spans="1:13" x14ac:dyDescent="0.25">
      <c r="A1749" s="164">
        <f>+Exports!A1752</f>
        <v>44634</v>
      </c>
      <c r="B1749" s="165">
        <f t="shared" si="108"/>
        <v>2022</v>
      </c>
      <c r="C1749" s="165">
        <f t="shared" si="109"/>
        <v>3</v>
      </c>
      <c r="D1749" s="165">
        <f t="shared" si="110"/>
        <v>14</v>
      </c>
      <c r="E1749" s="165">
        <f>+Exports!B1752</f>
        <v>20</v>
      </c>
      <c r="F1749" s="165">
        <f>+WEEKDAY(ExportsELAP[[#This Row],[Date Prevailing]],1)</f>
        <v>2</v>
      </c>
      <c r="G1749" s="165">
        <f>+COUNTIFS(ECR_Hours!$K$6:$K$7,ExportsELAP[[#This Row],[Date Prevailing]])</f>
        <v>0</v>
      </c>
      <c r="H1749" s="165">
        <f t="shared" si="111"/>
        <v>2</v>
      </c>
      <c r="I1749" s="166">
        <f>+Exports!G1752</f>
        <v>1030.0907</v>
      </c>
      <c r="J1749" s="166">
        <f>+'ELAP_IPCO-APND'!D1752</f>
        <v>44.935470000000002</v>
      </c>
      <c r="K1749" s="166">
        <f>+(ExportsELAP[[#This Row],[Exports kWh - MPT]]/1000)*ExportsELAP[[#This Row],[EIM Price]]</f>
        <v>46.287609747128997</v>
      </c>
      <c r="L1749" s="167" t="str">
        <f>+INDEX(ECR_Hours!$I$12:$I$15,MATCH(ExportsELAP[[#This Row],[Date Prevailing]],ECR_Hours!$H$12:$H$15,1))</f>
        <v>NS</v>
      </c>
      <c r="M1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0" spans="1:13" x14ac:dyDescent="0.25">
      <c r="A1750" s="164">
        <f>+Exports!A1753</f>
        <v>44634</v>
      </c>
      <c r="B1750" s="165">
        <f t="shared" si="108"/>
        <v>2022</v>
      </c>
      <c r="C1750" s="165">
        <f t="shared" si="109"/>
        <v>3</v>
      </c>
      <c r="D1750" s="165">
        <f t="shared" si="110"/>
        <v>14</v>
      </c>
      <c r="E1750" s="165">
        <f>+Exports!B1753</f>
        <v>21</v>
      </c>
      <c r="F1750" s="165">
        <f>+WEEKDAY(ExportsELAP[[#This Row],[Date Prevailing]],1)</f>
        <v>2</v>
      </c>
      <c r="G1750" s="165">
        <f>+COUNTIFS(ECR_Hours!$K$6:$K$7,ExportsELAP[[#This Row],[Date Prevailing]])</f>
        <v>0</v>
      </c>
      <c r="H1750" s="165">
        <f t="shared" si="111"/>
        <v>2</v>
      </c>
      <c r="I1750" s="166">
        <f>+Exports!G1753</f>
        <v>2.6577999999999902</v>
      </c>
      <c r="J1750" s="166">
        <f>+'ELAP_IPCO-APND'!D1753</f>
        <v>50.405410000000003</v>
      </c>
      <c r="K1750" s="166">
        <f>+(ExportsELAP[[#This Row],[Exports kWh - MPT]]/1000)*ExportsELAP[[#This Row],[EIM Price]]</f>
        <v>0.13396749869799951</v>
      </c>
      <c r="L1750" s="167" t="str">
        <f>+INDEX(ECR_Hours!$I$12:$I$15,MATCH(ExportsELAP[[#This Row],[Date Prevailing]],ECR_Hours!$H$12:$H$15,1))</f>
        <v>NS</v>
      </c>
      <c r="M1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1" spans="1:13" x14ac:dyDescent="0.25">
      <c r="A1751" s="164">
        <f>+Exports!A1754</f>
        <v>44634</v>
      </c>
      <c r="B1751" s="165">
        <f t="shared" si="108"/>
        <v>2022</v>
      </c>
      <c r="C1751" s="165">
        <f t="shared" si="109"/>
        <v>3</v>
      </c>
      <c r="D1751" s="165">
        <f t="shared" si="110"/>
        <v>14</v>
      </c>
      <c r="E1751" s="165">
        <f>+Exports!B1754</f>
        <v>22</v>
      </c>
      <c r="F1751" s="165">
        <f>+WEEKDAY(ExportsELAP[[#This Row],[Date Prevailing]],1)</f>
        <v>2</v>
      </c>
      <c r="G1751" s="165">
        <f>+COUNTIFS(ECR_Hours!$K$6:$K$7,ExportsELAP[[#This Row],[Date Prevailing]])</f>
        <v>0</v>
      </c>
      <c r="H1751" s="165">
        <f t="shared" si="111"/>
        <v>2</v>
      </c>
      <c r="I1751" s="166">
        <f>+Exports!G1754</f>
        <v>7.6483000000000008</v>
      </c>
      <c r="J1751" s="166">
        <f>+'ELAP_IPCO-APND'!D1754</f>
        <v>49.350110000000001</v>
      </c>
      <c r="K1751" s="166">
        <f>+(ExportsELAP[[#This Row],[Exports kWh - MPT]]/1000)*ExportsELAP[[#This Row],[EIM Price]]</f>
        <v>0.37744444631300006</v>
      </c>
      <c r="L1751" s="167" t="str">
        <f>+INDEX(ECR_Hours!$I$12:$I$15,MATCH(ExportsELAP[[#This Row],[Date Prevailing]],ECR_Hours!$H$12:$H$15,1))</f>
        <v>NS</v>
      </c>
      <c r="M1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2" spans="1:13" x14ac:dyDescent="0.25">
      <c r="A1752" s="164">
        <f>+Exports!A1755</f>
        <v>44634</v>
      </c>
      <c r="B1752" s="165">
        <f t="shared" si="108"/>
        <v>2022</v>
      </c>
      <c r="C1752" s="165">
        <f t="shared" si="109"/>
        <v>3</v>
      </c>
      <c r="D1752" s="165">
        <f t="shared" si="110"/>
        <v>14</v>
      </c>
      <c r="E1752" s="165">
        <f>+Exports!B1755</f>
        <v>23</v>
      </c>
      <c r="F1752" s="165">
        <f>+WEEKDAY(ExportsELAP[[#This Row],[Date Prevailing]],1)</f>
        <v>2</v>
      </c>
      <c r="G1752" s="165">
        <f>+COUNTIFS(ECR_Hours!$K$6:$K$7,ExportsELAP[[#This Row],[Date Prevailing]])</f>
        <v>0</v>
      </c>
      <c r="H1752" s="165">
        <f t="shared" si="111"/>
        <v>2</v>
      </c>
      <c r="I1752" s="166">
        <f>+Exports!G1755</f>
        <v>1.1678999999999999</v>
      </c>
      <c r="J1752" s="166">
        <f>+'ELAP_IPCO-APND'!D1755</f>
        <v>49.754179999999998</v>
      </c>
      <c r="K1752" s="166">
        <f>+(ExportsELAP[[#This Row],[Exports kWh - MPT]]/1000)*ExportsELAP[[#This Row],[EIM Price]]</f>
        <v>5.8107906821999997E-2</v>
      </c>
      <c r="L1752" s="167" t="str">
        <f>+INDEX(ECR_Hours!$I$12:$I$15,MATCH(ExportsELAP[[#This Row],[Date Prevailing]],ECR_Hours!$H$12:$H$15,1))</f>
        <v>NS</v>
      </c>
      <c r="M1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3" spans="1:13" x14ac:dyDescent="0.25">
      <c r="A1753" s="164">
        <f>+Exports!A1756</f>
        <v>44634</v>
      </c>
      <c r="B1753" s="165">
        <f t="shared" si="108"/>
        <v>2022</v>
      </c>
      <c r="C1753" s="165">
        <f t="shared" si="109"/>
        <v>3</v>
      </c>
      <c r="D1753" s="165">
        <f t="shared" si="110"/>
        <v>14</v>
      </c>
      <c r="E1753" s="165">
        <f>+Exports!B1756</f>
        <v>24</v>
      </c>
      <c r="F1753" s="165">
        <f>+WEEKDAY(ExportsELAP[[#This Row],[Date Prevailing]],1)</f>
        <v>2</v>
      </c>
      <c r="G1753" s="165">
        <f>+COUNTIFS(ECR_Hours!$K$6:$K$7,ExportsELAP[[#This Row],[Date Prevailing]])</f>
        <v>0</v>
      </c>
      <c r="H1753" s="165">
        <f t="shared" si="111"/>
        <v>2</v>
      </c>
      <c r="I1753" s="166">
        <f>+Exports!G1756</f>
        <v>8.2911000000000001</v>
      </c>
      <c r="J1753" s="166">
        <f>+'ELAP_IPCO-APND'!D1756</f>
        <v>46.087150000000001</v>
      </c>
      <c r="K1753" s="166">
        <f>+(ExportsELAP[[#This Row],[Exports kWh - MPT]]/1000)*ExportsELAP[[#This Row],[EIM Price]]</f>
        <v>0.38211316936500006</v>
      </c>
      <c r="L1753" s="167" t="str">
        <f>+INDEX(ECR_Hours!$I$12:$I$15,MATCH(ExportsELAP[[#This Row],[Date Prevailing]],ECR_Hours!$H$12:$H$15,1))</f>
        <v>NS</v>
      </c>
      <c r="M1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4" spans="1:13" x14ac:dyDescent="0.25">
      <c r="A1754" s="164">
        <f>+Exports!A1757</f>
        <v>44635</v>
      </c>
      <c r="B1754" s="165">
        <f t="shared" si="108"/>
        <v>2022</v>
      </c>
      <c r="C1754" s="165">
        <f t="shared" si="109"/>
        <v>3</v>
      </c>
      <c r="D1754" s="165">
        <f t="shared" si="110"/>
        <v>15</v>
      </c>
      <c r="E1754" s="165">
        <f>+Exports!B1757</f>
        <v>1</v>
      </c>
      <c r="F1754" s="165">
        <f>+WEEKDAY(ExportsELAP[[#This Row],[Date Prevailing]],1)</f>
        <v>3</v>
      </c>
      <c r="G1754" s="165">
        <f>+COUNTIFS(ECR_Hours!$K$6:$K$7,ExportsELAP[[#This Row],[Date Prevailing]])</f>
        <v>0</v>
      </c>
      <c r="H1754" s="165">
        <f t="shared" si="111"/>
        <v>3</v>
      </c>
      <c r="I1754" s="166">
        <f>+Exports!G1757</f>
        <v>4.5018000000000002</v>
      </c>
      <c r="J1754" s="166">
        <f>+'ELAP_IPCO-APND'!D1757</f>
        <v>35.589199999999998</v>
      </c>
      <c r="K1754" s="166">
        <f>+(ExportsELAP[[#This Row],[Exports kWh - MPT]]/1000)*ExportsELAP[[#This Row],[EIM Price]]</f>
        <v>0.16021546055999999</v>
      </c>
      <c r="L1754" s="167" t="str">
        <f>+INDEX(ECR_Hours!$I$12:$I$15,MATCH(ExportsELAP[[#This Row],[Date Prevailing]],ECR_Hours!$H$12:$H$15,1))</f>
        <v>NS</v>
      </c>
      <c r="M1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5" spans="1:13" x14ac:dyDescent="0.25">
      <c r="A1755" s="164">
        <f>+Exports!A1758</f>
        <v>44635</v>
      </c>
      <c r="B1755" s="165">
        <f t="shared" si="108"/>
        <v>2022</v>
      </c>
      <c r="C1755" s="165">
        <f t="shared" si="109"/>
        <v>3</v>
      </c>
      <c r="D1755" s="165">
        <f t="shared" si="110"/>
        <v>15</v>
      </c>
      <c r="E1755" s="165">
        <f>+Exports!B1758</f>
        <v>2</v>
      </c>
      <c r="F1755" s="165">
        <f>+WEEKDAY(ExportsELAP[[#This Row],[Date Prevailing]],1)</f>
        <v>3</v>
      </c>
      <c r="G1755" s="165">
        <f>+COUNTIFS(ECR_Hours!$K$6:$K$7,ExportsELAP[[#This Row],[Date Prevailing]])</f>
        <v>0</v>
      </c>
      <c r="H1755" s="165">
        <f t="shared" si="111"/>
        <v>3</v>
      </c>
      <c r="I1755" s="166">
        <f>+Exports!G1758</f>
        <v>5.1097999999999999</v>
      </c>
      <c r="J1755" s="166">
        <f>+'ELAP_IPCO-APND'!D1758</f>
        <v>32.207900000000002</v>
      </c>
      <c r="K1755" s="166">
        <f>+(ExportsELAP[[#This Row],[Exports kWh - MPT]]/1000)*ExportsELAP[[#This Row],[EIM Price]]</f>
        <v>0.16457592742000002</v>
      </c>
      <c r="L1755" s="167" t="str">
        <f>+INDEX(ECR_Hours!$I$12:$I$15,MATCH(ExportsELAP[[#This Row],[Date Prevailing]],ECR_Hours!$H$12:$H$15,1))</f>
        <v>NS</v>
      </c>
      <c r="M1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6" spans="1:13" x14ac:dyDescent="0.25">
      <c r="A1756" s="164">
        <f>+Exports!A1759</f>
        <v>44635</v>
      </c>
      <c r="B1756" s="165">
        <f t="shared" si="108"/>
        <v>2022</v>
      </c>
      <c r="C1756" s="165">
        <f t="shared" si="109"/>
        <v>3</v>
      </c>
      <c r="D1756" s="165">
        <f t="shared" si="110"/>
        <v>15</v>
      </c>
      <c r="E1756" s="165">
        <f>+Exports!B1759</f>
        <v>3</v>
      </c>
      <c r="F1756" s="165">
        <f>+WEEKDAY(ExportsELAP[[#This Row],[Date Prevailing]],1)</f>
        <v>3</v>
      </c>
      <c r="G1756" s="165">
        <f>+COUNTIFS(ECR_Hours!$K$6:$K$7,ExportsELAP[[#This Row],[Date Prevailing]])</f>
        <v>0</v>
      </c>
      <c r="H1756" s="165">
        <f t="shared" si="111"/>
        <v>3</v>
      </c>
      <c r="I1756" s="166">
        <f>+Exports!G1759</f>
        <v>5.4822999999999995</v>
      </c>
      <c r="J1756" s="166">
        <f>+'ELAP_IPCO-APND'!D1759</f>
        <v>31.019580000000001</v>
      </c>
      <c r="K1756" s="166">
        <f>+(ExportsELAP[[#This Row],[Exports kWh - MPT]]/1000)*ExportsELAP[[#This Row],[EIM Price]]</f>
        <v>0.17005864343400001</v>
      </c>
      <c r="L1756" s="167" t="str">
        <f>+INDEX(ECR_Hours!$I$12:$I$15,MATCH(ExportsELAP[[#This Row],[Date Prevailing]],ECR_Hours!$H$12:$H$15,1))</f>
        <v>NS</v>
      </c>
      <c r="M1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7" spans="1:13" x14ac:dyDescent="0.25">
      <c r="A1757" s="164">
        <f>+Exports!A1760</f>
        <v>44635</v>
      </c>
      <c r="B1757" s="165">
        <f t="shared" si="108"/>
        <v>2022</v>
      </c>
      <c r="C1757" s="165">
        <f t="shared" si="109"/>
        <v>3</v>
      </c>
      <c r="D1757" s="165">
        <f t="shared" si="110"/>
        <v>15</v>
      </c>
      <c r="E1757" s="165">
        <f>+Exports!B1760</f>
        <v>4</v>
      </c>
      <c r="F1757" s="165">
        <f>+WEEKDAY(ExportsELAP[[#This Row],[Date Prevailing]],1)</f>
        <v>3</v>
      </c>
      <c r="G1757" s="165">
        <f>+COUNTIFS(ECR_Hours!$K$6:$K$7,ExportsELAP[[#This Row],[Date Prevailing]])</f>
        <v>0</v>
      </c>
      <c r="H1757" s="165">
        <f t="shared" si="111"/>
        <v>3</v>
      </c>
      <c r="I1757" s="166">
        <f>+Exports!G1760</f>
        <v>3.4016999999999999</v>
      </c>
      <c r="J1757" s="166">
        <f>+'ELAP_IPCO-APND'!D1760</f>
        <v>29.89105</v>
      </c>
      <c r="K1757" s="166">
        <f>+(ExportsELAP[[#This Row],[Exports kWh - MPT]]/1000)*ExportsELAP[[#This Row],[EIM Price]]</f>
        <v>0.10168038478500001</v>
      </c>
      <c r="L1757" s="167" t="str">
        <f>+INDEX(ECR_Hours!$I$12:$I$15,MATCH(ExportsELAP[[#This Row],[Date Prevailing]],ECR_Hours!$H$12:$H$15,1))</f>
        <v>NS</v>
      </c>
      <c r="M1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8" spans="1:13" x14ac:dyDescent="0.25">
      <c r="A1758" s="164">
        <f>+Exports!A1761</f>
        <v>44635</v>
      </c>
      <c r="B1758" s="165">
        <f t="shared" si="108"/>
        <v>2022</v>
      </c>
      <c r="C1758" s="165">
        <f t="shared" si="109"/>
        <v>3</v>
      </c>
      <c r="D1758" s="165">
        <f t="shared" si="110"/>
        <v>15</v>
      </c>
      <c r="E1758" s="165">
        <f>+Exports!B1761</f>
        <v>5</v>
      </c>
      <c r="F1758" s="165">
        <f>+WEEKDAY(ExportsELAP[[#This Row],[Date Prevailing]],1)</f>
        <v>3</v>
      </c>
      <c r="G1758" s="165">
        <f>+COUNTIFS(ECR_Hours!$K$6:$K$7,ExportsELAP[[#This Row],[Date Prevailing]])</f>
        <v>0</v>
      </c>
      <c r="H1758" s="165">
        <f t="shared" si="111"/>
        <v>3</v>
      </c>
      <c r="I1758" s="166">
        <f>+Exports!G1761</f>
        <v>3.7945999999999898</v>
      </c>
      <c r="J1758" s="166">
        <f>+'ELAP_IPCO-APND'!D1761</f>
        <v>30.595089999999999</v>
      </c>
      <c r="K1758" s="166">
        <f>+(ExportsELAP[[#This Row],[Exports kWh - MPT]]/1000)*ExportsELAP[[#This Row],[EIM Price]]</f>
        <v>0.11609612851399968</v>
      </c>
      <c r="L1758" s="167" t="str">
        <f>+INDEX(ECR_Hours!$I$12:$I$15,MATCH(ExportsELAP[[#This Row],[Date Prevailing]],ECR_Hours!$H$12:$H$15,1))</f>
        <v>NS</v>
      </c>
      <c r="M1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59" spans="1:13" x14ac:dyDescent="0.25">
      <c r="A1759" s="164">
        <f>+Exports!A1762</f>
        <v>44635</v>
      </c>
      <c r="B1759" s="165">
        <f t="shared" si="108"/>
        <v>2022</v>
      </c>
      <c r="C1759" s="165">
        <f t="shared" si="109"/>
        <v>3</v>
      </c>
      <c r="D1759" s="165">
        <f t="shared" si="110"/>
        <v>15</v>
      </c>
      <c r="E1759" s="165">
        <f>+Exports!B1762</f>
        <v>6</v>
      </c>
      <c r="F1759" s="165">
        <f>+WEEKDAY(ExportsELAP[[#This Row],[Date Prevailing]],1)</f>
        <v>3</v>
      </c>
      <c r="G1759" s="165">
        <f>+COUNTIFS(ECR_Hours!$K$6:$K$7,ExportsELAP[[#This Row],[Date Prevailing]])</f>
        <v>0</v>
      </c>
      <c r="H1759" s="165">
        <f t="shared" si="111"/>
        <v>3</v>
      </c>
      <c r="I1759" s="166">
        <f>+Exports!G1762</f>
        <v>3.34649999999999</v>
      </c>
      <c r="J1759" s="166">
        <f>+'ELAP_IPCO-APND'!D1762</f>
        <v>31.66705</v>
      </c>
      <c r="K1759" s="166">
        <f>+(ExportsELAP[[#This Row],[Exports kWh - MPT]]/1000)*ExportsELAP[[#This Row],[EIM Price]]</f>
        <v>0.10597378282499968</v>
      </c>
      <c r="L1759" s="167" t="str">
        <f>+INDEX(ECR_Hours!$I$12:$I$15,MATCH(ExportsELAP[[#This Row],[Date Prevailing]],ECR_Hours!$H$12:$H$15,1))</f>
        <v>NS</v>
      </c>
      <c r="M1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0" spans="1:13" x14ac:dyDescent="0.25">
      <c r="A1760" s="164">
        <f>+Exports!A1763</f>
        <v>44635</v>
      </c>
      <c r="B1760" s="165">
        <f t="shared" si="108"/>
        <v>2022</v>
      </c>
      <c r="C1760" s="165">
        <f t="shared" si="109"/>
        <v>3</v>
      </c>
      <c r="D1760" s="165">
        <f t="shared" si="110"/>
        <v>15</v>
      </c>
      <c r="E1760" s="165">
        <f>+Exports!B1763</f>
        <v>7</v>
      </c>
      <c r="F1760" s="165">
        <f>+WEEKDAY(ExportsELAP[[#This Row],[Date Prevailing]],1)</f>
        <v>3</v>
      </c>
      <c r="G1760" s="165">
        <f>+COUNTIFS(ECR_Hours!$K$6:$K$7,ExportsELAP[[#This Row],[Date Prevailing]])</f>
        <v>0</v>
      </c>
      <c r="H1760" s="165">
        <f t="shared" si="111"/>
        <v>3</v>
      </c>
      <c r="I1760" s="166">
        <f>+Exports!G1763</f>
        <v>3.4335999999999998</v>
      </c>
      <c r="J1760" s="166">
        <f>+'ELAP_IPCO-APND'!D1763</f>
        <v>39.868699999999997</v>
      </c>
      <c r="K1760" s="166">
        <f>+(ExportsELAP[[#This Row],[Exports kWh - MPT]]/1000)*ExportsELAP[[#This Row],[EIM Price]]</f>
        <v>0.13689316831999998</v>
      </c>
      <c r="L1760" s="167" t="str">
        <f>+INDEX(ECR_Hours!$I$12:$I$15,MATCH(ExportsELAP[[#This Row],[Date Prevailing]],ECR_Hours!$H$12:$H$15,1))</f>
        <v>NS</v>
      </c>
      <c r="M1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1" spans="1:13" x14ac:dyDescent="0.25">
      <c r="A1761" s="164">
        <f>+Exports!A1764</f>
        <v>44635</v>
      </c>
      <c r="B1761" s="165">
        <f t="shared" si="108"/>
        <v>2022</v>
      </c>
      <c r="C1761" s="165">
        <f t="shared" si="109"/>
        <v>3</v>
      </c>
      <c r="D1761" s="165">
        <f t="shared" si="110"/>
        <v>15</v>
      </c>
      <c r="E1761" s="165">
        <f>+Exports!B1764</f>
        <v>8</v>
      </c>
      <c r="F1761" s="165">
        <f>+WEEKDAY(ExportsELAP[[#This Row],[Date Prevailing]],1)</f>
        <v>3</v>
      </c>
      <c r="G1761" s="165">
        <f>+COUNTIFS(ECR_Hours!$K$6:$K$7,ExportsELAP[[#This Row],[Date Prevailing]])</f>
        <v>0</v>
      </c>
      <c r="H1761" s="165">
        <f t="shared" si="111"/>
        <v>3</v>
      </c>
      <c r="I1761" s="166">
        <f>+Exports!G1764</f>
        <v>30.093600000000002</v>
      </c>
      <c r="J1761" s="166">
        <f>+'ELAP_IPCO-APND'!D1764</f>
        <v>44.208799999999997</v>
      </c>
      <c r="K1761" s="166">
        <f>+(ExportsELAP[[#This Row],[Exports kWh - MPT]]/1000)*ExportsELAP[[#This Row],[EIM Price]]</f>
        <v>1.3304019436799999</v>
      </c>
      <c r="L1761" s="167" t="str">
        <f>+INDEX(ECR_Hours!$I$12:$I$15,MATCH(ExportsELAP[[#This Row],[Date Prevailing]],ECR_Hours!$H$12:$H$15,1))</f>
        <v>NS</v>
      </c>
      <c r="M1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2" spans="1:13" x14ac:dyDescent="0.25">
      <c r="A1762" s="164">
        <f>+Exports!A1765</f>
        <v>44635</v>
      </c>
      <c r="B1762" s="165">
        <f t="shared" si="108"/>
        <v>2022</v>
      </c>
      <c r="C1762" s="165">
        <f t="shared" si="109"/>
        <v>3</v>
      </c>
      <c r="D1762" s="165">
        <f t="shared" si="110"/>
        <v>15</v>
      </c>
      <c r="E1762" s="165">
        <f>+Exports!B1765</f>
        <v>9</v>
      </c>
      <c r="F1762" s="165">
        <f>+WEEKDAY(ExportsELAP[[#This Row],[Date Prevailing]],1)</f>
        <v>3</v>
      </c>
      <c r="G1762" s="165">
        <f>+COUNTIFS(ECR_Hours!$K$6:$K$7,ExportsELAP[[#This Row],[Date Prevailing]])</f>
        <v>0</v>
      </c>
      <c r="H1762" s="165">
        <f t="shared" si="111"/>
        <v>3</v>
      </c>
      <c r="I1762" s="166">
        <f>+Exports!G1765</f>
        <v>1217.0552</v>
      </c>
      <c r="J1762" s="166">
        <f>+'ELAP_IPCO-APND'!D1765</f>
        <v>36.236319999999999</v>
      </c>
      <c r="K1762" s="166">
        <f>+(ExportsELAP[[#This Row],[Exports kWh - MPT]]/1000)*ExportsELAP[[#This Row],[EIM Price]]</f>
        <v>44.101601684864001</v>
      </c>
      <c r="L1762" s="167" t="str">
        <f>+INDEX(ECR_Hours!$I$12:$I$15,MATCH(ExportsELAP[[#This Row],[Date Prevailing]],ECR_Hours!$H$12:$H$15,1))</f>
        <v>NS</v>
      </c>
      <c r="M1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3" spans="1:13" x14ac:dyDescent="0.25">
      <c r="A1763" s="164">
        <f>+Exports!A1766</f>
        <v>44635</v>
      </c>
      <c r="B1763" s="165">
        <f t="shared" si="108"/>
        <v>2022</v>
      </c>
      <c r="C1763" s="165">
        <f t="shared" si="109"/>
        <v>3</v>
      </c>
      <c r="D1763" s="165">
        <f t="shared" si="110"/>
        <v>15</v>
      </c>
      <c r="E1763" s="165">
        <f>+Exports!B1766</f>
        <v>10</v>
      </c>
      <c r="F1763" s="165">
        <f>+WEEKDAY(ExportsELAP[[#This Row],[Date Prevailing]],1)</f>
        <v>3</v>
      </c>
      <c r="G1763" s="165">
        <f>+COUNTIFS(ECR_Hours!$K$6:$K$7,ExportsELAP[[#This Row],[Date Prevailing]])</f>
        <v>0</v>
      </c>
      <c r="H1763" s="165">
        <f t="shared" si="111"/>
        <v>3</v>
      </c>
      <c r="I1763" s="166">
        <f>+Exports!G1766</f>
        <v>3757.0135</v>
      </c>
      <c r="J1763" s="166">
        <f>+'ELAP_IPCO-APND'!D1766</f>
        <v>35.679040000000001</v>
      </c>
      <c r="K1763" s="166">
        <f>+(ExportsELAP[[#This Row],[Exports kWh - MPT]]/1000)*ExportsELAP[[#This Row],[EIM Price]]</f>
        <v>134.04663494704002</v>
      </c>
      <c r="L1763" s="167" t="str">
        <f>+INDEX(ECR_Hours!$I$12:$I$15,MATCH(ExportsELAP[[#This Row],[Date Prevailing]],ECR_Hours!$H$12:$H$15,1))</f>
        <v>NS</v>
      </c>
      <c r="M1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4" spans="1:13" x14ac:dyDescent="0.25">
      <c r="A1764" s="164">
        <f>+Exports!A1767</f>
        <v>44635</v>
      </c>
      <c r="B1764" s="165">
        <f t="shared" si="108"/>
        <v>2022</v>
      </c>
      <c r="C1764" s="165">
        <f t="shared" si="109"/>
        <v>3</v>
      </c>
      <c r="D1764" s="165">
        <f t="shared" si="110"/>
        <v>15</v>
      </c>
      <c r="E1764" s="165">
        <f>+Exports!B1767</f>
        <v>11</v>
      </c>
      <c r="F1764" s="165">
        <f>+WEEKDAY(ExportsELAP[[#This Row],[Date Prevailing]],1)</f>
        <v>3</v>
      </c>
      <c r="G1764" s="165">
        <f>+COUNTIFS(ECR_Hours!$K$6:$K$7,ExportsELAP[[#This Row],[Date Prevailing]])</f>
        <v>0</v>
      </c>
      <c r="H1764" s="165">
        <f t="shared" si="111"/>
        <v>3</v>
      </c>
      <c r="I1764" s="166">
        <f>+Exports!G1767</f>
        <v>5850.5136999999995</v>
      </c>
      <c r="J1764" s="166">
        <f>+'ELAP_IPCO-APND'!D1767</f>
        <v>38.444420000000001</v>
      </c>
      <c r="K1764" s="166">
        <f>+(ExportsELAP[[#This Row],[Exports kWh - MPT]]/1000)*ExportsELAP[[#This Row],[EIM Price]]</f>
        <v>224.91960589855398</v>
      </c>
      <c r="L1764" s="167" t="str">
        <f>+INDEX(ECR_Hours!$I$12:$I$15,MATCH(ExportsELAP[[#This Row],[Date Prevailing]],ECR_Hours!$H$12:$H$15,1))</f>
        <v>NS</v>
      </c>
      <c r="M1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5" spans="1:13" x14ac:dyDescent="0.25">
      <c r="A1765" s="164">
        <f>+Exports!A1768</f>
        <v>44635</v>
      </c>
      <c r="B1765" s="165">
        <f t="shared" si="108"/>
        <v>2022</v>
      </c>
      <c r="C1765" s="165">
        <f t="shared" si="109"/>
        <v>3</v>
      </c>
      <c r="D1765" s="165">
        <f t="shared" si="110"/>
        <v>15</v>
      </c>
      <c r="E1765" s="165">
        <f>+Exports!B1768</f>
        <v>12</v>
      </c>
      <c r="F1765" s="165">
        <f>+WEEKDAY(ExportsELAP[[#This Row],[Date Prevailing]],1)</f>
        <v>3</v>
      </c>
      <c r="G1765" s="165">
        <f>+COUNTIFS(ECR_Hours!$K$6:$K$7,ExportsELAP[[#This Row],[Date Prevailing]])</f>
        <v>0</v>
      </c>
      <c r="H1765" s="165">
        <f t="shared" si="111"/>
        <v>3</v>
      </c>
      <c r="I1765" s="166">
        <f>+Exports!G1768</f>
        <v>5328.4606000000003</v>
      </c>
      <c r="J1765" s="166">
        <f>+'ELAP_IPCO-APND'!D1768</f>
        <v>30.2776</v>
      </c>
      <c r="K1765" s="166">
        <f>+(ExportsELAP[[#This Row],[Exports kWh - MPT]]/1000)*ExportsELAP[[#This Row],[EIM Price]]</f>
        <v>161.33299866256002</v>
      </c>
      <c r="L1765" s="167" t="str">
        <f>+INDEX(ECR_Hours!$I$12:$I$15,MATCH(ExportsELAP[[#This Row],[Date Prevailing]],ECR_Hours!$H$12:$H$15,1))</f>
        <v>NS</v>
      </c>
      <c r="M1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6" spans="1:13" x14ac:dyDescent="0.25">
      <c r="A1766" s="164">
        <f>+Exports!A1769</f>
        <v>44635</v>
      </c>
      <c r="B1766" s="165">
        <f t="shared" si="108"/>
        <v>2022</v>
      </c>
      <c r="C1766" s="165">
        <f t="shared" si="109"/>
        <v>3</v>
      </c>
      <c r="D1766" s="165">
        <f t="shared" si="110"/>
        <v>15</v>
      </c>
      <c r="E1766" s="165">
        <f>+Exports!B1769</f>
        <v>13</v>
      </c>
      <c r="F1766" s="165">
        <f>+WEEKDAY(ExportsELAP[[#This Row],[Date Prevailing]],1)</f>
        <v>3</v>
      </c>
      <c r="G1766" s="165">
        <f>+COUNTIFS(ECR_Hours!$K$6:$K$7,ExportsELAP[[#This Row],[Date Prevailing]])</f>
        <v>0</v>
      </c>
      <c r="H1766" s="165">
        <f t="shared" si="111"/>
        <v>3</v>
      </c>
      <c r="I1766" s="166">
        <f>+Exports!G1769</f>
        <v>5491.8849000000009</v>
      </c>
      <c r="J1766" s="166">
        <f>+'ELAP_IPCO-APND'!D1769</f>
        <v>34.541179999999997</v>
      </c>
      <c r="K1766" s="166">
        <f>+(ExportsELAP[[#This Row],[Exports kWh - MPT]]/1000)*ExportsELAP[[#This Row],[EIM Price]]</f>
        <v>189.69618487018201</v>
      </c>
      <c r="L1766" s="167" t="str">
        <f>+INDEX(ECR_Hours!$I$12:$I$15,MATCH(ExportsELAP[[#This Row],[Date Prevailing]],ECR_Hours!$H$12:$H$15,1))</f>
        <v>NS</v>
      </c>
      <c r="M1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7" spans="1:13" x14ac:dyDescent="0.25">
      <c r="A1767" s="164">
        <f>+Exports!A1770</f>
        <v>44635</v>
      </c>
      <c r="B1767" s="165">
        <f t="shared" si="108"/>
        <v>2022</v>
      </c>
      <c r="C1767" s="165">
        <f t="shared" si="109"/>
        <v>3</v>
      </c>
      <c r="D1767" s="165">
        <f t="shared" si="110"/>
        <v>15</v>
      </c>
      <c r="E1767" s="165">
        <f>+Exports!B1770</f>
        <v>14</v>
      </c>
      <c r="F1767" s="165">
        <f>+WEEKDAY(ExportsELAP[[#This Row],[Date Prevailing]],1)</f>
        <v>3</v>
      </c>
      <c r="G1767" s="165">
        <f>+COUNTIFS(ECR_Hours!$K$6:$K$7,ExportsELAP[[#This Row],[Date Prevailing]])</f>
        <v>0</v>
      </c>
      <c r="H1767" s="165">
        <f t="shared" si="111"/>
        <v>3</v>
      </c>
      <c r="I1767" s="166">
        <f>+Exports!G1770</f>
        <v>18259.384099999999</v>
      </c>
      <c r="J1767" s="166">
        <f>+'ELAP_IPCO-APND'!D1770</f>
        <v>25.614660000000001</v>
      </c>
      <c r="K1767" s="166">
        <f>+(ExportsELAP[[#This Row],[Exports kWh - MPT]]/1000)*ExportsELAP[[#This Row],[EIM Price]]</f>
        <v>467.70791553090595</v>
      </c>
      <c r="L1767" s="167" t="str">
        <f>+INDEX(ECR_Hours!$I$12:$I$15,MATCH(ExportsELAP[[#This Row],[Date Prevailing]],ECR_Hours!$H$12:$H$15,1))</f>
        <v>NS</v>
      </c>
      <c r="M1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8" spans="1:13" x14ac:dyDescent="0.25">
      <c r="A1768" s="164">
        <f>+Exports!A1771</f>
        <v>44635</v>
      </c>
      <c r="B1768" s="165">
        <f t="shared" si="108"/>
        <v>2022</v>
      </c>
      <c r="C1768" s="165">
        <f t="shared" si="109"/>
        <v>3</v>
      </c>
      <c r="D1768" s="165">
        <f t="shared" si="110"/>
        <v>15</v>
      </c>
      <c r="E1768" s="165">
        <f>+Exports!B1771</f>
        <v>15</v>
      </c>
      <c r="F1768" s="165">
        <f>+WEEKDAY(ExportsELAP[[#This Row],[Date Prevailing]],1)</f>
        <v>3</v>
      </c>
      <c r="G1768" s="165">
        <f>+COUNTIFS(ECR_Hours!$K$6:$K$7,ExportsELAP[[#This Row],[Date Prevailing]])</f>
        <v>0</v>
      </c>
      <c r="H1768" s="165">
        <f t="shared" si="111"/>
        <v>3</v>
      </c>
      <c r="I1768" s="166">
        <f>+Exports!G1771</f>
        <v>26818.924800000001</v>
      </c>
      <c r="J1768" s="166">
        <f>+'ELAP_IPCO-APND'!D1771</f>
        <v>19.884889999999999</v>
      </c>
      <c r="K1768" s="166">
        <f>+(ExportsELAP[[#This Row],[Exports kWh - MPT]]/1000)*ExportsELAP[[#This Row],[EIM Price]]</f>
        <v>533.29136956627201</v>
      </c>
      <c r="L1768" s="167" t="str">
        <f>+INDEX(ECR_Hours!$I$12:$I$15,MATCH(ExportsELAP[[#This Row],[Date Prevailing]],ECR_Hours!$H$12:$H$15,1))</f>
        <v>NS</v>
      </c>
      <c r="M1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69" spans="1:13" x14ac:dyDescent="0.25">
      <c r="A1769" s="164">
        <f>+Exports!A1772</f>
        <v>44635</v>
      </c>
      <c r="B1769" s="165">
        <f t="shared" si="108"/>
        <v>2022</v>
      </c>
      <c r="C1769" s="165">
        <f t="shared" si="109"/>
        <v>3</v>
      </c>
      <c r="D1769" s="165">
        <f t="shared" si="110"/>
        <v>15</v>
      </c>
      <c r="E1769" s="165">
        <f>+Exports!B1772</f>
        <v>16</v>
      </c>
      <c r="F1769" s="165">
        <f>+WEEKDAY(ExportsELAP[[#This Row],[Date Prevailing]],1)</f>
        <v>3</v>
      </c>
      <c r="G1769" s="165">
        <f>+COUNTIFS(ECR_Hours!$K$6:$K$7,ExportsELAP[[#This Row],[Date Prevailing]])</f>
        <v>0</v>
      </c>
      <c r="H1769" s="165">
        <f t="shared" si="111"/>
        <v>3</v>
      </c>
      <c r="I1769" s="166">
        <f>+Exports!G1772</f>
        <v>17085.575199999999</v>
      </c>
      <c r="J1769" s="166">
        <f>+'ELAP_IPCO-APND'!D1772</f>
        <v>6.3850800000000003</v>
      </c>
      <c r="K1769" s="166">
        <f>+(ExportsELAP[[#This Row],[Exports kWh - MPT]]/1000)*ExportsELAP[[#This Row],[EIM Price]]</f>
        <v>109.09276449801601</v>
      </c>
      <c r="L1769" s="167" t="str">
        <f>+INDEX(ECR_Hours!$I$12:$I$15,MATCH(ExportsELAP[[#This Row],[Date Prevailing]],ECR_Hours!$H$12:$H$15,1))</f>
        <v>NS</v>
      </c>
      <c r="M1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0" spans="1:13" x14ac:dyDescent="0.25">
      <c r="A1770" s="164">
        <f>+Exports!A1773</f>
        <v>44635</v>
      </c>
      <c r="B1770" s="165">
        <f t="shared" si="108"/>
        <v>2022</v>
      </c>
      <c r="C1770" s="165">
        <f t="shared" si="109"/>
        <v>3</v>
      </c>
      <c r="D1770" s="165">
        <f t="shared" si="110"/>
        <v>15</v>
      </c>
      <c r="E1770" s="165">
        <f>+Exports!B1773</f>
        <v>17</v>
      </c>
      <c r="F1770" s="165">
        <f>+WEEKDAY(ExportsELAP[[#This Row],[Date Prevailing]],1)</f>
        <v>3</v>
      </c>
      <c r="G1770" s="165">
        <f>+COUNTIFS(ECR_Hours!$K$6:$K$7,ExportsELAP[[#This Row],[Date Prevailing]])</f>
        <v>0</v>
      </c>
      <c r="H1770" s="165">
        <f t="shared" si="111"/>
        <v>3</v>
      </c>
      <c r="I1770" s="166">
        <f>+Exports!G1773</f>
        <v>19488.591500000002</v>
      </c>
      <c r="J1770" s="166">
        <f>+'ELAP_IPCO-APND'!D1773</f>
        <v>23.807310000000001</v>
      </c>
      <c r="K1770" s="166">
        <f>+(ExportsELAP[[#This Row],[Exports kWh - MPT]]/1000)*ExportsELAP[[#This Row],[EIM Price]]</f>
        <v>463.97093930386507</v>
      </c>
      <c r="L1770" s="167" t="str">
        <f>+INDEX(ECR_Hours!$I$12:$I$15,MATCH(ExportsELAP[[#This Row],[Date Prevailing]],ECR_Hours!$H$12:$H$15,1))</f>
        <v>NS</v>
      </c>
      <c r="M1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1" spans="1:13" x14ac:dyDescent="0.25">
      <c r="A1771" s="164">
        <f>+Exports!A1774</f>
        <v>44635</v>
      </c>
      <c r="B1771" s="165">
        <f t="shared" si="108"/>
        <v>2022</v>
      </c>
      <c r="C1771" s="165">
        <f t="shared" si="109"/>
        <v>3</v>
      </c>
      <c r="D1771" s="165">
        <f t="shared" si="110"/>
        <v>15</v>
      </c>
      <c r="E1771" s="165">
        <f>+Exports!B1774</f>
        <v>18</v>
      </c>
      <c r="F1771" s="165">
        <f>+WEEKDAY(ExportsELAP[[#This Row],[Date Prevailing]],1)</f>
        <v>3</v>
      </c>
      <c r="G1771" s="165">
        <f>+COUNTIFS(ECR_Hours!$K$6:$K$7,ExportsELAP[[#This Row],[Date Prevailing]])</f>
        <v>0</v>
      </c>
      <c r="H1771" s="165">
        <f t="shared" si="111"/>
        <v>3</v>
      </c>
      <c r="I1771" s="166">
        <f>+Exports!G1774</f>
        <v>14752.7335</v>
      </c>
      <c r="J1771" s="166">
        <f>+'ELAP_IPCO-APND'!D1774</f>
        <v>17.586220000000001</v>
      </c>
      <c r="K1771" s="166">
        <f>+(ExportsELAP[[#This Row],[Exports kWh - MPT]]/1000)*ExportsELAP[[#This Row],[EIM Price]]</f>
        <v>259.44481693237003</v>
      </c>
      <c r="L1771" s="167" t="str">
        <f>+INDEX(ECR_Hours!$I$12:$I$15,MATCH(ExportsELAP[[#This Row],[Date Prevailing]],ECR_Hours!$H$12:$H$15,1))</f>
        <v>NS</v>
      </c>
      <c r="M1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2" spans="1:13" x14ac:dyDescent="0.25">
      <c r="A1772" s="164">
        <f>+Exports!A1775</f>
        <v>44635</v>
      </c>
      <c r="B1772" s="165">
        <f t="shared" si="108"/>
        <v>2022</v>
      </c>
      <c r="C1772" s="165">
        <f t="shared" si="109"/>
        <v>3</v>
      </c>
      <c r="D1772" s="165">
        <f t="shared" si="110"/>
        <v>15</v>
      </c>
      <c r="E1772" s="165">
        <f>+Exports!B1775</f>
        <v>19</v>
      </c>
      <c r="F1772" s="165">
        <f>+WEEKDAY(ExportsELAP[[#This Row],[Date Prevailing]],1)</f>
        <v>3</v>
      </c>
      <c r="G1772" s="165">
        <f>+COUNTIFS(ECR_Hours!$K$6:$K$7,ExportsELAP[[#This Row],[Date Prevailing]])</f>
        <v>0</v>
      </c>
      <c r="H1772" s="165">
        <f t="shared" si="111"/>
        <v>3</v>
      </c>
      <c r="I1772" s="166">
        <f>+Exports!G1775</f>
        <v>4909.8873000000003</v>
      </c>
      <c r="J1772" s="166">
        <f>+'ELAP_IPCO-APND'!D1775</f>
        <v>47.275129999999997</v>
      </c>
      <c r="K1772" s="166">
        <f>+(ExportsELAP[[#This Row],[Exports kWh - MPT]]/1000)*ExportsELAP[[#This Row],[EIM Price]]</f>
        <v>232.11556039284901</v>
      </c>
      <c r="L1772" s="167" t="str">
        <f>+INDEX(ECR_Hours!$I$12:$I$15,MATCH(ExportsELAP[[#This Row],[Date Prevailing]],ECR_Hours!$H$12:$H$15,1))</f>
        <v>NS</v>
      </c>
      <c r="M1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3" spans="1:13" x14ac:dyDescent="0.25">
      <c r="A1773" s="164">
        <f>+Exports!A1776</f>
        <v>44635</v>
      </c>
      <c r="B1773" s="165">
        <f t="shared" si="108"/>
        <v>2022</v>
      </c>
      <c r="C1773" s="165">
        <f t="shared" si="109"/>
        <v>3</v>
      </c>
      <c r="D1773" s="165">
        <f t="shared" si="110"/>
        <v>15</v>
      </c>
      <c r="E1773" s="165">
        <f>+Exports!B1776</f>
        <v>20</v>
      </c>
      <c r="F1773" s="165">
        <f>+WEEKDAY(ExportsELAP[[#This Row],[Date Prevailing]],1)</f>
        <v>3</v>
      </c>
      <c r="G1773" s="165">
        <f>+COUNTIFS(ECR_Hours!$K$6:$K$7,ExportsELAP[[#This Row],[Date Prevailing]])</f>
        <v>0</v>
      </c>
      <c r="H1773" s="165">
        <f t="shared" si="111"/>
        <v>3</v>
      </c>
      <c r="I1773" s="166">
        <f>+Exports!G1776</f>
        <v>712.06399999999996</v>
      </c>
      <c r="J1773" s="166">
        <f>+'ELAP_IPCO-APND'!D1776</f>
        <v>45.04589</v>
      </c>
      <c r="K1773" s="166">
        <f>+(ExportsELAP[[#This Row],[Exports kWh - MPT]]/1000)*ExportsELAP[[#This Row],[EIM Price]]</f>
        <v>32.075556616959993</v>
      </c>
      <c r="L1773" s="167" t="str">
        <f>+INDEX(ECR_Hours!$I$12:$I$15,MATCH(ExportsELAP[[#This Row],[Date Prevailing]],ECR_Hours!$H$12:$H$15,1))</f>
        <v>NS</v>
      </c>
      <c r="M1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4" spans="1:13" x14ac:dyDescent="0.25">
      <c r="A1774" s="164">
        <f>+Exports!A1777</f>
        <v>44635</v>
      </c>
      <c r="B1774" s="165">
        <f t="shared" si="108"/>
        <v>2022</v>
      </c>
      <c r="C1774" s="165">
        <f t="shared" si="109"/>
        <v>3</v>
      </c>
      <c r="D1774" s="165">
        <f t="shared" si="110"/>
        <v>15</v>
      </c>
      <c r="E1774" s="165">
        <f>+Exports!B1777</f>
        <v>21</v>
      </c>
      <c r="F1774" s="165">
        <f>+WEEKDAY(ExportsELAP[[#This Row],[Date Prevailing]],1)</f>
        <v>3</v>
      </c>
      <c r="G1774" s="165">
        <f>+COUNTIFS(ECR_Hours!$K$6:$K$7,ExportsELAP[[#This Row],[Date Prevailing]])</f>
        <v>0</v>
      </c>
      <c r="H1774" s="165">
        <f t="shared" si="111"/>
        <v>3</v>
      </c>
      <c r="I1774" s="166">
        <f>+Exports!G1777</f>
        <v>2.1938</v>
      </c>
      <c r="J1774" s="166">
        <f>+'ELAP_IPCO-APND'!D1777</f>
        <v>40.76661</v>
      </c>
      <c r="K1774" s="166">
        <f>+(ExportsELAP[[#This Row],[Exports kWh - MPT]]/1000)*ExportsELAP[[#This Row],[EIM Price]]</f>
        <v>8.9433789018000004E-2</v>
      </c>
      <c r="L1774" s="167" t="str">
        <f>+INDEX(ECR_Hours!$I$12:$I$15,MATCH(ExportsELAP[[#This Row],[Date Prevailing]],ECR_Hours!$H$12:$H$15,1))</f>
        <v>NS</v>
      </c>
      <c r="M1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5" spans="1:13" x14ac:dyDescent="0.25">
      <c r="A1775" s="164">
        <f>+Exports!A1778</f>
        <v>44635</v>
      </c>
      <c r="B1775" s="165">
        <f t="shared" si="108"/>
        <v>2022</v>
      </c>
      <c r="C1775" s="165">
        <f t="shared" si="109"/>
        <v>3</v>
      </c>
      <c r="D1775" s="165">
        <f t="shared" si="110"/>
        <v>15</v>
      </c>
      <c r="E1775" s="165">
        <f>+Exports!B1778</f>
        <v>22</v>
      </c>
      <c r="F1775" s="165">
        <f>+WEEKDAY(ExportsELAP[[#This Row],[Date Prevailing]],1)</f>
        <v>3</v>
      </c>
      <c r="G1775" s="165">
        <f>+COUNTIFS(ECR_Hours!$K$6:$K$7,ExportsELAP[[#This Row],[Date Prevailing]])</f>
        <v>0</v>
      </c>
      <c r="H1775" s="165">
        <f t="shared" si="111"/>
        <v>3</v>
      </c>
      <c r="I1775" s="166">
        <f>+Exports!G1778</f>
        <v>2.274</v>
      </c>
      <c r="J1775" s="166">
        <f>+'ELAP_IPCO-APND'!D1778</f>
        <v>41.479649999999999</v>
      </c>
      <c r="K1775" s="166">
        <f>+(ExportsELAP[[#This Row],[Exports kWh - MPT]]/1000)*ExportsELAP[[#This Row],[EIM Price]]</f>
        <v>9.4324724099999993E-2</v>
      </c>
      <c r="L1775" s="167" t="str">
        <f>+INDEX(ECR_Hours!$I$12:$I$15,MATCH(ExportsELAP[[#This Row],[Date Prevailing]],ECR_Hours!$H$12:$H$15,1))</f>
        <v>NS</v>
      </c>
      <c r="M1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6" spans="1:13" x14ac:dyDescent="0.25">
      <c r="A1776" s="164">
        <f>+Exports!A1779</f>
        <v>44635</v>
      </c>
      <c r="B1776" s="165">
        <f t="shared" si="108"/>
        <v>2022</v>
      </c>
      <c r="C1776" s="165">
        <f t="shared" si="109"/>
        <v>3</v>
      </c>
      <c r="D1776" s="165">
        <f t="shared" si="110"/>
        <v>15</v>
      </c>
      <c r="E1776" s="165">
        <f>+Exports!B1779</f>
        <v>23</v>
      </c>
      <c r="F1776" s="165">
        <f>+WEEKDAY(ExportsELAP[[#This Row],[Date Prevailing]],1)</f>
        <v>3</v>
      </c>
      <c r="G1776" s="165">
        <f>+COUNTIFS(ECR_Hours!$K$6:$K$7,ExportsELAP[[#This Row],[Date Prevailing]])</f>
        <v>0</v>
      </c>
      <c r="H1776" s="165">
        <f t="shared" si="111"/>
        <v>3</v>
      </c>
      <c r="I1776" s="166">
        <f>+Exports!G1779</f>
        <v>1.1574</v>
      </c>
      <c r="J1776" s="166">
        <f>+'ELAP_IPCO-APND'!D1779</f>
        <v>43.45017</v>
      </c>
      <c r="K1776" s="166">
        <f>+(ExportsELAP[[#This Row],[Exports kWh - MPT]]/1000)*ExportsELAP[[#This Row],[EIM Price]]</f>
        <v>5.0289226758000002E-2</v>
      </c>
      <c r="L1776" s="167" t="str">
        <f>+INDEX(ECR_Hours!$I$12:$I$15,MATCH(ExportsELAP[[#This Row],[Date Prevailing]],ECR_Hours!$H$12:$H$15,1))</f>
        <v>NS</v>
      </c>
      <c r="M1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7" spans="1:13" x14ac:dyDescent="0.25">
      <c r="A1777" s="164">
        <f>+Exports!A1780</f>
        <v>44635</v>
      </c>
      <c r="B1777" s="165">
        <f t="shared" si="108"/>
        <v>2022</v>
      </c>
      <c r="C1777" s="165">
        <f t="shared" si="109"/>
        <v>3</v>
      </c>
      <c r="D1777" s="165">
        <f t="shared" si="110"/>
        <v>15</v>
      </c>
      <c r="E1777" s="165">
        <f>+Exports!B1780</f>
        <v>24</v>
      </c>
      <c r="F1777" s="165">
        <f>+WEEKDAY(ExportsELAP[[#This Row],[Date Prevailing]],1)</f>
        <v>3</v>
      </c>
      <c r="G1777" s="165">
        <f>+COUNTIFS(ECR_Hours!$K$6:$K$7,ExportsELAP[[#This Row],[Date Prevailing]])</f>
        <v>0</v>
      </c>
      <c r="H1777" s="165">
        <f t="shared" si="111"/>
        <v>3</v>
      </c>
      <c r="I1777" s="166">
        <f>+Exports!G1780</f>
        <v>3.1343999999999999</v>
      </c>
      <c r="J1777" s="166">
        <f>+'ELAP_IPCO-APND'!D1780</f>
        <v>41.105609999999999</v>
      </c>
      <c r="K1777" s="166">
        <f>+(ExportsELAP[[#This Row],[Exports kWh - MPT]]/1000)*ExportsELAP[[#This Row],[EIM Price]]</f>
        <v>0.128841423984</v>
      </c>
      <c r="L1777" s="167" t="str">
        <f>+INDEX(ECR_Hours!$I$12:$I$15,MATCH(ExportsELAP[[#This Row],[Date Prevailing]],ECR_Hours!$H$12:$H$15,1))</f>
        <v>NS</v>
      </c>
      <c r="M1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8" spans="1:13" x14ac:dyDescent="0.25">
      <c r="A1778" s="164">
        <f>+Exports!A1781</f>
        <v>44636</v>
      </c>
      <c r="B1778" s="165">
        <f t="shared" si="108"/>
        <v>2022</v>
      </c>
      <c r="C1778" s="165">
        <f t="shared" si="109"/>
        <v>3</v>
      </c>
      <c r="D1778" s="165">
        <f t="shared" si="110"/>
        <v>16</v>
      </c>
      <c r="E1778" s="165">
        <f>+Exports!B1781</f>
        <v>1</v>
      </c>
      <c r="F1778" s="165">
        <f>+WEEKDAY(ExportsELAP[[#This Row],[Date Prevailing]],1)</f>
        <v>4</v>
      </c>
      <c r="G1778" s="165">
        <f>+COUNTIFS(ECR_Hours!$K$6:$K$7,ExportsELAP[[#This Row],[Date Prevailing]])</f>
        <v>0</v>
      </c>
      <c r="H1778" s="165">
        <f t="shared" si="111"/>
        <v>4</v>
      </c>
      <c r="I1778" s="166">
        <f>+Exports!G1781</f>
        <v>25.386899999999898</v>
      </c>
      <c r="J1778" s="166">
        <f>+'ELAP_IPCO-APND'!D1781</f>
        <v>32.118920000000003</v>
      </c>
      <c r="K1778" s="166">
        <f>+(ExportsELAP[[#This Row],[Exports kWh - MPT]]/1000)*ExportsELAP[[#This Row],[EIM Price]]</f>
        <v>0.81539981014799678</v>
      </c>
      <c r="L1778" s="167" t="str">
        <f>+INDEX(ECR_Hours!$I$12:$I$15,MATCH(ExportsELAP[[#This Row],[Date Prevailing]],ECR_Hours!$H$12:$H$15,1))</f>
        <v>NS</v>
      </c>
      <c r="M1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79" spans="1:13" x14ac:dyDescent="0.25">
      <c r="A1779" s="164">
        <f>+Exports!A1782</f>
        <v>44636</v>
      </c>
      <c r="B1779" s="165">
        <f t="shared" si="108"/>
        <v>2022</v>
      </c>
      <c r="C1779" s="165">
        <f t="shared" si="109"/>
        <v>3</v>
      </c>
      <c r="D1779" s="165">
        <f t="shared" si="110"/>
        <v>16</v>
      </c>
      <c r="E1779" s="165">
        <f>+Exports!B1782</f>
        <v>2</v>
      </c>
      <c r="F1779" s="165">
        <f>+WEEKDAY(ExportsELAP[[#This Row],[Date Prevailing]],1)</f>
        <v>4</v>
      </c>
      <c r="G1779" s="165">
        <f>+COUNTIFS(ECR_Hours!$K$6:$K$7,ExportsELAP[[#This Row],[Date Prevailing]])</f>
        <v>0</v>
      </c>
      <c r="H1779" s="165">
        <f t="shared" si="111"/>
        <v>4</v>
      </c>
      <c r="I1779" s="166">
        <f>+Exports!G1782</f>
        <v>25.444399999999998</v>
      </c>
      <c r="J1779" s="166">
        <f>+'ELAP_IPCO-APND'!D1782</f>
        <v>31.343419999999998</v>
      </c>
      <c r="K1779" s="166">
        <f>+(ExportsELAP[[#This Row],[Exports kWh - MPT]]/1000)*ExportsELAP[[#This Row],[EIM Price]]</f>
        <v>0.79751451584799993</v>
      </c>
      <c r="L1779" s="167" t="str">
        <f>+INDEX(ECR_Hours!$I$12:$I$15,MATCH(ExportsELAP[[#This Row],[Date Prevailing]],ECR_Hours!$H$12:$H$15,1))</f>
        <v>NS</v>
      </c>
      <c r="M1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0" spans="1:13" x14ac:dyDescent="0.25">
      <c r="A1780" s="164">
        <f>+Exports!A1783</f>
        <v>44636</v>
      </c>
      <c r="B1780" s="165">
        <f t="shared" si="108"/>
        <v>2022</v>
      </c>
      <c r="C1780" s="165">
        <f t="shared" si="109"/>
        <v>3</v>
      </c>
      <c r="D1780" s="165">
        <f t="shared" si="110"/>
        <v>16</v>
      </c>
      <c r="E1780" s="165">
        <f>+Exports!B1783</f>
        <v>3</v>
      </c>
      <c r="F1780" s="165">
        <f>+WEEKDAY(ExportsELAP[[#This Row],[Date Prevailing]],1)</f>
        <v>4</v>
      </c>
      <c r="G1780" s="165">
        <f>+COUNTIFS(ECR_Hours!$K$6:$K$7,ExportsELAP[[#This Row],[Date Prevailing]])</f>
        <v>0</v>
      </c>
      <c r="H1780" s="165">
        <f t="shared" si="111"/>
        <v>4</v>
      </c>
      <c r="I1780" s="166">
        <f>+Exports!G1783</f>
        <v>25.316299999999998</v>
      </c>
      <c r="J1780" s="166">
        <f>+'ELAP_IPCO-APND'!D1783</f>
        <v>30.091899999999999</v>
      </c>
      <c r="K1780" s="166">
        <f>+(ExportsELAP[[#This Row],[Exports kWh - MPT]]/1000)*ExportsELAP[[#This Row],[EIM Price]]</f>
        <v>0.76181556796999994</v>
      </c>
      <c r="L1780" s="167" t="str">
        <f>+INDEX(ECR_Hours!$I$12:$I$15,MATCH(ExportsELAP[[#This Row],[Date Prevailing]],ECR_Hours!$H$12:$H$15,1))</f>
        <v>NS</v>
      </c>
      <c r="M1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1" spans="1:13" x14ac:dyDescent="0.25">
      <c r="A1781" s="164">
        <f>+Exports!A1784</f>
        <v>44636</v>
      </c>
      <c r="B1781" s="165">
        <f t="shared" si="108"/>
        <v>2022</v>
      </c>
      <c r="C1781" s="165">
        <f t="shared" si="109"/>
        <v>3</v>
      </c>
      <c r="D1781" s="165">
        <f t="shared" si="110"/>
        <v>16</v>
      </c>
      <c r="E1781" s="165">
        <f>+Exports!B1784</f>
        <v>4</v>
      </c>
      <c r="F1781" s="165">
        <f>+WEEKDAY(ExportsELAP[[#This Row],[Date Prevailing]],1)</f>
        <v>4</v>
      </c>
      <c r="G1781" s="165">
        <f>+COUNTIFS(ECR_Hours!$K$6:$K$7,ExportsELAP[[#This Row],[Date Prevailing]])</f>
        <v>0</v>
      </c>
      <c r="H1781" s="165">
        <f t="shared" si="111"/>
        <v>4</v>
      </c>
      <c r="I1781" s="166">
        <f>+Exports!G1784</f>
        <v>4.0953999999999997</v>
      </c>
      <c r="J1781" s="166">
        <f>+'ELAP_IPCO-APND'!D1784</f>
        <v>27.573519999999998</v>
      </c>
      <c r="K1781" s="166">
        <f>+(ExportsELAP[[#This Row],[Exports kWh - MPT]]/1000)*ExportsELAP[[#This Row],[EIM Price]]</f>
        <v>0.11292459380799999</v>
      </c>
      <c r="L1781" s="167" t="str">
        <f>+INDEX(ECR_Hours!$I$12:$I$15,MATCH(ExportsELAP[[#This Row],[Date Prevailing]],ECR_Hours!$H$12:$H$15,1))</f>
        <v>NS</v>
      </c>
      <c r="M1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2" spans="1:13" x14ac:dyDescent="0.25">
      <c r="A1782" s="164">
        <f>+Exports!A1785</f>
        <v>44636</v>
      </c>
      <c r="B1782" s="165">
        <f t="shared" si="108"/>
        <v>2022</v>
      </c>
      <c r="C1782" s="165">
        <f t="shared" si="109"/>
        <v>3</v>
      </c>
      <c r="D1782" s="165">
        <f t="shared" si="110"/>
        <v>16</v>
      </c>
      <c r="E1782" s="165">
        <f>+Exports!B1785</f>
        <v>5</v>
      </c>
      <c r="F1782" s="165">
        <f>+WEEKDAY(ExportsELAP[[#This Row],[Date Prevailing]],1)</f>
        <v>4</v>
      </c>
      <c r="G1782" s="165">
        <f>+COUNTIFS(ECR_Hours!$K$6:$K$7,ExportsELAP[[#This Row],[Date Prevailing]])</f>
        <v>0</v>
      </c>
      <c r="H1782" s="165">
        <f t="shared" si="111"/>
        <v>4</v>
      </c>
      <c r="I1782" s="166">
        <f>+Exports!G1785</f>
        <v>7.0508999999999897</v>
      </c>
      <c r="J1782" s="166">
        <f>+'ELAP_IPCO-APND'!D1785</f>
        <v>25.488389999999999</v>
      </c>
      <c r="K1782" s="166">
        <f>+(ExportsELAP[[#This Row],[Exports kWh - MPT]]/1000)*ExportsELAP[[#This Row],[EIM Price]]</f>
        <v>0.17971608905099976</v>
      </c>
      <c r="L1782" s="167" t="str">
        <f>+INDEX(ECR_Hours!$I$12:$I$15,MATCH(ExportsELAP[[#This Row],[Date Prevailing]],ECR_Hours!$H$12:$H$15,1))</f>
        <v>NS</v>
      </c>
      <c r="M1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3" spans="1:13" x14ac:dyDescent="0.25">
      <c r="A1783" s="164">
        <f>+Exports!A1786</f>
        <v>44636</v>
      </c>
      <c r="B1783" s="165">
        <f t="shared" si="108"/>
        <v>2022</v>
      </c>
      <c r="C1783" s="165">
        <f t="shared" si="109"/>
        <v>3</v>
      </c>
      <c r="D1783" s="165">
        <f t="shared" si="110"/>
        <v>16</v>
      </c>
      <c r="E1783" s="165">
        <f>+Exports!B1786</f>
        <v>6</v>
      </c>
      <c r="F1783" s="165">
        <f>+WEEKDAY(ExportsELAP[[#This Row],[Date Prevailing]],1)</f>
        <v>4</v>
      </c>
      <c r="G1783" s="165">
        <f>+COUNTIFS(ECR_Hours!$K$6:$K$7,ExportsELAP[[#This Row],[Date Prevailing]])</f>
        <v>0</v>
      </c>
      <c r="H1783" s="165">
        <f t="shared" si="111"/>
        <v>4</v>
      </c>
      <c r="I1783" s="166">
        <f>+Exports!G1786</f>
        <v>4.4383999999999997</v>
      </c>
      <c r="J1783" s="166">
        <f>+'ELAP_IPCO-APND'!D1786</f>
        <v>32.265459999999997</v>
      </c>
      <c r="K1783" s="166">
        <f>+(ExportsELAP[[#This Row],[Exports kWh - MPT]]/1000)*ExportsELAP[[#This Row],[EIM Price]]</f>
        <v>0.14320701766399996</v>
      </c>
      <c r="L1783" s="167" t="str">
        <f>+INDEX(ECR_Hours!$I$12:$I$15,MATCH(ExportsELAP[[#This Row],[Date Prevailing]],ECR_Hours!$H$12:$H$15,1))</f>
        <v>NS</v>
      </c>
      <c r="M1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4" spans="1:13" x14ac:dyDescent="0.25">
      <c r="A1784" s="164">
        <f>+Exports!A1787</f>
        <v>44636</v>
      </c>
      <c r="B1784" s="165">
        <f t="shared" si="108"/>
        <v>2022</v>
      </c>
      <c r="C1784" s="165">
        <f t="shared" si="109"/>
        <v>3</v>
      </c>
      <c r="D1784" s="165">
        <f t="shared" si="110"/>
        <v>16</v>
      </c>
      <c r="E1784" s="165">
        <f>+Exports!B1787</f>
        <v>7</v>
      </c>
      <c r="F1784" s="165">
        <f>+WEEKDAY(ExportsELAP[[#This Row],[Date Prevailing]],1)</f>
        <v>4</v>
      </c>
      <c r="G1784" s="165">
        <f>+COUNTIFS(ECR_Hours!$K$6:$K$7,ExportsELAP[[#This Row],[Date Prevailing]])</f>
        <v>0</v>
      </c>
      <c r="H1784" s="165">
        <f t="shared" si="111"/>
        <v>4</v>
      </c>
      <c r="I1784" s="166">
        <f>+Exports!G1787</f>
        <v>5.5183</v>
      </c>
      <c r="J1784" s="166">
        <f>+'ELAP_IPCO-APND'!D1787</f>
        <v>42.077309999999997</v>
      </c>
      <c r="K1784" s="166">
        <f>+(ExportsELAP[[#This Row],[Exports kWh - MPT]]/1000)*ExportsELAP[[#This Row],[EIM Price]]</f>
        <v>0.23219521977300001</v>
      </c>
      <c r="L1784" s="167" t="str">
        <f>+INDEX(ECR_Hours!$I$12:$I$15,MATCH(ExportsELAP[[#This Row],[Date Prevailing]],ECR_Hours!$H$12:$H$15,1))</f>
        <v>NS</v>
      </c>
      <c r="M1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5" spans="1:13" x14ac:dyDescent="0.25">
      <c r="A1785" s="164">
        <f>+Exports!A1788</f>
        <v>44636</v>
      </c>
      <c r="B1785" s="165">
        <f t="shared" si="108"/>
        <v>2022</v>
      </c>
      <c r="C1785" s="165">
        <f t="shared" si="109"/>
        <v>3</v>
      </c>
      <c r="D1785" s="165">
        <f t="shared" si="110"/>
        <v>16</v>
      </c>
      <c r="E1785" s="165">
        <f>+Exports!B1788</f>
        <v>8</v>
      </c>
      <c r="F1785" s="165">
        <f>+WEEKDAY(ExportsELAP[[#This Row],[Date Prevailing]],1)</f>
        <v>4</v>
      </c>
      <c r="G1785" s="165">
        <f>+COUNTIFS(ECR_Hours!$K$6:$K$7,ExportsELAP[[#This Row],[Date Prevailing]])</f>
        <v>0</v>
      </c>
      <c r="H1785" s="165">
        <f t="shared" si="111"/>
        <v>4</v>
      </c>
      <c r="I1785" s="166">
        <f>+Exports!G1788</f>
        <v>7.2499999999999991</v>
      </c>
      <c r="J1785" s="166">
        <f>+'ELAP_IPCO-APND'!D1788</f>
        <v>43.596170000000001</v>
      </c>
      <c r="K1785" s="166">
        <f>+(ExportsELAP[[#This Row],[Exports kWh - MPT]]/1000)*ExportsELAP[[#This Row],[EIM Price]]</f>
        <v>0.31607223249999999</v>
      </c>
      <c r="L1785" s="167" t="str">
        <f>+INDEX(ECR_Hours!$I$12:$I$15,MATCH(ExportsELAP[[#This Row],[Date Prevailing]],ECR_Hours!$H$12:$H$15,1))</f>
        <v>NS</v>
      </c>
      <c r="M1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6" spans="1:13" x14ac:dyDescent="0.25">
      <c r="A1786" s="164">
        <f>+Exports!A1789</f>
        <v>44636</v>
      </c>
      <c r="B1786" s="165">
        <f t="shared" si="108"/>
        <v>2022</v>
      </c>
      <c r="C1786" s="165">
        <f t="shared" si="109"/>
        <v>3</v>
      </c>
      <c r="D1786" s="165">
        <f t="shared" si="110"/>
        <v>16</v>
      </c>
      <c r="E1786" s="165">
        <f>+Exports!B1789</f>
        <v>9</v>
      </c>
      <c r="F1786" s="165">
        <f>+WEEKDAY(ExportsELAP[[#This Row],[Date Prevailing]],1)</f>
        <v>4</v>
      </c>
      <c r="G1786" s="165">
        <f>+COUNTIFS(ECR_Hours!$K$6:$K$7,ExportsELAP[[#This Row],[Date Prevailing]])</f>
        <v>0</v>
      </c>
      <c r="H1786" s="165">
        <f t="shared" si="111"/>
        <v>4</v>
      </c>
      <c r="I1786" s="166">
        <f>+Exports!G1789</f>
        <v>872.23800000000006</v>
      </c>
      <c r="J1786" s="166">
        <f>+'ELAP_IPCO-APND'!D1789</f>
        <v>42.901269999999997</v>
      </c>
      <c r="K1786" s="166">
        <f>+(ExportsELAP[[#This Row],[Exports kWh - MPT]]/1000)*ExportsELAP[[#This Row],[EIM Price]]</f>
        <v>37.420117942259999</v>
      </c>
      <c r="L1786" s="167" t="str">
        <f>+INDEX(ECR_Hours!$I$12:$I$15,MATCH(ExportsELAP[[#This Row],[Date Prevailing]],ECR_Hours!$H$12:$H$15,1))</f>
        <v>NS</v>
      </c>
      <c r="M1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7" spans="1:13" x14ac:dyDescent="0.25">
      <c r="A1787" s="164">
        <f>+Exports!A1790</f>
        <v>44636</v>
      </c>
      <c r="B1787" s="165">
        <f t="shared" si="108"/>
        <v>2022</v>
      </c>
      <c r="C1787" s="165">
        <f t="shared" si="109"/>
        <v>3</v>
      </c>
      <c r="D1787" s="165">
        <f t="shared" si="110"/>
        <v>16</v>
      </c>
      <c r="E1787" s="165">
        <f>+Exports!B1790</f>
        <v>10</v>
      </c>
      <c r="F1787" s="165">
        <f>+WEEKDAY(ExportsELAP[[#This Row],[Date Prevailing]],1)</f>
        <v>4</v>
      </c>
      <c r="G1787" s="165">
        <f>+COUNTIFS(ECR_Hours!$K$6:$K$7,ExportsELAP[[#This Row],[Date Prevailing]])</f>
        <v>0</v>
      </c>
      <c r="H1787" s="165">
        <f t="shared" si="111"/>
        <v>4</v>
      </c>
      <c r="I1787" s="166">
        <f>+Exports!G1790</f>
        <v>6262.56699999999</v>
      </c>
      <c r="J1787" s="166">
        <f>+'ELAP_IPCO-APND'!D1790</f>
        <v>56.924779999999998</v>
      </c>
      <c r="K1787" s="166">
        <f>+(ExportsELAP[[#This Row],[Exports kWh - MPT]]/1000)*ExportsELAP[[#This Row],[EIM Price]]</f>
        <v>356.49524871025943</v>
      </c>
      <c r="L1787" s="167" t="str">
        <f>+INDEX(ECR_Hours!$I$12:$I$15,MATCH(ExportsELAP[[#This Row],[Date Prevailing]],ECR_Hours!$H$12:$H$15,1))</f>
        <v>NS</v>
      </c>
      <c r="M1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8" spans="1:13" x14ac:dyDescent="0.25">
      <c r="A1788" s="164">
        <f>+Exports!A1791</f>
        <v>44636</v>
      </c>
      <c r="B1788" s="165">
        <f t="shared" si="108"/>
        <v>2022</v>
      </c>
      <c r="C1788" s="165">
        <f t="shared" si="109"/>
        <v>3</v>
      </c>
      <c r="D1788" s="165">
        <f t="shared" si="110"/>
        <v>16</v>
      </c>
      <c r="E1788" s="165">
        <f>+Exports!B1791</f>
        <v>11</v>
      </c>
      <c r="F1788" s="165">
        <f>+WEEKDAY(ExportsELAP[[#This Row],[Date Prevailing]],1)</f>
        <v>4</v>
      </c>
      <c r="G1788" s="165">
        <f>+COUNTIFS(ECR_Hours!$K$6:$K$7,ExportsELAP[[#This Row],[Date Prevailing]])</f>
        <v>0</v>
      </c>
      <c r="H1788" s="165">
        <f t="shared" si="111"/>
        <v>4</v>
      </c>
      <c r="I1788" s="166">
        <f>+Exports!G1791</f>
        <v>16527.703799999999</v>
      </c>
      <c r="J1788" s="166">
        <f>+'ELAP_IPCO-APND'!D1791</f>
        <v>22.105889999999999</v>
      </c>
      <c r="K1788" s="166">
        <f>+(ExportsELAP[[#This Row],[Exports kWh - MPT]]/1000)*ExportsELAP[[#This Row],[EIM Price]]</f>
        <v>365.35960215538194</v>
      </c>
      <c r="L1788" s="167" t="str">
        <f>+INDEX(ECR_Hours!$I$12:$I$15,MATCH(ExportsELAP[[#This Row],[Date Prevailing]],ECR_Hours!$H$12:$H$15,1))</f>
        <v>NS</v>
      </c>
      <c r="M1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89" spans="1:13" x14ac:dyDescent="0.25">
      <c r="A1789" s="164">
        <f>+Exports!A1792</f>
        <v>44636</v>
      </c>
      <c r="B1789" s="165">
        <f t="shared" si="108"/>
        <v>2022</v>
      </c>
      <c r="C1789" s="165">
        <f t="shared" si="109"/>
        <v>3</v>
      </c>
      <c r="D1789" s="165">
        <f t="shared" si="110"/>
        <v>16</v>
      </c>
      <c r="E1789" s="165">
        <f>+Exports!B1792</f>
        <v>12</v>
      </c>
      <c r="F1789" s="165">
        <f>+WEEKDAY(ExportsELAP[[#This Row],[Date Prevailing]],1)</f>
        <v>4</v>
      </c>
      <c r="G1789" s="165">
        <f>+COUNTIFS(ECR_Hours!$K$6:$K$7,ExportsELAP[[#This Row],[Date Prevailing]])</f>
        <v>0</v>
      </c>
      <c r="H1789" s="165">
        <f t="shared" si="111"/>
        <v>4</v>
      </c>
      <c r="I1789" s="166">
        <f>+Exports!G1792</f>
        <v>28032.814499999997</v>
      </c>
      <c r="J1789" s="166">
        <f>+'ELAP_IPCO-APND'!D1792</f>
        <v>15.81087</v>
      </c>
      <c r="K1789" s="166">
        <f>+(ExportsELAP[[#This Row],[Exports kWh - MPT]]/1000)*ExportsELAP[[#This Row],[EIM Price]]</f>
        <v>443.22318579361496</v>
      </c>
      <c r="L1789" s="167" t="str">
        <f>+INDEX(ECR_Hours!$I$12:$I$15,MATCH(ExportsELAP[[#This Row],[Date Prevailing]],ECR_Hours!$H$12:$H$15,1))</f>
        <v>NS</v>
      </c>
      <c r="M1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0" spans="1:13" x14ac:dyDescent="0.25">
      <c r="A1790" s="164">
        <f>+Exports!A1793</f>
        <v>44636</v>
      </c>
      <c r="B1790" s="165">
        <f t="shared" si="108"/>
        <v>2022</v>
      </c>
      <c r="C1790" s="165">
        <f t="shared" si="109"/>
        <v>3</v>
      </c>
      <c r="D1790" s="165">
        <f t="shared" si="110"/>
        <v>16</v>
      </c>
      <c r="E1790" s="165">
        <f>+Exports!B1793</f>
        <v>13</v>
      </c>
      <c r="F1790" s="165">
        <f>+WEEKDAY(ExportsELAP[[#This Row],[Date Prevailing]],1)</f>
        <v>4</v>
      </c>
      <c r="G1790" s="165">
        <f>+COUNTIFS(ECR_Hours!$K$6:$K$7,ExportsELAP[[#This Row],[Date Prevailing]])</f>
        <v>0</v>
      </c>
      <c r="H1790" s="165">
        <f t="shared" si="111"/>
        <v>4</v>
      </c>
      <c r="I1790" s="166">
        <f>+Exports!G1793</f>
        <v>34635.399699999994</v>
      </c>
      <c r="J1790" s="166">
        <f>+'ELAP_IPCO-APND'!D1793</f>
        <v>6.5941799999999997</v>
      </c>
      <c r="K1790" s="166">
        <f>+(ExportsELAP[[#This Row],[Exports kWh - MPT]]/1000)*ExportsELAP[[#This Row],[EIM Price]]</f>
        <v>228.39205999374596</v>
      </c>
      <c r="L1790" s="167" t="str">
        <f>+INDEX(ECR_Hours!$I$12:$I$15,MATCH(ExportsELAP[[#This Row],[Date Prevailing]],ECR_Hours!$H$12:$H$15,1))</f>
        <v>NS</v>
      </c>
      <c r="M1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1" spans="1:13" x14ac:dyDescent="0.25">
      <c r="A1791" s="164">
        <f>+Exports!A1794</f>
        <v>44636</v>
      </c>
      <c r="B1791" s="165">
        <f t="shared" si="108"/>
        <v>2022</v>
      </c>
      <c r="C1791" s="165">
        <f t="shared" si="109"/>
        <v>3</v>
      </c>
      <c r="D1791" s="165">
        <f t="shared" si="110"/>
        <v>16</v>
      </c>
      <c r="E1791" s="165">
        <f>+Exports!B1794</f>
        <v>14</v>
      </c>
      <c r="F1791" s="165">
        <f>+WEEKDAY(ExportsELAP[[#This Row],[Date Prevailing]],1)</f>
        <v>4</v>
      </c>
      <c r="G1791" s="165">
        <f>+COUNTIFS(ECR_Hours!$K$6:$K$7,ExportsELAP[[#This Row],[Date Prevailing]])</f>
        <v>0</v>
      </c>
      <c r="H1791" s="165">
        <f t="shared" si="111"/>
        <v>4</v>
      </c>
      <c r="I1791" s="166">
        <f>+Exports!G1794</f>
        <v>33373.075100000002</v>
      </c>
      <c r="J1791" s="166">
        <f>+'ELAP_IPCO-APND'!D1794</f>
        <v>8.9628800000000002</v>
      </c>
      <c r="K1791" s="166">
        <f>+(ExportsELAP[[#This Row],[Exports kWh - MPT]]/1000)*ExportsELAP[[#This Row],[EIM Price]]</f>
        <v>299.11886735228802</v>
      </c>
      <c r="L1791" s="167" t="str">
        <f>+INDEX(ECR_Hours!$I$12:$I$15,MATCH(ExportsELAP[[#This Row],[Date Prevailing]],ECR_Hours!$H$12:$H$15,1))</f>
        <v>NS</v>
      </c>
      <c r="M1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2" spans="1:13" x14ac:dyDescent="0.25">
      <c r="A1792" s="164">
        <f>+Exports!A1795</f>
        <v>44636</v>
      </c>
      <c r="B1792" s="165">
        <f t="shared" si="108"/>
        <v>2022</v>
      </c>
      <c r="C1792" s="165">
        <f t="shared" si="109"/>
        <v>3</v>
      </c>
      <c r="D1792" s="165">
        <f t="shared" si="110"/>
        <v>16</v>
      </c>
      <c r="E1792" s="165">
        <f>+Exports!B1795</f>
        <v>15</v>
      </c>
      <c r="F1792" s="165">
        <f>+WEEKDAY(ExportsELAP[[#This Row],[Date Prevailing]],1)</f>
        <v>4</v>
      </c>
      <c r="G1792" s="165">
        <f>+COUNTIFS(ECR_Hours!$K$6:$K$7,ExportsELAP[[#This Row],[Date Prevailing]])</f>
        <v>0</v>
      </c>
      <c r="H1792" s="165">
        <f t="shared" si="111"/>
        <v>4</v>
      </c>
      <c r="I1792" s="166">
        <f>+Exports!G1795</f>
        <v>34334.3874</v>
      </c>
      <c r="J1792" s="166">
        <f>+'ELAP_IPCO-APND'!D1795</f>
        <v>-0.16172</v>
      </c>
      <c r="K1792" s="166">
        <f>+(ExportsELAP[[#This Row],[Exports kWh - MPT]]/1000)*ExportsELAP[[#This Row],[EIM Price]]</f>
        <v>-5.5525571303279992</v>
      </c>
      <c r="L1792" s="167" t="str">
        <f>+INDEX(ECR_Hours!$I$12:$I$15,MATCH(ExportsELAP[[#This Row],[Date Prevailing]],ECR_Hours!$H$12:$H$15,1))</f>
        <v>NS</v>
      </c>
      <c r="M1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3" spans="1:13" x14ac:dyDescent="0.25">
      <c r="A1793" s="164">
        <f>+Exports!A1796</f>
        <v>44636</v>
      </c>
      <c r="B1793" s="165">
        <f t="shared" si="108"/>
        <v>2022</v>
      </c>
      <c r="C1793" s="165">
        <f t="shared" si="109"/>
        <v>3</v>
      </c>
      <c r="D1793" s="165">
        <f t="shared" si="110"/>
        <v>16</v>
      </c>
      <c r="E1793" s="165">
        <f>+Exports!B1796</f>
        <v>16</v>
      </c>
      <c r="F1793" s="165">
        <f>+WEEKDAY(ExportsELAP[[#This Row],[Date Prevailing]],1)</f>
        <v>4</v>
      </c>
      <c r="G1793" s="165">
        <f>+COUNTIFS(ECR_Hours!$K$6:$K$7,ExportsELAP[[#This Row],[Date Prevailing]])</f>
        <v>0</v>
      </c>
      <c r="H1793" s="165">
        <f t="shared" si="111"/>
        <v>4</v>
      </c>
      <c r="I1793" s="166">
        <f>+Exports!G1796</f>
        <v>35114.622199999998</v>
      </c>
      <c r="J1793" s="166">
        <f>+'ELAP_IPCO-APND'!D1796</f>
        <v>8.6577000000000002</v>
      </c>
      <c r="K1793" s="166">
        <f>+(ExportsELAP[[#This Row],[Exports kWh - MPT]]/1000)*ExportsELAP[[#This Row],[EIM Price]]</f>
        <v>304.01186462094</v>
      </c>
      <c r="L1793" s="167" t="str">
        <f>+INDEX(ECR_Hours!$I$12:$I$15,MATCH(ExportsELAP[[#This Row],[Date Prevailing]],ECR_Hours!$H$12:$H$15,1))</f>
        <v>NS</v>
      </c>
      <c r="M1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4" spans="1:13" x14ac:dyDescent="0.25">
      <c r="A1794" s="164">
        <f>+Exports!A1797</f>
        <v>44636</v>
      </c>
      <c r="B1794" s="165">
        <f t="shared" ref="B1794:B1857" si="112">+YEAR(A1794)</f>
        <v>2022</v>
      </c>
      <c r="C1794" s="165">
        <f t="shared" ref="C1794:C1857" si="113">+MONTH(A1794)</f>
        <v>3</v>
      </c>
      <c r="D1794" s="165">
        <f t="shared" ref="D1794:D1857" si="114">+DAY(A1794)</f>
        <v>16</v>
      </c>
      <c r="E1794" s="165">
        <f>+Exports!B1797</f>
        <v>17</v>
      </c>
      <c r="F1794" s="165">
        <f>+WEEKDAY(ExportsELAP[[#This Row],[Date Prevailing]],1)</f>
        <v>4</v>
      </c>
      <c r="G1794" s="165">
        <f>+COUNTIFS(ECR_Hours!$K$6:$K$7,ExportsELAP[[#This Row],[Date Prevailing]])</f>
        <v>0</v>
      </c>
      <c r="H1794" s="165">
        <f t="shared" ref="H1794:H1857" si="115">+IF(G1794=1,0,F1794)</f>
        <v>4</v>
      </c>
      <c r="I1794" s="166">
        <f>+Exports!G1797</f>
        <v>35954.107400000001</v>
      </c>
      <c r="J1794" s="166">
        <f>+'ELAP_IPCO-APND'!D1797</f>
        <v>3.8755500000000001</v>
      </c>
      <c r="K1794" s="166">
        <f>+(ExportsELAP[[#This Row],[Exports kWh - MPT]]/1000)*ExportsELAP[[#This Row],[EIM Price]]</f>
        <v>139.34194093406998</v>
      </c>
      <c r="L1794" s="167" t="str">
        <f>+INDEX(ECR_Hours!$I$12:$I$15,MATCH(ExportsELAP[[#This Row],[Date Prevailing]],ECR_Hours!$H$12:$H$15,1))</f>
        <v>NS</v>
      </c>
      <c r="M1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5" spans="1:13" x14ac:dyDescent="0.25">
      <c r="A1795" s="164">
        <f>+Exports!A1798</f>
        <v>44636</v>
      </c>
      <c r="B1795" s="165">
        <f t="shared" si="112"/>
        <v>2022</v>
      </c>
      <c r="C1795" s="165">
        <f t="shared" si="113"/>
        <v>3</v>
      </c>
      <c r="D1795" s="165">
        <f t="shared" si="114"/>
        <v>16</v>
      </c>
      <c r="E1795" s="165">
        <f>+Exports!B1798</f>
        <v>18</v>
      </c>
      <c r="F1795" s="165">
        <f>+WEEKDAY(ExportsELAP[[#This Row],[Date Prevailing]],1)</f>
        <v>4</v>
      </c>
      <c r="G1795" s="165">
        <f>+COUNTIFS(ECR_Hours!$K$6:$K$7,ExportsELAP[[#This Row],[Date Prevailing]])</f>
        <v>0</v>
      </c>
      <c r="H1795" s="165">
        <f t="shared" si="115"/>
        <v>4</v>
      </c>
      <c r="I1795" s="166">
        <f>+Exports!G1798</f>
        <v>26111.840800000002</v>
      </c>
      <c r="J1795" s="166">
        <f>+'ELAP_IPCO-APND'!D1798</f>
        <v>6.6123700000000003</v>
      </c>
      <c r="K1795" s="166">
        <f>+(ExportsELAP[[#This Row],[Exports kWh - MPT]]/1000)*ExportsELAP[[#This Row],[EIM Price]]</f>
        <v>172.66115275069603</v>
      </c>
      <c r="L1795" s="167" t="str">
        <f>+INDEX(ECR_Hours!$I$12:$I$15,MATCH(ExportsELAP[[#This Row],[Date Prevailing]],ECR_Hours!$H$12:$H$15,1))</f>
        <v>NS</v>
      </c>
      <c r="M1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6" spans="1:13" x14ac:dyDescent="0.25">
      <c r="A1796" s="164">
        <f>+Exports!A1799</f>
        <v>44636</v>
      </c>
      <c r="B1796" s="165">
        <f t="shared" si="112"/>
        <v>2022</v>
      </c>
      <c r="C1796" s="165">
        <f t="shared" si="113"/>
        <v>3</v>
      </c>
      <c r="D1796" s="165">
        <f t="shared" si="114"/>
        <v>16</v>
      </c>
      <c r="E1796" s="165">
        <f>+Exports!B1799</f>
        <v>19</v>
      </c>
      <c r="F1796" s="165">
        <f>+WEEKDAY(ExportsELAP[[#This Row],[Date Prevailing]],1)</f>
        <v>4</v>
      </c>
      <c r="G1796" s="165">
        <f>+COUNTIFS(ECR_Hours!$K$6:$K$7,ExportsELAP[[#This Row],[Date Prevailing]])</f>
        <v>0</v>
      </c>
      <c r="H1796" s="165">
        <f t="shared" si="115"/>
        <v>4</v>
      </c>
      <c r="I1796" s="166">
        <f>+Exports!G1799</f>
        <v>12468.367400000001</v>
      </c>
      <c r="J1796" s="166">
        <f>+'ELAP_IPCO-APND'!D1799</f>
        <v>35.570010000000003</v>
      </c>
      <c r="K1796" s="166">
        <f>+(ExportsELAP[[#This Row],[Exports kWh - MPT]]/1000)*ExportsELAP[[#This Row],[EIM Price]]</f>
        <v>443.49995310167412</v>
      </c>
      <c r="L1796" s="167" t="str">
        <f>+INDEX(ECR_Hours!$I$12:$I$15,MATCH(ExportsELAP[[#This Row],[Date Prevailing]],ECR_Hours!$H$12:$H$15,1))</f>
        <v>NS</v>
      </c>
      <c r="M1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7" spans="1:13" x14ac:dyDescent="0.25">
      <c r="A1797" s="164">
        <f>+Exports!A1800</f>
        <v>44636</v>
      </c>
      <c r="B1797" s="165">
        <f t="shared" si="112"/>
        <v>2022</v>
      </c>
      <c r="C1797" s="165">
        <f t="shared" si="113"/>
        <v>3</v>
      </c>
      <c r="D1797" s="165">
        <f t="shared" si="114"/>
        <v>16</v>
      </c>
      <c r="E1797" s="165">
        <f>+Exports!B1800</f>
        <v>20</v>
      </c>
      <c r="F1797" s="165">
        <f>+WEEKDAY(ExportsELAP[[#This Row],[Date Prevailing]],1)</f>
        <v>4</v>
      </c>
      <c r="G1797" s="165">
        <f>+COUNTIFS(ECR_Hours!$K$6:$K$7,ExportsELAP[[#This Row],[Date Prevailing]])</f>
        <v>0</v>
      </c>
      <c r="H1797" s="165">
        <f t="shared" si="115"/>
        <v>4</v>
      </c>
      <c r="I1797" s="166">
        <f>+Exports!G1800</f>
        <v>1726.5074000000002</v>
      </c>
      <c r="J1797" s="166">
        <f>+'ELAP_IPCO-APND'!D1800</f>
        <v>42.348909999999997</v>
      </c>
      <c r="K1797" s="166">
        <f>+(ExportsELAP[[#This Row],[Exports kWh - MPT]]/1000)*ExportsELAP[[#This Row],[EIM Price]]</f>
        <v>73.11570649693401</v>
      </c>
      <c r="L1797" s="167" t="str">
        <f>+INDEX(ECR_Hours!$I$12:$I$15,MATCH(ExportsELAP[[#This Row],[Date Prevailing]],ECR_Hours!$H$12:$H$15,1))</f>
        <v>NS</v>
      </c>
      <c r="M1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8" spans="1:13" x14ac:dyDescent="0.25">
      <c r="A1798" s="164">
        <f>+Exports!A1801</f>
        <v>44636</v>
      </c>
      <c r="B1798" s="165">
        <f t="shared" si="112"/>
        <v>2022</v>
      </c>
      <c r="C1798" s="165">
        <f t="shared" si="113"/>
        <v>3</v>
      </c>
      <c r="D1798" s="165">
        <f t="shared" si="114"/>
        <v>16</v>
      </c>
      <c r="E1798" s="165">
        <f>+Exports!B1801</f>
        <v>21</v>
      </c>
      <c r="F1798" s="165">
        <f>+WEEKDAY(ExportsELAP[[#This Row],[Date Prevailing]],1)</f>
        <v>4</v>
      </c>
      <c r="G1798" s="165">
        <f>+COUNTIFS(ECR_Hours!$K$6:$K$7,ExportsELAP[[#This Row],[Date Prevailing]])</f>
        <v>0</v>
      </c>
      <c r="H1798" s="165">
        <f t="shared" si="115"/>
        <v>4</v>
      </c>
      <c r="I1798" s="166">
        <f>+Exports!G1801</f>
        <v>16.3828</v>
      </c>
      <c r="J1798" s="166">
        <f>+'ELAP_IPCO-APND'!D1801</f>
        <v>36.577379999999998</v>
      </c>
      <c r="K1798" s="166">
        <f>+(ExportsELAP[[#This Row],[Exports kWh - MPT]]/1000)*ExportsELAP[[#This Row],[EIM Price]]</f>
        <v>0.59923990106399994</v>
      </c>
      <c r="L1798" s="167" t="str">
        <f>+INDEX(ECR_Hours!$I$12:$I$15,MATCH(ExportsELAP[[#This Row],[Date Prevailing]],ECR_Hours!$H$12:$H$15,1))</f>
        <v>NS</v>
      </c>
      <c r="M1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799" spans="1:13" x14ac:dyDescent="0.25">
      <c r="A1799" s="164">
        <f>+Exports!A1802</f>
        <v>44636</v>
      </c>
      <c r="B1799" s="165">
        <f t="shared" si="112"/>
        <v>2022</v>
      </c>
      <c r="C1799" s="165">
        <f t="shared" si="113"/>
        <v>3</v>
      </c>
      <c r="D1799" s="165">
        <f t="shared" si="114"/>
        <v>16</v>
      </c>
      <c r="E1799" s="165">
        <f>+Exports!B1802</f>
        <v>22</v>
      </c>
      <c r="F1799" s="165">
        <f>+WEEKDAY(ExportsELAP[[#This Row],[Date Prevailing]],1)</f>
        <v>4</v>
      </c>
      <c r="G1799" s="165">
        <f>+COUNTIFS(ECR_Hours!$K$6:$K$7,ExportsELAP[[#This Row],[Date Prevailing]])</f>
        <v>0</v>
      </c>
      <c r="H1799" s="165">
        <f t="shared" si="115"/>
        <v>4</v>
      </c>
      <c r="I1799" s="166">
        <f>+Exports!G1802</f>
        <v>15.7659</v>
      </c>
      <c r="J1799" s="166">
        <f>+'ELAP_IPCO-APND'!D1802</f>
        <v>47.475529999999999</v>
      </c>
      <c r="K1799" s="166">
        <f>+(ExportsELAP[[#This Row],[Exports kWh - MPT]]/1000)*ExportsELAP[[#This Row],[EIM Price]]</f>
        <v>0.74849445842699991</v>
      </c>
      <c r="L1799" s="167" t="str">
        <f>+INDEX(ECR_Hours!$I$12:$I$15,MATCH(ExportsELAP[[#This Row],[Date Prevailing]],ECR_Hours!$H$12:$H$15,1))</f>
        <v>NS</v>
      </c>
      <c r="M1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0" spans="1:13" x14ac:dyDescent="0.25">
      <c r="A1800" s="164">
        <f>+Exports!A1803</f>
        <v>44636</v>
      </c>
      <c r="B1800" s="165">
        <f t="shared" si="112"/>
        <v>2022</v>
      </c>
      <c r="C1800" s="165">
        <f t="shared" si="113"/>
        <v>3</v>
      </c>
      <c r="D1800" s="165">
        <f t="shared" si="114"/>
        <v>16</v>
      </c>
      <c r="E1800" s="165">
        <f>+Exports!B1803</f>
        <v>23</v>
      </c>
      <c r="F1800" s="165">
        <f>+WEEKDAY(ExportsELAP[[#This Row],[Date Prevailing]],1)</f>
        <v>4</v>
      </c>
      <c r="G1800" s="165">
        <f>+COUNTIFS(ECR_Hours!$K$6:$K$7,ExportsELAP[[#This Row],[Date Prevailing]])</f>
        <v>0</v>
      </c>
      <c r="H1800" s="165">
        <f t="shared" si="115"/>
        <v>4</v>
      </c>
      <c r="I1800" s="166">
        <f>+Exports!G1803</f>
        <v>15.594300000000002</v>
      </c>
      <c r="J1800" s="166">
        <f>+'ELAP_IPCO-APND'!D1803</f>
        <v>44.027650000000001</v>
      </c>
      <c r="K1800" s="166">
        <f>+(ExportsELAP[[#This Row],[Exports kWh - MPT]]/1000)*ExportsELAP[[#This Row],[EIM Price]]</f>
        <v>0.68658038239500008</v>
      </c>
      <c r="L1800" s="167" t="str">
        <f>+INDEX(ECR_Hours!$I$12:$I$15,MATCH(ExportsELAP[[#This Row],[Date Prevailing]],ECR_Hours!$H$12:$H$15,1))</f>
        <v>NS</v>
      </c>
      <c r="M1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1" spans="1:13" x14ac:dyDescent="0.25">
      <c r="A1801" s="164">
        <f>+Exports!A1804</f>
        <v>44636</v>
      </c>
      <c r="B1801" s="165">
        <f t="shared" si="112"/>
        <v>2022</v>
      </c>
      <c r="C1801" s="165">
        <f t="shared" si="113"/>
        <v>3</v>
      </c>
      <c r="D1801" s="165">
        <f t="shared" si="114"/>
        <v>16</v>
      </c>
      <c r="E1801" s="165">
        <f>+Exports!B1804</f>
        <v>24</v>
      </c>
      <c r="F1801" s="165">
        <f>+WEEKDAY(ExportsELAP[[#This Row],[Date Prevailing]],1)</f>
        <v>4</v>
      </c>
      <c r="G1801" s="165">
        <f>+COUNTIFS(ECR_Hours!$K$6:$K$7,ExportsELAP[[#This Row],[Date Prevailing]])</f>
        <v>0</v>
      </c>
      <c r="H1801" s="165">
        <f t="shared" si="115"/>
        <v>4</v>
      </c>
      <c r="I1801" s="166">
        <f>+Exports!G1804</f>
        <v>14.549900000000001</v>
      </c>
      <c r="J1801" s="166">
        <f>+'ELAP_IPCO-APND'!D1804</f>
        <v>39.57067</v>
      </c>
      <c r="K1801" s="166">
        <f>+(ExportsELAP[[#This Row],[Exports kWh - MPT]]/1000)*ExportsELAP[[#This Row],[EIM Price]]</f>
        <v>0.57574929143300002</v>
      </c>
      <c r="L1801" s="167" t="str">
        <f>+INDEX(ECR_Hours!$I$12:$I$15,MATCH(ExportsELAP[[#This Row],[Date Prevailing]],ECR_Hours!$H$12:$H$15,1))</f>
        <v>NS</v>
      </c>
      <c r="M1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2" spans="1:13" x14ac:dyDescent="0.25">
      <c r="A1802" s="164">
        <f>+Exports!A1805</f>
        <v>44637</v>
      </c>
      <c r="B1802" s="165">
        <f t="shared" si="112"/>
        <v>2022</v>
      </c>
      <c r="C1802" s="165">
        <f t="shared" si="113"/>
        <v>3</v>
      </c>
      <c r="D1802" s="165">
        <f t="shared" si="114"/>
        <v>17</v>
      </c>
      <c r="E1802" s="165">
        <f>+Exports!B1805</f>
        <v>1</v>
      </c>
      <c r="F1802" s="165">
        <f>+WEEKDAY(ExportsELAP[[#This Row],[Date Prevailing]],1)</f>
        <v>5</v>
      </c>
      <c r="G1802" s="165">
        <f>+COUNTIFS(ECR_Hours!$K$6:$K$7,ExportsELAP[[#This Row],[Date Prevailing]])</f>
        <v>0</v>
      </c>
      <c r="H1802" s="165">
        <f t="shared" si="115"/>
        <v>5</v>
      </c>
      <c r="I1802" s="166">
        <f>+Exports!G1805</f>
        <v>103.05629999999999</v>
      </c>
      <c r="J1802" s="166">
        <f>+'ELAP_IPCO-APND'!D1805</f>
        <v>39.646940000000001</v>
      </c>
      <c r="K1802" s="166">
        <f>+(ExportsELAP[[#This Row],[Exports kWh - MPT]]/1000)*ExportsELAP[[#This Row],[EIM Price]]</f>
        <v>4.0858669427219994</v>
      </c>
      <c r="L1802" s="167" t="str">
        <f>+INDEX(ECR_Hours!$I$12:$I$15,MATCH(ExportsELAP[[#This Row],[Date Prevailing]],ECR_Hours!$H$12:$H$15,1))</f>
        <v>NS</v>
      </c>
      <c r="M1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3" spans="1:13" x14ac:dyDescent="0.25">
      <c r="A1803" s="164">
        <f>+Exports!A1806</f>
        <v>44637</v>
      </c>
      <c r="B1803" s="165">
        <f t="shared" si="112"/>
        <v>2022</v>
      </c>
      <c r="C1803" s="165">
        <f t="shared" si="113"/>
        <v>3</v>
      </c>
      <c r="D1803" s="165">
        <f t="shared" si="114"/>
        <v>17</v>
      </c>
      <c r="E1803" s="165">
        <f>+Exports!B1806</f>
        <v>2</v>
      </c>
      <c r="F1803" s="165">
        <f>+WEEKDAY(ExportsELAP[[#This Row],[Date Prevailing]],1)</f>
        <v>5</v>
      </c>
      <c r="G1803" s="165">
        <f>+COUNTIFS(ECR_Hours!$K$6:$K$7,ExportsELAP[[#This Row],[Date Prevailing]])</f>
        <v>0</v>
      </c>
      <c r="H1803" s="165">
        <f t="shared" si="115"/>
        <v>5</v>
      </c>
      <c r="I1803" s="166">
        <f>+Exports!G1806</f>
        <v>102.16930000000001</v>
      </c>
      <c r="J1803" s="166">
        <f>+'ELAP_IPCO-APND'!D1806</f>
        <v>33.431849999999997</v>
      </c>
      <c r="K1803" s="166">
        <f>+(ExportsELAP[[#This Row],[Exports kWh - MPT]]/1000)*ExportsELAP[[#This Row],[EIM Price]]</f>
        <v>3.4157087122049998</v>
      </c>
      <c r="L1803" s="167" t="str">
        <f>+INDEX(ECR_Hours!$I$12:$I$15,MATCH(ExportsELAP[[#This Row],[Date Prevailing]],ECR_Hours!$H$12:$H$15,1))</f>
        <v>NS</v>
      </c>
      <c r="M1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4" spans="1:13" x14ac:dyDescent="0.25">
      <c r="A1804" s="164">
        <f>+Exports!A1807</f>
        <v>44637</v>
      </c>
      <c r="B1804" s="165">
        <f t="shared" si="112"/>
        <v>2022</v>
      </c>
      <c r="C1804" s="165">
        <f t="shared" si="113"/>
        <v>3</v>
      </c>
      <c r="D1804" s="165">
        <f t="shared" si="114"/>
        <v>17</v>
      </c>
      <c r="E1804" s="165">
        <f>+Exports!B1807</f>
        <v>3</v>
      </c>
      <c r="F1804" s="165">
        <f>+WEEKDAY(ExportsELAP[[#This Row],[Date Prevailing]],1)</f>
        <v>5</v>
      </c>
      <c r="G1804" s="165">
        <f>+COUNTIFS(ECR_Hours!$K$6:$K$7,ExportsELAP[[#This Row],[Date Prevailing]])</f>
        <v>0</v>
      </c>
      <c r="H1804" s="165">
        <f t="shared" si="115"/>
        <v>5</v>
      </c>
      <c r="I1804" s="166">
        <f>+Exports!G1807</f>
        <v>102.22170000000001</v>
      </c>
      <c r="J1804" s="166">
        <f>+'ELAP_IPCO-APND'!D1807</f>
        <v>32.46002</v>
      </c>
      <c r="K1804" s="166">
        <f>+(ExportsELAP[[#This Row],[Exports kWh - MPT]]/1000)*ExportsELAP[[#This Row],[EIM Price]]</f>
        <v>3.3181184264340002</v>
      </c>
      <c r="L1804" s="167" t="str">
        <f>+INDEX(ECR_Hours!$I$12:$I$15,MATCH(ExportsELAP[[#This Row],[Date Prevailing]],ECR_Hours!$H$12:$H$15,1))</f>
        <v>NS</v>
      </c>
      <c r="M1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5" spans="1:13" x14ac:dyDescent="0.25">
      <c r="A1805" s="164">
        <f>+Exports!A1808</f>
        <v>44637</v>
      </c>
      <c r="B1805" s="165">
        <f t="shared" si="112"/>
        <v>2022</v>
      </c>
      <c r="C1805" s="165">
        <f t="shared" si="113"/>
        <v>3</v>
      </c>
      <c r="D1805" s="165">
        <f t="shared" si="114"/>
        <v>17</v>
      </c>
      <c r="E1805" s="165">
        <f>+Exports!B1808</f>
        <v>4</v>
      </c>
      <c r="F1805" s="165">
        <f>+WEEKDAY(ExportsELAP[[#This Row],[Date Prevailing]],1)</f>
        <v>5</v>
      </c>
      <c r="G1805" s="165">
        <f>+COUNTIFS(ECR_Hours!$K$6:$K$7,ExportsELAP[[#This Row],[Date Prevailing]])</f>
        <v>0</v>
      </c>
      <c r="H1805" s="165">
        <f t="shared" si="115"/>
        <v>5</v>
      </c>
      <c r="I1805" s="166">
        <f>+Exports!G1808</f>
        <v>11.350200000000001</v>
      </c>
      <c r="J1805" s="166">
        <f>+'ELAP_IPCO-APND'!D1808</f>
        <v>31.275490000000001</v>
      </c>
      <c r="K1805" s="166">
        <f>+(ExportsELAP[[#This Row],[Exports kWh - MPT]]/1000)*ExportsELAP[[#This Row],[EIM Price]]</f>
        <v>0.35498306659800005</v>
      </c>
      <c r="L1805" s="167" t="str">
        <f>+INDEX(ECR_Hours!$I$12:$I$15,MATCH(ExportsELAP[[#This Row],[Date Prevailing]],ECR_Hours!$H$12:$H$15,1))</f>
        <v>NS</v>
      </c>
      <c r="M1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6" spans="1:13" x14ac:dyDescent="0.25">
      <c r="A1806" s="164">
        <f>+Exports!A1809</f>
        <v>44637</v>
      </c>
      <c r="B1806" s="165">
        <f t="shared" si="112"/>
        <v>2022</v>
      </c>
      <c r="C1806" s="165">
        <f t="shared" si="113"/>
        <v>3</v>
      </c>
      <c r="D1806" s="165">
        <f t="shared" si="114"/>
        <v>17</v>
      </c>
      <c r="E1806" s="165">
        <f>+Exports!B1809</f>
        <v>5</v>
      </c>
      <c r="F1806" s="165">
        <f>+WEEKDAY(ExportsELAP[[#This Row],[Date Prevailing]],1)</f>
        <v>5</v>
      </c>
      <c r="G1806" s="165">
        <f>+COUNTIFS(ECR_Hours!$K$6:$K$7,ExportsELAP[[#This Row],[Date Prevailing]])</f>
        <v>0</v>
      </c>
      <c r="H1806" s="165">
        <f t="shared" si="115"/>
        <v>5</v>
      </c>
      <c r="I1806" s="166">
        <f>+Exports!G1809</f>
        <v>3.5485000000000002</v>
      </c>
      <c r="J1806" s="166">
        <f>+'ELAP_IPCO-APND'!D1809</f>
        <v>34.127079999999999</v>
      </c>
      <c r="K1806" s="166">
        <f>+(ExportsELAP[[#This Row],[Exports kWh - MPT]]/1000)*ExportsELAP[[#This Row],[EIM Price]]</f>
        <v>0.12109994337999999</v>
      </c>
      <c r="L1806" s="167" t="str">
        <f>+INDEX(ECR_Hours!$I$12:$I$15,MATCH(ExportsELAP[[#This Row],[Date Prevailing]],ECR_Hours!$H$12:$H$15,1))</f>
        <v>NS</v>
      </c>
      <c r="M1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7" spans="1:13" x14ac:dyDescent="0.25">
      <c r="A1807" s="164">
        <f>+Exports!A1810</f>
        <v>44637</v>
      </c>
      <c r="B1807" s="165">
        <f t="shared" si="112"/>
        <v>2022</v>
      </c>
      <c r="C1807" s="165">
        <f t="shared" si="113"/>
        <v>3</v>
      </c>
      <c r="D1807" s="165">
        <f t="shared" si="114"/>
        <v>17</v>
      </c>
      <c r="E1807" s="165">
        <f>+Exports!B1810</f>
        <v>6</v>
      </c>
      <c r="F1807" s="165">
        <f>+WEEKDAY(ExportsELAP[[#This Row],[Date Prevailing]],1)</f>
        <v>5</v>
      </c>
      <c r="G1807" s="165">
        <f>+COUNTIFS(ECR_Hours!$K$6:$K$7,ExportsELAP[[#This Row],[Date Prevailing]])</f>
        <v>0</v>
      </c>
      <c r="H1807" s="165">
        <f t="shared" si="115"/>
        <v>5</v>
      </c>
      <c r="I1807" s="166">
        <f>+Exports!G1810</f>
        <v>3.5574000000000003</v>
      </c>
      <c r="J1807" s="166">
        <f>+'ELAP_IPCO-APND'!D1810</f>
        <v>36.639769999999999</v>
      </c>
      <c r="K1807" s="166">
        <f>+(ExportsELAP[[#This Row],[Exports kWh - MPT]]/1000)*ExportsELAP[[#This Row],[EIM Price]]</f>
        <v>0.13034231779800001</v>
      </c>
      <c r="L1807" s="167" t="str">
        <f>+INDEX(ECR_Hours!$I$12:$I$15,MATCH(ExportsELAP[[#This Row],[Date Prevailing]],ECR_Hours!$H$12:$H$15,1))</f>
        <v>NS</v>
      </c>
      <c r="M1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8" spans="1:13" x14ac:dyDescent="0.25">
      <c r="A1808" s="164">
        <f>+Exports!A1811</f>
        <v>44637</v>
      </c>
      <c r="B1808" s="165">
        <f t="shared" si="112"/>
        <v>2022</v>
      </c>
      <c r="C1808" s="165">
        <f t="shared" si="113"/>
        <v>3</v>
      </c>
      <c r="D1808" s="165">
        <f t="shared" si="114"/>
        <v>17</v>
      </c>
      <c r="E1808" s="165">
        <f>+Exports!B1811</f>
        <v>7</v>
      </c>
      <c r="F1808" s="165">
        <f>+WEEKDAY(ExportsELAP[[#This Row],[Date Prevailing]],1)</f>
        <v>5</v>
      </c>
      <c r="G1808" s="165">
        <f>+COUNTIFS(ECR_Hours!$K$6:$K$7,ExportsELAP[[#This Row],[Date Prevailing]])</f>
        <v>0</v>
      </c>
      <c r="H1808" s="165">
        <f t="shared" si="115"/>
        <v>5</v>
      </c>
      <c r="I1808" s="166">
        <f>+Exports!G1811</f>
        <v>3.6445000000000003</v>
      </c>
      <c r="J1808" s="166">
        <f>+'ELAP_IPCO-APND'!D1811</f>
        <v>39.615780000000001</v>
      </c>
      <c r="K1808" s="166">
        <f>+(ExportsELAP[[#This Row],[Exports kWh - MPT]]/1000)*ExportsELAP[[#This Row],[EIM Price]]</f>
        <v>0.14437971021000001</v>
      </c>
      <c r="L1808" s="167" t="str">
        <f>+INDEX(ECR_Hours!$I$12:$I$15,MATCH(ExportsELAP[[#This Row],[Date Prevailing]],ECR_Hours!$H$12:$H$15,1))</f>
        <v>NS</v>
      </c>
      <c r="M1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09" spans="1:13" x14ac:dyDescent="0.25">
      <c r="A1809" s="164">
        <f>+Exports!A1812</f>
        <v>44637</v>
      </c>
      <c r="B1809" s="165">
        <f t="shared" si="112"/>
        <v>2022</v>
      </c>
      <c r="C1809" s="165">
        <f t="shared" si="113"/>
        <v>3</v>
      </c>
      <c r="D1809" s="165">
        <f t="shared" si="114"/>
        <v>17</v>
      </c>
      <c r="E1809" s="165">
        <f>+Exports!B1812</f>
        <v>8</v>
      </c>
      <c r="F1809" s="165">
        <f>+WEEKDAY(ExportsELAP[[#This Row],[Date Prevailing]],1)</f>
        <v>5</v>
      </c>
      <c r="G1809" s="165">
        <f>+COUNTIFS(ECR_Hours!$K$6:$K$7,ExportsELAP[[#This Row],[Date Prevailing]])</f>
        <v>0</v>
      </c>
      <c r="H1809" s="165">
        <f t="shared" si="115"/>
        <v>5</v>
      </c>
      <c r="I1809" s="166">
        <f>+Exports!G1812</f>
        <v>76.368700000000004</v>
      </c>
      <c r="J1809" s="166">
        <f>+'ELAP_IPCO-APND'!D1812</f>
        <v>43.88391</v>
      </c>
      <c r="K1809" s="166">
        <f>+(ExportsELAP[[#This Row],[Exports kWh - MPT]]/1000)*ExportsELAP[[#This Row],[EIM Price]]</f>
        <v>3.351357157617</v>
      </c>
      <c r="L1809" s="167" t="str">
        <f>+INDEX(ECR_Hours!$I$12:$I$15,MATCH(ExportsELAP[[#This Row],[Date Prevailing]],ECR_Hours!$H$12:$H$15,1))</f>
        <v>NS</v>
      </c>
      <c r="M1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0" spans="1:13" x14ac:dyDescent="0.25">
      <c r="A1810" s="164">
        <f>+Exports!A1813</f>
        <v>44637</v>
      </c>
      <c r="B1810" s="165">
        <f t="shared" si="112"/>
        <v>2022</v>
      </c>
      <c r="C1810" s="165">
        <f t="shared" si="113"/>
        <v>3</v>
      </c>
      <c r="D1810" s="165">
        <f t="shared" si="114"/>
        <v>17</v>
      </c>
      <c r="E1810" s="165">
        <f>+Exports!B1813</f>
        <v>9</v>
      </c>
      <c r="F1810" s="165">
        <f>+WEEKDAY(ExportsELAP[[#This Row],[Date Prevailing]],1)</f>
        <v>5</v>
      </c>
      <c r="G1810" s="165">
        <f>+COUNTIFS(ECR_Hours!$K$6:$K$7,ExportsELAP[[#This Row],[Date Prevailing]])</f>
        <v>0</v>
      </c>
      <c r="H1810" s="165">
        <f t="shared" si="115"/>
        <v>5</v>
      </c>
      <c r="I1810" s="166">
        <f>+Exports!G1813</f>
        <v>4173.0268999999998</v>
      </c>
      <c r="J1810" s="166">
        <f>+'ELAP_IPCO-APND'!D1813</f>
        <v>47.675660000000001</v>
      </c>
      <c r="K1810" s="166">
        <f>+(ExportsELAP[[#This Row],[Exports kWh - MPT]]/1000)*ExportsELAP[[#This Row],[EIM Price]]</f>
        <v>198.95181165525401</v>
      </c>
      <c r="L1810" s="167" t="str">
        <f>+INDEX(ECR_Hours!$I$12:$I$15,MATCH(ExportsELAP[[#This Row],[Date Prevailing]],ECR_Hours!$H$12:$H$15,1))</f>
        <v>NS</v>
      </c>
      <c r="M1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1" spans="1:13" x14ac:dyDescent="0.25">
      <c r="A1811" s="164">
        <f>+Exports!A1814</f>
        <v>44637</v>
      </c>
      <c r="B1811" s="165">
        <f t="shared" si="112"/>
        <v>2022</v>
      </c>
      <c r="C1811" s="165">
        <f t="shared" si="113"/>
        <v>3</v>
      </c>
      <c r="D1811" s="165">
        <f t="shared" si="114"/>
        <v>17</v>
      </c>
      <c r="E1811" s="165">
        <f>+Exports!B1814</f>
        <v>10</v>
      </c>
      <c r="F1811" s="165">
        <f>+WEEKDAY(ExportsELAP[[#This Row],[Date Prevailing]],1)</f>
        <v>5</v>
      </c>
      <c r="G1811" s="165">
        <f>+COUNTIFS(ECR_Hours!$K$6:$K$7,ExportsELAP[[#This Row],[Date Prevailing]])</f>
        <v>0</v>
      </c>
      <c r="H1811" s="165">
        <f t="shared" si="115"/>
        <v>5</v>
      </c>
      <c r="I1811" s="166">
        <f>+Exports!G1814</f>
        <v>17169.751499999998</v>
      </c>
      <c r="J1811" s="166">
        <f>+'ELAP_IPCO-APND'!D1814</f>
        <v>43.656829999999999</v>
      </c>
      <c r="K1811" s="166">
        <f>+(ExportsELAP[[#This Row],[Exports kWh - MPT]]/1000)*ExportsELAP[[#This Row],[EIM Price]]</f>
        <v>749.57692237774484</v>
      </c>
      <c r="L1811" s="167" t="str">
        <f>+INDEX(ECR_Hours!$I$12:$I$15,MATCH(ExportsELAP[[#This Row],[Date Prevailing]],ECR_Hours!$H$12:$H$15,1))</f>
        <v>NS</v>
      </c>
      <c r="M1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2" spans="1:13" x14ac:dyDescent="0.25">
      <c r="A1812" s="164">
        <f>+Exports!A1815</f>
        <v>44637</v>
      </c>
      <c r="B1812" s="165">
        <f t="shared" si="112"/>
        <v>2022</v>
      </c>
      <c r="C1812" s="165">
        <f t="shared" si="113"/>
        <v>3</v>
      </c>
      <c r="D1812" s="165">
        <f t="shared" si="114"/>
        <v>17</v>
      </c>
      <c r="E1812" s="165">
        <f>+Exports!B1815</f>
        <v>11</v>
      </c>
      <c r="F1812" s="165">
        <f>+WEEKDAY(ExportsELAP[[#This Row],[Date Prevailing]],1)</f>
        <v>5</v>
      </c>
      <c r="G1812" s="165">
        <f>+COUNTIFS(ECR_Hours!$K$6:$K$7,ExportsELAP[[#This Row],[Date Prevailing]])</f>
        <v>0</v>
      </c>
      <c r="H1812" s="165">
        <f t="shared" si="115"/>
        <v>5</v>
      </c>
      <c r="I1812" s="166">
        <f>+Exports!G1815</f>
        <v>32826.519500000002</v>
      </c>
      <c r="J1812" s="166">
        <f>+'ELAP_IPCO-APND'!D1815</f>
        <v>41.662480000000002</v>
      </c>
      <c r="K1812" s="166">
        <f>+(ExportsELAP[[#This Row],[Exports kWh - MPT]]/1000)*ExportsELAP[[#This Row],[EIM Price]]</f>
        <v>1367.6342121383602</v>
      </c>
      <c r="L1812" s="167" t="str">
        <f>+INDEX(ECR_Hours!$I$12:$I$15,MATCH(ExportsELAP[[#This Row],[Date Prevailing]],ECR_Hours!$H$12:$H$15,1))</f>
        <v>NS</v>
      </c>
      <c r="M1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3" spans="1:13" x14ac:dyDescent="0.25">
      <c r="A1813" s="164">
        <f>+Exports!A1816</f>
        <v>44637</v>
      </c>
      <c r="B1813" s="165">
        <f t="shared" si="112"/>
        <v>2022</v>
      </c>
      <c r="C1813" s="165">
        <f t="shared" si="113"/>
        <v>3</v>
      </c>
      <c r="D1813" s="165">
        <f t="shared" si="114"/>
        <v>17</v>
      </c>
      <c r="E1813" s="165">
        <f>+Exports!B1816</f>
        <v>12</v>
      </c>
      <c r="F1813" s="165">
        <f>+WEEKDAY(ExportsELAP[[#This Row],[Date Prevailing]],1)</f>
        <v>5</v>
      </c>
      <c r="G1813" s="165">
        <f>+COUNTIFS(ECR_Hours!$K$6:$K$7,ExportsELAP[[#This Row],[Date Prevailing]])</f>
        <v>0</v>
      </c>
      <c r="H1813" s="165">
        <f t="shared" si="115"/>
        <v>5</v>
      </c>
      <c r="I1813" s="166">
        <f>+Exports!G1816</f>
        <v>43759.852799999993</v>
      </c>
      <c r="J1813" s="166">
        <f>+'ELAP_IPCO-APND'!D1816</f>
        <v>46.21031</v>
      </c>
      <c r="K1813" s="166">
        <f>+(ExportsELAP[[#This Row],[Exports kWh - MPT]]/1000)*ExportsELAP[[#This Row],[EIM Price]]</f>
        <v>2022.1563634423676</v>
      </c>
      <c r="L1813" s="167" t="str">
        <f>+INDEX(ECR_Hours!$I$12:$I$15,MATCH(ExportsELAP[[#This Row],[Date Prevailing]],ECR_Hours!$H$12:$H$15,1))</f>
        <v>NS</v>
      </c>
      <c r="M1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4" spans="1:13" x14ac:dyDescent="0.25">
      <c r="A1814" s="164">
        <f>+Exports!A1817</f>
        <v>44637</v>
      </c>
      <c r="B1814" s="165">
        <f t="shared" si="112"/>
        <v>2022</v>
      </c>
      <c r="C1814" s="165">
        <f t="shared" si="113"/>
        <v>3</v>
      </c>
      <c r="D1814" s="165">
        <f t="shared" si="114"/>
        <v>17</v>
      </c>
      <c r="E1814" s="165">
        <f>+Exports!B1817</f>
        <v>13</v>
      </c>
      <c r="F1814" s="165">
        <f>+WEEKDAY(ExportsELAP[[#This Row],[Date Prevailing]],1)</f>
        <v>5</v>
      </c>
      <c r="G1814" s="165">
        <f>+COUNTIFS(ECR_Hours!$K$6:$K$7,ExportsELAP[[#This Row],[Date Prevailing]])</f>
        <v>0</v>
      </c>
      <c r="H1814" s="165">
        <f t="shared" si="115"/>
        <v>5</v>
      </c>
      <c r="I1814" s="166">
        <f>+Exports!G1817</f>
        <v>48370.681599999996</v>
      </c>
      <c r="J1814" s="166">
        <f>+'ELAP_IPCO-APND'!D1817</f>
        <v>35.038960000000003</v>
      </c>
      <c r="K1814" s="166">
        <f>+(ExportsELAP[[#This Row],[Exports kWh - MPT]]/1000)*ExportsELAP[[#This Row],[EIM Price]]</f>
        <v>1694.858377755136</v>
      </c>
      <c r="L1814" s="167" t="str">
        <f>+INDEX(ECR_Hours!$I$12:$I$15,MATCH(ExportsELAP[[#This Row],[Date Prevailing]],ECR_Hours!$H$12:$H$15,1))</f>
        <v>NS</v>
      </c>
      <c r="M1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5" spans="1:13" x14ac:dyDescent="0.25">
      <c r="A1815" s="164">
        <f>+Exports!A1818</f>
        <v>44637</v>
      </c>
      <c r="B1815" s="165">
        <f t="shared" si="112"/>
        <v>2022</v>
      </c>
      <c r="C1815" s="165">
        <f t="shared" si="113"/>
        <v>3</v>
      </c>
      <c r="D1815" s="165">
        <f t="shared" si="114"/>
        <v>17</v>
      </c>
      <c r="E1815" s="165">
        <f>+Exports!B1818</f>
        <v>14</v>
      </c>
      <c r="F1815" s="165">
        <f>+WEEKDAY(ExportsELAP[[#This Row],[Date Prevailing]],1)</f>
        <v>5</v>
      </c>
      <c r="G1815" s="165">
        <f>+COUNTIFS(ECR_Hours!$K$6:$K$7,ExportsELAP[[#This Row],[Date Prevailing]])</f>
        <v>0</v>
      </c>
      <c r="H1815" s="165">
        <f t="shared" si="115"/>
        <v>5</v>
      </c>
      <c r="I1815" s="166">
        <f>+Exports!G1818</f>
        <v>48817.0026</v>
      </c>
      <c r="J1815" s="166">
        <f>+'ELAP_IPCO-APND'!D1818</f>
        <v>30.575569999999999</v>
      </c>
      <c r="K1815" s="166">
        <f>+(ExportsELAP[[#This Row],[Exports kWh - MPT]]/1000)*ExportsELAP[[#This Row],[EIM Price]]</f>
        <v>1492.607680186482</v>
      </c>
      <c r="L1815" s="167" t="str">
        <f>+INDEX(ECR_Hours!$I$12:$I$15,MATCH(ExportsELAP[[#This Row],[Date Prevailing]],ECR_Hours!$H$12:$H$15,1))</f>
        <v>NS</v>
      </c>
      <c r="M1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6" spans="1:13" x14ac:dyDescent="0.25">
      <c r="A1816" s="164">
        <f>+Exports!A1819</f>
        <v>44637</v>
      </c>
      <c r="B1816" s="165">
        <f t="shared" si="112"/>
        <v>2022</v>
      </c>
      <c r="C1816" s="165">
        <f t="shared" si="113"/>
        <v>3</v>
      </c>
      <c r="D1816" s="165">
        <f t="shared" si="114"/>
        <v>17</v>
      </c>
      <c r="E1816" s="165">
        <f>+Exports!B1819</f>
        <v>15</v>
      </c>
      <c r="F1816" s="165">
        <f>+WEEKDAY(ExportsELAP[[#This Row],[Date Prevailing]],1)</f>
        <v>5</v>
      </c>
      <c r="G1816" s="165">
        <f>+COUNTIFS(ECR_Hours!$K$6:$K$7,ExportsELAP[[#This Row],[Date Prevailing]])</f>
        <v>0</v>
      </c>
      <c r="H1816" s="165">
        <f t="shared" si="115"/>
        <v>5</v>
      </c>
      <c r="I1816" s="166">
        <f>+Exports!G1819</f>
        <v>44022.3315</v>
      </c>
      <c r="J1816" s="166">
        <f>+'ELAP_IPCO-APND'!D1819</f>
        <v>27.778459999999999</v>
      </c>
      <c r="K1816" s="166">
        <f>+(ExportsELAP[[#This Row],[Exports kWh - MPT]]/1000)*ExportsELAP[[#This Row],[EIM Price]]</f>
        <v>1222.8725746794898</v>
      </c>
      <c r="L1816" s="167" t="str">
        <f>+INDEX(ECR_Hours!$I$12:$I$15,MATCH(ExportsELAP[[#This Row],[Date Prevailing]],ECR_Hours!$H$12:$H$15,1))</f>
        <v>NS</v>
      </c>
      <c r="M1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7" spans="1:13" x14ac:dyDescent="0.25">
      <c r="A1817" s="164">
        <f>+Exports!A1820</f>
        <v>44637</v>
      </c>
      <c r="B1817" s="165">
        <f t="shared" si="112"/>
        <v>2022</v>
      </c>
      <c r="C1817" s="165">
        <f t="shared" si="113"/>
        <v>3</v>
      </c>
      <c r="D1817" s="165">
        <f t="shared" si="114"/>
        <v>17</v>
      </c>
      <c r="E1817" s="165">
        <f>+Exports!B1820</f>
        <v>16</v>
      </c>
      <c r="F1817" s="165">
        <f>+WEEKDAY(ExportsELAP[[#This Row],[Date Prevailing]],1)</f>
        <v>5</v>
      </c>
      <c r="G1817" s="165">
        <f>+COUNTIFS(ECR_Hours!$K$6:$K$7,ExportsELAP[[#This Row],[Date Prevailing]])</f>
        <v>0</v>
      </c>
      <c r="H1817" s="165">
        <f t="shared" si="115"/>
        <v>5</v>
      </c>
      <c r="I1817" s="166">
        <f>+Exports!G1820</f>
        <v>38004.045700000002</v>
      </c>
      <c r="J1817" s="166">
        <f>+'ELAP_IPCO-APND'!D1820</f>
        <v>24.599409999999999</v>
      </c>
      <c r="K1817" s="166">
        <f>+(ExportsELAP[[#This Row],[Exports kWh - MPT]]/1000)*ExportsELAP[[#This Row],[EIM Price]]</f>
        <v>934.87710183303693</v>
      </c>
      <c r="L1817" s="167" t="str">
        <f>+INDEX(ECR_Hours!$I$12:$I$15,MATCH(ExportsELAP[[#This Row],[Date Prevailing]],ECR_Hours!$H$12:$H$15,1))</f>
        <v>NS</v>
      </c>
      <c r="M1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8" spans="1:13" x14ac:dyDescent="0.25">
      <c r="A1818" s="164">
        <f>+Exports!A1821</f>
        <v>44637</v>
      </c>
      <c r="B1818" s="165">
        <f t="shared" si="112"/>
        <v>2022</v>
      </c>
      <c r="C1818" s="165">
        <f t="shared" si="113"/>
        <v>3</v>
      </c>
      <c r="D1818" s="165">
        <f t="shared" si="114"/>
        <v>17</v>
      </c>
      <c r="E1818" s="165">
        <f>+Exports!B1821</f>
        <v>17</v>
      </c>
      <c r="F1818" s="165">
        <f>+WEEKDAY(ExportsELAP[[#This Row],[Date Prevailing]],1)</f>
        <v>5</v>
      </c>
      <c r="G1818" s="165">
        <f>+COUNTIFS(ECR_Hours!$K$6:$K$7,ExportsELAP[[#This Row],[Date Prevailing]])</f>
        <v>0</v>
      </c>
      <c r="H1818" s="165">
        <f t="shared" si="115"/>
        <v>5</v>
      </c>
      <c r="I1818" s="166">
        <f>+Exports!G1821</f>
        <v>27370.411199999999</v>
      </c>
      <c r="J1818" s="166">
        <f>+'ELAP_IPCO-APND'!D1821</f>
        <v>28.238679999999999</v>
      </c>
      <c r="K1818" s="166">
        <f>+(ExportsELAP[[#This Row],[Exports kWh - MPT]]/1000)*ExportsELAP[[#This Row],[EIM Price]]</f>
        <v>772.90428334521596</v>
      </c>
      <c r="L1818" s="167" t="str">
        <f>+INDEX(ECR_Hours!$I$12:$I$15,MATCH(ExportsELAP[[#This Row],[Date Prevailing]],ECR_Hours!$H$12:$H$15,1))</f>
        <v>NS</v>
      </c>
      <c r="M1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19" spans="1:13" x14ac:dyDescent="0.25">
      <c r="A1819" s="164">
        <f>+Exports!A1822</f>
        <v>44637</v>
      </c>
      <c r="B1819" s="165">
        <f t="shared" si="112"/>
        <v>2022</v>
      </c>
      <c r="C1819" s="165">
        <f t="shared" si="113"/>
        <v>3</v>
      </c>
      <c r="D1819" s="165">
        <f t="shared" si="114"/>
        <v>17</v>
      </c>
      <c r="E1819" s="165">
        <f>+Exports!B1822</f>
        <v>18</v>
      </c>
      <c r="F1819" s="165">
        <f>+WEEKDAY(ExportsELAP[[#This Row],[Date Prevailing]],1)</f>
        <v>5</v>
      </c>
      <c r="G1819" s="165">
        <f>+COUNTIFS(ECR_Hours!$K$6:$K$7,ExportsELAP[[#This Row],[Date Prevailing]])</f>
        <v>0</v>
      </c>
      <c r="H1819" s="165">
        <f t="shared" si="115"/>
        <v>5</v>
      </c>
      <c r="I1819" s="166">
        <f>+Exports!G1822</f>
        <v>14910.4331</v>
      </c>
      <c r="J1819" s="166">
        <f>+'ELAP_IPCO-APND'!D1822</f>
        <v>35.03501</v>
      </c>
      <c r="K1819" s="166">
        <f>+(ExportsELAP[[#This Row],[Exports kWh - MPT]]/1000)*ExportsELAP[[#This Row],[EIM Price]]</f>
        <v>522.38717276283103</v>
      </c>
      <c r="L1819" s="167" t="str">
        <f>+INDEX(ECR_Hours!$I$12:$I$15,MATCH(ExportsELAP[[#This Row],[Date Prevailing]],ECR_Hours!$H$12:$H$15,1))</f>
        <v>NS</v>
      </c>
      <c r="M1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0" spans="1:13" x14ac:dyDescent="0.25">
      <c r="A1820" s="164">
        <f>+Exports!A1823</f>
        <v>44637</v>
      </c>
      <c r="B1820" s="165">
        <f t="shared" si="112"/>
        <v>2022</v>
      </c>
      <c r="C1820" s="165">
        <f t="shared" si="113"/>
        <v>3</v>
      </c>
      <c r="D1820" s="165">
        <f t="shared" si="114"/>
        <v>17</v>
      </c>
      <c r="E1820" s="165">
        <f>+Exports!B1823</f>
        <v>19</v>
      </c>
      <c r="F1820" s="165">
        <f>+WEEKDAY(ExportsELAP[[#This Row],[Date Prevailing]],1)</f>
        <v>5</v>
      </c>
      <c r="G1820" s="165">
        <f>+COUNTIFS(ECR_Hours!$K$6:$K$7,ExportsELAP[[#This Row],[Date Prevailing]])</f>
        <v>0</v>
      </c>
      <c r="H1820" s="165">
        <f t="shared" si="115"/>
        <v>5</v>
      </c>
      <c r="I1820" s="166">
        <f>+Exports!G1823</f>
        <v>4019.3229999999999</v>
      </c>
      <c r="J1820" s="166">
        <f>+'ELAP_IPCO-APND'!D1823</f>
        <v>56.006819999999998</v>
      </c>
      <c r="K1820" s="166">
        <f>+(ExportsELAP[[#This Row],[Exports kWh - MPT]]/1000)*ExportsELAP[[#This Row],[EIM Price]]</f>
        <v>225.10949978285998</v>
      </c>
      <c r="L1820" s="167" t="str">
        <f>+INDEX(ECR_Hours!$I$12:$I$15,MATCH(ExportsELAP[[#This Row],[Date Prevailing]],ECR_Hours!$H$12:$H$15,1))</f>
        <v>NS</v>
      </c>
      <c r="M1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1" spans="1:13" x14ac:dyDescent="0.25">
      <c r="A1821" s="164">
        <f>+Exports!A1824</f>
        <v>44637</v>
      </c>
      <c r="B1821" s="165">
        <f t="shared" si="112"/>
        <v>2022</v>
      </c>
      <c r="C1821" s="165">
        <f t="shared" si="113"/>
        <v>3</v>
      </c>
      <c r="D1821" s="165">
        <f t="shared" si="114"/>
        <v>17</v>
      </c>
      <c r="E1821" s="165">
        <f>+Exports!B1824</f>
        <v>20</v>
      </c>
      <c r="F1821" s="165">
        <f>+WEEKDAY(ExportsELAP[[#This Row],[Date Prevailing]],1)</f>
        <v>5</v>
      </c>
      <c r="G1821" s="165">
        <f>+COUNTIFS(ECR_Hours!$K$6:$K$7,ExportsELAP[[#This Row],[Date Prevailing]])</f>
        <v>0</v>
      </c>
      <c r="H1821" s="165">
        <f t="shared" si="115"/>
        <v>5</v>
      </c>
      <c r="I1821" s="166">
        <f>+Exports!G1824</f>
        <v>411.81650000000002</v>
      </c>
      <c r="J1821" s="166">
        <f>+'ELAP_IPCO-APND'!D1824</f>
        <v>61.440730000000002</v>
      </c>
      <c r="K1821" s="166">
        <f>+(ExportsELAP[[#This Row],[Exports kWh - MPT]]/1000)*ExportsELAP[[#This Row],[EIM Price]]</f>
        <v>25.302306386045004</v>
      </c>
      <c r="L1821" s="167" t="str">
        <f>+INDEX(ECR_Hours!$I$12:$I$15,MATCH(ExportsELAP[[#This Row],[Date Prevailing]],ECR_Hours!$H$12:$H$15,1))</f>
        <v>NS</v>
      </c>
      <c r="M1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2" spans="1:13" x14ac:dyDescent="0.25">
      <c r="A1822" s="164">
        <f>+Exports!A1825</f>
        <v>44637</v>
      </c>
      <c r="B1822" s="165">
        <f t="shared" si="112"/>
        <v>2022</v>
      </c>
      <c r="C1822" s="165">
        <f t="shared" si="113"/>
        <v>3</v>
      </c>
      <c r="D1822" s="165">
        <f t="shared" si="114"/>
        <v>17</v>
      </c>
      <c r="E1822" s="165">
        <f>+Exports!B1825</f>
        <v>21</v>
      </c>
      <c r="F1822" s="165">
        <f>+WEEKDAY(ExportsELAP[[#This Row],[Date Prevailing]],1)</f>
        <v>5</v>
      </c>
      <c r="G1822" s="165">
        <f>+COUNTIFS(ECR_Hours!$K$6:$K$7,ExportsELAP[[#This Row],[Date Prevailing]])</f>
        <v>0</v>
      </c>
      <c r="H1822" s="165">
        <f t="shared" si="115"/>
        <v>5</v>
      </c>
      <c r="I1822" s="166">
        <f>+Exports!G1825</f>
        <v>111.23519999999999</v>
      </c>
      <c r="J1822" s="166">
        <f>+'ELAP_IPCO-APND'!D1825</f>
        <v>51.681489999999997</v>
      </c>
      <c r="K1822" s="166">
        <f>+(ExportsELAP[[#This Row],[Exports kWh - MPT]]/1000)*ExportsELAP[[#This Row],[EIM Price]]</f>
        <v>5.7488008764479996</v>
      </c>
      <c r="L1822" s="167" t="str">
        <f>+INDEX(ECR_Hours!$I$12:$I$15,MATCH(ExportsELAP[[#This Row],[Date Prevailing]],ECR_Hours!$H$12:$H$15,1))</f>
        <v>NS</v>
      </c>
      <c r="M1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3" spans="1:13" x14ac:dyDescent="0.25">
      <c r="A1823" s="164">
        <f>+Exports!A1826</f>
        <v>44637</v>
      </c>
      <c r="B1823" s="165">
        <f t="shared" si="112"/>
        <v>2022</v>
      </c>
      <c r="C1823" s="165">
        <f t="shared" si="113"/>
        <v>3</v>
      </c>
      <c r="D1823" s="165">
        <f t="shared" si="114"/>
        <v>17</v>
      </c>
      <c r="E1823" s="165">
        <f>+Exports!B1826</f>
        <v>22</v>
      </c>
      <c r="F1823" s="165">
        <f>+WEEKDAY(ExportsELAP[[#This Row],[Date Prevailing]],1)</f>
        <v>5</v>
      </c>
      <c r="G1823" s="165">
        <f>+COUNTIFS(ECR_Hours!$K$6:$K$7,ExportsELAP[[#This Row],[Date Prevailing]])</f>
        <v>0</v>
      </c>
      <c r="H1823" s="165">
        <f t="shared" si="115"/>
        <v>5</v>
      </c>
      <c r="I1823" s="166">
        <f>+Exports!G1826</f>
        <v>111.4066</v>
      </c>
      <c r="J1823" s="166">
        <f>+'ELAP_IPCO-APND'!D1826</f>
        <v>53.362909999999999</v>
      </c>
      <c r="K1823" s="166">
        <f>+(ExportsELAP[[#This Row],[Exports kWh - MPT]]/1000)*ExportsELAP[[#This Row],[EIM Price]]</f>
        <v>5.9449803692059993</v>
      </c>
      <c r="L1823" s="167" t="str">
        <f>+INDEX(ECR_Hours!$I$12:$I$15,MATCH(ExportsELAP[[#This Row],[Date Prevailing]],ECR_Hours!$H$12:$H$15,1))</f>
        <v>NS</v>
      </c>
      <c r="M1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4" spans="1:13" x14ac:dyDescent="0.25">
      <c r="A1824" s="164">
        <f>+Exports!A1827</f>
        <v>44637</v>
      </c>
      <c r="B1824" s="165">
        <f t="shared" si="112"/>
        <v>2022</v>
      </c>
      <c r="C1824" s="165">
        <f t="shared" si="113"/>
        <v>3</v>
      </c>
      <c r="D1824" s="165">
        <f t="shared" si="114"/>
        <v>17</v>
      </c>
      <c r="E1824" s="165">
        <f>+Exports!B1827</f>
        <v>23</v>
      </c>
      <c r="F1824" s="165">
        <f>+WEEKDAY(ExportsELAP[[#This Row],[Date Prevailing]],1)</f>
        <v>5</v>
      </c>
      <c r="G1824" s="165">
        <f>+COUNTIFS(ECR_Hours!$K$6:$K$7,ExportsELAP[[#This Row],[Date Prevailing]])</f>
        <v>0</v>
      </c>
      <c r="H1824" s="165">
        <f t="shared" si="115"/>
        <v>5</v>
      </c>
      <c r="I1824" s="166">
        <f>+Exports!G1827</f>
        <v>112.0236</v>
      </c>
      <c r="J1824" s="166">
        <f>+'ELAP_IPCO-APND'!D1827</f>
        <v>48.102319999999999</v>
      </c>
      <c r="K1824" s="166">
        <f>+(ExportsELAP[[#This Row],[Exports kWh - MPT]]/1000)*ExportsELAP[[#This Row],[EIM Price]]</f>
        <v>5.3885950547519998</v>
      </c>
      <c r="L1824" s="167" t="str">
        <f>+INDEX(ECR_Hours!$I$12:$I$15,MATCH(ExportsELAP[[#This Row],[Date Prevailing]],ECR_Hours!$H$12:$H$15,1))</f>
        <v>NS</v>
      </c>
      <c r="M1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5" spans="1:13" x14ac:dyDescent="0.25">
      <c r="A1825" s="164">
        <f>+Exports!A1828</f>
        <v>44637</v>
      </c>
      <c r="B1825" s="165">
        <f t="shared" si="112"/>
        <v>2022</v>
      </c>
      <c r="C1825" s="165">
        <f t="shared" si="113"/>
        <v>3</v>
      </c>
      <c r="D1825" s="165">
        <f t="shared" si="114"/>
        <v>17</v>
      </c>
      <c r="E1825" s="165">
        <f>+Exports!B1828</f>
        <v>24</v>
      </c>
      <c r="F1825" s="165">
        <f>+WEEKDAY(ExportsELAP[[#This Row],[Date Prevailing]],1)</f>
        <v>5</v>
      </c>
      <c r="G1825" s="165">
        <f>+COUNTIFS(ECR_Hours!$K$6:$K$7,ExportsELAP[[#This Row],[Date Prevailing]])</f>
        <v>0</v>
      </c>
      <c r="H1825" s="165">
        <f t="shared" si="115"/>
        <v>5</v>
      </c>
      <c r="I1825" s="166">
        <f>+Exports!G1828</f>
        <v>111.5142</v>
      </c>
      <c r="J1825" s="166">
        <f>+'ELAP_IPCO-APND'!D1828</f>
        <v>48.864989999999999</v>
      </c>
      <c r="K1825" s="166">
        <f>+(ExportsELAP[[#This Row],[Exports kWh - MPT]]/1000)*ExportsELAP[[#This Row],[EIM Price]]</f>
        <v>5.4491402678580005</v>
      </c>
      <c r="L1825" s="167" t="str">
        <f>+INDEX(ECR_Hours!$I$12:$I$15,MATCH(ExportsELAP[[#This Row],[Date Prevailing]],ECR_Hours!$H$12:$H$15,1))</f>
        <v>NS</v>
      </c>
      <c r="M1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6" spans="1:13" x14ac:dyDescent="0.25">
      <c r="A1826" s="164">
        <f>+Exports!A1829</f>
        <v>44638</v>
      </c>
      <c r="B1826" s="165">
        <f t="shared" si="112"/>
        <v>2022</v>
      </c>
      <c r="C1826" s="165">
        <f t="shared" si="113"/>
        <v>3</v>
      </c>
      <c r="D1826" s="165">
        <f t="shared" si="114"/>
        <v>18</v>
      </c>
      <c r="E1826" s="165">
        <f>+Exports!B1829</f>
        <v>1</v>
      </c>
      <c r="F1826" s="165">
        <f>+WEEKDAY(ExportsELAP[[#This Row],[Date Prevailing]],1)</f>
        <v>6</v>
      </c>
      <c r="G1826" s="165">
        <f>+COUNTIFS(ECR_Hours!$K$6:$K$7,ExportsELAP[[#This Row],[Date Prevailing]])</f>
        <v>0</v>
      </c>
      <c r="H1826" s="165">
        <f t="shared" si="115"/>
        <v>6</v>
      </c>
      <c r="I1826" s="166">
        <f>+Exports!G1829</f>
        <v>21.102400000000003</v>
      </c>
      <c r="J1826" s="166">
        <f>+'ELAP_IPCO-APND'!D1829</f>
        <v>36.070079999999997</v>
      </c>
      <c r="K1826" s="166">
        <f>+(ExportsELAP[[#This Row],[Exports kWh - MPT]]/1000)*ExportsELAP[[#This Row],[EIM Price]]</f>
        <v>0.76116525619200004</v>
      </c>
      <c r="L1826" s="167" t="str">
        <f>+INDEX(ECR_Hours!$I$12:$I$15,MATCH(ExportsELAP[[#This Row],[Date Prevailing]],ECR_Hours!$H$12:$H$15,1))</f>
        <v>NS</v>
      </c>
      <c r="M1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7" spans="1:13" x14ac:dyDescent="0.25">
      <c r="A1827" s="164">
        <f>+Exports!A1830</f>
        <v>44638</v>
      </c>
      <c r="B1827" s="165">
        <f t="shared" si="112"/>
        <v>2022</v>
      </c>
      <c r="C1827" s="165">
        <f t="shared" si="113"/>
        <v>3</v>
      </c>
      <c r="D1827" s="165">
        <f t="shared" si="114"/>
        <v>18</v>
      </c>
      <c r="E1827" s="165">
        <f>+Exports!B1830</f>
        <v>2</v>
      </c>
      <c r="F1827" s="165">
        <f>+WEEKDAY(ExportsELAP[[#This Row],[Date Prevailing]],1)</f>
        <v>6</v>
      </c>
      <c r="G1827" s="165">
        <f>+COUNTIFS(ECR_Hours!$K$6:$K$7,ExportsELAP[[#This Row],[Date Prevailing]])</f>
        <v>0</v>
      </c>
      <c r="H1827" s="165">
        <f t="shared" si="115"/>
        <v>6</v>
      </c>
      <c r="I1827" s="166">
        <f>+Exports!G1830</f>
        <v>20.784999999999997</v>
      </c>
      <c r="J1827" s="166">
        <f>+'ELAP_IPCO-APND'!D1830</f>
        <v>34.346559999999997</v>
      </c>
      <c r="K1827" s="166">
        <f>+(ExportsELAP[[#This Row],[Exports kWh - MPT]]/1000)*ExportsELAP[[#This Row],[EIM Price]]</f>
        <v>0.71389324959999989</v>
      </c>
      <c r="L1827" s="167" t="str">
        <f>+INDEX(ECR_Hours!$I$12:$I$15,MATCH(ExportsELAP[[#This Row],[Date Prevailing]],ECR_Hours!$H$12:$H$15,1))</f>
        <v>NS</v>
      </c>
      <c r="M1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8" spans="1:13" x14ac:dyDescent="0.25">
      <c r="A1828" s="164">
        <f>+Exports!A1831</f>
        <v>44638</v>
      </c>
      <c r="B1828" s="165">
        <f t="shared" si="112"/>
        <v>2022</v>
      </c>
      <c r="C1828" s="165">
        <f t="shared" si="113"/>
        <v>3</v>
      </c>
      <c r="D1828" s="165">
        <f t="shared" si="114"/>
        <v>18</v>
      </c>
      <c r="E1828" s="165">
        <f>+Exports!B1831</f>
        <v>3</v>
      </c>
      <c r="F1828" s="165">
        <f>+WEEKDAY(ExportsELAP[[#This Row],[Date Prevailing]],1)</f>
        <v>6</v>
      </c>
      <c r="G1828" s="165">
        <f>+COUNTIFS(ECR_Hours!$K$6:$K$7,ExportsELAP[[#This Row],[Date Prevailing]])</f>
        <v>0</v>
      </c>
      <c r="H1828" s="165">
        <f t="shared" si="115"/>
        <v>6</v>
      </c>
      <c r="I1828" s="166">
        <f>+Exports!G1831</f>
        <v>20.563599999999997</v>
      </c>
      <c r="J1828" s="166">
        <f>+'ELAP_IPCO-APND'!D1831</f>
        <v>32.398519999999998</v>
      </c>
      <c r="K1828" s="166">
        <f>+(ExportsELAP[[#This Row],[Exports kWh - MPT]]/1000)*ExportsELAP[[#This Row],[EIM Price]]</f>
        <v>0.66623020587199988</v>
      </c>
      <c r="L1828" s="167" t="str">
        <f>+INDEX(ECR_Hours!$I$12:$I$15,MATCH(ExportsELAP[[#This Row],[Date Prevailing]],ECR_Hours!$H$12:$H$15,1))</f>
        <v>NS</v>
      </c>
      <c r="M1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29" spans="1:13" x14ac:dyDescent="0.25">
      <c r="A1829" s="164">
        <f>+Exports!A1832</f>
        <v>44638</v>
      </c>
      <c r="B1829" s="165">
        <f t="shared" si="112"/>
        <v>2022</v>
      </c>
      <c r="C1829" s="165">
        <f t="shared" si="113"/>
        <v>3</v>
      </c>
      <c r="D1829" s="165">
        <f t="shared" si="114"/>
        <v>18</v>
      </c>
      <c r="E1829" s="165">
        <f>+Exports!B1832</f>
        <v>4</v>
      </c>
      <c r="F1829" s="165">
        <f>+WEEKDAY(ExportsELAP[[#This Row],[Date Prevailing]],1)</f>
        <v>6</v>
      </c>
      <c r="G1829" s="165">
        <f>+COUNTIFS(ECR_Hours!$K$6:$K$7,ExportsELAP[[#This Row],[Date Prevailing]])</f>
        <v>0</v>
      </c>
      <c r="H1829" s="165">
        <f t="shared" si="115"/>
        <v>6</v>
      </c>
      <c r="I1829" s="166">
        <f>+Exports!G1832</f>
        <v>2.3795999999999999</v>
      </c>
      <c r="J1829" s="166">
        <f>+'ELAP_IPCO-APND'!D1832</f>
        <v>31.849519999999998</v>
      </c>
      <c r="K1829" s="166">
        <f>+(ExportsELAP[[#This Row],[Exports kWh - MPT]]/1000)*ExportsELAP[[#This Row],[EIM Price]]</f>
        <v>7.5789117791999996E-2</v>
      </c>
      <c r="L1829" s="167" t="str">
        <f>+INDEX(ECR_Hours!$I$12:$I$15,MATCH(ExportsELAP[[#This Row],[Date Prevailing]],ECR_Hours!$H$12:$H$15,1))</f>
        <v>NS</v>
      </c>
      <c r="M1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0" spans="1:13" x14ac:dyDescent="0.25">
      <c r="A1830" s="164">
        <f>+Exports!A1833</f>
        <v>44638</v>
      </c>
      <c r="B1830" s="165">
        <f t="shared" si="112"/>
        <v>2022</v>
      </c>
      <c r="C1830" s="165">
        <f t="shared" si="113"/>
        <v>3</v>
      </c>
      <c r="D1830" s="165">
        <f t="shared" si="114"/>
        <v>18</v>
      </c>
      <c r="E1830" s="165">
        <f>+Exports!B1833</f>
        <v>5</v>
      </c>
      <c r="F1830" s="165">
        <f>+WEEKDAY(ExportsELAP[[#This Row],[Date Prevailing]],1)</f>
        <v>6</v>
      </c>
      <c r="G1830" s="165">
        <f>+COUNTIFS(ECR_Hours!$K$6:$K$7,ExportsELAP[[#This Row],[Date Prevailing]])</f>
        <v>0</v>
      </c>
      <c r="H1830" s="165">
        <f t="shared" si="115"/>
        <v>6</v>
      </c>
      <c r="I1830" s="166">
        <f>+Exports!G1833</f>
        <v>2.4526000000000003</v>
      </c>
      <c r="J1830" s="166">
        <f>+'ELAP_IPCO-APND'!D1833</f>
        <v>31.867339999999999</v>
      </c>
      <c r="K1830" s="166">
        <f>+(ExportsELAP[[#This Row],[Exports kWh - MPT]]/1000)*ExportsELAP[[#This Row],[EIM Price]]</f>
        <v>7.8157838084000009E-2</v>
      </c>
      <c r="L1830" s="167" t="str">
        <f>+INDEX(ECR_Hours!$I$12:$I$15,MATCH(ExportsELAP[[#This Row],[Date Prevailing]],ECR_Hours!$H$12:$H$15,1))</f>
        <v>NS</v>
      </c>
      <c r="M1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1" spans="1:13" x14ac:dyDescent="0.25">
      <c r="A1831" s="164">
        <f>+Exports!A1834</f>
        <v>44638</v>
      </c>
      <c r="B1831" s="165">
        <f t="shared" si="112"/>
        <v>2022</v>
      </c>
      <c r="C1831" s="165">
        <f t="shared" si="113"/>
        <v>3</v>
      </c>
      <c r="D1831" s="165">
        <f t="shared" si="114"/>
        <v>18</v>
      </c>
      <c r="E1831" s="165">
        <f>+Exports!B1834</f>
        <v>6</v>
      </c>
      <c r="F1831" s="165">
        <f>+WEEKDAY(ExportsELAP[[#This Row],[Date Prevailing]],1)</f>
        <v>6</v>
      </c>
      <c r="G1831" s="165">
        <f>+COUNTIFS(ECR_Hours!$K$6:$K$7,ExportsELAP[[#This Row],[Date Prevailing]])</f>
        <v>0</v>
      </c>
      <c r="H1831" s="165">
        <f t="shared" si="115"/>
        <v>6</v>
      </c>
      <c r="I1831" s="166">
        <f>+Exports!G1834</f>
        <v>1.4949999999999999</v>
      </c>
      <c r="J1831" s="166">
        <f>+'ELAP_IPCO-APND'!D1834</f>
        <v>37.047499999999999</v>
      </c>
      <c r="K1831" s="166">
        <f>+(ExportsELAP[[#This Row],[Exports kWh - MPT]]/1000)*ExportsELAP[[#This Row],[EIM Price]]</f>
        <v>5.5386012499999991E-2</v>
      </c>
      <c r="L1831" s="167" t="str">
        <f>+INDEX(ECR_Hours!$I$12:$I$15,MATCH(ExportsELAP[[#This Row],[Date Prevailing]],ECR_Hours!$H$12:$H$15,1))</f>
        <v>NS</v>
      </c>
      <c r="M1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2" spans="1:13" x14ac:dyDescent="0.25">
      <c r="A1832" s="164">
        <f>+Exports!A1835</f>
        <v>44638</v>
      </c>
      <c r="B1832" s="165">
        <f t="shared" si="112"/>
        <v>2022</v>
      </c>
      <c r="C1832" s="165">
        <f t="shared" si="113"/>
        <v>3</v>
      </c>
      <c r="D1832" s="165">
        <f t="shared" si="114"/>
        <v>18</v>
      </c>
      <c r="E1832" s="165">
        <f>+Exports!B1835</f>
        <v>7</v>
      </c>
      <c r="F1832" s="165">
        <f>+WEEKDAY(ExportsELAP[[#This Row],[Date Prevailing]],1)</f>
        <v>6</v>
      </c>
      <c r="G1832" s="165">
        <f>+COUNTIFS(ECR_Hours!$K$6:$K$7,ExportsELAP[[#This Row],[Date Prevailing]])</f>
        <v>0</v>
      </c>
      <c r="H1832" s="165">
        <f t="shared" si="115"/>
        <v>6</v>
      </c>
      <c r="I1832" s="166">
        <f>+Exports!G1835</f>
        <v>1.6252</v>
      </c>
      <c r="J1832" s="166">
        <f>+'ELAP_IPCO-APND'!D1835</f>
        <v>43.052639999999997</v>
      </c>
      <c r="K1832" s="166">
        <f>+(ExportsELAP[[#This Row],[Exports kWh - MPT]]/1000)*ExportsELAP[[#This Row],[EIM Price]]</f>
        <v>6.9969150527999999E-2</v>
      </c>
      <c r="L1832" s="167" t="str">
        <f>+INDEX(ECR_Hours!$I$12:$I$15,MATCH(ExportsELAP[[#This Row],[Date Prevailing]],ECR_Hours!$H$12:$H$15,1))</f>
        <v>NS</v>
      </c>
      <c r="M1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3" spans="1:13" x14ac:dyDescent="0.25">
      <c r="A1833" s="164">
        <f>+Exports!A1836</f>
        <v>44638</v>
      </c>
      <c r="B1833" s="165">
        <f t="shared" si="112"/>
        <v>2022</v>
      </c>
      <c r="C1833" s="165">
        <f t="shared" si="113"/>
        <v>3</v>
      </c>
      <c r="D1833" s="165">
        <f t="shared" si="114"/>
        <v>18</v>
      </c>
      <c r="E1833" s="165">
        <f>+Exports!B1836</f>
        <v>8</v>
      </c>
      <c r="F1833" s="165">
        <f>+WEEKDAY(ExportsELAP[[#This Row],[Date Prevailing]],1)</f>
        <v>6</v>
      </c>
      <c r="G1833" s="165">
        <f>+COUNTIFS(ECR_Hours!$K$6:$K$7,ExportsELAP[[#This Row],[Date Prevailing]])</f>
        <v>0</v>
      </c>
      <c r="H1833" s="165">
        <f t="shared" si="115"/>
        <v>6</v>
      </c>
      <c r="I1833" s="166">
        <f>+Exports!G1836</f>
        <v>27.415400000000002</v>
      </c>
      <c r="J1833" s="166">
        <f>+'ELAP_IPCO-APND'!D1836</f>
        <v>48.994390000000003</v>
      </c>
      <c r="K1833" s="166">
        <f>+(ExportsELAP[[#This Row],[Exports kWh - MPT]]/1000)*ExportsELAP[[#This Row],[EIM Price]]</f>
        <v>1.3432007996060003</v>
      </c>
      <c r="L1833" s="167" t="str">
        <f>+INDEX(ECR_Hours!$I$12:$I$15,MATCH(ExportsELAP[[#This Row],[Date Prevailing]],ECR_Hours!$H$12:$H$15,1))</f>
        <v>NS</v>
      </c>
      <c r="M1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4" spans="1:13" x14ac:dyDescent="0.25">
      <c r="A1834" s="164">
        <f>+Exports!A1837</f>
        <v>44638</v>
      </c>
      <c r="B1834" s="165">
        <f t="shared" si="112"/>
        <v>2022</v>
      </c>
      <c r="C1834" s="165">
        <f t="shared" si="113"/>
        <v>3</v>
      </c>
      <c r="D1834" s="165">
        <f t="shared" si="114"/>
        <v>18</v>
      </c>
      <c r="E1834" s="165">
        <f>+Exports!B1837</f>
        <v>9</v>
      </c>
      <c r="F1834" s="165">
        <f>+WEEKDAY(ExportsELAP[[#This Row],[Date Prevailing]],1)</f>
        <v>6</v>
      </c>
      <c r="G1834" s="165">
        <f>+COUNTIFS(ECR_Hours!$K$6:$K$7,ExportsELAP[[#This Row],[Date Prevailing]])</f>
        <v>0</v>
      </c>
      <c r="H1834" s="165">
        <f t="shared" si="115"/>
        <v>6</v>
      </c>
      <c r="I1834" s="166">
        <f>+Exports!G1837</f>
        <v>3637.4878999999901</v>
      </c>
      <c r="J1834" s="166">
        <f>+'ELAP_IPCO-APND'!D1837</f>
        <v>43.571120000000001</v>
      </c>
      <c r="K1834" s="166">
        <f>+(ExportsELAP[[#This Row],[Exports kWh - MPT]]/1000)*ExportsELAP[[#This Row],[EIM Price]]</f>
        <v>158.48942178944759</v>
      </c>
      <c r="L1834" s="167" t="str">
        <f>+INDEX(ECR_Hours!$I$12:$I$15,MATCH(ExportsELAP[[#This Row],[Date Prevailing]],ECR_Hours!$H$12:$H$15,1))</f>
        <v>NS</v>
      </c>
      <c r="M1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5" spans="1:13" x14ac:dyDescent="0.25">
      <c r="A1835" s="164">
        <f>+Exports!A1838</f>
        <v>44638</v>
      </c>
      <c r="B1835" s="165">
        <f t="shared" si="112"/>
        <v>2022</v>
      </c>
      <c r="C1835" s="165">
        <f t="shared" si="113"/>
        <v>3</v>
      </c>
      <c r="D1835" s="165">
        <f t="shared" si="114"/>
        <v>18</v>
      </c>
      <c r="E1835" s="165">
        <f>+Exports!B1838</f>
        <v>10</v>
      </c>
      <c r="F1835" s="165">
        <f>+WEEKDAY(ExportsELAP[[#This Row],[Date Prevailing]],1)</f>
        <v>6</v>
      </c>
      <c r="G1835" s="165">
        <f>+COUNTIFS(ECR_Hours!$K$6:$K$7,ExportsELAP[[#This Row],[Date Prevailing]])</f>
        <v>0</v>
      </c>
      <c r="H1835" s="165">
        <f t="shared" si="115"/>
        <v>6</v>
      </c>
      <c r="I1835" s="166">
        <f>+Exports!G1838</f>
        <v>17891.671900000001</v>
      </c>
      <c r="J1835" s="166">
        <f>+'ELAP_IPCO-APND'!D1838</f>
        <v>39.847760000000001</v>
      </c>
      <c r="K1835" s="166">
        <f>+(ExportsELAP[[#This Row],[Exports kWh - MPT]]/1000)*ExportsELAP[[#This Row],[EIM Price]]</f>
        <v>712.94304786994405</v>
      </c>
      <c r="L1835" s="167" t="str">
        <f>+INDEX(ECR_Hours!$I$12:$I$15,MATCH(ExportsELAP[[#This Row],[Date Prevailing]],ECR_Hours!$H$12:$H$15,1))</f>
        <v>NS</v>
      </c>
      <c r="M1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6" spans="1:13" x14ac:dyDescent="0.25">
      <c r="A1836" s="164">
        <f>+Exports!A1839</f>
        <v>44638</v>
      </c>
      <c r="B1836" s="165">
        <f t="shared" si="112"/>
        <v>2022</v>
      </c>
      <c r="C1836" s="165">
        <f t="shared" si="113"/>
        <v>3</v>
      </c>
      <c r="D1836" s="165">
        <f t="shared" si="114"/>
        <v>18</v>
      </c>
      <c r="E1836" s="165">
        <f>+Exports!B1839</f>
        <v>11</v>
      </c>
      <c r="F1836" s="165">
        <f>+WEEKDAY(ExportsELAP[[#This Row],[Date Prevailing]],1)</f>
        <v>6</v>
      </c>
      <c r="G1836" s="165">
        <f>+COUNTIFS(ECR_Hours!$K$6:$K$7,ExportsELAP[[#This Row],[Date Prevailing]])</f>
        <v>0</v>
      </c>
      <c r="H1836" s="165">
        <f t="shared" si="115"/>
        <v>6</v>
      </c>
      <c r="I1836" s="166">
        <f>+Exports!G1839</f>
        <v>34174.112200000003</v>
      </c>
      <c r="J1836" s="166">
        <f>+'ELAP_IPCO-APND'!D1839</f>
        <v>32.248010000000001</v>
      </c>
      <c r="K1836" s="166">
        <f>+(ExportsELAP[[#This Row],[Exports kWh - MPT]]/1000)*ExportsELAP[[#This Row],[EIM Price]]</f>
        <v>1102.0471119667222</v>
      </c>
      <c r="L1836" s="167" t="str">
        <f>+INDEX(ECR_Hours!$I$12:$I$15,MATCH(ExportsELAP[[#This Row],[Date Prevailing]],ECR_Hours!$H$12:$H$15,1))</f>
        <v>NS</v>
      </c>
      <c r="M1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7" spans="1:13" x14ac:dyDescent="0.25">
      <c r="A1837" s="164">
        <f>+Exports!A1840</f>
        <v>44638</v>
      </c>
      <c r="B1837" s="165">
        <f t="shared" si="112"/>
        <v>2022</v>
      </c>
      <c r="C1837" s="165">
        <f t="shared" si="113"/>
        <v>3</v>
      </c>
      <c r="D1837" s="165">
        <f t="shared" si="114"/>
        <v>18</v>
      </c>
      <c r="E1837" s="165">
        <f>+Exports!B1840</f>
        <v>12</v>
      </c>
      <c r="F1837" s="165">
        <f>+WEEKDAY(ExportsELAP[[#This Row],[Date Prevailing]],1)</f>
        <v>6</v>
      </c>
      <c r="G1837" s="165">
        <f>+COUNTIFS(ECR_Hours!$K$6:$K$7,ExportsELAP[[#This Row],[Date Prevailing]])</f>
        <v>0</v>
      </c>
      <c r="H1837" s="165">
        <f t="shared" si="115"/>
        <v>6</v>
      </c>
      <c r="I1837" s="166">
        <f>+Exports!G1840</f>
        <v>45861.850200000001</v>
      </c>
      <c r="J1837" s="166">
        <f>+'ELAP_IPCO-APND'!D1840</f>
        <v>38.44417</v>
      </c>
      <c r="K1837" s="166">
        <f>+(ExportsELAP[[#This Row],[Exports kWh - MPT]]/1000)*ExportsELAP[[#This Row],[EIM Price]]</f>
        <v>1763.1207656033339</v>
      </c>
      <c r="L1837" s="167" t="str">
        <f>+INDEX(ECR_Hours!$I$12:$I$15,MATCH(ExportsELAP[[#This Row],[Date Prevailing]],ECR_Hours!$H$12:$H$15,1))</f>
        <v>NS</v>
      </c>
      <c r="M1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8" spans="1:13" x14ac:dyDescent="0.25">
      <c r="A1838" s="164">
        <f>+Exports!A1841</f>
        <v>44638</v>
      </c>
      <c r="B1838" s="165">
        <f t="shared" si="112"/>
        <v>2022</v>
      </c>
      <c r="C1838" s="165">
        <f t="shared" si="113"/>
        <v>3</v>
      </c>
      <c r="D1838" s="165">
        <f t="shared" si="114"/>
        <v>18</v>
      </c>
      <c r="E1838" s="165">
        <f>+Exports!B1841</f>
        <v>13</v>
      </c>
      <c r="F1838" s="165">
        <f>+WEEKDAY(ExportsELAP[[#This Row],[Date Prevailing]],1)</f>
        <v>6</v>
      </c>
      <c r="G1838" s="165">
        <f>+COUNTIFS(ECR_Hours!$K$6:$K$7,ExportsELAP[[#This Row],[Date Prevailing]])</f>
        <v>0</v>
      </c>
      <c r="H1838" s="165">
        <f t="shared" si="115"/>
        <v>6</v>
      </c>
      <c r="I1838" s="166">
        <f>+Exports!G1841</f>
        <v>52191.057499999995</v>
      </c>
      <c r="J1838" s="166">
        <f>+'ELAP_IPCO-APND'!D1841</f>
        <v>37.252940000000002</v>
      </c>
      <c r="K1838" s="166">
        <f>+(ExportsELAP[[#This Row],[Exports kWh - MPT]]/1000)*ExportsELAP[[#This Row],[EIM Price]]</f>
        <v>1944.2703335840499</v>
      </c>
      <c r="L1838" s="167" t="str">
        <f>+INDEX(ECR_Hours!$I$12:$I$15,MATCH(ExportsELAP[[#This Row],[Date Prevailing]],ECR_Hours!$H$12:$H$15,1))</f>
        <v>NS</v>
      </c>
      <c r="M1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39" spans="1:13" x14ac:dyDescent="0.25">
      <c r="A1839" s="164">
        <f>+Exports!A1842</f>
        <v>44638</v>
      </c>
      <c r="B1839" s="165">
        <f t="shared" si="112"/>
        <v>2022</v>
      </c>
      <c r="C1839" s="165">
        <f t="shared" si="113"/>
        <v>3</v>
      </c>
      <c r="D1839" s="165">
        <f t="shared" si="114"/>
        <v>18</v>
      </c>
      <c r="E1839" s="165">
        <f>+Exports!B1842</f>
        <v>14</v>
      </c>
      <c r="F1839" s="165">
        <f>+WEEKDAY(ExportsELAP[[#This Row],[Date Prevailing]],1)</f>
        <v>6</v>
      </c>
      <c r="G1839" s="165">
        <f>+COUNTIFS(ECR_Hours!$K$6:$K$7,ExportsELAP[[#This Row],[Date Prevailing]])</f>
        <v>0</v>
      </c>
      <c r="H1839" s="165">
        <f t="shared" si="115"/>
        <v>6</v>
      </c>
      <c r="I1839" s="166">
        <f>+Exports!G1842</f>
        <v>54739.464500000002</v>
      </c>
      <c r="J1839" s="166">
        <f>+'ELAP_IPCO-APND'!D1842</f>
        <v>30.544460000000001</v>
      </c>
      <c r="K1839" s="166">
        <f>+(ExportsELAP[[#This Row],[Exports kWh - MPT]]/1000)*ExportsELAP[[#This Row],[EIM Price]]</f>
        <v>1671.9873838416702</v>
      </c>
      <c r="L1839" s="167" t="str">
        <f>+INDEX(ECR_Hours!$I$12:$I$15,MATCH(ExportsELAP[[#This Row],[Date Prevailing]],ECR_Hours!$H$12:$H$15,1))</f>
        <v>NS</v>
      </c>
      <c r="M1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0" spans="1:13" x14ac:dyDescent="0.25">
      <c r="A1840" s="164">
        <f>+Exports!A1843</f>
        <v>44638</v>
      </c>
      <c r="B1840" s="165">
        <f t="shared" si="112"/>
        <v>2022</v>
      </c>
      <c r="C1840" s="165">
        <f t="shared" si="113"/>
        <v>3</v>
      </c>
      <c r="D1840" s="165">
        <f t="shared" si="114"/>
        <v>18</v>
      </c>
      <c r="E1840" s="165">
        <f>+Exports!B1843</f>
        <v>15</v>
      </c>
      <c r="F1840" s="165">
        <f>+WEEKDAY(ExportsELAP[[#This Row],[Date Prevailing]],1)</f>
        <v>6</v>
      </c>
      <c r="G1840" s="165">
        <f>+COUNTIFS(ECR_Hours!$K$6:$K$7,ExportsELAP[[#This Row],[Date Prevailing]])</f>
        <v>0</v>
      </c>
      <c r="H1840" s="165">
        <f t="shared" si="115"/>
        <v>6</v>
      </c>
      <c r="I1840" s="166">
        <f>+Exports!G1843</f>
        <v>51722.566399999996</v>
      </c>
      <c r="J1840" s="166">
        <f>+'ELAP_IPCO-APND'!D1843</f>
        <v>26.997499999999999</v>
      </c>
      <c r="K1840" s="166">
        <f>+(ExportsELAP[[#This Row],[Exports kWh - MPT]]/1000)*ExportsELAP[[#This Row],[EIM Price]]</f>
        <v>1396.3799863839999</v>
      </c>
      <c r="L1840" s="167" t="str">
        <f>+INDEX(ECR_Hours!$I$12:$I$15,MATCH(ExportsELAP[[#This Row],[Date Prevailing]],ECR_Hours!$H$12:$H$15,1))</f>
        <v>NS</v>
      </c>
      <c r="M1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1" spans="1:13" x14ac:dyDescent="0.25">
      <c r="A1841" s="164">
        <f>+Exports!A1844</f>
        <v>44638</v>
      </c>
      <c r="B1841" s="165">
        <f t="shared" si="112"/>
        <v>2022</v>
      </c>
      <c r="C1841" s="165">
        <f t="shared" si="113"/>
        <v>3</v>
      </c>
      <c r="D1841" s="165">
        <f t="shared" si="114"/>
        <v>18</v>
      </c>
      <c r="E1841" s="165">
        <f>+Exports!B1844</f>
        <v>16</v>
      </c>
      <c r="F1841" s="165">
        <f>+WEEKDAY(ExportsELAP[[#This Row],[Date Prevailing]],1)</f>
        <v>6</v>
      </c>
      <c r="G1841" s="165">
        <f>+COUNTIFS(ECR_Hours!$K$6:$K$7,ExportsELAP[[#This Row],[Date Prevailing]])</f>
        <v>0</v>
      </c>
      <c r="H1841" s="165">
        <f t="shared" si="115"/>
        <v>6</v>
      </c>
      <c r="I1841" s="166">
        <f>+Exports!G1844</f>
        <v>39482.416900000004</v>
      </c>
      <c r="J1841" s="166">
        <f>+'ELAP_IPCO-APND'!D1844</f>
        <v>26.05893</v>
      </c>
      <c r="K1841" s="166">
        <f>+(ExportsELAP[[#This Row],[Exports kWh - MPT]]/1000)*ExportsELAP[[#This Row],[EIM Price]]</f>
        <v>1028.869538227917</v>
      </c>
      <c r="L1841" s="167" t="str">
        <f>+INDEX(ECR_Hours!$I$12:$I$15,MATCH(ExportsELAP[[#This Row],[Date Prevailing]],ECR_Hours!$H$12:$H$15,1))</f>
        <v>NS</v>
      </c>
      <c r="M1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2" spans="1:13" x14ac:dyDescent="0.25">
      <c r="A1842" s="164">
        <f>+Exports!A1845</f>
        <v>44638</v>
      </c>
      <c r="B1842" s="165">
        <f t="shared" si="112"/>
        <v>2022</v>
      </c>
      <c r="C1842" s="165">
        <f t="shared" si="113"/>
        <v>3</v>
      </c>
      <c r="D1842" s="165">
        <f t="shared" si="114"/>
        <v>18</v>
      </c>
      <c r="E1842" s="165">
        <f>+Exports!B1845</f>
        <v>17</v>
      </c>
      <c r="F1842" s="165">
        <f>+WEEKDAY(ExportsELAP[[#This Row],[Date Prevailing]],1)</f>
        <v>6</v>
      </c>
      <c r="G1842" s="165">
        <f>+COUNTIFS(ECR_Hours!$K$6:$K$7,ExportsELAP[[#This Row],[Date Prevailing]])</f>
        <v>0</v>
      </c>
      <c r="H1842" s="165">
        <f t="shared" si="115"/>
        <v>6</v>
      </c>
      <c r="I1842" s="166">
        <f>+Exports!G1845</f>
        <v>30526.313900000001</v>
      </c>
      <c r="J1842" s="166">
        <f>+'ELAP_IPCO-APND'!D1845</f>
        <v>32.847659999999998</v>
      </c>
      <c r="K1842" s="166">
        <f>+(ExportsELAP[[#This Row],[Exports kWh - MPT]]/1000)*ExportsELAP[[#This Row],[EIM Price]]</f>
        <v>1002.717980040474</v>
      </c>
      <c r="L1842" s="167" t="str">
        <f>+INDEX(ECR_Hours!$I$12:$I$15,MATCH(ExportsELAP[[#This Row],[Date Prevailing]],ECR_Hours!$H$12:$H$15,1))</f>
        <v>NS</v>
      </c>
      <c r="M1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3" spans="1:13" x14ac:dyDescent="0.25">
      <c r="A1843" s="164">
        <f>+Exports!A1846</f>
        <v>44638</v>
      </c>
      <c r="B1843" s="165">
        <f t="shared" si="112"/>
        <v>2022</v>
      </c>
      <c r="C1843" s="165">
        <f t="shared" si="113"/>
        <v>3</v>
      </c>
      <c r="D1843" s="165">
        <f t="shared" si="114"/>
        <v>18</v>
      </c>
      <c r="E1843" s="165">
        <f>+Exports!B1846</f>
        <v>18</v>
      </c>
      <c r="F1843" s="165">
        <f>+WEEKDAY(ExportsELAP[[#This Row],[Date Prevailing]],1)</f>
        <v>6</v>
      </c>
      <c r="G1843" s="165">
        <f>+COUNTIFS(ECR_Hours!$K$6:$K$7,ExportsELAP[[#This Row],[Date Prevailing]])</f>
        <v>0</v>
      </c>
      <c r="H1843" s="165">
        <f t="shared" si="115"/>
        <v>6</v>
      </c>
      <c r="I1843" s="166">
        <f>+Exports!G1846</f>
        <v>23354.483200000002</v>
      </c>
      <c r="J1843" s="166">
        <f>+'ELAP_IPCO-APND'!D1846</f>
        <v>29.59177</v>
      </c>
      <c r="K1843" s="166">
        <f>+(ExportsELAP[[#This Row],[Exports kWh - MPT]]/1000)*ExportsELAP[[#This Row],[EIM Price]]</f>
        <v>691.100495323264</v>
      </c>
      <c r="L1843" s="167" t="str">
        <f>+INDEX(ECR_Hours!$I$12:$I$15,MATCH(ExportsELAP[[#This Row],[Date Prevailing]],ECR_Hours!$H$12:$H$15,1))</f>
        <v>NS</v>
      </c>
      <c r="M1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4" spans="1:13" x14ac:dyDescent="0.25">
      <c r="A1844" s="164">
        <f>+Exports!A1847</f>
        <v>44638</v>
      </c>
      <c r="B1844" s="165">
        <f t="shared" si="112"/>
        <v>2022</v>
      </c>
      <c r="C1844" s="165">
        <f t="shared" si="113"/>
        <v>3</v>
      </c>
      <c r="D1844" s="165">
        <f t="shared" si="114"/>
        <v>18</v>
      </c>
      <c r="E1844" s="165">
        <f>+Exports!B1847</f>
        <v>19</v>
      </c>
      <c r="F1844" s="165">
        <f>+WEEKDAY(ExportsELAP[[#This Row],[Date Prevailing]],1)</f>
        <v>6</v>
      </c>
      <c r="G1844" s="165">
        <f>+COUNTIFS(ECR_Hours!$K$6:$K$7,ExportsELAP[[#This Row],[Date Prevailing]])</f>
        <v>0</v>
      </c>
      <c r="H1844" s="165">
        <f t="shared" si="115"/>
        <v>6</v>
      </c>
      <c r="I1844" s="166">
        <f>+Exports!G1847</f>
        <v>9822.9739000000009</v>
      </c>
      <c r="J1844" s="166">
        <f>+'ELAP_IPCO-APND'!D1847</f>
        <v>64.991010000000003</v>
      </c>
      <c r="K1844" s="166">
        <f>+(ExportsELAP[[#This Row],[Exports kWh - MPT]]/1000)*ExportsELAP[[#This Row],[EIM Price]]</f>
        <v>638.40499496463906</v>
      </c>
      <c r="L1844" s="167" t="str">
        <f>+INDEX(ECR_Hours!$I$12:$I$15,MATCH(ExportsELAP[[#This Row],[Date Prevailing]],ECR_Hours!$H$12:$H$15,1))</f>
        <v>NS</v>
      </c>
      <c r="M1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5" spans="1:13" x14ac:dyDescent="0.25">
      <c r="A1845" s="164">
        <f>+Exports!A1848</f>
        <v>44638</v>
      </c>
      <c r="B1845" s="165">
        <f t="shared" si="112"/>
        <v>2022</v>
      </c>
      <c r="C1845" s="165">
        <f t="shared" si="113"/>
        <v>3</v>
      </c>
      <c r="D1845" s="165">
        <f t="shared" si="114"/>
        <v>18</v>
      </c>
      <c r="E1845" s="165">
        <f>+Exports!B1848</f>
        <v>20</v>
      </c>
      <c r="F1845" s="165">
        <f>+WEEKDAY(ExportsELAP[[#This Row],[Date Prevailing]],1)</f>
        <v>6</v>
      </c>
      <c r="G1845" s="165">
        <f>+COUNTIFS(ECR_Hours!$K$6:$K$7,ExportsELAP[[#This Row],[Date Prevailing]])</f>
        <v>0</v>
      </c>
      <c r="H1845" s="165">
        <f t="shared" si="115"/>
        <v>6</v>
      </c>
      <c r="I1845" s="166">
        <f>+Exports!G1848</f>
        <v>1020.2671</v>
      </c>
      <c r="J1845" s="166">
        <f>+'ELAP_IPCO-APND'!D1848</f>
        <v>295.88929000000002</v>
      </c>
      <c r="K1845" s="166">
        <f>+(ExportsELAP[[#This Row],[Exports kWh - MPT]]/1000)*ExportsELAP[[#This Row],[EIM Price]]</f>
        <v>301.88610782935905</v>
      </c>
      <c r="L1845" s="167" t="str">
        <f>+INDEX(ECR_Hours!$I$12:$I$15,MATCH(ExportsELAP[[#This Row],[Date Prevailing]],ECR_Hours!$H$12:$H$15,1))</f>
        <v>NS</v>
      </c>
      <c r="M1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6" spans="1:13" x14ac:dyDescent="0.25">
      <c r="A1846" s="164">
        <f>+Exports!A1849</f>
        <v>44638</v>
      </c>
      <c r="B1846" s="165">
        <f t="shared" si="112"/>
        <v>2022</v>
      </c>
      <c r="C1846" s="165">
        <f t="shared" si="113"/>
        <v>3</v>
      </c>
      <c r="D1846" s="165">
        <f t="shared" si="114"/>
        <v>18</v>
      </c>
      <c r="E1846" s="165">
        <f>+Exports!B1849</f>
        <v>21</v>
      </c>
      <c r="F1846" s="165">
        <f>+WEEKDAY(ExportsELAP[[#This Row],[Date Prevailing]],1)</f>
        <v>6</v>
      </c>
      <c r="G1846" s="165">
        <f>+COUNTIFS(ECR_Hours!$K$6:$K$7,ExportsELAP[[#This Row],[Date Prevailing]])</f>
        <v>0</v>
      </c>
      <c r="H1846" s="165">
        <f t="shared" si="115"/>
        <v>6</v>
      </c>
      <c r="I1846" s="166">
        <f>+Exports!G1849</f>
        <v>34.167299999999997</v>
      </c>
      <c r="J1846" s="166">
        <f>+'ELAP_IPCO-APND'!D1849</f>
        <v>80.781289999999998</v>
      </c>
      <c r="K1846" s="166">
        <f>+(ExportsELAP[[#This Row],[Exports kWh - MPT]]/1000)*ExportsELAP[[#This Row],[EIM Price]]</f>
        <v>2.7600785698169998</v>
      </c>
      <c r="L1846" s="167" t="str">
        <f>+INDEX(ECR_Hours!$I$12:$I$15,MATCH(ExportsELAP[[#This Row],[Date Prevailing]],ECR_Hours!$H$12:$H$15,1))</f>
        <v>NS</v>
      </c>
      <c r="M1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7" spans="1:13" x14ac:dyDescent="0.25">
      <c r="A1847" s="164">
        <f>+Exports!A1850</f>
        <v>44638</v>
      </c>
      <c r="B1847" s="165">
        <f t="shared" si="112"/>
        <v>2022</v>
      </c>
      <c r="C1847" s="165">
        <f t="shared" si="113"/>
        <v>3</v>
      </c>
      <c r="D1847" s="165">
        <f t="shared" si="114"/>
        <v>18</v>
      </c>
      <c r="E1847" s="165">
        <f>+Exports!B1850</f>
        <v>22</v>
      </c>
      <c r="F1847" s="165">
        <f>+WEEKDAY(ExportsELAP[[#This Row],[Date Prevailing]],1)</f>
        <v>6</v>
      </c>
      <c r="G1847" s="165">
        <f>+COUNTIFS(ECR_Hours!$K$6:$K$7,ExportsELAP[[#This Row],[Date Prevailing]])</f>
        <v>0</v>
      </c>
      <c r="H1847" s="165">
        <f t="shared" si="115"/>
        <v>6</v>
      </c>
      <c r="I1847" s="166">
        <f>+Exports!G1850</f>
        <v>34.141500000000001</v>
      </c>
      <c r="J1847" s="166">
        <f>+'ELAP_IPCO-APND'!D1850</f>
        <v>46.6935</v>
      </c>
      <c r="K1847" s="166">
        <f>+(ExportsELAP[[#This Row],[Exports kWh - MPT]]/1000)*ExportsELAP[[#This Row],[EIM Price]]</f>
        <v>1.59418613025</v>
      </c>
      <c r="L1847" s="167" t="str">
        <f>+INDEX(ECR_Hours!$I$12:$I$15,MATCH(ExportsELAP[[#This Row],[Date Prevailing]],ECR_Hours!$H$12:$H$15,1))</f>
        <v>NS</v>
      </c>
      <c r="M1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8" spans="1:13" x14ac:dyDescent="0.25">
      <c r="A1848" s="164">
        <f>+Exports!A1851</f>
        <v>44638</v>
      </c>
      <c r="B1848" s="165">
        <f t="shared" si="112"/>
        <v>2022</v>
      </c>
      <c r="C1848" s="165">
        <f t="shared" si="113"/>
        <v>3</v>
      </c>
      <c r="D1848" s="165">
        <f t="shared" si="114"/>
        <v>18</v>
      </c>
      <c r="E1848" s="165">
        <f>+Exports!B1851</f>
        <v>23</v>
      </c>
      <c r="F1848" s="165">
        <f>+WEEKDAY(ExportsELAP[[#This Row],[Date Prevailing]],1)</f>
        <v>6</v>
      </c>
      <c r="G1848" s="165">
        <f>+COUNTIFS(ECR_Hours!$K$6:$K$7,ExportsELAP[[#This Row],[Date Prevailing]])</f>
        <v>0</v>
      </c>
      <c r="H1848" s="165">
        <f t="shared" si="115"/>
        <v>6</v>
      </c>
      <c r="I1848" s="166">
        <f>+Exports!G1851</f>
        <v>33.727000000000004</v>
      </c>
      <c r="J1848" s="166">
        <f>+'ELAP_IPCO-APND'!D1851</f>
        <v>46.412100000000002</v>
      </c>
      <c r="K1848" s="166">
        <f>+(ExportsELAP[[#This Row],[Exports kWh - MPT]]/1000)*ExportsELAP[[#This Row],[EIM Price]]</f>
        <v>1.5653408967000004</v>
      </c>
      <c r="L1848" s="167" t="str">
        <f>+INDEX(ECR_Hours!$I$12:$I$15,MATCH(ExportsELAP[[#This Row],[Date Prevailing]],ECR_Hours!$H$12:$H$15,1))</f>
        <v>NS</v>
      </c>
      <c r="M1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49" spans="1:13" x14ac:dyDescent="0.25">
      <c r="A1849" s="164">
        <f>+Exports!A1852</f>
        <v>44638</v>
      </c>
      <c r="B1849" s="165">
        <f t="shared" si="112"/>
        <v>2022</v>
      </c>
      <c r="C1849" s="165">
        <f t="shared" si="113"/>
        <v>3</v>
      </c>
      <c r="D1849" s="165">
        <f t="shared" si="114"/>
        <v>18</v>
      </c>
      <c r="E1849" s="165">
        <f>+Exports!B1852</f>
        <v>24</v>
      </c>
      <c r="F1849" s="165">
        <f>+WEEKDAY(ExportsELAP[[#This Row],[Date Prevailing]],1)</f>
        <v>6</v>
      </c>
      <c r="G1849" s="165">
        <f>+COUNTIFS(ECR_Hours!$K$6:$K$7,ExportsELAP[[#This Row],[Date Prevailing]])</f>
        <v>0</v>
      </c>
      <c r="H1849" s="165">
        <f t="shared" si="115"/>
        <v>6</v>
      </c>
      <c r="I1849" s="166">
        <f>+Exports!G1852</f>
        <v>35.496000000000002</v>
      </c>
      <c r="J1849" s="166">
        <f>+'ELAP_IPCO-APND'!D1852</f>
        <v>49.01614</v>
      </c>
      <c r="K1849" s="166">
        <f>+(ExportsELAP[[#This Row],[Exports kWh - MPT]]/1000)*ExportsELAP[[#This Row],[EIM Price]]</f>
        <v>1.7398769054400001</v>
      </c>
      <c r="L1849" s="167" t="str">
        <f>+INDEX(ECR_Hours!$I$12:$I$15,MATCH(ExportsELAP[[#This Row],[Date Prevailing]],ECR_Hours!$H$12:$H$15,1))</f>
        <v>NS</v>
      </c>
      <c r="M1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0" spans="1:13" x14ac:dyDescent="0.25">
      <c r="A1850" s="164">
        <f>+Exports!A1853</f>
        <v>44639</v>
      </c>
      <c r="B1850" s="165">
        <f t="shared" si="112"/>
        <v>2022</v>
      </c>
      <c r="C1850" s="165">
        <f t="shared" si="113"/>
        <v>3</v>
      </c>
      <c r="D1850" s="165">
        <f t="shared" si="114"/>
        <v>19</v>
      </c>
      <c r="E1850" s="165">
        <f>+Exports!B1853</f>
        <v>1</v>
      </c>
      <c r="F1850" s="165">
        <f>+WEEKDAY(ExportsELAP[[#This Row],[Date Prevailing]],1)</f>
        <v>7</v>
      </c>
      <c r="G1850" s="165">
        <f>+COUNTIFS(ECR_Hours!$K$6:$K$7,ExportsELAP[[#This Row],[Date Prevailing]])</f>
        <v>0</v>
      </c>
      <c r="H1850" s="165">
        <f t="shared" si="115"/>
        <v>7</v>
      </c>
      <c r="I1850" s="166">
        <f>+Exports!G1853</f>
        <v>4.0138999999999996</v>
      </c>
      <c r="J1850" s="166">
        <f>+'ELAP_IPCO-APND'!D1853</f>
        <v>58.83914</v>
      </c>
      <c r="K1850" s="166">
        <f>+(ExportsELAP[[#This Row],[Exports kWh - MPT]]/1000)*ExportsELAP[[#This Row],[EIM Price]]</f>
        <v>0.236174424046</v>
      </c>
      <c r="L1850" s="167" t="str">
        <f>+INDEX(ECR_Hours!$I$12:$I$15,MATCH(ExportsELAP[[#This Row],[Date Prevailing]],ECR_Hours!$H$12:$H$15,1))</f>
        <v>NS</v>
      </c>
      <c r="M1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1" spans="1:13" x14ac:dyDescent="0.25">
      <c r="A1851" s="164">
        <f>+Exports!A1854</f>
        <v>44639</v>
      </c>
      <c r="B1851" s="165">
        <f t="shared" si="112"/>
        <v>2022</v>
      </c>
      <c r="C1851" s="165">
        <f t="shared" si="113"/>
        <v>3</v>
      </c>
      <c r="D1851" s="165">
        <f t="shared" si="114"/>
        <v>19</v>
      </c>
      <c r="E1851" s="165">
        <f>+Exports!B1854</f>
        <v>2</v>
      </c>
      <c r="F1851" s="165">
        <f>+WEEKDAY(ExportsELAP[[#This Row],[Date Prevailing]],1)</f>
        <v>7</v>
      </c>
      <c r="G1851" s="165">
        <f>+COUNTIFS(ECR_Hours!$K$6:$K$7,ExportsELAP[[#This Row],[Date Prevailing]])</f>
        <v>0</v>
      </c>
      <c r="H1851" s="165">
        <f t="shared" si="115"/>
        <v>7</v>
      </c>
      <c r="I1851" s="166">
        <f>+Exports!G1854</f>
        <v>3.3805999999999998</v>
      </c>
      <c r="J1851" s="166">
        <f>+'ELAP_IPCO-APND'!D1854</f>
        <v>45.923250000000003</v>
      </c>
      <c r="K1851" s="166">
        <f>+(ExportsELAP[[#This Row],[Exports kWh - MPT]]/1000)*ExportsELAP[[#This Row],[EIM Price]]</f>
        <v>0.15524813895</v>
      </c>
      <c r="L1851" s="167" t="str">
        <f>+INDEX(ECR_Hours!$I$12:$I$15,MATCH(ExportsELAP[[#This Row],[Date Prevailing]],ECR_Hours!$H$12:$H$15,1))</f>
        <v>NS</v>
      </c>
      <c r="M1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2" spans="1:13" x14ac:dyDescent="0.25">
      <c r="A1852" s="164">
        <f>+Exports!A1855</f>
        <v>44639</v>
      </c>
      <c r="B1852" s="165">
        <f t="shared" si="112"/>
        <v>2022</v>
      </c>
      <c r="C1852" s="165">
        <f t="shared" si="113"/>
        <v>3</v>
      </c>
      <c r="D1852" s="165">
        <f t="shared" si="114"/>
        <v>19</v>
      </c>
      <c r="E1852" s="165">
        <f>+Exports!B1855</f>
        <v>3</v>
      </c>
      <c r="F1852" s="165">
        <f>+WEEKDAY(ExportsELAP[[#This Row],[Date Prevailing]],1)</f>
        <v>7</v>
      </c>
      <c r="G1852" s="165">
        <f>+COUNTIFS(ECR_Hours!$K$6:$K$7,ExportsELAP[[#This Row],[Date Prevailing]])</f>
        <v>0</v>
      </c>
      <c r="H1852" s="165">
        <f t="shared" si="115"/>
        <v>7</v>
      </c>
      <c r="I1852" s="166">
        <f>+Exports!G1855</f>
        <v>3.3614999999999999</v>
      </c>
      <c r="J1852" s="166">
        <f>+'ELAP_IPCO-APND'!D1855</f>
        <v>39.270040000000002</v>
      </c>
      <c r="K1852" s="166">
        <f>+(ExportsELAP[[#This Row],[Exports kWh - MPT]]/1000)*ExportsELAP[[#This Row],[EIM Price]]</f>
        <v>0.13200623946000001</v>
      </c>
      <c r="L1852" s="167" t="str">
        <f>+INDEX(ECR_Hours!$I$12:$I$15,MATCH(ExportsELAP[[#This Row],[Date Prevailing]],ECR_Hours!$H$12:$H$15,1))</f>
        <v>NS</v>
      </c>
      <c r="M1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3" spans="1:13" x14ac:dyDescent="0.25">
      <c r="A1853" s="164">
        <f>+Exports!A1856</f>
        <v>44639</v>
      </c>
      <c r="B1853" s="165">
        <f t="shared" si="112"/>
        <v>2022</v>
      </c>
      <c r="C1853" s="165">
        <f t="shared" si="113"/>
        <v>3</v>
      </c>
      <c r="D1853" s="165">
        <f t="shared" si="114"/>
        <v>19</v>
      </c>
      <c r="E1853" s="165">
        <f>+Exports!B1856</f>
        <v>4</v>
      </c>
      <c r="F1853" s="165">
        <f>+WEEKDAY(ExportsELAP[[#This Row],[Date Prevailing]],1)</f>
        <v>7</v>
      </c>
      <c r="G1853" s="165">
        <f>+COUNTIFS(ECR_Hours!$K$6:$K$7,ExportsELAP[[#This Row],[Date Prevailing]])</f>
        <v>0</v>
      </c>
      <c r="H1853" s="165">
        <f t="shared" si="115"/>
        <v>7</v>
      </c>
      <c r="I1853" s="166">
        <f>+Exports!G1856</f>
        <v>2.8645999999999998</v>
      </c>
      <c r="J1853" s="166">
        <f>+'ELAP_IPCO-APND'!D1856</f>
        <v>32.449159999999999</v>
      </c>
      <c r="K1853" s="166">
        <f>+(ExportsELAP[[#This Row],[Exports kWh - MPT]]/1000)*ExportsELAP[[#This Row],[EIM Price]]</f>
        <v>9.2953863735999981E-2</v>
      </c>
      <c r="L1853" s="167" t="str">
        <f>+INDEX(ECR_Hours!$I$12:$I$15,MATCH(ExportsELAP[[#This Row],[Date Prevailing]],ECR_Hours!$H$12:$H$15,1))</f>
        <v>NS</v>
      </c>
      <c r="M1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4" spans="1:13" x14ac:dyDescent="0.25">
      <c r="A1854" s="164">
        <f>+Exports!A1857</f>
        <v>44639</v>
      </c>
      <c r="B1854" s="165">
        <f t="shared" si="112"/>
        <v>2022</v>
      </c>
      <c r="C1854" s="165">
        <f t="shared" si="113"/>
        <v>3</v>
      </c>
      <c r="D1854" s="165">
        <f t="shared" si="114"/>
        <v>19</v>
      </c>
      <c r="E1854" s="165">
        <f>+Exports!B1857</f>
        <v>5</v>
      </c>
      <c r="F1854" s="165">
        <f>+WEEKDAY(ExportsELAP[[#This Row],[Date Prevailing]],1)</f>
        <v>7</v>
      </c>
      <c r="G1854" s="165">
        <f>+COUNTIFS(ECR_Hours!$K$6:$K$7,ExportsELAP[[#This Row],[Date Prevailing]])</f>
        <v>0</v>
      </c>
      <c r="H1854" s="165">
        <f t="shared" si="115"/>
        <v>7</v>
      </c>
      <c r="I1854" s="166">
        <f>+Exports!G1857</f>
        <v>3.8740000000000001</v>
      </c>
      <c r="J1854" s="166">
        <f>+'ELAP_IPCO-APND'!D1857</f>
        <v>31.98282</v>
      </c>
      <c r="K1854" s="166">
        <f>+(ExportsELAP[[#This Row],[Exports kWh - MPT]]/1000)*ExportsELAP[[#This Row],[EIM Price]]</f>
        <v>0.12390144468000001</v>
      </c>
      <c r="L1854" s="167" t="str">
        <f>+INDEX(ECR_Hours!$I$12:$I$15,MATCH(ExportsELAP[[#This Row],[Date Prevailing]],ECR_Hours!$H$12:$H$15,1))</f>
        <v>NS</v>
      </c>
      <c r="M1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5" spans="1:13" x14ac:dyDescent="0.25">
      <c r="A1855" s="164">
        <f>+Exports!A1858</f>
        <v>44639</v>
      </c>
      <c r="B1855" s="165">
        <f t="shared" si="112"/>
        <v>2022</v>
      </c>
      <c r="C1855" s="165">
        <f t="shared" si="113"/>
        <v>3</v>
      </c>
      <c r="D1855" s="165">
        <f t="shared" si="114"/>
        <v>19</v>
      </c>
      <c r="E1855" s="165">
        <f>+Exports!B1858</f>
        <v>6</v>
      </c>
      <c r="F1855" s="165">
        <f>+WEEKDAY(ExportsELAP[[#This Row],[Date Prevailing]],1)</f>
        <v>7</v>
      </c>
      <c r="G1855" s="165">
        <f>+COUNTIFS(ECR_Hours!$K$6:$K$7,ExportsELAP[[#This Row],[Date Prevailing]])</f>
        <v>0</v>
      </c>
      <c r="H1855" s="165">
        <f t="shared" si="115"/>
        <v>7</v>
      </c>
      <c r="I1855" s="166">
        <f>+Exports!G1858</f>
        <v>3.5433999999999997</v>
      </c>
      <c r="J1855" s="166">
        <f>+'ELAP_IPCO-APND'!D1858</f>
        <v>32.966749999999998</v>
      </c>
      <c r="K1855" s="166">
        <f>+(ExportsELAP[[#This Row],[Exports kWh - MPT]]/1000)*ExportsELAP[[#This Row],[EIM Price]]</f>
        <v>0.11681438194999998</v>
      </c>
      <c r="L1855" s="167" t="str">
        <f>+INDEX(ECR_Hours!$I$12:$I$15,MATCH(ExportsELAP[[#This Row],[Date Prevailing]],ECR_Hours!$H$12:$H$15,1))</f>
        <v>NS</v>
      </c>
      <c r="M1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6" spans="1:13" x14ac:dyDescent="0.25">
      <c r="A1856" s="164">
        <f>+Exports!A1859</f>
        <v>44639</v>
      </c>
      <c r="B1856" s="165">
        <f t="shared" si="112"/>
        <v>2022</v>
      </c>
      <c r="C1856" s="165">
        <f t="shared" si="113"/>
        <v>3</v>
      </c>
      <c r="D1856" s="165">
        <f t="shared" si="114"/>
        <v>19</v>
      </c>
      <c r="E1856" s="165">
        <f>+Exports!B1859</f>
        <v>7</v>
      </c>
      <c r="F1856" s="165">
        <f>+WEEKDAY(ExportsELAP[[#This Row],[Date Prevailing]],1)</f>
        <v>7</v>
      </c>
      <c r="G1856" s="165">
        <f>+COUNTIFS(ECR_Hours!$K$6:$K$7,ExportsELAP[[#This Row],[Date Prevailing]])</f>
        <v>0</v>
      </c>
      <c r="H1856" s="165">
        <f t="shared" si="115"/>
        <v>7</v>
      </c>
      <c r="I1856" s="166">
        <f>+Exports!G1859</f>
        <v>3.5598999999999998</v>
      </c>
      <c r="J1856" s="166">
        <f>+'ELAP_IPCO-APND'!D1859</f>
        <v>43.035879999999999</v>
      </c>
      <c r="K1856" s="166">
        <f>+(ExportsELAP[[#This Row],[Exports kWh - MPT]]/1000)*ExportsELAP[[#This Row],[EIM Price]]</f>
        <v>0.153203429212</v>
      </c>
      <c r="L1856" s="167" t="str">
        <f>+INDEX(ECR_Hours!$I$12:$I$15,MATCH(ExportsELAP[[#This Row],[Date Prevailing]],ECR_Hours!$H$12:$H$15,1))</f>
        <v>NS</v>
      </c>
      <c r="M1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7" spans="1:13" x14ac:dyDescent="0.25">
      <c r="A1857" s="164">
        <f>+Exports!A1860</f>
        <v>44639</v>
      </c>
      <c r="B1857" s="165">
        <f t="shared" si="112"/>
        <v>2022</v>
      </c>
      <c r="C1857" s="165">
        <f t="shared" si="113"/>
        <v>3</v>
      </c>
      <c r="D1857" s="165">
        <f t="shared" si="114"/>
        <v>19</v>
      </c>
      <c r="E1857" s="165">
        <f>+Exports!B1860</f>
        <v>8</v>
      </c>
      <c r="F1857" s="165">
        <f>+WEEKDAY(ExportsELAP[[#This Row],[Date Prevailing]],1)</f>
        <v>7</v>
      </c>
      <c r="G1857" s="165">
        <f>+COUNTIFS(ECR_Hours!$K$6:$K$7,ExportsELAP[[#This Row],[Date Prevailing]])</f>
        <v>0</v>
      </c>
      <c r="H1857" s="165">
        <f t="shared" si="115"/>
        <v>7</v>
      </c>
      <c r="I1857" s="166">
        <f>+Exports!G1860</f>
        <v>32.758299999999998</v>
      </c>
      <c r="J1857" s="166">
        <f>+'ELAP_IPCO-APND'!D1860</f>
        <v>45.359029999999997</v>
      </c>
      <c r="K1857" s="166">
        <f>+(ExportsELAP[[#This Row],[Exports kWh - MPT]]/1000)*ExportsELAP[[#This Row],[EIM Price]]</f>
        <v>1.4858847124489998</v>
      </c>
      <c r="L1857" s="167" t="str">
        <f>+INDEX(ECR_Hours!$I$12:$I$15,MATCH(ExportsELAP[[#This Row],[Date Prevailing]],ECR_Hours!$H$12:$H$15,1))</f>
        <v>NS</v>
      </c>
      <c r="M1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8" spans="1:13" x14ac:dyDescent="0.25">
      <c r="A1858" s="164">
        <f>+Exports!A1861</f>
        <v>44639</v>
      </c>
      <c r="B1858" s="165">
        <f t="shared" ref="B1858:B1921" si="116">+YEAR(A1858)</f>
        <v>2022</v>
      </c>
      <c r="C1858" s="165">
        <f t="shared" ref="C1858:C1921" si="117">+MONTH(A1858)</f>
        <v>3</v>
      </c>
      <c r="D1858" s="165">
        <f t="shared" ref="D1858:D1921" si="118">+DAY(A1858)</f>
        <v>19</v>
      </c>
      <c r="E1858" s="165">
        <f>+Exports!B1861</f>
        <v>9</v>
      </c>
      <c r="F1858" s="165">
        <f>+WEEKDAY(ExportsELAP[[#This Row],[Date Prevailing]],1)</f>
        <v>7</v>
      </c>
      <c r="G1858" s="165">
        <f>+COUNTIFS(ECR_Hours!$K$6:$K$7,ExportsELAP[[#This Row],[Date Prevailing]])</f>
        <v>0</v>
      </c>
      <c r="H1858" s="165">
        <f t="shared" ref="H1858:H1921" si="119">+IF(G1858=1,0,F1858)</f>
        <v>7</v>
      </c>
      <c r="I1858" s="166">
        <f>+Exports!G1861</f>
        <v>2120.4944999999998</v>
      </c>
      <c r="J1858" s="166">
        <f>+'ELAP_IPCO-APND'!D1861</f>
        <v>52.687420000000003</v>
      </c>
      <c r="K1858" s="166">
        <f>+(ExportsELAP[[#This Row],[Exports kWh - MPT]]/1000)*ExportsELAP[[#This Row],[EIM Price]]</f>
        <v>111.72338432919</v>
      </c>
      <c r="L1858" s="167" t="str">
        <f>+INDEX(ECR_Hours!$I$12:$I$15,MATCH(ExportsELAP[[#This Row],[Date Prevailing]],ECR_Hours!$H$12:$H$15,1))</f>
        <v>NS</v>
      </c>
      <c r="M1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59" spans="1:13" x14ac:dyDescent="0.25">
      <c r="A1859" s="164">
        <f>+Exports!A1862</f>
        <v>44639</v>
      </c>
      <c r="B1859" s="165">
        <f t="shared" si="116"/>
        <v>2022</v>
      </c>
      <c r="C1859" s="165">
        <f t="shared" si="117"/>
        <v>3</v>
      </c>
      <c r="D1859" s="165">
        <f t="shared" si="118"/>
        <v>19</v>
      </c>
      <c r="E1859" s="165">
        <f>+Exports!B1862</f>
        <v>10</v>
      </c>
      <c r="F1859" s="165">
        <f>+WEEKDAY(ExportsELAP[[#This Row],[Date Prevailing]],1)</f>
        <v>7</v>
      </c>
      <c r="G1859" s="165">
        <f>+COUNTIFS(ECR_Hours!$K$6:$K$7,ExportsELAP[[#This Row],[Date Prevailing]])</f>
        <v>0</v>
      </c>
      <c r="H1859" s="165">
        <f t="shared" si="119"/>
        <v>7</v>
      </c>
      <c r="I1859" s="166">
        <f>+Exports!G1862</f>
        <v>7173.8474999999999</v>
      </c>
      <c r="J1859" s="166">
        <f>+'ELAP_IPCO-APND'!D1862</f>
        <v>58.661180000000002</v>
      </c>
      <c r="K1859" s="166">
        <f>+(ExportsELAP[[#This Row],[Exports kWh - MPT]]/1000)*ExportsELAP[[#This Row],[EIM Price]]</f>
        <v>420.82635949004998</v>
      </c>
      <c r="L1859" s="167" t="str">
        <f>+INDEX(ECR_Hours!$I$12:$I$15,MATCH(ExportsELAP[[#This Row],[Date Prevailing]],ECR_Hours!$H$12:$H$15,1))</f>
        <v>NS</v>
      </c>
      <c r="M1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0" spans="1:13" x14ac:dyDescent="0.25">
      <c r="A1860" s="164">
        <f>+Exports!A1863</f>
        <v>44639</v>
      </c>
      <c r="B1860" s="165">
        <f t="shared" si="116"/>
        <v>2022</v>
      </c>
      <c r="C1860" s="165">
        <f t="shared" si="117"/>
        <v>3</v>
      </c>
      <c r="D1860" s="165">
        <f t="shared" si="118"/>
        <v>19</v>
      </c>
      <c r="E1860" s="165">
        <f>+Exports!B1863</f>
        <v>11</v>
      </c>
      <c r="F1860" s="165">
        <f>+WEEKDAY(ExportsELAP[[#This Row],[Date Prevailing]],1)</f>
        <v>7</v>
      </c>
      <c r="G1860" s="165">
        <f>+COUNTIFS(ECR_Hours!$K$6:$K$7,ExportsELAP[[#This Row],[Date Prevailing]])</f>
        <v>0</v>
      </c>
      <c r="H1860" s="165">
        <f t="shared" si="119"/>
        <v>7</v>
      </c>
      <c r="I1860" s="166">
        <f>+Exports!G1863</f>
        <v>11064.7955</v>
      </c>
      <c r="J1860" s="166">
        <f>+'ELAP_IPCO-APND'!D1863</f>
        <v>58.353090000000002</v>
      </c>
      <c r="K1860" s="166">
        <f>+(ExportsELAP[[#This Row],[Exports kWh - MPT]]/1000)*ExportsELAP[[#This Row],[EIM Price]]</f>
        <v>645.66500764309501</v>
      </c>
      <c r="L1860" s="167" t="str">
        <f>+INDEX(ECR_Hours!$I$12:$I$15,MATCH(ExportsELAP[[#This Row],[Date Prevailing]],ECR_Hours!$H$12:$H$15,1))</f>
        <v>NS</v>
      </c>
      <c r="M1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1" spans="1:13" x14ac:dyDescent="0.25">
      <c r="A1861" s="164">
        <f>+Exports!A1864</f>
        <v>44639</v>
      </c>
      <c r="B1861" s="165">
        <f t="shared" si="116"/>
        <v>2022</v>
      </c>
      <c r="C1861" s="165">
        <f t="shared" si="117"/>
        <v>3</v>
      </c>
      <c r="D1861" s="165">
        <f t="shared" si="118"/>
        <v>19</v>
      </c>
      <c r="E1861" s="165">
        <f>+Exports!B1864</f>
        <v>12</v>
      </c>
      <c r="F1861" s="165">
        <f>+WEEKDAY(ExportsELAP[[#This Row],[Date Prevailing]],1)</f>
        <v>7</v>
      </c>
      <c r="G1861" s="165">
        <f>+COUNTIFS(ECR_Hours!$K$6:$K$7,ExportsELAP[[#This Row],[Date Prevailing]])</f>
        <v>0</v>
      </c>
      <c r="H1861" s="165">
        <f t="shared" si="119"/>
        <v>7</v>
      </c>
      <c r="I1861" s="166">
        <f>+Exports!G1864</f>
        <v>18312.864000000001</v>
      </c>
      <c r="J1861" s="166">
        <f>+'ELAP_IPCO-APND'!D1864</f>
        <v>34.763129999999997</v>
      </c>
      <c r="K1861" s="166">
        <f>+(ExportsELAP[[#This Row],[Exports kWh - MPT]]/1000)*ExportsELAP[[#This Row],[EIM Price]]</f>
        <v>636.61247190431993</v>
      </c>
      <c r="L1861" s="167" t="str">
        <f>+INDEX(ECR_Hours!$I$12:$I$15,MATCH(ExportsELAP[[#This Row],[Date Prevailing]],ECR_Hours!$H$12:$H$15,1))</f>
        <v>NS</v>
      </c>
      <c r="M1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2" spans="1:13" x14ac:dyDescent="0.25">
      <c r="A1862" s="164">
        <f>+Exports!A1865</f>
        <v>44639</v>
      </c>
      <c r="B1862" s="165">
        <f t="shared" si="116"/>
        <v>2022</v>
      </c>
      <c r="C1862" s="165">
        <f t="shared" si="117"/>
        <v>3</v>
      </c>
      <c r="D1862" s="165">
        <f t="shared" si="118"/>
        <v>19</v>
      </c>
      <c r="E1862" s="165">
        <f>+Exports!B1865</f>
        <v>13</v>
      </c>
      <c r="F1862" s="165">
        <f>+WEEKDAY(ExportsELAP[[#This Row],[Date Prevailing]],1)</f>
        <v>7</v>
      </c>
      <c r="G1862" s="165">
        <f>+COUNTIFS(ECR_Hours!$K$6:$K$7,ExportsELAP[[#This Row],[Date Prevailing]])</f>
        <v>0</v>
      </c>
      <c r="H1862" s="165">
        <f t="shared" si="119"/>
        <v>7</v>
      </c>
      <c r="I1862" s="166">
        <f>+Exports!G1865</f>
        <v>24898.120200000001</v>
      </c>
      <c r="J1862" s="166">
        <f>+'ELAP_IPCO-APND'!D1865</f>
        <v>36.343249999999998</v>
      </c>
      <c r="K1862" s="166">
        <f>+(ExportsELAP[[#This Row],[Exports kWh - MPT]]/1000)*ExportsELAP[[#This Row],[EIM Price]]</f>
        <v>904.87860695864993</v>
      </c>
      <c r="L1862" s="167" t="str">
        <f>+INDEX(ECR_Hours!$I$12:$I$15,MATCH(ExportsELAP[[#This Row],[Date Prevailing]],ECR_Hours!$H$12:$H$15,1))</f>
        <v>NS</v>
      </c>
      <c r="M1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3" spans="1:13" x14ac:dyDescent="0.25">
      <c r="A1863" s="164">
        <f>+Exports!A1866</f>
        <v>44639</v>
      </c>
      <c r="B1863" s="165">
        <f t="shared" si="116"/>
        <v>2022</v>
      </c>
      <c r="C1863" s="165">
        <f t="shared" si="117"/>
        <v>3</v>
      </c>
      <c r="D1863" s="165">
        <f t="shared" si="118"/>
        <v>19</v>
      </c>
      <c r="E1863" s="165">
        <f>+Exports!B1866</f>
        <v>14</v>
      </c>
      <c r="F1863" s="165">
        <f>+WEEKDAY(ExportsELAP[[#This Row],[Date Prevailing]],1)</f>
        <v>7</v>
      </c>
      <c r="G1863" s="165">
        <f>+COUNTIFS(ECR_Hours!$K$6:$K$7,ExportsELAP[[#This Row],[Date Prevailing]])</f>
        <v>0</v>
      </c>
      <c r="H1863" s="165">
        <f t="shared" si="119"/>
        <v>7</v>
      </c>
      <c r="I1863" s="166">
        <f>+Exports!G1866</f>
        <v>26480.294900000001</v>
      </c>
      <c r="J1863" s="166">
        <f>+'ELAP_IPCO-APND'!D1866</f>
        <v>24.40202</v>
      </c>
      <c r="K1863" s="166">
        <f>+(ExportsELAP[[#This Row],[Exports kWh - MPT]]/1000)*ExportsELAP[[#This Row],[EIM Price]]</f>
        <v>646.17268575569801</v>
      </c>
      <c r="L1863" s="167" t="str">
        <f>+INDEX(ECR_Hours!$I$12:$I$15,MATCH(ExportsELAP[[#This Row],[Date Prevailing]],ECR_Hours!$H$12:$H$15,1))</f>
        <v>NS</v>
      </c>
      <c r="M1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4" spans="1:13" x14ac:dyDescent="0.25">
      <c r="A1864" s="164">
        <f>+Exports!A1867</f>
        <v>44639</v>
      </c>
      <c r="B1864" s="165">
        <f t="shared" si="116"/>
        <v>2022</v>
      </c>
      <c r="C1864" s="165">
        <f t="shared" si="117"/>
        <v>3</v>
      </c>
      <c r="D1864" s="165">
        <f t="shared" si="118"/>
        <v>19</v>
      </c>
      <c r="E1864" s="165">
        <f>+Exports!B1867</f>
        <v>15</v>
      </c>
      <c r="F1864" s="165">
        <f>+WEEKDAY(ExportsELAP[[#This Row],[Date Prevailing]],1)</f>
        <v>7</v>
      </c>
      <c r="G1864" s="165">
        <f>+COUNTIFS(ECR_Hours!$K$6:$K$7,ExportsELAP[[#This Row],[Date Prevailing]])</f>
        <v>0</v>
      </c>
      <c r="H1864" s="165">
        <f t="shared" si="119"/>
        <v>7</v>
      </c>
      <c r="I1864" s="166">
        <f>+Exports!G1867</f>
        <v>25805.695</v>
      </c>
      <c r="J1864" s="166">
        <f>+'ELAP_IPCO-APND'!D1867</f>
        <v>26.010819999999999</v>
      </c>
      <c r="K1864" s="166">
        <f>+(ExportsELAP[[#This Row],[Exports kWh - MPT]]/1000)*ExportsELAP[[#This Row],[EIM Price]]</f>
        <v>671.22728761989993</v>
      </c>
      <c r="L1864" s="167" t="str">
        <f>+INDEX(ECR_Hours!$I$12:$I$15,MATCH(ExportsELAP[[#This Row],[Date Prevailing]],ECR_Hours!$H$12:$H$15,1))</f>
        <v>NS</v>
      </c>
      <c r="M1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5" spans="1:13" x14ac:dyDescent="0.25">
      <c r="A1865" s="164">
        <f>+Exports!A1868</f>
        <v>44639</v>
      </c>
      <c r="B1865" s="165">
        <f t="shared" si="116"/>
        <v>2022</v>
      </c>
      <c r="C1865" s="165">
        <f t="shared" si="117"/>
        <v>3</v>
      </c>
      <c r="D1865" s="165">
        <f t="shared" si="118"/>
        <v>19</v>
      </c>
      <c r="E1865" s="165">
        <f>+Exports!B1868</f>
        <v>16</v>
      </c>
      <c r="F1865" s="165">
        <f>+WEEKDAY(ExportsELAP[[#This Row],[Date Prevailing]],1)</f>
        <v>7</v>
      </c>
      <c r="G1865" s="165">
        <f>+COUNTIFS(ECR_Hours!$K$6:$K$7,ExportsELAP[[#This Row],[Date Prevailing]])</f>
        <v>0</v>
      </c>
      <c r="H1865" s="165">
        <f t="shared" si="119"/>
        <v>7</v>
      </c>
      <c r="I1865" s="166">
        <f>+Exports!G1868</f>
        <v>18786.6587</v>
      </c>
      <c r="J1865" s="166">
        <f>+'ELAP_IPCO-APND'!D1868</f>
        <v>12.329040000000001</v>
      </c>
      <c r="K1865" s="166">
        <f>+(ExportsELAP[[#This Row],[Exports kWh - MPT]]/1000)*ExportsELAP[[#This Row],[EIM Price]]</f>
        <v>231.62146657864801</v>
      </c>
      <c r="L1865" s="167" t="str">
        <f>+INDEX(ECR_Hours!$I$12:$I$15,MATCH(ExportsELAP[[#This Row],[Date Prevailing]],ECR_Hours!$H$12:$H$15,1))</f>
        <v>NS</v>
      </c>
      <c r="M1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6" spans="1:13" x14ac:dyDescent="0.25">
      <c r="A1866" s="164">
        <f>+Exports!A1869</f>
        <v>44639</v>
      </c>
      <c r="B1866" s="165">
        <f t="shared" si="116"/>
        <v>2022</v>
      </c>
      <c r="C1866" s="165">
        <f t="shared" si="117"/>
        <v>3</v>
      </c>
      <c r="D1866" s="165">
        <f t="shared" si="118"/>
        <v>19</v>
      </c>
      <c r="E1866" s="165">
        <f>+Exports!B1869</f>
        <v>17</v>
      </c>
      <c r="F1866" s="165">
        <f>+WEEKDAY(ExportsELAP[[#This Row],[Date Prevailing]],1)</f>
        <v>7</v>
      </c>
      <c r="G1866" s="165">
        <f>+COUNTIFS(ECR_Hours!$K$6:$K$7,ExportsELAP[[#This Row],[Date Prevailing]])</f>
        <v>0</v>
      </c>
      <c r="H1866" s="165">
        <f t="shared" si="119"/>
        <v>7</v>
      </c>
      <c r="I1866" s="166">
        <f>+Exports!G1869</f>
        <v>12993.111499999999</v>
      </c>
      <c r="J1866" s="166">
        <f>+'ELAP_IPCO-APND'!D1869</f>
        <v>24.977350000000001</v>
      </c>
      <c r="K1866" s="166">
        <f>+(ExportsELAP[[#This Row],[Exports kWh - MPT]]/1000)*ExportsELAP[[#This Row],[EIM Price]]</f>
        <v>324.533493524525</v>
      </c>
      <c r="L1866" s="167" t="str">
        <f>+INDEX(ECR_Hours!$I$12:$I$15,MATCH(ExportsELAP[[#This Row],[Date Prevailing]],ECR_Hours!$H$12:$H$15,1))</f>
        <v>NS</v>
      </c>
      <c r="M1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7" spans="1:13" x14ac:dyDescent="0.25">
      <c r="A1867" s="164">
        <f>+Exports!A1870</f>
        <v>44639</v>
      </c>
      <c r="B1867" s="165">
        <f t="shared" si="116"/>
        <v>2022</v>
      </c>
      <c r="C1867" s="165">
        <f t="shared" si="117"/>
        <v>3</v>
      </c>
      <c r="D1867" s="165">
        <f t="shared" si="118"/>
        <v>19</v>
      </c>
      <c r="E1867" s="165">
        <f>+Exports!B1870</f>
        <v>18</v>
      </c>
      <c r="F1867" s="165">
        <f>+WEEKDAY(ExportsELAP[[#This Row],[Date Prevailing]],1)</f>
        <v>7</v>
      </c>
      <c r="G1867" s="165">
        <f>+COUNTIFS(ECR_Hours!$K$6:$K$7,ExportsELAP[[#This Row],[Date Prevailing]])</f>
        <v>0</v>
      </c>
      <c r="H1867" s="165">
        <f t="shared" si="119"/>
        <v>7</v>
      </c>
      <c r="I1867" s="166">
        <f>+Exports!G1870</f>
        <v>7780.1144000000004</v>
      </c>
      <c r="J1867" s="166">
        <f>+'ELAP_IPCO-APND'!D1870</f>
        <v>36.971299999999999</v>
      </c>
      <c r="K1867" s="166">
        <f>+(ExportsELAP[[#This Row],[Exports kWh - MPT]]/1000)*ExportsELAP[[#This Row],[EIM Price]]</f>
        <v>287.64094351672003</v>
      </c>
      <c r="L1867" s="167" t="str">
        <f>+INDEX(ECR_Hours!$I$12:$I$15,MATCH(ExportsELAP[[#This Row],[Date Prevailing]],ECR_Hours!$H$12:$H$15,1))</f>
        <v>NS</v>
      </c>
      <c r="M1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8" spans="1:13" x14ac:dyDescent="0.25">
      <c r="A1868" s="164">
        <f>+Exports!A1871</f>
        <v>44639</v>
      </c>
      <c r="B1868" s="165">
        <f t="shared" si="116"/>
        <v>2022</v>
      </c>
      <c r="C1868" s="165">
        <f t="shared" si="117"/>
        <v>3</v>
      </c>
      <c r="D1868" s="165">
        <f t="shared" si="118"/>
        <v>19</v>
      </c>
      <c r="E1868" s="165">
        <f>+Exports!B1871</f>
        <v>19</v>
      </c>
      <c r="F1868" s="165">
        <f>+WEEKDAY(ExportsELAP[[#This Row],[Date Prevailing]],1)</f>
        <v>7</v>
      </c>
      <c r="G1868" s="165">
        <f>+COUNTIFS(ECR_Hours!$K$6:$K$7,ExportsELAP[[#This Row],[Date Prevailing]])</f>
        <v>0</v>
      </c>
      <c r="H1868" s="165">
        <f t="shared" si="119"/>
        <v>7</v>
      </c>
      <c r="I1868" s="166">
        <f>+Exports!G1871</f>
        <v>2156.4299000000001</v>
      </c>
      <c r="J1868" s="166">
        <f>+'ELAP_IPCO-APND'!D1871</f>
        <v>50.600960000000001</v>
      </c>
      <c r="K1868" s="166">
        <f>+(ExportsELAP[[#This Row],[Exports kWh - MPT]]/1000)*ExportsELAP[[#This Row],[EIM Price]]</f>
        <v>109.117423112704</v>
      </c>
      <c r="L1868" s="167" t="str">
        <f>+INDEX(ECR_Hours!$I$12:$I$15,MATCH(ExportsELAP[[#This Row],[Date Prevailing]],ECR_Hours!$H$12:$H$15,1))</f>
        <v>NS</v>
      </c>
      <c r="M1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69" spans="1:13" x14ac:dyDescent="0.25">
      <c r="A1869" s="164">
        <f>+Exports!A1872</f>
        <v>44639</v>
      </c>
      <c r="B1869" s="165">
        <f t="shared" si="116"/>
        <v>2022</v>
      </c>
      <c r="C1869" s="165">
        <f t="shared" si="117"/>
        <v>3</v>
      </c>
      <c r="D1869" s="165">
        <f t="shared" si="118"/>
        <v>19</v>
      </c>
      <c r="E1869" s="165">
        <f>+Exports!B1872</f>
        <v>20</v>
      </c>
      <c r="F1869" s="165">
        <f>+WEEKDAY(ExportsELAP[[#This Row],[Date Prevailing]],1)</f>
        <v>7</v>
      </c>
      <c r="G1869" s="165">
        <f>+COUNTIFS(ECR_Hours!$K$6:$K$7,ExportsELAP[[#This Row],[Date Prevailing]])</f>
        <v>0</v>
      </c>
      <c r="H1869" s="165">
        <f t="shared" si="119"/>
        <v>7</v>
      </c>
      <c r="I1869" s="166">
        <f>+Exports!G1872</f>
        <v>108.97810000000001</v>
      </c>
      <c r="J1869" s="166">
        <f>+'ELAP_IPCO-APND'!D1872</f>
        <v>43.593060000000001</v>
      </c>
      <c r="K1869" s="166">
        <f>+(ExportsELAP[[#This Row],[Exports kWh - MPT]]/1000)*ExportsELAP[[#This Row],[EIM Price]]</f>
        <v>4.7506888519860002</v>
      </c>
      <c r="L1869" s="167" t="str">
        <f>+INDEX(ECR_Hours!$I$12:$I$15,MATCH(ExportsELAP[[#This Row],[Date Prevailing]],ECR_Hours!$H$12:$H$15,1))</f>
        <v>NS</v>
      </c>
      <c r="M1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0" spans="1:13" x14ac:dyDescent="0.25">
      <c r="A1870" s="164">
        <f>+Exports!A1873</f>
        <v>44639</v>
      </c>
      <c r="B1870" s="165">
        <f t="shared" si="116"/>
        <v>2022</v>
      </c>
      <c r="C1870" s="165">
        <f t="shared" si="117"/>
        <v>3</v>
      </c>
      <c r="D1870" s="165">
        <f t="shared" si="118"/>
        <v>19</v>
      </c>
      <c r="E1870" s="165">
        <f>+Exports!B1873</f>
        <v>21</v>
      </c>
      <c r="F1870" s="165">
        <f>+WEEKDAY(ExportsELAP[[#This Row],[Date Prevailing]],1)</f>
        <v>7</v>
      </c>
      <c r="G1870" s="165">
        <f>+COUNTIFS(ECR_Hours!$K$6:$K$7,ExportsELAP[[#This Row],[Date Prevailing]])</f>
        <v>0</v>
      </c>
      <c r="H1870" s="165">
        <f t="shared" si="119"/>
        <v>7</v>
      </c>
      <c r="I1870" s="166">
        <f>+Exports!G1873</f>
        <v>4.5269999999999992</v>
      </c>
      <c r="J1870" s="166">
        <f>+'ELAP_IPCO-APND'!D1873</f>
        <v>8.3845700000000001</v>
      </c>
      <c r="K1870" s="166">
        <f>+(ExportsELAP[[#This Row],[Exports kWh - MPT]]/1000)*ExportsELAP[[#This Row],[EIM Price]]</f>
        <v>3.7956948389999988E-2</v>
      </c>
      <c r="L1870" s="167" t="str">
        <f>+INDEX(ECR_Hours!$I$12:$I$15,MATCH(ExportsELAP[[#This Row],[Date Prevailing]],ECR_Hours!$H$12:$H$15,1))</f>
        <v>NS</v>
      </c>
      <c r="M1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1" spans="1:13" x14ac:dyDescent="0.25">
      <c r="A1871" s="164">
        <f>+Exports!A1874</f>
        <v>44639</v>
      </c>
      <c r="B1871" s="165">
        <f t="shared" si="116"/>
        <v>2022</v>
      </c>
      <c r="C1871" s="165">
        <f t="shared" si="117"/>
        <v>3</v>
      </c>
      <c r="D1871" s="165">
        <f t="shared" si="118"/>
        <v>19</v>
      </c>
      <c r="E1871" s="165">
        <f>+Exports!B1874</f>
        <v>22</v>
      </c>
      <c r="F1871" s="165">
        <f>+WEEKDAY(ExportsELAP[[#This Row],[Date Prevailing]],1)</f>
        <v>7</v>
      </c>
      <c r="G1871" s="165">
        <f>+COUNTIFS(ECR_Hours!$K$6:$K$7,ExportsELAP[[#This Row],[Date Prevailing]])</f>
        <v>0</v>
      </c>
      <c r="H1871" s="165">
        <f t="shared" si="119"/>
        <v>7</v>
      </c>
      <c r="I1871" s="166">
        <f>+Exports!G1874</f>
        <v>4.1697999999999995</v>
      </c>
      <c r="J1871" s="166">
        <f>+'ELAP_IPCO-APND'!D1874</f>
        <v>26.690270000000002</v>
      </c>
      <c r="K1871" s="166">
        <f>+(ExportsELAP[[#This Row],[Exports kWh - MPT]]/1000)*ExportsELAP[[#This Row],[EIM Price]]</f>
        <v>0.11129308784599999</v>
      </c>
      <c r="L1871" s="167" t="str">
        <f>+INDEX(ECR_Hours!$I$12:$I$15,MATCH(ExportsELAP[[#This Row],[Date Prevailing]],ECR_Hours!$H$12:$H$15,1))</f>
        <v>NS</v>
      </c>
      <c r="M1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2" spans="1:13" x14ac:dyDescent="0.25">
      <c r="A1872" s="164">
        <f>+Exports!A1875</f>
        <v>44639</v>
      </c>
      <c r="B1872" s="165">
        <f t="shared" si="116"/>
        <v>2022</v>
      </c>
      <c r="C1872" s="165">
        <f t="shared" si="117"/>
        <v>3</v>
      </c>
      <c r="D1872" s="165">
        <f t="shared" si="118"/>
        <v>19</v>
      </c>
      <c r="E1872" s="165">
        <f>+Exports!B1875</f>
        <v>23</v>
      </c>
      <c r="F1872" s="165">
        <f>+WEEKDAY(ExportsELAP[[#This Row],[Date Prevailing]],1)</f>
        <v>7</v>
      </c>
      <c r="G1872" s="165">
        <f>+COUNTIFS(ECR_Hours!$K$6:$K$7,ExportsELAP[[#This Row],[Date Prevailing]])</f>
        <v>0</v>
      </c>
      <c r="H1872" s="165">
        <f t="shared" si="119"/>
        <v>7</v>
      </c>
      <c r="I1872" s="166">
        <f>+Exports!G1875</f>
        <v>5.0652000000000008</v>
      </c>
      <c r="J1872" s="166">
        <f>+'ELAP_IPCO-APND'!D1875</f>
        <v>-12.483140000000001</v>
      </c>
      <c r="K1872" s="166">
        <f>+(ExportsELAP[[#This Row],[Exports kWh - MPT]]/1000)*ExportsELAP[[#This Row],[EIM Price]]</f>
        <v>-6.3229600728000004E-2</v>
      </c>
      <c r="L1872" s="167" t="str">
        <f>+INDEX(ECR_Hours!$I$12:$I$15,MATCH(ExportsELAP[[#This Row],[Date Prevailing]],ECR_Hours!$H$12:$H$15,1))</f>
        <v>NS</v>
      </c>
      <c r="M1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3" spans="1:13" x14ac:dyDescent="0.25">
      <c r="A1873" s="164">
        <f>+Exports!A1876</f>
        <v>44639</v>
      </c>
      <c r="B1873" s="165">
        <f t="shared" si="116"/>
        <v>2022</v>
      </c>
      <c r="C1873" s="165">
        <f t="shared" si="117"/>
        <v>3</v>
      </c>
      <c r="D1873" s="165">
        <f t="shared" si="118"/>
        <v>19</v>
      </c>
      <c r="E1873" s="165">
        <f>+Exports!B1876</f>
        <v>24</v>
      </c>
      <c r="F1873" s="165">
        <f>+WEEKDAY(ExportsELAP[[#This Row],[Date Prevailing]],1)</f>
        <v>7</v>
      </c>
      <c r="G1873" s="165">
        <f>+COUNTIFS(ECR_Hours!$K$6:$K$7,ExportsELAP[[#This Row],[Date Prevailing]])</f>
        <v>0</v>
      </c>
      <c r="H1873" s="165">
        <f t="shared" si="119"/>
        <v>7</v>
      </c>
      <c r="I1873" s="166">
        <f>+Exports!G1876</f>
        <v>4.6281999999999996</v>
      </c>
      <c r="J1873" s="166">
        <f>+'ELAP_IPCO-APND'!D1876</f>
        <v>-12.27872</v>
      </c>
      <c r="K1873" s="166">
        <f>+(ExportsELAP[[#This Row],[Exports kWh - MPT]]/1000)*ExportsELAP[[#This Row],[EIM Price]]</f>
        <v>-5.6828371903999995E-2</v>
      </c>
      <c r="L1873" s="167" t="str">
        <f>+INDEX(ECR_Hours!$I$12:$I$15,MATCH(ExportsELAP[[#This Row],[Date Prevailing]],ECR_Hours!$H$12:$H$15,1))</f>
        <v>NS</v>
      </c>
      <c r="M1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4" spans="1:13" x14ac:dyDescent="0.25">
      <c r="A1874" s="164">
        <f>+Exports!A1877</f>
        <v>44640</v>
      </c>
      <c r="B1874" s="165">
        <f t="shared" si="116"/>
        <v>2022</v>
      </c>
      <c r="C1874" s="165">
        <f t="shared" si="117"/>
        <v>3</v>
      </c>
      <c r="D1874" s="165">
        <f t="shared" si="118"/>
        <v>20</v>
      </c>
      <c r="E1874" s="165">
        <f>+Exports!B1877</f>
        <v>1</v>
      </c>
      <c r="F1874" s="165">
        <f>+WEEKDAY(ExportsELAP[[#This Row],[Date Prevailing]],1)</f>
        <v>1</v>
      </c>
      <c r="G1874" s="165">
        <f>+COUNTIFS(ECR_Hours!$K$6:$K$7,ExportsELAP[[#This Row],[Date Prevailing]])</f>
        <v>0</v>
      </c>
      <c r="H1874" s="165">
        <f t="shared" si="119"/>
        <v>1</v>
      </c>
      <c r="I1874" s="166">
        <f>+Exports!G1877</f>
        <v>16.794799999999999</v>
      </c>
      <c r="J1874" s="166">
        <f>+'ELAP_IPCO-APND'!D1877</f>
        <v>4.7078800000000003</v>
      </c>
      <c r="K1874" s="166">
        <f>+(ExportsELAP[[#This Row],[Exports kWh - MPT]]/1000)*ExportsELAP[[#This Row],[EIM Price]]</f>
        <v>7.9067903023999991E-2</v>
      </c>
      <c r="L1874" s="167" t="str">
        <f>+INDEX(ECR_Hours!$I$12:$I$15,MATCH(ExportsELAP[[#This Row],[Date Prevailing]],ECR_Hours!$H$12:$H$15,1))</f>
        <v>NS</v>
      </c>
      <c r="M1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5" spans="1:13" x14ac:dyDescent="0.25">
      <c r="A1875" s="164">
        <f>+Exports!A1878</f>
        <v>44640</v>
      </c>
      <c r="B1875" s="165">
        <f t="shared" si="116"/>
        <v>2022</v>
      </c>
      <c r="C1875" s="165">
        <f t="shared" si="117"/>
        <v>3</v>
      </c>
      <c r="D1875" s="165">
        <f t="shared" si="118"/>
        <v>20</v>
      </c>
      <c r="E1875" s="165">
        <f>+Exports!B1878</f>
        <v>2</v>
      </c>
      <c r="F1875" s="165">
        <f>+WEEKDAY(ExportsELAP[[#This Row],[Date Prevailing]],1)</f>
        <v>1</v>
      </c>
      <c r="G1875" s="165">
        <f>+COUNTIFS(ECR_Hours!$K$6:$K$7,ExportsELAP[[#This Row],[Date Prevailing]])</f>
        <v>0</v>
      </c>
      <c r="H1875" s="165">
        <f t="shared" si="119"/>
        <v>1</v>
      </c>
      <c r="I1875" s="166">
        <f>+Exports!G1878</f>
        <v>17.7102</v>
      </c>
      <c r="J1875" s="166">
        <f>+'ELAP_IPCO-APND'!D1878</f>
        <v>80.870739999999998</v>
      </c>
      <c r="K1875" s="166">
        <f>+(ExportsELAP[[#This Row],[Exports kWh - MPT]]/1000)*ExportsELAP[[#This Row],[EIM Price]]</f>
        <v>1.4322369795479999</v>
      </c>
      <c r="L1875" s="167" t="str">
        <f>+INDEX(ECR_Hours!$I$12:$I$15,MATCH(ExportsELAP[[#This Row],[Date Prevailing]],ECR_Hours!$H$12:$H$15,1))</f>
        <v>NS</v>
      </c>
      <c r="M1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6" spans="1:13" x14ac:dyDescent="0.25">
      <c r="A1876" s="164">
        <f>+Exports!A1879</f>
        <v>44640</v>
      </c>
      <c r="B1876" s="165">
        <f t="shared" si="116"/>
        <v>2022</v>
      </c>
      <c r="C1876" s="165">
        <f t="shared" si="117"/>
        <v>3</v>
      </c>
      <c r="D1876" s="165">
        <f t="shared" si="118"/>
        <v>20</v>
      </c>
      <c r="E1876" s="165">
        <f>+Exports!B1879</f>
        <v>3</v>
      </c>
      <c r="F1876" s="165">
        <f>+WEEKDAY(ExportsELAP[[#This Row],[Date Prevailing]],1)</f>
        <v>1</v>
      </c>
      <c r="G1876" s="165">
        <f>+COUNTIFS(ECR_Hours!$K$6:$K$7,ExportsELAP[[#This Row],[Date Prevailing]])</f>
        <v>0</v>
      </c>
      <c r="H1876" s="165">
        <f t="shared" si="119"/>
        <v>1</v>
      </c>
      <c r="I1876" s="166">
        <f>+Exports!G1879</f>
        <v>18.967200000000002</v>
      </c>
      <c r="J1876" s="166">
        <f>+'ELAP_IPCO-APND'!D1879</f>
        <v>24.054099999999998</v>
      </c>
      <c r="K1876" s="166">
        <f>+(ExportsELAP[[#This Row],[Exports kWh - MPT]]/1000)*ExportsELAP[[#This Row],[EIM Price]]</f>
        <v>0.45623892552000006</v>
      </c>
      <c r="L1876" s="167" t="str">
        <f>+INDEX(ECR_Hours!$I$12:$I$15,MATCH(ExportsELAP[[#This Row],[Date Prevailing]],ECR_Hours!$H$12:$H$15,1))</f>
        <v>NS</v>
      </c>
      <c r="M1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7" spans="1:13" x14ac:dyDescent="0.25">
      <c r="A1877" s="164">
        <f>+Exports!A1880</f>
        <v>44640</v>
      </c>
      <c r="B1877" s="165">
        <f t="shared" si="116"/>
        <v>2022</v>
      </c>
      <c r="C1877" s="165">
        <f t="shared" si="117"/>
        <v>3</v>
      </c>
      <c r="D1877" s="165">
        <f t="shared" si="118"/>
        <v>20</v>
      </c>
      <c r="E1877" s="165">
        <f>+Exports!B1880</f>
        <v>4</v>
      </c>
      <c r="F1877" s="165">
        <f>+WEEKDAY(ExportsELAP[[#This Row],[Date Prevailing]],1)</f>
        <v>1</v>
      </c>
      <c r="G1877" s="165">
        <f>+COUNTIFS(ECR_Hours!$K$6:$K$7,ExportsELAP[[#This Row],[Date Prevailing]])</f>
        <v>0</v>
      </c>
      <c r="H1877" s="165">
        <f t="shared" si="119"/>
        <v>1</v>
      </c>
      <c r="I1877" s="166">
        <f>+Exports!G1880</f>
        <v>4.5780000000000003</v>
      </c>
      <c r="J1877" s="166">
        <f>+'ELAP_IPCO-APND'!D1880</f>
        <v>21.207550000000001</v>
      </c>
      <c r="K1877" s="166">
        <f>+(ExportsELAP[[#This Row],[Exports kWh - MPT]]/1000)*ExportsELAP[[#This Row],[EIM Price]]</f>
        <v>9.708816390000001E-2</v>
      </c>
      <c r="L1877" s="167" t="str">
        <f>+INDEX(ECR_Hours!$I$12:$I$15,MATCH(ExportsELAP[[#This Row],[Date Prevailing]],ECR_Hours!$H$12:$H$15,1))</f>
        <v>NS</v>
      </c>
      <c r="M1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8" spans="1:13" x14ac:dyDescent="0.25">
      <c r="A1878" s="164">
        <f>+Exports!A1881</f>
        <v>44640</v>
      </c>
      <c r="B1878" s="165">
        <f t="shared" si="116"/>
        <v>2022</v>
      </c>
      <c r="C1878" s="165">
        <f t="shared" si="117"/>
        <v>3</v>
      </c>
      <c r="D1878" s="165">
        <f t="shared" si="118"/>
        <v>20</v>
      </c>
      <c r="E1878" s="165">
        <f>+Exports!B1881</f>
        <v>5</v>
      </c>
      <c r="F1878" s="165">
        <f>+WEEKDAY(ExportsELAP[[#This Row],[Date Prevailing]],1)</f>
        <v>1</v>
      </c>
      <c r="G1878" s="165">
        <f>+COUNTIFS(ECR_Hours!$K$6:$K$7,ExportsELAP[[#This Row],[Date Prevailing]])</f>
        <v>0</v>
      </c>
      <c r="H1878" s="165">
        <f t="shared" si="119"/>
        <v>1</v>
      </c>
      <c r="I1878" s="166">
        <f>+Exports!G1881</f>
        <v>7.9740999999999991</v>
      </c>
      <c r="J1878" s="166">
        <f>+'ELAP_IPCO-APND'!D1881</f>
        <v>-9.0303100000000001</v>
      </c>
      <c r="K1878" s="166">
        <f>+(ExportsELAP[[#This Row],[Exports kWh - MPT]]/1000)*ExportsELAP[[#This Row],[EIM Price]]</f>
        <v>-7.2008594970999998E-2</v>
      </c>
      <c r="L1878" s="167" t="str">
        <f>+INDEX(ECR_Hours!$I$12:$I$15,MATCH(ExportsELAP[[#This Row],[Date Prevailing]],ECR_Hours!$H$12:$H$15,1))</f>
        <v>NS</v>
      </c>
      <c r="M1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79" spans="1:13" x14ac:dyDescent="0.25">
      <c r="A1879" s="164">
        <f>+Exports!A1882</f>
        <v>44640</v>
      </c>
      <c r="B1879" s="165">
        <f t="shared" si="116"/>
        <v>2022</v>
      </c>
      <c r="C1879" s="165">
        <f t="shared" si="117"/>
        <v>3</v>
      </c>
      <c r="D1879" s="165">
        <f t="shared" si="118"/>
        <v>20</v>
      </c>
      <c r="E1879" s="165">
        <f>+Exports!B1882</f>
        <v>6</v>
      </c>
      <c r="F1879" s="165">
        <f>+WEEKDAY(ExportsELAP[[#This Row],[Date Prevailing]],1)</f>
        <v>1</v>
      </c>
      <c r="G1879" s="165">
        <f>+COUNTIFS(ECR_Hours!$K$6:$K$7,ExportsELAP[[#This Row],[Date Prevailing]])</f>
        <v>0</v>
      </c>
      <c r="H1879" s="165">
        <f t="shared" si="119"/>
        <v>1</v>
      </c>
      <c r="I1879" s="166">
        <f>+Exports!G1882</f>
        <v>7.2531000000000008</v>
      </c>
      <c r="J1879" s="166">
        <f>+'ELAP_IPCO-APND'!D1882</f>
        <v>21.987739999999999</v>
      </c>
      <c r="K1879" s="166">
        <f>+(ExportsELAP[[#This Row],[Exports kWh - MPT]]/1000)*ExportsELAP[[#This Row],[EIM Price]]</f>
        <v>0.15947927699400002</v>
      </c>
      <c r="L1879" s="167" t="str">
        <f>+INDEX(ECR_Hours!$I$12:$I$15,MATCH(ExportsELAP[[#This Row],[Date Prevailing]],ECR_Hours!$H$12:$H$15,1))</f>
        <v>NS</v>
      </c>
      <c r="M1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0" spans="1:13" x14ac:dyDescent="0.25">
      <c r="A1880" s="164">
        <f>+Exports!A1883</f>
        <v>44640</v>
      </c>
      <c r="B1880" s="165">
        <f t="shared" si="116"/>
        <v>2022</v>
      </c>
      <c r="C1880" s="165">
        <f t="shared" si="117"/>
        <v>3</v>
      </c>
      <c r="D1880" s="165">
        <f t="shared" si="118"/>
        <v>20</v>
      </c>
      <c r="E1880" s="165">
        <f>+Exports!B1883</f>
        <v>7</v>
      </c>
      <c r="F1880" s="165">
        <f>+WEEKDAY(ExportsELAP[[#This Row],[Date Prevailing]],1)</f>
        <v>1</v>
      </c>
      <c r="G1880" s="165">
        <f>+COUNTIFS(ECR_Hours!$K$6:$K$7,ExportsELAP[[#This Row],[Date Prevailing]])</f>
        <v>0</v>
      </c>
      <c r="H1880" s="165">
        <f t="shared" si="119"/>
        <v>1</v>
      </c>
      <c r="I1880" s="166">
        <f>+Exports!G1883</f>
        <v>9.0865000000000009</v>
      </c>
      <c r="J1880" s="166">
        <f>+'ELAP_IPCO-APND'!D1883</f>
        <v>44.654699999999998</v>
      </c>
      <c r="K1880" s="166">
        <f>+(ExportsELAP[[#This Row],[Exports kWh - MPT]]/1000)*ExportsELAP[[#This Row],[EIM Price]]</f>
        <v>0.40575493155000003</v>
      </c>
      <c r="L1880" s="167" t="str">
        <f>+INDEX(ECR_Hours!$I$12:$I$15,MATCH(ExportsELAP[[#This Row],[Date Prevailing]],ECR_Hours!$H$12:$H$15,1))</f>
        <v>NS</v>
      </c>
      <c r="M1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1" spans="1:13" x14ac:dyDescent="0.25">
      <c r="A1881" s="164">
        <f>+Exports!A1884</f>
        <v>44640</v>
      </c>
      <c r="B1881" s="165">
        <f t="shared" si="116"/>
        <v>2022</v>
      </c>
      <c r="C1881" s="165">
        <f t="shared" si="117"/>
        <v>3</v>
      </c>
      <c r="D1881" s="165">
        <f t="shared" si="118"/>
        <v>20</v>
      </c>
      <c r="E1881" s="165">
        <f>+Exports!B1884</f>
        <v>8</v>
      </c>
      <c r="F1881" s="165">
        <f>+WEEKDAY(ExportsELAP[[#This Row],[Date Prevailing]],1)</f>
        <v>1</v>
      </c>
      <c r="G1881" s="165">
        <f>+COUNTIFS(ECR_Hours!$K$6:$K$7,ExportsELAP[[#This Row],[Date Prevailing]])</f>
        <v>0</v>
      </c>
      <c r="H1881" s="165">
        <f t="shared" si="119"/>
        <v>1</v>
      </c>
      <c r="I1881" s="166">
        <f>+Exports!G1884</f>
        <v>24.9359</v>
      </c>
      <c r="J1881" s="166">
        <f>+'ELAP_IPCO-APND'!D1884</f>
        <v>62.610370000000003</v>
      </c>
      <c r="K1881" s="166">
        <f>+(ExportsELAP[[#This Row],[Exports kWh - MPT]]/1000)*ExportsELAP[[#This Row],[EIM Price]]</f>
        <v>1.5612459252830002</v>
      </c>
      <c r="L1881" s="167" t="str">
        <f>+INDEX(ECR_Hours!$I$12:$I$15,MATCH(ExportsELAP[[#This Row],[Date Prevailing]],ECR_Hours!$H$12:$H$15,1))</f>
        <v>NS</v>
      </c>
      <c r="M1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2" spans="1:13" x14ac:dyDescent="0.25">
      <c r="A1882" s="164">
        <f>+Exports!A1885</f>
        <v>44640</v>
      </c>
      <c r="B1882" s="165">
        <f t="shared" si="116"/>
        <v>2022</v>
      </c>
      <c r="C1882" s="165">
        <f t="shared" si="117"/>
        <v>3</v>
      </c>
      <c r="D1882" s="165">
        <f t="shared" si="118"/>
        <v>20</v>
      </c>
      <c r="E1882" s="165">
        <f>+Exports!B1885</f>
        <v>9</v>
      </c>
      <c r="F1882" s="165">
        <f>+WEEKDAY(ExportsELAP[[#This Row],[Date Prevailing]],1)</f>
        <v>1</v>
      </c>
      <c r="G1882" s="165">
        <f>+COUNTIFS(ECR_Hours!$K$6:$K$7,ExportsELAP[[#This Row],[Date Prevailing]])</f>
        <v>0</v>
      </c>
      <c r="H1882" s="165">
        <f t="shared" si="119"/>
        <v>1</v>
      </c>
      <c r="I1882" s="166">
        <f>+Exports!G1885</f>
        <v>2164.9623000000001</v>
      </c>
      <c r="J1882" s="166">
        <f>+'ELAP_IPCO-APND'!D1885</f>
        <v>53.628320000000002</v>
      </c>
      <c r="K1882" s="166">
        <f>+(ExportsELAP[[#This Row],[Exports kWh - MPT]]/1000)*ExportsELAP[[#This Row],[EIM Price]]</f>
        <v>116.103291012336</v>
      </c>
      <c r="L1882" s="167" t="str">
        <f>+INDEX(ECR_Hours!$I$12:$I$15,MATCH(ExportsELAP[[#This Row],[Date Prevailing]],ECR_Hours!$H$12:$H$15,1))</f>
        <v>NS</v>
      </c>
      <c r="M1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3" spans="1:13" x14ac:dyDescent="0.25">
      <c r="A1883" s="164">
        <f>+Exports!A1886</f>
        <v>44640</v>
      </c>
      <c r="B1883" s="165">
        <f t="shared" si="116"/>
        <v>2022</v>
      </c>
      <c r="C1883" s="165">
        <f t="shared" si="117"/>
        <v>3</v>
      </c>
      <c r="D1883" s="165">
        <f t="shared" si="118"/>
        <v>20</v>
      </c>
      <c r="E1883" s="165">
        <f>+Exports!B1886</f>
        <v>10</v>
      </c>
      <c r="F1883" s="165">
        <f>+WEEKDAY(ExportsELAP[[#This Row],[Date Prevailing]],1)</f>
        <v>1</v>
      </c>
      <c r="G1883" s="165">
        <f>+COUNTIFS(ECR_Hours!$K$6:$K$7,ExportsELAP[[#This Row],[Date Prevailing]])</f>
        <v>0</v>
      </c>
      <c r="H1883" s="165">
        <f t="shared" si="119"/>
        <v>1</v>
      </c>
      <c r="I1883" s="166">
        <f>+Exports!G1886</f>
        <v>9623.4871000000003</v>
      </c>
      <c r="J1883" s="166">
        <f>+'ELAP_IPCO-APND'!D1886</f>
        <v>36.703980000000001</v>
      </c>
      <c r="K1883" s="166">
        <f>+(ExportsELAP[[#This Row],[Exports kWh - MPT]]/1000)*ExportsELAP[[#This Row],[EIM Price]]</f>
        <v>353.22027804865803</v>
      </c>
      <c r="L1883" s="167" t="str">
        <f>+INDEX(ECR_Hours!$I$12:$I$15,MATCH(ExportsELAP[[#This Row],[Date Prevailing]],ECR_Hours!$H$12:$H$15,1))</f>
        <v>NS</v>
      </c>
      <c r="M1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4" spans="1:13" x14ac:dyDescent="0.25">
      <c r="A1884" s="164">
        <f>+Exports!A1887</f>
        <v>44640</v>
      </c>
      <c r="B1884" s="165">
        <f t="shared" si="116"/>
        <v>2022</v>
      </c>
      <c r="C1884" s="165">
        <f t="shared" si="117"/>
        <v>3</v>
      </c>
      <c r="D1884" s="165">
        <f t="shared" si="118"/>
        <v>20</v>
      </c>
      <c r="E1884" s="165">
        <f>+Exports!B1887</f>
        <v>11</v>
      </c>
      <c r="F1884" s="165">
        <f>+WEEKDAY(ExportsELAP[[#This Row],[Date Prevailing]],1)</f>
        <v>1</v>
      </c>
      <c r="G1884" s="165">
        <f>+COUNTIFS(ECR_Hours!$K$6:$K$7,ExportsELAP[[#This Row],[Date Prevailing]])</f>
        <v>0</v>
      </c>
      <c r="H1884" s="165">
        <f t="shared" si="119"/>
        <v>1</v>
      </c>
      <c r="I1884" s="166">
        <f>+Exports!G1887</f>
        <v>22890.1083</v>
      </c>
      <c r="J1884" s="166">
        <f>+'ELAP_IPCO-APND'!D1887</f>
        <v>23.680610000000001</v>
      </c>
      <c r="K1884" s="166">
        <f>+(ExportsELAP[[#This Row],[Exports kWh - MPT]]/1000)*ExportsELAP[[#This Row],[EIM Price]]</f>
        <v>542.05172751006307</v>
      </c>
      <c r="L1884" s="167" t="str">
        <f>+INDEX(ECR_Hours!$I$12:$I$15,MATCH(ExportsELAP[[#This Row],[Date Prevailing]],ECR_Hours!$H$12:$H$15,1))</f>
        <v>NS</v>
      </c>
      <c r="M1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5" spans="1:13" x14ac:dyDescent="0.25">
      <c r="A1885" s="164">
        <f>+Exports!A1888</f>
        <v>44640</v>
      </c>
      <c r="B1885" s="165">
        <f t="shared" si="116"/>
        <v>2022</v>
      </c>
      <c r="C1885" s="165">
        <f t="shared" si="117"/>
        <v>3</v>
      </c>
      <c r="D1885" s="165">
        <f t="shared" si="118"/>
        <v>20</v>
      </c>
      <c r="E1885" s="165">
        <f>+Exports!B1888</f>
        <v>12</v>
      </c>
      <c r="F1885" s="165">
        <f>+WEEKDAY(ExportsELAP[[#This Row],[Date Prevailing]],1)</f>
        <v>1</v>
      </c>
      <c r="G1885" s="165">
        <f>+COUNTIFS(ECR_Hours!$K$6:$K$7,ExportsELAP[[#This Row],[Date Prevailing]])</f>
        <v>0</v>
      </c>
      <c r="H1885" s="165">
        <f t="shared" si="119"/>
        <v>1</v>
      </c>
      <c r="I1885" s="166">
        <f>+Exports!G1888</f>
        <v>40098.1011</v>
      </c>
      <c r="J1885" s="166">
        <f>+'ELAP_IPCO-APND'!D1888</f>
        <v>22.000640000000001</v>
      </c>
      <c r="K1885" s="166">
        <f>+(ExportsELAP[[#This Row],[Exports kWh - MPT]]/1000)*ExportsELAP[[#This Row],[EIM Price]]</f>
        <v>882.18388698470403</v>
      </c>
      <c r="L1885" s="167" t="str">
        <f>+INDEX(ECR_Hours!$I$12:$I$15,MATCH(ExportsELAP[[#This Row],[Date Prevailing]],ECR_Hours!$H$12:$H$15,1))</f>
        <v>NS</v>
      </c>
      <c r="M1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6" spans="1:13" x14ac:dyDescent="0.25">
      <c r="A1886" s="164">
        <f>+Exports!A1889</f>
        <v>44640</v>
      </c>
      <c r="B1886" s="165">
        <f t="shared" si="116"/>
        <v>2022</v>
      </c>
      <c r="C1886" s="165">
        <f t="shared" si="117"/>
        <v>3</v>
      </c>
      <c r="D1886" s="165">
        <f t="shared" si="118"/>
        <v>20</v>
      </c>
      <c r="E1886" s="165">
        <f>+Exports!B1889</f>
        <v>13</v>
      </c>
      <c r="F1886" s="165">
        <f>+WEEKDAY(ExportsELAP[[#This Row],[Date Prevailing]],1)</f>
        <v>1</v>
      </c>
      <c r="G1886" s="165">
        <f>+COUNTIFS(ECR_Hours!$K$6:$K$7,ExportsELAP[[#This Row],[Date Prevailing]])</f>
        <v>0</v>
      </c>
      <c r="H1886" s="165">
        <f t="shared" si="119"/>
        <v>1</v>
      </c>
      <c r="I1886" s="166">
        <f>+Exports!G1889</f>
        <v>48603.17059999999</v>
      </c>
      <c r="J1886" s="166">
        <f>+'ELAP_IPCO-APND'!D1889</f>
        <v>0.21063000000000001</v>
      </c>
      <c r="K1886" s="166">
        <f>+(ExportsELAP[[#This Row],[Exports kWh - MPT]]/1000)*ExportsELAP[[#This Row],[EIM Price]]</f>
        <v>10.237285823477999</v>
      </c>
      <c r="L1886" s="167" t="str">
        <f>+INDEX(ECR_Hours!$I$12:$I$15,MATCH(ExportsELAP[[#This Row],[Date Prevailing]],ECR_Hours!$H$12:$H$15,1))</f>
        <v>NS</v>
      </c>
      <c r="M1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7" spans="1:13" x14ac:dyDescent="0.25">
      <c r="A1887" s="164">
        <f>+Exports!A1890</f>
        <v>44640</v>
      </c>
      <c r="B1887" s="165">
        <f t="shared" si="116"/>
        <v>2022</v>
      </c>
      <c r="C1887" s="165">
        <f t="shared" si="117"/>
        <v>3</v>
      </c>
      <c r="D1887" s="165">
        <f t="shared" si="118"/>
        <v>20</v>
      </c>
      <c r="E1887" s="165">
        <f>+Exports!B1890</f>
        <v>14</v>
      </c>
      <c r="F1887" s="165">
        <f>+WEEKDAY(ExportsELAP[[#This Row],[Date Prevailing]],1)</f>
        <v>1</v>
      </c>
      <c r="G1887" s="165">
        <f>+COUNTIFS(ECR_Hours!$K$6:$K$7,ExportsELAP[[#This Row],[Date Prevailing]])</f>
        <v>0</v>
      </c>
      <c r="H1887" s="165">
        <f t="shared" si="119"/>
        <v>1</v>
      </c>
      <c r="I1887" s="166">
        <f>+Exports!G1890</f>
        <v>52768.678100000005</v>
      </c>
      <c r="J1887" s="166">
        <f>+'ELAP_IPCO-APND'!D1890</f>
        <v>14.53515</v>
      </c>
      <c r="K1887" s="166">
        <f>+(ExportsELAP[[#This Row],[Exports kWh - MPT]]/1000)*ExportsELAP[[#This Row],[EIM Price]]</f>
        <v>767.00065148521503</v>
      </c>
      <c r="L1887" s="167" t="str">
        <f>+INDEX(ECR_Hours!$I$12:$I$15,MATCH(ExportsELAP[[#This Row],[Date Prevailing]],ECR_Hours!$H$12:$H$15,1))</f>
        <v>NS</v>
      </c>
      <c r="M1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8" spans="1:13" x14ac:dyDescent="0.25">
      <c r="A1888" s="164">
        <f>+Exports!A1891</f>
        <v>44640</v>
      </c>
      <c r="B1888" s="165">
        <f t="shared" si="116"/>
        <v>2022</v>
      </c>
      <c r="C1888" s="165">
        <f t="shared" si="117"/>
        <v>3</v>
      </c>
      <c r="D1888" s="165">
        <f t="shared" si="118"/>
        <v>20</v>
      </c>
      <c r="E1888" s="165">
        <f>+Exports!B1891</f>
        <v>15</v>
      </c>
      <c r="F1888" s="165">
        <f>+WEEKDAY(ExportsELAP[[#This Row],[Date Prevailing]],1)</f>
        <v>1</v>
      </c>
      <c r="G1888" s="165">
        <f>+COUNTIFS(ECR_Hours!$K$6:$K$7,ExportsELAP[[#This Row],[Date Prevailing]])</f>
        <v>0</v>
      </c>
      <c r="H1888" s="165">
        <f t="shared" si="119"/>
        <v>1</v>
      </c>
      <c r="I1888" s="166">
        <f>+Exports!G1891</f>
        <v>52111.1967</v>
      </c>
      <c r="J1888" s="166">
        <f>+'ELAP_IPCO-APND'!D1891</f>
        <v>19.98967</v>
      </c>
      <c r="K1888" s="166">
        <f>+(ExportsELAP[[#This Row],[Exports kWh - MPT]]/1000)*ExportsELAP[[#This Row],[EIM Price]]</f>
        <v>1041.685625338089</v>
      </c>
      <c r="L1888" s="167" t="str">
        <f>+INDEX(ECR_Hours!$I$12:$I$15,MATCH(ExportsELAP[[#This Row],[Date Prevailing]],ECR_Hours!$H$12:$H$15,1))</f>
        <v>NS</v>
      </c>
      <c r="M1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89" spans="1:13" x14ac:dyDescent="0.25">
      <c r="A1889" s="164">
        <f>+Exports!A1892</f>
        <v>44640</v>
      </c>
      <c r="B1889" s="165">
        <f t="shared" si="116"/>
        <v>2022</v>
      </c>
      <c r="C1889" s="165">
        <f t="shared" si="117"/>
        <v>3</v>
      </c>
      <c r="D1889" s="165">
        <f t="shared" si="118"/>
        <v>20</v>
      </c>
      <c r="E1889" s="165">
        <f>+Exports!B1892</f>
        <v>16</v>
      </c>
      <c r="F1889" s="165">
        <f>+WEEKDAY(ExportsELAP[[#This Row],[Date Prevailing]],1)</f>
        <v>1</v>
      </c>
      <c r="G1889" s="165">
        <f>+COUNTIFS(ECR_Hours!$K$6:$K$7,ExportsELAP[[#This Row],[Date Prevailing]])</f>
        <v>0</v>
      </c>
      <c r="H1889" s="165">
        <f t="shared" si="119"/>
        <v>1</v>
      </c>
      <c r="I1889" s="166">
        <f>+Exports!G1892</f>
        <v>48289.060900000011</v>
      </c>
      <c r="J1889" s="166">
        <f>+'ELAP_IPCO-APND'!D1892</f>
        <v>15.128069999999999</v>
      </c>
      <c r="K1889" s="166">
        <f>+(ExportsELAP[[#This Row],[Exports kWh - MPT]]/1000)*ExportsELAP[[#This Row],[EIM Price]]</f>
        <v>730.52029352946306</v>
      </c>
      <c r="L1889" s="167" t="str">
        <f>+INDEX(ECR_Hours!$I$12:$I$15,MATCH(ExportsELAP[[#This Row],[Date Prevailing]],ECR_Hours!$H$12:$H$15,1))</f>
        <v>NS</v>
      </c>
      <c r="M1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0" spans="1:13" x14ac:dyDescent="0.25">
      <c r="A1890" s="164">
        <f>+Exports!A1893</f>
        <v>44640</v>
      </c>
      <c r="B1890" s="165">
        <f t="shared" si="116"/>
        <v>2022</v>
      </c>
      <c r="C1890" s="165">
        <f t="shared" si="117"/>
        <v>3</v>
      </c>
      <c r="D1890" s="165">
        <f t="shared" si="118"/>
        <v>20</v>
      </c>
      <c r="E1890" s="165">
        <f>+Exports!B1893</f>
        <v>17</v>
      </c>
      <c r="F1890" s="165">
        <f>+WEEKDAY(ExportsELAP[[#This Row],[Date Prevailing]],1)</f>
        <v>1</v>
      </c>
      <c r="G1890" s="165">
        <f>+COUNTIFS(ECR_Hours!$K$6:$K$7,ExportsELAP[[#This Row],[Date Prevailing]])</f>
        <v>0</v>
      </c>
      <c r="H1890" s="165">
        <f t="shared" si="119"/>
        <v>1</v>
      </c>
      <c r="I1890" s="166">
        <f>+Exports!G1893</f>
        <v>38664.869999999995</v>
      </c>
      <c r="J1890" s="166">
        <f>+'ELAP_IPCO-APND'!D1893</f>
        <v>16.19548</v>
      </c>
      <c r="K1890" s="166">
        <f>+(ExportsELAP[[#This Row],[Exports kWh - MPT]]/1000)*ExportsELAP[[#This Row],[EIM Price]]</f>
        <v>626.19612878759983</v>
      </c>
      <c r="L1890" s="167" t="str">
        <f>+INDEX(ECR_Hours!$I$12:$I$15,MATCH(ExportsELAP[[#This Row],[Date Prevailing]],ECR_Hours!$H$12:$H$15,1))</f>
        <v>NS</v>
      </c>
      <c r="M1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1" spans="1:13" x14ac:dyDescent="0.25">
      <c r="A1891" s="164">
        <f>+Exports!A1894</f>
        <v>44640</v>
      </c>
      <c r="B1891" s="165">
        <f t="shared" si="116"/>
        <v>2022</v>
      </c>
      <c r="C1891" s="165">
        <f t="shared" si="117"/>
        <v>3</v>
      </c>
      <c r="D1891" s="165">
        <f t="shared" si="118"/>
        <v>20</v>
      </c>
      <c r="E1891" s="165">
        <f>+Exports!B1894</f>
        <v>18</v>
      </c>
      <c r="F1891" s="165">
        <f>+WEEKDAY(ExportsELAP[[#This Row],[Date Prevailing]],1)</f>
        <v>1</v>
      </c>
      <c r="G1891" s="165">
        <f>+COUNTIFS(ECR_Hours!$K$6:$K$7,ExportsELAP[[#This Row],[Date Prevailing]])</f>
        <v>0</v>
      </c>
      <c r="H1891" s="165">
        <f t="shared" si="119"/>
        <v>1</v>
      </c>
      <c r="I1891" s="166">
        <f>+Exports!G1894</f>
        <v>24432.486599999997</v>
      </c>
      <c r="J1891" s="166">
        <f>+'ELAP_IPCO-APND'!D1894</f>
        <v>16.922750000000001</v>
      </c>
      <c r="K1891" s="166">
        <f>+(ExportsELAP[[#This Row],[Exports kWh - MPT]]/1000)*ExportsELAP[[#This Row],[EIM Price]]</f>
        <v>413.46486261014996</v>
      </c>
      <c r="L1891" s="167" t="str">
        <f>+INDEX(ECR_Hours!$I$12:$I$15,MATCH(ExportsELAP[[#This Row],[Date Prevailing]],ECR_Hours!$H$12:$H$15,1))</f>
        <v>NS</v>
      </c>
      <c r="M1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2" spans="1:13" x14ac:dyDescent="0.25">
      <c r="A1892" s="164">
        <f>+Exports!A1895</f>
        <v>44640</v>
      </c>
      <c r="B1892" s="165">
        <f t="shared" si="116"/>
        <v>2022</v>
      </c>
      <c r="C1892" s="165">
        <f t="shared" si="117"/>
        <v>3</v>
      </c>
      <c r="D1892" s="165">
        <f t="shared" si="118"/>
        <v>20</v>
      </c>
      <c r="E1892" s="165">
        <f>+Exports!B1895</f>
        <v>19</v>
      </c>
      <c r="F1892" s="165">
        <f>+WEEKDAY(ExportsELAP[[#This Row],[Date Prevailing]],1)</f>
        <v>1</v>
      </c>
      <c r="G1892" s="165">
        <f>+COUNTIFS(ECR_Hours!$K$6:$K$7,ExportsELAP[[#This Row],[Date Prevailing]])</f>
        <v>0</v>
      </c>
      <c r="H1892" s="165">
        <f t="shared" si="119"/>
        <v>1</v>
      </c>
      <c r="I1892" s="166">
        <f>+Exports!G1895</f>
        <v>9864.1165000000001</v>
      </c>
      <c r="J1892" s="166">
        <f>+'ELAP_IPCO-APND'!D1895</f>
        <v>12.28131</v>
      </c>
      <c r="K1892" s="166">
        <f>+(ExportsELAP[[#This Row],[Exports kWh - MPT]]/1000)*ExportsELAP[[#This Row],[EIM Price]]</f>
        <v>121.144272612615</v>
      </c>
      <c r="L1892" s="167" t="str">
        <f>+INDEX(ECR_Hours!$I$12:$I$15,MATCH(ExportsELAP[[#This Row],[Date Prevailing]],ECR_Hours!$H$12:$H$15,1))</f>
        <v>NS</v>
      </c>
      <c r="M1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3" spans="1:13" x14ac:dyDescent="0.25">
      <c r="A1893" s="164">
        <f>+Exports!A1896</f>
        <v>44640</v>
      </c>
      <c r="B1893" s="165">
        <f t="shared" si="116"/>
        <v>2022</v>
      </c>
      <c r="C1893" s="165">
        <f t="shared" si="117"/>
        <v>3</v>
      </c>
      <c r="D1893" s="165">
        <f t="shared" si="118"/>
        <v>20</v>
      </c>
      <c r="E1893" s="165">
        <f>+Exports!B1896</f>
        <v>20</v>
      </c>
      <c r="F1893" s="165">
        <f>+WEEKDAY(ExportsELAP[[#This Row],[Date Prevailing]],1)</f>
        <v>1</v>
      </c>
      <c r="G1893" s="165">
        <f>+COUNTIFS(ECR_Hours!$K$6:$K$7,ExportsELAP[[#This Row],[Date Prevailing]])</f>
        <v>0</v>
      </c>
      <c r="H1893" s="165">
        <f t="shared" si="119"/>
        <v>1</v>
      </c>
      <c r="I1893" s="166">
        <f>+Exports!G1896</f>
        <v>930.25150000000008</v>
      </c>
      <c r="J1893" s="166">
        <f>+'ELAP_IPCO-APND'!D1896</f>
        <v>49.133989999999997</v>
      </c>
      <c r="K1893" s="166">
        <f>+(ExportsELAP[[#This Row],[Exports kWh - MPT]]/1000)*ExportsELAP[[#This Row],[EIM Price]]</f>
        <v>45.706967898485004</v>
      </c>
      <c r="L1893" s="167" t="str">
        <f>+INDEX(ECR_Hours!$I$12:$I$15,MATCH(ExportsELAP[[#This Row],[Date Prevailing]],ECR_Hours!$H$12:$H$15,1))</f>
        <v>NS</v>
      </c>
      <c r="M1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4" spans="1:13" x14ac:dyDescent="0.25">
      <c r="A1894" s="164">
        <f>+Exports!A1897</f>
        <v>44640</v>
      </c>
      <c r="B1894" s="165">
        <f t="shared" si="116"/>
        <v>2022</v>
      </c>
      <c r="C1894" s="165">
        <f t="shared" si="117"/>
        <v>3</v>
      </c>
      <c r="D1894" s="165">
        <f t="shared" si="118"/>
        <v>20</v>
      </c>
      <c r="E1894" s="165">
        <f>+Exports!B1897</f>
        <v>21</v>
      </c>
      <c r="F1894" s="165">
        <f>+WEEKDAY(ExportsELAP[[#This Row],[Date Prevailing]],1)</f>
        <v>1</v>
      </c>
      <c r="G1894" s="165">
        <f>+COUNTIFS(ECR_Hours!$K$6:$K$7,ExportsELAP[[#This Row],[Date Prevailing]])</f>
        <v>0</v>
      </c>
      <c r="H1894" s="165">
        <f t="shared" si="119"/>
        <v>1</v>
      </c>
      <c r="I1894" s="166">
        <f>+Exports!G1897</f>
        <v>28.407699999999998</v>
      </c>
      <c r="J1894" s="166">
        <f>+'ELAP_IPCO-APND'!D1897</f>
        <v>33.943919999999999</v>
      </c>
      <c r="K1894" s="166">
        <f>+(ExportsELAP[[#This Row],[Exports kWh - MPT]]/1000)*ExportsELAP[[#This Row],[EIM Price]]</f>
        <v>0.96426869618399991</v>
      </c>
      <c r="L1894" s="167" t="str">
        <f>+INDEX(ECR_Hours!$I$12:$I$15,MATCH(ExportsELAP[[#This Row],[Date Prevailing]],ECR_Hours!$H$12:$H$15,1))</f>
        <v>NS</v>
      </c>
      <c r="M1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5" spans="1:13" x14ac:dyDescent="0.25">
      <c r="A1895" s="164">
        <f>+Exports!A1898</f>
        <v>44640</v>
      </c>
      <c r="B1895" s="165">
        <f t="shared" si="116"/>
        <v>2022</v>
      </c>
      <c r="C1895" s="165">
        <f t="shared" si="117"/>
        <v>3</v>
      </c>
      <c r="D1895" s="165">
        <f t="shared" si="118"/>
        <v>20</v>
      </c>
      <c r="E1895" s="165">
        <f>+Exports!B1898</f>
        <v>22</v>
      </c>
      <c r="F1895" s="165">
        <f>+WEEKDAY(ExportsELAP[[#This Row],[Date Prevailing]],1)</f>
        <v>1</v>
      </c>
      <c r="G1895" s="165">
        <f>+COUNTIFS(ECR_Hours!$K$6:$K$7,ExportsELAP[[#This Row],[Date Prevailing]])</f>
        <v>0</v>
      </c>
      <c r="H1895" s="165">
        <f t="shared" si="119"/>
        <v>1</v>
      </c>
      <c r="I1895" s="166">
        <f>+Exports!G1898</f>
        <v>28.706199999999999</v>
      </c>
      <c r="J1895" s="166">
        <f>+'ELAP_IPCO-APND'!D1898</f>
        <v>49.495139999999999</v>
      </c>
      <c r="K1895" s="166">
        <f>+(ExportsELAP[[#This Row],[Exports kWh - MPT]]/1000)*ExportsELAP[[#This Row],[EIM Price]]</f>
        <v>1.4208173878679999</v>
      </c>
      <c r="L1895" s="167" t="str">
        <f>+INDEX(ECR_Hours!$I$12:$I$15,MATCH(ExportsELAP[[#This Row],[Date Prevailing]],ECR_Hours!$H$12:$H$15,1))</f>
        <v>NS</v>
      </c>
      <c r="M1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6" spans="1:13" x14ac:dyDescent="0.25">
      <c r="A1896" s="164">
        <f>+Exports!A1899</f>
        <v>44640</v>
      </c>
      <c r="B1896" s="165">
        <f t="shared" si="116"/>
        <v>2022</v>
      </c>
      <c r="C1896" s="165">
        <f t="shared" si="117"/>
        <v>3</v>
      </c>
      <c r="D1896" s="165">
        <f t="shared" si="118"/>
        <v>20</v>
      </c>
      <c r="E1896" s="165">
        <f>+Exports!B1899</f>
        <v>23</v>
      </c>
      <c r="F1896" s="165">
        <f>+WEEKDAY(ExportsELAP[[#This Row],[Date Prevailing]],1)</f>
        <v>1</v>
      </c>
      <c r="G1896" s="165">
        <f>+COUNTIFS(ECR_Hours!$K$6:$K$7,ExportsELAP[[#This Row],[Date Prevailing]])</f>
        <v>0</v>
      </c>
      <c r="H1896" s="165">
        <f t="shared" si="119"/>
        <v>1</v>
      </c>
      <c r="I1896" s="166">
        <f>+Exports!G1899</f>
        <v>27.579599999999999</v>
      </c>
      <c r="J1896" s="166">
        <f>+'ELAP_IPCO-APND'!D1899</f>
        <v>47.377369999999999</v>
      </c>
      <c r="K1896" s="166">
        <f>+(ExportsELAP[[#This Row],[Exports kWh - MPT]]/1000)*ExportsELAP[[#This Row],[EIM Price]]</f>
        <v>1.3066489136519999</v>
      </c>
      <c r="L1896" s="167" t="str">
        <f>+INDEX(ECR_Hours!$I$12:$I$15,MATCH(ExportsELAP[[#This Row],[Date Prevailing]],ECR_Hours!$H$12:$H$15,1))</f>
        <v>NS</v>
      </c>
      <c r="M1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7" spans="1:13" x14ac:dyDescent="0.25">
      <c r="A1897" s="164">
        <f>+Exports!A1900</f>
        <v>44640</v>
      </c>
      <c r="B1897" s="165">
        <f t="shared" si="116"/>
        <v>2022</v>
      </c>
      <c r="C1897" s="165">
        <f t="shared" si="117"/>
        <v>3</v>
      </c>
      <c r="D1897" s="165">
        <f t="shared" si="118"/>
        <v>20</v>
      </c>
      <c r="E1897" s="165">
        <f>+Exports!B1900</f>
        <v>24</v>
      </c>
      <c r="F1897" s="165">
        <f>+WEEKDAY(ExportsELAP[[#This Row],[Date Prevailing]],1)</f>
        <v>1</v>
      </c>
      <c r="G1897" s="165">
        <f>+COUNTIFS(ECR_Hours!$K$6:$K$7,ExportsELAP[[#This Row],[Date Prevailing]])</f>
        <v>0</v>
      </c>
      <c r="H1897" s="165">
        <f t="shared" si="119"/>
        <v>1</v>
      </c>
      <c r="I1897" s="166">
        <f>+Exports!G1900</f>
        <v>25.983799999999999</v>
      </c>
      <c r="J1897" s="166">
        <f>+'ELAP_IPCO-APND'!D1900</f>
        <v>51.071219999999997</v>
      </c>
      <c r="K1897" s="166">
        <f>+(ExportsELAP[[#This Row],[Exports kWh - MPT]]/1000)*ExportsELAP[[#This Row],[EIM Price]]</f>
        <v>1.3270243662359997</v>
      </c>
      <c r="L1897" s="167" t="str">
        <f>+INDEX(ECR_Hours!$I$12:$I$15,MATCH(ExportsELAP[[#This Row],[Date Prevailing]],ECR_Hours!$H$12:$H$15,1))</f>
        <v>NS</v>
      </c>
      <c r="M1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8" spans="1:13" x14ac:dyDescent="0.25">
      <c r="A1898" s="164">
        <f>+Exports!A1901</f>
        <v>44641</v>
      </c>
      <c r="B1898" s="165">
        <f t="shared" si="116"/>
        <v>2022</v>
      </c>
      <c r="C1898" s="165">
        <f t="shared" si="117"/>
        <v>3</v>
      </c>
      <c r="D1898" s="165">
        <f t="shared" si="118"/>
        <v>21</v>
      </c>
      <c r="E1898" s="165">
        <f>+Exports!B1901</f>
        <v>1</v>
      </c>
      <c r="F1898" s="165">
        <f>+WEEKDAY(ExportsELAP[[#This Row],[Date Prevailing]],1)</f>
        <v>2</v>
      </c>
      <c r="G1898" s="165">
        <f>+COUNTIFS(ECR_Hours!$K$6:$K$7,ExportsELAP[[#This Row],[Date Prevailing]])</f>
        <v>0</v>
      </c>
      <c r="H1898" s="165">
        <f t="shared" si="119"/>
        <v>2</v>
      </c>
      <c r="I1898" s="166">
        <f>+Exports!G1901</f>
        <v>8.0757000000000012</v>
      </c>
      <c r="J1898" s="166">
        <f>+'ELAP_IPCO-APND'!D1901</f>
        <v>35.407820000000001</v>
      </c>
      <c r="K1898" s="166">
        <f>+(ExportsELAP[[#This Row],[Exports kWh - MPT]]/1000)*ExportsELAP[[#This Row],[EIM Price]]</f>
        <v>0.28594293197400006</v>
      </c>
      <c r="L1898" s="167" t="str">
        <f>+INDEX(ECR_Hours!$I$12:$I$15,MATCH(ExportsELAP[[#This Row],[Date Prevailing]],ECR_Hours!$H$12:$H$15,1))</f>
        <v>NS</v>
      </c>
      <c r="M1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899" spans="1:13" x14ac:dyDescent="0.25">
      <c r="A1899" s="164">
        <f>+Exports!A1902</f>
        <v>44641</v>
      </c>
      <c r="B1899" s="165">
        <f t="shared" si="116"/>
        <v>2022</v>
      </c>
      <c r="C1899" s="165">
        <f t="shared" si="117"/>
        <v>3</v>
      </c>
      <c r="D1899" s="165">
        <f t="shared" si="118"/>
        <v>21</v>
      </c>
      <c r="E1899" s="165">
        <f>+Exports!B1902</f>
        <v>2</v>
      </c>
      <c r="F1899" s="165">
        <f>+WEEKDAY(ExportsELAP[[#This Row],[Date Prevailing]],1)</f>
        <v>2</v>
      </c>
      <c r="G1899" s="165">
        <f>+COUNTIFS(ECR_Hours!$K$6:$K$7,ExportsELAP[[#This Row],[Date Prevailing]])</f>
        <v>0</v>
      </c>
      <c r="H1899" s="165">
        <f t="shared" si="119"/>
        <v>2</v>
      </c>
      <c r="I1899" s="166">
        <f>+Exports!G1902</f>
        <v>2.9794999999999998</v>
      </c>
      <c r="J1899" s="166">
        <f>+'ELAP_IPCO-APND'!D1902</f>
        <v>33.806100000000001</v>
      </c>
      <c r="K1899" s="166">
        <f>+(ExportsELAP[[#This Row],[Exports kWh - MPT]]/1000)*ExportsELAP[[#This Row],[EIM Price]]</f>
        <v>0.10072527495</v>
      </c>
      <c r="L1899" s="167" t="str">
        <f>+INDEX(ECR_Hours!$I$12:$I$15,MATCH(ExportsELAP[[#This Row],[Date Prevailing]],ECR_Hours!$H$12:$H$15,1))</f>
        <v>NS</v>
      </c>
      <c r="M1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0" spans="1:13" x14ac:dyDescent="0.25">
      <c r="A1900" s="164">
        <f>+Exports!A1903</f>
        <v>44641</v>
      </c>
      <c r="B1900" s="165">
        <f t="shared" si="116"/>
        <v>2022</v>
      </c>
      <c r="C1900" s="165">
        <f t="shared" si="117"/>
        <v>3</v>
      </c>
      <c r="D1900" s="165">
        <f t="shared" si="118"/>
        <v>21</v>
      </c>
      <c r="E1900" s="165">
        <f>+Exports!B1903</f>
        <v>3</v>
      </c>
      <c r="F1900" s="165">
        <f>+WEEKDAY(ExportsELAP[[#This Row],[Date Prevailing]],1)</f>
        <v>2</v>
      </c>
      <c r="G1900" s="165">
        <f>+COUNTIFS(ECR_Hours!$K$6:$K$7,ExportsELAP[[#This Row],[Date Prevailing]])</f>
        <v>0</v>
      </c>
      <c r="H1900" s="165">
        <f t="shared" si="119"/>
        <v>2</v>
      </c>
      <c r="I1900" s="166">
        <f>+Exports!G1903</f>
        <v>2.2976999999999999</v>
      </c>
      <c r="J1900" s="166">
        <f>+'ELAP_IPCO-APND'!D1903</f>
        <v>31.65579</v>
      </c>
      <c r="K1900" s="166">
        <f>+(ExportsELAP[[#This Row],[Exports kWh - MPT]]/1000)*ExportsELAP[[#This Row],[EIM Price]]</f>
        <v>7.2735508682999994E-2</v>
      </c>
      <c r="L1900" s="167" t="str">
        <f>+INDEX(ECR_Hours!$I$12:$I$15,MATCH(ExportsELAP[[#This Row],[Date Prevailing]],ECR_Hours!$H$12:$H$15,1))</f>
        <v>NS</v>
      </c>
      <c r="M1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1" spans="1:13" x14ac:dyDescent="0.25">
      <c r="A1901" s="164">
        <f>+Exports!A1904</f>
        <v>44641</v>
      </c>
      <c r="B1901" s="165">
        <f t="shared" si="116"/>
        <v>2022</v>
      </c>
      <c r="C1901" s="165">
        <f t="shared" si="117"/>
        <v>3</v>
      </c>
      <c r="D1901" s="165">
        <f t="shared" si="118"/>
        <v>21</v>
      </c>
      <c r="E1901" s="165">
        <f>+Exports!B1904</f>
        <v>4</v>
      </c>
      <c r="F1901" s="165">
        <f>+WEEKDAY(ExportsELAP[[#This Row],[Date Prevailing]],1)</f>
        <v>2</v>
      </c>
      <c r="G1901" s="165">
        <f>+COUNTIFS(ECR_Hours!$K$6:$K$7,ExportsELAP[[#This Row],[Date Prevailing]])</f>
        <v>0</v>
      </c>
      <c r="H1901" s="165">
        <f t="shared" si="119"/>
        <v>2</v>
      </c>
      <c r="I1901" s="166">
        <f>+Exports!G1904</f>
        <v>12.661100000000001</v>
      </c>
      <c r="J1901" s="166">
        <f>+'ELAP_IPCO-APND'!D1904</f>
        <v>30.724779999999999</v>
      </c>
      <c r="K1901" s="166">
        <f>+(ExportsELAP[[#This Row],[Exports kWh - MPT]]/1000)*ExportsELAP[[#This Row],[EIM Price]]</f>
        <v>0.38900951205800005</v>
      </c>
      <c r="L1901" s="167" t="str">
        <f>+INDEX(ECR_Hours!$I$12:$I$15,MATCH(ExportsELAP[[#This Row],[Date Prevailing]],ECR_Hours!$H$12:$H$15,1))</f>
        <v>NS</v>
      </c>
      <c r="M1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2" spans="1:13" x14ac:dyDescent="0.25">
      <c r="A1902" s="164">
        <f>+Exports!A1905</f>
        <v>44641</v>
      </c>
      <c r="B1902" s="165">
        <f t="shared" si="116"/>
        <v>2022</v>
      </c>
      <c r="C1902" s="165">
        <f t="shared" si="117"/>
        <v>3</v>
      </c>
      <c r="D1902" s="165">
        <f t="shared" si="118"/>
        <v>21</v>
      </c>
      <c r="E1902" s="165">
        <f>+Exports!B1905</f>
        <v>5</v>
      </c>
      <c r="F1902" s="165">
        <f>+WEEKDAY(ExportsELAP[[#This Row],[Date Prevailing]],1)</f>
        <v>2</v>
      </c>
      <c r="G1902" s="165">
        <f>+COUNTIFS(ECR_Hours!$K$6:$K$7,ExportsELAP[[#This Row],[Date Prevailing]])</f>
        <v>0</v>
      </c>
      <c r="H1902" s="165">
        <f t="shared" si="119"/>
        <v>2</v>
      </c>
      <c r="I1902" s="166">
        <f>+Exports!G1905</f>
        <v>3.5254000000000003</v>
      </c>
      <c r="J1902" s="166">
        <f>+'ELAP_IPCO-APND'!D1905</f>
        <v>30.860579999999999</v>
      </c>
      <c r="K1902" s="166">
        <f>+(ExportsELAP[[#This Row],[Exports kWh - MPT]]/1000)*ExportsELAP[[#This Row],[EIM Price]]</f>
        <v>0.108795888732</v>
      </c>
      <c r="L1902" s="167" t="str">
        <f>+INDEX(ECR_Hours!$I$12:$I$15,MATCH(ExportsELAP[[#This Row],[Date Prevailing]],ECR_Hours!$H$12:$H$15,1))</f>
        <v>NS</v>
      </c>
      <c r="M1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3" spans="1:13" x14ac:dyDescent="0.25">
      <c r="A1903" s="164">
        <f>+Exports!A1906</f>
        <v>44641</v>
      </c>
      <c r="B1903" s="165">
        <f t="shared" si="116"/>
        <v>2022</v>
      </c>
      <c r="C1903" s="165">
        <f t="shared" si="117"/>
        <v>3</v>
      </c>
      <c r="D1903" s="165">
        <f t="shared" si="118"/>
        <v>21</v>
      </c>
      <c r="E1903" s="165">
        <f>+Exports!B1906</f>
        <v>6</v>
      </c>
      <c r="F1903" s="165">
        <f>+WEEKDAY(ExportsELAP[[#This Row],[Date Prevailing]],1)</f>
        <v>2</v>
      </c>
      <c r="G1903" s="165">
        <f>+COUNTIFS(ECR_Hours!$K$6:$K$7,ExportsELAP[[#This Row],[Date Prevailing]])</f>
        <v>0</v>
      </c>
      <c r="H1903" s="165">
        <f t="shared" si="119"/>
        <v>2</v>
      </c>
      <c r="I1903" s="166">
        <f>+Exports!G1906</f>
        <v>1.3189</v>
      </c>
      <c r="J1903" s="166">
        <f>+'ELAP_IPCO-APND'!D1906</f>
        <v>34.68647</v>
      </c>
      <c r="K1903" s="166">
        <f>+(ExportsELAP[[#This Row],[Exports kWh - MPT]]/1000)*ExportsELAP[[#This Row],[EIM Price]]</f>
        <v>4.5747985283000003E-2</v>
      </c>
      <c r="L1903" s="167" t="str">
        <f>+INDEX(ECR_Hours!$I$12:$I$15,MATCH(ExportsELAP[[#This Row],[Date Prevailing]],ECR_Hours!$H$12:$H$15,1))</f>
        <v>NS</v>
      </c>
      <c r="M1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4" spans="1:13" x14ac:dyDescent="0.25">
      <c r="A1904" s="164">
        <f>+Exports!A1907</f>
        <v>44641</v>
      </c>
      <c r="B1904" s="165">
        <f t="shared" si="116"/>
        <v>2022</v>
      </c>
      <c r="C1904" s="165">
        <f t="shared" si="117"/>
        <v>3</v>
      </c>
      <c r="D1904" s="165">
        <f t="shared" si="118"/>
        <v>21</v>
      </c>
      <c r="E1904" s="165">
        <f>+Exports!B1907</f>
        <v>7</v>
      </c>
      <c r="F1904" s="165">
        <f>+WEEKDAY(ExportsELAP[[#This Row],[Date Prevailing]],1)</f>
        <v>2</v>
      </c>
      <c r="G1904" s="165">
        <f>+COUNTIFS(ECR_Hours!$K$6:$K$7,ExportsELAP[[#This Row],[Date Prevailing]])</f>
        <v>0</v>
      </c>
      <c r="H1904" s="165">
        <f t="shared" si="119"/>
        <v>2</v>
      </c>
      <c r="I1904" s="166">
        <f>+Exports!G1907</f>
        <v>1.2319</v>
      </c>
      <c r="J1904" s="166">
        <f>+'ELAP_IPCO-APND'!D1907</f>
        <v>33.563780000000001</v>
      </c>
      <c r="K1904" s="166">
        <f>+(ExportsELAP[[#This Row],[Exports kWh - MPT]]/1000)*ExportsELAP[[#This Row],[EIM Price]]</f>
        <v>4.1347220582000001E-2</v>
      </c>
      <c r="L1904" s="167" t="str">
        <f>+INDEX(ECR_Hours!$I$12:$I$15,MATCH(ExportsELAP[[#This Row],[Date Prevailing]],ECR_Hours!$H$12:$H$15,1))</f>
        <v>NS</v>
      </c>
      <c r="M1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5" spans="1:13" x14ac:dyDescent="0.25">
      <c r="A1905" s="164">
        <f>+Exports!A1908</f>
        <v>44641</v>
      </c>
      <c r="B1905" s="165">
        <f t="shared" si="116"/>
        <v>2022</v>
      </c>
      <c r="C1905" s="165">
        <f t="shared" si="117"/>
        <v>3</v>
      </c>
      <c r="D1905" s="165">
        <f t="shared" si="118"/>
        <v>21</v>
      </c>
      <c r="E1905" s="165">
        <f>+Exports!B1908</f>
        <v>8</v>
      </c>
      <c r="F1905" s="165">
        <f>+WEEKDAY(ExportsELAP[[#This Row],[Date Prevailing]],1)</f>
        <v>2</v>
      </c>
      <c r="G1905" s="165">
        <f>+COUNTIFS(ECR_Hours!$K$6:$K$7,ExportsELAP[[#This Row],[Date Prevailing]])</f>
        <v>0</v>
      </c>
      <c r="H1905" s="165">
        <f t="shared" si="119"/>
        <v>2</v>
      </c>
      <c r="I1905" s="166">
        <f>+Exports!G1908</f>
        <v>53.846000000000004</v>
      </c>
      <c r="J1905" s="166">
        <f>+'ELAP_IPCO-APND'!D1908</f>
        <v>36.855609999999999</v>
      </c>
      <c r="K1905" s="166">
        <f>+(ExportsELAP[[#This Row],[Exports kWh - MPT]]/1000)*ExportsELAP[[#This Row],[EIM Price]]</f>
        <v>1.9845271760600001</v>
      </c>
      <c r="L1905" s="167" t="str">
        <f>+INDEX(ECR_Hours!$I$12:$I$15,MATCH(ExportsELAP[[#This Row],[Date Prevailing]],ECR_Hours!$H$12:$H$15,1))</f>
        <v>NS</v>
      </c>
      <c r="M1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6" spans="1:13" x14ac:dyDescent="0.25">
      <c r="A1906" s="164">
        <f>+Exports!A1909</f>
        <v>44641</v>
      </c>
      <c r="B1906" s="165">
        <f t="shared" si="116"/>
        <v>2022</v>
      </c>
      <c r="C1906" s="165">
        <f t="shared" si="117"/>
        <v>3</v>
      </c>
      <c r="D1906" s="165">
        <f t="shared" si="118"/>
        <v>21</v>
      </c>
      <c r="E1906" s="165">
        <f>+Exports!B1909</f>
        <v>9</v>
      </c>
      <c r="F1906" s="165">
        <f>+WEEKDAY(ExportsELAP[[#This Row],[Date Prevailing]],1)</f>
        <v>2</v>
      </c>
      <c r="G1906" s="165">
        <f>+COUNTIFS(ECR_Hours!$K$6:$K$7,ExportsELAP[[#This Row],[Date Prevailing]])</f>
        <v>0</v>
      </c>
      <c r="H1906" s="165">
        <f t="shared" si="119"/>
        <v>2</v>
      </c>
      <c r="I1906" s="166">
        <f>+Exports!G1909</f>
        <v>1768.6347000000001</v>
      </c>
      <c r="J1906" s="166">
        <f>+'ELAP_IPCO-APND'!D1909</f>
        <v>35.389310000000002</v>
      </c>
      <c r="K1906" s="166">
        <f>+(ExportsELAP[[#This Row],[Exports kWh - MPT]]/1000)*ExportsELAP[[#This Row],[EIM Price]]</f>
        <v>62.590761675057003</v>
      </c>
      <c r="L1906" s="167" t="str">
        <f>+INDEX(ECR_Hours!$I$12:$I$15,MATCH(ExportsELAP[[#This Row],[Date Prevailing]],ECR_Hours!$H$12:$H$15,1))</f>
        <v>NS</v>
      </c>
      <c r="M1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7" spans="1:13" x14ac:dyDescent="0.25">
      <c r="A1907" s="164">
        <f>+Exports!A1910</f>
        <v>44641</v>
      </c>
      <c r="B1907" s="165">
        <f t="shared" si="116"/>
        <v>2022</v>
      </c>
      <c r="C1907" s="165">
        <f t="shared" si="117"/>
        <v>3</v>
      </c>
      <c r="D1907" s="165">
        <f t="shared" si="118"/>
        <v>21</v>
      </c>
      <c r="E1907" s="165">
        <f>+Exports!B1910</f>
        <v>10</v>
      </c>
      <c r="F1907" s="165">
        <f>+WEEKDAY(ExportsELAP[[#This Row],[Date Prevailing]],1)</f>
        <v>2</v>
      </c>
      <c r="G1907" s="165">
        <f>+COUNTIFS(ECR_Hours!$K$6:$K$7,ExportsELAP[[#This Row],[Date Prevailing]])</f>
        <v>0</v>
      </c>
      <c r="H1907" s="165">
        <f t="shared" si="119"/>
        <v>2</v>
      </c>
      <c r="I1907" s="166">
        <f>+Exports!G1910</f>
        <v>11338.918900000001</v>
      </c>
      <c r="J1907" s="166">
        <f>+'ELAP_IPCO-APND'!D1910</f>
        <v>32.52861</v>
      </c>
      <c r="K1907" s="166">
        <f>+(ExportsELAP[[#This Row],[Exports kWh - MPT]]/1000)*ExportsELAP[[#This Row],[EIM Price]]</f>
        <v>368.83927071972903</v>
      </c>
      <c r="L1907" s="167" t="str">
        <f>+INDEX(ECR_Hours!$I$12:$I$15,MATCH(ExportsELAP[[#This Row],[Date Prevailing]],ECR_Hours!$H$12:$H$15,1))</f>
        <v>NS</v>
      </c>
      <c r="M1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8" spans="1:13" x14ac:dyDescent="0.25">
      <c r="A1908" s="164">
        <f>+Exports!A1911</f>
        <v>44641</v>
      </c>
      <c r="B1908" s="165">
        <f t="shared" si="116"/>
        <v>2022</v>
      </c>
      <c r="C1908" s="165">
        <f t="shared" si="117"/>
        <v>3</v>
      </c>
      <c r="D1908" s="165">
        <f t="shared" si="118"/>
        <v>21</v>
      </c>
      <c r="E1908" s="165">
        <f>+Exports!B1911</f>
        <v>11</v>
      </c>
      <c r="F1908" s="165">
        <f>+WEEKDAY(ExportsELAP[[#This Row],[Date Prevailing]],1)</f>
        <v>2</v>
      </c>
      <c r="G1908" s="165">
        <f>+COUNTIFS(ECR_Hours!$K$6:$K$7,ExportsELAP[[#This Row],[Date Prevailing]])</f>
        <v>0</v>
      </c>
      <c r="H1908" s="165">
        <f t="shared" si="119"/>
        <v>2</v>
      </c>
      <c r="I1908" s="166">
        <f>+Exports!G1911</f>
        <v>29463.737500000003</v>
      </c>
      <c r="J1908" s="166">
        <f>+'ELAP_IPCO-APND'!D1911</f>
        <v>25.43282</v>
      </c>
      <c r="K1908" s="166">
        <f>+(ExportsELAP[[#This Row],[Exports kWh - MPT]]/1000)*ExportsELAP[[#This Row],[EIM Price]]</f>
        <v>749.34593236475007</v>
      </c>
      <c r="L1908" s="167" t="str">
        <f>+INDEX(ECR_Hours!$I$12:$I$15,MATCH(ExportsELAP[[#This Row],[Date Prevailing]],ECR_Hours!$H$12:$H$15,1))</f>
        <v>NS</v>
      </c>
      <c r="M1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09" spans="1:13" x14ac:dyDescent="0.25">
      <c r="A1909" s="164">
        <f>+Exports!A1912</f>
        <v>44641</v>
      </c>
      <c r="B1909" s="165">
        <f t="shared" si="116"/>
        <v>2022</v>
      </c>
      <c r="C1909" s="165">
        <f t="shared" si="117"/>
        <v>3</v>
      </c>
      <c r="D1909" s="165">
        <f t="shared" si="118"/>
        <v>21</v>
      </c>
      <c r="E1909" s="165">
        <f>+Exports!B1912</f>
        <v>12</v>
      </c>
      <c r="F1909" s="165">
        <f>+WEEKDAY(ExportsELAP[[#This Row],[Date Prevailing]],1)</f>
        <v>2</v>
      </c>
      <c r="G1909" s="165">
        <f>+COUNTIFS(ECR_Hours!$K$6:$K$7,ExportsELAP[[#This Row],[Date Prevailing]])</f>
        <v>0</v>
      </c>
      <c r="H1909" s="165">
        <f t="shared" si="119"/>
        <v>2</v>
      </c>
      <c r="I1909" s="166">
        <f>+Exports!G1912</f>
        <v>43676.561000000002</v>
      </c>
      <c r="J1909" s="166">
        <f>+'ELAP_IPCO-APND'!D1912</f>
        <v>27.71171</v>
      </c>
      <c r="K1909" s="166">
        <f>+(ExportsELAP[[#This Row],[Exports kWh - MPT]]/1000)*ExportsELAP[[#This Row],[EIM Price]]</f>
        <v>1210.35219222931</v>
      </c>
      <c r="L1909" s="167" t="str">
        <f>+INDEX(ECR_Hours!$I$12:$I$15,MATCH(ExportsELAP[[#This Row],[Date Prevailing]],ECR_Hours!$H$12:$H$15,1))</f>
        <v>NS</v>
      </c>
      <c r="M1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0" spans="1:13" x14ac:dyDescent="0.25">
      <c r="A1910" s="164">
        <f>+Exports!A1913</f>
        <v>44641</v>
      </c>
      <c r="B1910" s="165">
        <f t="shared" si="116"/>
        <v>2022</v>
      </c>
      <c r="C1910" s="165">
        <f t="shared" si="117"/>
        <v>3</v>
      </c>
      <c r="D1910" s="165">
        <f t="shared" si="118"/>
        <v>21</v>
      </c>
      <c r="E1910" s="165">
        <f>+Exports!B1913</f>
        <v>13</v>
      </c>
      <c r="F1910" s="165">
        <f>+WEEKDAY(ExportsELAP[[#This Row],[Date Prevailing]],1)</f>
        <v>2</v>
      </c>
      <c r="G1910" s="165">
        <f>+COUNTIFS(ECR_Hours!$K$6:$K$7,ExportsELAP[[#This Row],[Date Prevailing]])</f>
        <v>0</v>
      </c>
      <c r="H1910" s="165">
        <f t="shared" si="119"/>
        <v>2</v>
      </c>
      <c r="I1910" s="166">
        <f>+Exports!G1913</f>
        <v>49450.3171</v>
      </c>
      <c r="J1910" s="166">
        <f>+'ELAP_IPCO-APND'!D1913</f>
        <v>24.867750000000001</v>
      </c>
      <c r="K1910" s="166">
        <f>+(ExportsELAP[[#This Row],[Exports kWh - MPT]]/1000)*ExportsELAP[[#This Row],[EIM Price]]</f>
        <v>1229.7181230635251</v>
      </c>
      <c r="L1910" s="167" t="str">
        <f>+INDEX(ECR_Hours!$I$12:$I$15,MATCH(ExportsELAP[[#This Row],[Date Prevailing]],ECR_Hours!$H$12:$H$15,1))</f>
        <v>NS</v>
      </c>
      <c r="M1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1" spans="1:13" x14ac:dyDescent="0.25">
      <c r="A1911" s="164">
        <f>+Exports!A1914</f>
        <v>44641</v>
      </c>
      <c r="B1911" s="165">
        <f t="shared" si="116"/>
        <v>2022</v>
      </c>
      <c r="C1911" s="165">
        <f t="shared" si="117"/>
        <v>3</v>
      </c>
      <c r="D1911" s="165">
        <f t="shared" si="118"/>
        <v>21</v>
      </c>
      <c r="E1911" s="165">
        <f>+Exports!B1914</f>
        <v>14</v>
      </c>
      <c r="F1911" s="165">
        <f>+WEEKDAY(ExportsELAP[[#This Row],[Date Prevailing]],1)</f>
        <v>2</v>
      </c>
      <c r="G1911" s="165">
        <f>+COUNTIFS(ECR_Hours!$K$6:$K$7,ExportsELAP[[#This Row],[Date Prevailing]])</f>
        <v>0</v>
      </c>
      <c r="H1911" s="165">
        <f t="shared" si="119"/>
        <v>2</v>
      </c>
      <c r="I1911" s="166">
        <f>+Exports!G1914</f>
        <v>50966.797899999998</v>
      </c>
      <c r="J1911" s="166">
        <f>+'ELAP_IPCO-APND'!D1914</f>
        <v>22.581990000000001</v>
      </c>
      <c r="K1911" s="166">
        <f>+(ExportsELAP[[#This Row],[Exports kWh - MPT]]/1000)*ExportsELAP[[#This Row],[EIM Price]]</f>
        <v>1150.9317205098209</v>
      </c>
      <c r="L1911" s="167" t="str">
        <f>+INDEX(ECR_Hours!$I$12:$I$15,MATCH(ExportsELAP[[#This Row],[Date Prevailing]],ECR_Hours!$H$12:$H$15,1))</f>
        <v>NS</v>
      </c>
      <c r="M1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2" spans="1:13" x14ac:dyDescent="0.25">
      <c r="A1912" s="164">
        <f>+Exports!A1915</f>
        <v>44641</v>
      </c>
      <c r="B1912" s="165">
        <f t="shared" si="116"/>
        <v>2022</v>
      </c>
      <c r="C1912" s="165">
        <f t="shared" si="117"/>
        <v>3</v>
      </c>
      <c r="D1912" s="165">
        <f t="shared" si="118"/>
        <v>21</v>
      </c>
      <c r="E1912" s="165">
        <f>+Exports!B1915</f>
        <v>15</v>
      </c>
      <c r="F1912" s="165">
        <f>+WEEKDAY(ExportsELAP[[#This Row],[Date Prevailing]],1)</f>
        <v>2</v>
      </c>
      <c r="G1912" s="165">
        <f>+COUNTIFS(ECR_Hours!$K$6:$K$7,ExportsELAP[[#This Row],[Date Prevailing]])</f>
        <v>0</v>
      </c>
      <c r="H1912" s="165">
        <f t="shared" si="119"/>
        <v>2</v>
      </c>
      <c r="I1912" s="166">
        <f>+Exports!G1915</f>
        <v>48831.661800000002</v>
      </c>
      <c r="J1912" s="166">
        <f>+'ELAP_IPCO-APND'!D1915</f>
        <v>21.592829999999999</v>
      </c>
      <c r="K1912" s="166">
        <f>+(ExportsELAP[[#This Row],[Exports kWh - MPT]]/1000)*ExportsELAP[[#This Row],[EIM Price]]</f>
        <v>1054.413771864894</v>
      </c>
      <c r="L1912" s="167" t="str">
        <f>+INDEX(ECR_Hours!$I$12:$I$15,MATCH(ExportsELAP[[#This Row],[Date Prevailing]],ECR_Hours!$H$12:$H$15,1))</f>
        <v>NS</v>
      </c>
      <c r="M1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3" spans="1:13" x14ac:dyDescent="0.25">
      <c r="A1913" s="164">
        <f>+Exports!A1916</f>
        <v>44641</v>
      </c>
      <c r="B1913" s="165">
        <f t="shared" si="116"/>
        <v>2022</v>
      </c>
      <c r="C1913" s="165">
        <f t="shared" si="117"/>
        <v>3</v>
      </c>
      <c r="D1913" s="165">
        <f t="shared" si="118"/>
        <v>21</v>
      </c>
      <c r="E1913" s="165">
        <f>+Exports!B1916</f>
        <v>16</v>
      </c>
      <c r="F1913" s="165">
        <f>+WEEKDAY(ExportsELAP[[#This Row],[Date Prevailing]],1)</f>
        <v>2</v>
      </c>
      <c r="G1913" s="165">
        <f>+COUNTIFS(ECR_Hours!$K$6:$K$7,ExportsELAP[[#This Row],[Date Prevailing]])</f>
        <v>0</v>
      </c>
      <c r="H1913" s="165">
        <f t="shared" si="119"/>
        <v>2</v>
      </c>
      <c r="I1913" s="166">
        <f>+Exports!G1916</f>
        <v>42205.775300000001</v>
      </c>
      <c r="J1913" s="166">
        <f>+'ELAP_IPCO-APND'!D1916</f>
        <v>19.5533</v>
      </c>
      <c r="K1913" s="166">
        <f>+(ExportsELAP[[#This Row],[Exports kWh - MPT]]/1000)*ExportsELAP[[#This Row],[EIM Price]]</f>
        <v>825.26218617349002</v>
      </c>
      <c r="L1913" s="167" t="str">
        <f>+INDEX(ECR_Hours!$I$12:$I$15,MATCH(ExportsELAP[[#This Row],[Date Prevailing]],ECR_Hours!$H$12:$H$15,1))</f>
        <v>NS</v>
      </c>
      <c r="M1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4" spans="1:13" x14ac:dyDescent="0.25">
      <c r="A1914" s="164">
        <f>+Exports!A1917</f>
        <v>44641</v>
      </c>
      <c r="B1914" s="165">
        <f t="shared" si="116"/>
        <v>2022</v>
      </c>
      <c r="C1914" s="165">
        <f t="shared" si="117"/>
        <v>3</v>
      </c>
      <c r="D1914" s="165">
        <f t="shared" si="118"/>
        <v>21</v>
      </c>
      <c r="E1914" s="165">
        <f>+Exports!B1917</f>
        <v>17</v>
      </c>
      <c r="F1914" s="165">
        <f>+WEEKDAY(ExportsELAP[[#This Row],[Date Prevailing]],1)</f>
        <v>2</v>
      </c>
      <c r="G1914" s="165">
        <f>+COUNTIFS(ECR_Hours!$K$6:$K$7,ExportsELAP[[#This Row],[Date Prevailing]])</f>
        <v>0</v>
      </c>
      <c r="H1914" s="165">
        <f t="shared" si="119"/>
        <v>2</v>
      </c>
      <c r="I1914" s="166">
        <f>+Exports!G1917</f>
        <v>35849.614999999998</v>
      </c>
      <c r="J1914" s="166">
        <f>+'ELAP_IPCO-APND'!D1917</f>
        <v>14.742430000000001</v>
      </c>
      <c r="K1914" s="166">
        <f>+(ExportsELAP[[#This Row],[Exports kWh - MPT]]/1000)*ExportsELAP[[#This Row],[EIM Price]]</f>
        <v>528.51043966445002</v>
      </c>
      <c r="L1914" s="167" t="str">
        <f>+INDEX(ECR_Hours!$I$12:$I$15,MATCH(ExportsELAP[[#This Row],[Date Prevailing]],ECR_Hours!$H$12:$H$15,1))</f>
        <v>NS</v>
      </c>
      <c r="M1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5" spans="1:13" x14ac:dyDescent="0.25">
      <c r="A1915" s="164">
        <f>+Exports!A1918</f>
        <v>44641</v>
      </c>
      <c r="B1915" s="165">
        <f t="shared" si="116"/>
        <v>2022</v>
      </c>
      <c r="C1915" s="165">
        <f t="shared" si="117"/>
        <v>3</v>
      </c>
      <c r="D1915" s="165">
        <f t="shared" si="118"/>
        <v>21</v>
      </c>
      <c r="E1915" s="165">
        <f>+Exports!B1918</f>
        <v>18</v>
      </c>
      <c r="F1915" s="165">
        <f>+WEEKDAY(ExportsELAP[[#This Row],[Date Prevailing]],1)</f>
        <v>2</v>
      </c>
      <c r="G1915" s="165">
        <f>+COUNTIFS(ECR_Hours!$K$6:$K$7,ExportsELAP[[#This Row],[Date Prevailing]])</f>
        <v>0</v>
      </c>
      <c r="H1915" s="165">
        <f t="shared" si="119"/>
        <v>2</v>
      </c>
      <c r="I1915" s="166">
        <f>+Exports!G1918</f>
        <v>26712.1044</v>
      </c>
      <c r="J1915" s="166">
        <f>+'ELAP_IPCO-APND'!D1918</f>
        <v>14.608129999999999</v>
      </c>
      <c r="K1915" s="166">
        <f>+(ExportsELAP[[#This Row],[Exports kWh - MPT]]/1000)*ExportsELAP[[#This Row],[EIM Price]]</f>
        <v>390.213893648772</v>
      </c>
      <c r="L1915" s="167" t="str">
        <f>+INDEX(ECR_Hours!$I$12:$I$15,MATCH(ExportsELAP[[#This Row],[Date Prevailing]],ECR_Hours!$H$12:$H$15,1))</f>
        <v>NS</v>
      </c>
      <c r="M1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6" spans="1:13" x14ac:dyDescent="0.25">
      <c r="A1916" s="164">
        <f>+Exports!A1919</f>
        <v>44641</v>
      </c>
      <c r="B1916" s="165">
        <f t="shared" si="116"/>
        <v>2022</v>
      </c>
      <c r="C1916" s="165">
        <f t="shared" si="117"/>
        <v>3</v>
      </c>
      <c r="D1916" s="165">
        <f t="shared" si="118"/>
        <v>21</v>
      </c>
      <c r="E1916" s="165">
        <f>+Exports!B1919</f>
        <v>19</v>
      </c>
      <c r="F1916" s="165">
        <f>+WEEKDAY(ExportsELAP[[#This Row],[Date Prevailing]],1)</f>
        <v>2</v>
      </c>
      <c r="G1916" s="165">
        <f>+COUNTIFS(ECR_Hours!$K$6:$K$7,ExportsELAP[[#This Row],[Date Prevailing]])</f>
        <v>0</v>
      </c>
      <c r="H1916" s="165">
        <f t="shared" si="119"/>
        <v>2</v>
      </c>
      <c r="I1916" s="166">
        <f>+Exports!G1919</f>
        <v>12778.8626</v>
      </c>
      <c r="J1916" s="166">
        <f>+'ELAP_IPCO-APND'!D1919</f>
        <v>55.5182</v>
      </c>
      <c r="K1916" s="166">
        <f>+(ExportsELAP[[#This Row],[Exports kWh - MPT]]/1000)*ExportsELAP[[#This Row],[EIM Price]]</f>
        <v>709.45944959932001</v>
      </c>
      <c r="L1916" s="167" t="str">
        <f>+INDEX(ECR_Hours!$I$12:$I$15,MATCH(ExportsELAP[[#This Row],[Date Prevailing]],ECR_Hours!$H$12:$H$15,1))</f>
        <v>NS</v>
      </c>
      <c r="M1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7" spans="1:13" x14ac:dyDescent="0.25">
      <c r="A1917" s="164">
        <f>+Exports!A1920</f>
        <v>44641</v>
      </c>
      <c r="B1917" s="165">
        <f t="shared" si="116"/>
        <v>2022</v>
      </c>
      <c r="C1917" s="165">
        <f t="shared" si="117"/>
        <v>3</v>
      </c>
      <c r="D1917" s="165">
        <f t="shared" si="118"/>
        <v>21</v>
      </c>
      <c r="E1917" s="165">
        <f>+Exports!B1920</f>
        <v>20</v>
      </c>
      <c r="F1917" s="165">
        <f>+WEEKDAY(ExportsELAP[[#This Row],[Date Prevailing]],1)</f>
        <v>2</v>
      </c>
      <c r="G1917" s="165">
        <f>+COUNTIFS(ECR_Hours!$K$6:$K$7,ExportsELAP[[#This Row],[Date Prevailing]])</f>
        <v>0</v>
      </c>
      <c r="H1917" s="165">
        <f t="shared" si="119"/>
        <v>2</v>
      </c>
      <c r="I1917" s="166">
        <f>+Exports!G1920</f>
        <v>2653.3139999999999</v>
      </c>
      <c r="J1917" s="166">
        <f>+'ELAP_IPCO-APND'!D1920</f>
        <v>47.568350000000002</v>
      </c>
      <c r="K1917" s="166">
        <f>+(ExportsELAP[[#This Row],[Exports kWh - MPT]]/1000)*ExportsELAP[[#This Row],[EIM Price]]</f>
        <v>126.2137690119</v>
      </c>
      <c r="L1917" s="167" t="str">
        <f>+INDEX(ECR_Hours!$I$12:$I$15,MATCH(ExportsELAP[[#This Row],[Date Prevailing]],ECR_Hours!$H$12:$H$15,1))</f>
        <v>NS</v>
      </c>
      <c r="M1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8" spans="1:13" x14ac:dyDescent="0.25">
      <c r="A1918" s="164">
        <f>+Exports!A1921</f>
        <v>44641</v>
      </c>
      <c r="B1918" s="165">
        <f t="shared" si="116"/>
        <v>2022</v>
      </c>
      <c r="C1918" s="165">
        <f t="shared" si="117"/>
        <v>3</v>
      </c>
      <c r="D1918" s="165">
        <f t="shared" si="118"/>
        <v>21</v>
      </c>
      <c r="E1918" s="165">
        <f>+Exports!B1921</f>
        <v>21</v>
      </c>
      <c r="F1918" s="165">
        <f>+WEEKDAY(ExportsELAP[[#This Row],[Date Prevailing]],1)</f>
        <v>2</v>
      </c>
      <c r="G1918" s="165">
        <f>+COUNTIFS(ECR_Hours!$K$6:$K$7,ExportsELAP[[#This Row],[Date Prevailing]])</f>
        <v>0</v>
      </c>
      <c r="H1918" s="165">
        <f t="shared" si="119"/>
        <v>2</v>
      </c>
      <c r="I1918" s="166">
        <f>+Exports!G1921</f>
        <v>166.99189999999999</v>
      </c>
      <c r="J1918" s="166">
        <f>+'ELAP_IPCO-APND'!D1921</f>
        <v>47.629649999999998</v>
      </c>
      <c r="K1918" s="166">
        <f>+(ExportsELAP[[#This Row],[Exports kWh - MPT]]/1000)*ExportsELAP[[#This Row],[EIM Price]]</f>
        <v>7.9537657498349992</v>
      </c>
      <c r="L1918" s="167" t="str">
        <f>+INDEX(ECR_Hours!$I$12:$I$15,MATCH(ExportsELAP[[#This Row],[Date Prevailing]],ECR_Hours!$H$12:$H$15,1))</f>
        <v>NS</v>
      </c>
      <c r="M1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19" spans="1:13" x14ac:dyDescent="0.25">
      <c r="A1919" s="164">
        <f>+Exports!A1922</f>
        <v>44641</v>
      </c>
      <c r="B1919" s="165">
        <f t="shared" si="116"/>
        <v>2022</v>
      </c>
      <c r="C1919" s="165">
        <f t="shared" si="117"/>
        <v>3</v>
      </c>
      <c r="D1919" s="165">
        <f t="shared" si="118"/>
        <v>21</v>
      </c>
      <c r="E1919" s="165">
        <f>+Exports!B1922</f>
        <v>22</v>
      </c>
      <c r="F1919" s="165">
        <f>+WEEKDAY(ExportsELAP[[#This Row],[Date Prevailing]],1)</f>
        <v>2</v>
      </c>
      <c r="G1919" s="165">
        <f>+COUNTIFS(ECR_Hours!$K$6:$K$7,ExportsELAP[[#This Row],[Date Prevailing]])</f>
        <v>0</v>
      </c>
      <c r="H1919" s="165">
        <f t="shared" si="119"/>
        <v>2</v>
      </c>
      <c r="I1919" s="166">
        <f>+Exports!G1922</f>
        <v>167.2088</v>
      </c>
      <c r="J1919" s="166">
        <f>+'ELAP_IPCO-APND'!D1922</f>
        <v>50.567239999999998</v>
      </c>
      <c r="K1919" s="166">
        <f>+(ExportsELAP[[#This Row],[Exports kWh - MPT]]/1000)*ExportsELAP[[#This Row],[EIM Price]]</f>
        <v>8.4552875197119999</v>
      </c>
      <c r="L1919" s="167" t="str">
        <f>+INDEX(ECR_Hours!$I$12:$I$15,MATCH(ExportsELAP[[#This Row],[Date Prevailing]],ECR_Hours!$H$12:$H$15,1))</f>
        <v>NS</v>
      </c>
      <c r="M1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0" spans="1:13" x14ac:dyDescent="0.25">
      <c r="A1920" s="164">
        <f>+Exports!A1923</f>
        <v>44641</v>
      </c>
      <c r="B1920" s="165">
        <f t="shared" si="116"/>
        <v>2022</v>
      </c>
      <c r="C1920" s="165">
        <f t="shared" si="117"/>
        <v>3</v>
      </c>
      <c r="D1920" s="165">
        <f t="shared" si="118"/>
        <v>21</v>
      </c>
      <c r="E1920" s="165">
        <f>+Exports!B1923</f>
        <v>23</v>
      </c>
      <c r="F1920" s="165">
        <f>+WEEKDAY(ExportsELAP[[#This Row],[Date Prevailing]],1)</f>
        <v>2</v>
      </c>
      <c r="G1920" s="165">
        <f>+COUNTIFS(ECR_Hours!$K$6:$K$7,ExportsELAP[[#This Row],[Date Prevailing]])</f>
        <v>0</v>
      </c>
      <c r="H1920" s="165">
        <f t="shared" si="119"/>
        <v>2</v>
      </c>
      <c r="I1920" s="166">
        <f>+Exports!G1923</f>
        <v>165.4785</v>
      </c>
      <c r="J1920" s="166">
        <f>+'ELAP_IPCO-APND'!D1923</f>
        <v>45.183259999999997</v>
      </c>
      <c r="K1920" s="166">
        <f>+(ExportsELAP[[#This Row],[Exports kWh - MPT]]/1000)*ExportsELAP[[#This Row],[EIM Price]]</f>
        <v>7.4768580899099994</v>
      </c>
      <c r="L1920" s="167" t="str">
        <f>+INDEX(ECR_Hours!$I$12:$I$15,MATCH(ExportsELAP[[#This Row],[Date Prevailing]],ECR_Hours!$H$12:$H$15,1))</f>
        <v>NS</v>
      </c>
      <c r="M1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1" spans="1:13" x14ac:dyDescent="0.25">
      <c r="A1921" s="164">
        <f>+Exports!A1924</f>
        <v>44641</v>
      </c>
      <c r="B1921" s="165">
        <f t="shared" si="116"/>
        <v>2022</v>
      </c>
      <c r="C1921" s="165">
        <f t="shared" si="117"/>
        <v>3</v>
      </c>
      <c r="D1921" s="165">
        <f t="shared" si="118"/>
        <v>21</v>
      </c>
      <c r="E1921" s="165">
        <f>+Exports!B1924</f>
        <v>24</v>
      </c>
      <c r="F1921" s="165">
        <f>+WEEKDAY(ExportsELAP[[#This Row],[Date Prevailing]],1)</f>
        <v>2</v>
      </c>
      <c r="G1921" s="165">
        <f>+COUNTIFS(ECR_Hours!$K$6:$K$7,ExportsELAP[[#This Row],[Date Prevailing]])</f>
        <v>0</v>
      </c>
      <c r="H1921" s="165">
        <f t="shared" si="119"/>
        <v>2</v>
      </c>
      <c r="I1921" s="166">
        <f>+Exports!G1924</f>
        <v>167.63400000000001</v>
      </c>
      <c r="J1921" s="166">
        <f>+'ELAP_IPCO-APND'!D1924</f>
        <v>41.717950000000002</v>
      </c>
      <c r="K1921" s="166">
        <f>+(ExportsELAP[[#This Row],[Exports kWh - MPT]]/1000)*ExportsELAP[[#This Row],[EIM Price]]</f>
        <v>6.9933468303000001</v>
      </c>
      <c r="L1921" s="167" t="str">
        <f>+INDEX(ECR_Hours!$I$12:$I$15,MATCH(ExportsELAP[[#This Row],[Date Prevailing]],ECR_Hours!$H$12:$H$15,1))</f>
        <v>NS</v>
      </c>
      <c r="M1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2" spans="1:13" x14ac:dyDescent="0.25">
      <c r="A1922" s="164">
        <f>+Exports!A1925</f>
        <v>44642</v>
      </c>
      <c r="B1922" s="165">
        <f t="shared" ref="B1922:B1985" si="120">+YEAR(A1922)</f>
        <v>2022</v>
      </c>
      <c r="C1922" s="165">
        <f t="shared" ref="C1922:C1985" si="121">+MONTH(A1922)</f>
        <v>3</v>
      </c>
      <c r="D1922" s="165">
        <f t="shared" ref="D1922:D1985" si="122">+DAY(A1922)</f>
        <v>22</v>
      </c>
      <c r="E1922" s="165">
        <f>+Exports!B1925</f>
        <v>1</v>
      </c>
      <c r="F1922" s="165">
        <f>+WEEKDAY(ExportsELAP[[#This Row],[Date Prevailing]],1)</f>
        <v>3</v>
      </c>
      <c r="G1922" s="165">
        <f>+COUNTIFS(ECR_Hours!$K$6:$K$7,ExportsELAP[[#This Row],[Date Prevailing]])</f>
        <v>0</v>
      </c>
      <c r="H1922" s="165">
        <f t="shared" ref="H1922:H1985" si="123">+IF(G1922=1,0,F1922)</f>
        <v>3</v>
      </c>
      <c r="I1922" s="166">
        <f>+Exports!G1925</f>
        <v>167.47990000000001</v>
      </c>
      <c r="J1922" s="166">
        <f>+'ELAP_IPCO-APND'!D1925</f>
        <v>35.187690000000003</v>
      </c>
      <c r="K1922" s="166">
        <f>+(ExportsELAP[[#This Row],[Exports kWh - MPT]]/1000)*ExportsELAP[[#This Row],[EIM Price]]</f>
        <v>5.8932308024310007</v>
      </c>
      <c r="L1922" s="167" t="str">
        <f>+INDEX(ECR_Hours!$I$12:$I$15,MATCH(ExportsELAP[[#This Row],[Date Prevailing]],ECR_Hours!$H$12:$H$15,1))</f>
        <v>NS</v>
      </c>
      <c r="M1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3" spans="1:13" x14ac:dyDescent="0.25">
      <c r="A1923" s="164">
        <f>+Exports!A1926</f>
        <v>44642</v>
      </c>
      <c r="B1923" s="165">
        <f t="shared" si="120"/>
        <v>2022</v>
      </c>
      <c r="C1923" s="165">
        <f t="shared" si="121"/>
        <v>3</v>
      </c>
      <c r="D1923" s="165">
        <f t="shared" si="122"/>
        <v>22</v>
      </c>
      <c r="E1923" s="165">
        <f>+Exports!B1926</f>
        <v>2</v>
      </c>
      <c r="F1923" s="165">
        <f>+WEEKDAY(ExportsELAP[[#This Row],[Date Prevailing]],1)</f>
        <v>3</v>
      </c>
      <c r="G1923" s="165">
        <f>+COUNTIFS(ECR_Hours!$K$6:$K$7,ExportsELAP[[#This Row],[Date Prevailing]])</f>
        <v>0</v>
      </c>
      <c r="H1923" s="165">
        <f t="shared" si="123"/>
        <v>3</v>
      </c>
      <c r="I1923" s="166">
        <f>+Exports!G1926</f>
        <v>166.9359</v>
      </c>
      <c r="J1923" s="166">
        <f>+'ELAP_IPCO-APND'!D1926</f>
        <v>33.263820000000003</v>
      </c>
      <c r="K1923" s="166">
        <f>+(ExportsELAP[[#This Row],[Exports kWh - MPT]]/1000)*ExportsELAP[[#This Row],[EIM Price]]</f>
        <v>5.5529257291380008</v>
      </c>
      <c r="L1923" s="167" t="str">
        <f>+INDEX(ECR_Hours!$I$12:$I$15,MATCH(ExportsELAP[[#This Row],[Date Prevailing]],ECR_Hours!$H$12:$H$15,1))</f>
        <v>NS</v>
      </c>
      <c r="M1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4" spans="1:13" x14ac:dyDescent="0.25">
      <c r="A1924" s="164">
        <f>+Exports!A1927</f>
        <v>44642</v>
      </c>
      <c r="B1924" s="165">
        <f t="shared" si="120"/>
        <v>2022</v>
      </c>
      <c r="C1924" s="165">
        <f t="shared" si="121"/>
        <v>3</v>
      </c>
      <c r="D1924" s="165">
        <f t="shared" si="122"/>
        <v>22</v>
      </c>
      <c r="E1924" s="165">
        <f>+Exports!B1927</f>
        <v>3</v>
      </c>
      <c r="F1924" s="165">
        <f>+WEEKDAY(ExportsELAP[[#This Row],[Date Prevailing]],1)</f>
        <v>3</v>
      </c>
      <c r="G1924" s="165">
        <f>+COUNTIFS(ECR_Hours!$K$6:$K$7,ExportsELAP[[#This Row],[Date Prevailing]])</f>
        <v>0</v>
      </c>
      <c r="H1924" s="165">
        <f t="shared" si="123"/>
        <v>3</v>
      </c>
      <c r="I1924" s="166">
        <f>+Exports!G1927</f>
        <v>165.72</v>
      </c>
      <c r="J1924" s="166">
        <f>+'ELAP_IPCO-APND'!D1927</f>
        <v>31.985679999999999</v>
      </c>
      <c r="K1924" s="166">
        <f>+(ExportsELAP[[#This Row],[Exports kWh - MPT]]/1000)*ExportsELAP[[#This Row],[EIM Price]]</f>
        <v>5.3006668895999995</v>
      </c>
      <c r="L1924" s="167" t="str">
        <f>+INDEX(ECR_Hours!$I$12:$I$15,MATCH(ExportsELAP[[#This Row],[Date Prevailing]],ECR_Hours!$H$12:$H$15,1))</f>
        <v>NS</v>
      </c>
      <c r="M1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5" spans="1:13" x14ac:dyDescent="0.25">
      <c r="A1925" s="164">
        <f>+Exports!A1928</f>
        <v>44642</v>
      </c>
      <c r="B1925" s="165">
        <f t="shared" si="120"/>
        <v>2022</v>
      </c>
      <c r="C1925" s="165">
        <f t="shared" si="121"/>
        <v>3</v>
      </c>
      <c r="D1925" s="165">
        <f t="shared" si="122"/>
        <v>22</v>
      </c>
      <c r="E1925" s="165">
        <f>+Exports!B1928</f>
        <v>4</v>
      </c>
      <c r="F1925" s="165">
        <f>+WEEKDAY(ExportsELAP[[#This Row],[Date Prevailing]],1)</f>
        <v>3</v>
      </c>
      <c r="G1925" s="165">
        <f>+COUNTIFS(ECR_Hours!$K$6:$K$7,ExportsELAP[[#This Row],[Date Prevailing]])</f>
        <v>0</v>
      </c>
      <c r="H1925" s="165">
        <f t="shared" si="123"/>
        <v>3</v>
      </c>
      <c r="I1925" s="166">
        <f>+Exports!G1928</f>
        <v>3.4755999999999898</v>
      </c>
      <c r="J1925" s="166">
        <f>+'ELAP_IPCO-APND'!D1928</f>
        <v>30.792079999999999</v>
      </c>
      <c r="K1925" s="166">
        <f>+(ExportsELAP[[#This Row],[Exports kWh - MPT]]/1000)*ExportsELAP[[#This Row],[EIM Price]]</f>
        <v>0.10702095324799968</v>
      </c>
      <c r="L1925" s="167" t="str">
        <f>+INDEX(ECR_Hours!$I$12:$I$15,MATCH(ExportsELAP[[#This Row],[Date Prevailing]],ECR_Hours!$H$12:$H$15,1))</f>
        <v>NS</v>
      </c>
      <c r="M1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6" spans="1:13" x14ac:dyDescent="0.25">
      <c r="A1926" s="164">
        <f>+Exports!A1929</f>
        <v>44642</v>
      </c>
      <c r="B1926" s="165">
        <f t="shared" si="120"/>
        <v>2022</v>
      </c>
      <c r="C1926" s="165">
        <f t="shared" si="121"/>
        <v>3</v>
      </c>
      <c r="D1926" s="165">
        <f t="shared" si="122"/>
        <v>22</v>
      </c>
      <c r="E1926" s="165">
        <f>+Exports!B1929</f>
        <v>5</v>
      </c>
      <c r="F1926" s="165">
        <f>+WEEKDAY(ExportsELAP[[#This Row],[Date Prevailing]],1)</f>
        <v>3</v>
      </c>
      <c r="G1926" s="165">
        <f>+COUNTIFS(ECR_Hours!$K$6:$K$7,ExportsELAP[[#This Row],[Date Prevailing]])</f>
        <v>0</v>
      </c>
      <c r="H1926" s="165">
        <f t="shared" si="123"/>
        <v>3</v>
      </c>
      <c r="I1926" s="166">
        <f>+Exports!G1929</f>
        <v>3.3981999999999899</v>
      </c>
      <c r="J1926" s="166">
        <f>+'ELAP_IPCO-APND'!D1929</f>
        <v>32.406089999999999</v>
      </c>
      <c r="K1926" s="166">
        <f>+(ExportsELAP[[#This Row],[Exports kWh - MPT]]/1000)*ExportsELAP[[#This Row],[EIM Price]]</f>
        <v>0.11012237503799967</v>
      </c>
      <c r="L1926" s="167" t="str">
        <f>+INDEX(ECR_Hours!$I$12:$I$15,MATCH(ExportsELAP[[#This Row],[Date Prevailing]],ECR_Hours!$H$12:$H$15,1))</f>
        <v>NS</v>
      </c>
      <c r="M1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7" spans="1:13" x14ac:dyDescent="0.25">
      <c r="A1927" s="164">
        <f>+Exports!A1930</f>
        <v>44642</v>
      </c>
      <c r="B1927" s="165">
        <f t="shared" si="120"/>
        <v>2022</v>
      </c>
      <c r="C1927" s="165">
        <f t="shared" si="121"/>
        <v>3</v>
      </c>
      <c r="D1927" s="165">
        <f t="shared" si="122"/>
        <v>22</v>
      </c>
      <c r="E1927" s="165">
        <f>+Exports!B1930</f>
        <v>6</v>
      </c>
      <c r="F1927" s="165">
        <f>+WEEKDAY(ExportsELAP[[#This Row],[Date Prevailing]],1)</f>
        <v>3</v>
      </c>
      <c r="G1927" s="165">
        <f>+COUNTIFS(ECR_Hours!$K$6:$K$7,ExportsELAP[[#This Row],[Date Prevailing]])</f>
        <v>0</v>
      </c>
      <c r="H1927" s="165">
        <f t="shared" si="123"/>
        <v>3</v>
      </c>
      <c r="I1927" s="166">
        <f>+Exports!G1930</f>
        <v>5.1812000000000005</v>
      </c>
      <c r="J1927" s="166">
        <f>+'ELAP_IPCO-APND'!D1930</f>
        <v>34.369149999999998</v>
      </c>
      <c r="K1927" s="166">
        <f>+(ExportsELAP[[#This Row],[Exports kWh - MPT]]/1000)*ExportsELAP[[#This Row],[EIM Price]]</f>
        <v>0.17807343998</v>
      </c>
      <c r="L1927" s="167" t="str">
        <f>+INDEX(ECR_Hours!$I$12:$I$15,MATCH(ExportsELAP[[#This Row],[Date Prevailing]],ECR_Hours!$H$12:$H$15,1))</f>
        <v>NS</v>
      </c>
      <c r="M1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8" spans="1:13" x14ac:dyDescent="0.25">
      <c r="A1928" s="164">
        <f>+Exports!A1931</f>
        <v>44642</v>
      </c>
      <c r="B1928" s="165">
        <f t="shared" si="120"/>
        <v>2022</v>
      </c>
      <c r="C1928" s="165">
        <f t="shared" si="121"/>
        <v>3</v>
      </c>
      <c r="D1928" s="165">
        <f t="shared" si="122"/>
        <v>22</v>
      </c>
      <c r="E1928" s="165">
        <f>+Exports!B1931</f>
        <v>7</v>
      </c>
      <c r="F1928" s="165">
        <f>+WEEKDAY(ExportsELAP[[#This Row],[Date Prevailing]],1)</f>
        <v>3</v>
      </c>
      <c r="G1928" s="165">
        <f>+COUNTIFS(ECR_Hours!$K$6:$K$7,ExportsELAP[[#This Row],[Date Prevailing]])</f>
        <v>0</v>
      </c>
      <c r="H1928" s="165">
        <f t="shared" si="123"/>
        <v>3</v>
      </c>
      <c r="I1928" s="166">
        <f>+Exports!G1931</f>
        <v>3.4411999999999998</v>
      </c>
      <c r="J1928" s="166">
        <f>+'ELAP_IPCO-APND'!D1931</f>
        <v>32.582929999999998</v>
      </c>
      <c r="K1928" s="166">
        <f>+(ExportsELAP[[#This Row],[Exports kWh - MPT]]/1000)*ExportsELAP[[#This Row],[EIM Price]]</f>
        <v>0.11212437871599998</v>
      </c>
      <c r="L1928" s="167" t="str">
        <f>+INDEX(ECR_Hours!$I$12:$I$15,MATCH(ExportsELAP[[#This Row],[Date Prevailing]],ECR_Hours!$H$12:$H$15,1))</f>
        <v>NS</v>
      </c>
      <c r="M1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29" spans="1:13" x14ac:dyDescent="0.25">
      <c r="A1929" s="164">
        <f>+Exports!A1932</f>
        <v>44642</v>
      </c>
      <c r="B1929" s="165">
        <f t="shared" si="120"/>
        <v>2022</v>
      </c>
      <c r="C1929" s="165">
        <f t="shared" si="121"/>
        <v>3</v>
      </c>
      <c r="D1929" s="165">
        <f t="shared" si="122"/>
        <v>22</v>
      </c>
      <c r="E1929" s="165">
        <f>+Exports!B1932</f>
        <v>8</v>
      </c>
      <c r="F1929" s="165">
        <f>+WEEKDAY(ExportsELAP[[#This Row],[Date Prevailing]],1)</f>
        <v>3</v>
      </c>
      <c r="G1929" s="165">
        <f>+COUNTIFS(ECR_Hours!$K$6:$K$7,ExportsELAP[[#This Row],[Date Prevailing]])</f>
        <v>0</v>
      </c>
      <c r="H1929" s="165">
        <f t="shared" si="123"/>
        <v>3</v>
      </c>
      <c r="I1929" s="166">
        <f>+Exports!G1932</f>
        <v>554.4534000000001</v>
      </c>
      <c r="J1929" s="166">
        <f>+'ELAP_IPCO-APND'!D1932</f>
        <v>44.756300000000003</v>
      </c>
      <c r="K1929" s="166">
        <f>+(ExportsELAP[[#This Row],[Exports kWh - MPT]]/1000)*ExportsELAP[[#This Row],[EIM Price]]</f>
        <v>24.815282706420007</v>
      </c>
      <c r="L1929" s="167" t="str">
        <f>+INDEX(ECR_Hours!$I$12:$I$15,MATCH(ExportsELAP[[#This Row],[Date Prevailing]],ECR_Hours!$H$12:$H$15,1))</f>
        <v>NS</v>
      </c>
      <c r="M1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0" spans="1:13" x14ac:dyDescent="0.25">
      <c r="A1930" s="164">
        <f>+Exports!A1933</f>
        <v>44642</v>
      </c>
      <c r="B1930" s="165">
        <f t="shared" si="120"/>
        <v>2022</v>
      </c>
      <c r="C1930" s="165">
        <f t="shared" si="121"/>
        <v>3</v>
      </c>
      <c r="D1930" s="165">
        <f t="shared" si="122"/>
        <v>22</v>
      </c>
      <c r="E1930" s="165">
        <f>+Exports!B1933</f>
        <v>9</v>
      </c>
      <c r="F1930" s="165">
        <f>+WEEKDAY(ExportsELAP[[#This Row],[Date Prevailing]],1)</f>
        <v>3</v>
      </c>
      <c r="G1930" s="165">
        <f>+COUNTIFS(ECR_Hours!$K$6:$K$7,ExportsELAP[[#This Row],[Date Prevailing]])</f>
        <v>0</v>
      </c>
      <c r="H1930" s="165">
        <f t="shared" si="123"/>
        <v>3</v>
      </c>
      <c r="I1930" s="166">
        <f>+Exports!G1933</f>
        <v>8100.5914000000002</v>
      </c>
      <c r="J1930" s="166">
        <f>+'ELAP_IPCO-APND'!D1933</f>
        <v>51.88926</v>
      </c>
      <c r="K1930" s="166">
        <f>+(ExportsELAP[[#This Row],[Exports kWh - MPT]]/1000)*ExportsELAP[[#This Row],[EIM Price]]</f>
        <v>420.33369330836405</v>
      </c>
      <c r="L1930" s="167" t="str">
        <f>+INDEX(ECR_Hours!$I$12:$I$15,MATCH(ExportsELAP[[#This Row],[Date Prevailing]],ECR_Hours!$H$12:$H$15,1))</f>
        <v>NS</v>
      </c>
      <c r="M1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1" spans="1:13" x14ac:dyDescent="0.25">
      <c r="A1931" s="164">
        <f>+Exports!A1934</f>
        <v>44642</v>
      </c>
      <c r="B1931" s="165">
        <f t="shared" si="120"/>
        <v>2022</v>
      </c>
      <c r="C1931" s="165">
        <f t="shared" si="121"/>
        <v>3</v>
      </c>
      <c r="D1931" s="165">
        <f t="shared" si="122"/>
        <v>22</v>
      </c>
      <c r="E1931" s="165">
        <f>+Exports!B1934</f>
        <v>10</v>
      </c>
      <c r="F1931" s="165">
        <f>+WEEKDAY(ExportsELAP[[#This Row],[Date Prevailing]],1)</f>
        <v>3</v>
      </c>
      <c r="G1931" s="165">
        <f>+COUNTIFS(ECR_Hours!$K$6:$K$7,ExportsELAP[[#This Row],[Date Prevailing]])</f>
        <v>0</v>
      </c>
      <c r="H1931" s="165">
        <f t="shared" si="123"/>
        <v>3</v>
      </c>
      <c r="I1931" s="166">
        <f>+Exports!G1934</f>
        <v>21607.459799999997</v>
      </c>
      <c r="J1931" s="166">
        <f>+'ELAP_IPCO-APND'!D1934</f>
        <v>38.489440000000002</v>
      </c>
      <c r="K1931" s="166">
        <f>+(ExportsELAP[[#This Row],[Exports kWh - MPT]]/1000)*ExportsELAP[[#This Row],[EIM Price]]</f>
        <v>831.65902752451188</v>
      </c>
      <c r="L1931" s="167" t="str">
        <f>+INDEX(ECR_Hours!$I$12:$I$15,MATCH(ExportsELAP[[#This Row],[Date Prevailing]],ECR_Hours!$H$12:$H$15,1))</f>
        <v>NS</v>
      </c>
      <c r="M1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2" spans="1:13" x14ac:dyDescent="0.25">
      <c r="A1932" s="164">
        <f>+Exports!A1935</f>
        <v>44642</v>
      </c>
      <c r="B1932" s="165">
        <f t="shared" si="120"/>
        <v>2022</v>
      </c>
      <c r="C1932" s="165">
        <f t="shared" si="121"/>
        <v>3</v>
      </c>
      <c r="D1932" s="165">
        <f t="shared" si="122"/>
        <v>22</v>
      </c>
      <c r="E1932" s="165">
        <f>+Exports!B1935</f>
        <v>11</v>
      </c>
      <c r="F1932" s="165">
        <f>+WEEKDAY(ExportsELAP[[#This Row],[Date Prevailing]],1)</f>
        <v>3</v>
      </c>
      <c r="G1932" s="165">
        <f>+COUNTIFS(ECR_Hours!$K$6:$K$7,ExportsELAP[[#This Row],[Date Prevailing]])</f>
        <v>0</v>
      </c>
      <c r="H1932" s="165">
        <f t="shared" si="123"/>
        <v>3</v>
      </c>
      <c r="I1932" s="166">
        <f>+Exports!G1935</f>
        <v>35175.217300000004</v>
      </c>
      <c r="J1932" s="166">
        <f>+'ELAP_IPCO-APND'!D1935</f>
        <v>25.71369</v>
      </c>
      <c r="K1932" s="166">
        <f>+(ExportsELAP[[#This Row],[Exports kWh - MPT]]/1000)*ExportsELAP[[#This Row],[EIM Price]]</f>
        <v>904.48463333483721</v>
      </c>
      <c r="L1932" s="167" t="str">
        <f>+INDEX(ECR_Hours!$I$12:$I$15,MATCH(ExportsELAP[[#This Row],[Date Prevailing]],ECR_Hours!$H$12:$H$15,1))</f>
        <v>NS</v>
      </c>
      <c r="M1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3" spans="1:13" x14ac:dyDescent="0.25">
      <c r="A1933" s="164">
        <f>+Exports!A1936</f>
        <v>44642</v>
      </c>
      <c r="B1933" s="165">
        <f t="shared" si="120"/>
        <v>2022</v>
      </c>
      <c r="C1933" s="165">
        <f t="shared" si="121"/>
        <v>3</v>
      </c>
      <c r="D1933" s="165">
        <f t="shared" si="122"/>
        <v>22</v>
      </c>
      <c r="E1933" s="165">
        <f>+Exports!B1936</f>
        <v>12</v>
      </c>
      <c r="F1933" s="165">
        <f>+WEEKDAY(ExportsELAP[[#This Row],[Date Prevailing]],1)</f>
        <v>3</v>
      </c>
      <c r="G1933" s="165">
        <f>+COUNTIFS(ECR_Hours!$K$6:$K$7,ExportsELAP[[#This Row],[Date Prevailing]])</f>
        <v>0</v>
      </c>
      <c r="H1933" s="165">
        <f t="shared" si="123"/>
        <v>3</v>
      </c>
      <c r="I1933" s="166">
        <f>+Exports!G1936</f>
        <v>47244.212599999999</v>
      </c>
      <c r="J1933" s="166">
        <f>+'ELAP_IPCO-APND'!D1936</f>
        <v>25.971609999999998</v>
      </c>
      <c r="K1933" s="166">
        <f>+(ExportsELAP[[#This Row],[Exports kWh - MPT]]/1000)*ExportsELAP[[#This Row],[EIM Price]]</f>
        <v>1227.0082644042859</v>
      </c>
      <c r="L1933" s="167" t="str">
        <f>+INDEX(ECR_Hours!$I$12:$I$15,MATCH(ExportsELAP[[#This Row],[Date Prevailing]],ECR_Hours!$H$12:$H$15,1))</f>
        <v>NS</v>
      </c>
      <c r="M1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4" spans="1:13" x14ac:dyDescent="0.25">
      <c r="A1934" s="164">
        <f>+Exports!A1937</f>
        <v>44642</v>
      </c>
      <c r="B1934" s="165">
        <f t="shared" si="120"/>
        <v>2022</v>
      </c>
      <c r="C1934" s="165">
        <f t="shared" si="121"/>
        <v>3</v>
      </c>
      <c r="D1934" s="165">
        <f t="shared" si="122"/>
        <v>22</v>
      </c>
      <c r="E1934" s="165">
        <f>+Exports!B1937</f>
        <v>13</v>
      </c>
      <c r="F1934" s="165">
        <f>+WEEKDAY(ExportsELAP[[#This Row],[Date Prevailing]],1)</f>
        <v>3</v>
      </c>
      <c r="G1934" s="165">
        <f>+COUNTIFS(ECR_Hours!$K$6:$K$7,ExportsELAP[[#This Row],[Date Prevailing]])</f>
        <v>0</v>
      </c>
      <c r="H1934" s="165">
        <f t="shared" si="123"/>
        <v>3</v>
      </c>
      <c r="I1934" s="166">
        <f>+Exports!G1937</f>
        <v>54595.453099999999</v>
      </c>
      <c r="J1934" s="166">
        <f>+'ELAP_IPCO-APND'!D1937</f>
        <v>30.544730000000001</v>
      </c>
      <c r="K1934" s="166">
        <f>+(ExportsELAP[[#This Row],[Exports kWh - MPT]]/1000)*ExportsELAP[[#This Row],[EIM Price]]</f>
        <v>1667.6033741671631</v>
      </c>
      <c r="L1934" s="167" t="str">
        <f>+INDEX(ECR_Hours!$I$12:$I$15,MATCH(ExportsELAP[[#This Row],[Date Prevailing]],ECR_Hours!$H$12:$H$15,1))</f>
        <v>NS</v>
      </c>
      <c r="M1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5" spans="1:13" x14ac:dyDescent="0.25">
      <c r="A1935" s="164">
        <f>+Exports!A1938</f>
        <v>44642</v>
      </c>
      <c r="B1935" s="165">
        <f t="shared" si="120"/>
        <v>2022</v>
      </c>
      <c r="C1935" s="165">
        <f t="shared" si="121"/>
        <v>3</v>
      </c>
      <c r="D1935" s="165">
        <f t="shared" si="122"/>
        <v>22</v>
      </c>
      <c r="E1935" s="165">
        <f>+Exports!B1938</f>
        <v>14</v>
      </c>
      <c r="F1935" s="165">
        <f>+WEEKDAY(ExportsELAP[[#This Row],[Date Prevailing]],1)</f>
        <v>3</v>
      </c>
      <c r="G1935" s="165">
        <f>+COUNTIFS(ECR_Hours!$K$6:$K$7,ExportsELAP[[#This Row],[Date Prevailing]])</f>
        <v>0</v>
      </c>
      <c r="H1935" s="165">
        <f t="shared" si="123"/>
        <v>3</v>
      </c>
      <c r="I1935" s="166">
        <f>+Exports!G1938</f>
        <v>59177.901199999993</v>
      </c>
      <c r="J1935" s="166">
        <f>+'ELAP_IPCO-APND'!D1938</f>
        <v>31.88861</v>
      </c>
      <c r="K1935" s="166">
        <f>+(ExportsELAP[[#This Row],[Exports kWh - MPT]]/1000)*ExportsELAP[[#This Row],[EIM Price]]</f>
        <v>1887.1010119853318</v>
      </c>
      <c r="L1935" s="167" t="str">
        <f>+INDEX(ECR_Hours!$I$12:$I$15,MATCH(ExportsELAP[[#This Row],[Date Prevailing]],ECR_Hours!$H$12:$H$15,1))</f>
        <v>NS</v>
      </c>
      <c r="M1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6" spans="1:13" x14ac:dyDescent="0.25">
      <c r="A1936" s="164">
        <f>+Exports!A1939</f>
        <v>44642</v>
      </c>
      <c r="B1936" s="165">
        <f t="shared" si="120"/>
        <v>2022</v>
      </c>
      <c r="C1936" s="165">
        <f t="shared" si="121"/>
        <v>3</v>
      </c>
      <c r="D1936" s="165">
        <f t="shared" si="122"/>
        <v>22</v>
      </c>
      <c r="E1936" s="165">
        <f>+Exports!B1939</f>
        <v>15</v>
      </c>
      <c r="F1936" s="165">
        <f>+WEEKDAY(ExportsELAP[[#This Row],[Date Prevailing]],1)</f>
        <v>3</v>
      </c>
      <c r="G1936" s="165">
        <f>+COUNTIFS(ECR_Hours!$K$6:$K$7,ExportsELAP[[#This Row],[Date Prevailing]])</f>
        <v>0</v>
      </c>
      <c r="H1936" s="165">
        <f t="shared" si="123"/>
        <v>3</v>
      </c>
      <c r="I1936" s="166">
        <f>+Exports!G1939</f>
        <v>58933.729199999994</v>
      </c>
      <c r="J1936" s="166">
        <f>+'ELAP_IPCO-APND'!D1939</f>
        <v>27.66123</v>
      </c>
      <c r="K1936" s="166">
        <f>+(ExportsELAP[[#This Row],[Exports kWh - MPT]]/1000)*ExportsELAP[[#This Row],[EIM Price]]</f>
        <v>1630.1794381589159</v>
      </c>
      <c r="L1936" s="167" t="str">
        <f>+INDEX(ECR_Hours!$I$12:$I$15,MATCH(ExportsELAP[[#This Row],[Date Prevailing]],ECR_Hours!$H$12:$H$15,1))</f>
        <v>NS</v>
      </c>
      <c r="M1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7" spans="1:13" x14ac:dyDescent="0.25">
      <c r="A1937" s="164">
        <f>+Exports!A1940</f>
        <v>44642</v>
      </c>
      <c r="B1937" s="165">
        <f t="shared" si="120"/>
        <v>2022</v>
      </c>
      <c r="C1937" s="165">
        <f t="shared" si="121"/>
        <v>3</v>
      </c>
      <c r="D1937" s="165">
        <f t="shared" si="122"/>
        <v>22</v>
      </c>
      <c r="E1937" s="165">
        <f>+Exports!B1940</f>
        <v>16</v>
      </c>
      <c r="F1937" s="165">
        <f>+WEEKDAY(ExportsELAP[[#This Row],[Date Prevailing]],1)</f>
        <v>3</v>
      </c>
      <c r="G1937" s="165">
        <f>+COUNTIFS(ECR_Hours!$K$6:$K$7,ExportsELAP[[#This Row],[Date Prevailing]])</f>
        <v>0</v>
      </c>
      <c r="H1937" s="165">
        <f t="shared" si="123"/>
        <v>3</v>
      </c>
      <c r="I1937" s="166">
        <f>+Exports!G1940</f>
        <v>54398.633699999904</v>
      </c>
      <c r="J1937" s="166">
        <f>+'ELAP_IPCO-APND'!D1940</f>
        <v>30.028040000000001</v>
      </c>
      <c r="K1937" s="166">
        <f>+(ExportsELAP[[#This Row],[Exports kWh - MPT]]/1000)*ExportsELAP[[#This Row],[EIM Price]]</f>
        <v>1633.4843486889451</v>
      </c>
      <c r="L1937" s="167" t="str">
        <f>+INDEX(ECR_Hours!$I$12:$I$15,MATCH(ExportsELAP[[#This Row],[Date Prevailing]],ECR_Hours!$H$12:$H$15,1))</f>
        <v>NS</v>
      </c>
      <c r="M1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8" spans="1:13" x14ac:dyDescent="0.25">
      <c r="A1938" s="164">
        <f>+Exports!A1941</f>
        <v>44642</v>
      </c>
      <c r="B1938" s="165">
        <f t="shared" si="120"/>
        <v>2022</v>
      </c>
      <c r="C1938" s="165">
        <f t="shared" si="121"/>
        <v>3</v>
      </c>
      <c r="D1938" s="165">
        <f t="shared" si="122"/>
        <v>22</v>
      </c>
      <c r="E1938" s="165">
        <f>+Exports!B1941</f>
        <v>17</v>
      </c>
      <c r="F1938" s="165">
        <f>+WEEKDAY(ExportsELAP[[#This Row],[Date Prevailing]],1)</f>
        <v>3</v>
      </c>
      <c r="G1938" s="165">
        <f>+COUNTIFS(ECR_Hours!$K$6:$K$7,ExportsELAP[[#This Row],[Date Prevailing]])</f>
        <v>0</v>
      </c>
      <c r="H1938" s="165">
        <f t="shared" si="123"/>
        <v>3</v>
      </c>
      <c r="I1938" s="166">
        <f>+Exports!G1941</f>
        <v>45714.061399999999</v>
      </c>
      <c r="J1938" s="166">
        <f>+'ELAP_IPCO-APND'!D1941</f>
        <v>30.13692</v>
      </c>
      <c r="K1938" s="166">
        <f>+(ExportsELAP[[#This Row],[Exports kWh - MPT]]/1000)*ExportsELAP[[#This Row],[EIM Price]]</f>
        <v>1377.681011286888</v>
      </c>
      <c r="L1938" s="167" t="str">
        <f>+INDEX(ECR_Hours!$I$12:$I$15,MATCH(ExportsELAP[[#This Row],[Date Prevailing]],ECR_Hours!$H$12:$H$15,1))</f>
        <v>NS</v>
      </c>
      <c r="M1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39" spans="1:13" x14ac:dyDescent="0.25">
      <c r="A1939" s="164">
        <f>+Exports!A1942</f>
        <v>44642</v>
      </c>
      <c r="B1939" s="165">
        <f t="shared" si="120"/>
        <v>2022</v>
      </c>
      <c r="C1939" s="165">
        <f t="shared" si="121"/>
        <v>3</v>
      </c>
      <c r="D1939" s="165">
        <f t="shared" si="122"/>
        <v>22</v>
      </c>
      <c r="E1939" s="165">
        <f>+Exports!B1942</f>
        <v>18</v>
      </c>
      <c r="F1939" s="165">
        <f>+WEEKDAY(ExportsELAP[[#This Row],[Date Prevailing]],1)</f>
        <v>3</v>
      </c>
      <c r="G1939" s="165">
        <f>+COUNTIFS(ECR_Hours!$K$6:$K$7,ExportsELAP[[#This Row],[Date Prevailing]])</f>
        <v>0</v>
      </c>
      <c r="H1939" s="165">
        <f t="shared" si="123"/>
        <v>3</v>
      </c>
      <c r="I1939" s="166">
        <f>+Exports!G1942</f>
        <v>31747.893599999901</v>
      </c>
      <c r="J1939" s="166">
        <f>+'ELAP_IPCO-APND'!D1942</f>
        <v>23.927689999999998</v>
      </c>
      <c r="K1939" s="166">
        <f>+(ExportsELAP[[#This Row],[Exports kWh - MPT]]/1000)*ExportsELAP[[#This Row],[EIM Price]]</f>
        <v>759.65375621378155</v>
      </c>
      <c r="L1939" s="167" t="str">
        <f>+INDEX(ECR_Hours!$I$12:$I$15,MATCH(ExportsELAP[[#This Row],[Date Prevailing]],ECR_Hours!$H$12:$H$15,1))</f>
        <v>NS</v>
      </c>
      <c r="M1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0" spans="1:13" x14ac:dyDescent="0.25">
      <c r="A1940" s="164">
        <f>+Exports!A1943</f>
        <v>44642</v>
      </c>
      <c r="B1940" s="165">
        <f t="shared" si="120"/>
        <v>2022</v>
      </c>
      <c r="C1940" s="165">
        <f t="shared" si="121"/>
        <v>3</v>
      </c>
      <c r="D1940" s="165">
        <f t="shared" si="122"/>
        <v>22</v>
      </c>
      <c r="E1940" s="165">
        <f>+Exports!B1943</f>
        <v>19</v>
      </c>
      <c r="F1940" s="165">
        <f>+WEEKDAY(ExportsELAP[[#This Row],[Date Prevailing]],1)</f>
        <v>3</v>
      </c>
      <c r="G1940" s="165">
        <f>+COUNTIFS(ECR_Hours!$K$6:$K$7,ExportsELAP[[#This Row],[Date Prevailing]])</f>
        <v>0</v>
      </c>
      <c r="H1940" s="165">
        <f t="shared" si="123"/>
        <v>3</v>
      </c>
      <c r="I1940" s="166">
        <f>+Exports!G1943</f>
        <v>17083.931500000002</v>
      </c>
      <c r="J1940" s="166">
        <f>+'ELAP_IPCO-APND'!D1943</f>
        <v>37.947029999999998</v>
      </c>
      <c r="K1940" s="166">
        <f>+(ExportsELAP[[#This Row],[Exports kWh - MPT]]/1000)*ExportsELAP[[#This Row],[EIM Price]]</f>
        <v>648.28446114844508</v>
      </c>
      <c r="L1940" s="167" t="str">
        <f>+INDEX(ECR_Hours!$I$12:$I$15,MATCH(ExportsELAP[[#This Row],[Date Prevailing]],ECR_Hours!$H$12:$H$15,1))</f>
        <v>NS</v>
      </c>
      <c r="M1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1" spans="1:13" x14ac:dyDescent="0.25">
      <c r="A1941" s="164">
        <f>+Exports!A1944</f>
        <v>44642</v>
      </c>
      <c r="B1941" s="165">
        <f t="shared" si="120"/>
        <v>2022</v>
      </c>
      <c r="C1941" s="165">
        <f t="shared" si="121"/>
        <v>3</v>
      </c>
      <c r="D1941" s="165">
        <f t="shared" si="122"/>
        <v>22</v>
      </c>
      <c r="E1941" s="165">
        <f>+Exports!B1944</f>
        <v>20</v>
      </c>
      <c r="F1941" s="165">
        <f>+WEEKDAY(ExportsELAP[[#This Row],[Date Prevailing]],1)</f>
        <v>3</v>
      </c>
      <c r="G1941" s="165">
        <f>+COUNTIFS(ECR_Hours!$K$6:$K$7,ExportsELAP[[#This Row],[Date Prevailing]])</f>
        <v>0</v>
      </c>
      <c r="H1941" s="165">
        <f t="shared" si="123"/>
        <v>3</v>
      </c>
      <c r="I1941" s="166">
        <f>+Exports!G1944</f>
        <v>3643.5770000000002</v>
      </c>
      <c r="J1941" s="166">
        <f>+'ELAP_IPCO-APND'!D1944</f>
        <v>53.145769999999999</v>
      </c>
      <c r="K1941" s="166">
        <f>+(ExportsELAP[[#This Row],[Exports kWh - MPT]]/1000)*ExportsELAP[[#This Row],[EIM Price]]</f>
        <v>193.64070521929</v>
      </c>
      <c r="L1941" s="167" t="str">
        <f>+INDEX(ECR_Hours!$I$12:$I$15,MATCH(ExportsELAP[[#This Row],[Date Prevailing]],ECR_Hours!$H$12:$H$15,1))</f>
        <v>NS</v>
      </c>
      <c r="M1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2" spans="1:13" x14ac:dyDescent="0.25">
      <c r="A1942" s="164">
        <f>+Exports!A1945</f>
        <v>44642</v>
      </c>
      <c r="B1942" s="165">
        <f t="shared" si="120"/>
        <v>2022</v>
      </c>
      <c r="C1942" s="165">
        <f t="shared" si="121"/>
        <v>3</v>
      </c>
      <c r="D1942" s="165">
        <f t="shared" si="122"/>
        <v>22</v>
      </c>
      <c r="E1942" s="165">
        <f>+Exports!B1945</f>
        <v>21</v>
      </c>
      <c r="F1942" s="165">
        <f>+WEEKDAY(ExportsELAP[[#This Row],[Date Prevailing]],1)</f>
        <v>3</v>
      </c>
      <c r="G1942" s="165">
        <f>+COUNTIFS(ECR_Hours!$K$6:$K$7,ExportsELAP[[#This Row],[Date Prevailing]])</f>
        <v>0</v>
      </c>
      <c r="H1942" s="165">
        <f t="shared" si="123"/>
        <v>3</v>
      </c>
      <c r="I1942" s="166">
        <f>+Exports!G1945</f>
        <v>186.77869999999999</v>
      </c>
      <c r="J1942" s="166">
        <f>+'ELAP_IPCO-APND'!D1945</f>
        <v>44.659950000000002</v>
      </c>
      <c r="K1942" s="166">
        <f>+(ExportsELAP[[#This Row],[Exports kWh - MPT]]/1000)*ExportsELAP[[#This Row],[EIM Price]]</f>
        <v>8.3415274030649993</v>
      </c>
      <c r="L1942" s="167" t="str">
        <f>+INDEX(ECR_Hours!$I$12:$I$15,MATCH(ExportsELAP[[#This Row],[Date Prevailing]],ECR_Hours!$H$12:$H$15,1))</f>
        <v>NS</v>
      </c>
      <c r="M1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3" spans="1:13" x14ac:dyDescent="0.25">
      <c r="A1943" s="164">
        <f>+Exports!A1946</f>
        <v>44642</v>
      </c>
      <c r="B1943" s="165">
        <f t="shared" si="120"/>
        <v>2022</v>
      </c>
      <c r="C1943" s="165">
        <f t="shared" si="121"/>
        <v>3</v>
      </c>
      <c r="D1943" s="165">
        <f t="shared" si="122"/>
        <v>22</v>
      </c>
      <c r="E1943" s="165">
        <f>+Exports!B1946</f>
        <v>22</v>
      </c>
      <c r="F1943" s="165">
        <f>+WEEKDAY(ExportsELAP[[#This Row],[Date Prevailing]],1)</f>
        <v>3</v>
      </c>
      <c r="G1943" s="165">
        <f>+COUNTIFS(ECR_Hours!$K$6:$K$7,ExportsELAP[[#This Row],[Date Prevailing]])</f>
        <v>0</v>
      </c>
      <c r="H1943" s="165">
        <f t="shared" si="123"/>
        <v>3</v>
      </c>
      <c r="I1943" s="166">
        <f>+Exports!G1946</f>
        <v>186.20250000000001</v>
      </c>
      <c r="J1943" s="166">
        <f>+'ELAP_IPCO-APND'!D1946</f>
        <v>48.581800000000001</v>
      </c>
      <c r="K1943" s="166">
        <f>+(ExportsELAP[[#This Row],[Exports kWh - MPT]]/1000)*ExportsELAP[[#This Row],[EIM Price]]</f>
        <v>9.0460526145000006</v>
      </c>
      <c r="L1943" s="167" t="str">
        <f>+INDEX(ECR_Hours!$I$12:$I$15,MATCH(ExportsELAP[[#This Row],[Date Prevailing]],ECR_Hours!$H$12:$H$15,1))</f>
        <v>NS</v>
      </c>
      <c r="M1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4" spans="1:13" x14ac:dyDescent="0.25">
      <c r="A1944" s="164">
        <f>+Exports!A1947</f>
        <v>44642</v>
      </c>
      <c r="B1944" s="165">
        <f t="shared" si="120"/>
        <v>2022</v>
      </c>
      <c r="C1944" s="165">
        <f t="shared" si="121"/>
        <v>3</v>
      </c>
      <c r="D1944" s="165">
        <f t="shared" si="122"/>
        <v>22</v>
      </c>
      <c r="E1944" s="165">
        <f>+Exports!B1947</f>
        <v>23</v>
      </c>
      <c r="F1944" s="165">
        <f>+WEEKDAY(ExportsELAP[[#This Row],[Date Prevailing]],1)</f>
        <v>3</v>
      </c>
      <c r="G1944" s="165">
        <f>+COUNTIFS(ECR_Hours!$K$6:$K$7,ExportsELAP[[#This Row],[Date Prevailing]])</f>
        <v>0</v>
      </c>
      <c r="H1944" s="165">
        <f t="shared" si="123"/>
        <v>3</v>
      </c>
      <c r="I1944" s="166">
        <f>+Exports!G1947</f>
        <v>186.70850000000002</v>
      </c>
      <c r="J1944" s="166">
        <f>+'ELAP_IPCO-APND'!D1947</f>
        <v>39.942309999999999</v>
      </c>
      <c r="K1944" s="166">
        <f>+(ExportsELAP[[#This Row],[Exports kWh - MPT]]/1000)*ExportsELAP[[#This Row],[EIM Price]]</f>
        <v>7.4575687866350009</v>
      </c>
      <c r="L1944" s="167" t="str">
        <f>+INDEX(ECR_Hours!$I$12:$I$15,MATCH(ExportsELAP[[#This Row],[Date Prevailing]],ECR_Hours!$H$12:$H$15,1))</f>
        <v>NS</v>
      </c>
      <c r="M1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5" spans="1:13" x14ac:dyDescent="0.25">
      <c r="A1945" s="164">
        <f>+Exports!A1948</f>
        <v>44642</v>
      </c>
      <c r="B1945" s="165">
        <f t="shared" si="120"/>
        <v>2022</v>
      </c>
      <c r="C1945" s="165">
        <f t="shared" si="121"/>
        <v>3</v>
      </c>
      <c r="D1945" s="165">
        <f t="shared" si="122"/>
        <v>22</v>
      </c>
      <c r="E1945" s="165">
        <f>+Exports!B1948</f>
        <v>24</v>
      </c>
      <c r="F1945" s="165">
        <f>+WEEKDAY(ExportsELAP[[#This Row],[Date Prevailing]],1)</f>
        <v>3</v>
      </c>
      <c r="G1945" s="165">
        <f>+COUNTIFS(ECR_Hours!$K$6:$K$7,ExportsELAP[[#This Row],[Date Prevailing]])</f>
        <v>0</v>
      </c>
      <c r="H1945" s="165">
        <f t="shared" si="123"/>
        <v>3</v>
      </c>
      <c r="I1945" s="166">
        <f>+Exports!G1948</f>
        <v>189.8211</v>
      </c>
      <c r="J1945" s="166">
        <f>+'ELAP_IPCO-APND'!D1948</f>
        <v>41.253680000000003</v>
      </c>
      <c r="K1945" s="166">
        <f>+(ExportsELAP[[#This Row],[Exports kWh - MPT]]/1000)*ExportsELAP[[#This Row],[EIM Price]]</f>
        <v>7.830818916648</v>
      </c>
      <c r="L1945" s="167" t="str">
        <f>+INDEX(ECR_Hours!$I$12:$I$15,MATCH(ExportsELAP[[#This Row],[Date Prevailing]],ECR_Hours!$H$12:$H$15,1))</f>
        <v>NS</v>
      </c>
      <c r="M1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6" spans="1:13" x14ac:dyDescent="0.25">
      <c r="A1946" s="164">
        <f>+Exports!A1949</f>
        <v>44643</v>
      </c>
      <c r="B1946" s="165">
        <f t="shared" si="120"/>
        <v>2022</v>
      </c>
      <c r="C1946" s="165">
        <f t="shared" si="121"/>
        <v>3</v>
      </c>
      <c r="D1946" s="165">
        <f t="shared" si="122"/>
        <v>23</v>
      </c>
      <c r="E1946" s="165">
        <f>+Exports!B1949</f>
        <v>1</v>
      </c>
      <c r="F1946" s="165">
        <f>+WEEKDAY(ExportsELAP[[#This Row],[Date Prevailing]],1)</f>
        <v>4</v>
      </c>
      <c r="G1946" s="165">
        <f>+COUNTIFS(ECR_Hours!$K$6:$K$7,ExportsELAP[[#This Row],[Date Prevailing]])</f>
        <v>0</v>
      </c>
      <c r="H1946" s="165">
        <f t="shared" si="123"/>
        <v>4</v>
      </c>
      <c r="I1946" s="166">
        <f>+Exports!G1949</f>
        <v>32.009499999999996</v>
      </c>
      <c r="J1946" s="166">
        <f>+'ELAP_IPCO-APND'!D1949</f>
        <v>37.317599999999999</v>
      </c>
      <c r="K1946" s="166">
        <f>+(ExportsELAP[[#This Row],[Exports kWh - MPT]]/1000)*ExportsELAP[[#This Row],[EIM Price]]</f>
        <v>1.1945177171999999</v>
      </c>
      <c r="L1946" s="167" t="str">
        <f>+INDEX(ECR_Hours!$I$12:$I$15,MATCH(ExportsELAP[[#This Row],[Date Prevailing]],ECR_Hours!$H$12:$H$15,1))</f>
        <v>NS</v>
      </c>
      <c r="M1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7" spans="1:13" x14ac:dyDescent="0.25">
      <c r="A1947" s="164">
        <f>+Exports!A1950</f>
        <v>44643</v>
      </c>
      <c r="B1947" s="165">
        <f t="shared" si="120"/>
        <v>2022</v>
      </c>
      <c r="C1947" s="165">
        <f t="shared" si="121"/>
        <v>3</v>
      </c>
      <c r="D1947" s="165">
        <f t="shared" si="122"/>
        <v>23</v>
      </c>
      <c r="E1947" s="165">
        <f>+Exports!B1950</f>
        <v>2</v>
      </c>
      <c r="F1947" s="165">
        <f>+WEEKDAY(ExportsELAP[[#This Row],[Date Prevailing]],1)</f>
        <v>4</v>
      </c>
      <c r="G1947" s="165">
        <f>+COUNTIFS(ECR_Hours!$K$6:$K$7,ExportsELAP[[#This Row],[Date Prevailing]])</f>
        <v>0</v>
      </c>
      <c r="H1947" s="165">
        <f t="shared" si="123"/>
        <v>4</v>
      </c>
      <c r="I1947" s="166">
        <f>+Exports!G1950</f>
        <v>33.120499999999993</v>
      </c>
      <c r="J1947" s="166">
        <f>+'ELAP_IPCO-APND'!D1950</f>
        <v>32.988909999999997</v>
      </c>
      <c r="K1947" s="166">
        <f>+(ExportsELAP[[#This Row],[Exports kWh - MPT]]/1000)*ExportsELAP[[#This Row],[EIM Price]]</f>
        <v>1.0926091936549995</v>
      </c>
      <c r="L1947" s="167" t="str">
        <f>+INDEX(ECR_Hours!$I$12:$I$15,MATCH(ExportsELAP[[#This Row],[Date Prevailing]],ECR_Hours!$H$12:$H$15,1))</f>
        <v>NS</v>
      </c>
      <c r="M1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8" spans="1:13" x14ac:dyDescent="0.25">
      <c r="A1948" s="164">
        <f>+Exports!A1951</f>
        <v>44643</v>
      </c>
      <c r="B1948" s="165">
        <f t="shared" si="120"/>
        <v>2022</v>
      </c>
      <c r="C1948" s="165">
        <f t="shared" si="121"/>
        <v>3</v>
      </c>
      <c r="D1948" s="165">
        <f t="shared" si="122"/>
        <v>23</v>
      </c>
      <c r="E1948" s="165">
        <f>+Exports!B1951</f>
        <v>3</v>
      </c>
      <c r="F1948" s="165">
        <f>+WEEKDAY(ExportsELAP[[#This Row],[Date Prevailing]],1)</f>
        <v>4</v>
      </c>
      <c r="G1948" s="165">
        <f>+COUNTIFS(ECR_Hours!$K$6:$K$7,ExportsELAP[[#This Row],[Date Prevailing]])</f>
        <v>0</v>
      </c>
      <c r="H1948" s="165">
        <f t="shared" si="123"/>
        <v>4</v>
      </c>
      <c r="I1948" s="166">
        <f>+Exports!G1951</f>
        <v>34.108600000000003</v>
      </c>
      <c r="J1948" s="166">
        <f>+'ELAP_IPCO-APND'!D1951</f>
        <v>32.455480000000001</v>
      </c>
      <c r="K1948" s="166">
        <f>+(ExportsELAP[[#This Row],[Exports kWh - MPT]]/1000)*ExportsELAP[[#This Row],[EIM Price]]</f>
        <v>1.1070109851280001</v>
      </c>
      <c r="L1948" s="167" t="str">
        <f>+INDEX(ECR_Hours!$I$12:$I$15,MATCH(ExportsELAP[[#This Row],[Date Prevailing]],ECR_Hours!$H$12:$H$15,1))</f>
        <v>NS</v>
      </c>
      <c r="M1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49" spans="1:13" x14ac:dyDescent="0.25">
      <c r="A1949" s="164">
        <f>+Exports!A1952</f>
        <v>44643</v>
      </c>
      <c r="B1949" s="165">
        <f t="shared" si="120"/>
        <v>2022</v>
      </c>
      <c r="C1949" s="165">
        <f t="shared" si="121"/>
        <v>3</v>
      </c>
      <c r="D1949" s="165">
        <f t="shared" si="122"/>
        <v>23</v>
      </c>
      <c r="E1949" s="165">
        <f>+Exports!B1952</f>
        <v>4</v>
      </c>
      <c r="F1949" s="165">
        <f>+WEEKDAY(ExportsELAP[[#This Row],[Date Prevailing]],1)</f>
        <v>4</v>
      </c>
      <c r="G1949" s="165">
        <f>+COUNTIFS(ECR_Hours!$K$6:$K$7,ExportsELAP[[#This Row],[Date Prevailing]])</f>
        <v>0</v>
      </c>
      <c r="H1949" s="165">
        <f t="shared" si="123"/>
        <v>4</v>
      </c>
      <c r="I1949" s="166">
        <f>+Exports!G1952</f>
        <v>10.9183</v>
      </c>
      <c r="J1949" s="166">
        <f>+'ELAP_IPCO-APND'!D1952</f>
        <v>31.761230000000001</v>
      </c>
      <c r="K1949" s="166">
        <f>+(ExportsELAP[[#This Row],[Exports kWh - MPT]]/1000)*ExportsELAP[[#This Row],[EIM Price]]</f>
        <v>0.34677863750900001</v>
      </c>
      <c r="L1949" s="167" t="str">
        <f>+INDEX(ECR_Hours!$I$12:$I$15,MATCH(ExportsELAP[[#This Row],[Date Prevailing]],ECR_Hours!$H$12:$H$15,1))</f>
        <v>NS</v>
      </c>
      <c r="M1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0" spans="1:13" x14ac:dyDescent="0.25">
      <c r="A1950" s="164">
        <f>+Exports!A1953</f>
        <v>44643</v>
      </c>
      <c r="B1950" s="165">
        <f t="shared" si="120"/>
        <v>2022</v>
      </c>
      <c r="C1950" s="165">
        <f t="shared" si="121"/>
        <v>3</v>
      </c>
      <c r="D1950" s="165">
        <f t="shared" si="122"/>
        <v>23</v>
      </c>
      <c r="E1950" s="165">
        <f>+Exports!B1953</f>
        <v>5</v>
      </c>
      <c r="F1950" s="165">
        <f>+WEEKDAY(ExportsELAP[[#This Row],[Date Prevailing]],1)</f>
        <v>4</v>
      </c>
      <c r="G1950" s="165">
        <f>+COUNTIFS(ECR_Hours!$K$6:$K$7,ExportsELAP[[#This Row],[Date Prevailing]])</f>
        <v>0</v>
      </c>
      <c r="H1950" s="165">
        <f t="shared" si="123"/>
        <v>4</v>
      </c>
      <c r="I1950" s="166">
        <f>+Exports!G1953</f>
        <v>13.053900000000001</v>
      </c>
      <c r="J1950" s="166">
        <f>+'ELAP_IPCO-APND'!D1953</f>
        <v>32.688580000000002</v>
      </c>
      <c r="K1950" s="166">
        <f>+(ExportsELAP[[#This Row],[Exports kWh - MPT]]/1000)*ExportsELAP[[#This Row],[EIM Price]]</f>
        <v>0.42671345446200004</v>
      </c>
      <c r="L1950" s="167" t="str">
        <f>+INDEX(ECR_Hours!$I$12:$I$15,MATCH(ExportsELAP[[#This Row],[Date Prevailing]],ECR_Hours!$H$12:$H$15,1))</f>
        <v>NS</v>
      </c>
      <c r="M1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1" spans="1:13" x14ac:dyDescent="0.25">
      <c r="A1951" s="164">
        <f>+Exports!A1954</f>
        <v>44643</v>
      </c>
      <c r="B1951" s="165">
        <f t="shared" si="120"/>
        <v>2022</v>
      </c>
      <c r="C1951" s="165">
        <f t="shared" si="121"/>
        <v>3</v>
      </c>
      <c r="D1951" s="165">
        <f t="shared" si="122"/>
        <v>23</v>
      </c>
      <c r="E1951" s="165">
        <f>+Exports!B1954</f>
        <v>6</v>
      </c>
      <c r="F1951" s="165">
        <f>+WEEKDAY(ExportsELAP[[#This Row],[Date Prevailing]],1)</f>
        <v>4</v>
      </c>
      <c r="G1951" s="165">
        <f>+COUNTIFS(ECR_Hours!$K$6:$K$7,ExportsELAP[[#This Row],[Date Prevailing]])</f>
        <v>0</v>
      </c>
      <c r="H1951" s="165">
        <f t="shared" si="123"/>
        <v>4</v>
      </c>
      <c r="I1951" s="166">
        <f>+Exports!G1954</f>
        <v>9.1679000000000013</v>
      </c>
      <c r="J1951" s="166">
        <f>+'ELAP_IPCO-APND'!D1954</f>
        <v>36.235979999999998</v>
      </c>
      <c r="K1951" s="166">
        <f>+(ExportsELAP[[#This Row],[Exports kWh - MPT]]/1000)*ExportsELAP[[#This Row],[EIM Price]]</f>
        <v>0.33220784104200002</v>
      </c>
      <c r="L1951" s="167" t="str">
        <f>+INDEX(ECR_Hours!$I$12:$I$15,MATCH(ExportsELAP[[#This Row],[Date Prevailing]],ECR_Hours!$H$12:$H$15,1))</f>
        <v>NS</v>
      </c>
      <c r="M1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2" spans="1:13" x14ac:dyDescent="0.25">
      <c r="A1952" s="164">
        <f>+Exports!A1955</f>
        <v>44643</v>
      </c>
      <c r="B1952" s="165">
        <f t="shared" si="120"/>
        <v>2022</v>
      </c>
      <c r="C1952" s="165">
        <f t="shared" si="121"/>
        <v>3</v>
      </c>
      <c r="D1952" s="165">
        <f t="shared" si="122"/>
        <v>23</v>
      </c>
      <c r="E1952" s="165">
        <f>+Exports!B1955</f>
        <v>7</v>
      </c>
      <c r="F1952" s="165">
        <f>+WEEKDAY(ExportsELAP[[#This Row],[Date Prevailing]],1)</f>
        <v>4</v>
      </c>
      <c r="G1952" s="165">
        <f>+COUNTIFS(ECR_Hours!$K$6:$K$7,ExportsELAP[[#This Row],[Date Prevailing]])</f>
        <v>0</v>
      </c>
      <c r="H1952" s="165">
        <f t="shared" si="123"/>
        <v>4</v>
      </c>
      <c r="I1952" s="166">
        <f>+Exports!G1955</f>
        <v>8.7349000000000014</v>
      </c>
      <c r="J1952" s="166">
        <f>+'ELAP_IPCO-APND'!D1955</f>
        <v>39.996290000000002</v>
      </c>
      <c r="K1952" s="166">
        <f>+(ExportsELAP[[#This Row],[Exports kWh - MPT]]/1000)*ExportsELAP[[#This Row],[EIM Price]]</f>
        <v>0.3493635935210001</v>
      </c>
      <c r="L1952" s="167" t="str">
        <f>+INDEX(ECR_Hours!$I$12:$I$15,MATCH(ExportsELAP[[#This Row],[Date Prevailing]],ECR_Hours!$H$12:$H$15,1))</f>
        <v>NS</v>
      </c>
      <c r="M1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3" spans="1:13" x14ac:dyDescent="0.25">
      <c r="A1953" s="164">
        <f>+Exports!A1956</f>
        <v>44643</v>
      </c>
      <c r="B1953" s="165">
        <f t="shared" si="120"/>
        <v>2022</v>
      </c>
      <c r="C1953" s="165">
        <f t="shared" si="121"/>
        <v>3</v>
      </c>
      <c r="D1953" s="165">
        <f t="shared" si="122"/>
        <v>23</v>
      </c>
      <c r="E1953" s="165">
        <f>+Exports!B1956</f>
        <v>8</v>
      </c>
      <c r="F1953" s="165">
        <f>+WEEKDAY(ExportsELAP[[#This Row],[Date Prevailing]],1)</f>
        <v>4</v>
      </c>
      <c r="G1953" s="165">
        <f>+COUNTIFS(ECR_Hours!$K$6:$K$7,ExportsELAP[[#This Row],[Date Prevailing]])</f>
        <v>0</v>
      </c>
      <c r="H1953" s="165">
        <f t="shared" si="123"/>
        <v>4</v>
      </c>
      <c r="I1953" s="166">
        <f>+Exports!G1956</f>
        <v>672.54179999999997</v>
      </c>
      <c r="J1953" s="166">
        <f>+'ELAP_IPCO-APND'!D1956</f>
        <v>42.765120000000003</v>
      </c>
      <c r="K1953" s="166">
        <f>+(ExportsELAP[[#This Row],[Exports kWh - MPT]]/1000)*ExportsELAP[[#This Row],[EIM Price]]</f>
        <v>28.761330782016</v>
      </c>
      <c r="L1953" s="167" t="str">
        <f>+INDEX(ECR_Hours!$I$12:$I$15,MATCH(ExportsELAP[[#This Row],[Date Prevailing]],ECR_Hours!$H$12:$H$15,1))</f>
        <v>NS</v>
      </c>
      <c r="M1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4" spans="1:13" x14ac:dyDescent="0.25">
      <c r="A1954" s="164">
        <f>+Exports!A1957</f>
        <v>44643</v>
      </c>
      <c r="B1954" s="165">
        <f t="shared" si="120"/>
        <v>2022</v>
      </c>
      <c r="C1954" s="165">
        <f t="shared" si="121"/>
        <v>3</v>
      </c>
      <c r="D1954" s="165">
        <f t="shared" si="122"/>
        <v>23</v>
      </c>
      <c r="E1954" s="165">
        <f>+Exports!B1957</f>
        <v>9</v>
      </c>
      <c r="F1954" s="165">
        <f>+WEEKDAY(ExportsELAP[[#This Row],[Date Prevailing]],1)</f>
        <v>4</v>
      </c>
      <c r="G1954" s="165">
        <f>+COUNTIFS(ECR_Hours!$K$6:$K$7,ExportsELAP[[#This Row],[Date Prevailing]])</f>
        <v>0</v>
      </c>
      <c r="H1954" s="165">
        <f t="shared" si="123"/>
        <v>4</v>
      </c>
      <c r="I1954" s="166">
        <f>+Exports!G1957</f>
        <v>8931.3873999999996</v>
      </c>
      <c r="J1954" s="166">
        <f>+'ELAP_IPCO-APND'!D1957</f>
        <v>35.68927</v>
      </c>
      <c r="K1954" s="166">
        <f>+(ExportsELAP[[#This Row],[Exports kWh - MPT]]/1000)*ExportsELAP[[#This Row],[EIM Price]]</f>
        <v>318.754696393198</v>
      </c>
      <c r="L1954" s="167" t="str">
        <f>+INDEX(ECR_Hours!$I$12:$I$15,MATCH(ExportsELAP[[#This Row],[Date Prevailing]],ECR_Hours!$H$12:$H$15,1))</f>
        <v>NS</v>
      </c>
      <c r="M1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5" spans="1:13" x14ac:dyDescent="0.25">
      <c r="A1955" s="164">
        <f>+Exports!A1958</f>
        <v>44643</v>
      </c>
      <c r="B1955" s="165">
        <f t="shared" si="120"/>
        <v>2022</v>
      </c>
      <c r="C1955" s="165">
        <f t="shared" si="121"/>
        <v>3</v>
      </c>
      <c r="D1955" s="165">
        <f t="shared" si="122"/>
        <v>23</v>
      </c>
      <c r="E1955" s="165">
        <f>+Exports!B1958</f>
        <v>10</v>
      </c>
      <c r="F1955" s="165">
        <f>+WEEKDAY(ExportsELAP[[#This Row],[Date Prevailing]],1)</f>
        <v>4</v>
      </c>
      <c r="G1955" s="165">
        <f>+COUNTIFS(ECR_Hours!$K$6:$K$7,ExportsELAP[[#This Row],[Date Prevailing]])</f>
        <v>0</v>
      </c>
      <c r="H1955" s="165">
        <f t="shared" si="123"/>
        <v>4</v>
      </c>
      <c r="I1955" s="166">
        <f>+Exports!G1958</f>
        <v>22941.643899999999</v>
      </c>
      <c r="J1955" s="166">
        <f>+'ELAP_IPCO-APND'!D1958</f>
        <v>33.629800000000003</v>
      </c>
      <c r="K1955" s="166">
        <f>+(ExportsELAP[[#This Row],[Exports kWh - MPT]]/1000)*ExportsELAP[[#This Row],[EIM Price]]</f>
        <v>771.52289602822009</v>
      </c>
      <c r="L1955" s="167" t="str">
        <f>+INDEX(ECR_Hours!$I$12:$I$15,MATCH(ExportsELAP[[#This Row],[Date Prevailing]],ECR_Hours!$H$12:$H$15,1))</f>
        <v>NS</v>
      </c>
      <c r="M1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6" spans="1:13" x14ac:dyDescent="0.25">
      <c r="A1956" s="164">
        <f>+Exports!A1959</f>
        <v>44643</v>
      </c>
      <c r="B1956" s="165">
        <f t="shared" si="120"/>
        <v>2022</v>
      </c>
      <c r="C1956" s="165">
        <f t="shared" si="121"/>
        <v>3</v>
      </c>
      <c r="D1956" s="165">
        <f t="shared" si="122"/>
        <v>23</v>
      </c>
      <c r="E1956" s="165">
        <f>+Exports!B1959</f>
        <v>11</v>
      </c>
      <c r="F1956" s="165">
        <f>+WEEKDAY(ExportsELAP[[#This Row],[Date Prevailing]],1)</f>
        <v>4</v>
      </c>
      <c r="G1956" s="165">
        <f>+COUNTIFS(ECR_Hours!$K$6:$K$7,ExportsELAP[[#This Row],[Date Prevailing]])</f>
        <v>0</v>
      </c>
      <c r="H1956" s="165">
        <f t="shared" si="123"/>
        <v>4</v>
      </c>
      <c r="I1956" s="166">
        <f>+Exports!G1959</f>
        <v>37608.948099999994</v>
      </c>
      <c r="J1956" s="166">
        <f>+'ELAP_IPCO-APND'!D1959</f>
        <v>32.66592</v>
      </c>
      <c r="K1956" s="166">
        <f>+(ExportsELAP[[#This Row],[Exports kWh - MPT]]/1000)*ExportsELAP[[#This Row],[EIM Price]]</f>
        <v>1228.5308899187517</v>
      </c>
      <c r="L1956" s="167" t="str">
        <f>+INDEX(ECR_Hours!$I$12:$I$15,MATCH(ExportsELAP[[#This Row],[Date Prevailing]],ECR_Hours!$H$12:$H$15,1))</f>
        <v>NS</v>
      </c>
      <c r="M1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7" spans="1:13" x14ac:dyDescent="0.25">
      <c r="A1957" s="164">
        <f>+Exports!A1960</f>
        <v>44643</v>
      </c>
      <c r="B1957" s="165">
        <f t="shared" si="120"/>
        <v>2022</v>
      </c>
      <c r="C1957" s="165">
        <f t="shared" si="121"/>
        <v>3</v>
      </c>
      <c r="D1957" s="165">
        <f t="shared" si="122"/>
        <v>23</v>
      </c>
      <c r="E1957" s="165">
        <f>+Exports!B1960</f>
        <v>12</v>
      </c>
      <c r="F1957" s="165">
        <f>+WEEKDAY(ExportsELAP[[#This Row],[Date Prevailing]],1)</f>
        <v>4</v>
      </c>
      <c r="G1957" s="165">
        <f>+COUNTIFS(ECR_Hours!$K$6:$K$7,ExportsELAP[[#This Row],[Date Prevailing]])</f>
        <v>0</v>
      </c>
      <c r="H1957" s="165">
        <f t="shared" si="123"/>
        <v>4</v>
      </c>
      <c r="I1957" s="166">
        <f>+Exports!G1960</f>
        <v>49478.2762</v>
      </c>
      <c r="J1957" s="166">
        <f>+'ELAP_IPCO-APND'!D1960</f>
        <v>32.058860000000003</v>
      </c>
      <c r="K1957" s="166">
        <f>+(ExportsELAP[[#This Row],[Exports kWh - MPT]]/1000)*ExportsELAP[[#This Row],[EIM Price]]</f>
        <v>1586.2171297371322</v>
      </c>
      <c r="L1957" s="167" t="str">
        <f>+INDEX(ECR_Hours!$I$12:$I$15,MATCH(ExportsELAP[[#This Row],[Date Prevailing]],ECR_Hours!$H$12:$H$15,1))</f>
        <v>NS</v>
      </c>
      <c r="M1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8" spans="1:13" x14ac:dyDescent="0.25">
      <c r="A1958" s="164">
        <f>+Exports!A1961</f>
        <v>44643</v>
      </c>
      <c r="B1958" s="165">
        <f t="shared" si="120"/>
        <v>2022</v>
      </c>
      <c r="C1958" s="165">
        <f t="shared" si="121"/>
        <v>3</v>
      </c>
      <c r="D1958" s="165">
        <f t="shared" si="122"/>
        <v>23</v>
      </c>
      <c r="E1958" s="165">
        <f>+Exports!B1961</f>
        <v>13</v>
      </c>
      <c r="F1958" s="165">
        <f>+WEEKDAY(ExportsELAP[[#This Row],[Date Prevailing]],1)</f>
        <v>4</v>
      </c>
      <c r="G1958" s="165">
        <f>+COUNTIFS(ECR_Hours!$K$6:$K$7,ExportsELAP[[#This Row],[Date Prevailing]])</f>
        <v>0</v>
      </c>
      <c r="H1958" s="165">
        <f t="shared" si="123"/>
        <v>4</v>
      </c>
      <c r="I1958" s="166">
        <f>+Exports!G1961</f>
        <v>56924.376199999999</v>
      </c>
      <c r="J1958" s="166">
        <f>+'ELAP_IPCO-APND'!D1961</f>
        <v>29.028089999999999</v>
      </c>
      <c r="K1958" s="166">
        <f>+(ExportsELAP[[#This Row],[Exports kWh - MPT]]/1000)*ExportsELAP[[#This Row],[EIM Price]]</f>
        <v>1652.4059155274579</v>
      </c>
      <c r="L1958" s="167" t="str">
        <f>+INDEX(ECR_Hours!$I$12:$I$15,MATCH(ExportsELAP[[#This Row],[Date Prevailing]],ECR_Hours!$H$12:$H$15,1))</f>
        <v>NS</v>
      </c>
      <c r="M1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59" spans="1:13" x14ac:dyDescent="0.25">
      <c r="A1959" s="164">
        <f>+Exports!A1962</f>
        <v>44643</v>
      </c>
      <c r="B1959" s="165">
        <f t="shared" si="120"/>
        <v>2022</v>
      </c>
      <c r="C1959" s="165">
        <f t="shared" si="121"/>
        <v>3</v>
      </c>
      <c r="D1959" s="165">
        <f t="shared" si="122"/>
        <v>23</v>
      </c>
      <c r="E1959" s="165">
        <f>+Exports!B1962</f>
        <v>14</v>
      </c>
      <c r="F1959" s="165">
        <f>+WEEKDAY(ExportsELAP[[#This Row],[Date Prevailing]],1)</f>
        <v>4</v>
      </c>
      <c r="G1959" s="165">
        <f>+COUNTIFS(ECR_Hours!$K$6:$K$7,ExportsELAP[[#This Row],[Date Prevailing]])</f>
        <v>0</v>
      </c>
      <c r="H1959" s="165">
        <f t="shared" si="123"/>
        <v>4</v>
      </c>
      <c r="I1959" s="166">
        <f>+Exports!G1962</f>
        <v>59880.584499999997</v>
      </c>
      <c r="J1959" s="166">
        <f>+'ELAP_IPCO-APND'!D1962</f>
        <v>25.74362</v>
      </c>
      <c r="K1959" s="166">
        <f>+(ExportsELAP[[#This Row],[Exports kWh - MPT]]/1000)*ExportsELAP[[#This Row],[EIM Price]]</f>
        <v>1541.5430127458899</v>
      </c>
      <c r="L1959" s="167" t="str">
        <f>+INDEX(ECR_Hours!$I$12:$I$15,MATCH(ExportsELAP[[#This Row],[Date Prevailing]],ECR_Hours!$H$12:$H$15,1))</f>
        <v>NS</v>
      </c>
      <c r="M1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0" spans="1:13" x14ac:dyDescent="0.25">
      <c r="A1960" s="164">
        <f>+Exports!A1963</f>
        <v>44643</v>
      </c>
      <c r="B1960" s="165">
        <f t="shared" si="120"/>
        <v>2022</v>
      </c>
      <c r="C1960" s="165">
        <f t="shared" si="121"/>
        <v>3</v>
      </c>
      <c r="D1960" s="165">
        <f t="shared" si="122"/>
        <v>23</v>
      </c>
      <c r="E1960" s="165">
        <f>+Exports!B1963</f>
        <v>15</v>
      </c>
      <c r="F1960" s="165">
        <f>+WEEKDAY(ExportsELAP[[#This Row],[Date Prevailing]],1)</f>
        <v>4</v>
      </c>
      <c r="G1960" s="165">
        <f>+COUNTIFS(ECR_Hours!$K$6:$K$7,ExportsELAP[[#This Row],[Date Prevailing]])</f>
        <v>0</v>
      </c>
      <c r="H1960" s="165">
        <f t="shared" si="123"/>
        <v>4</v>
      </c>
      <c r="I1960" s="166">
        <f>+Exports!G1963</f>
        <v>59117.879599999993</v>
      </c>
      <c r="J1960" s="166">
        <f>+'ELAP_IPCO-APND'!D1963</f>
        <v>21.48028</v>
      </c>
      <c r="K1960" s="166">
        <f>+(ExportsELAP[[#This Row],[Exports kWh - MPT]]/1000)*ExportsELAP[[#This Row],[EIM Price]]</f>
        <v>1269.8686068142879</v>
      </c>
      <c r="L1960" s="167" t="str">
        <f>+INDEX(ECR_Hours!$I$12:$I$15,MATCH(ExportsELAP[[#This Row],[Date Prevailing]],ECR_Hours!$H$12:$H$15,1))</f>
        <v>NS</v>
      </c>
      <c r="M1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1" spans="1:13" x14ac:dyDescent="0.25">
      <c r="A1961" s="164">
        <f>+Exports!A1964</f>
        <v>44643</v>
      </c>
      <c r="B1961" s="165">
        <f t="shared" si="120"/>
        <v>2022</v>
      </c>
      <c r="C1961" s="165">
        <f t="shared" si="121"/>
        <v>3</v>
      </c>
      <c r="D1961" s="165">
        <f t="shared" si="122"/>
        <v>23</v>
      </c>
      <c r="E1961" s="165">
        <f>+Exports!B1964</f>
        <v>16</v>
      </c>
      <c r="F1961" s="165">
        <f>+WEEKDAY(ExportsELAP[[#This Row],[Date Prevailing]],1)</f>
        <v>4</v>
      </c>
      <c r="G1961" s="165">
        <f>+COUNTIFS(ECR_Hours!$K$6:$K$7,ExportsELAP[[#This Row],[Date Prevailing]])</f>
        <v>0</v>
      </c>
      <c r="H1961" s="165">
        <f t="shared" si="123"/>
        <v>4</v>
      </c>
      <c r="I1961" s="166">
        <f>+Exports!G1964</f>
        <v>54022.459600000002</v>
      </c>
      <c r="J1961" s="166">
        <f>+'ELAP_IPCO-APND'!D1964</f>
        <v>20.558959999999999</v>
      </c>
      <c r="K1961" s="166">
        <f>+(ExportsELAP[[#This Row],[Exports kWh - MPT]]/1000)*ExportsELAP[[#This Row],[EIM Price]]</f>
        <v>1110.645586018016</v>
      </c>
      <c r="L1961" s="167" t="str">
        <f>+INDEX(ECR_Hours!$I$12:$I$15,MATCH(ExportsELAP[[#This Row],[Date Prevailing]],ECR_Hours!$H$12:$H$15,1))</f>
        <v>NS</v>
      </c>
      <c r="M1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2" spans="1:13" x14ac:dyDescent="0.25">
      <c r="A1962" s="164">
        <f>+Exports!A1965</f>
        <v>44643</v>
      </c>
      <c r="B1962" s="165">
        <f t="shared" si="120"/>
        <v>2022</v>
      </c>
      <c r="C1962" s="165">
        <f t="shared" si="121"/>
        <v>3</v>
      </c>
      <c r="D1962" s="165">
        <f t="shared" si="122"/>
        <v>23</v>
      </c>
      <c r="E1962" s="165">
        <f>+Exports!B1965</f>
        <v>17</v>
      </c>
      <c r="F1962" s="165">
        <f>+WEEKDAY(ExportsELAP[[#This Row],[Date Prevailing]],1)</f>
        <v>4</v>
      </c>
      <c r="G1962" s="165">
        <f>+COUNTIFS(ECR_Hours!$K$6:$K$7,ExportsELAP[[#This Row],[Date Prevailing]])</f>
        <v>0</v>
      </c>
      <c r="H1962" s="165">
        <f t="shared" si="123"/>
        <v>4</v>
      </c>
      <c r="I1962" s="166">
        <f>+Exports!G1965</f>
        <v>43069.557199999996</v>
      </c>
      <c r="J1962" s="166">
        <f>+'ELAP_IPCO-APND'!D1965</f>
        <v>15.044969999999999</v>
      </c>
      <c r="K1962" s="166">
        <f>+(ExportsELAP[[#This Row],[Exports kWh - MPT]]/1000)*ExportsELAP[[#This Row],[EIM Price]]</f>
        <v>647.98019598728399</v>
      </c>
      <c r="L1962" s="167" t="str">
        <f>+INDEX(ECR_Hours!$I$12:$I$15,MATCH(ExportsELAP[[#This Row],[Date Prevailing]],ECR_Hours!$H$12:$H$15,1))</f>
        <v>NS</v>
      </c>
      <c r="M1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3" spans="1:13" x14ac:dyDescent="0.25">
      <c r="A1963" s="164">
        <f>+Exports!A1966</f>
        <v>44643</v>
      </c>
      <c r="B1963" s="165">
        <f t="shared" si="120"/>
        <v>2022</v>
      </c>
      <c r="C1963" s="165">
        <f t="shared" si="121"/>
        <v>3</v>
      </c>
      <c r="D1963" s="165">
        <f t="shared" si="122"/>
        <v>23</v>
      </c>
      <c r="E1963" s="165">
        <f>+Exports!B1966</f>
        <v>18</v>
      </c>
      <c r="F1963" s="165">
        <f>+WEEKDAY(ExportsELAP[[#This Row],[Date Prevailing]],1)</f>
        <v>4</v>
      </c>
      <c r="G1963" s="165">
        <f>+COUNTIFS(ECR_Hours!$K$6:$K$7,ExportsELAP[[#This Row],[Date Prevailing]])</f>
        <v>0</v>
      </c>
      <c r="H1963" s="165">
        <f t="shared" si="123"/>
        <v>4</v>
      </c>
      <c r="I1963" s="166">
        <f>+Exports!G1966</f>
        <v>28097.523999999998</v>
      </c>
      <c r="J1963" s="166">
        <f>+'ELAP_IPCO-APND'!D1966</f>
        <v>23.09168</v>
      </c>
      <c r="K1963" s="166">
        <f>+(ExportsELAP[[#This Row],[Exports kWh - MPT]]/1000)*ExportsELAP[[#This Row],[EIM Price]]</f>
        <v>648.81903300031991</v>
      </c>
      <c r="L1963" s="167" t="str">
        <f>+INDEX(ECR_Hours!$I$12:$I$15,MATCH(ExportsELAP[[#This Row],[Date Prevailing]],ECR_Hours!$H$12:$H$15,1))</f>
        <v>NS</v>
      </c>
      <c r="M1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4" spans="1:13" x14ac:dyDescent="0.25">
      <c r="A1964" s="164">
        <f>+Exports!A1967</f>
        <v>44643</v>
      </c>
      <c r="B1964" s="165">
        <f t="shared" si="120"/>
        <v>2022</v>
      </c>
      <c r="C1964" s="165">
        <f t="shared" si="121"/>
        <v>3</v>
      </c>
      <c r="D1964" s="165">
        <f t="shared" si="122"/>
        <v>23</v>
      </c>
      <c r="E1964" s="165">
        <f>+Exports!B1967</f>
        <v>19</v>
      </c>
      <c r="F1964" s="165">
        <f>+WEEKDAY(ExportsELAP[[#This Row],[Date Prevailing]],1)</f>
        <v>4</v>
      </c>
      <c r="G1964" s="165">
        <f>+COUNTIFS(ECR_Hours!$K$6:$K$7,ExportsELAP[[#This Row],[Date Prevailing]])</f>
        <v>0</v>
      </c>
      <c r="H1964" s="165">
        <f t="shared" si="123"/>
        <v>4</v>
      </c>
      <c r="I1964" s="166">
        <f>+Exports!G1967</f>
        <v>13465.980200000002</v>
      </c>
      <c r="J1964" s="166">
        <f>+'ELAP_IPCO-APND'!D1967</f>
        <v>33.077060000000003</v>
      </c>
      <c r="K1964" s="166">
        <f>+(ExportsELAP[[#This Row],[Exports kWh - MPT]]/1000)*ExportsELAP[[#This Row],[EIM Price]]</f>
        <v>445.41503503421211</v>
      </c>
      <c r="L1964" s="167" t="str">
        <f>+INDEX(ECR_Hours!$I$12:$I$15,MATCH(ExportsELAP[[#This Row],[Date Prevailing]],ECR_Hours!$H$12:$H$15,1))</f>
        <v>NS</v>
      </c>
      <c r="M1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5" spans="1:13" x14ac:dyDescent="0.25">
      <c r="A1965" s="164">
        <f>+Exports!A1968</f>
        <v>44643</v>
      </c>
      <c r="B1965" s="165">
        <f t="shared" si="120"/>
        <v>2022</v>
      </c>
      <c r="C1965" s="165">
        <f t="shared" si="121"/>
        <v>3</v>
      </c>
      <c r="D1965" s="165">
        <f t="shared" si="122"/>
        <v>23</v>
      </c>
      <c r="E1965" s="165">
        <f>+Exports!B1968</f>
        <v>20</v>
      </c>
      <c r="F1965" s="165">
        <f>+WEEKDAY(ExportsELAP[[#This Row],[Date Prevailing]],1)</f>
        <v>4</v>
      </c>
      <c r="G1965" s="165">
        <f>+COUNTIFS(ECR_Hours!$K$6:$K$7,ExportsELAP[[#This Row],[Date Prevailing]])</f>
        <v>0</v>
      </c>
      <c r="H1965" s="165">
        <f t="shared" si="123"/>
        <v>4</v>
      </c>
      <c r="I1965" s="166">
        <f>+Exports!G1968</f>
        <v>3313.3125999999997</v>
      </c>
      <c r="J1965" s="166">
        <f>+'ELAP_IPCO-APND'!D1968</f>
        <v>41.470059999999997</v>
      </c>
      <c r="K1965" s="166">
        <f>+(ExportsELAP[[#This Row],[Exports kWh - MPT]]/1000)*ExportsELAP[[#This Row],[EIM Price]]</f>
        <v>137.40327232075597</v>
      </c>
      <c r="L1965" s="167" t="str">
        <f>+INDEX(ECR_Hours!$I$12:$I$15,MATCH(ExportsELAP[[#This Row],[Date Prevailing]],ECR_Hours!$H$12:$H$15,1))</f>
        <v>NS</v>
      </c>
      <c r="M1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6" spans="1:13" x14ac:dyDescent="0.25">
      <c r="A1966" s="164">
        <f>+Exports!A1969</f>
        <v>44643</v>
      </c>
      <c r="B1966" s="165">
        <f t="shared" si="120"/>
        <v>2022</v>
      </c>
      <c r="C1966" s="165">
        <f t="shared" si="121"/>
        <v>3</v>
      </c>
      <c r="D1966" s="165">
        <f t="shared" si="122"/>
        <v>23</v>
      </c>
      <c r="E1966" s="165">
        <f>+Exports!B1969</f>
        <v>21</v>
      </c>
      <c r="F1966" s="165">
        <f>+WEEKDAY(ExportsELAP[[#This Row],[Date Prevailing]],1)</f>
        <v>4</v>
      </c>
      <c r="G1966" s="165">
        <f>+COUNTIFS(ECR_Hours!$K$6:$K$7,ExportsELAP[[#This Row],[Date Prevailing]])</f>
        <v>0</v>
      </c>
      <c r="H1966" s="165">
        <f t="shared" si="123"/>
        <v>4</v>
      </c>
      <c r="I1966" s="166">
        <f>+Exports!G1969</f>
        <v>57.3798999999999</v>
      </c>
      <c r="J1966" s="166">
        <f>+'ELAP_IPCO-APND'!D1969</f>
        <v>35.84498</v>
      </c>
      <c r="K1966" s="166">
        <f>+(ExportsELAP[[#This Row],[Exports kWh - MPT]]/1000)*ExportsELAP[[#This Row],[EIM Price]]</f>
        <v>2.0567813679019964</v>
      </c>
      <c r="L1966" s="167" t="str">
        <f>+INDEX(ECR_Hours!$I$12:$I$15,MATCH(ExportsELAP[[#This Row],[Date Prevailing]],ECR_Hours!$H$12:$H$15,1))</f>
        <v>NS</v>
      </c>
      <c r="M1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7" spans="1:13" x14ac:dyDescent="0.25">
      <c r="A1967" s="164">
        <f>+Exports!A1970</f>
        <v>44643</v>
      </c>
      <c r="B1967" s="165">
        <f t="shared" si="120"/>
        <v>2022</v>
      </c>
      <c r="C1967" s="165">
        <f t="shared" si="121"/>
        <v>3</v>
      </c>
      <c r="D1967" s="165">
        <f t="shared" si="122"/>
        <v>23</v>
      </c>
      <c r="E1967" s="165">
        <f>+Exports!B1970</f>
        <v>22</v>
      </c>
      <c r="F1967" s="165">
        <f>+WEEKDAY(ExportsELAP[[#This Row],[Date Prevailing]],1)</f>
        <v>4</v>
      </c>
      <c r="G1967" s="165">
        <f>+COUNTIFS(ECR_Hours!$K$6:$K$7,ExportsELAP[[#This Row],[Date Prevailing]])</f>
        <v>0</v>
      </c>
      <c r="H1967" s="165">
        <f t="shared" si="123"/>
        <v>4</v>
      </c>
      <c r="I1967" s="166">
        <f>+Exports!G1970</f>
        <v>58.831100000000006</v>
      </c>
      <c r="J1967" s="166">
        <f>+'ELAP_IPCO-APND'!D1970</f>
        <v>25.469390000000001</v>
      </c>
      <c r="K1967" s="166">
        <f>+(ExportsELAP[[#This Row],[Exports kWh - MPT]]/1000)*ExportsELAP[[#This Row],[EIM Price]]</f>
        <v>1.4983922300290002</v>
      </c>
      <c r="L1967" s="167" t="str">
        <f>+INDEX(ECR_Hours!$I$12:$I$15,MATCH(ExportsELAP[[#This Row],[Date Prevailing]],ECR_Hours!$H$12:$H$15,1))</f>
        <v>NS</v>
      </c>
      <c r="M1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8" spans="1:13" x14ac:dyDescent="0.25">
      <c r="A1968" s="164">
        <f>+Exports!A1971</f>
        <v>44643</v>
      </c>
      <c r="B1968" s="165">
        <f t="shared" si="120"/>
        <v>2022</v>
      </c>
      <c r="C1968" s="165">
        <f t="shared" si="121"/>
        <v>3</v>
      </c>
      <c r="D1968" s="165">
        <f t="shared" si="122"/>
        <v>23</v>
      </c>
      <c r="E1968" s="165">
        <f>+Exports!B1971</f>
        <v>23</v>
      </c>
      <c r="F1968" s="165">
        <f>+WEEKDAY(ExportsELAP[[#This Row],[Date Prevailing]],1)</f>
        <v>4</v>
      </c>
      <c r="G1968" s="165">
        <f>+COUNTIFS(ECR_Hours!$K$6:$K$7,ExportsELAP[[#This Row],[Date Prevailing]])</f>
        <v>0</v>
      </c>
      <c r="H1968" s="165">
        <f t="shared" si="123"/>
        <v>4</v>
      </c>
      <c r="I1968" s="166">
        <f>+Exports!G1971</f>
        <v>58.287100000000002</v>
      </c>
      <c r="J1968" s="166">
        <f>+'ELAP_IPCO-APND'!D1971</f>
        <v>25.086210000000001</v>
      </c>
      <c r="K1968" s="166">
        <f>+(ExportsELAP[[#This Row],[Exports kWh - MPT]]/1000)*ExportsELAP[[#This Row],[EIM Price]]</f>
        <v>1.4622024308910002</v>
      </c>
      <c r="L1968" s="167" t="str">
        <f>+INDEX(ECR_Hours!$I$12:$I$15,MATCH(ExportsELAP[[#This Row],[Date Prevailing]],ECR_Hours!$H$12:$H$15,1))</f>
        <v>NS</v>
      </c>
      <c r="M1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69" spans="1:13" x14ac:dyDescent="0.25">
      <c r="A1969" s="164">
        <f>+Exports!A1972</f>
        <v>44643</v>
      </c>
      <c r="B1969" s="165">
        <f t="shared" si="120"/>
        <v>2022</v>
      </c>
      <c r="C1969" s="165">
        <f t="shared" si="121"/>
        <v>3</v>
      </c>
      <c r="D1969" s="165">
        <f t="shared" si="122"/>
        <v>23</v>
      </c>
      <c r="E1969" s="165">
        <f>+Exports!B1972</f>
        <v>24</v>
      </c>
      <c r="F1969" s="165">
        <f>+WEEKDAY(ExportsELAP[[#This Row],[Date Prevailing]],1)</f>
        <v>4</v>
      </c>
      <c r="G1969" s="165">
        <f>+COUNTIFS(ECR_Hours!$K$6:$K$7,ExportsELAP[[#This Row],[Date Prevailing]])</f>
        <v>0</v>
      </c>
      <c r="H1969" s="165">
        <f t="shared" si="123"/>
        <v>4</v>
      </c>
      <c r="I1969" s="166">
        <f>+Exports!G1972</f>
        <v>60.417499999999997</v>
      </c>
      <c r="J1969" s="166">
        <f>+'ELAP_IPCO-APND'!D1972</f>
        <v>33.057690000000001</v>
      </c>
      <c r="K1969" s="166">
        <f>+(ExportsELAP[[#This Row],[Exports kWh - MPT]]/1000)*ExportsELAP[[#This Row],[EIM Price]]</f>
        <v>1.9972629855749999</v>
      </c>
      <c r="L1969" s="167" t="str">
        <f>+INDEX(ECR_Hours!$I$12:$I$15,MATCH(ExportsELAP[[#This Row],[Date Prevailing]],ECR_Hours!$H$12:$H$15,1))</f>
        <v>NS</v>
      </c>
      <c r="M1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0" spans="1:13" x14ac:dyDescent="0.25">
      <c r="A1970" s="164">
        <f>+Exports!A1973</f>
        <v>44644</v>
      </c>
      <c r="B1970" s="165">
        <f t="shared" si="120"/>
        <v>2022</v>
      </c>
      <c r="C1970" s="165">
        <f t="shared" si="121"/>
        <v>3</v>
      </c>
      <c r="D1970" s="165">
        <f t="shared" si="122"/>
        <v>24</v>
      </c>
      <c r="E1970" s="165">
        <f>+Exports!B1973</f>
        <v>1</v>
      </c>
      <c r="F1970" s="165">
        <f>+WEEKDAY(ExportsELAP[[#This Row],[Date Prevailing]],1)</f>
        <v>5</v>
      </c>
      <c r="G1970" s="165">
        <f>+COUNTIFS(ECR_Hours!$K$6:$K$7,ExportsELAP[[#This Row],[Date Prevailing]])</f>
        <v>0</v>
      </c>
      <c r="H1970" s="165">
        <f t="shared" si="123"/>
        <v>5</v>
      </c>
      <c r="I1970" s="166">
        <f>+Exports!G1973</f>
        <v>47.785699999999999</v>
      </c>
      <c r="J1970" s="166">
        <f>+'ELAP_IPCO-APND'!D1973</f>
        <v>30.17231</v>
      </c>
      <c r="K1970" s="166">
        <f>+(ExportsELAP[[#This Row],[Exports kWh - MPT]]/1000)*ExportsELAP[[#This Row],[EIM Price]]</f>
        <v>1.4418049539669999</v>
      </c>
      <c r="L1970" s="167" t="str">
        <f>+INDEX(ECR_Hours!$I$12:$I$15,MATCH(ExportsELAP[[#This Row],[Date Prevailing]],ECR_Hours!$H$12:$H$15,1))</f>
        <v>NS</v>
      </c>
      <c r="M1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1" spans="1:13" x14ac:dyDescent="0.25">
      <c r="A1971" s="164">
        <f>+Exports!A1974</f>
        <v>44644</v>
      </c>
      <c r="B1971" s="165">
        <f t="shared" si="120"/>
        <v>2022</v>
      </c>
      <c r="C1971" s="165">
        <f t="shared" si="121"/>
        <v>3</v>
      </c>
      <c r="D1971" s="165">
        <f t="shared" si="122"/>
        <v>24</v>
      </c>
      <c r="E1971" s="165">
        <f>+Exports!B1974</f>
        <v>2</v>
      </c>
      <c r="F1971" s="165">
        <f>+WEEKDAY(ExportsELAP[[#This Row],[Date Prevailing]],1)</f>
        <v>5</v>
      </c>
      <c r="G1971" s="165">
        <f>+COUNTIFS(ECR_Hours!$K$6:$K$7,ExportsELAP[[#This Row],[Date Prevailing]])</f>
        <v>0</v>
      </c>
      <c r="H1971" s="165">
        <f t="shared" si="123"/>
        <v>5</v>
      </c>
      <c r="I1971" s="166">
        <f>+Exports!G1974</f>
        <v>43.404800000000002</v>
      </c>
      <c r="J1971" s="166">
        <f>+'ELAP_IPCO-APND'!D1974</f>
        <v>23.91761</v>
      </c>
      <c r="K1971" s="166">
        <f>+(ExportsELAP[[#This Row],[Exports kWh - MPT]]/1000)*ExportsELAP[[#This Row],[EIM Price]]</f>
        <v>1.038139078528</v>
      </c>
      <c r="L1971" s="167" t="str">
        <f>+INDEX(ECR_Hours!$I$12:$I$15,MATCH(ExportsELAP[[#This Row],[Date Prevailing]],ECR_Hours!$H$12:$H$15,1))</f>
        <v>NS</v>
      </c>
      <c r="M1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2" spans="1:13" x14ac:dyDescent="0.25">
      <c r="A1972" s="164">
        <f>+Exports!A1975</f>
        <v>44644</v>
      </c>
      <c r="B1972" s="165">
        <f t="shared" si="120"/>
        <v>2022</v>
      </c>
      <c r="C1972" s="165">
        <f t="shared" si="121"/>
        <v>3</v>
      </c>
      <c r="D1972" s="165">
        <f t="shared" si="122"/>
        <v>24</v>
      </c>
      <c r="E1972" s="165">
        <f>+Exports!B1975</f>
        <v>3</v>
      </c>
      <c r="F1972" s="165">
        <f>+WEEKDAY(ExportsELAP[[#This Row],[Date Prevailing]],1)</f>
        <v>5</v>
      </c>
      <c r="G1972" s="165">
        <f>+COUNTIFS(ECR_Hours!$K$6:$K$7,ExportsELAP[[#This Row],[Date Prevailing]])</f>
        <v>0</v>
      </c>
      <c r="H1972" s="165">
        <f t="shared" si="123"/>
        <v>5</v>
      </c>
      <c r="I1972" s="166">
        <f>+Exports!G1975</f>
        <v>41.745899999999999</v>
      </c>
      <c r="J1972" s="166">
        <f>+'ELAP_IPCO-APND'!D1975</f>
        <v>28.90672</v>
      </c>
      <c r="K1972" s="166">
        <f>+(ExportsELAP[[#This Row],[Exports kWh - MPT]]/1000)*ExportsELAP[[#This Row],[EIM Price]]</f>
        <v>1.206737042448</v>
      </c>
      <c r="L1972" s="167" t="str">
        <f>+INDEX(ECR_Hours!$I$12:$I$15,MATCH(ExportsELAP[[#This Row],[Date Prevailing]],ECR_Hours!$H$12:$H$15,1))</f>
        <v>NS</v>
      </c>
      <c r="M1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3" spans="1:13" x14ac:dyDescent="0.25">
      <c r="A1973" s="164">
        <f>+Exports!A1976</f>
        <v>44644</v>
      </c>
      <c r="B1973" s="165">
        <f t="shared" si="120"/>
        <v>2022</v>
      </c>
      <c r="C1973" s="165">
        <f t="shared" si="121"/>
        <v>3</v>
      </c>
      <c r="D1973" s="165">
        <f t="shared" si="122"/>
        <v>24</v>
      </c>
      <c r="E1973" s="165">
        <f>+Exports!B1976</f>
        <v>4</v>
      </c>
      <c r="F1973" s="165">
        <f>+WEEKDAY(ExportsELAP[[#This Row],[Date Prevailing]],1)</f>
        <v>5</v>
      </c>
      <c r="G1973" s="165">
        <f>+COUNTIFS(ECR_Hours!$K$6:$K$7,ExportsELAP[[#This Row],[Date Prevailing]])</f>
        <v>0</v>
      </c>
      <c r="H1973" s="165">
        <f t="shared" si="123"/>
        <v>5</v>
      </c>
      <c r="I1973" s="166">
        <f>+Exports!G1976</f>
        <v>2.3729</v>
      </c>
      <c r="J1973" s="166">
        <f>+'ELAP_IPCO-APND'!D1976</f>
        <v>30.535740000000001</v>
      </c>
      <c r="K1973" s="166">
        <f>+(ExportsELAP[[#This Row],[Exports kWh - MPT]]/1000)*ExportsELAP[[#This Row],[EIM Price]]</f>
        <v>7.2458257445999999E-2</v>
      </c>
      <c r="L1973" s="167" t="str">
        <f>+INDEX(ECR_Hours!$I$12:$I$15,MATCH(ExportsELAP[[#This Row],[Date Prevailing]],ECR_Hours!$H$12:$H$15,1))</f>
        <v>NS</v>
      </c>
      <c r="M1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4" spans="1:13" x14ac:dyDescent="0.25">
      <c r="A1974" s="164">
        <f>+Exports!A1977</f>
        <v>44644</v>
      </c>
      <c r="B1974" s="165">
        <f t="shared" si="120"/>
        <v>2022</v>
      </c>
      <c r="C1974" s="165">
        <f t="shared" si="121"/>
        <v>3</v>
      </c>
      <c r="D1974" s="165">
        <f t="shared" si="122"/>
        <v>24</v>
      </c>
      <c r="E1974" s="165">
        <f>+Exports!B1977</f>
        <v>5</v>
      </c>
      <c r="F1974" s="165">
        <f>+WEEKDAY(ExportsELAP[[#This Row],[Date Prevailing]],1)</f>
        <v>5</v>
      </c>
      <c r="G1974" s="165">
        <f>+COUNTIFS(ECR_Hours!$K$6:$K$7,ExportsELAP[[#This Row],[Date Prevailing]])</f>
        <v>0</v>
      </c>
      <c r="H1974" s="165">
        <f t="shared" si="123"/>
        <v>5</v>
      </c>
      <c r="I1974" s="166">
        <f>+Exports!G1977</f>
        <v>3.1509999999999998</v>
      </c>
      <c r="J1974" s="166">
        <f>+'ELAP_IPCO-APND'!D1977</f>
        <v>32.684359999999998</v>
      </c>
      <c r="K1974" s="166">
        <f>+(ExportsELAP[[#This Row],[Exports kWh - MPT]]/1000)*ExportsELAP[[#This Row],[EIM Price]]</f>
        <v>0.10298841835999999</v>
      </c>
      <c r="L1974" s="167" t="str">
        <f>+INDEX(ECR_Hours!$I$12:$I$15,MATCH(ExportsELAP[[#This Row],[Date Prevailing]],ECR_Hours!$H$12:$H$15,1))</f>
        <v>NS</v>
      </c>
      <c r="M1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5" spans="1:13" x14ac:dyDescent="0.25">
      <c r="A1975" s="164">
        <f>+Exports!A1978</f>
        <v>44644</v>
      </c>
      <c r="B1975" s="165">
        <f t="shared" si="120"/>
        <v>2022</v>
      </c>
      <c r="C1975" s="165">
        <f t="shared" si="121"/>
        <v>3</v>
      </c>
      <c r="D1975" s="165">
        <f t="shared" si="122"/>
        <v>24</v>
      </c>
      <c r="E1975" s="165">
        <f>+Exports!B1978</f>
        <v>6</v>
      </c>
      <c r="F1975" s="165">
        <f>+WEEKDAY(ExportsELAP[[#This Row],[Date Prevailing]],1)</f>
        <v>5</v>
      </c>
      <c r="G1975" s="165">
        <f>+COUNTIFS(ECR_Hours!$K$6:$K$7,ExportsELAP[[#This Row],[Date Prevailing]])</f>
        <v>0</v>
      </c>
      <c r="H1975" s="165">
        <f t="shared" si="123"/>
        <v>5</v>
      </c>
      <c r="I1975" s="166">
        <f>+Exports!G1978</f>
        <v>3.4620000000000002</v>
      </c>
      <c r="J1975" s="166">
        <f>+'ELAP_IPCO-APND'!D1978</f>
        <v>38.05959</v>
      </c>
      <c r="K1975" s="166">
        <f>+(ExportsELAP[[#This Row],[Exports kWh - MPT]]/1000)*ExportsELAP[[#This Row],[EIM Price]]</f>
        <v>0.13176230058000002</v>
      </c>
      <c r="L1975" s="167" t="str">
        <f>+INDEX(ECR_Hours!$I$12:$I$15,MATCH(ExportsELAP[[#This Row],[Date Prevailing]],ECR_Hours!$H$12:$H$15,1))</f>
        <v>NS</v>
      </c>
      <c r="M1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6" spans="1:13" x14ac:dyDescent="0.25">
      <c r="A1976" s="164">
        <f>+Exports!A1979</f>
        <v>44644</v>
      </c>
      <c r="B1976" s="165">
        <f t="shared" si="120"/>
        <v>2022</v>
      </c>
      <c r="C1976" s="165">
        <f t="shared" si="121"/>
        <v>3</v>
      </c>
      <c r="D1976" s="165">
        <f t="shared" si="122"/>
        <v>24</v>
      </c>
      <c r="E1976" s="165">
        <f>+Exports!B1979</f>
        <v>7</v>
      </c>
      <c r="F1976" s="165">
        <f>+WEEKDAY(ExportsELAP[[#This Row],[Date Prevailing]],1)</f>
        <v>5</v>
      </c>
      <c r="G1976" s="165">
        <f>+COUNTIFS(ECR_Hours!$K$6:$K$7,ExportsELAP[[#This Row],[Date Prevailing]])</f>
        <v>0</v>
      </c>
      <c r="H1976" s="165">
        <f t="shared" si="123"/>
        <v>5</v>
      </c>
      <c r="I1976" s="166">
        <f>+Exports!G1979</f>
        <v>4.194</v>
      </c>
      <c r="J1976" s="166">
        <f>+'ELAP_IPCO-APND'!D1979</f>
        <v>34.391309999999997</v>
      </c>
      <c r="K1976" s="166">
        <f>+(ExportsELAP[[#This Row],[Exports kWh - MPT]]/1000)*ExportsELAP[[#This Row],[EIM Price]]</f>
        <v>0.14423715413999999</v>
      </c>
      <c r="L1976" s="167" t="str">
        <f>+INDEX(ECR_Hours!$I$12:$I$15,MATCH(ExportsELAP[[#This Row],[Date Prevailing]],ECR_Hours!$H$12:$H$15,1))</f>
        <v>NS</v>
      </c>
      <c r="M1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7" spans="1:13" x14ac:dyDescent="0.25">
      <c r="A1977" s="164">
        <f>+Exports!A1980</f>
        <v>44644</v>
      </c>
      <c r="B1977" s="165">
        <f t="shared" si="120"/>
        <v>2022</v>
      </c>
      <c r="C1977" s="165">
        <f t="shared" si="121"/>
        <v>3</v>
      </c>
      <c r="D1977" s="165">
        <f t="shared" si="122"/>
        <v>24</v>
      </c>
      <c r="E1977" s="165">
        <f>+Exports!B1980</f>
        <v>8</v>
      </c>
      <c r="F1977" s="165">
        <f>+WEEKDAY(ExportsELAP[[#This Row],[Date Prevailing]],1)</f>
        <v>5</v>
      </c>
      <c r="G1977" s="165">
        <f>+COUNTIFS(ECR_Hours!$K$6:$K$7,ExportsELAP[[#This Row],[Date Prevailing]])</f>
        <v>0</v>
      </c>
      <c r="H1977" s="165">
        <f t="shared" si="123"/>
        <v>5</v>
      </c>
      <c r="I1977" s="166">
        <f>+Exports!G1980</f>
        <v>459.58439999999996</v>
      </c>
      <c r="J1977" s="166">
        <f>+'ELAP_IPCO-APND'!D1980</f>
        <v>56.057459999999999</v>
      </c>
      <c r="K1977" s="166">
        <f>+(ExportsELAP[[#This Row],[Exports kWh - MPT]]/1000)*ExportsELAP[[#This Row],[EIM Price]]</f>
        <v>25.763134119623995</v>
      </c>
      <c r="L1977" s="167" t="str">
        <f>+INDEX(ECR_Hours!$I$12:$I$15,MATCH(ExportsELAP[[#This Row],[Date Prevailing]],ECR_Hours!$H$12:$H$15,1))</f>
        <v>NS</v>
      </c>
      <c r="M1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8" spans="1:13" x14ac:dyDescent="0.25">
      <c r="A1978" s="164">
        <f>+Exports!A1981</f>
        <v>44644</v>
      </c>
      <c r="B1978" s="165">
        <f t="shared" si="120"/>
        <v>2022</v>
      </c>
      <c r="C1978" s="165">
        <f t="shared" si="121"/>
        <v>3</v>
      </c>
      <c r="D1978" s="165">
        <f t="shared" si="122"/>
        <v>24</v>
      </c>
      <c r="E1978" s="165">
        <f>+Exports!B1981</f>
        <v>9</v>
      </c>
      <c r="F1978" s="165">
        <f>+WEEKDAY(ExportsELAP[[#This Row],[Date Prevailing]],1)</f>
        <v>5</v>
      </c>
      <c r="G1978" s="165">
        <f>+COUNTIFS(ECR_Hours!$K$6:$K$7,ExportsELAP[[#This Row],[Date Prevailing]])</f>
        <v>0</v>
      </c>
      <c r="H1978" s="165">
        <f t="shared" si="123"/>
        <v>5</v>
      </c>
      <c r="I1978" s="166">
        <f>+Exports!G1981</f>
        <v>8104.4124000000002</v>
      </c>
      <c r="J1978" s="166">
        <f>+'ELAP_IPCO-APND'!D1981</f>
        <v>43.552239999999998</v>
      </c>
      <c r="K1978" s="166">
        <f>+(ExportsELAP[[#This Row],[Exports kWh - MPT]]/1000)*ExportsELAP[[#This Row],[EIM Price]]</f>
        <v>352.96531390377595</v>
      </c>
      <c r="L1978" s="167" t="str">
        <f>+INDEX(ECR_Hours!$I$12:$I$15,MATCH(ExportsELAP[[#This Row],[Date Prevailing]],ECR_Hours!$H$12:$H$15,1))</f>
        <v>NS</v>
      </c>
      <c r="M1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79" spans="1:13" x14ac:dyDescent="0.25">
      <c r="A1979" s="164">
        <f>+Exports!A1982</f>
        <v>44644</v>
      </c>
      <c r="B1979" s="165">
        <f t="shared" si="120"/>
        <v>2022</v>
      </c>
      <c r="C1979" s="165">
        <f t="shared" si="121"/>
        <v>3</v>
      </c>
      <c r="D1979" s="165">
        <f t="shared" si="122"/>
        <v>24</v>
      </c>
      <c r="E1979" s="165">
        <f>+Exports!B1982</f>
        <v>10</v>
      </c>
      <c r="F1979" s="165">
        <f>+WEEKDAY(ExportsELAP[[#This Row],[Date Prevailing]],1)</f>
        <v>5</v>
      </c>
      <c r="G1979" s="165">
        <f>+COUNTIFS(ECR_Hours!$K$6:$K$7,ExportsELAP[[#This Row],[Date Prevailing]])</f>
        <v>0</v>
      </c>
      <c r="H1979" s="165">
        <f t="shared" si="123"/>
        <v>5</v>
      </c>
      <c r="I1979" s="166">
        <f>+Exports!G1982</f>
        <v>23252.0164</v>
      </c>
      <c r="J1979" s="166">
        <f>+'ELAP_IPCO-APND'!D1982</f>
        <v>28.757480000000001</v>
      </c>
      <c r="K1979" s="166">
        <f>+(ExportsELAP[[#This Row],[Exports kWh - MPT]]/1000)*ExportsELAP[[#This Row],[EIM Price]]</f>
        <v>668.66939658267199</v>
      </c>
      <c r="L1979" s="167" t="str">
        <f>+INDEX(ECR_Hours!$I$12:$I$15,MATCH(ExportsELAP[[#This Row],[Date Prevailing]],ECR_Hours!$H$12:$H$15,1))</f>
        <v>NS</v>
      </c>
      <c r="M1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0" spans="1:13" x14ac:dyDescent="0.25">
      <c r="A1980" s="164">
        <f>+Exports!A1983</f>
        <v>44644</v>
      </c>
      <c r="B1980" s="165">
        <f t="shared" si="120"/>
        <v>2022</v>
      </c>
      <c r="C1980" s="165">
        <f t="shared" si="121"/>
        <v>3</v>
      </c>
      <c r="D1980" s="165">
        <f t="shared" si="122"/>
        <v>24</v>
      </c>
      <c r="E1980" s="165">
        <f>+Exports!B1983</f>
        <v>11</v>
      </c>
      <c r="F1980" s="165">
        <f>+WEEKDAY(ExportsELAP[[#This Row],[Date Prevailing]],1)</f>
        <v>5</v>
      </c>
      <c r="G1980" s="165">
        <f>+COUNTIFS(ECR_Hours!$K$6:$K$7,ExportsELAP[[#This Row],[Date Prevailing]])</f>
        <v>0</v>
      </c>
      <c r="H1980" s="165">
        <f t="shared" si="123"/>
        <v>5</v>
      </c>
      <c r="I1980" s="166">
        <f>+Exports!G1983</f>
        <v>38640.578499999996</v>
      </c>
      <c r="J1980" s="166">
        <f>+'ELAP_IPCO-APND'!D1983</f>
        <v>29.685839999999999</v>
      </c>
      <c r="K1980" s="166">
        <f>+(ExportsELAP[[#This Row],[Exports kWh - MPT]]/1000)*ExportsELAP[[#This Row],[EIM Price]]</f>
        <v>1147.0780308584399</v>
      </c>
      <c r="L1980" s="167" t="str">
        <f>+INDEX(ECR_Hours!$I$12:$I$15,MATCH(ExportsELAP[[#This Row],[Date Prevailing]],ECR_Hours!$H$12:$H$15,1))</f>
        <v>NS</v>
      </c>
      <c r="M1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1" spans="1:13" x14ac:dyDescent="0.25">
      <c r="A1981" s="164">
        <f>+Exports!A1984</f>
        <v>44644</v>
      </c>
      <c r="B1981" s="165">
        <f t="shared" si="120"/>
        <v>2022</v>
      </c>
      <c r="C1981" s="165">
        <f t="shared" si="121"/>
        <v>3</v>
      </c>
      <c r="D1981" s="165">
        <f t="shared" si="122"/>
        <v>24</v>
      </c>
      <c r="E1981" s="165">
        <f>+Exports!B1984</f>
        <v>12</v>
      </c>
      <c r="F1981" s="165">
        <f>+WEEKDAY(ExportsELAP[[#This Row],[Date Prevailing]],1)</f>
        <v>5</v>
      </c>
      <c r="G1981" s="165">
        <f>+COUNTIFS(ECR_Hours!$K$6:$K$7,ExportsELAP[[#This Row],[Date Prevailing]])</f>
        <v>0</v>
      </c>
      <c r="H1981" s="165">
        <f t="shared" si="123"/>
        <v>5</v>
      </c>
      <c r="I1981" s="166">
        <f>+Exports!G1984</f>
        <v>50404.770499999999</v>
      </c>
      <c r="J1981" s="166">
        <f>+'ELAP_IPCO-APND'!D1984</f>
        <v>28.08475</v>
      </c>
      <c r="K1981" s="166">
        <f>+(ExportsELAP[[#This Row],[Exports kWh - MPT]]/1000)*ExportsELAP[[#This Row],[EIM Price]]</f>
        <v>1415.6053782998749</v>
      </c>
      <c r="L1981" s="167" t="str">
        <f>+INDEX(ECR_Hours!$I$12:$I$15,MATCH(ExportsELAP[[#This Row],[Date Prevailing]],ECR_Hours!$H$12:$H$15,1))</f>
        <v>NS</v>
      </c>
      <c r="M1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2" spans="1:13" x14ac:dyDescent="0.25">
      <c r="A1982" s="164">
        <f>+Exports!A1985</f>
        <v>44644</v>
      </c>
      <c r="B1982" s="165">
        <f t="shared" si="120"/>
        <v>2022</v>
      </c>
      <c r="C1982" s="165">
        <f t="shared" si="121"/>
        <v>3</v>
      </c>
      <c r="D1982" s="165">
        <f t="shared" si="122"/>
        <v>24</v>
      </c>
      <c r="E1982" s="165">
        <f>+Exports!B1985</f>
        <v>13</v>
      </c>
      <c r="F1982" s="165">
        <f>+WEEKDAY(ExportsELAP[[#This Row],[Date Prevailing]],1)</f>
        <v>5</v>
      </c>
      <c r="G1982" s="165">
        <f>+COUNTIFS(ECR_Hours!$K$6:$K$7,ExportsELAP[[#This Row],[Date Prevailing]])</f>
        <v>0</v>
      </c>
      <c r="H1982" s="165">
        <f t="shared" si="123"/>
        <v>5</v>
      </c>
      <c r="I1982" s="166">
        <f>+Exports!G1985</f>
        <v>57578.839800000002</v>
      </c>
      <c r="J1982" s="166">
        <f>+'ELAP_IPCO-APND'!D1985</f>
        <v>21.766860000000001</v>
      </c>
      <c r="K1982" s="166">
        <f>+(ExportsELAP[[#This Row],[Exports kWh - MPT]]/1000)*ExportsELAP[[#This Row],[EIM Price]]</f>
        <v>1253.3105448890281</v>
      </c>
      <c r="L1982" s="167" t="str">
        <f>+INDEX(ECR_Hours!$I$12:$I$15,MATCH(ExportsELAP[[#This Row],[Date Prevailing]],ECR_Hours!$H$12:$H$15,1))</f>
        <v>NS</v>
      </c>
      <c r="M1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3" spans="1:13" x14ac:dyDescent="0.25">
      <c r="A1983" s="164">
        <f>+Exports!A1986</f>
        <v>44644</v>
      </c>
      <c r="B1983" s="165">
        <f t="shared" si="120"/>
        <v>2022</v>
      </c>
      <c r="C1983" s="165">
        <f t="shared" si="121"/>
        <v>3</v>
      </c>
      <c r="D1983" s="165">
        <f t="shared" si="122"/>
        <v>24</v>
      </c>
      <c r="E1983" s="165">
        <f>+Exports!B1986</f>
        <v>14</v>
      </c>
      <c r="F1983" s="165">
        <f>+WEEKDAY(ExportsELAP[[#This Row],[Date Prevailing]],1)</f>
        <v>5</v>
      </c>
      <c r="G1983" s="165">
        <f>+COUNTIFS(ECR_Hours!$K$6:$K$7,ExportsELAP[[#This Row],[Date Prevailing]])</f>
        <v>0</v>
      </c>
      <c r="H1983" s="165">
        <f t="shared" si="123"/>
        <v>5</v>
      </c>
      <c r="I1983" s="166">
        <f>+Exports!G1986</f>
        <v>60175.192999999999</v>
      </c>
      <c r="J1983" s="166">
        <f>+'ELAP_IPCO-APND'!D1986</f>
        <v>20.584219999999998</v>
      </c>
      <c r="K1983" s="166">
        <f>+(ExportsELAP[[#This Row],[Exports kWh - MPT]]/1000)*ExportsELAP[[#This Row],[EIM Price]]</f>
        <v>1238.6594112544599</v>
      </c>
      <c r="L1983" s="167" t="str">
        <f>+INDEX(ECR_Hours!$I$12:$I$15,MATCH(ExportsELAP[[#This Row],[Date Prevailing]],ECR_Hours!$H$12:$H$15,1))</f>
        <v>NS</v>
      </c>
      <c r="M1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4" spans="1:13" x14ac:dyDescent="0.25">
      <c r="A1984" s="164">
        <f>+Exports!A1987</f>
        <v>44644</v>
      </c>
      <c r="B1984" s="165">
        <f t="shared" si="120"/>
        <v>2022</v>
      </c>
      <c r="C1984" s="165">
        <f t="shared" si="121"/>
        <v>3</v>
      </c>
      <c r="D1984" s="165">
        <f t="shared" si="122"/>
        <v>24</v>
      </c>
      <c r="E1984" s="165">
        <f>+Exports!B1987</f>
        <v>15</v>
      </c>
      <c r="F1984" s="165">
        <f>+WEEKDAY(ExportsELAP[[#This Row],[Date Prevailing]],1)</f>
        <v>5</v>
      </c>
      <c r="G1984" s="165">
        <f>+COUNTIFS(ECR_Hours!$K$6:$K$7,ExportsELAP[[#This Row],[Date Prevailing]])</f>
        <v>0</v>
      </c>
      <c r="H1984" s="165">
        <f t="shared" si="123"/>
        <v>5</v>
      </c>
      <c r="I1984" s="166">
        <f>+Exports!G1987</f>
        <v>59628.581300000005</v>
      </c>
      <c r="J1984" s="166">
        <f>+'ELAP_IPCO-APND'!D1987</f>
        <v>20.81859</v>
      </c>
      <c r="K1984" s="166">
        <f>+(ExportsELAP[[#This Row],[Exports kWh - MPT]]/1000)*ExportsELAP[[#This Row],[EIM Price]]</f>
        <v>1241.3829863663673</v>
      </c>
      <c r="L1984" s="167" t="str">
        <f>+INDEX(ECR_Hours!$I$12:$I$15,MATCH(ExportsELAP[[#This Row],[Date Prevailing]],ECR_Hours!$H$12:$H$15,1))</f>
        <v>NS</v>
      </c>
      <c r="M1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5" spans="1:13" x14ac:dyDescent="0.25">
      <c r="A1985" s="164">
        <f>+Exports!A1988</f>
        <v>44644</v>
      </c>
      <c r="B1985" s="165">
        <f t="shared" si="120"/>
        <v>2022</v>
      </c>
      <c r="C1985" s="165">
        <f t="shared" si="121"/>
        <v>3</v>
      </c>
      <c r="D1985" s="165">
        <f t="shared" si="122"/>
        <v>24</v>
      </c>
      <c r="E1985" s="165">
        <f>+Exports!B1988</f>
        <v>16</v>
      </c>
      <c r="F1985" s="165">
        <f>+WEEKDAY(ExportsELAP[[#This Row],[Date Prevailing]],1)</f>
        <v>5</v>
      </c>
      <c r="G1985" s="165">
        <f>+COUNTIFS(ECR_Hours!$K$6:$K$7,ExportsELAP[[#This Row],[Date Prevailing]])</f>
        <v>0</v>
      </c>
      <c r="H1985" s="165">
        <f t="shared" si="123"/>
        <v>5</v>
      </c>
      <c r="I1985" s="166">
        <f>+Exports!G1988</f>
        <v>54761.065800000004</v>
      </c>
      <c r="J1985" s="166">
        <f>+'ELAP_IPCO-APND'!D1988</f>
        <v>24.34937</v>
      </c>
      <c r="K1985" s="166">
        <f>+(ExportsELAP[[#This Row],[Exports kWh - MPT]]/1000)*ExportsELAP[[#This Row],[EIM Price]]</f>
        <v>1333.397452758546</v>
      </c>
      <c r="L1985" s="167" t="str">
        <f>+INDEX(ECR_Hours!$I$12:$I$15,MATCH(ExportsELAP[[#This Row],[Date Prevailing]],ECR_Hours!$H$12:$H$15,1))</f>
        <v>NS</v>
      </c>
      <c r="M1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6" spans="1:13" x14ac:dyDescent="0.25">
      <c r="A1986" s="164">
        <f>+Exports!A1989</f>
        <v>44644</v>
      </c>
      <c r="B1986" s="165">
        <f t="shared" ref="B1986:B2049" si="124">+YEAR(A1986)</f>
        <v>2022</v>
      </c>
      <c r="C1986" s="165">
        <f t="shared" ref="C1986:C2049" si="125">+MONTH(A1986)</f>
        <v>3</v>
      </c>
      <c r="D1986" s="165">
        <f t="shared" ref="D1986:D2049" si="126">+DAY(A1986)</f>
        <v>24</v>
      </c>
      <c r="E1986" s="165">
        <f>+Exports!B1989</f>
        <v>17</v>
      </c>
      <c r="F1986" s="165">
        <f>+WEEKDAY(ExportsELAP[[#This Row],[Date Prevailing]],1)</f>
        <v>5</v>
      </c>
      <c r="G1986" s="165">
        <f>+COUNTIFS(ECR_Hours!$K$6:$K$7,ExportsELAP[[#This Row],[Date Prevailing]])</f>
        <v>0</v>
      </c>
      <c r="H1986" s="165">
        <f t="shared" ref="H1986:H2049" si="127">+IF(G1986=1,0,F1986)</f>
        <v>5</v>
      </c>
      <c r="I1986" s="166">
        <f>+Exports!G1989</f>
        <v>39141.58</v>
      </c>
      <c r="J1986" s="166">
        <f>+'ELAP_IPCO-APND'!D1989</f>
        <v>28.924050000000001</v>
      </c>
      <c r="K1986" s="166">
        <f>+(ExportsELAP[[#This Row],[Exports kWh - MPT]]/1000)*ExportsELAP[[#This Row],[EIM Price]]</f>
        <v>1132.1330169990001</v>
      </c>
      <c r="L1986" s="167" t="str">
        <f>+INDEX(ECR_Hours!$I$12:$I$15,MATCH(ExportsELAP[[#This Row],[Date Prevailing]],ECR_Hours!$H$12:$H$15,1))</f>
        <v>NS</v>
      </c>
      <c r="M1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7" spans="1:13" x14ac:dyDescent="0.25">
      <c r="A1987" s="164">
        <f>+Exports!A1990</f>
        <v>44644</v>
      </c>
      <c r="B1987" s="165">
        <f t="shared" si="124"/>
        <v>2022</v>
      </c>
      <c r="C1987" s="165">
        <f t="shared" si="125"/>
        <v>3</v>
      </c>
      <c r="D1987" s="165">
        <f t="shared" si="126"/>
        <v>24</v>
      </c>
      <c r="E1987" s="165">
        <f>+Exports!B1990</f>
        <v>18</v>
      </c>
      <c r="F1987" s="165">
        <f>+WEEKDAY(ExportsELAP[[#This Row],[Date Prevailing]],1)</f>
        <v>5</v>
      </c>
      <c r="G1987" s="165">
        <f>+COUNTIFS(ECR_Hours!$K$6:$K$7,ExportsELAP[[#This Row],[Date Prevailing]])</f>
        <v>0</v>
      </c>
      <c r="H1987" s="165">
        <f t="shared" si="127"/>
        <v>5</v>
      </c>
      <c r="I1987" s="166">
        <f>+Exports!G1990</f>
        <v>22845.3891</v>
      </c>
      <c r="J1987" s="166">
        <f>+'ELAP_IPCO-APND'!D1990</f>
        <v>34.677379999999999</v>
      </c>
      <c r="K1987" s="166">
        <f>+(ExportsELAP[[#This Row],[Exports kWh - MPT]]/1000)*ExportsELAP[[#This Row],[EIM Price]]</f>
        <v>792.21823906855809</v>
      </c>
      <c r="L1987" s="167" t="str">
        <f>+INDEX(ECR_Hours!$I$12:$I$15,MATCH(ExportsELAP[[#This Row],[Date Prevailing]],ECR_Hours!$H$12:$H$15,1))</f>
        <v>NS</v>
      </c>
      <c r="M1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8" spans="1:13" x14ac:dyDescent="0.25">
      <c r="A1988" s="164">
        <f>+Exports!A1991</f>
        <v>44644</v>
      </c>
      <c r="B1988" s="165">
        <f t="shared" si="124"/>
        <v>2022</v>
      </c>
      <c r="C1988" s="165">
        <f t="shared" si="125"/>
        <v>3</v>
      </c>
      <c r="D1988" s="165">
        <f t="shared" si="126"/>
        <v>24</v>
      </c>
      <c r="E1988" s="165">
        <f>+Exports!B1991</f>
        <v>19</v>
      </c>
      <c r="F1988" s="165">
        <f>+WEEKDAY(ExportsELAP[[#This Row],[Date Prevailing]],1)</f>
        <v>5</v>
      </c>
      <c r="G1988" s="165">
        <f>+COUNTIFS(ECR_Hours!$K$6:$K$7,ExportsELAP[[#This Row],[Date Prevailing]])</f>
        <v>0</v>
      </c>
      <c r="H1988" s="165">
        <f t="shared" si="127"/>
        <v>5</v>
      </c>
      <c r="I1988" s="166">
        <f>+Exports!G1991</f>
        <v>7266.3389999999999</v>
      </c>
      <c r="J1988" s="166">
        <f>+'ELAP_IPCO-APND'!D1991</f>
        <v>39.952710000000003</v>
      </c>
      <c r="K1988" s="166">
        <f>+(ExportsELAP[[#This Row],[Exports kWh - MPT]]/1000)*ExportsELAP[[#This Row],[EIM Price]]</f>
        <v>290.30993482869002</v>
      </c>
      <c r="L1988" s="167" t="str">
        <f>+INDEX(ECR_Hours!$I$12:$I$15,MATCH(ExportsELAP[[#This Row],[Date Prevailing]],ECR_Hours!$H$12:$H$15,1))</f>
        <v>NS</v>
      </c>
      <c r="M1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89" spans="1:13" x14ac:dyDescent="0.25">
      <c r="A1989" s="164">
        <f>+Exports!A1992</f>
        <v>44644</v>
      </c>
      <c r="B1989" s="165">
        <f t="shared" si="124"/>
        <v>2022</v>
      </c>
      <c r="C1989" s="165">
        <f t="shared" si="125"/>
        <v>3</v>
      </c>
      <c r="D1989" s="165">
        <f t="shared" si="126"/>
        <v>24</v>
      </c>
      <c r="E1989" s="165">
        <f>+Exports!B1992</f>
        <v>20</v>
      </c>
      <c r="F1989" s="165">
        <f>+WEEKDAY(ExportsELAP[[#This Row],[Date Prevailing]],1)</f>
        <v>5</v>
      </c>
      <c r="G1989" s="165">
        <f>+COUNTIFS(ECR_Hours!$K$6:$K$7,ExportsELAP[[#This Row],[Date Prevailing]])</f>
        <v>0</v>
      </c>
      <c r="H1989" s="165">
        <f t="shared" si="127"/>
        <v>5</v>
      </c>
      <c r="I1989" s="166">
        <f>+Exports!G1992</f>
        <v>1171.4821999999999</v>
      </c>
      <c r="J1989" s="166">
        <f>+'ELAP_IPCO-APND'!D1992</f>
        <v>46.696350000000002</v>
      </c>
      <c r="K1989" s="166">
        <f>+(ExportsELAP[[#This Row],[Exports kWh - MPT]]/1000)*ExportsELAP[[#This Row],[EIM Price]]</f>
        <v>54.703942829970003</v>
      </c>
      <c r="L1989" s="167" t="str">
        <f>+INDEX(ECR_Hours!$I$12:$I$15,MATCH(ExportsELAP[[#This Row],[Date Prevailing]],ECR_Hours!$H$12:$H$15,1))</f>
        <v>NS</v>
      </c>
      <c r="M1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0" spans="1:13" x14ac:dyDescent="0.25">
      <c r="A1990" s="164">
        <f>+Exports!A1993</f>
        <v>44644</v>
      </c>
      <c r="B1990" s="165">
        <f t="shared" si="124"/>
        <v>2022</v>
      </c>
      <c r="C1990" s="165">
        <f t="shared" si="125"/>
        <v>3</v>
      </c>
      <c r="D1990" s="165">
        <f t="shared" si="126"/>
        <v>24</v>
      </c>
      <c r="E1990" s="165">
        <f>+Exports!B1993</f>
        <v>21</v>
      </c>
      <c r="F1990" s="165">
        <f>+WEEKDAY(ExportsELAP[[#This Row],[Date Prevailing]],1)</f>
        <v>5</v>
      </c>
      <c r="G1990" s="165">
        <f>+COUNTIFS(ECR_Hours!$K$6:$K$7,ExportsELAP[[#This Row],[Date Prevailing]])</f>
        <v>0</v>
      </c>
      <c r="H1990" s="165">
        <f t="shared" si="127"/>
        <v>5</v>
      </c>
      <c r="I1990" s="166">
        <f>+Exports!G1993</f>
        <v>65.042399999999901</v>
      </c>
      <c r="J1990" s="166">
        <f>+'ELAP_IPCO-APND'!D1993</f>
        <v>38.741979999999998</v>
      </c>
      <c r="K1990" s="166">
        <f>+(ExportsELAP[[#This Row],[Exports kWh - MPT]]/1000)*ExportsELAP[[#This Row],[EIM Price]]</f>
        <v>2.519871359951996</v>
      </c>
      <c r="L1990" s="167" t="str">
        <f>+INDEX(ECR_Hours!$I$12:$I$15,MATCH(ExportsELAP[[#This Row],[Date Prevailing]],ECR_Hours!$H$12:$H$15,1))</f>
        <v>NS</v>
      </c>
      <c r="M1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1" spans="1:13" x14ac:dyDescent="0.25">
      <c r="A1991" s="164">
        <f>+Exports!A1994</f>
        <v>44644</v>
      </c>
      <c r="B1991" s="165">
        <f t="shared" si="124"/>
        <v>2022</v>
      </c>
      <c r="C1991" s="165">
        <f t="shared" si="125"/>
        <v>3</v>
      </c>
      <c r="D1991" s="165">
        <f t="shared" si="126"/>
        <v>24</v>
      </c>
      <c r="E1991" s="165">
        <f>+Exports!B1994</f>
        <v>22</v>
      </c>
      <c r="F1991" s="165">
        <f>+WEEKDAY(ExportsELAP[[#This Row],[Date Prevailing]],1)</f>
        <v>5</v>
      </c>
      <c r="G1991" s="165">
        <f>+COUNTIFS(ECR_Hours!$K$6:$K$7,ExportsELAP[[#This Row],[Date Prevailing]])</f>
        <v>0</v>
      </c>
      <c r="H1991" s="165">
        <f t="shared" si="127"/>
        <v>5</v>
      </c>
      <c r="I1991" s="166">
        <f>+Exports!G1994</f>
        <v>64.830300000000008</v>
      </c>
      <c r="J1991" s="166">
        <f>+'ELAP_IPCO-APND'!D1994</f>
        <v>36.86215</v>
      </c>
      <c r="K1991" s="166">
        <f>+(ExportsELAP[[#This Row],[Exports kWh - MPT]]/1000)*ExportsELAP[[#This Row],[EIM Price]]</f>
        <v>2.3897842431450003</v>
      </c>
      <c r="L1991" s="167" t="str">
        <f>+INDEX(ECR_Hours!$I$12:$I$15,MATCH(ExportsELAP[[#This Row],[Date Prevailing]],ECR_Hours!$H$12:$H$15,1))</f>
        <v>NS</v>
      </c>
      <c r="M1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2" spans="1:13" x14ac:dyDescent="0.25">
      <c r="A1992" s="164">
        <f>+Exports!A1995</f>
        <v>44644</v>
      </c>
      <c r="B1992" s="165">
        <f t="shared" si="124"/>
        <v>2022</v>
      </c>
      <c r="C1992" s="165">
        <f t="shared" si="125"/>
        <v>3</v>
      </c>
      <c r="D1992" s="165">
        <f t="shared" si="126"/>
        <v>24</v>
      </c>
      <c r="E1992" s="165">
        <f>+Exports!B1995</f>
        <v>23</v>
      </c>
      <c r="F1992" s="165">
        <f>+WEEKDAY(ExportsELAP[[#This Row],[Date Prevailing]],1)</f>
        <v>5</v>
      </c>
      <c r="G1992" s="165">
        <f>+COUNTIFS(ECR_Hours!$K$6:$K$7,ExportsELAP[[#This Row],[Date Prevailing]])</f>
        <v>0</v>
      </c>
      <c r="H1992" s="165">
        <f t="shared" si="127"/>
        <v>5</v>
      </c>
      <c r="I1992" s="166">
        <f>+Exports!G1995</f>
        <v>64.205500000000001</v>
      </c>
      <c r="J1992" s="166">
        <f>+'ELAP_IPCO-APND'!D1995</f>
        <v>38.227960000000003</v>
      </c>
      <c r="K1992" s="166">
        <f>+(ExportsELAP[[#This Row],[Exports kWh - MPT]]/1000)*ExportsELAP[[#This Row],[EIM Price]]</f>
        <v>2.4544452857800003</v>
      </c>
      <c r="L1992" s="167" t="str">
        <f>+INDEX(ECR_Hours!$I$12:$I$15,MATCH(ExportsELAP[[#This Row],[Date Prevailing]],ECR_Hours!$H$12:$H$15,1))</f>
        <v>NS</v>
      </c>
      <c r="M1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3" spans="1:13" x14ac:dyDescent="0.25">
      <c r="A1993" s="164">
        <f>+Exports!A1996</f>
        <v>44644</v>
      </c>
      <c r="B1993" s="165">
        <f t="shared" si="124"/>
        <v>2022</v>
      </c>
      <c r="C1993" s="165">
        <f t="shared" si="125"/>
        <v>3</v>
      </c>
      <c r="D1993" s="165">
        <f t="shared" si="126"/>
        <v>24</v>
      </c>
      <c r="E1993" s="165">
        <f>+Exports!B1996</f>
        <v>24</v>
      </c>
      <c r="F1993" s="165">
        <f>+WEEKDAY(ExportsELAP[[#This Row],[Date Prevailing]],1)</f>
        <v>5</v>
      </c>
      <c r="G1993" s="165">
        <f>+COUNTIFS(ECR_Hours!$K$6:$K$7,ExportsELAP[[#This Row],[Date Prevailing]])</f>
        <v>0</v>
      </c>
      <c r="H1993" s="165">
        <f t="shared" si="127"/>
        <v>5</v>
      </c>
      <c r="I1993" s="166">
        <f>+Exports!G1996</f>
        <v>64.865899999999996</v>
      </c>
      <c r="J1993" s="166">
        <f>+'ELAP_IPCO-APND'!D1996</f>
        <v>44.982669999999999</v>
      </c>
      <c r="K1993" s="166">
        <f>+(ExportsELAP[[#This Row],[Exports kWh - MPT]]/1000)*ExportsELAP[[#This Row],[EIM Price]]</f>
        <v>2.9178413739529994</v>
      </c>
      <c r="L1993" s="167" t="str">
        <f>+INDEX(ECR_Hours!$I$12:$I$15,MATCH(ExportsELAP[[#This Row],[Date Prevailing]],ECR_Hours!$H$12:$H$15,1))</f>
        <v>NS</v>
      </c>
      <c r="M1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4" spans="1:13" x14ac:dyDescent="0.25">
      <c r="A1994" s="164">
        <f>+Exports!A1997</f>
        <v>44645</v>
      </c>
      <c r="B1994" s="165">
        <f t="shared" si="124"/>
        <v>2022</v>
      </c>
      <c r="C1994" s="165">
        <f t="shared" si="125"/>
        <v>3</v>
      </c>
      <c r="D1994" s="165">
        <f t="shared" si="126"/>
        <v>25</v>
      </c>
      <c r="E1994" s="165">
        <f>+Exports!B1997</f>
        <v>1</v>
      </c>
      <c r="F1994" s="165">
        <f>+WEEKDAY(ExportsELAP[[#This Row],[Date Prevailing]],1)</f>
        <v>6</v>
      </c>
      <c r="G1994" s="165">
        <f>+COUNTIFS(ECR_Hours!$K$6:$K$7,ExportsELAP[[#This Row],[Date Prevailing]])</f>
        <v>0</v>
      </c>
      <c r="H1994" s="165">
        <f t="shared" si="127"/>
        <v>6</v>
      </c>
      <c r="I1994" s="166">
        <f>+Exports!G1997</f>
        <v>15.335600000000001</v>
      </c>
      <c r="J1994" s="166">
        <f>+'ELAP_IPCO-APND'!D1997</f>
        <v>36.496879999999997</v>
      </c>
      <c r="K1994" s="166">
        <f>+(ExportsELAP[[#This Row],[Exports kWh - MPT]]/1000)*ExportsELAP[[#This Row],[EIM Price]]</f>
        <v>0.55970155292800006</v>
      </c>
      <c r="L1994" s="167" t="str">
        <f>+INDEX(ECR_Hours!$I$12:$I$15,MATCH(ExportsELAP[[#This Row],[Date Prevailing]],ECR_Hours!$H$12:$H$15,1))</f>
        <v>NS</v>
      </c>
      <c r="M1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5" spans="1:13" x14ac:dyDescent="0.25">
      <c r="A1995" s="164">
        <f>+Exports!A1998</f>
        <v>44645</v>
      </c>
      <c r="B1995" s="165">
        <f t="shared" si="124"/>
        <v>2022</v>
      </c>
      <c r="C1995" s="165">
        <f t="shared" si="125"/>
        <v>3</v>
      </c>
      <c r="D1995" s="165">
        <f t="shared" si="126"/>
        <v>25</v>
      </c>
      <c r="E1995" s="165">
        <f>+Exports!B1998</f>
        <v>2</v>
      </c>
      <c r="F1995" s="165">
        <f>+WEEKDAY(ExportsELAP[[#This Row],[Date Prevailing]],1)</f>
        <v>6</v>
      </c>
      <c r="G1995" s="165">
        <f>+COUNTIFS(ECR_Hours!$K$6:$K$7,ExportsELAP[[#This Row],[Date Prevailing]])</f>
        <v>0</v>
      </c>
      <c r="H1995" s="165">
        <f t="shared" si="127"/>
        <v>6</v>
      </c>
      <c r="I1995" s="166">
        <f>+Exports!G1998</f>
        <v>14.484700000000002</v>
      </c>
      <c r="J1995" s="166">
        <f>+'ELAP_IPCO-APND'!D1998</f>
        <v>32.527250000000002</v>
      </c>
      <c r="K1995" s="166">
        <f>+(ExportsELAP[[#This Row],[Exports kWh - MPT]]/1000)*ExportsELAP[[#This Row],[EIM Price]]</f>
        <v>0.47114745807500008</v>
      </c>
      <c r="L1995" s="167" t="str">
        <f>+INDEX(ECR_Hours!$I$12:$I$15,MATCH(ExportsELAP[[#This Row],[Date Prevailing]],ECR_Hours!$H$12:$H$15,1))</f>
        <v>NS</v>
      </c>
      <c r="M1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6" spans="1:13" x14ac:dyDescent="0.25">
      <c r="A1996" s="164">
        <f>+Exports!A1999</f>
        <v>44645</v>
      </c>
      <c r="B1996" s="165">
        <f t="shared" si="124"/>
        <v>2022</v>
      </c>
      <c r="C1996" s="165">
        <f t="shared" si="125"/>
        <v>3</v>
      </c>
      <c r="D1996" s="165">
        <f t="shared" si="126"/>
        <v>25</v>
      </c>
      <c r="E1996" s="165">
        <f>+Exports!B1999</f>
        <v>3</v>
      </c>
      <c r="F1996" s="165">
        <f>+WEEKDAY(ExportsELAP[[#This Row],[Date Prevailing]],1)</f>
        <v>6</v>
      </c>
      <c r="G1996" s="165">
        <f>+COUNTIFS(ECR_Hours!$K$6:$K$7,ExportsELAP[[#This Row],[Date Prevailing]])</f>
        <v>0</v>
      </c>
      <c r="H1996" s="165">
        <f t="shared" si="127"/>
        <v>6</v>
      </c>
      <c r="I1996" s="166">
        <f>+Exports!G1999</f>
        <v>13.752000000000001</v>
      </c>
      <c r="J1996" s="166">
        <f>+'ELAP_IPCO-APND'!D1999</f>
        <v>33.344709999999999</v>
      </c>
      <c r="K1996" s="166">
        <f>+(ExportsELAP[[#This Row],[Exports kWh - MPT]]/1000)*ExportsELAP[[#This Row],[EIM Price]]</f>
        <v>0.45855645192</v>
      </c>
      <c r="L1996" s="167" t="str">
        <f>+INDEX(ECR_Hours!$I$12:$I$15,MATCH(ExportsELAP[[#This Row],[Date Prevailing]],ECR_Hours!$H$12:$H$15,1))</f>
        <v>NS</v>
      </c>
      <c r="M1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7" spans="1:13" x14ac:dyDescent="0.25">
      <c r="A1997" s="164">
        <f>+Exports!A2000</f>
        <v>44645</v>
      </c>
      <c r="B1997" s="165">
        <f t="shared" si="124"/>
        <v>2022</v>
      </c>
      <c r="C1997" s="165">
        <f t="shared" si="125"/>
        <v>3</v>
      </c>
      <c r="D1997" s="165">
        <f t="shared" si="126"/>
        <v>25</v>
      </c>
      <c r="E1997" s="165">
        <f>+Exports!B2000</f>
        <v>4</v>
      </c>
      <c r="F1997" s="165">
        <f>+WEEKDAY(ExportsELAP[[#This Row],[Date Prevailing]],1)</f>
        <v>6</v>
      </c>
      <c r="G1997" s="165">
        <f>+COUNTIFS(ECR_Hours!$K$6:$K$7,ExportsELAP[[#This Row],[Date Prevailing]])</f>
        <v>0</v>
      </c>
      <c r="H1997" s="165">
        <f t="shared" si="127"/>
        <v>6</v>
      </c>
      <c r="I1997" s="166">
        <f>+Exports!G2000</f>
        <v>2.4005999999999998</v>
      </c>
      <c r="J1997" s="166">
        <f>+'ELAP_IPCO-APND'!D2000</f>
        <v>33.647790000000001</v>
      </c>
      <c r="K1997" s="166">
        <f>+(ExportsELAP[[#This Row],[Exports kWh - MPT]]/1000)*ExportsELAP[[#This Row],[EIM Price]]</f>
        <v>8.0774884673999986E-2</v>
      </c>
      <c r="L1997" s="167" t="str">
        <f>+INDEX(ECR_Hours!$I$12:$I$15,MATCH(ExportsELAP[[#This Row],[Date Prevailing]],ECR_Hours!$H$12:$H$15,1))</f>
        <v>NS</v>
      </c>
      <c r="M1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8" spans="1:13" x14ac:dyDescent="0.25">
      <c r="A1998" s="164">
        <f>+Exports!A2001</f>
        <v>44645</v>
      </c>
      <c r="B1998" s="165">
        <f t="shared" si="124"/>
        <v>2022</v>
      </c>
      <c r="C1998" s="165">
        <f t="shared" si="125"/>
        <v>3</v>
      </c>
      <c r="D1998" s="165">
        <f t="shared" si="126"/>
        <v>25</v>
      </c>
      <c r="E1998" s="165">
        <f>+Exports!B2001</f>
        <v>5</v>
      </c>
      <c r="F1998" s="165">
        <f>+WEEKDAY(ExportsELAP[[#This Row],[Date Prevailing]],1)</f>
        <v>6</v>
      </c>
      <c r="G1998" s="165">
        <f>+COUNTIFS(ECR_Hours!$K$6:$K$7,ExportsELAP[[#This Row],[Date Prevailing]])</f>
        <v>0</v>
      </c>
      <c r="H1998" s="165">
        <f t="shared" si="127"/>
        <v>6</v>
      </c>
      <c r="I1998" s="166">
        <f>+Exports!G2001</f>
        <v>6.0990999999999893</v>
      </c>
      <c r="J1998" s="166">
        <f>+'ELAP_IPCO-APND'!D2001</f>
        <v>35.417830000000002</v>
      </c>
      <c r="K1998" s="166">
        <f>+(ExportsELAP[[#This Row],[Exports kWh - MPT]]/1000)*ExportsELAP[[#This Row],[EIM Price]]</f>
        <v>0.21601688695299964</v>
      </c>
      <c r="L1998" s="167" t="str">
        <f>+INDEX(ECR_Hours!$I$12:$I$15,MATCH(ExportsELAP[[#This Row],[Date Prevailing]],ECR_Hours!$H$12:$H$15,1))</f>
        <v>NS</v>
      </c>
      <c r="M1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1999" spans="1:13" x14ac:dyDescent="0.25">
      <c r="A1999" s="164">
        <f>+Exports!A2002</f>
        <v>44645</v>
      </c>
      <c r="B1999" s="165">
        <f t="shared" si="124"/>
        <v>2022</v>
      </c>
      <c r="C1999" s="165">
        <f t="shared" si="125"/>
        <v>3</v>
      </c>
      <c r="D1999" s="165">
        <f t="shared" si="126"/>
        <v>25</v>
      </c>
      <c r="E1999" s="165">
        <f>+Exports!B2002</f>
        <v>6</v>
      </c>
      <c r="F1999" s="165">
        <f>+WEEKDAY(ExportsELAP[[#This Row],[Date Prevailing]],1)</f>
        <v>6</v>
      </c>
      <c r="G1999" s="165">
        <f>+COUNTIFS(ECR_Hours!$K$6:$K$7,ExportsELAP[[#This Row],[Date Prevailing]])</f>
        <v>0</v>
      </c>
      <c r="H1999" s="165">
        <f t="shared" si="127"/>
        <v>6</v>
      </c>
      <c r="I1999" s="166">
        <f>+Exports!G2002</f>
        <v>4.8656000000000006</v>
      </c>
      <c r="J1999" s="166">
        <f>+'ELAP_IPCO-APND'!D2002</f>
        <v>36.68439</v>
      </c>
      <c r="K1999" s="166">
        <f>+(ExportsELAP[[#This Row],[Exports kWh - MPT]]/1000)*ExportsELAP[[#This Row],[EIM Price]]</f>
        <v>0.17849156798400001</v>
      </c>
      <c r="L1999" s="167" t="str">
        <f>+INDEX(ECR_Hours!$I$12:$I$15,MATCH(ExportsELAP[[#This Row],[Date Prevailing]],ECR_Hours!$H$12:$H$15,1))</f>
        <v>NS</v>
      </c>
      <c r="M1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0" spans="1:13" x14ac:dyDescent="0.25">
      <c r="A2000" s="164">
        <f>+Exports!A2003</f>
        <v>44645</v>
      </c>
      <c r="B2000" s="165">
        <f t="shared" si="124"/>
        <v>2022</v>
      </c>
      <c r="C2000" s="165">
        <f t="shared" si="125"/>
        <v>3</v>
      </c>
      <c r="D2000" s="165">
        <f t="shared" si="126"/>
        <v>25</v>
      </c>
      <c r="E2000" s="165">
        <f>+Exports!B2003</f>
        <v>7</v>
      </c>
      <c r="F2000" s="165">
        <f>+WEEKDAY(ExportsELAP[[#This Row],[Date Prevailing]],1)</f>
        <v>6</v>
      </c>
      <c r="G2000" s="165">
        <f>+COUNTIFS(ECR_Hours!$K$6:$K$7,ExportsELAP[[#This Row],[Date Prevailing]])</f>
        <v>0</v>
      </c>
      <c r="H2000" s="165">
        <f t="shared" si="127"/>
        <v>6</v>
      </c>
      <c r="I2000" s="166">
        <f>+Exports!G2003</f>
        <v>2.6808999999999998</v>
      </c>
      <c r="J2000" s="166">
        <f>+'ELAP_IPCO-APND'!D2003</f>
        <v>35.456670000000003</v>
      </c>
      <c r="K2000" s="166">
        <f>+(ExportsELAP[[#This Row],[Exports kWh - MPT]]/1000)*ExportsELAP[[#This Row],[EIM Price]]</f>
        <v>9.5055786603E-2</v>
      </c>
      <c r="L2000" s="167" t="str">
        <f>+INDEX(ECR_Hours!$I$12:$I$15,MATCH(ExportsELAP[[#This Row],[Date Prevailing]],ECR_Hours!$H$12:$H$15,1))</f>
        <v>NS</v>
      </c>
      <c r="M2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1" spans="1:13" x14ac:dyDescent="0.25">
      <c r="A2001" s="164">
        <f>+Exports!A2004</f>
        <v>44645</v>
      </c>
      <c r="B2001" s="165">
        <f t="shared" si="124"/>
        <v>2022</v>
      </c>
      <c r="C2001" s="165">
        <f t="shared" si="125"/>
        <v>3</v>
      </c>
      <c r="D2001" s="165">
        <f t="shared" si="126"/>
        <v>25</v>
      </c>
      <c r="E2001" s="165">
        <f>+Exports!B2004</f>
        <v>8</v>
      </c>
      <c r="F2001" s="165">
        <f>+WEEKDAY(ExportsELAP[[#This Row],[Date Prevailing]],1)</f>
        <v>6</v>
      </c>
      <c r="G2001" s="165">
        <f>+COUNTIFS(ECR_Hours!$K$6:$K$7,ExportsELAP[[#This Row],[Date Prevailing]])</f>
        <v>0</v>
      </c>
      <c r="H2001" s="165">
        <f t="shared" si="127"/>
        <v>6</v>
      </c>
      <c r="I2001" s="166">
        <f>+Exports!G2004</f>
        <v>544.11249999999995</v>
      </c>
      <c r="J2001" s="166">
        <f>+'ELAP_IPCO-APND'!D2004</f>
        <v>38.086599999999997</v>
      </c>
      <c r="K2001" s="166">
        <f>+(ExportsELAP[[#This Row],[Exports kWh - MPT]]/1000)*ExportsELAP[[#This Row],[EIM Price]]</f>
        <v>20.723395142499999</v>
      </c>
      <c r="L2001" s="167" t="str">
        <f>+INDEX(ECR_Hours!$I$12:$I$15,MATCH(ExportsELAP[[#This Row],[Date Prevailing]],ECR_Hours!$H$12:$H$15,1))</f>
        <v>NS</v>
      </c>
      <c r="M2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2" spans="1:13" x14ac:dyDescent="0.25">
      <c r="A2002" s="164">
        <f>+Exports!A2005</f>
        <v>44645</v>
      </c>
      <c r="B2002" s="165">
        <f t="shared" si="124"/>
        <v>2022</v>
      </c>
      <c r="C2002" s="165">
        <f t="shared" si="125"/>
        <v>3</v>
      </c>
      <c r="D2002" s="165">
        <f t="shared" si="126"/>
        <v>25</v>
      </c>
      <c r="E2002" s="165">
        <f>+Exports!B2005</f>
        <v>9</v>
      </c>
      <c r="F2002" s="165">
        <f>+WEEKDAY(ExportsELAP[[#This Row],[Date Prevailing]],1)</f>
        <v>6</v>
      </c>
      <c r="G2002" s="165">
        <f>+COUNTIFS(ECR_Hours!$K$6:$K$7,ExportsELAP[[#This Row],[Date Prevailing]])</f>
        <v>0</v>
      </c>
      <c r="H2002" s="165">
        <f t="shared" si="127"/>
        <v>6</v>
      </c>
      <c r="I2002" s="166">
        <f>+Exports!G2005</f>
        <v>7204.7435000000005</v>
      </c>
      <c r="J2002" s="166">
        <f>+'ELAP_IPCO-APND'!D2005</f>
        <v>38.275080000000003</v>
      </c>
      <c r="K2002" s="166">
        <f>+(ExportsELAP[[#This Row],[Exports kWh - MPT]]/1000)*ExportsELAP[[#This Row],[EIM Price]]</f>
        <v>275.76213384198002</v>
      </c>
      <c r="L2002" s="167" t="str">
        <f>+INDEX(ECR_Hours!$I$12:$I$15,MATCH(ExportsELAP[[#This Row],[Date Prevailing]],ECR_Hours!$H$12:$H$15,1))</f>
        <v>NS</v>
      </c>
      <c r="M2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3" spans="1:13" x14ac:dyDescent="0.25">
      <c r="A2003" s="164">
        <f>+Exports!A2006</f>
        <v>44645</v>
      </c>
      <c r="B2003" s="165">
        <f t="shared" si="124"/>
        <v>2022</v>
      </c>
      <c r="C2003" s="165">
        <f t="shared" si="125"/>
        <v>3</v>
      </c>
      <c r="D2003" s="165">
        <f t="shared" si="126"/>
        <v>25</v>
      </c>
      <c r="E2003" s="165">
        <f>+Exports!B2006</f>
        <v>10</v>
      </c>
      <c r="F2003" s="165">
        <f>+WEEKDAY(ExportsELAP[[#This Row],[Date Prevailing]],1)</f>
        <v>6</v>
      </c>
      <c r="G2003" s="165">
        <f>+COUNTIFS(ECR_Hours!$K$6:$K$7,ExportsELAP[[#This Row],[Date Prevailing]])</f>
        <v>0</v>
      </c>
      <c r="H2003" s="165">
        <f t="shared" si="127"/>
        <v>6</v>
      </c>
      <c r="I2003" s="166">
        <f>+Exports!G2006</f>
        <v>19751.167600000001</v>
      </c>
      <c r="J2003" s="166">
        <f>+'ELAP_IPCO-APND'!D2006</f>
        <v>33.696330000000003</v>
      </c>
      <c r="K2003" s="166">
        <f>+(ExportsELAP[[#This Row],[Exports kWh - MPT]]/1000)*ExportsELAP[[#This Row],[EIM Price]]</f>
        <v>665.54186133490816</v>
      </c>
      <c r="L2003" s="167" t="str">
        <f>+INDEX(ECR_Hours!$I$12:$I$15,MATCH(ExportsELAP[[#This Row],[Date Prevailing]],ECR_Hours!$H$12:$H$15,1))</f>
        <v>NS</v>
      </c>
      <c r="M2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4" spans="1:13" x14ac:dyDescent="0.25">
      <c r="A2004" s="164">
        <f>+Exports!A2007</f>
        <v>44645</v>
      </c>
      <c r="B2004" s="165">
        <f t="shared" si="124"/>
        <v>2022</v>
      </c>
      <c r="C2004" s="165">
        <f t="shared" si="125"/>
        <v>3</v>
      </c>
      <c r="D2004" s="165">
        <f t="shared" si="126"/>
        <v>25</v>
      </c>
      <c r="E2004" s="165">
        <f>+Exports!B2007</f>
        <v>11</v>
      </c>
      <c r="F2004" s="165">
        <f>+WEEKDAY(ExportsELAP[[#This Row],[Date Prevailing]],1)</f>
        <v>6</v>
      </c>
      <c r="G2004" s="165">
        <f>+COUNTIFS(ECR_Hours!$K$6:$K$7,ExportsELAP[[#This Row],[Date Prevailing]])</f>
        <v>0</v>
      </c>
      <c r="H2004" s="165">
        <f t="shared" si="127"/>
        <v>6</v>
      </c>
      <c r="I2004" s="166">
        <f>+Exports!G2007</f>
        <v>33828.252999999997</v>
      </c>
      <c r="J2004" s="166">
        <f>+'ELAP_IPCO-APND'!D2007</f>
        <v>27.186229999999998</v>
      </c>
      <c r="K2004" s="166">
        <f>+(ExportsELAP[[#This Row],[Exports kWh - MPT]]/1000)*ExportsELAP[[#This Row],[EIM Price]]</f>
        <v>919.66266655618983</v>
      </c>
      <c r="L2004" s="167" t="str">
        <f>+INDEX(ECR_Hours!$I$12:$I$15,MATCH(ExportsELAP[[#This Row],[Date Prevailing]],ECR_Hours!$H$12:$H$15,1))</f>
        <v>NS</v>
      </c>
      <c r="M2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5" spans="1:13" x14ac:dyDescent="0.25">
      <c r="A2005" s="164">
        <f>+Exports!A2008</f>
        <v>44645</v>
      </c>
      <c r="B2005" s="165">
        <f t="shared" si="124"/>
        <v>2022</v>
      </c>
      <c r="C2005" s="165">
        <f t="shared" si="125"/>
        <v>3</v>
      </c>
      <c r="D2005" s="165">
        <f t="shared" si="126"/>
        <v>25</v>
      </c>
      <c r="E2005" s="165">
        <f>+Exports!B2008</f>
        <v>12</v>
      </c>
      <c r="F2005" s="165">
        <f>+WEEKDAY(ExportsELAP[[#This Row],[Date Prevailing]],1)</f>
        <v>6</v>
      </c>
      <c r="G2005" s="165">
        <f>+COUNTIFS(ECR_Hours!$K$6:$K$7,ExportsELAP[[#This Row],[Date Prevailing]])</f>
        <v>0</v>
      </c>
      <c r="H2005" s="165">
        <f t="shared" si="127"/>
        <v>6</v>
      </c>
      <c r="I2005" s="166">
        <f>+Exports!G2008</f>
        <v>45754.085800000001</v>
      </c>
      <c r="J2005" s="166">
        <f>+'ELAP_IPCO-APND'!D2008</f>
        <v>27.625119999999999</v>
      </c>
      <c r="K2005" s="166">
        <f>+(ExportsELAP[[#This Row],[Exports kWh - MPT]]/1000)*ExportsELAP[[#This Row],[EIM Price]]</f>
        <v>1263.9621107152959</v>
      </c>
      <c r="L2005" s="167" t="str">
        <f>+INDEX(ECR_Hours!$I$12:$I$15,MATCH(ExportsELAP[[#This Row],[Date Prevailing]],ECR_Hours!$H$12:$H$15,1))</f>
        <v>NS</v>
      </c>
      <c r="M2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6" spans="1:13" x14ac:dyDescent="0.25">
      <c r="A2006" s="164">
        <f>+Exports!A2009</f>
        <v>44645</v>
      </c>
      <c r="B2006" s="165">
        <f t="shared" si="124"/>
        <v>2022</v>
      </c>
      <c r="C2006" s="165">
        <f t="shared" si="125"/>
        <v>3</v>
      </c>
      <c r="D2006" s="165">
        <f t="shared" si="126"/>
        <v>25</v>
      </c>
      <c r="E2006" s="165">
        <f>+Exports!B2009</f>
        <v>13</v>
      </c>
      <c r="F2006" s="165">
        <f>+WEEKDAY(ExportsELAP[[#This Row],[Date Prevailing]],1)</f>
        <v>6</v>
      </c>
      <c r="G2006" s="165">
        <f>+COUNTIFS(ECR_Hours!$K$6:$K$7,ExportsELAP[[#This Row],[Date Prevailing]])</f>
        <v>0</v>
      </c>
      <c r="H2006" s="165">
        <f t="shared" si="127"/>
        <v>6</v>
      </c>
      <c r="I2006" s="166">
        <f>+Exports!G2009</f>
        <v>50088.633999999998</v>
      </c>
      <c r="J2006" s="166">
        <f>+'ELAP_IPCO-APND'!D2009</f>
        <v>28.652000000000001</v>
      </c>
      <c r="K2006" s="166">
        <f>+(ExportsELAP[[#This Row],[Exports kWh - MPT]]/1000)*ExportsELAP[[#This Row],[EIM Price]]</f>
        <v>1435.139541368</v>
      </c>
      <c r="L2006" s="167" t="str">
        <f>+INDEX(ECR_Hours!$I$12:$I$15,MATCH(ExportsELAP[[#This Row],[Date Prevailing]],ECR_Hours!$H$12:$H$15,1))</f>
        <v>NS</v>
      </c>
      <c r="M2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7" spans="1:13" x14ac:dyDescent="0.25">
      <c r="A2007" s="164">
        <f>+Exports!A2010</f>
        <v>44645</v>
      </c>
      <c r="B2007" s="165">
        <f t="shared" si="124"/>
        <v>2022</v>
      </c>
      <c r="C2007" s="165">
        <f t="shared" si="125"/>
        <v>3</v>
      </c>
      <c r="D2007" s="165">
        <f t="shared" si="126"/>
        <v>25</v>
      </c>
      <c r="E2007" s="165">
        <f>+Exports!B2010</f>
        <v>14</v>
      </c>
      <c r="F2007" s="165">
        <f>+WEEKDAY(ExportsELAP[[#This Row],[Date Prevailing]],1)</f>
        <v>6</v>
      </c>
      <c r="G2007" s="165">
        <f>+COUNTIFS(ECR_Hours!$K$6:$K$7,ExportsELAP[[#This Row],[Date Prevailing]])</f>
        <v>0</v>
      </c>
      <c r="H2007" s="165">
        <f t="shared" si="127"/>
        <v>6</v>
      </c>
      <c r="I2007" s="166">
        <f>+Exports!G2010</f>
        <v>52162.232700000008</v>
      </c>
      <c r="J2007" s="166">
        <f>+'ELAP_IPCO-APND'!D2010</f>
        <v>27.13475</v>
      </c>
      <c r="K2007" s="166">
        <f>+(ExportsELAP[[#This Row],[Exports kWh - MPT]]/1000)*ExportsELAP[[#This Row],[EIM Price]]</f>
        <v>1415.4091437563254</v>
      </c>
      <c r="L2007" s="167" t="str">
        <f>+INDEX(ECR_Hours!$I$12:$I$15,MATCH(ExportsELAP[[#This Row],[Date Prevailing]],ECR_Hours!$H$12:$H$15,1))</f>
        <v>NS</v>
      </c>
      <c r="M2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8" spans="1:13" x14ac:dyDescent="0.25">
      <c r="A2008" s="164">
        <f>+Exports!A2011</f>
        <v>44645</v>
      </c>
      <c r="B2008" s="165">
        <f t="shared" si="124"/>
        <v>2022</v>
      </c>
      <c r="C2008" s="165">
        <f t="shared" si="125"/>
        <v>3</v>
      </c>
      <c r="D2008" s="165">
        <f t="shared" si="126"/>
        <v>25</v>
      </c>
      <c r="E2008" s="165">
        <f>+Exports!B2011</f>
        <v>15</v>
      </c>
      <c r="F2008" s="165">
        <f>+WEEKDAY(ExportsELAP[[#This Row],[Date Prevailing]],1)</f>
        <v>6</v>
      </c>
      <c r="G2008" s="165">
        <f>+COUNTIFS(ECR_Hours!$K$6:$K$7,ExportsELAP[[#This Row],[Date Prevailing]])</f>
        <v>0</v>
      </c>
      <c r="H2008" s="165">
        <f t="shared" si="127"/>
        <v>6</v>
      </c>
      <c r="I2008" s="166">
        <f>+Exports!G2011</f>
        <v>52934.501899999996</v>
      </c>
      <c r="J2008" s="166">
        <f>+'ELAP_IPCO-APND'!D2011</f>
        <v>23.599430000000002</v>
      </c>
      <c r="K2008" s="166">
        <f>+(ExportsELAP[[#This Row],[Exports kWh - MPT]]/1000)*ExportsELAP[[#This Row],[EIM Price]]</f>
        <v>1249.224072173917</v>
      </c>
      <c r="L2008" s="167" t="str">
        <f>+INDEX(ECR_Hours!$I$12:$I$15,MATCH(ExportsELAP[[#This Row],[Date Prevailing]],ECR_Hours!$H$12:$H$15,1))</f>
        <v>NS</v>
      </c>
      <c r="M2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09" spans="1:13" x14ac:dyDescent="0.25">
      <c r="A2009" s="164">
        <f>+Exports!A2012</f>
        <v>44645</v>
      </c>
      <c r="B2009" s="165">
        <f t="shared" si="124"/>
        <v>2022</v>
      </c>
      <c r="C2009" s="165">
        <f t="shared" si="125"/>
        <v>3</v>
      </c>
      <c r="D2009" s="165">
        <f t="shared" si="126"/>
        <v>25</v>
      </c>
      <c r="E2009" s="165">
        <f>+Exports!B2012</f>
        <v>16</v>
      </c>
      <c r="F2009" s="165">
        <f>+WEEKDAY(ExportsELAP[[#This Row],[Date Prevailing]],1)</f>
        <v>6</v>
      </c>
      <c r="G2009" s="165">
        <f>+COUNTIFS(ECR_Hours!$K$6:$K$7,ExportsELAP[[#This Row],[Date Prevailing]])</f>
        <v>0</v>
      </c>
      <c r="H2009" s="165">
        <f t="shared" si="127"/>
        <v>6</v>
      </c>
      <c r="I2009" s="166">
        <f>+Exports!G2012</f>
        <v>45136.527800000003</v>
      </c>
      <c r="J2009" s="166">
        <f>+'ELAP_IPCO-APND'!D2012</f>
        <v>26.546559999999999</v>
      </c>
      <c r="K2009" s="166">
        <f>+(ExportsELAP[[#This Row],[Exports kWh - MPT]]/1000)*ExportsELAP[[#This Row],[EIM Price]]</f>
        <v>1198.219543434368</v>
      </c>
      <c r="L2009" s="167" t="str">
        <f>+INDEX(ECR_Hours!$I$12:$I$15,MATCH(ExportsELAP[[#This Row],[Date Prevailing]],ECR_Hours!$H$12:$H$15,1))</f>
        <v>NS</v>
      </c>
      <c r="M2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0" spans="1:13" x14ac:dyDescent="0.25">
      <c r="A2010" s="164">
        <f>+Exports!A2013</f>
        <v>44645</v>
      </c>
      <c r="B2010" s="165">
        <f t="shared" si="124"/>
        <v>2022</v>
      </c>
      <c r="C2010" s="165">
        <f t="shared" si="125"/>
        <v>3</v>
      </c>
      <c r="D2010" s="165">
        <f t="shared" si="126"/>
        <v>25</v>
      </c>
      <c r="E2010" s="165">
        <f>+Exports!B2013</f>
        <v>17</v>
      </c>
      <c r="F2010" s="165">
        <f>+WEEKDAY(ExportsELAP[[#This Row],[Date Prevailing]],1)</f>
        <v>6</v>
      </c>
      <c r="G2010" s="165">
        <f>+COUNTIFS(ECR_Hours!$K$6:$K$7,ExportsELAP[[#This Row],[Date Prevailing]])</f>
        <v>0</v>
      </c>
      <c r="H2010" s="165">
        <f t="shared" si="127"/>
        <v>6</v>
      </c>
      <c r="I2010" s="166">
        <f>+Exports!G2013</f>
        <v>30171.178800000002</v>
      </c>
      <c r="J2010" s="166">
        <f>+'ELAP_IPCO-APND'!D2013</f>
        <v>25.980560000000001</v>
      </c>
      <c r="K2010" s="166">
        <f>+(ExportsELAP[[#This Row],[Exports kWh - MPT]]/1000)*ExportsELAP[[#This Row],[EIM Price]]</f>
        <v>783.86412108412799</v>
      </c>
      <c r="L2010" s="167" t="str">
        <f>+INDEX(ECR_Hours!$I$12:$I$15,MATCH(ExportsELAP[[#This Row],[Date Prevailing]],ECR_Hours!$H$12:$H$15,1))</f>
        <v>NS</v>
      </c>
      <c r="M2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1" spans="1:13" x14ac:dyDescent="0.25">
      <c r="A2011" s="164">
        <f>+Exports!A2014</f>
        <v>44645</v>
      </c>
      <c r="B2011" s="165">
        <f t="shared" si="124"/>
        <v>2022</v>
      </c>
      <c r="C2011" s="165">
        <f t="shared" si="125"/>
        <v>3</v>
      </c>
      <c r="D2011" s="165">
        <f t="shared" si="126"/>
        <v>25</v>
      </c>
      <c r="E2011" s="165">
        <f>+Exports!B2014</f>
        <v>18</v>
      </c>
      <c r="F2011" s="165">
        <f>+WEEKDAY(ExportsELAP[[#This Row],[Date Prevailing]],1)</f>
        <v>6</v>
      </c>
      <c r="G2011" s="165">
        <f>+COUNTIFS(ECR_Hours!$K$6:$K$7,ExportsELAP[[#This Row],[Date Prevailing]])</f>
        <v>0</v>
      </c>
      <c r="H2011" s="165">
        <f t="shared" si="127"/>
        <v>6</v>
      </c>
      <c r="I2011" s="166">
        <f>+Exports!G2014</f>
        <v>17850.8145</v>
      </c>
      <c r="J2011" s="166">
        <f>+'ELAP_IPCO-APND'!D2014</f>
        <v>36.592970000000001</v>
      </c>
      <c r="K2011" s="166">
        <f>+(ExportsELAP[[#This Row],[Exports kWh - MPT]]/1000)*ExportsELAP[[#This Row],[EIM Price]]</f>
        <v>653.21431947406506</v>
      </c>
      <c r="L2011" s="167" t="str">
        <f>+INDEX(ECR_Hours!$I$12:$I$15,MATCH(ExportsELAP[[#This Row],[Date Prevailing]],ECR_Hours!$H$12:$H$15,1))</f>
        <v>NS</v>
      </c>
      <c r="M2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2" spans="1:13" x14ac:dyDescent="0.25">
      <c r="A2012" s="164">
        <f>+Exports!A2015</f>
        <v>44645</v>
      </c>
      <c r="B2012" s="165">
        <f t="shared" si="124"/>
        <v>2022</v>
      </c>
      <c r="C2012" s="165">
        <f t="shared" si="125"/>
        <v>3</v>
      </c>
      <c r="D2012" s="165">
        <f t="shared" si="126"/>
        <v>25</v>
      </c>
      <c r="E2012" s="165">
        <f>+Exports!B2015</f>
        <v>19</v>
      </c>
      <c r="F2012" s="165">
        <f>+WEEKDAY(ExportsELAP[[#This Row],[Date Prevailing]],1)</f>
        <v>6</v>
      </c>
      <c r="G2012" s="165">
        <f>+COUNTIFS(ECR_Hours!$K$6:$K$7,ExportsELAP[[#This Row],[Date Prevailing]])</f>
        <v>0</v>
      </c>
      <c r="H2012" s="165">
        <f t="shared" si="127"/>
        <v>6</v>
      </c>
      <c r="I2012" s="166">
        <f>+Exports!G2015</f>
        <v>8561.3545000000013</v>
      </c>
      <c r="J2012" s="166">
        <f>+'ELAP_IPCO-APND'!D2015</f>
        <v>349.94938999999999</v>
      </c>
      <c r="K2012" s="166">
        <f>+(ExportsELAP[[#This Row],[Exports kWh - MPT]]/1000)*ExportsELAP[[#This Row],[EIM Price]]</f>
        <v>2996.0407848487557</v>
      </c>
      <c r="L2012" s="167" t="str">
        <f>+INDEX(ECR_Hours!$I$12:$I$15,MATCH(ExportsELAP[[#This Row],[Date Prevailing]],ECR_Hours!$H$12:$H$15,1))</f>
        <v>NS</v>
      </c>
      <c r="M2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3" spans="1:13" x14ac:dyDescent="0.25">
      <c r="A2013" s="164">
        <f>+Exports!A2016</f>
        <v>44645</v>
      </c>
      <c r="B2013" s="165">
        <f t="shared" si="124"/>
        <v>2022</v>
      </c>
      <c r="C2013" s="165">
        <f t="shared" si="125"/>
        <v>3</v>
      </c>
      <c r="D2013" s="165">
        <f t="shared" si="126"/>
        <v>25</v>
      </c>
      <c r="E2013" s="165">
        <f>+Exports!B2016</f>
        <v>20</v>
      </c>
      <c r="F2013" s="165">
        <f>+WEEKDAY(ExportsELAP[[#This Row],[Date Prevailing]],1)</f>
        <v>6</v>
      </c>
      <c r="G2013" s="165">
        <f>+COUNTIFS(ECR_Hours!$K$6:$K$7,ExportsELAP[[#This Row],[Date Prevailing]])</f>
        <v>0</v>
      </c>
      <c r="H2013" s="165">
        <f t="shared" si="127"/>
        <v>6</v>
      </c>
      <c r="I2013" s="166">
        <f>+Exports!G2016</f>
        <v>1662.6708999999998</v>
      </c>
      <c r="J2013" s="166">
        <f>+'ELAP_IPCO-APND'!D2016</f>
        <v>48.683250000000001</v>
      </c>
      <c r="K2013" s="166">
        <f>+(ExportsELAP[[#This Row],[Exports kWh - MPT]]/1000)*ExportsELAP[[#This Row],[EIM Price]]</f>
        <v>80.944223092425005</v>
      </c>
      <c r="L2013" s="167" t="str">
        <f>+INDEX(ECR_Hours!$I$12:$I$15,MATCH(ExportsELAP[[#This Row],[Date Prevailing]],ECR_Hours!$H$12:$H$15,1))</f>
        <v>NS</v>
      </c>
      <c r="M2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4" spans="1:13" x14ac:dyDescent="0.25">
      <c r="A2014" s="164">
        <f>+Exports!A2017</f>
        <v>44645</v>
      </c>
      <c r="B2014" s="165">
        <f t="shared" si="124"/>
        <v>2022</v>
      </c>
      <c r="C2014" s="165">
        <f t="shared" si="125"/>
        <v>3</v>
      </c>
      <c r="D2014" s="165">
        <f t="shared" si="126"/>
        <v>25</v>
      </c>
      <c r="E2014" s="165">
        <f>+Exports!B2017</f>
        <v>21</v>
      </c>
      <c r="F2014" s="165">
        <f>+WEEKDAY(ExportsELAP[[#This Row],[Date Prevailing]],1)</f>
        <v>6</v>
      </c>
      <c r="G2014" s="165">
        <f>+COUNTIFS(ECR_Hours!$K$6:$K$7,ExportsELAP[[#This Row],[Date Prevailing]])</f>
        <v>0</v>
      </c>
      <c r="H2014" s="165">
        <f t="shared" si="127"/>
        <v>6</v>
      </c>
      <c r="I2014" s="166">
        <f>+Exports!G2017</f>
        <v>53.930399999999999</v>
      </c>
      <c r="J2014" s="166">
        <f>+'ELAP_IPCO-APND'!D2017</f>
        <v>38.448549999999997</v>
      </c>
      <c r="K2014" s="166">
        <f>+(ExportsELAP[[#This Row],[Exports kWh - MPT]]/1000)*ExportsELAP[[#This Row],[EIM Price]]</f>
        <v>2.0735456809199997</v>
      </c>
      <c r="L2014" s="167" t="str">
        <f>+INDEX(ECR_Hours!$I$12:$I$15,MATCH(ExportsELAP[[#This Row],[Date Prevailing]],ECR_Hours!$H$12:$H$15,1))</f>
        <v>NS</v>
      </c>
      <c r="M2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5" spans="1:13" x14ac:dyDescent="0.25">
      <c r="A2015" s="164">
        <f>+Exports!A2018</f>
        <v>44645</v>
      </c>
      <c r="B2015" s="165">
        <f t="shared" si="124"/>
        <v>2022</v>
      </c>
      <c r="C2015" s="165">
        <f t="shared" si="125"/>
        <v>3</v>
      </c>
      <c r="D2015" s="165">
        <f t="shared" si="126"/>
        <v>25</v>
      </c>
      <c r="E2015" s="165">
        <f>+Exports!B2018</f>
        <v>22</v>
      </c>
      <c r="F2015" s="165">
        <f>+WEEKDAY(ExportsELAP[[#This Row],[Date Prevailing]],1)</f>
        <v>6</v>
      </c>
      <c r="G2015" s="165">
        <f>+COUNTIFS(ECR_Hours!$K$6:$K$7,ExportsELAP[[#This Row],[Date Prevailing]])</f>
        <v>0</v>
      </c>
      <c r="H2015" s="165">
        <f t="shared" si="127"/>
        <v>6</v>
      </c>
      <c r="I2015" s="166">
        <f>+Exports!G2018</f>
        <v>53.709500000000006</v>
      </c>
      <c r="J2015" s="166">
        <f>+'ELAP_IPCO-APND'!D2018</f>
        <v>41.176380000000002</v>
      </c>
      <c r="K2015" s="166">
        <f>+(ExportsELAP[[#This Row],[Exports kWh - MPT]]/1000)*ExportsELAP[[#This Row],[EIM Price]]</f>
        <v>2.2115627816100005</v>
      </c>
      <c r="L2015" s="167" t="str">
        <f>+INDEX(ECR_Hours!$I$12:$I$15,MATCH(ExportsELAP[[#This Row],[Date Prevailing]],ECR_Hours!$H$12:$H$15,1))</f>
        <v>NS</v>
      </c>
      <c r="M2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6" spans="1:13" x14ac:dyDescent="0.25">
      <c r="A2016" s="164">
        <f>+Exports!A2019</f>
        <v>44645</v>
      </c>
      <c r="B2016" s="165">
        <f t="shared" si="124"/>
        <v>2022</v>
      </c>
      <c r="C2016" s="165">
        <f t="shared" si="125"/>
        <v>3</v>
      </c>
      <c r="D2016" s="165">
        <f t="shared" si="126"/>
        <v>25</v>
      </c>
      <c r="E2016" s="165">
        <f>+Exports!B2019</f>
        <v>23</v>
      </c>
      <c r="F2016" s="165">
        <f>+WEEKDAY(ExportsELAP[[#This Row],[Date Prevailing]],1)</f>
        <v>6</v>
      </c>
      <c r="G2016" s="165">
        <f>+COUNTIFS(ECR_Hours!$K$6:$K$7,ExportsELAP[[#This Row],[Date Prevailing]])</f>
        <v>0</v>
      </c>
      <c r="H2016" s="165">
        <f t="shared" si="127"/>
        <v>6</v>
      </c>
      <c r="I2016" s="166">
        <f>+Exports!G2019</f>
        <v>53.975900000000003</v>
      </c>
      <c r="J2016" s="166">
        <f>+'ELAP_IPCO-APND'!D2019</f>
        <v>44.02281</v>
      </c>
      <c r="K2016" s="166">
        <f>+(ExportsELAP[[#This Row],[Exports kWh - MPT]]/1000)*ExportsELAP[[#This Row],[EIM Price]]</f>
        <v>2.3761707902790001</v>
      </c>
      <c r="L2016" s="167" t="str">
        <f>+INDEX(ECR_Hours!$I$12:$I$15,MATCH(ExportsELAP[[#This Row],[Date Prevailing]],ECR_Hours!$H$12:$H$15,1))</f>
        <v>NS</v>
      </c>
      <c r="M2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7" spans="1:13" x14ac:dyDescent="0.25">
      <c r="A2017" s="164">
        <f>+Exports!A2020</f>
        <v>44645</v>
      </c>
      <c r="B2017" s="165">
        <f t="shared" si="124"/>
        <v>2022</v>
      </c>
      <c r="C2017" s="165">
        <f t="shared" si="125"/>
        <v>3</v>
      </c>
      <c r="D2017" s="165">
        <f t="shared" si="126"/>
        <v>25</v>
      </c>
      <c r="E2017" s="165">
        <f>+Exports!B2020</f>
        <v>24</v>
      </c>
      <c r="F2017" s="165">
        <f>+WEEKDAY(ExportsELAP[[#This Row],[Date Prevailing]],1)</f>
        <v>6</v>
      </c>
      <c r="G2017" s="165">
        <f>+COUNTIFS(ECR_Hours!$K$6:$K$7,ExportsELAP[[#This Row],[Date Prevailing]])</f>
        <v>0</v>
      </c>
      <c r="H2017" s="165">
        <f t="shared" si="127"/>
        <v>6</v>
      </c>
      <c r="I2017" s="166">
        <f>+Exports!G2020</f>
        <v>53.914999999999999</v>
      </c>
      <c r="J2017" s="166">
        <f>+'ELAP_IPCO-APND'!D2020</f>
        <v>50.364310000000003</v>
      </c>
      <c r="K2017" s="166">
        <f>+(ExportsELAP[[#This Row],[Exports kWh - MPT]]/1000)*ExportsELAP[[#This Row],[EIM Price]]</f>
        <v>2.71539177365</v>
      </c>
      <c r="L2017" s="167" t="str">
        <f>+INDEX(ECR_Hours!$I$12:$I$15,MATCH(ExportsELAP[[#This Row],[Date Prevailing]],ECR_Hours!$H$12:$H$15,1))</f>
        <v>NS</v>
      </c>
      <c r="M2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8" spans="1:13" x14ac:dyDescent="0.25">
      <c r="A2018" s="164">
        <f>+Exports!A2021</f>
        <v>44646</v>
      </c>
      <c r="B2018" s="165">
        <f t="shared" si="124"/>
        <v>2022</v>
      </c>
      <c r="C2018" s="165">
        <f t="shared" si="125"/>
        <v>3</v>
      </c>
      <c r="D2018" s="165">
        <f t="shared" si="126"/>
        <v>26</v>
      </c>
      <c r="E2018" s="165">
        <f>+Exports!B2021</f>
        <v>1</v>
      </c>
      <c r="F2018" s="165">
        <f>+WEEKDAY(ExportsELAP[[#This Row],[Date Prevailing]],1)</f>
        <v>7</v>
      </c>
      <c r="G2018" s="165">
        <f>+COUNTIFS(ECR_Hours!$K$6:$K$7,ExportsELAP[[#This Row],[Date Prevailing]])</f>
        <v>0</v>
      </c>
      <c r="H2018" s="165">
        <f t="shared" si="127"/>
        <v>7</v>
      </c>
      <c r="I2018" s="166">
        <f>+Exports!G2021</f>
        <v>38.662099999999995</v>
      </c>
      <c r="J2018" s="166">
        <f>+'ELAP_IPCO-APND'!D2021</f>
        <v>38.431460000000001</v>
      </c>
      <c r="K2018" s="166">
        <f>+(ExportsELAP[[#This Row],[Exports kWh - MPT]]/1000)*ExportsELAP[[#This Row],[EIM Price]]</f>
        <v>1.4858409496659999</v>
      </c>
      <c r="L2018" s="167" t="str">
        <f>+INDEX(ECR_Hours!$I$12:$I$15,MATCH(ExportsELAP[[#This Row],[Date Prevailing]],ECR_Hours!$H$12:$H$15,1))</f>
        <v>NS</v>
      </c>
      <c r="M2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19" spans="1:13" x14ac:dyDescent="0.25">
      <c r="A2019" s="164">
        <f>+Exports!A2022</f>
        <v>44646</v>
      </c>
      <c r="B2019" s="165">
        <f t="shared" si="124"/>
        <v>2022</v>
      </c>
      <c r="C2019" s="165">
        <f t="shared" si="125"/>
        <v>3</v>
      </c>
      <c r="D2019" s="165">
        <f t="shared" si="126"/>
        <v>26</v>
      </c>
      <c r="E2019" s="165">
        <f>+Exports!B2022</f>
        <v>2</v>
      </c>
      <c r="F2019" s="165">
        <f>+WEEKDAY(ExportsELAP[[#This Row],[Date Prevailing]],1)</f>
        <v>7</v>
      </c>
      <c r="G2019" s="165">
        <f>+COUNTIFS(ECR_Hours!$K$6:$K$7,ExportsELAP[[#This Row],[Date Prevailing]])</f>
        <v>0</v>
      </c>
      <c r="H2019" s="165">
        <f t="shared" si="127"/>
        <v>7</v>
      </c>
      <c r="I2019" s="166">
        <f>+Exports!G2022</f>
        <v>39.304099999999998</v>
      </c>
      <c r="J2019" s="166">
        <f>+'ELAP_IPCO-APND'!D2022</f>
        <v>38.099539999999998</v>
      </c>
      <c r="K2019" s="166">
        <f>+(ExportsELAP[[#This Row],[Exports kWh - MPT]]/1000)*ExportsELAP[[#This Row],[EIM Price]]</f>
        <v>1.497468130114</v>
      </c>
      <c r="L2019" s="167" t="str">
        <f>+INDEX(ECR_Hours!$I$12:$I$15,MATCH(ExportsELAP[[#This Row],[Date Prevailing]],ECR_Hours!$H$12:$H$15,1))</f>
        <v>NS</v>
      </c>
      <c r="M2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0" spans="1:13" x14ac:dyDescent="0.25">
      <c r="A2020" s="164">
        <f>+Exports!A2023</f>
        <v>44646</v>
      </c>
      <c r="B2020" s="165">
        <f t="shared" si="124"/>
        <v>2022</v>
      </c>
      <c r="C2020" s="165">
        <f t="shared" si="125"/>
        <v>3</v>
      </c>
      <c r="D2020" s="165">
        <f t="shared" si="126"/>
        <v>26</v>
      </c>
      <c r="E2020" s="165">
        <f>+Exports!B2023</f>
        <v>3</v>
      </c>
      <c r="F2020" s="165">
        <f>+WEEKDAY(ExportsELAP[[#This Row],[Date Prevailing]],1)</f>
        <v>7</v>
      </c>
      <c r="G2020" s="165">
        <f>+COUNTIFS(ECR_Hours!$K$6:$K$7,ExportsELAP[[#This Row],[Date Prevailing]])</f>
        <v>0</v>
      </c>
      <c r="H2020" s="165">
        <f t="shared" si="127"/>
        <v>7</v>
      </c>
      <c r="I2020" s="166">
        <f>+Exports!G2023</f>
        <v>37.394400000000005</v>
      </c>
      <c r="J2020" s="166">
        <f>+'ELAP_IPCO-APND'!D2023</f>
        <v>38.105789999999999</v>
      </c>
      <c r="K2020" s="166">
        <f>+(ExportsELAP[[#This Row],[Exports kWh - MPT]]/1000)*ExportsELAP[[#This Row],[EIM Price]]</f>
        <v>1.424943153576</v>
      </c>
      <c r="L2020" s="167" t="str">
        <f>+INDEX(ECR_Hours!$I$12:$I$15,MATCH(ExportsELAP[[#This Row],[Date Prevailing]],ECR_Hours!$H$12:$H$15,1))</f>
        <v>NS</v>
      </c>
      <c r="M2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1" spans="1:13" x14ac:dyDescent="0.25">
      <c r="A2021" s="164">
        <f>+Exports!A2024</f>
        <v>44646</v>
      </c>
      <c r="B2021" s="165">
        <f t="shared" si="124"/>
        <v>2022</v>
      </c>
      <c r="C2021" s="165">
        <f t="shared" si="125"/>
        <v>3</v>
      </c>
      <c r="D2021" s="165">
        <f t="shared" si="126"/>
        <v>26</v>
      </c>
      <c r="E2021" s="165">
        <f>+Exports!B2024</f>
        <v>4</v>
      </c>
      <c r="F2021" s="165">
        <f>+WEEKDAY(ExportsELAP[[#This Row],[Date Prevailing]],1)</f>
        <v>7</v>
      </c>
      <c r="G2021" s="165">
        <f>+COUNTIFS(ECR_Hours!$K$6:$K$7,ExportsELAP[[#This Row],[Date Prevailing]])</f>
        <v>0</v>
      </c>
      <c r="H2021" s="165">
        <f t="shared" si="127"/>
        <v>7</v>
      </c>
      <c r="I2021" s="166">
        <f>+Exports!G2024</f>
        <v>1.7608999999999999</v>
      </c>
      <c r="J2021" s="166">
        <f>+'ELAP_IPCO-APND'!D2024</f>
        <v>34.956690000000002</v>
      </c>
      <c r="K2021" s="166">
        <f>+(ExportsELAP[[#This Row],[Exports kWh - MPT]]/1000)*ExportsELAP[[#This Row],[EIM Price]]</f>
        <v>6.1555235420999999E-2</v>
      </c>
      <c r="L2021" s="167" t="str">
        <f>+INDEX(ECR_Hours!$I$12:$I$15,MATCH(ExportsELAP[[#This Row],[Date Prevailing]],ECR_Hours!$H$12:$H$15,1))</f>
        <v>NS</v>
      </c>
      <c r="M2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2" spans="1:13" x14ac:dyDescent="0.25">
      <c r="A2022" s="164">
        <f>+Exports!A2025</f>
        <v>44646</v>
      </c>
      <c r="B2022" s="165">
        <f t="shared" si="124"/>
        <v>2022</v>
      </c>
      <c r="C2022" s="165">
        <f t="shared" si="125"/>
        <v>3</v>
      </c>
      <c r="D2022" s="165">
        <f t="shared" si="126"/>
        <v>26</v>
      </c>
      <c r="E2022" s="165">
        <f>+Exports!B2025</f>
        <v>5</v>
      </c>
      <c r="F2022" s="165">
        <f>+WEEKDAY(ExportsELAP[[#This Row],[Date Prevailing]],1)</f>
        <v>7</v>
      </c>
      <c r="G2022" s="165">
        <f>+COUNTIFS(ECR_Hours!$K$6:$K$7,ExportsELAP[[#This Row],[Date Prevailing]])</f>
        <v>0</v>
      </c>
      <c r="H2022" s="165">
        <f t="shared" si="127"/>
        <v>7</v>
      </c>
      <c r="I2022" s="166">
        <f>+Exports!G2025</f>
        <v>2.5918999999999999</v>
      </c>
      <c r="J2022" s="166">
        <f>+'ELAP_IPCO-APND'!D2025</f>
        <v>34.313049999999997</v>
      </c>
      <c r="K2022" s="166">
        <f>+(ExportsELAP[[#This Row],[Exports kWh - MPT]]/1000)*ExportsELAP[[#This Row],[EIM Price]]</f>
        <v>8.8935994294999987E-2</v>
      </c>
      <c r="L2022" s="167" t="str">
        <f>+INDEX(ECR_Hours!$I$12:$I$15,MATCH(ExportsELAP[[#This Row],[Date Prevailing]],ECR_Hours!$H$12:$H$15,1))</f>
        <v>NS</v>
      </c>
      <c r="M2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3" spans="1:13" x14ac:dyDescent="0.25">
      <c r="A2023" s="164">
        <f>+Exports!A2026</f>
        <v>44646</v>
      </c>
      <c r="B2023" s="165">
        <f t="shared" si="124"/>
        <v>2022</v>
      </c>
      <c r="C2023" s="165">
        <f t="shared" si="125"/>
        <v>3</v>
      </c>
      <c r="D2023" s="165">
        <f t="shared" si="126"/>
        <v>26</v>
      </c>
      <c r="E2023" s="165">
        <f>+Exports!B2026</f>
        <v>6</v>
      </c>
      <c r="F2023" s="165">
        <f>+WEEKDAY(ExportsELAP[[#This Row],[Date Prevailing]],1)</f>
        <v>7</v>
      </c>
      <c r="G2023" s="165">
        <f>+COUNTIFS(ECR_Hours!$K$6:$K$7,ExportsELAP[[#This Row],[Date Prevailing]])</f>
        <v>0</v>
      </c>
      <c r="H2023" s="165">
        <f t="shared" si="127"/>
        <v>7</v>
      </c>
      <c r="I2023" s="166">
        <f>+Exports!G2026</f>
        <v>2.1089999999999902</v>
      </c>
      <c r="J2023" s="166">
        <f>+'ELAP_IPCO-APND'!D2026</f>
        <v>33.98283</v>
      </c>
      <c r="K2023" s="166">
        <f>+(ExportsELAP[[#This Row],[Exports kWh - MPT]]/1000)*ExportsELAP[[#This Row],[EIM Price]]</f>
        <v>7.1669788469999662E-2</v>
      </c>
      <c r="L2023" s="167" t="str">
        <f>+INDEX(ECR_Hours!$I$12:$I$15,MATCH(ExportsELAP[[#This Row],[Date Prevailing]],ECR_Hours!$H$12:$H$15,1))</f>
        <v>NS</v>
      </c>
      <c r="M2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4" spans="1:13" x14ac:dyDescent="0.25">
      <c r="A2024" s="164">
        <f>+Exports!A2027</f>
        <v>44646</v>
      </c>
      <c r="B2024" s="165">
        <f t="shared" si="124"/>
        <v>2022</v>
      </c>
      <c r="C2024" s="165">
        <f t="shared" si="125"/>
        <v>3</v>
      </c>
      <c r="D2024" s="165">
        <f t="shared" si="126"/>
        <v>26</v>
      </c>
      <c r="E2024" s="165">
        <f>+Exports!B2027</f>
        <v>7</v>
      </c>
      <c r="F2024" s="165">
        <f>+WEEKDAY(ExportsELAP[[#This Row],[Date Prevailing]],1)</f>
        <v>7</v>
      </c>
      <c r="G2024" s="165">
        <f>+COUNTIFS(ECR_Hours!$K$6:$K$7,ExportsELAP[[#This Row],[Date Prevailing]])</f>
        <v>0</v>
      </c>
      <c r="H2024" s="165">
        <f t="shared" si="127"/>
        <v>7</v>
      </c>
      <c r="I2024" s="166">
        <f>+Exports!G2027</f>
        <v>2.1000999999999999</v>
      </c>
      <c r="J2024" s="166">
        <f>+'ELAP_IPCO-APND'!D2027</f>
        <v>34.363190000000003</v>
      </c>
      <c r="K2024" s="166">
        <f>+(ExportsELAP[[#This Row],[Exports kWh - MPT]]/1000)*ExportsELAP[[#This Row],[EIM Price]]</f>
        <v>7.2166135318999999E-2</v>
      </c>
      <c r="L2024" s="167" t="str">
        <f>+INDEX(ECR_Hours!$I$12:$I$15,MATCH(ExportsELAP[[#This Row],[Date Prevailing]],ECR_Hours!$H$12:$H$15,1))</f>
        <v>NS</v>
      </c>
      <c r="M2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5" spans="1:13" x14ac:dyDescent="0.25">
      <c r="A2025" s="164">
        <f>+Exports!A2028</f>
        <v>44646</v>
      </c>
      <c r="B2025" s="165">
        <f t="shared" si="124"/>
        <v>2022</v>
      </c>
      <c r="C2025" s="165">
        <f t="shared" si="125"/>
        <v>3</v>
      </c>
      <c r="D2025" s="165">
        <f t="shared" si="126"/>
        <v>26</v>
      </c>
      <c r="E2025" s="165">
        <f>+Exports!B2028</f>
        <v>8</v>
      </c>
      <c r="F2025" s="165">
        <f>+WEEKDAY(ExportsELAP[[#This Row],[Date Prevailing]],1)</f>
        <v>7</v>
      </c>
      <c r="G2025" s="165">
        <f>+COUNTIFS(ECR_Hours!$K$6:$K$7,ExportsELAP[[#This Row],[Date Prevailing]])</f>
        <v>0</v>
      </c>
      <c r="H2025" s="165">
        <f t="shared" si="127"/>
        <v>7</v>
      </c>
      <c r="I2025" s="166">
        <f>+Exports!G2028</f>
        <v>392.5865</v>
      </c>
      <c r="J2025" s="166">
        <f>+'ELAP_IPCO-APND'!D2028</f>
        <v>32.304819999999999</v>
      </c>
      <c r="K2025" s="166">
        <f>+(ExportsELAP[[#This Row],[Exports kWh - MPT]]/1000)*ExportsELAP[[#This Row],[EIM Price]]</f>
        <v>12.68243621693</v>
      </c>
      <c r="L2025" s="167" t="str">
        <f>+INDEX(ECR_Hours!$I$12:$I$15,MATCH(ExportsELAP[[#This Row],[Date Prevailing]],ECR_Hours!$H$12:$H$15,1))</f>
        <v>NS</v>
      </c>
      <c r="M2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6" spans="1:13" x14ac:dyDescent="0.25">
      <c r="A2026" s="164">
        <f>+Exports!A2029</f>
        <v>44646</v>
      </c>
      <c r="B2026" s="165">
        <f t="shared" si="124"/>
        <v>2022</v>
      </c>
      <c r="C2026" s="165">
        <f t="shared" si="125"/>
        <v>3</v>
      </c>
      <c r="D2026" s="165">
        <f t="shared" si="126"/>
        <v>26</v>
      </c>
      <c r="E2026" s="165">
        <f>+Exports!B2029</f>
        <v>9</v>
      </c>
      <c r="F2026" s="165">
        <f>+WEEKDAY(ExportsELAP[[#This Row],[Date Prevailing]],1)</f>
        <v>7</v>
      </c>
      <c r="G2026" s="165">
        <f>+COUNTIFS(ECR_Hours!$K$6:$K$7,ExportsELAP[[#This Row],[Date Prevailing]])</f>
        <v>0</v>
      </c>
      <c r="H2026" s="165">
        <f t="shared" si="127"/>
        <v>7</v>
      </c>
      <c r="I2026" s="166">
        <f>+Exports!G2029</f>
        <v>6924.5987000000005</v>
      </c>
      <c r="J2026" s="166">
        <f>+'ELAP_IPCO-APND'!D2029</f>
        <v>37.487520000000004</v>
      </c>
      <c r="K2026" s="166">
        <f>+(ExportsELAP[[#This Row],[Exports kWh - MPT]]/1000)*ExportsELAP[[#This Row],[EIM Price]]</f>
        <v>259.58603225822407</v>
      </c>
      <c r="L2026" s="167" t="str">
        <f>+INDEX(ECR_Hours!$I$12:$I$15,MATCH(ExportsELAP[[#This Row],[Date Prevailing]],ECR_Hours!$H$12:$H$15,1))</f>
        <v>NS</v>
      </c>
      <c r="M2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7" spans="1:13" x14ac:dyDescent="0.25">
      <c r="A2027" s="164">
        <f>+Exports!A2030</f>
        <v>44646</v>
      </c>
      <c r="B2027" s="165">
        <f t="shared" si="124"/>
        <v>2022</v>
      </c>
      <c r="C2027" s="165">
        <f t="shared" si="125"/>
        <v>3</v>
      </c>
      <c r="D2027" s="165">
        <f t="shared" si="126"/>
        <v>26</v>
      </c>
      <c r="E2027" s="165">
        <f>+Exports!B2030</f>
        <v>10</v>
      </c>
      <c r="F2027" s="165">
        <f>+WEEKDAY(ExportsELAP[[#This Row],[Date Prevailing]],1)</f>
        <v>7</v>
      </c>
      <c r="G2027" s="165">
        <f>+COUNTIFS(ECR_Hours!$K$6:$K$7,ExportsELAP[[#This Row],[Date Prevailing]])</f>
        <v>0</v>
      </c>
      <c r="H2027" s="165">
        <f t="shared" si="127"/>
        <v>7</v>
      </c>
      <c r="I2027" s="166">
        <f>+Exports!G2030</f>
        <v>18076.347999999998</v>
      </c>
      <c r="J2027" s="166">
        <f>+'ELAP_IPCO-APND'!D2030</f>
        <v>28.740290000000002</v>
      </c>
      <c r="K2027" s="166">
        <f>+(ExportsELAP[[#This Row],[Exports kWh - MPT]]/1000)*ExportsELAP[[#This Row],[EIM Price]]</f>
        <v>519.51948366092006</v>
      </c>
      <c r="L2027" s="167" t="str">
        <f>+INDEX(ECR_Hours!$I$12:$I$15,MATCH(ExportsELAP[[#This Row],[Date Prevailing]],ECR_Hours!$H$12:$H$15,1))</f>
        <v>NS</v>
      </c>
      <c r="M2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8" spans="1:13" x14ac:dyDescent="0.25">
      <c r="A2028" s="164">
        <f>+Exports!A2031</f>
        <v>44646</v>
      </c>
      <c r="B2028" s="165">
        <f t="shared" si="124"/>
        <v>2022</v>
      </c>
      <c r="C2028" s="165">
        <f t="shared" si="125"/>
        <v>3</v>
      </c>
      <c r="D2028" s="165">
        <f t="shared" si="126"/>
        <v>26</v>
      </c>
      <c r="E2028" s="165">
        <f>+Exports!B2031</f>
        <v>11</v>
      </c>
      <c r="F2028" s="165">
        <f>+WEEKDAY(ExportsELAP[[#This Row],[Date Prevailing]],1)</f>
        <v>7</v>
      </c>
      <c r="G2028" s="165">
        <f>+COUNTIFS(ECR_Hours!$K$6:$K$7,ExportsELAP[[#This Row],[Date Prevailing]])</f>
        <v>0</v>
      </c>
      <c r="H2028" s="165">
        <f t="shared" si="127"/>
        <v>7</v>
      </c>
      <c r="I2028" s="166">
        <f>+Exports!G2031</f>
        <v>29416.9987</v>
      </c>
      <c r="J2028" s="166">
        <f>+'ELAP_IPCO-APND'!D2031</f>
        <v>28.575389999999999</v>
      </c>
      <c r="K2028" s="166">
        <f>+(ExportsELAP[[#This Row],[Exports kWh - MPT]]/1000)*ExportsELAP[[#This Row],[EIM Price]]</f>
        <v>840.60221048199298</v>
      </c>
      <c r="L2028" s="167" t="str">
        <f>+INDEX(ECR_Hours!$I$12:$I$15,MATCH(ExportsELAP[[#This Row],[Date Prevailing]],ECR_Hours!$H$12:$H$15,1))</f>
        <v>NS</v>
      </c>
      <c r="M2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29" spans="1:13" x14ac:dyDescent="0.25">
      <c r="A2029" s="164">
        <f>+Exports!A2032</f>
        <v>44646</v>
      </c>
      <c r="B2029" s="165">
        <f t="shared" si="124"/>
        <v>2022</v>
      </c>
      <c r="C2029" s="165">
        <f t="shared" si="125"/>
        <v>3</v>
      </c>
      <c r="D2029" s="165">
        <f t="shared" si="126"/>
        <v>26</v>
      </c>
      <c r="E2029" s="165">
        <f>+Exports!B2032</f>
        <v>12</v>
      </c>
      <c r="F2029" s="165">
        <f>+WEEKDAY(ExportsELAP[[#This Row],[Date Prevailing]],1)</f>
        <v>7</v>
      </c>
      <c r="G2029" s="165">
        <f>+COUNTIFS(ECR_Hours!$K$6:$K$7,ExportsELAP[[#This Row],[Date Prevailing]])</f>
        <v>0</v>
      </c>
      <c r="H2029" s="165">
        <f t="shared" si="127"/>
        <v>7</v>
      </c>
      <c r="I2029" s="166">
        <f>+Exports!G2032</f>
        <v>38460.190499999997</v>
      </c>
      <c r="J2029" s="166">
        <f>+'ELAP_IPCO-APND'!D2032</f>
        <v>24.630299999999998</v>
      </c>
      <c r="K2029" s="166">
        <f>+(ExportsELAP[[#This Row],[Exports kWh - MPT]]/1000)*ExportsELAP[[#This Row],[EIM Price]]</f>
        <v>947.28603007214986</v>
      </c>
      <c r="L2029" s="167" t="str">
        <f>+INDEX(ECR_Hours!$I$12:$I$15,MATCH(ExportsELAP[[#This Row],[Date Prevailing]],ECR_Hours!$H$12:$H$15,1))</f>
        <v>NS</v>
      </c>
      <c r="M2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0" spans="1:13" x14ac:dyDescent="0.25">
      <c r="A2030" s="164">
        <f>+Exports!A2033</f>
        <v>44646</v>
      </c>
      <c r="B2030" s="165">
        <f t="shared" si="124"/>
        <v>2022</v>
      </c>
      <c r="C2030" s="165">
        <f t="shared" si="125"/>
        <v>3</v>
      </c>
      <c r="D2030" s="165">
        <f t="shared" si="126"/>
        <v>26</v>
      </c>
      <c r="E2030" s="165">
        <f>+Exports!B2033</f>
        <v>13</v>
      </c>
      <c r="F2030" s="165">
        <f>+WEEKDAY(ExportsELAP[[#This Row],[Date Prevailing]],1)</f>
        <v>7</v>
      </c>
      <c r="G2030" s="165">
        <f>+COUNTIFS(ECR_Hours!$K$6:$K$7,ExportsELAP[[#This Row],[Date Prevailing]])</f>
        <v>0</v>
      </c>
      <c r="H2030" s="165">
        <f t="shared" si="127"/>
        <v>7</v>
      </c>
      <c r="I2030" s="166">
        <f>+Exports!G2033</f>
        <v>48924.926599999999</v>
      </c>
      <c r="J2030" s="166">
        <f>+'ELAP_IPCO-APND'!D2033</f>
        <v>23.602799999999998</v>
      </c>
      <c r="K2030" s="166">
        <f>+(ExportsELAP[[#This Row],[Exports kWh - MPT]]/1000)*ExportsELAP[[#This Row],[EIM Price]]</f>
        <v>1154.7652575544798</v>
      </c>
      <c r="L2030" s="167" t="str">
        <f>+INDEX(ECR_Hours!$I$12:$I$15,MATCH(ExportsELAP[[#This Row],[Date Prevailing]],ECR_Hours!$H$12:$H$15,1))</f>
        <v>NS</v>
      </c>
      <c r="M2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1" spans="1:13" x14ac:dyDescent="0.25">
      <c r="A2031" s="164">
        <f>+Exports!A2034</f>
        <v>44646</v>
      </c>
      <c r="B2031" s="165">
        <f t="shared" si="124"/>
        <v>2022</v>
      </c>
      <c r="C2031" s="165">
        <f t="shared" si="125"/>
        <v>3</v>
      </c>
      <c r="D2031" s="165">
        <f t="shared" si="126"/>
        <v>26</v>
      </c>
      <c r="E2031" s="165">
        <f>+Exports!B2034</f>
        <v>14</v>
      </c>
      <c r="F2031" s="165">
        <f>+WEEKDAY(ExportsELAP[[#This Row],[Date Prevailing]],1)</f>
        <v>7</v>
      </c>
      <c r="G2031" s="165">
        <f>+COUNTIFS(ECR_Hours!$K$6:$K$7,ExportsELAP[[#This Row],[Date Prevailing]])</f>
        <v>0</v>
      </c>
      <c r="H2031" s="165">
        <f t="shared" si="127"/>
        <v>7</v>
      </c>
      <c r="I2031" s="166">
        <f>+Exports!G2034</f>
        <v>52683.675400000007</v>
      </c>
      <c r="J2031" s="166">
        <f>+'ELAP_IPCO-APND'!D2034</f>
        <v>20.64648</v>
      </c>
      <c r="K2031" s="166">
        <f>+(ExportsELAP[[#This Row],[Exports kWh - MPT]]/1000)*ExportsELAP[[#This Row],[EIM Price]]</f>
        <v>1087.7324504725921</v>
      </c>
      <c r="L2031" s="167" t="str">
        <f>+INDEX(ECR_Hours!$I$12:$I$15,MATCH(ExportsELAP[[#This Row],[Date Prevailing]],ECR_Hours!$H$12:$H$15,1))</f>
        <v>NS</v>
      </c>
      <c r="M2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2" spans="1:13" x14ac:dyDescent="0.25">
      <c r="A2032" s="164">
        <f>+Exports!A2035</f>
        <v>44646</v>
      </c>
      <c r="B2032" s="165">
        <f t="shared" si="124"/>
        <v>2022</v>
      </c>
      <c r="C2032" s="165">
        <f t="shared" si="125"/>
        <v>3</v>
      </c>
      <c r="D2032" s="165">
        <f t="shared" si="126"/>
        <v>26</v>
      </c>
      <c r="E2032" s="165">
        <f>+Exports!B2035</f>
        <v>15</v>
      </c>
      <c r="F2032" s="165">
        <f>+WEEKDAY(ExportsELAP[[#This Row],[Date Prevailing]],1)</f>
        <v>7</v>
      </c>
      <c r="G2032" s="165">
        <f>+COUNTIFS(ECR_Hours!$K$6:$K$7,ExportsELAP[[#This Row],[Date Prevailing]])</f>
        <v>0</v>
      </c>
      <c r="H2032" s="165">
        <f t="shared" si="127"/>
        <v>7</v>
      </c>
      <c r="I2032" s="166">
        <f>+Exports!G2035</f>
        <v>51250.778199999993</v>
      </c>
      <c r="J2032" s="166">
        <f>+'ELAP_IPCO-APND'!D2035</f>
        <v>21.040430000000001</v>
      </c>
      <c r="K2032" s="166">
        <f>+(ExportsELAP[[#This Row],[Exports kWh - MPT]]/1000)*ExportsELAP[[#This Row],[EIM Price]]</f>
        <v>1078.3384111626258</v>
      </c>
      <c r="L2032" s="167" t="str">
        <f>+INDEX(ECR_Hours!$I$12:$I$15,MATCH(ExportsELAP[[#This Row],[Date Prevailing]],ECR_Hours!$H$12:$H$15,1))</f>
        <v>NS</v>
      </c>
      <c r="M2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3" spans="1:13" x14ac:dyDescent="0.25">
      <c r="A2033" s="164">
        <f>+Exports!A2036</f>
        <v>44646</v>
      </c>
      <c r="B2033" s="165">
        <f t="shared" si="124"/>
        <v>2022</v>
      </c>
      <c r="C2033" s="165">
        <f t="shared" si="125"/>
        <v>3</v>
      </c>
      <c r="D2033" s="165">
        <f t="shared" si="126"/>
        <v>26</v>
      </c>
      <c r="E2033" s="165">
        <f>+Exports!B2036</f>
        <v>16</v>
      </c>
      <c r="F2033" s="165">
        <f>+WEEKDAY(ExportsELAP[[#This Row],[Date Prevailing]],1)</f>
        <v>7</v>
      </c>
      <c r="G2033" s="165">
        <f>+COUNTIFS(ECR_Hours!$K$6:$K$7,ExportsELAP[[#This Row],[Date Prevailing]])</f>
        <v>0</v>
      </c>
      <c r="H2033" s="165">
        <f t="shared" si="127"/>
        <v>7</v>
      </c>
      <c r="I2033" s="166">
        <f>+Exports!G2036</f>
        <v>45010.874799999998</v>
      </c>
      <c r="J2033" s="166">
        <f>+'ELAP_IPCO-APND'!D2036</f>
        <v>16.881959999999999</v>
      </c>
      <c r="K2033" s="166">
        <f>+(ExportsELAP[[#This Row],[Exports kWh - MPT]]/1000)*ExportsELAP[[#This Row],[EIM Price]]</f>
        <v>759.87178793860789</v>
      </c>
      <c r="L2033" s="167" t="str">
        <f>+INDEX(ECR_Hours!$I$12:$I$15,MATCH(ExportsELAP[[#This Row],[Date Prevailing]],ECR_Hours!$H$12:$H$15,1))</f>
        <v>NS</v>
      </c>
      <c r="M2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4" spans="1:13" x14ac:dyDescent="0.25">
      <c r="A2034" s="164">
        <f>+Exports!A2037</f>
        <v>44646</v>
      </c>
      <c r="B2034" s="165">
        <f t="shared" si="124"/>
        <v>2022</v>
      </c>
      <c r="C2034" s="165">
        <f t="shared" si="125"/>
        <v>3</v>
      </c>
      <c r="D2034" s="165">
        <f t="shared" si="126"/>
        <v>26</v>
      </c>
      <c r="E2034" s="165">
        <f>+Exports!B2037</f>
        <v>17</v>
      </c>
      <c r="F2034" s="165">
        <f>+WEEKDAY(ExportsELAP[[#This Row],[Date Prevailing]],1)</f>
        <v>7</v>
      </c>
      <c r="G2034" s="165">
        <f>+COUNTIFS(ECR_Hours!$K$6:$K$7,ExportsELAP[[#This Row],[Date Prevailing]])</f>
        <v>0</v>
      </c>
      <c r="H2034" s="165">
        <f t="shared" si="127"/>
        <v>7</v>
      </c>
      <c r="I2034" s="166">
        <f>+Exports!G2037</f>
        <v>35607.2785</v>
      </c>
      <c r="J2034" s="166">
        <f>+'ELAP_IPCO-APND'!D2037</f>
        <v>16.057089999999999</v>
      </c>
      <c r="K2034" s="166">
        <f>+(ExportsELAP[[#This Row],[Exports kWh - MPT]]/1000)*ExportsELAP[[#This Row],[EIM Price]]</f>
        <v>571.7492755295649</v>
      </c>
      <c r="L2034" s="167" t="str">
        <f>+INDEX(ECR_Hours!$I$12:$I$15,MATCH(ExportsELAP[[#This Row],[Date Prevailing]],ECR_Hours!$H$12:$H$15,1))</f>
        <v>NS</v>
      </c>
      <c r="M2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5" spans="1:13" x14ac:dyDescent="0.25">
      <c r="A2035" s="164">
        <f>+Exports!A2038</f>
        <v>44646</v>
      </c>
      <c r="B2035" s="165">
        <f t="shared" si="124"/>
        <v>2022</v>
      </c>
      <c r="C2035" s="165">
        <f t="shared" si="125"/>
        <v>3</v>
      </c>
      <c r="D2035" s="165">
        <f t="shared" si="126"/>
        <v>26</v>
      </c>
      <c r="E2035" s="165">
        <f>+Exports!B2038</f>
        <v>18</v>
      </c>
      <c r="F2035" s="165">
        <f>+WEEKDAY(ExportsELAP[[#This Row],[Date Prevailing]],1)</f>
        <v>7</v>
      </c>
      <c r="G2035" s="165">
        <f>+COUNTIFS(ECR_Hours!$K$6:$K$7,ExportsELAP[[#This Row],[Date Prevailing]])</f>
        <v>0</v>
      </c>
      <c r="H2035" s="165">
        <f t="shared" si="127"/>
        <v>7</v>
      </c>
      <c r="I2035" s="166">
        <f>+Exports!G2038</f>
        <v>19197.937700000002</v>
      </c>
      <c r="J2035" s="166">
        <f>+'ELAP_IPCO-APND'!D2038</f>
        <v>27.98751</v>
      </c>
      <c r="K2035" s="166">
        <f>+(ExportsELAP[[#This Row],[Exports kWh - MPT]]/1000)*ExportsELAP[[#This Row],[EIM Price]]</f>
        <v>537.30247335812703</v>
      </c>
      <c r="L2035" s="167" t="str">
        <f>+INDEX(ECR_Hours!$I$12:$I$15,MATCH(ExportsELAP[[#This Row],[Date Prevailing]],ECR_Hours!$H$12:$H$15,1))</f>
        <v>NS</v>
      </c>
      <c r="M2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6" spans="1:13" x14ac:dyDescent="0.25">
      <c r="A2036" s="164">
        <f>+Exports!A2039</f>
        <v>44646</v>
      </c>
      <c r="B2036" s="165">
        <f t="shared" si="124"/>
        <v>2022</v>
      </c>
      <c r="C2036" s="165">
        <f t="shared" si="125"/>
        <v>3</v>
      </c>
      <c r="D2036" s="165">
        <f t="shared" si="126"/>
        <v>26</v>
      </c>
      <c r="E2036" s="165">
        <f>+Exports!B2039</f>
        <v>19</v>
      </c>
      <c r="F2036" s="165">
        <f>+WEEKDAY(ExportsELAP[[#This Row],[Date Prevailing]],1)</f>
        <v>7</v>
      </c>
      <c r="G2036" s="165">
        <f>+COUNTIFS(ECR_Hours!$K$6:$K$7,ExportsELAP[[#This Row],[Date Prevailing]])</f>
        <v>0</v>
      </c>
      <c r="H2036" s="165">
        <f t="shared" si="127"/>
        <v>7</v>
      </c>
      <c r="I2036" s="166">
        <f>+Exports!G2039</f>
        <v>6178.7182000000003</v>
      </c>
      <c r="J2036" s="166">
        <f>+'ELAP_IPCO-APND'!D2039</f>
        <v>37.745170000000002</v>
      </c>
      <c r="K2036" s="166">
        <f>+(ExportsELAP[[#This Row],[Exports kWh - MPT]]/1000)*ExportsELAP[[#This Row],[EIM Price]]</f>
        <v>233.21676884109402</v>
      </c>
      <c r="L2036" s="167" t="str">
        <f>+INDEX(ECR_Hours!$I$12:$I$15,MATCH(ExportsELAP[[#This Row],[Date Prevailing]],ECR_Hours!$H$12:$H$15,1))</f>
        <v>NS</v>
      </c>
      <c r="M2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7" spans="1:13" x14ac:dyDescent="0.25">
      <c r="A2037" s="164">
        <f>+Exports!A2040</f>
        <v>44646</v>
      </c>
      <c r="B2037" s="165">
        <f t="shared" si="124"/>
        <v>2022</v>
      </c>
      <c r="C2037" s="165">
        <f t="shared" si="125"/>
        <v>3</v>
      </c>
      <c r="D2037" s="165">
        <f t="shared" si="126"/>
        <v>26</v>
      </c>
      <c r="E2037" s="165">
        <f>+Exports!B2040</f>
        <v>20</v>
      </c>
      <c r="F2037" s="165">
        <f>+WEEKDAY(ExportsELAP[[#This Row],[Date Prevailing]],1)</f>
        <v>7</v>
      </c>
      <c r="G2037" s="165">
        <f>+COUNTIFS(ECR_Hours!$K$6:$K$7,ExportsELAP[[#This Row],[Date Prevailing]])</f>
        <v>0</v>
      </c>
      <c r="H2037" s="165">
        <f t="shared" si="127"/>
        <v>7</v>
      </c>
      <c r="I2037" s="166">
        <f>+Exports!G2040</f>
        <v>704.77620000000002</v>
      </c>
      <c r="J2037" s="166">
        <f>+'ELAP_IPCO-APND'!D2040</f>
        <v>43.495489999999997</v>
      </c>
      <c r="K2037" s="166">
        <f>+(ExportsELAP[[#This Row],[Exports kWh - MPT]]/1000)*ExportsELAP[[#This Row],[EIM Price]]</f>
        <v>30.654586159337995</v>
      </c>
      <c r="L2037" s="167" t="str">
        <f>+INDEX(ECR_Hours!$I$12:$I$15,MATCH(ExportsELAP[[#This Row],[Date Prevailing]],ECR_Hours!$H$12:$H$15,1))</f>
        <v>NS</v>
      </c>
      <c r="M2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8" spans="1:13" x14ac:dyDescent="0.25">
      <c r="A2038" s="164">
        <f>+Exports!A2041</f>
        <v>44646</v>
      </c>
      <c r="B2038" s="165">
        <f t="shared" si="124"/>
        <v>2022</v>
      </c>
      <c r="C2038" s="165">
        <f t="shared" si="125"/>
        <v>3</v>
      </c>
      <c r="D2038" s="165">
        <f t="shared" si="126"/>
        <v>26</v>
      </c>
      <c r="E2038" s="165">
        <f>+Exports!B2041</f>
        <v>21</v>
      </c>
      <c r="F2038" s="165">
        <f>+WEEKDAY(ExportsELAP[[#This Row],[Date Prevailing]],1)</f>
        <v>7</v>
      </c>
      <c r="G2038" s="165">
        <f>+COUNTIFS(ECR_Hours!$K$6:$K$7,ExportsELAP[[#This Row],[Date Prevailing]])</f>
        <v>0</v>
      </c>
      <c r="H2038" s="165">
        <f t="shared" si="127"/>
        <v>7</v>
      </c>
      <c r="I2038" s="166">
        <f>+Exports!G2041</f>
        <v>4.9697999999999993</v>
      </c>
      <c r="J2038" s="166">
        <f>+'ELAP_IPCO-APND'!D2041</f>
        <v>33.807920000000003</v>
      </c>
      <c r="K2038" s="166">
        <f>+(ExportsELAP[[#This Row],[Exports kWh - MPT]]/1000)*ExportsELAP[[#This Row],[EIM Price]]</f>
        <v>0.16801860081599998</v>
      </c>
      <c r="L2038" s="167" t="str">
        <f>+INDEX(ECR_Hours!$I$12:$I$15,MATCH(ExportsELAP[[#This Row],[Date Prevailing]],ECR_Hours!$H$12:$H$15,1))</f>
        <v>NS</v>
      </c>
      <c r="M2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39" spans="1:13" x14ac:dyDescent="0.25">
      <c r="A2039" s="164">
        <f>+Exports!A2042</f>
        <v>44646</v>
      </c>
      <c r="B2039" s="165">
        <f t="shared" si="124"/>
        <v>2022</v>
      </c>
      <c r="C2039" s="165">
        <f t="shared" si="125"/>
        <v>3</v>
      </c>
      <c r="D2039" s="165">
        <f t="shared" si="126"/>
        <v>26</v>
      </c>
      <c r="E2039" s="165">
        <f>+Exports!B2042</f>
        <v>22</v>
      </c>
      <c r="F2039" s="165">
        <f>+WEEKDAY(ExportsELAP[[#This Row],[Date Prevailing]],1)</f>
        <v>7</v>
      </c>
      <c r="G2039" s="165">
        <f>+COUNTIFS(ECR_Hours!$K$6:$K$7,ExportsELAP[[#This Row],[Date Prevailing]])</f>
        <v>0</v>
      </c>
      <c r="H2039" s="165">
        <f t="shared" si="127"/>
        <v>7</v>
      </c>
      <c r="I2039" s="166">
        <f>+Exports!G2042</f>
        <v>5.8303000000000003</v>
      </c>
      <c r="J2039" s="166">
        <f>+'ELAP_IPCO-APND'!D2042</f>
        <v>36.109430000000003</v>
      </c>
      <c r="K2039" s="166">
        <f>+(ExportsELAP[[#This Row],[Exports kWh - MPT]]/1000)*ExportsELAP[[#This Row],[EIM Price]]</f>
        <v>0.21052880972900001</v>
      </c>
      <c r="L2039" s="167" t="str">
        <f>+INDEX(ECR_Hours!$I$12:$I$15,MATCH(ExportsELAP[[#This Row],[Date Prevailing]],ECR_Hours!$H$12:$H$15,1))</f>
        <v>NS</v>
      </c>
      <c r="M2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0" spans="1:13" x14ac:dyDescent="0.25">
      <c r="A2040" s="164">
        <f>+Exports!A2043</f>
        <v>44646</v>
      </c>
      <c r="B2040" s="165">
        <f t="shared" si="124"/>
        <v>2022</v>
      </c>
      <c r="C2040" s="165">
        <f t="shared" si="125"/>
        <v>3</v>
      </c>
      <c r="D2040" s="165">
        <f t="shared" si="126"/>
        <v>26</v>
      </c>
      <c r="E2040" s="165">
        <f>+Exports!B2043</f>
        <v>23</v>
      </c>
      <c r="F2040" s="165">
        <f>+WEEKDAY(ExportsELAP[[#This Row],[Date Prevailing]],1)</f>
        <v>7</v>
      </c>
      <c r="G2040" s="165">
        <f>+COUNTIFS(ECR_Hours!$K$6:$K$7,ExportsELAP[[#This Row],[Date Prevailing]])</f>
        <v>0</v>
      </c>
      <c r="H2040" s="165">
        <f t="shared" si="127"/>
        <v>7</v>
      </c>
      <c r="I2040" s="166">
        <f>+Exports!G2043</f>
        <v>5.3651999999999997</v>
      </c>
      <c r="J2040" s="166">
        <f>+'ELAP_IPCO-APND'!D2043</f>
        <v>34.146500000000003</v>
      </c>
      <c r="K2040" s="166">
        <f>+(ExportsELAP[[#This Row],[Exports kWh - MPT]]/1000)*ExportsELAP[[#This Row],[EIM Price]]</f>
        <v>0.18320280180000001</v>
      </c>
      <c r="L2040" s="167" t="str">
        <f>+INDEX(ECR_Hours!$I$12:$I$15,MATCH(ExportsELAP[[#This Row],[Date Prevailing]],ECR_Hours!$H$12:$H$15,1))</f>
        <v>NS</v>
      </c>
      <c r="M2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1" spans="1:13" x14ac:dyDescent="0.25">
      <c r="A2041" s="164">
        <f>+Exports!A2044</f>
        <v>44646</v>
      </c>
      <c r="B2041" s="165">
        <f t="shared" si="124"/>
        <v>2022</v>
      </c>
      <c r="C2041" s="165">
        <f t="shared" si="125"/>
        <v>3</v>
      </c>
      <c r="D2041" s="165">
        <f t="shared" si="126"/>
        <v>26</v>
      </c>
      <c r="E2041" s="165">
        <f>+Exports!B2044</f>
        <v>24</v>
      </c>
      <c r="F2041" s="165">
        <f>+WEEKDAY(ExportsELAP[[#This Row],[Date Prevailing]],1)</f>
        <v>7</v>
      </c>
      <c r="G2041" s="165">
        <f>+COUNTIFS(ECR_Hours!$K$6:$K$7,ExportsELAP[[#This Row],[Date Prevailing]])</f>
        <v>0</v>
      </c>
      <c r="H2041" s="165">
        <f t="shared" si="127"/>
        <v>7</v>
      </c>
      <c r="I2041" s="166">
        <f>+Exports!G2044</f>
        <v>5.827399999999999</v>
      </c>
      <c r="J2041" s="166">
        <f>+'ELAP_IPCO-APND'!D2044</f>
        <v>31.978940000000001</v>
      </c>
      <c r="K2041" s="166">
        <f>+(ExportsELAP[[#This Row],[Exports kWh - MPT]]/1000)*ExportsELAP[[#This Row],[EIM Price]]</f>
        <v>0.18635407495599998</v>
      </c>
      <c r="L2041" s="167" t="str">
        <f>+INDEX(ECR_Hours!$I$12:$I$15,MATCH(ExportsELAP[[#This Row],[Date Prevailing]],ECR_Hours!$H$12:$H$15,1))</f>
        <v>NS</v>
      </c>
      <c r="M2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2" spans="1:13" x14ac:dyDescent="0.25">
      <c r="A2042" s="164">
        <f>+Exports!A2045</f>
        <v>44647</v>
      </c>
      <c r="B2042" s="165">
        <f t="shared" si="124"/>
        <v>2022</v>
      </c>
      <c r="C2042" s="165">
        <f t="shared" si="125"/>
        <v>3</v>
      </c>
      <c r="D2042" s="165">
        <f t="shared" si="126"/>
        <v>27</v>
      </c>
      <c r="E2042" s="165">
        <f>+Exports!B2045</f>
        <v>1</v>
      </c>
      <c r="F2042" s="165">
        <f>+WEEKDAY(ExportsELAP[[#This Row],[Date Prevailing]],1)</f>
        <v>1</v>
      </c>
      <c r="G2042" s="165">
        <f>+COUNTIFS(ECR_Hours!$K$6:$K$7,ExportsELAP[[#This Row],[Date Prevailing]])</f>
        <v>0</v>
      </c>
      <c r="H2042" s="165">
        <f t="shared" si="127"/>
        <v>1</v>
      </c>
      <c r="I2042" s="166">
        <f>+Exports!G2045</f>
        <v>5.8412000000000006</v>
      </c>
      <c r="J2042" s="166">
        <f>+'ELAP_IPCO-APND'!D2045</f>
        <v>28.378430000000002</v>
      </c>
      <c r="K2042" s="166">
        <f>+(ExportsELAP[[#This Row],[Exports kWh - MPT]]/1000)*ExportsELAP[[#This Row],[EIM Price]]</f>
        <v>0.16576408531600001</v>
      </c>
      <c r="L2042" s="167" t="str">
        <f>+INDEX(ECR_Hours!$I$12:$I$15,MATCH(ExportsELAP[[#This Row],[Date Prevailing]],ECR_Hours!$H$12:$H$15,1))</f>
        <v>NS</v>
      </c>
      <c r="M2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3" spans="1:13" x14ac:dyDescent="0.25">
      <c r="A2043" s="164">
        <f>+Exports!A2046</f>
        <v>44647</v>
      </c>
      <c r="B2043" s="165">
        <f t="shared" si="124"/>
        <v>2022</v>
      </c>
      <c r="C2043" s="165">
        <f t="shared" si="125"/>
        <v>3</v>
      </c>
      <c r="D2043" s="165">
        <f t="shared" si="126"/>
        <v>27</v>
      </c>
      <c r="E2043" s="165">
        <f>+Exports!B2046</f>
        <v>2</v>
      </c>
      <c r="F2043" s="165">
        <f>+WEEKDAY(ExportsELAP[[#This Row],[Date Prevailing]],1)</f>
        <v>1</v>
      </c>
      <c r="G2043" s="165">
        <f>+COUNTIFS(ECR_Hours!$K$6:$K$7,ExportsELAP[[#This Row],[Date Prevailing]])</f>
        <v>0</v>
      </c>
      <c r="H2043" s="165">
        <f t="shared" si="127"/>
        <v>1</v>
      </c>
      <c r="I2043" s="166">
        <f>+Exports!G2046</f>
        <v>5.3882000000000003</v>
      </c>
      <c r="J2043" s="166">
        <f>+'ELAP_IPCO-APND'!D2046</f>
        <v>31.5017</v>
      </c>
      <c r="K2043" s="166">
        <f>+(ExportsELAP[[#This Row],[Exports kWh - MPT]]/1000)*ExportsELAP[[#This Row],[EIM Price]]</f>
        <v>0.16973745994</v>
      </c>
      <c r="L2043" s="167" t="str">
        <f>+INDEX(ECR_Hours!$I$12:$I$15,MATCH(ExportsELAP[[#This Row],[Date Prevailing]],ECR_Hours!$H$12:$H$15,1))</f>
        <v>NS</v>
      </c>
      <c r="M2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4" spans="1:13" x14ac:dyDescent="0.25">
      <c r="A2044" s="164">
        <f>+Exports!A2047</f>
        <v>44647</v>
      </c>
      <c r="B2044" s="165">
        <f t="shared" si="124"/>
        <v>2022</v>
      </c>
      <c r="C2044" s="165">
        <f t="shared" si="125"/>
        <v>3</v>
      </c>
      <c r="D2044" s="165">
        <f t="shared" si="126"/>
        <v>27</v>
      </c>
      <c r="E2044" s="165">
        <f>+Exports!B2047</f>
        <v>3</v>
      </c>
      <c r="F2044" s="165">
        <f>+WEEKDAY(ExportsELAP[[#This Row],[Date Prevailing]],1)</f>
        <v>1</v>
      </c>
      <c r="G2044" s="165">
        <f>+COUNTIFS(ECR_Hours!$K$6:$K$7,ExportsELAP[[#This Row],[Date Prevailing]])</f>
        <v>0</v>
      </c>
      <c r="H2044" s="165">
        <f t="shared" si="127"/>
        <v>1</v>
      </c>
      <c r="I2044" s="166">
        <f>+Exports!G2047</f>
        <v>5.7623000000000006</v>
      </c>
      <c r="J2044" s="166">
        <f>+'ELAP_IPCO-APND'!D2047</f>
        <v>31.083169999999999</v>
      </c>
      <c r="K2044" s="166">
        <f>+(ExportsELAP[[#This Row],[Exports kWh - MPT]]/1000)*ExportsELAP[[#This Row],[EIM Price]]</f>
        <v>0.17911055049100003</v>
      </c>
      <c r="L2044" s="167" t="str">
        <f>+INDEX(ECR_Hours!$I$12:$I$15,MATCH(ExportsELAP[[#This Row],[Date Prevailing]],ECR_Hours!$H$12:$H$15,1))</f>
        <v>NS</v>
      </c>
      <c r="M2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5" spans="1:13" x14ac:dyDescent="0.25">
      <c r="A2045" s="164">
        <f>+Exports!A2048</f>
        <v>44647</v>
      </c>
      <c r="B2045" s="165">
        <f t="shared" si="124"/>
        <v>2022</v>
      </c>
      <c r="C2045" s="165">
        <f t="shared" si="125"/>
        <v>3</v>
      </c>
      <c r="D2045" s="165">
        <f t="shared" si="126"/>
        <v>27</v>
      </c>
      <c r="E2045" s="165">
        <f>+Exports!B2048</f>
        <v>4</v>
      </c>
      <c r="F2045" s="165">
        <f>+WEEKDAY(ExportsELAP[[#This Row],[Date Prevailing]],1)</f>
        <v>1</v>
      </c>
      <c r="G2045" s="165">
        <f>+COUNTIFS(ECR_Hours!$K$6:$K$7,ExportsELAP[[#This Row],[Date Prevailing]])</f>
        <v>0</v>
      </c>
      <c r="H2045" s="165">
        <f t="shared" si="127"/>
        <v>1</v>
      </c>
      <c r="I2045" s="166">
        <f>+Exports!G2048</f>
        <v>24.968799999999998</v>
      </c>
      <c r="J2045" s="166">
        <f>+'ELAP_IPCO-APND'!D2048</f>
        <v>30.11299</v>
      </c>
      <c r="K2045" s="166">
        <f>+(ExportsELAP[[#This Row],[Exports kWh - MPT]]/1000)*ExportsELAP[[#This Row],[EIM Price]]</f>
        <v>0.75188522471200003</v>
      </c>
      <c r="L2045" s="167" t="str">
        <f>+INDEX(ECR_Hours!$I$12:$I$15,MATCH(ExportsELAP[[#This Row],[Date Prevailing]],ECR_Hours!$H$12:$H$15,1))</f>
        <v>NS</v>
      </c>
      <c r="M2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6" spans="1:13" x14ac:dyDescent="0.25">
      <c r="A2046" s="164">
        <f>+Exports!A2049</f>
        <v>44647</v>
      </c>
      <c r="B2046" s="165">
        <f t="shared" si="124"/>
        <v>2022</v>
      </c>
      <c r="C2046" s="165">
        <f t="shared" si="125"/>
        <v>3</v>
      </c>
      <c r="D2046" s="165">
        <f t="shared" si="126"/>
        <v>27</v>
      </c>
      <c r="E2046" s="165">
        <f>+Exports!B2049</f>
        <v>5</v>
      </c>
      <c r="F2046" s="165">
        <f>+WEEKDAY(ExportsELAP[[#This Row],[Date Prevailing]],1)</f>
        <v>1</v>
      </c>
      <c r="G2046" s="165">
        <f>+COUNTIFS(ECR_Hours!$K$6:$K$7,ExportsELAP[[#This Row],[Date Prevailing]])</f>
        <v>0</v>
      </c>
      <c r="H2046" s="165">
        <f t="shared" si="127"/>
        <v>1</v>
      </c>
      <c r="I2046" s="166">
        <f>+Exports!G2049</f>
        <v>30.033899999999999</v>
      </c>
      <c r="J2046" s="166">
        <f>+'ELAP_IPCO-APND'!D2049</f>
        <v>30.879629999999999</v>
      </c>
      <c r="K2046" s="166">
        <f>+(ExportsELAP[[#This Row],[Exports kWh - MPT]]/1000)*ExportsELAP[[#This Row],[EIM Price]]</f>
        <v>0.92743571945699987</v>
      </c>
      <c r="L2046" s="167" t="str">
        <f>+INDEX(ECR_Hours!$I$12:$I$15,MATCH(ExportsELAP[[#This Row],[Date Prevailing]],ECR_Hours!$H$12:$H$15,1))</f>
        <v>NS</v>
      </c>
      <c r="M2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7" spans="1:13" x14ac:dyDescent="0.25">
      <c r="A2047" s="164">
        <f>+Exports!A2050</f>
        <v>44647</v>
      </c>
      <c r="B2047" s="165">
        <f t="shared" si="124"/>
        <v>2022</v>
      </c>
      <c r="C2047" s="165">
        <f t="shared" si="125"/>
        <v>3</v>
      </c>
      <c r="D2047" s="165">
        <f t="shared" si="126"/>
        <v>27</v>
      </c>
      <c r="E2047" s="165">
        <f>+Exports!B2050</f>
        <v>6</v>
      </c>
      <c r="F2047" s="165">
        <f>+WEEKDAY(ExportsELAP[[#This Row],[Date Prevailing]],1)</f>
        <v>1</v>
      </c>
      <c r="G2047" s="165">
        <f>+COUNTIFS(ECR_Hours!$K$6:$K$7,ExportsELAP[[#This Row],[Date Prevailing]])</f>
        <v>0</v>
      </c>
      <c r="H2047" s="165">
        <f t="shared" si="127"/>
        <v>1</v>
      </c>
      <c r="I2047" s="166">
        <f>+Exports!G2050</f>
        <v>25.0154</v>
      </c>
      <c r="J2047" s="166">
        <f>+'ELAP_IPCO-APND'!D2050</f>
        <v>31.097480000000001</v>
      </c>
      <c r="K2047" s="166">
        <f>+(ExportsELAP[[#This Row],[Exports kWh - MPT]]/1000)*ExportsELAP[[#This Row],[EIM Price]]</f>
        <v>0.77791590119200005</v>
      </c>
      <c r="L2047" s="167" t="str">
        <f>+INDEX(ECR_Hours!$I$12:$I$15,MATCH(ExportsELAP[[#This Row],[Date Prevailing]],ECR_Hours!$H$12:$H$15,1))</f>
        <v>NS</v>
      </c>
      <c r="M2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8" spans="1:13" x14ac:dyDescent="0.25">
      <c r="A2048" s="164">
        <f>+Exports!A2051</f>
        <v>44647</v>
      </c>
      <c r="B2048" s="165">
        <f t="shared" si="124"/>
        <v>2022</v>
      </c>
      <c r="C2048" s="165">
        <f t="shared" si="125"/>
        <v>3</v>
      </c>
      <c r="D2048" s="165">
        <f t="shared" si="126"/>
        <v>27</v>
      </c>
      <c r="E2048" s="165">
        <f>+Exports!B2051</f>
        <v>7</v>
      </c>
      <c r="F2048" s="165">
        <f>+WEEKDAY(ExportsELAP[[#This Row],[Date Prevailing]],1)</f>
        <v>1</v>
      </c>
      <c r="G2048" s="165">
        <f>+COUNTIFS(ECR_Hours!$K$6:$K$7,ExportsELAP[[#This Row],[Date Prevailing]])</f>
        <v>0</v>
      </c>
      <c r="H2048" s="165">
        <f t="shared" si="127"/>
        <v>1</v>
      </c>
      <c r="I2048" s="166">
        <f>+Exports!G2051</f>
        <v>24.886400000000002</v>
      </c>
      <c r="J2048" s="166">
        <f>+'ELAP_IPCO-APND'!D2051</f>
        <v>30.95956</v>
      </c>
      <c r="K2048" s="166">
        <f>+(ExportsELAP[[#This Row],[Exports kWh - MPT]]/1000)*ExportsELAP[[#This Row],[EIM Price]]</f>
        <v>0.77047199398400013</v>
      </c>
      <c r="L2048" s="167" t="str">
        <f>+INDEX(ECR_Hours!$I$12:$I$15,MATCH(ExportsELAP[[#This Row],[Date Prevailing]],ECR_Hours!$H$12:$H$15,1))</f>
        <v>NS</v>
      </c>
      <c r="M2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49" spans="1:13" x14ac:dyDescent="0.25">
      <c r="A2049" s="164">
        <f>+Exports!A2052</f>
        <v>44647</v>
      </c>
      <c r="B2049" s="165">
        <f t="shared" si="124"/>
        <v>2022</v>
      </c>
      <c r="C2049" s="165">
        <f t="shared" si="125"/>
        <v>3</v>
      </c>
      <c r="D2049" s="165">
        <f t="shared" si="126"/>
        <v>27</v>
      </c>
      <c r="E2049" s="165">
        <f>+Exports!B2052</f>
        <v>8</v>
      </c>
      <c r="F2049" s="165">
        <f>+WEEKDAY(ExportsELAP[[#This Row],[Date Prevailing]],1)</f>
        <v>1</v>
      </c>
      <c r="G2049" s="165">
        <f>+COUNTIFS(ECR_Hours!$K$6:$K$7,ExportsELAP[[#This Row],[Date Prevailing]])</f>
        <v>0</v>
      </c>
      <c r="H2049" s="165">
        <f t="shared" si="127"/>
        <v>1</v>
      </c>
      <c r="I2049" s="166">
        <f>+Exports!G2052</f>
        <v>227.7901</v>
      </c>
      <c r="J2049" s="166">
        <f>+'ELAP_IPCO-APND'!D2052</f>
        <v>30.24438</v>
      </c>
      <c r="K2049" s="166">
        <f>+(ExportsELAP[[#This Row],[Exports kWh - MPT]]/1000)*ExportsELAP[[#This Row],[EIM Price]]</f>
        <v>6.8893703446379995</v>
      </c>
      <c r="L2049" s="167" t="str">
        <f>+INDEX(ECR_Hours!$I$12:$I$15,MATCH(ExportsELAP[[#This Row],[Date Prevailing]],ECR_Hours!$H$12:$H$15,1))</f>
        <v>NS</v>
      </c>
      <c r="M2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0" spans="1:13" x14ac:dyDescent="0.25">
      <c r="A2050" s="164">
        <f>+Exports!A2053</f>
        <v>44647</v>
      </c>
      <c r="B2050" s="165">
        <f t="shared" ref="B2050:B2113" si="128">+YEAR(A2050)</f>
        <v>2022</v>
      </c>
      <c r="C2050" s="165">
        <f t="shared" ref="C2050:C2113" si="129">+MONTH(A2050)</f>
        <v>3</v>
      </c>
      <c r="D2050" s="165">
        <f t="shared" ref="D2050:D2113" si="130">+DAY(A2050)</f>
        <v>27</v>
      </c>
      <c r="E2050" s="165">
        <f>+Exports!B2053</f>
        <v>9</v>
      </c>
      <c r="F2050" s="165">
        <f>+WEEKDAY(ExportsELAP[[#This Row],[Date Prevailing]],1)</f>
        <v>1</v>
      </c>
      <c r="G2050" s="165">
        <f>+COUNTIFS(ECR_Hours!$K$6:$K$7,ExportsELAP[[#This Row],[Date Prevailing]])</f>
        <v>0</v>
      </c>
      <c r="H2050" s="165">
        <f t="shared" ref="H2050:H2113" si="131">+IF(G2050=1,0,F2050)</f>
        <v>1</v>
      </c>
      <c r="I2050" s="166">
        <f>+Exports!G2053</f>
        <v>2999.9908999999998</v>
      </c>
      <c r="J2050" s="166">
        <f>+'ELAP_IPCO-APND'!D2053</f>
        <v>33.366750000000003</v>
      </c>
      <c r="K2050" s="166">
        <f>+(ExportsELAP[[#This Row],[Exports kWh - MPT]]/1000)*ExportsELAP[[#This Row],[EIM Price]]</f>
        <v>100.099946362575</v>
      </c>
      <c r="L2050" s="167" t="str">
        <f>+INDEX(ECR_Hours!$I$12:$I$15,MATCH(ExportsELAP[[#This Row],[Date Prevailing]],ECR_Hours!$H$12:$H$15,1))</f>
        <v>NS</v>
      </c>
      <c r="M2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1" spans="1:13" x14ac:dyDescent="0.25">
      <c r="A2051" s="164">
        <f>+Exports!A2054</f>
        <v>44647</v>
      </c>
      <c r="B2051" s="165">
        <f t="shared" si="128"/>
        <v>2022</v>
      </c>
      <c r="C2051" s="165">
        <f t="shared" si="129"/>
        <v>3</v>
      </c>
      <c r="D2051" s="165">
        <f t="shared" si="130"/>
        <v>27</v>
      </c>
      <c r="E2051" s="165">
        <f>+Exports!B2054</f>
        <v>10</v>
      </c>
      <c r="F2051" s="165">
        <f>+WEEKDAY(ExportsELAP[[#This Row],[Date Prevailing]],1)</f>
        <v>1</v>
      </c>
      <c r="G2051" s="165">
        <f>+COUNTIFS(ECR_Hours!$K$6:$K$7,ExportsELAP[[#This Row],[Date Prevailing]])</f>
        <v>0</v>
      </c>
      <c r="H2051" s="165">
        <f t="shared" si="131"/>
        <v>1</v>
      </c>
      <c r="I2051" s="166">
        <f>+Exports!G2054</f>
        <v>7366.8494000000001</v>
      </c>
      <c r="J2051" s="166">
        <f>+'ELAP_IPCO-APND'!D2054</f>
        <v>31.084520000000001</v>
      </c>
      <c r="K2051" s="166">
        <f>+(ExportsELAP[[#This Row],[Exports kWh - MPT]]/1000)*ExportsELAP[[#This Row],[EIM Price]]</f>
        <v>228.99497751128803</v>
      </c>
      <c r="L2051" s="167" t="str">
        <f>+INDEX(ECR_Hours!$I$12:$I$15,MATCH(ExportsELAP[[#This Row],[Date Prevailing]],ECR_Hours!$H$12:$H$15,1))</f>
        <v>NS</v>
      </c>
      <c r="M2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2" spans="1:13" x14ac:dyDescent="0.25">
      <c r="A2052" s="164">
        <f>+Exports!A2055</f>
        <v>44647</v>
      </c>
      <c r="B2052" s="165">
        <f t="shared" si="128"/>
        <v>2022</v>
      </c>
      <c r="C2052" s="165">
        <f t="shared" si="129"/>
        <v>3</v>
      </c>
      <c r="D2052" s="165">
        <f t="shared" si="130"/>
        <v>27</v>
      </c>
      <c r="E2052" s="165">
        <f>+Exports!B2055</f>
        <v>11</v>
      </c>
      <c r="F2052" s="165">
        <f>+WEEKDAY(ExportsELAP[[#This Row],[Date Prevailing]],1)</f>
        <v>1</v>
      </c>
      <c r="G2052" s="165">
        <f>+COUNTIFS(ECR_Hours!$K$6:$K$7,ExportsELAP[[#This Row],[Date Prevailing]])</f>
        <v>0</v>
      </c>
      <c r="H2052" s="165">
        <f t="shared" si="131"/>
        <v>1</v>
      </c>
      <c r="I2052" s="166">
        <f>+Exports!G2055</f>
        <v>14741.7991</v>
      </c>
      <c r="J2052" s="166">
        <f>+'ELAP_IPCO-APND'!D2055</f>
        <v>30.266069999999999</v>
      </c>
      <c r="K2052" s="166">
        <f>+(ExportsELAP[[#This Row],[Exports kWh - MPT]]/1000)*ExportsELAP[[#This Row],[EIM Price]]</f>
        <v>446.176323486537</v>
      </c>
      <c r="L2052" s="167" t="str">
        <f>+INDEX(ECR_Hours!$I$12:$I$15,MATCH(ExportsELAP[[#This Row],[Date Prevailing]],ECR_Hours!$H$12:$H$15,1))</f>
        <v>NS</v>
      </c>
      <c r="M2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3" spans="1:13" x14ac:dyDescent="0.25">
      <c r="A2053" s="164">
        <f>+Exports!A2056</f>
        <v>44647</v>
      </c>
      <c r="B2053" s="165">
        <f t="shared" si="128"/>
        <v>2022</v>
      </c>
      <c r="C2053" s="165">
        <f t="shared" si="129"/>
        <v>3</v>
      </c>
      <c r="D2053" s="165">
        <f t="shared" si="130"/>
        <v>27</v>
      </c>
      <c r="E2053" s="165">
        <f>+Exports!B2056</f>
        <v>12</v>
      </c>
      <c r="F2053" s="165">
        <f>+WEEKDAY(ExportsELAP[[#This Row],[Date Prevailing]],1)</f>
        <v>1</v>
      </c>
      <c r="G2053" s="165">
        <f>+COUNTIFS(ECR_Hours!$K$6:$K$7,ExportsELAP[[#This Row],[Date Prevailing]])</f>
        <v>0</v>
      </c>
      <c r="H2053" s="165">
        <f t="shared" si="131"/>
        <v>1</v>
      </c>
      <c r="I2053" s="166">
        <f>+Exports!G2056</f>
        <v>22353.2202</v>
      </c>
      <c r="J2053" s="166">
        <f>+'ELAP_IPCO-APND'!D2056</f>
        <v>33.170490000000001</v>
      </c>
      <c r="K2053" s="166">
        <f>+(ExportsELAP[[#This Row],[Exports kWh - MPT]]/1000)*ExportsELAP[[#This Row],[EIM Price]]</f>
        <v>741.46726711189797</v>
      </c>
      <c r="L2053" s="167" t="str">
        <f>+INDEX(ECR_Hours!$I$12:$I$15,MATCH(ExportsELAP[[#This Row],[Date Prevailing]],ECR_Hours!$H$12:$H$15,1))</f>
        <v>NS</v>
      </c>
      <c r="M2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4" spans="1:13" x14ac:dyDescent="0.25">
      <c r="A2054" s="164">
        <f>+Exports!A2057</f>
        <v>44647</v>
      </c>
      <c r="B2054" s="165">
        <f t="shared" si="128"/>
        <v>2022</v>
      </c>
      <c r="C2054" s="165">
        <f t="shared" si="129"/>
        <v>3</v>
      </c>
      <c r="D2054" s="165">
        <f t="shared" si="130"/>
        <v>27</v>
      </c>
      <c r="E2054" s="165">
        <f>+Exports!B2057</f>
        <v>13</v>
      </c>
      <c r="F2054" s="165">
        <f>+WEEKDAY(ExportsELAP[[#This Row],[Date Prevailing]],1)</f>
        <v>1</v>
      </c>
      <c r="G2054" s="165">
        <f>+COUNTIFS(ECR_Hours!$K$6:$K$7,ExportsELAP[[#This Row],[Date Prevailing]])</f>
        <v>0</v>
      </c>
      <c r="H2054" s="165">
        <f t="shared" si="131"/>
        <v>1</v>
      </c>
      <c r="I2054" s="166">
        <f>+Exports!G2057</f>
        <v>25409.492400000003</v>
      </c>
      <c r="J2054" s="166">
        <f>+'ELAP_IPCO-APND'!D2057</f>
        <v>31.165590000000002</v>
      </c>
      <c r="K2054" s="166">
        <f>+(ExportsELAP[[#This Row],[Exports kWh - MPT]]/1000)*ExportsELAP[[#This Row],[EIM Price]]</f>
        <v>791.90182224651608</v>
      </c>
      <c r="L2054" s="167" t="str">
        <f>+INDEX(ECR_Hours!$I$12:$I$15,MATCH(ExportsELAP[[#This Row],[Date Prevailing]],ECR_Hours!$H$12:$H$15,1))</f>
        <v>NS</v>
      </c>
      <c r="M2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5" spans="1:13" x14ac:dyDescent="0.25">
      <c r="A2055" s="164">
        <f>+Exports!A2058</f>
        <v>44647</v>
      </c>
      <c r="B2055" s="165">
        <f t="shared" si="128"/>
        <v>2022</v>
      </c>
      <c r="C2055" s="165">
        <f t="shared" si="129"/>
        <v>3</v>
      </c>
      <c r="D2055" s="165">
        <f t="shared" si="130"/>
        <v>27</v>
      </c>
      <c r="E2055" s="165">
        <f>+Exports!B2058</f>
        <v>14</v>
      </c>
      <c r="F2055" s="165">
        <f>+WEEKDAY(ExportsELAP[[#This Row],[Date Prevailing]],1)</f>
        <v>1</v>
      </c>
      <c r="G2055" s="165">
        <f>+COUNTIFS(ECR_Hours!$K$6:$K$7,ExportsELAP[[#This Row],[Date Prevailing]])</f>
        <v>0</v>
      </c>
      <c r="H2055" s="165">
        <f t="shared" si="131"/>
        <v>1</v>
      </c>
      <c r="I2055" s="166">
        <f>+Exports!G2058</f>
        <v>23441.9</v>
      </c>
      <c r="J2055" s="166">
        <f>+'ELAP_IPCO-APND'!D2058</f>
        <v>28.307480000000002</v>
      </c>
      <c r="K2055" s="166">
        <f>+(ExportsELAP[[#This Row],[Exports kWh - MPT]]/1000)*ExportsELAP[[#This Row],[EIM Price]]</f>
        <v>663.58111541200003</v>
      </c>
      <c r="L2055" s="167" t="str">
        <f>+INDEX(ECR_Hours!$I$12:$I$15,MATCH(ExportsELAP[[#This Row],[Date Prevailing]],ECR_Hours!$H$12:$H$15,1))</f>
        <v>NS</v>
      </c>
      <c r="M2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6" spans="1:13" x14ac:dyDescent="0.25">
      <c r="A2056" s="164">
        <f>+Exports!A2059</f>
        <v>44647</v>
      </c>
      <c r="B2056" s="165">
        <f t="shared" si="128"/>
        <v>2022</v>
      </c>
      <c r="C2056" s="165">
        <f t="shared" si="129"/>
        <v>3</v>
      </c>
      <c r="D2056" s="165">
        <f t="shared" si="130"/>
        <v>27</v>
      </c>
      <c r="E2056" s="165">
        <f>+Exports!B2059</f>
        <v>15</v>
      </c>
      <c r="F2056" s="165">
        <f>+WEEKDAY(ExportsELAP[[#This Row],[Date Prevailing]],1)</f>
        <v>1</v>
      </c>
      <c r="G2056" s="165">
        <f>+COUNTIFS(ECR_Hours!$K$6:$K$7,ExportsELAP[[#This Row],[Date Prevailing]])</f>
        <v>0</v>
      </c>
      <c r="H2056" s="165">
        <f t="shared" si="131"/>
        <v>1</v>
      </c>
      <c r="I2056" s="166">
        <f>+Exports!G2059</f>
        <v>21868.7304</v>
      </c>
      <c r="J2056" s="166">
        <f>+'ELAP_IPCO-APND'!D2059</f>
        <v>26.299130000000002</v>
      </c>
      <c r="K2056" s="166">
        <f>+(ExportsELAP[[#This Row],[Exports kWh - MPT]]/1000)*ExportsELAP[[#This Row],[EIM Price]]</f>
        <v>575.12858372455207</v>
      </c>
      <c r="L2056" s="167" t="str">
        <f>+INDEX(ECR_Hours!$I$12:$I$15,MATCH(ExportsELAP[[#This Row],[Date Prevailing]],ECR_Hours!$H$12:$H$15,1))</f>
        <v>NS</v>
      </c>
      <c r="M2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7" spans="1:13" x14ac:dyDescent="0.25">
      <c r="A2057" s="164">
        <f>+Exports!A2060</f>
        <v>44647</v>
      </c>
      <c r="B2057" s="165">
        <f t="shared" si="128"/>
        <v>2022</v>
      </c>
      <c r="C2057" s="165">
        <f t="shared" si="129"/>
        <v>3</v>
      </c>
      <c r="D2057" s="165">
        <f t="shared" si="130"/>
        <v>27</v>
      </c>
      <c r="E2057" s="165">
        <f>+Exports!B2060</f>
        <v>16</v>
      </c>
      <c r="F2057" s="165">
        <f>+WEEKDAY(ExportsELAP[[#This Row],[Date Prevailing]],1)</f>
        <v>1</v>
      </c>
      <c r="G2057" s="165">
        <f>+COUNTIFS(ECR_Hours!$K$6:$K$7,ExportsELAP[[#This Row],[Date Prevailing]])</f>
        <v>0</v>
      </c>
      <c r="H2057" s="165">
        <f t="shared" si="131"/>
        <v>1</v>
      </c>
      <c r="I2057" s="166">
        <f>+Exports!G2060</f>
        <v>20571.4136</v>
      </c>
      <c r="J2057" s="166">
        <f>+'ELAP_IPCO-APND'!D2060</f>
        <v>21.21388</v>
      </c>
      <c r="K2057" s="166">
        <f>+(ExportsELAP[[#This Row],[Exports kWh - MPT]]/1000)*ExportsELAP[[#This Row],[EIM Price]]</f>
        <v>436.39949954076798</v>
      </c>
      <c r="L2057" s="167" t="str">
        <f>+INDEX(ECR_Hours!$I$12:$I$15,MATCH(ExportsELAP[[#This Row],[Date Prevailing]],ECR_Hours!$H$12:$H$15,1))</f>
        <v>NS</v>
      </c>
      <c r="M2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8" spans="1:13" x14ac:dyDescent="0.25">
      <c r="A2058" s="164">
        <f>+Exports!A2061</f>
        <v>44647</v>
      </c>
      <c r="B2058" s="165">
        <f t="shared" si="128"/>
        <v>2022</v>
      </c>
      <c r="C2058" s="165">
        <f t="shared" si="129"/>
        <v>3</v>
      </c>
      <c r="D2058" s="165">
        <f t="shared" si="130"/>
        <v>27</v>
      </c>
      <c r="E2058" s="165">
        <f>+Exports!B2061</f>
        <v>17</v>
      </c>
      <c r="F2058" s="165">
        <f>+WEEKDAY(ExportsELAP[[#This Row],[Date Prevailing]],1)</f>
        <v>1</v>
      </c>
      <c r="G2058" s="165">
        <f>+COUNTIFS(ECR_Hours!$K$6:$K$7,ExportsELAP[[#This Row],[Date Prevailing]])</f>
        <v>0</v>
      </c>
      <c r="H2058" s="165">
        <f t="shared" si="131"/>
        <v>1</v>
      </c>
      <c r="I2058" s="166">
        <f>+Exports!G2061</f>
        <v>17809.516299999999</v>
      </c>
      <c r="J2058" s="166">
        <f>+'ELAP_IPCO-APND'!D2061</f>
        <v>22.547699999999999</v>
      </c>
      <c r="K2058" s="166">
        <f>+(ExportsELAP[[#This Row],[Exports kWh - MPT]]/1000)*ExportsELAP[[#This Row],[EIM Price]]</f>
        <v>401.56363067750993</v>
      </c>
      <c r="L2058" s="167" t="str">
        <f>+INDEX(ECR_Hours!$I$12:$I$15,MATCH(ExportsELAP[[#This Row],[Date Prevailing]],ECR_Hours!$H$12:$H$15,1))</f>
        <v>NS</v>
      </c>
      <c r="M2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59" spans="1:13" x14ac:dyDescent="0.25">
      <c r="A2059" s="164">
        <f>+Exports!A2062</f>
        <v>44647</v>
      </c>
      <c r="B2059" s="165">
        <f t="shared" si="128"/>
        <v>2022</v>
      </c>
      <c r="C2059" s="165">
        <f t="shared" si="129"/>
        <v>3</v>
      </c>
      <c r="D2059" s="165">
        <f t="shared" si="130"/>
        <v>27</v>
      </c>
      <c r="E2059" s="165">
        <f>+Exports!B2062</f>
        <v>18</v>
      </c>
      <c r="F2059" s="165">
        <f>+WEEKDAY(ExportsELAP[[#This Row],[Date Prevailing]],1)</f>
        <v>1</v>
      </c>
      <c r="G2059" s="165">
        <f>+COUNTIFS(ECR_Hours!$K$6:$K$7,ExportsELAP[[#This Row],[Date Prevailing]])</f>
        <v>0</v>
      </c>
      <c r="H2059" s="165">
        <f t="shared" si="131"/>
        <v>1</v>
      </c>
      <c r="I2059" s="166">
        <f>+Exports!G2062</f>
        <v>9935.2927</v>
      </c>
      <c r="J2059" s="166">
        <f>+'ELAP_IPCO-APND'!D2062</f>
        <v>24.290790000000001</v>
      </c>
      <c r="K2059" s="166">
        <f>+(ExportsELAP[[#This Row],[Exports kWh - MPT]]/1000)*ExportsELAP[[#This Row],[EIM Price]]</f>
        <v>241.336108564233</v>
      </c>
      <c r="L2059" s="167" t="str">
        <f>+INDEX(ECR_Hours!$I$12:$I$15,MATCH(ExportsELAP[[#This Row],[Date Prevailing]],ECR_Hours!$H$12:$H$15,1))</f>
        <v>NS</v>
      </c>
      <c r="M2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0" spans="1:13" x14ac:dyDescent="0.25">
      <c r="A2060" s="164">
        <f>+Exports!A2063</f>
        <v>44647</v>
      </c>
      <c r="B2060" s="165">
        <f t="shared" si="128"/>
        <v>2022</v>
      </c>
      <c r="C2060" s="165">
        <f t="shared" si="129"/>
        <v>3</v>
      </c>
      <c r="D2060" s="165">
        <f t="shared" si="130"/>
        <v>27</v>
      </c>
      <c r="E2060" s="165">
        <f>+Exports!B2063</f>
        <v>19</v>
      </c>
      <c r="F2060" s="165">
        <f>+WEEKDAY(ExportsELAP[[#This Row],[Date Prevailing]],1)</f>
        <v>1</v>
      </c>
      <c r="G2060" s="165">
        <f>+COUNTIFS(ECR_Hours!$K$6:$K$7,ExportsELAP[[#This Row],[Date Prevailing]])</f>
        <v>0</v>
      </c>
      <c r="H2060" s="165">
        <f t="shared" si="131"/>
        <v>1</v>
      </c>
      <c r="I2060" s="166">
        <f>+Exports!G2063</f>
        <v>3709.2746999999999</v>
      </c>
      <c r="J2060" s="166">
        <f>+'ELAP_IPCO-APND'!D2063</f>
        <v>25.790649999999999</v>
      </c>
      <c r="K2060" s="166">
        <f>+(ExportsELAP[[#This Row],[Exports kWh - MPT]]/1000)*ExportsELAP[[#This Row],[EIM Price]]</f>
        <v>95.664605541554991</v>
      </c>
      <c r="L2060" s="167" t="str">
        <f>+INDEX(ECR_Hours!$I$12:$I$15,MATCH(ExportsELAP[[#This Row],[Date Prevailing]],ECR_Hours!$H$12:$H$15,1))</f>
        <v>NS</v>
      </c>
      <c r="M2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1" spans="1:13" x14ac:dyDescent="0.25">
      <c r="A2061" s="164">
        <f>+Exports!A2064</f>
        <v>44647</v>
      </c>
      <c r="B2061" s="165">
        <f t="shared" si="128"/>
        <v>2022</v>
      </c>
      <c r="C2061" s="165">
        <f t="shared" si="129"/>
        <v>3</v>
      </c>
      <c r="D2061" s="165">
        <f t="shared" si="130"/>
        <v>27</v>
      </c>
      <c r="E2061" s="165">
        <f>+Exports!B2064</f>
        <v>20</v>
      </c>
      <c r="F2061" s="165">
        <f>+WEEKDAY(ExportsELAP[[#This Row],[Date Prevailing]],1)</f>
        <v>1</v>
      </c>
      <c r="G2061" s="165">
        <f>+COUNTIFS(ECR_Hours!$K$6:$K$7,ExportsELAP[[#This Row],[Date Prevailing]])</f>
        <v>0</v>
      </c>
      <c r="H2061" s="165">
        <f t="shared" si="131"/>
        <v>1</v>
      </c>
      <c r="I2061" s="166">
        <f>+Exports!G2064</f>
        <v>504.13870000000003</v>
      </c>
      <c r="J2061" s="166">
        <f>+'ELAP_IPCO-APND'!D2064</f>
        <v>44.224780000000003</v>
      </c>
      <c r="K2061" s="166">
        <f>+(ExportsELAP[[#This Row],[Exports kWh - MPT]]/1000)*ExportsELAP[[#This Row],[EIM Price]]</f>
        <v>22.295423096986003</v>
      </c>
      <c r="L2061" s="167" t="str">
        <f>+INDEX(ECR_Hours!$I$12:$I$15,MATCH(ExportsELAP[[#This Row],[Date Prevailing]],ECR_Hours!$H$12:$H$15,1))</f>
        <v>NS</v>
      </c>
      <c r="M2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2" spans="1:13" x14ac:dyDescent="0.25">
      <c r="A2062" s="164">
        <f>+Exports!A2065</f>
        <v>44647</v>
      </c>
      <c r="B2062" s="165">
        <f t="shared" si="128"/>
        <v>2022</v>
      </c>
      <c r="C2062" s="165">
        <f t="shared" si="129"/>
        <v>3</v>
      </c>
      <c r="D2062" s="165">
        <f t="shared" si="130"/>
        <v>27</v>
      </c>
      <c r="E2062" s="165">
        <f>+Exports!B2065</f>
        <v>21</v>
      </c>
      <c r="F2062" s="165">
        <f>+WEEKDAY(ExportsELAP[[#This Row],[Date Prevailing]],1)</f>
        <v>1</v>
      </c>
      <c r="G2062" s="165">
        <f>+COUNTIFS(ECR_Hours!$K$6:$K$7,ExportsELAP[[#This Row],[Date Prevailing]])</f>
        <v>0</v>
      </c>
      <c r="H2062" s="165">
        <f t="shared" si="131"/>
        <v>1</v>
      </c>
      <c r="I2062" s="166">
        <f>+Exports!G2065</f>
        <v>14.185599999999999</v>
      </c>
      <c r="J2062" s="166">
        <f>+'ELAP_IPCO-APND'!D2065</f>
        <v>40.686369999999997</v>
      </c>
      <c r="K2062" s="166">
        <f>+(ExportsELAP[[#This Row],[Exports kWh - MPT]]/1000)*ExportsELAP[[#This Row],[EIM Price]]</f>
        <v>0.57716057027199996</v>
      </c>
      <c r="L2062" s="167" t="str">
        <f>+INDEX(ECR_Hours!$I$12:$I$15,MATCH(ExportsELAP[[#This Row],[Date Prevailing]],ECR_Hours!$H$12:$H$15,1))</f>
        <v>NS</v>
      </c>
      <c r="M2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3" spans="1:13" x14ac:dyDescent="0.25">
      <c r="A2063" s="164">
        <f>+Exports!A2066</f>
        <v>44647</v>
      </c>
      <c r="B2063" s="165">
        <f t="shared" si="128"/>
        <v>2022</v>
      </c>
      <c r="C2063" s="165">
        <f t="shared" si="129"/>
        <v>3</v>
      </c>
      <c r="D2063" s="165">
        <f t="shared" si="130"/>
        <v>27</v>
      </c>
      <c r="E2063" s="165">
        <f>+Exports!B2066</f>
        <v>22</v>
      </c>
      <c r="F2063" s="165">
        <f>+WEEKDAY(ExportsELAP[[#This Row],[Date Prevailing]],1)</f>
        <v>1</v>
      </c>
      <c r="G2063" s="165">
        <f>+COUNTIFS(ECR_Hours!$K$6:$K$7,ExportsELAP[[#This Row],[Date Prevailing]])</f>
        <v>0</v>
      </c>
      <c r="H2063" s="165">
        <f t="shared" si="131"/>
        <v>1</v>
      </c>
      <c r="I2063" s="166">
        <f>+Exports!G2066</f>
        <v>13.403599999999999</v>
      </c>
      <c r="J2063" s="166">
        <f>+'ELAP_IPCO-APND'!D2066</f>
        <v>37.133180000000003</v>
      </c>
      <c r="K2063" s="166">
        <f>+(ExportsELAP[[#This Row],[Exports kWh - MPT]]/1000)*ExportsELAP[[#This Row],[EIM Price]]</f>
        <v>0.49771829144800006</v>
      </c>
      <c r="L2063" s="167" t="str">
        <f>+INDEX(ECR_Hours!$I$12:$I$15,MATCH(ExportsELAP[[#This Row],[Date Prevailing]],ECR_Hours!$H$12:$H$15,1))</f>
        <v>NS</v>
      </c>
      <c r="M2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4" spans="1:13" x14ac:dyDescent="0.25">
      <c r="A2064" s="164">
        <f>+Exports!A2067</f>
        <v>44647</v>
      </c>
      <c r="B2064" s="165">
        <f t="shared" si="128"/>
        <v>2022</v>
      </c>
      <c r="C2064" s="165">
        <f t="shared" si="129"/>
        <v>3</v>
      </c>
      <c r="D2064" s="165">
        <f t="shared" si="130"/>
        <v>27</v>
      </c>
      <c r="E2064" s="165">
        <f>+Exports!B2067</f>
        <v>23</v>
      </c>
      <c r="F2064" s="165">
        <f>+WEEKDAY(ExportsELAP[[#This Row],[Date Prevailing]],1)</f>
        <v>1</v>
      </c>
      <c r="G2064" s="165">
        <f>+COUNTIFS(ECR_Hours!$K$6:$K$7,ExportsELAP[[#This Row],[Date Prevailing]])</f>
        <v>0</v>
      </c>
      <c r="H2064" s="165">
        <f t="shared" si="131"/>
        <v>1</v>
      </c>
      <c r="I2064" s="166">
        <f>+Exports!G2067</f>
        <v>13.6486</v>
      </c>
      <c r="J2064" s="166">
        <f>+'ELAP_IPCO-APND'!D2067</f>
        <v>41.747700000000002</v>
      </c>
      <c r="K2064" s="166">
        <f>+(ExportsELAP[[#This Row],[Exports kWh - MPT]]/1000)*ExportsELAP[[#This Row],[EIM Price]]</f>
        <v>0.56979765822000006</v>
      </c>
      <c r="L2064" s="167" t="str">
        <f>+INDEX(ECR_Hours!$I$12:$I$15,MATCH(ExportsELAP[[#This Row],[Date Prevailing]],ECR_Hours!$H$12:$H$15,1))</f>
        <v>NS</v>
      </c>
      <c r="M2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5" spans="1:13" x14ac:dyDescent="0.25">
      <c r="A2065" s="164">
        <f>+Exports!A2068</f>
        <v>44647</v>
      </c>
      <c r="B2065" s="165">
        <f t="shared" si="128"/>
        <v>2022</v>
      </c>
      <c r="C2065" s="165">
        <f t="shared" si="129"/>
        <v>3</v>
      </c>
      <c r="D2065" s="165">
        <f t="shared" si="130"/>
        <v>27</v>
      </c>
      <c r="E2065" s="165">
        <f>+Exports!B2068</f>
        <v>24</v>
      </c>
      <c r="F2065" s="165">
        <f>+WEEKDAY(ExportsELAP[[#This Row],[Date Prevailing]],1)</f>
        <v>1</v>
      </c>
      <c r="G2065" s="165">
        <f>+COUNTIFS(ECR_Hours!$K$6:$K$7,ExportsELAP[[#This Row],[Date Prevailing]])</f>
        <v>0</v>
      </c>
      <c r="H2065" s="165">
        <f t="shared" si="131"/>
        <v>1</v>
      </c>
      <c r="I2065" s="166">
        <f>+Exports!G2068</f>
        <v>14.608700000000001</v>
      </c>
      <c r="J2065" s="166">
        <f>+'ELAP_IPCO-APND'!D2068</f>
        <v>36.730640000000001</v>
      </c>
      <c r="K2065" s="166">
        <f>+(ExportsELAP[[#This Row],[Exports kWh - MPT]]/1000)*ExportsELAP[[#This Row],[EIM Price]]</f>
        <v>0.53658690056800007</v>
      </c>
      <c r="L2065" s="167" t="str">
        <f>+INDEX(ECR_Hours!$I$12:$I$15,MATCH(ExportsELAP[[#This Row],[Date Prevailing]],ECR_Hours!$H$12:$H$15,1))</f>
        <v>NS</v>
      </c>
      <c r="M2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6" spans="1:13" x14ac:dyDescent="0.25">
      <c r="A2066" s="164">
        <f>+Exports!A2069</f>
        <v>44648</v>
      </c>
      <c r="B2066" s="165">
        <f t="shared" si="128"/>
        <v>2022</v>
      </c>
      <c r="C2066" s="165">
        <f t="shared" si="129"/>
        <v>3</v>
      </c>
      <c r="D2066" s="165">
        <f t="shared" si="130"/>
        <v>28</v>
      </c>
      <c r="E2066" s="165">
        <f>+Exports!B2069</f>
        <v>1</v>
      </c>
      <c r="F2066" s="165">
        <f>+WEEKDAY(ExportsELAP[[#This Row],[Date Prevailing]],1)</f>
        <v>2</v>
      </c>
      <c r="G2066" s="165">
        <f>+COUNTIFS(ECR_Hours!$K$6:$K$7,ExportsELAP[[#This Row],[Date Prevailing]])</f>
        <v>0</v>
      </c>
      <c r="H2066" s="165">
        <f t="shared" si="131"/>
        <v>2</v>
      </c>
      <c r="I2066" s="166">
        <f>+Exports!G2069</f>
        <v>32.372300000000003</v>
      </c>
      <c r="J2066" s="166">
        <f>+'ELAP_IPCO-APND'!D2069</f>
        <v>32.102960000000003</v>
      </c>
      <c r="K2066" s="166">
        <f>+(ExportsELAP[[#This Row],[Exports kWh - MPT]]/1000)*ExportsELAP[[#This Row],[EIM Price]]</f>
        <v>1.0392466520080001</v>
      </c>
      <c r="L2066" s="167" t="str">
        <f>+INDEX(ECR_Hours!$I$12:$I$15,MATCH(ExportsELAP[[#This Row],[Date Prevailing]],ECR_Hours!$H$12:$H$15,1))</f>
        <v>NS</v>
      </c>
      <c r="M2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7" spans="1:13" x14ac:dyDescent="0.25">
      <c r="A2067" s="164">
        <f>+Exports!A2070</f>
        <v>44648</v>
      </c>
      <c r="B2067" s="165">
        <f t="shared" si="128"/>
        <v>2022</v>
      </c>
      <c r="C2067" s="165">
        <f t="shared" si="129"/>
        <v>3</v>
      </c>
      <c r="D2067" s="165">
        <f t="shared" si="130"/>
        <v>28</v>
      </c>
      <c r="E2067" s="165">
        <f>+Exports!B2070</f>
        <v>2</v>
      </c>
      <c r="F2067" s="165">
        <f>+WEEKDAY(ExportsELAP[[#This Row],[Date Prevailing]],1)</f>
        <v>2</v>
      </c>
      <c r="G2067" s="165">
        <f>+COUNTIFS(ECR_Hours!$K$6:$K$7,ExportsELAP[[#This Row],[Date Prevailing]])</f>
        <v>0</v>
      </c>
      <c r="H2067" s="165">
        <f t="shared" si="131"/>
        <v>2</v>
      </c>
      <c r="I2067" s="166">
        <f>+Exports!G2070</f>
        <v>33.654800000000002</v>
      </c>
      <c r="J2067" s="166">
        <f>+'ELAP_IPCO-APND'!D2070</f>
        <v>32.031599999999997</v>
      </c>
      <c r="K2067" s="166">
        <f>+(ExportsELAP[[#This Row],[Exports kWh - MPT]]/1000)*ExportsELAP[[#This Row],[EIM Price]]</f>
        <v>1.0780170916799998</v>
      </c>
      <c r="L2067" s="167" t="str">
        <f>+INDEX(ECR_Hours!$I$12:$I$15,MATCH(ExportsELAP[[#This Row],[Date Prevailing]],ECR_Hours!$H$12:$H$15,1))</f>
        <v>NS</v>
      </c>
      <c r="M2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8" spans="1:13" x14ac:dyDescent="0.25">
      <c r="A2068" s="164">
        <f>+Exports!A2071</f>
        <v>44648</v>
      </c>
      <c r="B2068" s="165">
        <f t="shared" si="128"/>
        <v>2022</v>
      </c>
      <c r="C2068" s="165">
        <f t="shared" si="129"/>
        <v>3</v>
      </c>
      <c r="D2068" s="165">
        <f t="shared" si="130"/>
        <v>28</v>
      </c>
      <c r="E2068" s="165">
        <f>+Exports!B2071</f>
        <v>3</v>
      </c>
      <c r="F2068" s="165">
        <f>+WEEKDAY(ExportsELAP[[#This Row],[Date Prevailing]],1)</f>
        <v>2</v>
      </c>
      <c r="G2068" s="165">
        <f>+COUNTIFS(ECR_Hours!$K$6:$K$7,ExportsELAP[[#This Row],[Date Prevailing]])</f>
        <v>0</v>
      </c>
      <c r="H2068" s="165">
        <f t="shared" si="131"/>
        <v>2</v>
      </c>
      <c r="I2068" s="166">
        <f>+Exports!G2071</f>
        <v>36.107200000000006</v>
      </c>
      <c r="J2068" s="166">
        <f>+'ELAP_IPCO-APND'!D2071</f>
        <v>32.147790000000001</v>
      </c>
      <c r="K2068" s="166">
        <f>+(ExportsELAP[[#This Row],[Exports kWh - MPT]]/1000)*ExportsELAP[[#This Row],[EIM Price]]</f>
        <v>1.1607666830880001</v>
      </c>
      <c r="L2068" s="167" t="str">
        <f>+INDEX(ECR_Hours!$I$12:$I$15,MATCH(ExportsELAP[[#This Row],[Date Prevailing]],ECR_Hours!$H$12:$H$15,1))</f>
        <v>NS</v>
      </c>
      <c r="M2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69" spans="1:13" x14ac:dyDescent="0.25">
      <c r="A2069" s="164">
        <f>+Exports!A2072</f>
        <v>44648</v>
      </c>
      <c r="B2069" s="165">
        <f t="shared" si="128"/>
        <v>2022</v>
      </c>
      <c r="C2069" s="165">
        <f t="shared" si="129"/>
        <v>3</v>
      </c>
      <c r="D2069" s="165">
        <f t="shared" si="130"/>
        <v>28</v>
      </c>
      <c r="E2069" s="165">
        <f>+Exports!B2072</f>
        <v>4</v>
      </c>
      <c r="F2069" s="165">
        <f>+WEEKDAY(ExportsELAP[[#This Row],[Date Prevailing]],1)</f>
        <v>2</v>
      </c>
      <c r="G2069" s="165">
        <f>+COUNTIFS(ECR_Hours!$K$6:$K$7,ExportsELAP[[#This Row],[Date Prevailing]])</f>
        <v>0</v>
      </c>
      <c r="H2069" s="165">
        <f t="shared" si="131"/>
        <v>2</v>
      </c>
      <c r="I2069" s="166">
        <f>+Exports!G2072</f>
        <v>10.510299999999999</v>
      </c>
      <c r="J2069" s="166">
        <f>+'ELAP_IPCO-APND'!D2072</f>
        <v>30.265889999999999</v>
      </c>
      <c r="K2069" s="166">
        <f>+(ExportsELAP[[#This Row],[Exports kWh - MPT]]/1000)*ExportsELAP[[#This Row],[EIM Price]]</f>
        <v>0.31810358366699992</v>
      </c>
      <c r="L2069" s="167" t="str">
        <f>+INDEX(ECR_Hours!$I$12:$I$15,MATCH(ExportsELAP[[#This Row],[Date Prevailing]],ECR_Hours!$H$12:$H$15,1))</f>
        <v>NS</v>
      </c>
      <c r="M2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0" spans="1:13" x14ac:dyDescent="0.25">
      <c r="A2070" s="164">
        <f>+Exports!A2073</f>
        <v>44648</v>
      </c>
      <c r="B2070" s="165">
        <f t="shared" si="128"/>
        <v>2022</v>
      </c>
      <c r="C2070" s="165">
        <f t="shared" si="129"/>
        <v>3</v>
      </c>
      <c r="D2070" s="165">
        <f t="shared" si="130"/>
        <v>28</v>
      </c>
      <c r="E2070" s="165">
        <f>+Exports!B2073</f>
        <v>5</v>
      </c>
      <c r="F2070" s="165">
        <f>+WEEKDAY(ExportsELAP[[#This Row],[Date Prevailing]],1)</f>
        <v>2</v>
      </c>
      <c r="G2070" s="165">
        <f>+COUNTIFS(ECR_Hours!$K$6:$K$7,ExportsELAP[[#This Row],[Date Prevailing]])</f>
        <v>0</v>
      </c>
      <c r="H2070" s="165">
        <f t="shared" si="131"/>
        <v>2</v>
      </c>
      <c r="I2070" s="166">
        <f>+Exports!G2073</f>
        <v>14.049900000000001</v>
      </c>
      <c r="J2070" s="166">
        <f>+'ELAP_IPCO-APND'!D2073</f>
        <v>30.175979999999999</v>
      </c>
      <c r="K2070" s="166">
        <f>+(ExportsELAP[[#This Row],[Exports kWh - MPT]]/1000)*ExportsELAP[[#This Row],[EIM Price]]</f>
        <v>0.42396950140200002</v>
      </c>
      <c r="L2070" s="167" t="str">
        <f>+INDEX(ECR_Hours!$I$12:$I$15,MATCH(ExportsELAP[[#This Row],[Date Prevailing]],ECR_Hours!$H$12:$H$15,1))</f>
        <v>NS</v>
      </c>
      <c r="M2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1" spans="1:13" x14ac:dyDescent="0.25">
      <c r="A2071" s="164">
        <f>+Exports!A2074</f>
        <v>44648</v>
      </c>
      <c r="B2071" s="165">
        <f t="shared" si="128"/>
        <v>2022</v>
      </c>
      <c r="C2071" s="165">
        <f t="shared" si="129"/>
        <v>3</v>
      </c>
      <c r="D2071" s="165">
        <f t="shared" si="130"/>
        <v>28</v>
      </c>
      <c r="E2071" s="165">
        <f>+Exports!B2074</f>
        <v>6</v>
      </c>
      <c r="F2071" s="165">
        <f>+WEEKDAY(ExportsELAP[[#This Row],[Date Prevailing]],1)</f>
        <v>2</v>
      </c>
      <c r="G2071" s="165">
        <f>+COUNTIFS(ECR_Hours!$K$6:$K$7,ExportsELAP[[#This Row],[Date Prevailing]])</f>
        <v>0</v>
      </c>
      <c r="H2071" s="165">
        <f t="shared" si="131"/>
        <v>2</v>
      </c>
      <c r="I2071" s="166">
        <f>+Exports!G2074</f>
        <v>14.234299999999999</v>
      </c>
      <c r="J2071" s="166">
        <f>+'ELAP_IPCO-APND'!D2074</f>
        <v>30.384370000000001</v>
      </c>
      <c r="K2071" s="166">
        <f>+(ExportsELAP[[#This Row],[Exports kWh - MPT]]/1000)*ExportsELAP[[#This Row],[EIM Price]]</f>
        <v>0.43250023789100001</v>
      </c>
      <c r="L2071" s="167" t="str">
        <f>+INDEX(ECR_Hours!$I$12:$I$15,MATCH(ExportsELAP[[#This Row],[Date Prevailing]],ECR_Hours!$H$12:$H$15,1))</f>
        <v>NS</v>
      </c>
      <c r="M2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2" spans="1:13" x14ac:dyDescent="0.25">
      <c r="A2072" s="164">
        <f>+Exports!A2075</f>
        <v>44648</v>
      </c>
      <c r="B2072" s="165">
        <f t="shared" si="128"/>
        <v>2022</v>
      </c>
      <c r="C2072" s="165">
        <f t="shared" si="129"/>
        <v>3</v>
      </c>
      <c r="D2072" s="165">
        <f t="shared" si="130"/>
        <v>28</v>
      </c>
      <c r="E2072" s="165">
        <f>+Exports!B2075</f>
        <v>7</v>
      </c>
      <c r="F2072" s="165">
        <f>+WEEKDAY(ExportsELAP[[#This Row],[Date Prevailing]],1)</f>
        <v>2</v>
      </c>
      <c r="G2072" s="165">
        <f>+COUNTIFS(ECR_Hours!$K$6:$K$7,ExportsELAP[[#This Row],[Date Prevailing]])</f>
        <v>0</v>
      </c>
      <c r="H2072" s="165">
        <f t="shared" si="131"/>
        <v>2</v>
      </c>
      <c r="I2072" s="166">
        <f>+Exports!G2075</f>
        <v>11.0985</v>
      </c>
      <c r="J2072" s="166">
        <f>+'ELAP_IPCO-APND'!D2075</f>
        <v>30.26041</v>
      </c>
      <c r="K2072" s="166">
        <f>+(ExportsELAP[[#This Row],[Exports kWh - MPT]]/1000)*ExportsELAP[[#This Row],[EIM Price]]</f>
        <v>0.33584516038499995</v>
      </c>
      <c r="L2072" s="167" t="str">
        <f>+INDEX(ECR_Hours!$I$12:$I$15,MATCH(ExportsELAP[[#This Row],[Date Prevailing]],ECR_Hours!$H$12:$H$15,1))</f>
        <v>NS</v>
      </c>
      <c r="M2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3" spans="1:13" x14ac:dyDescent="0.25">
      <c r="A2073" s="164">
        <f>+Exports!A2076</f>
        <v>44648</v>
      </c>
      <c r="B2073" s="165">
        <f t="shared" si="128"/>
        <v>2022</v>
      </c>
      <c r="C2073" s="165">
        <f t="shared" si="129"/>
        <v>3</v>
      </c>
      <c r="D2073" s="165">
        <f t="shared" si="130"/>
        <v>28</v>
      </c>
      <c r="E2073" s="165">
        <f>+Exports!B2076</f>
        <v>8</v>
      </c>
      <c r="F2073" s="165">
        <f>+WEEKDAY(ExportsELAP[[#This Row],[Date Prevailing]],1)</f>
        <v>2</v>
      </c>
      <c r="G2073" s="165">
        <f>+COUNTIFS(ECR_Hours!$K$6:$K$7,ExportsELAP[[#This Row],[Date Prevailing]])</f>
        <v>0</v>
      </c>
      <c r="H2073" s="165">
        <f t="shared" si="131"/>
        <v>2</v>
      </c>
      <c r="I2073" s="166">
        <f>+Exports!G2076</f>
        <v>304.14670000000001</v>
      </c>
      <c r="J2073" s="166">
        <f>+'ELAP_IPCO-APND'!D2076</f>
        <v>33.472499999999997</v>
      </c>
      <c r="K2073" s="166">
        <f>+(ExportsELAP[[#This Row],[Exports kWh - MPT]]/1000)*ExportsELAP[[#This Row],[EIM Price]]</f>
        <v>10.180550415749998</v>
      </c>
      <c r="L2073" s="167" t="str">
        <f>+INDEX(ECR_Hours!$I$12:$I$15,MATCH(ExportsELAP[[#This Row],[Date Prevailing]],ECR_Hours!$H$12:$H$15,1))</f>
        <v>NS</v>
      </c>
      <c r="M2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4" spans="1:13" x14ac:dyDescent="0.25">
      <c r="A2074" s="164">
        <f>+Exports!A2077</f>
        <v>44648</v>
      </c>
      <c r="B2074" s="165">
        <f t="shared" si="128"/>
        <v>2022</v>
      </c>
      <c r="C2074" s="165">
        <f t="shared" si="129"/>
        <v>3</v>
      </c>
      <c r="D2074" s="165">
        <f t="shared" si="130"/>
        <v>28</v>
      </c>
      <c r="E2074" s="165">
        <f>+Exports!B2077</f>
        <v>9</v>
      </c>
      <c r="F2074" s="165">
        <f>+WEEKDAY(ExportsELAP[[#This Row],[Date Prevailing]],1)</f>
        <v>2</v>
      </c>
      <c r="G2074" s="165">
        <f>+COUNTIFS(ECR_Hours!$K$6:$K$7,ExportsELAP[[#This Row],[Date Prevailing]])</f>
        <v>0</v>
      </c>
      <c r="H2074" s="165">
        <f t="shared" si="131"/>
        <v>2</v>
      </c>
      <c r="I2074" s="166">
        <f>+Exports!G2077</f>
        <v>3449.5563000000002</v>
      </c>
      <c r="J2074" s="166">
        <f>+'ELAP_IPCO-APND'!D2077</f>
        <v>37.682180000000002</v>
      </c>
      <c r="K2074" s="166">
        <f>+(ExportsELAP[[#This Row],[Exports kWh - MPT]]/1000)*ExportsELAP[[#This Row],[EIM Price]]</f>
        <v>129.98680141673401</v>
      </c>
      <c r="L2074" s="167" t="str">
        <f>+INDEX(ECR_Hours!$I$12:$I$15,MATCH(ExportsELAP[[#This Row],[Date Prevailing]],ECR_Hours!$H$12:$H$15,1))</f>
        <v>NS</v>
      </c>
      <c r="M2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5" spans="1:13" x14ac:dyDescent="0.25">
      <c r="A2075" s="164">
        <f>+Exports!A2078</f>
        <v>44648</v>
      </c>
      <c r="B2075" s="165">
        <f t="shared" si="128"/>
        <v>2022</v>
      </c>
      <c r="C2075" s="165">
        <f t="shared" si="129"/>
        <v>3</v>
      </c>
      <c r="D2075" s="165">
        <f t="shared" si="130"/>
        <v>28</v>
      </c>
      <c r="E2075" s="165">
        <f>+Exports!B2078</f>
        <v>10</v>
      </c>
      <c r="F2075" s="165">
        <f>+WEEKDAY(ExportsELAP[[#This Row],[Date Prevailing]],1)</f>
        <v>2</v>
      </c>
      <c r="G2075" s="165">
        <f>+COUNTIFS(ECR_Hours!$K$6:$K$7,ExportsELAP[[#This Row],[Date Prevailing]])</f>
        <v>0</v>
      </c>
      <c r="H2075" s="165">
        <f t="shared" si="131"/>
        <v>2</v>
      </c>
      <c r="I2075" s="166">
        <f>+Exports!G2078</f>
        <v>11433.447</v>
      </c>
      <c r="J2075" s="166">
        <f>+'ELAP_IPCO-APND'!D2078</f>
        <v>37.447400000000002</v>
      </c>
      <c r="K2075" s="166">
        <f>+(ExportsELAP[[#This Row],[Exports kWh - MPT]]/1000)*ExportsELAP[[#This Row],[EIM Price]]</f>
        <v>428.15286318779999</v>
      </c>
      <c r="L2075" s="167" t="str">
        <f>+INDEX(ECR_Hours!$I$12:$I$15,MATCH(ExportsELAP[[#This Row],[Date Prevailing]],ECR_Hours!$H$12:$H$15,1))</f>
        <v>NS</v>
      </c>
      <c r="M2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6" spans="1:13" x14ac:dyDescent="0.25">
      <c r="A2076" s="164">
        <f>+Exports!A2079</f>
        <v>44648</v>
      </c>
      <c r="B2076" s="165">
        <f t="shared" si="128"/>
        <v>2022</v>
      </c>
      <c r="C2076" s="165">
        <f t="shared" si="129"/>
        <v>3</v>
      </c>
      <c r="D2076" s="165">
        <f t="shared" si="130"/>
        <v>28</v>
      </c>
      <c r="E2076" s="165">
        <f>+Exports!B2079</f>
        <v>11</v>
      </c>
      <c r="F2076" s="165">
        <f>+WEEKDAY(ExportsELAP[[#This Row],[Date Prevailing]],1)</f>
        <v>2</v>
      </c>
      <c r="G2076" s="165">
        <f>+COUNTIFS(ECR_Hours!$K$6:$K$7,ExportsELAP[[#This Row],[Date Prevailing]])</f>
        <v>0</v>
      </c>
      <c r="H2076" s="165">
        <f t="shared" si="131"/>
        <v>2</v>
      </c>
      <c r="I2076" s="166">
        <f>+Exports!G2079</f>
        <v>23903.829299999998</v>
      </c>
      <c r="J2076" s="166">
        <f>+'ELAP_IPCO-APND'!D2079</f>
        <v>43.950180000000003</v>
      </c>
      <c r="K2076" s="166">
        <f>+(ExportsELAP[[#This Row],[Exports kWh - MPT]]/1000)*ExportsELAP[[#This Row],[EIM Price]]</f>
        <v>1050.5776004242739</v>
      </c>
      <c r="L2076" s="167" t="str">
        <f>+INDEX(ECR_Hours!$I$12:$I$15,MATCH(ExportsELAP[[#This Row],[Date Prevailing]],ECR_Hours!$H$12:$H$15,1))</f>
        <v>NS</v>
      </c>
      <c r="M2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7" spans="1:13" x14ac:dyDescent="0.25">
      <c r="A2077" s="164">
        <f>+Exports!A2080</f>
        <v>44648</v>
      </c>
      <c r="B2077" s="165">
        <f t="shared" si="128"/>
        <v>2022</v>
      </c>
      <c r="C2077" s="165">
        <f t="shared" si="129"/>
        <v>3</v>
      </c>
      <c r="D2077" s="165">
        <f t="shared" si="130"/>
        <v>28</v>
      </c>
      <c r="E2077" s="165">
        <f>+Exports!B2080</f>
        <v>12</v>
      </c>
      <c r="F2077" s="165">
        <f>+WEEKDAY(ExportsELAP[[#This Row],[Date Prevailing]],1)</f>
        <v>2</v>
      </c>
      <c r="G2077" s="165">
        <f>+COUNTIFS(ECR_Hours!$K$6:$K$7,ExportsELAP[[#This Row],[Date Prevailing]])</f>
        <v>0</v>
      </c>
      <c r="H2077" s="165">
        <f t="shared" si="131"/>
        <v>2</v>
      </c>
      <c r="I2077" s="166">
        <f>+Exports!G2080</f>
        <v>31547.981200000002</v>
      </c>
      <c r="J2077" s="166">
        <f>+'ELAP_IPCO-APND'!D2080</f>
        <v>52.189419999999998</v>
      </c>
      <c r="K2077" s="166">
        <f>+(ExportsELAP[[#This Row],[Exports kWh - MPT]]/1000)*ExportsELAP[[#This Row],[EIM Price]]</f>
        <v>1646.4708409989041</v>
      </c>
      <c r="L2077" s="167" t="str">
        <f>+INDEX(ECR_Hours!$I$12:$I$15,MATCH(ExportsELAP[[#This Row],[Date Prevailing]],ECR_Hours!$H$12:$H$15,1))</f>
        <v>NS</v>
      </c>
      <c r="M2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8" spans="1:13" x14ac:dyDescent="0.25">
      <c r="A2078" s="164">
        <f>+Exports!A2081</f>
        <v>44648</v>
      </c>
      <c r="B2078" s="165">
        <f t="shared" si="128"/>
        <v>2022</v>
      </c>
      <c r="C2078" s="165">
        <f t="shared" si="129"/>
        <v>3</v>
      </c>
      <c r="D2078" s="165">
        <f t="shared" si="130"/>
        <v>28</v>
      </c>
      <c r="E2078" s="165">
        <f>+Exports!B2081</f>
        <v>13</v>
      </c>
      <c r="F2078" s="165">
        <f>+WEEKDAY(ExportsELAP[[#This Row],[Date Prevailing]],1)</f>
        <v>2</v>
      </c>
      <c r="G2078" s="165">
        <f>+COUNTIFS(ECR_Hours!$K$6:$K$7,ExportsELAP[[#This Row],[Date Prevailing]])</f>
        <v>0</v>
      </c>
      <c r="H2078" s="165">
        <f t="shared" si="131"/>
        <v>2</v>
      </c>
      <c r="I2078" s="166">
        <f>+Exports!G2081</f>
        <v>34685.497899999988</v>
      </c>
      <c r="J2078" s="166">
        <f>+'ELAP_IPCO-APND'!D2081</f>
        <v>39.36994</v>
      </c>
      <c r="K2078" s="166">
        <f>+(ExportsELAP[[#This Row],[Exports kWh - MPT]]/1000)*ExportsELAP[[#This Row],[EIM Price]]</f>
        <v>1365.5659711931255</v>
      </c>
      <c r="L2078" s="167" t="str">
        <f>+INDEX(ECR_Hours!$I$12:$I$15,MATCH(ExportsELAP[[#This Row],[Date Prevailing]],ECR_Hours!$H$12:$H$15,1))</f>
        <v>NS</v>
      </c>
      <c r="M2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79" spans="1:13" x14ac:dyDescent="0.25">
      <c r="A2079" s="164">
        <f>+Exports!A2082</f>
        <v>44648</v>
      </c>
      <c r="B2079" s="165">
        <f t="shared" si="128"/>
        <v>2022</v>
      </c>
      <c r="C2079" s="165">
        <f t="shared" si="129"/>
        <v>3</v>
      </c>
      <c r="D2079" s="165">
        <f t="shared" si="130"/>
        <v>28</v>
      </c>
      <c r="E2079" s="165">
        <f>+Exports!B2082</f>
        <v>14</v>
      </c>
      <c r="F2079" s="165">
        <f>+WEEKDAY(ExportsELAP[[#This Row],[Date Prevailing]],1)</f>
        <v>2</v>
      </c>
      <c r="G2079" s="165">
        <f>+COUNTIFS(ECR_Hours!$K$6:$K$7,ExportsELAP[[#This Row],[Date Prevailing]])</f>
        <v>0</v>
      </c>
      <c r="H2079" s="165">
        <f t="shared" si="131"/>
        <v>2</v>
      </c>
      <c r="I2079" s="166">
        <f>+Exports!G2082</f>
        <v>29492.591900000003</v>
      </c>
      <c r="J2079" s="166">
        <f>+'ELAP_IPCO-APND'!D2082</f>
        <v>42.547379999999997</v>
      </c>
      <c r="K2079" s="166">
        <f>+(ExportsELAP[[#This Row],[Exports kWh - MPT]]/1000)*ExportsELAP[[#This Row],[EIM Price]]</f>
        <v>1254.8325147542221</v>
      </c>
      <c r="L2079" s="167" t="str">
        <f>+INDEX(ECR_Hours!$I$12:$I$15,MATCH(ExportsELAP[[#This Row],[Date Prevailing]],ECR_Hours!$H$12:$H$15,1))</f>
        <v>NS</v>
      </c>
      <c r="M2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0" spans="1:13" x14ac:dyDescent="0.25">
      <c r="A2080" s="164">
        <f>+Exports!A2083</f>
        <v>44648</v>
      </c>
      <c r="B2080" s="165">
        <f t="shared" si="128"/>
        <v>2022</v>
      </c>
      <c r="C2080" s="165">
        <f t="shared" si="129"/>
        <v>3</v>
      </c>
      <c r="D2080" s="165">
        <f t="shared" si="130"/>
        <v>28</v>
      </c>
      <c r="E2080" s="165">
        <f>+Exports!B2083</f>
        <v>15</v>
      </c>
      <c r="F2080" s="165">
        <f>+WEEKDAY(ExportsELAP[[#This Row],[Date Prevailing]],1)</f>
        <v>2</v>
      </c>
      <c r="G2080" s="165">
        <f>+COUNTIFS(ECR_Hours!$K$6:$K$7,ExportsELAP[[#This Row],[Date Prevailing]])</f>
        <v>0</v>
      </c>
      <c r="H2080" s="165">
        <f t="shared" si="131"/>
        <v>2</v>
      </c>
      <c r="I2080" s="166">
        <f>+Exports!G2083</f>
        <v>39156.172400000003</v>
      </c>
      <c r="J2080" s="166">
        <f>+'ELAP_IPCO-APND'!D2083</f>
        <v>37.191220000000001</v>
      </c>
      <c r="K2080" s="166">
        <f>+(ExportsELAP[[#This Row],[Exports kWh - MPT]]/1000)*ExportsELAP[[#This Row],[EIM Price]]</f>
        <v>1456.2658220863282</v>
      </c>
      <c r="L2080" s="167" t="str">
        <f>+INDEX(ECR_Hours!$I$12:$I$15,MATCH(ExportsELAP[[#This Row],[Date Prevailing]],ECR_Hours!$H$12:$H$15,1))</f>
        <v>NS</v>
      </c>
      <c r="M2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1" spans="1:13" x14ac:dyDescent="0.25">
      <c r="A2081" s="164">
        <f>+Exports!A2084</f>
        <v>44648</v>
      </c>
      <c r="B2081" s="165">
        <f t="shared" si="128"/>
        <v>2022</v>
      </c>
      <c r="C2081" s="165">
        <f t="shared" si="129"/>
        <v>3</v>
      </c>
      <c r="D2081" s="165">
        <f t="shared" si="130"/>
        <v>28</v>
      </c>
      <c r="E2081" s="165">
        <f>+Exports!B2084</f>
        <v>16</v>
      </c>
      <c r="F2081" s="165">
        <f>+WEEKDAY(ExportsELAP[[#This Row],[Date Prevailing]],1)</f>
        <v>2</v>
      </c>
      <c r="G2081" s="165">
        <f>+COUNTIFS(ECR_Hours!$K$6:$K$7,ExportsELAP[[#This Row],[Date Prevailing]])</f>
        <v>0</v>
      </c>
      <c r="H2081" s="165">
        <f t="shared" si="131"/>
        <v>2</v>
      </c>
      <c r="I2081" s="166">
        <f>+Exports!G2084</f>
        <v>40932.535100000001</v>
      </c>
      <c r="J2081" s="166">
        <f>+'ELAP_IPCO-APND'!D2084</f>
        <v>37.284959999999998</v>
      </c>
      <c r="K2081" s="166">
        <f>+(ExportsELAP[[#This Row],[Exports kWh - MPT]]/1000)*ExportsELAP[[#This Row],[EIM Price]]</f>
        <v>1526.1679339020959</v>
      </c>
      <c r="L2081" s="167" t="str">
        <f>+INDEX(ECR_Hours!$I$12:$I$15,MATCH(ExportsELAP[[#This Row],[Date Prevailing]],ECR_Hours!$H$12:$H$15,1))</f>
        <v>NS</v>
      </c>
      <c r="M2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2" spans="1:13" x14ac:dyDescent="0.25">
      <c r="A2082" s="164">
        <f>+Exports!A2085</f>
        <v>44648</v>
      </c>
      <c r="B2082" s="165">
        <f t="shared" si="128"/>
        <v>2022</v>
      </c>
      <c r="C2082" s="165">
        <f t="shared" si="129"/>
        <v>3</v>
      </c>
      <c r="D2082" s="165">
        <f t="shared" si="130"/>
        <v>28</v>
      </c>
      <c r="E2082" s="165">
        <f>+Exports!B2085</f>
        <v>17</v>
      </c>
      <c r="F2082" s="165">
        <f>+WEEKDAY(ExportsELAP[[#This Row],[Date Prevailing]],1)</f>
        <v>2</v>
      </c>
      <c r="G2082" s="165">
        <f>+COUNTIFS(ECR_Hours!$K$6:$K$7,ExportsELAP[[#This Row],[Date Prevailing]])</f>
        <v>0</v>
      </c>
      <c r="H2082" s="165">
        <f t="shared" si="131"/>
        <v>2</v>
      </c>
      <c r="I2082" s="166">
        <f>+Exports!G2085</f>
        <v>33525.793300000005</v>
      </c>
      <c r="J2082" s="166">
        <f>+'ELAP_IPCO-APND'!D2085</f>
        <v>38.787210000000002</v>
      </c>
      <c r="K2082" s="166">
        <f>+(ExportsELAP[[#This Row],[Exports kWh - MPT]]/1000)*ExportsELAP[[#This Row],[EIM Price]]</f>
        <v>1300.3719851436931</v>
      </c>
      <c r="L2082" s="167" t="str">
        <f>+INDEX(ECR_Hours!$I$12:$I$15,MATCH(ExportsELAP[[#This Row],[Date Prevailing]],ECR_Hours!$H$12:$H$15,1))</f>
        <v>NS</v>
      </c>
      <c r="M2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3" spans="1:13" x14ac:dyDescent="0.25">
      <c r="A2083" s="164">
        <f>+Exports!A2086</f>
        <v>44648</v>
      </c>
      <c r="B2083" s="165">
        <f t="shared" si="128"/>
        <v>2022</v>
      </c>
      <c r="C2083" s="165">
        <f t="shared" si="129"/>
        <v>3</v>
      </c>
      <c r="D2083" s="165">
        <f t="shared" si="130"/>
        <v>28</v>
      </c>
      <c r="E2083" s="165">
        <f>+Exports!B2086</f>
        <v>18</v>
      </c>
      <c r="F2083" s="165">
        <f>+WEEKDAY(ExportsELAP[[#This Row],[Date Prevailing]],1)</f>
        <v>2</v>
      </c>
      <c r="G2083" s="165">
        <f>+COUNTIFS(ECR_Hours!$K$6:$K$7,ExportsELAP[[#This Row],[Date Prevailing]])</f>
        <v>0</v>
      </c>
      <c r="H2083" s="165">
        <f t="shared" si="131"/>
        <v>2</v>
      </c>
      <c r="I2083" s="166">
        <f>+Exports!G2086</f>
        <v>21724.2994</v>
      </c>
      <c r="J2083" s="166">
        <f>+'ELAP_IPCO-APND'!D2086</f>
        <v>39.78631</v>
      </c>
      <c r="K2083" s="166">
        <f>+(ExportsELAP[[#This Row],[Exports kWh - MPT]]/1000)*ExportsELAP[[#This Row],[EIM Price]]</f>
        <v>864.32971046121395</v>
      </c>
      <c r="L2083" s="167" t="str">
        <f>+INDEX(ECR_Hours!$I$12:$I$15,MATCH(ExportsELAP[[#This Row],[Date Prevailing]],ECR_Hours!$H$12:$H$15,1))</f>
        <v>NS</v>
      </c>
      <c r="M2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4" spans="1:13" x14ac:dyDescent="0.25">
      <c r="A2084" s="164">
        <f>+Exports!A2087</f>
        <v>44648</v>
      </c>
      <c r="B2084" s="165">
        <f t="shared" si="128"/>
        <v>2022</v>
      </c>
      <c r="C2084" s="165">
        <f t="shared" si="129"/>
        <v>3</v>
      </c>
      <c r="D2084" s="165">
        <f t="shared" si="130"/>
        <v>28</v>
      </c>
      <c r="E2084" s="165">
        <f>+Exports!B2087</f>
        <v>19</v>
      </c>
      <c r="F2084" s="165">
        <f>+WEEKDAY(ExportsELAP[[#This Row],[Date Prevailing]],1)</f>
        <v>2</v>
      </c>
      <c r="G2084" s="165">
        <f>+COUNTIFS(ECR_Hours!$K$6:$K$7,ExportsELAP[[#This Row],[Date Prevailing]])</f>
        <v>0</v>
      </c>
      <c r="H2084" s="165">
        <f t="shared" si="131"/>
        <v>2</v>
      </c>
      <c r="I2084" s="166">
        <f>+Exports!G2087</f>
        <v>6985.1034999999993</v>
      </c>
      <c r="J2084" s="166">
        <f>+'ELAP_IPCO-APND'!D2087</f>
        <v>47.852339999999998</v>
      </c>
      <c r="K2084" s="166">
        <f>+(ExportsELAP[[#This Row],[Exports kWh - MPT]]/1000)*ExportsELAP[[#This Row],[EIM Price]]</f>
        <v>334.25354761718995</v>
      </c>
      <c r="L2084" s="167" t="str">
        <f>+INDEX(ECR_Hours!$I$12:$I$15,MATCH(ExportsELAP[[#This Row],[Date Prevailing]],ECR_Hours!$H$12:$H$15,1))</f>
        <v>NS</v>
      </c>
      <c r="M2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5" spans="1:13" x14ac:dyDescent="0.25">
      <c r="A2085" s="164">
        <f>+Exports!A2088</f>
        <v>44648</v>
      </c>
      <c r="B2085" s="165">
        <f t="shared" si="128"/>
        <v>2022</v>
      </c>
      <c r="C2085" s="165">
        <f t="shared" si="129"/>
        <v>3</v>
      </c>
      <c r="D2085" s="165">
        <f t="shared" si="130"/>
        <v>28</v>
      </c>
      <c r="E2085" s="165">
        <f>+Exports!B2088</f>
        <v>20</v>
      </c>
      <c r="F2085" s="165">
        <f>+WEEKDAY(ExportsELAP[[#This Row],[Date Prevailing]],1)</f>
        <v>2</v>
      </c>
      <c r="G2085" s="165">
        <f>+COUNTIFS(ECR_Hours!$K$6:$K$7,ExportsELAP[[#This Row],[Date Prevailing]])</f>
        <v>0</v>
      </c>
      <c r="H2085" s="165">
        <f t="shared" si="131"/>
        <v>2</v>
      </c>
      <c r="I2085" s="166">
        <f>+Exports!G2088</f>
        <v>718.34100000000001</v>
      </c>
      <c r="J2085" s="166">
        <f>+'ELAP_IPCO-APND'!D2088</f>
        <v>42.286430000000003</v>
      </c>
      <c r="K2085" s="166">
        <f>+(ExportsELAP[[#This Row],[Exports kWh - MPT]]/1000)*ExportsELAP[[#This Row],[EIM Price]]</f>
        <v>30.376076412630002</v>
      </c>
      <c r="L2085" s="167" t="str">
        <f>+INDEX(ECR_Hours!$I$12:$I$15,MATCH(ExportsELAP[[#This Row],[Date Prevailing]],ECR_Hours!$H$12:$H$15,1))</f>
        <v>NS</v>
      </c>
      <c r="M2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6" spans="1:13" x14ac:dyDescent="0.25">
      <c r="A2086" s="164">
        <f>+Exports!A2089</f>
        <v>44648</v>
      </c>
      <c r="B2086" s="165">
        <f t="shared" si="128"/>
        <v>2022</v>
      </c>
      <c r="C2086" s="165">
        <f t="shared" si="129"/>
        <v>3</v>
      </c>
      <c r="D2086" s="165">
        <f t="shared" si="130"/>
        <v>28</v>
      </c>
      <c r="E2086" s="165">
        <f>+Exports!B2089</f>
        <v>21</v>
      </c>
      <c r="F2086" s="165">
        <f>+WEEKDAY(ExportsELAP[[#This Row],[Date Prevailing]],1)</f>
        <v>2</v>
      </c>
      <c r="G2086" s="165">
        <f>+COUNTIFS(ECR_Hours!$K$6:$K$7,ExportsELAP[[#This Row],[Date Prevailing]])</f>
        <v>0</v>
      </c>
      <c r="H2086" s="165">
        <f t="shared" si="131"/>
        <v>2</v>
      </c>
      <c r="I2086" s="166">
        <f>+Exports!G2089</f>
        <v>100.4147</v>
      </c>
      <c r="J2086" s="166">
        <f>+'ELAP_IPCO-APND'!D2089</f>
        <v>40.843980000000002</v>
      </c>
      <c r="K2086" s="166">
        <f>+(ExportsELAP[[#This Row],[Exports kWh - MPT]]/1000)*ExportsELAP[[#This Row],[EIM Price]]</f>
        <v>4.1013359985060003</v>
      </c>
      <c r="L2086" s="167" t="str">
        <f>+INDEX(ECR_Hours!$I$12:$I$15,MATCH(ExportsELAP[[#This Row],[Date Prevailing]],ECR_Hours!$H$12:$H$15,1))</f>
        <v>NS</v>
      </c>
      <c r="M2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7" spans="1:13" x14ac:dyDescent="0.25">
      <c r="A2087" s="164">
        <f>+Exports!A2090</f>
        <v>44648</v>
      </c>
      <c r="B2087" s="165">
        <f t="shared" si="128"/>
        <v>2022</v>
      </c>
      <c r="C2087" s="165">
        <f t="shared" si="129"/>
        <v>3</v>
      </c>
      <c r="D2087" s="165">
        <f t="shared" si="130"/>
        <v>28</v>
      </c>
      <c r="E2087" s="165">
        <f>+Exports!B2090</f>
        <v>22</v>
      </c>
      <c r="F2087" s="165">
        <f>+WEEKDAY(ExportsELAP[[#This Row],[Date Prevailing]],1)</f>
        <v>2</v>
      </c>
      <c r="G2087" s="165">
        <f>+COUNTIFS(ECR_Hours!$K$6:$K$7,ExportsELAP[[#This Row],[Date Prevailing]])</f>
        <v>0</v>
      </c>
      <c r="H2087" s="165">
        <f t="shared" si="131"/>
        <v>2</v>
      </c>
      <c r="I2087" s="166">
        <f>+Exports!G2090</f>
        <v>101.6332</v>
      </c>
      <c r="J2087" s="166">
        <f>+'ELAP_IPCO-APND'!D2090</f>
        <v>33.06438</v>
      </c>
      <c r="K2087" s="166">
        <f>+(ExportsELAP[[#This Row],[Exports kWh - MPT]]/1000)*ExportsELAP[[#This Row],[EIM Price]]</f>
        <v>3.3604387454160003</v>
      </c>
      <c r="L2087" s="167" t="str">
        <f>+INDEX(ECR_Hours!$I$12:$I$15,MATCH(ExportsELAP[[#This Row],[Date Prevailing]],ECR_Hours!$H$12:$H$15,1))</f>
        <v>NS</v>
      </c>
      <c r="M2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8" spans="1:13" x14ac:dyDescent="0.25">
      <c r="A2088" s="164">
        <f>+Exports!A2091</f>
        <v>44648</v>
      </c>
      <c r="B2088" s="165">
        <f t="shared" si="128"/>
        <v>2022</v>
      </c>
      <c r="C2088" s="165">
        <f t="shared" si="129"/>
        <v>3</v>
      </c>
      <c r="D2088" s="165">
        <f t="shared" si="130"/>
        <v>28</v>
      </c>
      <c r="E2088" s="165">
        <f>+Exports!B2091</f>
        <v>23</v>
      </c>
      <c r="F2088" s="165">
        <f>+WEEKDAY(ExportsELAP[[#This Row],[Date Prevailing]],1)</f>
        <v>2</v>
      </c>
      <c r="G2088" s="165">
        <f>+COUNTIFS(ECR_Hours!$K$6:$K$7,ExportsELAP[[#This Row],[Date Prevailing]])</f>
        <v>0</v>
      </c>
      <c r="H2088" s="165">
        <f t="shared" si="131"/>
        <v>2</v>
      </c>
      <c r="I2088" s="166">
        <f>+Exports!G2091</f>
        <v>103.9207</v>
      </c>
      <c r="J2088" s="166">
        <f>+'ELAP_IPCO-APND'!D2091</f>
        <v>33.923920000000003</v>
      </c>
      <c r="K2088" s="166">
        <f>+(ExportsELAP[[#This Row],[Exports kWh - MPT]]/1000)*ExportsELAP[[#This Row],[EIM Price]]</f>
        <v>3.5253975131440001</v>
      </c>
      <c r="L2088" s="167" t="str">
        <f>+INDEX(ECR_Hours!$I$12:$I$15,MATCH(ExportsELAP[[#This Row],[Date Prevailing]],ECR_Hours!$H$12:$H$15,1))</f>
        <v>NS</v>
      </c>
      <c r="M2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89" spans="1:13" x14ac:dyDescent="0.25">
      <c r="A2089" s="164">
        <f>+Exports!A2092</f>
        <v>44648</v>
      </c>
      <c r="B2089" s="165">
        <f t="shared" si="128"/>
        <v>2022</v>
      </c>
      <c r="C2089" s="165">
        <f t="shared" si="129"/>
        <v>3</v>
      </c>
      <c r="D2089" s="165">
        <f t="shared" si="130"/>
        <v>28</v>
      </c>
      <c r="E2089" s="165">
        <f>+Exports!B2092</f>
        <v>24</v>
      </c>
      <c r="F2089" s="165">
        <f>+WEEKDAY(ExportsELAP[[#This Row],[Date Prevailing]],1)</f>
        <v>2</v>
      </c>
      <c r="G2089" s="165">
        <f>+COUNTIFS(ECR_Hours!$K$6:$K$7,ExportsELAP[[#This Row],[Date Prevailing]])</f>
        <v>0</v>
      </c>
      <c r="H2089" s="165">
        <f t="shared" si="131"/>
        <v>2</v>
      </c>
      <c r="I2089" s="166">
        <f>+Exports!G2092</f>
        <v>101.20559999999999</v>
      </c>
      <c r="J2089" s="166">
        <f>+'ELAP_IPCO-APND'!D2092</f>
        <v>33.227040000000002</v>
      </c>
      <c r="K2089" s="166">
        <f>+(ExportsELAP[[#This Row],[Exports kWh - MPT]]/1000)*ExportsELAP[[#This Row],[EIM Price]]</f>
        <v>3.3627625194239998</v>
      </c>
      <c r="L2089" s="167" t="str">
        <f>+INDEX(ECR_Hours!$I$12:$I$15,MATCH(ExportsELAP[[#This Row],[Date Prevailing]],ECR_Hours!$H$12:$H$15,1))</f>
        <v>NS</v>
      </c>
      <c r="M2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0" spans="1:13" x14ac:dyDescent="0.25">
      <c r="A2090" s="164">
        <f>+Exports!A2093</f>
        <v>44649</v>
      </c>
      <c r="B2090" s="165">
        <f t="shared" si="128"/>
        <v>2022</v>
      </c>
      <c r="C2090" s="165">
        <f t="shared" si="129"/>
        <v>3</v>
      </c>
      <c r="D2090" s="165">
        <f t="shared" si="130"/>
        <v>29</v>
      </c>
      <c r="E2090" s="165">
        <f>+Exports!B2093</f>
        <v>1</v>
      </c>
      <c r="F2090" s="165">
        <f>+WEEKDAY(ExportsELAP[[#This Row],[Date Prevailing]],1)</f>
        <v>3</v>
      </c>
      <c r="G2090" s="165">
        <f>+COUNTIFS(ECR_Hours!$K$6:$K$7,ExportsELAP[[#This Row],[Date Prevailing]])</f>
        <v>0</v>
      </c>
      <c r="H2090" s="165">
        <f t="shared" si="131"/>
        <v>3</v>
      </c>
      <c r="I2090" s="166">
        <f>+Exports!G2093</f>
        <v>30.8172</v>
      </c>
      <c r="J2090" s="166">
        <f>+'ELAP_IPCO-APND'!D2093</f>
        <v>29.722380000000001</v>
      </c>
      <c r="K2090" s="166">
        <f>+(ExportsELAP[[#This Row],[Exports kWh - MPT]]/1000)*ExportsELAP[[#This Row],[EIM Price]]</f>
        <v>0.915960528936</v>
      </c>
      <c r="L2090" s="167" t="str">
        <f>+INDEX(ECR_Hours!$I$12:$I$15,MATCH(ExportsELAP[[#This Row],[Date Prevailing]],ECR_Hours!$H$12:$H$15,1))</f>
        <v>NS</v>
      </c>
      <c r="M2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1" spans="1:13" x14ac:dyDescent="0.25">
      <c r="A2091" s="164">
        <f>+Exports!A2094</f>
        <v>44649</v>
      </c>
      <c r="B2091" s="165">
        <f t="shared" si="128"/>
        <v>2022</v>
      </c>
      <c r="C2091" s="165">
        <f t="shared" si="129"/>
        <v>3</v>
      </c>
      <c r="D2091" s="165">
        <f t="shared" si="130"/>
        <v>29</v>
      </c>
      <c r="E2091" s="165">
        <f>+Exports!B2094</f>
        <v>2</v>
      </c>
      <c r="F2091" s="165">
        <f>+WEEKDAY(ExportsELAP[[#This Row],[Date Prevailing]],1)</f>
        <v>3</v>
      </c>
      <c r="G2091" s="165">
        <f>+COUNTIFS(ECR_Hours!$K$6:$K$7,ExportsELAP[[#This Row],[Date Prevailing]])</f>
        <v>0</v>
      </c>
      <c r="H2091" s="165">
        <f t="shared" si="131"/>
        <v>3</v>
      </c>
      <c r="I2091" s="166">
        <f>+Exports!G2094</f>
        <v>30.1418</v>
      </c>
      <c r="J2091" s="166">
        <f>+'ELAP_IPCO-APND'!D2094</f>
        <v>26.977609999999999</v>
      </c>
      <c r="K2091" s="166">
        <f>+(ExportsELAP[[#This Row],[Exports kWh - MPT]]/1000)*ExportsELAP[[#This Row],[EIM Price]]</f>
        <v>0.81315372509799999</v>
      </c>
      <c r="L2091" s="167" t="str">
        <f>+INDEX(ECR_Hours!$I$12:$I$15,MATCH(ExportsELAP[[#This Row],[Date Prevailing]],ECR_Hours!$H$12:$H$15,1))</f>
        <v>NS</v>
      </c>
      <c r="M2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2" spans="1:13" x14ac:dyDescent="0.25">
      <c r="A2092" s="164">
        <f>+Exports!A2095</f>
        <v>44649</v>
      </c>
      <c r="B2092" s="165">
        <f t="shared" si="128"/>
        <v>2022</v>
      </c>
      <c r="C2092" s="165">
        <f t="shared" si="129"/>
        <v>3</v>
      </c>
      <c r="D2092" s="165">
        <f t="shared" si="130"/>
        <v>29</v>
      </c>
      <c r="E2092" s="165">
        <f>+Exports!B2095</f>
        <v>3</v>
      </c>
      <c r="F2092" s="165">
        <f>+WEEKDAY(ExportsELAP[[#This Row],[Date Prevailing]],1)</f>
        <v>3</v>
      </c>
      <c r="G2092" s="165">
        <f>+COUNTIFS(ECR_Hours!$K$6:$K$7,ExportsELAP[[#This Row],[Date Prevailing]])</f>
        <v>0</v>
      </c>
      <c r="H2092" s="165">
        <f t="shared" si="131"/>
        <v>3</v>
      </c>
      <c r="I2092" s="166">
        <f>+Exports!G2095</f>
        <v>30.064199999999996</v>
      </c>
      <c r="J2092" s="166">
        <f>+'ELAP_IPCO-APND'!D2095</f>
        <v>27.14573</v>
      </c>
      <c r="K2092" s="166">
        <f>+(ExportsELAP[[#This Row],[Exports kWh - MPT]]/1000)*ExportsELAP[[#This Row],[EIM Price]]</f>
        <v>0.81611465586599985</v>
      </c>
      <c r="L2092" s="167" t="str">
        <f>+INDEX(ECR_Hours!$I$12:$I$15,MATCH(ExportsELAP[[#This Row],[Date Prevailing]],ECR_Hours!$H$12:$H$15,1))</f>
        <v>NS</v>
      </c>
      <c r="M2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3" spans="1:13" x14ac:dyDescent="0.25">
      <c r="A2093" s="164">
        <f>+Exports!A2096</f>
        <v>44649</v>
      </c>
      <c r="B2093" s="165">
        <f t="shared" si="128"/>
        <v>2022</v>
      </c>
      <c r="C2093" s="165">
        <f t="shared" si="129"/>
        <v>3</v>
      </c>
      <c r="D2093" s="165">
        <f t="shared" si="130"/>
        <v>29</v>
      </c>
      <c r="E2093" s="165">
        <f>+Exports!B2096</f>
        <v>4</v>
      </c>
      <c r="F2093" s="165">
        <f>+WEEKDAY(ExportsELAP[[#This Row],[Date Prevailing]],1)</f>
        <v>3</v>
      </c>
      <c r="G2093" s="165">
        <f>+COUNTIFS(ECR_Hours!$K$6:$K$7,ExportsELAP[[#This Row],[Date Prevailing]])</f>
        <v>0</v>
      </c>
      <c r="H2093" s="165">
        <f t="shared" si="131"/>
        <v>3</v>
      </c>
      <c r="I2093" s="166">
        <f>+Exports!G2096</f>
        <v>7.1845000000000008</v>
      </c>
      <c r="J2093" s="166">
        <f>+'ELAP_IPCO-APND'!D2096</f>
        <v>27.02094</v>
      </c>
      <c r="K2093" s="166">
        <f>+(ExportsELAP[[#This Row],[Exports kWh - MPT]]/1000)*ExportsELAP[[#This Row],[EIM Price]]</f>
        <v>0.19413194343000001</v>
      </c>
      <c r="L2093" s="167" t="str">
        <f>+INDEX(ECR_Hours!$I$12:$I$15,MATCH(ExportsELAP[[#This Row],[Date Prevailing]],ECR_Hours!$H$12:$H$15,1))</f>
        <v>NS</v>
      </c>
      <c r="M2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4" spans="1:13" x14ac:dyDescent="0.25">
      <c r="A2094" s="164">
        <f>+Exports!A2097</f>
        <v>44649</v>
      </c>
      <c r="B2094" s="165">
        <f t="shared" si="128"/>
        <v>2022</v>
      </c>
      <c r="C2094" s="165">
        <f t="shared" si="129"/>
        <v>3</v>
      </c>
      <c r="D2094" s="165">
        <f t="shared" si="130"/>
        <v>29</v>
      </c>
      <c r="E2094" s="165">
        <f>+Exports!B2097</f>
        <v>5</v>
      </c>
      <c r="F2094" s="165">
        <f>+WEEKDAY(ExportsELAP[[#This Row],[Date Prevailing]],1)</f>
        <v>3</v>
      </c>
      <c r="G2094" s="165">
        <f>+COUNTIFS(ECR_Hours!$K$6:$K$7,ExportsELAP[[#This Row],[Date Prevailing]])</f>
        <v>0</v>
      </c>
      <c r="H2094" s="165">
        <f t="shared" si="131"/>
        <v>3</v>
      </c>
      <c r="I2094" s="166">
        <f>+Exports!G2097</f>
        <v>5.8475000000000001</v>
      </c>
      <c r="J2094" s="166">
        <f>+'ELAP_IPCO-APND'!D2097</f>
        <v>29.775659999999998</v>
      </c>
      <c r="K2094" s="166">
        <f>+(ExportsELAP[[#This Row],[Exports kWh - MPT]]/1000)*ExportsELAP[[#This Row],[EIM Price]]</f>
        <v>0.17411317185</v>
      </c>
      <c r="L2094" s="167" t="str">
        <f>+INDEX(ECR_Hours!$I$12:$I$15,MATCH(ExportsELAP[[#This Row],[Date Prevailing]],ECR_Hours!$H$12:$H$15,1))</f>
        <v>NS</v>
      </c>
      <c r="M2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5" spans="1:13" x14ac:dyDescent="0.25">
      <c r="A2095" s="164">
        <f>+Exports!A2098</f>
        <v>44649</v>
      </c>
      <c r="B2095" s="165">
        <f t="shared" si="128"/>
        <v>2022</v>
      </c>
      <c r="C2095" s="165">
        <f t="shared" si="129"/>
        <v>3</v>
      </c>
      <c r="D2095" s="165">
        <f t="shared" si="130"/>
        <v>29</v>
      </c>
      <c r="E2095" s="165">
        <f>+Exports!B2098</f>
        <v>6</v>
      </c>
      <c r="F2095" s="165">
        <f>+WEEKDAY(ExportsELAP[[#This Row],[Date Prevailing]],1)</f>
        <v>3</v>
      </c>
      <c r="G2095" s="165">
        <f>+COUNTIFS(ECR_Hours!$K$6:$K$7,ExportsELAP[[#This Row],[Date Prevailing]])</f>
        <v>0</v>
      </c>
      <c r="H2095" s="165">
        <f t="shared" si="131"/>
        <v>3</v>
      </c>
      <c r="I2095" s="166">
        <f>+Exports!G2098</f>
        <v>5.2875000000000005</v>
      </c>
      <c r="J2095" s="166">
        <f>+'ELAP_IPCO-APND'!D2098</f>
        <v>28.659030000000001</v>
      </c>
      <c r="K2095" s="166">
        <f>+(ExportsELAP[[#This Row],[Exports kWh - MPT]]/1000)*ExportsELAP[[#This Row],[EIM Price]]</f>
        <v>0.15153462112500002</v>
      </c>
      <c r="L2095" s="167" t="str">
        <f>+INDEX(ECR_Hours!$I$12:$I$15,MATCH(ExportsELAP[[#This Row],[Date Prevailing]],ECR_Hours!$H$12:$H$15,1))</f>
        <v>NS</v>
      </c>
      <c r="M2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6" spans="1:13" x14ac:dyDescent="0.25">
      <c r="A2096" s="164">
        <f>+Exports!A2099</f>
        <v>44649</v>
      </c>
      <c r="B2096" s="165">
        <f t="shared" si="128"/>
        <v>2022</v>
      </c>
      <c r="C2096" s="165">
        <f t="shared" si="129"/>
        <v>3</v>
      </c>
      <c r="D2096" s="165">
        <f t="shared" si="130"/>
        <v>29</v>
      </c>
      <c r="E2096" s="165">
        <f>+Exports!B2099</f>
        <v>7</v>
      </c>
      <c r="F2096" s="165">
        <f>+WEEKDAY(ExportsELAP[[#This Row],[Date Prevailing]],1)</f>
        <v>3</v>
      </c>
      <c r="G2096" s="165">
        <f>+COUNTIFS(ECR_Hours!$K$6:$K$7,ExportsELAP[[#This Row],[Date Prevailing]])</f>
        <v>0</v>
      </c>
      <c r="H2096" s="165">
        <f t="shared" si="131"/>
        <v>3</v>
      </c>
      <c r="I2096" s="166">
        <f>+Exports!G2099</f>
        <v>5.8120000000000003</v>
      </c>
      <c r="J2096" s="166">
        <f>+'ELAP_IPCO-APND'!D2099</f>
        <v>34.666899999999998</v>
      </c>
      <c r="K2096" s="166">
        <f>+(ExportsELAP[[#This Row],[Exports kWh - MPT]]/1000)*ExportsELAP[[#This Row],[EIM Price]]</f>
        <v>0.2014840228</v>
      </c>
      <c r="L2096" s="167" t="str">
        <f>+INDEX(ECR_Hours!$I$12:$I$15,MATCH(ExportsELAP[[#This Row],[Date Prevailing]],ECR_Hours!$H$12:$H$15,1))</f>
        <v>NS</v>
      </c>
      <c r="M2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7" spans="1:13" x14ac:dyDescent="0.25">
      <c r="A2097" s="164">
        <f>+Exports!A2100</f>
        <v>44649</v>
      </c>
      <c r="B2097" s="165">
        <f t="shared" si="128"/>
        <v>2022</v>
      </c>
      <c r="C2097" s="165">
        <f t="shared" si="129"/>
        <v>3</v>
      </c>
      <c r="D2097" s="165">
        <f t="shared" si="130"/>
        <v>29</v>
      </c>
      <c r="E2097" s="165">
        <f>+Exports!B2100</f>
        <v>8</v>
      </c>
      <c r="F2097" s="165">
        <f>+WEEKDAY(ExportsELAP[[#This Row],[Date Prevailing]],1)</f>
        <v>3</v>
      </c>
      <c r="G2097" s="165">
        <f>+COUNTIFS(ECR_Hours!$K$6:$K$7,ExportsELAP[[#This Row],[Date Prevailing]])</f>
        <v>0</v>
      </c>
      <c r="H2097" s="165">
        <f t="shared" si="131"/>
        <v>3</v>
      </c>
      <c r="I2097" s="166">
        <f>+Exports!G2100</f>
        <v>130.01920000000001</v>
      </c>
      <c r="J2097" s="166">
        <f>+'ELAP_IPCO-APND'!D2100</f>
        <v>42.463650000000001</v>
      </c>
      <c r="K2097" s="166">
        <f>+(ExportsELAP[[#This Row],[Exports kWh - MPT]]/1000)*ExportsELAP[[#This Row],[EIM Price]]</f>
        <v>5.5210898020800006</v>
      </c>
      <c r="L2097" s="167" t="str">
        <f>+INDEX(ECR_Hours!$I$12:$I$15,MATCH(ExportsELAP[[#This Row],[Date Prevailing]],ECR_Hours!$H$12:$H$15,1))</f>
        <v>NS</v>
      </c>
      <c r="M2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8" spans="1:13" x14ac:dyDescent="0.25">
      <c r="A2098" s="164">
        <f>+Exports!A2101</f>
        <v>44649</v>
      </c>
      <c r="B2098" s="165">
        <f t="shared" si="128"/>
        <v>2022</v>
      </c>
      <c r="C2098" s="165">
        <f t="shared" si="129"/>
        <v>3</v>
      </c>
      <c r="D2098" s="165">
        <f t="shared" si="130"/>
        <v>29</v>
      </c>
      <c r="E2098" s="165">
        <f>+Exports!B2101</f>
        <v>9</v>
      </c>
      <c r="F2098" s="165">
        <f>+WEEKDAY(ExportsELAP[[#This Row],[Date Prevailing]],1)</f>
        <v>3</v>
      </c>
      <c r="G2098" s="165">
        <f>+COUNTIFS(ECR_Hours!$K$6:$K$7,ExportsELAP[[#This Row],[Date Prevailing]])</f>
        <v>0</v>
      </c>
      <c r="H2098" s="165">
        <f t="shared" si="131"/>
        <v>3</v>
      </c>
      <c r="I2098" s="166">
        <f>+Exports!G2101</f>
        <v>3727.7642000000001</v>
      </c>
      <c r="J2098" s="166">
        <f>+'ELAP_IPCO-APND'!D2101</f>
        <v>49.503300000000003</v>
      </c>
      <c r="K2098" s="166">
        <f>+(ExportsELAP[[#This Row],[Exports kWh - MPT]]/1000)*ExportsELAP[[#This Row],[EIM Price]]</f>
        <v>184.53662952186002</v>
      </c>
      <c r="L2098" s="167" t="str">
        <f>+INDEX(ECR_Hours!$I$12:$I$15,MATCH(ExportsELAP[[#This Row],[Date Prevailing]],ECR_Hours!$H$12:$H$15,1))</f>
        <v>NS</v>
      </c>
      <c r="M2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099" spans="1:13" x14ac:dyDescent="0.25">
      <c r="A2099" s="164">
        <f>+Exports!A2102</f>
        <v>44649</v>
      </c>
      <c r="B2099" s="165">
        <f t="shared" si="128"/>
        <v>2022</v>
      </c>
      <c r="C2099" s="165">
        <f t="shared" si="129"/>
        <v>3</v>
      </c>
      <c r="D2099" s="165">
        <f t="shared" si="130"/>
        <v>29</v>
      </c>
      <c r="E2099" s="165">
        <f>+Exports!B2102</f>
        <v>10</v>
      </c>
      <c r="F2099" s="165">
        <f>+WEEKDAY(ExportsELAP[[#This Row],[Date Prevailing]],1)</f>
        <v>3</v>
      </c>
      <c r="G2099" s="165">
        <f>+COUNTIFS(ECR_Hours!$K$6:$K$7,ExportsELAP[[#This Row],[Date Prevailing]])</f>
        <v>0</v>
      </c>
      <c r="H2099" s="165">
        <f t="shared" si="131"/>
        <v>3</v>
      </c>
      <c r="I2099" s="166">
        <f>+Exports!G2102</f>
        <v>13395.088100000001</v>
      </c>
      <c r="J2099" s="166">
        <f>+'ELAP_IPCO-APND'!D2102</f>
        <v>51.784979999999997</v>
      </c>
      <c r="K2099" s="166">
        <f>+(ExportsELAP[[#This Row],[Exports kWh - MPT]]/1000)*ExportsELAP[[#This Row],[EIM Price]]</f>
        <v>693.66436935673801</v>
      </c>
      <c r="L2099" s="167" t="str">
        <f>+INDEX(ECR_Hours!$I$12:$I$15,MATCH(ExportsELAP[[#This Row],[Date Prevailing]],ECR_Hours!$H$12:$H$15,1))</f>
        <v>NS</v>
      </c>
      <c r="M2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0" spans="1:13" x14ac:dyDescent="0.25">
      <c r="A2100" s="164">
        <f>+Exports!A2103</f>
        <v>44649</v>
      </c>
      <c r="B2100" s="165">
        <f t="shared" si="128"/>
        <v>2022</v>
      </c>
      <c r="C2100" s="165">
        <f t="shared" si="129"/>
        <v>3</v>
      </c>
      <c r="D2100" s="165">
        <f t="shared" si="130"/>
        <v>29</v>
      </c>
      <c r="E2100" s="165">
        <f>+Exports!B2103</f>
        <v>11</v>
      </c>
      <c r="F2100" s="165">
        <f>+WEEKDAY(ExportsELAP[[#This Row],[Date Prevailing]],1)</f>
        <v>3</v>
      </c>
      <c r="G2100" s="165">
        <f>+COUNTIFS(ECR_Hours!$K$6:$K$7,ExportsELAP[[#This Row],[Date Prevailing]])</f>
        <v>0</v>
      </c>
      <c r="H2100" s="165">
        <f t="shared" si="131"/>
        <v>3</v>
      </c>
      <c r="I2100" s="166">
        <f>+Exports!G2103</f>
        <v>26813.0785</v>
      </c>
      <c r="J2100" s="166">
        <f>+'ELAP_IPCO-APND'!D2103</f>
        <v>26.64686</v>
      </c>
      <c r="K2100" s="166">
        <f>+(ExportsELAP[[#This Row],[Exports kWh - MPT]]/1000)*ExportsELAP[[#This Row],[EIM Price]]</f>
        <v>714.48434895850994</v>
      </c>
      <c r="L2100" s="167" t="str">
        <f>+INDEX(ECR_Hours!$I$12:$I$15,MATCH(ExportsELAP[[#This Row],[Date Prevailing]],ECR_Hours!$H$12:$H$15,1))</f>
        <v>NS</v>
      </c>
      <c r="M2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1" spans="1:13" x14ac:dyDescent="0.25">
      <c r="A2101" s="164">
        <f>+Exports!A2104</f>
        <v>44649</v>
      </c>
      <c r="B2101" s="165">
        <f t="shared" si="128"/>
        <v>2022</v>
      </c>
      <c r="C2101" s="165">
        <f t="shared" si="129"/>
        <v>3</v>
      </c>
      <c r="D2101" s="165">
        <f t="shared" si="130"/>
        <v>29</v>
      </c>
      <c r="E2101" s="165">
        <f>+Exports!B2104</f>
        <v>12</v>
      </c>
      <c r="F2101" s="165">
        <f>+WEEKDAY(ExportsELAP[[#This Row],[Date Prevailing]],1)</f>
        <v>3</v>
      </c>
      <c r="G2101" s="165">
        <f>+COUNTIFS(ECR_Hours!$K$6:$K$7,ExportsELAP[[#This Row],[Date Prevailing]])</f>
        <v>0</v>
      </c>
      <c r="H2101" s="165">
        <f t="shared" si="131"/>
        <v>3</v>
      </c>
      <c r="I2101" s="166">
        <f>+Exports!G2104</f>
        <v>39443.843200000003</v>
      </c>
      <c r="J2101" s="166">
        <f>+'ELAP_IPCO-APND'!D2104</f>
        <v>24.603899999999999</v>
      </c>
      <c r="K2101" s="166">
        <f>+(ExportsELAP[[#This Row],[Exports kWh - MPT]]/1000)*ExportsELAP[[#This Row],[EIM Price]]</f>
        <v>970.47237370848006</v>
      </c>
      <c r="L2101" s="167" t="str">
        <f>+INDEX(ECR_Hours!$I$12:$I$15,MATCH(ExportsELAP[[#This Row],[Date Prevailing]],ECR_Hours!$H$12:$H$15,1))</f>
        <v>NS</v>
      </c>
      <c r="M2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2" spans="1:13" x14ac:dyDescent="0.25">
      <c r="A2102" s="164">
        <f>+Exports!A2105</f>
        <v>44649</v>
      </c>
      <c r="B2102" s="165">
        <f t="shared" si="128"/>
        <v>2022</v>
      </c>
      <c r="C2102" s="165">
        <f t="shared" si="129"/>
        <v>3</v>
      </c>
      <c r="D2102" s="165">
        <f t="shared" si="130"/>
        <v>29</v>
      </c>
      <c r="E2102" s="165">
        <f>+Exports!B2105</f>
        <v>13</v>
      </c>
      <c r="F2102" s="165">
        <f>+WEEKDAY(ExportsELAP[[#This Row],[Date Prevailing]],1)</f>
        <v>3</v>
      </c>
      <c r="G2102" s="165">
        <f>+COUNTIFS(ECR_Hours!$K$6:$K$7,ExportsELAP[[#This Row],[Date Prevailing]])</f>
        <v>0</v>
      </c>
      <c r="H2102" s="165">
        <f t="shared" si="131"/>
        <v>3</v>
      </c>
      <c r="I2102" s="166">
        <f>+Exports!G2105</f>
        <v>47629.822500000002</v>
      </c>
      <c r="J2102" s="166">
        <f>+'ELAP_IPCO-APND'!D2105</f>
        <v>25.7407</v>
      </c>
      <c r="K2102" s="166">
        <f>+(ExportsELAP[[#This Row],[Exports kWh - MPT]]/1000)*ExportsELAP[[#This Row],[EIM Price]]</f>
        <v>1226.02497202575</v>
      </c>
      <c r="L2102" s="167" t="str">
        <f>+INDEX(ECR_Hours!$I$12:$I$15,MATCH(ExportsELAP[[#This Row],[Date Prevailing]],ECR_Hours!$H$12:$H$15,1))</f>
        <v>NS</v>
      </c>
      <c r="M2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3" spans="1:13" x14ac:dyDescent="0.25">
      <c r="A2103" s="164">
        <f>+Exports!A2106</f>
        <v>44649</v>
      </c>
      <c r="B2103" s="165">
        <f t="shared" si="128"/>
        <v>2022</v>
      </c>
      <c r="C2103" s="165">
        <f t="shared" si="129"/>
        <v>3</v>
      </c>
      <c r="D2103" s="165">
        <f t="shared" si="130"/>
        <v>29</v>
      </c>
      <c r="E2103" s="165">
        <f>+Exports!B2106</f>
        <v>14</v>
      </c>
      <c r="F2103" s="165">
        <f>+WEEKDAY(ExportsELAP[[#This Row],[Date Prevailing]],1)</f>
        <v>3</v>
      </c>
      <c r="G2103" s="165">
        <f>+COUNTIFS(ECR_Hours!$K$6:$K$7,ExportsELAP[[#This Row],[Date Prevailing]])</f>
        <v>0</v>
      </c>
      <c r="H2103" s="165">
        <f t="shared" si="131"/>
        <v>3</v>
      </c>
      <c r="I2103" s="166">
        <f>+Exports!G2106</f>
        <v>47118.858099999998</v>
      </c>
      <c r="J2103" s="166">
        <f>+'ELAP_IPCO-APND'!D2106</f>
        <v>20.99549</v>
      </c>
      <c r="K2103" s="166">
        <f>+(ExportsELAP[[#This Row],[Exports kWh - MPT]]/1000)*ExportsELAP[[#This Row],[EIM Price]]</f>
        <v>989.28351404996897</v>
      </c>
      <c r="L2103" s="167" t="str">
        <f>+INDEX(ECR_Hours!$I$12:$I$15,MATCH(ExportsELAP[[#This Row],[Date Prevailing]],ECR_Hours!$H$12:$H$15,1))</f>
        <v>NS</v>
      </c>
      <c r="M2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4" spans="1:13" x14ac:dyDescent="0.25">
      <c r="A2104" s="164">
        <f>+Exports!A2107</f>
        <v>44649</v>
      </c>
      <c r="B2104" s="165">
        <f t="shared" si="128"/>
        <v>2022</v>
      </c>
      <c r="C2104" s="165">
        <f t="shared" si="129"/>
        <v>3</v>
      </c>
      <c r="D2104" s="165">
        <f t="shared" si="130"/>
        <v>29</v>
      </c>
      <c r="E2104" s="165">
        <f>+Exports!B2107</f>
        <v>15</v>
      </c>
      <c r="F2104" s="165">
        <f>+WEEKDAY(ExportsELAP[[#This Row],[Date Prevailing]],1)</f>
        <v>3</v>
      </c>
      <c r="G2104" s="165">
        <f>+COUNTIFS(ECR_Hours!$K$6:$K$7,ExportsELAP[[#This Row],[Date Prevailing]])</f>
        <v>0</v>
      </c>
      <c r="H2104" s="165">
        <f t="shared" si="131"/>
        <v>3</v>
      </c>
      <c r="I2104" s="166">
        <f>+Exports!G2107</f>
        <v>46112.686399999999</v>
      </c>
      <c r="J2104" s="166">
        <f>+'ELAP_IPCO-APND'!D2107</f>
        <v>20.922160000000002</v>
      </c>
      <c r="K2104" s="166">
        <f>+(ExportsELAP[[#This Row],[Exports kWh - MPT]]/1000)*ExportsELAP[[#This Row],[EIM Price]]</f>
        <v>964.77700289062409</v>
      </c>
      <c r="L2104" s="167" t="str">
        <f>+INDEX(ECR_Hours!$I$12:$I$15,MATCH(ExportsELAP[[#This Row],[Date Prevailing]],ECR_Hours!$H$12:$H$15,1))</f>
        <v>NS</v>
      </c>
      <c r="M2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5" spans="1:13" x14ac:dyDescent="0.25">
      <c r="A2105" s="164">
        <f>+Exports!A2108</f>
        <v>44649</v>
      </c>
      <c r="B2105" s="165">
        <f t="shared" si="128"/>
        <v>2022</v>
      </c>
      <c r="C2105" s="165">
        <f t="shared" si="129"/>
        <v>3</v>
      </c>
      <c r="D2105" s="165">
        <f t="shared" si="130"/>
        <v>29</v>
      </c>
      <c r="E2105" s="165">
        <f>+Exports!B2108</f>
        <v>16</v>
      </c>
      <c r="F2105" s="165">
        <f>+WEEKDAY(ExportsELAP[[#This Row],[Date Prevailing]],1)</f>
        <v>3</v>
      </c>
      <c r="G2105" s="165">
        <f>+COUNTIFS(ECR_Hours!$K$6:$K$7,ExportsELAP[[#This Row],[Date Prevailing]])</f>
        <v>0</v>
      </c>
      <c r="H2105" s="165">
        <f t="shared" si="131"/>
        <v>3</v>
      </c>
      <c r="I2105" s="166">
        <f>+Exports!G2108</f>
        <v>39656.372000000003</v>
      </c>
      <c r="J2105" s="166">
        <f>+'ELAP_IPCO-APND'!D2108</f>
        <v>17.49492</v>
      </c>
      <c r="K2105" s="166">
        <f>+(ExportsELAP[[#This Row],[Exports kWh - MPT]]/1000)*ExportsELAP[[#This Row],[EIM Price]]</f>
        <v>693.78505563024009</v>
      </c>
      <c r="L2105" s="167" t="str">
        <f>+INDEX(ECR_Hours!$I$12:$I$15,MATCH(ExportsELAP[[#This Row],[Date Prevailing]],ECR_Hours!$H$12:$H$15,1))</f>
        <v>NS</v>
      </c>
      <c r="M2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6" spans="1:13" x14ac:dyDescent="0.25">
      <c r="A2106" s="164">
        <f>+Exports!A2109</f>
        <v>44649</v>
      </c>
      <c r="B2106" s="165">
        <f t="shared" si="128"/>
        <v>2022</v>
      </c>
      <c r="C2106" s="165">
        <f t="shared" si="129"/>
        <v>3</v>
      </c>
      <c r="D2106" s="165">
        <f t="shared" si="130"/>
        <v>29</v>
      </c>
      <c r="E2106" s="165">
        <f>+Exports!B2109</f>
        <v>17</v>
      </c>
      <c r="F2106" s="165">
        <f>+WEEKDAY(ExportsELAP[[#This Row],[Date Prevailing]],1)</f>
        <v>3</v>
      </c>
      <c r="G2106" s="165">
        <f>+COUNTIFS(ECR_Hours!$K$6:$K$7,ExportsELAP[[#This Row],[Date Prevailing]])</f>
        <v>0</v>
      </c>
      <c r="H2106" s="165">
        <f t="shared" si="131"/>
        <v>3</v>
      </c>
      <c r="I2106" s="166">
        <f>+Exports!G2109</f>
        <v>36180.379499999995</v>
      </c>
      <c r="J2106" s="166">
        <f>+'ELAP_IPCO-APND'!D2109</f>
        <v>16.823840000000001</v>
      </c>
      <c r="K2106" s="166">
        <f>+(ExportsELAP[[#This Row],[Exports kWh - MPT]]/1000)*ExportsELAP[[#This Row],[EIM Price]]</f>
        <v>608.69291584727989</v>
      </c>
      <c r="L2106" s="167" t="str">
        <f>+INDEX(ECR_Hours!$I$12:$I$15,MATCH(ExportsELAP[[#This Row],[Date Prevailing]],ECR_Hours!$H$12:$H$15,1))</f>
        <v>NS</v>
      </c>
      <c r="M2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7" spans="1:13" x14ac:dyDescent="0.25">
      <c r="A2107" s="164">
        <f>+Exports!A2110</f>
        <v>44649</v>
      </c>
      <c r="B2107" s="165">
        <f t="shared" si="128"/>
        <v>2022</v>
      </c>
      <c r="C2107" s="165">
        <f t="shared" si="129"/>
        <v>3</v>
      </c>
      <c r="D2107" s="165">
        <f t="shared" si="130"/>
        <v>29</v>
      </c>
      <c r="E2107" s="165">
        <f>+Exports!B2110</f>
        <v>18</v>
      </c>
      <c r="F2107" s="165">
        <f>+WEEKDAY(ExportsELAP[[#This Row],[Date Prevailing]],1)</f>
        <v>3</v>
      </c>
      <c r="G2107" s="165">
        <f>+COUNTIFS(ECR_Hours!$K$6:$K$7,ExportsELAP[[#This Row],[Date Prevailing]])</f>
        <v>0</v>
      </c>
      <c r="H2107" s="165">
        <f t="shared" si="131"/>
        <v>3</v>
      </c>
      <c r="I2107" s="166">
        <f>+Exports!G2110</f>
        <v>26469.017400000004</v>
      </c>
      <c r="J2107" s="166">
        <f>+'ELAP_IPCO-APND'!D2110</f>
        <v>24.4191</v>
      </c>
      <c r="K2107" s="166">
        <f>+(ExportsELAP[[#This Row],[Exports kWh - MPT]]/1000)*ExportsELAP[[#This Row],[EIM Price]]</f>
        <v>646.34958279234013</v>
      </c>
      <c r="L2107" s="167" t="str">
        <f>+INDEX(ECR_Hours!$I$12:$I$15,MATCH(ExportsELAP[[#This Row],[Date Prevailing]],ECR_Hours!$H$12:$H$15,1))</f>
        <v>NS</v>
      </c>
      <c r="M2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8" spans="1:13" x14ac:dyDescent="0.25">
      <c r="A2108" s="164">
        <f>+Exports!A2111</f>
        <v>44649</v>
      </c>
      <c r="B2108" s="165">
        <f t="shared" si="128"/>
        <v>2022</v>
      </c>
      <c r="C2108" s="165">
        <f t="shared" si="129"/>
        <v>3</v>
      </c>
      <c r="D2108" s="165">
        <f t="shared" si="130"/>
        <v>29</v>
      </c>
      <c r="E2108" s="165">
        <f>+Exports!B2111</f>
        <v>19</v>
      </c>
      <c r="F2108" s="165">
        <f>+WEEKDAY(ExportsELAP[[#This Row],[Date Prevailing]],1)</f>
        <v>3</v>
      </c>
      <c r="G2108" s="165">
        <f>+COUNTIFS(ECR_Hours!$K$6:$K$7,ExportsELAP[[#This Row],[Date Prevailing]])</f>
        <v>0</v>
      </c>
      <c r="H2108" s="165">
        <f t="shared" si="131"/>
        <v>3</v>
      </c>
      <c r="I2108" s="166">
        <f>+Exports!G2111</f>
        <v>12652.9542</v>
      </c>
      <c r="J2108" s="166">
        <f>+'ELAP_IPCO-APND'!D2111</f>
        <v>68.086420000000004</v>
      </c>
      <c r="K2108" s="166">
        <f>+(ExportsELAP[[#This Row],[Exports kWh - MPT]]/1000)*ExportsELAP[[#This Row],[EIM Price]]</f>
        <v>861.49435390196402</v>
      </c>
      <c r="L2108" s="167" t="str">
        <f>+INDEX(ECR_Hours!$I$12:$I$15,MATCH(ExportsELAP[[#This Row],[Date Prevailing]],ECR_Hours!$H$12:$H$15,1))</f>
        <v>NS</v>
      </c>
      <c r="M2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09" spans="1:13" x14ac:dyDescent="0.25">
      <c r="A2109" s="164">
        <f>+Exports!A2112</f>
        <v>44649</v>
      </c>
      <c r="B2109" s="165">
        <f t="shared" si="128"/>
        <v>2022</v>
      </c>
      <c r="C2109" s="165">
        <f t="shared" si="129"/>
        <v>3</v>
      </c>
      <c r="D2109" s="165">
        <f t="shared" si="130"/>
        <v>29</v>
      </c>
      <c r="E2109" s="165">
        <f>+Exports!B2112</f>
        <v>20</v>
      </c>
      <c r="F2109" s="165">
        <f>+WEEKDAY(ExportsELAP[[#This Row],[Date Prevailing]],1)</f>
        <v>3</v>
      </c>
      <c r="G2109" s="165">
        <f>+COUNTIFS(ECR_Hours!$K$6:$K$7,ExportsELAP[[#This Row],[Date Prevailing]])</f>
        <v>0</v>
      </c>
      <c r="H2109" s="165">
        <f t="shared" si="131"/>
        <v>3</v>
      </c>
      <c r="I2109" s="166">
        <f>+Exports!G2112</f>
        <v>2355.3698000000004</v>
      </c>
      <c r="J2109" s="166">
        <f>+'ELAP_IPCO-APND'!D2112</f>
        <v>32.532209999999999</v>
      </c>
      <c r="K2109" s="166">
        <f>+(ExportsELAP[[#This Row],[Exports kWh - MPT]]/1000)*ExportsELAP[[#This Row],[EIM Price]]</f>
        <v>76.625384961258021</v>
      </c>
      <c r="L2109" s="167" t="str">
        <f>+INDEX(ECR_Hours!$I$12:$I$15,MATCH(ExportsELAP[[#This Row],[Date Prevailing]],ECR_Hours!$H$12:$H$15,1))</f>
        <v>NS</v>
      </c>
      <c r="M2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0" spans="1:13" x14ac:dyDescent="0.25">
      <c r="A2110" s="164">
        <f>+Exports!A2113</f>
        <v>44649</v>
      </c>
      <c r="B2110" s="165">
        <f t="shared" si="128"/>
        <v>2022</v>
      </c>
      <c r="C2110" s="165">
        <f t="shared" si="129"/>
        <v>3</v>
      </c>
      <c r="D2110" s="165">
        <f t="shared" si="130"/>
        <v>29</v>
      </c>
      <c r="E2110" s="165">
        <f>+Exports!B2113</f>
        <v>21</v>
      </c>
      <c r="F2110" s="165">
        <f>+WEEKDAY(ExportsELAP[[#This Row],[Date Prevailing]],1)</f>
        <v>3</v>
      </c>
      <c r="G2110" s="165">
        <f>+COUNTIFS(ECR_Hours!$K$6:$K$7,ExportsELAP[[#This Row],[Date Prevailing]])</f>
        <v>0</v>
      </c>
      <c r="H2110" s="165">
        <f t="shared" si="131"/>
        <v>3</v>
      </c>
      <c r="I2110" s="166">
        <f>+Exports!G2113</f>
        <v>134.41030000000001</v>
      </c>
      <c r="J2110" s="166">
        <f>+'ELAP_IPCO-APND'!D2113</f>
        <v>31.58803</v>
      </c>
      <c r="K2110" s="166">
        <f>+(ExportsELAP[[#This Row],[Exports kWh - MPT]]/1000)*ExportsELAP[[#This Row],[EIM Price]]</f>
        <v>4.2457565887090007</v>
      </c>
      <c r="L2110" s="167" t="str">
        <f>+INDEX(ECR_Hours!$I$12:$I$15,MATCH(ExportsELAP[[#This Row],[Date Prevailing]],ECR_Hours!$H$12:$H$15,1))</f>
        <v>NS</v>
      </c>
      <c r="M2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1" spans="1:13" x14ac:dyDescent="0.25">
      <c r="A2111" s="164">
        <f>+Exports!A2114</f>
        <v>44649</v>
      </c>
      <c r="B2111" s="165">
        <f t="shared" si="128"/>
        <v>2022</v>
      </c>
      <c r="C2111" s="165">
        <f t="shared" si="129"/>
        <v>3</v>
      </c>
      <c r="D2111" s="165">
        <f t="shared" si="130"/>
        <v>29</v>
      </c>
      <c r="E2111" s="165">
        <f>+Exports!B2114</f>
        <v>22</v>
      </c>
      <c r="F2111" s="165">
        <f>+WEEKDAY(ExportsELAP[[#This Row],[Date Prevailing]],1)</f>
        <v>3</v>
      </c>
      <c r="G2111" s="165">
        <f>+COUNTIFS(ECR_Hours!$K$6:$K$7,ExportsELAP[[#This Row],[Date Prevailing]])</f>
        <v>0</v>
      </c>
      <c r="H2111" s="165">
        <f t="shared" si="131"/>
        <v>3</v>
      </c>
      <c r="I2111" s="166">
        <f>+Exports!G2114</f>
        <v>129.9845</v>
      </c>
      <c r="J2111" s="166">
        <f>+'ELAP_IPCO-APND'!D2114</f>
        <v>31.63608</v>
      </c>
      <c r="K2111" s="166">
        <f>+(ExportsELAP[[#This Row],[Exports kWh - MPT]]/1000)*ExportsELAP[[#This Row],[EIM Price]]</f>
        <v>4.1122000407600003</v>
      </c>
      <c r="L2111" s="167" t="str">
        <f>+INDEX(ECR_Hours!$I$12:$I$15,MATCH(ExportsELAP[[#This Row],[Date Prevailing]],ECR_Hours!$H$12:$H$15,1))</f>
        <v>NS</v>
      </c>
      <c r="M2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2" spans="1:13" x14ac:dyDescent="0.25">
      <c r="A2112" s="164">
        <f>+Exports!A2115</f>
        <v>44649</v>
      </c>
      <c r="B2112" s="165">
        <f t="shared" si="128"/>
        <v>2022</v>
      </c>
      <c r="C2112" s="165">
        <f t="shared" si="129"/>
        <v>3</v>
      </c>
      <c r="D2112" s="165">
        <f t="shared" si="130"/>
        <v>29</v>
      </c>
      <c r="E2112" s="165">
        <f>+Exports!B2115</f>
        <v>23</v>
      </c>
      <c r="F2112" s="165">
        <f>+WEEKDAY(ExportsELAP[[#This Row],[Date Prevailing]],1)</f>
        <v>3</v>
      </c>
      <c r="G2112" s="165">
        <f>+COUNTIFS(ECR_Hours!$K$6:$K$7,ExportsELAP[[#This Row],[Date Prevailing]])</f>
        <v>0</v>
      </c>
      <c r="H2112" s="165">
        <f t="shared" si="131"/>
        <v>3</v>
      </c>
      <c r="I2112" s="166">
        <f>+Exports!G2115</f>
        <v>130.48309999999998</v>
      </c>
      <c r="J2112" s="166">
        <f>+'ELAP_IPCO-APND'!D2115</f>
        <v>31.983889999999999</v>
      </c>
      <c r="K2112" s="166">
        <f>+(ExportsELAP[[#This Row],[Exports kWh - MPT]]/1000)*ExportsELAP[[#This Row],[EIM Price]]</f>
        <v>4.1733571172589992</v>
      </c>
      <c r="L2112" s="167" t="str">
        <f>+INDEX(ECR_Hours!$I$12:$I$15,MATCH(ExportsELAP[[#This Row],[Date Prevailing]],ECR_Hours!$H$12:$H$15,1))</f>
        <v>NS</v>
      </c>
      <c r="M2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3" spans="1:13" x14ac:dyDescent="0.25">
      <c r="A2113" s="164">
        <f>+Exports!A2116</f>
        <v>44649</v>
      </c>
      <c r="B2113" s="165">
        <f t="shared" si="128"/>
        <v>2022</v>
      </c>
      <c r="C2113" s="165">
        <f t="shared" si="129"/>
        <v>3</v>
      </c>
      <c r="D2113" s="165">
        <f t="shared" si="130"/>
        <v>29</v>
      </c>
      <c r="E2113" s="165">
        <f>+Exports!B2116</f>
        <v>24</v>
      </c>
      <c r="F2113" s="165">
        <f>+WEEKDAY(ExportsELAP[[#This Row],[Date Prevailing]],1)</f>
        <v>3</v>
      </c>
      <c r="G2113" s="165">
        <f>+COUNTIFS(ECR_Hours!$K$6:$K$7,ExportsELAP[[#This Row],[Date Prevailing]])</f>
        <v>0</v>
      </c>
      <c r="H2113" s="165">
        <f t="shared" si="131"/>
        <v>3</v>
      </c>
      <c r="I2113" s="166">
        <f>+Exports!G2116</f>
        <v>130.2475</v>
      </c>
      <c r="J2113" s="166">
        <f>+'ELAP_IPCO-APND'!D2116</f>
        <v>34.105670000000003</v>
      </c>
      <c r="K2113" s="166">
        <f>+(ExportsELAP[[#This Row],[Exports kWh - MPT]]/1000)*ExportsELAP[[#This Row],[EIM Price]]</f>
        <v>4.4421782533250012</v>
      </c>
      <c r="L2113" s="167" t="str">
        <f>+INDEX(ECR_Hours!$I$12:$I$15,MATCH(ExportsELAP[[#This Row],[Date Prevailing]],ECR_Hours!$H$12:$H$15,1))</f>
        <v>NS</v>
      </c>
      <c r="M2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4" spans="1:13" x14ac:dyDescent="0.25">
      <c r="A2114" s="164">
        <f>+Exports!A2117</f>
        <v>44650</v>
      </c>
      <c r="B2114" s="165">
        <f t="shared" ref="B2114:B2177" si="132">+YEAR(A2114)</f>
        <v>2022</v>
      </c>
      <c r="C2114" s="165">
        <f t="shared" ref="C2114:C2177" si="133">+MONTH(A2114)</f>
        <v>3</v>
      </c>
      <c r="D2114" s="165">
        <f t="shared" ref="D2114:D2177" si="134">+DAY(A2114)</f>
        <v>30</v>
      </c>
      <c r="E2114" s="165">
        <f>+Exports!B2117</f>
        <v>1</v>
      </c>
      <c r="F2114" s="165">
        <f>+WEEKDAY(ExportsELAP[[#This Row],[Date Prevailing]],1)</f>
        <v>4</v>
      </c>
      <c r="G2114" s="165">
        <f>+COUNTIFS(ECR_Hours!$K$6:$K$7,ExportsELAP[[#This Row],[Date Prevailing]])</f>
        <v>0</v>
      </c>
      <c r="H2114" s="165">
        <f t="shared" ref="H2114:H2177" si="135">+IF(G2114=1,0,F2114)</f>
        <v>4</v>
      </c>
      <c r="I2114" s="166">
        <f>+Exports!G2117</f>
        <v>14.734</v>
      </c>
      <c r="J2114" s="166">
        <f>+'ELAP_IPCO-APND'!D2117</f>
        <v>31.919039999999999</v>
      </c>
      <c r="K2114" s="166">
        <f>+(ExportsELAP[[#This Row],[Exports kWh - MPT]]/1000)*ExportsELAP[[#This Row],[EIM Price]]</f>
        <v>0.47029513536000001</v>
      </c>
      <c r="L2114" s="167" t="str">
        <f>+INDEX(ECR_Hours!$I$12:$I$15,MATCH(ExportsELAP[[#This Row],[Date Prevailing]],ECR_Hours!$H$12:$H$15,1))</f>
        <v>NS</v>
      </c>
      <c r="M2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5" spans="1:13" x14ac:dyDescent="0.25">
      <c r="A2115" s="164">
        <f>+Exports!A2118</f>
        <v>44650</v>
      </c>
      <c r="B2115" s="165">
        <f t="shared" si="132"/>
        <v>2022</v>
      </c>
      <c r="C2115" s="165">
        <f t="shared" si="133"/>
        <v>3</v>
      </c>
      <c r="D2115" s="165">
        <f t="shared" si="134"/>
        <v>30</v>
      </c>
      <c r="E2115" s="165">
        <f>+Exports!B2118</f>
        <v>2</v>
      </c>
      <c r="F2115" s="165">
        <f>+WEEKDAY(ExportsELAP[[#This Row],[Date Prevailing]],1)</f>
        <v>4</v>
      </c>
      <c r="G2115" s="165">
        <f>+COUNTIFS(ECR_Hours!$K$6:$K$7,ExportsELAP[[#This Row],[Date Prevailing]])</f>
        <v>0</v>
      </c>
      <c r="H2115" s="165">
        <f t="shared" si="135"/>
        <v>4</v>
      </c>
      <c r="I2115" s="166">
        <f>+Exports!G2118</f>
        <v>15.0617</v>
      </c>
      <c r="J2115" s="166">
        <f>+'ELAP_IPCO-APND'!D2118</f>
        <v>30.082370000000001</v>
      </c>
      <c r="K2115" s="166">
        <f>+(ExportsELAP[[#This Row],[Exports kWh - MPT]]/1000)*ExportsELAP[[#This Row],[EIM Price]]</f>
        <v>0.45309163222900006</v>
      </c>
      <c r="L2115" s="167" t="str">
        <f>+INDEX(ECR_Hours!$I$12:$I$15,MATCH(ExportsELAP[[#This Row],[Date Prevailing]],ECR_Hours!$H$12:$H$15,1))</f>
        <v>NS</v>
      </c>
      <c r="M2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6" spans="1:13" x14ac:dyDescent="0.25">
      <c r="A2116" s="164">
        <f>+Exports!A2119</f>
        <v>44650</v>
      </c>
      <c r="B2116" s="165">
        <f t="shared" si="132"/>
        <v>2022</v>
      </c>
      <c r="C2116" s="165">
        <f t="shared" si="133"/>
        <v>3</v>
      </c>
      <c r="D2116" s="165">
        <f t="shared" si="134"/>
        <v>30</v>
      </c>
      <c r="E2116" s="165">
        <f>+Exports!B2119</f>
        <v>3</v>
      </c>
      <c r="F2116" s="165">
        <f>+WEEKDAY(ExportsELAP[[#This Row],[Date Prevailing]],1)</f>
        <v>4</v>
      </c>
      <c r="G2116" s="165">
        <f>+COUNTIFS(ECR_Hours!$K$6:$K$7,ExportsELAP[[#This Row],[Date Prevailing]])</f>
        <v>0</v>
      </c>
      <c r="H2116" s="165">
        <f t="shared" si="135"/>
        <v>4</v>
      </c>
      <c r="I2116" s="166">
        <f>+Exports!G2119</f>
        <v>14.8429</v>
      </c>
      <c r="J2116" s="166">
        <f>+'ELAP_IPCO-APND'!D2119</f>
        <v>29.293150000000001</v>
      </c>
      <c r="K2116" s="166">
        <f>+(ExportsELAP[[#This Row],[Exports kWh - MPT]]/1000)*ExportsELAP[[#This Row],[EIM Price]]</f>
        <v>0.43479529613500001</v>
      </c>
      <c r="L2116" s="167" t="str">
        <f>+INDEX(ECR_Hours!$I$12:$I$15,MATCH(ExportsELAP[[#This Row],[Date Prevailing]],ECR_Hours!$H$12:$H$15,1))</f>
        <v>NS</v>
      </c>
      <c r="M2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7" spans="1:13" x14ac:dyDescent="0.25">
      <c r="A2117" s="164">
        <f>+Exports!A2120</f>
        <v>44650</v>
      </c>
      <c r="B2117" s="165">
        <f t="shared" si="132"/>
        <v>2022</v>
      </c>
      <c r="C2117" s="165">
        <f t="shared" si="133"/>
        <v>3</v>
      </c>
      <c r="D2117" s="165">
        <f t="shared" si="134"/>
        <v>30</v>
      </c>
      <c r="E2117" s="165">
        <f>+Exports!B2120</f>
        <v>4</v>
      </c>
      <c r="F2117" s="165">
        <f>+WEEKDAY(ExportsELAP[[#This Row],[Date Prevailing]],1)</f>
        <v>4</v>
      </c>
      <c r="G2117" s="165">
        <f>+COUNTIFS(ECR_Hours!$K$6:$K$7,ExportsELAP[[#This Row],[Date Prevailing]])</f>
        <v>0</v>
      </c>
      <c r="H2117" s="165">
        <f t="shared" si="135"/>
        <v>4</v>
      </c>
      <c r="I2117" s="166">
        <f>+Exports!G2120</f>
        <v>5.3183999999999996</v>
      </c>
      <c r="J2117" s="166">
        <f>+'ELAP_IPCO-APND'!D2120</f>
        <v>28.48199</v>
      </c>
      <c r="K2117" s="166">
        <f>+(ExportsELAP[[#This Row],[Exports kWh - MPT]]/1000)*ExportsELAP[[#This Row],[EIM Price]]</f>
        <v>0.15147861561599998</v>
      </c>
      <c r="L2117" s="167" t="str">
        <f>+INDEX(ECR_Hours!$I$12:$I$15,MATCH(ExportsELAP[[#This Row],[Date Prevailing]],ECR_Hours!$H$12:$H$15,1))</f>
        <v>NS</v>
      </c>
      <c r="M2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8" spans="1:13" x14ac:dyDescent="0.25">
      <c r="A2118" s="164">
        <f>+Exports!A2121</f>
        <v>44650</v>
      </c>
      <c r="B2118" s="165">
        <f t="shared" si="132"/>
        <v>2022</v>
      </c>
      <c r="C2118" s="165">
        <f t="shared" si="133"/>
        <v>3</v>
      </c>
      <c r="D2118" s="165">
        <f t="shared" si="134"/>
        <v>30</v>
      </c>
      <c r="E2118" s="165">
        <f>+Exports!B2121</f>
        <v>5</v>
      </c>
      <c r="F2118" s="165">
        <f>+WEEKDAY(ExportsELAP[[#This Row],[Date Prevailing]],1)</f>
        <v>4</v>
      </c>
      <c r="G2118" s="165">
        <f>+COUNTIFS(ECR_Hours!$K$6:$K$7,ExportsELAP[[#This Row],[Date Prevailing]])</f>
        <v>0</v>
      </c>
      <c r="H2118" s="165">
        <f t="shared" si="135"/>
        <v>4</v>
      </c>
      <c r="I2118" s="166">
        <f>+Exports!G2121</f>
        <v>6.3692000000000011</v>
      </c>
      <c r="J2118" s="166">
        <f>+'ELAP_IPCO-APND'!D2121</f>
        <v>28.952960000000001</v>
      </c>
      <c r="K2118" s="166">
        <f>+(ExportsELAP[[#This Row],[Exports kWh - MPT]]/1000)*ExportsELAP[[#This Row],[EIM Price]]</f>
        <v>0.18440719283200005</v>
      </c>
      <c r="L2118" s="167" t="str">
        <f>+INDEX(ECR_Hours!$I$12:$I$15,MATCH(ExportsELAP[[#This Row],[Date Prevailing]],ECR_Hours!$H$12:$H$15,1))</f>
        <v>NS</v>
      </c>
      <c r="M2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19" spans="1:13" x14ac:dyDescent="0.25">
      <c r="A2119" s="164">
        <f>+Exports!A2122</f>
        <v>44650</v>
      </c>
      <c r="B2119" s="165">
        <f t="shared" si="132"/>
        <v>2022</v>
      </c>
      <c r="C2119" s="165">
        <f t="shared" si="133"/>
        <v>3</v>
      </c>
      <c r="D2119" s="165">
        <f t="shared" si="134"/>
        <v>30</v>
      </c>
      <c r="E2119" s="165">
        <f>+Exports!B2122</f>
        <v>6</v>
      </c>
      <c r="F2119" s="165">
        <f>+WEEKDAY(ExportsELAP[[#This Row],[Date Prevailing]],1)</f>
        <v>4</v>
      </c>
      <c r="G2119" s="165">
        <f>+COUNTIFS(ECR_Hours!$K$6:$K$7,ExportsELAP[[#This Row],[Date Prevailing]])</f>
        <v>0</v>
      </c>
      <c r="H2119" s="165">
        <f t="shared" si="135"/>
        <v>4</v>
      </c>
      <c r="I2119" s="166">
        <f>+Exports!G2122</f>
        <v>3.4068000000000005</v>
      </c>
      <c r="J2119" s="166">
        <f>+'ELAP_IPCO-APND'!D2122</f>
        <v>30.62604</v>
      </c>
      <c r="K2119" s="166">
        <f>+(ExportsELAP[[#This Row],[Exports kWh - MPT]]/1000)*ExportsELAP[[#This Row],[EIM Price]]</f>
        <v>0.10433679307200001</v>
      </c>
      <c r="L2119" s="167" t="str">
        <f>+INDEX(ECR_Hours!$I$12:$I$15,MATCH(ExportsELAP[[#This Row],[Date Prevailing]],ECR_Hours!$H$12:$H$15,1))</f>
        <v>NS</v>
      </c>
      <c r="M2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0" spans="1:13" x14ac:dyDescent="0.25">
      <c r="A2120" s="164">
        <f>+Exports!A2123</f>
        <v>44650</v>
      </c>
      <c r="B2120" s="165">
        <f t="shared" si="132"/>
        <v>2022</v>
      </c>
      <c r="C2120" s="165">
        <f t="shared" si="133"/>
        <v>3</v>
      </c>
      <c r="D2120" s="165">
        <f t="shared" si="134"/>
        <v>30</v>
      </c>
      <c r="E2120" s="165">
        <f>+Exports!B2123</f>
        <v>7</v>
      </c>
      <c r="F2120" s="165">
        <f>+WEEKDAY(ExportsELAP[[#This Row],[Date Prevailing]],1)</f>
        <v>4</v>
      </c>
      <c r="G2120" s="165">
        <f>+COUNTIFS(ECR_Hours!$K$6:$K$7,ExportsELAP[[#This Row],[Date Prevailing]])</f>
        <v>0</v>
      </c>
      <c r="H2120" s="165">
        <f t="shared" si="135"/>
        <v>4</v>
      </c>
      <c r="I2120" s="166">
        <f>+Exports!G2123</f>
        <v>4.0225999999999997</v>
      </c>
      <c r="J2120" s="166">
        <f>+'ELAP_IPCO-APND'!D2123</f>
        <v>32.008380000000002</v>
      </c>
      <c r="K2120" s="166">
        <f>+(ExportsELAP[[#This Row],[Exports kWh - MPT]]/1000)*ExportsELAP[[#This Row],[EIM Price]]</f>
        <v>0.128756909388</v>
      </c>
      <c r="L2120" s="167" t="str">
        <f>+INDEX(ECR_Hours!$I$12:$I$15,MATCH(ExportsELAP[[#This Row],[Date Prevailing]],ECR_Hours!$H$12:$H$15,1))</f>
        <v>NS</v>
      </c>
      <c r="M2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1" spans="1:13" x14ac:dyDescent="0.25">
      <c r="A2121" s="164">
        <f>+Exports!A2124</f>
        <v>44650</v>
      </c>
      <c r="B2121" s="165">
        <f t="shared" si="132"/>
        <v>2022</v>
      </c>
      <c r="C2121" s="165">
        <f t="shared" si="133"/>
        <v>3</v>
      </c>
      <c r="D2121" s="165">
        <f t="shared" si="134"/>
        <v>30</v>
      </c>
      <c r="E2121" s="165">
        <f>+Exports!B2124</f>
        <v>8</v>
      </c>
      <c r="F2121" s="165">
        <f>+WEEKDAY(ExportsELAP[[#This Row],[Date Prevailing]],1)</f>
        <v>4</v>
      </c>
      <c r="G2121" s="165">
        <f>+COUNTIFS(ECR_Hours!$K$6:$K$7,ExportsELAP[[#This Row],[Date Prevailing]])</f>
        <v>0</v>
      </c>
      <c r="H2121" s="165">
        <f t="shared" si="135"/>
        <v>4</v>
      </c>
      <c r="I2121" s="166">
        <f>+Exports!G2124</f>
        <v>1308.0239999999999</v>
      </c>
      <c r="J2121" s="166">
        <f>+'ELAP_IPCO-APND'!D2124</f>
        <v>39.227370000000001</v>
      </c>
      <c r="K2121" s="166">
        <f>+(ExportsELAP[[#This Row],[Exports kWh - MPT]]/1000)*ExportsELAP[[#This Row],[EIM Price]]</f>
        <v>51.310341416879993</v>
      </c>
      <c r="L2121" s="167" t="str">
        <f>+INDEX(ECR_Hours!$I$12:$I$15,MATCH(ExportsELAP[[#This Row],[Date Prevailing]],ECR_Hours!$H$12:$H$15,1))</f>
        <v>NS</v>
      </c>
      <c r="M2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2" spans="1:13" x14ac:dyDescent="0.25">
      <c r="A2122" s="164">
        <f>+Exports!A2125</f>
        <v>44650</v>
      </c>
      <c r="B2122" s="165">
        <f t="shared" si="132"/>
        <v>2022</v>
      </c>
      <c r="C2122" s="165">
        <f t="shared" si="133"/>
        <v>3</v>
      </c>
      <c r="D2122" s="165">
        <f t="shared" si="134"/>
        <v>30</v>
      </c>
      <c r="E2122" s="165">
        <f>+Exports!B2125</f>
        <v>9</v>
      </c>
      <c r="F2122" s="165">
        <f>+WEEKDAY(ExportsELAP[[#This Row],[Date Prevailing]],1)</f>
        <v>4</v>
      </c>
      <c r="G2122" s="165">
        <f>+COUNTIFS(ECR_Hours!$K$6:$K$7,ExportsELAP[[#This Row],[Date Prevailing]])</f>
        <v>0</v>
      </c>
      <c r="H2122" s="165">
        <f t="shared" si="135"/>
        <v>4</v>
      </c>
      <c r="I2122" s="166">
        <f>+Exports!G2125</f>
        <v>9612.4953999999998</v>
      </c>
      <c r="J2122" s="166">
        <f>+'ELAP_IPCO-APND'!D2125</f>
        <v>31.757190000000001</v>
      </c>
      <c r="K2122" s="166">
        <f>+(ExportsELAP[[#This Row],[Exports kWh - MPT]]/1000)*ExportsELAP[[#This Row],[EIM Price]]</f>
        <v>305.26584279192605</v>
      </c>
      <c r="L2122" s="167" t="str">
        <f>+INDEX(ECR_Hours!$I$12:$I$15,MATCH(ExportsELAP[[#This Row],[Date Prevailing]],ECR_Hours!$H$12:$H$15,1))</f>
        <v>NS</v>
      </c>
      <c r="M2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3" spans="1:13" x14ac:dyDescent="0.25">
      <c r="A2123" s="164">
        <f>+Exports!A2126</f>
        <v>44650</v>
      </c>
      <c r="B2123" s="165">
        <f t="shared" si="132"/>
        <v>2022</v>
      </c>
      <c r="C2123" s="165">
        <f t="shared" si="133"/>
        <v>3</v>
      </c>
      <c r="D2123" s="165">
        <f t="shared" si="134"/>
        <v>30</v>
      </c>
      <c r="E2123" s="165">
        <f>+Exports!B2126</f>
        <v>10</v>
      </c>
      <c r="F2123" s="165">
        <f>+WEEKDAY(ExportsELAP[[#This Row],[Date Prevailing]],1)</f>
        <v>4</v>
      </c>
      <c r="G2123" s="165">
        <f>+COUNTIFS(ECR_Hours!$K$6:$K$7,ExportsELAP[[#This Row],[Date Prevailing]])</f>
        <v>0</v>
      </c>
      <c r="H2123" s="165">
        <f t="shared" si="135"/>
        <v>4</v>
      </c>
      <c r="I2123" s="166">
        <f>+Exports!G2126</f>
        <v>21033.055500000002</v>
      </c>
      <c r="J2123" s="166">
        <f>+'ELAP_IPCO-APND'!D2126</f>
        <v>29.962499999999999</v>
      </c>
      <c r="K2123" s="166">
        <f>+(ExportsELAP[[#This Row],[Exports kWh - MPT]]/1000)*ExportsELAP[[#This Row],[EIM Price]]</f>
        <v>630.20292541875006</v>
      </c>
      <c r="L2123" s="167" t="str">
        <f>+INDEX(ECR_Hours!$I$12:$I$15,MATCH(ExportsELAP[[#This Row],[Date Prevailing]],ECR_Hours!$H$12:$H$15,1))</f>
        <v>NS</v>
      </c>
      <c r="M2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4" spans="1:13" x14ac:dyDescent="0.25">
      <c r="A2124" s="164">
        <f>+Exports!A2127</f>
        <v>44650</v>
      </c>
      <c r="B2124" s="165">
        <f t="shared" si="132"/>
        <v>2022</v>
      </c>
      <c r="C2124" s="165">
        <f t="shared" si="133"/>
        <v>3</v>
      </c>
      <c r="D2124" s="165">
        <f t="shared" si="134"/>
        <v>30</v>
      </c>
      <c r="E2124" s="165">
        <f>+Exports!B2127</f>
        <v>11</v>
      </c>
      <c r="F2124" s="165">
        <f>+WEEKDAY(ExportsELAP[[#This Row],[Date Prevailing]],1)</f>
        <v>4</v>
      </c>
      <c r="G2124" s="165">
        <f>+COUNTIFS(ECR_Hours!$K$6:$K$7,ExportsELAP[[#This Row],[Date Prevailing]])</f>
        <v>0</v>
      </c>
      <c r="H2124" s="165">
        <f t="shared" si="135"/>
        <v>4</v>
      </c>
      <c r="I2124" s="166">
        <f>+Exports!G2127</f>
        <v>37757.059699999998</v>
      </c>
      <c r="J2124" s="166">
        <f>+'ELAP_IPCO-APND'!D2127</f>
        <v>31.46801</v>
      </c>
      <c r="K2124" s="166">
        <f>+(ExportsELAP[[#This Row],[Exports kWh - MPT]]/1000)*ExportsELAP[[#This Row],[EIM Price]]</f>
        <v>1188.1395322101969</v>
      </c>
      <c r="L2124" s="167" t="str">
        <f>+INDEX(ECR_Hours!$I$12:$I$15,MATCH(ExportsELAP[[#This Row],[Date Prevailing]],ECR_Hours!$H$12:$H$15,1))</f>
        <v>NS</v>
      </c>
      <c r="M2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5" spans="1:13" x14ac:dyDescent="0.25">
      <c r="A2125" s="164">
        <f>+Exports!A2128</f>
        <v>44650</v>
      </c>
      <c r="B2125" s="165">
        <f t="shared" si="132"/>
        <v>2022</v>
      </c>
      <c r="C2125" s="165">
        <f t="shared" si="133"/>
        <v>3</v>
      </c>
      <c r="D2125" s="165">
        <f t="shared" si="134"/>
        <v>30</v>
      </c>
      <c r="E2125" s="165">
        <f>+Exports!B2128</f>
        <v>12</v>
      </c>
      <c r="F2125" s="165">
        <f>+WEEKDAY(ExportsELAP[[#This Row],[Date Prevailing]],1)</f>
        <v>4</v>
      </c>
      <c r="G2125" s="165">
        <f>+COUNTIFS(ECR_Hours!$K$6:$K$7,ExportsELAP[[#This Row],[Date Prevailing]])</f>
        <v>0</v>
      </c>
      <c r="H2125" s="165">
        <f t="shared" si="135"/>
        <v>4</v>
      </c>
      <c r="I2125" s="166">
        <f>+Exports!G2128</f>
        <v>46459.163800000002</v>
      </c>
      <c r="J2125" s="166">
        <f>+'ELAP_IPCO-APND'!D2128</f>
        <v>37.153770000000002</v>
      </c>
      <c r="K2125" s="166">
        <f>+(ExportsELAP[[#This Row],[Exports kWh - MPT]]/1000)*ExportsELAP[[#This Row],[EIM Price]]</f>
        <v>1726.1330862175259</v>
      </c>
      <c r="L2125" s="167" t="str">
        <f>+INDEX(ECR_Hours!$I$12:$I$15,MATCH(ExportsELAP[[#This Row],[Date Prevailing]],ECR_Hours!$H$12:$H$15,1))</f>
        <v>NS</v>
      </c>
      <c r="M2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6" spans="1:13" x14ac:dyDescent="0.25">
      <c r="A2126" s="164">
        <f>+Exports!A2129</f>
        <v>44650</v>
      </c>
      <c r="B2126" s="165">
        <f t="shared" si="132"/>
        <v>2022</v>
      </c>
      <c r="C2126" s="165">
        <f t="shared" si="133"/>
        <v>3</v>
      </c>
      <c r="D2126" s="165">
        <f t="shared" si="134"/>
        <v>30</v>
      </c>
      <c r="E2126" s="165">
        <f>+Exports!B2129</f>
        <v>13</v>
      </c>
      <c r="F2126" s="165">
        <f>+WEEKDAY(ExportsELAP[[#This Row],[Date Prevailing]],1)</f>
        <v>4</v>
      </c>
      <c r="G2126" s="165">
        <f>+COUNTIFS(ECR_Hours!$K$6:$K$7,ExportsELAP[[#This Row],[Date Prevailing]])</f>
        <v>0</v>
      </c>
      <c r="H2126" s="165">
        <f t="shared" si="135"/>
        <v>4</v>
      </c>
      <c r="I2126" s="166">
        <f>+Exports!G2129</f>
        <v>50085.537799999998</v>
      </c>
      <c r="J2126" s="166">
        <f>+'ELAP_IPCO-APND'!D2129</f>
        <v>34.296770000000002</v>
      </c>
      <c r="K2126" s="166">
        <f>+(ExportsELAP[[#This Row],[Exports kWh - MPT]]/1000)*ExportsELAP[[#This Row],[EIM Price]]</f>
        <v>1717.7721702529061</v>
      </c>
      <c r="L2126" s="167" t="str">
        <f>+INDEX(ECR_Hours!$I$12:$I$15,MATCH(ExportsELAP[[#This Row],[Date Prevailing]],ECR_Hours!$H$12:$H$15,1))</f>
        <v>NS</v>
      </c>
      <c r="M2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7" spans="1:13" x14ac:dyDescent="0.25">
      <c r="A2127" s="164">
        <f>+Exports!A2130</f>
        <v>44650</v>
      </c>
      <c r="B2127" s="165">
        <f t="shared" si="132"/>
        <v>2022</v>
      </c>
      <c r="C2127" s="165">
        <f t="shared" si="133"/>
        <v>3</v>
      </c>
      <c r="D2127" s="165">
        <f t="shared" si="134"/>
        <v>30</v>
      </c>
      <c r="E2127" s="165">
        <f>+Exports!B2130</f>
        <v>14</v>
      </c>
      <c r="F2127" s="165">
        <f>+WEEKDAY(ExportsELAP[[#This Row],[Date Prevailing]],1)</f>
        <v>4</v>
      </c>
      <c r="G2127" s="165">
        <f>+COUNTIFS(ECR_Hours!$K$6:$K$7,ExportsELAP[[#This Row],[Date Prevailing]])</f>
        <v>0</v>
      </c>
      <c r="H2127" s="165">
        <f t="shared" si="135"/>
        <v>4</v>
      </c>
      <c r="I2127" s="166">
        <f>+Exports!G2130</f>
        <v>49759.847299999994</v>
      </c>
      <c r="J2127" s="166">
        <f>+'ELAP_IPCO-APND'!D2130</f>
        <v>11.878780000000001</v>
      </c>
      <c r="K2127" s="166">
        <f>+(ExportsELAP[[#This Row],[Exports kWh - MPT]]/1000)*ExportsELAP[[#This Row],[EIM Price]]</f>
        <v>591.08627891029403</v>
      </c>
      <c r="L2127" s="167" t="str">
        <f>+INDEX(ECR_Hours!$I$12:$I$15,MATCH(ExportsELAP[[#This Row],[Date Prevailing]],ECR_Hours!$H$12:$H$15,1))</f>
        <v>NS</v>
      </c>
      <c r="M2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8" spans="1:13" x14ac:dyDescent="0.25">
      <c r="A2128" s="164">
        <f>+Exports!A2131</f>
        <v>44650</v>
      </c>
      <c r="B2128" s="165">
        <f t="shared" si="132"/>
        <v>2022</v>
      </c>
      <c r="C2128" s="165">
        <f t="shared" si="133"/>
        <v>3</v>
      </c>
      <c r="D2128" s="165">
        <f t="shared" si="134"/>
        <v>30</v>
      </c>
      <c r="E2128" s="165">
        <f>+Exports!B2131</f>
        <v>15</v>
      </c>
      <c r="F2128" s="165">
        <f>+WEEKDAY(ExportsELAP[[#This Row],[Date Prevailing]],1)</f>
        <v>4</v>
      </c>
      <c r="G2128" s="165">
        <f>+COUNTIFS(ECR_Hours!$K$6:$K$7,ExportsELAP[[#This Row],[Date Prevailing]])</f>
        <v>0</v>
      </c>
      <c r="H2128" s="165">
        <f t="shared" si="135"/>
        <v>4</v>
      </c>
      <c r="I2128" s="166">
        <f>+Exports!G2131</f>
        <v>42281.376400000001</v>
      </c>
      <c r="J2128" s="166">
        <f>+'ELAP_IPCO-APND'!D2131</f>
        <v>8.9412000000000003</v>
      </c>
      <c r="K2128" s="166">
        <f>+(ExportsELAP[[#This Row],[Exports kWh - MPT]]/1000)*ExportsELAP[[#This Row],[EIM Price]]</f>
        <v>378.04624266768002</v>
      </c>
      <c r="L2128" s="167" t="str">
        <f>+INDEX(ECR_Hours!$I$12:$I$15,MATCH(ExportsELAP[[#This Row],[Date Prevailing]],ECR_Hours!$H$12:$H$15,1))</f>
        <v>NS</v>
      </c>
      <c r="M2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29" spans="1:13" x14ac:dyDescent="0.25">
      <c r="A2129" s="164">
        <f>+Exports!A2132</f>
        <v>44650</v>
      </c>
      <c r="B2129" s="165">
        <f t="shared" si="132"/>
        <v>2022</v>
      </c>
      <c r="C2129" s="165">
        <f t="shared" si="133"/>
        <v>3</v>
      </c>
      <c r="D2129" s="165">
        <f t="shared" si="134"/>
        <v>30</v>
      </c>
      <c r="E2129" s="165">
        <f>+Exports!B2132</f>
        <v>16</v>
      </c>
      <c r="F2129" s="165">
        <f>+WEEKDAY(ExportsELAP[[#This Row],[Date Prevailing]],1)</f>
        <v>4</v>
      </c>
      <c r="G2129" s="165">
        <f>+COUNTIFS(ECR_Hours!$K$6:$K$7,ExportsELAP[[#This Row],[Date Prevailing]])</f>
        <v>0</v>
      </c>
      <c r="H2129" s="165">
        <f t="shared" si="135"/>
        <v>4</v>
      </c>
      <c r="I2129" s="166">
        <f>+Exports!G2132</f>
        <v>36635.842600000004</v>
      </c>
      <c r="J2129" s="166">
        <f>+'ELAP_IPCO-APND'!D2132</f>
        <v>1.4053100000000001</v>
      </c>
      <c r="K2129" s="166">
        <f>+(ExportsELAP[[#This Row],[Exports kWh - MPT]]/1000)*ExportsELAP[[#This Row],[EIM Price]]</f>
        <v>51.484715964206011</v>
      </c>
      <c r="L2129" s="167" t="str">
        <f>+INDEX(ECR_Hours!$I$12:$I$15,MATCH(ExportsELAP[[#This Row],[Date Prevailing]],ECR_Hours!$H$12:$H$15,1))</f>
        <v>NS</v>
      </c>
      <c r="M2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0" spans="1:13" x14ac:dyDescent="0.25">
      <c r="A2130" s="164">
        <f>+Exports!A2133</f>
        <v>44650</v>
      </c>
      <c r="B2130" s="165">
        <f t="shared" si="132"/>
        <v>2022</v>
      </c>
      <c r="C2130" s="165">
        <f t="shared" si="133"/>
        <v>3</v>
      </c>
      <c r="D2130" s="165">
        <f t="shared" si="134"/>
        <v>30</v>
      </c>
      <c r="E2130" s="165">
        <f>+Exports!B2133</f>
        <v>17</v>
      </c>
      <c r="F2130" s="165">
        <f>+WEEKDAY(ExportsELAP[[#This Row],[Date Prevailing]],1)</f>
        <v>4</v>
      </c>
      <c r="G2130" s="165">
        <f>+COUNTIFS(ECR_Hours!$K$6:$K$7,ExportsELAP[[#This Row],[Date Prevailing]])</f>
        <v>0</v>
      </c>
      <c r="H2130" s="165">
        <f t="shared" si="135"/>
        <v>4</v>
      </c>
      <c r="I2130" s="166">
        <f>+Exports!G2133</f>
        <v>25262.713</v>
      </c>
      <c r="J2130" s="166">
        <f>+'ELAP_IPCO-APND'!D2133</f>
        <v>-1.35301</v>
      </c>
      <c r="K2130" s="166">
        <f>+(ExportsELAP[[#This Row],[Exports kWh - MPT]]/1000)*ExportsELAP[[#This Row],[EIM Price]]</f>
        <v>-34.18070331613</v>
      </c>
      <c r="L2130" s="167" t="str">
        <f>+INDEX(ECR_Hours!$I$12:$I$15,MATCH(ExportsELAP[[#This Row],[Date Prevailing]],ECR_Hours!$H$12:$H$15,1))</f>
        <v>NS</v>
      </c>
      <c r="M2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1" spans="1:13" x14ac:dyDescent="0.25">
      <c r="A2131" s="164">
        <f>+Exports!A2134</f>
        <v>44650</v>
      </c>
      <c r="B2131" s="165">
        <f t="shared" si="132"/>
        <v>2022</v>
      </c>
      <c r="C2131" s="165">
        <f t="shared" si="133"/>
        <v>3</v>
      </c>
      <c r="D2131" s="165">
        <f t="shared" si="134"/>
        <v>30</v>
      </c>
      <c r="E2131" s="165">
        <f>+Exports!B2134</f>
        <v>18</v>
      </c>
      <c r="F2131" s="165">
        <f>+WEEKDAY(ExportsELAP[[#This Row],[Date Prevailing]],1)</f>
        <v>4</v>
      </c>
      <c r="G2131" s="165">
        <f>+COUNTIFS(ECR_Hours!$K$6:$K$7,ExportsELAP[[#This Row],[Date Prevailing]])</f>
        <v>0</v>
      </c>
      <c r="H2131" s="165">
        <f t="shared" si="135"/>
        <v>4</v>
      </c>
      <c r="I2131" s="166">
        <f>+Exports!G2134</f>
        <v>12648.7783</v>
      </c>
      <c r="J2131" s="166">
        <f>+'ELAP_IPCO-APND'!D2134</f>
        <v>13.47364</v>
      </c>
      <c r="K2131" s="166">
        <f>+(ExportsELAP[[#This Row],[Exports kWh - MPT]]/1000)*ExportsELAP[[#This Row],[EIM Price]]</f>
        <v>170.425085254012</v>
      </c>
      <c r="L2131" s="167" t="str">
        <f>+INDEX(ECR_Hours!$I$12:$I$15,MATCH(ExportsELAP[[#This Row],[Date Prevailing]],ECR_Hours!$H$12:$H$15,1))</f>
        <v>NS</v>
      </c>
      <c r="M2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2" spans="1:13" x14ac:dyDescent="0.25">
      <c r="A2132" s="164">
        <f>+Exports!A2135</f>
        <v>44650</v>
      </c>
      <c r="B2132" s="165">
        <f t="shared" si="132"/>
        <v>2022</v>
      </c>
      <c r="C2132" s="165">
        <f t="shared" si="133"/>
        <v>3</v>
      </c>
      <c r="D2132" s="165">
        <f t="shared" si="134"/>
        <v>30</v>
      </c>
      <c r="E2132" s="165">
        <f>+Exports!B2135</f>
        <v>19</v>
      </c>
      <c r="F2132" s="165">
        <f>+WEEKDAY(ExportsELAP[[#This Row],[Date Prevailing]],1)</f>
        <v>4</v>
      </c>
      <c r="G2132" s="165">
        <f>+COUNTIFS(ECR_Hours!$K$6:$K$7,ExportsELAP[[#This Row],[Date Prevailing]])</f>
        <v>0</v>
      </c>
      <c r="H2132" s="165">
        <f t="shared" si="135"/>
        <v>4</v>
      </c>
      <c r="I2132" s="166">
        <f>+Exports!G2135</f>
        <v>5138.9032999999999</v>
      </c>
      <c r="J2132" s="166">
        <f>+'ELAP_IPCO-APND'!D2135</f>
        <v>33.484439999999999</v>
      </c>
      <c r="K2132" s="166">
        <f>+(ExportsELAP[[#This Row],[Exports kWh - MPT]]/1000)*ExportsELAP[[#This Row],[EIM Price]]</f>
        <v>172.073299214652</v>
      </c>
      <c r="L2132" s="167" t="str">
        <f>+INDEX(ECR_Hours!$I$12:$I$15,MATCH(ExportsELAP[[#This Row],[Date Prevailing]],ECR_Hours!$H$12:$H$15,1))</f>
        <v>NS</v>
      </c>
      <c r="M2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3" spans="1:13" x14ac:dyDescent="0.25">
      <c r="A2133" s="164">
        <f>+Exports!A2136</f>
        <v>44650</v>
      </c>
      <c r="B2133" s="165">
        <f t="shared" si="132"/>
        <v>2022</v>
      </c>
      <c r="C2133" s="165">
        <f t="shared" si="133"/>
        <v>3</v>
      </c>
      <c r="D2133" s="165">
        <f t="shared" si="134"/>
        <v>30</v>
      </c>
      <c r="E2133" s="165">
        <f>+Exports!B2136</f>
        <v>20</v>
      </c>
      <c r="F2133" s="165">
        <f>+WEEKDAY(ExportsELAP[[#This Row],[Date Prevailing]],1)</f>
        <v>4</v>
      </c>
      <c r="G2133" s="165">
        <f>+COUNTIFS(ECR_Hours!$K$6:$K$7,ExportsELAP[[#This Row],[Date Prevailing]])</f>
        <v>0</v>
      </c>
      <c r="H2133" s="165">
        <f t="shared" si="135"/>
        <v>4</v>
      </c>
      <c r="I2133" s="166">
        <f>+Exports!G2136</f>
        <v>985.54320000000007</v>
      </c>
      <c r="J2133" s="166">
        <f>+'ELAP_IPCO-APND'!D2136</f>
        <v>33.088340000000002</v>
      </c>
      <c r="K2133" s="166">
        <f>+(ExportsELAP[[#This Row],[Exports kWh - MPT]]/1000)*ExportsELAP[[#This Row],[EIM Price]]</f>
        <v>32.609988486288003</v>
      </c>
      <c r="L2133" s="167" t="str">
        <f>+INDEX(ECR_Hours!$I$12:$I$15,MATCH(ExportsELAP[[#This Row],[Date Prevailing]],ECR_Hours!$H$12:$H$15,1))</f>
        <v>NS</v>
      </c>
      <c r="M2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4" spans="1:13" x14ac:dyDescent="0.25">
      <c r="A2134" s="164">
        <f>+Exports!A2137</f>
        <v>44650</v>
      </c>
      <c r="B2134" s="165">
        <f t="shared" si="132"/>
        <v>2022</v>
      </c>
      <c r="C2134" s="165">
        <f t="shared" si="133"/>
        <v>3</v>
      </c>
      <c r="D2134" s="165">
        <f t="shared" si="134"/>
        <v>30</v>
      </c>
      <c r="E2134" s="165">
        <f>+Exports!B2137</f>
        <v>21</v>
      </c>
      <c r="F2134" s="165">
        <f>+WEEKDAY(ExportsELAP[[#This Row],[Date Prevailing]],1)</f>
        <v>4</v>
      </c>
      <c r="G2134" s="165">
        <f>+COUNTIFS(ECR_Hours!$K$6:$K$7,ExportsELAP[[#This Row],[Date Prevailing]])</f>
        <v>0</v>
      </c>
      <c r="H2134" s="165">
        <f t="shared" si="135"/>
        <v>4</v>
      </c>
      <c r="I2134" s="166">
        <f>+Exports!G2137</f>
        <v>134.32979999999998</v>
      </c>
      <c r="J2134" s="166">
        <f>+'ELAP_IPCO-APND'!D2137</f>
        <v>34.383389999999999</v>
      </c>
      <c r="K2134" s="166">
        <f>+(ExportsELAP[[#This Row],[Exports kWh - MPT]]/1000)*ExportsELAP[[#This Row],[EIM Price]]</f>
        <v>4.6187139020219989</v>
      </c>
      <c r="L2134" s="167" t="str">
        <f>+INDEX(ECR_Hours!$I$12:$I$15,MATCH(ExportsELAP[[#This Row],[Date Prevailing]],ECR_Hours!$H$12:$H$15,1))</f>
        <v>NS</v>
      </c>
      <c r="M2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5" spans="1:13" x14ac:dyDescent="0.25">
      <c r="A2135" s="164">
        <f>+Exports!A2138</f>
        <v>44650</v>
      </c>
      <c r="B2135" s="165">
        <f t="shared" si="132"/>
        <v>2022</v>
      </c>
      <c r="C2135" s="165">
        <f t="shared" si="133"/>
        <v>3</v>
      </c>
      <c r="D2135" s="165">
        <f t="shared" si="134"/>
        <v>30</v>
      </c>
      <c r="E2135" s="165">
        <f>+Exports!B2138</f>
        <v>22</v>
      </c>
      <c r="F2135" s="165">
        <f>+WEEKDAY(ExportsELAP[[#This Row],[Date Prevailing]],1)</f>
        <v>4</v>
      </c>
      <c r="G2135" s="165">
        <f>+COUNTIFS(ECR_Hours!$K$6:$K$7,ExportsELAP[[#This Row],[Date Prevailing]])</f>
        <v>0</v>
      </c>
      <c r="H2135" s="165">
        <f t="shared" si="135"/>
        <v>4</v>
      </c>
      <c r="I2135" s="166">
        <f>+Exports!G2138</f>
        <v>132.0309</v>
      </c>
      <c r="J2135" s="166">
        <f>+'ELAP_IPCO-APND'!D2138</f>
        <v>31.95739</v>
      </c>
      <c r="K2135" s="166">
        <f>+(ExportsELAP[[#This Row],[Exports kWh - MPT]]/1000)*ExportsELAP[[#This Row],[EIM Price]]</f>
        <v>4.2193629633510001</v>
      </c>
      <c r="L2135" s="167" t="str">
        <f>+INDEX(ECR_Hours!$I$12:$I$15,MATCH(ExportsELAP[[#This Row],[Date Prevailing]],ECR_Hours!$H$12:$H$15,1))</f>
        <v>NS</v>
      </c>
      <c r="M2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6" spans="1:13" x14ac:dyDescent="0.25">
      <c r="A2136" s="164">
        <f>+Exports!A2139</f>
        <v>44650</v>
      </c>
      <c r="B2136" s="165">
        <f t="shared" si="132"/>
        <v>2022</v>
      </c>
      <c r="C2136" s="165">
        <f t="shared" si="133"/>
        <v>3</v>
      </c>
      <c r="D2136" s="165">
        <f t="shared" si="134"/>
        <v>30</v>
      </c>
      <c r="E2136" s="165">
        <f>+Exports!B2139</f>
        <v>23</v>
      </c>
      <c r="F2136" s="165">
        <f>+WEEKDAY(ExportsELAP[[#This Row],[Date Prevailing]],1)</f>
        <v>4</v>
      </c>
      <c r="G2136" s="165">
        <f>+COUNTIFS(ECR_Hours!$K$6:$K$7,ExportsELAP[[#This Row],[Date Prevailing]])</f>
        <v>0</v>
      </c>
      <c r="H2136" s="165">
        <f t="shared" si="135"/>
        <v>4</v>
      </c>
      <c r="I2136" s="166">
        <f>+Exports!G2139</f>
        <v>132.8629</v>
      </c>
      <c r="J2136" s="166">
        <f>+'ELAP_IPCO-APND'!D2139</f>
        <v>29.451429999999998</v>
      </c>
      <c r="K2136" s="166">
        <f>+(ExportsELAP[[#This Row],[Exports kWh - MPT]]/1000)*ExportsELAP[[#This Row],[EIM Price]]</f>
        <v>3.913002398947</v>
      </c>
      <c r="L2136" s="167" t="str">
        <f>+INDEX(ECR_Hours!$I$12:$I$15,MATCH(ExportsELAP[[#This Row],[Date Prevailing]],ECR_Hours!$H$12:$H$15,1))</f>
        <v>NS</v>
      </c>
      <c r="M2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7" spans="1:13" x14ac:dyDescent="0.25">
      <c r="A2137" s="164">
        <f>+Exports!A2140</f>
        <v>44650</v>
      </c>
      <c r="B2137" s="165">
        <f t="shared" si="132"/>
        <v>2022</v>
      </c>
      <c r="C2137" s="165">
        <f t="shared" si="133"/>
        <v>3</v>
      </c>
      <c r="D2137" s="165">
        <f t="shared" si="134"/>
        <v>30</v>
      </c>
      <c r="E2137" s="165">
        <f>+Exports!B2140</f>
        <v>24</v>
      </c>
      <c r="F2137" s="165">
        <f>+WEEKDAY(ExportsELAP[[#This Row],[Date Prevailing]],1)</f>
        <v>4</v>
      </c>
      <c r="G2137" s="165">
        <f>+COUNTIFS(ECR_Hours!$K$6:$K$7,ExportsELAP[[#This Row],[Date Prevailing]])</f>
        <v>0</v>
      </c>
      <c r="H2137" s="165">
        <f t="shared" si="135"/>
        <v>4</v>
      </c>
      <c r="I2137" s="166">
        <f>+Exports!G2140</f>
        <v>135.5189</v>
      </c>
      <c r="J2137" s="166">
        <f>+'ELAP_IPCO-APND'!D2140</f>
        <v>28.93881</v>
      </c>
      <c r="K2137" s="166">
        <f>+(ExportsELAP[[#This Row],[Exports kWh - MPT]]/1000)*ExportsELAP[[#This Row],[EIM Price]]</f>
        <v>3.9217556985090001</v>
      </c>
      <c r="L2137" s="167" t="str">
        <f>+INDEX(ECR_Hours!$I$12:$I$15,MATCH(ExportsELAP[[#This Row],[Date Prevailing]],ECR_Hours!$H$12:$H$15,1))</f>
        <v>NS</v>
      </c>
      <c r="M2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8" spans="1:13" x14ac:dyDescent="0.25">
      <c r="A2138" s="164">
        <f>+Exports!A2141</f>
        <v>44651</v>
      </c>
      <c r="B2138" s="165">
        <f t="shared" si="132"/>
        <v>2022</v>
      </c>
      <c r="C2138" s="165">
        <f t="shared" si="133"/>
        <v>3</v>
      </c>
      <c r="D2138" s="165">
        <f t="shared" si="134"/>
        <v>31</v>
      </c>
      <c r="E2138" s="165">
        <f>+Exports!B2141</f>
        <v>1</v>
      </c>
      <c r="F2138" s="165">
        <f>+WEEKDAY(ExportsELAP[[#This Row],[Date Prevailing]],1)</f>
        <v>5</v>
      </c>
      <c r="G2138" s="165">
        <f>+COUNTIFS(ECR_Hours!$K$6:$K$7,ExportsELAP[[#This Row],[Date Prevailing]])</f>
        <v>0</v>
      </c>
      <c r="H2138" s="165">
        <f t="shared" si="135"/>
        <v>5</v>
      </c>
      <c r="I2138" s="166">
        <f>+Exports!G2141</f>
        <v>27.466499999999996</v>
      </c>
      <c r="J2138" s="166">
        <f>+'ELAP_IPCO-APND'!D2141</f>
        <v>28.918040000000001</v>
      </c>
      <c r="K2138" s="166">
        <f>+(ExportsELAP[[#This Row],[Exports kWh - MPT]]/1000)*ExportsELAP[[#This Row],[EIM Price]]</f>
        <v>0.79427734565999997</v>
      </c>
      <c r="L2138" s="167" t="str">
        <f>+INDEX(ECR_Hours!$I$12:$I$15,MATCH(ExportsELAP[[#This Row],[Date Prevailing]],ECR_Hours!$H$12:$H$15,1))</f>
        <v>NS</v>
      </c>
      <c r="M2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39" spans="1:13" x14ac:dyDescent="0.25">
      <c r="A2139" s="164">
        <f>+Exports!A2142</f>
        <v>44651</v>
      </c>
      <c r="B2139" s="165">
        <f t="shared" si="132"/>
        <v>2022</v>
      </c>
      <c r="C2139" s="165">
        <f t="shared" si="133"/>
        <v>3</v>
      </c>
      <c r="D2139" s="165">
        <f t="shared" si="134"/>
        <v>31</v>
      </c>
      <c r="E2139" s="165">
        <f>+Exports!B2142</f>
        <v>2</v>
      </c>
      <c r="F2139" s="165">
        <f>+WEEKDAY(ExportsELAP[[#This Row],[Date Prevailing]],1)</f>
        <v>5</v>
      </c>
      <c r="G2139" s="165">
        <f>+COUNTIFS(ECR_Hours!$K$6:$K$7,ExportsELAP[[#This Row],[Date Prevailing]])</f>
        <v>0</v>
      </c>
      <c r="H2139" s="165">
        <f t="shared" si="135"/>
        <v>5</v>
      </c>
      <c r="I2139" s="166">
        <f>+Exports!G2142</f>
        <v>27.958099999999998</v>
      </c>
      <c r="J2139" s="166">
        <f>+'ELAP_IPCO-APND'!D2142</f>
        <v>31.88402</v>
      </c>
      <c r="K2139" s="166">
        <f>+(ExportsELAP[[#This Row],[Exports kWh - MPT]]/1000)*ExportsELAP[[#This Row],[EIM Price]]</f>
        <v>0.89141661956200002</v>
      </c>
      <c r="L2139" s="167" t="str">
        <f>+INDEX(ECR_Hours!$I$12:$I$15,MATCH(ExportsELAP[[#This Row],[Date Prevailing]],ECR_Hours!$H$12:$H$15,1))</f>
        <v>NS</v>
      </c>
      <c r="M2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0" spans="1:13" x14ac:dyDescent="0.25">
      <c r="A2140" s="164">
        <f>+Exports!A2143</f>
        <v>44651</v>
      </c>
      <c r="B2140" s="165">
        <f t="shared" si="132"/>
        <v>2022</v>
      </c>
      <c r="C2140" s="165">
        <f t="shared" si="133"/>
        <v>3</v>
      </c>
      <c r="D2140" s="165">
        <f t="shared" si="134"/>
        <v>31</v>
      </c>
      <c r="E2140" s="165">
        <f>+Exports!B2143</f>
        <v>3</v>
      </c>
      <c r="F2140" s="165">
        <f>+WEEKDAY(ExportsELAP[[#This Row],[Date Prevailing]],1)</f>
        <v>5</v>
      </c>
      <c r="G2140" s="165">
        <f>+COUNTIFS(ECR_Hours!$K$6:$K$7,ExportsELAP[[#This Row],[Date Prevailing]])</f>
        <v>0</v>
      </c>
      <c r="H2140" s="165">
        <f t="shared" si="135"/>
        <v>5</v>
      </c>
      <c r="I2140" s="166">
        <f>+Exports!G2143</f>
        <v>25.633600000000001</v>
      </c>
      <c r="J2140" s="166">
        <f>+'ELAP_IPCO-APND'!D2143</f>
        <v>30.43111</v>
      </c>
      <c r="K2140" s="166">
        <f>+(ExportsELAP[[#This Row],[Exports kWh - MPT]]/1000)*ExportsELAP[[#This Row],[EIM Price]]</f>
        <v>0.78005890129600008</v>
      </c>
      <c r="L2140" s="167" t="str">
        <f>+INDEX(ECR_Hours!$I$12:$I$15,MATCH(ExportsELAP[[#This Row],[Date Prevailing]],ECR_Hours!$H$12:$H$15,1))</f>
        <v>NS</v>
      </c>
      <c r="M2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1" spans="1:13" x14ac:dyDescent="0.25">
      <c r="A2141" s="164">
        <f>+Exports!A2144</f>
        <v>44651</v>
      </c>
      <c r="B2141" s="165">
        <f t="shared" si="132"/>
        <v>2022</v>
      </c>
      <c r="C2141" s="165">
        <f t="shared" si="133"/>
        <v>3</v>
      </c>
      <c r="D2141" s="165">
        <f t="shared" si="134"/>
        <v>31</v>
      </c>
      <c r="E2141" s="165">
        <f>+Exports!B2144</f>
        <v>4</v>
      </c>
      <c r="F2141" s="165">
        <f>+WEEKDAY(ExportsELAP[[#This Row],[Date Prevailing]],1)</f>
        <v>5</v>
      </c>
      <c r="G2141" s="165">
        <f>+COUNTIFS(ECR_Hours!$K$6:$K$7,ExportsELAP[[#This Row],[Date Prevailing]])</f>
        <v>0</v>
      </c>
      <c r="H2141" s="165">
        <f t="shared" si="135"/>
        <v>5</v>
      </c>
      <c r="I2141" s="166">
        <f>+Exports!G2144</f>
        <v>15.2316</v>
      </c>
      <c r="J2141" s="166">
        <f>+'ELAP_IPCO-APND'!D2144</f>
        <v>33.021940000000001</v>
      </c>
      <c r="K2141" s="166">
        <f>+(ExportsELAP[[#This Row],[Exports kWh - MPT]]/1000)*ExportsELAP[[#This Row],[EIM Price]]</f>
        <v>0.50297698130400004</v>
      </c>
      <c r="L2141" s="167" t="str">
        <f>+INDEX(ECR_Hours!$I$12:$I$15,MATCH(ExportsELAP[[#This Row],[Date Prevailing]],ECR_Hours!$H$12:$H$15,1))</f>
        <v>NS</v>
      </c>
      <c r="M2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2" spans="1:13" x14ac:dyDescent="0.25">
      <c r="A2142" s="164">
        <f>+Exports!A2145</f>
        <v>44651</v>
      </c>
      <c r="B2142" s="165">
        <f t="shared" si="132"/>
        <v>2022</v>
      </c>
      <c r="C2142" s="165">
        <f t="shared" si="133"/>
        <v>3</v>
      </c>
      <c r="D2142" s="165">
        <f t="shared" si="134"/>
        <v>31</v>
      </c>
      <c r="E2142" s="165">
        <f>+Exports!B2145</f>
        <v>5</v>
      </c>
      <c r="F2142" s="165">
        <f>+WEEKDAY(ExportsELAP[[#This Row],[Date Prevailing]],1)</f>
        <v>5</v>
      </c>
      <c r="G2142" s="165">
        <f>+COUNTIFS(ECR_Hours!$K$6:$K$7,ExportsELAP[[#This Row],[Date Prevailing]])</f>
        <v>0</v>
      </c>
      <c r="H2142" s="165">
        <f t="shared" si="135"/>
        <v>5</v>
      </c>
      <c r="I2142" s="166">
        <f>+Exports!G2145</f>
        <v>15.0626</v>
      </c>
      <c r="J2142" s="166">
        <f>+'ELAP_IPCO-APND'!D2145</f>
        <v>34.498739999999998</v>
      </c>
      <c r="K2142" s="166">
        <f>+(ExportsELAP[[#This Row],[Exports kWh - MPT]]/1000)*ExportsELAP[[#This Row],[EIM Price]]</f>
        <v>0.51964072112399995</v>
      </c>
      <c r="L2142" s="167" t="str">
        <f>+INDEX(ECR_Hours!$I$12:$I$15,MATCH(ExportsELAP[[#This Row],[Date Prevailing]],ECR_Hours!$H$12:$H$15,1))</f>
        <v>NS</v>
      </c>
      <c r="M2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3" spans="1:13" x14ac:dyDescent="0.25">
      <c r="A2143" s="164">
        <f>+Exports!A2146</f>
        <v>44651</v>
      </c>
      <c r="B2143" s="165">
        <f t="shared" si="132"/>
        <v>2022</v>
      </c>
      <c r="C2143" s="165">
        <f t="shared" si="133"/>
        <v>3</v>
      </c>
      <c r="D2143" s="165">
        <f t="shared" si="134"/>
        <v>31</v>
      </c>
      <c r="E2143" s="165">
        <f>+Exports!B2146</f>
        <v>6</v>
      </c>
      <c r="F2143" s="165">
        <f>+WEEKDAY(ExportsELAP[[#This Row],[Date Prevailing]],1)</f>
        <v>5</v>
      </c>
      <c r="G2143" s="165">
        <f>+COUNTIFS(ECR_Hours!$K$6:$K$7,ExportsELAP[[#This Row],[Date Prevailing]])</f>
        <v>0</v>
      </c>
      <c r="H2143" s="165">
        <f t="shared" si="135"/>
        <v>5</v>
      </c>
      <c r="I2143" s="166">
        <f>+Exports!G2146</f>
        <v>15.211</v>
      </c>
      <c r="J2143" s="166">
        <f>+'ELAP_IPCO-APND'!D2146</f>
        <v>36.188220000000001</v>
      </c>
      <c r="K2143" s="166">
        <f>+(ExportsELAP[[#This Row],[Exports kWh - MPT]]/1000)*ExportsELAP[[#This Row],[EIM Price]]</f>
        <v>0.55045901442</v>
      </c>
      <c r="L2143" s="167" t="str">
        <f>+INDEX(ECR_Hours!$I$12:$I$15,MATCH(ExportsELAP[[#This Row],[Date Prevailing]],ECR_Hours!$H$12:$H$15,1))</f>
        <v>NS</v>
      </c>
      <c r="M2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4" spans="1:13" x14ac:dyDescent="0.25">
      <c r="A2144" s="164">
        <f>+Exports!A2147</f>
        <v>44651</v>
      </c>
      <c r="B2144" s="165">
        <f t="shared" si="132"/>
        <v>2022</v>
      </c>
      <c r="C2144" s="165">
        <f t="shared" si="133"/>
        <v>3</v>
      </c>
      <c r="D2144" s="165">
        <f t="shared" si="134"/>
        <v>31</v>
      </c>
      <c r="E2144" s="165">
        <f>+Exports!B2147</f>
        <v>7</v>
      </c>
      <c r="F2144" s="165">
        <f>+WEEKDAY(ExportsELAP[[#This Row],[Date Prevailing]],1)</f>
        <v>5</v>
      </c>
      <c r="G2144" s="165">
        <f>+COUNTIFS(ECR_Hours!$K$6:$K$7,ExportsELAP[[#This Row],[Date Prevailing]])</f>
        <v>0</v>
      </c>
      <c r="H2144" s="165">
        <f t="shared" si="135"/>
        <v>5</v>
      </c>
      <c r="I2144" s="166">
        <f>+Exports!G2147</f>
        <v>12.241199999999999</v>
      </c>
      <c r="J2144" s="166">
        <f>+'ELAP_IPCO-APND'!D2147</f>
        <v>43.536589999999997</v>
      </c>
      <c r="K2144" s="166">
        <f>+(ExportsELAP[[#This Row],[Exports kWh - MPT]]/1000)*ExportsELAP[[#This Row],[EIM Price]]</f>
        <v>0.53294010550799986</v>
      </c>
      <c r="L2144" s="167" t="str">
        <f>+INDEX(ECR_Hours!$I$12:$I$15,MATCH(ExportsELAP[[#This Row],[Date Prevailing]],ECR_Hours!$H$12:$H$15,1))</f>
        <v>NS</v>
      </c>
      <c r="M2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5" spans="1:13" x14ac:dyDescent="0.25">
      <c r="A2145" s="164">
        <f>+Exports!A2148</f>
        <v>44651</v>
      </c>
      <c r="B2145" s="165">
        <f t="shared" si="132"/>
        <v>2022</v>
      </c>
      <c r="C2145" s="165">
        <f t="shared" si="133"/>
        <v>3</v>
      </c>
      <c r="D2145" s="165">
        <f t="shared" si="134"/>
        <v>31</v>
      </c>
      <c r="E2145" s="165">
        <f>+Exports!B2148</f>
        <v>8</v>
      </c>
      <c r="F2145" s="165">
        <f>+WEEKDAY(ExportsELAP[[#This Row],[Date Prevailing]],1)</f>
        <v>5</v>
      </c>
      <c r="G2145" s="165">
        <f>+COUNTIFS(ECR_Hours!$K$6:$K$7,ExportsELAP[[#This Row],[Date Prevailing]])</f>
        <v>0</v>
      </c>
      <c r="H2145" s="165">
        <f t="shared" si="135"/>
        <v>5</v>
      </c>
      <c r="I2145" s="166">
        <f>+Exports!G2148</f>
        <v>280.87130000000002</v>
      </c>
      <c r="J2145" s="166">
        <f>+'ELAP_IPCO-APND'!D2148</f>
        <v>43.795810000000003</v>
      </c>
      <c r="K2145" s="166">
        <f>+(ExportsELAP[[#This Row],[Exports kWh - MPT]]/1000)*ExportsELAP[[#This Row],[EIM Price]]</f>
        <v>12.300986089253003</v>
      </c>
      <c r="L2145" s="167" t="str">
        <f>+INDEX(ECR_Hours!$I$12:$I$15,MATCH(ExportsELAP[[#This Row],[Date Prevailing]],ECR_Hours!$H$12:$H$15,1))</f>
        <v>NS</v>
      </c>
      <c r="M2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6" spans="1:13" x14ac:dyDescent="0.25">
      <c r="A2146" s="164">
        <f>+Exports!A2149</f>
        <v>44651</v>
      </c>
      <c r="B2146" s="165">
        <f t="shared" si="132"/>
        <v>2022</v>
      </c>
      <c r="C2146" s="165">
        <f t="shared" si="133"/>
        <v>3</v>
      </c>
      <c r="D2146" s="165">
        <f t="shared" si="134"/>
        <v>31</v>
      </c>
      <c r="E2146" s="165">
        <f>+Exports!B2149</f>
        <v>9</v>
      </c>
      <c r="F2146" s="165">
        <f>+WEEKDAY(ExportsELAP[[#This Row],[Date Prevailing]],1)</f>
        <v>5</v>
      </c>
      <c r="G2146" s="165">
        <f>+COUNTIFS(ECR_Hours!$K$6:$K$7,ExportsELAP[[#This Row],[Date Prevailing]])</f>
        <v>0</v>
      </c>
      <c r="H2146" s="165">
        <f t="shared" si="135"/>
        <v>5</v>
      </c>
      <c r="I2146" s="166">
        <f>+Exports!G2149</f>
        <v>6118.4510000000009</v>
      </c>
      <c r="J2146" s="166">
        <f>+'ELAP_IPCO-APND'!D2149</f>
        <v>46.625109999999999</v>
      </c>
      <c r="K2146" s="166">
        <f>+(ExportsELAP[[#This Row],[Exports kWh - MPT]]/1000)*ExportsELAP[[#This Row],[EIM Price]]</f>
        <v>285.27345090461006</v>
      </c>
      <c r="L2146" s="167" t="str">
        <f>+INDEX(ECR_Hours!$I$12:$I$15,MATCH(ExportsELAP[[#This Row],[Date Prevailing]],ECR_Hours!$H$12:$H$15,1))</f>
        <v>NS</v>
      </c>
      <c r="M2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7" spans="1:13" x14ac:dyDescent="0.25">
      <c r="A2147" s="164">
        <f>+Exports!A2150</f>
        <v>44651</v>
      </c>
      <c r="B2147" s="165">
        <f t="shared" si="132"/>
        <v>2022</v>
      </c>
      <c r="C2147" s="165">
        <f t="shared" si="133"/>
        <v>3</v>
      </c>
      <c r="D2147" s="165">
        <f t="shared" si="134"/>
        <v>31</v>
      </c>
      <c r="E2147" s="165">
        <f>+Exports!B2150</f>
        <v>10</v>
      </c>
      <c r="F2147" s="165">
        <f>+WEEKDAY(ExportsELAP[[#This Row],[Date Prevailing]],1)</f>
        <v>5</v>
      </c>
      <c r="G2147" s="165">
        <f>+COUNTIFS(ECR_Hours!$K$6:$K$7,ExportsELAP[[#This Row],[Date Prevailing]])</f>
        <v>0</v>
      </c>
      <c r="H2147" s="165">
        <f t="shared" si="135"/>
        <v>5</v>
      </c>
      <c r="I2147" s="166">
        <f>+Exports!G2150</f>
        <v>19532.1705</v>
      </c>
      <c r="J2147" s="166">
        <f>+'ELAP_IPCO-APND'!D2150</f>
        <v>44.224319999999999</v>
      </c>
      <c r="K2147" s="166">
        <f>+(ExportsELAP[[#This Row],[Exports kWh - MPT]]/1000)*ExportsELAP[[#This Row],[EIM Price]]</f>
        <v>863.7969584865599</v>
      </c>
      <c r="L2147" s="167" t="str">
        <f>+INDEX(ECR_Hours!$I$12:$I$15,MATCH(ExportsELAP[[#This Row],[Date Prevailing]],ECR_Hours!$H$12:$H$15,1))</f>
        <v>NS</v>
      </c>
      <c r="M2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8" spans="1:13" x14ac:dyDescent="0.25">
      <c r="A2148" s="164">
        <f>+Exports!A2151</f>
        <v>44651</v>
      </c>
      <c r="B2148" s="165">
        <f t="shared" si="132"/>
        <v>2022</v>
      </c>
      <c r="C2148" s="165">
        <f t="shared" si="133"/>
        <v>3</v>
      </c>
      <c r="D2148" s="165">
        <f t="shared" si="134"/>
        <v>31</v>
      </c>
      <c r="E2148" s="165">
        <f>+Exports!B2151</f>
        <v>11</v>
      </c>
      <c r="F2148" s="165">
        <f>+WEEKDAY(ExportsELAP[[#This Row],[Date Prevailing]],1)</f>
        <v>5</v>
      </c>
      <c r="G2148" s="165">
        <f>+COUNTIFS(ECR_Hours!$K$6:$K$7,ExportsELAP[[#This Row],[Date Prevailing]])</f>
        <v>0</v>
      </c>
      <c r="H2148" s="165">
        <f t="shared" si="135"/>
        <v>5</v>
      </c>
      <c r="I2148" s="166">
        <f>+Exports!G2151</f>
        <v>35367.416600000004</v>
      </c>
      <c r="J2148" s="166">
        <f>+'ELAP_IPCO-APND'!D2151</f>
        <v>28.996479999999998</v>
      </c>
      <c r="K2148" s="166">
        <f>+(ExportsELAP[[#This Row],[Exports kWh - MPT]]/1000)*ExportsELAP[[#This Row],[EIM Price]]</f>
        <v>1025.5305880935682</v>
      </c>
      <c r="L2148" s="167" t="str">
        <f>+INDEX(ECR_Hours!$I$12:$I$15,MATCH(ExportsELAP[[#This Row],[Date Prevailing]],ECR_Hours!$H$12:$H$15,1))</f>
        <v>NS</v>
      </c>
      <c r="M2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49" spans="1:13" x14ac:dyDescent="0.25">
      <c r="A2149" s="164">
        <f>+Exports!A2152</f>
        <v>44651</v>
      </c>
      <c r="B2149" s="165">
        <f t="shared" si="132"/>
        <v>2022</v>
      </c>
      <c r="C2149" s="165">
        <f t="shared" si="133"/>
        <v>3</v>
      </c>
      <c r="D2149" s="165">
        <f t="shared" si="134"/>
        <v>31</v>
      </c>
      <c r="E2149" s="165">
        <f>+Exports!B2152</f>
        <v>12</v>
      </c>
      <c r="F2149" s="165">
        <f>+WEEKDAY(ExportsELAP[[#This Row],[Date Prevailing]],1)</f>
        <v>5</v>
      </c>
      <c r="G2149" s="165">
        <f>+COUNTIFS(ECR_Hours!$K$6:$K$7,ExportsELAP[[#This Row],[Date Prevailing]])</f>
        <v>0</v>
      </c>
      <c r="H2149" s="165">
        <f t="shared" si="135"/>
        <v>5</v>
      </c>
      <c r="I2149" s="166">
        <f>+Exports!G2152</f>
        <v>47757.740300000005</v>
      </c>
      <c r="J2149" s="166">
        <f>+'ELAP_IPCO-APND'!D2152</f>
        <v>33.004260000000002</v>
      </c>
      <c r="K2149" s="166">
        <f>+(ExportsELAP[[#This Row],[Exports kWh - MPT]]/1000)*ExportsELAP[[#This Row],[EIM Price]]</f>
        <v>1576.2088778736781</v>
      </c>
      <c r="L2149" s="167" t="str">
        <f>+INDEX(ECR_Hours!$I$12:$I$15,MATCH(ExportsELAP[[#This Row],[Date Prevailing]],ECR_Hours!$H$12:$H$15,1))</f>
        <v>NS</v>
      </c>
      <c r="M2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0" spans="1:13" x14ac:dyDescent="0.25">
      <c r="A2150" s="164">
        <f>+Exports!A2153</f>
        <v>44651</v>
      </c>
      <c r="B2150" s="165">
        <f t="shared" si="132"/>
        <v>2022</v>
      </c>
      <c r="C2150" s="165">
        <f t="shared" si="133"/>
        <v>3</v>
      </c>
      <c r="D2150" s="165">
        <f t="shared" si="134"/>
        <v>31</v>
      </c>
      <c r="E2150" s="165">
        <f>+Exports!B2153</f>
        <v>13</v>
      </c>
      <c r="F2150" s="165">
        <f>+WEEKDAY(ExportsELAP[[#This Row],[Date Prevailing]],1)</f>
        <v>5</v>
      </c>
      <c r="G2150" s="165">
        <f>+COUNTIFS(ECR_Hours!$K$6:$K$7,ExportsELAP[[#This Row],[Date Prevailing]])</f>
        <v>0</v>
      </c>
      <c r="H2150" s="165">
        <f t="shared" si="135"/>
        <v>5</v>
      </c>
      <c r="I2150" s="166">
        <f>+Exports!G2153</f>
        <v>55047.730100000001</v>
      </c>
      <c r="J2150" s="166">
        <f>+'ELAP_IPCO-APND'!D2153</f>
        <v>28.455780000000001</v>
      </c>
      <c r="K2150" s="166">
        <f>+(ExportsELAP[[#This Row],[Exports kWh - MPT]]/1000)*ExportsELAP[[#This Row],[EIM Price]]</f>
        <v>1566.4260972249781</v>
      </c>
      <c r="L2150" s="167" t="str">
        <f>+INDEX(ECR_Hours!$I$12:$I$15,MATCH(ExportsELAP[[#This Row],[Date Prevailing]],ECR_Hours!$H$12:$H$15,1))</f>
        <v>NS</v>
      </c>
      <c r="M2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1" spans="1:13" x14ac:dyDescent="0.25">
      <c r="A2151" s="164">
        <f>+Exports!A2154</f>
        <v>44651</v>
      </c>
      <c r="B2151" s="165">
        <f t="shared" si="132"/>
        <v>2022</v>
      </c>
      <c r="C2151" s="165">
        <f t="shared" si="133"/>
        <v>3</v>
      </c>
      <c r="D2151" s="165">
        <f t="shared" si="134"/>
        <v>31</v>
      </c>
      <c r="E2151" s="165">
        <f>+Exports!B2154</f>
        <v>14</v>
      </c>
      <c r="F2151" s="165">
        <f>+WEEKDAY(ExportsELAP[[#This Row],[Date Prevailing]],1)</f>
        <v>5</v>
      </c>
      <c r="G2151" s="165">
        <f>+COUNTIFS(ECR_Hours!$K$6:$K$7,ExportsELAP[[#This Row],[Date Prevailing]])</f>
        <v>0</v>
      </c>
      <c r="H2151" s="165">
        <f t="shared" si="135"/>
        <v>5</v>
      </c>
      <c r="I2151" s="166">
        <f>+Exports!G2154</f>
        <v>56934.0694</v>
      </c>
      <c r="J2151" s="166">
        <f>+'ELAP_IPCO-APND'!D2154</f>
        <v>32.40005</v>
      </c>
      <c r="K2151" s="166">
        <f>+(ExportsELAP[[#This Row],[Exports kWh - MPT]]/1000)*ExportsELAP[[#This Row],[EIM Price]]</f>
        <v>1844.66669526347</v>
      </c>
      <c r="L2151" s="167" t="str">
        <f>+INDEX(ECR_Hours!$I$12:$I$15,MATCH(ExportsELAP[[#This Row],[Date Prevailing]],ECR_Hours!$H$12:$H$15,1))</f>
        <v>NS</v>
      </c>
      <c r="M2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2" spans="1:13" x14ac:dyDescent="0.25">
      <c r="A2152" s="164">
        <f>+Exports!A2155</f>
        <v>44651</v>
      </c>
      <c r="B2152" s="165">
        <f t="shared" si="132"/>
        <v>2022</v>
      </c>
      <c r="C2152" s="165">
        <f t="shared" si="133"/>
        <v>3</v>
      </c>
      <c r="D2152" s="165">
        <f t="shared" si="134"/>
        <v>31</v>
      </c>
      <c r="E2152" s="165">
        <f>+Exports!B2155</f>
        <v>15</v>
      </c>
      <c r="F2152" s="165">
        <f>+WEEKDAY(ExportsELAP[[#This Row],[Date Prevailing]],1)</f>
        <v>5</v>
      </c>
      <c r="G2152" s="165">
        <f>+COUNTIFS(ECR_Hours!$K$6:$K$7,ExportsELAP[[#This Row],[Date Prevailing]])</f>
        <v>0</v>
      </c>
      <c r="H2152" s="165">
        <f t="shared" si="135"/>
        <v>5</v>
      </c>
      <c r="I2152" s="166">
        <f>+Exports!G2155</f>
        <v>55470.422900000005</v>
      </c>
      <c r="J2152" s="166">
        <f>+'ELAP_IPCO-APND'!D2155</f>
        <v>31.883120000000002</v>
      </c>
      <c r="K2152" s="166">
        <f>+(ExportsELAP[[#This Row],[Exports kWh - MPT]]/1000)*ExportsELAP[[#This Row],[EIM Price]]</f>
        <v>1768.5701497714481</v>
      </c>
      <c r="L2152" s="167" t="str">
        <f>+INDEX(ECR_Hours!$I$12:$I$15,MATCH(ExportsELAP[[#This Row],[Date Prevailing]],ECR_Hours!$H$12:$H$15,1))</f>
        <v>NS</v>
      </c>
      <c r="M2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3" spans="1:13" x14ac:dyDescent="0.25">
      <c r="A2153" s="164">
        <f>+Exports!A2156</f>
        <v>44651</v>
      </c>
      <c r="B2153" s="165">
        <f t="shared" si="132"/>
        <v>2022</v>
      </c>
      <c r="C2153" s="165">
        <f t="shared" si="133"/>
        <v>3</v>
      </c>
      <c r="D2153" s="165">
        <f t="shared" si="134"/>
        <v>31</v>
      </c>
      <c r="E2153" s="165">
        <f>+Exports!B2156</f>
        <v>16</v>
      </c>
      <c r="F2153" s="165">
        <f>+WEEKDAY(ExportsELAP[[#This Row],[Date Prevailing]],1)</f>
        <v>5</v>
      </c>
      <c r="G2153" s="165">
        <f>+COUNTIFS(ECR_Hours!$K$6:$K$7,ExportsELAP[[#This Row],[Date Prevailing]])</f>
        <v>0</v>
      </c>
      <c r="H2153" s="165">
        <f t="shared" si="135"/>
        <v>5</v>
      </c>
      <c r="I2153" s="166">
        <f>+Exports!G2156</f>
        <v>51244.828300000001</v>
      </c>
      <c r="J2153" s="166">
        <f>+'ELAP_IPCO-APND'!D2156</f>
        <v>24.567070000000001</v>
      </c>
      <c r="K2153" s="166">
        <f>+(ExportsELAP[[#This Row],[Exports kWh - MPT]]/1000)*ExportsELAP[[#This Row],[EIM Price]]</f>
        <v>1258.935283984081</v>
      </c>
      <c r="L2153" s="167" t="str">
        <f>+INDEX(ECR_Hours!$I$12:$I$15,MATCH(ExportsELAP[[#This Row],[Date Prevailing]],ECR_Hours!$H$12:$H$15,1))</f>
        <v>NS</v>
      </c>
      <c r="M2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4" spans="1:13" x14ac:dyDescent="0.25">
      <c r="A2154" s="164">
        <f>+Exports!A2157</f>
        <v>44651</v>
      </c>
      <c r="B2154" s="165">
        <f t="shared" si="132"/>
        <v>2022</v>
      </c>
      <c r="C2154" s="165">
        <f t="shared" si="133"/>
        <v>3</v>
      </c>
      <c r="D2154" s="165">
        <f t="shared" si="134"/>
        <v>31</v>
      </c>
      <c r="E2154" s="165">
        <f>+Exports!B2157</f>
        <v>17</v>
      </c>
      <c r="F2154" s="165">
        <f>+WEEKDAY(ExportsELAP[[#This Row],[Date Prevailing]],1)</f>
        <v>5</v>
      </c>
      <c r="G2154" s="165">
        <f>+COUNTIFS(ECR_Hours!$K$6:$K$7,ExportsELAP[[#This Row],[Date Prevailing]])</f>
        <v>0</v>
      </c>
      <c r="H2154" s="165">
        <f t="shared" si="135"/>
        <v>5</v>
      </c>
      <c r="I2154" s="166">
        <f>+Exports!G2157</f>
        <v>41719.696299999996</v>
      </c>
      <c r="J2154" s="166">
        <f>+'ELAP_IPCO-APND'!D2157</f>
        <v>25.119800000000001</v>
      </c>
      <c r="K2154" s="166">
        <f>+(ExportsELAP[[#This Row],[Exports kWh - MPT]]/1000)*ExportsELAP[[#This Row],[EIM Price]]</f>
        <v>1047.99042711674</v>
      </c>
      <c r="L2154" s="167" t="str">
        <f>+INDEX(ECR_Hours!$I$12:$I$15,MATCH(ExportsELAP[[#This Row],[Date Prevailing]],ECR_Hours!$H$12:$H$15,1))</f>
        <v>NS</v>
      </c>
      <c r="M2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5" spans="1:13" x14ac:dyDescent="0.25">
      <c r="A2155" s="164">
        <f>+Exports!A2158</f>
        <v>44651</v>
      </c>
      <c r="B2155" s="165">
        <f t="shared" si="132"/>
        <v>2022</v>
      </c>
      <c r="C2155" s="165">
        <f t="shared" si="133"/>
        <v>3</v>
      </c>
      <c r="D2155" s="165">
        <f t="shared" si="134"/>
        <v>31</v>
      </c>
      <c r="E2155" s="165">
        <f>+Exports!B2158</f>
        <v>18</v>
      </c>
      <c r="F2155" s="165">
        <f>+WEEKDAY(ExportsELAP[[#This Row],[Date Prevailing]],1)</f>
        <v>5</v>
      </c>
      <c r="G2155" s="165">
        <f>+COUNTIFS(ECR_Hours!$K$6:$K$7,ExportsELAP[[#This Row],[Date Prevailing]])</f>
        <v>0</v>
      </c>
      <c r="H2155" s="165">
        <f t="shared" si="135"/>
        <v>5</v>
      </c>
      <c r="I2155" s="166">
        <f>+Exports!G2158</f>
        <v>26452.395699999994</v>
      </c>
      <c r="J2155" s="166">
        <f>+'ELAP_IPCO-APND'!D2158</f>
        <v>24.887229999999999</v>
      </c>
      <c r="K2155" s="166">
        <f>+(ExportsELAP[[#This Row],[Exports kWh - MPT]]/1000)*ExportsELAP[[#This Row],[EIM Price]]</f>
        <v>658.3268558369108</v>
      </c>
      <c r="L2155" s="167" t="str">
        <f>+INDEX(ECR_Hours!$I$12:$I$15,MATCH(ExportsELAP[[#This Row],[Date Prevailing]],ECR_Hours!$H$12:$H$15,1))</f>
        <v>NS</v>
      </c>
      <c r="M2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6" spans="1:13" x14ac:dyDescent="0.25">
      <c r="A2156" s="164">
        <f>+Exports!A2159</f>
        <v>44651</v>
      </c>
      <c r="B2156" s="165">
        <f t="shared" si="132"/>
        <v>2022</v>
      </c>
      <c r="C2156" s="165">
        <f t="shared" si="133"/>
        <v>3</v>
      </c>
      <c r="D2156" s="165">
        <f t="shared" si="134"/>
        <v>31</v>
      </c>
      <c r="E2156" s="165">
        <f>+Exports!B2159</f>
        <v>19</v>
      </c>
      <c r="F2156" s="165">
        <f>+WEEKDAY(ExportsELAP[[#This Row],[Date Prevailing]],1)</f>
        <v>5</v>
      </c>
      <c r="G2156" s="165">
        <f>+COUNTIFS(ECR_Hours!$K$6:$K$7,ExportsELAP[[#This Row],[Date Prevailing]])</f>
        <v>0</v>
      </c>
      <c r="H2156" s="165">
        <f t="shared" si="135"/>
        <v>5</v>
      </c>
      <c r="I2156" s="166">
        <f>+Exports!G2159</f>
        <v>11640.6042</v>
      </c>
      <c r="J2156" s="166">
        <f>+'ELAP_IPCO-APND'!D2159</f>
        <v>33.736280000000001</v>
      </c>
      <c r="K2156" s="166">
        <f>+(ExportsELAP[[#This Row],[Exports kWh - MPT]]/1000)*ExportsELAP[[#This Row],[EIM Price]]</f>
        <v>392.71068266037599</v>
      </c>
      <c r="L2156" s="167" t="str">
        <f>+INDEX(ECR_Hours!$I$12:$I$15,MATCH(ExportsELAP[[#This Row],[Date Prevailing]],ECR_Hours!$H$12:$H$15,1))</f>
        <v>NS</v>
      </c>
      <c r="M2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7" spans="1:13" x14ac:dyDescent="0.25">
      <c r="A2157" s="164">
        <f>+Exports!A2160</f>
        <v>44651</v>
      </c>
      <c r="B2157" s="165">
        <f t="shared" si="132"/>
        <v>2022</v>
      </c>
      <c r="C2157" s="165">
        <f t="shared" si="133"/>
        <v>3</v>
      </c>
      <c r="D2157" s="165">
        <f t="shared" si="134"/>
        <v>31</v>
      </c>
      <c r="E2157" s="165">
        <f>+Exports!B2160</f>
        <v>20</v>
      </c>
      <c r="F2157" s="165">
        <f>+WEEKDAY(ExportsELAP[[#This Row],[Date Prevailing]],1)</f>
        <v>5</v>
      </c>
      <c r="G2157" s="165">
        <f>+COUNTIFS(ECR_Hours!$K$6:$K$7,ExportsELAP[[#This Row],[Date Prevailing]])</f>
        <v>0</v>
      </c>
      <c r="H2157" s="165">
        <f t="shared" si="135"/>
        <v>5</v>
      </c>
      <c r="I2157" s="166">
        <f>+Exports!G2160</f>
        <v>1874.4632000000001</v>
      </c>
      <c r="J2157" s="166">
        <f>+'ELAP_IPCO-APND'!D2160</f>
        <v>33.682270000000003</v>
      </c>
      <c r="K2157" s="166">
        <f>+(ExportsELAP[[#This Row],[Exports kWh - MPT]]/1000)*ExportsELAP[[#This Row],[EIM Price]]</f>
        <v>63.136175607464011</v>
      </c>
      <c r="L2157" s="167" t="str">
        <f>+INDEX(ECR_Hours!$I$12:$I$15,MATCH(ExportsELAP[[#This Row],[Date Prevailing]],ECR_Hours!$H$12:$H$15,1))</f>
        <v>NS</v>
      </c>
      <c r="M2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8" spans="1:13" x14ac:dyDescent="0.25">
      <c r="A2158" s="164">
        <f>+Exports!A2161</f>
        <v>44651</v>
      </c>
      <c r="B2158" s="165">
        <f t="shared" si="132"/>
        <v>2022</v>
      </c>
      <c r="C2158" s="165">
        <f t="shared" si="133"/>
        <v>3</v>
      </c>
      <c r="D2158" s="165">
        <f t="shared" si="134"/>
        <v>31</v>
      </c>
      <c r="E2158" s="165">
        <f>+Exports!B2161</f>
        <v>21</v>
      </c>
      <c r="F2158" s="165">
        <f>+WEEKDAY(ExportsELAP[[#This Row],[Date Prevailing]],1)</f>
        <v>5</v>
      </c>
      <c r="G2158" s="165">
        <f>+COUNTIFS(ECR_Hours!$K$6:$K$7,ExportsELAP[[#This Row],[Date Prevailing]])</f>
        <v>0</v>
      </c>
      <c r="H2158" s="165">
        <f t="shared" si="135"/>
        <v>5</v>
      </c>
      <c r="I2158" s="166">
        <f>+Exports!G2161</f>
        <v>207.6233</v>
      </c>
      <c r="J2158" s="166">
        <f>+'ELAP_IPCO-APND'!D2161</f>
        <v>36.857759999999999</v>
      </c>
      <c r="K2158" s="166">
        <f>+(ExportsELAP[[#This Row],[Exports kWh - MPT]]/1000)*ExportsELAP[[#This Row],[EIM Price]]</f>
        <v>7.6525297618080002</v>
      </c>
      <c r="L2158" s="167" t="str">
        <f>+INDEX(ECR_Hours!$I$12:$I$15,MATCH(ExportsELAP[[#This Row],[Date Prevailing]],ECR_Hours!$H$12:$H$15,1))</f>
        <v>NS</v>
      </c>
      <c r="M2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59" spans="1:13" x14ac:dyDescent="0.25">
      <c r="A2159" s="164">
        <f>+Exports!A2162</f>
        <v>44651</v>
      </c>
      <c r="B2159" s="165">
        <f t="shared" si="132"/>
        <v>2022</v>
      </c>
      <c r="C2159" s="165">
        <f t="shared" si="133"/>
        <v>3</v>
      </c>
      <c r="D2159" s="165">
        <f t="shared" si="134"/>
        <v>31</v>
      </c>
      <c r="E2159" s="165">
        <f>+Exports!B2162</f>
        <v>22</v>
      </c>
      <c r="F2159" s="165">
        <f>+WEEKDAY(ExportsELAP[[#This Row],[Date Prevailing]],1)</f>
        <v>5</v>
      </c>
      <c r="G2159" s="165">
        <f>+COUNTIFS(ECR_Hours!$K$6:$K$7,ExportsELAP[[#This Row],[Date Prevailing]])</f>
        <v>0</v>
      </c>
      <c r="H2159" s="165">
        <f t="shared" si="135"/>
        <v>5</v>
      </c>
      <c r="I2159" s="166">
        <f>+Exports!G2162</f>
        <v>206.79329999999999</v>
      </c>
      <c r="J2159" s="166">
        <f>+'ELAP_IPCO-APND'!D2162</f>
        <v>35.25902</v>
      </c>
      <c r="K2159" s="166">
        <f>+(ExportsELAP[[#This Row],[Exports kWh - MPT]]/1000)*ExportsELAP[[#This Row],[EIM Price]]</f>
        <v>7.2913291005659993</v>
      </c>
      <c r="L2159" s="167" t="str">
        <f>+INDEX(ECR_Hours!$I$12:$I$15,MATCH(ExportsELAP[[#This Row],[Date Prevailing]],ECR_Hours!$H$12:$H$15,1))</f>
        <v>NS</v>
      </c>
      <c r="M2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0" spans="1:13" x14ac:dyDescent="0.25">
      <c r="A2160" s="164">
        <f>+Exports!A2163</f>
        <v>44651</v>
      </c>
      <c r="B2160" s="165">
        <f t="shared" si="132"/>
        <v>2022</v>
      </c>
      <c r="C2160" s="165">
        <f t="shared" si="133"/>
        <v>3</v>
      </c>
      <c r="D2160" s="165">
        <f t="shared" si="134"/>
        <v>31</v>
      </c>
      <c r="E2160" s="165">
        <f>+Exports!B2163</f>
        <v>23</v>
      </c>
      <c r="F2160" s="165">
        <f>+WEEKDAY(ExportsELAP[[#This Row],[Date Prevailing]],1)</f>
        <v>5</v>
      </c>
      <c r="G2160" s="165">
        <f>+COUNTIFS(ECR_Hours!$K$6:$K$7,ExportsELAP[[#This Row],[Date Prevailing]])</f>
        <v>0</v>
      </c>
      <c r="H2160" s="165">
        <f t="shared" si="135"/>
        <v>5</v>
      </c>
      <c r="I2160" s="166">
        <f>+Exports!G2163</f>
        <v>207.57650000000001</v>
      </c>
      <c r="J2160" s="166">
        <f>+'ELAP_IPCO-APND'!D2163</f>
        <v>37.973880000000001</v>
      </c>
      <c r="K2160" s="166">
        <f>+(ExportsELAP[[#This Row],[Exports kWh - MPT]]/1000)*ExportsELAP[[#This Row],[EIM Price]]</f>
        <v>7.8824851018200004</v>
      </c>
      <c r="L2160" s="167" t="str">
        <f>+INDEX(ECR_Hours!$I$12:$I$15,MATCH(ExportsELAP[[#This Row],[Date Prevailing]],ECR_Hours!$H$12:$H$15,1))</f>
        <v>NS</v>
      </c>
      <c r="M2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1" spans="1:13" x14ac:dyDescent="0.25">
      <c r="A2161" s="164">
        <f>+Exports!A2164</f>
        <v>44651</v>
      </c>
      <c r="B2161" s="165">
        <f t="shared" si="132"/>
        <v>2022</v>
      </c>
      <c r="C2161" s="165">
        <f t="shared" si="133"/>
        <v>3</v>
      </c>
      <c r="D2161" s="165">
        <f t="shared" si="134"/>
        <v>31</v>
      </c>
      <c r="E2161" s="165">
        <f>+Exports!B2164</f>
        <v>24</v>
      </c>
      <c r="F2161" s="165">
        <f>+WEEKDAY(ExportsELAP[[#This Row],[Date Prevailing]],1)</f>
        <v>5</v>
      </c>
      <c r="G2161" s="165">
        <f>+COUNTIFS(ECR_Hours!$K$6:$K$7,ExportsELAP[[#This Row],[Date Prevailing]])</f>
        <v>0</v>
      </c>
      <c r="H2161" s="165">
        <f t="shared" si="135"/>
        <v>5</v>
      </c>
      <c r="I2161" s="166">
        <f>+Exports!G2164</f>
        <v>207.39249999999998</v>
      </c>
      <c r="J2161" s="166">
        <f>+'ELAP_IPCO-APND'!D2164</f>
        <v>39.901560000000003</v>
      </c>
      <c r="K2161" s="166">
        <f>+(ExportsELAP[[#This Row],[Exports kWh - MPT]]/1000)*ExportsELAP[[#This Row],[EIM Price]]</f>
        <v>8.2752842822999995</v>
      </c>
      <c r="L2161" s="167" t="str">
        <f>+INDEX(ECR_Hours!$I$12:$I$15,MATCH(ExportsELAP[[#This Row],[Date Prevailing]],ECR_Hours!$H$12:$H$15,1))</f>
        <v>NS</v>
      </c>
      <c r="M2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2" spans="1:13" x14ac:dyDescent="0.25">
      <c r="A2162" s="164">
        <f>+Exports!A2165</f>
        <v>44652</v>
      </c>
      <c r="B2162" s="165">
        <f t="shared" si="132"/>
        <v>2022</v>
      </c>
      <c r="C2162" s="165">
        <f t="shared" si="133"/>
        <v>4</v>
      </c>
      <c r="D2162" s="165">
        <f t="shared" si="134"/>
        <v>1</v>
      </c>
      <c r="E2162" s="165">
        <f>+Exports!B2165</f>
        <v>1</v>
      </c>
      <c r="F2162" s="165">
        <f>+WEEKDAY(ExportsELAP[[#This Row],[Date Prevailing]],1)</f>
        <v>6</v>
      </c>
      <c r="G2162" s="165">
        <f>+COUNTIFS(ECR_Hours!$K$6:$K$7,ExportsELAP[[#This Row],[Date Prevailing]])</f>
        <v>0</v>
      </c>
      <c r="H2162" s="165">
        <f t="shared" si="135"/>
        <v>6</v>
      </c>
      <c r="I2162" s="166">
        <f>+Exports!G2165</f>
        <v>22.923099999999998</v>
      </c>
      <c r="J2162" s="166">
        <f>+'ELAP_IPCO-APND'!D2165</f>
        <v>34.775399999999998</v>
      </c>
      <c r="K2162" s="166">
        <f>+(ExportsELAP[[#This Row],[Exports kWh - MPT]]/1000)*ExportsELAP[[#This Row],[EIM Price]]</f>
        <v>0.79715997173999986</v>
      </c>
      <c r="L2162" s="167" t="str">
        <f>+INDEX(ECR_Hours!$I$12:$I$15,MATCH(ExportsELAP[[#This Row],[Date Prevailing]],ECR_Hours!$H$12:$H$15,1))</f>
        <v>NS</v>
      </c>
      <c r="M2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3" spans="1:13" x14ac:dyDescent="0.25">
      <c r="A2163" s="164">
        <f>+Exports!A2166</f>
        <v>44652</v>
      </c>
      <c r="B2163" s="165">
        <f t="shared" si="132"/>
        <v>2022</v>
      </c>
      <c r="C2163" s="165">
        <f t="shared" si="133"/>
        <v>4</v>
      </c>
      <c r="D2163" s="165">
        <f t="shared" si="134"/>
        <v>1</v>
      </c>
      <c r="E2163" s="165">
        <f>+Exports!B2166</f>
        <v>2</v>
      </c>
      <c r="F2163" s="165">
        <f>+WEEKDAY(ExportsELAP[[#This Row],[Date Prevailing]],1)</f>
        <v>6</v>
      </c>
      <c r="G2163" s="165">
        <f>+COUNTIFS(ECR_Hours!$K$6:$K$7,ExportsELAP[[#This Row],[Date Prevailing]])</f>
        <v>0</v>
      </c>
      <c r="H2163" s="165">
        <f t="shared" si="135"/>
        <v>6</v>
      </c>
      <c r="I2163" s="166">
        <f>+Exports!G2166</f>
        <v>21.174700000000001</v>
      </c>
      <c r="J2163" s="166">
        <f>+'ELAP_IPCO-APND'!D2166</f>
        <v>37.000160000000001</v>
      </c>
      <c r="K2163" s="166">
        <f>+(ExportsELAP[[#This Row],[Exports kWh - MPT]]/1000)*ExportsELAP[[#This Row],[EIM Price]]</f>
        <v>0.78346728795200005</v>
      </c>
      <c r="L2163" s="167" t="str">
        <f>+INDEX(ECR_Hours!$I$12:$I$15,MATCH(ExportsELAP[[#This Row],[Date Prevailing]],ECR_Hours!$H$12:$H$15,1))</f>
        <v>NS</v>
      </c>
      <c r="M2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4" spans="1:13" x14ac:dyDescent="0.25">
      <c r="A2164" s="164">
        <f>+Exports!A2167</f>
        <v>44652</v>
      </c>
      <c r="B2164" s="165">
        <f t="shared" si="132"/>
        <v>2022</v>
      </c>
      <c r="C2164" s="165">
        <f t="shared" si="133"/>
        <v>4</v>
      </c>
      <c r="D2164" s="165">
        <f t="shared" si="134"/>
        <v>1</v>
      </c>
      <c r="E2164" s="165">
        <f>+Exports!B2167</f>
        <v>3</v>
      </c>
      <c r="F2164" s="165">
        <f>+WEEKDAY(ExportsELAP[[#This Row],[Date Prevailing]],1)</f>
        <v>6</v>
      </c>
      <c r="G2164" s="165">
        <f>+COUNTIFS(ECR_Hours!$K$6:$K$7,ExportsELAP[[#This Row],[Date Prevailing]])</f>
        <v>0</v>
      </c>
      <c r="H2164" s="165">
        <f t="shared" si="135"/>
        <v>6</v>
      </c>
      <c r="I2164" s="166">
        <f>+Exports!G2167</f>
        <v>21.046700000000001</v>
      </c>
      <c r="J2164" s="166">
        <f>+'ELAP_IPCO-APND'!D2167</f>
        <v>35.033099999999997</v>
      </c>
      <c r="K2164" s="166">
        <f>+(ExportsELAP[[#This Row],[Exports kWh - MPT]]/1000)*ExportsELAP[[#This Row],[EIM Price]]</f>
        <v>0.73733114577000003</v>
      </c>
      <c r="L2164" s="167" t="str">
        <f>+INDEX(ECR_Hours!$I$12:$I$15,MATCH(ExportsELAP[[#This Row],[Date Prevailing]],ECR_Hours!$H$12:$H$15,1))</f>
        <v>NS</v>
      </c>
      <c r="M2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5" spans="1:13" x14ac:dyDescent="0.25">
      <c r="A2165" s="164">
        <f>+Exports!A2168</f>
        <v>44652</v>
      </c>
      <c r="B2165" s="165">
        <f t="shared" si="132"/>
        <v>2022</v>
      </c>
      <c r="C2165" s="165">
        <f t="shared" si="133"/>
        <v>4</v>
      </c>
      <c r="D2165" s="165">
        <f t="shared" si="134"/>
        <v>1</v>
      </c>
      <c r="E2165" s="165">
        <f>+Exports!B2168</f>
        <v>4</v>
      </c>
      <c r="F2165" s="165">
        <f>+WEEKDAY(ExportsELAP[[#This Row],[Date Prevailing]],1)</f>
        <v>6</v>
      </c>
      <c r="G2165" s="165">
        <f>+COUNTIFS(ECR_Hours!$K$6:$K$7,ExportsELAP[[#This Row],[Date Prevailing]])</f>
        <v>0</v>
      </c>
      <c r="H2165" s="165">
        <f t="shared" si="135"/>
        <v>6</v>
      </c>
      <c r="I2165" s="166">
        <f>+Exports!G2168</f>
        <v>1.4672000000000001</v>
      </c>
      <c r="J2165" s="166">
        <f>+'ELAP_IPCO-APND'!D2168</f>
        <v>33.293509999999998</v>
      </c>
      <c r="K2165" s="166">
        <f>+(ExportsELAP[[#This Row],[Exports kWh - MPT]]/1000)*ExportsELAP[[#This Row],[EIM Price]]</f>
        <v>4.8848237872000003E-2</v>
      </c>
      <c r="L2165" s="167" t="str">
        <f>+INDEX(ECR_Hours!$I$12:$I$15,MATCH(ExportsELAP[[#This Row],[Date Prevailing]],ECR_Hours!$H$12:$H$15,1))</f>
        <v>NS</v>
      </c>
      <c r="M2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6" spans="1:13" x14ac:dyDescent="0.25">
      <c r="A2166" s="164">
        <f>+Exports!A2169</f>
        <v>44652</v>
      </c>
      <c r="B2166" s="165">
        <f t="shared" si="132"/>
        <v>2022</v>
      </c>
      <c r="C2166" s="165">
        <f t="shared" si="133"/>
        <v>4</v>
      </c>
      <c r="D2166" s="165">
        <f t="shared" si="134"/>
        <v>1</v>
      </c>
      <c r="E2166" s="165">
        <f>+Exports!B2169</f>
        <v>5</v>
      </c>
      <c r="F2166" s="165">
        <f>+WEEKDAY(ExportsELAP[[#This Row],[Date Prevailing]],1)</f>
        <v>6</v>
      </c>
      <c r="G2166" s="165">
        <f>+COUNTIFS(ECR_Hours!$K$6:$K$7,ExportsELAP[[#This Row],[Date Prevailing]])</f>
        <v>0</v>
      </c>
      <c r="H2166" s="165">
        <f t="shared" si="135"/>
        <v>6</v>
      </c>
      <c r="I2166" s="166">
        <f>+Exports!G2169</f>
        <v>4.1772</v>
      </c>
      <c r="J2166" s="166">
        <f>+'ELAP_IPCO-APND'!D2169</f>
        <v>36.880789999999998</v>
      </c>
      <c r="K2166" s="166">
        <f>+(ExportsELAP[[#This Row],[Exports kWh - MPT]]/1000)*ExportsELAP[[#This Row],[EIM Price]]</f>
        <v>0.15405843598799998</v>
      </c>
      <c r="L2166" s="167" t="str">
        <f>+INDEX(ECR_Hours!$I$12:$I$15,MATCH(ExportsELAP[[#This Row],[Date Prevailing]],ECR_Hours!$H$12:$H$15,1))</f>
        <v>NS</v>
      </c>
      <c r="M2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7" spans="1:13" x14ac:dyDescent="0.25">
      <c r="A2167" s="164">
        <f>+Exports!A2170</f>
        <v>44652</v>
      </c>
      <c r="B2167" s="165">
        <f t="shared" si="132"/>
        <v>2022</v>
      </c>
      <c r="C2167" s="165">
        <f t="shared" si="133"/>
        <v>4</v>
      </c>
      <c r="D2167" s="165">
        <f t="shared" si="134"/>
        <v>1</v>
      </c>
      <c r="E2167" s="165">
        <f>+Exports!B2170</f>
        <v>6</v>
      </c>
      <c r="F2167" s="165">
        <f>+WEEKDAY(ExportsELAP[[#This Row],[Date Prevailing]],1)</f>
        <v>6</v>
      </c>
      <c r="G2167" s="165">
        <f>+COUNTIFS(ECR_Hours!$K$6:$K$7,ExportsELAP[[#This Row],[Date Prevailing]])</f>
        <v>0</v>
      </c>
      <c r="H2167" s="165">
        <f t="shared" si="135"/>
        <v>6</v>
      </c>
      <c r="I2167" s="166">
        <f>+Exports!G2170</f>
        <v>1.4876</v>
      </c>
      <c r="J2167" s="166">
        <f>+'ELAP_IPCO-APND'!D2170</f>
        <v>44.49935</v>
      </c>
      <c r="K2167" s="166">
        <f>+(ExportsELAP[[#This Row],[Exports kWh - MPT]]/1000)*ExportsELAP[[#This Row],[EIM Price]]</f>
        <v>6.6197233059999999E-2</v>
      </c>
      <c r="L2167" s="167" t="str">
        <f>+INDEX(ECR_Hours!$I$12:$I$15,MATCH(ExportsELAP[[#This Row],[Date Prevailing]],ECR_Hours!$H$12:$H$15,1))</f>
        <v>NS</v>
      </c>
      <c r="M2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8" spans="1:13" x14ac:dyDescent="0.25">
      <c r="A2168" s="164">
        <f>+Exports!A2171</f>
        <v>44652</v>
      </c>
      <c r="B2168" s="165">
        <f t="shared" si="132"/>
        <v>2022</v>
      </c>
      <c r="C2168" s="165">
        <f t="shared" si="133"/>
        <v>4</v>
      </c>
      <c r="D2168" s="165">
        <f t="shared" si="134"/>
        <v>1</v>
      </c>
      <c r="E2168" s="165">
        <f>+Exports!B2171</f>
        <v>7</v>
      </c>
      <c r="F2168" s="165">
        <f>+WEEKDAY(ExportsELAP[[#This Row],[Date Prevailing]],1)</f>
        <v>6</v>
      </c>
      <c r="G2168" s="165">
        <f>+COUNTIFS(ECR_Hours!$K$6:$K$7,ExportsELAP[[#This Row],[Date Prevailing]])</f>
        <v>0</v>
      </c>
      <c r="H2168" s="165">
        <f t="shared" si="135"/>
        <v>6</v>
      </c>
      <c r="I2168" s="166">
        <f>+Exports!G2171</f>
        <v>1.8813</v>
      </c>
      <c r="J2168" s="166">
        <f>+'ELAP_IPCO-APND'!D2171</f>
        <v>48.942019999999999</v>
      </c>
      <c r="K2168" s="166">
        <f>+(ExportsELAP[[#This Row],[Exports kWh - MPT]]/1000)*ExportsELAP[[#This Row],[EIM Price]]</f>
        <v>9.2074622226000005E-2</v>
      </c>
      <c r="L2168" s="167" t="str">
        <f>+INDEX(ECR_Hours!$I$12:$I$15,MATCH(ExportsELAP[[#This Row],[Date Prevailing]],ECR_Hours!$H$12:$H$15,1))</f>
        <v>NS</v>
      </c>
      <c r="M2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69" spans="1:13" x14ac:dyDescent="0.25">
      <c r="A2169" s="164">
        <f>+Exports!A2172</f>
        <v>44652</v>
      </c>
      <c r="B2169" s="165">
        <f t="shared" si="132"/>
        <v>2022</v>
      </c>
      <c r="C2169" s="165">
        <f t="shared" si="133"/>
        <v>4</v>
      </c>
      <c r="D2169" s="165">
        <f t="shared" si="134"/>
        <v>1</v>
      </c>
      <c r="E2169" s="165">
        <f>+Exports!B2172</f>
        <v>8</v>
      </c>
      <c r="F2169" s="165">
        <f>+WEEKDAY(ExportsELAP[[#This Row],[Date Prevailing]],1)</f>
        <v>6</v>
      </c>
      <c r="G2169" s="165">
        <f>+COUNTIFS(ECR_Hours!$K$6:$K$7,ExportsELAP[[#This Row],[Date Prevailing]])</f>
        <v>0</v>
      </c>
      <c r="H2169" s="165">
        <f t="shared" si="135"/>
        <v>6</v>
      </c>
      <c r="I2169" s="166">
        <f>+Exports!G2172</f>
        <v>1715.403</v>
      </c>
      <c r="J2169" s="166">
        <f>+'ELAP_IPCO-APND'!D2172</f>
        <v>49.256140000000002</v>
      </c>
      <c r="K2169" s="166">
        <f>+(ExportsELAP[[#This Row],[Exports kWh - MPT]]/1000)*ExportsELAP[[#This Row],[EIM Price]]</f>
        <v>84.494130324419999</v>
      </c>
      <c r="L2169" s="167" t="str">
        <f>+INDEX(ECR_Hours!$I$12:$I$15,MATCH(ExportsELAP[[#This Row],[Date Prevailing]],ECR_Hours!$H$12:$H$15,1))</f>
        <v>NS</v>
      </c>
      <c r="M2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0" spans="1:13" x14ac:dyDescent="0.25">
      <c r="A2170" s="164">
        <f>+Exports!A2173</f>
        <v>44652</v>
      </c>
      <c r="B2170" s="165">
        <f t="shared" si="132"/>
        <v>2022</v>
      </c>
      <c r="C2170" s="165">
        <f t="shared" si="133"/>
        <v>4</v>
      </c>
      <c r="D2170" s="165">
        <f t="shared" si="134"/>
        <v>1</v>
      </c>
      <c r="E2170" s="165">
        <f>+Exports!B2173</f>
        <v>9</v>
      </c>
      <c r="F2170" s="165">
        <f>+WEEKDAY(ExportsELAP[[#This Row],[Date Prevailing]],1)</f>
        <v>6</v>
      </c>
      <c r="G2170" s="165">
        <f>+COUNTIFS(ECR_Hours!$K$6:$K$7,ExportsELAP[[#This Row],[Date Prevailing]])</f>
        <v>0</v>
      </c>
      <c r="H2170" s="165">
        <f t="shared" si="135"/>
        <v>6</v>
      </c>
      <c r="I2170" s="166">
        <f>+Exports!G2173</f>
        <v>10666.694799999999</v>
      </c>
      <c r="J2170" s="166">
        <f>+'ELAP_IPCO-APND'!D2173</f>
        <v>56.82123</v>
      </c>
      <c r="K2170" s="166">
        <f>+(ExportsELAP[[#This Row],[Exports kWh - MPT]]/1000)*ExportsELAP[[#This Row],[EIM Price]]</f>
        <v>606.09471857060396</v>
      </c>
      <c r="L2170" s="167" t="str">
        <f>+INDEX(ECR_Hours!$I$12:$I$15,MATCH(ExportsELAP[[#This Row],[Date Prevailing]],ECR_Hours!$H$12:$H$15,1))</f>
        <v>NS</v>
      </c>
      <c r="M2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1" spans="1:13" x14ac:dyDescent="0.25">
      <c r="A2171" s="164">
        <f>+Exports!A2174</f>
        <v>44652</v>
      </c>
      <c r="B2171" s="165">
        <f t="shared" si="132"/>
        <v>2022</v>
      </c>
      <c r="C2171" s="165">
        <f t="shared" si="133"/>
        <v>4</v>
      </c>
      <c r="D2171" s="165">
        <f t="shared" si="134"/>
        <v>1</v>
      </c>
      <c r="E2171" s="165">
        <f>+Exports!B2174</f>
        <v>10</v>
      </c>
      <c r="F2171" s="165">
        <f>+WEEKDAY(ExportsELAP[[#This Row],[Date Prevailing]],1)</f>
        <v>6</v>
      </c>
      <c r="G2171" s="165">
        <f>+COUNTIFS(ECR_Hours!$K$6:$K$7,ExportsELAP[[#This Row],[Date Prevailing]])</f>
        <v>0</v>
      </c>
      <c r="H2171" s="165">
        <f t="shared" si="135"/>
        <v>6</v>
      </c>
      <c r="I2171" s="166">
        <f>+Exports!G2174</f>
        <v>22418.533000000003</v>
      </c>
      <c r="J2171" s="166">
        <f>+'ELAP_IPCO-APND'!D2174</f>
        <v>39.0396</v>
      </c>
      <c r="K2171" s="166">
        <f>+(ExportsELAP[[#This Row],[Exports kWh - MPT]]/1000)*ExportsELAP[[#This Row],[EIM Price]]</f>
        <v>875.2105609068002</v>
      </c>
      <c r="L2171" s="167" t="str">
        <f>+INDEX(ECR_Hours!$I$12:$I$15,MATCH(ExportsELAP[[#This Row],[Date Prevailing]],ECR_Hours!$H$12:$H$15,1))</f>
        <v>NS</v>
      </c>
      <c r="M2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2" spans="1:13" x14ac:dyDescent="0.25">
      <c r="A2172" s="164">
        <f>+Exports!A2175</f>
        <v>44652</v>
      </c>
      <c r="B2172" s="165">
        <f t="shared" si="132"/>
        <v>2022</v>
      </c>
      <c r="C2172" s="165">
        <f t="shared" si="133"/>
        <v>4</v>
      </c>
      <c r="D2172" s="165">
        <f t="shared" si="134"/>
        <v>1</v>
      </c>
      <c r="E2172" s="165">
        <f>+Exports!B2175</f>
        <v>11</v>
      </c>
      <c r="F2172" s="165">
        <f>+WEEKDAY(ExportsELAP[[#This Row],[Date Prevailing]],1)</f>
        <v>6</v>
      </c>
      <c r="G2172" s="165">
        <f>+COUNTIFS(ECR_Hours!$K$6:$K$7,ExportsELAP[[#This Row],[Date Prevailing]])</f>
        <v>0</v>
      </c>
      <c r="H2172" s="165">
        <f t="shared" si="135"/>
        <v>6</v>
      </c>
      <c r="I2172" s="166">
        <f>+Exports!G2175</f>
        <v>38374.666400000002</v>
      </c>
      <c r="J2172" s="166">
        <f>+'ELAP_IPCO-APND'!D2175</f>
        <v>35.631810000000002</v>
      </c>
      <c r="K2172" s="166">
        <f>+(ExportsELAP[[#This Row],[Exports kWh - MPT]]/1000)*ExportsELAP[[#This Row],[EIM Price]]</f>
        <v>1367.3588219781841</v>
      </c>
      <c r="L2172" s="167" t="str">
        <f>+INDEX(ECR_Hours!$I$12:$I$15,MATCH(ExportsELAP[[#This Row],[Date Prevailing]],ECR_Hours!$H$12:$H$15,1))</f>
        <v>NS</v>
      </c>
      <c r="M2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3" spans="1:13" x14ac:dyDescent="0.25">
      <c r="A2173" s="164">
        <f>+Exports!A2176</f>
        <v>44652</v>
      </c>
      <c r="B2173" s="165">
        <f t="shared" si="132"/>
        <v>2022</v>
      </c>
      <c r="C2173" s="165">
        <f t="shared" si="133"/>
        <v>4</v>
      </c>
      <c r="D2173" s="165">
        <f t="shared" si="134"/>
        <v>1</v>
      </c>
      <c r="E2173" s="165">
        <f>+Exports!B2176</f>
        <v>12</v>
      </c>
      <c r="F2173" s="165">
        <f>+WEEKDAY(ExportsELAP[[#This Row],[Date Prevailing]],1)</f>
        <v>6</v>
      </c>
      <c r="G2173" s="165">
        <f>+COUNTIFS(ECR_Hours!$K$6:$K$7,ExportsELAP[[#This Row],[Date Prevailing]])</f>
        <v>0</v>
      </c>
      <c r="H2173" s="165">
        <f t="shared" si="135"/>
        <v>6</v>
      </c>
      <c r="I2173" s="166">
        <f>+Exports!G2176</f>
        <v>47662.878599999895</v>
      </c>
      <c r="J2173" s="166">
        <f>+'ELAP_IPCO-APND'!D2176</f>
        <v>25.211929999999999</v>
      </c>
      <c r="K2173" s="166">
        <f>+(ExportsELAP[[#This Row],[Exports kWh - MPT]]/1000)*ExportsELAP[[#This Row],[EIM Price]]</f>
        <v>1201.6731588616951</v>
      </c>
      <c r="L2173" s="167" t="str">
        <f>+INDEX(ECR_Hours!$I$12:$I$15,MATCH(ExportsELAP[[#This Row],[Date Prevailing]],ECR_Hours!$H$12:$H$15,1))</f>
        <v>NS</v>
      </c>
      <c r="M2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4" spans="1:13" x14ac:dyDescent="0.25">
      <c r="A2174" s="164">
        <f>+Exports!A2177</f>
        <v>44652</v>
      </c>
      <c r="B2174" s="165">
        <f t="shared" si="132"/>
        <v>2022</v>
      </c>
      <c r="C2174" s="165">
        <f t="shared" si="133"/>
        <v>4</v>
      </c>
      <c r="D2174" s="165">
        <f t="shared" si="134"/>
        <v>1</v>
      </c>
      <c r="E2174" s="165">
        <f>+Exports!B2177</f>
        <v>13</v>
      </c>
      <c r="F2174" s="165">
        <f>+WEEKDAY(ExportsELAP[[#This Row],[Date Prevailing]],1)</f>
        <v>6</v>
      </c>
      <c r="G2174" s="165">
        <f>+COUNTIFS(ECR_Hours!$K$6:$K$7,ExportsELAP[[#This Row],[Date Prevailing]])</f>
        <v>0</v>
      </c>
      <c r="H2174" s="165">
        <f t="shared" si="135"/>
        <v>6</v>
      </c>
      <c r="I2174" s="166">
        <f>+Exports!G2177</f>
        <v>52554.372499999998</v>
      </c>
      <c r="J2174" s="166">
        <f>+'ELAP_IPCO-APND'!D2177</f>
        <v>32.252510000000001</v>
      </c>
      <c r="K2174" s="166">
        <f>+(ExportsELAP[[#This Row],[Exports kWh - MPT]]/1000)*ExportsELAP[[#This Row],[EIM Price]]</f>
        <v>1695.0104245999751</v>
      </c>
      <c r="L2174" s="167" t="str">
        <f>+INDEX(ECR_Hours!$I$12:$I$15,MATCH(ExportsELAP[[#This Row],[Date Prevailing]],ECR_Hours!$H$12:$H$15,1))</f>
        <v>NS</v>
      </c>
      <c r="M2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5" spans="1:13" x14ac:dyDescent="0.25">
      <c r="A2175" s="164">
        <f>+Exports!A2178</f>
        <v>44652</v>
      </c>
      <c r="B2175" s="165">
        <f t="shared" si="132"/>
        <v>2022</v>
      </c>
      <c r="C2175" s="165">
        <f t="shared" si="133"/>
        <v>4</v>
      </c>
      <c r="D2175" s="165">
        <f t="shared" si="134"/>
        <v>1</v>
      </c>
      <c r="E2175" s="165">
        <f>+Exports!B2178</f>
        <v>14</v>
      </c>
      <c r="F2175" s="165">
        <f>+WEEKDAY(ExportsELAP[[#This Row],[Date Prevailing]],1)</f>
        <v>6</v>
      </c>
      <c r="G2175" s="165">
        <f>+COUNTIFS(ECR_Hours!$K$6:$K$7,ExportsELAP[[#This Row],[Date Prevailing]])</f>
        <v>0</v>
      </c>
      <c r="H2175" s="165">
        <f t="shared" si="135"/>
        <v>6</v>
      </c>
      <c r="I2175" s="166">
        <f>+Exports!G2178</f>
        <v>56519.738799999999</v>
      </c>
      <c r="J2175" s="166">
        <f>+'ELAP_IPCO-APND'!D2178</f>
        <v>28.581160000000001</v>
      </c>
      <c r="K2175" s="166">
        <f>+(ExportsELAP[[#This Row],[Exports kWh - MPT]]/1000)*ExportsELAP[[#This Row],[EIM Price]]</f>
        <v>1615.399697801008</v>
      </c>
      <c r="L2175" s="167" t="str">
        <f>+INDEX(ECR_Hours!$I$12:$I$15,MATCH(ExportsELAP[[#This Row],[Date Prevailing]],ECR_Hours!$H$12:$H$15,1))</f>
        <v>NS</v>
      </c>
      <c r="M2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6" spans="1:13" x14ac:dyDescent="0.25">
      <c r="A2176" s="164">
        <f>+Exports!A2179</f>
        <v>44652</v>
      </c>
      <c r="B2176" s="165">
        <f t="shared" si="132"/>
        <v>2022</v>
      </c>
      <c r="C2176" s="165">
        <f t="shared" si="133"/>
        <v>4</v>
      </c>
      <c r="D2176" s="165">
        <f t="shared" si="134"/>
        <v>1</v>
      </c>
      <c r="E2176" s="165">
        <f>+Exports!B2179</f>
        <v>15</v>
      </c>
      <c r="F2176" s="165">
        <f>+WEEKDAY(ExportsELAP[[#This Row],[Date Prevailing]],1)</f>
        <v>6</v>
      </c>
      <c r="G2176" s="165">
        <f>+COUNTIFS(ECR_Hours!$K$6:$K$7,ExportsELAP[[#This Row],[Date Prevailing]])</f>
        <v>0</v>
      </c>
      <c r="H2176" s="165">
        <f t="shared" si="135"/>
        <v>6</v>
      </c>
      <c r="I2176" s="166">
        <f>+Exports!G2179</f>
        <v>54516.138200000001</v>
      </c>
      <c r="J2176" s="166">
        <f>+'ELAP_IPCO-APND'!D2179</f>
        <v>21.307020000000001</v>
      </c>
      <c r="K2176" s="166">
        <f>+(ExportsELAP[[#This Row],[Exports kWh - MPT]]/1000)*ExportsELAP[[#This Row],[EIM Price]]</f>
        <v>1161.5764469501642</v>
      </c>
      <c r="L2176" s="167" t="str">
        <f>+INDEX(ECR_Hours!$I$12:$I$15,MATCH(ExportsELAP[[#This Row],[Date Prevailing]],ECR_Hours!$H$12:$H$15,1))</f>
        <v>NS</v>
      </c>
      <c r="M2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7" spans="1:13" x14ac:dyDescent="0.25">
      <c r="A2177" s="164">
        <f>+Exports!A2180</f>
        <v>44652</v>
      </c>
      <c r="B2177" s="165">
        <f t="shared" si="132"/>
        <v>2022</v>
      </c>
      <c r="C2177" s="165">
        <f t="shared" si="133"/>
        <v>4</v>
      </c>
      <c r="D2177" s="165">
        <f t="shared" si="134"/>
        <v>1</v>
      </c>
      <c r="E2177" s="165">
        <f>+Exports!B2180</f>
        <v>16</v>
      </c>
      <c r="F2177" s="165">
        <f>+WEEKDAY(ExportsELAP[[#This Row],[Date Prevailing]],1)</f>
        <v>6</v>
      </c>
      <c r="G2177" s="165">
        <f>+COUNTIFS(ECR_Hours!$K$6:$K$7,ExportsELAP[[#This Row],[Date Prevailing]])</f>
        <v>0</v>
      </c>
      <c r="H2177" s="165">
        <f t="shared" si="135"/>
        <v>6</v>
      </c>
      <c r="I2177" s="166">
        <f>+Exports!G2180</f>
        <v>52294.836099999993</v>
      </c>
      <c r="J2177" s="166">
        <f>+'ELAP_IPCO-APND'!D2180</f>
        <v>22.666550000000001</v>
      </c>
      <c r="K2177" s="166">
        <f>+(ExportsELAP[[#This Row],[Exports kWh - MPT]]/1000)*ExportsELAP[[#This Row],[EIM Price]]</f>
        <v>1185.3435172024549</v>
      </c>
      <c r="L2177" s="167" t="str">
        <f>+INDEX(ECR_Hours!$I$12:$I$15,MATCH(ExportsELAP[[#This Row],[Date Prevailing]],ECR_Hours!$H$12:$H$15,1))</f>
        <v>NS</v>
      </c>
      <c r="M2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8" spans="1:13" x14ac:dyDescent="0.25">
      <c r="A2178" s="164">
        <f>+Exports!A2181</f>
        <v>44652</v>
      </c>
      <c r="B2178" s="165">
        <f t="shared" ref="B2178:B2241" si="136">+YEAR(A2178)</f>
        <v>2022</v>
      </c>
      <c r="C2178" s="165">
        <f t="shared" ref="C2178:C2241" si="137">+MONTH(A2178)</f>
        <v>4</v>
      </c>
      <c r="D2178" s="165">
        <f t="shared" ref="D2178:D2241" si="138">+DAY(A2178)</f>
        <v>1</v>
      </c>
      <c r="E2178" s="165">
        <f>+Exports!B2181</f>
        <v>17</v>
      </c>
      <c r="F2178" s="165">
        <f>+WEEKDAY(ExportsELAP[[#This Row],[Date Prevailing]],1)</f>
        <v>6</v>
      </c>
      <c r="G2178" s="165">
        <f>+COUNTIFS(ECR_Hours!$K$6:$K$7,ExportsELAP[[#This Row],[Date Prevailing]])</f>
        <v>0</v>
      </c>
      <c r="H2178" s="165">
        <f t="shared" ref="H2178:H2241" si="139">+IF(G2178=1,0,F2178)</f>
        <v>6</v>
      </c>
      <c r="I2178" s="166">
        <f>+Exports!G2181</f>
        <v>44898.463999999993</v>
      </c>
      <c r="J2178" s="166">
        <f>+'ELAP_IPCO-APND'!D2181</f>
        <v>22.95749</v>
      </c>
      <c r="K2178" s="166">
        <f>+(ExportsELAP[[#This Row],[Exports kWh - MPT]]/1000)*ExportsELAP[[#This Row],[EIM Price]]</f>
        <v>1030.7560382953598</v>
      </c>
      <c r="L2178" s="167" t="str">
        <f>+INDEX(ECR_Hours!$I$12:$I$15,MATCH(ExportsELAP[[#This Row],[Date Prevailing]],ECR_Hours!$H$12:$H$15,1))</f>
        <v>NS</v>
      </c>
      <c r="M2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79" spans="1:13" x14ac:dyDescent="0.25">
      <c r="A2179" s="164">
        <f>+Exports!A2182</f>
        <v>44652</v>
      </c>
      <c r="B2179" s="165">
        <f t="shared" si="136"/>
        <v>2022</v>
      </c>
      <c r="C2179" s="165">
        <f t="shared" si="137"/>
        <v>4</v>
      </c>
      <c r="D2179" s="165">
        <f t="shared" si="138"/>
        <v>1</v>
      </c>
      <c r="E2179" s="165">
        <f>+Exports!B2182</f>
        <v>18</v>
      </c>
      <c r="F2179" s="165">
        <f>+WEEKDAY(ExportsELAP[[#This Row],[Date Prevailing]],1)</f>
        <v>6</v>
      </c>
      <c r="G2179" s="165">
        <f>+COUNTIFS(ECR_Hours!$K$6:$K$7,ExportsELAP[[#This Row],[Date Prevailing]])</f>
        <v>0</v>
      </c>
      <c r="H2179" s="165">
        <f t="shared" si="139"/>
        <v>6</v>
      </c>
      <c r="I2179" s="166">
        <f>+Exports!G2182</f>
        <v>31105.2284</v>
      </c>
      <c r="J2179" s="166">
        <f>+'ELAP_IPCO-APND'!D2182</f>
        <v>24.79552</v>
      </c>
      <c r="K2179" s="166">
        <f>+(ExportsELAP[[#This Row],[Exports kWh - MPT]]/1000)*ExportsELAP[[#This Row],[EIM Price]]</f>
        <v>771.27031289676802</v>
      </c>
      <c r="L2179" s="167" t="str">
        <f>+INDEX(ECR_Hours!$I$12:$I$15,MATCH(ExportsELAP[[#This Row],[Date Prevailing]],ECR_Hours!$H$12:$H$15,1))</f>
        <v>NS</v>
      </c>
      <c r="M2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0" spans="1:13" x14ac:dyDescent="0.25">
      <c r="A2180" s="164">
        <f>+Exports!A2183</f>
        <v>44652</v>
      </c>
      <c r="B2180" s="165">
        <f t="shared" si="136"/>
        <v>2022</v>
      </c>
      <c r="C2180" s="165">
        <f t="shared" si="137"/>
        <v>4</v>
      </c>
      <c r="D2180" s="165">
        <f t="shared" si="138"/>
        <v>1</v>
      </c>
      <c r="E2180" s="165">
        <f>+Exports!B2183</f>
        <v>19</v>
      </c>
      <c r="F2180" s="165">
        <f>+WEEKDAY(ExportsELAP[[#This Row],[Date Prevailing]],1)</f>
        <v>6</v>
      </c>
      <c r="G2180" s="165">
        <f>+COUNTIFS(ECR_Hours!$K$6:$K$7,ExportsELAP[[#This Row],[Date Prevailing]])</f>
        <v>0</v>
      </c>
      <c r="H2180" s="165">
        <f t="shared" si="139"/>
        <v>6</v>
      </c>
      <c r="I2180" s="166">
        <f>+Exports!G2183</f>
        <v>17279.790800000002</v>
      </c>
      <c r="J2180" s="166">
        <f>+'ELAP_IPCO-APND'!D2183</f>
        <v>39.814579999999999</v>
      </c>
      <c r="K2180" s="166">
        <f>+(ExportsELAP[[#This Row],[Exports kWh - MPT]]/1000)*ExportsELAP[[#This Row],[EIM Price]]</f>
        <v>687.98761318986419</v>
      </c>
      <c r="L2180" s="167" t="str">
        <f>+INDEX(ECR_Hours!$I$12:$I$15,MATCH(ExportsELAP[[#This Row],[Date Prevailing]],ECR_Hours!$H$12:$H$15,1))</f>
        <v>NS</v>
      </c>
      <c r="M2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1" spans="1:13" x14ac:dyDescent="0.25">
      <c r="A2181" s="164">
        <f>+Exports!A2184</f>
        <v>44652</v>
      </c>
      <c r="B2181" s="165">
        <f t="shared" si="136"/>
        <v>2022</v>
      </c>
      <c r="C2181" s="165">
        <f t="shared" si="137"/>
        <v>4</v>
      </c>
      <c r="D2181" s="165">
        <f t="shared" si="138"/>
        <v>1</v>
      </c>
      <c r="E2181" s="165">
        <f>+Exports!B2184</f>
        <v>20</v>
      </c>
      <c r="F2181" s="165">
        <f>+WEEKDAY(ExportsELAP[[#This Row],[Date Prevailing]],1)</f>
        <v>6</v>
      </c>
      <c r="G2181" s="165">
        <f>+COUNTIFS(ECR_Hours!$K$6:$K$7,ExportsELAP[[#This Row],[Date Prevailing]])</f>
        <v>0</v>
      </c>
      <c r="H2181" s="165">
        <f t="shared" si="139"/>
        <v>6</v>
      </c>
      <c r="I2181" s="166">
        <f>+Exports!G2184</f>
        <v>4248.5214999999998</v>
      </c>
      <c r="J2181" s="166">
        <f>+'ELAP_IPCO-APND'!D2184</f>
        <v>62.692340000000002</v>
      </c>
      <c r="K2181" s="166">
        <f>+(ExportsELAP[[#This Row],[Exports kWh - MPT]]/1000)*ExportsELAP[[#This Row],[EIM Price]]</f>
        <v>266.34975437531</v>
      </c>
      <c r="L2181" s="167" t="str">
        <f>+INDEX(ECR_Hours!$I$12:$I$15,MATCH(ExportsELAP[[#This Row],[Date Prevailing]],ECR_Hours!$H$12:$H$15,1))</f>
        <v>NS</v>
      </c>
      <c r="M2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2" spans="1:13" x14ac:dyDescent="0.25">
      <c r="A2182" s="164">
        <f>+Exports!A2185</f>
        <v>44652</v>
      </c>
      <c r="B2182" s="165">
        <f t="shared" si="136"/>
        <v>2022</v>
      </c>
      <c r="C2182" s="165">
        <f t="shared" si="137"/>
        <v>4</v>
      </c>
      <c r="D2182" s="165">
        <f t="shared" si="138"/>
        <v>1</v>
      </c>
      <c r="E2182" s="165">
        <f>+Exports!B2185</f>
        <v>21</v>
      </c>
      <c r="F2182" s="165">
        <f>+WEEKDAY(ExportsELAP[[#This Row],[Date Prevailing]],1)</f>
        <v>6</v>
      </c>
      <c r="G2182" s="165">
        <f>+COUNTIFS(ECR_Hours!$K$6:$K$7,ExportsELAP[[#This Row],[Date Prevailing]])</f>
        <v>0</v>
      </c>
      <c r="H2182" s="165">
        <f t="shared" si="139"/>
        <v>6</v>
      </c>
      <c r="I2182" s="166">
        <f>+Exports!G2185</f>
        <v>241.98850000000002</v>
      </c>
      <c r="J2182" s="166">
        <f>+'ELAP_IPCO-APND'!D2185</f>
        <v>56.00262</v>
      </c>
      <c r="K2182" s="166">
        <f>+(ExportsELAP[[#This Row],[Exports kWh - MPT]]/1000)*ExportsELAP[[#This Row],[EIM Price]]</f>
        <v>13.551990009870002</v>
      </c>
      <c r="L2182" s="167" t="str">
        <f>+INDEX(ECR_Hours!$I$12:$I$15,MATCH(ExportsELAP[[#This Row],[Date Prevailing]],ECR_Hours!$H$12:$H$15,1))</f>
        <v>NS</v>
      </c>
      <c r="M2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3" spans="1:13" x14ac:dyDescent="0.25">
      <c r="A2183" s="164">
        <f>+Exports!A2186</f>
        <v>44652</v>
      </c>
      <c r="B2183" s="165">
        <f t="shared" si="136"/>
        <v>2022</v>
      </c>
      <c r="C2183" s="165">
        <f t="shared" si="137"/>
        <v>4</v>
      </c>
      <c r="D2183" s="165">
        <f t="shared" si="138"/>
        <v>1</v>
      </c>
      <c r="E2183" s="165">
        <f>+Exports!B2186</f>
        <v>22</v>
      </c>
      <c r="F2183" s="165">
        <f>+WEEKDAY(ExportsELAP[[#This Row],[Date Prevailing]],1)</f>
        <v>6</v>
      </c>
      <c r="G2183" s="165">
        <f>+COUNTIFS(ECR_Hours!$K$6:$K$7,ExportsELAP[[#This Row],[Date Prevailing]])</f>
        <v>0</v>
      </c>
      <c r="H2183" s="165">
        <f t="shared" si="139"/>
        <v>6</v>
      </c>
      <c r="I2183" s="166">
        <f>+Exports!G2186</f>
        <v>237.3492</v>
      </c>
      <c r="J2183" s="166">
        <f>+'ELAP_IPCO-APND'!D2186</f>
        <v>49.022559999999999</v>
      </c>
      <c r="K2183" s="166">
        <f>+(ExportsELAP[[#This Row],[Exports kWh - MPT]]/1000)*ExportsELAP[[#This Row],[EIM Price]]</f>
        <v>11.635465397951998</v>
      </c>
      <c r="L2183" s="167" t="str">
        <f>+INDEX(ECR_Hours!$I$12:$I$15,MATCH(ExportsELAP[[#This Row],[Date Prevailing]],ECR_Hours!$H$12:$H$15,1))</f>
        <v>NS</v>
      </c>
      <c r="M2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4" spans="1:13" x14ac:dyDescent="0.25">
      <c r="A2184" s="164">
        <f>+Exports!A2187</f>
        <v>44652</v>
      </c>
      <c r="B2184" s="165">
        <f t="shared" si="136"/>
        <v>2022</v>
      </c>
      <c r="C2184" s="165">
        <f t="shared" si="137"/>
        <v>4</v>
      </c>
      <c r="D2184" s="165">
        <f t="shared" si="138"/>
        <v>1</v>
      </c>
      <c r="E2184" s="165">
        <f>+Exports!B2187</f>
        <v>23</v>
      </c>
      <c r="F2184" s="165">
        <f>+WEEKDAY(ExportsELAP[[#This Row],[Date Prevailing]],1)</f>
        <v>6</v>
      </c>
      <c r="G2184" s="165">
        <f>+COUNTIFS(ECR_Hours!$K$6:$K$7,ExportsELAP[[#This Row],[Date Prevailing]])</f>
        <v>0</v>
      </c>
      <c r="H2184" s="165">
        <f t="shared" si="139"/>
        <v>6</v>
      </c>
      <c r="I2184" s="166">
        <f>+Exports!G2187</f>
        <v>237.0087</v>
      </c>
      <c r="J2184" s="166">
        <f>+'ELAP_IPCO-APND'!D2187</f>
        <v>47.130420000000001</v>
      </c>
      <c r="K2184" s="166">
        <f>+(ExportsELAP[[#This Row],[Exports kWh - MPT]]/1000)*ExportsELAP[[#This Row],[EIM Price]]</f>
        <v>11.170319574654002</v>
      </c>
      <c r="L2184" s="167" t="str">
        <f>+INDEX(ECR_Hours!$I$12:$I$15,MATCH(ExportsELAP[[#This Row],[Date Prevailing]],ECR_Hours!$H$12:$H$15,1))</f>
        <v>NS</v>
      </c>
      <c r="M2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5" spans="1:13" x14ac:dyDescent="0.25">
      <c r="A2185" s="164">
        <f>+Exports!A2188</f>
        <v>44652</v>
      </c>
      <c r="B2185" s="165">
        <f t="shared" si="136"/>
        <v>2022</v>
      </c>
      <c r="C2185" s="165">
        <f t="shared" si="137"/>
        <v>4</v>
      </c>
      <c r="D2185" s="165">
        <f t="shared" si="138"/>
        <v>1</v>
      </c>
      <c r="E2185" s="165">
        <f>+Exports!B2188</f>
        <v>24</v>
      </c>
      <c r="F2185" s="165">
        <f>+WEEKDAY(ExportsELAP[[#This Row],[Date Prevailing]],1)</f>
        <v>6</v>
      </c>
      <c r="G2185" s="165">
        <f>+COUNTIFS(ECR_Hours!$K$6:$K$7,ExportsELAP[[#This Row],[Date Prevailing]])</f>
        <v>0</v>
      </c>
      <c r="H2185" s="165">
        <f t="shared" si="139"/>
        <v>6</v>
      </c>
      <c r="I2185" s="166">
        <f>+Exports!G2188</f>
        <v>236.96510000000004</v>
      </c>
      <c r="J2185" s="166">
        <f>+'ELAP_IPCO-APND'!D2188</f>
        <v>57.930390000000003</v>
      </c>
      <c r="K2185" s="166">
        <f>+(ExportsELAP[[#This Row],[Exports kWh - MPT]]/1000)*ExportsELAP[[#This Row],[EIM Price]]</f>
        <v>13.727480659389004</v>
      </c>
      <c r="L2185" s="167" t="str">
        <f>+INDEX(ECR_Hours!$I$12:$I$15,MATCH(ExportsELAP[[#This Row],[Date Prevailing]],ECR_Hours!$H$12:$H$15,1))</f>
        <v>NS</v>
      </c>
      <c r="M2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6" spans="1:13" x14ac:dyDescent="0.25">
      <c r="A2186" s="164">
        <f>+Exports!A2189</f>
        <v>44653</v>
      </c>
      <c r="B2186" s="165">
        <f t="shared" si="136"/>
        <v>2022</v>
      </c>
      <c r="C2186" s="165">
        <f t="shared" si="137"/>
        <v>4</v>
      </c>
      <c r="D2186" s="165">
        <f t="shared" si="138"/>
        <v>2</v>
      </c>
      <c r="E2186" s="165">
        <f>+Exports!B2189</f>
        <v>1</v>
      </c>
      <c r="F2186" s="165">
        <f>+WEEKDAY(ExportsELAP[[#This Row],[Date Prevailing]],1)</f>
        <v>7</v>
      </c>
      <c r="G2186" s="165">
        <f>+COUNTIFS(ECR_Hours!$K$6:$K$7,ExportsELAP[[#This Row],[Date Prevailing]])</f>
        <v>0</v>
      </c>
      <c r="H2186" s="165">
        <f t="shared" si="139"/>
        <v>7</v>
      </c>
      <c r="I2186" s="166">
        <f>+Exports!G2189</f>
        <v>24.321200000000001</v>
      </c>
      <c r="J2186" s="166">
        <f>+'ELAP_IPCO-APND'!D2189</f>
        <v>76.502139999999997</v>
      </c>
      <c r="K2186" s="166">
        <f>+(ExportsELAP[[#This Row],[Exports kWh - MPT]]/1000)*ExportsELAP[[#This Row],[EIM Price]]</f>
        <v>1.8606238473680001</v>
      </c>
      <c r="L2186" s="167" t="str">
        <f>+INDEX(ECR_Hours!$I$12:$I$15,MATCH(ExportsELAP[[#This Row],[Date Prevailing]],ECR_Hours!$H$12:$H$15,1))</f>
        <v>NS</v>
      </c>
      <c r="M2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7" spans="1:13" x14ac:dyDescent="0.25">
      <c r="A2187" s="164">
        <f>+Exports!A2190</f>
        <v>44653</v>
      </c>
      <c r="B2187" s="165">
        <f t="shared" si="136"/>
        <v>2022</v>
      </c>
      <c r="C2187" s="165">
        <f t="shared" si="137"/>
        <v>4</v>
      </c>
      <c r="D2187" s="165">
        <f t="shared" si="138"/>
        <v>2</v>
      </c>
      <c r="E2187" s="165">
        <f>+Exports!B2190</f>
        <v>2</v>
      </c>
      <c r="F2187" s="165">
        <f>+WEEKDAY(ExportsELAP[[#This Row],[Date Prevailing]],1)</f>
        <v>7</v>
      </c>
      <c r="G2187" s="165">
        <f>+COUNTIFS(ECR_Hours!$K$6:$K$7,ExportsELAP[[#This Row],[Date Prevailing]])</f>
        <v>0</v>
      </c>
      <c r="H2187" s="165">
        <f t="shared" si="139"/>
        <v>7</v>
      </c>
      <c r="I2187" s="166">
        <f>+Exports!G2190</f>
        <v>24.609200000000001</v>
      </c>
      <c r="J2187" s="166">
        <f>+'ELAP_IPCO-APND'!D2190</f>
        <v>44.866259999999997</v>
      </c>
      <c r="K2187" s="166">
        <f>+(ExportsELAP[[#This Row],[Exports kWh - MPT]]/1000)*ExportsELAP[[#This Row],[EIM Price]]</f>
        <v>1.1041227655920001</v>
      </c>
      <c r="L2187" s="167" t="str">
        <f>+INDEX(ECR_Hours!$I$12:$I$15,MATCH(ExportsELAP[[#This Row],[Date Prevailing]],ECR_Hours!$H$12:$H$15,1))</f>
        <v>NS</v>
      </c>
      <c r="M2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8" spans="1:13" x14ac:dyDescent="0.25">
      <c r="A2188" s="164">
        <f>+Exports!A2191</f>
        <v>44653</v>
      </c>
      <c r="B2188" s="165">
        <f t="shared" si="136"/>
        <v>2022</v>
      </c>
      <c r="C2188" s="165">
        <f t="shared" si="137"/>
        <v>4</v>
      </c>
      <c r="D2188" s="165">
        <f t="shared" si="138"/>
        <v>2</v>
      </c>
      <c r="E2188" s="165">
        <f>+Exports!B2191</f>
        <v>3</v>
      </c>
      <c r="F2188" s="165">
        <f>+WEEKDAY(ExportsELAP[[#This Row],[Date Prevailing]],1)</f>
        <v>7</v>
      </c>
      <c r="G2188" s="165">
        <f>+COUNTIFS(ECR_Hours!$K$6:$K$7,ExportsELAP[[#This Row],[Date Prevailing]])</f>
        <v>0</v>
      </c>
      <c r="H2188" s="165">
        <f t="shared" si="139"/>
        <v>7</v>
      </c>
      <c r="I2188" s="166">
        <f>+Exports!G2191</f>
        <v>24.577200000000001</v>
      </c>
      <c r="J2188" s="166">
        <f>+'ELAP_IPCO-APND'!D2191</f>
        <v>36.102130000000002</v>
      </c>
      <c r="K2188" s="166">
        <f>+(ExportsELAP[[#This Row],[Exports kWh - MPT]]/1000)*ExportsELAP[[#This Row],[EIM Price]]</f>
        <v>0.88728926943600006</v>
      </c>
      <c r="L2188" s="167" t="str">
        <f>+INDEX(ECR_Hours!$I$12:$I$15,MATCH(ExportsELAP[[#This Row],[Date Prevailing]],ECR_Hours!$H$12:$H$15,1))</f>
        <v>NS</v>
      </c>
      <c r="M2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89" spans="1:13" x14ac:dyDescent="0.25">
      <c r="A2189" s="164">
        <f>+Exports!A2192</f>
        <v>44653</v>
      </c>
      <c r="B2189" s="165">
        <f t="shared" si="136"/>
        <v>2022</v>
      </c>
      <c r="C2189" s="165">
        <f t="shared" si="137"/>
        <v>4</v>
      </c>
      <c r="D2189" s="165">
        <f t="shared" si="138"/>
        <v>2</v>
      </c>
      <c r="E2189" s="165">
        <f>+Exports!B2192</f>
        <v>4</v>
      </c>
      <c r="F2189" s="165">
        <f>+WEEKDAY(ExportsELAP[[#This Row],[Date Prevailing]],1)</f>
        <v>7</v>
      </c>
      <c r="G2189" s="165">
        <f>+COUNTIFS(ECR_Hours!$K$6:$K$7,ExportsELAP[[#This Row],[Date Prevailing]])</f>
        <v>0</v>
      </c>
      <c r="H2189" s="165">
        <f t="shared" si="139"/>
        <v>7</v>
      </c>
      <c r="I2189" s="166">
        <f>+Exports!G2192</f>
        <v>7.2251000000000003</v>
      </c>
      <c r="J2189" s="166">
        <f>+'ELAP_IPCO-APND'!D2192</f>
        <v>37.176279999999998</v>
      </c>
      <c r="K2189" s="166">
        <f>+(ExportsELAP[[#This Row],[Exports kWh - MPT]]/1000)*ExportsELAP[[#This Row],[EIM Price]]</f>
        <v>0.26860234062799998</v>
      </c>
      <c r="L2189" s="167" t="str">
        <f>+INDEX(ECR_Hours!$I$12:$I$15,MATCH(ExportsELAP[[#This Row],[Date Prevailing]],ECR_Hours!$H$12:$H$15,1))</f>
        <v>NS</v>
      </c>
      <c r="M2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0" spans="1:13" x14ac:dyDescent="0.25">
      <c r="A2190" s="164">
        <f>+Exports!A2193</f>
        <v>44653</v>
      </c>
      <c r="B2190" s="165">
        <f t="shared" si="136"/>
        <v>2022</v>
      </c>
      <c r="C2190" s="165">
        <f t="shared" si="137"/>
        <v>4</v>
      </c>
      <c r="D2190" s="165">
        <f t="shared" si="138"/>
        <v>2</v>
      </c>
      <c r="E2190" s="165">
        <f>+Exports!B2193</f>
        <v>5</v>
      </c>
      <c r="F2190" s="165">
        <f>+WEEKDAY(ExportsELAP[[#This Row],[Date Prevailing]],1)</f>
        <v>7</v>
      </c>
      <c r="G2190" s="165">
        <f>+COUNTIFS(ECR_Hours!$K$6:$K$7,ExportsELAP[[#This Row],[Date Prevailing]])</f>
        <v>0</v>
      </c>
      <c r="H2190" s="165">
        <f t="shared" si="139"/>
        <v>7</v>
      </c>
      <c r="I2190" s="166">
        <f>+Exports!G2193</f>
        <v>4.1547999999999803</v>
      </c>
      <c r="J2190" s="166">
        <f>+'ELAP_IPCO-APND'!D2193</f>
        <v>34.052660000000003</v>
      </c>
      <c r="K2190" s="166">
        <f>+(ExportsELAP[[#This Row],[Exports kWh - MPT]]/1000)*ExportsELAP[[#This Row],[EIM Price]]</f>
        <v>0.14148199176799933</v>
      </c>
      <c r="L2190" s="167" t="str">
        <f>+INDEX(ECR_Hours!$I$12:$I$15,MATCH(ExportsELAP[[#This Row],[Date Prevailing]],ECR_Hours!$H$12:$H$15,1))</f>
        <v>NS</v>
      </c>
      <c r="M2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1" spans="1:13" x14ac:dyDescent="0.25">
      <c r="A2191" s="164">
        <f>+Exports!A2194</f>
        <v>44653</v>
      </c>
      <c r="B2191" s="165">
        <f t="shared" si="136"/>
        <v>2022</v>
      </c>
      <c r="C2191" s="165">
        <f t="shared" si="137"/>
        <v>4</v>
      </c>
      <c r="D2191" s="165">
        <f t="shared" si="138"/>
        <v>2</v>
      </c>
      <c r="E2191" s="165">
        <f>+Exports!B2194</f>
        <v>6</v>
      </c>
      <c r="F2191" s="165">
        <f>+WEEKDAY(ExportsELAP[[#This Row],[Date Prevailing]],1)</f>
        <v>7</v>
      </c>
      <c r="G2191" s="165">
        <f>+COUNTIFS(ECR_Hours!$K$6:$K$7,ExportsELAP[[#This Row],[Date Prevailing]])</f>
        <v>0</v>
      </c>
      <c r="H2191" s="165">
        <f t="shared" si="139"/>
        <v>7</v>
      </c>
      <c r="I2191" s="166">
        <f>+Exports!G2194</f>
        <v>5.0099</v>
      </c>
      <c r="J2191" s="166">
        <f>+'ELAP_IPCO-APND'!D2194</f>
        <v>34.287950000000002</v>
      </c>
      <c r="K2191" s="166">
        <f>+(ExportsELAP[[#This Row],[Exports kWh - MPT]]/1000)*ExportsELAP[[#This Row],[EIM Price]]</f>
        <v>0.17177920070500002</v>
      </c>
      <c r="L2191" s="167" t="str">
        <f>+INDEX(ECR_Hours!$I$12:$I$15,MATCH(ExportsELAP[[#This Row],[Date Prevailing]],ECR_Hours!$H$12:$H$15,1))</f>
        <v>NS</v>
      </c>
      <c r="M2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2" spans="1:13" x14ac:dyDescent="0.25">
      <c r="A2192" s="164">
        <f>+Exports!A2195</f>
        <v>44653</v>
      </c>
      <c r="B2192" s="165">
        <f t="shared" si="136"/>
        <v>2022</v>
      </c>
      <c r="C2192" s="165">
        <f t="shared" si="137"/>
        <v>4</v>
      </c>
      <c r="D2192" s="165">
        <f t="shared" si="138"/>
        <v>2</v>
      </c>
      <c r="E2192" s="165">
        <f>+Exports!B2195</f>
        <v>7</v>
      </c>
      <c r="F2192" s="165">
        <f>+WEEKDAY(ExportsELAP[[#This Row],[Date Prevailing]],1)</f>
        <v>7</v>
      </c>
      <c r="G2192" s="165">
        <f>+COUNTIFS(ECR_Hours!$K$6:$K$7,ExportsELAP[[#This Row],[Date Prevailing]])</f>
        <v>0</v>
      </c>
      <c r="H2192" s="165">
        <f t="shared" si="139"/>
        <v>7</v>
      </c>
      <c r="I2192" s="166">
        <f>+Exports!G2195</f>
        <v>5.33</v>
      </c>
      <c r="J2192" s="166">
        <f>+'ELAP_IPCO-APND'!D2195</f>
        <v>36.695459999999997</v>
      </c>
      <c r="K2192" s="166">
        <f>+(ExportsELAP[[#This Row],[Exports kWh - MPT]]/1000)*ExportsELAP[[#This Row],[EIM Price]]</f>
        <v>0.19558680179999996</v>
      </c>
      <c r="L2192" s="167" t="str">
        <f>+INDEX(ECR_Hours!$I$12:$I$15,MATCH(ExportsELAP[[#This Row],[Date Prevailing]],ECR_Hours!$H$12:$H$15,1))</f>
        <v>NS</v>
      </c>
      <c r="M2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3" spans="1:13" x14ac:dyDescent="0.25">
      <c r="A2193" s="164">
        <f>+Exports!A2196</f>
        <v>44653</v>
      </c>
      <c r="B2193" s="165">
        <f t="shared" si="136"/>
        <v>2022</v>
      </c>
      <c r="C2193" s="165">
        <f t="shared" si="137"/>
        <v>4</v>
      </c>
      <c r="D2193" s="165">
        <f t="shared" si="138"/>
        <v>2</v>
      </c>
      <c r="E2193" s="165">
        <f>+Exports!B2196</f>
        <v>8</v>
      </c>
      <c r="F2193" s="165">
        <f>+WEEKDAY(ExportsELAP[[#This Row],[Date Prevailing]],1)</f>
        <v>7</v>
      </c>
      <c r="G2193" s="165">
        <f>+COUNTIFS(ECR_Hours!$K$6:$K$7,ExportsELAP[[#This Row],[Date Prevailing]])</f>
        <v>0</v>
      </c>
      <c r="H2193" s="165">
        <f t="shared" si="139"/>
        <v>7</v>
      </c>
      <c r="I2193" s="166">
        <f>+Exports!G2196</f>
        <v>1204.3718000000001</v>
      </c>
      <c r="J2193" s="166">
        <f>+'ELAP_IPCO-APND'!D2196</f>
        <v>38.14405</v>
      </c>
      <c r="K2193" s="166">
        <f>+(ExportsELAP[[#This Row],[Exports kWh - MPT]]/1000)*ExportsELAP[[#This Row],[EIM Price]]</f>
        <v>45.939618157790001</v>
      </c>
      <c r="L2193" s="167" t="str">
        <f>+INDEX(ECR_Hours!$I$12:$I$15,MATCH(ExportsELAP[[#This Row],[Date Prevailing]],ECR_Hours!$H$12:$H$15,1))</f>
        <v>NS</v>
      </c>
      <c r="M2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4" spans="1:13" x14ac:dyDescent="0.25">
      <c r="A2194" s="164">
        <f>+Exports!A2197</f>
        <v>44653</v>
      </c>
      <c r="B2194" s="165">
        <f t="shared" si="136"/>
        <v>2022</v>
      </c>
      <c r="C2194" s="165">
        <f t="shared" si="137"/>
        <v>4</v>
      </c>
      <c r="D2194" s="165">
        <f t="shared" si="138"/>
        <v>2</v>
      </c>
      <c r="E2194" s="165">
        <f>+Exports!B2197</f>
        <v>9</v>
      </c>
      <c r="F2194" s="165">
        <f>+WEEKDAY(ExportsELAP[[#This Row],[Date Prevailing]],1)</f>
        <v>7</v>
      </c>
      <c r="G2194" s="165">
        <f>+COUNTIFS(ECR_Hours!$K$6:$K$7,ExportsELAP[[#This Row],[Date Prevailing]])</f>
        <v>0</v>
      </c>
      <c r="H2194" s="165">
        <f t="shared" si="139"/>
        <v>7</v>
      </c>
      <c r="I2194" s="166">
        <f>+Exports!G2197</f>
        <v>9081.0061000000005</v>
      </c>
      <c r="J2194" s="166">
        <f>+'ELAP_IPCO-APND'!D2197</f>
        <v>24.683800000000002</v>
      </c>
      <c r="K2194" s="166">
        <f>+(ExportsELAP[[#This Row],[Exports kWh - MPT]]/1000)*ExportsELAP[[#This Row],[EIM Price]]</f>
        <v>224.15373837118</v>
      </c>
      <c r="L2194" s="167" t="str">
        <f>+INDEX(ECR_Hours!$I$12:$I$15,MATCH(ExportsELAP[[#This Row],[Date Prevailing]],ECR_Hours!$H$12:$H$15,1))</f>
        <v>NS</v>
      </c>
      <c r="M2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5" spans="1:13" x14ac:dyDescent="0.25">
      <c r="A2195" s="164">
        <f>+Exports!A2198</f>
        <v>44653</v>
      </c>
      <c r="B2195" s="165">
        <f t="shared" si="136"/>
        <v>2022</v>
      </c>
      <c r="C2195" s="165">
        <f t="shared" si="137"/>
        <v>4</v>
      </c>
      <c r="D2195" s="165">
        <f t="shared" si="138"/>
        <v>2</v>
      </c>
      <c r="E2195" s="165">
        <f>+Exports!B2198</f>
        <v>10</v>
      </c>
      <c r="F2195" s="165">
        <f>+WEEKDAY(ExportsELAP[[#This Row],[Date Prevailing]],1)</f>
        <v>7</v>
      </c>
      <c r="G2195" s="165">
        <f>+COUNTIFS(ECR_Hours!$K$6:$K$7,ExportsELAP[[#This Row],[Date Prevailing]])</f>
        <v>0</v>
      </c>
      <c r="H2195" s="165">
        <f t="shared" si="139"/>
        <v>7</v>
      </c>
      <c r="I2195" s="166">
        <f>+Exports!G2198</f>
        <v>23195.758999999998</v>
      </c>
      <c r="J2195" s="166">
        <f>+'ELAP_IPCO-APND'!D2198</f>
        <v>9.6885899999999996</v>
      </c>
      <c r="K2195" s="166">
        <f>+(ExportsELAP[[#This Row],[Exports kWh - MPT]]/1000)*ExportsELAP[[#This Row],[EIM Price]]</f>
        <v>224.73419868980997</v>
      </c>
      <c r="L2195" s="167" t="str">
        <f>+INDEX(ECR_Hours!$I$12:$I$15,MATCH(ExportsELAP[[#This Row],[Date Prevailing]],ECR_Hours!$H$12:$H$15,1))</f>
        <v>NS</v>
      </c>
      <c r="M2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6" spans="1:13" x14ac:dyDescent="0.25">
      <c r="A2196" s="164">
        <f>+Exports!A2199</f>
        <v>44653</v>
      </c>
      <c r="B2196" s="165">
        <f t="shared" si="136"/>
        <v>2022</v>
      </c>
      <c r="C2196" s="165">
        <f t="shared" si="137"/>
        <v>4</v>
      </c>
      <c r="D2196" s="165">
        <f t="shared" si="138"/>
        <v>2</v>
      </c>
      <c r="E2196" s="165">
        <f>+Exports!B2199</f>
        <v>11</v>
      </c>
      <c r="F2196" s="165">
        <f>+WEEKDAY(ExportsELAP[[#This Row],[Date Prevailing]],1)</f>
        <v>7</v>
      </c>
      <c r="G2196" s="165">
        <f>+COUNTIFS(ECR_Hours!$K$6:$K$7,ExportsELAP[[#This Row],[Date Prevailing]])</f>
        <v>0</v>
      </c>
      <c r="H2196" s="165">
        <f t="shared" si="139"/>
        <v>7</v>
      </c>
      <c r="I2196" s="166">
        <f>+Exports!G2199</f>
        <v>34123.604999999996</v>
      </c>
      <c r="J2196" s="166">
        <f>+'ELAP_IPCO-APND'!D2199</f>
        <v>2.41147</v>
      </c>
      <c r="K2196" s="166">
        <f>+(ExportsELAP[[#This Row],[Exports kWh - MPT]]/1000)*ExportsELAP[[#This Row],[EIM Price]]</f>
        <v>82.288049749349994</v>
      </c>
      <c r="L2196" s="167" t="str">
        <f>+INDEX(ECR_Hours!$I$12:$I$15,MATCH(ExportsELAP[[#This Row],[Date Prevailing]],ECR_Hours!$H$12:$H$15,1))</f>
        <v>NS</v>
      </c>
      <c r="M2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7" spans="1:13" x14ac:dyDescent="0.25">
      <c r="A2197" s="164">
        <f>+Exports!A2200</f>
        <v>44653</v>
      </c>
      <c r="B2197" s="165">
        <f t="shared" si="136"/>
        <v>2022</v>
      </c>
      <c r="C2197" s="165">
        <f t="shared" si="137"/>
        <v>4</v>
      </c>
      <c r="D2197" s="165">
        <f t="shared" si="138"/>
        <v>2</v>
      </c>
      <c r="E2197" s="165">
        <f>+Exports!B2200</f>
        <v>12</v>
      </c>
      <c r="F2197" s="165">
        <f>+WEEKDAY(ExportsELAP[[#This Row],[Date Prevailing]],1)</f>
        <v>7</v>
      </c>
      <c r="G2197" s="165">
        <f>+COUNTIFS(ECR_Hours!$K$6:$K$7,ExportsELAP[[#This Row],[Date Prevailing]])</f>
        <v>0</v>
      </c>
      <c r="H2197" s="165">
        <f t="shared" si="139"/>
        <v>7</v>
      </c>
      <c r="I2197" s="166">
        <f>+Exports!G2200</f>
        <v>44566.952999999994</v>
      </c>
      <c r="J2197" s="166">
        <f>+'ELAP_IPCO-APND'!D2200</f>
        <v>-1.4016</v>
      </c>
      <c r="K2197" s="166">
        <f>+(ExportsELAP[[#This Row],[Exports kWh - MPT]]/1000)*ExportsELAP[[#This Row],[EIM Price]]</f>
        <v>-62.465041324799984</v>
      </c>
      <c r="L2197" s="167" t="str">
        <f>+INDEX(ECR_Hours!$I$12:$I$15,MATCH(ExportsELAP[[#This Row],[Date Prevailing]],ECR_Hours!$H$12:$H$15,1))</f>
        <v>NS</v>
      </c>
      <c r="M2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8" spans="1:13" x14ac:dyDescent="0.25">
      <c r="A2198" s="164">
        <f>+Exports!A2201</f>
        <v>44653</v>
      </c>
      <c r="B2198" s="165">
        <f t="shared" si="136"/>
        <v>2022</v>
      </c>
      <c r="C2198" s="165">
        <f t="shared" si="137"/>
        <v>4</v>
      </c>
      <c r="D2198" s="165">
        <f t="shared" si="138"/>
        <v>2</v>
      </c>
      <c r="E2198" s="165">
        <f>+Exports!B2201</f>
        <v>13</v>
      </c>
      <c r="F2198" s="165">
        <f>+WEEKDAY(ExportsELAP[[#This Row],[Date Prevailing]],1)</f>
        <v>7</v>
      </c>
      <c r="G2198" s="165">
        <f>+COUNTIFS(ECR_Hours!$K$6:$K$7,ExportsELAP[[#This Row],[Date Prevailing]])</f>
        <v>0</v>
      </c>
      <c r="H2198" s="165">
        <f t="shared" si="139"/>
        <v>7</v>
      </c>
      <c r="I2198" s="166">
        <f>+Exports!G2201</f>
        <v>52186.562099999996</v>
      </c>
      <c r="J2198" s="166">
        <f>+'ELAP_IPCO-APND'!D2201</f>
        <v>-1.8652299999999999</v>
      </c>
      <c r="K2198" s="166">
        <f>+(ExportsELAP[[#This Row],[Exports kWh - MPT]]/1000)*ExportsELAP[[#This Row],[EIM Price]]</f>
        <v>-97.339941225782994</v>
      </c>
      <c r="L2198" s="167" t="str">
        <f>+INDEX(ECR_Hours!$I$12:$I$15,MATCH(ExportsELAP[[#This Row],[Date Prevailing]],ECR_Hours!$H$12:$H$15,1))</f>
        <v>NS</v>
      </c>
      <c r="M2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199" spans="1:13" x14ac:dyDescent="0.25">
      <c r="A2199" s="164">
        <f>+Exports!A2202</f>
        <v>44653</v>
      </c>
      <c r="B2199" s="165">
        <f t="shared" si="136"/>
        <v>2022</v>
      </c>
      <c r="C2199" s="165">
        <f t="shared" si="137"/>
        <v>4</v>
      </c>
      <c r="D2199" s="165">
        <f t="shared" si="138"/>
        <v>2</v>
      </c>
      <c r="E2199" s="165">
        <f>+Exports!B2202</f>
        <v>14</v>
      </c>
      <c r="F2199" s="165">
        <f>+WEEKDAY(ExportsELAP[[#This Row],[Date Prevailing]],1)</f>
        <v>7</v>
      </c>
      <c r="G2199" s="165">
        <f>+COUNTIFS(ECR_Hours!$K$6:$K$7,ExportsELAP[[#This Row],[Date Prevailing]])</f>
        <v>0</v>
      </c>
      <c r="H2199" s="165">
        <f t="shared" si="139"/>
        <v>7</v>
      </c>
      <c r="I2199" s="166">
        <f>+Exports!G2202</f>
        <v>57268.522199999999</v>
      </c>
      <c r="J2199" s="166">
        <f>+'ELAP_IPCO-APND'!D2202</f>
        <v>8.9980000000000004E-2</v>
      </c>
      <c r="K2199" s="166">
        <f>+(ExportsELAP[[#This Row],[Exports kWh - MPT]]/1000)*ExportsELAP[[#This Row],[EIM Price]]</f>
        <v>5.1530216275559999</v>
      </c>
      <c r="L2199" s="167" t="str">
        <f>+INDEX(ECR_Hours!$I$12:$I$15,MATCH(ExportsELAP[[#This Row],[Date Prevailing]],ECR_Hours!$H$12:$H$15,1))</f>
        <v>NS</v>
      </c>
      <c r="M2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0" spans="1:13" x14ac:dyDescent="0.25">
      <c r="A2200" s="164">
        <f>+Exports!A2203</f>
        <v>44653</v>
      </c>
      <c r="B2200" s="165">
        <f t="shared" si="136"/>
        <v>2022</v>
      </c>
      <c r="C2200" s="165">
        <f t="shared" si="137"/>
        <v>4</v>
      </c>
      <c r="D2200" s="165">
        <f t="shared" si="138"/>
        <v>2</v>
      </c>
      <c r="E2200" s="165">
        <f>+Exports!B2203</f>
        <v>15</v>
      </c>
      <c r="F2200" s="165">
        <f>+WEEKDAY(ExportsELAP[[#This Row],[Date Prevailing]],1)</f>
        <v>7</v>
      </c>
      <c r="G2200" s="165">
        <f>+COUNTIFS(ECR_Hours!$K$6:$K$7,ExportsELAP[[#This Row],[Date Prevailing]])</f>
        <v>0</v>
      </c>
      <c r="H2200" s="165">
        <f t="shared" si="139"/>
        <v>7</v>
      </c>
      <c r="I2200" s="166">
        <f>+Exports!G2203</f>
        <v>58705.372899999995</v>
      </c>
      <c r="J2200" s="166">
        <f>+'ELAP_IPCO-APND'!D2203</f>
        <v>-41.47016</v>
      </c>
      <c r="K2200" s="166">
        <f>+(ExportsELAP[[#This Row],[Exports kWh - MPT]]/1000)*ExportsELAP[[#This Row],[EIM Price]]</f>
        <v>-2434.5212070226639</v>
      </c>
      <c r="L2200" s="167" t="str">
        <f>+INDEX(ECR_Hours!$I$12:$I$15,MATCH(ExportsELAP[[#This Row],[Date Prevailing]],ECR_Hours!$H$12:$H$15,1))</f>
        <v>NS</v>
      </c>
      <c r="M2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1" spans="1:13" x14ac:dyDescent="0.25">
      <c r="A2201" s="164">
        <f>+Exports!A2204</f>
        <v>44653</v>
      </c>
      <c r="B2201" s="165">
        <f t="shared" si="136"/>
        <v>2022</v>
      </c>
      <c r="C2201" s="165">
        <f t="shared" si="137"/>
        <v>4</v>
      </c>
      <c r="D2201" s="165">
        <f t="shared" si="138"/>
        <v>2</v>
      </c>
      <c r="E2201" s="165">
        <f>+Exports!B2204</f>
        <v>16</v>
      </c>
      <c r="F2201" s="165">
        <f>+WEEKDAY(ExportsELAP[[#This Row],[Date Prevailing]],1)</f>
        <v>7</v>
      </c>
      <c r="G2201" s="165">
        <f>+COUNTIFS(ECR_Hours!$K$6:$K$7,ExportsELAP[[#This Row],[Date Prevailing]])</f>
        <v>0</v>
      </c>
      <c r="H2201" s="165">
        <f t="shared" si="139"/>
        <v>7</v>
      </c>
      <c r="I2201" s="166">
        <f>+Exports!G2204</f>
        <v>53829.231299999999</v>
      </c>
      <c r="J2201" s="166">
        <f>+'ELAP_IPCO-APND'!D2204</f>
        <v>-36.738819999999997</v>
      </c>
      <c r="K2201" s="166">
        <f>+(ExportsELAP[[#This Row],[Exports kWh - MPT]]/1000)*ExportsELAP[[#This Row],[EIM Price]]</f>
        <v>-1977.6224394690657</v>
      </c>
      <c r="L2201" s="167" t="str">
        <f>+INDEX(ECR_Hours!$I$12:$I$15,MATCH(ExportsELAP[[#This Row],[Date Prevailing]],ECR_Hours!$H$12:$H$15,1))</f>
        <v>NS</v>
      </c>
      <c r="M2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2" spans="1:13" x14ac:dyDescent="0.25">
      <c r="A2202" s="164">
        <f>+Exports!A2205</f>
        <v>44653</v>
      </c>
      <c r="B2202" s="165">
        <f t="shared" si="136"/>
        <v>2022</v>
      </c>
      <c r="C2202" s="165">
        <f t="shared" si="137"/>
        <v>4</v>
      </c>
      <c r="D2202" s="165">
        <f t="shared" si="138"/>
        <v>2</v>
      </c>
      <c r="E2202" s="165">
        <f>+Exports!B2205</f>
        <v>17</v>
      </c>
      <c r="F2202" s="165">
        <f>+WEEKDAY(ExportsELAP[[#This Row],[Date Prevailing]],1)</f>
        <v>7</v>
      </c>
      <c r="G2202" s="165">
        <f>+COUNTIFS(ECR_Hours!$K$6:$K$7,ExportsELAP[[#This Row],[Date Prevailing]])</f>
        <v>0</v>
      </c>
      <c r="H2202" s="165">
        <f t="shared" si="139"/>
        <v>7</v>
      </c>
      <c r="I2202" s="166">
        <f>+Exports!G2205</f>
        <v>42779.7117</v>
      </c>
      <c r="J2202" s="166">
        <f>+'ELAP_IPCO-APND'!D2205</f>
        <v>-3.5839500000000002</v>
      </c>
      <c r="K2202" s="166">
        <f>+(ExportsELAP[[#This Row],[Exports kWh - MPT]]/1000)*ExportsELAP[[#This Row],[EIM Price]]</f>
        <v>-153.32034774721501</v>
      </c>
      <c r="L2202" s="167" t="str">
        <f>+INDEX(ECR_Hours!$I$12:$I$15,MATCH(ExportsELAP[[#This Row],[Date Prevailing]],ECR_Hours!$H$12:$H$15,1))</f>
        <v>NS</v>
      </c>
      <c r="M2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3" spans="1:13" x14ac:dyDescent="0.25">
      <c r="A2203" s="164">
        <f>+Exports!A2206</f>
        <v>44653</v>
      </c>
      <c r="B2203" s="165">
        <f t="shared" si="136"/>
        <v>2022</v>
      </c>
      <c r="C2203" s="165">
        <f t="shared" si="137"/>
        <v>4</v>
      </c>
      <c r="D2203" s="165">
        <f t="shared" si="138"/>
        <v>2</v>
      </c>
      <c r="E2203" s="165">
        <f>+Exports!B2206</f>
        <v>18</v>
      </c>
      <c r="F2203" s="165">
        <f>+WEEKDAY(ExportsELAP[[#This Row],[Date Prevailing]],1)</f>
        <v>7</v>
      </c>
      <c r="G2203" s="165">
        <f>+COUNTIFS(ECR_Hours!$K$6:$K$7,ExportsELAP[[#This Row],[Date Prevailing]])</f>
        <v>0</v>
      </c>
      <c r="H2203" s="165">
        <f t="shared" si="139"/>
        <v>7</v>
      </c>
      <c r="I2203" s="166">
        <f>+Exports!G2206</f>
        <v>27678.113100000002</v>
      </c>
      <c r="J2203" s="166">
        <f>+'ELAP_IPCO-APND'!D2206</f>
        <v>-4.1540699999999999</v>
      </c>
      <c r="K2203" s="166">
        <f>+(ExportsELAP[[#This Row],[Exports kWh - MPT]]/1000)*ExportsELAP[[#This Row],[EIM Price]]</f>
        <v>-114.97681928531701</v>
      </c>
      <c r="L2203" s="167" t="str">
        <f>+INDEX(ECR_Hours!$I$12:$I$15,MATCH(ExportsELAP[[#This Row],[Date Prevailing]],ECR_Hours!$H$12:$H$15,1))</f>
        <v>NS</v>
      </c>
      <c r="M2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4" spans="1:13" x14ac:dyDescent="0.25">
      <c r="A2204" s="164">
        <f>+Exports!A2207</f>
        <v>44653</v>
      </c>
      <c r="B2204" s="165">
        <f t="shared" si="136"/>
        <v>2022</v>
      </c>
      <c r="C2204" s="165">
        <f t="shared" si="137"/>
        <v>4</v>
      </c>
      <c r="D2204" s="165">
        <f t="shared" si="138"/>
        <v>2</v>
      </c>
      <c r="E2204" s="165">
        <f>+Exports!B2207</f>
        <v>19</v>
      </c>
      <c r="F2204" s="165">
        <f>+WEEKDAY(ExportsELAP[[#This Row],[Date Prevailing]],1)</f>
        <v>7</v>
      </c>
      <c r="G2204" s="165">
        <f>+COUNTIFS(ECR_Hours!$K$6:$K$7,ExportsELAP[[#This Row],[Date Prevailing]])</f>
        <v>0</v>
      </c>
      <c r="H2204" s="165">
        <f t="shared" si="139"/>
        <v>7</v>
      </c>
      <c r="I2204" s="166">
        <f>+Exports!G2207</f>
        <v>11948.5944</v>
      </c>
      <c r="J2204" s="166">
        <f>+'ELAP_IPCO-APND'!D2207</f>
        <v>9.7156500000000001</v>
      </c>
      <c r="K2204" s="166">
        <f>+(ExportsELAP[[#This Row],[Exports kWh - MPT]]/1000)*ExportsELAP[[#This Row],[EIM Price]]</f>
        <v>116.08836118235999</v>
      </c>
      <c r="L2204" s="167" t="str">
        <f>+INDEX(ECR_Hours!$I$12:$I$15,MATCH(ExportsELAP[[#This Row],[Date Prevailing]],ECR_Hours!$H$12:$H$15,1))</f>
        <v>NS</v>
      </c>
      <c r="M2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5" spans="1:13" x14ac:dyDescent="0.25">
      <c r="A2205" s="164">
        <f>+Exports!A2208</f>
        <v>44653</v>
      </c>
      <c r="B2205" s="165">
        <f t="shared" si="136"/>
        <v>2022</v>
      </c>
      <c r="C2205" s="165">
        <f t="shared" si="137"/>
        <v>4</v>
      </c>
      <c r="D2205" s="165">
        <f t="shared" si="138"/>
        <v>2</v>
      </c>
      <c r="E2205" s="165">
        <f>+Exports!B2208</f>
        <v>20</v>
      </c>
      <c r="F2205" s="165">
        <f>+WEEKDAY(ExportsELAP[[#This Row],[Date Prevailing]],1)</f>
        <v>7</v>
      </c>
      <c r="G2205" s="165">
        <f>+COUNTIFS(ECR_Hours!$K$6:$K$7,ExportsELAP[[#This Row],[Date Prevailing]])</f>
        <v>0</v>
      </c>
      <c r="H2205" s="165">
        <f t="shared" si="139"/>
        <v>7</v>
      </c>
      <c r="I2205" s="166">
        <f>+Exports!G2208</f>
        <v>1911.3217999999997</v>
      </c>
      <c r="J2205" s="166">
        <f>+'ELAP_IPCO-APND'!D2208</f>
        <v>35.294029999999999</v>
      </c>
      <c r="K2205" s="166">
        <f>+(ExportsELAP[[#This Row],[Exports kWh - MPT]]/1000)*ExportsELAP[[#This Row],[EIM Price]]</f>
        <v>67.458248948853992</v>
      </c>
      <c r="L2205" s="167" t="str">
        <f>+INDEX(ECR_Hours!$I$12:$I$15,MATCH(ExportsELAP[[#This Row],[Date Prevailing]],ECR_Hours!$H$12:$H$15,1))</f>
        <v>NS</v>
      </c>
      <c r="M2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6" spans="1:13" x14ac:dyDescent="0.25">
      <c r="A2206" s="164">
        <f>+Exports!A2209</f>
        <v>44653</v>
      </c>
      <c r="B2206" s="165">
        <f t="shared" si="136"/>
        <v>2022</v>
      </c>
      <c r="C2206" s="165">
        <f t="shared" si="137"/>
        <v>4</v>
      </c>
      <c r="D2206" s="165">
        <f t="shared" si="138"/>
        <v>2</v>
      </c>
      <c r="E2206" s="165">
        <f>+Exports!B2209</f>
        <v>21</v>
      </c>
      <c r="F2206" s="165">
        <f>+WEEKDAY(ExportsELAP[[#This Row],[Date Prevailing]],1)</f>
        <v>7</v>
      </c>
      <c r="G2206" s="165">
        <f>+COUNTIFS(ECR_Hours!$K$6:$K$7,ExportsELAP[[#This Row],[Date Prevailing]])</f>
        <v>0</v>
      </c>
      <c r="H2206" s="165">
        <f t="shared" si="139"/>
        <v>7</v>
      </c>
      <c r="I2206" s="166">
        <f>+Exports!G2209</f>
        <v>55.746899999999997</v>
      </c>
      <c r="J2206" s="166">
        <f>+'ELAP_IPCO-APND'!D2209</f>
        <v>37.367019999999997</v>
      </c>
      <c r="K2206" s="166">
        <f>+(ExportsELAP[[#This Row],[Exports kWh - MPT]]/1000)*ExportsELAP[[#This Row],[EIM Price]]</f>
        <v>2.0830955272379996</v>
      </c>
      <c r="L2206" s="167" t="str">
        <f>+INDEX(ECR_Hours!$I$12:$I$15,MATCH(ExportsELAP[[#This Row],[Date Prevailing]],ECR_Hours!$H$12:$H$15,1))</f>
        <v>NS</v>
      </c>
      <c r="M2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7" spans="1:13" x14ac:dyDescent="0.25">
      <c r="A2207" s="164">
        <f>+Exports!A2210</f>
        <v>44653</v>
      </c>
      <c r="B2207" s="165">
        <f t="shared" si="136"/>
        <v>2022</v>
      </c>
      <c r="C2207" s="165">
        <f t="shared" si="137"/>
        <v>4</v>
      </c>
      <c r="D2207" s="165">
        <f t="shared" si="138"/>
        <v>2</v>
      </c>
      <c r="E2207" s="165">
        <f>+Exports!B2210</f>
        <v>22</v>
      </c>
      <c r="F2207" s="165">
        <f>+WEEKDAY(ExportsELAP[[#This Row],[Date Prevailing]],1)</f>
        <v>7</v>
      </c>
      <c r="G2207" s="165">
        <f>+COUNTIFS(ECR_Hours!$K$6:$K$7,ExportsELAP[[#This Row],[Date Prevailing]])</f>
        <v>0</v>
      </c>
      <c r="H2207" s="165">
        <f t="shared" si="139"/>
        <v>7</v>
      </c>
      <c r="I2207" s="166">
        <f>+Exports!G2210</f>
        <v>53.314399999999999</v>
      </c>
      <c r="J2207" s="166">
        <f>+'ELAP_IPCO-APND'!D2210</f>
        <v>36.856229999999996</v>
      </c>
      <c r="K2207" s="166">
        <f>+(ExportsELAP[[#This Row],[Exports kWh - MPT]]/1000)*ExportsELAP[[#This Row],[EIM Price]]</f>
        <v>1.9649677887119998</v>
      </c>
      <c r="L2207" s="167" t="str">
        <f>+INDEX(ECR_Hours!$I$12:$I$15,MATCH(ExportsELAP[[#This Row],[Date Prevailing]],ECR_Hours!$H$12:$H$15,1))</f>
        <v>NS</v>
      </c>
      <c r="M2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8" spans="1:13" x14ac:dyDescent="0.25">
      <c r="A2208" s="164">
        <f>+Exports!A2211</f>
        <v>44653</v>
      </c>
      <c r="B2208" s="165">
        <f t="shared" si="136"/>
        <v>2022</v>
      </c>
      <c r="C2208" s="165">
        <f t="shared" si="137"/>
        <v>4</v>
      </c>
      <c r="D2208" s="165">
        <f t="shared" si="138"/>
        <v>2</v>
      </c>
      <c r="E2208" s="165">
        <f>+Exports!B2211</f>
        <v>23</v>
      </c>
      <c r="F2208" s="165">
        <f>+WEEKDAY(ExportsELAP[[#This Row],[Date Prevailing]],1)</f>
        <v>7</v>
      </c>
      <c r="G2208" s="165">
        <f>+COUNTIFS(ECR_Hours!$K$6:$K$7,ExportsELAP[[#This Row],[Date Prevailing]])</f>
        <v>0</v>
      </c>
      <c r="H2208" s="165">
        <f t="shared" si="139"/>
        <v>7</v>
      </c>
      <c r="I2208" s="166">
        <f>+Exports!G2211</f>
        <v>49.6096</v>
      </c>
      <c r="J2208" s="166">
        <f>+'ELAP_IPCO-APND'!D2211</f>
        <v>35.640900000000002</v>
      </c>
      <c r="K2208" s="166">
        <f>+(ExportsELAP[[#This Row],[Exports kWh - MPT]]/1000)*ExportsELAP[[#This Row],[EIM Price]]</f>
        <v>1.7681307926400003</v>
      </c>
      <c r="L2208" s="167" t="str">
        <f>+INDEX(ECR_Hours!$I$12:$I$15,MATCH(ExportsELAP[[#This Row],[Date Prevailing]],ECR_Hours!$H$12:$H$15,1))</f>
        <v>NS</v>
      </c>
      <c r="M2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09" spans="1:13" x14ac:dyDescent="0.25">
      <c r="A2209" s="164">
        <f>+Exports!A2212</f>
        <v>44653</v>
      </c>
      <c r="B2209" s="165">
        <f t="shared" si="136"/>
        <v>2022</v>
      </c>
      <c r="C2209" s="165">
        <f t="shared" si="137"/>
        <v>4</v>
      </c>
      <c r="D2209" s="165">
        <f t="shared" si="138"/>
        <v>2</v>
      </c>
      <c r="E2209" s="165">
        <f>+Exports!B2212</f>
        <v>24</v>
      </c>
      <c r="F2209" s="165">
        <f>+WEEKDAY(ExportsELAP[[#This Row],[Date Prevailing]],1)</f>
        <v>7</v>
      </c>
      <c r="G2209" s="165">
        <f>+COUNTIFS(ECR_Hours!$K$6:$K$7,ExportsELAP[[#This Row],[Date Prevailing]])</f>
        <v>0</v>
      </c>
      <c r="H2209" s="165">
        <f t="shared" si="139"/>
        <v>7</v>
      </c>
      <c r="I2209" s="166">
        <f>+Exports!G2212</f>
        <v>48.696000000000005</v>
      </c>
      <c r="J2209" s="166">
        <f>+'ELAP_IPCO-APND'!D2212</f>
        <v>33.006489999999999</v>
      </c>
      <c r="K2209" s="166">
        <f>+(ExportsELAP[[#This Row],[Exports kWh - MPT]]/1000)*ExportsELAP[[#This Row],[EIM Price]]</f>
        <v>1.6072840370400001</v>
      </c>
      <c r="L2209" s="167" t="str">
        <f>+INDEX(ECR_Hours!$I$12:$I$15,MATCH(ExportsELAP[[#This Row],[Date Prevailing]],ECR_Hours!$H$12:$H$15,1))</f>
        <v>NS</v>
      </c>
      <c r="M2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0" spans="1:13" x14ac:dyDescent="0.25">
      <c r="A2210" s="164">
        <f>+Exports!A2213</f>
        <v>44654</v>
      </c>
      <c r="B2210" s="165">
        <f t="shared" si="136"/>
        <v>2022</v>
      </c>
      <c r="C2210" s="165">
        <f t="shared" si="137"/>
        <v>4</v>
      </c>
      <c r="D2210" s="165">
        <f t="shared" si="138"/>
        <v>3</v>
      </c>
      <c r="E2210" s="165">
        <f>+Exports!B2213</f>
        <v>1</v>
      </c>
      <c r="F2210" s="165">
        <f>+WEEKDAY(ExportsELAP[[#This Row],[Date Prevailing]],1)</f>
        <v>1</v>
      </c>
      <c r="G2210" s="165">
        <f>+COUNTIFS(ECR_Hours!$K$6:$K$7,ExportsELAP[[#This Row],[Date Prevailing]])</f>
        <v>0</v>
      </c>
      <c r="H2210" s="165">
        <f t="shared" si="139"/>
        <v>1</v>
      </c>
      <c r="I2210" s="166">
        <f>+Exports!G2213</f>
        <v>7.3587000000000007</v>
      </c>
      <c r="J2210" s="166">
        <f>+'ELAP_IPCO-APND'!D2213</f>
        <v>31.746790000000001</v>
      </c>
      <c r="K2210" s="166">
        <f>+(ExportsELAP[[#This Row],[Exports kWh - MPT]]/1000)*ExportsELAP[[#This Row],[EIM Price]]</f>
        <v>0.23361510357300003</v>
      </c>
      <c r="L2210" s="167" t="str">
        <f>+INDEX(ECR_Hours!$I$12:$I$15,MATCH(ExportsELAP[[#This Row],[Date Prevailing]],ECR_Hours!$H$12:$H$15,1))</f>
        <v>NS</v>
      </c>
      <c r="M2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1" spans="1:13" x14ac:dyDescent="0.25">
      <c r="A2211" s="164">
        <f>+Exports!A2214</f>
        <v>44654</v>
      </c>
      <c r="B2211" s="165">
        <f t="shared" si="136"/>
        <v>2022</v>
      </c>
      <c r="C2211" s="165">
        <f t="shared" si="137"/>
        <v>4</v>
      </c>
      <c r="D2211" s="165">
        <f t="shared" si="138"/>
        <v>3</v>
      </c>
      <c r="E2211" s="165">
        <f>+Exports!B2214</f>
        <v>2</v>
      </c>
      <c r="F2211" s="165">
        <f>+WEEKDAY(ExportsELAP[[#This Row],[Date Prevailing]],1)</f>
        <v>1</v>
      </c>
      <c r="G2211" s="165">
        <f>+COUNTIFS(ECR_Hours!$K$6:$K$7,ExportsELAP[[#This Row],[Date Prevailing]])</f>
        <v>0</v>
      </c>
      <c r="H2211" s="165">
        <f t="shared" si="139"/>
        <v>1</v>
      </c>
      <c r="I2211" s="166">
        <f>+Exports!G2214</f>
        <v>6.8326000000000002</v>
      </c>
      <c r="J2211" s="166">
        <f>+'ELAP_IPCO-APND'!D2214</f>
        <v>37.672969999999999</v>
      </c>
      <c r="K2211" s="166">
        <f>+(ExportsELAP[[#This Row],[Exports kWh - MPT]]/1000)*ExportsELAP[[#This Row],[EIM Price]]</f>
        <v>0.25740433482199998</v>
      </c>
      <c r="L2211" s="167" t="str">
        <f>+INDEX(ECR_Hours!$I$12:$I$15,MATCH(ExportsELAP[[#This Row],[Date Prevailing]],ECR_Hours!$H$12:$H$15,1))</f>
        <v>NS</v>
      </c>
      <c r="M2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2" spans="1:13" x14ac:dyDescent="0.25">
      <c r="A2212" s="164">
        <f>+Exports!A2215</f>
        <v>44654</v>
      </c>
      <c r="B2212" s="165">
        <f t="shared" si="136"/>
        <v>2022</v>
      </c>
      <c r="C2212" s="165">
        <f t="shared" si="137"/>
        <v>4</v>
      </c>
      <c r="D2212" s="165">
        <f t="shared" si="138"/>
        <v>3</v>
      </c>
      <c r="E2212" s="165">
        <f>+Exports!B2215</f>
        <v>3</v>
      </c>
      <c r="F2212" s="165">
        <f>+WEEKDAY(ExportsELAP[[#This Row],[Date Prevailing]],1)</f>
        <v>1</v>
      </c>
      <c r="G2212" s="165">
        <f>+COUNTIFS(ECR_Hours!$K$6:$K$7,ExportsELAP[[#This Row],[Date Prevailing]])</f>
        <v>0</v>
      </c>
      <c r="H2212" s="165">
        <f t="shared" si="139"/>
        <v>1</v>
      </c>
      <c r="I2212" s="166">
        <f>+Exports!G2215</f>
        <v>6.6614999999999993</v>
      </c>
      <c r="J2212" s="166">
        <f>+'ELAP_IPCO-APND'!D2215</f>
        <v>38.487990000000003</v>
      </c>
      <c r="K2212" s="166">
        <f>+(ExportsELAP[[#This Row],[Exports kWh - MPT]]/1000)*ExportsELAP[[#This Row],[EIM Price]]</f>
        <v>0.25638774538499998</v>
      </c>
      <c r="L2212" s="167" t="str">
        <f>+INDEX(ECR_Hours!$I$12:$I$15,MATCH(ExportsELAP[[#This Row],[Date Prevailing]],ECR_Hours!$H$12:$H$15,1))</f>
        <v>NS</v>
      </c>
      <c r="M2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3" spans="1:13" x14ac:dyDescent="0.25">
      <c r="A2213" s="164">
        <f>+Exports!A2216</f>
        <v>44654</v>
      </c>
      <c r="B2213" s="165">
        <f t="shared" si="136"/>
        <v>2022</v>
      </c>
      <c r="C2213" s="165">
        <f t="shared" si="137"/>
        <v>4</v>
      </c>
      <c r="D2213" s="165">
        <f t="shared" si="138"/>
        <v>3</v>
      </c>
      <c r="E2213" s="165">
        <f>+Exports!B2216</f>
        <v>4</v>
      </c>
      <c r="F2213" s="165">
        <f>+WEEKDAY(ExportsELAP[[#This Row],[Date Prevailing]],1)</f>
        <v>1</v>
      </c>
      <c r="G2213" s="165">
        <f>+COUNTIFS(ECR_Hours!$K$6:$K$7,ExportsELAP[[#This Row],[Date Prevailing]])</f>
        <v>0</v>
      </c>
      <c r="H2213" s="165">
        <f t="shared" si="139"/>
        <v>1</v>
      </c>
      <c r="I2213" s="166">
        <f>+Exports!G2216</f>
        <v>5.9177999999999997</v>
      </c>
      <c r="J2213" s="166">
        <f>+'ELAP_IPCO-APND'!D2216</f>
        <v>36.45879</v>
      </c>
      <c r="K2213" s="166">
        <f>+(ExportsELAP[[#This Row],[Exports kWh - MPT]]/1000)*ExportsELAP[[#This Row],[EIM Price]]</f>
        <v>0.215755827462</v>
      </c>
      <c r="L2213" s="167" t="str">
        <f>+INDEX(ECR_Hours!$I$12:$I$15,MATCH(ExportsELAP[[#This Row],[Date Prevailing]],ECR_Hours!$H$12:$H$15,1))</f>
        <v>NS</v>
      </c>
      <c r="M2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4" spans="1:13" x14ac:dyDescent="0.25">
      <c r="A2214" s="164">
        <f>+Exports!A2217</f>
        <v>44654</v>
      </c>
      <c r="B2214" s="165">
        <f t="shared" si="136"/>
        <v>2022</v>
      </c>
      <c r="C2214" s="165">
        <f t="shared" si="137"/>
        <v>4</v>
      </c>
      <c r="D2214" s="165">
        <f t="shared" si="138"/>
        <v>3</v>
      </c>
      <c r="E2214" s="165">
        <f>+Exports!B2217</f>
        <v>5</v>
      </c>
      <c r="F2214" s="165">
        <f>+WEEKDAY(ExportsELAP[[#This Row],[Date Prevailing]],1)</f>
        <v>1</v>
      </c>
      <c r="G2214" s="165">
        <f>+COUNTIFS(ECR_Hours!$K$6:$K$7,ExportsELAP[[#This Row],[Date Prevailing]])</f>
        <v>0</v>
      </c>
      <c r="H2214" s="165">
        <f t="shared" si="139"/>
        <v>1</v>
      </c>
      <c r="I2214" s="166">
        <f>+Exports!G2217</f>
        <v>9.1817999999999991</v>
      </c>
      <c r="J2214" s="166">
        <f>+'ELAP_IPCO-APND'!D2217</f>
        <v>34.14678</v>
      </c>
      <c r="K2214" s="166">
        <f>+(ExportsELAP[[#This Row],[Exports kWh - MPT]]/1000)*ExportsELAP[[#This Row],[EIM Price]]</f>
        <v>0.31352890460399996</v>
      </c>
      <c r="L2214" s="167" t="str">
        <f>+INDEX(ECR_Hours!$I$12:$I$15,MATCH(ExportsELAP[[#This Row],[Date Prevailing]],ECR_Hours!$H$12:$H$15,1))</f>
        <v>NS</v>
      </c>
      <c r="M2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5" spans="1:13" x14ac:dyDescent="0.25">
      <c r="A2215" s="164">
        <f>+Exports!A2218</f>
        <v>44654</v>
      </c>
      <c r="B2215" s="165">
        <f t="shared" si="136"/>
        <v>2022</v>
      </c>
      <c r="C2215" s="165">
        <f t="shared" si="137"/>
        <v>4</v>
      </c>
      <c r="D2215" s="165">
        <f t="shared" si="138"/>
        <v>3</v>
      </c>
      <c r="E2215" s="165">
        <f>+Exports!B2218</f>
        <v>6</v>
      </c>
      <c r="F2215" s="165">
        <f>+WEEKDAY(ExportsELAP[[#This Row],[Date Prevailing]],1)</f>
        <v>1</v>
      </c>
      <c r="G2215" s="165">
        <f>+COUNTIFS(ECR_Hours!$K$6:$K$7,ExportsELAP[[#This Row],[Date Prevailing]])</f>
        <v>0</v>
      </c>
      <c r="H2215" s="165">
        <f t="shared" si="139"/>
        <v>1</v>
      </c>
      <c r="I2215" s="166">
        <f>+Exports!G2218</f>
        <v>7.0057999999999998</v>
      </c>
      <c r="J2215" s="166">
        <f>+'ELAP_IPCO-APND'!D2218</f>
        <v>35.896509999999999</v>
      </c>
      <c r="K2215" s="166">
        <f>+(ExportsELAP[[#This Row],[Exports kWh - MPT]]/1000)*ExportsELAP[[#This Row],[EIM Price]]</f>
        <v>0.25148376975799996</v>
      </c>
      <c r="L2215" s="167" t="str">
        <f>+INDEX(ECR_Hours!$I$12:$I$15,MATCH(ExportsELAP[[#This Row],[Date Prevailing]],ECR_Hours!$H$12:$H$15,1))</f>
        <v>NS</v>
      </c>
      <c r="M2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6" spans="1:13" x14ac:dyDescent="0.25">
      <c r="A2216" s="164">
        <f>+Exports!A2219</f>
        <v>44654</v>
      </c>
      <c r="B2216" s="165">
        <f t="shared" si="136"/>
        <v>2022</v>
      </c>
      <c r="C2216" s="165">
        <f t="shared" si="137"/>
        <v>4</v>
      </c>
      <c r="D2216" s="165">
        <f t="shared" si="138"/>
        <v>3</v>
      </c>
      <c r="E2216" s="165">
        <f>+Exports!B2219</f>
        <v>7</v>
      </c>
      <c r="F2216" s="165">
        <f>+WEEKDAY(ExportsELAP[[#This Row],[Date Prevailing]],1)</f>
        <v>1</v>
      </c>
      <c r="G2216" s="165">
        <f>+COUNTIFS(ECR_Hours!$K$6:$K$7,ExportsELAP[[#This Row],[Date Prevailing]])</f>
        <v>0</v>
      </c>
      <c r="H2216" s="165">
        <f t="shared" si="139"/>
        <v>1</v>
      </c>
      <c r="I2216" s="166">
        <f>+Exports!G2219</f>
        <v>7.3055000000000003</v>
      </c>
      <c r="J2216" s="166">
        <f>+'ELAP_IPCO-APND'!D2219</f>
        <v>41.15137</v>
      </c>
      <c r="K2216" s="166">
        <f>+(ExportsELAP[[#This Row],[Exports kWh - MPT]]/1000)*ExportsELAP[[#This Row],[EIM Price]]</f>
        <v>0.30063133353499999</v>
      </c>
      <c r="L2216" s="167" t="str">
        <f>+INDEX(ECR_Hours!$I$12:$I$15,MATCH(ExportsELAP[[#This Row],[Date Prevailing]],ECR_Hours!$H$12:$H$15,1))</f>
        <v>NS</v>
      </c>
      <c r="M2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7" spans="1:13" x14ac:dyDescent="0.25">
      <c r="A2217" s="164">
        <f>+Exports!A2220</f>
        <v>44654</v>
      </c>
      <c r="B2217" s="165">
        <f t="shared" si="136"/>
        <v>2022</v>
      </c>
      <c r="C2217" s="165">
        <f t="shared" si="137"/>
        <v>4</v>
      </c>
      <c r="D2217" s="165">
        <f t="shared" si="138"/>
        <v>3</v>
      </c>
      <c r="E2217" s="165">
        <f>+Exports!B2220</f>
        <v>8</v>
      </c>
      <c r="F2217" s="165">
        <f>+WEEKDAY(ExportsELAP[[#This Row],[Date Prevailing]],1)</f>
        <v>1</v>
      </c>
      <c r="G2217" s="165">
        <f>+COUNTIFS(ECR_Hours!$K$6:$K$7,ExportsELAP[[#This Row],[Date Prevailing]])</f>
        <v>0</v>
      </c>
      <c r="H2217" s="165">
        <f t="shared" si="139"/>
        <v>1</v>
      </c>
      <c r="I2217" s="166">
        <f>+Exports!G2220</f>
        <v>2024.5112000000001</v>
      </c>
      <c r="J2217" s="166">
        <f>+'ELAP_IPCO-APND'!D2220</f>
        <v>39.67212</v>
      </c>
      <c r="K2217" s="166">
        <f>+(ExportsELAP[[#This Row],[Exports kWh - MPT]]/1000)*ExportsELAP[[#This Row],[EIM Price]]</f>
        <v>80.316651267744007</v>
      </c>
      <c r="L2217" s="167" t="str">
        <f>+INDEX(ECR_Hours!$I$12:$I$15,MATCH(ExportsELAP[[#This Row],[Date Prevailing]],ECR_Hours!$H$12:$H$15,1))</f>
        <v>NS</v>
      </c>
      <c r="M2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8" spans="1:13" x14ac:dyDescent="0.25">
      <c r="A2218" s="164">
        <f>+Exports!A2221</f>
        <v>44654</v>
      </c>
      <c r="B2218" s="165">
        <f t="shared" si="136"/>
        <v>2022</v>
      </c>
      <c r="C2218" s="165">
        <f t="shared" si="137"/>
        <v>4</v>
      </c>
      <c r="D2218" s="165">
        <f t="shared" si="138"/>
        <v>3</v>
      </c>
      <c r="E2218" s="165">
        <f>+Exports!B2221</f>
        <v>9</v>
      </c>
      <c r="F2218" s="165">
        <f>+WEEKDAY(ExportsELAP[[#This Row],[Date Prevailing]],1)</f>
        <v>1</v>
      </c>
      <c r="G2218" s="165">
        <f>+COUNTIFS(ECR_Hours!$K$6:$K$7,ExportsELAP[[#This Row],[Date Prevailing]])</f>
        <v>0</v>
      </c>
      <c r="H2218" s="165">
        <f t="shared" si="139"/>
        <v>1</v>
      </c>
      <c r="I2218" s="166">
        <f>+Exports!G2221</f>
        <v>12170.120699999999</v>
      </c>
      <c r="J2218" s="166">
        <f>+'ELAP_IPCO-APND'!D2221</f>
        <v>26.07818</v>
      </c>
      <c r="K2218" s="166">
        <f>+(ExportsELAP[[#This Row],[Exports kWh - MPT]]/1000)*ExportsELAP[[#This Row],[EIM Price]]</f>
        <v>317.37459823632599</v>
      </c>
      <c r="L2218" s="167" t="str">
        <f>+INDEX(ECR_Hours!$I$12:$I$15,MATCH(ExportsELAP[[#This Row],[Date Prevailing]],ECR_Hours!$H$12:$H$15,1))</f>
        <v>NS</v>
      </c>
      <c r="M2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19" spans="1:13" x14ac:dyDescent="0.25">
      <c r="A2219" s="164">
        <f>+Exports!A2222</f>
        <v>44654</v>
      </c>
      <c r="B2219" s="165">
        <f t="shared" si="136"/>
        <v>2022</v>
      </c>
      <c r="C2219" s="165">
        <f t="shared" si="137"/>
        <v>4</v>
      </c>
      <c r="D2219" s="165">
        <f t="shared" si="138"/>
        <v>3</v>
      </c>
      <c r="E2219" s="165">
        <f>+Exports!B2222</f>
        <v>10</v>
      </c>
      <c r="F2219" s="165">
        <f>+WEEKDAY(ExportsELAP[[#This Row],[Date Prevailing]],1)</f>
        <v>1</v>
      </c>
      <c r="G2219" s="165">
        <f>+COUNTIFS(ECR_Hours!$K$6:$K$7,ExportsELAP[[#This Row],[Date Prevailing]])</f>
        <v>0</v>
      </c>
      <c r="H2219" s="165">
        <f t="shared" si="139"/>
        <v>1</v>
      </c>
      <c r="I2219" s="166">
        <f>+Exports!G2222</f>
        <v>26238.092400000001</v>
      </c>
      <c r="J2219" s="166">
        <f>+'ELAP_IPCO-APND'!D2222</f>
        <v>26.660799999999998</v>
      </c>
      <c r="K2219" s="166">
        <f>+(ExportsELAP[[#This Row],[Exports kWh - MPT]]/1000)*ExportsELAP[[#This Row],[EIM Price]]</f>
        <v>699.52853385792002</v>
      </c>
      <c r="L2219" s="167" t="str">
        <f>+INDEX(ECR_Hours!$I$12:$I$15,MATCH(ExportsELAP[[#This Row],[Date Prevailing]],ECR_Hours!$H$12:$H$15,1))</f>
        <v>NS</v>
      </c>
      <c r="M2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0" spans="1:13" x14ac:dyDescent="0.25">
      <c r="A2220" s="164">
        <f>+Exports!A2223</f>
        <v>44654</v>
      </c>
      <c r="B2220" s="165">
        <f t="shared" si="136"/>
        <v>2022</v>
      </c>
      <c r="C2220" s="165">
        <f t="shared" si="137"/>
        <v>4</v>
      </c>
      <c r="D2220" s="165">
        <f t="shared" si="138"/>
        <v>3</v>
      </c>
      <c r="E2220" s="165">
        <f>+Exports!B2223</f>
        <v>11</v>
      </c>
      <c r="F2220" s="165">
        <f>+WEEKDAY(ExportsELAP[[#This Row],[Date Prevailing]],1)</f>
        <v>1</v>
      </c>
      <c r="G2220" s="165">
        <f>+COUNTIFS(ECR_Hours!$K$6:$K$7,ExportsELAP[[#This Row],[Date Prevailing]])</f>
        <v>0</v>
      </c>
      <c r="H2220" s="165">
        <f t="shared" si="139"/>
        <v>1</v>
      </c>
      <c r="I2220" s="166">
        <f>+Exports!G2223</f>
        <v>40085.513999999996</v>
      </c>
      <c r="J2220" s="166">
        <f>+'ELAP_IPCO-APND'!D2223</f>
        <v>19.457719999999998</v>
      </c>
      <c r="K2220" s="166">
        <f>+(ExportsELAP[[#This Row],[Exports kWh - MPT]]/1000)*ExportsELAP[[#This Row],[EIM Price]]</f>
        <v>779.97270746807988</v>
      </c>
      <c r="L2220" s="167" t="str">
        <f>+INDEX(ECR_Hours!$I$12:$I$15,MATCH(ExportsELAP[[#This Row],[Date Prevailing]],ECR_Hours!$H$12:$H$15,1))</f>
        <v>NS</v>
      </c>
      <c r="M2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1" spans="1:13" x14ac:dyDescent="0.25">
      <c r="A2221" s="164">
        <f>+Exports!A2224</f>
        <v>44654</v>
      </c>
      <c r="B2221" s="165">
        <f t="shared" si="136"/>
        <v>2022</v>
      </c>
      <c r="C2221" s="165">
        <f t="shared" si="137"/>
        <v>4</v>
      </c>
      <c r="D2221" s="165">
        <f t="shared" si="138"/>
        <v>3</v>
      </c>
      <c r="E2221" s="165">
        <f>+Exports!B2224</f>
        <v>12</v>
      </c>
      <c r="F2221" s="165">
        <f>+WEEKDAY(ExportsELAP[[#This Row],[Date Prevailing]],1)</f>
        <v>1</v>
      </c>
      <c r="G2221" s="165">
        <f>+COUNTIFS(ECR_Hours!$K$6:$K$7,ExportsELAP[[#This Row],[Date Prevailing]])</f>
        <v>0</v>
      </c>
      <c r="H2221" s="165">
        <f t="shared" si="139"/>
        <v>1</v>
      </c>
      <c r="I2221" s="166">
        <f>+Exports!G2224</f>
        <v>51143.378799999999</v>
      </c>
      <c r="J2221" s="166">
        <f>+'ELAP_IPCO-APND'!D2224</f>
        <v>7.4302000000000001</v>
      </c>
      <c r="K2221" s="166">
        <f>+(ExportsELAP[[#This Row],[Exports kWh - MPT]]/1000)*ExportsELAP[[#This Row],[EIM Price]]</f>
        <v>380.00553315976003</v>
      </c>
      <c r="L2221" s="167" t="str">
        <f>+INDEX(ECR_Hours!$I$12:$I$15,MATCH(ExportsELAP[[#This Row],[Date Prevailing]],ECR_Hours!$H$12:$H$15,1))</f>
        <v>NS</v>
      </c>
      <c r="M2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2" spans="1:13" x14ac:dyDescent="0.25">
      <c r="A2222" s="164">
        <f>+Exports!A2225</f>
        <v>44654</v>
      </c>
      <c r="B2222" s="165">
        <f t="shared" si="136"/>
        <v>2022</v>
      </c>
      <c r="C2222" s="165">
        <f t="shared" si="137"/>
        <v>4</v>
      </c>
      <c r="D2222" s="165">
        <f t="shared" si="138"/>
        <v>3</v>
      </c>
      <c r="E2222" s="165">
        <f>+Exports!B2225</f>
        <v>13</v>
      </c>
      <c r="F2222" s="165">
        <f>+WEEKDAY(ExportsELAP[[#This Row],[Date Prevailing]],1)</f>
        <v>1</v>
      </c>
      <c r="G2222" s="165">
        <f>+COUNTIFS(ECR_Hours!$K$6:$K$7,ExportsELAP[[#This Row],[Date Prevailing]])</f>
        <v>0</v>
      </c>
      <c r="H2222" s="165">
        <f t="shared" si="139"/>
        <v>1</v>
      </c>
      <c r="I2222" s="166">
        <f>+Exports!G2225</f>
        <v>56594.945399999997</v>
      </c>
      <c r="J2222" s="166">
        <f>+'ELAP_IPCO-APND'!D2225</f>
        <v>1.5219499999999999</v>
      </c>
      <c r="K2222" s="166">
        <f>+(ExportsELAP[[#This Row],[Exports kWh - MPT]]/1000)*ExportsELAP[[#This Row],[EIM Price]]</f>
        <v>86.134677151529999</v>
      </c>
      <c r="L2222" s="167" t="str">
        <f>+INDEX(ECR_Hours!$I$12:$I$15,MATCH(ExportsELAP[[#This Row],[Date Prevailing]],ECR_Hours!$H$12:$H$15,1))</f>
        <v>NS</v>
      </c>
      <c r="M2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3" spans="1:13" x14ac:dyDescent="0.25">
      <c r="A2223" s="164">
        <f>+Exports!A2226</f>
        <v>44654</v>
      </c>
      <c r="B2223" s="165">
        <f t="shared" si="136"/>
        <v>2022</v>
      </c>
      <c r="C2223" s="165">
        <f t="shared" si="137"/>
        <v>4</v>
      </c>
      <c r="D2223" s="165">
        <f t="shared" si="138"/>
        <v>3</v>
      </c>
      <c r="E2223" s="165">
        <f>+Exports!B2226</f>
        <v>14</v>
      </c>
      <c r="F2223" s="165">
        <f>+WEEKDAY(ExportsELAP[[#This Row],[Date Prevailing]],1)</f>
        <v>1</v>
      </c>
      <c r="G2223" s="165">
        <f>+COUNTIFS(ECR_Hours!$K$6:$K$7,ExportsELAP[[#This Row],[Date Prevailing]])</f>
        <v>0</v>
      </c>
      <c r="H2223" s="165">
        <f t="shared" si="139"/>
        <v>1</v>
      </c>
      <c r="I2223" s="166">
        <f>+Exports!G2226</f>
        <v>56516.349399999992</v>
      </c>
      <c r="J2223" s="166">
        <f>+'ELAP_IPCO-APND'!D2226</f>
        <v>-7.1199999999999999E-2</v>
      </c>
      <c r="K2223" s="166">
        <f>+(ExportsELAP[[#This Row],[Exports kWh - MPT]]/1000)*ExportsELAP[[#This Row],[EIM Price]]</f>
        <v>-4.0239640772799987</v>
      </c>
      <c r="L2223" s="167" t="str">
        <f>+INDEX(ECR_Hours!$I$12:$I$15,MATCH(ExportsELAP[[#This Row],[Date Prevailing]],ECR_Hours!$H$12:$H$15,1))</f>
        <v>NS</v>
      </c>
      <c r="M2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4" spans="1:13" x14ac:dyDescent="0.25">
      <c r="A2224" s="164">
        <f>+Exports!A2227</f>
        <v>44654</v>
      </c>
      <c r="B2224" s="165">
        <f t="shared" si="136"/>
        <v>2022</v>
      </c>
      <c r="C2224" s="165">
        <f t="shared" si="137"/>
        <v>4</v>
      </c>
      <c r="D2224" s="165">
        <f t="shared" si="138"/>
        <v>3</v>
      </c>
      <c r="E2224" s="165">
        <f>+Exports!B2227</f>
        <v>15</v>
      </c>
      <c r="F2224" s="165">
        <f>+WEEKDAY(ExportsELAP[[#This Row],[Date Prevailing]],1)</f>
        <v>1</v>
      </c>
      <c r="G2224" s="165">
        <f>+COUNTIFS(ECR_Hours!$K$6:$K$7,ExportsELAP[[#This Row],[Date Prevailing]])</f>
        <v>0</v>
      </c>
      <c r="H2224" s="165">
        <f t="shared" si="139"/>
        <v>1</v>
      </c>
      <c r="I2224" s="166">
        <f>+Exports!G2227</f>
        <v>58353.890400000004</v>
      </c>
      <c r="J2224" s="166">
        <f>+'ELAP_IPCO-APND'!D2227</f>
        <v>-0.38316</v>
      </c>
      <c r="K2224" s="166">
        <f>+(ExportsELAP[[#This Row],[Exports kWh - MPT]]/1000)*ExportsELAP[[#This Row],[EIM Price]]</f>
        <v>-22.358876645664001</v>
      </c>
      <c r="L2224" s="167" t="str">
        <f>+INDEX(ECR_Hours!$I$12:$I$15,MATCH(ExportsELAP[[#This Row],[Date Prevailing]],ECR_Hours!$H$12:$H$15,1))</f>
        <v>NS</v>
      </c>
      <c r="M2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5" spans="1:13" x14ac:dyDescent="0.25">
      <c r="A2225" s="164">
        <f>+Exports!A2228</f>
        <v>44654</v>
      </c>
      <c r="B2225" s="165">
        <f t="shared" si="136"/>
        <v>2022</v>
      </c>
      <c r="C2225" s="165">
        <f t="shared" si="137"/>
        <v>4</v>
      </c>
      <c r="D2225" s="165">
        <f t="shared" si="138"/>
        <v>3</v>
      </c>
      <c r="E2225" s="165">
        <f>+Exports!B2228</f>
        <v>16</v>
      </c>
      <c r="F2225" s="165">
        <f>+WEEKDAY(ExportsELAP[[#This Row],[Date Prevailing]],1)</f>
        <v>1</v>
      </c>
      <c r="G2225" s="165">
        <f>+COUNTIFS(ECR_Hours!$K$6:$K$7,ExportsELAP[[#This Row],[Date Prevailing]])</f>
        <v>0</v>
      </c>
      <c r="H2225" s="165">
        <f t="shared" si="139"/>
        <v>1</v>
      </c>
      <c r="I2225" s="166">
        <f>+Exports!G2228</f>
        <v>46960.195299999999</v>
      </c>
      <c r="J2225" s="166">
        <f>+'ELAP_IPCO-APND'!D2228</f>
        <v>1.7615000000000001</v>
      </c>
      <c r="K2225" s="166">
        <f>+(ExportsELAP[[#This Row],[Exports kWh - MPT]]/1000)*ExportsELAP[[#This Row],[EIM Price]]</f>
        <v>82.720384020950007</v>
      </c>
      <c r="L2225" s="167" t="str">
        <f>+INDEX(ECR_Hours!$I$12:$I$15,MATCH(ExportsELAP[[#This Row],[Date Prevailing]],ECR_Hours!$H$12:$H$15,1))</f>
        <v>NS</v>
      </c>
      <c r="M2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6" spans="1:13" x14ac:dyDescent="0.25">
      <c r="A2226" s="164">
        <f>+Exports!A2229</f>
        <v>44654</v>
      </c>
      <c r="B2226" s="165">
        <f t="shared" si="136"/>
        <v>2022</v>
      </c>
      <c r="C2226" s="165">
        <f t="shared" si="137"/>
        <v>4</v>
      </c>
      <c r="D2226" s="165">
        <f t="shared" si="138"/>
        <v>3</v>
      </c>
      <c r="E2226" s="165">
        <f>+Exports!B2229</f>
        <v>17</v>
      </c>
      <c r="F2226" s="165">
        <f>+WEEKDAY(ExportsELAP[[#This Row],[Date Prevailing]],1)</f>
        <v>1</v>
      </c>
      <c r="G2226" s="165">
        <f>+COUNTIFS(ECR_Hours!$K$6:$K$7,ExportsELAP[[#This Row],[Date Prevailing]])</f>
        <v>0</v>
      </c>
      <c r="H2226" s="165">
        <f t="shared" si="139"/>
        <v>1</v>
      </c>
      <c r="I2226" s="166">
        <f>+Exports!G2229</f>
        <v>34455.223700000002</v>
      </c>
      <c r="J2226" s="166">
        <f>+'ELAP_IPCO-APND'!D2229</f>
        <v>8.6185500000000008</v>
      </c>
      <c r="K2226" s="166">
        <f>+(ExportsELAP[[#This Row],[Exports kWh - MPT]]/1000)*ExportsELAP[[#This Row],[EIM Price]]</f>
        <v>296.95406821963508</v>
      </c>
      <c r="L2226" s="167" t="str">
        <f>+INDEX(ECR_Hours!$I$12:$I$15,MATCH(ExportsELAP[[#This Row],[Date Prevailing]],ECR_Hours!$H$12:$H$15,1))</f>
        <v>NS</v>
      </c>
      <c r="M2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7" spans="1:13" x14ac:dyDescent="0.25">
      <c r="A2227" s="164">
        <f>+Exports!A2230</f>
        <v>44654</v>
      </c>
      <c r="B2227" s="165">
        <f t="shared" si="136"/>
        <v>2022</v>
      </c>
      <c r="C2227" s="165">
        <f t="shared" si="137"/>
        <v>4</v>
      </c>
      <c r="D2227" s="165">
        <f t="shared" si="138"/>
        <v>3</v>
      </c>
      <c r="E2227" s="165">
        <f>+Exports!B2230</f>
        <v>18</v>
      </c>
      <c r="F2227" s="165">
        <f>+WEEKDAY(ExportsELAP[[#This Row],[Date Prevailing]],1)</f>
        <v>1</v>
      </c>
      <c r="G2227" s="165">
        <f>+COUNTIFS(ECR_Hours!$K$6:$K$7,ExportsELAP[[#This Row],[Date Prevailing]])</f>
        <v>0</v>
      </c>
      <c r="H2227" s="165">
        <f t="shared" si="139"/>
        <v>1</v>
      </c>
      <c r="I2227" s="166">
        <f>+Exports!G2230</f>
        <v>20287.069100000001</v>
      </c>
      <c r="J2227" s="166">
        <f>+'ELAP_IPCO-APND'!D2230</f>
        <v>21.989170000000001</v>
      </c>
      <c r="K2227" s="166">
        <f>+(ExportsELAP[[#This Row],[Exports kWh - MPT]]/1000)*ExportsELAP[[#This Row],[EIM Price]]</f>
        <v>446.09581124164703</v>
      </c>
      <c r="L2227" s="167" t="str">
        <f>+INDEX(ECR_Hours!$I$12:$I$15,MATCH(ExportsELAP[[#This Row],[Date Prevailing]],ECR_Hours!$H$12:$H$15,1))</f>
        <v>NS</v>
      </c>
      <c r="M2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8" spans="1:13" x14ac:dyDescent="0.25">
      <c r="A2228" s="164">
        <f>+Exports!A2231</f>
        <v>44654</v>
      </c>
      <c r="B2228" s="165">
        <f t="shared" si="136"/>
        <v>2022</v>
      </c>
      <c r="C2228" s="165">
        <f t="shared" si="137"/>
        <v>4</v>
      </c>
      <c r="D2228" s="165">
        <f t="shared" si="138"/>
        <v>3</v>
      </c>
      <c r="E2228" s="165">
        <f>+Exports!B2231</f>
        <v>19</v>
      </c>
      <c r="F2228" s="165">
        <f>+WEEKDAY(ExportsELAP[[#This Row],[Date Prevailing]],1)</f>
        <v>1</v>
      </c>
      <c r="G2228" s="165">
        <f>+COUNTIFS(ECR_Hours!$K$6:$K$7,ExportsELAP[[#This Row],[Date Prevailing]])</f>
        <v>0</v>
      </c>
      <c r="H2228" s="165">
        <f t="shared" si="139"/>
        <v>1</v>
      </c>
      <c r="I2228" s="166">
        <f>+Exports!G2231</f>
        <v>10683.437699999999</v>
      </c>
      <c r="J2228" s="166">
        <f>+'ELAP_IPCO-APND'!D2231</f>
        <v>29.79166</v>
      </c>
      <c r="K2228" s="166">
        <f>+(ExportsELAP[[#This Row],[Exports kWh - MPT]]/1000)*ExportsELAP[[#This Row],[EIM Price]]</f>
        <v>318.27734358958196</v>
      </c>
      <c r="L2228" s="167" t="str">
        <f>+INDEX(ECR_Hours!$I$12:$I$15,MATCH(ExportsELAP[[#This Row],[Date Prevailing]],ECR_Hours!$H$12:$H$15,1))</f>
        <v>NS</v>
      </c>
      <c r="M2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29" spans="1:13" x14ac:dyDescent="0.25">
      <c r="A2229" s="164">
        <f>+Exports!A2232</f>
        <v>44654</v>
      </c>
      <c r="B2229" s="165">
        <f t="shared" si="136"/>
        <v>2022</v>
      </c>
      <c r="C2229" s="165">
        <f t="shared" si="137"/>
        <v>4</v>
      </c>
      <c r="D2229" s="165">
        <f t="shared" si="138"/>
        <v>3</v>
      </c>
      <c r="E2229" s="165">
        <f>+Exports!B2232</f>
        <v>20</v>
      </c>
      <c r="F2229" s="165">
        <f>+WEEKDAY(ExportsELAP[[#This Row],[Date Prevailing]],1)</f>
        <v>1</v>
      </c>
      <c r="G2229" s="165">
        <f>+COUNTIFS(ECR_Hours!$K$6:$K$7,ExportsELAP[[#This Row],[Date Prevailing]])</f>
        <v>0</v>
      </c>
      <c r="H2229" s="165">
        <f t="shared" si="139"/>
        <v>1</v>
      </c>
      <c r="I2229" s="166">
        <f>+Exports!G2232</f>
        <v>2112.8584000000001</v>
      </c>
      <c r="J2229" s="166">
        <f>+'ELAP_IPCO-APND'!D2232</f>
        <v>61.397449999999999</v>
      </c>
      <c r="K2229" s="166">
        <f>+(ExportsELAP[[#This Row],[Exports kWh - MPT]]/1000)*ExportsELAP[[#This Row],[EIM Price]]</f>
        <v>129.72411797108001</v>
      </c>
      <c r="L2229" s="167" t="str">
        <f>+INDEX(ECR_Hours!$I$12:$I$15,MATCH(ExportsELAP[[#This Row],[Date Prevailing]],ECR_Hours!$H$12:$H$15,1))</f>
        <v>NS</v>
      </c>
      <c r="M2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0" spans="1:13" x14ac:dyDescent="0.25">
      <c r="A2230" s="164">
        <f>+Exports!A2233</f>
        <v>44654</v>
      </c>
      <c r="B2230" s="165">
        <f t="shared" si="136"/>
        <v>2022</v>
      </c>
      <c r="C2230" s="165">
        <f t="shared" si="137"/>
        <v>4</v>
      </c>
      <c r="D2230" s="165">
        <f t="shared" si="138"/>
        <v>3</v>
      </c>
      <c r="E2230" s="165">
        <f>+Exports!B2233</f>
        <v>21</v>
      </c>
      <c r="F2230" s="165">
        <f>+WEEKDAY(ExportsELAP[[#This Row],[Date Prevailing]],1)</f>
        <v>1</v>
      </c>
      <c r="G2230" s="165">
        <f>+COUNTIFS(ECR_Hours!$K$6:$K$7,ExportsELAP[[#This Row],[Date Prevailing]])</f>
        <v>0</v>
      </c>
      <c r="H2230" s="165">
        <f t="shared" si="139"/>
        <v>1</v>
      </c>
      <c r="I2230" s="166">
        <f>+Exports!G2233</f>
        <v>174.97</v>
      </c>
      <c r="J2230" s="166">
        <f>+'ELAP_IPCO-APND'!D2233</f>
        <v>53.554949999999998</v>
      </c>
      <c r="K2230" s="166">
        <f>+(ExportsELAP[[#This Row],[Exports kWh - MPT]]/1000)*ExportsELAP[[#This Row],[EIM Price]]</f>
        <v>9.3705096014999985</v>
      </c>
      <c r="L2230" s="167" t="str">
        <f>+INDEX(ECR_Hours!$I$12:$I$15,MATCH(ExportsELAP[[#This Row],[Date Prevailing]],ECR_Hours!$H$12:$H$15,1))</f>
        <v>NS</v>
      </c>
      <c r="M2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1" spans="1:13" x14ac:dyDescent="0.25">
      <c r="A2231" s="164">
        <f>+Exports!A2234</f>
        <v>44654</v>
      </c>
      <c r="B2231" s="165">
        <f t="shared" si="136"/>
        <v>2022</v>
      </c>
      <c r="C2231" s="165">
        <f t="shared" si="137"/>
        <v>4</v>
      </c>
      <c r="D2231" s="165">
        <f t="shared" si="138"/>
        <v>3</v>
      </c>
      <c r="E2231" s="165">
        <f>+Exports!B2234</f>
        <v>22</v>
      </c>
      <c r="F2231" s="165">
        <f>+WEEKDAY(ExportsELAP[[#This Row],[Date Prevailing]],1)</f>
        <v>1</v>
      </c>
      <c r="G2231" s="165">
        <f>+COUNTIFS(ECR_Hours!$K$6:$K$7,ExportsELAP[[#This Row],[Date Prevailing]])</f>
        <v>0</v>
      </c>
      <c r="H2231" s="165">
        <f t="shared" si="139"/>
        <v>1</v>
      </c>
      <c r="I2231" s="166">
        <f>+Exports!G2234</f>
        <v>171.24299999999999</v>
      </c>
      <c r="J2231" s="166">
        <f>+'ELAP_IPCO-APND'!D2234</f>
        <v>52.646839999999997</v>
      </c>
      <c r="K2231" s="166">
        <f>+(ExportsELAP[[#This Row],[Exports kWh - MPT]]/1000)*ExportsELAP[[#This Row],[EIM Price]]</f>
        <v>9.0154028221200004</v>
      </c>
      <c r="L2231" s="167" t="str">
        <f>+INDEX(ECR_Hours!$I$12:$I$15,MATCH(ExportsELAP[[#This Row],[Date Prevailing]],ECR_Hours!$H$12:$H$15,1))</f>
        <v>NS</v>
      </c>
      <c r="M2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2" spans="1:13" x14ac:dyDescent="0.25">
      <c r="A2232" s="164">
        <f>+Exports!A2235</f>
        <v>44654</v>
      </c>
      <c r="B2232" s="165">
        <f t="shared" si="136"/>
        <v>2022</v>
      </c>
      <c r="C2232" s="165">
        <f t="shared" si="137"/>
        <v>4</v>
      </c>
      <c r="D2232" s="165">
        <f t="shared" si="138"/>
        <v>3</v>
      </c>
      <c r="E2232" s="165">
        <f>+Exports!B2235</f>
        <v>23</v>
      </c>
      <c r="F2232" s="165">
        <f>+WEEKDAY(ExportsELAP[[#This Row],[Date Prevailing]],1)</f>
        <v>1</v>
      </c>
      <c r="G2232" s="165">
        <f>+COUNTIFS(ECR_Hours!$K$6:$K$7,ExportsELAP[[#This Row],[Date Prevailing]])</f>
        <v>0</v>
      </c>
      <c r="H2232" s="165">
        <f t="shared" si="139"/>
        <v>1</v>
      </c>
      <c r="I2232" s="166">
        <f>+Exports!G2235</f>
        <v>171.14879999999999</v>
      </c>
      <c r="J2232" s="166">
        <f>+'ELAP_IPCO-APND'!D2235</f>
        <v>46.332140000000003</v>
      </c>
      <c r="K2232" s="166">
        <f>+(ExportsELAP[[#This Row],[Exports kWh - MPT]]/1000)*ExportsELAP[[#This Row],[EIM Price]]</f>
        <v>7.9296901624320002</v>
      </c>
      <c r="L2232" s="167" t="str">
        <f>+INDEX(ECR_Hours!$I$12:$I$15,MATCH(ExportsELAP[[#This Row],[Date Prevailing]],ECR_Hours!$H$12:$H$15,1))</f>
        <v>NS</v>
      </c>
      <c r="M2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3" spans="1:13" x14ac:dyDescent="0.25">
      <c r="A2233" s="164">
        <f>+Exports!A2236</f>
        <v>44654</v>
      </c>
      <c r="B2233" s="165">
        <f t="shared" si="136"/>
        <v>2022</v>
      </c>
      <c r="C2233" s="165">
        <f t="shared" si="137"/>
        <v>4</v>
      </c>
      <c r="D2233" s="165">
        <f t="shared" si="138"/>
        <v>3</v>
      </c>
      <c r="E2233" s="165">
        <f>+Exports!B2236</f>
        <v>24</v>
      </c>
      <c r="F2233" s="165">
        <f>+WEEKDAY(ExportsELAP[[#This Row],[Date Prevailing]],1)</f>
        <v>1</v>
      </c>
      <c r="G2233" s="165">
        <f>+COUNTIFS(ECR_Hours!$K$6:$K$7,ExportsELAP[[#This Row],[Date Prevailing]])</f>
        <v>0</v>
      </c>
      <c r="H2233" s="165">
        <f t="shared" si="139"/>
        <v>1</v>
      </c>
      <c r="I2233" s="166">
        <f>+Exports!G2236</f>
        <v>170.75589999999997</v>
      </c>
      <c r="J2233" s="166">
        <f>+'ELAP_IPCO-APND'!D2236</f>
        <v>43.717880000000001</v>
      </c>
      <c r="K2233" s="166">
        <f>+(ExportsELAP[[#This Row],[Exports kWh - MPT]]/1000)*ExportsELAP[[#This Row],[EIM Price]]</f>
        <v>7.4650859454919987</v>
      </c>
      <c r="L2233" s="167" t="str">
        <f>+INDEX(ECR_Hours!$I$12:$I$15,MATCH(ExportsELAP[[#This Row],[Date Prevailing]],ECR_Hours!$H$12:$H$15,1))</f>
        <v>NS</v>
      </c>
      <c r="M2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4" spans="1:13" x14ac:dyDescent="0.25">
      <c r="A2234" s="164">
        <f>+Exports!A2237</f>
        <v>44655</v>
      </c>
      <c r="B2234" s="165">
        <f t="shared" si="136"/>
        <v>2022</v>
      </c>
      <c r="C2234" s="165">
        <f t="shared" si="137"/>
        <v>4</v>
      </c>
      <c r="D2234" s="165">
        <f t="shared" si="138"/>
        <v>4</v>
      </c>
      <c r="E2234" s="165">
        <f>+Exports!B2237</f>
        <v>1</v>
      </c>
      <c r="F2234" s="165">
        <f>+WEEKDAY(ExportsELAP[[#This Row],[Date Prevailing]],1)</f>
        <v>2</v>
      </c>
      <c r="G2234" s="165">
        <f>+COUNTIFS(ECR_Hours!$K$6:$K$7,ExportsELAP[[#This Row],[Date Prevailing]])</f>
        <v>0</v>
      </c>
      <c r="H2234" s="165">
        <f t="shared" si="139"/>
        <v>2</v>
      </c>
      <c r="I2234" s="166">
        <f>+Exports!G2237</f>
        <v>268.01370000000009</v>
      </c>
      <c r="J2234" s="166">
        <f>+'ELAP_IPCO-APND'!D2237</f>
        <v>35.322609999999997</v>
      </c>
      <c r="K2234" s="166">
        <f>+(ExportsELAP[[#This Row],[Exports kWh - MPT]]/1000)*ExportsELAP[[#This Row],[EIM Price]]</f>
        <v>9.4669433997570014</v>
      </c>
      <c r="L2234" s="167" t="str">
        <f>+INDEX(ECR_Hours!$I$12:$I$15,MATCH(ExportsELAP[[#This Row],[Date Prevailing]],ECR_Hours!$H$12:$H$15,1))</f>
        <v>NS</v>
      </c>
      <c r="M2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5" spans="1:13" x14ac:dyDescent="0.25">
      <c r="A2235" s="164">
        <f>+Exports!A2238</f>
        <v>44655</v>
      </c>
      <c r="B2235" s="165">
        <f t="shared" si="136"/>
        <v>2022</v>
      </c>
      <c r="C2235" s="165">
        <f t="shared" si="137"/>
        <v>4</v>
      </c>
      <c r="D2235" s="165">
        <f t="shared" si="138"/>
        <v>4</v>
      </c>
      <c r="E2235" s="165">
        <f>+Exports!B2238</f>
        <v>2</v>
      </c>
      <c r="F2235" s="165">
        <f>+WEEKDAY(ExportsELAP[[#This Row],[Date Prevailing]],1)</f>
        <v>2</v>
      </c>
      <c r="G2235" s="165">
        <f>+COUNTIFS(ECR_Hours!$K$6:$K$7,ExportsELAP[[#This Row],[Date Prevailing]])</f>
        <v>0</v>
      </c>
      <c r="H2235" s="165">
        <f t="shared" si="139"/>
        <v>2</v>
      </c>
      <c r="I2235" s="166">
        <f>+Exports!G2238</f>
        <v>280.53149999999999</v>
      </c>
      <c r="J2235" s="166">
        <f>+'ELAP_IPCO-APND'!D2238</f>
        <v>36.827669999999998</v>
      </c>
      <c r="K2235" s="166">
        <f>+(ExportsELAP[[#This Row],[Exports kWh - MPT]]/1000)*ExportsELAP[[#This Row],[EIM Price]]</f>
        <v>10.331321506604999</v>
      </c>
      <c r="L2235" s="167" t="str">
        <f>+INDEX(ECR_Hours!$I$12:$I$15,MATCH(ExportsELAP[[#This Row],[Date Prevailing]],ECR_Hours!$H$12:$H$15,1))</f>
        <v>NS</v>
      </c>
      <c r="M2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6" spans="1:13" x14ac:dyDescent="0.25">
      <c r="A2236" s="164">
        <f>+Exports!A2239</f>
        <v>44655</v>
      </c>
      <c r="B2236" s="165">
        <f t="shared" si="136"/>
        <v>2022</v>
      </c>
      <c r="C2236" s="165">
        <f t="shared" si="137"/>
        <v>4</v>
      </c>
      <c r="D2236" s="165">
        <f t="shared" si="138"/>
        <v>4</v>
      </c>
      <c r="E2236" s="165">
        <f>+Exports!B2239</f>
        <v>3</v>
      </c>
      <c r="F2236" s="165">
        <f>+WEEKDAY(ExportsELAP[[#This Row],[Date Prevailing]],1)</f>
        <v>2</v>
      </c>
      <c r="G2236" s="165">
        <f>+COUNTIFS(ECR_Hours!$K$6:$K$7,ExportsELAP[[#This Row],[Date Prevailing]])</f>
        <v>0</v>
      </c>
      <c r="H2236" s="165">
        <f t="shared" si="139"/>
        <v>2</v>
      </c>
      <c r="I2236" s="166">
        <f>+Exports!G2239</f>
        <v>257.32499999999999</v>
      </c>
      <c r="J2236" s="166">
        <f>+'ELAP_IPCO-APND'!D2239</f>
        <v>32.374490000000002</v>
      </c>
      <c r="K2236" s="166">
        <f>+(ExportsELAP[[#This Row],[Exports kWh - MPT]]/1000)*ExportsELAP[[#This Row],[EIM Price]]</f>
        <v>8.33076563925</v>
      </c>
      <c r="L2236" s="167" t="str">
        <f>+INDEX(ECR_Hours!$I$12:$I$15,MATCH(ExportsELAP[[#This Row],[Date Prevailing]],ECR_Hours!$H$12:$H$15,1))</f>
        <v>NS</v>
      </c>
      <c r="M2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7" spans="1:13" x14ac:dyDescent="0.25">
      <c r="A2237" s="164">
        <f>+Exports!A2240</f>
        <v>44655</v>
      </c>
      <c r="B2237" s="165">
        <f t="shared" si="136"/>
        <v>2022</v>
      </c>
      <c r="C2237" s="165">
        <f t="shared" si="137"/>
        <v>4</v>
      </c>
      <c r="D2237" s="165">
        <f t="shared" si="138"/>
        <v>4</v>
      </c>
      <c r="E2237" s="165">
        <f>+Exports!B2240</f>
        <v>4</v>
      </c>
      <c r="F2237" s="165">
        <f>+WEEKDAY(ExportsELAP[[#This Row],[Date Prevailing]],1)</f>
        <v>2</v>
      </c>
      <c r="G2237" s="165">
        <f>+COUNTIFS(ECR_Hours!$K$6:$K$7,ExportsELAP[[#This Row],[Date Prevailing]])</f>
        <v>0</v>
      </c>
      <c r="H2237" s="165">
        <f t="shared" si="139"/>
        <v>2</v>
      </c>
      <c r="I2237" s="166">
        <f>+Exports!G2240</f>
        <v>41.6539</v>
      </c>
      <c r="J2237" s="166">
        <f>+'ELAP_IPCO-APND'!D2240</f>
        <v>32.20317</v>
      </c>
      <c r="K2237" s="166">
        <f>+(ExportsELAP[[#This Row],[Exports kWh - MPT]]/1000)*ExportsELAP[[#This Row],[EIM Price]]</f>
        <v>1.341387622863</v>
      </c>
      <c r="L2237" s="167" t="str">
        <f>+INDEX(ECR_Hours!$I$12:$I$15,MATCH(ExportsELAP[[#This Row],[Date Prevailing]],ECR_Hours!$H$12:$H$15,1))</f>
        <v>NS</v>
      </c>
      <c r="M2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8" spans="1:13" x14ac:dyDescent="0.25">
      <c r="A2238" s="164">
        <f>+Exports!A2241</f>
        <v>44655</v>
      </c>
      <c r="B2238" s="165">
        <f t="shared" si="136"/>
        <v>2022</v>
      </c>
      <c r="C2238" s="165">
        <f t="shared" si="137"/>
        <v>4</v>
      </c>
      <c r="D2238" s="165">
        <f t="shared" si="138"/>
        <v>4</v>
      </c>
      <c r="E2238" s="165">
        <f>+Exports!B2241</f>
        <v>5</v>
      </c>
      <c r="F2238" s="165">
        <f>+WEEKDAY(ExportsELAP[[#This Row],[Date Prevailing]],1)</f>
        <v>2</v>
      </c>
      <c r="G2238" s="165">
        <f>+COUNTIFS(ECR_Hours!$K$6:$K$7,ExportsELAP[[#This Row],[Date Prevailing]])</f>
        <v>0</v>
      </c>
      <c r="H2238" s="165">
        <f t="shared" si="139"/>
        <v>2</v>
      </c>
      <c r="I2238" s="166">
        <f>+Exports!G2241</f>
        <v>31.748099999999997</v>
      </c>
      <c r="J2238" s="166">
        <f>+'ELAP_IPCO-APND'!D2241</f>
        <v>32.193429999999999</v>
      </c>
      <c r="K2238" s="166">
        <f>+(ExportsELAP[[#This Row],[Exports kWh - MPT]]/1000)*ExportsELAP[[#This Row],[EIM Price]]</f>
        <v>1.0220802349829998</v>
      </c>
      <c r="L2238" s="167" t="str">
        <f>+INDEX(ECR_Hours!$I$12:$I$15,MATCH(ExportsELAP[[#This Row],[Date Prevailing]],ECR_Hours!$H$12:$H$15,1))</f>
        <v>NS</v>
      </c>
      <c r="M2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39" spans="1:13" x14ac:dyDescent="0.25">
      <c r="A2239" s="164">
        <f>+Exports!A2242</f>
        <v>44655</v>
      </c>
      <c r="B2239" s="165">
        <f t="shared" si="136"/>
        <v>2022</v>
      </c>
      <c r="C2239" s="165">
        <f t="shared" si="137"/>
        <v>4</v>
      </c>
      <c r="D2239" s="165">
        <f t="shared" si="138"/>
        <v>4</v>
      </c>
      <c r="E2239" s="165">
        <f>+Exports!B2242</f>
        <v>6</v>
      </c>
      <c r="F2239" s="165">
        <f>+WEEKDAY(ExportsELAP[[#This Row],[Date Prevailing]],1)</f>
        <v>2</v>
      </c>
      <c r="G2239" s="165">
        <f>+COUNTIFS(ECR_Hours!$K$6:$K$7,ExportsELAP[[#This Row],[Date Prevailing]])</f>
        <v>0</v>
      </c>
      <c r="H2239" s="165">
        <f t="shared" si="139"/>
        <v>2</v>
      </c>
      <c r="I2239" s="166">
        <f>+Exports!G2242</f>
        <v>41.825799999999902</v>
      </c>
      <c r="J2239" s="166">
        <f>+'ELAP_IPCO-APND'!D2242</f>
        <v>39.128329999999998</v>
      </c>
      <c r="K2239" s="166">
        <f>+(ExportsELAP[[#This Row],[Exports kWh - MPT]]/1000)*ExportsELAP[[#This Row],[EIM Price]]</f>
        <v>1.6365737049139959</v>
      </c>
      <c r="L2239" s="167" t="str">
        <f>+INDEX(ECR_Hours!$I$12:$I$15,MATCH(ExportsELAP[[#This Row],[Date Prevailing]],ECR_Hours!$H$12:$H$15,1))</f>
        <v>NS</v>
      </c>
      <c r="M2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0" spans="1:13" x14ac:dyDescent="0.25">
      <c r="A2240" s="164">
        <f>+Exports!A2243</f>
        <v>44655</v>
      </c>
      <c r="B2240" s="165">
        <f t="shared" si="136"/>
        <v>2022</v>
      </c>
      <c r="C2240" s="165">
        <f t="shared" si="137"/>
        <v>4</v>
      </c>
      <c r="D2240" s="165">
        <f t="shared" si="138"/>
        <v>4</v>
      </c>
      <c r="E2240" s="165">
        <f>+Exports!B2243</f>
        <v>7</v>
      </c>
      <c r="F2240" s="165">
        <f>+WEEKDAY(ExportsELAP[[#This Row],[Date Prevailing]],1)</f>
        <v>2</v>
      </c>
      <c r="G2240" s="165">
        <f>+COUNTIFS(ECR_Hours!$K$6:$K$7,ExportsELAP[[#This Row],[Date Prevailing]])</f>
        <v>0</v>
      </c>
      <c r="H2240" s="165">
        <f t="shared" si="139"/>
        <v>2</v>
      </c>
      <c r="I2240" s="166">
        <f>+Exports!G2243</f>
        <v>30.818700000000003</v>
      </c>
      <c r="J2240" s="166">
        <f>+'ELAP_IPCO-APND'!D2243</f>
        <v>42.737319999999997</v>
      </c>
      <c r="K2240" s="166">
        <f>+(ExportsELAP[[#This Row],[Exports kWh - MPT]]/1000)*ExportsELAP[[#This Row],[EIM Price]]</f>
        <v>1.3171086438840001</v>
      </c>
      <c r="L2240" s="167" t="str">
        <f>+INDEX(ECR_Hours!$I$12:$I$15,MATCH(ExportsELAP[[#This Row],[Date Prevailing]],ECR_Hours!$H$12:$H$15,1))</f>
        <v>NS</v>
      </c>
      <c r="M2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1" spans="1:13" x14ac:dyDescent="0.25">
      <c r="A2241" s="164">
        <f>+Exports!A2244</f>
        <v>44655</v>
      </c>
      <c r="B2241" s="165">
        <f t="shared" si="136"/>
        <v>2022</v>
      </c>
      <c r="C2241" s="165">
        <f t="shared" si="137"/>
        <v>4</v>
      </c>
      <c r="D2241" s="165">
        <f t="shared" si="138"/>
        <v>4</v>
      </c>
      <c r="E2241" s="165">
        <f>+Exports!B2244</f>
        <v>8</v>
      </c>
      <c r="F2241" s="165">
        <f>+WEEKDAY(ExportsELAP[[#This Row],[Date Prevailing]],1)</f>
        <v>2</v>
      </c>
      <c r="G2241" s="165">
        <f>+COUNTIFS(ECR_Hours!$K$6:$K$7,ExportsELAP[[#This Row],[Date Prevailing]])</f>
        <v>0</v>
      </c>
      <c r="H2241" s="165">
        <f t="shared" si="139"/>
        <v>2</v>
      </c>
      <c r="I2241" s="166">
        <f>+Exports!G2244</f>
        <v>225.6303999999999</v>
      </c>
      <c r="J2241" s="166">
        <f>+'ELAP_IPCO-APND'!D2244</f>
        <v>40.773980000000002</v>
      </c>
      <c r="K2241" s="166">
        <f>+(ExportsELAP[[#This Row],[Exports kWh - MPT]]/1000)*ExportsELAP[[#This Row],[EIM Price]]</f>
        <v>9.1998494169919969</v>
      </c>
      <c r="L2241" s="167" t="str">
        <f>+INDEX(ECR_Hours!$I$12:$I$15,MATCH(ExportsELAP[[#This Row],[Date Prevailing]],ECR_Hours!$H$12:$H$15,1))</f>
        <v>NS</v>
      </c>
      <c r="M2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2" spans="1:13" x14ac:dyDescent="0.25">
      <c r="A2242" s="164">
        <f>+Exports!A2245</f>
        <v>44655</v>
      </c>
      <c r="B2242" s="165">
        <f t="shared" ref="B2242:B2305" si="140">+YEAR(A2242)</f>
        <v>2022</v>
      </c>
      <c r="C2242" s="165">
        <f t="shared" ref="C2242:C2305" si="141">+MONTH(A2242)</f>
        <v>4</v>
      </c>
      <c r="D2242" s="165">
        <f t="shared" ref="D2242:D2305" si="142">+DAY(A2242)</f>
        <v>4</v>
      </c>
      <c r="E2242" s="165">
        <f>+Exports!B2245</f>
        <v>9</v>
      </c>
      <c r="F2242" s="165">
        <f>+WEEKDAY(ExportsELAP[[#This Row],[Date Prevailing]],1)</f>
        <v>2</v>
      </c>
      <c r="G2242" s="165">
        <f>+COUNTIFS(ECR_Hours!$K$6:$K$7,ExportsELAP[[#This Row],[Date Prevailing]])</f>
        <v>0</v>
      </c>
      <c r="H2242" s="165">
        <f t="shared" ref="H2242:H2305" si="143">+IF(G2242=1,0,F2242)</f>
        <v>2</v>
      </c>
      <c r="I2242" s="166">
        <f>+Exports!G2245</f>
        <v>1144.5429999999999</v>
      </c>
      <c r="J2242" s="166">
        <f>+'ELAP_IPCO-APND'!D2245</f>
        <v>40.471699999999998</v>
      </c>
      <c r="K2242" s="166">
        <f>+(ExportsELAP[[#This Row],[Exports kWh - MPT]]/1000)*ExportsELAP[[#This Row],[EIM Price]]</f>
        <v>46.321600933099994</v>
      </c>
      <c r="L2242" s="167" t="str">
        <f>+INDEX(ECR_Hours!$I$12:$I$15,MATCH(ExportsELAP[[#This Row],[Date Prevailing]],ECR_Hours!$H$12:$H$15,1))</f>
        <v>NS</v>
      </c>
      <c r="M2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3" spans="1:13" x14ac:dyDescent="0.25">
      <c r="A2243" s="164">
        <f>+Exports!A2246</f>
        <v>44655</v>
      </c>
      <c r="B2243" s="165">
        <f t="shared" si="140"/>
        <v>2022</v>
      </c>
      <c r="C2243" s="165">
        <f t="shared" si="141"/>
        <v>4</v>
      </c>
      <c r="D2243" s="165">
        <f t="shared" si="142"/>
        <v>4</v>
      </c>
      <c r="E2243" s="165">
        <f>+Exports!B2246</f>
        <v>10</v>
      </c>
      <c r="F2243" s="165">
        <f>+WEEKDAY(ExportsELAP[[#This Row],[Date Prevailing]],1)</f>
        <v>2</v>
      </c>
      <c r="G2243" s="165">
        <f>+COUNTIFS(ECR_Hours!$K$6:$K$7,ExportsELAP[[#This Row],[Date Prevailing]])</f>
        <v>0</v>
      </c>
      <c r="H2243" s="165">
        <f t="shared" si="143"/>
        <v>2</v>
      </c>
      <c r="I2243" s="166">
        <f>+Exports!G2246</f>
        <v>2353.7103999999999</v>
      </c>
      <c r="J2243" s="166">
        <f>+'ELAP_IPCO-APND'!D2246</f>
        <v>24.306840000000001</v>
      </c>
      <c r="K2243" s="166">
        <f>+(ExportsELAP[[#This Row],[Exports kWh - MPT]]/1000)*ExportsELAP[[#This Row],[EIM Price]]</f>
        <v>57.211262099135993</v>
      </c>
      <c r="L2243" s="167" t="str">
        <f>+INDEX(ECR_Hours!$I$12:$I$15,MATCH(ExportsELAP[[#This Row],[Date Prevailing]],ECR_Hours!$H$12:$H$15,1))</f>
        <v>NS</v>
      </c>
      <c r="M2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4" spans="1:13" x14ac:dyDescent="0.25">
      <c r="A2244" s="164">
        <f>+Exports!A2247</f>
        <v>44655</v>
      </c>
      <c r="B2244" s="165">
        <f t="shared" si="140"/>
        <v>2022</v>
      </c>
      <c r="C2244" s="165">
        <f t="shared" si="141"/>
        <v>4</v>
      </c>
      <c r="D2244" s="165">
        <f t="shared" si="142"/>
        <v>4</v>
      </c>
      <c r="E2244" s="165">
        <f>+Exports!B2247</f>
        <v>11</v>
      </c>
      <c r="F2244" s="165">
        <f>+WEEKDAY(ExportsELAP[[#This Row],[Date Prevailing]],1)</f>
        <v>2</v>
      </c>
      <c r="G2244" s="165">
        <f>+COUNTIFS(ECR_Hours!$K$6:$K$7,ExportsELAP[[#This Row],[Date Prevailing]])</f>
        <v>0</v>
      </c>
      <c r="H2244" s="165">
        <f t="shared" si="143"/>
        <v>2</v>
      </c>
      <c r="I2244" s="166">
        <f>+Exports!G2247</f>
        <v>3503.2006000000001</v>
      </c>
      <c r="J2244" s="166">
        <f>+'ELAP_IPCO-APND'!D2247</f>
        <v>38.646999999999998</v>
      </c>
      <c r="K2244" s="166">
        <f>+(ExportsELAP[[#This Row],[Exports kWh - MPT]]/1000)*ExportsELAP[[#This Row],[EIM Price]]</f>
        <v>135.38819358819998</v>
      </c>
      <c r="L2244" s="167" t="str">
        <f>+INDEX(ECR_Hours!$I$12:$I$15,MATCH(ExportsELAP[[#This Row],[Date Prevailing]],ECR_Hours!$H$12:$H$15,1))</f>
        <v>NS</v>
      </c>
      <c r="M2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5" spans="1:13" x14ac:dyDescent="0.25">
      <c r="A2245" s="164">
        <f>+Exports!A2248</f>
        <v>44655</v>
      </c>
      <c r="B2245" s="165">
        <f t="shared" si="140"/>
        <v>2022</v>
      </c>
      <c r="C2245" s="165">
        <f t="shared" si="141"/>
        <v>4</v>
      </c>
      <c r="D2245" s="165">
        <f t="shared" si="142"/>
        <v>4</v>
      </c>
      <c r="E2245" s="165">
        <f>+Exports!B2248</f>
        <v>12</v>
      </c>
      <c r="F2245" s="165">
        <f>+WEEKDAY(ExportsELAP[[#This Row],[Date Prevailing]],1)</f>
        <v>2</v>
      </c>
      <c r="G2245" s="165">
        <f>+COUNTIFS(ECR_Hours!$K$6:$K$7,ExportsELAP[[#This Row],[Date Prevailing]])</f>
        <v>0</v>
      </c>
      <c r="H2245" s="165">
        <f t="shared" si="143"/>
        <v>2</v>
      </c>
      <c r="I2245" s="166">
        <f>+Exports!G2248</f>
        <v>6042.125</v>
      </c>
      <c r="J2245" s="166">
        <f>+'ELAP_IPCO-APND'!D2248</f>
        <v>39.619109999999999</v>
      </c>
      <c r="K2245" s="166">
        <f>+(ExportsELAP[[#This Row],[Exports kWh - MPT]]/1000)*ExportsELAP[[#This Row],[EIM Price]]</f>
        <v>239.38361500875001</v>
      </c>
      <c r="L2245" s="167" t="str">
        <f>+INDEX(ECR_Hours!$I$12:$I$15,MATCH(ExportsELAP[[#This Row],[Date Prevailing]],ECR_Hours!$H$12:$H$15,1))</f>
        <v>NS</v>
      </c>
      <c r="M2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6" spans="1:13" x14ac:dyDescent="0.25">
      <c r="A2246" s="164">
        <f>+Exports!A2249</f>
        <v>44655</v>
      </c>
      <c r="B2246" s="165">
        <f t="shared" si="140"/>
        <v>2022</v>
      </c>
      <c r="C2246" s="165">
        <f t="shared" si="141"/>
        <v>4</v>
      </c>
      <c r="D2246" s="165">
        <f t="shared" si="142"/>
        <v>4</v>
      </c>
      <c r="E2246" s="165">
        <f>+Exports!B2249</f>
        <v>13</v>
      </c>
      <c r="F2246" s="165">
        <f>+WEEKDAY(ExportsELAP[[#This Row],[Date Prevailing]],1)</f>
        <v>2</v>
      </c>
      <c r="G2246" s="165">
        <f>+COUNTIFS(ECR_Hours!$K$6:$K$7,ExportsELAP[[#This Row],[Date Prevailing]])</f>
        <v>0</v>
      </c>
      <c r="H2246" s="165">
        <f t="shared" si="143"/>
        <v>2</v>
      </c>
      <c r="I2246" s="166">
        <f>+Exports!G2249</f>
        <v>9372.8245999999999</v>
      </c>
      <c r="J2246" s="166">
        <f>+'ELAP_IPCO-APND'!D2249</f>
        <v>32.401090000000003</v>
      </c>
      <c r="K2246" s="166">
        <f>+(ExportsELAP[[#This Row],[Exports kWh - MPT]]/1000)*ExportsELAP[[#This Row],[EIM Price]]</f>
        <v>303.689733418814</v>
      </c>
      <c r="L2246" s="167" t="str">
        <f>+INDEX(ECR_Hours!$I$12:$I$15,MATCH(ExportsELAP[[#This Row],[Date Prevailing]],ECR_Hours!$H$12:$H$15,1))</f>
        <v>NS</v>
      </c>
      <c r="M2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7" spans="1:13" x14ac:dyDescent="0.25">
      <c r="A2247" s="164">
        <f>+Exports!A2250</f>
        <v>44655</v>
      </c>
      <c r="B2247" s="165">
        <f t="shared" si="140"/>
        <v>2022</v>
      </c>
      <c r="C2247" s="165">
        <f t="shared" si="141"/>
        <v>4</v>
      </c>
      <c r="D2247" s="165">
        <f t="shared" si="142"/>
        <v>4</v>
      </c>
      <c r="E2247" s="165">
        <f>+Exports!B2250</f>
        <v>14</v>
      </c>
      <c r="F2247" s="165">
        <f>+WEEKDAY(ExportsELAP[[#This Row],[Date Prevailing]],1)</f>
        <v>2</v>
      </c>
      <c r="G2247" s="165">
        <f>+COUNTIFS(ECR_Hours!$K$6:$K$7,ExportsELAP[[#This Row],[Date Prevailing]])</f>
        <v>0</v>
      </c>
      <c r="H2247" s="165">
        <f t="shared" si="143"/>
        <v>2</v>
      </c>
      <c r="I2247" s="166">
        <f>+Exports!G2250</f>
        <v>10773.125400000001</v>
      </c>
      <c r="J2247" s="166">
        <f>+'ELAP_IPCO-APND'!D2250</f>
        <v>33.106459999999998</v>
      </c>
      <c r="K2247" s="166">
        <f>+(ExportsELAP[[#This Row],[Exports kWh - MPT]]/1000)*ExportsELAP[[#This Row],[EIM Price]]</f>
        <v>356.66004513008403</v>
      </c>
      <c r="L2247" s="167" t="str">
        <f>+INDEX(ECR_Hours!$I$12:$I$15,MATCH(ExportsELAP[[#This Row],[Date Prevailing]],ECR_Hours!$H$12:$H$15,1))</f>
        <v>NS</v>
      </c>
      <c r="M2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8" spans="1:13" x14ac:dyDescent="0.25">
      <c r="A2248" s="164">
        <f>+Exports!A2251</f>
        <v>44655</v>
      </c>
      <c r="B2248" s="165">
        <f t="shared" si="140"/>
        <v>2022</v>
      </c>
      <c r="C2248" s="165">
        <f t="shared" si="141"/>
        <v>4</v>
      </c>
      <c r="D2248" s="165">
        <f t="shared" si="142"/>
        <v>4</v>
      </c>
      <c r="E2248" s="165">
        <f>+Exports!B2251</f>
        <v>15</v>
      </c>
      <c r="F2248" s="165">
        <f>+WEEKDAY(ExportsELAP[[#This Row],[Date Prevailing]],1)</f>
        <v>2</v>
      </c>
      <c r="G2248" s="165">
        <f>+COUNTIFS(ECR_Hours!$K$6:$K$7,ExportsELAP[[#This Row],[Date Prevailing]])</f>
        <v>0</v>
      </c>
      <c r="H2248" s="165">
        <f t="shared" si="143"/>
        <v>2</v>
      </c>
      <c r="I2248" s="166">
        <f>+Exports!G2251</f>
        <v>11919.9341</v>
      </c>
      <c r="J2248" s="166">
        <f>+'ELAP_IPCO-APND'!D2251</f>
        <v>33.329529999999998</v>
      </c>
      <c r="K2248" s="166">
        <f>+(ExportsELAP[[#This Row],[Exports kWh - MPT]]/1000)*ExportsELAP[[#This Row],[EIM Price]]</f>
        <v>397.28580118397298</v>
      </c>
      <c r="L2248" s="167" t="str">
        <f>+INDEX(ECR_Hours!$I$12:$I$15,MATCH(ExportsELAP[[#This Row],[Date Prevailing]],ECR_Hours!$H$12:$H$15,1))</f>
        <v>NS</v>
      </c>
      <c r="M2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49" spans="1:13" x14ac:dyDescent="0.25">
      <c r="A2249" s="164">
        <f>+Exports!A2252</f>
        <v>44655</v>
      </c>
      <c r="B2249" s="165">
        <f t="shared" si="140"/>
        <v>2022</v>
      </c>
      <c r="C2249" s="165">
        <f t="shared" si="141"/>
        <v>4</v>
      </c>
      <c r="D2249" s="165">
        <f t="shared" si="142"/>
        <v>4</v>
      </c>
      <c r="E2249" s="165">
        <f>+Exports!B2252</f>
        <v>16</v>
      </c>
      <c r="F2249" s="165">
        <f>+WEEKDAY(ExportsELAP[[#This Row],[Date Prevailing]],1)</f>
        <v>2</v>
      </c>
      <c r="G2249" s="165">
        <f>+COUNTIFS(ECR_Hours!$K$6:$K$7,ExportsELAP[[#This Row],[Date Prevailing]])</f>
        <v>0</v>
      </c>
      <c r="H2249" s="165">
        <f t="shared" si="143"/>
        <v>2</v>
      </c>
      <c r="I2249" s="166">
        <f>+Exports!G2252</f>
        <v>11930.419900000001</v>
      </c>
      <c r="J2249" s="166">
        <f>+'ELAP_IPCO-APND'!D2252</f>
        <v>34.122999999999998</v>
      </c>
      <c r="K2249" s="166">
        <f>+(ExportsELAP[[#This Row],[Exports kWh - MPT]]/1000)*ExportsELAP[[#This Row],[EIM Price]]</f>
        <v>407.10171824769998</v>
      </c>
      <c r="L2249" s="167" t="str">
        <f>+INDEX(ECR_Hours!$I$12:$I$15,MATCH(ExportsELAP[[#This Row],[Date Prevailing]],ECR_Hours!$H$12:$H$15,1))</f>
        <v>NS</v>
      </c>
      <c r="M2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0" spans="1:13" x14ac:dyDescent="0.25">
      <c r="A2250" s="164">
        <f>+Exports!A2253</f>
        <v>44655</v>
      </c>
      <c r="B2250" s="165">
        <f t="shared" si="140"/>
        <v>2022</v>
      </c>
      <c r="C2250" s="165">
        <f t="shared" si="141"/>
        <v>4</v>
      </c>
      <c r="D2250" s="165">
        <f t="shared" si="142"/>
        <v>4</v>
      </c>
      <c r="E2250" s="165">
        <f>+Exports!B2253</f>
        <v>17</v>
      </c>
      <c r="F2250" s="165">
        <f>+WEEKDAY(ExportsELAP[[#This Row],[Date Prevailing]],1)</f>
        <v>2</v>
      </c>
      <c r="G2250" s="165">
        <f>+COUNTIFS(ECR_Hours!$K$6:$K$7,ExportsELAP[[#This Row],[Date Prevailing]])</f>
        <v>0</v>
      </c>
      <c r="H2250" s="165">
        <f t="shared" si="143"/>
        <v>2</v>
      </c>
      <c r="I2250" s="166">
        <f>+Exports!G2253</f>
        <v>10564.892199999998</v>
      </c>
      <c r="J2250" s="166">
        <f>+'ELAP_IPCO-APND'!D2253</f>
        <v>46.787840000000003</v>
      </c>
      <c r="K2250" s="166">
        <f>+(ExportsELAP[[#This Row],[Exports kWh - MPT]]/1000)*ExportsELAP[[#This Row],[EIM Price]]</f>
        <v>494.30848587084802</v>
      </c>
      <c r="L2250" s="167" t="str">
        <f>+INDEX(ECR_Hours!$I$12:$I$15,MATCH(ExportsELAP[[#This Row],[Date Prevailing]],ECR_Hours!$H$12:$H$15,1))</f>
        <v>NS</v>
      </c>
      <c r="M2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1" spans="1:13" x14ac:dyDescent="0.25">
      <c r="A2251" s="164">
        <f>+Exports!A2254</f>
        <v>44655</v>
      </c>
      <c r="B2251" s="165">
        <f t="shared" si="140"/>
        <v>2022</v>
      </c>
      <c r="C2251" s="165">
        <f t="shared" si="141"/>
        <v>4</v>
      </c>
      <c r="D2251" s="165">
        <f t="shared" si="142"/>
        <v>4</v>
      </c>
      <c r="E2251" s="165">
        <f>+Exports!B2254</f>
        <v>18</v>
      </c>
      <c r="F2251" s="165">
        <f>+WEEKDAY(ExportsELAP[[#This Row],[Date Prevailing]],1)</f>
        <v>2</v>
      </c>
      <c r="G2251" s="165">
        <f>+COUNTIFS(ECR_Hours!$K$6:$K$7,ExportsELAP[[#This Row],[Date Prevailing]])</f>
        <v>0</v>
      </c>
      <c r="H2251" s="165">
        <f t="shared" si="143"/>
        <v>2</v>
      </c>
      <c r="I2251" s="166">
        <f>+Exports!G2254</f>
        <v>8367.6506000000008</v>
      </c>
      <c r="J2251" s="166">
        <f>+'ELAP_IPCO-APND'!D2254</f>
        <v>41.377929999999999</v>
      </c>
      <c r="K2251" s="166">
        <f>+(ExportsELAP[[#This Row],[Exports kWh - MPT]]/1000)*ExportsELAP[[#This Row],[EIM Price]]</f>
        <v>346.23606079125801</v>
      </c>
      <c r="L2251" s="167" t="str">
        <f>+INDEX(ECR_Hours!$I$12:$I$15,MATCH(ExportsELAP[[#This Row],[Date Prevailing]],ECR_Hours!$H$12:$H$15,1))</f>
        <v>NS</v>
      </c>
      <c r="M2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2" spans="1:13" x14ac:dyDescent="0.25">
      <c r="A2252" s="164">
        <f>+Exports!A2255</f>
        <v>44655</v>
      </c>
      <c r="B2252" s="165">
        <f t="shared" si="140"/>
        <v>2022</v>
      </c>
      <c r="C2252" s="165">
        <f t="shared" si="141"/>
        <v>4</v>
      </c>
      <c r="D2252" s="165">
        <f t="shared" si="142"/>
        <v>4</v>
      </c>
      <c r="E2252" s="165">
        <f>+Exports!B2255</f>
        <v>19</v>
      </c>
      <c r="F2252" s="165">
        <f>+WEEKDAY(ExportsELAP[[#This Row],[Date Prevailing]],1)</f>
        <v>2</v>
      </c>
      <c r="G2252" s="165">
        <f>+COUNTIFS(ECR_Hours!$K$6:$K$7,ExportsELAP[[#This Row],[Date Prevailing]])</f>
        <v>0</v>
      </c>
      <c r="H2252" s="165">
        <f t="shared" si="143"/>
        <v>2</v>
      </c>
      <c r="I2252" s="166">
        <f>+Exports!G2255</f>
        <v>2416.8177999999998</v>
      </c>
      <c r="J2252" s="166">
        <f>+'ELAP_IPCO-APND'!D2255</f>
        <v>41.822490000000002</v>
      </c>
      <c r="K2252" s="166">
        <f>+(ExportsELAP[[#This Row],[Exports kWh - MPT]]/1000)*ExportsELAP[[#This Row],[EIM Price]]</f>
        <v>101.07733827232201</v>
      </c>
      <c r="L2252" s="167" t="str">
        <f>+INDEX(ECR_Hours!$I$12:$I$15,MATCH(ExportsELAP[[#This Row],[Date Prevailing]],ECR_Hours!$H$12:$H$15,1))</f>
        <v>NS</v>
      </c>
      <c r="M2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3" spans="1:13" x14ac:dyDescent="0.25">
      <c r="A2253" s="164">
        <f>+Exports!A2256</f>
        <v>44655</v>
      </c>
      <c r="B2253" s="165">
        <f t="shared" si="140"/>
        <v>2022</v>
      </c>
      <c r="C2253" s="165">
        <f t="shared" si="141"/>
        <v>4</v>
      </c>
      <c r="D2253" s="165">
        <f t="shared" si="142"/>
        <v>4</v>
      </c>
      <c r="E2253" s="165">
        <f>+Exports!B2256</f>
        <v>20</v>
      </c>
      <c r="F2253" s="165">
        <f>+WEEKDAY(ExportsELAP[[#This Row],[Date Prevailing]],1)</f>
        <v>2</v>
      </c>
      <c r="G2253" s="165">
        <f>+COUNTIFS(ECR_Hours!$K$6:$K$7,ExportsELAP[[#This Row],[Date Prevailing]])</f>
        <v>0</v>
      </c>
      <c r="H2253" s="165">
        <f t="shared" si="143"/>
        <v>2</v>
      </c>
      <c r="I2253" s="166">
        <f>+Exports!G2256</f>
        <v>335.80360000000002</v>
      </c>
      <c r="J2253" s="166">
        <f>+'ELAP_IPCO-APND'!D2256</f>
        <v>45.198950000000004</v>
      </c>
      <c r="K2253" s="166">
        <f>+(ExportsELAP[[#This Row],[Exports kWh - MPT]]/1000)*ExportsELAP[[#This Row],[EIM Price]]</f>
        <v>15.177970126220004</v>
      </c>
      <c r="L2253" s="167" t="str">
        <f>+INDEX(ECR_Hours!$I$12:$I$15,MATCH(ExportsELAP[[#This Row],[Date Prevailing]],ECR_Hours!$H$12:$H$15,1))</f>
        <v>NS</v>
      </c>
      <c r="M2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4" spans="1:13" x14ac:dyDescent="0.25">
      <c r="A2254" s="164">
        <f>+Exports!A2257</f>
        <v>44655</v>
      </c>
      <c r="B2254" s="165">
        <f t="shared" si="140"/>
        <v>2022</v>
      </c>
      <c r="C2254" s="165">
        <f t="shared" si="141"/>
        <v>4</v>
      </c>
      <c r="D2254" s="165">
        <f t="shared" si="142"/>
        <v>4</v>
      </c>
      <c r="E2254" s="165">
        <f>+Exports!B2257</f>
        <v>21</v>
      </c>
      <c r="F2254" s="165">
        <f>+WEEKDAY(ExportsELAP[[#This Row],[Date Prevailing]],1)</f>
        <v>2</v>
      </c>
      <c r="G2254" s="165">
        <f>+COUNTIFS(ECR_Hours!$K$6:$K$7,ExportsELAP[[#This Row],[Date Prevailing]])</f>
        <v>0</v>
      </c>
      <c r="H2254" s="165">
        <f t="shared" si="143"/>
        <v>2</v>
      </c>
      <c r="I2254" s="166">
        <f>+Exports!G2257</f>
        <v>20.396599999999999</v>
      </c>
      <c r="J2254" s="166">
        <f>+'ELAP_IPCO-APND'!D2257</f>
        <v>39.595939999999999</v>
      </c>
      <c r="K2254" s="166">
        <f>+(ExportsELAP[[#This Row],[Exports kWh - MPT]]/1000)*ExportsELAP[[#This Row],[EIM Price]]</f>
        <v>0.80762254980400006</v>
      </c>
      <c r="L2254" s="167" t="str">
        <f>+INDEX(ECR_Hours!$I$12:$I$15,MATCH(ExportsELAP[[#This Row],[Date Prevailing]],ECR_Hours!$H$12:$H$15,1))</f>
        <v>NS</v>
      </c>
      <c r="M2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5" spans="1:13" x14ac:dyDescent="0.25">
      <c r="A2255" s="164">
        <f>+Exports!A2258</f>
        <v>44655</v>
      </c>
      <c r="B2255" s="165">
        <f t="shared" si="140"/>
        <v>2022</v>
      </c>
      <c r="C2255" s="165">
        <f t="shared" si="141"/>
        <v>4</v>
      </c>
      <c r="D2255" s="165">
        <f t="shared" si="142"/>
        <v>4</v>
      </c>
      <c r="E2255" s="165">
        <f>+Exports!B2258</f>
        <v>22</v>
      </c>
      <c r="F2255" s="165">
        <f>+WEEKDAY(ExportsELAP[[#This Row],[Date Prevailing]],1)</f>
        <v>2</v>
      </c>
      <c r="G2255" s="165">
        <f>+COUNTIFS(ECR_Hours!$K$6:$K$7,ExportsELAP[[#This Row],[Date Prevailing]])</f>
        <v>0</v>
      </c>
      <c r="H2255" s="165">
        <f t="shared" si="143"/>
        <v>2</v>
      </c>
      <c r="I2255" s="166">
        <f>+Exports!G2258</f>
        <v>22.726800000000001</v>
      </c>
      <c r="J2255" s="166">
        <f>+'ELAP_IPCO-APND'!D2258</f>
        <v>39.05977</v>
      </c>
      <c r="K2255" s="166">
        <f>+(ExportsELAP[[#This Row],[Exports kWh - MPT]]/1000)*ExportsELAP[[#This Row],[EIM Price]]</f>
        <v>0.88770358083600009</v>
      </c>
      <c r="L2255" s="167" t="str">
        <f>+INDEX(ECR_Hours!$I$12:$I$15,MATCH(ExportsELAP[[#This Row],[Date Prevailing]],ECR_Hours!$H$12:$H$15,1))</f>
        <v>NS</v>
      </c>
      <c r="M2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6" spans="1:13" x14ac:dyDescent="0.25">
      <c r="A2256" s="164">
        <f>+Exports!A2259</f>
        <v>44655</v>
      </c>
      <c r="B2256" s="165">
        <f t="shared" si="140"/>
        <v>2022</v>
      </c>
      <c r="C2256" s="165">
        <f t="shared" si="141"/>
        <v>4</v>
      </c>
      <c r="D2256" s="165">
        <f t="shared" si="142"/>
        <v>4</v>
      </c>
      <c r="E2256" s="165">
        <f>+Exports!B2259</f>
        <v>23</v>
      </c>
      <c r="F2256" s="165">
        <f>+WEEKDAY(ExportsELAP[[#This Row],[Date Prevailing]],1)</f>
        <v>2</v>
      </c>
      <c r="G2256" s="165">
        <f>+COUNTIFS(ECR_Hours!$K$6:$K$7,ExportsELAP[[#This Row],[Date Prevailing]])</f>
        <v>0</v>
      </c>
      <c r="H2256" s="165">
        <f t="shared" si="143"/>
        <v>2</v>
      </c>
      <c r="I2256" s="166">
        <f>+Exports!G2259</f>
        <v>23.383199999999999</v>
      </c>
      <c r="J2256" s="166">
        <f>+'ELAP_IPCO-APND'!D2259</f>
        <v>32.924840000000003</v>
      </c>
      <c r="K2256" s="166">
        <f>+(ExportsELAP[[#This Row],[Exports kWh - MPT]]/1000)*ExportsELAP[[#This Row],[EIM Price]]</f>
        <v>0.76988811868800011</v>
      </c>
      <c r="L2256" s="167" t="str">
        <f>+INDEX(ECR_Hours!$I$12:$I$15,MATCH(ExportsELAP[[#This Row],[Date Prevailing]],ECR_Hours!$H$12:$H$15,1))</f>
        <v>NS</v>
      </c>
      <c r="M2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7" spans="1:13" x14ac:dyDescent="0.25">
      <c r="A2257" s="164">
        <f>+Exports!A2260</f>
        <v>44655</v>
      </c>
      <c r="B2257" s="165">
        <f t="shared" si="140"/>
        <v>2022</v>
      </c>
      <c r="C2257" s="165">
        <f t="shared" si="141"/>
        <v>4</v>
      </c>
      <c r="D2257" s="165">
        <f t="shared" si="142"/>
        <v>4</v>
      </c>
      <c r="E2257" s="165">
        <f>+Exports!B2260</f>
        <v>24</v>
      </c>
      <c r="F2257" s="165">
        <f>+WEEKDAY(ExportsELAP[[#This Row],[Date Prevailing]],1)</f>
        <v>2</v>
      </c>
      <c r="G2257" s="165">
        <f>+COUNTIFS(ECR_Hours!$K$6:$K$7,ExportsELAP[[#This Row],[Date Prevailing]])</f>
        <v>0</v>
      </c>
      <c r="H2257" s="165">
        <f t="shared" si="143"/>
        <v>2</v>
      </c>
      <c r="I2257" s="166">
        <f>+Exports!G2260</f>
        <v>28.052800000000001</v>
      </c>
      <c r="J2257" s="166">
        <f>+'ELAP_IPCO-APND'!D2260</f>
        <v>41.551850000000002</v>
      </c>
      <c r="K2257" s="166">
        <f>+(ExportsELAP[[#This Row],[Exports kWh - MPT]]/1000)*ExportsELAP[[#This Row],[EIM Price]]</f>
        <v>1.1656457376800002</v>
      </c>
      <c r="L2257" s="167" t="str">
        <f>+INDEX(ECR_Hours!$I$12:$I$15,MATCH(ExportsELAP[[#This Row],[Date Prevailing]],ECR_Hours!$H$12:$H$15,1))</f>
        <v>NS</v>
      </c>
      <c r="M2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8" spans="1:13" x14ac:dyDescent="0.25">
      <c r="A2258" s="164">
        <f>+Exports!A2261</f>
        <v>44656</v>
      </c>
      <c r="B2258" s="165">
        <f t="shared" si="140"/>
        <v>2022</v>
      </c>
      <c r="C2258" s="165">
        <f t="shared" si="141"/>
        <v>4</v>
      </c>
      <c r="D2258" s="165">
        <f t="shared" si="142"/>
        <v>5</v>
      </c>
      <c r="E2258" s="165">
        <f>+Exports!B2261</f>
        <v>1</v>
      </c>
      <c r="F2258" s="165">
        <f>+WEEKDAY(ExportsELAP[[#This Row],[Date Prevailing]],1)</f>
        <v>3</v>
      </c>
      <c r="G2258" s="165">
        <f>+COUNTIFS(ECR_Hours!$K$6:$K$7,ExportsELAP[[#This Row],[Date Prevailing]])</f>
        <v>0</v>
      </c>
      <c r="H2258" s="165">
        <f t="shared" si="143"/>
        <v>3</v>
      </c>
      <c r="I2258" s="166">
        <f>+Exports!G2261</f>
        <v>53.176699999999997</v>
      </c>
      <c r="J2258" s="166">
        <f>+'ELAP_IPCO-APND'!D2261</f>
        <v>30.2684</v>
      </c>
      <c r="K2258" s="166">
        <f>+(ExportsELAP[[#This Row],[Exports kWh - MPT]]/1000)*ExportsELAP[[#This Row],[EIM Price]]</f>
        <v>1.6095736262799998</v>
      </c>
      <c r="L2258" s="167" t="str">
        <f>+INDEX(ECR_Hours!$I$12:$I$15,MATCH(ExportsELAP[[#This Row],[Date Prevailing]],ECR_Hours!$H$12:$H$15,1))</f>
        <v>NS</v>
      </c>
      <c r="M2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59" spans="1:13" x14ac:dyDescent="0.25">
      <c r="A2259" s="164">
        <f>+Exports!A2262</f>
        <v>44656</v>
      </c>
      <c r="B2259" s="165">
        <f t="shared" si="140"/>
        <v>2022</v>
      </c>
      <c r="C2259" s="165">
        <f t="shared" si="141"/>
        <v>4</v>
      </c>
      <c r="D2259" s="165">
        <f t="shared" si="142"/>
        <v>5</v>
      </c>
      <c r="E2259" s="165">
        <f>+Exports!B2262</f>
        <v>2</v>
      </c>
      <c r="F2259" s="165">
        <f>+WEEKDAY(ExportsELAP[[#This Row],[Date Prevailing]],1)</f>
        <v>3</v>
      </c>
      <c r="G2259" s="165">
        <f>+COUNTIFS(ECR_Hours!$K$6:$K$7,ExportsELAP[[#This Row],[Date Prevailing]])</f>
        <v>0</v>
      </c>
      <c r="H2259" s="165">
        <f t="shared" si="143"/>
        <v>3</v>
      </c>
      <c r="I2259" s="166">
        <f>+Exports!G2262</f>
        <v>54.226800000000004</v>
      </c>
      <c r="J2259" s="166">
        <f>+'ELAP_IPCO-APND'!D2262</f>
        <v>29.709980000000002</v>
      </c>
      <c r="K2259" s="166">
        <f>+(ExportsELAP[[#This Row],[Exports kWh - MPT]]/1000)*ExportsELAP[[#This Row],[EIM Price]]</f>
        <v>1.6110771434640003</v>
      </c>
      <c r="L2259" s="167" t="str">
        <f>+INDEX(ECR_Hours!$I$12:$I$15,MATCH(ExportsELAP[[#This Row],[Date Prevailing]],ECR_Hours!$H$12:$H$15,1))</f>
        <v>NS</v>
      </c>
      <c r="M2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0" spans="1:13" x14ac:dyDescent="0.25">
      <c r="A2260" s="164">
        <f>+Exports!A2263</f>
        <v>44656</v>
      </c>
      <c r="B2260" s="165">
        <f t="shared" si="140"/>
        <v>2022</v>
      </c>
      <c r="C2260" s="165">
        <f t="shared" si="141"/>
        <v>4</v>
      </c>
      <c r="D2260" s="165">
        <f t="shared" si="142"/>
        <v>5</v>
      </c>
      <c r="E2260" s="165">
        <f>+Exports!B2263</f>
        <v>3</v>
      </c>
      <c r="F2260" s="165">
        <f>+WEEKDAY(ExportsELAP[[#This Row],[Date Prevailing]],1)</f>
        <v>3</v>
      </c>
      <c r="G2260" s="165">
        <f>+COUNTIFS(ECR_Hours!$K$6:$K$7,ExportsELAP[[#This Row],[Date Prevailing]])</f>
        <v>0</v>
      </c>
      <c r="H2260" s="165">
        <f t="shared" si="143"/>
        <v>3</v>
      </c>
      <c r="I2260" s="166">
        <f>+Exports!G2263</f>
        <v>45.132300000000001</v>
      </c>
      <c r="J2260" s="166">
        <f>+'ELAP_IPCO-APND'!D2263</f>
        <v>34.109560000000002</v>
      </c>
      <c r="K2260" s="166">
        <f>+(ExportsELAP[[#This Row],[Exports kWh - MPT]]/1000)*ExportsELAP[[#This Row],[EIM Price]]</f>
        <v>1.5394428947880001</v>
      </c>
      <c r="L2260" s="167" t="str">
        <f>+INDEX(ECR_Hours!$I$12:$I$15,MATCH(ExportsELAP[[#This Row],[Date Prevailing]],ECR_Hours!$H$12:$H$15,1))</f>
        <v>NS</v>
      </c>
      <c r="M2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1" spans="1:13" x14ac:dyDescent="0.25">
      <c r="A2261" s="164">
        <f>+Exports!A2264</f>
        <v>44656</v>
      </c>
      <c r="B2261" s="165">
        <f t="shared" si="140"/>
        <v>2022</v>
      </c>
      <c r="C2261" s="165">
        <f t="shared" si="141"/>
        <v>4</v>
      </c>
      <c r="D2261" s="165">
        <f t="shared" si="142"/>
        <v>5</v>
      </c>
      <c r="E2261" s="165">
        <f>+Exports!B2264</f>
        <v>4</v>
      </c>
      <c r="F2261" s="165">
        <f>+WEEKDAY(ExportsELAP[[#This Row],[Date Prevailing]],1)</f>
        <v>3</v>
      </c>
      <c r="G2261" s="165">
        <f>+COUNTIFS(ECR_Hours!$K$6:$K$7,ExportsELAP[[#This Row],[Date Prevailing]])</f>
        <v>0</v>
      </c>
      <c r="H2261" s="165">
        <f t="shared" si="143"/>
        <v>3</v>
      </c>
      <c r="I2261" s="166">
        <f>+Exports!G2264</f>
        <v>17.479900000000001</v>
      </c>
      <c r="J2261" s="166">
        <f>+'ELAP_IPCO-APND'!D2264</f>
        <v>32.912520000000001</v>
      </c>
      <c r="K2261" s="166">
        <f>+(ExportsELAP[[#This Row],[Exports kWh - MPT]]/1000)*ExportsELAP[[#This Row],[EIM Price]]</f>
        <v>0.57530755834799996</v>
      </c>
      <c r="L2261" s="167" t="str">
        <f>+INDEX(ECR_Hours!$I$12:$I$15,MATCH(ExportsELAP[[#This Row],[Date Prevailing]],ECR_Hours!$H$12:$H$15,1))</f>
        <v>NS</v>
      </c>
      <c r="M2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2" spans="1:13" x14ac:dyDescent="0.25">
      <c r="A2262" s="164">
        <f>+Exports!A2265</f>
        <v>44656</v>
      </c>
      <c r="B2262" s="165">
        <f t="shared" si="140"/>
        <v>2022</v>
      </c>
      <c r="C2262" s="165">
        <f t="shared" si="141"/>
        <v>4</v>
      </c>
      <c r="D2262" s="165">
        <f t="shared" si="142"/>
        <v>5</v>
      </c>
      <c r="E2262" s="165">
        <f>+Exports!B2265</f>
        <v>5</v>
      </c>
      <c r="F2262" s="165">
        <f>+WEEKDAY(ExportsELAP[[#This Row],[Date Prevailing]],1)</f>
        <v>3</v>
      </c>
      <c r="G2262" s="165">
        <f>+COUNTIFS(ECR_Hours!$K$6:$K$7,ExportsELAP[[#This Row],[Date Prevailing]])</f>
        <v>0</v>
      </c>
      <c r="H2262" s="165">
        <f t="shared" si="143"/>
        <v>3</v>
      </c>
      <c r="I2262" s="166">
        <f>+Exports!G2265</f>
        <v>19.217499999999998</v>
      </c>
      <c r="J2262" s="166">
        <f>+'ELAP_IPCO-APND'!D2265</f>
        <v>34.266350000000003</v>
      </c>
      <c r="K2262" s="166">
        <f>+(ExportsELAP[[#This Row],[Exports kWh - MPT]]/1000)*ExportsELAP[[#This Row],[EIM Price]]</f>
        <v>0.65851358112500002</v>
      </c>
      <c r="L2262" s="167" t="str">
        <f>+INDEX(ECR_Hours!$I$12:$I$15,MATCH(ExportsELAP[[#This Row],[Date Prevailing]],ECR_Hours!$H$12:$H$15,1))</f>
        <v>NS</v>
      </c>
      <c r="M2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3" spans="1:13" x14ac:dyDescent="0.25">
      <c r="A2263" s="164">
        <f>+Exports!A2266</f>
        <v>44656</v>
      </c>
      <c r="B2263" s="165">
        <f t="shared" si="140"/>
        <v>2022</v>
      </c>
      <c r="C2263" s="165">
        <f t="shared" si="141"/>
        <v>4</v>
      </c>
      <c r="D2263" s="165">
        <f t="shared" si="142"/>
        <v>5</v>
      </c>
      <c r="E2263" s="165">
        <f>+Exports!B2266</f>
        <v>6</v>
      </c>
      <c r="F2263" s="165">
        <f>+WEEKDAY(ExportsELAP[[#This Row],[Date Prevailing]],1)</f>
        <v>3</v>
      </c>
      <c r="G2263" s="165">
        <f>+COUNTIFS(ECR_Hours!$K$6:$K$7,ExportsELAP[[#This Row],[Date Prevailing]])</f>
        <v>0</v>
      </c>
      <c r="H2263" s="165">
        <f t="shared" si="143"/>
        <v>3</v>
      </c>
      <c r="I2263" s="166">
        <f>+Exports!G2266</f>
        <v>20.497900000000001</v>
      </c>
      <c r="J2263" s="166">
        <f>+'ELAP_IPCO-APND'!D2266</f>
        <v>39.051259999999999</v>
      </c>
      <c r="K2263" s="166">
        <f>+(ExportsELAP[[#This Row],[Exports kWh - MPT]]/1000)*ExportsELAP[[#This Row],[EIM Price]]</f>
        <v>0.80046882235400008</v>
      </c>
      <c r="L2263" s="167" t="str">
        <f>+INDEX(ECR_Hours!$I$12:$I$15,MATCH(ExportsELAP[[#This Row],[Date Prevailing]],ECR_Hours!$H$12:$H$15,1))</f>
        <v>NS</v>
      </c>
      <c r="M2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4" spans="1:13" x14ac:dyDescent="0.25">
      <c r="A2264" s="164">
        <f>+Exports!A2267</f>
        <v>44656</v>
      </c>
      <c r="B2264" s="165">
        <f t="shared" si="140"/>
        <v>2022</v>
      </c>
      <c r="C2264" s="165">
        <f t="shared" si="141"/>
        <v>4</v>
      </c>
      <c r="D2264" s="165">
        <f t="shared" si="142"/>
        <v>5</v>
      </c>
      <c r="E2264" s="165">
        <f>+Exports!B2267</f>
        <v>7</v>
      </c>
      <c r="F2264" s="165">
        <f>+WEEKDAY(ExportsELAP[[#This Row],[Date Prevailing]],1)</f>
        <v>3</v>
      </c>
      <c r="G2264" s="165">
        <f>+COUNTIFS(ECR_Hours!$K$6:$K$7,ExportsELAP[[#This Row],[Date Prevailing]])</f>
        <v>0</v>
      </c>
      <c r="H2264" s="165">
        <f t="shared" si="143"/>
        <v>3</v>
      </c>
      <c r="I2264" s="166">
        <f>+Exports!G2267</f>
        <v>28.400499999999997</v>
      </c>
      <c r="J2264" s="166">
        <f>+'ELAP_IPCO-APND'!D2267</f>
        <v>37.764090000000003</v>
      </c>
      <c r="K2264" s="166">
        <f>+(ExportsELAP[[#This Row],[Exports kWh - MPT]]/1000)*ExportsELAP[[#This Row],[EIM Price]]</f>
        <v>1.072519038045</v>
      </c>
      <c r="L2264" s="167" t="str">
        <f>+INDEX(ECR_Hours!$I$12:$I$15,MATCH(ExportsELAP[[#This Row],[Date Prevailing]],ECR_Hours!$H$12:$H$15,1))</f>
        <v>NS</v>
      </c>
      <c r="M2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5" spans="1:13" x14ac:dyDescent="0.25">
      <c r="A2265" s="164">
        <f>+Exports!A2268</f>
        <v>44656</v>
      </c>
      <c r="B2265" s="165">
        <f t="shared" si="140"/>
        <v>2022</v>
      </c>
      <c r="C2265" s="165">
        <f t="shared" si="141"/>
        <v>4</v>
      </c>
      <c r="D2265" s="165">
        <f t="shared" si="142"/>
        <v>5</v>
      </c>
      <c r="E2265" s="165">
        <f>+Exports!B2268</f>
        <v>8</v>
      </c>
      <c r="F2265" s="165">
        <f>+WEEKDAY(ExportsELAP[[#This Row],[Date Prevailing]],1)</f>
        <v>3</v>
      </c>
      <c r="G2265" s="165">
        <f>+COUNTIFS(ECR_Hours!$K$6:$K$7,ExportsELAP[[#This Row],[Date Prevailing]])</f>
        <v>0</v>
      </c>
      <c r="H2265" s="165">
        <f t="shared" si="143"/>
        <v>3</v>
      </c>
      <c r="I2265" s="166">
        <f>+Exports!G2268</f>
        <v>2095.7017999999998</v>
      </c>
      <c r="J2265" s="166">
        <f>+'ELAP_IPCO-APND'!D2268</f>
        <v>46.831299999999999</v>
      </c>
      <c r="K2265" s="166">
        <f>+(ExportsELAP[[#This Row],[Exports kWh - MPT]]/1000)*ExportsELAP[[#This Row],[EIM Price]]</f>
        <v>98.14443970633998</v>
      </c>
      <c r="L2265" s="167" t="str">
        <f>+INDEX(ECR_Hours!$I$12:$I$15,MATCH(ExportsELAP[[#This Row],[Date Prevailing]],ECR_Hours!$H$12:$H$15,1))</f>
        <v>NS</v>
      </c>
      <c r="M2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6" spans="1:13" x14ac:dyDescent="0.25">
      <c r="A2266" s="164">
        <f>+Exports!A2269</f>
        <v>44656</v>
      </c>
      <c r="B2266" s="165">
        <f t="shared" si="140"/>
        <v>2022</v>
      </c>
      <c r="C2266" s="165">
        <f t="shared" si="141"/>
        <v>4</v>
      </c>
      <c r="D2266" s="165">
        <f t="shared" si="142"/>
        <v>5</v>
      </c>
      <c r="E2266" s="165">
        <f>+Exports!B2269</f>
        <v>9</v>
      </c>
      <c r="F2266" s="165">
        <f>+WEEKDAY(ExportsELAP[[#This Row],[Date Prevailing]],1)</f>
        <v>3</v>
      </c>
      <c r="G2266" s="165">
        <f>+COUNTIFS(ECR_Hours!$K$6:$K$7,ExportsELAP[[#This Row],[Date Prevailing]])</f>
        <v>0</v>
      </c>
      <c r="H2266" s="165">
        <f t="shared" si="143"/>
        <v>3</v>
      </c>
      <c r="I2266" s="166">
        <f>+Exports!G2269</f>
        <v>9961.8058000000001</v>
      </c>
      <c r="J2266" s="166">
        <f>+'ELAP_IPCO-APND'!D2269</f>
        <v>39.54177</v>
      </c>
      <c r="K2266" s="166">
        <f>+(ExportsELAP[[#This Row],[Exports kWh - MPT]]/1000)*ExportsELAP[[#This Row],[EIM Price]]</f>
        <v>393.90743372826603</v>
      </c>
      <c r="L2266" s="167" t="str">
        <f>+INDEX(ECR_Hours!$I$12:$I$15,MATCH(ExportsELAP[[#This Row],[Date Prevailing]],ECR_Hours!$H$12:$H$15,1))</f>
        <v>NS</v>
      </c>
      <c r="M2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7" spans="1:13" x14ac:dyDescent="0.25">
      <c r="A2267" s="164">
        <f>+Exports!A2270</f>
        <v>44656</v>
      </c>
      <c r="B2267" s="165">
        <f t="shared" si="140"/>
        <v>2022</v>
      </c>
      <c r="C2267" s="165">
        <f t="shared" si="141"/>
        <v>4</v>
      </c>
      <c r="D2267" s="165">
        <f t="shared" si="142"/>
        <v>5</v>
      </c>
      <c r="E2267" s="165">
        <f>+Exports!B2270</f>
        <v>10</v>
      </c>
      <c r="F2267" s="165">
        <f>+WEEKDAY(ExportsELAP[[#This Row],[Date Prevailing]],1)</f>
        <v>3</v>
      </c>
      <c r="G2267" s="165">
        <f>+COUNTIFS(ECR_Hours!$K$6:$K$7,ExportsELAP[[#This Row],[Date Prevailing]])</f>
        <v>0</v>
      </c>
      <c r="H2267" s="165">
        <f t="shared" si="143"/>
        <v>3</v>
      </c>
      <c r="I2267" s="166">
        <f>+Exports!G2270</f>
        <v>17927.7166</v>
      </c>
      <c r="J2267" s="166">
        <f>+'ELAP_IPCO-APND'!D2270</f>
        <v>33.09263</v>
      </c>
      <c r="K2267" s="166">
        <f>+(ExportsELAP[[#This Row],[Exports kWh - MPT]]/1000)*ExportsELAP[[#This Row],[EIM Price]]</f>
        <v>593.275292188658</v>
      </c>
      <c r="L2267" s="167" t="str">
        <f>+INDEX(ECR_Hours!$I$12:$I$15,MATCH(ExportsELAP[[#This Row],[Date Prevailing]],ECR_Hours!$H$12:$H$15,1))</f>
        <v>NS</v>
      </c>
      <c r="M2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8" spans="1:13" x14ac:dyDescent="0.25">
      <c r="A2268" s="164">
        <f>+Exports!A2271</f>
        <v>44656</v>
      </c>
      <c r="B2268" s="165">
        <f t="shared" si="140"/>
        <v>2022</v>
      </c>
      <c r="C2268" s="165">
        <f t="shared" si="141"/>
        <v>4</v>
      </c>
      <c r="D2268" s="165">
        <f t="shared" si="142"/>
        <v>5</v>
      </c>
      <c r="E2268" s="165">
        <f>+Exports!B2271</f>
        <v>11</v>
      </c>
      <c r="F2268" s="165">
        <f>+WEEKDAY(ExportsELAP[[#This Row],[Date Prevailing]],1)</f>
        <v>3</v>
      </c>
      <c r="G2268" s="165">
        <f>+COUNTIFS(ECR_Hours!$K$6:$K$7,ExportsELAP[[#This Row],[Date Prevailing]])</f>
        <v>0</v>
      </c>
      <c r="H2268" s="165">
        <f t="shared" si="143"/>
        <v>3</v>
      </c>
      <c r="I2268" s="166">
        <f>+Exports!G2271</f>
        <v>32590.149100000002</v>
      </c>
      <c r="J2268" s="166">
        <f>+'ELAP_IPCO-APND'!D2271</f>
        <v>32.818939999999998</v>
      </c>
      <c r="K2268" s="166">
        <f>+(ExportsELAP[[#This Row],[Exports kWh - MPT]]/1000)*ExportsELAP[[#This Row],[EIM Price]]</f>
        <v>1069.5741479039541</v>
      </c>
      <c r="L2268" s="167" t="str">
        <f>+INDEX(ECR_Hours!$I$12:$I$15,MATCH(ExportsELAP[[#This Row],[Date Prevailing]],ECR_Hours!$H$12:$H$15,1))</f>
        <v>NS</v>
      </c>
      <c r="M2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69" spans="1:13" x14ac:dyDescent="0.25">
      <c r="A2269" s="164">
        <f>+Exports!A2272</f>
        <v>44656</v>
      </c>
      <c r="B2269" s="165">
        <f t="shared" si="140"/>
        <v>2022</v>
      </c>
      <c r="C2269" s="165">
        <f t="shared" si="141"/>
        <v>4</v>
      </c>
      <c r="D2269" s="165">
        <f t="shared" si="142"/>
        <v>5</v>
      </c>
      <c r="E2269" s="165">
        <f>+Exports!B2272</f>
        <v>12</v>
      </c>
      <c r="F2269" s="165">
        <f>+WEEKDAY(ExportsELAP[[#This Row],[Date Prevailing]],1)</f>
        <v>3</v>
      </c>
      <c r="G2269" s="165">
        <f>+COUNTIFS(ECR_Hours!$K$6:$K$7,ExportsELAP[[#This Row],[Date Prevailing]])</f>
        <v>0</v>
      </c>
      <c r="H2269" s="165">
        <f t="shared" si="143"/>
        <v>3</v>
      </c>
      <c r="I2269" s="166">
        <f>+Exports!G2272</f>
        <v>42513.050199999998</v>
      </c>
      <c r="J2269" s="166">
        <f>+'ELAP_IPCO-APND'!D2272</f>
        <v>31.74755</v>
      </c>
      <c r="K2269" s="166">
        <f>+(ExportsELAP[[#This Row],[Exports kWh - MPT]]/1000)*ExportsELAP[[#This Row],[EIM Price]]</f>
        <v>1349.6851868770098</v>
      </c>
      <c r="L2269" s="167" t="str">
        <f>+INDEX(ECR_Hours!$I$12:$I$15,MATCH(ExportsELAP[[#This Row],[Date Prevailing]],ECR_Hours!$H$12:$H$15,1))</f>
        <v>NS</v>
      </c>
      <c r="M2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0" spans="1:13" x14ac:dyDescent="0.25">
      <c r="A2270" s="164">
        <f>+Exports!A2273</f>
        <v>44656</v>
      </c>
      <c r="B2270" s="165">
        <f t="shared" si="140"/>
        <v>2022</v>
      </c>
      <c r="C2270" s="165">
        <f t="shared" si="141"/>
        <v>4</v>
      </c>
      <c r="D2270" s="165">
        <f t="shared" si="142"/>
        <v>5</v>
      </c>
      <c r="E2270" s="165">
        <f>+Exports!B2273</f>
        <v>13</v>
      </c>
      <c r="F2270" s="165">
        <f>+WEEKDAY(ExportsELAP[[#This Row],[Date Prevailing]],1)</f>
        <v>3</v>
      </c>
      <c r="G2270" s="165">
        <f>+COUNTIFS(ECR_Hours!$K$6:$K$7,ExportsELAP[[#This Row],[Date Prevailing]])</f>
        <v>0</v>
      </c>
      <c r="H2270" s="165">
        <f t="shared" si="143"/>
        <v>3</v>
      </c>
      <c r="I2270" s="166">
        <f>+Exports!G2273</f>
        <v>44726.015299999999</v>
      </c>
      <c r="J2270" s="166">
        <f>+'ELAP_IPCO-APND'!D2273</f>
        <v>-0.65508</v>
      </c>
      <c r="K2270" s="166">
        <f>+(ExportsELAP[[#This Row],[Exports kWh - MPT]]/1000)*ExportsELAP[[#This Row],[EIM Price]]</f>
        <v>-29.299118102724002</v>
      </c>
      <c r="L2270" s="167" t="str">
        <f>+INDEX(ECR_Hours!$I$12:$I$15,MATCH(ExportsELAP[[#This Row],[Date Prevailing]],ECR_Hours!$H$12:$H$15,1))</f>
        <v>NS</v>
      </c>
      <c r="M2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1" spans="1:13" x14ac:dyDescent="0.25">
      <c r="A2271" s="164">
        <f>+Exports!A2274</f>
        <v>44656</v>
      </c>
      <c r="B2271" s="165">
        <f t="shared" si="140"/>
        <v>2022</v>
      </c>
      <c r="C2271" s="165">
        <f t="shared" si="141"/>
        <v>4</v>
      </c>
      <c r="D2271" s="165">
        <f t="shared" si="142"/>
        <v>5</v>
      </c>
      <c r="E2271" s="165">
        <f>+Exports!B2274</f>
        <v>14</v>
      </c>
      <c r="F2271" s="165">
        <f>+WEEKDAY(ExportsELAP[[#This Row],[Date Prevailing]],1)</f>
        <v>3</v>
      </c>
      <c r="G2271" s="165">
        <f>+COUNTIFS(ECR_Hours!$K$6:$K$7,ExportsELAP[[#This Row],[Date Prevailing]])</f>
        <v>0</v>
      </c>
      <c r="H2271" s="165">
        <f t="shared" si="143"/>
        <v>3</v>
      </c>
      <c r="I2271" s="166">
        <f>+Exports!G2274</f>
        <v>49269.320900000006</v>
      </c>
      <c r="J2271" s="166">
        <f>+'ELAP_IPCO-APND'!D2274</f>
        <v>8.0107800000000005</v>
      </c>
      <c r="K2271" s="166">
        <f>+(ExportsELAP[[#This Row],[Exports kWh - MPT]]/1000)*ExportsELAP[[#This Row],[EIM Price]]</f>
        <v>394.68569047930208</v>
      </c>
      <c r="L2271" s="167" t="str">
        <f>+INDEX(ECR_Hours!$I$12:$I$15,MATCH(ExportsELAP[[#This Row],[Date Prevailing]],ECR_Hours!$H$12:$H$15,1))</f>
        <v>NS</v>
      </c>
      <c r="M2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2" spans="1:13" x14ac:dyDescent="0.25">
      <c r="A2272" s="164">
        <f>+Exports!A2275</f>
        <v>44656</v>
      </c>
      <c r="B2272" s="165">
        <f t="shared" si="140"/>
        <v>2022</v>
      </c>
      <c r="C2272" s="165">
        <f t="shared" si="141"/>
        <v>4</v>
      </c>
      <c r="D2272" s="165">
        <f t="shared" si="142"/>
        <v>5</v>
      </c>
      <c r="E2272" s="165">
        <f>+Exports!B2275</f>
        <v>15</v>
      </c>
      <c r="F2272" s="165">
        <f>+WEEKDAY(ExportsELAP[[#This Row],[Date Prevailing]],1)</f>
        <v>3</v>
      </c>
      <c r="G2272" s="165">
        <f>+COUNTIFS(ECR_Hours!$K$6:$K$7,ExportsELAP[[#This Row],[Date Prevailing]])</f>
        <v>0</v>
      </c>
      <c r="H2272" s="165">
        <f t="shared" si="143"/>
        <v>3</v>
      </c>
      <c r="I2272" s="166">
        <f>+Exports!G2275</f>
        <v>49715.397799999999</v>
      </c>
      <c r="J2272" s="166">
        <f>+'ELAP_IPCO-APND'!D2275</f>
        <v>3.56738</v>
      </c>
      <c r="K2272" s="166">
        <f>+(ExportsELAP[[#This Row],[Exports kWh - MPT]]/1000)*ExportsELAP[[#This Row],[EIM Price]]</f>
        <v>177.353715803764</v>
      </c>
      <c r="L2272" s="167" t="str">
        <f>+INDEX(ECR_Hours!$I$12:$I$15,MATCH(ExportsELAP[[#This Row],[Date Prevailing]],ECR_Hours!$H$12:$H$15,1))</f>
        <v>NS</v>
      </c>
      <c r="M2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3" spans="1:13" x14ac:dyDescent="0.25">
      <c r="A2273" s="164">
        <f>+Exports!A2276</f>
        <v>44656</v>
      </c>
      <c r="B2273" s="165">
        <f t="shared" si="140"/>
        <v>2022</v>
      </c>
      <c r="C2273" s="165">
        <f t="shared" si="141"/>
        <v>4</v>
      </c>
      <c r="D2273" s="165">
        <f t="shared" si="142"/>
        <v>5</v>
      </c>
      <c r="E2273" s="165">
        <f>+Exports!B2276</f>
        <v>16</v>
      </c>
      <c r="F2273" s="165">
        <f>+WEEKDAY(ExportsELAP[[#This Row],[Date Prevailing]],1)</f>
        <v>3</v>
      </c>
      <c r="G2273" s="165">
        <f>+COUNTIFS(ECR_Hours!$K$6:$K$7,ExportsELAP[[#This Row],[Date Prevailing]])</f>
        <v>0</v>
      </c>
      <c r="H2273" s="165">
        <f t="shared" si="143"/>
        <v>3</v>
      </c>
      <c r="I2273" s="166">
        <f>+Exports!G2276</f>
        <v>41487.473099999996</v>
      </c>
      <c r="J2273" s="166">
        <f>+'ELAP_IPCO-APND'!D2276</f>
        <v>9.4993700000000008</v>
      </c>
      <c r="K2273" s="166">
        <f>+(ExportsELAP[[#This Row],[Exports kWh - MPT]]/1000)*ExportsELAP[[#This Row],[EIM Price]]</f>
        <v>394.10485734194697</v>
      </c>
      <c r="L2273" s="167" t="str">
        <f>+INDEX(ECR_Hours!$I$12:$I$15,MATCH(ExportsELAP[[#This Row],[Date Prevailing]],ECR_Hours!$H$12:$H$15,1))</f>
        <v>NS</v>
      </c>
      <c r="M2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4" spans="1:13" x14ac:dyDescent="0.25">
      <c r="A2274" s="164">
        <f>+Exports!A2277</f>
        <v>44656</v>
      </c>
      <c r="B2274" s="165">
        <f t="shared" si="140"/>
        <v>2022</v>
      </c>
      <c r="C2274" s="165">
        <f t="shared" si="141"/>
        <v>4</v>
      </c>
      <c r="D2274" s="165">
        <f t="shared" si="142"/>
        <v>5</v>
      </c>
      <c r="E2274" s="165">
        <f>+Exports!B2277</f>
        <v>17</v>
      </c>
      <c r="F2274" s="165">
        <f>+WEEKDAY(ExportsELAP[[#This Row],[Date Prevailing]],1)</f>
        <v>3</v>
      </c>
      <c r="G2274" s="165">
        <f>+COUNTIFS(ECR_Hours!$K$6:$K$7,ExportsELAP[[#This Row],[Date Prevailing]])</f>
        <v>0</v>
      </c>
      <c r="H2274" s="165">
        <f t="shared" si="143"/>
        <v>3</v>
      </c>
      <c r="I2274" s="166">
        <f>+Exports!G2277</f>
        <v>34284.872000000003</v>
      </c>
      <c r="J2274" s="166">
        <f>+'ELAP_IPCO-APND'!D2277</f>
        <v>14.71552</v>
      </c>
      <c r="K2274" s="166">
        <f>+(ExportsELAP[[#This Row],[Exports kWh - MPT]]/1000)*ExportsELAP[[#This Row],[EIM Price]]</f>
        <v>504.51971961343997</v>
      </c>
      <c r="L2274" s="167" t="str">
        <f>+INDEX(ECR_Hours!$I$12:$I$15,MATCH(ExportsELAP[[#This Row],[Date Prevailing]],ECR_Hours!$H$12:$H$15,1))</f>
        <v>NS</v>
      </c>
      <c r="M2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5" spans="1:13" x14ac:dyDescent="0.25">
      <c r="A2275" s="164">
        <f>+Exports!A2278</f>
        <v>44656</v>
      </c>
      <c r="B2275" s="165">
        <f t="shared" si="140"/>
        <v>2022</v>
      </c>
      <c r="C2275" s="165">
        <f t="shared" si="141"/>
        <v>4</v>
      </c>
      <c r="D2275" s="165">
        <f t="shared" si="142"/>
        <v>5</v>
      </c>
      <c r="E2275" s="165">
        <f>+Exports!B2278</f>
        <v>18</v>
      </c>
      <c r="F2275" s="165">
        <f>+WEEKDAY(ExportsELAP[[#This Row],[Date Prevailing]],1)</f>
        <v>3</v>
      </c>
      <c r="G2275" s="165">
        <f>+COUNTIFS(ECR_Hours!$K$6:$K$7,ExportsELAP[[#This Row],[Date Prevailing]])</f>
        <v>0</v>
      </c>
      <c r="H2275" s="165">
        <f t="shared" si="143"/>
        <v>3</v>
      </c>
      <c r="I2275" s="166">
        <f>+Exports!G2278</f>
        <v>24009.5484</v>
      </c>
      <c r="J2275" s="166">
        <f>+'ELAP_IPCO-APND'!D2278</f>
        <v>13.353960000000001</v>
      </c>
      <c r="K2275" s="166">
        <f>+(ExportsELAP[[#This Row],[Exports kWh - MPT]]/1000)*ExportsELAP[[#This Row],[EIM Price]]</f>
        <v>320.62254895166404</v>
      </c>
      <c r="L2275" s="167" t="str">
        <f>+INDEX(ECR_Hours!$I$12:$I$15,MATCH(ExportsELAP[[#This Row],[Date Prevailing]],ECR_Hours!$H$12:$H$15,1))</f>
        <v>NS</v>
      </c>
      <c r="M2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6" spans="1:13" x14ac:dyDescent="0.25">
      <c r="A2276" s="164">
        <f>+Exports!A2279</f>
        <v>44656</v>
      </c>
      <c r="B2276" s="165">
        <f t="shared" si="140"/>
        <v>2022</v>
      </c>
      <c r="C2276" s="165">
        <f t="shared" si="141"/>
        <v>4</v>
      </c>
      <c r="D2276" s="165">
        <f t="shared" si="142"/>
        <v>5</v>
      </c>
      <c r="E2276" s="165">
        <f>+Exports!B2279</f>
        <v>19</v>
      </c>
      <c r="F2276" s="165">
        <f>+WEEKDAY(ExportsELAP[[#This Row],[Date Prevailing]],1)</f>
        <v>3</v>
      </c>
      <c r="G2276" s="165">
        <f>+COUNTIFS(ECR_Hours!$K$6:$K$7,ExportsELAP[[#This Row],[Date Prevailing]])</f>
        <v>0</v>
      </c>
      <c r="H2276" s="165">
        <f t="shared" si="143"/>
        <v>3</v>
      </c>
      <c r="I2276" s="166">
        <f>+Exports!G2279</f>
        <v>11370.495800000001</v>
      </c>
      <c r="J2276" s="166">
        <f>+'ELAP_IPCO-APND'!D2279</f>
        <v>23.030159999999999</v>
      </c>
      <c r="K2276" s="166">
        <f>+(ExportsELAP[[#This Row],[Exports kWh - MPT]]/1000)*ExportsELAP[[#This Row],[EIM Price]]</f>
        <v>261.86433755332797</v>
      </c>
      <c r="L2276" s="167" t="str">
        <f>+INDEX(ECR_Hours!$I$12:$I$15,MATCH(ExportsELAP[[#This Row],[Date Prevailing]],ECR_Hours!$H$12:$H$15,1))</f>
        <v>NS</v>
      </c>
      <c r="M2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7" spans="1:13" x14ac:dyDescent="0.25">
      <c r="A2277" s="164">
        <f>+Exports!A2280</f>
        <v>44656</v>
      </c>
      <c r="B2277" s="165">
        <f t="shared" si="140"/>
        <v>2022</v>
      </c>
      <c r="C2277" s="165">
        <f t="shared" si="141"/>
        <v>4</v>
      </c>
      <c r="D2277" s="165">
        <f t="shared" si="142"/>
        <v>5</v>
      </c>
      <c r="E2277" s="165">
        <f>+Exports!B2280</f>
        <v>20</v>
      </c>
      <c r="F2277" s="165">
        <f>+WEEKDAY(ExportsELAP[[#This Row],[Date Prevailing]],1)</f>
        <v>3</v>
      </c>
      <c r="G2277" s="165">
        <f>+COUNTIFS(ECR_Hours!$K$6:$K$7,ExportsELAP[[#This Row],[Date Prevailing]])</f>
        <v>0</v>
      </c>
      <c r="H2277" s="165">
        <f t="shared" si="143"/>
        <v>3</v>
      </c>
      <c r="I2277" s="166">
        <f>+Exports!G2280</f>
        <v>2271.2019999999998</v>
      </c>
      <c r="J2277" s="166">
        <f>+'ELAP_IPCO-APND'!D2280</f>
        <v>39.343629999999997</v>
      </c>
      <c r="K2277" s="166">
        <f>+(ExportsELAP[[#This Row],[Exports kWh - MPT]]/1000)*ExportsELAP[[#This Row],[EIM Price]]</f>
        <v>89.357331143259984</v>
      </c>
      <c r="L2277" s="167" t="str">
        <f>+INDEX(ECR_Hours!$I$12:$I$15,MATCH(ExportsELAP[[#This Row],[Date Prevailing]],ECR_Hours!$H$12:$H$15,1))</f>
        <v>NS</v>
      </c>
      <c r="M2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8" spans="1:13" x14ac:dyDescent="0.25">
      <c r="A2278" s="164">
        <f>+Exports!A2281</f>
        <v>44656</v>
      </c>
      <c r="B2278" s="165">
        <f t="shared" si="140"/>
        <v>2022</v>
      </c>
      <c r="C2278" s="165">
        <f t="shared" si="141"/>
        <v>4</v>
      </c>
      <c r="D2278" s="165">
        <f t="shared" si="142"/>
        <v>5</v>
      </c>
      <c r="E2278" s="165">
        <f>+Exports!B2281</f>
        <v>21</v>
      </c>
      <c r="F2278" s="165">
        <f>+WEEKDAY(ExportsELAP[[#This Row],[Date Prevailing]],1)</f>
        <v>3</v>
      </c>
      <c r="G2278" s="165">
        <f>+COUNTIFS(ECR_Hours!$K$6:$K$7,ExportsELAP[[#This Row],[Date Prevailing]])</f>
        <v>0</v>
      </c>
      <c r="H2278" s="165">
        <f t="shared" si="143"/>
        <v>3</v>
      </c>
      <c r="I2278" s="166">
        <f>+Exports!G2281</f>
        <v>141.5395</v>
      </c>
      <c r="J2278" s="166">
        <f>+'ELAP_IPCO-APND'!D2281</f>
        <v>43.930419999999998</v>
      </c>
      <c r="K2278" s="166">
        <f>+(ExportsELAP[[#This Row],[Exports kWh - MPT]]/1000)*ExportsELAP[[#This Row],[EIM Price]]</f>
        <v>6.21788968159</v>
      </c>
      <c r="L2278" s="167" t="str">
        <f>+INDEX(ECR_Hours!$I$12:$I$15,MATCH(ExportsELAP[[#This Row],[Date Prevailing]],ECR_Hours!$H$12:$H$15,1))</f>
        <v>NS</v>
      </c>
      <c r="M2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79" spans="1:13" x14ac:dyDescent="0.25">
      <c r="A2279" s="164">
        <f>+Exports!A2282</f>
        <v>44656</v>
      </c>
      <c r="B2279" s="165">
        <f t="shared" si="140"/>
        <v>2022</v>
      </c>
      <c r="C2279" s="165">
        <f t="shared" si="141"/>
        <v>4</v>
      </c>
      <c r="D2279" s="165">
        <f t="shared" si="142"/>
        <v>5</v>
      </c>
      <c r="E2279" s="165">
        <f>+Exports!B2282</f>
        <v>22</v>
      </c>
      <c r="F2279" s="165">
        <f>+WEEKDAY(ExportsELAP[[#This Row],[Date Prevailing]],1)</f>
        <v>3</v>
      </c>
      <c r="G2279" s="165">
        <f>+COUNTIFS(ECR_Hours!$K$6:$K$7,ExportsELAP[[#This Row],[Date Prevailing]])</f>
        <v>0</v>
      </c>
      <c r="H2279" s="165">
        <f t="shared" si="143"/>
        <v>3</v>
      </c>
      <c r="I2279" s="166">
        <f>+Exports!G2282</f>
        <v>132.72300000000001</v>
      </c>
      <c r="J2279" s="166">
        <f>+'ELAP_IPCO-APND'!D2282</f>
        <v>43.345219999999998</v>
      </c>
      <c r="K2279" s="166">
        <f>+(ExportsELAP[[#This Row],[Exports kWh - MPT]]/1000)*ExportsELAP[[#This Row],[EIM Price]]</f>
        <v>5.7529076340599996</v>
      </c>
      <c r="L2279" s="167" t="str">
        <f>+INDEX(ECR_Hours!$I$12:$I$15,MATCH(ExportsELAP[[#This Row],[Date Prevailing]],ECR_Hours!$H$12:$H$15,1))</f>
        <v>NS</v>
      </c>
      <c r="M2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0" spans="1:13" x14ac:dyDescent="0.25">
      <c r="A2280" s="164">
        <f>+Exports!A2283</f>
        <v>44656</v>
      </c>
      <c r="B2280" s="165">
        <f t="shared" si="140"/>
        <v>2022</v>
      </c>
      <c r="C2280" s="165">
        <f t="shared" si="141"/>
        <v>4</v>
      </c>
      <c r="D2280" s="165">
        <f t="shared" si="142"/>
        <v>5</v>
      </c>
      <c r="E2280" s="165">
        <f>+Exports!B2283</f>
        <v>23</v>
      </c>
      <c r="F2280" s="165">
        <f>+WEEKDAY(ExportsELAP[[#This Row],[Date Prevailing]],1)</f>
        <v>3</v>
      </c>
      <c r="G2280" s="165">
        <f>+COUNTIFS(ECR_Hours!$K$6:$K$7,ExportsELAP[[#This Row],[Date Prevailing]])</f>
        <v>0</v>
      </c>
      <c r="H2280" s="165">
        <f t="shared" si="143"/>
        <v>3</v>
      </c>
      <c r="I2280" s="166">
        <f>+Exports!G2283</f>
        <v>131.00779999999901</v>
      </c>
      <c r="J2280" s="166">
        <f>+'ELAP_IPCO-APND'!D2283</f>
        <v>42.082549999999998</v>
      </c>
      <c r="K2280" s="166">
        <f>+(ExportsELAP[[#This Row],[Exports kWh - MPT]]/1000)*ExportsELAP[[#This Row],[EIM Price]]</f>
        <v>5.5131422938899579</v>
      </c>
      <c r="L2280" s="167" t="str">
        <f>+INDEX(ECR_Hours!$I$12:$I$15,MATCH(ExportsELAP[[#This Row],[Date Prevailing]],ECR_Hours!$H$12:$H$15,1))</f>
        <v>NS</v>
      </c>
      <c r="M2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1" spans="1:13" x14ac:dyDescent="0.25">
      <c r="A2281" s="164">
        <f>+Exports!A2284</f>
        <v>44656</v>
      </c>
      <c r="B2281" s="165">
        <f t="shared" si="140"/>
        <v>2022</v>
      </c>
      <c r="C2281" s="165">
        <f t="shared" si="141"/>
        <v>4</v>
      </c>
      <c r="D2281" s="165">
        <f t="shared" si="142"/>
        <v>5</v>
      </c>
      <c r="E2281" s="165">
        <f>+Exports!B2284</f>
        <v>24</v>
      </c>
      <c r="F2281" s="165">
        <f>+WEEKDAY(ExportsELAP[[#This Row],[Date Prevailing]],1)</f>
        <v>3</v>
      </c>
      <c r="G2281" s="165">
        <f>+COUNTIFS(ECR_Hours!$K$6:$K$7,ExportsELAP[[#This Row],[Date Prevailing]])</f>
        <v>0</v>
      </c>
      <c r="H2281" s="165">
        <f t="shared" si="143"/>
        <v>3</v>
      </c>
      <c r="I2281" s="166">
        <f>+Exports!G2284</f>
        <v>130.1953</v>
      </c>
      <c r="J2281" s="166">
        <f>+'ELAP_IPCO-APND'!D2284</f>
        <v>43.003369999999997</v>
      </c>
      <c r="K2281" s="166">
        <f>+(ExportsELAP[[#This Row],[Exports kWh - MPT]]/1000)*ExportsELAP[[#This Row],[EIM Price]]</f>
        <v>5.5988366581609998</v>
      </c>
      <c r="L2281" s="167" t="str">
        <f>+INDEX(ECR_Hours!$I$12:$I$15,MATCH(ExportsELAP[[#This Row],[Date Prevailing]],ECR_Hours!$H$12:$H$15,1))</f>
        <v>NS</v>
      </c>
      <c r="M2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2" spans="1:13" x14ac:dyDescent="0.25">
      <c r="A2282" s="164">
        <f>+Exports!A2285</f>
        <v>44657</v>
      </c>
      <c r="B2282" s="165">
        <f t="shared" si="140"/>
        <v>2022</v>
      </c>
      <c r="C2282" s="165">
        <f t="shared" si="141"/>
        <v>4</v>
      </c>
      <c r="D2282" s="165">
        <f t="shared" si="142"/>
        <v>6</v>
      </c>
      <c r="E2282" s="165">
        <f>+Exports!B2285</f>
        <v>1</v>
      </c>
      <c r="F2282" s="165">
        <f>+WEEKDAY(ExportsELAP[[#This Row],[Date Prevailing]],1)</f>
        <v>4</v>
      </c>
      <c r="G2282" s="165">
        <f>+COUNTIFS(ECR_Hours!$K$6:$K$7,ExportsELAP[[#This Row],[Date Prevailing]])</f>
        <v>0</v>
      </c>
      <c r="H2282" s="165">
        <f t="shared" si="143"/>
        <v>4</v>
      </c>
      <c r="I2282" s="166">
        <f>+Exports!G2285</f>
        <v>248.70229999999989</v>
      </c>
      <c r="J2282" s="166">
        <f>+'ELAP_IPCO-APND'!D2285</f>
        <v>40.052819999999997</v>
      </c>
      <c r="K2282" s="166">
        <f>+(ExportsELAP[[#This Row],[Exports kWh - MPT]]/1000)*ExportsELAP[[#This Row],[EIM Price]]</f>
        <v>9.9612284554859958</v>
      </c>
      <c r="L2282" s="167" t="str">
        <f>+INDEX(ECR_Hours!$I$12:$I$15,MATCH(ExportsELAP[[#This Row],[Date Prevailing]],ECR_Hours!$H$12:$H$15,1))</f>
        <v>NS</v>
      </c>
      <c r="M2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3" spans="1:13" x14ac:dyDescent="0.25">
      <c r="A2283" s="164">
        <f>+Exports!A2286</f>
        <v>44657</v>
      </c>
      <c r="B2283" s="165">
        <f t="shared" si="140"/>
        <v>2022</v>
      </c>
      <c r="C2283" s="165">
        <f t="shared" si="141"/>
        <v>4</v>
      </c>
      <c r="D2283" s="165">
        <f t="shared" si="142"/>
        <v>6</v>
      </c>
      <c r="E2283" s="165">
        <f>+Exports!B2286</f>
        <v>2</v>
      </c>
      <c r="F2283" s="165">
        <f>+WEEKDAY(ExportsELAP[[#This Row],[Date Prevailing]],1)</f>
        <v>4</v>
      </c>
      <c r="G2283" s="165">
        <f>+COUNTIFS(ECR_Hours!$K$6:$K$7,ExportsELAP[[#This Row],[Date Prevailing]])</f>
        <v>0</v>
      </c>
      <c r="H2283" s="165">
        <f t="shared" si="143"/>
        <v>4</v>
      </c>
      <c r="I2283" s="166">
        <f>+Exports!G2286</f>
        <v>250.05119999999988</v>
      </c>
      <c r="J2283" s="166">
        <f>+'ELAP_IPCO-APND'!D2286</f>
        <v>38.858420000000002</v>
      </c>
      <c r="K2283" s="166">
        <f>+(ExportsELAP[[#This Row],[Exports kWh - MPT]]/1000)*ExportsELAP[[#This Row],[EIM Price]]</f>
        <v>9.7165945511039951</v>
      </c>
      <c r="L2283" s="167" t="str">
        <f>+INDEX(ECR_Hours!$I$12:$I$15,MATCH(ExportsELAP[[#This Row],[Date Prevailing]],ECR_Hours!$H$12:$H$15,1))</f>
        <v>NS</v>
      </c>
      <c r="M2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4" spans="1:13" x14ac:dyDescent="0.25">
      <c r="A2284" s="164">
        <f>+Exports!A2287</f>
        <v>44657</v>
      </c>
      <c r="B2284" s="165">
        <f t="shared" si="140"/>
        <v>2022</v>
      </c>
      <c r="C2284" s="165">
        <f t="shared" si="141"/>
        <v>4</v>
      </c>
      <c r="D2284" s="165">
        <f t="shared" si="142"/>
        <v>6</v>
      </c>
      <c r="E2284" s="165">
        <f>+Exports!B2287</f>
        <v>3</v>
      </c>
      <c r="F2284" s="165">
        <f>+WEEKDAY(ExportsELAP[[#This Row],[Date Prevailing]],1)</f>
        <v>4</v>
      </c>
      <c r="G2284" s="165">
        <f>+COUNTIFS(ECR_Hours!$K$6:$K$7,ExportsELAP[[#This Row],[Date Prevailing]])</f>
        <v>0</v>
      </c>
      <c r="H2284" s="165">
        <f t="shared" si="143"/>
        <v>4</v>
      </c>
      <c r="I2284" s="166">
        <f>+Exports!G2287</f>
        <v>251.39489999999998</v>
      </c>
      <c r="J2284" s="166">
        <f>+'ELAP_IPCO-APND'!D2287</f>
        <v>37.559089999999998</v>
      </c>
      <c r="K2284" s="166">
        <f>+(ExportsELAP[[#This Row],[Exports kWh - MPT]]/1000)*ExportsELAP[[#This Row],[EIM Price]]</f>
        <v>9.442163674640998</v>
      </c>
      <c r="L2284" s="167" t="str">
        <f>+INDEX(ECR_Hours!$I$12:$I$15,MATCH(ExportsELAP[[#This Row],[Date Prevailing]],ECR_Hours!$H$12:$H$15,1))</f>
        <v>NS</v>
      </c>
      <c r="M2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5" spans="1:13" x14ac:dyDescent="0.25">
      <c r="A2285" s="164">
        <f>+Exports!A2288</f>
        <v>44657</v>
      </c>
      <c r="B2285" s="165">
        <f t="shared" si="140"/>
        <v>2022</v>
      </c>
      <c r="C2285" s="165">
        <f t="shared" si="141"/>
        <v>4</v>
      </c>
      <c r="D2285" s="165">
        <f t="shared" si="142"/>
        <v>6</v>
      </c>
      <c r="E2285" s="165">
        <f>+Exports!B2288</f>
        <v>4</v>
      </c>
      <c r="F2285" s="165">
        <f>+WEEKDAY(ExportsELAP[[#This Row],[Date Prevailing]],1)</f>
        <v>4</v>
      </c>
      <c r="G2285" s="165">
        <f>+COUNTIFS(ECR_Hours!$K$6:$K$7,ExportsELAP[[#This Row],[Date Prevailing]])</f>
        <v>0</v>
      </c>
      <c r="H2285" s="165">
        <f t="shared" si="143"/>
        <v>4</v>
      </c>
      <c r="I2285" s="166">
        <f>+Exports!G2288</f>
        <v>39.230099999999894</v>
      </c>
      <c r="J2285" s="166">
        <f>+'ELAP_IPCO-APND'!D2288</f>
        <v>37.569119999999998</v>
      </c>
      <c r="K2285" s="166">
        <f>+(ExportsELAP[[#This Row],[Exports kWh - MPT]]/1000)*ExportsELAP[[#This Row],[EIM Price]]</f>
        <v>1.4738403345119959</v>
      </c>
      <c r="L2285" s="167" t="str">
        <f>+INDEX(ECR_Hours!$I$12:$I$15,MATCH(ExportsELAP[[#This Row],[Date Prevailing]],ECR_Hours!$H$12:$H$15,1))</f>
        <v>NS</v>
      </c>
      <c r="M2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6" spans="1:13" x14ac:dyDescent="0.25">
      <c r="A2286" s="164">
        <f>+Exports!A2289</f>
        <v>44657</v>
      </c>
      <c r="B2286" s="165">
        <f t="shared" si="140"/>
        <v>2022</v>
      </c>
      <c r="C2286" s="165">
        <f t="shared" si="141"/>
        <v>4</v>
      </c>
      <c r="D2286" s="165">
        <f t="shared" si="142"/>
        <v>6</v>
      </c>
      <c r="E2286" s="165">
        <f>+Exports!B2289</f>
        <v>5</v>
      </c>
      <c r="F2286" s="165">
        <f>+WEEKDAY(ExportsELAP[[#This Row],[Date Prevailing]],1)</f>
        <v>4</v>
      </c>
      <c r="G2286" s="165">
        <f>+COUNTIFS(ECR_Hours!$K$6:$K$7,ExportsELAP[[#This Row],[Date Prevailing]])</f>
        <v>0</v>
      </c>
      <c r="H2286" s="165">
        <f t="shared" si="143"/>
        <v>4</v>
      </c>
      <c r="I2286" s="166">
        <f>+Exports!G2289</f>
        <v>41.922499999999992</v>
      </c>
      <c r="J2286" s="166">
        <f>+'ELAP_IPCO-APND'!D2289</f>
        <v>40.50488</v>
      </c>
      <c r="K2286" s="166">
        <f>+(ExportsELAP[[#This Row],[Exports kWh - MPT]]/1000)*ExportsELAP[[#This Row],[EIM Price]]</f>
        <v>1.6980658317999997</v>
      </c>
      <c r="L2286" s="167" t="str">
        <f>+INDEX(ECR_Hours!$I$12:$I$15,MATCH(ExportsELAP[[#This Row],[Date Prevailing]],ECR_Hours!$H$12:$H$15,1))</f>
        <v>NS</v>
      </c>
      <c r="M2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7" spans="1:13" x14ac:dyDescent="0.25">
      <c r="A2287" s="164">
        <f>+Exports!A2290</f>
        <v>44657</v>
      </c>
      <c r="B2287" s="165">
        <f t="shared" si="140"/>
        <v>2022</v>
      </c>
      <c r="C2287" s="165">
        <f t="shared" si="141"/>
        <v>4</v>
      </c>
      <c r="D2287" s="165">
        <f t="shared" si="142"/>
        <v>6</v>
      </c>
      <c r="E2287" s="165">
        <f>+Exports!B2290</f>
        <v>6</v>
      </c>
      <c r="F2287" s="165">
        <f>+WEEKDAY(ExportsELAP[[#This Row],[Date Prevailing]],1)</f>
        <v>4</v>
      </c>
      <c r="G2287" s="165">
        <f>+COUNTIFS(ECR_Hours!$K$6:$K$7,ExportsELAP[[#This Row],[Date Prevailing]])</f>
        <v>0</v>
      </c>
      <c r="H2287" s="165">
        <f t="shared" si="143"/>
        <v>4</v>
      </c>
      <c r="I2287" s="166">
        <f>+Exports!G2290</f>
        <v>41.905799999999999</v>
      </c>
      <c r="J2287" s="166">
        <f>+'ELAP_IPCO-APND'!D2290</f>
        <v>43.293999999999997</v>
      </c>
      <c r="K2287" s="166">
        <f>+(ExportsELAP[[#This Row],[Exports kWh - MPT]]/1000)*ExportsELAP[[#This Row],[EIM Price]]</f>
        <v>1.8142697051999999</v>
      </c>
      <c r="L2287" s="167" t="str">
        <f>+INDEX(ECR_Hours!$I$12:$I$15,MATCH(ExportsELAP[[#This Row],[Date Prevailing]],ECR_Hours!$H$12:$H$15,1))</f>
        <v>NS</v>
      </c>
      <c r="M2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8" spans="1:13" x14ac:dyDescent="0.25">
      <c r="A2288" s="164">
        <f>+Exports!A2291</f>
        <v>44657</v>
      </c>
      <c r="B2288" s="165">
        <f t="shared" si="140"/>
        <v>2022</v>
      </c>
      <c r="C2288" s="165">
        <f t="shared" si="141"/>
        <v>4</v>
      </c>
      <c r="D2288" s="165">
        <f t="shared" si="142"/>
        <v>6</v>
      </c>
      <c r="E2288" s="165">
        <f>+Exports!B2291</f>
        <v>7</v>
      </c>
      <c r="F2288" s="165">
        <f>+WEEKDAY(ExportsELAP[[#This Row],[Date Prevailing]],1)</f>
        <v>4</v>
      </c>
      <c r="G2288" s="165">
        <f>+COUNTIFS(ECR_Hours!$K$6:$K$7,ExportsELAP[[#This Row],[Date Prevailing]])</f>
        <v>0</v>
      </c>
      <c r="H2288" s="165">
        <f t="shared" si="143"/>
        <v>4</v>
      </c>
      <c r="I2288" s="166">
        <f>+Exports!G2291</f>
        <v>39.086500000000001</v>
      </c>
      <c r="J2288" s="166">
        <f>+'ELAP_IPCO-APND'!D2291</f>
        <v>46.363039999999998</v>
      </c>
      <c r="K2288" s="166">
        <f>+(ExportsELAP[[#This Row],[Exports kWh - MPT]]/1000)*ExportsELAP[[#This Row],[EIM Price]]</f>
        <v>1.81216896296</v>
      </c>
      <c r="L2288" s="167" t="str">
        <f>+INDEX(ECR_Hours!$I$12:$I$15,MATCH(ExportsELAP[[#This Row],[Date Prevailing]],ECR_Hours!$H$12:$H$15,1))</f>
        <v>NS</v>
      </c>
      <c r="M2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89" spans="1:13" x14ac:dyDescent="0.25">
      <c r="A2289" s="164">
        <f>+Exports!A2292</f>
        <v>44657</v>
      </c>
      <c r="B2289" s="165">
        <f t="shared" si="140"/>
        <v>2022</v>
      </c>
      <c r="C2289" s="165">
        <f t="shared" si="141"/>
        <v>4</v>
      </c>
      <c r="D2289" s="165">
        <f t="shared" si="142"/>
        <v>6</v>
      </c>
      <c r="E2289" s="165">
        <f>+Exports!B2292</f>
        <v>8</v>
      </c>
      <c r="F2289" s="165">
        <f>+WEEKDAY(ExportsELAP[[#This Row],[Date Prevailing]],1)</f>
        <v>4</v>
      </c>
      <c r="G2289" s="165">
        <f>+COUNTIFS(ECR_Hours!$K$6:$K$7,ExportsELAP[[#This Row],[Date Prevailing]])</f>
        <v>0</v>
      </c>
      <c r="H2289" s="165">
        <f t="shared" si="143"/>
        <v>4</v>
      </c>
      <c r="I2289" s="166">
        <f>+Exports!G2292</f>
        <v>2891.6970999999999</v>
      </c>
      <c r="J2289" s="166">
        <f>+'ELAP_IPCO-APND'!D2292</f>
        <v>51.320160000000001</v>
      </c>
      <c r="K2289" s="166">
        <f>+(ExportsELAP[[#This Row],[Exports kWh - MPT]]/1000)*ExportsELAP[[#This Row],[EIM Price]]</f>
        <v>148.40235784353601</v>
      </c>
      <c r="L2289" s="167" t="str">
        <f>+INDEX(ECR_Hours!$I$12:$I$15,MATCH(ExportsELAP[[#This Row],[Date Prevailing]],ECR_Hours!$H$12:$H$15,1))</f>
        <v>NS</v>
      </c>
      <c r="M2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0" spans="1:13" x14ac:dyDescent="0.25">
      <c r="A2290" s="164">
        <f>+Exports!A2293</f>
        <v>44657</v>
      </c>
      <c r="B2290" s="165">
        <f t="shared" si="140"/>
        <v>2022</v>
      </c>
      <c r="C2290" s="165">
        <f t="shared" si="141"/>
        <v>4</v>
      </c>
      <c r="D2290" s="165">
        <f t="shared" si="142"/>
        <v>6</v>
      </c>
      <c r="E2290" s="165">
        <f>+Exports!B2293</f>
        <v>9</v>
      </c>
      <c r="F2290" s="165">
        <f>+WEEKDAY(ExportsELAP[[#This Row],[Date Prevailing]],1)</f>
        <v>4</v>
      </c>
      <c r="G2290" s="165">
        <f>+COUNTIFS(ECR_Hours!$K$6:$K$7,ExportsELAP[[#This Row],[Date Prevailing]])</f>
        <v>0</v>
      </c>
      <c r="H2290" s="165">
        <f t="shared" si="143"/>
        <v>4</v>
      </c>
      <c r="I2290" s="166">
        <f>+Exports!G2293</f>
        <v>13908.165000000001</v>
      </c>
      <c r="J2290" s="166">
        <f>+'ELAP_IPCO-APND'!D2293</f>
        <v>44.279310000000002</v>
      </c>
      <c r="K2290" s="166">
        <f>+(ExportsELAP[[#This Row],[Exports kWh - MPT]]/1000)*ExportsELAP[[#This Row],[EIM Price]]</f>
        <v>615.84394956615006</v>
      </c>
      <c r="L2290" s="167" t="str">
        <f>+INDEX(ECR_Hours!$I$12:$I$15,MATCH(ExportsELAP[[#This Row],[Date Prevailing]],ECR_Hours!$H$12:$H$15,1))</f>
        <v>NS</v>
      </c>
      <c r="M2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1" spans="1:13" x14ac:dyDescent="0.25">
      <c r="A2291" s="164">
        <f>+Exports!A2294</f>
        <v>44657</v>
      </c>
      <c r="B2291" s="165">
        <f t="shared" si="140"/>
        <v>2022</v>
      </c>
      <c r="C2291" s="165">
        <f t="shared" si="141"/>
        <v>4</v>
      </c>
      <c r="D2291" s="165">
        <f t="shared" si="142"/>
        <v>6</v>
      </c>
      <c r="E2291" s="165">
        <f>+Exports!B2294</f>
        <v>10</v>
      </c>
      <c r="F2291" s="165">
        <f>+WEEKDAY(ExportsELAP[[#This Row],[Date Prevailing]],1)</f>
        <v>4</v>
      </c>
      <c r="G2291" s="165">
        <f>+COUNTIFS(ECR_Hours!$K$6:$K$7,ExportsELAP[[#This Row],[Date Prevailing]])</f>
        <v>0</v>
      </c>
      <c r="H2291" s="165">
        <f t="shared" si="143"/>
        <v>4</v>
      </c>
      <c r="I2291" s="166">
        <f>+Exports!G2294</f>
        <v>27854.171000000002</v>
      </c>
      <c r="J2291" s="166">
        <f>+'ELAP_IPCO-APND'!D2294</f>
        <v>31.069269999999999</v>
      </c>
      <c r="K2291" s="166">
        <f>+(ExportsELAP[[#This Row],[Exports kWh - MPT]]/1000)*ExportsELAP[[#This Row],[EIM Price]]</f>
        <v>865.40875942517005</v>
      </c>
      <c r="L2291" s="167" t="str">
        <f>+INDEX(ECR_Hours!$I$12:$I$15,MATCH(ExportsELAP[[#This Row],[Date Prevailing]],ECR_Hours!$H$12:$H$15,1))</f>
        <v>NS</v>
      </c>
      <c r="M2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2" spans="1:13" x14ac:dyDescent="0.25">
      <c r="A2292" s="164">
        <f>+Exports!A2295</f>
        <v>44657</v>
      </c>
      <c r="B2292" s="165">
        <f t="shared" si="140"/>
        <v>2022</v>
      </c>
      <c r="C2292" s="165">
        <f t="shared" si="141"/>
        <v>4</v>
      </c>
      <c r="D2292" s="165">
        <f t="shared" si="142"/>
        <v>6</v>
      </c>
      <c r="E2292" s="165">
        <f>+Exports!B2295</f>
        <v>11</v>
      </c>
      <c r="F2292" s="165">
        <f>+WEEKDAY(ExportsELAP[[#This Row],[Date Prevailing]],1)</f>
        <v>4</v>
      </c>
      <c r="G2292" s="165">
        <f>+COUNTIFS(ECR_Hours!$K$6:$K$7,ExportsELAP[[#This Row],[Date Prevailing]])</f>
        <v>0</v>
      </c>
      <c r="H2292" s="165">
        <f t="shared" si="143"/>
        <v>4</v>
      </c>
      <c r="I2292" s="166">
        <f>+Exports!G2295</f>
        <v>41727.179700000001</v>
      </c>
      <c r="J2292" s="166">
        <f>+'ELAP_IPCO-APND'!D2295</f>
        <v>33.456580000000002</v>
      </c>
      <c r="K2292" s="166">
        <f>+(ExportsELAP[[#This Row],[Exports kWh - MPT]]/1000)*ExportsELAP[[#This Row],[EIM Price]]</f>
        <v>1396.0487258074261</v>
      </c>
      <c r="L2292" s="167" t="str">
        <f>+INDEX(ECR_Hours!$I$12:$I$15,MATCH(ExportsELAP[[#This Row],[Date Prevailing]],ECR_Hours!$H$12:$H$15,1))</f>
        <v>NS</v>
      </c>
      <c r="M2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3" spans="1:13" x14ac:dyDescent="0.25">
      <c r="A2293" s="164">
        <f>+Exports!A2296</f>
        <v>44657</v>
      </c>
      <c r="B2293" s="165">
        <f t="shared" si="140"/>
        <v>2022</v>
      </c>
      <c r="C2293" s="165">
        <f t="shared" si="141"/>
        <v>4</v>
      </c>
      <c r="D2293" s="165">
        <f t="shared" si="142"/>
        <v>6</v>
      </c>
      <c r="E2293" s="165">
        <f>+Exports!B2296</f>
        <v>12</v>
      </c>
      <c r="F2293" s="165">
        <f>+WEEKDAY(ExportsELAP[[#This Row],[Date Prevailing]],1)</f>
        <v>4</v>
      </c>
      <c r="G2293" s="165">
        <f>+COUNTIFS(ECR_Hours!$K$6:$K$7,ExportsELAP[[#This Row],[Date Prevailing]])</f>
        <v>0</v>
      </c>
      <c r="H2293" s="165">
        <f t="shared" si="143"/>
        <v>4</v>
      </c>
      <c r="I2293" s="166">
        <f>+Exports!G2296</f>
        <v>52761.560899999997</v>
      </c>
      <c r="J2293" s="166">
        <f>+'ELAP_IPCO-APND'!D2296</f>
        <v>33.37518</v>
      </c>
      <c r="K2293" s="166">
        <f>+(ExportsELAP[[#This Row],[Exports kWh - MPT]]/1000)*ExportsELAP[[#This Row],[EIM Price]]</f>
        <v>1760.9265921184619</v>
      </c>
      <c r="L2293" s="167" t="str">
        <f>+INDEX(ECR_Hours!$I$12:$I$15,MATCH(ExportsELAP[[#This Row],[Date Prevailing]],ECR_Hours!$H$12:$H$15,1))</f>
        <v>NS</v>
      </c>
      <c r="M2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4" spans="1:13" x14ac:dyDescent="0.25">
      <c r="A2294" s="164">
        <f>+Exports!A2297</f>
        <v>44657</v>
      </c>
      <c r="B2294" s="165">
        <f t="shared" si="140"/>
        <v>2022</v>
      </c>
      <c r="C2294" s="165">
        <f t="shared" si="141"/>
        <v>4</v>
      </c>
      <c r="D2294" s="165">
        <f t="shared" si="142"/>
        <v>6</v>
      </c>
      <c r="E2294" s="165">
        <f>+Exports!B2297</f>
        <v>13</v>
      </c>
      <c r="F2294" s="165">
        <f>+WEEKDAY(ExportsELAP[[#This Row],[Date Prevailing]],1)</f>
        <v>4</v>
      </c>
      <c r="G2294" s="165">
        <f>+COUNTIFS(ECR_Hours!$K$6:$K$7,ExportsELAP[[#This Row],[Date Prevailing]])</f>
        <v>0</v>
      </c>
      <c r="H2294" s="165">
        <f t="shared" si="143"/>
        <v>4</v>
      </c>
      <c r="I2294" s="166">
        <f>+Exports!G2297</f>
        <v>59746.269199999995</v>
      </c>
      <c r="J2294" s="166">
        <f>+'ELAP_IPCO-APND'!D2297</f>
        <v>33.803579999999997</v>
      </c>
      <c r="K2294" s="166">
        <f>+(ExportsELAP[[#This Row],[Exports kWh - MPT]]/1000)*ExportsELAP[[#This Row],[EIM Price]]</f>
        <v>2019.6377906037355</v>
      </c>
      <c r="L2294" s="167" t="str">
        <f>+INDEX(ECR_Hours!$I$12:$I$15,MATCH(ExportsELAP[[#This Row],[Date Prevailing]],ECR_Hours!$H$12:$H$15,1))</f>
        <v>NS</v>
      </c>
      <c r="M2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5" spans="1:13" x14ac:dyDescent="0.25">
      <c r="A2295" s="164">
        <f>+Exports!A2298</f>
        <v>44657</v>
      </c>
      <c r="B2295" s="165">
        <f t="shared" si="140"/>
        <v>2022</v>
      </c>
      <c r="C2295" s="165">
        <f t="shared" si="141"/>
        <v>4</v>
      </c>
      <c r="D2295" s="165">
        <f t="shared" si="142"/>
        <v>6</v>
      </c>
      <c r="E2295" s="165">
        <f>+Exports!B2298</f>
        <v>14</v>
      </c>
      <c r="F2295" s="165">
        <f>+WEEKDAY(ExportsELAP[[#This Row],[Date Prevailing]],1)</f>
        <v>4</v>
      </c>
      <c r="G2295" s="165">
        <f>+COUNTIFS(ECR_Hours!$K$6:$K$7,ExportsELAP[[#This Row],[Date Prevailing]])</f>
        <v>0</v>
      </c>
      <c r="H2295" s="165">
        <f t="shared" si="143"/>
        <v>4</v>
      </c>
      <c r="I2295" s="166">
        <f>+Exports!G2298</f>
        <v>62377.806199999999</v>
      </c>
      <c r="J2295" s="166">
        <f>+'ELAP_IPCO-APND'!D2298</f>
        <v>33.11553</v>
      </c>
      <c r="K2295" s="166">
        <f>+(ExportsELAP[[#This Row],[Exports kWh - MPT]]/1000)*ExportsELAP[[#This Row],[EIM Price]]</f>
        <v>2065.6741125502858</v>
      </c>
      <c r="L2295" s="167" t="str">
        <f>+INDEX(ECR_Hours!$I$12:$I$15,MATCH(ExportsELAP[[#This Row],[Date Prevailing]],ECR_Hours!$H$12:$H$15,1))</f>
        <v>NS</v>
      </c>
      <c r="M2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6" spans="1:13" x14ac:dyDescent="0.25">
      <c r="A2296" s="164">
        <f>+Exports!A2299</f>
        <v>44657</v>
      </c>
      <c r="B2296" s="165">
        <f t="shared" si="140"/>
        <v>2022</v>
      </c>
      <c r="C2296" s="165">
        <f t="shared" si="141"/>
        <v>4</v>
      </c>
      <c r="D2296" s="165">
        <f t="shared" si="142"/>
        <v>6</v>
      </c>
      <c r="E2296" s="165">
        <f>+Exports!B2299</f>
        <v>15</v>
      </c>
      <c r="F2296" s="165">
        <f>+WEEKDAY(ExportsELAP[[#This Row],[Date Prevailing]],1)</f>
        <v>4</v>
      </c>
      <c r="G2296" s="165">
        <f>+COUNTIFS(ECR_Hours!$K$6:$K$7,ExportsELAP[[#This Row],[Date Prevailing]])</f>
        <v>0</v>
      </c>
      <c r="H2296" s="165">
        <f t="shared" si="143"/>
        <v>4</v>
      </c>
      <c r="I2296" s="166">
        <f>+Exports!G2299</f>
        <v>61886.750099999997</v>
      </c>
      <c r="J2296" s="166">
        <f>+'ELAP_IPCO-APND'!D2299</f>
        <v>34.895960000000002</v>
      </c>
      <c r="K2296" s="166">
        <f>+(ExportsELAP[[#This Row],[Exports kWh - MPT]]/1000)*ExportsELAP[[#This Row],[EIM Price]]</f>
        <v>2159.5975560195961</v>
      </c>
      <c r="L2296" s="167" t="str">
        <f>+INDEX(ECR_Hours!$I$12:$I$15,MATCH(ExportsELAP[[#This Row],[Date Prevailing]],ECR_Hours!$H$12:$H$15,1))</f>
        <v>NS</v>
      </c>
      <c r="M2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7" spans="1:13" x14ac:dyDescent="0.25">
      <c r="A2297" s="164">
        <f>+Exports!A2300</f>
        <v>44657</v>
      </c>
      <c r="B2297" s="165">
        <f t="shared" si="140"/>
        <v>2022</v>
      </c>
      <c r="C2297" s="165">
        <f t="shared" si="141"/>
        <v>4</v>
      </c>
      <c r="D2297" s="165">
        <f t="shared" si="142"/>
        <v>6</v>
      </c>
      <c r="E2297" s="165">
        <f>+Exports!B2300</f>
        <v>16</v>
      </c>
      <c r="F2297" s="165">
        <f>+WEEKDAY(ExportsELAP[[#This Row],[Date Prevailing]],1)</f>
        <v>4</v>
      </c>
      <c r="G2297" s="165">
        <f>+COUNTIFS(ECR_Hours!$K$6:$K$7,ExportsELAP[[#This Row],[Date Prevailing]])</f>
        <v>0</v>
      </c>
      <c r="H2297" s="165">
        <f t="shared" si="143"/>
        <v>4</v>
      </c>
      <c r="I2297" s="166">
        <f>+Exports!G2300</f>
        <v>57529.783000000003</v>
      </c>
      <c r="J2297" s="166">
        <f>+'ELAP_IPCO-APND'!D2300</f>
        <v>29.061150000000001</v>
      </c>
      <c r="K2297" s="166">
        <f>+(ExportsELAP[[#This Row],[Exports kWh - MPT]]/1000)*ExportsELAP[[#This Row],[EIM Price]]</f>
        <v>1671.8816532304502</v>
      </c>
      <c r="L2297" s="167" t="str">
        <f>+INDEX(ECR_Hours!$I$12:$I$15,MATCH(ExportsELAP[[#This Row],[Date Prevailing]],ECR_Hours!$H$12:$H$15,1))</f>
        <v>NS</v>
      </c>
      <c r="M2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8" spans="1:13" x14ac:dyDescent="0.25">
      <c r="A2298" s="164">
        <f>+Exports!A2301</f>
        <v>44657</v>
      </c>
      <c r="B2298" s="165">
        <f t="shared" si="140"/>
        <v>2022</v>
      </c>
      <c r="C2298" s="165">
        <f t="shared" si="141"/>
        <v>4</v>
      </c>
      <c r="D2298" s="165">
        <f t="shared" si="142"/>
        <v>6</v>
      </c>
      <c r="E2298" s="165">
        <f>+Exports!B2301</f>
        <v>17</v>
      </c>
      <c r="F2298" s="165">
        <f>+WEEKDAY(ExportsELAP[[#This Row],[Date Prevailing]],1)</f>
        <v>4</v>
      </c>
      <c r="G2298" s="165">
        <f>+COUNTIFS(ECR_Hours!$K$6:$K$7,ExportsELAP[[#This Row],[Date Prevailing]])</f>
        <v>0</v>
      </c>
      <c r="H2298" s="165">
        <f t="shared" si="143"/>
        <v>4</v>
      </c>
      <c r="I2298" s="166">
        <f>+Exports!G2301</f>
        <v>48290.214699999997</v>
      </c>
      <c r="J2298" s="166">
        <f>+'ELAP_IPCO-APND'!D2301</f>
        <v>28.56616</v>
      </c>
      <c r="K2298" s="166">
        <f>+(ExportsELAP[[#This Row],[Exports kWh - MPT]]/1000)*ExportsELAP[[#This Row],[EIM Price]]</f>
        <v>1379.4659995545519</v>
      </c>
      <c r="L2298" s="167" t="str">
        <f>+INDEX(ECR_Hours!$I$12:$I$15,MATCH(ExportsELAP[[#This Row],[Date Prevailing]],ECR_Hours!$H$12:$H$15,1))</f>
        <v>NS</v>
      </c>
      <c r="M2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299" spans="1:13" x14ac:dyDescent="0.25">
      <c r="A2299" s="164">
        <f>+Exports!A2302</f>
        <v>44657</v>
      </c>
      <c r="B2299" s="165">
        <f t="shared" si="140"/>
        <v>2022</v>
      </c>
      <c r="C2299" s="165">
        <f t="shared" si="141"/>
        <v>4</v>
      </c>
      <c r="D2299" s="165">
        <f t="shared" si="142"/>
        <v>6</v>
      </c>
      <c r="E2299" s="165">
        <f>+Exports!B2302</f>
        <v>18</v>
      </c>
      <c r="F2299" s="165">
        <f>+WEEKDAY(ExportsELAP[[#This Row],[Date Prevailing]],1)</f>
        <v>4</v>
      </c>
      <c r="G2299" s="165">
        <f>+COUNTIFS(ECR_Hours!$K$6:$K$7,ExportsELAP[[#This Row],[Date Prevailing]])</f>
        <v>0</v>
      </c>
      <c r="H2299" s="165">
        <f t="shared" si="143"/>
        <v>4</v>
      </c>
      <c r="I2299" s="166">
        <f>+Exports!G2302</f>
        <v>35419.6607</v>
      </c>
      <c r="J2299" s="166">
        <f>+'ELAP_IPCO-APND'!D2302</f>
        <v>35.697380000000003</v>
      </c>
      <c r="K2299" s="166">
        <f>+(ExportsELAP[[#This Row],[Exports kWh - MPT]]/1000)*ExportsELAP[[#This Row],[EIM Price]]</f>
        <v>1264.3890874789661</v>
      </c>
      <c r="L2299" s="167" t="str">
        <f>+INDEX(ECR_Hours!$I$12:$I$15,MATCH(ExportsELAP[[#This Row],[Date Prevailing]],ECR_Hours!$H$12:$H$15,1))</f>
        <v>NS</v>
      </c>
      <c r="M2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0" spans="1:13" x14ac:dyDescent="0.25">
      <c r="A2300" s="164">
        <f>+Exports!A2303</f>
        <v>44657</v>
      </c>
      <c r="B2300" s="165">
        <f t="shared" si="140"/>
        <v>2022</v>
      </c>
      <c r="C2300" s="165">
        <f t="shared" si="141"/>
        <v>4</v>
      </c>
      <c r="D2300" s="165">
        <f t="shared" si="142"/>
        <v>6</v>
      </c>
      <c r="E2300" s="165">
        <f>+Exports!B2303</f>
        <v>19</v>
      </c>
      <c r="F2300" s="165">
        <f>+WEEKDAY(ExportsELAP[[#This Row],[Date Prevailing]],1)</f>
        <v>4</v>
      </c>
      <c r="G2300" s="165">
        <f>+COUNTIFS(ECR_Hours!$K$6:$K$7,ExportsELAP[[#This Row],[Date Prevailing]])</f>
        <v>0</v>
      </c>
      <c r="H2300" s="165">
        <f t="shared" si="143"/>
        <v>4</v>
      </c>
      <c r="I2300" s="166">
        <f>+Exports!G2303</f>
        <v>20542.960900000002</v>
      </c>
      <c r="J2300" s="166">
        <f>+'ELAP_IPCO-APND'!D2303</f>
        <v>44.779530000000001</v>
      </c>
      <c r="K2300" s="166">
        <f>+(ExportsELAP[[#This Row],[Exports kWh - MPT]]/1000)*ExportsELAP[[#This Row],[EIM Price]]</f>
        <v>919.90413391037703</v>
      </c>
      <c r="L2300" s="167" t="str">
        <f>+INDEX(ECR_Hours!$I$12:$I$15,MATCH(ExportsELAP[[#This Row],[Date Prevailing]],ECR_Hours!$H$12:$H$15,1))</f>
        <v>NS</v>
      </c>
      <c r="M2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1" spans="1:13" x14ac:dyDescent="0.25">
      <c r="A2301" s="164">
        <f>+Exports!A2304</f>
        <v>44657</v>
      </c>
      <c r="B2301" s="165">
        <f t="shared" si="140"/>
        <v>2022</v>
      </c>
      <c r="C2301" s="165">
        <f t="shared" si="141"/>
        <v>4</v>
      </c>
      <c r="D2301" s="165">
        <f t="shared" si="142"/>
        <v>6</v>
      </c>
      <c r="E2301" s="165">
        <f>+Exports!B2304</f>
        <v>20</v>
      </c>
      <c r="F2301" s="165">
        <f>+WEEKDAY(ExportsELAP[[#This Row],[Date Prevailing]],1)</f>
        <v>4</v>
      </c>
      <c r="G2301" s="165">
        <f>+COUNTIFS(ECR_Hours!$K$6:$K$7,ExportsELAP[[#This Row],[Date Prevailing]])</f>
        <v>0</v>
      </c>
      <c r="H2301" s="165">
        <f t="shared" si="143"/>
        <v>4</v>
      </c>
      <c r="I2301" s="166">
        <f>+Exports!G2304</f>
        <v>6296.6817999999994</v>
      </c>
      <c r="J2301" s="166">
        <f>+'ELAP_IPCO-APND'!D2304</f>
        <v>58.458350000000003</v>
      </c>
      <c r="K2301" s="166">
        <f>+(ExportsELAP[[#This Row],[Exports kWh - MPT]]/1000)*ExportsELAP[[#This Row],[EIM Price]]</f>
        <v>368.09362850302995</v>
      </c>
      <c r="L2301" s="167" t="str">
        <f>+INDEX(ECR_Hours!$I$12:$I$15,MATCH(ExportsELAP[[#This Row],[Date Prevailing]],ECR_Hours!$H$12:$H$15,1))</f>
        <v>NS</v>
      </c>
      <c r="M2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2" spans="1:13" x14ac:dyDescent="0.25">
      <c r="A2302" s="164">
        <f>+Exports!A2305</f>
        <v>44657</v>
      </c>
      <c r="B2302" s="165">
        <f t="shared" si="140"/>
        <v>2022</v>
      </c>
      <c r="C2302" s="165">
        <f t="shared" si="141"/>
        <v>4</v>
      </c>
      <c r="D2302" s="165">
        <f t="shared" si="142"/>
        <v>6</v>
      </c>
      <c r="E2302" s="165">
        <f>+Exports!B2305</f>
        <v>21</v>
      </c>
      <c r="F2302" s="165">
        <f>+WEEKDAY(ExportsELAP[[#This Row],[Date Prevailing]],1)</f>
        <v>4</v>
      </c>
      <c r="G2302" s="165">
        <f>+COUNTIFS(ECR_Hours!$K$6:$K$7,ExportsELAP[[#This Row],[Date Prevailing]])</f>
        <v>0</v>
      </c>
      <c r="H2302" s="165">
        <f t="shared" si="143"/>
        <v>4</v>
      </c>
      <c r="I2302" s="166">
        <f>+Exports!G2305</f>
        <v>97.10560000000001</v>
      </c>
      <c r="J2302" s="166">
        <f>+'ELAP_IPCO-APND'!D2305</f>
        <v>65.532480000000007</v>
      </c>
      <c r="K2302" s="166">
        <f>+(ExportsELAP[[#This Row],[Exports kWh - MPT]]/1000)*ExportsELAP[[#This Row],[EIM Price]]</f>
        <v>6.3635707898880014</v>
      </c>
      <c r="L2302" s="167" t="str">
        <f>+INDEX(ECR_Hours!$I$12:$I$15,MATCH(ExportsELAP[[#This Row],[Date Prevailing]],ECR_Hours!$H$12:$H$15,1))</f>
        <v>NS</v>
      </c>
      <c r="M2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3" spans="1:13" x14ac:dyDescent="0.25">
      <c r="A2303" s="164">
        <f>+Exports!A2306</f>
        <v>44657</v>
      </c>
      <c r="B2303" s="165">
        <f t="shared" si="140"/>
        <v>2022</v>
      </c>
      <c r="C2303" s="165">
        <f t="shared" si="141"/>
        <v>4</v>
      </c>
      <c r="D2303" s="165">
        <f t="shared" si="142"/>
        <v>6</v>
      </c>
      <c r="E2303" s="165">
        <f>+Exports!B2306</f>
        <v>22</v>
      </c>
      <c r="F2303" s="165">
        <f>+WEEKDAY(ExportsELAP[[#This Row],[Date Prevailing]],1)</f>
        <v>4</v>
      </c>
      <c r="G2303" s="165">
        <f>+COUNTIFS(ECR_Hours!$K$6:$K$7,ExportsELAP[[#This Row],[Date Prevailing]])</f>
        <v>0</v>
      </c>
      <c r="H2303" s="165">
        <f t="shared" si="143"/>
        <v>4</v>
      </c>
      <c r="I2303" s="166">
        <f>+Exports!G2306</f>
        <v>54.071800000000003</v>
      </c>
      <c r="J2303" s="166">
        <f>+'ELAP_IPCO-APND'!D2306</f>
        <v>61.630510000000001</v>
      </c>
      <c r="K2303" s="166">
        <f>+(ExportsELAP[[#This Row],[Exports kWh - MPT]]/1000)*ExportsELAP[[#This Row],[EIM Price]]</f>
        <v>3.3324726106180003</v>
      </c>
      <c r="L2303" s="167" t="str">
        <f>+INDEX(ECR_Hours!$I$12:$I$15,MATCH(ExportsELAP[[#This Row],[Date Prevailing]],ECR_Hours!$H$12:$H$15,1))</f>
        <v>NS</v>
      </c>
      <c r="M2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4" spans="1:13" x14ac:dyDescent="0.25">
      <c r="A2304" s="164">
        <f>+Exports!A2307</f>
        <v>44657</v>
      </c>
      <c r="B2304" s="165">
        <f t="shared" si="140"/>
        <v>2022</v>
      </c>
      <c r="C2304" s="165">
        <f t="shared" si="141"/>
        <v>4</v>
      </c>
      <c r="D2304" s="165">
        <f t="shared" si="142"/>
        <v>6</v>
      </c>
      <c r="E2304" s="165">
        <f>+Exports!B2307</f>
        <v>23</v>
      </c>
      <c r="F2304" s="165">
        <f>+WEEKDAY(ExportsELAP[[#This Row],[Date Prevailing]],1)</f>
        <v>4</v>
      </c>
      <c r="G2304" s="165">
        <f>+COUNTIFS(ECR_Hours!$K$6:$K$7,ExportsELAP[[#This Row],[Date Prevailing]])</f>
        <v>0</v>
      </c>
      <c r="H2304" s="165">
        <f t="shared" si="143"/>
        <v>4</v>
      </c>
      <c r="I2304" s="166">
        <f>+Exports!G2307</f>
        <v>54.430500000000002</v>
      </c>
      <c r="J2304" s="166">
        <f>+'ELAP_IPCO-APND'!D2307</f>
        <v>59.898339999999997</v>
      </c>
      <c r="K2304" s="166">
        <f>+(ExportsELAP[[#This Row],[Exports kWh - MPT]]/1000)*ExportsELAP[[#This Row],[EIM Price]]</f>
        <v>3.2602965953699998</v>
      </c>
      <c r="L2304" s="167" t="str">
        <f>+INDEX(ECR_Hours!$I$12:$I$15,MATCH(ExportsELAP[[#This Row],[Date Prevailing]],ECR_Hours!$H$12:$H$15,1))</f>
        <v>NS</v>
      </c>
      <c r="M2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5" spans="1:13" x14ac:dyDescent="0.25">
      <c r="A2305" s="164">
        <f>+Exports!A2308</f>
        <v>44657</v>
      </c>
      <c r="B2305" s="165">
        <f t="shared" si="140"/>
        <v>2022</v>
      </c>
      <c r="C2305" s="165">
        <f t="shared" si="141"/>
        <v>4</v>
      </c>
      <c r="D2305" s="165">
        <f t="shared" si="142"/>
        <v>6</v>
      </c>
      <c r="E2305" s="165">
        <f>+Exports!B2308</f>
        <v>24</v>
      </c>
      <c r="F2305" s="165">
        <f>+WEEKDAY(ExportsELAP[[#This Row],[Date Prevailing]],1)</f>
        <v>4</v>
      </c>
      <c r="G2305" s="165">
        <f>+COUNTIFS(ECR_Hours!$K$6:$K$7,ExportsELAP[[#This Row],[Date Prevailing]])</f>
        <v>0</v>
      </c>
      <c r="H2305" s="165">
        <f t="shared" si="143"/>
        <v>4</v>
      </c>
      <c r="I2305" s="166">
        <f>+Exports!G2308</f>
        <v>52.581000000000003</v>
      </c>
      <c r="J2305" s="166">
        <f>+'ELAP_IPCO-APND'!D2308</f>
        <v>62.547809999999998</v>
      </c>
      <c r="K2305" s="166">
        <f>+(ExportsELAP[[#This Row],[Exports kWh - MPT]]/1000)*ExportsELAP[[#This Row],[EIM Price]]</f>
        <v>3.2888263976100003</v>
      </c>
      <c r="L2305" s="167" t="str">
        <f>+INDEX(ECR_Hours!$I$12:$I$15,MATCH(ExportsELAP[[#This Row],[Date Prevailing]],ECR_Hours!$H$12:$H$15,1))</f>
        <v>NS</v>
      </c>
      <c r="M2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6" spans="1:13" x14ac:dyDescent="0.25">
      <c r="A2306" s="164">
        <f>+Exports!A2309</f>
        <v>44658</v>
      </c>
      <c r="B2306" s="165">
        <f t="shared" ref="B2306:B2369" si="144">+YEAR(A2306)</f>
        <v>2022</v>
      </c>
      <c r="C2306" s="165">
        <f t="shared" ref="C2306:C2369" si="145">+MONTH(A2306)</f>
        <v>4</v>
      </c>
      <c r="D2306" s="165">
        <f t="shared" ref="D2306:D2369" si="146">+DAY(A2306)</f>
        <v>7</v>
      </c>
      <c r="E2306" s="165">
        <f>+Exports!B2309</f>
        <v>1</v>
      </c>
      <c r="F2306" s="165">
        <f>+WEEKDAY(ExportsELAP[[#This Row],[Date Prevailing]],1)</f>
        <v>5</v>
      </c>
      <c r="G2306" s="165">
        <f>+COUNTIFS(ECR_Hours!$K$6:$K$7,ExportsELAP[[#This Row],[Date Prevailing]])</f>
        <v>0</v>
      </c>
      <c r="H2306" s="165">
        <f t="shared" ref="H2306:H2369" si="147">+IF(G2306=1,0,F2306)</f>
        <v>5</v>
      </c>
      <c r="I2306" s="166">
        <f>+Exports!G2309</f>
        <v>29.976199999999899</v>
      </c>
      <c r="J2306" s="166">
        <f>+'ELAP_IPCO-APND'!D2309</f>
        <v>45.706310000000002</v>
      </c>
      <c r="K2306" s="166">
        <f>+(ExportsELAP[[#This Row],[Exports kWh - MPT]]/1000)*ExportsELAP[[#This Row],[EIM Price]]</f>
        <v>1.3701014898219954</v>
      </c>
      <c r="L2306" s="167" t="str">
        <f>+INDEX(ECR_Hours!$I$12:$I$15,MATCH(ExportsELAP[[#This Row],[Date Prevailing]],ECR_Hours!$H$12:$H$15,1))</f>
        <v>NS</v>
      </c>
      <c r="M2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7" spans="1:13" x14ac:dyDescent="0.25">
      <c r="A2307" s="164">
        <f>+Exports!A2310</f>
        <v>44658</v>
      </c>
      <c r="B2307" s="165">
        <f t="shared" si="144"/>
        <v>2022</v>
      </c>
      <c r="C2307" s="165">
        <f t="shared" si="145"/>
        <v>4</v>
      </c>
      <c r="D2307" s="165">
        <f t="shared" si="146"/>
        <v>7</v>
      </c>
      <c r="E2307" s="165">
        <f>+Exports!B2310</f>
        <v>2</v>
      </c>
      <c r="F2307" s="165">
        <f>+WEEKDAY(ExportsELAP[[#This Row],[Date Prevailing]],1)</f>
        <v>5</v>
      </c>
      <c r="G2307" s="165">
        <f>+COUNTIFS(ECR_Hours!$K$6:$K$7,ExportsELAP[[#This Row],[Date Prevailing]])</f>
        <v>0</v>
      </c>
      <c r="H2307" s="165">
        <f t="shared" si="147"/>
        <v>5</v>
      </c>
      <c r="I2307" s="166">
        <f>+Exports!G2310</f>
        <v>30.323</v>
      </c>
      <c r="J2307" s="166">
        <f>+'ELAP_IPCO-APND'!D2310</f>
        <v>49.314700000000002</v>
      </c>
      <c r="K2307" s="166">
        <f>+(ExportsELAP[[#This Row],[Exports kWh - MPT]]/1000)*ExportsELAP[[#This Row],[EIM Price]]</f>
        <v>1.4953696481000001</v>
      </c>
      <c r="L2307" s="167" t="str">
        <f>+INDEX(ECR_Hours!$I$12:$I$15,MATCH(ExportsELAP[[#This Row],[Date Prevailing]],ECR_Hours!$H$12:$H$15,1))</f>
        <v>NS</v>
      </c>
      <c r="M2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8" spans="1:13" x14ac:dyDescent="0.25">
      <c r="A2308" s="164">
        <f>+Exports!A2311</f>
        <v>44658</v>
      </c>
      <c r="B2308" s="165">
        <f t="shared" si="144"/>
        <v>2022</v>
      </c>
      <c r="C2308" s="165">
        <f t="shared" si="145"/>
        <v>4</v>
      </c>
      <c r="D2308" s="165">
        <f t="shared" si="146"/>
        <v>7</v>
      </c>
      <c r="E2308" s="165">
        <f>+Exports!B2311</f>
        <v>3</v>
      </c>
      <c r="F2308" s="165">
        <f>+WEEKDAY(ExportsELAP[[#This Row],[Date Prevailing]],1)</f>
        <v>5</v>
      </c>
      <c r="G2308" s="165">
        <f>+COUNTIFS(ECR_Hours!$K$6:$K$7,ExportsELAP[[#This Row],[Date Prevailing]])</f>
        <v>0</v>
      </c>
      <c r="H2308" s="165">
        <f t="shared" si="147"/>
        <v>5</v>
      </c>
      <c r="I2308" s="166">
        <f>+Exports!G2311</f>
        <v>29.510999999999999</v>
      </c>
      <c r="J2308" s="166">
        <f>+'ELAP_IPCO-APND'!D2311</f>
        <v>45.677019999999999</v>
      </c>
      <c r="K2308" s="166">
        <f>+(ExportsELAP[[#This Row],[Exports kWh - MPT]]/1000)*ExportsELAP[[#This Row],[EIM Price]]</f>
        <v>1.3479745372199998</v>
      </c>
      <c r="L2308" s="167" t="str">
        <f>+INDEX(ECR_Hours!$I$12:$I$15,MATCH(ExportsELAP[[#This Row],[Date Prevailing]],ECR_Hours!$H$12:$H$15,1))</f>
        <v>NS</v>
      </c>
      <c r="M2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09" spans="1:13" x14ac:dyDescent="0.25">
      <c r="A2309" s="164">
        <f>+Exports!A2312</f>
        <v>44658</v>
      </c>
      <c r="B2309" s="165">
        <f t="shared" si="144"/>
        <v>2022</v>
      </c>
      <c r="C2309" s="165">
        <f t="shared" si="145"/>
        <v>4</v>
      </c>
      <c r="D2309" s="165">
        <f t="shared" si="146"/>
        <v>7</v>
      </c>
      <c r="E2309" s="165">
        <f>+Exports!B2312</f>
        <v>4</v>
      </c>
      <c r="F2309" s="165">
        <f>+WEEKDAY(ExportsELAP[[#This Row],[Date Prevailing]],1)</f>
        <v>5</v>
      </c>
      <c r="G2309" s="165">
        <f>+COUNTIFS(ECR_Hours!$K$6:$K$7,ExportsELAP[[#This Row],[Date Prevailing]])</f>
        <v>0</v>
      </c>
      <c r="H2309" s="165">
        <f t="shared" si="147"/>
        <v>5</v>
      </c>
      <c r="I2309" s="166">
        <f>+Exports!G2312</f>
        <v>2.9948000000000001</v>
      </c>
      <c r="J2309" s="166">
        <f>+'ELAP_IPCO-APND'!D2312</f>
        <v>43.541080000000001</v>
      </c>
      <c r="K2309" s="166">
        <f>+(ExportsELAP[[#This Row],[Exports kWh - MPT]]/1000)*ExportsELAP[[#This Row],[EIM Price]]</f>
        <v>0.13039682638400002</v>
      </c>
      <c r="L2309" s="167" t="str">
        <f>+INDEX(ECR_Hours!$I$12:$I$15,MATCH(ExportsELAP[[#This Row],[Date Prevailing]],ECR_Hours!$H$12:$H$15,1))</f>
        <v>NS</v>
      </c>
      <c r="M2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0" spans="1:13" x14ac:dyDescent="0.25">
      <c r="A2310" s="164">
        <f>+Exports!A2313</f>
        <v>44658</v>
      </c>
      <c r="B2310" s="165">
        <f t="shared" si="144"/>
        <v>2022</v>
      </c>
      <c r="C2310" s="165">
        <f t="shared" si="145"/>
        <v>4</v>
      </c>
      <c r="D2310" s="165">
        <f t="shared" si="146"/>
        <v>7</v>
      </c>
      <c r="E2310" s="165">
        <f>+Exports!B2313</f>
        <v>5</v>
      </c>
      <c r="F2310" s="165">
        <f>+WEEKDAY(ExportsELAP[[#This Row],[Date Prevailing]],1)</f>
        <v>5</v>
      </c>
      <c r="G2310" s="165">
        <f>+COUNTIFS(ECR_Hours!$K$6:$K$7,ExportsELAP[[#This Row],[Date Prevailing]])</f>
        <v>0</v>
      </c>
      <c r="H2310" s="165">
        <f t="shared" si="147"/>
        <v>5</v>
      </c>
      <c r="I2310" s="166">
        <f>+Exports!G2313</f>
        <v>3.3243</v>
      </c>
      <c r="J2310" s="166">
        <f>+'ELAP_IPCO-APND'!D2313</f>
        <v>46.970010000000002</v>
      </c>
      <c r="K2310" s="166">
        <f>+(ExportsELAP[[#This Row],[Exports kWh - MPT]]/1000)*ExportsELAP[[#This Row],[EIM Price]]</f>
        <v>0.15614240424300002</v>
      </c>
      <c r="L2310" s="167" t="str">
        <f>+INDEX(ECR_Hours!$I$12:$I$15,MATCH(ExportsELAP[[#This Row],[Date Prevailing]],ECR_Hours!$H$12:$H$15,1))</f>
        <v>NS</v>
      </c>
      <c r="M2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1" spans="1:13" x14ac:dyDescent="0.25">
      <c r="A2311" s="164">
        <f>+Exports!A2314</f>
        <v>44658</v>
      </c>
      <c r="B2311" s="165">
        <f t="shared" si="144"/>
        <v>2022</v>
      </c>
      <c r="C2311" s="165">
        <f t="shared" si="145"/>
        <v>4</v>
      </c>
      <c r="D2311" s="165">
        <f t="shared" si="146"/>
        <v>7</v>
      </c>
      <c r="E2311" s="165">
        <f>+Exports!B2314</f>
        <v>6</v>
      </c>
      <c r="F2311" s="165">
        <f>+WEEKDAY(ExportsELAP[[#This Row],[Date Prevailing]],1)</f>
        <v>5</v>
      </c>
      <c r="G2311" s="165">
        <f>+COUNTIFS(ECR_Hours!$K$6:$K$7,ExportsELAP[[#This Row],[Date Prevailing]])</f>
        <v>0</v>
      </c>
      <c r="H2311" s="165">
        <f t="shared" si="147"/>
        <v>5</v>
      </c>
      <c r="I2311" s="166">
        <f>+Exports!G2314</f>
        <v>3.4802</v>
      </c>
      <c r="J2311" s="166">
        <f>+'ELAP_IPCO-APND'!D2314</f>
        <v>53.600659999999998</v>
      </c>
      <c r="K2311" s="166">
        <f>+(ExportsELAP[[#This Row],[Exports kWh - MPT]]/1000)*ExportsELAP[[#This Row],[EIM Price]]</f>
        <v>0.18654101693200001</v>
      </c>
      <c r="L2311" s="167" t="str">
        <f>+INDEX(ECR_Hours!$I$12:$I$15,MATCH(ExportsELAP[[#This Row],[Date Prevailing]],ECR_Hours!$H$12:$H$15,1))</f>
        <v>NS</v>
      </c>
      <c r="M2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2" spans="1:13" x14ac:dyDescent="0.25">
      <c r="A2312" s="164">
        <f>+Exports!A2315</f>
        <v>44658</v>
      </c>
      <c r="B2312" s="165">
        <f t="shared" si="144"/>
        <v>2022</v>
      </c>
      <c r="C2312" s="165">
        <f t="shared" si="145"/>
        <v>4</v>
      </c>
      <c r="D2312" s="165">
        <f t="shared" si="146"/>
        <v>7</v>
      </c>
      <c r="E2312" s="165">
        <f>+Exports!B2315</f>
        <v>7</v>
      </c>
      <c r="F2312" s="165">
        <f>+WEEKDAY(ExportsELAP[[#This Row],[Date Prevailing]],1)</f>
        <v>5</v>
      </c>
      <c r="G2312" s="165">
        <f>+COUNTIFS(ECR_Hours!$K$6:$K$7,ExportsELAP[[#This Row],[Date Prevailing]])</f>
        <v>0</v>
      </c>
      <c r="H2312" s="165">
        <f t="shared" si="147"/>
        <v>5</v>
      </c>
      <c r="I2312" s="166">
        <f>+Exports!G2315</f>
        <v>4.2281000000000004</v>
      </c>
      <c r="J2312" s="166">
        <f>+'ELAP_IPCO-APND'!D2315</f>
        <v>72.469499999999996</v>
      </c>
      <c r="K2312" s="166">
        <f>+(ExportsELAP[[#This Row],[Exports kWh - MPT]]/1000)*ExportsELAP[[#This Row],[EIM Price]]</f>
        <v>0.30640829294999999</v>
      </c>
      <c r="L2312" s="167" t="str">
        <f>+INDEX(ECR_Hours!$I$12:$I$15,MATCH(ExportsELAP[[#This Row],[Date Prevailing]],ECR_Hours!$H$12:$H$15,1))</f>
        <v>NS</v>
      </c>
      <c r="M2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3" spans="1:13" x14ac:dyDescent="0.25">
      <c r="A2313" s="164">
        <f>+Exports!A2316</f>
        <v>44658</v>
      </c>
      <c r="B2313" s="165">
        <f t="shared" si="144"/>
        <v>2022</v>
      </c>
      <c r="C2313" s="165">
        <f t="shared" si="145"/>
        <v>4</v>
      </c>
      <c r="D2313" s="165">
        <f t="shared" si="146"/>
        <v>7</v>
      </c>
      <c r="E2313" s="165">
        <f>+Exports!B2316</f>
        <v>8</v>
      </c>
      <c r="F2313" s="165">
        <f>+WEEKDAY(ExportsELAP[[#This Row],[Date Prevailing]],1)</f>
        <v>5</v>
      </c>
      <c r="G2313" s="165">
        <f>+COUNTIFS(ECR_Hours!$K$6:$K$7,ExportsELAP[[#This Row],[Date Prevailing]])</f>
        <v>0</v>
      </c>
      <c r="H2313" s="165">
        <f t="shared" si="147"/>
        <v>5</v>
      </c>
      <c r="I2313" s="166">
        <f>+Exports!G2316</f>
        <v>2758.4154999999901</v>
      </c>
      <c r="J2313" s="166">
        <f>+'ELAP_IPCO-APND'!D2316</f>
        <v>66.471789999999999</v>
      </c>
      <c r="K2313" s="166">
        <f>+(ExportsELAP[[#This Row],[Exports kWh - MPT]]/1000)*ExportsELAP[[#This Row],[EIM Price]]</f>
        <v>183.35681584874433</v>
      </c>
      <c r="L2313" s="167" t="str">
        <f>+INDEX(ECR_Hours!$I$12:$I$15,MATCH(ExportsELAP[[#This Row],[Date Prevailing]],ECR_Hours!$H$12:$H$15,1))</f>
        <v>NS</v>
      </c>
      <c r="M2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4" spans="1:13" x14ac:dyDescent="0.25">
      <c r="A2314" s="164">
        <f>+Exports!A2317</f>
        <v>44658</v>
      </c>
      <c r="B2314" s="165">
        <f t="shared" si="144"/>
        <v>2022</v>
      </c>
      <c r="C2314" s="165">
        <f t="shared" si="145"/>
        <v>4</v>
      </c>
      <c r="D2314" s="165">
        <f t="shared" si="146"/>
        <v>7</v>
      </c>
      <c r="E2314" s="165">
        <f>+Exports!B2317</f>
        <v>9</v>
      </c>
      <c r="F2314" s="165">
        <f>+WEEKDAY(ExportsELAP[[#This Row],[Date Prevailing]],1)</f>
        <v>5</v>
      </c>
      <c r="G2314" s="165">
        <f>+COUNTIFS(ECR_Hours!$K$6:$K$7,ExportsELAP[[#This Row],[Date Prevailing]])</f>
        <v>0</v>
      </c>
      <c r="H2314" s="165">
        <f t="shared" si="147"/>
        <v>5</v>
      </c>
      <c r="I2314" s="166">
        <f>+Exports!G2317</f>
        <v>13324.3559</v>
      </c>
      <c r="J2314" s="166">
        <f>+'ELAP_IPCO-APND'!D2317</f>
        <v>43.162269999999999</v>
      </c>
      <c r="K2314" s="166">
        <f>+(ExportsELAP[[#This Row],[Exports kWh - MPT]]/1000)*ExportsELAP[[#This Row],[EIM Price]]</f>
        <v>575.10944693189299</v>
      </c>
      <c r="L2314" s="167" t="str">
        <f>+INDEX(ECR_Hours!$I$12:$I$15,MATCH(ExportsELAP[[#This Row],[Date Prevailing]],ECR_Hours!$H$12:$H$15,1))</f>
        <v>NS</v>
      </c>
      <c r="M2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5" spans="1:13" x14ac:dyDescent="0.25">
      <c r="A2315" s="164">
        <f>+Exports!A2318</f>
        <v>44658</v>
      </c>
      <c r="B2315" s="165">
        <f t="shared" si="144"/>
        <v>2022</v>
      </c>
      <c r="C2315" s="165">
        <f t="shared" si="145"/>
        <v>4</v>
      </c>
      <c r="D2315" s="165">
        <f t="shared" si="146"/>
        <v>7</v>
      </c>
      <c r="E2315" s="165">
        <f>+Exports!B2318</f>
        <v>10</v>
      </c>
      <c r="F2315" s="165">
        <f>+WEEKDAY(ExportsELAP[[#This Row],[Date Prevailing]],1)</f>
        <v>5</v>
      </c>
      <c r="G2315" s="165">
        <f>+COUNTIFS(ECR_Hours!$K$6:$K$7,ExportsELAP[[#This Row],[Date Prevailing]])</f>
        <v>0</v>
      </c>
      <c r="H2315" s="165">
        <f t="shared" si="147"/>
        <v>5</v>
      </c>
      <c r="I2315" s="166">
        <f>+Exports!G2318</f>
        <v>27182.965899999999</v>
      </c>
      <c r="J2315" s="166">
        <f>+'ELAP_IPCO-APND'!D2318</f>
        <v>43.622810000000001</v>
      </c>
      <c r="K2315" s="166">
        <f>+(ExportsELAP[[#This Row],[Exports kWh - MPT]]/1000)*ExportsELAP[[#This Row],[EIM Price]]</f>
        <v>1185.7973566921789</v>
      </c>
      <c r="L2315" s="167" t="str">
        <f>+INDEX(ECR_Hours!$I$12:$I$15,MATCH(ExportsELAP[[#This Row],[Date Prevailing]],ECR_Hours!$H$12:$H$15,1))</f>
        <v>NS</v>
      </c>
      <c r="M2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6" spans="1:13" x14ac:dyDescent="0.25">
      <c r="A2316" s="164">
        <f>+Exports!A2319</f>
        <v>44658</v>
      </c>
      <c r="B2316" s="165">
        <f t="shared" si="144"/>
        <v>2022</v>
      </c>
      <c r="C2316" s="165">
        <f t="shared" si="145"/>
        <v>4</v>
      </c>
      <c r="D2316" s="165">
        <f t="shared" si="146"/>
        <v>7</v>
      </c>
      <c r="E2316" s="165">
        <f>+Exports!B2319</f>
        <v>11</v>
      </c>
      <c r="F2316" s="165">
        <f>+WEEKDAY(ExportsELAP[[#This Row],[Date Prevailing]],1)</f>
        <v>5</v>
      </c>
      <c r="G2316" s="165">
        <f>+COUNTIFS(ECR_Hours!$K$6:$K$7,ExportsELAP[[#This Row],[Date Prevailing]])</f>
        <v>0</v>
      </c>
      <c r="H2316" s="165">
        <f t="shared" si="147"/>
        <v>5</v>
      </c>
      <c r="I2316" s="166">
        <f>+Exports!G2319</f>
        <v>41208.864300000001</v>
      </c>
      <c r="J2316" s="166">
        <f>+'ELAP_IPCO-APND'!D2319</f>
        <v>32.42474</v>
      </c>
      <c r="K2316" s="166">
        <f>+(ExportsELAP[[#This Row],[Exports kWh - MPT]]/1000)*ExportsELAP[[#This Row],[EIM Price]]</f>
        <v>1336.1867106227821</v>
      </c>
      <c r="L2316" s="167" t="str">
        <f>+INDEX(ECR_Hours!$I$12:$I$15,MATCH(ExportsELAP[[#This Row],[Date Prevailing]],ECR_Hours!$H$12:$H$15,1))</f>
        <v>NS</v>
      </c>
      <c r="M2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7" spans="1:13" x14ac:dyDescent="0.25">
      <c r="A2317" s="164">
        <f>+Exports!A2320</f>
        <v>44658</v>
      </c>
      <c r="B2317" s="165">
        <f t="shared" si="144"/>
        <v>2022</v>
      </c>
      <c r="C2317" s="165">
        <f t="shared" si="145"/>
        <v>4</v>
      </c>
      <c r="D2317" s="165">
        <f t="shared" si="146"/>
        <v>7</v>
      </c>
      <c r="E2317" s="165">
        <f>+Exports!B2320</f>
        <v>12</v>
      </c>
      <c r="F2317" s="165">
        <f>+WEEKDAY(ExportsELAP[[#This Row],[Date Prevailing]],1)</f>
        <v>5</v>
      </c>
      <c r="G2317" s="165">
        <f>+COUNTIFS(ECR_Hours!$K$6:$K$7,ExportsELAP[[#This Row],[Date Prevailing]])</f>
        <v>0</v>
      </c>
      <c r="H2317" s="165">
        <f t="shared" si="147"/>
        <v>5</v>
      </c>
      <c r="I2317" s="166">
        <f>+Exports!G2320</f>
        <v>51982.158200000005</v>
      </c>
      <c r="J2317" s="166">
        <f>+'ELAP_IPCO-APND'!D2320</f>
        <v>29.94445</v>
      </c>
      <c r="K2317" s="166">
        <f>+(ExportsELAP[[#This Row],[Exports kWh - MPT]]/1000)*ExportsELAP[[#This Row],[EIM Price]]</f>
        <v>1556.5771371119902</v>
      </c>
      <c r="L2317" s="167" t="str">
        <f>+INDEX(ECR_Hours!$I$12:$I$15,MATCH(ExportsELAP[[#This Row],[Date Prevailing]],ECR_Hours!$H$12:$H$15,1))</f>
        <v>NS</v>
      </c>
      <c r="M2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8" spans="1:13" x14ac:dyDescent="0.25">
      <c r="A2318" s="164">
        <f>+Exports!A2321</f>
        <v>44658</v>
      </c>
      <c r="B2318" s="165">
        <f t="shared" si="144"/>
        <v>2022</v>
      </c>
      <c r="C2318" s="165">
        <f t="shared" si="145"/>
        <v>4</v>
      </c>
      <c r="D2318" s="165">
        <f t="shared" si="146"/>
        <v>7</v>
      </c>
      <c r="E2318" s="165">
        <f>+Exports!B2321</f>
        <v>13</v>
      </c>
      <c r="F2318" s="165">
        <f>+WEEKDAY(ExportsELAP[[#This Row],[Date Prevailing]],1)</f>
        <v>5</v>
      </c>
      <c r="G2318" s="165">
        <f>+COUNTIFS(ECR_Hours!$K$6:$K$7,ExportsELAP[[#This Row],[Date Prevailing]])</f>
        <v>0</v>
      </c>
      <c r="H2318" s="165">
        <f t="shared" si="147"/>
        <v>5</v>
      </c>
      <c r="I2318" s="166">
        <f>+Exports!G2321</f>
        <v>59069.625700000004</v>
      </c>
      <c r="J2318" s="166">
        <f>+'ELAP_IPCO-APND'!D2321</f>
        <v>33.957569999999997</v>
      </c>
      <c r="K2318" s="166">
        <f>+(ExportsELAP[[#This Row],[Exports kWh - MPT]]/1000)*ExportsELAP[[#This Row],[EIM Price]]</f>
        <v>2005.860949581549</v>
      </c>
      <c r="L2318" s="167" t="str">
        <f>+INDEX(ECR_Hours!$I$12:$I$15,MATCH(ExportsELAP[[#This Row],[Date Prevailing]],ECR_Hours!$H$12:$H$15,1))</f>
        <v>NS</v>
      </c>
      <c r="M2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19" spans="1:13" x14ac:dyDescent="0.25">
      <c r="A2319" s="164">
        <f>+Exports!A2322</f>
        <v>44658</v>
      </c>
      <c r="B2319" s="165">
        <f t="shared" si="144"/>
        <v>2022</v>
      </c>
      <c r="C2319" s="165">
        <f t="shared" si="145"/>
        <v>4</v>
      </c>
      <c r="D2319" s="165">
        <f t="shared" si="146"/>
        <v>7</v>
      </c>
      <c r="E2319" s="165">
        <f>+Exports!B2322</f>
        <v>14</v>
      </c>
      <c r="F2319" s="165">
        <f>+WEEKDAY(ExportsELAP[[#This Row],[Date Prevailing]],1)</f>
        <v>5</v>
      </c>
      <c r="G2319" s="165">
        <f>+COUNTIFS(ECR_Hours!$K$6:$K$7,ExportsELAP[[#This Row],[Date Prevailing]])</f>
        <v>0</v>
      </c>
      <c r="H2319" s="165">
        <f t="shared" si="147"/>
        <v>5</v>
      </c>
      <c r="I2319" s="166">
        <f>+Exports!G2322</f>
        <v>61772.386699999988</v>
      </c>
      <c r="J2319" s="166">
        <f>+'ELAP_IPCO-APND'!D2322</f>
        <v>36.078919999999997</v>
      </c>
      <c r="K2319" s="166">
        <f>+(ExportsELAP[[#This Row],[Exports kWh - MPT]]/1000)*ExportsELAP[[#This Row],[EIM Price]]</f>
        <v>2228.6809979583636</v>
      </c>
      <c r="L2319" s="167" t="str">
        <f>+INDEX(ECR_Hours!$I$12:$I$15,MATCH(ExportsELAP[[#This Row],[Date Prevailing]],ECR_Hours!$H$12:$H$15,1))</f>
        <v>NS</v>
      </c>
      <c r="M2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0" spans="1:13" x14ac:dyDescent="0.25">
      <c r="A2320" s="164">
        <f>+Exports!A2323</f>
        <v>44658</v>
      </c>
      <c r="B2320" s="165">
        <f t="shared" si="144"/>
        <v>2022</v>
      </c>
      <c r="C2320" s="165">
        <f t="shared" si="145"/>
        <v>4</v>
      </c>
      <c r="D2320" s="165">
        <f t="shared" si="146"/>
        <v>7</v>
      </c>
      <c r="E2320" s="165">
        <f>+Exports!B2323</f>
        <v>15</v>
      </c>
      <c r="F2320" s="165">
        <f>+WEEKDAY(ExportsELAP[[#This Row],[Date Prevailing]],1)</f>
        <v>5</v>
      </c>
      <c r="G2320" s="165">
        <f>+COUNTIFS(ECR_Hours!$K$6:$K$7,ExportsELAP[[#This Row],[Date Prevailing]])</f>
        <v>0</v>
      </c>
      <c r="H2320" s="165">
        <f t="shared" si="147"/>
        <v>5</v>
      </c>
      <c r="I2320" s="166">
        <f>+Exports!G2323</f>
        <v>60979.034100000004</v>
      </c>
      <c r="J2320" s="166">
        <f>+'ELAP_IPCO-APND'!D2323</f>
        <v>34.468670000000003</v>
      </c>
      <c r="K2320" s="166">
        <f>+(ExportsELAP[[#This Row],[Exports kWh - MPT]]/1000)*ExportsELAP[[#This Row],[EIM Price]]</f>
        <v>2101.8662033116475</v>
      </c>
      <c r="L2320" s="167" t="str">
        <f>+INDEX(ECR_Hours!$I$12:$I$15,MATCH(ExportsELAP[[#This Row],[Date Prevailing]],ECR_Hours!$H$12:$H$15,1))</f>
        <v>NS</v>
      </c>
      <c r="M2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1" spans="1:13" x14ac:dyDescent="0.25">
      <c r="A2321" s="164">
        <f>+Exports!A2324</f>
        <v>44658</v>
      </c>
      <c r="B2321" s="165">
        <f t="shared" si="144"/>
        <v>2022</v>
      </c>
      <c r="C2321" s="165">
        <f t="shared" si="145"/>
        <v>4</v>
      </c>
      <c r="D2321" s="165">
        <f t="shared" si="146"/>
        <v>7</v>
      </c>
      <c r="E2321" s="165">
        <f>+Exports!B2324</f>
        <v>16</v>
      </c>
      <c r="F2321" s="165">
        <f>+WEEKDAY(ExportsELAP[[#This Row],[Date Prevailing]],1)</f>
        <v>5</v>
      </c>
      <c r="G2321" s="165">
        <f>+COUNTIFS(ECR_Hours!$K$6:$K$7,ExportsELAP[[#This Row],[Date Prevailing]])</f>
        <v>0</v>
      </c>
      <c r="H2321" s="165">
        <f t="shared" si="147"/>
        <v>5</v>
      </c>
      <c r="I2321" s="166">
        <f>+Exports!G2324</f>
        <v>55990.328299999994</v>
      </c>
      <c r="J2321" s="166">
        <f>+'ELAP_IPCO-APND'!D2324</f>
        <v>35.390210000000003</v>
      </c>
      <c r="K2321" s="166">
        <f>+(ExportsELAP[[#This Row],[Exports kWh - MPT]]/1000)*ExportsELAP[[#This Row],[EIM Price]]</f>
        <v>1981.509476505943</v>
      </c>
      <c r="L2321" s="167" t="str">
        <f>+INDEX(ECR_Hours!$I$12:$I$15,MATCH(ExportsELAP[[#This Row],[Date Prevailing]],ECR_Hours!$H$12:$H$15,1))</f>
        <v>NS</v>
      </c>
      <c r="M2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2" spans="1:13" x14ac:dyDescent="0.25">
      <c r="A2322" s="164">
        <f>+Exports!A2325</f>
        <v>44658</v>
      </c>
      <c r="B2322" s="165">
        <f t="shared" si="144"/>
        <v>2022</v>
      </c>
      <c r="C2322" s="165">
        <f t="shared" si="145"/>
        <v>4</v>
      </c>
      <c r="D2322" s="165">
        <f t="shared" si="146"/>
        <v>7</v>
      </c>
      <c r="E2322" s="165">
        <f>+Exports!B2325</f>
        <v>17</v>
      </c>
      <c r="F2322" s="165">
        <f>+WEEKDAY(ExportsELAP[[#This Row],[Date Prevailing]],1)</f>
        <v>5</v>
      </c>
      <c r="G2322" s="165">
        <f>+COUNTIFS(ECR_Hours!$K$6:$K$7,ExportsELAP[[#This Row],[Date Prevailing]])</f>
        <v>0</v>
      </c>
      <c r="H2322" s="165">
        <f t="shared" si="147"/>
        <v>5</v>
      </c>
      <c r="I2322" s="166">
        <f>+Exports!G2325</f>
        <v>46411.684099999999</v>
      </c>
      <c r="J2322" s="166">
        <f>+'ELAP_IPCO-APND'!D2325</f>
        <v>40.612189999999998</v>
      </c>
      <c r="K2322" s="166">
        <f>+(ExportsELAP[[#This Row],[Exports kWh - MPT]]/1000)*ExportsELAP[[#This Row],[EIM Price]]</f>
        <v>1884.8801328891786</v>
      </c>
      <c r="L2322" s="167" t="str">
        <f>+INDEX(ECR_Hours!$I$12:$I$15,MATCH(ExportsELAP[[#This Row],[Date Prevailing]],ECR_Hours!$H$12:$H$15,1))</f>
        <v>NS</v>
      </c>
      <c r="M2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3" spans="1:13" x14ac:dyDescent="0.25">
      <c r="A2323" s="164">
        <f>+Exports!A2326</f>
        <v>44658</v>
      </c>
      <c r="B2323" s="165">
        <f t="shared" si="144"/>
        <v>2022</v>
      </c>
      <c r="C2323" s="165">
        <f t="shared" si="145"/>
        <v>4</v>
      </c>
      <c r="D2323" s="165">
        <f t="shared" si="146"/>
        <v>7</v>
      </c>
      <c r="E2323" s="165">
        <f>+Exports!B2326</f>
        <v>18</v>
      </c>
      <c r="F2323" s="165">
        <f>+WEEKDAY(ExportsELAP[[#This Row],[Date Prevailing]],1)</f>
        <v>5</v>
      </c>
      <c r="G2323" s="165">
        <f>+COUNTIFS(ECR_Hours!$K$6:$K$7,ExportsELAP[[#This Row],[Date Prevailing]])</f>
        <v>0</v>
      </c>
      <c r="H2323" s="165">
        <f t="shared" si="147"/>
        <v>5</v>
      </c>
      <c r="I2323" s="166">
        <f>+Exports!G2326</f>
        <v>33270.111600000004</v>
      </c>
      <c r="J2323" s="166">
        <f>+'ELAP_IPCO-APND'!D2326</f>
        <v>46.67212</v>
      </c>
      <c r="K2323" s="166">
        <f>+(ExportsELAP[[#This Row],[Exports kWh - MPT]]/1000)*ExportsELAP[[#This Row],[EIM Price]]</f>
        <v>1552.7866410085924</v>
      </c>
      <c r="L2323" s="167" t="str">
        <f>+INDEX(ECR_Hours!$I$12:$I$15,MATCH(ExportsELAP[[#This Row],[Date Prevailing]],ECR_Hours!$H$12:$H$15,1))</f>
        <v>NS</v>
      </c>
      <c r="M2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4" spans="1:13" x14ac:dyDescent="0.25">
      <c r="A2324" s="164">
        <f>+Exports!A2327</f>
        <v>44658</v>
      </c>
      <c r="B2324" s="165">
        <f t="shared" si="144"/>
        <v>2022</v>
      </c>
      <c r="C2324" s="165">
        <f t="shared" si="145"/>
        <v>4</v>
      </c>
      <c r="D2324" s="165">
        <f t="shared" si="146"/>
        <v>7</v>
      </c>
      <c r="E2324" s="165">
        <f>+Exports!B2327</f>
        <v>19</v>
      </c>
      <c r="F2324" s="165">
        <f>+WEEKDAY(ExportsELAP[[#This Row],[Date Prevailing]],1)</f>
        <v>5</v>
      </c>
      <c r="G2324" s="165">
        <f>+COUNTIFS(ECR_Hours!$K$6:$K$7,ExportsELAP[[#This Row],[Date Prevailing]])</f>
        <v>0</v>
      </c>
      <c r="H2324" s="165">
        <f t="shared" si="147"/>
        <v>5</v>
      </c>
      <c r="I2324" s="166">
        <f>+Exports!G2327</f>
        <v>18882.373399999997</v>
      </c>
      <c r="J2324" s="166">
        <f>+'ELAP_IPCO-APND'!D2327</f>
        <v>45.176180000000002</v>
      </c>
      <c r="K2324" s="166">
        <f>+(ExportsELAP[[#This Row],[Exports kWh - MPT]]/1000)*ExportsELAP[[#This Row],[EIM Price]]</f>
        <v>853.03349954561179</v>
      </c>
      <c r="L2324" s="167" t="str">
        <f>+INDEX(ECR_Hours!$I$12:$I$15,MATCH(ExportsELAP[[#This Row],[Date Prevailing]],ECR_Hours!$H$12:$H$15,1))</f>
        <v>NS</v>
      </c>
      <c r="M2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5" spans="1:13" x14ac:dyDescent="0.25">
      <c r="A2325" s="164">
        <f>+Exports!A2328</f>
        <v>44658</v>
      </c>
      <c r="B2325" s="165">
        <f t="shared" si="144"/>
        <v>2022</v>
      </c>
      <c r="C2325" s="165">
        <f t="shared" si="145"/>
        <v>4</v>
      </c>
      <c r="D2325" s="165">
        <f t="shared" si="146"/>
        <v>7</v>
      </c>
      <c r="E2325" s="165">
        <f>+Exports!B2328</f>
        <v>20</v>
      </c>
      <c r="F2325" s="165">
        <f>+WEEKDAY(ExportsELAP[[#This Row],[Date Prevailing]],1)</f>
        <v>5</v>
      </c>
      <c r="G2325" s="165">
        <f>+COUNTIFS(ECR_Hours!$K$6:$K$7,ExportsELAP[[#This Row],[Date Prevailing]])</f>
        <v>0</v>
      </c>
      <c r="H2325" s="165">
        <f t="shared" si="147"/>
        <v>5</v>
      </c>
      <c r="I2325" s="166">
        <f>+Exports!G2328</f>
        <v>5348.9832999999999</v>
      </c>
      <c r="J2325" s="166">
        <f>+'ELAP_IPCO-APND'!D2328</f>
        <v>46.628399999999999</v>
      </c>
      <c r="K2325" s="166">
        <f>+(ExportsELAP[[#This Row],[Exports kWh - MPT]]/1000)*ExportsELAP[[#This Row],[EIM Price]]</f>
        <v>249.41453290571997</v>
      </c>
      <c r="L2325" s="167" t="str">
        <f>+INDEX(ECR_Hours!$I$12:$I$15,MATCH(ExportsELAP[[#This Row],[Date Prevailing]],ECR_Hours!$H$12:$H$15,1))</f>
        <v>NS</v>
      </c>
      <c r="M2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6" spans="1:13" x14ac:dyDescent="0.25">
      <c r="A2326" s="164">
        <f>+Exports!A2329</f>
        <v>44658</v>
      </c>
      <c r="B2326" s="165">
        <f t="shared" si="144"/>
        <v>2022</v>
      </c>
      <c r="C2326" s="165">
        <f t="shared" si="145"/>
        <v>4</v>
      </c>
      <c r="D2326" s="165">
        <f t="shared" si="146"/>
        <v>7</v>
      </c>
      <c r="E2326" s="165">
        <f>+Exports!B2329</f>
        <v>21</v>
      </c>
      <c r="F2326" s="165">
        <f>+WEEKDAY(ExportsELAP[[#This Row],[Date Prevailing]],1)</f>
        <v>5</v>
      </c>
      <c r="G2326" s="165">
        <f>+COUNTIFS(ECR_Hours!$K$6:$K$7,ExportsELAP[[#This Row],[Date Prevailing]])</f>
        <v>0</v>
      </c>
      <c r="H2326" s="165">
        <f t="shared" si="147"/>
        <v>5</v>
      </c>
      <c r="I2326" s="166">
        <f>+Exports!G2329</f>
        <v>74.987799999999993</v>
      </c>
      <c r="J2326" s="166">
        <f>+'ELAP_IPCO-APND'!D2329</f>
        <v>38.417870000000001</v>
      </c>
      <c r="K2326" s="166">
        <f>+(ExportsELAP[[#This Row],[Exports kWh - MPT]]/1000)*ExportsELAP[[#This Row],[EIM Price]]</f>
        <v>2.880871551986</v>
      </c>
      <c r="L2326" s="167" t="str">
        <f>+INDEX(ECR_Hours!$I$12:$I$15,MATCH(ExportsELAP[[#This Row],[Date Prevailing]],ECR_Hours!$H$12:$H$15,1))</f>
        <v>NS</v>
      </c>
      <c r="M2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7" spans="1:13" x14ac:dyDescent="0.25">
      <c r="A2327" s="164">
        <f>+Exports!A2330</f>
        <v>44658</v>
      </c>
      <c r="B2327" s="165">
        <f t="shared" si="144"/>
        <v>2022</v>
      </c>
      <c r="C2327" s="165">
        <f t="shared" si="145"/>
        <v>4</v>
      </c>
      <c r="D2327" s="165">
        <f t="shared" si="146"/>
        <v>7</v>
      </c>
      <c r="E2327" s="165">
        <f>+Exports!B2330</f>
        <v>22</v>
      </c>
      <c r="F2327" s="165">
        <f>+WEEKDAY(ExportsELAP[[#This Row],[Date Prevailing]],1)</f>
        <v>5</v>
      </c>
      <c r="G2327" s="165">
        <f>+COUNTIFS(ECR_Hours!$K$6:$K$7,ExportsELAP[[#This Row],[Date Prevailing]])</f>
        <v>0</v>
      </c>
      <c r="H2327" s="165">
        <f t="shared" si="147"/>
        <v>5</v>
      </c>
      <c r="I2327" s="166">
        <f>+Exports!G2330</f>
        <v>40.909300000000002</v>
      </c>
      <c r="J2327" s="166">
        <f>+'ELAP_IPCO-APND'!D2330</f>
        <v>46.5548</v>
      </c>
      <c r="K2327" s="166">
        <f>+(ExportsELAP[[#This Row],[Exports kWh - MPT]]/1000)*ExportsELAP[[#This Row],[EIM Price]]</f>
        <v>1.9045242796400002</v>
      </c>
      <c r="L2327" s="167" t="str">
        <f>+INDEX(ECR_Hours!$I$12:$I$15,MATCH(ExportsELAP[[#This Row],[Date Prevailing]],ECR_Hours!$H$12:$H$15,1))</f>
        <v>NS</v>
      </c>
      <c r="M2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8" spans="1:13" x14ac:dyDescent="0.25">
      <c r="A2328" s="164">
        <f>+Exports!A2331</f>
        <v>44658</v>
      </c>
      <c r="B2328" s="165">
        <f t="shared" si="144"/>
        <v>2022</v>
      </c>
      <c r="C2328" s="165">
        <f t="shared" si="145"/>
        <v>4</v>
      </c>
      <c r="D2328" s="165">
        <f t="shared" si="146"/>
        <v>7</v>
      </c>
      <c r="E2328" s="165">
        <f>+Exports!B2331</f>
        <v>23</v>
      </c>
      <c r="F2328" s="165">
        <f>+WEEKDAY(ExportsELAP[[#This Row],[Date Prevailing]],1)</f>
        <v>5</v>
      </c>
      <c r="G2328" s="165">
        <f>+COUNTIFS(ECR_Hours!$K$6:$K$7,ExportsELAP[[#This Row],[Date Prevailing]])</f>
        <v>0</v>
      </c>
      <c r="H2328" s="165">
        <f t="shared" si="147"/>
        <v>5</v>
      </c>
      <c r="I2328" s="166">
        <f>+Exports!G2331</f>
        <v>40.875999999999998</v>
      </c>
      <c r="J2328" s="166">
        <f>+'ELAP_IPCO-APND'!D2331</f>
        <v>50.69258</v>
      </c>
      <c r="K2328" s="166">
        <f>+(ExportsELAP[[#This Row],[Exports kWh - MPT]]/1000)*ExportsELAP[[#This Row],[EIM Price]]</f>
        <v>2.0721099000799996</v>
      </c>
      <c r="L2328" s="167" t="str">
        <f>+INDEX(ECR_Hours!$I$12:$I$15,MATCH(ExportsELAP[[#This Row],[Date Prevailing]],ECR_Hours!$H$12:$H$15,1))</f>
        <v>NS</v>
      </c>
      <c r="M2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29" spans="1:13" x14ac:dyDescent="0.25">
      <c r="A2329" s="164">
        <f>+Exports!A2332</f>
        <v>44658</v>
      </c>
      <c r="B2329" s="165">
        <f t="shared" si="144"/>
        <v>2022</v>
      </c>
      <c r="C2329" s="165">
        <f t="shared" si="145"/>
        <v>4</v>
      </c>
      <c r="D2329" s="165">
        <f t="shared" si="146"/>
        <v>7</v>
      </c>
      <c r="E2329" s="165">
        <f>+Exports!B2332</f>
        <v>24</v>
      </c>
      <c r="F2329" s="165">
        <f>+WEEKDAY(ExportsELAP[[#This Row],[Date Prevailing]],1)</f>
        <v>5</v>
      </c>
      <c r="G2329" s="165">
        <f>+COUNTIFS(ECR_Hours!$K$6:$K$7,ExportsELAP[[#This Row],[Date Prevailing]])</f>
        <v>0</v>
      </c>
      <c r="H2329" s="165">
        <f t="shared" si="147"/>
        <v>5</v>
      </c>
      <c r="I2329" s="166">
        <f>+Exports!G2332</f>
        <v>40.672000000000004</v>
      </c>
      <c r="J2329" s="166">
        <f>+'ELAP_IPCO-APND'!D2332</f>
        <v>57.196829999999999</v>
      </c>
      <c r="K2329" s="166">
        <f>+(ExportsELAP[[#This Row],[Exports kWh - MPT]]/1000)*ExportsELAP[[#This Row],[EIM Price]]</f>
        <v>2.3263094697600004</v>
      </c>
      <c r="L2329" s="167" t="str">
        <f>+INDEX(ECR_Hours!$I$12:$I$15,MATCH(ExportsELAP[[#This Row],[Date Prevailing]],ECR_Hours!$H$12:$H$15,1))</f>
        <v>NS</v>
      </c>
      <c r="M2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0" spans="1:13" x14ac:dyDescent="0.25">
      <c r="A2330" s="164">
        <f>+Exports!A2333</f>
        <v>44659</v>
      </c>
      <c r="B2330" s="165">
        <f t="shared" si="144"/>
        <v>2022</v>
      </c>
      <c r="C2330" s="165">
        <f t="shared" si="145"/>
        <v>4</v>
      </c>
      <c r="D2330" s="165">
        <f t="shared" si="146"/>
        <v>8</v>
      </c>
      <c r="E2330" s="165">
        <f>+Exports!B2333</f>
        <v>1</v>
      </c>
      <c r="F2330" s="165">
        <f>+WEEKDAY(ExportsELAP[[#This Row],[Date Prevailing]],1)</f>
        <v>6</v>
      </c>
      <c r="G2330" s="165">
        <f>+COUNTIFS(ECR_Hours!$K$6:$K$7,ExportsELAP[[#This Row],[Date Prevailing]])</f>
        <v>0</v>
      </c>
      <c r="H2330" s="165">
        <f t="shared" si="147"/>
        <v>6</v>
      </c>
      <c r="I2330" s="166">
        <f>+Exports!G2333</f>
        <v>33.972000000000001</v>
      </c>
      <c r="J2330" s="166">
        <f>+'ELAP_IPCO-APND'!D2333</f>
        <v>60.676310000000001</v>
      </c>
      <c r="K2330" s="166">
        <f>+(ExportsELAP[[#This Row],[Exports kWh - MPT]]/1000)*ExportsELAP[[#This Row],[EIM Price]]</f>
        <v>2.0612956033200001</v>
      </c>
      <c r="L2330" s="167" t="str">
        <f>+INDEX(ECR_Hours!$I$12:$I$15,MATCH(ExportsELAP[[#This Row],[Date Prevailing]],ECR_Hours!$H$12:$H$15,1))</f>
        <v>NS</v>
      </c>
      <c r="M2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1" spans="1:13" x14ac:dyDescent="0.25">
      <c r="A2331" s="164">
        <f>+Exports!A2334</f>
        <v>44659</v>
      </c>
      <c r="B2331" s="165">
        <f t="shared" si="144"/>
        <v>2022</v>
      </c>
      <c r="C2331" s="165">
        <f t="shared" si="145"/>
        <v>4</v>
      </c>
      <c r="D2331" s="165">
        <f t="shared" si="146"/>
        <v>8</v>
      </c>
      <c r="E2331" s="165">
        <f>+Exports!B2334</f>
        <v>2</v>
      </c>
      <c r="F2331" s="165">
        <f>+WEEKDAY(ExportsELAP[[#This Row],[Date Prevailing]],1)</f>
        <v>6</v>
      </c>
      <c r="G2331" s="165">
        <f>+COUNTIFS(ECR_Hours!$K$6:$K$7,ExportsELAP[[#This Row],[Date Prevailing]])</f>
        <v>0</v>
      </c>
      <c r="H2331" s="165">
        <f t="shared" si="147"/>
        <v>6</v>
      </c>
      <c r="I2331" s="166">
        <f>+Exports!G2334</f>
        <v>34.809699999999999</v>
      </c>
      <c r="J2331" s="166">
        <f>+'ELAP_IPCO-APND'!D2334</f>
        <v>49.339239999999997</v>
      </c>
      <c r="K2331" s="166">
        <f>+(ExportsELAP[[#This Row],[Exports kWh - MPT]]/1000)*ExportsELAP[[#This Row],[EIM Price]]</f>
        <v>1.7174841426279999</v>
      </c>
      <c r="L2331" s="167" t="str">
        <f>+INDEX(ECR_Hours!$I$12:$I$15,MATCH(ExportsELAP[[#This Row],[Date Prevailing]],ECR_Hours!$H$12:$H$15,1))</f>
        <v>NS</v>
      </c>
      <c r="M2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2" spans="1:13" x14ac:dyDescent="0.25">
      <c r="A2332" s="164">
        <f>+Exports!A2335</f>
        <v>44659</v>
      </c>
      <c r="B2332" s="165">
        <f t="shared" si="144"/>
        <v>2022</v>
      </c>
      <c r="C2332" s="165">
        <f t="shared" si="145"/>
        <v>4</v>
      </c>
      <c r="D2332" s="165">
        <f t="shared" si="146"/>
        <v>8</v>
      </c>
      <c r="E2332" s="165">
        <f>+Exports!B2335</f>
        <v>3</v>
      </c>
      <c r="F2332" s="165">
        <f>+WEEKDAY(ExportsELAP[[#This Row],[Date Prevailing]],1)</f>
        <v>6</v>
      </c>
      <c r="G2332" s="165">
        <f>+COUNTIFS(ECR_Hours!$K$6:$K$7,ExportsELAP[[#This Row],[Date Prevailing]])</f>
        <v>0</v>
      </c>
      <c r="H2332" s="165">
        <f t="shared" si="147"/>
        <v>6</v>
      </c>
      <c r="I2332" s="166">
        <f>+Exports!G2335</f>
        <v>35.286199999999901</v>
      </c>
      <c r="J2332" s="166">
        <f>+'ELAP_IPCO-APND'!D2335</f>
        <v>44.388089999999998</v>
      </c>
      <c r="K2332" s="166">
        <f>+(ExportsELAP[[#This Row],[Exports kWh - MPT]]/1000)*ExportsELAP[[#This Row],[EIM Price]]</f>
        <v>1.5662870213579956</v>
      </c>
      <c r="L2332" s="167" t="str">
        <f>+INDEX(ECR_Hours!$I$12:$I$15,MATCH(ExportsELAP[[#This Row],[Date Prevailing]],ECR_Hours!$H$12:$H$15,1))</f>
        <v>NS</v>
      </c>
      <c r="M2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3" spans="1:13" x14ac:dyDescent="0.25">
      <c r="A2333" s="164">
        <f>+Exports!A2336</f>
        <v>44659</v>
      </c>
      <c r="B2333" s="165">
        <f t="shared" si="144"/>
        <v>2022</v>
      </c>
      <c r="C2333" s="165">
        <f t="shared" si="145"/>
        <v>4</v>
      </c>
      <c r="D2333" s="165">
        <f t="shared" si="146"/>
        <v>8</v>
      </c>
      <c r="E2333" s="165">
        <f>+Exports!B2336</f>
        <v>4</v>
      </c>
      <c r="F2333" s="165">
        <f>+WEEKDAY(ExportsELAP[[#This Row],[Date Prevailing]],1)</f>
        <v>6</v>
      </c>
      <c r="G2333" s="165">
        <f>+COUNTIFS(ECR_Hours!$K$6:$K$7,ExportsELAP[[#This Row],[Date Prevailing]])</f>
        <v>0</v>
      </c>
      <c r="H2333" s="165">
        <f t="shared" si="147"/>
        <v>6</v>
      </c>
      <c r="I2333" s="166">
        <f>+Exports!G2336</f>
        <v>7.4212999999999898</v>
      </c>
      <c r="J2333" s="166">
        <f>+'ELAP_IPCO-APND'!D2336</f>
        <v>41.65202</v>
      </c>
      <c r="K2333" s="166">
        <f>+(ExportsELAP[[#This Row],[Exports kWh - MPT]]/1000)*ExportsELAP[[#This Row],[EIM Price]]</f>
        <v>0.30911213602599957</v>
      </c>
      <c r="L2333" s="167" t="str">
        <f>+INDEX(ECR_Hours!$I$12:$I$15,MATCH(ExportsELAP[[#This Row],[Date Prevailing]],ECR_Hours!$H$12:$H$15,1))</f>
        <v>NS</v>
      </c>
      <c r="M2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4" spans="1:13" x14ac:dyDescent="0.25">
      <c r="A2334" s="164">
        <f>+Exports!A2337</f>
        <v>44659</v>
      </c>
      <c r="B2334" s="165">
        <f t="shared" si="144"/>
        <v>2022</v>
      </c>
      <c r="C2334" s="165">
        <f t="shared" si="145"/>
        <v>4</v>
      </c>
      <c r="D2334" s="165">
        <f t="shared" si="146"/>
        <v>8</v>
      </c>
      <c r="E2334" s="165">
        <f>+Exports!B2337</f>
        <v>5</v>
      </c>
      <c r="F2334" s="165">
        <f>+WEEKDAY(ExportsELAP[[#This Row],[Date Prevailing]],1)</f>
        <v>6</v>
      </c>
      <c r="G2334" s="165">
        <f>+COUNTIFS(ECR_Hours!$K$6:$K$7,ExportsELAP[[#This Row],[Date Prevailing]])</f>
        <v>0</v>
      </c>
      <c r="H2334" s="165">
        <f t="shared" si="147"/>
        <v>6</v>
      </c>
      <c r="I2334" s="166">
        <f>+Exports!G2337</f>
        <v>5.1417000000000002</v>
      </c>
      <c r="J2334" s="166">
        <f>+'ELAP_IPCO-APND'!D2337</f>
        <v>39.798250000000003</v>
      </c>
      <c r="K2334" s="166">
        <f>+(ExportsELAP[[#This Row],[Exports kWh - MPT]]/1000)*ExportsELAP[[#This Row],[EIM Price]]</f>
        <v>0.20463066202500002</v>
      </c>
      <c r="L2334" s="167" t="str">
        <f>+INDEX(ECR_Hours!$I$12:$I$15,MATCH(ExportsELAP[[#This Row],[Date Prevailing]],ECR_Hours!$H$12:$H$15,1))</f>
        <v>NS</v>
      </c>
      <c r="M2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5" spans="1:13" x14ac:dyDescent="0.25">
      <c r="A2335" s="164">
        <f>+Exports!A2338</f>
        <v>44659</v>
      </c>
      <c r="B2335" s="165">
        <f t="shared" si="144"/>
        <v>2022</v>
      </c>
      <c r="C2335" s="165">
        <f t="shared" si="145"/>
        <v>4</v>
      </c>
      <c r="D2335" s="165">
        <f t="shared" si="146"/>
        <v>8</v>
      </c>
      <c r="E2335" s="165">
        <f>+Exports!B2338</f>
        <v>6</v>
      </c>
      <c r="F2335" s="165">
        <f>+WEEKDAY(ExportsELAP[[#This Row],[Date Prevailing]],1)</f>
        <v>6</v>
      </c>
      <c r="G2335" s="165">
        <f>+COUNTIFS(ECR_Hours!$K$6:$K$7,ExportsELAP[[#This Row],[Date Prevailing]])</f>
        <v>0</v>
      </c>
      <c r="H2335" s="165">
        <f t="shared" si="147"/>
        <v>6</v>
      </c>
      <c r="I2335" s="166">
        <f>+Exports!G2338</f>
        <v>2.8837999999999999</v>
      </c>
      <c r="J2335" s="166">
        <f>+'ELAP_IPCO-APND'!D2338</f>
        <v>40.150979999999997</v>
      </c>
      <c r="K2335" s="166">
        <f>+(ExportsELAP[[#This Row],[Exports kWh - MPT]]/1000)*ExportsELAP[[#This Row],[EIM Price]]</f>
        <v>0.11578739612399998</v>
      </c>
      <c r="L2335" s="167" t="str">
        <f>+INDEX(ECR_Hours!$I$12:$I$15,MATCH(ExportsELAP[[#This Row],[Date Prevailing]],ECR_Hours!$H$12:$H$15,1))</f>
        <v>NS</v>
      </c>
      <c r="M2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6" spans="1:13" x14ac:dyDescent="0.25">
      <c r="A2336" s="164">
        <f>+Exports!A2339</f>
        <v>44659</v>
      </c>
      <c r="B2336" s="165">
        <f t="shared" si="144"/>
        <v>2022</v>
      </c>
      <c r="C2336" s="165">
        <f t="shared" si="145"/>
        <v>4</v>
      </c>
      <c r="D2336" s="165">
        <f t="shared" si="146"/>
        <v>8</v>
      </c>
      <c r="E2336" s="165">
        <f>+Exports!B2339</f>
        <v>7</v>
      </c>
      <c r="F2336" s="165">
        <f>+WEEKDAY(ExportsELAP[[#This Row],[Date Prevailing]],1)</f>
        <v>6</v>
      </c>
      <c r="G2336" s="165">
        <f>+COUNTIFS(ECR_Hours!$K$6:$K$7,ExportsELAP[[#This Row],[Date Prevailing]])</f>
        <v>0</v>
      </c>
      <c r="H2336" s="165">
        <f t="shared" si="147"/>
        <v>6</v>
      </c>
      <c r="I2336" s="166">
        <f>+Exports!G2339</f>
        <v>4.1515000000000004</v>
      </c>
      <c r="J2336" s="166">
        <f>+'ELAP_IPCO-APND'!D2339</f>
        <v>39.727899999999998</v>
      </c>
      <c r="K2336" s="166">
        <f>+(ExportsELAP[[#This Row],[Exports kWh - MPT]]/1000)*ExportsELAP[[#This Row],[EIM Price]]</f>
        <v>0.16493037685000003</v>
      </c>
      <c r="L2336" s="167" t="str">
        <f>+INDEX(ECR_Hours!$I$12:$I$15,MATCH(ExportsELAP[[#This Row],[Date Prevailing]],ECR_Hours!$H$12:$H$15,1))</f>
        <v>NS</v>
      </c>
      <c r="M2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7" spans="1:13" x14ac:dyDescent="0.25">
      <c r="A2337" s="164">
        <f>+Exports!A2340</f>
        <v>44659</v>
      </c>
      <c r="B2337" s="165">
        <f t="shared" si="144"/>
        <v>2022</v>
      </c>
      <c r="C2337" s="165">
        <f t="shared" si="145"/>
        <v>4</v>
      </c>
      <c r="D2337" s="165">
        <f t="shared" si="146"/>
        <v>8</v>
      </c>
      <c r="E2337" s="165">
        <f>+Exports!B2340</f>
        <v>8</v>
      </c>
      <c r="F2337" s="165">
        <f>+WEEKDAY(ExportsELAP[[#This Row],[Date Prevailing]],1)</f>
        <v>6</v>
      </c>
      <c r="G2337" s="165">
        <f>+COUNTIFS(ECR_Hours!$K$6:$K$7,ExportsELAP[[#This Row],[Date Prevailing]])</f>
        <v>0</v>
      </c>
      <c r="H2337" s="165">
        <f t="shared" si="147"/>
        <v>6</v>
      </c>
      <c r="I2337" s="166">
        <f>+Exports!G2340</f>
        <v>2614.9220999999998</v>
      </c>
      <c r="J2337" s="166">
        <f>+'ELAP_IPCO-APND'!D2340</f>
        <v>52.23227</v>
      </c>
      <c r="K2337" s="166">
        <f>+(ExportsELAP[[#This Row],[Exports kWh - MPT]]/1000)*ExportsELAP[[#This Row],[EIM Price]]</f>
        <v>136.583317156167</v>
      </c>
      <c r="L2337" s="167" t="str">
        <f>+INDEX(ECR_Hours!$I$12:$I$15,MATCH(ExportsELAP[[#This Row],[Date Prevailing]],ECR_Hours!$H$12:$H$15,1))</f>
        <v>NS</v>
      </c>
      <c r="M2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8" spans="1:13" x14ac:dyDescent="0.25">
      <c r="A2338" s="164">
        <f>+Exports!A2341</f>
        <v>44659</v>
      </c>
      <c r="B2338" s="165">
        <f t="shared" si="144"/>
        <v>2022</v>
      </c>
      <c r="C2338" s="165">
        <f t="shared" si="145"/>
        <v>4</v>
      </c>
      <c r="D2338" s="165">
        <f t="shared" si="146"/>
        <v>8</v>
      </c>
      <c r="E2338" s="165">
        <f>+Exports!B2341</f>
        <v>9</v>
      </c>
      <c r="F2338" s="165">
        <f>+WEEKDAY(ExportsELAP[[#This Row],[Date Prevailing]],1)</f>
        <v>6</v>
      </c>
      <c r="G2338" s="165">
        <f>+COUNTIFS(ECR_Hours!$K$6:$K$7,ExportsELAP[[#This Row],[Date Prevailing]])</f>
        <v>0</v>
      </c>
      <c r="H2338" s="165">
        <f t="shared" si="147"/>
        <v>6</v>
      </c>
      <c r="I2338" s="166">
        <f>+Exports!G2341</f>
        <v>11187.562099999999</v>
      </c>
      <c r="J2338" s="166">
        <f>+'ELAP_IPCO-APND'!D2341</f>
        <v>36.746209999999998</v>
      </c>
      <c r="K2338" s="166">
        <f>+(ExportsELAP[[#This Row],[Exports kWh - MPT]]/1000)*ExportsELAP[[#This Row],[EIM Price]]</f>
        <v>411.10050631464094</v>
      </c>
      <c r="L2338" s="167" t="str">
        <f>+INDEX(ECR_Hours!$I$12:$I$15,MATCH(ExportsELAP[[#This Row],[Date Prevailing]],ECR_Hours!$H$12:$H$15,1))</f>
        <v>NS</v>
      </c>
      <c r="M2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39" spans="1:13" x14ac:dyDescent="0.25">
      <c r="A2339" s="164">
        <f>+Exports!A2342</f>
        <v>44659</v>
      </c>
      <c r="B2339" s="165">
        <f t="shared" si="144"/>
        <v>2022</v>
      </c>
      <c r="C2339" s="165">
        <f t="shared" si="145"/>
        <v>4</v>
      </c>
      <c r="D2339" s="165">
        <f t="shared" si="146"/>
        <v>8</v>
      </c>
      <c r="E2339" s="165">
        <f>+Exports!B2342</f>
        <v>10</v>
      </c>
      <c r="F2339" s="165">
        <f>+WEEKDAY(ExportsELAP[[#This Row],[Date Prevailing]],1)</f>
        <v>6</v>
      </c>
      <c r="G2339" s="165">
        <f>+COUNTIFS(ECR_Hours!$K$6:$K$7,ExportsELAP[[#This Row],[Date Prevailing]])</f>
        <v>0</v>
      </c>
      <c r="H2339" s="165">
        <f t="shared" si="147"/>
        <v>6</v>
      </c>
      <c r="I2339" s="166">
        <f>+Exports!G2342</f>
        <v>21828.886500000001</v>
      </c>
      <c r="J2339" s="166">
        <f>+'ELAP_IPCO-APND'!D2342</f>
        <v>32.106670000000001</v>
      </c>
      <c r="K2339" s="166">
        <f>+(ExportsELAP[[#This Row],[Exports kWh - MPT]]/1000)*ExportsELAP[[#This Row],[EIM Price]]</f>
        <v>700.85285532295495</v>
      </c>
      <c r="L2339" s="167" t="str">
        <f>+INDEX(ECR_Hours!$I$12:$I$15,MATCH(ExportsELAP[[#This Row],[Date Prevailing]],ECR_Hours!$H$12:$H$15,1))</f>
        <v>NS</v>
      </c>
      <c r="M2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0" spans="1:13" x14ac:dyDescent="0.25">
      <c r="A2340" s="164">
        <f>+Exports!A2343</f>
        <v>44659</v>
      </c>
      <c r="B2340" s="165">
        <f t="shared" si="144"/>
        <v>2022</v>
      </c>
      <c r="C2340" s="165">
        <f t="shared" si="145"/>
        <v>4</v>
      </c>
      <c r="D2340" s="165">
        <f t="shared" si="146"/>
        <v>8</v>
      </c>
      <c r="E2340" s="165">
        <f>+Exports!B2343</f>
        <v>11</v>
      </c>
      <c r="F2340" s="165">
        <f>+WEEKDAY(ExportsELAP[[#This Row],[Date Prevailing]],1)</f>
        <v>6</v>
      </c>
      <c r="G2340" s="165">
        <f>+COUNTIFS(ECR_Hours!$K$6:$K$7,ExportsELAP[[#This Row],[Date Prevailing]])</f>
        <v>0</v>
      </c>
      <c r="H2340" s="165">
        <f t="shared" si="147"/>
        <v>6</v>
      </c>
      <c r="I2340" s="166">
        <f>+Exports!G2343</f>
        <v>34193.458799999993</v>
      </c>
      <c r="J2340" s="166">
        <f>+'ELAP_IPCO-APND'!D2343</f>
        <v>33.259819999999998</v>
      </c>
      <c r="K2340" s="166">
        <f>+(ExportsELAP[[#This Row],[Exports kWh - MPT]]/1000)*ExportsELAP[[#This Row],[EIM Price]]</f>
        <v>1137.2682848654158</v>
      </c>
      <c r="L2340" s="167" t="str">
        <f>+INDEX(ECR_Hours!$I$12:$I$15,MATCH(ExportsELAP[[#This Row],[Date Prevailing]],ECR_Hours!$H$12:$H$15,1))</f>
        <v>NS</v>
      </c>
      <c r="M2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1" spans="1:13" x14ac:dyDescent="0.25">
      <c r="A2341" s="164">
        <f>+Exports!A2344</f>
        <v>44659</v>
      </c>
      <c r="B2341" s="165">
        <f t="shared" si="144"/>
        <v>2022</v>
      </c>
      <c r="C2341" s="165">
        <f t="shared" si="145"/>
        <v>4</v>
      </c>
      <c r="D2341" s="165">
        <f t="shared" si="146"/>
        <v>8</v>
      </c>
      <c r="E2341" s="165">
        <f>+Exports!B2344</f>
        <v>12</v>
      </c>
      <c r="F2341" s="165">
        <f>+WEEKDAY(ExportsELAP[[#This Row],[Date Prevailing]],1)</f>
        <v>6</v>
      </c>
      <c r="G2341" s="165">
        <f>+COUNTIFS(ECR_Hours!$K$6:$K$7,ExportsELAP[[#This Row],[Date Prevailing]])</f>
        <v>0</v>
      </c>
      <c r="H2341" s="165">
        <f t="shared" si="147"/>
        <v>6</v>
      </c>
      <c r="I2341" s="166">
        <f>+Exports!G2344</f>
        <v>42330.165999999997</v>
      </c>
      <c r="J2341" s="166">
        <f>+'ELAP_IPCO-APND'!D2344</f>
        <v>37.837629999999997</v>
      </c>
      <c r="K2341" s="166">
        <f>+(ExportsELAP[[#This Row],[Exports kWh - MPT]]/1000)*ExportsELAP[[#This Row],[EIM Price]]</f>
        <v>1601.6731589465799</v>
      </c>
      <c r="L2341" s="167" t="str">
        <f>+INDEX(ECR_Hours!$I$12:$I$15,MATCH(ExportsELAP[[#This Row],[Date Prevailing]],ECR_Hours!$H$12:$H$15,1))</f>
        <v>NS</v>
      </c>
      <c r="M2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2" spans="1:13" x14ac:dyDescent="0.25">
      <c r="A2342" s="164">
        <f>+Exports!A2345</f>
        <v>44659</v>
      </c>
      <c r="B2342" s="165">
        <f t="shared" si="144"/>
        <v>2022</v>
      </c>
      <c r="C2342" s="165">
        <f t="shared" si="145"/>
        <v>4</v>
      </c>
      <c r="D2342" s="165">
        <f t="shared" si="146"/>
        <v>8</v>
      </c>
      <c r="E2342" s="165">
        <f>+Exports!B2345</f>
        <v>13</v>
      </c>
      <c r="F2342" s="165">
        <f>+WEEKDAY(ExportsELAP[[#This Row],[Date Prevailing]],1)</f>
        <v>6</v>
      </c>
      <c r="G2342" s="165">
        <f>+COUNTIFS(ECR_Hours!$K$6:$K$7,ExportsELAP[[#This Row],[Date Prevailing]])</f>
        <v>0</v>
      </c>
      <c r="H2342" s="165">
        <f t="shared" si="147"/>
        <v>6</v>
      </c>
      <c r="I2342" s="166">
        <f>+Exports!G2345</f>
        <v>43937.054700000001</v>
      </c>
      <c r="J2342" s="166">
        <f>+'ELAP_IPCO-APND'!D2345</f>
        <v>39.955060000000003</v>
      </c>
      <c r="K2342" s="166">
        <f>+(ExportsELAP[[#This Row],[Exports kWh - MPT]]/1000)*ExportsELAP[[#This Row],[EIM Price]]</f>
        <v>1755.5076567617821</v>
      </c>
      <c r="L2342" s="167" t="str">
        <f>+INDEX(ECR_Hours!$I$12:$I$15,MATCH(ExportsELAP[[#This Row],[Date Prevailing]],ECR_Hours!$H$12:$H$15,1))</f>
        <v>NS</v>
      </c>
      <c r="M2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3" spans="1:13" x14ac:dyDescent="0.25">
      <c r="A2343" s="164">
        <f>+Exports!A2346</f>
        <v>44659</v>
      </c>
      <c r="B2343" s="165">
        <f t="shared" si="144"/>
        <v>2022</v>
      </c>
      <c r="C2343" s="165">
        <f t="shared" si="145"/>
        <v>4</v>
      </c>
      <c r="D2343" s="165">
        <f t="shared" si="146"/>
        <v>8</v>
      </c>
      <c r="E2343" s="165">
        <f>+Exports!B2346</f>
        <v>14</v>
      </c>
      <c r="F2343" s="165">
        <f>+WEEKDAY(ExportsELAP[[#This Row],[Date Prevailing]],1)</f>
        <v>6</v>
      </c>
      <c r="G2343" s="165">
        <f>+COUNTIFS(ECR_Hours!$K$6:$K$7,ExportsELAP[[#This Row],[Date Prevailing]])</f>
        <v>0</v>
      </c>
      <c r="H2343" s="165">
        <f t="shared" si="147"/>
        <v>6</v>
      </c>
      <c r="I2343" s="166">
        <f>+Exports!G2346</f>
        <v>49239.4571</v>
      </c>
      <c r="J2343" s="166">
        <f>+'ELAP_IPCO-APND'!D2346</f>
        <v>32.801439999999999</v>
      </c>
      <c r="K2343" s="166">
        <f>+(ExportsELAP[[#This Row],[Exports kWh - MPT]]/1000)*ExportsELAP[[#This Row],[EIM Price]]</f>
        <v>1615.125097698224</v>
      </c>
      <c r="L2343" s="167" t="str">
        <f>+INDEX(ECR_Hours!$I$12:$I$15,MATCH(ExportsELAP[[#This Row],[Date Prevailing]],ECR_Hours!$H$12:$H$15,1))</f>
        <v>NS</v>
      </c>
      <c r="M2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4" spans="1:13" x14ac:dyDescent="0.25">
      <c r="A2344" s="164">
        <f>+Exports!A2347</f>
        <v>44659</v>
      </c>
      <c r="B2344" s="165">
        <f t="shared" si="144"/>
        <v>2022</v>
      </c>
      <c r="C2344" s="165">
        <f t="shared" si="145"/>
        <v>4</v>
      </c>
      <c r="D2344" s="165">
        <f t="shared" si="146"/>
        <v>8</v>
      </c>
      <c r="E2344" s="165">
        <f>+Exports!B2347</f>
        <v>15</v>
      </c>
      <c r="F2344" s="165">
        <f>+WEEKDAY(ExportsELAP[[#This Row],[Date Prevailing]],1)</f>
        <v>6</v>
      </c>
      <c r="G2344" s="165">
        <f>+COUNTIFS(ECR_Hours!$K$6:$K$7,ExportsELAP[[#This Row],[Date Prevailing]])</f>
        <v>0</v>
      </c>
      <c r="H2344" s="165">
        <f t="shared" si="147"/>
        <v>6</v>
      </c>
      <c r="I2344" s="166">
        <f>+Exports!G2347</f>
        <v>41202.111700000001</v>
      </c>
      <c r="J2344" s="166">
        <f>+'ELAP_IPCO-APND'!D2347</f>
        <v>33.260660000000001</v>
      </c>
      <c r="K2344" s="166">
        <f>+(ExportsELAP[[#This Row],[Exports kWh - MPT]]/1000)*ExportsELAP[[#This Row],[EIM Price]]</f>
        <v>1370.4094285357221</v>
      </c>
      <c r="L2344" s="167" t="str">
        <f>+INDEX(ECR_Hours!$I$12:$I$15,MATCH(ExportsELAP[[#This Row],[Date Prevailing]],ECR_Hours!$H$12:$H$15,1))</f>
        <v>NS</v>
      </c>
      <c r="M2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5" spans="1:13" x14ac:dyDescent="0.25">
      <c r="A2345" s="164">
        <f>+Exports!A2348</f>
        <v>44659</v>
      </c>
      <c r="B2345" s="165">
        <f t="shared" si="144"/>
        <v>2022</v>
      </c>
      <c r="C2345" s="165">
        <f t="shared" si="145"/>
        <v>4</v>
      </c>
      <c r="D2345" s="165">
        <f t="shared" si="146"/>
        <v>8</v>
      </c>
      <c r="E2345" s="165">
        <f>+Exports!B2348</f>
        <v>16</v>
      </c>
      <c r="F2345" s="165">
        <f>+WEEKDAY(ExportsELAP[[#This Row],[Date Prevailing]],1)</f>
        <v>6</v>
      </c>
      <c r="G2345" s="165">
        <f>+COUNTIFS(ECR_Hours!$K$6:$K$7,ExportsELAP[[#This Row],[Date Prevailing]])</f>
        <v>0</v>
      </c>
      <c r="H2345" s="165">
        <f t="shared" si="147"/>
        <v>6</v>
      </c>
      <c r="I2345" s="166">
        <f>+Exports!G2348</f>
        <v>31618.351400000003</v>
      </c>
      <c r="J2345" s="166">
        <f>+'ELAP_IPCO-APND'!D2348</f>
        <v>34.522869999999998</v>
      </c>
      <c r="K2345" s="166">
        <f>+(ExportsELAP[[#This Row],[Exports kWh - MPT]]/1000)*ExportsELAP[[#This Row],[EIM Price]]</f>
        <v>1091.556234996518</v>
      </c>
      <c r="L2345" s="167" t="str">
        <f>+INDEX(ECR_Hours!$I$12:$I$15,MATCH(ExportsELAP[[#This Row],[Date Prevailing]],ECR_Hours!$H$12:$H$15,1))</f>
        <v>NS</v>
      </c>
      <c r="M2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6" spans="1:13" x14ac:dyDescent="0.25">
      <c r="A2346" s="164">
        <f>+Exports!A2349</f>
        <v>44659</v>
      </c>
      <c r="B2346" s="165">
        <f t="shared" si="144"/>
        <v>2022</v>
      </c>
      <c r="C2346" s="165">
        <f t="shared" si="145"/>
        <v>4</v>
      </c>
      <c r="D2346" s="165">
        <f t="shared" si="146"/>
        <v>8</v>
      </c>
      <c r="E2346" s="165">
        <f>+Exports!B2349</f>
        <v>17</v>
      </c>
      <c r="F2346" s="165">
        <f>+WEEKDAY(ExportsELAP[[#This Row],[Date Prevailing]],1)</f>
        <v>6</v>
      </c>
      <c r="G2346" s="165">
        <f>+COUNTIFS(ECR_Hours!$K$6:$K$7,ExportsELAP[[#This Row],[Date Prevailing]])</f>
        <v>0</v>
      </c>
      <c r="H2346" s="165">
        <f t="shared" si="147"/>
        <v>6</v>
      </c>
      <c r="I2346" s="166">
        <f>+Exports!G2349</f>
        <v>24834.993499999997</v>
      </c>
      <c r="J2346" s="166">
        <f>+'ELAP_IPCO-APND'!D2349</f>
        <v>37.031080000000003</v>
      </c>
      <c r="K2346" s="166">
        <f>+(ExportsELAP[[#This Row],[Exports kWh - MPT]]/1000)*ExportsELAP[[#This Row],[EIM Price]]</f>
        <v>919.66663109797992</v>
      </c>
      <c r="L2346" s="167" t="str">
        <f>+INDEX(ECR_Hours!$I$12:$I$15,MATCH(ExportsELAP[[#This Row],[Date Prevailing]],ECR_Hours!$H$12:$H$15,1))</f>
        <v>NS</v>
      </c>
      <c r="M2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7" spans="1:13" x14ac:dyDescent="0.25">
      <c r="A2347" s="164">
        <f>+Exports!A2350</f>
        <v>44659</v>
      </c>
      <c r="B2347" s="165">
        <f t="shared" si="144"/>
        <v>2022</v>
      </c>
      <c r="C2347" s="165">
        <f t="shared" si="145"/>
        <v>4</v>
      </c>
      <c r="D2347" s="165">
        <f t="shared" si="146"/>
        <v>8</v>
      </c>
      <c r="E2347" s="165">
        <f>+Exports!B2350</f>
        <v>18</v>
      </c>
      <c r="F2347" s="165">
        <f>+WEEKDAY(ExportsELAP[[#This Row],[Date Prevailing]],1)</f>
        <v>6</v>
      </c>
      <c r="G2347" s="165">
        <f>+COUNTIFS(ECR_Hours!$K$6:$K$7,ExportsELAP[[#This Row],[Date Prevailing]])</f>
        <v>0</v>
      </c>
      <c r="H2347" s="165">
        <f t="shared" si="147"/>
        <v>6</v>
      </c>
      <c r="I2347" s="166">
        <f>+Exports!G2350</f>
        <v>18989.1368</v>
      </c>
      <c r="J2347" s="166">
        <f>+'ELAP_IPCO-APND'!D2350</f>
        <v>36.322539999999996</v>
      </c>
      <c r="K2347" s="166">
        <f>+(ExportsELAP[[#This Row],[Exports kWh - MPT]]/1000)*ExportsELAP[[#This Row],[EIM Price]]</f>
        <v>689.73368098347191</v>
      </c>
      <c r="L2347" s="167" t="str">
        <f>+INDEX(ECR_Hours!$I$12:$I$15,MATCH(ExportsELAP[[#This Row],[Date Prevailing]],ECR_Hours!$H$12:$H$15,1))</f>
        <v>NS</v>
      </c>
      <c r="M2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8" spans="1:13" x14ac:dyDescent="0.25">
      <c r="A2348" s="164">
        <f>+Exports!A2351</f>
        <v>44659</v>
      </c>
      <c r="B2348" s="165">
        <f t="shared" si="144"/>
        <v>2022</v>
      </c>
      <c r="C2348" s="165">
        <f t="shared" si="145"/>
        <v>4</v>
      </c>
      <c r="D2348" s="165">
        <f t="shared" si="146"/>
        <v>8</v>
      </c>
      <c r="E2348" s="165">
        <f>+Exports!B2351</f>
        <v>19</v>
      </c>
      <c r="F2348" s="165">
        <f>+WEEKDAY(ExportsELAP[[#This Row],[Date Prevailing]],1)</f>
        <v>6</v>
      </c>
      <c r="G2348" s="165">
        <f>+COUNTIFS(ECR_Hours!$K$6:$K$7,ExportsELAP[[#This Row],[Date Prevailing]])</f>
        <v>0</v>
      </c>
      <c r="H2348" s="165">
        <f t="shared" si="147"/>
        <v>6</v>
      </c>
      <c r="I2348" s="166">
        <f>+Exports!G2351</f>
        <v>7953.5203999999994</v>
      </c>
      <c r="J2348" s="166">
        <f>+'ELAP_IPCO-APND'!D2351</f>
        <v>27.087700000000002</v>
      </c>
      <c r="K2348" s="166">
        <f>+(ExportsELAP[[#This Row],[Exports kWh - MPT]]/1000)*ExportsELAP[[#This Row],[EIM Price]]</f>
        <v>215.44257453908</v>
      </c>
      <c r="L2348" s="167" t="str">
        <f>+INDEX(ECR_Hours!$I$12:$I$15,MATCH(ExportsELAP[[#This Row],[Date Prevailing]],ECR_Hours!$H$12:$H$15,1))</f>
        <v>NS</v>
      </c>
      <c r="M2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49" spans="1:13" x14ac:dyDescent="0.25">
      <c r="A2349" s="164">
        <f>+Exports!A2352</f>
        <v>44659</v>
      </c>
      <c r="B2349" s="165">
        <f t="shared" si="144"/>
        <v>2022</v>
      </c>
      <c r="C2349" s="165">
        <f t="shared" si="145"/>
        <v>4</v>
      </c>
      <c r="D2349" s="165">
        <f t="shared" si="146"/>
        <v>8</v>
      </c>
      <c r="E2349" s="165">
        <f>+Exports!B2352</f>
        <v>20</v>
      </c>
      <c r="F2349" s="165">
        <f>+WEEKDAY(ExportsELAP[[#This Row],[Date Prevailing]],1)</f>
        <v>6</v>
      </c>
      <c r="G2349" s="165">
        <f>+COUNTIFS(ECR_Hours!$K$6:$K$7,ExportsELAP[[#This Row],[Date Prevailing]])</f>
        <v>0</v>
      </c>
      <c r="H2349" s="165">
        <f t="shared" si="147"/>
        <v>6</v>
      </c>
      <c r="I2349" s="166">
        <f>+Exports!G2352</f>
        <v>1711.4031</v>
      </c>
      <c r="J2349" s="166">
        <f>+'ELAP_IPCO-APND'!D2352</f>
        <v>109.90954000000001</v>
      </c>
      <c r="K2349" s="166">
        <f>+(ExportsELAP[[#This Row],[Exports kWh - MPT]]/1000)*ExportsELAP[[#This Row],[EIM Price]]</f>
        <v>188.09952747557401</v>
      </c>
      <c r="L2349" s="167" t="str">
        <f>+INDEX(ECR_Hours!$I$12:$I$15,MATCH(ExportsELAP[[#This Row],[Date Prevailing]],ECR_Hours!$H$12:$H$15,1))</f>
        <v>NS</v>
      </c>
      <c r="M2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0" spans="1:13" x14ac:dyDescent="0.25">
      <c r="A2350" s="164">
        <f>+Exports!A2353</f>
        <v>44659</v>
      </c>
      <c r="B2350" s="165">
        <f t="shared" si="144"/>
        <v>2022</v>
      </c>
      <c r="C2350" s="165">
        <f t="shared" si="145"/>
        <v>4</v>
      </c>
      <c r="D2350" s="165">
        <f t="shared" si="146"/>
        <v>8</v>
      </c>
      <c r="E2350" s="165">
        <f>+Exports!B2353</f>
        <v>21</v>
      </c>
      <c r="F2350" s="165">
        <f>+WEEKDAY(ExportsELAP[[#This Row],[Date Prevailing]],1)</f>
        <v>6</v>
      </c>
      <c r="G2350" s="165">
        <f>+COUNTIFS(ECR_Hours!$K$6:$K$7,ExportsELAP[[#This Row],[Date Prevailing]])</f>
        <v>0</v>
      </c>
      <c r="H2350" s="165">
        <f t="shared" si="147"/>
        <v>6</v>
      </c>
      <c r="I2350" s="166">
        <f>+Exports!G2353</f>
        <v>153.25220000000002</v>
      </c>
      <c r="J2350" s="166">
        <f>+'ELAP_IPCO-APND'!D2353</f>
        <v>121.3806</v>
      </c>
      <c r="K2350" s="166">
        <f>+(ExportsELAP[[#This Row],[Exports kWh - MPT]]/1000)*ExportsELAP[[#This Row],[EIM Price]]</f>
        <v>18.601843987320002</v>
      </c>
      <c r="L2350" s="167" t="str">
        <f>+INDEX(ECR_Hours!$I$12:$I$15,MATCH(ExportsELAP[[#This Row],[Date Prevailing]],ECR_Hours!$H$12:$H$15,1))</f>
        <v>NS</v>
      </c>
      <c r="M2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1" spans="1:13" x14ac:dyDescent="0.25">
      <c r="A2351" s="164">
        <f>+Exports!A2354</f>
        <v>44659</v>
      </c>
      <c r="B2351" s="165">
        <f t="shared" si="144"/>
        <v>2022</v>
      </c>
      <c r="C2351" s="165">
        <f t="shared" si="145"/>
        <v>4</v>
      </c>
      <c r="D2351" s="165">
        <f t="shared" si="146"/>
        <v>8</v>
      </c>
      <c r="E2351" s="165">
        <f>+Exports!B2354</f>
        <v>22</v>
      </c>
      <c r="F2351" s="165">
        <f>+WEEKDAY(ExportsELAP[[#This Row],[Date Prevailing]],1)</f>
        <v>6</v>
      </c>
      <c r="G2351" s="165">
        <f>+COUNTIFS(ECR_Hours!$K$6:$K$7,ExportsELAP[[#This Row],[Date Prevailing]])</f>
        <v>0</v>
      </c>
      <c r="H2351" s="165">
        <f t="shared" si="147"/>
        <v>6</v>
      </c>
      <c r="I2351" s="166">
        <f>+Exports!G2354</f>
        <v>139.03949999999998</v>
      </c>
      <c r="J2351" s="166">
        <f>+'ELAP_IPCO-APND'!D2354</f>
        <v>29.421939999999999</v>
      </c>
      <c r="K2351" s="166">
        <f>+(ExportsELAP[[#This Row],[Exports kWh - MPT]]/1000)*ExportsELAP[[#This Row],[EIM Price]]</f>
        <v>4.0908118266299995</v>
      </c>
      <c r="L2351" s="167" t="str">
        <f>+INDEX(ECR_Hours!$I$12:$I$15,MATCH(ExportsELAP[[#This Row],[Date Prevailing]],ECR_Hours!$H$12:$H$15,1))</f>
        <v>NS</v>
      </c>
      <c r="M2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2" spans="1:13" x14ac:dyDescent="0.25">
      <c r="A2352" s="164">
        <f>+Exports!A2355</f>
        <v>44659</v>
      </c>
      <c r="B2352" s="165">
        <f t="shared" si="144"/>
        <v>2022</v>
      </c>
      <c r="C2352" s="165">
        <f t="shared" si="145"/>
        <v>4</v>
      </c>
      <c r="D2352" s="165">
        <f t="shared" si="146"/>
        <v>8</v>
      </c>
      <c r="E2352" s="165">
        <f>+Exports!B2355</f>
        <v>23</v>
      </c>
      <c r="F2352" s="165">
        <f>+WEEKDAY(ExportsELAP[[#This Row],[Date Prevailing]],1)</f>
        <v>6</v>
      </c>
      <c r="G2352" s="165">
        <f>+COUNTIFS(ECR_Hours!$K$6:$K$7,ExportsELAP[[#This Row],[Date Prevailing]])</f>
        <v>0</v>
      </c>
      <c r="H2352" s="165">
        <f t="shared" si="147"/>
        <v>6</v>
      </c>
      <c r="I2352" s="166">
        <f>+Exports!G2355</f>
        <v>141.7311</v>
      </c>
      <c r="J2352" s="166">
        <f>+'ELAP_IPCO-APND'!D2355</f>
        <v>34.585810000000002</v>
      </c>
      <c r="K2352" s="166">
        <f>+(ExportsELAP[[#This Row],[Exports kWh - MPT]]/1000)*ExportsELAP[[#This Row],[EIM Price]]</f>
        <v>4.9018848956910004</v>
      </c>
      <c r="L2352" s="167" t="str">
        <f>+INDEX(ECR_Hours!$I$12:$I$15,MATCH(ExportsELAP[[#This Row],[Date Prevailing]],ECR_Hours!$H$12:$H$15,1))</f>
        <v>NS</v>
      </c>
      <c r="M2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3" spans="1:13" x14ac:dyDescent="0.25">
      <c r="A2353" s="164">
        <f>+Exports!A2356</f>
        <v>44659</v>
      </c>
      <c r="B2353" s="165">
        <f t="shared" si="144"/>
        <v>2022</v>
      </c>
      <c r="C2353" s="165">
        <f t="shared" si="145"/>
        <v>4</v>
      </c>
      <c r="D2353" s="165">
        <f t="shared" si="146"/>
        <v>8</v>
      </c>
      <c r="E2353" s="165">
        <f>+Exports!B2356</f>
        <v>24</v>
      </c>
      <c r="F2353" s="165">
        <f>+WEEKDAY(ExportsELAP[[#This Row],[Date Prevailing]],1)</f>
        <v>6</v>
      </c>
      <c r="G2353" s="165">
        <f>+COUNTIFS(ECR_Hours!$K$6:$K$7,ExportsELAP[[#This Row],[Date Prevailing]])</f>
        <v>0</v>
      </c>
      <c r="H2353" s="165">
        <f t="shared" si="147"/>
        <v>6</v>
      </c>
      <c r="I2353" s="166">
        <f>+Exports!G2356</f>
        <v>138.71010000000001</v>
      </c>
      <c r="J2353" s="166">
        <f>+'ELAP_IPCO-APND'!D2356</f>
        <v>30.582789999999999</v>
      </c>
      <c r="K2353" s="166">
        <f>+(ExportsELAP[[#This Row],[Exports kWh - MPT]]/1000)*ExportsELAP[[#This Row],[EIM Price]]</f>
        <v>4.2421418591790001</v>
      </c>
      <c r="L2353" s="167" t="str">
        <f>+INDEX(ECR_Hours!$I$12:$I$15,MATCH(ExportsELAP[[#This Row],[Date Prevailing]],ECR_Hours!$H$12:$H$15,1))</f>
        <v>NS</v>
      </c>
      <c r="M2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4" spans="1:13" x14ac:dyDescent="0.25">
      <c r="A2354" s="164">
        <f>+Exports!A2357</f>
        <v>44660</v>
      </c>
      <c r="B2354" s="165">
        <f t="shared" si="144"/>
        <v>2022</v>
      </c>
      <c r="C2354" s="165">
        <f t="shared" si="145"/>
        <v>4</v>
      </c>
      <c r="D2354" s="165">
        <f t="shared" si="146"/>
        <v>9</v>
      </c>
      <c r="E2354" s="165">
        <f>+Exports!B2357</f>
        <v>1</v>
      </c>
      <c r="F2354" s="165">
        <f>+WEEKDAY(ExportsELAP[[#This Row],[Date Prevailing]],1)</f>
        <v>7</v>
      </c>
      <c r="G2354" s="165">
        <f>+COUNTIFS(ECR_Hours!$K$6:$K$7,ExportsELAP[[#This Row],[Date Prevailing]])</f>
        <v>0</v>
      </c>
      <c r="H2354" s="165">
        <f t="shared" si="147"/>
        <v>7</v>
      </c>
      <c r="I2354" s="166">
        <f>+Exports!G2357</f>
        <v>21.826799999999999</v>
      </c>
      <c r="J2354" s="166">
        <f>+'ELAP_IPCO-APND'!D2357</f>
        <v>28.142949999999999</v>
      </c>
      <c r="K2354" s="166">
        <f>+(ExportsELAP[[#This Row],[Exports kWh - MPT]]/1000)*ExportsELAP[[#This Row],[EIM Price]]</f>
        <v>0.61427054106000001</v>
      </c>
      <c r="L2354" s="167" t="str">
        <f>+INDEX(ECR_Hours!$I$12:$I$15,MATCH(ExportsELAP[[#This Row],[Date Prevailing]],ECR_Hours!$H$12:$H$15,1))</f>
        <v>NS</v>
      </c>
      <c r="M2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5" spans="1:13" x14ac:dyDescent="0.25">
      <c r="A2355" s="164">
        <f>+Exports!A2358</f>
        <v>44660</v>
      </c>
      <c r="B2355" s="165">
        <f t="shared" si="144"/>
        <v>2022</v>
      </c>
      <c r="C2355" s="165">
        <f t="shared" si="145"/>
        <v>4</v>
      </c>
      <c r="D2355" s="165">
        <f t="shared" si="146"/>
        <v>9</v>
      </c>
      <c r="E2355" s="165">
        <f>+Exports!B2358</f>
        <v>2</v>
      </c>
      <c r="F2355" s="165">
        <f>+WEEKDAY(ExportsELAP[[#This Row],[Date Prevailing]],1)</f>
        <v>7</v>
      </c>
      <c r="G2355" s="165">
        <f>+COUNTIFS(ECR_Hours!$K$6:$K$7,ExportsELAP[[#This Row],[Date Prevailing]])</f>
        <v>0</v>
      </c>
      <c r="H2355" s="165">
        <f t="shared" si="147"/>
        <v>7</v>
      </c>
      <c r="I2355" s="166">
        <f>+Exports!G2358</f>
        <v>28.939</v>
      </c>
      <c r="J2355" s="166">
        <f>+'ELAP_IPCO-APND'!D2358</f>
        <v>28.491859999999999</v>
      </c>
      <c r="K2355" s="166">
        <f>+(ExportsELAP[[#This Row],[Exports kWh - MPT]]/1000)*ExportsELAP[[#This Row],[EIM Price]]</f>
        <v>0.82452593653999995</v>
      </c>
      <c r="L2355" s="167" t="str">
        <f>+INDEX(ECR_Hours!$I$12:$I$15,MATCH(ExportsELAP[[#This Row],[Date Prevailing]],ECR_Hours!$H$12:$H$15,1))</f>
        <v>NS</v>
      </c>
      <c r="M2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6" spans="1:13" x14ac:dyDescent="0.25">
      <c r="A2356" s="164">
        <f>+Exports!A2359</f>
        <v>44660</v>
      </c>
      <c r="B2356" s="165">
        <f t="shared" si="144"/>
        <v>2022</v>
      </c>
      <c r="C2356" s="165">
        <f t="shared" si="145"/>
        <v>4</v>
      </c>
      <c r="D2356" s="165">
        <f t="shared" si="146"/>
        <v>9</v>
      </c>
      <c r="E2356" s="165">
        <f>+Exports!B2359</f>
        <v>3</v>
      </c>
      <c r="F2356" s="165">
        <f>+WEEKDAY(ExportsELAP[[#This Row],[Date Prevailing]],1)</f>
        <v>7</v>
      </c>
      <c r="G2356" s="165">
        <f>+COUNTIFS(ECR_Hours!$K$6:$K$7,ExportsELAP[[#This Row],[Date Prevailing]])</f>
        <v>0</v>
      </c>
      <c r="H2356" s="165">
        <f t="shared" si="147"/>
        <v>7</v>
      </c>
      <c r="I2356" s="166">
        <f>+Exports!G2359</f>
        <v>38.566500000000005</v>
      </c>
      <c r="J2356" s="166">
        <f>+'ELAP_IPCO-APND'!D2359</f>
        <v>26.823090000000001</v>
      </c>
      <c r="K2356" s="166">
        <f>+(ExportsELAP[[#This Row],[Exports kWh - MPT]]/1000)*ExportsELAP[[#This Row],[EIM Price]]</f>
        <v>1.0344727004850001</v>
      </c>
      <c r="L2356" s="167" t="str">
        <f>+INDEX(ECR_Hours!$I$12:$I$15,MATCH(ExportsELAP[[#This Row],[Date Prevailing]],ECR_Hours!$H$12:$H$15,1))</f>
        <v>NS</v>
      </c>
      <c r="M2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7" spans="1:13" x14ac:dyDescent="0.25">
      <c r="A2357" s="164">
        <f>+Exports!A2360</f>
        <v>44660</v>
      </c>
      <c r="B2357" s="165">
        <f t="shared" si="144"/>
        <v>2022</v>
      </c>
      <c r="C2357" s="165">
        <f t="shared" si="145"/>
        <v>4</v>
      </c>
      <c r="D2357" s="165">
        <f t="shared" si="146"/>
        <v>9</v>
      </c>
      <c r="E2357" s="165">
        <f>+Exports!B2360</f>
        <v>4</v>
      </c>
      <c r="F2357" s="165">
        <f>+WEEKDAY(ExportsELAP[[#This Row],[Date Prevailing]],1)</f>
        <v>7</v>
      </c>
      <c r="G2357" s="165">
        <f>+COUNTIFS(ECR_Hours!$K$6:$K$7,ExportsELAP[[#This Row],[Date Prevailing]])</f>
        <v>0</v>
      </c>
      <c r="H2357" s="165">
        <f t="shared" si="147"/>
        <v>7</v>
      </c>
      <c r="I2357" s="166">
        <f>+Exports!G2360</f>
        <v>28.628299999999999</v>
      </c>
      <c r="J2357" s="166">
        <f>+'ELAP_IPCO-APND'!D2360</f>
        <v>22.79486</v>
      </c>
      <c r="K2357" s="166">
        <f>+(ExportsELAP[[#This Row],[Exports kWh - MPT]]/1000)*ExportsELAP[[#This Row],[EIM Price]]</f>
        <v>0.65257809053799998</v>
      </c>
      <c r="L2357" s="167" t="str">
        <f>+INDEX(ECR_Hours!$I$12:$I$15,MATCH(ExportsELAP[[#This Row],[Date Prevailing]],ECR_Hours!$H$12:$H$15,1))</f>
        <v>NS</v>
      </c>
      <c r="M2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8" spans="1:13" x14ac:dyDescent="0.25">
      <c r="A2358" s="164">
        <f>+Exports!A2361</f>
        <v>44660</v>
      </c>
      <c r="B2358" s="165">
        <f t="shared" si="144"/>
        <v>2022</v>
      </c>
      <c r="C2358" s="165">
        <f t="shared" si="145"/>
        <v>4</v>
      </c>
      <c r="D2358" s="165">
        <f t="shared" si="146"/>
        <v>9</v>
      </c>
      <c r="E2358" s="165">
        <f>+Exports!B2361</f>
        <v>5</v>
      </c>
      <c r="F2358" s="165">
        <f>+WEEKDAY(ExportsELAP[[#This Row],[Date Prevailing]],1)</f>
        <v>7</v>
      </c>
      <c r="G2358" s="165">
        <f>+COUNTIFS(ECR_Hours!$K$6:$K$7,ExportsELAP[[#This Row],[Date Prevailing]])</f>
        <v>0</v>
      </c>
      <c r="H2358" s="165">
        <f t="shared" si="147"/>
        <v>7</v>
      </c>
      <c r="I2358" s="166">
        <f>+Exports!G2361</f>
        <v>27.0335</v>
      </c>
      <c r="J2358" s="166">
        <f>+'ELAP_IPCO-APND'!D2361</f>
        <v>28.676290000000002</v>
      </c>
      <c r="K2358" s="166">
        <f>+(ExportsELAP[[#This Row],[Exports kWh - MPT]]/1000)*ExportsELAP[[#This Row],[EIM Price]]</f>
        <v>0.77522048571500002</v>
      </c>
      <c r="L2358" s="167" t="str">
        <f>+INDEX(ECR_Hours!$I$12:$I$15,MATCH(ExportsELAP[[#This Row],[Date Prevailing]],ECR_Hours!$H$12:$H$15,1))</f>
        <v>NS</v>
      </c>
      <c r="M2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59" spans="1:13" x14ac:dyDescent="0.25">
      <c r="A2359" s="164">
        <f>+Exports!A2362</f>
        <v>44660</v>
      </c>
      <c r="B2359" s="165">
        <f t="shared" si="144"/>
        <v>2022</v>
      </c>
      <c r="C2359" s="165">
        <f t="shared" si="145"/>
        <v>4</v>
      </c>
      <c r="D2359" s="165">
        <f t="shared" si="146"/>
        <v>9</v>
      </c>
      <c r="E2359" s="165">
        <f>+Exports!B2362</f>
        <v>6</v>
      </c>
      <c r="F2359" s="165">
        <f>+WEEKDAY(ExportsELAP[[#This Row],[Date Prevailing]],1)</f>
        <v>7</v>
      </c>
      <c r="G2359" s="165">
        <f>+COUNTIFS(ECR_Hours!$K$6:$K$7,ExportsELAP[[#This Row],[Date Prevailing]])</f>
        <v>0</v>
      </c>
      <c r="H2359" s="165">
        <f t="shared" si="147"/>
        <v>7</v>
      </c>
      <c r="I2359" s="166">
        <f>+Exports!G2362</f>
        <v>29.099499999999999</v>
      </c>
      <c r="J2359" s="166">
        <f>+'ELAP_IPCO-APND'!D2362</f>
        <v>22.677720000000001</v>
      </c>
      <c r="K2359" s="166">
        <f>+(ExportsELAP[[#This Row],[Exports kWh - MPT]]/1000)*ExportsELAP[[#This Row],[EIM Price]]</f>
        <v>0.65991031314000004</v>
      </c>
      <c r="L2359" s="167" t="str">
        <f>+INDEX(ECR_Hours!$I$12:$I$15,MATCH(ExportsELAP[[#This Row],[Date Prevailing]],ECR_Hours!$H$12:$H$15,1))</f>
        <v>NS</v>
      </c>
      <c r="M2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0" spans="1:13" x14ac:dyDescent="0.25">
      <c r="A2360" s="164">
        <f>+Exports!A2363</f>
        <v>44660</v>
      </c>
      <c r="B2360" s="165">
        <f t="shared" si="144"/>
        <v>2022</v>
      </c>
      <c r="C2360" s="165">
        <f t="shared" si="145"/>
        <v>4</v>
      </c>
      <c r="D2360" s="165">
        <f t="shared" si="146"/>
        <v>9</v>
      </c>
      <c r="E2360" s="165">
        <f>+Exports!B2363</f>
        <v>7</v>
      </c>
      <c r="F2360" s="165">
        <f>+WEEKDAY(ExportsELAP[[#This Row],[Date Prevailing]],1)</f>
        <v>7</v>
      </c>
      <c r="G2360" s="165">
        <f>+COUNTIFS(ECR_Hours!$K$6:$K$7,ExportsELAP[[#This Row],[Date Prevailing]])</f>
        <v>0</v>
      </c>
      <c r="H2360" s="165">
        <f t="shared" si="147"/>
        <v>7</v>
      </c>
      <c r="I2360" s="166">
        <f>+Exports!G2363</f>
        <v>30.793900000000001</v>
      </c>
      <c r="J2360" s="166">
        <f>+'ELAP_IPCO-APND'!D2363</f>
        <v>15.844659999999999</v>
      </c>
      <c r="K2360" s="166">
        <f>+(ExportsELAP[[#This Row],[Exports kWh - MPT]]/1000)*ExportsELAP[[#This Row],[EIM Price]]</f>
        <v>0.48791887557399999</v>
      </c>
      <c r="L2360" s="167" t="str">
        <f>+INDEX(ECR_Hours!$I$12:$I$15,MATCH(ExportsELAP[[#This Row],[Date Prevailing]],ECR_Hours!$H$12:$H$15,1))</f>
        <v>NS</v>
      </c>
      <c r="M2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1" spans="1:13" x14ac:dyDescent="0.25">
      <c r="A2361" s="164">
        <f>+Exports!A2364</f>
        <v>44660</v>
      </c>
      <c r="B2361" s="165">
        <f t="shared" si="144"/>
        <v>2022</v>
      </c>
      <c r="C2361" s="165">
        <f t="shared" si="145"/>
        <v>4</v>
      </c>
      <c r="D2361" s="165">
        <f t="shared" si="146"/>
        <v>9</v>
      </c>
      <c r="E2361" s="165">
        <f>+Exports!B2364</f>
        <v>8</v>
      </c>
      <c r="F2361" s="165">
        <f>+WEEKDAY(ExportsELAP[[#This Row],[Date Prevailing]],1)</f>
        <v>7</v>
      </c>
      <c r="G2361" s="165">
        <f>+COUNTIFS(ECR_Hours!$K$6:$K$7,ExportsELAP[[#This Row],[Date Prevailing]])</f>
        <v>0</v>
      </c>
      <c r="H2361" s="165">
        <f t="shared" si="147"/>
        <v>7</v>
      </c>
      <c r="I2361" s="166">
        <f>+Exports!G2364</f>
        <v>1024.9712</v>
      </c>
      <c r="J2361" s="166">
        <f>+'ELAP_IPCO-APND'!D2364</f>
        <v>25.52966</v>
      </c>
      <c r="K2361" s="166">
        <f>+(ExportsELAP[[#This Row],[Exports kWh - MPT]]/1000)*ExportsELAP[[#This Row],[EIM Price]]</f>
        <v>26.167166245792</v>
      </c>
      <c r="L2361" s="167" t="str">
        <f>+INDEX(ECR_Hours!$I$12:$I$15,MATCH(ExportsELAP[[#This Row],[Date Prevailing]],ECR_Hours!$H$12:$H$15,1))</f>
        <v>NS</v>
      </c>
      <c r="M2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2" spans="1:13" x14ac:dyDescent="0.25">
      <c r="A2362" s="164">
        <f>+Exports!A2365</f>
        <v>44660</v>
      </c>
      <c r="B2362" s="165">
        <f t="shared" si="144"/>
        <v>2022</v>
      </c>
      <c r="C2362" s="165">
        <f t="shared" si="145"/>
        <v>4</v>
      </c>
      <c r="D2362" s="165">
        <f t="shared" si="146"/>
        <v>9</v>
      </c>
      <c r="E2362" s="165">
        <f>+Exports!B2365</f>
        <v>9</v>
      </c>
      <c r="F2362" s="165">
        <f>+WEEKDAY(ExportsELAP[[#This Row],[Date Prevailing]],1)</f>
        <v>7</v>
      </c>
      <c r="G2362" s="165">
        <f>+COUNTIFS(ECR_Hours!$K$6:$K$7,ExportsELAP[[#This Row],[Date Prevailing]])</f>
        <v>0</v>
      </c>
      <c r="H2362" s="165">
        <f t="shared" si="147"/>
        <v>7</v>
      </c>
      <c r="I2362" s="166">
        <f>+Exports!G2365</f>
        <v>8430.1573000000008</v>
      </c>
      <c r="J2362" s="166">
        <f>+'ELAP_IPCO-APND'!D2365</f>
        <v>35.652740000000001</v>
      </c>
      <c r="K2362" s="166">
        <f>+(ExportsELAP[[#This Row],[Exports kWh - MPT]]/1000)*ExportsELAP[[#This Row],[EIM Price]]</f>
        <v>300.55820637600203</v>
      </c>
      <c r="L2362" s="167" t="str">
        <f>+INDEX(ECR_Hours!$I$12:$I$15,MATCH(ExportsELAP[[#This Row],[Date Prevailing]],ECR_Hours!$H$12:$H$15,1))</f>
        <v>NS</v>
      </c>
      <c r="M2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3" spans="1:13" x14ac:dyDescent="0.25">
      <c r="A2363" s="164">
        <f>+Exports!A2366</f>
        <v>44660</v>
      </c>
      <c r="B2363" s="165">
        <f t="shared" si="144"/>
        <v>2022</v>
      </c>
      <c r="C2363" s="165">
        <f t="shared" si="145"/>
        <v>4</v>
      </c>
      <c r="D2363" s="165">
        <f t="shared" si="146"/>
        <v>9</v>
      </c>
      <c r="E2363" s="165">
        <f>+Exports!B2366</f>
        <v>10</v>
      </c>
      <c r="F2363" s="165">
        <f>+WEEKDAY(ExportsELAP[[#This Row],[Date Prevailing]],1)</f>
        <v>7</v>
      </c>
      <c r="G2363" s="165">
        <f>+COUNTIFS(ECR_Hours!$K$6:$K$7,ExportsELAP[[#This Row],[Date Prevailing]])</f>
        <v>0</v>
      </c>
      <c r="H2363" s="165">
        <f t="shared" si="147"/>
        <v>7</v>
      </c>
      <c r="I2363" s="166">
        <f>+Exports!G2366</f>
        <v>22571.673699999999</v>
      </c>
      <c r="J2363" s="166">
        <f>+'ELAP_IPCO-APND'!D2366</f>
        <v>23.627400000000002</v>
      </c>
      <c r="K2363" s="166">
        <f>+(ExportsELAP[[#This Row],[Exports kWh - MPT]]/1000)*ExportsELAP[[#This Row],[EIM Price]]</f>
        <v>533.30996317938002</v>
      </c>
      <c r="L2363" s="167" t="str">
        <f>+INDEX(ECR_Hours!$I$12:$I$15,MATCH(ExportsELAP[[#This Row],[Date Prevailing]],ECR_Hours!$H$12:$H$15,1))</f>
        <v>NS</v>
      </c>
      <c r="M2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4" spans="1:13" x14ac:dyDescent="0.25">
      <c r="A2364" s="164">
        <f>+Exports!A2367</f>
        <v>44660</v>
      </c>
      <c r="B2364" s="165">
        <f t="shared" si="144"/>
        <v>2022</v>
      </c>
      <c r="C2364" s="165">
        <f t="shared" si="145"/>
        <v>4</v>
      </c>
      <c r="D2364" s="165">
        <f t="shared" si="146"/>
        <v>9</v>
      </c>
      <c r="E2364" s="165">
        <f>+Exports!B2367</f>
        <v>11</v>
      </c>
      <c r="F2364" s="165">
        <f>+WEEKDAY(ExportsELAP[[#This Row],[Date Prevailing]],1)</f>
        <v>7</v>
      </c>
      <c r="G2364" s="165">
        <f>+COUNTIFS(ECR_Hours!$K$6:$K$7,ExportsELAP[[#This Row],[Date Prevailing]])</f>
        <v>0</v>
      </c>
      <c r="H2364" s="165">
        <f t="shared" si="147"/>
        <v>7</v>
      </c>
      <c r="I2364" s="166">
        <f>+Exports!G2367</f>
        <v>37917.964300000007</v>
      </c>
      <c r="J2364" s="166">
        <f>+'ELAP_IPCO-APND'!D2367</f>
        <v>23.083490000000001</v>
      </c>
      <c r="K2364" s="166">
        <f>+(ExportsELAP[[#This Row],[Exports kWh - MPT]]/1000)*ExportsELAP[[#This Row],[EIM Price]]</f>
        <v>875.27894973940727</v>
      </c>
      <c r="L2364" s="167" t="str">
        <f>+INDEX(ECR_Hours!$I$12:$I$15,MATCH(ExportsELAP[[#This Row],[Date Prevailing]],ECR_Hours!$H$12:$H$15,1))</f>
        <v>NS</v>
      </c>
      <c r="M2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5" spans="1:13" x14ac:dyDescent="0.25">
      <c r="A2365" s="164">
        <f>+Exports!A2368</f>
        <v>44660</v>
      </c>
      <c r="B2365" s="165">
        <f t="shared" si="144"/>
        <v>2022</v>
      </c>
      <c r="C2365" s="165">
        <f t="shared" si="145"/>
        <v>4</v>
      </c>
      <c r="D2365" s="165">
        <f t="shared" si="146"/>
        <v>9</v>
      </c>
      <c r="E2365" s="165">
        <f>+Exports!B2368</f>
        <v>12</v>
      </c>
      <c r="F2365" s="165">
        <f>+WEEKDAY(ExportsELAP[[#This Row],[Date Prevailing]],1)</f>
        <v>7</v>
      </c>
      <c r="G2365" s="165">
        <f>+COUNTIFS(ECR_Hours!$K$6:$K$7,ExportsELAP[[#This Row],[Date Prevailing]])</f>
        <v>0</v>
      </c>
      <c r="H2365" s="165">
        <f t="shared" si="147"/>
        <v>7</v>
      </c>
      <c r="I2365" s="166">
        <f>+Exports!G2368</f>
        <v>49818.89409999999</v>
      </c>
      <c r="J2365" s="166">
        <f>+'ELAP_IPCO-APND'!D2368</f>
        <v>18.593450000000001</v>
      </c>
      <c r="K2365" s="166">
        <f>+(ExportsELAP[[#This Row],[Exports kWh - MPT]]/1000)*ExportsELAP[[#This Row],[EIM Price]]</f>
        <v>926.30511650364474</v>
      </c>
      <c r="L2365" s="167" t="str">
        <f>+INDEX(ECR_Hours!$I$12:$I$15,MATCH(ExportsELAP[[#This Row],[Date Prevailing]],ECR_Hours!$H$12:$H$15,1))</f>
        <v>NS</v>
      </c>
      <c r="M2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6" spans="1:13" x14ac:dyDescent="0.25">
      <c r="A2366" s="164">
        <f>+Exports!A2369</f>
        <v>44660</v>
      </c>
      <c r="B2366" s="165">
        <f t="shared" si="144"/>
        <v>2022</v>
      </c>
      <c r="C2366" s="165">
        <f t="shared" si="145"/>
        <v>4</v>
      </c>
      <c r="D2366" s="165">
        <f t="shared" si="146"/>
        <v>9</v>
      </c>
      <c r="E2366" s="165">
        <f>+Exports!B2369</f>
        <v>13</v>
      </c>
      <c r="F2366" s="165">
        <f>+WEEKDAY(ExportsELAP[[#This Row],[Date Prevailing]],1)</f>
        <v>7</v>
      </c>
      <c r="G2366" s="165">
        <f>+COUNTIFS(ECR_Hours!$K$6:$K$7,ExportsELAP[[#This Row],[Date Prevailing]])</f>
        <v>0</v>
      </c>
      <c r="H2366" s="165">
        <f t="shared" si="147"/>
        <v>7</v>
      </c>
      <c r="I2366" s="166">
        <f>+Exports!G2369</f>
        <v>56821.157299999999</v>
      </c>
      <c r="J2366" s="166">
        <f>+'ELAP_IPCO-APND'!D2369</f>
        <v>14.00872</v>
      </c>
      <c r="K2366" s="166">
        <f>+(ExportsELAP[[#This Row],[Exports kWh - MPT]]/1000)*ExportsELAP[[#This Row],[EIM Price]]</f>
        <v>795.99168269165591</v>
      </c>
      <c r="L2366" s="167" t="str">
        <f>+INDEX(ECR_Hours!$I$12:$I$15,MATCH(ExportsELAP[[#This Row],[Date Prevailing]],ECR_Hours!$H$12:$H$15,1))</f>
        <v>NS</v>
      </c>
      <c r="M2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7" spans="1:13" x14ac:dyDescent="0.25">
      <c r="A2367" s="164">
        <f>+Exports!A2370</f>
        <v>44660</v>
      </c>
      <c r="B2367" s="165">
        <f t="shared" si="144"/>
        <v>2022</v>
      </c>
      <c r="C2367" s="165">
        <f t="shared" si="145"/>
        <v>4</v>
      </c>
      <c r="D2367" s="165">
        <f t="shared" si="146"/>
        <v>9</v>
      </c>
      <c r="E2367" s="165">
        <f>+Exports!B2370</f>
        <v>14</v>
      </c>
      <c r="F2367" s="165">
        <f>+WEEKDAY(ExportsELAP[[#This Row],[Date Prevailing]],1)</f>
        <v>7</v>
      </c>
      <c r="G2367" s="165">
        <f>+COUNTIFS(ECR_Hours!$K$6:$K$7,ExportsELAP[[#This Row],[Date Prevailing]])</f>
        <v>0</v>
      </c>
      <c r="H2367" s="165">
        <f t="shared" si="147"/>
        <v>7</v>
      </c>
      <c r="I2367" s="166">
        <f>+Exports!G2370</f>
        <v>58631.990300000005</v>
      </c>
      <c r="J2367" s="166">
        <f>+'ELAP_IPCO-APND'!D2370</f>
        <v>8.2616399999999999</v>
      </c>
      <c r="K2367" s="166">
        <f>+(ExportsELAP[[#This Row],[Exports kWh - MPT]]/1000)*ExportsELAP[[#This Row],[EIM Price]]</f>
        <v>484.39639634209203</v>
      </c>
      <c r="L2367" s="167" t="str">
        <f>+INDEX(ECR_Hours!$I$12:$I$15,MATCH(ExportsELAP[[#This Row],[Date Prevailing]],ECR_Hours!$H$12:$H$15,1))</f>
        <v>NS</v>
      </c>
      <c r="M2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8" spans="1:13" x14ac:dyDescent="0.25">
      <c r="A2368" s="164">
        <f>+Exports!A2371</f>
        <v>44660</v>
      </c>
      <c r="B2368" s="165">
        <f t="shared" si="144"/>
        <v>2022</v>
      </c>
      <c r="C2368" s="165">
        <f t="shared" si="145"/>
        <v>4</v>
      </c>
      <c r="D2368" s="165">
        <f t="shared" si="146"/>
        <v>9</v>
      </c>
      <c r="E2368" s="165">
        <f>+Exports!B2371</f>
        <v>15</v>
      </c>
      <c r="F2368" s="165">
        <f>+WEEKDAY(ExportsELAP[[#This Row],[Date Prevailing]],1)</f>
        <v>7</v>
      </c>
      <c r="G2368" s="165">
        <f>+COUNTIFS(ECR_Hours!$K$6:$K$7,ExportsELAP[[#This Row],[Date Prevailing]])</f>
        <v>0</v>
      </c>
      <c r="H2368" s="165">
        <f t="shared" si="147"/>
        <v>7</v>
      </c>
      <c r="I2368" s="166">
        <f>+Exports!G2371</f>
        <v>55788.160100000001</v>
      </c>
      <c r="J2368" s="166">
        <f>+'ELAP_IPCO-APND'!D2371</f>
        <v>12.5502</v>
      </c>
      <c r="K2368" s="166">
        <f>+(ExportsELAP[[#This Row],[Exports kWh - MPT]]/1000)*ExportsELAP[[#This Row],[EIM Price]]</f>
        <v>700.15256688702004</v>
      </c>
      <c r="L2368" s="167" t="str">
        <f>+INDEX(ECR_Hours!$I$12:$I$15,MATCH(ExportsELAP[[#This Row],[Date Prevailing]],ECR_Hours!$H$12:$H$15,1))</f>
        <v>NS</v>
      </c>
      <c r="M2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69" spans="1:13" x14ac:dyDescent="0.25">
      <c r="A2369" s="164">
        <f>+Exports!A2372</f>
        <v>44660</v>
      </c>
      <c r="B2369" s="165">
        <f t="shared" si="144"/>
        <v>2022</v>
      </c>
      <c r="C2369" s="165">
        <f t="shared" si="145"/>
        <v>4</v>
      </c>
      <c r="D2369" s="165">
        <f t="shared" si="146"/>
        <v>9</v>
      </c>
      <c r="E2369" s="165">
        <f>+Exports!B2372</f>
        <v>16</v>
      </c>
      <c r="F2369" s="165">
        <f>+WEEKDAY(ExportsELAP[[#This Row],[Date Prevailing]],1)</f>
        <v>7</v>
      </c>
      <c r="G2369" s="165">
        <f>+COUNTIFS(ECR_Hours!$K$6:$K$7,ExportsELAP[[#This Row],[Date Prevailing]])</f>
        <v>0</v>
      </c>
      <c r="H2369" s="165">
        <f t="shared" si="147"/>
        <v>7</v>
      </c>
      <c r="I2369" s="166">
        <f>+Exports!G2372</f>
        <v>51282.780899999998</v>
      </c>
      <c r="J2369" s="166">
        <f>+'ELAP_IPCO-APND'!D2372</f>
        <v>11.2393</v>
      </c>
      <c r="K2369" s="166">
        <f>+(ExportsELAP[[#This Row],[Exports kWh - MPT]]/1000)*ExportsELAP[[#This Row],[EIM Price]]</f>
        <v>576.38255936937003</v>
      </c>
      <c r="L2369" s="167" t="str">
        <f>+INDEX(ECR_Hours!$I$12:$I$15,MATCH(ExportsELAP[[#This Row],[Date Prevailing]],ECR_Hours!$H$12:$H$15,1))</f>
        <v>NS</v>
      </c>
      <c r="M2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0" spans="1:13" x14ac:dyDescent="0.25">
      <c r="A2370" s="164">
        <f>+Exports!A2373</f>
        <v>44660</v>
      </c>
      <c r="B2370" s="165">
        <f t="shared" ref="B2370:B2433" si="148">+YEAR(A2370)</f>
        <v>2022</v>
      </c>
      <c r="C2370" s="165">
        <f t="shared" ref="C2370:C2433" si="149">+MONTH(A2370)</f>
        <v>4</v>
      </c>
      <c r="D2370" s="165">
        <f t="shared" ref="D2370:D2433" si="150">+DAY(A2370)</f>
        <v>9</v>
      </c>
      <c r="E2370" s="165">
        <f>+Exports!B2373</f>
        <v>17</v>
      </c>
      <c r="F2370" s="165">
        <f>+WEEKDAY(ExportsELAP[[#This Row],[Date Prevailing]],1)</f>
        <v>7</v>
      </c>
      <c r="G2370" s="165">
        <f>+COUNTIFS(ECR_Hours!$K$6:$K$7,ExportsELAP[[#This Row],[Date Prevailing]])</f>
        <v>0</v>
      </c>
      <c r="H2370" s="165">
        <f t="shared" ref="H2370:H2433" si="151">+IF(G2370=1,0,F2370)</f>
        <v>7</v>
      </c>
      <c r="I2370" s="166">
        <f>+Exports!G2373</f>
        <v>41040.041599999997</v>
      </c>
      <c r="J2370" s="166">
        <f>+'ELAP_IPCO-APND'!D2373</f>
        <v>21.956230000000001</v>
      </c>
      <c r="K2370" s="166">
        <f>+(ExportsELAP[[#This Row],[Exports kWh - MPT]]/1000)*ExportsELAP[[#This Row],[EIM Price]]</f>
        <v>901.08459257916797</v>
      </c>
      <c r="L2370" s="167" t="str">
        <f>+INDEX(ECR_Hours!$I$12:$I$15,MATCH(ExportsELAP[[#This Row],[Date Prevailing]],ECR_Hours!$H$12:$H$15,1))</f>
        <v>NS</v>
      </c>
      <c r="M2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1" spans="1:13" x14ac:dyDescent="0.25">
      <c r="A2371" s="164">
        <f>+Exports!A2374</f>
        <v>44660</v>
      </c>
      <c r="B2371" s="165">
        <f t="shared" si="148"/>
        <v>2022</v>
      </c>
      <c r="C2371" s="165">
        <f t="shared" si="149"/>
        <v>4</v>
      </c>
      <c r="D2371" s="165">
        <f t="shared" si="150"/>
        <v>9</v>
      </c>
      <c r="E2371" s="165">
        <f>+Exports!B2374</f>
        <v>18</v>
      </c>
      <c r="F2371" s="165">
        <f>+WEEKDAY(ExportsELAP[[#This Row],[Date Prevailing]],1)</f>
        <v>7</v>
      </c>
      <c r="G2371" s="165">
        <f>+COUNTIFS(ECR_Hours!$K$6:$K$7,ExportsELAP[[#This Row],[Date Prevailing]])</f>
        <v>0</v>
      </c>
      <c r="H2371" s="165">
        <f t="shared" si="151"/>
        <v>7</v>
      </c>
      <c r="I2371" s="166">
        <f>+Exports!G2374</f>
        <v>26797.779300000002</v>
      </c>
      <c r="J2371" s="166">
        <f>+'ELAP_IPCO-APND'!D2374</f>
        <v>33.590719999999997</v>
      </c>
      <c r="K2371" s="166">
        <f>+(ExportsELAP[[#This Row],[Exports kWh - MPT]]/1000)*ExportsELAP[[#This Row],[EIM Price]]</f>
        <v>900.15670108809604</v>
      </c>
      <c r="L2371" s="167" t="str">
        <f>+INDEX(ECR_Hours!$I$12:$I$15,MATCH(ExportsELAP[[#This Row],[Date Prevailing]],ECR_Hours!$H$12:$H$15,1))</f>
        <v>NS</v>
      </c>
      <c r="M2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2" spans="1:13" x14ac:dyDescent="0.25">
      <c r="A2372" s="164">
        <f>+Exports!A2375</f>
        <v>44660</v>
      </c>
      <c r="B2372" s="165">
        <f t="shared" si="148"/>
        <v>2022</v>
      </c>
      <c r="C2372" s="165">
        <f t="shared" si="149"/>
        <v>4</v>
      </c>
      <c r="D2372" s="165">
        <f t="shared" si="150"/>
        <v>9</v>
      </c>
      <c r="E2372" s="165">
        <f>+Exports!B2375</f>
        <v>19</v>
      </c>
      <c r="F2372" s="165">
        <f>+WEEKDAY(ExportsELAP[[#This Row],[Date Prevailing]],1)</f>
        <v>7</v>
      </c>
      <c r="G2372" s="165">
        <f>+COUNTIFS(ECR_Hours!$K$6:$K$7,ExportsELAP[[#This Row],[Date Prevailing]])</f>
        <v>0</v>
      </c>
      <c r="H2372" s="165">
        <f t="shared" si="151"/>
        <v>7</v>
      </c>
      <c r="I2372" s="166">
        <f>+Exports!G2375</f>
        <v>10602.7852</v>
      </c>
      <c r="J2372" s="166">
        <f>+'ELAP_IPCO-APND'!D2375</f>
        <v>37.723790000000001</v>
      </c>
      <c r="K2372" s="166">
        <f>+(ExportsELAP[[#This Row],[Exports kWh - MPT]]/1000)*ExportsELAP[[#This Row],[EIM Price]]</f>
        <v>399.97724229990797</v>
      </c>
      <c r="L2372" s="167" t="str">
        <f>+INDEX(ECR_Hours!$I$12:$I$15,MATCH(ExportsELAP[[#This Row],[Date Prevailing]],ECR_Hours!$H$12:$H$15,1))</f>
        <v>NS</v>
      </c>
      <c r="M2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3" spans="1:13" x14ac:dyDescent="0.25">
      <c r="A2373" s="164">
        <f>+Exports!A2376</f>
        <v>44660</v>
      </c>
      <c r="B2373" s="165">
        <f t="shared" si="148"/>
        <v>2022</v>
      </c>
      <c r="C2373" s="165">
        <f t="shared" si="149"/>
        <v>4</v>
      </c>
      <c r="D2373" s="165">
        <f t="shared" si="150"/>
        <v>9</v>
      </c>
      <c r="E2373" s="165">
        <f>+Exports!B2376</f>
        <v>20</v>
      </c>
      <c r="F2373" s="165">
        <f>+WEEKDAY(ExportsELAP[[#This Row],[Date Prevailing]],1)</f>
        <v>7</v>
      </c>
      <c r="G2373" s="165">
        <f>+COUNTIFS(ECR_Hours!$K$6:$K$7,ExportsELAP[[#This Row],[Date Prevailing]])</f>
        <v>0</v>
      </c>
      <c r="H2373" s="165">
        <f t="shared" si="151"/>
        <v>7</v>
      </c>
      <c r="I2373" s="166">
        <f>+Exports!G2376</f>
        <v>1996.9356</v>
      </c>
      <c r="J2373" s="166">
        <f>+'ELAP_IPCO-APND'!D2376</f>
        <v>37.255229999999997</v>
      </c>
      <c r="K2373" s="166">
        <f>+(ExportsELAP[[#This Row],[Exports kWh - MPT]]/1000)*ExportsELAP[[#This Row],[EIM Price]]</f>
        <v>74.396295073188</v>
      </c>
      <c r="L2373" s="167" t="str">
        <f>+INDEX(ECR_Hours!$I$12:$I$15,MATCH(ExportsELAP[[#This Row],[Date Prevailing]],ECR_Hours!$H$12:$H$15,1))</f>
        <v>NS</v>
      </c>
      <c r="M2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4" spans="1:13" x14ac:dyDescent="0.25">
      <c r="A2374" s="164">
        <f>+Exports!A2377</f>
        <v>44660</v>
      </c>
      <c r="B2374" s="165">
        <f t="shared" si="148"/>
        <v>2022</v>
      </c>
      <c r="C2374" s="165">
        <f t="shared" si="149"/>
        <v>4</v>
      </c>
      <c r="D2374" s="165">
        <f t="shared" si="150"/>
        <v>9</v>
      </c>
      <c r="E2374" s="165">
        <f>+Exports!B2377</f>
        <v>21</v>
      </c>
      <c r="F2374" s="165">
        <f>+WEEKDAY(ExportsELAP[[#This Row],[Date Prevailing]],1)</f>
        <v>7</v>
      </c>
      <c r="G2374" s="165">
        <f>+COUNTIFS(ECR_Hours!$K$6:$K$7,ExportsELAP[[#This Row],[Date Prevailing]])</f>
        <v>0</v>
      </c>
      <c r="H2374" s="165">
        <f t="shared" si="151"/>
        <v>7</v>
      </c>
      <c r="I2374" s="166">
        <f>+Exports!G2377</f>
        <v>125.4003</v>
      </c>
      <c r="J2374" s="166">
        <f>+'ELAP_IPCO-APND'!D2377</f>
        <v>44.415140000000001</v>
      </c>
      <c r="K2374" s="166">
        <f>+(ExportsELAP[[#This Row],[Exports kWh - MPT]]/1000)*ExportsELAP[[#This Row],[EIM Price]]</f>
        <v>5.5696718805419998</v>
      </c>
      <c r="L2374" s="167" t="str">
        <f>+INDEX(ECR_Hours!$I$12:$I$15,MATCH(ExportsELAP[[#This Row],[Date Prevailing]],ECR_Hours!$H$12:$H$15,1))</f>
        <v>NS</v>
      </c>
      <c r="M2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5" spans="1:13" x14ac:dyDescent="0.25">
      <c r="A2375" s="164">
        <f>+Exports!A2378</f>
        <v>44660</v>
      </c>
      <c r="B2375" s="165">
        <f t="shared" si="148"/>
        <v>2022</v>
      </c>
      <c r="C2375" s="165">
        <f t="shared" si="149"/>
        <v>4</v>
      </c>
      <c r="D2375" s="165">
        <f t="shared" si="150"/>
        <v>9</v>
      </c>
      <c r="E2375" s="165">
        <f>+Exports!B2378</f>
        <v>22</v>
      </c>
      <c r="F2375" s="165">
        <f>+WEEKDAY(ExportsELAP[[#This Row],[Date Prevailing]],1)</f>
        <v>7</v>
      </c>
      <c r="G2375" s="165">
        <f>+COUNTIFS(ECR_Hours!$K$6:$K$7,ExportsELAP[[#This Row],[Date Prevailing]])</f>
        <v>0</v>
      </c>
      <c r="H2375" s="165">
        <f t="shared" si="151"/>
        <v>7</v>
      </c>
      <c r="I2375" s="166">
        <f>+Exports!G2378</f>
        <v>115.22839999999998</v>
      </c>
      <c r="J2375" s="166">
        <f>+'ELAP_IPCO-APND'!D2378</f>
        <v>43.655889999999999</v>
      </c>
      <c r="K2375" s="166">
        <f>+(ExportsELAP[[#This Row],[Exports kWh - MPT]]/1000)*ExportsELAP[[#This Row],[EIM Price]]</f>
        <v>5.0303983552759988</v>
      </c>
      <c r="L2375" s="167" t="str">
        <f>+INDEX(ECR_Hours!$I$12:$I$15,MATCH(ExportsELAP[[#This Row],[Date Prevailing]],ECR_Hours!$H$12:$H$15,1))</f>
        <v>NS</v>
      </c>
      <c r="M2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6" spans="1:13" x14ac:dyDescent="0.25">
      <c r="A2376" s="164">
        <f>+Exports!A2379</f>
        <v>44660</v>
      </c>
      <c r="B2376" s="165">
        <f t="shared" si="148"/>
        <v>2022</v>
      </c>
      <c r="C2376" s="165">
        <f t="shared" si="149"/>
        <v>4</v>
      </c>
      <c r="D2376" s="165">
        <f t="shared" si="150"/>
        <v>9</v>
      </c>
      <c r="E2376" s="165">
        <f>+Exports!B2379</f>
        <v>23</v>
      </c>
      <c r="F2376" s="165">
        <f>+WEEKDAY(ExportsELAP[[#This Row],[Date Prevailing]],1)</f>
        <v>7</v>
      </c>
      <c r="G2376" s="165">
        <f>+COUNTIFS(ECR_Hours!$K$6:$K$7,ExportsELAP[[#This Row],[Date Prevailing]])</f>
        <v>0</v>
      </c>
      <c r="H2376" s="165">
        <f t="shared" si="151"/>
        <v>7</v>
      </c>
      <c r="I2376" s="166">
        <f>+Exports!G2379</f>
        <v>114.11249999999998</v>
      </c>
      <c r="J2376" s="166">
        <f>+'ELAP_IPCO-APND'!D2379</f>
        <v>40.51173</v>
      </c>
      <c r="K2376" s="166">
        <f>+(ExportsELAP[[#This Row],[Exports kWh - MPT]]/1000)*ExportsELAP[[#This Row],[EIM Price]]</f>
        <v>4.6228947896249988</v>
      </c>
      <c r="L2376" s="167" t="str">
        <f>+INDEX(ECR_Hours!$I$12:$I$15,MATCH(ExportsELAP[[#This Row],[Date Prevailing]],ECR_Hours!$H$12:$H$15,1))</f>
        <v>NS</v>
      </c>
      <c r="M2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7" spans="1:13" x14ac:dyDescent="0.25">
      <c r="A2377" s="164">
        <f>+Exports!A2380</f>
        <v>44660</v>
      </c>
      <c r="B2377" s="165">
        <f t="shared" si="148"/>
        <v>2022</v>
      </c>
      <c r="C2377" s="165">
        <f t="shared" si="149"/>
        <v>4</v>
      </c>
      <c r="D2377" s="165">
        <f t="shared" si="150"/>
        <v>9</v>
      </c>
      <c r="E2377" s="165">
        <f>+Exports!B2380</f>
        <v>24</v>
      </c>
      <c r="F2377" s="165">
        <f>+WEEKDAY(ExportsELAP[[#This Row],[Date Prevailing]],1)</f>
        <v>7</v>
      </c>
      <c r="G2377" s="165">
        <f>+COUNTIFS(ECR_Hours!$K$6:$K$7,ExportsELAP[[#This Row],[Date Prevailing]])</f>
        <v>0</v>
      </c>
      <c r="H2377" s="165">
        <f t="shared" si="151"/>
        <v>7</v>
      </c>
      <c r="I2377" s="166">
        <f>+Exports!G2380</f>
        <v>109.78739999999999</v>
      </c>
      <c r="J2377" s="166">
        <f>+'ELAP_IPCO-APND'!D2380</f>
        <v>40.429160000000003</v>
      </c>
      <c r="K2377" s="166">
        <f>+(ExportsELAP[[#This Row],[Exports kWh - MPT]]/1000)*ExportsELAP[[#This Row],[EIM Price]]</f>
        <v>4.438612360584</v>
      </c>
      <c r="L2377" s="167" t="str">
        <f>+INDEX(ECR_Hours!$I$12:$I$15,MATCH(ExportsELAP[[#This Row],[Date Prevailing]],ECR_Hours!$H$12:$H$15,1))</f>
        <v>NS</v>
      </c>
      <c r="M2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8" spans="1:13" x14ac:dyDescent="0.25">
      <c r="A2378" s="164">
        <f>+Exports!A2381</f>
        <v>44661</v>
      </c>
      <c r="B2378" s="165">
        <f t="shared" si="148"/>
        <v>2022</v>
      </c>
      <c r="C2378" s="165">
        <f t="shared" si="149"/>
        <v>4</v>
      </c>
      <c r="D2378" s="165">
        <f t="shared" si="150"/>
        <v>10</v>
      </c>
      <c r="E2378" s="165">
        <f>+Exports!B2381</f>
        <v>1</v>
      </c>
      <c r="F2378" s="165">
        <f>+WEEKDAY(ExportsELAP[[#This Row],[Date Prevailing]],1)</f>
        <v>1</v>
      </c>
      <c r="G2378" s="165">
        <f>+COUNTIFS(ECR_Hours!$K$6:$K$7,ExportsELAP[[#This Row],[Date Prevailing]])</f>
        <v>0</v>
      </c>
      <c r="H2378" s="165">
        <f t="shared" si="151"/>
        <v>1</v>
      </c>
      <c r="I2378" s="166">
        <f>+Exports!G2381</f>
        <v>15.894900000000002</v>
      </c>
      <c r="J2378" s="166">
        <f>+'ELAP_IPCO-APND'!D2381</f>
        <v>36.49738</v>
      </c>
      <c r="K2378" s="166">
        <f>+(ExportsELAP[[#This Row],[Exports kWh - MPT]]/1000)*ExportsELAP[[#This Row],[EIM Price]]</f>
        <v>0.58012220536199999</v>
      </c>
      <c r="L2378" s="167" t="str">
        <f>+INDEX(ECR_Hours!$I$12:$I$15,MATCH(ExportsELAP[[#This Row],[Date Prevailing]],ECR_Hours!$H$12:$H$15,1))</f>
        <v>NS</v>
      </c>
      <c r="M2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79" spans="1:13" x14ac:dyDescent="0.25">
      <c r="A2379" s="164">
        <f>+Exports!A2382</f>
        <v>44661</v>
      </c>
      <c r="B2379" s="165">
        <f t="shared" si="148"/>
        <v>2022</v>
      </c>
      <c r="C2379" s="165">
        <f t="shared" si="149"/>
        <v>4</v>
      </c>
      <c r="D2379" s="165">
        <f t="shared" si="150"/>
        <v>10</v>
      </c>
      <c r="E2379" s="165">
        <f>+Exports!B2382</f>
        <v>2</v>
      </c>
      <c r="F2379" s="165">
        <f>+WEEKDAY(ExportsELAP[[#This Row],[Date Prevailing]],1)</f>
        <v>1</v>
      </c>
      <c r="G2379" s="165">
        <f>+COUNTIFS(ECR_Hours!$K$6:$K$7,ExportsELAP[[#This Row],[Date Prevailing]])</f>
        <v>0</v>
      </c>
      <c r="H2379" s="165">
        <f t="shared" si="151"/>
        <v>1</v>
      </c>
      <c r="I2379" s="166">
        <f>+Exports!G2382</f>
        <v>14.864600000000001</v>
      </c>
      <c r="J2379" s="166">
        <f>+'ELAP_IPCO-APND'!D2382</f>
        <v>38.734450000000002</v>
      </c>
      <c r="K2379" s="166">
        <f>+(ExportsELAP[[#This Row],[Exports kWh - MPT]]/1000)*ExportsELAP[[#This Row],[EIM Price]]</f>
        <v>0.57577210547000002</v>
      </c>
      <c r="L2379" s="167" t="str">
        <f>+INDEX(ECR_Hours!$I$12:$I$15,MATCH(ExportsELAP[[#This Row],[Date Prevailing]],ECR_Hours!$H$12:$H$15,1))</f>
        <v>NS</v>
      </c>
      <c r="M2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0" spans="1:13" x14ac:dyDescent="0.25">
      <c r="A2380" s="164">
        <f>+Exports!A2383</f>
        <v>44661</v>
      </c>
      <c r="B2380" s="165">
        <f t="shared" si="148"/>
        <v>2022</v>
      </c>
      <c r="C2380" s="165">
        <f t="shared" si="149"/>
        <v>4</v>
      </c>
      <c r="D2380" s="165">
        <f t="shared" si="150"/>
        <v>10</v>
      </c>
      <c r="E2380" s="165">
        <f>+Exports!B2383</f>
        <v>3</v>
      </c>
      <c r="F2380" s="165">
        <f>+WEEKDAY(ExportsELAP[[#This Row],[Date Prevailing]],1)</f>
        <v>1</v>
      </c>
      <c r="G2380" s="165">
        <f>+COUNTIFS(ECR_Hours!$K$6:$K$7,ExportsELAP[[#This Row],[Date Prevailing]])</f>
        <v>0</v>
      </c>
      <c r="H2380" s="165">
        <f t="shared" si="151"/>
        <v>1</v>
      </c>
      <c r="I2380" s="166">
        <f>+Exports!G2383</f>
        <v>17.017199999999999</v>
      </c>
      <c r="J2380" s="166">
        <f>+'ELAP_IPCO-APND'!D2383</f>
        <v>38.010350000000003</v>
      </c>
      <c r="K2380" s="166">
        <f>+(ExportsELAP[[#This Row],[Exports kWh - MPT]]/1000)*ExportsELAP[[#This Row],[EIM Price]]</f>
        <v>0.64682972802000005</v>
      </c>
      <c r="L2380" s="167" t="str">
        <f>+INDEX(ECR_Hours!$I$12:$I$15,MATCH(ExportsELAP[[#This Row],[Date Prevailing]],ECR_Hours!$H$12:$H$15,1))</f>
        <v>NS</v>
      </c>
      <c r="M2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1" spans="1:13" x14ac:dyDescent="0.25">
      <c r="A2381" s="164">
        <f>+Exports!A2384</f>
        <v>44661</v>
      </c>
      <c r="B2381" s="165">
        <f t="shared" si="148"/>
        <v>2022</v>
      </c>
      <c r="C2381" s="165">
        <f t="shared" si="149"/>
        <v>4</v>
      </c>
      <c r="D2381" s="165">
        <f t="shared" si="150"/>
        <v>10</v>
      </c>
      <c r="E2381" s="165">
        <f>+Exports!B2384</f>
        <v>4</v>
      </c>
      <c r="F2381" s="165">
        <f>+WEEKDAY(ExportsELAP[[#This Row],[Date Prevailing]],1)</f>
        <v>1</v>
      </c>
      <c r="G2381" s="165">
        <f>+COUNTIFS(ECR_Hours!$K$6:$K$7,ExportsELAP[[#This Row],[Date Prevailing]])</f>
        <v>0</v>
      </c>
      <c r="H2381" s="165">
        <f t="shared" si="151"/>
        <v>1</v>
      </c>
      <c r="I2381" s="166">
        <f>+Exports!G2384</f>
        <v>7.194799999999999</v>
      </c>
      <c r="J2381" s="166">
        <f>+'ELAP_IPCO-APND'!D2384</f>
        <v>38.019440000000003</v>
      </c>
      <c r="K2381" s="166">
        <f>+(ExportsELAP[[#This Row],[Exports kWh - MPT]]/1000)*ExportsELAP[[#This Row],[EIM Price]]</f>
        <v>0.27354226691199995</v>
      </c>
      <c r="L2381" s="167" t="str">
        <f>+INDEX(ECR_Hours!$I$12:$I$15,MATCH(ExportsELAP[[#This Row],[Date Prevailing]],ECR_Hours!$H$12:$H$15,1))</f>
        <v>NS</v>
      </c>
      <c r="M2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2" spans="1:13" x14ac:dyDescent="0.25">
      <c r="A2382" s="164">
        <f>+Exports!A2385</f>
        <v>44661</v>
      </c>
      <c r="B2382" s="165">
        <f t="shared" si="148"/>
        <v>2022</v>
      </c>
      <c r="C2382" s="165">
        <f t="shared" si="149"/>
        <v>4</v>
      </c>
      <c r="D2382" s="165">
        <f t="shared" si="150"/>
        <v>10</v>
      </c>
      <c r="E2382" s="165">
        <f>+Exports!B2385</f>
        <v>5</v>
      </c>
      <c r="F2382" s="165">
        <f>+WEEKDAY(ExportsELAP[[#This Row],[Date Prevailing]],1)</f>
        <v>1</v>
      </c>
      <c r="G2382" s="165">
        <f>+COUNTIFS(ECR_Hours!$K$6:$K$7,ExportsELAP[[#This Row],[Date Prevailing]])</f>
        <v>0</v>
      </c>
      <c r="H2382" s="165">
        <f t="shared" si="151"/>
        <v>1</v>
      </c>
      <c r="I2382" s="166">
        <f>+Exports!G2385</f>
        <v>9.6481999999999992</v>
      </c>
      <c r="J2382" s="166">
        <f>+'ELAP_IPCO-APND'!D2385</f>
        <v>37.067279999999997</v>
      </c>
      <c r="K2382" s="166">
        <f>+(ExportsELAP[[#This Row],[Exports kWh - MPT]]/1000)*ExportsELAP[[#This Row],[EIM Price]]</f>
        <v>0.35763253089599994</v>
      </c>
      <c r="L2382" s="167" t="str">
        <f>+INDEX(ECR_Hours!$I$12:$I$15,MATCH(ExportsELAP[[#This Row],[Date Prevailing]],ECR_Hours!$H$12:$H$15,1))</f>
        <v>NS</v>
      </c>
      <c r="M2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3" spans="1:13" x14ac:dyDescent="0.25">
      <c r="A2383" s="164">
        <f>+Exports!A2386</f>
        <v>44661</v>
      </c>
      <c r="B2383" s="165">
        <f t="shared" si="148"/>
        <v>2022</v>
      </c>
      <c r="C2383" s="165">
        <f t="shared" si="149"/>
        <v>4</v>
      </c>
      <c r="D2383" s="165">
        <f t="shared" si="150"/>
        <v>10</v>
      </c>
      <c r="E2383" s="165">
        <f>+Exports!B2386</f>
        <v>6</v>
      </c>
      <c r="F2383" s="165">
        <f>+WEEKDAY(ExportsELAP[[#This Row],[Date Prevailing]],1)</f>
        <v>1</v>
      </c>
      <c r="G2383" s="165">
        <f>+COUNTIFS(ECR_Hours!$K$6:$K$7,ExportsELAP[[#This Row],[Date Prevailing]])</f>
        <v>0</v>
      </c>
      <c r="H2383" s="165">
        <f t="shared" si="151"/>
        <v>1</v>
      </c>
      <c r="I2383" s="166">
        <f>+Exports!G2386</f>
        <v>7.9407999999999994</v>
      </c>
      <c r="J2383" s="166">
        <f>+'ELAP_IPCO-APND'!D2386</f>
        <v>36.69462</v>
      </c>
      <c r="K2383" s="166">
        <f>+(ExportsELAP[[#This Row],[Exports kWh - MPT]]/1000)*ExportsELAP[[#This Row],[EIM Price]]</f>
        <v>0.29138463849599999</v>
      </c>
      <c r="L2383" s="167" t="str">
        <f>+INDEX(ECR_Hours!$I$12:$I$15,MATCH(ExportsELAP[[#This Row],[Date Prevailing]],ECR_Hours!$H$12:$H$15,1))</f>
        <v>NS</v>
      </c>
      <c r="M2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4" spans="1:13" x14ac:dyDescent="0.25">
      <c r="A2384" s="164">
        <f>+Exports!A2387</f>
        <v>44661</v>
      </c>
      <c r="B2384" s="165">
        <f t="shared" si="148"/>
        <v>2022</v>
      </c>
      <c r="C2384" s="165">
        <f t="shared" si="149"/>
        <v>4</v>
      </c>
      <c r="D2384" s="165">
        <f t="shared" si="150"/>
        <v>10</v>
      </c>
      <c r="E2384" s="165">
        <f>+Exports!B2387</f>
        <v>7</v>
      </c>
      <c r="F2384" s="165">
        <f>+WEEKDAY(ExportsELAP[[#This Row],[Date Prevailing]],1)</f>
        <v>1</v>
      </c>
      <c r="G2384" s="165">
        <f>+COUNTIFS(ECR_Hours!$K$6:$K$7,ExportsELAP[[#This Row],[Date Prevailing]])</f>
        <v>0</v>
      </c>
      <c r="H2384" s="165">
        <f t="shared" si="151"/>
        <v>1</v>
      </c>
      <c r="I2384" s="166">
        <f>+Exports!G2387</f>
        <v>6.9984999999999902</v>
      </c>
      <c r="J2384" s="166">
        <f>+'ELAP_IPCO-APND'!D2387</f>
        <v>39.235149999999997</v>
      </c>
      <c r="K2384" s="166">
        <f>+(ExportsELAP[[#This Row],[Exports kWh - MPT]]/1000)*ExportsELAP[[#This Row],[EIM Price]]</f>
        <v>0.27458719727499958</v>
      </c>
      <c r="L2384" s="167" t="str">
        <f>+INDEX(ECR_Hours!$I$12:$I$15,MATCH(ExportsELAP[[#This Row],[Date Prevailing]],ECR_Hours!$H$12:$H$15,1))</f>
        <v>NS</v>
      </c>
      <c r="M2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5" spans="1:13" x14ac:dyDescent="0.25">
      <c r="A2385" s="164">
        <f>+Exports!A2388</f>
        <v>44661</v>
      </c>
      <c r="B2385" s="165">
        <f t="shared" si="148"/>
        <v>2022</v>
      </c>
      <c r="C2385" s="165">
        <f t="shared" si="149"/>
        <v>4</v>
      </c>
      <c r="D2385" s="165">
        <f t="shared" si="150"/>
        <v>10</v>
      </c>
      <c r="E2385" s="165">
        <f>+Exports!B2388</f>
        <v>8</v>
      </c>
      <c r="F2385" s="165">
        <f>+WEEKDAY(ExportsELAP[[#This Row],[Date Prevailing]],1)</f>
        <v>1</v>
      </c>
      <c r="G2385" s="165">
        <f>+COUNTIFS(ECR_Hours!$K$6:$K$7,ExportsELAP[[#This Row],[Date Prevailing]])</f>
        <v>0</v>
      </c>
      <c r="H2385" s="165">
        <f t="shared" si="151"/>
        <v>1</v>
      </c>
      <c r="I2385" s="166">
        <f>+Exports!G2388</f>
        <v>907.93619999999999</v>
      </c>
      <c r="J2385" s="166">
        <f>+'ELAP_IPCO-APND'!D2388</f>
        <v>37.975569999999998</v>
      </c>
      <c r="K2385" s="166">
        <f>+(ExportsELAP[[#This Row],[Exports kWh - MPT]]/1000)*ExportsELAP[[#This Row],[EIM Price]]</f>
        <v>34.479394718633998</v>
      </c>
      <c r="L2385" s="167" t="str">
        <f>+INDEX(ECR_Hours!$I$12:$I$15,MATCH(ExportsELAP[[#This Row],[Date Prevailing]],ECR_Hours!$H$12:$H$15,1))</f>
        <v>NS</v>
      </c>
      <c r="M2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6" spans="1:13" x14ac:dyDescent="0.25">
      <c r="A2386" s="164">
        <f>+Exports!A2389</f>
        <v>44661</v>
      </c>
      <c r="B2386" s="165">
        <f t="shared" si="148"/>
        <v>2022</v>
      </c>
      <c r="C2386" s="165">
        <f t="shared" si="149"/>
        <v>4</v>
      </c>
      <c r="D2386" s="165">
        <f t="shared" si="150"/>
        <v>10</v>
      </c>
      <c r="E2386" s="165">
        <f>+Exports!B2389</f>
        <v>9</v>
      </c>
      <c r="F2386" s="165">
        <f>+WEEKDAY(ExportsELAP[[#This Row],[Date Prevailing]],1)</f>
        <v>1</v>
      </c>
      <c r="G2386" s="165">
        <f>+COUNTIFS(ECR_Hours!$K$6:$K$7,ExportsELAP[[#This Row],[Date Prevailing]])</f>
        <v>0</v>
      </c>
      <c r="H2386" s="165">
        <f t="shared" si="151"/>
        <v>1</v>
      </c>
      <c r="I2386" s="166">
        <f>+Exports!G2389</f>
        <v>5153.9115000000002</v>
      </c>
      <c r="J2386" s="166">
        <f>+'ELAP_IPCO-APND'!D2389</f>
        <v>26.69528</v>
      </c>
      <c r="K2386" s="166">
        <f>+(ExportsELAP[[#This Row],[Exports kWh - MPT]]/1000)*ExportsELAP[[#This Row],[EIM Price]]</f>
        <v>137.58511058772001</v>
      </c>
      <c r="L2386" s="167" t="str">
        <f>+INDEX(ECR_Hours!$I$12:$I$15,MATCH(ExportsELAP[[#This Row],[Date Prevailing]],ECR_Hours!$H$12:$H$15,1))</f>
        <v>NS</v>
      </c>
      <c r="M2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7" spans="1:13" x14ac:dyDescent="0.25">
      <c r="A2387" s="164">
        <f>+Exports!A2390</f>
        <v>44661</v>
      </c>
      <c r="B2387" s="165">
        <f t="shared" si="148"/>
        <v>2022</v>
      </c>
      <c r="C2387" s="165">
        <f t="shared" si="149"/>
        <v>4</v>
      </c>
      <c r="D2387" s="165">
        <f t="shared" si="150"/>
        <v>10</v>
      </c>
      <c r="E2387" s="165">
        <f>+Exports!B2390</f>
        <v>10</v>
      </c>
      <c r="F2387" s="165">
        <f>+WEEKDAY(ExportsELAP[[#This Row],[Date Prevailing]],1)</f>
        <v>1</v>
      </c>
      <c r="G2387" s="165">
        <f>+COUNTIFS(ECR_Hours!$K$6:$K$7,ExportsELAP[[#This Row],[Date Prevailing]])</f>
        <v>0</v>
      </c>
      <c r="H2387" s="165">
        <f t="shared" si="151"/>
        <v>1</v>
      </c>
      <c r="I2387" s="166">
        <f>+Exports!G2390</f>
        <v>11853.611799999999</v>
      </c>
      <c r="J2387" s="166">
        <f>+'ELAP_IPCO-APND'!D2390</f>
        <v>27.000330000000002</v>
      </c>
      <c r="K2387" s="166">
        <f>+(ExportsELAP[[#This Row],[Exports kWh - MPT]]/1000)*ExportsELAP[[#This Row],[EIM Price]]</f>
        <v>320.05143029189401</v>
      </c>
      <c r="L2387" s="167" t="str">
        <f>+INDEX(ECR_Hours!$I$12:$I$15,MATCH(ExportsELAP[[#This Row],[Date Prevailing]],ECR_Hours!$H$12:$H$15,1))</f>
        <v>NS</v>
      </c>
      <c r="M2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8" spans="1:13" x14ac:dyDescent="0.25">
      <c r="A2388" s="164">
        <f>+Exports!A2391</f>
        <v>44661</v>
      </c>
      <c r="B2388" s="165">
        <f t="shared" si="148"/>
        <v>2022</v>
      </c>
      <c r="C2388" s="165">
        <f t="shared" si="149"/>
        <v>4</v>
      </c>
      <c r="D2388" s="165">
        <f t="shared" si="150"/>
        <v>10</v>
      </c>
      <c r="E2388" s="165">
        <f>+Exports!B2391</f>
        <v>11</v>
      </c>
      <c r="F2388" s="165">
        <f>+WEEKDAY(ExportsELAP[[#This Row],[Date Prevailing]],1)</f>
        <v>1</v>
      </c>
      <c r="G2388" s="165">
        <f>+COUNTIFS(ECR_Hours!$K$6:$K$7,ExportsELAP[[#This Row],[Date Prevailing]])</f>
        <v>0</v>
      </c>
      <c r="H2388" s="165">
        <f t="shared" si="151"/>
        <v>1</v>
      </c>
      <c r="I2388" s="166">
        <f>+Exports!G2391</f>
        <v>21635.245300000002</v>
      </c>
      <c r="J2388" s="166">
        <f>+'ELAP_IPCO-APND'!D2391</f>
        <v>20.722460000000002</v>
      </c>
      <c r="K2388" s="166">
        <f>+(ExportsELAP[[#This Row],[Exports kWh - MPT]]/1000)*ExportsELAP[[#This Row],[EIM Price]]</f>
        <v>448.33550531943808</v>
      </c>
      <c r="L2388" s="167" t="str">
        <f>+INDEX(ECR_Hours!$I$12:$I$15,MATCH(ExportsELAP[[#This Row],[Date Prevailing]],ECR_Hours!$H$12:$H$15,1))</f>
        <v>NS</v>
      </c>
      <c r="M2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89" spans="1:13" x14ac:dyDescent="0.25">
      <c r="A2389" s="164">
        <f>+Exports!A2392</f>
        <v>44661</v>
      </c>
      <c r="B2389" s="165">
        <f t="shared" si="148"/>
        <v>2022</v>
      </c>
      <c r="C2389" s="165">
        <f t="shared" si="149"/>
        <v>4</v>
      </c>
      <c r="D2389" s="165">
        <f t="shared" si="150"/>
        <v>10</v>
      </c>
      <c r="E2389" s="165">
        <f>+Exports!B2392</f>
        <v>12</v>
      </c>
      <c r="F2389" s="165">
        <f>+WEEKDAY(ExportsELAP[[#This Row],[Date Prevailing]],1)</f>
        <v>1</v>
      </c>
      <c r="G2389" s="165">
        <f>+COUNTIFS(ECR_Hours!$K$6:$K$7,ExportsELAP[[#This Row],[Date Prevailing]])</f>
        <v>0</v>
      </c>
      <c r="H2389" s="165">
        <f t="shared" si="151"/>
        <v>1</v>
      </c>
      <c r="I2389" s="166">
        <f>+Exports!G2392</f>
        <v>25349.1374</v>
      </c>
      <c r="J2389" s="166">
        <f>+'ELAP_IPCO-APND'!D2392</f>
        <v>21.54476</v>
      </c>
      <c r="K2389" s="166">
        <f>+(ExportsELAP[[#This Row],[Exports kWh - MPT]]/1000)*ExportsELAP[[#This Row],[EIM Price]]</f>
        <v>546.14108149002402</v>
      </c>
      <c r="L2389" s="167" t="str">
        <f>+INDEX(ECR_Hours!$I$12:$I$15,MATCH(ExportsELAP[[#This Row],[Date Prevailing]],ECR_Hours!$H$12:$H$15,1))</f>
        <v>NS</v>
      </c>
      <c r="M2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0" spans="1:13" x14ac:dyDescent="0.25">
      <c r="A2390" s="164">
        <f>+Exports!A2393</f>
        <v>44661</v>
      </c>
      <c r="B2390" s="165">
        <f t="shared" si="148"/>
        <v>2022</v>
      </c>
      <c r="C2390" s="165">
        <f t="shared" si="149"/>
        <v>4</v>
      </c>
      <c r="D2390" s="165">
        <f t="shared" si="150"/>
        <v>10</v>
      </c>
      <c r="E2390" s="165">
        <f>+Exports!B2393</f>
        <v>13</v>
      </c>
      <c r="F2390" s="165">
        <f>+WEEKDAY(ExportsELAP[[#This Row],[Date Prevailing]],1)</f>
        <v>1</v>
      </c>
      <c r="G2390" s="165">
        <f>+COUNTIFS(ECR_Hours!$K$6:$K$7,ExportsELAP[[#This Row],[Date Prevailing]])</f>
        <v>0</v>
      </c>
      <c r="H2390" s="165">
        <f t="shared" si="151"/>
        <v>1</v>
      </c>
      <c r="I2390" s="166">
        <f>+Exports!G2393</f>
        <v>29439.403400000003</v>
      </c>
      <c r="J2390" s="166">
        <f>+'ELAP_IPCO-APND'!D2393</f>
        <v>22.169779999999999</v>
      </c>
      <c r="K2390" s="166">
        <f>+(ExportsELAP[[#This Row],[Exports kWh - MPT]]/1000)*ExportsELAP[[#This Row],[EIM Price]]</f>
        <v>652.66509670925211</v>
      </c>
      <c r="L2390" s="167" t="str">
        <f>+INDEX(ECR_Hours!$I$12:$I$15,MATCH(ExportsELAP[[#This Row],[Date Prevailing]],ECR_Hours!$H$12:$H$15,1))</f>
        <v>NS</v>
      </c>
      <c r="M2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1" spans="1:13" x14ac:dyDescent="0.25">
      <c r="A2391" s="164">
        <f>+Exports!A2394</f>
        <v>44661</v>
      </c>
      <c r="B2391" s="165">
        <f t="shared" si="148"/>
        <v>2022</v>
      </c>
      <c r="C2391" s="165">
        <f t="shared" si="149"/>
        <v>4</v>
      </c>
      <c r="D2391" s="165">
        <f t="shared" si="150"/>
        <v>10</v>
      </c>
      <c r="E2391" s="165">
        <f>+Exports!B2394</f>
        <v>14</v>
      </c>
      <c r="F2391" s="165">
        <f>+WEEKDAY(ExportsELAP[[#This Row],[Date Prevailing]],1)</f>
        <v>1</v>
      </c>
      <c r="G2391" s="165">
        <f>+COUNTIFS(ECR_Hours!$K$6:$K$7,ExportsELAP[[#This Row],[Date Prevailing]])</f>
        <v>0</v>
      </c>
      <c r="H2391" s="165">
        <f t="shared" si="151"/>
        <v>1</v>
      </c>
      <c r="I2391" s="166">
        <f>+Exports!G2394</f>
        <v>40154.544800000003</v>
      </c>
      <c r="J2391" s="166">
        <f>+'ELAP_IPCO-APND'!D2394</f>
        <v>20.28248</v>
      </c>
      <c r="K2391" s="166">
        <f>+(ExportsELAP[[#This Row],[Exports kWh - MPT]]/1000)*ExportsELAP[[#This Row],[EIM Price]]</f>
        <v>814.43375181510407</v>
      </c>
      <c r="L2391" s="167" t="str">
        <f>+INDEX(ECR_Hours!$I$12:$I$15,MATCH(ExportsELAP[[#This Row],[Date Prevailing]],ECR_Hours!$H$12:$H$15,1))</f>
        <v>NS</v>
      </c>
      <c r="M2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2" spans="1:13" x14ac:dyDescent="0.25">
      <c r="A2392" s="164">
        <f>+Exports!A2395</f>
        <v>44661</v>
      </c>
      <c r="B2392" s="165">
        <f t="shared" si="148"/>
        <v>2022</v>
      </c>
      <c r="C2392" s="165">
        <f t="shared" si="149"/>
        <v>4</v>
      </c>
      <c r="D2392" s="165">
        <f t="shared" si="150"/>
        <v>10</v>
      </c>
      <c r="E2392" s="165">
        <f>+Exports!B2395</f>
        <v>15</v>
      </c>
      <c r="F2392" s="165">
        <f>+WEEKDAY(ExportsELAP[[#This Row],[Date Prevailing]],1)</f>
        <v>1</v>
      </c>
      <c r="G2392" s="165">
        <f>+COUNTIFS(ECR_Hours!$K$6:$K$7,ExportsELAP[[#This Row],[Date Prevailing]])</f>
        <v>0</v>
      </c>
      <c r="H2392" s="165">
        <f t="shared" si="151"/>
        <v>1</v>
      </c>
      <c r="I2392" s="166">
        <f>+Exports!G2395</f>
        <v>34970.930900000007</v>
      </c>
      <c r="J2392" s="166">
        <f>+'ELAP_IPCO-APND'!D2395</f>
        <v>16.631450000000001</v>
      </c>
      <c r="K2392" s="166">
        <f>+(ExportsELAP[[#This Row],[Exports kWh - MPT]]/1000)*ExportsELAP[[#This Row],[EIM Price]]</f>
        <v>581.61728871680509</v>
      </c>
      <c r="L2392" s="167" t="str">
        <f>+INDEX(ECR_Hours!$I$12:$I$15,MATCH(ExportsELAP[[#This Row],[Date Prevailing]],ECR_Hours!$H$12:$H$15,1))</f>
        <v>NS</v>
      </c>
      <c r="M2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3" spans="1:13" x14ac:dyDescent="0.25">
      <c r="A2393" s="164">
        <f>+Exports!A2396</f>
        <v>44661</v>
      </c>
      <c r="B2393" s="165">
        <f t="shared" si="148"/>
        <v>2022</v>
      </c>
      <c r="C2393" s="165">
        <f t="shared" si="149"/>
        <v>4</v>
      </c>
      <c r="D2393" s="165">
        <f t="shared" si="150"/>
        <v>10</v>
      </c>
      <c r="E2393" s="165">
        <f>+Exports!B2396</f>
        <v>16</v>
      </c>
      <c r="F2393" s="165">
        <f>+WEEKDAY(ExportsELAP[[#This Row],[Date Prevailing]],1)</f>
        <v>1</v>
      </c>
      <c r="G2393" s="165">
        <f>+COUNTIFS(ECR_Hours!$K$6:$K$7,ExportsELAP[[#This Row],[Date Prevailing]])</f>
        <v>0</v>
      </c>
      <c r="H2393" s="165">
        <f t="shared" si="151"/>
        <v>1</v>
      </c>
      <c r="I2393" s="166">
        <f>+Exports!G2396</f>
        <v>23455.889299999999</v>
      </c>
      <c r="J2393" s="166">
        <f>+'ELAP_IPCO-APND'!D2396</f>
        <v>16.9011</v>
      </c>
      <c r="K2393" s="166">
        <f>+(ExportsELAP[[#This Row],[Exports kWh - MPT]]/1000)*ExportsELAP[[#This Row],[EIM Price]]</f>
        <v>396.43033064822998</v>
      </c>
      <c r="L2393" s="167" t="str">
        <f>+INDEX(ECR_Hours!$I$12:$I$15,MATCH(ExportsELAP[[#This Row],[Date Prevailing]],ECR_Hours!$H$12:$H$15,1))</f>
        <v>NS</v>
      </c>
      <c r="M2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4" spans="1:13" x14ac:dyDescent="0.25">
      <c r="A2394" s="164">
        <f>+Exports!A2397</f>
        <v>44661</v>
      </c>
      <c r="B2394" s="165">
        <f t="shared" si="148"/>
        <v>2022</v>
      </c>
      <c r="C2394" s="165">
        <f t="shared" si="149"/>
        <v>4</v>
      </c>
      <c r="D2394" s="165">
        <f t="shared" si="150"/>
        <v>10</v>
      </c>
      <c r="E2394" s="165">
        <f>+Exports!B2397</f>
        <v>17</v>
      </c>
      <c r="F2394" s="165">
        <f>+WEEKDAY(ExportsELAP[[#This Row],[Date Prevailing]],1)</f>
        <v>1</v>
      </c>
      <c r="G2394" s="165">
        <f>+COUNTIFS(ECR_Hours!$K$6:$K$7,ExportsELAP[[#This Row],[Date Prevailing]])</f>
        <v>0</v>
      </c>
      <c r="H2394" s="165">
        <f t="shared" si="151"/>
        <v>1</v>
      </c>
      <c r="I2394" s="166">
        <f>+Exports!G2397</f>
        <v>15960.2765</v>
      </c>
      <c r="J2394" s="166">
        <f>+'ELAP_IPCO-APND'!D2397</f>
        <v>28.153479999999998</v>
      </c>
      <c r="K2394" s="166">
        <f>+(ExportsELAP[[#This Row],[Exports kWh - MPT]]/1000)*ExportsELAP[[#This Row],[EIM Price]]</f>
        <v>449.33732523721994</v>
      </c>
      <c r="L2394" s="167" t="str">
        <f>+INDEX(ECR_Hours!$I$12:$I$15,MATCH(ExportsELAP[[#This Row],[Date Prevailing]],ECR_Hours!$H$12:$H$15,1))</f>
        <v>NS</v>
      </c>
      <c r="M2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5" spans="1:13" x14ac:dyDescent="0.25">
      <c r="A2395" s="164">
        <f>+Exports!A2398</f>
        <v>44661</v>
      </c>
      <c r="B2395" s="165">
        <f t="shared" si="148"/>
        <v>2022</v>
      </c>
      <c r="C2395" s="165">
        <f t="shared" si="149"/>
        <v>4</v>
      </c>
      <c r="D2395" s="165">
        <f t="shared" si="150"/>
        <v>10</v>
      </c>
      <c r="E2395" s="165">
        <f>+Exports!B2398</f>
        <v>18</v>
      </c>
      <c r="F2395" s="165">
        <f>+WEEKDAY(ExportsELAP[[#This Row],[Date Prevailing]],1)</f>
        <v>1</v>
      </c>
      <c r="G2395" s="165">
        <f>+COUNTIFS(ECR_Hours!$K$6:$K$7,ExportsELAP[[#This Row],[Date Prevailing]])</f>
        <v>0</v>
      </c>
      <c r="H2395" s="165">
        <f t="shared" si="151"/>
        <v>1</v>
      </c>
      <c r="I2395" s="166">
        <f>+Exports!G2398</f>
        <v>7828.1705000000002</v>
      </c>
      <c r="J2395" s="166">
        <f>+'ELAP_IPCO-APND'!D2398</f>
        <v>21.311360000000001</v>
      </c>
      <c r="K2395" s="166">
        <f>+(ExportsELAP[[#This Row],[Exports kWh - MPT]]/1000)*ExportsELAP[[#This Row],[EIM Price]]</f>
        <v>166.82895966688002</v>
      </c>
      <c r="L2395" s="167" t="str">
        <f>+INDEX(ECR_Hours!$I$12:$I$15,MATCH(ExportsELAP[[#This Row],[Date Prevailing]],ECR_Hours!$H$12:$H$15,1))</f>
        <v>NS</v>
      </c>
      <c r="M2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6" spans="1:13" x14ac:dyDescent="0.25">
      <c r="A2396" s="164">
        <f>+Exports!A2399</f>
        <v>44661</v>
      </c>
      <c r="B2396" s="165">
        <f t="shared" si="148"/>
        <v>2022</v>
      </c>
      <c r="C2396" s="165">
        <f t="shared" si="149"/>
        <v>4</v>
      </c>
      <c r="D2396" s="165">
        <f t="shared" si="150"/>
        <v>10</v>
      </c>
      <c r="E2396" s="165">
        <f>+Exports!B2399</f>
        <v>19</v>
      </c>
      <c r="F2396" s="165">
        <f>+WEEKDAY(ExportsELAP[[#This Row],[Date Prevailing]],1)</f>
        <v>1</v>
      </c>
      <c r="G2396" s="165">
        <f>+COUNTIFS(ECR_Hours!$K$6:$K$7,ExportsELAP[[#This Row],[Date Prevailing]])</f>
        <v>0</v>
      </c>
      <c r="H2396" s="165">
        <f t="shared" si="151"/>
        <v>1</v>
      </c>
      <c r="I2396" s="166">
        <f>+Exports!G2399</f>
        <v>2754.8189000000002</v>
      </c>
      <c r="J2396" s="166">
        <f>+'ELAP_IPCO-APND'!D2399</f>
        <v>43.784849999999999</v>
      </c>
      <c r="K2396" s="166">
        <f>+(ExportsELAP[[#This Row],[Exports kWh - MPT]]/1000)*ExportsELAP[[#This Row],[EIM Price]]</f>
        <v>120.619332313665</v>
      </c>
      <c r="L2396" s="167" t="str">
        <f>+INDEX(ECR_Hours!$I$12:$I$15,MATCH(ExportsELAP[[#This Row],[Date Prevailing]],ECR_Hours!$H$12:$H$15,1))</f>
        <v>NS</v>
      </c>
      <c r="M2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7" spans="1:13" x14ac:dyDescent="0.25">
      <c r="A2397" s="164">
        <f>+Exports!A2400</f>
        <v>44661</v>
      </c>
      <c r="B2397" s="165">
        <f t="shared" si="148"/>
        <v>2022</v>
      </c>
      <c r="C2397" s="165">
        <f t="shared" si="149"/>
        <v>4</v>
      </c>
      <c r="D2397" s="165">
        <f t="shared" si="150"/>
        <v>10</v>
      </c>
      <c r="E2397" s="165">
        <f>+Exports!B2400</f>
        <v>20</v>
      </c>
      <c r="F2397" s="165">
        <f>+WEEKDAY(ExportsELAP[[#This Row],[Date Prevailing]],1)</f>
        <v>1</v>
      </c>
      <c r="G2397" s="165">
        <f>+COUNTIFS(ECR_Hours!$K$6:$K$7,ExportsELAP[[#This Row],[Date Prevailing]])</f>
        <v>0</v>
      </c>
      <c r="H2397" s="165">
        <f t="shared" si="151"/>
        <v>1</v>
      </c>
      <c r="I2397" s="166">
        <f>+Exports!G2400</f>
        <v>561.12040000000002</v>
      </c>
      <c r="J2397" s="166">
        <f>+'ELAP_IPCO-APND'!D2400</f>
        <v>59.896439999999998</v>
      </c>
      <c r="K2397" s="166">
        <f>+(ExportsELAP[[#This Row],[Exports kWh - MPT]]/1000)*ExportsELAP[[#This Row],[EIM Price]]</f>
        <v>33.609114371375995</v>
      </c>
      <c r="L2397" s="167" t="str">
        <f>+INDEX(ECR_Hours!$I$12:$I$15,MATCH(ExportsELAP[[#This Row],[Date Prevailing]],ECR_Hours!$H$12:$H$15,1))</f>
        <v>NS</v>
      </c>
      <c r="M2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8" spans="1:13" x14ac:dyDescent="0.25">
      <c r="A2398" s="164">
        <f>+Exports!A2401</f>
        <v>44661</v>
      </c>
      <c r="B2398" s="165">
        <f t="shared" si="148"/>
        <v>2022</v>
      </c>
      <c r="C2398" s="165">
        <f t="shared" si="149"/>
        <v>4</v>
      </c>
      <c r="D2398" s="165">
        <f t="shared" si="150"/>
        <v>10</v>
      </c>
      <c r="E2398" s="165">
        <f>+Exports!B2401</f>
        <v>21</v>
      </c>
      <c r="F2398" s="165">
        <f>+WEEKDAY(ExportsELAP[[#This Row],[Date Prevailing]],1)</f>
        <v>1</v>
      </c>
      <c r="G2398" s="165">
        <f>+COUNTIFS(ECR_Hours!$K$6:$K$7,ExportsELAP[[#This Row],[Date Prevailing]])</f>
        <v>0</v>
      </c>
      <c r="H2398" s="165">
        <f t="shared" si="151"/>
        <v>1</v>
      </c>
      <c r="I2398" s="166">
        <f>+Exports!G2401</f>
        <v>68.886999999999986</v>
      </c>
      <c r="J2398" s="166">
        <f>+'ELAP_IPCO-APND'!D2401</f>
        <v>71.534239999999997</v>
      </c>
      <c r="K2398" s="166">
        <f>+(ExportsELAP[[#This Row],[Exports kWh - MPT]]/1000)*ExportsELAP[[#This Row],[EIM Price]]</f>
        <v>4.927779190879999</v>
      </c>
      <c r="L2398" s="167" t="str">
        <f>+INDEX(ECR_Hours!$I$12:$I$15,MATCH(ExportsELAP[[#This Row],[Date Prevailing]],ECR_Hours!$H$12:$H$15,1))</f>
        <v>NS</v>
      </c>
      <c r="M2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399" spans="1:13" x14ac:dyDescent="0.25">
      <c r="A2399" s="164">
        <f>+Exports!A2402</f>
        <v>44661</v>
      </c>
      <c r="B2399" s="165">
        <f t="shared" si="148"/>
        <v>2022</v>
      </c>
      <c r="C2399" s="165">
        <f t="shared" si="149"/>
        <v>4</v>
      </c>
      <c r="D2399" s="165">
        <f t="shared" si="150"/>
        <v>10</v>
      </c>
      <c r="E2399" s="165">
        <f>+Exports!B2402</f>
        <v>22</v>
      </c>
      <c r="F2399" s="165">
        <f>+WEEKDAY(ExportsELAP[[#This Row],[Date Prevailing]],1)</f>
        <v>1</v>
      </c>
      <c r="G2399" s="165">
        <f>+COUNTIFS(ECR_Hours!$K$6:$K$7,ExportsELAP[[#This Row],[Date Prevailing]])</f>
        <v>0</v>
      </c>
      <c r="H2399" s="165">
        <f t="shared" si="151"/>
        <v>1</v>
      </c>
      <c r="I2399" s="166">
        <f>+Exports!G2402</f>
        <v>67.982100000000003</v>
      </c>
      <c r="J2399" s="166">
        <f>+'ELAP_IPCO-APND'!D2402</f>
        <v>91.794820000000001</v>
      </c>
      <c r="K2399" s="166">
        <f>+(ExportsELAP[[#This Row],[Exports kWh - MPT]]/1000)*ExportsELAP[[#This Row],[EIM Price]]</f>
        <v>6.2404046327220009</v>
      </c>
      <c r="L2399" s="167" t="str">
        <f>+INDEX(ECR_Hours!$I$12:$I$15,MATCH(ExportsELAP[[#This Row],[Date Prevailing]],ECR_Hours!$H$12:$H$15,1))</f>
        <v>NS</v>
      </c>
      <c r="M2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0" spans="1:13" x14ac:dyDescent="0.25">
      <c r="A2400" s="164">
        <f>+Exports!A2403</f>
        <v>44661</v>
      </c>
      <c r="B2400" s="165">
        <f t="shared" si="148"/>
        <v>2022</v>
      </c>
      <c r="C2400" s="165">
        <f t="shared" si="149"/>
        <v>4</v>
      </c>
      <c r="D2400" s="165">
        <f t="shared" si="150"/>
        <v>10</v>
      </c>
      <c r="E2400" s="165">
        <f>+Exports!B2403</f>
        <v>23</v>
      </c>
      <c r="F2400" s="165">
        <f>+WEEKDAY(ExportsELAP[[#This Row],[Date Prevailing]],1)</f>
        <v>1</v>
      </c>
      <c r="G2400" s="165">
        <f>+COUNTIFS(ECR_Hours!$K$6:$K$7,ExportsELAP[[#This Row],[Date Prevailing]])</f>
        <v>0</v>
      </c>
      <c r="H2400" s="165">
        <f t="shared" si="151"/>
        <v>1</v>
      </c>
      <c r="I2400" s="166">
        <f>+Exports!G2403</f>
        <v>68.215499999999992</v>
      </c>
      <c r="J2400" s="166">
        <f>+'ELAP_IPCO-APND'!D2403</f>
        <v>106.12597</v>
      </c>
      <c r="K2400" s="166">
        <f>+(ExportsELAP[[#This Row],[Exports kWh - MPT]]/1000)*ExportsELAP[[#This Row],[EIM Price]]</f>
        <v>7.2394361065349999</v>
      </c>
      <c r="L2400" s="167" t="str">
        <f>+INDEX(ECR_Hours!$I$12:$I$15,MATCH(ExportsELAP[[#This Row],[Date Prevailing]],ECR_Hours!$H$12:$H$15,1))</f>
        <v>NS</v>
      </c>
      <c r="M2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1" spans="1:13" x14ac:dyDescent="0.25">
      <c r="A2401" s="164">
        <f>+Exports!A2404</f>
        <v>44661</v>
      </c>
      <c r="B2401" s="165">
        <f t="shared" si="148"/>
        <v>2022</v>
      </c>
      <c r="C2401" s="165">
        <f t="shared" si="149"/>
        <v>4</v>
      </c>
      <c r="D2401" s="165">
        <f t="shared" si="150"/>
        <v>10</v>
      </c>
      <c r="E2401" s="165">
        <f>+Exports!B2404</f>
        <v>24</v>
      </c>
      <c r="F2401" s="165">
        <f>+WEEKDAY(ExportsELAP[[#This Row],[Date Prevailing]],1)</f>
        <v>1</v>
      </c>
      <c r="G2401" s="165">
        <f>+COUNTIFS(ECR_Hours!$K$6:$K$7,ExportsELAP[[#This Row],[Date Prevailing]])</f>
        <v>0</v>
      </c>
      <c r="H2401" s="165">
        <f t="shared" si="151"/>
        <v>1</v>
      </c>
      <c r="I2401" s="166">
        <f>+Exports!G2404</f>
        <v>67.179599999999994</v>
      </c>
      <c r="J2401" s="166">
        <f>+'ELAP_IPCO-APND'!D2404</f>
        <v>75.101550000000003</v>
      </c>
      <c r="K2401" s="166">
        <f>+(ExportsELAP[[#This Row],[Exports kWh - MPT]]/1000)*ExportsELAP[[#This Row],[EIM Price]]</f>
        <v>5.0452920883799992</v>
      </c>
      <c r="L2401" s="167" t="str">
        <f>+INDEX(ECR_Hours!$I$12:$I$15,MATCH(ExportsELAP[[#This Row],[Date Prevailing]],ECR_Hours!$H$12:$H$15,1))</f>
        <v>NS</v>
      </c>
      <c r="M2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2" spans="1:13" x14ac:dyDescent="0.25">
      <c r="A2402" s="164">
        <f>+Exports!A2405</f>
        <v>44662</v>
      </c>
      <c r="B2402" s="165">
        <f t="shared" si="148"/>
        <v>2022</v>
      </c>
      <c r="C2402" s="165">
        <f t="shared" si="149"/>
        <v>4</v>
      </c>
      <c r="D2402" s="165">
        <f t="shared" si="150"/>
        <v>11</v>
      </c>
      <c r="E2402" s="165">
        <f>+Exports!B2405</f>
        <v>1</v>
      </c>
      <c r="F2402" s="165">
        <f>+WEEKDAY(ExportsELAP[[#This Row],[Date Prevailing]],1)</f>
        <v>2</v>
      </c>
      <c r="G2402" s="165">
        <f>+COUNTIFS(ECR_Hours!$K$6:$K$7,ExportsELAP[[#This Row],[Date Prevailing]])</f>
        <v>0</v>
      </c>
      <c r="H2402" s="165">
        <f t="shared" si="151"/>
        <v>2</v>
      </c>
      <c r="I2402" s="166">
        <f>+Exports!G2405</f>
        <v>8.859</v>
      </c>
      <c r="J2402" s="166">
        <f>+'ELAP_IPCO-APND'!D2405</f>
        <v>66.867760000000004</v>
      </c>
      <c r="K2402" s="166">
        <f>+(ExportsELAP[[#This Row],[Exports kWh - MPT]]/1000)*ExportsELAP[[#This Row],[EIM Price]]</f>
        <v>0.59238148584000005</v>
      </c>
      <c r="L2402" s="167" t="str">
        <f>+INDEX(ECR_Hours!$I$12:$I$15,MATCH(ExportsELAP[[#This Row],[Date Prevailing]],ECR_Hours!$H$12:$H$15,1))</f>
        <v>NS</v>
      </c>
      <c r="M2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3" spans="1:13" x14ac:dyDescent="0.25">
      <c r="A2403" s="164">
        <f>+Exports!A2406</f>
        <v>44662</v>
      </c>
      <c r="B2403" s="165">
        <f t="shared" si="148"/>
        <v>2022</v>
      </c>
      <c r="C2403" s="165">
        <f t="shared" si="149"/>
        <v>4</v>
      </c>
      <c r="D2403" s="165">
        <f t="shared" si="150"/>
        <v>11</v>
      </c>
      <c r="E2403" s="165">
        <f>+Exports!B2406</f>
        <v>2</v>
      </c>
      <c r="F2403" s="165">
        <f>+WEEKDAY(ExportsELAP[[#This Row],[Date Prevailing]],1)</f>
        <v>2</v>
      </c>
      <c r="G2403" s="165">
        <f>+COUNTIFS(ECR_Hours!$K$6:$K$7,ExportsELAP[[#This Row],[Date Prevailing]])</f>
        <v>0</v>
      </c>
      <c r="H2403" s="165">
        <f t="shared" si="151"/>
        <v>2</v>
      </c>
      <c r="I2403" s="166">
        <f>+Exports!G2406</f>
        <v>9.2524000000000015</v>
      </c>
      <c r="J2403" s="166">
        <f>+'ELAP_IPCO-APND'!D2406</f>
        <v>55.087620000000001</v>
      </c>
      <c r="K2403" s="166">
        <f>+(ExportsELAP[[#This Row],[Exports kWh - MPT]]/1000)*ExportsELAP[[#This Row],[EIM Price]]</f>
        <v>0.5096926952880001</v>
      </c>
      <c r="L2403" s="167" t="str">
        <f>+INDEX(ECR_Hours!$I$12:$I$15,MATCH(ExportsELAP[[#This Row],[Date Prevailing]],ECR_Hours!$H$12:$H$15,1))</f>
        <v>NS</v>
      </c>
      <c r="M2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4" spans="1:13" x14ac:dyDescent="0.25">
      <c r="A2404" s="164">
        <f>+Exports!A2407</f>
        <v>44662</v>
      </c>
      <c r="B2404" s="165">
        <f t="shared" si="148"/>
        <v>2022</v>
      </c>
      <c r="C2404" s="165">
        <f t="shared" si="149"/>
        <v>4</v>
      </c>
      <c r="D2404" s="165">
        <f t="shared" si="150"/>
        <v>11</v>
      </c>
      <c r="E2404" s="165">
        <f>+Exports!B2407</f>
        <v>3</v>
      </c>
      <c r="F2404" s="165">
        <f>+WEEKDAY(ExportsELAP[[#This Row],[Date Prevailing]],1)</f>
        <v>2</v>
      </c>
      <c r="G2404" s="165">
        <f>+COUNTIFS(ECR_Hours!$K$6:$K$7,ExportsELAP[[#This Row],[Date Prevailing]])</f>
        <v>0</v>
      </c>
      <c r="H2404" s="165">
        <f t="shared" si="151"/>
        <v>2</v>
      </c>
      <c r="I2404" s="166">
        <f>+Exports!G2407</f>
        <v>8.0254999999999903</v>
      </c>
      <c r="J2404" s="166">
        <f>+'ELAP_IPCO-APND'!D2407</f>
        <v>46.637529999999998</v>
      </c>
      <c r="K2404" s="166">
        <f>+(ExportsELAP[[#This Row],[Exports kWh - MPT]]/1000)*ExportsELAP[[#This Row],[EIM Price]]</f>
        <v>0.37428949701499958</v>
      </c>
      <c r="L2404" s="167" t="str">
        <f>+INDEX(ECR_Hours!$I$12:$I$15,MATCH(ExportsELAP[[#This Row],[Date Prevailing]],ECR_Hours!$H$12:$H$15,1))</f>
        <v>NS</v>
      </c>
      <c r="M2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5" spans="1:13" x14ac:dyDescent="0.25">
      <c r="A2405" s="164">
        <f>+Exports!A2408</f>
        <v>44662</v>
      </c>
      <c r="B2405" s="165">
        <f t="shared" si="148"/>
        <v>2022</v>
      </c>
      <c r="C2405" s="165">
        <f t="shared" si="149"/>
        <v>4</v>
      </c>
      <c r="D2405" s="165">
        <f t="shared" si="150"/>
        <v>11</v>
      </c>
      <c r="E2405" s="165">
        <f>+Exports!B2408</f>
        <v>4</v>
      </c>
      <c r="F2405" s="165">
        <f>+WEEKDAY(ExportsELAP[[#This Row],[Date Prevailing]],1)</f>
        <v>2</v>
      </c>
      <c r="G2405" s="165">
        <f>+COUNTIFS(ECR_Hours!$K$6:$K$7,ExportsELAP[[#This Row],[Date Prevailing]])</f>
        <v>0</v>
      </c>
      <c r="H2405" s="165">
        <f t="shared" si="151"/>
        <v>2</v>
      </c>
      <c r="I2405" s="166">
        <f>+Exports!G2408</f>
        <v>4.3433000000000002</v>
      </c>
      <c r="J2405" s="166">
        <f>+'ELAP_IPCO-APND'!D2408</f>
        <v>40.16478</v>
      </c>
      <c r="K2405" s="166">
        <f>+(ExportsELAP[[#This Row],[Exports kWh - MPT]]/1000)*ExportsELAP[[#This Row],[EIM Price]]</f>
        <v>0.17444768897400001</v>
      </c>
      <c r="L2405" s="167" t="str">
        <f>+INDEX(ECR_Hours!$I$12:$I$15,MATCH(ExportsELAP[[#This Row],[Date Prevailing]],ECR_Hours!$H$12:$H$15,1))</f>
        <v>NS</v>
      </c>
      <c r="M2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6" spans="1:13" x14ac:dyDescent="0.25">
      <c r="A2406" s="164">
        <f>+Exports!A2409</f>
        <v>44662</v>
      </c>
      <c r="B2406" s="165">
        <f t="shared" si="148"/>
        <v>2022</v>
      </c>
      <c r="C2406" s="165">
        <f t="shared" si="149"/>
        <v>4</v>
      </c>
      <c r="D2406" s="165">
        <f t="shared" si="150"/>
        <v>11</v>
      </c>
      <c r="E2406" s="165">
        <f>+Exports!B2409</f>
        <v>5</v>
      </c>
      <c r="F2406" s="165">
        <f>+WEEKDAY(ExportsELAP[[#This Row],[Date Prevailing]],1)</f>
        <v>2</v>
      </c>
      <c r="G2406" s="165">
        <f>+COUNTIFS(ECR_Hours!$K$6:$K$7,ExportsELAP[[#This Row],[Date Prevailing]])</f>
        <v>0</v>
      </c>
      <c r="H2406" s="165">
        <f t="shared" si="151"/>
        <v>2</v>
      </c>
      <c r="I2406" s="166">
        <f>+Exports!G2409</f>
        <v>7.0957000000000008</v>
      </c>
      <c r="J2406" s="166">
        <f>+'ELAP_IPCO-APND'!D2409</f>
        <v>41.340560000000004</v>
      </c>
      <c r="K2406" s="166">
        <f>+(ExportsELAP[[#This Row],[Exports kWh - MPT]]/1000)*ExportsELAP[[#This Row],[EIM Price]]</f>
        <v>0.29334021159200008</v>
      </c>
      <c r="L2406" s="167" t="str">
        <f>+INDEX(ECR_Hours!$I$12:$I$15,MATCH(ExportsELAP[[#This Row],[Date Prevailing]],ECR_Hours!$H$12:$H$15,1))</f>
        <v>NS</v>
      </c>
      <c r="M2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7" spans="1:13" x14ac:dyDescent="0.25">
      <c r="A2407" s="164">
        <f>+Exports!A2410</f>
        <v>44662</v>
      </c>
      <c r="B2407" s="165">
        <f t="shared" si="148"/>
        <v>2022</v>
      </c>
      <c r="C2407" s="165">
        <f t="shared" si="149"/>
        <v>4</v>
      </c>
      <c r="D2407" s="165">
        <f t="shared" si="150"/>
        <v>11</v>
      </c>
      <c r="E2407" s="165">
        <f>+Exports!B2410</f>
        <v>6</v>
      </c>
      <c r="F2407" s="165">
        <f>+WEEKDAY(ExportsELAP[[#This Row],[Date Prevailing]],1)</f>
        <v>2</v>
      </c>
      <c r="G2407" s="165">
        <f>+COUNTIFS(ECR_Hours!$K$6:$K$7,ExportsELAP[[#This Row],[Date Prevailing]])</f>
        <v>0</v>
      </c>
      <c r="H2407" s="165">
        <f t="shared" si="151"/>
        <v>2</v>
      </c>
      <c r="I2407" s="166">
        <f>+Exports!G2410</f>
        <v>4.3503000000000007</v>
      </c>
      <c r="J2407" s="166">
        <f>+'ELAP_IPCO-APND'!D2410</f>
        <v>42.427880000000002</v>
      </c>
      <c r="K2407" s="166">
        <f>+(ExportsELAP[[#This Row],[Exports kWh - MPT]]/1000)*ExportsELAP[[#This Row],[EIM Price]]</f>
        <v>0.18457400636400004</v>
      </c>
      <c r="L2407" s="167" t="str">
        <f>+INDEX(ECR_Hours!$I$12:$I$15,MATCH(ExportsELAP[[#This Row],[Date Prevailing]],ECR_Hours!$H$12:$H$15,1))</f>
        <v>NS</v>
      </c>
      <c r="M2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8" spans="1:13" x14ac:dyDescent="0.25">
      <c r="A2408" s="164">
        <f>+Exports!A2411</f>
        <v>44662</v>
      </c>
      <c r="B2408" s="165">
        <f t="shared" si="148"/>
        <v>2022</v>
      </c>
      <c r="C2408" s="165">
        <f t="shared" si="149"/>
        <v>4</v>
      </c>
      <c r="D2408" s="165">
        <f t="shared" si="150"/>
        <v>11</v>
      </c>
      <c r="E2408" s="165">
        <f>+Exports!B2411</f>
        <v>7</v>
      </c>
      <c r="F2408" s="165">
        <f>+WEEKDAY(ExportsELAP[[#This Row],[Date Prevailing]],1)</f>
        <v>2</v>
      </c>
      <c r="G2408" s="165">
        <f>+COUNTIFS(ECR_Hours!$K$6:$K$7,ExportsELAP[[#This Row],[Date Prevailing]])</f>
        <v>0</v>
      </c>
      <c r="H2408" s="165">
        <f t="shared" si="151"/>
        <v>2</v>
      </c>
      <c r="I2408" s="166">
        <f>+Exports!G2411</f>
        <v>5.2012</v>
      </c>
      <c r="J2408" s="166">
        <f>+'ELAP_IPCO-APND'!D2411</f>
        <v>51.295830000000002</v>
      </c>
      <c r="K2408" s="166">
        <f>+(ExportsELAP[[#This Row],[Exports kWh - MPT]]/1000)*ExportsELAP[[#This Row],[EIM Price]]</f>
        <v>0.26679987099600005</v>
      </c>
      <c r="L2408" s="167" t="str">
        <f>+INDEX(ECR_Hours!$I$12:$I$15,MATCH(ExportsELAP[[#This Row],[Date Prevailing]],ECR_Hours!$H$12:$H$15,1))</f>
        <v>NS</v>
      </c>
      <c r="M2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09" spans="1:13" x14ac:dyDescent="0.25">
      <c r="A2409" s="164">
        <f>+Exports!A2412</f>
        <v>44662</v>
      </c>
      <c r="B2409" s="165">
        <f t="shared" si="148"/>
        <v>2022</v>
      </c>
      <c r="C2409" s="165">
        <f t="shared" si="149"/>
        <v>4</v>
      </c>
      <c r="D2409" s="165">
        <f t="shared" si="150"/>
        <v>11</v>
      </c>
      <c r="E2409" s="165">
        <f>+Exports!B2412</f>
        <v>8</v>
      </c>
      <c r="F2409" s="165">
        <f>+WEEKDAY(ExportsELAP[[#This Row],[Date Prevailing]],1)</f>
        <v>2</v>
      </c>
      <c r="G2409" s="165">
        <f>+COUNTIFS(ECR_Hours!$K$6:$K$7,ExportsELAP[[#This Row],[Date Prevailing]])</f>
        <v>0</v>
      </c>
      <c r="H2409" s="165">
        <f t="shared" si="151"/>
        <v>2</v>
      </c>
      <c r="I2409" s="166">
        <f>+Exports!G2412</f>
        <v>39.1601</v>
      </c>
      <c r="J2409" s="166">
        <f>+'ELAP_IPCO-APND'!D2412</f>
        <v>74.131029999999996</v>
      </c>
      <c r="K2409" s="166">
        <f>+(ExportsELAP[[#This Row],[Exports kWh - MPT]]/1000)*ExportsELAP[[#This Row],[EIM Price]]</f>
        <v>2.9029785479029999</v>
      </c>
      <c r="L2409" s="167" t="str">
        <f>+INDEX(ECR_Hours!$I$12:$I$15,MATCH(ExportsELAP[[#This Row],[Date Prevailing]],ECR_Hours!$H$12:$H$15,1))</f>
        <v>NS</v>
      </c>
      <c r="M2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0" spans="1:13" x14ac:dyDescent="0.25">
      <c r="A2410" s="164">
        <f>+Exports!A2413</f>
        <v>44662</v>
      </c>
      <c r="B2410" s="165">
        <f t="shared" si="148"/>
        <v>2022</v>
      </c>
      <c r="C2410" s="165">
        <f t="shared" si="149"/>
        <v>4</v>
      </c>
      <c r="D2410" s="165">
        <f t="shared" si="150"/>
        <v>11</v>
      </c>
      <c r="E2410" s="165">
        <f>+Exports!B2413</f>
        <v>9</v>
      </c>
      <c r="F2410" s="165">
        <f>+WEEKDAY(ExportsELAP[[#This Row],[Date Prevailing]],1)</f>
        <v>2</v>
      </c>
      <c r="G2410" s="165">
        <f>+COUNTIFS(ECR_Hours!$K$6:$K$7,ExportsELAP[[#This Row],[Date Prevailing]])</f>
        <v>0</v>
      </c>
      <c r="H2410" s="165">
        <f t="shared" si="151"/>
        <v>2</v>
      </c>
      <c r="I2410" s="166">
        <f>+Exports!G2413</f>
        <v>482.7398</v>
      </c>
      <c r="J2410" s="166">
        <f>+'ELAP_IPCO-APND'!D2413</f>
        <v>60.135379999999998</v>
      </c>
      <c r="K2410" s="166">
        <f>+(ExportsELAP[[#This Row],[Exports kWh - MPT]]/1000)*ExportsELAP[[#This Row],[EIM Price]]</f>
        <v>29.029741314123999</v>
      </c>
      <c r="L2410" s="167" t="str">
        <f>+INDEX(ECR_Hours!$I$12:$I$15,MATCH(ExportsELAP[[#This Row],[Date Prevailing]],ECR_Hours!$H$12:$H$15,1))</f>
        <v>NS</v>
      </c>
      <c r="M2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1" spans="1:13" x14ac:dyDescent="0.25">
      <c r="A2411" s="164">
        <f>+Exports!A2414</f>
        <v>44662</v>
      </c>
      <c r="B2411" s="165">
        <f t="shared" si="148"/>
        <v>2022</v>
      </c>
      <c r="C2411" s="165">
        <f t="shared" si="149"/>
        <v>4</v>
      </c>
      <c r="D2411" s="165">
        <f t="shared" si="150"/>
        <v>11</v>
      </c>
      <c r="E2411" s="165">
        <f>+Exports!B2414</f>
        <v>10</v>
      </c>
      <c r="F2411" s="165">
        <f>+WEEKDAY(ExportsELAP[[#This Row],[Date Prevailing]],1)</f>
        <v>2</v>
      </c>
      <c r="G2411" s="165">
        <f>+COUNTIFS(ECR_Hours!$K$6:$K$7,ExportsELAP[[#This Row],[Date Prevailing]])</f>
        <v>0</v>
      </c>
      <c r="H2411" s="165">
        <f t="shared" si="151"/>
        <v>2</v>
      </c>
      <c r="I2411" s="166">
        <f>+Exports!G2414</f>
        <v>1375.5776999999998</v>
      </c>
      <c r="J2411" s="166">
        <f>+'ELAP_IPCO-APND'!D2414</f>
        <v>75.083309999999997</v>
      </c>
      <c r="K2411" s="166">
        <f>+(ExportsELAP[[#This Row],[Exports kWh - MPT]]/1000)*ExportsELAP[[#This Row],[EIM Price]]</f>
        <v>103.28292687818698</v>
      </c>
      <c r="L2411" s="167" t="str">
        <f>+INDEX(ECR_Hours!$I$12:$I$15,MATCH(ExportsELAP[[#This Row],[Date Prevailing]],ECR_Hours!$H$12:$H$15,1))</f>
        <v>NS</v>
      </c>
      <c r="M2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2" spans="1:13" x14ac:dyDescent="0.25">
      <c r="A2412" s="164">
        <f>+Exports!A2415</f>
        <v>44662</v>
      </c>
      <c r="B2412" s="165">
        <f t="shared" si="148"/>
        <v>2022</v>
      </c>
      <c r="C2412" s="165">
        <f t="shared" si="149"/>
        <v>4</v>
      </c>
      <c r="D2412" s="165">
        <f t="shared" si="150"/>
        <v>11</v>
      </c>
      <c r="E2412" s="165">
        <f>+Exports!B2415</f>
        <v>11</v>
      </c>
      <c r="F2412" s="165">
        <f>+WEEKDAY(ExportsELAP[[#This Row],[Date Prevailing]],1)</f>
        <v>2</v>
      </c>
      <c r="G2412" s="165">
        <f>+COUNTIFS(ECR_Hours!$K$6:$K$7,ExportsELAP[[#This Row],[Date Prevailing]])</f>
        <v>0</v>
      </c>
      <c r="H2412" s="165">
        <f t="shared" si="151"/>
        <v>2</v>
      </c>
      <c r="I2412" s="166">
        <f>+Exports!G2415</f>
        <v>3712.4147999999996</v>
      </c>
      <c r="J2412" s="166">
        <f>+'ELAP_IPCO-APND'!D2415</f>
        <v>83.392690000000002</v>
      </c>
      <c r="K2412" s="166">
        <f>+(ExportsELAP[[#This Row],[Exports kWh - MPT]]/1000)*ExportsELAP[[#This Row],[EIM Price]]</f>
        <v>309.58825656781198</v>
      </c>
      <c r="L2412" s="167" t="str">
        <f>+INDEX(ECR_Hours!$I$12:$I$15,MATCH(ExportsELAP[[#This Row],[Date Prevailing]],ECR_Hours!$H$12:$H$15,1))</f>
        <v>NS</v>
      </c>
      <c r="M2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3" spans="1:13" x14ac:dyDescent="0.25">
      <c r="A2413" s="164">
        <f>+Exports!A2416</f>
        <v>44662</v>
      </c>
      <c r="B2413" s="165">
        <f t="shared" si="148"/>
        <v>2022</v>
      </c>
      <c r="C2413" s="165">
        <f t="shared" si="149"/>
        <v>4</v>
      </c>
      <c r="D2413" s="165">
        <f t="shared" si="150"/>
        <v>11</v>
      </c>
      <c r="E2413" s="165">
        <f>+Exports!B2416</f>
        <v>12</v>
      </c>
      <c r="F2413" s="165">
        <f>+WEEKDAY(ExportsELAP[[#This Row],[Date Prevailing]],1)</f>
        <v>2</v>
      </c>
      <c r="G2413" s="165">
        <f>+COUNTIFS(ECR_Hours!$K$6:$K$7,ExportsELAP[[#This Row],[Date Prevailing]])</f>
        <v>0</v>
      </c>
      <c r="H2413" s="165">
        <f t="shared" si="151"/>
        <v>2</v>
      </c>
      <c r="I2413" s="166">
        <f>+Exports!G2416</f>
        <v>6310.3528999999999</v>
      </c>
      <c r="J2413" s="166">
        <f>+'ELAP_IPCO-APND'!D2416</f>
        <v>58.828600000000002</v>
      </c>
      <c r="K2413" s="166">
        <f>+(ExportsELAP[[#This Row],[Exports kWh - MPT]]/1000)*ExportsELAP[[#This Row],[EIM Price]]</f>
        <v>371.22922661294001</v>
      </c>
      <c r="L2413" s="167" t="str">
        <f>+INDEX(ECR_Hours!$I$12:$I$15,MATCH(ExportsELAP[[#This Row],[Date Prevailing]],ECR_Hours!$H$12:$H$15,1))</f>
        <v>NS</v>
      </c>
      <c r="M2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4" spans="1:13" x14ac:dyDescent="0.25">
      <c r="A2414" s="164">
        <f>+Exports!A2417</f>
        <v>44662</v>
      </c>
      <c r="B2414" s="165">
        <f t="shared" si="148"/>
        <v>2022</v>
      </c>
      <c r="C2414" s="165">
        <f t="shared" si="149"/>
        <v>4</v>
      </c>
      <c r="D2414" s="165">
        <f t="shared" si="150"/>
        <v>11</v>
      </c>
      <c r="E2414" s="165">
        <f>+Exports!B2417</f>
        <v>13</v>
      </c>
      <c r="F2414" s="165">
        <f>+WEEKDAY(ExportsELAP[[#This Row],[Date Prevailing]],1)</f>
        <v>2</v>
      </c>
      <c r="G2414" s="165">
        <f>+COUNTIFS(ECR_Hours!$K$6:$K$7,ExportsELAP[[#This Row],[Date Prevailing]])</f>
        <v>0</v>
      </c>
      <c r="H2414" s="165">
        <f t="shared" si="151"/>
        <v>2</v>
      </c>
      <c r="I2414" s="166">
        <f>+Exports!G2417</f>
        <v>11481.618699999999</v>
      </c>
      <c r="J2414" s="166">
        <f>+'ELAP_IPCO-APND'!D2417</f>
        <v>49.467170000000003</v>
      </c>
      <c r="K2414" s="166">
        <f>+(ExportsELAP[[#This Row],[Exports kWh - MPT]]/1000)*ExportsELAP[[#This Row],[EIM Price]]</f>
        <v>567.96318410807896</v>
      </c>
      <c r="L2414" s="167" t="str">
        <f>+INDEX(ECR_Hours!$I$12:$I$15,MATCH(ExportsELAP[[#This Row],[Date Prevailing]],ECR_Hours!$H$12:$H$15,1))</f>
        <v>NS</v>
      </c>
      <c r="M2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5" spans="1:13" x14ac:dyDescent="0.25">
      <c r="A2415" s="164">
        <f>+Exports!A2418</f>
        <v>44662</v>
      </c>
      <c r="B2415" s="165">
        <f t="shared" si="148"/>
        <v>2022</v>
      </c>
      <c r="C2415" s="165">
        <f t="shared" si="149"/>
        <v>4</v>
      </c>
      <c r="D2415" s="165">
        <f t="shared" si="150"/>
        <v>11</v>
      </c>
      <c r="E2415" s="165">
        <f>+Exports!B2418</f>
        <v>14</v>
      </c>
      <c r="F2415" s="165">
        <f>+WEEKDAY(ExportsELAP[[#This Row],[Date Prevailing]],1)</f>
        <v>2</v>
      </c>
      <c r="G2415" s="165">
        <f>+COUNTIFS(ECR_Hours!$K$6:$K$7,ExportsELAP[[#This Row],[Date Prevailing]])</f>
        <v>0</v>
      </c>
      <c r="H2415" s="165">
        <f t="shared" si="151"/>
        <v>2</v>
      </c>
      <c r="I2415" s="166">
        <f>+Exports!G2418</f>
        <v>13210.912</v>
      </c>
      <c r="J2415" s="166">
        <f>+'ELAP_IPCO-APND'!D2418</f>
        <v>36.264859999999999</v>
      </c>
      <c r="K2415" s="166">
        <f>+(ExportsELAP[[#This Row],[Exports kWh - MPT]]/1000)*ExportsELAP[[#This Row],[EIM Price]]</f>
        <v>479.09187415231997</v>
      </c>
      <c r="L2415" s="167" t="str">
        <f>+INDEX(ECR_Hours!$I$12:$I$15,MATCH(ExportsELAP[[#This Row],[Date Prevailing]],ECR_Hours!$H$12:$H$15,1))</f>
        <v>NS</v>
      </c>
      <c r="M2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6" spans="1:13" x14ac:dyDescent="0.25">
      <c r="A2416" s="164">
        <f>+Exports!A2419</f>
        <v>44662</v>
      </c>
      <c r="B2416" s="165">
        <f t="shared" si="148"/>
        <v>2022</v>
      </c>
      <c r="C2416" s="165">
        <f t="shared" si="149"/>
        <v>4</v>
      </c>
      <c r="D2416" s="165">
        <f t="shared" si="150"/>
        <v>11</v>
      </c>
      <c r="E2416" s="165">
        <f>+Exports!B2419</f>
        <v>15</v>
      </c>
      <c r="F2416" s="165">
        <f>+WEEKDAY(ExportsELAP[[#This Row],[Date Prevailing]],1)</f>
        <v>2</v>
      </c>
      <c r="G2416" s="165">
        <f>+COUNTIFS(ECR_Hours!$K$6:$K$7,ExportsELAP[[#This Row],[Date Prevailing]])</f>
        <v>0</v>
      </c>
      <c r="H2416" s="165">
        <f t="shared" si="151"/>
        <v>2</v>
      </c>
      <c r="I2416" s="166">
        <f>+Exports!G2419</f>
        <v>15458.941499999999</v>
      </c>
      <c r="J2416" s="166">
        <f>+'ELAP_IPCO-APND'!D2419</f>
        <v>30.17896</v>
      </c>
      <c r="K2416" s="166">
        <f>+(ExportsELAP[[#This Row],[Exports kWh - MPT]]/1000)*ExportsELAP[[#This Row],[EIM Price]]</f>
        <v>466.53477717083996</v>
      </c>
      <c r="L2416" s="167" t="str">
        <f>+INDEX(ECR_Hours!$I$12:$I$15,MATCH(ExportsELAP[[#This Row],[Date Prevailing]],ECR_Hours!$H$12:$H$15,1))</f>
        <v>NS</v>
      </c>
      <c r="M2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7" spans="1:13" x14ac:dyDescent="0.25">
      <c r="A2417" s="164">
        <f>+Exports!A2420</f>
        <v>44662</v>
      </c>
      <c r="B2417" s="165">
        <f t="shared" si="148"/>
        <v>2022</v>
      </c>
      <c r="C2417" s="165">
        <f t="shared" si="149"/>
        <v>4</v>
      </c>
      <c r="D2417" s="165">
        <f t="shared" si="150"/>
        <v>11</v>
      </c>
      <c r="E2417" s="165">
        <f>+Exports!B2420</f>
        <v>16</v>
      </c>
      <c r="F2417" s="165">
        <f>+WEEKDAY(ExportsELAP[[#This Row],[Date Prevailing]],1)</f>
        <v>2</v>
      </c>
      <c r="G2417" s="165">
        <f>+COUNTIFS(ECR_Hours!$K$6:$K$7,ExportsELAP[[#This Row],[Date Prevailing]])</f>
        <v>0</v>
      </c>
      <c r="H2417" s="165">
        <f t="shared" si="151"/>
        <v>2</v>
      </c>
      <c r="I2417" s="166">
        <f>+Exports!G2420</f>
        <v>24811.049599999998</v>
      </c>
      <c r="J2417" s="166">
        <f>+'ELAP_IPCO-APND'!D2420</f>
        <v>26.42521</v>
      </c>
      <c r="K2417" s="166">
        <f>+(ExportsELAP[[#This Row],[Exports kWh - MPT]]/1000)*ExportsELAP[[#This Row],[EIM Price]]</f>
        <v>655.63719600041588</v>
      </c>
      <c r="L2417" s="167" t="str">
        <f>+INDEX(ECR_Hours!$I$12:$I$15,MATCH(ExportsELAP[[#This Row],[Date Prevailing]],ECR_Hours!$H$12:$H$15,1))</f>
        <v>NS</v>
      </c>
      <c r="M2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8" spans="1:13" x14ac:dyDescent="0.25">
      <c r="A2418" s="164">
        <f>+Exports!A2421</f>
        <v>44662</v>
      </c>
      <c r="B2418" s="165">
        <f t="shared" si="148"/>
        <v>2022</v>
      </c>
      <c r="C2418" s="165">
        <f t="shared" si="149"/>
        <v>4</v>
      </c>
      <c r="D2418" s="165">
        <f t="shared" si="150"/>
        <v>11</v>
      </c>
      <c r="E2418" s="165">
        <f>+Exports!B2421</f>
        <v>17</v>
      </c>
      <c r="F2418" s="165">
        <f>+WEEKDAY(ExportsELAP[[#This Row],[Date Prevailing]],1)</f>
        <v>2</v>
      </c>
      <c r="G2418" s="165">
        <f>+COUNTIFS(ECR_Hours!$K$6:$K$7,ExportsELAP[[#This Row],[Date Prevailing]])</f>
        <v>0</v>
      </c>
      <c r="H2418" s="165">
        <f t="shared" si="151"/>
        <v>2</v>
      </c>
      <c r="I2418" s="166">
        <f>+Exports!G2421</f>
        <v>23182.550499999998</v>
      </c>
      <c r="J2418" s="166">
        <f>+'ELAP_IPCO-APND'!D2421</f>
        <v>25.598839999999999</v>
      </c>
      <c r="K2418" s="166">
        <f>+(ExportsELAP[[#This Row],[Exports kWh - MPT]]/1000)*ExportsELAP[[#This Row],[EIM Price]]</f>
        <v>593.4464010414199</v>
      </c>
      <c r="L2418" s="167" t="str">
        <f>+INDEX(ECR_Hours!$I$12:$I$15,MATCH(ExportsELAP[[#This Row],[Date Prevailing]],ECR_Hours!$H$12:$H$15,1))</f>
        <v>NS</v>
      </c>
      <c r="M2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19" spans="1:13" x14ac:dyDescent="0.25">
      <c r="A2419" s="164">
        <f>+Exports!A2422</f>
        <v>44662</v>
      </c>
      <c r="B2419" s="165">
        <f t="shared" si="148"/>
        <v>2022</v>
      </c>
      <c r="C2419" s="165">
        <f t="shared" si="149"/>
        <v>4</v>
      </c>
      <c r="D2419" s="165">
        <f t="shared" si="150"/>
        <v>11</v>
      </c>
      <c r="E2419" s="165">
        <f>+Exports!B2422</f>
        <v>18</v>
      </c>
      <c r="F2419" s="165">
        <f>+WEEKDAY(ExportsELAP[[#This Row],[Date Prevailing]],1)</f>
        <v>2</v>
      </c>
      <c r="G2419" s="165">
        <f>+COUNTIFS(ECR_Hours!$K$6:$K$7,ExportsELAP[[#This Row],[Date Prevailing]])</f>
        <v>0</v>
      </c>
      <c r="H2419" s="165">
        <f t="shared" si="151"/>
        <v>2</v>
      </c>
      <c r="I2419" s="166">
        <f>+Exports!G2422</f>
        <v>17102.497799999997</v>
      </c>
      <c r="J2419" s="166">
        <f>+'ELAP_IPCO-APND'!D2422</f>
        <v>41.032290000000003</v>
      </c>
      <c r="K2419" s="166">
        <f>+(ExportsELAP[[#This Row],[Exports kWh - MPT]]/1000)*ExportsELAP[[#This Row],[EIM Price]]</f>
        <v>701.75464945396197</v>
      </c>
      <c r="L2419" s="167" t="str">
        <f>+INDEX(ECR_Hours!$I$12:$I$15,MATCH(ExportsELAP[[#This Row],[Date Prevailing]],ECR_Hours!$H$12:$H$15,1))</f>
        <v>NS</v>
      </c>
      <c r="M2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0" spans="1:13" x14ac:dyDescent="0.25">
      <c r="A2420" s="164">
        <f>+Exports!A2423</f>
        <v>44662</v>
      </c>
      <c r="B2420" s="165">
        <f t="shared" si="148"/>
        <v>2022</v>
      </c>
      <c r="C2420" s="165">
        <f t="shared" si="149"/>
        <v>4</v>
      </c>
      <c r="D2420" s="165">
        <f t="shared" si="150"/>
        <v>11</v>
      </c>
      <c r="E2420" s="165">
        <f>+Exports!B2423</f>
        <v>19</v>
      </c>
      <c r="F2420" s="165">
        <f>+WEEKDAY(ExportsELAP[[#This Row],[Date Prevailing]],1)</f>
        <v>2</v>
      </c>
      <c r="G2420" s="165">
        <f>+COUNTIFS(ECR_Hours!$K$6:$K$7,ExportsELAP[[#This Row],[Date Prevailing]])</f>
        <v>0</v>
      </c>
      <c r="H2420" s="165">
        <f t="shared" si="151"/>
        <v>2</v>
      </c>
      <c r="I2420" s="166">
        <f>+Exports!G2423</f>
        <v>7081.8963000000003</v>
      </c>
      <c r="J2420" s="166">
        <f>+'ELAP_IPCO-APND'!D2423</f>
        <v>46.062600000000003</v>
      </c>
      <c r="K2420" s="166">
        <f>+(ExportsELAP[[#This Row],[Exports kWh - MPT]]/1000)*ExportsELAP[[#This Row],[EIM Price]]</f>
        <v>326.21055650838002</v>
      </c>
      <c r="L2420" s="167" t="str">
        <f>+INDEX(ECR_Hours!$I$12:$I$15,MATCH(ExportsELAP[[#This Row],[Date Prevailing]],ECR_Hours!$H$12:$H$15,1))</f>
        <v>NS</v>
      </c>
      <c r="M2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1" spans="1:13" x14ac:dyDescent="0.25">
      <c r="A2421" s="164">
        <f>+Exports!A2424</f>
        <v>44662</v>
      </c>
      <c r="B2421" s="165">
        <f t="shared" si="148"/>
        <v>2022</v>
      </c>
      <c r="C2421" s="165">
        <f t="shared" si="149"/>
        <v>4</v>
      </c>
      <c r="D2421" s="165">
        <f t="shared" si="150"/>
        <v>11</v>
      </c>
      <c r="E2421" s="165">
        <f>+Exports!B2424</f>
        <v>20</v>
      </c>
      <c r="F2421" s="165">
        <f>+WEEKDAY(ExportsELAP[[#This Row],[Date Prevailing]],1)</f>
        <v>2</v>
      </c>
      <c r="G2421" s="165">
        <f>+COUNTIFS(ECR_Hours!$K$6:$K$7,ExportsELAP[[#This Row],[Date Prevailing]])</f>
        <v>0</v>
      </c>
      <c r="H2421" s="165">
        <f t="shared" si="151"/>
        <v>2</v>
      </c>
      <c r="I2421" s="166">
        <f>+Exports!G2424</f>
        <v>1622.8022000000001</v>
      </c>
      <c r="J2421" s="166">
        <f>+'ELAP_IPCO-APND'!D2424</f>
        <v>66.752949999999998</v>
      </c>
      <c r="K2421" s="166">
        <f>+(ExportsELAP[[#This Row],[Exports kWh - MPT]]/1000)*ExportsELAP[[#This Row],[EIM Price]]</f>
        <v>108.32683411649001</v>
      </c>
      <c r="L2421" s="167" t="str">
        <f>+INDEX(ECR_Hours!$I$12:$I$15,MATCH(ExportsELAP[[#This Row],[Date Prevailing]],ECR_Hours!$H$12:$H$15,1))</f>
        <v>NS</v>
      </c>
      <c r="M2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2" spans="1:13" x14ac:dyDescent="0.25">
      <c r="A2422" s="164">
        <f>+Exports!A2425</f>
        <v>44662</v>
      </c>
      <c r="B2422" s="165">
        <f t="shared" si="148"/>
        <v>2022</v>
      </c>
      <c r="C2422" s="165">
        <f t="shared" si="149"/>
        <v>4</v>
      </c>
      <c r="D2422" s="165">
        <f t="shared" si="150"/>
        <v>11</v>
      </c>
      <c r="E2422" s="165">
        <f>+Exports!B2425</f>
        <v>21</v>
      </c>
      <c r="F2422" s="165">
        <f>+WEEKDAY(ExportsELAP[[#This Row],[Date Prevailing]],1)</f>
        <v>2</v>
      </c>
      <c r="G2422" s="165">
        <f>+COUNTIFS(ECR_Hours!$K$6:$K$7,ExportsELAP[[#This Row],[Date Prevailing]])</f>
        <v>0</v>
      </c>
      <c r="H2422" s="165">
        <f t="shared" si="151"/>
        <v>2</v>
      </c>
      <c r="I2422" s="166">
        <f>+Exports!G2425</f>
        <v>36.7973</v>
      </c>
      <c r="J2422" s="166">
        <f>+'ELAP_IPCO-APND'!D2425</f>
        <v>110.345</v>
      </c>
      <c r="K2422" s="166">
        <f>+(ExportsELAP[[#This Row],[Exports kWh - MPT]]/1000)*ExportsELAP[[#This Row],[EIM Price]]</f>
        <v>4.0603980684999996</v>
      </c>
      <c r="L2422" s="167" t="str">
        <f>+INDEX(ECR_Hours!$I$12:$I$15,MATCH(ExportsELAP[[#This Row],[Date Prevailing]],ECR_Hours!$H$12:$H$15,1))</f>
        <v>NS</v>
      </c>
      <c r="M2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3" spans="1:13" x14ac:dyDescent="0.25">
      <c r="A2423" s="164">
        <f>+Exports!A2426</f>
        <v>44662</v>
      </c>
      <c r="B2423" s="165">
        <f t="shared" si="148"/>
        <v>2022</v>
      </c>
      <c r="C2423" s="165">
        <f t="shared" si="149"/>
        <v>4</v>
      </c>
      <c r="D2423" s="165">
        <f t="shared" si="150"/>
        <v>11</v>
      </c>
      <c r="E2423" s="165">
        <f>+Exports!B2426</f>
        <v>22</v>
      </c>
      <c r="F2423" s="165">
        <f>+WEEKDAY(ExportsELAP[[#This Row],[Date Prevailing]],1)</f>
        <v>2</v>
      </c>
      <c r="G2423" s="165">
        <f>+COUNTIFS(ECR_Hours!$K$6:$K$7,ExportsELAP[[#This Row],[Date Prevailing]])</f>
        <v>0</v>
      </c>
      <c r="H2423" s="165">
        <f t="shared" si="151"/>
        <v>2</v>
      </c>
      <c r="I2423" s="166">
        <f>+Exports!G2426</f>
        <v>16.903099999999998</v>
      </c>
      <c r="J2423" s="166">
        <f>+'ELAP_IPCO-APND'!D2426</f>
        <v>92.283779999999993</v>
      </c>
      <c r="K2423" s="166">
        <f>+(ExportsELAP[[#This Row],[Exports kWh - MPT]]/1000)*ExportsELAP[[#This Row],[EIM Price]]</f>
        <v>1.5598819617179995</v>
      </c>
      <c r="L2423" s="167" t="str">
        <f>+INDEX(ECR_Hours!$I$12:$I$15,MATCH(ExportsELAP[[#This Row],[Date Prevailing]],ECR_Hours!$H$12:$H$15,1))</f>
        <v>NS</v>
      </c>
      <c r="M2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4" spans="1:13" x14ac:dyDescent="0.25">
      <c r="A2424" s="164">
        <f>+Exports!A2427</f>
        <v>44662</v>
      </c>
      <c r="B2424" s="165">
        <f t="shared" si="148"/>
        <v>2022</v>
      </c>
      <c r="C2424" s="165">
        <f t="shared" si="149"/>
        <v>4</v>
      </c>
      <c r="D2424" s="165">
        <f t="shared" si="150"/>
        <v>11</v>
      </c>
      <c r="E2424" s="165">
        <f>+Exports!B2427</f>
        <v>23</v>
      </c>
      <c r="F2424" s="165">
        <f>+WEEKDAY(ExportsELAP[[#This Row],[Date Prevailing]],1)</f>
        <v>2</v>
      </c>
      <c r="G2424" s="165">
        <f>+COUNTIFS(ECR_Hours!$K$6:$K$7,ExportsELAP[[#This Row],[Date Prevailing]])</f>
        <v>0</v>
      </c>
      <c r="H2424" s="165">
        <f t="shared" si="151"/>
        <v>2</v>
      </c>
      <c r="I2424" s="166">
        <f>+Exports!G2427</f>
        <v>19.287099999999999</v>
      </c>
      <c r="J2424" s="166">
        <f>+'ELAP_IPCO-APND'!D2427</f>
        <v>72.091610000000003</v>
      </c>
      <c r="K2424" s="166">
        <f>+(ExportsELAP[[#This Row],[Exports kWh - MPT]]/1000)*ExportsELAP[[#This Row],[EIM Price]]</f>
        <v>1.3904380912309999</v>
      </c>
      <c r="L2424" s="167" t="str">
        <f>+INDEX(ECR_Hours!$I$12:$I$15,MATCH(ExportsELAP[[#This Row],[Date Prevailing]],ECR_Hours!$H$12:$H$15,1))</f>
        <v>NS</v>
      </c>
      <c r="M2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5" spans="1:13" x14ac:dyDescent="0.25">
      <c r="A2425" s="164">
        <f>+Exports!A2428</f>
        <v>44662</v>
      </c>
      <c r="B2425" s="165">
        <f t="shared" si="148"/>
        <v>2022</v>
      </c>
      <c r="C2425" s="165">
        <f t="shared" si="149"/>
        <v>4</v>
      </c>
      <c r="D2425" s="165">
        <f t="shared" si="150"/>
        <v>11</v>
      </c>
      <c r="E2425" s="165">
        <f>+Exports!B2428</f>
        <v>24</v>
      </c>
      <c r="F2425" s="165">
        <f>+WEEKDAY(ExportsELAP[[#This Row],[Date Prevailing]],1)</f>
        <v>2</v>
      </c>
      <c r="G2425" s="165">
        <f>+COUNTIFS(ECR_Hours!$K$6:$K$7,ExportsELAP[[#This Row],[Date Prevailing]])</f>
        <v>0</v>
      </c>
      <c r="H2425" s="165">
        <f t="shared" si="151"/>
        <v>2</v>
      </c>
      <c r="I2425" s="166">
        <f>+Exports!G2428</f>
        <v>18.748099999999997</v>
      </c>
      <c r="J2425" s="166">
        <f>+'ELAP_IPCO-APND'!D2428</f>
        <v>75.841040000000007</v>
      </c>
      <c r="K2425" s="166">
        <f>+(ExportsELAP[[#This Row],[Exports kWh - MPT]]/1000)*ExportsELAP[[#This Row],[EIM Price]]</f>
        <v>1.4218754020239999</v>
      </c>
      <c r="L2425" s="167" t="str">
        <f>+INDEX(ECR_Hours!$I$12:$I$15,MATCH(ExportsELAP[[#This Row],[Date Prevailing]],ECR_Hours!$H$12:$H$15,1))</f>
        <v>NS</v>
      </c>
      <c r="M2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6" spans="1:13" x14ac:dyDescent="0.25">
      <c r="A2426" s="164">
        <f>+Exports!A2429</f>
        <v>44663</v>
      </c>
      <c r="B2426" s="165">
        <f t="shared" si="148"/>
        <v>2022</v>
      </c>
      <c r="C2426" s="165">
        <f t="shared" si="149"/>
        <v>4</v>
      </c>
      <c r="D2426" s="165">
        <f t="shared" si="150"/>
        <v>12</v>
      </c>
      <c r="E2426" s="165">
        <f>+Exports!B2429</f>
        <v>1</v>
      </c>
      <c r="F2426" s="165">
        <f>+WEEKDAY(ExportsELAP[[#This Row],[Date Prevailing]],1)</f>
        <v>3</v>
      </c>
      <c r="G2426" s="165">
        <f>+COUNTIFS(ECR_Hours!$K$6:$K$7,ExportsELAP[[#This Row],[Date Prevailing]])</f>
        <v>0</v>
      </c>
      <c r="H2426" s="165">
        <f t="shared" si="151"/>
        <v>3</v>
      </c>
      <c r="I2426" s="166">
        <f>+Exports!G2429</f>
        <v>40.358499999999999</v>
      </c>
      <c r="J2426" s="166">
        <f>+'ELAP_IPCO-APND'!D2429</f>
        <v>49.237839999999998</v>
      </c>
      <c r="K2426" s="166">
        <f>+(ExportsELAP[[#This Row],[Exports kWh - MPT]]/1000)*ExportsELAP[[#This Row],[EIM Price]]</f>
        <v>1.9871653656399999</v>
      </c>
      <c r="L2426" s="167" t="str">
        <f>+INDEX(ECR_Hours!$I$12:$I$15,MATCH(ExportsELAP[[#This Row],[Date Prevailing]],ECR_Hours!$H$12:$H$15,1))</f>
        <v>NS</v>
      </c>
      <c r="M2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7" spans="1:13" x14ac:dyDescent="0.25">
      <c r="A2427" s="164">
        <f>+Exports!A2430</f>
        <v>44663</v>
      </c>
      <c r="B2427" s="165">
        <f t="shared" si="148"/>
        <v>2022</v>
      </c>
      <c r="C2427" s="165">
        <f t="shared" si="149"/>
        <v>4</v>
      </c>
      <c r="D2427" s="165">
        <f t="shared" si="150"/>
        <v>12</v>
      </c>
      <c r="E2427" s="165">
        <f>+Exports!B2430</f>
        <v>2</v>
      </c>
      <c r="F2427" s="165">
        <f>+WEEKDAY(ExportsELAP[[#This Row],[Date Prevailing]],1)</f>
        <v>3</v>
      </c>
      <c r="G2427" s="165">
        <f>+COUNTIFS(ECR_Hours!$K$6:$K$7,ExportsELAP[[#This Row],[Date Prevailing]])</f>
        <v>0</v>
      </c>
      <c r="H2427" s="165">
        <f t="shared" si="151"/>
        <v>3</v>
      </c>
      <c r="I2427" s="166">
        <f>+Exports!G2430</f>
        <v>39.555400000000006</v>
      </c>
      <c r="J2427" s="166">
        <f>+'ELAP_IPCO-APND'!D2430</f>
        <v>43.580159999999999</v>
      </c>
      <c r="K2427" s="166">
        <f>+(ExportsELAP[[#This Row],[Exports kWh - MPT]]/1000)*ExportsELAP[[#This Row],[EIM Price]]</f>
        <v>1.7238306608640002</v>
      </c>
      <c r="L2427" s="167" t="str">
        <f>+INDEX(ECR_Hours!$I$12:$I$15,MATCH(ExportsELAP[[#This Row],[Date Prevailing]],ECR_Hours!$H$12:$H$15,1))</f>
        <v>NS</v>
      </c>
      <c r="M2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8" spans="1:13" x14ac:dyDescent="0.25">
      <c r="A2428" s="164">
        <f>+Exports!A2431</f>
        <v>44663</v>
      </c>
      <c r="B2428" s="165">
        <f t="shared" si="148"/>
        <v>2022</v>
      </c>
      <c r="C2428" s="165">
        <f t="shared" si="149"/>
        <v>4</v>
      </c>
      <c r="D2428" s="165">
        <f t="shared" si="150"/>
        <v>12</v>
      </c>
      <c r="E2428" s="165">
        <f>+Exports!B2431</f>
        <v>3</v>
      </c>
      <c r="F2428" s="165">
        <f>+WEEKDAY(ExportsELAP[[#This Row],[Date Prevailing]],1)</f>
        <v>3</v>
      </c>
      <c r="G2428" s="165">
        <f>+COUNTIFS(ECR_Hours!$K$6:$K$7,ExportsELAP[[#This Row],[Date Prevailing]])</f>
        <v>0</v>
      </c>
      <c r="H2428" s="165">
        <f t="shared" si="151"/>
        <v>3</v>
      </c>
      <c r="I2428" s="166">
        <f>+Exports!G2431</f>
        <v>39.0015</v>
      </c>
      <c r="J2428" s="166">
        <f>+'ELAP_IPCO-APND'!D2431</f>
        <v>43.24436</v>
      </c>
      <c r="K2428" s="166">
        <f>+(ExportsELAP[[#This Row],[Exports kWh - MPT]]/1000)*ExportsELAP[[#This Row],[EIM Price]]</f>
        <v>1.6865949065400001</v>
      </c>
      <c r="L2428" s="167" t="str">
        <f>+INDEX(ECR_Hours!$I$12:$I$15,MATCH(ExportsELAP[[#This Row],[Date Prevailing]],ECR_Hours!$H$12:$H$15,1))</f>
        <v>NS</v>
      </c>
      <c r="M2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29" spans="1:13" x14ac:dyDescent="0.25">
      <c r="A2429" s="164">
        <f>+Exports!A2432</f>
        <v>44663</v>
      </c>
      <c r="B2429" s="165">
        <f t="shared" si="148"/>
        <v>2022</v>
      </c>
      <c r="C2429" s="165">
        <f t="shared" si="149"/>
        <v>4</v>
      </c>
      <c r="D2429" s="165">
        <f t="shared" si="150"/>
        <v>12</v>
      </c>
      <c r="E2429" s="165">
        <f>+Exports!B2432</f>
        <v>4</v>
      </c>
      <c r="F2429" s="165">
        <f>+WEEKDAY(ExportsELAP[[#This Row],[Date Prevailing]],1)</f>
        <v>3</v>
      </c>
      <c r="G2429" s="165">
        <f>+COUNTIFS(ECR_Hours!$K$6:$K$7,ExportsELAP[[#This Row],[Date Prevailing]])</f>
        <v>0</v>
      </c>
      <c r="H2429" s="165">
        <f t="shared" si="151"/>
        <v>3</v>
      </c>
      <c r="I2429" s="166">
        <f>+Exports!G2432</f>
        <v>24.448399999999999</v>
      </c>
      <c r="J2429" s="166">
        <f>+'ELAP_IPCO-APND'!D2432</f>
        <v>43.026769999999999</v>
      </c>
      <c r="K2429" s="166">
        <f>+(ExportsELAP[[#This Row],[Exports kWh - MPT]]/1000)*ExportsELAP[[#This Row],[EIM Price]]</f>
        <v>1.0519356836679998</v>
      </c>
      <c r="L2429" s="167" t="str">
        <f>+INDEX(ECR_Hours!$I$12:$I$15,MATCH(ExportsELAP[[#This Row],[Date Prevailing]],ECR_Hours!$H$12:$H$15,1))</f>
        <v>NS</v>
      </c>
      <c r="M2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0" spans="1:13" x14ac:dyDescent="0.25">
      <c r="A2430" s="164">
        <f>+Exports!A2433</f>
        <v>44663</v>
      </c>
      <c r="B2430" s="165">
        <f t="shared" si="148"/>
        <v>2022</v>
      </c>
      <c r="C2430" s="165">
        <f t="shared" si="149"/>
        <v>4</v>
      </c>
      <c r="D2430" s="165">
        <f t="shared" si="150"/>
        <v>12</v>
      </c>
      <c r="E2430" s="165">
        <f>+Exports!B2433</f>
        <v>5</v>
      </c>
      <c r="F2430" s="165">
        <f>+WEEKDAY(ExportsELAP[[#This Row],[Date Prevailing]],1)</f>
        <v>3</v>
      </c>
      <c r="G2430" s="165">
        <f>+COUNTIFS(ECR_Hours!$K$6:$K$7,ExportsELAP[[#This Row],[Date Prevailing]])</f>
        <v>0</v>
      </c>
      <c r="H2430" s="165">
        <f t="shared" si="151"/>
        <v>3</v>
      </c>
      <c r="I2430" s="166">
        <f>+Exports!G2433</f>
        <v>25.567900000000002</v>
      </c>
      <c r="J2430" s="166">
        <f>+'ELAP_IPCO-APND'!D2433</f>
        <v>45.133719999999997</v>
      </c>
      <c r="K2430" s="166">
        <f>+(ExportsELAP[[#This Row],[Exports kWh - MPT]]/1000)*ExportsELAP[[#This Row],[EIM Price]]</f>
        <v>1.1539744395880001</v>
      </c>
      <c r="L2430" s="167" t="str">
        <f>+INDEX(ECR_Hours!$I$12:$I$15,MATCH(ExportsELAP[[#This Row],[Date Prevailing]],ECR_Hours!$H$12:$H$15,1))</f>
        <v>NS</v>
      </c>
      <c r="M2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1" spans="1:13" x14ac:dyDescent="0.25">
      <c r="A2431" s="164">
        <f>+Exports!A2434</f>
        <v>44663</v>
      </c>
      <c r="B2431" s="165">
        <f t="shared" si="148"/>
        <v>2022</v>
      </c>
      <c r="C2431" s="165">
        <f t="shared" si="149"/>
        <v>4</v>
      </c>
      <c r="D2431" s="165">
        <f t="shared" si="150"/>
        <v>12</v>
      </c>
      <c r="E2431" s="165">
        <f>+Exports!B2434</f>
        <v>6</v>
      </c>
      <c r="F2431" s="165">
        <f>+WEEKDAY(ExportsELAP[[#This Row],[Date Prevailing]],1)</f>
        <v>3</v>
      </c>
      <c r="G2431" s="165">
        <f>+COUNTIFS(ECR_Hours!$K$6:$K$7,ExportsELAP[[#This Row],[Date Prevailing]])</f>
        <v>0</v>
      </c>
      <c r="H2431" s="165">
        <f t="shared" si="151"/>
        <v>3</v>
      </c>
      <c r="I2431" s="166">
        <f>+Exports!G2434</f>
        <v>25.4163</v>
      </c>
      <c r="J2431" s="166">
        <f>+'ELAP_IPCO-APND'!D2434</f>
        <v>46.407119999999999</v>
      </c>
      <c r="K2431" s="166">
        <f>+(ExportsELAP[[#This Row],[Exports kWh - MPT]]/1000)*ExportsELAP[[#This Row],[EIM Price]]</f>
        <v>1.1794972840559999</v>
      </c>
      <c r="L2431" s="167" t="str">
        <f>+INDEX(ECR_Hours!$I$12:$I$15,MATCH(ExportsELAP[[#This Row],[Date Prevailing]],ECR_Hours!$H$12:$H$15,1))</f>
        <v>NS</v>
      </c>
      <c r="M2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2" spans="1:13" x14ac:dyDescent="0.25">
      <c r="A2432" s="164">
        <f>+Exports!A2435</f>
        <v>44663</v>
      </c>
      <c r="B2432" s="165">
        <f t="shared" si="148"/>
        <v>2022</v>
      </c>
      <c r="C2432" s="165">
        <f t="shared" si="149"/>
        <v>4</v>
      </c>
      <c r="D2432" s="165">
        <f t="shared" si="150"/>
        <v>12</v>
      </c>
      <c r="E2432" s="165">
        <f>+Exports!B2435</f>
        <v>7</v>
      </c>
      <c r="F2432" s="165">
        <f>+WEEKDAY(ExportsELAP[[#This Row],[Date Prevailing]],1)</f>
        <v>3</v>
      </c>
      <c r="G2432" s="165">
        <f>+COUNTIFS(ECR_Hours!$K$6:$K$7,ExportsELAP[[#This Row],[Date Prevailing]])</f>
        <v>0</v>
      </c>
      <c r="H2432" s="165">
        <f t="shared" si="151"/>
        <v>3</v>
      </c>
      <c r="I2432" s="166">
        <f>+Exports!G2435</f>
        <v>25.0364</v>
      </c>
      <c r="J2432" s="166">
        <f>+'ELAP_IPCO-APND'!D2435</f>
        <v>58.485999999999997</v>
      </c>
      <c r="K2432" s="166">
        <f>+(ExportsELAP[[#This Row],[Exports kWh - MPT]]/1000)*ExportsELAP[[#This Row],[EIM Price]]</f>
        <v>1.4642788903999999</v>
      </c>
      <c r="L2432" s="167" t="str">
        <f>+INDEX(ECR_Hours!$I$12:$I$15,MATCH(ExportsELAP[[#This Row],[Date Prevailing]],ECR_Hours!$H$12:$H$15,1))</f>
        <v>NS</v>
      </c>
      <c r="M2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3" spans="1:13" x14ac:dyDescent="0.25">
      <c r="A2433" s="164">
        <f>+Exports!A2436</f>
        <v>44663</v>
      </c>
      <c r="B2433" s="165">
        <f t="shared" si="148"/>
        <v>2022</v>
      </c>
      <c r="C2433" s="165">
        <f t="shared" si="149"/>
        <v>4</v>
      </c>
      <c r="D2433" s="165">
        <f t="shared" si="150"/>
        <v>12</v>
      </c>
      <c r="E2433" s="165">
        <f>+Exports!B2436</f>
        <v>8</v>
      </c>
      <c r="F2433" s="165">
        <f>+WEEKDAY(ExportsELAP[[#This Row],[Date Prevailing]],1)</f>
        <v>3</v>
      </c>
      <c r="G2433" s="165">
        <f>+COUNTIFS(ECR_Hours!$K$6:$K$7,ExportsELAP[[#This Row],[Date Prevailing]])</f>
        <v>0</v>
      </c>
      <c r="H2433" s="165">
        <f t="shared" si="151"/>
        <v>3</v>
      </c>
      <c r="I2433" s="166">
        <f>+Exports!G2436</f>
        <v>428.82460000000003</v>
      </c>
      <c r="J2433" s="166">
        <f>+'ELAP_IPCO-APND'!D2436</f>
        <v>69.694149999999993</v>
      </c>
      <c r="K2433" s="166">
        <f>+(ExportsELAP[[#This Row],[Exports kWh - MPT]]/1000)*ExportsELAP[[#This Row],[EIM Price]]</f>
        <v>29.886565996090003</v>
      </c>
      <c r="L2433" s="167" t="str">
        <f>+INDEX(ECR_Hours!$I$12:$I$15,MATCH(ExportsELAP[[#This Row],[Date Prevailing]],ECR_Hours!$H$12:$H$15,1))</f>
        <v>NS</v>
      </c>
      <c r="M2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4" spans="1:13" x14ac:dyDescent="0.25">
      <c r="A2434" s="164">
        <f>+Exports!A2437</f>
        <v>44663</v>
      </c>
      <c r="B2434" s="165">
        <f t="shared" ref="B2434:B2497" si="152">+YEAR(A2434)</f>
        <v>2022</v>
      </c>
      <c r="C2434" s="165">
        <f t="shared" ref="C2434:C2497" si="153">+MONTH(A2434)</f>
        <v>4</v>
      </c>
      <c r="D2434" s="165">
        <f t="shared" ref="D2434:D2497" si="154">+DAY(A2434)</f>
        <v>12</v>
      </c>
      <c r="E2434" s="165">
        <f>+Exports!B2437</f>
        <v>9</v>
      </c>
      <c r="F2434" s="165">
        <f>+WEEKDAY(ExportsELAP[[#This Row],[Date Prevailing]],1)</f>
        <v>3</v>
      </c>
      <c r="G2434" s="165">
        <f>+COUNTIFS(ECR_Hours!$K$6:$K$7,ExportsELAP[[#This Row],[Date Prevailing]])</f>
        <v>0</v>
      </c>
      <c r="H2434" s="165">
        <f t="shared" ref="H2434:H2497" si="155">+IF(G2434=1,0,F2434)</f>
        <v>3</v>
      </c>
      <c r="I2434" s="166">
        <f>+Exports!G2437</f>
        <v>3122.1666</v>
      </c>
      <c r="J2434" s="166">
        <f>+'ELAP_IPCO-APND'!D2437</f>
        <v>72.321939999999998</v>
      </c>
      <c r="K2434" s="166">
        <f>+(ExportsELAP[[#This Row],[Exports kWh - MPT]]/1000)*ExportsELAP[[#This Row],[EIM Price]]</f>
        <v>225.80114551520398</v>
      </c>
      <c r="L2434" s="167" t="str">
        <f>+INDEX(ECR_Hours!$I$12:$I$15,MATCH(ExportsELAP[[#This Row],[Date Prevailing]],ECR_Hours!$H$12:$H$15,1))</f>
        <v>NS</v>
      </c>
      <c r="M2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5" spans="1:13" x14ac:dyDescent="0.25">
      <c r="A2435" s="164">
        <f>+Exports!A2438</f>
        <v>44663</v>
      </c>
      <c r="B2435" s="165">
        <f t="shared" si="152"/>
        <v>2022</v>
      </c>
      <c r="C2435" s="165">
        <f t="shared" si="153"/>
        <v>4</v>
      </c>
      <c r="D2435" s="165">
        <f t="shared" si="154"/>
        <v>12</v>
      </c>
      <c r="E2435" s="165">
        <f>+Exports!B2438</f>
        <v>10</v>
      </c>
      <c r="F2435" s="165">
        <f>+WEEKDAY(ExportsELAP[[#This Row],[Date Prevailing]],1)</f>
        <v>3</v>
      </c>
      <c r="G2435" s="165">
        <f>+COUNTIFS(ECR_Hours!$K$6:$K$7,ExportsELAP[[#This Row],[Date Prevailing]])</f>
        <v>0</v>
      </c>
      <c r="H2435" s="165">
        <f t="shared" si="155"/>
        <v>3</v>
      </c>
      <c r="I2435" s="166">
        <f>+Exports!G2438</f>
        <v>8231.6274000000012</v>
      </c>
      <c r="J2435" s="166">
        <f>+'ELAP_IPCO-APND'!D2438</f>
        <v>97.488330000000005</v>
      </c>
      <c r="K2435" s="166">
        <f>+(ExportsELAP[[#This Row],[Exports kWh - MPT]]/1000)*ExportsELAP[[#This Row],[EIM Price]]</f>
        <v>802.48760840824207</v>
      </c>
      <c r="L2435" s="167" t="str">
        <f>+INDEX(ECR_Hours!$I$12:$I$15,MATCH(ExportsELAP[[#This Row],[Date Prevailing]],ECR_Hours!$H$12:$H$15,1))</f>
        <v>NS</v>
      </c>
      <c r="M2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6" spans="1:13" x14ac:dyDescent="0.25">
      <c r="A2436" s="164">
        <f>+Exports!A2439</f>
        <v>44663</v>
      </c>
      <c r="B2436" s="165">
        <f t="shared" si="152"/>
        <v>2022</v>
      </c>
      <c r="C2436" s="165">
        <f t="shared" si="153"/>
        <v>4</v>
      </c>
      <c r="D2436" s="165">
        <f t="shared" si="154"/>
        <v>12</v>
      </c>
      <c r="E2436" s="165">
        <f>+Exports!B2439</f>
        <v>11</v>
      </c>
      <c r="F2436" s="165">
        <f>+WEEKDAY(ExportsELAP[[#This Row],[Date Prevailing]],1)</f>
        <v>3</v>
      </c>
      <c r="G2436" s="165">
        <f>+COUNTIFS(ECR_Hours!$K$6:$K$7,ExportsELAP[[#This Row],[Date Prevailing]])</f>
        <v>0</v>
      </c>
      <c r="H2436" s="165">
        <f t="shared" si="155"/>
        <v>3</v>
      </c>
      <c r="I2436" s="166">
        <f>+Exports!G2439</f>
        <v>18049.800199999998</v>
      </c>
      <c r="J2436" s="166">
        <f>+'ELAP_IPCO-APND'!D2439</f>
        <v>71.904430000000005</v>
      </c>
      <c r="K2436" s="166">
        <f>+(ExportsELAP[[#This Row],[Exports kWh - MPT]]/1000)*ExportsELAP[[#This Row],[EIM Price]]</f>
        <v>1297.8605949948858</v>
      </c>
      <c r="L2436" s="167" t="str">
        <f>+INDEX(ECR_Hours!$I$12:$I$15,MATCH(ExportsELAP[[#This Row],[Date Prevailing]],ECR_Hours!$H$12:$H$15,1))</f>
        <v>NS</v>
      </c>
      <c r="M2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7" spans="1:13" x14ac:dyDescent="0.25">
      <c r="A2437" s="164">
        <f>+Exports!A2440</f>
        <v>44663</v>
      </c>
      <c r="B2437" s="165">
        <f t="shared" si="152"/>
        <v>2022</v>
      </c>
      <c r="C2437" s="165">
        <f t="shared" si="153"/>
        <v>4</v>
      </c>
      <c r="D2437" s="165">
        <f t="shared" si="154"/>
        <v>12</v>
      </c>
      <c r="E2437" s="165">
        <f>+Exports!B2440</f>
        <v>12</v>
      </c>
      <c r="F2437" s="165">
        <f>+WEEKDAY(ExportsELAP[[#This Row],[Date Prevailing]],1)</f>
        <v>3</v>
      </c>
      <c r="G2437" s="165">
        <f>+COUNTIFS(ECR_Hours!$K$6:$K$7,ExportsELAP[[#This Row],[Date Prevailing]])</f>
        <v>0</v>
      </c>
      <c r="H2437" s="165">
        <f t="shared" si="155"/>
        <v>3</v>
      </c>
      <c r="I2437" s="166">
        <f>+Exports!G2440</f>
        <v>25467.4637</v>
      </c>
      <c r="J2437" s="166">
        <f>+'ELAP_IPCO-APND'!D2440</f>
        <v>67.409480000000002</v>
      </c>
      <c r="K2437" s="166">
        <f>+(ExportsELAP[[#This Row],[Exports kWh - MPT]]/1000)*ExportsELAP[[#This Row],[EIM Price]]</f>
        <v>1716.7484849358759</v>
      </c>
      <c r="L2437" s="167" t="str">
        <f>+INDEX(ECR_Hours!$I$12:$I$15,MATCH(ExportsELAP[[#This Row],[Date Prevailing]],ECR_Hours!$H$12:$H$15,1))</f>
        <v>NS</v>
      </c>
      <c r="M2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8" spans="1:13" x14ac:dyDescent="0.25">
      <c r="A2438" s="164">
        <f>+Exports!A2441</f>
        <v>44663</v>
      </c>
      <c r="B2438" s="165">
        <f t="shared" si="152"/>
        <v>2022</v>
      </c>
      <c r="C2438" s="165">
        <f t="shared" si="153"/>
        <v>4</v>
      </c>
      <c r="D2438" s="165">
        <f t="shared" si="154"/>
        <v>12</v>
      </c>
      <c r="E2438" s="165">
        <f>+Exports!B2441</f>
        <v>13</v>
      </c>
      <c r="F2438" s="165">
        <f>+WEEKDAY(ExportsELAP[[#This Row],[Date Prevailing]],1)</f>
        <v>3</v>
      </c>
      <c r="G2438" s="165">
        <f>+COUNTIFS(ECR_Hours!$K$6:$K$7,ExportsELAP[[#This Row],[Date Prevailing]])</f>
        <v>0</v>
      </c>
      <c r="H2438" s="165">
        <f t="shared" si="155"/>
        <v>3</v>
      </c>
      <c r="I2438" s="166">
        <f>+Exports!G2441</f>
        <v>32996.472999999998</v>
      </c>
      <c r="J2438" s="166">
        <f>+'ELAP_IPCO-APND'!D2441</f>
        <v>51.649479999999997</v>
      </c>
      <c r="K2438" s="166">
        <f>+(ExportsELAP[[#This Row],[Exports kWh - MPT]]/1000)*ExportsELAP[[#This Row],[EIM Price]]</f>
        <v>1704.2506722840396</v>
      </c>
      <c r="L2438" s="167" t="str">
        <f>+INDEX(ECR_Hours!$I$12:$I$15,MATCH(ExportsELAP[[#This Row],[Date Prevailing]],ECR_Hours!$H$12:$H$15,1))</f>
        <v>NS</v>
      </c>
      <c r="M2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39" spans="1:13" x14ac:dyDescent="0.25">
      <c r="A2439" s="164">
        <f>+Exports!A2442</f>
        <v>44663</v>
      </c>
      <c r="B2439" s="165">
        <f t="shared" si="152"/>
        <v>2022</v>
      </c>
      <c r="C2439" s="165">
        <f t="shared" si="153"/>
        <v>4</v>
      </c>
      <c r="D2439" s="165">
        <f t="shared" si="154"/>
        <v>12</v>
      </c>
      <c r="E2439" s="165">
        <f>+Exports!B2442</f>
        <v>14</v>
      </c>
      <c r="F2439" s="165">
        <f>+WEEKDAY(ExportsELAP[[#This Row],[Date Prevailing]],1)</f>
        <v>3</v>
      </c>
      <c r="G2439" s="165">
        <f>+COUNTIFS(ECR_Hours!$K$6:$K$7,ExportsELAP[[#This Row],[Date Prevailing]])</f>
        <v>0</v>
      </c>
      <c r="H2439" s="165">
        <f t="shared" si="155"/>
        <v>3</v>
      </c>
      <c r="I2439" s="166">
        <f>+Exports!G2442</f>
        <v>39251.168900000004</v>
      </c>
      <c r="J2439" s="166">
        <f>+'ELAP_IPCO-APND'!D2442</f>
        <v>51.010089999999998</v>
      </c>
      <c r="K2439" s="166">
        <f>+(ExportsELAP[[#This Row],[Exports kWh - MPT]]/1000)*ExportsELAP[[#This Row],[EIM Price]]</f>
        <v>2002.2056581942011</v>
      </c>
      <c r="L2439" s="167" t="str">
        <f>+INDEX(ECR_Hours!$I$12:$I$15,MATCH(ExportsELAP[[#This Row],[Date Prevailing]],ECR_Hours!$H$12:$H$15,1))</f>
        <v>NS</v>
      </c>
      <c r="M2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0" spans="1:13" x14ac:dyDescent="0.25">
      <c r="A2440" s="164">
        <f>+Exports!A2443</f>
        <v>44663</v>
      </c>
      <c r="B2440" s="165">
        <f t="shared" si="152"/>
        <v>2022</v>
      </c>
      <c r="C2440" s="165">
        <f t="shared" si="153"/>
        <v>4</v>
      </c>
      <c r="D2440" s="165">
        <f t="shared" si="154"/>
        <v>12</v>
      </c>
      <c r="E2440" s="165">
        <f>+Exports!B2443</f>
        <v>15</v>
      </c>
      <c r="F2440" s="165">
        <f>+WEEKDAY(ExportsELAP[[#This Row],[Date Prevailing]],1)</f>
        <v>3</v>
      </c>
      <c r="G2440" s="165">
        <f>+COUNTIFS(ECR_Hours!$K$6:$K$7,ExportsELAP[[#This Row],[Date Prevailing]])</f>
        <v>0</v>
      </c>
      <c r="H2440" s="165">
        <f t="shared" si="155"/>
        <v>3</v>
      </c>
      <c r="I2440" s="166">
        <f>+Exports!G2443</f>
        <v>38329.7886</v>
      </c>
      <c r="J2440" s="166">
        <f>+'ELAP_IPCO-APND'!D2443</f>
        <v>44.675649999999997</v>
      </c>
      <c r="K2440" s="166">
        <f>+(ExportsELAP[[#This Row],[Exports kWh - MPT]]/1000)*ExportsELAP[[#This Row],[EIM Price]]</f>
        <v>1712.40822006759</v>
      </c>
      <c r="L2440" s="167" t="str">
        <f>+INDEX(ECR_Hours!$I$12:$I$15,MATCH(ExportsELAP[[#This Row],[Date Prevailing]],ECR_Hours!$H$12:$H$15,1))</f>
        <v>NS</v>
      </c>
      <c r="M2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1" spans="1:13" x14ac:dyDescent="0.25">
      <c r="A2441" s="164">
        <f>+Exports!A2444</f>
        <v>44663</v>
      </c>
      <c r="B2441" s="165">
        <f t="shared" si="152"/>
        <v>2022</v>
      </c>
      <c r="C2441" s="165">
        <f t="shared" si="153"/>
        <v>4</v>
      </c>
      <c r="D2441" s="165">
        <f t="shared" si="154"/>
        <v>12</v>
      </c>
      <c r="E2441" s="165">
        <f>+Exports!B2444</f>
        <v>16</v>
      </c>
      <c r="F2441" s="165">
        <f>+WEEKDAY(ExportsELAP[[#This Row],[Date Prevailing]],1)</f>
        <v>3</v>
      </c>
      <c r="G2441" s="165">
        <f>+COUNTIFS(ECR_Hours!$K$6:$K$7,ExportsELAP[[#This Row],[Date Prevailing]])</f>
        <v>0</v>
      </c>
      <c r="H2441" s="165">
        <f t="shared" si="155"/>
        <v>3</v>
      </c>
      <c r="I2441" s="166">
        <f>+Exports!G2444</f>
        <v>33294.069299999996</v>
      </c>
      <c r="J2441" s="166">
        <f>+'ELAP_IPCO-APND'!D2444</f>
        <v>41.027149999999999</v>
      </c>
      <c r="K2441" s="166">
        <f>+(ExportsELAP[[#This Row],[Exports kWh - MPT]]/1000)*ExportsELAP[[#This Row],[EIM Price]]</f>
        <v>1365.9607752814948</v>
      </c>
      <c r="L2441" s="167" t="str">
        <f>+INDEX(ECR_Hours!$I$12:$I$15,MATCH(ExportsELAP[[#This Row],[Date Prevailing]],ECR_Hours!$H$12:$H$15,1))</f>
        <v>NS</v>
      </c>
      <c r="M2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2" spans="1:13" x14ac:dyDescent="0.25">
      <c r="A2442" s="164">
        <f>+Exports!A2445</f>
        <v>44663</v>
      </c>
      <c r="B2442" s="165">
        <f t="shared" si="152"/>
        <v>2022</v>
      </c>
      <c r="C2442" s="165">
        <f t="shared" si="153"/>
        <v>4</v>
      </c>
      <c r="D2442" s="165">
        <f t="shared" si="154"/>
        <v>12</v>
      </c>
      <c r="E2442" s="165">
        <f>+Exports!B2445</f>
        <v>17</v>
      </c>
      <c r="F2442" s="165">
        <f>+WEEKDAY(ExportsELAP[[#This Row],[Date Prevailing]],1)</f>
        <v>3</v>
      </c>
      <c r="G2442" s="165">
        <f>+COUNTIFS(ECR_Hours!$K$6:$K$7,ExportsELAP[[#This Row],[Date Prevailing]])</f>
        <v>0</v>
      </c>
      <c r="H2442" s="165">
        <f t="shared" si="155"/>
        <v>3</v>
      </c>
      <c r="I2442" s="166">
        <f>+Exports!G2445</f>
        <v>25787.831200000001</v>
      </c>
      <c r="J2442" s="166">
        <f>+'ELAP_IPCO-APND'!D2445</f>
        <v>48.098230000000001</v>
      </c>
      <c r="K2442" s="166">
        <f>+(ExportsELAP[[#This Row],[Exports kWh - MPT]]/1000)*ExportsELAP[[#This Row],[EIM Price]]</f>
        <v>1240.3490362587761</v>
      </c>
      <c r="L2442" s="167" t="str">
        <f>+INDEX(ECR_Hours!$I$12:$I$15,MATCH(ExportsELAP[[#This Row],[Date Prevailing]],ECR_Hours!$H$12:$H$15,1))</f>
        <v>NS</v>
      </c>
      <c r="M2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3" spans="1:13" x14ac:dyDescent="0.25">
      <c r="A2443" s="164">
        <f>+Exports!A2446</f>
        <v>44663</v>
      </c>
      <c r="B2443" s="165">
        <f t="shared" si="152"/>
        <v>2022</v>
      </c>
      <c r="C2443" s="165">
        <f t="shared" si="153"/>
        <v>4</v>
      </c>
      <c r="D2443" s="165">
        <f t="shared" si="154"/>
        <v>12</v>
      </c>
      <c r="E2443" s="165">
        <f>+Exports!B2446</f>
        <v>18</v>
      </c>
      <c r="F2443" s="165">
        <f>+WEEKDAY(ExportsELAP[[#This Row],[Date Prevailing]],1)</f>
        <v>3</v>
      </c>
      <c r="G2443" s="165">
        <f>+COUNTIFS(ECR_Hours!$K$6:$K$7,ExportsELAP[[#This Row],[Date Prevailing]])</f>
        <v>0</v>
      </c>
      <c r="H2443" s="165">
        <f t="shared" si="155"/>
        <v>3</v>
      </c>
      <c r="I2443" s="166">
        <f>+Exports!G2446</f>
        <v>15886.0437</v>
      </c>
      <c r="J2443" s="166">
        <f>+'ELAP_IPCO-APND'!D2446</f>
        <v>43.127020000000002</v>
      </c>
      <c r="K2443" s="166">
        <f>+(ExportsELAP[[#This Row],[Exports kWh - MPT]]/1000)*ExportsELAP[[#This Row],[EIM Price]]</f>
        <v>685.117724370774</v>
      </c>
      <c r="L2443" s="167" t="str">
        <f>+INDEX(ECR_Hours!$I$12:$I$15,MATCH(ExportsELAP[[#This Row],[Date Prevailing]],ECR_Hours!$H$12:$H$15,1))</f>
        <v>NS</v>
      </c>
      <c r="M2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4" spans="1:13" x14ac:dyDescent="0.25">
      <c r="A2444" s="164">
        <f>+Exports!A2447</f>
        <v>44663</v>
      </c>
      <c r="B2444" s="165">
        <f t="shared" si="152"/>
        <v>2022</v>
      </c>
      <c r="C2444" s="165">
        <f t="shared" si="153"/>
        <v>4</v>
      </c>
      <c r="D2444" s="165">
        <f t="shared" si="154"/>
        <v>12</v>
      </c>
      <c r="E2444" s="165">
        <f>+Exports!B2447</f>
        <v>19</v>
      </c>
      <c r="F2444" s="165">
        <f>+WEEKDAY(ExportsELAP[[#This Row],[Date Prevailing]],1)</f>
        <v>3</v>
      </c>
      <c r="G2444" s="165">
        <f>+COUNTIFS(ECR_Hours!$K$6:$K$7,ExportsELAP[[#This Row],[Date Prevailing]])</f>
        <v>0</v>
      </c>
      <c r="H2444" s="165">
        <f t="shared" si="155"/>
        <v>3</v>
      </c>
      <c r="I2444" s="166">
        <f>+Exports!G2447</f>
        <v>10933.702300000001</v>
      </c>
      <c r="J2444" s="166">
        <f>+'ELAP_IPCO-APND'!D2447</f>
        <v>49.185830000000003</v>
      </c>
      <c r="K2444" s="166">
        <f>+(ExportsELAP[[#This Row],[Exports kWh - MPT]]/1000)*ExportsELAP[[#This Row],[EIM Price]]</f>
        <v>537.783222598409</v>
      </c>
      <c r="L2444" s="167" t="str">
        <f>+INDEX(ECR_Hours!$I$12:$I$15,MATCH(ExportsELAP[[#This Row],[Date Prevailing]],ECR_Hours!$H$12:$H$15,1))</f>
        <v>NS</v>
      </c>
      <c r="M2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5" spans="1:13" x14ac:dyDescent="0.25">
      <c r="A2445" s="164">
        <f>+Exports!A2448</f>
        <v>44663</v>
      </c>
      <c r="B2445" s="165">
        <f t="shared" si="152"/>
        <v>2022</v>
      </c>
      <c r="C2445" s="165">
        <f t="shared" si="153"/>
        <v>4</v>
      </c>
      <c r="D2445" s="165">
        <f t="shared" si="154"/>
        <v>12</v>
      </c>
      <c r="E2445" s="165">
        <f>+Exports!B2448</f>
        <v>20</v>
      </c>
      <c r="F2445" s="165">
        <f>+WEEKDAY(ExportsELAP[[#This Row],[Date Prevailing]],1)</f>
        <v>3</v>
      </c>
      <c r="G2445" s="165">
        <f>+COUNTIFS(ECR_Hours!$K$6:$K$7,ExportsELAP[[#This Row],[Date Prevailing]])</f>
        <v>0</v>
      </c>
      <c r="H2445" s="165">
        <f t="shared" si="155"/>
        <v>3</v>
      </c>
      <c r="I2445" s="166">
        <f>+Exports!G2448</f>
        <v>2341.569</v>
      </c>
      <c r="J2445" s="166">
        <f>+'ELAP_IPCO-APND'!D2448</f>
        <v>61.082160000000002</v>
      </c>
      <c r="K2445" s="166">
        <f>+(ExportsELAP[[#This Row],[Exports kWh - MPT]]/1000)*ExportsELAP[[#This Row],[EIM Price]]</f>
        <v>143.02809230904001</v>
      </c>
      <c r="L2445" s="167" t="str">
        <f>+INDEX(ECR_Hours!$I$12:$I$15,MATCH(ExportsELAP[[#This Row],[Date Prevailing]],ECR_Hours!$H$12:$H$15,1))</f>
        <v>NS</v>
      </c>
      <c r="M2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6" spans="1:13" x14ac:dyDescent="0.25">
      <c r="A2446" s="164">
        <f>+Exports!A2449</f>
        <v>44663</v>
      </c>
      <c r="B2446" s="165">
        <f t="shared" si="152"/>
        <v>2022</v>
      </c>
      <c r="C2446" s="165">
        <f t="shared" si="153"/>
        <v>4</v>
      </c>
      <c r="D2446" s="165">
        <f t="shared" si="154"/>
        <v>12</v>
      </c>
      <c r="E2446" s="165">
        <f>+Exports!B2449</f>
        <v>21</v>
      </c>
      <c r="F2446" s="165">
        <f>+WEEKDAY(ExportsELAP[[#This Row],[Date Prevailing]],1)</f>
        <v>3</v>
      </c>
      <c r="G2446" s="165">
        <f>+COUNTIFS(ECR_Hours!$K$6:$K$7,ExportsELAP[[#This Row],[Date Prevailing]])</f>
        <v>0</v>
      </c>
      <c r="H2446" s="165">
        <f t="shared" si="155"/>
        <v>3</v>
      </c>
      <c r="I2446" s="166">
        <f>+Exports!G2449</f>
        <v>17.757400000000001</v>
      </c>
      <c r="J2446" s="166">
        <f>+'ELAP_IPCO-APND'!D2449</f>
        <v>77.882409999999993</v>
      </c>
      <c r="K2446" s="166">
        <f>+(ExportsELAP[[#This Row],[Exports kWh - MPT]]/1000)*ExportsELAP[[#This Row],[EIM Price]]</f>
        <v>1.3829891073339999</v>
      </c>
      <c r="L2446" s="167" t="str">
        <f>+INDEX(ECR_Hours!$I$12:$I$15,MATCH(ExportsELAP[[#This Row],[Date Prevailing]],ECR_Hours!$H$12:$H$15,1))</f>
        <v>NS</v>
      </c>
      <c r="M2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7" spans="1:13" x14ac:dyDescent="0.25">
      <c r="A2447" s="164">
        <f>+Exports!A2450</f>
        <v>44663</v>
      </c>
      <c r="B2447" s="165">
        <f t="shared" si="152"/>
        <v>2022</v>
      </c>
      <c r="C2447" s="165">
        <f t="shared" si="153"/>
        <v>4</v>
      </c>
      <c r="D2447" s="165">
        <f t="shared" si="154"/>
        <v>12</v>
      </c>
      <c r="E2447" s="165">
        <f>+Exports!B2450</f>
        <v>22</v>
      </c>
      <c r="F2447" s="165">
        <f>+WEEKDAY(ExportsELAP[[#This Row],[Date Prevailing]],1)</f>
        <v>3</v>
      </c>
      <c r="G2447" s="165">
        <f>+COUNTIFS(ECR_Hours!$K$6:$K$7,ExportsELAP[[#This Row],[Date Prevailing]])</f>
        <v>0</v>
      </c>
      <c r="H2447" s="165">
        <f t="shared" si="155"/>
        <v>3</v>
      </c>
      <c r="I2447" s="166">
        <f>+Exports!G2450</f>
        <v>4.4028999999999998</v>
      </c>
      <c r="J2447" s="166">
        <f>+'ELAP_IPCO-APND'!D2450</f>
        <v>78.797579999999996</v>
      </c>
      <c r="K2447" s="166">
        <f>+(ExportsELAP[[#This Row],[Exports kWh - MPT]]/1000)*ExportsELAP[[#This Row],[EIM Price]]</f>
        <v>0.34693786498199997</v>
      </c>
      <c r="L2447" s="167" t="str">
        <f>+INDEX(ECR_Hours!$I$12:$I$15,MATCH(ExportsELAP[[#This Row],[Date Prevailing]],ECR_Hours!$H$12:$H$15,1))</f>
        <v>NS</v>
      </c>
      <c r="M2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8" spans="1:13" x14ac:dyDescent="0.25">
      <c r="A2448" s="164">
        <f>+Exports!A2451</f>
        <v>44663</v>
      </c>
      <c r="B2448" s="165">
        <f t="shared" si="152"/>
        <v>2022</v>
      </c>
      <c r="C2448" s="165">
        <f t="shared" si="153"/>
        <v>4</v>
      </c>
      <c r="D2448" s="165">
        <f t="shared" si="154"/>
        <v>12</v>
      </c>
      <c r="E2448" s="165">
        <f>+Exports!B2451</f>
        <v>23</v>
      </c>
      <c r="F2448" s="165">
        <f>+WEEKDAY(ExportsELAP[[#This Row],[Date Prevailing]],1)</f>
        <v>3</v>
      </c>
      <c r="G2448" s="165">
        <f>+COUNTIFS(ECR_Hours!$K$6:$K$7,ExportsELAP[[#This Row],[Date Prevailing]])</f>
        <v>0</v>
      </c>
      <c r="H2448" s="165">
        <f t="shared" si="155"/>
        <v>3</v>
      </c>
      <c r="I2448" s="166">
        <f>+Exports!G2451</f>
        <v>4.0728</v>
      </c>
      <c r="J2448" s="166">
        <f>+'ELAP_IPCO-APND'!D2451</f>
        <v>93.649649999999994</v>
      </c>
      <c r="K2448" s="166">
        <f>+(ExportsELAP[[#This Row],[Exports kWh - MPT]]/1000)*ExportsELAP[[#This Row],[EIM Price]]</f>
        <v>0.38141629451999992</v>
      </c>
      <c r="L2448" s="167" t="str">
        <f>+INDEX(ECR_Hours!$I$12:$I$15,MATCH(ExportsELAP[[#This Row],[Date Prevailing]],ECR_Hours!$H$12:$H$15,1))</f>
        <v>NS</v>
      </c>
      <c r="M2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49" spans="1:13" x14ac:dyDescent="0.25">
      <c r="A2449" s="164">
        <f>+Exports!A2452</f>
        <v>44663</v>
      </c>
      <c r="B2449" s="165">
        <f t="shared" si="152"/>
        <v>2022</v>
      </c>
      <c r="C2449" s="165">
        <f t="shared" si="153"/>
        <v>4</v>
      </c>
      <c r="D2449" s="165">
        <f t="shared" si="154"/>
        <v>12</v>
      </c>
      <c r="E2449" s="165">
        <f>+Exports!B2452</f>
        <v>24</v>
      </c>
      <c r="F2449" s="165">
        <f>+WEEKDAY(ExportsELAP[[#This Row],[Date Prevailing]],1)</f>
        <v>3</v>
      </c>
      <c r="G2449" s="165">
        <f>+COUNTIFS(ECR_Hours!$K$6:$K$7,ExportsELAP[[#This Row],[Date Prevailing]])</f>
        <v>0</v>
      </c>
      <c r="H2449" s="165">
        <f t="shared" si="155"/>
        <v>3</v>
      </c>
      <c r="I2449" s="166">
        <f>+Exports!G2452</f>
        <v>3.3982999999999994</v>
      </c>
      <c r="J2449" s="166">
        <f>+'ELAP_IPCO-APND'!D2452</f>
        <v>82.044910000000002</v>
      </c>
      <c r="K2449" s="166">
        <f>+(ExportsELAP[[#This Row],[Exports kWh - MPT]]/1000)*ExportsELAP[[#This Row],[EIM Price]]</f>
        <v>0.27881321765299999</v>
      </c>
      <c r="L2449" s="167" t="str">
        <f>+INDEX(ECR_Hours!$I$12:$I$15,MATCH(ExportsELAP[[#This Row],[Date Prevailing]],ECR_Hours!$H$12:$H$15,1))</f>
        <v>NS</v>
      </c>
      <c r="M2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0" spans="1:13" x14ac:dyDescent="0.25">
      <c r="A2450" s="164">
        <f>+Exports!A2453</f>
        <v>44664</v>
      </c>
      <c r="B2450" s="165">
        <f t="shared" si="152"/>
        <v>2022</v>
      </c>
      <c r="C2450" s="165">
        <f t="shared" si="153"/>
        <v>4</v>
      </c>
      <c r="D2450" s="165">
        <f t="shared" si="154"/>
        <v>13</v>
      </c>
      <c r="E2450" s="165">
        <f>+Exports!B2453</f>
        <v>1</v>
      </c>
      <c r="F2450" s="165">
        <f>+WEEKDAY(ExportsELAP[[#This Row],[Date Prevailing]],1)</f>
        <v>4</v>
      </c>
      <c r="G2450" s="165">
        <f>+COUNTIFS(ECR_Hours!$K$6:$K$7,ExportsELAP[[#This Row],[Date Prevailing]])</f>
        <v>0</v>
      </c>
      <c r="H2450" s="165">
        <f t="shared" si="155"/>
        <v>4</v>
      </c>
      <c r="I2450" s="166">
        <f>+Exports!G2453</f>
        <v>3.2078000000000002</v>
      </c>
      <c r="J2450" s="166">
        <f>+'ELAP_IPCO-APND'!D2453</f>
        <v>71.807019999999994</v>
      </c>
      <c r="K2450" s="166">
        <f>+(ExportsELAP[[#This Row],[Exports kWh - MPT]]/1000)*ExportsELAP[[#This Row],[EIM Price]]</f>
        <v>0.23034255875599999</v>
      </c>
      <c r="L2450" s="167" t="str">
        <f>+INDEX(ECR_Hours!$I$12:$I$15,MATCH(ExportsELAP[[#This Row],[Date Prevailing]],ECR_Hours!$H$12:$H$15,1))</f>
        <v>NS</v>
      </c>
      <c r="M2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1" spans="1:13" x14ac:dyDescent="0.25">
      <c r="A2451" s="164">
        <f>+Exports!A2454</f>
        <v>44664</v>
      </c>
      <c r="B2451" s="165">
        <f t="shared" si="152"/>
        <v>2022</v>
      </c>
      <c r="C2451" s="165">
        <f t="shared" si="153"/>
        <v>4</v>
      </c>
      <c r="D2451" s="165">
        <f t="shared" si="154"/>
        <v>13</v>
      </c>
      <c r="E2451" s="165">
        <f>+Exports!B2454</f>
        <v>2</v>
      </c>
      <c r="F2451" s="165">
        <f>+WEEKDAY(ExportsELAP[[#This Row],[Date Prevailing]],1)</f>
        <v>4</v>
      </c>
      <c r="G2451" s="165">
        <f>+COUNTIFS(ECR_Hours!$K$6:$K$7,ExportsELAP[[#This Row],[Date Prevailing]])</f>
        <v>0</v>
      </c>
      <c r="H2451" s="165">
        <f t="shared" si="155"/>
        <v>4</v>
      </c>
      <c r="I2451" s="166">
        <f>+Exports!G2454</f>
        <v>2.6878000000000002</v>
      </c>
      <c r="J2451" s="166">
        <f>+'ELAP_IPCO-APND'!D2454</f>
        <v>77.247709999999998</v>
      </c>
      <c r="K2451" s="166">
        <f>+(ExportsELAP[[#This Row],[Exports kWh - MPT]]/1000)*ExportsELAP[[#This Row],[EIM Price]]</f>
        <v>0.207626394938</v>
      </c>
      <c r="L2451" s="167" t="str">
        <f>+INDEX(ECR_Hours!$I$12:$I$15,MATCH(ExportsELAP[[#This Row],[Date Prevailing]],ECR_Hours!$H$12:$H$15,1))</f>
        <v>NS</v>
      </c>
      <c r="M2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2" spans="1:13" x14ac:dyDescent="0.25">
      <c r="A2452" s="164">
        <f>+Exports!A2455</f>
        <v>44664</v>
      </c>
      <c r="B2452" s="165">
        <f t="shared" si="152"/>
        <v>2022</v>
      </c>
      <c r="C2452" s="165">
        <f t="shared" si="153"/>
        <v>4</v>
      </c>
      <c r="D2452" s="165">
        <f t="shared" si="154"/>
        <v>13</v>
      </c>
      <c r="E2452" s="165">
        <f>+Exports!B2455</f>
        <v>3</v>
      </c>
      <c r="F2452" s="165">
        <f>+WEEKDAY(ExportsELAP[[#This Row],[Date Prevailing]],1)</f>
        <v>4</v>
      </c>
      <c r="G2452" s="165">
        <f>+COUNTIFS(ECR_Hours!$K$6:$K$7,ExportsELAP[[#This Row],[Date Prevailing]])</f>
        <v>0</v>
      </c>
      <c r="H2452" s="165">
        <f t="shared" si="155"/>
        <v>4</v>
      </c>
      <c r="I2452" s="166">
        <f>+Exports!G2455</f>
        <v>2.9785000000000004</v>
      </c>
      <c r="J2452" s="166">
        <f>+'ELAP_IPCO-APND'!D2455</f>
        <v>74.127160000000003</v>
      </c>
      <c r="K2452" s="166">
        <f>+(ExportsELAP[[#This Row],[Exports kWh - MPT]]/1000)*ExportsELAP[[#This Row],[EIM Price]]</f>
        <v>0.22078774606000004</v>
      </c>
      <c r="L2452" s="167" t="str">
        <f>+INDEX(ECR_Hours!$I$12:$I$15,MATCH(ExportsELAP[[#This Row],[Date Prevailing]],ECR_Hours!$H$12:$H$15,1))</f>
        <v>NS</v>
      </c>
      <c r="M2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3" spans="1:13" x14ac:dyDescent="0.25">
      <c r="A2453" s="164">
        <f>+Exports!A2456</f>
        <v>44664</v>
      </c>
      <c r="B2453" s="165">
        <f t="shared" si="152"/>
        <v>2022</v>
      </c>
      <c r="C2453" s="165">
        <f t="shared" si="153"/>
        <v>4</v>
      </c>
      <c r="D2453" s="165">
        <f t="shared" si="154"/>
        <v>13</v>
      </c>
      <c r="E2453" s="165">
        <f>+Exports!B2456</f>
        <v>4</v>
      </c>
      <c r="F2453" s="165">
        <f>+WEEKDAY(ExportsELAP[[#This Row],[Date Prevailing]],1)</f>
        <v>4</v>
      </c>
      <c r="G2453" s="165">
        <f>+COUNTIFS(ECR_Hours!$K$6:$K$7,ExportsELAP[[#This Row],[Date Prevailing]])</f>
        <v>0</v>
      </c>
      <c r="H2453" s="165">
        <f t="shared" si="155"/>
        <v>4</v>
      </c>
      <c r="I2453" s="166">
        <f>+Exports!G2456</f>
        <v>3.2677</v>
      </c>
      <c r="J2453" s="166">
        <f>+'ELAP_IPCO-APND'!D2456</f>
        <v>88.192170000000004</v>
      </c>
      <c r="K2453" s="166">
        <f>+(ExportsELAP[[#This Row],[Exports kWh - MPT]]/1000)*ExportsELAP[[#This Row],[EIM Price]]</f>
        <v>0.28818555390900003</v>
      </c>
      <c r="L2453" s="167" t="str">
        <f>+INDEX(ECR_Hours!$I$12:$I$15,MATCH(ExportsELAP[[#This Row],[Date Prevailing]],ECR_Hours!$H$12:$H$15,1))</f>
        <v>NS</v>
      </c>
      <c r="M2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4" spans="1:13" x14ac:dyDescent="0.25">
      <c r="A2454" s="164">
        <f>+Exports!A2457</f>
        <v>44664</v>
      </c>
      <c r="B2454" s="165">
        <f t="shared" si="152"/>
        <v>2022</v>
      </c>
      <c r="C2454" s="165">
        <f t="shared" si="153"/>
        <v>4</v>
      </c>
      <c r="D2454" s="165">
        <f t="shared" si="154"/>
        <v>13</v>
      </c>
      <c r="E2454" s="165">
        <f>+Exports!B2457</f>
        <v>5</v>
      </c>
      <c r="F2454" s="165">
        <f>+WEEKDAY(ExportsELAP[[#This Row],[Date Prevailing]],1)</f>
        <v>4</v>
      </c>
      <c r="G2454" s="165">
        <f>+COUNTIFS(ECR_Hours!$K$6:$K$7,ExportsELAP[[#This Row],[Date Prevailing]])</f>
        <v>0</v>
      </c>
      <c r="H2454" s="165">
        <f t="shared" si="155"/>
        <v>4</v>
      </c>
      <c r="I2454" s="166">
        <f>+Exports!G2457</f>
        <v>4.6917000000000009</v>
      </c>
      <c r="J2454" s="166">
        <f>+'ELAP_IPCO-APND'!D2457</f>
        <v>85.384619999999998</v>
      </c>
      <c r="K2454" s="166">
        <f>+(ExportsELAP[[#This Row],[Exports kWh - MPT]]/1000)*ExportsELAP[[#This Row],[EIM Price]]</f>
        <v>0.40059902165400008</v>
      </c>
      <c r="L2454" s="167" t="str">
        <f>+INDEX(ECR_Hours!$I$12:$I$15,MATCH(ExportsELAP[[#This Row],[Date Prevailing]],ECR_Hours!$H$12:$H$15,1))</f>
        <v>NS</v>
      </c>
      <c r="M2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5" spans="1:13" x14ac:dyDescent="0.25">
      <c r="A2455" s="164">
        <f>+Exports!A2458</f>
        <v>44664</v>
      </c>
      <c r="B2455" s="165">
        <f t="shared" si="152"/>
        <v>2022</v>
      </c>
      <c r="C2455" s="165">
        <f t="shared" si="153"/>
        <v>4</v>
      </c>
      <c r="D2455" s="165">
        <f t="shared" si="154"/>
        <v>13</v>
      </c>
      <c r="E2455" s="165">
        <f>+Exports!B2458</f>
        <v>6</v>
      </c>
      <c r="F2455" s="165">
        <f>+WEEKDAY(ExportsELAP[[#This Row],[Date Prevailing]],1)</f>
        <v>4</v>
      </c>
      <c r="G2455" s="165">
        <f>+COUNTIFS(ECR_Hours!$K$6:$K$7,ExportsELAP[[#This Row],[Date Prevailing]])</f>
        <v>0</v>
      </c>
      <c r="H2455" s="165">
        <f t="shared" si="155"/>
        <v>4</v>
      </c>
      <c r="I2455" s="166">
        <f>+Exports!G2458</f>
        <v>3.1166999999999998</v>
      </c>
      <c r="J2455" s="166">
        <f>+'ELAP_IPCO-APND'!D2458</f>
        <v>95.424220000000005</v>
      </c>
      <c r="K2455" s="166">
        <f>+(ExportsELAP[[#This Row],[Exports kWh - MPT]]/1000)*ExportsELAP[[#This Row],[EIM Price]]</f>
        <v>0.29740866647399999</v>
      </c>
      <c r="L2455" s="167" t="str">
        <f>+INDEX(ECR_Hours!$I$12:$I$15,MATCH(ExportsELAP[[#This Row],[Date Prevailing]],ECR_Hours!$H$12:$H$15,1))</f>
        <v>NS</v>
      </c>
      <c r="M2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6" spans="1:13" x14ac:dyDescent="0.25">
      <c r="A2456" s="164">
        <f>+Exports!A2459</f>
        <v>44664</v>
      </c>
      <c r="B2456" s="165">
        <f t="shared" si="152"/>
        <v>2022</v>
      </c>
      <c r="C2456" s="165">
        <f t="shared" si="153"/>
        <v>4</v>
      </c>
      <c r="D2456" s="165">
        <f t="shared" si="154"/>
        <v>13</v>
      </c>
      <c r="E2456" s="165">
        <f>+Exports!B2459</f>
        <v>7</v>
      </c>
      <c r="F2456" s="165">
        <f>+WEEKDAY(ExportsELAP[[#This Row],[Date Prevailing]],1)</f>
        <v>4</v>
      </c>
      <c r="G2456" s="165">
        <f>+COUNTIFS(ECR_Hours!$K$6:$K$7,ExportsELAP[[#This Row],[Date Prevailing]])</f>
        <v>0</v>
      </c>
      <c r="H2456" s="165">
        <f t="shared" si="155"/>
        <v>4</v>
      </c>
      <c r="I2456" s="166">
        <f>+Exports!G2459</f>
        <v>2.7945000000000002</v>
      </c>
      <c r="J2456" s="166">
        <f>+'ELAP_IPCO-APND'!D2459</f>
        <v>94.367620000000002</v>
      </c>
      <c r="K2456" s="166">
        <f>+(ExportsELAP[[#This Row],[Exports kWh - MPT]]/1000)*ExportsELAP[[#This Row],[EIM Price]]</f>
        <v>0.26371031409000001</v>
      </c>
      <c r="L2456" s="167" t="str">
        <f>+INDEX(ECR_Hours!$I$12:$I$15,MATCH(ExportsELAP[[#This Row],[Date Prevailing]],ECR_Hours!$H$12:$H$15,1))</f>
        <v>NS</v>
      </c>
      <c r="M2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7" spans="1:13" x14ac:dyDescent="0.25">
      <c r="A2457" s="164">
        <f>+Exports!A2460</f>
        <v>44664</v>
      </c>
      <c r="B2457" s="165">
        <f t="shared" si="152"/>
        <v>2022</v>
      </c>
      <c r="C2457" s="165">
        <f t="shared" si="153"/>
        <v>4</v>
      </c>
      <c r="D2457" s="165">
        <f t="shared" si="154"/>
        <v>13</v>
      </c>
      <c r="E2457" s="165">
        <f>+Exports!B2460</f>
        <v>8</v>
      </c>
      <c r="F2457" s="165">
        <f>+WEEKDAY(ExportsELAP[[#This Row],[Date Prevailing]],1)</f>
        <v>4</v>
      </c>
      <c r="G2457" s="165">
        <f>+COUNTIFS(ECR_Hours!$K$6:$K$7,ExportsELAP[[#This Row],[Date Prevailing]])</f>
        <v>0</v>
      </c>
      <c r="H2457" s="165">
        <f t="shared" si="155"/>
        <v>4</v>
      </c>
      <c r="I2457" s="166">
        <f>+Exports!G2460</f>
        <v>470.35619999999994</v>
      </c>
      <c r="J2457" s="166">
        <f>+'ELAP_IPCO-APND'!D2460</f>
        <v>91.428399999999996</v>
      </c>
      <c r="K2457" s="166">
        <f>+(ExportsELAP[[#This Row],[Exports kWh - MPT]]/1000)*ExportsELAP[[#This Row],[EIM Price]]</f>
        <v>43.003914796079997</v>
      </c>
      <c r="L2457" s="167" t="str">
        <f>+INDEX(ECR_Hours!$I$12:$I$15,MATCH(ExportsELAP[[#This Row],[Date Prevailing]],ECR_Hours!$H$12:$H$15,1))</f>
        <v>NS</v>
      </c>
      <c r="M2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8" spans="1:13" x14ac:dyDescent="0.25">
      <c r="A2458" s="164">
        <f>+Exports!A2461</f>
        <v>44664</v>
      </c>
      <c r="B2458" s="165">
        <f t="shared" si="152"/>
        <v>2022</v>
      </c>
      <c r="C2458" s="165">
        <f t="shared" si="153"/>
        <v>4</v>
      </c>
      <c r="D2458" s="165">
        <f t="shared" si="154"/>
        <v>13</v>
      </c>
      <c r="E2458" s="165">
        <f>+Exports!B2461</f>
        <v>9</v>
      </c>
      <c r="F2458" s="165">
        <f>+WEEKDAY(ExportsELAP[[#This Row],[Date Prevailing]],1)</f>
        <v>4</v>
      </c>
      <c r="G2458" s="165">
        <f>+COUNTIFS(ECR_Hours!$K$6:$K$7,ExportsELAP[[#This Row],[Date Prevailing]])</f>
        <v>0</v>
      </c>
      <c r="H2458" s="165">
        <f t="shared" si="155"/>
        <v>4</v>
      </c>
      <c r="I2458" s="166">
        <f>+Exports!G2461</f>
        <v>5194.7392999999993</v>
      </c>
      <c r="J2458" s="166">
        <f>+'ELAP_IPCO-APND'!D2461</f>
        <v>81.604799999999997</v>
      </c>
      <c r="K2458" s="166">
        <f>+(ExportsELAP[[#This Row],[Exports kWh - MPT]]/1000)*ExportsELAP[[#This Row],[EIM Price]]</f>
        <v>423.91566162863995</v>
      </c>
      <c r="L2458" s="167" t="str">
        <f>+INDEX(ECR_Hours!$I$12:$I$15,MATCH(ExportsELAP[[#This Row],[Date Prevailing]],ECR_Hours!$H$12:$H$15,1))</f>
        <v>NS</v>
      </c>
      <c r="M2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59" spans="1:13" x14ac:dyDescent="0.25">
      <c r="A2459" s="164">
        <f>+Exports!A2462</f>
        <v>44664</v>
      </c>
      <c r="B2459" s="165">
        <f t="shared" si="152"/>
        <v>2022</v>
      </c>
      <c r="C2459" s="165">
        <f t="shared" si="153"/>
        <v>4</v>
      </c>
      <c r="D2459" s="165">
        <f t="shared" si="154"/>
        <v>13</v>
      </c>
      <c r="E2459" s="165">
        <f>+Exports!B2462</f>
        <v>10</v>
      </c>
      <c r="F2459" s="165">
        <f>+WEEKDAY(ExportsELAP[[#This Row],[Date Prevailing]],1)</f>
        <v>4</v>
      </c>
      <c r="G2459" s="165">
        <f>+COUNTIFS(ECR_Hours!$K$6:$K$7,ExportsELAP[[#This Row],[Date Prevailing]])</f>
        <v>0</v>
      </c>
      <c r="H2459" s="165">
        <f t="shared" si="155"/>
        <v>4</v>
      </c>
      <c r="I2459" s="166">
        <f>+Exports!G2462</f>
        <v>16742.949500000002</v>
      </c>
      <c r="J2459" s="166">
        <f>+'ELAP_IPCO-APND'!D2462</f>
        <v>83.390870000000007</v>
      </c>
      <c r="K2459" s="166">
        <f>+(ExportsELAP[[#This Row],[Exports kWh - MPT]]/1000)*ExportsELAP[[#This Row],[EIM Price]]</f>
        <v>1396.2091251710654</v>
      </c>
      <c r="L2459" s="167" t="str">
        <f>+INDEX(ECR_Hours!$I$12:$I$15,MATCH(ExportsELAP[[#This Row],[Date Prevailing]],ECR_Hours!$H$12:$H$15,1))</f>
        <v>NS</v>
      </c>
      <c r="M2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0" spans="1:13" x14ac:dyDescent="0.25">
      <c r="A2460" s="164">
        <f>+Exports!A2463</f>
        <v>44664</v>
      </c>
      <c r="B2460" s="165">
        <f t="shared" si="152"/>
        <v>2022</v>
      </c>
      <c r="C2460" s="165">
        <f t="shared" si="153"/>
        <v>4</v>
      </c>
      <c r="D2460" s="165">
        <f t="shared" si="154"/>
        <v>13</v>
      </c>
      <c r="E2460" s="165">
        <f>+Exports!B2463</f>
        <v>11</v>
      </c>
      <c r="F2460" s="165">
        <f>+WEEKDAY(ExportsELAP[[#This Row],[Date Prevailing]],1)</f>
        <v>4</v>
      </c>
      <c r="G2460" s="165">
        <f>+COUNTIFS(ECR_Hours!$K$6:$K$7,ExportsELAP[[#This Row],[Date Prevailing]])</f>
        <v>0</v>
      </c>
      <c r="H2460" s="165">
        <f t="shared" si="155"/>
        <v>4</v>
      </c>
      <c r="I2460" s="166">
        <f>+Exports!G2463</f>
        <v>21194.524799999999</v>
      </c>
      <c r="J2460" s="166">
        <f>+'ELAP_IPCO-APND'!D2463</f>
        <v>80.213229999999996</v>
      </c>
      <c r="K2460" s="166">
        <f>+(ExportsELAP[[#This Row],[Exports kWh - MPT]]/1000)*ExportsELAP[[#This Row],[EIM Price]]</f>
        <v>1700.0812925231039</v>
      </c>
      <c r="L2460" s="167" t="str">
        <f>+INDEX(ECR_Hours!$I$12:$I$15,MATCH(ExportsELAP[[#This Row],[Date Prevailing]],ECR_Hours!$H$12:$H$15,1))</f>
        <v>NS</v>
      </c>
      <c r="M2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1" spans="1:13" x14ac:dyDescent="0.25">
      <c r="A2461" s="164">
        <f>+Exports!A2464</f>
        <v>44664</v>
      </c>
      <c r="B2461" s="165">
        <f t="shared" si="152"/>
        <v>2022</v>
      </c>
      <c r="C2461" s="165">
        <f t="shared" si="153"/>
        <v>4</v>
      </c>
      <c r="D2461" s="165">
        <f t="shared" si="154"/>
        <v>13</v>
      </c>
      <c r="E2461" s="165">
        <f>+Exports!B2464</f>
        <v>12</v>
      </c>
      <c r="F2461" s="165">
        <f>+WEEKDAY(ExportsELAP[[#This Row],[Date Prevailing]],1)</f>
        <v>4</v>
      </c>
      <c r="G2461" s="165">
        <f>+COUNTIFS(ECR_Hours!$K$6:$K$7,ExportsELAP[[#This Row],[Date Prevailing]])</f>
        <v>0</v>
      </c>
      <c r="H2461" s="165">
        <f t="shared" si="155"/>
        <v>4</v>
      </c>
      <c r="I2461" s="166">
        <f>+Exports!G2464</f>
        <v>20563.629399999998</v>
      </c>
      <c r="J2461" s="166">
        <f>+'ELAP_IPCO-APND'!D2464</f>
        <v>70.846209999999999</v>
      </c>
      <c r="K2461" s="166">
        <f>+(ExportsELAP[[#This Row],[Exports kWh - MPT]]/1000)*ExportsELAP[[#This Row],[EIM Price]]</f>
        <v>1456.8552068345737</v>
      </c>
      <c r="L2461" s="167" t="str">
        <f>+INDEX(ECR_Hours!$I$12:$I$15,MATCH(ExportsELAP[[#This Row],[Date Prevailing]],ECR_Hours!$H$12:$H$15,1))</f>
        <v>NS</v>
      </c>
      <c r="M2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2" spans="1:13" x14ac:dyDescent="0.25">
      <c r="A2462" s="164">
        <f>+Exports!A2465</f>
        <v>44664</v>
      </c>
      <c r="B2462" s="165">
        <f t="shared" si="152"/>
        <v>2022</v>
      </c>
      <c r="C2462" s="165">
        <f t="shared" si="153"/>
        <v>4</v>
      </c>
      <c r="D2462" s="165">
        <f t="shared" si="154"/>
        <v>13</v>
      </c>
      <c r="E2462" s="165">
        <f>+Exports!B2465</f>
        <v>13</v>
      </c>
      <c r="F2462" s="165">
        <f>+WEEKDAY(ExportsELAP[[#This Row],[Date Prevailing]],1)</f>
        <v>4</v>
      </c>
      <c r="G2462" s="165">
        <f>+COUNTIFS(ECR_Hours!$K$6:$K$7,ExportsELAP[[#This Row],[Date Prevailing]])</f>
        <v>0</v>
      </c>
      <c r="H2462" s="165">
        <f t="shared" si="155"/>
        <v>4</v>
      </c>
      <c r="I2462" s="166">
        <f>+Exports!G2465</f>
        <v>24130.859900000003</v>
      </c>
      <c r="J2462" s="166">
        <f>+'ELAP_IPCO-APND'!D2465</f>
        <v>75.440820000000002</v>
      </c>
      <c r="K2462" s="166">
        <f>+(ExportsELAP[[#This Row],[Exports kWh - MPT]]/1000)*ExportsELAP[[#This Row],[EIM Price]]</f>
        <v>1820.4518581611185</v>
      </c>
      <c r="L2462" s="167" t="str">
        <f>+INDEX(ECR_Hours!$I$12:$I$15,MATCH(ExportsELAP[[#This Row],[Date Prevailing]],ECR_Hours!$H$12:$H$15,1))</f>
        <v>NS</v>
      </c>
      <c r="M2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3" spans="1:13" x14ac:dyDescent="0.25">
      <c r="A2463" s="164">
        <f>+Exports!A2466</f>
        <v>44664</v>
      </c>
      <c r="B2463" s="165">
        <f t="shared" si="152"/>
        <v>2022</v>
      </c>
      <c r="C2463" s="165">
        <f t="shared" si="153"/>
        <v>4</v>
      </c>
      <c r="D2463" s="165">
        <f t="shared" si="154"/>
        <v>13</v>
      </c>
      <c r="E2463" s="165">
        <f>+Exports!B2466</f>
        <v>14</v>
      </c>
      <c r="F2463" s="165">
        <f>+WEEKDAY(ExportsELAP[[#This Row],[Date Prevailing]],1)</f>
        <v>4</v>
      </c>
      <c r="G2463" s="165">
        <f>+COUNTIFS(ECR_Hours!$K$6:$K$7,ExportsELAP[[#This Row],[Date Prevailing]])</f>
        <v>0</v>
      </c>
      <c r="H2463" s="165">
        <f t="shared" si="155"/>
        <v>4</v>
      </c>
      <c r="I2463" s="166">
        <f>+Exports!G2466</f>
        <v>29650.8115</v>
      </c>
      <c r="J2463" s="166">
        <f>+'ELAP_IPCO-APND'!D2466</f>
        <v>78.550569999999993</v>
      </c>
      <c r="K2463" s="166">
        <f>+(ExportsELAP[[#This Row],[Exports kWh - MPT]]/1000)*ExportsELAP[[#This Row],[EIM Price]]</f>
        <v>2329.0881442875548</v>
      </c>
      <c r="L2463" s="167" t="str">
        <f>+INDEX(ECR_Hours!$I$12:$I$15,MATCH(ExportsELAP[[#This Row],[Date Prevailing]],ECR_Hours!$H$12:$H$15,1))</f>
        <v>NS</v>
      </c>
      <c r="M2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4" spans="1:13" x14ac:dyDescent="0.25">
      <c r="A2464" s="164">
        <f>+Exports!A2467</f>
        <v>44664</v>
      </c>
      <c r="B2464" s="165">
        <f t="shared" si="152"/>
        <v>2022</v>
      </c>
      <c r="C2464" s="165">
        <f t="shared" si="153"/>
        <v>4</v>
      </c>
      <c r="D2464" s="165">
        <f t="shared" si="154"/>
        <v>13</v>
      </c>
      <c r="E2464" s="165">
        <f>+Exports!B2467</f>
        <v>15</v>
      </c>
      <c r="F2464" s="165">
        <f>+WEEKDAY(ExportsELAP[[#This Row],[Date Prevailing]],1)</f>
        <v>4</v>
      </c>
      <c r="G2464" s="165">
        <f>+COUNTIFS(ECR_Hours!$K$6:$K$7,ExportsELAP[[#This Row],[Date Prevailing]])</f>
        <v>0</v>
      </c>
      <c r="H2464" s="165">
        <f t="shared" si="155"/>
        <v>4</v>
      </c>
      <c r="I2464" s="166">
        <f>+Exports!G2467</f>
        <v>29824.3652</v>
      </c>
      <c r="J2464" s="166">
        <f>+'ELAP_IPCO-APND'!D2467</f>
        <v>67.648430000000005</v>
      </c>
      <c r="K2464" s="166">
        <f>+(ExportsELAP[[#This Row],[Exports kWh - MPT]]/1000)*ExportsELAP[[#This Row],[EIM Price]]</f>
        <v>2017.571481526636</v>
      </c>
      <c r="L2464" s="167" t="str">
        <f>+INDEX(ECR_Hours!$I$12:$I$15,MATCH(ExportsELAP[[#This Row],[Date Prevailing]],ECR_Hours!$H$12:$H$15,1))</f>
        <v>NS</v>
      </c>
      <c r="M2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5" spans="1:13" x14ac:dyDescent="0.25">
      <c r="A2465" s="164">
        <f>+Exports!A2468</f>
        <v>44664</v>
      </c>
      <c r="B2465" s="165">
        <f t="shared" si="152"/>
        <v>2022</v>
      </c>
      <c r="C2465" s="165">
        <f t="shared" si="153"/>
        <v>4</v>
      </c>
      <c r="D2465" s="165">
        <f t="shared" si="154"/>
        <v>13</v>
      </c>
      <c r="E2465" s="165">
        <f>+Exports!B2468</f>
        <v>16</v>
      </c>
      <c r="F2465" s="165">
        <f>+WEEKDAY(ExportsELAP[[#This Row],[Date Prevailing]],1)</f>
        <v>4</v>
      </c>
      <c r="G2465" s="165">
        <f>+COUNTIFS(ECR_Hours!$K$6:$K$7,ExportsELAP[[#This Row],[Date Prevailing]])</f>
        <v>0</v>
      </c>
      <c r="H2465" s="165">
        <f t="shared" si="155"/>
        <v>4</v>
      </c>
      <c r="I2465" s="166">
        <f>+Exports!G2468</f>
        <v>24970.089400000001</v>
      </c>
      <c r="J2465" s="166">
        <f>+'ELAP_IPCO-APND'!D2468</f>
        <v>59.951749999999997</v>
      </c>
      <c r="K2465" s="166">
        <f>+(ExportsELAP[[#This Row],[Exports kWh - MPT]]/1000)*ExportsELAP[[#This Row],[EIM Price]]</f>
        <v>1497.0005571864499</v>
      </c>
      <c r="L2465" s="167" t="str">
        <f>+INDEX(ECR_Hours!$I$12:$I$15,MATCH(ExportsELAP[[#This Row],[Date Prevailing]],ECR_Hours!$H$12:$H$15,1))</f>
        <v>NS</v>
      </c>
      <c r="M2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6" spans="1:13" x14ac:dyDescent="0.25">
      <c r="A2466" s="164">
        <f>+Exports!A2469</f>
        <v>44664</v>
      </c>
      <c r="B2466" s="165">
        <f t="shared" si="152"/>
        <v>2022</v>
      </c>
      <c r="C2466" s="165">
        <f t="shared" si="153"/>
        <v>4</v>
      </c>
      <c r="D2466" s="165">
        <f t="shared" si="154"/>
        <v>13</v>
      </c>
      <c r="E2466" s="165">
        <f>+Exports!B2469</f>
        <v>17</v>
      </c>
      <c r="F2466" s="165">
        <f>+WEEKDAY(ExportsELAP[[#This Row],[Date Prevailing]],1)</f>
        <v>4</v>
      </c>
      <c r="G2466" s="165">
        <f>+COUNTIFS(ECR_Hours!$K$6:$K$7,ExportsELAP[[#This Row],[Date Prevailing]])</f>
        <v>0</v>
      </c>
      <c r="H2466" s="165">
        <f t="shared" si="155"/>
        <v>4</v>
      </c>
      <c r="I2466" s="166">
        <f>+Exports!G2469</f>
        <v>21871.4817</v>
      </c>
      <c r="J2466" s="166">
        <f>+'ELAP_IPCO-APND'!D2469</f>
        <v>58.381219999999999</v>
      </c>
      <c r="K2466" s="166">
        <f>+(ExportsELAP[[#This Row],[Exports kWh - MPT]]/1000)*ExportsELAP[[#This Row],[EIM Price]]</f>
        <v>1276.8837848536739</v>
      </c>
      <c r="L2466" s="167" t="str">
        <f>+INDEX(ECR_Hours!$I$12:$I$15,MATCH(ExportsELAP[[#This Row],[Date Prevailing]],ECR_Hours!$H$12:$H$15,1))</f>
        <v>NS</v>
      </c>
      <c r="M2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7" spans="1:13" x14ac:dyDescent="0.25">
      <c r="A2467" s="164">
        <f>+Exports!A2470</f>
        <v>44664</v>
      </c>
      <c r="B2467" s="165">
        <f t="shared" si="152"/>
        <v>2022</v>
      </c>
      <c r="C2467" s="165">
        <f t="shared" si="153"/>
        <v>4</v>
      </c>
      <c r="D2467" s="165">
        <f t="shared" si="154"/>
        <v>13</v>
      </c>
      <c r="E2467" s="165">
        <f>+Exports!B2470</f>
        <v>18</v>
      </c>
      <c r="F2467" s="165">
        <f>+WEEKDAY(ExportsELAP[[#This Row],[Date Prevailing]],1)</f>
        <v>4</v>
      </c>
      <c r="G2467" s="165">
        <f>+COUNTIFS(ECR_Hours!$K$6:$K$7,ExportsELAP[[#This Row],[Date Prevailing]])</f>
        <v>0</v>
      </c>
      <c r="H2467" s="165">
        <f t="shared" si="155"/>
        <v>4</v>
      </c>
      <c r="I2467" s="166">
        <f>+Exports!G2470</f>
        <v>20598.1427</v>
      </c>
      <c r="J2467" s="166">
        <f>+'ELAP_IPCO-APND'!D2470</f>
        <v>48.62209</v>
      </c>
      <c r="K2467" s="166">
        <f>+(ExportsELAP[[#This Row],[Exports kWh - MPT]]/1000)*ExportsELAP[[#This Row],[EIM Price]]</f>
        <v>1001.524748192243</v>
      </c>
      <c r="L2467" s="167" t="str">
        <f>+INDEX(ECR_Hours!$I$12:$I$15,MATCH(ExportsELAP[[#This Row],[Date Prevailing]],ECR_Hours!$H$12:$H$15,1))</f>
        <v>NS</v>
      </c>
      <c r="M2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8" spans="1:13" x14ac:dyDescent="0.25">
      <c r="A2468" s="164">
        <f>+Exports!A2471</f>
        <v>44664</v>
      </c>
      <c r="B2468" s="165">
        <f t="shared" si="152"/>
        <v>2022</v>
      </c>
      <c r="C2468" s="165">
        <f t="shared" si="153"/>
        <v>4</v>
      </c>
      <c r="D2468" s="165">
        <f t="shared" si="154"/>
        <v>13</v>
      </c>
      <c r="E2468" s="165">
        <f>+Exports!B2471</f>
        <v>19</v>
      </c>
      <c r="F2468" s="165">
        <f>+WEEKDAY(ExportsELAP[[#This Row],[Date Prevailing]],1)</f>
        <v>4</v>
      </c>
      <c r="G2468" s="165">
        <f>+COUNTIFS(ECR_Hours!$K$6:$K$7,ExportsELAP[[#This Row],[Date Prevailing]])</f>
        <v>0</v>
      </c>
      <c r="H2468" s="165">
        <f t="shared" si="155"/>
        <v>4</v>
      </c>
      <c r="I2468" s="166">
        <f>+Exports!G2471</f>
        <v>11534.443600000001</v>
      </c>
      <c r="J2468" s="166">
        <f>+'ELAP_IPCO-APND'!D2471</f>
        <v>55.06326</v>
      </c>
      <c r="K2468" s="166">
        <f>+(ExportsELAP[[#This Row],[Exports kWh - MPT]]/1000)*ExportsELAP[[#This Row],[EIM Price]]</f>
        <v>635.12406690213606</v>
      </c>
      <c r="L2468" s="167" t="str">
        <f>+INDEX(ECR_Hours!$I$12:$I$15,MATCH(ExportsELAP[[#This Row],[Date Prevailing]],ECR_Hours!$H$12:$H$15,1))</f>
        <v>NS</v>
      </c>
      <c r="M2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69" spans="1:13" x14ac:dyDescent="0.25">
      <c r="A2469" s="164">
        <f>+Exports!A2472</f>
        <v>44664</v>
      </c>
      <c r="B2469" s="165">
        <f t="shared" si="152"/>
        <v>2022</v>
      </c>
      <c r="C2469" s="165">
        <f t="shared" si="153"/>
        <v>4</v>
      </c>
      <c r="D2469" s="165">
        <f t="shared" si="154"/>
        <v>13</v>
      </c>
      <c r="E2469" s="165">
        <f>+Exports!B2472</f>
        <v>20</v>
      </c>
      <c r="F2469" s="165">
        <f>+WEEKDAY(ExportsELAP[[#This Row],[Date Prevailing]],1)</f>
        <v>4</v>
      </c>
      <c r="G2469" s="165">
        <f>+COUNTIFS(ECR_Hours!$K$6:$K$7,ExportsELAP[[#This Row],[Date Prevailing]])</f>
        <v>0</v>
      </c>
      <c r="H2469" s="165">
        <f t="shared" si="155"/>
        <v>4</v>
      </c>
      <c r="I2469" s="166">
        <f>+Exports!G2472</f>
        <v>1920.2117999999998</v>
      </c>
      <c r="J2469" s="166">
        <f>+'ELAP_IPCO-APND'!D2472</f>
        <v>80.088459999999998</v>
      </c>
      <c r="K2469" s="166">
        <f>+(ExportsELAP[[#This Row],[Exports kWh - MPT]]/1000)*ExportsELAP[[#This Row],[EIM Price]]</f>
        <v>153.786805935828</v>
      </c>
      <c r="L2469" s="167" t="str">
        <f>+INDEX(ECR_Hours!$I$12:$I$15,MATCH(ExportsELAP[[#This Row],[Date Prevailing]],ECR_Hours!$H$12:$H$15,1))</f>
        <v>NS</v>
      </c>
      <c r="M2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0" spans="1:13" x14ac:dyDescent="0.25">
      <c r="A2470" s="164">
        <f>+Exports!A2473</f>
        <v>44664</v>
      </c>
      <c r="B2470" s="165">
        <f t="shared" si="152"/>
        <v>2022</v>
      </c>
      <c r="C2470" s="165">
        <f t="shared" si="153"/>
        <v>4</v>
      </c>
      <c r="D2470" s="165">
        <f t="shared" si="154"/>
        <v>13</v>
      </c>
      <c r="E2470" s="165">
        <f>+Exports!B2473</f>
        <v>21</v>
      </c>
      <c r="F2470" s="165">
        <f>+WEEKDAY(ExportsELAP[[#This Row],[Date Prevailing]],1)</f>
        <v>4</v>
      </c>
      <c r="G2470" s="165">
        <f>+COUNTIFS(ECR_Hours!$K$6:$K$7,ExportsELAP[[#This Row],[Date Prevailing]])</f>
        <v>0</v>
      </c>
      <c r="H2470" s="165">
        <f t="shared" si="155"/>
        <v>4</v>
      </c>
      <c r="I2470" s="166">
        <f>+Exports!G2473</f>
        <v>40.700600000000001</v>
      </c>
      <c r="J2470" s="166">
        <f>+'ELAP_IPCO-APND'!D2473</f>
        <v>84.210629999999995</v>
      </c>
      <c r="K2470" s="166">
        <f>+(ExportsELAP[[#This Row],[Exports kWh - MPT]]/1000)*ExportsELAP[[#This Row],[EIM Price]]</f>
        <v>3.427423167378</v>
      </c>
      <c r="L2470" s="167" t="str">
        <f>+INDEX(ECR_Hours!$I$12:$I$15,MATCH(ExportsELAP[[#This Row],[Date Prevailing]],ECR_Hours!$H$12:$H$15,1))</f>
        <v>NS</v>
      </c>
      <c r="M2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1" spans="1:13" x14ac:dyDescent="0.25">
      <c r="A2471" s="164">
        <f>+Exports!A2474</f>
        <v>44664</v>
      </c>
      <c r="B2471" s="165">
        <f t="shared" si="152"/>
        <v>2022</v>
      </c>
      <c r="C2471" s="165">
        <f t="shared" si="153"/>
        <v>4</v>
      </c>
      <c r="D2471" s="165">
        <f t="shared" si="154"/>
        <v>13</v>
      </c>
      <c r="E2471" s="165">
        <f>+Exports!B2474</f>
        <v>22</v>
      </c>
      <c r="F2471" s="165">
        <f>+WEEKDAY(ExportsELAP[[#This Row],[Date Prevailing]],1)</f>
        <v>4</v>
      </c>
      <c r="G2471" s="165">
        <f>+COUNTIFS(ECR_Hours!$K$6:$K$7,ExportsELAP[[#This Row],[Date Prevailing]])</f>
        <v>0</v>
      </c>
      <c r="H2471" s="165">
        <f t="shared" si="155"/>
        <v>4</v>
      </c>
      <c r="I2471" s="166">
        <f>+Exports!G2474</f>
        <v>15.412600000000001</v>
      </c>
      <c r="J2471" s="166">
        <f>+'ELAP_IPCO-APND'!D2474</f>
        <v>112.41612000000001</v>
      </c>
      <c r="K2471" s="166">
        <f>+(ExportsELAP[[#This Row],[Exports kWh - MPT]]/1000)*ExportsELAP[[#This Row],[EIM Price]]</f>
        <v>1.7326246911120002</v>
      </c>
      <c r="L2471" s="167" t="str">
        <f>+INDEX(ECR_Hours!$I$12:$I$15,MATCH(ExportsELAP[[#This Row],[Date Prevailing]],ECR_Hours!$H$12:$H$15,1))</f>
        <v>NS</v>
      </c>
      <c r="M2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2" spans="1:13" x14ac:dyDescent="0.25">
      <c r="A2472" s="164">
        <f>+Exports!A2475</f>
        <v>44664</v>
      </c>
      <c r="B2472" s="165">
        <f t="shared" si="152"/>
        <v>2022</v>
      </c>
      <c r="C2472" s="165">
        <f t="shared" si="153"/>
        <v>4</v>
      </c>
      <c r="D2472" s="165">
        <f t="shared" si="154"/>
        <v>13</v>
      </c>
      <c r="E2472" s="165">
        <f>+Exports!B2475</f>
        <v>23</v>
      </c>
      <c r="F2472" s="165">
        <f>+WEEKDAY(ExportsELAP[[#This Row],[Date Prevailing]],1)</f>
        <v>4</v>
      </c>
      <c r="G2472" s="165">
        <f>+COUNTIFS(ECR_Hours!$K$6:$K$7,ExportsELAP[[#This Row],[Date Prevailing]])</f>
        <v>0</v>
      </c>
      <c r="H2472" s="165">
        <f t="shared" si="155"/>
        <v>4</v>
      </c>
      <c r="I2472" s="166">
        <f>+Exports!G2475</f>
        <v>10.4084</v>
      </c>
      <c r="J2472" s="166">
        <f>+'ELAP_IPCO-APND'!D2475</f>
        <v>102.78435</v>
      </c>
      <c r="K2472" s="166">
        <f>+(ExportsELAP[[#This Row],[Exports kWh - MPT]]/1000)*ExportsELAP[[#This Row],[EIM Price]]</f>
        <v>1.06982062854</v>
      </c>
      <c r="L2472" s="167" t="str">
        <f>+INDEX(ECR_Hours!$I$12:$I$15,MATCH(ExportsELAP[[#This Row],[Date Prevailing]],ECR_Hours!$H$12:$H$15,1))</f>
        <v>NS</v>
      </c>
      <c r="M2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3" spans="1:13" x14ac:dyDescent="0.25">
      <c r="A2473" s="164">
        <f>+Exports!A2476</f>
        <v>44664</v>
      </c>
      <c r="B2473" s="165">
        <f t="shared" si="152"/>
        <v>2022</v>
      </c>
      <c r="C2473" s="165">
        <f t="shared" si="153"/>
        <v>4</v>
      </c>
      <c r="D2473" s="165">
        <f t="shared" si="154"/>
        <v>13</v>
      </c>
      <c r="E2473" s="165">
        <f>+Exports!B2476</f>
        <v>24</v>
      </c>
      <c r="F2473" s="165">
        <f>+WEEKDAY(ExportsELAP[[#This Row],[Date Prevailing]],1)</f>
        <v>4</v>
      </c>
      <c r="G2473" s="165">
        <f>+COUNTIFS(ECR_Hours!$K$6:$K$7,ExportsELAP[[#This Row],[Date Prevailing]])</f>
        <v>0</v>
      </c>
      <c r="H2473" s="165">
        <f t="shared" si="155"/>
        <v>4</v>
      </c>
      <c r="I2473" s="166">
        <f>+Exports!G2476</f>
        <v>9.2259000000000011</v>
      </c>
      <c r="J2473" s="166">
        <f>+'ELAP_IPCO-APND'!D2476</f>
        <v>91.507840000000002</v>
      </c>
      <c r="K2473" s="166">
        <f>+(ExportsELAP[[#This Row],[Exports kWh - MPT]]/1000)*ExportsELAP[[#This Row],[EIM Price]]</f>
        <v>0.84424218105600002</v>
      </c>
      <c r="L2473" s="167" t="str">
        <f>+INDEX(ECR_Hours!$I$12:$I$15,MATCH(ExportsELAP[[#This Row],[Date Prevailing]],ECR_Hours!$H$12:$H$15,1))</f>
        <v>NS</v>
      </c>
      <c r="M2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4" spans="1:13" x14ac:dyDescent="0.25">
      <c r="A2474" s="164">
        <f>+Exports!A2477</f>
        <v>44665</v>
      </c>
      <c r="B2474" s="165">
        <f t="shared" si="152"/>
        <v>2022</v>
      </c>
      <c r="C2474" s="165">
        <f t="shared" si="153"/>
        <v>4</v>
      </c>
      <c r="D2474" s="165">
        <f t="shared" si="154"/>
        <v>14</v>
      </c>
      <c r="E2474" s="165">
        <f>+Exports!B2477</f>
        <v>1</v>
      </c>
      <c r="F2474" s="165">
        <f>+WEEKDAY(ExportsELAP[[#This Row],[Date Prevailing]],1)</f>
        <v>5</v>
      </c>
      <c r="G2474" s="165">
        <f>+COUNTIFS(ECR_Hours!$K$6:$K$7,ExportsELAP[[#This Row],[Date Prevailing]])</f>
        <v>0</v>
      </c>
      <c r="H2474" s="165">
        <f t="shared" si="155"/>
        <v>5</v>
      </c>
      <c r="I2474" s="166">
        <f>+Exports!G2477</f>
        <v>2.567699999999999</v>
      </c>
      <c r="J2474" s="166">
        <f>+'ELAP_IPCO-APND'!D2477</f>
        <v>81.180049999999994</v>
      </c>
      <c r="K2474" s="166">
        <f>+(ExportsELAP[[#This Row],[Exports kWh - MPT]]/1000)*ExportsELAP[[#This Row],[EIM Price]]</f>
        <v>0.20844601438499991</v>
      </c>
      <c r="L2474" s="167" t="str">
        <f>+INDEX(ECR_Hours!$I$12:$I$15,MATCH(ExportsELAP[[#This Row],[Date Prevailing]],ECR_Hours!$H$12:$H$15,1))</f>
        <v>NS</v>
      </c>
      <c r="M2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5" spans="1:13" x14ac:dyDescent="0.25">
      <c r="A2475" s="164">
        <f>+Exports!A2478</f>
        <v>44665</v>
      </c>
      <c r="B2475" s="165">
        <f t="shared" si="152"/>
        <v>2022</v>
      </c>
      <c r="C2475" s="165">
        <f t="shared" si="153"/>
        <v>4</v>
      </c>
      <c r="D2475" s="165">
        <f t="shared" si="154"/>
        <v>14</v>
      </c>
      <c r="E2475" s="165">
        <f>+Exports!B2478</f>
        <v>2</v>
      </c>
      <c r="F2475" s="165">
        <f>+WEEKDAY(ExportsELAP[[#This Row],[Date Prevailing]],1)</f>
        <v>5</v>
      </c>
      <c r="G2475" s="165">
        <f>+COUNTIFS(ECR_Hours!$K$6:$K$7,ExportsELAP[[#This Row],[Date Prevailing]])</f>
        <v>0</v>
      </c>
      <c r="H2475" s="165">
        <f t="shared" si="155"/>
        <v>5</v>
      </c>
      <c r="I2475" s="166">
        <f>+Exports!G2478</f>
        <v>2.6187999999999998</v>
      </c>
      <c r="J2475" s="166">
        <f>+'ELAP_IPCO-APND'!D2478</f>
        <v>71.123900000000006</v>
      </c>
      <c r="K2475" s="166">
        <f>+(ExportsELAP[[#This Row],[Exports kWh - MPT]]/1000)*ExportsELAP[[#This Row],[EIM Price]]</f>
        <v>0.18625926932</v>
      </c>
      <c r="L2475" s="167" t="str">
        <f>+INDEX(ECR_Hours!$I$12:$I$15,MATCH(ExportsELAP[[#This Row],[Date Prevailing]],ECR_Hours!$H$12:$H$15,1))</f>
        <v>NS</v>
      </c>
      <c r="M2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6" spans="1:13" x14ac:dyDescent="0.25">
      <c r="A2476" s="164">
        <f>+Exports!A2479</f>
        <v>44665</v>
      </c>
      <c r="B2476" s="165">
        <f t="shared" si="152"/>
        <v>2022</v>
      </c>
      <c r="C2476" s="165">
        <f t="shared" si="153"/>
        <v>4</v>
      </c>
      <c r="D2476" s="165">
        <f t="shared" si="154"/>
        <v>14</v>
      </c>
      <c r="E2476" s="165">
        <f>+Exports!B2479</f>
        <v>3</v>
      </c>
      <c r="F2476" s="165">
        <f>+WEEKDAY(ExportsELAP[[#This Row],[Date Prevailing]],1)</f>
        <v>5</v>
      </c>
      <c r="G2476" s="165">
        <f>+COUNTIFS(ECR_Hours!$K$6:$K$7,ExportsELAP[[#This Row],[Date Prevailing]])</f>
        <v>0</v>
      </c>
      <c r="H2476" s="165">
        <f t="shared" si="155"/>
        <v>5</v>
      </c>
      <c r="I2476" s="166">
        <f>+Exports!G2479</f>
        <v>1.8498000000000001</v>
      </c>
      <c r="J2476" s="166">
        <f>+'ELAP_IPCO-APND'!D2479</f>
        <v>72.189459999999997</v>
      </c>
      <c r="K2476" s="166">
        <f>+(ExportsELAP[[#This Row],[Exports kWh - MPT]]/1000)*ExportsELAP[[#This Row],[EIM Price]]</f>
        <v>0.13353606310800001</v>
      </c>
      <c r="L2476" s="167" t="str">
        <f>+INDEX(ECR_Hours!$I$12:$I$15,MATCH(ExportsELAP[[#This Row],[Date Prevailing]],ECR_Hours!$H$12:$H$15,1))</f>
        <v>NS</v>
      </c>
      <c r="M2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7" spans="1:13" x14ac:dyDescent="0.25">
      <c r="A2477" s="164">
        <f>+Exports!A2480</f>
        <v>44665</v>
      </c>
      <c r="B2477" s="165">
        <f t="shared" si="152"/>
        <v>2022</v>
      </c>
      <c r="C2477" s="165">
        <f t="shared" si="153"/>
        <v>4</v>
      </c>
      <c r="D2477" s="165">
        <f t="shared" si="154"/>
        <v>14</v>
      </c>
      <c r="E2477" s="165">
        <f>+Exports!B2480</f>
        <v>4</v>
      </c>
      <c r="F2477" s="165">
        <f>+WEEKDAY(ExportsELAP[[#This Row],[Date Prevailing]],1)</f>
        <v>5</v>
      </c>
      <c r="G2477" s="165">
        <f>+COUNTIFS(ECR_Hours!$K$6:$K$7,ExportsELAP[[#This Row],[Date Prevailing]])</f>
        <v>0</v>
      </c>
      <c r="H2477" s="165">
        <f t="shared" si="155"/>
        <v>5</v>
      </c>
      <c r="I2477" s="166">
        <f>+Exports!G2480</f>
        <v>2.5004000000000004</v>
      </c>
      <c r="J2477" s="166">
        <f>+'ELAP_IPCO-APND'!D2480</f>
        <v>66.844149999999999</v>
      </c>
      <c r="K2477" s="166">
        <f>+(ExportsELAP[[#This Row],[Exports kWh - MPT]]/1000)*ExportsELAP[[#This Row],[EIM Price]]</f>
        <v>0.16713711266</v>
      </c>
      <c r="L2477" s="167" t="str">
        <f>+INDEX(ECR_Hours!$I$12:$I$15,MATCH(ExportsELAP[[#This Row],[Date Prevailing]],ECR_Hours!$H$12:$H$15,1))</f>
        <v>NS</v>
      </c>
      <c r="M2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8" spans="1:13" x14ac:dyDescent="0.25">
      <c r="A2478" s="164">
        <f>+Exports!A2481</f>
        <v>44665</v>
      </c>
      <c r="B2478" s="165">
        <f t="shared" si="152"/>
        <v>2022</v>
      </c>
      <c r="C2478" s="165">
        <f t="shared" si="153"/>
        <v>4</v>
      </c>
      <c r="D2478" s="165">
        <f t="shared" si="154"/>
        <v>14</v>
      </c>
      <c r="E2478" s="165">
        <f>+Exports!B2481</f>
        <v>5</v>
      </c>
      <c r="F2478" s="165">
        <f>+WEEKDAY(ExportsELAP[[#This Row],[Date Prevailing]],1)</f>
        <v>5</v>
      </c>
      <c r="G2478" s="165">
        <f>+COUNTIFS(ECR_Hours!$K$6:$K$7,ExportsELAP[[#This Row],[Date Prevailing]])</f>
        <v>0</v>
      </c>
      <c r="H2478" s="165">
        <f t="shared" si="155"/>
        <v>5</v>
      </c>
      <c r="I2478" s="166">
        <f>+Exports!G2481</f>
        <v>2.4459</v>
      </c>
      <c r="J2478" s="166">
        <f>+'ELAP_IPCO-APND'!D2481</f>
        <v>76.719359999999995</v>
      </c>
      <c r="K2478" s="166">
        <f>+(ExportsELAP[[#This Row],[Exports kWh - MPT]]/1000)*ExportsELAP[[#This Row],[EIM Price]]</f>
        <v>0.18764788262399998</v>
      </c>
      <c r="L2478" s="167" t="str">
        <f>+INDEX(ECR_Hours!$I$12:$I$15,MATCH(ExportsELAP[[#This Row],[Date Prevailing]],ECR_Hours!$H$12:$H$15,1))</f>
        <v>NS</v>
      </c>
      <c r="M2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79" spans="1:13" x14ac:dyDescent="0.25">
      <c r="A2479" s="164">
        <f>+Exports!A2482</f>
        <v>44665</v>
      </c>
      <c r="B2479" s="165">
        <f t="shared" si="152"/>
        <v>2022</v>
      </c>
      <c r="C2479" s="165">
        <f t="shared" si="153"/>
        <v>4</v>
      </c>
      <c r="D2479" s="165">
        <f t="shared" si="154"/>
        <v>14</v>
      </c>
      <c r="E2479" s="165">
        <f>+Exports!B2482</f>
        <v>6</v>
      </c>
      <c r="F2479" s="165">
        <f>+WEEKDAY(ExportsELAP[[#This Row],[Date Prevailing]],1)</f>
        <v>5</v>
      </c>
      <c r="G2479" s="165">
        <f>+COUNTIFS(ECR_Hours!$K$6:$K$7,ExportsELAP[[#This Row],[Date Prevailing]])</f>
        <v>0</v>
      </c>
      <c r="H2479" s="165">
        <f t="shared" si="155"/>
        <v>5</v>
      </c>
      <c r="I2479" s="166">
        <f>+Exports!G2482</f>
        <v>2.4728999999999997</v>
      </c>
      <c r="J2479" s="166">
        <f>+'ELAP_IPCO-APND'!D2482</f>
        <v>90.536460000000005</v>
      </c>
      <c r="K2479" s="166">
        <f>+(ExportsELAP[[#This Row],[Exports kWh - MPT]]/1000)*ExportsELAP[[#This Row],[EIM Price]]</f>
        <v>0.22388761193399997</v>
      </c>
      <c r="L2479" s="167" t="str">
        <f>+INDEX(ECR_Hours!$I$12:$I$15,MATCH(ExportsELAP[[#This Row],[Date Prevailing]],ECR_Hours!$H$12:$H$15,1))</f>
        <v>NS</v>
      </c>
      <c r="M2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0" spans="1:13" x14ac:dyDescent="0.25">
      <c r="A2480" s="164">
        <f>+Exports!A2483</f>
        <v>44665</v>
      </c>
      <c r="B2480" s="165">
        <f t="shared" si="152"/>
        <v>2022</v>
      </c>
      <c r="C2480" s="165">
        <f t="shared" si="153"/>
        <v>4</v>
      </c>
      <c r="D2480" s="165">
        <f t="shared" si="154"/>
        <v>14</v>
      </c>
      <c r="E2480" s="165">
        <f>+Exports!B2483</f>
        <v>7</v>
      </c>
      <c r="F2480" s="165">
        <f>+WEEKDAY(ExportsELAP[[#This Row],[Date Prevailing]],1)</f>
        <v>5</v>
      </c>
      <c r="G2480" s="165">
        <f>+COUNTIFS(ECR_Hours!$K$6:$K$7,ExportsELAP[[#This Row],[Date Prevailing]])</f>
        <v>0</v>
      </c>
      <c r="H2480" s="165">
        <f t="shared" si="155"/>
        <v>5</v>
      </c>
      <c r="I2480" s="166">
        <f>+Exports!G2483</f>
        <v>3.3458000000000001</v>
      </c>
      <c r="J2480" s="166">
        <f>+'ELAP_IPCO-APND'!D2483</f>
        <v>87.487690000000001</v>
      </c>
      <c r="K2480" s="166">
        <f>+(ExportsELAP[[#This Row],[Exports kWh - MPT]]/1000)*ExportsELAP[[#This Row],[EIM Price]]</f>
        <v>0.29271631320199998</v>
      </c>
      <c r="L2480" s="167" t="str">
        <f>+INDEX(ECR_Hours!$I$12:$I$15,MATCH(ExportsELAP[[#This Row],[Date Prevailing]],ECR_Hours!$H$12:$H$15,1))</f>
        <v>NS</v>
      </c>
      <c r="M2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1" spans="1:13" x14ac:dyDescent="0.25">
      <c r="A2481" s="164">
        <f>+Exports!A2484</f>
        <v>44665</v>
      </c>
      <c r="B2481" s="165">
        <f t="shared" si="152"/>
        <v>2022</v>
      </c>
      <c r="C2481" s="165">
        <f t="shared" si="153"/>
        <v>4</v>
      </c>
      <c r="D2481" s="165">
        <f t="shared" si="154"/>
        <v>14</v>
      </c>
      <c r="E2481" s="165">
        <f>+Exports!B2484</f>
        <v>8</v>
      </c>
      <c r="F2481" s="165">
        <f>+WEEKDAY(ExportsELAP[[#This Row],[Date Prevailing]],1)</f>
        <v>5</v>
      </c>
      <c r="G2481" s="165">
        <f>+COUNTIFS(ECR_Hours!$K$6:$K$7,ExportsELAP[[#This Row],[Date Prevailing]])</f>
        <v>0</v>
      </c>
      <c r="H2481" s="165">
        <f t="shared" si="155"/>
        <v>5</v>
      </c>
      <c r="I2481" s="166">
        <f>+Exports!G2484</f>
        <v>315.23070000000001</v>
      </c>
      <c r="J2481" s="166">
        <f>+'ELAP_IPCO-APND'!D2484</f>
        <v>84.344030000000004</v>
      </c>
      <c r="K2481" s="166">
        <f>+(ExportsELAP[[#This Row],[Exports kWh - MPT]]/1000)*ExportsELAP[[#This Row],[EIM Price]]</f>
        <v>26.587827617721004</v>
      </c>
      <c r="L2481" s="167" t="str">
        <f>+INDEX(ECR_Hours!$I$12:$I$15,MATCH(ExportsELAP[[#This Row],[Date Prevailing]],ECR_Hours!$H$12:$H$15,1))</f>
        <v>NS</v>
      </c>
      <c r="M2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2" spans="1:13" x14ac:dyDescent="0.25">
      <c r="A2482" s="164">
        <f>+Exports!A2485</f>
        <v>44665</v>
      </c>
      <c r="B2482" s="165">
        <f t="shared" si="152"/>
        <v>2022</v>
      </c>
      <c r="C2482" s="165">
        <f t="shared" si="153"/>
        <v>4</v>
      </c>
      <c r="D2482" s="165">
        <f t="shared" si="154"/>
        <v>14</v>
      </c>
      <c r="E2482" s="165">
        <f>+Exports!B2485</f>
        <v>9</v>
      </c>
      <c r="F2482" s="165">
        <f>+WEEKDAY(ExportsELAP[[#This Row],[Date Prevailing]],1)</f>
        <v>5</v>
      </c>
      <c r="G2482" s="165">
        <f>+COUNTIFS(ECR_Hours!$K$6:$K$7,ExportsELAP[[#This Row],[Date Prevailing]])</f>
        <v>0</v>
      </c>
      <c r="H2482" s="165">
        <f t="shared" si="155"/>
        <v>5</v>
      </c>
      <c r="I2482" s="166">
        <f>+Exports!G2485</f>
        <v>4588.6938</v>
      </c>
      <c r="J2482" s="166">
        <f>+'ELAP_IPCO-APND'!D2485</f>
        <v>79.400570000000002</v>
      </c>
      <c r="K2482" s="166">
        <f>+(ExportsELAP[[#This Row],[Exports kWh - MPT]]/1000)*ExportsELAP[[#This Row],[EIM Price]]</f>
        <v>364.34490327546598</v>
      </c>
      <c r="L2482" s="167" t="str">
        <f>+INDEX(ECR_Hours!$I$12:$I$15,MATCH(ExportsELAP[[#This Row],[Date Prevailing]],ECR_Hours!$H$12:$H$15,1))</f>
        <v>NS</v>
      </c>
      <c r="M2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3" spans="1:13" x14ac:dyDescent="0.25">
      <c r="A2483" s="164">
        <f>+Exports!A2486</f>
        <v>44665</v>
      </c>
      <c r="B2483" s="165">
        <f t="shared" si="152"/>
        <v>2022</v>
      </c>
      <c r="C2483" s="165">
        <f t="shared" si="153"/>
        <v>4</v>
      </c>
      <c r="D2483" s="165">
        <f t="shared" si="154"/>
        <v>14</v>
      </c>
      <c r="E2483" s="165">
        <f>+Exports!B2486</f>
        <v>10</v>
      </c>
      <c r="F2483" s="165">
        <f>+WEEKDAY(ExportsELAP[[#This Row],[Date Prevailing]],1)</f>
        <v>5</v>
      </c>
      <c r="G2483" s="165">
        <f>+COUNTIFS(ECR_Hours!$K$6:$K$7,ExportsELAP[[#This Row],[Date Prevailing]])</f>
        <v>0</v>
      </c>
      <c r="H2483" s="165">
        <f t="shared" si="155"/>
        <v>5</v>
      </c>
      <c r="I2483" s="166">
        <f>+Exports!G2486</f>
        <v>10715.774300000001</v>
      </c>
      <c r="J2483" s="166">
        <f>+'ELAP_IPCO-APND'!D2486</f>
        <v>93.272859999999994</v>
      </c>
      <c r="K2483" s="166">
        <f>+(ExportsELAP[[#This Row],[Exports kWh - MPT]]/1000)*ExportsELAP[[#This Row],[EIM Price]]</f>
        <v>999.49091607549803</v>
      </c>
      <c r="L2483" s="167" t="str">
        <f>+INDEX(ECR_Hours!$I$12:$I$15,MATCH(ExportsELAP[[#This Row],[Date Prevailing]],ECR_Hours!$H$12:$H$15,1))</f>
        <v>NS</v>
      </c>
      <c r="M2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4" spans="1:13" x14ac:dyDescent="0.25">
      <c r="A2484" s="164">
        <f>+Exports!A2487</f>
        <v>44665</v>
      </c>
      <c r="B2484" s="165">
        <f t="shared" si="152"/>
        <v>2022</v>
      </c>
      <c r="C2484" s="165">
        <f t="shared" si="153"/>
        <v>4</v>
      </c>
      <c r="D2484" s="165">
        <f t="shared" si="154"/>
        <v>14</v>
      </c>
      <c r="E2484" s="165">
        <f>+Exports!B2487</f>
        <v>11</v>
      </c>
      <c r="F2484" s="165">
        <f>+WEEKDAY(ExportsELAP[[#This Row],[Date Prevailing]],1)</f>
        <v>5</v>
      </c>
      <c r="G2484" s="165">
        <f>+COUNTIFS(ECR_Hours!$K$6:$K$7,ExportsELAP[[#This Row],[Date Prevailing]])</f>
        <v>0</v>
      </c>
      <c r="H2484" s="165">
        <f t="shared" si="155"/>
        <v>5</v>
      </c>
      <c r="I2484" s="166">
        <f>+Exports!G2487</f>
        <v>13567.881799999999</v>
      </c>
      <c r="J2484" s="166">
        <f>+'ELAP_IPCO-APND'!D2487</f>
        <v>77.993489999999994</v>
      </c>
      <c r="K2484" s="166">
        <f>+(ExportsELAP[[#This Row],[Exports kWh - MPT]]/1000)*ExportsELAP[[#This Row],[EIM Price]]</f>
        <v>1058.2064534894819</v>
      </c>
      <c r="L2484" s="167" t="str">
        <f>+INDEX(ECR_Hours!$I$12:$I$15,MATCH(ExportsELAP[[#This Row],[Date Prevailing]],ECR_Hours!$H$12:$H$15,1))</f>
        <v>NS</v>
      </c>
      <c r="M2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5" spans="1:13" x14ac:dyDescent="0.25">
      <c r="A2485" s="164">
        <f>+Exports!A2488</f>
        <v>44665</v>
      </c>
      <c r="B2485" s="165">
        <f t="shared" si="152"/>
        <v>2022</v>
      </c>
      <c r="C2485" s="165">
        <f t="shared" si="153"/>
        <v>4</v>
      </c>
      <c r="D2485" s="165">
        <f t="shared" si="154"/>
        <v>14</v>
      </c>
      <c r="E2485" s="165">
        <f>+Exports!B2488</f>
        <v>12</v>
      </c>
      <c r="F2485" s="165">
        <f>+WEEKDAY(ExportsELAP[[#This Row],[Date Prevailing]],1)</f>
        <v>5</v>
      </c>
      <c r="G2485" s="165">
        <f>+COUNTIFS(ECR_Hours!$K$6:$K$7,ExportsELAP[[#This Row],[Date Prevailing]])</f>
        <v>0</v>
      </c>
      <c r="H2485" s="165">
        <f t="shared" si="155"/>
        <v>5</v>
      </c>
      <c r="I2485" s="166">
        <f>+Exports!G2488</f>
        <v>12781.2487</v>
      </c>
      <c r="J2485" s="166">
        <f>+'ELAP_IPCO-APND'!D2488</f>
        <v>65.302639999999997</v>
      </c>
      <c r="K2485" s="166">
        <f>+(ExportsELAP[[#This Row],[Exports kWh - MPT]]/1000)*ExportsELAP[[#This Row],[EIM Price]]</f>
        <v>834.64928260656802</v>
      </c>
      <c r="L2485" s="167" t="str">
        <f>+INDEX(ECR_Hours!$I$12:$I$15,MATCH(ExportsELAP[[#This Row],[Date Prevailing]],ECR_Hours!$H$12:$H$15,1))</f>
        <v>NS</v>
      </c>
      <c r="M2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6" spans="1:13" x14ac:dyDescent="0.25">
      <c r="A2486" s="164">
        <f>+Exports!A2489</f>
        <v>44665</v>
      </c>
      <c r="B2486" s="165">
        <f t="shared" si="152"/>
        <v>2022</v>
      </c>
      <c r="C2486" s="165">
        <f t="shared" si="153"/>
        <v>4</v>
      </c>
      <c r="D2486" s="165">
        <f t="shared" si="154"/>
        <v>14</v>
      </c>
      <c r="E2486" s="165">
        <f>+Exports!B2489</f>
        <v>13</v>
      </c>
      <c r="F2486" s="165">
        <f>+WEEKDAY(ExportsELAP[[#This Row],[Date Prevailing]],1)</f>
        <v>5</v>
      </c>
      <c r="G2486" s="165">
        <f>+COUNTIFS(ECR_Hours!$K$6:$K$7,ExportsELAP[[#This Row],[Date Prevailing]])</f>
        <v>0</v>
      </c>
      <c r="H2486" s="165">
        <f t="shared" si="155"/>
        <v>5</v>
      </c>
      <c r="I2486" s="166">
        <f>+Exports!G2489</f>
        <v>15495.8475</v>
      </c>
      <c r="J2486" s="166">
        <f>+'ELAP_IPCO-APND'!D2489</f>
        <v>61.767769999999999</v>
      </c>
      <c r="K2486" s="166">
        <f>+(ExportsELAP[[#This Row],[Exports kWh - MPT]]/1000)*ExportsELAP[[#This Row],[EIM Price]]</f>
        <v>957.14394433507493</v>
      </c>
      <c r="L2486" s="167" t="str">
        <f>+INDEX(ECR_Hours!$I$12:$I$15,MATCH(ExportsELAP[[#This Row],[Date Prevailing]],ECR_Hours!$H$12:$H$15,1))</f>
        <v>NS</v>
      </c>
      <c r="M2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7" spans="1:13" x14ac:dyDescent="0.25">
      <c r="A2487" s="164">
        <f>+Exports!A2490</f>
        <v>44665</v>
      </c>
      <c r="B2487" s="165">
        <f t="shared" si="152"/>
        <v>2022</v>
      </c>
      <c r="C2487" s="165">
        <f t="shared" si="153"/>
        <v>4</v>
      </c>
      <c r="D2487" s="165">
        <f t="shared" si="154"/>
        <v>14</v>
      </c>
      <c r="E2487" s="165">
        <f>+Exports!B2490</f>
        <v>14</v>
      </c>
      <c r="F2487" s="165">
        <f>+WEEKDAY(ExportsELAP[[#This Row],[Date Prevailing]],1)</f>
        <v>5</v>
      </c>
      <c r="G2487" s="165">
        <f>+COUNTIFS(ECR_Hours!$K$6:$K$7,ExportsELAP[[#This Row],[Date Prevailing]])</f>
        <v>0</v>
      </c>
      <c r="H2487" s="165">
        <f t="shared" si="155"/>
        <v>5</v>
      </c>
      <c r="I2487" s="166">
        <f>+Exports!G2490</f>
        <v>25457.124299999999</v>
      </c>
      <c r="J2487" s="166">
        <f>+'ELAP_IPCO-APND'!D2490</f>
        <v>56.652940000000001</v>
      </c>
      <c r="K2487" s="166">
        <f>+(ExportsELAP[[#This Row],[Exports kWh - MPT]]/1000)*ExportsELAP[[#This Row],[EIM Price]]</f>
        <v>1442.220935540442</v>
      </c>
      <c r="L2487" s="167" t="str">
        <f>+INDEX(ECR_Hours!$I$12:$I$15,MATCH(ExportsELAP[[#This Row],[Date Prevailing]],ECR_Hours!$H$12:$H$15,1))</f>
        <v>NS</v>
      </c>
      <c r="M2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8" spans="1:13" x14ac:dyDescent="0.25">
      <c r="A2488" s="164">
        <f>+Exports!A2491</f>
        <v>44665</v>
      </c>
      <c r="B2488" s="165">
        <f t="shared" si="152"/>
        <v>2022</v>
      </c>
      <c r="C2488" s="165">
        <f t="shared" si="153"/>
        <v>4</v>
      </c>
      <c r="D2488" s="165">
        <f t="shared" si="154"/>
        <v>14</v>
      </c>
      <c r="E2488" s="165">
        <f>+Exports!B2491</f>
        <v>15</v>
      </c>
      <c r="F2488" s="165">
        <f>+WEEKDAY(ExportsELAP[[#This Row],[Date Prevailing]],1)</f>
        <v>5</v>
      </c>
      <c r="G2488" s="165">
        <f>+COUNTIFS(ECR_Hours!$K$6:$K$7,ExportsELAP[[#This Row],[Date Prevailing]])</f>
        <v>0</v>
      </c>
      <c r="H2488" s="165">
        <f t="shared" si="155"/>
        <v>5</v>
      </c>
      <c r="I2488" s="166">
        <f>+Exports!G2491</f>
        <v>25531.384900000005</v>
      </c>
      <c r="J2488" s="166">
        <f>+'ELAP_IPCO-APND'!D2491</f>
        <v>50.163890000000002</v>
      </c>
      <c r="K2488" s="166">
        <f>+(ExportsELAP[[#This Row],[Exports kWh - MPT]]/1000)*ExportsELAP[[#This Row],[EIM Price]]</f>
        <v>1280.7535836712614</v>
      </c>
      <c r="L2488" s="167" t="str">
        <f>+INDEX(ECR_Hours!$I$12:$I$15,MATCH(ExportsELAP[[#This Row],[Date Prevailing]],ECR_Hours!$H$12:$H$15,1))</f>
        <v>NS</v>
      </c>
      <c r="M2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89" spans="1:13" x14ac:dyDescent="0.25">
      <c r="A2489" s="164">
        <f>+Exports!A2492</f>
        <v>44665</v>
      </c>
      <c r="B2489" s="165">
        <f t="shared" si="152"/>
        <v>2022</v>
      </c>
      <c r="C2489" s="165">
        <f t="shared" si="153"/>
        <v>4</v>
      </c>
      <c r="D2489" s="165">
        <f t="shared" si="154"/>
        <v>14</v>
      </c>
      <c r="E2489" s="165">
        <f>+Exports!B2492</f>
        <v>16</v>
      </c>
      <c r="F2489" s="165">
        <f>+WEEKDAY(ExportsELAP[[#This Row],[Date Prevailing]],1)</f>
        <v>5</v>
      </c>
      <c r="G2489" s="165">
        <f>+COUNTIFS(ECR_Hours!$K$6:$K$7,ExportsELAP[[#This Row],[Date Prevailing]])</f>
        <v>0</v>
      </c>
      <c r="H2489" s="165">
        <f t="shared" si="155"/>
        <v>5</v>
      </c>
      <c r="I2489" s="166">
        <f>+Exports!G2492</f>
        <v>22103.499599999999</v>
      </c>
      <c r="J2489" s="166">
        <f>+'ELAP_IPCO-APND'!D2492</f>
        <v>47.40531</v>
      </c>
      <c r="K2489" s="166">
        <f>+(ExportsELAP[[#This Row],[Exports kWh - MPT]]/1000)*ExportsELAP[[#This Row],[EIM Price]]</f>
        <v>1047.823250622876</v>
      </c>
      <c r="L2489" s="167" t="str">
        <f>+INDEX(ECR_Hours!$I$12:$I$15,MATCH(ExportsELAP[[#This Row],[Date Prevailing]],ECR_Hours!$H$12:$H$15,1))</f>
        <v>NS</v>
      </c>
      <c r="M2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0" spans="1:13" x14ac:dyDescent="0.25">
      <c r="A2490" s="164">
        <f>+Exports!A2493</f>
        <v>44665</v>
      </c>
      <c r="B2490" s="165">
        <f t="shared" si="152"/>
        <v>2022</v>
      </c>
      <c r="C2490" s="165">
        <f t="shared" si="153"/>
        <v>4</v>
      </c>
      <c r="D2490" s="165">
        <f t="shared" si="154"/>
        <v>14</v>
      </c>
      <c r="E2490" s="165">
        <f>+Exports!B2493</f>
        <v>17</v>
      </c>
      <c r="F2490" s="165">
        <f>+WEEKDAY(ExportsELAP[[#This Row],[Date Prevailing]],1)</f>
        <v>5</v>
      </c>
      <c r="G2490" s="165">
        <f>+COUNTIFS(ECR_Hours!$K$6:$K$7,ExportsELAP[[#This Row],[Date Prevailing]])</f>
        <v>0</v>
      </c>
      <c r="H2490" s="165">
        <f t="shared" si="155"/>
        <v>5</v>
      </c>
      <c r="I2490" s="166">
        <f>+Exports!G2493</f>
        <v>14560.433199999999</v>
      </c>
      <c r="J2490" s="166">
        <f>+'ELAP_IPCO-APND'!D2493</f>
        <v>46.027250000000002</v>
      </c>
      <c r="K2490" s="166">
        <f>+(ExportsELAP[[#This Row],[Exports kWh - MPT]]/1000)*ExportsELAP[[#This Row],[EIM Price]]</f>
        <v>670.17669900470003</v>
      </c>
      <c r="L2490" s="167" t="str">
        <f>+INDEX(ECR_Hours!$I$12:$I$15,MATCH(ExportsELAP[[#This Row],[Date Prevailing]],ECR_Hours!$H$12:$H$15,1))</f>
        <v>NS</v>
      </c>
      <c r="M2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1" spans="1:13" x14ac:dyDescent="0.25">
      <c r="A2491" s="164">
        <f>+Exports!A2494</f>
        <v>44665</v>
      </c>
      <c r="B2491" s="165">
        <f t="shared" si="152"/>
        <v>2022</v>
      </c>
      <c r="C2491" s="165">
        <f t="shared" si="153"/>
        <v>4</v>
      </c>
      <c r="D2491" s="165">
        <f t="shared" si="154"/>
        <v>14</v>
      </c>
      <c r="E2491" s="165">
        <f>+Exports!B2494</f>
        <v>18</v>
      </c>
      <c r="F2491" s="165">
        <f>+WEEKDAY(ExportsELAP[[#This Row],[Date Prevailing]],1)</f>
        <v>5</v>
      </c>
      <c r="G2491" s="165">
        <f>+COUNTIFS(ECR_Hours!$K$6:$K$7,ExportsELAP[[#This Row],[Date Prevailing]])</f>
        <v>0</v>
      </c>
      <c r="H2491" s="165">
        <f t="shared" si="155"/>
        <v>5</v>
      </c>
      <c r="I2491" s="166">
        <f>+Exports!G2494</f>
        <v>6754.8257999999996</v>
      </c>
      <c r="J2491" s="166">
        <f>+'ELAP_IPCO-APND'!D2494</f>
        <v>58.586109999999998</v>
      </c>
      <c r="K2491" s="166">
        <f>+(ExportsELAP[[#This Row],[Exports kWh - MPT]]/1000)*ExportsELAP[[#This Row],[EIM Price]]</f>
        <v>395.73896734963796</v>
      </c>
      <c r="L2491" s="167" t="str">
        <f>+INDEX(ECR_Hours!$I$12:$I$15,MATCH(ExportsELAP[[#This Row],[Date Prevailing]],ECR_Hours!$H$12:$H$15,1))</f>
        <v>NS</v>
      </c>
      <c r="M2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2" spans="1:13" x14ac:dyDescent="0.25">
      <c r="A2492" s="164">
        <f>+Exports!A2495</f>
        <v>44665</v>
      </c>
      <c r="B2492" s="165">
        <f t="shared" si="152"/>
        <v>2022</v>
      </c>
      <c r="C2492" s="165">
        <f t="shared" si="153"/>
        <v>4</v>
      </c>
      <c r="D2492" s="165">
        <f t="shared" si="154"/>
        <v>14</v>
      </c>
      <c r="E2492" s="165">
        <f>+Exports!B2495</f>
        <v>19</v>
      </c>
      <c r="F2492" s="165">
        <f>+WEEKDAY(ExportsELAP[[#This Row],[Date Prevailing]],1)</f>
        <v>5</v>
      </c>
      <c r="G2492" s="165">
        <f>+COUNTIFS(ECR_Hours!$K$6:$K$7,ExportsELAP[[#This Row],[Date Prevailing]])</f>
        <v>0</v>
      </c>
      <c r="H2492" s="165">
        <f t="shared" si="155"/>
        <v>5</v>
      </c>
      <c r="I2492" s="166">
        <f>+Exports!G2495</f>
        <v>3170.9675000000002</v>
      </c>
      <c r="J2492" s="166">
        <f>+'ELAP_IPCO-APND'!D2495</f>
        <v>66.687399999999997</v>
      </c>
      <c r="K2492" s="166">
        <f>+(ExportsELAP[[#This Row],[Exports kWh - MPT]]/1000)*ExportsELAP[[#This Row],[EIM Price]]</f>
        <v>211.46357805950001</v>
      </c>
      <c r="L2492" s="167" t="str">
        <f>+INDEX(ECR_Hours!$I$12:$I$15,MATCH(ExportsELAP[[#This Row],[Date Prevailing]],ECR_Hours!$H$12:$H$15,1))</f>
        <v>NS</v>
      </c>
      <c r="M2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3" spans="1:13" x14ac:dyDescent="0.25">
      <c r="A2493" s="164">
        <f>+Exports!A2496</f>
        <v>44665</v>
      </c>
      <c r="B2493" s="165">
        <f t="shared" si="152"/>
        <v>2022</v>
      </c>
      <c r="C2493" s="165">
        <f t="shared" si="153"/>
        <v>4</v>
      </c>
      <c r="D2493" s="165">
        <f t="shared" si="154"/>
        <v>14</v>
      </c>
      <c r="E2493" s="165">
        <f>+Exports!B2496</f>
        <v>20</v>
      </c>
      <c r="F2493" s="165">
        <f>+WEEKDAY(ExportsELAP[[#This Row],[Date Prevailing]],1)</f>
        <v>5</v>
      </c>
      <c r="G2493" s="165">
        <f>+COUNTIFS(ECR_Hours!$K$6:$K$7,ExportsELAP[[#This Row],[Date Prevailing]])</f>
        <v>0</v>
      </c>
      <c r="H2493" s="165">
        <f t="shared" si="155"/>
        <v>5</v>
      </c>
      <c r="I2493" s="166">
        <f>+Exports!G2496</f>
        <v>565.65289999999993</v>
      </c>
      <c r="J2493" s="166">
        <f>+'ELAP_IPCO-APND'!D2496</f>
        <v>75.268640000000005</v>
      </c>
      <c r="K2493" s="166">
        <f>+(ExportsELAP[[#This Row],[Exports kWh - MPT]]/1000)*ExportsELAP[[#This Row],[EIM Price]]</f>
        <v>42.575924495055993</v>
      </c>
      <c r="L2493" s="167" t="str">
        <f>+INDEX(ECR_Hours!$I$12:$I$15,MATCH(ExportsELAP[[#This Row],[Date Prevailing]],ECR_Hours!$H$12:$H$15,1))</f>
        <v>NS</v>
      </c>
      <c r="M2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4" spans="1:13" x14ac:dyDescent="0.25">
      <c r="A2494" s="164">
        <f>+Exports!A2497</f>
        <v>44665</v>
      </c>
      <c r="B2494" s="165">
        <f t="shared" si="152"/>
        <v>2022</v>
      </c>
      <c r="C2494" s="165">
        <f t="shared" si="153"/>
        <v>4</v>
      </c>
      <c r="D2494" s="165">
        <f t="shared" si="154"/>
        <v>14</v>
      </c>
      <c r="E2494" s="165">
        <f>+Exports!B2497</f>
        <v>21</v>
      </c>
      <c r="F2494" s="165">
        <f>+WEEKDAY(ExportsELAP[[#This Row],[Date Prevailing]],1)</f>
        <v>5</v>
      </c>
      <c r="G2494" s="165">
        <f>+COUNTIFS(ECR_Hours!$K$6:$K$7,ExportsELAP[[#This Row],[Date Prevailing]])</f>
        <v>0</v>
      </c>
      <c r="H2494" s="165">
        <f t="shared" si="155"/>
        <v>5</v>
      </c>
      <c r="I2494" s="166">
        <f>+Exports!G2497</f>
        <v>29.349300000000003</v>
      </c>
      <c r="J2494" s="166">
        <f>+'ELAP_IPCO-APND'!D2497</f>
        <v>71.842600000000004</v>
      </c>
      <c r="K2494" s="166">
        <f>+(ExportsELAP[[#This Row],[Exports kWh - MPT]]/1000)*ExportsELAP[[#This Row],[EIM Price]]</f>
        <v>2.1085300201800004</v>
      </c>
      <c r="L2494" s="167" t="str">
        <f>+INDEX(ECR_Hours!$I$12:$I$15,MATCH(ExportsELAP[[#This Row],[Date Prevailing]],ECR_Hours!$H$12:$H$15,1))</f>
        <v>NS</v>
      </c>
      <c r="M2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5" spans="1:13" x14ac:dyDescent="0.25">
      <c r="A2495" s="164">
        <f>+Exports!A2498</f>
        <v>44665</v>
      </c>
      <c r="B2495" s="165">
        <f t="shared" si="152"/>
        <v>2022</v>
      </c>
      <c r="C2495" s="165">
        <f t="shared" si="153"/>
        <v>4</v>
      </c>
      <c r="D2495" s="165">
        <f t="shared" si="154"/>
        <v>14</v>
      </c>
      <c r="E2495" s="165">
        <f>+Exports!B2498</f>
        <v>22</v>
      </c>
      <c r="F2495" s="165">
        <f>+WEEKDAY(ExportsELAP[[#This Row],[Date Prevailing]],1)</f>
        <v>5</v>
      </c>
      <c r="G2495" s="165">
        <f>+COUNTIFS(ECR_Hours!$K$6:$K$7,ExportsELAP[[#This Row],[Date Prevailing]])</f>
        <v>0</v>
      </c>
      <c r="H2495" s="165">
        <f t="shared" si="155"/>
        <v>5</v>
      </c>
      <c r="I2495" s="166">
        <f>+Exports!G2498</f>
        <v>25.1553</v>
      </c>
      <c r="J2495" s="166">
        <f>+'ELAP_IPCO-APND'!D2498</f>
        <v>66.882320000000007</v>
      </c>
      <c r="K2495" s="166">
        <f>+(ExportsELAP[[#This Row],[Exports kWh - MPT]]/1000)*ExportsELAP[[#This Row],[EIM Price]]</f>
        <v>1.6824448242960004</v>
      </c>
      <c r="L2495" s="167" t="str">
        <f>+INDEX(ECR_Hours!$I$12:$I$15,MATCH(ExportsELAP[[#This Row],[Date Prevailing]],ECR_Hours!$H$12:$H$15,1))</f>
        <v>NS</v>
      </c>
      <c r="M2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6" spans="1:13" x14ac:dyDescent="0.25">
      <c r="A2496" s="164">
        <f>+Exports!A2499</f>
        <v>44665</v>
      </c>
      <c r="B2496" s="165">
        <f t="shared" si="152"/>
        <v>2022</v>
      </c>
      <c r="C2496" s="165">
        <f t="shared" si="153"/>
        <v>4</v>
      </c>
      <c r="D2496" s="165">
        <f t="shared" si="154"/>
        <v>14</v>
      </c>
      <c r="E2496" s="165">
        <f>+Exports!B2499</f>
        <v>23</v>
      </c>
      <c r="F2496" s="165">
        <f>+WEEKDAY(ExportsELAP[[#This Row],[Date Prevailing]],1)</f>
        <v>5</v>
      </c>
      <c r="G2496" s="165">
        <f>+COUNTIFS(ECR_Hours!$K$6:$K$7,ExportsELAP[[#This Row],[Date Prevailing]])</f>
        <v>0</v>
      </c>
      <c r="H2496" s="165">
        <f t="shared" si="155"/>
        <v>5</v>
      </c>
      <c r="I2496" s="166">
        <f>+Exports!G2499</f>
        <v>27.426200000000001</v>
      </c>
      <c r="J2496" s="166">
        <f>+'ELAP_IPCO-APND'!D2499</f>
        <v>83.396199999999993</v>
      </c>
      <c r="K2496" s="166">
        <f>+(ExportsELAP[[#This Row],[Exports kWh - MPT]]/1000)*ExportsELAP[[#This Row],[EIM Price]]</f>
        <v>2.2872408604399999</v>
      </c>
      <c r="L2496" s="167" t="str">
        <f>+INDEX(ECR_Hours!$I$12:$I$15,MATCH(ExportsELAP[[#This Row],[Date Prevailing]],ECR_Hours!$H$12:$H$15,1))</f>
        <v>NS</v>
      </c>
      <c r="M2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7" spans="1:13" x14ac:dyDescent="0.25">
      <c r="A2497" s="164">
        <f>+Exports!A2500</f>
        <v>44665</v>
      </c>
      <c r="B2497" s="165">
        <f t="shared" si="152"/>
        <v>2022</v>
      </c>
      <c r="C2497" s="165">
        <f t="shared" si="153"/>
        <v>4</v>
      </c>
      <c r="D2497" s="165">
        <f t="shared" si="154"/>
        <v>14</v>
      </c>
      <c r="E2497" s="165">
        <f>+Exports!B2500</f>
        <v>24</v>
      </c>
      <c r="F2497" s="165">
        <f>+WEEKDAY(ExportsELAP[[#This Row],[Date Prevailing]],1)</f>
        <v>5</v>
      </c>
      <c r="G2497" s="165">
        <f>+COUNTIFS(ECR_Hours!$K$6:$K$7,ExportsELAP[[#This Row],[Date Prevailing]])</f>
        <v>0</v>
      </c>
      <c r="H2497" s="165">
        <f t="shared" si="155"/>
        <v>5</v>
      </c>
      <c r="I2497" s="166">
        <f>+Exports!G2500</f>
        <v>27.084900000000001</v>
      </c>
      <c r="J2497" s="166">
        <f>+'ELAP_IPCO-APND'!D2500</f>
        <v>88.659109999999998</v>
      </c>
      <c r="K2497" s="166">
        <f>+(ExportsELAP[[#This Row],[Exports kWh - MPT]]/1000)*ExportsELAP[[#This Row],[EIM Price]]</f>
        <v>2.401323128439</v>
      </c>
      <c r="L2497" s="167" t="str">
        <f>+INDEX(ECR_Hours!$I$12:$I$15,MATCH(ExportsELAP[[#This Row],[Date Prevailing]],ECR_Hours!$H$12:$H$15,1))</f>
        <v>NS</v>
      </c>
      <c r="M2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8" spans="1:13" x14ac:dyDescent="0.25">
      <c r="A2498" s="164">
        <f>+Exports!A2501</f>
        <v>44666</v>
      </c>
      <c r="B2498" s="165">
        <f t="shared" ref="B2498:B2561" si="156">+YEAR(A2498)</f>
        <v>2022</v>
      </c>
      <c r="C2498" s="165">
        <f t="shared" ref="C2498:C2561" si="157">+MONTH(A2498)</f>
        <v>4</v>
      </c>
      <c r="D2498" s="165">
        <f t="shared" ref="D2498:D2561" si="158">+DAY(A2498)</f>
        <v>15</v>
      </c>
      <c r="E2498" s="165">
        <f>+Exports!B2501</f>
        <v>1</v>
      </c>
      <c r="F2498" s="165">
        <f>+WEEKDAY(ExportsELAP[[#This Row],[Date Prevailing]],1)</f>
        <v>6</v>
      </c>
      <c r="G2498" s="165">
        <f>+COUNTIFS(ECR_Hours!$K$6:$K$7,ExportsELAP[[#This Row],[Date Prevailing]])</f>
        <v>0</v>
      </c>
      <c r="H2498" s="165">
        <f t="shared" ref="H2498:H2561" si="159">+IF(G2498=1,0,F2498)</f>
        <v>6</v>
      </c>
      <c r="I2498" s="166">
        <f>+Exports!G2501</f>
        <v>31.0657999999999</v>
      </c>
      <c r="J2498" s="166">
        <f>+'ELAP_IPCO-APND'!D2501</f>
        <v>65.597440000000006</v>
      </c>
      <c r="K2498" s="166">
        <f>+(ExportsELAP[[#This Row],[Exports kWh - MPT]]/1000)*ExportsELAP[[#This Row],[EIM Price]]</f>
        <v>2.0378369515519936</v>
      </c>
      <c r="L2498" s="167" t="str">
        <f>+INDEX(ECR_Hours!$I$12:$I$15,MATCH(ExportsELAP[[#This Row],[Date Prevailing]],ECR_Hours!$H$12:$H$15,1))</f>
        <v>NS</v>
      </c>
      <c r="M2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499" spans="1:13" x14ac:dyDescent="0.25">
      <c r="A2499" s="164">
        <f>+Exports!A2502</f>
        <v>44666</v>
      </c>
      <c r="B2499" s="165">
        <f t="shared" si="156"/>
        <v>2022</v>
      </c>
      <c r="C2499" s="165">
        <f t="shared" si="157"/>
        <v>4</v>
      </c>
      <c r="D2499" s="165">
        <f t="shared" si="158"/>
        <v>15</v>
      </c>
      <c r="E2499" s="165">
        <f>+Exports!B2502</f>
        <v>2</v>
      </c>
      <c r="F2499" s="165">
        <f>+WEEKDAY(ExportsELAP[[#This Row],[Date Prevailing]],1)</f>
        <v>6</v>
      </c>
      <c r="G2499" s="165">
        <f>+COUNTIFS(ECR_Hours!$K$6:$K$7,ExportsELAP[[#This Row],[Date Prevailing]])</f>
        <v>0</v>
      </c>
      <c r="H2499" s="165">
        <f t="shared" si="159"/>
        <v>6</v>
      </c>
      <c r="I2499" s="166">
        <f>+Exports!G2502</f>
        <v>31.232400000000002</v>
      </c>
      <c r="J2499" s="166">
        <f>+'ELAP_IPCO-APND'!D2502</f>
        <v>67.080479999999994</v>
      </c>
      <c r="K2499" s="166">
        <f>+(ExportsELAP[[#This Row],[Exports kWh - MPT]]/1000)*ExportsELAP[[#This Row],[EIM Price]]</f>
        <v>2.0950843835519999</v>
      </c>
      <c r="L2499" s="167" t="str">
        <f>+INDEX(ECR_Hours!$I$12:$I$15,MATCH(ExportsELAP[[#This Row],[Date Prevailing]],ECR_Hours!$H$12:$H$15,1))</f>
        <v>NS</v>
      </c>
      <c r="M2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0" spans="1:13" x14ac:dyDescent="0.25">
      <c r="A2500" s="164">
        <f>+Exports!A2503</f>
        <v>44666</v>
      </c>
      <c r="B2500" s="165">
        <f t="shared" si="156"/>
        <v>2022</v>
      </c>
      <c r="C2500" s="165">
        <f t="shared" si="157"/>
        <v>4</v>
      </c>
      <c r="D2500" s="165">
        <f t="shared" si="158"/>
        <v>15</v>
      </c>
      <c r="E2500" s="165">
        <f>+Exports!B2503</f>
        <v>3</v>
      </c>
      <c r="F2500" s="165">
        <f>+WEEKDAY(ExportsELAP[[#This Row],[Date Prevailing]],1)</f>
        <v>6</v>
      </c>
      <c r="G2500" s="165">
        <f>+COUNTIFS(ECR_Hours!$K$6:$K$7,ExportsELAP[[#This Row],[Date Prevailing]])</f>
        <v>0</v>
      </c>
      <c r="H2500" s="165">
        <f t="shared" si="159"/>
        <v>6</v>
      </c>
      <c r="I2500" s="166">
        <f>+Exports!G2503</f>
        <v>28.615199999999987</v>
      </c>
      <c r="J2500" s="166">
        <f>+'ELAP_IPCO-APND'!D2503</f>
        <v>57.234650000000002</v>
      </c>
      <c r="K2500" s="166">
        <f>+(ExportsELAP[[#This Row],[Exports kWh - MPT]]/1000)*ExportsELAP[[#This Row],[EIM Price]]</f>
        <v>1.6377809566799992</v>
      </c>
      <c r="L2500" s="167" t="str">
        <f>+INDEX(ECR_Hours!$I$12:$I$15,MATCH(ExportsELAP[[#This Row],[Date Prevailing]],ECR_Hours!$H$12:$H$15,1))</f>
        <v>NS</v>
      </c>
      <c r="M2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1" spans="1:13" x14ac:dyDescent="0.25">
      <c r="A2501" s="164">
        <f>+Exports!A2504</f>
        <v>44666</v>
      </c>
      <c r="B2501" s="165">
        <f t="shared" si="156"/>
        <v>2022</v>
      </c>
      <c r="C2501" s="165">
        <f t="shared" si="157"/>
        <v>4</v>
      </c>
      <c r="D2501" s="165">
        <f t="shared" si="158"/>
        <v>15</v>
      </c>
      <c r="E2501" s="165">
        <f>+Exports!B2504</f>
        <v>4</v>
      </c>
      <c r="F2501" s="165">
        <f>+WEEKDAY(ExportsELAP[[#This Row],[Date Prevailing]],1)</f>
        <v>6</v>
      </c>
      <c r="G2501" s="165">
        <f>+COUNTIFS(ECR_Hours!$K$6:$K$7,ExportsELAP[[#This Row],[Date Prevailing]])</f>
        <v>0</v>
      </c>
      <c r="H2501" s="165">
        <f t="shared" si="159"/>
        <v>6</v>
      </c>
      <c r="I2501" s="166">
        <f>+Exports!G2504</f>
        <v>30.738399999999999</v>
      </c>
      <c r="J2501" s="166">
        <f>+'ELAP_IPCO-APND'!D2504</f>
        <v>55.206899999999997</v>
      </c>
      <c r="K2501" s="166">
        <f>+(ExportsELAP[[#This Row],[Exports kWh - MPT]]/1000)*ExportsELAP[[#This Row],[EIM Price]]</f>
        <v>1.69697177496</v>
      </c>
      <c r="L2501" s="167" t="str">
        <f>+INDEX(ECR_Hours!$I$12:$I$15,MATCH(ExportsELAP[[#This Row],[Date Prevailing]],ECR_Hours!$H$12:$H$15,1))</f>
        <v>NS</v>
      </c>
      <c r="M2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2" spans="1:13" x14ac:dyDescent="0.25">
      <c r="A2502" s="164">
        <f>+Exports!A2505</f>
        <v>44666</v>
      </c>
      <c r="B2502" s="165">
        <f t="shared" si="156"/>
        <v>2022</v>
      </c>
      <c r="C2502" s="165">
        <f t="shared" si="157"/>
        <v>4</v>
      </c>
      <c r="D2502" s="165">
        <f t="shared" si="158"/>
        <v>15</v>
      </c>
      <c r="E2502" s="165">
        <f>+Exports!B2505</f>
        <v>5</v>
      </c>
      <c r="F2502" s="165">
        <f>+WEEKDAY(ExportsELAP[[#This Row],[Date Prevailing]],1)</f>
        <v>6</v>
      </c>
      <c r="G2502" s="165">
        <f>+COUNTIFS(ECR_Hours!$K$6:$K$7,ExportsELAP[[#This Row],[Date Prevailing]])</f>
        <v>0</v>
      </c>
      <c r="H2502" s="165">
        <f t="shared" si="159"/>
        <v>6</v>
      </c>
      <c r="I2502" s="166">
        <f>+Exports!G2505</f>
        <v>29.749299999999899</v>
      </c>
      <c r="J2502" s="166">
        <f>+'ELAP_IPCO-APND'!D2505</f>
        <v>57.511240000000001</v>
      </c>
      <c r="K2502" s="166">
        <f>+(ExportsELAP[[#This Row],[Exports kWh - MPT]]/1000)*ExportsELAP[[#This Row],[EIM Price]]</f>
        <v>1.7109191321319941</v>
      </c>
      <c r="L2502" s="167" t="str">
        <f>+INDEX(ECR_Hours!$I$12:$I$15,MATCH(ExportsELAP[[#This Row],[Date Prevailing]],ECR_Hours!$H$12:$H$15,1))</f>
        <v>NS</v>
      </c>
      <c r="M2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3" spans="1:13" x14ac:dyDescent="0.25">
      <c r="A2503" s="164">
        <f>+Exports!A2506</f>
        <v>44666</v>
      </c>
      <c r="B2503" s="165">
        <f t="shared" si="156"/>
        <v>2022</v>
      </c>
      <c r="C2503" s="165">
        <f t="shared" si="157"/>
        <v>4</v>
      </c>
      <c r="D2503" s="165">
        <f t="shared" si="158"/>
        <v>15</v>
      </c>
      <c r="E2503" s="165">
        <f>+Exports!B2506</f>
        <v>6</v>
      </c>
      <c r="F2503" s="165">
        <f>+WEEKDAY(ExportsELAP[[#This Row],[Date Prevailing]],1)</f>
        <v>6</v>
      </c>
      <c r="G2503" s="165">
        <f>+COUNTIFS(ECR_Hours!$K$6:$K$7,ExportsELAP[[#This Row],[Date Prevailing]])</f>
        <v>0</v>
      </c>
      <c r="H2503" s="165">
        <f t="shared" si="159"/>
        <v>6</v>
      </c>
      <c r="I2503" s="166">
        <f>+Exports!G2506</f>
        <v>26.731100000000001</v>
      </c>
      <c r="J2503" s="166">
        <f>+'ELAP_IPCO-APND'!D2506</f>
        <v>67.054419999999993</v>
      </c>
      <c r="K2503" s="166">
        <f>+(ExportsELAP[[#This Row],[Exports kWh - MPT]]/1000)*ExportsELAP[[#This Row],[EIM Price]]</f>
        <v>1.7924384064619998</v>
      </c>
      <c r="L2503" s="167" t="str">
        <f>+INDEX(ECR_Hours!$I$12:$I$15,MATCH(ExportsELAP[[#This Row],[Date Prevailing]],ECR_Hours!$H$12:$H$15,1))</f>
        <v>NS</v>
      </c>
      <c r="M2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4" spans="1:13" x14ac:dyDescent="0.25">
      <c r="A2504" s="164">
        <f>+Exports!A2507</f>
        <v>44666</v>
      </c>
      <c r="B2504" s="165">
        <f t="shared" si="156"/>
        <v>2022</v>
      </c>
      <c r="C2504" s="165">
        <f t="shared" si="157"/>
        <v>4</v>
      </c>
      <c r="D2504" s="165">
        <f t="shared" si="158"/>
        <v>15</v>
      </c>
      <c r="E2504" s="165">
        <f>+Exports!B2507</f>
        <v>7</v>
      </c>
      <c r="F2504" s="165">
        <f>+WEEKDAY(ExportsELAP[[#This Row],[Date Prevailing]],1)</f>
        <v>6</v>
      </c>
      <c r="G2504" s="165">
        <f>+COUNTIFS(ECR_Hours!$K$6:$K$7,ExportsELAP[[#This Row],[Date Prevailing]])</f>
        <v>0</v>
      </c>
      <c r="H2504" s="165">
        <f t="shared" si="159"/>
        <v>6</v>
      </c>
      <c r="I2504" s="166">
        <f>+Exports!G2507</f>
        <v>27.867299999999993</v>
      </c>
      <c r="J2504" s="166">
        <f>+'ELAP_IPCO-APND'!D2507</f>
        <v>70.009879999999995</v>
      </c>
      <c r="K2504" s="166">
        <f>+(ExportsELAP[[#This Row],[Exports kWh - MPT]]/1000)*ExportsELAP[[#This Row],[EIM Price]]</f>
        <v>1.9509863289239995</v>
      </c>
      <c r="L2504" s="167" t="str">
        <f>+INDEX(ECR_Hours!$I$12:$I$15,MATCH(ExportsELAP[[#This Row],[Date Prevailing]],ECR_Hours!$H$12:$H$15,1))</f>
        <v>NS</v>
      </c>
      <c r="M2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5" spans="1:13" x14ac:dyDescent="0.25">
      <c r="A2505" s="164">
        <f>+Exports!A2508</f>
        <v>44666</v>
      </c>
      <c r="B2505" s="165">
        <f t="shared" si="156"/>
        <v>2022</v>
      </c>
      <c r="C2505" s="165">
        <f t="shared" si="157"/>
        <v>4</v>
      </c>
      <c r="D2505" s="165">
        <f t="shared" si="158"/>
        <v>15</v>
      </c>
      <c r="E2505" s="165">
        <f>+Exports!B2508</f>
        <v>8</v>
      </c>
      <c r="F2505" s="165">
        <f>+WEEKDAY(ExportsELAP[[#This Row],[Date Prevailing]],1)</f>
        <v>6</v>
      </c>
      <c r="G2505" s="165">
        <f>+COUNTIFS(ECR_Hours!$K$6:$K$7,ExportsELAP[[#This Row],[Date Prevailing]])</f>
        <v>0</v>
      </c>
      <c r="H2505" s="165">
        <f t="shared" si="159"/>
        <v>6</v>
      </c>
      <c r="I2505" s="166">
        <f>+Exports!G2508</f>
        <v>398.71679999999998</v>
      </c>
      <c r="J2505" s="166">
        <f>+'ELAP_IPCO-APND'!D2508</f>
        <v>72.783379999999994</v>
      </c>
      <c r="K2505" s="166">
        <f>+(ExportsELAP[[#This Row],[Exports kWh - MPT]]/1000)*ExportsELAP[[#This Row],[EIM Price]]</f>
        <v>29.019956366783997</v>
      </c>
      <c r="L2505" s="167" t="str">
        <f>+INDEX(ECR_Hours!$I$12:$I$15,MATCH(ExportsELAP[[#This Row],[Date Prevailing]],ECR_Hours!$H$12:$H$15,1))</f>
        <v>NS</v>
      </c>
      <c r="M2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6" spans="1:13" x14ac:dyDescent="0.25">
      <c r="A2506" s="164">
        <f>+Exports!A2509</f>
        <v>44666</v>
      </c>
      <c r="B2506" s="165">
        <f t="shared" si="156"/>
        <v>2022</v>
      </c>
      <c r="C2506" s="165">
        <f t="shared" si="157"/>
        <v>4</v>
      </c>
      <c r="D2506" s="165">
        <f t="shared" si="158"/>
        <v>15</v>
      </c>
      <c r="E2506" s="165">
        <f>+Exports!B2509</f>
        <v>9</v>
      </c>
      <c r="F2506" s="165">
        <f>+WEEKDAY(ExportsELAP[[#This Row],[Date Prevailing]],1)</f>
        <v>6</v>
      </c>
      <c r="G2506" s="165">
        <f>+COUNTIFS(ECR_Hours!$K$6:$K$7,ExportsELAP[[#This Row],[Date Prevailing]])</f>
        <v>0</v>
      </c>
      <c r="H2506" s="165">
        <f t="shared" si="159"/>
        <v>6</v>
      </c>
      <c r="I2506" s="166">
        <f>+Exports!G2509</f>
        <v>5052.4318999999996</v>
      </c>
      <c r="J2506" s="166">
        <f>+'ELAP_IPCO-APND'!D2509</f>
        <v>59.387450000000001</v>
      </c>
      <c r="K2506" s="166">
        <f>+(ExportsELAP[[#This Row],[Exports kWh - MPT]]/1000)*ExportsELAP[[#This Row],[EIM Price]]</f>
        <v>300.05104683965499</v>
      </c>
      <c r="L2506" s="167" t="str">
        <f>+INDEX(ECR_Hours!$I$12:$I$15,MATCH(ExportsELAP[[#This Row],[Date Prevailing]],ECR_Hours!$H$12:$H$15,1))</f>
        <v>NS</v>
      </c>
      <c r="M2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7" spans="1:13" x14ac:dyDescent="0.25">
      <c r="A2507" s="164">
        <f>+Exports!A2510</f>
        <v>44666</v>
      </c>
      <c r="B2507" s="165">
        <f t="shared" si="156"/>
        <v>2022</v>
      </c>
      <c r="C2507" s="165">
        <f t="shared" si="157"/>
        <v>4</v>
      </c>
      <c r="D2507" s="165">
        <f t="shared" si="158"/>
        <v>15</v>
      </c>
      <c r="E2507" s="165">
        <f>+Exports!B2510</f>
        <v>10</v>
      </c>
      <c r="F2507" s="165">
        <f>+WEEKDAY(ExportsELAP[[#This Row],[Date Prevailing]],1)</f>
        <v>6</v>
      </c>
      <c r="G2507" s="165">
        <f>+COUNTIFS(ECR_Hours!$K$6:$K$7,ExportsELAP[[#This Row],[Date Prevailing]])</f>
        <v>0</v>
      </c>
      <c r="H2507" s="165">
        <f t="shared" si="159"/>
        <v>6</v>
      </c>
      <c r="I2507" s="166">
        <f>+Exports!G2510</f>
        <v>18508.875799999998</v>
      </c>
      <c r="J2507" s="166">
        <f>+'ELAP_IPCO-APND'!D2510</f>
        <v>50.675530000000002</v>
      </c>
      <c r="K2507" s="166">
        <f>+(ExportsELAP[[#This Row],[Exports kWh - MPT]]/1000)*ExportsELAP[[#This Row],[EIM Price]]</f>
        <v>937.94709086917396</v>
      </c>
      <c r="L2507" s="167" t="str">
        <f>+INDEX(ECR_Hours!$I$12:$I$15,MATCH(ExportsELAP[[#This Row],[Date Prevailing]],ECR_Hours!$H$12:$H$15,1))</f>
        <v>NS</v>
      </c>
      <c r="M2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8" spans="1:13" x14ac:dyDescent="0.25">
      <c r="A2508" s="164">
        <f>+Exports!A2511</f>
        <v>44666</v>
      </c>
      <c r="B2508" s="165">
        <f t="shared" si="156"/>
        <v>2022</v>
      </c>
      <c r="C2508" s="165">
        <f t="shared" si="157"/>
        <v>4</v>
      </c>
      <c r="D2508" s="165">
        <f t="shared" si="158"/>
        <v>15</v>
      </c>
      <c r="E2508" s="165">
        <f>+Exports!B2511</f>
        <v>11</v>
      </c>
      <c r="F2508" s="165">
        <f>+WEEKDAY(ExportsELAP[[#This Row],[Date Prevailing]],1)</f>
        <v>6</v>
      </c>
      <c r="G2508" s="165">
        <f>+COUNTIFS(ECR_Hours!$K$6:$K$7,ExportsELAP[[#This Row],[Date Prevailing]])</f>
        <v>0</v>
      </c>
      <c r="H2508" s="165">
        <f t="shared" si="159"/>
        <v>6</v>
      </c>
      <c r="I2508" s="166">
        <f>+Exports!G2511</f>
        <v>35617.288100000005</v>
      </c>
      <c r="J2508" s="166">
        <f>+'ELAP_IPCO-APND'!D2511</f>
        <v>44.111080000000001</v>
      </c>
      <c r="K2508" s="166">
        <f>+(ExportsELAP[[#This Row],[Exports kWh - MPT]]/1000)*ExportsELAP[[#This Row],[EIM Price]]</f>
        <v>1571.1170447621482</v>
      </c>
      <c r="L2508" s="167" t="str">
        <f>+INDEX(ECR_Hours!$I$12:$I$15,MATCH(ExportsELAP[[#This Row],[Date Prevailing]],ECR_Hours!$H$12:$H$15,1))</f>
        <v>NS</v>
      </c>
      <c r="M2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09" spans="1:13" x14ac:dyDescent="0.25">
      <c r="A2509" s="164">
        <f>+Exports!A2512</f>
        <v>44666</v>
      </c>
      <c r="B2509" s="165">
        <f t="shared" si="156"/>
        <v>2022</v>
      </c>
      <c r="C2509" s="165">
        <f t="shared" si="157"/>
        <v>4</v>
      </c>
      <c r="D2509" s="165">
        <f t="shared" si="158"/>
        <v>15</v>
      </c>
      <c r="E2509" s="165">
        <f>+Exports!B2512</f>
        <v>12</v>
      </c>
      <c r="F2509" s="165">
        <f>+WEEKDAY(ExportsELAP[[#This Row],[Date Prevailing]],1)</f>
        <v>6</v>
      </c>
      <c r="G2509" s="165">
        <f>+COUNTIFS(ECR_Hours!$K$6:$K$7,ExportsELAP[[#This Row],[Date Prevailing]])</f>
        <v>0</v>
      </c>
      <c r="H2509" s="165">
        <f t="shared" si="159"/>
        <v>6</v>
      </c>
      <c r="I2509" s="166">
        <f>+Exports!G2512</f>
        <v>43009.1584</v>
      </c>
      <c r="J2509" s="166">
        <f>+'ELAP_IPCO-APND'!D2512</f>
        <v>37.985390000000002</v>
      </c>
      <c r="K2509" s="166">
        <f>+(ExportsELAP[[#This Row],[Exports kWh - MPT]]/1000)*ExportsELAP[[#This Row],[EIM Price]]</f>
        <v>1633.719655395776</v>
      </c>
      <c r="L2509" s="167" t="str">
        <f>+INDEX(ECR_Hours!$I$12:$I$15,MATCH(ExportsELAP[[#This Row],[Date Prevailing]],ECR_Hours!$H$12:$H$15,1))</f>
        <v>NS</v>
      </c>
      <c r="M2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0" spans="1:13" x14ac:dyDescent="0.25">
      <c r="A2510" s="164">
        <f>+Exports!A2513</f>
        <v>44666</v>
      </c>
      <c r="B2510" s="165">
        <f t="shared" si="156"/>
        <v>2022</v>
      </c>
      <c r="C2510" s="165">
        <f t="shared" si="157"/>
        <v>4</v>
      </c>
      <c r="D2510" s="165">
        <f t="shared" si="158"/>
        <v>15</v>
      </c>
      <c r="E2510" s="165">
        <f>+Exports!B2513</f>
        <v>13</v>
      </c>
      <c r="F2510" s="165">
        <f>+WEEKDAY(ExportsELAP[[#This Row],[Date Prevailing]],1)</f>
        <v>6</v>
      </c>
      <c r="G2510" s="165">
        <f>+COUNTIFS(ECR_Hours!$K$6:$K$7,ExportsELAP[[#This Row],[Date Prevailing]])</f>
        <v>0</v>
      </c>
      <c r="H2510" s="165">
        <f t="shared" si="159"/>
        <v>6</v>
      </c>
      <c r="I2510" s="166">
        <f>+Exports!G2513</f>
        <v>43784.745499999997</v>
      </c>
      <c r="J2510" s="166">
        <f>+'ELAP_IPCO-APND'!D2513</f>
        <v>43.968600000000002</v>
      </c>
      <c r="K2510" s="166">
        <f>+(ExportsELAP[[#This Row],[Exports kWh - MPT]]/1000)*ExportsELAP[[#This Row],[EIM Price]]</f>
        <v>1925.1539609913</v>
      </c>
      <c r="L2510" s="167" t="str">
        <f>+INDEX(ECR_Hours!$I$12:$I$15,MATCH(ExportsELAP[[#This Row],[Date Prevailing]],ECR_Hours!$H$12:$H$15,1))</f>
        <v>NS</v>
      </c>
      <c r="M2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1" spans="1:13" x14ac:dyDescent="0.25">
      <c r="A2511" s="164">
        <f>+Exports!A2514</f>
        <v>44666</v>
      </c>
      <c r="B2511" s="165">
        <f t="shared" si="156"/>
        <v>2022</v>
      </c>
      <c r="C2511" s="165">
        <f t="shared" si="157"/>
        <v>4</v>
      </c>
      <c r="D2511" s="165">
        <f t="shared" si="158"/>
        <v>15</v>
      </c>
      <c r="E2511" s="165">
        <f>+Exports!B2514</f>
        <v>14</v>
      </c>
      <c r="F2511" s="165">
        <f>+WEEKDAY(ExportsELAP[[#This Row],[Date Prevailing]],1)</f>
        <v>6</v>
      </c>
      <c r="G2511" s="165">
        <f>+COUNTIFS(ECR_Hours!$K$6:$K$7,ExportsELAP[[#This Row],[Date Prevailing]])</f>
        <v>0</v>
      </c>
      <c r="H2511" s="165">
        <f t="shared" si="159"/>
        <v>6</v>
      </c>
      <c r="I2511" s="166">
        <f>+Exports!G2514</f>
        <v>45268.684300000001</v>
      </c>
      <c r="J2511" s="166">
        <f>+'ELAP_IPCO-APND'!D2514</f>
        <v>49.775530000000003</v>
      </c>
      <c r="K2511" s="166">
        <f>+(ExportsELAP[[#This Row],[Exports kWh - MPT]]/1000)*ExportsELAP[[#This Row],[EIM Price]]</f>
        <v>2253.2727534351793</v>
      </c>
      <c r="L2511" s="167" t="str">
        <f>+INDEX(ECR_Hours!$I$12:$I$15,MATCH(ExportsELAP[[#This Row],[Date Prevailing]],ECR_Hours!$H$12:$H$15,1))</f>
        <v>NS</v>
      </c>
      <c r="M2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2" spans="1:13" x14ac:dyDescent="0.25">
      <c r="A2512" s="164">
        <f>+Exports!A2515</f>
        <v>44666</v>
      </c>
      <c r="B2512" s="165">
        <f t="shared" si="156"/>
        <v>2022</v>
      </c>
      <c r="C2512" s="165">
        <f t="shared" si="157"/>
        <v>4</v>
      </c>
      <c r="D2512" s="165">
        <f t="shared" si="158"/>
        <v>15</v>
      </c>
      <c r="E2512" s="165">
        <f>+Exports!B2515</f>
        <v>15</v>
      </c>
      <c r="F2512" s="165">
        <f>+WEEKDAY(ExportsELAP[[#This Row],[Date Prevailing]],1)</f>
        <v>6</v>
      </c>
      <c r="G2512" s="165">
        <f>+COUNTIFS(ECR_Hours!$K$6:$K$7,ExportsELAP[[#This Row],[Date Prevailing]])</f>
        <v>0</v>
      </c>
      <c r="H2512" s="165">
        <f t="shared" si="159"/>
        <v>6</v>
      </c>
      <c r="I2512" s="166">
        <f>+Exports!G2515</f>
        <v>43426.446000000004</v>
      </c>
      <c r="J2512" s="166">
        <f>+'ELAP_IPCO-APND'!D2515</f>
        <v>43.120809999999999</v>
      </c>
      <c r="K2512" s="166">
        <f>+(ExportsELAP[[#This Row],[Exports kWh - MPT]]/1000)*ExportsELAP[[#This Row],[EIM Price]]</f>
        <v>1872.5835269412603</v>
      </c>
      <c r="L2512" s="167" t="str">
        <f>+INDEX(ECR_Hours!$I$12:$I$15,MATCH(ExportsELAP[[#This Row],[Date Prevailing]],ECR_Hours!$H$12:$H$15,1))</f>
        <v>NS</v>
      </c>
      <c r="M2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3" spans="1:13" x14ac:dyDescent="0.25">
      <c r="A2513" s="164">
        <f>+Exports!A2516</f>
        <v>44666</v>
      </c>
      <c r="B2513" s="165">
        <f t="shared" si="156"/>
        <v>2022</v>
      </c>
      <c r="C2513" s="165">
        <f t="shared" si="157"/>
        <v>4</v>
      </c>
      <c r="D2513" s="165">
        <f t="shared" si="158"/>
        <v>15</v>
      </c>
      <c r="E2513" s="165">
        <f>+Exports!B2516</f>
        <v>16</v>
      </c>
      <c r="F2513" s="165">
        <f>+WEEKDAY(ExportsELAP[[#This Row],[Date Prevailing]],1)</f>
        <v>6</v>
      </c>
      <c r="G2513" s="165">
        <f>+COUNTIFS(ECR_Hours!$K$6:$K$7,ExportsELAP[[#This Row],[Date Prevailing]])</f>
        <v>0</v>
      </c>
      <c r="H2513" s="165">
        <f t="shared" si="159"/>
        <v>6</v>
      </c>
      <c r="I2513" s="166">
        <f>+Exports!G2516</f>
        <v>45201.351699999999</v>
      </c>
      <c r="J2513" s="166">
        <f>+'ELAP_IPCO-APND'!D2516</f>
        <v>41.465620000000001</v>
      </c>
      <c r="K2513" s="166">
        <f>+(ExportsELAP[[#This Row],[Exports kWh - MPT]]/1000)*ExportsELAP[[#This Row],[EIM Price]]</f>
        <v>1874.3020730785538</v>
      </c>
      <c r="L2513" s="167" t="str">
        <f>+INDEX(ECR_Hours!$I$12:$I$15,MATCH(ExportsELAP[[#This Row],[Date Prevailing]],ECR_Hours!$H$12:$H$15,1))</f>
        <v>NS</v>
      </c>
      <c r="M2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4" spans="1:13" x14ac:dyDescent="0.25">
      <c r="A2514" s="164">
        <f>+Exports!A2517</f>
        <v>44666</v>
      </c>
      <c r="B2514" s="165">
        <f t="shared" si="156"/>
        <v>2022</v>
      </c>
      <c r="C2514" s="165">
        <f t="shared" si="157"/>
        <v>4</v>
      </c>
      <c r="D2514" s="165">
        <f t="shared" si="158"/>
        <v>15</v>
      </c>
      <c r="E2514" s="165">
        <f>+Exports!B2517</f>
        <v>17</v>
      </c>
      <c r="F2514" s="165">
        <f>+WEEKDAY(ExportsELAP[[#This Row],[Date Prevailing]],1)</f>
        <v>6</v>
      </c>
      <c r="G2514" s="165">
        <f>+COUNTIFS(ECR_Hours!$K$6:$K$7,ExportsELAP[[#This Row],[Date Prevailing]])</f>
        <v>0</v>
      </c>
      <c r="H2514" s="165">
        <f t="shared" si="159"/>
        <v>6</v>
      </c>
      <c r="I2514" s="166">
        <f>+Exports!G2517</f>
        <v>39543.647199999999</v>
      </c>
      <c r="J2514" s="166">
        <f>+'ELAP_IPCO-APND'!D2517</f>
        <v>37.244639999999997</v>
      </c>
      <c r="K2514" s="166">
        <f>+(ExportsELAP[[#This Row],[Exports kWh - MPT]]/1000)*ExportsELAP[[#This Row],[EIM Price]]</f>
        <v>1472.788904251008</v>
      </c>
      <c r="L2514" s="167" t="str">
        <f>+INDEX(ECR_Hours!$I$12:$I$15,MATCH(ExportsELAP[[#This Row],[Date Prevailing]],ECR_Hours!$H$12:$H$15,1))</f>
        <v>NS</v>
      </c>
      <c r="M2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5" spans="1:13" x14ac:dyDescent="0.25">
      <c r="A2515" s="164">
        <f>+Exports!A2518</f>
        <v>44666</v>
      </c>
      <c r="B2515" s="165">
        <f t="shared" si="156"/>
        <v>2022</v>
      </c>
      <c r="C2515" s="165">
        <f t="shared" si="157"/>
        <v>4</v>
      </c>
      <c r="D2515" s="165">
        <f t="shared" si="158"/>
        <v>15</v>
      </c>
      <c r="E2515" s="165">
        <f>+Exports!B2518</f>
        <v>18</v>
      </c>
      <c r="F2515" s="165">
        <f>+WEEKDAY(ExportsELAP[[#This Row],[Date Prevailing]],1)</f>
        <v>6</v>
      </c>
      <c r="G2515" s="165">
        <f>+COUNTIFS(ECR_Hours!$K$6:$K$7,ExportsELAP[[#This Row],[Date Prevailing]])</f>
        <v>0</v>
      </c>
      <c r="H2515" s="165">
        <f t="shared" si="159"/>
        <v>6</v>
      </c>
      <c r="I2515" s="166">
        <f>+Exports!G2518</f>
        <v>26991.5389</v>
      </c>
      <c r="J2515" s="166">
        <f>+'ELAP_IPCO-APND'!D2518</f>
        <v>43.711080000000003</v>
      </c>
      <c r="K2515" s="166">
        <f>+(ExportsELAP[[#This Row],[Exports kWh - MPT]]/1000)*ExportsELAP[[#This Row],[EIM Price]]</f>
        <v>1179.829316181012</v>
      </c>
      <c r="L2515" s="167" t="str">
        <f>+INDEX(ECR_Hours!$I$12:$I$15,MATCH(ExportsELAP[[#This Row],[Date Prevailing]],ECR_Hours!$H$12:$H$15,1))</f>
        <v>NS</v>
      </c>
      <c r="M2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6" spans="1:13" x14ac:dyDescent="0.25">
      <c r="A2516" s="164">
        <f>+Exports!A2519</f>
        <v>44666</v>
      </c>
      <c r="B2516" s="165">
        <f t="shared" si="156"/>
        <v>2022</v>
      </c>
      <c r="C2516" s="165">
        <f t="shared" si="157"/>
        <v>4</v>
      </c>
      <c r="D2516" s="165">
        <f t="shared" si="158"/>
        <v>15</v>
      </c>
      <c r="E2516" s="165">
        <f>+Exports!B2519</f>
        <v>19</v>
      </c>
      <c r="F2516" s="165">
        <f>+WEEKDAY(ExportsELAP[[#This Row],[Date Prevailing]],1)</f>
        <v>6</v>
      </c>
      <c r="G2516" s="165">
        <f>+COUNTIFS(ECR_Hours!$K$6:$K$7,ExportsELAP[[#This Row],[Date Prevailing]])</f>
        <v>0</v>
      </c>
      <c r="H2516" s="165">
        <f t="shared" si="159"/>
        <v>6</v>
      </c>
      <c r="I2516" s="166">
        <f>+Exports!G2519</f>
        <v>12345.0854</v>
      </c>
      <c r="J2516" s="166">
        <f>+'ELAP_IPCO-APND'!D2519</f>
        <v>54.802759999999999</v>
      </c>
      <c r="K2516" s="166">
        <f>+(ExportsELAP[[#This Row],[Exports kWh - MPT]]/1000)*ExportsELAP[[#This Row],[EIM Price]]</f>
        <v>676.54475235570396</v>
      </c>
      <c r="L2516" s="167" t="str">
        <f>+INDEX(ECR_Hours!$I$12:$I$15,MATCH(ExportsELAP[[#This Row],[Date Prevailing]],ECR_Hours!$H$12:$H$15,1))</f>
        <v>NS</v>
      </c>
      <c r="M2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7" spans="1:13" x14ac:dyDescent="0.25">
      <c r="A2517" s="164">
        <f>+Exports!A2520</f>
        <v>44666</v>
      </c>
      <c r="B2517" s="165">
        <f t="shared" si="156"/>
        <v>2022</v>
      </c>
      <c r="C2517" s="165">
        <f t="shared" si="157"/>
        <v>4</v>
      </c>
      <c r="D2517" s="165">
        <f t="shared" si="158"/>
        <v>15</v>
      </c>
      <c r="E2517" s="165">
        <f>+Exports!B2520</f>
        <v>20</v>
      </c>
      <c r="F2517" s="165">
        <f>+WEEKDAY(ExportsELAP[[#This Row],[Date Prevailing]],1)</f>
        <v>6</v>
      </c>
      <c r="G2517" s="165">
        <f>+COUNTIFS(ECR_Hours!$K$6:$K$7,ExportsELAP[[#This Row],[Date Prevailing]])</f>
        <v>0</v>
      </c>
      <c r="H2517" s="165">
        <f t="shared" si="159"/>
        <v>6</v>
      </c>
      <c r="I2517" s="166">
        <f>+Exports!G2520</f>
        <v>3900.3635999999997</v>
      </c>
      <c r="J2517" s="166">
        <f>+'ELAP_IPCO-APND'!D2520</f>
        <v>76.036069999999995</v>
      </c>
      <c r="K2517" s="166">
        <f>+(ExportsELAP[[#This Row],[Exports kWh - MPT]]/1000)*ExportsELAP[[#This Row],[EIM Price]]</f>
        <v>296.56831971505193</v>
      </c>
      <c r="L2517" s="167" t="str">
        <f>+INDEX(ECR_Hours!$I$12:$I$15,MATCH(ExportsELAP[[#This Row],[Date Prevailing]],ECR_Hours!$H$12:$H$15,1))</f>
        <v>NS</v>
      </c>
      <c r="M2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8" spans="1:13" x14ac:dyDescent="0.25">
      <c r="A2518" s="164">
        <f>+Exports!A2521</f>
        <v>44666</v>
      </c>
      <c r="B2518" s="165">
        <f t="shared" si="156"/>
        <v>2022</v>
      </c>
      <c r="C2518" s="165">
        <f t="shared" si="157"/>
        <v>4</v>
      </c>
      <c r="D2518" s="165">
        <f t="shared" si="158"/>
        <v>15</v>
      </c>
      <c r="E2518" s="165">
        <f>+Exports!B2521</f>
        <v>21</v>
      </c>
      <c r="F2518" s="165">
        <f>+WEEKDAY(ExportsELAP[[#This Row],[Date Prevailing]],1)</f>
        <v>6</v>
      </c>
      <c r="G2518" s="165">
        <f>+COUNTIFS(ECR_Hours!$K$6:$K$7,ExportsELAP[[#This Row],[Date Prevailing]])</f>
        <v>0</v>
      </c>
      <c r="H2518" s="165">
        <f t="shared" si="159"/>
        <v>6</v>
      </c>
      <c r="I2518" s="166">
        <f>+Exports!G2521</f>
        <v>241.82259999999999</v>
      </c>
      <c r="J2518" s="166">
        <f>+'ELAP_IPCO-APND'!D2521</f>
        <v>83.196359999999999</v>
      </c>
      <c r="K2518" s="166">
        <f>+(ExportsELAP[[#This Row],[Exports kWh - MPT]]/1000)*ExportsELAP[[#This Row],[EIM Price]]</f>
        <v>20.118760085736</v>
      </c>
      <c r="L2518" s="167" t="str">
        <f>+INDEX(ECR_Hours!$I$12:$I$15,MATCH(ExportsELAP[[#This Row],[Date Prevailing]],ECR_Hours!$H$12:$H$15,1))</f>
        <v>NS</v>
      </c>
      <c r="M2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19" spans="1:13" x14ac:dyDescent="0.25">
      <c r="A2519" s="164">
        <f>+Exports!A2522</f>
        <v>44666</v>
      </c>
      <c r="B2519" s="165">
        <f t="shared" si="156"/>
        <v>2022</v>
      </c>
      <c r="C2519" s="165">
        <f t="shared" si="157"/>
        <v>4</v>
      </c>
      <c r="D2519" s="165">
        <f t="shared" si="158"/>
        <v>15</v>
      </c>
      <c r="E2519" s="165">
        <f>+Exports!B2522</f>
        <v>22</v>
      </c>
      <c r="F2519" s="165">
        <f>+WEEKDAY(ExportsELAP[[#This Row],[Date Prevailing]],1)</f>
        <v>6</v>
      </c>
      <c r="G2519" s="165">
        <f>+COUNTIFS(ECR_Hours!$K$6:$K$7,ExportsELAP[[#This Row],[Date Prevailing]])</f>
        <v>0</v>
      </c>
      <c r="H2519" s="165">
        <f t="shared" si="159"/>
        <v>6</v>
      </c>
      <c r="I2519" s="166">
        <f>+Exports!G2522</f>
        <v>174.97660000000002</v>
      </c>
      <c r="J2519" s="166">
        <f>+'ELAP_IPCO-APND'!D2522</f>
        <v>73.835890000000006</v>
      </c>
      <c r="K2519" s="166">
        <f>+(ExportsELAP[[#This Row],[Exports kWh - MPT]]/1000)*ExportsELAP[[#This Row],[EIM Price]]</f>
        <v>12.919552990174001</v>
      </c>
      <c r="L2519" s="167" t="str">
        <f>+INDEX(ECR_Hours!$I$12:$I$15,MATCH(ExportsELAP[[#This Row],[Date Prevailing]],ECR_Hours!$H$12:$H$15,1))</f>
        <v>NS</v>
      </c>
      <c r="M2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0" spans="1:13" x14ac:dyDescent="0.25">
      <c r="A2520" s="164">
        <f>+Exports!A2523</f>
        <v>44666</v>
      </c>
      <c r="B2520" s="165">
        <f t="shared" si="156"/>
        <v>2022</v>
      </c>
      <c r="C2520" s="165">
        <f t="shared" si="157"/>
        <v>4</v>
      </c>
      <c r="D2520" s="165">
        <f t="shared" si="158"/>
        <v>15</v>
      </c>
      <c r="E2520" s="165">
        <f>+Exports!B2523</f>
        <v>23</v>
      </c>
      <c r="F2520" s="165">
        <f>+WEEKDAY(ExportsELAP[[#This Row],[Date Prevailing]],1)</f>
        <v>6</v>
      </c>
      <c r="G2520" s="165">
        <f>+COUNTIFS(ECR_Hours!$K$6:$K$7,ExportsELAP[[#This Row],[Date Prevailing]])</f>
        <v>0</v>
      </c>
      <c r="H2520" s="165">
        <f t="shared" si="159"/>
        <v>6</v>
      </c>
      <c r="I2520" s="166">
        <f>+Exports!G2523</f>
        <v>176.14119999999991</v>
      </c>
      <c r="J2520" s="166">
        <f>+'ELAP_IPCO-APND'!D2523</f>
        <v>79.308170000000004</v>
      </c>
      <c r="K2520" s="166">
        <f>+(ExportsELAP[[#This Row],[Exports kWh - MPT]]/1000)*ExportsELAP[[#This Row],[EIM Price]]</f>
        <v>13.969436233603995</v>
      </c>
      <c r="L2520" s="167" t="str">
        <f>+INDEX(ECR_Hours!$I$12:$I$15,MATCH(ExportsELAP[[#This Row],[Date Prevailing]],ECR_Hours!$H$12:$H$15,1))</f>
        <v>NS</v>
      </c>
      <c r="M2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1" spans="1:13" x14ac:dyDescent="0.25">
      <c r="A2521" s="164">
        <f>+Exports!A2524</f>
        <v>44666</v>
      </c>
      <c r="B2521" s="165">
        <f t="shared" si="156"/>
        <v>2022</v>
      </c>
      <c r="C2521" s="165">
        <f t="shared" si="157"/>
        <v>4</v>
      </c>
      <c r="D2521" s="165">
        <f t="shared" si="158"/>
        <v>15</v>
      </c>
      <c r="E2521" s="165">
        <f>+Exports!B2524</f>
        <v>24</v>
      </c>
      <c r="F2521" s="165">
        <f>+WEEKDAY(ExportsELAP[[#This Row],[Date Prevailing]],1)</f>
        <v>6</v>
      </c>
      <c r="G2521" s="165">
        <f>+COUNTIFS(ECR_Hours!$K$6:$K$7,ExportsELAP[[#This Row],[Date Prevailing]])</f>
        <v>0</v>
      </c>
      <c r="H2521" s="165">
        <f t="shared" si="159"/>
        <v>6</v>
      </c>
      <c r="I2521" s="166">
        <f>+Exports!G2524</f>
        <v>175.2064</v>
      </c>
      <c r="J2521" s="166">
        <f>+'ELAP_IPCO-APND'!D2524</f>
        <v>78.621790000000004</v>
      </c>
      <c r="K2521" s="166">
        <f>+(ExportsELAP[[#This Row],[Exports kWh - MPT]]/1000)*ExportsELAP[[#This Row],[EIM Price]]</f>
        <v>13.775040787456001</v>
      </c>
      <c r="L2521" s="167" t="str">
        <f>+INDEX(ECR_Hours!$I$12:$I$15,MATCH(ExportsELAP[[#This Row],[Date Prevailing]],ECR_Hours!$H$12:$H$15,1))</f>
        <v>NS</v>
      </c>
      <c r="M2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2" spans="1:13" x14ac:dyDescent="0.25">
      <c r="A2522" s="164">
        <f>+Exports!A2525</f>
        <v>44667</v>
      </c>
      <c r="B2522" s="165">
        <f t="shared" si="156"/>
        <v>2022</v>
      </c>
      <c r="C2522" s="165">
        <f t="shared" si="157"/>
        <v>4</v>
      </c>
      <c r="D2522" s="165">
        <f t="shared" si="158"/>
        <v>16</v>
      </c>
      <c r="E2522" s="165">
        <f>+Exports!B2525</f>
        <v>1</v>
      </c>
      <c r="F2522" s="165">
        <f>+WEEKDAY(ExportsELAP[[#This Row],[Date Prevailing]],1)</f>
        <v>7</v>
      </c>
      <c r="G2522" s="165">
        <f>+COUNTIFS(ECR_Hours!$K$6:$K$7,ExportsELAP[[#This Row],[Date Prevailing]])</f>
        <v>0</v>
      </c>
      <c r="H2522" s="165">
        <f t="shared" si="159"/>
        <v>7</v>
      </c>
      <c r="I2522" s="166">
        <f>+Exports!G2525</f>
        <v>27.108499999999896</v>
      </c>
      <c r="J2522" s="166">
        <f>+'ELAP_IPCO-APND'!D2525</f>
        <v>80.808139999999995</v>
      </c>
      <c r="K2522" s="166">
        <f>+(ExportsELAP[[#This Row],[Exports kWh - MPT]]/1000)*ExportsELAP[[#This Row],[EIM Price]]</f>
        <v>2.1905874631899915</v>
      </c>
      <c r="L2522" s="167" t="str">
        <f>+INDEX(ECR_Hours!$I$12:$I$15,MATCH(ExportsELAP[[#This Row],[Date Prevailing]],ECR_Hours!$H$12:$H$15,1))</f>
        <v>NS</v>
      </c>
      <c r="M2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3" spans="1:13" x14ac:dyDescent="0.25">
      <c r="A2523" s="164">
        <f>+Exports!A2526</f>
        <v>44667</v>
      </c>
      <c r="B2523" s="165">
        <f t="shared" si="156"/>
        <v>2022</v>
      </c>
      <c r="C2523" s="165">
        <f t="shared" si="157"/>
        <v>4</v>
      </c>
      <c r="D2523" s="165">
        <f t="shared" si="158"/>
        <v>16</v>
      </c>
      <c r="E2523" s="165">
        <f>+Exports!B2526</f>
        <v>2</v>
      </c>
      <c r="F2523" s="165">
        <f>+WEEKDAY(ExportsELAP[[#This Row],[Date Prevailing]],1)</f>
        <v>7</v>
      </c>
      <c r="G2523" s="165">
        <f>+COUNTIFS(ECR_Hours!$K$6:$K$7,ExportsELAP[[#This Row],[Date Prevailing]])</f>
        <v>0</v>
      </c>
      <c r="H2523" s="165">
        <f t="shared" si="159"/>
        <v>7</v>
      </c>
      <c r="I2523" s="166">
        <f>+Exports!G2526</f>
        <v>26.7971</v>
      </c>
      <c r="J2523" s="166">
        <f>+'ELAP_IPCO-APND'!D2526</f>
        <v>67.885050000000007</v>
      </c>
      <c r="K2523" s="166">
        <f>+(ExportsELAP[[#This Row],[Exports kWh - MPT]]/1000)*ExportsELAP[[#This Row],[EIM Price]]</f>
        <v>1.8191224733550002</v>
      </c>
      <c r="L2523" s="167" t="str">
        <f>+INDEX(ECR_Hours!$I$12:$I$15,MATCH(ExportsELAP[[#This Row],[Date Prevailing]],ECR_Hours!$H$12:$H$15,1))</f>
        <v>NS</v>
      </c>
      <c r="M2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4" spans="1:13" x14ac:dyDescent="0.25">
      <c r="A2524" s="164">
        <f>+Exports!A2527</f>
        <v>44667</v>
      </c>
      <c r="B2524" s="165">
        <f t="shared" si="156"/>
        <v>2022</v>
      </c>
      <c r="C2524" s="165">
        <f t="shared" si="157"/>
        <v>4</v>
      </c>
      <c r="D2524" s="165">
        <f t="shared" si="158"/>
        <v>16</v>
      </c>
      <c r="E2524" s="165">
        <f>+Exports!B2527</f>
        <v>3</v>
      </c>
      <c r="F2524" s="165">
        <f>+WEEKDAY(ExportsELAP[[#This Row],[Date Prevailing]],1)</f>
        <v>7</v>
      </c>
      <c r="G2524" s="165">
        <f>+COUNTIFS(ECR_Hours!$K$6:$K$7,ExportsELAP[[#This Row],[Date Prevailing]])</f>
        <v>0</v>
      </c>
      <c r="H2524" s="165">
        <f t="shared" si="159"/>
        <v>7</v>
      </c>
      <c r="I2524" s="166">
        <f>+Exports!G2527</f>
        <v>27.319499999999998</v>
      </c>
      <c r="J2524" s="166">
        <f>+'ELAP_IPCO-APND'!D2527</f>
        <v>68.135379999999998</v>
      </c>
      <c r="K2524" s="166">
        <f>+(ExportsELAP[[#This Row],[Exports kWh - MPT]]/1000)*ExportsELAP[[#This Row],[EIM Price]]</f>
        <v>1.8614245139099996</v>
      </c>
      <c r="L2524" s="167" t="str">
        <f>+INDEX(ECR_Hours!$I$12:$I$15,MATCH(ExportsELAP[[#This Row],[Date Prevailing]],ECR_Hours!$H$12:$H$15,1))</f>
        <v>NS</v>
      </c>
      <c r="M2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5" spans="1:13" x14ac:dyDescent="0.25">
      <c r="A2525" s="164">
        <f>+Exports!A2528</f>
        <v>44667</v>
      </c>
      <c r="B2525" s="165">
        <f t="shared" si="156"/>
        <v>2022</v>
      </c>
      <c r="C2525" s="165">
        <f t="shared" si="157"/>
        <v>4</v>
      </c>
      <c r="D2525" s="165">
        <f t="shared" si="158"/>
        <v>16</v>
      </c>
      <c r="E2525" s="165">
        <f>+Exports!B2528</f>
        <v>4</v>
      </c>
      <c r="F2525" s="165">
        <f>+WEEKDAY(ExportsELAP[[#This Row],[Date Prevailing]],1)</f>
        <v>7</v>
      </c>
      <c r="G2525" s="165">
        <f>+COUNTIFS(ECR_Hours!$K$6:$K$7,ExportsELAP[[#This Row],[Date Prevailing]])</f>
        <v>0</v>
      </c>
      <c r="H2525" s="165">
        <f t="shared" si="159"/>
        <v>7</v>
      </c>
      <c r="I2525" s="166">
        <f>+Exports!G2528</f>
        <v>25.138999999999999</v>
      </c>
      <c r="J2525" s="166">
        <f>+'ELAP_IPCO-APND'!D2528</f>
        <v>71.812669999999997</v>
      </c>
      <c r="K2525" s="166">
        <f>+(ExportsELAP[[#This Row],[Exports kWh - MPT]]/1000)*ExportsELAP[[#This Row],[EIM Price]]</f>
        <v>1.8052987111299998</v>
      </c>
      <c r="L2525" s="167" t="str">
        <f>+INDEX(ECR_Hours!$I$12:$I$15,MATCH(ExportsELAP[[#This Row],[Date Prevailing]],ECR_Hours!$H$12:$H$15,1))</f>
        <v>NS</v>
      </c>
      <c r="M2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6" spans="1:13" x14ac:dyDescent="0.25">
      <c r="A2526" s="164">
        <f>+Exports!A2529</f>
        <v>44667</v>
      </c>
      <c r="B2526" s="165">
        <f t="shared" si="156"/>
        <v>2022</v>
      </c>
      <c r="C2526" s="165">
        <f t="shared" si="157"/>
        <v>4</v>
      </c>
      <c r="D2526" s="165">
        <f t="shared" si="158"/>
        <v>16</v>
      </c>
      <c r="E2526" s="165">
        <f>+Exports!B2529</f>
        <v>5</v>
      </c>
      <c r="F2526" s="165">
        <f>+WEEKDAY(ExportsELAP[[#This Row],[Date Prevailing]],1)</f>
        <v>7</v>
      </c>
      <c r="G2526" s="165">
        <f>+COUNTIFS(ECR_Hours!$K$6:$K$7,ExportsELAP[[#This Row],[Date Prevailing]])</f>
        <v>0</v>
      </c>
      <c r="H2526" s="165">
        <f t="shared" si="159"/>
        <v>7</v>
      </c>
      <c r="I2526" s="166">
        <f>+Exports!G2529</f>
        <v>24.828599999999998</v>
      </c>
      <c r="J2526" s="166">
        <f>+'ELAP_IPCO-APND'!D2529</f>
        <v>75.346159999999998</v>
      </c>
      <c r="K2526" s="166">
        <f>+(ExportsELAP[[#This Row],[Exports kWh - MPT]]/1000)*ExportsELAP[[#This Row],[EIM Price]]</f>
        <v>1.8707396681759998</v>
      </c>
      <c r="L2526" s="167" t="str">
        <f>+INDEX(ECR_Hours!$I$12:$I$15,MATCH(ExportsELAP[[#This Row],[Date Prevailing]],ECR_Hours!$H$12:$H$15,1))</f>
        <v>NS</v>
      </c>
      <c r="M2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7" spans="1:13" x14ac:dyDescent="0.25">
      <c r="A2527" s="164">
        <f>+Exports!A2530</f>
        <v>44667</v>
      </c>
      <c r="B2527" s="165">
        <f t="shared" si="156"/>
        <v>2022</v>
      </c>
      <c r="C2527" s="165">
        <f t="shared" si="157"/>
        <v>4</v>
      </c>
      <c r="D2527" s="165">
        <f t="shared" si="158"/>
        <v>16</v>
      </c>
      <c r="E2527" s="165">
        <f>+Exports!B2530</f>
        <v>6</v>
      </c>
      <c r="F2527" s="165">
        <f>+WEEKDAY(ExportsELAP[[#This Row],[Date Prevailing]],1)</f>
        <v>7</v>
      </c>
      <c r="G2527" s="165">
        <f>+COUNTIFS(ECR_Hours!$K$6:$K$7,ExportsELAP[[#This Row],[Date Prevailing]])</f>
        <v>0</v>
      </c>
      <c r="H2527" s="165">
        <f t="shared" si="159"/>
        <v>7</v>
      </c>
      <c r="I2527" s="166">
        <f>+Exports!G2530</f>
        <v>25.2485</v>
      </c>
      <c r="J2527" s="166">
        <f>+'ELAP_IPCO-APND'!D2530</f>
        <v>75.299120000000002</v>
      </c>
      <c r="K2527" s="166">
        <f>+(ExportsELAP[[#This Row],[Exports kWh - MPT]]/1000)*ExportsELAP[[#This Row],[EIM Price]]</f>
        <v>1.90118983132</v>
      </c>
      <c r="L2527" s="167" t="str">
        <f>+INDEX(ECR_Hours!$I$12:$I$15,MATCH(ExportsELAP[[#This Row],[Date Prevailing]],ECR_Hours!$H$12:$H$15,1))</f>
        <v>NS</v>
      </c>
      <c r="M2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8" spans="1:13" x14ac:dyDescent="0.25">
      <c r="A2528" s="164">
        <f>+Exports!A2531</f>
        <v>44667</v>
      </c>
      <c r="B2528" s="165">
        <f t="shared" si="156"/>
        <v>2022</v>
      </c>
      <c r="C2528" s="165">
        <f t="shared" si="157"/>
        <v>4</v>
      </c>
      <c r="D2528" s="165">
        <f t="shared" si="158"/>
        <v>16</v>
      </c>
      <c r="E2528" s="165">
        <f>+Exports!B2531</f>
        <v>7</v>
      </c>
      <c r="F2528" s="165">
        <f>+WEEKDAY(ExportsELAP[[#This Row],[Date Prevailing]],1)</f>
        <v>7</v>
      </c>
      <c r="G2528" s="165">
        <f>+COUNTIFS(ECR_Hours!$K$6:$K$7,ExportsELAP[[#This Row],[Date Prevailing]])</f>
        <v>0</v>
      </c>
      <c r="H2528" s="165">
        <f t="shared" si="159"/>
        <v>7</v>
      </c>
      <c r="I2528" s="166">
        <f>+Exports!G2531</f>
        <v>25.164300000000004</v>
      </c>
      <c r="J2528" s="166">
        <f>+'ELAP_IPCO-APND'!D2531</f>
        <v>64.509950000000003</v>
      </c>
      <c r="K2528" s="166">
        <f>+(ExportsELAP[[#This Row],[Exports kWh - MPT]]/1000)*ExportsELAP[[#This Row],[EIM Price]]</f>
        <v>1.6233477347850003</v>
      </c>
      <c r="L2528" s="167" t="str">
        <f>+INDEX(ECR_Hours!$I$12:$I$15,MATCH(ExportsELAP[[#This Row],[Date Prevailing]],ECR_Hours!$H$12:$H$15,1))</f>
        <v>NS</v>
      </c>
      <c r="M2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29" spans="1:13" x14ac:dyDescent="0.25">
      <c r="A2529" s="164">
        <f>+Exports!A2532</f>
        <v>44667</v>
      </c>
      <c r="B2529" s="165">
        <f t="shared" si="156"/>
        <v>2022</v>
      </c>
      <c r="C2529" s="165">
        <f t="shared" si="157"/>
        <v>4</v>
      </c>
      <c r="D2529" s="165">
        <f t="shared" si="158"/>
        <v>16</v>
      </c>
      <c r="E2529" s="165">
        <f>+Exports!B2532</f>
        <v>8</v>
      </c>
      <c r="F2529" s="165">
        <f>+WEEKDAY(ExportsELAP[[#This Row],[Date Prevailing]],1)</f>
        <v>7</v>
      </c>
      <c r="G2529" s="165">
        <f>+COUNTIFS(ECR_Hours!$K$6:$K$7,ExportsELAP[[#This Row],[Date Prevailing]])</f>
        <v>0</v>
      </c>
      <c r="H2529" s="165">
        <f t="shared" si="159"/>
        <v>7</v>
      </c>
      <c r="I2529" s="166">
        <f>+Exports!G2532</f>
        <v>564.72490000000005</v>
      </c>
      <c r="J2529" s="166">
        <f>+'ELAP_IPCO-APND'!D2532</f>
        <v>65.777069999999995</v>
      </c>
      <c r="K2529" s="166">
        <f>+(ExportsELAP[[#This Row],[Exports kWh - MPT]]/1000)*ExportsELAP[[#This Row],[EIM Price]]</f>
        <v>37.145949278043005</v>
      </c>
      <c r="L2529" s="167" t="str">
        <f>+INDEX(ECR_Hours!$I$12:$I$15,MATCH(ExportsELAP[[#This Row],[Date Prevailing]],ECR_Hours!$H$12:$H$15,1))</f>
        <v>NS</v>
      </c>
      <c r="M2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0" spans="1:13" x14ac:dyDescent="0.25">
      <c r="A2530" s="164">
        <f>+Exports!A2533</f>
        <v>44667</v>
      </c>
      <c r="B2530" s="165">
        <f t="shared" si="156"/>
        <v>2022</v>
      </c>
      <c r="C2530" s="165">
        <f t="shared" si="157"/>
        <v>4</v>
      </c>
      <c r="D2530" s="165">
        <f t="shared" si="158"/>
        <v>16</v>
      </c>
      <c r="E2530" s="165">
        <f>+Exports!B2533</f>
        <v>9</v>
      </c>
      <c r="F2530" s="165">
        <f>+WEEKDAY(ExportsELAP[[#This Row],[Date Prevailing]],1)</f>
        <v>7</v>
      </c>
      <c r="G2530" s="165">
        <f>+COUNTIFS(ECR_Hours!$K$6:$K$7,ExportsELAP[[#This Row],[Date Prevailing]])</f>
        <v>0</v>
      </c>
      <c r="H2530" s="165">
        <f t="shared" si="159"/>
        <v>7</v>
      </c>
      <c r="I2530" s="166">
        <f>+Exports!G2533</f>
        <v>3097.6435999999999</v>
      </c>
      <c r="J2530" s="166">
        <f>+'ELAP_IPCO-APND'!D2533</f>
        <v>58.472650000000002</v>
      </c>
      <c r="K2530" s="166">
        <f>+(ExportsELAP[[#This Row],[Exports kWh - MPT]]/1000)*ExportsELAP[[#This Row],[EIM Price]]</f>
        <v>181.12743004754</v>
      </c>
      <c r="L2530" s="167" t="str">
        <f>+INDEX(ECR_Hours!$I$12:$I$15,MATCH(ExportsELAP[[#This Row],[Date Prevailing]],ECR_Hours!$H$12:$H$15,1))</f>
        <v>NS</v>
      </c>
      <c r="M2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1" spans="1:13" x14ac:dyDescent="0.25">
      <c r="A2531" s="164">
        <f>+Exports!A2534</f>
        <v>44667</v>
      </c>
      <c r="B2531" s="165">
        <f t="shared" si="156"/>
        <v>2022</v>
      </c>
      <c r="C2531" s="165">
        <f t="shared" si="157"/>
        <v>4</v>
      </c>
      <c r="D2531" s="165">
        <f t="shared" si="158"/>
        <v>16</v>
      </c>
      <c r="E2531" s="165">
        <f>+Exports!B2534</f>
        <v>10</v>
      </c>
      <c r="F2531" s="165">
        <f>+WEEKDAY(ExportsELAP[[#This Row],[Date Prevailing]],1)</f>
        <v>7</v>
      </c>
      <c r="G2531" s="165">
        <f>+COUNTIFS(ECR_Hours!$K$6:$K$7,ExportsELAP[[#This Row],[Date Prevailing]])</f>
        <v>0</v>
      </c>
      <c r="H2531" s="165">
        <f t="shared" si="159"/>
        <v>7</v>
      </c>
      <c r="I2531" s="166">
        <f>+Exports!G2534</f>
        <v>8117.0072999999993</v>
      </c>
      <c r="J2531" s="166">
        <f>+'ELAP_IPCO-APND'!D2534</f>
        <v>63.51576</v>
      </c>
      <c r="K2531" s="166">
        <f>+(ExportsELAP[[#This Row],[Exports kWh - MPT]]/1000)*ExportsELAP[[#This Row],[EIM Price]]</f>
        <v>515.55788758504798</v>
      </c>
      <c r="L2531" s="167" t="str">
        <f>+INDEX(ECR_Hours!$I$12:$I$15,MATCH(ExportsELAP[[#This Row],[Date Prevailing]],ECR_Hours!$H$12:$H$15,1))</f>
        <v>NS</v>
      </c>
      <c r="M2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2" spans="1:13" x14ac:dyDescent="0.25">
      <c r="A2532" s="164">
        <f>+Exports!A2535</f>
        <v>44667</v>
      </c>
      <c r="B2532" s="165">
        <f t="shared" si="156"/>
        <v>2022</v>
      </c>
      <c r="C2532" s="165">
        <f t="shared" si="157"/>
        <v>4</v>
      </c>
      <c r="D2532" s="165">
        <f t="shared" si="158"/>
        <v>16</v>
      </c>
      <c r="E2532" s="165">
        <f>+Exports!B2535</f>
        <v>11</v>
      </c>
      <c r="F2532" s="165">
        <f>+WEEKDAY(ExportsELAP[[#This Row],[Date Prevailing]],1)</f>
        <v>7</v>
      </c>
      <c r="G2532" s="165">
        <f>+COUNTIFS(ECR_Hours!$K$6:$K$7,ExportsELAP[[#This Row],[Date Prevailing]])</f>
        <v>0</v>
      </c>
      <c r="H2532" s="165">
        <f t="shared" si="159"/>
        <v>7</v>
      </c>
      <c r="I2532" s="166">
        <f>+Exports!G2535</f>
        <v>12882.749299999999</v>
      </c>
      <c r="J2532" s="166">
        <f>+'ELAP_IPCO-APND'!D2535</f>
        <v>58.563609999999997</v>
      </c>
      <c r="K2532" s="166">
        <f>+(ExportsELAP[[#This Row],[Exports kWh - MPT]]/1000)*ExportsELAP[[#This Row],[EIM Price]]</f>
        <v>754.46030573297287</v>
      </c>
      <c r="L2532" s="167" t="str">
        <f>+INDEX(ECR_Hours!$I$12:$I$15,MATCH(ExportsELAP[[#This Row],[Date Prevailing]],ECR_Hours!$H$12:$H$15,1))</f>
        <v>NS</v>
      </c>
      <c r="M2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3" spans="1:13" x14ac:dyDescent="0.25">
      <c r="A2533" s="164">
        <f>+Exports!A2536</f>
        <v>44667</v>
      </c>
      <c r="B2533" s="165">
        <f t="shared" si="156"/>
        <v>2022</v>
      </c>
      <c r="C2533" s="165">
        <f t="shared" si="157"/>
        <v>4</v>
      </c>
      <c r="D2533" s="165">
        <f t="shared" si="158"/>
        <v>16</v>
      </c>
      <c r="E2533" s="165">
        <f>+Exports!B2536</f>
        <v>12</v>
      </c>
      <c r="F2533" s="165">
        <f>+WEEKDAY(ExportsELAP[[#This Row],[Date Prevailing]],1)</f>
        <v>7</v>
      </c>
      <c r="G2533" s="165">
        <f>+COUNTIFS(ECR_Hours!$K$6:$K$7,ExportsELAP[[#This Row],[Date Prevailing]])</f>
        <v>0</v>
      </c>
      <c r="H2533" s="165">
        <f t="shared" si="159"/>
        <v>7</v>
      </c>
      <c r="I2533" s="166">
        <f>+Exports!G2536</f>
        <v>17093.397700000001</v>
      </c>
      <c r="J2533" s="166">
        <f>+'ELAP_IPCO-APND'!D2536</f>
        <v>53.324269999999999</v>
      </c>
      <c r="K2533" s="166">
        <f>+(ExportsELAP[[#This Row],[Exports kWh - MPT]]/1000)*ExportsELAP[[#This Row],[EIM Price]]</f>
        <v>911.492954172179</v>
      </c>
      <c r="L2533" s="167" t="str">
        <f>+INDEX(ECR_Hours!$I$12:$I$15,MATCH(ExportsELAP[[#This Row],[Date Prevailing]],ECR_Hours!$H$12:$H$15,1))</f>
        <v>NS</v>
      </c>
      <c r="M2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4" spans="1:13" x14ac:dyDescent="0.25">
      <c r="A2534" s="164">
        <f>+Exports!A2537</f>
        <v>44667</v>
      </c>
      <c r="B2534" s="165">
        <f t="shared" si="156"/>
        <v>2022</v>
      </c>
      <c r="C2534" s="165">
        <f t="shared" si="157"/>
        <v>4</v>
      </c>
      <c r="D2534" s="165">
        <f t="shared" si="158"/>
        <v>16</v>
      </c>
      <c r="E2534" s="165">
        <f>+Exports!B2537</f>
        <v>13</v>
      </c>
      <c r="F2534" s="165">
        <f>+WEEKDAY(ExportsELAP[[#This Row],[Date Prevailing]],1)</f>
        <v>7</v>
      </c>
      <c r="G2534" s="165">
        <f>+COUNTIFS(ECR_Hours!$K$6:$K$7,ExportsELAP[[#This Row],[Date Prevailing]])</f>
        <v>0</v>
      </c>
      <c r="H2534" s="165">
        <f t="shared" si="159"/>
        <v>7</v>
      </c>
      <c r="I2534" s="166">
        <f>+Exports!G2537</f>
        <v>16251.047399999999</v>
      </c>
      <c r="J2534" s="166">
        <f>+'ELAP_IPCO-APND'!D2537</f>
        <v>48.864040000000003</v>
      </c>
      <c r="K2534" s="166">
        <f>+(ExportsELAP[[#This Row],[Exports kWh - MPT]]/1000)*ExportsELAP[[#This Row],[EIM Price]]</f>
        <v>794.09183019549607</v>
      </c>
      <c r="L2534" s="167" t="str">
        <f>+INDEX(ECR_Hours!$I$12:$I$15,MATCH(ExportsELAP[[#This Row],[Date Prevailing]],ECR_Hours!$H$12:$H$15,1))</f>
        <v>NS</v>
      </c>
      <c r="M2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5" spans="1:13" x14ac:dyDescent="0.25">
      <c r="A2535" s="164">
        <f>+Exports!A2538</f>
        <v>44667</v>
      </c>
      <c r="B2535" s="165">
        <f t="shared" si="156"/>
        <v>2022</v>
      </c>
      <c r="C2535" s="165">
        <f t="shared" si="157"/>
        <v>4</v>
      </c>
      <c r="D2535" s="165">
        <f t="shared" si="158"/>
        <v>16</v>
      </c>
      <c r="E2535" s="165">
        <f>+Exports!B2538</f>
        <v>14</v>
      </c>
      <c r="F2535" s="165">
        <f>+WEEKDAY(ExportsELAP[[#This Row],[Date Prevailing]],1)</f>
        <v>7</v>
      </c>
      <c r="G2535" s="165">
        <f>+COUNTIFS(ECR_Hours!$K$6:$K$7,ExportsELAP[[#This Row],[Date Prevailing]])</f>
        <v>0</v>
      </c>
      <c r="H2535" s="165">
        <f t="shared" si="159"/>
        <v>7</v>
      </c>
      <c r="I2535" s="166">
        <f>+Exports!G2538</f>
        <v>22524.7428</v>
      </c>
      <c r="J2535" s="166">
        <f>+'ELAP_IPCO-APND'!D2538</f>
        <v>45.403930000000003</v>
      </c>
      <c r="K2535" s="166">
        <f>+(ExportsELAP[[#This Row],[Exports kWh - MPT]]/1000)*ExportsELAP[[#This Row],[EIM Price]]</f>
        <v>1022.7118453592039</v>
      </c>
      <c r="L2535" s="167" t="str">
        <f>+INDEX(ECR_Hours!$I$12:$I$15,MATCH(ExportsELAP[[#This Row],[Date Prevailing]],ECR_Hours!$H$12:$H$15,1))</f>
        <v>NS</v>
      </c>
      <c r="M2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6" spans="1:13" x14ac:dyDescent="0.25">
      <c r="A2536" s="164">
        <f>+Exports!A2539</f>
        <v>44667</v>
      </c>
      <c r="B2536" s="165">
        <f t="shared" si="156"/>
        <v>2022</v>
      </c>
      <c r="C2536" s="165">
        <f t="shared" si="157"/>
        <v>4</v>
      </c>
      <c r="D2536" s="165">
        <f t="shared" si="158"/>
        <v>16</v>
      </c>
      <c r="E2536" s="165">
        <f>+Exports!B2539</f>
        <v>15</v>
      </c>
      <c r="F2536" s="165">
        <f>+WEEKDAY(ExportsELAP[[#This Row],[Date Prevailing]],1)</f>
        <v>7</v>
      </c>
      <c r="G2536" s="165">
        <f>+COUNTIFS(ECR_Hours!$K$6:$K$7,ExportsELAP[[#This Row],[Date Prevailing]])</f>
        <v>0</v>
      </c>
      <c r="H2536" s="165">
        <f t="shared" si="159"/>
        <v>7</v>
      </c>
      <c r="I2536" s="166">
        <f>+Exports!G2539</f>
        <v>27018.261999999995</v>
      </c>
      <c r="J2536" s="166">
        <f>+'ELAP_IPCO-APND'!D2539</f>
        <v>39.740600000000001</v>
      </c>
      <c r="K2536" s="166">
        <f>+(ExportsELAP[[#This Row],[Exports kWh - MPT]]/1000)*ExportsELAP[[#This Row],[EIM Price]]</f>
        <v>1073.7219428371998</v>
      </c>
      <c r="L2536" s="167" t="str">
        <f>+INDEX(ECR_Hours!$I$12:$I$15,MATCH(ExportsELAP[[#This Row],[Date Prevailing]],ECR_Hours!$H$12:$H$15,1))</f>
        <v>NS</v>
      </c>
      <c r="M2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7" spans="1:13" x14ac:dyDescent="0.25">
      <c r="A2537" s="164">
        <f>+Exports!A2540</f>
        <v>44667</v>
      </c>
      <c r="B2537" s="165">
        <f t="shared" si="156"/>
        <v>2022</v>
      </c>
      <c r="C2537" s="165">
        <f t="shared" si="157"/>
        <v>4</v>
      </c>
      <c r="D2537" s="165">
        <f t="shared" si="158"/>
        <v>16</v>
      </c>
      <c r="E2537" s="165">
        <f>+Exports!B2540</f>
        <v>16</v>
      </c>
      <c r="F2537" s="165">
        <f>+WEEKDAY(ExportsELAP[[#This Row],[Date Prevailing]],1)</f>
        <v>7</v>
      </c>
      <c r="G2537" s="165">
        <f>+COUNTIFS(ECR_Hours!$K$6:$K$7,ExportsELAP[[#This Row],[Date Prevailing]])</f>
        <v>0</v>
      </c>
      <c r="H2537" s="165">
        <f t="shared" si="159"/>
        <v>7</v>
      </c>
      <c r="I2537" s="166">
        <f>+Exports!G2540</f>
        <v>21631.8593</v>
      </c>
      <c r="J2537" s="166">
        <f>+'ELAP_IPCO-APND'!D2540</f>
        <v>29.768129999999999</v>
      </c>
      <c r="K2537" s="166">
        <f>+(ExportsELAP[[#This Row],[Exports kWh - MPT]]/1000)*ExportsELAP[[#This Row],[EIM Price]]</f>
        <v>643.93999978410898</v>
      </c>
      <c r="L2537" s="167" t="str">
        <f>+INDEX(ECR_Hours!$I$12:$I$15,MATCH(ExportsELAP[[#This Row],[Date Prevailing]],ECR_Hours!$H$12:$H$15,1))</f>
        <v>NS</v>
      </c>
      <c r="M2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8" spans="1:13" x14ac:dyDescent="0.25">
      <c r="A2538" s="164">
        <f>+Exports!A2541</f>
        <v>44667</v>
      </c>
      <c r="B2538" s="165">
        <f t="shared" si="156"/>
        <v>2022</v>
      </c>
      <c r="C2538" s="165">
        <f t="shared" si="157"/>
        <v>4</v>
      </c>
      <c r="D2538" s="165">
        <f t="shared" si="158"/>
        <v>16</v>
      </c>
      <c r="E2538" s="165">
        <f>+Exports!B2541</f>
        <v>17</v>
      </c>
      <c r="F2538" s="165">
        <f>+WEEKDAY(ExportsELAP[[#This Row],[Date Prevailing]],1)</f>
        <v>7</v>
      </c>
      <c r="G2538" s="165">
        <f>+COUNTIFS(ECR_Hours!$K$6:$K$7,ExportsELAP[[#This Row],[Date Prevailing]])</f>
        <v>0</v>
      </c>
      <c r="H2538" s="165">
        <f t="shared" si="159"/>
        <v>7</v>
      </c>
      <c r="I2538" s="166">
        <f>+Exports!G2541</f>
        <v>21804.467600000004</v>
      </c>
      <c r="J2538" s="166">
        <f>+'ELAP_IPCO-APND'!D2541</f>
        <v>33.32987</v>
      </c>
      <c r="K2538" s="166">
        <f>+(ExportsELAP[[#This Row],[Exports kWh - MPT]]/1000)*ExportsELAP[[#This Row],[EIM Price]]</f>
        <v>726.74007052721208</v>
      </c>
      <c r="L2538" s="167" t="str">
        <f>+INDEX(ECR_Hours!$I$12:$I$15,MATCH(ExportsELAP[[#This Row],[Date Prevailing]],ECR_Hours!$H$12:$H$15,1))</f>
        <v>NS</v>
      </c>
      <c r="M2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39" spans="1:13" x14ac:dyDescent="0.25">
      <c r="A2539" s="164">
        <f>+Exports!A2542</f>
        <v>44667</v>
      </c>
      <c r="B2539" s="165">
        <f t="shared" si="156"/>
        <v>2022</v>
      </c>
      <c r="C2539" s="165">
        <f t="shared" si="157"/>
        <v>4</v>
      </c>
      <c r="D2539" s="165">
        <f t="shared" si="158"/>
        <v>16</v>
      </c>
      <c r="E2539" s="165">
        <f>+Exports!B2542</f>
        <v>18</v>
      </c>
      <c r="F2539" s="165">
        <f>+WEEKDAY(ExportsELAP[[#This Row],[Date Prevailing]],1)</f>
        <v>7</v>
      </c>
      <c r="G2539" s="165">
        <f>+COUNTIFS(ECR_Hours!$K$6:$K$7,ExportsELAP[[#This Row],[Date Prevailing]])</f>
        <v>0</v>
      </c>
      <c r="H2539" s="165">
        <f t="shared" si="159"/>
        <v>7</v>
      </c>
      <c r="I2539" s="166">
        <f>+Exports!G2542</f>
        <v>18906.034799999998</v>
      </c>
      <c r="J2539" s="166">
        <f>+'ELAP_IPCO-APND'!D2542</f>
        <v>29.45412</v>
      </c>
      <c r="K2539" s="166">
        <f>+(ExportsELAP[[#This Row],[Exports kWh - MPT]]/1000)*ExportsELAP[[#This Row],[EIM Price]]</f>
        <v>556.86061772337587</v>
      </c>
      <c r="L2539" s="167" t="str">
        <f>+INDEX(ECR_Hours!$I$12:$I$15,MATCH(ExportsELAP[[#This Row],[Date Prevailing]],ECR_Hours!$H$12:$H$15,1))</f>
        <v>NS</v>
      </c>
      <c r="M2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0" spans="1:13" x14ac:dyDescent="0.25">
      <c r="A2540" s="164">
        <f>+Exports!A2543</f>
        <v>44667</v>
      </c>
      <c r="B2540" s="165">
        <f t="shared" si="156"/>
        <v>2022</v>
      </c>
      <c r="C2540" s="165">
        <f t="shared" si="157"/>
        <v>4</v>
      </c>
      <c r="D2540" s="165">
        <f t="shared" si="158"/>
        <v>16</v>
      </c>
      <c r="E2540" s="165">
        <f>+Exports!B2543</f>
        <v>19</v>
      </c>
      <c r="F2540" s="165">
        <f>+WEEKDAY(ExportsELAP[[#This Row],[Date Prevailing]],1)</f>
        <v>7</v>
      </c>
      <c r="G2540" s="165">
        <f>+COUNTIFS(ECR_Hours!$K$6:$K$7,ExportsELAP[[#This Row],[Date Prevailing]])</f>
        <v>0</v>
      </c>
      <c r="H2540" s="165">
        <f t="shared" si="159"/>
        <v>7</v>
      </c>
      <c r="I2540" s="166">
        <f>+Exports!G2543</f>
        <v>7921.8053</v>
      </c>
      <c r="J2540" s="166">
        <f>+'ELAP_IPCO-APND'!D2543</f>
        <v>28.779730000000001</v>
      </c>
      <c r="K2540" s="166">
        <f>+(ExportsELAP[[#This Row],[Exports kWh - MPT]]/1000)*ExportsELAP[[#This Row],[EIM Price]]</f>
        <v>227.98741764656901</v>
      </c>
      <c r="L2540" s="167" t="str">
        <f>+INDEX(ECR_Hours!$I$12:$I$15,MATCH(ExportsELAP[[#This Row],[Date Prevailing]],ECR_Hours!$H$12:$H$15,1))</f>
        <v>NS</v>
      </c>
      <c r="M2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1" spans="1:13" x14ac:dyDescent="0.25">
      <c r="A2541" s="164">
        <f>+Exports!A2544</f>
        <v>44667</v>
      </c>
      <c r="B2541" s="165">
        <f t="shared" si="156"/>
        <v>2022</v>
      </c>
      <c r="C2541" s="165">
        <f t="shared" si="157"/>
        <v>4</v>
      </c>
      <c r="D2541" s="165">
        <f t="shared" si="158"/>
        <v>16</v>
      </c>
      <c r="E2541" s="165">
        <f>+Exports!B2544</f>
        <v>20</v>
      </c>
      <c r="F2541" s="165">
        <f>+WEEKDAY(ExportsELAP[[#This Row],[Date Prevailing]],1)</f>
        <v>7</v>
      </c>
      <c r="G2541" s="165">
        <f>+COUNTIFS(ECR_Hours!$K$6:$K$7,ExportsELAP[[#This Row],[Date Prevailing]])</f>
        <v>0</v>
      </c>
      <c r="H2541" s="165">
        <f t="shared" si="159"/>
        <v>7</v>
      </c>
      <c r="I2541" s="166">
        <f>+Exports!G2544</f>
        <v>1111.8694</v>
      </c>
      <c r="J2541" s="166">
        <f>+'ELAP_IPCO-APND'!D2544</f>
        <v>63.750920000000001</v>
      </c>
      <c r="K2541" s="166">
        <f>+(ExportsELAP[[#This Row],[Exports kWh - MPT]]/1000)*ExportsELAP[[#This Row],[EIM Price]]</f>
        <v>70.882697169848001</v>
      </c>
      <c r="L2541" s="167" t="str">
        <f>+INDEX(ECR_Hours!$I$12:$I$15,MATCH(ExportsELAP[[#This Row],[Date Prevailing]],ECR_Hours!$H$12:$H$15,1))</f>
        <v>NS</v>
      </c>
      <c r="M2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2" spans="1:13" x14ac:dyDescent="0.25">
      <c r="A2542" s="164">
        <f>+Exports!A2545</f>
        <v>44667</v>
      </c>
      <c r="B2542" s="165">
        <f t="shared" si="156"/>
        <v>2022</v>
      </c>
      <c r="C2542" s="165">
        <f t="shared" si="157"/>
        <v>4</v>
      </c>
      <c r="D2542" s="165">
        <f t="shared" si="158"/>
        <v>16</v>
      </c>
      <c r="E2542" s="165">
        <f>+Exports!B2545</f>
        <v>21</v>
      </c>
      <c r="F2542" s="165">
        <f>+WEEKDAY(ExportsELAP[[#This Row],[Date Prevailing]],1)</f>
        <v>7</v>
      </c>
      <c r="G2542" s="165">
        <f>+COUNTIFS(ECR_Hours!$K$6:$K$7,ExportsELAP[[#This Row],[Date Prevailing]])</f>
        <v>0</v>
      </c>
      <c r="H2542" s="165">
        <f t="shared" si="159"/>
        <v>7</v>
      </c>
      <c r="I2542" s="166">
        <f>+Exports!G2545</f>
        <v>52.864800000000002</v>
      </c>
      <c r="J2542" s="166">
        <f>+'ELAP_IPCO-APND'!D2545</f>
        <v>57.900350000000003</v>
      </c>
      <c r="K2542" s="166">
        <f>+(ExportsELAP[[#This Row],[Exports kWh - MPT]]/1000)*ExportsELAP[[#This Row],[EIM Price]]</f>
        <v>3.0608904226800004</v>
      </c>
      <c r="L2542" s="167" t="str">
        <f>+INDEX(ECR_Hours!$I$12:$I$15,MATCH(ExportsELAP[[#This Row],[Date Prevailing]],ECR_Hours!$H$12:$H$15,1))</f>
        <v>NS</v>
      </c>
      <c r="M2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3" spans="1:13" x14ac:dyDescent="0.25">
      <c r="A2543" s="164">
        <f>+Exports!A2546</f>
        <v>44667</v>
      </c>
      <c r="B2543" s="165">
        <f t="shared" si="156"/>
        <v>2022</v>
      </c>
      <c r="C2543" s="165">
        <f t="shared" si="157"/>
        <v>4</v>
      </c>
      <c r="D2543" s="165">
        <f t="shared" si="158"/>
        <v>16</v>
      </c>
      <c r="E2543" s="165">
        <f>+Exports!B2546</f>
        <v>22</v>
      </c>
      <c r="F2543" s="165">
        <f>+WEEKDAY(ExportsELAP[[#This Row],[Date Prevailing]],1)</f>
        <v>7</v>
      </c>
      <c r="G2543" s="165">
        <f>+COUNTIFS(ECR_Hours!$K$6:$K$7,ExportsELAP[[#This Row],[Date Prevailing]])</f>
        <v>0</v>
      </c>
      <c r="H2543" s="165">
        <f t="shared" si="159"/>
        <v>7</v>
      </c>
      <c r="I2543" s="166">
        <f>+Exports!G2546</f>
        <v>32.896299999999997</v>
      </c>
      <c r="J2543" s="166">
        <f>+'ELAP_IPCO-APND'!D2546</f>
        <v>58.018000000000001</v>
      </c>
      <c r="K2543" s="166">
        <f>+(ExportsELAP[[#This Row],[Exports kWh - MPT]]/1000)*ExportsELAP[[#This Row],[EIM Price]]</f>
        <v>1.9085775333999999</v>
      </c>
      <c r="L2543" s="167" t="str">
        <f>+INDEX(ECR_Hours!$I$12:$I$15,MATCH(ExportsELAP[[#This Row],[Date Prevailing]],ECR_Hours!$H$12:$H$15,1))</f>
        <v>NS</v>
      </c>
      <c r="M2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4" spans="1:13" x14ac:dyDescent="0.25">
      <c r="A2544" s="164">
        <f>+Exports!A2547</f>
        <v>44667</v>
      </c>
      <c r="B2544" s="165">
        <f t="shared" si="156"/>
        <v>2022</v>
      </c>
      <c r="C2544" s="165">
        <f t="shared" si="157"/>
        <v>4</v>
      </c>
      <c r="D2544" s="165">
        <f t="shared" si="158"/>
        <v>16</v>
      </c>
      <c r="E2544" s="165">
        <f>+Exports!B2547</f>
        <v>23</v>
      </c>
      <c r="F2544" s="165">
        <f>+WEEKDAY(ExportsELAP[[#This Row],[Date Prevailing]],1)</f>
        <v>7</v>
      </c>
      <c r="G2544" s="165">
        <f>+COUNTIFS(ECR_Hours!$K$6:$K$7,ExportsELAP[[#This Row],[Date Prevailing]])</f>
        <v>0</v>
      </c>
      <c r="H2544" s="165">
        <f t="shared" si="159"/>
        <v>7</v>
      </c>
      <c r="I2544" s="166">
        <f>+Exports!G2547</f>
        <v>34.957000000000001</v>
      </c>
      <c r="J2544" s="166">
        <f>+'ELAP_IPCO-APND'!D2547</f>
        <v>60.02948</v>
      </c>
      <c r="K2544" s="166">
        <f>+(ExportsELAP[[#This Row],[Exports kWh - MPT]]/1000)*ExportsELAP[[#This Row],[EIM Price]]</f>
        <v>2.0984505323600002</v>
      </c>
      <c r="L2544" s="167" t="str">
        <f>+INDEX(ECR_Hours!$I$12:$I$15,MATCH(ExportsELAP[[#This Row],[Date Prevailing]],ECR_Hours!$H$12:$H$15,1))</f>
        <v>NS</v>
      </c>
      <c r="M2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5" spans="1:13" x14ac:dyDescent="0.25">
      <c r="A2545" s="164">
        <f>+Exports!A2548</f>
        <v>44667</v>
      </c>
      <c r="B2545" s="165">
        <f t="shared" si="156"/>
        <v>2022</v>
      </c>
      <c r="C2545" s="165">
        <f t="shared" si="157"/>
        <v>4</v>
      </c>
      <c r="D2545" s="165">
        <f t="shared" si="158"/>
        <v>16</v>
      </c>
      <c r="E2545" s="165">
        <f>+Exports!B2548</f>
        <v>24</v>
      </c>
      <c r="F2545" s="165">
        <f>+WEEKDAY(ExportsELAP[[#This Row],[Date Prevailing]],1)</f>
        <v>7</v>
      </c>
      <c r="G2545" s="165">
        <f>+COUNTIFS(ECR_Hours!$K$6:$K$7,ExportsELAP[[#This Row],[Date Prevailing]])</f>
        <v>0</v>
      </c>
      <c r="H2545" s="165">
        <f t="shared" si="159"/>
        <v>7</v>
      </c>
      <c r="I2545" s="166">
        <f>+Exports!G2548</f>
        <v>32.158499999999997</v>
      </c>
      <c r="J2545" s="166">
        <f>+'ELAP_IPCO-APND'!D2548</f>
        <v>57.651090000000003</v>
      </c>
      <c r="K2545" s="166">
        <f>+(ExportsELAP[[#This Row],[Exports kWh - MPT]]/1000)*ExportsELAP[[#This Row],[EIM Price]]</f>
        <v>1.853972577765</v>
      </c>
      <c r="L2545" s="167" t="str">
        <f>+INDEX(ECR_Hours!$I$12:$I$15,MATCH(ExportsELAP[[#This Row],[Date Prevailing]],ECR_Hours!$H$12:$H$15,1))</f>
        <v>NS</v>
      </c>
      <c r="M2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6" spans="1:13" x14ac:dyDescent="0.25">
      <c r="A2546" s="164">
        <f>+Exports!A2549</f>
        <v>44668</v>
      </c>
      <c r="B2546" s="165">
        <f t="shared" si="156"/>
        <v>2022</v>
      </c>
      <c r="C2546" s="165">
        <f t="shared" si="157"/>
        <v>4</v>
      </c>
      <c r="D2546" s="165">
        <f t="shared" si="158"/>
        <v>17</v>
      </c>
      <c r="E2546" s="165">
        <f>+Exports!B2549</f>
        <v>1</v>
      </c>
      <c r="F2546" s="165">
        <f>+WEEKDAY(ExportsELAP[[#This Row],[Date Prevailing]],1)</f>
        <v>1</v>
      </c>
      <c r="G2546" s="165">
        <f>+COUNTIFS(ECR_Hours!$K$6:$K$7,ExportsELAP[[#This Row],[Date Prevailing]])</f>
        <v>0</v>
      </c>
      <c r="H2546" s="165">
        <f t="shared" si="159"/>
        <v>1</v>
      </c>
      <c r="I2546" s="166">
        <f>+Exports!G2549</f>
        <v>32.791899999999998</v>
      </c>
      <c r="J2546" s="166">
        <f>+'ELAP_IPCO-APND'!D2549</f>
        <v>48.441789999999997</v>
      </c>
      <c r="K2546" s="166">
        <f>+(ExportsELAP[[#This Row],[Exports kWh - MPT]]/1000)*ExportsELAP[[#This Row],[EIM Price]]</f>
        <v>1.5884983335009999</v>
      </c>
      <c r="L2546" s="167" t="str">
        <f>+INDEX(ECR_Hours!$I$12:$I$15,MATCH(ExportsELAP[[#This Row],[Date Prevailing]],ECR_Hours!$H$12:$H$15,1))</f>
        <v>NS</v>
      </c>
      <c r="M2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7" spans="1:13" x14ac:dyDescent="0.25">
      <c r="A2547" s="164">
        <f>+Exports!A2550</f>
        <v>44668</v>
      </c>
      <c r="B2547" s="165">
        <f t="shared" si="156"/>
        <v>2022</v>
      </c>
      <c r="C2547" s="165">
        <f t="shared" si="157"/>
        <v>4</v>
      </c>
      <c r="D2547" s="165">
        <f t="shared" si="158"/>
        <v>17</v>
      </c>
      <c r="E2547" s="165">
        <f>+Exports!B2550</f>
        <v>2</v>
      </c>
      <c r="F2547" s="165">
        <f>+WEEKDAY(ExportsELAP[[#This Row],[Date Prevailing]],1)</f>
        <v>1</v>
      </c>
      <c r="G2547" s="165">
        <f>+COUNTIFS(ECR_Hours!$K$6:$K$7,ExportsELAP[[#This Row],[Date Prevailing]])</f>
        <v>0</v>
      </c>
      <c r="H2547" s="165">
        <f t="shared" si="159"/>
        <v>1</v>
      </c>
      <c r="I2547" s="166">
        <f>+Exports!G2550</f>
        <v>31.583999999999996</v>
      </c>
      <c r="J2547" s="166">
        <f>+'ELAP_IPCO-APND'!D2550</f>
        <v>48.736849999999997</v>
      </c>
      <c r="K2547" s="166">
        <f>+(ExportsELAP[[#This Row],[Exports kWh - MPT]]/1000)*ExportsELAP[[#This Row],[EIM Price]]</f>
        <v>1.5393046703999995</v>
      </c>
      <c r="L2547" s="167" t="str">
        <f>+INDEX(ECR_Hours!$I$12:$I$15,MATCH(ExportsELAP[[#This Row],[Date Prevailing]],ECR_Hours!$H$12:$H$15,1))</f>
        <v>NS</v>
      </c>
      <c r="M2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8" spans="1:13" x14ac:dyDescent="0.25">
      <c r="A2548" s="164">
        <f>+Exports!A2551</f>
        <v>44668</v>
      </c>
      <c r="B2548" s="165">
        <f t="shared" si="156"/>
        <v>2022</v>
      </c>
      <c r="C2548" s="165">
        <f t="shared" si="157"/>
        <v>4</v>
      </c>
      <c r="D2548" s="165">
        <f t="shared" si="158"/>
        <v>17</v>
      </c>
      <c r="E2548" s="165">
        <f>+Exports!B2551</f>
        <v>3</v>
      </c>
      <c r="F2548" s="165">
        <f>+WEEKDAY(ExportsELAP[[#This Row],[Date Prevailing]],1)</f>
        <v>1</v>
      </c>
      <c r="G2548" s="165">
        <f>+COUNTIFS(ECR_Hours!$K$6:$K$7,ExportsELAP[[#This Row],[Date Prevailing]])</f>
        <v>0</v>
      </c>
      <c r="H2548" s="165">
        <f t="shared" si="159"/>
        <v>1</v>
      </c>
      <c r="I2548" s="166">
        <f>+Exports!G2551</f>
        <v>29.212799999999902</v>
      </c>
      <c r="J2548" s="166">
        <f>+'ELAP_IPCO-APND'!D2551</f>
        <v>43.296320000000001</v>
      </c>
      <c r="K2548" s="166">
        <f>+(ExportsELAP[[#This Row],[Exports kWh - MPT]]/1000)*ExportsELAP[[#This Row],[EIM Price]]</f>
        <v>1.2648067368959959</v>
      </c>
      <c r="L2548" s="167" t="str">
        <f>+INDEX(ECR_Hours!$I$12:$I$15,MATCH(ExportsELAP[[#This Row],[Date Prevailing]],ECR_Hours!$H$12:$H$15,1))</f>
        <v>NS</v>
      </c>
      <c r="M2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49" spans="1:13" x14ac:dyDescent="0.25">
      <c r="A2549" s="164">
        <f>+Exports!A2552</f>
        <v>44668</v>
      </c>
      <c r="B2549" s="165">
        <f t="shared" si="156"/>
        <v>2022</v>
      </c>
      <c r="C2549" s="165">
        <f t="shared" si="157"/>
        <v>4</v>
      </c>
      <c r="D2549" s="165">
        <f t="shared" si="158"/>
        <v>17</v>
      </c>
      <c r="E2549" s="165">
        <f>+Exports!B2552</f>
        <v>4</v>
      </c>
      <c r="F2549" s="165">
        <f>+WEEKDAY(ExportsELAP[[#This Row],[Date Prevailing]],1)</f>
        <v>1</v>
      </c>
      <c r="G2549" s="165">
        <f>+COUNTIFS(ECR_Hours!$K$6:$K$7,ExportsELAP[[#This Row],[Date Prevailing]])</f>
        <v>0</v>
      </c>
      <c r="H2549" s="165">
        <f t="shared" si="159"/>
        <v>1</v>
      </c>
      <c r="I2549" s="166">
        <f>+Exports!G2552</f>
        <v>25.407499999999999</v>
      </c>
      <c r="J2549" s="166">
        <f>+'ELAP_IPCO-APND'!D2552</f>
        <v>43.181660000000001</v>
      </c>
      <c r="K2549" s="166">
        <f>+(ExportsELAP[[#This Row],[Exports kWh - MPT]]/1000)*ExportsELAP[[#This Row],[EIM Price]]</f>
        <v>1.0971380264499999</v>
      </c>
      <c r="L2549" s="167" t="str">
        <f>+INDEX(ECR_Hours!$I$12:$I$15,MATCH(ExportsELAP[[#This Row],[Date Prevailing]],ECR_Hours!$H$12:$H$15,1))</f>
        <v>NS</v>
      </c>
      <c r="M2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0" spans="1:13" x14ac:dyDescent="0.25">
      <c r="A2550" s="164">
        <f>+Exports!A2553</f>
        <v>44668</v>
      </c>
      <c r="B2550" s="165">
        <f t="shared" si="156"/>
        <v>2022</v>
      </c>
      <c r="C2550" s="165">
        <f t="shared" si="157"/>
        <v>4</v>
      </c>
      <c r="D2550" s="165">
        <f t="shared" si="158"/>
        <v>17</v>
      </c>
      <c r="E2550" s="165">
        <f>+Exports!B2553</f>
        <v>5</v>
      </c>
      <c r="F2550" s="165">
        <f>+WEEKDAY(ExportsELAP[[#This Row],[Date Prevailing]],1)</f>
        <v>1</v>
      </c>
      <c r="G2550" s="165">
        <f>+COUNTIFS(ECR_Hours!$K$6:$K$7,ExportsELAP[[#This Row],[Date Prevailing]])</f>
        <v>0</v>
      </c>
      <c r="H2550" s="165">
        <f t="shared" si="159"/>
        <v>1</v>
      </c>
      <c r="I2550" s="166">
        <f>+Exports!G2553</f>
        <v>25.148299999999999</v>
      </c>
      <c r="J2550" s="166">
        <f>+'ELAP_IPCO-APND'!D2553</f>
        <v>42.667160000000003</v>
      </c>
      <c r="K2550" s="166">
        <f>+(ExportsELAP[[#This Row],[Exports kWh - MPT]]/1000)*ExportsELAP[[#This Row],[EIM Price]]</f>
        <v>1.073006539828</v>
      </c>
      <c r="L2550" s="167" t="str">
        <f>+INDEX(ECR_Hours!$I$12:$I$15,MATCH(ExportsELAP[[#This Row],[Date Prevailing]],ECR_Hours!$H$12:$H$15,1))</f>
        <v>NS</v>
      </c>
      <c r="M2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1" spans="1:13" x14ac:dyDescent="0.25">
      <c r="A2551" s="164">
        <f>+Exports!A2554</f>
        <v>44668</v>
      </c>
      <c r="B2551" s="165">
        <f t="shared" si="156"/>
        <v>2022</v>
      </c>
      <c r="C2551" s="165">
        <f t="shared" si="157"/>
        <v>4</v>
      </c>
      <c r="D2551" s="165">
        <f t="shared" si="158"/>
        <v>17</v>
      </c>
      <c r="E2551" s="165">
        <f>+Exports!B2554</f>
        <v>6</v>
      </c>
      <c r="F2551" s="165">
        <f>+WEEKDAY(ExportsELAP[[#This Row],[Date Prevailing]],1)</f>
        <v>1</v>
      </c>
      <c r="G2551" s="165">
        <f>+COUNTIFS(ECR_Hours!$K$6:$K$7,ExportsELAP[[#This Row],[Date Prevailing]])</f>
        <v>0</v>
      </c>
      <c r="H2551" s="165">
        <f t="shared" si="159"/>
        <v>1</v>
      </c>
      <c r="I2551" s="166">
        <f>+Exports!G2554</f>
        <v>20.005499999999902</v>
      </c>
      <c r="J2551" s="166">
        <f>+'ELAP_IPCO-APND'!D2554</f>
        <v>44.892090000000003</v>
      </c>
      <c r="K2551" s="166">
        <f>+(ExportsELAP[[#This Row],[Exports kWh - MPT]]/1000)*ExportsELAP[[#This Row],[EIM Price]]</f>
        <v>0.89808870649499561</v>
      </c>
      <c r="L2551" s="167" t="str">
        <f>+INDEX(ECR_Hours!$I$12:$I$15,MATCH(ExportsELAP[[#This Row],[Date Prevailing]],ECR_Hours!$H$12:$H$15,1))</f>
        <v>NS</v>
      </c>
      <c r="M2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2" spans="1:13" x14ac:dyDescent="0.25">
      <c r="A2552" s="164">
        <f>+Exports!A2555</f>
        <v>44668</v>
      </c>
      <c r="B2552" s="165">
        <f t="shared" si="156"/>
        <v>2022</v>
      </c>
      <c r="C2552" s="165">
        <f t="shared" si="157"/>
        <v>4</v>
      </c>
      <c r="D2552" s="165">
        <f t="shared" si="158"/>
        <v>17</v>
      </c>
      <c r="E2552" s="165">
        <f>+Exports!B2555</f>
        <v>7</v>
      </c>
      <c r="F2552" s="165">
        <f>+WEEKDAY(ExportsELAP[[#This Row],[Date Prevailing]],1)</f>
        <v>1</v>
      </c>
      <c r="G2552" s="165">
        <f>+COUNTIFS(ECR_Hours!$K$6:$K$7,ExportsELAP[[#This Row],[Date Prevailing]])</f>
        <v>0</v>
      </c>
      <c r="H2552" s="165">
        <f t="shared" si="159"/>
        <v>1</v>
      </c>
      <c r="I2552" s="166">
        <f>+Exports!G2555</f>
        <v>27.236500000000003</v>
      </c>
      <c r="J2552" s="166">
        <f>+'ELAP_IPCO-APND'!D2555</f>
        <v>47.934040000000003</v>
      </c>
      <c r="K2552" s="166">
        <f>+(ExportsELAP[[#This Row],[Exports kWh - MPT]]/1000)*ExportsELAP[[#This Row],[EIM Price]]</f>
        <v>1.3055554804600003</v>
      </c>
      <c r="L2552" s="167" t="str">
        <f>+INDEX(ECR_Hours!$I$12:$I$15,MATCH(ExportsELAP[[#This Row],[Date Prevailing]],ECR_Hours!$H$12:$H$15,1))</f>
        <v>NS</v>
      </c>
      <c r="M2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3" spans="1:13" x14ac:dyDescent="0.25">
      <c r="A2553" s="164">
        <f>+Exports!A2556</f>
        <v>44668</v>
      </c>
      <c r="B2553" s="165">
        <f t="shared" si="156"/>
        <v>2022</v>
      </c>
      <c r="C2553" s="165">
        <f t="shared" si="157"/>
        <v>4</v>
      </c>
      <c r="D2553" s="165">
        <f t="shared" si="158"/>
        <v>17</v>
      </c>
      <c r="E2553" s="165">
        <f>+Exports!B2556</f>
        <v>8</v>
      </c>
      <c r="F2553" s="165">
        <f>+WEEKDAY(ExportsELAP[[#This Row],[Date Prevailing]],1)</f>
        <v>1</v>
      </c>
      <c r="G2553" s="165">
        <f>+COUNTIFS(ECR_Hours!$K$6:$K$7,ExportsELAP[[#This Row],[Date Prevailing]])</f>
        <v>0</v>
      </c>
      <c r="H2553" s="165">
        <f t="shared" si="159"/>
        <v>1</v>
      </c>
      <c r="I2553" s="166">
        <f>+Exports!G2556</f>
        <v>3949.4254000000001</v>
      </c>
      <c r="J2553" s="166">
        <f>+'ELAP_IPCO-APND'!D2556</f>
        <v>51.167299999999997</v>
      </c>
      <c r="K2553" s="166">
        <f>+(ExportsELAP[[#This Row],[Exports kWh - MPT]]/1000)*ExportsELAP[[#This Row],[EIM Price]]</f>
        <v>202.08143426941999</v>
      </c>
      <c r="L2553" s="167" t="str">
        <f>+INDEX(ECR_Hours!$I$12:$I$15,MATCH(ExportsELAP[[#This Row],[Date Prevailing]],ECR_Hours!$H$12:$H$15,1))</f>
        <v>NS</v>
      </c>
      <c r="M2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4" spans="1:13" x14ac:dyDescent="0.25">
      <c r="A2554" s="164">
        <f>+Exports!A2557</f>
        <v>44668</v>
      </c>
      <c r="B2554" s="165">
        <f t="shared" si="156"/>
        <v>2022</v>
      </c>
      <c r="C2554" s="165">
        <f t="shared" si="157"/>
        <v>4</v>
      </c>
      <c r="D2554" s="165">
        <f t="shared" si="158"/>
        <v>17</v>
      </c>
      <c r="E2554" s="165">
        <f>+Exports!B2557</f>
        <v>9</v>
      </c>
      <c r="F2554" s="165">
        <f>+WEEKDAY(ExportsELAP[[#This Row],[Date Prevailing]],1)</f>
        <v>1</v>
      </c>
      <c r="G2554" s="165">
        <f>+COUNTIFS(ECR_Hours!$K$6:$K$7,ExportsELAP[[#This Row],[Date Prevailing]])</f>
        <v>0</v>
      </c>
      <c r="H2554" s="165">
        <f t="shared" si="159"/>
        <v>1</v>
      </c>
      <c r="I2554" s="166">
        <f>+Exports!G2557</f>
        <v>14731.161</v>
      </c>
      <c r="J2554" s="166">
        <f>+'ELAP_IPCO-APND'!D2557</f>
        <v>52.890009999999997</v>
      </c>
      <c r="K2554" s="166">
        <f>+(ExportsELAP[[#This Row],[Exports kWh - MPT]]/1000)*ExportsELAP[[#This Row],[EIM Price]]</f>
        <v>779.13125260160996</v>
      </c>
      <c r="L2554" s="167" t="str">
        <f>+INDEX(ECR_Hours!$I$12:$I$15,MATCH(ExportsELAP[[#This Row],[Date Prevailing]],ECR_Hours!$H$12:$H$15,1))</f>
        <v>NS</v>
      </c>
      <c r="M2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5" spans="1:13" x14ac:dyDescent="0.25">
      <c r="A2555" s="164">
        <f>+Exports!A2558</f>
        <v>44668</v>
      </c>
      <c r="B2555" s="165">
        <f t="shared" si="156"/>
        <v>2022</v>
      </c>
      <c r="C2555" s="165">
        <f t="shared" si="157"/>
        <v>4</v>
      </c>
      <c r="D2555" s="165">
        <f t="shared" si="158"/>
        <v>17</v>
      </c>
      <c r="E2555" s="165">
        <f>+Exports!B2558</f>
        <v>10</v>
      </c>
      <c r="F2555" s="165">
        <f>+WEEKDAY(ExportsELAP[[#This Row],[Date Prevailing]],1)</f>
        <v>1</v>
      </c>
      <c r="G2555" s="165">
        <f>+COUNTIFS(ECR_Hours!$K$6:$K$7,ExportsELAP[[#This Row],[Date Prevailing]])</f>
        <v>0</v>
      </c>
      <c r="H2555" s="165">
        <f t="shared" si="159"/>
        <v>1</v>
      </c>
      <c r="I2555" s="166">
        <f>+Exports!G2558</f>
        <v>29071.647899999996</v>
      </c>
      <c r="J2555" s="166">
        <f>+'ELAP_IPCO-APND'!D2558</f>
        <v>45.692709999999998</v>
      </c>
      <c r="K2555" s="166">
        <f>+(ExportsELAP[[#This Row],[Exports kWh - MPT]]/1000)*ExportsELAP[[#This Row],[EIM Price]]</f>
        <v>1328.3623767168087</v>
      </c>
      <c r="L2555" s="167" t="str">
        <f>+INDEX(ECR_Hours!$I$12:$I$15,MATCH(ExportsELAP[[#This Row],[Date Prevailing]],ECR_Hours!$H$12:$H$15,1))</f>
        <v>NS</v>
      </c>
      <c r="M2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6" spans="1:13" x14ac:dyDescent="0.25">
      <c r="A2556" s="164">
        <f>+Exports!A2559</f>
        <v>44668</v>
      </c>
      <c r="B2556" s="165">
        <f t="shared" si="156"/>
        <v>2022</v>
      </c>
      <c r="C2556" s="165">
        <f t="shared" si="157"/>
        <v>4</v>
      </c>
      <c r="D2556" s="165">
        <f t="shared" si="158"/>
        <v>17</v>
      </c>
      <c r="E2556" s="165">
        <f>+Exports!B2559</f>
        <v>11</v>
      </c>
      <c r="F2556" s="165">
        <f>+WEEKDAY(ExportsELAP[[#This Row],[Date Prevailing]],1)</f>
        <v>1</v>
      </c>
      <c r="G2556" s="165">
        <f>+COUNTIFS(ECR_Hours!$K$6:$K$7,ExportsELAP[[#This Row],[Date Prevailing]])</f>
        <v>0</v>
      </c>
      <c r="H2556" s="165">
        <f t="shared" si="159"/>
        <v>1</v>
      </c>
      <c r="I2556" s="166">
        <f>+Exports!G2559</f>
        <v>42824.613899999997</v>
      </c>
      <c r="J2556" s="166">
        <f>+'ELAP_IPCO-APND'!D2559</f>
        <v>38.47193</v>
      </c>
      <c r="K2556" s="166">
        <f>+(ExportsELAP[[#This Row],[Exports kWh - MPT]]/1000)*ExportsELAP[[#This Row],[EIM Price]]</f>
        <v>1647.5455482378268</v>
      </c>
      <c r="L2556" s="167" t="str">
        <f>+INDEX(ECR_Hours!$I$12:$I$15,MATCH(ExportsELAP[[#This Row],[Date Prevailing]],ECR_Hours!$H$12:$H$15,1))</f>
        <v>NS</v>
      </c>
      <c r="M2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7" spans="1:13" x14ac:dyDescent="0.25">
      <c r="A2557" s="164">
        <f>+Exports!A2560</f>
        <v>44668</v>
      </c>
      <c r="B2557" s="165">
        <f t="shared" si="156"/>
        <v>2022</v>
      </c>
      <c r="C2557" s="165">
        <f t="shared" si="157"/>
        <v>4</v>
      </c>
      <c r="D2557" s="165">
        <f t="shared" si="158"/>
        <v>17</v>
      </c>
      <c r="E2557" s="165">
        <f>+Exports!B2560</f>
        <v>12</v>
      </c>
      <c r="F2557" s="165">
        <f>+WEEKDAY(ExportsELAP[[#This Row],[Date Prevailing]],1)</f>
        <v>1</v>
      </c>
      <c r="G2557" s="165">
        <f>+COUNTIFS(ECR_Hours!$K$6:$K$7,ExportsELAP[[#This Row],[Date Prevailing]])</f>
        <v>0</v>
      </c>
      <c r="H2557" s="165">
        <f t="shared" si="159"/>
        <v>1</v>
      </c>
      <c r="I2557" s="166">
        <f>+Exports!G2560</f>
        <v>51966.196500000005</v>
      </c>
      <c r="J2557" s="166">
        <f>+'ELAP_IPCO-APND'!D2560</f>
        <v>39.149590000000003</v>
      </c>
      <c r="K2557" s="166">
        <f>+(ExportsELAP[[#This Row],[Exports kWh - MPT]]/1000)*ExportsELAP[[#This Row],[EIM Price]]</f>
        <v>2034.4552868344354</v>
      </c>
      <c r="L2557" s="167" t="str">
        <f>+INDEX(ECR_Hours!$I$12:$I$15,MATCH(ExportsELAP[[#This Row],[Date Prevailing]],ECR_Hours!$H$12:$H$15,1))</f>
        <v>NS</v>
      </c>
      <c r="M2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8" spans="1:13" x14ac:dyDescent="0.25">
      <c r="A2558" s="164">
        <f>+Exports!A2561</f>
        <v>44668</v>
      </c>
      <c r="B2558" s="165">
        <f t="shared" si="156"/>
        <v>2022</v>
      </c>
      <c r="C2558" s="165">
        <f t="shared" si="157"/>
        <v>4</v>
      </c>
      <c r="D2558" s="165">
        <f t="shared" si="158"/>
        <v>17</v>
      </c>
      <c r="E2558" s="165">
        <f>+Exports!B2561</f>
        <v>13</v>
      </c>
      <c r="F2558" s="165">
        <f>+WEEKDAY(ExportsELAP[[#This Row],[Date Prevailing]],1)</f>
        <v>1</v>
      </c>
      <c r="G2558" s="165">
        <f>+COUNTIFS(ECR_Hours!$K$6:$K$7,ExportsELAP[[#This Row],[Date Prevailing]])</f>
        <v>0</v>
      </c>
      <c r="H2558" s="165">
        <f t="shared" si="159"/>
        <v>1</v>
      </c>
      <c r="I2558" s="166">
        <f>+Exports!G2561</f>
        <v>57582.931499999999</v>
      </c>
      <c r="J2558" s="166">
        <f>+'ELAP_IPCO-APND'!D2561</f>
        <v>39.192459999999997</v>
      </c>
      <c r="K2558" s="166">
        <f>+(ExportsELAP[[#This Row],[Exports kWh - MPT]]/1000)*ExportsELAP[[#This Row],[EIM Price]]</f>
        <v>2256.8167394964898</v>
      </c>
      <c r="L2558" s="167" t="str">
        <f>+INDEX(ECR_Hours!$I$12:$I$15,MATCH(ExportsELAP[[#This Row],[Date Prevailing]],ECR_Hours!$H$12:$H$15,1))</f>
        <v>NS</v>
      </c>
      <c r="M2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59" spans="1:13" x14ac:dyDescent="0.25">
      <c r="A2559" s="164">
        <f>+Exports!A2562</f>
        <v>44668</v>
      </c>
      <c r="B2559" s="165">
        <f t="shared" si="156"/>
        <v>2022</v>
      </c>
      <c r="C2559" s="165">
        <f t="shared" si="157"/>
        <v>4</v>
      </c>
      <c r="D2559" s="165">
        <f t="shared" si="158"/>
        <v>17</v>
      </c>
      <c r="E2559" s="165">
        <f>+Exports!B2562</f>
        <v>14</v>
      </c>
      <c r="F2559" s="165">
        <f>+WEEKDAY(ExportsELAP[[#This Row],[Date Prevailing]],1)</f>
        <v>1</v>
      </c>
      <c r="G2559" s="165">
        <f>+COUNTIFS(ECR_Hours!$K$6:$K$7,ExportsELAP[[#This Row],[Date Prevailing]])</f>
        <v>0</v>
      </c>
      <c r="H2559" s="165">
        <f t="shared" si="159"/>
        <v>1</v>
      </c>
      <c r="I2559" s="166">
        <f>+Exports!G2562</f>
        <v>55192.816200000001</v>
      </c>
      <c r="J2559" s="166">
        <f>+'ELAP_IPCO-APND'!D2562</f>
        <v>38.757420000000003</v>
      </c>
      <c r="K2559" s="166">
        <f>+(ExportsELAP[[#This Row],[Exports kWh - MPT]]/1000)*ExportsELAP[[#This Row],[EIM Price]]</f>
        <v>2139.1311584462042</v>
      </c>
      <c r="L2559" s="167" t="str">
        <f>+INDEX(ECR_Hours!$I$12:$I$15,MATCH(ExportsELAP[[#This Row],[Date Prevailing]],ECR_Hours!$H$12:$H$15,1))</f>
        <v>NS</v>
      </c>
      <c r="M2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0" spans="1:13" x14ac:dyDescent="0.25">
      <c r="A2560" s="164">
        <f>+Exports!A2563</f>
        <v>44668</v>
      </c>
      <c r="B2560" s="165">
        <f t="shared" si="156"/>
        <v>2022</v>
      </c>
      <c r="C2560" s="165">
        <f t="shared" si="157"/>
        <v>4</v>
      </c>
      <c r="D2560" s="165">
        <f t="shared" si="158"/>
        <v>17</v>
      </c>
      <c r="E2560" s="165">
        <f>+Exports!B2563</f>
        <v>15</v>
      </c>
      <c r="F2560" s="165">
        <f>+WEEKDAY(ExportsELAP[[#This Row],[Date Prevailing]],1)</f>
        <v>1</v>
      </c>
      <c r="G2560" s="165">
        <f>+COUNTIFS(ECR_Hours!$K$6:$K$7,ExportsELAP[[#This Row],[Date Prevailing]])</f>
        <v>0</v>
      </c>
      <c r="H2560" s="165">
        <f t="shared" si="159"/>
        <v>1</v>
      </c>
      <c r="I2560" s="166">
        <f>+Exports!G2563</f>
        <v>53582.736499999999</v>
      </c>
      <c r="J2560" s="166">
        <f>+'ELAP_IPCO-APND'!D2563</f>
        <v>35.728650000000002</v>
      </c>
      <c r="K2560" s="166">
        <f>+(ExportsELAP[[#This Row],[Exports kWh - MPT]]/1000)*ExportsELAP[[#This Row],[EIM Price]]</f>
        <v>1914.4388384507249</v>
      </c>
      <c r="L2560" s="167" t="str">
        <f>+INDEX(ECR_Hours!$I$12:$I$15,MATCH(ExportsELAP[[#This Row],[Date Prevailing]],ECR_Hours!$H$12:$H$15,1))</f>
        <v>NS</v>
      </c>
      <c r="M2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1" spans="1:13" x14ac:dyDescent="0.25">
      <c r="A2561" s="164">
        <f>+Exports!A2564</f>
        <v>44668</v>
      </c>
      <c r="B2561" s="165">
        <f t="shared" si="156"/>
        <v>2022</v>
      </c>
      <c r="C2561" s="165">
        <f t="shared" si="157"/>
        <v>4</v>
      </c>
      <c r="D2561" s="165">
        <f t="shared" si="158"/>
        <v>17</v>
      </c>
      <c r="E2561" s="165">
        <f>+Exports!B2564</f>
        <v>16</v>
      </c>
      <c r="F2561" s="165">
        <f>+WEEKDAY(ExportsELAP[[#This Row],[Date Prevailing]],1)</f>
        <v>1</v>
      </c>
      <c r="G2561" s="165">
        <f>+COUNTIFS(ECR_Hours!$K$6:$K$7,ExportsELAP[[#This Row],[Date Prevailing]])</f>
        <v>0</v>
      </c>
      <c r="H2561" s="165">
        <f t="shared" si="159"/>
        <v>1</v>
      </c>
      <c r="I2561" s="166">
        <f>+Exports!G2564</f>
        <v>51931.509999999907</v>
      </c>
      <c r="J2561" s="166">
        <f>+'ELAP_IPCO-APND'!D2564</f>
        <v>36.885939999999998</v>
      </c>
      <c r="K2561" s="166">
        <f>+(ExportsELAP[[#This Row],[Exports kWh - MPT]]/1000)*ExportsELAP[[#This Row],[EIM Price]]</f>
        <v>1915.5425619693965</v>
      </c>
      <c r="L2561" s="167" t="str">
        <f>+INDEX(ECR_Hours!$I$12:$I$15,MATCH(ExportsELAP[[#This Row],[Date Prevailing]],ECR_Hours!$H$12:$H$15,1))</f>
        <v>NS</v>
      </c>
      <c r="M2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2" spans="1:13" x14ac:dyDescent="0.25">
      <c r="A2562" s="164">
        <f>+Exports!A2565</f>
        <v>44668</v>
      </c>
      <c r="B2562" s="165">
        <f t="shared" ref="B2562:B2625" si="160">+YEAR(A2562)</f>
        <v>2022</v>
      </c>
      <c r="C2562" s="165">
        <f t="shared" ref="C2562:C2625" si="161">+MONTH(A2562)</f>
        <v>4</v>
      </c>
      <c r="D2562" s="165">
        <f t="shared" ref="D2562:D2625" si="162">+DAY(A2562)</f>
        <v>17</v>
      </c>
      <c r="E2562" s="165">
        <f>+Exports!B2565</f>
        <v>17</v>
      </c>
      <c r="F2562" s="165">
        <f>+WEEKDAY(ExportsELAP[[#This Row],[Date Prevailing]],1)</f>
        <v>1</v>
      </c>
      <c r="G2562" s="165">
        <f>+COUNTIFS(ECR_Hours!$K$6:$K$7,ExportsELAP[[#This Row],[Date Prevailing]])</f>
        <v>0</v>
      </c>
      <c r="H2562" s="165">
        <f t="shared" ref="H2562:H2625" si="163">+IF(G2562=1,0,F2562)</f>
        <v>1</v>
      </c>
      <c r="I2562" s="166">
        <f>+Exports!G2565</f>
        <v>44538.225400000003</v>
      </c>
      <c r="J2562" s="166">
        <f>+'ELAP_IPCO-APND'!D2565</f>
        <v>37.928820000000002</v>
      </c>
      <c r="K2562" s="166">
        <f>+(ExportsELAP[[#This Row],[Exports kWh - MPT]]/1000)*ExportsELAP[[#This Row],[EIM Price]]</f>
        <v>1689.2823343160283</v>
      </c>
      <c r="L2562" s="167" t="str">
        <f>+INDEX(ECR_Hours!$I$12:$I$15,MATCH(ExportsELAP[[#This Row],[Date Prevailing]],ECR_Hours!$H$12:$H$15,1))</f>
        <v>NS</v>
      </c>
      <c r="M2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3" spans="1:13" x14ac:dyDescent="0.25">
      <c r="A2563" s="164">
        <f>+Exports!A2566</f>
        <v>44668</v>
      </c>
      <c r="B2563" s="165">
        <f t="shared" si="160"/>
        <v>2022</v>
      </c>
      <c r="C2563" s="165">
        <f t="shared" si="161"/>
        <v>4</v>
      </c>
      <c r="D2563" s="165">
        <f t="shared" si="162"/>
        <v>17</v>
      </c>
      <c r="E2563" s="165">
        <f>+Exports!B2566</f>
        <v>18</v>
      </c>
      <c r="F2563" s="165">
        <f>+WEEKDAY(ExportsELAP[[#This Row],[Date Prevailing]],1)</f>
        <v>1</v>
      </c>
      <c r="G2563" s="165">
        <f>+COUNTIFS(ECR_Hours!$K$6:$K$7,ExportsELAP[[#This Row],[Date Prevailing]])</f>
        <v>0</v>
      </c>
      <c r="H2563" s="165">
        <f t="shared" si="163"/>
        <v>1</v>
      </c>
      <c r="I2563" s="166">
        <f>+Exports!G2566</f>
        <v>29648.757800000003</v>
      </c>
      <c r="J2563" s="166">
        <f>+'ELAP_IPCO-APND'!D2566</f>
        <v>39.1432</v>
      </c>
      <c r="K2563" s="166">
        <f>+(ExportsELAP[[#This Row],[Exports kWh - MPT]]/1000)*ExportsELAP[[#This Row],[EIM Price]]</f>
        <v>1160.5472563169601</v>
      </c>
      <c r="L2563" s="167" t="str">
        <f>+INDEX(ECR_Hours!$I$12:$I$15,MATCH(ExportsELAP[[#This Row],[Date Prevailing]],ECR_Hours!$H$12:$H$15,1))</f>
        <v>NS</v>
      </c>
      <c r="M2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4" spans="1:13" x14ac:dyDescent="0.25">
      <c r="A2564" s="164">
        <f>+Exports!A2567</f>
        <v>44668</v>
      </c>
      <c r="B2564" s="165">
        <f t="shared" si="160"/>
        <v>2022</v>
      </c>
      <c r="C2564" s="165">
        <f t="shared" si="161"/>
        <v>4</v>
      </c>
      <c r="D2564" s="165">
        <f t="shared" si="162"/>
        <v>17</v>
      </c>
      <c r="E2564" s="165">
        <f>+Exports!B2567</f>
        <v>19</v>
      </c>
      <c r="F2564" s="165">
        <f>+WEEKDAY(ExportsELAP[[#This Row],[Date Prevailing]],1)</f>
        <v>1</v>
      </c>
      <c r="G2564" s="165">
        <f>+COUNTIFS(ECR_Hours!$K$6:$K$7,ExportsELAP[[#This Row],[Date Prevailing]])</f>
        <v>0</v>
      </c>
      <c r="H2564" s="165">
        <f t="shared" si="163"/>
        <v>1</v>
      </c>
      <c r="I2564" s="166">
        <f>+Exports!G2567</f>
        <v>11851.110699999999</v>
      </c>
      <c r="J2564" s="166">
        <f>+'ELAP_IPCO-APND'!D2567</f>
        <v>36.378399999999999</v>
      </c>
      <c r="K2564" s="166">
        <f>+(ExportsELAP[[#This Row],[Exports kWh - MPT]]/1000)*ExportsELAP[[#This Row],[EIM Price]]</f>
        <v>431.12444548887999</v>
      </c>
      <c r="L2564" s="167" t="str">
        <f>+INDEX(ECR_Hours!$I$12:$I$15,MATCH(ExportsELAP[[#This Row],[Date Prevailing]],ECR_Hours!$H$12:$H$15,1))</f>
        <v>NS</v>
      </c>
      <c r="M2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5" spans="1:13" x14ac:dyDescent="0.25">
      <c r="A2565" s="164">
        <f>+Exports!A2568</f>
        <v>44668</v>
      </c>
      <c r="B2565" s="165">
        <f t="shared" si="160"/>
        <v>2022</v>
      </c>
      <c r="C2565" s="165">
        <f t="shared" si="161"/>
        <v>4</v>
      </c>
      <c r="D2565" s="165">
        <f t="shared" si="162"/>
        <v>17</v>
      </c>
      <c r="E2565" s="165">
        <f>+Exports!B2568</f>
        <v>20</v>
      </c>
      <c r="F2565" s="165">
        <f>+WEEKDAY(ExportsELAP[[#This Row],[Date Prevailing]],1)</f>
        <v>1</v>
      </c>
      <c r="G2565" s="165">
        <f>+COUNTIFS(ECR_Hours!$K$6:$K$7,ExportsELAP[[#This Row],[Date Prevailing]])</f>
        <v>0</v>
      </c>
      <c r="H2565" s="165">
        <f t="shared" si="163"/>
        <v>1</v>
      </c>
      <c r="I2565" s="166">
        <f>+Exports!G2568</f>
        <v>1706.1619000000001</v>
      </c>
      <c r="J2565" s="166">
        <f>+'ELAP_IPCO-APND'!D2568</f>
        <v>56.789670000000001</v>
      </c>
      <c r="K2565" s="166">
        <f>+(ExportsELAP[[#This Row],[Exports kWh - MPT]]/1000)*ExportsELAP[[#This Row],[EIM Price]]</f>
        <v>96.892371267573012</v>
      </c>
      <c r="L2565" s="167" t="str">
        <f>+INDEX(ECR_Hours!$I$12:$I$15,MATCH(ExportsELAP[[#This Row],[Date Prevailing]],ECR_Hours!$H$12:$H$15,1))</f>
        <v>NS</v>
      </c>
      <c r="M2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6" spans="1:13" x14ac:dyDescent="0.25">
      <c r="A2566" s="164">
        <f>+Exports!A2569</f>
        <v>44668</v>
      </c>
      <c r="B2566" s="165">
        <f t="shared" si="160"/>
        <v>2022</v>
      </c>
      <c r="C2566" s="165">
        <f t="shared" si="161"/>
        <v>4</v>
      </c>
      <c r="D2566" s="165">
        <f t="shared" si="162"/>
        <v>17</v>
      </c>
      <c r="E2566" s="165">
        <f>+Exports!B2569</f>
        <v>21</v>
      </c>
      <c r="F2566" s="165">
        <f>+WEEKDAY(ExportsELAP[[#This Row],[Date Prevailing]],1)</f>
        <v>1</v>
      </c>
      <c r="G2566" s="165">
        <f>+COUNTIFS(ECR_Hours!$K$6:$K$7,ExportsELAP[[#This Row],[Date Prevailing]])</f>
        <v>0</v>
      </c>
      <c r="H2566" s="165">
        <f t="shared" si="163"/>
        <v>1</v>
      </c>
      <c r="I2566" s="166">
        <f>+Exports!G2569</f>
        <v>47.576599999999999</v>
      </c>
      <c r="J2566" s="166">
        <f>+'ELAP_IPCO-APND'!D2569</f>
        <v>89.030299999999997</v>
      </c>
      <c r="K2566" s="166">
        <f>+(ExportsELAP[[#This Row],[Exports kWh - MPT]]/1000)*ExportsELAP[[#This Row],[EIM Price]]</f>
        <v>4.2357589709799992</v>
      </c>
      <c r="L2566" s="167" t="str">
        <f>+INDEX(ECR_Hours!$I$12:$I$15,MATCH(ExportsELAP[[#This Row],[Date Prevailing]],ECR_Hours!$H$12:$H$15,1))</f>
        <v>NS</v>
      </c>
      <c r="M2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7" spans="1:13" x14ac:dyDescent="0.25">
      <c r="A2567" s="164">
        <f>+Exports!A2570</f>
        <v>44668</v>
      </c>
      <c r="B2567" s="165">
        <f t="shared" si="160"/>
        <v>2022</v>
      </c>
      <c r="C2567" s="165">
        <f t="shared" si="161"/>
        <v>4</v>
      </c>
      <c r="D2567" s="165">
        <f t="shared" si="162"/>
        <v>17</v>
      </c>
      <c r="E2567" s="165">
        <f>+Exports!B2570</f>
        <v>22</v>
      </c>
      <c r="F2567" s="165">
        <f>+WEEKDAY(ExportsELAP[[#This Row],[Date Prevailing]],1)</f>
        <v>1</v>
      </c>
      <c r="G2567" s="165">
        <f>+COUNTIFS(ECR_Hours!$K$6:$K$7,ExportsELAP[[#This Row],[Date Prevailing]])</f>
        <v>0</v>
      </c>
      <c r="H2567" s="165">
        <f t="shared" si="163"/>
        <v>1</v>
      </c>
      <c r="I2567" s="166">
        <f>+Exports!G2570</f>
        <v>28.07</v>
      </c>
      <c r="J2567" s="166">
        <f>+'ELAP_IPCO-APND'!D2570</f>
        <v>92.289019999999994</v>
      </c>
      <c r="K2567" s="166">
        <f>+(ExportsELAP[[#This Row],[Exports kWh - MPT]]/1000)*ExportsELAP[[#This Row],[EIM Price]]</f>
        <v>2.5905527913999999</v>
      </c>
      <c r="L2567" s="167" t="str">
        <f>+INDEX(ECR_Hours!$I$12:$I$15,MATCH(ExportsELAP[[#This Row],[Date Prevailing]],ECR_Hours!$H$12:$H$15,1))</f>
        <v>NS</v>
      </c>
      <c r="M2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8" spans="1:13" x14ac:dyDescent="0.25">
      <c r="A2568" s="164">
        <f>+Exports!A2571</f>
        <v>44668</v>
      </c>
      <c r="B2568" s="165">
        <f t="shared" si="160"/>
        <v>2022</v>
      </c>
      <c r="C2568" s="165">
        <f t="shared" si="161"/>
        <v>4</v>
      </c>
      <c r="D2568" s="165">
        <f t="shared" si="162"/>
        <v>17</v>
      </c>
      <c r="E2568" s="165">
        <f>+Exports!B2571</f>
        <v>23</v>
      </c>
      <c r="F2568" s="165">
        <f>+WEEKDAY(ExportsELAP[[#This Row],[Date Prevailing]],1)</f>
        <v>1</v>
      </c>
      <c r="G2568" s="165">
        <f>+COUNTIFS(ECR_Hours!$K$6:$K$7,ExportsELAP[[#This Row],[Date Prevailing]])</f>
        <v>0</v>
      </c>
      <c r="H2568" s="165">
        <f t="shared" si="163"/>
        <v>1</v>
      </c>
      <c r="I2568" s="166">
        <f>+Exports!G2571</f>
        <v>26.2591</v>
      </c>
      <c r="J2568" s="166">
        <f>+'ELAP_IPCO-APND'!D2571</f>
        <v>94.387879999999996</v>
      </c>
      <c r="K2568" s="166">
        <f>+(ExportsELAP[[#This Row],[Exports kWh - MPT]]/1000)*ExportsELAP[[#This Row],[EIM Price]]</f>
        <v>2.4785407797080001</v>
      </c>
      <c r="L2568" s="167" t="str">
        <f>+INDEX(ECR_Hours!$I$12:$I$15,MATCH(ExportsELAP[[#This Row],[Date Prevailing]],ECR_Hours!$H$12:$H$15,1))</f>
        <v>NS</v>
      </c>
      <c r="M2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69" spans="1:13" x14ac:dyDescent="0.25">
      <c r="A2569" s="164">
        <f>+Exports!A2572</f>
        <v>44668</v>
      </c>
      <c r="B2569" s="165">
        <f t="shared" si="160"/>
        <v>2022</v>
      </c>
      <c r="C2569" s="165">
        <f t="shared" si="161"/>
        <v>4</v>
      </c>
      <c r="D2569" s="165">
        <f t="shared" si="162"/>
        <v>17</v>
      </c>
      <c r="E2569" s="165">
        <f>+Exports!B2572</f>
        <v>24</v>
      </c>
      <c r="F2569" s="165">
        <f>+WEEKDAY(ExportsELAP[[#This Row],[Date Prevailing]],1)</f>
        <v>1</v>
      </c>
      <c r="G2569" s="165">
        <f>+COUNTIFS(ECR_Hours!$K$6:$K$7,ExportsELAP[[#This Row],[Date Prevailing]])</f>
        <v>0</v>
      </c>
      <c r="H2569" s="165">
        <f t="shared" si="163"/>
        <v>1</v>
      </c>
      <c r="I2569" s="166">
        <f>+Exports!G2572</f>
        <v>25.9741</v>
      </c>
      <c r="J2569" s="166">
        <f>+'ELAP_IPCO-APND'!D2572</f>
        <v>80.739369999999994</v>
      </c>
      <c r="K2569" s="166">
        <f>+(ExportsELAP[[#This Row],[Exports kWh - MPT]]/1000)*ExportsELAP[[#This Row],[EIM Price]]</f>
        <v>2.0971324703169998</v>
      </c>
      <c r="L2569" s="167" t="str">
        <f>+INDEX(ECR_Hours!$I$12:$I$15,MATCH(ExportsELAP[[#This Row],[Date Prevailing]],ECR_Hours!$H$12:$H$15,1))</f>
        <v>NS</v>
      </c>
      <c r="M2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0" spans="1:13" x14ac:dyDescent="0.25">
      <c r="A2570" s="164">
        <f>+Exports!A2573</f>
        <v>44669</v>
      </c>
      <c r="B2570" s="165">
        <f t="shared" si="160"/>
        <v>2022</v>
      </c>
      <c r="C2570" s="165">
        <f t="shared" si="161"/>
        <v>4</v>
      </c>
      <c r="D2570" s="165">
        <f t="shared" si="162"/>
        <v>18</v>
      </c>
      <c r="E2570" s="165">
        <f>+Exports!B2573</f>
        <v>1</v>
      </c>
      <c r="F2570" s="165">
        <f>+WEEKDAY(ExportsELAP[[#This Row],[Date Prevailing]],1)</f>
        <v>2</v>
      </c>
      <c r="G2570" s="165">
        <f>+COUNTIFS(ECR_Hours!$K$6:$K$7,ExportsELAP[[#This Row],[Date Prevailing]])</f>
        <v>0</v>
      </c>
      <c r="H2570" s="165">
        <f t="shared" si="163"/>
        <v>2</v>
      </c>
      <c r="I2570" s="166">
        <f>+Exports!G2573</f>
        <v>26.903500000000001</v>
      </c>
      <c r="J2570" s="166">
        <f>+'ELAP_IPCO-APND'!D2573</f>
        <v>62.141829999999999</v>
      </c>
      <c r="K2570" s="166">
        <f>+(ExportsELAP[[#This Row],[Exports kWh - MPT]]/1000)*ExportsELAP[[#This Row],[EIM Price]]</f>
        <v>1.6718327234049999</v>
      </c>
      <c r="L2570" s="167" t="str">
        <f>+INDEX(ECR_Hours!$I$12:$I$15,MATCH(ExportsELAP[[#This Row],[Date Prevailing]],ECR_Hours!$H$12:$H$15,1))</f>
        <v>NS</v>
      </c>
      <c r="M2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1" spans="1:13" x14ac:dyDescent="0.25">
      <c r="A2571" s="164">
        <f>+Exports!A2574</f>
        <v>44669</v>
      </c>
      <c r="B2571" s="165">
        <f t="shared" si="160"/>
        <v>2022</v>
      </c>
      <c r="C2571" s="165">
        <f t="shared" si="161"/>
        <v>4</v>
      </c>
      <c r="D2571" s="165">
        <f t="shared" si="162"/>
        <v>18</v>
      </c>
      <c r="E2571" s="165">
        <f>+Exports!B2574</f>
        <v>2</v>
      </c>
      <c r="F2571" s="165">
        <f>+WEEKDAY(ExportsELAP[[#This Row],[Date Prevailing]],1)</f>
        <v>2</v>
      </c>
      <c r="G2571" s="165">
        <f>+COUNTIFS(ECR_Hours!$K$6:$K$7,ExportsELAP[[#This Row],[Date Prevailing]])</f>
        <v>0</v>
      </c>
      <c r="H2571" s="165">
        <f t="shared" si="163"/>
        <v>2</v>
      </c>
      <c r="I2571" s="166">
        <f>+Exports!G2574</f>
        <v>27.104399999999998</v>
      </c>
      <c r="J2571" s="166">
        <f>+'ELAP_IPCO-APND'!D2574</f>
        <v>59.049770000000002</v>
      </c>
      <c r="K2571" s="166">
        <f>+(ExportsELAP[[#This Row],[Exports kWh - MPT]]/1000)*ExportsELAP[[#This Row],[EIM Price]]</f>
        <v>1.6005085859879999</v>
      </c>
      <c r="L2571" s="167" t="str">
        <f>+INDEX(ECR_Hours!$I$12:$I$15,MATCH(ExportsELAP[[#This Row],[Date Prevailing]],ECR_Hours!$H$12:$H$15,1))</f>
        <v>NS</v>
      </c>
      <c r="M2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2" spans="1:13" x14ac:dyDescent="0.25">
      <c r="A2572" s="164">
        <f>+Exports!A2575</f>
        <v>44669</v>
      </c>
      <c r="B2572" s="165">
        <f t="shared" si="160"/>
        <v>2022</v>
      </c>
      <c r="C2572" s="165">
        <f t="shared" si="161"/>
        <v>4</v>
      </c>
      <c r="D2572" s="165">
        <f t="shared" si="162"/>
        <v>18</v>
      </c>
      <c r="E2572" s="165">
        <f>+Exports!B2575</f>
        <v>3</v>
      </c>
      <c r="F2572" s="165">
        <f>+WEEKDAY(ExportsELAP[[#This Row],[Date Prevailing]],1)</f>
        <v>2</v>
      </c>
      <c r="G2572" s="165">
        <f>+COUNTIFS(ECR_Hours!$K$6:$K$7,ExportsELAP[[#This Row],[Date Prevailing]])</f>
        <v>0</v>
      </c>
      <c r="H2572" s="165">
        <f t="shared" si="163"/>
        <v>2</v>
      </c>
      <c r="I2572" s="166">
        <f>+Exports!G2575</f>
        <v>26.192800000000002</v>
      </c>
      <c r="J2572" s="166">
        <f>+'ELAP_IPCO-APND'!D2575</f>
        <v>55.27872</v>
      </c>
      <c r="K2572" s="166">
        <f>+(ExportsELAP[[#This Row],[Exports kWh - MPT]]/1000)*ExportsELAP[[#This Row],[EIM Price]]</f>
        <v>1.447904457216</v>
      </c>
      <c r="L2572" s="167" t="str">
        <f>+INDEX(ECR_Hours!$I$12:$I$15,MATCH(ExportsELAP[[#This Row],[Date Prevailing]],ECR_Hours!$H$12:$H$15,1))</f>
        <v>NS</v>
      </c>
      <c r="M2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3" spans="1:13" x14ac:dyDescent="0.25">
      <c r="A2573" s="164">
        <f>+Exports!A2576</f>
        <v>44669</v>
      </c>
      <c r="B2573" s="165">
        <f t="shared" si="160"/>
        <v>2022</v>
      </c>
      <c r="C2573" s="165">
        <f t="shared" si="161"/>
        <v>4</v>
      </c>
      <c r="D2573" s="165">
        <f t="shared" si="162"/>
        <v>18</v>
      </c>
      <c r="E2573" s="165">
        <f>+Exports!B2576</f>
        <v>4</v>
      </c>
      <c r="F2573" s="165">
        <f>+WEEKDAY(ExportsELAP[[#This Row],[Date Prevailing]],1)</f>
        <v>2</v>
      </c>
      <c r="G2573" s="165">
        <f>+COUNTIFS(ECR_Hours!$K$6:$K$7,ExportsELAP[[#This Row],[Date Prevailing]])</f>
        <v>0</v>
      </c>
      <c r="H2573" s="165">
        <f t="shared" si="163"/>
        <v>2</v>
      </c>
      <c r="I2573" s="166">
        <f>+Exports!G2576</f>
        <v>42.125500000000002</v>
      </c>
      <c r="J2573" s="166">
        <f>+'ELAP_IPCO-APND'!D2576</f>
        <v>56.026589999999999</v>
      </c>
      <c r="K2573" s="166">
        <f>+(ExportsELAP[[#This Row],[Exports kWh - MPT]]/1000)*ExportsELAP[[#This Row],[EIM Price]]</f>
        <v>2.360148117045</v>
      </c>
      <c r="L2573" s="167" t="str">
        <f>+INDEX(ECR_Hours!$I$12:$I$15,MATCH(ExportsELAP[[#This Row],[Date Prevailing]],ECR_Hours!$H$12:$H$15,1))</f>
        <v>NS</v>
      </c>
      <c r="M2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4" spans="1:13" x14ac:dyDescent="0.25">
      <c r="A2574" s="164">
        <f>+Exports!A2577</f>
        <v>44669</v>
      </c>
      <c r="B2574" s="165">
        <f t="shared" si="160"/>
        <v>2022</v>
      </c>
      <c r="C2574" s="165">
        <f t="shared" si="161"/>
        <v>4</v>
      </c>
      <c r="D2574" s="165">
        <f t="shared" si="162"/>
        <v>18</v>
      </c>
      <c r="E2574" s="165">
        <f>+Exports!B2577</f>
        <v>5</v>
      </c>
      <c r="F2574" s="165">
        <f>+WEEKDAY(ExportsELAP[[#This Row],[Date Prevailing]],1)</f>
        <v>2</v>
      </c>
      <c r="G2574" s="165">
        <f>+COUNTIFS(ECR_Hours!$K$6:$K$7,ExportsELAP[[#This Row],[Date Prevailing]])</f>
        <v>0</v>
      </c>
      <c r="H2574" s="165">
        <f t="shared" si="163"/>
        <v>2</v>
      </c>
      <c r="I2574" s="166">
        <f>+Exports!G2577</f>
        <v>45.625500000000002</v>
      </c>
      <c r="J2574" s="166">
        <f>+'ELAP_IPCO-APND'!D2577</f>
        <v>57.87323</v>
      </c>
      <c r="K2574" s="166">
        <f>+(ExportsELAP[[#This Row],[Exports kWh - MPT]]/1000)*ExportsELAP[[#This Row],[EIM Price]]</f>
        <v>2.6404950553649997</v>
      </c>
      <c r="L2574" s="167" t="str">
        <f>+INDEX(ECR_Hours!$I$12:$I$15,MATCH(ExportsELAP[[#This Row],[Date Prevailing]],ECR_Hours!$H$12:$H$15,1))</f>
        <v>NS</v>
      </c>
      <c r="M2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5" spans="1:13" x14ac:dyDescent="0.25">
      <c r="A2575" s="164">
        <f>+Exports!A2578</f>
        <v>44669</v>
      </c>
      <c r="B2575" s="165">
        <f t="shared" si="160"/>
        <v>2022</v>
      </c>
      <c r="C2575" s="165">
        <f t="shared" si="161"/>
        <v>4</v>
      </c>
      <c r="D2575" s="165">
        <f t="shared" si="162"/>
        <v>18</v>
      </c>
      <c r="E2575" s="165">
        <f>+Exports!B2578</f>
        <v>6</v>
      </c>
      <c r="F2575" s="165">
        <f>+WEEKDAY(ExportsELAP[[#This Row],[Date Prevailing]],1)</f>
        <v>2</v>
      </c>
      <c r="G2575" s="165">
        <f>+COUNTIFS(ECR_Hours!$K$6:$K$7,ExportsELAP[[#This Row],[Date Prevailing]])</f>
        <v>0</v>
      </c>
      <c r="H2575" s="165">
        <f t="shared" si="163"/>
        <v>2</v>
      </c>
      <c r="I2575" s="166">
        <f>+Exports!G2578</f>
        <v>42.280700000000003</v>
      </c>
      <c r="J2575" s="166">
        <f>+'ELAP_IPCO-APND'!D2578</f>
        <v>63.500079999999997</v>
      </c>
      <c r="K2575" s="166">
        <f>+(ExportsELAP[[#This Row],[Exports kWh - MPT]]/1000)*ExportsELAP[[#This Row],[EIM Price]]</f>
        <v>2.684827832456</v>
      </c>
      <c r="L2575" s="167" t="str">
        <f>+INDEX(ECR_Hours!$I$12:$I$15,MATCH(ExportsELAP[[#This Row],[Date Prevailing]],ECR_Hours!$H$12:$H$15,1))</f>
        <v>NS</v>
      </c>
      <c r="M2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6" spans="1:13" x14ac:dyDescent="0.25">
      <c r="A2576" s="164">
        <f>+Exports!A2579</f>
        <v>44669</v>
      </c>
      <c r="B2576" s="165">
        <f t="shared" si="160"/>
        <v>2022</v>
      </c>
      <c r="C2576" s="165">
        <f t="shared" si="161"/>
        <v>4</v>
      </c>
      <c r="D2576" s="165">
        <f t="shared" si="162"/>
        <v>18</v>
      </c>
      <c r="E2576" s="165">
        <f>+Exports!B2579</f>
        <v>7</v>
      </c>
      <c r="F2576" s="165">
        <f>+WEEKDAY(ExportsELAP[[#This Row],[Date Prevailing]],1)</f>
        <v>2</v>
      </c>
      <c r="G2576" s="165">
        <f>+COUNTIFS(ECR_Hours!$K$6:$K$7,ExportsELAP[[#This Row],[Date Prevailing]])</f>
        <v>0</v>
      </c>
      <c r="H2576" s="165">
        <f t="shared" si="163"/>
        <v>2</v>
      </c>
      <c r="I2576" s="166">
        <f>+Exports!G2579</f>
        <v>85.021699999999996</v>
      </c>
      <c r="J2576" s="166">
        <f>+'ELAP_IPCO-APND'!D2579</f>
        <v>74.801349999999999</v>
      </c>
      <c r="K2576" s="166">
        <f>+(ExportsELAP[[#This Row],[Exports kWh - MPT]]/1000)*ExportsELAP[[#This Row],[EIM Price]]</f>
        <v>6.3597379392949991</v>
      </c>
      <c r="L2576" s="167" t="str">
        <f>+INDEX(ECR_Hours!$I$12:$I$15,MATCH(ExportsELAP[[#This Row],[Date Prevailing]],ECR_Hours!$H$12:$H$15,1))</f>
        <v>NS</v>
      </c>
      <c r="M2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7" spans="1:13" x14ac:dyDescent="0.25">
      <c r="A2577" s="164">
        <f>+Exports!A2580</f>
        <v>44669</v>
      </c>
      <c r="B2577" s="165">
        <f t="shared" si="160"/>
        <v>2022</v>
      </c>
      <c r="C2577" s="165">
        <f t="shared" si="161"/>
        <v>4</v>
      </c>
      <c r="D2577" s="165">
        <f t="shared" si="162"/>
        <v>18</v>
      </c>
      <c r="E2577" s="165">
        <f>+Exports!B2580</f>
        <v>8</v>
      </c>
      <c r="F2577" s="165">
        <f>+WEEKDAY(ExportsELAP[[#This Row],[Date Prevailing]],1)</f>
        <v>2</v>
      </c>
      <c r="G2577" s="165">
        <f>+COUNTIFS(ECR_Hours!$K$6:$K$7,ExportsELAP[[#This Row],[Date Prevailing]])</f>
        <v>0</v>
      </c>
      <c r="H2577" s="165">
        <f t="shared" si="163"/>
        <v>2</v>
      </c>
      <c r="I2577" s="166">
        <f>+Exports!G2580</f>
        <v>4263.0217000000002</v>
      </c>
      <c r="J2577" s="166">
        <f>+'ELAP_IPCO-APND'!D2580</f>
        <v>73.929339999999996</v>
      </c>
      <c r="K2577" s="166">
        <f>+(ExportsELAP[[#This Row],[Exports kWh - MPT]]/1000)*ExportsELAP[[#This Row],[EIM Price]]</f>
        <v>315.16238068667803</v>
      </c>
      <c r="L2577" s="167" t="str">
        <f>+INDEX(ECR_Hours!$I$12:$I$15,MATCH(ExportsELAP[[#This Row],[Date Prevailing]],ECR_Hours!$H$12:$H$15,1))</f>
        <v>NS</v>
      </c>
      <c r="M2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8" spans="1:13" x14ac:dyDescent="0.25">
      <c r="A2578" s="164">
        <f>+Exports!A2581</f>
        <v>44669</v>
      </c>
      <c r="B2578" s="165">
        <f t="shared" si="160"/>
        <v>2022</v>
      </c>
      <c r="C2578" s="165">
        <f t="shared" si="161"/>
        <v>4</v>
      </c>
      <c r="D2578" s="165">
        <f t="shared" si="162"/>
        <v>18</v>
      </c>
      <c r="E2578" s="165">
        <f>+Exports!B2581</f>
        <v>9</v>
      </c>
      <c r="F2578" s="165">
        <f>+WEEKDAY(ExportsELAP[[#This Row],[Date Prevailing]],1)</f>
        <v>2</v>
      </c>
      <c r="G2578" s="165">
        <f>+COUNTIFS(ECR_Hours!$K$6:$K$7,ExportsELAP[[#This Row],[Date Prevailing]])</f>
        <v>0</v>
      </c>
      <c r="H2578" s="165">
        <f t="shared" si="163"/>
        <v>2</v>
      </c>
      <c r="I2578" s="166">
        <f>+Exports!G2581</f>
        <v>13987.9928</v>
      </c>
      <c r="J2578" s="166">
        <f>+'ELAP_IPCO-APND'!D2581</f>
        <v>68.432900000000004</v>
      </c>
      <c r="K2578" s="166">
        <f>+(ExportsELAP[[#This Row],[Exports kWh - MPT]]/1000)*ExportsELAP[[#This Row],[EIM Price]]</f>
        <v>957.23891248312009</v>
      </c>
      <c r="L2578" s="167" t="str">
        <f>+INDEX(ECR_Hours!$I$12:$I$15,MATCH(ExportsELAP[[#This Row],[Date Prevailing]],ECR_Hours!$H$12:$H$15,1))</f>
        <v>NS</v>
      </c>
      <c r="M2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79" spans="1:13" x14ac:dyDescent="0.25">
      <c r="A2579" s="164">
        <f>+Exports!A2582</f>
        <v>44669</v>
      </c>
      <c r="B2579" s="165">
        <f t="shared" si="160"/>
        <v>2022</v>
      </c>
      <c r="C2579" s="165">
        <f t="shared" si="161"/>
        <v>4</v>
      </c>
      <c r="D2579" s="165">
        <f t="shared" si="162"/>
        <v>18</v>
      </c>
      <c r="E2579" s="165">
        <f>+Exports!B2582</f>
        <v>10</v>
      </c>
      <c r="F2579" s="165">
        <f>+WEEKDAY(ExportsELAP[[#This Row],[Date Prevailing]],1)</f>
        <v>2</v>
      </c>
      <c r="G2579" s="165">
        <f>+COUNTIFS(ECR_Hours!$K$6:$K$7,ExportsELAP[[#This Row],[Date Prevailing]])</f>
        <v>0</v>
      </c>
      <c r="H2579" s="165">
        <f t="shared" si="163"/>
        <v>2</v>
      </c>
      <c r="I2579" s="166">
        <f>+Exports!G2582</f>
        <v>27148.297900000001</v>
      </c>
      <c r="J2579" s="166">
        <f>+'ELAP_IPCO-APND'!D2582</f>
        <v>56.808610000000002</v>
      </c>
      <c r="K2579" s="166">
        <f>+(ExportsELAP[[#This Row],[Exports kWh - MPT]]/1000)*ExportsELAP[[#This Row],[EIM Price]]</f>
        <v>1542.2570675649192</v>
      </c>
      <c r="L2579" s="167" t="str">
        <f>+INDEX(ECR_Hours!$I$12:$I$15,MATCH(ExportsELAP[[#This Row],[Date Prevailing]],ECR_Hours!$H$12:$H$15,1))</f>
        <v>NS</v>
      </c>
      <c r="M2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0" spans="1:13" x14ac:dyDescent="0.25">
      <c r="A2580" s="164">
        <f>+Exports!A2583</f>
        <v>44669</v>
      </c>
      <c r="B2580" s="165">
        <f t="shared" si="160"/>
        <v>2022</v>
      </c>
      <c r="C2580" s="165">
        <f t="shared" si="161"/>
        <v>4</v>
      </c>
      <c r="D2580" s="165">
        <f t="shared" si="162"/>
        <v>18</v>
      </c>
      <c r="E2580" s="165">
        <f>+Exports!B2583</f>
        <v>11</v>
      </c>
      <c r="F2580" s="165">
        <f>+WEEKDAY(ExportsELAP[[#This Row],[Date Prevailing]],1)</f>
        <v>2</v>
      </c>
      <c r="G2580" s="165">
        <f>+COUNTIFS(ECR_Hours!$K$6:$K$7,ExportsELAP[[#This Row],[Date Prevailing]])</f>
        <v>0</v>
      </c>
      <c r="H2580" s="165">
        <f t="shared" si="163"/>
        <v>2</v>
      </c>
      <c r="I2580" s="166">
        <f>+Exports!G2583</f>
        <v>40582.964500000002</v>
      </c>
      <c r="J2580" s="166">
        <f>+'ELAP_IPCO-APND'!D2583</f>
        <v>52.451509999999999</v>
      </c>
      <c r="K2580" s="166">
        <f>+(ExportsELAP[[#This Row],[Exports kWh - MPT]]/1000)*ExportsELAP[[#This Row],[EIM Price]]</f>
        <v>2128.6377683013952</v>
      </c>
      <c r="L2580" s="167" t="str">
        <f>+INDEX(ECR_Hours!$I$12:$I$15,MATCH(ExportsELAP[[#This Row],[Date Prevailing]],ECR_Hours!$H$12:$H$15,1))</f>
        <v>NS</v>
      </c>
      <c r="M2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1" spans="1:13" x14ac:dyDescent="0.25">
      <c r="A2581" s="164">
        <f>+Exports!A2584</f>
        <v>44669</v>
      </c>
      <c r="B2581" s="165">
        <f t="shared" si="160"/>
        <v>2022</v>
      </c>
      <c r="C2581" s="165">
        <f t="shared" si="161"/>
        <v>4</v>
      </c>
      <c r="D2581" s="165">
        <f t="shared" si="162"/>
        <v>18</v>
      </c>
      <c r="E2581" s="165">
        <f>+Exports!B2584</f>
        <v>12</v>
      </c>
      <c r="F2581" s="165">
        <f>+WEEKDAY(ExportsELAP[[#This Row],[Date Prevailing]],1)</f>
        <v>2</v>
      </c>
      <c r="G2581" s="165">
        <f>+COUNTIFS(ECR_Hours!$K$6:$K$7,ExportsELAP[[#This Row],[Date Prevailing]])</f>
        <v>0</v>
      </c>
      <c r="H2581" s="165">
        <f t="shared" si="163"/>
        <v>2</v>
      </c>
      <c r="I2581" s="166">
        <f>+Exports!G2584</f>
        <v>46302.635999999999</v>
      </c>
      <c r="J2581" s="166">
        <f>+'ELAP_IPCO-APND'!D2584</f>
        <v>51.558340000000001</v>
      </c>
      <c r="K2581" s="166">
        <f>+(ExportsELAP[[#This Row],[Exports kWh - MPT]]/1000)*ExportsELAP[[#This Row],[EIM Price]]</f>
        <v>2387.28704978424</v>
      </c>
      <c r="L2581" s="167" t="str">
        <f>+INDEX(ECR_Hours!$I$12:$I$15,MATCH(ExportsELAP[[#This Row],[Date Prevailing]],ECR_Hours!$H$12:$H$15,1))</f>
        <v>NS</v>
      </c>
      <c r="M2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2" spans="1:13" x14ac:dyDescent="0.25">
      <c r="A2582" s="164">
        <f>+Exports!A2585</f>
        <v>44669</v>
      </c>
      <c r="B2582" s="165">
        <f t="shared" si="160"/>
        <v>2022</v>
      </c>
      <c r="C2582" s="165">
        <f t="shared" si="161"/>
        <v>4</v>
      </c>
      <c r="D2582" s="165">
        <f t="shared" si="162"/>
        <v>18</v>
      </c>
      <c r="E2582" s="165">
        <f>+Exports!B2585</f>
        <v>13</v>
      </c>
      <c r="F2582" s="165">
        <f>+WEEKDAY(ExportsELAP[[#This Row],[Date Prevailing]],1)</f>
        <v>2</v>
      </c>
      <c r="G2582" s="165">
        <f>+COUNTIFS(ECR_Hours!$K$6:$K$7,ExportsELAP[[#This Row],[Date Prevailing]])</f>
        <v>0</v>
      </c>
      <c r="H2582" s="165">
        <f t="shared" si="163"/>
        <v>2</v>
      </c>
      <c r="I2582" s="166">
        <f>+Exports!G2585</f>
        <v>51459.979699999996</v>
      </c>
      <c r="J2582" s="166">
        <f>+'ELAP_IPCO-APND'!D2585</f>
        <v>51.585740000000001</v>
      </c>
      <c r="K2582" s="166">
        <f>+(ExportsELAP[[#This Row],[Exports kWh - MPT]]/1000)*ExportsELAP[[#This Row],[EIM Price]]</f>
        <v>2654.6011332094781</v>
      </c>
      <c r="L2582" s="167" t="str">
        <f>+INDEX(ECR_Hours!$I$12:$I$15,MATCH(ExportsELAP[[#This Row],[Date Prevailing]],ECR_Hours!$H$12:$H$15,1))</f>
        <v>NS</v>
      </c>
      <c r="M2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3" spans="1:13" x14ac:dyDescent="0.25">
      <c r="A2583" s="164">
        <f>+Exports!A2586</f>
        <v>44669</v>
      </c>
      <c r="B2583" s="165">
        <f t="shared" si="160"/>
        <v>2022</v>
      </c>
      <c r="C2583" s="165">
        <f t="shared" si="161"/>
        <v>4</v>
      </c>
      <c r="D2583" s="165">
        <f t="shared" si="162"/>
        <v>18</v>
      </c>
      <c r="E2583" s="165">
        <f>+Exports!B2586</f>
        <v>14</v>
      </c>
      <c r="F2583" s="165">
        <f>+WEEKDAY(ExportsELAP[[#This Row],[Date Prevailing]],1)</f>
        <v>2</v>
      </c>
      <c r="G2583" s="165">
        <f>+COUNTIFS(ECR_Hours!$K$6:$K$7,ExportsELAP[[#This Row],[Date Prevailing]])</f>
        <v>0</v>
      </c>
      <c r="H2583" s="165">
        <f t="shared" si="163"/>
        <v>2</v>
      </c>
      <c r="I2583" s="166">
        <f>+Exports!G2586</f>
        <v>57153.551599999999</v>
      </c>
      <c r="J2583" s="166">
        <f>+'ELAP_IPCO-APND'!D2586</f>
        <v>52.715800000000002</v>
      </c>
      <c r="K2583" s="166">
        <f>+(ExportsELAP[[#This Row],[Exports kWh - MPT]]/1000)*ExportsELAP[[#This Row],[EIM Price]]</f>
        <v>3012.8951954352801</v>
      </c>
      <c r="L2583" s="167" t="str">
        <f>+INDEX(ECR_Hours!$I$12:$I$15,MATCH(ExportsELAP[[#This Row],[Date Prevailing]],ECR_Hours!$H$12:$H$15,1))</f>
        <v>NS</v>
      </c>
      <c r="M2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4" spans="1:13" x14ac:dyDescent="0.25">
      <c r="A2584" s="164">
        <f>+Exports!A2587</f>
        <v>44669</v>
      </c>
      <c r="B2584" s="165">
        <f t="shared" si="160"/>
        <v>2022</v>
      </c>
      <c r="C2584" s="165">
        <f t="shared" si="161"/>
        <v>4</v>
      </c>
      <c r="D2584" s="165">
        <f t="shared" si="162"/>
        <v>18</v>
      </c>
      <c r="E2584" s="165">
        <f>+Exports!B2587</f>
        <v>15</v>
      </c>
      <c r="F2584" s="165">
        <f>+WEEKDAY(ExportsELAP[[#This Row],[Date Prevailing]],1)</f>
        <v>2</v>
      </c>
      <c r="G2584" s="165">
        <f>+COUNTIFS(ECR_Hours!$K$6:$K$7,ExportsELAP[[#This Row],[Date Prevailing]])</f>
        <v>0</v>
      </c>
      <c r="H2584" s="165">
        <f t="shared" si="163"/>
        <v>2</v>
      </c>
      <c r="I2584" s="166">
        <f>+Exports!G2587</f>
        <v>53261.020800000006</v>
      </c>
      <c r="J2584" s="166">
        <f>+'ELAP_IPCO-APND'!D2587</f>
        <v>54.198180000000001</v>
      </c>
      <c r="K2584" s="166">
        <f>+(ExportsELAP[[#This Row],[Exports kWh - MPT]]/1000)*ExportsELAP[[#This Row],[EIM Price]]</f>
        <v>2886.6503923021442</v>
      </c>
      <c r="L2584" s="167" t="str">
        <f>+INDEX(ECR_Hours!$I$12:$I$15,MATCH(ExportsELAP[[#This Row],[Date Prevailing]],ECR_Hours!$H$12:$H$15,1))</f>
        <v>NS</v>
      </c>
      <c r="M2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5" spans="1:13" x14ac:dyDescent="0.25">
      <c r="A2585" s="164">
        <f>+Exports!A2588</f>
        <v>44669</v>
      </c>
      <c r="B2585" s="165">
        <f t="shared" si="160"/>
        <v>2022</v>
      </c>
      <c r="C2585" s="165">
        <f t="shared" si="161"/>
        <v>4</v>
      </c>
      <c r="D2585" s="165">
        <f t="shared" si="162"/>
        <v>18</v>
      </c>
      <c r="E2585" s="165">
        <f>+Exports!B2588</f>
        <v>16</v>
      </c>
      <c r="F2585" s="165">
        <f>+WEEKDAY(ExportsELAP[[#This Row],[Date Prevailing]],1)</f>
        <v>2</v>
      </c>
      <c r="G2585" s="165">
        <f>+COUNTIFS(ECR_Hours!$K$6:$K$7,ExportsELAP[[#This Row],[Date Prevailing]])</f>
        <v>0</v>
      </c>
      <c r="H2585" s="165">
        <f t="shared" si="163"/>
        <v>2</v>
      </c>
      <c r="I2585" s="166">
        <f>+Exports!G2588</f>
        <v>45621.712299999999</v>
      </c>
      <c r="J2585" s="166">
        <f>+'ELAP_IPCO-APND'!D2588</f>
        <v>59.626100000000001</v>
      </c>
      <c r="K2585" s="166">
        <f>+(ExportsELAP[[#This Row],[Exports kWh - MPT]]/1000)*ExportsELAP[[#This Row],[EIM Price]]</f>
        <v>2720.2447797710302</v>
      </c>
      <c r="L2585" s="167" t="str">
        <f>+INDEX(ECR_Hours!$I$12:$I$15,MATCH(ExportsELAP[[#This Row],[Date Prevailing]],ECR_Hours!$H$12:$H$15,1))</f>
        <v>NS</v>
      </c>
      <c r="M2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6" spans="1:13" x14ac:dyDescent="0.25">
      <c r="A2586" s="164">
        <f>+Exports!A2589</f>
        <v>44669</v>
      </c>
      <c r="B2586" s="165">
        <f t="shared" si="160"/>
        <v>2022</v>
      </c>
      <c r="C2586" s="165">
        <f t="shared" si="161"/>
        <v>4</v>
      </c>
      <c r="D2586" s="165">
        <f t="shared" si="162"/>
        <v>18</v>
      </c>
      <c r="E2586" s="165">
        <f>+Exports!B2589</f>
        <v>17</v>
      </c>
      <c r="F2586" s="165">
        <f>+WEEKDAY(ExportsELAP[[#This Row],[Date Prevailing]],1)</f>
        <v>2</v>
      </c>
      <c r="G2586" s="165">
        <f>+COUNTIFS(ECR_Hours!$K$6:$K$7,ExportsELAP[[#This Row],[Date Prevailing]])</f>
        <v>0</v>
      </c>
      <c r="H2586" s="165">
        <f t="shared" si="163"/>
        <v>2</v>
      </c>
      <c r="I2586" s="166">
        <f>+Exports!G2589</f>
        <v>26749.869599999998</v>
      </c>
      <c r="J2586" s="166">
        <f>+'ELAP_IPCO-APND'!D2589</f>
        <v>65.255250000000004</v>
      </c>
      <c r="K2586" s="166">
        <f>+(ExportsELAP[[#This Row],[Exports kWh - MPT]]/1000)*ExportsELAP[[#This Row],[EIM Price]]</f>
        <v>1745.5694282154</v>
      </c>
      <c r="L2586" s="167" t="str">
        <f>+INDEX(ECR_Hours!$I$12:$I$15,MATCH(ExportsELAP[[#This Row],[Date Prevailing]],ECR_Hours!$H$12:$H$15,1))</f>
        <v>NS</v>
      </c>
      <c r="M2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7" spans="1:13" x14ac:dyDescent="0.25">
      <c r="A2587" s="164">
        <f>+Exports!A2590</f>
        <v>44669</v>
      </c>
      <c r="B2587" s="165">
        <f t="shared" si="160"/>
        <v>2022</v>
      </c>
      <c r="C2587" s="165">
        <f t="shared" si="161"/>
        <v>4</v>
      </c>
      <c r="D2587" s="165">
        <f t="shared" si="162"/>
        <v>18</v>
      </c>
      <c r="E2587" s="165">
        <f>+Exports!B2590</f>
        <v>18</v>
      </c>
      <c r="F2587" s="165">
        <f>+WEEKDAY(ExportsELAP[[#This Row],[Date Prevailing]],1)</f>
        <v>2</v>
      </c>
      <c r="G2587" s="165">
        <f>+COUNTIFS(ECR_Hours!$K$6:$K$7,ExportsELAP[[#This Row],[Date Prevailing]])</f>
        <v>0</v>
      </c>
      <c r="H2587" s="165">
        <f t="shared" si="163"/>
        <v>2</v>
      </c>
      <c r="I2587" s="166">
        <f>+Exports!G2590</f>
        <v>12982.760399999999</v>
      </c>
      <c r="J2587" s="166">
        <f>+'ELAP_IPCO-APND'!D2590</f>
        <v>71.955039999999997</v>
      </c>
      <c r="K2587" s="166">
        <f>+(ExportsELAP[[#This Row],[Exports kWh - MPT]]/1000)*ExportsELAP[[#This Row],[EIM Price]]</f>
        <v>934.17504389241594</v>
      </c>
      <c r="L2587" s="167" t="str">
        <f>+INDEX(ECR_Hours!$I$12:$I$15,MATCH(ExportsELAP[[#This Row],[Date Prevailing]],ECR_Hours!$H$12:$H$15,1))</f>
        <v>NS</v>
      </c>
      <c r="M2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8" spans="1:13" x14ac:dyDescent="0.25">
      <c r="A2588" s="164">
        <f>+Exports!A2591</f>
        <v>44669</v>
      </c>
      <c r="B2588" s="165">
        <f t="shared" si="160"/>
        <v>2022</v>
      </c>
      <c r="C2588" s="165">
        <f t="shared" si="161"/>
        <v>4</v>
      </c>
      <c r="D2588" s="165">
        <f t="shared" si="162"/>
        <v>18</v>
      </c>
      <c r="E2588" s="165">
        <f>+Exports!B2591</f>
        <v>19</v>
      </c>
      <c r="F2588" s="165">
        <f>+WEEKDAY(ExportsELAP[[#This Row],[Date Prevailing]],1)</f>
        <v>2</v>
      </c>
      <c r="G2588" s="165">
        <f>+COUNTIFS(ECR_Hours!$K$6:$K$7,ExportsELAP[[#This Row],[Date Prevailing]])</f>
        <v>0</v>
      </c>
      <c r="H2588" s="165">
        <f t="shared" si="163"/>
        <v>2</v>
      </c>
      <c r="I2588" s="166">
        <f>+Exports!G2591</f>
        <v>8283.866</v>
      </c>
      <c r="J2588" s="166">
        <f>+'ELAP_IPCO-APND'!D2591</f>
        <v>68.252979999999994</v>
      </c>
      <c r="K2588" s="166">
        <f>+(ExportsELAP[[#This Row],[Exports kWh - MPT]]/1000)*ExportsELAP[[#This Row],[EIM Price]]</f>
        <v>565.39854042067998</v>
      </c>
      <c r="L2588" s="167" t="str">
        <f>+INDEX(ECR_Hours!$I$12:$I$15,MATCH(ExportsELAP[[#This Row],[Date Prevailing]],ECR_Hours!$H$12:$H$15,1))</f>
        <v>NS</v>
      </c>
      <c r="M2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89" spans="1:13" x14ac:dyDescent="0.25">
      <c r="A2589" s="164">
        <f>+Exports!A2592</f>
        <v>44669</v>
      </c>
      <c r="B2589" s="165">
        <f t="shared" si="160"/>
        <v>2022</v>
      </c>
      <c r="C2589" s="165">
        <f t="shared" si="161"/>
        <v>4</v>
      </c>
      <c r="D2589" s="165">
        <f t="shared" si="162"/>
        <v>18</v>
      </c>
      <c r="E2589" s="165">
        <f>+Exports!B2592</f>
        <v>20</v>
      </c>
      <c r="F2589" s="165">
        <f>+WEEKDAY(ExportsELAP[[#This Row],[Date Prevailing]],1)</f>
        <v>2</v>
      </c>
      <c r="G2589" s="165">
        <f>+COUNTIFS(ECR_Hours!$K$6:$K$7,ExportsELAP[[#This Row],[Date Prevailing]])</f>
        <v>0</v>
      </c>
      <c r="H2589" s="165">
        <f t="shared" si="163"/>
        <v>2</v>
      </c>
      <c r="I2589" s="166">
        <f>+Exports!G2592</f>
        <v>1831.1876999999999</v>
      </c>
      <c r="J2589" s="166">
        <f>+'ELAP_IPCO-APND'!D2592</f>
        <v>93.797640000000001</v>
      </c>
      <c r="K2589" s="166">
        <f>+(ExportsELAP[[#This Row],[Exports kWh - MPT]]/1000)*ExportsELAP[[#This Row],[EIM Price]]</f>
        <v>171.76108465702799</v>
      </c>
      <c r="L2589" s="167" t="str">
        <f>+INDEX(ECR_Hours!$I$12:$I$15,MATCH(ExportsELAP[[#This Row],[Date Prevailing]],ECR_Hours!$H$12:$H$15,1))</f>
        <v>NS</v>
      </c>
      <c r="M2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0" spans="1:13" x14ac:dyDescent="0.25">
      <c r="A2590" s="164">
        <f>+Exports!A2593</f>
        <v>44669</v>
      </c>
      <c r="B2590" s="165">
        <f t="shared" si="160"/>
        <v>2022</v>
      </c>
      <c r="C2590" s="165">
        <f t="shared" si="161"/>
        <v>4</v>
      </c>
      <c r="D2590" s="165">
        <f t="shared" si="162"/>
        <v>18</v>
      </c>
      <c r="E2590" s="165">
        <f>+Exports!B2593</f>
        <v>21</v>
      </c>
      <c r="F2590" s="165">
        <f>+WEEKDAY(ExportsELAP[[#This Row],[Date Prevailing]],1)</f>
        <v>2</v>
      </c>
      <c r="G2590" s="165">
        <f>+COUNTIFS(ECR_Hours!$K$6:$K$7,ExportsELAP[[#This Row],[Date Prevailing]])</f>
        <v>0</v>
      </c>
      <c r="H2590" s="165">
        <f t="shared" si="163"/>
        <v>2</v>
      </c>
      <c r="I2590" s="166">
        <f>+Exports!G2593</f>
        <v>36.578900000000004</v>
      </c>
      <c r="J2590" s="166">
        <f>+'ELAP_IPCO-APND'!D2593</f>
        <v>106.97143</v>
      </c>
      <c r="K2590" s="166">
        <f>+(ExportsELAP[[#This Row],[Exports kWh - MPT]]/1000)*ExportsELAP[[#This Row],[EIM Price]]</f>
        <v>3.9128972408270002</v>
      </c>
      <c r="L2590" s="167" t="str">
        <f>+INDEX(ECR_Hours!$I$12:$I$15,MATCH(ExportsELAP[[#This Row],[Date Prevailing]],ECR_Hours!$H$12:$H$15,1))</f>
        <v>NS</v>
      </c>
      <c r="M2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1" spans="1:13" x14ac:dyDescent="0.25">
      <c r="A2591" s="164">
        <f>+Exports!A2594</f>
        <v>44669</v>
      </c>
      <c r="B2591" s="165">
        <f t="shared" si="160"/>
        <v>2022</v>
      </c>
      <c r="C2591" s="165">
        <f t="shared" si="161"/>
        <v>4</v>
      </c>
      <c r="D2591" s="165">
        <f t="shared" si="162"/>
        <v>18</v>
      </c>
      <c r="E2591" s="165">
        <f>+Exports!B2594</f>
        <v>22</v>
      </c>
      <c r="F2591" s="165">
        <f>+WEEKDAY(ExportsELAP[[#This Row],[Date Prevailing]],1)</f>
        <v>2</v>
      </c>
      <c r="G2591" s="165">
        <f>+COUNTIFS(ECR_Hours!$K$6:$K$7,ExportsELAP[[#This Row],[Date Prevailing]])</f>
        <v>0</v>
      </c>
      <c r="H2591" s="165">
        <f t="shared" si="163"/>
        <v>2</v>
      </c>
      <c r="I2591" s="166">
        <f>+Exports!G2594</f>
        <v>28.5944</v>
      </c>
      <c r="J2591" s="166">
        <f>+'ELAP_IPCO-APND'!D2594</f>
        <v>94.813869999999994</v>
      </c>
      <c r="K2591" s="166">
        <f>+(ExportsELAP[[#This Row],[Exports kWh - MPT]]/1000)*ExportsELAP[[#This Row],[EIM Price]]</f>
        <v>2.7111457243279999</v>
      </c>
      <c r="L2591" s="167" t="str">
        <f>+INDEX(ECR_Hours!$I$12:$I$15,MATCH(ExportsELAP[[#This Row],[Date Prevailing]],ECR_Hours!$H$12:$H$15,1))</f>
        <v>NS</v>
      </c>
      <c r="M2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2" spans="1:13" x14ac:dyDescent="0.25">
      <c r="A2592" s="164">
        <f>+Exports!A2595</f>
        <v>44669</v>
      </c>
      <c r="B2592" s="165">
        <f t="shared" si="160"/>
        <v>2022</v>
      </c>
      <c r="C2592" s="165">
        <f t="shared" si="161"/>
        <v>4</v>
      </c>
      <c r="D2592" s="165">
        <f t="shared" si="162"/>
        <v>18</v>
      </c>
      <c r="E2592" s="165">
        <f>+Exports!B2595</f>
        <v>23</v>
      </c>
      <c r="F2592" s="165">
        <f>+WEEKDAY(ExportsELAP[[#This Row],[Date Prevailing]],1)</f>
        <v>2</v>
      </c>
      <c r="G2592" s="165">
        <f>+COUNTIFS(ECR_Hours!$K$6:$K$7,ExportsELAP[[#This Row],[Date Prevailing]])</f>
        <v>0</v>
      </c>
      <c r="H2592" s="165">
        <f t="shared" si="163"/>
        <v>2</v>
      </c>
      <c r="I2592" s="166">
        <f>+Exports!G2595</f>
        <v>27.424800000000001</v>
      </c>
      <c r="J2592" s="166">
        <f>+'ELAP_IPCO-APND'!D2595</f>
        <v>82.943399999999997</v>
      </c>
      <c r="K2592" s="166">
        <f>+(ExportsELAP[[#This Row],[Exports kWh - MPT]]/1000)*ExportsELAP[[#This Row],[EIM Price]]</f>
        <v>2.2747061563200002</v>
      </c>
      <c r="L2592" s="167" t="str">
        <f>+INDEX(ECR_Hours!$I$12:$I$15,MATCH(ExportsELAP[[#This Row],[Date Prevailing]],ECR_Hours!$H$12:$H$15,1))</f>
        <v>NS</v>
      </c>
      <c r="M2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3" spans="1:13" x14ac:dyDescent="0.25">
      <c r="A2593" s="164">
        <f>+Exports!A2596</f>
        <v>44669</v>
      </c>
      <c r="B2593" s="165">
        <f t="shared" si="160"/>
        <v>2022</v>
      </c>
      <c r="C2593" s="165">
        <f t="shared" si="161"/>
        <v>4</v>
      </c>
      <c r="D2593" s="165">
        <f t="shared" si="162"/>
        <v>18</v>
      </c>
      <c r="E2593" s="165">
        <f>+Exports!B2596</f>
        <v>24</v>
      </c>
      <c r="F2593" s="165">
        <f>+WEEKDAY(ExportsELAP[[#This Row],[Date Prevailing]],1)</f>
        <v>2</v>
      </c>
      <c r="G2593" s="165">
        <f>+COUNTIFS(ECR_Hours!$K$6:$K$7,ExportsELAP[[#This Row],[Date Prevailing]])</f>
        <v>0</v>
      </c>
      <c r="H2593" s="165">
        <f t="shared" si="163"/>
        <v>2</v>
      </c>
      <c r="I2593" s="166">
        <f>+Exports!G2596</f>
        <v>27.079700000000003</v>
      </c>
      <c r="J2593" s="166">
        <f>+'ELAP_IPCO-APND'!D2596</f>
        <v>71.418239999999997</v>
      </c>
      <c r="K2593" s="166">
        <f>+(ExportsELAP[[#This Row],[Exports kWh - MPT]]/1000)*ExportsELAP[[#This Row],[EIM Price]]</f>
        <v>1.9339845137280001</v>
      </c>
      <c r="L2593" s="167" t="str">
        <f>+INDEX(ECR_Hours!$I$12:$I$15,MATCH(ExportsELAP[[#This Row],[Date Prevailing]],ECR_Hours!$H$12:$H$15,1))</f>
        <v>NS</v>
      </c>
      <c r="M2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4" spans="1:13" x14ac:dyDescent="0.25">
      <c r="A2594" s="164">
        <f>+Exports!A2597</f>
        <v>44670</v>
      </c>
      <c r="B2594" s="165">
        <f t="shared" si="160"/>
        <v>2022</v>
      </c>
      <c r="C2594" s="165">
        <f t="shared" si="161"/>
        <v>4</v>
      </c>
      <c r="D2594" s="165">
        <f t="shared" si="162"/>
        <v>19</v>
      </c>
      <c r="E2594" s="165">
        <f>+Exports!B2597</f>
        <v>1</v>
      </c>
      <c r="F2594" s="165">
        <f>+WEEKDAY(ExportsELAP[[#This Row],[Date Prevailing]],1)</f>
        <v>3</v>
      </c>
      <c r="G2594" s="165">
        <f>+COUNTIFS(ECR_Hours!$K$6:$K$7,ExportsELAP[[#This Row],[Date Prevailing]])</f>
        <v>0</v>
      </c>
      <c r="H2594" s="165">
        <f t="shared" si="163"/>
        <v>3</v>
      </c>
      <c r="I2594" s="166">
        <f>+Exports!G2597</f>
        <v>35.560600000000001</v>
      </c>
      <c r="J2594" s="166">
        <f>+'ELAP_IPCO-APND'!D2597</f>
        <v>56.932389999999998</v>
      </c>
      <c r="K2594" s="166">
        <f>+(ExportsELAP[[#This Row],[Exports kWh - MPT]]/1000)*ExportsELAP[[#This Row],[EIM Price]]</f>
        <v>2.0245499478339997</v>
      </c>
      <c r="L2594" s="167" t="str">
        <f>+INDEX(ECR_Hours!$I$12:$I$15,MATCH(ExportsELAP[[#This Row],[Date Prevailing]],ECR_Hours!$H$12:$H$15,1))</f>
        <v>NS</v>
      </c>
      <c r="M2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5" spans="1:13" x14ac:dyDescent="0.25">
      <c r="A2595" s="164">
        <f>+Exports!A2598</f>
        <v>44670</v>
      </c>
      <c r="B2595" s="165">
        <f t="shared" si="160"/>
        <v>2022</v>
      </c>
      <c r="C2595" s="165">
        <f t="shared" si="161"/>
        <v>4</v>
      </c>
      <c r="D2595" s="165">
        <f t="shared" si="162"/>
        <v>19</v>
      </c>
      <c r="E2595" s="165">
        <f>+Exports!B2598</f>
        <v>2</v>
      </c>
      <c r="F2595" s="165">
        <f>+WEEKDAY(ExportsELAP[[#This Row],[Date Prevailing]],1)</f>
        <v>3</v>
      </c>
      <c r="G2595" s="165">
        <f>+COUNTIFS(ECR_Hours!$K$6:$K$7,ExportsELAP[[#This Row],[Date Prevailing]])</f>
        <v>0</v>
      </c>
      <c r="H2595" s="165">
        <f t="shared" si="163"/>
        <v>3</v>
      </c>
      <c r="I2595" s="166">
        <f>+Exports!G2598</f>
        <v>37.379399999999904</v>
      </c>
      <c r="J2595" s="166">
        <f>+'ELAP_IPCO-APND'!D2598</f>
        <v>53.82714</v>
      </c>
      <c r="K2595" s="166">
        <f>+(ExportsELAP[[#This Row],[Exports kWh - MPT]]/1000)*ExportsELAP[[#This Row],[EIM Price]]</f>
        <v>2.0120261969159947</v>
      </c>
      <c r="L2595" s="167" t="str">
        <f>+INDEX(ECR_Hours!$I$12:$I$15,MATCH(ExportsELAP[[#This Row],[Date Prevailing]],ECR_Hours!$H$12:$H$15,1))</f>
        <v>NS</v>
      </c>
      <c r="M2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6" spans="1:13" x14ac:dyDescent="0.25">
      <c r="A2596" s="164">
        <f>+Exports!A2599</f>
        <v>44670</v>
      </c>
      <c r="B2596" s="165">
        <f t="shared" si="160"/>
        <v>2022</v>
      </c>
      <c r="C2596" s="165">
        <f t="shared" si="161"/>
        <v>4</v>
      </c>
      <c r="D2596" s="165">
        <f t="shared" si="162"/>
        <v>19</v>
      </c>
      <c r="E2596" s="165">
        <f>+Exports!B2599</f>
        <v>3</v>
      </c>
      <c r="F2596" s="165">
        <f>+WEEKDAY(ExportsELAP[[#This Row],[Date Prevailing]],1)</f>
        <v>3</v>
      </c>
      <c r="G2596" s="165">
        <f>+COUNTIFS(ECR_Hours!$K$6:$K$7,ExportsELAP[[#This Row],[Date Prevailing]])</f>
        <v>0</v>
      </c>
      <c r="H2596" s="165">
        <f t="shared" si="163"/>
        <v>3</v>
      </c>
      <c r="I2596" s="166">
        <f>+Exports!G2599</f>
        <v>35.340400000000002</v>
      </c>
      <c r="J2596" s="166">
        <f>+'ELAP_IPCO-APND'!D2599</f>
        <v>52.019150000000003</v>
      </c>
      <c r="K2596" s="166">
        <f>+(ExportsELAP[[#This Row],[Exports kWh - MPT]]/1000)*ExportsELAP[[#This Row],[EIM Price]]</f>
        <v>1.8383775686600001</v>
      </c>
      <c r="L2596" s="167" t="str">
        <f>+INDEX(ECR_Hours!$I$12:$I$15,MATCH(ExportsELAP[[#This Row],[Date Prevailing]],ECR_Hours!$H$12:$H$15,1))</f>
        <v>NS</v>
      </c>
      <c r="M2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7" spans="1:13" x14ac:dyDescent="0.25">
      <c r="A2597" s="164">
        <f>+Exports!A2600</f>
        <v>44670</v>
      </c>
      <c r="B2597" s="165">
        <f t="shared" si="160"/>
        <v>2022</v>
      </c>
      <c r="C2597" s="165">
        <f t="shared" si="161"/>
        <v>4</v>
      </c>
      <c r="D2597" s="165">
        <f t="shared" si="162"/>
        <v>19</v>
      </c>
      <c r="E2597" s="165">
        <f>+Exports!B2600</f>
        <v>4</v>
      </c>
      <c r="F2597" s="165">
        <f>+WEEKDAY(ExportsELAP[[#This Row],[Date Prevailing]],1)</f>
        <v>3</v>
      </c>
      <c r="G2597" s="165">
        <f>+COUNTIFS(ECR_Hours!$K$6:$K$7,ExportsELAP[[#This Row],[Date Prevailing]])</f>
        <v>0</v>
      </c>
      <c r="H2597" s="165">
        <f t="shared" si="163"/>
        <v>3</v>
      </c>
      <c r="I2597" s="166">
        <f>+Exports!G2600</f>
        <v>27.158400000000004</v>
      </c>
      <c r="J2597" s="166">
        <f>+'ELAP_IPCO-APND'!D2600</f>
        <v>52.743690000000001</v>
      </c>
      <c r="K2597" s="166">
        <f>+(ExportsELAP[[#This Row],[Exports kWh - MPT]]/1000)*ExportsELAP[[#This Row],[EIM Price]]</f>
        <v>1.4324342304960003</v>
      </c>
      <c r="L2597" s="167" t="str">
        <f>+INDEX(ECR_Hours!$I$12:$I$15,MATCH(ExportsELAP[[#This Row],[Date Prevailing]],ECR_Hours!$H$12:$H$15,1))</f>
        <v>NS</v>
      </c>
      <c r="M2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8" spans="1:13" x14ac:dyDescent="0.25">
      <c r="A2598" s="164">
        <f>+Exports!A2601</f>
        <v>44670</v>
      </c>
      <c r="B2598" s="165">
        <f t="shared" si="160"/>
        <v>2022</v>
      </c>
      <c r="C2598" s="165">
        <f t="shared" si="161"/>
        <v>4</v>
      </c>
      <c r="D2598" s="165">
        <f t="shared" si="162"/>
        <v>19</v>
      </c>
      <c r="E2598" s="165">
        <f>+Exports!B2601</f>
        <v>5</v>
      </c>
      <c r="F2598" s="165">
        <f>+WEEKDAY(ExportsELAP[[#This Row],[Date Prevailing]],1)</f>
        <v>3</v>
      </c>
      <c r="G2598" s="165">
        <f>+COUNTIFS(ECR_Hours!$K$6:$K$7,ExportsELAP[[#This Row],[Date Prevailing]])</f>
        <v>0</v>
      </c>
      <c r="H2598" s="165">
        <f t="shared" si="163"/>
        <v>3</v>
      </c>
      <c r="I2598" s="166">
        <f>+Exports!G2601</f>
        <v>28.348500000000001</v>
      </c>
      <c r="J2598" s="166">
        <f>+'ELAP_IPCO-APND'!D2601</f>
        <v>54.86806</v>
      </c>
      <c r="K2598" s="166">
        <f>+(ExportsELAP[[#This Row],[Exports kWh - MPT]]/1000)*ExportsELAP[[#This Row],[EIM Price]]</f>
        <v>1.5554271989100001</v>
      </c>
      <c r="L2598" s="167" t="str">
        <f>+INDEX(ECR_Hours!$I$12:$I$15,MATCH(ExportsELAP[[#This Row],[Date Prevailing]],ECR_Hours!$H$12:$H$15,1))</f>
        <v>NS</v>
      </c>
      <c r="M2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599" spans="1:13" x14ac:dyDescent="0.25">
      <c r="A2599" s="164">
        <f>+Exports!A2602</f>
        <v>44670</v>
      </c>
      <c r="B2599" s="165">
        <f t="shared" si="160"/>
        <v>2022</v>
      </c>
      <c r="C2599" s="165">
        <f t="shared" si="161"/>
        <v>4</v>
      </c>
      <c r="D2599" s="165">
        <f t="shared" si="162"/>
        <v>19</v>
      </c>
      <c r="E2599" s="165">
        <f>+Exports!B2602</f>
        <v>6</v>
      </c>
      <c r="F2599" s="165">
        <f>+WEEKDAY(ExportsELAP[[#This Row],[Date Prevailing]],1)</f>
        <v>3</v>
      </c>
      <c r="G2599" s="165">
        <f>+COUNTIFS(ECR_Hours!$K$6:$K$7,ExportsELAP[[#This Row],[Date Prevailing]])</f>
        <v>0</v>
      </c>
      <c r="H2599" s="165">
        <f t="shared" si="163"/>
        <v>3</v>
      </c>
      <c r="I2599" s="166">
        <f>+Exports!G2602</f>
        <v>91.310400000000001</v>
      </c>
      <c r="J2599" s="166">
        <f>+'ELAP_IPCO-APND'!D2602</f>
        <v>61.966810000000002</v>
      </c>
      <c r="K2599" s="166">
        <f>+(ExportsELAP[[#This Row],[Exports kWh - MPT]]/1000)*ExportsELAP[[#This Row],[EIM Price]]</f>
        <v>5.6582142078239999</v>
      </c>
      <c r="L2599" s="167" t="str">
        <f>+INDEX(ECR_Hours!$I$12:$I$15,MATCH(ExportsELAP[[#This Row],[Date Prevailing]],ECR_Hours!$H$12:$H$15,1))</f>
        <v>NS</v>
      </c>
      <c r="M2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0" spans="1:13" x14ac:dyDescent="0.25">
      <c r="A2600" s="164">
        <f>+Exports!A2603</f>
        <v>44670</v>
      </c>
      <c r="B2600" s="165">
        <f t="shared" si="160"/>
        <v>2022</v>
      </c>
      <c r="C2600" s="165">
        <f t="shared" si="161"/>
        <v>4</v>
      </c>
      <c r="D2600" s="165">
        <f t="shared" si="162"/>
        <v>19</v>
      </c>
      <c r="E2600" s="165">
        <f>+Exports!B2603</f>
        <v>7</v>
      </c>
      <c r="F2600" s="165">
        <f>+WEEKDAY(ExportsELAP[[#This Row],[Date Prevailing]],1)</f>
        <v>3</v>
      </c>
      <c r="G2600" s="165">
        <f>+COUNTIFS(ECR_Hours!$K$6:$K$7,ExportsELAP[[#This Row],[Date Prevailing]])</f>
        <v>0</v>
      </c>
      <c r="H2600" s="165">
        <f t="shared" si="163"/>
        <v>3</v>
      </c>
      <c r="I2600" s="166">
        <f>+Exports!G2603</f>
        <v>30.2529</v>
      </c>
      <c r="J2600" s="166">
        <f>+'ELAP_IPCO-APND'!D2603</f>
        <v>76.754829999999998</v>
      </c>
      <c r="K2600" s="166">
        <f>+(ExportsELAP[[#This Row],[Exports kWh - MPT]]/1000)*ExportsELAP[[#This Row],[EIM Price]]</f>
        <v>2.3220561965069999</v>
      </c>
      <c r="L2600" s="167" t="str">
        <f>+INDEX(ECR_Hours!$I$12:$I$15,MATCH(ExportsELAP[[#This Row],[Date Prevailing]],ECR_Hours!$H$12:$H$15,1))</f>
        <v>NS</v>
      </c>
      <c r="M2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1" spans="1:13" x14ac:dyDescent="0.25">
      <c r="A2601" s="164">
        <f>+Exports!A2604</f>
        <v>44670</v>
      </c>
      <c r="B2601" s="165">
        <f t="shared" si="160"/>
        <v>2022</v>
      </c>
      <c r="C2601" s="165">
        <f t="shared" si="161"/>
        <v>4</v>
      </c>
      <c r="D2601" s="165">
        <f t="shared" si="162"/>
        <v>19</v>
      </c>
      <c r="E2601" s="165">
        <f>+Exports!B2604</f>
        <v>8</v>
      </c>
      <c r="F2601" s="165">
        <f>+WEEKDAY(ExportsELAP[[#This Row],[Date Prevailing]],1)</f>
        <v>3</v>
      </c>
      <c r="G2601" s="165">
        <f>+COUNTIFS(ECR_Hours!$K$6:$K$7,ExportsELAP[[#This Row],[Date Prevailing]])</f>
        <v>0</v>
      </c>
      <c r="H2601" s="165">
        <f t="shared" si="163"/>
        <v>3</v>
      </c>
      <c r="I2601" s="166">
        <f>+Exports!G2604</f>
        <v>640.46370000000002</v>
      </c>
      <c r="J2601" s="166">
        <f>+'ELAP_IPCO-APND'!D2604</f>
        <v>94.028000000000006</v>
      </c>
      <c r="K2601" s="166">
        <f>+(ExportsELAP[[#This Row],[Exports kWh - MPT]]/1000)*ExportsELAP[[#This Row],[EIM Price]]</f>
        <v>60.221520783599999</v>
      </c>
      <c r="L2601" s="167" t="str">
        <f>+INDEX(ECR_Hours!$I$12:$I$15,MATCH(ExportsELAP[[#This Row],[Date Prevailing]],ECR_Hours!$H$12:$H$15,1))</f>
        <v>NS</v>
      </c>
      <c r="M2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2" spans="1:13" x14ac:dyDescent="0.25">
      <c r="A2602" s="164">
        <f>+Exports!A2605</f>
        <v>44670</v>
      </c>
      <c r="B2602" s="165">
        <f t="shared" si="160"/>
        <v>2022</v>
      </c>
      <c r="C2602" s="165">
        <f t="shared" si="161"/>
        <v>4</v>
      </c>
      <c r="D2602" s="165">
        <f t="shared" si="162"/>
        <v>19</v>
      </c>
      <c r="E2602" s="165">
        <f>+Exports!B2605</f>
        <v>9</v>
      </c>
      <c r="F2602" s="165">
        <f>+WEEKDAY(ExportsELAP[[#This Row],[Date Prevailing]],1)</f>
        <v>3</v>
      </c>
      <c r="G2602" s="165">
        <f>+COUNTIFS(ECR_Hours!$K$6:$K$7,ExportsELAP[[#This Row],[Date Prevailing]])</f>
        <v>0</v>
      </c>
      <c r="H2602" s="165">
        <f t="shared" si="163"/>
        <v>3</v>
      </c>
      <c r="I2602" s="166">
        <f>+Exports!G2605</f>
        <v>3255.4088999999999</v>
      </c>
      <c r="J2602" s="166">
        <f>+'ELAP_IPCO-APND'!D2605</f>
        <v>85.698670000000007</v>
      </c>
      <c r="K2602" s="166">
        <f>+(ExportsELAP[[#This Row],[Exports kWh - MPT]]/1000)*ExportsELAP[[#This Row],[EIM Price]]</f>
        <v>278.984213036163</v>
      </c>
      <c r="L2602" s="167" t="str">
        <f>+INDEX(ECR_Hours!$I$12:$I$15,MATCH(ExportsELAP[[#This Row],[Date Prevailing]],ECR_Hours!$H$12:$H$15,1))</f>
        <v>NS</v>
      </c>
      <c r="M2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3" spans="1:13" x14ac:dyDescent="0.25">
      <c r="A2603" s="164">
        <f>+Exports!A2606</f>
        <v>44670</v>
      </c>
      <c r="B2603" s="165">
        <f t="shared" si="160"/>
        <v>2022</v>
      </c>
      <c r="C2603" s="165">
        <f t="shared" si="161"/>
        <v>4</v>
      </c>
      <c r="D2603" s="165">
        <f t="shared" si="162"/>
        <v>19</v>
      </c>
      <c r="E2603" s="165">
        <f>+Exports!B2606</f>
        <v>10</v>
      </c>
      <c r="F2603" s="165">
        <f>+WEEKDAY(ExportsELAP[[#This Row],[Date Prevailing]],1)</f>
        <v>3</v>
      </c>
      <c r="G2603" s="165">
        <f>+COUNTIFS(ECR_Hours!$K$6:$K$7,ExportsELAP[[#This Row],[Date Prevailing]])</f>
        <v>0</v>
      </c>
      <c r="H2603" s="165">
        <f t="shared" si="163"/>
        <v>3</v>
      </c>
      <c r="I2603" s="166">
        <f>+Exports!G2606</f>
        <v>7945.7039000000004</v>
      </c>
      <c r="J2603" s="166">
        <f>+'ELAP_IPCO-APND'!D2606</f>
        <v>65.667559999999995</v>
      </c>
      <c r="K2603" s="166">
        <f>+(ExportsELAP[[#This Row],[Exports kWh - MPT]]/1000)*ExportsELAP[[#This Row],[EIM Price]]</f>
        <v>521.77498759548405</v>
      </c>
      <c r="L2603" s="167" t="str">
        <f>+INDEX(ECR_Hours!$I$12:$I$15,MATCH(ExportsELAP[[#This Row],[Date Prevailing]],ECR_Hours!$H$12:$H$15,1))</f>
        <v>NS</v>
      </c>
      <c r="M2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4" spans="1:13" x14ac:dyDescent="0.25">
      <c r="A2604" s="164">
        <f>+Exports!A2607</f>
        <v>44670</v>
      </c>
      <c r="B2604" s="165">
        <f t="shared" si="160"/>
        <v>2022</v>
      </c>
      <c r="C2604" s="165">
        <f t="shared" si="161"/>
        <v>4</v>
      </c>
      <c r="D2604" s="165">
        <f t="shared" si="162"/>
        <v>19</v>
      </c>
      <c r="E2604" s="165">
        <f>+Exports!B2607</f>
        <v>11</v>
      </c>
      <c r="F2604" s="165">
        <f>+WEEKDAY(ExportsELAP[[#This Row],[Date Prevailing]],1)</f>
        <v>3</v>
      </c>
      <c r="G2604" s="165">
        <f>+COUNTIFS(ECR_Hours!$K$6:$K$7,ExportsELAP[[#This Row],[Date Prevailing]])</f>
        <v>0</v>
      </c>
      <c r="H2604" s="165">
        <f t="shared" si="163"/>
        <v>3</v>
      </c>
      <c r="I2604" s="166">
        <f>+Exports!G2607</f>
        <v>16371.450700000001</v>
      </c>
      <c r="J2604" s="166">
        <f>+'ELAP_IPCO-APND'!D2607</f>
        <v>68.856949999999998</v>
      </c>
      <c r="K2604" s="166">
        <f>+(ExportsELAP[[#This Row],[Exports kWh - MPT]]/1000)*ExportsELAP[[#This Row],[EIM Price]]</f>
        <v>1127.288162277365</v>
      </c>
      <c r="L2604" s="167" t="str">
        <f>+INDEX(ECR_Hours!$I$12:$I$15,MATCH(ExportsELAP[[#This Row],[Date Prevailing]],ECR_Hours!$H$12:$H$15,1))</f>
        <v>NS</v>
      </c>
      <c r="M2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5" spans="1:13" x14ac:dyDescent="0.25">
      <c r="A2605" s="164">
        <f>+Exports!A2608</f>
        <v>44670</v>
      </c>
      <c r="B2605" s="165">
        <f t="shared" si="160"/>
        <v>2022</v>
      </c>
      <c r="C2605" s="165">
        <f t="shared" si="161"/>
        <v>4</v>
      </c>
      <c r="D2605" s="165">
        <f t="shared" si="162"/>
        <v>19</v>
      </c>
      <c r="E2605" s="165">
        <f>+Exports!B2608</f>
        <v>12</v>
      </c>
      <c r="F2605" s="165">
        <f>+WEEKDAY(ExportsELAP[[#This Row],[Date Prevailing]],1)</f>
        <v>3</v>
      </c>
      <c r="G2605" s="165">
        <f>+COUNTIFS(ECR_Hours!$K$6:$K$7,ExportsELAP[[#This Row],[Date Prevailing]])</f>
        <v>0</v>
      </c>
      <c r="H2605" s="165">
        <f t="shared" si="163"/>
        <v>3</v>
      </c>
      <c r="I2605" s="166">
        <f>+Exports!G2608</f>
        <v>31927.276299999998</v>
      </c>
      <c r="J2605" s="166">
        <f>+'ELAP_IPCO-APND'!D2608</f>
        <v>63.765659999999997</v>
      </c>
      <c r="K2605" s="166">
        <f>+(ExportsELAP[[#This Row],[Exports kWh - MPT]]/1000)*ExportsELAP[[#This Row],[EIM Price]]</f>
        <v>2035.8638452718578</v>
      </c>
      <c r="L2605" s="167" t="str">
        <f>+INDEX(ECR_Hours!$I$12:$I$15,MATCH(ExportsELAP[[#This Row],[Date Prevailing]],ECR_Hours!$H$12:$H$15,1))</f>
        <v>NS</v>
      </c>
      <c r="M2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6" spans="1:13" x14ac:dyDescent="0.25">
      <c r="A2606" s="164">
        <f>+Exports!A2609</f>
        <v>44670</v>
      </c>
      <c r="B2606" s="165">
        <f t="shared" si="160"/>
        <v>2022</v>
      </c>
      <c r="C2606" s="165">
        <f t="shared" si="161"/>
        <v>4</v>
      </c>
      <c r="D2606" s="165">
        <f t="shared" si="162"/>
        <v>19</v>
      </c>
      <c r="E2606" s="165">
        <f>+Exports!B2609</f>
        <v>13</v>
      </c>
      <c r="F2606" s="165">
        <f>+WEEKDAY(ExportsELAP[[#This Row],[Date Prevailing]],1)</f>
        <v>3</v>
      </c>
      <c r="G2606" s="165">
        <f>+COUNTIFS(ECR_Hours!$K$6:$K$7,ExportsELAP[[#This Row],[Date Prevailing]])</f>
        <v>0</v>
      </c>
      <c r="H2606" s="165">
        <f t="shared" si="163"/>
        <v>3</v>
      </c>
      <c r="I2606" s="166">
        <f>+Exports!G2609</f>
        <v>41308.505899999996</v>
      </c>
      <c r="J2606" s="166">
        <f>+'ELAP_IPCO-APND'!D2609</f>
        <v>57.089269999999999</v>
      </c>
      <c r="K2606" s="166">
        <f>+(ExportsELAP[[#This Row],[Exports kWh - MPT]]/1000)*ExportsELAP[[#This Row],[EIM Price]]</f>
        <v>2358.2724466216928</v>
      </c>
      <c r="L2606" s="167" t="str">
        <f>+INDEX(ECR_Hours!$I$12:$I$15,MATCH(ExportsELAP[[#This Row],[Date Prevailing]],ECR_Hours!$H$12:$H$15,1))</f>
        <v>NS</v>
      </c>
      <c r="M2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7" spans="1:13" x14ac:dyDescent="0.25">
      <c r="A2607" s="164">
        <f>+Exports!A2610</f>
        <v>44670</v>
      </c>
      <c r="B2607" s="165">
        <f t="shared" si="160"/>
        <v>2022</v>
      </c>
      <c r="C2607" s="165">
        <f t="shared" si="161"/>
        <v>4</v>
      </c>
      <c r="D2607" s="165">
        <f t="shared" si="162"/>
        <v>19</v>
      </c>
      <c r="E2607" s="165">
        <f>+Exports!B2610</f>
        <v>14</v>
      </c>
      <c r="F2607" s="165">
        <f>+WEEKDAY(ExportsELAP[[#This Row],[Date Prevailing]],1)</f>
        <v>3</v>
      </c>
      <c r="G2607" s="165">
        <f>+COUNTIFS(ECR_Hours!$K$6:$K$7,ExportsELAP[[#This Row],[Date Prevailing]])</f>
        <v>0</v>
      </c>
      <c r="H2607" s="165">
        <f t="shared" si="163"/>
        <v>3</v>
      </c>
      <c r="I2607" s="166">
        <f>+Exports!G2610</f>
        <v>45732.883200000004</v>
      </c>
      <c r="J2607" s="166">
        <f>+'ELAP_IPCO-APND'!D2610</f>
        <v>46.701500000000003</v>
      </c>
      <c r="K2607" s="166">
        <f>+(ExportsELAP[[#This Row],[Exports kWh - MPT]]/1000)*ExportsELAP[[#This Row],[EIM Price]]</f>
        <v>2135.7942447648002</v>
      </c>
      <c r="L2607" s="167" t="str">
        <f>+INDEX(ECR_Hours!$I$12:$I$15,MATCH(ExportsELAP[[#This Row],[Date Prevailing]],ECR_Hours!$H$12:$H$15,1))</f>
        <v>NS</v>
      </c>
      <c r="M2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8" spans="1:13" x14ac:dyDescent="0.25">
      <c r="A2608" s="164">
        <f>+Exports!A2611</f>
        <v>44670</v>
      </c>
      <c r="B2608" s="165">
        <f t="shared" si="160"/>
        <v>2022</v>
      </c>
      <c r="C2608" s="165">
        <f t="shared" si="161"/>
        <v>4</v>
      </c>
      <c r="D2608" s="165">
        <f t="shared" si="162"/>
        <v>19</v>
      </c>
      <c r="E2608" s="165">
        <f>+Exports!B2611</f>
        <v>15</v>
      </c>
      <c r="F2608" s="165">
        <f>+WEEKDAY(ExportsELAP[[#This Row],[Date Prevailing]],1)</f>
        <v>3</v>
      </c>
      <c r="G2608" s="165">
        <f>+COUNTIFS(ECR_Hours!$K$6:$K$7,ExportsELAP[[#This Row],[Date Prevailing]])</f>
        <v>0</v>
      </c>
      <c r="H2608" s="165">
        <f t="shared" si="163"/>
        <v>3</v>
      </c>
      <c r="I2608" s="166">
        <f>+Exports!G2611</f>
        <v>47418.251200000006</v>
      </c>
      <c r="J2608" s="166">
        <f>+'ELAP_IPCO-APND'!D2611</f>
        <v>50.914140000000003</v>
      </c>
      <c r="K2608" s="166">
        <f>+(ExportsELAP[[#This Row],[Exports kWh - MPT]]/1000)*ExportsELAP[[#This Row],[EIM Price]]</f>
        <v>2414.2594801519685</v>
      </c>
      <c r="L2608" s="167" t="str">
        <f>+INDEX(ECR_Hours!$I$12:$I$15,MATCH(ExportsELAP[[#This Row],[Date Prevailing]],ECR_Hours!$H$12:$H$15,1))</f>
        <v>NS</v>
      </c>
      <c r="M2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09" spans="1:13" x14ac:dyDescent="0.25">
      <c r="A2609" s="164">
        <f>+Exports!A2612</f>
        <v>44670</v>
      </c>
      <c r="B2609" s="165">
        <f t="shared" si="160"/>
        <v>2022</v>
      </c>
      <c r="C2609" s="165">
        <f t="shared" si="161"/>
        <v>4</v>
      </c>
      <c r="D2609" s="165">
        <f t="shared" si="162"/>
        <v>19</v>
      </c>
      <c r="E2609" s="165">
        <f>+Exports!B2612</f>
        <v>16</v>
      </c>
      <c r="F2609" s="165">
        <f>+WEEKDAY(ExportsELAP[[#This Row],[Date Prevailing]],1)</f>
        <v>3</v>
      </c>
      <c r="G2609" s="165">
        <f>+COUNTIFS(ECR_Hours!$K$6:$K$7,ExportsELAP[[#This Row],[Date Prevailing]])</f>
        <v>0</v>
      </c>
      <c r="H2609" s="165">
        <f t="shared" si="163"/>
        <v>3</v>
      </c>
      <c r="I2609" s="166">
        <f>+Exports!G2612</f>
        <v>44695.768499999998</v>
      </c>
      <c r="J2609" s="166">
        <f>+'ELAP_IPCO-APND'!D2612</f>
        <v>61.013390000000001</v>
      </c>
      <c r="K2609" s="166">
        <f>+(ExportsELAP[[#This Row],[Exports kWh - MPT]]/1000)*ExportsELAP[[#This Row],[EIM Price]]</f>
        <v>2727.0403548402151</v>
      </c>
      <c r="L2609" s="167" t="str">
        <f>+INDEX(ECR_Hours!$I$12:$I$15,MATCH(ExportsELAP[[#This Row],[Date Prevailing]],ECR_Hours!$H$12:$H$15,1))</f>
        <v>NS</v>
      </c>
      <c r="M2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0" spans="1:13" x14ac:dyDescent="0.25">
      <c r="A2610" s="164">
        <f>+Exports!A2613</f>
        <v>44670</v>
      </c>
      <c r="B2610" s="165">
        <f t="shared" si="160"/>
        <v>2022</v>
      </c>
      <c r="C2610" s="165">
        <f t="shared" si="161"/>
        <v>4</v>
      </c>
      <c r="D2610" s="165">
        <f t="shared" si="162"/>
        <v>19</v>
      </c>
      <c r="E2610" s="165">
        <f>+Exports!B2613</f>
        <v>17</v>
      </c>
      <c r="F2610" s="165">
        <f>+WEEKDAY(ExportsELAP[[#This Row],[Date Prevailing]],1)</f>
        <v>3</v>
      </c>
      <c r="G2610" s="165">
        <f>+COUNTIFS(ECR_Hours!$K$6:$K$7,ExportsELAP[[#This Row],[Date Prevailing]])</f>
        <v>0</v>
      </c>
      <c r="H2610" s="165">
        <f t="shared" si="163"/>
        <v>3</v>
      </c>
      <c r="I2610" s="166">
        <f>+Exports!G2613</f>
        <v>34960.161999999997</v>
      </c>
      <c r="J2610" s="166">
        <f>+'ELAP_IPCO-APND'!D2613</f>
        <v>63.555639999999997</v>
      </c>
      <c r="K2610" s="166">
        <f>+(ExportsELAP[[#This Row],[Exports kWh - MPT]]/1000)*ExportsELAP[[#This Row],[EIM Price]]</f>
        <v>2221.9154704136795</v>
      </c>
      <c r="L2610" s="167" t="str">
        <f>+INDEX(ECR_Hours!$I$12:$I$15,MATCH(ExportsELAP[[#This Row],[Date Prevailing]],ECR_Hours!$H$12:$H$15,1))</f>
        <v>NS</v>
      </c>
      <c r="M2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1" spans="1:13" x14ac:dyDescent="0.25">
      <c r="A2611" s="164">
        <f>+Exports!A2614</f>
        <v>44670</v>
      </c>
      <c r="B2611" s="165">
        <f t="shared" si="160"/>
        <v>2022</v>
      </c>
      <c r="C2611" s="165">
        <f t="shared" si="161"/>
        <v>4</v>
      </c>
      <c r="D2611" s="165">
        <f t="shared" si="162"/>
        <v>19</v>
      </c>
      <c r="E2611" s="165">
        <f>+Exports!B2614</f>
        <v>18</v>
      </c>
      <c r="F2611" s="165">
        <f>+WEEKDAY(ExportsELAP[[#This Row],[Date Prevailing]],1)</f>
        <v>3</v>
      </c>
      <c r="G2611" s="165">
        <f>+COUNTIFS(ECR_Hours!$K$6:$K$7,ExportsELAP[[#This Row],[Date Prevailing]])</f>
        <v>0</v>
      </c>
      <c r="H2611" s="165">
        <f t="shared" si="163"/>
        <v>3</v>
      </c>
      <c r="I2611" s="166">
        <f>+Exports!G2614</f>
        <v>23241.807399999998</v>
      </c>
      <c r="J2611" s="166">
        <f>+'ELAP_IPCO-APND'!D2614</f>
        <v>67.315479999999994</v>
      </c>
      <c r="K2611" s="166">
        <f>+(ExportsELAP[[#This Row],[Exports kWh - MPT]]/1000)*ExportsELAP[[#This Row],[EIM Price]]</f>
        <v>1564.5334211985519</v>
      </c>
      <c r="L2611" s="167" t="str">
        <f>+INDEX(ECR_Hours!$I$12:$I$15,MATCH(ExportsELAP[[#This Row],[Date Prevailing]],ECR_Hours!$H$12:$H$15,1))</f>
        <v>NS</v>
      </c>
      <c r="M2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2" spans="1:13" x14ac:dyDescent="0.25">
      <c r="A2612" s="164">
        <f>+Exports!A2615</f>
        <v>44670</v>
      </c>
      <c r="B2612" s="165">
        <f t="shared" si="160"/>
        <v>2022</v>
      </c>
      <c r="C2612" s="165">
        <f t="shared" si="161"/>
        <v>4</v>
      </c>
      <c r="D2612" s="165">
        <f t="shared" si="162"/>
        <v>19</v>
      </c>
      <c r="E2612" s="165">
        <f>+Exports!B2615</f>
        <v>19</v>
      </c>
      <c r="F2612" s="165">
        <f>+WEEKDAY(ExportsELAP[[#This Row],[Date Prevailing]],1)</f>
        <v>3</v>
      </c>
      <c r="G2612" s="165">
        <f>+COUNTIFS(ECR_Hours!$K$6:$K$7,ExportsELAP[[#This Row],[Date Prevailing]])</f>
        <v>0</v>
      </c>
      <c r="H2612" s="165">
        <f t="shared" si="163"/>
        <v>3</v>
      </c>
      <c r="I2612" s="166">
        <f>+Exports!G2615</f>
        <v>8217.3503000000001</v>
      </c>
      <c r="J2612" s="166">
        <f>+'ELAP_IPCO-APND'!D2615</f>
        <v>68.219769999999997</v>
      </c>
      <c r="K2612" s="166">
        <f>+(ExportsELAP[[#This Row],[Exports kWh - MPT]]/1000)*ExportsELAP[[#This Row],[EIM Price]]</f>
        <v>560.58574747543094</v>
      </c>
      <c r="L2612" s="167" t="str">
        <f>+INDEX(ECR_Hours!$I$12:$I$15,MATCH(ExportsELAP[[#This Row],[Date Prevailing]],ECR_Hours!$H$12:$H$15,1))</f>
        <v>NS</v>
      </c>
      <c r="M2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3" spans="1:13" x14ac:dyDescent="0.25">
      <c r="A2613" s="164">
        <f>+Exports!A2616</f>
        <v>44670</v>
      </c>
      <c r="B2613" s="165">
        <f t="shared" si="160"/>
        <v>2022</v>
      </c>
      <c r="C2613" s="165">
        <f t="shared" si="161"/>
        <v>4</v>
      </c>
      <c r="D2613" s="165">
        <f t="shared" si="162"/>
        <v>19</v>
      </c>
      <c r="E2613" s="165">
        <f>+Exports!B2616</f>
        <v>20</v>
      </c>
      <c r="F2613" s="165">
        <f>+WEEKDAY(ExportsELAP[[#This Row],[Date Prevailing]],1)</f>
        <v>3</v>
      </c>
      <c r="G2613" s="165">
        <f>+COUNTIFS(ECR_Hours!$K$6:$K$7,ExportsELAP[[#This Row],[Date Prevailing]])</f>
        <v>0</v>
      </c>
      <c r="H2613" s="165">
        <f t="shared" si="163"/>
        <v>3</v>
      </c>
      <c r="I2613" s="166">
        <f>+Exports!G2616</f>
        <v>2252.0707000000002</v>
      </c>
      <c r="J2613" s="166">
        <f>+'ELAP_IPCO-APND'!D2616</f>
        <v>83.426150000000007</v>
      </c>
      <c r="K2613" s="166">
        <f>+(ExportsELAP[[#This Row],[Exports kWh - MPT]]/1000)*ExportsELAP[[#This Row],[EIM Price]]</f>
        <v>187.88158802880506</v>
      </c>
      <c r="L2613" s="167" t="str">
        <f>+INDEX(ECR_Hours!$I$12:$I$15,MATCH(ExportsELAP[[#This Row],[Date Prevailing]],ECR_Hours!$H$12:$H$15,1))</f>
        <v>NS</v>
      </c>
      <c r="M2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4" spans="1:13" x14ac:dyDescent="0.25">
      <c r="A2614" s="164">
        <f>+Exports!A2617</f>
        <v>44670</v>
      </c>
      <c r="B2614" s="165">
        <f t="shared" si="160"/>
        <v>2022</v>
      </c>
      <c r="C2614" s="165">
        <f t="shared" si="161"/>
        <v>4</v>
      </c>
      <c r="D2614" s="165">
        <f t="shared" si="162"/>
        <v>19</v>
      </c>
      <c r="E2614" s="165">
        <f>+Exports!B2617</f>
        <v>21</v>
      </c>
      <c r="F2614" s="165">
        <f>+WEEKDAY(ExportsELAP[[#This Row],[Date Prevailing]],1)</f>
        <v>3</v>
      </c>
      <c r="G2614" s="165">
        <f>+COUNTIFS(ECR_Hours!$K$6:$K$7,ExportsELAP[[#This Row],[Date Prevailing]])</f>
        <v>0</v>
      </c>
      <c r="H2614" s="165">
        <f t="shared" si="163"/>
        <v>3</v>
      </c>
      <c r="I2614" s="166">
        <f>+Exports!G2617</f>
        <v>66.521599999999992</v>
      </c>
      <c r="J2614" s="166">
        <f>+'ELAP_IPCO-APND'!D2617</f>
        <v>93.537610000000001</v>
      </c>
      <c r="K2614" s="166">
        <f>+(ExportsELAP[[#This Row],[Exports kWh - MPT]]/1000)*ExportsELAP[[#This Row],[EIM Price]]</f>
        <v>6.2222714773759984</v>
      </c>
      <c r="L2614" s="167" t="str">
        <f>+INDEX(ECR_Hours!$I$12:$I$15,MATCH(ExportsELAP[[#This Row],[Date Prevailing]],ECR_Hours!$H$12:$H$15,1))</f>
        <v>NS</v>
      </c>
      <c r="M2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5" spans="1:13" x14ac:dyDescent="0.25">
      <c r="A2615" s="164">
        <f>+Exports!A2618</f>
        <v>44670</v>
      </c>
      <c r="B2615" s="165">
        <f t="shared" si="160"/>
        <v>2022</v>
      </c>
      <c r="C2615" s="165">
        <f t="shared" si="161"/>
        <v>4</v>
      </c>
      <c r="D2615" s="165">
        <f t="shared" si="162"/>
        <v>19</v>
      </c>
      <c r="E2615" s="165">
        <f>+Exports!B2618</f>
        <v>22</v>
      </c>
      <c r="F2615" s="165">
        <f>+WEEKDAY(ExportsELAP[[#This Row],[Date Prevailing]],1)</f>
        <v>3</v>
      </c>
      <c r="G2615" s="165">
        <f>+COUNTIFS(ECR_Hours!$K$6:$K$7,ExportsELAP[[#This Row],[Date Prevailing]])</f>
        <v>0</v>
      </c>
      <c r="H2615" s="165">
        <f t="shared" si="163"/>
        <v>3</v>
      </c>
      <c r="I2615" s="166">
        <f>+Exports!G2618</f>
        <v>26.982800000000001</v>
      </c>
      <c r="J2615" s="166">
        <f>+'ELAP_IPCO-APND'!D2618</f>
        <v>94.176879999999997</v>
      </c>
      <c r="K2615" s="166">
        <f>+(ExportsELAP[[#This Row],[Exports kWh - MPT]]/1000)*ExportsELAP[[#This Row],[EIM Price]]</f>
        <v>2.5411559176640002</v>
      </c>
      <c r="L2615" s="167" t="str">
        <f>+INDEX(ECR_Hours!$I$12:$I$15,MATCH(ExportsELAP[[#This Row],[Date Prevailing]],ECR_Hours!$H$12:$H$15,1))</f>
        <v>NS</v>
      </c>
      <c r="M2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6" spans="1:13" x14ac:dyDescent="0.25">
      <c r="A2616" s="164">
        <f>+Exports!A2619</f>
        <v>44670</v>
      </c>
      <c r="B2616" s="165">
        <f t="shared" si="160"/>
        <v>2022</v>
      </c>
      <c r="C2616" s="165">
        <f t="shared" si="161"/>
        <v>4</v>
      </c>
      <c r="D2616" s="165">
        <f t="shared" si="162"/>
        <v>19</v>
      </c>
      <c r="E2616" s="165">
        <f>+Exports!B2619</f>
        <v>23</v>
      </c>
      <c r="F2616" s="165">
        <f>+WEEKDAY(ExportsELAP[[#This Row],[Date Prevailing]],1)</f>
        <v>3</v>
      </c>
      <c r="G2616" s="165">
        <f>+COUNTIFS(ECR_Hours!$K$6:$K$7,ExportsELAP[[#This Row],[Date Prevailing]])</f>
        <v>0</v>
      </c>
      <c r="H2616" s="165">
        <f t="shared" si="163"/>
        <v>3</v>
      </c>
      <c r="I2616" s="166">
        <f>+Exports!G2619</f>
        <v>25.6464</v>
      </c>
      <c r="J2616" s="166">
        <f>+'ELAP_IPCO-APND'!D2619</f>
        <v>85.465400000000002</v>
      </c>
      <c r="K2616" s="166">
        <f>+(ExportsELAP[[#This Row],[Exports kWh - MPT]]/1000)*ExportsELAP[[#This Row],[EIM Price]]</f>
        <v>2.1918798345599999</v>
      </c>
      <c r="L2616" s="167" t="str">
        <f>+INDEX(ECR_Hours!$I$12:$I$15,MATCH(ExportsELAP[[#This Row],[Date Prevailing]],ECR_Hours!$H$12:$H$15,1))</f>
        <v>NS</v>
      </c>
      <c r="M2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7" spans="1:13" x14ac:dyDescent="0.25">
      <c r="A2617" s="164">
        <f>+Exports!A2620</f>
        <v>44670</v>
      </c>
      <c r="B2617" s="165">
        <f t="shared" si="160"/>
        <v>2022</v>
      </c>
      <c r="C2617" s="165">
        <f t="shared" si="161"/>
        <v>4</v>
      </c>
      <c r="D2617" s="165">
        <f t="shared" si="162"/>
        <v>19</v>
      </c>
      <c r="E2617" s="165">
        <f>+Exports!B2620</f>
        <v>24</v>
      </c>
      <c r="F2617" s="165">
        <f>+WEEKDAY(ExportsELAP[[#This Row],[Date Prevailing]],1)</f>
        <v>3</v>
      </c>
      <c r="G2617" s="165">
        <f>+COUNTIFS(ECR_Hours!$K$6:$K$7,ExportsELAP[[#This Row],[Date Prevailing]])</f>
        <v>0</v>
      </c>
      <c r="H2617" s="165">
        <f t="shared" si="163"/>
        <v>3</v>
      </c>
      <c r="I2617" s="166">
        <f>+Exports!G2620</f>
        <v>26.119799999999998</v>
      </c>
      <c r="J2617" s="166">
        <f>+'ELAP_IPCO-APND'!D2620</f>
        <v>98.308850000000007</v>
      </c>
      <c r="K2617" s="166">
        <f>+(ExportsELAP[[#This Row],[Exports kWh - MPT]]/1000)*ExportsELAP[[#This Row],[EIM Price]]</f>
        <v>2.5678075002299998</v>
      </c>
      <c r="L2617" s="167" t="str">
        <f>+INDEX(ECR_Hours!$I$12:$I$15,MATCH(ExportsELAP[[#This Row],[Date Prevailing]],ECR_Hours!$H$12:$H$15,1))</f>
        <v>NS</v>
      </c>
      <c r="M2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8" spans="1:13" x14ac:dyDescent="0.25">
      <c r="A2618" s="164">
        <f>+Exports!A2621</f>
        <v>44671</v>
      </c>
      <c r="B2618" s="165">
        <f t="shared" si="160"/>
        <v>2022</v>
      </c>
      <c r="C2618" s="165">
        <f t="shared" si="161"/>
        <v>4</v>
      </c>
      <c r="D2618" s="165">
        <f t="shared" si="162"/>
        <v>20</v>
      </c>
      <c r="E2618" s="165">
        <f>+Exports!B2621</f>
        <v>1</v>
      </c>
      <c r="F2618" s="165">
        <f>+WEEKDAY(ExportsELAP[[#This Row],[Date Prevailing]],1)</f>
        <v>4</v>
      </c>
      <c r="G2618" s="165">
        <f>+COUNTIFS(ECR_Hours!$K$6:$K$7,ExportsELAP[[#This Row],[Date Prevailing]])</f>
        <v>0</v>
      </c>
      <c r="H2618" s="165">
        <f t="shared" si="163"/>
        <v>4</v>
      </c>
      <c r="I2618" s="166">
        <f>+Exports!G2621</f>
        <v>34.12469999999999</v>
      </c>
      <c r="J2618" s="166">
        <f>+'ELAP_IPCO-APND'!D2621</f>
        <v>81.407730000000001</v>
      </c>
      <c r="K2618" s="166">
        <f>+(ExportsELAP[[#This Row],[Exports kWh - MPT]]/1000)*ExportsELAP[[#This Row],[EIM Price]]</f>
        <v>2.7780143639309989</v>
      </c>
      <c r="L2618" s="167" t="str">
        <f>+INDEX(ECR_Hours!$I$12:$I$15,MATCH(ExportsELAP[[#This Row],[Date Prevailing]],ECR_Hours!$H$12:$H$15,1))</f>
        <v>NS</v>
      </c>
      <c r="M2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19" spans="1:13" x14ac:dyDescent="0.25">
      <c r="A2619" s="164">
        <f>+Exports!A2622</f>
        <v>44671</v>
      </c>
      <c r="B2619" s="165">
        <f t="shared" si="160"/>
        <v>2022</v>
      </c>
      <c r="C2619" s="165">
        <f t="shared" si="161"/>
        <v>4</v>
      </c>
      <c r="D2619" s="165">
        <f t="shared" si="162"/>
        <v>20</v>
      </c>
      <c r="E2619" s="165">
        <f>+Exports!B2622</f>
        <v>2</v>
      </c>
      <c r="F2619" s="165">
        <f>+WEEKDAY(ExportsELAP[[#This Row],[Date Prevailing]],1)</f>
        <v>4</v>
      </c>
      <c r="G2619" s="165">
        <f>+COUNTIFS(ECR_Hours!$K$6:$K$7,ExportsELAP[[#This Row],[Date Prevailing]])</f>
        <v>0</v>
      </c>
      <c r="H2619" s="165">
        <f t="shared" si="163"/>
        <v>4</v>
      </c>
      <c r="I2619" s="166">
        <f>+Exports!G2622</f>
        <v>34.497099999999989</v>
      </c>
      <c r="J2619" s="166">
        <f>+'ELAP_IPCO-APND'!D2622</f>
        <v>67.431449999999998</v>
      </c>
      <c r="K2619" s="166">
        <f>+(ExportsELAP[[#This Row],[Exports kWh - MPT]]/1000)*ExportsELAP[[#This Row],[EIM Price]]</f>
        <v>2.3261894737949991</v>
      </c>
      <c r="L2619" s="167" t="str">
        <f>+INDEX(ECR_Hours!$I$12:$I$15,MATCH(ExportsELAP[[#This Row],[Date Prevailing]],ECR_Hours!$H$12:$H$15,1))</f>
        <v>NS</v>
      </c>
      <c r="M2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0" spans="1:13" x14ac:dyDescent="0.25">
      <c r="A2620" s="164">
        <f>+Exports!A2623</f>
        <v>44671</v>
      </c>
      <c r="B2620" s="165">
        <f t="shared" si="160"/>
        <v>2022</v>
      </c>
      <c r="C2620" s="165">
        <f t="shared" si="161"/>
        <v>4</v>
      </c>
      <c r="D2620" s="165">
        <f t="shared" si="162"/>
        <v>20</v>
      </c>
      <c r="E2620" s="165">
        <f>+Exports!B2623</f>
        <v>3</v>
      </c>
      <c r="F2620" s="165">
        <f>+WEEKDAY(ExportsELAP[[#This Row],[Date Prevailing]],1)</f>
        <v>4</v>
      </c>
      <c r="G2620" s="165">
        <f>+COUNTIFS(ECR_Hours!$K$6:$K$7,ExportsELAP[[#This Row],[Date Prevailing]])</f>
        <v>0</v>
      </c>
      <c r="H2620" s="165">
        <f t="shared" si="163"/>
        <v>4</v>
      </c>
      <c r="I2620" s="166">
        <f>+Exports!G2623</f>
        <v>34.580799999999996</v>
      </c>
      <c r="J2620" s="166">
        <f>+'ELAP_IPCO-APND'!D2623</f>
        <v>58.258749999999999</v>
      </c>
      <c r="K2620" s="166">
        <f>+(ExportsELAP[[#This Row],[Exports kWh - MPT]]/1000)*ExportsELAP[[#This Row],[EIM Price]]</f>
        <v>2.0146341819999996</v>
      </c>
      <c r="L2620" s="167" t="str">
        <f>+INDEX(ECR_Hours!$I$12:$I$15,MATCH(ExportsELAP[[#This Row],[Date Prevailing]],ECR_Hours!$H$12:$H$15,1))</f>
        <v>NS</v>
      </c>
      <c r="M2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1" spans="1:13" x14ac:dyDescent="0.25">
      <c r="A2621" s="164">
        <f>+Exports!A2624</f>
        <v>44671</v>
      </c>
      <c r="B2621" s="165">
        <f t="shared" si="160"/>
        <v>2022</v>
      </c>
      <c r="C2621" s="165">
        <f t="shared" si="161"/>
        <v>4</v>
      </c>
      <c r="D2621" s="165">
        <f t="shared" si="162"/>
        <v>20</v>
      </c>
      <c r="E2621" s="165">
        <f>+Exports!B2624</f>
        <v>4</v>
      </c>
      <c r="F2621" s="165">
        <f>+WEEKDAY(ExportsELAP[[#This Row],[Date Prevailing]],1)</f>
        <v>4</v>
      </c>
      <c r="G2621" s="165">
        <f>+COUNTIFS(ECR_Hours!$K$6:$K$7,ExportsELAP[[#This Row],[Date Prevailing]])</f>
        <v>0</v>
      </c>
      <c r="H2621" s="165">
        <f t="shared" si="163"/>
        <v>4</v>
      </c>
      <c r="I2621" s="166">
        <f>+Exports!G2624</f>
        <v>27.486099999999997</v>
      </c>
      <c r="J2621" s="166">
        <f>+'ELAP_IPCO-APND'!D2624</f>
        <v>61.543930000000003</v>
      </c>
      <c r="K2621" s="166">
        <f>+(ExportsELAP[[#This Row],[Exports kWh - MPT]]/1000)*ExportsELAP[[#This Row],[EIM Price]]</f>
        <v>1.6916026143729999</v>
      </c>
      <c r="L2621" s="167" t="str">
        <f>+INDEX(ECR_Hours!$I$12:$I$15,MATCH(ExportsELAP[[#This Row],[Date Prevailing]],ECR_Hours!$H$12:$H$15,1))</f>
        <v>NS</v>
      </c>
      <c r="M2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2" spans="1:13" x14ac:dyDescent="0.25">
      <c r="A2622" s="164">
        <f>+Exports!A2625</f>
        <v>44671</v>
      </c>
      <c r="B2622" s="165">
        <f t="shared" si="160"/>
        <v>2022</v>
      </c>
      <c r="C2622" s="165">
        <f t="shared" si="161"/>
        <v>4</v>
      </c>
      <c r="D2622" s="165">
        <f t="shared" si="162"/>
        <v>20</v>
      </c>
      <c r="E2622" s="165">
        <f>+Exports!B2625</f>
        <v>5</v>
      </c>
      <c r="F2622" s="165">
        <f>+WEEKDAY(ExportsELAP[[#This Row],[Date Prevailing]],1)</f>
        <v>4</v>
      </c>
      <c r="G2622" s="165">
        <f>+COUNTIFS(ECR_Hours!$K$6:$K$7,ExportsELAP[[#This Row],[Date Prevailing]])</f>
        <v>0</v>
      </c>
      <c r="H2622" s="165">
        <f t="shared" si="163"/>
        <v>4</v>
      </c>
      <c r="I2622" s="166">
        <f>+Exports!G2625</f>
        <v>30.987099999999998</v>
      </c>
      <c r="J2622" s="166">
        <f>+'ELAP_IPCO-APND'!D2625</f>
        <v>62.519579999999998</v>
      </c>
      <c r="K2622" s="166">
        <f>+(ExportsELAP[[#This Row],[Exports kWh - MPT]]/1000)*ExportsELAP[[#This Row],[EIM Price]]</f>
        <v>1.9373004774179998</v>
      </c>
      <c r="L2622" s="167" t="str">
        <f>+INDEX(ECR_Hours!$I$12:$I$15,MATCH(ExportsELAP[[#This Row],[Date Prevailing]],ECR_Hours!$H$12:$H$15,1))</f>
        <v>NS</v>
      </c>
      <c r="M2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3" spans="1:13" x14ac:dyDescent="0.25">
      <c r="A2623" s="164">
        <f>+Exports!A2626</f>
        <v>44671</v>
      </c>
      <c r="B2623" s="165">
        <f t="shared" si="160"/>
        <v>2022</v>
      </c>
      <c r="C2623" s="165">
        <f t="shared" si="161"/>
        <v>4</v>
      </c>
      <c r="D2623" s="165">
        <f t="shared" si="162"/>
        <v>20</v>
      </c>
      <c r="E2623" s="165">
        <f>+Exports!B2626</f>
        <v>6</v>
      </c>
      <c r="F2623" s="165">
        <f>+WEEKDAY(ExportsELAP[[#This Row],[Date Prevailing]],1)</f>
        <v>4</v>
      </c>
      <c r="G2623" s="165">
        <f>+COUNTIFS(ECR_Hours!$K$6:$K$7,ExportsELAP[[#This Row],[Date Prevailing]])</f>
        <v>0</v>
      </c>
      <c r="H2623" s="165">
        <f t="shared" si="163"/>
        <v>4</v>
      </c>
      <c r="I2623" s="166">
        <f>+Exports!G2626</f>
        <v>25.485900000000001</v>
      </c>
      <c r="J2623" s="166">
        <f>+'ELAP_IPCO-APND'!D2626</f>
        <v>68.095410000000001</v>
      </c>
      <c r="K2623" s="166">
        <f>+(ExportsELAP[[#This Row],[Exports kWh - MPT]]/1000)*ExportsELAP[[#This Row],[EIM Price]]</f>
        <v>1.7354728097190002</v>
      </c>
      <c r="L2623" s="167" t="str">
        <f>+INDEX(ECR_Hours!$I$12:$I$15,MATCH(ExportsELAP[[#This Row],[Date Prevailing]],ECR_Hours!$H$12:$H$15,1))</f>
        <v>NS</v>
      </c>
      <c r="M2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4" spans="1:13" x14ac:dyDescent="0.25">
      <c r="A2624" s="164">
        <f>+Exports!A2627</f>
        <v>44671</v>
      </c>
      <c r="B2624" s="165">
        <f t="shared" si="160"/>
        <v>2022</v>
      </c>
      <c r="C2624" s="165">
        <f t="shared" si="161"/>
        <v>4</v>
      </c>
      <c r="D2624" s="165">
        <f t="shared" si="162"/>
        <v>20</v>
      </c>
      <c r="E2624" s="165">
        <f>+Exports!B2627</f>
        <v>7</v>
      </c>
      <c r="F2624" s="165">
        <f>+WEEKDAY(ExportsELAP[[#This Row],[Date Prevailing]],1)</f>
        <v>4</v>
      </c>
      <c r="G2624" s="165">
        <f>+COUNTIFS(ECR_Hours!$K$6:$K$7,ExportsELAP[[#This Row],[Date Prevailing]])</f>
        <v>0</v>
      </c>
      <c r="H2624" s="165">
        <f t="shared" si="163"/>
        <v>4</v>
      </c>
      <c r="I2624" s="166">
        <f>+Exports!G2627</f>
        <v>28.7547</v>
      </c>
      <c r="J2624" s="166">
        <f>+'ELAP_IPCO-APND'!D2627</f>
        <v>72.772829999999999</v>
      </c>
      <c r="K2624" s="166">
        <f>+(ExportsELAP[[#This Row],[Exports kWh - MPT]]/1000)*ExportsELAP[[#This Row],[EIM Price]]</f>
        <v>2.0925608948010002</v>
      </c>
      <c r="L2624" s="167" t="str">
        <f>+INDEX(ECR_Hours!$I$12:$I$15,MATCH(ExportsELAP[[#This Row],[Date Prevailing]],ECR_Hours!$H$12:$H$15,1))</f>
        <v>NS</v>
      </c>
      <c r="M2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5" spans="1:13" x14ac:dyDescent="0.25">
      <c r="A2625" s="164">
        <f>+Exports!A2628</f>
        <v>44671</v>
      </c>
      <c r="B2625" s="165">
        <f t="shared" si="160"/>
        <v>2022</v>
      </c>
      <c r="C2625" s="165">
        <f t="shared" si="161"/>
        <v>4</v>
      </c>
      <c r="D2625" s="165">
        <f t="shared" si="162"/>
        <v>20</v>
      </c>
      <c r="E2625" s="165">
        <f>+Exports!B2628</f>
        <v>8</v>
      </c>
      <c r="F2625" s="165">
        <f>+WEEKDAY(ExportsELAP[[#This Row],[Date Prevailing]],1)</f>
        <v>4</v>
      </c>
      <c r="G2625" s="165">
        <f>+COUNTIFS(ECR_Hours!$K$6:$K$7,ExportsELAP[[#This Row],[Date Prevailing]])</f>
        <v>0</v>
      </c>
      <c r="H2625" s="165">
        <f t="shared" si="163"/>
        <v>4</v>
      </c>
      <c r="I2625" s="166">
        <f>+Exports!G2628</f>
        <v>1402.2651999999998</v>
      </c>
      <c r="J2625" s="166">
        <f>+'ELAP_IPCO-APND'!D2628</f>
        <v>87.581059999999994</v>
      </c>
      <c r="K2625" s="166">
        <f>+(ExportsELAP[[#This Row],[Exports kWh - MPT]]/1000)*ExportsELAP[[#This Row],[EIM Price]]</f>
        <v>122.81187261711197</v>
      </c>
      <c r="L2625" s="167" t="str">
        <f>+INDEX(ECR_Hours!$I$12:$I$15,MATCH(ExportsELAP[[#This Row],[Date Prevailing]],ECR_Hours!$H$12:$H$15,1))</f>
        <v>NS</v>
      </c>
      <c r="M2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6" spans="1:13" x14ac:dyDescent="0.25">
      <c r="A2626" s="164">
        <f>+Exports!A2629</f>
        <v>44671</v>
      </c>
      <c r="B2626" s="165">
        <f t="shared" ref="B2626:B2689" si="164">+YEAR(A2626)</f>
        <v>2022</v>
      </c>
      <c r="C2626" s="165">
        <f t="shared" ref="C2626:C2689" si="165">+MONTH(A2626)</f>
        <v>4</v>
      </c>
      <c r="D2626" s="165">
        <f t="shared" ref="D2626:D2689" si="166">+DAY(A2626)</f>
        <v>20</v>
      </c>
      <c r="E2626" s="165">
        <f>+Exports!B2629</f>
        <v>9</v>
      </c>
      <c r="F2626" s="165">
        <f>+WEEKDAY(ExportsELAP[[#This Row],[Date Prevailing]],1)</f>
        <v>4</v>
      </c>
      <c r="G2626" s="165">
        <f>+COUNTIFS(ECR_Hours!$K$6:$K$7,ExportsELAP[[#This Row],[Date Prevailing]])</f>
        <v>0</v>
      </c>
      <c r="H2626" s="165">
        <f t="shared" ref="H2626:H2689" si="167">+IF(G2626=1,0,F2626)</f>
        <v>4</v>
      </c>
      <c r="I2626" s="166">
        <f>+Exports!G2629</f>
        <v>10466.777</v>
      </c>
      <c r="J2626" s="166">
        <f>+'ELAP_IPCO-APND'!D2629</f>
        <v>102.37074</v>
      </c>
      <c r="K2626" s="166">
        <f>+(ExportsELAP[[#This Row],[Exports kWh - MPT]]/1000)*ExportsELAP[[#This Row],[EIM Price]]</f>
        <v>1071.49170690498</v>
      </c>
      <c r="L2626" s="167" t="str">
        <f>+INDEX(ECR_Hours!$I$12:$I$15,MATCH(ExportsELAP[[#This Row],[Date Prevailing]],ECR_Hours!$H$12:$H$15,1))</f>
        <v>NS</v>
      </c>
      <c r="M2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7" spans="1:13" x14ac:dyDescent="0.25">
      <c r="A2627" s="164">
        <f>+Exports!A2630</f>
        <v>44671</v>
      </c>
      <c r="B2627" s="165">
        <f t="shared" si="164"/>
        <v>2022</v>
      </c>
      <c r="C2627" s="165">
        <f t="shared" si="165"/>
        <v>4</v>
      </c>
      <c r="D2627" s="165">
        <f t="shared" si="166"/>
        <v>20</v>
      </c>
      <c r="E2627" s="165">
        <f>+Exports!B2630</f>
        <v>10</v>
      </c>
      <c r="F2627" s="165">
        <f>+WEEKDAY(ExportsELAP[[#This Row],[Date Prevailing]],1)</f>
        <v>4</v>
      </c>
      <c r="G2627" s="165">
        <f>+COUNTIFS(ECR_Hours!$K$6:$K$7,ExportsELAP[[#This Row],[Date Prevailing]])</f>
        <v>0</v>
      </c>
      <c r="H2627" s="165">
        <f t="shared" si="167"/>
        <v>4</v>
      </c>
      <c r="I2627" s="166">
        <f>+Exports!G2630</f>
        <v>24678.491199999997</v>
      </c>
      <c r="J2627" s="166">
        <f>+'ELAP_IPCO-APND'!D2630</f>
        <v>80.624200000000002</v>
      </c>
      <c r="K2627" s="166">
        <f>+(ExportsELAP[[#This Row],[Exports kWh - MPT]]/1000)*ExportsELAP[[#This Row],[EIM Price]]</f>
        <v>1989.6836102070397</v>
      </c>
      <c r="L2627" s="167" t="str">
        <f>+INDEX(ECR_Hours!$I$12:$I$15,MATCH(ExportsELAP[[#This Row],[Date Prevailing]],ECR_Hours!$H$12:$H$15,1))</f>
        <v>NS</v>
      </c>
      <c r="M2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8" spans="1:13" x14ac:dyDescent="0.25">
      <c r="A2628" s="164">
        <f>+Exports!A2631</f>
        <v>44671</v>
      </c>
      <c r="B2628" s="165">
        <f t="shared" si="164"/>
        <v>2022</v>
      </c>
      <c r="C2628" s="165">
        <f t="shared" si="165"/>
        <v>4</v>
      </c>
      <c r="D2628" s="165">
        <f t="shared" si="166"/>
        <v>20</v>
      </c>
      <c r="E2628" s="165">
        <f>+Exports!B2631</f>
        <v>11</v>
      </c>
      <c r="F2628" s="165">
        <f>+WEEKDAY(ExportsELAP[[#This Row],[Date Prevailing]],1)</f>
        <v>4</v>
      </c>
      <c r="G2628" s="165">
        <f>+COUNTIFS(ECR_Hours!$K$6:$K$7,ExportsELAP[[#This Row],[Date Prevailing]])</f>
        <v>0</v>
      </c>
      <c r="H2628" s="165">
        <f t="shared" si="167"/>
        <v>4</v>
      </c>
      <c r="I2628" s="166">
        <f>+Exports!G2631</f>
        <v>43251.781800000004</v>
      </c>
      <c r="J2628" s="166">
        <f>+'ELAP_IPCO-APND'!D2631</f>
        <v>53.733220000000003</v>
      </c>
      <c r="K2628" s="166">
        <f>+(ExportsELAP[[#This Row],[Exports kWh - MPT]]/1000)*ExportsELAP[[#This Row],[EIM Price]]</f>
        <v>2324.0575068513963</v>
      </c>
      <c r="L2628" s="167" t="str">
        <f>+INDEX(ECR_Hours!$I$12:$I$15,MATCH(ExportsELAP[[#This Row],[Date Prevailing]],ECR_Hours!$H$12:$H$15,1))</f>
        <v>NS</v>
      </c>
      <c r="M2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29" spans="1:13" x14ac:dyDescent="0.25">
      <c r="A2629" s="164">
        <f>+Exports!A2632</f>
        <v>44671</v>
      </c>
      <c r="B2629" s="165">
        <f t="shared" si="164"/>
        <v>2022</v>
      </c>
      <c r="C2629" s="165">
        <f t="shared" si="165"/>
        <v>4</v>
      </c>
      <c r="D2629" s="165">
        <f t="shared" si="166"/>
        <v>20</v>
      </c>
      <c r="E2629" s="165">
        <f>+Exports!B2632</f>
        <v>12</v>
      </c>
      <c r="F2629" s="165">
        <f>+WEEKDAY(ExportsELAP[[#This Row],[Date Prevailing]],1)</f>
        <v>4</v>
      </c>
      <c r="G2629" s="165">
        <f>+COUNTIFS(ECR_Hours!$K$6:$K$7,ExportsELAP[[#This Row],[Date Prevailing]])</f>
        <v>0</v>
      </c>
      <c r="H2629" s="165">
        <f t="shared" si="167"/>
        <v>4</v>
      </c>
      <c r="I2629" s="166">
        <f>+Exports!G2632</f>
        <v>54622.384399999995</v>
      </c>
      <c r="J2629" s="166">
        <f>+'ELAP_IPCO-APND'!D2632</f>
        <v>64.517300000000006</v>
      </c>
      <c r="K2629" s="166">
        <f>+(ExportsELAP[[#This Row],[Exports kWh - MPT]]/1000)*ExportsELAP[[#This Row],[EIM Price]]</f>
        <v>3524.08876105012</v>
      </c>
      <c r="L2629" s="167" t="str">
        <f>+INDEX(ECR_Hours!$I$12:$I$15,MATCH(ExportsELAP[[#This Row],[Date Prevailing]],ECR_Hours!$H$12:$H$15,1))</f>
        <v>NS</v>
      </c>
      <c r="M2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0" spans="1:13" x14ac:dyDescent="0.25">
      <c r="A2630" s="164">
        <f>+Exports!A2633</f>
        <v>44671</v>
      </c>
      <c r="B2630" s="165">
        <f t="shared" si="164"/>
        <v>2022</v>
      </c>
      <c r="C2630" s="165">
        <f t="shared" si="165"/>
        <v>4</v>
      </c>
      <c r="D2630" s="165">
        <f t="shared" si="166"/>
        <v>20</v>
      </c>
      <c r="E2630" s="165">
        <f>+Exports!B2633</f>
        <v>13</v>
      </c>
      <c r="F2630" s="165">
        <f>+WEEKDAY(ExportsELAP[[#This Row],[Date Prevailing]],1)</f>
        <v>4</v>
      </c>
      <c r="G2630" s="165">
        <f>+COUNTIFS(ECR_Hours!$K$6:$K$7,ExportsELAP[[#This Row],[Date Prevailing]])</f>
        <v>0</v>
      </c>
      <c r="H2630" s="165">
        <f t="shared" si="167"/>
        <v>4</v>
      </c>
      <c r="I2630" s="166">
        <f>+Exports!G2633</f>
        <v>59479.050900000002</v>
      </c>
      <c r="J2630" s="166">
        <f>+'ELAP_IPCO-APND'!D2633</f>
        <v>67.440389999999994</v>
      </c>
      <c r="K2630" s="166">
        <f>+(ExportsELAP[[#This Row],[Exports kWh - MPT]]/1000)*ExportsELAP[[#This Row],[EIM Price]]</f>
        <v>4011.290389525851</v>
      </c>
      <c r="L2630" s="167" t="str">
        <f>+INDEX(ECR_Hours!$I$12:$I$15,MATCH(ExportsELAP[[#This Row],[Date Prevailing]],ECR_Hours!$H$12:$H$15,1))</f>
        <v>NS</v>
      </c>
      <c r="M2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1" spans="1:13" x14ac:dyDescent="0.25">
      <c r="A2631" s="164">
        <f>+Exports!A2634</f>
        <v>44671</v>
      </c>
      <c r="B2631" s="165">
        <f t="shared" si="164"/>
        <v>2022</v>
      </c>
      <c r="C2631" s="165">
        <f t="shared" si="165"/>
        <v>4</v>
      </c>
      <c r="D2631" s="165">
        <f t="shared" si="166"/>
        <v>20</v>
      </c>
      <c r="E2631" s="165">
        <f>+Exports!B2634</f>
        <v>14</v>
      </c>
      <c r="F2631" s="165">
        <f>+WEEKDAY(ExportsELAP[[#This Row],[Date Prevailing]],1)</f>
        <v>4</v>
      </c>
      <c r="G2631" s="165">
        <f>+COUNTIFS(ECR_Hours!$K$6:$K$7,ExportsELAP[[#This Row],[Date Prevailing]])</f>
        <v>0</v>
      </c>
      <c r="H2631" s="165">
        <f t="shared" si="167"/>
        <v>4</v>
      </c>
      <c r="I2631" s="166">
        <f>+Exports!G2634</f>
        <v>59740.911499999995</v>
      </c>
      <c r="J2631" s="166">
        <f>+'ELAP_IPCO-APND'!D2634</f>
        <v>55.082900000000002</v>
      </c>
      <c r="K2631" s="166">
        <f>+(ExportsELAP[[#This Row],[Exports kWh - MPT]]/1000)*ExportsELAP[[#This Row],[EIM Price]]</f>
        <v>3290.7026540633501</v>
      </c>
      <c r="L2631" s="167" t="str">
        <f>+INDEX(ECR_Hours!$I$12:$I$15,MATCH(ExportsELAP[[#This Row],[Date Prevailing]],ECR_Hours!$H$12:$H$15,1))</f>
        <v>NS</v>
      </c>
      <c r="M2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2" spans="1:13" x14ac:dyDescent="0.25">
      <c r="A2632" s="164">
        <f>+Exports!A2635</f>
        <v>44671</v>
      </c>
      <c r="B2632" s="165">
        <f t="shared" si="164"/>
        <v>2022</v>
      </c>
      <c r="C2632" s="165">
        <f t="shared" si="165"/>
        <v>4</v>
      </c>
      <c r="D2632" s="165">
        <f t="shared" si="166"/>
        <v>20</v>
      </c>
      <c r="E2632" s="165">
        <f>+Exports!B2635</f>
        <v>15</v>
      </c>
      <c r="F2632" s="165">
        <f>+WEEKDAY(ExportsELAP[[#This Row],[Date Prevailing]],1)</f>
        <v>4</v>
      </c>
      <c r="G2632" s="165">
        <f>+COUNTIFS(ECR_Hours!$K$6:$K$7,ExportsELAP[[#This Row],[Date Prevailing]])</f>
        <v>0</v>
      </c>
      <c r="H2632" s="165">
        <f t="shared" si="167"/>
        <v>4</v>
      </c>
      <c r="I2632" s="166">
        <f>+Exports!G2635</f>
        <v>58825.700799999991</v>
      </c>
      <c r="J2632" s="166">
        <f>+'ELAP_IPCO-APND'!D2635</f>
        <v>56.680280000000003</v>
      </c>
      <c r="K2632" s="166">
        <f>+(ExportsELAP[[#This Row],[Exports kWh - MPT]]/1000)*ExportsELAP[[#This Row],[EIM Price]]</f>
        <v>3334.257192540224</v>
      </c>
      <c r="L2632" s="167" t="str">
        <f>+INDEX(ECR_Hours!$I$12:$I$15,MATCH(ExportsELAP[[#This Row],[Date Prevailing]],ECR_Hours!$H$12:$H$15,1))</f>
        <v>NS</v>
      </c>
      <c r="M2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3" spans="1:13" x14ac:dyDescent="0.25">
      <c r="A2633" s="164">
        <f>+Exports!A2636</f>
        <v>44671</v>
      </c>
      <c r="B2633" s="165">
        <f t="shared" si="164"/>
        <v>2022</v>
      </c>
      <c r="C2633" s="165">
        <f t="shared" si="165"/>
        <v>4</v>
      </c>
      <c r="D2633" s="165">
        <f t="shared" si="166"/>
        <v>20</v>
      </c>
      <c r="E2633" s="165">
        <f>+Exports!B2636</f>
        <v>16</v>
      </c>
      <c r="F2633" s="165">
        <f>+WEEKDAY(ExportsELAP[[#This Row],[Date Prevailing]],1)</f>
        <v>4</v>
      </c>
      <c r="G2633" s="165">
        <f>+COUNTIFS(ECR_Hours!$K$6:$K$7,ExportsELAP[[#This Row],[Date Prevailing]])</f>
        <v>0</v>
      </c>
      <c r="H2633" s="165">
        <f t="shared" si="167"/>
        <v>4</v>
      </c>
      <c r="I2633" s="166">
        <f>+Exports!G2636</f>
        <v>50394.9</v>
      </c>
      <c r="J2633" s="166">
        <f>+'ELAP_IPCO-APND'!D2636</f>
        <v>54.784910000000004</v>
      </c>
      <c r="K2633" s="166">
        <f>+(ExportsELAP[[#This Row],[Exports kWh - MPT]]/1000)*ExportsELAP[[#This Row],[EIM Price]]</f>
        <v>2760.8800609590003</v>
      </c>
      <c r="L2633" s="167" t="str">
        <f>+INDEX(ECR_Hours!$I$12:$I$15,MATCH(ExportsELAP[[#This Row],[Date Prevailing]],ECR_Hours!$H$12:$H$15,1))</f>
        <v>NS</v>
      </c>
      <c r="M2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4" spans="1:13" x14ac:dyDescent="0.25">
      <c r="A2634" s="164">
        <f>+Exports!A2637</f>
        <v>44671</v>
      </c>
      <c r="B2634" s="165">
        <f t="shared" si="164"/>
        <v>2022</v>
      </c>
      <c r="C2634" s="165">
        <f t="shared" si="165"/>
        <v>4</v>
      </c>
      <c r="D2634" s="165">
        <f t="shared" si="166"/>
        <v>20</v>
      </c>
      <c r="E2634" s="165">
        <f>+Exports!B2637</f>
        <v>17</v>
      </c>
      <c r="F2634" s="165">
        <f>+WEEKDAY(ExportsELAP[[#This Row],[Date Prevailing]],1)</f>
        <v>4</v>
      </c>
      <c r="G2634" s="165">
        <f>+COUNTIFS(ECR_Hours!$K$6:$K$7,ExportsELAP[[#This Row],[Date Prevailing]])</f>
        <v>0</v>
      </c>
      <c r="H2634" s="165">
        <f t="shared" si="167"/>
        <v>4</v>
      </c>
      <c r="I2634" s="166">
        <f>+Exports!G2637</f>
        <v>39084.861900000004</v>
      </c>
      <c r="J2634" s="166">
        <f>+'ELAP_IPCO-APND'!D2637</f>
        <v>52.340560000000004</v>
      </c>
      <c r="K2634" s="166">
        <f>+(ExportsELAP[[#This Row],[Exports kWh - MPT]]/1000)*ExportsELAP[[#This Row],[EIM Price]]</f>
        <v>2045.7235593686646</v>
      </c>
      <c r="L2634" s="167" t="str">
        <f>+INDEX(ECR_Hours!$I$12:$I$15,MATCH(ExportsELAP[[#This Row],[Date Prevailing]],ECR_Hours!$H$12:$H$15,1))</f>
        <v>NS</v>
      </c>
      <c r="M2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5" spans="1:13" x14ac:dyDescent="0.25">
      <c r="A2635" s="164">
        <f>+Exports!A2638</f>
        <v>44671</v>
      </c>
      <c r="B2635" s="165">
        <f t="shared" si="164"/>
        <v>2022</v>
      </c>
      <c r="C2635" s="165">
        <f t="shared" si="165"/>
        <v>4</v>
      </c>
      <c r="D2635" s="165">
        <f t="shared" si="166"/>
        <v>20</v>
      </c>
      <c r="E2635" s="165">
        <f>+Exports!B2638</f>
        <v>18</v>
      </c>
      <c r="F2635" s="165">
        <f>+WEEKDAY(ExportsELAP[[#This Row],[Date Prevailing]],1)</f>
        <v>4</v>
      </c>
      <c r="G2635" s="165">
        <f>+COUNTIFS(ECR_Hours!$K$6:$K$7,ExportsELAP[[#This Row],[Date Prevailing]])</f>
        <v>0</v>
      </c>
      <c r="H2635" s="165">
        <f t="shared" si="167"/>
        <v>4</v>
      </c>
      <c r="I2635" s="166">
        <f>+Exports!G2638</f>
        <v>27042.531299999999</v>
      </c>
      <c r="J2635" s="166">
        <f>+'ELAP_IPCO-APND'!D2638</f>
        <v>57.926380000000002</v>
      </c>
      <c r="K2635" s="166">
        <f>+(ExportsELAP[[#This Row],[Exports kWh - MPT]]/1000)*ExportsELAP[[#This Row],[EIM Price]]</f>
        <v>1566.4759442456941</v>
      </c>
      <c r="L2635" s="167" t="str">
        <f>+INDEX(ECR_Hours!$I$12:$I$15,MATCH(ExportsELAP[[#This Row],[Date Prevailing]],ECR_Hours!$H$12:$H$15,1))</f>
        <v>NS</v>
      </c>
      <c r="M2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6" spans="1:13" x14ac:dyDescent="0.25">
      <c r="A2636" s="164">
        <f>+Exports!A2639</f>
        <v>44671</v>
      </c>
      <c r="B2636" s="165">
        <f t="shared" si="164"/>
        <v>2022</v>
      </c>
      <c r="C2636" s="165">
        <f t="shared" si="165"/>
        <v>4</v>
      </c>
      <c r="D2636" s="165">
        <f t="shared" si="166"/>
        <v>20</v>
      </c>
      <c r="E2636" s="165">
        <f>+Exports!B2639</f>
        <v>19</v>
      </c>
      <c r="F2636" s="165">
        <f>+WEEKDAY(ExportsELAP[[#This Row],[Date Prevailing]],1)</f>
        <v>4</v>
      </c>
      <c r="G2636" s="165">
        <f>+COUNTIFS(ECR_Hours!$K$6:$K$7,ExportsELAP[[#This Row],[Date Prevailing]])</f>
        <v>0</v>
      </c>
      <c r="H2636" s="165">
        <f t="shared" si="167"/>
        <v>4</v>
      </c>
      <c r="I2636" s="166">
        <f>+Exports!G2639</f>
        <v>14760.818600000001</v>
      </c>
      <c r="J2636" s="166">
        <f>+'ELAP_IPCO-APND'!D2639</f>
        <v>64.374880000000005</v>
      </c>
      <c r="K2636" s="166">
        <f>+(ExportsELAP[[#This Row],[Exports kWh - MPT]]/1000)*ExportsELAP[[#This Row],[EIM Price]]</f>
        <v>950.22592607676813</v>
      </c>
      <c r="L2636" s="167" t="str">
        <f>+INDEX(ECR_Hours!$I$12:$I$15,MATCH(ExportsELAP[[#This Row],[Date Prevailing]],ECR_Hours!$H$12:$H$15,1))</f>
        <v>NS</v>
      </c>
      <c r="M2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7" spans="1:13" x14ac:dyDescent="0.25">
      <c r="A2637" s="164">
        <f>+Exports!A2640</f>
        <v>44671</v>
      </c>
      <c r="B2637" s="165">
        <f t="shared" si="164"/>
        <v>2022</v>
      </c>
      <c r="C2637" s="165">
        <f t="shared" si="165"/>
        <v>4</v>
      </c>
      <c r="D2637" s="165">
        <f t="shared" si="166"/>
        <v>20</v>
      </c>
      <c r="E2637" s="165">
        <f>+Exports!B2640</f>
        <v>20</v>
      </c>
      <c r="F2637" s="165">
        <f>+WEEKDAY(ExportsELAP[[#This Row],[Date Prevailing]],1)</f>
        <v>4</v>
      </c>
      <c r="G2637" s="165">
        <f>+COUNTIFS(ECR_Hours!$K$6:$K$7,ExportsELAP[[#This Row],[Date Prevailing]])</f>
        <v>0</v>
      </c>
      <c r="H2637" s="165">
        <f t="shared" si="167"/>
        <v>4</v>
      </c>
      <c r="I2637" s="166">
        <f>+Exports!G2640</f>
        <v>5772.4931999999999</v>
      </c>
      <c r="J2637" s="166">
        <f>+'ELAP_IPCO-APND'!D2640</f>
        <v>95.709450000000004</v>
      </c>
      <c r="K2637" s="166">
        <f>+(ExportsELAP[[#This Row],[Exports kWh - MPT]]/1000)*ExportsELAP[[#This Row],[EIM Price]]</f>
        <v>552.48214930073993</v>
      </c>
      <c r="L2637" s="167" t="str">
        <f>+INDEX(ECR_Hours!$I$12:$I$15,MATCH(ExportsELAP[[#This Row],[Date Prevailing]],ECR_Hours!$H$12:$H$15,1))</f>
        <v>NS</v>
      </c>
      <c r="M2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8" spans="1:13" x14ac:dyDescent="0.25">
      <c r="A2638" s="164">
        <f>+Exports!A2641</f>
        <v>44671</v>
      </c>
      <c r="B2638" s="165">
        <f t="shared" si="164"/>
        <v>2022</v>
      </c>
      <c r="C2638" s="165">
        <f t="shared" si="165"/>
        <v>4</v>
      </c>
      <c r="D2638" s="165">
        <f t="shared" si="166"/>
        <v>20</v>
      </c>
      <c r="E2638" s="165">
        <f>+Exports!B2641</f>
        <v>21</v>
      </c>
      <c r="F2638" s="165">
        <f>+WEEKDAY(ExportsELAP[[#This Row],[Date Prevailing]],1)</f>
        <v>4</v>
      </c>
      <c r="G2638" s="165">
        <f>+COUNTIFS(ECR_Hours!$K$6:$K$7,ExportsELAP[[#This Row],[Date Prevailing]])</f>
        <v>0</v>
      </c>
      <c r="H2638" s="165">
        <f t="shared" si="167"/>
        <v>4</v>
      </c>
      <c r="I2638" s="166">
        <f>+Exports!G2641</f>
        <v>232.4563</v>
      </c>
      <c r="J2638" s="166">
        <f>+'ELAP_IPCO-APND'!D2641</f>
        <v>84.455529999999996</v>
      </c>
      <c r="K2638" s="166">
        <f>+(ExportsELAP[[#This Row],[Exports kWh - MPT]]/1000)*ExportsELAP[[#This Row],[EIM Price]]</f>
        <v>19.632220018338998</v>
      </c>
      <c r="L2638" s="167" t="str">
        <f>+INDEX(ECR_Hours!$I$12:$I$15,MATCH(ExportsELAP[[#This Row],[Date Prevailing]],ECR_Hours!$H$12:$H$15,1))</f>
        <v>NS</v>
      </c>
      <c r="M2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39" spans="1:13" x14ac:dyDescent="0.25">
      <c r="A2639" s="164">
        <f>+Exports!A2642</f>
        <v>44671</v>
      </c>
      <c r="B2639" s="165">
        <f t="shared" si="164"/>
        <v>2022</v>
      </c>
      <c r="C2639" s="165">
        <f t="shared" si="165"/>
        <v>4</v>
      </c>
      <c r="D2639" s="165">
        <f t="shared" si="166"/>
        <v>20</v>
      </c>
      <c r="E2639" s="165">
        <f>+Exports!B2642</f>
        <v>22</v>
      </c>
      <c r="F2639" s="165">
        <f>+WEEKDAY(ExportsELAP[[#This Row],[Date Prevailing]],1)</f>
        <v>4</v>
      </c>
      <c r="G2639" s="165">
        <f>+COUNTIFS(ECR_Hours!$K$6:$K$7,ExportsELAP[[#This Row],[Date Prevailing]])</f>
        <v>0</v>
      </c>
      <c r="H2639" s="165">
        <f t="shared" si="167"/>
        <v>4</v>
      </c>
      <c r="I2639" s="166">
        <f>+Exports!G2642</f>
        <v>28.544399999999989</v>
      </c>
      <c r="J2639" s="166">
        <f>+'ELAP_IPCO-APND'!D2642</f>
        <v>83.228139999999996</v>
      </c>
      <c r="K2639" s="166">
        <f>+(ExportsELAP[[#This Row],[Exports kWh - MPT]]/1000)*ExportsELAP[[#This Row],[EIM Price]]</f>
        <v>2.3756973194159992</v>
      </c>
      <c r="L2639" s="167" t="str">
        <f>+INDEX(ECR_Hours!$I$12:$I$15,MATCH(ExportsELAP[[#This Row],[Date Prevailing]],ECR_Hours!$H$12:$H$15,1))</f>
        <v>NS</v>
      </c>
      <c r="M2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0" spans="1:13" x14ac:dyDescent="0.25">
      <c r="A2640" s="164">
        <f>+Exports!A2643</f>
        <v>44671</v>
      </c>
      <c r="B2640" s="165">
        <f t="shared" si="164"/>
        <v>2022</v>
      </c>
      <c r="C2640" s="165">
        <f t="shared" si="165"/>
        <v>4</v>
      </c>
      <c r="D2640" s="165">
        <f t="shared" si="166"/>
        <v>20</v>
      </c>
      <c r="E2640" s="165">
        <f>+Exports!B2643</f>
        <v>23</v>
      </c>
      <c r="F2640" s="165">
        <f>+WEEKDAY(ExportsELAP[[#This Row],[Date Prevailing]],1)</f>
        <v>4</v>
      </c>
      <c r="G2640" s="165">
        <f>+COUNTIFS(ECR_Hours!$K$6:$K$7,ExportsELAP[[#This Row],[Date Prevailing]])</f>
        <v>0</v>
      </c>
      <c r="H2640" s="165">
        <f t="shared" si="167"/>
        <v>4</v>
      </c>
      <c r="I2640" s="166">
        <f>+Exports!G2643</f>
        <v>30.202499999999993</v>
      </c>
      <c r="J2640" s="166">
        <f>+'ELAP_IPCO-APND'!D2643</f>
        <v>82.372900000000001</v>
      </c>
      <c r="K2640" s="166">
        <f>+(ExportsELAP[[#This Row],[Exports kWh - MPT]]/1000)*ExportsELAP[[#This Row],[EIM Price]]</f>
        <v>2.4878675122499994</v>
      </c>
      <c r="L2640" s="167" t="str">
        <f>+INDEX(ECR_Hours!$I$12:$I$15,MATCH(ExportsELAP[[#This Row],[Date Prevailing]],ECR_Hours!$H$12:$H$15,1))</f>
        <v>NS</v>
      </c>
      <c r="M2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1" spans="1:13" x14ac:dyDescent="0.25">
      <c r="A2641" s="164">
        <f>+Exports!A2644</f>
        <v>44671</v>
      </c>
      <c r="B2641" s="165">
        <f t="shared" si="164"/>
        <v>2022</v>
      </c>
      <c r="C2641" s="165">
        <f t="shared" si="165"/>
        <v>4</v>
      </c>
      <c r="D2641" s="165">
        <f t="shared" si="166"/>
        <v>20</v>
      </c>
      <c r="E2641" s="165">
        <f>+Exports!B2644</f>
        <v>24</v>
      </c>
      <c r="F2641" s="165">
        <f>+WEEKDAY(ExportsELAP[[#This Row],[Date Prevailing]],1)</f>
        <v>4</v>
      </c>
      <c r="G2641" s="165">
        <f>+COUNTIFS(ECR_Hours!$K$6:$K$7,ExportsELAP[[#This Row],[Date Prevailing]])</f>
        <v>0</v>
      </c>
      <c r="H2641" s="165">
        <f t="shared" si="167"/>
        <v>4</v>
      </c>
      <c r="I2641" s="166">
        <f>+Exports!G2644</f>
        <v>28.14889999999999</v>
      </c>
      <c r="J2641" s="166">
        <f>+'ELAP_IPCO-APND'!D2644</f>
        <v>83.531970000000001</v>
      </c>
      <c r="K2641" s="166">
        <f>+(ExportsELAP[[#This Row],[Exports kWh - MPT]]/1000)*ExportsELAP[[#This Row],[EIM Price]]</f>
        <v>2.3513330703329993</v>
      </c>
      <c r="L2641" s="167" t="str">
        <f>+INDEX(ECR_Hours!$I$12:$I$15,MATCH(ExportsELAP[[#This Row],[Date Prevailing]],ECR_Hours!$H$12:$H$15,1))</f>
        <v>NS</v>
      </c>
      <c r="M2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2" spans="1:13" x14ac:dyDescent="0.25">
      <c r="A2642" s="164">
        <f>+Exports!A2645</f>
        <v>44672</v>
      </c>
      <c r="B2642" s="165">
        <f t="shared" si="164"/>
        <v>2022</v>
      </c>
      <c r="C2642" s="165">
        <f t="shared" si="165"/>
        <v>4</v>
      </c>
      <c r="D2642" s="165">
        <f t="shared" si="166"/>
        <v>21</v>
      </c>
      <c r="E2642" s="165">
        <f>+Exports!B2645</f>
        <v>1</v>
      </c>
      <c r="F2642" s="165">
        <f>+WEEKDAY(ExportsELAP[[#This Row],[Date Prevailing]],1)</f>
        <v>5</v>
      </c>
      <c r="G2642" s="165">
        <f>+COUNTIFS(ECR_Hours!$K$6:$K$7,ExportsELAP[[#This Row],[Date Prevailing]])</f>
        <v>0</v>
      </c>
      <c r="H2642" s="165">
        <f t="shared" si="167"/>
        <v>5</v>
      </c>
      <c r="I2642" s="166">
        <f>+Exports!G2645</f>
        <v>30.613099999999999</v>
      </c>
      <c r="J2642" s="166">
        <f>+'ELAP_IPCO-APND'!D2645</f>
        <v>67.449380000000005</v>
      </c>
      <c r="K2642" s="166">
        <f>+(ExportsELAP[[#This Row],[Exports kWh - MPT]]/1000)*ExportsELAP[[#This Row],[EIM Price]]</f>
        <v>2.0648346148780004</v>
      </c>
      <c r="L2642" s="167" t="str">
        <f>+INDEX(ECR_Hours!$I$12:$I$15,MATCH(ExportsELAP[[#This Row],[Date Prevailing]],ECR_Hours!$H$12:$H$15,1))</f>
        <v>NS</v>
      </c>
      <c r="M2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3" spans="1:13" x14ac:dyDescent="0.25">
      <c r="A2643" s="164">
        <f>+Exports!A2646</f>
        <v>44672</v>
      </c>
      <c r="B2643" s="165">
        <f t="shared" si="164"/>
        <v>2022</v>
      </c>
      <c r="C2643" s="165">
        <f t="shared" si="165"/>
        <v>4</v>
      </c>
      <c r="D2643" s="165">
        <f t="shared" si="166"/>
        <v>21</v>
      </c>
      <c r="E2643" s="165">
        <f>+Exports!B2646</f>
        <v>2</v>
      </c>
      <c r="F2643" s="165">
        <f>+WEEKDAY(ExportsELAP[[#This Row],[Date Prevailing]],1)</f>
        <v>5</v>
      </c>
      <c r="G2643" s="165">
        <f>+COUNTIFS(ECR_Hours!$K$6:$K$7,ExportsELAP[[#This Row],[Date Prevailing]])</f>
        <v>0</v>
      </c>
      <c r="H2643" s="165">
        <f t="shared" si="167"/>
        <v>5</v>
      </c>
      <c r="I2643" s="166">
        <f>+Exports!G2646</f>
        <v>29.694099999999999</v>
      </c>
      <c r="J2643" s="166">
        <f>+'ELAP_IPCO-APND'!D2646</f>
        <v>60.926580000000001</v>
      </c>
      <c r="K2643" s="166">
        <f>+(ExportsELAP[[#This Row],[Exports kWh - MPT]]/1000)*ExportsELAP[[#This Row],[EIM Price]]</f>
        <v>1.8091599591779999</v>
      </c>
      <c r="L2643" s="167" t="str">
        <f>+INDEX(ECR_Hours!$I$12:$I$15,MATCH(ExportsELAP[[#This Row],[Date Prevailing]],ECR_Hours!$H$12:$H$15,1))</f>
        <v>NS</v>
      </c>
      <c r="M2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4" spans="1:13" x14ac:dyDescent="0.25">
      <c r="A2644" s="164">
        <f>+Exports!A2647</f>
        <v>44672</v>
      </c>
      <c r="B2644" s="165">
        <f t="shared" si="164"/>
        <v>2022</v>
      </c>
      <c r="C2644" s="165">
        <f t="shared" si="165"/>
        <v>4</v>
      </c>
      <c r="D2644" s="165">
        <f t="shared" si="166"/>
        <v>21</v>
      </c>
      <c r="E2644" s="165">
        <f>+Exports!B2647</f>
        <v>3</v>
      </c>
      <c r="F2644" s="165">
        <f>+WEEKDAY(ExportsELAP[[#This Row],[Date Prevailing]],1)</f>
        <v>5</v>
      </c>
      <c r="G2644" s="165">
        <f>+COUNTIFS(ECR_Hours!$K$6:$K$7,ExportsELAP[[#This Row],[Date Prevailing]])</f>
        <v>0</v>
      </c>
      <c r="H2644" s="165">
        <f t="shared" si="167"/>
        <v>5</v>
      </c>
      <c r="I2644" s="166">
        <f>+Exports!G2647</f>
        <v>29.406300000000002</v>
      </c>
      <c r="J2644" s="166">
        <f>+'ELAP_IPCO-APND'!D2647</f>
        <v>58.163580000000003</v>
      </c>
      <c r="K2644" s="166">
        <f>+(ExportsELAP[[#This Row],[Exports kWh - MPT]]/1000)*ExportsELAP[[#This Row],[EIM Price]]</f>
        <v>1.7103756825540002</v>
      </c>
      <c r="L2644" s="167" t="str">
        <f>+INDEX(ECR_Hours!$I$12:$I$15,MATCH(ExportsELAP[[#This Row],[Date Prevailing]],ECR_Hours!$H$12:$H$15,1))</f>
        <v>NS</v>
      </c>
      <c r="M2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5" spans="1:13" x14ac:dyDescent="0.25">
      <c r="A2645" s="164">
        <f>+Exports!A2648</f>
        <v>44672</v>
      </c>
      <c r="B2645" s="165">
        <f t="shared" si="164"/>
        <v>2022</v>
      </c>
      <c r="C2645" s="165">
        <f t="shared" si="165"/>
        <v>4</v>
      </c>
      <c r="D2645" s="165">
        <f t="shared" si="166"/>
        <v>21</v>
      </c>
      <c r="E2645" s="165">
        <f>+Exports!B2648</f>
        <v>4</v>
      </c>
      <c r="F2645" s="165">
        <f>+WEEKDAY(ExportsELAP[[#This Row],[Date Prevailing]],1)</f>
        <v>5</v>
      </c>
      <c r="G2645" s="165">
        <f>+COUNTIFS(ECR_Hours!$K$6:$K$7,ExportsELAP[[#This Row],[Date Prevailing]])</f>
        <v>0</v>
      </c>
      <c r="H2645" s="165">
        <f t="shared" si="167"/>
        <v>5</v>
      </c>
      <c r="I2645" s="166">
        <f>+Exports!G2648</f>
        <v>23.996499999999997</v>
      </c>
      <c r="J2645" s="166">
        <f>+'ELAP_IPCO-APND'!D2648</f>
        <v>54.729379999999999</v>
      </c>
      <c r="K2645" s="166">
        <f>+(ExportsELAP[[#This Row],[Exports kWh - MPT]]/1000)*ExportsELAP[[#This Row],[EIM Price]]</f>
        <v>1.3133135671699998</v>
      </c>
      <c r="L2645" s="167" t="str">
        <f>+INDEX(ECR_Hours!$I$12:$I$15,MATCH(ExportsELAP[[#This Row],[Date Prevailing]],ECR_Hours!$H$12:$H$15,1))</f>
        <v>NS</v>
      </c>
      <c r="M2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6" spans="1:13" x14ac:dyDescent="0.25">
      <c r="A2646" s="164">
        <f>+Exports!A2649</f>
        <v>44672</v>
      </c>
      <c r="B2646" s="165">
        <f t="shared" si="164"/>
        <v>2022</v>
      </c>
      <c r="C2646" s="165">
        <f t="shared" si="165"/>
        <v>4</v>
      </c>
      <c r="D2646" s="165">
        <f t="shared" si="166"/>
        <v>21</v>
      </c>
      <c r="E2646" s="165">
        <f>+Exports!B2649</f>
        <v>5</v>
      </c>
      <c r="F2646" s="165">
        <f>+WEEKDAY(ExportsELAP[[#This Row],[Date Prevailing]],1)</f>
        <v>5</v>
      </c>
      <c r="G2646" s="165">
        <f>+COUNTIFS(ECR_Hours!$K$6:$K$7,ExportsELAP[[#This Row],[Date Prevailing]])</f>
        <v>0</v>
      </c>
      <c r="H2646" s="165">
        <f t="shared" si="167"/>
        <v>5</v>
      </c>
      <c r="I2646" s="166">
        <f>+Exports!G2649</f>
        <v>25.454000000000001</v>
      </c>
      <c r="J2646" s="166">
        <f>+'ELAP_IPCO-APND'!D2649</f>
        <v>58.799570000000003</v>
      </c>
      <c r="K2646" s="166">
        <f>+(ExportsELAP[[#This Row],[Exports kWh - MPT]]/1000)*ExportsELAP[[#This Row],[EIM Price]]</f>
        <v>1.4966842547800001</v>
      </c>
      <c r="L2646" s="167" t="str">
        <f>+INDEX(ECR_Hours!$I$12:$I$15,MATCH(ExportsELAP[[#This Row],[Date Prevailing]],ECR_Hours!$H$12:$H$15,1))</f>
        <v>NS</v>
      </c>
      <c r="M2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7" spans="1:13" x14ac:dyDescent="0.25">
      <c r="A2647" s="164">
        <f>+Exports!A2650</f>
        <v>44672</v>
      </c>
      <c r="B2647" s="165">
        <f t="shared" si="164"/>
        <v>2022</v>
      </c>
      <c r="C2647" s="165">
        <f t="shared" si="165"/>
        <v>4</v>
      </c>
      <c r="D2647" s="165">
        <f t="shared" si="166"/>
        <v>21</v>
      </c>
      <c r="E2647" s="165">
        <f>+Exports!B2650</f>
        <v>6</v>
      </c>
      <c r="F2647" s="165">
        <f>+WEEKDAY(ExportsELAP[[#This Row],[Date Prevailing]],1)</f>
        <v>5</v>
      </c>
      <c r="G2647" s="165">
        <f>+COUNTIFS(ECR_Hours!$K$6:$K$7,ExportsELAP[[#This Row],[Date Prevailing]])</f>
        <v>0</v>
      </c>
      <c r="H2647" s="165">
        <f t="shared" si="167"/>
        <v>5</v>
      </c>
      <c r="I2647" s="166">
        <f>+Exports!G2650</f>
        <v>26.196900000000003</v>
      </c>
      <c r="J2647" s="166">
        <f>+'ELAP_IPCO-APND'!D2650</f>
        <v>54.827770000000001</v>
      </c>
      <c r="K2647" s="166">
        <f>+(ExportsELAP[[#This Row],[Exports kWh - MPT]]/1000)*ExportsELAP[[#This Row],[EIM Price]]</f>
        <v>1.4363176079130002</v>
      </c>
      <c r="L2647" s="167" t="str">
        <f>+INDEX(ECR_Hours!$I$12:$I$15,MATCH(ExportsELAP[[#This Row],[Date Prevailing]],ECR_Hours!$H$12:$H$15,1))</f>
        <v>NS</v>
      </c>
      <c r="M2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8" spans="1:13" x14ac:dyDescent="0.25">
      <c r="A2648" s="164">
        <f>+Exports!A2651</f>
        <v>44672</v>
      </c>
      <c r="B2648" s="165">
        <f t="shared" si="164"/>
        <v>2022</v>
      </c>
      <c r="C2648" s="165">
        <f t="shared" si="165"/>
        <v>4</v>
      </c>
      <c r="D2648" s="165">
        <f t="shared" si="166"/>
        <v>21</v>
      </c>
      <c r="E2648" s="165">
        <f>+Exports!B2651</f>
        <v>7</v>
      </c>
      <c r="F2648" s="165">
        <f>+WEEKDAY(ExportsELAP[[#This Row],[Date Prevailing]],1)</f>
        <v>5</v>
      </c>
      <c r="G2648" s="165">
        <f>+COUNTIFS(ECR_Hours!$K$6:$K$7,ExportsELAP[[#This Row],[Date Prevailing]])</f>
        <v>0</v>
      </c>
      <c r="H2648" s="165">
        <f t="shared" si="167"/>
        <v>5</v>
      </c>
      <c r="I2648" s="166">
        <f>+Exports!G2651</f>
        <v>28.791899999999998</v>
      </c>
      <c r="J2648" s="166">
        <f>+'ELAP_IPCO-APND'!D2651</f>
        <v>62.038080000000001</v>
      </c>
      <c r="K2648" s="166">
        <f>+(ExportsELAP[[#This Row],[Exports kWh - MPT]]/1000)*ExportsELAP[[#This Row],[EIM Price]]</f>
        <v>1.786194195552</v>
      </c>
      <c r="L2648" s="167" t="str">
        <f>+INDEX(ECR_Hours!$I$12:$I$15,MATCH(ExportsELAP[[#This Row],[Date Prevailing]],ECR_Hours!$H$12:$H$15,1))</f>
        <v>NS</v>
      </c>
      <c r="M2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49" spans="1:13" x14ac:dyDescent="0.25">
      <c r="A2649" s="164">
        <f>+Exports!A2652</f>
        <v>44672</v>
      </c>
      <c r="B2649" s="165">
        <f t="shared" si="164"/>
        <v>2022</v>
      </c>
      <c r="C2649" s="165">
        <f t="shared" si="165"/>
        <v>4</v>
      </c>
      <c r="D2649" s="165">
        <f t="shared" si="166"/>
        <v>21</v>
      </c>
      <c r="E2649" s="165">
        <f>+Exports!B2652</f>
        <v>8</v>
      </c>
      <c r="F2649" s="165">
        <f>+WEEKDAY(ExportsELAP[[#This Row],[Date Prevailing]],1)</f>
        <v>5</v>
      </c>
      <c r="G2649" s="165">
        <f>+COUNTIFS(ECR_Hours!$K$6:$K$7,ExportsELAP[[#This Row],[Date Prevailing]])</f>
        <v>0</v>
      </c>
      <c r="H2649" s="165">
        <f t="shared" si="167"/>
        <v>5</v>
      </c>
      <c r="I2649" s="166">
        <f>+Exports!G2652</f>
        <v>704.95630000000006</v>
      </c>
      <c r="J2649" s="166">
        <f>+'ELAP_IPCO-APND'!D2652</f>
        <v>66.894499999999994</v>
      </c>
      <c r="K2649" s="166">
        <f>+(ExportsELAP[[#This Row],[Exports kWh - MPT]]/1000)*ExportsELAP[[#This Row],[EIM Price]]</f>
        <v>47.157699210350003</v>
      </c>
      <c r="L2649" s="167" t="str">
        <f>+INDEX(ECR_Hours!$I$12:$I$15,MATCH(ExportsELAP[[#This Row],[Date Prevailing]],ECR_Hours!$H$12:$H$15,1))</f>
        <v>NS</v>
      </c>
      <c r="M2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0" spans="1:13" x14ac:dyDescent="0.25">
      <c r="A2650" s="164">
        <f>+Exports!A2653</f>
        <v>44672</v>
      </c>
      <c r="B2650" s="165">
        <f t="shared" si="164"/>
        <v>2022</v>
      </c>
      <c r="C2650" s="165">
        <f t="shared" si="165"/>
        <v>4</v>
      </c>
      <c r="D2650" s="165">
        <f t="shared" si="166"/>
        <v>21</v>
      </c>
      <c r="E2650" s="165">
        <f>+Exports!B2653</f>
        <v>9</v>
      </c>
      <c r="F2650" s="165">
        <f>+WEEKDAY(ExportsELAP[[#This Row],[Date Prevailing]],1)</f>
        <v>5</v>
      </c>
      <c r="G2650" s="165">
        <f>+COUNTIFS(ECR_Hours!$K$6:$K$7,ExportsELAP[[#This Row],[Date Prevailing]])</f>
        <v>0</v>
      </c>
      <c r="H2650" s="165">
        <f t="shared" si="167"/>
        <v>5</v>
      </c>
      <c r="I2650" s="166">
        <f>+Exports!G2653</f>
        <v>2501.3405000000002</v>
      </c>
      <c r="J2650" s="166">
        <f>+'ELAP_IPCO-APND'!D2653</f>
        <v>66.434349999999995</v>
      </c>
      <c r="K2650" s="166">
        <f>+(ExportsELAP[[#This Row],[Exports kWh - MPT]]/1000)*ExportsELAP[[#This Row],[EIM Price]]</f>
        <v>166.17493024617502</v>
      </c>
      <c r="L2650" s="167" t="str">
        <f>+INDEX(ECR_Hours!$I$12:$I$15,MATCH(ExportsELAP[[#This Row],[Date Prevailing]],ECR_Hours!$H$12:$H$15,1))</f>
        <v>NS</v>
      </c>
      <c r="M2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1" spans="1:13" x14ac:dyDescent="0.25">
      <c r="A2651" s="164">
        <f>+Exports!A2654</f>
        <v>44672</v>
      </c>
      <c r="B2651" s="165">
        <f t="shared" si="164"/>
        <v>2022</v>
      </c>
      <c r="C2651" s="165">
        <f t="shared" si="165"/>
        <v>4</v>
      </c>
      <c r="D2651" s="165">
        <f t="shared" si="166"/>
        <v>21</v>
      </c>
      <c r="E2651" s="165">
        <f>+Exports!B2654</f>
        <v>10</v>
      </c>
      <c r="F2651" s="165">
        <f>+WEEKDAY(ExportsELAP[[#This Row],[Date Prevailing]],1)</f>
        <v>5</v>
      </c>
      <c r="G2651" s="165">
        <f>+COUNTIFS(ECR_Hours!$K$6:$K$7,ExportsELAP[[#This Row],[Date Prevailing]])</f>
        <v>0</v>
      </c>
      <c r="H2651" s="165">
        <f t="shared" si="167"/>
        <v>5</v>
      </c>
      <c r="I2651" s="166">
        <f>+Exports!G2654</f>
        <v>6182.1820000000007</v>
      </c>
      <c r="J2651" s="166">
        <f>+'ELAP_IPCO-APND'!D2654</f>
        <v>56.045949999999998</v>
      </c>
      <c r="K2651" s="166">
        <f>+(ExportsELAP[[#This Row],[Exports kWh - MPT]]/1000)*ExportsELAP[[#This Row],[EIM Price]]</f>
        <v>346.48626326290002</v>
      </c>
      <c r="L2651" s="167" t="str">
        <f>+INDEX(ECR_Hours!$I$12:$I$15,MATCH(ExportsELAP[[#This Row],[Date Prevailing]],ECR_Hours!$H$12:$H$15,1))</f>
        <v>NS</v>
      </c>
      <c r="M2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2" spans="1:13" x14ac:dyDescent="0.25">
      <c r="A2652" s="164">
        <f>+Exports!A2655</f>
        <v>44672</v>
      </c>
      <c r="B2652" s="165">
        <f t="shared" si="164"/>
        <v>2022</v>
      </c>
      <c r="C2652" s="165">
        <f t="shared" si="165"/>
        <v>4</v>
      </c>
      <c r="D2652" s="165">
        <f t="shared" si="166"/>
        <v>21</v>
      </c>
      <c r="E2652" s="165">
        <f>+Exports!B2655</f>
        <v>11</v>
      </c>
      <c r="F2652" s="165">
        <f>+WEEKDAY(ExportsELAP[[#This Row],[Date Prevailing]],1)</f>
        <v>5</v>
      </c>
      <c r="G2652" s="165">
        <f>+COUNTIFS(ECR_Hours!$K$6:$K$7,ExportsELAP[[#This Row],[Date Prevailing]])</f>
        <v>0</v>
      </c>
      <c r="H2652" s="165">
        <f t="shared" si="167"/>
        <v>5</v>
      </c>
      <c r="I2652" s="166">
        <f>+Exports!G2655</f>
        <v>8320.9992000000002</v>
      </c>
      <c r="J2652" s="166">
        <f>+'ELAP_IPCO-APND'!D2655</f>
        <v>51.996229999999997</v>
      </c>
      <c r="K2652" s="166">
        <f>+(ExportsELAP[[#This Row],[Exports kWh - MPT]]/1000)*ExportsELAP[[#This Row],[EIM Price]]</f>
        <v>432.66058823301603</v>
      </c>
      <c r="L2652" s="167" t="str">
        <f>+INDEX(ECR_Hours!$I$12:$I$15,MATCH(ExportsELAP[[#This Row],[Date Prevailing]],ECR_Hours!$H$12:$H$15,1))</f>
        <v>NS</v>
      </c>
      <c r="M2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3" spans="1:13" x14ac:dyDescent="0.25">
      <c r="A2653" s="164">
        <f>+Exports!A2656</f>
        <v>44672</v>
      </c>
      <c r="B2653" s="165">
        <f t="shared" si="164"/>
        <v>2022</v>
      </c>
      <c r="C2653" s="165">
        <f t="shared" si="165"/>
        <v>4</v>
      </c>
      <c r="D2653" s="165">
        <f t="shared" si="166"/>
        <v>21</v>
      </c>
      <c r="E2653" s="165">
        <f>+Exports!B2656</f>
        <v>12</v>
      </c>
      <c r="F2653" s="165">
        <f>+WEEKDAY(ExportsELAP[[#This Row],[Date Prevailing]],1)</f>
        <v>5</v>
      </c>
      <c r="G2653" s="165">
        <f>+COUNTIFS(ECR_Hours!$K$6:$K$7,ExportsELAP[[#This Row],[Date Prevailing]])</f>
        <v>0</v>
      </c>
      <c r="H2653" s="165">
        <f t="shared" si="167"/>
        <v>5</v>
      </c>
      <c r="I2653" s="166">
        <f>+Exports!G2656</f>
        <v>10242.1366</v>
      </c>
      <c r="J2653" s="166">
        <f>+'ELAP_IPCO-APND'!D2656</f>
        <v>51.320860000000003</v>
      </c>
      <c r="K2653" s="166">
        <f>+(ExportsELAP[[#This Row],[Exports kWh - MPT]]/1000)*ExportsELAP[[#This Row],[EIM Price]]</f>
        <v>525.63525854947602</v>
      </c>
      <c r="L2653" s="167" t="str">
        <f>+INDEX(ECR_Hours!$I$12:$I$15,MATCH(ExportsELAP[[#This Row],[Date Prevailing]],ECR_Hours!$H$12:$H$15,1))</f>
        <v>NS</v>
      </c>
      <c r="M2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4" spans="1:13" x14ac:dyDescent="0.25">
      <c r="A2654" s="164">
        <f>+Exports!A2657</f>
        <v>44672</v>
      </c>
      <c r="B2654" s="165">
        <f t="shared" si="164"/>
        <v>2022</v>
      </c>
      <c r="C2654" s="165">
        <f t="shared" si="165"/>
        <v>4</v>
      </c>
      <c r="D2654" s="165">
        <f t="shared" si="166"/>
        <v>21</v>
      </c>
      <c r="E2654" s="165">
        <f>+Exports!B2657</f>
        <v>13</v>
      </c>
      <c r="F2654" s="165">
        <f>+WEEKDAY(ExportsELAP[[#This Row],[Date Prevailing]],1)</f>
        <v>5</v>
      </c>
      <c r="G2654" s="165">
        <f>+COUNTIFS(ECR_Hours!$K$6:$K$7,ExportsELAP[[#This Row],[Date Prevailing]])</f>
        <v>0</v>
      </c>
      <c r="H2654" s="165">
        <f t="shared" si="167"/>
        <v>5</v>
      </c>
      <c r="I2654" s="166">
        <f>+Exports!G2657</f>
        <v>14757.883600000001</v>
      </c>
      <c r="J2654" s="166">
        <f>+'ELAP_IPCO-APND'!D2657</f>
        <v>45.406860000000002</v>
      </c>
      <c r="K2654" s="166">
        <f>+(ExportsELAP[[#This Row],[Exports kWh - MPT]]/1000)*ExportsELAP[[#This Row],[EIM Price]]</f>
        <v>670.10915452149607</v>
      </c>
      <c r="L2654" s="167" t="str">
        <f>+INDEX(ECR_Hours!$I$12:$I$15,MATCH(ExportsELAP[[#This Row],[Date Prevailing]],ECR_Hours!$H$12:$H$15,1))</f>
        <v>NS</v>
      </c>
      <c r="M2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5" spans="1:13" x14ac:dyDescent="0.25">
      <c r="A2655" s="164">
        <f>+Exports!A2658</f>
        <v>44672</v>
      </c>
      <c r="B2655" s="165">
        <f t="shared" si="164"/>
        <v>2022</v>
      </c>
      <c r="C2655" s="165">
        <f t="shared" si="165"/>
        <v>4</v>
      </c>
      <c r="D2655" s="165">
        <f t="shared" si="166"/>
        <v>21</v>
      </c>
      <c r="E2655" s="165">
        <f>+Exports!B2658</f>
        <v>14</v>
      </c>
      <c r="F2655" s="165">
        <f>+WEEKDAY(ExportsELAP[[#This Row],[Date Prevailing]],1)</f>
        <v>5</v>
      </c>
      <c r="G2655" s="165">
        <f>+COUNTIFS(ECR_Hours!$K$6:$K$7,ExportsELAP[[#This Row],[Date Prevailing]])</f>
        <v>0</v>
      </c>
      <c r="H2655" s="165">
        <f t="shared" si="167"/>
        <v>5</v>
      </c>
      <c r="I2655" s="166">
        <f>+Exports!G2658</f>
        <v>18619.505799999999</v>
      </c>
      <c r="J2655" s="166">
        <f>+'ELAP_IPCO-APND'!D2658</f>
        <v>42.432670000000002</v>
      </c>
      <c r="K2655" s="166">
        <f>+(ExportsELAP[[#This Row],[Exports kWh - MPT]]/1000)*ExportsELAP[[#This Row],[EIM Price]]</f>
        <v>790.07534517448596</v>
      </c>
      <c r="L2655" s="167" t="str">
        <f>+INDEX(ECR_Hours!$I$12:$I$15,MATCH(ExportsELAP[[#This Row],[Date Prevailing]],ECR_Hours!$H$12:$H$15,1))</f>
        <v>NS</v>
      </c>
      <c r="M2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6" spans="1:13" x14ac:dyDescent="0.25">
      <c r="A2656" s="164">
        <f>+Exports!A2659</f>
        <v>44672</v>
      </c>
      <c r="B2656" s="165">
        <f t="shared" si="164"/>
        <v>2022</v>
      </c>
      <c r="C2656" s="165">
        <f t="shared" si="165"/>
        <v>4</v>
      </c>
      <c r="D2656" s="165">
        <f t="shared" si="166"/>
        <v>21</v>
      </c>
      <c r="E2656" s="165">
        <f>+Exports!B2659</f>
        <v>15</v>
      </c>
      <c r="F2656" s="165">
        <f>+WEEKDAY(ExportsELAP[[#This Row],[Date Prevailing]],1)</f>
        <v>5</v>
      </c>
      <c r="G2656" s="165">
        <f>+COUNTIFS(ECR_Hours!$K$6:$K$7,ExportsELAP[[#This Row],[Date Prevailing]])</f>
        <v>0</v>
      </c>
      <c r="H2656" s="165">
        <f t="shared" si="167"/>
        <v>5</v>
      </c>
      <c r="I2656" s="166">
        <f>+Exports!G2659</f>
        <v>26977.689299999998</v>
      </c>
      <c r="J2656" s="166">
        <f>+'ELAP_IPCO-APND'!D2659</f>
        <v>42.650089999999999</v>
      </c>
      <c r="K2656" s="166">
        <f>+(ExportsELAP[[#This Row],[Exports kWh - MPT]]/1000)*ExportsELAP[[#This Row],[EIM Price]]</f>
        <v>1150.6008766370369</v>
      </c>
      <c r="L2656" s="167" t="str">
        <f>+INDEX(ECR_Hours!$I$12:$I$15,MATCH(ExportsELAP[[#This Row],[Date Prevailing]],ECR_Hours!$H$12:$H$15,1))</f>
        <v>NS</v>
      </c>
      <c r="M2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7" spans="1:13" x14ac:dyDescent="0.25">
      <c r="A2657" s="164">
        <f>+Exports!A2660</f>
        <v>44672</v>
      </c>
      <c r="B2657" s="165">
        <f t="shared" si="164"/>
        <v>2022</v>
      </c>
      <c r="C2657" s="165">
        <f t="shared" si="165"/>
        <v>4</v>
      </c>
      <c r="D2657" s="165">
        <f t="shared" si="166"/>
        <v>21</v>
      </c>
      <c r="E2657" s="165">
        <f>+Exports!B2660</f>
        <v>16</v>
      </c>
      <c r="F2657" s="165">
        <f>+WEEKDAY(ExportsELAP[[#This Row],[Date Prevailing]],1)</f>
        <v>5</v>
      </c>
      <c r="G2657" s="165">
        <f>+COUNTIFS(ECR_Hours!$K$6:$K$7,ExportsELAP[[#This Row],[Date Prevailing]])</f>
        <v>0</v>
      </c>
      <c r="H2657" s="165">
        <f t="shared" si="167"/>
        <v>5</v>
      </c>
      <c r="I2657" s="166">
        <f>+Exports!G2660</f>
        <v>29644.530699999999</v>
      </c>
      <c r="J2657" s="166">
        <f>+'ELAP_IPCO-APND'!D2660</f>
        <v>47.605139999999999</v>
      </c>
      <c r="K2657" s="166">
        <f>+(ExportsELAP[[#This Row],[Exports kWh - MPT]]/1000)*ExportsELAP[[#This Row],[EIM Price]]</f>
        <v>1411.2320342077981</v>
      </c>
      <c r="L2657" s="167" t="str">
        <f>+INDEX(ECR_Hours!$I$12:$I$15,MATCH(ExportsELAP[[#This Row],[Date Prevailing]],ECR_Hours!$H$12:$H$15,1))</f>
        <v>NS</v>
      </c>
      <c r="M2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8" spans="1:13" x14ac:dyDescent="0.25">
      <c r="A2658" s="164">
        <f>+Exports!A2661</f>
        <v>44672</v>
      </c>
      <c r="B2658" s="165">
        <f t="shared" si="164"/>
        <v>2022</v>
      </c>
      <c r="C2658" s="165">
        <f t="shared" si="165"/>
        <v>4</v>
      </c>
      <c r="D2658" s="165">
        <f t="shared" si="166"/>
        <v>21</v>
      </c>
      <c r="E2658" s="165">
        <f>+Exports!B2661</f>
        <v>17</v>
      </c>
      <c r="F2658" s="165">
        <f>+WEEKDAY(ExportsELAP[[#This Row],[Date Prevailing]],1)</f>
        <v>5</v>
      </c>
      <c r="G2658" s="165">
        <f>+COUNTIFS(ECR_Hours!$K$6:$K$7,ExportsELAP[[#This Row],[Date Prevailing]])</f>
        <v>0</v>
      </c>
      <c r="H2658" s="165">
        <f t="shared" si="167"/>
        <v>5</v>
      </c>
      <c r="I2658" s="166">
        <f>+Exports!G2661</f>
        <v>14431.842700000001</v>
      </c>
      <c r="J2658" s="166">
        <f>+'ELAP_IPCO-APND'!D2661</f>
        <v>65.437299999999993</v>
      </c>
      <c r="K2658" s="166">
        <f>+(ExportsELAP[[#This Row],[Exports kWh - MPT]]/1000)*ExportsELAP[[#This Row],[EIM Price]]</f>
        <v>944.38082031270994</v>
      </c>
      <c r="L2658" s="167" t="str">
        <f>+INDEX(ECR_Hours!$I$12:$I$15,MATCH(ExportsELAP[[#This Row],[Date Prevailing]],ECR_Hours!$H$12:$H$15,1))</f>
        <v>NS</v>
      </c>
      <c r="M2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59" spans="1:13" x14ac:dyDescent="0.25">
      <c r="A2659" s="164">
        <f>+Exports!A2662</f>
        <v>44672</v>
      </c>
      <c r="B2659" s="165">
        <f t="shared" si="164"/>
        <v>2022</v>
      </c>
      <c r="C2659" s="165">
        <f t="shared" si="165"/>
        <v>4</v>
      </c>
      <c r="D2659" s="165">
        <f t="shared" si="166"/>
        <v>21</v>
      </c>
      <c r="E2659" s="165">
        <f>+Exports!B2662</f>
        <v>18</v>
      </c>
      <c r="F2659" s="165">
        <f>+WEEKDAY(ExportsELAP[[#This Row],[Date Prevailing]],1)</f>
        <v>5</v>
      </c>
      <c r="G2659" s="165">
        <f>+COUNTIFS(ECR_Hours!$K$6:$K$7,ExportsELAP[[#This Row],[Date Prevailing]])</f>
        <v>0</v>
      </c>
      <c r="H2659" s="165">
        <f t="shared" si="167"/>
        <v>5</v>
      </c>
      <c r="I2659" s="166">
        <f>+Exports!G2662</f>
        <v>11597.5934</v>
      </c>
      <c r="J2659" s="166">
        <f>+'ELAP_IPCO-APND'!D2662</f>
        <v>83.909790000000001</v>
      </c>
      <c r="K2659" s="166">
        <f>+(ExportsELAP[[#This Row],[Exports kWh - MPT]]/1000)*ExportsELAP[[#This Row],[EIM Price]]</f>
        <v>973.15162669938593</v>
      </c>
      <c r="L2659" s="167" t="str">
        <f>+INDEX(ECR_Hours!$I$12:$I$15,MATCH(ExportsELAP[[#This Row],[Date Prevailing]],ECR_Hours!$H$12:$H$15,1))</f>
        <v>NS</v>
      </c>
      <c r="M2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0" spans="1:13" x14ac:dyDescent="0.25">
      <c r="A2660" s="164">
        <f>+Exports!A2663</f>
        <v>44672</v>
      </c>
      <c r="B2660" s="165">
        <f t="shared" si="164"/>
        <v>2022</v>
      </c>
      <c r="C2660" s="165">
        <f t="shared" si="165"/>
        <v>4</v>
      </c>
      <c r="D2660" s="165">
        <f t="shared" si="166"/>
        <v>21</v>
      </c>
      <c r="E2660" s="165">
        <f>+Exports!B2663</f>
        <v>19</v>
      </c>
      <c r="F2660" s="165">
        <f>+WEEKDAY(ExportsELAP[[#This Row],[Date Prevailing]],1)</f>
        <v>5</v>
      </c>
      <c r="G2660" s="165">
        <f>+COUNTIFS(ECR_Hours!$K$6:$K$7,ExportsELAP[[#This Row],[Date Prevailing]])</f>
        <v>0</v>
      </c>
      <c r="H2660" s="165">
        <f t="shared" si="167"/>
        <v>5</v>
      </c>
      <c r="I2660" s="166">
        <f>+Exports!G2663</f>
        <v>5026.8540999999996</v>
      </c>
      <c r="J2660" s="166">
        <f>+'ELAP_IPCO-APND'!D2663</f>
        <v>89.215379999999996</v>
      </c>
      <c r="K2660" s="166">
        <f>+(ExportsELAP[[#This Row],[Exports kWh - MPT]]/1000)*ExportsELAP[[#This Row],[EIM Price]]</f>
        <v>448.47269873605796</v>
      </c>
      <c r="L2660" s="167" t="str">
        <f>+INDEX(ECR_Hours!$I$12:$I$15,MATCH(ExportsELAP[[#This Row],[Date Prevailing]],ECR_Hours!$H$12:$H$15,1))</f>
        <v>NS</v>
      </c>
      <c r="M2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1" spans="1:13" x14ac:dyDescent="0.25">
      <c r="A2661" s="164">
        <f>+Exports!A2664</f>
        <v>44672</v>
      </c>
      <c r="B2661" s="165">
        <f t="shared" si="164"/>
        <v>2022</v>
      </c>
      <c r="C2661" s="165">
        <f t="shared" si="165"/>
        <v>4</v>
      </c>
      <c r="D2661" s="165">
        <f t="shared" si="166"/>
        <v>21</v>
      </c>
      <c r="E2661" s="165">
        <f>+Exports!B2664</f>
        <v>20</v>
      </c>
      <c r="F2661" s="165">
        <f>+WEEKDAY(ExportsELAP[[#This Row],[Date Prevailing]],1)</f>
        <v>5</v>
      </c>
      <c r="G2661" s="165">
        <f>+COUNTIFS(ECR_Hours!$K$6:$K$7,ExportsELAP[[#This Row],[Date Prevailing]])</f>
        <v>0</v>
      </c>
      <c r="H2661" s="165">
        <f t="shared" si="167"/>
        <v>5</v>
      </c>
      <c r="I2661" s="166">
        <f>+Exports!G2664</f>
        <v>792.31290000000001</v>
      </c>
      <c r="J2661" s="166">
        <f>+'ELAP_IPCO-APND'!D2664</f>
        <v>92.741200000000006</v>
      </c>
      <c r="K2661" s="166">
        <f>+(ExportsELAP[[#This Row],[Exports kWh - MPT]]/1000)*ExportsELAP[[#This Row],[EIM Price]]</f>
        <v>73.480049121480008</v>
      </c>
      <c r="L2661" s="167" t="str">
        <f>+INDEX(ECR_Hours!$I$12:$I$15,MATCH(ExportsELAP[[#This Row],[Date Prevailing]],ECR_Hours!$H$12:$H$15,1))</f>
        <v>NS</v>
      </c>
      <c r="M2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2" spans="1:13" x14ac:dyDescent="0.25">
      <c r="A2662" s="164">
        <f>+Exports!A2665</f>
        <v>44672</v>
      </c>
      <c r="B2662" s="165">
        <f t="shared" si="164"/>
        <v>2022</v>
      </c>
      <c r="C2662" s="165">
        <f t="shared" si="165"/>
        <v>4</v>
      </c>
      <c r="D2662" s="165">
        <f t="shared" si="166"/>
        <v>21</v>
      </c>
      <c r="E2662" s="165">
        <f>+Exports!B2665</f>
        <v>21</v>
      </c>
      <c r="F2662" s="165">
        <f>+WEEKDAY(ExportsELAP[[#This Row],[Date Prevailing]],1)</f>
        <v>5</v>
      </c>
      <c r="G2662" s="165">
        <f>+COUNTIFS(ECR_Hours!$K$6:$K$7,ExportsELAP[[#This Row],[Date Prevailing]])</f>
        <v>0</v>
      </c>
      <c r="H2662" s="165">
        <f t="shared" si="167"/>
        <v>5</v>
      </c>
      <c r="I2662" s="166">
        <f>+Exports!G2665</f>
        <v>50.312700000000007</v>
      </c>
      <c r="J2662" s="166">
        <f>+'ELAP_IPCO-APND'!D2665</f>
        <v>99.390910000000005</v>
      </c>
      <c r="K2662" s="166">
        <f>+(ExportsELAP[[#This Row],[Exports kWh - MPT]]/1000)*ExportsELAP[[#This Row],[EIM Price]]</f>
        <v>5.0006250375570014</v>
      </c>
      <c r="L2662" s="167" t="str">
        <f>+INDEX(ECR_Hours!$I$12:$I$15,MATCH(ExportsELAP[[#This Row],[Date Prevailing]],ECR_Hours!$H$12:$H$15,1))</f>
        <v>NS</v>
      </c>
      <c r="M2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3" spans="1:13" x14ac:dyDescent="0.25">
      <c r="A2663" s="164">
        <f>+Exports!A2666</f>
        <v>44672</v>
      </c>
      <c r="B2663" s="165">
        <f t="shared" si="164"/>
        <v>2022</v>
      </c>
      <c r="C2663" s="165">
        <f t="shared" si="165"/>
        <v>4</v>
      </c>
      <c r="D2663" s="165">
        <f t="shared" si="166"/>
        <v>21</v>
      </c>
      <c r="E2663" s="165">
        <f>+Exports!B2666</f>
        <v>22</v>
      </c>
      <c r="F2663" s="165">
        <f>+WEEKDAY(ExportsELAP[[#This Row],[Date Prevailing]],1)</f>
        <v>5</v>
      </c>
      <c r="G2663" s="165">
        <f>+COUNTIFS(ECR_Hours!$K$6:$K$7,ExportsELAP[[#This Row],[Date Prevailing]])</f>
        <v>0</v>
      </c>
      <c r="H2663" s="165">
        <f t="shared" si="167"/>
        <v>5</v>
      </c>
      <c r="I2663" s="166">
        <f>+Exports!G2666</f>
        <v>25.518699999999992</v>
      </c>
      <c r="J2663" s="166">
        <f>+'ELAP_IPCO-APND'!D2666</f>
        <v>91.412679999999995</v>
      </c>
      <c r="K2663" s="166">
        <f>+(ExportsELAP[[#This Row],[Exports kWh - MPT]]/1000)*ExportsELAP[[#This Row],[EIM Price]]</f>
        <v>2.3327327571159993</v>
      </c>
      <c r="L2663" s="167" t="str">
        <f>+INDEX(ECR_Hours!$I$12:$I$15,MATCH(ExportsELAP[[#This Row],[Date Prevailing]],ECR_Hours!$H$12:$H$15,1))</f>
        <v>NS</v>
      </c>
      <c r="M2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4" spans="1:13" x14ac:dyDescent="0.25">
      <c r="A2664" s="164">
        <f>+Exports!A2667</f>
        <v>44672</v>
      </c>
      <c r="B2664" s="165">
        <f t="shared" si="164"/>
        <v>2022</v>
      </c>
      <c r="C2664" s="165">
        <f t="shared" si="165"/>
        <v>4</v>
      </c>
      <c r="D2664" s="165">
        <f t="shared" si="166"/>
        <v>21</v>
      </c>
      <c r="E2664" s="165">
        <f>+Exports!B2667</f>
        <v>23</v>
      </c>
      <c r="F2664" s="165">
        <f>+WEEKDAY(ExportsELAP[[#This Row],[Date Prevailing]],1)</f>
        <v>5</v>
      </c>
      <c r="G2664" s="165">
        <f>+COUNTIFS(ECR_Hours!$K$6:$K$7,ExportsELAP[[#This Row],[Date Prevailing]])</f>
        <v>0</v>
      </c>
      <c r="H2664" s="165">
        <f t="shared" si="167"/>
        <v>5</v>
      </c>
      <c r="I2664" s="166">
        <f>+Exports!G2667</f>
        <v>26.578600000000002</v>
      </c>
      <c r="J2664" s="166">
        <f>+'ELAP_IPCO-APND'!D2667</f>
        <v>88.020579999999995</v>
      </c>
      <c r="K2664" s="166">
        <f>+(ExportsELAP[[#This Row],[Exports kWh - MPT]]/1000)*ExportsELAP[[#This Row],[EIM Price]]</f>
        <v>2.339463787588</v>
      </c>
      <c r="L2664" s="167" t="str">
        <f>+INDEX(ECR_Hours!$I$12:$I$15,MATCH(ExportsELAP[[#This Row],[Date Prevailing]],ECR_Hours!$H$12:$H$15,1))</f>
        <v>NS</v>
      </c>
      <c r="M2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5" spans="1:13" x14ac:dyDescent="0.25">
      <c r="A2665" s="164">
        <f>+Exports!A2668</f>
        <v>44672</v>
      </c>
      <c r="B2665" s="165">
        <f t="shared" si="164"/>
        <v>2022</v>
      </c>
      <c r="C2665" s="165">
        <f t="shared" si="165"/>
        <v>4</v>
      </c>
      <c r="D2665" s="165">
        <f t="shared" si="166"/>
        <v>21</v>
      </c>
      <c r="E2665" s="165">
        <f>+Exports!B2668</f>
        <v>24</v>
      </c>
      <c r="F2665" s="165">
        <f>+WEEKDAY(ExportsELAP[[#This Row],[Date Prevailing]],1)</f>
        <v>5</v>
      </c>
      <c r="G2665" s="165">
        <f>+COUNTIFS(ECR_Hours!$K$6:$K$7,ExportsELAP[[#This Row],[Date Prevailing]])</f>
        <v>0</v>
      </c>
      <c r="H2665" s="165">
        <f t="shared" si="167"/>
        <v>5</v>
      </c>
      <c r="I2665" s="166">
        <f>+Exports!G2668</f>
        <v>27.011199999999999</v>
      </c>
      <c r="J2665" s="166">
        <f>+'ELAP_IPCO-APND'!D2668</f>
        <v>85.599800000000002</v>
      </c>
      <c r="K2665" s="166">
        <f>+(ExportsELAP[[#This Row],[Exports kWh - MPT]]/1000)*ExportsELAP[[#This Row],[EIM Price]]</f>
        <v>2.31215331776</v>
      </c>
      <c r="L2665" s="167" t="str">
        <f>+INDEX(ECR_Hours!$I$12:$I$15,MATCH(ExportsELAP[[#This Row],[Date Prevailing]],ECR_Hours!$H$12:$H$15,1))</f>
        <v>NS</v>
      </c>
      <c r="M2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6" spans="1:13" x14ac:dyDescent="0.25">
      <c r="A2666" s="164">
        <f>+Exports!A2669</f>
        <v>44673</v>
      </c>
      <c r="B2666" s="165">
        <f t="shared" si="164"/>
        <v>2022</v>
      </c>
      <c r="C2666" s="165">
        <f t="shared" si="165"/>
        <v>4</v>
      </c>
      <c r="D2666" s="165">
        <f t="shared" si="166"/>
        <v>22</v>
      </c>
      <c r="E2666" s="165">
        <f>+Exports!B2669</f>
        <v>1</v>
      </c>
      <c r="F2666" s="165">
        <f>+WEEKDAY(ExportsELAP[[#This Row],[Date Prevailing]],1)</f>
        <v>6</v>
      </c>
      <c r="G2666" s="165">
        <f>+COUNTIFS(ECR_Hours!$K$6:$K$7,ExportsELAP[[#This Row],[Date Prevailing]])</f>
        <v>0</v>
      </c>
      <c r="H2666" s="165">
        <f t="shared" si="167"/>
        <v>6</v>
      </c>
      <c r="I2666" s="166">
        <f>+Exports!G2669</f>
        <v>30.150000000000002</v>
      </c>
      <c r="J2666" s="166">
        <f>+'ELAP_IPCO-APND'!D2669</f>
        <v>74.939949999999996</v>
      </c>
      <c r="K2666" s="166">
        <f>+(ExportsELAP[[#This Row],[Exports kWh - MPT]]/1000)*ExportsELAP[[#This Row],[EIM Price]]</f>
        <v>2.2594394925000003</v>
      </c>
      <c r="L2666" s="167" t="str">
        <f>+INDEX(ECR_Hours!$I$12:$I$15,MATCH(ExportsELAP[[#This Row],[Date Prevailing]],ECR_Hours!$H$12:$H$15,1))</f>
        <v>NS</v>
      </c>
      <c r="M2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7" spans="1:13" x14ac:dyDescent="0.25">
      <c r="A2667" s="164">
        <f>+Exports!A2670</f>
        <v>44673</v>
      </c>
      <c r="B2667" s="165">
        <f t="shared" si="164"/>
        <v>2022</v>
      </c>
      <c r="C2667" s="165">
        <f t="shared" si="165"/>
        <v>4</v>
      </c>
      <c r="D2667" s="165">
        <f t="shared" si="166"/>
        <v>22</v>
      </c>
      <c r="E2667" s="165">
        <f>+Exports!B2670</f>
        <v>2</v>
      </c>
      <c r="F2667" s="165">
        <f>+WEEKDAY(ExportsELAP[[#This Row],[Date Prevailing]],1)</f>
        <v>6</v>
      </c>
      <c r="G2667" s="165">
        <f>+COUNTIFS(ECR_Hours!$K$6:$K$7,ExportsELAP[[#This Row],[Date Prevailing]])</f>
        <v>0</v>
      </c>
      <c r="H2667" s="165">
        <f t="shared" si="167"/>
        <v>6</v>
      </c>
      <c r="I2667" s="166">
        <f>+Exports!G2670</f>
        <v>31.095899999999997</v>
      </c>
      <c r="J2667" s="166">
        <f>+'ELAP_IPCO-APND'!D2670</f>
        <v>66.481350000000006</v>
      </c>
      <c r="K2667" s="166">
        <f>+(ExportsELAP[[#This Row],[Exports kWh - MPT]]/1000)*ExportsELAP[[#This Row],[EIM Price]]</f>
        <v>2.0672974114649998</v>
      </c>
      <c r="L2667" s="167" t="str">
        <f>+INDEX(ECR_Hours!$I$12:$I$15,MATCH(ExportsELAP[[#This Row],[Date Prevailing]],ECR_Hours!$H$12:$H$15,1))</f>
        <v>NS</v>
      </c>
      <c r="M2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8" spans="1:13" x14ac:dyDescent="0.25">
      <c r="A2668" s="164">
        <f>+Exports!A2671</f>
        <v>44673</v>
      </c>
      <c r="B2668" s="165">
        <f t="shared" si="164"/>
        <v>2022</v>
      </c>
      <c r="C2668" s="165">
        <f t="shared" si="165"/>
        <v>4</v>
      </c>
      <c r="D2668" s="165">
        <f t="shared" si="166"/>
        <v>22</v>
      </c>
      <c r="E2668" s="165">
        <f>+Exports!B2671</f>
        <v>3</v>
      </c>
      <c r="F2668" s="165">
        <f>+WEEKDAY(ExportsELAP[[#This Row],[Date Prevailing]],1)</f>
        <v>6</v>
      </c>
      <c r="G2668" s="165">
        <f>+COUNTIFS(ECR_Hours!$K$6:$K$7,ExportsELAP[[#This Row],[Date Prevailing]])</f>
        <v>0</v>
      </c>
      <c r="H2668" s="165">
        <f t="shared" si="167"/>
        <v>6</v>
      </c>
      <c r="I2668" s="166">
        <f>+Exports!G2671</f>
        <v>29.745599999999992</v>
      </c>
      <c r="J2668" s="166">
        <f>+'ELAP_IPCO-APND'!D2671</f>
        <v>64.051289999999995</v>
      </c>
      <c r="K2668" s="166">
        <f>+(ExportsELAP[[#This Row],[Exports kWh - MPT]]/1000)*ExportsELAP[[#This Row],[EIM Price]]</f>
        <v>1.9052440518239995</v>
      </c>
      <c r="L2668" s="167" t="str">
        <f>+INDEX(ECR_Hours!$I$12:$I$15,MATCH(ExportsELAP[[#This Row],[Date Prevailing]],ECR_Hours!$H$12:$H$15,1))</f>
        <v>NS</v>
      </c>
      <c r="M2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69" spans="1:13" x14ac:dyDescent="0.25">
      <c r="A2669" s="164">
        <f>+Exports!A2672</f>
        <v>44673</v>
      </c>
      <c r="B2669" s="165">
        <f t="shared" si="164"/>
        <v>2022</v>
      </c>
      <c r="C2669" s="165">
        <f t="shared" si="165"/>
        <v>4</v>
      </c>
      <c r="D2669" s="165">
        <f t="shared" si="166"/>
        <v>22</v>
      </c>
      <c r="E2669" s="165">
        <f>+Exports!B2672</f>
        <v>4</v>
      </c>
      <c r="F2669" s="165">
        <f>+WEEKDAY(ExportsELAP[[#This Row],[Date Prevailing]],1)</f>
        <v>6</v>
      </c>
      <c r="G2669" s="165">
        <f>+COUNTIFS(ECR_Hours!$K$6:$K$7,ExportsELAP[[#This Row],[Date Prevailing]])</f>
        <v>0</v>
      </c>
      <c r="H2669" s="165">
        <f t="shared" si="167"/>
        <v>6</v>
      </c>
      <c r="I2669" s="166">
        <f>+Exports!G2672</f>
        <v>29.322200000000002</v>
      </c>
      <c r="J2669" s="166">
        <f>+'ELAP_IPCO-APND'!D2672</f>
        <v>69.322810000000004</v>
      </c>
      <c r="K2669" s="166">
        <f>+(ExportsELAP[[#This Row],[Exports kWh - MPT]]/1000)*ExportsELAP[[#This Row],[EIM Price]]</f>
        <v>2.0326972993820003</v>
      </c>
      <c r="L2669" s="167" t="str">
        <f>+INDEX(ECR_Hours!$I$12:$I$15,MATCH(ExportsELAP[[#This Row],[Date Prevailing]],ECR_Hours!$H$12:$H$15,1))</f>
        <v>NS</v>
      </c>
      <c r="M2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0" spans="1:13" x14ac:dyDescent="0.25">
      <c r="A2670" s="164">
        <f>+Exports!A2673</f>
        <v>44673</v>
      </c>
      <c r="B2670" s="165">
        <f t="shared" si="164"/>
        <v>2022</v>
      </c>
      <c r="C2670" s="165">
        <f t="shared" si="165"/>
        <v>4</v>
      </c>
      <c r="D2670" s="165">
        <f t="shared" si="166"/>
        <v>22</v>
      </c>
      <c r="E2670" s="165">
        <f>+Exports!B2673</f>
        <v>5</v>
      </c>
      <c r="F2670" s="165">
        <f>+WEEKDAY(ExportsELAP[[#This Row],[Date Prevailing]],1)</f>
        <v>6</v>
      </c>
      <c r="G2670" s="165">
        <f>+COUNTIFS(ECR_Hours!$K$6:$K$7,ExportsELAP[[#This Row],[Date Prevailing]])</f>
        <v>0</v>
      </c>
      <c r="H2670" s="165">
        <f t="shared" si="167"/>
        <v>6</v>
      </c>
      <c r="I2670" s="166">
        <f>+Exports!G2673</f>
        <v>30.508300000000002</v>
      </c>
      <c r="J2670" s="166">
        <f>+'ELAP_IPCO-APND'!D2673</f>
        <v>65.747200000000007</v>
      </c>
      <c r="K2670" s="166">
        <f>+(ExportsELAP[[#This Row],[Exports kWh - MPT]]/1000)*ExportsELAP[[#This Row],[EIM Price]]</f>
        <v>2.0058353017600004</v>
      </c>
      <c r="L2670" s="167" t="str">
        <f>+INDEX(ECR_Hours!$I$12:$I$15,MATCH(ExportsELAP[[#This Row],[Date Prevailing]],ECR_Hours!$H$12:$H$15,1))</f>
        <v>NS</v>
      </c>
      <c r="M2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1" spans="1:13" x14ac:dyDescent="0.25">
      <c r="A2671" s="164">
        <f>+Exports!A2674</f>
        <v>44673</v>
      </c>
      <c r="B2671" s="165">
        <f t="shared" si="164"/>
        <v>2022</v>
      </c>
      <c r="C2671" s="165">
        <f t="shared" si="165"/>
        <v>4</v>
      </c>
      <c r="D2671" s="165">
        <f t="shared" si="166"/>
        <v>22</v>
      </c>
      <c r="E2671" s="165">
        <f>+Exports!B2674</f>
        <v>6</v>
      </c>
      <c r="F2671" s="165">
        <f>+WEEKDAY(ExportsELAP[[#This Row],[Date Prevailing]],1)</f>
        <v>6</v>
      </c>
      <c r="G2671" s="165">
        <f>+COUNTIFS(ECR_Hours!$K$6:$K$7,ExportsELAP[[#This Row],[Date Prevailing]])</f>
        <v>0</v>
      </c>
      <c r="H2671" s="165">
        <f t="shared" si="167"/>
        <v>6</v>
      </c>
      <c r="I2671" s="166">
        <f>+Exports!G2674</f>
        <v>28.147500000000001</v>
      </c>
      <c r="J2671" s="166">
        <f>+'ELAP_IPCO-APND'!D2674</f>
        <v>61.057899999999997</v>
      </c>
      <c r="K2671" s="166">
        <f>+(ExportsELAP[[#This Row],[Exports kWh - MPT]]/1000)*ExportsELAP[[#This Row],[EIM Price]]</f>
        <v>1.71862724025</v>
      </c>
      <c r="L2671" s="167" t="str">
        <f>+INDEX(ECR_Hours!$I$12:$I$15,MATCH(ExportsELAP[[#This Row],[Date Prevailing]],ECR_Hours!$H$12:$H$15,1))</f>
        <v>NS</v>
      </c>
      <c r="M2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2" spans="1:13" x14ac:dyDescent="0.25">
      <c r="A2672" s="164">
        <f>+Exports!A2675</f>
        <v>44673</v>
      </c>
      <c r="B2672" s="165">
        <f t="shared" si="164"/>
        <v>2022</v>
      </c>
      <c r="C2672" s="165">
        <f t="shared" si="165"/>
        <v>4</v>
      </c>
      <c r="D2672" s="165">
        <f t="shared" si="166"/>
        <v>22</v>
      </c>
      <c r="E2672" s="165">
        <f>+Exports!B2675</f>
        <v>7</v>
      </c>
      <c r="F2672" s="165">
        <f>+WEEKDAY(ExportsELAP[[#This Row],[Date Prevailing]],1)</f>
        <v>6</v>
      </c>
      <c r="G2672" s="165">
        <f>+COUNTIFS(ECR_Hours!$K$6:$K$7,ExportsELAP[[#This Row],[Date Prevailing]])</f>
        <v>0</v>
      </c>
      <c r="H2672" s="165">
        <f t="shared" si="167"/>
        <v>6</v>
      </c>
      <c r="I2672" s="166">
        <f>+Exports!G2675</f>
        <v>28.161499999999997</v>
      </c>
      <c r="J2672" s="166">
        <f>+'ELAP_IPCO-APND'!D2675</f>
        <v>75.097480000000004</v>
      </c>
      <c r="K2672" s="166">
        <f>+(ExportsELAP[[#This Row],[Exports kWh - MPT]]/1000)*ExportsELAP[[#This Row],[EIM Price]]</f>
        <v>2.1148576830199999</v>
      </c>
      <c r="L2672" s="167" t="str">
        <f>+INDEX(ECR_Hours!$I$12:$I$15,MATCH(ExportsELAP[[#This Row],[Date Prevailing]],ECR_Hours!$H$12:$H$15,1))</f>
        <v>NS</v>
      </c>
      <c r="M2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3" spans="1:13" x14ac:dyDescent="0.25">
      <c r="A2673" s="164">
        <f>+Exports!A2676</f>
        <v>44673</v>
      </c>
      <c r="B2673" s="165">
        <f t="shared" si="164"/>
        <v>2022</v>
      </c>
      <c r="C2673" s="165">
        <f t="shared" si="165"/>
        <v>4</v>
      </c>
      <c r="D2673" s="165">
        <f t="shared" si="166"/>
        <v>22</v>
      </c>
      <c r="E2673" s="165">
        <f>+Exports!B2676</f>
        <v>8</v>
      </c>
      <c r="F2673" s="165">
        <f>+WEEKDAY(ExportsELAP[[#This Row],[Date Prevailing]],1)</f>
        <v>6</v>
      </c>
      <c r="G2673" s="165">
        <f>+COUNTIFS(ECR_Hours!$K$6:$K$7,ExportsELAP[[#This Row],[Date Prevailing]])</f>
        <v>0</v>
      </c>
      <c r="H2673" s="165">
        <f t="shared" si="167"/>
        <v>6</v>
      </c>
      <c r="I2673" s="166">
        <f>+Exports!G2676</f>
        <v>308.23410000000001</v>
      </c>
      <c r="J2673" s="166">
        <f>+'ELAP_IPCO-APND'!D2676</f>
        <v>80.882480000000001</v>
      </c>
      <c r="K2673" s="166">
        <f>+(ExportsELAP[[#This Row],[Exports kWh - MPT]]/1000)*ExportsELAP[[#This Row],[EIM Price]]</f>
        <v>24.930738428568002</v>
      </c>
      <c r="L2673" s="167" t="str">
        <f>+INDEX(ECR_Hours!$I$12:$I$15,MATCH(ExportsELAP[[#This Row],[Date Prevailing]],ECR_Hours!$H$12:$H$15,1))</f>
        <v>NS</v>
      </c>
      <c r="M2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4" spans="1:13" x14ac:dyDescent="0.25">
      <c r="A2674" s="164">
        <f>+Exports!A2677</f>
        <v>44673</v>
      </c>
      <c r="B2674" s="165">
        <f t="shared" si="164"/>
        <v>2022</v>
      </c>
      <c r="C2674" s="165">
        <f t="shared" si="165"/>
        <v>4</v>
      </c>
      <c r="D2674" s="165">
        <f t="shared" si="166"/>
        <v>22</v>
      </c>
      <c r="E2674" s="165">
        <f>+Exports!B2677</f>
        <v>9</v>
      </c>
      <c r="F2674" s="165">
        <f>+WEEKDAY(ExportsELAP[[#This Row],[Date Prevailing]],1)</f>
        <v>6</v>
      </c>
      <c r="G2674" s="165">
        <f>+COUNTIFS(ECR_Hours!$K$6:$K$7,ExportsELAP[[#This Row],[Date Prevailing]])</f>
        <v>0</v>
      </c>
      <c r="H2674" s="165">
        <f t="shared" si="167"/>
        <v>6</v>
      </c>
      <c r="I2674" s="166">
        <f>+Exports!G2677</f>
        <v>3602.5826999999999</v>
      </c>
      <c r="J2674" s="166">
        <f>+'ELAP_IPCO-APND'!D2677</f>
        <v>82.316469999999995</v>
      </c>
      <c r="K2674" s="166">
        <f>+(ExportsELAP[[#This Row],[Exports kWh - MPT]]/1000)*ExportsELAP[[#This Row],[EIM Price]]</f>
        <v>296.55189074706897</v>
      </c>
      <c r="L2674" s="167" t="str">
        <f>+INDEX(ECR_Hours!$I$12:$I$15,MATCH(ExportsELAP[[#This Row],[Date Prevailing]],ECR_Hours!$H$12:$H$15,1))</f>
        <v>NS</v>
      </c>
      <c r="M2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5" spans="1:13" x14ac:dyDescent="0.25">
      <c r="A2675" s="164">
        <f>+Exports!A2678</f>
        <v>44673</v>
      </c>
      <c r="B2675" s="165">
        <f t="shared" si="164"/>
        <v>2022</v>
      </c>
      <c r="C2675" s="165">
        <f t="shared" si="165"/>
        <v>4</v>
      </c>
      <c r="D2675" s="165">
        <f t="shared" si="166"/>
        <v>22</v>
      </c>
      <c r="E2675" s="165">
        <f>+Exports!B2678</f>
        <v>10</v>
      </c>
      <c r="F2675" s="165">
        <f>+WEEKDAY(ExportsELAP[[#This Row],[Date Prevailing]],1)</f>
        <v>6</v>
      </c>
      <c r="G2675" s="165">
        <f>+COUNTIFS(ECR_Hours!$K$6:$K$7,ExportsELAP[[#This Row],[Date Prevailing]])</f>
        <v>0</v>
      </c>
      <c r="H2675" s="165">
        <f t="shared" si="167"/>
        <v>6</v>
      </c>
      <c r="I2675" s="166">
        <f>+Exports!G2678</f>
        <v>14037.5267</v>
      </c>
      <c r="J2675" s="166">
        <f>+'ELAP_IPCO-APND'!D2678</f>
        <v>50.708069999999999</v>
      </c>
      <c r="K2675" s="166">
        <f>+(ExportsELAP[[#This Row],[Exports kWh - MPT]]/1000)*ExportsELAP[[#This Row],[EIM Price]]</f>
        <v>711.81588653046902</v>
      </c>
      <c r="L2675" s="167" t="str">
        <f>+INDEX(ECR_Hours!$I$12:$I$15,MATCH(ExportsELAP[[#This Row],[Date Prevailing]],ECR_Hours!$H$12:$H$15,1))</f>
        <v>NS</v>
      </c>
      <c r="M2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6" spans="1:13" x14ac:dyDescent="0.25">
      <c r="A2676" s="164">
        <f>+Exports!A2679</f>
        <v>44673</v>
      </c>
      <c r="B2676" s="165">
        <f t="shared" si="164"/>
        <v>2022</v>
      </c>
      <c r="C2676" s="165">
        <f t="shared" si="165"/>
        <v>4</v>
      </c>
      <c r="D2676" s="165">
        <f t="shared" si="166"/>
        <v>22</v>
      </c>
      <c r="E2676" s="165">
        <f>+Exports!B2679</f>
        <v>11</v>
      </c>
      <c r="F2676" s="165">
        <f>+WEEKDAY(ExportsELAP[[#This Row],[Date Prevailing]],1)</f>
        <v>6</v>
      </c>
      <c r="G2676" s="165">
        <f>+COUNTIFS(ECR_Hours!$K$6:$K$7,ExportsELAP[[#This Row],[Date Prevailing]])</f>
        <v>0</v>
      </c>
      <c r="H2676" s="165">
        <f t="shared" si="167"/>
        <v>6</v>
      </c>
      <c r="I2676" s="166">
        <f>+Exports!G2679</f>
        <v>27984.227800000001</v>
      </c>
      <c r="J2676" s="166">
        <f>+'ELAP_IPCO-APND'!D2679</f>
        <v>50.068210000000001</v>
      </c>
      <c r="K2676" s="166">
        <f>+(ExportsELAP[[#This Row],[Exports kWh - MPT]]/1000)*ExportsELAP[[#This Row],[EIM Price]]</f>
        <v>1401.1201941782381</v>
      </c>
      <c r="L2676" s="167" t="str">
        <f>+INDEX(ECR_Hours!$I$12:$I$15,MATCH(ExportsELAP[[#This Row],[Date Prevailing]],ECR_Hours!$H$12:$H$15,1))</f>
        <v>NS</v>
      </c>
      <c r="M2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7" spans="1:13" x14ac:dyDescent="0.25">
      <c r="A2677" s="164">
        <f>+Exports!A2680</f>
        <v>44673</v>
      </c>
      <c r="B2677" s="165">
        <f t="shared" si="164"/>
        <v>2022</v>
      </c>
      <c r="C2677" s="165">
        <f t="shared" si="165"/>
        <v>4</v>
      </c>
      <c r="D2677" s="165">
        <f t="shared" si="166"/>
        <v>22</v>
      </c>
      <c r="E2677" s="165">
        <f>+Exports!B2680</f>
        <v>12</v>
      </c>
      <c r="F2677" s="165">
        <f>+WEEKDAY(ExportsELAP[[#This Row],[Date Prevailing]],1)</f>
        <v>6</v>
      </c>
      <c r="G2677" s="165">
        <f>+COUNTIFS(ECR_Hours!$K$6:$K$7,ExportsELAP[[#This Row],[Date Prevailing]])</f>
        <v>0</v>
      </c>
      <c r="H2677" s="165">
        <f t="shared" si="167"/>
        <v>6</v>
      </c>
      <c r="I2677" s="166">
        <f>+Exports!G2680</f>
        <v>38723.034800000001</v>
      </c>
      <c r="J2677" s="166">
        <f>+'ELAP_IPCO-APND'!D2680</f>
        <v>43.2256</v>
      </c>
      <c r="K2677" s="166">
        <f>+(ExportsELAP[[#This Row],[Exports kWh - MPT]]/1000)*ExportsELAP[[#This Row],[EIM Price]]</f>
        <v>1673.8264130508801</v>
      </c>
      <c r="L2677" s="167" t="str">
        <f>+INDEX(ECR_Hours!$I$12:$I$15,MATCH(ExportsELAP[[#This Row],[Date Prevailing]],ECR_Hours!$H$12:$H$15,1))</f>
        <v>NS</v>
      </c>
      <c r="M2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8" spans="1:13" x14ac:dyDescent="0.25">
      <c r="A2678" s="164">
        <f>+Exports!A2681</f>
        <v>44673</v>
      </c>
      <c r="B2678" s="165">
        <f t="shared" si="164"/>
        <v>2022</v>
      </c>
      <c r="C2678" s="165">
        <f t="shared" si="165"/>
        <v>4</v>
      </c>
      <c r="D2678" s="165">
        <f t="shared" si="166"/>
        <v>22</v>
      </c>
      <c r="E2678" s="165">
        <f>+Exports!B2681</f>
        <v>13</v>
      </c>
      <c r="F2678" s="165">
        <f>+WEEKDAY(ExportsELAP[[#This Row],[Date Prevailing]],1)</f>
        <v>6</v>
      </c>
      <c r="G2678" s="165">
        <f>+COUNTIFS(ECR_Hours!$K$6:$K$7,ExportsELAP[[#This Row],[Date Prevailing]])</f>
        <v>0</v>
      </c>
      <c r="H2678" s="165">
        <f t="shared" si="167"/>
        <v>6</v>
      </c>
      <c r="I2678" s="166">
        <f>+Exports!G2681</f>
        <v>46189.147499999999</v>
      </c>
      <c r="J2678" s="166">
        <f>+'ELAP_IPCO-APND'!D2681</f>
        <v>44.22251</v>
      </c>
      <c r="K2678" s="166">
        <f>+(ExportsELAP[[#This Row],[Exports kWh - MPT]]/1000)*ExportsELAP[[#This Row],[EIM Price]]</f>
        <v>2042.6000372102249</v>
      </c>
      <c r="L2678" s="167" t="str">
        <f>+INDEX(ECR_Hours!$I$12:$I$15,MATCH(ExportsELAP[[#This Row],[Date Prevailing]],ECR_Hours!$H$12:$H$15,1))</f>
        <v>NS</v>
      </c>
      <c r="M2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79" spans="1:13" x14ac:dyDescent="0.25">
      <c r="A2679" s="164">
        <f>+Exports!A2682</f>
        <v>44673</v>
      </c>
      <c r="B2679" s="165">
        <f t="shared" si="164"/>
        <v>2022</v>
      </c>
      <c r="C2679" s="165">
        <f t="shared" si="165"/>
        <v>4</v>
      </c>
      <c r="D2679" s="165">
        <f t="shared" si="166"/>
        <v>22</v>
      </c>
      <c r="E2679" s="165">
        <f>+Exports!B2682</f>
        <v>14</v>
      </c>
      <c r="F2679" s="165">
        <f>+WEEKDAY(ExportsELAP[[#This Row],[Date Prevailing]],1)</f>
        <v>6</v>
      </c>
      <c r="G2679" s="165">
        <f>+COUNTIFS(ECR_Hours!$K$6:$K$7,ExportsELAP[[#This Row],[Date Prevailing]])</f>
        <v>0</v>
      </c>
      <c r="H2679" s="165">
        <f t="shared" si="167"/>
        <v>6</v>
      </c>
      <c r="I2679" s="166">
        <f>+Exports!G2682</f>
        <v>50678.772900000004</v>
      </c>
      <c r="J2679" s="166">
        <f>+'ELAP_IPCO-APND'!D2682</f>
        <v>46.37012</v>
      </c>
      <c r="K2679" s="166">
        <f>+(ExportsELAP[[#This Row],[Exports kWh - MPT]]/1000)*ExportsELAP[[#This Row],[EIM Price]]</f>
        <v>2349.9807808257483</v>
      </c>
      <c r="L2679" s="167" t="str">
        <f>+INDEX(ECR_Hours!$I$12:$I$15,MATCH(ExportsELAP[[#This Row],[Date Prevailing]],ECR_Hours!$H$12:$H$15,1))</f>
        <v>NS</v>
      </c>
      <c r="M2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0" spans="1:13" x14ac:dyDescent="0.25">
      <c r="A2680" s="164">
        <f>+Exports!A2683</f>
        <v>44673</v>
      </c>
      <c r="B2680" s="165">
        <f t="shared" si="164"/>
        <v>2022</v>
      </c>
      <c r="C2680" s="165">
        <f t="shared" si="165"/>
        <v>4</v>
      </c>
      <c r="D2680" s="165">
        <f t="shared" si="166"/>
        <v>22</v>
      </c>
      <c r="E2680" s="165">
        <f>+Exports!B2683</f>
        <v>15</v>
      </c>
      <c r="F2680" s="165">
        <f>+WEEKDAY(ExportsELAP[[#This Row],[Date Prevailing]],1)</f>
        <v>6</v>
      </c>
      <c r="G2680" s="165">
        <f>+COUNTIFS(ECR_Hours!$K$6:$K$7,ExportsELAP[[#This Row],[Date Prevailing]])</f>
        <v>0</v>
      </c>
      <c r="H2680" s="165">
        <f t="shared" si="167"/>
        <v>6</v>
      </c>
      <c r="I2680" s="166">
        <f>+Exports!G2683</f>
        <v>52700.951000000001</v>
      </c>
      <c r="J2680" s="166">
        <f>+'ELAP_IPCO-APND'!D2683</f>
        <v>34.049880000000002</v>
      </c>
      <c r="K2680" s="166">
        <f>+(ExportsELAP[[#This Row],[Exports kWh - MPT]]/1000)*ExportsELAP[[#This Row],[EIM Price]]</f>
        <v>1794.4610574358801</v>
      </c>
      <c r="L2680" s="167" t="str">
        <f>+INDEX(ECR_Hours!$I$12:$I$15,MATCH(ExportsELAP[[#This Row],[Date Prevailing]],ECR_Hours!$H$12:$H$15,1))</f>
        <v>NS</v>
      </c>
      <c r="M2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1" spans="1:13" x14ac:dyDescent="0.25">
      <c r="A2681" s="164">
        <f>+Exports!A2684</f>
        <v>44673</v>
      </c>
      <c r="B2681" s="165">
        <f t="shared" si="164"/>
        <v>2022</v>
      </c>
      <c r="C2681" s="165">
        <f t="shared" si="165"/>
        <v>4</v>
      </c>
      <c r="D2681" s="165">
        <f t="shared" si="166"/>
        <v>22</v>
      </c>
      <c r="E2681" s="165">
        <f>+Exports!B2684</f>
        <v>16</v>
      </c>
      <c r="F2681" s="165">
        <f>+WEEKDAY(ExportsELAP[[#This Row],[Date Prevailing]],1)</f>
        <v>6</v>
      </c>
      <c r="G2681" s="165">
        <f>+COUNTIFS(ECR_Hours!$K$6:$K$7,ExportsELAP[[#This Row],[Date Prevailing]])</f>
        <v>0</v>
      </c>
      <c r="H2681" s="165">
        <f t="shared" si="167"/>
        <v>6</v>
      </c>
      <c r="I2681" s="166">
        <f>+Exports!G2684</f>
        <v>49775.605599999995</v>
      </c>
      <c r="J2681" s="166">
        <f>+'ELAP_IPCO-APND'!D2684</f>
        <v>36.59357</v>
      </c>
      <c r="K2681" s="166">
        <f>+(ExportsELAP[[#This Row],[Exports kWh - MPT]]/1000)*ExportsELAP[[#This Row],[EIM Price]]</f>
        <v>1821.467107815992</v>
      </c>
      <c r="L2681" s="167" t="str">
        <f>+INDEX(ECR_Hours!$I$12:$I$15,MATCH(ExportsELAP[[#This Row],[Date Prevailing]],ECR_Hours!$H$12:$H$15,1))</f>
        <v>NS</v>
      </c>
      <c r="M2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2" spans="1:13" x14ac:dyDescent="0.25">
      <c r="A2682" s="164">
        <f>+Exports!A2685</f>
        <v>44673</v>
      </c>
      <c r="B2682" s="165">
        <f t="shared" si="164"/>
        <v>2022</v>
      </c>
      <c r="C2682" s="165">
        <f t="shared" si="165"/>
        <v>4</v>
      </c>
      <c r="D2682" s="165">
        <f t="shared" si="166"/>
        <v>22</v>
      </c>
      <c r="E2682" s="165">
        <f>+Exports!B2685</f>
        <v>17</v>
      </c>
      <c r="F2682" s="165">
        <f>+WEEKDAY(ExportsELAP[[#This Row],[Date Prevailing]],1)</f>
        <v>6</v>
      </c>
      <c r="G2682" s="165">
        <f>+COUNTIFS(ECR_Hours!$K$6:$K$7,ExportsELAP[[#This Row],[Date Prevailing]])</f>
        <v>0</v>
      </c>
      <c r="H2682" s="165">
        <f t="shared" si="167"/>
        <v>6</v>
      </c>
      <c r="I2682" s="166">
        <f>+Exports!G2685</f>
        <v>41305.558000000005</v>
      </c>
      <c r="J2682" s="166">
        <f>+'ELAP_IPCO-APND'!D2685</f>
        <v>35.329970000000003</v>
      </c>
      <c r="K2682" s="166">
        <f>+(ExportsELAP[[#This Row],[Exports kWh - MPT]]/1000)*ExportsELAP[[#This Row],[EIM Price]]</f>
        <v>1459.3241249732603</v>
      </c>
      <c r="L2682" s="167" t="str">
        <f>+INDEX(ECR_Hours!$I$12:$I$15,MATCH(ExportsELAP[[#This Row],[Date Prevailing]],ECR_Hours!$H$12:$H$15,1))</f>
        <v>NS</v>
      </c>
      <c r="M2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3" spans="1:13" x14ac:dyDescent="0.25">
      <c r="A2683" s="164">
        <f>+Exports!A2686</f>
        <v>44673</v>
      </c>
      <c r="B2683" s="165">
        <f t="shared" si="164"/>
        <v>2022</v>
      </c>
      <c r="C2683" s="165">
        <f t="shared" si="165"/>
        <v>4</v>
      </c>
      <c r="D2683" s="165">
        <f t="shared" si="166"/>
        <v>22</v>
      </c>
      <c r="E2683" s="165">
        <f>+Exports!B2686</f>
        <v>18</v>
      </c>
      <c r="F2683" s="165">
        <f>+WEEKDAY(ExportsELAP[[#This Row],[Date Prevailing]],1)</f>
        <v>6</v>
      </c>
      <c r="G2683" s="165">
        <f>+COUNTIFS(ECR_Hours!$K$6:$K$7,ExportsELAP[[#This Row],[Date Prevailing]])</f>
        <v>0</v>
      </c>
      <c r="H2683" s="165">
        <f t="shared" si="167"/>
        <v>6</v>
      </c>
      <c r="I2683" s="166">
        <f>+Exports!G2686</f>
        <v>26928.6512</v>
      </c>
      <c r="J2683" s="166">
        <f>+'ELAP_IPCO-APND'!D2686</f>
        <v>32.140520000000002</v>
      </c>
      <c r="K2683" s="166">
        <f>+(ExportsELAP[[#This Row],[Exports kWh - MPT]]/1000)*ExportsELAP[[#This Row],[EIM Price]]</f>
        <v>865.50085246662411</v>
      </c>
      <c r="L2683" s="167" t="str">
        <f>+INDEX(ECR_Hours!$I$12:$I$15,MATCH(ExportsELAP[[#This Row],[Date Prevailing]],ECR_Hours!$H$12:$H$15,1))</f>
        <v>NS</v>
      </c>
      <c r="M2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4" spans="1:13" x14ac:dyDescent="0.25">
      <c r="A2684" s="164">
        <f>+Exports!A2687</f>
        <v>44673</v>
      </c>
      <c r="B2684" s="165">
        <f t="shared" si="164"/>
        <v>2022</v>
      </c>
      <c r="C2684" s="165">
        <f t="shared" si="165"/>
        <v>4</v>
      </c>
      <c r="D2684" s="165">
        <f t="shared" si="166"/>
        <v>22</v>
      </c>
      <c r="E2684" s="165">
        <f>+Exports!B2687</f>
        <v>19</v>
      </c>
      <c r="F2684" s="165">
        <f>+WEEKDAY(ExportsELAP[[#This Row],[Date Prevailing]],1)</f>
        <v>6</v>
      </c>
      <c r="G2684" s="165">
        <f>+COUNTIFS(ECR_Hours!$K$6:$K$7,ExportsELAP[[#This Row],[Date Prevailing]])</f>
        <v>0</v>
      </c>
      <c r="H2684" s="165">
        <f t="shared" si="167"/>
        <v>6</v>
      </c>
      <c r="I2684" s="166">
        <f>+Exports!G2687</f>
        <v>14039.0154</v>
      </c>
      <c r="J2684" s="166">
        <f>+'ELAP_IPCO-APND'!D2687</f>
        <v>48.291159999999998</v>
      </c>
      <c r="K2684" s="166">
        <f>+(ExportsELAP[[#This Row],[Exports kWh - MPT]]/1000)*ExportsELAP[[#This Row],[EIM Price]]</f>
        <v>677.96033892386401</v>
      </c>
      <c r="L2684" s="167" t="str">
        <f>+INDEX(ECR_Hours!$I$12:$I$15,MATCH(ExportsELAP[[#This Row],[Date Prevailing]],ECR_Hours!$H$12:$H$15,1))</f>
        <v>NS</v>
      </c>
      <c r="M2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5" spans="1:13" x14ac:dyDescent="0.25">
      <c r="A2685" s="164">
        <f>+Exports!A2688</f>
        <v>44673</v>
      </c>
      <c r="B2685" s="165">
        <f t="shared" si="164"/>
        <v>2022</v>
      </c>
      <c r="C2685" s="165">
        <f t="shared" si="165"/>
        <v>4</v>
      </c>
      <c r="D2685" s="165">
        <f t="shared" si="166"/>
        <v>22</v>
      </c>
      <c r="E2685" s="165">
        <f>+Exports!B2688</f>
        <v>20</v>
      </c>
      <c r="F2685" s="165">
        <f>+WEEKDAY(ExportsELAP[[#This Row],[Date Prevailing]],1)</f>
        <v>6</v>
      </c>
      <c r="G2685" s="165">
        <f>+COUNTIFS(ECR_Hours!$K$6:$K$7,ExportsELAP[[#This Row],[Date Prevailing]])</f>
        <v>0</v>
      </c>
      <c r="H2685" s="165">
        <f t="shared" si="167"/>
        <v>6</v>
      </c>
      <c r="I2685" s="166">
        <f>+Exports!G2688</f>
        <v>3698.9140999999995</v>
      </c>
      <c r="J2685" s="166">
        <f>+'ELAP_IPCO-APND'!D2688</f>
        <v>48.540309999999998</v>
      </c>
      <c r="K2685" s="166">
        <f>+(ExportsELAP[[#This Row],[Exports kWh - MPT]]/1000)*ExportsELAP[[#This Row],[EIM Price]]</f>
        <v>179.54643707737097</v>
      </c>
      <c r="L2685" s="167" t="str">
        <f>+INDEX(ECR_Hours!$I$12:$I$15,MATCH(ExportsELAP[[#This Row],[Date Prevailing]],ECR_Hours!$H$12:$H$15,1))</f>
        <v>NS</v>
      </c>
      <c r="M2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6" spans="1:13" x14ac:dyDescent="0.25">
      <c r="A2686" s="164">
        <f>+Exports!A2689</f>
        <v>44673</v>
      </c>
      <c r="B2686" s="165">
        <f t="shared" si="164"/>
        <v>2022</v>
      </c>
      <c r="C2686" s="165">
        <f t="shared" si="165"/>
        <v>4</v>
      </c>
      <c r="D2686" s="165">
        <f t="shared" si="166"/>
        <v>22</v>
      </c>
      <c r="E2686" s="165">
        <f>+Exports!B2689</f>
        <v>21</v>
      </c>
      <c r="F2686" s="165">
        <f>+WEEKDAY(ExportsELAP[[#This Row],[Date Prevailing]],1)</f>
        <v>6</v>
      </c>
      <c r="G2686" s="165">
        <f>+COUNTIFS(ECR_Hours!$K$6:$K$7,ExportsELAP[[#This Row],[Date Prevailing]])</f>
        <v>0</v>
      </c>
      <c r="H2686" s="165">
        <f t="shared" si="167"/>
        <v>6</v>
      </c>
      <c r="I2686" s="166">
        <f>+Exports!G2689</f>
        <v>168.45690000000002</v>
      </c>
      <c r="J2686" s="166">
        <f>+'ELAP_IPCO-APND'!D2689</f>
        <v>53.681910000000002</v>
      </c>
      <c r="K2686" s="166">
        <f>+(ExportsELAP[[#This Row],[Exports kWh - MPT]]/1000)*ExportsELAP[[#This Row],[EIM Price]]</f>
        <v>9.0430881446790021</v>
      </c>
      <c r="L2686" s="167" t="str">
        <f>+INDEX(ECR_Hours!$I$12:$I$15,MATCH(ExportsELAP[[#This Row],[Date Prevailing]],ECR_Hours!$H$12:$H$15,1))</f>
        <v>NS</v>
      </c>
      <c r="M2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7" spans="1:13" x14ac:dyDescent="0.25">
      <c r="A2687" s="164">
        <f>+Exports!A2690</f>
        <v>44673</v>
      </c>
      <c r="B2687" s="165">
        <f t="shared" si="164"/>
        <v>2022</v>
      </c>
      <c r="C2687" s="165">
        <f t="shared" si="165"/>
        <v>4</v>
      </c>
      <c r="D2687" s="165">
        <f t="shared" si="166"/>
        <v>22</v>
      </c>
      <c r="E2687" s="165">
        <f>+Exports!B2690</f>
        <v>22</v>
      </c>
      <c r="F2687" s="165">
        <f>+WEEKDAY(ExportsELAP[[#This Row],[Date Prevailing]],1)</f>
        <v>6</v>
      </c>
      <c r="G2687" s="165">
        <f>+COUNTIFS(ECR_Hours!$K$6:$K$7,ExportsELAP[[#This Row],[Date Prevailing]])</f>
        <v>0</v>
      </c>
      <c r="H2687" s="165">
        <f t="shared" si="167"/>
        <v>6</v>
      </c>
      <c r="I2687" s="166">
        <f>+Exports!G2690</f>
        <v>24.978099999999998</v>
      </c>
      <c r="J2687" s="166">
        <f>+'ELAP_IPCO-APND'!D2690</f>
        <v>55.978470000000002</v>
      </c>
      <c r="K2687" s="166">
        <f>+(ExportsELAP[[#This Row],[Exports kWh - MPT]]/1000)*ExportsELAP[[#This Row],[EIM Price]]</f>
        <v>1.3982358215069999</v>
      </c>
      <c r="L2687" s="167" t="str">
        <f>+INDEX(ECR_Hours!$I$12:$I$15,MATCH(ExportsELAP[[#This Row],[Date Prevailing]],ECR_Hours!$H$12:$H$15,1))</f>
        <v>NS</v>
      </c>
      <c r="M2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8" spans="1:13" x14ac:dyDescent="0.25">
      <c r="A2688" s="164">
        <f>+Exports!A2691</f>
        <v>44673</v>
      </c>
      <c r="B2688" s="165">
        <f t="shared" si="164"/>
        <v>2022</v>
      </c>
      <c r="C2688" s="165">
        <f t="shared" si="165"/>
        <v>4</v>
      </c>
      <c r="D2688" s="165">
        <f t="shared" si="166"/>
        <v>22</v>
      </c>
      <c r="E2688" s="165">
        <f>+Exports!B2691</f>
        <v>23</v>
      </c>
      <c r="F2688" s="165">
        <f>+WEEKDAY(ExportsELAP[[#This Row],[Date Prevailing]],1)</f>
        <v>6</v>
      </c>
      <c r="G2688" s="165">
        <f>+COUNTIFS(ECR_Hours!$K$6:$K$7,ExportsELAP[[#This Row],[Date Prevailing]])</f>
        <v>0</v>
      </c>
      <c r="H2688" s="165">
        <f t="shared" si="167"/>
        <v>6</v>
      </c>
      <c r="I2688" s="166">
        <f>+Exports!G2691</f>
        <v>23.9816</v>
      </c>
      <c r="J2688" s="166">
        <f>+'ELAP_IPCO-APND'!D2691</f>
        <v>57.966329999999999</v>
      </c>
      <c r="K2688" s="166">
        <f>+(ExportsELAP[[#This Row],[Exports kWh - MPT]]/1000)*ExportsELAP[[#This Row],[EIM Price]]</f>
        <v>1.390125339528</v>
      </c>
      <c r="L2688" s="167" t="str">
        <f>+INDEX(ECR_Hours!$I$12:$I$15,MATCH(ExportsELAP[[#This Row],[Date Prevailing]],ECR_Hours!$H$12:$H$15,1))</f>
        <v>NS</v>
      </c>
      <c r="M2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89" spans="1:13" x14ac:dyDescent="0.25">
      <c r="A2689" s="164">
        <f>+Exports!A2692</f>
        <v>44673</v>
      </c>
      <c r="B2689" s="165">
        <f t="shared" si="164"/>
        <v>2022</v>
      </c>
      <c r="C2689" s="165">
        <f t="shared" si="165"/>
        <v>4</v>
      </c>
      <c r="D2689" s="165">
        <f t="shared" si="166"/>
        <v>22</v>
      </c>
      <c r="E2689" s="165">
        <f>+Exports!B2692</f>
        <v>24</v>
      </c>
      <c r="F2689" s="165">
        <f>+WEEKDAY(ExportsELAP[[#This Row],[Date Prevailing]],1)</f>
        <v>6</v>
      </c>
      <c r="G2689" s="165">
        <f>+COUNTIFS(ECR_Hours!$K$6:$K$7,ExportsELAP[[#This Row],[Date Prevailing]])</f>
        <v>0</v>
      </c>
      <c r="H2689" s="165">
        <f t="shared" si="167"/>
        <v>6</v>
      </c>
      <c r="I2689" s="166">
        <f>+Exports!G2692</f>
        <v>23.6831</v>
      </c>
      <c r="J2689" s="166">
        <f>+'ELAP_IPCO-APND'!D2692</f>
        <v>53.348210000000002</v>
      </c>
      <c r="K2689" s="166">
        <f>+(ExportsELAP[[#This Row],[Exports kWh - MPT]]/1000)*ExportsELAP[[#This Row],[EIM Price]]</f>
        <v>1.263450992251</v>
      </c>
      <c r="L2689" s="167" t="str">
        <f>+INDEX(ECR_Hours!$I$12:$I$15,MATCH(ExportsELAP[[#This Row],[Date Prevailing]],ECR_Hours!$H$12:$H$15,1))</f>
        <v>NS</v>
      </c>
      <c r="M2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0" spans="1:13" x14ac:dyDescent="0.25">
      <c r="A2690" s="164">
        <f>+Exports!A2693</f>
        <v>44674</v>
      </c>
      <c r="B2690" s="165">
        <f t="shared" ref="B2690:B2753" si="168">+YEAR(A2690)</f>
        <v>2022</v>
      </c>
      <c r="C2690" s="165">
        <f t="shared" ref="C2690:C2753" si="169">+MONTH(A2690)</f>
        <v>4</v>
      </c>
      <c r="D2690" s="165">
        <f t="shared" ref="D2690:D2753" si="170">+DAY(A2690)</f>
        <v>23</v>
      </c>
      <c r="E2690" s="165">
        <f>+Exports!B2693</f>
        <v>1</v>
      </c>
      <c r="F2690" s="165">
        <f>+WEEKDAY(ExportsELAP[[#This Row],[Date Prevailing]],1)</f>
        <v>7</v>
      </c>
      <c r="G2690" s="165">
        <f>+COUNTIFS(ECR_Hours!$K$6:$K$7,ExportsELAP[[#This Row],[Date Prevailing]])</f>
        <v>0</v>
      </c>
      <c r="H2690" s="165">
        <f t="shared" ref="H2690:H2753" si="171">+IF(G2690=1,0,F2690)</f>
        <v>7</v>
      </c>
      <c r="I2690" s="166">
        <f>+Exports!G2693</f>
        <v>26.299599999999991</v>
      </c>
      <c r="J2690" s="166">
        <f>+'ELAP_IPCO-APND'!D2693</f>
        <v>54.446959999999997</v>
      </c>
      <c r="K2690" s="166">
        <f>+(ExportsELAP[[#This Row],[Exports kWh - MPT]]/1000)*ExportsELAP[[#This Row],[EIM Price]]</f>
        <v>1.4319332692159996</v>
      </c>
      <c r="L2690" s="167" t="str">
        <f>+INDEX(ECR_Hours!$I$12:$I$15,MATCH(ExportsELAP[[#This Row],[Date Prevailing]],ECR_Hours!$H$12:$H$15,1))</f>
        <v>NS</v>
      </c>
      <c r="M2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1" spans="1:13" x14ac:dyDescent="0.25">
      <c r="A2691" s="164">
        <f>+Exports!A2694</f>
        <v>44674</v>
      </c>
      <c r="B2691" s="165">
        <f t="shared" si="168"/>
        <v>2022</v>
      </c>
      <c r="C2691" s="165">
        <f t="shared" si="169"/>
        <v>4</v>
      </c>
      <c r="D2691" s="165">
        <f t="shared" si="170"/>
        <v>23</v>
      </c>
      <c r="E2691" s="165">
        <f>+Exports!B2694</f>
        <v>2</v>
      </c>
      <c r="F2691" s="165">
        <f>+WEEKDAY(ExportsELAP[[#This Row],[Date Prevailing]],1)</f>
        <v>7</v>
      </c>
      <c r="G2691" s="165">
        <f>+COUNTIFS(ECR_Hours!$K$6:$K$7,ExportsELAP[[#This Row],[Date Prevailing]])</f>
        <v>0</v>
      </c>
      <c r="H2691" s="165">
        <f t="shared" si="171"/>
        <v>7</v>
      </c>
      <c r="I2691" s="166">
        <f>+Exports!G2694</f>
        <v>26.930199999999992</v>
      </c>
      <c r="J2691" s="166">
        <f>+'ELAP_IPCO-APND'!D2694</f>
        <v>46.731259999999999</v>
      </c>
      <c r="K2691" s="166">
        <f>+(ExportsELAP[[#This Row],[Exports kWh - MPT]]/1000)*ExportsELAP[[#This Row],[EIM Price]]</f>
        <v>1.2584821780519995</v>
      </c>
      <c r="L2691" s="167" t="str">
        <f>+INDEX(ECR_Hours!$I$12:$I$15,MATCH(ExportsELAP[[#This Row],[Date Prevailing]],ECR_Hours!$H$12:$H$15,1))</f>
        <v>NS</v>
      </c>
      <c r="M2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2" spans="1:13" x14ac:dyDescent="0.25">
      <c r="A2692" s="164">
        <f>+Exports!A2695</f>
        <v>44674</v>
      </c>
      <c r="B2692" s="165">
        <f t="shared" si="168"/>
        <v>2022</v>
      </c>
      <c r="C2692" s="165">
        <f t="shared" si="169"/>
        <v>4</v>
      </c>
      <c r="D2692" s="165">
        <f t="shared" si="170"/>
        <v>23</v>
      </c>
      <c r="E2692" s="165">
        <f>+Exports!B2695</f>
        <v>3</v>
      </c>
      <c r="F2692" s="165">
        <f>+WEEKDAY(ExportsELAP[[#This Row],[Date Prevailing]],1)</f>
        <v>7</v>
      </c>
      <c r="G2692" s="165">
        <f>+COUNTIFS(ECR_Hours!$K$6:$K$7,ExportsELAP[[#This Row],[Date Prevailing]])</f>
        <v>0</v>
      </c>
      <c r="H2692" s="165">
        <f t="shared" si="171"/>
        <v>7</v>
      </c>
      <c r="I2692" s="166">
        <f>+Exports!G2695</f>
        <v>25.610100000000003</v>
      </c>
      <c r="J2692" s="166">
        <f>+'ELAP_IPCO-APND'!D2695</f>
        <v>45.08419</v>
      </c>
      <c r="K2692" s="166">
        <f>+(ExportsELAP[[#This Row],[Exports kWh - MPT]]/1000)*ExportsELAP[[#This Row],[EIM Price]]</f>
        <v>1.1546106143190003</v>
      </c>
      <c r="L2692" s="167" t="str">
        <f>+INDEX(ECR_Hours!$I$12:$I$15,MATCH(ExportsELAP[[#This Row],[Date Prevailing]],ECR_Hours!$H$12:$H$15,1))</f>
        <v>NS</v>
      </c>
      <c r="M2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3" spans="1:13" x14ac:dyDescent="0.25">
      <c r="A2693" s="164">
        <f>+Exports!A2696</f>
        <v>44674</v>
      </c>
      <c r="B2693" s="165">
        <f t="shared" si="168"/>
        <v>2022</v>
      </c>
      <c r="C2693" s="165">
        <f t="shared" si="169"/>
        <v>4</v>
      </c>
      <c r="D2693" s="165">
        <f t="shared" si="170"/>
        <v>23</v>
      </c>
      <c r="E2693" s="165">
        <f>+Exports!B2696</f>
        <v>4</v>
      </c>
      <c r="F2693" s="165">
        <f>+WEEKDAY(ExportsELAP[[#This Row],[Date Prevailing]],1)</f>
        <v>7</v>
      </c>
      <c r="G2693" s="165">
        <f>+COUNTIFS(ECR_Hours!$K$6:$K$7,ExportsELAP[[#This Row],[Date Prevailing]])</f>
        <v>0</v>
      </c>
      <c r="H2693" s="165">
        <f t="shared" si="171"/>
        <v>7</v>
      </c>
      <c r="I2693" s="166">
        <f>+Exports!G2696</f>
        <v>25.920100000000001</v>
      </c>
      <c r="J2693" s="166">
        <f>+'ELAP_IPCO-APND'!D2696</f>
        <v>42.41525</v>
      </c>
      <c r="K2693" s="166">
        <f>+(ExportsELAP[[#This Row],[Exports kWh - MPT]]/1000)*ExportsELAP[[#This Row],[EIM Price]]</f>
        <v>1.0994075215250001</v>
      </c>
      <c r="L2693" s="167" t="str">
        <f>+INDEX(ECR_Hours!$I$12:$I$15,MATCH(ExportsELAP[[#This Row],[Date Prevailing]],ECR_Hours!$H$12:$H$15,1))</f>
        <v>NS</v>
      </c>
      <c r="M2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4" spans="1:13" x14ac:dyDescent="0.25">
      <c r="A2694" s="164">
        <f>+Exports!A2697</f>
        <v>44674</v>
      </c>
      <c r="B2694" s="165">
        <f t="shared" si="168"/>
        <v>2022</v>
      </c>
      <c r="C2694" s="165">
        <f t="shared" si="169"/>
        <v>4</v>
      </c>
      <c r="D2694" s="165">
        <f t="shared" si="170"/>
        <v>23</v>
      </c>
      <c r="E2694" s="165">
        <f>+Exports!B2697</f>
        <v>5</v>
      </c>
      <c r="F2694" s="165">
        <f>+WEEKDAY(ExportsELAP[[#This Row],[Date Prevailing]],1)</f>
        <v>7</v>
      </c>
      <c r="G2694" s="165">
        <f>+COUNTIFS(ECR_Hours!$K$6:$K$7,ExportsELAP[[#This Row],[Date Prevailing]])</f>
        <v>0</v>
      </c>
      <c r="H2694" s="165">
        <f t="shared" si="171"/>
        <v>7</v>
      </c>
      <c r="I2694" s="166">
        <f>+Exports!G2697</f>
        <v>25.983599999999999</v>
      </c>
      <c r="J2694" s="166">
        <f>+'ELAP_IPCO-APND'!D2697</f>
        <v>42.241410000000002</v>
      </c>
      <c r="K2694" s="166">
        <f>+(ExportsELAP[[#This Row],[Exports kWh - MPT]]/1000)*ExportsELAP[[#This Row],[EIM Price]]</f>
        <v>1.097583900876</v>
      </c>
      <c r="L2694" s="167" t="str">
        <f>+INDEX(ECR_Hours!$I$12:$I$15,MATCH(ExportsELAP[[#This Row],[Date Prevailing]],ECR_Hours!$H$12:$H$15,1))</f>
        <v>NS</v>
      </c>
      <c r="M2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5" spans="1:13" x14ac:dyDescent="0.25">
      <c r="A2695" s="164">
        <f>+Exports!A2698</f>
        <v>44674</v>
      </c>
      <c r="B2695" s="165">
        <f t="shared" si="168"/>
        <v>2022</v>
      </c>
      <c r="C2695" s="165">
        <f t="shared" si="169"/>
        <v>4</v>
      </c>
      <c r="D2695" s="165">
        <f t="shared" si="170"/>
        <v>23</v>
      </c>
      <c r="E2695" s="165">
        <f>+Exports!B2698</f>
        <v>6</v>
      </c>
      <c r="F2695" s="165">
        <f>+WEEKDAY(ExportsELAP[[#This Row],[Date Prevailing]],1)</f>
        <v>7</v>
      </c>
      <c r="G2695" s="165">
        <f>+COUNTIFS(ECR_Hours!$K$6:$K$7,ExportsELAP[[#This Row],[Date Prevailing]])</f>
        <v>0</v>
      </c>
      <c r="H2695" s="165">
        <f t="shared" si="171"/>
        <v>7</v>
      </c>
      <c r="I2695" s="166">
        <f>+Exports!G2698</f>
        <v>26.99679999999999</v>
      </c>
      <c r="J2695" s="166">
        <f>+'ELAP_IPCO-APND'!D2698</f>
        <v>45.278579999999998</v>
      </c>
      <c r="K2695" s="166">
        <f>+(ExportsELAP[[#This Row],[Exports kWh - MPT]]/1000)*ExportsELAP[[#This Row],[EIM Price]]</f>
        <v>1.2223767685439995</v>
      </c>
      <c r="L2695" s="167" t="str">
        <f>+INDEX(ECR_Hours!$I$12:$I$15,MATCH(ExportsELAP[[#This Row],[Date Prevailing]],ECR_Hours!$H$12:$H$15,1))</f>
        <v>NS</v>
      </c>
      <c r="M2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6" spans="1:13" x14ac:dyDescent="0.25">
      <c r="A2696" s="164">
        <f>+Exports!A2699</f>
        <v>44674</v>
      </c>
      <c r="B2696" s="165">
        <f t="shared" si="168"/>
        <v>2022</v>
      </c>
      <c r="C2696" s="165">
        <f t="shared" si="169"/>
        <v>4</v>
      </c>
      <c r="D2696" s="165">
        <f t="shared" si="170"/>
        <v>23</v>
      </c>
      <c r="E2696" s="165">
        <f>+Exports!B2699</f>
        <v>7</v>
      </c>
      <c r="F2696" s="165">
        <f>+WEEKDAY(ExportsELAP[[#This Row],[Date Prevailing]],1)</f>
        <v>7</v>
      </c>
      <c r="G2696" s="165">
        <f>+COUNTIFS(ECR_Hours!$K$6:$K$7,ExportsELAP[[#This Row],[Date Prevailing]])</f>
        <v>0</v>
      </c>
      <c r="H2696" s="165">
        <f t="shared" si="171"/>
        <v>7</v>
      </c>
      <c r="I2696" s="166">
        <f>+Exports!G2699</f>
        <v>34.7226</v>
      </c>
      <c r="J2696" s="166">
        <f>+'ELAP_IPCO-APND'!D2699</f>
        <v>47.022530000000003</v>
      </c>
      <c r="K2696" s="166">
        <f>+(ExportsELAP[[#This Row],[Exports kWh - MPT]]/1000)*ExportsELAP[[#This Row],[EIM Price]]</f>
        <v>1.6327445001780001</v>
      </c>
      <c r="L2696" s="167" t="str">
        <f>+INDEX(ECR_Hours!$I$12:$I$15,MATCH(ExportsELAP[[#This Row],[Date Prevailing]],ECR_Hours!$H$12:$H$15,1))</f>
        <v>NS</v>
      </c>
      <c r="M2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7" spans="1:13" x14ac:dyDescent="0.25">
      <c r="A2697" s="164">
        <f>+Exports!A2700</f>
        <v>44674</v>
      </c>
      <c r="B2697" s="165">
        <f t="shared" si="168"/>
        <v>2022</v>
      </c>
      <c r="C2697" s="165">
        <f t="shared" si="169"/>
        <v>4</v>
      </c>
      <c r="D2697" s="165">
        <f t="shared" si="170"/>
        <v>23</v>
      </c>
      <c r="E2697" s="165">
        <f>+Exports!B2700</f>
        <v>8</v>
      </c>
      <c r="F2697" s="165">
        <f>+WEEKDAY(ExportsELAP[[#This Row],[Date Prevailing]],1)</f>
        <v>7</v>
      </c>
      <c r="G2697" s="165">
        <f>+COUNTIFS(ECR_Hours!$K$6:$K$7,ExportsELAP[[#This Row],[Date Prevailing]])</f>
        <v>0</v>
      </c>
      <c r="H2697" s="165">
        <f t="shared" si="171"/>
        <v>7</v>
      </c>
      <c r="I2697" s="166">
        <f>+Exports!G2700</f>
        <v>2103.7919000000002</v>
      </c>
      <c r="J2697" s="166">
        <f>+'ELAP_IPCO-APND'!D2700</f>
        <v>45.062370000000001</v>
      </c>
      <c r="K2697" s="166">
        <f>+(ExportsELAP[[#This Row],[Exports kWh - MPT]]/1000)*ExportsELAP[[#This Row],[EIM Price]]</f>
        <v>94.801849000803003</v>
      </c>
      <c r="L2697" s="167" t="str">
        <f>+INDEX(ECR_Hours!$I$12:$I$15,MATCH(ExportsELAP[[#This Row],[Date Prevailing]],ECR_Hours!$H$12:$H$15,1))</f>
        <v>NS</v>
      </c>
      <c r="M2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8" spans="1:13" x14ac:dyDescent="0.25">
      <c r="A2698" s="164">
        <f>+Exports!A2701</f>
        <v>44674</v>
      </c>
      <c r="B2698" s="165">
        <f t="shared" si="168"/>
        <v>2022</v>
      </c>
      <c r="C2698" s="165">
        <f t="shared" si="169"/>
        <v>4</v>
      </c>
      <c r="D2698" s="165">
        <f t="shared" si="170"/>
        <v>23</v>
      </c>
      <c r="E2698" s="165">
        <f>+Exports!B2701</f>
        <v>9</v>
      </c>
      <c r="F2698" s="165">
        <f>+WEEKDAY(ExportsELAP[[#This Row],[Date Prevailing]],1)</f>
        <v>7</v>
      </c>
      <c r="G2698" s="165">
        <f>+COUNTIFS(ECR_Hours!$K$6:$K$7,ExportsELAP[[#This Row],[Date Prevailing]])</f>
        <v>0</v>
      </c>
      <c r="H2698" s="165">
        <f t="shared" si="171"/>
        <v>7</v>
      </c>
      <c r="I2698" s="166">
        <f>+Exports!G2701</f>
        <v>11236.875100000001</v>
      </c>
      <c r="J2698" s="166">
        <f>+'ELAP_IPCO-APND'!D2701</f>
        <v>42.728810000000003</v>
      </c>
      <c r="K2698" s="166">
        <f>+(ExportsELAP[[#This Row],[Exports kWh - MPT]]/1000)*ExportsELAP[[#This Row],[EIM Price]]</f>
        <v>480.13830114163108</v>
      </c>
      <c r="L2698" s="167" t="str">
        <f>+INDEX(ECR_Hours!$I$12:$I$15,MATCH(ExportsELAP[[#This Row],[Date Prevailing]],ECR_Hours!$H$12:$H$15,1))</f>
        <v>NS</v>
      </c>
      <c r="M2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699" spans="1:13" x14ac:dyDescent="0.25">
      <c r="A2699" s="164">
        <f>+Exports!A2702</f>
        <v>44674</v>
      </c>
      <c r="B2699" s="165">
        <f t="shared" si="168"/>
        <v>2022</v>
      </c>
      <c r="C2699" s="165">
        <f t="shared" si="169"/>
        <v>4</v>
      </c>
      <c r="D2699" s="165">
        <f t="shared" si="170"/>
        <v>23</v>
      </c>
      <c r="E2699" s="165">
        <f>+Exports!B2702</f>
        <v>10</v>
      </c>
      <c r="F2699" s="165">
        <f>+WEEKDAY(ExportsELAP[[#This Row],[Date Prevailing]],1)</f>
        <v>7</v>
      </c>
      <c r="G2699" s="165">
        <f>+COUNTIFS(ECR_Hours!$K$6:$K$7,ExportsELAP[[#This Row],[Date Prevailing]])</f>
        <v>0</v>
      </c>
      <c r="H2699" s="165">
        <f t="shared" si="171"/>
        <v>7</v>
      </c>
      <c r="I2699" s="166">
        <f>+Exports!G2702</f>
        <v>25701.1823</v>
      </c>
      <c r="J2699" s="166">
        <f>+'ELAP_IPCO-APND'!D2702</f>
        <v>33.485889999999998</v>
      </c>
      <c r="K2699" s="166">
        <f>+(ExportsELAP[[#This Row],[Exports kWh - MPT]]/1000)*ExportsELAP[[#This Row],[EIM Price]]</f>
        <v>860.62696336774695</v>
      </c>
      <c r="L2699" s="167" t="str">
        <f>+INDEX(ECR_Hours!$I$12:$I$15,MATCH(ExportsELAP[[#This Row],[Date Prevailing]],ECR_Hours!$H$12:$H$15,1))</f>
        <v>NS</v>
      </c>
      <c r="M2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0" spans="1:13" x14ac:dyDescent="0.25">
      <c r="A2700" s="164">
        <f>+Exports!A2703</f>
        <v>44674</v>
      </c>
      <c r="B2700" s="165">
        <f t="shared" si="168"/>
        <v>2022</v>
      </c>
      <c r="C2700" s="165">
        <f t="shared" si="169"/>
        <v>4</v>
      </c>
      <c r="D2700" s="165">
        <f t="shared" si="170"/>
        <v>23</v>
      </c>
      <c r="E2700" s="165">
        <f>+Exports!B2703</f>
        <v>11</v>
      </c>
      <c r="F2700" s="165">
        <f>+WEEKDAY(ExportsELAP[[#This Row],[Date Prevailing]],1)</f>
        <v>7</v>
      </c>
      <c r="G2700" s="165">
        <f>+COUNTIFS(ECR_Hours!$K$6:$K$7,ExportsELAP[[#This Row],[Date Prevailing]])</f>
        <v>0</v>
      </c>
      <c r="H2700" s="165">
        <f t="shared" si="171"/>
        <v>7</v>
      </c>
      <c r="I2700" s="166">
        <f>+Exports!G2703</f>
        <v>41014.4162</v>
      </c>
      <c r="J2700" s="166">
        <f>+'ELAP_IPCO-APND'!D2703</f>
        <v>32.176900000000003</v>
      </c>
      <c r="K2700" s="166">
        <f>+(ExportsELAP[[#This Row],[Exports kWh - MPT]]/1000)*ExportsELAP[[#This Row],[EIM Price]]</f>
        <v>1319.7167686257801</v>
      </c>
      <c r="L2700" s="167" t="str">
        <f>+INDEX(ECR_Hours!$I$12:$I$15,MATCH(ExportsELAP[[#This Row],[Date Prevailing]],ECR_Hours!$H$12:$H$15,1))</f>
        <v>NS</v>
      </c>
      <c r="M2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1" spans="1:13" x14ac:dyDescent="0.25">
      <c r="A2701" s="164">
        <f>+Exports!A2704</f>
        <v>44674</v>
      </c>
      <c r="B2701" s="165">
        <f t="shared" si="168"/>
        <v>2022</v>
      </c>
      <c r="C2701" s="165">
        <f t="shared" si="169"/>
        <v>4</v>
      </c>
      <c r="D2701" s="165">
        <f t="shared" si="170"/>
        <v>23</v>
      </c>
      <c r="E2701" s="165">
        <f>+Exports!B2704</f>
        <v>12</v>
      </c>
      <c r="F2701" s="165">
        <f>+WEEKDAY(ExportsELAP[[#This Row],[Date Prevailing]],1)</f>
        <v>7</v>
      </c>
      <c r="G2701" s="165">
        <f>+COUNTIFS(ECR_Hours!$K$6:$K$7,ExportsELAP[[#This Row],[Date Prevailing]])</f>
        <v>0</v>
      </c>
      <c r="H2701" s="165">
        <f t="shared" si="171"/>
        <v>7</v>
      </c>
      <c r="I2701" s="166">
        <f>+Exports!G2704</f>
        <v>51868.063600000001</v>
      </c>
      <c r="J2701" s="166">
        <f>+'ELAP_IPCO-APND'!D2704</f>
        <v>32.996209999999998</v>
      </c>
      <c r="K2701" s="166">
        <f>+(ExportsELAP[[#This Row],[Exports kWh - MPT]]/1000)*ExportsELAP[[#This Row],[EIM Price]]</f>
        <v>1711.4495188389558</v>
      </c>
      <c r="L2701" s="167" t="str">
        <f>+INDEX(ECR_Hours!$I$12:$I$15,MATCH(ExportsELAP[[#This Row],[Date Prevailing]],ECR_Hours!$H$12:$H$15,1))</f>
        <v>NS</v>
      </c>
      <c r="M2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2" spans="1:13" x14ac:dyDescent="0.25">
      <c r="A2702" s="164">
        <f>+Exports!A2705</f>
        <v>44674</v>
      </c>
      <c r="B2702" s="165">
        <f t="shared" si="168"/>
        <v>2022</v>
      </c>
      <c r="C2702" s="165">
        <f t="shared" si="169"/>
        <v>4</v>
      </c>
      <c r="D2702" s="165">
        <f t="shared" si="170"/>
        <v>23</v>
      </c>
      <c r="E2702" s="165">
        <f>+Exports!B2705</f>
        <v>13</v>
      </c>
      <c r="F2702" s="165">
        <f>+WEEKDAY(ExportsELAP[[#This Row],[Date Prevailing]],1)</f>
        <v>7</v>
      </c>
      <c r="G2702" s="165">
        <f>+COUNTIFS(ECR_Hours!$K$6:$K$7,ExportsELAP[[#This Row],[Date Prevailing]])</f>
        <v>0</v>
      </c>
      <c r="H2702" s="165">
        <f t="shared" si="171"/>
        <v>7</v>
      </c>
      <c r="I2702" s="166">
        <f>+Exports!G2705</f>
        <v>51131.129700000005</v>
      </c>
      <c r="J2702" s="166">
        <f>+'ELAP_IPCO-APND'!D2705</f>
        <v>30.054020000000001</v>
      </c>
      <c r="K2702" s="166">
        <f>+(ExportsELAP[[#This Row],[Exports kWh - MPT]]/1000)*ExportsELAP[[#This Row],[EIM Price]]</f>
        <v>1536.6959946263942</v>
      </c>
      <c r="L2702" s="167" t="str">
        <f>+INDEX(ECR_Hours!$I$12:$I$15,MATCH(ExportsELAP[[#This Row],[Date Prevailing]],ECR_Hours!$H$12:$H$15,1))</f>
        <v>NS</v>
      </c>
      <c r="M2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3" spans="1:13" x14ac:dyDescent="0.25">
      <c r="A2703" s="164">
        <f>+Exports!A2706</f>
        <v>44674</v>
      </c>
      <c r="B2703" s="165">
        <f t="shared" si="168"/>
        <v>2022</v>
      </c>
      <c r="C2703" s="165">
        <f t="shared" si="169"/>
        <v>4</v>
      </c>
      <c r="D2703" s="165">
        <f t="shared" si="170"/>
        <v>23</v>
      </c>
      <c r="E2703" s="165">
        <f>+Exports!B2706</f>
        <v>14</v>
      </c>
      <c r="F2703" s="165">
        <f>+WEEKDAY(ExportsELAP[[#This Row],[Date Prevailing]],1)</f>
        <v>7</v>
      </c>
      <c r="G2703" s="165">
        <f>+COUNTIFS(ECR_Hours!$K$6:$K$7,ExportsELAP[[#This Row],[Date Prevailing]])</f>
        <v>0</v>
      </c>
      <c r="H2703" s="165">
        <f t="shared" si="171"/>
        <v>7</v>
      </c>
      <c r="I2703" s="166">
        <f>+Exports!G2706</f>
        <v>48440.175400000007</v>
      </c>
      <c r="J2703" s="166">
        <f>+'ELAP_IPCO-APND'!D2706</f>
        <v>27.9055</v>
      </c>
      <c r="K2703" s="166">
        <f>+(ExportsELAP[[#This Row],[Exports kWh - MPT]]/1000)*ExportsELAP[[#This Row],[EIM Price]]</f>
        <v>1351.7473146247003</v>
      </c>
      <c r="L2703" s="167" t="str">
        <f>+INDEX(ECR_Hours!$I$12:$I$15,MATCH(ExportsELAP[[#This Row],[Date Prevailing]],ECR_Hours!$H$12:$H$15,1))</f>
        <v>NS</v>
      </c>
      <c r="M2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4" spans="1:13" x14ac:dyDescent="0.25">
      <c r="A2704" s="164">
        <f>+Exports!A2707</f>
        <v>44674</v>
      </c>
      <c r="B2704" s="165">
        <f t="shared" si="168"/>
        <v>2022</v>
      </c>
      <c r="C2704" s="165">
        <f t="shared" si="169"/>
        <v>4</v>
      </c>
      <c r="D2704" s="165">
        <f t="shared" si="170"/>
        <v>23</v>
      </c>
      <c r="E2704" s="165">
        <f>+Exports!B2707</f>
        <v>15</v>
      </c>
      <c r="F2704" s="165">
        <f>+WEEKDAY(ExportsELAP[[#This Row],[Date Prevailing]],1)</f>
        <v>7</v>
      </c>
      <c r="G2704" s="165">
        <f>+COUNTIFS(ECR_Hours!$K$6:$K$7,ExportsELAP[[#This Row],[Date Prevailing]])</f>
        <v>0</v>
      </c>
      <c r="H2704" s="165">
        <f t="shared" si="171"/>
        <v>7</v>
      </c>
      <c r="I2704" s="166">
        <f>+Exports!G2707</f>
        <v>48556.595999999998</v>
      </c>
      <c r="J2704" s="166">
        <f>+'ELAP_IPCO-APND'!D2707</f>
        <v>28.44998</v>
      </c>
      <c r="K2704" s="166">
        <f>+(ExportsELAP[[#This Row],[Exports kWh - MPT]]/1000)*ExportsELAP[[#This Row],[EIM Price]]</f>
        <v>1381.4341850680801</v>
      </c>
      <c r="L2704" s="167" t="str">
        <f>+INDEX(ECR_Hours!$I$12:$I$15,MATCH(ExportsELAP[[#This Row],[Date Prevailing]],ECR_Hours!$H$12:$H$15,1))</f>
        <v>NS</v>
      </c>
      <c r="M2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5" spans="1:13" x14ac:dyDescent="0.25">
      <c r="A2705" s="164">
        <f>+Exports!A2708</f>
        <v>44674</v>
      </c>
      <c r="B2705" s="165">
        <f t="shared" si="168"/>
        <v>2022</v>
      </c>
      <c r="C2705" s="165">
        <f t="shared" si="169"/>
        <v>4</v>
      </c>
      <c r="D2705" s="165">
        <f t="shared" si="170"/>
        <v>23</v>
      </c>
      <c r="E2705" s="165">
        <f>+Exports!B2708</f>
        <v>16</v>
      </c>
      <c r="F2705" s="165">
        <f>+WEEKDAY(ExportsELAP[[#This Row],[Date Prevailing]],1)</f>
        <v>7</v>
      </c>
      <c r="G2705" s="165">
        <f>+COUNTIFS(ECR_Hours!$K$6:$K$7,ExportsELAP[[#This Row],[Date Prevailing]])</f>
        <v>0</v>
      </c>
      <c r="H2705" s="165">
        <f t="shared" si="171"/>
        <v>7</v>
      </c>
      <c r="I2705" s="166">
        <f>+Exports!G2708</f>
        <v>46374.700799999999</v>
      </c>
      <c r="J2705" s="166">
        <f>+'ELAP_IPCO-APND'!D2708</f>
        <v>14.117760000000001</v>
      </c>
      <c r="K2705" s="166">
        <f>+(ExportsELAP[[#This Row],[Exports kWh - MPT]]/1000)*ExportsELAP[[#This Row],[EIM Price]]</f>
        <v>654.70689596620798</v>
      </c>
      <c r="L2705" s="167" t="str">
        <f>+INDEX(ECR_Hours!$I$12:$I$15,MATCH(ExportsELAP[[#This Row],[Date Prevailing]],ECR_Hours!$H$12:$H$15,1))</f>
        <v>NS</v>
      </c>
      <c r="M2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6" spans="1:13" x14ac:dyDescent="0.25">
      <c r="A2706" s="164">
        <f>+Exports!A2709</f>
        <v>44674</v>
      </c>
      <c r="B2706" s="165">
        <f t="shared" si="168"/>
        <v>2022</v>
      </c>
      <c r="C2706" s="165">
        <f t="shared" si="169"/>
        <v>4</v>
      </c>
      <c r="D2706" s="165">
        <f t="shared" si="170"/>
        <v>23</v>
      </c>
      <c r="E2706" s="165">
        <f>+Exports!B2709</f>
        <v>17</v>
      </c>
      <c r="F2706" s="165">
        <f>+WEEKDAY(ExportsELAP[[#This Row],[Date Prevailing]],1)</f>
        <v>7</v>
      </c>
      <c r="G2706" s="165">
        <f>+COUNTIFS(ECR_Hours!$K$6:$K$7,ExportsELAP[[#This Row],[Date Prevailing]])</f>
        <v>0</v>
      </c>
      <c r="H2706" s="165">
        <f t="shared" si="171"/>
        <v>7</v>
      </c>
      <c r="I2706" s="166">
        <f>+Exports!G2709</f>
        <v>38898.845000000001</v>
      </c>
      <c r="J2706" s="166">
        <f>+'ELAP_IPCO-APND'!D2709</f>
        <v>-5.7638400000000001</v>
      </c>
      <c r="K2706" s="166">
        <f>+(ExportsELAP[[#This Row],[Exports kWh - MPT]]/1000)*ExportsELAP[[#This Row],[EIM Price]]</f>
        <v>-224.2067187648</v>
      </c>
      <c r="L2706" s="167" t="str">
        <f>+INDEX(ECR_Hours!$I$12:$I$15,MATCH(ExportsELAP[[#This Row],[Date Prevailing]],ECR_Hours!$H$12:$H$15,1))</f>
        <v>NS</v>
      </c>
      <c r="M2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7" spans="1:13" x14ac:dyDescent="0.25">
      <c r="A2707" s="164">
        <f>+Exports!A2710</f>
        <v>44674</v>
      </c>
      <c r="B2707" s="165">
        <f t="shared" si="168"/>
        <v>2022</v>
      </c>
      <c r="C2707" s="165">
        <f t="shared" si="169"/>
        <v>4</v>
      </c>
      <c r="D2707" s="165">
        <f t="shared" si="170"/>
        <v>23</v>
      </c>
      <c r="E2707" s="165">
        <f>+Exports!B2710</f>
        <v>18</v>
      </c>
      <c r="F2707" s="165">
        <f>+WEEKDAY(ExportsELAP[[#This Row],[Date Prevailing]],1)</f>
        <v>7</v>
      </c>
      <c r="G2707" s="165">
        <f>+COUNTIFS(ECR_Hours!$K$6:$K$7,ExportsELAP[[#This Row],[Date Prevailing]])</f>
        <v>0</v>
      </c>
      <c r="H2707" s="165">
        <f t="shared" si="171"/>
        <v>7</v>
      </c>
      <c r="I2707" s="166">
        <f>+Exports!G2710</f>
        <v>27952.394</v>
      </c>
      <c r="J2707" s="166">
        <f>+'ELAP_IPCO-APND'!D2710</f>
        <v>7.67293</v>
      </c>
      <c r="K2707" s="166">
        <f>+(ExportsELAP[[#This Row],[Exports kWh - MPT]]/1000)*ExportsELAP[[#This Row],[EIM Price]]</f>
        <v>214.47676249442</v>
      </c>
      <c r="L2707" s="167" t="str">
        <f>+INDEX(ECR_Hours!$I$12:$I$15,MATCH(ExportsELAP[[#This Row],[Date Prevailing]],ECR_Hours!$H$12:$H$15,1))</f>
        <v>NS</v>
      </c>
      <c r="M2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8" spans="1:13" x14ac:dyDescent="0.25">
      <c r="A2708" s="164">
        <f>+Exports!A2711</f>
        <v>44674</v>
      </c>
      <c r="B2708" s="165">
        <f t="shared" si="168"/>
        <v>2022</v>
      </c>
      <c r="C2708" s="165">
        <f t="shared" si="169"/>
        <v>4</v>
      </c>
      <c r="D2708" s="165">
        <f t="shared" si="170"/>
        <v>23</v>
      </c>
      <c r="E2708" s="165">
        <f>+Exports!B2711</f>
        <v>19</v>
      </c>
      <c r="F2708" s="165">
        <f>+WEEKDAY(ExportsELAP[[#This Row],[Date Prevailing]],1)</f>
        <v>7</v>
      </c>
      <c r="G2708" s="165">
        <f>+COUNTIFS(ECR_Hours!$K$6:$K$7,ExportsELAP[[#This Row],[Date Prevailing]])</f>
        <v>0</v>
      </c>
      <c r="H2708" s="165">
        <f t="shared" si="171"/>
        <v>7</v>
      </c>
      <c r="I2708" s="166">
        <f>+Exports!G2711</f>
        <v>14809.763999999999</v>
      </c>
      <c r="J2708" s="166">
        <f>+'ELAP_IPCO-APND'!D2711</f>
        <v>34.796610000000001</v>
      </c>
      <c r="K2708" s="166">
        <f>+(ExportsELAP[[#This Row],[Exports kWh - MPT]]/1000)*ExportsELAP[[#This Row],[EIM Price]]</f>
        <v>515.32958210003994</v>
      </c>
      <c r="L2708" s="167" t="str">
        <f>+INDEX(ECR_Hours!$I$12:$I$15,MATCH(ExportsELAP[[#This Row],[Date Prevailing]],ECR_Hours!$H$12:$H$15,1))</f>
        <v>NS</v>
      </c>
      <c r="M2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09" spans="1:13" x14ac:dyDescent="0.25">
      <c r="A2709" s="164">
        <f>+Exports!A2712</f>
        <v>44674</v>
      </c>
      <c r="B2709" s="165">
        <f t="shared" si="168"/>
        <v>2022</v>
      </c>
      <c r="C2709" s="165">
        <f t="shared" si="169"/>
        <v>4</v>
      </c>
      <c r="D2709" s="165">
        <f t="shared" si="170"/>
        <v>23</v>
      </c>
      <c r="E2709" s="165">
        <f>+Exports!B2712</f>
        <v>20</v>
      </c>
      <c r="F2709" s="165">
        <f>+WEEKDAY(ExportsELAP[[#This Row],[Date Prevailing]],1)</f>
        <v>7</v>
      </c>
      <c r="G2709" s="165">
        <f>+COUNTIFS(ECR_Hours!$K$6:$K$7,ExportsELAP[[#This Row],[Date Prevailing]])</f>
        <v>0</v>
      </c>
      <c r="H2709" s="165">
        <f t="shared" si="171"/>
        <v>7</v>
      </c>
      <c r="I2709" s="166">
        <f>+Exports!G2712</f>
        <v>4425.6252999999997</v>
      </c>
      <c r="J2709" s="166">
        <f>+'ELAP_IPCO-APND'!D2712</f>
        <v>60.453400000000002</v>
      </c>
      <c r="K2709" s="166">
        <f>+(ExportsELAP[[#This Row],[Exports kWh - MPT]]/1000)*ExportsELAP[[#This Row],[EIM Price]]</f>
        <v>267.54409651102003</v>
      </c>
      <c r="L2709" s="167" t="str">
        <f>+INDEX(ECR_Hours!$I$12:$I$15,MATCH(ExportsELAP[[#This Row],[Date Prevailing]],ECR_Hours!$H$12:$H$15,1))</f>
        <v>NS</v>
      </c>
      <c r="M2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0" spans="1:13" x14ac:dyDescent="0.25">
      <c r="A2710" s="164">
        <f>+Exports!A2713</f>
        <v>44674</v>
      </c>
      <c r="B2710" s="165">
        <f t="shared" si="168"/>
        <v>2022</v>
      </c>
      <c r="C2710" s="165">
        <f t="shared" si="169"/>
        <v>4</v>
      </c>
      <c r="D2710" s="165">
        <f t="shared" si="170"/>
        <v>23</v>
      </c>
      <c r="E2710" s="165">
        <f>+Exports!B2713</f>
        <v>21</v>
      </c>
      <c r="F2710" s="165">
        <f>+WEEKDAY(ExportsELAP[[#This Row],[Date Prevailing]],1)</f>
        <v>7</v>
      </c>
      <c r="G2710" s="165">
        <f>+COUNTIFS(ECR_Hours!$K$6:$K$7,ExportsELAP[[#This Row],[Date Prevailing]])</f>
        <v>0</v>
      </c>
      <c r="H2710" s="165">
        <f t="shared" si="171"/>
        <v>7</v>
      </c>
      <c r="I2710" s="166">
        <f>+Exports!G2713</f>
        <v>185.59039999999999</v>
      </c>
      <c r="J2710" s="166">
        <f>+'ELAP_IPCO-APND'!D2713</f>
        <v>68.626480000000001</v>
      </c>
      <c r="K2710" s="166">
        <f>+(ExportsELAP[[#This Row],[Exports kWh - MPT]]/1000)*ExportsELAP[[#This Row],[EIM Price]]</f>
        <v>12.736415873792</v>
      </c>
      <c r="L2710" s="167" t="str">
        <f>+INDEX(ECR_Hours!$I$12:$I$15,MATCH(ExportsELAP[[#This Row],[Date Prevailing]],ECR_Hours!$H$12:$H$15,1))</f>
        <v>NS</v>
      </c>
      <c r="M2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1" spans="1:13" x14ac:dyDescent="0.25">
      <c r="A2711" s="164">
        <f>+Exports!A2714</f>
        <v>44674</v>
      </c>
      <c r="B2711" s="165">
        <f t="shared" si="168"/>
        <v>2022</v>
      </c>
      <c r="C2711" s="165">
        <f t="shared" si="169"/>
        <v>4</v>
      </c>
      <c r="D2711" s="165">
        <f t="shared" si="170"/>
        <v>23</v>
      </c>
      <c r="E2711" s="165">
        <f>+Exports!B2714</f>
        <v>22</v>
      </c>
      <c r="F2711" s="165">
        <f>+WEEKDAY(ExportsELAP[[#This Row],[Date Prevailing]],1)</f>
        <v>7</v>
      </c>
      <c r="G2711" s="165">
        <f>+COUNTIFS(ECR_Hours!$K$6:$K$7,ExportsELAP[[#This Row],[Date Prevailing]])</f>
        <v>0</v>
      </c>
      <c r="H2711" s="165">
        <f t="shared" si="171"/>
        <v>7</v>
      </c>
      <c r="I2711" s="166">
        <f>+Exports!G2714</f>
        <v>27.442299999999999</v>
      </c>
      <c r="J2711" s="166">
        <f>+'ELAP_IPCO-APND'!D2714</f>
        <v>76.667490000000001</v>
      </c>
      <c r="K2711" s="166">
        <f>+(ExportsELAP[[#This Row],[Exports kWh - MPT]]/1000)*ExportsELAP[[#This Row],[EIM Price]]</f>
        <v>2.1039322608269999</v>
      </c>
      <c r="L2711" s="167" t="str">
        <f>+INDEX(ECR_Hours!$I$12:$I$15,MATCH(ExportsELAP[[#This Row],[Date Prevailing]],ECR_Hours!$H$12:$H$15,1))</f>
        <v>NS</v>
      </c>
      <c r="M2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2" spans="1:13" x14ac:dyDescent="0.25">
      <c r="A2712" s="164">
        <f>+Exports!A2715</f>
        <v>44674</v>
      </c>
      <c r="B2712" s="165">
        <f t="shared" si="168"/>
        <v>2022</v>
      </c>
      <c r="C2712" s="165">
        <f t="shared" si="169"/>
        <v>4</v>
      </c>
      <c r="D2712" s="165">
        <f t="shared" si="170"/>
        <v>23</v>
      </c>
      <c r="E2712" s="165">
        <f>+Exports!B2715</f>
        <v>23</v>
      </c>
      <c r="F2712" s="165">
        <f>+WEEKDAY(ExportsELAP[[#This Row],[Date Prevailing]],1)</f>
        <v>7</v>
      </c>
      <c r="G2712" s="165">
        <f>+COUNTIFS(ECR_Hours!$K$6:$K$7,ExportsELAP[[#This Row],[Date Prevailing]])</f>
        <v>0</v>
      </c>
      <c r="H2712" s="165">
        <f t="shared" si="171"/>
        <v>7</v>
      </c>
      <c r="I2712" s="166">
        <f>+Exports!G2715</f>
        <v>26.454799999999999</v>
      </c>
      <c r="J2712" s="166">
        <f>+'ELAP_IPCO-APND'!D2715</f>
        <v>78.10557</v>
      </c>
      <c r="K2712" s="166">
        <f>+(ExportsELAP[[#This Row],[Exports kWh - MPT]]/1000)*ExportsELAP[[#This Row],[EIM Price]]</f>
        <v>2.0662672332359997</v>
      </c>
      <c r="L2712" s="167" t="str">
        <f>+INDEX(ECR_Hours!$I$12:$I$15,MATCH(ExportsELAP[[#This Row],[Date Prevailing]],ECR_Hours!$H$12:$H$15,1))</f>
        <v>NS</v>
      </c>
      <c r="M2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3" spans="1:13" x14ac:dyDescent="0.25">
      <c r="A2713" s="164">
        <f>+Exports!A2716</f>
        <v>44674</v>
      </c>
      <c r="B2713" s="165">
        <f t="shared" si="168"/>
        <v>2022</v>
      </c>
      <c r="C2713" s="165">
        <f t="shared" si="169"/>
        <v>4</v>
      </c>
      <c r="D2713" s="165">
        <f t="shared" si="170"/>
        <v>23</v>
      </c>
      <c r="E2713" s="165">
        <f>+Exports!B2716</f>
        <v>24</v>
      </c>
      <c r="F2713" s="165">
        <f>+WEEKDAY(ExportsELAP[[#This Row],[Date Prevailing]],1)</f>
        <v>7</v>
      </c>
      <c r="G2713" s="165">
        <f>+COUNTIFS(ECR_Hours!$K$6:$K$7,ExportsELAP[[#This Row],[Date Prevailing]])</f>
        <v>0</v>
      </c>
      <c r="H2713" s="165">
        <f t="shared" si="171"/>
        <v>7</v>
      </c>
      <c r="I2713" s="166">
        <f>+Exports!G2716</f>
        <v>26.424099999999989</v>
      </c>
      <c r="J2713" s="166">
        <f>+'ELAP_IPCO-APND'!D2716</f>
        <v>90.083340000000007</v>
      </c>
      <c r="K2713" s="166">
        <f>+(ExportsELAP[[#This Row],[Exports kWh - MPT]]/1000)*ExportsELAP[[#This Row],[EIM Price]]</f>
        <v>2.380371184493999</v>
      </c>
      <c r="L2713" s="167" t="str">
        <f>+INDEX(ECR_Hours!$I$12:$I$15,MATCH(ExportsELAP[[#This Row],[Date Prevailing]],ECR_Hours!$H$12:$H$15,1))</f>
        <v>NS</v>
      </c>
      <c r="M2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4" spans="1:13" x14ac:dyDescent="0.25">
      <c r="A2714" s="164">
        <f>+Exports!A2717</f>
        <v>44675</v>
      </c>
      <c r="B2714" s="165">
        <f t="shared" si="168"/>
        <v>2022</v>
      </c>
      <c r="C2714" s="165">
        <f t="shared" si="169"/>
        <v>4</v>
      </c>
      <c r="D2714" s="165">
        <f t="shared" si="170"/>
        <v>24</v>
      </c>
      <c r="E2714" s="165">
        <f>+Exports!B2717</f>
        <v>1</v>
      </c>
      <c r="F2714" s="165">
        <f>+WEEKDAY(ExportsELAP[[#This Row],[Date Prevailing]],1)</f>
        <v>1</v>
      </c>
      <c r="G2714" s="165">
        <f>+COUNTIFS(ECR_Hours!$K$6:$K$7,ExportsELAP[[#This Row],[Date Prevailing]])</f>
        <v>0</v>
      </c>
      <c r="H2714" s="165">
        <f t="shared" si="171"/>
        <v>1</v>
      </c>
      <c r="I2714" s="166">
        <f>+Exports!G2717</f>
        <v>32.788199999999989</v>
      </c>
      <c r="J2714" s="166">
        <f>+'ELAP_IPCO-APND'!D2717</f>
        <v>113.77777</v>
      </c>
      <c r="K2714" s="166">
        <f>+(ExportsELAP[[#This Row],[Exports kWh - MPT]]/1000)*ExportsELAP[[#This Row],[EIM Price]]</f>
        <v>3.7305682783139988</v>
      </c>
      <c r="L2714" s="167" t="str">
        <f>+INDEX(ECR_Hours!$I$12:$I$15,MATCH(ExportsELAP[[#This Row],[Date Prevailing]],ECR_Hours!$H$12:$H$15,1))</f>
        <v>NS</v>
      </c>
      <c r="M2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5" spans="1:13" x14ac:dyDescent="0.25">
      <c r="A2715" s="164">
        <f>+Exports!A2718</f>
        <v>44675</v>
      </c>
      <c r="B2715" s="165">
        <f t="shared" si="168"/>
        <v>2022</v>
      </c>
      <c r="C2715" s="165">
        <f t="shared" si="169"/>
        <v>4</v>
      </c>
      <c r="D2715" s="165">
        <f t="shared" si="170"/>
        <v>24</v>
      </c>
      <c r="E2715" s="165">
        <f>+Exports!B2718</f>
        <v>2</v>
      </c>
      <c r="F2715" s="165">
        <f>+WEEKDAY(ExportsELAP[[#This Row],[Date Prevailing]],1)</f>
        <v>1</v>
      </c>
      <c r="G2715" s="165">
        <f>+COUNTIFS(ECR_Hours!$K$6:$K$7,ExportsELAP[[#This Row],[Date Prevailing]])</f>
        <v>0</v>
      </c>
      <c r="H2715" s="165">
        <f t="shared" si="171"/>
        <v>1</v>
      </c>
      <c r="I2715" s="166">
        <f>+Exports!G2718</f>
        <v>32.339199999999998</v>
      </c>
      <c r="J2715" s="166">
        <f>+'ELAP_IPCO-APND'!D2718</f>
        <v>81.223349999999996</v>
      </c>
      <c r="K2715" s="166">
        <f>+(ExportsELAP[[#This Row],[Exports kWh - MPT]]/1000)*ExportsELAP[[#This Row],[EIM Price]]</f>
        <v>2.6266981603199997</v>
      </c>
      <c r="L2715" s="167" t="str">
        <f>+INDEX(ECR_Hours!$I$12:$I$15,MATCH(ExportsELAP[[#This Row],[Date Prevailing]],ECR_Hours!$H$12:$H$15,1))</f>
        <v>NS</v>
      </c>
      <c r="M2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6" spans="1:13" x14ac:dyDescent="0.25">
      <c r="A2716" s="164">
        <f>+Exports!A2719</f>
        <v>44675</v>
      </c>
      <c r="B2716" s="165">
        <f t="shared" si="168"/>
        <v>2022</v>
      </c>
      <c r="C2716" s="165">
        <f t="shared" si="169"/>
        <v>4</v>
      </c>
      <c r="D2716" s="165">
        <f t="shared" si="170"/>
        <v>24</v>
      </c>
      <c r="E2716" s="165">
        <f>+Exports!B2719</f>
        <v>3</v>
      </c>
      <c r="F2716" s="165">
        <f>+WEEKDAY(ExportsELAP[[#This Row],[Date Prevailing]],1)</f>
        <v>1</v>
      </c>
      <c r="G2716" s="165">
        <f>+COUNTIFS(ECR_Hours!$K$6:$K$7,ExportsELAP[[#This Row],[Date Prevailing]])</f>
        <v>0</v>
      </c>
      <c r="H2716" s="165">
        <f t="shared" si="171"/>
        <v>1</v>
      </c>
      <c r="I2716" s="166">
        <f>+Exports!G2719</f>
        <v>32.502499999999898</v>
      </c>
      <c r="J2716" s="166">
        <f>+'ELAP_IPCO-APND'!D2719</f>
        <v>70.881060000000005</v>
      </c>
      <c r="K2716" s="166">
        <f>+(ExportsELAP[[#This Row],[Exports kWh - MPT]]/1000)*ExportsELAP[[#This Row],[EIM Price]]</f>
        <v>2.3038116526499932</v>
      </c>
      <c r="L2716" s="167" t="str">
        <f>+INDEX(ECR_Hours!$I$12:$I$15,MATCH(ExportsELAP[[#This Row],[Date Prevailing]],ECR_Hours!$H$12:$H$15,1))</f>
        <v>NS</v>
      </c>
      <c r="M2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7" spans="1:13" x14ac:dyDescent="0.25">
      <c r="A2717" s="164">
        <f>+Exports!A2720</f>
        <v>44675</v>
      </c>
      <c r="B2717" s="165">
        <f t="shared" si="168"/>
        <v>2022</v>
      </c>
      <c r="C2717" s="165">
        <f t="shared" si="169"/>
        <v>4</v>
      </c>
      <c r="D2717" s="165">
        <f t="shared" si="170"/>
        <v>24</v>
      </c>
      <c r="E2717" s="165">
        <f>+Exports!B2720</f>
        <v>4</v>
      </c>
      <c r="F2717" s="165">
        <f>+WEEKDAY(ExportsELAP[[#This Row],[Date Prevailing]],1)</f>
        <v>1</v>
      </c>
      <c r="G2717" s="165">
        <f>+COUNTIFS(ECR_Hours!$K$6:$K$7,ExportsELAP[[#This Row],[Date Prevailing]])</f>
        <v>0</v>
      </c>
      <c r="H2717" s="165">
        <f t="shared" si="171"/>
        <v>1</v>
      </c>
      <c r="I2717" s="166">
        <f>+Exports!G2720</f>
        <v>32.464799999999997</v>
      </c>
      <c r="J2717" s="166">
        <f>+'ELAP_IPCO-APND'!D2720</f>
        <v>54.606859999999998</v>
      </c>
      <c r="K2717" s="166">
        <f>+(ExportsELAP[[#This Row],[Exports kWh - MPT]]/1000)*ExportsELAP[[#This Row],[EIM Price]]</f>
        <v>1.7728007885279997</v>
      </c>
      <c r="L2717" s="167" t="str">
        <f>+INDEX(ECR_Hours!$I$12:$I$15,MATCH(ExportsELAP[[#This Row],[Date Prevailing]],ECR_Hours!$H$12:$H$15,1))</f>
        <v>NS</v>
      </c>
      <c r="M2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8" spans="1:13" x14ac:dyDescent="0.25">
      <c r="A2718" s="164">
        <f>+Exports!A2721</f>
        <v>44675</v>
      </c>
      <c r="B2718" s="165">
        <f t="shared" si="168"/>
        <v>2022</v>
      </c>
      <c r="C2718" s="165">
        <f t="shared" si="169"/>
        <v>4</v>
      </c>
      <c r="D2718" s="165">
        <f t="shared" si="170"/>
        <v>24</v>
      </c>
      <c r="E2718" s="165">
        <f>+Exports!B2721</f>
        <v>5</v>
      </c>
      <c r="F2718" s="165">
        <f>+WEEKDAY(ExportsELAP[[#This Row],[Date Prevailing]],1)</f>
        <v>1</v>
      </c>
      <c r="G2718" s="165">
        <f>+COUNTIFS(ECR_Hours!$K$6:$K$7,ExportsELAP[[#This Row],[Date Prevailing]])</f>
        <v>0</v>
      </c>
      <c r="H2718" s="165">
        <f t="shared" si="171"/>
        <v>1</v>
      </c>
      <c r="I2718" s="166">
        <f>+Exports!G2721</f>
        <v>35.365299999999998</v>
      </c>
      <c r="J2718" s="166">
        <f>+'ELAP_IPCO-APND'!D2721</f>
        <v>58.643459999999997</v>
      </c>
      <c r="K2718" s="166">
        <f>+(ExportsELAP[[#This Row],[Exports kWh - MPT]]/1000)*ExportsELAP[[#This Row],[EIM Price]]</f>
        <v>2.0739435559379995</v>
      </c>
      <c r="L2718" s="167" t="str">
        <f>+INDEX(ECR_Hours!$I$12:$I$15,MATCH(ExportsELAP[[#This Row],[Date Prevailing]],ECR_Hours!$H$12:$H$15,1))</f>
        <v>NS</v>
      </c>
      <c r="M2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19" spans="1:13" x14ac:dyDescent="0.25">
      <c r="A2719" s="164">
        <f>+Exports!A2722</f>
        <v>44675</v>
      </c>
      <c r="B2719" s="165">
        <f t="shared" si="168"/>
        <v>2022</v>
      </c>
      <c r="C2719" s="165">
        <f t="shared" si="169"/>
        <v>4</v>
      </c>
      <c r="D2719" s="165">
        <f t="shared" si="170"/>
        <v>24</v>
      </c>
      <c r="E2719" s="165">
        <f>+Exports!B2722</f>
        <v>6</v>
      </c>
      <c r="F2719" s="165">
        <f>+WEEKDAY(ExportsELAP[[#This Row],[Date Prevailing]],1)</f>
        <v>1</v>
      </c>
      <c r="G2719" s="165">
        <f>+COUNTIFS(ECR_Hours!$K$6:$K$7,ExportsELAP[[#This Row],[Date Prevailing]])</f>
        <v>0</v>
      </c>
      <c r="H2719" s="165">
        <f t="shared" si="171"/>
        <v>1</v>
      </c>
      <c r="I2719" s="166">
        <f>+Exports!G2722</f>
        <v>32.323799999999899</v>
      </c>
      <c r="J2719" s="166">
        <f>+'ELAP_IPCO-APND'!D2722</f>
        <v>77.47766</v>
      </c>
      <c r="K2719" s="166">
        <f>+(ExportsELAP[[#This Row],[Exports kWh - MPT]]/1000)*ExportsELAP[[#This Row],[EIM Price]]</f>
        <v>2.5043723863079919</v>
      </c>
      <c r="L2719" s="167" t="str">
        <f>+INDEX(ECR_Hours!$I$12:$I$15,MATCH(ExportsELAP[[#This Row],[Date Prevailing]],ECR_Hours!$H$12:$H$15,1))</f>
        <v>NS</v>
      </c>
      <c r="M2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0" spans="1:13" x14ac:dyDescent="0.25">
      <c r="A2720" s="164">
        <f>+Exports!A2723</f>
        <v>44675</v>
      </c>
      <c r="B2720" s="165">
        <f t="shared" si="168"/>
        <v>2022</v>
      </c>
      <c r="C2720" s="165">
        <f t="shared" si="169"/>
        <v>4</v>
      </c>
      <c r="D2720" s="165">
        <f t="shared" si="170"/>
        <v>24</v>
      </c>
      <c r="E2720" s="165">
        <f>+Exports!B2723</f>
        <v>7</v>
      </c>
      <c r="F2720" s="165">
        <f>+WEEKDAY(ExportsELAP[[#This Row],[Date Prevailing]],1)</f>
        <v>1</v>
      </c>
      <c r="G2720" s="165">
        <f>+COUNTIFS(ECR_Hours!$K$6:$K$7,ExportsELAP[[#This Row],[Date Prevailing]])</f>
        <v>0</v>
      </c>
      <c r="H2720" s="165">
        <f t="shared" si="171"/>
        <v>1</v>
      </c>
      <c r="I2720" s="166">
        <f>+Exports!G2723</f>
        <v>128.07649999999998</v>
      </c>
      <c r="J2720" s="166">
        <f>+'ELAP_IPCO-APND'!D2723</f>
        <v>84.178309999999996</v>
      </c>
      <c r="K2720" s="166">
        <f>+(ExportsELAP[[#This Row],[Exports kWh - MPT]]/1000)*ExportsELAP[[#This Row],[EIM Price]]</f>
        <v>10.781263320714999</v>
      </c>
      <c r="L2720" s="167" t="str">
        <f>+INDEX(ECR_Hours!$I$12:$I$15,MATCH(ExportsELAP[[#This Row],[Date Prevailing]],ECR_Hours!$H$12:$H$15,1))</f>
        <v>NS</v>
      </c>
      <c r="M2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1" spans="1:13" x14ac:dyDescent="0.25">
      <c r="A2721" s="164">
        <f>+Exports!A2724</f>
        <v>44675</v>
      </c>
      <c r="B2721" s="165">
        <f t="shared" si="168"/>
        <v>2022</v>
      </c>
      <c r="C2721" s="165">
        <f t="shared" si="169"/>
        <v>4</v>
      </c>
      <c r="D2721" s="165">
        <f t="shared" si="170"/>
        <v>24</v>
      </c>
      <c r="E2721" s="165">
        <f>+Exports!B2724</f>
        <v>8</v>
      </c>
      <c r="F2721" s="165">
        <f>+WEEKDAY(ExportsELAP[[#This Row],[Date Prevailing]],1)</f>
        <v>1</v>
      </c>
      <c r="G2721" s="165">
        <f>+COUNTIFS(ECR_Hours!$K$6:$K$7,ExportsELAP[[#This Row],[Date Prevailing]])</f>
        <v>0</v>
      </c>
      <c r="H2721" s="165">
        <f t="shared" si="171"/>
        <v>1</v>
      </c>
      <c r="I2721" s="166">
        <f>+Exports!G2724</f>
        <v>3554.1097</v>
      </c>
      <c r="J2721" s="166">
        <f>+'ELAP_IPCO-APND'!D2724</f>
        <v>97.460390000000004</v>
      </c>
      <c r="K2721" s="166">
        <f>+(ExportsELAP[[#This Row],[Exports kWh - MPT]]/1000)*ExportsELAP[[#This Row],[EIM Price]]</f>
        <v>346.38491746478303</v>
      </c>
      <c r="L2721" s="167" t="str">
        <f>+INDEX(ECR_Hours!$I$12:$I$15,MATCH(ExportsELAP[[#This Row],[Date Prevailing]],ECR_Hours!$H$12:$H$15,1))</f>
        <v>NS</v>
      </c>
      <c r="M2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2" spans="1:13" x14ac:dyDescent="0.25">
      <c r="A2722" s="164">
        <f>+Exports!A2725</f>
        <v>44675</v>
      </c>
      <c r="B2722" s="165">
        <f t="shared" si="168"/>
        <v>2022</v>
      </c>
      <c r="C2722" s="165">
        <f t="shared" si="169"/>
        <v>4</v>
      </c>
      <c r="D2722" s="165">
        <f t="shared" si="170"/>
        <v>24</v>
      </c>
      <c r="E2722" s="165">
        <f>+Exports!B2725</f>
        <v>9</v>
      </c>
      <c r="F2722" s="165">
        <f>+WEEKDAY(ExportsELAP[[#This Row],[Date Prevailing]],1)</f>
        <v>1</v>
      </c>
      <c r="G2722" s="165">
        <f>+COUNTIFS(ECR_Hours!$K$6:$K$7,ExportsELAP[[#This Row],[Date Prevailing]])</f>
        <v>0</v>
      </c>
      <c r="H2722" s="165">
        <f t="shared" si="171"/>
        <v>1</v>
      </c>
      <c r="I2722" s="166">
        <f>+Exports!G2725</f>
        <v>13662.276000000002</v>
      </c>
      <c r="J2722" s="166">
        <f>+'ELAP_IPCO-APND'!D2725</f>
        <v>94.914370000000005</v>
      </c>
      <c r="K2722" s="166">
        <f>+(ExportsELAP[[#This Row],[Exports kWh - MPT]]/1000)*ExportsELAP[[#This Row],[EIM Price]]</f>
        <v>1296.7463193061203</v>
      </c>
      <c r="L2722" s="167" t="str">
        <f>+INDEX(ECR_Hours!$I$12:$I$15,MATCH(ExportsELAP[[#This Row],[Date Prevailing]],ECR_Hours!$H$12:$H$15,1))</f>
        <v>NS</v>
      </c>
      <c r="M2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3" spans="1:13" x14ac:dyDescent="0.25">
      <c r="A2723" s="164">
        <f>+Exports!A2726</f>
        <v>44675</v>
      </c>
      <c r="B2723" s="165">
        <f t="shared" si="168"/>
        <v>2022</v>
      </c>
      <c r="C2723" s="165">
        <f t="shared" si="169"/>
        <v>4</v>
      </c>
      <c r="D2723" s="165">
        <f t="shared" si="170"/>
        <v>24</v>
      </c>
      <c r="E2723" s="165">
        <f>+Exports!B2726</f>
        <v>10</v>
      </c>
      <c r="F2723" s="165">
        <f>+WEEKDAY(ExportsELAP[[#This Row],[Date Prevailing]],1)</f>
        <v>1</v>
      </c>
      <c r="G2723" s="165">
        <f>+COUNTIFS(ECR_Hours!$K$6:$K$7,ExportsELAP[[#This Row],[Date Prevailing]])</f>
        <v>0</v>
      </c>
      <c r="H2723" s="165">
        <f t="shared" si="171"/>
        <v>1</v>
      </c>
      <c r="I2723" s="166">
        <f>+Exports!G2726</f>
        <v>28144.838799999998</v>
      </c>
      <c r="J2723" s="166">
        <f>+'ELAP_IPCO-APND'!D2726</f>
        <v>89.962739999999997</v>
      </c>
      <c r="K2723" s="166">
        <f>+(ExportsELAP[[#This Row],[Exports kWh - MPT]]/1000)*ExportsELAP[[#This Row],[EIM Price]]</f>
        <v>2531.9868153063117</v>
      </c>
      <c r="L2723" s="167" t="str">
        <f>+INDEX(ECR_Hours!$I$12:$I$15,MATCH(ExportsELAP[[#This Row],[Date Prevailing]],ECR_Hours!$H$12:$H$15,1))</f>
        <v>NS</v>
      </c>
      <c r="M2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4" spans="1:13" x14ac:dyDescent="0.25">
      <c r="A2724" s="164">
        <f>+Exports!A2727</f>
        <v>44675</v>
      </c>
      <c r="B2724" s="165">
        <f t="shared" si="168"/>
        <v>2022</v>
      </c>
      <c r="C2724" s="165">
        <f t="shared" si="169"/>
        <v>4</v>
      </c>
      <c r="D2724" s="165">
        <f t="shared" si="170"/>
        <v>24</v>
      </c>
      <c r="E2724" s="165">
        <f>+Exports!B2727</f>
        <v>11</v>
      </c>
      <c r="F2724" s="165">
        <f>+WEEKDAY(ExportsELAP[[#This Row],[Date Prevailing]],1)</f>
        <v>1</v>
      </c>
      <c r="G2724" s="165">
        <f>+COUNTIFS(ECR_Hours!$K$6:$K$7,ExportsELAP[[#This Row],[Date Prevailing]])</f>
        <v>0</v>
      </c>
      <c r="H2724" s="165">
        <f t="shared" si="171"/>
        <v>1</v>
      </c>
      <c r="I2724" s="166">
        <f>+Exports!G2727</f>
        <v>43079.909299999999</v>
      </c>
      <c r="J2724" s="166">
        <f>+'ELAP_IPCO-APND'!D2727</f>
        <v>66.086579999999998</v>
      </c>
      <c r="K2724" s="166">
        <f>+(ExportsELAP[[#This Row],[Exports kWh - MPT]]/1000)*ExportsELAP[[#This Row],[EIM Price]]</f>
        <v>2847.0038723471939</v>
      </c>
      <c r="L2724" s="167" t="str">
        <f>+INDEX(ECR_Hours!$I$12:$I$15,MATCH(ExportsELAP[[#This Row],[Date Prevailing]],ECR_Hours!$H$12:$H$15,1))</f>
        <v>NS</v>
      </c>
      <c r="M2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5" spans="1:13" x14ac:dyDescent="0.25">
      <c r="A2725" s="164">
        <f>+Exports!A2728</f>
        <v>44675</v>
      </c>
      <c r="B2725" s="165">
        <f t="shared" si="168"/>
        <v>2022</v>
      </c>
      <c r="C2725" s="165">
        <f t="shared" si="169"/>
        <v>4</v>
      </c>
      <c r="D2725" s="165">
        <f t="shared" si="170"/>
        <v>24</v>
      </c>
      <c r="E2725" s="165">
        <f>+Exports!B2728</f>
        <v>12</v>
      </c>
      <c r="F2725" s="165">
        <f>+WEEKDAY(ExportsELAP[[#This Row],[Date Prevailing]],1)</f>
        <v>1</v>
      </c>
      <c r="G2725" s="165">
        <f>+COUNTIFS(ECR_Hours!$K$6:$K$7,ExportsELAP[[#This Row],[Date Prevailing]])</f>
        <v>0</v>
      </c>
      <c r="H2725" s="165">
        <f t="shared" si="171"/>
        <v>1</v>
      </c>
      <c r="I2725" s="166">
        <f>+Exports!G2728</f>
        <v>53566.235200000003</v>
      </c>
      <c r="J2725" s="166">
        <f>+'ELAP_IPCO-APND'!D2728</f>
        <v>69.33305</v>
      </c>
      <c r="K2725" s="166">
        <f>+(ExportsELAP[[#This Row],[Exports kWh - MPT]]/1000)*ExportsELAP[[#This Row],[EIM Price]]</f>
        <v>3713.9104634333603</v>
      </c>
      <c r="L2725" s="167" t="str">
        <f>+INDEX(ECR_Hours!$I$12:$I$15,MATCH(ExportsELAP[[#This Row],[Date Prevailing]],ECR_Hours!$H$12:$H$15,1))</f>
        <v>NS</v>
      </c>
      <c r="M2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6" spans="1:13" x14ac:dyDescent="0.25">
      <c r="A2726" s="164">
        <f>+Exports!A2729</f>
        <v>44675</v>
      </c>
      <c r="B2726" s="165">
        <f t="shared" si="168"/>
        <v>2022</v>
      </c>
      <c r="C2726" s="165">
        <f t="shared" si="169"/>
        <v>4</v>
      </c>
      <c r="D2726" s="165">
        <f t="shared" si="170"/>
        <v>24</v>
      </c>
      <c r="E2726" s="165">
        <f>+Exports!B2729</f>
        <v>13</v>
      </c>
      <c r="F2726" s="165">
        <f>+WEEKDAY(ExportsELAP[[#This Row],[Date Prevailing]],1)</f>
        <v>1</v>
      </c>
      <c r="G2726" s="165">
        <f>+COUNTIFS(ECR_Hours!$K$6:$K$7,ExportsELAP[[#This Row],[Date Prevailing]])</f>
        <v>0</v>
      </c>
      <c r="H2726" s="165">
        <f t="shared" si="171"/>
        <v>1</v>
      </c>
      <c r="I2726" s="166">
        <f>+Exports!G2729</f>
        <v>58299.304499999998</v>
      </c>
      <c r="J2726" s="166">
        <f>+'ELAP_IPCO-APND'!D2729</f>
        <v>71.525130000000004</v>
      </c>
      <c r="K2726" s="166">
        <f>+(ExportsELAP[[#This Row],[Exports kWh - MPT]]/1000)*ExportsELAP[[#This Row],[EIM Price]]</f>
        <v>4169.8653332720851</v>
      </c>
      <c r="L2726" s="167" t="str">
        <f>+INDEX(ECR_Hours!$I$12:$I$15,MATCH(ExportsELAP[[#This Row],[Date Prevailing]],ECR_Hours!$H$12:$H$15,1))</f>
        <v>NS</v>
      </c>
      <c r="M2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7" spans="1:13" x14ac:dyDescent="0.25">
      <c r="A2727" s="164">
        <f>+Exports!A2730</f>
        <v>44675</v>
      </c>
      <c r="B2727" s="165">
        <f t="shared" si="168"/>
        <v>2022</v>
      </c>
      <c r="C2727" s="165">
        <f t="shared" si="169"/>
        <v>4</v>
      </c>
      <c r="D2727" s="165">
        <f t="shared" si="170"/>
        <v>24</v>
      </c>
      <c r="E2727" s="165">
        <f>+Exports!B2730</f>
        <v>14</v>
      </c>
      <c r="F2727" s="165">
        <f>+WEEKDAY(ExportsELAP[[#This Row],[Date Prevailing]],1)</f>
        <v>1</v>
      </c>
      <c r="G2727" s="165">
        <f>+COUNTIFS(ECR_Hours!$K$6:$K$7,ExportsELAP[[#This Row],[Date Prevailing]])</f>
        <v>0</v>
      </c>
      <c r="H2727" s="165">
        <f t="shared" si="171"/>
        <v>1</v>
      </c>
      <c r="I2727" s="166">
        <f>+Exports!G2730</f>
        <v>59122.8992</v>
      </c>
      <c r="J2727" s="166">
        <f>+'ELAP_IPCO-APND'!D2730</f>
        <v>63.777380000000001</v>
      </c>
      <c r="K2727" s="166">
        <f>+(ExportsELAP[[#This Row],[Exports kWh - MPT]]/1000)*ExportsELAP[[#This Row],[EIM Price]]</f>
        <v>3770.7036089800959</v>
      </c>
      <c r="L2727" s="167" t="str">
        <f>+INDEX(ECR_Hours!$I$12:$I$15,MATCH(ExportsELAP[[#This Row],[Date Prevailing]],ECR_Hours!$H$12:$H$15,1))</f>
        <v>NS</v>
      </c>
      <c r="M2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8" spans="1:13" x14ac:dyDescent="0.25">
      <c r="A2728" s="164">
        <f>+Exports!A2731</f>
        <v>44675</v>
      </c>
      <c r="B2728" s="165">
        <f t="shared" si="168"/>
        <v>2022</v>
      </c>
      <c r="C2728" s="165">
        <f t="shared" si="169"/>
        <v>4</v>
      </c>
      <c r="D2728" s="165">
        <f t="shared" si="170"/>
        <v>24</v>
      </c>
      <c r="E2728" s="165">
        <f>+Exports!B2731</f>
        <v>15</v>
      </c>
      <c r="F2728" s="165">
        <f>+WEEKDAY(ExportsELAP[[#This Row],[Date Prevailing]],1)</f>
        <v>1</v>
      </c>
      <c r="G2728" s="165">
        <f>+COUNTIFS(ECR_Hours!$K$6:$K$7,ExportsELAP[[#This Row],[Date Prevailing]])</f>
        <v>0</v>
      </c>
      <c r="H2728" s="165">
        <f t="shared" si="171"/>
        <v>1</v>
      </c>
      <c r="I2728" s="166">
        <f>+Exports!G2731</f>
        <v>58299.5988</v>
      </c>
      <c r="J2728" s="166">
        <f>+'ELAP_IPCO-APND'!D2731</f>
        <v>52.639299999999999</v>
      </c>
      <c r="K2728" s="166">
        <f>+(ExportsELAP[[#This Row],[Exports kWh - MPT]]/1000)*ExportsELAP[[#This Row],[EIM Price]]</f>
        <v>3068.8500711128399</v>
      </c>
      <c r="L2728" s="167" t="str">
        <f>+INDEX(ECR_Hours!$I$12:$I$15,MATCH(ExportsELAP[[#This Row],[Date Prevailing]],ECR_Hours!$H$12:$H$15,1))</f>
        <v>NS</v>
      </c>
      <c r="M2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29" spans="1:13" x14ac:dyDescent="0.25">
      <c r="A2729" s="164">
        <f>+Exports!A2732</f>
        <v>44675</v>
      </c>
      <c r="B2729" s="165">
        <f t="shared" si="168"/>
        <v>2022</v>
      </c>
      <c r="C2729" s="165">
        <f t="shared" si="169"/>
        <v>4</v>
      </c>
      <c r="D2729" s="165">
        <f t="shared" si="170"/>
        <v>24</v>
      </c>
      <c r="E2729" s="165">
        <f>+Exports!B2732</f>
        <v>16</v>
      </c>
      <c r="F2729" s="165">
        <f>+WEEKDAY(ExportsELAP[[#This Row],[Date Prevailing]],1)</f>
        <v>1</v>
      </c>
      <c r="G2729" s="165">
        <f>+COUNTIFS(ECR_Hours!$K$6:$K$7,ExportsELAP[[#This Row],[Date Prevailing]])</f>
        <v>0</v>
      </c>
      <c r="H2729" s="165">
        <f t="shared" si="171"/>
        <v>1</v>
      </c>
      <c r="I2729" s="166">
        <f>+Exports!G2732</f>
        <v>54045.695999999996</v>
      </c>
      <c r="J2729" s="166">
        <f>+'ELAP_IPCO-APND'!D2732</f>
        <v>66.014799999999994</v>
      </c>
      <c r="K2729" s="166">
        <f>+(ExportsELAP[[#This Row],[Exports kWh - MPT]]/1000)*ExportsELAP[[#This Row],[EIM Price]]</f>
        <v>3567.8158123007997</v>
      </c>
      <c r="L2729" s="167" t="str">
        <f>+INDEX(ECR_Hours!$I$12:$I$15,MATCH(ExportsELAP[[#This Row],[Date Prevailing]],ECR_Hours!$H$12:$H$15,1))</f>
        <v>NS</v>
      </c>
      <c r="M2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0" spans="1:13" x14ac:dyDescent="0.25">
      <c r="A2730" s="164">
        <f>+Exports!A2733</f>
        <v>44675</v>
      </c>
      <c r="B2730" s="165">
        <f t="shared" si="168"/>
        <v>2022</v>
      </c>
      <c r="C2730" s="165">
        <f t="shared" si="169"/>
        <v>4</v>
      </c>
      <c r="D2730" s="165">
        <f t="shared" si="170"/>
        <v>24</v>
      </c>
      <c r="E2730" s="165">
        <f>+Exports!B2733</f>
        <v>17</v>
      </c>
      <c r="F2730" s="165">
        <f>+WEEKDAY(ExportsELAP[[#This Row],[Date Prevailing]],1)</f>
        <v>1</v>
      </c>
      <c r="G2730" s="165">
        <f>+COUNTIFS(ECR_Hours!$K$6:$K$7,ExportsELAP[[#This Row],[Date Prevailing]])</f>
        <v>0</v>
      </c>
      <c r="H2730" s="165">
        <f t="shared" si="171"/>
        <v>1</v>
      </c>
      <c r="I2730" s="166">
        <f>+Exports!G2733</f>
        <v>45625.08</v>
      </c>
      <c r="J2730" s="166">
        <f>+'ELAP_IPCO-APND'!D2733</f>
        <v>72.205070000000006</v>
      </c>
      <c r="K2730" s="166">
        <f>+(ExportsELAP[[#This Row],[Exports kWh - MPT]]/1000)*ExportsELAP[[#This Row],[EIM Price]]</f>
        <v>3294.3620951556004</v>
      </c>
      <c r="L2730" s="167" t="str">
        <f>+INDEX(ECR_Hours!$I$12:$I$15,MATCH(ExportsELAP[[#This Row],[Date Prevailing]],ECR_Hours!$H$12:$H$15,1))</f>
        <v>NS</v>
      </c>
      <c r="M2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1" spans="1:13" x14ac:dyDescent="0.25">
      <c r="A2731" s="164">
        <f>+Exports!A2734</f>
        <v>44675</v>
      </c>
      <c r="B2731" s="165">
        <f t="shared" si="168"/>
        <v>2022</v>
      </c>
      <c r="C2731" s="165">
        <f t="shared" si="169"/>
        <v>4</v>
      </c>
      <c r="D2731" s="165">
        <f t="shared" si="170"/>
        <v>24</v>
      </c>
      <c r="E2731" s="165">
        <f>+Exports!B2734</f>
        <v>18</v>
      </c>
      <c r="F2731" s="165">
        <f>+WEEKDAY(ExportsELAP[[#This Row],[Date Prevailing]],1)</f>
        <v>1</v>
      </c>
      <c r="G2731" s="165">
        <f>+COUNTIFS(ECR_Hours!$K$6:$K$7,ExportsELAP[[#This Row],[Date Prevailing]])</f>
        <v>0</v>
      </c>
      <c r="H2731" s="165">
        <f t="shared" si="171"/>
        <v>1</v>
      </c>
      <c r="I2731" s="166">
        <f>+Exports!G2734</f>
        <v>32596.338400000001</v>
      </c>
      <c r="J2731" s="166">
        <f>+'ELAP_IPCO-APND'!D2734</f>
        <v>69.912239999999997</v>
      </c>
      <c r="K2731" s="166">
        <f>+(ExportsELAP[[#This Row],[Exports kWh - MPT]]/1000)*ExportsELAP[[#This Row],[EIM Price]]</f>
        <v>2278.883033342016</v>
      </c>
      <c r="L2731" s="167" t="str">
        <f>+INDEX(ECR_Hours!$I$12:$I$15,MATCH(ExportsELAP[[#This Row],[Date Prevailing]],ECR_Hours!$H$12:$H$15,1))</f>
        <v>NS</v>
      </c>
      <c r="M2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2" spans="1:13" x14ac:dyDescent="0.25">
      <c r="A2732" s="164">
        <f>+Exports!A2735</f>
        <v>44675</v>
      </c>
      <c r="B2732" s="165">
        <f t="shared" si="168"/>
        <v>2022</v>
      </c>
      <c r="C2732" s="165">
        <f t="shared" si="169"/>
        <v>4</v>
      </c>
      <c r="D2732" s="165">
        <f t="shared" si="170"/>
        <v>24</v>
      </c>
      <c r="E2732" s="165">
        <f>+Exports!B2735</f>
        <v>19</v>
      </c>
      <c r="F2732" s="165">
        <f>+WEEKDAY(ExportsELAP[[#This Row],[Date Prevailing]],1)</f>
        <v>1</v>
      </c>
      <c r="G2732" s="165">
        <f>+COUNTIFS(ECR_Hours!$K$6:$K$7,ExportsELAP[[#This Row],[Date Prevailing]])</f>
        <v>0</v>
      </c>
      <c r="H2732" s="165">
        <f t="shared" si="171"/>
        <v>1</v>
      </c>
      <c r="I2732" s="166">
        <f>+Exports!G2735</f>
        <v>18056.679499999998</v>
      </c>
      <c r="J2732" s="166">
        <f>+'ELAP_IPCO-APND'!D2735</f>
        <v>70.8506</v>
      </c>
      <c r="K2732" s="166">
        <f>+(ExportsELAP[[#This Row],[Exports kWh - MPT]]/1000)*ExportsELAP[[#This Row],[EIM Price]]</f>
        <v>1279.3265765826998</v>
      </c>
      <c r="L2732" s="167" t="str">
        <f>+INDEX(ECR_Hours!$I$12:$I$15,MATCH(ExportsELAP[[#This Row],[Date Prevailing]],ECR_Hours!$H$12:$H$15,1))</f>
        <v>NS</v>
      </c>
      <c r="M2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3" spans="1:13" x14ac:dyDescent="0.25">
      <c r="A2733" s="164">
        <f>+Exports!A2736</f>
        <v>44675</v>
      </c>
      <c r="B2733" s="165">
        <f t="shared" si="168"/>
        <v>2022</v>
      </c>
      <c r="C2733" s="165">
        <f t="shared" si="169"/>
        <v>4</v>
      </c>
      <c r="D2733" s="165">
        <f t="shared" si="170"/>
        <v>24</v>
      </c>
      <c r="E2733" s="165">
        <f>+Exports!B2736</f>
        <v>20</v>
      </c>
      <c r="F2733" s="165">
        <f>+WEEKDAY(ExportsELAP[[#This Row],[Date Prevailing]],1)</f>
        <v>1</v>
      </c>
      <c r="G2733" s="165">
        <f>+COUNTIFS(ECR_Hours!$K$6:$K$7,ExportsELAP[[#This Row],[Date Prevailing]])</f>
        <v>0</v>
      </c>
      <c r="H2733" s="165">
        <f t="shared" si="171"/>
        <v>1</v>
      </c>
      <c r="I2733" s="166">
        <f>+Exports!G2736</f>
        <v>5517.8236999999999</v>
      </c>
      <c r="J2733" s="166">
        <f>+'ELAP_IPCO-APND'!D2736</f>
        <v>79.368099999999998</v>
      </c>
      <c r="K2733" s="166">
        <f>+(ExportsELAP[[#This Row],[Exports kWh - MPT]]/1000)*ExportsELAP[[#This Row],[EIM Price]]</f>
        <v>437.93918320397</v>
      </c>
      <c r="L2733" s="167" t="str">
        <f>+INDEX(ECR_Hours!$I$12:$I$15,MATCH(ExportsELAP[[#This Row],[Date Prevailing]],ECR_Hours!$H$12:$H$15,1))</f>
        <v>NS</v>
      </c>
      <c r="M2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4" spans="1:13" x14ac:dyDescent="0.25">
      <c r="A2734" s="164">
        <f>+Exports!A2737</f>
        <v>44675</v>
      </c>
      <c r="B2734" s="165">
        <f t="shared" si="168"/>
        <v>2022</v>
      </c>
      <c r="C2734" s="165">
        <f t="shared" si="169"/>
        <v>4</v>
      </c>
      <c r="D2734" s="165">
        <f t="shared" si="170"/>
        <v>24</v>
      </c>
      <c r="E2734" s="165">
        <f>+Exports!B2737</f>
        <v>21</v>
      </c>
      <c r="F2734" s="165">
        <f>+WEEKDAY(ExportsELAP[[#This Row],[Date Prevailing]],1)</f>
        <v>1</v>
      </c>
      <c r="G2734" s="165">
        <f>+COUNTIFS(ECR_Hours!$K$6:$K$7,ExportsELAP[[#This Row],[Date Prevailing]])</f>
        <v>0</v>
      </c>
      <c r="H2734" s="165">
        <f t="shared" si="171"/>
        <v>1</v>
      </c>
      <c r="I2734" s="166">
        <f>+Exports!G2737</f>
        <v>289.05099999999999</v>
      </c>
      <c r="J2734" s="166">
        <f>+'ELAP_IPCO-APND'!D2737</f>
        <v>106.41641</v>
      </c>
      <c r="K2734" s="166">
        <f>+(ExportsELAP[[#This Row],[Exports kWh - MPT]]/1000)*ExportsELAP[[#This Row],[EIM Price]]</f>
        <v>30.759769726910001</v>
      </c>
      <c r="L2734" s="167" t="str">
        <f>+INDEX(ECR_Hours!$I$12:$I$15,MATCH(ExportsELAP[[#This Row],[Date Prevailing]],ECR_Hours!$H$12:$H$15,1))</f>
        <v>NS</v>
      </c>
      <c r="M2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5" spans="1:13" x14ac:dyDescent="0.25">
      <c r="A2735" s="164">
        <f>+Exports!A2738</f>
        <v>44675</v>
      </c>
      <c r="B2735" s="165">
        <f t="shared" si="168"/>
        <v>2022</v>
      </c>
      <c r="C2735" s="165">
        <f t="shared" si="169"/>
        <v>4</v>
      </c>
      <c r="D2735" s="165">
        <f t="shared" si="170"/>
        <v>24</v>
      </c>
      <c r="E2735" s="165">
        <f>+Exports!B2738</f>
        <v>22</v>
      </c>
      <c r="F2735" s="165">
        <f>+WEEKDAY(ExportsELAP[[#This Row],[Date Prevailing]],1)</f>
        <v>1</v>
      </c>
      <c r="G2735" s="165">
        <f>+COUNTIFS(ECR_Hours!$K$6:$K$7,ExportsELAP[[#This Row],[Date Prevailing]])</f>
        <v>0</v>
      </c>
      <c r="H2735" s="165">
        <f t="shared" si="171"/>
        <v>1</v>
      </c>
      <c r="I2735" s="166">
        <f>+Exports!G2738</f>
        <v>33.698499999999996</v>
      </c>
      <c r="J2735" s="166">
        <f>+'ELAP_IPCO-APND'!D2738</f>
        <v>113.1896</v>
      </c>
      <c r="K2735" s="166">
        <f>+(ExportsELAP[[#This Row],[Exports kWh - MPT]]/1000)*ExportsELAP[[#This Row],[EIM Price]]</f>
        <v>3.8143197355999989</v>
      </c>
      <c r="L2735" s="167" t="str">
        <f>+INDEX(ECR_Hours!$I$12:$I$15,MATCH(ExportsELAP[[#This Row],[Date Prevailing]],ECR_Hours!$H$12:$H$15,1))</f>
        <v>NS</v>
      </c>
      <c r="M2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6" spans="1:13" x14ac:dyDescent="0.25">
      <c r="A2736" s="164">
        <f>+Exports!A2739</f>
        <v>44675</v>
      </c>
      <c r="B2736" s="165">
        <f t="shared" si="168"/>
        <v>2022</v>
      </c>
      <c r="C2736" s="165">
        <f t="shared" si="169"/>
        <v>4</v>
      </c>
      <c r="D2736" s="165">
        <f t="shared" si="170"/>
        <v>24</v>
      </c>
      <c r="E2736" s="165">
        <f>+Exports!B2739</f>
        <v>23</v>
      </c>
      <c r="F2736" s="165">
        <f>+WEEKDAY(ExportsELAP[[#This Row],[Date Prevailing]],1)</f>
        <v>1</v>
      </c>
      <c r="G2736" s="165">
        <f>+COUNTIFS(ECR_Hours!$K$6:$K$7,ExportsELAP[[#This Row],[Date Prevailing]])</f>
        <v>0</v>
      </c>
      <c r="H2736" s="165">
        <f t="shared" si="171"/>
        <v>1</v>
      </c>
      <c r="I2736" s="166">
        <f>+Exports!G2739</f>
        <v>32.780999999999999</v>
      </c>
      <c r="J2736" s="166">
        <f>+'ELAP_IPCO-APND'!D2739</f>
        <v>100.58301</v>
      </c>
      <c r="K2736" s="166">
        <f>+(ExportsELAP[[#This Row],[Exports kWh - MPT]]/1000)*ExportsELAP[[#This Row],[EIM Price]]</f>
        <v>3.29721165081</v>
      </c>
      <c r="L2736" s="167" t="str">
        <f>+INDEX(ECR_Hours!$I$12:$I$15,MATCH(ExportsELAP[[#This Row],[Date Prevailing]],ECR_Hours!$H$12:$H$15,1))</f>
        <v>NS</v>
      </c>
      <c r="M2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7" spans="1:13" x14ac:dyDescent="0.25">
      <c r="A2737" s="164">
        <f>+Exports!A2740</f>
        <v>44675</v>
      </c>
      <c r="B2737" s="165">
        <f t="shared" si="168"/>
        <v>2022</v>
      </c>
      <c r="C2737" s="165">
        <f t="shared" si="169"/>
        <v>4</v>
      </c>
      <c r="D2737" s="165">
        <f t="shared" si="170"/>
        <v>24</v>
      </c>
      <c r="E2737" s="165">
        <f>+Exports!B2740</f>
        <v>24</v>
      </c>
      <c r="F2737" s="165">
        <f>+WEEKDAY(ExportsELAP[[#This Row],[Date Prevailing]],1)</f>
        <v>1</v>
      </c>
      <c r="G2737" s="165">
        <f>+COUNTIFS(ECR_Hours!$K$6:$K$7,ExportsELAP[[#This Row],[Date Prevailing]])</f>
        <v>0</v>
      </c>
      <c r="H2737" s="165">
        <f t="shared" si="171"/>
        <v>1</v>
      </c>
      <c r="I2737" s="166">
        <f>+Exports!G2740</f>
        <v>33.0778999999999</v>
      </c>
      <c r="J2737" s="166">
        <f>+'ELAP_IPCO-APND'!D2740</f>
        <v>79.997110000000006</v>
      </c>
      <c r="K2737" s="166">
        <f>+(ExportsELAP[[#This Row],[Exports kWh - MPT]]/1000)*ExportsELAP[[#This Row],[EIM Price]]</f>
        <v>2.6461364048689924</v>
      </c>
      <c r="L2737" s="167" t="str">
        <f>+INDEX(ECR_Hours!$I$12:$I$15,MATCH(ExportsELAP[[#This Row],[Date Prevailing]],ECR_Hours!$H$12:$H$15,1))</f>
        <v>NS</v>
      </c>
      <c r="M2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8" spans="1:13" x14ac:dyDescent="0.25">
      <c r="A2738" s="164">
        <f>+Exports!A2741</f>
        <v>44676</v>
      </c>
      <c r="B2738" s="165">
        <f t="shared" si="168"/>
        <v>2022</v>
      </c>
      <c r="C2738" s="165">
        <f t="shared" si="169"/>
        <v>4</v>
      </c>
      <c r="D2738" s="165">
        <f t="shared" si="170"/>
        <v>25</v>
      </c>
      <c r="E2738" s="165">
        <f>+Exports!B2741</f>
        <v>1</v>
      </c>
      <c r="F2738" s="165">
        <f>+WEEKDAY(ExportsELAP[[#This Row],[Date Prevailing]],1)</f>
        <v>2</v>
      </c>
      <c r="G2738" s="165">
        <f>+COUNTIFS(ECR_Hours!$K$6:$K$7,ExportsELAP[[#This Row],[Date Prevailing]])</f>
        <v>0</v>
      </c>
      <c r="H2738" s="165">
        <f t="shared" si="171"/>
        <v>2</v>
      </c>
      <c r="I2738" s="166">
        <f>+Exports!G2741</f>
        <v>33.827799999999989</v>
      </c>
      <c r="J2738" s="166">
        <f>+'ELAP_IPCO-APND'!D2741</f>
        <v>80.886060000000001</v>
      </c>
      <c r="K2738" s="166">
        <f>+(ExportsELAP[[#This Row],[Exports kWh - MPT]]/1000)*ExportsELAP[[#This Row],[EIM Price]]</f>
        <v>2.7361974604679995</v>
      </c>
      <c r="L2738" s="167" t="str">
        <f>+INDEX(ECR_Hours!$I$12:$I$15,MATCH(ExportsELAP[[#This Row],[Date Prevailing]],ECR_Hours!$H$12:$H$15,1))</f>
        <v>NS</v>
      </c>
      <c r="M2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39" spans="1:13" x14ac:dyDescent="0.25">
      <c r="A2739" s="164">
        <f>+Exports!A2742</f>
        <v>44676</v>
      </c>
      <c r="B2739" s="165">
        <f t="shared" si="168"/>
        <v>2022</v>
      </c>
      <c r="C2739" s="165">
        <f t="shared" si="169"/>
        <v>4</v>
      </c>
      <c r="D2739" s="165">
        <f t="shared" si="170"/>
        <v>25</v>
      </c>
      <c r="E2739" s="165">
        <f>+Exports!B2742</f>
        <v>2</v>
      </c>
      <c r="F2739" s="165">
        <f>+WEEKDAY(ExportsELAP[[#This Row],[Date Prevailing]],1)</f>
        <v>2</v>
      </c>
      <c r="G2739" s="165">
        <f>+COUNTIFS(ECR_Hours!$K$6:$K$7,ExportsELAP[[#This Row],[Date Prevailing]])</f>
        <v>0</v>
      </c>
      <c r="H2739" s="165">
        <f t="shared" si="171"/>
        <v>2</v>
      </c>
      <c r="I2739" s="166">
        <f>+Exports!G2742</f>
        <v>33.935300000000005</v>
      </c>
      <c r="J2739" s="166">
        <f>+'ELAP_IPCO-APND'!D2742</f>
        <v>73.504350000000002</v>
      </c>
      <c r="K2739" s="166">
        <f>+(ExportsELAP[[#This Row],[Exports kWh - MPT]]/1000)*ExportsELAP[[#This Row],[EIM Price]]</f>
        <v>2.4943921685550006</v>
      </c>
      <c r="L2739" s="167" t="str">
        <f>+INDEX(ECR_Hours!$I$12:$I$15,MATCH(ExportsELAP[[#This Row],[Date Prevailing]],ECR_Hours!$H$12:$H$15,1))</f>
        <v>NS</v>
      </c>
      <c r="M2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0" spans="1:13" x14ac:dyDescent="0.25">
      <c r="A2740" s="164">
        <f>+Exports!A2743</f>
        <v>44676</v>
      </c>
      <c r="B2740" s="165">
        <f t="shared" si="168"/>
        <v>2022</v>
      </c>
      <c r="C2740" s="165">
        <f t="shared" si="169"/>
        <v>4</v>
      </c>
      <c r="D2740" s="165">
        <f t="shared" si="170"/>
        <v>25</v>
      </c>
      <c r="E2740" s="165">
        <f>+Exports!B2743</f>
        <v>3</v>
      </c>
      <c r="F2740" s="165">
        <f>+WEEKDAY(ExportsELAP[[#This Row],[Date Prevailing]],1)</f>
        <v>2</v>
      </c>
      <c r="G2740" s="165">
        <f>+COUNTIFS(ECR_Hours!$K$6:$K$7,ExportsELAP[[#This Row],[Date Prevailing]])</f>
        <v>0</v>
      </c>
      <c r="H2740" s="165">
        <f t="shared" si="171"/>
        <v>2</v>
      </c>
      <c r="I2740" s="166">
        <f>+Exports!G2743</f>
        <v>33.830299999999987</v>
      </c>
      <c r="J2740" s="166">
        <f>+'ELAP_IPCO-APND'!D2743</f>
        <v>59.006770000000003</v>
      </c>
      <c r="K2740" s="166">
        <f>+(ExportsELAP[[#This Row],[Exports kWh - MPT]]/1000)*ExportsELAP[[#This Row],[EIM Price]]</f>
        <v>1.9962167311309993</v>
      </c>
      <c r="L2740" s="167" t="str">
        <f>+INDEX(ECR_Hours!$I$12:$I$15,MATCH(ExportsELAP[[#This Row],[Date Prevailing]],ECR_Hours!$H$12:$H$15,1))</f>
        <v>NS</v>
      </c>
      <c r="M2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1" spans="1:13" x14ac:dyDescent="0.25">
      <c r="A2741" s="164">
        <f>+Exports!A2744</f>
        <v>44676</v>
      </c>
      <c r="B2741" s="165">
        <f t="shared" si="168"/>
        <v>2022</v>
      </c>
      <c r="C2741" s="165">
        <f t="shared" si="169"/>
        <v>4</v>
      </c>
      <c r="D2741" s="165">
        <f t="shared" si="170"/>
        <v>25</v>
      </c>
      <c r="E2741" s="165">
        <f>+Exports!B2744</f>
        <v>4</v>
      </c>
      <c r="F2741" s="165">
        <f>+WEEKDAY(ExportsELAP[[#This Row],[Date Prevailing]],1)</f>
        <v>2</v>
      </c>
      <c r="G2741" s="165">
        <f>+COUNTIFS(ECR_Hours!$K$6:$K$7,ExportsELAP[[#This Row],[Date Prevailing]])</f>
        <v>0</v>
      </c>
      <c r="H2741" s="165">
        <f t="shared" si="171"/>
        <v>2</v>
      </c>
      <c r="I2741" s="166">
        <f>+Exports!G2744</f>
        <v>58.595999999999904</v>
      </c>
      <c r="J2741" s="166">
        <f>+'ELAP_IPCO-APND'!D2744</f>
        <v>53.781610000000001</v>
      </c>
      <c r="K2741" s="166">
        <f>+(ExportsELAP[[#This Row],[Exports kWh - MPT]]/1000)*ExportsELAP[[#This Row],[EIM Price]]</f>
        <v>3.1513872195599948</v>
      </c>
      <c r="L2741" s="167" t="str">
        <f>+INDEX(ECR_Hours!$I$12:$I$15,MATCH(ExportsELAP[[#This Row],[Date Prevailing]],ECR_Hours!$H$12:$H$15,1))</f>
        <v>NS</v>
      </c>
      <c r="M2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2" spans="1:13" x14ac:dyDescent="0.25">
      <c r="A2742" s="164">
        <f>+Exports!A2745</f>
        <v>44676</v>
      </c>
      <c r="B2742" s="165">
        <f t="shared" si="168"/>
        <v>2022</v>
      </c>
      <c r="C2742" s="165">
        <f t="shared" si="169"/>
        <v>4</v>
      </c>
      <c r="D2742" s="165">
        <f t="shared" si="170"/>
        <v>25</v>
      </c>
      <c r="E2742" s="165">
        <f>+Exports!B2745</f>
        <v>5</v>
      </c>
      <c r="F2742" s="165">
        <f>+WEEKDAY(ExportsELAP[[#This Row],[Date Prevailing]],1)</f>
        <v>2</v>
      </c>
      <c r="G2742" s="165">
        <f>+COUNTIFS(ECR_Hours!$K$6:$K$7,ExportsELAP[[#This Row],[Date Prevailing]])</f>
        <v>0</v>
      </c>
      <c r="H2742" s="165">
        <f t="shared" si="171"/>
        <v>2</v>
      </c>
      <c r="I2742" s="166">
        <f>+Exports!G2745</f>
        <v>61.596900000000005</v>
      </c>
      <c r="J2742" s="166">
        <f>+'ELAP_IPCO-APND'!D2745</f>
        <v>56.927770000000002</v>
      </c>
      <c r="K2742" s="166">
        <f>+(ExportsELAP[[#This Row],[Exports kWh - MPT]]/1000)*ExportsELAP[[#This Row],[EIM Price]]</f>
        <v>3.5065741559130004</v>
      </c>
      <c r="L2742" s="167" t="str">
        <f>+INDEX(ECR_Hours!$I$12:$I$15,MATCH(ExportsELAP[[#This Row],[Date Prevailing]],ECR_Hours!$H$12:$H$15,1))</f>
        <v>NS</v>
      </c>
      <c r="M2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3" spans="1:13" x14ac:dyDescent="0.25">
      <c r="A2743" s="164">
        <f>+Exports!A2746</f>
        <v>44676</v>
      </c>
      <c r="B2743" s="165">
        <f t="shared" si="168"/>
        <v>2022</v>
      </c>
      <c r="C2743" s="165">
        <f t="shared" si="169"/>
        <v>4</v>
      </c>
      <c r="D2743" s="165">
        <f t="shared" si="170"/>
        <v>25</v>
      </c>
      <c r="E2743" s="165">
        <f>+Exports!B2746</f>
        <v>6</v>
      </c>
      <c r="F2743" s="165">
        <f>+WEEKDAY(ExportsELAP[[#This Row],[Date Prevailing]],1)</f>
        <v>2</v>
      </c>
      <c r="G2743" s="165">
        <f>+COUNTIFS(ECR_Hours!$K$6:$K$7,ExportsELAP[[#This Row],[Date Prevailing]])</f>
        <v>0</v>
      </c>
      <c r="H2743" s="165">
        <f t="shared" si="171"/>
        <v>2</v>
      </c>
      <c r="I2743" s="166">
        <f>+Exports!G2746</f>
        <v>59.331500000000005</v>
      </c>
      <c r="J2743" s="166">
        <f>+'ELAP_IPCO-APND'!D2746</f>
        <v>64.399439999999998</v>
      </c>
      <c r="K2743" s="166">
        <f>+(ExportsELAP[[#This Row],[Exports kWh - MPT]]/1000)*ExportsELAP[[#This Row],[EIM Price]]</f>
        <v>3.8209153743600002</v>
      </c>
      <c r="L2743" s="167" t="str">
        <f>+INDEX(ECR_Hours!$I$12:$I$15,MATCH(ExportsELAP[[#This Row],[Date Prevailing]],ECR_Hours!$H$12:$H$15,1))</f>
        <v>NS</v>
      </c>
      <c r="M2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4" spans="1:13" x14ac:dyDescent="0.25">
      <c r="A2744" s="164">
        <f>+Exports!A2747</f>
        <v>44676</v>
      </c>
      <c r="B2744" s="165">
        <f t="shared" si="168"/>
        <v>2022</v>
      </c>
      <c r="C2744" s="165">
        <f t="shared" si="169"/>
        <v>4</v>
      </c>
      <c r="D2744" s="165">
        <f t="shared" si="170"/>
        <v>25</v>
      </c>
      <c r="E2744" s="165">
        <f>+Exports!B2747</f>
        <v>7</v>
      </c>
      <c r="F2744" s="165">
        <f>+WEEKDAY(ExportsELAP[[#This Row],[Date Prevailing]],1)</f>
        <v>2</v>
      </c>
      <c r="G2744" s="165">
        <f>+COUNTIFS(ECR_Hours!$K$6:$K$7,ExportsELAP[[#This Row],[Date Prevailing]])</f>
        <v>0</v>
      </c>
      <c r="H2744" s="165">
        <f t="shared" si="171"/>
        <v>2</v>
      </c>
      <c r="I2744" s="166">
        <f>+Exports!G2747</f>
        <v>149.51699999999988</v>
      </c>
      <c r="J2744" s="166">
        <f>+'ELAP_IPCO-APND'!D2747</f>
        <v>71.946269999999998</v>
      </c>
      <c r="K2744" s="166">
        <f>+(ExportsELAP[[#This Row],[Exports kWh - MPT]]/1000)*ExportsELAP[[#This Row],[EIM Price]]</f>
        <v>10.75719045158999</v>
      </c>
      <c r="L2744" s="167" t="str">
        <f>+INDEX(ECR_Hours!$I$12:$I$15,MATCH(ExportsELAP[[#This Row],[Date Prevailing]],ECR_Hours!$H$12:$H$15,1))</f>
        <v>NS</v>
      </c>
      <c r="M2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5" spans="1:13" x14ac:dyDescent="0.25">
      <c r="A2745" s="164">
        <f>+Exports!A2748</f>
        <v>44676</v>
      </c>
      <c r="B2745" s="165">
        <f t="shared" si="168"/>
        <v>2022</v>
      </c>
      <c r="C2745" s="165">
        <f t="shared" si="169"/>
        <v>4</v>
      </c>
      <c r="D2745" s="165">
        <f t="shared" si="170"/>
        <v>25</v>
      </c>
      <c r="E2745" s="165">
        <f>+Exports!B2748</f>
        <v>8</v>
      </c>
      <c r="F2745" s="165">
        <f>+WEEKDAY(ExportsELAP[[#This Row],[Date Prevailing]],1)</f>
        <v>2</v>
      </c>
      <c r="G2745" s="165">
        <f>+COUNTIFS(ECR_Hours!$K$6:$K$7,ExportsELAP[[#This Row],[Date Prevailing]])</f>
        <v>0</v>
      </c>
      <c r="H2745" s="165">
        <f t="shared" si="171"/>
        <v>2</v>
      </c>
      <c r="I2745" s="166">
        <f>+Exports!G2748</f>
        <v>4360.5776000000005</v>
      </c>
      <c r="J2745" s="166">
        <f>+'ELAP_IPCO-APND'!D2748</f>
        <v>70.032510000000002</v>
      </c>
      <c r="K2745" s="166">
        <f>+(ExportsELAP[[#This Row],[Exports kWh - MPT]]/1000)*ExportsELAP[[#This Row],[EIM Price]]</f>
        <v>305.3821943777761</v>
      </c>
      <c r="L2745" s="167" t="str">
        <f>+INDEX(ECR_Hours!$I$12:$I$15,MATCH(ExportsELAP[[#This Row],[Date Prevailing]],ECR_Hours!$H$12:$H$15,1))</f>
        <v>NS</v>
      </c>
      <c r="M2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6" spans="1:13" x14ac:dyDescent="0.25">
      <c r="A2746" s="164">
        <f>+Exports!A2749</f>
        <v>44676</v>
      </c>
      <c r="B2746" s="165">
        <f t="shared" si="168"/>
        <v>2022</v>
      </c>
      <c r="C2746" s="165">
        <f t="shared" si="169"/>
        <v>4</v>
      </c>
      <c r="D2746" s="165">
        <f t="shared" si="170"/>
        <v>25</v>
      </c>
      <c r="E2746" s="165">
        <f>+Exports!B2749</f>
        <v>9</v>
      </c>
      <c r="F2746" s="165">
        <f>+WEEKDAY(ExportsELAP[[#This Row],[Date Prevailing]],1)</f>
        <v>2</v>
      </c>
      <c r="G2746" s="165">
        <f>+COUNTIFS(ECR_Hours!$K$6:$K$7,ExportsELAP[[#This Row],[Date Prevailing]])</f>
        <v>0</v>
      </c>
      <c r="H2746" s="165">
        <f t="shared" si="171"/>
        <v>2</v>
      </c>
      <c r="I2746" s="166">
        <f>+Exports!G2749</f>
        <v>13994.2516</v>
      </c>
      <c r="J2746" s="166">
        <f>+'ELAP_IPCO-APND'!D2749</f>
        <v>57.45149</v>
      </c>
      <c r="K2746" s="166">
        <f>+(ExportsELAP[[#This Row],[Exports kWh - MPT]]/1000)*ExportsELAP[[#This Row],[EIM Price]]</f>
        <v>803.99060585488405</v>
      </c>
      <c r="L2746" s="167" t="str">
        <f>+INDEX(ECR_Hours!$I$12:$I$15,MATCH(ExportsELAP[[#This Row],[Date Prevailing]],ECR_Hours!$H$12:$H$15,1))</f>
        <v>NS</v>
      </c>
      <c r="M2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7" spans="1:13" x14ac:dyDescent="0.25">
      <c r="A2747" s="164">
        <f>+Exports!A2750</f>
        <v>44676</v>
      </c>
      <c r="B2747" s="165">
        <f t="shared" si="168"/>
        <v>2022</v>
      </c>
      <c r="C2747" s="165">
        <f t="shared" si="169"/>
        <v>4</v>
      </c>
      <c r="D2747" s="165">
        <f t="shared" si="170"/>
        <v>25</v>
      </c>
      <c r="E2747" s="165">
        <f>+Exports!B2750</f>
        <v>10</v>
      </c>
      <c r="F2747" s="165">
        <f>+WEEKDAY(ExportsELAP[[#This Row],[Date Prevailing]],1)</f>
        <v>2</v>
      </c>
      <c r="G2747" s="165">
        <f>+COUNTIFS(ECR_Hours!$K$6:$K$7,ExportsELAP[[#This Row],[Date Prevailing]])</f>
        <v>0</v>
      </c>
      <c r="H2747" s="165">
        <f t="shared" si="171"/>
        <v>2</v>
      </c>
      <c r="I2747" s="166">
        <f>+Exports!G2750</f>
        <v>27248.818500000001</v>
      </c>
      <c r="J2747" s="166">
        <f>+'ELAP_IPCO-APND'!D2750</f>
        <v>80.293790000000001</v>
      </c>
      <c r="K2747" s="166">
        <f>+(ExportsELAP[[#This Row],[Exports kWh - MPT]]/1000)*ExportsELAP[[#This Row],[EIM Price]]</f>
        <v>2187.9109103871151</v>
      </c>
      <c r="L2747" s="167" t="str">
        <f>+INDEX(ECR_Hours!$I$12:$I$15,MATCH(ExportsELAP[[#This Row],[Date Prevailing]],ECR_Hours!$H$12:$H$15,1))</f>
        <v>NS</v>
      </c>
      <c r="M2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8" spans="1:13" x14ac:dyDescent="0.25">
      <c r="A2748" s="164">
        <f>+Exports!A2751</f>
        <v>44676</v>
      </c>
      <c r="B2748" s="165">
        <f t="shared" si="168"/>
        <v>2022</v>
      </c>
      <c r="C2748" s="165">
        <f t="shared" si="169"/>
        <v>4</v>
      </c>
      <c r="D2748" s="165">
        <f t="shared" si="170"/>
        <v>25</v>
      </c>
      <c r="E2748" s="165">
        <f>+Exports!B2751</f>
        <v>11</v>
      </c>
      <c r="F2748" s="165">
        <f>+WEEKDAY(ExportsELAP[[#This Row],[Date Prevailing]],1)</f>
        <v>2</v>
      </c>
      <c r="G2748" s="165">
        <f>+COUNTIFS(ECR_Hours!$K$6:$K$7,ExportsELAP[[#This Row],[Date Prevailing]])</f>
        <v>0</v>
      </c>
      <c r="H2748" s="165">
        <f t="shared" si="171"/>
        <v>2</v>
      </c>
      <c r="I2748" s="166">
        <f>+Exports!G2751</f>
        <v>39954.530200000001</v>
      </c>
      <c r="J2748" s="166">
        <f>+'ELAP_IPCO-APND'!D2751</f>
        <v>130.49537000000001</v>
      </c>
      <c r="K2748" s="166">
        <f>+(ExportsELAP[[#This Row],[Exports kWh - MPT]]/1000)*ExportsELAP[[#This Row],[EIM Price]]</f>
        <v>5213.8812016251741</v>
      </c>
      <c r="L2748" s="167" t="str">
        <f>+INDEX(ECR_Hours!$I$12:$I$15,MATCH(ExportsELAP[[#This Row],[Date Prevailing]],ECR_Hours!$H$12:$H$15,1))</f>
        <v>NS</v>
      </c>
      <c r="M2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49" spans="1:13" x14ac:dyDescent="0.25">
      <c r="A2749" s="164">
        <f>+Exports!A2752</f>
        <v>44676</v>
      </c>
      <c r="B2749" s="165">
        <f t="shared" si="168"/>
        <v>2022</v>
      </c>
      <c r="C2749" s="165">
        <f t="shared" si="169"/>
        <v>4</v>
      </c>
      <c r="D2749" s="165">
        <f t="shared" si="170"/>
        <v>25</v>
      </c>
      <c r="E2749" s="165">
        <f>+Exports!B2752</f>
        <v>12</v>
      </c>
      <c r="F2749" s="165">
        <f>+WEEKDAY(ExportsELAP[[#This Row],[Date Prevailing]],1)</f>
        <v>2</v>
      </c>
      <c r="G2749" s="165">
        <f>+COUNTIFS(ECR_Hours!$K$6:$K$7,ExportsELAP[[#This Row],[Date Prevailing]])</f>
        <v>0</v>
      </c>
      <c r="H2749" s="165">
        <f t="shared" si="171"/>
        <v>2</v>
      </c>
      <c r="I2749" s="166">
        <f>+Exports!G2752</f>
        <v>47421.173799999997</v>
      </c>
      <c r="J2749" s="166">
        <f>+'ELAP_IPCO-APND'!D2752</f>
        <v>139.10499999999999</v>
      </c>
      <c r="K2749" s="166">
        <f>+(ExportsELAP[[#This Row],[Exports kWh - MPT]]/1000)*ExportsELAP[[#This Row],[EIM Price]]</f>
        <v>6596.5223814489991</v>
      </c>
      <c r="L2749" s="167" t="str">
        <f>+INDEX(ECR_Hours!$I$12:$I$15,MATCH(ExportsELAP[[#This Row],[Date Prevailing]],ECR_Hours!$H$12:$H$15,1))</f>
        <v>NS</v>
      </c>
      <c r="M2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0" spans="1:13" x14ac:dyDescent="0.25">
      <c r="A2750" s="164">
        <f>+Exports!A2753</f>
        <v>44676</v>
      </c>
      <c r="B2750" s="165">
        <f t="shared" si="168"/>
        <v>2022</v>
      </c>
      <c r="C2750" s="165">
        <f t="shared" si="169"/>
        <v>4</v>
      </c>
      <c r="D2750" s="165">
        <f t="shared" si="170"/>
        <v>25</v>
      </c>
      <c r="E2750" s="165">
        <f>+Exports!B2753</f>
        <v>13</v>
      </c>
      <c r="F2750" s="165">
        <f>+WEEKDAY(ExportsELAP[[#This Row],[Date Prevailing]],1)</f>
        <v>2</v>
      </c>
      <c r="G2750" s="165">
        <f>+COUNTIFS(ECR_Hours!$K$6:$K$7,ExportsELAP[[#This Row],[Date Prevailing]])</f>
        <v>0</v>
      </c>
      <c r="H2750" s="165">
        <f t="shared" si="171"/>
        <v>2</v>
      </c>
      <c r="I2750" s="166">
        <f>+Exports!G2753</f>
        <v>53554.944499999998</v>
      </c>
      <c r="J2750" s="166">
        <f>+'ELAP_IPCO-APND'!D2753</f>
        <v>110.38627</v>
      </c>
      <c r="K2750" s="166">
        <f>+(ExportsELAP[[#This Row],[Exports kWh - MPT]]/1000)*ExportsELAP[[#This Row],[EIM Price]]</f>
        <v>5911.7305634120148</v>
      </c>
      <c r="L2750" s="167" t="str">
        <f>+INDEX(ECR_Hours!$I$12:$I$15,MATCH(ExportsELAP[[#This Row],[Date Prevailing]],ECR_Hours!$H$12:$H$15,1))</f>
        <v>NS</v>
      </c>
      <c r="M2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1" spans="1:13" x14ac:dyDescent="0.25">
      <c r="A2751" s="164">
        <f>+Exports!A2754</f>
        <v>44676</v>
      </c>
      <c r="B2751" s="165">
        <f t="shared" si="168"/>
        <v>2022</v>
      </c>
      <c r="C2751" s="165">
        <f t="shared" si="169"/>
        <v>4</v>
      </c>
      <c r="D2751" s="165">
        <f t="shared" si="170"/>
        <v>25</v>
      </c>
      <c r="E2751" s="165">
        <f>+Exports!B2754</f>
        <v>14</v>
      </c>
      <c r="F2751" s="165">
        <f>+WEEKDAY(ExportsELAP[[#This Row],[Date Prevailing]],1)</f>
        <v>2</v>
      </c>
      <c r="G2751" s="165">
        <f>+COUNTIFS(ECR_Hours!$K$6:$K$7,ExportsELAP[[#This Row],[Date Prevailing]])</f>
        <v>0</v>
      </c>
      <c r="H2751" s="165">
        <f t="shared" si="171"/>
        <v>2</v>
      </c>
      <c r="I2751" s="166">
        <f>+Exports!G2754</f>
        <v>56080.336900000002</v>
      </c>
      <c r="J2751" s="166">
        <f>+'ELAP_IPCO-APND'!D2754</f>
        <v>93.558940000000007</v>
      </c>
      <c r="K2751" s="166">
        <f>+(ExportsELAP[[#This Row],[Exports kWh - MPT]]/1000)*ExportsELAP[[#This Row],[EIM Price]]</f>
        <v>5246.8168752068859</v>
      </c>
      <c r="L2751" s="167" t="str">
        <f>+INDEX(ECR_Hours!$I$12:$I$15,MATCH(ExportsELAP[[#This Row],[Date Prevailing]],ECR_Hours!$H$12:$H$15,1))</f>
        <v>NS</v>
      </c>
      <c r="M2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2" spans="1:13" x14ac:dyDescent="0.25">
      <c r="A2752" s="164">
        <f>+Exports!A2755</f>
        <v>44676</v>
      </c>
      <c r="B2752" s="165">
        <f t="shared" si="168"/>
        <v>2022</v>
      </c>
      <c r="C2752" s="165">
        <f t="shared" si="169"/>
        <v>4</v>
      </c>
      <c r="D2752" s="165">
        <f t="shared" si="170"/>
        <v>25</v>
      </c>
      <c r="E2752" s="165">
        <f>+Exports!B2755</f>
        <v>15</v>
      </c>
      <c r="F2752" s="165">
        <f>+WEEKDAY(ExportsELAP[[#This Row],[Date Prevailing]],1)</f>
        <v>2</v>
      </c>
      <c r="G2752" s="165">
        <f>+COUNTIFS(ECR_Hours!$K$6:$K$7,ExportsELAP[[#This Row],[Date Prevailing]])</f>
        <v>0</v>
      </c>
      <c r="H2752" s="165">
        <f t="shared" si="171"/>
        <v>2</v>
      </c>
      <c r="I2752" s="166">
        <f>+Exports!G2755</f>
        <v>54330.406499999997</v>
      </c>
      <c r="J2752" s="166">
        <f>+'ELAP_IPCO-APND'!D2755</f>
        <v>86.049620000000004</v>
      </c>
      <c r="K2752" s="166">
        <f>+(ExportsELAP[[#This Row],[Exports kWh - MPT]]/1000)*ExportsELAP[[#This Row],[EIM Price]]</f>
        <v>4675.11083377053</v>
      </c>
      <c r="L2752" s="167" t="str">
        <f>+INDEX(ECR_Hours!$I$12:$I$15,MATCH(ExportsELAP[[#This Row],[Date Prevailing]],ECR_Hours!$H$12:$H$15,1))</f>
        <v>NS</v>
      </c>
      <c r="M2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3" spans="1:13" x14ac:dyDescent="0.25">
      <c r="A2753" s="164">
        <f>+Exports!A2756</f>
        <v>44676</v>
      </c>
      <c r="B2753" s="165">
        <f t="shared" si="168"/>
        <v>2022</v>
      </c>
      <c r="C2753" s="165">
        <f t="shared" si="169"/>
        <v>4</v>
      </c>
      <c r="D2753" s="165">
        <f t="shared" si="170"/>
        <v>25</v>
      </c>
      <c r="E2753" s="165">
        <f>+Exports!B2756</f>
        <v>16</v>
      </c>
      <c r="F2753" s="165">
        <f>+WEEKDAY(ExportsELAP[[#This Row],[Date Prevailing]],1)</f>
        <v>2</v>
      </c>
      <c r="G2753" s="165">
        <f>+COUNTIFS(ECR_Hours!$K$6:$K$7,ExportsELAP[[#This Row],[Date Prevailing]])</f>
        <v>0</v>
      </c>
      <c r="H2753" s="165">
        <f t="shared" si="171"/>
        <v>2</v>
      </c>
      <c r="I2753" s="166">
        <f>+Exports!G2756</f>
        <v>48060.411199999995</v>
      </c>
      <c r="J2753" s="166">
        <f>+'ELAP_IPCO-APND'!D2756</f>
        <v>81.914169999999999</v>
      </c>
      <c r="K2753" s="166">
        <f>+(ExportsELAP[[#This Row],[Exports kWh - MPT]]/1000)*ExportsELAP[[#This Row],[EIM Price]]</f>
        <v>3936.8286933067038</v>
      </c>
      <c r="L2753" s="167" t="str">
        <f>+INDEX(ECR_Hours!$I$12:$I$15,MATCH(ExportsELAP[[#This Row],[Date Prevailing]],ECR_Hours!$H$12:$H$15,1))</f>
        <v>NS</v>
      </c>
      <c r="M2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4" spans="1:13" x14ac:dyDescent="0.25">
      <c r="A2754" s="164">
        <f>+Exports!A2757</f>
        <v>44676</v>
      </c>
      <c r="B2754" s="165">
        <f t="shared" ref="B2754:B2817" si="172">+YEAR(A2754)</f>
        <v>2022</v>
      </c>
      <c r="C2754" s="165">
        <f t="shared" ref="C2754:C2817" si="173">+MONTH(A2754)</f>
        <v>4</v>
      </c>
      <c r="D2754" s="165">
        <f t="shared" ref="D2754:D2817" si="174">+DAY(A2754)</f>
        <v>25</v>
      </c>
      <c r="E2754" s="165">
        <f>+Exports!B2757</f>
        <v>17</v>
      </c>
      <c r="F2754" s="165">
        <f>+WEEKDAY(ExportsELAP[[#This Row],[Date Prevailing]],1)</f>
        <v>2</v>
      </c>
      <c r="G2754" s="165">
        <f>+COUNTIFS(ECR_Hours!$K$6:$K$7,ExportsELAP[[#This Row],[Date Prevailing]])</f>
        <v>0</v>
      </c>
      <c r="H2754" s="165">
        <f t="shared" ref="H2754:H2817" si="175">+IF(G2754=1,0,F2754)</f>
        <v>2</v>
      </c>
      <c r="I2754" s="166">
        <f>+Exports!G2757</f>
        <v>31384.626899999999</v>
      </c>
      <c r="J2754" s="166">
        <f>+'ELAP_IPCO-APND'!D2757</f>
        <v>57.330390000000001</v>
      </c>
      <c r="K2754" s="166">
        <f>+(ExportsELAP[[#This Row],[Exports kWh - MPT]]/1000)*ExportsELAP[[#This Row],[EIM Price]]</f>
        <v>1799.2929001814912</v>
      </c>
      <c r="L2754" s="167" t="str">
        <f>+INDEX(ECR_Hours!$I$12:$I$15,MATCH(ExportsELAP[[#This Row],[Date Prevailing]],ECR_Hours!$H$12:$H$15,1))</f>
        <v>NS</v>
      </c>
      <c r="M2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5" spans="1:13" x14ac:dyDescent="0.25">
      <c r="A2755" s="164">
        <f>+Exports!A2758</f>
        <v>44676</v>
      </c>
      <c r="B2755" s="165">
        <f t="shared" si="172"/>
        <v>2022</v>
      </c>
      <c r="C2755" s="165">
        <f t="shared" si="173"/>
        <v>4</v>
      </c>
      <c r="D2755" s="165">
        <f t="shared" si="174"/>
        <v>25</v>
      </c>
      <c r="E2755" s="165">
        <f>+Exports!B2758</f>
        <v>18</v>
      </c>
      <c r="F2755" s="165">
        <f>+WEEKDAY(ExportsELAP[[#This Row],[Date Prevailing]],1)</f>
        <v>2</v>
      </c>
      <c r="G2755" s="165">
        <f>+COUNTIFS(ECR_Hours!$K$6:$K$7,ExportsELAP[[#This Row],[Date Prevailing]])</f>
        <v>0</v>
      </c>
      <c r="H2755" s="165">
        <f t="shared" si="175"/>
        <v>2</v>
      </c>
      <c r="I2755" s="166">
        <f>+Exports!G2758</f>
        <v>23795.199500000002</v>
      </c>
      <c r="J2755" s="166">
        <f>+'ELAP_IPCO-APND'!D2758</f>
        <v>58.417670000000001</v>
      </c>
      <c r="K2755" s="166">
        <f>+(ExportsELAP[[#This Row],[Exports kWh - MPT]]/1000)*ExportsELAP[[#This Row],[EIM Price]]</f>
        <v>1390.0601119751652</v>
      </c>
      <c r="L2755" s="167" t="str">
        <f>+INDEX(ECR_Hours!$I$12:$I$15,MATCH(ExportsELAP[[#This Row],[Date Prevailing]],ECR_Hours!$H$12:$H$15,1))</f>
        <v>NS</v>
      </c>
      <c r="M2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6" spans="1:13" x14ac:dyDescent="0.25">
      <c r="A2756" s="164">
        <f>+Exports!A2759</f>
        <v>44676</v>
      </c>
      <c r="B2756" s="165">
        <f t="shared" si="172"/>
        <v>2022</v>
      </c>
      <c r="C2756" s="165">
        <f t="shared" si="173"/>
        <v>4</v>
      </c>
      <c r="D2756" s="165">
        <f t="shared" si="174"/>
        <v>25</v>
      </c>
      <c r="E2756" s="165">
        <f>+Exports!B2759</f>
        <v>19</v>
      </c>
      <c r="F2756" s="165">
        <f>+WEEKDAY(ExportsELAP[[#This Row],[Date Prevailing]],1)</f>
        <v>2</v>
      </c>
      <c r="G2756" s="165">
        <f>+COUNTIFS(ECR_Hours!$K$6:$K$7,ExportsELAP[[#This Row],[Date Prevailing]])</f>
        <v>0</v>
      </c>
      <c r="H2756" s="165">
        <f t="shared" si="175"/>
        <v>2</v>
      </c>
      <c r="I2756" s="166">
        <f>+Exports!G2759</f>
        <v>12802.2248</v>
      </c>
      <c r="J2756" s="166">
        <f>+'ELAP_IPCO-APND'!D2759</f>
        <v>64.520679999999999</v>
      </c>
      <c r="K2756" s="166">
        <f>+(ExportsELAP[[#This Row],[Exports kWh - MPT]]/1000)*ExportsELAP[[#This Row],[EIM Price]]</f>
        <v>826.00824960886393</v>
      </c>
      <c r="L2756" s="167" t="str">
        <f>+INDEX(ECR_Hours!$I$12:$I$15,MATCH(ExportsELAP[[#This Row],[Date Prevailing]],ECR_Hours!$H$12:$H$15,1))</f>
        <v>NS</v>
      </c>
      <c r="M2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7" spans="1:13" x14ac:dyDescent="0.25">
      <c r="A2757" s="164">
        <f>+Exports!A2760</f>
        <v>44676</v>
      </c>
      <c r="B2757" s="165">
        <f t="shared" si="172"/>
        <v>2022</v>
      </c>
      <c r="C2757" s="165">
        <f t="shared" si="173"/>
        <v>4</v>
      </c>
      <c r="D2757" s="165">
        <f t="shared" si="174"/>
        <v>25</v>
      </c>
      <c r="E2757" s="165">
        <f>+Exports!B2760</f>
        <v>20</v>
      </c>
      <c r="F2757" s="165">
        <f>+WEEKDAY(ExportsELAP[[#This Row],[Date Prevailing]],1)</f>
        <v>2</v>
      </c>
      <c r="G2757" s="165">
        <f>+COUNTIFS(ECR_Hours!$K$6:$K$7,ExportsELAP[[#This Row],[Date Prevailing]])</f>
        <v>0</v>
      </c>
      <c r="H2757" s="165">
        <f t="shared" si="175"/>
        <v>2</v>
      </c>
      <c r="I2757" s="166">
        <f>+Exports!G2760</f>
        <v>3734.8609000000001</v>
      </c>
      <c r="J2757" s="166">
        <f>+'ELAP_IPCO-APND'!D2760</f>
        <v>108.82781</v>
      </c>
      <c r="K2757" s="166">
        <f>+(ExportsELAP[[#This Row],[Exports kWh - MPT]]/1000)*ExportsELAP[[#This Row],[EIM Price]]</f>
        <v>406.45673240162904</v>
      </c>
      <c r="L2757" s="167" t="str">
        <f>+INDEX(ECR_Hours!$I$12:$I$15,MATCH(ExportsELAP[[#This Row],[Date Prevailing]],ECR_Hours!$H$12:$H$15,1))</f>
        <v>NS</v>
      </c>
      <c r="M2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8" spans="1:13" x14ac:dyDescent="0.25">
      <c r="A2758" s="164">
        <f>+Exports!A2761</f>
        <v>44676</v>
      </c>
      <c r="B2758" s="165">
        <f t="shared" si="172"/>
        <v>2022</v>
      </c>
      <c r="C2758" s="165">
        <f t="shared" si="173"/>
        <v>4</v>
      </c>
      <c r="D2758" s="165">
        <f t="shared" si="174"/>
        <v>25</v>
      </c>
      <c r="E2758" s="165">
        <f>+Exports!B2761</f>
        <v>21</v>
      </c>
      <c r="F2758" s="165">
        <f>+WEEKDAY(ExportsELAP[[#This Row],[Date Prevailing]],1)</f>
        <v>2</v>
      </c>
      <c r="G2758" s="165">
        <f>+COUNTIFS(ECR_Hours!$K$6:$K$7,ExportsELAP[[#This Row],[Date Prevailing]])</f>
        <v>0</v>
      </c>
      <c r="H2758" s="165">
        <f t="shared" si="175"/>
        <v>2</v>
      </c>
      <c r="I2758" s="166">
        <f>+Exports!G2761</f>
        <v>231.6754</v>
      </c>
      <c r="J2758" s="166">
        <f>+'ELAP_IPCO-APND'!D2761</f>
        <v>134.29785000000001</v>
      </c>
      <c r="K2758" s="166">
        <f>+(ExportsELAP[[#This Row],[Exports kWh - MPT]]/1000)*ExportsELAP[[#This Row],[EIM Price]]</f>
        <v>31.113508117890003</v>
      </c>
      <c r="L2758" s="167" t="str">
        <f>+INDEX(ECR_Hours!$I$12:$I$15,MATCH(ExportsELAP[[#This Row],[Date Prevailing]],ECR_Hours!$H$12:$H$15,1))</f>
        <v>NS</v>
      </c>
      <c r="M2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59" spans="1:13" x14ac:dyDescent="0.25">
      <c r="A2759" s="164">
        <f>+Exports!A2762</f>
        <v>44676</v>
      </c>
      <c r="B2759" s="165">
        <f t="shared" si="172"/>
        <v>2022</v>
      </c>
      <c r="C2759" s="165">
        <f t="shared" si="173"/>
        <v>4</v>
      </c>
      <c r="D2759" s="165">
        <f t="shared" si="174"/>
        <v>25</v>
      </c>
      <c r="E2759" s="165">
        <f>+Exports!B2762</f>
        <v>22</v>
      </c>
      <c r="F2759" s="165">
        <f>+WEEKDAY(ExportsELAP[[#This Row],[Date Prevailing]],1)</f>
        <v>2</v>
      </c>
      <c r="G2759" s="165">
        <f>+COUNTIFS(ECR_Hours!$K$6:$K$7,ExportsELAP[[#This Row],[Date Prevailing]])</f>
        <v>0</v>
      </c>
      <c r="H2759" s="165">
        <f t="shared" si="175"/>
        <v>2</v>
      </c>
      <c r="I2759" s="166">
        <f>+Exports!G2762</f>
        <v>24.157100000000003</v>
      </c>
      <c r="J2759" s="166">
        <f>+'ELAP_IPCO-APND'!D2762</f>
        <v>159.4289</v>
      </c>
      <c r="K2759" s="166">
        <f>+(ExportsELAP[[#This Row],[Exports kWh - MPT]]/1000)*ExportsELAP[[#This Row],[EIM Price]]</f>
        <v>3.8513398801900007</v>
      </c>
      <c r="L2759" s="167" t="str">
        <f>+INDEX(ECR_Hours!$I$12:$I$15,MATCH(ExportsELAP[[#This Row],[Date Prevailing]],ECR_Hours!$H$12:$H$15,1))</f>
        <v>NS</v>
      </c>
      <c r="M2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0" spans="1:13" x14ac:dyDescent="0.25">
      <c r="A2760" s="164">
        <f>+Exports!A2763</f>
        <v>44676</v>
      </c>
      <c r="B2760" s="165">
        <f t="shared" si="172"/>
        <v>2022</v>
      </c>
      <c r="C2760" s="165">
        <f t="shared" si="173"/>
        <v>4</v>
      </c>
      <c r="D2760" s="165">
        <f t="shared" si="174"/>
        <v>25</v>
      </c>
      <c r="E2760" s="165">
        <f>+Exports!B2763</f>
        <v>23</v>
      </c>
      <c r="F2760" s="165">
        <f>+WEEKDAY(ExportsELAP[[#This Row],[Date Prevailing]],1)</f>
        <v>2</v>
      </c>
      <c r="G2760" s="165">
        <f>+COUNTIFS(ECR_Hours!$K$6:$K$7,ExportsELAP[[#This Row],[Date Prevailing]])</f>
        <v>0</v>
      </c>
      <c r="H2760" s="165">
        <f t="shared" si="175"/>
        <v>2</v>
      </c>
      <c r="I2760" s="166">
        <f>+Exports!G2763</f>
        <v>24.304600000000001</v>
      </c>
      <c r="J2760" s="166">
        <f>+'ELAP_IPCO-APND'!D2763</f>
        <v>85.306929999999994</v>
      </c>
      <c r="K2760" s="166">
        <f>+(ExportsELAP[[#This Row],[Exports kWh - MPT]]/1000)*ExportsELAP[[#This Row],[EIM Price]]</f>
        <v>2.0733508108779999</v>
      </c>
      <c r="L2760" s="167" t="str">
        <f>+INDEX(ECR_Hours!$I$12:$I$15,MATCH(ExportsELAP[[#This Row],[Date Prevailing]],ECR_Hours!$H$12:$H$15,1))</f>
        <v>NS</v>
      </c>
      <c r="M2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1" spans="1:13" x14ac:dyDescent="0.25">
      <c r="A2761" s="164">
        <f>+Exports!A2764</f>
        <v>44676</v>
      </c>
      <c r="B2761" s="165">
        <f t="shared" si="172"/>
        <v>2022</v>
      </c>
      <c r="C2761" s="165">
        <f t="shared" si="173"/>
        <v>4</v>
      </c>
      <c r="D2761" s="165">
        <f t="shared" si="174"/>
        <v>25</v>
      </c>
      <c r="E2761" s="165">
        <f>+Exports!B2764</f>
        <v>24</v>
      </c>
      <c r="F2761" s="165">
        <f>+WEEKDAY(ExportsELAP[[#This Row],[Date Prevailing]],1)</f>
        <v>2</v>
      </c>
      <c r="G2761" s="165">
        <f>+COUNTIFS(ECR_Hours!$K$6:$K$7,ExportsELAP[[#This Row],[Date Prevailing]])</f>
        <v>0</v>
      </c>
      <c r="H2761" s="165">
        <f t="shared" si="175"/>
        <v>2</v>
      </c>
      <c r="I2761" s="166">
        <f>+Exports!G2764</f>
        <v>22.480500000000003</v>
      </c>
      <c r="J2761" s="166">
        <f>+'ELAP_IPCO-APND'!D2764</f>
        <v>76.230879999999999</v>
      </c>
      <c r="K2761" s="166">
        <f>+(ExportsELAP[[#This Row],[Exports kWh - MPT]]/1000)*ExportsELAP[[#This Row],[EIM Price]]</f>
        <v>1.7137082978400002</v>
      </c>
      <c r="L2761" s="167" t="str">
        <f>+INDEX(ECR_Hours!$I$12:$I$15,MATCH(ExportsELAP[[#This Row],[Date Prevailing]],ECR_Hours!$H$12:$H$15,1))</f>
        <v>NS</v>
      </c>
      <c r="M2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2" spans="1:13" x14ac:dyDescent="0.25">
      <c r="A2762" s="164">
        <f>+Exports!A2765</f>
        <v>44677</v>
      </c>
      <c r="B2762" s="165">
        <f t="shared" si="172"/>
        <v>2022</v>
      </c>
      <c r="C2762" s="165">
        <f t="shared" si="173"/>
        <v>4</v>
      </c>
      <c r="D2762" s="165">
        <f t="shared" si="174"/>
        <v>26</v>
      </c>
      <c r="E2762" s="165">
        <f>+Exports!B2765</f>
        <v>1</v>
      </c>
      <c r="F2762" s="165">
        <f>+WEEKDAY(ExportsELAP[[#This Row],[Date Prevailing]],1)</f>
        <v>3</v>
      </c>
      <c r="G2762" s="165">
        <f>+COUNTIFS(ECR_Hours!$K$6:$K$7,ExportsELAP[[#This Row],[Date Prevailing]])</f>
        <v>0</v>
      </c>
      <c r="H2762" s="165">
        <f t="shared" si="175"/>
        <v>3</v>
      </c>
      <c r="I2762" s="166">
        <f>+Exports!G2765</f>
        <v>27.579600000000003</v>
      </c>
      <c r="J2762" s="166">
        <f>+'ELAP_IPCO-APND'!D2765</f>
        <v>57.659260000000003</v>
      </c>
      <c r="K2762" s="166">
        <f>+(ExportsELAP[[#This Row],[Exports kWh - MPT]]/1000)*ExportsELAP[[#This Row],[EIM Price]]</f>
        <v>1.5902193270960003</v>
      </c>
      <c r="L2762" s="167" t="str">
        <f>+INDEX(ECR_Hours!$I$12:$I$15,MATCH(ExportsELAP[[#This Row],[Date Prevailing]],ECR_Hours!$H$12:$H$15,1))</f>
        <v>NS</v>
      </c>
      <c r="M2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3" spans="1:13" x14ac:dyDescent="0.25">
      <c r="A2763" s="164">
        <f>+Exports!A2766</f>
        <v>44677</v>
      </c>
      <c r="B2763" s="165">
        <f t="shared" si="172"/>
        <v>2022</v>
      </c>
      <c r="C2763" s="165">
        <f t="shared" si="173"/>
        <v>4</v>
      </c>
      <c r="D2763" s="165">
        <f t="shared" si="174"/>
        <v>26</v>
      </c>
      <c r="E2763" s="165">
        <f>+Exports!B2766</f>
        <v>2</v>
      </c>
      <c r="F2763" s="165">
        <f>+WEEKDAY(ExportsELAP[[#This Row],[Date Prevailing]],1)</f>
        <v>3</v>
      </c>
      <c r="G2763" s="165">
        <f>+COUNTIFS(ECR_Hours!$K$6:$K$7,ExportsELAP[[#This Row],[Date Prevailing]])</f>
        <v>0</v>
      </c>
      <c r="H2763" s="165">
        <f t="shared" si="175"/>
        <v>3</v>
      </c>
      <c r="I2763" s="166">
        <f>+Exports!G2766</f>
        <v>28.1309</v>
      </c>
      <c r="J2763" s="166">
        <f>+'ELAP_IPCO-APND'!D2766</f>
        <v>62.574489999999997</v>
      </c>
      <c r="K2763" s="166">
        <f>+(ExportsELAP[[#This Row],[Exports kWh - MPT]]/1000)*ExportsELAP[[#This Row],[EIM Price]]</f>
        <v>1.7602767207409999</v>
      </c>
      <c r="L2763" s="167" t="str">
        <f>+INDEX(ECR_Hours!$I$12:$I$15,MATCH(ExportsELAP[[#This Row],[Date Prevailing]],ECR_Hours!$H$12:$H$15,1))</f>
        <v>NS</v>
      </c>
      <c r="M2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4" spans="1:13" x14ac:dyDescent="0.25">
      <c r="A2764" s="164">
        <f>+Exports!A2767</f>
        <v>44677</v>
      </c>
      <c r="B2764" s="165">
        <f t="shared" si="172"/>
        <v>2022</v>
      </c>
      <c r="C2764" s="165">
        <f t="shared" si="173"/>
        <v>4</v>
      </c>
      <c r="D2764" s="165">
        <f t="shared" si="174"/>
        <v>26</v>
      </c>
      <c r="E2764" s="165">
        <f>+Exports!B2767</f>
        <v>3</v>
      </c>
      <c r="F2764" s="165">
        <f>+WEEKDAY(ExportsELAP[[#This Row],[Date Prevailing]],1)</f>
        <v>3</v>
      </c>
      <c r="G2764" s="165">
        <f>+COUNTIFS(ECR_Hours!$K$6:$K$7,ExportsELAP[[#This Row],[Date Prevailing]])</f>
        <v>0</v>
      </c>
      <c r="H2764" s="165">
        <f t="shared" si="175"/>
        <v>3</v>
      </c>
      <c r="I2764" s="166">
        <f>+Exports!G2767</f>
        <v>27.710900000000002</v>
      </c>
      <c r="J2764" s="166">
        <f>+'ELAP_IPCO-APND'!D2767</f>
        <v>62.853430000000003</v>
      </c>
      <c r="K2764" s="166">
        <f>+(ExportsELAP[[#This Row],[Exports kWh - MPT]]/1000)*ExportsELAP[[#This Row],[EIM Price]]</f>
        <v>1.7417251133870002</v>
      </c>
      <c r="L2764" s="167" t="str">
        <f>+INDEX(ECR_Hours!$I$12:$I$15,MATCH(ExportsELAP[[#This Row],[Date Prevailing]],ECR_Hours!$H$12:$H$15,1))</f>
        <v>NS</v>
      </c>
      <c r="M2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5" spans="1:13" x14ac:dyDescent="0.25">
      <c r="A2765" s="164">
        <f>+Exports!A2768</f>
        <v>44677</v>
      </c>
      <c r="B2765" s="165">
        <f t="shared" si="172"/>
        <v>2022</v>
      </c>
      <c r="C2765" s="165">
        <f t="shared" si="173"/>
        <v>4</v>
      </c>
      <c r="D2765" s="165">
        <f t="shared" si="174"/>
        <v>26</v>
      </c>
      <c r="E2765" s="165">
        <f>+Exports!B2768</f>
        <v>4</v>
      </c>
      <c r="F2765" s="165">
        <f>+WEEKDAY(ExportsELAP[[#This Row],[Date Prevailing]],1)</f>
        <v>3</v>
      </c>
      <c r="G2765" s="165">
        <f>+COUNTIFS(ECR_Hours!$K$6:$K$7,ExportsELAP[[#This Row],[Date Prevailing]])</f>
        <v>0</v>
      </c>
      <c r="H2765" s="165">
        <f t="shared" si="175"/>
        <v>3</v>
      </c>
      <c r="I2765" s="166">
        <f>+Exports!G2768</f>
        <v>57.002600000000001</v>
      </c>
      <c r="J2765" s="166">
        <f>+'ELAP_IPCO-APND'!D2768</f>
        <v>58.255339999999997</v>
      </c>
      <c r="K2765" s="166">
        <f>+(ExportsELAP[[#This Row],[Exports kWh - MPT]]/1000)*ExportsELAP[[#This Row],[EIM Price]]</f>
        <v>3.3207058438839998</v>
      </c>
      <c r="L2765" s="167" t="str">
        <f>+INDEX(ECR_Hours!$I$12:$I$15,MATCH(ExportsELAP[[#This Row],[Date Prevailing]],ECR_Hours!$H$12:$H$15,1))</f>
        <v>NS</v>
      </c>
      <c r="M2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6" spans="1:13" x14ac:dyDescent="0.25">
      <c r="A2766" s="164">
        <f>+Exports!A2769</f>
        <v>44677</v>
      </c>
      <c r="B2766" s="165">
        <f t="shared" si="172"/>
        <v>2022</v>
      </c>
      <c r="C2766" s="165">
        <f t="shared" si="173"/>
        <v>4</v>
      </c>
      <c r="D2766" s="165">
        <f t="shared" si="174"/>
        <v>26</v>
      </c>
      <c r="E2766" s="165">
        <f>+Exports!B2769</f>
        <v>5</v>
      </c>
      <c r="F2766" s="165">
        <f>+WEEKDAY(ExportsELAP[[#This Row],[Date Prevailing]],1)</f>
        <v>3</v>
      </c>
      <c r="G2766" s="165">
        <f>+COUNTIFS(ECR_Hours!$K$6:$K$7,ExportsELAP[[#This Row],[Date Prevailing]])</f>
        <v>0</v>
      </c>
      <c r="H2766" s="165">
        <f t="shared" si="175"/>
        <v>3</v>
      </c>
      <c r="I2766" s="166">
        <f>+Exports!G2769</f>
        <v>55.813700000000004</v>
      </c>
      <c r="J2766" s="166">
        <f>+'ELAP_IPCO-APND'!D2769</f>
        <v>54.322749999999999</v>
      </c>
      <c r="K2766" s="166">
        <f>+(ExportsELAP[[#This Row],[Exports kWh - MPT]]/1000)*ExportsELAP[[#This Row],[EIM Price]]</f>
        <v>3.0319536716750002</v>
      </c>
      <c r="L2766" s="167" t="str">
        <f>+INDEX(ECR_Hours!$I$12:$I$15,MATCH(ExportsELAP[[#This Row],[Date Prevailing]],ECR_Hours!$H$12:$H$15,1))</f>
        <v>NS</v>
      </c>
      <c r="M2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7" spans="1:13" x14ac:dyDescent="0.25">
      <c r="A2767" s="164">
        <f>+Exports!A2770</f>
        <v>44677</v>
      </c>
      <c r="B2767" s="165">
        <f t="shared" si="172"/>
        <v>2022</v>
      </c>
      <c r="C2767" s="165">
        <f t="shared" si="173"/>
        <v>4</v>
      </c>
      <c r="D2767" s="165">
        <f t="shared" si="174"/>
        <v>26</v>
      </c>
      <c r="E2767" s="165">
        <f>+Exports!B2770</f>
        <v>6</v>
      </c>
      <c r="F2767" s="165">
        <f>+WEEKDAY(ExportsELAP[[#This Row],[Date Prevailing]],1)</f>
        <v>3</v>
      </c>
      <c r="G2767" s="165">
        <f>+COUNTIFS(ECR_Hours!$K$6:$K$7,ExportsELAP[[#This Row],[Date Prevailing]])</f>
        <v>0</v>
      </c>
      <c r="H2767" s="165">
        <f t="shared" si="175"/>
        <v>3</v>
      </c>
      <c r="I2767" s="166">
        <f>+Exports!G2770</f>
        <v>56.260999999999996</v>
      </c>
      <c r="J2767" s="166">
        <f>+'ELAP_IPCO-APND'!D2770</f>
        <v>61.069270000000003</v>
      </c>
      <c r="K2767" s="166">
        <f>+(ExportsELAP[[#This Row],[Exports kWh - MPT]]/1000)*ExportsELAP[[#This Row],[EIM Price]]</f>
        <v>3.4358181994699999</v>
      </c>
      <c r="L2767" s="167" t="str">
        <f>+INDEX(ECR_Hours!$I$12:$I$15,MATCH(ExportsELAP[[#This Row],[Date Prevailing]],ECR_Hours!$H$12:$H$15,1))</f>
        <v>NS</v>
      </c>
      <c r="M2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8" spans="1:13" x14ac:dyDescent="0.25">
      <c r="A2768" s="164">
        <f>+Exports!A2771</f>
        <v>44677</v>
      </c>
      <c r="B2768" s="165">
        <f t="shared" si="172"/>
        <v>2022</v>
      </c>
      <c r="C2768" s="165">
        <f t="shared" si="173"/>
        <v>4</v>
      </c>
      <c r="D2768" s="165">
        <f t="shared" si="174"/>
        <v>26</v>
      </c>
      <c r="E2768" s="165">
        <f>+Exports!B2771</f>
        <v>7</v>
      </c>
      <c r="F2768" s="165">
        <f>+WEEKDAY(ExportsELAP[[#This Row],[Date Prevailing]],1)</f>
        <v>3</v>
      </c>
      <c r="G2768" s="165">
        <f>+COUNTIFS(ECR_Hours!$K$6:$K$7,ExportsELAP[[#This Row],[Date Prevailing]])</f>
        <v>0</v>
      </c>
      <c r="H2768" s="165">
        <f t="shared" si="175"/>
        <v>3</v>
      </c>
      <c r="I2768" s="166">
        <f>+Exports!G2771</f>
        <v>64.414400000000001</v>
      </c>
      <c r="J2768" s="166">
        <f>+'ELAP_IPCO-APND'!D2771</f>
        <v>79.311300000000003</v>
      </c>
      <c r="K2768" s="166">
        <f>+(ExportsELAP[[#This Row],[Exports kWh - MPT]]/1000)*ExportsELAP[[#This Row],[EIM Price]]</f>
        <v>5.1087898027199996</v>
      </c>
      <c r="L2768" s="167" t="str">
        <f>+INDEX(ECR_Hours!$I$12:$I$15,MATCH(ExportsELAP[[#This Row],[Date Prevailing]],ECR_Hours!$H$12:$H$15,1))</f>
        <v>NS</v>
      </c>
      <c r="M2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69" spans="1:13" x14ac:dyDescent="0.25">
      <c r="A2769" s="164">
        <f>+Exports!A2772</f>
        <v>44677</v>
      </c>
      <c r="B2769" s="165">
        <f t="shared" si="172"/>
        <v>2022</v>
      </c>
      <c r="C2769" s="165">
        <f t="shared" si="173"/>
        <v>4</v>
      </c>
      <c r="D2769" s="165">
        <f t="shared" si="174"/>
        <v>26</v>
      </c>
      <c r="E2769" s="165">
        <f>+Exports!B2772</f>
        <v>8</v>
      </c>
      <c r="F2769" s="165">
        <f>+WEEKDAY(ExportsELAP[[#This Row],[Date Prevailing]],1)</f>
        <v>3</v>
      </c>
      <c r="G2769" s="165">
        <f>+COUNTIFS(ECR_Hours!$K$6:$K$7,ExportsELAP[[#This Row],[Date Prevailing]])</f>
        <v>0</v>
      </c>
      <c r="H2769" s="165">
        <f t="shared" si="175"/>
        <v>3</v>
      </c>
      <c r="I2769" s="166">
        <f>+Exports!G2772</f>
        <v>521.77930000000003</v>
      </c>
      <c r="J2769" s="166">
        <f>+'ELAP_IPCO-APND'!D2772</f>
        <v>61.721559999999997</v>
      </c>
      <c r="K2769" s="166">
        <f>+(ExportsELAP[[#This Row],[Exports kWh - MPT]]/1000)*ExportsELAP[[#This Row],[EIM Price]]</f>
        <v>32.205032371708</v>
      </c>
      <c r="L2769" s="167" t="str">
        <f>+INDEX(ECR_Hours!$I$12:$I$15,MATCH(ExportsELAP[[#This Row],[Date Prevailing]],ECR_Hours!$H$12:$H$15,1))</f>
        <v>NS</v>
      </c>
      <c r="M2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0" spans="1:13" x14ac:dyDescent="0.25">
      <c r="A2770" s="164">
        <f>+Exports!A2773</f>
        <v>44677</v>
      </c>
      <c r="B2770" s="165">
        <f t="shared" si="172"/>
        <v>2022</v>
      </c>
      <c r="C2770" s="165">
        <f t="shared" si="173"/>
        <v>4</v>
      </c>
      <c r="D2770" s="165">
        <f t="shared" si="174"/>
        <v>26</v>
      </c>
      <c r="E2770" s="165">
        <f>+Exports!B2773</f>
        <v>9</v>
      </c>
      <c r="F2770" s="165">
        <f>+WEEKDAY(ExportsELAP[[#This Row],[Date Prevailing]],1)</f>
        <v>3</v>
      </c>
      <c r="G2770" s="165">
        <f>+COUNTIFS(ECR_Hours!$K$6:$K$7,ExportsELAP[[#This Row],[Date Prevailing]])</f>
        <v>0</v>
      </c>
      <c r="H2770" s="165">
        <f t="shared" si="175"/>
        <v>3</v>
      </c>
      <c r="I2770" s="166">
        <f>+Exports!G2773</f>
        <v>1970.1826999999998</v>
      </c>
      <c r="J2770" s="166">
        <f>+'ELAP_IPCO-APND'!D2773</f>
        <v>58.925429999999999</v>
      </c>
      <c r="K2770" s="166">
        <f>+(ExportsELAP[[#This Row],[Exports kWh - MPT]]/1000)*ExportsELAP[[#This Row],[EIM Price]]</f>
        <v>116.09386277606099</v>
      </c>
      <c r="L2770" s="167" t="str">
        <f>+INDEX(ECR_Hours!$I$12:$I$15,MATCH(ExportsELAP[[#This Row],[Date Prevailing]],ECR_Hours!$H$12:$H$15,1))</f>
        <v>NS</v>
      </c>
      <c r="M2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1" spans="1:13" x14ac:dyDescent="0.25">
      <c r="A2771" s="164">
        <f>+Exports!A2774</f>
        <v>44677</v>
      </c>
      <c r="B2771" s="165">
        <f t="shared" si="172"/>
        <v>2022</v>
      </c>
      <c r="C2771" s="165">
        <f t="shared" si="173"/>
        <v>4</v>
      </c>
      <c r="D2771" s="165">
        <f t="shared" si="174"/>
        <v>26</v>
      </c>
      <c r="E2771" s="165">
        <f>+Exports!B2774</f>
        <v>10</v>
      </c>
      <c r="F2771" s="165">
        <f>+WEEKDAY(ExportsELAP[[#This Row],[Date Prevailing]],1)</f>
        <v>3</v>
      </c>
      <c r="G2771" s="165">
        <f>+COUNTIFS(ECR_Hours!$K$6:$K$7,ExportsELAP[[#This Row],[Date Prevailing]])</f>
        <v>0</v>
      </c>
      <c r="H2771" s="165">
        <f t="shared" si="175"/>
        <v>3</v>
      </c>
      <c r="I2771" s="166">
        <f>+Exports!G2774</f>
        <v>4597.6309999999994</v>
      </c>
      <c r="J2771" s="166">
        <f>+'ELAP_IPCO-APND'!D2774</f>
        <v>61.527900000000002</v>
      </c>
      <c r="K2771" s="166">
        <f>+(ExportsELAP[[#This Row],[Exports kWh - MPT]]/1000)*ExportsELAP[[#This Row],[EIM Price]]</f>
        <v>282.88258040490001</v>
      </c>
      <c r="L2771" s="167" t="str">
        <f>+INDEX(ECR_Hours!$I$12:$I$15,MATCH(ExportsELAP[[#This Row],[Date Prevailing]],ECR_Hours!$H$12:$H$15,1))</f>
        <v>NS</v>
      </c>
      <c r="M2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2" spans="1:13" x14ac:dyDescent="0.25">
      <c r="A2772" s="164">
        <f>+Exports!A2775</f>
        <v>44677</v>
      </c>
      <c r="B2772" s="165">
        <f t="shared" si="172"/>
        <v>2022</v>
      </c>
      <c r="C2772" s="165">
        <f t="shared" si="173"/>
        <v>4</v>
      </c>
      <c r="D2772" s="165">
        <f t="shared" si="174"/>
        <v>26</v>
      </c>
      <c r="E2772" s="165">
        <f>+Exports!B2775</f>
        <v>11</v>
      </c>
      <c r="F2772" s="165">
        <f>+WEEKDAY(ExportsELAP[[#This Row],[Date Prevailing]],1)</f>
        <v>3</v>
      </c>
      <c r="G2772" s="165">
        <f>+COUNTIFS(ECR_Hours!$K$6:$K$7,ExportsELAP[[#This Row],[Date Prevailing]])</f>
        <v>0</v>
      </c>
      <c r="H2772" s="165">
        <f t="shared" si="175"/>
        <v>3</v>
      </c>
      <c r="I2772" s="166">
        <f>+Exports!G2775</f>
        <v>9256.9223000000002</v>
      </c>
      <c r="J2772" s="166">
        <f>+'ELAP_IPCO-APND'!D2775</f>
        <v>53.300899999999999</v>
      </c>
      <c r="K2772" s="166">
        <f>+(ExportsELAP[[#This Row],[Exports kWh - MPT]]/1000)*ExportsELAP[[#This Row],[EIM Price]]</f>
        <v>493.40228982006994</v>
      </c>
      <c r="L2772" s="167" t="str">
        <f>+INDEX(ECR_Hours!$I$12:$I$15,MATCH(ExportsELAP[[#This Row],[Date Prevailing]],ECR_Hours!$H$12:$H$15,1))</f>
        <v>NS</v>
      </c>
      <c r="M2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3" spans="1:13" x14ac:dyDescent="0.25">
      <c r="A2773" s="164">
        <f>+Exports!A2776</f>
        <v>44677</v>
      </c>
      <c r="B2773" s="165">
        <f t="shared" si="172"/>
        <v>2022</v>
      </c>
      <c r="C2773" s="165">
        <f t="shared" si="173"/>
        <v>4</v>
      </c>
      <c r="D2773" s="165">
        <f t="shared" si="174"/>
        <v>26</v>
      </c>
      <c r="E2773" s="165">
        <f>+Exports!B2776</f>
        <v>12</v>
      </c>
      <c r="F2773" s="165">
        <f>+WEEKDAY(ExportsELAP[[#This Row],[Date Prevailing]],1)</f>
        <v>3</v>
      </c>
      <c r="G2773" s="165">
        <f>+COUNTIFS(ECR_Hours!$K$6:$K$7,ExportsELAP[[#This Row],[Date Prevailing]])</f>
        <v>0</v>
      </c>
      <c r="H2773" s="165">
        <f t="shared" si="175"/>
        <v>3</v>
      </c>
      <c r="I2773" s="166">
        <f>+Exports!G2776</f>
        <v>18612.8521</v>
      </c>
      <c r="J2773" s="166">
        <f>+'ELAP_IPCO-APND'!D2776</f>
        <v>51.176780000000001</v>
      </c>
      <c r="K2773" s="166">
        <f>+(ExportsELAP[[#This Row],[Exports kWh - MPT]]/1000)*ExportsELAP[[#This Row],[EIM Price]]</f>
        <v>952.5458370942381</v>
      </c>
      <c r="L2773" s="167" t="str">
        <f>+INDEX(ECR_Hours!$I$12:$I$15,MATCH(ExportsELAP[[#This Row],[Date Prevailing]],ECR_Hours!$H$12:$H$15,1))</f>
        <v>NS</v>
      </c>
      <c r="M2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4" spans="1:13" x14ac:dyDescent="0.25">
      <c r="A2774" s="164">
        <f>+Exports!A2777</f>
        <v>44677</v>
      </c>
      <c r="B2774" s="165">
        <f t="shared" si="172"/>
        <v>2022</v>
      </c>
      <c r="C2774" s="165">
        <f t="shared" si="173"/>
        <v>4</v>
      </c>
      <c r="D2774" s="165">
        <f t="shared" si="174"/>
        <v>26</v>
      </c>
      <c r="E2774" s="165">
        <f>+Exports!B2777</f>
        <v>13</v>
      </c>
      <c r="F2774" s="165">
        <f>+WEEKDAY(ExportsELAP[[#This Row],[Date Prevailing]],1)</f>
        <v>3</v>
      </c>
      <c r="G2774" s="165">
        <f>+COUNTIFS(ECR_Hours!$K$6:$K$7,ExportsELAP[[#This Row],[Date Prevailing]])</f>
        <v>0</v>
      </c>
      <c r="H2774" s="165">
        <f t="shared" si="175"/>
        <v>3</v>
      </c>
      <c r="I2774" s="166">
        <f>+Exports!G2777</f>
        <v>35042.947500000002</v>
      </c>
      <c r="J2774" s="166">
        <f>+'ELAP_IPCO-APND'!D2777</f>
        <v>43.116019999999999</v>
      </c>
      <c r="K2774" s="166">
        <f>+(ExportsELAP[[#This Row],[Exports kWh - MPT]]/1000)*ExportsELAP[[#This Row],[EIM Price]]</f>
        <v>1510.9124252689501</v>
      </c>
      <c r="L2774" s="167" t="str">
        <f>+INDEX(ECR_Hours!$I$12:$I$15,MATCH(ExportsELAP[[#This Row],[Date Prevailing]],ECR_Hours!$H$12:$H$15,1))</f>
        <v>NS</v>
      </c>
      <c r="M2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5" spans="1:13" x14ac:dyDescent="0.25">
      <c r="A2775" s="164">
        <f>+Exports!A2778</f>
        <v>44677</v>
      </c>
      <c r="B2775" s="165">
        <f t="shared" si="172"/>
        <v>2022</v>
      </c>
      <c r="C2775" s="165">
        <f t="shared" si="173"/>
        <v>4</v>
      </c>
      <c r="D2775" s="165">
        <f t="shared" si="174"/>
        <v>26</v>
      </c>
      <c r="E2775" s="165">
        <f>+Exports!B2778</f>
        <v>14</v>
      </c>
      <c r="F2775" s="165">
        <f>+WEEKDAY(ExportsELAP[[#This Row],[Date Prevailing]],1)</f>
        <v>3</v>
      </c>
      <c r="G2775" s="165">
        <f>+COUNTIFS(ECR_Hours!$K$6:$K$7,ExportsELAP[[#This Row],[Date Prevailing]])</f>
        <v>0</v>
      </c>
      <c r="H2775" s="165">
        <f t="shared" si="175"/>
        <v>3</v>
      </c>
      <c r="I2775" s="166">
        <f>+Exports!G2778</f>
        <v>42043.643599999996</v>
      </c>
      <c r="J2775" s="166">
        <f>+'ELAP_IPCO-APND'!D2778</f>
        <v>46.534190000000002</v>
      </c>
      <c r="K2775" s="166">
        <f>+(ExportsELAP[[#This Row],[Exports kWh - MPT]]/1000)*ExportsELAP[[#This Row],[EIM Price]]</f>
        <v>1956.4668995746838</v>
      </c>
      <c r="L2775" s="167" t="str">
        <f>+INDEX(ECR_Hours!$I$12:$I$15,MATCH(ExportsELAP[[#This Row],[Date Prevailing]],ECR_Hours!$H$12:$H$15,1))</f>
        <v>NS</v>
      </c>
      <c r="M2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6" spans="1:13" x14ac:dyDescent="0.25">
      <c r="A2776" s="164">
        <f>+Exports!A2779</f>
        <v>44677</v>
      </c>
      <c r="B2776" s="165">
        <f t="shared" si="172"/>
        <v>2022</v>
      </c>
      <c r="C2776" s="165">
        <f t="shared" si="173"/>
        <v>4</v>
      </c>
      <c r="D2776" s="165">
        <f t="shared" si="174"/>
        <v>26</v>
      </c>
      <c r="E2776" s="165">
        <f>+Exports!B2779</f>
        <v>15</v>
      </c>
      <c r="F2776" s="165">
        <f>+WEEKDAY(ExportsELAP[[#This Row],[Date Prevailing]],1)</f>
        <v>3</v>
      </c>
      <c r="G2776" s="165">
        <f>+COUNTIFS(ECR_Hours!$K$6:$K$7,ExportsELAP[[#This Row],[Date Prevailing]])</f>
        <v>0</v>
      </c>
      <c r="H2776" s="165">
        <f t="shared" si="175"/>
        <v>3</v>
      </c>
      <c r="I2776" s="166">
        <f>+Exports!G2779</f>
        <v>45741.962800000001</v>
      </c>
      <c r="J2776" s="166">
        <f>+'ELAP_IPCO-APND'!D2779</f>
        <v>44.551580000000001</v>
      </c>
      <c r="K2776" s="166">
        <f>+(ExportsELAP[[#This Row],[Exports kWh - MPT]]/1000)*ExportsELAP[[#This Row],[EIM Price]]</f>
        <v>2037.8767150412241</v>
      </c>
      <c r="L2776" s="167" t="str">
        <f>+INDEX(ECR_Hours!$I$12:$I$15,MATCH(ExportsELAP[[#This Row],[Date Prevailing]],ECR_Hours!$H$12:$H$15,1))</f>
        <v>NS</v>
      </c>
      <c r="M2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7" spans="1:13" x14ac:dyDescent="0.25">
      <c r="A2777" s="164">
        <f>+Exports!A2780</f>
        <v>44677</v>
      </c>
      <c r="B2777" s="165">
        <f t="shared" si="172"/>
        <v>2022</v>
      </c>
      <c r="C2777" s="165">
        <f t="shared" si="173"/>
        <v>4</v>
      </c>
      <c r="D2777" s="165">
        <f t="shared" si="174"/>
        <v>26</v>
      </c>
      <c r="E2777" s="165">
        <f>+Exports!B2780</f>
        <v>16</v>
      </c>
      <c r="F2777" s="165">
        <f>+WEEKDAY(ExportsELAP[[#This Row],[Date Prevailing]],1)</f>
        <v>3</v>
      </c>
      <c r="G2777" s="165">
        <f>+COUNTIFS(ECR_Hours!$K$6:$K$7,ExportsELAP[[#This Row],[Date Prevailing]])</f>
        <v>0</v>
      </c>
      <c r="H2777" s="165">
        <f t="shared" si="175"/>
        <v>3</v>
      </c>
      <c r="I2777" s="166">
        <f>+Exports!G2780</f>
        <v>38463.709000000003</v>
      </c>
      <c r="J2777" s="166">
        <f>+'ELAP_IPCO-APND'!D2780</f>
        <v>53.046480000000003</v>
      </c>
      <c r="K2777" s="166">
        <f>+(ExportsELAP[[#This Row],[Exports kWh - MPT]]/1000)*ExportsELAP[[#This Row],[EIM Price]]</f>
        <v>2040.3643701943201</v>
      </c>
      <c r="L2777" s="167" t="str">
        <f>+INDEX(ECR_Hours!$I$12:$I$15,MATCH(ExportsELAP[[#This Row],[Date Prevailing]],ECR_Hours!$H$12:$H$15,1))</f>
        <v>NS</v>
      </c>
      <c r="M2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8" spans="1:13" x14ac:dyDescent="0.25">
      <c r="A2778" s="164">
        <f>+Exports!A2781</f>
        <v>44677</v>
      </c>
      <c r="B2778" s="165">
        <f t="shared" si="172"/>
        <v>2022</v>
      </c>
      <c r="C2778" s="165">
        <f t="shared" si="173"/>
        <v>4</v>
      </c>
      <c r="D2778" s="165">
        <f t="shared" si="174"/>
        <v>26</v>
      </c>
      <c r="E2778" s="165">
        <f>+Exports!B2781</f>
        <v>17</v>
      </c>
      <c r="F2778" s="165">
        <f>+WEEKDAY(ExportsELAP[[#This Row],[Date Prevailing]],1)</f>
        <v>3</v>
      </c>
      <c r="G2778" s="165">
        <f>+COUNTIFS(ECR_Hours!$K$6:$K$7,ExportsELAP[[#This Row],[Date Prevailing]])</f>
        <v>0</v>
      </c>
      <c r="H2778" s="165">
        <f t="shared" si="175"/>
        <v>3</v>
      </c>
      <c r="I2778" s="166">
        <f>+Exports!G2781</f>
        <v>38412.980800000005</v>
      </c>
      <c r="J2778" s="166">
        <f>+'ELAP_IPCO-APND'!D2781</f>
        <v>57.736699999999999</v>
      </c>
      <c r="K2778" s="166">
        <f>+(ExportsELAP[[#This Row],[Exports kWh - MPT]]/1000)*ExportsELAP[[#This Row],[EIM Price]]</f>
        <v>2217.8387485553603</v>
      </c>
      <c r="L2778" s="167" t="str">
        <f>+INDEX(ECR_Hours!$I$12:$I$15,MATCH(ExportsELAP[[#This Row],[Date Prevailing]],ECR_Hours!$H$12:$H$15,1))</f>
        <v>NS</v>
      </c>
      <c r="M2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79" spans="1:13" x14ac:dyDescent="0.25">
      <c r="A2779" s="164">
        <f>+Exports!A2782</f>
        <v>44677</v>
      </c>
      <c r="B2779" s="165">
        <f t="shared" si="172"/>
        <v>2022</v>
      </c>
      <c r="C2779" s="165">
        <f t="shared" si="173"/>
        <v>4</v>
      </c>
      <c r="D2779" s="165">
        <f t="shared" si="174"/>
        <v>26</v>
      </c>
      <c r="E2779" s="165">
        <f>+Exports!B2782</f>
        <v>18</v>
      </c>
      <c r="F2779" s="165">
        <f>+WEEKDAY(ExportsELAP[[#This Row],[Date Prevailing]],1)</f>
        <v>3</v>
      </c>
      <c r="G2779" s="165">
        <f>+COUNTIFS(ECR_Hours!$K$6:$K$7,ExportsELAP[[#This Row],[Date Prevailing]])</f>
        <v>0</v>
      </c>
      <c r="H2779" s="165">
        <f t="shared" si="175"/>
        <v>3</v>
      </c>
      <c r="I2779" s="166">
        <f>+Exports!G2782</f>
        <v>30072.289100000002</v>
      </c>
      <c r="J2779" s="166">
        <f>+'ELAP_IPCO-APND'!D2782</f>
        <v>58.86562</v>
      </c>
      <c r="K2779" s="166">
        <f>+(ExportsELAP[[#This Row],[Exports kWh - MPT]]/1000)*ExportsELAP[[#This Row],[EIM Price]]</f>
        <v>1770.2239426907422</v>
      </c>
      <c r="L2779" s="167" t="str">
        <f>+INDEX(ECR_Hours!$I$12:$I$15,MATCH(ExportsELAP[[#This Row],[Date Prevailing]],ECR_Hours!$H$12:$H$15,1))</f>
        <v>NS</v>
      </c>
      <c r="M2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0" spans="1:13" x14ac:dyDescent="0.25">
      <c r="A2780" s="164">
        <f>+Exports!A2783</f>
        <v>44677</v>
      </c>
      <c r="B2780" s="165">
        <f t="shared" si="172"/>
        <v>2022</v>
      </c>
      <c r="C2780" s="165">
        <f t="shared" si="173"/>
        <v>4</v>
      </c>
      <c r="D2780" s="165">
        <f t="shared" si="174"/>
        <v>26</v>
      </c>
      <c r="E2780" s="165">
        <f>+Exports!B2783</f>
        <v>19</v>
      </c>
      <c r="F2780" s="165">
        <f>+WEEKDAY(ExportsELAP[[#This Row],[Date Prevailing]],1)</f>
        <v>3</v>
      </c>
      <c r="G2780" s="165">
        <f>+COUNTIFS(ECR_Hours!$K$6:$K$7,ExportsELAP[[#This Row],[Date Prevailing]])</f>
        <v>0</v>
      </c>
      <c r="H2780" s="165">
        <f t="shared" si="175"/>
        <v>3</v>
      </c>
      <c r="I2780" s="166">
        <f>+Exports!G2783</f>
        <v>18489.689200000001</v>
      </c>
      <c r="J2780" s="166">
        <f>+'ELAP_IPCO-APND'!D2783</f>
        <v>67.081689999999995</v>
      </c>
      <c r="K2780" s="166">
        <f>+(ExportsELAP[[#This Row],[Exports kWh - MPT]]/1000)*ExportsELAP[[#This Row],[EIM Price]]</f>
        <v>1240.319599110748</v>
      </c>
      <c r="L2780" s="167" t="str">
        <f>+INDEX(ECR_Hours!$I$12:$I$15,MATCH(ExportsELAP[[#This Row],[Date Prevailing]],ECR_Hours!$H$12:$H$15,1))</f>
        <v>NS</v>
      </c>
      <c r="M2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1" spans="1:13" x14ac:dyDescent="0.25">
      <c r="A2781" s="164">
        <f>+Exports!A2784</f>
        <v>44677</v>
      </c>
      <c r="B2781" s="165">
        <f t="shared" si="172"/>
        <v>2022</v>
      </c>
      <c r="C2781" s="165">
        <f t="shared" si="173"/>
        <v>4</v>
      </c>
      <c r="D2781" s="165">
        <f t="shared" si="174"/>
        <v>26</v>
      </c>
      <c r="E2781" s="165">
        <f>+Exports!B2784</f>
        <v>20</v>
      </c>
      <c r="F2781" s="165">
        <f>+WEEKDAY(ExportsELAP[[#This Row],[Date Prevailing]],1)</f>
        <v>3</v>
      </c>
      <c r="G2781" s="165">
        <f>+COUNTIFS(ECR_Hours!$K$6:$K$7,ExportsELAP[[#This Row],[Date Prevailing]])</f>
        <v>0</v>
      </c>
      <c r="H2781" s="165">
        <f t="shared" si="175"/>
        <v>3</v>
      </c>
      <c r="I2781" s="166">
        <f>+Exports!G2784</f>
        <v>5935.0925999999999</v>
      </c>
      <c r="J2781" s="166">
        <f>+'ELAP_IPCO-APND'!D2784</f>
        <v>75.040890000000005</v>
      </c>
      <c r="K2781" s="166">
        <f>+(ExportsELAP[[#This Row],[Exports kWh - MPT]]/1000)*ExportsELAP[[#This Row],[EIM Price]]</f>
        <v>445.37463093641401</v>
      </c>
      <c r="L2781" s="167" t="str">
        <f>+INDEX(ECR_Hours!$I$12:$I$15,MATCH(ExportsELAP[[#This Row],[Date Prevailing]],ECR_Hours!$H$12:$H$15,1))</f>
        <v>NS</v>
      </c>
      <c r="M2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2" spans="1:13" x14ac:dyDescent="0.25">
      <c r="A2782" s="164">
        <f>+Exports!A2785</f>
        <v>44677</v>
      </c>
      <c r="B2782" s="165">
        <f t="shared" si="172"/>
        <v>2022</v>
      </c>
      <c r="C2782" s="165">
        <f t="shared" si="173"/>
        <v>4</v>
      </c>
      <c r="D2782" s="165">
        <f t="shared" si="174"/>
        <v>26</v>
      </c>
      <c r="E2782" s="165">
        <f>+Exports!B2785</f>
        <v>21</v>
      </c>
      <c r="F2782" s="165">
        <f>+WEEKDAY(ExportsELAP[[#This Row],[Date Prevailing]],1)</f>
        <v>3</v>
      </c>
      <c r="G2782" s="165">
        <f>+COUNTIFS(ECR_Hours!$K$6:$K$7,ExportsELAP[[#This Row],[Date Prevailing]])</f>
        <v>0</v>
      </c>
      <c r="H2782" s="165">
        <f t="shared" si="175"/>
        <v>3</v>
      </c>
      <c r="I2782" s="166">
        <f>+Exports!G2785</f>
        <v>285.64569999999998</v>
      </c>
      <c r="J2782" s="166">
        <f>+'ELAP_IPCO-APND'!D2785</f>
        <v>94.928600000000003</v>
      </c>
      <c r="K2782" s="166">
        <f>+(ExportsELAP[[#This Row],[Exports kWh - MPT]]/1000)*ExportsELAP[[#This Row],[EIM Price]]</f>
        <v>27.11594639702</v>
      </c>
      <c r="L2782" s="167" t="str">
        <f>+INDEX(ECR_Hours!$I$12:$I$15,MATCH(ExportsELAP[[#This Row],[Date Prevailing]],ECR_Hours!$H$12:$H$15,1))</f>
        <v>NS</v>
      </c>
      <c r="M2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3" spans="1:13" x14ac:dyDescent="0.25">
      <c r="A2783" s="164">
        <f>+Exports!A2786</f>
        <v>44677</v>
      </c>
      <c r="B2783" s="165">
        <f t="shared" si="172"/>
        <v>2022</v>
      </c>
      <c r="C2783" s="165">
        <f t="shared" si="173"/>
        <v>4</v>
      </c>
      <c r="D2783" s="165">
        <f t="shared" si="174"/>
        <v>26</v>
      </c>
      <c r="E2783" s="165">
        <f>+Exports!B2786</f>
        <v>22</v>
      </c>
      <c r="F2783" s="165">
        <f>+WEEKDAY(ExportsELAP[[#This Row],[Date Prevailing]],1)</f>
        <v>3</v>
      </c>
      <c r="G2783" s="165">
        <f>+COUNTIFS(ECR_Hours!$K$6:$K$7,ExportsELAP[[#This Row],[Date Prevailing]])</f>
        <v>0</v>
      </c>
      <c r="H2783" s="165">
        <f t="shared" si="175"/>
        <v>3</v>
      </c>
      <c r="I2783" s="166">
        <f>+Exports!G2786</f>
        <v>19.787299999999899</v>
      </c>
      <c r="J2783" s="166">
        <f>+'ELAP_IPCO-APND'!D2786</f>
        <v>93.059219999999996</v>
      </c>
      <c r="K2783" s="166">
        <f>+(ExportsELAP[[#This Row],[Exports kWh - MPT]]/1000)*ExportsELAP[[#This Row],[EIM Price]]</f>
        <v>1.8413907039059907</v>
      </c>
      <c r="L2783" s="167" t="str">
        <f>+INDEX(ECR_Hours!$I$12:$I$15,MATCH(ExportsELAP[[#This Row],[Date Prevailing]],ECR_Hours!$H$12:$H$15,1))</f>
        <v>NS</v>
      </c>
      <c r="M2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4" spans="1:13" x14ac:dyDescent="0.25">
      <c r="A2784" s="164">
        <f>+Exports!A2787</f>
        <v>44677</v>
      </c>
      <c r="B2784" s="165">
        <f t="shared" si="172"/>
        <v>2022</v>
      </c>
      <c r="C2784" s="165">
        <f t="shared" si="173"/>
        <v>4</v>
      </c>
      <c r="D2784" s="165">
        <f t="shared" si="174"/>
        <v>26</v>
      </c>
      <c r="E2784" s="165">
        <f>+Exports!B2787</f>
        <v>23</v>
      </c>
      <c r="F2784" s="165">
        <f>+WEEKDAY(ExportsELAP[[#This Row],[Date Prevailing]],1)</f>
        <v>3</v>
      </c>
      <c r="G2784" s="165">
        <f>+COUNTIFS(ECR_Hours!$K$6:$K$7,ExportsELAP[[#This Row],[Date Prevailing]])</f>
        <v>0</v>
      </c>
      <c r="H2784" s="165">
        <f t="shared" si="175"/>
        <v>3</v>
      </c>
      <c r="I2784" s="166">
        <f>+Exports!G2787</f>
        <v>17.235999999999891</v>
      </c>
      <c r="J2784" s="166">
        <f>+'ELAP_IPCO-APND'!D2787</f>
        <v>90.245930000000001</v>
      </c>
      <c r="K2784" s="166">
        <f>+(ExportsELAP[[#This Row],[Exports kWh - MPT]]/1000)*ExportsELAP[[#This Row],[EIM Price]]</f>
        <v>1.55547884947999</v>
      </c>
      <c r="L2784" s="167" t="str">
        <f>+INDEX(ECR_Hours!$I$12:$I$15,MATCH(ExportsELAP[[#This Row],[Date Prevailing]],ECR_Hours!$H$12:$H$15,1))</f>
        <v>NS</v>
      </c>
      <c r="M2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5" spans="1:13" x14ac:dyDescent="0.25">
      <c r="A2785" s="164">
        <f>+Exports!A2788</f>
        <v>44677</v>
      </c>
      <c r="B2785" s="165">
        <f t="shared" si="172"/>
        <v>2022</v>
      </c>
      <c r="C2785" s="165">
        <f t="shared" si="173"/>
        <v>4</v>
      </c>
      <c r="D2785" s="165">
        <f t="shared" si="174"/>
        <v>26</v>
      </c>
      <c r="E2785" s="165">
        <f>+Exports!B2788</f>
        <v>24</v>
      </c>
      <c r="F2785" s="165">
        <f>+WEEKDAY(ExportsELAP[[#This Row],[Date Prevailing]],1)</f>
        <v>3</v>
      </c>
      <c r="G2785" s="165">
        <f>+COUNTIFS(ECR_Hours!$K$6:$K$7,ExportsELAP[[#This Row],[Date Prevailing]])</f>
        <v>0</v>
      </c>
      <c r="H2785" s="165">
        <f t="shared" si="175"/>
        <v>3</v>
      </c>
      <c r="I2785" s="166">
        <f>+Exports!G2788</f>
        <v>15.993500000000001</v>
      </c>
      <c r="J2785" s="166">
        <f>+'ELAP_IPCO-APND'!D2788</f>
        <v>91.267960000000002</v>
      </c>
      <c r="K2785" s="166">
        <f>+(ExportsELAP[[#This Row],[Exports kWh - MPT]]/1000)*ExportsELAP[[#This Row],[EIM Price]]</f>
        <v>1.4596941182600001</v>
      </c>
      <c r="L2785" s="167" t="str">
        <f>+INDEX(ECR_Hours!$I$12:$I$15,MATCH(ExportsELAP[[#This Row],[Date Prevailing]],ECR_Hours!$H$12:$H$15,1))</f>
        <v>NS</v>
      </c>
      <c r="M2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6" spans="1:13" x14ac:dyDescent="0.25">
      <c r="A2786" s="164">
        <f>+Exports!A2789</f>
        <v>44678</v>
      </c>
      <c r="B2786" s="165">
        <f t="shared" si="172"/>
        <v>2022</v>
      </c>
      <c r="C2786" s="165">
        <f t="shared" si="173"/>
        <v>4</v>
      </c>
      <c r="D2786" s="165">
        <f t="shared" si="174"/>
        <v>27</v>
      </c>
      <c r="E2786" s="165">
        <f>+Exports!B2789</f>
        <v>1</v>
      </c>
      <c r="F2786" s="165">
        <f>+WEEKDAY(ExportsELAP[[#This Row],[Date Prevailing]],1)</f>
        <v>4</v>
      </c>
      <c r="G2786" s="165">
        <f>+COUNTIFS(ECR_Hours!$K$6:$K$7,ExportsELAP[[#This Row],[Date Prevailing]])</f>
        <v>0</v>
      </c>
      <c r="H2786" s="165">
        <f t="shared" si="175"/>
        <v>4</v>
      </c>
      <c r="I2786" s="166">
        <f>+Exports!G2789</f>
        <v>28.015799999999899</v>
      </c>
      <c r="J2786" s="166">
        <f>+'ELAP_IPCO-APND'!D2789</f>
        <v>83.850960000000001</v>
      </c>
      <c r="K2786" s="166">
        <f>+(ExportsELAP[[#This Row],[Exports kWh - MPT]]/1000)*ExportsELAP[[#This Row],[EIM Price]]</f>
        <v>2.3491517251679914</v>
      </c>
      <c r="L2786" s="167" t="str">
        <f>+INDEX(ECR_Hours!$I$12:$I$15,MATCH(ExportsELAP[[#This Row],[Date Prevailing]],ECR_Hours!$H$12:$H$15,1))</f>
        <v>NS</v>
      </c>
      <c r="M2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7" spans="1:13" x14ac:dyDescent="0.25">
      <c r="A2787" s="164">
        <f>+Exports!A2790</f>
        <v>44678</v>
      </c>
      <c r="B2787" s="165">
        <f t="shared" si="172"/>
        <v>2022</v>
      </c>
      <c r="C2787" s="165">
        <f t="shared" si="173"/>
        <v>4</v>
      </c>
      <c r="D2787" s="165">
        <f t="shared" si="174"/>
        <v>27</v>
      </c>
      <c r="E2787" s="165">
        <f>+Exports!B2790</f>
        <v>2</v>
      </c>
      <c r="F2787" s="165">
        <f>+WEEKDAY(ExportsELAP[[#This Row],[Date Prevailing]],1)</f>
        <v>4</v>
      </c>
      <c r="G2787" s="165">
        <f>+COUNTIFS(ECR_Hours!$K$6:$K$7,ExportsELAP[[#This Row],[Date Prevailing]])</f>
        <v>0</v>
      </c>
      <c r="H2787" s="165">
        <f t="shared" si="175"/>
        <v>4</v>
      </c>
      <c r="I2787" s="166">
        <f>+Exports!G2790</f>
        <v>27.447000000000003</v>
      </c>
      <c r="J2787" s="166">
        <f>+'ELAP_IPCO-APND'!D2790</f>
        <v>52.267569999999999</v>
      </c>
      <c r="K2787" s="166">
        <f>+(ExportsELAP[[#This Row],[Exports kWh - MPT]]/1000)*ExportsELAP[[#This Row],[EIM Price]]</f>
        <v>1.4345879937900001</v>
      </c>
      <c r="L2787" s="167" t="str">
        <f>+INDEX(ECR_Hours!$I$12:$I$15,MATCH(ExportsELAP[[#This Row],[Date Prevailing]],ECR_Hours!$H$12:$H$15,1))</f>
        <v>NS</v>
      </c>
      <c r="M2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8" spans="1:13" x14ac:dyDescent="0.25">
      <c r="A2788" s="164">
        <f>+Exports!A2791</f>
        <v>44678</v>
      </c>
      <c r="B2788" s="165">
        <f t="shared" si="172"/>
        <v>2022</v>
      </c>
      <c r="C2788" s="165">
        <f t="shared" si="173"/>
        <v>4</v>
      </c>
      <c r="D2788" s="165">
        <f t="shared" si="174"/>
        <v>27</v>
      </c>
      <c r="E2788" s="165">
        <f>+Exports!B2791</f>
        <v>3</v>
      </c>
      <c r="F2788" s="165">
        <f>+WEEKDAY(ExportsELAP[[#This Row],[Date Prevailing]],1)</f>
        <v>4</v>
      </c>
      <c r="G2788" s="165">
        <f>+COUNTIFS(ECR_Hours!$K$6:$K$7,ExportsELAP[[#This Row],[Date Prevailing]])</f>
        <v>0</v>
      </c>
      <c r="H2788" s="165">
        <f t="shared" si="175"/>
        <v>4</v>
      </c>
      <c r="I2788" s="166">
        <f>+Exports!G2791</f>
        <v>27.9346999999999</v>
      </c>
      <c r="J2788" s="166">
        <f>+'ELAP_IPCO-APND'!D2791</f>
        <v>51.844819999999999</v>
      </c>
      <c r="K2788" s="166">
        <f>+(ExportsELAP[[#This Row],[Exports kWh - MPT]]/1000)*ExportsELAP[[#This Row],[EIM Price]]</f>
        <v>1.4482694932539948</v>
      </c>
      <c r="L2788" s="167" t="str">
        <f>+INDEX(ECR_Hours!$I$12:$I$15,MATCH(ExportsELAP[[#This Row],[Date Prevailing]],ECR_Hours!$H$12:$H$15,1))</f>
        <v>NS</v>
      </c>
      <c r="M2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89" spans="1:13" x14ac:dyDescent="0.25">
      <c r="A2789" s="164">
        <f>+Exports!A2792</f>
        <v>44678</v>
      </c>
      <c r="B2789" s="165">
        <f t="shared" si="172"/>
        <v>2022</v>
      </c>
      <c r="C2789" s="165">
        <f t="shared" si="173"/>
        <v>4</v>
      </c>
      <c r="D2789" s="165">
        <f t="shared" si="174"/>
        <v>27</v>
      </c>
      <c r="E2789" s="165">
        <f>+Exports!B2792</f>
        <v>4</v>
      </c>
      <c r="F2789" s="165">
        <f>+WEEKDAY(ExportsELAP[[#This Row],[Date Prevailing]],1)</f>
        <v>4</v>
      </c>
      <c r="G2789" s="165">
        <f>+COUNTIFS(ECR_Hours!$K$6:$K$7,ExportsELAP[[#This Row],[Date Prevailing]])</f>
        <v>0</v>
      </c>
      <c r="H2789" s="165">
        <f t="shared" si="175"/>
        <v>4</v>
      </c>
      <c r="I2789" s="166">
        <f>+Exports!G2792</f>
        <v>16.7272</v>
      </c>
      <c r="J2789" s="166">
        <f>+'ELAP_IPCO-APND'!D2792</f>
        <v>51.832160000000002</v>
      </c>
      <c r="K2789" s="166">
        <f>+(ExportsELAP[[#This Row],[Exports kWh - MPT]]/1000)*ExportsELAP[[#This Row],[EIM Price]]</f>
        <v>0.86700690675200009</v>
      </c>
      <c r="L2789" s="167" t="str">
        <f>+INDEX(ECR_Hours!$I$12:$I$15,MATCH(ExportsELAP[[#This Row],[Date Prevailing]],ECR_Hours!$H$12:$H$15,1))</f>
        <v>NS</v>
      </c>
      <c r="M2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0" spans="1:13" x14ac:dyDescent="0.25">
      <c r="A2790" s="164">
        <f>+Exports!A2793</f>
        <v>44678</v>
      </c>
      <c r="B2790" s="165">
        <f t="shared" si="172"/>
        <v>2022</v>
      </c>
      <c r="C2790" s="165">
        <f t="shared" si="173"/>
        <v>4</v>
      </c>
      <c r="D2790" s="165">
        <f t="shared" si="174"/>
        <v>27</v>
      </c>
      <c r="E2790" s="165">
        <f>+Exports!B2793</f>
        <v>5</v>
      </c>
      <c r="F2790" s="165">
        <f>+WEEKDAY(ExportsELAP[[#This Row],[Date Prevailing]],1)</f>
        <v>4</v>
      </c>
      <c r="G2790" s="165">
        <f>+COUNTIFS(ECR_Hours!$K$6:$K$7,ExportsELAP[[#This Row],[Date Prevailing]])</f>
        <v>0</v>
      </c>
      <c r="H2790" s="165">
        <f t="shared" si="175"/>
        <v>4</v>
      </c>
      <c r="I2790" s="166">
        <f>+Exports!G2793</f>
        <v>19.325399999999998</v>
      </c>
      <c r="J2790" s="166">
        <f>+'ELAP_IPCO-APND'!D2793</f>
        <v>59.660609999999998</v>
      </c>
      <c r="K2790" s="166">
        <f>+(ExportsELAP[[#This Row],[Exports kWh - MPT]]/1000)*ExportsELAP[[#This Row],[EIM Price]]</f>
        <v>1.1529651524939999</v>
      </c>
      <c r="L2790" s="167" t="str">
        <f>+INDEX(ECR_Hours!$I$12:$I$15,MATCH(ExportsELAP[[#This Row],[Date Prevailing]],ECR_Hours!$H$12:$H$15,1))</f>
        <v>NS</v>
      </c>
      <c r="M2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1" spans="1:13" x14ac:dyDescent="0.25">
      <c r="A2791" s="164">
        <f>+Exports!A2794</f>
        <v>44678</v>
      </c>
      <c r="B2791" s="165">
        <f t="shared" si="172"/>
        <v>2022</v>
      </c>
      <c r="C2791" s="165">
        <f t="shared" si="173"/>
        <v>4</v>
      </c>
      <c r="D2791" s="165">
        <f t="shared" si="174"/>
        <v>27</v>
      </c>
      <c r="E2791" s="165">
        <f>+Exports!B2794</f>
        <v>6</v>
      </c>
      <c r="F2791" s="165">
        <f>+WEEKDAY(ExportsELAP[[#This Row],[Date Prevailing]],1)</f>
        <v>4</v>
      </c>
      <c r="G2791" s="165">
        <f>+COUNTIFS(ECR_Hours!$K$6:$K$7,ExportsELAP[[#This Row],[Date Prevailing]])</f>
        <v>0</v>
      </c>
      <c r="H2791" s="165">
        <f t="shared" si="175"/>
        <v>4</v>
      </c>
      <c r="I2791" s="166">
        <f>+Exports!G2794</f>
        <v>16.532399999999999</v>
      </c>
      <c r="J2791" s="166">
        <f>+'ELAP_IPCO-APND'!D2794</f>
        <v>73.12715</v>
      </c>
      <c r="K2791" s="166">
        <f>+(ExportsELAP[[#This Row],[Exports kWh - MPT]]/1000)*ExportsELAP[[#This Row],[EIM Price]]</f>
        <v>1.2089672946599999</v>
      </c>
      <c r="L2791" s="167" t="str">
        <f>+INDEX(ECR_Hours!$I$12:$I$15,MATCH(ExportsELAP[[#This Row],[Date Prevailing]],ECR_Hours!$H$12:$H$15,1))</f>
        <v>NS</v>
      </c>
      <c r="M2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2" spans="1:13" x14ac:dyDescent="0.25">
      <c r="A2792" s="164">
        <f>+Exports!A2795</f>
        <v>44678</v>
      </c>
      <c r="B2792" s="165">
        <f t="shared" si="172"/>
        <v>2022</v>
      </c>
      <c r="C2792" s="165">
        <f t="shared" si="173"/>
        <v>4</v>
      </c>
      <c r="D2792" s="165">
        <f t="shared" si="174"/>
        <v>27</v>
      </c>
      <c r="E2792" s="165">
        <f>+Exports!B2795</f>
        <v>7</v>
      </c>
      <c r="F2792" s="165">
        <f>+WEEKDAY(ExportsELAP[[#This Row],[Date Prevailing]],1)</f>
        <v>4</v>
      </c>
      <c r="G2792" s="165">
        <f>+COUNTIFS(ECR_Hours!$K$6:$K$7,ExportsELAP[[#This Row],[Date Prevailing]])</f>
        <v>0</v>
      </c>
      <c r="H2792" s="165">
        <f t="shared" si="175"/>
        <v>4</v>
      </c>
      <c r="I2792" s="166">
        <f>+Exports!G2795</f>
        <v>36.9285</v>
      </c>
      <c r="J2792" s="166">
        <f>+'ELAP_IPCO-APND'!D2795</f>
        <v>76.744119999999995</v>
      </c>
      <c r="K2792" s="166">
        <f>+(ExportsELAP[[#This Row],[Exports kWh - MPT]]/1000)*ExportsELAP[[#This Row],[EIM Price]]</f>
        <v>2.8340452354200001</v>
      </c>
      <c r="L2792" s="167" t="str">
        <f>+INDEX(ECR_Hours!$I$12:$I$15,MATCH(ExportsELAP[[#This Row],[Date Prevailing]],ECR_Hours!$H$12:$H$15,1))</f>
        <v>NS</v>
      </c>
      <c r="M2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3" spans="1:13" x14ac:dyDescent="0.25">
      <c r="A2793" s="164">
        <f>+Exports!A2796</f>
        <v>44678</v>
      </c>
      <c r="B2793" s="165">
        <f t="shared" si="172"/>
        <v>2022</v>
      </c>
      <c r="C2793" s="165">
        <f t="shared" si="173"/>
        <v>4</v>
      </c>
      <c r="D2793" s="165">
        <f t="shared" si="174"/>
        <v>27</v>
      </c>
      <c r="E2793" s="165">
        <f>+Exports!B2796</f>
        <v>8</v>
      </c>
      <c r="F2793" s="165">
        <f>+WEEKDAY(ExportsELAP[[#This Row],[Date Prevailing]],1)</f>
        <v>4</v>
      </c>
      <c r="G2793" s="165">
        <f>+COUNTIFS(ECR_Hours!$K$6:$K$7,ExportsELAP[[#This Row],[Date Prevailing]])</f>
        <v>0</v>
      </c>
      <c r="H2793" s="165">
        <f t="shared" si="175"/>
        <v>4</v>
      </c>
      <c r="I2793" s="166">
        <f>+Exports!G2796</f>
        <v>809.00199999999984</v>
      </c>
      <c r="J2793" s="166">
        <f>+'ELAP_IPCO-APND'!D2796</f>
        <v>86.858369999999994</v>
      </c>
      <c r="K2793" s="166">
        <f>+(ExportsELAP[[#This Row],[Exports kWh - MPT]]/1000)*ExportsELAP[[#This Row],[EIM Price]]</f>
        <v>70.268595046739989</v>
      </c>
      <c r="L2793" s="167" t="str">
        <f>+INDEX(ECR_Hours!$I$12:$I$15,MATCH(ExportsELAP[[#This Row],[Date Prevailing]],ECR_Hours!$H$12:$H$15,1))</f>
        <v>NS</v>
      </c>
      <c r="M2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4" spans="1:13" x14ac:dyDescent="0.25">
      <c r="A2794" s="164">
        <f>+Exports!A2797</f>
        <v>44678</v>
      </c>
      <c r="B2794" s="165">
        <f t="shared" si="172"/>
        <v>2022</v>
      </c>
      <c r="C2794" s="165">
        <f t="shared" si="173"/>
        <v>4</v>
      </c>
      <c r="D2794" s="165">
        <f t="shared" si="174"/>
        <v>27</v>
      </c>
      <c r="E2794" s="165">
        <f>+Exports!B2797</f>
        <v>9</v>
      </c>
      <c r="F2794" s="165">
        <f>+WEEKDAY(ExportsELAP[[#This Row],[Date Prevailing]],1)</f>
        <v>4</v>
      </c>
      <c r="G2794" s="165">
        <f>+COUNTIFS(ECR_Hours!$K$6:$K$7,ExportsELAP[[#This Row],[Date Prevailing]])</f>
        <v>0</v>
      </c>
      <c r="H2794" s="165">
        <f t="shared" si="175"/>
        <v>4</v>
      </c>
      <c r="I2794" s="166">
        <f>+Exports!G2797</f>
        <v>3901.2982999999995</v>
      </c>
      <c r="J2794" s="166">
        <f>+'ELAP_IPCO-APND'!D2797</f>
        <v>89.749499999999998</v>
      </c>
      <c r="K2794" s="166">
        <f>+(ExportsELAP[[#This Row],[Exports kWh - MPT]]/1000)*ExportsELAP[[#This Row],[EIM Price]]</f>
        <v>350.13957177584996</v>
      </c>
      <c r="L2794" s="167" t="str">
        <f>+INDEX(ECR_Hours!$I$12:$I$15,MATCH(ExportsELAP[[#This Row],[Date Prevailing]],ECR_Hours!$H$12:$H$15,1))</f>
        <v>NS</v>
      </c>
      <c r="M2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5" spans="1:13" x14ac:dyDescent="0.25">
      <c r="A2795" s="164">
        <f>+Exports!A2798</f>
        <v>44678</v>
      </c>
      <c r="B2795" s="165">
        <f t="shared" si="172"/>
        <v>2022</v>
      </c>
      <c r="C2795" s="165">
        <f t="shared" si="173"/>
        <v>4</v>
      </c>
      <c r="D2795" s="165">
        <f t="shared" si="174"/>
        <v>27</v>
      </c>
      <c r="E2795" s="165">
        <f>+Exports!B2798</f>
        <v>10</v>
      </c>
      <c r="F2795" s="165">
        <f>+WEEKDAY(ExportsELAP[[#This Row],[Date Prevailing]],1)</f>
        <v>4</v>
      </c>
      <c r="G2795" s="165">
        <f>+COUNTIFS(ECR_Hours!$K$6:$K$7,ExportsELAP[[#This Row],[Date Prevailing]])</f>
        <v>0</v>
      </c>
      <c r="H2795" s="165">
        <f t="shared" si="175"/>
        <v>4</v>
      </c>
      <c r="I2795" s="166">
        <f>+Exports!G2798</f>
        <v>13183.365900000001</v>
      </c>
      <c r="J2795" s="166">
        <f>+'ELAP_IPCO-APND'!D2798</f>
        <v>80.155199999999994</v>
      </c>
      <c r="K2795" s="166">
        <f>+(ExportsELAP[[#This Row],[Exports kWh - MPT]]/1000)*ExportsELAP[[#This Row],[EIM Price]]</f>
        <v>1056.7153303876798</v>
      </c>
      <c r="L2795" s="167" t="str">
        <f>+INDEX(ECR_Hours!$I$12:$I$15,MATCH(ExportsELAP[[#This Row],[Date Prevailing]],ECR_Hours!$H$12:$H$15,1))</f>
        <v>NS</v>
      </c>
      <c r="M2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6" spans="1:13" x14ac:dyDescent="0.25">
      <c r="A2796" s="164">
        <f>+Exports!A2799</f>
        <v>44678</v>
      </c>
      <c r="B2796" s="165">
        <f t="shared" si="172"/>
        <v>2022</v>
      </c>
      <c r="C2796" s="165">
        <f t="shared" si="173"/>
        <v>4</v>
      </c>
      <c r="D2796" s="165">
        <f t="shared" si="174"/>
        <v>27</v>
      </c>
      <c r="E2796" s="165">
        <f>+Exports!B2799</f>
        <v>11</v>
      </c>
      <c r="F2796" s="165">
        <f>+WEEKDAY(ExportsELAP[[#This Row],[Date Prevailing]],1)</f>
        <v>4</v>
      </c>
      <c r="G2796" s="165">
        <f>+COUNTIFS(ECR_Hours!$K$6:$K$7,ExportsELAP[[#This Row],[Date Prevailing]])</f>
        <v>0</v>
      </c>
      <c r="H2796" s="165">
        <f t="shared" si="175"/>
        <v>4</v>
      </c>
      <c r="I2796" s="166">
        <f>+Exports!G2799</f>
        <v>27522.894</v>
      </c>
      <c r="J2796" s="166">
        <f>+'ELAP_IPCO-APND'!D2799</f>
        <v>63.025709999999997</v>
      </c>
      <c r="K2796" s="166">
        <f>+(ExportsELAP[[#This Row],[Exports kWh - MPT]]/1000)*ExportsELAP[[#This Row],[EIM Price]]</f>
        <v>1734.64993560474</v>
      </c>
      <c r="L2796" s="167" t="str">
        <f>+INDEX(ECR_Hours!$I$12:$I$15,MATCH(ExportsELAP[[#This Row],[Date Prevailing]],ECR_Hours!$H$12:$H$15,1))</f>
        <v>NS</v>
      </c>
      <c r="M2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7" spans="1:13" x14ac:dyDescent="0.25">
      <c r="A2797" s="164">
        <f>+Exports!A2800</f>
        <v>44678</v>
      </c>
      <c r="B2797" s="165">
        <f t="shared" si="172"/>
        <v>2022</v>
      </c>
      <c r="C2797" s="165">
        <f t="shared" si="173"/>
        <v>4</v>
      </c>
      <c r="D2797" s="165">
        <f t="shared" si="174"/>
        <v>27</v>
      </c>
      <c r="E2797" s="165">
        <f>+Exports!B2800</f>
        <v>12</v>
      </c>
      <c r="F2797" s="165">
        <f>+WEEKDAY(ExportsELAP[[#This Row],[Date Prevailing]],1)</f>
        <v>4</v>
      </c>
      <c r="G2797" s="165">
        <f>+COUNTIFS(ECR_Hours!$K$6:$K$7,ExportsELAP[[#This Row],[Date Prevailing]])</f>
        <v>0</v>
      </c>
      <c r="H2797" s="165">
        <f t="shared" si="175"/>
        <v>4</v>
      </c>
      <c r="I2797" s="166">
        <f>+Exports!G2800</f>
        <v>37730.703000000001</v>
      </c>
      <c r="J2797" s="166">
        <f>+'ELAP_IPCO-APND'!D2800</f>
        <v>58.050519999999999</v>
      </c>
      <c r="K2797" s="166">
        <f>+(ExportsELAP[[#This Row],[Exports kWh - MPT]]/1000)*ExportsELAP[[#This Row],[EIM Price]]</f>
        <v>2190.2869291155598</v>
      </c>
      <c r="L2797" s="167" t="str">
        <f>+INDEX(ECR_Hours!$I$12:$I$15,MATCH(ExportsELAP[[#This Row],[Date Prevailing]],ECR_Hours!$H$12:$H$15,1))</f>
        <v>NS</v>
      </c>
      <c r="M2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8" spans="1:13" x14ac:dyDescent="0.25">
      <c r="A2798" s="164">
        <f>+Exports!A2801</f>
        <v>44678</v>
      </c>
      <c r="B2798" s="165">
        <f t="shared" si="172"/>
        <v>2022</v>
      </c>
      <c r="C2798" s="165">
        <f t="shared" si="173"/>
        <v>4</v>
      </c>
      <c r="D2798" s="165">
        <f t="shared" si="174"/>
        <v>27</v>
      </c>
      <c r="E2798" s="165">
        <f>+Exports!B2801</f>
        <v>13</v>
      </c>
      <c r="F2798" s="165">
        <f>+WEEKDAY(ExportsELAP[[#This Row],[Date Prevailing]],1)</f>
        <v>4</v>
      </c>
      <c r="G2798" s="165">
        <f>+COUNTIFS(ECR_Hours!$K$6:$K$7,ExportsELAP[[#This Row],[Date Prevailing]])</f>
        <v>0</v>
      </c>
      <c r="H2798" s="165">
        <f t="shared" si="175"/>
        <v>4</v>
      </c>
      <c r="I2798" s="166">
        <f>+Exports!G2801</f>
        <v>46767.001499999998</v>
      </c>
      <c r="J2798" s="166">
        <f>+'ELAP_IPCO-APND'!D2801</f>
        <v>85.759039999999999</v>
      </c>
      <c r="K2798" s="166">
        <f>+(ExportsELAP[[#This Row],[Exports kWh - MPT]]/1000)*ExportsELAP[[#This Row],[EIM Price]]</f>
        <v>4010.6931523185599</v>
      </c>
      <c r="L2798" s="167" t="str">
        <f>+INDEX(ECR_Hours!$I$12:$I$15,MATCH(ExportsELAP[[#This Row],[Date Prevailing]],ECR_Hours!$H$12:$H$15,1))</f>
        <v>NS</v>
      </c>
      <c r="M2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799" spans="1:13" x14ac:dyDescent="0.25">
      <c r="A2799" s="164">
        <f>+Exports!A2802</f>
        <v>44678</v>
      </c>
      <c r="B2799" s="165">
        <f t="shared" si="172"/>
        <v>2022</v>
      </c>
      <c r="C2799" s="165">
        <f t="shared" si="173"/>
        <v>4</v>
      </c>
      <c r="D2799" s="165">
        <f t="shared" si="174"/>
        <v>27</v>
      </c>
      <c r="E2799" s="165">
        <f>+Exports!B2802</f>
        <v>14</v>
      </c>
      <c r="F2799" s="165">
        <f>+WEEKDAY(ExportsELAP[[#This Row],[Date Prevailing]],1)</f>
        <v>4</v>
      </c>
      <c r="G2799" s="165">
        <f>+COUNTIFS(ECR_Hours!$K$6:$K$7,ExportsELAP[[#This Row],[Date Prevailing]])</f>
        <v>0</v>
      </c>
      <c r="H2799" s="165">
        <f t="shared" si="175"/>
        <v>4</v>
      </c>
      <c r="I2799" s="166">
        <f>+Exports!G2802</f>
        <v>56964.585800000001</v>
      </c>
      <c r="J2799" s="166">
        <f>+'ELAP_IPCO-APND'!D2802</f>
        <v>60.353290000000001</v>
      </c>
      <c r="K2799" s="166">
        <f>+(ExportsELAP[[#This Row],[Exports kWh - MPT]]/1000)*ExportsELAP[[#This Row],[EIM Price]]</f>
        <v>3438.0001665172822</v>
      </c>
      <c r="L2799" s="167" t="str">
        <f>+INDEX(ECR_Hours!$I$12:$I$15,MATCH(ExportsELAP[[#This Row],[Date Prevailing]],ECR_Hours!$H$12:$H$15,1))</f>
        <v>NS</v>
      </c>
      <c r="M2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0" spans="1:13" x14ac:dyDescent="0.25">
      <c r="A2800" s="164">
        <f>+Exports!A2803</f>
        <v>44678</v>
      </c>
      <c r="B2800" s="165">
        <f t="shared" si="172"/>
        <v>2022</v>
      </c>
      <c r="C2800" s="165">
        <f t="shared" si="173"/>
        <v>4</v>
      </c>
      <c r="D2800" s="165">
        <f t="shared" si="174"/>
        <v>27</v>
      </c>
      <c r="E2800" s="165">
        <f>+Exports!B2803</f>
        <v>15</v>
      </c>
      <c r="F2800" s="165">
        <f>+WEEKDAY(ExportsELAP[[#This Row],[Date Prevailing]],1)</f>
        <v>4</v>
      </c>
      <c r="G2800" s="165">
        <f>+COUNTIFS(ECR_Hours!$K$6:$K$7,ExportsELAP[[#This Row],[Date Prevailing]])</f>
        <v>0</v>
      </c>
      <c r="H2800" s="165">
        <f t="shared" si="175"/>
        <v>4</v>
      </c>
      <c r="I2800" s="166">
        <f>+Exports!G2803</f>
        <v>56603.784500000002</v>
      </c>
      <c r="J2800" s="166">
        <f>+'ELAP_IPCO-APND'!D2803</f>
        <v>50.453159999999997</v>
      </c>
      <c r="K2800" s="166">
        <f>+(ExportsELAP[[#This Row],[Exports kWh - MPT]]/1000)*ExportsELAP[[#This Row],[EIM Price]]</f>
        <v>2855.8397959840199</v>
      </c>
      <c r="L2800" s="167" t="str">
        <f>+INDEX(ECR_Hours!$I$12:$I$15,MATCH(ExportsELAP[[#This Row],[Date Prevailing]],ECR_Hours!$H$12:$H$15,1))</f>
        <v>NS</v>
      </c>
      <c r="M2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1" spans="1:13" x14ac:dyDescent="0.25">
      <c r="A2801" s="164">
        <f>+Exports!A2804</f>
        <v>44678</v>
      </c>
      <c r="B2801" s="165">
        <f t="shared" si="172"/>
        <v>2022</v>
      </c>
      <c r="C2801" s="165">
        <f t="shared" si="173"/>
        <v>4</v>
      </c>
      <c r="D2801" s="165">
        <f t="shared" si="174"/>
        <v>27</v>
      </c>
      <c r="E2801" s="165">
        <f>+Exports!B2804</f>
        <v>16</v>
      </c>
      <c r="F2801" s="165">
        <f>+WEEKDAY(ExportsELAP[[#This Row],[Date Prevailing]],1)</f>
        <v>4</v>
      </c>
      <c r="G2801" s="165">
        <f>+COUNTIFS(ECR_Hours!$K$6:$K$7,ExportsELAP[[#This Row],[Date Prevailing]])</f>
        <v>0</v>
      </c>
      <c r="H2801" s="165">
        <f t="shared" si="175"/>
        <v>4</v>
      </c>
      <c r="I2801" s="166">
        <f>+Exports!G2804</f>
        <v>54451.05079999999</v>
      </c>
      <c r="J2801" s="166">
        <f>+'ELAP_IPCO-APND'!D2804</f>
        <v>36.673479999999998</v>
      </c>
      <c r="K2801" s="166">
        <f>+(ExportsELAP[[#This Row],[Exports kWh - MPT]]/1000)*ExportsELAP[[#This Row],[EIM Price]]</f>
        <v>1996.9095224927835</v>
      </c>
      <c r="L2801" s="167" t="str">
        <f>+INDEX(ECR_Hours!$I$12:$I$15,MATCH(ExportsELAP[[#This Row],[Date Prevailing]],ECR_Hours!$H$12:$H$15,1))</f>
        <v>NS</v>
      </c>
      <c r="M2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2" spans="1:13" x14ac:dyDescent="0.25">
      <c r="A2802" s="164">
        <f>+Exports!A2805</f>
        <v>44678</v>
      </c>
      <c r="B2802" s="165">
        <f t="shared" si="172"/>
        <v>2022</v>
      </c>
      <c r="C2802" s="165">
        <f t="shared" si="173"/>
        <v>4</v>
      </c>
      <c r="D2802" s="165">
        <f t="shared" si="174"/>
        <v>27</v>
      </c>
      <c r="E2802" s="165">
        <f>+Exports!B2805</f>
        <v>17</v>
      </c>
      <c r="F2802" s="165">
        <f>+WEEKDAY(ExportsELAP[[#This Row],[Date Prevailing]],1)</f>
        <v>4</v>
      </c>
      <c r="G2802" s="165">
        <f>+COUNTIFS(ECR_Hours!$K$6:$K$7,ExportsELAP[[#This Row],[Date Prevailing]])</f>
        <v>0</v>
      </c>
      <c r="H2802" s="165">
        <f t="shared" si="175"/>
        <v>4</v>
      </c>
      <c r="I2802" s="166">
        <f>+Exports!G2805</f>
        <v>47407.467300000004</v>
      </c>
      <c r="J2802" s="166">
        <f>+'ELAP_IPCO-APND'!D2805</f>
        <v>38.908969999999997</v>
      </c>
      <c r="K2802" s="166">
        <f>+(ExportsELAP[[#This Row],[Exports kWh - MPT]]/1000)*ExportsELAP[[#This Row],[EIM Price]]</f>
        <v>1844.5757229516807</v>
      </c>
      <c r="L2802" s="167" t="str">
        <f>+INDEX(ECR_Hours!$I$12:$I$15,MATCH(ExportsELAP[[#This Row],[Date Prevailing]],ECR_Hours!$H$12:$H$15,1))</f>
        <v>NS</v>
      </c>
      <c r="M2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3" spans="1:13" x14ac:dyDescent="0.25">
      <c r="A2803" s="164">
        <f>+Exports!A2806</f>
        <v>44678</v>
      </c>
      <c r="B2803" s="165">
        <f t="shared" si="172"/>
        <v>2022</v>
      </c>
      <c r="C2803" s="165">
        <f t="shared" si="173"/>
        <v>4</v>
      </c>
      <c r="D2803" s="165">
        <f t="shared" si="174"/>
        <v>27</v>
      </c>
      <c r="E2803" s="165">
        <f>+Exports!B2806</f>
        <v>18</v>
      </c>
      <c r="F2803" s="165">
        <f>+WEEKDAY(ExportsELAP[[#This Row],[Date Prevailing]],1)</f>
        <v>4</v>
      </c>
      <c r="G2803" s="165">
        <f>+COUNTIFS(ECR_Hours!$K$6:$K$7,ExportsELAP[[#This Row],[Date Prevailing]])</f>
        <v>0</v>
      </c>
      <c r="H2803" s="165">
        <f t="shared" si="175"/>
        <v>4</v>
      </c>
      <c r="I2803" s="166">
        <f>+Exports!G2806</f>
        <v>33654.471099999995</v>
      </c>
      <c r="J2803" s="166">
        <f>+'ELAP_IPCO-APND'!D2806</f>
        <v>43.841909999999999</v>
      </c>
      <c r="K2803" s="166">
        <f>+(ExportsELAP[[#This Row],[Exports kWh - MPT]]/1000)*ExportsELAP[[#This Row],[EIM Price]]</f>
        <v>1475.4762930638008</v>
      </c>
      <c r="L2803" s="167" t="str">
        <f>+INDEX(ECR_Hours!$I$12:$I$15,MATCH(ExportsELAP[[#This Row],[Date Prevailing]],ECR_Hours!$H$12:$H$15,1))</f>
        <v>NS</v>
      </c>
      <c r="M2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4" spans="1:13" x14ac:dyDescent="0.25">
      <c r="A2804" s="164">
        <f>+Exports!A2807</f>
        <v>44678</v>
      </c>
      <c r="B2804" s="165">
        <f t="shared" si="172"/>
        <v>2022</v>
      </c>
      <c r="C2804" s="165">
        <f t="shared" si="173"/>
        <v>4</v>
      </c>
      <c r="D2804" s="165">
        <f t="shared" si="174"/>
        <v>27</v>
      </c>
      <c r="E2804" s="165">
        <f>+Exports!B2807</f>
        <v>19</v>
      </c>
      <c r="F2804" s="165">
        <f>+WEEKDAY(ExportsELAP[[#This Row],[Date Prevailing]],1)</f>
        <v>4</v>
      </c>
      <c r="G2804" s="165">
        <f>+COUNTIFS(ECR_Hours!$K$6:$K$7,ExportsELAP[[#This Row],[Date Prevailing]])</f>
        <v>0</v>
      </c>
      <c r="H2804" s="165">
        <f t="shared" si="175"/>
        <v>4</v>
      </c>
      <c r="I2804" s="166">
        <f>+Exports!G2807</f>
        <v>18852.375500000002</v>
      </c>
      <c r="J2804" s="166">
        <f>+'ELAP_IPCO-APND'!D2807</f>
        <v>50.166409999999999</v>
      </c>
      <c r="K2804" s="166">
        <f>+(ExportsELAP[[#This Row],[Exports kWh - MPT]]/1000)*ExportsELAP[[#This Row],[EIM Price]]</f>
        <v>945.75599880695506</v>
      </c>
      <c r="L2804" s="167" t="str">
        <f>+INDEX(ECR_Hours!$I$12:$I$15,MATCH(ExportsELAP[[#This Row],[Date Prevailing]],ECR_Hours!$H$12:$H$15,1))</f>
        <v>NS</v>
      </c>
      <c r="M2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5" spans="1:13" x14ac:dyDescent="0.25">
      <c r="A2805" s="164">
        <f>+Exports!A2808</f>
        <v>44678</v>
      </c>
      <c r="B2805" s="165">
        <f t="shared" si="172"/>
        <v>2022</v>
      </c>
      <c r="C2805" s="165">
        <f t="shared" si="173"/>
        <v>4</v>
      </c>
      <c r="D2805" s="165">
        <f t="shared" si="174"/>
        <v>27</v>
      </c>
      <c r="E2805" s="165">
        <f>+Exports!B2808</f>
        <v>20</v>
      </c>
      <c r="F2805" s="165">
        <f>+WEEKDAY(ExportsELAP[[#This Row],[Date Prevailing]],1)</f>
        <v>4</v>
      </c>
      <c r="G2805" s="165">
        <f>+COUNTIFS(ECR_Hours!$K$6:$K$7,ExportsELAP[[#This Row],[Date Prevailing]])</f>
        <v>0</v>
      </c>
      <c r="H2805" s="165">
        <f t="shared" si="175"/>
        <v>4</v>
      </c>
      <c r="I2805" s="166">
        <f>+Exports!G2808</f>
        <v>6399.5524999999998</v>
      </c>
      <c r="J2805" s="166">
        <f>+'ELAP_IPCO-APND'!D2808</f>
        <v>63.398040000000002</v>
      </c>
      <c r="K2805" s="166">
        <f>+(ExportsELAP[[#This Row],[Exports kWh - MPT]]/1000)*ExportsELAP[[#This Row],[EIM Price]]</f>
        <v>405.71908537709999</v>
      </c>
      <c r="L2805" s="167" t="str">
        <f>+INDEX(ECR_Hours!$I$12:$I$15,MATCH(ExportsELAP[[#This Row],[Date Prevailing]],ECR_Hours!$H$12:$H$15,1))</f>
        <v>NS</v>
      </c>
      <c r="M2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6" spans="1:13" x14ac:dyDescent="0.25">
      <c r="A2806" s="164">
        <f>+Exports!A2809</f>
        <v>44678</v>
      </c>
      <c r="B2806" s="165">
        <f t="shared" si="172"/>
        <v>2022</v>
      </c>
      <c r="C2806" s="165">
        <f t="shared" si="173"/>
        <v>4</v>
      </c>
      <c r="D2806" s="165">
        <f t="shared" si="174"/>
        <v>27</v>
      </c>
      <c r="E2806" s="165">
        <f>+Exports!B2809</f>
        <v>21</v>
      </c>
      <c r="F2806" s="165">
        <f>+WEEKDAY(ExportsELAP[[#This Row],[Date Prevailing]],1)</f>
        <v>4</v>
      </c>
      <c r="G2806" s="165">
        <f>+COUNTIFS(ECR_Hours!$K$6:$K$7,ExportsELAP[[#This Row],[Date Prevailing]])</f>
        <v>0</v>
      </c>
      <c r="H2806" s="165">
        <f t="shared" si="175"/>
        <v>4</v>
      </c>
      <c r="I2806" s="166">
        <f>+Exports!G2809</f>
        <v>400.22529999999989</v>
      </c>
      <c r="J2806" s="166">
        <f>+'ELAP_IPCO-APND'!D2809</f>
        <v>74.455250000000007</v>
      </c>
      <c r="K2806" s="166">
        <f>+(ExportsELAP[[#This Row],[Exports kWh - MPT]]/1000)*ExportsELAP[[#This Row],[EIM Price]]</f>
        <v>29.798874767824994</v>
      </c>
      <c r="L2806" s="167" t="str">
        <f>+INDEX(ECR_Hours!$I$12:$I$15,MATCH(ExportsELAP[[#This Row],[Date Prevailing]],ECR_Hours!$H$12:$H$15,1))</f>
        <v>NS</v>
      </c>
      <c r="M2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7" spans="1:13" x14ac:dyDescent="0.25">
      <c r="A2807" s="164">
        <f>+Exports!A2810</f>
        <v>44678</v>
      </c>
      <c r="B2807" s="165">
        <f t="shared" si="172"/>
        <v>2022</v>
      </c>
      <c r="C2807" s="165">
        <f t="shared" si="173"/>
        <v>4</v>
      </c>
      <c r="D2807" s="165">
        <f t="shared" si="174"/>
        <v>27</v>
      </c>
      <c r="E2807" s="165">
        <f>+Exports!B2810</f>
        <v>22</v>
      </c>
      <c r="F2807" s="165">
        <f>+WEEKDAY(ExportsELAP[[#This Row],[Date Prevailing]],1)</f>
        <v>4</v>
      </c>
      <c r="G2807" s="165">
        <f>+COUNTIFS(ECR_Hours!$K$6:$K$7,ExportsELAP[[#This Row],[Date Prevailing]])</f>
        <v>0</v>
      </c>
      <c r="H2807" s="165">
        <f t="shared" si="175"/>
        <v>4</v>
      </c>
      <c r="I2807" s="166">
        <f>+Exports!G2810</f>
        <v>24.788799999999991</v>
      </c>
      <c r="J2807" s="166">
        <f>+'ELAP_IPCO-APND'!D2810</f>
        <v>87.945750000000004</v>
      </c>
      <c r="K2807" s="166">
        <f>+(ExportsELAP[[#This Row],[Exports kWh - MPT]]/1000)*ExportsELAP[[#This Row],[EIM Price]]</f>
        <v>2.1800696075999997</v>
      </c>
      <c r="L2807" s="167" t="str">
        <f>+INDEX(ECR_Hours!$I$12:$I$15,MATCH(ExportsELAP[[#This Row],[Date Prevailing]],ECR_Hours!$H$12:$H$15,1))</f>
        <v>NS</v>
      </c>
      <c r="M2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8" spans="1:13" x14ac:dyDescent="0.25">
      <c r="A2808" s="164">
        <f>+Exports!A2811</f>
        <v>44678</v>
      </c>
      <c r="B2808" s="165">
        <f t="shared" si="172"/>
        <v>2022</v>
      </c>
      <c r="C2808" s="165">
        <f t="shared" si="173"/>
        <v>4</v>
      </c>
      <c r="D2808" s="165">
        <f t="shared" si="174"/>
        <v>27</v>
      </c>
      <c r="E2808" s="165">
        <f>+Exports!B2811</f>
        <v>23</v>
      </c>
      <c r="F2808" s="165">
        <f>+WEEKDAY(ExportsELAP[[#This Row],[Date Prevailing]],1)</f>
        <v>4</v>
      </c>
      <c r="G2808" s="165">
        <f>+COUNTIFS(ECR_Hours!$K$6:$K$7,ExportsELAP[[#This Row],[Date Prevailing]])</f>
        <v>0</v>
      </c>
      <c r="H2808" s="165">
        <f t="shared" si="175"/>
        <v>4</v>
      </c>
      <c r="I2808" s="166">
        <f>+Exports!G2811</f>
        <v>25.111199999999997</v>
      </c>
      <c r="J2808" s="166">
        <f>+'ELAP_IPCO-APND'!D2811</f>
        <v>85.681610000000006</v>
      </c>
      <c r="K2808" s="166">
        <f>+(ExportsELAP[[#This Row],[Exports kWh - MPT]]/1000)*ExportsELAP[[#This Row],[EIM Price]]</f>
        <v>2.1515680450320001</v>
      </c>
      <c r="L2808" s="167" t="str">
        <f>+INDEX(ECR_Hours!$I$12:$I$15,MATCH(ExportsELAP[[#This Row],[Date Prevailing]],ECR_Hours!$H$12:$H$15,1))</f>
        <v>NS</v>
      </c>
      <c r="M2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09" spans="1:13" x14ac:dyDescent="0.25">
      <c r="A2809" s="164">
        <f>+Exports!A2812</f>
        <v>44678</v>
      </c>
      <c r="B2809" s="165">
        <f t="shared" si="172"/>
        <v>2022</v>
      </c>
      <c r="C2809" s="165">
        <f t="shared" si="173"/>
        <v>4</v>
      </c>
      <c r="D2809" s="165">
        <f t="shared" si="174"/>
        <v>27</v>
      </c>
      <c r="E2809" s="165">
        <f>+Exports!B2812</f>
        <v>24</v>
      </c>
      <c r="F2809" s="165">
        <f>+WEEKDAY(ExportsELAP[[#This Row],[Date Prevailing]],1)</f>
        <v>4</v>
      </c>
      <c r="G2809" s="165">
        <f>+COUNTIFS(ECR_Hours!$K$6:$K$7,ExportsELAP[[#This Row],[Date Prevailing]])</f>
        <v>0</v>
      </c>
      <c r="H2809" s="165">
        <f t="shared" si="175"/>
        <v>4</v>
      </c>
      <c r="I2809" s="166">
        <f>+Exports!G2812</f>
        <v>23.983399999999989</v>
      </c>
      <c r="J2809" s="166">
        <f>+'ELAP_IPCO-APND'!D2812</f>
        <v>101.06518</v>
      </c>
      <c r="K2809" s="166">
        <f>+(ExportsELAP[[#This Row],[Exports kWh - MPT]]/1000)*ExportsELAP[[#This Row],[EIM Price]]</f>
        <v>2.4238866380119988</v>
      </c>
      <c r="L2809" s="167" t="str">
        <f>+INDEX(ECR_Hours!$I$12:$I$15,MATCH(ExportsELAP[[#This Row],[Date Prevailing]],ECR_Hours!$H$12:$H$15,1))</f>
        <v>NS</v>
      </c>
      <c r="M2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0" spans="1:13" x14ac:dyDescent="0.25">
      <c r="A2810" s="164">
        <f>+Exports!A2813</f>
        <v>44679</v>
      </c>
      <c r="B2810" s="165">
        <f t="shared" si="172"/>
        <v>2022</v>
      </c>
      <c r="C2810" s="165">
        <f t="shared" si="173"/>
        <v>4</v>
      </c>
      <c r="D2810" s="165">
        <f t="shared" si="174"/>
        <v>28</v>
      </c>
      <c r="E2810" s="165">
        <f>+Exports!B2813</f>
        <v>1</v>
      </c>
      <c r="F2810" s="165">
        <f>+WEEKDAY(ExportsELAP[[#This Row],[Date Prevailing]],1)</f>
        <v>5</v>
      </c>
      <c r="G2810" s="165">
        <f>+COUNTIFS(ECR_Hours!$K$6:$K$7,ExportsELAP[[#This Row],[Date Prevailing]])</f>
        <v>0</v>
      </c>
      <c r="H2810" s="165">
        <f t="shared" si="175"/>
        <v>5</v>
      </c>
      <c r="I2810" s="166">
        <f>+Exports!G2813</f>
        <v>40.532199999999989</v>
      </c>
      <c r="J2810" s="166">
        <f>+'ELAP_IPCO-APND'!D2813</f>
        <v>73.836250000000007</v>
      </c>
      <c r="K2810" s="166">
        <f>+(ExportsELAP[[#This Row],[Exports kWh - MPT]]/1000)*ExportsELAP[[#This Row],[EIM Price]]</f>
        <v>2.9927456522499996</v>
      </c>
      <c r="L2810" s="167" t="str">
        <f>+INDEX(ECR_Hours!$I$12:$I$15,MATCH(ExportsELAP[[#This Row],[Date Prevailing]],ECR_Hours!$H$12:$H$15,1))</f>
        <v>NS</v>
      </c>
      <c r="M2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1" spans="1:13" x14ac:dyDescent="0.25">
      <c r="A2811" s="164">
        <f>+Exports!A2814</f>
        <v>44679</v>
      </c>
      <c r="B2811" s="165">
        <f t="shared" si="172"/>
        <v>2022</v>
      </c>
      <c r="C2811" s="165">
        <f t="shared" si="173"/>
        <v>4</v>
      </c>
      <c r="D2811" s="165">
        <f t="shared" si="174"/>
        <v>28</v>
      </c>
      <c r="E2811" s="165">
        <f>+Exports!B2814</f>
        <v>2</v>
      </c>
      <c r="F2811" s="165">
        <f>+WEEKDAY(ExportsELAP[[#This Row],[Date Prevailing]],1)</f>
        <v>5</v>
      </c>
      <c r="G2811" s="165">
        <f>+COUNTIFS(ECR_Hours!$K$6:$K$7,ExportsELAP[[#This Row],[Date Prevailing]])</f>
        <v>0</v>
      </c>
      <c r="H2811" s="165">
        <f t="shared" si="175"/>
        <v>5</v>
      </c>
      <c r="I2811" s="166">
        <f>+Exports!G2814</f>
        <v>39.565200000000004</v>
      </c>
      <c r="J2811" s="166">
        <f>+'ELAP_IPCO-APND'!D2814</f>
        <v>64.308149999999998</v>
      </c>
      <c r="K2811" s="166">
        <f>+(ExportsELAP[[#This Row],[Exports kWh - MPT]]/1000)*ExportsELAP[[#This Row],[EIM Price]]</f>
        <v>2.5443648163799999</v>
      </c>
      <c r="L2811" s="167" t="str">
        <f>+INDEX(ECR_Hours!$I$12:$I$15,MATCH(ExportsELAP[[#This Row],[Date Prevailing]],ECR_Hours!$H$12:$H$15,1))</f>
        <v>NS</v>
      </c>
      <c r="M2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2" spans="1:13" x14ac:dyDescent="0.25">
      <c r="A2812" s="164">
        <f>+Exports!A2815</f>
        <v>44679</v>
      </c>
      <c r="B2812" s="165">
        <f t="shared" si="172"/>
        <v>2022</v>
      </c>
      <c r="C2812" s="165">
        <f t="shared" si="173"/>
        <v>4</v>
      </c>
      <c r="D2812" s="165">
        <f t="shared" si="174"/>
        <v>28</v>
      </c>
      <c r="E2812" s="165">
        <f>+Exports!B2815</f>
        <v>3</v>
      </c>
      <c r="F2812" s="165">
        <f>+WEEKDAY(ExportsELAP[[#This Row],[Date Prevailing]],1)</f>
        <v>5</v>
      </c>
      <c r="G2812" s="165">
        <f>+COUNTIFS(ECR_Hours!$K$6:$K$7,ExportsELAP[[#This Row],[Date Prevailing]])</f>
        <v>0</v>
      </c>
      <c r="H2812" s="165">
        <f t="shared" si="175"/>
        <v>5</v>
      </c>
      <c r="I2812" s="166">
        <f>+Exports!G2815</f>
        <v>40.492200000000004</v>
      </c>
      <c r="J2812" s="166">
        <f>+'ELAP_IPCO-APND'!D2815</f>
        <v>64.200270000000003</v>
      </c>
      <c r="K2812" s="166">
        <f>+(ExportsELAP[[#This Row],[Exports kWh - MPT]]/1000)*ExportsELAP[[#This Row],[EIM Price]]</f>
        <v>2.5996101728940006</v>
      </c>
      <c r="L2812" s="167" t="str">
        <f>+INDEX(ECR_Hours!$I$12:$I$15,MATCH(ExportsELAP[[#This Row],[Date Prevailing]],ECR_Hours!$H$12:$H$15,1))</f>
        <v>NS</v>
      </c>
      <c r="M2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3" spans="1:13" x14ac:dyDescent="0.25">
      <c r="A2813" s="164">
        <f>+Exports!A2816</f>
        <v>44679</v>
      </c>
      <c r="B2813" s="165">
        <f t="shared" si="172"/>
        <v>2022</v>
      </c>
      <c r="C2813" s="165">
        <f t="shared" si="173"/>
        <v>4</v>
      </c>
      <c r="D2813" s="165">
        <f t="shared" si="174"/>
        <v>28</v>
      </c>
      <c r="E2813" s="165">
        <f>+Exports!B2816</f>
        <v>4</v>
      </c>
      <c r="F2813" s="165">
        <f>+WEEKDAY(ExportsELAP[[#This Row],[Date Prevailing]],1)</f>
        <v>5</v>
      </c>
      <c r="G2813" s="165">
        <f>+COUNTIFS(ECR_Hours!$K$6:$K$7,ExportsELAP[[#This Row],[Date Prevailing]])</f>
        <v>0</v>
      </c>
      <c r="H2813" s="165">
        <f t="shared" si="175"/>
        <v>5</v>
      </c>
      <c r="I2813" s="166">
        <f>+Exports!G2816</f>
        <v>34.9709</v>
      </c>
      <c r="J2813" s="166">
        <f>+'ELAP_IPCO-APND'!D2816</f>
        <v>66.661270000000002</v>
      </c>
      <c r="K2813" s="166">
        <f>+(ExportsELAP[[#This Row],[Exports kWh - MPT]]/1000)*ExportsELAP[[#This Row],[EIM Price]]</f>
        <v>2.3312046070429999</v>
      </c>
      <c r="L2813" s="167" t="str">
        <f>+INDEX(ECR_Hours!$I$12:$I$15,MATCH(ExportsELAP[[#This Row],[Date Prevailing]],ECR_Hours!$H$12:$H$15,1))</f>
        <v>NS</v>
      </c>
      <c r="M2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4" spans="1:13" x14ac:dyDescent="0.25">
      <c r="A2814" s="164">
        <f>+Exports!A2817</f>
        <v>44679</v>
      </c>
      <c r="B2814" s="165">
        <f t="shared" si="172"/>
        <v>2022</v>
      </c>
      <c r="C2814" s="165">
        <f t="shared" si="173"/>
        <v>4</v>
      </c>
      <c r="D2814" s="165">
        <f t="shared" si="174"/>
        <v>28</v>
      </c>
      <c r="E2814" s="165">
        <f>+Exports!B2817</f>
        <v>5</v>
      </c>
      <c r="F2814" s="165">
        <f>+WEEKDAY(ExportsELAP[[#This Row],[Date Prevailing]],1)</f>
        <v>5</v>
      </c>
      <c r="G2814" s="165">
        <f>+COUNTIFS(ECR_Hours!$K$6:$K$7,ExportsELAP[[#This Row],[Date Prevailing]])</f>
        <v>0</v>
      </c>
      <c r="H2814" s="165">
        <f t="shared" si="175"/>
        <v>5</v>
      </c>
      <c r="I2814" s="166">
        <f>+Exports!G2817</f>
        <v>24.710899999999988</v>
      </c>
      <c r="J2814" s="166">
        <f>+'ELAP_IPCO-APND'!D2817</f>
        <v>67.83981</v>
      </c>
      <c r="K2814" s="166">
        <f>+(ExportsELAP[[#This Row],[Exports kWh - MPT]]/1000)*ExportsELAP[[#This Row],[EIM Price]]</f>
        <v>1.6763827609289992</v>
      </c>
      <c r="L2814" s="167" t="str">
        <f>+INDEX(ECR_Hours!$I$12:$I$15,MATCH(ExportsELAP[[#This Row],[Date Prevailing]],ECR_Hours!$H$12:$H$15,1))</f>
        <v>NS</v>
      </c>
      <c r="M2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5" spans="1:13" x14ac:dyDescent="0.25">
      <c r="A2815" s="164">
        <f>+Exports!A2818</f>
        <v>44679</v>
      </c>
      <c r="B2815" s="165">
        <f t="shared" si="172"/>
        <v>2022</v>
      </c>
      <c r="C2815" s="165">
        <f t="shared" si="173"/>
        <v>4</v>
      </c>
      <c r="D2815" s="165">
        <f t="shared" si="174"/>
        <v>28</v>
      </c>
      <c r="E2815" s="165">
        <f>+Exports!B2818</f>
        <v>6</v>
      </c>
      <c r="F2815" s="165">
        <f>+WEEKDAY(ExportsELAP[[#This Row],[Date Prevailing]],1)</f>
        <v>5</v>
      </c>
      <c r="G2815" s="165">
        <f>+COUNTIFS(ECR_Hours!$K$6:$K$7,ExportsELAP[[#This Row],[Date Prevailing]])</f>
        <v>0</v>
      </c>
      <c r="H2815" s="165">
        <f t="shared" si="175"/>
        <v>5</v>
      </c>
      <c r="I2815" s="166">
        <f>+Exports!G2818</f>
        <v>24.0884</v>
      </c>
      <c r="J2815" s="166">
        <f>+'ELAP_IPCO-APND'!D2818</f>
        <v>79.484359999999995</v>
      </c>
      <c r="K2815" s="166">
        <f>+(ExportsELAP[[#This Row],[Exports kWh - MPT]]/1000)*ExportsELAP[[#This Row],[EIM Price]]</f>
        <v>1.9146510574239999</v>
      </c>
      <c r="L2815" s="167" t="str">
        <f>+INDEX(ECR_Hours!$I$12:$I$15,MATCH(ExportsELAP[[#This Row],[Date Prevailing]],ECR_Hours!$H$12:$H$15,1))</f>
        <v>NS</v>
      </c>
      <c r="M2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6" spans="1:13" x14ac:dyDescent="0.25">
      <c r="A2816" s="164">
        <f>+Exports!A2819</f>
        <v>44679</v>
      </c>
      <c r="B2816" s="165">
        <f t="shared" si="172"/>
        <v>2022</v>
      </c>
      <c r="C2816" s="165">
        <f t="shared" si="173"/>
        <v>4</v>
      </c>
      <c r="D2816" s="165">
        <f t="shared" si="174"/>
        <v>28</v>
      </c>
      <c r="E2816" s="165">
        <f>+Exports!B2819</f>
        <v>7</v>
      </c>
      <c r="F2816" s="165">
        <f>+WEEKDAY(ExportsELAP[[#This Row],[Date Prevailing]],1)</f>
        <v>5</v>
      </c>
      <c r="G2816" s="165">
        <f>+COUNTIFS(ECR_Hours!$K$6:$K$7,ExportsELAP[[#This Row],[Date Prevailing]])</f>
        <v>0</v>
      </c>
      <c r="H2816" s="165">
        <f t="shared" si="175"/>
        <v>5</v>
      </c>
      <c r="I2816" s="166">
        <f>+Exports!G2819</f>
        <v>31.973199999999999</v>
      </c>
      <c r="J2816" s="166">
        <f>+'ELAP_IPCO-APND'!D2819</f>
        <v>77.920940000000002</v>
      </c>
      <c r="K2816" s="166">
        <f>+(ExportsELAP[[#This Row],[Exports kWh - MPT]]/1000)*ExportsELAP[[#This Row],[EIM Price]]</f>
        <v>2.4913817988080003</v>
      </c>
      <c r="L2816" s="167" t="str">
        <f>+INDEX(ECR_Hours!$I$12:$I$15,MATCH(ExportsELAP[[#This Row],[Date Prevailing]],ECR_Hours!$H$12:$H$15,1))</f>
        <v>NS</v>
      </c>
      <c r="M2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7" spans="1:13" x14ac:dyDescent="0.25">
      <c r="A2817" s="164">
        <f>+Exports!A2820</f>
        <v>44679</v>
      </c>
      <c r="B2817" s="165">
        <f t="shared" si="172"/>
        <v>2022</v>
      </c>
      <c r="C2817" s="165">
        <f t="shared" si="173"/>
        <v>4</v>
      </c>
      <c r="D2817" s="165">
        <f t="shared" si="174"/>
        <v>28</v>
      </c>
      <c r="E2817" s="165">
        <f>+Exports!B2820</f>
        <v>8</v>
      </c>
      <c r="F2817" s="165">
        <f>+WEEKDAY(ExportsELAP[[#This Row],[Date Prevailing]],1)</f>
        <v>5</v>
      </c>
      <c r="G2817" s="165">
        <f>+COUNTIFS(ECR_Hours!$K$6:$K$7,ExportsELAP[[#This Row],[Date Prevailing]])</f>
        <v>0</v>
      </c>
      <c r="H2817" s="165">
        <f t="shared" si="175"/>
        <v>5</v>
      </c>
      <c r="I2817" s="166">
        <f>+Exports!G2820</f>
        <v>399.04589999999996</v>
      </c>
      <c r="J2817" s="166">
        <f>+'ELAP_IPCO-APND'!D2820</f>
        <v>84.830749999999995</v>
      </c>
      <c r="K2817" s="166">
        <f>+(ExportsELAP[[#This Row],[Exports kWh - MPT]]/1000)*ExportsELAP[[#This Row],[EIM Price]]</f>
        <v>33.851362981424991</v>
      </c>
      <c r="L2817" s="167" t="str">
        <f>+INDEX(ECR_Hours!$I$12:$I$15,MATCH(ExportsELAP[[#This Row],[Date Prevailing]],ECR_Hours!$H$12:$H$15,1))</f>
        <v>NS</v>
      </c>
      <c r="M2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8" spans="1:13" x14ac:dyDescent="0.25">
      <c r="A2818" s="164">
        <f>+Exports!A2821</f>
        <v>44679</v>
      </c>
      <c r="B2818" s="165">
        <f t="shared" ref="B2818:B2881" si="176">+YEAR(A2818)</f>
        <v>2022</v>
      </c>
      <c r="C2818" s="165">
        <f t="shared" ref="C2818:C2881" si="177">+MONTH(A2818)</f>
        <v>4</v>
      </c>
      <c r="D2818" s="165">
        <f t="shared" ref="D2818:D2881" si="178">+DAY(A2818)</f>
        <v>28</v>
      </c>
      <c r="E2818" s="165">
        <f>+Exports!B2821</f>
        <v>9</v>
      </c>
      <c r="F2818" s="165">
        <f>+WEEKDAY(ExportsELAP[[#This Row],[Date Prevailing]],1)</f>
        <v>5</v>
      </c>
      <c r="G2818" s="165">
        <f>+COUNTIFS(ECR_Hours!$K$6:$K$7,ExportsELAP[[#This Row],[Date Prevailing]])</f>
        <v>0</v>
      </c>
      <c r="H2818" s="165">
        <f t="shared" ref="H2818:H2881" si="179">+IF(G2818=1,0,F2818)</f>
        <v>5</v>
      </c>
      <c r="I2818" s="166">
        <f>+Exports!G2821</f>
        <v>1452.5966999999998</v>
      </c>
      <c r="J2818" s="166">
        <f>+'ELAP_IPCO-APND'!D2821</f>
        <v>101.96028</v>
      </c>
      <c r="K2818" s="166">
        <f>+(ExportsELAP[[#This Row],[Exports kWh - MPT]]/1000)*ExportsELAP[[#This Row],[EIM Price]]</f>
        <v>148.10716625907597</v>
      </c>
      <c r="L2818" s="167" t="str">
        <f>+INDEX(ECR_Hours!$I$12:$I$15,MATCH(ExportsELAP[[#This Row],[Date Prevailing]],ECR_Hours!$H$12:$H$15,1))</f>
        <v>NS</v>
      </c>
      <c r="M2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19" spans="1:13" x14ac:dyDescent="0.25">
      <c r="A2819" s="164">
        <f>+Exports!A2822</f>
        <v>44679</v>
      </c>
      <c r="B2819" s="165">
        <f t="shared" si="176"/>
        <v>2022</v>
      </c>
      <c r="C2819" s="165">
        <f t="shared" si="177"/>
        <v>4</v>
      </c>
      <c r="D2819" s="165">
        <f t="shared" si="178"/>
        <v>28</v>
      </c>
      <c r="E2819" s="165">
        <f>+Exports!B2822</f>
        <v>10</v>
      </c>
      <c r="F2819" s="165">
        <f>+WEEKDAY(ExportsELAP[[#This Row],[Date Prevailing]],1)</f>
        <v>5</v>
      </c>
      <c r="G2819" s="165">
        <f>+COUNTIFS(ECR_Hours!$K$6:$K$7,ExportsELAP[[#This Row],[Date Prevailing]])</f>
        <v>0</v>
      </c>
      <c r="H2819" s="165">
        <f t="shared" si="179"/>
        <v>5</v>
      </c>
      <c r="I2819" s="166">
        <f>+Exports!G2822</f>
        <v>4158.5771999999997</v>
      </c>
      <c r="J2819" s="166">
        <f>+'ELAP_IPCO-APND'!D2822</f>
        <v>112.13836999999999</v>
      </c>
      <c r="K2819" s="166">
        <f>+(ExportsELAP[[#This Row],[Exports kWh - MPT]]/1000)*ExportsELAP[[#This Row],[EIM Price]]</f>
        <v>466.33606872716399</v>
      </c>
      <c r="L2819" s="167" t="str">
        <f>+INDEX(ECR_Hours!$I$12:$I$15,MATCH(ExportsELAP[[#This Row],[Date Prevailing]],ECR_Hours!$H$12:$H$15,1))</f>
        <v>NS</v>
      </c>
      <c r="M2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0" spans="1:13" x14ac:dyDescent="0.25">
      <c r="A2820" s="164">
        <f>+Exports!A2823</f>
        <v>44679</v>
      </c>
      <c r="B2820" s="165">
        <f t="shared" si="176"/>
        <v>2022</v>
      </c>
      <c r="C2820" s="165">
        <f t="shared" si="177"/>
        <v>4</v>
      </c>
      <c r="D2820" s="165">
        <f t="shared" si="178"/>
        <v>28</v>
      </c>
      <c r="E2820" s="165">
        <f>+Exports!B2823</f>
        <v>11</v>
      </c>
      <c r="F2820" s="165">
        <f>+WEEKDAY(ExportsELAP[[#This Row],[Date Prevailing]],1)</f>
        <v>5</v>
      </c>
      <c r="G2820" s="165">
        <f>+COUNTIFS(ECR_Hours!$K$6:$K$7,ExportsELAP[[#This Row],[Date Prevailing]])</f>
        <v>0</v>
      </c>
      <c r="H2820" s="165">
        <f t="shared" si="179"/>
        <v>5</v>
      </c>
      <c r="I2820" s="166">
        <f>+Exports!G2823</f>
        <v>19129.0985</v>
      </c>
      <c r="J2820" s="166">
        <f>+'ELAP_IPCO-APND'!D2823</f>
        <v>91.116650000000007</v>
      </c>
      <c r="K2820" s="166">
        <f>+(ExportsELAP[[#This Row],[Exports kWh - MPT]]/1000)*ExportsELAP[[#This Row],[EIM Price]]</f>
        <v>1742.9793728400252</v>
      </c>
      <c r="L2820" s="167" t="str">
        <f>+INDEX(ECR_Hours!$I$12:$I$15,MATCH(ExportsELAP[[#This Row],[Date Prevailing]],ECR_Hours!$H$12:$H$15,1))</f>
        <v>NS</v>
      </c>
      <c r="M2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1" spans="1:13" x14ac:dyDescent="0.25">
      <c r="A2821" s="164">
        <f>+Exports!A2824</f>
        <v>44679</v>
      </c>
      <c r="B2821" s="165">
        <f t="shared" si="176"/>
        <v>2022</v>
      </c>
      <c r="C2821" s="165">
        <f t="shared" si="177"/>
        <v>4</v>
      </c>
      <c r="D2821" s="165">
        <f t="shared" si="178"/>
        <v>28</v>
      </c>
      <c r="E2821" s="165">
        <f>+Exports!B2824</f>
        <v>12</v>
      </c>
      <c r="F2821" s="165">
        <f>+WEEKDAY(ExportsELAP[[#This Row],[Date Prevailing]],1)</f>
        <v>5</v>
      </c>
      <c r="G2821" s="165">
        <f>+COUNTIFS(ECR_Hours!$K$6:$K$7,ExportsELAP[[#This Row],[Date Prevailing]])</f>
        <v>0</v>
      </c>
      <c r="H2821" s="165">
        <f t="shared" si="179"/>
        <v>5</v>
      </c>
      <c r="I2821" s="166">
        <f>+Exports!G2824</f>
        <v>37575.621400000004</v>
      </c>
      <c r="J2821" s="166">
        <f>+'ELAP_IPCO-APND'!D2824</f>
        <v>68.969849999999994</v>
      </c>
      <c r="K2821" s="166">
        <f>+(ExportsELAP[[#This Row],[Exports kWh - MPT]]/1000)*ExportsELAP[[#This Row],[EIM Price]]</f>
        <v>2591.58497161479</v>
      </c>
      <c r="L2821" s="167" t="str">
        <f>+INDEX(ECR_Hours!$I$12:$I$15,MATCH(ExportsELAP[[#This Row],[Date Prevailing]],ECR_Hours!$H$12:$H$15,1))</f>
        <v>NS</v>
      </c>
      <c r="M2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2" spans="1:13" x14ac:dyDescent="0.25">
      <c r="A2822" s="164">
        <f>+Exports!A2825</f>
        <v>44679</v>
      </c>
      <c r="B2822" s="165">
        <f t="shared" si="176"/>
        <v>2022</v>
      </c>
      <c r="C2822" s="165">
        <f t="shared" si="177"/>
        <v>4</v>
      </c>
      <c r="D2822" s="165">
        <f t="shared" si="178"/>
        <v>28</v>
      </c>
      <c r="E2822" s="165">
        <f>+Exports!B2825</f>
        <v>13</v>
      </c>
      <c r="F2822" s="165">
        <f>+WEEKDAY(ExportsELAP[[#This Row],[Date Prevailing]],1)</f>
        <v>5</v>
      </c>
      <c r="G2822" s="165">
        <f>+COUNTIFS(ECR_Hours!$K$6:$K$7,ExportsELAP[[#This Row],[Date Prevailing]])</f>
        <v>0</v>
      </c>
      <c r="H2822" s="165">
        <f t="shared" si="179"/>
        <v>5</v>
      </c>
      <c r="I2822" s="166">
        <f>+Exports!G2825</f>
        <v>45749.231700000004</v>
      </c>
      <c r="J2822" s="166">
        <f>+'ELAP_IPCO-APND'!D2825</f>
        <v>74.765789999999996</v>
      </c>
      <c r="K2822" s="166">
        <f>+(ExportsELAP[[#This Row],[Exports kWh - MPT]]/1000)*ExportsELAP[[#This Row],[EIM Price]]</f>
        <v>3420.477449943543</v>
      </c>
      <c r="L2822" s="167" t="str">
        <f>+INDEX(ECR_Hours!$I$12:$I$15,MATCH(ExportsELAP[[#This Row],[Date Prevailing]],ECR_Hours!$H$12:$H$15,1))</f>
        <v>NS</v>
      </c>
      <c r="M2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3" spans="1:13" x14ac:dyDescent="0.25">
      <c r="A2823" s="164">
        <f>+Exports!A2826</f>
        <v>44679</v>
      </c>
      <c r="B2823" s="165">
        <f t="shared" si="176"/>
        <v>2022</v>
      </c>
      <c r="C2823" s="165">
        <f t="shared" si="177"/>
        <v>4</v>
      </c>
      <c r="D2823" s="165">
        <f t="shared" si="178"/>
        <v>28</v>
      </c>
      <c r="E2823" s="165">
        <f>+Exports!B2826</f>
        <v>14</v>
      </c>
      <c r="F2823" s="165">
        <f>+WEEKDAY(ExportsELAP[[#This Row],[Date Prevailing]],1)</f>
        <v>5</v>
      </c>
      <c r="G2823" s="165">
        <f>+COUNTIFS(ECR_Hours!$K$6:$K$7,ExportsELAP[[#This Row],[Date Prevailing]])</f>
        <v>0</v>
      </c>
      <c r="H2823" s="165">
        <f t="shared" si="179"/>
        <v>5</v>
      </c>
      <c r="I2823" s="166">
        <f>+Exports!G2826</f>
        <v>49407.022800000006</v>
      </c>
      <c r="J2823" s="166">
        <f>+'ELAP_IPCO-APND'!D2826</f>
        <v>72.530420000000007</v>
      </c>
      <c r="K2823" s="166">
        <f>+(ExportsELAP[[#This Row],[Exports kWh - MPT]]/1000)*ExportsELAP[[#This Row],[EIM Price]]</f>
        <v>3583.5121146335769</v>
      </c>
      <c r="L2823" s="167" t="str">
        <f>+INDEX(ECR_Hours!$I$12:$I$15,MATCH(ExportsELAP[[#This Row],[Date Prevailing]],ECR_Hours!$H$12:$H$15,1))</f>
        <v>NS</v>
      </c>
      <c r="M2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4" spans="1:13" x14ac:dyDescent="0.25">
      <c r="A2824" s="164">
        <f>+Exports!A2827</f>
        <v>44679</v>
      </c>
      <c r="B2824" s="165">
        <f t="shared" si="176"/>
        <v>2022</v>
      </c>
      <c r="C2824" s="165">
        <f t="shared" si="177"/>
        <v>4</v>
      </c>
      <c r="D2824" s="165">
        <f t="shared" si="178"/>
        <v>28</v>
      </c>
      <c r="E2824" s="165">
        <f>+Exports!B2827</f>
        <v>15</v>
      </c>
      <c r="F2824" s="165">
        <f>+WEEKDAY(ExportsELAP[[#This Row],[Date Prevailing]],1)</f>
        <v>5</v>
      </c>
      <c r="G2824" s="165">
        <f>+COUNTIFS(ECR_Hours!$K$6:$K$7,ExportsELAP[[#This Row],[Date Prevailing]])</f>
        <v>0</v>
      </c>
      <c r="H2824" s="165">
        <f t="shared" si="179"/>
        <v>5</v>
      </c>
      <c r="I2824" s="166">
        <f>+Exports!G2827</f>
        <v>39290.255000000005</v>
      </c>
      <c r="J2824" s="166">
        <f>+'ELAP_IPCO-APND'!D2827</f>
        <v>79.647310000000004</v>
      </c>
      <c r="K2824" s="166">
        <f>+(ExportsELAP[[#This Row],[Exports kWh - MPT]]/1000)*ExportsELAP[[#This Row],[EIM Price]]</f>
        <v>3129.3631199640504</v>
      </c>
      <c r="L2824" s="167" t="str">
        <f>+INDEX(ECR_Hours!$I$12:$I$15,MATCH(ExportsELAP[[#This Row],[Date Prevailing]],ECR_Hours!$H$12:$H$15,1))</f>
        <v>NS</v>
      </c>
      <c r="M2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5" spans="1:13" x14ac:dyDescent="0.25">
      <c r="A2825" s="164">
        <f>+Exports!A2828</f>
        <v>44679</v>
      </c>
      <c r="B2825" s="165">
        <f t="shared" si="176"/>
        <v>2022</v>
      </c>
      <c r="C2825" s="165">
        <f t="shared" si="177"/>
        <v>4</v>
      </c>
      <c r="D2825" s="165">
        <f t="shared" si="178"/>
        <v>28</v>
      </c>
      <c r="E2825" s="165">
        <f>+Exports!B2828</f>
        <v>16</v>
      </c>
      <c r="F2825" s="165">
        <f>+WEEKDAY(ExportsELAP[[#This Row],[Date Prevailing]],1)</f>
        <v>5</v>
      </c>
      <c r="G2825" s="165">
        <f>+COUNTIFS(ECR_Hours!$K$6:$K$7,ExportsELAP[[#This Row],[Date Prevailing]])</f>
        <v>0</v>
      </c>
      <c r="H2825" s="165">
        <f t="shared" si="179"/>
        <v>5</v>
      </c>
      <c r="I2825" s="166">
        <f>+Exports!G2828</f>
        <v>20875.363400000002</v>
      </c>
      <c r="J2825" s="166">
        <f>+'ELAP_IPCO-APND'!D2828</f>
        <v>52.362200000000001</v>
      </c>
      <c r="K2825" s="166">
        <f>+(ExportsELAP[[#This Row],[Exports kWh - MPT]]/1000)*ExportsELAP[[#This Row],[EIM Price]]</f>
        <v>1093.07995342348</v>
      </c>
      <c r="L2825" s="167" t="str">
        <f>+INDEX(ECR_Hours!$I$12:$I$15,MATCH(ExportsELAP[[#This Row],[Date Prevailing]],ECR_Hours!$H$12:$H$15,1))</f>
        <v>NS</v>
      </c>
      <c r="M2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6" spans="1:13" x14ac:dyDescent="0.25">
      <c r="A2826" s="164">
        <f>+Exports!A2829</f>
        <v>44679</v>
      </c>
      <c r="B2826" s="165">
        <f t="shared" si="176"/>
        <v>2022</v>
      </c>
      <c r="C2826" s="165">
        <f t="shared" si="177"/>
        <v>4</v>
      </c>
      <c r="D2826" s="165">
        <f t="shared" si="178"/>
        <v>28</v>
      </c>
      <c r="E2826" s="165">
        <f>+Exports!B2829</f>
        <v>17</v>
      </c>
      <c r="F2826" s="165">
        <f>+WEEKDAY(ExportsELAP[[#This Row],[Date Prevailing]],1)</f>
        <v>5</v>
      </c>
      <c r="G2826" s="165">
        <f>+COUNTIFS(ECR_Hours!$K$6:$K$7,ExportsELAP[[#This Row],[Date Prevailing]])</f>
        <v>0</v>
      </c>
      <c r="H2826" s="165">
        <f t="shared" si="179"/>
        <v>5</v>
      </c>
      <c r="I2826" s="166">
        <f>+Exports!G2829</f>
        <v>12370.585499999999</v>
      </c>
      <c r="J2826" s="166">
        <f>+'ELAP_IPCO-APND'!D2829</f>
        <v>57.500689999999999</v>
      </c>
      <c r="K2826" s="166">
        <f>+(ExportsELAP[[#This Row],[Exports kWh - MPT]]/1000)*ExportsELAP[[#This Row],[EIM Price]]</f>
        <v>711.31720195399487</v>
      </c>
      <c r="L2826" s="167" t="str">
        <f>+INDEX(ECR_Hours!$I$12:$I$15,MATCH(ExportsELAP[[#This Row],[Date Prevailing]],ECR_Hours!$H$12:$H$15,1))</f>
        <v>NS</v>
      </c>
      <c r="M2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7" spans="1:13" x14ac:dyDescent="0.25">
      <c r="A2827" s="164">
        <f>+Exports!A2830</f>
        <v>44679</v>
      </c>
      <c r="B2827" s="165">
        <f t="shared" si="176"/>
        <v>2022</v>
      </c>
      <c r="C2827" s="165">
        <f t="shared" si="177"/>
        <v>4</v>
      </c>
      <c r="D2827" s="165">
        <f t="shared" si="178"/>
        <v>28</v>
      </c>
      <c r="E2827" s="165">
        <f>+Exports!B2830</f>
        <v>18</v>
      </c>
      <c r="F2827" s="165">
        <f>+WEEKDAY(ExportsELAP[[#This Row],[Date Prevailing]],1)</f>
        <v>5</v>
      </c>
      <c r="G2827" s="165">
        <f>+COUNTIFS(ECR_Hours!$K$6:$K$7,ExportsELAP[[#This Row],[Date Prevailing]])</f>
        <v>0</v>
      </c>
      <c r="H2827" s="165">
        <f t="shared" si="179"/>
        <v>5</v>
      </c>
      <c r="I2827" s="166">
        <f>+Exports!G2830</f>
        <v>8744.8545000000013</v>
      </c>
      <c r="J2827" s="166">
        <f>+'ELAP_IPCO-APND'!D2830</f>
        <v>44.658580000000001</v>
      </c>
      <c r="K2827" s="166">
        <f>+(ExportsELAP[[#This Row],[Exports kWh - MPT]]/1000)*ExportsELAP[[#This Row],[EIM Price]]</f>
        <v>390.53278427661002</v>
      </c>
      <c r="L2827" s="167" t="str">
        <f>+INDEX(ECR_Hours!$I$12:$I$15,MATCH(ExportsELAP[[#This Row],[Date Prevailing]],ECR_Hours!$H$12:$H$15,1))</f>
        <v>NS</v>
      </c>
      <c r="M2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8" spans="1:13" x14ac:dyDescent="0.25">
      <c r="A2828" s="164">
        <f>+Exports!A2831</f>
        <v>44679</v>
      </c>
      <c r="B2828" s="165">
        <f t="shared" si="176"/>
        <v>2022</v>
      </c>
      <c r="C2828" s="165">
        <f t="shared" si="177"/>
        <v>4</v>
      </c>
      <c r="D2828" s="165">
        <f t="shared" si="178"/>
        <v>28</v>
      </c>
      <c r="E2828" s="165">
        <f>+Exports!B2831</f>
        <v>19</v>
      </c>
      <c r="F2828" s="165">
        <f>+WEEKDAY(ExportsELAP[[#This Row],[Date Prevailing]],1)</f>
        <v>5</v>
      </c>
      <c r="G2828" s="165">
        <f>+COUNTIFS(ECR_Hours!$K$6:$K$7,ExportsELAP[[#This Row],[Date Prevailing]])</f>
        <v>0</v>
      </c>
      <c r="H2828" s="165">
        <f t="shared" si="179"/>
        <v>5</v>
      </c>
      <c r="I2828" s="166">
        <f>+Exports!G2831</f>
        <v>4414.1651000000002</v>
      </c>
      <c r="J2828" s="166">
        <f>+'ELAP_IPCO-APND'!D2831</f>
        <v>35.707459999999998</v>
      </c>
      <c r="K2828" s="166">
        <f>+(ExportsELAP[[#This Row],[Exports kWh - MPT]]/1000)*ExportsELAP[[#This Row],[EIM Price]]</f>
        <v>157.61862374164599</v>
      </c>
      <c r="L2828" s="167" t="str">
        <f>+INDEX(ECR_Hours!$I$12:$I$15,MATCH(ExportsELAP[[#This Row],[Date Prevailing]],ECR_Hours!$H$12:$H$15,1))</f>
        <v>NS</v>
      </c>
      <c r="M2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29" spans="1:13" x14ac:dyDescent="0.25">
      <c r="A2829" s="164">
        <f>+Exports!A2832</f>
        <v>44679</v>
      </c>
      <c r="B2829" s="165">
        <f t="shared" si="176"/>
        <v>2022</v>
      </c>
      <c r="C2829" s="165">
        <f t="shared" si="177"/>
        <v>4</v>
      </c>
      <c r="D2829" s="165">
        <f t="shared" si="178"/>
        <v>28</v>
      </c>
      <c r="E2829" s="165">
        <f>+Exports!B2832</f>
        <v>20</v>
      </c>
      <c r="F2829" s="165">
        <f>+WEEKDAY(ExportsELAP[[#This Row],[Date Prevailing]],1)</f>
        <v>5</v>
      </c>
      <c r="G2829" s="165">
        <f>+COUNTIFS(ECR_Hours!$K$6:$K$7,ExportsELAP[[#This Row],[Date Prevailing]])</f>
        <v>0</v>
      </c>
      <c r="H2829" s="165">
        <f t="shared" si="179"/>
        <v>5</v>
      </c>
      <c r="I2829" s="166">
        <f>+Exports!G2832</f>
        <v>1587.4657000000002</v>
      </c>
      <c r="J2829" s="166">
        <f>+'ELAP_IPCO-APND'!D2832</f>
        <v>64.386970000000005</v>
      </c>
      <c r="K2829" s="166">
        <f>+(ExportsELAP[[#This Row],[Exports kWh - MPT]]/1000)*ExportsELAP[[#This Row],[EIM Price]]</f>
        <v>102.21210640192902</v>
      </c>
      <c r="L2829" s="167" t="str">
        <f>+INDEX(ECR_Hours!$I$12:$I$15,MATCH(ExportsELAP[[#This Row],[Date Prevailing]],ECR_Hours!$H$12:$H$15,1))</f>
        <v>NS</v>
      </c>
      <c r="M2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0" spans="1:13" x14ac:dyDescent="0.25">
      <c r="A2830" s="164">
        <f>+Exports!A2833</f>
        <v>44679</v>
      </c>
      <c r="B2830" s="165">
        <f t="shared" si="176"/>
        <v>2022</v>
      </c>
      <c r="C2830" s="165">
        <f t="shared" si="177"/>
        <v>4</v>
      </c>
      <c r="D2830" s="165">
        <f t="shared" si="178"/>
        <v>28</v>
      </c>
      <c r="E2830" s="165">
        <f>+Exports!B2833</f>
        <v>21</v>
      </c>
      <c r="F2830" s="165">
        <f>+WEEKDAY(ExportsELAP[[#This Row],[Date Prevailing]],1)</f>
        <v>5</v>
      </c>
      <c r="G2830" s="165">
        <f>+COUNTIFS(ECR_Hours!$K$6:$K$7,ExportsELAP[[#This Row],[Date Prevailing]])</f>
        <v>0</v>
      </c>
      <c r="H2830" s="165">
        <f t="shared" si="179"/>
        <v>5</v>
      </c>
      <c r="I2830" s="166">
        <f>+Exports!G2833</f>
        <v>87.889099999999999</v>
      </c>
      <c r="J2830" s="166">
        <f>+'ELAP_IPCO-APND'!D2833</f>
        <v>77.282870000000003</v>
      </c>
      <c r="K2830" s="166">
        <f>+(ExportsELAP[[#This Row],[Exports kWh - MPT]]/1000)*ExportsELAP[[#This Row],[EIM Price]]</f>
        <v>6.7923218897169999</v>
      </c>
      <c r="L2830" s="167" t="str">
        <f>+INDEX(ECR_Hours!$I$12:$I$15,MATCH(ExportsELAP[[#This Row],[Date Prevailing]],ECR_Hours!$H$12:$H$15,1))</f>
        <v>NS</v>
      </c>
      <c r="M2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1" spans="1:13" x14ac:dyDescent="0.25">
      <c r="A2831" s="164">
        <f>+Exports!A2834</f>
        <v>44679</v>
      </c>
      <c r="B2831" s="165">
        <f t="shared" si="176"/>
        <v>2022</v>
      </c>
      <c r="C2831" s="165">
        <f t="shared" si="177"/>
        <v>4</v>
      </c>
      <c r="D2831" s="165">
        <f t="shared" si="178"/>
        <v>28</v>
      </c>
      <c r="E2831" s="165">
        <f>+Exports!B2834</f>
        <v>22</v>
      </c>
      <c r="F2831" s="165">
        <f>+WEEKDAY(ExportsELAP[[#This Row],[Date Prevailing]],1)</f>
        <v>5</v>
      </c>
      <c r="G2831" s="165">
        <f>+COUNTIFS(ECR_Hours!$K$6:$K$7,ExportsELAP[[#This Row],[Date Prevailing]])</f>
        <v>0</v>
      </c>
      <c r="H2831" s="165">
        <f t="shared" si="179"/>
        <v>5</v>
      </c>
      <c r="I2831" s="166">
        <f>+Exports!G2834</f>
        <v>9.3834000000000017</v>
      </c>
      <c r="J2831" s="166">
        <f>+'ELAP_IPCO-APND'!D2834</f>
        <v>90.656800000000004</v>
      </c>
      <c r="K2831" s="166">
        <f>+(ExportsELAP[[#This Row],[Exports kWh - MPT]]/1000)*ExportsELAP[[#This Row],[EIM Price]]</f>
        <v>0.8506690171200002</v>
      </c>
      <c r="L2831" s="167" t="str">
        <f>+INDEX(ECR_Hours!$I$12:$I$15,MATCH(ExportsELAP[[#This Row],[Date Prevailing]],ECR_Hours!$H$12:$H$15,1))</f>
        <v>NS</v>
      </c>
      <c r="M2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2" spans="1:13" x14ac:dyDescent="0.25">
      <c r="A2832" s="164">
        <f>+Exports!A2835</f>
        <v>44679</v>
      </c>
      <c r="B2832" s="165">
        <f t="shared" si="176"/>
        <v>2022</v>
      </c>
      <c r="C2832" s="165">
        <f t="shared" si="177"/>
        <v>4</v>
      </c>
      <c r="D2832" s="165">
        <f t="shared" si="178"/>
        <v>28</v>
      </c>
      <c r="E2832" s="165">
        <f>+Exports!B2835</f>
        <v>23</v>
      </c>
      <c r="F2832" s="165">
        <f>+WEEKDAY(ExportsELAP[[#This Row],[Date Prevailing]],1)</f>
        <v>5</v>
      </c>
      <c r="G2832" s="165">
        <f>+COUNTIFS(ECR_Hours!$K$6:$K$7,ExportsELAP[[#This Row],[Date Prevailing]])</f>
        <v>0</v>
      </c>
      <c r="H2832" s="165">
        <f t="shared" si="179"/>
        <v>5</v>
      </c>
      <c r="I2832" s="166">
        <f>+Exports!G2835</f>
        <v>15.329900000000002</v>
      </c>
      <c r="J2832" s="166">
        <f>+'ELAP_IPCO-APND'!D2835</f>
        <v>77.442040000000006</v>
      </c>
      <c r="K2832" s="166">
        <f>+(ExportsELAP[[#This Row],[Exports kWh - MPT]]/1000)*ExportsELAP[[#This Row],[EIM Price]]</f>
        <v>1.1871787289960003</v>
      </c>
      <c r="L2832" s="167" t="str">
        <f>+INDEX(ECR_Hours!$I$12:$I$15,MATCH(ExportsELAP[[#This Row],[Date Prevailing]],ECR_Hours!$H$12:$H$15,1))</f>
        <v>NS</v>
      </c>
      <c r="M2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3" spans="1:13" x14ac:dyDescent="0.25">
      <c r="A2833" s="164">
        <f>+Exports!A2836</f>
        <v>44679</v>
      </c>
      <c r="B2833" s="165">
        <f t="shared" si="176"/>
        <v>2022</v>
      </c>
      <c r="C2833" s="165">
        <f t="shared" si="177"/>
        <v>4</v>
      </c>
      <c r="D2833" s="165">
        <f t="shared" si="178"/>
        <v>28</v>
      </c>
      <c r="E2833" s="165">
        <f>+Exports!B2836</f>
        <v>24</v>
      </c>
      <c r="F2833" s="165">
        <f>+WEEKDAY(ExportsELAP[[#This Row],[Date Prevailing]],1)</f>
        <v>5</v>
      </c>
      <c r="G2833" s="165">
        <f>+COUNTIFS(ECR_Hours!$K$6:$K$7,ExportsELAP[[#This Row],[Date Prevailing]])</f>
        <v>0</v>
      </c>
      <c r="H2833" s="165">
        <f t="shared" si="179"/>
        <v>5</v>
      </c>
      <c r="I2833" s="166">
        <f>+Exports!G2836</f>
        <v>24.049299999999899</v>
      </c>
      <c r="J2833" s="166">
        <f>+'ELAP_IPCO-APND'!D2836</f>
        <v>78.616630000000001</v>
      </c>
      <c r="K2833" s="166">
        <f>+(ExportsELAP[[#This Row],[Exports kWh - MPT]]/1000)*ExportsELAP[[#This Row],[EIM Price]]</f>
        <v>1.8906749198589921</v>
      </c>
      <c r="L2833" s="167" t="str">
        <f>+INDEX(ECR_Hours!$I$12:$I$15,MATCH(ExportsELAP[[#This Row],[Date Prevailing]],ECR_Hours!$H$12:$H$15,1))</f>
        <v>NS</v>
      </c>
      <c r="M2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4" spans="1:13" x14ac:dyDescent="0.25">
      <c r="A2834" s="164">
        <f>+Exports!A2837</f>
        <v>44680</v>
      </c>
      <c r="B2834" s="165">
        <f t="shared" si="176"/>
        <v>2022</v>
      </c>
      <c r="C2834" s="165">
        <f t="shared" si="177"/>
        <v>4</v>
      </c>
      <c r="D2834" s="165">
        <f t="shared" si="178"/>
        <v>29</v>
      </c>
      <c r="E2834" s="165">
        <f>+Exports!B2837</f>
        <v>1</v>
      </c>
      <c r="F2834" s="165">
        <f>+WEEKDAY(ExportsELAP[[#This Row],[Date Prevailing]],1)</f>
        <v>6</v>
      </c>
      <c r="G2834" s="165">
        <f>+COUNTIFS(ECR_Hours!$K$6:$K$7,ExportsELAP[[#This Row],[Date Prevailing]])</f>
        <v>0</v>
      </c>
      <c r="H2834" s="165">
        <f t="shared" si="179"/>
        <v>6</v>
      </c>
      <c r="I2834" s="166">
        <f>+Exports!G2837</f>
        <v>44.916699999999999</v>
      </c>
      <c r="J2834" s="166">
        <f>+'ELAP_IPCO-APND'!D2837</f>
        <v>57.418289999999999</v>
      </c>
      <c r="K2834" s="166">
        <f>+(ExportsELAP[[#This Row],[Exports kWh - MPT]]/1000)*ExportsELAP[[#This Row],[EIM Price]]</f>
        <v>2.5790401064429997</v>
      </c>
      <c r="L2834" s="167" t="str">
        <f>+INDEX(ECR_Hours!$I$12:$I$15,MATCH(ExportsELAP[[#This Row],[Date Prevailing]],ECR_Hours!$H$12:$H$15,1))</f>
        <v>NS</v>
      </c>
      <c r="M2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5" spans="1:13" x14ac:dyDescent="0.25">
      <c r="A2835" s="164">
        <f>+Exports!A2838</f>
        <v>44680</v>
      </c>
      <c r="B2835" s="165">
        <f t="shared" si="176"/>
        <v>2022</v>
      </c>
      <c r="C2835" s="165">
        <f t="shared" si="177"/>
        <v>4</v>
      </c>
      <c r="D2835" s="165">
        <f t="shared" si="178"/>
        <v>29</v>
      </c>
      <c r="E2835" s="165">
        <f>+Exports!B2838</f>
        <v>2</v>
      </c>
      <c r="F2835" s="165">
        <f>+WEEKDAY(ExportsELAP[[#This Row],[Date Prevailing]],1)</f>
        <v>6</v>
      </c>
      <c r="G2835" s="165">
        <f>+COUNTIFS(ECR_Hours!$K$6:$K$7,ExportsELAP[[#This Row],[Date Prevailing]])</f>
        <v>0</v>
      </c>
      <c r="H2835" s="165">
        <f t="shared" si="179"/>
        <v>6</v>
      </c>
      <c r="I2835" s="166">
        <f>+Exports!G2838</f>
        <v>48.206299999999999</v>
      </c>
      <c r="J2835" s="166">
        <f>+'ELAP_IPCO-APND'!D2838</f>
        <v>60.398539999999997</v>
      </c>
      <c r="K2835" s="166">
        <f>+(ExportsELAP[[#This Row],[Exports kWh - MPT]]/1000)*ExportsELAP[[#This Row],[EIM Price]]</f>
        <v>2.911590138802</v>
      </c>
      <c r="L2835" s="167" t="str">
        <f>+INDEX(ECR_Hours!$I$12:$I$15,MATCH(ExportsELAP[[#This Row],[Date Prevailing]],ECR_Hours!$H$12:$H$15,1))</f>
        <v>NS</v>
      </c>
      <c r="M2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6" spans="1:13" x14ac:dyDescent="0.25">
      <c r="A2836" s="164">
        <f>+Exports!A2839</f>
        <v>44680</v>
      </c>
      <c r="B2836" s="165">
        <f t="shared" si="176"/>
        <v>2022</v>
      </c>
      <c r="C2836" s="165">
        <f t="shared" si="177"/>
        <v>4</v>
      </c>
      <c r="D2836" s="165">
        <f t="shared" si="178"/>
        <v>29</v>
      </c>
      <c r="E2836" s="165">
        <f>+Exports!B2839</f>
        <v>3</v>
      </c>
      <c r="F2836" s="165">
        <f>+WEEKDAY(ExportsELAP[[#This Row],[Date Prevailing]],1)</f>
        <v>6</v>
      </c>
      <c r="G2836" s="165">
        <f>+COUNTIFS(ECR_Hours!$K$6:$K$7,ExportsELAP[[#This Row],[Date Prevailing]])</f>
        <v>0</v>
      </c>
      <c r="H2836" s="165">
        <f t="shared" si="179"/>
        <v>6</v>
      </c>
      <c r="I2836" s="166">
        <f>+Exports!G2839</f>
        <v>52.188299999999998</v>
      </c>
      <c r="J2836" s="166">
        <f>+'ELAP_IPCO-APND'!D2839</f>
        <v>52.303870000000003</v>
      </c>
      <c r="K2836" s="166">
        <f>+(ExportsELAP[[#This Row],[Exports kWh - MPT]]/1000)*ExportsELAP[[#This Row],[EIM Price]]</f>
        <v>2.729650058721</v>
      </c>
      <c r="L2836" s="167" t="str">
        <f>+INDEX(ECR_Hours!$I$12:$I$15,MATCH(ExportsELAP[[#This Row],[Date Prevailing]],ECR_Hours!$H$12:$H$15,1))</f>
        <v>NS</v>
      </c>
      <c r="M2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7" spans="1:13" x14ac:dyDescent="0.25">
      <c r="A2837" s="164">
        <f>+Exports!A2840</f>
        <v>44680</v>
      </c>
      <c r="B2837" s="165">
        <f t="shared" si="176"/>
        <v>2022</v>
      </c>
      <c r="C2837" s="165">
        <f t="shared" si="177"/>
        <v>4</v>
      </c>
      <c r="D2837" s="165">
        <f t="shared" si="178"/>
        <v>29</v>
      </c>
      <c r="E2837" s="165">
        <f>+Exports!B2840</f>
        <v>4</v>
      </c>
      <c r="F2837" s="165">
        <f>+WEEKDAY(ExportsELAP[[#This Row],[Date Prevailing]],1)</f>
        <v>6</v>
      </c>
      <c r="G2837" s="165">
        <f>+COUNTIFS(ECR_Hours!$K$6:$K$7,ExportsELAP[[#This Row],[Date Prevailing]])</f>
        <v>0</v>
      </c>
      <c r="H2837" s="165">
        <f t="shared" si="179"/>
        <v>6</v>
      </c>
      <c r="I2837" s="166">
        <f>+Exports!G2840</f>
        <v>53.188000000000002</v>
      </c>
      <c r="J2837" s="166">
        <f>+'ELAP_IPCO-APND'!D2840</f>
        <v>49.72128</v>
      </c>
      <c r="K2837" s="166">
        <f>+(ExportsELAP[[#This Row],[Exports kWh - MPT]]/1000)*ExportsELAP[[#This Row],[EIM Price]]</f>
        <v>2.6445754406400002</v>
      </c>
      <c r="L2837" s="167" t="str">
        <f>+INDEX(ECR_Hours!$I$12:$I$15,MATCH(ExportsELAP[[#This Row],[Date Prevailing]],ECR_Hours!$H$12:$H$15,1))</f>
        <v>NS</v>
      </c>
      <c r="M2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8" spans="1:13" x14ac:dyDescent="0.25">
      <c r="A2838" s="164">
        <f>+Exports!A2841</f>
        <v>44680</v>
      </c>
      <c r="B2838" s="165">
        <f t="shared" si="176"/>
        <v>2022</v>
      </c>
      <c r="C2838" s="165">
        <f t="shared" si="177"/>
        <v>4</v>
      </c>
      <c r="D2838" s="165">
        <f t="shared" si="178"/>
        <v>29</v>
      </c>
      <c r="E2838" s="165">
        <f>+Exports!B2841</f>
        <v>5</v>
      </c>
      <c r="F2838" s="165">
        <f>+WEEKDAY(ExportsELAP[[#This Row],[Date Prevailing]],1)</f>
        <v>6</v>
      </c>
      <c r="G2838" s="165">
        <f>+COUNTIFS(ECR_Hours!$K$6:$K$7,ExportsELAP[[#This Row],[Date Prevailing]])</f>
        <v>0</v>
      </c>
      <c r="H2838" s="165">
        <f t="shared" si="179"/>
        <v>6</v>
      </c>
      <c r="I2838" s="166">
        <f>+Exports!G2841</f>
        <v>53.344200000000001</v>
      </c>
      <c r="J2838" s="166">
        <f>+'ELAP_IPCO-APND'!D2841</f>
        <v>49.623429999999999</v>
      </c>
      <c r="K2838" s="166">
        <f>+(ExportsELAP[[#This Row],[Exports kWh - MPT]]/1000)*ExportsELAP[[#This Row],[EIM Price]]</f>
        <v>2.6471221746059999</v>
      </c>
      <c r="L2838" s="167" t="str">
        <f>+INDEX(ECR_Hours!$I$12:$I$15,MATCH(ExportsELAP[[#This Row],[Date Prevailing]],ECR_Hours!$H$12:$H$15,1))</f>
        <v>NS</v>
      </c>
      <c r="M2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39" spans="1:13" x14ac:dyDescent="0.25">
      <c r="A2839" s="164">
        <f>+Exports!A2842</f>
        <v>44680</v>
      </c>
      <c r="B2839" s="165">
        <f t="shared" si="176"/>
        <v>2022</v>
      </c>
      <c r="C2839" s="165">
        <f t="shared" si="177"/>
        <v>4</v>
      </c>
      <c r="D2839" s="165">
        <f t="shared" si="178"/>
        <v>29</v>
      </c>
      <c r="E2839" s="165">
        <f>+Exports!B2842</f>
        <v>6</v>
      </c>
      <c r="F2839" s="165">
        <f>+WEEKDAY(ExportsELAP[[#This Row],[Date Prevailing]],1)</f>
        <v>6</v>
      </c>
      <c r="G2839" s="165">
        <f>+COUNTIFS(ECR_Hours!$K$6:$K$7,ExportsELAP[[#This Row],[Date Prevailing]])</f>
        <v>0</v>
      </c>
      <c r="H2839" s="165">
        <f t="shared" si="179"/>
        <v>6</v>
      </c>
      <c r="I2839" s="166">
        <f>+Exports!G2842</f>
        <v>47.052</v>
      </c>
      <c r="J2839" s="166">
        <f>+'ELAP_IPCO-APND'!D2842</f>
        <v>54.573410000000003</v>
      </c>
      <c r="K2839" s="166">
        <f>+(ExportsELAP[[#This Row],[Exports kWh - MPT]]/1000)*ExportsELAP[[#This Row],[EIM Price]]</f>
        <v>2.5677880873199999</v>
      </c>
      <c r="L2839" s="167" t="str">
        <f>+INDEX(ECR_Hours!$I$12:$I$15,MATCH(ExportsELAP[[#This Row],[Date Prevailing]],ECR_Hours!$H$12:$H$15,1))</f>
        <v>NS</v>
      </c>
      <c r="M2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0" spans="1:13" x14ac:dyDescent="0.25">
      <c r="A2840" s="164">
        <f>+Exports!A2843</f>
        <v>44680</v>
      </c>
      <c r="B2840" s="165">
        <f t="shared" si="176"/>
        <v>2022</v>
      </c>
      <c r="C2840" s="165">
        <f t="shared" si="177"/>
        <v>4</v>
      </c>
      <c r="D2840" s="165">
        <f t="shared" si="178"/>
        <v>29</v>
      </c>
      <c r="E2840" s="165">
        <f>+Exports!B2843</f>
        <v>7</v>
      </c>
      <c r="F2840" s="165">
        <f>+WEEKDAY(ExportsELAP[[#This Row],[Date Prevailing]],1)</f>
        <v>6</v>
      </c>
      <c r="G2840" s="165">
        <f>+COUNTIFS(ECR_Hours!$K$6:$K$7,ExportsELAP[[#This Row],[Date Prevailing]])</f>
        <v>0</v>
      </c>
      <c r="H2840" s="165">
        <f t="shared" si="179"/>
        <v>6</v>
      </c>
      <c r="I2840" s="166">
        <f>+Exports!G2843</f>
        <v>82.315100000000001</v>
      </c>
      <c r="J2840" s="166">
        <f>+'ELAP_IPCO-APND'!D2843</f>
        <v>62.522880000000001</v>
      </c>
      <c r="K2840" s="166">
        <f>+(ExportsELAP[[#This Row],[Exports kWh - MPT]]/1000)*ExportsELAP[[#This Row],[EIM Price]]</f>
        <v>5.1465771194880006</v>
      </c>
      <c r="L2840" s="167" t="str">
        <f>+INDEX(ECR_Hours!$I$12:$I$15,MATCH(ExportsELAP[[#This Row],[Date Prevailing]],ECR_Hours!$H$12:$H$15,1))</f>
        <v>NS</v>
      </c>
      <c r="M2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1" spans="1:13" x14ac:dyDescent="0.25">
      <c r="A2841" s="164">
        <f>+Exports!A2844</f>
        <v>44680</v>
      </c>
      <c r="B2841" s="165">
        <f t="shared" si="176"/>
        <v>2022</v>
      </c>
      <c r="C2841" s="165">
        <f t="shared" si="177"/>
        <v>4</v>
      </c>
      <c r="D2841" s="165">
        <f t="shared" si="178"/>
        <v>29</v>
      </c>
      <c r="E2841" s="165">
        <f>+Exports!B2844</f>
        <v>8</v>
      </c>
      <c r="F2841" s="165">
        <f>+WEEKDAY(ExportsELAP[[#This Row],[Date Prevailing]],1)</f>
        <v>6</v>
      </c>
      <c r="G2841" s="165">
        <f>+COUNTIFS(ECR_Hours!$K$6:$K$7,ExportsELAP[[#This Row],[Date Prevailing]])</f>
        <v>0</v>
      </c>
      <c r="H2841" s="165">
        <f t="shared" si="179"/>
        <v>6</v>
      </c>
      <c r="I2841" s="166">
        <f>+Exports!G2844</f>
        <v>1875.5325</v>
      </c>
      <c r="J2841" s="166">
        <f>+'ELAP_IPCO-APND'!D2844</f>
        <v>64.901700000000005</v>
      </c>
      <c r="K2841" s="166">
        <f>+(ExportsELAP[[#This Row],[Exports kWh - MPT]]/1000)*ExportsELAP[[#This Row],[EIM Price]]</f>
        <v>121.72524765525002</v>
      </c>
      <c r="L2841" s="167" t="str">
        <f>+INDEX(ECR_Hours!$I$12:$I$15,MATCH(ExportsELAP[[#This Row],[Date Prevailing]],ECR_Hours!$H$12:$H$15,1))</f>
        <v>NS</v>
      </c>
      <c r="M2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2" spans="1:13" x14ac:dyDescent="0.25">
      <c r="A2842" s="164">
        <f>+Exports!A2845</f>
        <v>44680</v>
      </c>
      <c r="B2842" s="165">
        <f t="shared" si="176"/>
        <v>2022</v>
      </c>
      <c r="C2842" s="165">
        <f t="shared" si="177"/>
        <v>4</v>
      </c>
      <c r="D2842" s="165">
        <f t="shared" si="178"/>
        <v>29</v>
      </c>
      <c r="E2842" s="165">
        <f>+Exports!B2845</f>
        <v>9</v>
      </c>
      <c r="F2842" s="165">
        <f>+WEEKDAY(ExportsELAP[[#This Row],[Date Prevailing]],1)</f>
        <v>6</v>
      </c>
      <c r="G2842" s="165">
        <f>+COUNTIFS(ECR_Hours!$K$6:$K$7,ExportsELAP[[#This Row],[Date Prevailing]])</f>
        <v>0</v>
      </c>
      <c r="H2842" s="165">
        <f t="shared" si="179"/>
        <v>6</v>
      </c>
      <c r="I2842" s="166">
        <f>+Exports!G2845</f>
        <v>10597.263200000001</v>
      </c>
      <c r="J2842" s="166">
        <f>+'ELAP_IPCO-APND'!D2845</f>
        <v>63.074750000000002</v>
      </c>
      <c r="K2842" s="166">
        <f>+(ExportsELAP[[#This Row],[Exports kWh - MPT]]/1000)*ExportsELAP[[#This Row],[EIM Price]]</f>
        <v>668.41972702420003</v>
      </c>
      <c r="L2842" s="167" t="str">
        <f>+INDEX(ECR_Hours!$I$12:$I$15,MATCH(ExportsELAP[[#This Row],[Date Prevailing]],ECR_Hours!$H$12:$H$15,1))</f>
        <v>NS</v>
      </c>
      <c r="M2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3" spans="1:13" x14ac:dyDescent="0.25">
      <c r="A2843" s="164">
        <f>+Exports!A2846</f>
        <v>44680</v>
      </c>
      <c r="B2843" s="165">
        <f t="shared" si="176"/>
        <v>2022</v>
      </c>
      <c r="C2843" s="165">
        <f t="shared" si="177"/>
        <v>4</v>
      </c>
      <c r="D2843" s="165">
        <f t="shared" si="178"/>
        <v>29</v>
      </c>
      <c r="E2843" s="165">
        <f>+Exports!B2846</f>
        <v>10</v>
      </c>
      <c r="F2843" s="165">
        <f>+WEEKDAY(ExportsELAP[[#This Row],[Date Prevailing]],1)</f>
        <v>6</v>
      </c>
      <c r="G2843" s="165">
        <f>+COUNTIFS(ECR_Hours!$K$6:$K$7,ExportsELAP[[#This Row],[Date Prevailing]])</f>
        <v>0</v>
      </c>
      <c r="H2843" s="165">
        <f t="shared" si="179"/>
        <v>6</v>
      </c>
      <c r="I2843" s="166">
        <f>+Exports!G2846</f>
        <v>25327.111100000002</v>
      </c>
      <c r="J2843" s="166">
        <f>+'ELAP_IPCO-APND'!D2846</f>
        <v>60.047319999999999</v>
      </c>
      <c r="K2843" s="166">
        <f>+(ExportsELAP[[#This Row],[Exports kWh - MPT]]/1000)*ExportsELAP[[#This Row],[EIM Price]]</f>
        <v>1520.8251448972521</v>
      </c>
      <c r="L2843" s="167" t="str">
        <f>+INDEX(ECR_Hours!$I$12:$I$15,MATCH(ExportsELAP[[#This Row],[Date Prevailing]],ECR_Hours!$H$12:$H$15,1))</f>
        <v>NS</v>
      </c>
      <c r="M2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4" spans="1:13" x14ac:dyDescent="0.25">
      <c r="A2844" s="164">
        <f>+Exports!A2847</f>
        <v>44680</v>
      </c>
      <c r="B2844" s="165">
        <f t="shared" si="176"/>
        <v>2022</v>
      </c>
      <c r="C2844" s="165">
        <f t="shared" si="177"/>
        <v>4</v>
      </c>
      <c r="D2844" s="165">
        <f t="shared" si="178"/>
        <v>29</v>
      </c>
      <c r="E2844" s="165">
        <f>+Exports!B2847</f>
        <v>11</v>
      </c>
      <c r="F2844" s="165">
        <f>+WEEKDAY(ExportsELAP[[#This Row],[Date Prevailing]],1)</f>
        <v>6</v>
      </c>
      <c r="G2844" s="165">
        <f>+COUNTIFS(ECR_Hours!$K$6:$K$7,ExportsELAP[[#This Row],[Date Prevailing]])</f>
        <v>0</v>
      </c>
      <c r="H2844" s="165">
        <f t="shared" si="179"/>
        <v>6</v>
      </c>
      <c r="I2844" s="166">
        <f>+Exports!G2847</f>
        <v>39945.588999999993</v>
      </c>
      <c r="J2844" s="166">
        <f>+'ELAP_IPCO-APND'!D2847</f>
        <v>59.781359999999999</v>
      </c>
      <c r="K2844" s="166">
        <f>+(ExportsELAP[[#This Row],[Exports kWh - MPT]]/1000)*ExportsELAP[[#This Row],[EIM Price]]</f>
        <v>2388.0016364210396</v>
      </c>
      <c r="L2844" s="167" t="str">
        <f>+INDEX(ECR_Hours!$I$12:$I$15,MATCH(ExportsELAP[[#This Row],[Date Prevailing]],ECR_Hours!$H$12:$H$15,1))</f>
        <v>NS</v>
      </c>
      <c r="M2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5" spans="1:13" x14ac:dyDescent="0.25">
      <c r="A2845" s="164">
        <f>+Exports!A2848</f>
        <v>44680</v>
      </c>
      <c r="B2845" s="165">
        <f t="shared" si="176"/>
        <v>2022</v>
      </c>
      <c r="C2845" s="165">
        <f t="shared" si="177"/>
        <v>4</v>
      </c>
      <c r="D2845" s="165">
        <f t="shared" si="178"/>
        <v>29</v>
      </c>
      <c r="E2845" s="165">
        <f>+Exports!B2848</f>
        <v>12</v>
      </c>
      <c r="F2845" s="165">
        <f>+WEEKDAY(ExportsELAP[[#This Row],[Date Prevailing]],1)</f>
        <v>6</v>
      </c>
      <c r="G2845" s="165">
        <f>+COUNTIFS(ECR_Hours!$K$6:$K$7,ExportsELAP[[#This Row],[Date Prevailing]])</f>
        <v>0</v>
      </c>
      <c r="H2845" s="165">
        <f t="shared" si="179"/>
        <v>6</v>
      </c>
      <c r="I2845" s="166">
        <f>+Exports!G2848</f>
        <v>47317.2402</v>
      </c>
      <c r="J2845" s="166">
        <f>+'ELAP_IPCO-APND'!D2848</f>
        <v>52.772629999999999</v>
      </c>
      <c r="K2845" s="166">
        <f>+(ExportsELAP[[#This Row],[Exports kWh - MPT]]/1000)*ExportsELAP[[#This Row],[EIM Price]]</f>
        <v>2497.0552096957258</v>
      </c>
      <c r="L2845" s="167" t="str">
        <f>+INDEX(ECR_Hours!$I$12:$I$15,MATCH(ExportsELAP[[#This Row],[Date Prevailing]],ECR_Hours!$H$12:$H$15,1))</f>
        <v>NS</v>
      </c>
      <c r="M2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6" spans="1:13" x14ac:dyDescent="0.25">
      <c r="A2846" s="164">
        <f>+Exports!A2849</f>
        <v>44680</v>
      </c>
      <c r="B2846" s="165">
        <f t="shared" si="176"/>
        <v>2022</v>
      </c>
      <c r="C2846" s="165">
        <f t="shared" si="177"/>
        <v>4</v>
      </c>
      <c r="D2846" s="165">
        <f t="shared" si="178"/>
        <v>29</v>
      </c>
      <c r="E2846" s="165">
        <f>+Exports!B2849</f>
        <v>13</v>
      </c>
      <c r="F2846" s="165">
        <f>+WEEKDAY(ExportsELAP[[#This Row],[Date Prevailing]],1)</f>
        <v>6</v>
      </c>
      <c r="G2846" s="165">
        <f>+COUNTIFS(ECR_Hours!$K$6:$K$7,ExportsELAP[[#This Row],[Date Prevailing]])</f>
        <v>0</v>
      </c>
      <c r="H2846" s="165">
        <f t="shared" si="179"/>
        <v>6</v>
      </c>
      <c r="I2846" s="166">
        <f>+Exports!G2849</f>
        <v>51117.578999999998</v>
      </c>
      <c r="J2846" s="166">
        <f>+'ELAP_IPCO-APND'!D2849</f>
        <v>58.118929999999999</v>
      </c>
      <c r="K2846" s="166">
        <f>+(ExportsELAP[[#This Row],[Exports kWh - MPT]]/1000)*ExportsELAP[[#This Row],[EIM Price]]</f>
        <v>2970.89899567047</v>
      </c>
      <c r="L2846" s="167" t="str">
        <f>+INDEX(ECR_Hours!$I$12:$I$15,MATCH(ExportsELAP[[#This Row],[Date Prevailing]],ECR_Hours!$H$12:$H$15,1))</f>
        <v>NS</v>
      </c>
      <c r="M2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7" spans="1:13" x14ac:dyDescent="0.25">
      <c r="A2847" s="164">
        <f>+Exports!A2850</f>
        <v>44680</v>
      </c>
      <c r="B2847" s="165">
        <f t="shared" si="176"/>
        <v>2022</v>
      </c>
      <c r="C2847" s="165">
        <f t="shared" si="177"/>
        <v>4</v>
      </c>
      <c r="D2847" s="165">
        <f t="shared" si="178"/>
        <v>29</v>
      </c>
      <c r="E2847" s="165">
        <f>+Exports!B2850</f>
        <v>14</v>
      </c>
      <c r="F2847" s="165">
        <f>+WEEKDAY(ExportsELAP[[#This Row],[Date Prevailing]],1)</f>
        <v>6</v>
      </c>
      <c r="G2847" s="165">
        <f>+COUNTIFS(ECR_Hours!$K$6:$K$7,ExportsELAP[[#This Row],[Date Prevailing]])</f>
        <v>0</v>
      </c>
      <c r="H2847" s="165">
        <f t="shared" si="179"/>
        <v>6</v>
      </c>
      <c r="I2847" s="166">
        <f>+Exports!G2850</f>
        <v>53603.0118</v>
      </c>
      <c r="J2847" s="166">
        <f>+'ELAP_IPCO-APND'!D2850</f>
        <v>63.728940000000001</v>
      </c>
      <c r="K2847" s="166">
        <f>+(ExportsELAP[[#This Row],[Exports kWh - MPT]]/1000)*ExportsELAP[[#This Row],[EIM Price]]</f>
        <v>3416.063122821492</v>
      </c>
      <c r="L2847" s="167" t="str">
        <f>+INDEX(ECR_Hours!$I$12:$I$15,MATCH(ExportsELAP[[#This Row],[Date Prevailing]],ECR_Hours!$H$12:$H$15,1))</f>
        <v>NS</v>
      </c>
      <c r="M2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8" spans="1:13" x14ac:dyDescent="0.25">
      <c r="A2848" s="164">
        <f>+Exports!A2851</f>
        <v>44680</v>
      </c>
      <c r="B2848" s="165">
        <f t="shared" si="176"/>
        <v>2022</v>
      </c>
      <c r="C2848" s="165">
        <f t="shared" si="177"/>
        <v>4</v>
      </c>
      <c r="D2848" s="165">
        <f t="shared" si="178"/>
        <v>29</v>
      </c>
      <c r="E2848" s="165">
        <f>+Exports!B2851</f>
        <v>15</v>
      </c>
      <c r="F2848" s="165">
        <f>+WEEKDAY(ExportsELAP[[#This Row],[Date Prevailing]],1)</f>
        <v>6</v>
      </c>
      <c r="G2848" s="165">
        <f>+COUNTIFS(ECR_Hours!$K$6:$K$7,ExportsELAP[[#This Row],[Date Prevailing]])</f>
        <v>0</v>
      </c>
      <c r="H2848" s="165">
        <f t="shared" si="179"/>
        <v>6</v>
      </c>
      <c r="I2848" s="166">
        <f>+Exports!G2851</f>
        <v>54774.233899999999</v>
      </c>
      <c r="J2848" s="166">
        <f>+'ELAP_IPCO-APND'!D2851</f>
        <v>77.281869999999998</v>
      </c>
      <c r="K2848" s="166">
        <f>+(ExportsELAP[[#This Row],[Exports kWh - MPT]]/1000)*ExportsELAP[[#This Row],[EIM Price]]</f>
        <v>4233.0552236093927</v>
      </c>
      <c r="L2848" s="167" t="str">
        <f>+INDEX(ECR_Hours!$I$12:$I$15,MATCH(ExportsELAP[[#This Row],[Date Prevailing]],ECR_Hours!$H$12:$H$15,1))</f>
        <v>NS</v>
      </c>
      <c r="M2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49" spans="1:13" x14ac:dyDescent="0.25">
      <c r="A2849" s="164">
        <f>+Exports!A2852</f>
        <v>44680</v>
      </c>
      <c r="B2849" s="165">
        <f t="shared" si="176"/>
        <v>2022</v>
      </c>
      <c r="C2849" s="165">
        <f t="shared" si="177"/>
        <v>4</v>
      </c>
      <c r="D2849" s="165">
        <f t="shared" si="178"/>
        <v>29</v>
      </c>
      <c r="E2849" s="165">
        <f>+Exports!B2852</f>
        <v>16</v>
      </c>
      <c r="F2849" s="165">
        <f>+WEEKDAY(ExportsELAP[[#This Row],[Date Prevailing]],1)</f>
        <v>6</v>
      </c>
      <c r="G2849" s="165">
        <f>+COUNTIFS(ECR_Hours!$K$6:$K$7,ExportsELAP[[#This Row],[Date Prevailing]])</f>
        <v>0</v>
      </c>
      <c r="H2849" s="165">
        <f t="shared" si="179"/>
        <v>6</v>
      </c>
      <c r="I2849" s="166">
        <f>+Exports!G2852</f>
        <v>50818.444700000007</v>
      </c>
      <c r="J2849" s="166">
        <f>+'ELAP_IPCO-APND'!D2852</f>
        <v>73.529439999999994</v>
      </c>
      <c r="K2849" s="166">
        <f>+(ExportsELAP[[#This Row],[Exports kWh - MPT]]/1000)*ExportsELAP[[#This Row],[EIM Price]]</f>
        <v>3736.6517804619684</v>
      </c>
      <c r="L2849" s="167" t="str">
        <f>+INDEX(ECR_Hours!$I$12:$I$15,MATCH(ExportsELAP[[#This Row],[Date Prevailing]],ECR_Hours!$H$12:$H$15,1))</f>
        <v>NS</v>
      </c>
      <c r="M2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0" spans="1:13" x14ac:dyDescent="0.25">
      <c r="A2850" s="164">
        <f>+Exports!A2853</f>
        <v>44680</v>
      </c>
      <c r="B2850" s="165">
        <f t="shared" si="176"/>
        <v>2022</v>
      </c>
      <c r="C2850" s="165">
        <f t="shared" si="177"/>
        <v>4</v>
      </c>
      <c r="D2850" s="165">
        <f t="shared" si="178"/>
        <v>29</v>
      </c>
      <c r="E2850" s="165">
        <f>+Exports!B2853</f>
        <v>17</v>
      </c>
      <c r="F2850" s="165">
        <f>+WEEKDAY(ExportsELAP[[#This Row],[Date Prevailing]],1)</f>
        <v>6</v>
      </c>
      <c r="G2850" s="165">
        <f>+COUNTIFS(ECR_Hours!$K$6:$K$7,ExportsELAP[[#This Row],[Date Prevailing]])</f>
        <v>0</v>
      </c>
      <c r="H2850" s="165">
        <f t="shared" si="179"/>
        <v>6</v>
      </c>
      <c r="I2850" s="166">
        <f>+Exports!G2853</f>
        <v>44304.301800000001</v>
      </c>
      <c r="J2850" s="166">
        <f>+'ELAP_IPCO-APND'!D2853</f>
        <v>69.727209999999999</v>
      </c>
      <c r="K2850" s="166">
        <f>+(ExportsELAP[[#This Row],[Exports kWh - MPT]]/1000)*ExportsELAP[[#This Row],[EIM Price]]</f>
        <v>3089.2153555119785</v>
      </c>
      <c r="L2850" s="167" t="str">
        <f>+INDEX(ECR_Hours!$I$12:$I$15,MATCH(ExportsELAP[[#This Row],[Date Prevailing]],ECR_Hours!$H$12:$H$15,1))</f>
        <v>NS</v>
      </c>
      <c r="M2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1" spans="1:13" x14ac:dyDescent="0.25">
      <c r="A2851" s="164">
        <f>+Exports!A2854</f>
        <v>44680</v>
      </c>
      <c r="B2851" s="165">
        <f t="shared" si="176"/>
        <v>2022</v>
      </c>
      <c r="C2851" s="165">
        <f t="shared" si="177"/>
        <v>4</v>
      </c>
      <c r="D2851" s="165">
        <f t="shared" si="178"/>
        <v>29</v>
      </c>
      <c r="E2851" s="165">
        <f>+Exports!B2854</f>
        <v>18</v>
      </c>
      <c r="F2851" s="165">
        <f>+WEEKDAY(ExportsELAP[[#This Row],[Date Prevailing]],1)</f>
        <v>6</v>
      </c>
      <c r="G2851" s="165">
        <f>+COUNTIFS(ECR_Hours!$K$6:$K$7,ExportsELAP[[#This Row],[Date Prevailing]])</f>
        <v>0</v>
      </c>
      <c r="H2851" s="165">
        <f t="shared" si="179"/>
        <v>6</v>
      </c>
      <c r="I2851" s="166">
        <f>+Exports!G2854</f>
        <v>32494.236100000002</v>
      </c>
      <c r="J2851" s="166">
        <f>+'ELAP_IPCO-APND'!D2854</f>
        <v>76.862620000000007</v>
      </c>
      <c r="K2851" s="166">
        <f>+(ExportsELAP[[#This Row],[Exports kWh - MPT]]/1000)*ExportsELAP[[#This Row],[EIM Price]]</f>
        <v>2497.5921215445824</v>
      </c>
      <c r="L2851" s="167" t="str">
        <f>+INDEX(ECR_Hours!$I$12:$I$15,MATCH(ExportsELAP[[#This Row],[Date Prevailing]],ECR_Hours!$H$12:$H$15,1))</f>
        <v>NS</v>
      </c>
      <c r="M2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2" spans="1:13" x14ac:dyDescent="0.25">
      <c r="A2852" s="164">
        <f>+Exports!A2855</f>
        <v>44680</v>
      </c>
      <c r="B2852" s="165">
        <f t="shared" si="176"/>
        <v>2022</v>
      </c>
      <c r="C2852" s="165">
        <f t="shared" si="177"/>
        <v>4</v>
      </c>
      <c r="D2852" s="165">
        <f t="shared" si="178"/>
        <v>29</v>
      </c>
      <c r="E2852" s="165">
        <f>+Exports!B2855</f>
        <v>19</v>
      </c>
      <c r="F2852" s="165">
        <f>+WEEKDAY(ExportsELAP[[#This Row],[Date Prevailing]],1)</f>
        <v>6</v>
      </c>
      <c r="G2852" s="165">
        <f>+COUNTIFS(ECR_Hours!$K$6:$K$7,ExportsELAP[[#This Row],[Date Prevailing]])</f>
        <v>0</v>
      </c>
      <c r="H2852" s="165">
        <f t="shared" si="179"/>
        <v>6</v>
      </c>
      <c r="I2852" s="166">
        <f>+Exports!G2855</f>
        <v>17515.648000000001</v>
      </c>
      <c r="J2852" s="166">
        <f>+'ELAP_IPCO-APND'!D2855</f>
        <v>72.888869999999997</v>
      </c>
      <c r="K2852" s="166">
        <f>+(ExportsELAP[[#This Row],[Exports kWh - MPT]]/1000)*ExportsELAP[[#This Row],[EIM Price]]</f>
        <v>1276.6957900377602</v>
      </c>
      <c r="L2852" s="167" t="str">
        <f>+INDEX(ECR_Hours!$I$12:$I$15,MATCH(ExportsELAP[[#This Row],[Date Prevailing]],ECR_Hours!$H$12:$H$15,1))</f>
        <v>NS</v>
      </c>
      <c r="M2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3" spans="1:13" x14ac:dyDescent="0.25">
      <c r="A2853" s="164">
        <f>+Exports!A2856</f>
        <v>44680</v>
      </c>
      <c r="B2853" s="165">
        <f t="shared" si="176"/>
        <v>2022</v>
      </c>
      <c r="C2853" s="165">
        <f t="shared" si="177"/>
        <v>4</v>
      </c>
      <c r="D2853" s="165">
        <f t="shared" si="178"/>
        <v>29</v>
      </c>
      <c r="E2853" s="165">
        <f>+Exports!B2856</f>
        <v>20</v>
      </c>
      <c r="F2853" s="165">
        <f>+WEEKDAY(ExportsELAP[[#This Row],[Date Prevailing]],1)</f>
        <v>6</v>
      </c>
      <c r="G2853" s="165">
        <f>+COUNTIFS(ECR_Hours!$K$6:$K$7,ExportsELAP[[#This Row],[Date Prevailing]])</f>
        <v>0</v>
      </c>
      <c r="H2853" s="165">
        <f t="shared" si="179"/>
        <v>6</v>
      </c>
      <c r="I2853" s="166">
        <f>+Exports!G2856</f>
        <v>5203.5257000000001</v>
      </c>
      <c r="J2853" s="166">
        <f>+'ELAP_IPCO-APND'!D2856</f>
        <v>80.373040000000003</v>
      </c>
      <c r="K2853" s="166">
        <f>+(ExportsELAP[[#This Row],[Exports kWh - MPT]]/1000)*ExportsELAP[[#This Row],[EIM Price]]</f>
        <v>418.22317922712801</v>
      </c>
      <c r="L2853" s="167" t="str">
        <f>+INDEX(ECR_Hours!$I$12:$I$15,MATCH(ExportsELAP[[#This Row],[Date Prevailing]],ECR_Hours!$H$12:$H$15,1))</f>
        <v>NS</v>
      </c>
      <c r="M2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4" spans="1:13" x14ac:dyDescent="0.25">
      <c r="A2854" s="164">
        <f>+Exports!A2857</f>
        <v>44680</v>
      </c>
      <c r="B2854" s="165">
        <f t="shared" si="176"/>
        <v>2022</v>
      </c>
      <c r="C2854" s="165">
        <f t="shared" si="177"/>
        <v>4</v>
      </c>
      <c r="D2854" s="165">
        <f t="shared" si="178"/>
        <v>29</v>
      </c>
      <c r="E2854" s="165">
        <f>+Exports!B2857</f>
        <v>21</v>
      </c>
      <c r="F2854" s="165">
        <f>+WEEKDAY(ExportsELAP[[#This Row],[Date Prevailing]],1)</f>
        <v>6</v>
      </c>
      <c r="G2854" s="165">
        <f>+COUNTIFS(ECR_Hours!$K$6:$K$7,ExportsELAP[[#This Row],[Date Prevailing]])</f>
        <v>0</v>
      </c>
      <c r="H2854" s="165">
        <f t="shared" si="179"/>
        <v>6</v>
      </c>
      <c r="I2854" s="166">
        <f>+Exports!G2857</f>
        <v>326.84559999999999</v>
      </c>
      <c r="J2854" s="166">
        <f>+'ELAP_IPCO-APND'!D2857</f>
        <v>82.194029999999998</v>
      </c>
      <c r="K2854" s="166">
        <f>+(ExportsELAP[[#This Row],[Exports kWh - MPT]]/1000)*ExportsELAP[[#This Row],[EIM Price]]</f>
        <v>26.864757051767999</v>
      </c>
      <c r="L2854" s="167" t="str">
        <f>+INDEX(ECR_Hours!$I$12:$I$15,MATCH(ExportsELAP[[#This Row],[Date Prevailing]],ECR_Hours!$H$12:$H$15,1))</f>
        <v>NS</v>
      </c>
      <c r="M2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5" spans="1:13" x14ac:dyDescent="0.25">
      <c r="A2855" s="164">
        <f>+Exports!A2858</f>
        <v>44680</v>
      </c>
      <c r="B2855" s="165">
        <f t="shared" si="176"/>
        <v>2022</v>
      </c>
      <c r="C2855" s="165">
        <f t="shared" si="177"/>
        <v>4</v>
      </c>
      <c r="D2855" s="165">
        <f t="shared" si="178"/>
        <v>29</v>
      </c>
      <c r="E2855" s="165">
        <f>+Exports!B2858</f>
        <v>22</v>
      </c>
      <c r="F2855" s="165">
        <f>+WEEKDAY(ExportsELAP[[#This Row],[Date Prevailing]],1)</f>
        <v>6</v>
      </c>
      <c r="G2855" s="165">
        <f>+COUNTIFS(ECR_Hours!$K$6:$K$7,ExportsELAP[[#This Row],[Date Prevailing]])</f>
        <v>0</v>
      </c>
      <c r="H2855" s="165">
        <f t="shared" si="179"/>
        <v>6</v>
      </c>
      <c r="I2855" s="166">
        <f>+Exports!G2858</f>
        <v>31.4147</v>
      </c>
      <c r="J2855" s="166">
        <f>+'ELAP_IPCO-APND'!D2858</f>
        <v>86.740350000000007</v>
      </c>
      <c r="K2855" s="166">
        <f>+(ExportsELAP[[#This Row],[Exports kWh - MPT]]/1000)*ExportsELAP[[#This Row],[EIM Price]]</f>
        <v>2.7249220731450001</v>
      </c>
      <c r="L2855" s="167" t="str">
        <f>+INDEX(ECR_Hours!$I$12:$I$15,MATCH(ExportsELAP[[#This Row],[Date Prevailing]],ECR_Hours!$H$12:$H$15,1))</f>
        <v>NS</v>
      </c>
      <c r="M2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6" spans="1:13" x14ac:dyDescent="0.25">
      <c r="A2856" s="164">
        <f>+Exports!A2859</f>
        <v>44680</v>
      </c>
      <c r="B2856" s="165">
        <f t="shared" si="176"/>
        <v>2022</v>
      </c>
      <c r="C2856" s="165">
        <f t="shared" si="177"/>
        <v>4</v>
      </c>
      <c r="D2856" s="165">
        <f t="shared" si="178"/>
        <v>29</v>
      </c>
      <c r="E2856" s="165">
        <f>+Exports!B2859</f>
        <v>23</v>
      </c>
      <c r="F2856" s="165">
        <f>+WEEKDAY(ExportsELAP[[#This Row],[Date Prevailing]],1)</f>
        <v>6</v>
      </c>
      <c r="G2856" s="165">
        <f>+COUNTIFS(ECR_Hours!$K$6:$K$7,ExportsELAP[[#This Row],[Date Prevailing]])</f>
        <v>0</v>
      </c>
      <c r="H2856" s="165">
        <f t="shared" si="179"/>
        <v>6</v>
      </c>
      <c r="I2856" s="166">
        <f>+Exports!G2859</f>
        <v>12.5082</v>
      </c>
      <c r="J2856" s="166">
        <f>+'ELAP_IPCO-APND'!D2859</f>
        <v>104.07214</v>
      </c>
      <c r="K2856" s="166">
        <f>+(ExportsELAP[[#This Row],[Exports kWh - MPT]]/1000)*ExportsELAP[[#This Row],[EIM Price]]</f>
        <v>1.3017551415480002</v>
      </c>
      <c r="L2856" s="167" t="str">
        <f>+INDEX(ECR_Hours!$I$12:$I$15,MATCH(ExportsELAP[[#This Row],[Date Prevailing]],ECR_Hours!$H$12:$H$15,1))</f>
        <v>NS</v>
      </c>
      <c r="M2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7" spans="1:13" x14ac:dyDescent="0.25">
      <c r="A2857" s="164">
        <f>+Exports!A2860</f>
        <v>44680</v>
      </c>
      <c r="B2857" s="165">
        <f t="shared" si="176"/>
        <v>2022</v>
      </c>
      <c r="C2857" s="165">
        <f t="shared" si="177"/>
        <v>4</v>
      </c>
      <c r="D2857" s="165">
        <f t="shared" si="178"/>
        <v>29</v>
      </c>
      <c r="E2857" s="165">
        <f>+Exports!B2860</f>
        <v>24</v>
      </c>
      <c r="F2857" s="165">
        <f>+WEEKDAY(ExportsELAP[[#This Row],[Date Prevailing]],1)</f>
        <v>6</v>
      </c>
      <c r="G2857" s="165">
        <f>+COUNTIFS(ECR_Hours!$K$6:$K$7,ExportsELAP[[#This Row],[Date Prevailing]])</f>
        <v>0</v>
      </c>
      <c r="H2857" s="165">
        <f t="shared" si="179"/>
        <v>6</v>
      </c>
      <c r="I2857" s="166">
        <f>+Exports!G2860</f>
        <v>16.1265</v>
      </c>
      <c r="J2857" s="166">
        <f>+'ELAP_IPCO-APND'!D2860</f>
        <v>77.580039999999997</v>
      </c>
      <c r="K2857" s="166">
        <f>+(ExportsELAP[[#This Row],[Exports kWh - MPT]]/1000)*ExportsELAP[[#This Row],[EIM Price]]</f>
        <v>1.2510945150599999</v>
      </c>
      <c r="L2857" s="167" t="str">
        <f>+INDEX(ECR_Hours!$I$12:$I$15,MATCH(ExportsELAP[[#This Row],[Date Prevailing]],ECR_Hours!$H$12:$H$15,1))</f>
        <v>NS</v>
      </c>
      <c r="M2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8" spans="1:13" x14ac:dyDescent="0.25">
      <c r="A2858" s="164">
        <f>+Exports!A2861</f>
        <v>44681</v>
      </c>
      <c r="B2858" s="165">
        <f t="shared" si="176"/>
        <v>2022</v>
      </c>
      <c r="C2858" s="165">
        <f t="shared" si="177"/>
        <v>4</v>
      </c>
      <c r="D2858" s="165">
        <f t="shared" si="178"/>
        <v>30</v>
      </c>
      <c r="E2858" s="165">
        <f>+Exports!B2861</f>
        <v>1</v>
      </c>
      <c r="F2858" s="165">
        <f>+WEEKDAY(ExportsELAP[[#This Row],[Date Prevailing]],1)</f>
        <v>7</v>
      </c>
      <c r="G2858" s="165">
        <f>+COUNTIFS(ECR_Hours!$K$6:$K$7,ExportsELAP[[#This Row],[Date Prevailing]])</f>
        <v>0</v>
      </c>
      <c r="H2858" s="165">
        <f t="shared" si="179"/>
        <v>7</v>
      </c>
      <c r="I2858" s="166">
        <f>+Exports!G2861</f>
        <v>17.7194</v>
      </c>
      <c r="J2858" s="166">
        <f>+'ELAP_IPCO-APND'!D2861</f>
        <v>86.534800000000004</v>
      </c>
      <c r="K2858" s="166">
        <f>+(ExportsELAP[[#This Row],[Exports kWh - MPT]]/1000)*ExportsELAP[[#This Row],[EIM Price]]</f>
        <v>1.53334473512</v>
      </c>
      <c r="L2858" s="167" t="str">
        <f>+INDEX(ECR_Hours!$I$12:$I$15,MATCH(ExportsELAP[[#This Row],[Date Prevailing]],ECR_Hours!$H$12:$H$15,1))</f>
        <v>NS</v>
      </c>
      <c r="M2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59" spans="1:13" x14ac:dyDescent="0.25">
      <c r="A2859" s="164">
        <f>+Exports!A2862</f>
        <v>44681</v>
      </c>
      <c r="B2859" s="165">
        <f t="shared" si="176"/>
        <v>2022</v>
      </c>
      <c r="C2859" s="165">
        <f t="shared" si="177"/>
        <v>4</v>
      </c>
      <c r="D2859" s="165">
        <f t="shared" si="178"/>
        <v>30</v>
      </c>
      <c r="E2859" s="165">
        <f>+Exports!B2862</f>
        <v>2</v>
      </c>
      <c r="F2859" s="165">
        <f>+WEEKDAY(ExportsELAP[[#This Row],[Date Prevailing]],1)</f>
        <v>7</v>
      </c>
      <c r="G2859" s="165">
        <f>+COUNTIFS(ECR_Hours!$K$6:$K$7,ExportsELAP[[#This Row],[Date Prevailing]])</f>
        <v>0</v>
      </c>
      <c r="H2859" s="165">
        <f t="shared" si="179"/>
        <v>7</v>
      </c>
      <c r="I2859" s="166">
        <f>+Exports!G2862</f>
        <v>18.328400000000002</v>
      </c>
      <c r="J2859" s="166">
        <f>+'ELAP_IPCO-APND'!D2862</f>
        <v>71.379149999999996</v>
      </c>
      <c r="K2859" s="166">
        <f>+(ExportsELAP[[#This Row],[Exports kWh - MPT]]/1000)*ExportsELAP[[#This Row],[EIM Price]]</f>
        <v>1.3082656128600001</v>
      </c>
      <c r="L2859" s="167" t="str">
        <f>+INDEX(ECR_Hours!$I$12:$I$15,MATCH(ExportsELAP[[#This Row],[Date Prevailing]],ECR_Hours!$H$12:$H$15,1))</f>
        <v>NS</v>
      </c>
      <c r="M2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0" spans="1:13" x14ac:dyDescent="0.25">
      <c r="A2860" s="164">
        <f>+Exports!A2863</f>
        <v>44681</v>
      </c>
      <c r="B2860" s="165">
        <f t="shared" si="176"/>
        <v>2022</v>
      </c>
      <c r="C2860" s="165">
        <f t="shared" si="177"/>
        <v>4</v>
      </c>
      <c r="D2860" s="165">
        <f t="shared" si="178"/>
        <v>30</v>
      </c>
      <c r="E2860" s="165">
        <f>+Exports!B2863</f>
        <v>3</v>
      </c>
      <c r="F2860" s="165">
        <f>+WEEKDAY(ExportsELAP[[#This Row],[Date Prevailing]],1)</f>
        <v>7</v>
      </c>
      <c r="G2860" s="165">
        <f>+COUNTIFS(ECR_Hours!$K$6:$K$7,ExportsELAP[[#This Row],[Date Prevailing]])</f>
        <v>0</v>
      </c>
      <c r="H2860" s="165">
        <f t="shared" si="179"/>
        <v>7</v>
      </c>
      <c r="I2860" s="166">
        <f>+Exports!G2863</f>
        <v>21.008499999999998</v>
      </c>
      <c r="J2860" s="166">
        <f>+'ELAP_IPCO-APND'!D2863</f>
        <v>67.356539999999995</v>
      </c>
      <c r="K2860" s="166">
        <f>+(ExportsELAP[[#This Row],[Exports kWh - MPT]]/1000)*ExportsELAP[[#This Row],[EIM Price]]</f>
        <v>1.4150598705899999</v>
      </c>
      <c r="L2860" s="167" t="str">
        <f>+INDEX(ECR_Hours!$I$12:$I$15,MATCH(ExportsELAP[[#This Row],[Date Prevailing]],ECR_Hours!$H$12:$H$15,1))</f>
        <v>NS</v>
      </c>
      <c r="M2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1" spans="1:13" x14ac:dyDescent="0.25">
      <c r="A2861" s="164">
        <f>+Exports!A2864</f>
        <v>44681</v>
      </c>
      <c r="B2861" s="165">
        <f t="shared" si="176"/>
        <v>2022</v>
      </c>
      <c r="C2861" s="165">
        <f t="shared" si="177"/>
        <v>4</v>
      </c>
      <c r="D2861" s="165">
        <f t="shared" si="178"/>
        <v>30</v>
      </c>
      <c r="E2861" s="165">
        <f>+Exports!B2864</f>
        <v>4</v>
      </c>
      <c r="F2861" s="165">
        <f>+WEEKDAY(ExportsELAP[[#This Row],[Date Prevailing]],1)</f>
        <v>7</v>
      </c>
      <c r="G2861" s="165">
        <f>+COUNTIFS(ECR_Hours!$K$6:$K$7,ExportsELAP[[#This Row],[Date Prevailing]])</f>
        <v>0</v>
      </c>
      <c r="H2861" s="165">
        <f t="shared" si="179"/>
        <v>7</v>
      </c>
      <c r="I2861" s="166">
        <f>+Exports!G2864</f>
        <v>22.385899999999999</v>
      </c>
      <c r="J2861" s="166">
        <f>+'ELAP_IPCO-APND'!D2864</f>
        <v>68.471209999999999</v>
      </c>
      <c r="K2861" s="166">
        <f>+(ExportsELAP[[#This Row],[Exports kWh - MPT]]/1000)*ExportsELAP[[#This Row],[EIM Price]]</f>
        <v>1.5327896599390001</v>
      </c>
      <c r="L2861" s="167" t="str">
        <f>+INDEX(ECR_Hours!$I$12:$I$15,MATCH(ExportsELAP[[#This Row],[Date Prevailing]],ECR_Hours!$H$12:$H$15,1))</f>
        <v>NS</v>
      </c>
      <c r="M2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2" spans="1:13" x14ac:dyDescent="0.25">
      <c r="A2862" s="164">
        <f>+Exports!A2865</f>
        <v>44681</v>
      </c>
      <c r="B2862" s="165">
        <f t="shared" si="176"/>
        <v>2022</v>
      </c>
      <c r="C2862" s="165">
        <f t="shared" si="177"/>
        <v>4</v>
      </c>
      <c r="D2862" s="165">
        <f t="shared" si="178"/>
        <v>30</v>
      </c>
      <c r="E2862" s="165">
        <f>+Exports!B2865</f>
        <v>5</v>
      </c>
      <c r="F2862" s="165">
        <f>+WEEKDAY(ExportsELAP[[#This Row],[Date Prevailing]],1)</f>
        <v>7</v>
      </c>
      <c r="G2862" s="165">
        <f>+COUNTIFS(ECR_Hours!$K$6:$K$7,ExportsELAP[[#This Row],[Date Prevailing]])</f>
        <v>0</v>
      </c>
      <c r="H2862" s="165">
        <f t="shared" si="179"/>
        <v>7</v>
      </c>
      <c r="I2862" s="166">
        <f>+Exports!G2865</f>
        <v>23.023300000000003</v>
      </c>
      <c r="J2862" s="166">
        <f>+'ELAP_IPCO-APND'!D2865</f>
        <v>76.269819999999996</v>
      </c>
      <c r="K2862" s="166">
        <f>+(ExportsELAP[[#This Row],[Exports kWh - MPT]]/1000)*ExportsELAP[[#This Row],[EIM Price]]</f>
        <v>1.7559829468060002</v>
      </c>
      <c r="L2862" s="167" t="str">
        <f>+INDEX(ECR_Hours!$I$12:$I$15,MATCH(ExportsELAP[[#This Row],[Date Prevailing]],ECR_Hours!$H$12:$H$15,1))</f>
        <v>NS</v>
      </c>
      <c r="M2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3" spans="1:13" x14ac:dyDescent="0.25">
      <c r="A2863" s="164">
        <f>+Exports!A2866</f>
        <v>44681</v>
      </c>
      <c r="B2863" s="165">
        <f t="shared" si="176"/>
        <v>2022</v>
      </c>
      <c r="C2863" s="165">
        <f t="shared" si="177"/>
        <v>4</v>
      </c>
      <c r="D2863" s="165">
        <f t="shared" si="178"/>
        <v>30</v>
      </c>
      <c r="E2863" s="165">
        <f>+Exports!B2866</f>
        <v>6</v>
      </c>
      <c r="F2863" s="165">
        <f>+WEEKDAY(ExportsELAP[[#This Row],[Date Prevailing]],1)</f>
        <v>7</v>
      </c>
      <c r="G2863" s="165">
        <f>+COUNTIFS(ECR_Hours!$K$6:$K$7,ExportsELAP[[#This Row],[Date Prevailing]])</f>
        <v>0</v>
      </c>
      <c r="H2863" s="165">
        <f t="shared" si="179"/>
        <v>7</v>
      </c>
      <c r="I2863" s="166">
        <f>+Exports!G2866</f>
        <v>26.463100000000001</v>
      </c>
      <c r="J2863" s="166">
        <f>+'ELAP_IPCO-APND'!D2866</f>
        <v>74.458619999999996</v>
      </c>
      <c r="K2863" s="166">
        <f>+(ExportsELAP[[#This Row],[Exports kWh - MPT]]/1000)*ExportsELAP[[#This Row],[EIM Price]]</f>
        <v>1.9704059069219999</v>
      </c>
      <c r="L2863" s="167" t="str">
        <f>+INDEX(ECR_Hours!$I$12:$I$15,MATCH(ExportsELAP[[#This Row],[Date Prevailing]],ECR_Hours!$H$12:$H$15,1))</f>
        <v>NS</v>
      </c>
      <c r="M2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4" spans="1:13" x14ac:dyDescent="0.25">
      <c r="A2864" s="164">
        <f>+Exports!A2867</f>
        <v>44681</v>
      </c>
      <c r="B2864" s="165">
        <f t="shared" si="176"/>
        <v>2022</v>
      </c>
      <c r="C2864" s="165">
        <f t="shared" si="177"/>
        <v>4</v>
      </c>
      <c r="D2864" s="165">
        <f t="shared" si="178"/>
        <v>30</v>
      </c>
      <c r="E2864" s="165">
        <f>+Exports!B2867</f>
        <v>7</v>
      </c>
      <c r="F2864" s="165">
        <f>+WEEKDAY(ExportsELAP[[#This Row],[Date Prevailing]],1)</f>
        <v>7</v>
      </c>
      <c r="G2864" s="165">
        <f>+COUNTIFS(ECR_Hours!$K$6:$K$7,ExportsELAP[[#This Row],[Date Prevailing]])</f>
        <v>0</v>
      </c>
      <c r="H2864" s="165">
        <f t="shared" si="179"/>
        <v>7</v>
      </c>
      <c r="I2864" s="166">
        <f>+Exports!G2867</f>
        <v>417.4187</v>
      </c>
      <c r="J2864" s="166">
        <f>+'ELAP_IPCO-APND'!D2867</f>
        <v>72.312169999999995</v>
      </c>
      <c r="K2864" s="166">
        <f>+(ExportsELAP[[#This Row],[Exports kWh - MPT]]/1000)*ExportsELAP[[#This Row],[EIM Price]]</f>
        <v>30.184451995578996</v>
      </c>
      <c r="L2864" s="167" t="str">
        <f>+INDEX(ECR_Hours!$I$12:$I$15,MATCH(ExportsELAP[[#This Row],[Date Prevailing]],ECR_Hours!$H$12:$H$15,1))</f>
        <v>NS</v>
      </c>
      <c r="M2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5" spans="1:13" x14ac:dyDescent="0.25">
      <c r="A2865" s="164">
        <f>+Exports!A2868</f>
        <v>44681</v>
      </c>
      <c r="B2865" s="165">
        <f t="shared" si="176"/>
        <v>2022</v>
      </c>
      <c r="C2865" s="165">
        <f t="shared" si="177"/>
        <v>4</v>
      </c>
      <c r="D2865" s="165">
        <f t="shared" si="178"/>
        <v>30</v>
      </c>
      <c r="E2865" s="165">
        <f>+Exports!B2868</f>
        <v>8</v>
      </c>
      <c r="F2865" s="165">
        <f>+WEEKDAY(ExportsELAP[[#This Row],[Date Prevailing]],1)</f>
        <v>7</v>
      </c>
      <c r="G2865" s="165">
        <f>+COUNTIFS(ECR_Hours!$K$6:$K$7,ExportsELAP[[#This Row],[Date Prevailing]])</f>
        <v>0</v>
      </c>
      <c r="H2865" s="165">
        <f t="shared" si="179"/>
        <v>7</v>
      </c>
      <c r="I2865" s="166">
        <f>+Exports!G2868</f>
        <v>4902.1720000000005</v>
      </c>
      <c r="J2865" s="166">
        <f>+'ELAP_IPCO-APND'!D2868</f>
        <v>74.446629999999999</v>
      </c>
      <c r="K2865" s="166">
        <f>+(ExportsELAP[[#This Row],[Exports kWh - MPT]]/1000)*ExportsELAP[[#This Row],[EIM Price]]</f>
        <v>364.95018508036003</v>
      </c>
      <c r="L2865" s="167" t="str">
        <f>+INDEX(ECR_Hours!$I$12:$I$15,MATCH(ExportsELAP[[#This Row],[Date Prevailing]],ECR_Hours!$H$12:$H$15,1))</f>
        <v>NS</v>
      </c>
      <c r="M2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6" spans="1:13" x14ac:dyDescent="0.25">
      <c r="A2866" s="164">
        <f>+Exports!A2869</f>
        <v>44681</v>
      </c>
      <c r="B2866" s="165">
        <f t="shared" si="176"/>
        <v>2022</v>
      </c>
      <c r="C2866" s="165">
        <f t="shared" si="177"/>
        <v>4</v>
      </c>
      <c r="D2866" s="165">
        <f t="shared" si="178"/>
        <v>30</v>
      </c>
      <c r="E2866" s="165">
        <f>+Exports!B2869</f>
        <v>9</v>
      </c>
      <c r="F2866" s="165">
        <f>+WEEKDAY(ExportsELAP[[#This Row],[Date Prevailing]],1)</f>
        <v>7</v>
      </c>
      <c r="G2866" s="165">
        <f>+COUNTIFS(ECR_Hours!$K$6:$K$7,ExportsELAP[[#This Row],[Date Prevailing]])</f>
        <v>0</v>
      </c>
      <c r="H2866" s="165">
        <f t="shared" si="179"/>
        <v>7</v>
      </c>
      <c r="I2866" s="166">
        <f>+Exports!G2869</f>
        <v>10638.5052</v>
      </c>
      <c r="J2866" s="166">
        <f>+'ELAP_IPCO-APND'!D2869</f>
        <v>76.008520000000004</v>
      </c>
      <c r="K2866" s="166">
        <f>+(ExportsELAP[[#This Row],[Exports kWh - MPT]]/1000)*ExportsELAP[[#This Row],[EIM Price]]</f>
        <v>808.61703526430392</v>
      </c>
      <c r="L2866" s="167" t="str">
        <f>+INDEX(ECR_Hours!$I$12:$I$15,MATCH(ExportsELAP[[#This Row],[Date Prevailing]],ECR_Hours!$H$12:$H$15,1))</f>
        <v>NS</v>
      </c>
      <c r="M2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7" spans="1:13" x14ac:dyDescent="0.25">
      <c r="A2867" s="164">
        <f>+Exports!A2870</f>
        <v>44681</v>
      </c>
      <c r="B2867" s="165">
        <f t="shared" si="176"/>
        <v>2022</v>
      </c>
      <c r="C2867" s="165">
        <f t="shared" si="177"/>
        <v>4</v>
      </c>
      <c r="D2867" s="165">
        <f t="shared" si="178"/>
        <v>30</v>
      </c>
      <c r="E2867" s="165">
        <f>+Exports!B2870</f>
        <v>10</v>
      </c>
      <c r="F2867" s="165">
        <f>+WEEKDAY(ExportsELAP[[#This Row],[Date Prevailing]],1)</f>
        <v>7</v>
      </c>
      <c r="G2867" s="165">
        <f>+COUNTIFS(ECR_Hours!$K$6:$K$7,ExportsELAP[[#This Row],[Date Prevailing]])</f>
        <v>0</v>
      </c>
      <c r="H2867" s="165">
        <f t="shared" si="179"/>
        <v>7</v>
      </c>
      <c r="I2867" s="166">
        <f>+Exports!G2870</f>
        <v>15496.024800000001</v>
      </c>
      <c r="J2867" s="166">
        <f>+'ELAP_IPCO-APND'!D2870</f>
        <v>95.105279999999993</v>
      </c>
      <c r="K2867" s="166">
        <f>+(ExportsELAP[[#This Row],[Exports kWh - MPT]]/1000)*ExportsELAP[[#This Row],[EIM Price]]</f>
        <v>1473.753777490944</v>
      </c>
      <c r="L2867" s="167" t="str">
        <f>+INDEX(ECR_Hours!$I$12:$I$15,MATCH(ExportsELAP[[#This Row],[Date Prevailing]],ECR_Hours!$H$12:$H$15,1))</f>
        <v>NS</v>
      </c>
      <c r="M2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8" spans="1:13" x14ac:dyDescent="0.25">
      <c r="A2868" s="164">
        <f>+Exports!A2871</f>
        <v>44681</v>
      </c>
      <c r="B2868" s="165">
        <f t="shared" si="176"/>
        <v>2022</v>
      </c>
      <c r="C2868" s="165">
        <f t="shared" si="177"/>
        <v>4</v>
      </c>
      <c r="D2868" s="165">
        <f t="shared" si="178"/>
        <v>30</v>
      </c>
      <c r="E2868" s="165">
        <f>+Exports!B2871</f>
        <v>11</v>
      </c>
      <c r="F2868" s="165">
        <f>+WEEKDAY(ExportsELAP[[#This Row],[Date Prevailing]],1)</f>
        <v>7</v>
      </c>
      <c r="G2868" s="165">
        <f>+COUNTIFS(ECR_Hours!$K$6:$K$7,ExportsELAP[[#This Row],[Date Prevailing]])</f>
        <v>0</v>
      </c>
      <c r="H2868" s="165">
        <f t="shared" si="179"/>
        <v>7</v>
      </c>
      <c r="I2868" s="166">
        <f>+Exports!G2871</f>
        <v>20481.672500000001</v>
      </c>
      <c r="J2868" s="166">
        <f>+'ELAP_IPCO-APND'!D2871</f>
        <v>90.294529999999995</v>
      </c>
      <c r="K2868" s="166">
        <f>+(ExportsELAP[[#This Row],[Exports kWh - MPT]]/1000)*ExportsELAP[[#This Row],[EIM Price]]</f>
        <v>1849.382992001425</v>
      </c>
      <c r="L2868" s="167" t="str">
        <f>+INDEX(ECR_Hours!$I$12:$I$15,MATCH(ExportsELAP[[#This Row],[Date Prevailing]],ECR_Hours!$H$12:$H$15,1))</f>
        <v>NS</v>
      </c>
      <c r="M2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69" spans="1:13" x14ac:dyDescent="0.25">
      <c r="A2869" s="164">
        <f>+Exports!A2872</f>
        <v>44681</v>
      </c>
      <c r="B2869" s="165">
        <f t="shared" si="176"/>
        <v>2022</v>
      </c>
      <c r="C2869" s="165">
        <f t="shared" si="177"/>
        <v>4</v>
      </c>
      <c r="D2869" s="165">
        <f t="shared" si="178"/>
        <v>30</v>
      </c>
      <c r="E2869" s="165">
        <f>+Exports!B2872</f>
        <v>12</v>
      </c>
      <c r="F2869" s="165">
        <f>+WEEKDAY(ExportsELAP[[#This Row],[Date Prevailing]],1)</f>
        <v>7</v>
      </c>
      <c r="G2869" s="165">
        <f>+COUNTIFS(ECR_Hours!$K$6:$K$7,ExportsELAP[[#This Row],[Date Prevailing]])</f>
        <v>0</v>
      </c>
      <c r="H2869" s="165">
        <f t="shared" si="179"/>
        <v>7</v>
      </c>
      <c r="I2869" s="166">
        <f>+Exports!G2872</f>
        <v>24587.113100000002</v>
      </c>
      <c r="J2869" s="166">
        <f>+'ELAP_IPCO-APND'!D2872</f>
        <v>87.239180000000005</v>
      </c>
      <c r="K2869" s="166">
        <f>+(ExportsELAP[[#This Row],[Exports kWh - MPT]]/1000)*ExportsELAP[[#This Row],[EIM Price]]</f>
        <v>2144.9595854112586</v>
      </c>
      <c r="L2869" s="167" t="str">
        <f>+INDEX(ECR_Hours!$I$12:$I$15,MATCH(ExportsELAP[[#This Row],[Date Prevailing]],ECR_Hours!$H$12:$H$15,1))</f>
        <v>NS</v>
      </c>
      <c r="M2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0" spans="1:13" x14ac:dyDescent="0.25">
      <c r="A2870" s="164">
        <f>+Exports!A2873</f>
        <v>44681</v>
      </c>
      <c r="B2870" s="165">
        <f t="shared" si="176"/>
        <v>2022</v>
      </c>
      <c r="C2870" s="165">
        <f t="shared" si="177"/>
        <v>4</v>
      </c>
      <c r="D2870" s="165">
        <f t="shared" si="178"/>
        <v>30</v>
      </c>
      <c r="E2870" s="165">
        <f>+Exports!B2873</f>
        <v>13</v>
      </c>
      <c r="F2870" s="165">
        <f>+WEEKDAY(ExportsELAP[[#This Row],[Date Prevailing]],1)</f>
        <v>7</v>
      </c>
      <c r="G2870" s="165">
        <f>+COUNTIFS(ECR_Hours!$K$6:$K$7,ExportsELAP[[#This Row],[Date Prevailing]])</f>
        <v>0</v>
      </c>
      <c r="H2870" s="165">
        <f t="shared" si="179"/>
        <v>7</v>
      </c>
      <c r="I2870" s="166">
        <f>+Exports!G2873</f>
        <v>21941.970399999998</v>
      </c>
      <c r="J2870" s="166">
        <f>+'ELAP_IPCO-APND'!D2873</f>
        <v>73.492800000000003</v>
      </c>
      <c r="K2870" s="166">
        <f>+(ExportsELAP[[#This Row],[Exports kWh - MPT]]/1000)*ExportsELAP[[#This Row],[EIM Price]]</f>
        <v>1612.57684221312</v>
      </c>
      <c r="L2870" s="167" t="str">
        <f>+INDEX(ECR_Hours!$I$12:$I$15,MATCH(ExportsELAP[[#This Row],[Date Prevailing]],ECR_Hours!$H$12:$H$15,1))</f>
        <v>NS</v>
      </c>
      <c r="M2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1" spans="1:13" x14ac:dyDescent="0.25">
      <c r="A2871" s="164">
        <f>+Exports!A2874</f>
        <v>44681</v>
      </c>
      <c r="B2871" s="165">
        <f t="shared" si="176"/>
        <v>2022</v>
      </c>
      <c r="C2871" s="165">
        <f t="shared" si="177"/>
        <v>4</v>
      </c>
      <c r="D2871" s="165">
        <f t="shared" si="178"/>
        <v>30</v>
      </c>
      <c r="E2871" s="165">
        <f>+Exports!B2874</f>
        <v>14</v>
      </c>
      <c r="F2871" s="165">
        <f>+WEEKDAY(ExportsELAP[[#This Row],[Date Prevailing]],1)</f>
        <v>7</v>
      </c>
      <c r="G2871" s="165">
        <f>+COUNTIFS(ECR_Hours!$K$6:$K$7,ExportsELAP[[#This Row],[Date Prevailing]])</f>
        <v>0</v>
      </c>
      <c r="H2871" s="165">
        <f t="shared" si="179"/>
        <v>7</v>
      </c>
      <c r="I2871" s="166">
        <f>+Exports!G2874</f>
        <v>18034.019</v>
      </c>
      <c r="J2871" s="166">
        <f>+'ELAP_IPCO-APND'!D2874</f>
        <v>71.829880000000003</v>
      </c>
      <c r="K2871" s="166">
        <f>+(ExportsELAP[[#This Row],[Exports kWh - MPT]]/1000)*ExportsELAP[[#This Row],[EIM Price]]</f>
        <v>1295.38142068772</v>
      </c>
      <c r="L2871" s="167" t="str">
        <f>+INDEX(ECR_Hours!$I$12:$I$15,MATCH(ExportsELAP[[#This Row],[Date Prevailing]],ECR_Hours!$H$12:$H$15,1))</f>
        <v>NS</v>
      </c>
      <c r="M2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2" spans="1:13" x14ac:dyDescent="0.25">
      <c r="A2872" s="164">
        <f>+Exports!A2875</f>
        <v>44681</v>
      </c>
      <c r="B2872" s="165">
        <f t="shared" si="176"/>
        <v>2022</v>
      </c>
      <c r="C2872" s="165">
        <f t="shared" si="177"/>
        <v>4</v>
      </c>
      <c r="D2872" s="165">
        <f t="shared" si="178"/>
        <v>30</v>
      </c>
      <c r="E2872" s="165">
        <f>+Exports!B2875</f>
        <v>15</v>
      </c>
      <c r="F2872" s="165">
        <f>+WEEKDAY(ExportsELAP[[#This Row],[Date Prevailing]],1)</f>
        <v>7</v>
      </c>
      <c r="G2872" s="165">
        <f>+COUNTIFS(ECR_Hours!$K$6:$K$7,ExportsELAP[[#This Row],[Date Prevailing]])</f>
        <v>0</v>
      </c>
      <c r="H2872" s="165">
        <f t="shared" si="179"/>
        <v>7</v>
      </c>
      <c r="I2872" s="166">
        <f>+Exports!G2875</f>
        <v>19628.559000000001</v>
      </c>
      <c r="J2872" s="166">
        <f>+'ELAP_IPCO-APND'!D2875</f>
        <v>76.277640000000005</v>
      </c>
      <c r="K2872" s="166">
        <f>+(ExportsELAP[[#This Row],[Exports kWh - MPT]]/1000)*ExportsELAP[[#This Row],[EIM Price]]</f>
        <v>1497.2201571207604</v>
      </c>
      <c r="L2872" s="167" t="str">
        <f>+INDEX(ECR_Hours!$I$12:$I$15,MATCH(ExportsELAP[[#This Row],[Date Prevailing]],ECR_Hours!$H$12:$H$15,1))</f>
        <v>NS</v>
      </c>
      <c r="M2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3" spans="1:13" x14ac:dyDescent="0.25">
      <c r="A2873" s="164">
        <f>+Exports!A2876</f>
        <v>44681</v>
      </c>
      <c r="B2873" s="165">
        <f t="shared" si="176"/>
        <v>2022</v>
      </c>
      <c r="C2873" s="165">
        <f t="shared" si="177"/>
        <v>4</v>
      </c>
      <c r="D2873" s="165">
        <f t="shared" si="178"/>
        <v>30</v>
      </c>
      <c r="E2873" s="165">
        <f>+Exports!B2876</f>
        <v>16</v>
      </c>
      <c r="F2873" s="165">
        <f>+WEEKDAY(ExportsELAP[[#This Row],[Date Prevailing]],1)</f>
        <v>7</v>
      </c>
      <c r="G2873" s="165">
        <f>+COUNTIFS(ECR_Hours!$K$6:$K$7,ExportsELAP[[#This Row],[Date Prevailing]])</f>
        <v>0</v>
      </c>
      <c r="H2873" s="165">
        <f t="shared" si="179"/>
        <v>7</v>
      </c>
      <c r="I2873" s="166">
        <f>+Exports!G2876</f>
        <v>29572.515899999999</v>
      </c>
      <c r="J2873" s="166">
        <f>+'ELAP_IPCO-APND'!D2876</f>
        <v>51.544930000000001</v>
      </c>
      <c r="K2873" s="166">
        <f>+(ExportsELAP[[#This Row],[Exports kWh - MPT]]/1000)*ExportsELAP[[#This Row],[EIM Price]]</f>
        <v>1524.313261989387</v>
      </c>
      <c r="L2873" s="167" t="str">
        <f>+INDEX(ECR_Hours!$I$12:$I$15,MATCH(ExportsELAP[[#This Row],[Date Prevailing]],ECR_Hours!$H$12:$H$15,1))</f>
        <v>NS</v>
      </c>
      <c r="M2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4" spans="1:13" x14ac:dyDescent="0.25">
      <c r="A2874" s="164">
        <f>+Exports!A2877</f>
        <v>44681</v>
      </c>
      <c r="B2874" s="165">
        <f t="shared" si="176"/>
        <v>2022</v>
      </c>
      <c r="C2874" s="165">
        <f t="shared" si="177"/>
        <v>4</v>
      </c>
      <c r="D2874" s="165">
        <f t="shared" si="178"/>
        <v>30</v>
      </c>
      <c r="E2874" s="165">
        <f>+Exports!B2877</f>
        <v>17</v>
      </c>
      <c r="F2874" s="165">
        <f>+WEEKDAY(ExportsELAP[[#This Row],[Date Prevailing]],1)</f>
        <v>7</v>
      </c>
      <c r="G2874" s="165">
        <f>+COUNTIFS(ECR_Hours!$K$6:$K$7,ExportsELAP[[#This Row],[Date Prevailing]])</f>
        <v>0</v>
      </c>
      <c r="H2874" s="165">
        <f t="shared" si="179"/>
        <v>7</v>
      </c>
      <c r="I2874" s="166">
        <f>+Exports!G2877</f>
        <v>28534.3364</v>
      </c>
      <c r="J2874" s="166">
        <f>+'ELAP_IPCO-APND'!D2877</f>
        <v>52.148910000000001</v>
      </c>
      <c r="K2874" s="166">
        <f>+(ExportsELAP[[#This Row],[Exports kWh - MPT]]/1000)*ExportsELAP[[#This Row],[EIM Price]]</f>
        <v>1488.0345408333242</v>
      </c>
      <c r="L2874" s="167" t="str">
        <f>+INDEX(ECR_Hours!$I$12:$I$15,MATCH(ExportsELAP[[#This Row],[Date Prevailing]],ECR_Hours!$H$12:$H$15,1))</f>
        <v>NS</v>
      </c>
      <c r="M2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5" spans="1:13" x14ac:dyDescent="0.25">
      <c r="A2875" s="164">
        <f>+Exports!A2878</f>
        <v>44681</v>
      </c>
      <c r="B2875" s="165">
        <f t="shared" si="176"/>
        <v>2022</v>
      </c>
      <c r="C2875" s="165">
        <f t="shared" si="177"/>
        <v>4</v>
      </c>
      <c r="D2875" s="165">
        <f t="shared" si="178"/>
        <v>30</v>
      </c>
      <c r="E2875" s="165">
        <f>+Exports!B2878</f>
        <v>18</v>
      </c>
      <c r="F2875" s="165">
        <f>+WEEKDAY(ExportsELAP[[#This Row],[Date Prevailing]],1)</f>
        <v>7</v>
      </c>
      <c r="G2875" s="165">
        <f>+COUNTIFS(ECR_Hours!$K$6:$K$7,ExportsELAP[[#This Row],[Date Prevailing]])</f>
        <v>0</v>
      </c>
      <c r="H2875" s="165">
        <f t="shared" si="179"/>
        <v>7</v>
      </c>
      <c r="I2875" s="166">
        <f>+Exports!G2878</f>
        <v>9177.0951000000005</v>
      </c>
      <c r="J2875" s="166">
        <f>+'ELAP_IPCO-APND'!D2878</f>
        <v>58.173450000000003</v>
      </c>
      <c r="K2875" s="166">
        <f>+(ExportsELAP[[#This Row],[Exports kWh - MPT]]/1000)*ExportsELAP[[#This Row],[EIM Price]]</f>
        <v>533.86328294509508</v>
      </c>
      <c r="L2875" s="167" t="str">
        <f>+INDEX(ECR_Hours!$I$12:$I$15,MATCH(ExportsELAP[[#This Row],[Date Prevailing]],ECR_Hours!$H$12:$H$15,1))</f>
        <v>NS</v>
      </c>
      <c r="M2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6" spans="1:13" x14ac:dyDescent="0.25">
      <c r="A2876" s="164">
        <f>+Exports!A2879</f>
        <v>44681</v>
      </c>
      <c r="B2876" s="165">
        <f t="shared" si="176"/>
        <v>2022</v>
      </c>
      <c r="C2876" s="165">
        <f t="shared" si="177"/>
        <v>4</v>
      </c>
      <c r="D2876" s="165">
        <f t="shared" si="178"/>
        <v>30</v>
      </c>
      <c r="E2876" s="165">
        <f>+Exports!B2879</f>
        <v>19</v>
      </c>
      <c r="F2876" s="165">
        <f>+WEEKDAY(ExportsELAP[[#This Row],[Date Prevailing]],1)</f>
        <v>7</v>
      </c>
      <c r="G2876" s="165">
        <f>+COUNTIFS(ECR_Hours!$K$6:$K$7,ExportsELAP[[#This Row],[Date Prevailing]])</f>
        <v>0</v>
      </c>
      <c r="H2876" s="165">
        <f t="shared" si="179"/>
        <v>7</v>
      </c>
      <c r="I2876" s="166">
        <f>+Exports!G2879</f>
        <v>2589.8861999999999</v>
      </c>
      <c r="J2876" s="166">
        <f>+'ELAP_IPCO-APND'!D2879</f>
        <v>62.765689999999999</v>
      </c>
      <c r="K2876" s="166">
        <f>+(ExportsELAP[[#This Row],[Exports kWh - MPT]]/1000)*ExportsELAP[[#This Row],[EIM Price]]</f>
        <v>162.55599436447801</v>
      </c>
      <c r="L2876" s="167" t="str">
        <f>+INDEX(ECR_Hours!$I$12:$I$15,MATCH(ExportsELAP[[#This Row],[Date Prevailing]],ECR_Hours!$H$12:$H$15,1))</f>
        <v>NS</v>
      </c>
      <c r="M2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7" spans="1:13" x14ac:dyDescent="0.25">
      <c r="A2877" s="164">
        <f>+Exports!A2880</f>
        <v>44681</v>
      </c>
      <c r="B2877" s="165">
        <f t="shared" si="176"/>
        <v>2022</v>
      </c>
      <c r="C2877" s="165">
        <f t="shared" si="177"/>
        <v>4</v>
      </c>
      <c r="D2877" s="165">
        <f t="shared" si="178"/>
        <v>30</v>
      </c>
      <c r="E2877" s="165">
        <f>+Exports!B2880</f>
        <v>20</v>
      </c>
      <c r="F2877" s="165">
        <f>+WEEKDAY(ExportsELAP[[#This Row],[Date Prevailing]],1)</f>
        <v>7</v>
      </c>
      <c r="G2877" s="165">
        <f>+COUNTIFS(ECR_Hours!$K$6:$K$7,ExportsELAP[[#This Row],[Date Prevailing]])</f>
        <v>0</v>
      </c>
      <c r="H2877" s="165">
        <f t="shared" si="179"/>
        <v>7</v>
      </c>
      <c r="I2877" s="166">
        <f>+Exports!G2880</f>
        <v>1091.7656999999999</v>
      </c>
      <c r="J2877" s="166">
        <f>+'ELAP_IPCO-APND'!D2880</f>
        <v>81.675759999999997</v>
      </c>
      <c r="K2877" s="166">
        <f>+(ExportsELAP[[#This Row],[Exports kWh - MPT]]/1000)*ExportsELAP[[#This Row],[EIM Price]]</f>
        <v>89.170793289431984</v>
      </c>
      <c r="L2877" s="167" t="str">
        <f>+INDEX(ECR_Hours!$I$12:$I$15,MATCH(ExportsELAP[[#This Row],[Date Prevailing]],ECR_Hours!$H$12:$H$15,1))</f>
        <v>NS</v>
      </c>
      <c r="M2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8" spans="1:13" x14ac:dyDescent="0.25">
      <c r="A2878" s="164">
        <f>+Exports!A2881</f>
        <v>44681</v>
      </c>
      <c r="B2878" s="165">
        <f t="shared" si="176"/>
        <v>2022</v>
      </c>
      <c r="C2878" s="165">
        <f t="shared" si="177"/>
        <v>4</v>
      </c>
      <c r="D2878" s="165">
        <f t="shared" si="178"/>
        <v>30</v>
      </c>
      <c r="E2878" s="165">
        <f>+Exports!B2881</f>
        <v>21</v>
      </c>
      <c r="F2878" s="165">
        <f>+WEEKDAY(ExportsELAP[[#This Row],[Date Prevailing]],1)</f>
        <v>7</v>
      </c>
      <c r="G2878" s="165">
        <f>+COUNTIFS(ECR_Hours!$K$6:$K$7,ExportsELAP[[#This Row],[Date Prevailing]])</f>
        <v>0</v>
      </c>
      <c r="H2878" s="165">
        <f t="shared" si="179"/>
        <v>7</v>
      </c>
      <c r="I2878" s="166">
        <f>+Exports!G2881</f>
        <v>82.209100000000007</v>
      </c>
      <c r="J2878" s="166">
        <f>+'ELAP_IPCO-APND'!D2881</f>
        <v>75.081999999999994</v>
      </c>
      <c r="K2878" s="166">
        <f>+(ExportsELAP[[#This Row],[Exports kWh - MPT]]/1000)*ExportsELAP[[#This Row],[EIM Price]]</f>
        <v>6.1724236462000004</v>
      </c>
      <c r="L2878" s="167" t="str">
        <f>+INDEX(ECR_Hours!$I$12:$I$15,MATCH(ExportsELAP[[#This Row],[Date Prevailing]],ECR_Hours!$H$12:$H$15,1))</f>
        <v>NS</v>
      </c>
      <c r="M2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79" spans="1:13" x14ac:dyDescent="0.25">
      <c r="A2879" s="164">
        <f>+Exports!A2882</f>
        <v>44681</v>
      </c>
      <c r="B2879" s="165">
        <f t="shared" si="176"/>
        <v>2022</v>
      </c>
      <c r="C2879" s="165">
        <f t="shared" si="177"/>
        <v>4</v>
      </c>
      <c r="D2879" s="165">
        <f t="shared" si="178"/>
        <v>30</v>
      </c>
      <c r="E2879" s="165">
        <f>+Exports!B2882</f>
        <v>22</v>
      </c>
      <c r="F2879" s="165">
        <f>+WEEKDAY(ExportsELAP[[#This Row],[Date Prevailing]],1)</f>
        <v>7</v>
      </c>
      <c r="G2879" s="165">
        <f>+COUNTIFS(ECR_Hours!$K$6:$K$7,ExportsELAP[[#This Row],[Date Prevailing]])</f>
        <v>0</v>
      </c>
      <c r="H2879" s="165">
        <f t="shared" si="179"/>
        <v>7</v>
      </c>
      <c r="I2879" s="166">
        <f>+Exports!G2882</f>
        <v>22.385400000000001</v>
      </c>
      <c r="J2879" s="166">
        <f>+'ELAP_IPCO-APND'!D2882</f>
        <v>71.115870000000001</v>
      </c>
      <c r="K2879" s="166">
        <f>+(ExportsELAP[[#This Row],[Exports kWh - MPT]]/1000)*ExportsELAP[[#This Row],[EIM Price]]</f>
        <v>1.5919571962979999</v>
      </c>
      <c r="L2879" s="167" t="str">
        <f>+INDEX(ECR_Hours!$I$12:$I$15,MATCH(ExportsELAP[[#This Row],[Date Prevailing]],ECR_Hours!$H$12:$H$15,1))</f>
        <v>NS</v>
      </c>
      <c r="M2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0" spans="1:13" x14ac:dyDescent="0.25">
      <c r="A2880" s="164">
        <f>+Exports!A2883</f>
        <v>44681</v>
      </c>
      <c r="B2880" s="165">
        <f t="shared" si="176"/>
        <v>2022</v>
      </c>
      <c r="C2880" s="165">
        <f t="shared" si="177"/>
        <v>4</v>
      </c>
      <c r="D2880" s="165">
        <f t="shared" si="178"/>
        <v>30</v>
      </c>
      <c r="E2880" s="165">
        <f>+Exports!B2883</f>
        <v>23</v>
      </c>
      <c r="F2880" s="165">
        <f>+WEEKDAY(ExportsELAP[[#This Row],[Date Prevailing]],1)</f>
        <v>7</v>
      </c>
      <c r="G2880" s="165">
        <f>+COUNTIFS(ECR_Hours!$K$6:$K$7,ExportsELAP[[#This Row],[Date Prevailing]])</f>
        <v>0</v>
      </c>
      <c r="H2880" s="165">
        <f t="shared" si="179"/>
        <v>7</v>
      </c>
      <c r="I2880" s="166">
        <f>+Exports!G2883</f>
        <v>22.686699999999988</v>
      </c>
      <c r="J2880" s="166">
        <f>+'ELAP_IPCO-APND'!D2883</f>
        <v>64.686220000000006</v>
      </c>
      <c r="K2880" s="166">
        <f>+(ExportsELAP[[#This Row],[Exports kWh - MPT]]/1000)*ExportsELAP[[#This Row],[EIM Price]]</f>
        <v>1.4675168672739993</v>
      </c>
      <c r="L2880" s="167" t="str">
        <f>+INDEX(ECR_Hours!$I$12:$I$15,MATCH(ExportsELAP[[#This Row],[Date Prevailing]],ECR_Hours!$H$12:$H$15,1))</f>
        <v>NS</v>
      </c>
      <c r="M2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1" spans="1:13" x14ac:dyDescent="0.25">
      <c r="A2881" s="164">
        <f>+Exports!A2884</f>
        <v>44681</v>
      </c>
      <c r="B2881" s="165">
        <f t="shared" si="176"/>
        <v>2022</v>
      </c>
      <c r="C2881" s="165">
        <f t="shared" si="177"/>
        <v>4</v>
      </c>
      <c r="D2881" s="165">
        <f t="shared" si="178"/>
        <v>30</v>
      </c>
      <c r="E2881" s="165">
        <f>+Exports!B2884</f>
        <v>24</v>
      </c>
      <c r="F2881" s="165">
        <f>+WEEKDAY(ExportsELAP[[#This Row],[Date Prevailing]],1)</f>
        <v>7</v>
      </c>
      <c r="G2881" s="165">
        <f>+COUNTIFS(ECR_Hours!$K$6:$K$7,ExportsELAP[[#This Row],[Date Prevailing]])</f>
        <v>0</v>
      </c>
      <c r="H2881" s="165">
        <f t="shared" si="179"/>
        <v>7</v>
      </c>
      <c r="I2881" s="166">
        <f>+Exports!G2884</f>
        <v>22.241199999999989</v>
      </c>
      <c r="J2881" s="166">
        <f>+'ELAP_IPCO-APND'!D2884</f>
        <v>70.134630000000001</v>
      </c>
      <c r="K2881" s="166">
        <f>+(ExportsELAP[[#This Row],[Exports kWh - MPT]]/1000)*ExportsELAP[[#This Row],[EIM Price]]</f>
        <v>1.5598783327559993</v>
      </c>
      <c r="L2881" s="167" t="str">
        <f>+INDEX(ECR_Hours!$I$12:$I$15,MATCH(ExportsELAP[[#This Row],[Date Prevailing]],ECR_Hours!$H$12:$H$15,1))</f>
        <v>NS</v>
      </c>
      <c r="M2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2" spans="1:13" x14ac:dyDescent="0.25">
      <c r="A2882" s="164">
        <f>+Exports!A2885</f>
        <v>44682</v>
      </c>
      <c r="B2882" s="165">
        <f t="shared" ref="B2882:B2945" si="180">+YEAR(A2882)</f>
        <v>2022</v>
      </c>
      <c r="C2882" s="165">
        <f t="shared" ref="C2882:C2945" si="181">+MONTH(A2882)</f>
        <v>5</v>
      </c>
      <c r="D2882" s="165">
        <f t="shared" ref="D2882:D2945" si="182">+DAY(A2882)</f>
        <v>1</v>
      </c>
      <c r="E2882" s="165">
        <f>+Exports!B2885</f>
        <v>1</v>
      </c>
      <c r="F2882" s="165">
        <f>+WEEKDAY(ExportsELAP[[#This Row],[Date Prevailing]],1)</f>
        <v>1</v>
      </c>
      <c r="G2882" s="165">
        <f>+COUNTIFS(ECR_Hours!$K$6:$K$7,ExportsELAP[[#This Row],[Date Prevailing]])</f>
        <v>0</v>
      </c>
      <c r="H2882" s="165">
        <f t="shared" ref="H2882:H2945" si="183">+IF(G2882=1,0,F2882)</f>
        <v>1</v>
      </c>
      <c r="I2882" s="166">
        <f>+Exports!G2885</f>
        <v>17.747499999999889</v>
      </c>
      <c r="J2882" s="166">
        <f>+'ELAP_IPCO-APND'!D2885</f>
        <v>64.875</v>
      </c>
      <c r="K2882" s="166">
        <f>+(ExportsELAP[[#This Row],[Exports kWh - MPT]]/1000)*ExportsELAP[[#This Row],[EIM Price]]</f>
        <v>1.1513690624999928</v>
      </c>
      <c r="L2882" s="167" t="str">
        <f>+INDEX(ECR_Hours!$I$12:$I$15,MATCH(ExportsELAP[[#This Row],[Date Prevailing]],ECR_Hours!$H$12:$H$15,1))</f>
        <v>NS</v>
      </c>
      <c r="M2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3" spans="1:13" x14ac:dyDescent="0.25">
      <c r="A2883" s="164">
        <f>+Exports!A2886</f>
        <v>44682</v>
      </c>
      <c r="B2883" s="165">
        <f t="shared" si="180"/>
        <v>2022</v>
      </c>
      <c r="C2883" s="165">
        <f t="shared" si="181"/>
        <v>5</v>
      </c>
      <c r="D2883" s="165">
        <f t="shared" si="182"/>
        <v>1</v>
      </c>
      <c r="E2883" s="165">
        <f>+Exports!B2886</f>
        <v>2</v>
      </c>
      <c r="F2883" s="165">
        <f>+WEEKDAY(ExportsELAP[[#This Row],[Date Prevailing]],1)</f>
        <v>1</v>
      </c>
      <c r="G2883" s="165">
        <f>+COUNTIFS(ECR_Hours!$K$6:$K$7,ExportsELAP[[#This Row],[Date Prevailing]])</f>
        <v>0</v>
      </c>
      <c r="H2883" s="165">
        <f t="shared" si="183"/>
        <v>1</v>
      </c>
      <c r="I2883" s="166">
        <f>+Exports!G2886</f>
        <v>18.867999999999899</v>
      </c>
      <c r="J2883" s="166">
        <f>+'ELAP_IPCO-APND'!D2886</f>
        <v>59.310940000000002</v>
      </c>
      <c r="K2883" s="166">
        <f>+(ExportsELAP[[#This Row],[Exports kWh - MPT]]/1000)*ExportsELAP[[#This Row],[EIM Price]]</f>
        <v>1.119078815919994</v>
      </c>
      <c r="L2883" s="167" t="str">
        <f>+INDEX(ECR_Hours!$I$12:$I$15,MATCH(ExportsELAP[[#This Row],[Date Prevailing]],ECR_Hours!$H$12:$H$15,1))</f>
        <v>NS</v>
      </c>
      <c r="M2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4" spans="1:13" x14ac:dyDescent="0.25">
      <c r="A2884" s="164">
        <f>+Exports!A2887</f>
        <v>44682</v>
      </c>
      <c r="B2884" s="165">
        <f t="shared" si="180"/>
        <v>2022</v>
      </c>
      <c r="C2884" s="165">
        <f t="shared" si="181"/>
        <v>5</v>
      </c>
      <c r="D2884" s="165">
        <f t="shared" si="182"/>
        <v>1</v>
      </c>
      <c r="E2884" s="165">
        <f>+Exports!B2887</f>
        <v>3</v>
      </c>
      <c r="F2884" s="165">
        <f>+WEEKDAY(ExportsELAP[[#This Row],[Date Prevailing]],1)</f>
        <v>1</v>
      </c>
      <c r="G2884" s="165">
        <f>+COUNTIFS(ECR_Hours!$K$6:$K$7,ExportsELAP[[#This Row],[Date Prevailing]])</f>
        <v>0</v>
      </c>
      <c r="H2884" s="165">
        <f t="shared" si="183"/>
        <v>1</v>
      </c>
      <c r="I2884" s="166">
        <f>+Exports!G2887</f>
        <v>20.594899999999999</v>
      </c>
      <c r="J2884" s="166">
        <f>+'ELAP_IPCO-APND'!D2887</f>
        <v>53.87341</v>
      </c>
      <c r="K2884" s="166">
        <f>+(ExportsELAP[[#This Row],[Exports kWh - MPT]]/1000)*ExportsELAP[[#This Row],[EIM Price]]</f>
        <v>1.109517491609</v>
      </c>
      <c r="L2884" s="167" t="str">
        <f>+INDEX(ECR_Hours!$I$12:$I$15,MATCH(ExportsELAP[[#This Row],[Date Prevailing]],ECR_Hours!$H$12:$H$15,1))</f>
        <v>NS</v>
      </c>
      <c r="M2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5" spans="1:13" x14ac:dyDescent="0.25">
      <c r="A2885" s="164">
        <f>+Exports!A2888</f>
        <v>44682</v>
      </c>
      <c r="B2885" s="165">
        <f t="shared" si="180"/>
        <v>2022</v>
      </c>
      <c r="C2885" s="165">
        <f t="shared" si="181"/>
        <v>5</v>
      </c>
      <c r="D2885" s="165">
        <f t="shared" si="182"/>
        <v>1</v>
      </c>
      <c r="E2885" s="165">
        <f>+Exports!B2888</f>
        <v>4</v>
      </c>
      <c r="F2885" s="165">
        <f>+WEEKDAY(ExportsELAP[[#This Row],[Date Prevailing]],1)</f>
        <v>1</v>
      </c>
      <c r="G2885" s="165">
        <f>+COUNTIFS(ECR_Hours!$K$6:$K$7,ExportsELAP[[#This Row],[Date Prevailing]])</f>
        <v>0</v>
      </c>
      <c r="H2885" s="165">
        <f t="shared" si="183"/>
        <v>1</v>
      </c>
      <c r="I2885" s="166">
        <f>+Exports!G2888</f>
        <v>22.027200000000001</v>
      </c>
      <c r="J2885" s="166">
        <f>+'ELAP_IPCO-APND'!D2888</f>
        <v>51.614699999999999</v>
      </c>
      <c r="K2885" s="166">
        <f>+(ExportsELAP[[#This Row],[Exports kWh - MPT]]/1000)*ExportsELAP[[#This Row],[EIM Price]]</f>
        <v>1.1369273198400001</v>
      </c>
      <c r="L2885" s="167" t="str">
        <f>+INDEX(ECR_Hours!$I$12:$I$15,MATCH(ExportsELAP[[#This Row],[Date Prevailing]],ECR_Hours!$H$12:$H$15,1))</f>
        <v>NS</v>
      </c>
      <c r="M2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6" spans="1:13" x14ac:dyDescent="0.25">
      <c r="A2886" s="164">
        <f>+Exports!A2889</f>
        <v>44682</v>
      </c>
      <c r="B2886" s="165">
        <f t="shared" si="180"/>
        <v>2022</v>
      </c>
      <c r="C2886" s="165">
        <f t="shared" si="181"/>
        <v>5</v>
      </c>
      <c r="D2886" s="165">
        <f t="shared" si="182"/>
        <v>1</v>
      </c>
      <c r="E2886" s="165">
        <f>+Exports!B2889</f>
        <v>5</v>
      </c>
      <c r="F2886" s="165">
        <f>+WEEKDAY(ExportsELAP[[#This Row],[Date Prevailing]],1)</f>
        <v>1</v>
      </c>
      <c r="G2886" s="165">
        <f>+COUNTIFS(ECR_Hours!$K$6:$K$7,ExportsELAP[[#This Row],[Date Prevailing]])</f>
        <v>0</v>
      </c>
      <c r="H2886" s="165">
        <f t="shared" si="183"/>
        <v>1</v>
      </c>
      <c r="I2886" s="166">
        <f>+Exports!G2889</f>
        <v>24.4602</v>
      </c>
      <c r="J2886" s="166">
        <f>+'ELAP_IPCO-APND'!D2889</f>
        <v>54.414369999999998</v>
      </c>
      <c r="K2886" s="166">
        <f>+(ExportsELAP[[#This Row],[Exports kWh - MPT]]/1000)*ExportsELAP[[#This Row],[EIM Price]]</f>
        <v>1.3309863730740001</v>
      </c>
      <c r="L2886" s="167" t="str">
        <f>+INDEX(ECR_Hours!$I$12:$I$15,MATCH(ExportsELAP[[#This Row],[Date Prevailing]],ECR_Hours!$H$12:$H$15,1))</f>
        <v>NS</v>
      </c>
      <c r="M2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7" spans="1:13" x14ac:dyDescent="0.25">
      <c r="A2887" s="164">
        <f>+Exports!A2890</f>
        <v>44682</v>
      </c>
      <c r="B2887" s="165">
        <f t="shared" si="180"/>
        <v>2022</v>
      </c>
      <c r="C2887" s="165">
        <f t="shared" si="181"/>
        <v>5</v>
      </c>
      <c r="D2887" s="165">
        <f t="shared" si="182"/>
        <v>1</v>
      </c>
      <c r="E2887" s="165">
        <f>+Exports!B2890</f>
        <v>6</v>
      </c>
      <c r="F2887" s="165">
        <f>+WEEKDAY(ExportsELAP[[#This Row],[Date Prevailing]],1)</f>
        <v>1</v>
      </c>
      <c r="G2887" s="165">
        <f>+COUNTIFS(ECR_Hours!$K$6:$K$7,ExportsELAP[[#This Row],[Date Prevailing]])</f>
        <v>0</v>
      </c>
      <c r="H2887" s="165">
        <f t="shared" si="183"/>
        <v>1</v>
      </c>
      <c r="I2887" s="166">
        <f>+Exports!G2890</f>
        <v>20.587399999999999</v>
      </c>
      <c r="J2887" s="166">
        <f>+'ELAP_IPCO-APND'!D2890</f>
        <v>51.36891</v>
      </c>
      <c r="K2887" s="166">
        <f>+(ExportsELAP[[#This Row],[Exports kWh - MPT]]/1000)*ExportsELAP[[#This Row],[EIM Price]]</f>
        <v>1.0575522977339999</v>
      </c>
      <c r="L2887" s="167" t="str">
        <f>+INDEX(ECR_Hours!$I$12:$I$15,MATCH(ExportsELAP[[#This Row],[Date Prevailing]],ECR_Hours!$H$12:$H$15,1))</f>
        <v>NS</v>
      </c>
      <c r="M2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8" spans="1:13" x14ac:dyDescent="0.25">
      <c r="A2888" s="164">
        <f>+Exports!A2891</f>
        <v>44682</v>
      </c>
      <c r="B2888" s="165">
        <f t="shared" si="180"/>
        <v>2022</v>
      </c>
      <c r="C2888" s="165">
        <f t="shared" si="181"/>
        <v>5</v>
      </c>
      <c r="D2888" s="165">
        <f t="shared" si="182"/>
        <v>1</v>
      </c>
      <c r="E2888" s="165">
        <f>+Exports!B2891</f>
        <v>7</v>
      </c>
      <c r="F2888" s="165">
        <f>+WEEKDAY(ExportsELAP[[#This Row],[Date Prevailing]],1)</f>
        <v>1</v>
      </c>
      <c r="G2888" s="165">
        <f>+COUNTIFS(ECR_Hours!$K$6:$K$7,ExportsELAP[[#This Row],[Date Prevailing]])</f>
        <v>0</v>
      </c>
      <c r="H2888" s="165">
        <f t="shared" si="183"/>
        <v>1</v>
      </c>
      <c r="I2888" s="166">
        <f>+Exports!G2891</f>
        <v>21.568999999999999</v>
      </c>
      <c r="J2888" s="166">
        <f>+'ELAP_IPCO-APND'!D2891</f>
        <v>54.641109999999998</v>
      </c>
      <c r="K2888" s="166">
        <f>+(ExportsELAP[[#This Row],[Exports kWh - MPT]]/1000)*ExportsELAP[[#This Row],[EIM Price]]</f>
        <v>1.1785541015899998</v>
      </c>
      <c r="L2888" s="167" t="str">
        <f>+INDEX(ECR_Hours!$I$12:$I$15,MATCH(ExportsELAP[[#This Row],[Date Prevailing]],ECR_Hours!$H$12:$H$15,1))</f>
        <v>NS</v>
      </c>
      <c r="M2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89" spans="1:13" x14ac:dyDescent="0.25">
      <c r="A2889" s="164">
        <f>+Exports!A2892</f>
        <v>44682</v>
      </c>
      <c r="B2889" s="165">
        <f t="shared" si="180"/>
        <v>2022</v>
      </c>
      <c r="C2889" s="165">
        <f t="shared" si="181"/>
        <v>5</v>
      </c>
      <c r="D2889" s="165">
        <f t="shared" si="182"/>
        <v>1</v>
      </c>
      <c r="E2889" s="165">
        <f>+Exports!B2892</f>
        <v>8</v>
      </c>
      <c r="F2889" s="165">
        <f>+WEEKDAY(ExportsELAP[[#This Row],[Date Prevailing]],1)</f>
        <v>1</v>
      </c>
      <c r="G2889" s="165">
        <f>+COUNTIFS(ECR_Hours!$K$6:$K$7,ExportsELAP[[#This Row],[Date Prevailing]])</f>
        <v>0</v>
      </c>
      <c r="H2889" s="165">
        <f t="shared" si="183"/>
        <v>1</v>
      </c>
      <c r="I2889" s="166">
        <f>+Exports!G2892</f>
        <v>243.15649999999988</v>
      </c>
      <c r="J2889" s="166">
        <f>+'ELAP_IPCO-APND'!D2892</f>
        <v>51.163350000000001</v>
      </c>
      <c r="K2889" s="166">
        <f>+(ExportsELAP[[#This Row],[Exports kWh - MPT]]/1000)*ExportsELAP[[#This Row],[EIM Price]]</f>
        <v>12.440701114274994</v>
      </c>
      <c r="L2889" s="167" t="str">
        <f>+INDEX(ECR_Hours!$I$12:$I$15,MATCH(ExportsELAP[[#This Row],[Date Prevailing]],ECR_Hours!$H$12:$H$15,1))</f>
        <v>NS</v>
      </c>
      <c r="M2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0" spans="1:13" x14ac:dyDescent="0.25">
      <c r="A2890" s="164">
        <f>+Exports!A2893</f>
        <v>44682</v>
      </c>
      <c r="B2890" s="165">
        <f t="shared" si="180"/>
        <v>2022</v>
      </c>
      <c r="C2890" s="165">
        <f t="shared" si="181"/>
        <v>5</v>
      </c>
      <c r="D2890" s="165">
        <f t="shared" si="182"/>
        <v>1</v>
      </c>
      <c r="E2890" s="165">
        <f>+Exports!B2893</f>
        <v>9</v>
      </c>
      <c r="F2890" s="165">
        <f>+WEEKDAY(ExportsELAP[[#This Row],[Date Prevailing]],1)</f>
        <v>1</v>
      </c>
      <c r="G2890" s="165">
        <f>+COUNTIFS(ECR_Hours!$K$6:$K$7,ExportsELAP[[#This Row],[Date Prevailing]])</f>
        <v>0</v>
      </c>
      <c r="H2890" s="165">
        <f t="shared" si="183"/>
        <v>1</v>
      </c>
      <c r="I2890" s="166">
        <f>+Exports!G2893</f>
        <v>2693.3964999999998</v>
      </c>
      <c r="J2890" s="166">
        <f>+'ELAP_IPCO-APND'!D2893</f>
        <v>42.63588</v>
      </c>
      <c r="K2890" s="166">
        <f>+(ExportsELAP[[#This Row],[Exports kWh - MPT]]/1000)*ExportsELAP[[#This Row],[EIM Price]]</f>
        <v>114.83532996642001</v>
      </c>
      <c r="L2890" s="167" t="str">
        <f>+INDEX(ECR_Hours!$I$12:$I$15,MATCH(ExportsELAP[[#This Row],[Date Prevailing]],ECR_Hours!$H$12:$H$15,1))</f>
        <v>NS</v>
      </c>
      <c r="M2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1" spans="1:13" x14ac:dyDescent="0.25">
      <c r="A2891" s="164">
        <f>+Exports!A2894</f>
        <v>44682</v>
      </c>
      <c r="B2891" s="165">
        <f t="shared" si="180"/>
        <v>2022</v>
      </c>
      <c r="C2891" s="165">
        <f t="shared" si="181"/>
        <v>5</v>
      </c>
      <c r="D2891" s="165">
        <f t="shared" si="182"/>
        <v>1</v>
      </c>
      <c r="E2891" s="165">
        <f>+Exports!B2894</f>
        <v>10</v>
      </c>
      <c r="F2891" s="165">
        <f>+WEEKDAY(ExportsELAP[[#This Row],[Date Prevailing]],1)</f>
        <v>1</v>
      </c>
      <c r="G2891" s="165">
        <f>+COUNTIFS(ECR_Hours!$K$6:$K$7,ExportsELAP[[#This Row],[Date Prevailing]])</f>
        <v>0</v>
      </c>
      <c r="H2891" s="165">
        <f t="shared" si="183"/>
        <v>1</v>
      </c>
      <c r="I2891" s="166">
        <f>+Exports!G2894</f>
        <v>9819.7300999999989</v>
      </c>
      <c r="J2891" s="166">
        <f>+'ELAP_IPCO-APND'!D2894</f>
        <v>52.601100000000002</v>
      </c>
      <c r="K2891" s="166">
        <f>+(ExportsELAP[[#This Row],[Exports kWh - MPT]]/1000)*ExportsELAP[[#This Row],[EIM Price]]</f>
        <v>516.52860496310996</v>
      </c>
      <c r="L2891" s="167" t="str">
        <f>+INDEX(ECR_Hours!$I$12:$I$15,MATCH(ExportsELAP[[#This Row],[Date Prevailing]],ECR_Hours!$H$12:$H$15,1))</f>
        <v>NS</v>
      </c>
      <c r="M2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2" spans="1:13" x14ac:dyDescent="0.25">
      <c r="A2892" s="164">
        <f>+Exports!A2895</f>
        <v>44682</v>
      </c>
      <c r="B2892" s="165">
        <f t="shared" si="180"/>
        <v>2022</v>
      </c>
      <c r="C2892" s="165">
        <f t="shared" si="181"/>
        <v>5</v>
      </c>
      <c r="D2892" s="165">
        <f t="shared" si="182"/>
        <v>1</v>
      </c>
      <c r="E2892" s="165">
        <f>+Exports!B2895</f>
        <v>11</v>
      </c>
      <c r="F2892" s="165">
        <f>+WEEKDAY(ExportsELAP[[#This Row],[Date Prevailing]],1)</f>
        <v>1</v>
      </c>
      <c r="G2892" s="165">
        <f>+COUNTIFS(ECR_Hours!$K$6:$K$7,ExportsELAP[[#This Row],[Date Prevailing]])</f>
        <v>0</v>
      </c>
      <c r="H2892" s="165">
        <f t="shared" si="183"/>
        <v>1</v>
      </c>
      <c r="I2892" s="166">
        <f>+Exports!G2895</f>
        <v>20336.370499999997</v>
      </c>
      <c r="J2892" s="166">
        <f>+'ELAP_IPCO-APND'!D2895</f>
        <v>60.28181</v>
      </c>
      <c r="K2892" s="166">
        <f>+(ExportsELAP[[#This Row],[Exports kWh - MPT]]/1000)*ExportsELAP[[#This Row],[EIM Price]]</f>
        <v>1225.9132225706048</v>
      </c>
      <c r="L2892" s="167" t="str">
        <f>+INDEX(ECR_Hours!$I$12:$I$15,MATCH(ExportsELAP[[#This Row],[Date Prevailing]],ECR_Hours!$H$12:$H$15,1))</f>
        <v>NS</v>
      </c>
      <c r="M2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3" spans="1:13" x14ac:dyDescent="0.25">
      <c r="A2893" s="164">
        <f>+Exports!A2896</f>
        <v>44682</v>
      </c>
      <c r="B2893" s="165">
        <f t="shared" si="180"/>
        <v>2022</v>
      </c>
      <c r="C2893" s="165">
        <f t="shared" si="181"/>
        <v>5</v>
      </c>
      <c r="D2893" s="165">
        <f t="shared" si="182"/>
        <v>1</v>
      </c>
      <c r="E2893" s="165">
        <f>+Exports!B2896</f>
        <v>12</v>
      </c>
      <c r="F2893" s="165">
        <f>+WEEKDAY(ExportsELAP[[#This Row],[Date Prevailing]],1)</f>
        <v>1</v>
      </c>
      <c r="G2893" s="165">
        <f>+COUNTIFS(ECR_Hours!$K$6:$K$7,ExportsELAP[[#This Row],[Date Prevailing]])</f>
        <v>0</v>
      </c>
      <c r="H2893" s="165">
        <f t="shared" si="183"/>
        <v>1</v>
      </c>
      <c r="I2893" s="166">
        <f>+Exports!G2896</f>
        <v>26388.292500000003</v>
      </c>
      <c r="J2893" s="166">
        <f>+'ELAP_IPCO-APND'!D2896</f>
        <v>50.168430000000001</v>
      </c>
      <c r="K2893" s="166">
        <f>+(ExportsELAP[[#This Row],[Exports kWh - MPT]]/1000)*ExportsELAP[[#This Row],[EIM Price]]</f>
        <v>1323.8592051057751</v>
      </c>
      <c r="L2893" s="167" t="str">
        <f>+INDEX(ECR_Hours!$I$12:$I$15,MATCH(ExportsELAP[[#This Row],[Date Prevailing]],ECR_Hours!$H$12:$H$15,1))</f>
        <v>NS</v>
      </c>
      <c r="M2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4" spans="1:13" x14ac:dyDescent="0.25">
      <c r="A2894" s="164">
        <f>+Exports!A2897</f>
        <v>44682</v>
      </c>
      <c r="B2894" s="165">
        <f t="shared" si="180"/>
        <v>2022</v>
      </c>
      <c r="C2894" s="165">
        <f t="shared" si="181"/>
        <v>5</v>
      </c>
      <c r="D2894" s="165">
        <f t="shared" si="182"/>
        <v>1</v>
      </c>
      <c r="E2894" s="165">
        <f>+Exports!B2897</f>
        <v>13</v>
      </c>
      <c r="F2894" s="165">
        <f>+WEEKDAY(ExportsELAP[[#This Row],[Date Prevailing]],1)</f>
        <v>1</v>
      </c>
      <c r="G2894" s="165">
        <f>+COUNTIFS(ECR_Hours!$K$6:$K$7,ExportsELAP[[#This Row],[Date Prevailing]])</f>
        <v>0</v>
      </c>
      <c r="H2894" s="165">
        <f t="shared" si="183"/>
        <v>1</v>
      </c>
      <c r="I2894" s="166">
        <f>+Exports!G2897</f>
        <v>31637.789699999998</v>
      </c>
      <c r="J2894" s="166">
        <f>+'ELAP_IPCO-APND'!D2897</f>
        <v>27.27101</v>
      </c>
      <c r="K2894" s="166">
        <f>+(ExportsELAP[[#This Row],[Exports kWh - MPT]]/1000)*ExportsELAP[[#This Row],[EIM Price]]</f>
        <v>862.79447928659704</v>
      </c>
      <c r="L2894" s="167" t="str">
        <f>+INDEX(ECR_Hours!$I$12:$I$15,MATCH(ExportsELAP[[#This Row],[Date Prevailing]],ECR_Hours!$H$12:$H$15,1))</f>
        <v>NS</v>
      </c>
      <c r="M2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5" spans="1:13" x14ac:dyDescent="0.25">
      <c r="A2895" s="164">
        <f>+Exports!A2898</f>
        <v>44682</v>
      </c>
      <c r="B2895" s="165">
        <f t="shared" si="180"/>
        <v>2022</v>
      </c>
      <c r="C2895" s="165">
        <f t="shared" si="181"/>
        <v>5</v>
      </c>
      <c r="D2895" s="165">
        <f t="shared" si="182"/>
        <v>1</v>
      </c>
      <c r="E2895" s="165">
        <f>+Exports!B2898</f>
        <v>14</v>
      </c>
      <c r="F2895" s="165">
        <f>+WEEKDAY(ExportsELAP[[#This Row],[Date Prevailing]],1)</f>
        <v>1</v>
      </c>
      <c r="G2895" s="165">
        <f>+COUNTIFS(ECR_Hours!$K$6:$K$7,ExportsELAP[[#This Row],[Date Prevailing]])</f>
        <v>0</v>
      </c>
      <c r="H2895" s="165">
        <f t="shared" si="183"/>
        <v>1</v>
      </c>
      <c r="I2895" s="166">
        <f>+Exports!G2898</f>
        <v>38886.354099999997</v>
      </c>
      <c r="J2895" s="166">
        <f>+'ELAP_IPCO-APND'!D2898</f>
        <v>43.803820000000002</v>
      </c>
      <c r="K2895" s="166">
        <f>+(ExportsELAP[[#This Row],[Exports kWh - MPT]]/1000)*ExportsELAP[[#This Row],[EIM Price]]</f>
        <v>1703.370855452662</v>
      </c>
      <c r="L2895" s="167" t="str">
        <f>+INDEX(ECR_Hours!$I$12:$I$15,MATCH(ExportsELAP[[#This Row],[Date Prevailing]],ECR_Hours!$H$12:$H$15,1))</f>
        <v>NS</v>
      </c>
      <c r="M2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6" spans="1:13" x14ac:dyDescent="0.25">
      <c r="A2896" s="164">
        <f>+Exports!A2899</f>
        <v>44682</v>
      </c>
      <c r="B2896" s="165">
        <f t="shared" si="180"/>
        <v>2022</v>
      </c>
      <c r="C2896" s="165">
        <f t="shared" si="181"/>
        <v>5</v>
      </c>
      <c r="D2896" s="165">
        <f t="shared" si="182"/>
        <v>1</v>
      </c>
      <c r="E2896" s="165">
        <f>+Exports!B2899</f>
        <v>15</v>
      </c>
      <c r="F2896" s="165">
        <f>+WEEKDAY(ExportsELAP[[#This Row],[Date Prevailing]],1)</f>
        <v>1</v>
      </c>
      <c r="G2896" s="165">
        <f>+COUNTIFS(ECR_Hours!$K$6:$K$7,ExportsELAP[[#This Row],[Date Prevailing]])</f>
        <v>0</v>
      </c>
      <c r="H2896" s="165">
        <f t="shared" si="183"/>
        <v>1</v>
      </c>
      <c r="I2896" s="166">
        <f>+Exports!G2899</f>
        <v>42569.139199999998</v>
      </c>
      <c r="J2896" s="166">
        <f>+'ELAP_IPCO-APND'!D2899</f>
        <v>43.470410000000001</v>
      </c>
      <c r="K2896" s="166">
        <f>+(ExportsELAP[[#This Row],[Exports kWh - MPT]]/1000)*ExportsELAP[[#This Row],[EIM Price]]</f>
        <v>1850.4979343710718</v>
      </c>
      <c r="L2896" s="167" t="str">
        <f>+INDEX(ECR_Hours!$I$12:$I$15,MATCH(ExportsELAP[[#This Row],[Date Prevailing]],ECR_Hours!$H$12:$H$15,1))</f>
        <v>NS</v>
      </c>
      <c r="M2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7" spans="1:13" x14ac:dyDescent="0.25">
      <c r="A2897" s="164">
        <f>+Exports!A2900</f>
        <v>44682</v>
      </c>
      <c r="B2897" s="165">
        <f t="shared" si="180"/>
        <v>2022</v>
      </c>
      <c r="C2897" s="165">
        <f t="shared" si="181"/>
        <v>5</v>
      </c>
      <c r="D2897" s="165">
        <f t="shared" si="182"/>
        <v>1</v>
      </c>
      <c r="E2897" s="165">
        <f>+Exports!B2900</f>
        <v>16</v>
      </c>
      <c r="F2897" s="165">
        <f>+WEEKDAY(ExportsELAP[[#This Row],[Date Prevailing]],1)</f>
        <v>1</v>
      </c>
      <c r="G2897" s="165">
        <f>+COUNTIFS(ECR_Hours!$K$6:$K$7,ExportsELAP[[#This Row],[Date Prevailing]])</f>
        <v>0</v>
      </c>
      <c r="H2897" s="165">
        <f t="shared" si="183"/>
        <v>1</v>
      </c>
      <c r="I2897" s="166">
        <f>+Exports!G2900</f>
        <v>42043.525600000008</v>
      </c>
      <c r="J2897" s="166">
        <f>+'ELAP_IPCO-APND'!D2900</f>
        <v>42.224870000000003</v>
      </c>
      <c r="K2897" s="166">
        <f>+(ExportsELAP[[#This Row],[Exports kWh - MPT]]/1000)*ExportsELAP[[#This Row],[EIM Price]]</f>
        <v>1775.2824028016726</v>
      </c>
      <c r="L2897" s="167" t="str">
        <f>+INDEX(ECR_Hours!$I$12:$I$15,MATCH(ExportsELAP[[#This Row],[Date Prevailing]],ECR_Hours!$H$12:$H$15,1))</f>
        <v>NS</v>
      </c>
      <c r="M2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8" spans="1:13" x14ac:dyDescent="0.25">
      <c r="A2898" s="164">
        <f>+Exports!A2901</f>
        <v>44682</v>
      </c>
      <c r="B2898" s="165">
        <f t="shared" si="180"/>
        <v>2022</v>
      </c>
      <c r="C2898" s="165">
        <f t="shared" si="181"/>
        <v>5</v>
      </c>
      <c r="D2898" s="165">
        <f t="shared" si="182"/>
        <v>1</v>
      </c>
      <c r="E2898" s="165">
        <f>+Exports!B2901</f>
        <v>17</v>
      </c>
      <c r="F2898" s="165">
        <f>+WEEKDAY(ExportsELAP[[#This Row],[Date Prevailing]],1)</f>
        <v>1</v>
      </c>
      <c r="G2898" s="165">
        <f>+COUNTIFS(ECR_Hours!$K$6:$K$7,ExportsELAP[[#This Row],[Date Prevailing]])</f>
        <v>0</v>
      </c>
      <c r="H2898" s="165">
        <f t="shared" si="183"/>
        <v>1</v>
      </c>
      <c r="I2898" s="166">
        <f>+Exports!G2901</f>
        <v>36625.0363</v>
      </c>
      <c r="J2898" s="166">
        <f>+'ELAP_IPCO-APND'!D2901</f>
        <v>41.237650000000002</v>
      </c>
      <c r="K2898" s="166">
        <f>+(ExportsELAP[[#This Row],[Exports kWh - MPT]]/1000)*ExportsELAP[[#This Row],[EIM Price]]</f>
        <v>1510.330428176695</v>
      </c>
      <c r="L2898" s="167" t="str">
        <f>+INDEX(ECR_Hours!$I$12:$I$15,MATCH(ExportsELAP[[#This Row],[Date Prevailing]],ECR_Hours!$H$12:$H$15,1))</f>
        <v>NS</v>
      </c>
      <c r="M2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899" spans="1:13" x14ac:dyDescent="0.25">
      <c r="A2899" s="164">
        <f>+Exports!A2902</f>
        <v>44682</v>
      </c>
      <c r="B2899" s="165">
        <f t="shared" si="180"/>
        <v>2022</v>
      </c>
      <c r="C2899" s="165">
        <f t="shared" si="181"/>
        <v>5</v>
      </c>
      <c r="D2899" s="165">
        <f t="shared" si="182"/>
        <v>1</v>
      </c>
      <c r="E2899" s="165">
        <f>+Exports!B2902</f>
        <v>18</v>
      </c>
      <c r="F2899" s="165">
        <f>+WEEKDAY(ExportsELAP[[#This Row],[Date Prevailing]],1)</f>
        <v>1</v>
      </c>
      <c r="G2899" s="165">
        <f>+COUNTIFS(ECR_Hours!$K$6:$K$7,ExportsELAP[[#This Row],[Date Prevailing]])</f>
        <v>0</v>
      </c>
      <c r="H2899" s="165">
        <f t="shared" si="183"/>
        <v>1</v>
      </c>
      <c r="I2899" s="166">
        <f>+Exports!G2902</f>
        <v>29050.868299999998</v>
      </c>
      <c r="J2899" s="166">
        <f>+'ELAP_IPCO-APND'!D2902</f>
        <v>41.958590000000001</v>
      </c>
      <c r="K2899" s="166">
        <f>+(ExportsELAP[[#This Row],[Exports kWh - MPT]]/1000)*ExportsELAP[[#This Row],[EIM Price]]</f>
        <v>1218.9334721436969</v>
      </c>
      <c r="L2899" s="167" t="str">
        <f>+INDEX(ECR_Hours!$I$12:$I$15,MATCH(ExportsELAP[[#This Row],[Date Prevailing]],ECR_Hours!$H$12:$H$15,1))</f>
        <v>NS</v>
      </c>
      <c r="M2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0" spans="1:13" x14ac:dyDescent="0.25">
      <c r="A2900" s="164">
        <f>+Exports!A2903</f>
        <v>44682</v>
      </c>
      <c r="B2900" s="165">
        <f t="shared" si="180"/>
        <v>2022</v>
      </c>
      <c r="C2900" s="165">
        <f t="shared" si="181"/>
        <v>5</v>
      </c>
      <c r="D2900" s="165">
        <f t="shared" si="182"/>
        <v>1</v>
      </c>
      <c r="E2900" s="165">
        <f>+Exports!B2903</f>
        <v>19</v>
      </c>
      <c r="F2900" s="165">
        <f>+WEEKDAY(ExportsELAP[[#This Row],[Date Prevailing]],1)</f>
        <v>1</v>
      </c>
      <c r="G2900" s="165">
        <f>+COUNTIFS(ECR_Hours!$K$6:$K$7,ExportsELAP[[#This Row],[Date Prevailing]])</f>
        <v>0</v>
      </c>
      <c r="H2900" s="165">
        <f t="shared" si="183"/>
        <v>1</v>
      </c>
      <c r="I2900" s="166">
        <f>+Exports!G2903</f>
        <v>18279.766600000003</v>
      </c>
      <c r="J2900" s="166">
        <f>+'ELAP_IPCO-APND'!D2903</f>
        <v>46.319470000000003</v>
      </c>
      <c r="K2900" s="166">
        <f>+(ExportsELAP[[#This Row],[Exports kWh - MPT]]/1000)*ExportsELAP[[#This Row],[EIM Price]]</f>
        <v>846.70910063570216</v>
      </c>
      <c r="L2900" s="167" t="str">
        <f>+INDEX(ECR_Hours!$I$12:$I$15,MATCH(ExportsELAP[[#This Row],[Date Prevailing]],ECR_Hours!$H$12:$H$15,1))</f>
        <v>NS</v>
      </c>
      <c r="M2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1" spans="1:13" x14ac:dyDescent="0.25">
      <c r="A2901" s="164">
        <f>+Exports!A2904</f>
        <v>44682</v>
      </c>
      <c r="B2901" s="165">
        <f t="shared" si="180"/>
        <v>2022</v>
      </c>
      <c r="C2901" s="165">
        <f t="shared" si="181"/>
        <v>5</v>
      </c>
      <c r="D2901" s="165">
        <f t="shared" si="182"/>
        <v>1</v>
      </c>
      <c r="E2901" s="165">
        <f>+Exports!B2904</f>
        <v>20</v>
      </c>
      <c r="F2901" s="165">
        <f>+WEEKDAY(ExportsELAP[[#This Row],[Date Prevailing]],1)</f>
        <v>1</v>
      </c>
      <c r="G2901" s="165">
        <f>+COUNTIFS(ECR_Hours!$K$6:$K$7,ExportsELAP[[#This Row],[Date Prevailing]])</f>
        <v>0</v>
      </c>
      <c r="H2901" s="165">
        <f t="shared" si="183"/>
        <v>1</v>
      </c>
      <c r="I2901" s="166">
        <f>+Exports!G2904</f>
        <v>6687.6787999999997</v>
      </c>
      <c r="J2901" s="166">
        <f>+'ELAP_IPCO-APND'!D2904</f>
        <v>49.577460000000002</v>
      </c>
      <c r="K2901" s="166">
        <f>+(ExportsELAP[[#This Row],[Exports kWh - MPT]]/1000)*ExportsELAP[[#This Row],[EIM Price]]</f>
        <v>331.558128199848</v>
      </c>
      <c r="L2901" s="167" t="str">
        <f>+INDEX(ECR_Hours!$I$12:$I$15,MATCH(ExportsELAP[[#This Row],[Date Prevailing]],ECR_Hours!$H$12:$H$15,1))</f>
        <v>NS</v>
      </c>
      <c r="M2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2" spans="1:13" x14ac:dyDescent="0.25">
      <c r="A2902" s="164">
        <f>+Exports!A2905</f>
        <v>44682</v>
      </c>
      <c r="B2902" s="165">
        <f t="shared" si="180"/>
        <v>2022</v>
      </c>
      <c r="C2902" s="165">
        <f t="shared" si="181"/>
        <v>5</v>
      </c>
      <c r="D2902" s="165">
        <f t="shared" si="182"/>
        <v>1</v>
      </c>
      <c r="E2902" s="165">
        <f>+Exports!B2905</f>
        <v>21</v>
      </c>
      <c r="F2902" s="165">
        <f>+WEEKDAY(ExportsELAP[[#This Row],[Date Prevailing]],1)</f>
        <v>1</v>
      </c>
      <c r="G2902" s="165">
        <f>+COUNTIFS(ECR_Hours!$K$6:$K$7,ExportsELAP[[#This Row],[Date Prevailing]])</f>
        <v>0</v>
      </c>
      <c r="H2902" s="165">
        <f t="shared" si="183"/>
        <v>1</v>
      </c>
      <c r="I2902" s="166">
        <f>+Exports!G2905</f>
        <v>946.01</v>
      </c>
      <c r="J2902" s="166">
        <f>+'ELAP_IPCO-APND'!D2905</f>
        <v>69.654579999999996</v>
      </c>
      <c r="K2902" s="166">
        <f>+(ExportsELAP[[#This Row],[Exports kWh - MPT]]/1000)*ExportsELAP[[#This Row],[EIM Price]]</f>
        <v>65.893929225799994</v>
      </c>
      <c r="L2902" s="167" t="str">
        <f>+INDEX(ECR_Hours!$I$12:$I$15,MATCH(ExportsELAP[[#This Row],[Date Prevailing]],ECR_Hours!$H$12:$H$15,1))</f>
        <v>NS</v>
      </c>
      <c r="M2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3" spans="1:13" x14ac:dyDescent="0.25">
      <c r="A2903" s="164">
        <f>+Exports!A2906</f>
        <v>44682</v>
      </c>
      <c r="B2903" s="165">
        <f t="shared" si="180"/>
        <v>2022</v>
      </c>
      <c r="C2903" s="165">
        <f t="shared" si="181"/>
        <v>5</v>
      </c>
      <c r="D2903" s="165">
        <f t="shared" si="182"/>
        <v>1</v>
      </c>
      <c r="E2903" s="165">
        <f>+Exports!B2906</f>
        <v>22</v>
      </c>
      <c r="F2903" s="165">
        <f>+WEEKDAY(ExportsELAP[[#This Row],[Date Prevailing]],1)</f>
        <v>1</v>
      </c>
      <c r="G2903" s="165">
        <f>+COUNTIFS(ECR_Hours!$K$6:$K$7,ExportsELAP[[#This Row],[Date Prevailing]])</f>
        <v>0</v>
      </c>
      <c r="H2903" s="165">
        <f t="shared" si="183"/>
        <v>1</v>
      </c>
      <c r="I2903" s="166">
        <f>+Exports!G2906</f>
        <v>25.156300000000002</v>
      </c>
      <c r="J2903" s="166">
        <f>+'ELAP_IPCO-APND'!D2906</f>
        <v>72.342370000000003</v>
      </c>
      <c r="K2903" s="166">
        <f>+(ExportsELAP[[#This Row],[Exports kWh - MPT]]/1000)*ExportsELAP[[#This Row],[EIM Price]]</f>
        <v>1.8198663624310003</v>
      </c>
      <c r="L2903" s="167" t="str">
        <f>+INDEX(ECR_Hours!$I$12:$I$15,MATCH(ExportsELAP[[#This Row],[Date Prevailing]],ECR_Hours!$H$12:$H$15,1))</f>
        <v>NS</v>
      </c>
      <c r="M2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4" spans="1:13" x14ac:dyDescent="0.25">
      <c r="A2904" s="164">
        <f>+Exports!A2907</f>
        <v>44682</v>
      </c>
      <c r="B2904" s="165">
        <f t="shared" si="180"/>
        <v>2022</v>
      </c>
      <c r="C2904" s="165">
        <f t="shared" si="181"/>
        <v>5</v>
      </c>
      <c r="D2904" s="165">
        <f t="shared" si="182"/>
        <v>1</v>
      </c>
      <c r="E2904" s="165">
        <f>+Exports!B2907</f>
        <v>23</v>
      </c>
      <c r="F2904" s="165">
        <f>+WEEKDAY(ExportsELAP[[#This Row],[Date Prevailing]],1)</f>
        <v>1</v>
      </c>
      <c r="G2904" s="165">
        <f>+COUNTIFS(ECR_Hours!$K$6:$K$7,ExportsELAP[[#This Row],[Date Prevailing]])</f>
        <v>0</v>
      </c>
      <c r="H2904" s="165">
        <f t="shared" si="183"/>
        <v>1</v>
      </c>
      <c r="I2904" s="166">
        <f>+Exports!G2907</f>
        <v>24.845400000000001</v>
      </c>
      <c r="J2904" s="166">
        <f>+'ELAP_IPCO-APND'!D2907</f>
        <v>62.006570000000004</v>
      </c>
      <c r="K2904" s="166">
        <f>+(ExportsELAP[[#This Row],[Exports kWh - MPT]]/1000)*ExportsELAP[[#This Row],[EIM Price]]</f>
        <v>1.540578034278</v>
      </c>
      <c r="L2904" s="167" t="str">
        <f>+INDEX(ECR_Hours!$I$12:$I$15,MATCH(ExportsELAP[[#This Row],[Date Prevailing]],ECR_Hours!$H$12:$H$15,1))</f>
        <v>NS</v>
      </c>
      <c r="M2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5" spans="1:13" x14ac:dyDescent="0.25">
      <c r="A2905" s="164">
        <f>+Exports!A2908</f>
        <v>44682</v>
      </c>
      <c r="B2905" s="165">
        <f t="shared" si="180"/>
        <v>2022</v>
      </c>
      <c r="C2905" s="165">
        <f t="shared" si="181"/>
        <v>5</v>
      </c>
      <c r="D2905" s="165">
        <f t="shared" si="182"/>
        <v>1</v>
      </c>
      <c r="E2905" s="165">
        <f>+Exports!B2908</f>
        <v>24</v>
      </c>
      <c r="F2905" s="165">
        <f>+WEEKDAY(ExportsELAP[[#This Row],[Date Prevailing]],1)</f>
        <v>1</v>
      </c>
      <c r="G2905" s="165">
        <f>+COUNTIFS(ECR_Hours!$K$6:$K$7,ExportsELAP[[#This Row],[Date Prevailing]])</f>
        <v>0</v>
      </c>
      <c r="H2905" s="165">
        <f t="shared" si="183"/>
        <v>1</v>
      </c>
      <c r="I2905" s="166">
        <f>+Exports!G2908</f>
        <v>25.019500000000001</v>
      </c>
      <c r="J2905" s="166">
        <f>+'ELAP_IPCO-APND'!D2908</f>
        <v>56.120869999999996</v>
      </c>
      <c r="K2905" s="166">
        <f>+(ExportsELAP[[#This Row],[Exports kWh - MPT]]/1000)*ExportsELAP[[#This Row],[EIM Price]]</f>
        <v>1.4041161069649999</v>
      </c>
      <c r="L2905" s="167" t="str">
        <f>+INDEX(ECR_Hours!$I$12:$I$15,MATCH(ExportsELAP[[#This Row],[Date Prevailing]],ECR_Hours!$H$12:$H$15,1))</f>
        <v>NS</v>
      </c>
      <c r="M2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6" spans="1:13" x14ac:dyDescent="0.25">
      <c r="A2906" s="164">
        <f>+Exports!A2909</f>
        <v>44683</v>
      </c>
      <c r="B2906" s="165">
        <f t="shared" si="180"/>
        <v>2022</v>
      </c>
      <c r="C2906" s="165">
        <f t="shared" si="181"/>
        <v>5</v>
      </c>
      <c r="D2906" s="165">
        <f t="shared" si="182"/>
        <v>2</v>
      </c>
      <c r="E2906" s="165">
        <f>+Exports!B2909</f>
        <v>1</v>
      </c>
      <c r="F2906" s="165">
        <f>+WEEKDAY(ExportsELAP[[#This Row],[Date Prevailing]],1)</f>
        <v>2</v>
      </c>
      <c r="G2906" s="165">
        <f>+COUNTIFS(ECR_Hours!$K$6:$K$7,ExportsELAP[[#This Row],[Date Prevailing]])</f>
        <v>0</v>
      </c>
      <c r="H2906" s="165">
        <f t="shared" si="183"/>
        <v>2</v>
      </c>
      <c r="I2906" s="166">
        <f>+Exports!G2909</f>
        <v>81.317499999999995</v>
      </c>
      <c r="J2906" s="166">
        <f>+'ELAP_IPCO-APND'!D2909</f>
        <v>51.835729999999998</v>
      </c>
      <c r="K2906" s="166">
        <f>+(ExportsELAP[[#This Row],[Exports kWh - MPT]]/1000)*ExportsELAP[[#This Row],[EIM Price]]</f>
        <v>4.2151519742749999</v>
      </c>
      <c r="L2906" s="167" t="str">
        <f>+INDEX(ECR_Hours!$I$12:$I$15,MATCH(ExportsELAP[[#This Row],[Date Prevailing]],ECR_Hours!$H$12:$H$15,1))</f>
        <v>NS</v>
      </c>
      <c r="M2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7" spans="1:13" x14ac:dyDescent="0.25">
      <c r="A2907" s="164">
        <f>+Exports!A2910</f>
        <v>44683</v>
      </c>
      <c r="B2907" s="165">
        <f t="shared" si="180"/>
        <v>2022</v>
      </c>
      <c r="C2907" s="165">
        <f t="shared" si="181"/>
        <v>5</v>
      </c>
      <c r="D2907" s="165">
        <f t="shared" si="182"/>
        <v>2</v>
      </c>
      <c r="E2907" s="165">
        <f>+Exports!B2910</f>
        <v>2</v>
      </c>
      <c r="F2907" s="165">
        <f>+WEEKDAY(ExportsELAP[[#This Row],[Date Prevailing]],1)</f>
        <v>2</v>
      </c>
      <c r="G2907" s="165">
        <f>+COUNTIFS(ECR_Hours!$K$6:$K$7,ExportsELAP[[#This Row],[Date Prevailing]])</f>
        <v>0</v>
      </c>
      <c r="H2907" s="165">
        <f t="shared" si="183"/>
        <v>2</v>
      </c>
      <c r="I2907" s="166">
        <f>+Exports!G2910</f>
        <v>80.221500000000006</v>
      </c>
      <c r="J2907" s="166">
        <f>+'ELAP_IPCO-APND'!D2910</f>
        <v>48.390419999999999</v>
      </c>
      <c r="K2907" s="166">
        <f>+(ExportsELAP[[#This Row],[Exports kWh - MPT]]/1000)*ExportsELAP[[#This Row],[EIM Price]]</f>
        <v>3.8819520780299999</v>
      </c>
      <c r="L2907" s="167" t="str">
        <f>+INDEX(ECR_Hours!$I$12:$I$15,MATCH(ExportsELAP[[#This Row],[Date Prevailing]],ECR_Hours!$H$12:$H$15,1))</f>
        <v>NS</v>
      </c>
      <c r="M2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8" spans="1:13" x14ac:dyDescent="0.25">
      <c r="A2908" s="164">
        <f>+Exports!A2911</f>
        <v>44683</v>
      </c>
      <c r="B2908" s="165">
        <f t="shared" si="180"/>
        <v>2022</v>
      </c>
      <c r="C2908" s="165">
        <f t="shared" si="181"/>
        <v>5</v>
      </c>
      <c r="D2908" s="165">
        <f t="shared" si="182"/>
        <v>2</v>
      </c>
      <c r="E2908" s="165">
        <f>+Exports!B2911</f>
        <v>3</v>
      </c>
      <c r="F2908" s="165">
        <f>+WEEKDAY(ExportsELAP[[#This Row],[Date Prevailing]],1)</f>
        <v>2</v>
      </c>
      <c r="G2908" s="165">
        <f>+COUNTIFS(ECR_Hours!$K$6:$K$7,ExportsELAP[[#This Row],[Date Prevailing]])</f>
        <v>0</v>
      </c>
      <c r="H2908" s="165">
        <f t="shared" si="183"/>
        <v>2</v>
      </c>
      <c r="I2908" s="166">
        <f>+Exports!G2911</f>
        <v>79.528099999999995</v>
      </c>
      <c r="J2908" s="166">
        <f>+'ELAP_IPCO-APND'!D2911</f>
        <v>48.020690000000002</v>
      </c>
      <c r="K2908" s="166">
        <f>+(ExportsELAP[[#This Row],[Exports kWh - MPT]]/1000)*ExportsELAP[[#This Row],[EIM Price]]</f>
        <v>3.8189942363889995</v>
      </c>
      <c r="L2908" s="167" t="str">
        <f>+INDEX(ECR_Hours!$I$12:$I$15,MATCH(ExportsELAP[[#This Row],[Date Prevailing]],ECR_Hours!$H$12:$H$15,1))</f>
        <v>NS</v>
      </c>
      <c r="M2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09" spans="1:13" x14ac:dyDescent="0.25">
      <c r="A2909" s="164">
        <f>+Exports!A2912</f>
        <v>44683</v>
      </c>
      <c r="B2909" s="165">
        <f t="shared" si="180"/>
        <v>2022</v>
      </c>
      <c r="C2909" s="165">
        <f t="shared" si="181"/>
        <v>5</v>
      </c>
      <c r="D2909" s="165">
        <f t="shared" si="182"/>
        <v>2</v>
      </c>
      <c r="E2909" s="165">
        <f>+Exports!B2912</f>
        <v>4</v>
      </c>
      <c r="F2909" s="165">
        <f>+WEEKDAY(ExportsELAP[[#This Row],[Date Prevailing]],1)</f>
        <v>2</v>
      </c>
      <c r="G2909" s="165">
        <f>+COUNTIFS(ECR_Hours!$K$6:$K$7,ExportsELAP[[#This Row],[Date Prevailing]])</f>
        <v>0</v>
      </c>
      <c r="H2909" s="165">
        <f t="shared" si="183"/>
        <v>2</v>
      </c>
      <c r="I2909" s="166">
        <f>+Exports!G2912</f>
        <v>35.674400000000006</v>
      </c>
      <c r="J2909" s="166">
        <f>+'ELAP_IPCO-APND'!D2912</f>
        <v>46.606580000000001</v>
      </c>
      <c r="K2909" s="166">
        <f>+(ExportsELAP[[#This Row],[Exports kWh - MPT]]/1000)*ExportsELAP[[#This Row],[EIM Price]]</f>
        <v>1.6626617775520005</v>
      </c>
      <c r="L2909" s="167" t="str">
        <f>+INDEX(ECR_Hours!$I$12:$I$15,MATCH(ExportsELAP[[#This Row],[Date Prevailing]],ECR_Hours!$H$12:$H$15,1))</f>
        <v>NS</v>
      </c>
      <c r="M2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0" spans="1:13" x14ac:dyDescent="0.25">
      <c r="A2910" s="164">
        <f>+Exports!A2913</f>
        <v>44683</v>
      </c>
      <c r="B2910" s="165">
        <f t="shared" si="180"/>
        <v>2022</v>
      </c>
      <c r="C2910" s="165">
        <f t="shared" si="181"/>
        <v>5</v>
      </c>
      <c r="D2910" s="165">
        <f t="shared" si="182"/>
        <v>2</v>
      </c>
      <c r="E2910" s="165">
        <f>+Exports!B2913</f>
        <v>5</v>
      </c>
      <c r="F2910" s="165">
        <f>+WEEKDAY(ExportsELAP[[#This Row],[Date Prevailing]],1)</f>
        <v>2</v>
      </c>
      <c r="G2910" s="165">
        <f>+COUNTIFS(ECR_Hours!$K$6:$K$7,ExportsELAP[[#This Row],[Date Prevailing]])</f>
        <v>0</v>
      </c>
      <c r="H2910" s="165">
        <f t="shared" si="183"/>
        <v>2</v>
      </c>
      <c r="I2910" s="166">
        <f>+Exports!G2913</f>
        <v>39.683899999999795</v>
      </c>
      <c r="J2910" s="166">
        <f>+'ELAP_IPCO-APND'!D2913</f>
        <v>45.822200000000002</v>
      </c>
      <c r="K2910" s="166">
        <f>+(ExportsELAP[[#This Row],[Exports kWh - MPT]]/1000)*ExportsELAP[[#This Row],[EIM Price]]</f>
        <v>1.8184036025799906</v>
      </c>
      <c r="L2910" s="167" t="str">
        <f>+INDEX(ECR_Hours!$I$12:$I$15,MATCH(ExportsELAP[[#This Row],[Date Prevailing]],ECR_Hours!$H$12:$H$15,1))</f>
        <v>NS</v>
      </c>
      <c r="M2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1" spans="1:13" x14ac:dyDescent="0.25">
      <c r="A2911" s="164">
        <f>+Exports!A2914</f>
        <v>44683</v>
      </c>
      <c r="B2911" s="165">
        <f t="shared" si="180"/>
        <v>2022</v>
      </c>
      <c r="C2911" s="165">
        <f t="shared" si="181"/>
        <v>5</v>
      </c>
      <c r="D2911" s="165">
        <f t="shared" si="182"/>
        <v>2</v>
      </c>
      <c r="E2911" s="165">
        <f>+Exports!B2914</f>
        <v>6</v>
      </c>
      <c r="F2911" s="165">
        <f>+WEEKDAY(ExportsELAP[[#This Row],[Date Prevailing]],1)</f>
        <v>2</v>
      </c>
      <c r="G2911" s="165">
        <f>+COUNTIFS(ECR_Hours!$K$6:$K$7,ExportsELAP[[#This Row],[Date Prevailing]])</f>
        <v>0</v>
      </c>
      <c r="H2911" s="165">
        <f t="shared" si="183"/>
        <v>2</v>
      </c>
      <c r="I2911" s="166">
        <f>+Exports!G2914</f>
        <v>35.490499999999905</v>
      </c>
      <c r="J2911" s="166">
        <f>+'ELAP_IPCO-APND'!D2914</f>
        <v>51.177169999999997</v>
      </c>
      <c r="K2911" s="166">
        <f>+(ExportsELAP[[#This Row],[Exports kWh - MPT]]/1000)*ExportsELAP[[#This Row],[EIM Price]]</f>
        <v>1.8163033518849949</v>
      </c>
      <c r="L2911" s="167" t="str">
        <f>+INDEX(ECR_Hours!$I$12:$I$15,MATCH(ExportsELAP[[#This Row],[Date Prevailing]],ECR_Hours!$H$12:$H$15,1))</f>
        <v>NS</v>
      </c>
      <c r="M2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2" spans="1:13" x14ac:dyDescent="0.25">
      <c r="A2912" s="164">
        <f>+Exports!A2915</f>
        <v>44683</v>
      </c>
      <c r="B2912" s="165">
        <f t="shared" si="180"/>
        <v>2022</v>
      </c>
      <c r="C2912" s="165">
        <f t="shared" si="181"/>
        <v>5</v>
      </c>
      <c r="D2912" s="165">
        <f t="shared" si="182"/>
        <v>2</v>
      </c>
      <c r="E2912" s="165">
        <f>+Exports!B2915</f>
        <v>7</v>
      </c>
      <c r="F2912" s="165">
        <f>+WEEKDAY(ExportsELAP[[#This Row],[Date Prevailing]],1)</f>
        <v>2</v>
      </c>
      <c r="G2912" s="165">
        <f>+COUNTIFS(ECR_Hours!$K$6:$K$7,ExportsELAP[[#This Row],[Date Prevailing]])</f>
        <v>0</v>
      </c>
      <c r="H2912" s="165">
        <f t="shared" si="183"/>
        <v>2</v>
      </c>
      <c r="I2912" s="166">
        <f>+Exports!G2915</f>
        <v>561.65300000000002</v>
      </c>
      <c r="J2912" s="166">
        <f>+'ELAP_IPCO-APND'!D2915</f>
        <v>54.163130000000002</v>
      </c>
      <c r="K2912" s="166">
        <f>+(ExportsELAP[[#This Row],[Exports kWh - MPT]]/1000)*ExportsELAP[[#This Row],[EIM Price]]</f>
        <v>30.420884453890004</v>
      </c>
      <c r="L2912" s="167" t="str">
        <f>+INDEX(ECR_Hours!$I$12:$I$15,MATCH(ExportsELAP[[#This Row],[Date Prevailing]],ECR_Hours!$H$12:$H$15,1))</f>
        <v>NS</v>
      </c>
      <c r="M2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3" spans="1:13" x14ac:dyDescent="0.25">
      <c r="A2913" s="164">
        <f>+Exports!A2916</f>
        <v>44683</v>
      </c>
      <c r="B2913" s="165">
        <f t="shared" si="180"/>
        <v>2022</v>
      </c>
      <c r="C2913" s="165">
        <f t="shared" si="181"/>
        <v>5</v>
      </c>
      <c r="D2913" s="165">
        <f t="shared" si="182"/>
        <v>2</v>
      </c>
      <c r="E2913" s="165">
        <f>+Exports!B2916</f>
        <v>8</v>
      </c>
      <c r="F2913" s="165">
        <f>+WEEKDAY(ExportsELAP[[#This Row],[Date Prevailing]],1)</f>
        <v>2</v>
      </c>
      <c r="G2913" s="165">
        <f>+COUNTIFS(ECR_Hours!$K$6:$K$7,ExportsELAP[[#This Row],[Date Prevailing]])</f>
        <v>0</v>
      </c>
      <c r="H2913" s="165">
        <f t="shared" si="183"/>
        <v>2</v>
      </c>
      <c r="I2913" s="166">
        <f>+Exports!G2916</f>
        <v>5489.7314000000006</v>
      </c>
      <c r="J2913" s="166">
        <f>+'ELAP_IPCO-APND'!D2916</f>
        <v>68.57602</v>
      </c>
      <c r="K2913" s="166">
        <f>+(ExportsELAP[[#This Row],[Exports kWh - MPT]]/1000)*ExportsELAP[[#This Row],[EIM Price]]</f>
        <v>376.46393028102801</v>
      </c>
      <c r="L2913" s="167" t="str">
        <f>+INDEX(ECR_Hours!$I$12:$I$15,MATCH(ExportsELAP[[#This Row],[Date Prevailing]],ECR_Hours!$H$12:$H$15,1))</f>
        <v>NS</v>
      </c>
      <c r="M2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4" spans="1:13" x14ac:dyDescent="0.25">
      <c r="A2914" s="164">
        <f>+Exports!A2917</f>
        <v>44683</v>
      </c>
      <c r="B2914" s="165">
        <f t="shared" si="180"/>
        <v>2022</v>
      </c>
      <c r="C2914" s="165">
        <f t="shared" si="181"/>
        <v>5</v>
      </c>
      <c r="D2914" s="165">
        <f t="shared" si="182"/>
        <v>2</v>
      </c>
      <c r="E2914" s="165">
        <f>+Exports!B2917</f>
        <v>9</v>
      </c>
      <c r="F2914" s="165">
        <f>+WEEKDAY(ExportsELAP[[#This Row],[Date Prevailing]],1)</f>
        <v>2</v>
      </c>
      <c r="G2914" s="165">
        <f>+COUNTIFS(ECR_Hours!$K$6:$K$7,ExportsELAP[[#This Row],[Date Prevailing]])</f>
        <v>0</v>
      </c>
      <c r="H2914" s="165">
        <f t="shared" si="183"/>
        <v>2</v>
      </c>
      <c r="I2914" s="166">
        <f>+Exports!G2917</f>
        <v>17242.8943</v>
      </c>
      <c r="J2914" s="166">
        <f>+'ELAP_IPCO-APND'!D2917</f>
        <v>51.229880000000001</v>
      </c>
      <c r="K2914" s="166">
        <f>+(ExportsELAP[[#This Row],[Exports kWh - MPT]]/1000)*ExportsELAP[[#This Row],[EIM Price]]</f>
        <v>883.35140584168403</v>
      </c>
      <c r="L2914" s="167" t="str">
        <f>+INDEX(ECR_Hours!$I$12:$I$15,MATCH(ExportsELAP[[#This Row],[Date Prevailing]],ECR_Hours!$H$12:$H$15,1))</f>
        <v>NS</v>
      </c>
      <c r="M2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5" spans="1:13" x14ac:dyDescent="0.25">
      <c r="A2915" s="164">
        <f>+Exports!A2918</f>
        <v>44683</v>
      </c>
      <c r="B2915" s="165">
        <f t="shared" si="180"/>
        <v>2022</v>
      </c>
      <c r="C2915" s="165">
        <f t="shared" si="181"/>
        <v>5</v>
      </c>
      <c r="D2915" s="165">
        <f t="shared" si="182"/>
        <v>2</v>
      </c>
      <c r="E2915" s="165">
        <f>+Exports!B2918</f>
        <v>10</v>
      </c>
      <c r="F2915" s="165">
        <f>+WEEKDAY(ExportsELAP[[#This Row],[Date Prevailing]],1)</f>
        <v>2</v>
      </c>
      <c r="G2915" s="165">
        <f>+COUNTIFS(ECR_Hours!$K$6:$K$7,ExportsELAP[[#This Row],[Date Prevailing]])</f>
        <v>0</v>
      </c>
      <c r="H2915" s="165">
        <f t="shared" si="183"/>
        <v>2</v>
      </c>
      <c r="I2915" s="166">
        <f>+Exports!G2918</f>
        <v>31203.290800000002</v>
      </c>
      <c r="J2915" s="166">
        <f>+'ELAP_IPCO-APND'!D2918</f>
        <v>50.227290000000004</v>
      </c>
      <c r="K2915" s="166">
        <f>+(ExportsELAP[[#This Row],[Exports kWh - MPT]]/1000)*ExportsELAP[[#This Row],[EIM Price]]</f>
        <v>1567.2567359659322</v>
      </c>
      <c r="L2915" s="167" t="str">
        <f>+INDEX(ECR_Hours!$I$12:$I$15,MATCH(ExportsELAP[[#This Row],[Date Prevailing]],ECR_Hours!$H$12:$H$15,1))</f>
        <v>NS</v>
      </c>
      <c r="M2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6" spans="1:13" x14ac:dyDescent="0.25">
      <c r="A2916" s="164">
        <f>+Exports!A2919</f>
        <v>44683</v>
      </c>
      <c r="B2916" s="165">
        <f t="shared" si="180"/>
        <v>2022</v>
      </c>
      <c r="C2916" s="165">
        <f t="shared" si="181"/>
        <v>5</v>
      </c>
      <c r="D2916" s="165">
        <f t="shared" si="182"/>
        <v>2</v>
      </c>
      <c r="E2916" s="165">
        <f>+Exports!B2919</f>
        <v>11</v>
      </c>
      <c r="F2916" s="165">
        <f>+WEEKDAY(ExportsELAP[[#This Row],[Date Prevailing]],1)</f>
        <v>2</v>
      </c>
      <c r="G2916" s="165">
        <f>+COUNTIFS(ECR_Hours!$K$6:$K$7,ExportsELAP[[#This Row],[Date Prevailing]])</f>
        <v>0</v>
      </c>
      <c r="H2916" s="165">
        <f t="shared" si="183"/>
        <v>2</v>
      </c>
      <c r="I2916" s="166">
        <f>+Exports!G2919</f>
        <v>44331.141199999998</v>
      </c>
      <c r="J2916" s="166">
        <f>+'ELAP_IPCO-APND'!D2919</f>
        <v>40.390419999999999</v>
      </c>
      <c r="K2916" s="166">
        <f>+(ExportsELAP[[#This Row],[Exports kWh - MPT]]/1000)*ExportsELAP[[#This Row],[EIM Price]]</f>
        <v>1790.5534121473038</v>
      </c>
      <c r="L2916" s="167" t="str">
        <f>+INDEX(ECR_Hours!$I$12:$I$15,MATCH(ExportsELAP[[#This Row],[Date Prevailing]],ECR_Hours!$H$12:$H$15,1))</f>
        <v>NS</v>
      </c>
      <c r="M2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7" spans="1:13" x14ac:dyDescent="0.25">
      <c r="A2917" s="164">
        <f>+Exports!A2920</f>
        <v>44683</v>
      </c>
      <c r="B2917" s="165">
        <f t="shared" si="180"/>
        <v>2022</v>
      </c>
      <c r="C2917" s="165">
        <f t="shared" si="181"/>
        <v>5</v>
      </c>
      <c r="D2917" s="165">
        <f t="shared" si="182"/>
        <v>2</v>
      </c>
      <c r="E2917" s="165">
        <f>+Exports!B2920</f>
        <v>12</v>
      </c>
      <c r="F2917" s="165">
        <f>+WEEKDAY(ExportsELAP[[#This Row],[Date Prevailing]],1)</f>
        <v>2</v>
      </c>
      <c r="G2917" s="165">
        <f>+COUNTIFS(ECR_Hours!$K$6:$K$7,ExportsELAP[[#This Row],[Date Prevailing]])</f>
        <v>0</v>
      </c>
      <c r="H2917" s="165">
        <f t="shared" si="183"/>
        <v>2</v>
      </c>
      <c r="I2917" s="166">
        <f>+Exports!G2920</f>
        <v>45708.271099999998</v>
      </c>
      <c r="J2917" s="166">
        <f>+'ELAP_IPCO-APND'!D2920</f>
        <v>40.559530000000002</v>
      </c>
      <c r="K2917" s="166">
        <f>+(ExportsELAP[[#This Row],[Exports kWh - MPT]]/1000)*ExportsELAP[[#This Row],[EIM Price]]</f>
        <v>1853.9059929285829</v>
      </c>
      <c r="L2917" s="167" t="str">
        <f>+INDEX(ECR_Hours!$I$12:$I$15,MATCH(ExportsELAP[[#This Row],[Date Prevailing]],ECR_Hours!$H$12:$H$15,1))</f>
        <v>NS</v>
      </c>
      <c r="M2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8" spans="1:13" x14ac:dyDescent="0.25">
      <c r="A2918" s="164">
        <f>+Exports!A2921</f>
        <v>44683</v>
      </c>
      <c r="B2918" s="165">
        <f t="shared" si="180"/>
        <v>2022</v>
      </c>
      <c r="C2918" s="165">
        <f t="shared" si="181"/>
        <v>5</v>
      </c>
      <c r="D2918" s="165">
        <f t="shared" si="182"/>
        <v>2</v>
      </c>
      <c r="E2918" s="165">
        <f>+Exports!B2921</f>
        <v>13</v>
      </c>
      <c r="F2918" s="165">
        <f>+WEEKDAY(ExportsELAP[[#This Row],[Date Prevailing]],1)</f>
        <v>2</v>
      </c>
      <c r="G2918" s="165">
        <f>+COUNTIFS(ECR_Hours!$K$6:$K$7,ExportsELAP[[#This Row],[Date Prevailing]])</f>
        <v>0</v>
      </c>
      <c r="H2918" s="165">
        <f t="shared" si="183"/>
        <v>2</v>
      </c>
      <c r="I2918" s="166">
        <f>+Exports!G2921</f>
        <v>39360.981399999997</v>
      </c>
      <c r="J2918" s="166">
        <f>+'ELAP_IPCO-APND'!D2921</f>
        <v>42.050919999999998</v>
      </c>
      <c r="K2918" s="166">
        <f>+(ExportsELAP[[#This Row],[Exports kWh - MPT]]/1000)*ExportsELAP[[#This Row],[EIM Price]]</f>
        <v>1655.1654799728879</v>
      </c>
      <c r="L2918" s="167" t="str">
        <f>+INDEX(ECR_Hours!$I$12:$I$15,MATCH(ExportsELAP[[#This Row],[Date Prevailing]],ECR_Hours!$H$12:$H$15,1))</f>
        <v>NS</v>
      </c>
      <c r="M2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19" spans="1:13" x14ac:dyDescent="0.25">
      <c r="A2919" s="164">
        <f>+Exports!A2922</f>
        <v>44683</v>
      </c>
      <c r="B2919" s="165">
        <f t="shared" si="180"/>
        <v>2022</v>
      </c>
      <c r="C2919" s="165">
        <f t="shared" si="181"/>
        <v>5</v>
      </c>
      <c r="D2919" s="165">
        <f t="shared" si="182"/>
        <v>2</v>
      </c>
      <c r="E2919" s="165">
        <f>+Exports!B2922</f>
        <v>14</v>
      </c>
      <c r="F2919" s="165">
        <f>+WEEKDAY(ExportsELAP[[#This Row],[Date Prevailing]],1)</f>
        <v>2</v>
      </c>
      <c r="G2919" s="165">
        <f>+COUNTIFS(ECR_Hours!$K$6:$K$7,ExportsELAP[[#This Row],[Date Prevailing]])</f>
        <v>0</v>
      </c>
      <c r="H2919" s="165">
        <f t="shared" si="183"/>
        <v>2</v>
      </c>
      <c r="I2919" s="166">
        <f>+Exports!G2922</f>
        <v>26651.179199999999</v>
      </c>
      <c r="J2919" s="166">
        <f>+'ELAP_IPCO-APND'!D2922</f>
        <v>40.089309999999998</v>
      </c>
      <c r="K2919" s="166">
        <f>+(ExportsELAP[[#This Row],[Exports kWh - MPT]]/1000)*ExportsELAP[[#This Row],[EIM Price]]</f>
        <v>1068.4273848143519</v>
      </c>
      <c r="L2919" s="167" t="str">
        <f>+INDEX(ECR_Hours!$I$12:$I$15,MATCH(ExportsELAP[[#This Row],[Date Prevailing]],ECR_Hours!$H$12:$H$15,1))</f>
        <v>NS</v>
      </c>
      <c r="M2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0" spans="1:13" x14ac:dyDescent="0.25">
      <c r="A2920" s="164">
        <f>+Exports!A2923</f>
        <v>44683</v>
      </c>
      <c r="B2920" s="165">
        <f t="shared" si="180"/>
        <v>2022</v>
      </c>
      <c r="C2920" s="165">
        <f t="shared" si="181"/>
        <v>5</v>
      </c>
      <c r="D2920" s="165">
        <f t="shared" si="182"/>
        <v>2</v>
      </c>
      <c r="E2920" s="165">
        <f>+Exports!B2923</f>
        <v>15</v>
      </c>
      <c r="F2920" s="165">
        <f>+WEEKDAY(ExportsELAP[[#This Row],[Date Prevailing]],1)</f>
        <v>2</v>
      </c>
      <c r="G2920" s="165">
        <f>+COUNTIFS(ECR_Hours!$K$6:$K$7,ExportsELAP[[#This Row],[Date Prevailing]])</f>
        <v>0</v>
      </c>
      <c r="H2920" s="165">
        <f t="shared" si="183"/>
        <v>2</v>
      </c>
      <c r="I2920" s="166">
        <f>+Exports!G2923</f>
        <v>16320.791499999999</v>
      </c>
      <c r="J2920" s="166">
        <f>+'ELAP_IPCO-APND'!D2923</f>
        <v>43.565080000000002</v>
      </c>
      <c r="K2920" s="166">
        <f>+(ExportsELAP[[#This Row],[Exports kWh - MPT]]/1000)*ExportsELAP[[#This Row],[EIM Price]]</f>
        <v>711.01658736081993</v>
      </c>
      <c r="L2920" s="167" t="str">
        <f>+INDEX(ECR_Hours!$I$12:$I$15,MATCH(ExportsELAP[[#This Row],[Date Prevailing]],ECR_Hours!$H$12:$H$15,1))</f>
        <v>NS</v>
      </c>
      <c r="M2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1" spans="1:13" x14ac:dyDescent="0.25">
      <c r="A2921" s="164">
        <f>+Exports!A2924</f>
        <v>44683</v>
      </c>
      <c r="B2921" s="165">
        <f t="shared" si="180"/>
        <v>2022</v>
      </c>
      <c r="C2921" s="165">
        <f t="shared" si="181"/>
        <v>5</v>
      </c>
      <c r="D2921" s="165">
        <f t="shared" si="182"/>
        <v>2</v>
      </c>
      <c r="E2921" s="165">
        <f>+Exports!B2924</f>
        <v>16</v>
      </c>
      <c r="F2921" s="165">
        <f>+WEEKDAY(ExportsELAP[[#This Row],[Date Prevailing]],1)</f>
        <v>2</v>
      </c>
      <c r="G2921" s="165">
        <f>+COUNTIFS(ECR_Hours!$K$6:$K$7,ExportsELAP[[#This Row],[Date Prevailing]])</f>
        <v>0</v>
      </c>
      <c r="H2921" s="165">
        <f t="shared" si="183"/>
        <v>2</v>
      </c>
      <c r="I2921" s="166">
        <f>+Exports!G2924</f>
        <v>12560.2994</v>
      </c>
      <c r="J2921" s="166">
        <f>+'ELAP_IPCO-APND'!D2924</f>
        <v>38.622909999999997</v>
      </c>
      <c r="K2921" s="166">
        <f>+(ExportsELAP[[#This Row],[Exports kWh - MPT]]/1000)*ExportsELAP[[#This Row],[EIM Price]]</f>
        <v>485.11531329925396</v>
      </c>
      <c r="L2921" s="167" t="str">
        <f>+INDEX(ECR_Hours!$I$12:$I$15,MATCH(ExportsELAP[[#This Row],[Date Prevailing]],ECR_Hours!$H$12:$H$15,1))</f>
        <v>NS</v>
      </c>
      <c r="M2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2" spans="1:13" x14ac:dyDescent="0.25">
      <c r="A2922" s="164">
        <f>+Exports!A2925</f>
        <v>44683</v>
      </c>
      <c r="B2922" s="165">
        <f t="shared" si="180"/>
        <v>2022</v>
      </c>
      <c r="C2922" s="165">
        <f t="shared" si="181"/>
        <v>5</v>
      </c>
      <c r="D2922" s="165">
        <f t="shared" si="182"/>
        <v>2</v>
      </c>
      <c r="E2922" s="165">
        <f>+Exports!B2925</f>
        <v>17</v>
      </c>
      <c r="F2922" s="165">
        <f>+WEEKDAY(ExportsELAP[[#This Row],[Date Prevailing]],1)</f>
        <v>2</v>
      </c>
      <c r="G2922" s="165">
        <f>+COUNTIFS(ECR_Hours!$K$6:$K$7,ExportsELAP[[#This Row],[Date Prevailing]])</f>
        <v>0</v>
      </c>
      <c r="H2922" s="165">
        <f t="shared" si="183"/>
        <v>2</v>
      </c>
      <c r="I2922" s="166">
        <f>+Exports!G2925</f>
        <v>12379.9149</v>
      </c>
      <c r="J2922" s="166">
        <f>+'ELAP_IPCO-APND'!D2925</f>
        <v>33.341529999999999</v>
      </c>
      <c r="K2922" s="166">
        <f>+(ExportsELAP[[#This Row],[Exports kWh - MPT]]/1000)*ExportsELAP[[#This Row],[EIM Price]]</f>
        <v>412.76530403579699</v>
      </c>
      <c r="L2922" s="167" t="str">
        <f>+INDEX(ECR_Hours!$I$12:$I$15,MATCH(ExportsELAP[[#This Row],[Date Prevailing]],ECR_Hours!$H$12:$H$15,1))</f>
        <v>NS</v>
      </c>
      <c r="M2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3" spans="1:13" x14ac:dyDescent="0.25">
      <c r="A2923" s="164">
        <f>+Exports!A2926</f>
        <v>44683</v>
      </c>
      <c r="B2923" s="165">
        <f t="shared" si="180"/>
        <v>2022</v>
      </c>
      <c r="C2923" s="165">
        <f t="shared" si="181"/>
        <v>5</v>
      </c>
      <c r="D2923" s="165">
        <f t="shared" si="182"/>
        <v>2</v>
      </c>
      <c r="E2923" s="165">
        <f>+Exports!B2926</f>
        <v>18</v>
      </c>
      <c r="F2923" s="165">
        <f>+WEEKDAY(ExportsELAP[[#This Row],[Date Prevailing]],1)</f>
        <v>2</v>
      </c>
      <c r="G2923" s="165">
        <f>+COUNTIFS(ECR_Hours!$K$6:$K$7,ExportsELAP[[#This Row],[Date Prevailing]])</f>
        <v>0</v>
      </c>
      <c r="H2923" s="165">
        <f t="shared" si="183"/>
        <v>2</v>
      </c>
      <c r="I2923" s="166">
        <f>+Exports!G2926</f>
        <v>13549.117399999999</v>
      </c>
      <c r="J2923" s="166">
        <f>+'ELAP_IPCO-APND'!D2926</f>
        <v>39.356310000000001</v>
      </c>
      <c r="K2923" s="166">
        <f>+(ExportsELAP[[#This Row],[Exports kWh - MPT]]/1000)*ExportsELAP[[#This Row],[EIM Price]]</f>
        <v>533.24326462079398</v>
      </c>
      <c r="L2923" s="167" t="str">
        <f>+INDEX(ECR_Hours!$I$12:$I$15,MATCH(ExportsELAP[[#This Row],[Date Prevailing]],ECR_Hours!$H$12:$H$15,1))</f>
        <v>NS</v>
      </c>
      <c r="M2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4" spans="1:13" x14ac:dyDescent="0.25">
      <c r="A2924" s="164">
        <f>+Exports!A2927</f>
        <v>44683</v>
      </c>
      <c r="B2924" s="165">
        <f t="shared" si="180"/>
        <v>2022</v>
      </c>
      <c r="C2924" s="165">
        <f t="shared" si="181"/>
        <v>5</v>
      </c>
      <c r="D2924" s="165">
        <f t="shared" si="182"/>
        <v>2</v>
      </c>
      <c r="E2924" s="165">
        <f>+Exports!B2927</f>
        <v>19</v>
      </c>
      <c r="F2924" s="165">
        <f>+WEEKDAY(ExportsELAP[[#This Row],[Date Prevailing]],1)</f>
        <v>2</v>
      </c>
      <c r="G2924" s="165">
        <f>+COUNTIFS(ECR_Hours!$K$6:$K$7,ExportsELAP[[#This Row],[Date Prevailing]])</f>
        <v>0</v>
      </c>
      <c r="H2924" s="165">
        <f t="shared" si="183"/>
        <v>2</v>
      </c>
      <c r="I2924" s="166">
        <f>+Exports!G2927</f>
        <v>3726.3783000000003</v>
      </c>
      <c r="J2924" s="166">
        <f>+'ELAP_IPCO-APND'!D2927</f>
        <v>58.484259999999999</v>
      </c>
      <c r="K2924" s="166">
        <f>+(ExportsELAP[[#This Row],[Exports kWh - MPT]]/1000)*ExportsELAP[[#This Row],[EIM Price]]</f>
        <v>217.93447735555802</v>
      </c>
      <c r="L2924" s="167" t="str">
        <f>+INDEX(ECR_Hours!$I$12:$I$15,MATCH(ExportsELAP[[#This Row],[Date Prevailing]],ECR_Hours!$H$12:$H$15,1))</f>
        <v>NS</v>
      </c>
      <c r="M2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5" spans="1:13" x14ac:dyDescent="0.25">
      <c r="A2925" s="164">
        <f>+Exports!A2928</f>
        <v>44683</v>
      </c>
      <c r="B2925" s="165">
        <f t="shared" si="180"/>
        <v>2022</v>
      </c>
      <c r="C2925" s="165">
        <f t="shared" si="181"/>
        <v>5</v>
      </c>
      <c r="D2925" s="165">
        <f t="shared" si="182"/>
        <v>2</v>
      </c>
      <c r="E2925" s="165">
        <f>+Exports!B2928</f>
        <v>20</v>
      </c>
      <c r="F2925" s="165">
        <f>+WEEKDAY(ExportsELAP[[#This Row],[Date Prevailing]],1)</f>
        <v>2</v>
      </c>
      <c r="G2925" s="165">
        <f>+COUNTIFS(ECR_Hours!$K$6:$K$7,ExportsELAP[[#This Row],[Date Prevailing]])</f>
        <v>0</v>
      </c>
      <c r="H2925" s="165">
        <f t="shared" si="183"/>
        <v>2</v>
      </c>
      <c r="I2925" s="166">
        <f>+Exports!G2928</f>
        <v>1289.9983</v>
      </c>
      <c r="J2925" s="166">
        <f>+'ELAP_IPCO-APND'!D2928</f>
        <v>74.496880000000004</v>
      </c>
      <c r="K2925" s="166">
        <f>+(ExportsELAP[[#This Row],[Exports kWh - MPT]]/1000)*ExportsELAP[[#This Row],[EIM Price]]</f>
        <v>96.100848555303998</v>
      </c>
      <c r="L2925" s="167" t="str">
        <f>+INDEX(ECR_Hours!$I$12:$I$15,MATCH(ExportsELAP[[#This Row],[Date Prevailing]],ECR_Hours!$H$12:$H$15,1))</f>
        <v>NS</v>
      </c>
      <c r="M2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6" spans="1:13" x14ac:dyDescent="0.25">
      <c r="A2926" s="164">
        <f>+Exports!A2929</f>
        <v>44683</v>
      </c>
      <c r="B2926" s="165">
        <f t="shared" si="180"/>
        <v>2022</v>
      </c>
      <c r="C2926" s="165">
        <f t="shared" si="181"/>
        <v>5</v>
      </c>
      <c r="D2926" s="165">
        <f t="shared" si="182"/>
        <v>2</v>
      </c>
      <c r="E2926" s="165">
        <f>+Exports!B2929</f>
        <v>21</v>
      </c>
      <c r="F2926" s="165">
        <f>+WEEKDAY(ExportsELAP[[#This Row],[Date Prevailing]],1)</f>
        <v>2</v>
      </c>
      <c r="G2926" s="165">
        <f>+COUNTIFS(ECR_Hours!$K$6:$K$7,ExportsELAP[[#This Row],[Date Prevailing]])</f>
        <v>0</v>
      </c>
      <c r="H2926" s="165">
        <f t="shared" si="183"/>
        <v>2</v>
      </c>
      <c r="I2926" s="166">
        <f>+Exports!G2929</f>
        <v>225.55070000000001</v>
      </c>
      <c r="J2926" s="166">
        <f>+'ELAP_IPCO-APND'!D2929</f>
        <v>73.893230000000003</v>
      </c>
      <c r="K2926" s="166">
        <f>+(ExportsELAP[[#This Row],[Exports kWh - MPT]]/1000)*ExportsELAP[[#This Row],[EIM Price]]</f>
        <v>16.666669751760999</v>
      </c>
      <c r="L2926" s="167" t="str">
        <f>+INDEX(ECR_Hours!$I$12:$I$15,MATCH(ExportsELAP[[#This Row],[Date Prevailing]],ECR_Hours!$H$12:$H$15,1))</f>
        <v>NS</v>
      </c>
      <c r="M2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7" spans="1:13" x14ac:dyDescent="0.25">
      <c r="A2927" s="164">
        <f>+Exports!A2930</f>
        <v>44683</v>
      </c>
      <c r="B2927" s="165">
        <f t="shared" si="180"/>
        <v>2022</v>
      </c>
      <c r="C2927" s="165">
        <f t="shared" si="181"/>
        <v>5</v>
      </c>
      <c r="D2927" s="165">
        <f t="shared" si="182"/>
        <v>2</v>
      </c>
      <c r="E2927" s="165">
        <f>+Exports!B2930</f>
        <v>22</v>
      </c>
      <c r="F2927" s="165">
        <f>+WEEKDAY(ExportsELAP[[#This Row],[Date Prevailing]],1)</f>
        <v>2</v>
      </c>
      <c r="G2927" s="165">
        <f>+COUNTIFS(ECR_Hours!$K$6:$K$7,ExportsELAP[[#This Row],[Date Prevailing]])</f>
        <v>0</v>
      </c>
      <c r="H2927" s="165">
        <f t="shared" si="183"/>
        <v>2</v>
      </c>
      <c r="I2927" s="166">
        <f>+Exports!G2930</f>
        <v>12.931699999999999</v>
      </c>
      <c r="J2927" s="166">
        <f>+'ELAP_IPCO-APND'!D2930</f>
        <v>80.029989999999998</v>
      </c>
      <c r="K2927" s="166">
        <f>+(ExportsELAP[[#This Row],[Exports kWh - MPT]]/1000)*ExportsELAP[[#This Row],[EIM Price]]</f>
        <v>1.0349238216829999</v>
      </c>
      <c r="L2927" s="167" t="str">
        <f>+INDEX(ECR_Hours!$I$12:$I$15,MATCH(ExportsELAP[[#This Row],[Date Prevailing]],ECR_Hours!$H$12:$H$15,1))</f>
        <v>NS</v>
      </c>
      <c r="M2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8" spans="1:13" x14ac:dyDescent="0.25">
      <c r="A2928" s="164">
        <f>+Exports!A2931</f>
        <v>44683</v>
      </c>
      <c r="B2928" s="165">
        <f t="shared" si="180"/>
        <v>2022</v>
      </c>
      <c r="C2928" s="165">
        <f t="shared" si="181"/>
        <v>5</v>
      </c>
      <c r="D2928" s="165">
        <f t="shared" si="182"/>
        <v>2</v>
      </c>
      <c r="E2928" s="165">
        <f>+Exports!B2931</f>
        <v>23</v>
      </c>
      <c r="F2928" s="165">
        <f>+WEEKDAY(ExportsELAP[[#This Row],[Date Prevailing]],1)</f>
        <v>2</v>
      </c>
      <c r="G2928" s="165">
        <f>+COUNTIFS(ECR_Hours!$K$6:$K$7,ExportsELAP[[#This Row],[Date Prevailing]])</f>
        <v>0</v>
      </c>
      <c r="H2928" s="165">
        <f t="shared" si="183"/>
        <v>2</v>
      </c>
      <c r="I2928" s="166">
        <f>+Exports!G2931</f>
        <v>7.2012</v>
      </c>
      <c r="J2928" s="166">
        <f>+'ELAP_IPCO-APND'!D2931</f>
        <v>69.068860000000001</v>
      </c>
      <c r="K2928" s="166">
        <f>+(ExportsELAP[[#This Row],[Exports kWh - MPT]]/1000)*ExportsELAP[[#This Row],[EIM Price]]</f>
        <v>0.49737867463199997</v>
      </c>
      <c r="L2928" s="167" t="str">
        <f>+INDEX(ECR_Hours!$I$12:$I$15,MATCH(ExportsELAP[[#This Row],[Date Prevailing]],ECR_Hours!$H$12:$H$15,1))</f>
        <v>NS</v>
      </c>
      <c r="M2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29" spans="1:13" x14ac:dyDescent="0.25">
      <c r="A2929" s="164">
        <f>+Exports!A2932</f>
        <v>44683</v>
      </c>
      <c r="B2929" s="165">
        <f t="shared" si="180"/>
        <v>2022</v>
      </c>
      <c r="C2929" s="165">
        <f t="shared" si="181"/>
        <v>5</v>
      </c>
      <c r="D2929" s="165">
        <f t="shared" si="182"/>
        <v>2</v>
      </c>
      <c r="E2929" s="165">
        <f>+Exports!B2932</f>
        <v>24</v>
      </c>
      <c r="F2929" s="165">
        <f>+WEEKDAY(ExportsELAP[[#This Row],[Date Prevailing]],1)</f>
        <v>2</v>
      </c>
      <c r="G2929" s="165">
        <f>+COUNTIFS(ECR_Hours!$K$6:$K$7,ExportsELAP[[#This Row],[Date Prevailing]])</f>
        <v>0</v>
      </c>
      <c r="H2929" s="165">
        <f t="shared" si="183"/>
        <v>2</v>
      </c>
      <c r="I2929" s="166">
        <f>+Exports!G2932</f>
        <v>6.6251999999999995</v>
      </c>
      <c r="J2929" s="166">
        <f>+'ELAP_IPCO-APND'!D2932</f>
        <v>53.088740000000001</v>
      </c>
      <c r="K2929" s="166">
        <f>+(ExportsELAP[[#This Row],[Exports kWh - MPT]]/1000)*ExportsELAP[[#This Row],[EIM Price]]</f>
        <v>0.35172352024799997</v>
      </c>
      <c r="L2929" s="167" t="str">
        <f>+INDEX(ECR_Hours!$I$12:$I$15,MATCH(ExportsELAP[[#This Row],[Date Prevailing]],ECR_Hours!$H$12:$H$15,1))</f>
        <v>NS</v>
      </c>
      <c r="M2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0" spans="1:13" x14ac:dyDescent="0.25">
      <c r="A2930" s="164">
        <f>+Exports!A2933</f>
        <v>44684</v>
      </c>
      <c r="B2930" s="165">
        <f t="shared" si="180"/>
        <v>2022</v>
      </c>
      <c r="C2930" s="165">
        <f t="shared" si="181"/>
        <v>5</v>
      </c>
      <c r="D2930" s="165">
        <f t="shared" si="182"/>
        <v>3</v>
      </c>
      <c r="E2930" s="165">
        <f>+Exports!B2933</f>
        <v>1</v>
      </c>
      <c r="F2930" s="165">
        <f>+WEEKDAY(ExportsELAP[[#This Row],[Date Prevailing]],1)</f>
        <v>3</v>
      </c>
      <c r="G2930" s="165">
        <f>+COUNTIFS(ECR_Hours!$K$6:$K$7,ExportsELAP[[#This Row],[Date Prevailing]])</f>
        <v>0</v>
      </c>
      <c r="H2930" s="165">
        <f t="shared" si="183"/>
        <v>3</v>
      </c>
      <c r="I2930" s="166">
        <f>+Exports!G2933</f>
        <v>14.143299999999998</v>
      </c>
      <c r="J2930" s="166">
        <f>+'ELAP_IPCO-APND'!D2933</f>
        <v>-9.9933800000000002</v>
      </c>
      <c r="K2930" s="166">
        <f>+(ExportsELAP[[#This Row],[Exports kWh - MPT]]/1000)*ExportsELAP[[#This Row],[EIM Price]]</f>
        <v>-0.14133937135399999</v>
      </c>
      <c r="L2930" s="167" t="str">
        <f>+INDEX(ECR_Hours!$I$12:$I$15,MATCH(ExportsELAP[[#This Row],[Date Prevailing]],ECR_Hours!$H$12:$H$15,1))</f>
        <v>NS</v>
      </c>
      <c r="M2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1" spans="1:13" x14ac:dyDescent="0.25">
      <c r="A2931" s="164">
        <f>+Exports!A2934</f>
        <v>44684</v>
      </c>
      <c r="B2931" s="165">
        <f t="shared" si="180"/>
        <v>2022</v>
      </c>
      <c r="C2931" s="165">
        <f t="shared" si="181"/>
        <v>5</v>
      </c>
      <c r="D2931" s="165">
        <f t="shared" si="182"/>
        <v>3</v>
      </c>
      <c r="E2931" s="165">
        <f>+Exports!B2934</f>
        <v>2</v>
      </c>
      <c r="F2931" s="165">
        <f>+WEEKDAY(ExportsELAP[[#This Row],[Date Prevailing]],1)</f>
        <v>3</v>
      </c>
      <c r="G2931" s="165">
        <f>+COUNTIFS(ECR_Hours!$K$6:$K$7,ExportsELAP[[#This Row],[Date Prevailing]])</f>
        <v>0</v>
      </c>
      <c r="H2931" s="165">
        <f t="shared" si="183"/>
        <v>3</v>
      </c>
      <c r="I2931" s="166">
        <f>+Exports!G2934</f>
        <v>15.583299999999999</v>
      </c>
      <c r="J2931" s="166">
        <f>+'ELAP_IPCO-APND'!D2934</f>
        <v>26.697469999999999</v>
      </c>
      <c r="K2931" s="166">
        <f>+(ExportsELAP[[#This Row],[Exports kWh - MPT]]/1000)*ExportsELAP[[#This Row],[EIM Price]]</f>
        <v>0.41603468425099999</v>
      </c>
      <c r="L2931" s="167" t="str">
        <f>+INDEX(ECR_Hours!$I$12:$I$15,MATCH(ExportsELAP[[#This Row],[Date Prevailing]],ECR_Hours!$H$12:$H$15,1))</f>
        <v>NS</v>
      </c>
      <c r="M2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2" spans="1:13" x14ac:dyDescent="0.25">
      <c r="A2932" s="164">
        <f>+Exports!A2935</f>
        <v>44684</v>
      </c>
      <c r="B2932" s="165">
        <f t="shared" si="180"/>
        <v>2022</v>
      </c>
      <c r="C2932" s="165">
        <f t="shared" si="181"/>
        <v>5</v>
      </c>
      <c r="D2932" s="165">
        <f t="shared" si="182"/>
        <v>3</v>
      </c>
      <c r="E2932" s="165">
        <f>+Exports!B2935</f>
        <v>3</v>
      </c>
      <c r="F2932" s="165">
        <f>+WEEKDAY(ExportsELAP[[#This Row],[Date Prevailing]],1)</f>
        <v>3</v>
      </c>
      <c r="G2932" s="165">
        <f>+COUNTIFS(ECR_Hours!$K$6:$K$7,ExportsELAP[[#This Row],[Date Prevailing]])</f>
        <v>0</v>
      </c>
      <c r="H2932" s="165">
        <f t="shared" si="183"/>
        <v>3</v>
      </c>
      <c r="I2932" s="166">
        <f>+Exports!G2935</f>
        <v>14.456799999999999</v>
      </c>
      <c r="J2932" s="166">
        <f>+'ELAP_IPCO-APND'!D2935</f>
        <v>38.231780000000001</v>
      </c>
      <c r="K2932" s="166">
        <f>+(ExportsELAP[[#This Row],[Exports kWh - MPT]]/1000)*ExportsELAP[[#This Row],[EIM Price]]</f>
        <v>0.55270919710400002</v>
      </c>
      <c r="L2932" s="167" t="str">
        <f>+INDEX(ECR_Hours!$I$12:$I$15,MATCH(ExportsELAP[[#This Row],[Date Prevailing]],ECR_Hours!$H$12:$H$15,1))</f>
        <v>NS</v>
      </c>
      <c r="M2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3" spans="1:13" x14ac:dyDescent="0.25">
      <c r="A2933" s="164">
        <f>+Exports!A2936</f>
        <v>44684</v>
      </c>
      <c r="B2933" s="165">
        <f t="shared" si="180"/>
        <v>2022</v>
      </c>
      <c r="C2933" s="165">
        <f t="shared" si="181"/>
        <v>5</v>
      </c>
      <c r="D2933" s="165">
        <f t="shared" si="182"/>
        <v>3</v>
      </c>
      <c r="E2933" s="165">
        <f>+Exports!B2936</f>
        <v>4</v>
      </c>
      <c r="F2933" s="165">
        <f>+WEEKDAY(ExportsELAP[[#This Row],[Date Prevailing]],1)</f>
        <v>3</v>
      </c>
      <c r="G2933" s="165">
        <f>+COUNTIFS(ECR_Hours!$K$6:$K$7,ExportsELAP[[#This Row],[Date Prevailing]])</f>
        <v>0</v>
      </c>
      <c r="H2933" s="165">
        <f t="shared" si="183"/>
        <v>3</v>
      </c>
      <c r="I2933" s="166">
        <f>+Exports!G2936</f>
        <v>11.263499999999999</v>
      </c>
      <c r="J2933" s="166">
        <f>+'ELAP_IPCO-APND'!D2936</f>
        <v>42.966810000000002</v>
      </c>
      <c r="K2933" s="166">
        <f>+(ExportsELAP[[#This Row],[Exports kWh - MPT]]/1000)*ExportsELAP[[#This Row],[EIM Price]]</f>
        <v>0.48395666443500002</v>
      </c>
      <c r="L2933" s="167" t="str">
        <f>+INDEX(ECR_Hours!$I$12:$I$15,MATCH(ExportsELAP[[#This Row],[Date Prevailing]],ECR_Hours!$H$12:$H$15,1))</f>
        <v>NS</v>
      </c>
      <c r="M2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4" spans="1:13" x14ac:dyDescent="0.25">
      <c r="A2934" s="164">
        <f>+Exports!A2937</f>
        <v>44684</v>
      </c>
      <c r="B2934" s="165">
        <f t="shared" si="180"/>
        <v>2022</v>
      </c>
      <c r="C2934" s="165">
        <f t="shared" si="181"/>
        <v>5</v>
      </c>
      <c r="D2934" s="165">
        <f t="shared" si="182"/>
        <v>3</v>
      </c>
      <c r="E2934" s="165">
        <f>+Exports!B2937</f>
        <v>5</v>
      </c>
      <c r="F2934" s="165">
        <f>+WEEKDAY(ExportsELAP[[#This Row],[Date Prevailing]],1)</f>
        <v>3</v>
      </c>
      <c r="G2934" s="165">
        <f>+COUNTIFS(ECR_Hours!$K$6:$K$7,ExportsELAP[[#This Row],[Date Prevailing]])</f>
        <v>0</v>
      </c>
      <c r="H2934" s="165">
        <f t="shared" si="183"/>
        <v>3</v>
      </c>
      <c r="I2934" s="166">
        <f>+Exports!G2937</f>
        <v>7.9036</v>
      </c>
      <c r="J2934" s="166">
        <f>+'ELAP_IPCO-APND'!D2937</f>
        <v>44.617049999999999</v>
      </c>
      <c r="K2934" s="166">
        <f>+(ExportsELAP[[#This Row],[Exports kWh - MPT]]/1000)*ExportsELAP[[#This Row],[EIM Price]]</f>
        <v>0.35263531638000001</v>
      </c>
      <c r="L2934" s="167" t="str">
        <f>+INDEX(ECR_Hours!$I$12:$I$15,MATCH(ExportsELAP[[#This Row],[Date Prevailing]],ECR_Hours!$H$12:$H$15,1))</f>
        <v>NS</v>
      </c>
      <c r="M2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5" spans="1:13" x14ac:dyDescent="0.25">
      <c r="A2935" s="164">
        <f>+Exports!A2938</f>
        <v>44684</v>
      </c>
      <c r="B2935" s="165">
        <f t="shared" si="180"/>
        <v>2022</v>
      </c>
      <c r="C2935" s="165">
        <f t="shared" si="181"/>
        <v>5</v>
      </c>
      <c r="D2935" s="165">
        <f t="shared" si="182"/>
        <v>3</v>
      </c>
      <c r="E2935" s="165">
        <f>+Exports!B2938</f>
        <v>6</v>
      </c>
      <c r="F2935" s="165">
        <f>+WEEKDAY(ExportsELAP[[#This Row],[Date Prevailing]],1)</f>
        <v>3</v>
      </c>
      <c r="G2935" s="165">
        <f>+COUNTIFS(ECR_Hours!$K$6:$K$7,ExportsELAP[[#This Row],[Date Prevailing]])</f>
        <v>0</v>
      </c>
      <c r="H2935" s="165">
        <f t="shared" si="183"/>
        <v>3</v>
      </c>
      <c r="I2935" s="166">
        <f>+Exports!G2938</f>
        <v>5.5316000000000001</v>
      </c>
      <c r="J2935" s="166">
        <f>+'ELAP_IPCO-APND'!D2938</f>
        <v>50.319760000000002</v>
      </c>
      <c r="K2935" s="166">
        <f>+(ExportsELAP[[#This Row],[Exports kWh - MPT]]/1000)*ExportsELAP[[#This Row],[EIM Price]]</f>
        <v>0.27834878441600003</v>
      </c>
      <c r="L2935" s="167" t="str">
        <f>+INDEX(ECR_Hours!$I$12:$I$15,MATCH(ExportsELAP[[#This Row],[Date Prevailing]],ECR_Hours!$H$12:$H$15,1))</f>
        <v>NS</v>
      </c>
      <c r="M2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6" spans="1:13" x14ac:dyDescent="0.25">
      <c r="A2936" s="164">
        <f>+Exports!A2939</f>
        <v>44684</v>
      </c>
      <c r="B2936" s="165">
        <f t="shared" si="180"/>
        <v>2022</v>
      </c>
      <c r="C2936" s="165">
        <f t="shared" si="181"/>
        <v>5</v>
      </c>
      <c r="D2936" s="165">
        <f t="shared" si="182"/>
        <v>3</v>
      </c>
      <c r="E2936" s="165">
        <f>+Exports!B2939</f>
        <v>7</v>
      </c>
      <c r="F2936" s="165">
        <f>+WEEKDAY(ExportsELAP[[#This Row],[Date Prevailing]],1)</f>
        <v>3</v>
      </c>
      <c r="G2936" s="165">
        <f>+COUNTIFS(ECR_Hours!$K$6:$K$7,ExportsELAP[[#This Row],[Date Prevailing]])</f>
        <v>0</v>
      </c>
      <c r="H2936" s="165">
        <f t="shared" si="183"/>
        <v>3</v>
      </c>
      <c r="I2936" s="166">
        <f>+Exports!G2939</f>
        <v>19.410299999999999</v>
      </c>
      <c r="J2936" s="166">
        <f>+'ELAP_IPCO-APND'!D2939</f>
        <v>64.286349999999999</v>
      </c>
      <c r="K2936" s="166">
        <f>+(ExportsELAP[[#This Row],[Exports kWh - MPT]]/1000)*ExportsELAP[[#This Row],[EIM Price]]</f>
        <v>1.2478173394049998</v>
      </c>
      <c r="L2936" s="167" t="str">
        <f>+INDEX(ECR_Hours!$I$12:$I$15,MATCH(ExportsELAP[[#This Row],[Date Prevailing]],ECR_Hours!$H$12:$H$15,1))</f>
        <v>NS</v>
      </c>
      <c r="M2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7" spans="1:13" x14ac:dyDescent="0.25">
      <c r="A2937" s="164">
        <f>+Exports!A2940</f>
        <v>44684</v>
      </c>
      <c r="B2937" s="165">
        <f t="shared" si="180"/>
        <v>2022</v>
      </c>
      <c r="C2937" s="165">
        <f t="shared" si="181"/>
        <v>5</v>
      </c>
      <c r="D2937" s="165">
        <f t="shared" si="182"/>
        <v>3</v>
      </c>
      <c r="E2937" s="165">
        <f>+Exports!B2940</f>
        <v>8</v>
      </c>
      <c r="F2937" s="165">
        <f>+WEEKDAY(ExportsELAP[[#This Row],[Date Prevailing]],1)</f>
        <v>3</v>
      </c>
      <c r="G2937" s="165">
        <f>+COUNTIFS(ECR_Hours!$K$6:$K$7,ExportsELAP[[#This Row],[Date Prevailing]])</f>
        <v>0</v>
      </c>
      <c r="H2937" s="165">
        <f t="shared" si="183"/>
        <v>3</v>
      </c>
      <c r="I2937" s="166">
        <f>+Exports!G2940</f>
        <v>513.40370000000007</v>
      </c>
      <c r="J2937" s="166">
        <f>+'ELAP_IPCO-APND'!D2940</f>
        <v>61.954180000000001</v>
      </c>
      <c r="K2937" s="166">
        <f>+(ExportsELAP[[#This Row],[Exports kWh - MPT]]/1000)*ExportsELAP[[#This Row],[EIM Price]]</f>
        <v>31.807505242466</v>
      </c>
      <c r="L2937" s="167" t="str">
        <f>+INDEX(ECR_Hours!$I$12:$I$15,MATCH(ExportsELAP[[#This Row],[Date Prevailing]],ECR_Hours!$H$12:$H$15,1))</f>
        <v>NS</v>
      </c>
      <c r="M2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8" spans="1:13" x14ac:dyDescent="0.25">
      <c r="A2938" s="164">
        <f>+Exports!A2941</f>
        <v>44684</v>
      </c>
      <c r="B2938" s="165">
        <f t="shared" si="180"/>
        <v>2022</v>
      </c>
      <c r="C2938" s="165">
        <f t="shared" si="181"/>
        <v>5</v>
      </c>
      <c r="D2938" s="165">
        <f t="shared" si="182"/>
        <v>3</v>
      </c>
      <c r="E2938" s="165">
        <f>+Exports!B2941</f>
        <v>9</v>
      </c>
      <c r="F2938" s="165">
        <f>+WEEKDAY(ExportsELAP[[#This Row],[Date Prevailing]],1)</f>
        <v>3</v>
      </c>
      <c r="G2938" s="165">
        <f>+COUNTIFS(ECR_Hours!$K$6:$K$7,ExportsELAP[[#This Row],[Date Prevailing]])</f>
        <v>0</v>
      </c>
      <c r="H2938" s="165">
        <f t="shared" si="183"/>
        <v>3</v>
      </c>
      <c r="I2938" s="166">
        <f>+Exports!G2941</f>
        <v>3510.5605999999998</v>
      </c>
      <c r="J2938" s="166">
        <f>+'ELAP_IPCO-APND'!D2941</f>
        <v>40.328069999999997</v>
      </c>
      <c r="K2938" s="166">
        <f>+(ExportsELAP[[#This Row],[Exports kWh - MPT]]/1000)*ExportsELAP[[#This Row],[EIM Price]]</f>
        <v>141.57413361604199</v>
      </c>
      <c r="L2938" s="167" t="str">
        <f>+INDEX(ECR_Hours!$I$12:$I$15,MATCH(ExportsELAP[[#This Row],[Date Prevailing]],ECR_Hours!$H$12:$H$15,1))</f>
        <v>NS</v>
      </c>
      <c r="M2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39" spans="1:13" x14ac:dyDescent="0.25">
      <c r="A2939" s="164">
        <f>+Exports!A2942</f>
        <v>44684</v>
      </c>
      <c r="B2939" s="165">
        <f t="shared" si="180"/>
        <v>2022</v>
      </c>
      <c r="C2939" s="165">
        <f t="shared" si="181"/>
        <v>5</v>
      </c>
      <c r="D2939" s="165">
        <f t="shared" si="182"/>
        <v>3</v>
      </c>
      <c r="E2939" s="165">
        <f>+Exports!B2942</f>
        <v>10</v>
      </c>
      <c r="F2939" s="165">
        <f>+WEEKDAY(ExportsELAP[[#This Row],[Date Prevailing]],1)</f>
        <v>3</v>
      </c>
      <c r="G2939" s="165">
        <f>+COUNTIFS(ECR_Hours!$K$6:$K$7,ExportsELAP[[#This Row],[Date Prevailing]])</f>
        <v>0</v>
      </c>
      <c r="H2939" s="165">
        <f t="shared" si="183"/>
        <v>3</v>
      </c>
      <c r="I2939" s="166">
        <f>+Exports!G2942</f>
        <v>8439.6234000000004</v>
      </c>
      <c r="J2939" s="166">
        <f>+'ELAP_IPCO-APND'!D2942</f>
        <v>29.452279999999998</v>
      </c>
      <c r="K2939" s="166">
        <f>+(ExportsELAP[[#This Row],[Exports kWh - MPT]]/1000)*ExportsELAP[[#This Row],[EIM Price]]</f>
        <v>248.56615147135199</v>
      </c>
      <c r="L2939" s="167" t="str">
        <f>+INDEX(ECR_Hours!$I$12:$I$15,MATCH(ExportsELAP[[#This Row],[Date Prevailing]],ECR_Hours!$H$12:$H$15,1))</f>
        <v>NS</v>
      </c>
      <c r="M2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0" spans="1:13" x14ac:dyDescent="0.25">
      <c r="A2940" s="164">
        <f>+Exports!A2943</f>
        <v>44684</v>
      </c>
      <c r="B2940" s="165">
        <f t="shared" si="180"/>
        <v>2022</v>
      </c>
      <c r="C2940" s="165">
        <f t="shared" si="181"/>
        <v>5</v>
      </c>
      <c r="D2940" s="165">
        <f t="shared" si="182"/>
        <v>3</v>
      </c>
      <c r="E2940" s="165">
        <f>+Exports!B2943</f>
        <v>11</v>
      </c>
      <c r="F2940" s="165">
        <f>+WEEKDAY(ExportsELAP[[#This Row],[Date Prevailing]],1)</f>
        <v>3</v>
      </c>
      <c r="G2940" s="165">
        <f>+COUNTIFS(ECR_Hours!$K$6:$K$7,ExportsELAP[[#This Row],[Date Prevailing]])</f>
        <v>0</v>
      </c>
      <c r="H2940" s="165">
        <f t="shared" si="183"/>
        <v>3</v>
      </c>
      <c r="I2940" s="166">
        <f>+Exports!G2943</f>
        <v>18514.060400000002</v>
      </c>
      <c r="J2940" s="166">
        <f>+'ELAP_IPCO-APND'!D2943</f>
        <v>35.651829999999997</v>
      </c>
      <c r="K2940" s="166">
        <f>+(ExportsELAP[[#This Row],[Exports kWh - MPT]]/1000)*ExportsELAP[[#This Row],[EIM Price]]</f>
        <v>660.06013399053199</v>
      </c>
      <c r="L2940" s="167" t="str">
        <f>+INDEX(ECR_Hours!$I$12:$I$15,MATCH(ExportsELAP[[#This Row],[Date Prevailing]],ECR_Hours!$H$12:$H$15,1))</f>
        <v>NS</v>
      </c>
      <c r="M2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1" spans="1:13" x14ac:dyDescent="0.25">
      <c r="A2941" s="164">
        <f>+Exports!A2944</f>
        <v>44684</v>
      </c>
      <c r="B2941" s="165">
        <f t="shared" si="180"/>
        <v>2022</v>
      </c>
      <c r="C2941" s="165">
        <f t="shared" si="181"/>
        <v>5</v>
      </c>
      <c r="D2941" s="165">
        <f t="shared" si="182"/>
        <v>3</v>
      </c>
      <c r="E2941" s="165">
        <f>+Exports!B2944</f>
        <v>12</v>
      </c>
      <c r="F2941" s="165">
        <f>+WEEKDAY(ExportsELAP[[#This Row],[Date Prevailing]],1)</f>
        <v>3</v>
      </c>
      <c r="G2941" s="165">
        <f>+COUNTIFS(ECR_Hours!$K$6:$K$7,ExportsELAP[[#This Row],[Date Prevailing]])</f>
        <v>0</v>
      </c>
      <c r="H2941" s="165">
        <f t="shared" si="183"/>
        <v>3</v>
      </c>
      <c r="I2941" s="166">
        <f>+Exports!G2944</f>
        <v>29493.752</v>
      </c>
      <c r="J2941" s="166">
        <f>+'ELAP_IPCO-APND'!D2944</f>
        <v>29.23443</v>
      </c>
      <c r="K2941" s="166">
        <f>+(ExportsELAP[[#This Row],[Exports kWh - MPT]]/1000)*ExportsELAP[[#This Row],[EIM Price]]</f>
        <v>862.23302828136002</v>
      </c>
      <c r="L2941" s="167" t="str">
        <f>+INDEX(ECR_Hours!$I$12:$I$15,MATCH(ExportsELAP[[#This Row],[Date Prevailing]],ECR_Hours!$H$12:$H$15,1))</f>
        <v>NS</v>
      </c>
      <c r="M2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2" spans="1:13" x14ac:dyDescent="0.25">
      <c r="A2942" s="164">
        <f>+Exports!A2945</f>
        <v>44684</v>
      </c>
      <c r="B2942" s="165">
        <f t="shared" si="180"/>
        <v>2022</v>
      </c>
      <c r="C2942" s="165">
        <f t="shared" si="181"/>
        <v>5</v>
      </c>
      <c r="D2942" s="165">
        <f t="shared" si="182"/>
        <v>3</v>
      </c>
      <c r="E2942" s="165">
        <f>+Exports!B2945</f>
        <v>13</v>
      </c>
      <c r="F2942" s="165">
        <f>+WEEKDAY(ExportsELAP[[#This Row],[Date Prevailing]],1)</f>
        <v>3</v>
      </c>
      <c r="G2942" s="165">
        <f>+COUNTIFS(ECR_Hours!$K$6:$K$7,ExportsELAP[[#This Row],[Date Prevailing]])</f>
        <v>0</v>
      </c>
      <c r="H2942" s="165">
        <f t="shared" si="183"/>
        <v>3</v>
      </c>
      <c r="I2942" s="166">
        <f>+Exports!G2945</f>
        <v>37088.859700000001</v>
      </c>
      <c r="J2942" s="166">
        <f>+'ELAP_IPCO-APND'!D2945</f>
        <v>29.988250000000001</v>
      </c>
      <c r="K2942" s="166">
        <f>+(ExportsELAP[[#This Row],[Exports kWh - MPT]]/1000)*ExportsELAP[[#This Row],[EIM Price]]</f>
        <v>1112.2299968985251</v>
      </c>
      <c r="L2942" s="167" t="str">
        <f>+INDEX(ECR_Hours!$I$12:$I$15,MATCH(ExportsELAP[[#This Row],[Date Prevailing]],ECR_Hours!$H$12:$H$15,1))</f>
        <v>NS</v>
      </c>
      <c r="M2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3" spans="1:13" x14ac:dyDescent="0.25">
      <c r="A2943" s="164">
        <f>+Exports!A2946</f>
        <v>44684</v>
      </c>
      <c r="B2943" s="165">
        <f t="shared" si="180"/>
        <v>2022</v>
      </c>
      <c r="C2943" s="165">
        <f t="shared" si="181"/>
        <v>5</v>
      </c>
      <c r="D2943" s="165">
        <f t="shared" si="182"/>
        <v>3</v>
      </c>
      <c r="E2943" s="165">
        <f>+Exports!B2946</f>
        <v>14</v>
      </c>
      <c r="F2943" s="165">
        <f>+WEEKDAY(ExportsELAP[[#This Row],[Date Prevailing]],1)</f>
        <v>3</v>
      </c>
      <c r="G2943" s="165">
        <f>+COUNTIFS(ECR_Hours!$K$6:$K$7,ExportsELAP[[#This Row],[Date Prevailing]])</f>
        <v>0</v>
      </c>
      <c r="H2943" s="165">
        <f t="shared" si="183"/>
        <v>3</v>
      </c>
      <c r="I2943" s="166">
        <f>+Exports!G2946</f>
        <v>39736.790299999993</v>
      </c>
      <c r="J2943" s="166">
        <f>+'ELAP_IPCO-APND'!D2946</f>
        <v>34.551879999999997</v>
      </c>
      <c r="K2943" s="166">
        <f>+(ExportsELAP[[#This Row],[Exports kWh - MPT]]/1000)*ExportsELAP[[#This Row],[EIM Price]]</f>
        <v>1372.9808100307637</v>
      </c>
      <c r="L2943" s="167" t="str">
        <f>+INDEX(ECR_Hours!$I$12:$I$15,MATCH(ExportsELAP[[#This Row],[Date Prevailing]],ECR_Hours!$H$12:$H$15,1))</f>
        <v>NS</v>
      </c>
      <c r="M2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4" spans="1:13" x14ac:dyDescent="0.25">
      <c r="A2944" s="164">
        <f>+Exports!A2947</f>
        <v>44684</v>
      </c>
      <c r="B2944" s="165">
        <f t="shared" si="180"/>
        <v>2022</v>
      </c>
      <c r="C2944" s="165">
        <f t="shared" si="181"/>
        <v>5</v>
      </c>
      <c r="D2944" s="165">
        <f t="shared" si="182"/>
        <v>3</v>
      </c>
      <c r="E2944" s="165">
        <f>+Exports!B2947</f>
        <v>15</v>
      </c>
      <c r="F2944" s="165">
        <f>+WEEKDAY(ExportsELAP[[#This Row],[Date Prevailing]],1)</f>
        <v>3</v>
      </c>
      <c r="G2944" s="165">
        <f>+COUNTIFS(ECR_Hours!$K$6:$K$7,ExportsELAP[[#This Row],[Date Prevailing]])</f>
        <v>0</v>
      </c>
      <c r="H2944" s="165">
        <f t="shared" si="183"/>
        <v>3</v>
      </c>
      <c r="I2944" s="166">
        <f>+Exports!G2947</f>
        <v>40481.1512</v>
      </c>
      <c r="J2944" s="166">
        <f>+'ELAP_IPCO-APND'!D2947</f>
        <v>29.797650000000001</v>
      </c>
      <c r="K2944" s="166">
        <f>+(ExportsELAP[[#This Row],[Exports kWh - MPT]]/1000)*ExportsELAP[[#This Row],[EIM Price]]</f>
        <v>1206.24317505468</v>
      </c>
      <c r="L2944" s="167" t="str">
        <f>+INDEX(ECR_Hours!$I$12:$I$15,MATCH(ExportsELAP[[#This Row],[Date Prevailing]],ECR_Hours!$H$12:$H$15,1))</f>
        <v>NS</v>
      </c>
      <c r="M2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5" spans="1:13" x14ac:dyDescent="0.25">
      <c r="A2945" s="164">
        <f>+Exports!A2948</f>
        <v>44684</v>
      </c>
      <c r="B2945" s="165">
        <f t="shared" si="180"/>
        <v>2022</v>
      </c>
      <c r="C2945" s="165">
        <f t="shared" si="181"/>
        <v>5</v>
      </c>
      <c r="D2945" s="165">
        <f t="shared" si="182"/>
        <v>3</v>
      </c>
      <c r="E2945" s="165">
        <f>+Exports!B2948</f>
        <v>16</v>
      </c>
      <c r="F2945" s="165">
        <f>+WEEKDAY(ExportsELAP[[#This Row],[Date Prevailing]],1)</f>
        <v>3</v>
      </c>
      <c r="G2945" s="165">
        <f>+COUNTIFS(ECR_Hours!$K$6:$K$7,ExportsELAP[[#This Row],[Date Prevailing]])</f>
        <v>0</v>
      </c>
      <c r="H2945" s="165">
        <f t="shared" si="183"/>
        <v>3</v>
      </c>
      <c r="I2945" s="166">
        <f>+Exports!G2948</f>
        <v>36559.414900000003</v>
      </c>
      <c r="J2945" s="166">
        <f>+'ELAP_IPCO-APND'!D2948</f>
        <v>31.792919999999999</v>
      </c>
      <c r="K2945" s="166">
        <f>+(ExportsELAP[[#This Row],[Exports kWh - MPT]]/1000)*ExportsELAP[[#This Row],[EIM Price]]</f>
        <v>1162.3305531625081</v>
      </c>
      <c r="L2945" s="167" t="str">
        <f>+INDEX(ECR_Hours!$I$12:$I$15,MATCH(ExportsELAP[[#This Row],[Date Prevailing]],ECR_Hours!$H$12:$H$15,1))</f>
        <v>NS</v>
      </c>
      <c r="M2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6" spans="1:13" x14ac:dyDescent="0.25">
      <c r="A2946" s="164">
        <f>+Exports!A2949</f>
        <v>44684</v>
      </c>
      <c r="B2946" s="165">
        <f t="shared" ref="B2946:B3009" si="184">+YEAR(A2946)</f>
        <v>2022</v>
      </c>
      <c r="C2946" s="165">
        <f t="shared" ref="C2946:C3009" si="185">+MONTH(A2946)</f>
        <v>5</v>
      </c>
      <c r="D2946" s="165">
        <f t="shared" ref="D2946:D3009" si="186">+DAY(A2946)</f>
        <v>3</v>
      </c>
      <c r="E2946" s="165">
        <f>+Exports!B2949</f>
        <v>17</v>
      </c>
      <c r="F2946" s="165">
        <f>+WEEKDAY(ExportsELAP[[#This Row],[Date Prevailing]],1)</f>
        <v>3</v>
      </c>
      <c r="G2946" s="165">
        <f>+COUNTIFS(ECR_Hours!$K$6:$K$7,ExportsELAP[[#This Row],[Date Prevailing]])</f>
        <v>0</v>
      </c>
      <c r="H2946" s="165">
        <f t="shared" ref="H2946:H3009" si="187">+IF(G2946=1,0,F2946)</f>
        <v>3</v>
      </c>
      <c r="I2946" s="166">
        <f>+Exports!G2949</f>
        <v>32663.9879</v>
      </c>
      <c r="J2946" s="166">
        <f>+'ELAP_IPCO-APND'!D2949</f>
        <v>33.657919999999997</v>
      </c>
      <c r="K2946" s="166">
        <f>+(ExportsELAP[[#This Row],[Exports kWh - MPT]]/1000)*ExportsELAP[[#This Row],[EIM Price]]</f>
        <v>1099.4018916191681</v>
      </c>
      <c r="L2946" s="167" t="str">
        <f>+INDEX(ECR_Hours!$I$12:$I$15,MATCH(ExportsELAP[[#This Row],[Date Prevailing]],ECR_Hours!$H$12:$H$15,1))</f>
        <v>NS</v>
      </c>
      <c r="M2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7" spans="1:13" x14ac:dyDescent="0.25">
      <c r="A2947" s="164">
        <f>+Exports!A2950</f>
        <v>44684</v>
      </c>
      <c r="B2947" s="165">
        <f t="shared" si="184"/>
        <v>2022</v>
      </c>
      <c r="C2947" s="165">
        <f t="shared" si="185"/>
        <v>5</v>
      </c>
      <c r="D2947" s="165">
        <f t="shared" si="186"/>
        <v>3</v>
      </c>
      <c r="E2947" s="165">
        <f>+Exports!B2950</f>
        <v>18</v>
      </c>
      <c r="F2947" s="165">
        <f>+WEEKDAY(ExportsELAP[[#This Row],[Date Prevailing]],1)</f>
        <v>3</v>
      </c>
      <c r="G2947" s="165">
        <f>+COUNTIFS(ECR_Hours!$K$6:$K$7,ExportsELAP[[#This Row],[Date Prevailing]])</f>
        <v>0</v>
      </c>
      <c r="H2947" s="165">
        <f t="shared" si="187"/>
        <v>3</v>
      </c>
      <c r="I2947" s="166">
        <f>+Exports!G2950</f>
        <v>25820.959500000001</v>
      </c>
      <c r="J2947" s="166">
        <f>+'ELAP_IPCO-APND'!D2950</f>
        <v>42.075670000000002</v>
      </c>
      <c r="K2947" s="166">
        <f>+(ExportsELAP[[#This Row],[Exports kWh - MPT]]/1000)*ExportsELAP[[#This Row],[EIM Price]]</f>
        <v>1086.434171005365</v>
      </c>
      <c r="L2947" s="167" t="str">
        <f>+INDEX(ECR_Hours!$I$12:$I$15,MATCH(ExportsELAP[[#This Row],[Date Prevailing]],ECR_Hours!$H$12:$H$15,1))</f>
        <v>NS</v>
      </c>
      <c r="M2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8" spans="1:13" x14ac:dyDescent="0.25">
      <c r="A2948" s="164">
        <f>+Exports!A2951</f>
        <v>44684</v>
      </c>
      <c r="B2948" s="165">
        <f t="shared" si="184"/>
        <v>2022</v>
      </c>
      <c r="C2948" s="165">
        <f t="shared" si="185"/>
        <v>5</v>
      </c>
      <c r="D2948" s="165">
        <f t="shared" si="186"/>
        <v>3</v>
      </c>
      <c r="E2948" s="165">
        <f>+Exports!B2951</f>
        <v>19</v>
      </c>
      <c r="F2948" s="165">
        <f>+WEEKDAY(ExportsELAP[[#This Row],[Date Prevailing]],1)</f>
        <v>3</v>
      </c>
      <c r="G2948" s="165">
        <f>+COUNTIFS(ECR_Hours!$K$6:$K$7,ExportsELAP[[#This Row],[Date Prevailing]])</f>
        <v>0</v>
      </c>
      <c r="H2948" s="165">
        <f t="shared" si="187"/>
        <v>3</v>
      </c>
      <c r="I2948" s="166">
        <f>+Exports!G2951</f>
        <v>13938.815100000002</v>
      </c>
      <c r="J2948" s="166">
        <f>+'ELAP_IPCO-APND'!D2951</f>
        <v>45.81859</v>
      </c>
      <c r="K2948" s="166">
        <f>+(ExportsELAP[[#This Row],[Exports kWh - MPT]]/1000)*ExportsELAP[[#This Row],[EIM Price]]</f>
        <v>638.656854152709</v>
      </c>
      <c r="L2948" s="167" t="str">
        <f>+INDEX(ECR_Hours!$I$12:$I$15,MATCH(ExportsELAP[[#This Row],[Date Prevailing]],ECR_Hours!$H$12:$H$15,1))</f>
        <v>NS</v>
      </c>
      <c r="M2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49" spans="1:13" x14ac:dyDescent="0.25">
      <c r="A2949" s="164">
        <f>+Exports!A2952</f>
        <v>44684</v>
      </c>
      <c r="B2949" s="165">
        <f t="shared" si="184"/>
        <v>2022</v>
      </c>
      <c r="C2949" s="165">
        <f t="shared" si="185"/>
        <v>5</v>
      </c>
      <c r="D2949" s="165">
        <f t="shared" si="186"/>
        <v>3</v>
      </c>
      <c r="E2949" s="165">
        <f>+Exports!B2952</f>
        <v>20</v>
      </c>
      <c r="F2949" s="165">
        <f>+WEEKDAY(ExportsELAP[[#This Row],[Date Prevailing]],1)</f>
        <v>3</v>
      </c>
      <c r="G2949" s="165">
        <f>+COUNTIFS(ECR_Hours!$K$6:$K$7,ExportsELAP[[#This Row],[Date Prevailing]])</f>
        <v>0</v>
      </c>
      <c r="H2949" s="165">
        <f t="shared" si="187"/>
        <v>3</v>
      </c>
      <c r="I2949" s="166">
        <f>+Exports!G2952</f>
        <v>4344.5945000000002</v>
      </c>
      <c r="J2949" s="166">
        <f>+'ELAP_IPCO-APND'!D2952</f>
        <v>60.992069999999998</v>
      </c>
      <c r="K2949" s="166">
        <f>+(ExportsELAP[[#This Row],[Exports kWh - MPT]]/1000)*ExportsELAP[[#This Row],[EIM Price]]</f>
        <v>264.98581186561501</v>
      </c>
      <c r="L2949" s="167" t="str">
        <f>+INDEX(ECR_Hours!$I$12:$I$15,MATCH(ExportsELAP[[#This Row],[Date Prevailing]],ECR_Hours!$H$12:$H$15,1))</f>
        <v>NS</v>
      </c>
      <c r="M2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0" spans="1:13" x14ac:dyDescent="0.25">
      <c r="A2950" s="164">
        <f>+Exports!A2953</f>
        <v>44684</v>
      </c>
      <c r="B2950" s="165">
        <f t="shared" si="184"/>
        <v>2022</v>
      </c>
      <c r="C2950" s="165">
        <f t="shared" si="185"/>
        <v>5</v>
      </c>
      <c r="D2950" s="165">
        <f t="shared" si="186"/>
        <v>3</v>
      </c>
      <c r="E2950" s="165">
        <f>+Exports!B2953</f>
        <v>21</v>
      </c>
      <c r="F2950" s="165">
        <f>+WEEKDAY(ExportsELAP[[#This Row],[Date Prevailing]],1)</f>
        <v>3</v>
      </c>
      <c r="G2950" s="165">
        <f>+COUNTIFS(ECR_Hours!$K$6:$K$7,ExportsELAP[[#This Row],[Date Prevailing]])</f>
        <v>0</v>
      </c>
      <c r="H2950" s="165">
        <f t="shared" si="187"/>
        <v>3</v>
      </c>
      <c r="I2950" s="166">
        <f>+Exports!G2953</f>
        <v>370.09879999999998</v>
      </c>
      <c r="J2950" s="166">
        <f>+'ELAP_IPCO-APND'!D2953</f>
        <v>67.193929999999995</v>
      </c>
      <c r="K2950" s="166">
        <f>+(ExportsELAP[[#This Row],[Exports kWh - MPT]]/1000)*ExportsELAP[[#This Row],[EIM Price]]</f>
        <v>24.868392860283997</v>
      </c>
      <c r="L2950" s="167" t="str">
        <f>+INDEX(ECR_Hours!$I$12:$I$15,MATCH(ExportsELAP[[#This Row],[Date Prevailing]],ECR_Hours!$H$12:$H$15,1))</f>
        <v>NS</v>
      </c>
      <c r="M2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1" spans="1:13" x14ac:dyDescent="0.25">
      <c r="A2951" s="164">
        <f>+Exports!A2954</f>
        <v>44684</v>
      </c>
      <c r="B2951" s="165">
        <f t="shared" si="184"/>
        <v>2022</v>
      </c>
      <c r="C2951" s="165">
        <f t="shared" si="185"/>
        <v>5</v>
      </c>
      <c r="D2951" s="165">
        <f t="shared" si="186"/>
        <v>3</v>
      </c>
      <c r="E2951" s="165">
        <f>+Exports!B2954</f>
        <v>22</v>
      </c>
      <c r="F2951" s="165">
        <f>+WEEKDAY(ExportsELAP[[#This Row],[Date Prevailing]],1)</f>
        <v>3</v>
      </c>
      <c r="G2951" s="165">
        <f>+COUNTIFS(ECR_Hours!$K$6:$K$7,ExportsELAP[[#This Row],[Date Prevailing]])</f>
        <v>0</v>
      </c>
      <c r="H2951" s="165">
        <f t="shared" si="187"/>
        <v>3</v>
      </c>
      <c r="I2951" s="166">
        <f>+Exports!G2954</f>
        <v>10.956599999999987</v>
      </c>
      <c r="J2951" s="166">
        <f>+'ELAP_IPCO-APND'!D2954</f>
        <v>73.515950000000004</v>
      </c>
      <c r="K2951" s="166">
        <f>+(ExportsELAP[[#This Row],[Exports kWh - MPT]]/1000)*ExportsELAP[[#This Row],[EIM Price]]</f>
        <v>0.80548485776999923</v>
      </c>
      <c r="L2951" s="167" t="str">
        <f>+INDEX(ECR_Hours!$I$12:$I$15,MATCH(ExportsELAP[[#This Row],[Date Prevailing]],ECR_Hours!$H$12:$H$15,1))</f>
        <v>NS</v>
      </c>
      <c r="M2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2" spans="1:13" x14ac:dyDescent="0.25">
      <c r="A2952" s="164">
        <f>+Exports!A2955</f>
        <v>44684</v>
      </c>
      <c r="B2952" s="165">
        <f t="shared" si="184"/>
        <v>2022</v>
      </c>
      <c r="C2952" s="165">
        <f t="shared" si="185"/>
        <v>5</v>
      </c>
      <c r="D2952" s="165">
        <f t="shared" si="186"/>
        <v>3</v>
      </c>
      <c r="E2952" s="165">
        <f>+Exports!B2955</f>
        <v>23</v>
      </c>
      <c r="F2952" s="165">
        <f>+WEEKDAY(ExportsELAP[[#This Row],[Date Prevailing]],1)</f>
        <v>3</v>
      </c>
      <c r="G2952" s="165">
        <f>+COUNTIFS(ECR_Hours!$K$6:$K$7,ExportsELAP[[#This Row],[Date Prevailing]])</f>
        <v>0</v>
      </c>
      <c r="H2952" s="165">
        <f t="shared" si="187"/>
        <v>3</v>
      </c>
      <c r="I2952" s="166">
        <f>+Exports!G2955</f>
        <v>10.78079999999999</v>
      </c>
      <c r="J2952" s="166">
        <f>+'ELAP_IPCO-APND'!D2955</f>
        <v>70.517930000000007</v>
      </c>
      <c r="K2952" s="166">
        <f>+(ExportsELAP[[#This Row],[Exports kWh - MPT]]/1000)*ExportsELAP[[#This Row],[EIM Price]]</f>
        <v>0.7602396997439993</v>
      </c>
      <c r="L2952" s="167" t="str">
        <f>+INDEX(ECR_Hours!$I$12:$I$15,MATCH(ExportsELAP[[#This Row],[Date Prevailing]],ECR_Hours!$H$12:$H$15,1))</f>
        <v>NS</v>
      </c>
      <c r="M2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3" spans="1:13" x14ac:dyDescent="0.25">
      <c r="A2953" s="164">
        <f>+Exports!A2956</f>
        <v>44684</v>
      </c>
      <c r="B2953" s="165">
        <f t="shared" si="184"/>
        <v>2022</v>
      </c>
      <c r="C2953" s="165">
        <f t="shared" si="185"/>
        <v>5</v>
      </c>
      <c r="D2953" s="165">
        <f t="shared" si="186"/>
        <v>3</v>
      </c>
      <c r="E2953" s="165">
        <f>+Exports!B2956</f>
        <v>24</v>
      </c>
      <c r="F2953" s="165">
        <f>+WEEKDAY(ExportsELAP[[#This Row],[Date Prevailing]],1)</f>
        <v>3</v>
      </c>
      <c r="G2953" s="165">
        <f>+COUNTIFS(ECR_Hours!$K$6:$K$7,ExportsELAP[[#This Row],[Date Prevailing]])</f>
        <v>0</v>
      </c>
      <c r="H2953" s="165">
        <f t="shared" si="187"/>
        <v>3</v>
      </c>
      <c r="I2953" s="166">
        <f>+Exports!G2956</f>
        <v>9.7125999999999788</v>
      </c>
      <c r="J2953" s="166">
        <f>+'ELAP_IPCO-APND'!D2956</f>
        <v>65.822689999999994</v>
      </c>
      <c r="K2953" s="166">
        <f>+(ExportsELAP[[#This Row],[Exports kWh - MPT]]/1000)*ExportsELAP[[#This Row],[EIM Price]]</f>
        <v>0.63930945889399859</v>
      </c>
      <c r="L2953" s="167" t="str">
        <f>+INDEX(ECR_Hours!$I$12:$I$15,MATCH(ExportsELAP[[#This Row],[Date Prevailing]],ECR_Hours!$H$12:$H$15,1))</f>
        <v>NS</v>
      </c>
      <c r="M2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4" spans="1:13" x14ac:dyDescent="0.25">
      <c r="A2954" s="164">
        <f>+Exports!A2957</f>
        <v>44685</v>
      </c>
      <c r="B2954" s="165">
        <f t="shared" si="184"/>
        <v>2022</v>
      </c>
      <c r="C2954" s="165">
        <f t="shared" si="185"/>
        <v>5</v>
      </c>
      <c r="D2954" s="165">
        <f t="shared" si="186"/>
        <v>4</v>
      </c>
      <c r="E2954" s="165">
        <f>+Exports!B2957</f>
        <v>1</v>
      </c>
      <c r="F2954" s="165">
        <f>+WEEKDAY(ExportsELAP[[#This Row],[Date Prevailing]],1)</f>
        <v>4</v>
      </c>
      <c r="G2954" s="165">
        <f>+COUNTIFS(ECR_Hours!$K$6:$K$7,ExportsELAP[[#This Row],[Date Prevailing]])</f>
        <v>0</v>
      </c>
      <c r="H2954" s="165">
        <f t="shared" si="187"/>
        <v>4</v>
      </c>
      <c r="I2954" s="166">
        <f>+Exports!G2957</f>
        <v>26.829899999999999</v>
      </c>
      <c r="J2954" s="166">
        <f>+'ELAP_IPCO-APND'!D2957</f>
        <v>60.830689999999997</v>
      </c>
      <c r="K2954" s="166">
        <f>+(ExportsELAP[[#This Row],[Exports kWh - MPT]]/1000)*ExportsELAP[[#This Row],[EIM Price]]</f>
        <v>1.6320813296309997</v>
      </c>
      <c r="L2954" s="167" t="str">
        <f>+INDEX(ECR_Hours!$I$12:$I$15,MATCH(ExportsELAP[[#This Row],[Date Prevailing]],ECR_Hours!$H$12:$H$15,1))</f>
        <v>NS</v>
      </c>
      <c r="M2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5" spans="1:13" x14ac:dyDescent="0.25">
      <c r="A2955" s="164">
        <f>+Exports!A2958</f>
        <v>44685</v>
      </c>
      <c r="B2955" s="165">
        <f t="shared" si="184"/>
        <v>2022</v>
      </c>
      <c r="C2955" s="165">
        <f t="shared" si="185"/>
        <v>5</v>
      </c>
      <c r="D2955" s="165">
        <f t="shared" si="186"/>
        <v>4</v>
      </c>
      <c r="E2955" s="165">
        <f>+Exports!B2958</f>
        <v>2</v>
      </c>
      <c r="F2955" s="165">
        <f>+WEEKDAY(ExportsELAP[[#This Row],[Date Prevailing]],1)</f>
        <v>4</v>
      </c>
      <c r="G2955" s="165">
        <f>+COUNTIFS(ECR_Hours!$K$6:$K$7,ExportsELAP[[#This Row],[Date Prevailing]])</f>
        <v>0</v>
      </c>
      <c r="H2955" s="165">
        <f t="shared" si="187"/>
        <v>4</v>
      </c>
      <c r="I2955" s="166">
        <f>+Exports!G2958</f>
        <v>28.132899999999992</v>
      </c>
      <c r="J2955" s="166">
        <f>+'ELAP_IPCO-APND'!D2958</f>
        <v>56.180999999999997</v>
      </c>
      <c r="K2955" s="166">
        <f>+(ExportsELAP[[#This Row],[Exports kWh - MPT]]/1000)*ExportsELAP[[#This Row],[EIM Price]]</f>
        <v>1.5805344548999996</v>
      </c>
      <c r="L2955" s="167" t="str">
        <f>+INDEX(ECR_Hours!$I$12:$I$15,MATCH(ExportsELAP[[#This Row],[Date Prevailing]],ECR_Hours!$H$12:$H$15,1))</f>
        <v>NS</v>
      </c>
      <c r="M2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6" spans="1:13" x14ac:dyDescent="0.25">
      <c r="A2956" s="164">
        <f>+Exports!A2959</f>
        <v>44685</v>
      </c>
      <c r="B2956" s="165">
        <f t="shared" si="184"/>
        <v>2022</v>
      </c>
      <c r="C2956" s="165">
        <f t="shared" si="185"/>
        <v>5</v>
      </c>
      <c r="D2956" s="165">
        <f t="shared" si="186"/>
        <v>4</v>
      </c>
      <c r="E2956" s="165">
        <f>+Exports!B2959</f>
        <v>3</v>
      </c>
      <c r="F2956" s="165">
        <f>+WEEKDAY(ExportsELAP[[#This Row],[Date Prevailing]],1)</f>
        <v>4</v>
      </c>
      <c r="G2956" s="165">
        <f>+COUNTIFS(ECR_Hours!$K$6:$K$7,ExportsELAP[[#This Row],[Date Prevailing]])</f>
        <v>0</v>
      </c>
      <c r="H2956" s="165">
        <f t="shared" si="187"/>
        <v>4</v>
      </c>
      <c r="I2956" s="166">
        <f>+Exports!G2959</f>
        <v>29.716200000000001</v>
      </c>
      <c r="J2956" s="166">
        <f>+'ELAP_IPCO-APND'!D2959</f>
        <v>54.92304</v>
      </c>
      <c r="K2956" s="166">
        <f>+(ExportsELAP[[#This Row],[Exports kWh - MPT]]/1000)*ExportsELAP[[#This Row],[EIM Price]]</f>
        <v>1.6321040412480001</v>
      </c>
      <c r="L2956" s="167" t="str">
        <f>+INDEX(ECR_Hours!$I$12:$I$15,MATCH(ExportsELAP[[#This Row],[Date Prevailing]],ECR_Hours!$H$12:$H$15,1))</f>
        <v>NS</v>
      </c>
      <c r="M2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7" spans="1:13" x14ac:dyDescent="0.25">
      <c r="A2957" s="164">
        <f>+Exports!A2960</f>
        <v>44685</v>
      </c>
      <c r="B2957" s="165">
        <f t="shared" si="184"/>
        <v>2022</v>
      </c>
      <c r="C2957" s="165">
        <f t="shared" si="185"/>
        <v>5</v>
      </c>
      <c r="D2957" s="165">
        <f t="shared" si="186"/>
        <v>4</v>
      </c>
      <c r="E2957" s="165">
        <f>+Exports!B2960</f>
        <v>4</v>
      </c>
      <c r="F2957" s="165">
        <f>+WEEKDAY(ExportsELAP[[#This Row],[Date Prevailing]],1)</f>
        <v>4</v>
      </c>
      <c r="G2957" s="165">
        <f>+COUNTIFS(ECR_Hours!$K$6:$K$7,ExportsELAP[[#This Row],[Date Prevailing]])</f>
        <v>0</v>
      </c>
      <c r="H2957" s="165">
        <f t="shared" si="187"/>
        <v>4</v>
      </c>
      <c r="I2957" s="166">
        <f>+Exports!G2960</f>
        <v>84.039899999999903</v>
      </c>
      <c r="J2957" s="166">
        <f>+'ELAP_IPCO-APND'!D2960</f>
        <v>54.583210000000001</v>
      </c>
      <c r="K2957" s="166">
        <f>+(ExportsELAP[[#This Row],[Exports kWh - MPT]]/1000)*ExportsELAP[[#This Row],[EIM Price]]</f>
        <v>4.587167510078995</v>
      </c>
      <c r="L2957" s="167" t="str">
        <f>+INDEX(ECR_Hours!$I$12:$I$15,MATCH(ExportsELAP[[#This Row],[Date Prevailing]],ECR_Hours!$H$12:$H$15,1))</f>
        <v>NS</v>
      </c>
      <c r="M2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8" spans="1:13" x14ac:dyDescent="0.25">
      <c r="A2958" s="164">
        <f>+Exports!A2961</f>
        <v>44685</v>
      </c>
      <c r="B2958" s="165">
        <f t="shared" si="184"/>
        <v>2022</v>
      </c>
      <c r="C2958" s="165">
        <f t="shared" si="185"/>
        <v>5</v>
      </c>
      <c r="D2958" s="165">
        <f t="shared" si="186"/>
        <v>4</v>
      </c>
      <c r="E2958" s="165">
        <f>+Exports!B2961</f>
        <v>5</v>
      </c>
      <c r="F2958" s="165">
        <f>+WEEKDAY(ExportsELAP[[#This Row],[Date Prevailing]],1)</f>
        <v>4</v>
      </c>
      <c r="G2958" s="165">
        <f>+COUNTIFS(ECR_Hours!$K$6:$K$7,ExportsELAP[[#This Row],[Date Prevailing]])</f>
        <v>0</v>
      </c>
      <c r="H2958" s="165">
        <f t="shared" si="187"/>
        <v>4</v>
      </c>
      <c r="I2958" s="166">
        <f>+Exports!G2961</f>
        <v>85.756399999999999</v>
      </c>
      <c r="J2958" s="166">
        <f>+'ELAP_IPCO-APND'!D2961</f>
        <v>57.338569999999997</v>
      </c>
      <c r="K2958" s="166">
        <f>+(ExportsELAP[[#This Row],[Exports kWh - MPT]]/1000)*ExportsELAP[[#This Row],[EIM Price]]</f>
        <v>4.9171493443479992</v>
      </c>
      <c r="L2958" s="167" t="str">
        <f>+INDEX(ECR_Hours!$I$12:$I$15,MATCH(ExportsELAP[[#This Row],[Date Prevailing]],ECR_Hours!$H$12:$H$15,1))</f>
        <v>NS</v>
      </c>
      <c r="M2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59" spans="1:13" x14ac:dyDescent="0.25">
      <c r="A2959" s="164">
        <f>+Exports!A2962</f>
        <v>44685</v>
      </c>
      <c r="B2959" s="165">
        <f t="shared" si="184"/>
        <v>2022</v>
      </c>
      <c r="C2959" s="165">
        <f t="shared" si="185"/>
        <v>5</v>
      </c>
      <c r="D2959" s="165">
        <f t="shared" si="186"/>
        <v>4</v>
      </c>
      <c r="E2959" s="165">
        <f>+Exports!B2962</f>
        <v>6</v>
      </c>
      <c r="F2959" s="165">
        <f>+WEEKDAY(ExportsELAP[[#This Row],[Date Prevailing]],1)</f>
        <v>4</v>
      </c>
      <c r="G2959" s="165">
        <f>+COUNTIFS(ECR_Hours!$K$6:$K$7,ExportsELAP[[#This Row],[Date Prevailing]])</f>
        <v>0</v>
      </c>
      <c r="H2959" s="165">
        <f t="shared" si="187"/>
        <v>4</v>
      </c>
      <c r="I2959" s="166">
        <f>+Exports!G2962</f>
        <v>80.069599999999895</v>
      </c>
      <c r="J2959" s="166">
        <f>+'ELAP_IPCO-APND'!D2962</f>
        <v>67.186620000000005</v>
      </c>
      <c r="K2959" s="166">
        <f>+(ExportsELAP[[#This Row],[Exports kWh - MPT]]/1000)*ExportsELAP[[#This Row],[EIM Price]]</f>
        <v>5.3796057887519932</v>
      </c>
      <c r="L2959" s="167" t="str">
        <f>+INDEX(ECR_Hours!$I$12:$I$15,MATCH(ExportsELAP[[#This Row],[Date Prevailing]],ECR_Hours!$H$12:$H$15,1))</f>
        <v>NS</v>
      </c>
      <c r="M2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0" spans="1:13" x14ac:dyDescent="0.25">
      <c r="A2960" s="164">
        <f>+Exports!A2963</f>
        <v>44685</v>
      </c>
      <c r="B2960" s="165">
        <f t="shared" si="184"/>
        <v>2022</v>
      </c>
      <c r="C2960" s="165">
        <f t="shared" si="185"/>
        <v>5</v>
      </c>
      <c r="D2960" s="165">
        <f t="shared" si="186"/>
        <v>4</v>
      </c>
      <c r="E2960" s="165">
        <f>+Exports!B2963</f>
        <v>7</v>
      </c>
      <c r="F2960" s="165">
        <f>+WEEKDAY(ExportsELAP[[#This Row],[Date Prevailing]],1)</f>
        <v>4</v>
      </c>
      <c r="G2960" s="165">
        <f>+COUNTIFS(ECR_Hours!$K$6:$K$7,ExportsELAP[[#This Row],[Date Prevailing]])</f>
        <v>0</v>
      </c>
      <c r="H2960" s="165">
        <f t="shared" si="187"/>
        <v>4</v>
      </c>
      <c r="I2960" s="166">
        <f>+Exports!G2963</f>
        <v>544.61770000000001</v>
      </c>
      <c r="J2960" s="166">
        <f>+'ELAP_IPCO-APND'!D2963</f>
        <v>73.355860000000007</v>
      </c>
      <c r="K2960" s="166">
        <f>+(ExportsELAP[[#This Row],[Exports kWh - MPT]]/1000)*ExportsELAP[[#This Row],[EIM Price]]</f>
        <v>39.950899754722002</v>
      </c>
      <c r="L2960" s="167" t="str">
        <f>+INDEX(ECR_Hours!$I$12:$I$15,MATCH(ExportsELAP[[#This Row],[Date Prevailing]],ECR_Hours!$H$12:$H$15,1))</f>
        <v>NS</v>
      </c>
      <c r="M2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1" spans="1:13" x14ac:dyDescent="0.25">
      <c r="A2961" s="164">
        <f>+Exports!A2964</f>
        <v>44685</v>
      </c>
      <c r="B2961" s="165">
        <f t="shared" si="184"/>
        <v>2022</v>
      </c>
      <c r="C2961" s="165">
        <f t="shared" si="185"/>
        <v>5</v>
      </c>
      <c r="D2961" s="165">
        <f t="shared" si="186"/>
        <v>4</v>
      </c>
      <c r="E2961" s="165">
        <f>+Exports!B2964</f>
        <v>8</v>
      </c>
      <c r="F2961" s="165">
        <f>+WEEKDAY(ExportsELAP[[#This Row],[Date Prevailing]],1)</f>
        <v>4</v>
      </c>
      <c r="G2961" s="165">
        <f>+COUNTIFS(ECR_Hours!$K$6:$K$7,ExportsELAP[[#This Row],[Date Prevailing]])</f>
        <v>0</v>
      </c>
      <c r="H2961" s="165">
        <f t="shared" si="187"/>
        <v>4</v>
      </c>
      <c r="I2961" s="166">
        <f>+Exports!G2964</f>
        <v>6228.250799999998</v>
      </c>
      <c r="J2961" s="166">
        <f>+'ELAP_IPCO-APND'!D2964</f>
        <v>67.005889999999994</v>
      </c>
      <c r="K2961" s="166">
        <f>+(ExportsELAP[[#This Row],[Exports kWh - MPT]]/1000)*ExportsELAP[[#This Row],[EIM Price]]</f>
        <v>417.3294879972118</v>
      </c>
      <c r="L2961" s="167" t="str">
        <f>+INDEX(ECR_Hours!$I$12:$I$15,MATCH(ExportsELAP[[#This Row],[Date Prevailing]],ECR_Hours!$H$12:$H$15,1))</f>
        <v>NS</v>
      </c>
      <c r="M2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2" spans="1:13" x14ac:dyDescent="0.25">
      <c r="A2962" s="164">
        <f>+Exports!A2965</f>
        <v>44685</v>
      </c>
      <c r="B2962" s="165">
        <f t="shared" si="184"/>
        <v>2022</v>
      </c>
      <c r="C2962" s="165">
        <f t="shared" si="185"/>
        <v>5</v>
      </c>
      <c r="D2962" s="165">
        <f t="shared" si="186"/>
        <v>4</v>
      </c>
      <c r="E2962" s="165">
        <f>+Exports!B2965</f>
        <v>9</v>
      </c>
      <c r="F2962" s="165">
        <f>+WEEKDAY(ExportsELAP[[#This Row],[Date Prevailing]],1)</f>
        <v>4</v>
      </c>
      <c r="G2962" s="165">
        <f>+COUNTIFS(ECR_Hours!$K$6:$K$7,ExportsELAP[[#This Row],[Date Prevailing]])</f>
        <v>0</v>
      </c>
      <c r="H2962" s="165">
        <f t="shared" si="187"/>
        <v>4</v>
      </c>
      <c r="I2962" s="166">
        <f>+Exports!G2965</f>
        <v>17717.395199999992</v>
      </c>
      <c r="J2962" s="166">
        <f>+'ELAP_IPCO-APND'!D2965</f>
        <v>63.177</v>
      </c>
      <c r="K2962" s="166">
        <f>+(ExportsELAP[[#This Row],[Exports kWh - MPT]]/1000)*ExportsELAP[[#This Row],[EIM Price]]</f>
        <v>1119.3318765503996</v>
      </c>
      <c r="L2962" s="167" t="str">
        <f>+INDEX(ECR_Hours!$I$12:$I$15,MATCH(ExportsELAP[[#This Row],[Date Prevailing]],ECR_Hours!$H$12:$H$15,1))</f>
        <v>NS</v>
      </c>
      <c r="M2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3" spans="1:13" x14ac:dyDescent="0.25">
      <c r="A2963" s="164">
        <f>+Exports!A2966</f>
        <v>44685</v>
      </c>
      <c r="B2963" s="165">
        <f t="shared" si="184"/>
        <v>2022</v>
      </c>
      <c r="C2963" s="165">
        <f t="shared" si="185"/>
        <v>5</v>
      </c>
      <c r="D2963" s="165">
        <f t="shared" si="186"/>
        <v>4</v>
      </c>
      <c r="E2963" s="165">
        <f>+Exports!B2966</f>
        <v>10</v>
      </c>
      <c r="F2963" s="165">
        <f>+WEEKDAY(ExportsELAP[[#This Row],[Date Prevailing]],1)</f>
        <v>4</v>
      </c>
      <c r="G2963" s="165">
        <f>+COUNTIFS(ECR_Hours!$K$6:$K$7,ExportsELAP[[#This Row],[Date Prevailing]])</f>
        <v>0</v>
      </c>
      <c r="H2963" s="165">
        <f t="shared" si="187"/>
        <v>4</v>
      </c>
      <c r="I2963" s="166">
        <f>+Exports!G2966</f>
        <v>31234.391500000002</v>
      </c>
      <c r="J2963" s="166">
        <f>+'ELAP_IPCO-APND'!D2966</f>
        <v>68.713200000000001</v>
      </c>
      <c r="K2963" s="166">
        <f>+(ExportsELAP[[#This Row],[Exports kWh - MPT]]/1000)*ExportsELAP[[#This Row],[EIM Price]]</f>
        <v>2146.2149900178001</v>
      </c>
      <c r="L2963" s="167" t="str">
        <f>+INDEX(ECR_Hours!$I$12:$I$15,MATCH(ExportsELAP[[#This Row],[Date Prevailing]],ECR_Hours!$H$12:$H$15,1))</f>
        <v>NS</v>
      </c>
      <c r="M2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4" spans="1:13" x14ac:dyDescent="0.25">
      <c r="A2964" s="164">
        <f>+Exports!A2967</f>
        <v>44685</v>
      </c>
      <c r="B2964" s="165">
        <f t="shared" si="184"/>
        <v>2022</v>
      </c>
      <c r="C2964" s="165">
        <f t="shared" si="185"/>
        <v>5</v>
      </c>
      <c r="D2964" s="165">
        <f t="shared" si="186"/>
        <v>4</v>
      </c>
      <c r="E2964" s="165">
        <f>+Exports!B2967</f>
        <v>11</v>
      </c>
      <c r="F2964" s="165">
        <f>+WEEKDAY(ExportsELAP[[#This Row],[Date Prevailing]],1)</f>
        <v>4</v>
      </c>
      <c r="G2964" s="165">
        <f>+COUNTIFS(ECR_Hours!$K$6:$K$7,ExportsELAP[[#This Row],[Date Prevailing]])</f>
        <v>0</v>
      </c>
      <c r="H2964" s="165">
        <f t="shared" si="187"/>
        <v>4</v>
      </c>
      <c r="I2964" s="166">
        <f>+Exports!G2967</f>
        <v>44390.606</v>
      </c>
      <c r="J2964" s="166">
        <f>+'ELAP_IPCO-APND'!D2967</f>
        <v>49.738939999999999</v>
      </c>
      <c r="K2964" s="166">
        <f>+(ExportsELAP[[#This Row],[Exports kWh - MPT]]/1000)*ExportsELAP[[#This Row],[EIM Price]]</f>
        <v>2207.9416883976401</v>
      </c>
      <c r="L2964" s="167" t="str">
        <f>+INDEX(ECR_Hours!$I$12:$I$15,MATCH(ExportsELAP[[#This Row],[Date Prevailing]],ECR_Hours!$H$12:$H$15,1))</f>
        <v>NS</v>
      </c>
      <c r="M2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5" spans="1:13" x14ac:dyDescent="0.25">
      <c r="A2965" s="164">
        <f>+Exports!A2968</f>
        <v>44685</v>
      </c>
      <c r="B2965" s="165">
        <f t="shared" si="184"/>
        <v>2022</v>
      </c>
      <c r="C2965" s="165">
        <f t="shared" si="185"/>
        <v>5</v>
      </c>
      <c r="D2965" s="165">
        <f t="shared" si="186"/>
        <v>4</v>
      </c>
      <c r="E2965" s="165">
        <f>+Exports!B2968</f>
        <v>12</v>
      </c>
      <c r="F2965" s="165">
        <f>+WEEKDAY(ExportsELAP[[#This Row],[Date Prevailing]],1)</f>
        <v>4</v>
      </c>
      <c r="G2965" s="165">
        <f>+COUNTIFS(ECR_Hours!$K$6:$K$7,ExportsELAP[[#This Row],[Date Prevailing]])</f>
        <v>0</v>
      </c>
      <c r="H2965" s="165">
        <f t="shared" si="187"/>
        <v>4</v>
      </c>
      <c r="I2965" s="166">
        <f>+Exports!G2968</f>
        <v>54174.414199999999</v>
      </c>
      <c r="J2965" s="166">
        <f>+'ELAP_IPCO-APND'!D2968</f>
        <v>64.257999999999996</v>
      </c>
      <c r="K2965" s="166">
        <f>+(ExportsELAP[[#This Row],[Exports kWh - MPT]]/1000)*ExportsELAP[[#This Row],[EIM Price]]</f>
        <v>3481.1395076635999</v>
      </c>
      <c r="L2965" s="167" t="str">
        <f>+INDEX(ECR_Hours!$I$12:$I$15,MATCH(ExportsELAP[[#This Row],[Date Prevailing]],ECR_Hours!$H$12:$H$15,1))</f>
        <v>NS</v>
      </c>
      <c r="M2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6" spans="1:13" x14ac:dyDescent="0.25">
      <c r="A2966" s="164">
        <f>+Exports!A2969</f>
        <v>44685</v>
      </c>
      <c r="B2966" s="165">
        <f t="shared" si="184"/>
        <v>2022</v>
      </c>
      <c r="C2966" s="165">
        <f t="shared" si="185"/>
        <v>5</v>
      </c>
      <c r="D2966" s="165">
        <f t="shared" si="186"/>
        <v>4</v>
      </c>
      <c r="E2966" s="165">
        <f>+Exports!B2969</f>
        <v>13</v>
      </c>
      <c r="F2966" s="165">
        <f>+WEEKDAY(ExportsELAP[[#This Row],[Date Prevailing]],1)</f>
        <v>4</v>
      </c>
      <c r="G2966" s="165">
        <f>+COUNTIFS(ECR_Hours!$K$6:$K$7,ExportsELAP[[#This Row],[Date Prevailing]])</f>
        <v>0</v>
      </c>
      <c r="H2966" s="165">
        <f t="shared" si="187"/>
        <v>4</v>
      </c>
      <c r="I2966" s="166">
        <f>+Exports!G2969</f>
        <v>59694.421699999999</v>
      </c>
      <c r="J2966" s="166">
        <f>+'ELAP_IPCO-APND'!D2969</f>
        <v>74.651489999999995</v>
      </c>
      <c r="K2966" s="166">
        <f>+(ExportsELAP[[#This Row],[Exports kWh - MPT]]/1000)*ExportsELAP[[#This Row],[EIM Price]]</f>
        <v>4456.2775245933326</v>
      </c>
      <c r="L2966" s="167" t="str">
        <f>+INDEX(ECR_Hours!$I$12:$I$15,MATCH(ExportsELAP[[#This Row],[Date Prevailing]],ECR_Hours!$H$12:$H$15,1))</f>
        <v>NS</v>
      </c>
      <c r="M2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7" spans="1:13" x14ac:dyDescent="0.25">
      <c r="A2967" s="164">
        <f>+Exports!A2970</f>
        <v>44685</v>
      </c>
      <c r="B2967" s="165">
        <f t="shared" si="184"/>
        <v>2022</v>
      </c>
      <c r="C2967" s="165">
        <f t="shared" si="185"/>
        <v>5</v>
      </c>
      <c r="D2967" s="165">
        <f t="shared" si="186"/>
        <v>4</v>
      </c>
      <c r="E2967" s="165">
        <f>+Exports!B2970</f>
        <v>14</v>
      </c>
      <c r="F2967" s="165">
        <f>+WEEKDAY(ExportsELAP[[#This Row],[Date Prevailing]],1)</f>
        <v>4</v>
      </c>
      <c r="G2967" s="165">
        <f>+COUNTIFS(ECR_Hours!$K$6:$K$7,ExportsELAP[[#This Row],[Date Prevailing]])</f>
        <v>0</v>
      </c>
      <c r="H2967" s="165">
        <f t="shared" si="187"/>
        <v>4</v>
      </c>
      <c r="I2967" s="166">
        <f>+Exports!G2970</f>
        <v>61901.255299999997</v>
      </c>
      <c r="J2967" s="166">
        <f>+'ELAP_IPCO-APND'!D2970</f>
        <v>78.67286</v>
      </c>
      <c r="K2967" s="166">
        <f>+(ExportsELAP[[#This Row],[Exports kWh - MPT]]/1000)*ExportsELAP[[#This Row],[EIM Price]]</f>
        <v>4869.9487920411575</v>
      </c>
      <c r="L2967" s="167" t="str">
        <f>+INDEX(ECR_Hours!$I$12:$I$15,MATCH(ExportsELAP[[#This Row],[Date Prevailing]],ECR_Hours!$H$12:$H$15,1))</f>
        <v>NS</v>
      </c>
      <c r="M2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8" spans="1:13" x14ac:dyDescent="0.25">
      <c r="A2968" s="164">
        <f>+Exports!A2971</f>
        <v>44685</v>
      </c>
      <c r="B2968" s="165">
        <f t="shared" si="184"/>
        <v>2022</v>
      </c>
      <c r="C2968" s="165">
        <f t="shared" si="185"/>
        <v>5</v>
      </c>
      <c r="D2968" s="165">
        <f t="shared" si="186"/>
        <v>4</v>
      </c>
      <c r="E2968" s="165">
        <f>+Exports!B2971</f>
        <v>15</v>
      </c>
      <c r="F2968" s="165">
        <f>+WEEKDAY(ExportsELAP[[#This Row],[Date Prevailing]],1)</f>
        <v>4</v>
      </c>
      <c r="G2968" s="165">
        <f>+COUNTIFS(ECR_Hours!$K$6:$K$7,ExportsELAP[[#This Row],[Date Prevailing]])</f>
        <v>0</v>
      </c>
      <c r="H2968" s="165">
        <f t="shared" si="187"/>
        <v>4</v>
      </c>
      <c r="I2968" s="166">
        <f>+Exports!G2971</f>
        <v>62862.026400000002</v>
      </c>
      <c r="J2968" s="166">
        <f>+'ELAP_IPCO-APND'!D2971</f>
        <v>83.962040000000002</v>
      </c>
      <c r="K2968" s="166">
        <f>+(ExportsELAP[[#This Row],[Exports kWh - MPT]]/1000)*ExportsELAP[[#This Row],[EIM Price]]</f>
        <v>5278.0239750778564</v>
      </c>
      <c r="L2968" s="167" t="str">
        <f>+INDEX(ECR_Hours!$I$12:$I$15,MATCH(ExportsELAP[[#This Row],[Date Prevailing]],ECR_Hours!$H$12:$H$15,1))</f>
        <v>NS</v>
      </c>
      <c r="M2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69" spans="1:13" x14ac:dyDescent="0.25">
      <c r="A2969" s="164">
        <f>+Exports!A2972</f>
        <v>44685</v>
      </c>
      <c r="B2969" s="165">
        <f t="shared" si="184"/>
        <v>2022</v>
      </c>
      <c r="C2969" s="165">
        <f t="shared" si="185"/>
        <v>5</v>
      </c>
      <c r="D2969" s="165">
        <f t="shared" si="186"/>
        <v>4</v>
      </c>
      <c r="E2969" s="165">
        <f>+Exports!B2972</f>
        <v>16</v>
      </c>
      <c r="F2969" s="165">
        <f>+WEEKDAY(ExportsELAP[[#This Row],[Date Prevailing]],1)</f>
        <v>4</v>
      </c>
      <c r="G2969" s="165">
        <f>+COUNTIFS(ECR_Hours!$K$6:$K$7,ExportsELAP[[#This Row],[Date Prevailing]])</f>
        <v>0</v>
      </c>
      <c r="H2969" s="165">
        <f t="shared" si="187"/>
        <v>4</v>
      </c>
      <c r="I2969" s="166">
        <f>+Exports!G2972</f>
        <v>57923.262600000002</v>
      </c>
      <c r="J2969" s="166">
        <f>+'ELAP_IPCO-APND'!D2972</f>
        <v>91.138390000000001</v>
      </c>
      <c r="K2969" s="166">
        <f>+(ExportsELAP[[#This Row],[Exports kWh - MPT]]/1000)*ExportsELAP[[#This Row],[EIM Price]]</f>
        <v>5279.0328969112143</v>
      </c>
      <c r="L2969" s="167" t="str">
        <f>+INDEX(ECR_Hours!$I$12:$I$15,MATCH(ExportsELAP[[#This Row],[Date Prevailing]],ECR_Hours!$H$12:$H$15,1))</f>
        <v>NS</v>
      </c>
      <c r="M2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0" spans="1:13" x14ac:dyDescent="0.25">
      <c r="A2970" s="164">
        <f>+Exports!A2973</f>
        <v>44685</v>
      </c>
      <c r="B2970" s="165">
        <f t="shared" si="184"/>
        <v>2022</v>
      </c>
      <c r="C2970" s="165">
        <f t="shared" si="185"/>
        <v>5</v>
      </c>
      <c r="D2970" s="165">
        <f t="shared" si="186"/>
        <v>4</v>
      </c>
      <c r="E2970" s="165">
        <f>+Exports!B2973</f>
        <v>17</v>
      </c>
      <c r="F2970" s="165">
        <f>+WEEKDAY(ExportsELAP[[#This Row],[Date Prevailing]],1)</f>
        <v>4</v>
      </c>
      <c r="G2970" s="165">
        <f>+COUNTIFS(ECR_Hours!$K$6:$K$7,ExportsELAP[[#This Row],[Date Prevailing]])</f>
        <v>0</v>
      </c>
      <c r="H2970" s="165">
        <f t="shared" si="187"/>
        <v>4</v>
      </c>
      <c r="I2970" s="166">
        <f>+Exports!G2973</f>
        <v>49523.759499999993</v>
      </c>
      <c r="J2970" s="166">
        <f>+'ELAP_IPCO-APND'!D2973</f>
        <v>79.157899999999998</v>
      </c>
      <c r="K2970" s="166">
        <f>+(ExportsELAP[[#This Row],[Exports kWh - MPT]]/1000)*ExportsELAP[[#This Row],[EIM Price]]</f>
        <v>3920.1968021250491</v>
      </c>
      <c r="L2970" s="167" t="str">
        <f>+INDEX(ECR_Hours!$I$12:$I$15,MATCH(ExportsELAP[[#This Row],[Date Prevailing]],ECR_Hours!$H$12:$H$15,1))</f>
        <v>NS</v>
      </c>
      <c r="M2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1" spans="1:13" x14ac:dyDescent="0.25">
      <c r="A2971" s="164">
        <f>+Exports!A2974</f>
        <v>44685</v>
      </c>
      <c r="B2971" s="165">
        <f t="shared" si="184"/>
        <v>2022</v>
      </c>
      <c r="C2971" s="165">
        <f t="shared" si="185"/>
        <v>5</v>
      </c>
      <c r="D2971" s="165">
        <f t="shared" si="186"/>
        <v>4</v>
      </c>
      <c r="E2971" s="165">
        <f>+Exports!B2974</f>
        <v>18</v>
      </c>
      <c r="F2971" s="165">
        <f>+WEEKDAY(ExportsELAP[[#This Row],[Date Prevailing]],1)</f>
        <v>4</v>
      </c>
      <c r="G2971" s="165">
        <f>+COUNTIFS(ECR_Hours!$K$6:$K$7,ExportsELAP[[#This Row],[Date Prevailing]])</f>
        <v>0</v>
      </c>
      <c r="H2971" s="165">
        <f t="shared" si="187"/>
        <v>4</v>
      </c>
      <c r="I2971" s="166">
        <f>+Exports!G2974</f>
        <v>36898.788800000002</v>
      </c>
      <c r="J2971" s="166">
        <f>+'ELAP_IPCO-APND'!D2974</f>
        <v>89.95214</v>
      </c>
      <c r="K2971" s="166">
        <f>+(ExportsELAP[[#This Row],[Exports kWh - MPT]]/1000)*ExportsELAP[[#This Row],[EIM Price]]</f>
        <v>3319.1250159680326</v>
      </c>
      <c r="L2971" s="167" t="str">
        <f>+INDEX(ECR_Hours!$I$12:$I$15,MATCH(ExportsELAP[[#This Row],[Date Prevailing]],ECR_Hours!$H$12:$H$15,1))</f>
        <v>NS</v>
      </c>
      <c r="M2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2" spans="1:13" x14ac:dyDescent="0.25">
      <c r="A2972" s="164">
        <f>+Exports!A2975</f>
        <v>44685</v>
      </c>
      <c r="B2972" s="165">
        <f t="shared" si="184"/>
        <v>2022</v>
      </c>
      <c r="C2972" s="165">
        <f t="shared" si="185"/>
        <v>5</v>
      </c>
      <c r="D2972" s="165">
        <f t="shared" si="186"/>
        <v>4</v>
      </c>
      <c r="E2972" s="165">
        <f>+Exports!B2975</f>
        <v>19</v>
      </c>
      <c r="F2972" s="165">
        <f>+WEEKDAY(ExportsELAP[[#This Row],[Date Prevailing]],1)</f>
        <v>4</v>
      </c>
      <c r="G2972" s="165">
        <f>+COUNTIFS(ECR_Hours!$K$6:$K$7,ExportsELAP[[#This Row],[Date Prevailing]])</f>
        <v>0</v>
      </c>
      <c r="H2972" s="165">
        <f t="shared" si="187"/>
        <v>4</v>
      </c>
      <c r="I2972" s="166">
        <f>+Exports!G2975</f>
        <v>22103.842000000001</v>
      </c>
      <c r="J2972" s="166">
        <f>+'ELAP_IPCO-APND'!D2975</f>
        <v>76.007300000000001</v>
      </c>
      <c r="K2972" s="166">
        <f>+(ExportsELAP[[#This Row],[Exports kWh - MPT]]/1000)*ExportsELAP[[#This Row],[EIM Price]]</f>
        <v>1680.0533500466001</v>
      </c>
      <c r="L2972" s="167" t="str">
        <f>+INDEX(ECR_Hours!$I$12:$I$15,MATCH(ExportsELAP[[#This Row],[Date Prevailing]],ECR_Hours!$H$12:$H$15,1))</f>
        <v>NS</v>
      </c>
      <c r="M2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3" spans="1:13" x14ac:dyDescent="0.25">
      <c r="A2973" s="164">
        <f>+Exports!A2976</f>
        <v>44685</v>
      </c>
      <c r="B2973" s="165">
        <f t="shared" si="184"/>
        <v>2022</v>
      </c>
      <c r="C2973" s="165">
        <f t="shared" si="185"/>
        <v>5</v>
      </c>
      <c r="D2973" s="165">
        <f t="shared" si="186"/>
        <v>4</v>
      </c>
      <c r="E2973" s="165">
        <f>+Exports!B2976</f>
        <v>20</v>
      </c>
      <c r="F2973" s="165">
        <f>+WEEKDAY(ExportsELAP[[#This Row],[Date Prevailing]],1)</f>
        <v>4</v>
      </c>
      <c r="G2973" s="165">
        <f>+COUNTIFS(ECR_Hours!$K$6:$K$7,ExportsELAP[[#This Row],[Date Prevailing]])</f>
        <v>0</v>
      </c>
      <c r="H2973" s="165">
        <f t="shared" si="187"/>
        <v>4</v>
      </c>
      <c r="I2973" s="166">
        <f>+Exports!G2976</f>
        <v>9503.9193999999989</v>
      </c>
      <c r="J2973" s="166">
        <f>+'ELAP_IPCO-APND'!D2976</f>
        <v>70.724429999999998</v>
      </c>
      <c r="K2973" s="166">
        <f>+(ExportsELAP[[#This Row],[Exports kWh - MPT]]/1000)*ExportsELAP[[#This Row],[EIM Price]]</f>
        <v>672.15928233094189</v>
      </c>
      <c r="L2973" s="167" t="str">
        <f>+INDEX(ECR_Hours!$I$12:$I$15,MATCH(ExportsELAP[[#This Row],[Date Prevailing]],ECR_Hours!$H$12:$H$15,1))</f>
        <v>NS</v>
      </c>
      <c r="M2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4" spans="1:13" x14ac:dyDescent="0.25">
      <c r="A2974" s="164">
        <f>+Exports!A2977</f>
        <v>44685</v>
      </c>
      <c r="B2974" s="165">
        <f t="shared" si="184"/>
        <v>2022</v>
      </c>
      <c r="C2974" s="165">
        <f t="shared" si="185"/>
        <v>5</v>
      </c>
      <c r="D2974" s="165">
        <f t="shared" si="186"/>
        <v>4</v>
      </c>
      <c r="E2974" s="165">
        <f>+Exports!B2977</f>
        <v>21</v>
      </c>
      <c r="F2974" s="165">
        <f>+WEEKDAY(ExportsELAP[[#This Row],[Date Prevailing]],1)</f>
        <v>4</v>
      </c>
      <c r="G2974" s="165">
        <f>+COUNTIFS(ECR_Hours!$K$6:$K$7,ExportsELAP[[#This Row],[Date Prevailing]])</f>
        <v>0</v>
      </c>
      <c r="H2974" s="165">
        <f t="shared" si="187"/>
        <v>4</v>
      </c>
      <c r="I2974" s="166">
        <f>+Exports!G2977</f>
        <v>1422.5248999999999</v>
      </c>
      <c r="J2974" s="166">
        <f>+'ELAP_IPCO-APND'!D2977</f>
        <v>105.6469</v>
      </c>
      <c r="K2974" s="166">
        <f>+(ExportsELAP[[#This Row],[Exports kWh - MPT]]/1000)*ExportsELAP[[#This Row],[EIM Price]]</f>
        <v>150.28534585781</v>
      </c>
      <c r="L2974" s="167" t="str">
        <f>+INDEX(ECR_Hours!$I$12:$I$15,MATCH(ExportsELAP[[#This Row],[Date Prevailing]],ECR_Hours!$H$12:$H$15,1))</f>
        <v>NS</v>
      </c>
      <c r="M2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5" spans="1:13" x14ac:dyDescent="0.25">
      <c r="A2975" s="164">
        <f>+Exports!A2978</f>
        <v>44685</v>
      </c>
      <c r="B2975" s="165">
        <f t="shared" si="184"/>
        <v>2022</v>
      </c>
      <c r="C2975" s="165">
        <f t="shared" si="185"/>
        <v>5</v>
      </c>
      <c r="D2975" s="165">
        <f t="shared" si="186"/>
        <v>4</v>
      </c>
      <c r="E2975" s="165">
        <f>+Exports!B2978</f>
        <v>22</v>
      </c>
      <c r="F2975" s="165">
        <f>+WEEKDAY(ExportsELAP[[#This Row],[Date Prevailing]],1)</f>
        <v>4</v>
      </c>
      <c r="G2975" s="165">
        <f>+COUNTIFS(ECR_Hours!$K$6:$K$7,ExportsELAP[[#This Row],[Date Prevailing]])</f>
        <v>0</v>
      </c>
      <c r="H2975" s="165">
        <f t="shared" si="187"/>
        <v>4</v>
      </c>
      <c r="I2975" s="166">
        <f>+Exports!G2978</f>
        <v>18.706900000000001</v>
      </c>
      <c r="J2975" s="166">
        <f>+'ELAP_IPCO-APND'!D2978</f>
        <v>96.625720000000001</v>
      </c>
      <c r="K2975" s="166">
        <f>+(ExportsELAP[[#This Row],[Exports kWh - MPT]]/1000)*ExportsELAP[[#This Row],[EIM Price]]</f>
        <v>1.8075676814680002</v>
      </c>
      <c r="L2975" s="167" t="str">
        <f>+INDEX(ECR_Hours!$I$12:$I$15,MATCH(ExportsELAP[[#This Row],[Date Prevailing]],ECR_Hours!$H$12:$H$15,1))</f>
        <v>NS</v>
      </c>
      <c r="M2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6" spans="1:13" x14ac:dyDescent="0.25">
      <c r="A2976" s="164">
        <f>+Exports!A2979</f>
        <v>44685</v>
      </c>
      <c r="B2976" s="165">
        <f t="shared" si="184"/>
        <v>2022</v>
      </c>
      <c r="C2976" s="165">
        <f t="shared" si="185"/>
        <v>5</v>
      </c>
      <c r="D2976" s="165">
        <f t="shared" si="186"/>
        <v>4</v>
      </c>
      <c r="E2976" s="165">
        <f>+Exports!B2979</f>
        <v>23</v>
      </c>
      <c r="F2976" s="165">
        <f>+WEEKDAY(ExportsELAP[[#This Row],[Date Prevailing]],1)</f>
        <v>4</v>
      </c>
      <c r="G2976" s="165">
        <f>+COUNTIFS(ECR_Hours!$K$6:$K$7,ExportsELAP[[#This Row],[Date Prevailing]])</f>
        <v>0</v>
      </c>
      <c r="H2976" s="165">
        <f t="shared" si="187"/>
        <v>4</v>
      </c>
      <c r="I2976" s="166">
        <f>+Exports!G2979</f>
        <v>15.629299999999999</v>
      </c>
      <c r="J2976" s="166">
        <f>+'ELAP_IPCO-APND'!D2979</f>
        <v>101.68098000000001</v>
      </c>
      <c r="K2976" s="166">
        <f>+(ExportsELAP[[#This Row],[Exports kWh - MPT]]/1000)*ExportsELAP[[#This Row],[EIM Price]]</f>
        <v>1.589202540714</v>
      </c>
      <c r="L2976" s="167" t="str">
        <f>+INDEX(ECR_Hours!$I$12:$I$15,MATCH(ExportsELAP[[#This Row],[Date Prevailing]],ECR_Hours!$H$12:$H$15,1))</f>
        <v>NS</v>
      </c>
      <c r="M2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7" spans="1:13" x14ac:dyDescent="0.25">
      <c r="A2977" s="164">
        <f>+Exports!A2980</f>
        <v>44685</v>
      </c>
      <c r="B2977" s="165">
        <f t="shared" si="184"/>
        <v>2022</v>
      </c>
      <c r="C2977" s="165">
        <f t="shared" si="185"/>
        <v>5</v>
      </c>
      <c r="D2977" s="165">
        <f t="shared" si="186"/>
        <v>4</v>
      </c>
      <c r="E2977" s="165">
        <f>+Exports!B2980</f>
        <v>24</v>
      </c>
      <c r="F2977" s="165">
        <f>+WEEKDAY(ExportsELAP[[#This Row],[Date Prevailing]],1)</f>
        <v>4</v>
      </c>
      <c r="G2977" s="165">
        <f>+COUNTIFS(ECR_Hours!$K$6:$K$7,ExportsELAP[[#This Row],[Date Prevailing]])</f>
        <v>0</v>
      </c>
      <c r="H2977" s="165">
        <f t="shared" si="187"/>
        <v>4</v>
      </c>
      <c r="I2977" s="166">
        <f>+Exports!G2980</f>
        <v>13.405099999999988</v>
      </c>
      <c r="J2977" s="166">
        <f>+'ELAP_IPCO-APND'!D2980</f>
        <v>92.459460000000007</v>
      </c>
      <c r="K2977" s="166">
        <f>+(ExportsELAP[[#This Row],[Exports kWh - MPT]]/1000)*ExportsELAP[[#This Row],[EIM Price]]</f>
        <v>1.2394283072459991</v>
      </c>
      <c r="L2977" s="167" t="str">
        <f>+INDEX(ECR_Hours!$I$12:$I$15,MATCH(ExportsELAP[[#This Row],[Date Prevailing]],ECR_Hours!$H$12:$H$15,1))</f>
        <v>NS</v>
      </c>
      <c r="M2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8" spans="1:13" x14ac:dyDescent="0.25">
      <c r="A2978" s="164">
        <f>+Exports!A2981</f>
        <v>44686</v>
      </c>
      <c r="B2978" s="165">
        <f t="shared" si="184"/>
        <v>2022</v>
      </c>
      <c r="C2978" s="165">
        <f t="shared" si="185"/>
        <v>5</v>
      </c>
      <c r="D2978" s="165">
        <f t="shared" si="186"/>
        <v>5</v>
      </c>
      <c r="E2978" s="165">
        <f>+Exports!B2981</f>
        <v>1</v>
      </c>
      <c r="F2978" s="165">
        <f>+WEEKDAY(ExportsELAP[[#This Row],[Date Prevailing]],1)</f>
        <v>5</v>
      </c>
      <c r="G2978" s="165">
        <f>+COUNTIFS(ECR_Hours!$K$6:$K$7,ExportsELAP[[#This Row],[Date Prevailing]])</f>
        <v>0</v>
      </c>
      <c r="H2978" s="165">
        <f t="shared" si="187"/>
        <v>5</v>
      </c>
      <c r="I2978" s="166">
        <f>+Exports!G2981</f>
        <v>15.327199999999999</v>
      </c>
      <c r="J2978" s="166">
        <f>+'ELAP_IPCO-APND'!D2981</f>
        <v>75.203479999999999</v>
      </c>
      <c r="K2978" s="166">
        <f>+(ExportsELAP[[#This Row],[Exports kWh - MPT]]/1000)*ExportsELAP[[#This Row],[EIM Price]]</f>
        <v>1.1526587786559999</v>
      </c>
      <c r="L2978" s="167" t="str">
        <f>+INDEX(ECR_Hours!$I$12:$I$15,MATCH(ExportsELAP[[#This Row],[Date Prevailing]],ECR_Hours!$H$12:$H$15,1))</f>
        <v>NS</v>
      </c>
      <c r="M2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79" spans="1:13" x14ac:dyDescent="0.25">
      <c r="A2979" s="164">
        <f>+Exports!A2982</f>
        <v>44686</v>
      </c>
      <c r="B2979" s="165">
        <f t="shared" si="184"/>
        <v>2022</v>
      </c>
      <c r="C2979" s="165">
        <f t="shared" si="185"/>
        <v>5</v>
      </c>
      <c r="D2979" s="165">
        <f t="shared" si="186"/>
        <v>5</v>
      </c>
      <c r="E2979" s="165">
        <f>+Exports!B2982</f>
        <v>2</v>
      </c>
      <c r="F2979" s="165">
        <f>+WEEKDAY(ExportsELAP[[#This Row],[Date Prevailing]],1)</f>
        <v>5</v>
      </c>
      <c r="G2979" s="165">
        <f>+COUNTIFS(ECR_Hours!$K$6:$K$7,ExportsELAP[[#This Row],[Date Prevailing]])</f>
        <v>0</v>
      </c>
      <c r="H2979" s="165">
        <f t="shared" si="187"/>
        <v>5</v>
      </c>
      <c r="I2979" s="166">
        <f>+Exports!G2982</f>
        <v>15.300399999999902</v>
      </c>
      <c r="J2979" s="166">
        <f>+'ELAP_IPCO-APND'!D2982</f>
        <v>59.961590000000001</v>
      </c>
      <c r="K2979" s="166">
        <f>+(ExportsELAP[[#This Row],[Exports kWh - MPT]]/1000)*ExportsELAP[[#This Row],[EIM Price]]</f>
        <v>0.91743631163599415</v>
      </c>
      <c r="L2979" s="167" t="str">
        <f>+INDEX(ECR_Hours!$I$12:$I$15,MATCH(ExportsELAP[[#This Row],[Date Prevailing]],ECR_Hours!$H$12:$H$15,1))</f>
        <v>NS</v>
      </c>
      <c r="M2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0" spans="1:13" x14ac:dyDescent="0.25">
      <c r="A2980" s="164">
        <f>+Exports!A2983</f>
        <v>44686</v>
      </c>
      <c r="B2980" s="165">
        <f t="shared" si="184"/>
        <v>2022</v>
      </c>
      <c r="C2980" s="165">
        <f t="shared" si="185"/>
        <v>5</v>
      </c>
      <c r="D2980" s="165">
        <f t="shared" si="186"/>
        <v>5</v>
      </c>
      <c r="E2980" s="165">
        <f>+Exports!B2983</f>
        <v>3</v>
      </c>
      <c r="F2980" s="165">
        <f>+WEEKDAY(ExportsELAP[[#This Row],[Date Prevailing]],1)</f>
        <v>5</v>
      </c>
      <c r="G2980" s="165">
        <f>+COUNTIFS(ECR_Hours!$K$6:$K$7,ExportsELAP[[#This Row],[Date Prevailing]])</f>
        <v>0</v>
      </c>
      <c r="H2980" s="165">
        <f t="shared" si="187"/>
        <v>5</v>
      </c>
      <c r="I2980" s="166">
        <f>+Exports!G2983</f>
        <v>17.430399999999999</v>
      </c>
      <c r="J2980" s="166">
        <f>+'ELAP_IPCO-APND'!D2983</f>
        <v>67.096239999999995</v>
      </c>
      <c r="K2980" s="166">
        <f>+(ExportsELAP[[#This Row],[Exports kWh - MPT]]/1000)*ExportsELAP[[#This Row],[EIM Price]]</f>
        <v>1.1695143016959999</v>
      </c>
      <c r="L2980" s="167" t="str">
        <f>+INDEX(ECR_Hours!$I$12:$I$15,MATCH(ExportsELAP[[#This Row],[Date Prevailing]],ECR_Hours!$H$12:$H$15,1))</f>
        <v>NS</v>
      </c>
      <c r="M2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1" spans="1:13" x14ac:dyDescent="0.25">
      <c r="A2981" s="164">
        <f>+Exports!A2984</f>
        <v>44686</v>
      </c>
      <c r="B2981" s="165">
        <f t="shared" si="184"/>
        <v>2022</v>
      </c>
      <c r="C2981" s="165">
        <f t="shared" si="185"/>
        <v>5</v>
      </c>
      <c r="D2981" s="165">
        <f t="shared" si="186"/>
        <v>5</v>
      </c>
      <c r="E2981" s="165">
        <f>+Exports!B2984</f>
        <v>4</v>
      </c>
      <c r="F2981" s="165">
        <f>+WEEKDAY(ExportsELAP[[#This Row],[Date Prevailing]],1)</f>
        <v>5</v>
      </c>
      <c r="G2981" s="165">
        <f>+COUNTIFS(ECR_Hours!$K$6:$K$7,ExportsELAP[[#This Row],[Date Prevailing]])</f>
        <v>0</v>
      </c>
      <c r="H2981" s="165">
        <f t="shared" si="187"/>
        <v>5</v>
      </c>
      <c r="I2981" s="166">
        <f>+Exports!G2984</f>
        <v>11.289400000000001</v>
      </c>
      <c r="J2981" s="166">
        <f>+'ELAP_IPCO-APND'!D2984</f>
        <v>61.010300000000001</v>
      </c>
      <c r="K2981" s="166">
        <f>+(ExportsELAP[[#This Row],[Exports kWh - MPT]]/1000)*ExportsELAP[[#This Row],[EIM Price]]</f>
        <v>0.68876968082000001</v>
      </c>
      <c r="L2981" s="167" t="str">
        <f>+INDEX(ECR_Hours!$I$12:$I$15,MATCH(ExportsELAP[[#This Row],[Date Prevailing]],ECR_Hours!$H$12:$H$15,1))</f>
        <v>NS</v>
      </c>
      <c r="M2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2" spans="1:13" x14ac:dyDescent="0.25">
      <c r="A2982" s="164">
        <f>+Exports!A2985</f>
        <v>44686</v>
      </c>
      <c r="B2982" s="165">
        <f t="shared" si="184"/>
        <v>2022</v>
      </c>
      <c r="C2982" s="165">
        <f t="shared" si="185"/>
        <v>5</v>
      </c>
      <c r="D2982" s="165">
        <f t="shared" si="186"/>
        <v>5</v>
      </c>
      <c r="E2982" s="165">
        <f>+Exports!B2985</f>
        <v>5</v>
      </c>
      <c r="F2982" s="165">
        <f>+WEEKDAY(ExportsELAP[[#This Row],[Date Prevailing]],1)</f>
        <v>5</v>
      </c>
      <c r="G2982" s="165">
        <f>+COUNTIFS(ECR_Hours!$K$6:$K$7,ExportsELAP[[#This Row],[Date Prevailing]])</f>
        <v>0</v>
      </c>
      <c r="H2982" s="165">
        <f t="shared" si="187"/>
        <v>5</v>
      </c>
      <c r="I2982" s="166">
        <f>+Exports!G2985</f>
        <v>12.23429999999999</v>
      </c>
      <c r="J2982" s="166">
        <f>+'ELAP_IPCO-APND'!D2985</f>
        <v>60.289470000000001</v>
      </c>
      <c r="K2982" s="166">
        <f>+(ExportsELAP[[#This Row],[Exports kWh - MPT]]/1000)*ExportsELAP[[#This Row],[EIM Price]]</f>
        <v>0.73759946282099942</v>
      </c>
      <c r="L2982" s="167" t="str">
        <f>+INDEX(ECR_Hours!$I$12:$I$15,MATCH(ExportsELAP[[#This Row],[Date Prevailing]],ECR_Hours!$H$12:$H$15,1))</f>
        <v>NS</v>
      </c>
      <c r="M2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3" spans="1:13" x14ac:dyDescent="0.25">
      <c r="A2983" s="164">
        <f>+Exports!A2986</f>
        <v>44686</v>
      </c>
      <c r="B2983" s="165">
        <f t="shared" si="184"/>
        <v>2022</v>
      </c>
      <c r="C2983" s="165">
        <f t="shared" si="185"/>
        <v>5</v>
      </c>
      <c r="D2983" s="165">
        <f t="shared" si="186"/>
        <v>5</v>
      </c>
      <c r="E2983" s="165">
        <f>+Exports!B2986</f>
        <v>6</v>
      </c>
      <c r="F2983" s="165">
        <f>+WEEKDAY(ExportsELAP[[#This Row],[Date Prevailing]],1)</f>
        <v>5</v>
      </c>
      <c r="G2983" s="165">
        <f>+COUNTIFS(ECR_Hours!$K$6:$K$7,ExportsELAP[[#This Row],[Date Prevailing]])</f>
        <v>0</v>
      </c>
      <c r="H2983" s="165">
        <f t="shared" si="187"/>
        <v>5</v>
      </c>
      <c r="I2983" s="166">
        <f>+Exports!G2986</f>
        <v>12.0884</v>
      </c>
      <c r="J2983" s="166">
        <f>+'ELAP_IPCO-APND'!D2986</f>
        <v>59.850700000000003</v>
      </c>
      <c r="K2983" s="166">
        <f>+(ExportsELAP[[#This Row],[Exports kWh - MPT]]/1000)*ExportsELAP[[#This Row],[EIM Price]]</f>
        <v>0.72349920188000005</v>
      </c>
      <c r="L2983" s="167" t="str">
        <f>+INDEX(ECR_Hours!$I$12:$I$15,MATCH(ExportsELAP[[#This Row],[Date Prevailing]],ECR_Hours!$H$12:$H$15,1))</f>
        <v>NS</v>
      </c>
      <c r="M2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4" spans="1:13" x14ac:dyDescent="0.25">
      <c r="A2984" s="164">
        <f>+Exports!A2987</f>
        <v>44686</v>
      </c>
      <c r="B2984" s="165">
        <f t="shared" si="184"/>
        <v>2022</v>
      </c>
      <c r="C2984" s="165">
        <f t="shared" si="185"/>
        <v>5</v>
      </c>
      <c r="D2984" s="165">
        <f t="shared" si="186"/>
        <v>5</v>
      </c>
      <c r="E2984" s="165">
        <f>+Exports!B2987</f>
        <v>7</v>
      </c>
      <c r="F2984" s="165">
        <f>+WEEKDAY(ExportsELAP[[#This Row],[Date Prevailing]],1)</f>
        <v>5</v>
      </c>
      <c r="G2984" s="165">
        <f>+COUNTIFS(ECR_Hours!$K$6:$K$7,ExportsELAP[[#This Row],[Date Prevailing]])</f>
        <v>0</v>
      </c>
      <c r="H2984" s="165">
        <f t="shared" si="187"/>
        <v>5</v>
      </c>
      <c r="I2984" s="166">
        <f>+Exports!G2987</f>
        <v>1038.8067000000001</v>
      </c>
      <c r="J2984" s="166">
        <f>+'ELAP_IPCO-APND'!D2987</f>
        <v>60.18777</v>
      </c>
      <c r="K2984" s="166">
        <f>+(ExportsELAP[[#This Row],[Exports kWh - MPT]]/1000)*ExportsELAP[[#This Row],[EIM Price]]</f>
        <v>62.523458734059005</v>
      </c>
      <c r="L2984" s="167" t="str">
        <f>+INDEX(ECR_Hours!$I$12:$I$15,MATCH(ExportsELAP[[#This Row],[Date Prevailing]],ECR_Hours!$H$12:$H$15,1))</f>
        <v>NS</v>
      </c>
      <c r="M2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5" spans="1:13" x14ac:dyDescent="0.25">
      <c r="A2985" s="164">
        <f>+Exports!A2988</f>
        <v>44686</v>
      </c>
      <c r="B2985" s="165">
        <f t="shared" si="184"/>
        <v>2022</v>
      </c>
      <c r="C2985" s="165">
        <f t="shared" si="185"/>
        <v>5</v>
      </c>
      <c r="D2985" s="165">
        <f t="shared" si="186"/>
        <v>5</v>
      </c>
      <c r="E2985" s="165">
        <f>+Exports!B2988</f>
        <v>8</v>
      </c>
      <c r="F2985" s="165">
        <f>+WEEKDAY(ExportsELAP[[#This Row],[Date Prevailing]],1)</f>
        <v>5</v>
      </c>
      <c r="G2985" s="165">
        <f>+COUNTIFS(ECR_Hours!$K$6:$K$7,ExportsELAP[[#This Row],[Date Prevailing]])</f>
        <v>0</v>
      </c>
      <c r="H2985" s="165">
        <f t="shared" si="187"/>
        <v>5</v>
      </c>
      <c r="I2985" s="166">
        <f>+Exports!G2988</f>
        <v>7247.43</v>
      </c>
      <c r="J2985" s="166">
        <f>+'ELAP_IPCO-APND'!D2988</f>
        <v>63.491520000000001</v>
      </c>
      <c r="K2985" s="166">
        <f>+(ExportsELAP[[#This Row],[Exports kWh - MPT]]/1000)*ExportsELAP[[#This Row],[EIM Price]]</f>
        <v>460.15034679360002</v>
      </c>
      <c r="L2985" s="167" t="str">
        <f>+INDEX(ECR_Hours!$I$12:$I$15,MATCH(ExportsELAP[[#This Row],[Date Prevailing]],ECR_Hours!$H$12:$H$15,1))</f>
        <v>NS</v>
      </c>
      <c r="M2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6" spans="1:13" x14ac:dyDescent="0.25">
      <c r="A2986" s="164">
        <f>+Exports!A2989</f>
        <v>44686</v>
      </c>
      <c r="B2986" s="165">
        <f t="shared" si="184"/>
        <v>2022</v>
      </c>
      <c r="C2986" s="165">
        <f t="shared" si="185"/>
        <v>5</v>
      </c>
      <c r="D2986" s="165">
        <f t="shared" si="186"/>
        <v>5</v>
      </c>
      <c r="E2986" s="165">
        <f>+Exports!B2989</f>
        <v>9</v>
      </c>
      <c r="F2986" s="165">
        <f>+WEEKDAY(ExportsELAP[[#This Row],[Date Prevailing]],1)</f>
        <v>5</v>
      </c>
      <c r="G2986" s="165">
        <f>+COUNTIFS(ECR_Hours!$K$6:$K$7,ExportsELAP[[#This Row],[Date Prevailing]])</f>
        <v>0</v>
      </c>
      <c r="H2986" s="165">
        <f t="shared" si="187"/>
        <v>5</v>
      </c>
      <c r="I2986" s="166">
        <f>+Exports!G2989</f>
        <v>16863.6708</v>
      </c>
      <c r="J2986" s="166">
        <f>+'ELAP_IPCO-APND'!D2989</f>
        <v>63.658589999999997</v>
      </c>
      <c r="K2986" s="166">
        <f>+(ExportsELAP[[#This Row],[Exports kWh - MPT]]/1000)*ExportsELAP[[#This Row],[EIM Price]]</f>
        <v>1073.5175053521721</v>
      </c>
      <c r="L2986" s="167" t="str">
        <f>+INDEX(ECR_Hours!$I$12:$I$15,MATCH(ExportsELAP[[#This Row],[Date Prevailing]],ECR_Hours!$H$12:$H$15,1))</f>
        <v>NS</v>
      </c>
      <c r="M2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7" spans="1:13" x14ac:dyDescent="0.25">
      <c r="A2987" s="164">
        <f>+Exports!A2990</f>
        <v>44686</v>
      </c>
      <c r="B2987" s="165">
        <f t="shared" si="184"/>
        <v>2022</v>
      </c>
      <c r="C2987" s="165">
        <f t="shared" si="185"/>
        <v>5</v>
      </c>
      <c r="D2987" s="165">
        <f t="shared" si="186"/>
        <v>5</v>
      </c>
      <c r="E2987" s="165">
        <f>+Exports!B2990</f>
        <v>10</v>
      </c>
      <c r="F2987" s="165">
        <f>+WEEKDAY(ExportsELAP[[#This Row],[Date Prevailing]],1)</f>
        <v>5</v>
      </c>
      <c r="G2987" s="165">
        <f>+COUNTIFS(ECR_Hours!$K$6:$K$7,ExportsELAP[[#This Row],[Date Prevailing]])</f>
        <v>0</v>
      </c>
      <c r="H2987" s="165">
        <f t="shared" si="187"/>
        <v>5</v>
      </c>
      <c r="I2987" s="166">
        <f>+Exports!G2990</f>
        <v>24091.233099999998</v>
      </c>
      <c r="J2987" s="166">
        <f>+'ELAP_IPCO-APND'!D2990</f>
        <v>67.868650000000002</v>
      </c>
      <c r="K2987" s="166">
        <f>+(ExportsELAP[[#This Row],[Exports kWh - MPT]]/1000)*ExportsELAP[[#This Row],[EIM Price]]</f>
        <v>1635.0394673323149</v>
      </c>
      <c r="L2987" s="167" t="str">
        <f>+INDEX(ECR_Hours!$I$12:$I$15,MATCH(ExportsELAP[[#This Row],[Date Prevailing]],ECR_Hours!$H$12:$H$15,1))</f>
        <v>NS</v>
      </c>
      <c r="M2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8" spans="1:13" x14ac:dyDescent="0.25">
      <c r="A2988" s="164">
        <f>+Exports!A2991</f>
        <v>44686</v>
      </c>
      <c r="B2988" s="165">
        <f t="shared" si="184"/>
        <v>2022</v>
      </c>
      <c r="C2988" s="165">
        <f t="shared" si="185"/>
        <v>5</v>
      </c>
      <c r="D2988" s="165">
        <f t="shared" si="186"/>
        <v>5</v>
      </c>
      <c r="E2988" s="165">
        <f>+Exports!B2991</f>
        <v>11</v>
      </c>
      <c r="F2988" s="165">
        <f>+WEEKDAY(ExportsELAP[[#This Row],[Date Prevailing]],1)</f>
        <v>5</v>
      </c>
      <c r="G2988" s="165">
        <f>+COUNTIFS(ECR_Hours!$K$6:$K$7,ExportsELAP[[#This Row],[Date Prevailing]])</f>
        <v>0</v>
      </c>
      <c r="H2988" s="165">
        <f t="shared" si="187"/>
        <v>5</v>
      </c>
      <c r="I2988" s="166">
        <f>+Exports!G2991</f>
        <v>29752.2585</v>
      </c>
      <c r="J2988" s="166">
        <f>+'ELAP_IPCO-APND'!D2991</f>
        <v>89.304730000000006</v>
      </c>
      <c r="K2988" s="166">
        <f>+(ExportsELAP[[#This Row],[Exports kWh - MPT]]/1000)*ExportsELAP[[#This Row],[EIM Price]]</f>
        <v>2657.0174122327053</v>
      </c>
      <c r="L2988" s="167" t="str">
        <f>+INDEX(ECR_Hours!$I$12:$I$15,MATCH(ExportsELAP[[#This Row],[Date Prevailing]],ECR_Hours!$H$12:$H$15,1))</f>
        <v>NS</v>
      </c>
      <c r="M2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89" spans="1:13" x14ac:dyDescent="0.25">
      <c r="A2989" s="164">
        <f>+Exports!A2992</f>
        <v>44686</v>
      </c>
      <c r="B2989" s="165">
        <f t="shared" si="184"/>
        <v>2022</v>
      </c>
      <c r="C2989" s="165">
        <f t="shared" si="185"/>
        <v>5</v>
      </c>
      <c r="D2989" s="165">
        <f t="shared" si="186"/>
        <v>5</v>
      </c>
      <c r="E2989" s="165">
        <f>+Exports!B2992</f>
        <v>12</v>
      </c>
      <c r="F2989" s="165">
        <f>+WEEKDAY(ExportsELAP[[#This Row],[Date Prevailing]],1)</f>
        <v>5</v>
      </c>
      <c r="G2989" s="165">
        <f>+COUNTIFS(ECR_Hours!$K$6:$K$7,ExportsELAP[[#This Row],[Date Prevailing]])</f>
        <v>0</v>
      </c>
      <c r="H2989" s="165">
        <f t="shared" si="187"/>
        <v>5</v>
      </c>
      <c r="I2989" s="166">
        <f>+Exports!G2992</f>
        <v>29328.450499999999</v>
      </c>
      <c r="J2989" s="166">
        <f>+'ELAP_IPCO-APND'!D2992</f>
        <v>83.066929999999999</v>
      </c>
      <c r="K2989" s="166">
        <f>+(ExportsELAP[[#This Row],[Exports kWh - MPT]]/1000)*ExportsELAP[[#This Row],[EIM Price]]</f>
        <v>2436.2243446919647</v>
      </c>
      <c r="L2989" s="167" t="str">
        <f>+INDEX(ECR_Hours!$I$12:$I$15,MATCH(ExportsELAP[[#This Row],[Date Prevailing]],ECR_Hours!$H$12:$H$15,1))</f>
        <v>NS</v>
      </c>
      <c r="M2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0" spans="1:13" x14ac:dyDescent="0.25">
      <c r="A2990" s="164">
        <f>+Exports!A2993</f>
        <v>44686</v>
      </c>
      <c r="B2990" s="165">
        <f t="shared" si="184"/>
        <v>2022</v>
      </c>
      <c r="C2990" s="165">
        <f t="shared" si="185"/>
        <v>5</v>
      </c>
      <c r="D2990" s="165">
        <f t="shared" si="186"/>
        <v>5</v>
      </c>
      <c r="E2990" s="165">
        <f>+Exports!B2993</f>
        <v>13</v>
      </c>
      <c r="F2990" s="165">
        <f>+WEEKDAY(ExportsELAP[[#This Row],[Date Prevailing]],1)</f>
        <v>5</v>
      </c>
      <c r="G2990" s="165">
        <f>+COUNTIFS(ECR_Hours!$K$6:$K$7,ExportsELAP[[#This Row],[Date Prevailing]])</f>
        <v>0</v>
      </c>
      <c r="H2990" s="165">
        <f t="shared" si="187"/>
        <v>5</v>
      </c>
      <c r="I2990" s="166">
        <f>+Exports!G2993</f>
        <v>24544.3675</v>
      </c>
      <c r="J2990" s="166">
        <f>+'ELAP_IPCO-APND'!D2993</f>
        <v>82.868390000000005</v>
      </c>
      <c r="K2990" s="166">
        <f>+(ExportsELAP[[#This Row],[Exports kWh - MPT]]/1000)*ExportsELAP[[#This Row],[EIM Price]]</f>
        <v>2033.9522182933251</v>
      </c>
      <c r="L2990" s="167" t="str">
        <f>+INDEX(ECR_Hours!$I$12:$I$15,MATCH(ExportsELAP[[#This Row],[Date Prevailing]],ECR_Hours!$H$12:$H$15,1))</f>
        <v>NS</v>
      </c>
      <c r="M2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1" spans="1:13" x14ac:dyDescent="0.25">
      <c r="A2991" s="164">
        <f>+Exports!A2994</f>
        <v>44686</v>
      </c>
      <c r="B2991" s="165">
        <f t="shared" si="184"/>
        <v>2022</v>
      </c>
      <c r="C2991" s="165">
        <f t="shared" si="185"/>
        <v>5</v>
      </c>
      <c r="D2991" s="165">
        <f t="shared" si="186"/>
        <v>5</v>
      </c>
      <c r="E2991" s="165">
        <f>+Exports!B2994</f>
        <v>14</v>
      </c>
      <c r="F2991" s="165">
        <f>+WEEKDAY(ExportsELAP[[#This Row],[Date Prevailing]],1)</f>
        <v>5</v>
      </c>
      <c r="G2991" s="165">
        <f>+COUNTIFS(ECR_Hours!$K$6:$K$7,ExportsELAP[[#This Row],[Date Prevailing]])</f>
        <v>0</v>
      </c>
      <c r="H2991" s="165">
        <f t="shared" si="187"/>
        <v>5</v>
      </c>
      <c r="I2991" s="166">
        <f>+Exports!G2994</f>
        <v>23549.327799999999</v>
      </c>
      <c r="J2991" s="166">
        <f>+'ELAP_IPCO-APND'!D2994</f>
        <v>103.15082</v>
      </c>
      <c r="K2991" s="166">
        <f>+(ExportsELAP[[#This Row],[Exports kWh - MPT]]/1000)*ExportsELAP[[#This Row],[EIM Price]]</f>
        <v>2429.1324730187957</v>
      </c>
      <c r="L2991" s="167" t="str">
        <f>+INDEX(ECR_Hours!$I$12:$I$15,MATCH(ExportsELAP[[#This Row],[Date Prevailing]],ECR_Hours!$H$12:$H$15,1))</f>
        <v>NS</v>
      </c>
      <c r="M2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2" spans="1:13" x14ac:dyDescent="0.25">
      <c r="A2992" s="164">
        <f>+Exports!A2995</f>
        <v>44686</v>
      </c>
      <c r="B2992" s="165">
        <f t="shared" si="184"/>
        <v>2022</v>
      </c>
      <c r="C2992" s="165">
        <f t="shared" si="185"/>
        <v>5</v>
      </c>
      <c r="D2992" s="165">
        <f t="shared" si="186"/>
        <v>5</v>
      </c>
      <c r="E2992" s="165">
        <f>+Exports!B2995</f>
        <v>15</v>
      </c>
      <c r="F2992" s="165">
        <f>+WEEKDAY(ExportsELAP[[#This Row],[Date Prevailing]],1)</f>
        <v>5</v>
      </c>
      <c r="G2992" s="165">
        <f>+COUNTIFS(ECR_Hours!$K$6:$K$7,ExportsELAP[[#This Row],[Date Prevailing]])</f>
        <v>0</v>
      </c>
      <c r="H2992" s="165">
        <f t="shared" si="187"/>
        <v>5</v>
      </c>
      <c r="I2992" s="166">
        <f>+Exports!G2995</f>
        <v>20926.173900000002</v>
      </c>
      <c r="J2992" s="166">
        <f>+'ELAP_IPCO-APND'!D2995</f>
        <v>141.99036000000001</v>
      </c>
      <c r="K2992" s="166">
        <f>+(ExportsELAP[[#This Row],[Exports kWh - MPT]]/1000)*ExportsELAP[[#This Row],[EIM Price]]</f>
        <v>2971.3149654836043</v>
      </c>
      <c r="L2992" s="167" t="str">
        <f>+INDEX(ECR_Hours!$I$12:$I$15,MATCH(ExportsELAP[[#This Row],[Date Prevailing]],ECR_Hours!$H$12:$H$15,1))</f>
        <v>NS</v>
      </c>
      <c r="M2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3" spans="1:13" x14ac:dyDescent="0.25">
      <c r="A2993" s="164">
        <f>+Exports!A2996</f>
        <v>44686</v>
      </c>
      <c r="B2993" s="165">
        <f t="shared" si="184"/>
        <v>2022</v>
      </c>
      <c r="C2993" s="165">
        <f t="shared" si="185"/>
        <v>5</v>
      </c>
      <c r="D2993" s="165">
        <f t="shared" si="186"/>
        <v>5</v>
      </c>
      <c r="E2993" s="165">
        <f>+Exports!B2996</f>
        <v>16</v>
      </c>
      <c r="F2993" s="165">
        <f>+WEEKDAY(ExportsELAP[[#This Row],[Date Prevailing]],1)</f>
        <v>5</v>
      </c>
      <c r="G2993" s="165">
        <f>+COUNTIFS(ECR_Hours!$K$6:$K$7,ExportsELAP[[#This Row],[Date Prevailing]])</f>
        <v>0</v>
      </c>
      <c r="H2993" s="165">
        <f t="shared" si="187"/>
        <v>5</v>
      </c>
      <c r="I2993" s="166">
        <f>+Exports!G2996</f>
        <v>16059.377899999999</v>
      </c>
      <c r="J2993" s="166">
        <f>+'ELAP_IPCO-APND'!D2996</f>
        <v>115.42829999999999</v>
      </c>
      <c r="K2993" s="166">
        <f>+(ExportsELAP[[#This Row],[Exports kWh - MPT]]/1000)*ExportsELAP[[#This Row],[EIM Price]]</f>
        <v>1853.7066900545701</v>
      </c>
      <c r="L2993" s="167" t="str">
        <f>+INDEX(ECR_Hours!$I$12:$I$15,MATCH(ExportsELAP[[#This Row],[Date Prevailing]],ECR_Hours!$H$12:$H$15,1))</f>
        <v>NS</v>
      </c>
      <c r="M2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4" spans="1:13" x14ac:dyDescent="0.25">
      <c r="A2994" s="164">
        <f>+Exports!A2997</f>
        <v>44686</v>
      </c>
      <c r="B2994" s="165">
        <f t="shared" si="184"/>
        <v>2022</v>
      </c>
      <c r="C2994" s="165">
        <f t="shared" si="185"/>
        <v>5</v>
      </c>
      <c r="D2994" s="165">
        <f t="shared" si="186"/>
        <v>5</v>
      </c>
      <c r="E2994" s="165">
        <f>+Exports!B2997</f>
        <v>17</v>
      </c>
      <c r="F2994" s="165">
        <f>+WEEKDAY(ExportsELAP[[#This Row],[Date Prevailing]],1)</f>
        <v>5</v>
      </c>
      <c r="G2994" s="165">
        <f>+COUNTIFS(ECR_Hours!$K$6:$K$7,ExportsELAP[[#This Row],[Date Prevailing]])</f>
        <v>0</v>
      </c>
      <c r="H2994" s="165">
        <f t="shared" si="187"/>
        <v>5</v>
      </c>
      <c r="I2994" s="166">
        <f>+Exports!G2997</f>
        <v>7743.5286999999998</v>
      </c>
      <c r="J2994" s="166">
        <f>+'ELAP_IPCO-APND'!D2997</f>
        <v>88.270650000000003</v>
      </c>
      <c r="K2994" s="166">
        <f>+(ExportsELAP[[#This Row],[Exports kWh - MPT]]/1000)*ExportsELAP[[#This Row],[EIM Price]]</f>
        <v>683.52631164265495</v>
      </c>
      <c r="L2994" s="167" t="str">
        <f>+INDEX(ECR_Hours!$I$12:$I$15,MATCH(ExportsELAP[[#This Row],[Date Prevailing]],ECR_Hours!$H$12:$H$15,1))</f>
        <v>NS</v>
      </c>
      <c r="M2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5" spans="1:13" x14ac:dyDescent="0.25">
      <c r="A2995" s="164">
        <f>+Exports!A2998</f>
        <v>44686</v>
      </c>
      <c r="B2995" s="165">
        <f t="shared" si="184"/>
        <v>2022</v>
      </c>
      <c r="C2995" s="165">
        <f t="shared" si="185"/>
        <v>5</v>
      </c>
      <c r="D2995" s="165">
        <f t="shared" si="186"/>
        <v>5</v>
      </c>
      <c r="E2995" s="165">
        <f>+Exports!B2998</f>
        <v>18</v>
      </c>
      <c r="F2995" s="165">
        <f>+WEEKDAY(ExportsELAP[[#This Row],[Date Prevailing]],1)</f>
        <v>5</v>
      </c>
      <c r="G2995" s="165">
        <f>+COUNTIFS(ECR_Hours!$K$6:$K$7,ExportsELAP[[#This Row],[Date Prevailing]])</f>
        <v>0</v>
      </c>
      <c r="H2995" s="165">
        <f t="shared" si="187"/>
        <v>5</v>
      </c>
      <c r="I2995" s="166">
        <f>+Exports!G2998</f>
        <v>4690.4306000000006</v>
      </c>
      <c r="J2995" s="166">
        <f>+'ELAP_IPCO-APND'!D2998</f>
        <v>78.416880000000006</v>
      </c>
      <c r="K2995" s="166">
        <f>+(ExportsELAP[[#This Row],[Exports kWh - MPT]]/1000)*ExportsELAP[[#This Row],[EIM Price]]</f>
        <v>367.80893350852807</v>
      </c>
      <c r="L2995" s="167" t="str">
        <f>+INDEX(ECR_Hours!$I$12:$I$15,MATCH(ExportsELAP[[#This Row],[Date Prevailing]],ECR_Hours!$H$12:$H$15,1))</f>
        <v>NS</v>
      </c>
      <c r="M2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6" spans="1:13" x14ac:dyDescent="0.25">
      <c r="A2996" s="164">
        <f>+Exports!A2999</f>
        <v>44686</v>
      </c>
      <c r="B2996" s="165">
        <f t="shared" si="184"/>
        <v>2022</v>
      </c>
      <c r="C2996" s="165">
        <f t="shared" si="185"/>
        <v>5</v>
      </c>
      <c r="D2996" s="165">
        <f t="shared" si="186"/>
        <v>5</v>
      </c>
      <c r="E2996" s="165">
        <f>+Exports!B2999</f>
        <v>19</v>
      </c>
      <c r="F2996" s="165">
        <f>+WEEKDAY(ExportsELAP[[#This Row],[Date Prevailing]],1)</f>
        <v>5</v>
      </c>
      <c r="G2996" s="165">
        <f>+COUNTIFS(ECR_Hours!$K$6:$K$7,ExportsELAP[[#This Row],[Date Prevailing]])</f>
        <v>0</v>
      </c>
      <c r="H2996" s="165">
        <f t="shared" si="187"/>
        <v>5</v>
      </c>
      <c r="I2996" s="166">
        <f>+Exports!G2999</f>
        <v>2665.9567000000002</v>
      </c>
      <c r="J2996" s="166">
        <f>+'ELAP_IPCO-APND'!D2999</f>
        <v>80.853930000000005</v>
      </c>
      <c r="K2996" s="166">
        <f>+(ExportsELAP[[#This Row],[Exports kWh - MPT]]/1000)*ExportsELAP[[#This Row],[EIM Price]]</f>
        <v>215.55307640483102</v>
      </c>
      <c r="L2996" s="167" t="str">
        <f>+INDEX(ECR_Hours!$I$12:$I$15,MATCH(ExportsELAP[[#This Row],[Date Prevailing]],ECR_Hours!$H$12:$H$15,1))</f>
        <v>NS</v>
      </c>
      <c r="M2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7" spans="1:13" x14ac:dyDescent="0.25">
      <c r="A2997" s="164">
        <f>+Exports!A3000</f>
        <v>44686</v>
      </c>
      <c r="B2997" s="165">
        <f t="shared" si="184"/>
        <v>2022</v>
      </c>
      <c r="C2997" s="165">
        <f t="shared" si="185"/>
        <v>5</v>
      </c>
      <c r="D2997" s="165">
        <f t="shared" si="186"/>
        <v>5</v>
      </c>
      <c r="E2997" s="165">
        <f>+Exports!B3000</f>
        <v>20</v>
      </c>
      <c r="F2997" s="165">
        <f>+WEEKDAY(ExportsELAP[[#This Row],[Date Prevailing]],1)</f>
        <v>5</v>
      </c>
      <c r="G2997" s="165">
        <f>+COUNTIFS(ECR_Hours!$K$6:$K$7,ExportsELAP[[#This Row],[Date Prevailing]])</f>
        <v>0</v>
      </c>
      <c r="H2997" s="165">
        <f t="shared" si="187"/>
        <v>5</v>
      </c>
      <c r="I2997" s="166">
        <f>+Exports!G3000</f>
        <v>1066.3427999999999</v>
      </c>
      <c r="J2997" s="166">
        <f>+'ELAP_IPCO-APND'!D3000</f>
        <v>79.047579999999996</v>
      </c>
      <c r="K2997" s="166">
        <f>+(ExportsELAP[[#This Row],[Exports kWh - MPT]]/1000)*ExportsELAP[[#This Row],[EIM Price]]</f>
        <v>84.291817790423991</v>
      </c>
      <c r="L2997" s="167" t="str">
        <f>+INDEX(ECR_Hours!$I$12:$I$15,MATCH(ExportsELAP[[#This Row],[Date Prevailing]],ECR_Hours!$H$12:$H$15,1))</f>
        <v>NS</v>
      </c>
      <c r="M2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8" spans="1:13" x14ac:dyDescent="0.25">
      <c r="A2998" s="164">
        <f>+Exports!A3001</f>
        <v>44686</v>
      </c>
      <c r="B2998" s="165">
        <f t="shared" si="184"/>
        <v>2022</v>
      </c>
      <c r="C2998" s="165">
        <f t="shared" si="185"/>
        <v>5</v>
      </c>
      <c r="D2998" s="165">
        <f t="shared" si="186"/>
        <v>5</v>
      </c>
      <c r="E2998" s="165">
        <f>+Exports!B3001</f>
        <v>21</v>
      </c>
      <c r="F2998" s="165">
        <f>+WEEKDAY(ExportsELAP[[#This Row],[Date Prevailing]],1)</f>
        <v>5</v>
      </c>
      <c r="G2998" s="165">
        <f>+COUNTIFS(ECR_Hours!$K$6:$K$7,ExportsELAP[[#This Row],[Date Prevailing]])</f>
        <v>0</v>
      </c>
      <c r="H2998" s="165">
        <f t="shared" si="187"/>
        <v>5</v>
      </c>
      <c r="I2998" s="166">
        <f>+Exports!G3001</f>
        <v>104.50149999999988</v>
      </c>
      <c r="J2998" s="166">
        <f>+'ELAP_IPCO-APND'!D3001</f>
        <v>88.231160000000003</v>
      </c>
      <c r="K2998" s="166">
        <f>+(ExportsELAP[[#This Row],[Exports kWh - MPT]]/1000)*ExportsELAP[[#This Row],[EIM Price]]</f>
        <v>9.2202885667399901</v>
      </c>
      <c r="L2998" s="167" t="str">
        <f>+INDEX(ECR_Hours!$I$12:$I$15,MATCH(ExportsELAP[[#This Row],[Date Prevailing]],ECR_Hours!$H$12:$H$15,1))</f>
        <v>NS</v>
      </c>
      <c r="M2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2999" spans="1:13" x14ac:dyDescent="0.25">
      <c r="A2999" s="164">
        <f>+Exports!A3002</f>
        <v>44686</v>
      </c>
      <c r="B2999" s="165">
        <f t="shared" si="184"/>
        <v>2022</v>
      </c>
      <c r="C2999" s="165">
        <f t="shared" si="185"/>
        <v>5</v>
      </c>
      <c r="D2999" s="165">
        <f t="shared" si="186"/>
        <v>5</v>
      </c>
      <c r="E2999" s="165">
        <f>+Exports!B3002</f>
        <v>22</v>
      </c>
      <c r="F2999" s="165">
        <f>+WEEKDAY(ExportsELAP[[#This Row],[Date Prevailing]],1)</f>
        <v>5</v>
      </c>
      <c r="G2999" s="165">
        <f>+COUNTIFS(ECR_Hours!$K$6:$K$7,ExportsELAP[[#This Row],[Date Prevailing]])</f>
        <v>0</v>
      </c>
      <c r="H2999" s="165">
        <f t="shared" si="187"/>
        <v>5</v>
      </c>
      <c r="I2999" s="166">
        <f>+Exports!G3002</f>
        <v>22.1023</v>
      </c>
      <c r="J2999" s="166">
        <f>+'ELAP_IPCO-APND'!D3002</f>
        <v>90.05377</v>
      </c>
      <c r="K2999" s="166">
        <f>+(ExportsELAP[[#This Row],[Exports kWh - MPT]]/1000)*ExportsELAP[[#This Row],[EIM Price]]</f>
        <v>1.9903954406709998</v>
      </c>
      <c r="L2999" s="167" t="str">
        <f>+INDEX(ECR_Hours!$I$12:$I$15,MATCH(ExportsELAP[[#This Row],[Date Prevailing]],ECR_Hours!$H$12:$H$15,1))</f>
        <v>NS</v>
      </c>
      <c r="M2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0" spans="1:13" x14ac:dyDescent="0.25">
      <c r="A3000" s="164">
        <f>+Exports!A3003</f>
        <v>44686</v>
      </c>
      <c r="B3000" s="165">
        <f t="shared" si="184"/>
        <v>2022</v>
      </c>
      <c r="C3000" s="165">
        <f t="shared" si="185"/>
        <v>5</v>
      </c>
      <c r="D3000" s="165">
        <f t="shared" si="186"/>
        <v>5</v>
      </c>
      <c r="E3000" s="165">
        <f>+Exports!B3003</f>
        <v>23</v>
      </c>
      <c r="F3000" s="165">
        <f>+WEEKDAY(ExportsELAP[[#This Row],[Date Prevailing]],1)</f>
        <v>5</v>
      </c>
      <c r="G3000" s="165">
        <f>+COUNTIFS(ECR_Hours!$K$6:$K$7,ExportsELAP[[#This Row],[Date Prevailing]])</f>
        <v>0</v>
      </c>
      <c r="H3000" s="165">
        <f t="shared" si="187"/>
        <v>5</v>
      </c>
      <c r="I3000" s="166">
        <f>+Exports!G3003</f>
        <v>20.810299999999998</v>
      </c>
      <c r="J3000" s="166">
        <f>+'ELAP_IPCO-APND'!D3003</f>
        <v>88.343400000000003</v>
      </c>
      <c r="K3000" s="166">
        <f>+(ExportsELAP[[#This Row],[Exports kWh - MPT]]/1000)*ExportsELAP[[#This Row],[EIM Price]]</f>
        <v>1.8384526570199997</v>
      </c>
      <c r="L3000" s="167" t="str">
        <f>+INDEX(ECR_Hours!$I$12:$I$15,MATCH(ExportsELAP[[#This Row],[Date Prevailing]],ECR_Hours!$H$12:$H$15,1))</f>
        <v>NS</v>
      </c>
      <c r="M3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1" spans="1:13" x14ac:dyDescent="0.25">
      <c r="A3001" s="164">
        <f>+Exports!A3004</f>
        <v>44686</v>
      </c>
      <c r="B3001" s="165">
        <f t="shared" si="184"/>
        <v>2022</v>
      </c>
      <c r="C3001" s="165">
        <f t="shared" si="185"/>
        <v>5</v>
      </c>
      <c r="D3001" s="165">
        <f t="shared" si="186"/>
        <v>5</v>
      </c>
      <c r="E3001" s="165">
        <f>+Exports!B3004</f>
        <v>24</v>
      </c>
      <c r="F3001" s="165">
        <f>+WEEKDAY(ExportsELAP[[#This Row],[Date Prevailing]],1)</f>
        <v>5</v>
      </c>
      <c r="G3001" s="165">
        <f>+COUNTIFS(ECR_Hours!$K$6:$K$7,ExportsELAP[[#This Row],[Date Prevailing]])</f>
        <v>0</v>
      </c>
      <c r="H3001" s="165">
        <f t="shared" si="187"/>
        <v>5</v>
      </c>
      <c r="I3001" s="166">
        <f>+Exports!G3004</f>
        <v>20.9649</v>
      </c>
      <c r="J3001" s="166">
        <f>+'ELAP_IPCO-APND'!D3004</f>
        <v>79.612359999999995</v>
      </c>
      <c r="K3001" s="166">
        <f>+(ExportsELAP[[#This Row],[Exports kWh - MPT]]/1000)*ExportsELAP[[#This Row],[EIM Price]]</f>
        <v>1.6690651661640001</v>
      </c>
      <c r="L3001" s="167" t="str">
        <f>+INDEX(ECR_Hours!$I$12:$I$15,MATCH(ExportsELAP[[#This Row],[Date Prevailing]],ECR_Hours!$H$12:$H$15,1))</f>
        <v>NS</v>
      </c>
      <c r="M3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2" spans="1:13" x14ac:dyDescent="0.25">
      <c r="A3002" s="164">
        <f>+Exports!A3005</f>
        <v>44687</v>
      </c>
      <c r="B3002" s="165">
        <f t="shared" si="184"/>
        <v>2022</v>
      </c>
      <c r="C3002" s="165">
        <f t="shared" si="185"/>
        <v>5</v>
      </c>
      <c r="D3002" s="165">
        <f t="shared" si="186"/>
        <v>6</v>
      </c>
      <c r="E3002" s="165">
        <f>+Exports!B3005</f>
        <v>1</v>
      </c>
      <c r="F3002" s="165">
        <f>+WEEKDAY(ExportsELAP[[#This Row],[Date Prevailing]],1)</f>
        <v>6</v>
      </c>
      <c r="G3002" s="165">
        <f>+COUNTIFS(ECR_Hours!$K$6:$K$7,ExportsELAP[[#This Row],[Date Prevailing]])</f>
        <v>0</v>
      </c>
      <c r="H3002" s="165">
        <f t="shared" si="187"/>
        <v>6</v>
      </c>
      <c r="I3002" s="166">
        <f>+Exports!G3005</f>
        <v>9.1461000000000006</v>
      </c>
      <c r="J3002" s="166">
        <f>+'ELAP_IPCO-APND'!D3005</f>
        <v>70.365790000000004</v>
      </c>
      <c r="K3002" s="166">
        <f>+(ExportsELAP[[#This Row],[Exports kWh - MPT]]/1000)*ExportsELAP[[#This Row],[EIM Price]]</f>
        <v>0.64357255191900009</v>
      </c>
      <c r="L3002" s="167" t="str">
        <f>+INDEX(ECR_Hours!$I$12:$I$15,MATCH(ExportsELAP[[#This Row],[Date Prevailing]],ECR_Hours!$H$12:$H$15,1))</f>
        <v>NS</v>
      </c>
      <c r="M3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3" spans="1:13" x14ac:dyDescent="0.25">
      <c r="A3003" s="164">
        <f>+Exports!A3006</f>
        <v>44687</v>
      </c>
      <c r="B3003" s="165">
        <f t="shared" si="184"/>
        <v>2022</v>
      </c>
      <c r="C3003" s="165">
        <f t="shared" si="185"/>
        <v>5</v>
      </c>
      <c r="D3003" s="165">
        <f t="shared" si="186"/>
        <v>6</v>
      </c>
      <c r="E3003" s="165">
        <f>+Exports!B3006</f>
        <v>2</v>
      </c>
      <c r="F3003" s="165">
        <f>+WEEKDAY(ExportsELAP[[#This Row],[Date Prevailing]],1)</f>
        <v>6</v>
      </c>
      <c r="G3003" s="165">
        <f>+COUNTIFS(ECR_Hours!$K$6:$K$7,ExportsELAP[[#This Row],[Date Prevailing]])</f>
        <v>0</v>
      </c>
      <c r="H3003" s="165">
        <f t="shared" si="187"/>
        <v>6</v>
      </c>
      <c r="I3003" s="166">
        <f>+Exports!G3006</f>
        <v>13.463799999999999</v>
      </c>
      <c r="J3003" s="166">
        <f>+'ELAP_IPCO-APND'!D3006</f>
        <v>62.555219999999998</v>
      </c>
      <c r="K3003" s="166">
        <f>+(ExportsELAP[[#This Row],[Exports kWh - MPT]]/1000)*ExportsELAP[[#This Row],[EIM Price]]</f>
        <v>0.84223097103599998</v>
      </c>
      <c r="L3003" s="167" t="str">
        <f>+INDEX(ECR_Hours!$I$12:$I$15,MATCH(ExportsELAP[[#This Row],[Date Prevailing]],ECR_Hours!$H$12:$H$15,1))</f>
        <v>NS</v>
      </c>
      <c r="M3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4" spans="1:13" x14ac:dyDescent="0.25">
      <c r="A3004" s="164">
        <f>+Exports!A3007</f>
        <v>44687</v>
      </c>
      <c r="B3004" s="165">
        <f t="shared" si="184"/>
        <v>2022</v>
      </c>
      <c r="C3004" s="165">
        <f t="shared" si="185"/>
        <v>5</v>
      </c>
      <c r="D3004" s="165">
        <f t="shared" si="186"/>
        <v>6</v>
      </c>
      <c r="E3004" s="165">
        <f>+Exports!B3007</f>
        <v>3</v>
      </c>
      <c r="F3004" s="165">
        <f>+WEEKDAY(ExportsELAP[[#This Row],[Date Prevailing]],1)</f>
        <v>6</v>
      </c>
      <c r="G3004" s="165">
        <f>+COUNTIFS(ECR_Hours!$K$6:$K$7,ExportsELAP[[#This Row],[Date Prevailing]])</f>
        <v>0</v>
      </c>
      <c r="H3004" s="165">
        <f t="shared" si="187"/>
        <v>6</v>
      </c>
      <c r="I3004" s="166">
        <f>+Exports!G3007</f>
        <v>14.007199999999999</v>
      </c>
      <c r="J3004" s="166">
        <f>+'ELAP_IPCO-APND'!D3007</f>
        <v>59.173209999999997</v>
      </c>
      <c r="K3004" s="166">
        <f>+(ExportsELAP[[#This Row],[Exports kWh - MPT]]/1000)*ExportsELAP[[#This Row],[EIM Price]]</f>
        <v>0.82885098711199989</v>
      </c>
      <c r="L3004" s="167" t="str">
        <f>+INDEX(ECR_Hours!$I$12:$I$15,MATCH(ExportsELAP[[#This Row],[Date Prevailing]],ECR_Hours!$H$12:$H$15,1))</f>
        <v>NS</v>
      </c>
      <c r="M3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5" spans="1:13" x14ac:dyDescent="0.25">
      <c r="A3005" s="164">
        <f>+Exports!A3008</f>
        <v>44687</v>
      </c>
      <c r="B3005" s="165">
        <f t="shared" si="184"/>
        <v>2022</v>
      </c>
      <c r="C3005" s="165">
        <f t="shared" si="185"/>
        <v>5</v>
      </c>
      <c r="D3005" s="165">
        <f t="shared" si="186"/>
        <v>6</v>
      </c>
      <c r="E3005" s="165">
        <f>+Exports!B3008</f>
        <v>4</v>
      </c>
      <c r="F3005" s="165">
        <f>+WEEKDAY(ExportsELAP[[#This Row],[Date Prevailing]],1)</f>
        <v>6</v>
      </c>
      <c r="G3005" s="165">
        <f>+COUNTIFS(ECR_Hours!$K$6:$K$7,ExportsELAP[[#This Row],[Date Prevailing]])</f>
        <v>0</v>
      </c>
      <c r="H3005" s="165">
        <f t="shared" si="187"/>
        <v>6</v>
      </c>
      <c r="I3005" s="166">
        <f>+Exports!G3008</f>
        <v>12.4756</v>
      </c>
      <c r="J3005" s="166">
        <f>+'ELAP_IPCO-APND'!D3008</f>
        <v>74.028220000000005</v>
      </c>
      <c r="K3005" s="166">
        <f>+(ExportsELAP[[#This Row],[Exports kWh - MPT]]/1000)*ExportsELAP[[#This Row],[EIM Price]]</f>
        <v>0.92354646143200003</v>
      </c>
      <c r="L3005" s="167" t="str">
        <f>+INDEX(ECR_Hours!$I$12:$I$15,MATCH(ExportsELAP[[#This Row],[Date Prevailing]],ECR_Hours!$H$12:$H$15,1))</f>
        <v>NS</v>
      </c>
      <c r="M3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6" spans="1:13" x14ac:dyDescent="0.25">
      <c r="A3006" s="164">
        <f>+Exports!A3009</f>
        <v>44687</v>
      </c>
      <c r="B3006" s="165">
        <f t="shared" si="184"/>
        <v>2022</v>
      </c>
      <c r="C3006" s="165">
        <f t="shared" si="185"/>
        <v>5</v>
      </c>
      <c r="D3006" s="165">
        <f t="shared" si="186"/>
        <v>6</v>
      </c>
      <c r="E3006" s="165">
        <f>+Exports!B3009</f>
        <v>5</v>
      </c>
      <c r="F3006" s="165">
        <f>+WEEKDAY(ExportsELAP[[#This Row],[Date Prevailing]],1)</f>
        <v>6</v>
      </c>
      <c r="G3006" s="165">
        <f>+COUNTIFS(ECR_Hours!$K$6:$K$7,ExportsELAP[[#This Row],[Date Prevailing]])</f>
        <v>0</v>
      </c>
      <c r="H3006" s="165">
        <f t="shared" si="187"/>
        <v>6</v>
      </c>
      <c r="I3006" s="166">
        <f>+Exports!G3009</f>
        <v>12.649399999999998</v>
      </c>
      <c r="J3006" s="166">
        <f>+'ELAP_IPCO-APND'!D3009</f>
        <v>81.208600000000004</v>
      </c>
      <c r="K3006" s="166">
        <f>+(ExportsELAP[[#This Row],[Exports kWh - MPT]]/1000)*ExportsELAP[[#This Row],[EIM Price]]</f>
        <v>1.02724006484</v>
      </c>
      <c r="L3006" s="167" t="str">
        <f>+INDEX(ECR_Hours!$I$12:$I$15,MATCH(ExportsELAP[[#This Row],[Date Prevailing]],ECR_Hours!$H$12:$H$15,1))</f>
        <v>NS</v>
      </c>
      <c r="M3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7" spans="1:13" x14ac:dyDescent="0.25">
      <c r="A3007" s="164">
        <f>+Exports!A3010</f>
        <v>44687</v>
      </c>
      <c r="B3007" s="165">
        <f t="shared" si="184"/>
        <v>2022</v>
      </c>
      <c r="C3007" s="165">
        <f t="shared" si="185"/>
        <v>5</v>
      </c>
      <c r="D3007" s="165">
        <f t="shared" si="186"/>
        <v>6</v>
      </c>
      <c r="E3007" s="165">
        <f>+Exports!B3010</f>
        <v>6</v>
      </c>
      <c r="F3007" s="165">
        <f>+WEEKDAY(ExportsELAP[[#This Row],[Date Prevailing]],1)</f>
        <v>6</v>
      </c>
      <c r="G3007" s="165">
        <f>+COUNTIFS(ECR_Hours!$K$6:$K$7,ExportsELAP[[#This Row],[Date Prevailing]])</f>
        <v>0</v>
      </c>
      <c r="H3007" s="165">
        <f t="shared" si="187"/>
        <v>6</v>
      </c>
      <c r="I3007" s="166">
        <f>+Exports!G3010</f>
        <v>11.3986</v>
      </c>
      <c r="J3007" s="166">
        <f>+'ELAP_IPCO-APND'!D3010</f>
        <v>82.132350000000002</v>
      </c>
      <c r="K3007" s="166">
        <f>+(ExportsELAP[[#This Row],[Exports kWh - MPT]]/1000)*ExportsELAP[[#This Row],[EIM Price]]</f>
        <v>0.93619380471000002</v>
      </c>
      <c r="L3007" s="167" t="str">
        <f>+INDEX(ECR_Hours!$I$12:$I$15,MATCH(ExportsELAP[[#This Row],[Date Prevailing]],ECR_Hours!$H$12:$H$15,1))</f>
        <v>NS</v>
      </c>
      <c r="M3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8" spans="1:13" x14ac:dyDescent="0.25">
      <c r="A3008" s="164">
        <f>+Exports!A3011</f>
        <v>44687</v>
      </c>
      <c r="B3008" s="165">
        <f t="shared" si="184"/>
        <v>2022</v>
      </c>
      <c r="C3008" s="165">
        <f t="shared" si="185"/>
        <v>5</v>
      </c>
      <c r="D3008" s="165">
        <f t="shared" si="186"/>
        <v>6</v>
      </c>
      <c r="E3008" s="165">
        <f>+Exports!B3011</f>
        <v>7</v>
      </c>
      <c r="F3008" s="165">
        <f>+WEEKDAY(ExportsELAP[[#This Row],[Date Prevailing]],1)</f>
        <v>6</v>
      </c>
      <c r="G3008" s="165">
        <f>+COUNTIFS(ECR_Hours!$K$6:$K$7,ExportsELAP[[#This Row],[Date Prevailing]])</f>
        <v>0</v>
      </c>
      <c r="H3008" s="165">
        <f t="shared" si="187"/>
        <v>6</v>
      </c>
      <c r="I3008" s="166">
        <f>+Exports!G3011</f>
        <v>210.47880000000001</v>
      </c>
      <c r="J3008" s="166">
        <f>+'ELAP_IPCO-APND'!D3011</f>
        <v>82.546080000000003</v>
      </c>
      <c r="K3008" s="166">
        <f>+(ExportsELAP[[#This Row],[Exports kWh - MPT]]/1000)*ExportsELAP[[#This Row],[EIM Price]]</f>
        <v>17.374199863104</v>
      </c>
      <c r="L3008" s="167" t="str">
        <f>+INDEX(ECR_Hours!$I$12:$I$15,MATCH(ExportsELAP[[#This Row],[Date Prevailing]],ECR_Hours!$H$12:$H$15,1))</f>
        <v>NS</v>
      </c>
      <c r="M3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09" spans="1:13" x14ac:dyDescent="0.25">
      <c r="A3009" s="164">
        <f>+Exports!A3012</f>
        <v>44687</v>
      </c>
      <c r="B3009" s="165">
        <f t="shared" si="184"/>
        <v>2022</v>
      </c>
      <c r="C3009" s="165">
        <f t="shared" si="185"/>
        <v>5</v>
      </c>
      <c r="D3009" s="165">
        <f t="shared" si="186"/>
        <v>6</v>
      </c>
      <c r="E3009" s="165">
        <f>+Exports!B3012</f>
        <v>8</v>
      </c>
      <c r="F3009" s="165">
        <f>+WEEKDAY(ExportsELAP[[#This Row],[Date Prevailing]],1)</f>
        <v>6</v>
      </c>
      <c r="G3009" s="165">
        <f>+COUNTIFS(ECR_Hours!$K$6:$K$7,ExportsELAP[[#This Row],[Date Prevailing]])</f>
        <v>0</v>
      </c>
      <c r="H3009" s="165">
        <f t="shared" si="187"/>
        <v>6</v>
      </c>
      <c r="I3009" s="166">
        <f>+Exports!G3012</f>
        <v>2618.5897999999997</v>
      </c>
      <c r="J3009" s="166">
        <f>+'ELAP_IPCO-APND'!D3012</f>
        <v>81.922529999999995</v>
      </c>
      <c r="K3009" s="166">
        <f>+(ExportsELAP[[#This Row],[Exports kWh - MPT]]/1000)*ExportsELAP[[#This Row],[EIM Price]]</f>
        <v>214.52150144819396</v>
      </c>
      <c r="L3009" s="167" t="str">
        <f>+INDEX(ECR_Hours!$I$12:$I$15,MATCH(ExportsELAP[[#This Row],[Date Prevailing]],ECR_Hours!$H$12:$H$15,1))</f>
        <v>NS</v>
      </c>
      <c r="M3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0" spans="1:13" x14ac:dyDescent="0.25">
      <c r="A3010" s="164">
        <f>+Exports!A3013</f>
        <v>44687</v>
      </c>
      <c r="B3010" s="165">
        <f t="shared" ref="B3010:B3073" si="188">+YEAR(A3010)</f>
        <v>2022</v>
      </c>
      <c r="C3010" s="165">
        <f t="shared" ref="C3010:C3073" si="189">+MONTH(A3010)</f>
        <v>5</v>
      </c>
      <c r="D3010" s="165">
        <f t="shared" ref="D3010:D3073" si="190">+DAY(A3010)</f>
        <v>6</v>
      </c>
      <c r="E3010" s="165">
        <f>+Exports!B3013</f>
        <v>9</v>
      </c>
      <c r="F3010" s="165">
        <f>+WEEKDAY(ExportsELAP[[#This Row],[Date Prevailing]],1)</f>
        <v>6</v>
      </c>
      <c r="G3010" s="165">
        <f>+COUNTIFS(ECR_Hours!$K$6:$K$7,ExportsELAP[[#This Row],[Date Prevailing]])</f>
        <v>0</v>
      </c>
      <c r="H3010" s="165">
        <f t="shared" ref="H3010:H3073" si="191">+IF(G3010=1,0,F3010)</f>
        <v>6</v>
      </c>
      <c r="I3010" s="166">
        <f>+Exports!G3013</f>
        <v>8717.3169999999991</v>
      </c>
      <c r="J3010" s="166">
        <f>+'ELAP_IPCO-APND'!D3013</f>
        <v>98.670829999999995</v>
      </c>
      <c r="K3010" s="166">
        <f>+(ExportsELAP[[#This Row],[Exports kWh - MPT]]/1000)*ExportsELAP[[#This Row],[EIM Price]]</f>
        <v>860.14490376310994</v>
      </c>
      <c r="L3010" s="167" t="str">
        <f>+INDEX(ECR_Hours!$I$12:$I$15,MATCH(ExportsELAP[[#This Row],[Date Prevailing]],ECR_Hours!$H$12:$H$15,1))</f>
        <v>NS</v>
      </c>
      <c r="M3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1" spans="1:13" x14ac:dyDescent="0.25">
      <c r="A3011" s="164">
        <f>+Exports!A3014</f>
        <v>44687</v>
      </c>
      <c r="B3011" s="165">
        <f t="shared" si="188"/>
        <v>2022</v>
      </c>
      <c r="C3011" s="165">
        <f t="shared" si="189"/>
        <v>5</v>
      </c>
      <c r="D3011" s="165">
        <f t="shared" si="190"/>
        <v>6</v>
      </c>
      <c r="E3011" s="165">
        <f>+Exports!B3014</f>
        <v>10</v>
      </c>
      <c r="F3011" s="165">
        <f>+WEEKDAY(ExportsELAP[[#This Row],[Date Prevailing]],1)</f>
        <v>6</v>
      </c>
      <c r="G3011" s="165">
        <f>+COUNTIFS(ECR_Hours!$K$6:$K$7,ExportsELAP[[#This Row],[Date Prevailing]])</f>
        <v>0</v>
      </c>
      <c r="H3011" s="165">
        <f t="shared" si="191"/>
        <v>6</v>
      </c>
      <c r="I3011" s="166">
        <f>+Exports!G3014</f>
        <v>21921.3469</v>
      </c>
      <c r="J3011" s="166">
        <f>+'ELAP_IPCO-APND'!D3014</f>
        <v>87.813329999999993</v>
      </c>
      <c r="K3011" s="166">
        <f>+(ExportsELAP[[#This Row],[Exports kWh - MPT]]/1000)*ExportsELAP[[#This Row],[EIM Price]]</f>
        <v>1924.9864693741767</v>
      </c>
      <c r="L3011" s="167" t="str">
        <f>+INDEX(ECR_Hours!$I$12:$I$15,MATCH(ExportsELAP[[#This Row],[Date Prevailing]],ECR_Hours!$H$12:$H$15,1))</f>
        <v>NS</v>
      </c>
      <c r="M3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2" spans="1:13" x14ac:dyDescent="0.25">
      <c r="A3012" s="164">
        <f>+Exports!A3015</f>
        <v>44687</v>
      </c>
      <c r="B3012" s="165">
        <f t="shared" si="188"/>
        <v>2022</v>
      </c>
      <c r="C3012" s="165">
        <f t="shared" si="189"/>
        <v>5</v>
      </c>
      <c r="D3012" s="165">
        <f t="shared" si="190"/>
        <v>6</v>
      </c>
      <c r="E3012" s="165">
        <f>+Exports!B3015</f>
        <v>11</v>
      </c>
      <c r="F3012" s="165">
        <f>+WEEKDAY(ExportsELAP[[#This Row],[Date Prevailing]],1)</f>
        <v>6</v>
      </c>
      <c r="G3012" s="165">
        <f>+COUNTIFS(ECR_Hours!$K$6:$K$7,ExportsELAP[[#This Row],[Date Prevailing]])</f>
        <v>0</v>
      </c>
      <c r="H3012" s="165">
        <f t="shared" si="191"/>
        <v>6</v>
      </c>
      <c r="I3012" s="166">
        <f>+Exports!G3015</f>
        <v>37558.5046</v>
      </c>
      <c r="J3012" s="166">
        <f>+'ELAP_IPCO-APND'!D3015</f>
        <v>89.200749999999999</v>
      </c>
      <c r="K3012" s="166">
        <f>+(ExportsELAP[[#This Row],[Exports kWh - MPT]]/1000)*ExportsELAP[[#This Row],[EIM Price]]</f>
        <v>3350.24677919845</v>
      </c>
      <c r="L3012" s="167" t="str">
        <f>+INDEX(ECR_Hours!$I$12:$I$15,MATCH(ExportsELAP[[#This Row],[Date Prevailing]],ECR_Hours!$H$12:$H$15,1))</f>
        <v>NS</v>
      </c>
      <c r="M3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3" spans="1:13" x14ac:dyDescent="0.25">
      <c r="A3013" s="164">
        <f>+Exports!A3016</f>
        <v>44687</v>
      </c>
      <c r="B3013" s="165">
        <f t="shared" si="188"/>
        <v>2022</v>
      </c>
      <c r="C3013" s="165">
        <f t="shared" si="189"/>
        <v>5</v>
      </c>
      <c r="D3013" s="165">
        <f t="shared" si="190"/>
        <v>6</v>
      </c>
      <c r="E3013" s="165">
        <f>+Exports!B3016</f>
        <v>12</v>
      </c>
      <c r="F3013" s="165">
        <f>+WEEKDAY(ExportsELAP[[#This Row],[Date Prevailing]],1)</f>
        <v>6</v>
      </c>
      <c r="G3013" s="165">
        <f>+COUNTIFS(ECR_Hours!$K$6:$K$7,ExportsELAP[[#This Row],[Date Prevailing]])</f>
        <v>0</v>
      </c>
      <c r="H3013" s="165">
        <f t="shared" si="191"/>
        <v>6</v>
      </c>
      <c r="I3013" s="166">
        <f>+Exports!G3016</f>
        <v>40901.759400000003</v>
      </c>
      <c r="J3013" s="166">
        <f>+'ELAP_IPCO-APND'!D3016</f>
        <v>81.511399999999995</v>
      </c>
      <c r="K3013" s="166">
        <f>+(ExportsELAP[[#This Row],[Exports kWh - MPT]]/1000)*ExportsELAP[[#This Row],[EIM Price]]</f>
        <v>3333.9596711571598</v>
      </c>
      <c r="L3013" s="167" t="str">
        <f>+INDEX(ECR_Hours!$I$12:$I$15,MATCH(ExportsELAP[[#This Row],[Date Prevailing]],ECR_Hours!$H$12:$H$15,1))</f>
        <v>NS</v>
      </c>
      <c r="M3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4" spans="1:13" x14ac:dyDescent="0.25">
      <c r="A3014" s="164">
        <f>+Exports!A3017</f>
        <v>44687</v>
      </c>
      <c r="B3014" s="165">
        <f t="shared" si="188"/>
        <v>2022</v>
      </c>
      <c r="C3014" s="165">
        <f t="shared" si="189"/>
        <v>5</v>
      </c>
      <c r="D3014" s="165">
        <f t="shared" si="190"/>
        <v>6</v>
      </c>
      <c r="E3014" s="165">
        <f>+Exports!B3017</f>
        <v>13</v>
      </c>
      <c r="F3014" s="165">
        <f>+WEEKDAY(ExportsELAP[[#This Row],[Date Prevailing]],1)</f>
        <v>6</v>
      </c>
      <c r="G3014" s="165">
        <f>+COUNTIFS(ECR_Hours!$K$6:$K$7,ExportsELAP[[#This Row],[Date Prevailing]])</f>
        <v>0</v>
      </c>
      <c r="H3014" s="165">
        <f t="shared" si="191"/>
        <v>6</v>
      </c>
      <c r="I3014" s="166">
        <f>+Exports!G3017</f>
        <v>34064.8462</v>
      </c>
      <c r="J3014" s="166">
        <f>+'ELAP_IPCO-APND'!D3017</f>
        <v>102.12577</v>
      </c>
      <c r="K3014" s="166">
        <f>+(ExportsELAP[[#This Row],[Exports kWh - MPT]]/1000)*ExportsELAP[[#This Row],[EIM Price]]</f>
        <v>3478.898648106574</v>
      </c>
      <c r="L3014" s="167" t="str">
        <f>+INDEX(ECR_Hours!$I$12:$I$15,MATCH(ExportsELAP[[#This Row],[Date Prevailing]],ECR_Hours!$H$12:$H$15,1))</f>
        <v>NS</v>
      </c>
      <c r="M3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5" spans="1:13" x14ac:dyDescent="0.25">
      <c r="A3015" s="164">
        <f>+Exports!A3018</f>
        <v>44687</v>
      </c>
      <c r="B3015" s="165">
        <f t="shared" si="188"/>
        <v>2022</v>
      </c>
      <c r="C3015" s="165">
        <f t="shared" si="189"/>
        <v>5</v>
      </c>
      <c r="D3015" s="165">
        <f t="shared" si="190"/>
        <v>6</v>
      </c>
      <c r="E3015" s="165">
        <f>+Exports!B3018</f>
        <v>14</v>
      </c>
      <c r="F3015" s="165">
        <f>+WEEKDAY(ExportsELAP[[#This Row],[Date Prevailing]],1)</f>
        <v>6</v>
      </c>
      <c r="G3015" s="165">
        <f>+COUNTIFS(ECR_Hours!$K$6:$K$7,ExportsELAP[[#This Row],[Date Prevailing]])</f>
        <v>0</v>
      </c>
      <c r="H3015" s="165">
        <f t="shared" si="191"/>
        <v>6</v>
      </c>
      <c r="I3015" s="166">
        <f>+Exports!G3018</f>
        <v>33183.224600000001</v>
      </c>
      <c r="J3015" s="166">
        <f>+'ELAP_IPCO-APND'!D3018</f>
        <v>106.73835</v>
      </c>
      <c r="K3015" s="166">
        <f>+(ExportsELAP[[#This Row],[Exports kWh - MPT]]/1000)*ExportsELAP[[#This Row],[EIM Price]]</f>
        <v>3541.9226414834102</v>
      </c>
      <c r="L3015" s="167" t="str">
        <f>+INDEX(ECR_Hours!$I$12:$I$15,MATCH(ExportsELAP[[#This Row],[Date Prevailing]],ECR_Hours!$H$12:$H$15,1))</f>
        <v>NS</v>
      </c>
      <c r="M3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6" spans="1:13" x14ac:dyDescent="0.25">
      <c r="A3016" s="164">
        <f>+Exports!A3019</f>
        <v>44687</v>
      </c>
      <c r="B3016" s="165">
        <f t="shared" si="188"/>
        <v>2022</v>
      </c>
      <c r="C3016" s="165">
        <f t="shared" si="189"/>
        <v>5</v>
      </c>
      <c r="D3016" s="165">
        <f t="shared" si="190"/>
        <v>6</v>
      </c>
      <c r="E3016" s="165">
        <f>+Exports!B3019</f>
        <v>15</v>
      </c>
      <c r="F3016" s="165">
        <f>+WEEKDAY(ExportsELAP[[#This Row],[Date Prevailing]],1)</f>
        <v>6</v>
      </c>
      <c r="G3016" s="165">
        <f>+COUNTIFS(ECR_Hours!$K$6:$K$7,ExportsELAP[[#This Row],[Date Prevailing]])</f>
        <v>0</v>
      </c>
      <c r="H3016" s="165">
        <f t="shared" si="191"/>
        <v>6</v>
      </c>
      <c r="I3016" s="166">
        <f>+Exports!G3019</f>
        <v>35855.724499999997</v>
      </c>
      <c r="J3016" s="166">
        <f>+'ELAP_IPCO-APND'!D3019</f>
        <v>91.674850000000006</v>
      </c>
      <c r="K3016" s="166">
        <f>+(ExportsELAP[[#This Row],[Exports kWh - MPT]]/1000)*ExportsELAP[[#This Row],[EIM Price]]</f>
        <v>3287.0681651788245</v>
      </c>
      <c r="L3016" s="167" t="str">
        <f>+INDEX(ECR_Hours!$I$12:$I$15,MATCH(ExportsELAP[[#This Row],[Date Prevailing]],ECR_Hours!$H$12:$H$15,1))</f>
        <v>NS</v>
      </c>
      <c r="M3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7" spans="1:13" x14ac:dyDescent="0.25">
      <c r="A3017" s="164">
        <f>+Exports!A3020</f>
        <v>44687</v>
      </c>
      <c r="B3017" s="165">
        <f t="shared" si="188"/>
        <v>2022</v>
      </c>
      <c r="C3017" s="165">
        <f t="shared" si="189"/>
        <v>5</v>
      </c>
      <c r="D3017" s="165">
        <f t="shared" si="190"/>
        <v>6</v>
      </c>
      <c r="E3017" s="165">
        <f>+Exports!B3020</f>
        <v>16</v>
      </c>
      <c r="F3017" s="165">
        <f>+WEEKDAY(ExportsELAP[[#This Row],[Date Prevailing]],1)</f>
        <v>6</v>
      </c>
      <c r="G3017" s="165">
        <f>+COUNTIFS(ECR_Hours!$K$6:$K$7,ExportsELAP[[#This Row],[Date Prevailing]])</f>
        <v>0</v>
      </c>
      <c r="H3017" s="165">
        <f t="shared" si="191"/>
        <v>6</v>
      </c>
      <c r="I3017" s="166">
        <f>+Exports!G3020</f>
        <v>35908.749600000003</v>
      </c>
      <c r="J3017" s="166">
        <f>+'ELAP_IPCO-APND'!D3020</f>
        <v>67.562439999999995</v>
      </c>
      <c r="K3017" s="166">
        <f>+(ExportsELAP[[#This Row],[Exports kWh - MPT]]/1000)*ExportsELAP[[#This Row],[EIM Price]]</f>
        <v>2426.0827403250237</v>
      </c>
      <c r="L3017" s="167" t="str">
        <f>+INDEX(ECR_Hours!$I$12:$I$15,MATCH(ExportsELAP[[#This Row],[Date Prevailing]],ECR_Hours!$H$12:$H$15,1))</f>
        <v>NS</v>
      </c>
      <c r="M3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8" spans="1:13" x14ac:dyDescent="0.25">
      <c r="A3018" s="164">
        <f>+Exports!A3021</f>
        <v>44687</v>
      </c>
      <c r="B3018" s="165">
        <f t="shared" si="188"/>
        <v>2022</v>
      </c>
      <c r="C3018" s="165">
        <f t="shared" si="189"/>
        <v>5</v>
      </c>
      <c r="D3018" s="165">
        <f t="shared" si="190"/>
        <v>6</v>
      </c>
      <c r="E3018" s="165">
        <f>+Exports!B3021</f>
        <v>17</v>
      </c>
      <c r="F3018" s="165">
        <f>+WEEKDAY(ExportsELAP[[#This Row],[Date Prevailing]],1)</f>
        <v>6</v>
      </c>
      <c r="G3018" s="165">
        <f>+COUNTIFS(ECR_Hours!$K$6:$K$7,ExportsELAP[[#This Row],[Date Prevailing]])</f>
        <v>0</v>
      </c>
      <c r="H3018" s="165">
        <f t="shared" si="191"/>
        <v>6</v>
      </c>
      <c r="I3018" s="166">
        <f>+Exports!G3021</f>
        <v>28492.860800000002</v>
      </c>
      <c r="J3018" s="166">
        <f>+'ELAP_IPCO-APND'!D3021</f>
        <v>44.587949999999999</v>
      </c>
      <c r="K3018" s="166">
        <f>+(ExportsELAP[[#This Row],[Exports kWh - MPT]]/1000)*ExportsELAP[[#This Row],[EIM Price]]</f>
        <v>1270.4382527073601</v>
      </c>
      <c r="L3018" s="167" t="str">
        <f>+INDEX(ECR_Hours!$I$12:$I$15,MATCH(ExportsELAP[[#This Row],[Date Prevailing]],ECR_Hours!$H$12:$H$15,1))</f>
        <v>NS</v>
      </c>
      <c r="M3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19" spans="1:13" x14ac:dyDescent="0.25">
      <c r="A3019" s="164">
        <f>+Exports!A3022</f>
        <v>44687</v>
      </c>
      <c r="B3019" s="165">
        <f t="shared" si="188"/>
        <v>2022</v>
      </c>
      <c r="C3019" s="165">
        <f t="shared" si="189"/>
        <v>5</v>
      </c>
      <c r="D3019" s="165">
        <f t="shared" si="190"/>
        <v>6</v>
      </c>
      <c r="E3019" s="165">
        <f>+Exports!B3022</f>
        <v>18</v>
      </c>
      <c r="F3019" s="165">
        <f>+WEEKDAY(ExportsELAP[[#This Row],[Date Prevailing]],1)</f>
        <v>6</v>
      </c>
      <c r="G3019" s="165">
        <f>+COUNTIFS(ECR_Hours!$K$6:$K$7,ExportsELAP[[#This Row],[Date Prevailing]])</f>
        <v>0</v>
      </c>
      <c r="H3019" s="165">
        <f t="shared" si="191"/>
        <v>6</v>
      </c>
      <c r="I3019" s="166">
        <f>+Exports!G3022</f>
        <v>19172.869500000001</v>
      </c>
      <c r="J3019" s="166">
        <f>+'ELAP_IPCO-APND'!D3022</f>
        <v>25.26688</v>
      </c>
      <c r="K3019" s="166">
        <f>+(ExportsELAP[[#This Row],[Exports kWh - MPT]]/1000)*ExportsELAP[[#This Row],[EIM Price]]</f>
        <v>484.43859291216</v>
      </c>
      <c r="L3019" s="167" t="str">
        <f>+INDEX(ECR_Hours!$I$12:$I$15,MATCH(ExportsELAP[[#This Row],[Date Prevailing]],ECR_Hours!$H$12:$H$15,1))</f>
        <v>NS</v>
      </c>
      <c r="M3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0" spans="1:13" x14ac:dyDescent="0.25">
      <c r="A3020" s="164">
        <f>+Exports!A3023</f>
        <v>44687</v>
      </c>
      <c r="B3020" s="165">
        <f t="shared" si="188"/>
        <v>2022</v>
      </c>
      <c r="C3020" s="165">
        <f t="shared" si="189"/>
        <v>5</v>
      </c>
      <c r="D3020" s="165">
        <f t="shared" si="190"/>
        <v>6</v>
      </c>
      <c r="E3020" s="165">
        <f>+Exports!B3023</f>
        <v>19</v>
      </c>
      <c r="F3020" s="165">
        <f>+WEEKDAY(ExportsELAP[[#This Row],[Date Prevailing]],1)</f>
        <v>6</v>
      </c>
      <c r="G3020" s="165">
        <f>+COUNTIFS(ECR_Hours!$K$6:$K$7,ExportsELAP[[#This Row],[Date Prevailing]])</f>
        <v>0</v>
      </c>
      <c r="H3020" s="165">
        <f t="shared" si="191"/>
        <v>6</v>
      </c>
      <c r="I3020" s="166">
        <f>+Exports!G3023</f>
        <v>10275.470600000001</v>
      </c>
      <c r="J3020" s="166">
        <f>+'ELAP_IPCO-APND'!D3023</f>
        <v>62.44173</v>
      </c>
      <c r="K3020" s="166">
        <f>+(ExportsELAP[[#This Row],[Exports kWh - MPT]]/1000)*ExportsELAP[[#This Row],[EIM Price]]</f>
        <v>641.618160828138</v>
      </c>
      <c r="L3020" s="167" t="str">
        <f>+INDEX(ECR_Hours!$I$12:$I$15,MATCH(ExportsELAP[[#This Row],[Date Prevailing]],ECR_Hours!$H$12:$H$15,1))</f>
        <v>NS</v>
      </c>
      <c r="M3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1" spans="1:13" x14ac:dyDescent="0.25">
      <c r="A3021" s="164">
        <f>+Exports!A3024</f>
        <v>44687</v>
      </c>
      <c r="B3021" s="165">
        <f t="shared" si="188"/>
        <v>2022</v>
      </c>
      <c r="C3021" s="165">
        <f t="shared" si="189"/>
        <v>5</v>
      </c>
      <c r="D3021" s="165">
        <f t="shared" si="190"/>
        <v>6</v>
      </c>
      <c r="E3021" s="165">
        <f>+Exports!B3024</f>
        <v>20</v>
      </c>
      <c r="F3021" s="165">
        <f>+WEEKDAY(ExportsELAP[[#This Row],[Date Prevailing]],1)</f>
        <v>6</v>
      </c>
      <c r="G3021" s="165">
        <f>+COUNTIFS(ECR_Hours!$K$6:$K$7,ExportsELAP[[#This Row],[Date Prevailing]])</f>
        <v>0</v>
      </c>
      <c r="H3021" s="165">
        <f t="shared" si="191"/>
        <v>6</v>
      </c>
      <c r="I3021" s="166">
        <f>+Exports!G3024</f>
        <v>4126.9332000000004</v>
      </c>
      <c r="J3021" s="166">
        <f>+'ELAP_IPCO-APND'!D3024</f>
        <v>73.744209999999995</v>
      </c>
      <c r="K3021" s="166">
        <f>+(ExportsELAP[[#This Row],[Exports kWh - MPT]]/1000)*ExportsELAP[[#This Row],[EIM Price]]</f>
        <v>304.33742855677201</v>
      </c>
      <c r="L3021" s="167" t="str">
        <f>+INDEX(ECR_Hours!$I$12:$I$15,MATCH(ExportsELAP[[#This Row],[Date Prevailing]],ECR_Hours!$H$12:$H$15,1))</f>
        <v>NS</v>
      </c>
      <c r="M3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2" spans="1:13" x14ac:dyDescent="0.25">
      <c r="A3022" s="164">
        <f>+Exports!A3025</f>
        <v>44687</v>
      </c>
      <c r="B3022" s="165">
        <f t="shared" si="188"/>
        <v>2022</v>
      </c>
      <c r="C3022" s="165">
        <f t="shared" si="189"/>
        <v>5</v>
      </c>
      <c r="D3022" s="165">
        <f t="shared" si="190"/>
        <v>6</v>
      </c>
      <c r="E3022" s="165">
        <f>+Exports!B3025</f>
        <v>21</v>
      </c>
      <c r="F3022" s="165">
        <f>+WEEKDAY(ExportsELAP[[#This Row],[Date Prevailing]],1)</f>
        <v>6</v>
      </c>
      <c r="G3022" s="165">
        <f>+COUNTIFS(ECR_Hours!$K$6:$K$7,ExportsELAP[[#This Row],[Date Prevailing]])</f>
        <v>0</v>
      </c>
      <c r="H3022" s="165">
        <f t="shared" si="191"/>
        <v>6</v>
      </c>
      <c r="I3022" s="166">
        <f>+Exports!G3025</f>
        <v>356.84949999999998</v>
      </c>
      <c r="J3022" s="166">
        <f>+'ELAP_IPCO-APND'!D3025</f>
        <v>92.858469999999997</v>
      </c>
      <c r="K3022" s="166">
        <f>+(ExportsELAP[[#This Row],[Exports kWh - MPT]]/1000)*ExportsELAP[[#This Row],[EIM Price]]</f>
        <v>33.136498590264999</v>
      </c>
      <c r="L3022" s="167" t="str">
        <f>+INDEX(ECR_Hours!$I$12:$I$15,MATCH(ExportsELAP[[#This Row],[Date Prevailing]],ECR_Hours!$H$12:$H$15,1))</f>
        <v>NS</v>
      </c>
      <c r="M3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3" spans="1:13" x14ac:dyDescent="0.25">
      <c r="A3023" s="164">
        <f>+Exports!A3026</f>
        <v>44687</v>
      </c>
      <c r="B3023" s="165">
        <f t="shared" si="188"/>
        <v>2022</v>
      </c>
      <c r="C3023" s="165">
        <f t="shared" si="189"/>
        <v>5</v>
      </c>
      <c r="D3023" s="165">
        <f t="shared" si="190"/>
        <v>6</v>
      </c>
      <c r="E3023" s="165">
        <f>+Exports!B3026</f>
        <v>22</v>
      </c>
      <c r="F3023" s="165">
        <f>+WEEKDAY(ExportsELAP[[#This Row],[Date Prevailing]],1)</f>
        <v>6</v>
      </c>
      <c r="G3023" s="165">
        <f>+COUNTIFS(ECR_Hours!$K$6:$K$7,ExportsELAP[[#This Row],[Date Prevailing]])</f>
        <v>0</v>
      </c>
      <c r="H3023" s="165">
        <f t="shared" si="191"/>
        <v>6</v>
      </c>
      <c r="I3023" s="166">
        <f>+Exports!G3026</f>
        <v>9.5206</v>
      </c>
      <c r="J3023" s="166">
        <f>+'ELAP_IPCO-APND'!D3026</f>
        <v>83.675730000000001</v>
      </c>
      <c r="K3023" s="166">
        <f>+(ExportsELAP[[#This Row],[Exports kWh - MPT]]/1000)*ExportsELAP[[#This Row],[EIM Price]]</f>
        <v>0.79664315503800009</v>
      </c>
      <c r="L3023" s="167" t="str">
        <f>+INDEX(ECR_Hours!$I$12:$I$15,MATCH(ExportsELAP[[#This Row],[Date Prevailing]],ECR_Hours!$H$12:$H$15,1))</f>
        <v>NS</v>
      </c>
      <c r="M3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4" spans="1:13" x14ac:dyDescent="0.25">
      <c r="A3024" s="164">
        <f>+Exports!A3027</f>
        <v>44687</v>
      </c>
      <c r="B3024" s="165">
        <f t="shared" si="188"/>
        <v>2022</v>
      </c>
      <c r="C3024" s="165">
        <f t="shared" si="189"/>
        <v>5</v>
      </c>
      <c r="D3024" s="165">
        <f t="shared" si="190"/>
        <v>6</v>
      </c>
      <c r="E3024" s="165">
        <f>+Exports!B3027</f>
        <v>23</v>
      </c>
      <c r="F3024" s="165">
        <f>+WEEKDAY(ExportsELAP[[#This Row],[Date Prevailing]],1)</f>
        <v>6</v>
      </c>
      <c r="G3024" s="165">
        <f>+COUNTIFS(ECR_Hours!$K$6:$K$7,ExportsELAP[[#This Row],[Date Prevailing]])</f>
        <v>0</v>
      </c>
      <c r="H3024" s="165">
        <f t="shared" si="191"/>
        <v>6</v>
      </c>
      <c r="I3024" s="166">
        <f>+Exports!G3027</f>
        <v>9.6518999999999977</v>
      </c>
      <c r="J3024" s="166">
        <f>+'ELAP_IPCO-APND'!D3027</f>
        <v>75.29562</v>
      </c>
      <c r="K3024" s="166">
        <f>+(ExportsELAP[[#This Row],[Exports kWh - MPT]]/1000)*ExportsELAP[[#This Row],[EIM Price]]</f>
        <v>0.72674579467799982</v>
      </c>
      <c r="L3024" s="167" t="str">
        <f>+INDEX(ECR_Hours!$I$12:$I$15,MATCH(ExportsELAP[[#This Row],[Date Prevailing]],ECR_Hours!$H$12:$H$15,1))</f>
        <v>NS</v>
      </c>
      <c r="M3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5" spans="1:13" x14ac:dyDescent="0.25">
      <c r="A3025" s="164">
        <f>+Exports!A3028</f>
        <v>44687</v>
      </c>
      <c r="B3025" s="165">
        <f t="shared" si="188"/>
        <v>2022</v>
      </c>
      <c r="C3025" s="165">
        <f t="shared" si="189"/>
        <v>5</v>
      </c>
      <c r="D3025" s="165">
        <f t="shared" si="190"/>
        <v>6</v>
      </c>
      <c r="E3025" s="165">
        <f>+Exports!B3028</f>
        <v>24</v>
      </c>
      <c r="F3025" s="165">
        <f>+WEEKDAY(ExportsELAP[[#This Row],[Date Prevailing]],1)</f>
        <v>6</v>
      </c>
      <c r="G3025" s="165">
        <f>+COUNTIFS(ECR_Hours!$K$6:$K$7,ExportsELAP[[#This Row],[Date Prevailing]])</f>
        <v>0</v>
      </c>
      <c r="H3025" s="165">
        <f t="shared" si="191"/>
        <v>6</v>
      </c>
      <c r="I3025" s="166">
        <f>+Exports!G3028</f>
        <v>10.884499999999999</v>
      </c>
      <c r="J3025" s="166">
        <f>+'ELAP_IPCO-APND'!D3028</f>
        <v>80.028639999999996</v>
      </c>
      <c r="K3025" s="166">
        <f>+(ExportsELAP[[#This Row],[Exports kWh - MPT]]/1000)*ExportsELAP[[#This Row],[EIM Price]]</f>
        <v>0.87107173207999977</v>
      </c>
      <c r="L3025" s="167" t="str">
        <f>+INDEX(ECR_Hours!$I$12:$I$15,MATCH(ExportsELAP[[#This Row],[Date Prevailing]],ECR_Hours!$H$12:$H$15,1))</f>
        <v>NS</v>
      </c>
      <c r="M3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6" spans="1:13" x14ac:dyDescent="0.25">
      <c r="A3026" s="164">
        <f>+Exports!A3029</f>
        <v>44688</v>
      </c>
      <c r="B3026" s="165">
        <f t="shared" si="188"/>
        <v>2022</v>
      </c>
      <c r="C3026" s="165">
        <f t="shared" si="189"/>
        <v>5</v>
      </c>
      <c r="D3026" s="165">
        <f t="shared" si="190"/>
        <v>7</v>
      </c>
      <c r="E3026" s="165">
        <f>+Exports!B3029</f>
        <v>1</v>
      </c>
      <c r="F3026" s="165">
        <f>+WEEKDAY(ExportsELAP[[#This Row],[Date Prevailing]],1)</f>
        <v>7</v>
      </c>
      <c r="G3026" s="165">
        <f>+COUNTIFS(ECR_Hours!$K$6:$K$7,ExportsELAP[[#This Row],[Date Prevailing]])</f>
        <v>0</v>
      </c>
      <c r="H3026" s="165">
        <f t="shared" si="191"/>
        <v>7</v>
      </c>
      <c r="I3026" s="166">
        <f>+Exports!G3029</f>
        <v>20.5379</v>
      </c>
      <c r="J3026" s="166">
        <f>+'ELAP_IPCO-APND'!D3029</f>
        <v>72.000720000000001</v>
      </c>
      <c r="K3026" s="166">
        <f>+(ExportsELAP[[#This Row],[Exports kWh - MPT]]/1000)*ExportsELAP[[#This Row],[EIM Price]]</f>
        <v>1.4787435872880001</v>
      </c>
      <c r="L3026" s="167" t="str">
        <f>+INDEX(ECR_Hours!$I$12:$I$15,MATCH(ExportsELAP[[#This Row],[Date Prevailing]],ECR_Hours!$H$12:$H$15,1))</f>
        <v>NS</v>
      </c>
      <c r="M3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7" spans="1:13" x14ac:dyDescent="0.25">
      <c r="A3027" s="164">
        <f>+Exports!A3030</f>
        <v>44688</v>
      </c>
      <c r="B3027" s="165">
        <f t="shared" si="188"/>
        <v>2022</v>
      </c>
      <c r="C3027" s="165">
        <f t="shared" si="189"/>
        <v>5</v>
      </c>
      <c r="D3027" s="165">
        <f t="shared" si="190"/>
        <v>7</v>
      </c>
      <c r="E3027" s="165">
        <f>+Exports!B3030</f>
        <v>2</v>
      </c>
      <c r="F3027" s="165">
        <f>+WEEKDAY(ExportsELAP[[#This Row],[Date Prevailing]],1)</f>
        <v>7</v>
      </c>
      <c r="G3027" s="165">
        <f>+COUNTIFS(ECR_Hours!$K$6:$K$7,ExportsELAP[[#This Row],[Date Prevailing]])</f>
        <v>0</v>
      </c>
      <c r="H3027" s="165">
        <f t="shared" si="191"/>
        <v>7</v>
      </c>
      <c r="I3027" s="166">
        <f>+Exports!G3030</f>
        <v>24.177299999999999</v>
      </c>
      <c r="J3027" s="166">
        <f>+'ELAP_IPCO-APND'!D3030</f>
        <v>59.070970000000003</v>
      </c>
      <c r="K3027" s="166">
        <f>+(ExportsELAP[[#This Row],[Exports kWh - MPT]]/1000)*ExportsELAP[[#This Row],[EIM Price]]</f>
        <v>1.4281765629809999</v>
      </c>
      <c r="L3027" s="167" t="str">
        <f>+INDEX(ECR_Hours!$I$12:$I$15,MATCH(ExportsELAP[[#This Row],[Date Prevailing]],ECR_Hours!$H$12:$H$15,1))</f>
        <v>NS</v>
      </c>
      <c r="M3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8" spans="1:13" x14ac:dyDescent="0.25">
      <c r="A3028" s="164">
        <f>+Exports!A3031</f>
        <v>44688</v>
      </c>
      <c r="B3028" s="165">
        <f t="shared" si="188"/>
        <v>2022</v>
      </c>
      <c r="C3028" s="165">
        <f t="shared" si="189"/>
        <v>5</v>
      </c>
      <c r="D3028" s="165">
        <f t="shared" si="190"/>
        <v>7</v>
      </c>
      <c r="E3028" s="165">
        <f>+Exports!B3031</f>
        <v>3</v>
      </c>
      <c r="F3028" s="165">
        <f>+WEEKDAY(ExportsELAP[[#This Row],[Date Prevailing]],1)</f>
        <v>7</v>
      </c>
      <c r="G3028" s="165">
        <f>+COUNTIFS(ECR_Hours!$K$6:$K$7,ExportsELAP[[#This Row],[Date Prevailing]])</f>
        <v>0</v>
      </c>
      <c r="H3028" s="165">
        <f t="shared" si="191"/>
        <v>7</v>
      </c>
      <c r="I3028" s="166">
        <f>+Exports!G3031</f>
        <v>33.852799999999974</v>
      </c>
      <c r="J3028" s="166">
        <f>+'ELAP_IPCO-APND'!D3031</f>
        <v>57.12473</v>
      </c>
      <c r="K3028" s="166">
        <f>+(ExportsELAP[[#This Row],[Exports kWh - MPT]]/1000)*ExportsELAP[[#This Row],[EIM Price]]</f>
        <v>1.9338320597439986</v>
      </c>
      <c r="L3028" s="167" t="str">
        <f>+INDEX(ECR_Hours!$I$12:$I$15,MATCH(ExportsELAP[[#This Row],[Date Prevailing]],ECR_Hours!$H$12:$H$15,1))</f>
        <v>NS</v>
      </c>
      <c r="M3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29" spans="1:13" x14ac:dyDescent="0.25">
      <c r="A3029" s="164">
        <f>+Exports!A3032</f>
        <v>44688</v>
      </c>
      <c r="B3029" s="165">
        <f t="shared" si="188"/>
        <v>2022</v>
      </c>
      <c r="C3029" s="165">
        <f t="shared" si="189"/>
        <v>5</v>
      </c>
      <c r="D3029" s="165">
        <f t="shared" si="190"/>
        <v>7</v>
      </c>
      <c r="E3029" s="165">
        <f>+Exports!B3032</f>
        <v>4</v>
      </c>
      <c r="F3029" s="165">
        <f>+WEEKDAY(ExportsELAP[[#This Row],[Date Prevailing]],1)</f>
        <v>7</v>
      </c>
      <c r="G3029" s="165">
        <f>+COUNTIFS(ECR_Hours!$K$6:$K$7,ExportsELAP[[#This Row],[Date Prevailing]])</f>
        <v>0</v>
      </c>
      <c r="H3029" s="165">
        <f t="shared" si="191"/>
        <v>7</v>
      </c>
      <c r="I3029" s="166">
        <f>+Exports!G3032</f>
        <v>31.977400000000003</v>
      </c>
      <c r="J3029" s="166">
        <f>+'ELAP_IPCO-APND'!D3032</f>
        <v>78.881339999999994</v>
      </c>
      <c r="K3029" s="166">
        <f>+(ExportsELAP[[#This Row],[Exports kWh - MPT]]/1000)*ExportsELAP[[#This Row],[EIM Price]]</f>
        <v>2.522420161716</v>
      </c>
      <c r="L3029" s="167" t="str">
        <f>+INDEX(ECR_Hours!$I$12:$I$15,MATCH(ExportsELAP[[#This Row],[Date Prevailing]],ECR_Hours!$H$12:$H$15,1))</f>
        <v>NS</v>
      </c>
      <c r="M3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0" spans="1:13" x14ac:dyDescent="0.25">
      <c r="A3030" s="164">
        <f>+Exports!A3033</f>
        <v>44688</v>
      </c>
      <c r="B3030" s="165">
        <f t="shared" si="188"/>
        <v>2022</v>
      </c>
      <c r="C3030" s="165">
        <f t="shared" si="189"/>
        <v>5</v>
      </c>
      <c r="D3030" s="165">
        <f t="shared" si="190"/>
        <v>7</v>
      </c>
      <c r="E3030" s="165">
        <f>+Exports!B3033</f>
        <v>5</v>
      </c>
      <c r="F3030" s="165">
        <f>+WEEKDAY(ExportsELAP[[#This Row],[Date Prevailing]],1)</f>
        <v>7</v>
      </c>
      <c r="G3030" s="165">
        <f>+COUNTIFS(ECR_Hours!$K$6:$K$7,ExportsELAP[[#This Row],[Date Prevailing]])</f>
        <v>0</v>
      </c>
      <c r="H3030" s="165">
        <f t="shared" si="191"/>
        <v>7</v>
      </c>
      <c r="I3030" s="166">
        <f>+Exports!G3033</f>
        <v>32.936099999999996</v>
      </c>
      <c r="J3030" s="166">
        <f>+'ELAP_IPCO-APND'!D3033</f>
        <v>80.796379999999999</v>
      </c>
      <c r="K3030" s="166">
        <f>+(ExportsELAP[[#This Row],[Exports kWh - MPT]]/1000)*ExportsELAP[[#This Row],[EIM Price]]</f>
        <v>2.6611176513179995</v>
      </c>
      <c r="L3030" s="167" t="str">
        <f>+INDEX(ECR_Hours!$I$12:$I$15,MATCH(ExportsELAP[[#This Row],[Date Prevailing]],ECR_Hours!$H$12:$H$15,1))</f>
        <v>NS</v>
      </c>
      <c r="M3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1" spans="1:13" x14ac:dyDescent="0.25">
      <c r="A3031" s="164">
        <f>+Exports!A3034</f>
        <v>44688</v>
      </c>
      <c r="B3031" s="165">
        <f t="shared" si="188"/>
        <v>2022</v>
      </c>
      <c r="C3031" s="165">
        <f t="shared" si="189"/>
        <v>5</v>
      </c>
      <c r="D3031" s="165">
        <f t="shared" si="190"/>
        <v>7</v>
      </c>
      <c r="E3031" s="165">
        <f>+Exports!B3034</f>
        <v>6</v>
      </c>
      <c r="F3031" s="165">
        <f>+WEEKDAY(ExportsELAP[[#This Row],[Date Prevailing]],1)</f>
        <v>7</v>
      </c>
      <c r="G3031" s="165">
        <f>+COUNTIFS(ECR_Hours!$K$6:$K$7,ExportsELAP[[#This Row],[Date Prevailing]])</f>
        <v>0</v>
      </c>
      <c r="H3031" s="165">
        <f t="shared" si="191"/>
        <v>7</v>
      </c>
      <c r="I3031" s="166">
        <f>+Exports!G3034</f>
        <v>37.270999999999994</v>
      </c>
      <c r="J3031" s="166">
        <f>+'ELAP_IPCO-APND'!D3034</f>
        <v>62.217089999999999</v>
      </c>
      <c r="K3031" s="166">
        <f>+(ExportsELAP[[#This Row],[Exports kWh - MPT]]/1000)*ExportsELAP[[#This Row],[EIM Price]]</f>
        <v>2.3188931613899992</v>
      </c>
      <c r="L3031" s="167" t="str">
        <f>+INDEX(ECR_Hours!$I$12:$I$15,MATCH(ExportsELAP[[#This Row],[Date Prevailing]],ECR_Hours!$H$12:$H$15,1))</f>
        <v>NS</v>
      </c>
      <c r="M3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2" spans="1:13" x14ac:dyDescent="0.25">
      <c r="A3032" s="164">
        <f>+Exports!A3035</f>
        <v>44688</v>
      </c>
      <c r="B3032" s="165">
        <f t="shared" si="188"/>
        <v>2022</v>
      </c>
      <c r="C3032" s="165">
        <f t="shared" si="189"/>
        <v>5</v>
      </c>
      <c r="D3032" s="165">
        <f t="shared" si="190"/>
        <v>7</v>
      </c>
      <c r="E3032" s="165">
        <f>+Exports!B3035</f>
        <v>7</v>
      </c>
      <c r="F3032" s="165">
        <f>+WEEKDAY(ExportsELAP[[#This Row],[Date Prevailing]],1)</f>
        <v>7</v>
      </c>
      <c r="G3032" s="165">
        <f>+COUNTIFS(ECR_Hours!$K$6:$K$7,ExportsELAP[[#This Row],[Date Prevailing]])</f>
        <v>0</v>
      </c>
      <c r="H3032" s="165">
        <f t="shared" si="191"/>
        <v>7</v>
      </c>
      <c r="I3032" s="166">
        <f>+Exports!G3035</f>
        <v>82.350799999999992</v>
      </c>
      <c r="J3032" s="166">
        <f>+'ELAP_IPCO-APND'!D3035</f>
        <v>75.506960000000007</v>
      </c>
      <c r="K3032" s="166">
        <f>+(ExportsELAP[[#This Row],[Exports kWh - MPT]]/1000)*ExportsELAP[[#This Row],[EIM Price]]</f>
        <v>6.2180585615679993</v>
      </c>
      <c r="L3032" s="167" t="str">
        <f>+INDEX(ECR_Hours!$I$12:$I$15,MATCH(ExportsELAP[[#This Row],[Date Prevailing]],ECR_Hours!$H$12:$H$15,1))</f>
        <v>NS</v>
      </c>
      <c r="M3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3" spans="1:13" x14ac:dyDescent="0.25">
      <c r="A3033" s="164">
        <f>+Exports!A3036</f>
        <v>44688</v>
      </c>
      <c r="B3033" s="165">
        <f t="shared" si="188"/>
        <v>2022</v>
      </c>
      <c r="C3033" s="165">
        <f t="shared" si="189"/>
        <v>5</v>
      </c>
      <c r="D3033" s="165">
        <f t="shared" si="190"/>
        <v>7</v>
      </c>
      <c r="E3033" s="165">
        <f>+Exports!B3036</f>
        <v>8</v>
      </c>
      <c r="F3033" s="165">
        <f>+WEEKDAY(ExportsELAP[[#This Row],[Date Prevailing]],1)</f>
        <v>7</v>
      </c>
      <c r="G3033" s="165">
        <f>+COUNTIFS(ECR_Hours!$K$6:$K$7,ExportsELAP[[#This Row],[Date Prevailing]])</f>
        <v>0</v>
      </c>
      <c r="H3033" s="165">
        <f t="shared" si="191"/>
        <v>7</v>
      </c>
      <c r="I3033" s="166">
        <f>+Exports!G3036</f>
        <v>1854.7802999999999</v>
      </c>
      <c r="J3033" s="166">
        <f>+'ELAP_IPCO-APND'!D3036</f>
        <v>91.612009999999998</v>
      </c>
      <c r="K3033" s="166">
        <f>+(ExportsELAP[[#This Row],[Exports kWh - MPT]]/1000)*ExportsELAP[[#This Row],[EIM Price]]</f>
        <v>169.92015139140298</v>
      </c>
      <c r="L3033" s="167" t="str">
        <f>+INDEX(ECR_Hours!$I$12:$I$15,MATCH(ExportsELAP[[#This Row],[Date Prevailing]],ECR_Hours!$H$12:$H$15,1))</f>
        <v>NS</v>
      </c>
      <c r="M3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4" spans="1:13" x14ac:dyDescent="0.25">
      <c r="A3034" s="164">
        <f>+Exports!A3037</f>
        <v>44688</v>
      </c>
      <c r="B3034" s="165">
        <f t="shared" si="188"/>
        <v>2022</v>
      </c>
      <c r="C3034" s="165">
        <f t="shared" si="189"/>
        <v>5</v>
      </c>
      <c r="D3034" s="165">
        <f t="shared" si="190"/>
        <v>7</v>
      </c>
      <c r="E3034" s="165">
        <f>+Exports!B3037</f>
        <v>9</v>
      </c>
      <c r="F3034" s="165">
        <f>+WEEKDAY(ExportsELAP[[#This Row],[Date Prevailing]],1)</f>
        <v>7</v>
      </c>
      <c r="G3034" s="165">
        <f>+COUNTIFS(ECR_Hours!$K$6:$K$7,ExportsELAP[[#This Row],[Date Prevailing]])</f>
        <v>0</v>
      </c>
      <c r="H3034" s="165">
        <f t="shared" si="191"/>
        <v>7</v>
      </c>
      <c r="I3034" s="166">
        <f>+Exports!G3037</f>
        <v>8708.6759000000002</v>
      </c>
      <c r="J3034" s="166">
        <f>+'ELAP_IPCO-APND'!D3037</f>
        <v>69.019469999999998</v>
      </c>
      <c r="K3034" s="166">
        <f>+(ExportsELAP[[#This Row],[Exports kWh - MPT]]/1000)*ExportsELAP[[#This Row],[EIM Price]]</f>
        <v>601.06819501977293</v>
      </c>
      <c r="L3034" s="167" t="str">
        <f>+INDEX(ECR_Hours!$I$12:$I$15,MATCH(ExportsELAP[[#This Row],[Date Prevailing]],ECR_Hours!$H$12:$H$15,1))</f>
        <v>NS</v>
      </c>
      <c r="M3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5" spans="1:13" x14ac:dyDescent="0.25">
      <c r="A3035" s="164">
        <f>+Exports!A3038</f>
        <v>44688</v>
      </c>
      <c r="B3035" s="165">
        <f t="shared" si="188"/>
        <v>2022</v>
      </c>
      <c r="C3035" s="165">
        <f t="shared" si="189"/>
        <v>5</v>
      </c>
      <c r="D3035" s="165">
        <f t="shared" si="190"/>
        <v>7</v>
      </c>
      <c r="E3035" s="165">
        <f>+Exports!B3038</f>
        <v>10</v>
      </c>
      <c r="F3035" s="165">
        <f>+WEEKDAY(ExportsELAP[[#This Row],[Date Prevailing]],1)</f>
        <v>7</v>
      </c>
      <c r="G3035" s="165">
        <f>+COUNTIFS(ECR_Hours!$K$6:$K$7,ExportsELAP[[#This Row],[Date Prevailing]])</f>
        <v>0</v>
      </c>
      <c r="H3035" s="165">
        <f t="shared" si="191"/>
        <v>7</v>
      </c>
      <c r="I3035" s="166">
        <f>+Exports!G3038</f>
        <v>21661.654399999999</v>
      </c>
      <c r="J3035" s="166">
        <f>+'ELAP_IPCO-APND'!D3038</f>
        <v>53.507170000000002</v>
      </c>
      <c r="K3035" s="166">
        <f>+(ExportsELAP[[#This Row],[Exports kWh - MPT]]/1000)*ExportsELAP[[#This Row],[EIM Price]]</f>
        <v>1159.0538244620479</v>
      </c>
      <c r="L3035" s="167" t="str">
        <f>+INDEX(ECR_Hours!$I$12:$I$15,MATCH(ExportsELAP[[#This Row],[Date Prevailing]],ECR_Hours!$H$12:$H$15,1))</f>
        <v>NS</v>
      </c>
      <c r="M3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6" spans="1:13" x14ac:dyDescent="0.25">
      <c r="A3036" s="164">
        <f>+Exports!A3039</f>
        <v>44688</v>
      </c>
      <c r="B3036" s="165">
        <f t="shared" si="188"/>
        <v>2022</v>
      </c>
      <c r="C3036" s="165">
        <f t="shared" si="189"/>
        <v>5</v>
      </c>
      <c r="D3036" s="165">
        <f t="shared" si="190"/>
        <v>7</v>
      </c>
      <c r="E3036" s="165">
        <f>+Exports!B3039</f>
        <v>11</v>
      </c>
      <c r="F3036" s="165">
        <f>+WEEKDAY(ExportsELAP[[#This Row],[Date Prevailing]],1)</f>
        <v>7</v>
      </c>
      <c r="G3036" s="165">
        <f>+COUNTIFS(ECR_Hours!$K$6:$K$7,ExportsELAP[[#This Row],[Date Prevailing]])</f>
        <v>0</v>
      </c>
      <c r="H3036" s="165">
        <f t="shared" si="191"/>
        <v>7</v>
      </c>
      <c r="I3036" s="166">
        <f>+Exports!G3039</f>
        <v>30772.567200000005</v>
      </c>
      <c r="J3036" s="166">
        <f>+'ELAP_IPCO-APND'!D3039</f>
        <v>38.16825</v>
      </c>
      <c r="K3036" s="166">
        <f>+(ExportsELAP[[#This Row],[Exports kWh - MPT]]/1000)*ExportsELAP[[#This Row],[EIM Price]]</f>
        <v>1174.5350380314003</v>
      </c>
      <c r="L3036" s="167" t="str">
        <f>+INDEX(ECR_Hours!$I$12:$I$15,MATCH(ExportsELAP[[#This Row],[Date Prevailing]],ECR_Hours!$H$12:$H$15,1))</f>
        <v>NS</v>
      </c>
      <c r="M3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7" spans="1:13" x14ac:dyDescent="0.25">
      <c r="A3037" s="164">
        <f>+Exports!A3040</f>
        <v>44688</v>
      </c>
      <c r="B3037" s="165">
        <f t="shared" si="188"/>
        <v>2022</v>
      </c>
      <c r="C3037" s="165">
        <f t="shared" si="189"/>
        <v>5</v>
      </c>
      <c r="D3037" s="165">
        <f t="shared" si="190"/>
        <v>7</v>
      </c>
      <c r="E3037" s="165">
        <f>+Exports!B3040</f>
        <v>12</v>
      </c>
      <c r="F3037" s="165">
        <f>+WEEKDAY(ExportsELAP[[#This Row],[Date Prevailing]],1)</f>
        <v>7</v>
      </c>
      <c r="G3037" s="165">
        <f>+COUNTIFS(ECR_Hours!$K$6:$K$7,ExportsELAP[[#This Row],[Date Prevailing]])</f>
        <v>0</v>
      </c>
      <c r="H3037" s="165">
        <f t="shared" si="191"/>
        <v>7</v>
      </c>
      <c r="I3037" s="166">
        <f>+Exports!G3040</f>
        <v>31009.589400000001</v>
      </c>
      <c r="J3037" s="166">
        <f>+'ELAP_IPCO-APND'!D3040</f>
        <v>26.961790000000001</v>
      </c>
      <c r="K3037" s="166">
        <f>+(ExportsELAP[[#This Row],[Exports kWh - MPT]]/1000)*ExportsELAP[[#This Row],[EIM Price]]</f>
        <v>836.07403738902599</v>
      </c>
      <c r="L3037" s="167" t="str">
        <f>+INDEX(ECR_Hours!$I$12:$I$15,MATCH(ExportsELAP[[#This Row],[Date Prevailing]],ECR_Hours!$H$12:$H$15,1))</f>
        <v>NS</v>
      </c>
      <c r="M3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8" spans="1:13" x14ac:dyDescent="0.25">
      <c r="A3038" s="164">
        <f>+Exports!A3041</f>
        <v>44688</v>
      </c>
      <c r="B3038" s="165">
        <f t="shared" si="188"/>
        <v>2022</v>
      </c>
      <c r="C3038" s="165">
        <f t="shared" si="189"/>
        <v>5</v>
      </c>
      <c r="D3038" s="165">
        <f t="shared" si="190"/>
        <v>7</v>
      </c>
      <c r="E3038" s="165">
        <f>+Exports!B3041</f>
        <v>13</v>
      </c>
      <c r="F3038" s="165">
        <f>+WEEKDAY(ExportsELAP[[#This Row],[Date Prevailing]],1)</f>
        <v>7</v>
      </c>
      <c r="G3038" s="165">
        <f>+COUNTIFS(ECR_Hours!$K$6:$K$7,ExportsELAP[[#This Row],[Date Prevailing]])</f>
        <v>0</v>
      </c>
      <c r="H3038" s="165">
        <f t="shared" si="191"/>
        <v>7</v>
      </c>
      <c r="I3038" s="166">
        <f>+Exports!G3041</f>
        <v>33786.1944</v>
      </c>
      <c r="J3038" s="166">
        <f>+'ELAP_IPCO-APND'!D3041</f>
        <v>11.550560000000001</v>
      </c>
      <c r="K3038" s="166">
        <f>+(ExportsELAP[[#This Row],[Exports kWh - MPT]]/1000)*ExportsELAP[[#This Row],[EIM Price]]</f>
        <v>390.24946558886404</v>
      </c>
      <c r="L3038" s="167" t="str">
        <f>+INDEX(ECR_Hours!$I$12:$I$15,MATCH(ExportsELAP[[#This Row],[Date Prevailing]],ECR_Hours!$H$12:$H$15,1))</f>
        <v>NS</v>
      </c>
      <c r="M3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39" spans="1:13" x14ac:dyDescent="0.25">
      <c r="A3039" s="164">
        <f>+Exports!A3042</f>
        <v>44688</v>
      </c>
      <c r="B3039" s="165">
        <f t="shared" si="188"/>
        <v>2022</v>
      </c>
      <c r="C3039" s="165">
        <f t="shared" si="189"/>
        <v>5</v>
      </c>
      <c r="D3039" s="165">
        <f t="shared" si="190"/>
        <v>7</v>
      </c>
      <c r="E3039" s="165">
        <f>+Exports!B3042</f>
        <v>14</v>
      </c>
      <c r="F3039" s="165">
        <f>+WEEKDAY(ExportsELAP[[#This Row],[Date Prevailing]],1)</f>
        <v>7</v>
      </c>
      <c r="G3039" s="165">
        <f>+COUNTIFS(ECR_Hours!$K$6:$K$7,ExportsELAP[[#This Row],[Date Prevailing]])</f>
        <v>0</v>
      </c>
      <c r="H3039" s="165">
        <f t="shared" si="191"/>
        <v>7</v>
      </c>
      <c r="I3039" s="166">
        <f>+Exports!G3042</f>
        <v>42528.387999999999</v>
      </c>
      <c r="J3039" s="166">
        <f>+'ELAP_IPCO-APND'!D3042</f>
        <v>-0.50785000000000002</v>
      </c>
      <c r="K3039" s="166">
        <f>+(ExportsELAP[[#This Row],[Exports kWh - MPT]]/1000)*ExportsELAP[[#This Row],[EIM Price]]</f>
        <v>-21.598041845800001</v>
      </c>
      <c r="L3039" s="167" t="str">
        <f>+INDEX(ECR_Hours!$I$12:$I$15,MATCH(ExportsELAP[[#This Row],[Date Prevailing]],ECR_Hours!$H$12:$H$15,1))</f>
        <v>NS</v>
      </c>
      <c r="M3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0" spans="1:13" x14ac:dyDescent="0.25">
      <c r="A3040" s="164">
        <f>+Exports!A3043</f>
        <v>44688</v>
      </c>
      <c r="B3040" s="165">
        <f t="shared" si="188"/>
        <v>2022</v>
      </c>
      <c r="C3040" s="165">
        <f t="shared" si="189"/>
        <v>5</v>
      </c>
      <c r="D3040" s="165">
        <f t="shared" si="190"/>
        <v>7</v>
      </c>
      <c r="E3040" s="165">
        <f>+Exports!B3043</f>
        <v>15</v>
      </c>
      <c r="F3040" s="165">
        <f>+WEEKDAY(ExportsELAP[[#This Row],[Date Prevailing]],1)</f>
        <v>7</v>
      </c>
      <c r="G3040" s="165">
        <f>+COUNTIFS(ECR_Hours!$K$6:$K$7,ExportsELAP[[#This Row],[Date Prevailing]])</f>
        <v>0</v>
      </c>
      <c r="H3040" s="165">
        <f t="shared" si="191"/>
        <v>7</v>
      </c>
      <c r="I3040" s="166">
        <f>+Exports!G3043</f>
        <v>45420.0092</v>
      </c>
      <c r="J3040" s="166">
        <f>+'ELAP_IPCO-APND'!D3043</f>
        <v>2.6091799999999998</v>
      </c>
      <c r="K3040" s="166">
        <f>+(ExportsELAP[[#This Row],[Exports kWh - MPT]]/1000)*ExportsELAP[[#This Row],[EIM Price]]</f>
        <v>118.508979604456</v>
      </c>
      <c r="L3040" s="167" t="str">
        <f>+INDEX(ECR_Hours!$I$12:$I$15,MATCH(ExportsELAP[[#This Row],[Date Prevailing]],ECR_Hours!$H$12:$H$15,1))</f>
        <v>NS</v>
      </c>
      <c r="M3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1" spans="1:13" x14ac:dyDescent="0.25">
      <c r="A3041" s="164">
        <f>+Exports!A3044</f>
        <v>44688</v>
      </c>
      <c r="B3041" s="165">
        <f t="shared" si="188"/>
        <v>2022</v>
      </c>
      <c r="C3041" s="165">
        <f t="shared" si="189"/>
        <v>5</v>
      </c>
      <c r="D3041" s="165">
        <f t="shared" si="190"/>
        <v>7</v>
      </c>
      <c r="E3041" s="165">
        <f>+Exports!B3044</f>
        <v>16</v>
      </c>
      <c r="F3041" s="165">
        <f>+WEEKDAY(ExportsELAP[[#This Row],[Date Prevailing]],1)</f>
        <v>7</v>
      </c>
      <c r="G3041" s="165">
        <f>+COUNTIFS(ECR_Hours!$K$6:$K$7,ExportsELAP[[#This Row],[Date Prevailing]])</f>
        <v>0</v>
      </c>
      <c r="H3041" s="165">
        <f t="shared" si="191"/>
        <v>7</v>
      </c>
      <c r="I3041" s="166">
        <f>+Exports!G3044</f>
        <v>46166.633600000001</v>
      </c>
      <c r="J3041" s="166">
        <f>+'ELAP_IPCO-APND'!D3044</f>
        <v>-6.6961300000000001</v>
      </c>
      <c r="K3041" s="166">
        <f>+(ExportsELAP[[#This Row],[Exports kWh - MPT]]/1000)*ExportsELAP[[#This Row],[EIM Price]]</f>
        <v>-309.13778024796801</v>
      </c>
      <c r="L3041" s="167" t="str">
        <f>+INDEX(ECR_Hours!$I$12:$I$15,MATCH(ExportsELAP[[#This Row],[Date Prevailing]],ECR_Hours!$H$12:$H$15,1))</f>
        <v>NS</v>
      </c>
      <c r="M3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2" spans="1:13" x14ac:dyDescent="0.25">
      <c r="A3042" s="164">
        <f>+Exports!A3045</f>
        <v>44688</v>
      </c>
      <c r="B3042" s="165">
        <f t="shared" si="188"/>
        <v>2022</v>
      </c>
      <c r="C3042" s="165">
        <f t="shared" si="189"/>
        <v>5</v>
      </c>
      <c r="D3042" s="165">
        <f t="shared" si="190"/>
        <v>7</v>
      </c>
      <c r="E3042" s="165">
        <f>+Exports!B3045</f>
        <v>17</v>
      </c>
      <c r="F3042" s="165">
        <f>+WEEKDAY(ExportsELAP[[#This Row],[Date Prevailing]],1)</f>
        <v>7</v>
      </c>
      <c r="G3042" s="165">
        <f>+COUNTIFS(ECR_Hours!$K$6:$K$7,ExportsELAP[[#This Row],[Date Prevailing]])</f>
        <v>0</v>
      </c>
      <c r="H3042" s="165">
        <f t="shared" si="191"/>
        <v>7</v>
      </c>
      <c r="I3042" s="166">
        <f>+Exports!G3045</f>
        <v>31736.312700000002</v>
      </c>
      <c r="J3042" s="166">
        <f>+'ELAP_IPCO-APND'!D3045</f>
        <v>-2.1850800000000001</v>
      </c>
      <c r="K3042" s="166">
        <f>+(ExportsELAP[[#This Row],[Exports kWh - MPT]]/1000)*ExportsELAP[[#This Row],[EIM Price]]</f>
        <v>-69.346382154516007</v>
      </c>
      <c r="L3042" s="167" t="str">
        <f>+INDEX(ECR_Hours!$I$12:$I$15,MATCH(ExportsELAP[[#This Row],[Date Prevailing]],ECR_Hours!$H$12:$H$15,1))</f>
        <v>NS</v>
      </c>
      <c r="M3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3" spans="1:13" x14ac:dyDescent="0.25">
      <c r="A3043" s="164">
        <f>+Exports!A3046</f>
        <v>44688</v>
      </c>
      <c r="B3043" s="165">
        <f t="shared" si="188"/>
        <v>2022</v>
      </c>
      <c r="C3043" s="165">
        <f t="shared" si="189"/>
        <v>5</v>
      </c>
      <c r="D3043" s="165">
        <f t="shared" si="190"/>
        <v>7</v>
      </c>
      <c r="E3043" s="165">
        <f>+Exports!B3046</f>
        <v>18</v>
      </c>
      <c r="F3043" s="165">
        <f>+WEEKDAY(ExportsELAP[[#This Row],[Date Prevailing]],1)</f>
        <v>7</v>
      </c>
      <c r="G3043" s="165">
        <f>+COUNTIFS(ECR_Hours!$K$6:$K$7,ExportsELAP[[#This Row],[Date Prevailing]])</f>
        <v>0</v>
      </c>
      <c r="H3043" s="165">
        <f t="shared" si="191"/>
        <v>7</v>
      </c>
      <c r="I3043" s="166">
        <f>+Exports!G3046</f>
        <v>15316.6916</v>
      </c>
      <c r="J3043" s="166">
        <f>+'ELAP_IPCO-APND'!D3046</f>
        <v>13.42578</v>
      </c>
      <c r="K3043" s="166">
        <f>+(ExportsELAP[[#This Row],[Exports kWh - MPT]]/1000)*ExportsELAP[[#This Row],[EIM Price]]</f>
        <v>205.63853174944799</v>
      </c>
      <c r="L3043" s="167" t="str">
        <f>+INDEX(ECR_Hours!$I$12:$I$15,MATCH(ExportsELAP[[#This Row],[Date Prevailing]],ECR_Hours!$H$12:$H$15,1))</f>
        <v>NS</v>
      </c>
      <c r="M3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4" spans="1:13" x14ac:dyDescent="0.25">
      <c r="A3044" s="164">
        <f>+Exports!A3047</f>
        <v>44688</v>
      </c>
      <c r="B3044" s="165">
        <f t="shared" si="188"/>
        <v>2022</v>
      </c>
      <c r="C3044" s="165">
        <f t="shared" si="189"/>
        <v>5</v>
      </c>
      <c r="D3044" s="165">
        <f t="shared" si="190"/>
        <v>7</v>
      </c>
      <c r="E3044" s="165">
        <f>+Exports!B3047</f>
        <v>19</v>
      </c>
      <c r="F3044" s="165">
        <f>+WEEKDAY(ExportsELAP[[#This Row],[Date Prevailing]],1)</f>
        <v>7</v>
      </c>
      <c r="G3044" s="165">
        <f>+COUNTIFS(ECR_Hours!$K$6:$K$7,ExportsELAP[[#This Row],[Date Prevailing]])</f>
        <v>0</v>
      </c>
      <c r="H3044" s="165">
        <f t="shared" si="191"/>
        <v>7</v>
      </c>
      <c r="I3044" s="166">
        <f>+Exports!G3047</f>
        <v>11714.076500000001</v>
      </c>
      <c r="J3044" s="166">
        <f>+'ELAP_IPCO-APND'!D3047</f>
        <v>15.82695</v>
      </c>
      <c r="K3044" s="166">
        <f>+(ExportsELAP[[#This Row],[Exports kWh - MPT]]/1000)*ExportsELAP[[#This Row],[EIM Price]]</f>
        <v>185.39810306167502</v>
      </c>
      <c r="L3044" s="167" t="str">
        <f>+INDEX(ECR_Hours!$I$12:$I$15,MATCH(ExportsELAP[[#This Row],[Date Prevailing]],ECR_Hours!$H$12:$H$15,1))</f>
        <v>NS</v>
      </c>
      <c r="M3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5" spans="1:13" x14ac:dyDescent="0.25">
      <c r="A3045" s="164">
        <f>+Exports!A3048</f>
        <v>44688</v>
      </c>
      <c r="B3045" s="165">
        <f t="shared" si="188"/>
        <v>2022</v>
      </c>
      <c r="C3045" s="165">
        <f t="shared" si="189"/>
        <v>5</v>
      </c>
      <c r="D3045" s="165">
        <f t="shared" si="190"/>
        <v>7</v>
      </c>
      <c r="E3045" s="165">
        <f>+Exports!B3048</f>
        <v>20</v>
      </c>
      <c r="F3045" s="165">
        <f>+WEEKDAY(ExportsELAP[[#This Row],[Date Prevailing]],1)</f>
        <v>7</v>
      </c>
      <c r="G3045" s="165">
        <f>+COUNTIFS(ECR_Hours!$K$6:$K$7,ExportsELAP[[#This Row],[Date Prevailing]])</f>
        <v>0</v>
      </c>
      <c r="H3045" s="165">
        <f t="shared" si="191"/>
        <v>7</v>
      </c>
      <c r="I3045" s="166">
        <f>+Exports!G3048</f>
        <v>3528.0228999999999</v>
      </c>
      <c r="J3045" s="166">
        <f>+'ELAP_IPCO-APND'!D3048</f>
        <v>49.699359999999999</v>
      </c>
      <c r="K3045" s="166">
        <f>+(ExportsELAP[[#This Row],[Exports kWh - MPT]]/1000)*ExportsELAP[[#This Row],[EIM Price]]</f>
        <v>175.34048019534399</v>
      </c>
      <c r="L3045" s="167" t="str">
        <f>+INDEX(ECR_Hours!$I$12:$I$15,MATCH(ExportsELAP[[#This Row],[Date Prevailing]],ECR_Hours!$H$12:$H$15,1))</f>
        <v>NS</v>
      </c>
      <c r="M3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6" spans="1:13" x14ac:dyDescent="0.25">
      <c r="A3046" s="164">
        <f>+Exports!A3049</f>
        <v>44688</v>
      </c>
      <c r="B3046" s="165">
        <f t="shared" si="188"/>
        <v>2022</v>
      </c>
      <c r="C3046" s="165">
        <f t="shared" si="189"/>
        <v>5</v>
      </c>
      <c r="D3046" s="165">
        <f t="shared" si="190"/>
        <v>7</v>
      </c>
      <c r="E3046" s="165">
        <f>+Exports!B3049</f>
        <v>21</v>
      </c>
      <c r="F3046" s="165">
        <f>+WEEKDAY(ExportsELAP[[#This Row],[Date Prevailing]],1)</f>
        <v>7</v>
      </c>
      <c r="G3046" s="165">
        <f>+COUNTIFS(ECR_Hours!$K$6:$K$7,ExportsELAP[[#This Row],[Date Prevailing]])</f>
        <v>0</v>
      </c>
      <c r="H3046" s="165">
        <f t="shared" si="191"/>
        <v>7</v>
      </c>
      <c r="I3046" s="166">
        <f>+Exports!G3049</f>
        <v>518.51960000000008</v>
      </c>
      <c r="J3046" s="166">
        <f>+'ELAP_IPCO-APND'!D3049</f>
        <v>73.013159999999999</v>
      </c>
      <c r="K3046" s="166">
        <f>+(ExportsELAP[[#This Row],[Exports kWh - MPT]]/1000)*ExportsELAP[[#This Row],[EIM Price]]</f>
        <v>37.858754517936006</v>
      </c>
      <c r="L3046" s="167" t="str">
        <f>+INDEX(ECR_Hours!$I$12:$I$15,MATCH(ExportsELAP[[#This Row],[Date Prevailing]],ECR_Hours!$H$12:$H$15,1))</f>
        <v>NS</v>
      </c>
      <c r="M3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7" spans="1:13" x14ac:dyDescent="0.25">
      <c r="A3047" s="164">
        <f>+Exports!A3050</f>
        <v>44688</v>
      </c>
      <c r="B3047" s="165">
        <f t="shared" si="188"/>
        <v>2022</v>
      </c>
      <c r="C3047" s="165">
        <f t="shared" si="189"/>
        <v>5</v>
      </c>
      <c r="D3047" s="165">
        <f t="shared" si="190"/>
        <v>7</v>
      </c>
      <c r="E3047" s="165">
        <f>+Exports!B3050</f>
        <v>22</v>
      </c>
      <c r="F3047" s="165">
        <f>+WEEKDAY(ExportsELAP[[#This Row],[Date Prevailing]],1)</f>
        <v>7</v>
      </c>
      <c r="G3047" s="165">
        <f>+COUNTIFS(ECR_Hours!$K$6:$K$7,ExportsELAP[[#This Row],[Date Prevailing]])</f>
        <v>0</v>
      </c>
      <c r="H3047" s="165">
        <f t="shared" si="191"/>
        <v>7</v>
      </c>
      <c r="I3047" s="166">
        <f>+Exports!G3050</f>
        <v>14.2699</v>
      </c>
      <c r="J3047" s="166">
        <f>+'ELAP_IPCO-APND'!D3050</f>
        <v>53.924349999999997</v>
      </c>
      <c r="K3047" s="166">
        <f>+(ExportsELAP[[#This Row],[Exports kWh - MPT]]/1000)*ExportsELAP[[#This Row],[EIM Price]]</f>
        <v>0.76949508206499995</v>
      </c>
      <c r="L3047" s="167" t="str">
        <f>+INDEX(ECR_Hours!$I$12:$I$15,MATCH(ExportsELAP[[#This Row],[Date Prevailing]],ECR_Hours!$H$12:$H$15,1))</f>
        <v>NS</v>
      </c>
      <c r="M3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8" spans="1:13" x14ac:dyDescent="0.25">
      <c r="A3048" s="164">
        <f>+Exports!A3051</f>
        <v>44688</v>
      </c>
      <c r="B3048" s="165">
        <f t="shared" si="188"/>
        <v>2022</v>
      </c>
      <c r="C3048" s="165">
        <f t="shared" si="189"/>
        <v>5</v>
      </c>
      <c r="D3048" s="165">
        <f t="shared" si="190"/>
        <v>7</v>
      </c>
      <c r="E3048" s="165">
        <f>+Exports!B3051</f>
        <v>23</v>
      </c>
      <c r="F3048" s="165">
        <f>+WEEKDAY(ExportsELAP[[#This Row],[Date Prevailing]],1)</f>
        <v>7</v>
      </c>
      <c r="G3048" s="165">
        <f>+COUNTIFS(ECR_Hours!$K$6:$K$7,ExportsELAP[[#This Row],[Date Prevailing]])</f>
        <v>0</v>
      </c>
      <c r="H3048" s="165">
        <f t="shared" si="191"/>
        <v>7</v>
      </c>
      <c r="I3048" s="166">
        <f>+Exports!G3051</f>
        <v>17.707999999999991</v>
      </c>
      <c r="J3048" s="166">
        <f>+'ELAP_IPCO-APND'!D3051</f>
        <v>65.205759999999998</v>
      </c>
      <c r="K3048" s="166">
        <f>+(ExportsELAP[[#This Row],[Exports kWh - MPT]]/1000)*ExportsELAP[[#This Row],[EIM Price]]</f>
        <v>1.1546635980799993</v>
      </c>
      <c r="L3048" s="167" t="str">
        <f>+INDEX(ECR_Hours!$I$12:$I$15,MATCH(ExportsELAP[[#This Row],[Date Prevailing]],ECR_Hours!$H$12:$H$15,1))</f>
        <v>NS</v>
      </c>
      <c r="M3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49" spans="1:13" x14ac:dyDescent="0.25">
      <c r="A3049" s="164">
        <f>+Exports!A3052</f>
        <v>44688</v>
      </c>
      <c r="B3049" s="165">
        <f t="shared" si="188"/>
        <v>2022</v>
      </c>
      <c r="C3049" s="165">
        <f t="shared" si="189"/>
        <v>5</v>
      </c>
      <c r="D3049" s="165">
        <f t="shared" si="190"/>
        <v>7</v>
      </c>
      <c r="E3049" s="165">
        <f>+Exports!B3052</f>
        <v>24</v>
      </c>
      <c r="F3049" s="165">
        <f>+WEEKDAY(ExportsELAP[[#This Row],[Date Prevailing]],1)</f>
        <v>7</v>
      </c>
      <c r="G3049" s="165">
        <f>+COUNTIFS(ECR_Hours!$K$6:$K$7,ExportsELAP[[#This Row],[Date Prevailing]])</f>
        <v>0</v>
      </c>
      <c r="H3049" s="165">
        <f t="shared" si="191"/>
        <v>7</v>
      </c>
      <c r="I3049" s="166">
        <f>+Exports!G3052</f>
        <v>16.80169999999999</v>
      </c>
      <c r="J3049" s="166">
        <f>+'ELAP_IPCO-APND'!D3052</f>
        <v>64.562150000000003</v>
      </c>
      <c r="K3049" s="166">
        <f>+(ExportsELAP[[#This Row],[Exports kWh - MPT]]/1000)*ExportsELAP[[#This Row],[EIM Price]]</f>
        <v>1.0847538756549993</v>
      </c>
      <c r="L3049" s="167" t="str">
        <f>+INDEX(ECR_Hours!$I$12:$I$15,MATCH(ExportsELAP[[#This Row],[Date Prevailing]],ECR_Hours!$H$12:$H$15,1))</f>
        <v>NS</v>
      </c>
      <c r="M3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0" spans="1:13" x14ac:dyDescent="0.25">
      <c r="A3050" s="164">
        <f>+Exports!A3053</f>
        <v>44689</v>
      </c>
      <c r="B3050" s="165">
        <f t="shared" si="188"/>
        <v>2022</v>
      </c>
      <c r="C3050" s="165">
        <f t="shared" si="189"/>
        <v>5</v>
      </c>
      <c r="D3050" s="165">
        <f t="shared" si="190"/>
        <v>8</v>
      </c>
      <c r="E3050" s="165">
        <f>+Exports!B3053</f>
        <v>1</v>
      </c>
      <c r="F3050" s="165">
        <f>+WEEKDAY(ExportsELAP[[#This Row],[Date Prevailing]],1)</f>
        <v>1</v>
      </c>
      <c r="G3050" s="165">
        <f>+COUNTIFS(ECR_Hours!$K$6:$K$7,ExportsELAP[[#This Row],[Date Prevailing]])</f>
        <v>0</v>
      </c>
      <c r="H3050" s="165">
        <f t="shared" si="191"/>
        <v>1</v>
      </c>
      <c r="I3050" s="166">
        <f>+Exports!G3053</f>
        <v>24.476599999999998</v>
      </c>
      <c r="J3050" s="166">
        <f>+'ELAP_IPCO-APND'!D3053</f>
        <v>60.778039999999997</v>
      </c>
      <c r="K3050" s="166">
        <f>+(ExportsELAP[[#This Row],[Exports kWh - MPT]]/1000)*ExportsELAP[[#This Row],[EIM Price]]</f>
        <v>1.4876397738639997</v>
      </c>
      <c r="L3050" s="167" t="str">
        <f>+INDEX(ECR_Hours!$I$12:$I$15,MATCH(ExportsELAP[[#This Row],[Date Prevailing]],ECR_Hours!$H$12:$H$15,1))</f>
        <v>NS</v>
      </c>
      <c r="M3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1" spans="1:13" x14ac:dyDescent="0.25">
      <c r="A3051" s="164">
        <f>+Exports!A3054</f>
        <v>44689</v>
      </c>
      <c r="B3051" s="165">
        <f t="shared" si="188"/>
        <v>2022</v>
      </c>
      <c r="C3051" s="165">
        <f t="shared" si="189"/>
        <v>5</v>
      </c>
      <c r="D3051" s="165">
        <f t="shared" si="190"/>
        <v>8</v>
      </c>
      <c r="E3051" s="165">
        <f>+Exports!B3054</f>
        <v>2</v>
      </c>
      <c r="F3051" s="165">
        <f>+WEEKDAY(ExportsELAP[[#This Row],[Date Prevailing]],1)</f>
        <v>1</v>
      </c>
      <c r="G3051" s="165">
        <f>+COUNTIFS(ECR_Hours!$K$6:$K$7,ExportsELAP[[#This Row],[Date Prevailing]])</f>
        <v>0</v>
      </c>
      <c r="H3051" s="165">
        <f t="shared" si="191"/>
        <v>1</v>
      </c>
      <c r="I3051" s="166">
        <f>+Exports!G3054</f>
        <v>25.0168</v>
      </c>
      <c r="J3051" s="166">
        <f>+'ELAP_IPCO-APND'!D3054</f>
        <v>57.286639999999998</v>
      </c>
      <c r="K3051" s="166">
        <f>+(ExportsELAP[[#This Row],[Exports kWh - MPT]]/1000)*ExportsELAP[[#This Row],[EIM Price]]</f>
        <v>1.4331284155519999</v>
      </c>
      <c r="L3051" s="167" t="str">
        <f>+INDEX(ECR_Hours!$I$12:$I$15,MATCH(ExportsELAP[[#This Row],[Date Prevailing]],ECR_Hours!$H$12:$H$15,1))</f>
        <v>NS</v>
      </c>
      <c r="M3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2" spans="1:13" x14ac:dyDescent="0.25">
      <c r="A3052" s="164">
        <f>+Exports!A3055</f>
        <v>44689</v>
      </c>
      <c r="B3052" s="165">
        <f t="shared" si="188"/>
        <v>2022</v>
      </c>
      <c r="C3052" s="165">
        <f t="shared" si="189"/>
        <v>5</v>
      </c>
      <c r="D3052" s="165">
        <f t="shared" si="190"/>
        <v>8</v>
      </c>
      <c r="E3052" s="165">
        <f>+Exports!B3055</f>
        <v>3</v>
      </c>
      <c r="F3052" s="165">
        <f>+WEEKDAY(ExportsELAP[[#This Row],[Date Prevailing]],1)</f>
        <v>1</v>
      </c>
      <c r="G3052" s="165">
        <f>+COUNTIFS(ECR_Hours!$K$6:$K$7,ExportsELAP[[#This Row],[Date Prevailing]])</f>
        <v>0</v>
      </c>
      <c r="H3052" s="165">
        <f t="shared" si="191"/>
        <v>1</v>
      </c>
      <c r="I3052" s="166">
        <f>+Exports!G3055</f>
        <v>26.111199999999904</v>
      </c>
      <c r="J3052" s="166">
        <f>+'ELAP_IPCO-APND'!D3055</f>
        <v>60.883659999999999</v>
      </c>
      <c r="K3052" s="166">
        <f>+(ExportsELAP[[#This Row],[Exports kWh - MPT]]/1000)*ExportsELAP[[#This Row],[EIM Price]]</f>
        <v>1.5897454229919941</v>
      </c>
      <c r="L3052" s="167" t="str">
        <f>+INDEX(ECR_Hours!$I$12:$I$15,MATCH(ExportsELAP[[#This Row],[Date Prevailing]],ECR_Hours!$H$12:$H$15,1))</f>
        <v>NS</v>
      </c>
      <c r="M3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3" spans="1:13" x14ac:dyDescent="0.25">
      <c r="A3053" s="164">
        <f>+Exports!A3056</f>
        <v>44689</v>
      </c>
      <c r="B3053" s="165">
        <f t="shared" si="188"/>
        <v>2022</v>
      </c>
      <c r="C3053" s="165">
        <f t="shared" si="189"/>
        <v>5</v>
      </c>
      <c r="D3053" s="165">
        <f t="shared" si="190"/>
        <v>8</v>
      </c>
      <c r="E3053" s="165">
        <f>+Exports!B3056</f>
        <v>4</v>
      </c>
      <c r="F3053" s="165">
        <f>+WEEKDAY(ExportsELAP[[#This Row],[Date Prevailing]],1)</f>
        <v>1</v>
      </c>
      <c r="G3053" s="165">
        <f>+COUNTIFS(ECR_Hours!$K$6:$K$7,ExportsELAP[[#This Row],[Date Prevailing]])</f>
        <v>0</v>
      </c>
      <c r="H3053" s="165">
        <f t="shared" si="191"/>
        <v>1</v>
      </c>
      <c r="I3053" s="166">
        <f>+Exports!G3056</f>
        <v>30.579899999999999</v>
      </c>
      <c r="J3053" s="166">
        <f>+'ELAP_IPCO-APND'!D3056</f>
        <v>55.809330000000003</v>
      </c>
      <c r="K3053" s="166">
        <f>+(ExportsELAP[[#This Row],[Exports kWh - MPT]]/1000)*ExportsELAP[[#This Row],[EIM Price]]</f>
        <v>1.7066437304670001</v>
      </c>
      <c r="L3053" s="167" t="str">
        <f>+INDEX(ECR_Hours!$I$12:$I$15,MATCH(ExportsELAP[[#This Row],[Date Prevailing]],ECR_Hours!$H$12:$H$15,1))</f>
        <v>NS</v>
      </c>
      <c r="M3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4" spans="1:13" x14ac:dyDescent="0.25">
      <c r="A3054" s="164">
        <f>+Exports!A3057</f>
        <v>44689</v>
      </c>
      <c r="B3054" s="165">
        <f t="shared" si="188"/>
        <v>2022</v>
      </c>
      <c r="C3054" s="165">
        <f t="shared" si="189"/>
        <v>5</v>
      </c>
      <c r="D3054" s="165">
        <f t="shared" si="190"/>
        <v>8</v>
      </c>
      <c r="E3054" s="165">
        <f>+Exports!B3057</f>
        <v>5</v>
      </c>
      <c r="F3054" s="165">
        <f>+WEEKDAY(ExportsELAP[[#This Row],[Date Prevailing]],1)</f>
        <v>1</v>
      </c>
      <c r="G3054" s="165">
        <f>+COUNTIFS(ECR_Hours!$K$6:$K$7,ExportsELAP[[#This Row],[Date Prevailing]])</f>
        <v>0</v>
      </c>
      <c r="H3054" s="165">
        <f t="shared" si="191"/>
        <v>1</v>
      </c>
      <c r="I3054" s="166">
        <f>+Exports!G3057</f>
        <v>31.898299999999999</v>
      </c>
      <c r="J3054" s="166">
        <f>+'ELAP_IPCO-APND'!D3057</f>
        <v>50.911580000000001</v>
      </c>
      <c r="K3054" s="166">
        <f>+(ExportsELAP[[#This Row],[Exports kWh - MPT]]/1000)*ExportsELAP[[#This Row],[EIM Price]]</f>
        <v>1.6239928523139999</v>
      </c>
      <c r="L3054" s="167" t="str">
        <f>+INDEX(ECR_Hours!$I$12:$I$15,MATCH(ExportsELAP[[#This Row],[Date Prevailing]],ECR_Hours!$H$12:$H$15,1))</f>
        <v>NS</v>
      </c>
      <c r="M3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5" spans="1:13" x14ac:dyDescent="0.25">
      <c r="A3055" s="164">
        <f>+Exports!A3058</f>
        <v>44689</v>
      </c>
      <c r="B3055" s="165">
        <f t="shared" si="188"/>
        <v>2022</v>
      </c>
      <c r="C3055" s="165">
        <f t="shared" si="189"/>
        <v>5</v>
      </c>
      <c r="D3055" s="165">
        <f t="shared" si="190"/>
        <v>8</v>
      </c>
      <c r="E3055" s="165">
        <f>+Exports!B3058</f>
        <v>6</v>
      </c>
      <c r="F3055" s="165">
        <f>+WEEKDAY(ExportsELAP[[#This Row],[Date Prevailing]],1)</f>
        <v>1</v>
      </c>
      <c r="G3055" s="165">
        <f>+COUNTIFS(ECR_Hours!$K$6:$K$7,ExportsELAP[[#This Row],[Date Prevailing]])</f>
        <v>0</v>
      </c>
      <c r="H3055" s="165">
        <f t="shared" si="191"/>
        <v>1</v>
      </c>
      <c r="I3055" s="166">
        <f>+Exports!G3058</f>
        <v>29.6283999999999</v>
      </c>
      <c r="J3055" s="166">
        <f>+'ELAP_IPCO-APND'!D3058</f>
        <v>50.937449999999998</v>
      </c>
      <c r="K3055" s="166">
        <f>+(ExportsELAP[[#This Row],[Exports kWh - MPT]]/1000)*ExportsELAP[[#This Row],[EIM Price]]</f>
        <v>1.5091951435799948</v>
      </c>
      <c r="L3055" s="167" t="str">
        <f>+INDEX(ECR_Hours!$I$12:$I$15,MATCH(ExportsELAP[[#This Row],[Date Prevailing]],ECR_Hours!$H$12:$H$15,1))</f>
        <v>NS</v>
      </c>
      <c r="M3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6" spans="1:13" x14ac:dyDescent="0.25">
      <c r="A3056" s="164">
        <f>+Exports!A3059</f>
        <v>44689</v>
      </c>
      <c r="B3056" s="165">
        <f t="shared" si="188"/>
        <v>2022</v>
      </c>
      <c r="C3056" s="165">
        <f t="shared" si="189"/>
        <v>5</v>
      </c>
      <c r="D3056" s="165">
        <f t="shared" si="190"/>
        <v>8</v>
      </c>
      <c r="E3056" s="165">
        <f>+Exports!B3059</f>
        <v>7</v>
      </c>
      <c r="F3056" s="165">
        <f>+WEEKDAY(ExportsELAP[[#This Row],[Date Prevailing]],1)</f>
        <v>1</v>
      </c>
      <c r="G3056" s="165">
        <f>+COUNTIFS(ECR_Hours!$K$6:$K$7,ExportsELAP[[#This Row],[Date Prevailing]])</f>
        <v>0</v>
      </c>
      <c r="H3056" s="165">
        <f t="shared" si="191"/>
        <v>1</v>
      </c>
      <c r="I3056" s="166">
        <f>+Exports!G3059</f>
        <v>233.7811999999999</v>
      </c>
      <c r="J3056" s="166">
        <f>+'ELAP_IPCO-APND'!D3059</f>
        <v>61.561720000000001</v>
      </c>
      <c r="K3056" s="166">
        <f>+(ExportsELAP[[#This Row],[Exports kWh - MPT]]/1000)*ExportsELAP[[#This Row],[EIM Price]]</f>
        <v>14.391972775663994</v>
      </c>
      <c r="L3056" s="167" t="str">
        <f>+INDEX(ECR_Hours!$I$12:$I$15,MATCH(ExportsELAP[[#This Row],[Date Prevailing]],ECR_Hours!$H$12:$H$15,1))</f>
        <v>NS</v>
      </c>
      <c r="M3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7" spans="1:13" x14ac:dyDescent="0.25">
      <c r="A3057" s="164">
        <f>+Exports!A3060</f>
        <v>44689</v>
      </c>
      <c r="B3057" s="165">
        <f t="shared" si="188"/>
        <v>2022</v>
      </c>
      <c r="C3057" s="165">
        <f t="shared" si="189"/>
        <v>5</v>
      </c>
      <c r="D3057" s="165">
        <f t="shared" si="190"/>
        <v>8</v>
      </c>
      <c r="E3057" s="165">
        <f>+Exports!B3060</f>
        <v>8</v>
      </c>
      <c r="F3057" s="165">
        <f>+WEEKDAY(ExportsELAP[[#This Row],[Date Prevailing]],1)</f>
        <v>1</v>
      </c>
      <c r="G3057" s="165">
        <f>+COUNTIFS(ECR_Hours!$K$6:$K$7,ExportsELAP[[#This Row],[Date Prevailing]])</f>
        <v>0</v>
      </c>
      <c r="H3057" s="165">
        <f t="shared" si="191"/>
        <v>1</v>
      </c>
      <c r="I3057" s="166">
        <f>+Exports!G3060</f>
        <v>1984.498</v>
      </c>
      <c r="J3057" s="166">
        <f>+'ELAP_IPCO-APND'!D3060</f>
        <v>79.271299999999997</v>
      </c>
      <c r="K3057" s="166">
        <f>+(ExportsELAP[[#This Row],[Exports kWh - MPT]]/1000)*ExportsELAP[[#This Row],[EIM Price]]</f>
        <v>157.31373630740001</v>
      </c>
      <c r="L3057" s="167" t="str">
        <f>+INDEX(ECR_Hours!$I$12:$I$15,MATCH(ExportsELAP[[#This Row],[Date Prevailing]],ECR_Hours!$H$12:$H$15,1))</f>
        <v>NS</v>
      </c>
      <c r="M3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8" spans="1:13" x14ac:dyDescent="0.25">
      <c r="A3058" s="164">
        <f>+Exports!A3061</f>
        <v>44689</v>
      </c>
      <c r="B3058" s="165">
        <f t="shared" si="188"/>
        <v>2022</v>
      </c>
      <c r="C3058" s="165">
        <f t="shared" si="189"/>
        <v>5</v>
      </c>
      <c r="D3058" s="165">
        <f t="shared" si="190"/>
        <v>8</v>
      </c>
      <c r="E3058" s="165">
        <f>+Exports!B3061</f>
        <v>9</v>
      </c>
      <c r="F3058" s="165">
        <f>+WEEKDAY(ExportsELAP[[#This Row],[Date Prevailing]],1)</f>
        <v>1</v>
      </c>
      <c r="G3058" s="165">
        <f>+COUNTIFS(ECR_Hours!$K$6:$K$7,ExportsELAP[[#This Row],[Date Prevailing]])</f>
        <v>0</v>
      </c>
      <c r="H3058" s="165">
        <f t="shared" si="191"/>
        <v>1</v>
      </c>
      <c r="I3058" s="166">
        <f>+Exports!G3061</f>
        <v>7403.4976999999999</v>
      </c>
      <c r="J3058" s="166">
        <f>+'ELAP_IPCO-APND'!D3061</f>
        <v>55.45485</v>
      </c>
      <c r="K3058" s="166">
        <f>+(ExportsELAP[[#This Row],[Exports kWh - MPT]]/1000)*ExportsELAP[[#This Row],[EIM Price]]</f>
        <v>410.55985442884503</v>
      </c>
      <c r="L3058" s="167" t="str">
        <f>+INDEX(ECR_Hours!$I$12:$I$15,MATCH(ExportsELAP[[#This Row],[Date Prevailing]],ECR_Hours!$H$12:$H$15,1))</f>
        <v>NS</v>
      </c>
      <c r="M3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59" spans="1:13" x14ac:dyDescent="0.25">
      <c r="A3059" s="164">
        <f>+Exports!A3062</f>
        <v>44689</v>
      </c>
      <c r="B3059" s="165">
        <f t="shared" si="188"/>
        <v>2022</v>
      </c>
      <c r="C3059" s="165">
        <f t="shared" si="189"/>
        <v>5</v>
      </c>
      <c r="D3059" s="165">
        <f t="shared" si="190"/>
        <v>8</v>
      </c>
      <c r="E3059" s="165">
        <f>+Exports!B3062</f>
        <v>10</v>
      </c>
      <c r="F3059" s="165">
        <f>+WEEKDAY(ExportsELAP[[#This Row],[Date Prevailing]],1)</f>
        <v>1</v>
      </c>
      <c r="G3059" s="165">
        <f>+COUNTIFS(ECR_Hours!$K$6:$K$7,ExportsELAP[[#This Row],[Date Prevailing]])</f>
        <v>0</v>
      </c>
      <c r="H3059" s="165">
        <f t="shared" si="191"/>
        <v>1</v>
      </c>
      <c r="I3059" s="166">
        <f>+Exports!G3062</f>
        <v>18211.541000000001</v>
      </c>
      <c r="J3059" s="166">
        <f>+'ELAP_IPCO-APND'!D3062</f>
        <v>45.414009999999998</v>
      </c>
      <c r="K3059" s="166">
        <f>+(ExportsELAP[[#This Row],[Exports kWh - MPT]]/1000)*ExportsELAP[[#This Row],[EIM Price]]</f>
        <v>827.05910508940997</v>
      </c>
      <c r="L3059" s="167" t="str">
        <f>+INDEX(ECR_Hours!$I$12:$I$15,MATCH(ExportsELAP[[#This Row],[Date Prevailing]],ECR_Hours!$H$12:$H$15,1))</f>
        <v>NS</v>
      </c>
      <c r="M3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0" spans="1:13" x14ac:dyDescent="0.25">
      <c r="A3060" s="164">
        <f>+Exports!A3063</f>
        <v>44689</v>
      </c>
      <c r="B3060" s="165">
        <f t="shared" si="188"/>
        <v>2022</v>
      </c>
      <c r="C3060" s="165">
        <f t="shared" si="189"/>
        <v>5</v>
      </c>
      <c r="D3060" s="165">
        <f t="shared" si="190"/>
        <v>8</v>
      </c>
      <c r="E3060" s="165">
        <f>+Exports!B3063</f>
        <v>11</v>
      </c>
      <c r="F3060" s="165">
        <f>+WEEKDAY(ExportsELAP[[#This Row],[Date Prevailing]],1)</f>
        <v>1</v>
      </c>
      <c r="G3060" s="165">
        <f>+COUNTIFS(ECR_Hours!$K$6:$K$7,ExportsELAP[[#This Row],[Date Prevailing]])</f>
        <v>0</v>
      </c>
      <c r="H3060" s="165">
        <f t="shared" si="191"/>
        <v>1</v>
      </c>
      <c r="I3060" s="166">
        <f>+Exports!G3063</f>
        <v>26887.298200000001</v>
      </c>
      <c r="J3060" s="166">
        <f>+'ELAP_IPCO-APND'!D3063</f>
        <v>36.256019999999999</v>
      </c>
      <c r="K3060" s="166">
        <f>+(ExportsELAP[[#This Row],[Exports kWh - MPT]]/1000)*ExportsELAP[[#This Row],[EIM Price]]</f>
        <v>974.82642128516397</v>
      </c>
      <c r="L3060" s="167" t="str">
        <f>+INDEX(ECR_Hours!$I$12:$I$15,MATCH(ExportsELAP[[#This Row],[Date Prevailing]],ECR_Hours!$H$12:$H$15,1))</f>
        <v>NS</v>
      </c>
      <c r="M3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1" spans="1:13" x14ac:dyDescent="0.25">
      <c r="A3061" s="164">
        <f>+Exports!A3064</f>
        <v>44689</v>
      </c>
      <c r="B3061" s="165">
        <f t="shared" si="188"/>
        <v>2022</v>
      </c>
      <c r="C3061" s="165">
        <f t="shared" si="189"/>
        <v>5</v>
      </c>
      <c r="D3061" s="165">
        <f t="shared" si="190"/>
        <v>8</v>
      </c>
      <c r="E3061" s="165">
        <f>+Exports!B3064</f>
        <v>12</v>
      </c>
      <c r="F3061" s="165">
        <f>+WEEKDAY(ExportsELAP[[#This Row],[Date Prevailing]],1)</f>
        <v>1</v>
      </c>
      <c r="G3061" s="165">
        <f>+COUNTIFS(ECR_Hours!$K$6:$K$7,ExportsELAP[[#This Row],[Date Prevailing]])</f>
        <v>0</v>
      </c>
      <c r="H3061" s="165">
        <f t="shared" si="191"/>
        <v>1</v>
      </c>
      <c r="I3061" s="166">
        <f>+Exports!G3064</f>
        <v>31255.927799999998</v>
      </c>
      <c r="J3061" s="166">
        <f>+'ELAP_IPCO-APND'!D3064</f>
        <v>38.628740000000001</v>
      </c>
      <c r="K3061" s="166">
        <f>+(ExportsELAP[[#This Row],[Exports kWh - MPT]]/1000)*ExportsELAP[[#This Row],[EIM Price]]</f>
        <v>1207.377108444972</v>
      </c>
      <c r="L3061" s="167" t="str">
        <f>+INDEX(ECR_Hours!$I$12:$I$15,MATCH(ExportsELAP[[#This Row],[Date Prevailing]],ECR_Hours!$H$12:$H$15,1))</f>
        <v>NS</v>
      </c>
      <c r="M3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2" spans="1:13" x14ac:dyDescent="0.25">
      <c r="A3062" s="164">
        <f>+Exports!A3065</f>
        <v>44689</v>
      </c>
      <c r="B3062" s="165">
        <f t="shared" si="188"/>
        <v>2022</v>
      </c>
      <c r="C3062" s="165">
        <f t="shared" si="189"/>
        <v>5</v>
      </c>
      <c r="D3062" s="165">
        <f t="shared" si="190"/>
        <v>8</v>
      </c>
      <c r="E3062" s="165">
        <f>+Exports!B3065</f>
        <v>13</v>
      </c>
      <c r="F3062" s="165">
        <f>+WEEKDAY(ExportsELAP[[#This Row],[Date Prevailing]],1)</f>
        <v>1</v>
      </c>
      <c r="G3062" s="165">
        <f>+COUNTIFS(ECR_Hours!$K$6:$K$7,ExportsELAP[[#This Row],[Date Prevailing]])</f>
        <v>0</v>
      </c>
      <c r="H3062" s="165">
        <f t="shared" si="191"/>
        <v>1</v>
      </c>
      <c r="I3062" s="166">
        <f>+Exports!G3065</f>
        <v>34924.8658</v>
      </c>
      <c r="J3062" s="166">
        <f>+'ELAP_IPCO-APND'!D3065</f>
        <v>28.806709999999999</v>
      </c>
      <c r="K3062" s="166">
        <f>+(ExportsELAP[[#This Row],[Exports kWh - MPT]]/1000)*ExportsELAP[[#This Row],[EIM Price]]</f>
        <v>1006.070480889518</v>
      </c>
      <c r="L3062" s="167" t="str">
        <f>+INDEX(ECR_Hours!$I$12:$I$15,MATCH(ExportsELAP[[#This Row],[Date Prevailing]],ECR_Hours!$H$12:$H$15,1))</f>
        <v>NS</v>
      </c>
      <c r="M3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3" spans="1:13" x14ac:dyDescent="0.25">
      <c r="A3063" s="164">
        <f>+Exports!A3066</f>
        <v>44689</v>
      </c>
      <c r="B3063" s="165">
        <f t="shared" si="188"/>
        <v>2022</v>
      </c>
      <c r="C3063" s="165">
        <f t="shared" si="189"/>
        <v>5</v>
      </c>
      <c r="D3063" s="165">
        <f t="shared" si="190"/>
        <v>8</v>
      </c>
      <c r="E3063" s="165">
        <f>+Exports!B3066</f>
        <v>14</v>
      </c>
      <c r="F3063" s="165">
        <f>+WEEKDAY(ExportsELAP[[#This Row],[Date Prevailing]],1)</f>
        <v>1</v>
      </c>
      <c r="G3063" s="165">
        <f>+COUNTIFS(ECR_Hours!$K$6:$K$7,ExportsELAP[[#This Row],[Date Prevailing]])</f>
        <v>0</v>
      </c>
      <c r="H3063" s="165">
        <f t="shared" si="191"/>
        <v>1</v>
      </c>
      <c r="I3063" s="166">
        <f>+Exports!G3066</f>
        <v>38316.735799999995</v>
      </c>
      <c r="J3063" s="166">
        <f>+'ELAP_IPCO-APND'!D3066</f>
        <v>40.185189999999999</v>
      </c>
      <c r="K3063" s="166">
        <f>+(ExportsELAP[[#This Row],[Exports kWh - MPT]]/1000)*ExportsELAP[[#This Row],[EIM Price]]</f>
        <v>1539.7653083028017</v>
      </c>
      <c r="L3063" s="167" t="str">
        <f>+INDEX(ECR_Hours!$I$12:$I$15,MATCH(ExportsELAP[[#This Row],[Date Prevailing]],ECR_Hours!$H$12:$H$15,1))</f>
        <v>NS</v>
      </c>
      <c r="M3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4" spans="1:13" x14ac:dyDescent="0.25">
      <c r="A3064" s="164">
        <f>+Exports!A3067</f>
        <v>44689</v>
      </c>
      <c r="B3064" s="165">
        <f t="shared" si="188"/>
        <v>2022</v>
      </c>
      <c r="C3064" s="165">
        <f t="shared" si="189"/>
        <v>5</v>
      </c>
      <c r="D3064" s="165">
        <f t="shared" si="190"/>
        <v>8</v>
      </c>
      <c r="E3064" s="165">
        <f>+Exports!B3067</f>
        <v>15</v>
      </c>
      <c r="F3064" s="165">
        <f>+WEEKDAY(ExportsELAP[[#This Row],[Date Prevailing]],1)</f>
        <v>1</v>
      </c>
      <c r="G3064" s="165">
        <f>+COUNTIFS(ECR_Hours!$K$6:$K$7,ExportsELAP[[#This Row],[Date Prevailing]])</f>
        <v>0</v>
      </c>
      <c r="H3064" s="165">
        <f t="shared" si="191"/>
        <v>1</v>
      </c>
      <c r="I3064" s="166">
        <f>+Exports!G3067</f>
        <v>38487.724000000002</v>
      </c>
      <c r="J3064" s="166">
        <f>+'ELAP_IPCO-APND'!D3067</f>
        <v>27.28435</v>
      </c>
      <c r="K3064" s="166">
        <f>+(ExportsELAP[[#This Row],[Exports kWh - MPT]]/1000)*ExportsELAP[[#This Row],[EIM Price]]</f>
        <v>1050.1125323194001</v>
      </c>
      <c r="L3064" s="167" t="str">
        <f>+INDEX(ECR_Hours!$I$12:$I$15,MATCH(ExportsELAP[[#This Row],[Date Prevailing]],ECR_Hours!$H$12:$H$15,1))</f>
        <v>NS</v>
      </c>
      <c r="M3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5" spans="1:13" x14ac:dyDescent="0.25">
      <c r="A3065" s="164">
        <f>+Exports!A3068</f>
        <v>44689</v>
      </c>
      <c r="B3065" s="165">
        <f t="shared" si="188"/>
        <v>2022</v>
      </c>
      <c r="C3065" s="165">
        <f t="shared" si="189"/>
        <v>5</v>
      </c>
      <c r="D3065" s="165">
        <f t="shared" si="190"/>
        <v>8</v>
      </c>
      <c r="E3065" s="165">
        <f>+Exports!B3068</f>
        <v>16</v>
      </c>
      <c r="F3065" s="165">
        <f>+WEEKDAY(ExportsELAP[[#This Row],[Date Prevailing]],1)</f>
        <v>1</v>
      </c>
      <c r="G3065" s="165">
        <f>+COUNTIFS(ECR_Hours!$K$6:$K$7,ExportsELAP[[#This Row],[Date Prevailing]])</f>
        <v>0</v>
      </c>
      <c r="H3065" s="165">
        <f t="shared" si="191"/>
        <v>1</v>
      </c>
      <c r="I3065" s="166">
        <f>+Exports!G3068</f>
        <v>42123.053800000002</v>
      </c>
      <c r="J3065" s="166">
        <f>+'ELAP_IPCO-APND'!D3068</f>
        <v>33.664549999999998</v>
      </c>
      <c r="K3065" s="166">
        <f>+(ExportsELAP[[#This Row],[Exports kWh - MPT]]/1000)*ExportsELAP[[#This Row],[EIM Price]]</f>
        <v>1418.0536508027899</v>
      </c>
      <c r="L3065" s="167" t="str">
        <f>+INDEX(ECR_Hours!$I$12:$I$15,MATCH(ExportsELAP[[#This Row],[Date Prevailing]],ECR_Hours!$H$12:$H$15,1))</f>
        <v>NS</v>
      </c>
      <c r="M3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6" spans="1:13" x14ac:dyDescent="0.25">
      <c r="A3066" s="164">
        <f>+Exports!A3069</f>
        <v>44689</v>
      </c>
      <c r="B3066" s="165">
        <f t="shared" si="188"/>
        <v>2022</v>
      </c>
      <c r="C3066" s="165">
        <f t="shared" si="189"/>
        <v>5</v>
      </c>
      <c r="D3066" s="165">
        <f t="shared" si="190"/>
        <v>8</v>
      </c>
      <c r="E3066" s="165">
        <f>+Exports!B3069</f>
        <v>17</v>
      </c>
      <c r="F3066" s="165">
        <f>+WEEKDAY(ExportsELAP[[#This Row],[Date Prevailing]],1)</f>
        <v>1</v>
      </c>
      <c r="G3066" s="165">
        <f>+COUNTIFS(ECR_Hours!$K$6:$K$7,ExportsELAP[[#This Row],[Date Prevailing]])</f>
        <v>0</v>
      </c>
      <c r="H3066" s="165">
        <f t="shared" si="191"/>
        <v>1</v>
      </c>
      <c r="I3066" s="166">
        <f>+Exports!G3069</f>
        <v>38881.663099999998</v>
      </c>
      <c r="J3066" s="166">
        <f>+'ELAP_IPCO-APND'!D3069</f>
        <v>36.472079999999998</v>
      </c>
      <c r="K3066" s="166">
        <f>+(ExportsELAP[[#This Row],[Exports kWh - MPT]]/1000)*ExportsELAP[[#This Row],[EIM Price]]</f>
        <v>1418.0951271162478</v>
      </c>
      <c r="L3066" s="167" t="str">
        <f>+INDEX(ECR_Hours!$I$12:$I$15,MATCH(ExportsELAP[[#This Row],[Date Prevailing]],ECR_Hours!$H$12:$H$15,1))</f>
        <v>NS</v>
      </c>
      <c r="M3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7" spans="1:13" x14ac:dyDescent="0.25">
      <c r="A3067" s="164">
        <f>+Exports!A3070</f>
        <v>44689</v>
      </c>
      <c r="B3067" s="165">
        <f t="shared" si="188"/>
        <v>2022</v>
      </c>
      <c r="C3067" s="165">
        <f t="shared" si="189"/>
        <v>5</v>
      </c>
      <c r="D3067" s="165">
        <f t="shared" si="190"/>
        <v>8</v>
      </c>
      <c r="E3067" s="165">
        <f>+Exports!B3070</f>
        <v>18</v>
      </c>
      <c r="F3067" s="165">
        <f>+WEEKDAY(ExportsELAP[[#This Row],[Date Prevailing]],1)</f>
        <v>1</v>
      </c>
      <c r="G3067" s="165">
        <f>+COUNTIFS(ECR_Hours!$K$6:$K$7,ExportsELAP[[#This Row],[Date Prevailing]])</f>
        <v>0</v>
      </c>
      <c r="H3067" s="165">
        <f t="shared" si="191"/>
        <v>1</v>
      </c>
      <c r="I3067" s="166">
        <f>+Exports!G3070</f>
        <v>25967.481899999999</v>
      </c>
      <c r="J3067" s="166">
        <f>+'ELAP_IPCO-APND'!D3070</f>
        <v>54.132930000000002</v>
      </c>
      <c r="K3067" s="166">
        <f>+(ExportsELAP[[#This Row],[Exports kWh - MPT]]/1000)*ExportsELAP[[#This Row],[EIM Price]]</f>
        <v>1405.6958799689669</v>
      </c>
      <c r="L3067" s="167" t="str">
        <f>+INDEX(ECR_Hours!$I$12:$I$15,MATCH(ExportsELAP[[#This Row],[Date Prevailing]],ECR_Hours!$H$12:$H$15,1))</f>
        <v>NS</v>
      </c>
      <c r="M3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8" spans="1:13" x14ac:dyDescent="0.25">
      <c r="A3068" s="164">
        <f>+Exports!A3071</f>
        <v>44689</v>
      </c>
      <c r="B3068" s="165">
        <f t="shared" si="188"/>
        <v>2022</v>
      </c>
      <c r="C3068" s="165">
        <f t="shared" si="189"/>
        <v>5</v>
      </c>
      <c r="D3068" s="165">
        <f t="shared" si="190"/>
        <v>8</v>
      </c>
      <c r="E3068" s="165">
        <f>+Exports!B3071</f>
        <v>19</v>
      </c>
      <c r="F3068" s="165">
        <f>+WEEKDAY(ExportsELAP[[#This Row],[Date Prevailing]],1)</f>
        <v>1</v>
      </c>
      <c r="G3068" s="165">
        <f>+COUNTIFS(ECR_Hours!$K$6:$K$7,ExportsELAP[[#This Row],[Date Prevailing]])</f>
        <v>0</v>
      </c>
      <c r="H3068" s="165">
        <f t="shared" si="191"/>
        <v>1</v>
      </c>
      <c r="I3068" s="166">
        <f>+Exports!G3071</f>
        <v>12983.009599999999</v>
      </c>
      <c r="J3068" s="166">
        <f>+'ELAP_IPCO-APND'!D3071</f>
        <v>34.788240000000002</v>
      </c>
      <c r="K3068" s="166">
        <f>+(ExportsELAP[[#This Row],[Exports kWh - MPT]]/1000)*ExportsELAP[[#This Row],[EIM Price]]</f>
        <v>451.65605388710401</v>
      </c>
      <c r="L3068" s="167" t="str">
        <f>+INDEX(ECR_Hours!$I$12:$I$15,MATCH(ExportsELAP[[#This Row],[Date Prevailing]],ECR_Hours!$H$12:$H$15,1))</f>
        <v>NS</v>
      </c>
      <c r="M3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69" spans="1:13" x14ac:dyDescent="0.25">
      <c r="A3069" s="164">
        <f>+Exports!A3072</f>
        <v>44689</v>
      </c>
      <c r="B3069" s="165">
        <f t="shared" si="188"/>
        <v>2022</v>
      </c>
      <c r="C3069" s="165">
        <f t="shared" si="189"/>
        <v>5</v>
      </c>
      <c r="D3069" s="165">
        <f t="shared" si="190"/>
        <v>8</v>
      </c>
      <c r="E3069" s="165">
        <f>+Exports!B3072</f>
        <v>20</v>
      </c>
      <c r="F3069" s="165">
        <f>+WEEKDAY(ExportsELAP[[#This Row],[Date Prevailing]],1)</f>
        <v>1</v>
      </c>
      <c r="G3069" s="165">
        <f>+COUNTIFS(ECR_Hours!$K$6:$K$7,ExportsELAP[[#This Row],[Date Prevailing]])</f>
        <v>0</v>
      </c>
      <c r="H3069" s="165">
        <f t="shared" si="191"/>
        <v>1</v>
      </c>
      <c r="I3069" s="166">
        <f>+Exports!G3072</f>
        <v>6932.9129000000003</v>
      </c>
      <c r="J3069" s="166">
        <f>+'ELAP_IPCO-APND'!D3072</f>
        <v>80.906300000000002</v>
      </c>
      <c r="K3069" s="166">
        <f>+(ExportsELAP[[#This Row],[Exports kWh - MPT]]/1000)*ExportsELAP[[#This Row],[EIM Price]]</f>
        <v>560.91633096126998</v>
      </c>
      <c r="L3069" s="167" t="str">
        <f>+INDEX(ECR_Hours!$I$12:$I$15,MATCH(ExportsELAP[[#This Row],[Date Prevailing]],ECR_Hours!$H$12:$H$15,1))</f>
        <v>NS</v>
      </c>
      <c r="M3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0" spans="1:13" x14ac:dyDescent="0.25">
      <c r="A3070" s="164">
        <f>+Exports!A3073</f>
        <v>44689</v>
      </c>
      <c r="B3070" s="165">
        <f t="shared" si="188"/>
        <v>2022</v>
      </c>
      <c r="C3070" s="165">
        <f t="shared" si="189"/>
        <v>5</v>
      </c>
      <c r="D3070" s="165">
        <f t="shared" si="190"/>
        <v>8</v>
      </c>
      <c r="E3070" s="165">
        <f>+Exports!B3073</f>
        <v>21</v>
      </c>
      <c r="F3070" s="165">
        <f>+WEEKDAY(ExportsELAP[[#This Row],[Date Prevailing]],1)</f>
        <v>1</v>
      </c>
      <c r="G3070" s="165">
        <f>+COUNTIFS(ECR_Hours!$K$6:$K$7,ExportsELAP[[#This Row],[Date Prevailing]])</f>
        <v>0</v>
      </c>
      <c r="H3070" s="165">
        <f t="shared" si="191"/>
        <v>1</v>
      </c>
      <c r="I3070" s="166">
        <f>+Exports!G3073</f>
        <v>599.06139999999994</v>
      </c>
      <c r="J3070" s="166">
        <f>+'ELAP_IPCO-APND'!D3073</f>
        <v>73.68777</v>
      </c>
      <c r="K3070" s="166">
        <f>+(ExportsELAP[[#This Row],[Exports kWh - MPT]]/1000)*ExportsELAP[[#This Row],[EIM Price]]</f>
        <v>44.143498659077999</v>
      </c>
      <c r="L3070" s="167" t="str">
        <f>+INDEX(ECR_Hours!$I$12:$I$15,MATCH(ExportsELAP[[#This Row],[Date Prevailing]],ECR_Hours!$H$12:$H$15,1))</f>
        <v>NS</v>
      </c>
      <c r="M3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1" spans="1:13" x14ac:dyDescent="0.25">
      <c r="A3071" s="164">
        <f>+Exports!A3074</f>
        <v>44689</v>
      </c>
      <c r="B3071" s="165">
        <f t="shared" si="188"/>
        <v>2022</v>
      </c>
      <c r="C3071" s="165">
        <f t="shared" si="189"/>
        <v>5</v>
      </c>
      <c r="D3071" s="165">
        <f t="shared" si="190"/>
        <v>8</v>
      </c>
      <c r="E3071" s="165">
        <f>+Exports!B3074</f>
        <v>22</v>
      </c>
      <c r="F3071" s="165">
        <f>+WEEKDAY(ExportsELAP[[#This Row],[Date Prevailing]],1)</f>
        <v>1</v>
      </c>
      <c r="G3071" s="165">
        <f>+COUNTIFS(ECR_Hours!$K$6:$K$7,ExportsELAP[[#This Row],[Date Prevailing]])</f>
        <v>0</v>
      </c>
      <c r="H3071" s="165">
        <f t="shared" si="191"/>
        <v>1</v>
      </c>
      <c r="I3071" s="166">
        <f>+Exports!G3074</f>
        <v>20.4282</v>
      </c>
      <c r="J3071" s="166">
        <f>+'ELAP_IPCO-APND'!D3074</f>
        <v>68.170779999999993</v>
      </c>
      <c r="K3071" s="166">
        <f>+(ExportsELAP[[#This Row],[Exports kWh - MPT]]/1000)*ExportsELAP[[#This Row],[EIM Price]]</f>
        <v>1.3926063279959999</v>
      </c>
      <c r="L3071" s="167" t="str">
        <f>+INDEX(ECR_Hours!$I$12:$I$15,MATCH(ExportsELAP[[#This Row],[Date Prevailing]],ECR_Hours!$H$12:$H$15,1))</f>
        <v>NS</v>
      </c>
      <c r="M3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2" spans="1:13" x14ac:dyDescent="0.25">
      <c r="A3072" s="164">
        <f>+Exports!A3075</f>
        <v>44689</v>
      </c>
      <c r="B3072" s="165">
        <f t="shared" si="188"/>
        <v>2022</v>
      </c>
      <c r="C3072" s="165">
        <f t="shared" si="189"/>
        <v>5</v>
      </c>
      <c r="D3072" s="165">
        <f t="shared" si="190"/>
        <v>8</v>
      </c>
      <c r="E3072" s="165">
        <f>+Exports!B3075</f>
        <v>23</v>
      </c>
      <c r="F3072" s="165">
        <f>+WEEKDAY(ExportsELAP[[#This Row],[Date Prevailing]],1)</f>
        <v>1</v>
      </c>
      <c r="G3072" s="165">
        <f>+COUNTIFS(ECR_Hours!$K$6:$K$7,ExportsELAP[[#This Row],[Date Prevailing]])</f>
        <v>0</v>
      </c>
      <c r="H3072" s="165">
        <f t="shared" si="191"/>
        <v>1</v>
      </c>
      <c r="I3072" s="166">
        <f>+Exports!G3075</f>
        <v>22.198699999999992</v>
      </c>
      <c r="J3072" s="166">
        <f>+'ELAP_IPCO-APND'!D3075</f>
        <v>76.372810000000001</v>
      </c>
      <c r="K3072" s="166">
        <f>+(ExportsELAP[[#This Row],[Exports kWh - MPT]]/1000)*ExportsELAP[[#This Row],[EIM Price]]</f>
        <v>1.6953770973469993</v>
      </c>
      <c r="L3072" s="167" t="str">
        <f>+INDEX(ECR_Hours!$I$12:$I$15,MATCH(ExportsELAP[[#This Row],[Date Prevailing]],ECR_Hours!$H$12:$H$15,1))</f>
        <v>NS</v>
      </c>
      <c r="M3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3" spans="1:13" x14ac:dyDescent="0.25">
      <c r="A3073" s="164">
        <f>+Exports!A3076</f>
        <v>44689</v>
      </c>
      <c r="B3073" s="165">
        <f t="shared" si="188"/>
        <v>2022</v>
      </c>
      <c r="C3073" s="165">
        <f t="shared" si="189"/>
        <v>5</v>
      </c>
      <c r="D3073" s="165">
        <f t="shared" si="190"/>
        <v>8</v>
      </c>
      <c r="E3073" s="165">
        <f>+Exports!B3076</f>
        <v>24</v>
      </c>
      <c r="F3073" s="165">
        <f>+WEEKDAY(ExportsELAP[[#This Row],[Date Prevailing]],1)</f>
        <v>1</v>
      </c>
      <c r="G3073" s="165">
        <f>+COUNTIFS(ECR_Hours!$K$6:$K$7,ExportsELAP[[#This Row],[Date Prevailing]])</f>
        <v>0</v>
      </c>
      <c r="H3073" s="165">
        <f t="shared" si="191"/>
        <v>1</v>
      </c>
      <c r="I3073" s="166">
        <f>+Exports!G3076</f>
        <v>23.43719999999999</v>
      </c>
      <c r="J3073" s="166">
        <f>+'ELAP_IPCO-APND'!D3076</f>
        <v>67.732039999999998</v>
      </c>
      <c r="K3073" s="166">
        <f>+(ExportsELAP[[#This Row],[Exports kWh - MPT]]/1000)*ExportsELAP[[#This Row],[EIM Price]]</f>
        <v>1.5874493678879993</v>
      </c>
      <c r="L3073" s="167" t="str">
        <f>+INDEX(ECR_Hours!$I$12:$I$15,MATCH(ExportsELAP[[#This Row],[Date Prevailing]],ECR_Hours!$H$12:$H$15,1))</f>
        <v>NS</v>
      </c>
      <c r="M3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4" spans="1:13" x14ac:dyDescent="0.25">
      <c r="A3074" s="164">
        <f>+Exports!A3077</f>
        <v>44690</v>
      </c>
      <c r="B3074" s="165">
        <f t="shared" ref="B3074:B3137" si="192">+YEAR(A3074)</f>
        <v>2022</v>
      </c>
      <c r="C3074" s="165">
        <f t="shared" ref="C3074:C3137" si="193">+MONTH(A3074)</f>
        <v>5</v>
      </c>
      <c r="D3074" s="165">
        <f t="shared" ref="D3074:D3137" si="194">+DAY(A3074)</f>
        <v>9</v>
      </c>
      <c r="E3074" s="165">
        <f>+Exports!B3077</f>
        <v>1</v>
      </c>
      <c r="F3074" s="165">
        <f>+WEEKDAY(ExportsELAP[[#This Row],[Date Prevailing]],1)</f>
        <v>2</v>
      </c>
      <c r="G3074" s="165">
        <f>+COUNTIFS(ECR_Hours!$K$6:$K$7,ExportsELAP[[#This Row],[Date Prevailing]])</f>
        <v>0</v>
      </c>
      <c r="H3074" s="165">
        <f t="shared" ref="H3074:H3137" si="195">+IF(G3074=1,0,F3074)</f>
        <v>2</v>
      </c>
      <c r="I3074" s="166">
        <f>+Exports!G3077</f>
        <v>84.085699999999918</v>
      </c>
      <c r="J3074" s="166">
        <f>+'ELAP_IPCO-APND'!D3077</f>
        <v>60.380380000000002</v>
      </c>
      <c r="K3074" s="166">
        <f>+(ExportsELAP[[#This Row],[Exports kWh - MPT]]/1000)*ExportsELAP[[#This Row],[EIM Price]]</f>
        <v>5.0771265185659953</v>
      </c>
      <c r="L3074" s="167" t="str">
        <f>+INDEX(ECR_Hours!$I$12:$I$15,MATCH(ExportsELAP[[#This Row],[Date Prevailing]],ECR_Hours!$H$12:$H$15,1))</f>
        <v>NS</v>
      </c>
      <c r="M3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5" spans="1:13" x14ac:dyDescent="0.25">
      <c r="A3075" s="164">
        <f>+Exports!A3078</f>
        <v>44690</v>
      </c>
      <c r="B3075" s="165">
        <f t="shared" si="192"/>
        <v>2022</v>
      </c>
      <c r="C3075" s="165">
        <f t="shared" si="193"/>
        <v>5</v>
      </c>
      <c r="D3075" s="165">
        <f t="shared" si="194"/>
        <v>9</v>
      </c>
      <c r="E3075" s="165">
        <f>+Exports!B3078</f>
        <v>2</v>
      </c>
      <c r="F3075" s="165">
        <f>+WEEKDAY(ExportsELAP[[#This Row],[Date Prevailing]],1)</f>
        <v>2</v>
      </c>
      <c r="G3075" s="165">
        <f>+COUNTIFS(ECR_Hours!$K$6:$K$7,ExportsELAP[[#This Row],[Date Prevailing]])</f>
        <v>0</v>
      </c>
      <c r="H3075" s="165">
        <f t="shared" si="195"/>
        <v>2</v>
      </c>
      <c r="I3075" s="166">
        <f>+Exports!G3078</f>
        <v>82.313999999999893</v>
      </c>
      <c r="J3075" s="166">
        <f>+'ELAP_IPCO-APND'!D3078</f>
        <v>54.189700000000002</v>
      </c>
      <c r="K3075" s="166">
        <f>+(ExportsELAP[[#This Row],[Exports kWh - MPT]]/1000)*ExportsELAP[[#This Row],[EIM Price]]</f>
        <v>4.4605709657999943</v>
      </c>
      <c r="L3075" s="167" t="str">
        <f>+INDEX(ECR_Hours!$I$12:$I$15,MATCH(ExportsELAP[[#This Row],[Date Prevailing]],ECR_Hours!$H$12:$H$15,1))</f>
        <v>NS</v>
      </c>
      <c r="M3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6" spans="1:13" x14ac:dyDescent="0.25">
      <c r="A3076" s="164">
        <f>+Exports!A3079</f>
        <v>44690</v>
      </c>
      <c r="B3076" s="165">
        <f t="shared" si="192"/>
        <v>2022</v>
      </c>
      <c r="C3076" s="165">
        <f t="shared" si="193"/>
        <v>5</v>
      </c>
      <c r="D3076" s="165">
        <f t="shared" si="194"/>
        <v>9</v>
      </c>
      <c r="E3076" s="165">
        <f>+Exports!B3079</f>
        <v>3</v>
      </c>
      <c r="F3076" s="165">
        <f>+WEEKDAY(ExportsELAP[[#This Row],[Date Prevailing]],1)</f>
        <v>2</v>
      </c>
      <c r="G3076" s="165">
        <f>+COUNTIFS(ECR_Hours!$K$6:$K$7,ExportsELAP[[#This Row],[Date Prevailing]])</f>
        <v>0</v>
      </c>
      <c r="H3076" s="165">
        <f t="shared" si="195"/>
        <v>2</v>
      </c>
      <c r="I3076" s="166">
        <f>+Exports!G3079</f>
        <v>83.329099999999883</v>
      </c>
      <c r="J3076" s="166">
        <f>+'ELAP_IPCO-APND'!D3079</f>
        <v>52.015970000000003</v>
      </c>
      <c r="K3076" s="166">
        <f>+(ExportsELAP[[#This Row],[Exports kWh - MPT]]/1000)*ExportsELAP[[#This Row],[EIM Price]]</f>
        <v>4.3344439657269938</v>
      </c>
      <c r="L3076" s="167" t="str">
        <f>+INDEX(ECR_Hours!$I$12:$I$15,MATCH(ExportsELAP[[#This Row],[Date Prevailing]],ECR_Hours!$H$12:$H$15,1))</f>
        <v>NS</v>
      </c>
      <c r="M3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7" spans="1:13" x14ac:dyDescent="0.25">
      <c r="A3077" s="164">
        <f>+Exports!A3080</f>
        <v>44690</v>
      </c>
      <c r="B3077" s="165">
        <f t="shared" si="192"/>
        <v>2022</v>
      </c>
      <c r="C3077" s="165">
        <f t="shared" si="193"/>
        <v>5</v>
      </c>
      <c r="D3077" s="165">
        <f t="shared" si="194"/>
        <v>9</v>
      </c>
      <c r="E3077" s="165">
        <f>+Exports!B3080</f>
        <v>4</v>
      </c>
      <c r="F3077" s="165">
        <f>+WEEKDAY(ExportsELAP[[#This Row],[Date Prevailing]],1)</f>
        <v>2</v>
      </c>
      <c r="G3077" s="165">
        <f>+COUNTIFS(ECR_Hours!$K$6:$K$7,ExportsELAP[[#This Row],[Date Prevailing]])</f>
        <v>0</v>
      </c>
      <c r="H3077" s="165">
        <f t="shared" si="195"/>
        <v>2</v>
      </c>
      <c r="I3077" s="166">
        <f>+Exports!G3080</f>
        <v>27.53</v>
      </c>
      <c r="J3077" s="166">
        <f>+'ELAP_IPCO-APND'!D3080</f>
        <v>53.197839999999999</v>
      </c>
      <c r="K3077" s="166">
        <f>+(ExportsELAP[[#This Row],[Exports kWh - MPT]]/1000)*ExportsELAP[[#This Row],[EIM Price]]</f>
        <v>1.4645365352000002</v>
      </c>
      <c r="L3077" s="167" t="str">
        <f>+INDEX(ECR_Hours!$I$12:$I$15,MATCH(ExportsELAP[[#This Row],[Date Prevailing]],ECR_Hours!$H$12:$H$15,1))</f>
        <v>NS</v>
      </c>
      <c r="M3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8" spans="1:13" x14ac:dyDescent="0.25">
      <c r="A3078" s="164">
        <f>+Exports!A3081</f>
        <v>44690</v>
      </c>
      <c r="B3078" s="165">
        <f t="shared" si="192"/>
        <v>2022</v>
      </c>
      <c r="C3078" s="165">
        <f t="shared" si="193"/>
        <v>5</v>
      </c>
      <c r="D3078" s="165">
        <f t="shared" si="194"/>
        <v>9</v>
      </c>
      <c r="E3078" s="165">
        <f>+Exports!B3081</f>
        <v>5</v>
      </c>
      <c r="F3078" s="165">
        <f>+WEEKDAY(ExportsELAP[[#This Row],[Date Prevailing]],1)</f>
        <v>2</v>
      </c>
      <c r="G3078" s="165">
        <f>+COUNTIFS(ECR_Hours!$K$6:$K$7,ExportsELAP[[#This Row],[Date Prevailing]])</f>
        <v>0</v>
      </c>
      <c r="H3078" s="165">
        <f t="shared" si="195"/>
        <v>2</v>
      </c>
      <c r="I3078" s="166">
        <f>+Exports!G3081</f>
        <v>33.218800000000002</v>
      </c>
      <c r="J3078" s="166">
        <f>+'ELAP_IPCO-APND'!D3081</f>
        <v>49.917310000000001</v>
      </c>
      <c r="K3078" s="166">
        <f>+(ExportsELAP[[#This Row],[Exports kWh - MPT]]/1000)*ExportsELAP[[#This Row],[EIM Price]]</f>
        <v>1.6581931374279999</v>
      </c>
      <c r="L3078" s="167" t="str">
        <f>+INDEX(ECR_Hours!$I$12:$I$15,MATCH(ExportsELAP[[#This Row],[Date Prevailing]],ECR_Hours!$H$12:$H$15,1))</f>
        <v>NS</v>
      </c>
      <c r="M3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79" spans="1:13" x14ac:dyDescent="0.25">
      <c r="A3079" s="164">
        <f>+Exports!A3082</f>
        <v>44690</v>
      </c>
      <c r="B3079" s="165">
        <f t="shared" si="192"/>
        <v>2022</v>
      </c>
      <c r="C3079" s="165">
        <f t="shared" si="193"/>
        <v>5</v>
      </c>
      <c r="D3079" s="165">
        <f t="shared" si="194"/>
        <v>9</v>
      </c>
      <c r="E3079" s="165">
        <f>+Exports!B3082</f>
        <v>6</v>
      </c>
      <c r="F3079" s="165">
        <f>+WEEKDAY(ExportsELAP[[#This Row],[Date Prevailing]],1)</f>
        <v>2</v>
      </c>
      <c r="G3079" s="165">
        <f>+COUNTIFS(ECR_Hours!$K$6:$K$7,ExportsELAP[[#This Row],[Date Prevailing]])</f>
        <v>0</v>
      </c>
      <c r="H3079" s="165">
        <f t="shared" si="195"/>
        <v>2</v>
      </c>
      <c r="I3079" s="166">
        <f>+Exports!G3082</f>
        <v>28.530899999999995</v>
      </c>
      <c r="J3079" s="166">
        <f>+'ELAP_IPCO-APND'!D3082</f>
        <v>50.146039999999999</v>
      </c>
      <c r="K3079" s="166">
        <f>+(ExportsELAP[[#This Row],[Exports kWh - MPT]]/1000)*ExportsELAP[[#This Row],[EIM Price]]</f>
        <v>1.4307116526359998</v>
      </c>
      <c r="L3079" s="167" t="str">
        <f>+INDEX(ECR_Hours!$I$12:$I$15,MATCH(ExportsELAP[[#This Row],[Date Prevailing]],ECR_Hours!$H$12:$H$15,1))</f>
        <v>NS</v>
      </c>
      <c r="M3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0" spans="1:13" x14ac:dyDescent="0.25">
      <c r="A3080" s="164">
        <f>+Exports!A3083</f>
        <v>44690</v>
      </c>
      <c r="B3080" s="165">
        <f t="shared" si="192"/>
        <v>2022</v>
      </c>
      <c r="C3080" s="165">
        <f t="shared" si="193"/>
        <v>5</v>
      </c>
      <c r="D3080" s="165">
        <f t="shared" si="194"/>
        <v>9</v>
      </c>
      <c r="E3080" s="165">
        <f>+Exports!B3083</f>
        <v>7</v>
      </c>
      <c r="F3080" s="165">
        <f>+WEEKDAY(ExportsELAP[[#This Row],[Date Prevailing]],1)</f>
        <v>2</v>
      </c>
      <c r="G3080" s="165">
        <f>+COUNTIFS(ECR_Hours!$K$6:$K$7,ExportsELAP[[#This Row],[Date Prevailing]])</f>
        <v>0</v>
      </c>
      <c r="H3080" s="165">
        <f t="shared" si="195"/>
        <v>2</v>
      </c>
      <c r="I3080" s="166">
        <f>+Exports!G3083</f>
        <v>291.9975</v>
      </c>
      <c r="J3080" s="166">
        <f>+'ELAP_IPCO-APND'!D3083</f>
        <v>55.865690000000001</v>
      </c>
      <c r="K3080" s="166">
        <f>+(ExportsELAP[[#This Row],[Exports kWh - MPT]]/1000)*ExportsELAP[[#This Row],[EIM Price]]</f>
        <v>16.312641815775002</v>
      </c>
      <c r="L3080" s="167" t="str">
        <f>+INDEX(ECR_Hours!$I$12:$I$15,MATCH(ExportsELAP[[#This Row],[Date Prevailing]],ECR_Hours!$H$12:$H$15,1))</f>
        <v>NS</v>
      </c>
      <c r="M3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1" spans="1:13" x14ac:dyDescent="0.25">
      <c r="A3081" s="164">
        <f>+Exports!A3084</f>
        <v>44690</v>
      </c>
      <c r="B3081" s="165">
        <f t="shared" si="192"/>
        <v>2022</v>
      </c>
      <c r="C3081" s="165">
        <f t="shared" si="193"/>
        <v>5</v>
      </c>
      <c r="D3081" s="165">
        <f t="shared" si="194"/>
        <v>9</v>
      </c>
      <c r="E3081" s="165">
        <f>+Exports!B3084</f>
        <v>8</v>
      </c>
      <c r="F3081" s="165">
        <f>+WEEKDAY(ExportsELAP[[#This Row],[Date Prevailing]],1)</f>
        <v>2</v>
      </c>
      <c r="G3081" s="165">
        <f>+COUNTIFS(ECR_Hours!$K$6:$K$7,ExportsELAP[[#This Row],[Date Prevailing]])</f>
        <v>0</v>
      </c>
      <c r="H3081" s="165">
        <f t="shared" si="195"/>
        <v>2</v>
      </c>
      <c r="I3081" s="166">
        <f>+Exports!G3084</f>
        <v>3616.4152999999997</v>
      </c>
      <c r="J3081" s="166">
        <f>+'ELAP_IPCO-APND'!D3084</f>
        <v>73.631659999999997</v>
      </c>
      <c r="K3081" s="166">
        <f>+(ExportsELAP[[#This Row],[Exports kWh - MPT]]/1000)*ExportsELAP[[#This Row],[EIM Price]]</f>
        <v>266.28266178839795</v>
      </c>
      <c r="L3081" s="167" t="str">
        <f>+INDEX(ECR_Hours!$I$12:$I$15,MATCH(ExportsELAP[[#This Row],[Date Prevailing]],ECR_Hours!$H$12:$H$15,1))</f>
        <v>NS</v>
      </c>
      <c r="M3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2" spans="1:13" x14ac:dyDescent="0.25">
      <c r="A3082" s="164">
        <f>+Exports!A3085</f>
        <v>44690</v>
      </c>
      <c r="B3082" s="165">
        <f t="shared" si="192"/>
        <v>2022</v>
      </c>
      <c r="C3082" s="165">
        <f t="shared" si="193"/>
        <v>5</v>
      </c>
      <c r="D3082" s="165">
        <f t="shared" si="194"/>
        <v>9</v>
      </c>
      <c r="E3082" s="165">
        <f>+Exports!B3085</f>
        <v>9</v>
      </c>
      <c r="F3082" s="165">
        <f>+WEEKDAY(ExportsELAP[[#This Row],[Date Prevailing]],1)</f>
        <v>2</v>
      </c>
      <c r="G3082" s="165">
        <f>+COUNTIFS(ECR_Hours!$K$6:$K$7,ExportsELAP[[#This Row],[Date Prevailing]])</f>
        <v>0</v>
      </c>
      <c r="H3082" s="165">
        <f t="shared" si="195"/>
        <v>2</v>
      </c>
      <c r="I3082" s="166">
        <f>+Exports!G3085</f>
        <v>8819.76</v>
      </c>
      <c r="J3082" s="166">
        <f>+'ELAP_IPCO-APND'!D3085</f>
        <v>33.810070000000003</v>
      </c>
      <c r="K3082" s="166">
        <f>+(ExportsELAP[[#This Row],[Exports kWh - MPT]]/1000)*ExportsELAP[[#This Row],[EIM Price]]</f>
        <v>298.19670298320005</v>
      </c>
      <c r="L3082" s="167" t="str">
        <f>+INDEX(ECR_Hours!$I$12:$I$15,MATCH(ExportsELAP[[#This Row],[Date Prevailing]],ECR_Hours!$H$12:$H$15,1))</f>
        <v>NS</v>
      </c>
      <c r="M3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3" spans="1:13" x14ac:dyDescent="0.25">
      <c r="A3083" s="164">
        <f>+Exports!A3086</f>
        <v>44690</v>
      </c>
      <c r="B3083" s="165">
        <f t="shared" si="192"/>
        <v>2022</v>
      </c>
      <c r="C3083" s="165">
        <f t="shared" si="193"/>
        <v>5</v>
      </c>
      <c r="D3083" s="165">
        <f t="shared" si="194"/>
        <v>9</v>
      </c>
      <c r="E3083" s="165">
        <f>+Exports!B3086</f>
        <v>10</v>
      </c>
      <c r="F3083" s="165">
        <f>+WEEKDAY(ExportsELAP[[#This Row],[Date Prevailing]],1)</f>
        <v>2</v>
      </c>
      <c r="G3083" s="165">
        <f>+COUNTIFS(ECR_Hours!$K$6:$K$7,ExportsELAP[[#This Row],[Date Prevailing]])</f>
        <v>0</v>
      </c>
      <c r="H3083" s="165">
        <f t="shared" si="195"/>
        <v>2</v>
      </c>
      <c r="I3083" s="166">
        <f>+Exports!G3086</f>
        <v>13513.066500000001</v>
      </c>
      <c r="J3083" s="166">
        <f>+'ELAP_IPCO-APND'!D3086</f>
        <v>30.436669999999999</v>
      </c>
      <c r="K3083" s="166">
        <f>+(ExportsELAP[[#This Row],[Exports kWh - MPT]]/1000)*ExportsELAP[[#This Row],[EIM Price]]</f>
        <v>411.29274574855503</v>
      </c>
      <c r="L3083" s="167" t="str">
        <f>+INDEX(ECR_Hours!$I$12:$I$15,MATCH(ExportsELAP[[#This Row],[Date Prevailing]],ECR_Hours!$H$12:$H$15,1))</f>
        <v>NS</v>
      </c>
      <c r="M3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4" spans="1:13" x14ac:dyDescent="0.25">
      <c r="A3084" s="164">
        <f>+Exports!A3087</f>
        <v>44690</v>
      </c>
      <c r="B3084" s="165">
        <f t="shared" si="192"/>
        <v>2022</v>
      </c>
      <c r="C3084" s="165">
        <f t="shared" si="193"/>
        <v>5</v>
      </c>
      <c r="D3084" s="165">
        <f t="shared" si="194"/>
        <v>9</v>
      </c>
      <c r="E3084" s="165">
        <f>+Exports!B3087</f>
        <v>11</v>
      </c>
      <c r="F3084" s="165">
        <f>+WEEKDAY(ExportsELAP[[#This Row],[Date Prevailing]],1)</f>
        <v>2</v>
      </c>
      <c r="G3084" s="165">
        <f>+COUNTIFS(ECR_Hours!$K$6:$K$7,ExportsELAP[[#This Row],[Date Prevailing]])</f>
        <v>0</v>
      </c>
      <c r="H3084" s="165">
        <f t="shared" si="195"/>
        <v>2</v>
      </c>
      <c r="I3084" s="166">
        <f>+Exports!G3087</f>
        <v>16629.9624</v>
      </c>
      <c r="J3084" s="166">
        <f>+'ELAP_IPCO-APND'!D3087</f>
        <v>28.011810000000001</v>
      </c>
      <c r="K3084" s="166">
        <f>+(ExportsELAP[[#This Row],[Exports kWh - MPT]]/1000)*ExportsELAP[[#This Row],[EIM Price]]</f>
        <v>465.835347055944</v>
      </c>
      <c r="L3084" s="167" t="str">
        <f>+INDEX(ECR_Hours!$I$12:$I$15,MATCH(ExportsELAP[[#This Row],[Date Prevailing]],ECR_Hours!$H$12:$H$15,1))</f>
        <v>NS</v>
      </c>
      <c r="M3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5" spans="1:13" x14ac:dyDescent="0.25">
      <c r="A3085" s="164">
        <f>+Exports!A3088</f>
        <v>44690</v>
      </c>
      <c r="B3085" s="165">
        <f t="shared" si="192"/>
        <v>2022</v>
      </c>
      <c r="C3085" s="165">
        <f t="shared" si="193"/>
        <v>5</v>
      </c>
      <c r="D3085" s="165">
        <f t="shared" si="194"/>
        <v>9</v>
      </c>
      <c r="E3085" s="165">
        <f>+Exports!B3088</f>
        <v>12</v>
      </c>
      <c r="F3085" s="165">
        <f>+WEEKDAY(ExportsELAP[[#This Row],[Date Prevailing]],1)</f>
        <v>2</v>
      </c>
      <c r="G3085" s="165">
        <f>+COUNTIFS(ECR_Hours!$K$6:$K$7,ExportsELAP[[#This Row],[Date Prevailing]])</f>
        <v>0</v>
      </c>
      <c r="H3085" s="165">
        <f t="shared" si="195"/>
        <v>2</v>
      </c>
      <c r="I3085" s="166">
        <f>+Exports!G3088</f>
        <v>20660.689299999998</v>
      </c>
      <c r="J3085" s="166">
        <f>+'ELAP_IPCO-APND'!D3088</f>
        <v>12.75733</v>
      </c>
      <c r="K3085" s="166">
        <f>+(ExportsELAP[[#This Row],[Exports kWh - MPT]]/1000)*ExportsELAP[[#This Row],[EIM Price]]</f>
        <v>263.57523142756895</v>
      </c>
      <c r="L3085" s="167" t="str">
        <f>+INDEX(ECR_Hours!$I$12:$I$15,MATCH(ExportsELAP[[#This Row],[Date Prevailing]],ECR_Hours!$H$12:$H$15,1))</f>
        <v>NS</v>
      </c>
      <c r="M3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6" spans="1:13" x14ac:dyDescent="0.25">
      <c r="A3086" s="164">
        <f>+Exports!A3089</f>
        <v>44690</v>
      </c>
      <c r="B3086" s="165">
        <f t="shared" si="192"/>
        <v>2022</v>
      </c>
      <c r="C3086" s="165">
        <f t="shared" si="193"/>
        <v>5</v>
      </c>
      <c r="D3086" s="165">
        <f t="shared" si="194"/>
        <v>9</v>
      </c>
      <c r="E3086" s="165">
        <f>+Exports!B3089</f>
        <v>13</v>
      </c>
      <c r="F3086" s="165">
        <f>+WEEKDAY(ExportsELAP[[#This Row],[Date Prevailing]],1)</f>
        <v>2</v>
      </c>
      <c r="G3086" s="165">
        <f>+COUNTIFS(ECR_Hours!$K$6:$K$7,ExportsELAP[[#This Row],[Date Prevailing]])</f>
        <v>0</v>
      </c>
      <c r="H3086" s="165">
        <f t="shared" si="195"/>
        <v>2</v>
      </c>
      <c r="I3086" s="166">
        <f>+Exports!G3089</f>
        <v>25913.4758</v>
      </c>
      <c r="J3086" s="166">
        <f>+'ELAP_IPCO-APND'!D3089</f>
        <v>5.6718099999999998</v>
      </c>
      <c r="K3086" s="166">
        <f>+(ExportsELAP[[#This Row],[Exports kWh - MPT]]/1000)*ExportsELAP[[#This Row],[EIM Price]]</f>
        <v>146.976311177198</v>
      </c>
      <c r="L3086" s="167" t="str">
        <f>+INDEX(ECR_Hours!$I$12:$I$15,MATCH(ExportsELAP[[#This Row],[Date Prevailing]],ECR_Hours!$H$12:$H$15,1))</f>
        <v>NS</v>
      </c>
      <c r="M3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7" spans="1:13" x14ac:dyDescent="0.25">
      <c r="A3087" s="164">
        <f>+Exports!A3090</f>
        <v>44690</v>
      </c>
      <c r="B3087" s="165">
        <f t="shared" si="192"/>
        <v>2022</v>
      </c>
      <c r="C3087" s="165">
        <f t="shared" si="193"/>
        <v>5</v>
      </c>
      <c r="D3087" s="165">
        <f t="shared" si="194"/>
        <v>9</v>
      </c>
      <c r="E3087" s="165">
        <f>+Exports!B3090</f>
        <v>14</v>
      </c>
      <c r="F3087" s="165">
        <f>+WEEKDAY(ExportsELAP[[#This Row],[Date Prevailing]],1)</f>
        <v>2</v>
      </c>
      <c r="G3087" s="165">
        <f>+COUNTIFS(ECR_Hours!$K$6:$K$7,ExportsELAP[[#This Row],[Date Prevailing]])</f>
        <v>0</v>
      </c>
      <c r="H3087" s="165">
        <f t="shared" si="195"/>
        <v>2</v>
      </c>
      <c r="I3087" s="166">
        <f>+Exports!G3090</f>
        <v>30816.9738</v>
      </c>
      <c r="J3087" s="166">
        <f>+'ELAP_IPCO-APND'!D3090</f>
        <v>-0.39483000000000001</v>
      </c>
      <c r="K3087" s="166">
        <f>+(ExportsELAP[[#This Row],[Exports kWh - MPT]]/1000)*ExportsELAP[[#This Row],[EIM Price]]</f>
        <v>-12.167465765454001</v>
      </c>
      <c r="L3087" s="167" t="str">
        <f>+INDEX(ECR_Hours!$I$12:$I$15,MATCH(ExportsELAP[[#This Row],[Date Prevailing]],ECR_Hours!$H$12:$H$15,1))</f>
        <v>NS</v>
      </c>
      <c r="M3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8" spans="1:13" x14ac:dyDescent="0.25">
      <c r="A3088" s="164">
        <f>+Exports!A3091</f>
        <v>44690</v>
      </c>
      <c r="B3088" s="165">
        <f t="shared" si="192"/>
        <v>2022</v>
      </c>
      <c r="C3088" s="165">
        <f t="shared" si="193"/>
        <v>5</v>
      </c>
      <c r="D3088" s="165">
        <f t="shared" si="194"/>
        <v>9</v>
      </c>
      <c r="E3088" s="165">
        <f>+Exports!B3091</f>
        <v>15</v>
      </c>
      <c r="F3088" s="165">
        <f>+WEEKDAY(ExportsELAP[[#This Row],[Date Prevailing]],1)</f>
        <v>2</v>
      </c>
      <c r="G3088" s="165">
        <f>+COUNTIFS(ECR_Hours!$K$6:$K$7,ExportsELAP[[#This Row],[Date Prevailing]])</f>
        <v>0</v>
      </c>
      <c r="H3088" s="165">
        <f t="shared" si="195"/>
        <v>2</v>
      </c>
      <c r="I3088" s="166">
        <f>+Exports!G3091</f>
        <v>33474.250499999995</v>
      </c>
      <c r="J3088" s="166">
        <f>+'ELAP_IPCO-APND'!D3091</f>
        <v>-1.47048</v>
      </c>
      <c r="K3088" s="166">
        <f>+(ExportsELAP[[#This Row],[Exports kWh - MPT]]/1000)*ExportsELAP[[#This Row],[EIM Price]]</f>
        <v>-49.223215875239994</v>
      </c>
      <c r="L3088" s="167" t="str">
        <f>+INDEX(ECR_Hours!$I$12:$I$15,MATCH(ExportsELAP[[#This Row],[Date Prevailing]],ECR_Hours!$H$12:$H$15,1))</f>
        <v>NS</v>
      </c>
      <c r="M3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89" spans="1:13" x14ac:dyDescent="0.25">
      <c r="A3089" s="164">
        <f>+Exports!A3092</f>
        <v>44690</v>
      </c>
      <c r="B3089" s="165">
        <f t="shared" si="192"/>
        <v>2022</v>
      </c>
      <c r="C3089" s="165">
        <f t="shared" si="193"/>
        <v>5</v>
      </c>
      <c r="D3089" s="165">
        <f t="shared" si="194"/>
        <v>9</v>
      </c>
      <c r="E3089" s="165">
        <f>+Exports!B3092</f>
        <v>16</v>
      </c>
      <c r="F3089" s="165">
        <f>+WEEKDAY(ExportsELAP[[#This Row],[Date Prevailing]],1)</f>
        <v>2</v>
      </c>
      <c r="G3089" s="165">
        <f>+COUNTIFS(ECR_Hours!$K$6:$K$7,ExportsELAP[[#This Row],[Date Prevailing]])</f>
        <v>0</v>
      </c>
      <c r="H3089" s="165">
        <f t="shared" si="195"/>
        <v>2</v>
      </c>
      <c r="I3089" s="166">
        <f>+Exports!G3092</f>
        <v>34204.504300000001</v>
      </c>
      <c r="J3089" s="166">
        <f>+'ELAP_IPCO-APND'!D3092</f>
        <v>-4.4011100000000001</v>
      </c>
      <c r="K3089" s="166">
        <f>+(ExportsELAP[[#This Row],[Exports kWh - MPT]]/1000)*ExportsELAP[[#This Row],[EIM Price]]</f>
        <v>-150.53778591977303</v>
      </c>
      <c r="L3089" s="167" t="str">
        <f>+INDEX(ECR_Hours!$I$12:$I$15,MATCH(ExportsELAP[[#This Row],[Date Prevailing]],ECR_Hours!$H$12:$H$15,1))</f>
        <v>NS</v>
      </c>
      <c r="M3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0" spans="1:13" x14ac:dyDescent="0.25">
      <c r="A3090" s="164">
        <f>+Exports!A3093</f>
        <v>44690</v>
      </c>
      <c r="B3090" s="165">
        <f t="shared" si="192"/>
        <v>2022</v>
      </c>
      <c r="C3090" s="165">
        <f t="shared" si="193"/>
        <v>5</v>
      </c>
      <c r="D3090" s="165">
        <f t="shared" si="194"/>
        <v>9</v>
      </c>
      <c r="E3090" s="165">
        <f>+Exports!B3093</f>
        <v>17</v>
      </c>
      <c r="F3090" s="165">
        <f>+WEEKDAY(ExportsELAP[[#This Row],[Date Prevailing]],1)</f>
        <v>2</v>
      </c>
      <c r="G3090" s="165">
        <f>+COUNTIFS(ECR_Hours!$K$6:$K$7,ExportsELAP[[#This Row],[Date Prevailing]])</f>
        <v>0</v>
      </c>
      <c r="H3090" s="165">
        <f t="shared" si="195"/>
        <v>2</v>
      </c>
      <c r="I3090" s="166">
        <f>+Exports!G3093</f>
        <v>29161.202399999987</v>
      </c>
      <c r="J3090" s="166">
        <f>+'ELAP_IPCO-APND'!D3093</f>
        <v>-3.3406699999999998</v>
      </c>
      <c r="K3090" s="166">
        <f>+(ExportsELAP[[#This Row],[Exports kWh - MPT]]/1000)*ExportsELAP[[#This Row],[EIM Price]]</f>
        <v>-97.417954021607954</v>
      </c>
      <c r="L3090" s="167" t="str">
        <f>+INDEX(ECR_Hours!$I$12:$I$15,MATCH(ExportsELAP[[#This Row],[Date Prevailing]],ECR_Hours!$H$12:$H$15,1))</f>
        <v>NS</v>
      </c>
      <c r="M3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1" spans="1:13" x14ac:dyDescent="0.25">
      <c r="A3091" s="164">
        <f>+Exports!A3094</f>
        <v>44690</v>
      </c>
      <c r="B3091" s="165">
        <f t="shared" si="192"/>
        <v>2022</v>
      </c>
      <c r="C3091" s="165">
        <f t="shared" si="193"/>
        <v>5</v>
      </c>
      <c r="D3091" s="165">
        <f t="shared" si="194"/>
        <v>9</v>
      </c>
      <c r="E3091" s="165">
        <f>+Exports!B3094</f>
        <v>18</v>
      </c>
      <c r="F3091" s="165">
        <f>+WEEKDAY(ExportsELAP[[#This Row],[Date Prevailing]],1)</f>
        <v>2</v>
      </c>
      <c r="G3091" s="165">
        <f>+COUNTIFS(ECR_Hours!$K$6:$K$7,ExportsELAP[[#This Row],[Date Prevailing]])</f>
        <v>0</v>
      </c>
      <c r="H3091" s="165">
        <f t="shared" si="195"/>
        <v>2</v>
      </c>
      <c r="I3091" s="166">
        <f>+Exports!G3094</f>
        <v>17115.7948</v>
      </c>
      <c r="J3091" s="166">
        <f>+'ELAP_IPCO-APND'!D3094</f>
        <v>-0.25995000000000001</v>
      </c>
      <c r="K3091" s="166">
        <f>+(ExportsELAP[[#This Row],[Exports kWh - MPT]]/1000)*ExportsELAP[[#This Row],[EIM Price]]</f>
        <v>-4.4492508582600001</v>
      </c>
      <c r="L3091" s="167" t="str">
        <f>+INDEX(ECR_Hours!$I$12:$I$15,MATCH(ExportsELAP[[#This Row],[Date Prevailing]],ECR_Hours!$H$12:$H$15,1))</f>
        <v>NS</v>
      </c>
      <c r="M3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2" spans="1:13" x14ac:dyDescent="0.25">
      <c r="A3092" s="164">
        <f>+Exports!A3095</f>
        <v>44690</v>
      </c>
      <c r="B3092" s="165">
        <f t="shared" si="192"/>
        <v>2022</v>
      </c>
      <c r="C3092" s="165">
        <f t="shared" si="193"/>
        <v>5</v>
      </c>
      <c r="D3092" s="165">
        <f t="shared" si="194"/>
        <v>9</v>
      </c>
      <c r="E3092" s="165">
        <f>+Exports!B3095</f>
        <v>19</v>
      </c>
      <c r="F3092" s="165">
        <f>+WEEKDAY(ExportsELAP[[#This Row],[Date Prevailing]],1)</f>
        <v>2</v>
      </c>
      <c r="G3092" s="165">
        <f>+COUNTIFS(ECR_Hours!$K$6:$K$7,ExportsELAP[[#This Row],[Date Prevailing]])</f>
        <v>0</v>
      </c>
      <c r="H3092" s="165">
        <f t="shared" si="195"/>
        <v>2</v>
      </c>
      <c r="I3092" s="166">
        <f>+Exports!G3095</f>
        <v>8418.2227000000003</v>
      </c>
      <c r="J3092" s="166">
        <f>+'ELAP_IPCO-APND'!D3095</f>
        <v>0.25223000000000001</v>
      </c>
      <c r="K3092" s="166">
        <f>+(ExportsELAP[[#This Row],[Exports kWh - MPT]]/1000)*ExportsELAP[[#This Row],[EIM Price]]</f>
        <v>2.123328311621</v>
      </c>
      <c r="L3092" s="167" t="str">
        <f>+INDEX(ECR_Hours!$I$12:$I$15,MATCH(ExportsELAP[[#This Row],[Date Prevailing]],ECR_Hours!$H$12:$H$15,1))</f>
        <v>NS</v>
      </c>
      <c r="M3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3" spans="1:13" x14ac:dyDescent="0.25">
      <c r="A3093" s="164">
        <f>+Exports!A3096</f>
        <v>44690</v>
      </c>
      <c r="B3093" s="165">
        <f t="shared" si="192"/>
        <v>2022</v>
      </c>
      <c r="C3093" s="165">
        <f t="shared" si="193"/>
        <v>5</v>
      </c>
      <c r="D3093" s="165">
        <f t="shared" si="194"/>
        <v>9</v>
      </c>
      <c r="E3093" s="165">
        <f>+Exports!B3096</f>
        <v>20</v>
      </c>
      <c r="F3093" s="165">
        <f>+WEEKDAY(ExportsELAP[[#This Row],[Date Prevailing]],1)</f>
        <v>2</v>
      </c>
      <c r="G3093" s="165">
        <f>+COUNTIFS(ECR_Hours!$K$6:$K$7,ExportsELAP[[#This Row],[Date Prevailing]])</f>
        <v>0</v>
      </c>
      <c r="H3093" s="165">
        <f t="shared" si="195"/>
        <v>2</v>
      </c>
      <c r="I3093" s="166">
        <f>+Exports!G3096</f>
        <v>4726.2744000000002</v>
      </c>
      <c r="J3093" s="166">
        <f>+'ELAP_IPCO-APND'!D3096</f>
        <v>44.149369999999998</v>
      </c>
      <c r="K3093" s="166">
        <f>+(ExportsELAP[[#This Row],[Exports kWh - MPT]]/1000)*ExportsELAP[[#This Row],[EIM Price]]</f>
        <v>208.66203720712801</v>
      </c>
      <c r="L3093" s="167" t="str">
        <f>+INDEX(ECR_Hours!$I$12:$I$15,MATCH(ExportsELAP[[#This Row],[Date Prevailing]],ECR_Hours!$H$12:$H$15,1))</f>
        <v>NS</v>
      </c>
      <c r="M3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4" spans="1:13" x14ac:dyDescent="0.25">
      <c r="A3094" s="164">
        <f>+Exports!A3097</f>
        <v>44690</v>
      </c>
      <c r="B3094" s="165">
        <f t="shared" si="192"/>
        <v>2022</v>
      </c>
      <c r="C3094" s="165">
        <f t="shared" si="193"/>
        <v>5</v>
      </c>
      <c r="D3094" s="165">
        <f t="shared" si="194"/>
        <v>9</v>
      </c>
      <c r="E3094" s="165">
        <f>+Exports!B3097</f>
        <v>21</v>
      </c>
      <c r="F3094" s="165">
        <f>+WEEKDAY(ExportsELAP[[#This Row],[Date Prevailing]],1)</f>
        <v>2</v>
      </c>
      <c r="G3094" s="165">
        <f>+COUNTIFS(ECR_Hours!$K$6:$K$7,ExportsELAP[[#This Row],[Date Prevailing]])</f>
        <v>0</v>
      </c>
      <c r="H3094" s="165">
        <f t="shared" si="195"/>
        <v>2</v>
      </c>
      <c r="I3094" s="166">
        <f>+Exports!G3097</f>
        <v>984.29809999999998</v>
      </c>
      <c r="J3094" s="166">
        <f>+'ELAP_IPCO-APND'!D3097</f>
        <v>57.733449999999998</v>
      </c>
      <c r="K3094" s="166">
        <f>+(ExportsELAP[[#This Row],[Exports kWh - MPT]]/1000)*ExportsELAP[[#This Row],[EIM Price]]</f>
        <v>56.826925141444995</v>
      </c>
      <c r="L3094" s="167" t="str">
        <f>+INDEX(ECR_Hours!$I$12:$I$15,MATCH(ExportsELAP[[#This Row],[Date Prevailing]],ECR_Hours!$H$12:$H$15,1))</f>
        <v>NS</v>
      </c>
      <c r="M3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5" spans="1:13" x14ac:dyDescent="0.25">
      <c r="A3095" s="164">
        <f>+Exports!A3098</f>
        <v>44690</v>
      </c>
      <c r="B3095" s="165">
        <f t="shared" si="192"/>
        <v>2022</v>
      </c>
      <c r="C3095" s="165">
        <f t="shared" si="193"/>
        <v>5</v>
      </c>
      <c r="D3095" s="165">
        <f t="shared" si="194"/>
        <v>9</v>
      </c>
      <c r="E3095" s="165">
        <f>+Exports!B3098</f>
        <v>22</v>
      </c>
      <c r="F3095" s="165">
        <f>+WEEKDAY(ExportsELAP[[#This Row],[Date Prevailing]],1)</f>
        <v>2</v>
      </c>
      <c r="G3095" s="165">
        <f>+COUNTIFS(ECR_Hours!$K$6:$K$7,ExportsELAP[[#This Row],[Date Prevailing]])</f>
        <v>0</v>
      </c>
      <c r="H3095" s="165">
        <f t="shared" si="195"/>
        <v>2</v>
      </c>
      <c r="I3095" s="166">
        <f>+Exports!G3098</f>
        <v>11.762500000000001</v>
      </c>
      <c r="J3095" s="166">
        <f>+'ELAP_IPCO-APND'!D3098</f>
        <v>67.801000000000002</v>
      </c>
      <c r="K3095" s="166">
        <f>+(ExportsELAP[[#This Row],[Exports kWh - MPT]]/1000)*ExportsELAP[[#This Row],[EIM Price]]</f>
        <v>0.79750926250000009</v>
      </c>
      <c r="L3095" s="167" t="str">
        <f>+INDEX(ECR_Hours!$I$12:$I$15,MATCH(ExportsELAP[[#This Row],[Date Prevailing]],ECR_Hours!$H$12:$H$15,1))</f>
        <v>NS</v>
      </c>
      <c r="M3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6" spans="1:13" x14ac:dyDescent="0.25">
      <c r="A3096" s="164">
        <f>+Exports!A3099</f>
        <v>44690</v>
      </c>
      <c r="B3096" s="165">
        <f t="shared" si="192"/>
        <v>2022</v>
      </c>
      <c r="C3096" s="165">
        <f t="shared" si="193"/>
        <v>5</v>
      </c>
      <c r="D3096" s="165">
        <f t="shared" si="194"/>
        <v>9</v>
      </c>
      <c r="E3096" s="165">
        <f>+Exports!B3099</f>
        <v>23</v>
      </c>
      <c r="F3096" s="165">
        <f>+WEEKDAY(ExportsELAP[[#This Row],[Date Prevailing]],1)</f>
        <v>2</v>
      </c>
      <c r="G3096" s="165">
        <f>+COUNTIFS(ECR_Hours!$K$6:$K$7,ExportsELAP[[#This Row],[Date Prevailing]])</f>
        <v>0</v>
      </c>
      <c r="H3096" s="165">
        <f t="shared" si="195"/>
        <v>2</v>
      </c>
      <c r="I3096" s="166">
        <f>+Exports!G3099</f>
        <v>22.400399999999998</v>
      </c>
      <c r="J3096" s="166">
        <f>+'ELAP_IPCO-APND'!D3099</f>
        <v>63.409219999999998</v>
      </c>
      <c r="K3096" s="166">
        <f>+(ExportsELAP[[#This Row],[Exports kWh - MPT]]/1000)*ExportsELAP[[#This Row],[EIM Price]]</f>
        <v>1.4203918916879998</v>
      </c>
      <c r="L3096" s="167" t="str">
        <f>+INDEX(ECR_Hours!$I$12:$I$15,MATCH(ExportsELAP[[#This Row],[Date Prevailing]],ECR_Hours!$H$12:$H$15,1))</f>
        <v>NS</v>
      </c>
      <c r="M3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7" spans="1:13" x14ac:dyDescent="0.25">
      <c r="A3097" s="164">
        <f>+Exports!A3100</f>
        <v>44690</v>
      </c>
      <c r="B3097" s="165">
        <f t="shared" si="192"/>
        <v>2022</v>
      </c>
      <c r="C3097" s="165">
        <f t="shared" si="193"/>
        <v>5</v>
      </c>
      <c r="D3097" s="165">
        <f t="shared" si="194"/>
        <v>9</v>
      </c>
      <c r="E3097" s="165">
        <f>+Exports!B3100</f>
        <v>24</v>
      </c>
      <c r="F3097" s="165">
        <f>+WEEKDAY(ExportsELAP[[#This Row],[Date Prevailing]],1)</f>
        <v>2</v>
      </c>
      <c r="G3097" s="165">
        <f>+COUNTIFS(ECR_Hours!$K$6:$K$7,ExportsELAP[[#This Row],[Date Prevailing]])</f>
        <v>0</v>
      </c>
      <c r="H3097" s="165">
        <f t="shared" si="195"/>
        <v>2</v>
      </c>
      <c r="I3097" s="166">
        <f>+Exports!G3100</f>
        <v>14.143000000000001</v>
      </c>
      <c r="J3097" s="166">
        <f>+'ELAP_IPCO-APND'!D3100</f>
        <v>58.97437</v>
      </c>
      <c r="K3097" s="166">
        <f>+(ExportsELAP[[#This Row],[Exports kWh - MPT]]/1000)*ExportsELAP[[#This Row],[EIM Price]]</f>
        <v>0.83407451491000006</v>
      </c>
      <c r="L3097" s="167" t="str">
        <f>+INDEX(ECR_Hours!$I$12:$I$15,MATCH(ExportsELAP[[#This Row],[Date Prevailing]],ECR_Hours!$H$12:$H$15,1))</f>
        <v>NS</v>
      </c>
      <c r="M3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8" spans="1:13" x14ac:dyDescent="0.25">
      <c r="A3098" s="164">
        <f>+Exports!A3101</f>
        <v>44691</v>
      </c>
      <c r="B3098" s="165">
        <f t="shared" si="192"/>
        <v>2022</v>
      </c>
      <c r="C3098" s="165">
        <f t="shared" si="193"/>
        <v>5</v>
      </c>
      <c r="D3098" s="165">
        <f t="shared" si="194"/>
        <v>10</v>
      </c>
      <c r="E3098" s="165">
        <f>+Exports!B3101</f>
        <v>1</v>
      </c>
      <c r="F3098" s="165">
        <f>+WEEKDAY(ExportsELAP[[#This Row],[Date Prevailing]],1)</f>
        <v>3</v>
      </c>
      <c r="G3098" s="165">
        <f>+COUNTIFS(ECR_Hours!$K$6:$K$7,ExportsELAP[[#This Row],[Date Prevailing]])</f>
        <v>0</v>
      </c>
      <c r="H3098" s="165">
        <f t="shared" si="195"/>
        <v>3</v>
      </c>
      <c r="I3098" s="166">
        <f>+Exports!G3101</f>
        <v>20.528399999999991</v>
      </c>
      <c r="J3098" s="166">
        <f>+'ELAP_IPCO-APND'!D3101</f>
        <v>65.331969999999998</v>
      </c>
      <c r="K3098" s="166">
        <f>+(ExportsELAP[[#This Row],[Exports kWh - MPT]]/1000)*ExportsELAP[[#This Row],[EIM Price]]</f>
        <v>1.3411608129479995</v>
      </c>
      <c r="L3098" s="167" t="str">
        <f>+INDEX(ECR_Hours!$I$12:$I$15,MATCH(ExportsELAP[[#This Row],[Date Prevailing]],ECR_Hours!$H$12:$H$15,1))</f>
        <v>NS</v>
      </c>
      <c r="M3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099" spans="1:13" x14ac:dyDescent="0.25">
      <c r="A3099" s="164">
        <f>+Exports!A3102</f>
        <v>44691</v>
      </c>
      <c r="B3099" s="165">
        <f t="shared" si="192"/>
        <v>2022</v>
      </c>
      <c r="C3099" s="165">
        <f t="shared" si="193"/>
        <v>5</v>
      </c>
      <c r="D3099" s="165">
        <f t="shared" si="194"/>
        <v>10</v>
      </c>
      <c r="E3099" s="165">
        <f>+Exports!B3102</f>
        <v>2</v>
      </c>
      <c r="F3099" s="165">
        <f>+WEEKDAY(ExportsELAP[[#This Row],[Date Prevailing]],1)</f>
        <v>3</v>
      </c>
      <c r="G3099" s="165">
        <f>+COUNTIFS(ECR_Hours!$K$6:$K$7,ExportsELAP[[#This Row],[Date Prevailing]])</f>
        <v>0</v>
      </c>
      <c r="H3099" s="165">
        <f t="shared" si="195"/>
        <v>3</v>
      </c>
      <c r="I3099" s="166">
        <f>+Exports!G3102</f>
        <v>20.429099999999998</v>
      </c>
      <c r="J3099" s="166">
        <f>+'ELAP_IPCO-APND'!D3102</f>
        <v>59.220970000000001</v>
      </c>
      <c r="K3099" s="166">
        <f>+(ExportsELAP[[#This Row],[Exports kWh - MPT]]/1000)*ExportsELAP[[#This Row],[EIM Price]]</f>
        <v>1.2098311182269998</v>
      </c>
      <c r="L3099" s="167" t="str">
        <f>+INDEX(ECR_Hours!$I$12:$I$15,MATCH(ExportsELAP[[#This Row],[Date Prevailing]],ECR_Hours!$H$12:$H$15,1))</f>
        <v>NS</v>
      </c>
      <c r="M3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0" spans="1:13" x14ac:dyDescent="0.25">
      <c r="A3100" s="164">
        <f>+Exports!A3103</f>
        <v>44691</v>
      </c>
      <c r="B3100" s="165">
        <f t="shared" si="192"/>
        <v>2022</v>
      </c>
      <c r="C3100" s="165">
        <f t="shared" si="193"/>
        <v>5</v>
      </c>
      <c r="D3100" s="165">
        <f t="shared" si="194"/>
        <v>10</v>
      </c>
      <c r="E3100" s="165">
        <f>+Exports!B3103</f>
        <v>3</v>
      </c>
      <c r="F3100" s="165">
        <f>+WEEKDAY(ExportsELAP[[#This Row],[Date Prevailing]],1)</f>
        <v>3</v>
      </c>
      <c r="G3100" s="165">
        <f>+COUNTIFS(ECR_Hours!$K$6:$K$7,ExportsELAP[[#This Row],[Date Prevailing]])</f>
        <v>0</v>
      </c>
      <c r="H3100" s="165">
        <f t="shared" si="195"/>
        <v>3</v>
      </c>
      <c r="I3100" s="166">
        <f>+Exports!G3103</f>
        <v>21.209499999999998</v>
      </c>
      <c r="J3100" s="166">
        <f>+'ELAP_IPCO-APND'!D3103</f>
        <v>57.347140000000003</v>
      </c>
      <c r="K3100" s="166">
        <f>+(ExportsELAP[[#This Row],[Exports kWh - MPT]]/1000)*ExportsELAP[[#This Row],[EIM Price]]</f>
        <v>1.21630416583</v>
      </c>
      <c r="L3100" s="167" t="str">
        <f>+INDEX(ECR_Hours!$I$12:$I$15,MATCH(ExportsELAP[[#This Row],[Date Prevailing]],ECR_Hours!$H$12:$H$15,1))</f>
        <v>NS</v>
      </c>
      <c r="M3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1" spans="1:13" x14ac:dyDescent="0.25">
      <c r="A3101" s="164">
        <f>+Exports!A3104</f>
        <v>44691</v>
      </c>
      <c r="B3101" s="165">
        <f t="shared" si="192"/>
        <v>2022</v>
      </c>
      <c r="C3101" s="165">
        <f t="shared" si="193"/>
        <v>5</v>
      </c>
      <c r="D3101" s="165">
        <f t="shared" si="194"/>
        <v>10</v>
      </c>
      <c r="E3101" s="165">
        <f>+Exports!B3104</f>
        <v>4</v>
      </c>
      <c r="F3101" s="165">
        <f>+WEEKDAY(ExportsELAP[[#This Row],[Date Prevailing]],1)</f>
        <v>3</v>
      </c>
      <c r="G3101" s="165">
        <f>+COUNTIFS(ECR_Hours!$K$6:$K$7,ExportsELAP[[#This Row],[Date Prevailing]])</f>
        <v>0</v>
      </c>
      <c r="H3101" s="165">
        <f t="shared" si="195"/>
        <v>3</v>
      </c>
      <c r="I3101" s="166">
        <f>+Exports!G3104</f>
        <v>19.338000000000001</v>
      </c>
      <c r="J3101" s="166">
        <f>+'ELAP_IPCO-APND'!D3104</f>
        <v>53.908270000000002</v>
      </c>
      <c r="K3101" s="166">
        <f>+(ExportsELAP[[#This Row],[Exports kWh - MPT]]/1000)*ExportsELAP[[#This Row],[EIM Price]]</f>
        <v>1.0424781252600002</v>
      </c>
      <c r="L3101" s="167" t="str">
        <f>+INDEX(ECR_Hours!$I$12:$I$15,MATCH(ExportsELAP[[#This Row],[Date Prevailing]],ECR_Hours!$H$12:$H$15,1))</f>
        <v>NS</v>
      </c>
      <c r="M3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2" spans="1:13" x14ac:dyDescent="0.25">
      <c r="A3102" s="164">
        <f>+Exports!A3105</f>
        <v>44691</v>
      </c>
      <c r="B3102" s="165">
        <f t="shared" si="192"/>
        <v>2022</v>
      </c>
      <c r="C3102" s="165">
        <f t="shared" si="193"/>
        <v>5</v>
      </c>
      <c r="D3102" s="165">
        <f t="shared" si="194"/>
        <v>10</v>
      </c>
      <c r="E3102" s="165">
        <f>+Exports!B3105</f>
        <v>5</v>
      </c>
      <c r="F3102" s="165">
        <f>+WEEKDAY(ExportsELAP[[#This Row],[Date Prevailing]],1)</f>
        <v>3</v>
      </c>
      <c r="G3102" s="165">
        <f>+COUNTIFS(ECR_Hours!$K$6:$K$7,ExportsELAP[[#This Row],[Date Prevailing]])</f>
        <v>0</v>
      </c>
      <c r="H3102" s="165">
        <f t="shared" si="195"/>
        <v>3</v>
      </c>
      <c r="I3102" s="166">
        <f>+Exports!G3105</f>
        <v>20.452200000000001</v>
      </c>
      <c r="J3102" s="166">
        <f>+'ELAP_IPCO-APND'!D3105</f>
        <v>53.947490000000002</v>
      </c>
      <c r="K3102" s="166">
        <f>+(ExportsELAP[[#This Row],[Exports kWh - MPT]]/1000)*ExportsELAP[[#This Row],[EIM Price]]</f>
        <v>1.1033448549780001</v>
      </c>
      <c r="L3102" s="167" t="str">
        <f>+INDEX(ECR_Hours!$I$12:$I$15,MATCH(ExportsELAP[[#This Row],[Date Prevailing]],ECR_Hours!$H$12:$H$15,1))</f>
        <v>NS</v>
      </c>
      <c r="M3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3" spans="1:13" x14ac:dyDescent="0.25">
      <c r="A3103" s="164">
        <f>+Exports!A3106</f>
        <v>44691</v>
      </c>
      <c r="B3103" s="165">
        <f t="shared" si="192"/>
        <v>2022</v>
      </c>
      <c r="C3103" s="165">
        <f t="shared" si="193"/>
        <v>5</v>
      </c>
      <c r="D3103" s="165">
        <f t="shared" si="194"/>
        <v>10</v>
      </c>
      <c r="E3103" s="165">
        <f>+Exports!B3106</f>
        <v>6</v>
      </c>
      <c r="F3103" s="165">
        <f>+WEEKDAY(ExportsELAP[[#This Row],[Date Prevailing]],1)</f>
        <v>3</v>
      </c>
      <c r="G3103" s="165">
        <f>+COUNTIFS(ECR_Hours!$K$6:$K$7,ExportsELAP[[#This Row],[Date Prevailing]])</f>
        <v>0</v>
      </c>
      <c r="H3103" s="165">
        <f t="shared" si="195"/>
        <v>3</v>
      </c>
      <c r="I3103" s="166">
        <f>+Exports!G3106</f>
        <v>22.4895</v>
      </c>
      <c r="J3103" s="166">
        <f>+'ELAP_IPCO-APND'!D3106</f>
        <v>52.611359999999998</v>
      </c>
      <c r="K3103" s="166">
        <f>+(ExportsELAP[[#This Row],[Exports kWh - MPT]]/1000)*ExportsELAP[[#This Row],[EIM Price]]</f>
        <v>1.1832031807199999</v>
      </c>
      <c r="L3103" s="167" t="str">
        <f>+INDEX(ECR_Hours!$I$12:$I$15,MATCH(ExportsELAP[[#This Row],[Date Prevailing]],ECR_Hours!$H$12:$H$15,1))</f>
        <v>NS</v>
      </c>
      <c r="M3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4" spans="1:13" x14ac:dyDescent="0.25">
      <c r="A3104" s="164">
        <f>+Exports!A3107</f>
        <v>44691</v>
      </c>
      <c r="B3104" s="165">
        <f t="shared" si="192"/>
        <v>2022</v>
      </c>
      <c r="C3104" s="165">
        <f t="shared" si="193"/>
        <v>5</v>
      </c>
      <c r="D3104" s="165">
        <f t="shared" si="194"/>
        <v>10</v>
      </c>
      <c r="E3104" s="165">
        <f>+Exports!B3107</f>
        <v>7</v>
      </c>
      <c r="F3104" s="165">
        <f>+WEEKDAY(ExportsELAP[[#This Row],[Date Prevailing]],1)</f>
        <v>3</v>
      </c>
      <c r="G3104" s="165">
        <f>+COUNTIFS(ECR_Hours!$K$6:$K$7,ExportsELAP[[#This Row],[Date Prevailing]])</f>
        <v>0</v>
      </c>
      <c r="H3104" s="165">
        <f t="shared" si="195"/>
        <v>3</v>
      </c>
      <c r="I3104" s="166">
        <f>+Exports!G3107</f>
        <v>149.82259999999999</v>
      </c>
      <c r="J3104" s="166">
        <f>+'ELAP_IPCO-APND'!D3107</f>
        <v>60.190800000000003</v>
      </c>
      <c r="K3104" s="166">
        <f>+(ExportsELAP[[#This Row],[Exports kWh - MPT]]/1000)*ExportsELAP[[#This Row],[EIM Price]]</f>
        <v>9.0179421520799998</v>
      </c>
      <c r="L3104" s="167" t="str">
        <f>+INDEX(ECR_Hours!$I$12:$I$15,MATCH(ExportsELAP[[#This Row],[Date Prevailing]],ECR_Hours!$H$12:$H$15,1))</f>
        <v>NS</v>
      </c>
      <c r="M3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5" spans="1:13" x14ac:dyDescent="0.25">
      <c r="A3105" s="164">
        <f>+Exports!A3108</f>
        <v>44691</v>
      </c>
      <c r="B3105" s="165">
        <f t="shared" si="192"/>
        <v>2022</v>
      </c>
      <c r="C3105" s="165">
        <f t="shared" si="193"/>
        <v>5</v>
      </c>
      <c r="D3105" s="165">
        <f t="shared" si="194"/>
        <v>10</v>
      </c>
      <c r="E3105" s="165">
        <f>+Exports!B3108</f>
        <v>8</v>
      </c>
      <c r="F3105" s="165">
        <f>+WEEKDAY(ExportsELAP[[#This Row],[Date Prevailing]],1)</f>
        <v>3</v>
      </c>
      <c r="G3105" s="165">
        <f>+COUNTIFS(ECR_Hours!$K$6:$K$7,ExportsELAP[[#This Row],[Date Prevailing]])</f>
        <v>0</v>
      </c>
      <c r="H3105" s="165">
        <f t="shared" si="195"/>
        <v>3</v>
      </c>
      <c r="I3105" s="166">
        <f>+Exports!G3108</f>
        <v>2378.2556</v>
      </c>
      <c r="J3105" s="166">
        <f>+'ELAP_IPCO-APND'!D3108</f>
        <v>68.142290000000003</v>
      </c>
      <c r="K3105" s="166">
        <f>+(ExportsELAP[[#This Row],[Exports kWh - MPT]]/1000)*ExportsELAP[[#This Row],[EIM Price]]</f>
        <v>162.059782789324</v>
      </c>
      <c r="L3105" s="167" t="str">
        <f>+INDEX(ECR_Hours!$I$12:$I$15,MATCH(ExportsELAP[[#This Row],[Date Prevailing]],ECR_Hours!$H$12:$H$15,1))</f>
        <v>NS</v>
      </c>
      <c r="M3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6" spans="1:13" x14ac:dyDescent="0.25">
      <c r="A3106" s="164">
        <f>+Exports!A3109</f>
        <v>44691</v>
      </c>
      <c r="B3106" s="165">
        <f t="shared" si="192"/>
        <v>2022</v>
      </c>
      <c r="C3106" s="165">
        <f t="shared" si="193"/>
        <v>5</v>
      </c>
      <c r="D3106" s="165">
        <f t="shared" si="194"/>
        <v>10</v>
      </c>
      <c r="E3106" s="165">
        <f>+Exports!B3109</f>
        <v>9</v>
      </c>
      <c r="F3106" s="165">
        <f>+WEEKDAY(ExportsELAP[[#This Row],[Date Prevailing]],1)</f>
        <v>3</v>
      </c>
      <c r="G3106" s="165">
        <f>+COUNTIFS(ECR_Hours!$K$6:$K$7,ExportsELAP[[#This Row],[Date Prevailing]])</f>
        <v>0</v>
      </c>
      <c r="H3106" s="165">
        <f t="shared" si="195"/>
        <v>3</v>
      </c>
      <c r="I3106" s="166">
        <f>+Exports!G3109</f>
        <v>9931.614599999999</v>
      </c>
      <c r="J3106" s="166">
        <f>+'ELAP_IPCO-APND'!D3109</f>
        <v>25.953990000000001</v>
      </c>
      <c r="K3106" s="166">
        <f>+(ExportsELAP[[#This Row],[Exports kWh - MPT]]/1000)*ExportsELAP[[#This Row],[EIM Price]]</f>
        <v>257.765026012254</v>
      </c>
      <c r="L3106" s="167" t="str">
        <f>+INDEX(ECR_Hours!$I$12:$I$15,MATCH(ExportsELAP[[#This Row],[Date Prevailing]],ECR_Hours!$H$12:$H$15,1))</f>
        <v>NS</v>
      </c>
      <c r="M3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7" spans="1:13" x14ac:dyDescent="0.25">
      <c r="A3107" s="164">
        <f>+Exports!A3110</f>
        <v>44691</v>
      </c>
      <c r="B3107" s="165">
        <f t="shared" si="192"/>
        <v>2022</v>
      </c>
      <c r="C3107" s="165">
        <f t="shared" si="193"/>
        <v>5</v>
      </c>
      <c r="D3107" s="165">
        <f t="shared" si="194"/>
        <v>10</v>
      </c>
      <c r="E3107" s="165">
        <f>+Exports!B3110</f>
        <v>10</v>
      </c>
      <c r="F3107" s="165">
        <f>+WEEKDAY(ExportsELAP[[#This Row],[Date Prevailing]],1)</f>
        <v>3</v>
      </c>
      <c r="G3107" s="165">
        <f>+COUNTIFS(ECR_Hours!$K$6:$K$7,ExportsELAP[[#This Row],[Date Prevailing]])</f>
        <v>0</v>
      </c>
      <c r="H3107" s="165">
        <f t="shared" si="195"/>
        <v>3</v>
      </c>
      <c r="I3107" s="166">
        <f>+Exports!G3110</f>
        <v>24817.697899999999</v>
      </c>
      <c r="J3107" s="166">
        <f>+'ELAP_IPCO-APND'!D3110</f>
        <v>27.21791</v>
      </c>
      <c r="K3107" s="166">
        <f>+(ExportsELAP[[#This Row],[Exports kWh - MPT]]/1000)*ExportsELAP[[#This Row],[EIM Price]]</f>
        <v>675.48586784938891</v>
      </c>
      <c r="L3107" s="167" t="str">
        <f>+INDEX(ECR_Hours!$I$12:$I$15,MATCH(ExportsELAP[[#This Row],[Date Prevailing]],ECR_Hours!$H$12:$H$15,1))</f>
        <v>NS</v>
      </c>
      <c r="M3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8" spans="1:13" x14ac:dyDescent="0.25">
      <c r="A3108" s="164">
        <f>+Exports!A3111</f>
        <v>44691</v>
      </c>
      <c r="B3108" s="165">
        <f t="shared" si="192"/>
        <v>2022</v>
      </c>
      <c r="C3108" s="165">
        <f t="shared" si="193"/>
        <v>5</v>
      </c>
      <c r="D3108" s="165">
        <f t="shared" si="194"/>
        <v>10</v>
      </c>
      <c r="E3108" s="165">
        <f>+Exports!B3111</f>
        <v>11</v>
      </c>
      <c r="F3108" s="165">
        <f>+WEEKDAY(ExportsELAP[[#This Row],[Date Prevailing]],1)</f>
        <v>3</v>
      </c>
      <c r="G3108" s="165">
        <f>+COUNTIFS(ECR_Hours!$K$6:$K$7,ExportsELAP[[#This Row],[Date Prevailing]])</f>
        <v>0</v>
      </c>
      <c r="H3108" s="165">
        <f t="shared" si="195"/>
        <v>3</v>
      </c>
      <c r="I3108" s="166">
        <f>+Exports!G3111</f>
        <v>41431.701000000001</v>
      </c>
      <c r="J3108" s="166">
        <f>+'ELAP_IPCO-APND'!D3111</f>
        <v>17.173349999999999</v>
      </c>
      <c r="K3108" s="166">
        <f>+(ExportsELAP[[#This Row],[Exports kWh - MPT]]/1000)*ExportsELAP[[#This Row],[EIM Price]]</f>
        <v>711.52110236835006</v>
      </c>
      <c r="L3108" s="167" t="str">
        <f>+INDEX(ECR_Hours!$I$12:$I$15,MATCH(ExportsELAP[[#This Row],[Date Prevailing]],ECR_Hours!$H$12:$H$15,1))</f>
        <v>NS</v>
      </c>
      <c r="M3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09" spans="1:13" x14ac:dyDescent="0.25">
      <c r="A3109" s="164">
        <f>+Exports!A3112</f>
        <v>44691</v>
      </c>
      <c r="B3109" s="165">
        <f t="shared" si="192"/>
        <v>2022</v>
      </c>
      <c r="C3109" s="165">
        <f t="shared" si="193"/>
        <v>5</v>
      </c>
      <c r="D3109" s="165">
        <f t="shared" si="194"/>
        <v>10</v>
      </c>
      <c r="E3109" s="165">
        <f>+Exports!B3112</f>
        <v>12</v>
      </c>
      <c r="F3109" s="165">
        <f>+WEEKDAY(ExportsELAP[[#This Row],[Date Prevailing]],1)</f>
        <v>3</v>
      </c>
      <c r="G3109" s="165">
        <f>+COUNTIFS(ECR_Hours!$K$6:$K$7,ExportsELAP[[#This Row],[Date Prevailing]])</f>
        <v>0</v>
      </c>
      <c r="H3109" s="165">
        <f t="shared" si="195"/>
        <v>3</v>
      </c>
      <c r="I3109" s="166">
        <f>+Exports!G3112</f>
        <v>51090.029500000004</v>
      </c>
      <c r="J3109" s="166">
        <f>+'ELAP_IPCO-APND'!D3112</f>
        <v>14.970829999999999</v>
      </c>
      <c r="K3109" s="166">
        <f>+(ExportsELAP[[#This Row],[Exports kWh - MPT]]/1000)*ExportsELAP[[#This Row],[EIM Price]]</f>
        <v>764.86014633948503</v>
      </c>
      <c r="L3109" s="167" t="str">
        <f>+INDEX(ECR_Hours!$I$12:$I$15,MATCH(ExportsELAP[[#This Row],[Date Prevailing]],ECR_Hours!$H$12:$H$15,1))</f>
        <v>NS</v>
      </c>
      <c r="M3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0" spans="1:13" x14ac:dyDescent="0.25">
      <c r="A3110" s="164">
        <f>+Exports!A3113</f>
        <v>44691</v>
      </c>
      <c r="B3110" s="165">
        <f t="shared" si="192"/>
        <v>2022</v>
      </c>
      <c r="C3110" s="165">
        <f t="shared" si="193"/>
        <v>5</v>
      </c>
      <c r="D3110" s="165">
        <f t="shared" si="194"/>
        <v>10</v>
      </c>
      <c r="E3110" s="165">
        <f>+Exports!B3113</f>
        <v>13</v>
      </c>
      <c r="F3110" s="165">
        <f>+WEEKDAY(ExportsELAP[[#This Row],[Date Prevailing]],1)</f>
        <v>3</v>
      </c>
      <c r="G3110" s="165">
        <f>+COUNTIFS(ECR_Hours!$K$6:$K$7,ExportsELAP[[#This Row],[Date Prevailing]])</f>
        <v>0</v>
      </c>
      <c r="H3110" s="165">
        <f t="shared" si="195"/>
        <v>3</v>
      </c>
      <c r="I3110" s="166">
        <f>+Exports!G3113</f>
        <v>53403.5749</v>
      </c>
      <c r="J3110" s="166">
        <f>+'ELAP_IPCO-APND'!D3113</f>
        <v>25.527609999999999</v>
      </c>
      <c r="K3110" s="166">
        <f>+(ExportsELAP[[#This Row],[Exports kWh - MPT]]/1000)*ExportsELAP[[#This Row],[EIM Price]]</f>
        <v>1363.2656326529891</v>
      </c>
      <c r="L3110" s="167" t="str">
        <f>+INDEX(ECR_Hours!$I$12:$I$15,MATCH(ExportsELAP[[#This Row],[Date Prevailing]],ECR_Hours!$H$12:$H$15,1))</f>
        <v>NS</v>
      </c>
      <c r="M3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1" spans="1:13" x14ac:dyDescent="0.25">
      <c r="A3111" s="164">
        <f>+Exports!A3114</f>
        <v>44691</v>
      </c>
      <c r="B3111" s="165">
        <f t="shared" si="192"/>
        <v>2022</v>
      </c>
      <c r="C3111" s="165">
        <f t="shared" si="193"/>
        <v>5</v>
      </c>
      <c r="D3111" s="165">
        <f t="shared" si="194"/>
        <v>10</v>
      </c>
      <c r="E3111" s="165">
        <f>+Exports!B3114</f>
        <v>14</v>
      </c>
      <c r="F3111" s="165">
        <f>+WEEKDAY(ExportsELAP[[#This Row],[Date Prevailing]],1)</f>
        <v>3</v>
      </c>
      <c r="G3111" s="165">
        <f>+COUNTIFS(ECR_Hours!$K$6:$K$7,ExportsELAP[[#This Row],[Date Prevailing]])</f>
        <v>0</v>
      </c>
      <c r="H3111" s="165">
        <f t="shared" si="195"/>
        <v>3</v>
      </c>
      <c r="I3111" s="166">
        <f>+Exports!G3114</f>
        <v>53309.1495</v>
      </c>
      <c r="J3111" s="166">
        <f>+'ELAP_IPCO-APND'!D3114</f>
        <v>27.593260000000001</v>
      </c>
      <c r="K3111" s="166">
        <f>+(ExportsELAP[[#This Row],[Exports kWh - MPT]]/1000)*ExportsELAP[[#This Row],[EIM Price]]</f>
        <v>1470.9732225323698</v>
      </c>
      <c r="L3111" s="167" t="str">
        <f>+INDEX(ECR_Hours!$I$12:$I$15,MATCH(ExportsELAP[[#This Row],[Date Prevailing]],ECR_Hours!$H$12:$H$15,1))</f>
        <v>NS</v>
      </c>
      <c r="M3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2" spans="1:13" x14ac:dyDescent="0.25">
      <c r="A3112" s="164">
        <f>+Exports!A3115</f>
        <v>44691</v>
      </c>
      <c r="B3112" s="165">
        <f t="shared" si="192"/>
        <v>2022</v>
      </c>
      <c r="C3112" s="165">
        <f t="shared" si="193"/>
        <v>5</v>
      </c>
      <c r="D3112" s="165">
        <f t="shared" si="194"/>
        <v>10</v>
      </c>
      <c r="E3112" s="165">
        <f>+Exports!B3115</f>
        <v>15</v>
      </c>
      <c r="F3112" s="165">
        <f>+WEEKDAY(ExportsELAP[[#This Row],[Date Prevailing]],1)</f>
        <v>3</v>
      </c>
      <c r="G3112" s="165">
        <f>+COUNTIFS(ECR_Hours!$K$6:$K$7,ExportsELAP[[#This Row],[Date Prevailing]])</f>
        <v>0</v>
      </c>
      <c r="H3112" s="165">
        <f t="shared" si="195"/>
        <v>3</v>
      </c>
      <c r="I3112" s="166">
        <f>+Exports!G3115</f>
        <v>52712.426500000009</v>
      </c>
      <c r="J3112" s="166">
        <f>+'ELAP_IPCO-APND'!D3115</f>
        <v>30.00665</v>
      </c>
      <c r="K3112" s="166">
        <f>+(ExportsELAP[[#This Row],[Exports kWh - MPT]]/1000)*ExportsELAP[[#This Row],[EIM Price]]</f>
        <v>1581.7233326362252</v>
      </c>
      <c r="L3112" s="167" t="str">
        <f>+INDEX(ECR_Hours!$I$12:$I$15,MATCH(ExportsELAP[[#This Row],[Date Prevailing]],ECR_Hours!$H$12:$H$15,1))</f>
        <v>NS</v>
      </c>
      <c r="M3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3" spans="1:13" x14ac:dyDescent="0.25">
      <c r="A3113" s="164">
        <f>+Exports!A3116</f>
        <v>44691</v>
      </c>
      <c r="B3113" s="165">
        <f t="shared" si="192"/>
        <v>2022</v>
      </c>
      <c r="C3113" s="165">
        <f t="shared" si="193"/>
        <v>5</v>
      </c>
      <c r="D3113" s="165">
        <f t="shared" si="194"/>
        <v>10</v>
      </c>
      <c r="E3113" s="165">
        <f>+Exports!B3116</f>
        <v>16</v>
      </c>
      <c r="F3113" s="165">
        <f>+WEEKDAY(ExportsELAP[[#This Row],[Date Prevailing]],1)</f>
        <v>3</v>
      </c>
      <c r="G3113" s="165">
        <f>+COUNTIFS(ECR_Hours!$K$6:$K$7,ExportsELAP[[#This Row],[Date Prevailing]])</f>
        <v>0</v>
      </c>
      <c r="H3113" s="165">
        <f t="shared" si="195"/>
        <v>3</v>
      </c>
      <c r="I3113" s="166">
        <f>+Exports!G3116</f>
        <v>49204.832900000001</v>
      </c>
      <c r="J3113" s="166">
        <f>+'ELAP_IPCO-APND'!D3116</f>
        <v>23.93939</v>
      </c>
      <c r="K3113" s="166">
        <f>+(ExportsELAP[[#This Row],[Exports kWh - MPT]]/1000)*ExportsELAP[[#This Row],[EIM Price]]</f>
        <v>1177.9336846779311</v>
      </c>
      <c r="L3113" s="167" t="str">
        <f>+INDEX(ECR_Hours!$I$12:$I$15,MATCH(ExportsELAP[[#This Row],[Date Prevailing]],ECR_Hours!$H$12:$H$15,1))</f>
        <v>NS</v>
      </c>
      <c r="M3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4" spans="1:13" x14ac:dyDescent="0.25">
      <c r="A3114" s="164">
        <f>+Exports!A3117</f>
        <v>44691</v>
      </c>
      <c r="B3114" s="165">
        <f t="shared" si="192"/>
        <v>2022</v>
      </c>
      <c r="C3114" s="165">
        <f t="shared" si="193"/>
        <v>5</v>
      </c>
      <c r="D3114" s="165">
        <f t="shared" si="194"/>
        <v>10</v>
      </c>
      <c r="E3114" s="165">
        <f>+Exports!B3117</f>
        <v>17</v>
      </c>
      <c r="F3114" s="165">
        <f>+WEEKDAY(ExportsELAP[[#This Row],[Date Prevailing]],1)</f>
        <v>3</v>
      </c>
      <c r="G3114" s="165">
        <f>+COUNTIFS(ECR_Hours!$K$6:$K$7,ExportsELAP[[#This Row],[Date Prevailing]])</f>
        <v>0</v>
      </c>
      <c r="H3114" s="165">
        <f t="shared" si="195"/>
        <v>3</v>
      </c>
      <c r="I3114" s="166">
        <f>+Exports!G3117</f>
        <v>39542.059800000003</v>
      </c>
      <c r="J3114" s="166">
        <f>+'ELAP_IPCO-APND'!D3117</f>
        <v>22.027229999999999</v>
      </c>
      <c r="K3114" s="166">
        <f>+(ExportsELAP[[#This Row],[Exports kWh - MPT]]/1000)*ExportsELAP[[#This Row],[EIM Price]]</f>
        <v>871.00204588835402</v>
      </c>
      <c r="L3114" s="167" t="str">
        <f>+INDEX(ECR_Hours!$I$12:$I$15,MATCH(ExportsELAP[[#This Row],[Date Prevailing]],ECR_Hours!$H$12:$H$15,1))</f>
        <v>NS</v>
      </c>
      <c r="M3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5" spans="1:13" x14ac:dyDescent="0.25">
      <c r="A3115" s="164">
        <f>+Exports!A3118</f>
        <v>44691</v>
      </c>
      <c r="B3115" s="165">
        <f t="shared" si="192"/>
        <v>2022</v>
      </c>
      <c r="C3115" s="165">
        <f t="shared" si="193"/>
        <v>5</v>
      </c>
      <c r="D3115" s="165">
        <f t="shared" si="194"/>
        <v>10</v>
      </c>
      <c r="E3115" s="165">
        <f>+Exports!B3118</f>
        <v>18</v>
      </c>
      <c r="F3115" s="165">
        <f>+WEEKDAY(ExportsELAP[[#This Row],[Date Prevailing]],1)</f>
        <v>3</v>
      </c>
      <c r="G3115" s="165">
        <f>+COUNTIFS(ECR_Hours!$K$6:$K$7,ExportsELAP[[#This Row],[Date Prevailing]])</f>
        <v>0</v>
      </c>
      <c r="H3115" s="165">
        <f t="shared" si="195"/>
        <v>3</v>
      </c>
      <c r="I3115" s="166">
        <f>+Exports!G3118</f>
        <v>30459.506999999991</v>
      </c>
      <c r="J3115" s="166">
        <f>+'ELAP_IPCO-APND'!D3118</f>
        <v>24.531120000000001</v>
      </c>
      <c r="K3115" s="166">
        <f>+(ExportsELAP[[#This Row],[Exports kWh - MPT]]/1000)*ExportsELAP[[#This Row],[EIM Price]]</f>
        <v>747.2058213578398</v>
      </c>
      <c r="L3115" s="167" t="str">
        <f>+INDEX(ECR_Hours!$I$12:$I$15,MATCH(ExportsELAP[[#This Row],[Date Prevailing]],ECR_Hours!$H$12:$H$15,1))</f>
        <v>NS</v>
      </c>
      <c r="M3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6" spans="1:13" x14ac:dyDescent="0.25">
      <c r="A3116" s="164">
        <f>+Exports!A3119</f>
        <v>44691</v>
      </c>
      <c r="B3116" s="165">
        <f t="shared" si="192"/>
        <v>2022</v>
      </c>
      <c r="C3116" s="165">
        <f t="shared" si="193"/>
        <v>5</v>
      </c>
      <c r="D3116" s="165">
        <f t="shared" si="194"/>
        <v>10</v>
      </c>
      <c r="E3116" s="165">
        <f>+Exports!B3119</f>
        <v>19</v>
      </c>
      <c r="F3116" s="165">
        <f>+WEEKDAY(ExportsELAP[[#This Row],[Date Prevailing]],1)</f>
        <v>3</v>
      </c>
      <c r="G3116" s="165">
        <f>+COUNTIFS(ECR_Hours!$K$6:$K$7,ExportsELAP[[#This Row],[Date Prevailing]])</f>
        <v>0</v>
      </c>
      <c r="H3116" s="165">
        <f t="shared" si="195"/>
        <v>3</v>
      </c>
      <c r="I3116" s="166">
        <f>+Exports!G3119</f>
        <v>17442.595600000001</v>
      </c>
      <c r="J3116" s="166">
        <f>+'ELAP_IPCO-APND'!D3119</f>
        <v>27.84573</v>
      </c>
      <c r="K3116" s="166">
        <f>+(ExportsELAP[[#This Row],[Exports kWh - MPT]]/1000)*ExportsELAP[[#This Row],[EIM Price]]</f>
        <v>485.70180757678798</v>
      </c>
      <c r="L3116" s="167" t="str">
        <f>+INDEX(ECR_Hours!$I$12:$I$15,MATCH(ExportsELAP[[#This Row],[Date Prevailing]],ECR_Hours!$H$12:$H$15,1))</f>
        <v>NS</v>
      </c>
      <c r="M3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7" spans="1:13" x14ac:dyDescent="0.25">
      <c r="A3117" s="164">
        <f>+Exports!A3120</f>
        <v>44691</v>
      </c>
      <c r="B3117" s="165">
        <f t="shared" si="192"/>
        <v>2022</v>
      </c>
      <c r="C3117" s="165">
        <f t="shared" si="193"/>
        <v>5</v>
      </c>
      <c r="D3117" s="165">
        <f t="shared" si="194"/>
        <v>10</v>
      </c>
      <c r="E3117" s="165">
        <f>+Exports!B3120</f>
        <v>20</v>
      </c>
      <c r="F3117" s="165">
        <f>+WEEKDAY(ExportsELAP[[#This Row],[Date Prevailing]],1)</f>
        <v>3</v>
      </c>
      <c r="G3117" s="165">
        <f>+COUNTIFS(ECR_Hours!$K$6:$K$7,ExportsELAP[[#This Row],[Date Prevailing]])</f>
        <v>0</v>
      </c>
      <c r="H3117" s="165">
        <f t="shared" si="195"/>
        <v>3</v>
      </c>
      <c r="I3117" s="166">
        <f>+Exports!G3120</f>
        <v>6943.9566000000004</v>
      </c>
      <c r="J3117" s="166">
        <f>+'ELAP_IPCO-APND'!D3120</f>
        <v>39.91901</v>
      </c>
      <c r="K3117" s="166">
        <f>+(ExportsELAP[[#This Row],[Exports kWh - MPT]]/1000)*ExportsELAP[[#This Row],[EIM Price]]</f>
        <v>277.19587295496603</v>
      </c>
      <c r="L3117" s="167" t="str">
        <f>+INDEX(ECR_Hours!$I$12:$I$15,MATCH(ExportsELAP[[#This Row],[Date Prevailing]],ECR_Hours!$H$12:$H$15,1))</f>
        <v>NS</v>
      </c>
      <c r="M3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8" spans="1:13" x14ac:dyDescent="0.25">
      <c r="A3118" s="164">
        <f>+Exports!A3121</f>
        <v>44691</v>
      </c>
      <c r="B3118" s="165">
        <f t="shared" si="192"/>
        <v>2022</v>
      </c>
      <c r="C3118" s="165">
        <f t="shared" si="193"/>
        <v>5</v>
      </c>
      <c r="D3118" s="165">
        <f t="shared" si="194"/>
        <v>10</v>
      </c>
      <c r="E3118" s="165">
        <f>+Exports!B3121</f>
        <v>21</v>
      </c>
      <c r="F3118" s="165">
        <f>+WEEKDAY(ExportsELAP[[#This Row],[Date Prevailing]],1)</f>
        <v>3</v>
      </c>
      <c r="G3118" s="165">
        <f>+COUNTIFS(ECR_Hours!$K$6:$K$7,ExportsELAP[[#This Row],[Date Prevailing]])</f>
        <v>0</v>
      </c>
      <c r="H3118" s="165">
        <f t="shared" si="195"/>
        <v>3</v>
      </c>
      <c r="I3118" s="166">
        <f>+Exports!G3121</f>
        <v>563.5575</v>
      </c>
      <c r="J3118" s="166">
        <f>+'ELAP_IPCO-APND'!D3121</f>
        <v>41.687840000000001</v>
      </c>
      <c r="K3118" s="166">
        <f>+(ExportsELAP[[#This Row],[Exports kWh - MPT]]/1000)*ExportsELAP[[#This Row],[EIM Price]]</f>
        <v>23.493494890800001</v>
      </c>
      <c r="L3118" s="167" t="str">
        <f>+INDEX(ECR_Hours!$I$12:$I$15,MATCH(ExportsELAP[[#This Row],[Date Prevailing]],ECR_Hours!$H$12:$H$15,1))</f>
        <v>NS</v>
      </c>
      <c r="M3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19" spans="1:13" x14ac:dyDescent="0.25">
      <c r="A3119" s="164">
        <f>+Exports!A3122</f>
        <v>44691</v>
      </c>
      <c r="B3119" s="165">
        <f t="shared" si="192"/>
        <v>2022</v>
      </c>
      <c r="C3119" s="165">
        <f t="shared" si="193"/>
        <v>5</v>
      </c>
      <c r="D3119" s="165">
        <f t="shared" si="194"/>
        <v>10</v>
      </c>
      <c r="E3119" s="165">
        <f>+Exports!B3122</f>
        <v>22</v>
      </c>
      <c r="F3119" s="165">
        <f>+WEEKDAY(ExportsELAP[[#This Row],[Date Prevailing]],1)</f>
        <v>3</v>
      </c>
      <c r="G3119" s="165">
        <f>+COUNTIFS(ECR_Hours!$K$6:$K$7,ExportsELAP[[#This Row],[Date Prevailing]])</f>
        <v>0</v>
      </c>
      <c r="H3119" s="165">
        <f t="shared" si="195"/>
        <v>3</v>
      </c>
      <c r="I3119" s="166">
        <f>+Exports!G3122</f>
        <v>15.164399999999999</v>
      </c>
      <c r="J3119" s="166">
        <f>+'ELAP_IPCO-APND'!D3122</f>
        <v>57.521540000000002</v>
      </c>
      <c r="K3119" s="166">
        <f>+(ExportsELAP[[#This Row],[Exports kWh - MPT]]/1000)*ExportsELAP[[#This Row],[EIM Price]]</f>
        <v>0.87227964117599988</v>
      </c>
      <c r="L3119" s="167" t="str">
        <f>+INDEX(ECR_Hours!$I$12:$I$15,MATCH(ExportsELAP[[#This Row],[Date Prevailing]],ECR_Hours!$H$12:$H$15,1))</f>
        <v>NS</v>
      </c>
      <c r="M3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0" spans="1:13" x14ac:dyDescent="0.25">
      <c r="A3120" s="164">
        <f>+Exports!A3123</f>
        <v>44691</v>
      </c>
      <c r="B3120" s="165">
        <f t="shared" si="192"/>
        <v>2022</v>
      </c>
      <c r="C3120" s="165">
        <f t="shared" si="193"/>
        <v>5</v>
      </c>
      <c r="D3120" s="165">
        <f t="shared" si="194"/>
        <v>10</v>
      </c>
      <c r="E3120" s="165">
        <f>+Exports!B3123</f>
        <v>23</v>
      </c>
      <c r="F3120" s="165">
        <f>+WEEKDAY(ExportsELAP[[#This Row],[Date Prevailing]],1)</f>
        <v>3</v>
      </c>
      <c r="G3120" s="165">
        <f>+COUNTIFS(ECR_Hours!$K$6:$K$7,ExportsELAP[[#This Row],[Date Prevailing]])</f>
        <v>0</v>
      </c>
      <c r="H3120" s="165">
        <f t="shared" si="195"/>
        <v>3</v>
      </c>
      <c r="I3120" s="166">
        <f>+Exports!G3123</f>
        <v>19.463499999999989</v>
      </c>
      <c r="J3120" s="166">
        <f>+'ELAP_IPCO-APND'!D3123</f>
        <v>57.750830000000001</v>
      </c>
      <c r="K3120" s="166">
        <f>+(ExportsELAP[[#This Row],[Exports kWh - MPT]]/1000)*ExportsELAP[[#This Row],[EIM Price]]</f>
        <v>1.1240332797049992</v>
      </c>
      <c r="L3120" s="167" t="str">
        <f>+INDEX(ECR_Hours!$I$12:$I$15,MATCH(ExportsELAP[[#This Row],[Date Prevailing]],ECR_Hours!$H$12:$H$15,1))</f>
        <v>NS</v>
      </c>
      <c r="M3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1" spans="1:13" x14ac:dyDescent="0.25">
      <c r="A3121" s="164">
        <f>+Exports!A3124</f>
        <v>44691</v>
      </c>
      <c r="B3121" s="165">
        <f t="shared" si="192"/>
        <v>2022</v>
      </c>
      <c r="C3121" s="165">
        <f t="shared" si="193"/>
        <v>5</v>
      </c>
      <c r="D3121" s="165">
        <f t="shared" si="194"/>
        <v>10</v>
      </c>
      <c r="E3121" s="165">
        <f>+Exports!B3124</f>
        <v>24</v>
      </c>
      <c r="F3121" s="165">
        <f>+WEEKDAY(ExportsELAP[[#This Row],[Date Prevailing]],1)</f>
        <v>3</v>
      </c>
      <c r="G3121" s="165">
        <f>+COUNTIFS(ECR_Hours!$K$6:$K$7,ExportsELAP[[#This Row],[Date Prevailing]])</f>
        <v>0</v>
      </c>
      <c r="H3121" s="165">
        <f t="shared" si="195"/>
        <v>3</v>
      </c>
      <c r="I3121" s="166">
        <f>+Exports!G3124</f>
        <v>21.758200000000002</v>
      </c>
      <c r="J3121" s="166">
        <f>+'ELAP_IPCO-APND'!D3124</f>
        <v>62.480379999999997</v>
      </c>
      <c r="K3121" s="166">
        <f>+(ExportsELAP[[#This Row],[Exports kWh - MPT]]/1000)*ExportsELAP[[#This Row],[EIM Price]]</f>
        <v>1.359460604116</v>
      </c>
      <c r="L3121" s="167" t="str">
        <f>+INDEX(ECR_Hours!$I$12:$I$15,MATCH(ExportsELAP[[#This Row],[Date Prevailing]],ECR_Hours!$H$12:$H$15,1))</f>
        <v>NS</v>
      </c>
      <c r="M3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2" spans="1:13" x14ac:dyDescent="0.25">
      <c r="A3122" s="164">
        <f>+Exports!A3125</f>
        <v>44692</v>
      </c>
      <c r="B3122" s="165">
        <f t="shared" si="192"/>
        <v>2022</v>
      </c>
      <c r="C3122" s="165">
        <f t="shared" si="193"/>
        <v>5</v>
      </c>
      <c r="D3122" s="165">
        <f t="shared" si="194"/>
        <v>11</v>
      </c>
      <c r="E3122" s="165">
        <f>+Exports!B3125</f>
        <v>1</v>
      </c>
      <c r="F3122" s="165">
        <f>+WEEKDAY(ExportsELAP[[#This Row],[Date Prevailing]],1)</f>
        <v>4</v>
      </c>
      <c r="G3122" s="165">
        <f>+COUNTIFS(ECR_Hours!$K$6:$K$7,ExportsELAP[[#This Row],[Date Prevailing]])</f>
        <v>0</v>
      </c>
      <c r="H3122" s="165">
        <f t="shared" si="195"/>
        <v>4</v>
      </c>
      <c r="I3122" s="166">
        <f>+Exports!G3125</f>
        <v>31.1065</v>
      </c>
      <c r="J3122" s="166">
        <f>+'ELAP_IPCO-APND'!D3125</f>
        <v>54.753219999999999</v>
      </c>
      <c r="K3122" s="166">
        <f>+(ExportsELAP[[#This Row],[Exports kWh - MPT]]/1000)*ExportsELAP[[#This Row],[EIM Price]]</f>
        <v>1.7031810379300001</v>
      </c>
      <c r="L3122" s="167" t="str">
        <f>+INDEX(ECR_Hours!$I$12:$I$15,MATCH(ExportsELAP[[#This Row],[Date Prevailing]],ECR_Hours!$H$12:$H$15,1))</f>
        <v>NS</v>
      </c>
      <c r="M3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3" spans="1:13" x14ac:dyDescent="0.25">
      <c r="A3123" s="164">
        <f>+Exports!A3126</f>
        <v>44692</v>
      </c>
      <c r="B3123" s="165">
        <f t="shared" si="192"/>
        <v>2022</v>
      </c>
      <c r="C3123" s="165">
        <f t="shared" si="193"/>
        <v>5</v>
      </c>
      <c r="D3123" s="165">
        <f t="shared" si="194"/>
        <v>11</v>
      </c>
      <c r="E3123" s="165">
        <f>+Exports!B3126</f>
        <v>2</v>
      </c>
      <c r="F3123" s="165">
        <f>+WEEKDAY(ExportsELAP[[#This Row],[Date Prevailing]],1)</f>
        <v>4</v>
      </c>
      <c r="G3123" s="165">
        <f>+COUNTIFS(ECR_Hours!$K$6:$K$7,ExportsELAP[[#This Row],[Date Prevailing]])</f>
        <v>0</v>
      </c>
      <c r="H3123" s="165">
        <f t="shared" si="195"/>
        <v>4</v>
      </c>
      <c r="I3123" s="166">
        <f>+Exports!G3126</f>
        <v>32.588100000000004</v>
      </c>
      <c r="J3123" s="166">
        <f>+'ELAP_IPCO-APND'!D3126</f>
        <v>50.095149999999997</v>
      </c>
      <c r="K3123" s="166">
        <f>+(ExportsELAP[[#This Row],[Exports kWh - MPT]]/1000)*ExportsELAP[[#This Row],[EIM Price]]</f>
        <v>1.6325057577149999</v>
      </c>
      <c r="L3123" s="167" t="str">
        <f>+INDEX(ECR_Hours!$I$12:$I$15,MATCH(ExportsELAP[[#This Row],[Date Prevailing]],ECR_Hours!$H$12:$H$15,1))</f>
        <v>NS</v>
      </c>
      <c r="M3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4" spans="1:13" x14ac:dyDescent="0.25">
      <c r="A3124" s="164">
        <f>+Exports!A3127</f>
        <v>44692</v>
      </c>
      <c r="B3124" s="165">
        <f t="shared" si="192"/>
        <v>2022</v>
      </c>
      <c r="C3124" s="165">
        <f t="shared" si="193"/>
        <v>5</v>
      </c>
      <c r="D3124" s="165">
        <f t="shared" si="194"/>
        <v>11</v>
      </c>
      <c r="E3124" s="165">
        <f>+Exports!B3127</f>
        <v>3</v>
      </c>
      <c r="F3124" s="165">
        <f>+WEEKDAY(ExportsELAP[[#This Row],[Date Prevailing]],1)</f>
        <v>4</v>
      </c>
      <c r="G3124" s="165">
        <f>+COUNTIFS(ECR_Hours!$K$6:$K$7,ExportsELAP[[#This Row],[Date Prevailing]])</f>
        <v>0</v>
      </c>
      <c r="H3124" s="165">
        <f t="shared" si="195"/>
        <v>4</v>
      </c>
      <c r="I3124" s="166">
        <f>+Exports!G3127</f>
        <v>33.696800000000003</v>
      </c>
      <c r="J3124" s="166">
        <f>+'ELAP_IPCO-APND'!D3127</f>
        <v>48.32884</v>
      </c>
      <c r="K3124" s="166">
        <f>+(ExportsELAP[[#This Row],[Exports kWh - MPT]]/1000)*ExportsELAP[[#This Row],[EIM Price]]</f>
        <v>1.6285272557120003</v>
      </c>
      <c r="L3124" s="167" t="str">
        <f>+INDEX(ECR_Hours!$I$12:$I$15,MATCH(ExportsELAP[[#This Row],[Date Prevailing]],ECR_Hours!$H$12:$H$15,1))</f>
        <v>NS</v>
      </c>
      <c r="M3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5" spans="1:13" x14ac:dyDescent="0.25">
      <c r="A3125" s="164">
        <f>+Exports!A3128</f>
        <v>44692</v>
      </c>
      <c r="B3125" s="165">
        <f t="shared" si="192"/>
        <v>2022</v>
      </c>
      <c r="C3125" s="165">
        <f t="shared" si="193"/>
        <v>5</v>
      </c>
      <c r="D3125" s="165">
        <f t="shared" si="194"/>
        <v>11</v>
      </c>
      <c r="E3125" s="165">
        <f>+Exports!B3128</f>
        <v>4</v>
      </c>
      <c r="F3125" s="165">
        <f>+WEEKDAY(ExportsELAP[[#This Row],[Date Prevailing]],1)</f>
        <v>4</v>
      </c>
      <c r="G3125" s="165">
        <f>+COUNTIFS(ECR_Hours!$K$6:$K$7,ExportsELAP[[#This Row],[Date Prevailing]])</f>
        <v>0</v>
      </c>
      <c r="H3125" s="165">
        <f t="shared" si="195"/>
        <v>4</v>
      </c>
      <c r="I3125" s="166">
        <f>+Exports!G3128</f>
        <v>48.607299999999896</v>
      </c>
      <c r="J3125" s="166">
        <f>+'ELAP_IPCO-APND'!D3128</f>
        <v>47.654879999999999</v>
      </c>
      <c r="K3125" s="166">
        <f>+(ExportsELAP[[#This Row],[Exports kWh - MPT]]/1000)*ExportsELAP[[#This Row],[EIM Price]]</f>
        <v>2.3163750486239949</v>
      </c>
      <c r="L3125" s="167" t="str">
        <f>+INDEX(ECR_Hours!$I$12:$I$15,MATCH(ExportsELAP[[#This Row],[Date Prevailing]],ECR_Hours!$H$12:$H$15,1))</f>
        <v>NS</v>
      </c>
      <c r="M3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6" spans="1:13" x14ac:dyDescent="0.25">
      <c r="A3126" s="164">
        <f>+Exports!A3129</f>
        <v>44692</v>
      </c>
      <c r="B3126" s="165">
        <f t="shared" si="192"/>
        <v>2022</v>
      </c>
      <c r="C3126" s="165">
        <f t="shared" si="193"/>
        <v>5</v>
      </c>
      <c r="D3126" s="165">
        <f t="shared" si="194"/>
        <v>11</v>
      </c>
      <c r="E3126" s="165">
        <f>+Exports!B3129</f>
        <v>5</v>
      </c>
      <c r="F3126" s="165">
        <f>+WEEKDAY(ExportsELAP[[#This Row],[Date Prevailing]],1)</f>
        <v>4</v>
      </c>
      <c r="G3126" s="165">
        <f>+COUNTIFS(ECR_Hours!$K$6:$K$7,ExportsELAP[[#This Row],[Date Prevailing]])</f>
        <v>0</v>
      </c>
      <c r="H3126" s="165">
        <f t="shared" si="195"/>
        <v>4</v>
      </c>
      <c r="I3126" s="166">
        <f>+Exports!G3129</f>
        <v>50.840500000000006</v>
      </c>
      <c r="J3126" s="166">
        <f>+'ELAP_IPCO-APND'!D3129</f>
        <v>48.00929</v>
      </c>
      <c r="K3126" s="166">
        <f>+(ExportsELAP[[#This Row],[Exports kWh - MPT]]/1000)*ExportsELAP[[#This Row],[EIM Price]]</f>
        <v>2.4408163082450001</v>
      </c>
      <c r="L3126" s="167" t="str">
        <f>+INDEX(ECR_Hours!$I$12:$I$15,MATCH(ExportsELAP[[#This Row],[Date Prevailing]],ECR_Hours!$H$12:$H$15,1))</f>
        <v>NS</v>
      </c>
      <c r="M3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7" spans="1:13" x14ac:dyDescent="0.25">
      <c r="A3127" s="164">
        <f>+Exports!A3130</f>
        <v>44692</v>
      </c>
      <c r="B3127" s="165">
        <f t="shared" si="192"/>
        <v>2022</v>
      </c>
      <c r="C3127" s="165">
        <f t="shared" si="193"/>
        <v>5</v>
      </c>
      <c r="D3127" s="165">
        <f t="shared" si="194"/>
        <v>11</v>
      </c>
      <c r="E3127" s="165">
        <f>+Exports!B3130</f>
        <v>6</v>
      </c>
      <c r="F3127" s="165">
        <f>+WEEKDAY(ExportsELAP[[#This Row],[Date Prevailing]],1)</f>
        <v>4</v>
      </c>
      <c r="G3127" s="165">
        <f>+COUNTIFS(ECR_Hours!$K$6:$K$7,ExportsELAP[[#This Row],[Date Prevailing]])</f>
        <v>0</v>
      </c>
      <c r="H3127" s="165">
        <f t="shared" si="195"/>
        <v>4</v>
      </c>
      <c r="I3127" s="166">
        <f>+Exports!G3130</f>
        <v>45.435400000000001</v>
      </c>
      <c r="J3127" s="166">
        <f>+'ELAP_IPCO-APND'!D3130</f>
        <v>57.165120000000002</v>
      </c>
      <c r="K3127" s="166">
        <f>+(ExportsELAP[[#This Row],[Exports kWh - MPT]]/1000)*ExportsELAP[[#This Row],[EIM Price]]</f>
        <v>2.5973200932480003</v>
      </c>
      <c r="L3127" s="167" t="str">
        <f>+INDEX(ECR_Hours!$I$12:$I$15,MATCH(ExportsELAP[[#This Row],[Date Prevailing]],ECR_Hours!$H$12:$H$15,1))</f>
        <v>NS</v>
      </c>
      <c r="M3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8" spans="1:13" x14ac:dyDescent="0.25">
      <c r="A3128" s="164">
        <f>+Exports!A3131</f>
        <v>44692</v>
      </c>
      <c r="B3128" s="165">
        <f t="shared" si="192"/>
        <v>2022</v>
      </c>
      <c r="C3128" s="165">
        <f t="shared" si="193"/>
        <v>5</v>
      </c>
      <c r="D3128" s="165">
        <f t="shared" si="194"/>
        <v>11</v>
      </c>
      <c r="E3128" s="165">
        <f>+Exports!B3131</f>
        <v>7</v>
      </c>
      <c r="F3128" s="165">
        <f>+WEEKDAY(ExportsELAP[[#This Row],[Date Prevailing]],1)</f>
        <v>4</v>
      </c>
      <c r="G3128" s="165">
        <f>+COUNTIFS(ECR_Hours!$K$6:$K$7,ExportsELAP[[#This Row],[Date Prevailing]])</f>
        <v>0</v>
      </c>
      <c r="H3128" s="165">
        <f t="shared" si="195"/>
        <v>4</v>
      </c>
      <c r="I3128" s="166">
        <f>+Exports!G3131</f>
        <v>1233.9087999999999</v>
      </c>
      <c r="J3128" s="166">
        <f>+'ELAP_IPCO-APND'!D3131</f>
        <v>80.45729</v>
      </c>
      <c r="K3128" s="166">
        <f>+(ExportsELAP[[#This Row],[Exports kWh - MPT]]/1000)*ExportsELAP[[#This Row],[EIM Price]]</f>
        <v>99.276958155152002</v>
      </c>
      <c r="L3128" s="167" t="str">
        <f>+INDEX(ECR_Hours!$I$12:$I$15,MATCH(ExportsELAP[[#This Row],[Date Prevailing]],ECR_Hours!$H$12:$H$15,1))</f>
        <v>NS</v>
      </c>
      <c r="M3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29" spans="1:13" x14ac:dyDescent="0.25">
      <c r="A3129" s="164">
        <f>+Exports!A3132</f>
        <v>44692</v>
      </c>
      <c r="B3129" s="165">
        <f t="shared" si="192"/>
        <v>2022</v>
      </c>
      <c r="C3129" s="165">
        <f t="shared" si="193"/>
        <v>5</v>
      </c>
      <c r="D3129" s="165">
        <f t="shared" si="194"/>
        <v>11</v>
      </c>
      <c r="E3129" s="165">
        <f>+Exports!B3132</f>
        <v>8</v>
      </c>
      <c r="F3129" s="165">
        <f>+WEEKDAY(ExportsELAP[[#This Row],[Date Prevailing]],1)</f>
        <v>4</v>
      </c>
      <c r="G3129" s="165">
        <f>+COUNTIFS(ECR_Hours!$K$6:$K$7,ExportsELAP[[#This Row],[Date Prevailing]])</f>
        <v>0</v>
      </c>
      <c r="H3129" s="165">
        <f t="shared" si="195"/>
        <v>4</v>
      </c>
      <c r="I3129" s="166">
        <f>+Exports!G3132</f>
        <v>6288.4942999999994</v>
      </c>
      <c r="J3129" s="166">
        <f>+'ELAP_IPCO-APND'!D3132</f>
        <v>57.653039999999997</v>
      </c>
      <c r="K3129" s="166">
        <f>+(ExportsELAP[[#This Row],[Exports kWh - MPT]]/1000)*ExportsELAP[[#This Row],[EIM Price]]</f>
        <v>362.55081341767192</v>
      </c>
      <c r="L3129" s="167" t="str">
        <f>+INDEX(ECR_Hours!$I$12:$I$15,MATCH(ExportsELAP[[#This Row],[Date Prevailing]],ECR_Hours!$H$12:$H$15,1))</f>
        <v>NS</v>
      </c>
      <c r="M3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0" spans="1:13" x14ac:dyDescent="0.25">
      <c r="A3130" s="164">
        <f>+Exports!A3133</f>
        <v>44692</v>
      </c>
      <c r="B3130" s="165">
        <f t="shared" si="192"/>
        <v>2022</v>
      </c>
      <c r="C3130" s="165">
        <f t="shared" si="193"/>
        <v>5</v>
      </c>
      <c r="D3130" s="165">
        <f t="shared" si="194"/>
        <v>11</v>
      </c>
      <c r="E3130" s="165">
        <f>+Exports!B3133</f>
        <v>9</v>
      </c>
      <c r="F3130" s="165">
        <f>+WEEKDAY(ExportsELAP[[#This Row],[Date Prevailing]],1)</f>
        <v>4</v>
      </c>
      <c r="G3130" s="165">
        <f>+COUNTIFS(ECR_Hours!$K$6:$K$7,ExportsELAP[[#This Row],[Date Prevailing]])</f>
        <v>0</v>
      </c>
      <c r="H3130" s="165">
        <f t="shared" si="195"/>
        <v>4</v>
      </c>
      <c r="I3130" s="166">
        <f>+Exports!G3133</f>
        <v>13693.189</v>
      </c>
      <c r="J3130" s="166">
        <f>+'ELAP_IPCO-APND'!D3133</f>
        <v>41.122970000000002</v>
      </c>
      <c r="K3130" s="166">
        <f>+(ExportsELAP[[#This Row],[Exports kWh - MPT]]/1000)*ExportsELAP[[#This Row],[EIM Price]]</f>
        <v>563.10460045133004</v>
      </c>
      <c r="L3130" s="167" t="str">
        <f>+INDEX(ECR_Hours!$I$12:$I$15,MATCH(ExportsELAP[[#This Row],[Date Prevailing]],ECR_Hours!$H$12:$H$15,1))</f>
        <v>NS</v>
      </c>
      <c r="M3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1" spans="1:13" x14ac:dyDescent="0.25">
      <c r="A3131" s="164">
        <f>+Exports!A3134</f>
        <v>44692</v>
      </c>
      <c r="B3131" s="165">
        <f t="shared" si="192"/>
        <v>2022</v>
      </c>
      <c r="C3131" s="165">
        <f t="shared" si="193"/>
        <v>5</v>
      </c>
      <c r="D3131" s="165">
        <f t="shared" si="194"/>
        <v>11</v>
      </c>
      <c r="E3131" s="165">
        <f>+Exports!B3134</f>
        <v>10</v>
      </c>
      <c r="F3131" s="165">
        <f>+WEEKDAY(ExportsELAP[[#This Row],[Date Prevailing]],1)</f>
        <v>4</v>
      </c>
      <c r="G3131" s="165">
        <f>+COUNTIFS(ECR_Hours!$K$6:$K$7,ExportsELAP[[#This Row],[Date Prevailing]])</f>
        <v>0</v>
      </c>
      <c r="H3131" s="165">
        <f t="shared" si="195"/>
        <v>4</v>
      </c>
      <c r="I3131" s="166">
        <f>+Exports!G3134</f>
        <v>26276.496200000001</v>
      </c>
      <c r="J3131" s="166">
        <f>+'ELAP_IPCO-APND'!D3134</f>
        <v>77.615579999999994</v>
      </c>
      <c r="K3131" s="166">
        <f>+(ExportsELAP[[#This Row],[Exports kWh - MPT]]/1000)*ExportsELAP[[#This Row],[EIM Price]]</f>
        <v>2039.4654929307958</v>
      </c>
      <c r="L3131" s="167" t="str">
        <f>+INDEX(ECR_Hours!$I$12:$I$15,MATCH(ExportsELAP[[#This Row],[Date Prevailing]],ECR_Hours!$H$12:$H$15,1))</f>
        <v>NS</v>
      </c>
      <c r="M3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2" spans="1:13" x14ac:dyDescent="0.25">
      <c r="A3132" s="164">
        <f>+Exports!A3135</f>
        <v>44692</v>
      </c>
      <c r="B3132" s="165">
        <f t="shared" si="192"/>
        <v>2022</v>
      </c>
      <c r="C3132" s="165">
        <f t="shared" si="193"/>
        <v>5</v>
      </c>
      <c r="D3132" s="165">
        <f t="shared" si="194"/>
        <v>11</v>
      </c>
      <c r="E3132" s="165">
        <f>+Exports!B3135</f>
        <v>11</v>
      </c>
      <c r="F3132" s="165">
        <f>+WEEKDAY(ExportsELAP[[#This Row],[Date Prevailing]],1)</f>
        <v>4</v>
      </c>
      <c r="G3132" s="165">
        <f>+COUNTIFS(ECR_Hours!$K$6:$K$7,ExportsELAP[[#This Row],[Date Prevailing]])</f>
        <v>0</v>
      </c>
      <c r="H3132" s="165">
        <f t="shared" si="195"/>
        <v>4</v>
      </c>
      <c r="I3132" s="166">
        <f>+Exports!G3135</f>
        <v>39754.621599999999</v>
      </c>
      <c r="J3132" s="166">
        <f>+'ELAP_IPCO-APND'!D3135</f>
        <v>33.828049999999998</v>
      </c>
      <c r="K3132" s="166">
        <f>+(ExportsELAP[[#This Row],[Exports kWh - MPT]]/1000)*ExportsELAP[[#This Row],[EIM Price]]</f>
        <v>1344.8213272158798</v>
      </c>
      <c r="L3132" s="167" t="str">
        <f>+INDEX(ECR_Hours!$I$12:$I$15,MATCH(ExportsELAP[[#This Row],[Date Prevailing]],ECR_Hours!$H$12:$H$15,1))</f>
        <v>NS</v>
      </c>
      <c r="M3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3" spans="1:13" x14ac:dyDescent="0.25">
      <c r="A3133" s="164">
        <f>+Exports!A3136</f>
        <v>44692</v>
      </c>
      <c r="B3133" s="165">
        <f t="shared" si="192"/>
        <v>2022</v>
      </c>
      <c r="C3133" s="165">
        <f t="shared" si="193"/>
        <v>5</v>
      </c>
      <c r="D3133" s="165">
        <f t="shared" si="194"/>
        <v>11</v>
      </c>
      <c r="E3133" s="165">
        <f>+Exports!B3136</f>
        <v>12</v>
      </c>
      <c r="F3133" s="165">
        <f>+WEEKDAY(ExportsELAP[[#This Row],[Date Prevailing]],1)</f>
        <v>4</v>
      </c>
      <c r="G3133" s="165">
        <f>+COUNTIFS(ECR_Hours!$K$6:$K$7,ExportsELAP[[#This Row],[Date Prevailing]])</f>
        <v>0</v>
      </c>
      <c r="H3133" s="165">
        <f t="shared" si="195"/>
        <v>4</v>
      </c>
      <c r="I3133" s="166">
        <f>+Exports!G3136</f>
        <v>48717.411600000007</v>
      </c>
      <c r="J3133" s="166">
        <f>+'ELAP_IPCO-APND'!D3136</f>
        <v>38.12388</v>
      </c>
      <c r="K3133" s="166">
        <f>+(ExportsELAP[[#This Row],[Exports kWh - MPT]]/1000)*ExportsELAP[[#This Row],[EIM Price]]</f>
        <v>1857.2967537490083</v>
      </c>
      <c r="L3133" s="167" t="str">
        <f>+INDEX(ECR_Hours!$I$12:$I$15,MATCH(ExportsELAP[[#This Row],[Date Prevailing]],ECR_Hours!$H$12:$H$15,1))</f>
        <v>NS</v>
      </c>
      <c r="M3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4" spans="1:13" x14ac:dyDescent="0.25">
      <c r="A3134" s="164">
        <f>+Exports!A3137</f>
        <v>44692</v>
      </c>
      <c r="B3134" s="165">
        <f t="shared" si="192"/>
        <v>2022</v>
      </c>
      <c r="C3134" s="165">
        <f t="shared" si="193"/>
        <v>5</v>
      </c>
      <c r="D3134" s="165">
        <f t="shared" si="194"/>
        <v>11</v>
      </c>
      <c r="E3134" s="165">
        <f>+Exports!B3137</f>
        <v>13</v>
      </c>
      <c r="F3134" s="165">
        <f>+WEEKDAY(ExportsELAP[[#This Row],[Date Prevailing]],1)</f>
        <v>4</v>
      </c>
      <c r="G3134" s="165">
        <f>+COUNTIFS(ECR_Hours!$K$6:$K$7,ExportsELAP[[#This Row],[Date Prevailing]])</f>
        <v>0</v>
      </c>
      <c r="H3134" s="165">
        <f t="shared" si="195"/>
        <v>4</v>
      </c>
      <c r="I3134" s="166">
        <f>+Exports!G3137</f>
        <v>49985.349799999996</v>
      </c>
      <c r="J3134" s="166">
        <f>+'ELAP_IPCO-APND'!D3137</f>
        <v>32.320689999999999</v>
      </c>
      <c r="K3134" s="166">
        <f>+(ExportsELAP[[#This Row],[Exports kWh - MPT]]/1000)*ExportsELAP[[#This Row],[EIM Price]]</f>
        <v>1615.5609954273618</v>
      </c>
      <c r="L3134" s="167" t="str">
        <f>+INDEX(ECR_Hours!$I$12:$I$15,MATCH(ExportsELAP[[#This Row],[Date Prevailing]],ECR_Hours!$H$12:$H$15,1))</f>
        <v>NS</v>
      </c>
      <c r="M3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5" spans="1:13" x14ac:dyDescent="0.25">
      <c r="A3135" s="164">
        <f>+Exports!A3138</f>
        <v>44692</v>
      </c>
      <c r="B3135" s="165">
        <f t="shared" si="192"/>
        <v>2022</v>
      </c>
      <c r="C3135" s="165">
        <f t="shared" si="193"/>
        <v>5</v>
      </c>
      <c r="D3135" s="165">
        <f t="shared" si="194"/>
        <v>11</v>
      </c>
      <c r="E3135" s="165">
        <f>+Exports!B3138</f>
        <v>14</v>
      </c>
      <c r="F3135" s="165">
        <f>+WEEKDAY(ExportsELAP[[#This Row],[Date Prevailing]],1)</f>
        <v>4</v>
      </c>
      <c r="G3135" s="165">
        <f>+COUNTIFS(ECR_Hours!$K$6:$K$7,ExportsELAP[[#This Row],[Date Prevailing]])</f>
        <v>0</v>
      </c>
      <c r="H3135" s="165">
        <f t="shared" si="195"/>
        <v>4</v>
      </c>
      <c r="I3135" s="166">
        <f>+Exports!G3138</f>
        <v>52030.654600000002</v>
      </c>
      <c r="J3135" s="166">
        <f>+'ELAP_IPCO-APND'!D3138</f>
        <v>32.180120000000002</v>
      </c>
      <c r="K3135" s="166">
        <f>+(ExportsELAP[[#This Row],[Exports kWh - MPT]]/1000)*ExportsELAP[[#This Row],[EIM Price]]</f>
        <v>1674.352708706552</v>
      </c>
      <c r="L3135" s="167" t="str">
        <f>+INDEX(ECR_Hours!$I$12:$I$15,MATCH(ExportsELAP[[#This Row],[Date Prevailing]],ECR_Hours!$H$12:$H$15,1))</f>
        <v>NS</v>
      </c>
      <c r="M3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6" spans="1:13" x14ac:dyDescent="0.25">
      <c r="A3136" s="164">
        <f>+Exports!A3139</f>
        <v>44692</v>
      </c>
      <c r="B3136" s="165">
        <f t="shared" si="192"/>
        <v>2022</v>
      </c>
      <c r="C3136" s="165">
        <f t="shared" si="193"/>
        <v>5</v>
      </c>
      <c r="D3136" s="165">
        <f t="shared" si="194"/>
        <v>11</v>
      </c>
      <c r="E3136" s="165">
        <f>+Exports!B3139</f>
        <v>15</v>
      </c>
      <c r="F3136" s="165">
        <f>+WEEKDAY(ExportsELAP[[#This Row],[Date Prevailing]],1)</f>
        <v>4</v>
      </c>
      <c r="G3136" s="165">
        <f>+COUNTIFS(ECR_Hours!$K$6:$K$7,ExportsELAP[[#This Row],[Date Prevailing]])</f>
        <v>0</v>
      </c>
      <c r="H3136" s="165">
        <f t="shared" si="195"/>
        <v>4</v>
      </c>
      <c r="I3136" s="166">
        <f>+Exports!G3139</f>
        <v>52670.869400000003</v>
      </c>
      <c r="J3136" s="166">
        <f>+'ELAP_IPCO-APND'!D3139</f>
        <v>33.448770000000003</v>
      </c>
      <c r="K3136" s="166">
        <f>+(ExportsELAP[[#This Row],[Exports kWh - MPT]]/1000)*ExportsELAP[[#This Row],[EIM Price]]</f>
        <v>1761.7757962606381</v>
      </c>
      <c r="L3136" s="167" t="str">
        <f>+INDEX(ECR_Hours!$I$12:$I$15,MATCH(ExportsELAP[[#This Row],[Date Prevailing]],ECR_Hours!$H$12:$H$15,1))</f>
        <v>NS</v>
      </c>
      <c r="M3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7" spans="1:13" x14ac:dyDescent="0.25">
      <c r="A3137" s="164">
        <f>+Exports!A3140</f>
        <v>44692</v>
      </c>
      <c r="B3137" s="165">
        <f t="shared" si="192"/>
        <v>2022</v>
      </c>
      <c r="C3137" s="165">
        <f t="shared" si="193"/>
        <v>5</v>
      </c>
      <c r="D3137" s="165">
        <f t="shared" si="194"/>
        <v>11</v>
      </c>
      <c r="E3137" s="165">
        <f>+Exports!B3140</f>
        <v>16</v>
      </c>
      <c r="F3137" s="165">
        <f>+WEEKDAY(ExportsELAP[[#This Row],[Date Prevailing]],1)</f>
        <v>4</v>
      </c>
      <c r="G3137" s="165">
        <f>+COUNTIFS(ECR_Hours!$K$6:$K$7,ExportsELAP[[#This Row],[Date Prevailing]])</f>
        <v>0</v>
      </c>
      <c r="H3137" s="165">
        <f t="shared" si="195"/>
        <v>4</v>
      </c>
      <c r="I3137" s="166">
        <f>+Exports!G3140</f>
        <v>53617.515899999999</v>
      </c>
      <c r="J3137" s="166">
        <f>+'ELAP_IPCO-APND'!D3140</f>
        <v>32.365290000000002</v>
      </c>
      <c r="K3137" s="166">
        <f>+(ExportsELAP[[#This Row],[Exports kWh - MPT]]/1000)*ExportsELAP[[#This Row],[EIM Price]]</f>
        <v>1735.3464511831112</v>
      </c>
      <c r="L3137" s="167" t="str">
        <f>+INDEX(ECR_Hours!$I$12:$I$15,MATCH(ExportsELAP[[#This Row],[Date Prevailing]],ECR_Hours!$H$12:$H$15,1))</f>
        <v>NS</v>
      </c>
      <c r="M3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8" spans="1:13" x14ac:dyDescent="0.25">
      <c r="A3138" s="164">
        <f>+Exports!A3141</f>
        <v>44692</v>
      </c>
      <c r="B3138" s="165">
        <f t="shared" ref="B3138:B3201" si="196">+YEAR(A3138)</f>
        <v>2022</v>
      </c>
      <c r="C3138" s="165">
        <f t="shared" ref="C3138:C3201" si="197">+MONTH(A3138)</f>
        <v>5</v>
      </c>
      <c r="D3138" s="165">
        <f t="shared" ref="D3138:D3201" si="198">+DAY(A3138)</f>
        <v>11</v>
      </c>
      <c r="E3138" s="165">
        <f>+Exports!B3141</f>
        <v>17</v>
      </c>
      <c r="F3138" s="165">
        <f>+WEEKDAY(ExportsELAP[[#This Row],[Date Prevailing]],1)</f>
        <v>4</v>
      </c>
      <c r="G3138" s="165">
        <f>+COUNTIFS(ECR_Hours!$K$6:$K$7,ExportsELAP[[#This Row],[Date Prevailing]])</f>
        <v>0</v>
      </c>
      <c r="H3138" s="165">
        <f t="shared" ref="H3138:H3201" si="199">+IF(G3138=1,0,F3138)</f>
        <v>4</v>
      </c>
      <c r="I3138" s="166">
        <f>+Exports!G3141</f>
        <v>47843.354999999996</v>
      </c>
      <c r="J3138" s="166">
        <f>+'ELAP_IPCO-APND'!D3141</f>
        <v>40.99991</v>
      </c>
      <c r="K3138" s="166">
        <f>+(ExportsELAP[[#This Row],[Exports kWh - MPT]]/1000)*ExportsELAP[[#This Row],[EIM Price]]</f>
        <v>1961.5732490980497</v>
      </c>
      <c r="L3138" s="167" t="str">
        <f>+INDEX(ECR_Hours!$I$12:$I$15,MATCH(ExportsELAP[[#This Row],[Date Prevailing]],ECR_Hours!$H$12:$H$15,1))</f>
        <v>NS</v>
      </c>
      <c r="M3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39" spans="1:13" x14ac:dyDescent="0.25">
      <c r="A3139" s="164">
        <f>+Exports!A3142</f>
        <v>44692</v>
      </c>
      <c r="B3139" s="165">
        <f t="shared" si="196"/>
        <v>2022</v>
      </c>
      <c r="C3139" s="165">
        <f t="shared" si="197"/>
        <v>5</v>
      </c>
      <c r="D3139" s="165">
        <f t="shared" si="198"/>
        <v>11</v>
      </c>
      <c r="E3139" s="165">
        <f>+Exports!B3142</f>
        <v>18</v>
      </c>
      <c r="F3139" s="165">
        <f>+WEEKDAY(ExportsELAP[[#This Row],[Date Prevailing]],1)</f>
        <v>4</v>
      </c>
      <c r="G3139" s="165">
        <f>+COUNTIFS(ECR_Hours!$K$6:$K$7,ExportsELAP[[#This Row],[Date Prevailing]])</f>
        <v>0</v>
      </c>
      <c r="H3139" s="165">
        <f t="shared" si="199"/>
        <v>4</v>
      </c>
      <c r="I3139" s="166">
        <f>+Exports!G3142</f>
        <v>32399.955000000002</v>
      </c>
      <c r="J3139" s="166">
        <f>+'ELAP_IPCO-APND'!D3142</f>
        <v>40.861699999999999</v>
      </c>
      <c r="K3139" s="166">
        <f>+(ExportsELAP[[#This Row],[Exports kWh - MPT]]/1000)*ExportsELAP[[#This Row],[EIM Price]]</f>
        <v>1323.9172412235</v>
      </c>
      <c r="L3139" s="167" t="str">
        <f>+INDEX(ECR_Hours!$I$12:$I$15,MATCH(ExportsELAP[[#This Row],[Date Prevailing]],ECR_Hours!$H$12:$H$15,1))</f>
        <v>NS</v>
      </c>
      <c r="M3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0" spans="1:13" x14ac:dyDescent="0.25">
      <c r="A3140" s="164">
        <f>+Exports!A3143</f>
        <v>44692</v>
      </c>
      <c r="B3140" s="165">
        <f t="shared" si="196"/>
        <v>2022</v>
      </c>
      <c r="C3140" s="165">
        <f t="shared" si="197"/>
        <v>5</v>
      </c>
      <c r="D3140" s="165">
        <f t="shared" si="198"/>
        <v>11</v>
      </c>
      <c r="E3140" s="165">
        <f>+Exports!B3143</f>
        <v>19</v>
      </c>
      <c r="F3140" s="165">
        <f>+WEEKDAY(ExportsELAP[[#This Row],[Date Prevailing]],1)</f>
        <v>4</v>
      </c>
      <c r="G3140" s="165">
        <f>+COUNTIFS(ECR_Hours!$K$6:$K$7,ExportsELAP[[#This Row],[Date Prevailing]])</f>
        <v>0</v>
      </c>
      <c r="H3140" s="165">
        <f t="shared" si="199"/>
        <v>4</v>
      </c>
      <c r="I3140" s="166">
        <f>+Exports!G3143</f>
        <v>17591.483699999997</v>
      </c>
      <c r="J3140" s="166">
        <f>+'ELAP_IPCO-APND'!D3143</f>
        <v>34.45814</v>
      </c>
      <c r="K3140" s="166">
        <f>+(ExportsELAP[[#This Row],[Exports kWh - MPT]]/1000)*ExportsELAP[[#This Row],[EIM Price]]</f>
        <v>606.16980814231795</v>
      </c>
      <c r="L3140" s="167" t="str">
        <f>+INDEX(ECR_Hours!$I$12:$I$15,MATCH(ExportsELAP[[#This Row],[Date Prevailing]],ECR_Hours!$H$12:$H$15,1))</f>
        <v>NS</v>
      </c>
      <c r="M3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1" spans="1:13" x14ac:dyDescent="0.25">
      <c r="A3141" s="164">
        <f>+Exports!A3144</f>
        <v>44692</v>
      </c>
      <c r="B3141" s="165">
        <f t="shared" si="196"/>
        <v>2022</v>
      </c>
      <c r="C3141" s="165">
        <f t="shared" si="197"/>
        <v>5</v>
      </c>
      <c r="D3141" s="165">
        <f t="shared" si="198"/>
        <v>11</v>
      </c>
      <c r="E3141" s="165">
        <f>+Exports!B3144</f>
        <v>20</v>
      </c>
      <c r="F3141" s="165">
        <f>+WEEKDAY(ExportsELAP[[#This Row],[Date Prevailing]],1)</f>
        <v>4</v>
      </c>
      <c r="G3141" s="165">
        <f>+COUNTIFS(ECR_Hours!$K$6:$K$7,ExportsELAP[[#This Row],[Date Prevailing]])</f>
        <v>0</v>
      </c>
      <c r="H3141" s="165">
        <f t="shared" si="199"/>
        <v>4</v>
      </c>
      <c r="I3141" s="166">
        <f>+Exports!G3144</f>
        <v>5779.0781999999999</v>
      </c>
      <c r="J3141" s="166">
        <f>+'ELAP_IPCO-APND'!D3144</f>
        <v>53.186250000000001</v>
      </c>
      <c r="K3141" s="166">
        <f>+(ExportsELAP[[#This Row],[Exports kWh - MPT]]/1000)*ExportsELAP[[#This Row],[EIM Price]]</f>
        <v>307.36749791475</v>
      </c>
      <c r="L3141" s="167" t="str">
        <f>+INDEX(ECR_Hours!$I$12:$I$15,MATCH(ExportsELAP[[#This Row],[Date Prevailing]],ECR_Hours!$H$12:$H$15,1))</f>
        <v>NS</v>
      </c>
      <c r="M3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2" spans="1:13" x14ac:dyDescent="0.25">
      <c r="A3142" s="164">
        <f>+Exports!A3145</f>
        <v>44692</v>
      </c>
      <c r="B3142" s="165">
        <f t="shared" si="196"/>
        <v>2022</v>
      </c>
      <c r="C3142" s="165">
        <f t="shared" si="197"/>
        <v>5</v>
      </c>
      <c r="D3142" s="165">
        <f t="shared" si="198"/>
        <v>11</v>
      </c>
      <c r="E3142" s="165">
        <f>+Exports!B3145</f>
        <v>21</v>
      </c>
      <c r="F3142" s="165">
        <f>+WEEKDAY(ExportsELAP[[#This Row],[Date Prevailing]],1)</f>
        <v>4</v>
      </c>
      <c r="G3142" s="165">
        <f>+COUNTIFS(ECR_Hours!$K$6:$K$7,ExportsELAP[[#This Row],[Date Prevailing]])</f>
        <v>0</v>
      </c>
      <c r="H3142" s="165">
        <f t="shared" si="199"/>
        <v>4</v>
      </c>
      <c r="I3142" s="166">
        <f>+Exports!G3145</f>
        <v>951.45820000000003</v>
      </c>
      <c r="J3142" s="166">
        <f>+'ELAP_IPCO-APND'!D3145</f>
        <v>52.574550000000002</v>
      </c>
      <c r="K3142" s="166">
        <f>+(ExportsELAP[[#This Row],[Exports kWh - MPT]]/1000)*ExportsELAP[[#This Row],[EIM Price]]</f>
        <v>50.022486708810007</v>
      </c>
      <c r="L3142" s="167" t="str">
        <f>+INDEX(ECR_Hours!$I$12:$I$15,MATCH(ExportsELAP[[#This Row],[Date Prevailing]],ECR_Hours!$H$12:$H$15,1))</f>
        <v>NS</v>
      </c>
      <c r="M3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3" spans="1:13" x14ac:dyDescent="0.25">
      <c r="A3143" s="164">
        <f>+Exports!A3146</f>
        <v>44692</v>
      </c>
      <c r="B3143" s="165">
        <f t="shared" si="196"/>
        <v>2022</v>
      </c>
      <c r="C3143" s="165">
        <f t="shared" si="197"/>
        <v>5</v>
      </c>
      <c r="D3143" s="165">
        <f t="shared" si="198"/>
        <v>11</v>
      </c>
      <c r="E3143" s="165">
        <f>+Exports!B3146</f>
        <v>22</v>
      </c>
      <c r="F3143" s="165">
        <f>+WEEKDAY(ExportsELAP[[#This Row],[Date Prevailing]],1)</f>
        <v>4</v>
      </c>
      <c r="G3143" s="165">
        <f>+COUNTIFS(ECR_Hours!$K$6:$K$7,ExportsELAP[[#This Row],[Date Prevailing]])</f>
        <v>0</v>
      </c>
      <c r="H3143" s="165">
        <f t="shared" si="199"/>
        <v>4</v>
      </c>
      <c r="I3143" s="166">
        <f>+Exports!G3146</f>
        <v>12.133400000000002</v>
      </c>
      <c r="J3143" s="166">
        <f>+'ELAP_IPCO-APND'!D3146</f>
        <v>72.834909999999994</v>
      </c>
      <c r="K3143" s="166">
        <f>+(ExportsELAP[[#This Row],[Exports kWh - MPT]]/1000)*ExportsELAP[[#This Row],[EIM Price]]</f>
        <v>0.8837350969940001</v>
      </c>
      <c r="L3143" s="167" t="str">
        <f>+INDEX(ECR_Hours!$I$12:$I$15,MATCH(ExportsELAP[[#This Row],[Date Prevailing]],ECR_Hours!$H$12:$H$15,1))</f>
        <v>NS</v>
      </c>
      <c r="M3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4" spans="1:13" x14ac:dyDescent="0.25">
      <c r="A3144" s="164">
        <f>+Exports!A3147</f>
        <v>44692</v>
      </c>
      <c r="B3144" s="165">
        <f t="shared" si="196"/>
        <v>2022</v>
      </c>
      <c r="C3144" s="165">
        <f t="shared" si="197"/>
        <v>5</v>
      </c>
      <c r="D3144" s="165">
        <f t="shared" si="198"/>
        <v>11</v>
      </c>
      <c r="E3144" s="165">
        <f>+Exports!B3147</f>
        <v>23</v>
      </c>
      <c r="F3144" s="165">
        <f>+WEEKDAY(ExportsELAP[[#This Row],[Date Prevailing]],1)</f>
        <v>4</v>
      </c>
      <c r="G3144" s="165">
        <f>+COUNTIFS(ECR_Hours!$K$6:$K$7,ExportsELAP[[#This Row],[Date Prevailing]])</f>
        <v>0</v>
      </c>
      <c r="H3144" s="165">
        <f t="shared" si="199"/>
        <v>4</v>
      </c>
      <c r="I3144" s="166">
        <f>+Exports!G3147</f>
        <v>11.315799999999999</v>
      </c>
      <c r="J3144" s="166">
        <f>+'ELAP_IPCO-APND'!D3147</f>
        <v>60.58746</v>
      </c>
      <c r="K3144" s="166">
        <f>+(ExportsELAP[[#This Row],[Exports kWh - MPT]]/1000)*ExportsELAP[[#This Row],[EIM Price]]</f>
        <v>0.6855955798679999</v>
      </c>
      <c r="L3144" s="167" t="str">
        <f>+INDEX(ECR_Hours!$I$12:$I$15,MATCH(ExportsELAP[[#This Row],[Date Prevailing]],ECR_Hours!$H$12:$H$15,1))</f>
        <v>NS</v>
      </c>
      <c r="M3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5" spans="1:13" x14ac:dyDescent="0.25">
      <c r="A3145" s="164">
        <f>+Exports!A3148</f>
        <v>44692</v>
      </c>
      <c r="B3145" s="165">
        <f t="shared" si="196"/>
        <v>2022</v>
      </c>
      <c r="C3145" s="165">
        <f t="shared" si="197"/>
        <v>5</v>
      </c>
      <c r="D3145" s="165">
        <f t="shared" si="198"/>
        <v>11</v>
      </c>
      <c r="E3145" s="165">
        <f>+Exports!B3148</f>
        <v>24</v>
      </c>
      <c r="F3145" s="165">
        <f>+WEEKDAY(ExportsELAP[[#This Row],[Date Prevailing]],1)</f>
        <v>4</v>
      </c>
      <c r="G3145" s="165">
        <f>+COUNTIFS(ECR_Hours!$K$6:$K$7,ExportsELAP[[#This Row],[Date Prevailing]])</f>
        <v>0</v>
      </c>
      <c r="H3145" s="165">
        <f t="shared" si="199"/>
        <v>4</v>
      </c>
      <c r="I3145" s="166">
        <f>+Exports!G3148</f>
        <v>14.084299999999999</v>
      </c>
      <c r="J3145" s="166">
        <f>+'ELAP_IPCO-APND'!D3148</f>
        <v>53.49991</v>
      </c>
      <c r="K3145" s="166">
        <f>+(ExportsELAP[[#This Row],[Exports kWh - MPT]]/1000)*ExportsELAP[[#This Row],[EIM Price]]</f>
        <v>0.75350878241300001</v>
      </c>
      <c r="L3145" s="167" t="str">
        <f>+INDEX(ECR_Hours!$I$12:$I$15,MATCH(ExportsELAP[[#This Row],[Date Prevailing]],ECR_Hours!$H$12:$H$15,1))</f>
        <v>NS</v>
      </c>
      <c r="M3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6" spans="1:13" x14ac:dyDescent="0.25">
      <c r="A3146" s="164">
        <f>+Exports!A3149</f>
        <v>44693</v>
      </c>
      <c r="B3146" s="165">
        <f t="shared" si="196"/>
        <v>2022</v>
      </c>
      <c r="C3146" s="165">
        <f t="shared" si="197"/>
        <v>5</v>
      </c>
      <c r="D3146" s="165">
        <f t="shared" si="198"/>
        <v>12</v>
      </c>
      <c r="E3146" s="165">
        <f>+Exports!B3149</f>
        <v>1</v>
      </c>
      <c r="F3146" s="165">
        <f>+WEEKDAY(ExportsELAP[[#This Row],[Date Prevailing]],1)</f>
        <v>5</v>
      </c>
      <c r="G3146" s="165">
        <f>+COUNTIFS(ECR_Hours!$K$6:$K$7,ExportsELAP[[#This Row],[Date Prevailing]])</f>
        <v>0</v>
      </c>
      <c r="H3146" s="165">
        <f t="shared" si="199"/>
        <v>5</v>
      </c>
      <c r="I3146" s="166">
        <f>+Exports!G3149</f>
        <v>17.655899999999999</v>
      </c>
      <c r="J3146" s="166">
        <f>+'ELAP_IPCO-APND'!D3149</f>
        <v>51.700519999999997</v>
      </c>
      <c r="K3146" s="166">
        <f>+(ExportsELAP[[#This Row],[Exports kWh - MPT]]/1000)*ExportsELAP[[#This Row],[EIM Price]]</f>
        <v>0.9128192110679999</v>
      </c>
      <c r="L3146" s="167" t="str">
        <f>+INDEX(ECR_Hours!$I$12:$I$15,MATCH(ExportsELAP[[#This Row],[Date Prevailing]],ECR_Hours!$H$12:$H$15,1))</f>
        <v>NS</v>
      </c>
      <c r="M3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7" spans="1:13" x14ac:dyDescent="0.25">
      <c r="A3147" s="164">
        <f>+Exports!A3150</f>
        <v>44693</v>
      </c>
      <c r="B3147" s="165">
        <f t="shared" si="196"/>
        <v>2022</v>
      </c>
      <c r="C3147" s="165">
        <f t="shared" si="197"/>
        <v>5</v>
      </c>
      <c r="D3147" s="165">
        <f t="shared" si="198"/>
        <v>12</v>
      </c>
      <c r="E3147" s="165">
        <f>+Exports!B3150</f>
        <v>2</v>
      </c>
      <c r="F3147" s="165">
        <f>+WEEKDAY(ExportsELAP[[#This Row],[Date Prevailing]],1)</f>
        <v>5</v>
      </c>
      <c r="G3147" s="165">
        <f>+COUNTIFS(ECR_Hours!$K$6:$K$7,ExportsELAP[[#This Row],[Date Prevailing]])</f>
        <v>0</v>
      </c>
      <c r="H3147" s="165">
        <f t="shared" si="199"/>
        <v>5</v>
      </c>
      <c r="I3147" s="166">
        <f>+Exports!G3150</f>
        <v>16.044799999999999</v>
      </c>
      <c r="J3147" s="166">
        <f>+'ELAP_IPCO-APND'!D3150</f>
        <v>45.665239999999997</v>
      </c>
      <c r="K3147" s="166">
        <f>+(ExportsELAP[[#This Row],[Exports kWh - MPT]]/1000)*ExportsELAP[[#This Row],[EIM Price]]</f>
        <v>0.73268964275199988</v>
      </c>
      <c r="L3147" s="167" t="str">
        <f>+INDEX(ECR_Hours!$I$12:$I$15,MATCH(ExportsELAP[[#This Row],[Date Prevailing]],ECR_Hours!$H$12:$H$15,1))</f>
        <v>NS</v>
      </c>
      <c r="M3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8" spans="1:13" x14ac:dyDescent="0.25">
      <c r="A3148" s="164">
        <f>+Exports!A3151</f>
        <v>44693</v>
      </c>
      <c r="B3148" s="165">
        <f t="shared" si="196"/>
        <v>2022</v>
      </c>
      <c r="C3148" s="165">
        <f t="shared" si="197"/>
        <v>5</v>
      </c>
      <c r="D3148" s="165">
        <f t="shared" si="198"/>
        <v>12</v>
      </c>
      <c r="E3148" s="165">
        <f>+Exports!B3151</f>
        <v>3</v>
      </c>
      <c r="F3148" s="165">
        <f>+WEEKDAY(ExportsELAP[[#This Row],[Date Prevailing]],1)</f>
        <v>5</v>
      </c>
      <c r="G3148" s="165">
        <f>+COUNTIFS(ECR_Hours!$K$6:$K$7,ExportsELAP[[#This Row],[Date Prevailing]])</f>
        <v>0</v>
      </c>
      <c r="H3148" s="165">
        <f t="shared" si="199"/>
        <v>5</v>
      </c>
      <c r="I3148" s="166">
        <f>+Exports!G3151</f>
        <v>15.287199999999999</v>
      </c>
      <c r="J3148" s="166">
        <f>+'ELAP_IPCO-APND'!D3151</f>
        <v>45.018770000000004</v>
      </c>
      <c r="K3148" s="166">
        <f>+(ExportsELAP[[#This Row],[Exports kWh - MPT]]/1000)*ExportsELAP[[#This Row],[EIM Price]]</f>
        <v>0.68821094074400002</v>
      </c>
      <c r="L3148" s="167" t="str">
        <f>+INDEX(ECR_Hours!$I$12:$I$15,MATCH(ExportsELAP[[#This Row],[Date Prevailing]],ECR_Hours!$H$12:$H$15,1))</f>
        <v>NS</v>
      </c>
      <c r="M3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49" spans="1:13" x14ac:dyDescent="0.25">
      <c r="A3149" s="164">
        <f>+Exports!A3152</f>
        <v>44693</v>
      </c>
      <c r="B3149" s="165">
        <f t="shared" si="196"/>
        <v>2022</v>
      </c>
      <c r="C3149" s="165">
        <f t="shared" si="197"/>
        <v>5</v>
      </c>
      <c r="D3149" s="165">
        <f t="shared" si="198"/>
        <v>12</v>
      </c>
      <c r="E3149" s="165">
        <f>+Exports!B3152</f>
        <v>4</v>
      </c>
      <c r="F3149" s="165">
        <f>+WEEKDAY(ExportsELAP[[#This Row],[Date Prevailing]],1)</f>
        <v>5</v>
      </c>
      <c r="G3149" s="165">
        <f>+COUNTIFS(ECR_Hours!$K$6:$K$7,ExportsELAP[[#This Row],[Date Prevailing]])</f>
        <v>0</v>
      </c>
      <c r="H3149" s="165">
        <f t="shared" si="199"/>
        <v>5</v>
      </c>
      <c r="I3149" s="166">
        <f>+Exports!G3152</f>
        <v>20.650199999999998</v>
      </c>
      <c r="J3149" s="166">
        <f>+'ELAP_IPCO-APND'!D3152</f>
        <v>45.877270000000003</v>
      </c>
      <c r="K3149" s="166">
        <f>+(ExportsELAP[[#This Row],[Exports kWh - MPT]]/1000)*ExportsELAP[[#This Row],[EIM Price]]</f>
        <v>0.94737480095399995</v>
      </c>
      <c r="L3149" s="167" t="str">
        <f>+INDEX(ECR_Hours!$I$12:$I$15,MATCH(ExportsELAP[[#This Row],[Date Prevailing]],ECR_Hours!$H$12:$H$15,1))</f>
        <v>NS</v>
      </c>
      <c r="M3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0" spans="1:13" x14ac:dyDescent="0.25">
      <c r="A3150" s="164">
        <f>+Exports!A3153</f>
        <v>44693</v>
      </c>
      <c r="B3150" s="165">
        <f t="shared" si="196"/>
        <v>2022</v>
      </c>
      <c r="C3150" s="165">
        <f t="shared" si="197"/>
        <v>5</v>
      </c>
      <c r="D3150" s="165">
        <f t="shared" si="198"/>
        <v>12</v>
      </c>
      <c r="E3150" s="165">
        <f>+Exports!B3153</f>
        <v>5</v>
      </c>
      <c r="F3150" s="165">
        <f>+WEEKDAY(ExportsELAP[[#This Row],[Date Prevailing]],1)</f>
        <v>5</v>
      </c>
      <c r="G3150" s="165">
        <f>+COUNTIFS(ECR_Hours!$K$6:$K$7,ExportsELAP[[#This Row],[Date Prevailing]])</f>
        <v>0</v>
      </c>
      <c r="H3150" s="165">
        <f t="shared" si="199"/>
        <v>5</v>
      </c>
      <c r="I3150" s="166">
        <f>+Exports!G3153</f>
        <v>19.956299999999999</v>
      </c>
      <c r="J3150" s="166">
        <f>+'ELAP_IPCO-APND'!D3153</f>
        <v>44.747720000000001</v>
      </c>
      <c r="K3150" s="166">
        <f>+(ExportsELAP[[#This Row],[Exports kWh - MPT]]/1000)*ExportsELAP[[#This Row],[EIM Price]]</f>
        <v>0.89299892463600006</v>
      </c>
      <c r="L3150" s="167" t="str">
        <f>+INDEX(ECR_Hours!$I$12:$I$15,MATCH(ExportsELAP[[#This Row],[Date Prevailing]],ECR_Hours!$H$12:$H$15,1))</f>
        <v>NS</v>
      </c>
      <c r="M3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1" spans="1:13" x14ac:dyDescent="0.25">
      <c r="A3151" s="164">
        <f>+Exports!A3154</f>
        <v>44693</v>
      </c>
      <c r="B3151" s="165">
        <f t="shared" si="196"/>
        <v>2022</v>
      </c>
      <c r="C3151" s="165">
        <f t="shared" si="197"/>
        <v>5</v>
      </c>
      <c r="D3151" s="165">
        <f t="shared" si="198"/>
        <v>12</v>
      </c>
      <c r="E3151" s="165">
        <f>+Exports!B3154</f>
        <v>6</v>
      </c>
      <c r="F3151" s="165">
        <f>+WEEKDAY(ExportsELAP[[#This Row],[Date Prevailing]],1)</f>
        <v>5</v>
      </c>
      <c r="G3151" s="165">
        <f>+COUNTIFS(ECR_Hours!$K$6:$K$7,ExportsELAP[[#This Row],[Date Prevailing]])</f>
        <v>0</v>
      </c>
      <c r="H3151" s="165">
        <f t="shared" si="199"/>
        <v>5</v>
      </c>
      <c r="I3151" s="166">
        <f>+Exports!G3154</f>
        <v>20.3446</v>
      </c>
      <c r="J3151" s="166">
        <f>+'ELAP_IPCO-APND'!D3154</f>
        <v>49.165669999999999</v>
      </c>
      <c r="K3151" s="166">
        <f>+(ExportsELAP[[#This Row],[Exports kWh - MPT]]/1000)*ExportsELAP[[#This Row],[EIM Price]]</f>
        <v>1.000255889882</v>
      </c>
      <c r="L3151" s="167" t="str">
        <f>+INDEX(ECR_Hours!$I$12:$I$15,MATCH(ExportsELAP[[#This Row],[Date Prevailing]],ECR_Hours!$H$12:$H$15,1))</f>
        <v>NS</v>
      </c>
      <c r="M3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2" spans="1:13" x14ac:dyDescent="0.25">
      <c r="A3152" s="164">
        <f>+Exports!A3155</f>
        <v>44693</v>
      </c>
      <c r="B3152" s="165">
        <f t="shared" si="196"/>
        <v>2022</v>
      </c>
      <c r="C3152" s="165">
        <f t="shared" si="197"/>
        <v>5</v>
      </c>
      <c r="D3152" s="165">
        <f t="shared" si="198"/>
        <v>12</v>
      </c>
      <c r="E3152" s="165">
        <f>+Exports!B3155</f>
        <v>7</v>
      </c>
      <c r="F3152" s="165">
        <f>+WEEKDAY(ExportsELAP[[#This Row],[Date Prevailing]],1)</f>
        <v>5</v>
      </c>
      <c r="G3152" s="165">
        <f>+COUNTIFS(ECR_Hours!$K$6:$K$7,ExportsELAP[[#This Row],[Date Prevailing]])</f>
        <v>0</v>
      </c>
      <c r="H3152" s="165">
        <f t="shared" si="199"/>
        <v>5</v>
      </c>
      <c r="I3152" s="166">
        <f>+Exports!G3155</f>
        <v>1205.1633999999999</v>
      </c>
      <c r="J3152" s="166">
        <f>+'ELAP_IPCO-APND'!D3155</f>
        <v>62.99194</v>
      </c>
      <c r="K3152" s="166">
        <f>+(ExportsELAP[[#This Row],[Exports kWh - MPT]]/1000)*ExportsELAP[[#This Row],[EIM Price]]</f>
        <v>75.915580582996</v>
      </c>
      <c r="L3152" s="167" t="str">
        <f>+INDEX(ECR_Hours!$I$12:$I$15,MATCH(ExportsELAP[[#This Row],[Date Prevailing]],ECR_Hours!$H$12:$H$15,1))</f>
        <v>NS</v>
      </c>
      <c r="M3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3" spans="1:13" x14ac:dyDescent="0.25">
      <c r="A3153" s="164">
        <f>+Exports!A3156</f>
        <v>44693</v>
      </c>
      <c r="B3153" s="165">
        <f t="shared" si="196"/>
        <v>2022</v>
      </c>
      <c r="C3153" s="165">
        <f t="shared" si="197"/>
        <v>5</v>
      </c>
      <c r="D3153" s="165">
        <f t="shared" si="198"/>
        <v>12</v>
      </c>
      <c r="E3153" s="165">
        <f>+Exports!B3156</f>
        <v>8</v>
      </c>
      <c r="F3153" s="165">
        <f>+WEEKDAY(ExportsELAP[[#This Row],[Date Prevailing]],1)</f>
        <v>5</v>
      </c>
      <c r="G3153" s="165">
        <f>+COUNTIFS(ECR_Hours!$K$6:$K$7,ExportsELAP[[#This Row],[Date Prevailing]])</f>
        <v>0</v>
      </c>
      <c r="H3153" s="165">
        <f t="shared" si="199"/>
        <v>5</v>
      </c>
      <c r="I3153" s="166">
        <f>+Exports!G3156</f>
        <v>7510.3919999999998</v>
      </c>
      <c r="J3153" s="166">
        <f>+'ELAP_IPCO-APND'!D3156</f>
        <v>67.727580000000003</v>
      </c>
      <c r="K3153" s="166">
        <f>+(ExportsELAP[[#This Row],[Exports kWh - MPT]]/1000)*ExportsELAP[[#This Row],[EIM Price]]</f>
        <v>508.66067501136001</v>
      </c>
      <c r="L3153" s="167" t="str">
        <f>+INDEX(ECR_Hours!$I$12:$I$15,MATCH(ExportsELAP[[#This Row],[Date Prevailing]],ECR_Hours!$H$12:$H$15,1))</f>
        <v>NS</v>
      </c>
      <c r="M3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4" spans="1:13" x14ac:dyDescent="0.25">
      <c r="A3154" s="164">
        <f>+Exports!A3157</f>
        <v>44693</v>
      </c>
      <c r="B3154" s="165">
        <f t="shared" si="196"/>
        <v>2022</v>
      </c>
      <c r="C3154" s="165">
        <f t="shared" si="197"/>
        <v>5</v>
      </c>
      <c r="D3154" s="165">
        <f t="shared" si="198"/>
        <v>12</v>
      </c>
      <c r="E3154" s="165">
        <f>+Exports!B3157</f>
        <v>9</v>
      </c>
      <c r="F3154" s="165">
        <f>+WEEKDAY(ExportsELAP[[#This Row],[Date Prevailing]],1)</f>
        <v>5</v>
      </c>
      <c r="G3154" s="165">
        <f>+COUNTIFS(ECR_Hours!$K$6:$K$7,ExportsELAP[[#This Row],[Date Prevailing]])</f>
        <v>0</v>
      </c>
      <c r="H3154" s="165">
        <f t="shared" si="199"/>
        <v>5</v>
      </c>
      <c r="I3154" s="166">
        <f>+Exports!G3157</f>
        <v>17720.777799999989</v>
      </c>
      <c r="J3154" s="166">
        <f>+'ELAP_IPCO-APND'!D3157</f>
        <v>51.637839999999997</v>
      </c>
      <c r="K3154" s="166">
        <f>+(ExportsELAP[[#This Row],[Exports kWh - MPT]]/1000)*ExportsELAP[[#This Row],[EIM Price]]</f>
        <v>915.06268871195141</v>
      </c>
      <c r="L3154" s="167" t="str">
        <f>+INDEX(ECR_Hours!$I$12:$I$15,MATCH(ExportsELAP[[#This Row],[Date Prevailing]],ECR_Hours!$H$12:$H$15,1))</f>
        <v>NS</v>
      </c>
      <c r="M3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5" spans="1:13" x14ac:dyDescent="0.25">
      <c r="A3155" s="164">
        <f>+Exports!A3158</f>
        <v>44693</v>
      </c>
      <c r="B3155" s="165">
        <f t="shared" si="196"/>
        <v>2022</v>
      </c>
      <c r="C3155" s="165">
        <f t="shared" si="197"/>
        <v>5</v>
      </c>
      <c r="D3155" s="165">
        <f t="shared" si="198"/>
        <v>12</v>
      </c>
      <c r="E3155" s="165">
        <f>+Exports!B3158</f>
        <v>10</v>
      </c>
      <c r="F3155" s="165">
        <f>+WEEKDAY(ExportsELAP[[#This Row],[Date Prevailing]],1)</f>
        <v>5</v>
      </c>
      <c r="G3155" s="165">
        <f>+COUNTIFS(ECR_Hours!$K$6:$K$7,ExportsELAP[[#This Row],[Date Prevailing]])</f>
        <v>0</v>
      </c>
      <c r="H3155" s="165">
        <f t="shared" si="199"/>
        <v>5</v>
      </c>
      <c r="I3155" s="166">
        <f>+Exports!G3158</f>
        <v>28944.8577</v>
      </c>
      <c r="J3155" s="166">
        <f>+'ELAP_IPCO-APND'!D3158</f>
        <v>57.07799</v>
      </c>
      <c r="K3155" s="166">
        <f>+(ExportsELAP[[#This Row],[Exports kWh - MPT]]/1000)*ExportsELAP[[#This Row],[EIM Price]]</f>
        <v>1652.1142983520231</v>
      </c>
      <c r="L3155" s="167" t="str">
        <f>+INDEX(ECR_Hours!$I$12:$I$15,MATCH(ExportsELAP[[#This Row],[Date Prevailing]],ECR_Hours!$H$12:$H$15,1))</f>
        <v>NS</v>
      </c>
      <c r="M3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6" spans="1:13" x14ac:dyDescent="0.25">
      <c r="A3156" s="164">
        <f>+Exports!A3159</f>
        <v>44693</v>
      </c>
      <c r="B3156" s="165">
        <f t="shared" si="196"/>
        <v>2022</v>
      </c>
      <c r="C3156" s="165">
        <f t="shared" si="197"/>
        <v>5</v>
      </c>
      <c r="D3156" s="165">
        <f t="shared" si="198"/>
        <v>12</v>
      </c>
      <c r="E3156" s="165">
        <f>+Exports!B3159</f>
        <v>11</v>
      </c>
      <c r="F3156" s="165">
        <f>+WEEKDAY(ExportsELAP[[#This Row],[Date Prevailing]],1)</f>
        <v>5</v>
      </c>
      <c r="G3156" s="165">
        <f>+COUNTIFS(ECR_Hours!$K$6:$K$7,ExportsELAP[[#This Row],[Date Prevailing]])</f>
        <v>0</v>
      </c>
      <c r="H3156" s="165">
        <f t="shared" si="199"/>
        <v>5</v>
      </c>
      <c r="I3156" s="166">
        <f>+Exports!G3159</f>
        <v>36356.335699999996</v>
      </c>
      <c r="J3156" s="166">
        <f>+'ELAP_IPCO-APND'!D3159</f>
        <v>40.481189999999998</v>
      </c>
      <c r="K3156" s="166">
        <f>+(ExportsELAP[[#This Row],[Exports kWh - MPT]]/1000)*ExportsELAP[[#This Row],[EIM Price]]</f>
        <v>1471.7477331754828</v>
      </c>
      <c r="L3156" s="167" t="str">
        <f>+INDEX(ECR_Hours!$I$12:$I$15,MATCH(ExportsELAP[[#This Row],[Date Prevailing]],ECR_Hours!$H$12:$H$15,1))</f>
        <v>NS</v>
      </c>
      <c r="M3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7" spans="1:13" x14ac:dyDescent="0.25">
      <c r="A3157" s="164">
        <f>+Exports!A3160</f>
        <v>44693</v>
      </c>
      <c r="B3157" s="165">
        <f t="shared" si="196"/>
        <v>2022</v>
      </c>
      <c r="C3157" s="165">
        <f t="shared" si="197"/>
        <v>5</v>
      </c>
      <c r="D3157" s="165">
        <f t="shared" si="198"/>
        <v>12</v>
      </c>
      <c r="E3157" s="165">
        <f>+Exports!B3160</f>
        <v>12</v>
      </c>
      <c r="F3157" s="165">
        <f>+WEEKDAY(ExportsELAP[[#This Row],[Date Prevailing]],1)</f>
        <v>5</v>
      </c>
      <c r="G3157" s="165">
        <f>+COUNTIFS(ECR_Hours!$K$6:$K$7,ExportsELAP[[#This Row],[Date Prevailing]])</f>
        <v>0</v>
      </c>
      <c r="H3157" s="165">
        <f t="shared" si="199"/>
        <v>5</v>
      </c>
      <c r="I3157" s="166">
        <f>+Exports!G3160</f>
        <v>39967.533199999998</v>
      </c>
      <c r="J3157" s="166">
        <f>+'ELAP_IPCO-APND'!D3160</f>
        <v>41.074959999999997</v>
      </c>
      <c r="K3157" s="166">
        <f>+(ExportsELAP[[#This Row],[Exports kWh - MPT]]/1000)*ExportsELAP[[#This Row],[EIM Price]]</f>
        <v>1641.6648274886718</v>
      </c>
      <c r="L3157" s="167" t="str">
        <f>+INDEX(ECR_Hours!$I$12:$I$15,MATCH(ExportsELAP[[#This Row],[Date Prevailing]],ECR_Hours!$H$12:$H$15,1))</f>
        <v>NS</v>
      </c>
      <c r="M3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8" spans="1:13" x14ac:dyDescent="0.25">
      <c r="A3158" s="164">
        <f>+Exports!A3161</f>
        <v>44693</v>
      </c>
      <c r="B3158" s="165">
        <f t="shared" si="196"/>
        <v>2022</v>
      </c>
      <c r="C3158" s="165">
        <f t="shared" si="197"/>
        <v>5</v>
      </c>
      <c r="D3158" s="165">
        <f t="shared" si="198"/>
        <v>12</v>
      </c>
      <c r="E3158" s="165">
        <f>+Exports!B3161</f>
        <v>13</v>
      </c>
      <c r="F3158" s="165">
        <f>+WEEKDAY(ExportsELAP[[#This Row],[Date Prevailing]],1)</f>
        <v>5</v>
      </c>
      <c r="G3158" s="165">
        <f>+COUNTIFS(ECR_Hours!$K$6:$K$7,ExportsELAP[[#This Row],[Date Prevailing]])</f>
        <v>0</v>
      </c>
      <c r="H3158" s="165">
        <f t="shared" si="199"/>
        <v>5</v>
      </c>
      <c r="I3158" s="166">
        <f>+Exports!G3161</f>
        <v>55528.694200000005</v>
      </c>
      <c r="J3158" s="166">
        <f>+'ELAP_IPCO-APND'!D3161</f>
        <v>43.542720000000003</v>
      </c>
      <c r="K3158" s="166">
        <f>+(ExportsELAP[[#This Row],[Exports kWh - MPT]]/1000)*ExportsELAP[[#This Row],[EIM Price]]</f>
        <v>2417.8703835162241</v>
      </c>
      <c r="L3158" s="167" t="str">
        <f>+INDEX(ECR_Hours!$I$12:$I$15,MATCH(ExportsELAP[[#This Row],[Date Prevailing]],ECR_Hours!$H$12:$H$15,1))</f>
        <v>NS</v>
      </c>
      <c r="M3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59" spans="1:13" x14ac:dyDescent="0.25">
      <c r="A3159" s="164">
        <f>+Exports!A3162</f>
        <v>44693</v>
      </c>
      <c r="B3159" s="165">
        <f t="shared" si="196"/>
        <v>2022</v>
      </c>
      <c r="C3159" s="165">
        <f t="shared" si="197"/>
        <v>5</v>
      </c>
      <c r="D3159" s="165">
        <f t="shared" si="198"/>
        <v>12</v>
      </c>
      <c r="E3159" s="165">
        <f>+Exports!B3162</f>
        <v>14</v>
      </c>
      <c r="F3159" s="165">
        <f>+WEEKDAY(ExportsELAP[[#This Row],[Date Prevailing]],1)</f>
        <v>5</v>
      </c>
      <c r="G3159" s="165">
        <f>+COUNTIFS(ECR_Hours!$K$6:$K$7,ExportsELAP[[#This Row],[Date Prevailing]])</f>
        <v>0</v>
      </c>
      <c r="H3159" s="165">
        <f t="shared" si="199"/>
        <v>5</v>
      </c>
      <c r="I3159" s="166">
        <f>+Exports!G3162</f>
        <v>50793.257700000002</v>
      </c>
      <c r="J3159" s="166">
        <f>+'ELAP_IPCO-APND'!D3162</f>
        <v>46.733840000000001</v>
      </c>
      <c r="K3159" s="166">
        <f>+(ExportsELAP[[#This Row],[Exports kWh - MPT]]/1000)*ExportsELAP[[#This Row],[EIM Price]]</f>
        <v>2373.7639784305684</v>
      </c>
      <c r="L3159" s="167" t="str">
        <f>+INDEX(ECR_Hours!$I$12:$I$15,MATCH(ExportsELAP[[#This Row],[Date Prevailing]],ECR_Hours!$H$12:$H$15,1))</f>
        <v>NS</v>
      </c>
      <c r="M3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0" spans="1:13" x14ac:dyDescent="0.25">
      <c r="A3160" s="164">
        <f>+Exports!A3163</f>
        <v>44693</v>
      </c>
      <c r="B3160" s="165">
        <f t="shared" si="196"/>
        <v>2022</v>
      </c>
      <c r="C3160" s="165">
        <f t="shared" si="197"/>
        <v>5</v>
      </c>
      <c r="D3160" s="165">
        <f t="shared" si="198"/>
        <v>12</v>
      </c>
      <c r="E3160" s="165">
        <f>+Exports!B3163</f>
        <v>15</v>
      </c>
      <c r="F3160" s="165">
        <f>+WEEKDAY(ExportsELAP[[#This Row],[Date Prevailing]],1)</f>
        <v>5</v>
      </c>
      <c r="G3160" s="165">
        <f>+COUNTIFS(ECR_Hours!$K$6:$K$7,ExportsELAP[[#This Row],[Date Prevailing]])</f>
        <v>0</v>
      </c>
      <c r="H3160" s="165">
        <f t="shared" si="199"/>
        <v>5</v>
      </c>
      <c r="I3160" s="166">
        <f>+Exports!G3163</f>
        <v>45854.922099999996</v>
      </c>
      <c r="J3160" s="166">
        <f>+'ELAP_IPCO-APND'!D3163</f>
        <v>37.732729999999997</v>
      </c>
      <c r="K3160" s="166">
        <f>+(ExportsELAP[[#This Row],[Exports kWh - MPT]]/1000)*ExportsELAP[[#This Row],[EIM Price]]</f>
        <v>1730.2313947703326</v>
      </c>
      <c r="L3160" s="167" t="str">
        <f>+INDEX(ECR_Hours!$I$12:$I$15,MATCH(ExportsELAP[[#This Row],[Date Prevailing]],ECR_Hours!$H$12:$H$15,1))</f>
        <v>NS</v>
      </c>
      <c r="M3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1" spans="1:13" x14ac:dyDescent="0.25">
      <c r="A3161" s="164">
        <f>+Exports!A3164</f>
        <v>44693</v>
      </c>
      <c r="B3161" s="165">
        <f t="shared" si="196"/>
        <v>2022</v>
      </c>
      <c r="C3161" s="165">
        <f t="shared" si="197"/>
        <v>5</v>
      </c>
      <c r="D3161" s="165">
        <f t="shared" si="198"/>
        <v>12</v>
      </c>
      <c r="E3161" s="165">
        <f>+Exports!B3164</f>
        <v>16</v>
      </c>
      <c r="F3161" s="165">
        <f>+WEEKDAY(ExportsELAP[[#This Row],[Date Prevailing]],1)</f>
        <v>5</v>
      </c>
      <c r="G3161" s="165">
        <f>+COUNTIFS(ECR_Hours!$K$6:$K$7,ExportsELAP[[#This Row],[Date Prevailing]])</f>
        <v>0</v>
      </c>
      <c r="H3161" s="165">
        <f t="shared" si="199"/>
        <v>5</v>
      </c>
      <c r="I3161" s="166">
        <f>+Exports!G3164</f>
        <v>42348.121699999996</v>
      </c>
      <c r="J3161" s="166">
        <f>+'ELAP_IPCO-APND'!D3164</f>
        <v>33.457180000000001</v>
      </c>
      <c r="K3161" s="166">
        <f>+(ExportsELAP[[#This Row],[Exports kWh - MPT]]/1000)*ExportsELAP[[#This Row],[EIM Price]]</f>
        <v>1416.8487303788058</v>
      </c>
      <c r="L3161" s="167" t="str">
        <f>+INDEX(ECR_Hours!$I$12:$I$15,MATCH(ExportsELAP[[#This Row],[Date Prevailing]],ECR_Hours!$H$12:$H$15,1))</f>
        <v>NS</v>
      </c>
      <c r="M3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2" spans="1:13" x14ac:dyDescent="0.25">
      <c r="A3162" s="164">
        <f>+Exports!A3165</f>
        <v>44693</v>
      </c>
      <c r="B3162" s="165">
        <f t="shared" si="196"/>
        <v>2022</v>
      </c>
      <c r="C3162" s="165">
        <f t="shared" si="197"/>
        <v>5</v>
      </c>
      <c r="D3162" s="165">
        <f t="shared" si="198"/>
        <v>12</v>
      </c>
      <c r="E3162" s="165">
        <f>+Exports!B3165</f>
        <v>17</v>
      </c>
      <c r="F3162" s="165">
        <f>+WEEKDAY(ExportsELAP[[#This Row],[Date Prevailing]],1)</f>
        <v>5</v>
      </c>
      <c r="G3162" s="165">
        <f>+COUNTIFS(ECR_Hours!$K$6:$K$7,ExportsELAP[[#This Row],[Date Prevailing]])</f>
        <v>0</v>
      </c>
      <c r="H3162" s="165">
        <f t="shared" si="199"/>
        <v>5</v>
      </c>
      <c r="I3162" s="166">
        <f>+Exports!G3165</f>
        <v>32970.934699999998</v>
      </c>
      <c r="J3162" s="166">
        <f>+'ELAP_IPCO-APND'!D3165</f>
        <v>34.527189999999997</v>
      </c>
      <c r="K3162" s="166">
        <f>+(ExportsELAP[[#This Row],[Exports kWh - MPT]]/1000)*ExportsELAP[[#This Row],[EIM Price]]</f>
        <v>1138.3937268644929</v>
      </c>
      <c r="L3162" s="167" t="str">
        <f>+INDEX(ECR_Hours!$I$12:$I$15,MATCH(ExportsELAP[[#This Row],[Date Prevailing]],ECR_Hours!$H$12:$H$15,1))</f>
        <v>NS</v>
      </c>
      <c r="M3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3" spans="1:13" x14ac:dyDescent="0.25">
      <c r="A3163" s="164">
        <f>+Exports!A3166</f>
        <v>44693</v>
      </c>
      <c r="B3163" s="165">
        <f t="shared" si="196"/>
        <v>2022</v>
      </c>
      <c r="C3163" s="165">
        <f t="shared" si="197"/>
        <v>5</v>
      </c>
      <c r="D3163" s="165">
        <f t="shared" si="198"/>
        <v>12</v>
      </c>
      <c r="E3163" s="165">
        <f>+Exports!B3166</f>
        <v>18</v>
      </c>
      <c r="F3163" s="165">
        <f>+WEEKDAY(ExportsELAP[[#This Row],[Date Prevailing]],1)</f>
        <v>5</v>
      </c>
      <c r="G3163" s="165">
        <f>+COUNTIFS(ECR_Hours!$K$6:$K$7,ExportsELAP[[#This Row],[Date Prevailing]])</f>
        <v>0</v>
      </c>
      <c r="H3163" s="165">
        <f t="shared" si="199"/>
        <v>5</v>
      </c>
      <c r="I3163" s="166">
        <f>+Exports!G3166</f>
        <v>25473.677599999999</v>
      </c>
      <c r="J3163" s="166">
        <f>+'ELAP_IPCO-APND'!D3166</f>
        <v>34.569569999999999</v>
      </c>
      <c r="K3163" s="166">
        <f>+(ExportsELAP[[#This Row],[Exports kWh - MPT]]/1000)*ExportsELAP[[#This Row],[EIM Price]]</f>
        <v>880.61408095063189</v>
      </c>
      <c r="L3163" s="167" t="str">
        <f>+INDEX(ECR_Hours!$I$12:$I$15,MATCH(ExportsELAP[[#This Row],[Date Prevailing]],ECR_Hours!$H$12:$H$15,1))</f>
        <v>NS</v>
      </c>
      <c r="M3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4" spans="1:13" x14ac:dyDescent="0.25">
      <c r="A3164" s="164">
        <f>+Exports!A3167</f>
        <v>44693</v>
      </c>
      <c r="B3164" s="165">
        <f t="shared" si="196"/>
        <v>2022</v>
      </c>
      <c r="C3164" s="165">
        <f t="shared" si="197"/>
        <v>5</v>
      </c>
      <c r="D3164" s="165">
        <f t="shared" si="198"/>
        <v>12</v>
      </c>
      <c r="E3164" s="165">
        <f>+Exports!B3167</f>
        <v>19</v>
      </c>
      <c r="F3164" s="165">
        <f>+WEEKDAY(ExportsELAP[[#This Row],[Date Prevailing]],1)</f>
        <v>5</v>
      </c>
      <c r="G3164" s="165">
        <f>+COUNTIFS(ECR_Hours!$K$6:$K$7,ExportsELAP[[#This Row],[Date Prevailing]])</f>
        <v>0</v>
      </c>
      <c r="H3164" s="165">
        <f t="shared" si="199"/>
        <v>5</v>
      </c>
      <c r="I3164" s="166">
        <f>+Exports!G3167</f>
        <v>16084.8174</v>
      </c>
      <c r="J3164" s="166">
        <f>+'ELAP_IPCO-APND'!D3167</f>
        <v>31.006769999999999</v>
      </c>
      <c r="K3164" s="166">
        <f>+(ExportsELAP[[#This Row],[Exports kWh - MPT]]/1000)*ExportsELAP[[#This Row],[EIM Price]]</f>
        <v>498.73823361379795</v>
      </c>
      <c r="L3164" s="167" t="str">
        <f>+INDEX(ECR_Hours!$I$12:$I$15,MATCH(ExportsELAP[[#This Row],[Date Prevailing]],ECR_Hours!$H$12:$H$15,1))</f>
        <v>NS</v>
      </c>
      <c r="M3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5" spans="1:13" x14ac:dyDescent="0.25">
      <c r="A3165" s="164">
        <f>+Exports!A3168</f>
        <v>44693</v>
      </c>
      <c r="B3165" s="165">
        <f t="shared" si="196"/>
        <v>2022</v>
      </c>
      <c r="C3165" s="165">
        <f t="shared" si="197"/>
        <v>5</v>
      </c>
      <c r="D3165" s="165">
        <f t="shared" si="198"/>
        <v>12</v>
      </c>
      <c r="E3165" s="165">
        <f>+Exports!B3168</f>
        <v>20</v>
      </c>
      <c r="F3165" s="165">
        <f>+WEEKDAY(ExportsELAP[[#This Row],[Date Prevailing]],1)</f>
        <v>5</v>
      </c>
      <c r="G3165" s="165">
        <f>+COUNTIFS(ECR_Hours!$K$6:$K$7,ExportsELAP[[#This Row],[Date Prevailing]])</f>
        <v>0</v>
      </c>
      <c r="H3165" s="165">
        <f t="shared" si="199"/>
        <v>5</v>
      </c>
      <c r="I3165" s="166">
        <f>+Exports!G3168</f>
        <v>6121.1659</v>
      </c>
      <c r="J3165" s="166">
        <f>+'ELAP_IPCO-APND'!D3168</f>
        <v>48.10248</v>
      </c>
      <c r="K3165" s="166">
        <f>+(ExportsELAP[[#This Row],[Exports kWh - MPT]]/1000)*ExportsELAP[[#This Row],[EIM Price]]</f>
        <v>294.443260281432</v>
      </c>
      <c r="L3165" s="167" t="str">
        <f>+INDEX(ECR_Hours!$I$12:$I$15,MATCH(ExportsELAP[[#This Row],[Date Prevailing]],ECR_Hours!$H$12:$H$15,1))</f>
        <v>NS</v>
      </c>
      <c r="M3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6" spans="1:13" x14ac:dyDescent="0.25">
      <c r="A3166" s="164">
        <f>+Exports!A3169</f>
        <v>44693</v>
      </c>
      <c r="B3166" s="165">
        <f t="shared" si="196"/>
        <v>2022</v>
      </c>
      <c r="C3166" s="165">
        <f t="shared" si="197"/>
        <v>5</v>
      </c>
      <c r="D3166" s="165">
        <f t="shared" si="198"/>
        <v>12</v>
      </c>
      <c r="E3166" s="165">
        <f>+Exports!B3169</f>
        <v>21</v>
      </c>
      <c r="F3166" s="165">
        <f>+WEEKDAY(ExportsELAP[[#This Row],[Date Prevailing]],1)</f>
        <v>5</v>
      </c>
      <c r="G3166" s="165">
        <f>+COUNTIFS(ECR_Hours!$K$6:$K$7,ExportsELAP[[#This Row],[Date Prevailing]])</f>
        <v>0</v>
      </c>
      <c r="H3166" s="165">
        <f t="shared" si="199"/>
        <v>5</v>
      </c>
      <c r="I3166" s="166">
        <f>+Exports!G3169</f>
        <v>765.67369999999994</v>
      </c>
      <c r="J3166" s="166">
        <f>+'ELAP_IPCO-APND'!D3169</f>
        <v>41.049010000000003</v>
      </c>
      <c r="K3166" s="166">
        <f>+(ExportsELAP[[#This Row],[Exports kWh - MPT]]/1000)*ExportsELAP[[#This Row],[EIM Price]]</f>
        <v>31.430147368036998</v>
      </c>
      <c r="L3166" s="167" t="str">
        <f>+INDEX(ECR_Hours!$I$12:$I$15,MATCH(ExportsELAP[[#This Row],[Date Prevailing]],ECR_Hours!$H$12:$H$15,1))</f>
        <v>NS</v>
      </c>
      <c r="M3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7" spans="1:13" x14ac:dyDescent="0.25">
      <c r="A3167" s="164">
        <f>+Exports!A3170</f>
        <v>44693</v>
      </c>
      <c r="B3167" s="165">
        <f t="shared" si="196"/>
        <v>2022</v>
      </c>
      <c r="C3167" s="165">
        <f t="shared" si="197"/>
        <v>5</v>
      </c>
      <c r="D3167" s="165">
        <f t="shared" si="198"/>
        <v>12</v>
      </c>
      <c r="E3167" s="165">
        <f>+Exports!B3170</f>
        <v>22</v>
      </c>
      <c r="F3167" s="165">
        <f>+WEEKDAY(ExportsELAP[[#This Row],[Date Prevailing]],1)</f>
        <v>5</v>
      </c>
      <c r="G3167" s="165">
        <f>+COUNTIFS(ECR_Hours!$K$6:$K$7,ExportsELAP[[#This Row],[Date Prevailing]])</f>
        <v>0</v>
      </c>
      <c r="H3167" s="165">
        <f t="shared" si="199"/>
        <v>5</v>
      </c>
      <c r="I3167" s="166">
        <f>+Exports!G3170</f>
        <v>7.6149000000000004</v>
      </c>
      <c r="J3167" s="166">
        <f>+'ELAP_IPCO-APND'!D3170</f>
        <v>49.733969999999999</v>
      </c>
      <c r="K3167" s="166">
        <f>+(ExportsELAP[[#This Row],[Exports kWh - MPT]]/1000)*ExportsELAP[[#This Row],[EIM Price]]</f>
        <v>0.37871920815300003</v>
      </c>
      <c r="L3167" s="167" t="str">
        <f>+INDEX(ECR_Hours!$I$12:$I$15,MATCH(ExportsELAP[[#This Row],[Date Prevailing]],ECR_Hours!$H$12:$H$15,1))</f>
        <v>NS</v>
      </c>
      <c r="M3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8" spans="1:13" x14ac:dyDescent="0.25">
      <c r="A3168" s="164">
        <f>+Exports!A3171</f>
        <v>44693</v>
      </c>
      <c r="B3168" s="165">
        <f t="shared" si="196"/>
        <v>2022</v>
      </c>
      <c r="C3168" s="165">
        <f t="shared" si="197"/>
        <v>5</v>
      </c>
      <c r="D3168" s="165">
        <f t="shared" si="198"/>
        <v>12</v>
      </c>
      <c r="E3168" s="165">
        <f>+Exports!B3171</f>
        <v>23</v>
      </c>
      <c r="F3168" s="165">
        <f>+WEEKDAY(ExportsELAP[[#This Row],[Date Prevailing]],1)</f>
        <v>5</v>
      </c>
      <c r="G3168" s="165">
        <f>+COUNTIFS(ECR_Hours!$K$6:$K$7,ExportsELAP[[#This Row],[Date Prevailing]])</f>
        <v>0</v>
      </c>
      <c r="H3168" s="165">
        <f t="shared" si="199"/>
        <v>5</v>
      </c>
      <c r="I3168" s="166">
        <f>+Exports!G3171</f>
        <v>7.6377999999999888</v>
      </c>
      <c r="J3168" s="166">
        <f>+'ELAP_IPCO-APND'!D3171</f>
        <v>54.563549999999999</v>
      </c>
      <c r="K3168" s="166">
        <f>+(ExportsELAP[[#This Row],[Exports kWh - MPT]]/1000)*ExportsELAP[[#This Row],[EIM Price]]</f>
        <v>0.41674548218999941</v>
      </c>
      <c r="L3168" s="167" t="str">
        <f>+INDEX(ECR_Hours!$I$12:$I$15,MATCH(ExportsELAP[[#This Row],[Date Prevailing]],ECR_Hours!$H$12:$H$15,1))</f>
        <v>NS</v>
      </c>
      <c r="M3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69" spans="1:13" x14ac:dyDescent="0.25">
      <c r="A3169" s="164">
        <f>+Exports!A3172</f>
        <v>44693</v>
      </c>
      <c r="B3169" s="165">
        <f t="shared" si="196"/>
        <v>2022</v>
      </c>
      <c r="C3169" s="165">
        <f t="shared" si="197"/>
        <v>5</v>
      </c>
      <c r="D3169" s="165">
        <f t="shared" si="198"/>
        <v>12</v>
      </c>
      <c r="E3169" s="165">
        <f>+Exports!B3172</f>
        <v>24</v>
      </c>
      <c r="F3169" s="165">
        <f>+WEEKDAY(ExportsELAP[[#This Row],[Date Prevailing]],1)</f>
        <v>5</v>
      </c>
      <c r="G3169" s="165">
        <f>+COUNTIFS(ECR_Hours!$K$6:$K$7,ExportsELAP[[#This Row],[Date Prevailing]])</f>
        <v>0</v>
      </c>
      <c r="H3169" s="165">
        <f t="shared" si="199"/>
        <v>5</v>
      </c>
      <c r="I3169" s="166">
        <f>+Exports!G3172</f>
        <v>8.2058999999999997</v>
      </c>
      <c r="J3169" s="166">
        <f>+'ELAP_IPCO-APND'!D3172</f>
        <v>52.387219999999999</v>
      </c>
      <c r="K3169" s="166">
        <f>+(ExportsELAP[[#This Row],[Exports kWh - MPT]]/1000)*ExportsELAP[[#This Row],[EIM Price]]</f>
        <v>0.42988428859799999</v>
      </c>
      <c r="L3169" s="167" t="str">
        <f>+INDEX(ECR_Hours!$I$12:$I$15,MATCH(ExportsELAP[[#This Row],[Date Prevailing]],ECR_Hours!$H$12:$H$15,1))</f>
        <v>NS</v>
      </c>
      <c r="M3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0" spans="1:13" x14ac:dyDescent="0.25">
      <c r="A3170" s="164">
        <f>+Exports!A3173</f>
        <v>44694</v>
      </c>
      <c r="B3170" s="165">
        <f t="shared" si="196"/>
        <v>2022</v>
      </c>
      <c r="C3170" s="165">
        <f t="shared" si="197"/>
        <v>5</v>
      </c>
      <c r="D3170" s="165">
        <f t="shared" si="198"/>
        <v>13</v>
      </c>
      <c r="E3170" s="165">
        <f>+Exports!B3173</f>
        <v>1</v>
      </c>
      <c r="F3170" s="165">
        <f>+WEEKDAY(ExportsELAP[[#This Row],[Date Prevailing]],1)</f>
        <v>6</v>
      </c>
      <c r="G3170" s="165">
        <f>+COUNTIFS(ECR_Hours!$K$6:$K$7,ExportsELAP[[#This Row],[Date Prevailing]])</f>
        <v>0</v>
      </c>
      <c r="H3170" s="165">
        <f t="shared" si="199"/>
        <v>6</v>
      </c>
      <c r="I3170" s="166">
        <f>+Exports!G3173</f>
        <v>7.16739999999999</v>
      </c>
      <c r="J3170" s="166">
        <f>+'ELAP_IPCO-APND'!D3173</f>
        <v>28.292079999999999</v>
      </c>
      <c r="K3170" s="166">
        <f>+(ExportsELAP[[#This Row],[Exports kWh - MPT]]/1000)*ExportsELAP[[#This Row],[EIM Price]]</f>
        <v>0.2027806541919997</v>
      </c>
      <c r="L3170" s="167" t="str">
        <f>+INDEX(ECR_Hours!$I$12:$I$15,MATCH(ExportsELAP[[#This Row],[Date Prevailing]],ECR_Hours!$H$12:$H$15,1))</f>
        <v>NS</v>
      </c>
      <c r="M3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1" spans="1:13" x14ac:dyDescent="0.25">
      <c r="A3171" s="164">
        <f>+Exports!A3174</f>
        <v>44694</v>
      </c>
      <c r="B3171" s="165">
        <f t="shared" si="196"/>
        <v>2022</v>
      </c>
      <c r="C3171" s="165">
        <f t="shared" si="197"/>
        <v>5</v>
      </c>
      <c r="D3171" s="165">
        <f t="shared" si="198"/>
        <v>13</v>
      </c>
      <c r="E3171" s="165">
        <f>+Exports!B3174</f>
        <v>2</v>
      </c>
      <c r="F3171" s="165">
        <f>+WEEKDAY(ExportsELAP[[#This Row],[Date Prevailing]],1)</f>
        <v>6</v>
      </c>
      <c r="G3171" s="165">
        <f>+COUNTIFS(ECR_Hours!$K$6:$K$7,ExportsELAP[[#This Row],[Date Prevailing]])</f>
        <v>0</v>
      </c>
      <c r="H3171" s="165">
        <f t="shared" si="199"/>
        <v>6</v>
      </c>
      <c r="I3171" s="166">
        <f>+Exports!G3174</f>
        <v>7.2563999999999904</v>
      </c>
      <c r="J3171" s="166">
        <f>+'ELAP_IPCO-APND'!D3174</f>
        <v>24.908480000000001</v>
      </c>
      <c r="K3171" s="166">
        <f>+(ExportsELAP[[#This Row],[Exports kWh - MPT]]/1000)*ExportsELAP[[#This Row],[EIM Price]]</f>
        <v>0.18074589427199975</v>
      </c>
      <c r="L3171" s="167" t="str">
        <f>+INDEX(ECR_Hours!$I$12:$I$15,MATCH(ExportsELAP[[#This Row],[Date Prevailing]],ECR_Hours!$H$12:$H$15,1))</f>
        <v>NS</v>
      </c>
      <c r="M3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2" spans="1:13" x14ac:dyDescent="0.25">
      <c r="A3172" s="164">
        <f>+Exports!A3175</f>
        <v>44694</v>
      </c>
      <c r="B3172" s="165">
        <f t="shared" si="196"/>
        <v>2022</v>
      </c>
      <c r="C3172" s="165">
        <f t="shared" si="197"/>
        <v>5</v>
      </c>
      <c r="D3172" s="165">
        <f t="shared" si="198"/>
        <v>13</v>
      </c>
      <c r="E3172" s="165">
        <f>+Exports!B3175</f>
        <v>3</v>
      </c>
      <c r="F3172" s="165">
        <f>+WEEKDAY(ExportsELAP[[#This Row],[Date Prevailing]],1)</f>
        <v>6</v>
      </c>
      <c r="G3172" s="165">
        <f>+COUNTIFS(ECR_Hours!$K$6:$K$7,ExportsELAP[[#This Row],[Date Prevailing]])</f>
        <v>0</v>
      </c>
      <c r="H3172" s="165">
        <f t="shared" si="199"/>
        <v>6</v>
      </c>
      <c r="I3172" s="166">
        <f>+Exports!G3175</f>
        <v>8.5779999999999994</v>
      </c>
      <c r="J3172" s="166">
        <f>+'ELAP_IPCO-APND'!D3175</f>
        <v>29.785160000000001</v>
      </c>
      <c r="K3172" s="166">
        <f>+(ExportsELAP[[#This Row],[Exports kWh - MPT]]/1000)*ExportsELAP[[#This Row],[EIM Price]]</f>
        <v>0.25549710247999996</v>
      </c>
      <c r="L3172" s="167" t="str">
        <f>+INDEX(ECR_Hours!$I$12:$I$15,MATCH(ExportsELAP[[#This Row],[Date Prevailing]],ECR_Hours!$H$12:$H$15,1))</f>
        <v>NS</v>
      </c>
      <c r="M3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3" spans="1:13" x14ac:dyDescent="0.25">
      <c r="A3173" s="164">
        <f>+Exports!A3176</f>
        <v>44694</v>
      </c>
      <c r="B3173" s="165">
        <f t="shared" si="196"/>
        <v>2022</v>
      </c>
      <c r="C3173" s="165">
        <f t="shared" si="197"/>
        <v>5</v>
      </c>
      <c r="D3173" s="165">
        <f t="shared" si="198"/>
        <v>13</v>
      </c>
      <c r="E3173" s="165">
        <f>+Exports!B3176</f>
        <v>4</v>
      </c>
      <c r="F3173" s="165">
        <f>+WEEKDAY(ExportsELAP[[#This Row],[Date Prevailing]],1)</f>
        <v>6</v>
      </c>
      <c r="G3173" s="165">
        <f>+COUNTIFS(ECR_Hours!$K$6:$K$7,ExportsELAP[[#This Row],[Date Prevailing]])</f>
        <v>0</v>
      </c>
      <c r="H3173" s="165">
        <f t="shared" si="199"/>
        <v>6</v>
      </c>
      <c r="I3173" s="166">
        <f>+Exports!G3176</f>
        <v>20.695700000000002</v>
      </c>
      <c r="J3173" s="166">
        <f>+'ELAP_IPCO-APND'!D3176</f>
        <v>33.297690000000003</v>
      </c>
      <c r="K3173" s="166">
        <f>+(ExportsELAP[[#This Row],[Exports kWh - MPT]]/1000)*ExportsELAP[[#This Row],[EIM Price]]</f>
        <v>0.6891190029330001</v>
      </c>
      <c r="L3173" s="167" t="str">
        <f>+INDEX(ECR_Hours!$I$12:$I$15,MATCH(ExportsELAP[[#This Row],[Date Prevailing]],ECR_Hours!$H$12:$H$15,1))</f>
        <v>NS</v>
      </c>
      <c r="M3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4" spans="1:13" x14ac:dyDescent="0.25">
      <c r="A3174" s="164">
        <f>+Exports!A3177</f>
        <v>44694</v>
      </c>
      <c r="B3174" s="165">
        <f t="shared" si="196"/>
        <v>2022</v>
      </c>
      <c r="C3174" s="165">
        <f t="shared" si="197"/>
        <v>5</v>
      </c>
      <c r="D3174" s="165">
        <f t="shared" si="198"/>
        <v>13</v>
      </c>
      <c r="E3174" s="165">
        <f>+Exports!B3177</f>
        <v>5</v>
      </c>
      <c r="F3174" s="165">
        <f>+WEEKDAY(ExportsELAP[[#This Row],[Date Prevailing]],1)</f>
        <v>6</v>
      </c>
      <c r="G3174" s="165">
        <f>+COUNTIFS(ECR_Hours!$K$6:$K$7,ExportsELAP[[#This Row],[Date Prevailing]])</f>
        <v>0</v>
      </c>
      <c r="H3174" s="165">
        <f t="shared" si="199"/>
        <v>6</v>
      </c>
      <c r="I3174" s="166">
        <f>+Exports!G3177</f>
        <v>25.402899999999999</v>
      </c>
      <c r="J3174" s="166">
        <f>+'ELAP_IPCO-APND'!D3177</f>
        <v>33.875050000000002</v>
      </c>
      <c r="K3174" s="166">
        <f>+(ExportsELAP[[#This Row],[Exports kWh - MPT]]/1000)*ExportsELAP[[#This Row],[EIM Price]]</f>
        <v>0.86052450764499999</v>
      </c>
      <c r="L3174" s="167" t="str">
        <f>+INDEX(ECR_Hours!$I$12:$I$15,MATCH(ExportsELAP[[#This Row],[Date Prevailing]],ECR_Hours!$H$12:$H$15,1))</f>
        <v>NS</v>
      </c>
      <c r="M3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5" spans="1:13" x14ac:dyDescent="0.25">
      <c r="A3175" s="164">
        <f>+Exports!A3178</f>
        <v>44694</v>
      </c>
      <c r="B3175" s="165">
        <f t="shared" si="196"/>
        <v>2022</v>
      </c>
      <c r="C3175" s="165">
        <f t="shared" si="197"/>
        <v>5</v>
      </c>
      <c r="D3175" s="165">
        <f t="shared" si="198"/>
        <v>13</v>
      </c>
      <c r="E3175" s="165">
        <f>+Exports!B3178</f>
        <v>6</v>
      </c>
      <c r="F3175" s="165">
        <f>+WEEKDAY(ExportsELAP[[#This Row],[Date Prevailing]],1)</f>
        <v>6</v>
      </c>
      <c r="G3175" s="165">
        <f>+COUNTIFS(ECR_Hours!$K$6:$K$7,ExportsELAP[[#This Row],[Date Prevailing]])</f>
        <v>0</v>
      </c>
      <c r="H3175" s="165">
        <f t="shared" si="199"/>
        <v>6</v>
      </c>
      <c r="I3175" s="166">
        <f>+Exports!G3178</f>
        <v>20.072400000000002</v>
      </c>
      <c r="J3175" s="166">
        <f>+'ELAP_IPCO-APND'!D3178</f>
        <v>37.810360000000003</v>
      </c>
      <c r="K3175" s="166">
        <f>+(ExportsELAP[[#This Row],[Exports kWh - MPT]]/1000)*ExportsELAP[[#This Row],[EIM Price]]</f>
        <v>0.75894467006400013</v>
      </c>
      <c r="L3175" s="167" t="str">
        <f>+INDEX(ECR_Hours!$I$12:$I$15,MATCH(ExportsELAP[[#This Row],[Date Prevailing]],ECR_Hours!$H$12:$H$15,1))</f>
        <v>NS</v>
      </c>
      <c r="M3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6" spans="1:13" x14ac:dyDescent="0.25">
      <c r="A3176" s="164">
        <f>+Exports!A3179</f>
        <v>44694</v>
      </c>
      <c r="B3176" s="165">
        <f t="shared" si="196"/>
        <v>2022</v>
      </c>
      <c r="C3176" s="165">
        <f t="shared" si="197"/>
        <v>5</v>
      </c>
      <c r="D3176" s="165">
        <f t="shared" si="198"/>
        <v>13</v>
      </c>
      <c r="E3176" s="165">
        <f>+Exports!B3179</f>
        <v>7</v>
      </c>
      <c r="F3176" s="165">
        <f>+WEEKDAY(ExportsELAP[[#This Row],[Date Prevailing]],1)</f>
        <v>6</v>
      </c>
      <c r="G3176" s="165">
        <f>+COUNTIFS(ECR_Hours!$K$6:$K$7,ExportsELAP[[#This Row],[Date Prevailing]])</f>
        <v>0</v>
      </c>
      <c r="H3176" s="165">
        <f t="shared" si="199"/>
        <v>6</v>
      </c>
      <c r="I3176" s="166">
        <f>+Exports!G3179</f>
        <v>380.32330000000002</v>
      </c>
      <c r="J3176" s="166">
        <f>+'ELAP_IPCO-APND'!D3179</f>
        <v>43.901009999999999</v>
      </c>
      <c r="K3176" s="166">
        <f>+(ExportsELAP[[#This Row],[Exports kWh - MPT]]/1000)*ExportsELAP[[#This Row],[EIM Price]]</f>
        <v>16.696576996533</v>
      </c>
      <c r="L3176" s="167" t="str">
        <f>+INDEX(ECR_Hours!$I$12:$I$15,MATCH(ExportsELAP[[#This Row],[Date Prevailing]],ECR_Hours!$H$12:$H$15,1))</f>
        <v>NS</v>
      </c>
      <c r="M3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7" spans="1:13" x14ac:dyDescent="0.25">
      <c r="A3177" s="164">
        <f>+Exports!A3180</f>
        <v>44694</v>
      </c>
      <c r="B3177" s="165">
        <f t="shared" si="196"/>
        <v>2022</v>
      </c>
      <c r="C3177" s="165">
        <f t="shared" si="197"/>
        <v>5</v>
      </c>
      <c r="D3177" s="165">
        <f t="shared" si="198"/>
        <v>13</v>
      </c>
      <c r="E3177" s="165">
        <f>+Exports!B3180</f>
        <v>8</v>
      </c>
      <c r="F3177" s="165">
        <f>+WEEKDAY(ExportsELAP[[#This Row],[Date Prevailing]],1)</f>
        <v>6</v>
      </c>
      <c r="G3177" s="165">
        <f>+COUNTIFS(ECR_Hours!$K$6:$K$7,ExportsELAP[[#This Row],[Date Prevailing]])</f>
        <v>0</v>
      </c>
      <c r="H3177" s="165">
        <f t="shared" si="199"/>
        <v>6</v>
      </c>
      <c r="I3177" s="166">
        <f>+Exports!G3180</f>
        <v>3630.1695</v>
      </c>
      <c r="J3177" s="166">
        <f>+'ELAP_IPCO-APND'!D3180</f>
        <v>49.096049999999998</v>
      </c>
      <c r="K3177" s="166">
        <f>+(ExportsELAP[[#This Row],[Exports kWh - MPT]]/1000)*ExportsELAP[[#This Row],[EIM Price]]</f>
        <v>178.226983280475</v>
      </c>
      <c r="L3177" s="167" t="str">
        <f>+INDEX(ECR_Hours!$I$12:$I$15,MATCH(ExportsELAP[[#This Row],[Date Prevailing]],ECR_Hours!$H$12:$H$15,1))</f>
        <v>NS</v>
      </c>
      <c r="M3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8" spans="1:13" x14ac:dyDescent="0.25">
      <c r="A3178" s="164">
        <f>+Exports!A3181</f>
        <v>44694</v>
      </c>
      <c r="B3178" s="165">
        <f t="shared" si="196"/>
        <v>2022</v>
      </c>
      <c r="C3178" s="165">
        <f t="shared" si="197"/>
        <v>5</v>
      </c>
      <c r="D3178" s="165">
        <f t="shared" si="198"/>
        <v>13</v>
      </c>
      <c r="E3178" s="165">
        <f>+Exports!B3181</f>
        <v>9</v>
      </c>
      <c r="F3178" s="165">
        <f>+WEEKDAY(ExportsELAP[[#This Row],[Date Prevailing]],1)</f>
        <v>6</v>
      </c>
      <c r="G3178" s="165">
        <f>+COUNTIFS(ECR_Hours!$K$6:$K$7,ExportsELAP[[#This Row],[Date Prevailing]])</f>
        <v>0</v>
      </c>
      <c r="H3178" s="165">
        <f t="shared" si="199"/>
        <v>6</v>
      </c>
      <c r="I3178" s="166">
        <f>+Exports!G3181</f>
        <v>10808.233800000002</v>
      </c>
      <c r="J3178" s="166">
        <f>+'ELAP_IPCO-APND'!D3181</f>
        <v>27.53004</v>
      </c>
      <c r="K3178" s="166">
        <f>+(ExportsELAP[[#This Row],[Exports kWh - MPT]]/1000)*ExportsELAP[[#This Row],[EIM Price]]</f>
        <v>297.55110884335204</v>
      </c>
      <c r="L3178" s="167" t="str">
        <f>+INDEX(ECR_Hours!$I$12:$I$15,MATCH(ExportsELAP[[#This Row],[Date Prevailing]],ECR_Hours!$H$12:$H$15,1))</f>
        <v>NS</v>
      </c>
      <c r="M3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79" spans="1:13" x14ac:dyDescent="0.25">
      <c r="A3179" s="164">
        <f>+Exports!A3182</f>
        <v>44694</v>
      </c>
      <c r="B3179" s="165">
        <f t="shared" si="196"/>
        <v>2022</v>
      </c>
      <c r="C3179" s="165">
        <f t="shared" si="197"/>
        <v>5</v>
      </c>
      <c r="D3179" s="165">
        <f t="shared" si="198"/>
        <v>13</v>
      </c>
      <c r="E3179" s="165">
        <f>+Exports!B3182</f>
        <v>10</v>
      </c>
      <c r="F3179" s="165">
        <f>+WEEKDAY(ExportsELAP[[#This Row],[Date Prevailing]],1)</f>
        <v>6</v>
      </c>
      <c r="G3179" s="165">
        <f>+COUNTIFS(ECR_Hours!$K$6:$K$7,ExportsELAP[[#This Row],[Date Prevailing]])</f>
        <v>0</v>
      </c>
      <c r="H3179" s="165">
        <f t="shared" si="199"/>
        <v>6</v>
      </c>
      <c r="I3179" s="166">
        <f>+Exports!G3182</f>
        <v>20524.1453</v>
      </c>
      <c r="J3179" s="166">
        <f>+'ELAP_IPCO-APND'!D3182</f>
        <v>31.98546</v>
      </c>
      <c r="K3179" s="166">
        <f>+(ExportsELAP[[#This Row],[Exports kWh - MPT]]/1000)*ExportsELAP[[#This Row],[EIM Price]]</f>
        <v>656.47422852733803</v>
      </c>
      <c r="L3179" s="167" t="str">
        <f>+INDEX(ECR_Hours!$I$12:$I$15,MATCH(ExportsELAP[[#This Row],[Date Prevailing]],ECR_Hours!$H$12:$H$15,1))</f>
        <v>NS</v>
      </c>
      <c r="M3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0" spans="1:13" x14ac:dyDescent="0.25">
      <c r="A3180" s="164">
        <f>+Exports!A3183</f>
        <v>44694</v>
      </c>
      <c r="B3180" s="165">
        <f t="shared" si="196"/>
        <v>2022</v>
      </c>
      <c r="C3180" s="165">
        <f t="shared" si="197"/>
        <v>5</v>
      </c>
      <c r="D3180" s="165">
        <f t="shared" si="198"/>
        <v>13</v>
      </c>
      <c r="E3180" s="165">
        <f>+Exports!B3183</f>
        <v>11</v>
      </c>
      <c r="F3180" s="165">
        <f>+WEEKDAY(ExportsELAP[[#This Row],[Date Prevailing]],1)</f>
        <v>6</v>
      </c>
      <c r="G3180" s="165">
        <f>+COUNTIFS(ECR_Hours!$K$6:$K$7,ExportsELAP[[#This Row],[Date Prevailing]])</f>
        <v>0</v>
      </c>
      <c r="H3180" s="165">
        <f t="shared" si="199"/>
        <v>6</v>
      </c>
      <c r="I3180" s="166">
        <f>+Exports!G3183</f>
        <v>34024.390299999999</v>
      </c>
      <c r="J3180" s="166">
        <f>+'ELAP_IPCO-APND'!D3183</f>
        <v>30.143689999999999</v>
      </c>
      <c r="K3180" s="166">
        <f>+(ExportsELAP[[#This Row],[Exports kWh - MPT]]/1000)*ExportsELAP[[#This Row],[EIM Price]]</f>
        <v>1025.6206736422071</v>
      </c>
      <c r="L3180" s="167" t="str">
        <f>+INDEX(ECR_Hours!$I$12:$I$15,MATCH(ExportsELAP[[#This Row],[Date Prevailing]],ECR_Hours!$H$12:$H$15,1))</f>
        <v>NS</v>
      </c>
      <c r="M3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1" spans="1:13" x14ac:dyDescent="0.25">
      <c r="A3181" s="164">
        <f>+Exports!A3184</f>
        <v>44694</v>
      </c>
      <c r="B3181" s="165">
        <f t="shared" si="196"/>
        <v>2022</v>
      </c>
      <c r="C3181" s="165">
        <f t="shared" si="197"/>
        <v>5</v>
      </c>
      <c r="D3181" s="165">
        <f t="shared" si="198"/>
        <v>13</v>
      </c>
      <c r="E3181" s="165">
        <f>+Exports!B3184</f>
        <v>12</v>
      </c>
      <c r="F3181" s="165">
        <f>+WEEKDAY(ExportsELAP[[#This Row],[Date Prevailing]],1)</f>
        <v>6</v>
      </c>
      <c r="G3181" s="165">
        <f>+COUNTIFS(ECR_Hours!$K$6:$K$7,ExportsELAP[[#This Row],[Date Prevailing]])</f>
        <v>0</v>
      </c>
      <c r="H3181" s="165">
        <f t="shared" si="199"/>
        <v>6</v>
      </c>
      <c r="I3181" s="166">
        <f>+Exports!G3184</f>
        <v>44412.955599999987</v>
      </c>
      <c r="J3181" s="166">
        <f>+'ELAP_IPCO-APND'!D3184</f>
        <v>29.84628</v>
      </c>
      <c r="K3181" s="166">
        <f>+(ExportsELAP[[#This Row],[Exports kWh - MPT]]/1000)*ExportsELAP[[#This Row],[EIM Price]]</f>
        <v>1325.5615084651677</v>
      </c>
      <c r="L3181" s="167" t="str">
        <f>+INDEX(ECR_Hours!$I$12:$I$15,MATCH(ExportsELAP[[#This Row],[Date Prevailing]],ECR_Hours!$H$12:$H$15,1))</f>
        <v>NS</v>
      </c>
      <c r="M3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2" spans="1:13" x14ac:dyDescent="0.25">
      <c r="A3182" s="164">
        <f>+Exports!A3185</f>
        <v>44694</v>
      </c>
      <c r="B3182" s="165">
        <f t="shared" si="196"/>
        <v>2022</v>
      </c>
      <c r="C3182" s="165">
        <f t="shared" si="197"/>
        <v>5</v>
      </c>
      <c r="D3182" s="165">
        <f t="shared" si="198"/>
        <v>13</v>
      </c>
      <c r="E3182" s="165">
        <f>+Exports!B3185</f>
        <v>13</v>
      </c>
      <c r="F3182" s="165">
        <f>+WEEKDAY(ExportsELAP[[#This Row],[Date Prevailing]],1)</f>
        <v>6</v>
      </c>
      <c r="G3182" s="165">
        <f>+COUNTIFS(ECR_Hours!$K$6:$K$7,ExportsELAP[[#This Row],[Date Prevailing]])</f>
        <v>0</v>
      </c>
      <c r="H3182" s="165">
        <f t="shared" si="199"/>
        <v>6</v>
      </c>
      <c r="I3182" s="166">
        <f>+Exports!G3185</f>
        <v>48818.351500000004</v>
      </c>
      <c r="J3182" s="166">
        <f>+'ELAP_IPCO-APND'!D3185</f>
        <v>36.414290000000001</v>
      </c>
      <c r="K3182" s="166">
        <f>+(ExportsELAP[[#This Row],[Exports kWh - MPT]]/1000)*ExportsELAP[[#This Row],[EIM Price]]</f>
        <v>1777.6856088429352</v>
      </c>
      <c r="L3182" s="167" t="str">
        <f>+INDEX(ECR_Hours!$I$12:$I$15,MATCH(ExportsELAP[[#This Row],[Date Prevailing]],ECR_Hours!$H$12:$H$15,1))</f>
        <v>NS</v>
      </c>
      <c r="M3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3" spans="1:13" x14ac:dyDescent="0.25">
      <c r="A3183" s="164">
        <f>+Exports!A3186</f>
        <v>44694</v>
      </c>
      <c r="B3183" s="165">
        <f t="shared" si="196"/>
        <v>2022</v>
      </c>
      <c r="C3183" s="165">
        <f t="shared" si="197"/>
        <v>5</v>
      </c>
      <c r="D3183" s="165">
        <f t="shared" si="198"/>
        <v>13</v>
      </c>
      <c r="E3183" s="165">
        <f>+Exports!B3186</f>
        <v>14</v>
      </c>
      <c r="F3183" s="165">
        <f>+WEEKDAY(ExportsELAP[[#This Row],[Date Prevailing]],1)</f>
        <v>6</v>
      </c>
      <c r="G3183" s="165">
        <f>+COUNTIFS(ECR_Hours!$K$6:$K$7,ExportsELAP[[#This Row],[Date Prevailing]])</f>
        <v>0</v>
      </c>
      <c r="H3183" s="165">
        <f t="shared" si="199"/>
        <v>6</v>
      </c>
      <c r="I3183" s="166">
        <f>+Exports!G3186</f>
        <v>53852.111099999995</v>
      </c>
      <c r="J3183" s="166">
        <f>+'ELAP_IPCO-APND'!D3186</f>
        <v>36.119309999999999</v>
      </c>
      <c r="K3183" s="166">
        <f>+(ExportsELAP[[#This Row],[Exports kWh - MPT]]/1000)*ExportsELAP[[#This Row],[EIM Price]]</f>
        <v>1945.1010949753406</v>
      </c>
      <c r="L3183" s="167" t="str">
        <f>+INDEX(ECR_Hours!$I$12:$I$15,MATCH(ExportsELAP[[#This Row],[Date Prevailing]],ECR_Hours!$H$12:$H$15,1))</f>
        <v>NS</v>
      </c>
      <c r="M3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4" spans="1:13" x14ac:dyDescent="0.25">
      <c r="A3184" s="164">
        <f>+Exports!A3187</f>
        <v>44694</v>
      </c>
      <c r="B3184" s="165">
        <f t="shared" si="196"/>
        <v>2022</v>
      </c>
      <c r="C3184" s="165">
        <f t="shared" si="197"/>
        <v>5</v>
      </c>
      <c r="D3184" s="165">
        <f t="shared" si="198"/>
        <v>13</v>
      </c>
      <c r="E3184" s="165">
        <f>+Exports!B3187</f>
        <v>15</v>
      </c>
      <c r="F3184" s="165">
        <f>+WEEKDAY(ExportsELAP[[#This Row],[Date Prevailing]],1)</f>
        <v>6</v>
      </c>
      <c r="G3184" s="165">
        <f>+COUNTIFS(ECR_Hours!$K$6:$K$7,ExportsELAP[[#This Row],[Date Prevailing]])</f>
        <v>0</v>
      </c>
      <c r="H3184" s="165">
        <f t="shared" si="199"/>
        <v>6</v>
      </c>
      <c r="I3184" s="166">
        <f>+Exports!G3187</f>
        <v>56696.3649</v>
      </c>
      <c r="J3184" s="166">
        <f>+'ELAP_IPCO-APND'!D3187</f>
        <v>41.844029999999997</v>
      </c>
      <c r="K3184" s="166">
        <f>+(ExportsELAP[[#This Row],[Exports kWh - MPT]]/1000)*ExportsELAP[[#This Row],[EIM Price]]</f>
        <v>2372.4043937665469</v>
      </c>
      <c r="L3184" s="167" t="str">
        <f>+INDEX(ECR_Hours!$I$12:$I$15,MATCH(ExportsELAP[[#This Row],[Date Prevailing]],ECR_Hours!$H$12:$H$15,1))</f>
        <v>NS</v>
      </c>
      <c r="M3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5" spans="1:13" x14ac:dyDescent="0.25">
      <c r="A3185" s="164">
        <f>+Exports!A3188</f>
        <v>44694</v>
      </c>
      <c r="B3185" s="165">
        <f t="shared" si="196"/>
        <v>2022</v>
      </c>
      <c r="C3185" s="165">
        <f t="shared" si="197"/>
        <v>5</v>
      </c>
      <c r="D3185" s="165">
        <f t="shared" si="198"/>
        <v>13</v>
      </c>
      <c r="E3185" s="165">
        <f>+Exports!B3188</f>
        <v>16</v>
      </c>
      <c r="F3185" s="165">
        <f>+WEEKDAY(ExportsELAP[[#This Row],[Date Prevailing]],1)</f>
        <v>6</v>
      </c>
      <c r="G3185" s="165">
        <f>+COUNTIFS(ECR_Hours!$K$6:$K$7,ExportsELAP[[#This Row],[Date Prevailing]])</f>
        <v>0</v>
      </c>
      <c r="H3185" s="165">
        <f t="shared" si="199"/>
        <v>6</v>
      </c>
      <c r="I3185" s="166">
        <f>+Exports!G3188</f>
        <v>51739.578600000001</v>
      </c>
      <c r="J3185" s="166">
        <f>+'ELAP_IPCO-APND'!D3188</f>
        <v>53.096310000000003</v>
      </c>
      <c r="K3185" s="166">
        <f>+(ExportsELAP[[#This Row],[Exports kWh - MPT]]/1000)*ExportsELAP[[#This Row],[EIM Price]]</f>
        <v>2747.1807046149661</v>
      </c>
      <c r="L3185" s="167" t="str">
        <f>+INDEX(ECR_Hours!$I$12:$I$15,MATCH(ExportsELAP[[#This Row],[Date Prevailing]],ECR_Hours!$H$12:$H$15,1))</f>
        <v>NS</v>
      </c>
      <c r="M3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6" spans="1:13" x14ac:dyDescent="0.25">
      <c r="A3186" s="164">
        <f>+Exports!A3189</f>
        <v>44694</v>
      </c>
      <c r="B3186" s="165">
        <f t="shared" si="196"/>
        <v>2022</v>
      </c>
      <c r="C3186" s="165">
        <f t="shared" si="197"/>
        <v>5</v>
      </c>
      <c r="D3186" s="165">
        <f t="shared" si="198"/>
        <v>13</v>
      </c>
      <c r="E3186" s="165">
        <f>+Exports!B3189</f>
        <v>17</v>
      </c>
      <c r="F3186" s="165">
        <f>+WEEKDAY(ExportsELAP[[#This Row],[Date Prevailing]],1)</f>
        <v>6</v>
      </c>
      <c r="G3186" s="165">
        <f>+COUNTIFS(ECR_Hours!$K$6:$K$7,ExportsELAP[[#This Row],[Date Prevailing]])</f>
        <v>0</v>
      </c>
      <c r="H3186" s="165">
        <f t="shared" si="199"/>
        <v>6</v>
      </c>
      <c r="I3186" s="166">
        <f>+Exports!G3189</f>
        <v>44124.695099999997</v>
      </c>
      <c r="J3186" s="166">
        <f>+'ELAP_IPCO-APND'!D3189</f>
        <v>60.618400000000001</v>
      </c>
      <c r="K3186" s="166">
        <f>+(ExportsELAP[[#This Row],[Exports kWh - MPT]]/1000)*ExportsELAP[[#This Row],[EIM Price]]</f>
        <v>2674.7684174498399</v>
      </c>
      <c r="L3186" s="167" t="str">
        <f>+INDEX(ECR_Hours!$I$12:$I$15,MATCH(ExportsELAP[[#This Row],[Date Prevailing]],ECR_Hours!$H$12:$H$15,1))</f>
        <v>NS</v>
      </c>
      <c r="M3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7" spans="1:13" x14ac:dyDescent="0.25">
      <c r="A3187" s="164">
        <f>+Exports!A3190</f>
        <v>44694</v>
      </c>
      <c r="B3187" s="165">
        <f t="shared" si="196"/>
        <v>2022</v>
      </c>
      <c r="C3187" s="165">
        <f t="shared" si="197"/>
        <v>5</v>
      </c>
      <c r="D3187" s="165">
        <f t="shared" si="198"/>
        <v>13</v>
      </c>
      <c r="E3187" s="165">
        <f>+Exports!B3190</f>
        <v>18</v>
      </c>
      <c r="F3187" s="165">
        <f>+WEEKDAY(ExportsELAP[[#This Row],[Date Prevailing]],1)</f>
        <v>6</v>
      </c>
      <c r="G3187" s="165">
        <f>+COUNTIFS(ECR_Hours!$K$6:$K$7,ExportsELAP[[#This Row],[Date Prevailing]])</f>
        <v>0</v>
      </c>
      <c r="H3187" s="165">
        <f t="shared" si="199"/>
        <v>6</v>
      </c>
      <c r="I3187" s="166">
        <f>+Exports!G3190</f>
        <v>34976.0311</v>
      </c>
      <c r="J3187" s="166">
        <f>+'ELAP_IPCO-APND'!D3190</f>
        <v>38.574179999999998</v>
      </c>
      <c r="K3187" s="166">
        <f>+(ExportsELAP[[#This Row],[Exports kWh - MPT]]/1000)*ExportsELAP[[#This Row],[EIM Price]]</f>
        <v>1349.171719336998</v>
      </c>
      <c r="L3187" s="167" t="str">
        <f>+INDEX(ECR_Hours!$I$12:$I$15,MATCH(ExportsELAP[[#This Row],[Date Prevailing]],ECR_Hours!$H$12:$H$15,1))</f>
        <v>NS</v>
      </c>
      <c r="M3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8" spans="1:13" x14ac:dyDescent="0.25">
      <c r="A3188" s="164">
        <f>+Exports!A3191</f>
        <v>44694</v>
      </c>
      <c r="B3188" s="165">
        <f t="shared" si="196"/>
        <v>2022</v>
      </c>
      <c r="C3188" s="165">
        <f t="shared" si="197"/>
        <v>5</v>
      </c>
      <c r="D3188" s="165">
        <f t="shared" si="198"/>
        <v>13</v>
      </c>
      <c r="E3188" s="165">
        <f>+Exports!B3191</f>
        <v>19</v>
      </c>
      <c r="F3188" s="165">
        <f>+WEEKDAY(ExportsELAP[[#This Row],[Date Prevailing]],1)</f>
        <v>6</v>
      </c>
      <c r="G3188" s="165">
        <f>+COUNTIFS(ECR_Hours!$K$6:$K$7,ExportsELAP[[#This Row],[Date Prevailing]])</f>
        <v>0</v>
      </c>
      <c r="H3188" s="165">
        <f t="shared" si="199"/>
        <v>6</v>
      </c>
      <c r="I3188" s="166">
        <f>+Exports!G3191</f>
        <v>21596.2817</v>
      </c>
      <c r="J3188" s="166">
        <f>+'ELAP_IPCO-APND'!D3191</f>
        <v>47.426830000000002</v>
      </c>
      <c r="K3188" s="166">
        <f>+(ExportsELAP[[#This Row],[Exports kWh - MPT]]/1000)*ExportsELAP[[#This Row],[EIM Price]]</f>
        <v>1024.2431808180111</v>
      </c>
      <c r="L3188" s="167" t="str">
        <f>+INDEX(ECR_Hours!$I$12:$I$15,MATCH(ExportsELAP[[#This Row],[Date Prevailing]],ECR_Hours!$H$12:$H$15,1))</f>
        <v>NS</v>
      </c>
      <c r="M3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89" spans="1:13" x14ac:dyDescent="0.25">
      <c r="A3189" s="164">
        <f>+Exports!A3192</f>
        <v>44694</v>
      </c>
      <c r="B3189" s="165">
        <f t="shared" si="196"/>
        <v>2022</v>
      </c>
      <c r="C3189" s="165">
        <f t="shared" si="197"/>
        <v>5</v>
      </c>
      <c r="D3189" s="165">
        <f t="shared" si="198"/>
        <v>13</v>
      </c>
      <c r="E3189" s="165">
        <f>+Exports!B3192</f>
        <v>20</v>
      </c>
      <c r="F3189" s="165">
        <f>+WEEKDAY(ExportsELAP[[#This Row],[Date Prevailing]],1)</f>
        <v>6</v>
      </c>
      <c r="G3189" s="165">
        <f>+COUNTIFS(ECR_Hours!$K$6:$K$7,ExportsELAP[[#This Row],[Date Prevailing]])</f>
        <v>0</v>
      </c>
      <c r="H3189" s="165">
        <f t="shared" si="199"/>
        <v>6</v>
      </c>
      <c r="I3189" s="166">
        <f>+Exports!G3192</f>
        <v>8640.9893000000011</v>
      </c>
      <c r="J3189" s="166">
        <f>+'ELAP_IPCO-APND'!D3192</f>
        <v>67.810460000000006</v>
      </c>
      <c r="K3189" s="166">
        <f>+(ExportsELAP[[#This Row],[Exports kWh - MPT]]/1000)*ExportsELAP[[#This Row],[EIM Price]]</f>
        <v>585.94945928807817</v>
      </c>
      <c r="L3189" s="167" t="str">
        <f>+INDEX(ECR_Hours!$I$12:$I$15,MATCH(ExportsELAP[[#This Row],[Date Prevailing]],ECR_Hours!$H$12:$H$15,1))</f>
        <v>NS</v>
      </c>
      <c r="M3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0" spans="1:13" x14ac:dyDescent="0.25">
      <c r="A3190" s="164">
        <f>+Exports!A3193</f>
        <v>44694</v>
      </c>
      <c r="B3190" s="165">
        <f t="shared" si="196"/>
        <v>2022</v>
      </c>
      <c r="C3190" s="165">
        <f t="shared" si="197"/>
        <v>5</v>
      </c>
      <c r="D3190" s="165">
        <f t="shared" si="198"/>
        <v>13</v>
      </c>
      <c r="E3190" s="165">
        <f>+Exports!B3193</f>
        <v>21</v>
      </c>
      <c r="F3190" s="165">
        <f>+WEEKDAY(ExportsELAP[[#This Row],[Date Prevailing]],1)</f>
        <v>6</v>
      </c>
      <c r="G3190" s="165">
        <f>+COUNTIFS(ECR_Hours!$K$6:$K$7,ExportsELAP[[#This Row],[Date Prevailing]])</f>
        <v>0</v>
      </c>
      <c r="H3190" s="165">
        <f t="shared" si="199"/>
        <v>6</v>
      </c>
      <c r="I3190" s="166">
        <f>+Exports!G3193</f>
        <v>1047.7084</v>
      </c>
      <c r="J3190" s="166">
        <f>+'ELAP_IPCO-APND'!D3193</f>
        <v>69.692279999999997</v>
      </c>
      <c r="K3190" s="166">
        <f>+(ExportsELAP[[#This Row],[Exports kWh - MPT]]/1000)*ExportsELAP[[#This Row],[EIM Price]]</f>
        <v>73.017187171151988</v>
      </c>
      <c r="L3190" s="167" t="str">
        <f>+INDEX(ECR_Hours!$I$12:$I$15,MATCH(ExportsELAP[[#This Row],[Date Prevailing]],ECR_Hours!$H$12:$H$15,1))</f>
        <v>NS</v>
      </c>
      <c r="M3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1" spans="1:13" x14ac:dyDescent="0.25">
      <c r="A3191" s="164">
        <f>+Exports!A3194</f>
        <v>44694</v>
      </c>
      <c r="B3191" s="165">
        <f t="shared" si="196"/>
        <v>2022</v>
      </c>
      <c r="C3191" s="165">
        <f t="shared" si="197"/>
        <v>5</v>
      </c>
      <c r="D3191" s="165">
        <f t="shared" si="198"/>
        <v>13</v>
      </c>
      <c r="E3191" s="165">
        <f>+Exports!B3194</f>
        <v>22</v>
      </c>
      <c r="F3191" s="165">
        <f>+WEEKDAY(ExportsELAP[[#This Row],[Date Prevailing]],1)</f>
        <v>6</v>
      </c>
      <c r="G3191" s="165">
        <f>+COUNTIFS(ECR_Hours!$K$6:$K$7,ExportsELAP[[#This Row],[Date Prevailing]])</f>
        <v>0</v>
      </c>
      <c r="H3191" s="165">
        <f t="shared" si="199"/>
        <v>6</v>
      </c>
      <c r="I3191" s="166">
        <f>+Exports!G3194</f>
        <v>16.711200000000002</v>
      </c>
      <c r="J3191" s="166">
        <f>+'ELAP_IPCO-APND'!D3194</f>
        <v>73.608410000000006</v>
      </c>
      <c r="K3191" s="166">
        <f>+(ExportsELAP[[#This Row],[Exports kWh - MPT]]/1000)*ExportsELAP[[#This Row],[EIM Price]]</f>
        <v>1.2300848611920003</v>
      </c>
      <c r="L3191" s="167" t="str">
        <f>+INDEX(ECR_Hours!$I$12:$I$15,MATCH(ExportsELAP[[#This Row],[Date Prevailing]],ECR_Hours!$H$12:$H$15,1))</f>
        <v>NS</v>
      </c>
      <c r="M3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2" spans="1:13" x14ac:dyDescent="0.25">
      <c r="A3192" s="164">
        <f>+Exports!A3195</f>
        <v>44694</v>
      </c>
      <c r="B3192" s="165">
        <f t="shared" si="196"/>
        <v>2022</v>
      </c>
      <c r="C3192" s="165">
        <f t="shared" si="197"/>
        <v>5</v>
      </c>
      <c r="D3192" s="165">
        <f t="shared" si="198"/>
        <v>13</v>
      </c>
      <c r="E3192" s="165">
        <f>+Exports!B3195</f>
        <v>23</v>
      </c>
      <c r="F3192" s="165">
        <f>+WEEKDAY(ExportsELAP[[#This Row],[Date Prevailing]],1)</f>
        <v>6</v>
      </c>
      <c r="G3192" s="165">
        <f>+COUNTIFS(ECR_Hours!$K$6:$K$7,ExportsELAP[[#This Row],[Date Prevailing]])</f>
        <v>0</v>
      </c>
      <c r="H3192" s="165">
        <f t="shared" si="199"/>
        <v>6</v>
      </c>
      <c r="I3192" s="166">
        <f>+Exports!G3195</f>
        <v>16.7453</v>
      </c>
      <c r="J3192" s="166">
        <f>+'ELAP_IPCO-APND'!D3195</f>
        <v>77.478449999999995</v>
      </c>
      <c r="K3192" s="166">
        <f>+(ExportsELAP[[#This Row],[Exports kWh - MPT]]/1000)*ExportsELAP[[#This Row],[EIM Price]]</f>
        <v>1.297399888785</v>
      </c>
      <c r="L3192" s="167" t="str">
        <f>+INDEX(ECR_Hours!$I$12:$I$15,MATCH(ExportsELAP[[#This Row],[Date Prevailing]],ECR_Hours!$H$12:$H$15,1))</f>
        <v>NS</v>
      </c>
      <c r="M3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3" spans="1:13" x14ac:dyDescent="0.25">
      <c r="A3193" s="164">
        <f>+Exports!A3196</f>
        <v>44694</v>
      </c>
      <c r="B3193" s="165">
        <f t="shared" si="196"/>
        <v>2022</v>
      </c>
      <c r="C3193" s="165">
        <f t="shared" si="197"/>
        <v>5</v>
      </c>
      <c r="D3193" s="165">
        <f t="shared" si="198"/>
        <v>13</v>
      </c>
      <c r="E3193" s="165">
        <f>+Exports!B3196</f>
        <v>24</v>
      </c>
      <c r="F3193" s="165">
        <f>+WEEKDAY(ExportsELAP[[#This Row],[Date Prevailing]],1)</f>
        <v>6</v>
      </c>
      <c r="G3193" s="165">
        <f>+COUNTIFS(ECR_Hours!$K$6:$K$7,ExportsELAP[[#This Row],[Date Prevailing]])</f>
        <v>0</v>
      </c>
      <c r="H3193" s="165">
        <f t="shared" si="199"/>
        <v>6</v>
      </c>
      <c r="I3193" s="166">
        <f>+Exports!G3196</f>
        <v>17.623899999999988</v>
      </c>
      <c r="J3193" s="166">
        <f>+'ELAP_IPCO-APND'!D3196</f>
        <v>70.771429999999995</v>
      </c>
      <c r="K3193" s="166">
        <f>+(ExportsELAP[[#This Row],[Exports kWh - MPT]]/1000)*ExportsELAP[[#This Row],[EIM Price]]</f>
        <v>1.247268605176999</v>
      </c>
      <c r="L3193" s="167" t="str">
        <f>+INDEX(ECR_Hours!$I$12:$I$15,MATCH(ExportsELAP[[#This Row],[Date Prevailing]],ECR_Hours!$H$12:$H$15,1))</f>
        <v>NS</v>
      </c>
      <c r="M3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4" spans="1:13" x14ac:dyDescent="0.25">
      <c r="A3194" s="164">
        <f>+Exports!A3197</f>
        <v>44695</v>
      </c>
      <c r="B3194" s="165">
        <f t="shared" si="196"/>
        <v>2022</v>
      </c>
      <c r="C3194" s="165">
        <f t="shared" si="197"/>
        <v>5</v>
      </c>
      <c r="D3194" s="165">
        <f t="shared" si="198"/>
        <v>14</v>
      </c>
      <c r="E3194" s="165">
        <f>+Exports!B3197</f>
        <v>1</v>
      </c>
      <c r="F3194" s="165">
        <f>+WEEKDAY(ExportsELAP[[#This Row],[Date Prevailing]],1)</f>
        <v>7</v>
      </c>
      <c r="G3194" s="165">
        <f>+COUNTIFS(ECR_Hours!$K$6:$K$7,ExportsELAP[[#This Row],[Date Prevailing]])</f>
        <v>0</v>
      </c>
      <c r="H3194" s="165">
        <f t="shared" si="199"/>
        <v>7</v>
      </c>
      <c r="I3194" s="166">
        <f>+Exports!G3197</f>
        <v>16.4849</v>
      </c>
      <c r="J3194" s="166">
        <f>+'ELAP_IPCO-APND'!D3197</f>
        <v>75.584450000000004</v>
      </c>
      <c r="K3194" s="166">
        <f>+(ExportsELAP[[#This Row],[Exports kWh - MPT]]/1000)*ExportsELAP[[#This Row],[EIM Price]]</f>
        <v>1.2460020998050001</v>
      </c>
      <c r="L3194" s="167" t="str">
        <f>+INDEX(ECR_Hours!$I$12:$I$15,MATCH(ExportsELAP[[#This Row],[Date Prevailing]],ECR_Hours!$H$12:$H$15,1))</f>
        <v>NS</v>
      </c>
      <c r="M3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5" spans="1:13" x14ac:dyDescent="0.25">
      <c r="A3195" s="164">
        <f>+Exports!A3198</f>
        <v>44695</v>
      </c>
      <c r="B3195" s="165">
        <f t="shared" si="196"/>
        <v>2022</v>
      </c>
      <c r="C3195" s="165">
        <f t="shared" si="197"/>
        <v>5</v>
      </c>
      <c r="D3195" s="165">
        <f t="shared" si="198"/>
        <v>14</v>
      </c>
      <c r="E3195" s="165">
        <f>+Exports!B3198</f>
        <v>2</v>
      </c>
      <c r="F3195" s="165">
        <f>+WEEKDAY(ExportsELAP[[#This Row],[Date Prevailing]],1)</f>
        <v>7</v>
      </c>
      <c r="G3195" s="165">
        <f>+COUNTIFS(ECR_Hours!$K$6:$K$7,ExportsELAP[[#This Row],[Date Prevailing]])</f>
        <v>0</v>
      </c>
      <c r="H3195" s="165">
        <f t="shared" si="199"/>
        <v>7</v>
      </c>
      <c r="I3195" s="166">
        <f>+Exports!G3198</f>
        <v>16.872599999999888</v>
      </c>
      <c r="J3195" s="166">
        <f>+'ELAP_IPCO-APND'!D3198</f>
        <v>65.192639999999997</v>
      </c>
      <c r="K3195" s="166">
        <f>+(ExportsELAP[[#This Row],[Exports kWh - MPT]]/1000)*ExportsELAP[[#This Row],[EIM Price]]</f>
        <v>1.0999693376639925</v>
      </c>
      <c r="L3195" s="167" t="str">
        <f>+INDEX(ECR_Hours!$I$12:$I$15,MATCH(ExportsELAP[[#This Row],[Date Prevailing]],ECR_Hours!$H$12:$H$15,1))</f>
        <v>NS</v>
      </c>
      <c r="M3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6" spans="1:13" x14ac:dyDescent="0.25">
      <c r="A3196" s="164">
        <f>+Exports!A3199</f>
        <v>44695</v>
      </c>
      <c r="B3196" s="165">
        <f t="shared" si="196"/>
        <v>2022</v>
      </c>
      <c r="C3196" s="165">
        <f t="shared" si="197"/>
        <v>5</v>
      </c>
      <c r="D3196" s="165">
        <f t="shared" si="198"/>
        <v>14</v>
      </c>
      <c r="E3196" s="165">
        <f>+Exports!B3199</f>
        <v>3</v>
      </c>
      <c r="F3196" s="165">
        <f>+WEEKDAY(ExportsELAP[[#This Row],[Date Prevailing]],1)</f>
        <v>7</v>
      </c>
      <c r="G3196" s="165">
        <f>+COUNTIFS(ECR_Hours!$K$6:$K$7,ExportsELAP[[#This Row],[Date Prevailing]])</f>
        <v>0</v>
      </c>
      <c r="H3196" s="165">
        <f t="shared" si="199"/>
        <v>7</v>
      </c>
      <c r="I3196" s="166">
        <f>+Exports!G3199</f>
        <v>16.936999999999898</v>
      </c>
      <c r="J3196" s="166">
        <f>+'ELAP_IPCO-APND'!D3199</f>
        <v>59.713180000000001</v>
      </c>
      <c r="K3196" s="166">
        <f>+(ExportsELAP[[#This Row],[Exports kWh - MPT]]/1000)*ExportsELAP[[#This Row],[EIM Price]]</f>
        <v>1.0113621296599939</v>
      </c>
      <c r="L3196" s="167" t="str">
        <f>+INDEX(ECR_Hours!$I$12:$I$15,MATCH(ExportsELAP[[#This Row],[Date Prevailing]],ECR_Hours!$H$12:$H$15,1))</f>
        <v>NS</v>
      </c>
      <c r="M3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7" spans="1:13" x14ac:dyDescent="0.25">
      <c r="A3197" s="164">
        <f>+Exports!A3200</f>
        <v>44695</v>
      </c>
      <c r="B3197" s="165">
        <f t="shared" si="196"/>
        <v>2022</v>
      </c>
      <c r="C3197" s="165">
        <f t="shared" si="197"/>
        <v>5</v>
      </c>
      <c r="D3197" s="165">
        <f t="shared" si="198"/>
        <v>14</v>
      </c>
      <c r="E3197" s="165">
        <f>+Exports!B3200</f>
        <v>4</v>
      </c>
      <c r="F3197" s="165">
        <f>+WEEKDAY(ExportsELAP[[#This Row],[Date Prevailing]],1)</f>
        <v>7</v>
      </c>
      <c r="G3197" s="165">
        <f>+COUNTIFS(ECR_Hours!$K$6:$K$7,ExportsELAP[[#This Row],[Date Prevailing]])</f>
        <v>0</v>
      </c>
      <c r="H3197" s="165">
        <f t="shared" si="199"/>
        <v>7</v>
      </c>
      <c r="I3197" s="166">
        <f>+Exports!G3200</f>
        <v>17.067499999999999</v>
      </c>
      <c r="J3197" s="166">
        <f>+'ELAP_IPCO-APND'!D3200</f>
        <v>51.422600000000003</v>
      </c>
      <c r="K3197" s="166">
        <f>+(ExportsELAP[[#This Row],[Exports kWh - MPT]]/1000)*ExportsELAP[[#This Row],[EIM Price]]</f>
        <v>0.87765522549999997</v>
      </c>
      <c r="L3197" s="167" t="str">
        <f>+INDEX(ECR_Hours!$I$12:$I$15,MATCH(ExportsELAP[[#This Row],[Date Prevailing]],ECR_Hours!$H$12:$H$15,1))</f>
        <v>NS</v>
      </c>
      <c r="M3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8" spans="1:13" x14ac:dyDescent="0.25">
      <c r="A3198" s="164">
        <f>+Exports!A3201</f>
        <v>44695</v>
      </c>
      <c r="B3198" s="165">
        <f t="shared" si="196"/>
        <v>2022</v>
      </c>
      <c r="C3198" s="165">
        <f t="shared" si="197"/>
        <v>5</v>
      </c>
      <c r="D3198" s="165">
        <f t="shared" si="198"/>
        <v>14</v>
      </c>
      <c r="E3198" s="165">
        <f>+Exports!B3201</f>
        <v>5</v>
      </c>
      <c r="F3198" s="165">
        <f>+WEEKDAY(ExportsELAP[[#This Row],[Date Prevailing]],1)</f>
        <v>7</v>
      </c>
      <c r="G3198" s="165">
        <f>+COUNTIFS(ECR_Hours!$K$6:$K$7,ExportsELAP[[#This Row],[Date Prevailing]])</f>
        <v>0</v>
      </c>
      <c r="H3198" s="165">
        <f t="shared" si="199"/>
        <v>7</v>
      </c>
      <c r="I3198" s="166">
        <f>+Exports!G3201</f>
        <v>15.637799999999899</v>
      </c>
      <c r="J3198" s="166">
        <f>+'ELAP_IPCO-APND'!D3201</f>
        <v>51.849150000000002</v>
      </c>
      <c r="K3198" s="166">
        <f>+(ExportsELAP[[#This Row],[Exports kWh - MPT]]/1000)*ExportsELAP[[#This Row],[EIM Price]]</f>
        <v>0.81080663786999485</v>
      </c>
      <c r="L3198" s="167" t="str">
        <f>+INDEX(ECR_Hours!$I$12:$I$15,MATCH(ExportsELAP[[#This Row],[Date Prevailing]],ECR_Hours!$H$12:$H$15,1))</f>
        <v>NS</v>
      </c>
      <c r="M3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199" spans="1:13" x14ac:dyDescent="0.25">
      <c r="A3199" s="164">
        <f>+Exports!A3202</f>
        <v>44695</v>
      </c>
      <c r="B3199" s="165">
        <f t="shared" si="196"/>
        <v>2022</v>
      </c>
      <c r="C3199" s="165">
        <f t="shared" si="197"/>
        <v>5</v>
      </c>
      <c r="D3199" s="165">
        <f t="shared" si="198"/>
        <v>14</v>
      </c>
      <c r="E3199" s="165">
        <f>+Exports!B3202</f>
        <v>6</v>
      </c>
      <c r="F3199" s="165">
        <f>+WEEKDAY(ExportsELAP[[#This Row],[Date Prevailing]],1)</f>
        <v>7</v>
      </c>
      <c r="G3199" s="165">
        <f>+COUNTIFS(ECR_Hours!$K$6:$K$7,ExportsELAP[[#This Row],[Date Prevailing]])</f>
        <v>0</v>
      </c>
      <c r="H3199" s="165">
        <f t="shared" si="199"/>
        <v>7</v>
      </c>
      <c r="I3199" s="166">
        <f>+Exports!G3202</f>
        <v>15.823499999999999</v>
      </c>
      <c r="J3199" s="166">
        <f>+'ELAP_IPCO-APND'!D3202</f>
        <v>63.323740000000001</v>
      </c>
      <c r="K3199" s="166">
        <f>+(ExportsELAP[[#This Row],[Exports kWh - MPT]]/1000)*ExportsELAP[[#This Row],[EIM Price]]</f>
        <v>1.0020031998900001</v>
      </c>
      <c r="L3199" s="167" t="str">
        <f>+INDEX(ECR_Hours!$I$12:$I$15,MATCH(ExportsELAP[[#This Row],[Date Prevailing]],ECR_Hours!$H$12:$H$15,1))</f>
        <v>NS</v>
      </c>
      <c r="M3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0" spans="1:13" x14ac:dyDescent="0.25">
      <c r="A3200" s="164">
        <f>+Exports!A3203</f>
        <v>44695</v>
      </c>
      <c r="B3200" s="165">
        <f t="shared" si="196"/>
        <v>2022</v>
      </c>
      <c r="C3200" s="165">
        <f t="shared" si="197"/>
        <v>5</v>
      </c>
      <c r="D3200" s="165">
        <f t="shared" si="198"/>
        <v>14</v>
      </c>
      <c r="E3200" s="165">
        <f>+Exports!B3203</f>
        <v>7</v>
      </c>
      <c r="F3200" s="165">
        <f>+WEEKDAY(ExportsELAP[[#This Row],[Date Prevailing]],1)</f>
        <v>7</v>
      </c>
      <c r="G3200" s="165">
        <f>+COUNTIFS(ECR_Hours!$K$6:$K$7,ExportsELAP[[#This Row],[Date Prevailing]])</f>
        <v>0</v>
      </c>
      <c r="H3200" s="165">
        <f t="shared" si="199"/>
        <v>7</v>
      </c>
      <c r="I3200" s="166">
        <f>+Exports!G3203</f>
        <v>489.45500000000004</v>
      </c>
      <c r="J3200" s="166">
        <f>+'ELAP_IPCO-APND'!D3203</f>
        <v>57.71454</v>
      </c>
      <c r="K3200" s="166">
        <f>+(ExportsELAP[[#This Row],[Exports kWh - MPT]]/1000)*ExportsELAP[[#This Row],[EIM Price]]</f>
        <v>28.248670175700003</v>
      </c>
      <c r="L3200" s="167" t="str">
        <f>+INDEX(ECR_Hours!$I$12:$I$15,MATCH(ExportsELAP[[#This Row],[Date Prevailing]],ECR_Hours!$H$12:$H$15,1))</f>
        <v>NS</v>
      </c>
      <c r="M3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1" spans="1:13" x14ac:dyDescent="0.25">
      <c r="A3201" s="164">
        <f>+Exports!A3204</f>
        <v>44695</v>
      </c>
      <c r="B3201" s="165">
        <f t="shared" si="196"/>
        <v>2022</v>
      </c>
      <c r="C3201" s="165">
        <f t="shared" si="197"/>
        <v>5</v>
      </c>
      <c r="D3201" s="165">
        <f t="shared" si="198"/>
        <v>14</v>
      </c>
      <c r="E3201" s="165">
        <f>+Exports!B3204</f>
        <v>8</v>
      </c>
      <c r="F3201" s="165">
        <f>+WEEKDAY(ExportsELAP[[#This Row],[Date Prevailing]],1)</f>
        <v>7</v>
      </c>
      <c r="G3201" s="165">
        <f>+COUNTIFS(ECR_Hours!$K$6:$K$7,ExportsELAP[[#This Row],[Date Prevailing]])</f>
        <v>0</v>
      </c>
      <c r="H3201" s="165">
        <f t="shared" si="199"/>
        <v>7</v>
      </c>
      <c r="I3201" s="166">
        <f>+Exports!G3204</f>
        <v>4761.4872999999998</v>
      </c>
      <c r="J3201" s="166">
        <f>+'ELAP_IPCO-APND'!D3204</f>
        <v>56.542650000000002</v>
      </c>
      <c r="K3201" s="166">
        <f>+(ExportsELAP[[#This Row],[Exports kWh - MPT]]/1000)*ExportsELAP[[#This Row],[EIM Price]]</f>
        <v>269.22710988334501</v>
      </c>
      <c r="L3201" s="167" t="str">
        <f>+INDEX(ECR_Hours!$I$12:$I$15,MATCH(ExportsELAP[[#This Row],[Date Prevailing]],ECR_Hours!$H$12:$H$15,1))</f>
        <v>NS</v>
      </c>
      <c r="M3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2" spans="1:13" x14ac:dyDescent="0.25">
      <c r="A3202" s="164">
        <f>+Exports!A3205</f>
        <v>44695</v>
      </c>
      <c r="B3202" s="165">
        <f t="shared" ref="B3202:B3265" si="200">+YEAR(A3202)</f>
        <v>2022</v>
      </c>
      <c r="C3202" s="165">
        <f t="shared" ref="C3202:C3265" si="201">+MONTH(A3202)</f>
        <v>5</v>
      </c>
      <c r="D3202" s="165">
        <f t="shared" ref="D3202:D3265" si="202">+DAY(A3202)</f>
        <v>14</v>
      </c>
      <c r="E3202" s="165">
        <f>+Exports!B3205</f>
        <v>9</v>
      </c>
      <c r="F3202" s="165">
        <f>+WEEKDAY(ExportsELAP[[#This Row],[Date Prevailing]],1)</f>
        <v>7</v>
      </c>
      <c r="G3202" s="165">
        <f>+COUNTIFS(ECR_Hours!$K$6:$K$7,ExportsELAP[[#This Row],[Date Prevailing]])</f>
        <v>0</v>
      </c>
      <c r="H3202" s="165">
        <f t="shared" ref="H3202:H3265" si="203">+IF(G3202=1,0,F3202)</f>
        <v>7</v>
      </c>
      <c r="I3202" s="166">
        <f>+Exports!G3205</f>
        <v>7708.7433000000001</v>
      </c>
      <c r="J3202" s="166">
        <f>+'ELAP_IPCO-APND'!D3205</f>
        <v>36.215310000000002</v>
      </c>
      <c r="K3202" s="166">
        <f>+(ExportsELAP[[#This Row],[Exports kWh - MPT]]/1000)*ExportsELAP[[#This Row],[EIM Price]]</f>
        <v>279.17452831992301</v>
      </c>
      <c r="L3202" s="167" t="str">
        <f>+INDEX(ECR_Hours!$I$12:$I$15,MATCH(ExportsELAP[[#This Row],[Date Prevailing]],ECR_Hours!$H$12:$H$15,1))</f>
        <v>NS</v>
      </c>
      <c r="M3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3" spans="1:13" x14ac:dyDescent="0.25">
      <c r="A3203" s="164">
        <f>+Exports!A3206</f>
        <v>44695</v>
      </c>
      <c r="B3203" s="165">
        <f t="shared" si="200"/>
        <v>2022</v>
      </c>
      <c r="C3203" s="165">
        <f t="shared" si="201"/>
        <v>5</v>
      </c>
      <c r="D3203" s="165">
        <f t="shared" si="202"/>
        <v>14</v>
      </c>
      <c r="E3203" s="165">
        <f>+Exports!B3206</f>
        <v>10</v>
      </c>
      <c r="F3203" s="165">
        <f>+WEEKDAY(ExportsELAP[[#This Row],[Date Prevailing]],1)</f>
        <v>7</v>
      </c>
      <c r="G3203" s="165">
        <f>+COUNTIFS(ECR_Hours!$K$6:$K$7,ExportsELAP[[#This Row],[Date Prevailing]])</f>
        <v>0</v>
      </c>
      <c r="H3203" s="165">
        <f t="shared" si="203"/>
        <v>7</v>
      </c>
      <c r="I3203" s="166">
        <f>+Exports!G3206</f>
        <v>13726.6842</v>
      </c>
      <c r="J3203" s="166">
        <f>+'ELAP_IPCO-APND'!D3206</f>
        <v>43.547029999999999</v>
      </c>
      <c r="K3203" s="166">
        <f>+(ExportsELAP[[#This Row],[Exports kWh - MPT]]/1000)*ExportsELAP[[#This Row],[EIM Price]]</f>
        <v>597.75632865792602</v>
      </c>
      <c r="L3203" s="167" t="str">
        <f>+INDEX(ECR_Hours!$I$12:$I$15,MATCH(ExportsELAP[[#This Row],[Date Prevailing]],ECR_Hours!$H$12:$H$15,1))</f>
        <v>NS</v>
      </c>
      <c r="M3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4" spans="1:13" x14ac:dyDescent="0.25">
      <c r="A3204" s="164">
        <f>+Exports!A3207</f>
        <v>44695</v>
      </c>
      <c r="B3204" s="165">
        <f t="shared" si="200"/>
        <v>2022</v>
      </c>
      <c r="C3204" s="165">
        <f t="shared" si="201"/>
        <v>5</v>
      </c>
      <c r="D3204" s="165">
        <f t="shared" si="202"/>
        <v>14</v>
      </c>
      <c r="E3204" s="165">
        <f>+Exports!B3207</f>
        <v>11</v>
      </c>
      <c r="F3204" s="165">
        <f>+WEEKDAY(ExportsELAP[[#This Row],[Date Prevailing]],1)</f>
        <v>7</v>
      </c>
      <c r="G3204" s="165">
        <f>+COUNTIFS(ECR_Hours!$K$6:$K$7,ExportsELAP[[#This Row],[Date Prevailing]])</f>
        <v>0</v>
      </c>
      <c r="H3204" s="165">
        <f t="shared" si="203"/>
        <v>7</v>
      </c>
      <c r="I3204" s="166">
        <f>+Exports!G3207</f>
        <v>24653.115400000002</v>
      </c>
      <c r="J3204" s="166">
        <f>+'ELAP_IPCO-APND'!D3207</f>
        <v>39.202680000000001</v>
      </c>
      <c r="K3204" s="166">
        <f>+(ExportsELAP[[#This Row],[Exports kWh - MPT]]/1000)*ExportsELAP[[#This Row],[EIM Price]]</f>
        <v>966.46819402927201</v>
      </c>
      <c r="L3204" s="167" t="str">
        <f>+INDEX(ECR_Hours!$I$12:$I$15,MATCH(ExportsELAP[[#This Row],[Date Prevailing]],ECR_Hours!$H$12:$H$15,1))</f>
        <v>NS</v>
      </c>
      <c r="M3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5" spans="1:13" x14ac:dyDescent="0.25">
      <c r="A3205" s="164">
        <f>+Exports!A3208</f>
        <v>44695</v>
      </c>
      <c r="B3205" s="165">
        <f t="shared" si="200"/>
        <v>2022</v>
      </c>
      <c r="C3205" s="165">
        <f t="shared" si="201"/>
        <v>5</v>
      </c>
      <c r="D3205" s="165">
        <f t="shared" si="202"/>
        <v>14</v>
      </c>
      <c r="E3205" s="165">
        <f>+Exports!B3208</f>
        <v>12</v>
      </c>
      <c r="F3205" s="165">
        <f>+WEEKDAY(ExportsELAP[[#This Row],[Date Prevailing]],1)</f>
        <v>7</v>
      </c>
      <c r="G3205" s="165">
        <f>+COUNTIFS(ECR_Hours!$K$6:$K$7,ExportsELAP[[#This Row],[Date Prevailing]])</f>
        <v>0</v>
      </c>
      <c r="H3205" s="165">
        <f t="shared" si="203"/>
        <v>7</v>
      </c>
      <c r="I3205" s="166">
        <f>+Exports!G3208</f>
        <v>24112.5265</v>
      </c>
      <c r="J3205" s="166">
        <f>+'ELAP_IPCO-APND'!D3208</f>
        <v>48.26032</v>
      </c>
      <c r="K3205" s="166">
        <f>+(ExportsELAP[[#This Row],[Exports kWh - MPT]]/1000)*ExportsELAP[[#This Row],[EIM Price]]</f>
        <v>1163.67824489848</v>
      </c>
      <c r="L3205" s="167" t="str">
        <f>+INDEX(ECR_Hours!$I$12:$I$15,MATCH(ExportsELAP[[#This Row],[Date Prevailing]],ECR_Hours!$H$12:$H$15,1))</f>
        <v>NS</v>
      </c>
      <c r="M3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6" spans="1:13" x14ac:dyDescent="0.25">
      <c r="A3206" s="164">
        <f>+Exports!A3209</f>
        <v>44695</v>
      </c>
      <c r="B3206" s="165">
        <f t="shared" si="200"/>
        <v>2022</v>
      </c>
      <c r="C3206" s="165">
        <f t="shared" si="201"/>
        <v>5</v>
      </c>
      <c r="D3206" s="165">
        <f t="shared" si="202"/>
        <v>14</v>
      </c>
      <c r="E3206" s="165">
        <f>+Exports!B3209</f>
        <v>13</v>
      </c>
      <c r="F3206" s="165">
        <f>+WEEKDAY(ExportsELAP[[#This Row],[Date Prevailing]],1)</f>
        <v>7</v>
      </c>
      <c r="G3206" s="165">
        <f>+COUNTIFS(ECR_Hours!$K$6:$K$7,ExportsELAP[[#This Row],[Date Prevailing]])</f>
        <v>0</v>
      </c>
      <c r="H3206" s="165">
        <f t="shared" si="203"/>
        <v>7</v>
      </c>
      <c r="I3206" s="166">
        <f>+Exports!G3209</f>
        <v>28273.301399999997</v>
      </c>
      <c r="J3206" s="166">
        <f>+'ELAP_IPCO-APND'!D3209</f>
        <v>54.476080000000003</v>
      </c>
      <c r="K3206" s="166">
        <f>+(ExportsELAP[[#This Row],[Exports kWh - MPT]]/1000)*ExportsELAP[[#This Row],[EIM Price]]</f>
        <v>1540.2186289305121</v>
      </c>
      <c r="L3206" s="167" t="str">
        <f>+INDEX(ECR_Hours!$I$12:$I$15,MATCH(ExportsELAP[[#This Row],[Date Prevailing]],ECR_Hours!$H$12:$H$15,1))</f>
        <v>NS</v>
      </c>
      <c r="M3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7" spans="1:13" x14ac:dyDescent="0.25">
      <c r="A3207" s="164">
        <f>+Exports!A3210</f>
        <v>44695</v>
      </c>
      <c r="B3207" s="165">
        <f t="shared" si="200"/>
        <v>2022</v>
      </c>
      <c r="C3207" s="165">
        <f t="shared" si="201"/>
        <v>5</v>
      </c>
      <c r="D3207" s="165">
        <f t="shared" si="202"/>
        <v>14</v>
      </c>
      <c r="E3207" s="165">
        <f>+Exports!B3210</f>
        <v>14</v>
      </c>
      <c r="F3207" s="165">
        <f>+WEEKDAY(ExportsELAP[[#This Row],[Date Prevailing]],1)</f>
        <v>7</v>
      </c>
      <c r="G3207" s="165">
        <f>+COUNTIFS(ECR_Hours!$K$6:$K$7,ExportsELAP[[#This Row],[Date Prevailing]])</f>
        <v>0</v>
      </c>
      <c r="H3207" s="165">
        <f t="shared" si="203"/>
        <v>7</v>
      </c>
      <c r="I3207" s="166">
        <f>+Exports!G3210</f>
        <v>41123.621799999994</v>
      </c>
      <c r="J3207" s="166">
        <f>+'ELAP_IPCO-APND'!D3210</f>
        <v>49.293050000000001</v>
      </c>
      <c r="K3207" s="166">
        <f>+(ExportsELAP[[#This Row],[Exports kWh - MPT]]/1000)*ExportsELAP[[#This Row],[EIM Price]]</f>
        <v>2027.1087455684899</v>
      </c>
      <c r="L3207" s="167" t="str">
        <f>+INDEX(ECR_Hours!$I$12:$I$15,MATCH(ExportsELAP[[#This Row],[Date Prevailing]],ECR_Hours!$H$12:$H$15,1))</f>
        <v>NS</v>
      </c>
      <c r="M3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8" spans="1:13" x14ac:dyDescent="0.25">
      <c r="A3208" s="164">
        <f>+Exports!A3211</f>
        <v>44695</v>
      </c>
      <c r="B3208" s="165">
        <f t="shared" si="200"/>
        <v>2022</v>
      </c>
      <c r="C3208" s="165">
        <f t="shared" si="201"/>
        <v>5</v>
      </c>
      <c r="D3208" s="165">
        <f t="shared" si="202"/>
        <v>14</v>
      </c>
      <c r="E3208" s="165">
        <f>+Exports!B3211</f>
        <v>15</v>
      </c>
      <c r="F3208" s="165">
        <f>+WEEKDAY(ExportsELAP[[#This Row],[Date Prevailing]],1)</f>
        <v>7</v>
      </c>
      <c r="G3208" s="165">
        <f>+COUNTIFS(ECR_Hours!$K$6:$K$7,ExportsELAP[[#This Row],[Date Prevailing]])</f>
        <v>0</v>
      </c>
      <c r="H3208" s="165">
        <f t="shared" si="203"/>
        <v>7</v>
      </c>
      <c r="I3208" s="166">
        <f>+Exports!G3211</f>
        <v>44124.432099999998</v>
      </c>
      <c r="J3208" s="166">
        <f>+'ELAP_IPCO-APND'!D3211</f>
        <v>48.478999999999999</v>
      </c>
      <c r="K3208" s="166">
        <f>+(ExportsELAP[[#This Row],[Exports kWh - MPT]]/1000)*ExportsELAP[[#This Row],[EIM Price]]</f>
        <v>2139.1083437758998</v>
      </c>
      <c r="L3208" s="167" t="str">
        <f>+INDEX(ECR_Hours!$I$12:$I$15,MATCH(ExportsELAP[[#This Row],[Date Prevailing]],ECR_Hours!$H$12:$H$15,1))</f>
        <v>NS</v>
      </c>
      <c r="M3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09" spans="1:13" x14ac:dyDescent="0.25">
      <c r="A3209" s="164">
        <f>+Exports!A3212</f>
        <v>44695</v>
      </c>
      <c r="B3209" s="165">
        <f t="shared" si="200"/>
        <v>2022</v>
      </c>
      <c r="C3209" s="165">
        <f t="shared" si="201"/>
        <v>5</v>
      </c>
      <c r="D3209" s="165">
        <f t="shared" si="202"/>
        <v>14</v>
      </c>
      <c r="E3209" s="165">
        <f>+Exports!B3212</f>
        <v>16</v>
      </c>
      <c r="F3209" s="165">
        <f>+WEEKDAY(ExportsELAP[[#This Row],[Date Prevailing]],1)</f>
        <v>7</v>
      </c>
      <c r="G3209" s="165">
        <f>+COUNTIFS(ECR_Hours!$K$6:$K$7,ExportsELAP[[#This Row],[Date Prevailing]])</f>
        <v>0</v>
      </c>
      <c r="H3209" s="165">
        <f t="shared" si="203"/>
        <v>7</v>
      </c>
      <c r="I3209" s="166">
        <f>+Exports!G3212</f>
        <v>40854.501199999999</v>
      </c>
      <c r="J3209" s="166">
        <f>+'ELAP_IPCO-APND'!D3212</f>
        <v>43.294969999999999</v>
      </c>
      <c r="K3209" s="166">
        <f>+(ExportsELAP[[#This Row],[Exports kWh - MPT]]/1000)*ExportsELAP[[#This Row],[EIM Price]]</f>
        <v>1768.7944038189639</v>
      </c>
      <c r="L3209" s="167" t="str">
        <f>+INDEX(ECR_Hours!$I$12:$I$15,MATCH(ExportsELAP[[#This Row],[Date Prevailing]],ECR_Hours!$H$12:$H$15,1))</f>
        <v>NS</v>
      </c>
      <c r="M3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0" spans="1:13" x14ac:dyDescent="0.25">
      <c r="A3210" s="164">
        <f>+Exports!A3213</f>
        <v>44695</v>
      </c>
      <c r="B3210" s="165">
        <f t="shared" si="200"/>
        <v>2022</v>
      </c>
      <c r="C3210" s="165">
        <f t="shared" si="201"/>
        <v>5</v>
      </c>
      <c r="D3210" s="165">
        <f t="shared" si="202"/>
        <v>14</v>
      </c>
      <c r="E3210" s="165">
        <f>+Exports!B3213</f>
        <v>17</v>
      </c>
      <c r="F3210" s="165">
        <f>+WEEKDAY(ExportsELAP[[#This Row],[Date Prevailing]],1)</f>
        <v>7</v>
      </c>
      <c r="G3210" s="165">
        <f>+COUNTIFS(ECR_Hours!$K$6:$K$7,ExportsELAP[[#This Row],[Date Prevailing]])</f>
        <v>0</v>
      </c>
      <c r="H3210" s="165">
        <f t="shared" si="203"/>
        <v>7</v>
      </c>
      <c r="I3210" s="166">
        <f>+Exports!G3213</f>
        <v>37489.407399999996</v>
      </c>
      <c r="J3210" s="166">
        <f>+'ELAP_IPCO-APND'!D3213</f>
        <v>36.990549999999999</v>
      </c>
      <c r="K3210" s="166">
        <f>+(ExportsELAP[[#This Row],[Exports kWh - MPT]]/1000)*ExportsELAP[[#This Row],[EIM Price]]</f>
        <v>1386.7537989000698</v>
      </c>
      <c r="L3210" s="167" t="str">
        <f>+INDEX(ECR_Hours!$I$12:$I$15,MATCH(ExportsELAP[[#This Row],[Date Prevailing]],ECR_Hours!$H$12:$H$15,1))</f>
        <v>NS</v>
      </c>
      <c r="M3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1" spans="1:13" x14ac:dyDescent="0.25">
      <c r="A3211" s="164">
        <f>+Exports!A3214</f>
        <v>44695</v>
      </c>
      <c r="B3211" s="165">
        <f t="shared" si="200"/>
        <v>2022</v>
      </c>
      <c r="C3211" s="165">
        <f t="shared" si="201"/>
        <v>5</v>
      </c>
      <c r="D3211" s="165">
        <f t="shared" si="202"/>
        <v>14</v>
      </c>
      <c r="E3211" s="165">
        <f>+Exports!B3214</f>
        <v>18</v>
      </c>
      <c r="F3211" s="165">
        <f>+WEEKDAY(ExportsELAP[[#This Row],[Date Prevailing]],1)</f>
        <v>7</v>
      </c>
      <c r="G3211" s="165">
        <f>+COUNTIFS(ECR_Hours!$K$6:$K$7,ExportsELAP[[#This Row],[Date Prevailing]])</f>
        <v>0</v>
      </c>
      <c r="H3211" s="165">
        <f t="shared" si="203"/>
        <v>7</v>
      </c>
      <c r="I3211" s="166">
        <f>+Exports!G3214</f>
        <v>28092.668099999999</v>
      </c>
      <c r="J3211" s="166">
        <f>+'ELAP_IPCO-APND'!D3214</f>
        <v>39.114530000000002</v>
      </c>
      <c r="K3211" s="166">
        <f>+(ExportsELAP[[#This Row],[Exports kWh - MPT]]/1000)*ExportsELAP[[#This Row],[EIM Price]]</f>
        <v>1098.831509177493</v>
      </c>
      <c r="L3211" s="167" t="str">
        <f>+INDEX(ECR_Hours!$I$12:$I$15,MATCH(ExportsELAP[[#This Row],[Date Prevailing]],ECR_Hours!$H$12:$H$15,1))</f>
        <v>NS</v>
      </c>
      <c r="M3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2" spans="1:13" x14ac:dyDescent="0.25">
      <c r="A3212" s="164">
        <f>+Exports!A3215</f>
        <v>44695</v>
      </c>
      <c r="B3212" s="165">
        <f t="shared" si="200"/>
        <v>2022</v>
      </c>
      <c r="C3212" s="165">
        <f t="shared" si="201"/>
        <v>5</v>
      </c>
      <c r="D3212" s="165">
        <f t="shared" si="202"/>
        <v>14</v>
      </c>
      <c r="E3212" s="165">
        <f>+Exports!B3215</f>
        <v>19</v>
      </c>
      <c r="F3212" s="165">
        <f>+WEEKDAY(ExportsELAP[[#This Row],[Date Prevailing]],1)</f>
        <v>7</v>
      </c>
      <c r="G3212" s="165">
        <f>+COUNTIFS(ECR_Hours!$K$6:$K$7,ExportsELAP[[#This Row],[Date Prevailing]])</f>
        <v>0</v>
      </c>
      <c r="H3212" s="165">
        <f t="shared" si="203"/>
        <v>7</v>
      </c>
      <c r="I3212" s="166">
        <f>+Exports!G3215</f>
        <v>17442.344100000002</v>
      </c>
      <c r="J3212" s="166">
        <f>+'ELAP_IPCO-APND'!D3215</f>
        <v>35.01267</v>
      </c>
      <c r="K3212" s="166">
        <f>+(ExportsELAP[[#This Row],[Exports kWh - MPT]]/1000)*ExportsELAP[[#This Row],[EIM Price]]</f>
        <v>610.70303799974715</v>
      </c>
      <c r="L3212" s="167" t="str">
        <f>+INDEX(ECR_Hours!$I$12:$I$15,MATCH(ExportsELAP[[#This Row],[Date Prevailing]],ECR_Hours!$H$12:$H$15,1))</f>
        <v>NS</v>
      </c>
      <c r="M3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3" spans="1:13" x14ac:dyDescent="0.25">
      <c r="A3213" s="164">
        <f>+Exports!A3216</f>
        <v>44695</v>
      </c>
      <c r="B3213" s="165">
        <f t="shared" si="200"/>
        <v>2022</v>
      </c>
      <c r="C3213" s="165">
        <f t="shared" si="201"/>
        <v>5</v>
      </c>
      <c r="D3213" s="165">
        <f t="shared" si="202"/>
        <v>14</v>
      </c>
      <c r="E3213" s="165">
        <f>+Exports!B3216</f>
        <v>20</v>
      </c>
      <c r="F3213" s="165">
        <f>+WEEKDAY(ExportsELAP[[#This Row],[Date Prevailing]],1)</f>
        <v>7</v>
      </c>
      <c r="G3213" s="165">
        <f>+COUNTIFS(ECR_Hours!$K$6:$K$7,ExportsELAP[[#This Row],[Date Prevailing]])</f>
        <v>0</v>
      </c>
      <c r="H3213" s="165">
        <f t="shared" si="203"/>
        <v>7</v>
      </c>
      <c r="I3213" s="166">
        <f>+Exports!G3216</f>
        <v>6906.9809000000005</v>
      </c>
      <c r="J3213" s="166">
        <f>+'ELAP_IPCO-APND'!D3216</f>
        <v>72.699719999999999</v>
      </c>
      <c r="K3213" s="166">
        <f>+(ExportsELAP[[#This Row],[Exports kWh - MPT]]/1000)*ExportsELAP[[#This Row],[EIM Price]]</f>
        <v>502.13557747534804</v>
      </c>
      <c r="L3213" s="167" t="str">
        <f>+INDEX(ECR_Hours!$I$12:$I$15,MATCH(ExportsELAP[[#This Row],[Date Prevailing]],ECR_Hours!$H$12:$H$15,1))</f>
        <v>NS</v>
      </c>
      <c r="M3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4" spans="1:13" x14ac:dyDescent="0.25">
      <c r="A3214" s="164">
        <f>+Exports!A3217</f>
        <v>44695</v>
      </c>
      <c r="B3214" s="165">
        <f t="shared" si="200"/>
        <v>2022</v>
      </c>
      <c r="C3214" s="165">
        <f t="shared" si="201"/>
        <v>5</v>
      </c>
      <c r="D3214" s="165">
        <f t="shared" si="202"/>
        <v>14</v>
      </c>
      <c r="E3214" s="165">
        <f>+Exports!B3217</f>
        <v>21</v>
      </c>
      <c r="F3214" s="165">
        <f>+WEEKDAY(ExportsELAP[[#This Row],[Date Prevailing]],1)</f>
        <v>7</v>
      </c>
      <c r="G3214" s="165">
        <f>+COUNTIFS(ECR_Hours!$K$6:$K$7,ExportsELAP[[#This Row],[Date Prevailing]])</f>
        <v>0</v>
      </c>
      <c r="H3214" s="165">
        <f t="shared" si="203"/>
        <v>7</v>
      </c>
      <c r="I3214" s="166">
        <f>+Exports!G3217</f>
        <v>992.21219999999994</v>
      </c>
      <c r="J3214" s="166">
        <f>+'ELAP_IPCO-APND'!D3217</f>
        <v>70.855710000000002</v>
      </c>
      <c r="K3214" s="166">
        <f>+(ExportsELAP[[#This Row],[Exports kWh - MPT]]/1000)*ExportsELAP[[#This Row],[EIM Price]]</f>
        <v>70.303899901662007</v>
      </c>
      <c r="L3214" s="167" t="str">
        <f>+INDEX(ECR_Hours!$I$12:$I$15,MATCH(ExportsELAP[[#This Row],[Date Prevailing]],ECR_Hours!$H$12:$H$15,1))</f>
        <v>NS</v>
      </c>
      <c r="M3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5" spans="1:13" x14ac:dyDescent="0.25">
      <c r="A3215" s="164">
        <f>+Exports!A3218</f>
        <v>44695</v>
      </c>
      <c r="B3215" s="165">
        <f t="shared" si="200"/>
        <v>2022</v>
      </c>
      <c r="C3215" s="165">
        <f t="shared" si="201"/>
        <v>5</v>
      </c>
      <c r="D3215" s="165">
        <f t="shared" si="202"/>
        <v>14</v>
      </c>
      <c r="E3215" s="165">
        <f>+Exports!B3218</f>
        <v>22</v>
      </c>
      <c r="F3215" s="165">
        <f>+WEEKDAY(ExportsELAP[[#This Row],[Date Prevailing]],1)</f>
        <v>7</v>
      </c>
      <c r="G3215" s="165">
        <f>+COUNTIFS(ECR_Hours!$K$6:$K$7,ExportsELAP[[#This Row],[Date Prevailing]])</f>
        <v>0</v>
      </c>
      <c r="H3215" s="165">
        <f t="shared" si="203"/>
        <v>7</v>
      </c>
      <c r="I3215" s="166">
        <f>+Exports!G3218</f>
        <v>24.492200000000004</v>
      </c>
      <c r="J3215" s="166">
        <f>+'ELAP_IPCO-APND'!D3218</f>
        <v>59.591650000000001</v>
      </c>
      <c r="K3215" s="166">
        <f>+(ExportsELAP[[#This Row],[Exports kWh - MPT]]/1000)*ExportsELAP[[#This Row],[EIM Price]]</f>
        <v>1.4595306101300003</v>
      </c>
      <c r="L3215" s="167" t="str">
        <f>+INDEX(ECR_Hours!$I$12:$I$15,MATCH(ExportsELAP[[#This Row],[Date Prevailing]],ECR_Hours!$H$12:$H$15,1))</f>
        <v>NS</v>
      </c>
      <c r="M3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6" spans="1:13" x14ac:dyDescent="0.25">
      <c r="A3216" s="164">
        <f>+Exports!A3219</f>
        <v>44695</v>
      </c>
      <c r="B3216" s="165">
        <f t="shared" si="200"/>
        <v>2022</v>
      </c>
      <c r="C3216" s="165">
        <f t="shared" si="201"/>
        <v>5</v>
      </c>
      <c r="D3216" s="165">
        <f t="shared" si="202"/>
        <v>14</v>
      </c>
      <c r="E3216" s="165">
        <f>+Exports!B3219</f>
        <v>23</v>
      </c>
      <c r="F3216" s="165">
        <f>+WEEKDAY(ExportsELAP[[#This Row],[Date Prevailing]],1)</f>
        <v>7</v>
      </c>
      <c r="G3216" s="165">
        <f>+COUNTIFS(ECR_Hours!$K$6:$K$7,ExportsELAP[[#This Row],[Date Prevailing]])</f>
        <v>0</v>
      </c>
      <c r="H3216" s="165">
        <f t="shared" si="203"/>
        <v>7</v>
      </c>
      <c r="I3216" s="166">
        <f>+Exports!G3219</f>
        <v>24.508800000000001</v>
      </c>
      <c r="J3216" s="166">
        <f>+'ELAP_IPCO-APND'!D3219</f>
        <v>60.40146</v>
      </c>
      <c r="K3216" s="166">
        <f>+(ExportsELAP[[#This Row],[Exports kWh - MPT]]/1000)*ExportsELAP[[#This Row],[EIM Price]]</f>
        <v>1.480367302848</v>
      </c>
      <c r="L3216" s="167" t="str">
        <f>+INDEX(ECR_Hours!$I$12:$I$15,MATCH(ExportsELAP[[#This Row],[Date Prevailing]],ECR_Hours!$H$12:$H$15,1))</f>
        <v>NS</v>
      </c>
      <c r="M3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7" spans="1:13" x14ac:dyDescent="0.25">
      <c r="A3217" s="164">
        <f>+Exports!A3220</f>
        <v>44695</v>
      </c>
      <c r="B3217" s="165">
        <f t="shared" si="200"/>
        <v>2022</v>
      </c>
      <c r="C3217" s="165">
        <f t="shared" si="201"/>
        <v>5</v>
      </c>
      <c r="D3217" s="165">
        <f t="shared" si="202"/>
        <v>14</v>
      </c>
      <c r="E3217" s="165">
        <f>+Exports!B3220</f>
        <v>24</v>
      </c>
      <c r="F3217" s="165">
        <f>+WEEKDAY(ExportsELAP[[#This Row],[Date Prevailing]],1)</f>
        <v>7</v>
      </c>
      <c r="G3217" s="165">
        <f>+COUNTIFS(ECR_Hours!$K$6:$K$7,ExportsELAP[[#This Row],[Date Prevailing]])</f>
        <v>0</v>
      </c>
      <c r="H3217" s="165">
        <f t="shared" si="203"/>
        <v>7</v>
      </c>
      <c r="I3217" s="166">
        <f>+Exports!G3220</f>
        <v>25.539200000000001</v>
      </c>
      <c r="J3217" s="166">
        <f>+'ELAP_IPCO-APND'!D3220</f>
        <v>84.934600000000003</v>
      </c>
      <c r="K3217" s="166">
        <f>+(ExportsELAP[[#This Row],[Exports kWh - MPT]]/1000)*ExportsELAP[[#This Row],[EIM Price]]</f>
        <v>2.1691617363200004</v>
      </c>
      <c r="L3217" s="167" t="str">
        <f>+INDEX(ECR_Hours!$I$12:$I$15,MATCH(ExportsELAP[[#This Row],[Date Prevailing]],ECR_Hours!$H$12:$H$15,1))</f>
        <v>NS</v>
      </c>
      <c r="M3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8" spans="1:13" x14ac:dyDescent="0.25">
      <c r="A3218" s="164">
        <f>+Exports!A3221</f>
        <v>44696</v>
      </c>
      <c r="B3218" s="165">
        <f t="shared" si="200"/>
        <v>2022</v>
      </c>
      <c r="C3218" s="165">
        <f t="shared" si="201"/>
        <v>5</v>
      </c>
      <c r="D3218" s="165">
        <f t="shared" si="202"/>
        <v>15</v>
      </c>
      <c r="E3218" s="165">
        <f>+Exports!B3221</f>
        <v>1</v>
      </c>
      <c r="F3218" s="165">
        <f>+WEEKDAY(ExportsELAP[[#This Row],[Date Prevailing]],1)</f>
        <v>1</v>
      </c>
      <c r="G3218" s="165">
        <f>+COUNTIFS(ECR_Hours!$K$6:$K$7,ExportsELAP[[#This Row],[Date Prevailing]])</f>
        <v>0</v>
      </c>
      <c r="H3218" s="165">
        <f t="shared" si="203"/>
        <v>1</v>
      </c>
      <c r="I3218" s="166">
        <f>+Exports!G3221</f>
        <v>26.977200000000003</v>
      </c>
      <c r="J3218" s="166">
        <f>+'ELAP_IPCO-APND'!D3221</f>
        <v>79.282730000000001</v>
      </c>
      <c r="K3218" s="166">
        <f>+(ExportsELAP[[#This Row],[Exports kWh - MPT]]/1000)*ExportsELAP[[#This Row],[EIM Price]]</f>
        <v>2.1388260637560004</v>
      </c>
      <c r="L3218" s="167" t="str">
        <f>+INDEX(ECR_Hours!$I$12:$I$15,MATCH(ExportsELAP[[#This Row],[Date Prevailing]],ECR_Hours!$H$12:$H$15,1))</f>
        <v>NS</v>
      </c>
      <c r="M3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19" spans="1:13" x14ac:dyDescent="0.25">
      <c r="A3219" s="164">
        <f>+Exports!A3222</f>
        <v>44696</v>
      </c>
      <c r="B3219" s="165">
        <f t="shared" si="200"/>
        <v>2022</v>
      </c>
      <c r="C3219" s="165">
        <f t="shared" si="201"/>
        <v>5</v>
      </c>
      <c r="D3219" s="165">
        <f t="shared" si="202"/>
        <v>15</v>
      </c>
      <c r="E3219" s="165">
        <f>+Exports!B3222</f>
        <v>2</v>
      </c>
      <c r="F3219" s="165">
        <f>+WEEKDAY(ExportsELAP[[#This Row],[Date Prevailing]],1)</f>
        <v>1</v>
      </c>
      <c r="G3219" s="165">
        <f>+COUNTIFS(ECR_Hours!$K$6:$K$7,ExportsELAP[[#This Row],[Date Prevailing]])</f>
        <v>0</v>
      </c>
      <c r="H3219" s="165">
        <f t="shared" si="203"/>
        <v>1</v>
      </c>
      <c r="I3219" s="166">
        <f>+Exports!G3222</f>
        <v>26.6432</v>
      </c>
      <c r="J3219" s="166">
        <f>+'ELAP_IPCO-APND'!D3222</f>
        <v>61.804189999999998</v>
      </c>
      <c r="K3219" s="166">
        <f>+(ExportsELAP[[#This Row],[Exports kWh - MPT]]/1000)*ExportsELAP[[#This Row],[EIM Price]]</f>
        <v>1.6466613950079998</v>
      </c>
      <c r="L3219" s="167" t="str">
        <f>+INDEX(ECR_Hours!$I$12:$I$15,MATCH(ExportsELAP[[#This Row],[Date Prevailing]],ECR_Hours!$H$12:$H$15,1))</f>
        <v>NS</v>
      </c>
      <c r="M3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0" spans="1:13" x14ac:dyDescent="0.25">
      <c r="A3220" s="164">
        <f>+Exports!A3223</f>
        <v>44696</v>
      </c>
      <c r="B3220" s="165">
        <f t="shared" si="200"/>
        <v>2022</v>
      </c>
      <c r="C3220" s="165">
        <f t="shared" si="201"/>
        <v>5</v>
      </c>
      <c r="D3220" s="165">
        <f t="shared" si="202"/>
        <v>15</v>
      </c>
      <c r="E3220" s="165">
        <f>+Exports!B3223</f>
        <v>3</v>
      </c>
      <c r="F3220" s="165">
        <f>+WEEKDAY(ExportsELAP[[#This Row],[Date Prevailing]],1)</f>
        <v>1</v>
      </c>
      <c r="G3220" s="165">
        <f>+COUNTIFS(ECR_Hours!$K$6:$K$7,ExportsELAP[[#This Row],[Date Prevailing]])</f>
        <v>0</v>
      </c>
      <c r="H3220" s="165">
        <f t="shared" si="203"/>
        <v>1</v>
      </c>
      <c r="I3220" s="166">
        <f>+Exports!G3223</f>
        <v>25.872600000000002</v>
      </c>
      <c r="J3220" s="166">
        <f>+'ELAP_IPCO-APND'!D3223</f>
        <v>53.290529999999997</v>
      </c>
      <c r="K3220" s="166">
        <f>+(ExportsELAP[[#This Row],[Exports kWh - MPT]]/1000)*ExportsELAP[[#This Row],[EIM Price]]</f>
        <v>1.3787645664780002</v>
      </c>
      <c r="L3220" s="167" t="str">
        <f>+INDEX(ECR_Hours!$I$12:$I$15,MATCH(ExportsELAP[[#This Row],[Date Prevailing]],ECR_Hours!$H$12:$H$15,1))</f>
        <v>NS</v>
      </c>
      <c r="M3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1" spans="1:13" x14ac:dyDescent="0.25">
      <c r="A3221" s="164">
        <f>+Exports!A3224</f>
        <v>44696</v>
      </c>
      <c r="B3221" s="165">
        <f t="shared" si="200"/>
        <v>2022</v>
      </c>
      <c r="C3221" s="165">
        <f t="shared" si="201"/>
        <v>5</v>
      </c>
      <c r="D3221" s="165">
        <f t="shared" si="202"/>
        <v>15</v>
      </c>
      <c r="E3221" s="165">
        <f>+Exports!B3224</f>
        <v>4</v>
      </c>
      <c r="F3221" s="165">
        <f>+WEEKDAY(ExportsELAP[[#This Row],[Date Prevailing]],1)</f>
        <v>1</v>
      </c>
      <c r="G3221" s="165">
        <f>+COUNTIFS(ECR_Hours!$K$6:$K$7,ExportsELAP[[#This Row],[Date Prevailing]])</f>
        <v>0</v>
      </c>
      <c r="H3221" s="165">
        <f t="shared" si="203"/>
        <v>1</v>
      </c>
      <c r="I3221" s="166">
        <f>+Exports!G3224</f>
        <v>36.966800000000006</v>
      </c>
      <c r="J3221" s="166">
        <f>+'ELAP_IPCO-APND'!D3224</f>
        <v>51.370649999999998</v>
      </c>
      <c r="K3221" s="166">
        <f>+(ExportsELAP[[#This Row],[Exports kWh - MPT]]/1000)*ExportsELAP[[#This Row],[EIM Price]]</f>
        <v>1.8990085444200002</v>
      </c>
      <c r="L3221" s="167" t="str">
        <f>+INDEX(ECR_Hours!$I$12:$I$15,MATCH(ExportsELAP[[#This Row],[Date Prevailing]],ECR_Hours!$H$12:$H$15,1))</f>
        <v>NS</v>
      </c>
      <c r="M3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2" spans="1:13" x14ac:dyDescent="0.25">
      <c r="A3222" s="164">
        <f>+Exports!A3225</f>
        <v>44696</v>
      </c>
      <c r="B3222" s="165">
        <f t="shared" si="200"/>
        <v>2022</v>
      </c>
      <c r="C3222" s="165">
        <f t="shared" si="201"/>
        <v>5</v>
      </c>
      <c r="D3222" s="165">
        <f t="shared" si="202"/>
        <v>15</v>
      </c>
      <c r="E3222" s="165">
        <f>+Exports!B3225</f>
        <v>5</v>
      </c>
      <c r="F3222" s="165">
        <f>+WEEKDAY(ExportsELAP[[#This Row],[Date Prevailing]],1)</f>
        <v>1</v>
      </c>
      <c r="G3222" s="165">
        <f>+COUNTIFS(ECR_Hours!$K$6:$K$7,ExportsELAP[[#This Row],[Date Prevailing]])</f>
        <v>0</v>
      </c>
      <c r="H3222" s="165">
        <f t="shared" si="203"/>
        <v>1</v>
      </c>
      <c r="I3222" s="166">
        <f>+Exports!G3225</f>
        <v>40.741299999999995</v>
      </c>
      <c r="J3222" s="166">
        <f>+'ELAP_IPCO-APND'!D3225</f>
        <v>53.268459999999997</v>
      </c>
      <c r="K3222" s="166">
        <f>+(ExportsELAP[[#This Row],[Exports kWh - MPT]]/1000)*ExportsELAP[[#This Row],[EIM Price]]</f>
        <v>2.1702263093979997</v>
      </c>
      <c r="L3222" s="167" t="str">
        <f>+INDEX(ECR_Hours!$I$12:$I$15,MATCH(ExportsELAP[[#This Row],[Date Prevailing]],ECR_Hours!$H$12:$H$15,1))</f>
        <v>NS</v>
      </c>
      <c r="M3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3" spans="1:13" x14ac:dyDescent="0.25">
      <c r="A3223" s="164">
        <f>+Exports!A3226</f>
        <v>44696</v>
      </c>
      <c r="B3223" s="165">
        <f t="shared" si="200"/>
        <v>2022</v>
      </c>
      <c r="C3223" s="165">
        <f t="shared" si="201"/>
        <v>5</v>
      </c>
      <c r="D3223" s="165">
        <f t="shared" si="202"/>
        <v>15</v>
      </c>
      <c r="E3223" s="165">
        <f>+Exports!B3226</f>
        <v>6</v>
      </c>
      <c r="F3223" s="165">
        <f>+WEEKDAY(ExportsELAP[[#This Row],[Date Prevailing]],1)</f>
        <v>1</v>
      </c>
      <c r="G3223" s="165">
        <f>+COUNTIFS(ECR_Hours!$K$6:$K$7,ExportsELAP[[#This Row],[Date Prevailing]])</f>
        <v>0</v>
      </c>
      <c r="H3223" s="165">
        <f t="shared" si="203"/>
        <v>1</v>
      </c>
      <c r="I3223" s="166">
        <f>+Exports!G3226</f>
        <v>36.235799999999998</v>
      </c>
      <c r="J3223" s="166">
        <f>+'ELAP_IPCO-APND'!D3226</f>
        <v>58.07132</v>
      </c>
      <c r="K3223" s="166">
        <f>+(ExportsELAP[[#This Row],[Exports kWh - MPT]]/1000)*ExportsELAP[[#This Row],[EIM Price]]</f>
        <v>2.1042607372559998</v>
      </c>
      <c r="L3223" s="167" t="str">
        <f>+INDEX(ECR_Hours!$I$12:$I$15,MATCH(ExportsELAP[[#This Row],[Date Prevailing]],ECR_Hours!$H$12:$H$15,1))</f>
        <v>NS</v>
      </c>
      <c r="M3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4" spans="1:13" x14ac:dyDescent="0.25">
      <c r="A3224" s="164">
        <f>+Exports!A3227</f>
        <v>44696</v>
      </c>
      <c r="B3224" s="165">
        <f t="shared" si="200"/>
        <v>2022</v>
      </c>
      <c r="C3224" s="165">
        <f t="shared" si="201"/>
        <v>5</v>
      </c>
      <c r="D3224" s="165">
        <f t="shared" si="202"/>
        <v>15</v>
      </c>
      <c r="E3224" s="165">
        <f>+Exports!B3227</f>
        <v>7</v>
      </c>
      <c r="F3224" s="165">
        <f>+WEEKDAY(ExportsELAP[[#This Row],[Date Prevailing]],1)</f>
        <v>1</v>
      </c>
      <c r="G3224" s="165">
        <f>+COUNTIFS(ECR_Hours!$K$6:$K$7,ExportsELAP[[#This Row],[Date Prevailing]])</f>
        <v>0</v>
      </c>
      <c r="H3224" s="165">
        <f t="shared" si="203"/>
        <v>1</v>
      </c>
      <c r="I3224" s="166">
        <f>+Exports!G3227</f>
        <v>1391.3083999999999</v>
      </c>
      <c r="J3224" s="166">
        <f>+'ELAP_IPCO-APND'!D3227</f>
        <v>52.406059999999997</v>
      </c>
      <c r="K3224" s="166">
        <f>+(ExportsELAP[[#This Row],[Exports kWh - MPT]]/1000)*ExportsELAP[[#This Row],[EIM Price]]</f>
        <v>72.912991488903998</v>
      </c>
      <c r="L3224" s="167" t="str">
        <f>+INDEX(ECR_Hours!$I$12:$I$15,MATCH(ExportsELAP[[#This Row],[Date Prevailing]],ECR_Hours!$H$12:$H$15,1))</f>
        <v>NS</v>
      </c>
      <c r="M3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5" spans="1:13" x14ac:dyDescent="0.25">
      <c r="A3225" s="164">
        <f>+Exports!A3228</f>
        <v>44696</v>
      </c>
      <c r="B3225" s="165">
        <f t="shared" si="200"/>
        <v>2022</v>
      </c>
      <c r="C3225" s="165">
        <f t="shared" si="201"/>
        <v>5</v>
      </c>
      <c r="D3225" s="165">
        <f t="shared" si="202"/>
        <v>15</v>
      </c>
      <c r="E3225" s="165">
        <f>+Exports!B3228</f>
        <v>8</v>
      </c>
      <c r="F3225" s="165">
        <f>+WEEKDAY(ExportsELAP[[#This Row],[Date Prevailing]],1)</f>
        <v>1</v>
      </c>
      <c r="G3225" s="165">
        <f>+COUNTIFS(ECR_Hours!$K$6:$K$7,ExportsELAP[[#This Row],[Date Prevailing]])</f>
        <v>0</v>
      </c>
      <c r="H3225" s="165">
        <f t="shared" si="203"/>
        <v>1</v>
      </c>
      <c r="I3225" s="166">
        <f>+Exports!G3228</f>
        <v>8442.0264000000006</v>
      </c>
      <c r="J3225" s="166">
        <f>+'ELAP_IPCO-APND'!D3228</f>
        <v>48.681559999999998</v>
      </c>
      <c r="K3225" s="166">
        <f>+(ExportsELAP[[#This Row],[Exports kWh - MPT]]/1000)*ExportsELAP[[#This Row],[EIM Price]]</f>
        <v>410.97101471318405</v>
      </c>
      <c r="L3225" s="167" t="str">
        <f>+INDEX(ECR_Hours!$I$12:$I$15,MATCH(ExportsELAP[[#This Row],[Date Prevailing]],ECR_Hours!$H$12:$H$15,1))</f>
        <v>NS</v>
      </c>
      <c r="M3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6" spans="1:13" x14ac:dyDescent="0.25">
      <c r="A3226" s="164">
        <f>+Exports!A3229</f>
        <v>44696</v>
      </c>
      <c r="B3226" s="165">
        <f t="shared" si="200"/>
        <v>2022</v>
      </c>
      <c r="C3226" s="165">
        <f t="shared" si="201"/>
        <v>5</v>
      </c>
      <c r="D3226" s="165">
        <f t="shared" si="202"/>
        <v>15</v>
      </c>
      <c r="E3226" s="165">
        <f>+Exports!B3229</f>
        <v>9</v>
      </c>
      <c r="F3226" s="165">
        <f>+WEEKDAY(ExportsELAP[[#This Row],[Date Prevailing]],1)</f>
        <v>1</v>
      </c>
      <c r="G3226" s="165">
        <f>+COUNTIFS(ECR_Hours!$K$6:$K$7,ExportsELAP[[#This Row],[Date Prevailing]])</f>
        <v>0</v>
      </c>
      <c r="H3226" s="165">
        <f t="shared" si="203"/>
        <v>1</v>
      </c>
      <c r="I3226" s="166">
        <f>+Exports!G3229</f>
        <v>18545.2156</v>
      </c>
      <c r="J3226" s="166">
        <f>+'ELAP_IPCO-APND'!D3229</f>
        <v>27.934000000000001</v>
      </c>
      <c r="K3226" s="166">
        <f>+(ExportsELAP[[#This Row],[Exports kWh - MPT]]/1000)*ExportsELAP[[#This Row],[EIM Price]]</f>
        <v>518.04205257039996</v>
      </c>
      <c r="L3226" s="167" t="str">
        <f>+INDEX(ECR_Hours!$I$12:$I$15,MATCH(ExportsELAP[[#This Row],[Date Prevailing]],ECR_Hours!$H$12:$H$15,1))</f>
        <v>NS</v>
      </c>
      <c r="M3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7" spans="1:13" x14ac:dyDescent="0.25">
      <c r="A3227" s="164">
        <f>+Exports!A3230</f>
        <v>44696</v>
      </c>
      <c r="B3227" s="165">
        <f t="shared" si="200"/>
        <v>2022</v>
      </c>
      <c r="C3227" s="165">
        <f t="shared" si="201"/>
        <v>5</v>
      </c>
      <c r="D3227" s="165">
        <f t="shared" si="202"/>
        <v>15</v>
      </c>
      <c r="E3227" s="165">
        <f>+Exports!B3230</f>
        <v>10</v>
      </c>
      <c r="F3227" s="165">
        <f>+WEEKDAY(ExportsELAP[[#This Row],[Date Prevailing]],1)</f>
        <v>1</v>
      </c>
      <c r="G3227" s="165">
        <f>+COUNTIFS(ECR_Hours!$K$6:$K$7,ExportsELAP[[#This Row],[Date Prevailing]])</f>
        <v>0</v>
      </c>
      <c r="H3227" s="165">
        <f t="shared" si="203"/>
        <v>1</v>
      </c>
      <c r="I3227" s="166">
        <f>+Exports!G3230</f>
        <v>31803.5978</v>
      </c>
      <c r="J3227" s="166">
        <f>+'ELAP_IPCO-APND'!D3230</f>
        <v>24.804410000000001</v>
      </c>
      <c r="K3227" s="166">
        <f>+(ExportsELAP[[#This Row],[Exports kWh - MPT]]/1000)*ExportsELAP[[#This Row],[EIM Price]]</f>
        <v>788.86947930629799</v>
      </c>
      <c r="L3227" s="167" t="str">
        <f>+INDEX(ECR_Hours!$I$12:$I$15,MATCH(ExportsELAP[[#This Row],[Date Prevailing]],ECR_Hours!$H$12:$H$15,1))</f>
        <v>NS</v>
      </c>
      <c r="M3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8" spans="1:13" x14ac:dyDescent="0.25">
      <c r="A3228" s="164">
        <f>+Exports!A3231</f>
        <v>44696</v>
      </c>
      <c r="B3228" s="165">
        <f t="shared" si="200"/>
        <v>2022</v>
      </c>
      <c r="C3228" s="165">
        <f t="shared" si="201"/>
        <v>5</v>
      </c>
      <c r="D3228" s="165">
        <f t="shared" si="202"/>
        <v>15</v>
      </c>
      <c r="E3228" s="165">
        <f>+Exports!B3231</f>
        <v>11</v>
      </c>
      <c r="F3228" s="165">
        <f>+WEEKDAY(ExportsELAP[[#This Row],[Date Prevailing]],1)</f>
        <v>1</v>
      </c>
      <c r="G3228" s="165">
        <f>+COUNTIFS(ECR_Hours!$K$6:$K$7,ExportsELAP[[#This Row],[Date Prevailing]])</f>
        <v>0</v>
      </c>
      <c r="H3228" s="165">
        <f t="shared" si="203"/>
        <v>1</v>
      </c>
      <c r="I3228" s="166">
        <f>+Exports!G3231</f>
        <v>44663.207900000001</v>
      </c>
      <c r="J3228" s="166">
        <f>+'ELAP_IPCO-APND'!D3231</f>
        <v>19.510179999999998</v>
      </c>
      <c r="K3228" s="166">
        <f>+(ExportsELAP[[#This Row],[Exports kWh - MPT]]/1000)*ExportsELAP[[#This Row],[EIM Price]]</f>
        <v>871.38722550642194</v>
      </c>
      <c r="L3228" s="167" t="str">
        <f>+INDEX(ECR_Hours!$I$12:$I$15,MATCH(ExportsELAP[[#This Row],[Date Prevailing]],ECR_Hours!$H$12:$H$15,1))</f>
        <v>NS</v>
      </c>
      <c r="M3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29" spans="1:13" x14ac:dyDescent="0.25">
      <c r="A3229" s="164">
        <f>+Exports!A3232</f>
        <v>44696</v>
      </c>
      <c r="B3229" s="165">
        <f t="shared" si="200"/>
        <v>2022</v>
      </c>
      <c r="C3229" s="165">
        <f t="shared" si="201"/>
        <v>5</v>
      </c>
      <c r="D3229" s="165">
        <f t="shared" si="202"/>
        <v>15</v>
      </c>
      <c r="E3229" s="165">
        <f>+Exports!B3232</f>
        <v>12</v>
      </c>
      <c r="F3229" s="165">
        <f>+WEEKDAY(ExportsELAP[[#This Row],[Date Prevailing]],1)</f>
        <v>1</v>
      </c>
      <c r="G3229" s="165">
        <f>+COUNTIFS(ECR_Hours!$K$6:$K$7,ExportsELAP[[#This Row],[Date Prevailing]])</f>
        <v>0</v>
      </c>
      <c r="H3229" s="165">
        <f t="shared" si="203"/>
        <v>1</v>
      </c>
      <c r="I3229" s="166">
        <f>+Exports!G3232</f>
        <v>53790.569699999993</v>
      </c>
      <c r="J3229" s="166">
        <f>+'ELAP_IPCO-APND'!D3232</f>
        <v>34.390059999999998</v>
      </c>
      <c r="K3229" s="166">
        <f>+(ExportsELAP[[#This Row],[Exports kWh - MPT]]/1000)*ExportsELAP[[#This Row],[EIM Price]]</f>
        <v>1849.8609194171815</v>
      </c>
      <c r="L3229" s="167" t="str">
        <f>+INDEX(ECR_Hours!$I$12:$I$15,MATCH(ExportsELAP[[#This Row],[Date Prevailing]],ECR_Hours!$H$12:$H$15,1))</f>
        <v>NS</v>
      </c>
      <c r="M3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0" spans="1:13" x14ac:dyDescent="0.25">
      <c r="A3230" s="164">
        <f>+Exports!A3233</f>
        <v>44696</v>
      </c>
      <c r="B3230" s="165">
        <f t="shared" si="200"/>
        <v>2022</v>
      </c>
      <c r="C3230" s="165">
        <f t="shared" si="201"/>
        <v>5</v>
      </c>
      <c r="D3230" s="165">
        <f t="shared" si="202"/>
        <v>15</v>
      </c>
      <c r="E3230" s="165">
        <f>+Exports!B3233</f>
        <v>13</v>
      </c>
      <c r="F3230" s="165">
        <f>+WEEKDAY(ExportsELAP[[#This Row],[Date Prevailing]],1)</f>
        <v>1</v>
      </c>
      <c r="G3230" s="165">
        <f>+COUNTIFS(ECR_Hours!$K$6:$K$7,ExportsELAP[[#This Row],[Date Prevailing]])</f>
        <v>0</v>
      </c>
      <c r="H3230" s="165">
        <f t="shared" si="203"/>
        <v>1</v>
      </c>
      <c r="I3230" s="166">
        <f>+Exports!G3233</f>
        <v>58482.928699999997</v>
      </c>
      <c r="J3230" s="166">
        <f>+'ELAP_IPCO-APND'!D3233</f>
        <v>41.048200000000001</v>
      </c>
      <c r="K3230" s="166">
        <f>+(ExportsELAP[[#This Row],[Exports kWh - MPT]]/1000)*ExportsELAP[[#This Row],[EIM Price]]</f>
        <v>2400.6189538633398</v>
      </c>
      <c r="L3230" s="167" t="str">
        <f>+INDEX(ECR_Hours!$I$12:$I$15,MATCH(ExportsELAP[[#This Row],[Date Prevailing]],ECR_Hours!$H$12:$H$15,1))</f>
        <v>NS</v>
      </c>
      <c r="M3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1" spans="1:13" x14ac:dyDescent="0.25">
      <c r="A3231" s="164">
        <f>+Exports!A3234</f>
        <v>44696</v>
      </c>
      <c r="B3231" s="165">
        <f t="shared" si="200"/>
        <v>2022</v>
      </c>
      <c r="C3231" s="165">
        <f t="shared" si="201"/>
        <v>5</v>
      </c>
      <c r="D3231" s="165">
        <f t="shared" si="202"/>
        <v>15</v>
      </c>
      <c r="E3231" s="165">
        <f>+Exports!B3234</f>
        <v>14</v>
      </c>
      <c r="F3231" s="165">
        <f>+WEEKDAY(ExportsELAP[[#This Row],[Date Prevailing]],1)</f>
        <v>1</v>
      </c>
      <c r="G3231" s="165">
        <f>+COUNTIFS(ECR_Hours!$K$6:$K$7,ExportsELAP[[#This Row],[Date Prevailing]])</f>
        <v>0</v>
      </c>
      <c r="H3231" s="165">
        <f t="shared" si="203"/>
        <v>1</v>
      </c>
      <c r="I3231" s="166">
        <f>+Exports!G3234</f>
        <v>59460.341200000003</v>
      </c>
      <c r="J3231" s="166">
        <f>+'ELAP_IPCO-APND'!D3234</f>
        <v>55.11618</v>
      </c>
      <c r="K3231" s="166">
        <f>+(ExportsELAP[[#This Row],[Exports kWh - MPT]]/1000)*ExportsELAP[[#This Row],[EIM Price]]</f>
        <v>3277.2268684406163</v>
      </c>
      <c r="L3231" s="167" t="str">
        <f>+INDEX(ECR_Hours!$I$12:$I$15,MATCH(ExportsELAP[[#This Row],[Date Prevailing]],ECR_Hours!$H$12:$H$15,1))</f>
        <v>NS</v>
      </c>
      <c r="M3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2" spans="1:13" x14ac:dyDescent="0.25">
      <c r="A3232" s="164">
        <f>+Exports!A3235</f>
        <v>44696</v>
      </c>
      <c r="B3232" s="165">
        <f t="shared" si="200"/>
        <v>2022</v>
      </c>
      <c r="C3232" s="165">
        <f t="shared" si="201"/>
        <v>5</v>
      </c>
      <c r="D3232" s="165">
        <f t="shared" si="202"/>
        <v>15</v>
      </c>
      <c r="E3232" s="165">
        <f>+Exports!B3235</f>
        <v>15</v>
      </c>
      <c r="F3232" s="165">
        <f>+WEEKDAY(ExportsELAP[[#This Row],[Date Prevailing]],1)</f>
        <v>1</v>
      </c>
      <c r="G3232" s="165">
        <f>+COUNTIFS(ECR_Hours!$K$6:$K$7,ExportsELAP[[#This Row],[Date Prevailing]])</f>
        <v>0</v>
      </c>
      <c r="H3232" s="165">
        <f t="shared" si="203"/>
        <v>1</v>
      </c>
      <c r="I3232" s="166">
        <f>+Exports!G3235</f>
        <v>57928.296900000001</v>
      </c>
      <c r="J3232" s="166">
        <f>+'ELAP_IPCO-APND'!D3235</f>
        <v>66.002700000000004</v>
      </c>
      <c r="K3232" s="166">
        <f>+(ExportsELAP[[#This Row],[Exports kWh - MPT]]/1000)*ExportsELAP[[#This Row],[EIM Price]]</f>
        <v>3823.4240018016303</v>
      </c>
      <c r="L3232" s="167" t="str">
        <f>+INDEX(ECR_Hours!$I$12:$I$15,MATCH(ExportsELAP[[#This Row],[Date Prevailing]],ECR_Hours!$H$12:$H$15,1))</f>
        <v>NS</v>
      </c>
      <c r="M3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3" spans="1:13" x14ac:dyDescent="0.25">
      <c r="A3233" s="164">
        <f>+Exports!A3236</f>
        <v>44696</v>
      </c>
      <c r="B3233" s="165">
        <f t="shared" si="200"/>
        <v>2022</v>
      </c>
      <c r="C3233" s="165">
        <f t="shared" si="201"/>
        <v>5</v>
      </c>
      <c r="D3233" s="165">
        <f t="shared" si="202"/>
        <v>15</v>
      </c>
      <c r="E3233" s="165">
        <f>+Exports!B3236</f>
        <v>16</v>
      </c>
      <c r="F3233" s="165">
        <f>+WEEKDAY(ExportsELAP[[#This Row],[Date Prevailing]],1)</f>
        <v>1</v>
      </c>
      <c r="G3233" s="165">
        <f>+COUNTIFS(ECR_Hours!$K$6:$K$7,ExportsELAP[[#This Row],[Date Prevailing]])</f>
        <v>0</v>
      </c>
      <c r="H3233" s="165">
        <f t="shared" si="203"/>
        <v>1</v>
      </c>
      <c r="I3233" s="166">
        <f>+Exports!G3236</f>
        <v>51981.458400000003</v>
      </c>
      <c r="J3233" s="166">
        <f>+'ELAP_IPCO-APND'!D3236</f>
        <v>68.265209999999996</v>
      </c>
      <c r="K3233" s="166">
        <f>+(ExportsELAP[[#This Row],[Exports kWh - MPT]]/1000)*ExportsELAP[[#This Row],[EIM Price]]</f>
        <v>3548.5251737822637</v>
      </c>
      <c r="L3233" s="167" t="str">
        <f>+INDEX(ECR_Hours!$I$12:$I$15,MATCH(ExportsELAP[[#This Row],[Date Prevailing]],ECR_Hours!$H$12:$H$15,1))</f>
        <v>NS</v>
      </c>
      <c r="M3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4" spans="1:13" x14ac:dyDescent="0.25">
      <c r="A3234" s="164">
        <f>+Exports!A3237</f>
        <v>44696</v>
      </c>
      <c r="B3234" s="165">
        <f t="shared" si="200"/>
        <v>2022</v>
      </c>
      <c r="C3234" s="165">
        <f t="shared" si="201"/>
        <v>5</v>
      </c>
      <c r="D3234" s="165">
        <f t="shared" si="202"/>
        <v>15</v>
      </c>
      <c r="E3234" s="165">
        <f>+Exports!B3237</f>
        <v>17</v>
      </c>
      <c r="F3234" s="165">
        <f>+WEEKDAY(ExportsELAP[[#This Row],[Date Prevailing]],1)</f>
        <v>1</v>
      </c>
      <c r="G3234" s="165">
        <f>+COUNTIFS(ECR_Hours!$K$6:$K$7,ExportsELAP[[#This Row],[Date Prevailing]])</f>
        <v>0</v>
      </c>
      <c r="H3234" s="165">
        <f t="shared" si="203"/>
        <v>1</v>
      </c>
      <c r="I3234" s="166">
        <f>+Exports!G3237</f>
        <v>39909.096899999997</v>
      </c>
      <c r="J3234" s="166">
        <f>+'ELAP_IPCO-APND'!D3237</f>
        <v>71.958420000000004</v>
      </c>
      <c r="K3234" s="166">
        <f>+(ExportsELAP[[#This Row],[Exports kWh - MPT]]/1000)*ExportsELAP[[#This Row],[EIM Price]]</f>
        <v>2871.7955565508978</v>
      </c>
      <c r="L3234" s="167" t="str">
        <f>+INDEX(ECR_Hours!$I$12:$I$15,MATCH(ExportsELAP[[#This Row],[Date Prevailing]],ECR_Hours!$H$12:$H$15,1))</f>
        <v>NS</v>
      </c>
      <c r="M3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5" spans="1:13" x14ac:dyDescent="0.25">
      <c r="A3235" s="164">
        <f>+Exports!A3238</f>
        <v>44696</v>
      </c>
      <c r="B3235" s="165">
        <f t="shared" si="200"/>
        <v>2022</v>
      </c>
      <c r="C3235" s="165">
        <f t="shared" si="201"/>
        <v>5</v>
      </c>
      <c r="D3235" s="165">
        <f t="shared" si="202"/>
        <v>15</v>
      </c>
      <c r="E3235" s="165">
        <f>+Exports!B3238</f>
        <v>18</v>
      </c>
      <c r="F3235" s="165">
        <f>+WEEKDAY(ExportsELAP[[#This Row],[Date Prevailing]],1)</f>
        <v>1</v>
      </c>
      <c r="G3235" s="165">
        <f>+COUNTIFS(ECR_Hours!$K$6:$K$7,ExportsELAP[[#This Row],[Date Prevailing]])</f>
        <v>0</v>
      </c>
      <c r="H3235" s="165">
        <f t="shared" si="203"/>
        <v>1</v>
      </c>
      <c r="I3235" s="166">
        <f>+Exports!G3238</f>
        <v>26040.359</v>
      </c>
      <c r="J3235" s="166">
        <f>+'ELAP_IPCO-APND'!D3238</f>
        <v>75.786829999999995</v>
      </c>
      <c r="K3235" s="166">
        <f>+(ExportsELAP[[#This Row],[Exports kWh - MPT]]/1000)*ExportsELAP[[#This Row],[EIM Price]]</f>
        <v>1973.5162606719698</v>
      </c>
      <c r="L3235" s="167" t="str">
        <f>+INDEX(ECR_Hours!$I$12:$I$15,MATCH(ExportsELAP[[#This Row],[Date Prevailing]],ECR_Hours!$H$12:$H$15,1))</f>
        <v>NS</v>
      </c>
      <c r="M3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6" spans="1:13" x14ac:dyDescent="0.25">
      <c r="A3236" s="164">
        <f>+Exports!A3239</f>
        <v>44696</v>
      </c>
      <c r="B3236" s="165">
        <f t="shared" si="200"/>
        <v>2022</v>
      </c>
      <c r="C3236" s="165">
        <f t="shared" si="201"/>
        <v>5</v>
      </c>
      <c r="D3236" s="165">
        <f t="shared" si="202"/>
        <v>15</v>
      </c>
      <c r="E3236" s="165">
        <f>+Exports!B3239</f>
        <v>19</v>
      </c>
      <c r="F3236" s="165">
        <f>+WEEKDAY(ExportsELAP[[#This Row],[Date Prevailing]],1)</f>
        <v>1</v>
      </c>
      <c r="G3236" s="165">
        <f>+COUNTIFS(ECR_Hours!$K$6:$K$7,ExportsELAP[[#This Row],[Date Prevailing]])</f>
        <v>0</v>
      </c>
      <c r="H3236" s="165">
        <f t="shared" si="203"/>
        <v>1</v>
      </c>
      <c r="I3236" s="166">
        <f>+Exports!G3239</f>
        <v>10652.719000000001</v>
      </c>
      <c r="J3236" s="166">
        <f>+'ELAP_IPCO-APND'!D3239</f>
        <v>79.050039999999996</v>
      </c>
      <c r="K3236" s="166">
        <f>+(ExportsELAP[[#This Row],[Exports kWh - MPT]]/1000)*ExportsELAP[[#This Row],[EIM Price]]</f>
        <v>842.09786305876003</v>
      </c>
      <c r="L3236" s="167" t="str">
        <f>+INDEX(ECR_Hours!$I$12:$I$15,MATCH(ExportsELAP[[#This Row],[Date Prevailing]],ECR_Hours!$H$12:$H$15,1))</f>
        <v>NS</v>
      </c>
      <c r="M3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7" spans="1:13" x14ac:dyDescent="0.25">
      <c r="A3237" s="164">
        <f>+Exports!A3240</f>
        <v>44696</v>
      </c>
      <c r="B3237" s="165">
        <f t="shared" si="200"/>
        <v>2022</v>
      </c>
      <c r="C3237" s="165">
        <f t="shared" si="201"/>
        <v>5</v>
      </c>
      <c r="D3237" s="165">
        <f t="shared" si="202"/>
        <v>15</v>
      </c>
      <c r="E3237" s="165">
        <f>+Exports!B3240</f>
        <v>20</v>
      </c>
      <c r="F3237" s="165">
        <f>+WEEKDAY(ExportsELAP[[#This Row],[Date Prevailing]],1)</f>
        <v>1</v>
      </c>
      <c r="G3237" s="165">
        <f>+COUNTIFS(ECR_Hours!$K$6:$K$7,ExportsELAP[[#This Row],[Date Prevailing]])</f>
        <v>0</v>
      </c>
      <c r="H3237" s="165">
        <f t="shared" si="203"/>
        <v>1</v>
      </c>
      <c r="I3237" s="166">
        <f>+Exports!G3240</f>
        <v>5744.5891000000001</v>
      </c>
      <c r="J3237" s="166">
        <f>+'ELAP_IPCO-APND'!D3240</f>
        <v>69.91534</v>
      </c>
      <c r="K3237" s="166">
        <f>+(ExportsELAP[[#This Row],[Exports kWh - MPT]]/1000)*ExportsELAP[[#This Row],[EIM Price]]</f>
        <v>401.634900086794</v>
      </c>
      <c r="L3237" s="167" t="str">
        <f>+INDEX(ECR_Hours!$I$12:$I$15,MATCH(ExportsELAP[[#This Row],[Date Prevailing]],ECR_Hours!$H$12:$H$15,1))</f>
        <v>NS</v>
      </c>
      <c r="M3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8" spans="1:13" x14ac:dyDescent="0.25">
      <c r="A3238" s="164">
        <f>+Exports!A3241</f>
        <v>44696</v>
      </c>
      <c r="B3238" s="165">
        <f t="shared" si="200"/>
        <v>2022</v>
      </c>
      <c r="C3238" s="165">
        <f t="shared" si="201"/>
        <v>5</v>
      </c>
      <c r="D3238" s="165">
        <f t="shared" si="202"/>
        <v>15</v>
      </c>
      <c r="E3238" s="165">
        <f>+Exports!B3241</f>
        <v>21</v>
      </c>
      <c r="F3238" s="165">
        <f>+WEEKDAY(ExportsELAP[[#This Row],[Date Prevailing]],1)</f>
        <v>1</v>
      </c>
      <c r="G3238" s="165">
        <f>+COUNTIFS(ECR_Hours!$K$6:$K$7,ExportsELAP[[#This Row],[Date Prevailing]])</f>
        <v>0</v>
      </c>
      <c r="H3238" s="165">
        <f t="shared" si="203"/>
        <v>1</v>
      </c>
      <c r="I3238" s="166">
        <f>+Exports!G3241</f>
        <v>982.85979999999995</v>
      </c>
      <c r="J3238" s="166">
        <f>+'ELAP_IPCO-APND'!D3241</f>
        <v>26.32283</v>
      </c>
      <c r="K3238" s="166">
        <f>+(ExportsELAP[[#This Row],[Exports kWh - MPT]]/1000)*ExportsELAP[[#This Row],[EIM Price]]</f>
        <v>25.871651429233999</v>
      </c>
      <c r="L3238" s="167" t="str">
        <f>+INDEX(ECR_Hours!$I$12:$I$15,MATCH(ExportsELAP[[#This Row],[Date Prevailing]],ECR_Hours!$H$12:$H$15,1))</f>
        <v>NS</v>
      </c>
      <c r="M3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39" spans="1:13" x14ac:dyDescent="0.25">
      <c r="A3239" s="164">
        <f>+Exports!A3242</f>
        <v>44696</v>
      </c>
      <c r="B3239" s="165">
        <f t="shared" si="200"/>
        <v>2022</v>
      </c>
      <c r="C3239" s="165">
        <f t="shared" si="201"/>
        <v>5</v>
      </c>
      <c r="D3239" s="165">
        <f t="shared" si="202"/>
        <v>15</v>
      </c>
      <c r="E3239" s="165">
        <f>+Exports!B3242</f>
        <v>22</v>
      </c>
      <c r="F3239" s="165">
        <f>+WEEKDAY(ExportsELAP[[#This Row],[Date Prevailing]],1)</f>
        <v>1</v>
      </c>
      <c r="G3239" s="165">
        <f>+COUNTIFS(ECR_Hours!$K$6:$K$7,ExportsELAP[[#This Row],[Date Prevailing]])</f>
        <v>0</v>
      </c>
      <c r="H3239" s="165">
        <f t="shared" si="203"/>
        <v>1</v>
      </c>
      <c r="I3239" s="166">
        <f>+Exports!G3242</f>
        <v>28.359299999999998</v>
      </c>
      <c r="J3239" s="166">
        <f>+'ELAP_IPCO-APND'!D3242</f>
        <v>22.1587</v>
      </c>
      <c r="K3239" s="166">
        <f>+(ExportsELAP[[#This Row],[Exports kWh - MPT]]/1000)*ExportsELAP[[#This Row],[EIM Price]]</f>
        <v>0.62840522090999995</v>
      </c>
      <c r="L3239" s="167" t="str">
        <f>+INDEX(ECR_Hours!$I$12:$I$15,MATCH(ExportsELAP[[#This Row],[Date Prevailing]],ECR_Hours!$H$12:$H$15,1))</f>
        <v>NS</v>
      </c>
      <c r="M3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0" spans="1:13" x14ac:dyDescent="0.25">
      <c r="A3240" s="164">
        <f>+Exports!A3243</f>
        <v>44696</v>
      </c>
      <c r="B3240" s="165">
        <f t="shared" si="200"/>
        <v>2022</v>
      </c>
      <c r="C3240" s="165">
        <f t="shared" si="201"/>
        <v>5</v>
      </c>
      <c r="D3240" s="165">
        <f t="shared" si="202"/>
        <v>15</v>
      </c>
      <c r="E3240" s="165">
        <f>+Exports!B3243</f>
        <v>23</v>
      </c>
      <c r="F3240" s="165">
        <f>+WEEKDAY(ExportsELAP[[#This Row],[Date Prevailing]],1)</f>
        <v>1</v>
      </c>
      <c r="G3240" s="165">
        <f>+COUNTIFS(ECR_Hours!$K$6:$K$7,ExportsELAP[[#This Row],[Date Prevailing]])</f>
        <v>0</v>
      </c>
      <c r="H3240" s="165">
        <f t="shared" si="203"/>
        <v>1</v>
      </c>
      <c r="I3240" s="166">
        <f>+Exports!G3243</f>
        <v>28.7149999999999</v>
      </c>
      <c r="J3240" s="166">
        <f>+'ELAP_IPCO-APND'!D3243</f>
        <v>42.081859999999999</v>
      </c>
      <c r="K3240" s="166">
        <f>+(ExportsELAP[[#This Row],[Exports kWh - MPT]]/1000)*ExportsELAP[[#This Row],[EIM Price]]</f>
        <v>1.2083806098999959</v>
      </c>
      <c r="L3240" s="167" t="str">
        <f>+INDEX(ECR_Hours!$I$12:$I$15,MATCH(ExportsELAP[[#This Row],[Date Prevailing]],ECR_Hours!$H$12:$H$15,1))</f>
        <v>NS</v>
      </c>
      <c r="M3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1" spans="1:13" x14ac:dyDescent="0.25">
      <c r="A3241" s="164">
        <f>+Exports!A3244</f>
        <v>44696</v>
      </c>
      <c r="B3241" s="165">
        <f t="shared" si="200"/>
        <v>2022</v>
      </c>
      <c r="C3241" s="165">
        <f t="shared" si="201"/>
        <v>5</v>
      </c>
      <c r="D3241" s="165">
        <f t="shared" si="202"/>
        <v>15</v>
      </c>
      <c r="E3241" s="165">
        <f>+Exports!B3244</f>
        <v>24</v>
      </c>
      <c r="F3241" s="165">
        <f>+WEEKDAY(ExportsELAP[[#This Row],[Date Prevailing]],1)</f>
        <v>1</v>
      </c>
      <c r="G3241" s="165">
        <f>+COUNTIFS(ECR_Hours!$K$6:$K$7,ExportsELAP[[#This Row],[Date Prevailing]])</f>
        <v>0</v>
      </c>
      <c r="H3241" s="165">
        <f t="shared" si="203"/>
        <v>1</v>
      </c>
      <c r="I3241" s="166">
        <f>+Exports!G3244</f>
        <v>33.329300000000003</v>
      </c>
      <c r="J3241" s="166">
        <f>+'ELAP_IPCO-APND'!D3244</f>
        <v>73.510220000000004</v>
      </c>
      <c r="K3241" s="166">
        <f>+(ExportsELAP[[#This Row],[Exports kWh - MPT]]/1000)*ExportsELAP[[#This Row],[EIM Price]]</f>
        <v>2.4500441754460005</v>
      </c>
      <c r="L3241" s="167" t="str">
        <f>+INDEX(ECR_Hours!$I$12:$I$15,MATCH(ExportsELAP[[#This Row],[Date Prevailing]],ECR_Hours!$H$12:$H$15,1))</f>
        <v>NS</v>
      </c>
      <c r="M3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2" spans="1:13" x14ac:dyDescent="0.25">
      <c r="A3242" s="164">
        <f>+Exports!A3245</f>
        <v>44697</v>
      </c>
      <c r="B3242" s="165">
        <f t="shared" si="200"/>
        <v>2022</v>
      </c>
      <c r="C3242" s="165">
        <f t="shared" si="201"/>
        <v>5</v>
      </c>
      <c r="D3242" s="165">
        <f t="shared" si="202"/>
        <v>16</v>
      </c>
      <c r="E3242" s="165">
        <f>+Exports!B3245</f>
        <v>1</v>
      </c>
      <c r="F3242" s="165">
        <f>+WEEKDAY(ExportsELAP[[#This Row],[Date Prevailing]],1)</f>
        <v>2</v>
      </c>
      <c r="G3242" s="165">
        <f>+COUNTIFS(ECR_Hours!$K$6:$K$7,ExportsELAP[[#This Row],[Date Prevailing]])</f>
        <v>0</v>
      </c>
      <c r="H3242" s="165">
        <f t="shared" si="203"/>
        <v>2</v>
      </c>
      <c r="I3242" s="166">
        <f>+Exports!G3245</f>
        <v>30.267999999999979</v>
      </c>
      <c r="J3242" s="166">
        <f>+'ELAP_IPCO-APND'!D3245</f>
        <v>52.304160000000003</v>
      </c>
      <c r="K3242" s="166">
        <f>+(ExportsELAP[[#This Row],[Exports kWh - MPT]]/1000)*ExportsELAP[[#This Row],[EIM Price]]</f>
        <v>1.583142314879999</v>
      </c>
      <c r="L3242" s="167" t="str">
        <f>+INDEX(ECR_Hours!$I$12:$I$15,MATCH(ExportsELAP[[#This Row],[Date Prevailing]],ECR_Hours!$H$12:$H$15,1))</f>
        <v>NS</v>
      </c>
      <c r="M3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3" spans="1:13" x14ac:dyDescent="0.25">
      <c r="A3243" s="164">
        <f>+Exports!A3246</f>
        <v>44697</v>
      </c>
      <c r="B3243" s="165">
        <f t="shared" si="200"/>
        <v>2022</v>
      </c>
      <c r="C3243" s="165">
        <f t="shared" si="201"/>
        <v>5</v>
      </c>
      <c r="D3243" s="165">
        <f t="shared" si="202"/>
        <v>16</v>
      </c>
      <c r="E3243" s="165">
        <f>+Exports!B3246</f>
        <v>2</v>
      </c>
      <c r="F3243" s="165">
        <f>+WEEKDAY(ExportsELAP[[#This Row],[Date Prevailing]],1)</f>
        <v>2</v>
      </c>
      <c r="G3243" s="165">
        <f>+COUNTIFS(ECR_Hours!$K$6:$K$7,ExportsELAP[[#This Row],[Date Prevailing]])</f>
        <v>0</v>
      </c>
      <c r="H3243" s="165">
        <f t="shared" si="203"/>
        <v>2</v>
      </c>
      <c r="I3243" s="166">
        <f>+Exports!G3246</f>
        <v>26.744399999999988</v>
      </c>
      <c r="J3243" s="166">
        <f>+'ELAP_IPCO-APND'!D3246</f>
        <v>47.490900000000003</v>
      </c>
      <c r="K3243" s="166">
        <f>+(ExportsELAP[[#This Row],[Exports kWh - MPT]]/1000)*ExportsELAP[[#This Row],[EIM Price]]</f>
        <v>1.2701156259599995</v>
      </c>
      <c r="L3243" s="167" t="str">
        <f>+INDEX(ECR_Hours!$I$12:$I$15,MATCH(ExportsELAP[[#This Row],[Date Prevailing]],ECR_Hours!$H$12:$H$15,1))</f>
        <v>NS</v>
      </c>
      <c r="M3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4" spans="1:13" x14ac:dyDescent="0.25">
      <c r="A3244" s="164">
        <f>+Exports!A3247</f>
        <v>44697</v>
      </c>
      <c r="B3244" s="165">
        <f t="shared" si="200"/>
        <v>2022</v>
      </c>
      <c r="C3244" s="165">
        <f t="shared" si="201"/>
        <v>5</v>
      </c>
      <c r="D3244" s="165">
        <f t="shared" si="202"/>
        <v>16</v>
      </c>
      <c r="E3244" s="165">
        <f>+Exports!B3247</f>
        <v>3</v>
      </c>
      <c r="F3244" s="165">
        <f>+WEEKDAY(ExportsELAP[[#This Row],[Date Prevailing]],1)</f>
        <v>2</v>
      </c>
      <c r="G3244" s="165">
        <f>+COUNTIFS(ECR_Hours!$K$6:$K$7,ExportsELAP[[#This Row],[Date Prevailing]])</f>
        <v>0</v>
      </c>
      <c r="H3244" s="165">
        <f t="shared" si="203"/>
        <v>2</v>
      </c>
      <c r="I3244" s="166">
        <f>+Exports!G3247</f>
        <v>26.891000000000002</v>
      </c>
      <c r="J3244" s="166">
        <f>+'ELAP_IPCO-APND'!D3247</f>
        <v>46.803060000000002</v>
      </c>
      <c r="K3244" s="166">
        <f>+(ExportsELAP[[#This Row],[Exports kWh - MPT]]/1000)*ExportsELAP[[#This Row],[EIM Price]]</f>
        <v>1.2585810864600002</v>
      </c>
      <c r="L3244" s="167" t="str">
        <f>+INDEX(ECR_Hours!$I$12:$I$15,MATCH(ExportsELAP[[#This Row],[Date Prevailing]],ECR_Hours!$H$12:$H$15,1))</f>
        <v>NS</v>
      </c>
      <c r="M3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5" spans="1:13" x14ac:dyDescent="0.25">
      <c r="A3245" s="164">
        <f>+Exports!A3248</f>
        <v>44697</v>
      </c>
      <c r="B3245" s="165">
        <f t="shared" si="200"/>
        <v>2022</v>
      </c>
      <c r="C3245" s="165">
        <f t="shared" si="201"/>
        <v>5</v>
      </c>
      <c r="D3245" s="165">
        <f t="shared" si="202"/>
        <v>16</v>
      </c>
      <c r="E3245" s="165">
        <f>+Exports!B3248</f>
        <v>4</v>
      </c>
      <c r="F3245" s="165">
        <f>+WEEKDAY(ExportsELAP[[#This Row],[Date Prevailing]],1)</f>
        <v>2</v>
      </c>
      <c r="G3245" s="165">
        <f>+COUNTIFS(ECR_Hours!$K$6:$K$7,ExportsELAP[[#This Row],[Date Prevailing]])</f>
        <v>0</v>
      </c>
      <c r="H3245" s="165">
        <f t="shared" si="203"/>
        <v>2</v>
      </c>
      <c r="I3245" s="166">
        <f>+Exports!G3248</f>
        <v>27.928300000000004</v>
      </c>
      <c r="J3245" s="166">
        <f>+'ELAP_IPCO-APND'!D3248</f>
        <v>38.4726</v>
      </c>
      <c r="K3245" s="166">
        <f>+(ExportsELAP[[#This Row],[Exports kWh - MPT]]/1000)*ExportsELAP[[#This Row],[EIM Price]]</f>
        <v>1.0744743145800002</v>
      </c>
      <c r="L3245" s="167" t="str">
        <f>+INDEX(ECR_Hours!$I$12:$I$15,MATCH(ExportsELAP[[#This Row],[Date Prevailing]],ECR_Hours!$H$12:$H$15,1))</f>
        <v>NS</v>
      </c>
      <c r="M3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6" spans="1:13" x14ac:dyDescent="0.25">
      <c r="A3246" s="164">
        <f>+Exports!A3249</f>
        <v>44697</v>
      </c>
      <c r="B3246" s="165">
        <f t="shared" si="200"/>
        <v>2022</v>
      </c>
      <c r="C3246" s="165">
        <f t="shared" si="201"/>
        <v>5</v>
      </c>
      <c r="D3246" s="165">
        <f t="shared" si="202"/>
        <v>16</v>
      </c>
      <c r="E3246" s="165">
        <f>+Exports!B3249</f>
        <v>5</v>
      </c>
      <c r="F3246" s="165">
        <f>+WEEKDAY(ExportsELAP[[#This Row],[Date Prevailing]],1)</f>
        <v>2</v>
      </c>
      <c r="G3246" s="165">
        <f>+COUNTIFS(ECR_Hours!$K$6:$K$7,ExportsELAP[[#This Row],[Date Prevailing]])</f>
        <v>0</v>
      </c>
      <c r="H3246" s="165">
        <f t="shared" si="203"/>
        <v>2</v>
      </c>
      <c r="I3246" s="166">
        <f>+Exports!G3249</f>
        <v>31.935900000000004</v>
      </c>
      <c r="J3246" s="166">
        <f>+'ELAP_IPCO-APND'!D3249</f>
        <v>32.93788</v>
      </c>
      <c r="K3246" s="166">
        <f>+(ExportsELAP[[#This Row],[Exports kWh - MPT]]/1000)*ExportsELAP[[#This Row],[EIM Price]]</f>
        <v>1.0519008418920002</v>
      </c>
      <c r="L3246" s="167" t="str">
        <f>+INDEX(ECR_Hours!$I$12:$I$15,MATCH(ExportsELAP[[#This Row],[Date Prevailing]],ECR_Hours!$H$12:$H$15,1))</f>
        <v>NS</v>
      </c>
      <c r="M3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7" spans="1:13" x14ac:dyDescent="0.25">
      <c r="A3247" s="164">
        <f>+Exports!A3250</f>
        <v>44697</v>
      </c>
      <c r="B3247" s="165">
        <f t="shared" si="200"/>
        <v>2022</v>
      </c>
      <c r="C3247" s="165">
        <f t="shared" si="201"/>
        <v>5</v>
      </c>
      <c r="D3247" s="165">
        <f t="shared" si="202"/>
        <v>16</v>
      </c>
      <c r="E3247" s="165">
        <f>+Exports!B3250</f>
        <v>6</v>
      </c>
      <c r="F3247" s="165">
        <f>+WEEKDAY(ExportsELAP[[#This Row],[Date Prevailing]],1)</f>
        <v>2</v>
      </c>
      <c r="G3247" s="165">
        <f>+COUNTIFS(ECR_Hours!$K$6:$K$7,ExportsELAP[[#This Row],[Date Prevailing]])</f>
        <v>0</v>
      </c>
      <c r="H3247" s="165">
        <f t="shared" si="203"/>
        <v>2</v>
      </c>
      <c r="I3247" s="166">
        <f>+Exports!G3250</f>
        <v>27.7179</v>
      </c>
      <c r="J3247" s="166">
        <f>+'ELAP_IPCO-APND'!D3250</f>
        <v>40.053649999999998</v>
      </c>
      <c r="K3247" s="166">
        <f>+(ExportsELAP[[#This Row],[Exports kWh - MPT]]/1000)*ExportsELAP[[#This Row],[EIM Price]]</f>
        <v>1.1102030653349999</v>
      </c>
      <c r="L3247" s="167" t="str">
        <f>+INDEX(ECR_Hours!$I$12:$I$15,MATCH(ExportsELAP[[#This Row],[Date Prevailing]],ECR_Hours!$H$12:$H$15,1))</f>
        <v>NS</v>
      </c>
      <c r="M3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8" spans="1:13" x14ac:dyDescent="0.25">
      <c r="A3248" s="164">
        <f>+Exports!A3251</f>
        <v>44697</v>
      </c>
      <c r="B3248" s="165">
        <f t="shared" si="200"/>
        <v>2022</v>
      </c>
      <c r="C3248" s="165">
        <f t="shared" si="201"/>
        <v>5</v>
      </c>
      <c r="D3248" s="165">
        <f t="shared" si="202"/>
        <v>16</v>
      </c>
      <c r="E3248" s="165">
        <f>+Exports!B3251</f>
        <v>7</v>
      </c>
      <c r="F3248" s="165">
        <f>+WEEKDAY(ExportsELAP[[#This Row],[Date Prevailing]],1)</f>
        <v>2</v>
      </c>
      <c r="G3248" s="165">
        <f>+COUNTIFS(ECR_Hours!$K$6:$K$7,ExportsELAP[[#This Row],[Date Prevailing]])</f>
        <v>0</v>
      </c>
      <c r="H3248" s="165">
        <f t="shared" si="203"/>
        <v>2</v>
      </c>
      <c r="I3248" s="166">
        <f>+Exports!G3251</f>
        <v>346.22950000000003</v>
      </c>
      <c r="J3248" s="166">
        <f>+'ELAP_IPCO-APND'!D3251</f>
        <v>28.05677</v>
      </c>
      <c r="K3248" s="166">
        <f>+(ExportsELAP[[#This Row],[Exports kWh - MPT]]/1000)*ExportsELAP[[#This Row],[EIM Price]]</f>
        <v>9.7140814487150013</v>
      </c>
      <c r="L3248" s="167" t="str">
        <f>+INDEX(ECR_Hours!$I$12:$I$15,MATCH(ExportsELAP[[#This Row],[Date Prevailing]],ECR_Hours!$H$12:$H$15,1))</f>
        <v>NS</v>
      </c>
      <c r="M3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49" spans="1:13" x14ac:dyDescent="0.25">
      <c r="A3249" s="164">
        <f>+Exports!A3252</f>
        <v>44697</v>
      </c>
      <c r="B3249" s="165">
        <f t="shared" si="200"/>
        <v>2022</v>
      </c>
      <c r="C3249" s="165">
        <f t="shared" si="201"/>
        <v>5</v>
      </c>
      <c r="D3249" s="165">
        <f t="shared" si="202"/>
        <v>16</v>
      </c>
      <c r="E3249" s="165">
        <f>+Exports!B3252</f>
        <v>8</v>
      </c>
      <c r="F3249" s="165">
        <f>+WEEKDAY(ExportsELAP[[#This Row],[Date Prevailing]],1)</f>
        <v>2</v>
      </c>
      <c r="G3249" s="165">
        <f>+COUNTIFS(ECR_Hours!$K$6:$K$7,ExportsELAP[[#This Row],[Date Prevailing]])</f>
        <v>0</v>
      </c>
      <c r="H3249" s="165">
        <f t="shared" si="203"/>
        <v>2</v>
      </c>
      <c r="I3249" s="166">
        <f>+Exports!G3252</f>
        <v>3903.9850000000001</v>
      </c>
      <c r="J3249" s="166">
        <f>+'ELAP_IPCO-APND'!D3252</f>
        <v>44.134140000000002</v>
      </c>
      <c r="K3249" s="166">
        <f>+(ExportsELAP[[#This Row],[Exports kWh - MPT]]/1000)*ExportsELAP[[#This Row],[EIM Price]]</f>
        <v>172.2990205479</v>
      </c>
      <c r="L3249" s="167" t="str">
        <f>+INDEX(ECR_Hours!$I$12:$I$15,MATCH(ExportsELAP[[#This Row],[Date Prevailing]],ECR_Hours!$H$12:$H$15,1))</f>
        <v>NS</v>
      </c>
      <c r="M3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0" spans="1:13" x14ac:dyDescent="0.25">
      <c r="A3250" s="164">
        <f>+Exports!A3253</f>
        <v>44697</v>
      </c>
      <c r="B3250" s="165">
        <f t="shared" si="200"/>
        <v>2022</v>
      </c>
      <c r="C3250" s="165">
        <f t="shared" si="201"/>
        <v>5</v>
      </c>
      <c r="D3250" s="165">
        <f t="shared" si="202"/>
        <v>16</v>
      </c>
      <c r="E3250" s="165">
        <f>+Exports!B3253</f>
        <v>9</v>
      </c>
      <c r="F3250" s="165">
        <f>+WEEKDAY(ExportsELAP[[#This Row],[Date Prevailing]],1)</f>
        <v>2</v>
      </c>
      <c r="G3250" s="165">
        <f>+COUNTIFS(ECR_Hours!$K$6:$K$7,ExportsELAP[[#This Row],[Date Prevailing]])</f>
        <v>0</v>
      </c>
      <c r="H3250" s="165">
        <f t="shared" si="203"/>
        <v>2</v>
      </c>
      <c r="I3250" s="166">
        <f>+Exports!G3253</f>
        <v>14320.4247</v>
      </c>
      <c r="J3250" s="166">
        <f>+'ELAP_IPCO-APND'!D3253</f>
        <v>37.156880000000001</v>
      </c>
      <c r="K3250" s="166">
        <f>+(ExportsELAP[[#This Row],[Exports kWh - MPT]]/1000)*ExportsELAP[[#This Row],[EIM Price]]</f>
        <v>532.10230212693602</v>
      </c>
      <c r="L3250" s="167" t="str">
        <f>+INDEX(ECR_Hours!$I$12:$I$15,MATCH(ExportsELAP[[#This Row],[Date Prevailing]],ECR_Hours!$H$12:$H$15,1))</f>
        <v>NS</v>
      </c>
      <c r="M3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1" spans="1:13" x14ac:dyDescent="0.25">
      <c r="A3251" s="164">
        <f>+Exports!A3254</f>
        <v>44697</v>
      </c>
      <c r="B3251" s="165">
        <f t="shared" si="200"/>
        <v>2022</v>
      </c>
      <c r="C3251" s="165">
        <f t="shared" si="201"/>
        <v>5</v>
      </c>
      <c r="D3251" s="165">
        <f t="shared" si="202"/>
        <v>16</v>
      </c>
      <c r="E3251" s="165">
        <f>+Exports!B3254</f>
        <v>10</v>
      </c>
      <c r="F3251" s="165">
        <f>+WEEKDAY(ExportsELAP[[#This Row],[Date Prevailing]],1)</f>
        <v>2</v>
      </c>
      <c r="G3251" s="165">
        <f>+COUNTIFS(ECR_Hours!$K$6:$K$7,ExportsELAP[[#This Row],[Date Prevailing]])</f>
        <v>0</v>
      </c>
      <c r="H3251" s="165">
        <f t="shared" si="203"/>
        <v>2</v>
      </c>
      <c r="I3251" s="166">
        <f>+Exports!G3254</f>
        <v>28498.5471</v>
      </c>
      <c r="J3251" s="166">
        <f>+'ELAP_IPCO-APND'!D3254</f>
        <v>31.15727</v>
      </c>
      <c r="K3251" s="166">
        <f>+(ExportsELAP[[#This Row],[Exports kWh - MPT]]/1000)*ExportsELAP[[#This Row],[EIM Price]]</f>
        <v>887.93692660241697</v>
      </c>
      <c r="L3251" s="167" t="str">
        <f>+INDEX(ECR_Hours!$I$12:$I$15,MATCH(ExportsELAP[[#This Row],[Date Prevailing]],ECR_Hours!$H$12:$H$15,1))</f>
        <v>NS</v>
      </c>
      <c r="M3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2" spans="1:13" x14ac:dyDescent="0.25">
      <c r="A3252" s="164">
        <f>+Exports!A3255</f>
        <v>44697</v>
      </c>
      <c r="B3252" s="165">
        <f t="shared" si="200"/>
        <v>2022</v>
      </c>
      <c r="C3252" s="165">
        <f t="shared" si="201"/>
        <v>5</v>
      </c>
      <c r="D3252" s="165">
        <f t="shared" si="202"/>
        <v>16</v>
      </c>
      <c r="E3252" s="165">
        <f>+Exports!B3255</f>
        <v>11</v>
      </c>
      <c r="F3252" s="165">
        <f>+WEEKDAY(ExportsELAP[[#This Row],[Date Prevailing]],1)</f>
        <v>2</v>
      </c>
      <c r="G3252" s="165">
        <f>+COUNTIFS(ECR_Hours!$K$6:$K$7,ExportsELAP[[#This Row],[Date Prevailing]])</f>
        <v>0</v>
      </c>
      <c r="H3252" s="165">
        <f t="shared" si="203"/>
        <v>2</v>
      </c>
      <c r="I3252" s="166">
        <f>+Exports!G3255</f>
        <v>42536.102600000006</v>
      </c>
      <c r="J3252" s="166">
        <f>+'ELAP_IPCO-APND'!D3255</f>
        <v>33.566879999999998</v>
      </c>
      <c r="K3252" s="166">
        <f>+(ExportsELAP[[#This Row],[Exports kWh - MPT]]/1000)*ExportsELAP[[#This Row],[EIM Price]]</f>
        <v>1427.8042516418882</v>
      </c>
      <c r="L3252" s="167" t="str">
        <f>+INDEX(ECR_Hours!$I$12:$I$15,MATCH(ExportsELAP[[#This Row],[Date Prevailing]],ECR_Hours!$H$12:$H$15,1))</f>
        <v>NS</v>
      </c>
      <c r="M3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3" spans="1:13" x14ac:dyDescent="0.25">
      <c r="A3253" s="164">
        <f>+Exports!A3256</f>
        <v>44697</v>
      </c>
      <c r="B3253" s="165">
        <f t="shared" si="200"/>
        <v>2022</v>
      </c>
      <c r="C3253" s="165">
        <f t="shared" si="201"/>
        <v>5</v>
      </c>
      <c r="D3253" s="165">
        <f t="shared" si="202"/>
        <v>16</v>
      </c>
      <c r="E3253" s="165">
        <f>+Exports!B3256</f>
        <v>12</v>
      </c>
      <c r="F3253" s="165">
        <f>+WEEKDAY(ExportsELAP[[#This Row],[Date Prevailing]],1)</f>
        <v>2</v>
      </c>
      <c r="G3253" s="165">
        <f>+COUNTIFS(ECR_Hours!$K$6:$K$7,ExportsELAP[[#This Row],[Date Prevailing]])</f>
        <v>0</v>
      </c>
      <c r="H3253" s="165">
        <f t="shared" si="203"/>
        <v>2</v>
      </c>
      <c r="I3253" s="166">
        <f>+Exports!G3256</f>
        <v>51297.433000000005</v>
      </c>
      <c r="J3253" s="166">
        <f>+'ELAP_IPCO-APND'!D3256</f>
        <v>27.354700000000001</v>
      </c>
      <c r="K3253" s="166">
        <f>+(ExportsELAP[[#This Row],[Exports kWh - MPT]]/1000)*ExportsELAP[[#This Row],[EIM Price]]</f>
        <v>1403.2258904851003</v>
      </c>
      <c r="L3253" s="167" t="str">
        <f>+INDEX(ECR_Hours!$I$12:$I$15,MATCH(ExportsELAP[[#This Row],[Date Prevailing]],ECR_Hours!$H$12:$H$15,1))</f>
        <v>NS</v>
      </c>
      <c r="M3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4" spans="1:13" x14ac:dyDescent="0.25">
      <c r="A3254" s="164">
        <f>+Exports!A3257</f>
        <v>44697</v>
      </c>
      <c r="B3254" s="165">
        <f t="shared" si="200"/>
        <v>2022</v>
      </c>
      <c r="C3254" s="165">
        <f t="shared" si="201"/>
        <v>5</v>
      </c>
      <c r="D3254" s="165">
        <f t="shared" si="202"/>
        <v>16</v>
      </c>
      <c r="E3254" s="165">
        <f>+Exports!B3257</f>
        <v>13</v>
      </c>
      <c r="F3254" s="165">
        <f>+WEEKDAY(ExportsELAP[[#This Row],[Date Prevailing]],1)</f>
        <v>2</v>
      </c>
      <c r="G3254" s="165">
        <f>+COUNTIFS(ECR_Hours!$K$6:$K$7,ExportsELAP[[#This Row],[Date Prevailing]])</f>
        <v>0</v>
      </c>
      <c r="H3254" s="165">
        <f t="shared" si="203"/>
        <v>2</v>
      </c>
      <c r="I3254" s="166">
        <f>+Exports!G3257</f>
        <v>55080.766000000003</v>
      </c>
      <c r="J3254" s="166">
        <f>+'ELAP_IPCO-APND'!D3257</f>
        <v>26.054600000000001</v>
      </c>
      <c r="K3254" s="166">
        <f>+(ExportsELAP[[#This Row],[Exports kWh - MPT]]/1000)*ExportsELAP[[#This Row],[EIM Price]]</f>
        <v>1435.1073258236001</v>
      </c>
      <c r="L3254" s="167" t="str">
        <f>+INDEX(ECR_Hours!$I$12:$I$15,MATCH(ExportsELAP[[#This Row],[Date Prevailing]],ECR_Hours!$H$12:$H$15,1))</f>
        <v>NS</v>
      </c>
      <c r="M3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5" spans="1:13" x14ac:dyDescent="0.25">
      <c r="A3255" s="164">
        <f>+Exports!A3258</f>
        <v>44697</v>
      </c>
      <c r="B3255" s="165">
        <f t="shared" si="200"/>
        <v>2022</v>
      </c>
      <c r="C3255" s="165">
        <f t="shared" si="201"/>
        <v>5</v>
      </c>
      <c r="D3255" s="165">
        <f t="shared" si="202"/>
        <v>16</v>
      </c>
      <c r="E3255" s="165">
        <f>+Exports!B3258</f>
        <v>14</v>
      </c>
      <c r="F3255" s="165">
        <f>+WEEKDAY(ExportsELAP[[#This Row],[Date Prevailing]],1)</f>
        <v>2</v>
      </c>
      <c r="G3255" s="165">
        <f>+COUNTIFS(ECR_Hours!$K$6:$K$7,ExportsELAP[[#This Row],[Date Prevailing]])</f>
        <v>0</v>
      </c>
      <c r="H3255" s="165">
        <f t="shared" si="203"/>
        <v>2</v>
      </c>
      <c r="I3255" s="166">
        <f>+Exports!G3258</f>
        <v>53919.342099999987</v>
      </c>
      <c r="J3255" s="166">
        <f>+'ELAP_IPCO-APND'!D3258</f>
        <v>28.131440000000001</v>
      </c>
      <c r="K3255" s="166">
        <f>+(ExportsELAP[[#This Row],[Exports kWh - MPT]]/1000)*ExportsELAP[[#This Row],[EIM Price]]</f>
        <v>1516.8287371256238</v>
      </c>
      <c r="L3255" s="167" t="str">
        <f>+INDEX(ECR_Hours!$I$12:$I$15,MATCH(ExportsELAP[[#This Row],[Date Prevailing]],ECR_Hours!$H$12:$H$15,1))</f>
        <v>NS</v>
      </c>
      <c r="M3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6" spans="1:13" x14ac:dyDescent="0.25">
      <c r="A3256" s="164">
        <f>+Exports!A3259</f>
        <v>44697</v>
      </c>
      <c r="B3256" s="165">
        <f t="shared" si="200"/>
        <v>2022</v>
      </c>
      <c r="C3256" s="165">
        <f t="shared" si="201"/>
        <v>5</v>
      </c>
      <c r="D3256" s="165">
        <f t="shared" si="202"/>
        <v>16</v>
      </c>
      <c r="E3256" s="165">
        <f>+Exports!B3259</f>
        <v>15</v>
      </c>
      <c r="F3256" s="165">
        <f>+WEEKDAY(ExportsELAP[[#This Row],[Date Prevailing]],1)</f>
        <v>2</v>
      </c>
      <c r="G3256" s="165">
        <f>+COUNTIFS(ECR_Hours!$K$6:$K$7,ExportsELAP[[#This Row],[Date Prevailing]])</f>
        <v>0</v>
      </c>
      <c r="H3256" s="165">
        <f t="shared" si="203"/>
        <v>2</v>
      </c>
      <c r="I3256" s="166">
        <f>+Exports!G3259</f>
        <v>50369.622499999998</v>
      </c>
      <c r="J3256" s="166">
        <f>+'ELAP_IPCO-APND'!D3259</f>
        <v>32.567450000000001</v>
      </c>
      <c r="K3256" s="166">
        <f>+(ExportsELAP[[#This Row],[Exports kWh - MPT]]/1000)*ExportsELAP[[#This Row],[EIM Price]]</f>
        <v>1640.4101622876251</v>
      </c>
      <c r="L3256" s="167" t="str">
        <f>+INDEX(ECR_Hours!$I$12:$I$15,MATCH(ExportsELAP[[#This Row],[Date Prevailing]],ECR_Hours!$H$12:$H$15,1))</f>
        <v>NS</v>
      </c>
      <c r="M3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7" spans="1:13" x14ac:dyDescent="0.25">
      <c r="A3257" s="164">
        <f>+Exports!A3260</f>
        <v>44697</v>
      </c>
      <c r="B3257" s="165">
        <f t="shared" si="200"/>
        <v>2022</v>
      </c>
      <c r="C3257" s="165">
        <f t="shared" si="201"/>
        <v>5</v>
      </c>
      <c r="D3257" s="165">
        <f t="shared" si="202"/>
        <v>16</v>
      </c>
      <c r="E3257" s="165">
        <f>+Exports!B3260</f>
        <v>16</v>
      </c>
      <c r="F3257" s="165">
        <f>+WEEKDAY(ExportsELAP[[#This Row],[Date Prevailing]],1)</f>
        <v>2</v>
      </c>
      <c r="G3257" s="165">
        <f>+COUNTIFS(ECR_Hours!$K$6:$K$7,ExportsELAP[[#This Row],[Date Prevailing]])</f>
        <v>0</v>
      </c>
      <c r="H3257" s="165">
        <f t="shared" si="203"/>
        <v>2</v>
      </c>
      <c r="I3257" s="166">
        <f>+Exports!G3260</f>
        <v>38435.194600000003</v>
      </c>
      <c r="J3257" s="166">
        <f>+'ELAP_IPCO-APND'!D3260</f>
        <v>35.78313</v>
      </c>
      <c r="K3257" s="166">
        <f>+(ExportsELAP[[#This Row],[Exports kWh - MPT]]/1000)*ExportsELAP[[#This Row],[EIM Price]]</f>
        <v>1375.3315649470981</v>
      </c>
      <c r="L3257" s="167" t="str">
        <f>+INDEX(ECR_Hours!$I$12:$I$15,MATCH(ExportsELAP[[#This Row],[Date Prevailing]],ECR_Hours!$H$12:$H$15,1))</f>
        <v>NS</v>
      </c>
      <c r="M3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8" spans="1:13" x14ac:dyDescent="0.25">
      <c r="A3258" s="164">
        <f>+Exports!A3261</f>
        <v>44697</v>
      </c>
      <c r="B3258" s="165">
        <f t="shared" si="200"/>
        <v>2022</v>
      </c>
      <c r="C3258" s="165">
        <f t="shared" si="201"/>
        <v>5</v>
      </c>
      <c r="D3258" s="165">
        <f t="shared" si="202"/>
        <v>16</v>
      </c>
      <c r="E3258" s="165">
        <f>+Exports!B3261</f>
        <v>17</v>
      </c>
      <c r="F3258" s="165">
        <f>+WEEKDAY(ExportsELAP[[#This Row],[Date Prevailing]],1)</f>
        <v>2</v>
      </c>
      <c r="G3258" s="165">
        <f>+COUNTIFS(ECR_Hours!$K$6:$K$7,ExportsELAP[[#This Row],[Date Prevailing]])</f>
        <v>0</v>
      </c>
      <c r="H3258" s="165">
        <f t="shared" si="203"/>
        <v>2</v>
      </c>
      <c r="I3258" s="166">
        <f>+Exports!G3261</f>
        <v>29987.4238</v>
      </c>
      <c r="J3258" s="166">
        <f>+'ELAP_IPCO-APND'!D3261</f>
        <v>33.087409999999998</v>
      </c>
      <c r="K3258" s="166">
        <f>+(ExportsELAP[[#This Row],[Exports kWh - MPT]]/1000)*ExportsELAP[[#This Row],[EIM Price]]</f>
        <v>992.20618611435805</v>
      </c>
      <c r="L3258" s="167" t="str">
        <f>+INDEX(ECR_Hours!$I$12:$I$15,MATCH(ExportsELAP[[#This Row],[Date Prevailing]],ECR_Hours!$H$12:$H$15,1))</f>
        <v>NS</v>
      </c>
      <c r="M3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59" spans="1:13" x14ac:dyDescent="0.25">
      <c r="A3259" s="164">
        <f>+Exports!A3262</f>
        <v>44697</v>
      </c>
      <c r="B3259" s="165">
        <f t="shared" si="200"/>
        <v>2022</v>
      </c>
      <c r="C3259" s="165">
        <f t="shared" si="201"/>
        <v>5</v>
      </c>
      <c r="D3259" s="165">
        <f t="shared" si="202"/>
        <v>16</v>
      </c>
      <c r="E3259" s="165">
        <f>+Exports!B3262</f>
        <v>18</v>
      </c>
      <c r="F3259" s="165">
        <f>+WEEKDAY(ExportsELAP[[#This Row],[Date Prevailing]],1)</f>
        <v>2</v>
      </c>
      <c r="G3259" s="165">
        <f>+COUNTIFS(ECR_Hours!$K$6:$K$7,ExportsELAP[[#This Row],[Date Prevailing]])</f>
        <v>0</v>
      </c>
      <c r="H3259" s="165">
        <f t="shared" si="203"/>
        <v>2</v>
      </c>
      <c r="I3259" s="166">
        <f>+Exports!G3262</f>
        <v>15333.072700000001</v>
      </c>
      <c r="J3259" s="166">
        <f>+'ELAP_IPCO-APND'!D3262</f>
        <v>45.949550000000002</v>
      </c>
      <c r="K3259" s="166">
        <f>+(ExportsELAP[[#This Row],[Exports kWh - MPT]]/1000)*ExportsELAP[[#This Row],[EIM Price]]</f>
        <v>704.54779068228504</v>
      </c>
      <c r="L3259" s="167" t="str">
        <f>+INDEX(ECR_Hours!$I$12:$I$15,MATCH(ExportsELAP[[#This Row],[Date Prevailing]],ECR_Hours!$H$12:$H$15,1))</f>
        <v>NS</v>
      </c>
      <c r="M3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0" spans="1:13" x14ac:dyDescent="0.25">
      <c r="A3260" s="164">
        <f>+Exports!A3263</f>
        <v>44697</v>
      </c>
      <c r="B3260" s="165">
        <f t="shared" si="200"/>
        <v>2022</v>
      </c>
      <c r="C3260" s="165">
        <f t="shared" si="201"/>
        <v>5</v>
      </c>
      <c r="D3260" s="165">
        <f t="shared" si="202"/>
        <v>16</v>
      </c>
      <c r="E3260" s="165">
        <f>+Exports!B3263</f>
        <v>19</v>
      </c>
      <c r="F3260" s="165">
        <f>+WEEKDAY(ExportsELAP[[#This Row],[Date Prevailing]],1)</f>
        <v>2</v>
      </c>
      <c r="G3260" s="165">
        <f>+COUNTIFS(ECR_Hours!$K$6:$K$7,ExportsELAP[[#This Row],[Date Prevailing]])</f>
        <v>0</v>
      </c>
      <c r="H3260" s="165">
        <f t="shared" si="203"/>
        <v>2</v>
      </c>
      <c r="I3260" s="166">
        <f>+Exports!G3263</f>
        <v>8715.0232999999989</v>
      </c>
      <c r="J3260" s="166">
        <f>+'ELAP_IPCO-APND'!D3263</f>
        <v>43.594940000000001</v>
      </c>
      <c r="K3260" s="166">
        <f>+(ExportsELAP[[#This Row],[Exports kWh - MPT]]/1000)*ExportsELAP[[#This Row],[EIM Price]]</f>
        <v>379.93091786210192</v>
      </c>
      <c r="L3260" s="167" t="str">
        <f>+INDEX(ECR_Hours!$I$12:$I$15,MATCH(ExportsELAP[[#This Row],[Date Prevailing]],ECR_Hours!$H$12:$H$15,1))</f>
        <v>NS</v>
      </c>
      <c r="M3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1" spans="1:13" x14ac:dyDescent="0.25">
      <c r="A3261" s="164">
        <f>+Exports!A3264</f>
        <v>44697</v>
      </c>
      <c r="B3261" s="165">
        <f t="shared" si="200"/>
        <v>2022</v>
      </c>
      <c r="C3261" s="165">
        <f t="shared" si="201"/>
        <v>5</v>
      </c>
      <c r="D3261" s="165">
        <f t="shared" si="202"/>
        <v>16</v>
      </c>
      <c r="E3261" s="165">
        <f>+Exports!B3264</f>
        <v>20</v>
      </c>
      <c r="F3261" s="165">
        <f>+WEEKDAY(ExportsELAP[[#This Row],[Date Prevailing]],1)</f>
        <v>2</v>
      </c>
      <c r="G3261" s="165">
        <f>+COUNTIFS(ECR_Hours!$K$6:$K$7,ExportsELAP[[#This Row],[Date Prevailing]])</f>
        <v>0</v>
      </c>
      <c r="H3261" s="165">
        <f t="shared" si="203"/>
        <v>2</v>
      </c>
      <c r="I3261" s="166">
        <f>+Exports!G3264</f>
        <v>3768.4041999999999</v>
      </c>
      <c r="J3261" s="166">
        <f>+'ELAP_IPCO-APND'!D3264</f>
        <v>49.111199999999997</v>
      </c>
      <c r="K3261" s="166">
        <f>+(ExportsELAP[[#This Row],[Exports kWh - MPT]]/1000)*ExportsELAP[[#This Row],[EIM Price]]</f>
        <v>185.07085234703999</v>
      </c>
      <c r="L3261" s="167" t="str">
        <f>+INDEX(ECR_Hours!$I$12:$I$15,MATCH(ExportsELAP[[#This Row],[Date Prevailing]],ECR_Hours!$H$12:$H$15,1))</f>
        <v>NS</v>
      </c>
      <c r="M3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2" spans="1:13" x14ac:dyDescent="0.25">
      <c r="A3262" s="164">
        <f>+Exports!A3265</f>
        <v>44697</v>
      </c>
      <c r="B3262" s="165">
        <f t="shared" si="200"/>
        <v>2022</v>
      </c>
      <c r="C3262" s="165">
        <f t="shared" si="201"/>
        <v>5</v>
      </c>
      <c r="D3262" s="165">
        <f t="shared" si="202"/>
        <v>16</v>
      </c>
      <c r="E3262" s="165">
        <f>+Exports!B3265</f>
        <v>21</v>
      </c>
      <c r="F3262" s="165">
        <f>+WEEKDAY(ExportsELAP[[#This Row],[Date Prevailing]],1)</f>
        <v>2</v>
      </c>
      <c r="G3262" s="165">
        <f>+COUNTIFS(ECR_Hours!$K$6:$K$7,ExportsELAP[[#This Row],[Date Prevailing]])</f>
        <v>0</v>
      </c>
      <c r="H3262" s="165">
        <f t="shared" si="203"/>
        <v>2</v>
      </c>
      <c r="I3262" s="166">
        <f>+Exports!G3265</f>
        <v>411.16980000000001</v>
      </c>
      <c r="J3262" s="166">
        <f>+'ELAP_IPCO-APND'!D3265</f>
        <v>-3.8681700000000001</v>
      </c>
      <c r="K3262" s="166">
        <f>+(ExportsELAP[[#This Row],[Exports kWh - MPT]]/1000)*ExportsELAP[[#This Row],[EIM Price]]</f>
        <v>-1.5904746852660001</v>
      </c>
      <c r="L3262" s="167" t="str">
        <f>+INDEX(ECR_Hours!$I$12:$I$15,MATCH(ExportsELAP[[#This Row],[Date Prevailing]],ECR_Hours!$H$12:$H$15,1))</f>
        <v>NS</v>
      </c>
      <c r="M3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3" spans="1:13" x14ac:dyDescent="0.25">
      <c r="A3263" s="164">
        <f>+Exports!A3266</f>
        <v>44697</v>
      </c>
      <c r="B3263" s="165">
        <f t="shared" si="200"/>
        <v>2022</v>
      </c>
      <c r="C3263" s="165">
        <f t="shared" si="201"/>
        <v>5</v>
      </c>
      <c r="D3263" s="165">
        <f t="shared" si="202"/>
        <v>16</v>
      </c>
      <c r="E3263" s="165">
        <f>+Exports!B3266</f>
        <v>22</v>
      </c>
      <c r="F3263" s="165">
        <f>+WEEKDAY(ExportsELAP[[#This Row],[Date Prevailing]],1)</f>
        <v>2</v>
      </c>
      <c r="G3263" s="165">
        <f>+COUNTIFS(ECR_Hours!$K$6:$K$7,ExportsELAP[[#This Row],[Date Prevailing]])</f>
        <v>0</v>
      </c>
      <c r="H3263" s="165">
        <f t="shared" si="203"/>
        <v>2</v>
      </c>
      <c r="I3263" s="166">
        <f>+Exports!G3266</f>
        <v>22.456600000000002</v>
      </c>
      <c r="J3263" s="166">
        <f>+'ELAP_IPCO-APND'!D3266</f>
        <v>26.519880000000001</v>
      </c>
      <c r="K3263" s="166">
        <f>+(ExportsELAP[[#This Row],[Exports kWh - MPT]]/1000)*ExportsELAP[[#This Row],[EIM Price]]</f>
        <v>0.59554633720799999</v>
      </c>
      <c r="L3263" s="167" t="str">
        <f>+INDEX(ECR_Hours!$I$12:$I$15,MATCH(ExportsELAP[[#This Row],[Date Prevailing]],ECR_Hours!$H$12:$H$15,1))</f>
        <v>NS</v>
      </c>
      <c r="M3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4" spans="1:13" x14ac:dyDescent="0.25">
      <c r="A3264" s="164">
        <f>+Exports!A3267</f>
        <v>44697</v>
      </c>
      <c r="B3264" s="165">
        <f t="shared" si="200"/>
        <v>2022</v>
      </c>
      <c r="C3264" s="165">
        <f t="shared" si="201"/>
        <v>5</v>
      </c>
      <c r="D3264" s="165">
        <f t="shared" si="202"/>
        <v>16</v>
      </c>
      <c r="E3264" s="165">
        <f>+Exports!B3267</f>
        <v>23</v>
      </c>
      <c r="F3264" s="165">
        <f>+WEEKDAY(ExportsELAP[[#This Row],[Date Prevailing]],1)</f>
        <v>2</v>
      </c>
      <c r="G3264" s="165">
        <f>+COUNTIFS(ECR_Hours!$K$6:$K$7,ExportsELAP[[#This Row],[Date Prevailing]])</f>
        <v>0</v>
      </c>
      <c r="H3264" s="165">
        <f t="shared" si="203"/>
        <v>2</v>
      </c>
      <c r="I3264" s="166">
        <f>+Exports!G3267</f>
        <v>24.102099999999997</v>
      </c>
      <c r="J3264" s="166">
        <f>+'ELAP_IPCO-APND'!D3267</f>
        <v>30.341449999999998</v>
      </c>
      <c r="K3264" s="166">
        <f>+(ExportsELAP[[#This Row],[Exports kWh - MPT]]/1000)*ExportsELAP[[#This Row],[EIM Price]]</f>
        <v>0.73129266204499987</v>
      </c>
      <c r="L3264" s="167" t="str">
        <f>+INDEX(ECR_Hours!$I$12:$I$15,MATCH(ExportsELAP[[#This Row],[Date Prevailing]],ECR_Hours!$H$12:$H$15,1))</f>
        <v>NS</v>
      </c>
      <c r="M3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5" spans="1:13" x14ac:dyDescent="0.25">
      <c r="A3265" s="164">
        <f>+Exports!A3268</f>
        <v>44697</v>
      </c>
      <c r="B3265" s="165">
        <f t="shared" si="200"/>
        <v>2022</v>
      </c>
      <c r="C3265" s="165">
        <f t="shared" si="201"/>
        <v>5</v>
      </c>
      <c r="D3265" s="165">
        <f t="shared" si="202"/>
        <v>16</v>
      </c>
      <c r="E3265" s="165">
        <f>+Exports!B3268</f>
        <v>24</v>
      </c>
      <c r="F3265" s="165">
        <f>+WEEKDAY(ExportsELAP[[#This Row],[Date Prevailing]],1)</f>
        <v>2</v>
      </c>
      <c r="G3265" s="165">
        <f>+COUNTIFS(ECR_Hours!$K$6:$K$7,ExportsELAP[[#This Row],[Date Prevailing]])</f>
        <v>0</v>
      </c>
      <c r="H3265" s="165">
        <f t="shared" si="203"/>
        <v>2</v>
      </c>
      <c r="I3265" s="166">
        <f>+Exports!G3268</f>
        <v>24.247900000000001</v>
      </c>
      <c r="J3265" s="166">
        <f>+'ELAP_IPCO-APND'!D3268</f>
        <v>62.974809999999998</v>
      </c>
      <c r="K3265" s="166">
        <f>+(ExportsELAP[[#This Row],[Exports kWh - MPT]]/1000)*ExportsELAP[[#This Row],[EIM Price]]</f>
        <v>1.5270068953990001</v>
      </c>
      <c r="L3265" s="167" t="str">
        <f>+INDEX(ECR_Hours!$I$12:$I$15,MATCH(ExportsELAP[[#This Row],[Date Prevailing]],ECR_Hours!$H$12:$H$15,1))</f>
        <v>NS</v>
      </c>
      <c r="M3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6" spans="1:13" x14ac:dyDescent="0.25">
      <c r="A3266" s="164">
        <f>+Exports!A3269</f>
        <v>44698</v>
      </c>
      <c r="B3266" s="165">
        <f t="shared" ref="B3266:B3329" si="204">+YEAR(A3266)</f>
        <v>2022</v>
      </c>
      <c r="C3266" s="165">
        <f t="shared" ref="C3266:C3329" si="205">+MONTH(A3266)</f>
        <v>5</v>
      </c>
      <c r="D3266" s="165">
        <f t="shared" ref="D3266:D3329" si="206">+DAY(A3266)</f>
        <v>17</v>
      </c>
      <c r="E3266" s="165">
        <f>+Exports!B3269</f>
        <v>1</v>
      </c>
      <c r="F3266" s="165">
        <f>+WEEKDAY(ExportsELAP[[#This Row],[Date Prevailing]],1)</f>
        <v>3</v>
      </c>
      <c r="G3266" s="165">
        <f>+COUNTIFS(ECR_Hours!$K$6:$K$7,ExportsELAP[[#This Row],[Date Prevailing]])</f>
        <v>0</v>
      </c>
      <c r="H3266" s="165">
        <f t="shared" ref="H3266:H3329" si="207">+IF(G3266=1,0,F3266)</f>
        <v>3</v>
      </c>
      <c r="I3266" s="166">
        <f>+Exports!G3269</f>
        <v>19.642899999999898</v>
      </c>
      <c r="J3266" s="166">
        <f>+'ELAP_IPCO-APND'!D3269</f>
        <v>52.540509999999998</v>
      </c>
      <c r="K3266" s="166">
        <f>+(ExportsELAP[[#This Row],[Exports kWh - MPT]]/1000)*ExportsELAP[[#This Row],[EIM Price]]</f>
        <v>1.0320479838789947</v>
      </c>
      <c r="L3266" s="167" t="str">
        <f>+INDEX(ECR_Hours!$I$12:$I$15,MATCH(ExportsELAP[[#This Row],[Date Prevailing]],ECR_Hours!$H$12:$H$15,1))</f>
        <v>NS</v>
      </c>
      <c r="M3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7" spans="1:13" x14ac:dyDescent="0.25">
      <c r="A3267" s="164">
        <f>+Exports!A3270</f>
        <v>44698</v>
      </c>
      <c r="B3267" s="165">
        <f t="shared" si="204"/>
        <v>2022</v>
      </c>
      <c r="C3267" s="165">
        <f t="shared" si="205"/>
        <v>5</v>
      </c>
      <c r="D3267" s="165">
        <f t="shared" si="206"/>
        <v>17</v>
      </c>
      <c r="E3267" s="165">
        <f>+Exports!B3270</f>
        <v>2</v>
      </c>
      <c r="F3267" s="165">
        <f>+WEEKDAY(ExportsELAP[[#This Row],[Date Prevailing]],1)</f>
        <v>3</v>
      </c>
      <c r="G3267" s="165">
        <f>+COUNTIFS(ECR_Hours!$K$6:$K$7,ExportsELAP[[#This Row],[Date Prevailing]])</f>
        <v>0</v>
      </c>
      <c r="H3267" s="165">
        <f t="shared" si="207"/>
        <v>3</v>
      </c>
      <c r="I3267" s="166">
        <f>+Exports!G3270</f>
        <v>21.414400000000001</v>
      </c>
      <c r="J3267" s="166">
        <f>+'ELAP_IPCO-APND'!D3270</f>
        <v>32.65992</v>
      </c>
      <c r="K3267" s="166">
        <f>+(ExportsELAP[[#This Row],[Exports kWh - MPT]]/1000)*ExportsELAP[[#This Row],[EIM Price]]</f>
        <v>0.69939259084799998</v>
      </c>
      <c r="L3267" s="167" t="str">
        <f>+INDEX(ECR_Hours!$I$12:$I$15,MATCH(ExportsELAP[[#This Row],[Date Prevailing]],ECR_Hours!$H$12:$H$15,1))</f>
        <v>NS</v>
      </c>
      <c r="M3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8" spans="1:13" x14ac:dyDescent="0.25">
      <c r="A3268" s="164">
        <f>+Exports!A3271</f>
        <v>44698</v>
      </c>
      <c r="B3268" s="165">
        <f t="shared" si="204"/>
        <v>2022</v>
      </c>
      <c r="C3268" s="165">
        <f t="shared" si="205"/>
        <v>5</v>
      </c>
      <c r="D3268" s="165">
        <f t="shared" si="206"/>
        <v>17</v>
      </c>
      <c r="E3268" s="165">
        <f>+Exports!B3271</f>
        <v>3</v>
      </c>
      <c r="F3268" s="165">
        <f>+WEEKDAY(ExportsELAP[[#This Row],[Date Prevailing]],1)</f>
        <v>3</v>
      </c>
      <c r="G3268" s="165">
        <f>+COUNTIFS(ECR_Hours!$K$6:$K$7,ExportsELAP[[#This Row],[Date Prevailing]])</f>
        <v>0</v>
      </c>
      <c r="H3268" s="165">
        <f t="shared" si="207"/>
        <v>3</v>
      </c>
      <c r="I3268" s="166">
        <f>+Exports!G3271</f>
        <v>21.64599999999999</v>
      </c>
      <c r="J3268" s="166">
        <f>+'ELAP_IPCO-APND'!D3271</f>
        <v>33.773290000000003</v>
      </c>
      <c r="K3268" s="166">
        <f>+(ExportsELAP[[#This Row],[Exports kWh - MPT]]/1000)*ExportsELAP[[#This Row],[EIM Price]]</f>
        <v>0.73105663533999976</v>
      </c>
      <c r="L3268" s="167" t="str">
        <f>+INDEX(ECR_Hours!$I$12:$I$15,MATCH(ExportsELAP[[#This Row],[Date Prevailing]],ECR_Hours!$H$12:$H$15,1))</f>
        <v>NS</v>
      </c>
      <c r="M3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69" spans="1:13" x14ac:dyDescent="0.25">
      <c r="A3269" s="164">
        <f>+Exports!A3272</f>
        <v>44698</v>
      </c>
      <c r="B3269" s="165">
        <f t="shared" si="204"/>
        <v>2022</v>
      </c>
      <c r="C3269" s="165">
        <f t="shared" si="205"/>
        <v>5</v>
      </c>
      <c r="D3269" s="165">
        <f t="shared" si="206"/>
        <v>17</v>
      </c>
      <c r="E3269" s="165">
        <f>+Exports!B3272</f>
        <v>4</v>
      </c>
      <c r="F3269" s="165">
        <f>+WEEKDAY(ExportsELAP[[#This Row],[Date Prevailing]],1)</f>
        <v>3</v>
      </c>
      <c r="G3269" s="165">
        <f>+COUNTIFS(ECR_Hours!$K$6:$K$7,ExportsELAP[[#This Row],[Date Prevailing]])</f>
        <v>0</v>
      </c>
      <c r="H3269" s="165">
        <f t="shared" si="207"/>
        <v>3</v>
      </c>
      <c r="I3269" s="166">
        <f>+Exports!G3272</f>
        <v>67.750599999999991</v>
      </c>
      <c r="J3269" s="166">
        <f>+'ELAP_IPCO-APND'!D3272</f>
        <v>32.07902</v>
      </c>
      <c r="K3269" s="166">
        <f>+(ExportsELAP[[#This Row],[Exports kWh - MPT]]/1000)*ExportsELAP[[#This Row],[EIM Price]]</f>
        <v>2.1733728524119997</v>
      </c>
      <c r="L3269" s="167" t="str">
        <f>+INDEX(ECR_Hours!$I$12:$I$15,MATCH(ExportsELAP[[#This Row],[Date Prevailing]],ECR_Hours!$H$12:$H$15,1))</f>
        <v>NS</v>
      </c>
      <c r="M3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0" spans="1:13" x14ac:dyDescent="0.25">
      <c r="A3270" s="164">
        <f>+Exports!A3273</f>
        <v>44698</v>
      </c>
      <c r="B3270" s="165">
        <f t="shared" si="204"/>
        <v>2022</v>
      </c>
      <c r="C3270" s="165">
        <f t="shared" si="205"/>
        <v>5</v>
      </c>
      <c r="D3270" s="165">
        <f t="shared" si="206"/>
        <v>17</v>
      </c>
      <c r="E3270" s="165">
        <f>+Exports!B3273</f>
        <v>5</v>
      </c>
      <c r="F3270" s="165">
        <f>+WEEKDAY(ExportsELAP[[#This Row],[Date Prevailing]],1)</f>
        <v>3</v>
      </c>
      <c r="G3270" s="165">
        <f>+COUNTIFS(ECR_Hours!$K$6:$K$7,ExportsELAP[[#This Row],[Date Prevailing]])</f>
        <v>0</v>
      </c>
      <c r="H3270" s="165">
        <f t="shared" si="207"/>
        <v>3</v>
      </c>
      <c r="I3270" s="166">
        <f>+Exports!G3273</f>
        <v>67.3081999999999</v>
      </c>
      <c r="J3270" s="166">
        <f>+'ELAP_IPCO-APND'!D3273</f>
        <v>24.990169999999999</v>
      </c>
      <c r="K3270" s="166">
        <f>+(ExportsELAP[[#This Row],[Exports kWh - MPT]]/1000)*ExportsELAP[[#This Row],[EIM Price]]</f>
        <v>1.6820433603939975</v>
      </c>
      <c r="L3270" s="167" t="str">
        <f>+INDEX(ECR_Hours!$I$12:$I$15,MATCH(ExportsELAP[[#This Row],[Date Prevailing]],ECR_Hours!$H$12:$H$15,1))</f>
        <v>NS</v>
      </c>
      <c r="M3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1" spans="1:13" x14ac:dyDescent="0.25">
      <c r="A3271" s="164">
        <f>+Exports!A3274</f>
        <v>44698</v>
      </c>
      <c r="B3271" s="165">
        <f t="shared" si="204"/>
        <v>2022</v>
      </c>
      <c r="C3271" s="165">
        <f t="shared" si="205"/>
        <v>5</v>
      </c>
      <c r="D3271" s="165">
        <f t="shared" si="206"/>
        <v>17</v>
      </c>
      <c r="E3271" s="165">
        <f>+Exports!B3274</f>
        <v>6</v>
      </c>
      <c r="F3271" s="165">
        <f>+WEEKDAY(ExportsELAP[[#This Row],[Date Prevailing]],1)</f>
        <v>3</v>
      </c>
      <c r="G3271" s="165">
        <f>+COUNTIFS(ECR_Hours!$K$6:$K$7,ExportsELAP[[#This Row],[Date Prevailing]])</f>
        <v>0</v>
      </c>
      <c r="H3271" s="165">
        <f t="shared" si="207"/>
        <v>3</v>
      </c>
      <c r="I3271" s="166">
        <f>+Exports!G3274</f>
        <v>68.556100000000001</v>
      </c>
      <c r="J3271" s="166">
        <f>+'ELAP_IPCO-APND'!D3274</f>
        <v>43.001959999999997</v>
      </c>
      <c r="K3271" s="166">
        <f>+(ExportsELAP[[#This Row],[Exports kWh - MPT]]/1000)*ExportsELAP[[#This Row],[EIM Price]]</f>
        <v>2.9480466699559997</v>
      </c>
      <c r="L3271" s="167" t="str">
        <f>+INDEX(ECR_Hours!$I$12:$I$15,MATCH(ExportsELAP[[#This Row],[Date Prevailing]],ECR_Hours!$H$12:$H$15,1))</f>
        <v>NS</v>
      </c>
      <c r="M3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2" spans="1:13" x14ac:dyDescent="0.25">
      <c r="A3272" s="164">
        <f>+Exports!A3275</f>
        <v>44698</v>
      </c>
      <c r="B3272" s="165">
        <f t="shared" si="204"/>
        <v>2022</v>
      </c>
      <c r="C3272" s="165">
        <f t="shared" si="205"/>
        <v>5</v>
      </c>
      <c r="D3272" s="165">
        <f t="shared" si="206"/>
        <v>17</v>
      </c>
      <c r="E3272" s="165">
        <f>+Exports!B3275</f>
        <v>7</v>
      </c>
      <c r="F3272" s="165">
        <f>+WEEKDAY(ExportsELAP[[#This Row],[Date Prevailing]],1)</f>
        <v>3</v>
      </c>
      <c r="G3272" s="165">
        <f>+COUNTIFS(ECR_Hours!$K$6:$K$7,ExportsELAP[[#This Row],[Date Prevailing]])</f>
        <v>0</v>
      </c>
      <c r="H3272" s="165">
        <f t="shared" si="207"/>
        <v>3</v>
      </c>
      <c r="I3272" s="166">
        <f>+Exports!G3275</f>
        <v>470.54269999999997</v>
      </c>
      <c r="J3272" s="166">
        <f>+'ELAP_IPCO-APND'!D3275</f>
        <v>60.096550000000001</v>
      </c>
      <c r="K3272" s="166">
        <f>+(ExportsELAP[[#This Row],[Exports kWh - MPT]]/1000)*ExportsELAP[[#This Row],[EIM Price]]</f>
        <v>28.277992897684999</v>
      </c>
      <c r="L3272" s="167" t="str">
        <f>+INDEX(ECR_Hours!$I$12:$I$15,MATCH(ExportsELAP[[#This Row],[Date Prevailing]],ECR_Hours!$H$12:$H$15,1))</f>
        <v>NS</v>
      </c>
      <c r="M3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3" spans="1:13" x14ac:dyDescent="0.25">
      <c r="A3273" s="164">
        <f>+Exports!A3276</f>
        <v>44698</v>
      </c>
      <c r="B3273" s="165">
        <f t="shared" si="204"/>
        <v>2022</v>
      </c>
      <c r="C3273" s="165">
        <f t="shared" si="205"/>
        <v>5</v>
      </c>
      <c r="D3273" s="165">
        <f t="shared" si="206"/>
        <v>17</v>
      </c>
      <c r="E3273" s="165">
        <f>+Exports!B3276</f>
        <v>8</v>
      </c>
      <c r="F3273" s="165">
        <f>+WEEKDAY(ExportsELAP[[#This Row],[Date Prevailing]],1)</f>
        <v>3</v>
      </c>
      <c r="G3273" s="165">
        <f>+COUNTIFS(ECR_Hours!$K$6:$K$7,ExportsELAP[[#This Row],[Date Prevailing]])</f>
        <v>0</v>
      </c>
      <c r="H3273" s="165">
        <f t="shared" si="207"/>
        <v>3</v>
      </c>
      <c r="I3273" s="166">
        <f>+Exports!G3276</f>
        <v>6649.9908999999998</v>
      </c>
      <c r="J3273" s="166">
        <f>+'ELAP_IPCO-APND'!D3276</f>
        <v>52.112070000000003</v>
      </c>
      <c r="K3273" s="166">
        <f>+(ExportsELAP[[#This Row],[Exports kWh - MPT]]/1000)*ExportsELAP[[#This Row],[EIM Price]]</f>
        <v>346.544791280163</v>
      </c>
      <c r="L3273" s="167" t="str">
        <f>+INDEX(ECR_Hours!$I$12:$I$15,MATCH(ExportsELAP[[#This Row],[Date Prevailing]],ECR_Hours!$H$12:$H$15,1))</f>
        <v>NS</v>
      </c>
      <c r="M3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4" spans="1:13" x14ac:dyDescent="0.25">
      <c r="A3274" s="164">
        <f>+Exports!A3277</f>
        <v>44698</v>
      </c>
      <c r="B3274" s="165">
        <f t="shared" si="204"/>
        <v>2022</v>
      </c>
      <c r="C3274" s="165">
        <f t="shared" si="205"/>
        <v>5</v>
      </c>
      <c r="D3274" s="165">
        <f t="shared" si="206"/>
        <v>17</v>
      </c>
      <c r="E3274" s="165">
        <f>+Exports!B3277</f>
        <v>9</v>
      </c>
      <c r="F3274" s="165">
        <f>+WEEKDAY(ExportsELAP[[#This Row],[Date Prevailing]],1)</f>
        <v>3</v>
      </c>
      <c r="G3274" s="165">
        <f>+COUNTIFS(ECR_Hours!$K$6:$K$7,ExportsELAP[[#This Row],[Date Prevailing]])</f>
        <v>0</v>
      </c>
      <c r="H3274" s="165">
        <f t="shared" si="207"/>
        <v>3</v>
      </c>
      <c r="I3274" s="166">
        <f>+Exports!G3277</f>
        <v>18327.532099999997</v>
      </c>
      <c r="J3274" s="166">
        <f>+'ELAP_IPCO-APND'!D3277</f>
        <v>42.08005</v>
      </c>
      <c r="K3274" s="166">
        <f>+(ExportsELAP[[#This Row],[Exports kWh - MPT]]/1000)*ExportsELAP[[#This Row],[EIM Price]]</f>
        <v>771.2234671446048</v>
      </c>
      <c r="L3274" s="167" t="str">
        <f>+INDEX(ECR_Hours!$I$12:$I$15,MATCH(ExportsELAP[[#This Row],[Date Prevailing]],ECR_Hours!$H$12:$H$15,1))</f>
        <v>NS</v>
      </c>
      <c r="M3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5" spans="1:13" x14ac:dyDescent="0.25">
      <c r="A3275" s="164">
        <f>+Exports!A3278</f>
        <v>44698</v>
      </c>
      <c r="B3275" s="165">
        <f t="shared" si="204"/>
        <v>2022</v>
      </c>
      <c r="C3275" s="165">
        <f t="shared" si="205"/>
        <v>5</v>
      </c>
      <c r="D3275" s="165">
        <f t="shared" si="206"/>
        <v>17</v>
      </c>
      <c r="E3275" s="165">
        <f>+Exports!B3278</f>
        <v>10</v>
      </c>
      <c r="F3275" s="165">
        <f>+WEEKDAY(ExportsELAP[[#This Row],[Date Prevailing]],1)</f>
        <v>3</v>
      </c>
      <c r="G3275" s="165">
        <f>+COUNTIFS(ECR_Hours!$K$6:$K$7,ExportsELAP[[#This Row],[Date Prevailing]])</f>
        <v>0</v>
      </c>
      <c r="H3275" s="165">
        <f t="shared" si="207"/>
        <v>3</v>
      </c>
      <c r="I3275" s="166">
        <f>+Exports!G3278</f>
        <v>32633.471400000002</v>
      </c>
      <c r="J3275" s="166">
        <f>+'ELAP_IPCO-APND'!D3278</f>
        <v>38.488999999999997</v>
      </c>
      <c r="K3275" s="166">
        <f>+(ExportsELAP[[#This Row],[Exports kWh - MPT]]/1000)*ExportsELAP[[#This Row],[EIM Price]]</f>
        <v>1256.0296807146001</v>
      </c>
      <c r="L3275" s="167" t="str">
        <f>+INDEX(ECR_Hours!$I$12:$I$15,MATCH(ExportsELAP[[#This Row],[Date Prevailing]],ECR_Hours!$H$12:$H$15,1))</f>
        <v>NS</v>
      </c>
      <c r="M3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6" spans="1:13" x14ac:dyDescent="0.25">
      <c r="A3276" s="164">
        <f>+Exports!A3279</f>
        <v>44698</v>
      </c>
      <c r="B3276" s="165">
        <f t="shared" si="204"/>
        <v>2022</v>
      </c>
      <c r="C3276" s="165">
        <f t="shared" si="205"/>
        <v>5</v>
      </c>
      <c r="D3276" s="165">
        <f t="shared" si="206"/>
        <v>17</v>
      </c>
      <c r="E3276" s="165">
        <f>+Exports!B3279</f>
        <v>11</v>
      </c>
      <c r="F3276" s="165">
        <f>+WEEKDAY(ExportsELAP[[#This Row],[Date Prevailing]],1)</f>
        <v>3</v>
      </c>
      <c r="G3276" s="165">
        <f>+COUNTIFS(ECR_Hours!$K$6:$K$7,ExportsELAP[[#This Row],[Date Prevailing]])</f>
        <v>0</v>
      </c>
      <c r="H3276" s="165">
        <f t="shared" si="207"/>
        <v>3</v>
      </c>
      <c r="I3276" s="166">
        <f>+Exports!G3279</f>
        <v>45233.962399999997</v>
      </c>
      <c r="J3276" s="166">
        <f>+'ELAP_IPCO-APND'!D3279</f>
        <v>33.13008</v>
      </c>
      <c r="K3276" s="166">
        <f>+(ExportsELAP[[#This Row],[Exports kWh - MPT]]/1000)*ExportsELAP[[#This Row],[EIM Price]]</f>
        <v>1498.6047930289919</v>
      </c>
      <c r="L3276" s="167" t="str">
        <f>+INDEX(ECR_Hours!$I$12:$I$15,MATCH(ExportsELAP[[#This Row],[Date Prevailing]],ECR_Hours!$H$12:$H$15,1))</f>
        <v>NS</v>
      </c>
      <c r="M3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7" spans="1:13" x14ac:dyDescent="0.25">
      <c r="A3277" s="164">
        <f>+Exports!A3280</f>
        <v>44698</v>
      </c>
      <c r="B3277" s="165">
        <f t="shared" si="204"/>
        <v>2022</v>
      </c>
      <c r="C3277" s="165">
        <f t="shared" si="205"/>
        <v>5</v>
      </c>
      <c r="D3277" s="165">
        <f t="shared" si="206"/>
        <v>17</v>
      </c>
      <c r="E3277" s="165">
        <f>+Exports!B3280</f>
        <v>12</v>
      </c>
      <c r="F3277" s="165">
        <f>+WEEKDAY(ExportsELAP[[#This Row],[Date Prevailing]],1)</f>
        <v>3</v>
      </c>
      <c r="G3277" s="165">
        <f>+COUNTIFS(ECR_Hours!$K$6:$K$7,ExportsELAP[[#This Row],[Date Prevailing]])</f>
        <v>0</v>
      </c>
      <c r="H3277" s="165">
        <f t="shared" si="207"/>
        <v>3</v>
      </c>
      <c r="I3277" s="166">
        <f>+Exports!G3280</f>
        <v>53852.735799999995</v>
      </c>
      <c r="J3277" s="166">
        <f>+'ELAP_IPCO-APND'!D3280</f>
        <v>23.032810000000001</v>
      </c>
      <c r="K3277" s="166">
        <f>+(ExportsELAP[[#This Row],[Exports kWh - MPT]]/1000)*ExportsELAP[[#This Row],[EIM Price]]</f>
        <v>1240.379831661598</v>
      </c>
      <c r="L3277" s="167" t="str">
        <f>+INDEX(ECR_Hours!$I$12:$I$15,MATCH(ExportsELAP[[#This Row],[Date Prevailing]],ECR_Hours!$H$12:$H$15,1))</f>
        <v>NS</v>
      </c>
      <c r="M3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8" spans="1:13" x14ac:dyDescent="0.25">
      <c r="A3278" s="164">
        <f>+Exports!A3281</f>
        <v>44698</v>
      </c>
      <c r="B3278" s="165">
        <f t="shared" si="204"/>
        <v>2022</v>
      </c>
      <c r="C3278" s="165">
        <f t="shared" si="205"/>
        <v>5</v>
      </c>
      <c r="D3278" s="165">
        <f t="shared" si="206"/>
        <v>17</v>
      </c>
      <c r="E3278" s="165">
        <f>+Exports!B3281</f>
        <v>13</v>
      </c>
      <c r="F3278" s="165">
        <f>+WEEKDAY(ExportsELAP[[#This Row],[Date Prevailing]],1)</f>
        <v>3</v>
      </c>
      <c r="G3278" s="165">
        <f>+COUNTIFS(ECR_Hours!$K$6:$K$7,ExportsELAP[[#This Row],[Date Prevailing]])</f>
        <v>0</v>
      </c>
      <c r="H3278" s="165">
        <f t="shared" si="207"/>
        <v>3</v>
      </c>
      <c r="I3278" s="166">
        <f>+Exports!G3281</f>
        <v>58529.164199999999</v>
      </c>
      <c r="J3278" s="166">
        <f>+'ELAP_IPCO-APND'!D3281</f>
        <v>27.145240000000001</v>
      </c>
      <c r="K3278" s="166">
        <f>+(ExportsELAP[[#This Row],[Exports kWh - MPT]]/1000)*ExportsELAP[[#This Row],[EIM Price]]</f>
        <v>1588.788209208408</v>
      </c>
      <c r="L3278" s="167" t="str">
        <f>+INDEX(ECR_Hours!$I$12:$I$15,MATCH(ExportsELAP[[#This Row],[Date Prevailing]],ECR_Hours!$H$12:$H$15,1))</f>
        <v>NS</v>
      </c>
      <c r="M3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79" spans="1:13" x14ac:dyDescent="0.25">
      <c r="A3279" s="164">
        <f>+Exports!A3282</f>
        <v>44698</v>
      </c>
      <c r="B3279" s="165">
        <f t="shared" si="204"/>
        <v>2022</v>
      </c>
      <c r="C3279" s="165">
        <f t="shared" si="205"/>
        <v>5</v>
      </c>
      <c r="D3279" s="165">
        <f t="shared" si="206"/>
        <v>17</v>
      </c>
      <c r="E3279" s="165">
        <f>+Exports!B3282</f>
        <v>14</v>
      </c>
      <c r="F3279" s="165">
        <f>+WEEKDAY(ExportsELAP[[#This Row],[Date Prevailing]],1)</f>
        <v>3</v>
      </c>
      <c r="G3279" s="165">
        <f>+COUNTIFS(ECR_Hours!$K$6:$K$7,ExportsELAP[[#This Row],[Date Prevailing]])</f>
        <v>0</v>
      </c>
      <c r="H3279" s="165">
        <f t="shared" si="207"/>
        <v>3</v>
      </c>
      <c r="I3279" s="166">
        <f>+Exports!G3282</f>
        <v>59235.996500000008</v>
      </c>
      <c r="J3279" s="166">
        <f>+'ELAP_IPCO-APND'!D3282</f>
        <v>25.643519999999999</v>
      </c>
      <c r="K3279" s="166">
        <f>+(ExportsELAP[[#This Row],[Exports kWh - MPT]]/1000)*ExportsELAP[[#This Row],[EIM Price]]</f>
        <v>1519.0194609676801</v>
      </c>
      <c r="L3279" s="167" t="str">
        <f>+INDEX(ECR_Hours!$I$12:$I$15,MATCH(ExportsELAP[[#This Row],[Date Prevailing]],ECR_Hours!$H$12:$H$15,1))</f>
        <v>NS</v>
      </c>
      <c r="M3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0" spans="1:13" x14ac:dyDescent="0.25">
      <c r="A3280" s="164">
        <f>+Exports!A3283</f>
        <v>44698</v>
      </c>
      <c r="B3280" s="165">
        <f t="shared" si="204"/>
        <v>2022</v>
      </c>
      <c r="C3280" s="165">
        <f t="shared" si="205"/>
        <v>5</v>
      </c>
      <c r="D3280" s="165">
        <f t="shared" si="206"/>
        <v>17</v>
      </c>
      <c r="E3280" s="165">
        <f>+Exports!B3283</f>
        <v>15</v>
      </c>
      <c r="F3280" s="165">
        <f>+WEEKDAY(ExportsELAP[[#This Row],[Date Prevailing]],1)</f>
        <v>3</v>
      </c>
      <c r="G3280" s="165">
        <f>+COUNTIFS(ECR_Hours!$K$6:$K$7,ExportsELAP[[#This Row],[Date Prevailing]])</f>
        <v>0</v>
      </c>
      <c r="H3280" s="165">
        <f t="shared" si="207"/>
        <v>3</v>
      </c>
      <c r="I3280" s="166">
        <f>+Exports!G3283</f>
        <v>58207.903299999998</v>
      </c>
      <c r="J3280" s="166">
        <f>+'ELAP_IPCO-APND'!D3283</f>
        <v>31.749079999999999</v>
      </c>
      <c r="K3280" s="166">
        <f>+(ExportsELAP[[#This Row],[Exports kWh - MPT]]/1000)*ExportsELAP[[#This Row],[EIM Price]]</f>
        <v>1848.047378503964</v>
      </c>
      <c r="L3280" s="167" t="str">
        <f>+INDEX(ECR_Hours!$I$12:$I$15,MATCH(ExportsELAP[[#This Row],[Date Prevailing]],ECR_Hours!$H$12:$H$15,1))</f>
        <v>NS</v>
      </c>
      <c r="M3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1" spans="1:13" x14ac:dyDescent="0.25">
      <c r="A3281" s="164">
        <f>+Exports!A3284</f>
        <v>44698</v>
      </c>
      <c r="B3281" s="165">
        <f t="shared" si="204"/>
        <v>2022</v>
      </c>
      <c r="C3281" s="165">
        <f t="shared" si="205"/>
        <v>5</v>
      </c>
      <c r="D3281" s="165">
        <f t="shared" si="206"/>
        <v>17</v>
      </c>
      <c r="E3281" s="165">
        <f>+Exports!B3284</f>
        <v>16</v>
      </c>
      <c r="F3281" s="165">
        <f>+WEEKDAY(ExportsELAP[[#This Row],[Date Prevailing]],1)</f>
        <v>3</v>
      </c>
      <c r="G3281" s="165">
        <f>+COUNTIFS(ECR_Hours!$K$6:$K$7,ExportsELAP[[#This Row],[Date Prevailing]])</f>
        <v>0</v>
      </c>
      <c r="H3281" s="165">
        <f t="shared" si="207"/>
        <v>3</v>
      </c>
      <c r="I3281" s="166">
        <f>+Exports!G3284</f>
        <v>53973.768300000003</v>
      </c>
      <c r="J3281" s="166">
        <f>+'ELAP_IPCO-APND'!D3284</f>
        <v>31.704979999999999</v>
      </c>
      <c r="K3281" s="166">
        <f>+(ExportsELAP[[#This Row],[Exports kWh - MPT]]/1000)*ExportsELAP[[#This Row],[EIM Price]]</f>
        <v>1711.237244476134</v>
      </c>
      <c r="L3281" s="167" t="str">
        <f>+INDEX(ECR_Hours!$I$12:$I$15,MATCH(ExportsELAP[[#This Row],[Date Prevailing]],ECR_Hours!$H$12:$H$15,1))</f>
        <v>NS</v>
      </c>
      <c r="M3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2" spans="1:13" x14ac:dyDescent="0.25">
      <c r="A3282" s="164">
        <f>+Exports!A3285</f>
        <v>44698</v>
      </c>
      <c r="B3282" s="165">
        <f t="shared" si="204"/>
        <v>2022</v>
      </c>
      <c r="C3282" s="165">
        <f t="shared" si="205"/>
        <v>5</v>
      </c>
      <c r="D3282" s="165">
        <f t="shared" si="206"/>
        <v>17</v>
      </c>
      <c r="E3282" s="165">
        <f>+Exports!B3285</f>
        <v>17</v>
      </c>
      <c r="F3282" s="165">
        <f>+WEEKDAY(ExportsELAP[[#This Row],[Date Prevailing]],1)</f>
        <v>3</v>
      </c>
      <c r="G3282" s="165">
        <f>+COUNTIFS(ECR_Hours!$K$6:$K$7,ExportsELAP[[#This Row],[Date Prevailing]])</f>
        <v>0</v>
      </c>
      <c r="H3282" s="165">
        <f t="shared" si="207"/>
        <v>3</v>
      </c>
      <c r="I3282" s="166">
        <f>+Exports!G3285</f>
        <v>44134.6967</v>
      </c>
      <c r="J3282" s="166">
        <f>+'ELAP_IPCO-APND'!D3285</f>
        <v>43.355200000000004</v>
      </c>
      <c r="K3282" s="166">
        <f>+(ExportsELAP[[#This Row],[Exports kWh - MPT]]/1000)*ExportsELAP[[#This Row],[EIM Price]]</f>
        <v>1913.46860236784</v>
      </c>
      <c r="L3282" s="167" t="str">
        <f>+INDEX(ECR_Hours!$I$12:$I$15,MATCH(ExportsELAP[[#This Row],[Date Prevailing]],ECR_Hours!$H$12:$H$15,1))</f>
        <v>NS</v>
      </c>
      <c r="M3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3" spans="1:13" x14ac:dyDescent="0.25">
      <c r="A3283" s="164">
        <f>+Exports!A3286</f>
        <v>44698</v>
      </c>
      <c r="B3283" s="165">
        <f t="shared" si="204"/>
        <v>2022</v>
      </c>
      <c r="C3283" s="165">
        <f t="shared" si="205"/>
        <v>5</v>
      </c>
      <c r="D3283" s="165">
        <f t="shared" si="206"/>
        <v>17</v>
      </c>
      <c r="E3283" s="165">
        <f>+Exports!B3286</f>
        <v>18</v>
      </c>
      <c r="F3283" s="165">
        <f>+WEEKDAY(ExportsELAP[[#This Row],[Date Prevailing]],1)</f>
        <v>3</v>
      </c>
      <c r="G3283" s="165">
        <f>+COUNTIFS(ECR_Hours!$K$6:$K$7,ExportsELAP[[#This Row],[Date Prevailing]])</f>
        <v>0</v>
      </c>
      <c r="H3283" s="165">
        <f t="shared" si="207"/>
        <v>3</v>
      </c>
      <c r="I3283" s="166">
        <f>+Exports!G3286</f>
        <v>32106.462800000001</v>
      </c>
      <c r="J3283" s="166">
        <f>+'ELAP_IPCO-APND'!D3286</f>
        <v>39.775660000000002</v>
      </c>
      <c r="K3283" s="166">
        <f>+(ExportsELAP[[#This Row],[Exports kWh - MPT]]/1000)*ExportsELAP[[#This Row],[EIM Price]]</f>
        <v>1277.0557481354481</v>
      </c>
      <c r="L3283" s="167" t="str">
        <f>+INDEX(ECR_Hours!$I$12:$I$15,MATCH(ExportsELAP[[#This Row],[Date Prevailing]],ECR_Hours!$H$12:$H$15,1))</f>
        <v>NS</v>
      </c>
      <c r="M3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4" spans="1:13" x14ac:dyDescent="0.25">
      <c r="A3284" s="164">
        <f>+Exports!A3287</f>
        <v>44698</v>
      </c>
      <c r="B3284" s="165">
        <f t="shared" si="204"/>
        <v>2022</v>
      </c>
      <c r="C3284" s="165">
        <f t="shared" si="205"/>
        <v>5</v>
      </c>
      <c r="D3284" s="165">
        <f t="shared" si="206"/>
        <v>17</v>
      </c>
      <c r="E3284" s="165">
        <f>+Exports!B3287</f>
        <v>19</v>
      </c>
      <c r="F3284" s="165">
        <f>+WEEKDAY(ExportsELAP[[#This Row],[Date Prevailing]],1)</f>
        <v>3</v>
      </c>
      <c r="G3284" s="165">
        <f>+COUNTIFS(ECR_Hours!$K$6:$K$7,ExportsELAP[[#This Row],[Date Prevailing]])</f>
        <v>0</v>
      </c>
      <c r="H3284" s="165">
        <f t="shared" si="207"/>
        <v>3</v>
      </c>
      <c r="I3284" s="166">
        <f>+Exports!G3287</f>
        <v>19115.564299999998</v>
      </c>
      <c r="J3284" s="166">
        <f>+'ELAP_IPCO-APND'!D3287</f>
        <v>52.075879999999998</v>
      </c>
      <c r="K3284" s="166">
        <f>+(ExportsELAP[[#This Row],[Exports kWh - MPT]]/1000)*ExportsELAP[[#This Row],[EIM Price]]</f>
        <v>995.45983261908395</v>
      </c>
      <c r="L3284" s="167" t="str">
        <f>+INDEX(ECR_Hours!$I$12:$I$15,MATCH(ExportsELAP[[#This Row],[Date Prevailing]],ECR_Hours!$H$12:$H$15,1))</f>
        <v>NS</v>
      </c>
      <c r="M3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5" spans="1:13" x14ac:dyDescent="0.25">
      <c r="A3285" s="164">
        <f>+Exports!A3288</f>
        <v>44698</v>
      </c>
      <c r="B3285" s="165">
        <f t="shared" si="204"/>
        <v>2022</v>
      </c>
      <c r="C3285" s="165">
        <f t="shared" si="205"/>
        <v>5</v>
      </c>
      <c r="D3285" s="165">
        <f t="shared" si="206"/>
        <v>17</v>
      </c>
      <c r="E3285" s="165">
        <f>+Exports!B3288</f>
        <v>20</v>
      </c>
      <c r="F3285" s="165">
        <f>+WEEKDAY(ExportsELAP[[#This Row],[Date Prevailing]],1)</f>
        <v>3</v>
      </c>
      <c r="G3285" s="165">
        <f>+COUNTIFS(ECR_Hours!$K$6:$K$7,ExportsELAP[[#This Row],[Date Prevailing]])</f>
        <v>0</v>
      </c>
      <c r="H3285" s="165">
        <f t="shared" si="207"/>
        <v>3</v>
      </c>
      <c r="I3285" s="166">
        <f>+Exports!G3288</f>
        <v>8373.0159999999996</v>
      </c>
      <c r="J3285" s="166">
        <f>+'ELAP_IPCO-APND'!D3288</f>
        <v>70.510050000000007</v>
      </c>
      <c r="K3285" s="166">
        <f>+(ExportsELAP[[#This Row],[Exports kWh - MPT]]/1000)*ExportsELAP[[#This Row],[EIM Price]]</f>
        <v>590.38177681080003</v>
      </c>
      <c r="L3285" s="167" t="str">
        <f>+INDEX(ECR_Hours!$I$12:$I$15,MATCH(ExportsELAP[[#This Row],[Date Prevailing]],ECR_Hours!$H$12:$H$15,1))</f>
        <v>NS</v>
      </c>
      <c r="M3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6" spans="1:13" x14ac:dyDescent="0.25">
      <c r="A3286" s="164">
        <f>+Exports!A3289</f>
        <v>44698</v>
      </c>
      <c r="B3286" s="165">
        <f t="shared" si="204"/>
        <v>2022</v>
      </c>
      <c r="C3286" s="165">
        <f t="shared" si="205"/>
        <v>5</v>
      </c>
      <c r="D3286" s="165">
        <f t="shared" si="206"/>
        <v>17</v>
      </c>
      <c r="E3286" s="165">
        <f>+Exports!B3289</f>
        <v>21</v>
      </c>
      <c r="F3286" s="165">
        <f>+WEEKDAY(ExportsELAP[[#This Row],[Date Prevailing]],1)</f>
        <v>3</v>
      </c>
      <c r="G3286" s="165">
        <f>+COUNTIFS(ECR_Hours!$K$6:$K$7,ExportsELAP[[#This Row],[Date Prevailing]])</f>
        <v>0</v>
      </c>
      <c r="H3286" s="165">
        <f t="shared" si="207"/>
        <v>3</v>
      </c>
      <c r="I3286" s="166">
        <f>+Exports!G3289</f>
        <v>1244.0149999999999</v>
      </c>
      <c r="J3286" s="166">
        <f>+'ELAP_IPCO-APND'!D3289</f>
        <v>51.081040000000002</v>
      </c>
      <c r="K3286" s="166">
        <f>+(ExportsELAP[[#This Row],[Exports kWh - MPT]]/1000)*ExportsELAP[[#This Row],[EIM Price]]</f>
        <v>63.545579975599992</v>
      </c>
      <c r="L3286" s="167" t="str">
        <f>+INDEX(ECR_Hours!$I$12:$I$15,MATCH(ExportsELAP[[#This Row],[Date Prevailing]],ECR_Hours!$H$12:$H$15,1))</f>
        <v>NS</v>
      </c>
      <c r="M3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7" spans="1:13" x14ac:dyDescent="0.25">
      <c r="A3287" s="164">
        <f>+Exports!A3290</f>
        <v>44698</v>
      </c>
      <c r="B3287" s="165">
        <f t="shared" si="204"/>
        <v>2022</v>
      </c>
      <c r="C3287" s="165">
        <f t="shared" si="205"/>
        <v>5</v>
      </c>
      <c r="D3287" s="165">
        <f t="shared" si="206"/>
        <v>17</v>
      </c>
      <c r="E3287" s="165">
        <f>+Exports!B3290</f>
        <v>22</v>
      </c>
      <c r="F3287" s="165">
        <f>+WEEKDAY(ExportsELAP[[#This Row],[Date Prevailing]],1)</f>
        <v>3</v>
      </c>
      <c r="G3287" s="165">
        <f>+COUNTIFS(ECR_Hours!$K$6:$K$7,ExportsELAP[[#This Row],[Date Prevailing]])</f>
        <v>0</v>
      </c>
      <c r="H3287" s="165">
        <f t="shared" si="207"/>
        <v>3</v>
      </c>
      <c r="I3287" s="166">
        <f>+Exports!G3290</f>
        <v>25.017199999999999</v>
      </c>
      <c r="J3287" s="166">
        <f>+'ELAP_IPCO-APND'!D3290</f>
        <v>99.787540000000007</v>
      </c>
      <c r="K3287" s="166">
        <f>+(ExportsELAP[[#This Row],[Exports kWh - MPT]]/1000)*ExportsELAP[[#This Row],[EIM Price]]</f>
        <v>2.4964048456880001</v>
      </c>
      <c r="L3287" s="167" t="str">
        <f>+INDEX(ECR_Hours!$I$12:$I$15,MATCH(ExportsELAP[[#This Row],[Date Prevailing]],ECR_Hours!$H$12:$H$15,1))</f>
        <v>NS</v>
      </c>
      <c r="M3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8" spans="1:13" x14ac:dyDescent="0.25">
      <c r="A3288" s="164">
        <f>+Exports!A3291</f>
        <v>44698</v>
      </c>
      <c r="B3288" s="165">
        <f t="shared" si="204"/>
        <v>2022</v>
      </c>
      <c r="C3288" s="165">
        <f t="shared" si="205"/>
        <v>5</v>
      </c>
      <c r="D3288" s="165">
        <f t="shared" si="206"/>
        <v>17</v>
      </c>
      <c r="E3288" s="165">
        <f>+Exports!B3291</f>
        <v>23</v>
      </c>
      <c r="F3288" s="165">
        <f>+WEEKDAY(ExportsELAP[[#This Row],[Date Prevailing]],1)</f>
        <v>3</v>
      </c>
      <c r="G3288" s="165">
        <f>+COUNTIFS(ECR_Hours!$K$6:$K$7,ExportsELAP[[#This Row],[Date Prevailing]])</f>
        <v>0</v>
      </c>
      <c r="H3288" s="165">
        <f t="shared" si="207"/>
        <v>3</v>
      </c>
      <c r="I3288" s="166">
        <f>+Exports!G3291</f>
        <v>21.3917</v>
      </c>
      <c r="J3288" s="166">
        <f>+'ELAP_IPCO-APND'!D3291</f>
        <v>82.10772</v>
      </c>
      <c r="K3288" s="166">
        <f>+(ExportsELAP[[#This Row],[Exports kWh - MPT]]/1000)*ExportsELAP[[#This Row],[EIM Price]]</f>
        <v>1.756423713924</v>
      </c>
      <c r="L3288" s="167" t="str">
        <f>+INDEX(ECR_Hours!$I$12:$I$15,MATCH(ExportsELAP[[#This Row],[Date Prevailing]],ECR_Hours!$H$12:$H$15,1))</f>
        <v>NS</v>
      </c>
      <c r="M3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89" spans="1:13" x14ac:dyDescent="0.25">
      <c r="A3289" s="164">
        <f>+Exports!A3292</f>
        <v>44698</v>
      </c>
      <c r="B3289" s="165">
        <f t="shared" si="204"/>
        <v>2022</v>
      </c>
      <c r="C3289" s="165">
        <f t="shared" si="205"/>
        <v>5</v>
      </c>
      <c r="D3289" s="165">
        <f t="shared" si="206"/>
        <v>17</v>
      </c>
      <c r="E3289" s="165">
        <f>+Exports!B3292</f>
        <v>24</v>
      </c>
      <c r="F3289" s="165">
        <f>+WEEKDAY(ExportsELAP[[#This Row],[Date Prevailing]],1)</f>
        <v>3</v>
      </c>
      <c r="G3289" s="165">
        <f>+COUNTIFS(ECR_Hours!$K$6:$K$7,ExportsELAP[[#This Row],[Date Prevailing]])</f>
        <v>0</v>
      </c>
      <c r="H3289" s="165">
        <f t="shared" si="207"/>
        <v>3</v>
      </c>
      <c r="I3289" s="166">
        <f>+Exports!G3292</f>
        <v>22.024100000000001</v>
      </c>
      <c r="J3289" s="166">
        <f>+'ELAP_IPCO-APND'!D3292</f>
        <v>92.766199999999998</v>
      </c>
      <c r="K3289" s="166">
        <f>+(ExportsELAP[[#This Row],[Exports kWh - MPT]]/1000)*ExportsELAP[[#This Row],[EIM Price]]</f>
        <v>2.0430920654200002</v>
      </c>
      <c r="L3289" s="167" t="str">
        <f>+INDEX(ECR_Hours!$I$12:$I$15,MATCH(ExportsELAP[[#This Row],[Date Prevailing]],ECR_Hours!$H$12:$H$15,1))</f>
        <v>NS</v>
      </c>
      <c r="M3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0" spans="1:13" x14ac:dyDescent="0.25">
      <c r="A3290" s="164">
        <f>+Exports!A3293</f>
        <v>44699</v>
      </c>
      <c r="B3290" s="165">
        <f t="shared" si="204"/>
        <v>2022</v>
      </c>
      <c r="C3290" s="165">
        <f t="shared" si="205"/>
        <v>5</v>
      </c>
      <c r="D3290" s="165">
        <f t="shared" si="206"/>
        <v>18</v>
      </c>
      <c r="E3290" s="165">
        <f>+Exports!B3293</f>
        <v>1</v>
      </c>
      <c r="F3290" s="165">
        <f>+WEEKDAY(ExportsELAP[[#This Row],[Date Prevailing]],1)</f>
        <v>4</v>
      </c>
      <c r="G3290" s="165">
        <f>+COUNTIFS(ECR_Hours!$K$6:$K$7,ExportsELAP[[#This Row],[Date Prevailing]])</f>
        <v>0</v>
      </c>
      <c r="H3290" s="165">
        <f t="shared" si="207"/>
        <v>4</v>
      </c>
      <c r="I3290" s="166">
        <f>+Exports!G3293</f>
        <v>66.249799999999993</v>
      </c>
      <c r="J3290" s="166">
        <f>+'ELAP_IPCO-APND'!D3293</f>
        <v>65.816159999999996</v>
      </c>
      <c r="K3290" s="166">
        <f>+(ExportsELAP[[#This Row],[Exports kWh - MPT]]/1000)*ExportsELAP[[#This Row],[EIM Price]]</f>
        <v>4.3603074367679993</v>
      </c>
      <c r="L3290" s="167" t="str">
        <f>+INDEX(ECR_Hours!$I$12:$I$15,MATCH(ExportsELAP[[#This Row],[Date Prevailing]],ECR_Hours!$H$12:$H$15,1))</f>
        <v>NS</v>
      </c>
      <c r="M3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1" spans="1:13" x14ac:dyDescent="0.25">
      <c r="A3291" s="164">
        <f>+Exports!A3294</f>
        <v>44699</v>
      </c>
      <c r="B3291" s="165">
        <f t="shared" si="204"/>
        <v>2022</v>
      </c>
      <c r="C3291" s="165">
        <f t="shared" si="205"/>
        <v>5</v>
      </c>
      <c r="D3291" s="165">
        <f t="shared" si="206"/>
        <v>18</v>
      </c>
      <c r="E3291" s="165">
        <f>+Exports!B3294</f>
        <v>2</v>
      </c>
      <c r="F3291" s="165">
        <f>+WEEKDAY(ExportsELAP[[#This Row],[Date Prevailing]],1)</f>
        <v>4</v>
      </c>
      <c r="G3291" s="165">
        <f>+COUNTIFS(ECR_Hours!$K$6:$K$7,ExportsELAP[[#This Row],[Date Prevailing]])</f>
        <v>0</v>
      </c>
      <c r="H3291" s="165">
        <f t="shared" si="207"/>
        <v>4</v>
      </c>
      <c r="I3291" s="166">
        <f>+Exports!G3294</f>
        <v>66.612799999999993</v>
      </c>
      <c r="J3291" s="166">
        <f>+'ELAP_IPCO-APND'!D3294</f>
        <v>40.437609999999999</v>
      </c>
      <c r="K3291" s="166">
        <f>+(ExportsELAP[[#This Row],[Exports kWh - MPT]]/1000)*ExportsELAP[[#This Row],[EIM Price]]</f>
        <v>2.6936624274079999</v>
      </c>
      <c r="L3291" s="167" t="str">
        <f>+INDEX(ECR_Hours!$I$12:$I$15,MATCH(ExportsELAP[[#This Row],[Date Prevailing]],ECR_Hours!$H$12:$H$15,1))</f>
        <v>NS</v>
      </c>
      <c r="M3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2" spans="1:13" x14ac:dyDescent="0.25">
      <c r="A3292" s="164">
        <f>+Exports!A3295</f>
        <v>44699</v>
      </c>
      <c r="B3292" s="165">
        <f t="shared" si="204"/>
        <v>2022</v>
      </c>
      <c r="C3292" s="165">
        <f t="shared" si="205"/>
        <v>5</v>
      </c>
      <c r="D3292" s="165">
        <f t="shared" si="206"/>
        <v>18</v>
      </c>
      <c r="E3292" s="165">
        <f>+Exports!B3295</f>
        <v>3</v>
      </c>
      <c r="F3292" s="165">
        <f>+WEEKDAY(ExportsELAP[[#This Row],[Date Prevailing]],1)</f>
        <v>4</v>
      </c>
      <c r="G3292" s="165">
        <f>+COUNTIFS(ECR_Hours!$K$6:$K$7,ExportsELAP[[#This Row],[Date Prevailing]])</f>
        <v>0</v>
      </c>
      <c r="H3292" s="165">
        <f t="shared" si="207"/>
        <v>4</v>
      </c>
      <c r="I3292" s="166">
        <f>+Exports!G3295</f>
        <v>67.147300000000001</v>
      </c>
      <c r="J3292" s="166">
        <f>+'ELAP_IPCO-APND'!D3295</f>
        <v>44.421999999999997</v>
      </c>
      <c r="K3292" s="166">
        <f>+(ExportsELAP[[#This Row],[Exports kWh - MPT]]/1000)*ExportsELAP[[#This Row],[EIM Price]]</f>
        <v>2.9828173605999999</v>
      </c>
      <c r="L3292" s="167" t="str">
        <f>+INDEX(ECR_Hours!$I$12:$I$15,MATCH(ExportsELAP[[#This Row],[Date Prevailing]],ECR_Hours!$H$12:$H$15,1))</f>
        <v>NS</v>
      </c>
      <c r="M3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3" spans="1:13" x14ac:dyDescent="0.25">
      <c r="A3293" s="164">
        <f>+Exports!A3296</f>
        <v>44699</v>
      </c>
      <c r="B3293" s="165">
        <f t="shared" si="204"/>
        <v>2022</v>
      </c>
      <c r="C3293" s="165">
        <f t="shared" si="205"/>
        <v>5</v>
      </c>
      <c r="D3293" s="165">
        <f t="shared" si="206"/>
        <v>18</v>
      </c>
      <c r="E3293" s="165">
        <f>+Exports!B3296</f>
        <v>4</v>
      </c>
      <c r="F3293" s="165">
        <f>+WEEKDAY(ExportsELAP[[#This Row],[Date Prevailing]],1)</f>
        <v>4</v>
      </c>
      <c r="G3293" s="165">
        <f>+COUNTIFS(ECR_Hours!$K$6:$K$7,ExportsELAP[[#This Row],[Date Prevailing]])</f>
        <v>0</v>
      </c>
      <c r="H3293" s="165">
        <f t="shared" si="207"/>
        <v>4</v>
      </c>
      <c r="I3293" s="166">
        <f>+Exports!G3296</f>
        <v>75.4375</v>
      </c>
      <c r="J3293" s="166">
        <f>+'ELAP_IPCO-APND'!D3296</f>
        <v>29.940480000000001</v>
      </c>
      <c r="K3293" s="166">
        <f>+(ExportsELAP[[#This Row],[Exports kWh - MPT]]/1000)*ExportsELAP[[#This Row],[EIM Price]]</f>
        <v>2.2586349600000002</v>
      </c>
      <c r="L3293" s="167" t="str">
        <f>+INDEX(ECR_Hours!$I$12:$I$15,MATCH(ExportsELAP[[#This Row],[Date Prevailing]],ECR_Hours!$H$12:$H$15,1))</f>
        <v>NS</v>
      </c>
      <c r="M3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4" spans="1:13" x14ac:dyDescent="0.25">
      <c r="A3294" s="164">
        <f>+Exports!A3297</f>
        <v>44699</v>
      </c>
      <c r="B3294" s="165">
        <f t="shared" si="204"/>
        <v>2022</v>
      </c>
      <c r="C3294" s="165">
        <f t="shared" si="205"/>
        <v>5</v>
      </c>
      <c r="D3294" s="165">
        <f t="shared" si="206"/>
        <v>18</v>
      </c>
      <c r="E3294" s="165">
        <f>+Exports!B3297</f>
        <v>5</v>
      </c>
      <c r="F3294" s="165">
        <f>+WEEKDAY(ExportsELAP[[#This Row],[Date Prevailing]],1)</f>
        <v>4</v>
      </c>
      <c r="G3294" s="165">
        <f>+COUNTIFS(ECR_Hours!$K$6:$K$7,ExportsELAP[[#This Row],[Date Prevailing]])</f>
        <v>0</v>
      </c>
      <c r="H3294" s="165">
        <f t="shared" si="207"/>
        <v>4</v>
      </c>
      <c r="I3294" s="166">
        <f>+Exports!G3297</f>
        <v>71.688999999999993</v>
      </c>
      <c r="J3294" s="166">
        <f>+'ELAP_IPCO-APND'!D3297</f>
        <v>29.962019999999999</v>
      </c>
      <c r="K3294" s="166">
        <f>+(ExportsELAP[[#This Row],[Exports kWh - MPT]]/1000)*ExportsELAP[[#This Row],[EIM Price]]</f>
        <v>2.1479472517799998</v>
      </c>
      <c r="L3294" s="167" t="str">
        <f>+INDEX(ECR_Hours!$I$12:$I$15,MATCH(ExportsELAP[[#This Row],[Date Prevailing]],ECR_Hours!$H$12:$H$15,1))</f>
        <v>NS</v>
      </c>
      <c r="M3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5" spans="1:13" x14ac:dyDescent="0.25">
      <c r="A3295" s="164">
        <f>+Exports!A3298</f>
        <v>44699</v>
      </c>
      <c r="B3295" s="165">
        <f t="shared" si="204"/>
        <v>2022</v>
      </c>
      <c r="C3295" s="165">
        <f t="shared" si="205"/>
        <v>5</v>
      </c>
      <c r="D3295" s="165">
        <f t="shared" si="206"/>
        <v>18</v>
      </c>
      <c r="E3295" s="165">
        <f>+Exports!B3298</f>
        <v>6</v>
      </c>
      <c r="F3295" s="165">
        <f>+WEEKDAY(ExportsELAP[[#This Row],[Date Prevailing]],1)</f>
        <v>4</v>
      </c>
      <c r="G3295" s="165">
        <f>+COUNTIFS(ECR_Hours!$K$6:$K$7,ExportsELAP[[#This Row],[Date Prevailing]])</f>
        <v>0</v>
      </c>
      <c r="H3295" s="165">
        <f t="shared" si="207"/>
        <v>4</v>
      </c>
      <c r="I3295" s="166">
        <f>+Exports!G3298</f>
        <v>71.576300000000003</v>
      </c>
      <c r="J3295" s="166">
        <f>+'ELAP_IPCO-APND'!D3298</f>
        <v>45.739800000000002</v>
      </c>
      <c r="K3295" s="166">
        <f>+(ExportsELAP[[#This Row],[Exports kWh - MPT]]/1000)*ExportsELAP[[#This Row],[EIM Price]]</f>
        <v>3.2738856467400006</v>
      </c>
      <c r="L3295" s="167" t="str">
        <f>+INDEX(ECR_Hours!$I$12:$I$15,MATCH(ExportsELAP[[#This Row],[Date Prevailing]],ECR_Hours!$H$12:$H$15,1))</f>
        <v>NS</v>
      </c>
      <c r="M3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6" spans="1:13" x14ac:dyDescent="0.25">
      <c r="A3296" s="164">
        <f>+Exports!A3299</f>
        <v>44699</v>
      </c>
      <c r="B3296" s="165">
        <f t="shared" si="204"/>
        <v>2022</v>
      </c>
      <c r="C3296" s="165">
        <f t="shared" si="205"/>
        <v>5</v>
      </c>
      <c r="D3296" s="165">
        <f t="shared" si="206"/>
        <v>18</v>
      </c>
      <c r="E3296" s="165">
        <f>+Exports!B3299</f>
        <v>7</v>
      </c>
      <c r="F3296" s="165">
        <f>+WEEKDAY(ExportsELAP[[#This Row],[Date Prevailing]],1)</f>
        <v>4</v>
      </c>
      <c r="G3296" s="165">
        <f>+COUNTIFS(ECR_Hours!$K$6:$K$7,ExportsELAP[[#This Row],[Date Prevailing]])</f>
        <v>0</v>
      </c>
      <c r="H3296" s="165">
        <f t="shared" si="207"/>
        <v>4</v>
      </c>
      <c r="I3296" s="166">
        <f>+Exports!G3299</f>
        <v>816.86309999999992</v>
      </c>
      <c r="J3296" s="166">
        <f>+'ELAP_IPCO-APND'!D3299</f>
        <v>37.79609</v>
      </c>
      <c r="K3296" s="166">
        <f>+(ExportsELAP[[#This Row],[Exports kWh - MPT]]/1000)*ExportsELAP[[#This Row],[EIM Price]]</f>
        <v>30.874231245278999</v>
      </c>
      <c r="L3296" s="167" t="str">
        <f>+INDEX(ECR_Hours!$I$12:$I$15,MATCH(ExportsELAP[[#This Row],[Date Prevailing]],ECR_Hours!$H$12:$H$15,1))</f>
        <v>NS</v>
      </c>
      <c r="M3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7" spans="1:13" x14ac:dyDescent="0.25">
      <c r="A3297" s="164">
        <f>+Exports!A3300</f>
        <v>44699</v>
      </c>
      <c r="B3297" s="165">
        <f t="shared" si="204"/>
        <v>2022</v>
      </c>
      <c r="C3297" s="165">
        <f t="shared" si="205"/>
        <v>5</v>
      </c>
      <c r="D3297" s="165">
        <f t="shared" si="206"/>
        <v>18</v>
      </c>
      <c r="E3297" s="165">
        <f>+Exports!B3300</f>
        <v>8</v>
      </c>
      <c r="F3297" s="165">
        <f>+WEEKDAY(ExportsELAP[[#This Row],[Date Prevailing]],1)</f>
        <v>4</v>
      </c>
      <c r="G3297" s="165">
        <f>+COUNTIFS(ECR_Hours!$K$6:$K$7,ExportsELAP[[#This Row],[Date Prevailing]])</f>
        <v>0</v>
      </c>
      <c r="H3297" s="165">
        <f t="shared" si="207"/>
        <v>4</v>
      </c>
      <c r="I3297" s="166">
        <f>+Exports!G3300</f>
        <v>7453.5213000000003</v>
      </c>
      <c r="J3297" s="166">
        <f>+'ELAP_IPCO-APND'!D3300</f>
        <v>50.578110000000002</v>
      </c>
      <c r="K3297" s="166">
        <f>+(ExportsELAP[[#This Row],[Exports kWh - MPT]]/1000)*ExportsELAP[[#This Row],[EIM Price]]</f>
        <v>376.98502019874303</v>
      </c>
      <c r="L3297" s="167" t="str">
        <f>+INDEX(ECR_Hours!$I$12:$I$15,MATCH(ExportsELAP[[#This Row],[Date Prevailing]],ECR_Hours!$H$12:$H$15,1))</f>
        <v>NS</v>
      </c>
      <c r="M3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8" spans="1:13" x14ac:dyDescent="0.25">
      <c r="A3298" s="164">
        <f>+Exports!A3301</f>
        <v>44699</v>
      </c>
      <c r="B3298" s="165">
        <f t="shared" si="204"/>
        <v>2022</v>
      </c>
      <c r="C3298" s="165">
        <f t="shared" si="205"/>
        <v>5</v>
      </c>
      <c r="D3298" s="165">
        <f t="shared" si="206"/>
        <v>18</v>
      </c>
      <c r="E3298" s="165">
        <f>+Exports!B3301</f>
        <v>9</v>
      </c>
      <c r="F3298" s="165">
        <f>+WEEKDAY(ExportsELAP[[#This Row],[Date Prevailing]],1)</f>
        <v>4</v>
      </c>
      <c r="G3298" s="165">
        <f>+COUNTIFS(ECR_Hours!$K$6:$K$7,ExportsELAP[[#This Row],[Date Prevailing]])</f>
        <v>0</v>
      </c>
      <c r="H3298" s="165">
        <f t="shared" si="207"/>
        <v>4</v>
      </c>
      <c r="I3298" s="166">
        <f>+Exports!G3301</f>
        <v>17517.645499999999</v>
      </c>
      <c r="J3298" s="166">
        <f>+'ELAP_IPCO-APND'!D3301</f>
        <v>35.252339999999997</v>
      </c>
      <c r="K3298" s="166">
        <f>+(ExportsELAP[[#This Row],[Exports kWh - MPT]]/1000)*ExportsELAP[[#This Row],[EIM Price]]</f>
        <v>617.53799516546997</v>
      </c>
      <c r="L3298" s="167" t="str">
        <f>+INDEX(ECR_Hours!$I$12:$I$15,MATCH(ExportsELAP[[#This Row],[Date Prevailing]],ECR_Hours!$H$12:$H$15,1))</f>
        <v>NS</v>
      </c>
      <c r="M3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299" spans="1:13" x14ac:dyDescent="0.25">
      <c r="A3299" s="164">
        <f>+Exports!A3302</f>
        <v>44699</v>
      </c>
      <c r="B3299" s="165">
        <f t="shared" si="204"/>
        <v>2022</v>
      </c>
      <c r="C3299" s="165">
        <f t="shared" si="205"/>
        <v>5</v>
      </c>
      <c r="D3299" s="165">
        <f t="shared" si="206"/>
        <v>18</v>
      </c>
      <c r="E3299" s="165">
        <f>+Exports!B3302</f>
        <v>10</v>
      </c>
      <c r="F3299" s="165">
        <f>+WEEKDAY(ExportsELAP[[#This Row],[Date Prevailing]],1)</f>
        <v>4</v>
      </c>
      <c r="G3299" s="165">
        <f>+COUNTIFS(ECR_Hours!$K$6:$K$7,ExportsELAP[[#This Row],[Date Prevailing]])</f>
        <v>0</v>
      </c>
      <c r="H3299" s="165">
        <f t="shared" si="207"/>
        <v>4</v>
      </c>
      <c r="I3299" s="166">
        <f>+Exports!G3302</f>
        <v>23307.434899999997</v>
      </c>
      <c r="J3299" s="166">
        <f>+'ELAP_IPCO-APND'!D3302</f>
        <v>34.084820000000001</v>
      </c>
      <c r="K3299" s="166">
        <f>+(ExportsELAP[[#This Row],[Exports kWh - MPT]]/1000)*ExportsELAP[[#This Row],[EIM Price]]</f>
        <v>794.42972322821788</v>
      </c>
      <c r="L3299" s="167" t="str">
        <f>+INDEX(ECR_Hours!$I$12:$I$15,MATCH(ExportsELAP[[#This Row],[Date Prevailing]],ECR_Hours!$H$12:$H$15,1))</f>
        <v>NS</v>
      </c>
      <c r="M3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0" spans="1:13" x14ac:dyDescent="0.25">
      <c r="A3300" s="164">
        <f>+Exports!A3303</f>
        <v>44699</v>
      </c>
      <c r="B3300" s="165">
        <f t="shared" si="204"/>
        <v>2022</v>
      </c>
      <c r="C3300" s="165">
        <f t="shared" si="205"/>
        <v>5</v>
      </c>
      <c r="D3300" s="165">
        <f t="shared" si="206"/>
        <v>18</v>
      </c>
      <c r="E3300" s="165">
        <f>+Exports!B3303</f>
        <v>11</v>
      </c>
      <c r="F3300" s="165">
        <f>+WEEKDAY(ExportsELAP[[#This Row],[Date Prevailing]],1)</f>
        <v>4</v>
      </c>
      <c r="G3300" s="165">
        <f>+COUNTIFS(ECR_Hours!$K$6:$K$7,ExportsELAP[[#This Row],[Date Prevailing]])</f>
        <v>0</v>
      </c>
      <c r="H3300" s="165">
        <f t="shared" si="207"/>
        <v>4</v>
      </c>
      <c r="I3300" s="166">
        <f>+Exports!G3303</f>
        <v>30135.3413</v>
      </c>
      <c r="J3300" s="166">
        <f>+'ELAP_IPCO-APND'!D3303</f>
        <v>47.104190000000003</v>
      </c>
      <c r="K3300" s="166">
        <f>+(ExportsELAP[[#This Row],[Exports kWh - MPT]]/1000)*ExportsELAP[[#This Row],[EIM Price]]</f>
        <v>1419.5008423100471</v>
      </c>
      <c r="L3300" s="167" t="str">
        <f>+INDEX(ECR_Hours!$I$12:$I$15,MATCH(ExportsELAP[[#This Row],[Date Prevailing]],ECR_Hours!$H$12:$H$15,1))</f>
        <v>NS</v>
      </c>
      <c r="M3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1" spans="1:13" x14ac:dyDescent="0.25">
      <c r="A3301" s="164">
        <f>+Exports!A3304</f>
        <v>44699</v>
      </c>
      <c r="B3301" s="165">
        <f t="shared" si="204"/>
        <v>2022</v>
      </c>
      <c r="C3301" s="165">
        <f t="shared" si="205"/>
        <v>5</v>
      </c>
      <c r="D3301" s="165">
        <f t="shared" si="206"/>
        <v>18</v>
      </c>
      <c r="E3301" s="165">
        <f>+Exports!B3304</f>
        <v>12</v>
      </c>
      <c r="F3301" s="165">
        <f>+WEEKDAY(ExportsELAP[[#This Row],[Date Prevailing]],1)</f>
        <v>4</v>
      </c>
      <c r="G3301" s="165">
        <f>+COUNTIFS(ECR_Hours!$K$6:$K$7,ExportsELAP[[#This Row],[Date Prevailing]])</f>
        <v>0</v>
      </c>
      <c r="H3301" s="165">
        <f t="shared" si="207"/>
        <v>4</v>
      </c>
      <c r="I3301" s="166">
        <f>+Exports!G3304</f>
        <v>39377.837099999997</v>
      </c>
      <c r="J3301" s="166">
        <f>+'ELAP_IPCO-APND'!D3304</f>
        <v>42.831220000000002</v>
      </c>
      <c r="K3301" s="166">
        <f>+(ExportsELAP[[#This Row],[Exports kWh - MPT]]/1000)*ExportsELAP[[#This Row],[EIM Price]]</f>
        <v>1686.6008039542619</v>
      </c>
      <c r="L3301" s="167" t="str">
        <f>+INDEX(ECR_Hours!$I$12:$I$15,MATCH(ExportsELAP[[#This Row],[Date Prevailing]],ECR_Hours!$H$12:$H$15,1))</f>
        <v>NS</v>
      </c>
      <c r="M3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2" spans="1:13" x14ac:dyDescent="0.25">
      <c r="A3302" s="164">
        <f>+Exports!A3305</f>
        <v>44699</v>
      </c>
      <c r="B3302" s="165">
        <f t="shared" si="204"/>
        <v>2022</v>
      </c>
      <c r="C3302" s="165">
        <f t="shared" si="205"/>
        <v>5</v>
      </c>
      <c r="D3302" s="165">
        <f t="shared" si="206"/>
        <v>18</v>
      </c>
      <c r="E3302" s="165">
        <f>+Exports!B3305</f>
        <v>13</v>
      </c>
      <c r="F3302" s="165">
        <f>+WEEKDAY(ExportsELAP[[#This Row],[Date Prevailing]],1)</f>
        <v>4</v>
      </c>
      <c r="G3302" s="165">
        <f>+COUNTIFS(ECR_Hours!$K$6:$K$7,ExportsELAP[[#This Row],[Date Prevailing]])</f>
        <v>0</v>
      </c>
      <c r="H3302" s="165">
        <f t="shared" si="207"/>
        <v>4</v>
      </c>
      <c r="I3302" s="166">
        <f>+Exports!G3305</f>
        <v>44889.352799999993</v>
      </c>
      <c r="J3302" s="166">
        <f>+'ELAP_IPCO-APND'!D3305</f>
        <v>52.539589999999997</v>
      </c>
      <c r="K3302" s="166">
        <f>+(ExportsELAP[[#This Row],[Exports kWh - MPT]]/1000)*ExportsELAP[[#This Row],[EIM Price]]</f>
        <v>2358.4681914773514</v>
      </c>
      <c r="L3302" s="167" t="str">
        <f>+INDEX(ECR_Hours!$I$12:$I$15,MATCH(ExportsELAP[[#This Row],[Date Prevailing]],ECR_Hours!$H$12:$H$15,1))</f>
        <v>NS</v>
      </c>
      <c r="M3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3" spans="1:13" x14ac:dyDescent="0.25">
      <c r="A3303" s="164">
        <f>+Exports!A3306</f>
        <v>44699</v>
      </c>
      <c r="B3303" s="165">
        <f t="shared" si="204"/>
        <v>2022</v>
      </c>
      <c r="C3303" s="165">
        <f t="shared" si="205"/>
        <v>5</v>
      </c>
      <c r="D3303" s="165">
        <f t="shared" si="206"/>
        <v>18</v>
      </c>
      <c r="E3303" s="165">
        <f>+Exports!B3306</f>
        <v>14</v>
      </c>
      <c r="F3303" s="165">
        <f>+WEEKDAY(ExportsELAP[[#This Row],[Date Prevailing]],1)</f>
        <v>4</v>
      </c>
      <c r="G3303" s="165">
        <f>+COUNTIFS(ECR_Hours!$K$6:$K$7,ExportsELAP[[#This Row],[Date Prevailing]])</f>
        <v>0</v>
      </c>
      <c r="H3303" s="165">
        <f t="shared" si="207"/>
        <v>4</v>
      </c>
      <c r="I3303" s="166">
        <f>+Exports!G3306</f>
        <v>39102.864500000003</v>
      </c>
      <c r="J3303" s="166">
        <f>+'ELAP_IPCO-APND'!D3306</f>
        <v>62.34919</v>
      </c>
      <c r="K3303" s="166">
        <f>+(ExportsELAP[[#This Row],[Exports kWh - MPT]]/1000)*ExportsELAP[[#This Row],[EIM Price]]</f>
        <v>2438.0319282547553</v>
      </c>
      <c r="L3303" s="167" t="str">
        <f>+INDEX(ECR_Hours!$I$12:$I$15,MATCH(ExportsELAP[[#This Row],[Date Prevailing]],ECR_Hours!$H$12:$H$15,1))</f>
        <v>NS</v>
      </c>
      <c r="M3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4" spans="1:13" x14ac:dyDescent="0.25">
      <c r="A3304" s="164">
        <f>+Exports!A3307</f>
        <v>44699</v>
      </c>
      <c r="B3304" s="165">
        <f t="shared" si="204"/>
        <v>2022</v>
      </c>
      <c r="C3304" s="165">
        <f t="shared" si="205"/>
        <v>5</v>
      </c>
      <c r="D3304" s="165">
        <f t="shared" si="206"/>
        <v>18</v>
      </c>
      <c r="E3304" s="165">
        <f>+Exports!B3307</f>
        <v>15</v>
      </c>
      <c r="F3304" s="165">
        <f>+WEEKDAY(ExportsELAP[[#This Row],[Date Prevailing]],1)</f>
        <v>4</v>
      </c>
      <c r="G3304" s="165">
        <f>+COUNTIFS(ECR_Hours!$K$6:$K$7,ExportsELAP[[#This Row],[Date Prevailing]])</f>
        <v>0</v>
      </c>
      <c r="H3304" s="165">
        <f t="shared" si="207"/>
        <v>4</v>
      </c>
      <c r="I3304" s="166">
        <f>+Exports!G3307</f>
        <v>33031.235099999998</v>
      </c>
      <c r="J3304" s="166">
        <f>+'ELAP_IPCO-APND'!D3307</f>
        <v>56.519649999999999</v>
      </c>
      <c r="K3304" s="166">
        <f>+(ExportsELAP[[#This Row],[Exports kWh - MPT]]/1000)*ExportsELAP[[#This Row],[EIM Price]]</f>
        <v>1866.9138469197148</v>
      </c>
      <c r="L3304" s="167" t="str">
        <f>+INDEX(ECR_Hours!$I$12:$I$15,MATCH(ExportsELAP[[#This Row],[Date Prevailing]],ECR_Hours!$H$12:$H$15,1))</f>
        <v>NS</v>
      </c>
      <c r="M3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5" spans="1:13" x14ac:dyDescent="0.25">
      <c r="A3305" s="164">
        <f>+Exports!A3308</f>
        <v>44699</v>
      </c>
      <c r="B3305" s="165">
        <f t="shared" si="204"/>
        <v>2022</v>
      </c>
      <c r="C3305" s="165">
        <f t="shared" si="205"/>
        <v>5</v>
      </c>
      <c r="D3305" s="165">
        <f t="shared" si="206"/>
        <v>18</v>
      </c>
      <c r="E3305" s="165">
        <f>+Exports!B3308</f>
        <v>16</v>
      </c>
      <c r="F3305" s="165">
        <f>+WEEKDAY(ExportsELAP[[#This Row],[Date Prevailing]],1)</f>
        <v>4</v>
      </c>
      <c r="G3305" s="165">
        <f>+COUNTIFS(ECR_Hours!$K$6:$K$7,ExportsELAP[[#This Row],[Date Prevailing]])</f>
        <v>0</v>
      </c>
      <c r="H3305" s="165">
        <f t="shared" si="207"/>
        <v>4</v>
      </c>
      <c r="I3305" s="166">
        <f>+Exports!G3308</f>
        <v>34124.517200000002</v>
      </c>
      <c r="J3305" s="166">
        <f>+'ELAP_IPCO-APND'!D3308</f>
        <v>58.938119999999998</v>
      </c>
      <c r="K3305" s="166">
        <f>+(ExportsELAP[[#This Row],[Exports kWh - MPT]]/1000)*ExportsELAP[[#This Row],[EIM Price]]</f>
        <v>2011.2348896756639</v>
      </c>
      <c r="L3305" s="167" t="str">
        <f>+INDEX(ECR_Hours!$I$12:$I$15,MATCH(ExportsELAP[[#This Row],[Date Prevailing]],ECR_Hours!$H$12:$H$15,1))</f>
        <v>NS</v>
      </c>
      <c r="M3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6" spans="1:13" x14ac:dyDescent="0.25">
      <c r="A3306" s="164">
        <f>+Exports!A3309</f>
        <v>44699</v>
      </c>
      <c r="B3306" s="165">
        <f t="shared" si="204"/>
        <v>2022</v>
      </c>
      <c r="C3306" s="165">
        <f t="shared" si="205"/>
        <v>5</v>
      </c>
      <c r="D3306" s="165">
        <f t="shared" si="206"/>
        <v>18</v>
      </c>
      <c r="E3306" s="165">
        <f>+Exports!B3309</f>
        <v>17</v>
      </c>
      <c r="F3306" s="165">
        <f>+WEEKDAY(ExportsELAP[[#This Row],[Date Prevailing]],1)</f>
        <v>4</v>
      </c>
      <c r="G3306" s="165">
        <f>+COUNTIFS(ECR_Hours!$K$6:$K$7,ExportsELAP[[#This Row],[Date Prevailing]])</f>
        <v>0</v>
      </c>
      <c r="H3306" s="165">
        <f t="shared" si="207"/>
        <v>4</v>
      </c>
      <c r="I3306" s="166">
        <f>+Exports!G3309</f>
        <v>30164.137600000002</v>
      </c>
      <c r="J3306" s="166">
        <f>+'ELAP_IPCO-APND'!D3309</f>
        <v>68.632810000000006</v>
      </c>
      <c r="K3306" s="166">
        <f>+(ExportsELAP[[#This Row],[Exports kWh - MPT]]/1000)*ExportsELAP[[#This Row],[EIM Price]]</f>
        <v>2070.2495247146562</v>
      </c>
      <c r="L3306" s="167" t="str">
        <f>+INDEX(ECR_Hours!$I$12:$I$15,MATCH(ExportsELAP[[#This Row],[Date Prevailing]],ECR_Hours!$H$12:$H$15,1))</f>
        <v>NS</v>
      </c>
      <c r="M3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7" spans="1:13" x14ac:dyDescent="0.25">
      <c r="A3307" s="164">
        <f>+Exports!A3310</f>
        <v>44699</v>
      </c>
      <c r="B3307" s="165">
        <f t="shared" si="204"/>
        <v>2022</v>
      </c>
      <c r="C3307" s="165">
        <f t="shared" si="205"/>
        <v>5</v>
      </c>
      <c r="D3307" s="165">
        <f t="shared" si="206"/>
        <v>18</v>
      </c>
      <c r="E3307" s="165">
        <f>+Exports!B3310</f>
        <v>18</v>
      </c>
      <c r="F3307" s="165">
        <f>+WEEKDAY(ExportsELAP[[#This Row],[Date Prevailing]],1)</f>
        <v>4</v>
      </c>
      <c r="G3307" s="165">
        <f>+COUNTIFS(ECR_Hours!$K$6:$K$7,ExportsELAP[[#This Row],[Date Prevailing]])</f>
        <v>0</v>
      </c>
      <c r="H3307" s="165">
        <f t="shared" si="207"/>
        <v>4</v>
      </c>
      <c r="I3307" s="166">
        <f>+Exports!G3310</f>
        <v>19653.815699999999</v>
      </c>
      <c r="J3307" s="166">
        <f>+'ELAP_IPCO-APND'!D3310</f>
        <v>32.641269999999999</v>
      </c>
      <c r="K3307" s="166">
        <f>+(ExportsELAP[[#This Row],[Exports kWh - MPT]]/1000)*ExportsELAP[[#This Row],[EIM Price]]</f>
        <v>641.52550479393892</v>
      </c>
      <c r="L3307" s="167" t="str">
        <f>+INDEX(ECR_Hours!$I$12:$I$15,MATCH(ExportsELAP[[#This Row],[Date Prevailing]],ECR_Hours!$H$12:$H$15,1))</f>
        <v>NS</v>
      </c>
      <c r="M3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8" spans="1:13" x14ac:dyDescent="0.25">
      <c r="A3308" s="164">
        <f>+Exports!A3311</f>
        <v>44699</v>
      </c>
      <c r="B3308" s="165">
        <f t="shared" si="204"/>
        <v>2022</v>
      </c>
      <c r="C3308" s="165">
        <f t="shared" si="205"/>
        <v>5</v>
      </c>
      <c r="D3308" s="165">
        <f t="shared" si="206"/>
        <v>18</v>
      </c>
      <c r="E3308" s="165">
        <f>+Exports!B3311</f>
        <v>19</v>
      </c>
      <c r="F3308" s="165">
        <f>+WEEKDAY(ExportsELAP[[#This Row],[Date Prevailing]],1)</f>
        <v>4</v>
      </c>
      <c r="G3308" s="165">
        <f>+COUNTIFS(ECR_Hours!$K$6:$K$7,ExportsELAP[[#This Row],[Date Prevailing]])</f>
        <v>0</v>
      </c>
      <c r="H3308" s="165">
        <f t="shared" si="207"/>
        <v>4</v>
      </c>
      <c r="I3308" s="166">
        <f>+Exports!G3311</f>
        <v>9123.3377</v>
      </c>
      <c r="J3308" s="166">
        <f>+'ELAP_IPCO-APND'!D3311</f>
        <v>24.448250000000002</v>
      </c>
      <c r="K3308" s="166">
        <f>+(ExportsELAP[[#This Row],[Exports kWh - MPT]]/1000)*ExportsELAP[[#This Row],[EIM Price]]</f>
        <v>223.04964092402503</v>
      </c>
      <c r="L3308" s="167" t="str">
        <f>+INDEX(ECR_Hours!$I$12:$I$15,MATCH(ExportsELAP[[#This Row],[Date Prevailing]],ECR_Hours!$H$12:$H$15,1))</f>
        <v>NS</v>
      </c>
      <c r="M3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09" spans="1:13" x14ac:dyDescent="0.25">
      <c r="A3309" s="164">
        <f>+Exports!A3312</f>
        <v>44699</v>
      </c>
      <c r="B3309" s="165">
        <f t="shared" si="204"/>
        <v>2022</v>
      </c>
      <c r="C3309" s="165">
        <f t="shared" si="205"/>
        <v>5</v>
      </c>
      <c r="D3309" s="165">
        <f t="shared" si="206"/>
        <v>18</v>
      </c>
      <c r="E3309" s="165">
        <f>+Exports!B3312</f>
        <v>20</v>
      </c>
      <c r="F3309" s="165">
        <f>+WEEKDAY(ExportsELAP[[#This Row],[Date Prevailing]],1)</f>
        <v>4</v>
      </c>
      <c r="G3309" s="165">
        <f>+COUNTIFS(ECR_Hours!$K$6:$K$7,ExportsELAP[[#This Row],[Date Prevailing]])</f>
        <v>0</v>
      </c>
      <c r="H3309" s="165">
        <f t="shared" si="207"/>
        <v>4</v>
      </c>
      <c r="I3309" s="166">
        <f>+Exports!G3312</f>
        <v>2707.9030999999986</v>
      </c>
      <c r="J3309" s="166">
        <f>+'ELAP_IPCO-APND'!D3312</f>
        <v>31.49202</v>
      </c>
      <c r="K3309" s="166">
        <f>+(ExportsELAP[[#This Row],[Exports kWh - MPT]]/1000)*ExportsELAP[[#This Row],[EIM Price]]</f>
        <v>85.277338583261951</v>
      </c>
      <c r="L3309" s="167" t="str">
        <f>+INDEX(ECR_Hours!$I$12:$I$15,MATCH(ExportsELAP[[#This Row],[Date Prevailing]],ECR_Hours!$H$12:$H$15,1))</f>
        <v>NS</v>
      </c>
      <c r="M3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0" spans="1:13" x14ac:dyDescent="0.25">
      <c r="A3310" s="164">
        <f>+Exports!A3313</f>
        <v>44699</v>
      </c>
      <c r="B3310" s="165">
        <f t="shared" si="204"/>
        <v>2022</v>
      </c>
      <c r="C3310" s="165">
        <f t="shared" si="205"/>
        <v>5</v>
      </c>
      <c r="D3310" s="165">
        <f t="shared" si="206"/>
        <v>18</v>
      </c>
      <c r="E3310" s="165">
        <f>+Exports!B3313</f>
        <v>21</v>
      </c>
      <c r="F3310" s="165">
        <f>+WEEKDAY(ExportsELAP[[#This Row],[Date Prevailing]],1)</f>
        <v>4</v>
      </c>
      <c r="G3310" s="165">
        <f>+COUNTIFS(ECR_Hours!$K$6:$K$7,ExportsELAP[[#This Row],[Date Prevailing]])</f>
        <v>0</v>
      </c>
      <c r="H3310" s="165">
        <f t="shared" si="207"/>
        <v>4</v>
      </c>
      <c r="I3310" s="166">
        <f>+Exports!G3313</f>
        <v>481.39419999999996</v>
      </c>
      <c r="J3310" s="166">
        <f>+'ELAP_IPCO-APND'!D3313</f>
        <v>35.49436</v>
      </c>
      <c r="K3310" s="166">
        <f>+(ExportsELAP[[#This Row],[Exports kWh - MPT]]/1000)*ExportsELAP[[#This Row],[EIM Price]]</f>
        <v>17.086779036711999</v>
      </c>
      <c r="L3310" s="167" t="str">
        <f>+INDEX(ECR_Hours!$I$12:$I$15,MATCH(ExportsELAP[[#This Row],[Date Prevailing]],ECR_Hours!$H$12:$H$15,1))</f>
        <v>NS</v>
      </c>
      <c r="M3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1" spans="1:13" x14ac:dyDescent="0.25">
      <c r="A3311" s="164">
        <f>+Exports!A3314</f>
        <v>44699</v>
      </c>
      <c r="B3311" s="165">
        <f t="shared" si="204"/>
        <v>2022</v>
      </c>
      <c r="C3311" s="165">
        <f t="shared" si="205"/>
        <v>5</v>
      </c>
      <c r="D3311" s="165">
        <f t="shared" si="206"/>
        <v>18</v>
      </c>
      <c r="E3311" s="165">
        <f>+Exports!B3314</f>
        <v>22</v>
      </c>
      <c r="F3311" s="165">
        <f>+WEEKDAY(ExportsELAP[[#This Row],[Date Prevailing]],1)</f>
        <v>4</v>
      </c>
      <c r="G3311" s="165">
        <f>+COUNTIFS(ECR_Hours!$K$6:$K$7,ExportsELAP[[#This Row],[Date Prevailing]])</f>
        <v>0</v>
      </c>
      <c r="H3311" s="165">
        <f t="shared" si="207"/>
        <v>4</v>
      </c>
      <c r="I3311" s="166">
        <f>+Exports!G3314</f>
        <v>23.411100000000005</v>
      </c>
      <c r="J3311" s="166">
        <f>+'ELAP_IPCO-APND'!D3314</f>
        <v>27.44239</v>
      </c>
      <c r="K3311" s="166">
        <f>+(ExportsELAP[[#This Row],[Exports kWh - MPT]]/1000)*ExportsELAP[[#This Row],[EIM Price]]</f>
        <v>0.64245653652900014</v>
      </c>
      <c r="L3311" s="167" t="str">
        <f>+INDEX(ECR_Hours!$I$12:$I$15,MATCH(ExportsELAP[[#This Row],[Date Prevailing]],ECR_Hours!$H$12:$H$15,1))</f>
        <v>NS</v>
      </c>
      <c r="M3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2" spans="1:13" x14ac:dyDescent="0.25">
      <c r="A3312" s="164">
        <f>+Exports!A3315</f>
        <v>44699</v>
      </c>
      <c r="B3312" s="165">
        <f t="shared" si="204"/>
        <v>2022</v>
      </c>
      <c r="C3312" s="165">
        <f t="shared" si="205"/>
        <v>5</v>
      </c>
      <c r="D3312" s="165">
        <f t="shared" si="206"/>
        <v>18</v>
      </c>
      <c r="E3312" s="165">
        <f>+Exports!B3315</f>
        <v>23</v>
      </c>
      <c r="F3312" s="165">
        <f>+WEEKDAY(ExportsELAP[[#This Row],[Date Prevailing]],1)</f>
        <v>4</v>
      </c>
      <c r="G3312" s="165">
        <f>+COUNTIFS(ECR_Hours!$K$6:$K$7,ExportsELAP[[#This Row],[Date Prevailing]])</f>
        <v>0</v>
      </c>
      <c r="H3312" s="165">
        <f t="shared" si="207"/>
        <v>4</v>
      </c>
      <c r="I3312" s="166">
        <f>+Exports!G3315</f>
        <v>24.5566</v>
      </c>
      <c r="J3312" s="166">
        <f>+'ELAP_IPCO-APND'!D3315</f>
        <v>22.8858</v>
      </c>
      <c r="K3312" s="166">
        <f>+(ExportsELAP[[#This Row],[Exports kWh - MPT]]/1000)*ExportsELAP[[#This Row],[EIM Price]]</f>
        <v>0.56199743627999998</v>
      </c>
      <c r="L3312" s="167" t="str">
        <f>+INDEX(ECR_Hours!$I$12:$I$15,MATCH(ExportsELAP[[#This Row],[Date Prevailing]],ECR_Hours!$H$12:$H$15,1))</f>
        <v>NS</v>
      </c>
      <c r="M3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3" spans="1:13" x14ac:dyDescent="0.25">
      <c r="A3313" s="164">
        <f>+Exports!A3316</f>
        <v>44699</v>
      </c>
      <c r="B3313" s="165">
        <f t="shared" si="204"/>
        <v>2022</v>
      </c>
      <c r="C3313" s="165">
        <f t="shared" si="205"/>
        <v>5</v>
      </c>
      <c r="D3313" s="165">
        <f t="shared" si="206"/>
        <v>18</v>
      </c>
      <c r="E3313" s="165">
        <f>+Exports!B3316</f>
        <v>24</v>
      </c>
      <c r="F3313" s="165">
        <f>+WEEKDAY(ExportsELAP[[#This Row],[Date Prevailing]],1)</f>
        <v>4</v>
      </c>
      <c r="G3313" s="165">
        <f>+COUNTIFS(ECR_Hours!$K$6:$K$7,ExportsELAP[[#This Row],[Date Prevailing]])</f>
        <v>0</v>
      </c>
      <c r="H3313" s="165">
        <f t="shared" si="207"/>
        <v>4</v>
      </c>
      <c r="I3313" s="166">
        <f>+Exports!G3316</f>
        <v>22.894400000000005</v>
      </c>
      <c r="J3313" s="166">
        <f>+'ELAP_IPCO-APND'!D3316</f>
        <v>31.040379999999999</v>
      </c>
      <c r="K3313" s="166">
        <f>+(ExportsELAP[[#This Row],[Exports kWh - MPT]]/1000)*ExportsELAP[[#This Row],[EIM Price]]</f>
        <v>0.71065087587200015</v>
      </c>
      <c r="L3313" s="167" t="str">
        <f>+INDEX(ECR_Hours!$I$12:$I$15,MATCH(ExportsELAP[[#This Row],[Date Prevailing]],ECR_Hours!$H$12:$H$15,1))</f>
        <v>NS</v>
      </c>
      <c r="M3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4" spans="1:13" x14ac:dyDescent="0.25">
      <c r="A3314" s="164">
        <f>+Exports!A3317</f>
        <v>44700</v>
      </c>
      <c r="B3314" s="165">
        <f t="shared" si="204"/>
        <v>2022</v>
      </c>
      <c r="C3314" s="165">
        <f t="shared" si="205"/>
        <v>5</v>
      </c>
      <c r="D3314" s="165">
        <f t="shared" si="206"/>
        <v>19</v>
      </c>
      <c r="E3314" s="165">
        <f>+Exports!B3317</f>
        <v>1</v>
      </c>
      <c r="F3314" s="165">
        <f>+WEEKDAY(ExportsELAP[[#This Row],[Date Prevailing]],1)</f>
        <v>5</v>
      </c>
      <c r="G3314" s="165">
        <f>+COUNTIFS(ECR_Hours!$K$6:$K$7,ExportsELAP[[#This Row],[Date Prevailing]])</f>
        <v>0</v>
      </c>
      <c r="H3314" s="165">
        <f t="shared" si="207"/>
        <v>5</v>
      </c>
      <c r="I3314" s="166">
        <f>+Exports!G3317</f>
        <v>80.075599999999994</v>
      </c>
      <c r="J3314" s="166">
        <f>+'ELAP_IPCO-APND'!D3317</f>
        <v>20.047529999999998</v>
      </c>
      <c r="K3314" s="166">
        <f>+(ExportsELAP[[#This Row],[Exports kWh - MPT]]/1000)*ExportsELAP[[#This Row],[EIM Price]]</f>
        <v>1.6053179932679997</v>
      </c>
      <c r="L3314" s="167" t="str">
        <f>+INDEX(ECR_Hours!$I$12:$I$15,MATCH(ExportsELAP[[#This Row],[Date Prevailing]],ECR_Hours!$H$12:$H$15,1))</f>
        <v>NS</v>
      </c>
      <c r="M3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5" spans="1:13" x14ac:dyDescent="0.25">
      <c r="A3315" s="164">
        <f>+Exports!A3318</f>
        <v>44700</v>
      </c>
      <c r="B3315" s="165">
        <f t="shared" si="204"/>
        <v>2022</v>
      </c>
      <c r="C3315" s="165">
        <f t="shared" si="205"/>
        <v>5</v>
      </c>
      <c r="D3315" s="165">
        <f t="shared" si="206"/>
        <v>19</v>
      </c>
      <c r="E3315" s="165">
        <f>+Exports!B3318</f>
        <v>2</v>
      </c>
      <c r="F3315" s="165">
        <f>+WEEKDAY(ExportsELAP[[#This Row],[Date Prevailing]],1)</f>
        <v>5</v>
      </c>
      <c r="G3315" s="165">
        <f>+COUNTIFS(ECR_Hours!$K$6:$K$7,ExportsELAP[[#This Row],[Date Prevailing]])</f>
        <v>0</v>
      </c>
      <c r="H3315" s="165">
        <f t="shared" si="207"/>
        <v>5</v>
      </c>
      <c r="I3315" s="166">
        <f>+Exports!G3318</f>
        <v>80.331099999999893</v>
      </c>
      <c r="J3315" s="166">
        <f>+'ELAP_IPCO-APND'!D3318</f>
        <v>16.694510000000001</v>
      </c>
      <c r="K3315" s="166">
        <f>+(ExportsELAP[[#This Row],[Exports kWh - MPT]]/1000)*ExportsELAP[[#This Row],[EIM Price]]</f>
        <v>1.3410883522609982</v>
      </c>
      <c r="L3315" s="167" t="str">
        <f>+INDEX(ECR_Hours!$I$12:$I$15,MATCH(ExportsELAP[[#This Row],[Date Prevailing]],ECR_Hours!$H$12:$H$15,1))</f>
        <v>NS</v>
      </c>
      <c r="M3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6" spans="1:13" x14ac:dyDescent="0.25">
      <c r="A3316" s="164">
        <f>+Exports!A3319</f>
        <v>44700</v>
      </c>
      <c r="B3316" s="165">
        <f t="shared" si="204"/>
        <v>2022</v>
      </c>
      <c r="C3316" s="165">
        <f t="shared" si="205"/>
        <v>5</v>
      </c>
      <c r="D3316" s="165">
        <f t="shared" si="206"/>
        <v>19</v>
      </c>
      <c r="E3316" s="165">
        <f>+Exports!B3319</f>
        <v>3</v>
      </c>
      <c r="F3316" s="165">
        <f>+WEEKDAY(ExportsELAP[[#This Row],[Date Prevailing]],1)</f>
        <v>5</v>
      </c>
      <c r="G3316" s="165">
        <f>+COUNTIFS(ECR_Hours!$K$6:$K$7,ExportsELAP[[#This Row],[Date Prevailing]])</f>
        <v>0</v>
      </c>
      <c r="H3316" s="165">
        <f t="shared" si="207"/>
        <v>5</v>
      </c>
      <c r="I3316" s="166">
        <f>+Exports!G3319</f>
        <v>72.217799999999997</v>
      </c>
      <c r="J3316" s="166">
        <f>+'ELAP_IPCO-APND'!D3319</f>
        <v>7.8005399999999998</v>
      </c>
      <c r="K3316" s="166">
        <f>+(ExportsELAP[[#This Row],[Exports kWh - MPT]]/1000)*ExportsELAP[[#This Row],[EIM Price]]</f>
        <v>0.56333783761199996</v>
      </c>
      <c r="L3316" s="167" t="str">
        <f>+INDEX(ECR_Hours!$I$12:$I$15,MATCH(ExportsELAP[[#This Row],[Date Prevailing]],ECR_Hours!$H$12:$H$15,1))</f>
        <v>NS</v>
      </c>
      <c r="M3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7" spans="1:13" x14ac:dyDescent="0.25">
      <c r="A3317" s="164">
        <f>+Exports!A3320</f>
        <v>44700</v>
      </c>
      <c r="B3317" s="165">
        <f t="shared" si="204"/>
        <v>2022</v>
      </c>
      <c r="C3317" s="165">
        <f t="shared" si="205"/>
        <v>5</v>
      </c>
      <c r="D3317" s="165">
        <f t="shared" si="206"/>
        <v>19</v>
      </c>
      <c r="E3317" s="165">
        <f>+Exports!B3320</f>
        <v>4</v>
      </c>
      <c r="F3317" s="165">
        <f>+WEEKDAY(ExportsELAP[[#This Row],[Date Prevailing]],1)</f>
        <v>5</v>
      </c>
      <c r="G3317" s="165">
        <f>+COUNTIFS(ECR_Hours!$K$6:$K$7,ExportsELAP[[#This Row],[Date Prevailing]])</f>
        <v>0</v>
      </c>
      <c r="H3317" s="165">
        <f t="shared" si="207"/>
        <v>5</v>
      </c>
      <c r="I3317" s="166">
        <f>+Exports!G3320</f>
        <v>37.139299999999999</v>
      </c>
      <c r="J3317" s="166">
        <f>+'ELAP_IPCO-APND'!D3320</f>
        <v>9.09192</v>
      </c>
      <c r="K3317" s="166">
        <f>+(ExportsELAP[[#This Row],[Exports kWh - MPT]]/1000)*ExportsELAP[[#This Row],[EIM Price]]</f>
        <v>0.337667544456</v>
      </c>
      <c r="L3317" s="167" t="str">
        <f>+INDEX(ECR_Hours!$I$12:$I$15,MATCH(ExportsELAP[[#This Row],[Date Prevailing]],ECR_Hours!$H$12:$H$15,1))</f>
        <v>NS</v>
      </c>
      <c r="M3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8" spans="1:13" x14ac:dyDescent="0.25">
      <c r="A3318" s="164">
        <f>+Exports!A3321</f>
        <v>44700</v>
      </c>
      <c r="B3318" s="165">
        <f t="shared" si="204"/>
        <v>2022</v>
      </c>
      <c r="C3318" s="165">
        <f t="shared" si="205"/>
        <v>5</v>
      </c>
      <c r="D3318" s="165">
        <f t="shared" si="206"/>
        <v>19</v>
      </c>
      <c r="E3318" s="165">
        <f>+Exports!B3321</f>
        <v>5</v>
      </c>
      <c r="F3318" s="165">
        <f>+WEEKDAY(ExportsELAP[[#This Row],[Date Prevailing]],1)</f>
        <v>5</v>
      </c>
      <c r="G3318" s="165">
        <f>+COUNTIFS(ECR_Hours!$K$6:$K$7,ExportsELAP[[#This Row],[Date Prevailing]])</f>
        <v>0</v>
      </c>
      <c r="H3318" s="165">
        <f t="shared" si="207"/>
        <v>5</v>
      </c>
      <c r="I3318" s="166">
        <f>+Exports!G3321</f>
        <v>37.000599999999999</v>
      </c>
      <c r="J3318" s="166">
        <f>+'ELAP_IPCO-APND'!D3321</f>
        <v>12.55222</v>
      </c>
      <c r="K3318" s="166">
        <f>+(ExportsELAP[[#This Row],[Exports kWh - MPT]]/1000)*ExportsELAP[[#This Row],[EIM Price]]</f>
        <v>0.46443967133200004</v>
      </c>
      <c r="L3318" s="167" t="str">
        <f>+INDEX(ECR_Hours!$I$12:$I$15,MATCH(ExportsELAP[[#This Row],[Date Prevailing]],ECR_Hours!$H$12:$H$15,1))</f>
        <v>NS</v>
      </c>
      <c r="M3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19" spans="1:13" x14ac:dyDescent="0.25">
      <c r="A3319" s="164">
        <f>+Exports!A3322</f>
        <v>44700</v>
      </c>
      <c r="B3319" s="165">
        <f t="shared" si="204"/>
        <v>2022</v>
      </c>
      <c r="C3319" s="165">
        <f t="shared" si="205"/>
        <v>5</v>
      </c>
      <c r="D3319" s="165">
        <f t="shared" si="206"/>
        <v>19</v>
      </c>
      <c r="E3319" s="165">
        <f>+Exports!B3322</f>
        <v>6</v>
      </c>
      <c r="F3319" s="165">
        <f>+WEEKDAY(ExportsELAP[[#This Row],[Date Prevailing]],1)</f>
        <v>5</v>
      </c>
      <c r="G3319" s="165">
        <f>+COUNTIFS(ECR_Hours!$K$6:$K$7,ExportsELAP[[#This Row],[Date Prevailing]])</f>
        <v>0</v>
      </c>
      <c r="H3319" s="165">
        <f t="shared" si="207"/>
        <v>5</v>
      </c>
      <c r="I3319" s="166">
        <f>+Exports!G3322</f>
        <v>34.991700000000002</v>
      </c>
      <c r="J3319" s="166">
        <f>+'ELAP_IPCO-APND'!D3322</f>
        <v>12.933999999999999</v>
      </c>
      <c r="K3319" s="166">
        <f>+(ExportsELAP[[#This Row],[Exports kWh - MPT]]/1000)*ExportsELAP[[#This Row],[EIM Price]]</f>
        <v>0.45258264779999996</v>
      </c>
      <c r="L3319" s="167" t="str">
        <f>+INDEX(ECR_Hours!$I$12:$I$15,MATCH(ExportsELAP[[#This Row],[Date Prevailing]],ECR_Hours!$H$12:$H$15,1))</f>
        <v>NS</v>
      </c>
      <c r="M3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0" spans="1:13" x14ac:dyDescent="0.25">
      <c r="A3320" s="164">
        <f>+Exports!A3323</f>
        <v>44700</v>
      </c>
      <c r="B3320" s="165">
        <f t="shared" si="204"/>
        <v>2022</v>
      </c>
      <c r="C3320" s="165">
        <f t="shared" si="205"/>
        <v>5</v>
      </c>
      <c r="D3320" s="165">
        <f t="shared" si="206"/>
        <v>19</v>
      </c>
      <c r="E3320" s="165">
        <f>+Exports!B3323</f>
        <v>7</v>
      </c>
      <c r="F3320" s="165">
        <f>+WEEKDAY(ExportsELAP[[#This Row],[Date Prevailing]],1)</f>
        <v>5</v>
      </c>
      <c r="G3320" s="165">
        <f>+COUNTIFS(ECR_Hours!$K$6:$K$7,ExportsELAP[[#This Row],[Date Prevailing]])</f>
        <v>0</v>
      </c>
      <c r="H3320" s="165">
        <f t="shared" si="207"/>
        <v>5</v>
      </c>
      <c r="I3320" s="166">
        <f>+Exports!G3323</f>
        <v>123.66810000000001</v>
      </c>
      <c r="J3320" s="166">
        <f>+'ELAP_IPCO-APND'!D3323</f>
        <v>22.765260000000001</v>
      </c>
      <c r="K3320" s="166">
        <f>+(ExportsELAP[[#This Row],[Exports kWh - MPT]]/1000)*ExportsELAP[[#This Row],[EIM Price]]</f>
        <v>2.8153364502060003</v>
      </c>
      <c r="L3320" s="167" t="str">
        <f>+INDEX(ECR_Hours!$I$12:$I$15,MATCH(ExportsELAP[[#This Row],[Date Prevailing]],ECR_Hours!$H$12:$H$15,1))</f>
        <v>NS</v>
      </c>
      <c r="M3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1" spans="1:13" x14ac:dyDescent="0.25">
      <c r="A3321" s="164">
        <f>+Exports!A3324</f>
        <v>44700</v>
      </c>
      <c r="B3321" s="165">
        <f t="shared" si="204"/>
        <v>2022</v>
      </c>
      <c r="C3321" s="165">
        <f t="shared" si="205"/>
        <v>5</v>
      </c>
      <c r="D3321" s="165">
        <f t="shared" si="206"/>
        <v>19</v>
      </c>
      <c r="E3321" s="165">
        <f>+Exports!B3324</f>
        <v>8</v>
      </c>
      <c r="F3321" s="165">
        <f>+WEEKDAY(ExportsELAP[[#This Row],[Date Prevailing]],1)</f>
        <v>5</v>
      </c>
      <c r="G3321" s="165">
        <f>+COUNTIFS(ECR_Hours!$K$6:$K$7,ExportsELAP[[#This Row],[Date Prevailing]])</f>
        <v>0</v>
      </c>
      <c r="H3321" s="165">
        <f t="shared" si="207"/>
        <v>5</v>
      </c>
      <c r="I3321" s="166">
        <f>+Exports!G3324</f>
        <v>2552.8186999999998</v>
      </c>
      <c r="J3321" s="166">
        <f>+'ELAP_IPCO-APND'!D3324</f>
        <v>13.21658</v>
      </c>
      <c r="K3321" s="166">
        <f>+(ExportsELAP[[#This Row],[Exports kWh - MPT]]/1000)*ExportsELAP[[#This Row],[EIM Price]]</f>
        <v>33.739532574046002</v>
      </c>
      <c r="L3321" s="167" t="str">
        <f>+INDEX(ECR_Hours!$I$12:$I$15,MATCH(ExportsELAP[[#This Row],[Date Prevailing]],ECR_Hours!$H$12:$H$15,1))</f>
        <v>NS</v>
      </c>
      <c r="M3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2" spans="1:13" x14ac:dyDescent="0.25">
      <c r="A3322" s="164">
        <f>+Exports!A3325</f>
        <v>44700</v>
      </c>
      <c r="B3322" s="165">
        <f t="shared" si="204"/>
        <v>2022</v>
      </c>
      <c r="C3322" s="165">
        <f t="shared" si="205"/>
        <v>5</v>
      </c>
      <c r="D3322" s="165">
        <f t="shared" si="206"/>
        <v>19</v>
      </c>
      <c r="E3322" s="165">
        <f>+Exports!B3325</f>
        <v>9</v>
      </c>
      <c r="F3322" s="165">
        <f>+WEEKDAY(ExportsELAP[[#This Row],[Date Prevailing]],1)</f>
        <v>5</v>
      </c>
      <c r="G3322" s="165">
        <f>+COUNTIFS(ECR_Hours!$K$6:$K$7,ExportsELAP[[#This Row],[Date Prevailing]])</f>
        <v>0</v>
      </c>
      <c r="H3322" s="165">
        <f t="shared" si="207"/>
        <v>5</v>
      </c>
      <c r="I3322" s="166">
        <f>+Exports!G3325</f>
        <v>10254.8217</v>
      </c>
      <c r="J3322" s="166">
        <f>+'ELAP_IPCO-APND'!D3325</f>
        <v>14.49883</v>
      </c>
      <c r="K3322" s="166">
        <f>+(ExportsELAP[[#This Row],[Exports kWh - MPT]]/1000)*ExportsELAP[[#This Row],[EIM Price]]</f>
        <v>148.68291650861102</v>
      </c>
      <c r="L3322" s="167" t="str">
        <f>+INDEX(ECR_Hours!$I$12:$I$15,MATCH(ExportsELAP[[#This Row],[Date Prevailing]],ECR_Hours!$H$12:$H$15,1))</f>
        <v>NS</v>
      </c>
      <c r="M3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3" spans="1:13" x14ac:dyDescent="0.25">
      <c r="A3323" s="164">
        <f>+Exports!A3326</f>
        <v>44700</v>
      </c>
      <c r="B3323" s="165">
        <f t="shared" si="204"/>
        <v>2022</v>
      </c>
      <c r="C3323" s="165">
        <f t="shared" si="205"/>
        <v>5</v>
      </c>
      <c r="D3323" s="165">
        <f t="shared" si="206"/>
        <v>19</v>
      </c>
      <c r="E3323" s="165">
        <f>+Exports!B3326</f>
        <v>10</v>
      </c>
      <c r="F3323" s="165">
        <f>+WEEKDAY(ExportsELAP[[#This Row],[Date Prevailing]],1)</f>
        <v>5</v>
      </c>
      <c r="G3323" s="165">
        <f>+COUNTIFS(ECR_Hours!$K$6:$K$7,ExportsELAP[[#This Row],[Date Prevailing]])</f>
        <v>0</v>
      </c>
      <c r="H3323" s="165">
        <f t="shared" si="207"/>
        <v>5</v>
      </c>
      <c r="I3323" s="166">
        <f>+Exports!G3326</f>
        <v>21548.017899999999</v>
      </c>
      <c r="J3323" s="166">
        <f>+'ELAP_IPCO-APND'!D3326</f>
        <v>16.0261</v>
      </c>
      <c r="K3323" s="166">
        <f>+(ExportsELAP[[#This Row],[Exports kWh - MPT]]/1000)*ExportsELAP[[#This Row],[EIM Price]]</f>
        <v>345.33068966718997</v>
      </c>
      <c r="L3323" s="167" t="str">
        <f>+INDEX(ECR_Hours!$I$12:$I$15,MATCH(ExportsELAP[[#This Row],[Date Prevailing]],ECR_Hours!$H$12:$H$15,1))</f>
        <v>NS</v>
      </c>
      <c r="M3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4" spans="1:13" x14ac:dyDescent="0.25">
      <c r="A3324" s="164">
        <f>+Exports!A3327</f>
        <v>44700</v>
      </c>
      <c r="B3324" s="165">
        <f t="shared" si="204"/>
        <v>2022</v>
      </c>
      <c r="C3324" s="165">
        <f t="shared" si="205"/>
        <v>5</v>
      </c>
      <c r="D3324" s="165">
        <f t="shared" si="206"/>
        <v>19</v>
      </c>
      <c r="E3324" s="165">
        <f>+Exports!B3327</f>
        <v>11</v>
      </c>
      <c r="F3324" s="165">
        <f>+WEEKDAY(ExportsELAP[[#This Row],[Date Prevailing]],1)</f>
        <v>5</v>
      </c>
      <c r="G3324" s="165">
        <f>+COUNTIFS(ECR_Hours!$K$6:$K$7,ExportsELAP[[#This Row],[Date Prevailing]])</f>
        <v>0</v>
      </c>
      <c r="H3324" s="165">
        <f t="shared" si="207"/>
        <v>5</v>
      </c>
      <c r="I3324" s="166">
        <f>+Exports!G3327</f>
        <v>34821.069299999996</v>
      </c>
      <c r="J3324" s="166">
        <f>+'ELAP_IPCO-APND'!D3327</f>
        <v>17.660640000000001</v>
      </c>
      <c r="K3324" s="166">
        <f>+(ExportsELAP[[#This Row],[Exports kWh - MPT]]/1000)*ExportsELAP[[#This Row],[EIM Price]]</f>
        <v>614.96236932235195</v>
      </c>
      <c r="L3324" s="167" t="str">
        <f>+INDEX(ECR_Hours!$I$12:$I$15,MATCH(ExportsELAP[[#This Row],[Date Prevailing]],ECR_Hours!$H$12:$H$15,1))</f>
        <v>NS</v>
      </c>
      <c r="M3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5" spans="1:13" x14ac:dyDescent="0.25">
      <c r="A3325" s="164">
        <f>+Exports!A3328</f>
        <v>44700</v>
      </c>
      <c r="B3325" s="165">
        <f t="shared" si="204"/>
        <v>2022</v>
      </c>
      <c r="C3325" s="165">
        <f t="shared" si="205"/>
        <v>5</v>
      </c>
      <c r="D3325" s="165">
        <f t="shared" si="206"/>
        <v>19</v>
      </c>
      <c r="E3325" s="165">
        <f>+Exports!B3328</f>
        <v>12</v>
      </c>
      <c r="F3325" s="165">
        <f>+WEEKDAY(ExportsELAP[[#This Row],[Date Prevailing]],1)</f>
        <v>5</v>
      </c>
      <c r="G3325" s="165">
        <f>+COUNTIFS(ECR_Hours!$K$6:$K$7,ExportsELAP[[#This Row],[Date Prevailing]])</f>
        <v>0</v>
      </c>
      <c r="H3325" s="165">
        <f t="shared" si="207"/>
        <v>5</v>
      </c>
      <c r="I3325" s="166">
        <f>+Exports!G3328</f>
        <v>35914.4156</v>
      </c>
      <c r="J3325" s="166">
        <f>+'ELAP_IPCO-APND'!D3328</f>
        <v>18.107669999999999</v>
      </c>
      <c r="K3325" s="166">
        <f>+(ExportsELAP[[#This Row],[Exports kWh - MPT]]/1000)*ExportsELAP[[#This Row],[EIM Price]]</f>
        <v>650.32638592765193</v>
      </c>
      <c r="L3325" s="167" t="str">
        <f>+INDEX(ECR_Hours!$I$12:$I$15,MATCH(ExportsELAP[[#This Row],[Date Prevailing]],ECR_Hours!$H$12:$H$15,1))</f>
        <v>NS</v>
      </c>
      <c r="M3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6" spans="1:13" x14ac:dyDescent="0.25">
      <c r="A3326" s="164">
        <f>+Exports!A3329</f>
        <v>44700</v>
      </c>
      <c r="B3326" s="165">
        <f t="shared" si="204"/>
        <v>2022</v>
      </c>
      <c r="C3326" s="165">
        <f t="shared" si="205"/>
        <v>5</v>
      </c>
      <c r="D3326" s="165">
        <f t="shared" si="206"/>
        <v>19</v>
      </c>
      <c r="E3326" s="165">
        <f>+Exports!B3329</f>
        <v>13</v>
      </c>
      <c r="F3326" s="165">
        <f>+WEEKDAY(ExportsELAP[[#This Row],[Date Prevailing]],1)</f>
        <v>5</v>
      </c>
      <c r="G3326" s="165">
        <f>+COUNTIFS(ECR_Hours!$K$6:$K$7,ExportsELAP[[#This Row],[Date Prevailing]])</f>
        <v>0</v>
      </c>
      <c r="H3326" s="165">
        <f t="shared" si="207"/>
        <v>5</v>
      </c>
      <c r="I3326" s="166">
        <f>+Exports!G3329</f>
        <v>38633.139299999995</v>
      </c>
      <c r="J3326" s="166">
        <f>+'ELAP_IPCO-APND'!D3329</f>
        <v>20.95767</v>
      </c>
      <c r="K3326" s="166">
        <f>+(ExportsELAP[[#This Row],[Exports kWh - MPT]]/1000)*ExportsELAP[[#This Row],[EIM Price]]</f>
        <v>809.66058451343088</v>
      </c>
      <c r="L3326" s="167" t="str">
        <f>+INDEX(ECR_Hours!$I$12:$I$15,MATCH(ExportsELAP[[#This Row],[Date Prevailing]],ECR_Hours!$H$12:$H$15,1))</f>
        <v>NS</v>
      </c>
      <c r="M3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7" spans="1:13" x14ac:dyDescent="0.25">
      <c r="A3327" s="164">
        <f>+Exports!A3330</f>
        <v>44700</v>
      </c>
      <c r="B3327" s="165">
        <f t="shared" si="204"/>
        <v>2022</v>
      </c>
      <c r="C3327" s="165">
        <f t="shared" si="205"/>
        <v>5</v>
      </c>
      <c r="D3327" s="165">
        <f t="shared" si="206"/>
        <v>19</v>
      </c>
      <c r="E3327" s="165">
        <f>+Exports!B3330</f>
        <v>14</v>
      </c>
      <c r="F3327" s="165">
        <f>+WEEKDAY(ExportsELAP[[#This Row],[Date Prevailing]],1)</f>
        <v>5</v>
      </c>
      <c r="G3327" s="165">
        <f>+COUNTIFS(ECR_Hours!$K$6:$K$7,ExportsELAP[[#This Row],[Date Prevailing]])</f>
        <v>0</v>
      </c>
      <c r="H3327" s="165">
        <f t="shared" si="207"/>
        <v>5</v>
      </c>
      <c r="I3327" s="166">
        <f>+Exports!G3330</f>
        <v>49331.423000000003</v>
      </c>
      <c r="J3327" s="166">
        <f>+'ELAP_IPCO-APND'!D3330</f>
        <v>18.030519999999999</v>
      </c>
      <c r="K3327" s="166">
        <f>+(ExportsELAP[[#This Row],[Exports kWh - MPT]]/1000)*ExportsELAP[[#This Row],[EIM Price]]</f>
        <v>889.47120902995994</v>
      </c>
      <c r="L3327" s="167" t="str">
        <f>+INDEX(ECR_Hours!$I$12:$I$15,MATCH(ExportsELAP[[#This Row],[Date Prevailing]],ECR_Hours!$H$12:$H$15,1))</f>
        <v>NS</v>
      </c>
      <c r="M3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8" spans="1:13" x14ac:dyDescent="0.25">
      <c r="A3328" s="164">
        <f>+Exports!A3331</f>
        <v>44700</v>
      </c>
      <c r="B3328" s="165">
        <f t="shared" si="204"/>
        <v>2022</v>
      </c>
      <c r="C3328" s="165">
        <f t="shared" si="205"/>
        <v>5</v>
      </c>
      <c r="D3328" s="165">
        <f t="shared" si="206"/>
        <v>19</v>
      </c>
      <c r="E3328" s="165">
        <f>+Exports!B3331</f>
        <v>15</v>
      </c>
      <c r="F3328" s="165">
        <f>+WEEKDAY(ExportsELAP[[#This Row],[Date Prevailing]],1)</f>
        <v>5</v>
      </c>
      <c r="G3328" s="165">
        <f>+COUNTIFS(ECR_Hours!$K$6:$K$7,ExportsELAP[[#This Row],[Date Prevailing]])</f>
        <v>0</v>
      </c>
      <c r="H3328" s="165">
        <f t="shared" si="207"/>
        <v>5</v>
      </c>
      <c r="I3328" s="166">
        <f>+Exports!G3331</f>
        <v>49972.583499999993</v>
      </c>
      <c r="J3328" s="166">
        <f>+'ELAP_IPCO-APND'!D3331</f>
        <v>15.57072</v>
      </c>
      <c r="K3328" s="166">
        <f>+(ExportsELAP[[#This Row],[Exports kWh - MPT]]/1000)*ExportsELAP[[#This Row],[EIM Price]]</f>
        <v>778.10910535511982</v>
      </c>
      <c r="L3328" s="167" t="str">
        <f>+INDEX(ECR_Hours!$I$12:$I$15,MATCH(ExportsELAP[[#This Row],[Date Prevailing]],ECR_Hours!$H$12:$H$15,1))</f>
        <v>NS</v>
      </c>
      <c r="M3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29" spans="1:13" x14ac:dyDescent="0.25">
      <c r="A3329" s="164">
        <f>+Exports!A3332</f>
        <v>44700</v>
      </c>
      <c r="B3329" s="165">
        <f t="shared" si="204"/>
        <v>2022</v>
      </c>
      <c r="C3329" s="165">
        <f t="shared" si="205"/>
        <v>5</v>
      </c>
      <c r="D3329" s="165">
        <f t="shared" si="206"/>
        <v>19</v>
      </c>
      <c r="E3329" s="165">
        <f>+Exports!B3332</f>
        <v>16</v>
      </c>
      <c r="F3329" s="165">
        <f>+WEEKDAY(ExportsELAP[[#This Row],[Date Prevailing]],1)</f>
        <v>5</v>
      </c>
      <c r="G3329" s="165">
        <f>+COUNTIFS(ECR_Hours!$K$6:$K$7,ExportsELAP[[#This Row],[Date Prevailing]])</f>
        <v>0</v>
      </c>
      <c r="H3329" s="165">
        <f t="shared" si="207"/>
        <v>5</v>
      </c>
      <c r="I3329" s="166">
        <f>+Exports!G3332</f>
        <v>41849.884100000003</v>
      </c>
      <c r="J3329" s="166">
        <f>+'ELAP_IPCO-APND'!D3332</f>
        <v>16.012609999999999</v>
      </c>
      <c r="K3329" s="166">
        <f>+(ExportsELAP[[#This Row],[Exports kWh - MPT]]/1000)*ExportsELAP[[#This Row],[EIM Price]]</f>
        <v>670.12587263850105</v>
      </c>
      <c r="L3329" s="167" t="str">
        <f>+INDEX(ECR_Hours!$I$12:$I$15,MATCH(ExportsELAP[[#This Row],[Date Prevailing]],ECR_Hours!$H$12:$H$15,1))</f>
        <v>NS</v>
      </c>
      <c r="M3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0" spans="1:13" x14ac:dyDescent="0.25">
      <c r="A3330" s="164">
        <f>+Exports!A3333</f>
        <v>44700</v>
      </c>
      <c r="B3330" s="165">
        <f t="shared" ref="B3330:B3393" si="208">+YEAR(A3330)</f>
        <v>2022</v>
      </c>
      <c r="C3330" s="165">
        <f t="shared" ref="C3330:C3393" si="209">+MONTH(A3330)</f>
        <v>5</v>
      </c>
      <c r="D3330" s="165">
        <f t="shared" ref="D3330:D3393" si="210">+DAY(A3330)</f>
        <v>19</v>
      </c>
      <c r="E3330" s="165">
        <f>+Exports!B3333</f>
        <v>17</v>
      </c>
      <c r="F3330" s="165">
        <f>+WEEKDAY(ExportsELAP[[#This Row],[Date Prevailing]],1)</f>
        <v>5</v>
      </c>
      <c r="G3330" s="165">
        <f>+COUNTIFS(ECR_Hours!$K$6:$K$7,ExportsELAP[[#This Row],[Date Prevailing]])</f>
        <v>0</v>
      </c>
      <c r="H3330" s="165">
        <f t="shared" ref="H3330:H3393" si="211">+IF(G3330=1,0,F3330)</f>
        <v>5</v>
      </c>
      <c r="I3330" s="166">
        <f>+Exports!G3333</f>
        <v>32914.182099999998</v>
      </c>
      <c r="J3330" s="166">
        <f>+'ELAP_IPCO-APND'!D3333</f>
        <v>9.59863</v>
      </c>
      <c r="K3330" s="166">
        <f>+(ExportsELAP[[#This Row],[Exports kWh - MPT]]/1000)*ExportsELAP[[#This Row],[EIM Price]]</f>
        <v>315.93105573052298</v>
      </c>
      <c r="L3330" s="167" t="str">
        <f>+INDEX(ECR_Hours!$I$12:$I$15,MATCH(ExportsELAP[[#This Row],[Date Prevailing]],ECR_Hours!$H$12:$H$15,1))</f>
        <v>NS</v>
      </c>
      <c r="M3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1" spans="1:13" x14ac:dyDescent="0.25">
      <c r="A3331" s="164">
        <f>+Exports!A3334</f>
        <v>44700</v>
      </c>
      <c r="B3331" s="165">
        <f t="shared" si="208"/>
        <v>2022</v>
      </c>
      <c r="C3331" s="165">
        <f t="shared" si="209"/>
        <v>5</v>
      </c>
      <c r="D3331" s="165">
        <f t="shared" si="210"/>
        <v>19</v>
      </c>
      <c r="E3331" s="165">
        <f>+Exports!B3334</f>
        <v>18</v>
      </c>
      <c r="F3331" s="165">
        <f>+WEEKDAY(ExportsELAP[[#This Row],[Date Prevailing]],1)</f>
        <v>5</v>
      </c>
      <c r="G3331" s="165">
        <f>+COUNTIFS(ECR_Hours!$K$6:$K$7,ExportsELAP[[#This Row],[Date Prevailing]])</f>
        <v>0</v>
      </c>
      <c r="H3331" s="165">
        <f t="shared" si="211"/>
        <v>5</v>
      </c>
      <c r="I3331" s="166">
        <f>+Exports!G3334</f>
        <v>25935.866900000001</v>
      </c>
      <c r="J3331" s="166">
        <f>+'ELAP_IPCO-APND'!D3334</f>
        <v>32.448169999999998</v>
      </c>
      <c r="K3331" s="166">
        <f>+(ExportsELAP[[#This Row],[Exports kWh - MPT]]/1000)*ExportsELAP[[#This Row],[EIM Price]]</f>
        <v>841.57141826857298</v>
      </c>
      <c r="L3331" s="167" t="str">
        <f>+INDEX(ECR_Hours!$I$12:$I$15,MATCH(ExportsELAP[[#This Row],[Date Prevailing]],ECR_Hours!$H$12:$H$15,1))</f>
        <v>NS</v>
      </c>
      <c r="M3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2" spans="1:13" x14ac:dyDescent="0.25">
      <c r="A3332" s="164">
        <f>+Exports!A3335</f>
        <v>44700</v>
      </c>
      <c r="B3332" s="165">
        <f t="shared" si="208"/>
        <v>2022</v>
      </c>
      <c r="C3332" s="165">
        <f t="shared" si="209"/>
        <v>5</v>
      </c>
      <c r="D3332" s="165">
        <f t="shared" si="210"/>
        <v>19</v>
      </c>
      <c r="E3332" s="165">
        <f>+Exports!B3335</f>
        <v>19</v>
      </c>
      <c r="F3332" s="165">
        <f>+WEEKDAY(ExportsELAP[[#This Row],[Date Prevailing]],1)</f>
        <v>5</v>
      </c>
      <c r="G3332" s="165">
        <f>+COUNTIFS(ECR_Hours!$K$6:$K$7,ExportsELAP[[#This Row],[Date Prevailing]])</f>
        <v>0</v>
      </c>
      <c r="H3332" s="165">
        <f t="shared" si="211"/>
        <v>5</v>
      </c>
      <c r="I3332" s="166">
        <f>+Exports!G3335</f>
        <v>17178.038700000001</v>
      </c>
      <c r="J3332" s="166">
        <f>+'ELAP_IPCO-APND'!D3335</f>
        <v>30.484829999999999</v>
      </c>
      <c r="K3332" s="166">
        <f>+(ExportsELAP[[#This Row],[Exports kWh - MPT]]/1000)*ExportsELAP[[#This Row],[EIM Price]]</f>
        <v>523.66958950292099</v>
      </c>
      <c r="L3332" s="167" t="str">
        <f>+INDEX(ECR_Hours!$I$12:$I$15,MATCH(ExportsELAP[[#This Row],[Date Prevailing]],ECR_Hours!$H$12:$H$15,1))</f>
        <v>NS</v>
      </c>
      <c r="M3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3" spans="1:13" x14ac:dyDescent="0.25">
      <c r="A3333" s="164">
        <f>+Exports!A3336</f>
        <v>44700</v>
      </c>
      <c r="B3333" s="165">
        <f t="shared" si="208"/>
        <v>2022</v>
      </c>
      <c r="C3333" s="165">
        <f t="shared" si="209"/>
        <v>5</v>
      </c>
      <c r="D3333" s="165">
        <f t="shared" si="210"/>
        <v>19</v>
      </c>
      <c r="E3333" s="165">
        <f>+Exports!B3336</f>
        <v>20</v>
      </c>
      <c r="F3333" s="165">
        <f>+WEEKDAY(ExportsELAP[[#This Row],[Date Prevailing]],1)</f>
        <v>5</v>
      </c>
      <c r="G3333" s="165">
        <f>+COUNTIFS(ECR_Hours!$K$6:$K$7,ExportsELAP[[#This Row],[Date Prevailing]])</f>
        <v>0</v>
      </c>
      <c r="H3333" s="165">
        <f t="shared" si="211"/>
        <v>5</v>
      </c>
      <c r="I3333" s="166">
        <f>+Exports!G3336</f>
        <v>5931.3146999999999</v>
      </c>
      <c r="J3333" s="166">
        <f>+'ELAP_IPCO-APND'!D3336</f>
        <v>14.59097</v>
      </c>
      <c r="K3333" s="166">
        <f>+(ExportsELAP[[#This Row],[Exports kWh - MPT]]/1000)*ExportsELAP[[#This Row],[EIM Price]]</f>
        <v>86.543634848259003</v>
      </c>
      <c r="L3333" s="167" t="str">
        <f>+INDEX(ECR_Hours!$I$12:$I$15,MATCH(ExportsELAP[[#This Row],[Date Prevailing]],ECR_Hours!$H$12:$H$15,1))</f>
        <v>NS</v>
      </c>
      <c r="M3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4" spans="1:13" x14ac:dyDescent="0.25">
      <c r="A3334" s="164">
        <f>+Exports!A3337</f>
        <v>44700</v>
      </c>
      <c r="B3334" s="165">
        <f t="shared" si="208"/>
        <v>2022</v>
      </c>
      <c r="C3334" s="165">
        <f t="shared" si="209"/>
        <v>5</v>
      </c>
      <c r="D3334" s="165">
        <f t="shared" si="210"/>
        <v>19</v>
      </c>
      <c r="E3334" s="165">
        <f>+Exports!B3337</f>
        <v>21</v>
      </c>
      <c r="F3334" s="165">
        <f>+WEEKDAY(ExportsELAP[[#This Row],[Date Prevailing]],1)</f>
        <v>5</v>
      </c>
      <c r="G3334" s="165">
        <f>+COUNTIFS(ECR_Hours!$K$6:$K$7,ExportsELAP[[#This Row],[Date Prevailing]])</f>
        <v>0</v>
      </c>
      <c r="H3334" s="165">
        <f t="shared" si="211"/>
        <v>5</v>
      </c>
      <c r="I3334" s="166">
        <f>+Exports!G3337</f>
        <v>863.84940000000006</v>
      </c>
      <c r="J3334" s="166">
        <f>+'ELAP_IPCO-APND'!D3337</f>
        <v>41.734639999999999</v>
      </c>
      <c r="K3334" s="166">
        <f>+(ExportsELAP[[#This Row],[Exports kWh - MPT]]/1000)*ExportsELAP[[#This Row],[EIM Price]]</f>
        <v>36.052443723216001</v>
      </c>
      <c r="L3334" s="167" t="str">
        <f>+INDEX(ECR_Hours!$I$12:$I$15,MATCH(ExportsELAP[[#This Row],[Date Prevailing]],ECR_Hours!$H$12:$H$15,1))</f>
        <v>NS</v>
      </c>
      <c r="M3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5" spans="1:13" x14ac:dyDescent="0.25">
      <c r="A3335" s="164">
        <f>+Exports!A3338</f>
        <v>44700</v>
      </c>
      <c r="B3335" s="165">
        <f t="shared" si="208"/>
        <v>2022</v>
      </c>
      <c r="C3335" s="165">
        <f t="shared" si="209"/>
        <v>5</v>
      </c>
      <c r="D3335" s="165">
        <f t="shared" si="210"/>
        <v>19</v>
      </c>
      <c r="E3335" s="165">
        <f>+Exports!B3338</f>
        <v>22</v>
      </c>
      <c r="F3335" s="165">
        <f>+WEEKDAY(ExportsELAP[[#This Row],[Date Prevailing]],1)</f>
        <v>5</v>
      </c>
      <c r="G3335" s="165">
        <f>+COUNTIFS(ECR_Hours!$K$6:$K$7,ExportsELAP[[#This Row],[Date Prevailing]])</f>
        <v>0</v>
      </c>
      <c r="H3335" s="165">
        <f t="shared" si="211"/>
        <v>5</v>
      </c>
      <c r="I3335" s="166">
        <f>+Exports!G3338</f>
        <v>29.888500000000001</v>
      </c>
      <c r="J3335" s="166">
        <f>+'ELAP_IPCO-APND'!D3338</f>
        <v>33.961750000000002</v>
      </c>
      <c r="K3335" s="166">
        <f>+(ExportsELAP[[#This Row],[Exports kWh - MPT]]/1000)*ExportsELAP[[#This Row],[EIM Price]]</f>
        <v>1.0150657648750001</v>
      </c>
      <c r="L3335" s="167" t="str">
        <f>+INDEX(ECR_Hours!$I$12:$I$15,MATCH(ExportsELAP[[#This Row],[Date Prevailing]],ECR_Hours!$H$12:$H$15,1))</f>
        <v>NS</v>
      </c>
      <c r="M3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6" spans="1:13" x14ac:dyDescent="0.25">
      <c r="A3336" s="164">
        <f>+Exports!A3339</f>
        <v>44700</v>
      </c>
      <c r="B3336" s="165">
        <f t="shared" si="208"/>
        <v>2022</v>
      </c>
      <c r="C3336" s="165">
        <f t="shared" si="209"/>
        <v>5</v>
      </c>
      <c r="D3336" s="165">
        <f t="shared" si="210"/>
        <v>19</v>
      </c>
      <c r="E3336" s="165">
        <f>+Exports!B3339</f>
        <v>23</v>
      </c>
      <c r="F3336" s="165">
        <f>+WEEKDAY(ExportsELAP[[#This Row],[Date Prevailing]],1)</f>
        <v>5</v>
      </c>
      <c r="G3336" s="165">
        <f>+COUNTIFS(ECR_Hours!$K$6:$K$7,ExportsELAP[[#This Row],[Date Prevailing]])</f>
        <v>0</v>
      </c>
      <c r="H3336" s="165">
        <f t="shared" si="211"/>
        <v>5</v>
      </c>
      <c r="I3336" s="166">
        <f>+Exports!G3339</f>
        <v>32.509399999999999</v>
      </c>
      <c r="J3336" s="166">
        <f>+'ELAP_IPCO-APND'!D3339</f>
        <v>29.918099999999999</v>
      </c>
      <c r="K3336" s="166">
        <f>+(ExportsELAP[[#This Row],[Exports kWh - MPT]]/1000)*ExportsELAP[[#This Row],[EIM Price]]</f>
        <v>0.97261948013999999</v>
      </c>
      <c r="L3336" s="167" t="str">
        <f>+INDEX(ECR_Hours!$I$12:$I$15,MATCH(ExportsELAP[[#This Row],[Date Prevailing]],ECR_Hours!$H$12:$H$15,1))</f>
        <v>NS</v>
      </c>
      <c r="M3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7" spans="1:13" x14ac:dyDescent="0.25">
      <c r="A3337" s="164">
        <f>+Exports!A3340</f>
        <v>44700</v>
      </c>
      <c r="B3337" s="165">
        <f t="shared" si="208"/>
        <v>2022</v>
      </c>
      <c r="C3337" s="165">
        <f t="shared" si="209"/>
        <v>5</v>
      </c>
      <c r="D3337" s="165">
        <f t="shared" si="210"/>
        <v>19</v>
      </c>
      <c r="E3337" s="165">
        <f>+Exports!B3340</f>
        <v>24</v>
      </c>
      <c r="F3337" s="165">
        <f>+WEEKDAY(ExportsELAP[[#This Row],[Date Prevailing]],1)</f>
        <v>5</v>
      </c>
      <c r="G3337" s="165">
        <f>+COUNTIFS(ECR_Hours!$K$6:$K$7,ExportsELAP[[#This Row],[Date Prevailing]])</f>
        <v>0</v>
      </c>
      <c r="H3337" s="165">
        <f t="shared" si="211"/>
        <v>5</v>
      </c>
      <c r="I3337" s="166">
        <f>+Exports!G3340</f>
        <v>33.1295</v>
      </c>
      <c r="J3337" s="166">
        <f>+'ELAP_IPCO-APND'!D3340</f>
        <v>21.595929999999999</v>
      </c>
      <c r="K3337" s="166">
        <f>+(ExportsELAP[[#This Row],[Exports kWh - MPT]]/1000)*ExportsELAP[[#This Row],[EIM Price]]</f>
        <v>0.71546236293499998</v>
      </c>
      <c r="L3337" s="167" t="str">
        <f>+INDEX(ECR_Hours!$I$12:$I$15,MATCH(ExportsELAP[[#This Row],[Date Prevailing]],ECR_Hours!$H$12:$H$15,1))</f>
        <v>NS</v>
      </c>
      <c r="M3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8" spans="1:13" x14ac:dyDescent="0.25">
      <c r="A3338" s="164">
        <f>+Exports!A3341</f>
        <v>44701</v>
      </c>
      <c r="B3338" s="165">
        <f t="shared" si="208"/>
        <v>2022</v>
      </c>
      <c r="C3338" s="165">
        <f t="shared" si="209"/>
        <v>5</v>
      </c>
      <c r="D3338" s="165">
        <f t="shared" si="210"/>
        <v>20</v>
      </c>
      <c r="E3338" s="165">
        <f>+Exports!B3341</f>
        <v>1</v>
      </c>
      <c r="F3338" s="165">
        <f>+WEEKDAY(ExportsELAP[[#This Row],[Date Prevailing]],1)</f>
        <v>6</v>
      </c>
      <c r="G3338" s="165">
        <f>+COUNTIFS(ECR_Hours!$K$6:$K$7,ExportsELAP[[#This Row],[Date Prevailing]])</f>
        <v>0</v>
      </c>
      <c r="H3338" s="165">
        <f t="shared" si="211"/>
        <v>6</v>
      </c>
      <c r="I3338" s="166">
        <f>+Exports!G3341</f>
        <v>25.056000000000001</v>
      </c>
      <c r="J3338" s="166">
        <f>+'ELAP_IPCO-APND'!D3341</f>
        <v>19.064679999999999</v>
      </c>
      <c r="K3338" s="166">
        <f>+(ExportsELAP[[#This Row],[Exports kWh - MPT]]/1000)*ExportsELAP[[#This Row],[EIM Price]]</f>
        <v>0.47768462208000001</v>
      </c>
      <c r="L3338" s="167" t="str">
        <f>+INDEX(ECR_Hours!$I$12:$I$15,MATCH(ExportsELAP[[#This Row],[Date Prevailing]],ECR_Hours!$H$12:$H$15,1))</f>
        <v>NS</v>
      </c>
      <c r="M3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39" spans="1:13" x14ac:dyDescent="0.25">
      <c r="A3339" s="164">
        <f>+Exports!A3342</f>
        <v>44701</v>
      </c>
      <c r="B3339" s="165">
        <f t="shared" si="208"/>
        <v>2022</v>
      </c>
      <c r="C3339" s="165">
        <f t="shared" si="209"/>
        <v>5</v>
      </c>
      <c r="D3339" s="165">
        <f t="shared" si="210"/>
        <v>20</v>
      </c>
      <c r="E3339" s="165">
        <f>+Exports!B3342</f>
        <v>2</v>
      </c>
      <c r="F3339" s="165">
        <f>+WEEKDAY(ExportsELAP[[#This Row],[Date Prevailing]],1)</f>
        <v>6</v>
      </c>
      <c r="G3339" s="165">
        <f>+COUNTIFS(ECR_Hours!$K$6:$K$7,ExportsELAP[[#This Row],[Date Prevailing]])</f>
        <v>0</v>
      </c>
      <c r="H3339" s="165">
        <f t="shared" si="211"/>
        <v>6</v>
      </c>
      <c r="I3339" s="166">
        <f>+Exports!G3342</f>
        <v>26.136299999999999</v>
      </c>
      <c r="J3339" s="166">
        <f>+'ELAP_IPCO-APND'!D3342</f>
        <v>5.0966300000000002</v>
      </c>
      <c r="K3339" s="166">
        <f>+(ExportsELAP[[#This Row],[Exports kWh - MPT]]/1000)*ExportsELAP[[#This Row],[EIM Price]]</f>
        <v>0.13320705066899999</v>
      </c>
      <c r="L3339" s="167" t="str">
        <f>+INDEX(ECR_Hours!$I$12:$I$15,MATCH(ExportsELAP[[#This Row],[Date Prevailing]],ECR_Hours!$H$12:$H$15,1))</f>
        <v>NS</v>
      </c>
      <c r="M3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0" spans="1:13" x14ac:dyDescent="0.25">
      <c r="A3340" s="164">
        <f>+Exports!A3343</f>
        <v>44701</v>
      </c>
      <c r="B3340" s="165">
        <f t="shared" si="208"/>
        <v>2022</v>
      </c>
      <c r="C3340" s="165">
        <f t="shared" si="209"/>
        <v>5</v>
      </c>
      <c r="D3340" s="165">
        <f t="shared" si="210"/>
        <v>20</v>
      </c>
      <c r="E3340" s="165">
        <f>+Exports!B3343</f>
        <v>3</v>
      </c>
      <c r="F3340" s="165">
        <f>+WEEKDAY(ExportsELAP[[#This Row],[Date Prevailing]],1)</f>
        <v>6</v>
      </c>
      <c r="G3340" s="165">
        <f>+COUNTIFS(ECR_Hours!$K$6:$K$7,ExportsELAP[[#This Row],[Date Prevailing]])</f>
        <v>0</v>
      </c>
      <c r="H3340" s="165">
        <f t="shared" si="211"/>
        <v>6</v>
      </c>
      <c r="I3340" s="166">
        <f>+Exports!G3343</f>
        <v>29.436899999999902</v>
      </c>
      <c r="J3340" s="166">
        <f>+'ELAP_IPCO-APND'!D3343</f>
        <v>8.6405600000000007</v>
      </c>
      <c r="K3340" s="166">
        <f>+(ExportsELAP[[#This Row],[Exports kWh - MPT]]/1000)*ExportsELAP[[#This Row],[EIM Price]]</f>
        <v>0.25435130066399919</v>
      </c>
      <c r="L3340" s="167" t="str">
        <f>+INDEX(ECR_Hours!$I$12:$I$15,MATCH(ExportsELAP[[#This Row],[Date Prevailing]],ECR_Hours!$H$12:$H$15,1))</f>
        <v>NS</v>
      </c>
      <c r="M3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1" spans="1:13" x14ac:dyDescent="0.25">
      <c r="A3341" s="164">
        <f>+Exports!A3344</f>
        <v>44701</v>
      </c>
      <c r="B3341" s="165">
        <f t="shared" si="208"/>
        <v>2022</v>
      </c>
      <c r="C3341" s="165">
        <f t="shared" si="209"/>
        <v>5</v>
      </c>
      <c r="D3341" s="165">
        <f t="shared" si="210"/>
        <v>20</v>
      </c>
      <c r="E3341" s="165">
        <f>+Exports!B3344</f>
        <v>4</v>
      </c>
      <c r="F3341" s="165">
        <f>+WEEKDAY(ExportsELAP[[#This Row],[Date Prevailing]],1)</f>
        <v>6</v>
      </c>
      <c r="G3341" s="165">
        <f>+COUNTIFS(ECR_Hours!$K$6:$K$7,ExportsELAP[[#This Row],[Date Prevailing]])</f>
        <v>0</v>
      </c>
      <c r="H3341" s="165">
        <f t="shared" si="211"/>
        <v>6</v>
      </c>
      <c r="I3341" s="166">
        <f>+Exports!G3344</f>
        <v>30.657900000000001</v>
      </c>
      <c r="J3341" s="166">
        <f>+'ELAP_IPCO-APND'!D3344</f>
        <v>8.8964700000000008</v>
      </c>
      <c r="K3341" s="166">
        <f>+(ExportsELAP[[#This Row],[Exports kWh - MPT]]/1000)*ExportsELAP[[#This Row],[EIM Price]]</f>
        <v>0.27274708761300004</v>
      </c>
      <c r="L3341" s="167" t="str">
        <f>+INDEX(ECR_Hours!$I$12:$I$15,MATCH(ExportsELAP[[#This Row],[Date Prevailing]],ECR_Hours!$H$12:$H$15,1))</f>
        <v>NS</v>
      </c>
      <c r="M3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2" spans="1:13" x14ac:dyDescent="0.25">
      <c r="A3342" s="164">
        <f>+Exports!A3345</f>
        <v>44701</v>
      </c>
      <c r="B3342" s="165">
        <f t="shared" si="208"/>
        <v>2022</v>
      </c>
      <c r="C3342" s="165">
        <f t="shared" si="209"/>
        <v>5</v>
      </c>
      <c r="D3342" s="165">
        <f t="shared" si="210"/>
        <v>20</v>
      </c>
      <c r="E3342" s="165">
        <f>+Exports!B3345</f>
        <v>5</v>
      </c>
      <c r="F3342" s="165">
        <f>+WEEKDAY(ExportsELAP[[#This Row],[Date Prevailing]],1)</f>
        <v>6</v>
      </c>
      <c r="G3342" s="165">
        <f>+COUNTIFS(ECR_Hours!$K$6:$K$7,ExportsELAP[[#This Row],[Date Prevailing]])</f>
        <v>0</v>
      </c>
      <c r="H3342" s="165">
        <f t="shared" si="211"/>
        <v>6</v>
      </c>
      <c r="I3342" s="166">
        <f>+Exports!G3345</f>
        <v>34.6798</v>
      </c>
      <c r="J3342" s="166">
        <f>+'ELAP_IPCO-APND'!D3345</f>
        <v>15.29679</v>
      </c>
      <c r="K3342" s="166">
        <f>+(ExportsELAP[[#This Row],[Exports kWh - MPT]]/1000)*ExportsELAP[[#This Row],[EIM Price]]</f>
        <v>0.53048961784199988</v>
      </c>
      <c r="L3342" s="167" t="str">
        <f>+INDEX(ECR_Hours!$I$12:$I$15,MATCH(ExportsELAP[[#This Row],[Date Prevailing]],ECR_Hours!$H$12:$H$15,1))</f>
        <v>NS</v>
      </c>
      <c r="M3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3" spans="1:13" x14ac:dyDescent="0.25">
      <c r="A3343" s="164">
        <f>+Exports!A3346</f>
        <v>44701</v>
      </c>
      <c r="B3343" s="165">
        <f t="shared" si="208"/>
        <v>2022</v>
      </c>
      <c r="C3343" s="165">
        <f t="shared" si="209"/>
        <v>5</v>
      </c>
      <c r="D3343" s="165">
        <f t="shared" si="210"/>
        <v>20</v>
      </c>
      <c r="E3343" s="165">
        <f>+Exports!B3346</f>
        <v>6</v>
      </c>
      <c r="F3343" s="165">
        <f>+WEEKDAY(ExportsELAP[[#This Row],[Date Prevailing]],1)</f>
        <v>6</v>
      </c>
      <c r="G3343" s="165">
        <f>+COUNTIFS(ECR_Hours!$K$6:$K$7,ExportsELAP[[#This Row],[Date Prevailing]])</f>
        <v>0</v>
      </c>
      <c r="H3343" s="165">
        <f t="shared" si="211"/>
        <v>6</v>
      </c>
      <c r="I3343" s="166">
        <f>+Exports!G3346</f>
        <v>29.929299999999998</v>
      </c>
      <c r="J3343" s="166">
        <f>+'ELAP_IPCO-APND'!D3346</f>
        <v>20.744440000000001</v>
      </c>
      <c r="K3343" s="166">
        <f>+(ExportsELAP[[#This Row],[Exports kWh - MPT]]/1000)*ExportsELAP[[#This Row],[EIM Price]]</f>
        <v>0.62086656809200003</v>
      </c>
      <c r="L3343" s="167" t="str">
        <f>+INDEX(ECR_Hours!$I$12:$I$15,MATCH(ExportsELAP[[#This Row],[Date Prevailing]],ECR_Hours!$H$12:$H$15,1))</f>
        <v>NS</v>
      </c>
      <c r="M3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4" spans="1:13" x14ac:dyDescent="0.25">
      <c r="A3344" s="164">
        <f>+Exports!A3347</f>
        <v>44701</v>
      </c>
      <c r="B3344" s="165">
        <f t="shared" si="208"/>
        <v>2022</v>
      </c>
      <c r="C3344" s="165">
        <f t="shared" si="209"/>
        <v>5</v>
      </c>
      <c r="D3344" s="165">
        <f t="shared" si="210"/>
        <v>20</v>
      </c>
      <c r="E3344" s="165">
        <f>+Exports!B3347</f>
        <v>7</v>
      </c>
      <c r="F3344" s="165">
        <f>+WEEKDAY(ExportsELAP[[#This Row],[Date Prevailing]],1)</f>
        <v>6</v>
      </c>
      <c r="G3344" s="165">
        <f>+COUNTIFS(ECR_Hours!$K$6:$K$7,ExportsELAP[[#This Row],[Date Prevailing]])</f>
        <v>0</v>
      </c>
      <c r="H3344" s="165">
        <f t="shared" si="211"/>
        <v>6</v>
      </c>
      <c r="I3344" s="166">
        <f>+Exports!G3347</f>
        <v>318.10599999999999</v>
      </c>
      <c r="J3344" s="166">
        <f>+'ELAP_IPCO-APND'!D3347</f>
        <v>34.158380000000001</v>
      </c>
      <c r="K3344" s="166">
        <f>+(ExportsELAP[[#This Row],[Exports kWh - MPT]]/1000)*ExportsELAP[[#This Row],[EIM Price]]</f>
        <v>10.865985628280001</v>
      </c>
      <c r="L3344" s="167" t="str">
        <f>+INDEX(ECR_Hours!$I$12:$I$15,MATCH(ExportsELAP[[#This Row],[Date Prevailing]],ECR_Hours!$H$12:$H$15,1))</f>
        <v>NS</v>
      </c>
      <c r="M3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5" spans="1:13" x14ac:dyDescent="0.25">
      <c r="A3345" s="164">
        <f>+Exports!A3348</f>
        <v>44701</v>
      </c>
      <c r="B3345" s="165">
        <f t="shared" si="208"/>
        <v>2022</v>
      </c>
      <c r="C3345" s="165">
        <f t="shared" si="209"/>
        <v>5</v>
      </c>
      <c r="D3345" s="165">
        <f t="shared" si="210"/>
        <v>20</v>
      </c>
      <c r="E3345" s="165">
        <f>+Exports!B3348</f>
        <v>8</v>
      </c>
      <c r="F3345" s="165">
        <f>+WEEKDAY(ExportsELAP[[#This Row],[Date Prevailing]],1)</f>
        <v>6</v>
      </c>
      <c r="G3345" s="165">
        <f>+COUNTIFS(ECR_Hours!$K$6:$K$7,ExportsELAP[[#This Row],[Date Prevailing]])</f>
        <v>0</v>
      </c>
      <c r="H3345" s="165">
        <f t="shared" si="211"/>
        <v>6</v>
      </c>
      <c r="I3345" s="166">
        <f>+Exports!G3348</f>
        <v>3793.1657999999998</v>
      </c>
      <c r="J3345" s="166">
        <f>+'ELAP_IPCO-APND'!D3348</f>
        <v>35.953600000000002</v>
      </c>
      <c r="K3345" s="166">
        <f>+(ExportsELAP[[#This Row],[Exports kWh - MPT]]/1000)*ExportsELAP[[#This Row],[EIM Price]]</f>
        <v>136.37796590688001</v>
      </c>
      <c r="L3345" s="167" t="str">
        <f>+INDEX(ECR_Hours!$I$12:$I$15,MATCH(ExportsELAP[[#This Row],[Date Prevailing]],ECR_Hours!$H$12:$H$15,1))</f>
        <v>NS</v>
      </c>
      <c r="M3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6" spans="1:13" x14ac:dyDescent="0.25">
      <c r="A3346" s="164">
        <f>+Exports!A3349</f>
        <v>44701</v>
      </c>
      <c r="B3346" s="165">
        <f t="shared" si="208"/>
        <v>2022</v>
      </c>
      <c r="C3346" s="165">
        <f t="shared" si="209"/>
        <v>5</v>
      </c>
      <c r="D3346" s="165">
        <f t="shared" si="210"/>
        <v>20</v>
      </c>
      <c r="E3346" s="165">
        <f>+Exports!B3349</f>
        <v>9</v>
      </c>
      <c r="F3346" s="165">
        <f>+WEEKDAY(ExportsELAP[[#This Row],[Date Prevailing]],1)</f>
        <v>6</v>
      </c>
      <c r="G3346" s="165">
        <f>+COUNTIFS(ECR_Hours!$K$6:$K$7,ExportsELAP[[#This Row],[Date Prevailing]])</f>
        <v>0</v>
      </c>
      <c r="H3346" s="165">
        <f t="shared" si="211"/>
        <v>6</v>
      </c>
      <c r="I3346" s="166">
        <f>+Exports!G3349</f>
        <v>14451.024299999999</v>
      </c>
      <c r="J3346" s="166">
        <f>+'ELAP_IPCO-APND'!D3349</f>
        <v>36.719000000000001</v>
      </c>
      <c r="K3346" s="166">
        <f>+(ExportsELAP[[#This Row],[Exports kWh - MPT]]/1000)*ExportsELAP[[#This Row],[EIM Price]]</f>
        <v>530.62716127169995</v>
      </c>
      <c r="L3346" s="167" t="str">
        <f>+INDEX(ECR_Hours!$I$12:$I$15,MATCH(ExportsELAP[[#This Row],[Date Prevailing]],ECR_Hours!$H$12:$H$15,1))</f>
        <v>NS</v>
      </c>
      <c r="M3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7" spans="1:13" x14ac:dyDescent="0.25">
      <c r="A3347" s="164">
        <f>+Exports!A3350</f>
        <v>44701</v>
      </c>
      <c r="B3347" s="165">
        <f t="shared" si="208"/>
        <v>2022</v>
      </c>
      <c r="C3347" s="165">
        <f t="shared" si="209"/>
        <v>5</v>
      </c>
      <c r="D3347" s="165">
        <f t="shared" si="210"/>
        <v>20</v>
      </c>
      <c r="E3347" s="165">
        <f>+Exports!B3350</f>
        <v>10</v>
      </c>
      <c r="F3347" s="165">
        <f>+WEEKDAY(ExportsELAP[[#This Row],[Date Prevailing]],1)</f>
        <v>6</v>
      </c>
      <c r="G3347" s="165">
        <f>+COUNTIFS(ECR_Hours!$K$6:$K$7,ExportsELAP[[#This Row],[Date Prevailing]])</f>
        <v>0</v>
      </c>
      <c r="H3347" s="165">
        <f t="shared" si="211"/>
        <v>6</v>
      </c>
      <c r="I3347" s="166">
        <f>+Exports!G3350</f>
        <v>28510.252999999997</v>
      </c>
      <c r="J3347" s="166">
        <f>+'ELAP_IPCO-APND'!D3350</f>
        <v>30.609120000000001</v>
      </c>
      <c r="K3347" s="166">
        <f>+(ExportsELAP[[#This Row],[Exports kWh - MPT]]/1000)*ExportsELAP[[#This Row],[EIM Price]]</f>
        <v>872.67375530736001</v>
      </c>
      <c r="L3347" s="167" t="str">
        <f>+INDEX(ECR_Hours!$I$12:$I$15,MATCH(ExportsELAP[[#This Row],[Date Prevailing]],ECR_Hours!$H$12:$H$15,1))</f>
        <v>NS</v>
      </c>
      <c r="M3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8" spans="1:13" x14ac:dyDescent="0.25">
      <c r="A3348" s="164">
        <f>+Exports!A3351</f>
        <v>44701</v>
      </c>
      <c r="B3348" s="165">
        <f t="shared" si="208"/>
        <v>2022</v>
      </c>
      <c r="C3348" s="165">
        <f t="shared" si="209"/>
        <v>5</v>
      </c>
      <c r="D3348" s="165">
        <f t="shared" si="210"/>
        <v>20</v>
      </c>
      <c r="E3348" s="165">
        <f>+Exports!B3351</f>
        <v>11</v>
      </c>
      <c r="F3348" s="165">
        <f>+WEEKDAY(ExportsELAP[[#This Row],[Date Prevailing]],1)</f>
        <v>6</v>
      </c>
      <c r="G3348" s="165">
        <f>+COUNTIFS(ECR_Hours!$K$6:$K$7,ExportsELAP[[#This Row],[Date Prevailing]])</f>
        <v>0</v>
      </c>
      <c r="H3348" s="165">
        <f t="shared" si="211"/>
        <v>6</v>
      </c>
      <c r="I3348" s="166">
        <f>+Exports!G3351</f>
        <v>42570.6198</v>
      </c>
      <c r="J3348" s="166">
        <f>+'ELAP_IPCO-APND'!D3351</f>
        <v>22.810400000000001</v>
      </c>
      <c r="K3348" s="166">
        <f>+(ExportsELAP[[#This Row],[Exports kWh - MPT]]/1000)*ExportsELAP[[#This Row],[EIM Price]]</f>
        <v>971.05286588592014</v>
      </c>
      <c r="L3348" s="167" t="str">
        <f>+INDEX(ECR_Hours!$I$12:$I$15,MATCH(ExportsELAP[[#This Row],[Date Prevailing]],ECR_Hours!$H$12:$H$15,1))</f>
        <v>NS</v>
      </c>
      <c r="M3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49" spans="1:13" x14ac:dyDescent="0.25">
      <c r="A3349" s="164">
        <f>+Exports!A3352</f>
        <v>44701</v>
      </c>
      <c r="B3349" s="165">
        <f t="shared" si="208"/>
        <v>2022</v>
      </c>
      <c r="C3349" s="165">
        <f t="shared" si="209"/>
        <v>5</v>
      </c>
      <c r="D3349" s="165">
        <f t="shared" si="210"/>
        <v>20</v>
      </c>
      <c r="E3349" s="165">
        <f>+Exports!B3352</f>
        <v>12</v>
      </c>
      <c r="F3349" s="165">
        <f>+WEEKDAY(ExportsELAP[[#This Row],[Date Prevailing]],1)</f>
        <v>6</v>
      </c>
      <c r="G3349" s="165">
        <f>+COUNTIFS(ECR_Hours!$K$6:$K$7,ExportsELAP[[#This Row],[Date Prevailing]])</f>
        <v>0</v>
      </c>
      <c r="H3349" s="165">
        <f t="shared" si="211"/>
        <v>6</v>
      </c>
      <c r="I3349" s="166">
        <f>+Exports!G3352</f>
        <v>53178.170500000007</v>
      </c>
      <c r="J3349" s="166">
        <f>+'ELAP_IPCO-APND'!D3352</f>
        <v>27.229379999999999</v>
      </c>
      <c r="K3349" s="166">
        <f>+(ExportsELAP[[#This Row],[Exports kWh - MPT]]/1000)*ExportsELAP[[#This Row],[EIM Price]]</f>
        <v>1448.0086122492901</v>
      </c>
      <c r="L3349" s="167" t="str">
        <f>+INDEX(ECR_Hours!$I$12:$I$15,MATCH(ExportsELAP[[#This Row],[Date Prevailing]],ECR_Hours!$H$12:$H$15,1))</f>
        <v>NS</v>
      </c>
      <c r="M3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0" spans="1:13" x14ac:dyDescent="0.25">
      <c r="A3350" s="164">
        <f>+Exports!A3353</f>
        <v>44701</v>
      </c>
      <c r="B3350" s="165">
        <f t="shared" si="208"/>
        <v>2022</v>
      </c>
      <c r="C3350" s="165">
        <f t="shared" si="209"/>
        <v>5</v>
      </c>
      <c r="D3350" s="165">
        <f t="shared" si="210"/>
        <v>20</v>
      </c>
      <c r="E3350" s="165">
        <f>+Exports!B3353</f>
        <v>13</v>
      </c>
      <c r="F3350" s="165">
        <f>+WEEKDAY(ExportsELAP[[#This Row],[Date Prevailing]],1)</f>
        <v>6</v>
      </c>
      <c r="G3350" s="165">
        <f>+COUNTIFS(ECR_Hours!$K$6:$K$7,ExportsELAP[[#This Row],[Date Prevailing]])</f>
        <v>0</v>
      </c>
      <c r="H3350" s="165">
        <f t="shared" si="211"/>
        <v>6</v>
      </c>
      <c r="I3350" s="166">
        <f>+Exports!G3353</f>
        <v>55458.974399999999</v>
      </c>
      <c r="J3350" s="166">
        <f>+'ELAP_IPCO-APND'!D3353</f>
        <v>25.00817</v>
      </c>
      <c r="K3350" s="166">
        <f>+(ExportsELAP[[#This Row],[Exports kWh - MPT]]/1000)*ExportsELAP[[#This Row],[EIM Price]]</f>
        <v>1386.9274598208481</v>
      </c>
      <c r="L3350" s="167" t="str">
        <f>+INDEX(ECR_Hours!$I$12:$I$15,MATCH(ExportsELAP[[#This Row],[Date Prevailing]],ECR_Hours!$H$12:$H$15,1))</f>
        <v>NS</v>
      </c>
      <c r="M3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1" spans="1:13" x14ac:dyDescent="0.25">
      <c r="A3351" s="164">
        <f>+Exports!A3354</f>
        <v>44701</v>
      </c>
      <c r="B3351" s="165">
        <f t="shared" si="208"/>
        <v>2022</v>
      </c>
      <c r="C3351" s="165">
        <f t="shared" si="209"/>
        <v>5</v>
      </c>
      <c r="D3351" s="165">
        <f t="shared" si="210"/>
        <v>20</v>
      </c>
      <c r="E3351" s="165">
        <f>+Exports!B3354</f>
        <v>14</v>
      </c>
      <c r="F3351" s="165">
        <f>+WEEKDAY(ExportsELAP[[#This Row],[Date Prevailing]],1)</f>
        <v>6</v>
      </c>
      <c r="G3351" s="165">
        <f>+COUNTIFS(ECR_Hours!$K$6:$K$7,ExportsELAP[[#This Row],[Date Prevailing]])</f>
        <v>0</v>
      </c>
      <c r="H3351" s="165">
        <f t="shared" si="211"/>
        <v>6</v>
      </c>
      <c r="I3351" s="166">
        <f>+Exports!G3354</f>
        <v>54182.083999999988</v>
      </c>
      <c r="J3351" s="166">
        <f>+'ELAP_IPCO-APND'!D3354</f>
        <v>28.430260000000001</v>
      </c>
      <c r="K3351" s="166">
        <f>+(ExportsELAP[[#This Row],[Exports kWh - MPT]]/1000)*ExportsELAP[[#This Row],[EIM Price]]</f>
        <v>1540.4107354618397</v>
      </c>
      <c r="L3351" s="167" t="str">
        <f>+INDEX(ECR_Hours!$I$12:$I$15,MATCH(ExportsELAP[[#This Row],[Date Prevailing]],ECR_Hours!$H$12:$H$15,1))</f>
        <v>NS</v>
      </c>
      <c r="M3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2" spans="1:13" x14ac:dyDescent="0.25">
      <c r="A3352" s="164">
        <f>+Exports!A3355</f>
        <v>44701</v>
      </c>
      <c r="B3352" s="165">
        <f t="shared" si="208"/>
        <v>2022</v>
      </c>
      <c r="C3352" s="165">
        <f t="shared" si="209"/>
        <v>5</v>
      </c>
      <c r="D3352" s="165">
        <f t="shared" si="210"/>
        <v>20</v>
      </c>
      <c r="E3352" s="165">
        <f>+Exports!B3355</f>
        <v>15</v>
      </c>
      <c r="F3352" s="165">
        <f>+WEEKDAY(ExportsELAP[[#This Row],[Date Prevailing]],1)</f>
        <v>6</v>
      </c>
      <c r="G3352" s="165">
        <f>+COUNTIFS(ECR_Hours!$K$6:$K$7,ExportsELAP[[#This Row],[Date Prevailing]])</f>
        <v>0</v>
      </c>
      <c r="H3352" s="165">
        <f t="shared" si="211"/>
        <v>6</v>
      </c>
      <c r="I3352" s="166">
        <f>+Exports!G3355</f>
        <v>48703.434800000003</v>
      </c>
      <c r="J3352" s="166">
        <f>+'ELAP_IPCO-APND'!D3355</f>
        <v>31.957609999999999</v>
      </c>
      <c r="K3352" s="166">
        <f>+(ExportsELAP[[#This Row],[Exports kWh - MPT]]/1000)*ExportsELAP[[#This Row],[EIM Price]]</f>
        <v>1556.4453749988281</v>
      </c>
      <c r="L3352" s="167" t="str">
        <f>+INDEX(ECR_Hours!$I$12:$I$15,MATCH(ExportsELAP[[#This Row],[Date Prevailing]],ECR_Hours!$H$12:$H$15,1))</f>
        <v>NS</v>
      </c>
      <c r="M3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3" spans="1:13" x14ac:dyDescent="0.25">
      <c r="A3353" s="164">
        <f>+Exports!A3356</f>
        <v>44701</v>
      </c>
      <c r="B3353" s="165">
        <f t="shared" si="208"/>
        <v>2022</v>
      </c>
      <c r="C3353" s="165">
        <f t="shared" si="209"/>
        <v>5</v>
      </c>
      <c r="D3353" s="165">
        <f t="shared" si="210"/>
        <v>20</v>
      </c>
      <c r="E3353" s="165">
        <f>+Exports!B3356</f>
        <v>16</v>
      </c>
      <c r="F3353" s="165">
        <f>+WEEKDAY(ExportsELAP[[#This Row],[Date Prevailing]],1)</f>
        <v>6</v>
      </c>
      <c r="G3353" s="165">
        <f>+COUNTIFS(ECR_Hours!$K$6:$K$7,ExportsELAP[[#This Row],[Date Prevailing]])</f>
        <v>0</v>
      </c>
      <c r="H3353" s="165">
        <f t="shared" si="211"/>
        <v>6</v>
      </c>
      <c r="I3353" s="166">
        <f>+Exports!G3356</f>
        <v>48934.869200000001</v>
      </c>
      <c r="J3353" s="166">
        <f>+'ELAP_IPCO-APND'!D3356</f>
        <v>38.456420000000001</v>
      </c>
      <c r="K3353" s="166">
        <f>+(ExportsELAP[[#This Row],[Exports kWh - MPT]]/1000)*ExportsELAP[[#This Row],[EIM Price]]</f>
        <v>1881.8598826002642</v>
      </c>
      <c r="L3353" s="167" t="str">
        <f>+INDEX(ECR_Hours!$I$12:$I$15,MATCH(ExportsELAP[[#This Row],[Date Prevailing]],ECR_Hours!$H$12:$H$15,1))</f>
        <v>NS</v>
      </c>
      <c r="M3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4" spans="1:13" x14ac:dyDescent="0.25">
      <c r="A3354" s="164">
        <f>+Exports!A3357</f>
        <v>44701</v>
      </c>
      <c r="B3354" s="165">
        <f t="shared" si="208"/>
        <v>2022</v>
      </c>
      <c r="C3354" s="165">
        <f t="shared" si="209"/>
        <v>5</v>
      </c>
      <c r="D3354" s="165">
        <f t="shared" si="210"/>
        <v>20</v>
      </c>
      <c r="E3354" s="165">
        <f>+Exports!B3357</f>
        <v>17</v>
      </c>
      <c r="F3354" s="165">
        <f>+WEEKDAY(ExportsELAP[[#This Row],[Date Prevailing]],1)</f>
        <v>6</v>
      </c>
      <c r="G3354" s="165">
        <f>+COUNTIFS(ECR_Hours!$K$6:$K$7,ExportsELAP[[#This Row],[Date Prevailing]])</f>
        <v>0</v>
      </c>
      <c r="H3354" s="165">
        <f t="shared" si="211"/>
        <v>6</v>
      </c>
      <c r="I3354" s="166">
        <f>+Exports!G3357</f>
        <v>43658.324699999997</v>
      </c>
      <c r="J3354" s="166">
        <f>+'ELAP_IPCO-APND'!D3357</f>
        <v>50.154200000000003</v>
      </c>
      <c r="K3354" s="166">
        <f>+(ExportsELAP[[#This Row],[Exports kWh - MPT]]/1000)*ExportsELAP[[#This Row],[EIM Price]]</f>
        <v>2189.6483486687398</v>
      </c>
      <c r="L3354" s="167" t="str">
        <f>+INDEX(ECR_Hours!$I$12:$I$15,MATCH(ExportsELAP[[#This Row],[Date Prevailing]],ECR_Hours!$H$12:$H$15,1))</f>
        <v>NS</v>
      </c>
      <c r="M3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5" spans="1:13" x14ac:dyDescent="0.25">
      <c r="A3355" s="164">
        <f>+Exports!A3358</f>
        <v>44701</v>
      </c>
      <c r="B3355" s="165">
        <f t="shared" si="208"/>
        <v>2022</v>
      </c>
      <c r="C3355" s="165">
        <f t="shared" si="209"/>
        <v>5</v>
      </c>
      <c r="D3355" s="165">
        <f t="shared" si="210"/>
        <v>20</v>
      </c>
      <c r="E3355" s="165">
        <f>+Exports!B3358</f>
        <v>18</v>
      </c>
      <c r="F3355" s="165">
        <f>+WEEKDAY(ExportsELAP[[#This Row],[Date Prevailing]],1)</f>
        <v>6</v>
      </c>
      <c r="G3355" s="165">
        <f>+COUNTIFS(ECR_Hours!$K$6:$K$7,ExportsELAP[[#This Row],[Date Prevailing]])</f>
        <v>0</v>
      </c>
      <c r="H3355" s="165">
        <f t="shared" si="211"/>
        <v>6</v>
      </c>
      <c r="I3355" s="166">
        <f>+Exports!G3358</f>
        <v>31159.4522</v>
      </c>
      <c r="J3355" s="166">
        <f>+'ELAP_IPCO-APND'!D3358</f>
        <v>47.132330000000003</v>
      </c>
      <c r="K3355" s="166">
        <f>+(ExportsELAP[[#This Row],[Exports kWh - MPT]]/1000)*ExportsELAP[[#This Row],[EIM Price]]</f>
        <v>1468.6175837096262</v>
      </c>
      <c r="L3355" s="167" t="str">
        <f>+INDEX(ECR_Hours!$I$12:$I$15,MATCH(ExportsELAP[[#This Row],[Date Prevailing]],ECR_Hours!$H$12:$H$15,1))</f>
        <v>NS</v>
      </c>
      <c r="M3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6" spans="1:13" x14ac:dyDescent="0.25">
      <c r="A3356" s="164">
        <f>+Exports!A3359</f>
        <v>44701</v>
      </c>
      <c r="B3356" s="165">
        <f t="shared" si="208"/>
        <v>2022</v>
      </c>
      <c r="C3356" s="165">
        <f t="shared" si="209"/>
        <v>5</v>
      </c>
      <c r="D3356" s="165">
        <f t="shared" si="210"/>
        <v>20</v>
      </c>
      <c r="E3356" s="165">
        <f>+Exports!B3359</f>
        <v>19</v>
      </c>
      <c r="F3356" s="165">
        <f>+WEEKDAY(ExportsELAP[[#This Row],[Date Prevailing]],1)</f>
        <v>6</v>
      </c>
      <c r="G3356" s="165">
        <f>+COUNTIFS(ECR_Hours!$K$6:$K$7,ExportsELAP[[#This Row],[Date Prevailing]])</f>
        <v>0</v>
      </c>
      <c r="H3356" s="165">
        <f t="shared" si="211"/>
        <v>6</v>
      </c>
      <c r="I3356" s="166">
        <f>+Exports!G3359</f>
        <v>20098.271699999998</v>
      </c>
      <c r="J3356" s="166">
        <f>+'ELAP_IPCO-APND'!D3359</f>
        <v>53.702379999999998</v>
      </c>
      <c r="K3356" s="166">
        <f>+(ExportsELAP[[#This Row],[Exports kWh - MPT]]/1000)*ExportsELAP[[#This Row],[EIM Price]]</f>
        <v>1079.3250241766459</v>
      </c>
      <c r="L3356" s="167" t="str">
        <f>+INDEX(ECR_Hours!$I$12:$I$15,MATCH(ExportsELAP[[#This Row],[Date Prevailing]],ECR_Hours!$H$12:$H$15,1))</f>
        <v>NS</v>
      </c>
      <c r="M3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7" spans="1:13" x14ac:dyDescent="0.25">
      <c r="A3357" s="164">
        <f>+Exports!A3360</f>
        <v>44701</v>
      </c>
      <c r="B3357" s="165">
        <f t="shared" si="208"/>
        <v>2022</v>
      </c>
      <c r="C3357" s="165">
        <f t="shared" si="209"/>
        <v>5</v>
      </c>
      <c r="D3357" s="165">
        <f t="shared" si="210"/>
        <v>20</v>
      </c>
      <c r="E3357" s="165">
        <f>+Exports!B3360</f>
        <v>20</v>
      </c>
      <c r="F3357" s="165">
        <f>+WEEKDAY(ExportsELAP[[#This Row],[Date Prevailing]],1)</f>
        <v>6</v>
      </c>
      <c r="G3357" s="165">
        <f>+COUNTIFS(ECR_Hours!$K$6:$K$7,ExportsELAP[[#This Row],[Date Prevailing]])</f>
        <v>0</v>
      </c>
      <c r="H3357" s="165">
        <f t="shared" si="211"/>
        <v>6</v>
      </c>
      <c r="I3357" s="166">
        <f>+Exports!G3360</f>
        <v>9501.2003000000004</v>
      </c>
      <c r="J3357" s="166">
        <f>+'ELAP_IPCO-APND'!D3360</f>
        <v>49.6143</v>
      </c>
      <c r="K3357" s="166">
        <f>+(ExportsELAP[[#This Row],[Exports kWh - MPT]]/1000)*ExportsELAP[[#This Row],[EIM Price]]</f>
        <v>471.39540204429005</v>
      </c>
      <c r="L3357" s="167" t="str">
        <f>+INDEX(ECR_Hours!$I$12:$I$15,MATCH(ExportsELAP[[#This Row],[Date Prevailing]],ECR_Hours!$H$12:$H$15,1))</f>
        <v>NS</v>
      </c>
      <c r="M3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8" spans="1:13" x14ac:dyDescent="0.25">
      <c r="A3358" s="164">
        <f>+Exports!A3361</f>
        <v>44701</v>
      </c>
      <c r="B3358" s="165">
        <f t="shared" si="208"/>
        <v>2022</v>
      </c>
      <c r="C3358" s="165">
        <f t="shared" si="209"/>
        <v>5</v>
      </c>
      <c r="D3358" s="165">
        <f t="shared" si="210"/>
        <v>20</v>
      </c>
      <c r="E3358" s="165">
        <f>+Exports!B3361</f>
        <v>21</v>
      </c>
      <c r="F3358" s="165">
        <f>+WEEKDAY(ExportsELAP[[#This Row],[Date Prevailing]],1)</f>
        <v>6</v>
      </c>
      <c r="G3358" s="165">
        <f>+COUNTIFS(ECR_Hours!$K$6:$K$7,ExportsELAP[[#This Row],[Date Prevailing]])</f>
        <v>0</v>
      </c>
      <c r="H3358" s="165">
        <f t="shared" si="211"/>
        <v>6</v>
      </c>
      <c r="I3358" s="166">
        <f>+Exports!G3361</f>
        <v>1952.8043</v>
      </c>
      <c r="J3358" s="166">
        <f>+'ELAP_IPCO-APND'!D3361</f>
        <v>38.618369999999999</v>
      </c>
      <c r="K3358" s="166">
        <f>+(ExportsELAP[[#This Row],[Exports kWh - MPT]]/1000)*ExportsELAP[[#This Row],[EIM Price]]</f>
        <v>75.414118994991</v>
      </c>
      <c r="L3358" s="167" t="str">
        <f>+INDEX(ECR_Hours!$I$12:$I$15,MATCH(ExportsELAP[[#This Row],[Date Prevailing]],ECR_Hours!$H$12:$H$15,1))</f>
        <v>NS</v>
      </c>
      <c r="M3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59" spans="1:13" x14ac:dyDescent="0.25">
      <c r="A3359" s="164">
        <f>+Exports!A3362</f>
        <v>44701</v>
      </c>
      <c r="B3359" s="165">
        <f t="shared" si="208"/>
        <v>2022</v>
      </c>
      <c r="C3359" s="165">
        <f t="shared" si="209"/>
        <v>5</v>
      </c>
      <c r="D3359" s="165">
        <f t="shared" si="210"/>
        <v>20</v>
      </c>
      <c r="E3359" s="165">
        <f>+Exports!B3362</f>
        <v>22</v>
      </c>
      <c r="F3359" s="165">
        <f>+WEEKDAY(ExportsELAP[[#This Row],[Date Prevailing]],1)</f>
        <v>6</v>
      </c>
      <c r="G3359" s="165">
        <f>+COUNTIFS(ECR_Hours!$K$6:$K$7,ExportsELAP[[#This Row],[Date Prevailing]])</f>
        <v>0</v>
      </c>
      <c r="H3359" s="165">
        <f t="shared" si="211"/>
        <v>6</v>
      </c>
      <c r="I3359" s="166">
        <f>+Exports!G3362</f>
        <v>27.025199999999998</v>
      </c>
      <c r="J3359" s="166">
        <f>+'ELAP_IPCO-APND'!D3362</f>
        <v>54.59498</v>
      </c>
      <c r="K3359" s="166">
        <f>+(ExportsELAP[[#This Row],[Exports kWh - MPT]]/1000)*ExportsELAP[[#This Row],[EIM Price]]</f>
        <v>1.4754402534960001</v>
      </c>
      <c r="L3359" s="167" t="str">
        <f>+INDEX(ECR_Hours!$I$12:$I$15,MATCH(ExportsELAP[[#This Row],[Date Prevailing]],ECR_Hours!$H$12:$H$15,1))</f>
        <v>NS</v>
      </c>
      <c r="M3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0" spans="1:13" x14ac:dyDescent="0.25">
      <c r="A3360" s="164">
        <f>+Exports!A3363</f>
        <v>44701</v>
      </c>
      <c r="B3360" s="165">
        <f t="shared" si="208"/>
        <v>2022</v>
      </c>
      <c r="C3360" s="165">
        <f t="shared" si="209"/>
        <v>5</v>
      </c>
      <c r="D3360" s="165">
        <f t="shared" si="210"/>
        <v>20</v>
      </c>
      <c r="E3360" s="165">
        <f>+Exports!B3363</f>
        <v>23</v>
      </c>
      <c r="F3360" s="165">
        <f>+WEEKDAY(ExportsELAP[[#This Row],[Date Prevailing]],1)</f>
        <v>6</v>
      </c>
      <c r="G3360" s="165">
        <f>+COUNTIFS(ECR_Hours!$K$6:$K$7,ExportsELAP[[#This Row],[Date Prevailing]])</f>
        <v>0</v>
      </c>
      <c r="H3360" s="165">
        <f t="shared" si="211"/>
        <v>6</v>
      </c>
      <c r="I3360" s="166">
        <f>+Exports!G3363</f>
        <v>27.161200000000001</v>
      </c>
      <c r="J3360" s="166">
        <f>+'ELAP_IPCO-APND'!D3363</f>
        <v>50.49089</v>
      </c>
      <c r="K3360" s="166">
        <f>+(ExportsELAP[[#This Row],[Exports kWh - MPT]]/1000)*ExportsELAP[[#This Row],[EIM Price]]</f>
        <v>1.3713931614679999</v>
      </c>
      <c r="L3360" s="167" t="str">
        <f>+INDEX(ECR_Hours!$I$12:$I$15,MATCH(ExportsELAP[[#This Row],[Date Prevailing]],ECR_Hours!$H$12:$H$15,1))</f>
        <v>NS</v>
      </c>
      <c r="M3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1" spans="1:13" x14ac:dyDescent="0.25">
      <c r="A3361" s="164">
        <f>+Exports!A3364</f>
        <v>44701</v>
      </c>
      <c r="B3361" s="165">
        <f t="shared" si="208"/>
        <v>2022</v>
      </c>
      <c r="C3361" s="165">
        <f t="shared" si="209"/>
        <v>5</v>
      </c>
      <c r="D3361" s="165">
        <f t="shared" si="210"/>
        <v>20</v>
      </c>
      <c r="E3361" s="165">
        <f>+Exports!B3364</f>
        <v>24</v>
      </c>
      <c r="F3361" s="165">
        <f>+WEEKDAY(ExportsELAP[[#This Row],[Date Prevailing]],1)</f>
        <v>6</v>
      </c>
      <c r="G3361" s="165">
        <f>+COUNTIFS(ECR_Hours!$K$6:$K$7,ExportsELAP[[#This Row],[Date Prevailing]])</f>
        <v>0</v>
      </c>
      <c r="H3361" s="165">
        <f t="shared" si="211"/>
        <v>6</v>
      </c>
      <c r="I3361" s="166">
        <f>+Exports!G3364</f>
        <v>27.3187</v>
      </c>
      <c r="J3361" s="166">
        <f>+'ELAP_IPCO-APND'!D3364</f>
        <v>60.532789999999999</v>
      </c>
      <c r="K3361" s="166">
        <f>+(ExportsELAP[[#This Row],[Exports kWh - MPT]]/1000)*ExportsELAP[[#This Row],[EIM Price]]</f>
        <v>1.653677130173</v>
      </c>
      <c r="L3361" s="167" t="str">
        <f>+INDEX(ECR_Hours!$I$12:$I$15,MATCH(ExportsELAP[[#This Row],[Date Prevailing]],ECR_Hours!$H$12:$H$15,1))</f>
        <v>NS</v>
      </c>
      <c r="M3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2" spans="1:13" x14ac:dyDescent="0.25">
      <c r="A3362" s="164">
        <f>+Exports!A3365</f>
        <v>44702</v>
      </c>
      <c r="B3362" s="165">
        <f t="shared" si="208"/>
        <v>2022</v>
      </c>
      <c r="C3362" s="165">
        <f t="shared" si="209"/>
        <v>5</v>
      </c>
      <c r="D3362" s="165">
        <f t="shared" si="210"/>
        <v>21</v>
      </c>
      <c r="E3362" s="165">
        <f>+Exports!B3365</f>
        <v>1</v>
      </c>
      <c r="F3362" s="165">
        <f>+WEEKDAY(ExportsELAP[[#This Row],[Date Prevailing]],1)</f>
        <v>7</v>
      </c>
      <c r="G3362" s="165">
        <f>+COUNTIFS(ECR_Hours!$K$6:$K$7,ExportsELAP[[#This Row],[Date Prevailing]])</f>
        <v>0</v>
      </c>
      <c r="H3362" s="165">
        <f t="shared" si="211"/>
        <v>7</v>
      </c>
      <c r="I3362" s="166">
        <f>+Exports!G3365</f>
        <v>26.998399999999897</v>
      </c>
      <c r="J3362" s="166">
        <f>+'ELAP_IPCO-APND'!D3365</f>
        <v>59.834330000000001</v>
      </c>
      <c r="K3362" s="166">
        <f>+(ExportsELAP[[#This Row],[Exports kWh - MPT]]/1000)*ExportsELAP[[#This Row],[EIM Price]]</f>
        <v>1.6154311750719939</v>
      </c>
      <c r="L3362" s="167" t="str">
        <f>+INDEX(ECR_Hours!$I$12:$I$15,MATCH(ExportsELAP[[#This Row],[Date Prevailing]],ECR_Hours!$H$12:$H$15,1))</f>
        <v>NS</v>
      </c>
      <c r="M3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3" spans="1:13" x14ac:dyDescent="0.25">
      <c r="A3363" s="164">
        <f>+Exports!A3366</f>
        <v>44702</v>
      </c>
      <c r="B3363" s="165">
        <f t="shared" si="208"/>
        <v>2022</v>
      </c>
      <c r="C3363" s="165">
        <f t="shared" si="209"/>
        <v>5</v>
      </c>
      <c r="D3363" s="165">
        <f t="shared" si="210"/>
        <v>21</v>
      </c>
      <c r="E3363" s="165">
        <f>+Exports!B3366</f>
        <v>2</v>
      </c>
      <c r="F3363" s="165">
        <f>+WEEKDAY(ExportsELAP[[#This Row],[Date Prevailing]],1)</f>
        <v>7</v>
      </c>
      <c r="G3363" s="165">
        <f>+COUNTIFS(ECR_Hours!$K$6:$K$7,ExportsELAP[[#This Row],[Date Prevailing]])</f>
        <v>0</v>
      </c>
      <c r="H3363" s="165">
        <f t="shared" si="211"/>
        <v>7</v>
      </c>
      <c r="I3363" s="166">
        <f>+Exports!G3366</f>
        <v>27.752800000000001</v>
      </c>
      <c r="J3363" s="166">
        <f>+'ELAP_IPCO-APND'!D3366</f>
        <v>60.946420000000003</v>
      </c>
      <c r="K3363" s="166">
        <f>+(ExportsELAP[[#This Row],[Exports kWh - MPT]]/1000)*ExportsELAP[[#This Row],[EIM Price]]</f>
        <v>1.6914338049760003</v>
      </c>
      <c r="L3363" s="167" t="str">
        <f>+INDEX(ECR_Hours!$I$12:$I$15,MATCH(ExportsELAP[[#This Row],[Date Prevailing]],ECR_Hours!$H$12:$H$15,1))</f>
        <v>NS</v>
      </c>
      <c r="M3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4" spans="1:13" x14ac:dyDescent="0.25">
      <c r="A3364" s="164">
        <f>+Exports!A3367</f>
        <v>44702</v>
      </c>
      <c r="B3364" s="165">
        <f t="shared" si="208"/>
        <v>2022</v>
      </c>
      <c r="C3364" s="165">
        <f t="shared" si="209"/>
        <v>5</v>
      </c>
      <c r="D3364" s="165">
        <f t="shared" si="210"/>
        <v>21</v>
      </c>
      <c r="E3364" s="165">
        <f>+Exports!B3367</f>
        <v>3</v>
      </c>
      <c r="F3364" s="165">
        <f>+WEEKDAY(ExportsELAP[[#This Row],[Date Prevailing]],1)</f>
        <v>7</v>
      </c>
      <c r="G3364" s="165">
        <f>+COUNTIFS(ECR_Hours!$K$6:$K$7,ExportsELAP[[#This Row],[Date Prevailing]])</f>
        <v>0</v>
      </c>
      <c r="H3364" s="165">
        <f t="shared" si="211"/>
        <v>7</v>
      </c>
      <c r="I3364" s="166">
        <f>+Exports!G3367</f>
        <v>28.674700000000001</v>
      </c>
      <c r="J3364" s="166">
        <f>+'ELAP_IPCO-APND'!D3367</f>
        <v>54.690829999999998</v>
      </c>
      <c r="K3364" s="166">
        <f>+(ExportsELAP[[#This Row],[Exports kWh - MPT]]/1000)*ExportsELAP[[#This Row],[EIM Price]]</f>
        <v>1.568243143001</v>
      </c>
      <c r="L3364" s="167" t="str">
        <f>+INDEX(ECR_Hours!$I$12:$I$15,MATCH(ExportsELAP[[#This Row],[Date Prevailing]],ECR_Hours!$H$12:$H$15,1))</f>
        <v>NS</v>
      </c>
      <c r="M3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5" spans="1:13" x14ac:dyDescent="0.25">
      <c r="A3365" s="164">
        <f>+Exports!A3368</f>
        <v>44702</v>
      </c>
      <c r="B3365" s="165">
        <f t="shared" si="208"/>
        <v>2022</v>
      </c>
      <c r="C3365" s="165">
        <f t="shared" si="209"/>
        <v>5</v>
      </c>
      <c r="D3365" s="165">
        <f t="shared" si="210"/>
        <v>21</v>
      </c>
      <c r="E3365" s="165">
        <f>+Exports!B3368</f>
        <v>4</v>
      </c>
      <c r="F3365" s="165">
        <f>+WEEKDAY(ExportsELAP[[#This Row],[Date Prevailing]],1)</f>
        <v>7</v>
      </c>
      <c r="G3365" s="165">
        <f>+COUNTIFS(ECR_Hours!$K$6:$K$7,ExportsELAP[[#This Row],[Date Prevailing]])</f>
        <v>0</v>
      </c>
      <c r="H3365" s="165">
        <f t="shared" si="211"/>
        <v>7</v>
      </c>
      <c r="I3365" s="166">
        <f>+Exports!G3368</f>
        <v>39.654899999999998</v>
      </c>
      <c r="J3365" s="166">
        <f>+'ELAP_IPCO-APND'!D3368</f>
        <v>50.443800000000003</v>
      </c>
      <c r="K3365" s="166">
        <f>+(ExportsELAP[[#This Row],[Exports kWh - MPT]]/1000)*ExportsELAP[[#This Row],[EIM Price]]</f>
        <v>2.0003438446200001</v>
      </c>
      <c r="L3365" s="167" t="str">
        <f>+INDEX(ECR_Hours!$I$12:$I$15,MATCH(ExportsELAP[[#This Row],[Date Prevailing]],ECR_Hours!$H$12:$H$15,1))</f>
        <v>NS</v>
      </c>
      <c r="M3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6" spans="1:13" x14ac:dyDescent="0.25">
      <c r="A3366" s="164">
        <f>+Exports!A3369</f>
        <v>44702</v>
      </c>
      <c r="B3366" s="165">
        <f t="shared" si="208"/>
        <v>2022</v>
      </c>
      <c r="C3366" s="165">
        <f t="shared" si="209"/>
        <v>5</v>
      </c>
      <c r="D3366" s="165">
        <f t="shared" si="210"/>
        <v>21</v>
      </c>
      <c r="E3366" s="165">
        <f>+Exports!B3369</f>
        <v>5</v>
      </c>
      <c r="F3366" s="165">
        <f>+WEEKDAY(ExportsELAP[[#This Row],[Date Prevailing]],1)</f>
        <v>7</v>
      </c>
      <c r="G3366" s="165">
        <f>+COUNTIFS(ECR_Hours!$K$6:$K$7,ExportsELAP[[#This Row],[Date Prevailing]])</f>
        <v>0</v>
      </c>
      <c r="H3366" s="165">
        <f t="shared" si="211"/>
        <v>7</v>
      </c>
      <c r="I3366" s="166">
        <f>+Exports!G3369</f>
        <v>38.745399999999904</v>
      </c>
      <c r="J3366" s="166">
        <f>+'ELAP_IPCO-APND'!D3369</f>
        <v>52.447360000000003</v>
      </c>
      <c r="K3366" s="166">
        <f>+(ExportsELAP[[#This Row],[Exports kWh - MPT]]/1000)*ExportsELAP[[#This Row],[EIM Price]]</f>
        <v>2.032093942143995</v>
      </c>
      <c r="L3366" s="167" t="str">
        <f>+INDEX(ECR_Hours!$I$12:$I$15,MATCH(ExportsELAP[[#This Row],[Date Prevailing]],ECR_Hours!$H$12:$H$15,1))</f>
        <v>NS</v>
      </c>
      <c r="M3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7" spans="1:13" x14ac:dyDescent="0.25">
      <c r="A3367" s="164">
        <f>+Exports!A3370</f>
        <v>44702</v>
      </c>
      <c r="B3367" s="165">
        <f t="shared" si="208"/>
        <v>2022</v>
      </c>
      <c r="C3367" s="165">
        <f t="shared" si="209"/>
        <v>5</v>
      </c>
      <c r="D3367" s="165">
        <f t="shared" si="210"/>
        <v>21</v>
      </c>
      <c r="E3367" s="165">
        <f>+Exports!B3370</f>
        <v>6</v>
      </c>
      <c r="F3367" s="165">
        <f>+WEEKDAY(ExportsELAP[[#This Row],[Date Prevailing]],1)</f>
        <v>7</v>
      </c>
      <c r="G3367" s="165">
        <f>+COUNTIFS(ECR_Hours!$K$6:$K$7,ExportsELAP[[#This Row],[Date Prevailing]])</f>
        <v>0</v>
      </c>
      <c r="H3367" s="165">
        <f t="shared" si="211"/>
        <v>7</v>
      </c>
      <c r="I3367" s="166">
        <f>+Exports!G3370</f>
        <v>39.591200000000001</v>
      </c>
      <c r="J3367" s="166">
        <f>+'ELAP_IPCO-APND'!D3370</f>
        <v>57.945329999999998</v>
      </c>
      <c r="K3367" s="166">
        <f>+(ExportsELAP[[#This Row],[Exports kWh - MPT]]/1000)*ExportsELAP[[#This Row],[EIM Price]]</f>
        <v>2.2941251490959997</v>
      </c>
      <c r="L3367" s="167" t="str">
        <f>+INDEX(ECR_Hours!$I$12:$I$15,MATCH(ExportsELAP[[#This Row],[Date Prevailing]],ECR_Hours!$H$12:$H$15,1))</f>
        <v>NS</v>
      </c>
      <c r="M3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8" spans="1:13" x14ac:dyDescent="0.25">
      <c r="A3368" s="164">
        <f>+Exports!A3371</f>
        <v>44702</v>
      </c>
      <c r="B3368" s="165">
        <f t="shared" si="208"/>
        <v>2022</v>
      </c>
      <c r="C3368" s="165">
        <f t="shared" si="209"/>
        <v>5</v>
      </c>
      <c r="D3368" s="165">
        <f t="shared" si="210"/>
        <v>21</v>
      </c>
      <c r="E3368" s="165">
        <f>+Exports!B3371</f>
        <v>7</v>
      </c>
      <c r="F3368" s="165">
        <f>+WEEKDAY(ExportsELAP[[#This Row],[Date Prevailing]],1)</f>
        <v>7</v>
      </c>
      <c r="G3368" s="165">
        <f>+COUNTIFS(ECR_Hours!$K$6:$K$7,ExportsELAP[[#This Row],[Date Prevailing]])</f>
        <v>0</v>
      </c>
      <c r="H3368" s="165">
        <f t="shared" si="211"/>
        <v>7</v>
      </c>
      <c r="I3368" s="166">
        <f>+Exports!G3371</f>
        <v>1610.2603999999999</v>
      </c>
      <c r="J3368" s="166">
        <f>+'ELAP_IPCO-APND'!D3371</f>
        <v>57.411369999999998</v>
      </c>
      <c r="K3368" s="166">
        <f>+(ExportsELAP[[#This Row],[Exports kWh - MPT]]/1000)*ExportsELAP[[#This Row],[EIM Price]]</f>
        <v>92.447255620747981</v>
      </c>
      <c r="L3368" s="167" t="str">
        <f>+INDEX(ECR_Hours!$I$12:$I$15,MATCH(ExportsELAP[[#This Row],[Date Prevailing]],ECR_Hours!$H$12:$H$15,1))</f>
        <v>NS</v>
      </c>
      <c r="M3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69" spans="1:13" x14ac:dyDescent="0.25">
      <c r="A3369" s="164">
        <f>+Exports!A3372</f>
        <v>44702</v>
      </c>
      <c r="B3369" s="165">
        <f t="shared" si="208"/>
        <v>2022</v>
      </c>
      <c r="C3369" s="165">
        <f t="shared" si="209"/>
        <v>5</v>
      </c>
      <c r="D3369" s="165">
        <f t="shared" si="210"/>
        <v>21</v>
      </c>
      <c r="E3369" s="165">
        <f>+Exports!B3372</f>
        <v>8</v>
      </c>
      <c r="F3369" s="165">
        <f>+WEEKDAY(ExportsELAP[[#This Row],[Date Prevailing]],1)</f>
        <v>7</v>
      </c>
      <c r="G3369" s="165">
        <f>+COUNTIFS(ECR_Hours!$K$6:$K$7,ExportsELAP[[#This Row],[Date Prevailing]])</f>
        <v>0</v>
      </c>
      <c r="H3369" s="165">
        <f t="shared" si="211"/>
        <v>7</v>
      </c>
      <c r="I3369" s="166">
        <f>+Exports!G3372</f>
        <v>7529.9416000000001</v>
      </c>
      <c r="J3369" s="166">
        <f>+'ELAP_IPCO-APND'!D3372</f>
        <v>44.246969999999997</v>
      </c>
      <c r="K3369" s="166">
        <f>+(ExportsELAP[[#This Row],[Exports kWh - MPT]]/1000)*ExportsELAP[[#This Row],[EIM Price]]</f>
        <v>333.177100076952</v>
      </c>
      <c r="L3369" s="167" t="str">
        <f>+INDEX(ECR_Hours!$I$12:$I$15,MATCH(ExportsELAP[[#This Row],[Date Prevailing]],ECR_Hours!$H$12:$H$15,1))</f>
        <v>NS</v>
      </c>
      <c r="M3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0" spans="1:13" x14ac:dyDescent="0.25">
      <c r="A3370" s="164">
        <f>+Exports!A3373</f>
        <v>44702</v>
      </c>
      <c r="B3370" s="165">
        <f t="shared" si="208"/>
        <v>2022</v>
      </c>
      <c r="C3370" s="165">
        <f t="shared" si="209"/>
        <v>5</v>
      </c>
      <c r="D3370" s="165">
        <f t="shared" si="210"/>
        <v>21</v>
      </c>
      <c r="E3370" s="165">
        <f>+Exports!B3373</f>
        <v>9</v>
      </c>
      <c r="F3370" s="165">
        <f>+WEEKDAY(ExportsELAP[[#This Row],[Date Prevailing]],1)</f>
        <v>7</v>
      </c>
      <c r="G3370" s="165">
        <f>+COUNTIFS(ECR_Hours!$K$6:$K$7,ExportsELAP[[#This Row],[Date Prevailing]])</f>
        <v>0</v>
      </c>
      <c r="H3370" s="165">
        <f t="shared" si="211"/>
        <v>7</v>
      </c>
      <c r="I3370" s="166">
        <f>+Exports!G3373</f>
        <v>15923.410899999999</v>
      </c>
      <c r="J3370" s="166">
        <f>+'ELAP_IPCO-APND'!D3373</f>
        <v>39.702260000000003</v>
      </c>
      <c r="K3370" s="166">
        <f>+(ExportsELAP[[#This Row],[Exports kWh - MPT]]/1000)*ExportsELAP[[#This Row],[EIM Price]]</f>
        <v>632.19539963863394</v>
      </c>
      <c r="L3370" s="167" t="str">
        <f>+INDEX(ECR_Hours!$I$12:$I$15,MATCH(ExportsELAP[[#This Row],[Date Prevailing]],ECR_Hours!$H$12:$H$15,1))</f>
        <v>NS</v>
      </c>
      <c r="M3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1" spans="1:13" x14ac:dyDescent="0.25">
      <c r="A3371" s="164">
        <f>+Exports!A3374</f>
        <v>44702</v>
      </c>
      <c r="B3371" s="165">
        <f t="shared" si="208"/>
        <v>2022</v>
      </c>
      <c r="C3371" s="165">
        <f t="shared" si="209"/>
        <v>5</v>
      </c>
      <c r="D3371" s="165">
        <f t="shared" si="210"/>
        <v>21</v>
      </c>
      <c r="E3371" s="165">
        <f>+Exports!B3374</f>
        <v>10</v>
      </c>
      <c r="F3371" s="165">
        <f>+WEEKDAY(ExportsELAP[[#This Row],[Date Prevailing]],1)</f>
        <v>7</v>
      </c>
      <c r="G3371" s="165">
        <f>+COUNTIFS(ECR_Hours!$K$6:$K$7,ExportsELAP[[#This Row],[Date Prevailing]])</f>
        <v>0</v>
      </c>
      <c r="H3371" s="165">
        <f t="shared" si="211"/>
        <v>7</v>
      </c>
      <c r="I3371" s="166">
        <f>+Exports!G3374</f>
        <v>27651.625800000002</v>
      </c>
      <c r="J3371" s="166">
        <f>+'ELAP_IPCO-APND'!D3374</f>
        <v>27.890309999999999</v>
      </c>
      <c r="K3371" s="166">
        <f>+(ExportsELAP[[#This Row],[Exports kWh - MPT]]/1000)*ExportsELAP[[#This Row],[EIM Price]]</f>
        <v>771.21241556599807</v>
      </c>
      <c r="L3371" s="167" t="str">
        <f>+INDEX(ECR_Hours!$I$12:$I$15,MATCH(ExportsELAP[[#This Row],[Date Prevailing]],ECR_Hours!$H$12:$H$15,1))</f>
        <v>NS</v>
      </c>
      <c r="M3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2" spans="1:13" x14ac:dyDescent="0.25">
      <c r="A3372" s="164">
        <f>+Exports!A3375</f>
        <v>44702</v>
      </c>
      <c r="B3372" s="165">
        <f t="shared" si="208"/>
        <v>2022</v>
      </c>
      <c r="C3372" s="165">
        <f t="shared" si="209"/>
        <v>5</v>
      </c>
      <c r="D3372" s="165">
        <f t="shared" si="210"/>
        <v>21</v>
      </c>
      <c r="E3372" s="165">
        <f>+Exports!B3375</f>
        <v>11</v>
      </c>
      <c r="F3372" s="165">
        <f>+WEEKDAY(ExportsELAP[[#This Row],[Date Prevailing]],1)</f>
        <v>7</v>
      </c>
      <c r="G3372" s="165">
        <f>+COUNTIFS(ECR_Hours!$K$6:$K$7,ExportsELAP[[#This Row],[Date Prevailing]])</f>
        <v>0</v>
      </c>
      <c r="H3372" s="165">
        <f t="shared" si="211"/>
        <v>7</v>
      </c>
      <c r="I3372" s="166">
        <f>+Exports!G3375</f>
        <v>40386.431400000001</v>
      </c>
      <c r="J3372" s="166">
        <f>+'ELAP_IPCO-APND'!D3375</f>
        <v>31.62764</v>
      </c>
      <c r="K3372" s="166">
        <f>+(ExportsELAP[[#This Row],[Exports kWh - MPT]]/1000)*ExportsELAP[[#This Row],[EIM Price]]</f>
        <v>1277.3275132038959</v>
      </c>
      <c r="L3372" s="167" t="str">
        <f>+INDEX(ECR_Hours!$I$12:$I$15,MATCH(ExportsELAP[[#This Row],[Date Prevailing]],ECR_Hours!$H$12:$H$15,1))</f>
        <v>NS</v>
      </c>
      <c r="M3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3" spans="1:13" x14ac:dyDescent="0.25">
      <c r="A3373" s="164">
        <f>+Exports!A3376</f>
        <v>44702</v>
      </c>
      <c r="B3373" s="165">
        <f t="shared" si="208"/>
        <v>2022</v>
      </c>
      <c r="C3373" s="165">
        <f t="shared" si="209"/>
        <v>5</v>
      </c>
      <c r="D3373" s="165">
        <f t="shared" si="210"/>
        <v>21</v>
      </c>
      <c r="E3373" s="165">
        <f>+Exports!B3376</f>
        <v>12</v>
      </c>
      <c r="F3373" s="165">
        <f>+WEEKDAY(ExportsELAP[[#This Row],[Date Prevailing]],1)</f>
        <v>7</v>
      </c>
      <c r="G3373" s="165">
        <f>+COUNTIFS(ECR_Hours!$K$6:$K$7,ExportsELAP[[#This Row],[Date Prevailing]])</f>
        <v>0</v>
      </c>
      <c r="H3373" s="165">
        <f t="shared" si="211"/>
        <v>7</v>
      </c>
      <c r="I3373" s="166">
        <f>+Exports!G3376</f>
        <v>48644.252599999993</v>
      </c>
      <c r="J3373" s="166">
        <f>+'ELAP_IPCO-APND'!D3376</f>
        <v>28.65888</v>
      </c>
      <c r="K3373" s="166">
        <f>+(ExportsELAP[[#This Row],[Exports kWh - MPT]]/1000)*ExportsELAP[[#This Row],[EIM Price]]</f>
        <v>1394.0897979530878</v>
      </c>
      <c r="L3373" s="167" t="str">
        <f>+INDEX(ECR_Hours!$I$12:$I$15,MATCH(ExportsELAP[[#This Row],[Date Prevailing]],ECR_Hours!$H$12:$H$15,1))</f>
        <v>NS</v>
      </c>
      <c r="M3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4" spans="1:13" x14ac:dyDescent="0.25">
      <c r="A3374" s="164">
        <f>+Exports!A3377</f>
        <v>44702</v>
      </c>
      <c r="B3374" s="165">
        <f t="shared" si="208"/>
        <v>2022</v>
      </c>
      <c r="C3374" s="165">
        <f t="shared" si="209"/>
        <v>5</v>
      </c>
      <c r="D3374" s="165">
        <f t="shared" si="210"/>
        <v>21</v>
      </c>
      <c r="E3374" s="165">
        <f>+Exports!B3377</f>
        <v>13</v>
      </c>
      <c r="F3374" s="165">
        <f>+WEEKDAY(ExportsELAP[[#This Row],[Date Prevailing]],1)</f>
        <v>7</v>
      </c>
      <c r="G3374" s="165">
        <f>+COUNTIFS(ECR_Hours!$K$6:$K$7,ExportsELAP[[#This Row],[Date Prevailing]])</f>
        <v>0</v>
      </c>
      <c r="H3374" s="165">
        <f t="shared" si="211"/>
        <v>7</v>
      </c>
      <c r="I3374" s="166">
        <f>+Exports!G3377</f>
        <v>53675.599900000001</v>
      </c>
      <c r="J3374" s="166">
        <f>+'ELAP_IPCO-APND'!D3377</f>
        <v>27.65297</v>
      </c>
      <c r="K3374" s="166">
        <f>+(ExportsELAP[[#This Row],[Exports kWh - MPT]]/1000)*ExportsELAP[[#This Row],[EIM Price]]</f>
        <v>1484.2897537667031</v>
      </c>
      <c r="L3374" s="167" t="str">
        <f>+INDEX(ECR_Hours!$I$12:$I$15,MATCH(ExportsELAP[[#This Row],[Date Prevailing]],ECR_Hours!$H$12:$H$15,1))</f>
        <v>NS</v>
      </c>
      <c r="M3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5" spans="1:13" x14ac:dyDescent="0.25">
      <c r="A3375" s="164">
        <f>+Exports!A3378</f>
        <v>44702</v>
      </c>
      <c r="B3375" s="165">
        <f t="shared" si="208"/>
        <v>2022</v>
      </c>
      <c r="C3375" s="165">
        <f t="shared" si="209"/>
        <v>5</v>
      </c>
      <c r="D3375" s="165">
        <f t="shared" si="210"/>
        <v>21</v>
      </c>
      <c r="E3375" s="165">
        <f>+Exports!B3378</f>
        <v>14</v>
      </c>
      <c r="F3375" s="165">
        <f>+WEEKDAY(ExportsELAP[[#This Row],[Date Prevailing]],1)</f>
        <v>7</v>
      </c>
      <c r="G3375" s="165">
        <f>+COUNTIFS(ECR_Hours!$K$6:$K$7,ExportsELAP[[#This Row],[Date Prevailing]])</f>
        <v>0</v>
      </c>
      <c r="H3375" s="165">
        <f t="shared" si="211"/>
        <v>7</v>
      </c>
      <c r="I3375" s="166">
        <f>+Exports!G3378</f>
        <v>51505.222900000001</v>
      </c>
      <c r="J3375" s="166">
        <f>+'ELAP_IPCO-APND'!D3378</f>
        <v>28.218889999999998</v>
      </c>
      <c r="K3375" s="166">
        <f>+(ExportsELAP[[#This Row],[Exports kWh - MPT]]/1000)*ExportsELAP[[#This Row],[EIM Price]]</f>
        <v>1453.4202194405809</v>
      </c>
      <c r="L3375" s="167" t="str">
        <f>+INDEX(ECR_Hours!$I$12:$I$15,MATCH(ExportsELAP[[#This Row],[Date Prevailing]],ECR_Hours!$H$12:$H$15,1))</f>
        <v>NS</v>
      </c>
      <c r="M3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6" spans="1:13" x14ac:dyDescent="0.25">
      <c r="A3376" s="164">
        <f>+Exports!A3379</f>
        <v>44702</v>
      </c>
      <c r="B3376" s="165">
        <f t="shared" si="208"/>
        <v>2022</v>
      </c>
      <c r="C3376" s="165">
        <f t="shared" si="209"/>
        <v>5</v>
      </c>
      <c r="D3376" s="165">
        <f t="shared" si="210"/>
        <v>21</v>
      </c>
      <c r="E3376" s="165">
        <f>+Exports!B3379</f>
        <v>15</v>
      </c>
      <c r="F3376" s="165">
        <f>+WEEKDAY(ExportsELAP[[#This Row],[Date Prevailing]],1)</f>
        <v>7</v>
      </c>
      <c r="G3376" s="165">
        <f>+COUNTIFS(ECR_Hours!$K$6:$K$7,ExportsELAP[[#This Row],[Date Prevailing]])</f>
        <v>0</v>
      </c>
      <c r="H3376" s="165">
        <f t="shared" si="211"/>
        <v>7</v>
      </c>
      <c r="I3376" s="166">
        <f>+Exports!G3379</f>
        <v>49401.071499999998</v>
      </c>
      <c r="J3376" s="166">
        <f>+'ELAP_IPCO-APND'!D3379</f>
        <v>27.165089999999999</v>
      </c>
      <c r="K3376" s="166">
        <f>+(ExportsELAP[[#This Row],[Exports kWh - MPT]]/1000)*ExportsELAP[[#This Row],[EIM Price]]</f>
        <v>1341.9845533939349</v>
      </c>
      <c r="L3376" s="167" t="str">
        <f>+INDEX(ECR_Hours!$I$12:$I$15,MATCH(ExportsELAP[[#This Row],[Date Prevailing]],ECR_Hours!$H$12:$H$15,1))</f>
        <v>NS</v>
      </c>
      <c r="M3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7" spans="1:13" x14ac:dyDescent="0.25">
      <c r="A3377" s="164">
        <f>+Exports!A3380</f>
        <v>44702</v>
      </c>
      <c r="B3377" s="165">
        <f t="shared" si="208"/>
        <v>2022</v>
      </c>
      <c r="C3377" s="165">
        <f t="shared" si="209"/>
        <v>5</v>
      </c>
      <c r="D3377" s="165">
        <f t="shared" si="210"/>
        <v>21</v>
      </c>
      <c r="E3377" s="165">
        <f>+Exports!B3380</f>
        <v>16</v>
      </c>
      <c r="F3377" s="165">
        <f>+WEEKDAY(ExportsELAP[[#This Row],[Date Prevailing]],1)</f>
        <v>7</v>
      </c>
      <c r="G3377" s="165">
        <f>+COUNTIFS(ECR_Hours!$K$6:$K$7,ExportsELAP[[#This Row],[Date Prevailing]])</f>
        <v>0</v>
      </c>
      <c r="H3377" s="165">
        <f t="shared" si="211"/>
        <v>7</v>
      </c>
      <c r="I3377" s="166">
        <f>+Exports!G3380</f>
        <v>36316.108899999999</v>
      </c>
      <c r="J3377" s="166">
        <f>+'ELAP_IPCO-APND'!D3380</f>
        <v>29.315110000000001</v>
      </c>
      <c r="K3377" s="166">
        <f>+(ExportsELAP[[#This Row],[Exports kWh - MPT]]/1000)*ExportsELAP[[#This Row],[EIM Price]]</f>
        <v>1064.6107271754788</v>
      </c>
      <c r="L3377" s="167" t="str">
        <f>+INDEX(ECR_Hours!$I$12:$I$15,MATCH(ExportsELAP[[#This Row],[Date Prevailing]],ECR_Hours!$H$12:$H$15,1))</f>
        <v>NS</v>
      </c>
      <c r="M3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8" spans="1:13" x14ac:dyDescent="0.25">
      <c r="A3378" s="164">
        <f>+Exports!A3381</f>
        <v>44702</v>
      </c>
      <c r="B3378" s="165">
        <f t="shared" si="208"/>
        <v>2022</v>
      </c>
      <c r="C3378" s="165">
        <f t="shared" si="209"/>
        <v>5</v>
      </c>
      <c r="D3378" s="165">
        <f t="shared" si="210"/>
        <v>21</v>
      </c>
      <c r="E3378" s="165">
        <f>+Exports!B3381</f>
        <v>17</v>
      </c>
      <c r="F3378" s="165">
        <f>+WEEKDAY(ExportsELAP[[#This Row],[Date Prevailing]],1)</f>
        <v>7</v>
      </c>
      <c r="G3378" s="165">
        <f>+COUNTIFS(ECR_Hours!$K$6:$K$7,ExportsELAP[[#This Row],[Date Prevailing]])</f>
        <v>0</v>
      </c>
      <c r="H3378" s="165">
        <f t="shared" si="211"/>
        <v>7</v>
      </c>
      <c r="I3378" s="166">
        <f>+Exports!G3381</f>
        <v>25040.3861</v>
      </c>
      <c r="J3378" s="166">
        <f>+'ELAP_IPCO-APND'!D3381</f>
        <v>40.316519999999997</v>
      </c>
      <c r="K3378" s="166">
        <f>+(ExportsELAP[[#This Row],[Exports kWh - MPT]]/1000)*ExportsELAP[[#This Row],[EIM Price]]</f>
        <v>1009.5412270083719</v>
      </c>
      <c r="L3378" s="167" t="str">
        <f>+INDEX(ECR_Hours!$I$12:$I$15,MATCH(ExportsELAP[[#This Row],[Date Prevailing]],ECR_Hours!$H$12:$H$15,1))</f>
        <v>NS</v>
      </c>
      <c r="M3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79" spans="1:13" x14ac:dyDescent="0.25">
      <c r="A3379" s="164">
        <f>+Exports!A3382</f>
        <v>44702</v>
      </c>
      <c r="B3379" s="165">
        <f t="shared" si="208"/>
        <v>2022</v>
      </c>
      <c r="C3379" s="165">
        <f t="shared" si="209"/>
        <v>5</v>
      </c>
      <c r="D3379" s="165">
        <f t="shared" si="210"/>
        <v>21</v>
      </c>
      <c r="E3379" s="165">
        <f>+Exports!B3382</f>
        <v>18</v>
      </c>
      <c r="F3379" s="165">
        <f>+WEEKDAY(ExportsELAP[[#This Row],[Date Prevailing]],1)</f>
        <v>7</v>
      </c>
      <c r="G3379" s="165">
        <f>+COUNTIFS(ECR_Hours!$K$6:$K$7,ExportsELAP[[#This Row],[Date Prevailing]])</f>
        <v>0</v>
      </c>
      <c r="H3379" s="165">
        <f t="shared" si="211"/>
        <v>7</v>
      </c>
      <c r="I3379" s="166">
        <f>+Exports!G3382</f>
        <v>23545.138699999996</v>
      </c>
      <c r="J3379" s="166">
        <f>+'ELAP_IPCO-APND'!D3382</f>
        <v>54.387320000000003</v>
      </c>
      <c r="K3379" s="166">
        <f>+(ExportsELAP[[#This Row],[Exports kWh - MPT]]/1000)*ExportsELAP[[#This Row],[EIM Price]]</f>
        <v>1280.5569929212838</v>
      </c>
      <c r="L3379" s="167" t="str">
        <f>+INDEX(ECR_Hours!$I$12:$I$15,MATCH(ExportsELAP[[#This Row],[Date Prevailing]],ECR_Hours!$H$12:$H$15,1))</f>
        <v>NS</v>
      </c>
      <c r="M3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0" spans="1:13" x14ac:dyDescent="0.25">
      <c r="A3380" s="164">
        <f>+Exports!A3383</f>
        <v>44702</v>
      </c>
      <c r="B3380" s="165">
        <f t="shared" si="208"/>
        <v>2022</v>
      </c>
      <c r="C3380" s="165">
        <f t="shared" si="209"/>
        <v>5</v>
      </c>
      <c r="D3380" s="165">
        <f t="shared" si="210"/>
        <v>21</v>
      </c>
      <c r="E3380" s="165">
        <f>+Exports!B3383</f>
        <v>19</v>
      </c>
      <c r="F3380" s="165">
        <f>+WEEKDAY(ExportsELAP[[#This Row],[Date Prevailing]],1)</f>
        <v>7</v>
      </c>
      <c r="G3380" s="165">
        <f>+COUNTIFS(ECR_Hours!$K$6:$K$7,ExportsELAP[[#This Row],[Date Prevailing]])</f>
        <v>0</v>
      </c>
      <c r="H3380" s="165">
        <f t="shared" si="211"/>
        <v>7</v>
      </c>
      <c r="I3380" s="166">
        <f>+Exports!G3383</f>
        <v>16264.250900000001</v>
      </c>
      <c r="J3380" s="166">
        <f>+'ELAP_IPCO-APND'!D3383</f>
        <v>41.855040000000002</v>
      </c>
      <c r="K3380" s="166">
        <f>+(ExportsELAP[[#This Row],[Exports kWh - MPT]]/1000)*ExportsELAP[[#This Row],[EIM Price]]</f>
        <v>680.740871989536</v>
      </c>
      <c r="L3380" s="167" t="str">
        <f>+INDEX(ECR_Hours!$I$12:$I$15,MATCH(ExportsELAP[[#This Row],[Date Prevailing]],ECR_Hours!$H$12:$H$15,1))</f>
        <v>NS</v>
      </c>
      <c r="M3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1" spans="1:13" x14ac:dyDescent="0.25">
      <c r="A3381" s="164">
        <f>+Exports!A3384</f>
        <v>44702</v>
      </c>
      <c r="B3381" s="165">
        <f t="shared" si="208"/>
        <v>2022</v>
      </c>
      <c r="C3381" s="165">
        <f t="shared" si="209"/>
        <v>5</v>
      </c>
      <c r="D3381" s="165">
        <f t="shared" si="210"/>
        <v>21</v>
      </c>
      <c r="E3381" s="165">
        <f>+Exports!B3384</f>
        <v>20</v>
      </c>
      <c r="F3381" s="165">
        <f>+WEEKDAY(ExportsELAP[[#This Row],[Date Prevailing]],1)</f>
        <v>7</v>
      </c>
      <c r="G3381" s="165">
        <f>+COUNTIFS(ECR_Hours!$K$6:$K$7,ExportsELAP[[#This Row],[Date Prevailing]])</f>
        <v>0</v>
      </c>
      <c r="H3381" s="165">
        <f t="shared" si="211"/>
        <v>7</v>
      </c>
      <c r="I3381" s="166">
        <f>+Exports!G3384</f>
        <v>5439.8695000000007</v>
      </c>
      <c r="J3381" s="166">
        <f>+'ELAP_IPCO-APND'!D3384</f>
        <v>64.347740000000002</v>
      </c>
      <c r="K3381" s="166">
        <f>+(ExportsELAP[[#This Row],[Exports kWh - MPT]]/1000)*ExportsELAP[[#This Row],[EIM Price]]</f>
        <v>350.04330821993005</v>
      </c>
      <c r="L3381" s="167" t="str">
        <f>+INDEX(ECR_Hours!$I$12:$I$15,MATCH(ExportsELAP[[#This Row],[Date Prevailing]],ECR_Hours!$H$12:$H$15,1))</f>
        <v>NS</v>
      </c>
      <c r="M3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2" spans="1:13" x14ac:dyDescent="0.25">
      <c r="A3382" s="164">
        <f>+Exports!A3385</f>
        <v>44702</v>
      </c>
      <c r="B3382" s="165">
        <f t="shared" si="208"/>
        <v>2022</v>
      </c>
      <c r="C3382" s="165">
        <f t="shared" si="209"/>
        <v>5</v>
      </c>
      <c r="D3382" s="165">
        <f t="shared" si="210"/>
        <v>21</v>
      </c>
      <c r="E3382" s="165">
        <f>+Exports!B3385</f>
        <v>21</v>
      </c>
      <c r="F3382" s="165">
        <f>+WEEKDAY(ExportsELAP[[#This Row],[Date Prevailing]],1)</f>
        <v>7</v>
      </c>
      <c r="G3382" s="165">
        <f>+COUNTIFS(ECR_Hours!$K$6:$K$7,ExportsELAP[[#This Row],[Date Prevailing]])</f>
        <v>0</v>
      </c>
      <c r="H3382" s="165">
        <f t="shared" si="211"/>
        <v>7</v>
      </c>
      <c r="I3382" s="166">
        <f>+Exports!G3385</f>
        <v>1736.5019</v>
      </c>
      <c r="J3382" s="166">
        <f>+'ELAP_IPCO-APND'!D3385</f>
        <v>50.968089999999997</v>
      </c>
      <c r="K3382" s="166">
        <f>+(ExportsELAP[[#This Row],[Exports kWh - MPT]]/1000)*ExportsELAP[[#This Row],[EIM Price]]</f>
        <v>88.506185124370987</v>
      </c>
      <c r="L3382" s="167" t="str">
        <f>+INDEX(ECR_Hours!$I$12:$I$15,MATCH(ExportsELAP[[#This Row],[Date Prevailing]],ECR_Hours!$H$12:$H$15,1))</f>
        <v>NS</v>
      </c>
      <c r="M3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3" spans="1:13" x14ac:dyDescent="0.25">
      <c r="A3383" s="164">
        <f>+Exports!A3386</f>
        <v>44702</v>
      </c>
      <c r="B3383" s="165">
        <f t="shared" si="208"/>
        <v>2022</v>
      </c>
      <c r="C3383" s="165">
        <f t="shared" si="209"/>
        <v>5</v>
      </c>
      <c r="D3383" s="165">
        <f t="shared" si="210"/>
        <v>21</v>
      </c>
      <c r="E3383" s="165">
        <f>+Exports!B3386</f>
        <v>22</v>
      </c>
      <c r="F3383" s="165">
        <f>+WEEKDAY(ExportsELAP[[#This Row],[Date Prevailing]],1)</f>
        <v>7</v>
      </c>
      <c r="G3383" s="165">
        <f>+COUNTIFS(ECR_Hours!$K$6:$K$7,ExportsELAP[[#This Row],[Date Prevailing]])</f>
        <v>0</v>
      </c>
      <c r="H3383" s="165">
        <f t="shared" si="211"/>
        <v>7</v>
      </c>
      <c r="I3383" s="166">
        <f>+Exports!G3386</f>
        <v>20.683300000000003</v>
      </c>
      <c r="J3383" s="166">
        <f>+'ELAP_IPCO-APND'!D3386</f>
        <v>65.977339999999998</v>
      </c>
      <c r="K3383" s="166">
        <f>+(ExportsELAP[[#This Row],[Exports kWh - MPT]]/1000)*ExportsELAP[[#This Row],[EIM Price]]</f>
        <v>1.3646291164220001</v>
      </c>
      <c r="L3383" s="167" t="str">
        <f>+INDEX(ECR_Hours!$I$12:$I$15,MATCH(ExportsELAP[[#This Row],[Date Prevailing]],ECR_Hours!$H$12:$H$15,1))</f>
        <v>NS</v>
      </c>
      <c r="M3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4" spans="1:13" x14ac:dyDescent="0.25">
      <c r="A3384" s="164">
        <f>+Exports!A3387</f>
        <v>44702</v>
      </c>
      <c r="B3384" s="165">
        <f t="shared" si="208"/>
        <v>2022</v>
      </c>
      <c r="C3384" s="165">
        <f t="shared" si="209"/>
        <v>5</v>
      </c>
      <c r="D3384" s="165">
        <f t="shared" si="210"/>
        <v>21</v>
      </c>
      <c r="E3384" s="165">
        <f>+Exports!B3387</f>
        <v>23</v>
      </c>
      <c r="F3384" s="165">
        <f>+WEEKDAY(ExportsELAP[[#This Row],[Date Prevailing]],1)</f>
        <v>7</v>
      </c>
      <c r="G3384" s="165">
        <f>+COUNTIFS(ECR_Hours!$K$6:$K$7,ExportsELAP[[#This Row],[Date Prevailing]])</f>
        <v>0</v>
      </c>
      <c r="H3384" s="165">
        <f t="shared" si="211"/>
        <v>7</v>
      </c>
      <c r="I3384" s="166">
        <f>+Exports!G3387</f>
        <v>19.450200000000002</v>
      </c>
      <c r="J3384" s="166">
        <f>+'ELAP_IPCO-APND'!D3387</f>
        <v>64.3292</v>
      </c>
      <c r="K3384" s="166">
        <f>+(ExportsELAP[[#This Row],[Exports kWh - MPT]]/1000)*ExportsELAP[[#This Row],[EIM Price]]</f>
        <v>1.25121580584</v>
      </c>
      <c r="L3384" s="167" t="str">
        <f>+INDEX(ECR_Hours!$I$12:$I$15,MATCH(ExportsELAP[[#This Row],[Date Prevailing]],ECR_Hours!$H$12:$H$15,1))</f>
        <v>NS</v>
      </c>
      <c r="M3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5" spans="1:13" x14ac:dyDescent="0.25">
      <c r="A3385" s="164">
        <f>+Exports!A3388</f>
        <v>44702</v>
      </c>
      <c r="B3385" s="165">
        <f t="shared" si="208"/>
        <v>2022</v>
      </c>
      <c r="C3385" s="165">
        <f t="shared" si="209"/>
        <v>5</v>
      </c>
      <c r="D3385" s="165">
        <f t="shared" si="210"/>
        <v>21</v>
      </c>
      <c r="E3385" s="165">
        <f>+Exports!B3388</f>
        <v>24</v>
      </c>
      <c r="F3385" s="165">
        <f>+WEEKDAY(ExportsELAP[[#This Row],[Date Prevailing]],1)</f>
        <v>7</v>
      </c>
      <c r="G3385" s="165">
        <f>+COUNTIFS(ECR_Hours!$K$6:$K$7,ExportsELAP[[#This Row],[Date Prevailing]])</f>
        <v>0</v>
      </c>
      <c r="H3385" s="165">
        <f t="shared" si="211"/>
        <v>7</v>
      </c>
      <c r="I3385" s="166">
        <f>+Exports!G3388</f>
        <v>20.156399999999998</v>
      </c>
      <c r="J3385" s="166">
        <f>+'ELAP_IPCO-APND'!D3388</f>
        <v>64.867090000000005</v>
      </c>
      <c r="K3385" s="166">
        <f>+(ExportsELAP[[#This Row],[Exports kWh - MPT]]/1000)*ExportsELAP[[#This Row],[EIM Price]]</f>
        <v>1.3074870128759999</v>
      </c>
      <c r="L3385" s="167" t="str">
        <f>+INDEX(ECR_Hours!$I$12:$I$15,MATCH(ExportsELAP[[#This Row],[Date Prevailing]],ECR_Hours!$H$12:$H$15,1))</f>
        <v>NS</v>
      </c>
      <c r="M3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6" spans="1:13" x14ac:dyDescent="0.25">
      <c r="A3386" s="164">
        <f>+Exports!A3389</f>
        <v>44703</v>
      </c>
      <c r="B3386" s="165">
        <f t="shared" si="208"/>
        <v>2022</v>
      </c>
      <c r="C3386" s="165">
        <f t="shared" si="209"/>
        <v>5</v>
      </c>
      <c r="D3386" s="165">
        <f t="shared" si="210"/>
        <v>22</v>
      </c>
      <c r="E3386" s="165">
        <f>+Exports!B3389</f>
        <v>1</v>
      </c>
      <c r="F3386" s="165">
        <f>+WEEKDAY(ExportsELAP[[#This Row],[Date Prevailing]],1)</f>
        <v>1</v>
      </c>
      <c r="G3386" s="165">
        <f>+COUNTIFS(ECR_Hours!$K$6:$K$7,ExportsELAP[[#This Row],[Date Prevailing]])</f>
        <v>0</v>
      </c>
      <c r="H3386" s="165">
        <f t="shared" si="211"/>
        <v>1</v>
      </c>
      <c r="I3386" s="166">
        <f>+Exports!G3389</f>
        <v>78.491799999999998</v>
      </c>
      <c r="J3386" s="166">
        <f>+'ELAP_IPCO-APND'!D3389</f>
        <v>59.362369999999999</v>
      </c>
      <c r="K3386" s="166">
        <f>+(ExportsELAP[[#This Row],[Exports kWh - MPT]]/1000)*ExportsELAP[[#This Row],[EIM Price]]</f>
        <v>4.6594592735660001</v>
      </c>
      <c r="L3386" s="167" t="str">
        <f>+INDEX(ECR_Hours!$I$12:$I$15,MATCH(ExportsELAP[[#This Row],[Date Prevailing]],ECR_Hours!$H$12:$H$15,1))</f>
        <v>NS</v>
      </c>
      <c r="M3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7" spans="1:13" x14ac:dyDescent="0.25">
      <c r="A3387" s="164">
        <f>+Exports!A3390</f>
        <v>44703</v>
      </c>
      <c r="B3387" s="165">
        <f t="shared" si="208"/>
        <v>2022</v>
      </c>
      <c r="C3387" s="165">
        <f t="shared" si="209"/>
        <v>5</v>
      </c>
      <c r="D3387" s="165">
        <f t="shared" si="210"/>
        <v>22</v>
      </c>
      <c r="E3387" s="165">
        <f>+Exports!B3390</f>
        <v>2</v>
      </c>
      <c r="F3387" s="165">
        <f>+WEEKDAY(ExportsELAP[[#This Row],[Date Prevailing]],1)</f>
        <v>1</v>
      </c>
      <c r="G3387" s="165">
        <f>+COUNTIFS(ECR_Hours!$K$6:$K$7,ExportsELAP[[#This Row],[Date Prevailing]])</f>
        <v>0</v>
      </c>
      <c r="H3387" s="165">
        <f t="shared" si="211"/>
        <v>1</v>
      </c>
      <c r="I3387" s="166">
        <f>+Exports!G3390</f>
        <v>78.062399999999997</v>
      </c>
      <c r="J3387" s="166">
        <f>+'ELAP_IPCO-APND'!D3390</f>
        <v>59.055419999999998</v>
      </c>
      <c r="K3387" s="166">
        <f>+(ExportsELAP[[#This Row],[Exports kWh - MPT]]/1000)*ExportsELAP[[#This Row],[EIM Price]]</f>
        <v>4.6100078182079995</v>
      </c>
      <c r="L3387" s="167" t="str">
        <f>+INDEX(ECR_Hours!$I$12:$I$15,MATCH(ExportsELAP[[#This Row],[Date Prevailing]],ECR_Hours!$H$12:$H$15,1))</f>
        <v>NS</v>
      </c>
      <c r="M3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8" spans="1:13" x14ac:dyDescent="0.25">
      <c r="A3388" s="164">
        <f>+Exports!A3391</f>
        <v>44703</v>
      </c>
      <c r="B3388" s="165">
        <f t="shared" si="208"/>
        <v>2022</v>
      </c>
      <c r="C3388" s="165">
        <f t="shared" si="209"/>
        <v>5</v>
      </c>
      <c r="D3388" s="165">
        <f t="shared" si="210"/>
        <v>22</v>
      </c>
      <c r="E3388" s="165">
        <f>+Exports!B3391</f>
        <v>3</v>
      </c>
      <c r="F3388" s="165">
        <f>+WEEKDAY(ExportsELAP[[#This Row],[Date Prevailing]],1)</f>
        <v>1</v>
      </c>
      <c r="G3388" s="165">
        <f>+COUNTIFS(ECR_Hours!$K$6:$K$7,ExportsELAP[[#This Row],[Date Prevailing]])</f>
        <v>0</v>
      </c>
      <c r="H3388" s="165">
        <f t="shared" si="211"/>
        <v>1</v>
      </c>
      <c r="I3388" s="166">
        <f>+Exports!G3391</f>
        <v>77.436199999999999</v>
      </c>
      <c r="J3388" s="166">
        <f>+'ELAP_IPCO-APND'!D3391</f>
        <v>52.995739999999998</v>
      </c>
      <c r="K3388" s="166">
        <f>+(ExportsELAP[[#This Row],[Exports kWh - MPT]]/1000)*ExportsELAP[[#This Row],[EIM Price]]</f>
        <v>4.1037887217879998</v>
      </c>
      <c r="L3388" s="167" t="str">
        <f>+INDEX(ECR_Hours!$I$12:$I$15,MATCH(ExportsELAP[[#This Row],[Date Prevailing]],ECR_Hours!$H$12:$H$15,1))</f>
        <v>NS</v>
      </c>
      <c r="M3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89" spans="1:13" x14ac:dyDescent="0.25">
      <c r="A3389" s="164">
        <f>+Exports!A3392</f>
        <v>44703</v>
      </c>
      <c r="B3389" s="165">
        <f t="shared" si="208"/>
        <v>2022</v>
      </c>
      <c r="C3389" s="165">
        <f t="shared" si="209"/>
        <v>5</v>
      </c>
      <c r="D3389" s="165">
        <f t="shared" si="210"/>
        <v>22</v>
      </c>
      <c r="E3389" s="165">
        <f>+Exports!B3392</f>
        <v>4</v>
      </c>
      <c r="F3389" s="165">
        <f>+WEEKDAY(ExportsELAP[[#This Row],[Date Prevailing]],1)</f>
        <v>1</v>
      </c>
      <c r="G3389" s="165">
        <f>+COUNTIFS(ECR_Hours!$K$6:$K$7,ExportsELAP[[#This Row],[Date Prevailing]])</f>
        <v>0</v>
      </c>
      <c r="H3389" s="165">
        <f t="shared" si="211"/>
        <v>1</v>
      </c>
      <c r="I3389" s="166">
        <f>+Exports!G3392</f>
        <v>102.54349999999999</v>
      </c>
      <c r="J3389" s="166">
        <f>+'ELAP_IPCO-APND'!D3392</f>
        <v>50.859569999999998</v>
      </c>
      <c r="K3389" s="166">
        <f>+(ExportsELAP[[#This Row],[Exports kWh - MPT]]/1000)*ExportsELAP[[#This Row],[EIM Price]]</f>
        <v>5.2153183162949999</v>
      </c>
      <c r="L3389" s="167" t="str">
        <f>+INDEX(ECR_Hours!$I$12:$I$15,MATCH(ExportsELAP[[#This Row],[Date Prevailing]],ECR_Hours!$H$12:$H$15,1))</f>
        <v>NS</v>
      </c>
      <c r="M3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0" spans="1:13" x14ac:dyDescent="0.25">
      <c r="A3390" s="164">
        <f>+Exports!A3393</f>
        <v>44703</v>
      </c>
      <c r="B3390" s="165">
        <f t="shared" si="208"/>
        <v>2022</v>
      </c>
      <c r="C3390" s="165">
        <f t="shared" si="209"/>
        <v>5</v>
      </c>
      <c r="D3390" s="165">
        <f t="shared" si="210"/>
        <v>22</v>
      </c>
      <c r="E3390" s="165">
        <f>+Exports!B3393</f>
        <v>5</v>
      </c>
      <c r="F3390" s="165">
        <f>+WEEKDAY(ExportsELAP[[#This Row],[Date Prevailing]],1)</f>
        <v>1</v>
      </c>
      <c r="G3390" s="165">
        <f>+COUNTIFS(ECR_Hours!$K$6:$K$7,ExportsELAP[[#This Row],[Date Prevailing]])</f>
        <v>0</v>
      </c>
      <c r="H3390" s="165">
        <f t="shared" si="211"/>
        <v>1</v>
      </c>
      <c r="I3390" s="166">
        <f>+Exports!G3393</f>
        <v>106.32560000000001</v>
      </c>
      <c r="J3390" s="166">
        <f>+'ELAP_IPCO-APND'!D3393</f>
        <v>47.651009999999999</v>
      </c>
      <c r="K3390" s="166">
        <f>+(ExportsELAP[[#This Row],[Exports kWh - MPT]]/1000)*ExportsELAP[[#This Row],[EIM Price]]</f>
        <v>5.0665222288559999</v>
      </c>
      <c r="L3390" s="167" t="str">
        <f>+INDEX(ECR_Hours!$I$12:$I$15,MATCH(ExportsELAP[[#This Row],[Date Prevailing]],ECR_Hours!$H$12:$H$15,1))</f>
        <v>NS</v>
      </c>
      <c r="M3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1" spans="1:13" x14ac:dyDescent="0.25">
      <c r="A3391" s="164">
        <f>+Exports!A3394</f>
        <v>44703</v>
      </c>
      <c r="B3391" s="165">
        <f t="shared" si="208"/>
        <v>2022</v>
      </c>
      <c r="C3391" s="165">
        <f t="shared" si="209"/>
        <v>5</v>
      </c>
      <c r="D3391" s="165">
        <f t="shared" si="210"/>
        <v>22</v>
      </c>
      <c r="E3391" s="165">
        <f>+Exports!B3394</f>
        <v>6</v>
      </c>
      <c r="F3391" s="165">
        <f>+WEEKDAY(ExportsELAP[[#This Row],[Date Prevailing]],1)</f>
        <v>1</v>
      </c>
      <c r="G3391" s="165">
        <f>+COUNTIFS(ECR_Hours!$K$6:$K$7,ExportsELAP[[#This Row],[Date Prevailing]])</f>
        <v>0</v>
      </c>
      <c r="H3391" s="165">
        <f t="shared" si="211"/>
        <v>1</v>
      </c>
      <c r="I3391" s="166">
        <f>+Exports!G3394</f>
        <v>102.7812</v>
      </c>
      <c r="J3391" s="166">
        <f>+'ELAP_IPCO-APND'!D3394</f>
        <v>52.921030000000002</v>
      </c>
      <c r="K3391" s="166">
        <f>+(ExportsELAP[[#This Row],[Exports kWh - MPT]]/1000)*ExportsELAP[[#This Row],[EIM Price]]</f>
        <v>5.4392869686359999</v>
      </c>
      <c r="L3391" s="167" t="str">
        <f>+INDEX(ECR_Hours!$I$12:$I$15,MATCH(ExportsELAP[[#This Row],[Date Prevailing]],ECR_Hours!$H$12:$H$15,1))</f>
        <v>NS</v>
      </c>
      <c r="M3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2" spans="1:13" x14ac:dyDescent="0.25">
      <c r="A3392" s="164">
        <f>+Exports!A3395</f>
        <v>44703</v>
      </c>
      <c r="B3392" s="165">
        <f t="shared" si="208"/>
        <v>2022</v>
      </c>
      <c r="C3392" s="165">
        <f t="shared" si="209"/>
        <v>5</v>
      </c>
      <c r="D3392" s="165">
        <f t="shared" si="210"/>
        <v>22</v>
      </c>
      <c r="E3392" s="165">
        <f>+Exports!B3395</f>
        <v>7</v>
      </c>
      <c r="F3392" s="165">
        <f>+WEEKDAY(ExportsELAP[[#This Row],[Date Prevailing]],1)</f>
        <v>1</v>
      </c>
      <c r="G3392" s="165">
        <f>+COUNTIFS(ECR_Hours!$K$6:$K$7,ExportsELAP[[#This Row],[Date Prevailing]])</f>
        <v>0</v>
      </c>
      <c r="H3392" s="165">
        <f t="shared" si="211"/>
        <v>1</v>
      </c>
      <c r="I3392" s="166">
        <f>+Exports!G3395</f>
        <v>812.50439999999992</v>
      </c>
      <c r="J3392" s="166">
        <f>+'ELAP_IPCO-APND'!D3395</f>
        <v>49.06259</v>
      </c>
      <c r="K3392" s="166">
        <f>+(ExportsELAP[[#This Row],[Exports kWh - MPT]]/1000)*ExportsELAP[[#This Row],[EIM Price]]</f>
        <v>39.863570250395995</v>
      </c>
      <c r="L3392" s="167" t="str">
        <f>+INDEX(ECR_Hours!$I$12:$I$15,MATCH(ExportsELAP[[#This Row],[Date Prevailing]],ECR_Hours!$H$12:$H$15,1))</f>
        <v>NS</v>
      </c>
      <c r="M3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3" spans="1:13" x14ac:dyDescent="0.25">
      <c r="A3393" s="164">
        <f>+Exports!A3396</f>
        <v>44703</v>
      </c>
      <c r="B3393" s="165">
        <f t="shared" si="208"/>
        <v>2022</v>
      </c>
      <c r="C3393" s="165">
        <f t="shared" si="209"/>
        <v>5</v>
      </c>
      <c r="D3393" s="165">
        <f t="shared" si="210"/>
        <v>22</v>
      </c>
      <c r="E3393" s="165">
        <f>+Exports!B3396</f>
        <v>8</v>
      </c>
      <c r="F3393" s="165">
        <f>+WEEKDAY(ExportsELAP[[#This Row],[Date Prevailing]],1)</f>
        <v>1</v>
      </c>
      <c r="G3393" s="165">
        <f>+COUNTIFS(ECR_Hours!$K$6:$K$7,ExportsELAP[[#This Row],[Date Prevailing]])</f>
        <v>0</v>
      </c>
      <c r="H3393" s="165">
        <f t="shared" si="211"/>
        <v>1</v>
      </c>
      <c r="I3393" s="166">
        <f>+Exports!G3396</f>
        <v>4135.0524999999998</v>
      </c>
      <c r="J3393" s="166">
        <f>+'ELAP_IPCO-APND'!D3396</f>
        <v>36.561419999999998</v>
      </c>
      <c r="K3393" s="166">
        <f>+(ExportsELAP[[#This Row],[Exports kWh - MPT]]/1000)*ExportsELAP[[#This Row],[EIM Price]]</f>
        <v>151.18339117454997</v>
      </c>
      <c r="L3393" s="167" t="str">
        <f>+INDEX(ECR_Hours!$I$12:$I$15,MATCH(ExportsELAP[[#This Row],[Date Prevailing]],ECR_Hours!$H$12:$H$15,1))</f>
        <v>NS</v>
      </c>
      <c r="M3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4" spans="1:13" x14ac:dyDescent="0.25">
      <c r="A3394" s="164">
        <f>+Exports!A3397</f>
        <v>44703</v>
      </c>
      <c r="B3394" s="165">
        <f t="shared" ref="B3394:B3457" si="212">+YEAR(A3394)</f>
        <v>2022</v>
      </c>
      <c r="C3394" s="165">
        <f t="shared" ref="C3394:C3457" si="213">+MONTH(A3394)</f>
        <v>5</v>
      </c>
      <c r="D3394" s="165">
        <f t="shared" ref="D3394:D3457" si="214">+DAY(A3394)</f>
        <v>22</v>
      </c>
      <c r="E3394" s="165">
        <f>+Exports!B3397</f>
        <v>9</v>
      </c>
      <c r="F3394" s="165">
        <f>+WEEKDAY(ExportsELAP[[#This Row],[Date Prevailing]],1)</f>
        <v>1</v>
      </c>
      <c r="G3394" s="165">
        <f>+COUNTIFS(ECR_Hours!$K$6:$K$7,ExportsELAP[[#This Row],[Date Prevailing]])</f>
        <v>0</v>
      </c>
      <c r="H3394" s="165">
        <f t="shared" ref="H3394:H3457" si="215">+IF(G3394=1,0,F3394)</f>
        <v>1</v>
      </c>
      <c r="I3394" s="166">
        <f>+Exports!G3397</f>
        <v>13753.431399999999</v>
      </c>
      <c r="J3394" s="166">
        <f>+'ELAP_IPCO-APND'!D3397</f>
        <v>25.35885</v>
      </c>
      <c r="K3394" s="166">
        <f>+(ExportsELAP[[#This Row],[Exports kWh - MPT]]/1000)*ExportsELAP[[#This Row],[EIM Price]]</f>
        <v>348.77120385788999</v>
      </c>
      <c r="L3394" s="167" t="str">
        <f>+INDEX(ECR_Hours!$I$12:$I$15,MATCH(ExportsELAP[[#This Row],[Date Prevailing]],ECR_Hours!$H$12:$H$15,1))</f>
        <v>NS</v>
      </c>
      <c r="M3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5" spans="1:13" x14ac:dyDescent="0.25">
      <c r="A3395" s="164">
        <f>+Exports!A3398</f>
        <v>44703</v>
      </c>
      <c r="B3395" s="165">
        <f t="shared" si="212"/>
        <v>2022</v>
      </c>
      <c r="C3395" s="165">
        <f t="shared" si="213"/>
        <v>5</v>
      </c>
      <c r="D3395" s="165">
        <f t="shared" si="214"/>
        <v>22</v>
      </c>
      <c r="E3395" s="165">
        <f>+Exports!B3398</f>
        <v>10</v>
      </c>
      <c r="F3395" s="165">
        <f>+WEEKDAY(ExportsELAP[[#This Row],[Date Prevailing]],1)</f>
        <v>1</v>
      </c>
      <c r="G3395" s="165">
        <f>+COUNTIFS(ECR_Hours!$K$6:$K$7,ExportsELAP[[#This Row],[Date Prevailing]])</f>
        <v>0</v>
      </c>
      <c r="H3395" s="165">
        <f t="shared" si="215"/>
        <v>1</v>
      </c>
      <c r="I3395" s="166">
        <f>+Exports!G3398</f>
        <v>23739.888800000001</v>
      </c>
      <c r="J3395" s="166">
        <f>+'ELAP_IPCO-APND'!D3398</f>
        <v>19.894539999999999</v>
      </c>
      <c r="K3395" s="166">
        <f>+(ExportsELAP[[#This Row],[Exports kWh - MPT]]/1000)*ExportsELAP[[#This Row],[EIM Price]]</f>
        <v>472.29416732715197</v>
      </c>
      <c r="L3395" s="167" t="str">
        <f>+INDEX(ECR_Hours!$I$12:$I$15,MATCH(ExportsELAP[[#This Row],[Date Prevailing]],ECR_Hours!$H$12:$H$15,1))</f>
        <v>NS</v>
      </c>
      <c r="M3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6" spans="1:13" x14ac:dyDescent="0.25">
      <c r="A3396" s="164">
        <f>+Exports!A3399</f>
        <v>44703</v>
      </c>
      <c r="B3396" s="165">
        <f t="shared" si="212"/>
        <v>2022</v>
      </c>
      <c r="C3396" s="165">
        <f t="shared" si="213"/>
        <v>5</v>
      </c>
      <c r="D3396" s="165">
        <f t="shared" si="214"/>
        <v>22</v>
      </c>
      <c r="E3396" s="165">
        <f>+Exports!B3399</f>
        <v>11</v>
      </c>
      <c r="F3396" s="165">
        <f>+WEEKDAY(ExportsELAP[[#This Row],[Date Prevailing]],1)</f>
        <v>1</v>
      </c>
      <c r="G3396" s="165">
        <f>+COUNTIFS(ECR_Hours!$K$6:$K$7,ExportsELAP[[#This Row],[Date Prevailing]])</f>
        <v>0</v>
      </c>
      <c r="H3396" s="165">
        <f t="shared" si="215"/>
        <v>1</v>
      </c>
      <c r="I3396" s="166">
        <f>+Exports!G3399</f>
        <v>32322.134699999999</v>
      </c>
      <c r="J3396" s="166">
        <f>+'ELAP_IPCO-APND'!D3399</f>
        <v>27.112279999999998</v>
      </c>
      <c r="K3396" s="166">
        <f>+(ExportsELAP[[#This Row],[Exports kWh - MPT]]/1000)*ExportsELAP[[#This Row],[EIM Price]]</f>
        <v>876.32676618411597</v>
      </c>
      <c r="L3396" s="167" t="str">
        <f>+INDEX(ECR_Hours!$I$12:$I$15,MATCH(ExportsELAP[[#This Row],[Date Prevailing]],ECR_Hours!$H$12:$H$15,1))</f>
        <v>NS</v>
      </c>
      <c r="M3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7" spans="1:13" x14ac:dyDescent="0.25">
      <c r="A3397" s="164">
        <f>+Exports!A3400</f>
        <v>44703</v>
      </c>
      <c r="B3397" s="165">
        <f t="shared" si="212"/>
        <v>2022</v>
      </c>
      <c r="C3397" s="165">
        <f t="shared" si="213"/>
        <v>5</v>
      </c>
      <c r="D3397" s="165">
        <f t="shared" si="214"/>
        <v>22</v>
      </c>
      <c r="E3397" s="165">
        <f>+Exports!B3400</f>
        <v>12</v>
      </c>
      <c r="F3397" s="165">
        <f>+WEEKDAY(ExportsELAP[[#This Row],[Date Prevailing]],1)</f>
        <v>1</v>
      </c>
      <c r="G3397" s="165">
        <f>+COUNTIFS(ECR_Hours!$K$6:$K$7,ExportsELAP[[#This Row],[Date Prevailing]])</f>
        <v>0</v>
      </c>
      <c r="H3397" s="165">
        <f t="shared" si="215"/>
        <v>1</v>
      </c>
      <c r="I3397" s="166">
        <f>+Exports!G3400</f>
        <v>40854.232999999986</v>
      </c>
      <c r="J3397" s="166">
        <f>+'ELAP_IPCO-APND'!D3400</f>
        <v>31.248909999999999</v>
      </c>
      <c r="K3397" s="166">
        <f>+(ExportsELAP[[#This Row],[Exports kWh - MPT]]/1000)*ExportsELAP[[#This Row],[EIM Price]]</f>
        <v>1276.6502501360296</v>
      </c>
      <c r="L3397" s="167" t="str">
        <f>+INDEX(ECR_Hours!$I$12:$I$15,MATCH(ExportsELAP[[#This Row],[Date Prevailing]],ECR_Hours!$H$12:$H$15,1))</f>
        <v>NS</v>
      </c>
      <c r="M3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8" spans="1:13" x14ac:dyDescent="0.25">
      <c r="A3398" s="164">
        <f>+Exports!A3401</f>
        <v>44703</v>
      </c>
      <c r="B3398" s="165">
        <f t="shared" si="212"/>
        <v>2022</v>
      </c>
      <c r="C3398" s="165">
        <f t="shared" si="213"/>
        <v>5</v>
      </c>
      <c r="D3398" s="165">
        <f t="shared" si="214"/>
        <v>22</v>
      </c>
      <c r="E3398" s="165">
        <f>+Exports!B3401</f>
        <v>13</v>
      </c>
      <c r="F3398" s="165">
        <f>+WEEKDAY(ExportsELAP[[#This Row],[Date Prevailing]],1)</f>
        <v>1</v>
      </c>
      <c r="G3398" s="165">
        <f>+COUNTIFS(ECR_Hours!$K$6:$K$7,ExportsELAP[[#This Row],[Date Prevailing]])</f>
        <v>0</v>
      </c>
      <c r="H3398" s="165">
        <f t="shared" si="215"/>
        <v>1</v>
      </c>
      <c r="I3398" s="166">
        <f>+Exports!G3401</f>
        <v>46515.857199999999</v>
      </c>
      <c r="J3398" s="166">
        <f>+'ELAP_IPCO-APND'!D3401</f>
        <v>22.164100000000001</v>
      </c>
      <c r="K3398" s="166">
        <f>+(ExportsELAP[[#This Row],[Exports kWh - MPT]]/1000)*ExportsELAP[[#This Row],[EIM Price]]</f>
        <v>1030.9821105665201</v>
      </c>
      <c r="L3398" s="167" t="str">
        <f>+INDEX(ECR_Hours!$I$12:$I$15,MATCH(ExportsELAP[[#This Row],[Date Prevailing]],ECR_Hours!$H$12:$H$15,1))</f>
        <v>NS</v>
      </c>
      <c r="M3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399" spans="1:13" x14ac:dyDescent="0.25">
      <c r="A3399" s="164">
        <f>+Exports!A3402</f>
        <v>44703</v>
      </c>
      <c r="B3399" s="165">
        <f t="shared" si="212"/>
        <v>2022</v>
      </c>
      <c r="C3399" s="165">
        <f t="shared" si="213"/>
        <v>5</v>
      </c>
      <c r="D3399" s="165">
        <f t="shared" si="214"/>
        <v>22</v>
      </c>
      <c r="E3399" s="165">
        <f>+Exports!B3402</f>
        <v>14</v>
      </c>
      <c r="F3399" s="165">
        <f>+WEEKDAY(ExportsELAP[[#This Row],[Date Prevailing]],1)</f>
        <v>1</v>
      </c>
      <c r="G3399" s="165">
        <f>+COUNTIFS(ECR_Hours!$K$6:$K$7,ExportsELAP[[#This Row],[Date Prevailing]])</f>
        <v>0</v>
      </c>
      <c r="H3399" s="165">
        <f t="shared" si="215"/>
        <v>1</v>
      </c>
      <c r="I3399" s="166">
        <f>+Exports!G3402</f>
        <v>49717.745999999999</v>
      </c>
      <c r="J3399" s="166">
        <f>+'ELAP_IPCO-APND'!D3402</f>
        <v>12.37186</v>
      </c>
      <c r="K3399" s="166">
        <f>+(ExportsELAP[[#This Row],[Exports kWh - MPT]]/1000)*ExportsELAP[[#This Row],[EIM Price]]</f>
        <v>615.10099302755998</v>
      </c>
      <c r="L3399" s="167" t="str">
        <f>+INDEX(ECR_Hours!$I$12:$I$15,MATCH(ExportsELAP[[#This Row],[Date Prevailing]],ECR_Hours!$H$12:$H$15,1))</f>
        <v>NS</v>
      </c>
      <c r="M3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0" spans="1:13" x14ac:dyDescent="0.25">
      <c r="A3400" s="164">
        <f>+Exports!A3403</f>
        <v>44703</v>
      </c>
      <c r="B3400" s="165">
        <f t="shared" si="212"/>
        <v>2022</v>
      </c>
      <c r="C3400" s="165">
        <f t="shared" si="213"/>
        <v>5</v>
      </c>
      <c r="D3400" s="165">
        <f t="shared" si="214"/>
        <v>22</v>
      </c>
      <c r="E3400" s="165">
        <f>+Exports!B3403</f>
        <v>15</v>
      </c>
      <c r="F3400" s="165">
        <f>+WEEKDAY(ExportsELAP[[#This Row],[Date Prevailing]],1)</f>
        <v>1</v>
      </c>
      <c r="G3400" s="165">
        <f>+COUNTIFS(ECR_Hours!$K$6:$K$7,ExportsELAP[[#This Row],[Date Prevailing]])</f>
        <v>0</v>
      </c>
      <c r="H3400" s="165">
        <f t="shared" si="215"/>
        <v>1</v>
      </c>
      <c r="I3400" s="166">
        <f>+Exports!G3403</f>
        <v>51796.359000000004</v>
      </c>
      <c r="J3400" s="166">
        <f>+'ELAP_IPCO-APND'!D3403</f>
        <v>15.167160000000001</v>
      </c>
      <c r="K3400" s="166">
        <f>+(ExportsELAP[[#This Row],[Exports kWh - MPT]]/1000)*ExportsELAP[[#This Row],[EIM Price]]</f>
        <v>785.60366437044013</v>
      </c>
      <c r="L3400" s="167" t="str">
        <f>+INDEX(ECR_Hours!$I$12:$I$15,MATCH(ExportsELAP[[#This Row],[Date Prevailing]],ECR_Hours!$H$12:$H$15,1))</f>
        <v>NS</v>
      </c>
      <c r="M3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1" spans="1:13" x14ac:dyDescent="0.25">
      <c r="A3401" s="164">
        <f>+Exports!A3404</f>
        <v>44703</v>
      </c>
      <c r="B3401" s="165">
        <f t="shared" si="212"/>
        <v>2022</v>
      </c>
      <c r="C3401" s="165">
        <f t="shared" si="213"/>
        <v>5</v>
      </c>
      <c r="D3401" s="165">
        <f t="shared" si="214"/>
        <v>22</v>
      </c>
      <c r="E3401" s="165">
        <f>+Exports!B3404</f>
        <v>16</v>
      </c>
      <c r="F3401" s="165">
        <f>+WEEKDAY(ExportsELAP[[#This Row],[Date Prevailing]],1)</f>
        <v>1</v>
      </c>
      <c r="G3401" s="165">
        <f>+COUNTIFS(ECR_Hours!$K$6:$K$7,ExportsELAP[[#This Row],[Date Prevailing]])</f>
        <v>0</v>
      </c>
      <c r="H3401" s="165">
        <f t="shared" si="215"/>
        <v>1</v>
      </c>
      <c r="I3401" s="166">
        <f>+Exports!G3404</f>
        <v>46407.256900000008</v>
      </c>
      <c r="J3401" s="166">
        <f>+'ELAP_IPCO-APND'!D3404</f>
        <v>23.476649999999999</v>
      </c>
      <c r="K3401" s="166">
        <f>+(ExportsELAP[[#This Row],[Exports kWh - MPT]]/1000)*ExportsELAP[[#This Row],[EIM Price]]</f>
        <v>1089.4869277013852</v>
      </c>
      <c r="L3401" s="167" t="str">
        <f>+INDEX(ECR_Hours!$I$12:$I$15,MATCH(ExportsELAP[[#This Row],[Date Prevailing]],ECR_Hours!$H$12:$H$15,1))</f>
        <v>NS</v>
      </c>
      <c r="M3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2" spans="1:13" x14ac:dyDescent="0.25">
      <c r="A3402" s="164">
        <f>+Exports!A3405</f>
        <v>44703</v>
      </c>
      <c r="B3402" s="165">
        <f t="shared" si="212"/>
        <v>2022</v>
      </c>
      <c r="C3402" s="165">
        <f t="shared" si="213"/>
        <v>5</v>
      </c>
      <c r="D3402" s="165">
        <f t="shared" si="214"/>
        <v>22</v>
      </c>
      <c r="E3402" s="165">
        <f>+Exports!B3405</f>
        <v>17</v>
      </c>
      <c r="F3402" s="165">
        <f>+WEEKDAY(ExportsELAP[[#This Row],[Date Prevailing]],1)</f>
        <v>1</v>
      </c>
      <c r="G3402" s="165">
        <f>+COUNTIFS(ECR_Hours!$K$6:$K$7,ExportsELAP[[#This Row],[Date Prevailing]])</f>
        <v>0</v>
      </c>
      <c r="H3402" s="165">
        <f t="shared" si="215"/>
        <v>1</v>
      </c>
      <c r="I3402" s="166">
        <f>+Exports!G3405</f>
        <v>37815.204599999997</v>
      </c>
      <c r="J3402" s="166">
        <f>+'ELAP_IPCO-APND'!D3405</f>
        <v>34.655790000000003</v>
      </c>
      <c r="K3402" s="166">
        <f>+(ExportsELAP[[#This Row],[Exports kWh - MPT]]/1000)*ExportsELAP[[#This Row],[EIM Price]]</f>
        <v>1310.515789424634</v>
      </c>
      <c r="L3402" s="167" t="str">
        <f>+INDEX(ECR_Hours!$I$12:$I$15,MATCH(ExportsELAP[[#This Row],[Date Prevailing]],ECR_Hours!$H$12:$H$15,1))</f>
        <v>NS</v>
      </c>
      <c r="M3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3" spans="1:13" x14ac:dyDescent="0.25">
      <c r="A3403" s="164">
        <f>+Exports!A3406</f>
        <v>44703</v>
      </c>
      <c r="B3403" s="165">
        <f t="shared" si="212"/>
        <v>2022</v>
      </c>
      <c r="C3403" s="165">
        <f t="shared" si="213"/>
        <v>5</v>
      </c>
      <c r="D3403" s="165">
        <f t="shared" si="214"/>
        <v>22</v>
      </c>
      <c r="E3403" s="165">
        <f>+Exports!B3406</f>
        <v>18</v>
      </c>
      <c r="F3403" s="165">
        <f>+WEEKDAY(ExportsELAP[[#This Row],[Date Prevailing]],1)</f>
        <v>1</v>
      </c>
      <c r="G3403" s="165">
        <f>+COUNTIFS(ECR_Hours!$K$6:$K$7,ExportsELAP[[#This Row],[Date Prevailing]])</f>
        <v>0</v>
      </c>
      <c r="H3403" s="165">
        <f t="shared" si="215"/>
        <v>1</v>
      </c>
      <c r="I3403" s="166">
        <f>+Exports!G3406</f>
        <v>31588.178400000001</v>
      </c>
      <c r="J3403" s="166">
        <f>+'ELAP_IPCO-APND'!D3406</f>
        <v>32.565930000000002</v>
      </c>
      <c r="K3403" s="166">
        <f>+(ExportsELAP[[#This Row],[Exports kWh - MPT]]/1000)*ExportsELAP[[#This Row],[EIM Price]]</f>
        <v>1028.698406601912</v>
      </c>
      <c r="L3403" s="167" t="str">
        <f>+INDEX(ECR_Hours!$I$12:$I$15,MATCH(ExportsELAP[[#This Row],[Date Prevailing]],ECR_Hours!$H$12:$H$15,1))</f>
        <v>NS</v>
      </c>
      <c r="M3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4" spans="1:13" x14ac:dyDescent="0.25">
      <c r="A3404" s="164">
        <f>+Exports!A3407</f>
        <v>44703</v>
      </c>
      <c r="B3404" s="165">
        <f t="shared" si="212"/>
        <v>2022</v>
      </c>
      <c r="C3404" s="165">
        <f t="shared" si="213"/>
        <v>5</v>
      </c>
      <c r="D3404" s="165">
        <f t="shared" si="214"/>
        <v>22</v>
      </c>
      <c r="E3404" s="165">
        <f>+Exports!B3407</f>
        <v>19</v>
      </c>
      <c r="F3404" s="165">
        <f>+WEEKDAY(ExportsELAP[[#This Row],[Date Prevailing]],1)</f>
        <v>1</v>
      </c>
      <c r="G3404" s="165">
        <f>+COUNTIFS(ECR_Hours!$K$6:$K$7,ExportsELAP[[#This Row],[Date Prevailing]])</f>
        <v>0</v>
      </c>
      <c r="H3404" s="165">
        <f t="shared" si="215"/>
        <v>1</v>
      </c>
      <c r="I3404" s="166">
        <f>+Exports!G3407</f>
        <v>18320.166099999999</v>
      </c>
      <c r="J3404" s="166">
        <f>+'ELAP_IPCO-APND'!D3407</f>
        <v>45.96931</v>
      </c>
      <c r="K3404" s="166">
        <f>+(ExportsELAP[[#This Row],[Exports kWh - MPT]]/1000)*ExportsELAP[[#This Row],[EIM Price]]</f>
        <v>842.16539470239093</v>
      </c>
      <c r="L3404" s="167" t="str">
        <f>+INDEX(ECR_Hours!$I$12:$I$15,MATCH(ExportsELAP[[#This Row],[Date Prevailing]],ECR_Hours!$H$12:$H$15,1))</f>
        <v>NS</v>
      </c>
      <c r="M3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5" spans="1:13" x14ac:dyDescent="0.25">
      <c r="A3405" s="164">
        <f>+Exports!A3408</f>
        <v>44703</v>
      </c>
      <c r="B3405" s="165">
        <f t="shared" si="212"/>
        <v>2022</v>
      </c>
      <c r="C3405" s="165">
        <f t="shared" si="213"/>
        <v>5</v>
      </c>
      <c r="D3405" s="165">
        <f t="shared" si="214"/>
        <v>22</v>
      </c>
      <c r="E3405" s="165">
        <f>+Exports!B3408</f>
        <v>20</v>
      </c>
      <c r="F3405" s="165">
        <f>+WEEKDAY(ExportsELAP[[#This Row],[Date Prevailing]],1)</f>
        <v>1</v>
      </c>
      <c r="G3405" s="165">
        <f>+COUNTIFS(ECR_Hours!$K$6:$K$7,ExportsELAP[[#This Row],[Date Prevailing]])</f>
        <v>0</v>
      </c>
      <c r="H3405" s="165">
        <f t="shared" si="215"/>
        <v>1</v>
      </c>
      <c r="I3405" s="166">
        <f>+Exports!G3408</f>
        <v>7851.4794999999995</v>
      </c>
      <c r="J3405" s="166">
        <f>+'ELAP_IPCO-APND'!D3408</f>
        <v>60.698810000000002</v>
      </c>
      <c r="K3405" s="166">
        <f>+(ExportsELAP[[#This Row],[Exports kWh - MPT]]/1000)*ExportsELAP[[#This Row],[EIM Price]]</f>
        <v>476.57546238939494</v>
      </c>
      <c r="L3405" s="167" t="str">
        <f>+INDEX(ECR_Hours!$I$12:$I$15,MATCH(ExportsELAP[[#This Row],[Date Prevailing]],ECR_Hours!$H$12:$H$15,1))</f>
        <v>NS</v>
      </c>
      <c r="M3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6" spans="1:13" x14ac:dyDescent="0.25">
      <c r="A3406" s="164">
        <f>+Exports!A3409</f>
        <v>44703</v>
      </c>
      <c r="B3406" s="165">
        <f t="shared" si="212"/>
        <v>2022</v>
      </c>
      <c r="C3406" s="165">
        <f t="shared" si="213"/>
        <v>5</v>
      </c>
      <c r="D3406" s="165">
        <f t="shared" si="214"/>
        <v>22</v>
      </c>
      <c r="E3406" s="165">
        <f>+Exports!B3409</f>
        <v>21</v>
      </c>
      <c r="F3406" s="165">
        <f>+WEEKDAY(ExportsELAP[[#This Row],[Date Prevailing]],1)</f>
        <v>1</v>
      </c>
      <c r="G3406" s="165">
        <f>+COUNTIFS(ECR_Hours!$K$6:$K$7,ExportsELAP[[#This Row],[Date Prevailing]])</f>
        <v>0</v>
      </c>
      <c r="H3406" s="165">
        <f t="shared" si="215"/>
        <v>1</v>
      </c>
      <c r="I3406" s="166">
        <f>+Exports!G3409</f>
        <v>1921.5507999999998</v>
      </c>
      <c r="J3406" s="166">
        <f>+'ELAP_IPCO-APND'!D3409</f>
        <v>58.77167</v>
      </c>
      <c r="K3406" s="166">
        <f>+(ExportsELAP[[#This Row],[Exports kWh - MPT]]/1000)*ExportsELAP[[#This Row],[EIM Price]]</f>
        <v>112.93274950583599</v>
      </c>
      <c r="L3406" s="167" t="str">
        <f>+INDEX(ECR_Hours!$I$12:$I$15,MATCH(ExportsELAP[[#This Row],[Date Prevailing]],ECR_Hours!$H$12:$H$15,1))</f>
        <v>NS</v>
      </c>
      <c r="M3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7" spans="1:13" x14ac:dyDescent="0.25">
      <c r="A3407" s="164">
        <f>+Exports!A3410</f>
        <v>44703</v>
      </c>
      <c r="B3407" s="165">
        <f t="shared" si="212"/>
        <v>2022</v>
      </c>
      <c r="C3407" s="165">
        <f t="shared" si="213"/>
        <v>5</v>
      </c>
      <c r="D3407" s="165">
        <f t="shared" si="214"/>
        <v>22</v>
      </c>
      <c r="E3407" s="165">
        <f>+Exports!B3410</f>
        <v>22</v>
      </c>
      <c r="F3407" s="165">
        <f>+WEEKDAY(ExportsELAP[[#This Row],[Date Prevailing]],1)</f>
        <v>1</v>
      </c>
      <c r="G3407" s="165">
        <f>+COUNTIFS(ECR_Hours!$K$6:$K$7,ExportsELAP[[#This Row],[Date Prevailing]])</f>
        <v>0</v>
      </c>
      <c r="H3407" s="165">
        <f t="shared" si="215"/>
        <v>1</v>
      </c>
      <c r="I3407" s="166">
        <f>+Exports!G3410</f>
        <v>18.520699999999998</v>
      </c>
      <c r="J3407" s="166">
        <f>+'ELAP_IPCO-APND'!D3410</f>
        <v>64.027559999999994</v>
      </c>
      <c r="K3407" s="166">
        <f>+(ExportsELAP[[#This Row],[Exports kWh - MPT]]/1000)*ExportsELAP[[#This Row],[EIM Price]]</f>
        <v>1.1858352304919997</v>
      </c>
      <c r="L3407" s="167" t="str">
        <f>+INDEX(ECR_Hours!$I$12:$I$15,MATCH(ExportsELAP[[#This Row],[Date Prevailing]],ECR_Hours!$H$12:$H$15,1))</f>
        <v>NS</v>
      </c>
      <c r="M3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8" spans="1:13" x14ac:dyDescent="0.25">
      <c r="A3408" s="164">
        <f>+Exports!A3411</f>
        <v>44703</v>
      </c>
      <c r="B3408" s="165">
        <f t="shared" si="212"/>
        <v>2022</v>
      </c>
      <c r="C3408" s="165">
        <f t="shared" si="213"/>
        <v>5</v>
      </c>
      <c r="D3408" s="165">
        <f t="shared" si="214"/>
        <v>22</v>
      </c>
      <c r="E3408" s="165">
        <f>+Exports!B3411</f>
        <v>23</v>
      </c>
      <c r="F3408" s="165">
        <f>+WEEKDAY(ExportsELAP[[#This Row],[Date Prevailing]],1)</f>
        <v>1</v>
      </c>
      <c r="G3408" s="165">
        <f>+COUNTIFS(ECR_Hours!$K$6:$K$7,ExportsELAP[[#This Row],[Date Prevailing]])</f>
        <v>0</v>
      </c>
      <c r="H3408" s="165">
        <f t="shared" si="215"/>
        <v>1</v>
      </c>
      <c r="I3408" s="166">
        <f>+Exports!G3411</f>
        <v>18.7882</v>
      </c>
      <c r="J3408" s="166">
        <f>+'ELAP_IPCO-APND'!D3411</f>
        <v>67.053880000000007</v>
      </c>
      <c r="K3408" s="166">
        <f>+(ExportsELAP[[#This Row],[Exports kWh - MPT]]/1000)*ExportsELAP[[#This Row],[EIM Price]]</f>
        <v>1.2598217082160001</v>
      </c>
      <c r="L3408" s="167" t="str">
        <f>+INDEX(ECR_Hours!$I$12:$I$15,MATCH(ExportsELAP[[#This Row],[Date Prevailing]],ECR_Hours!$H$12:$H$15,1))</f>
        <v>NS</v>
      </c>
      <c r="M3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09" spans="1:13" x14ac:dyDescent="0.25">
      <c r="A3409" s="164">
        <f>+Exports!A3412</f>
        <v>44703</v>
      </c>
      <c r="B3409" s="165">
        <f t="shared" si="212"/>
        <v>2022</v>
      </c>
      <c r="C3409" s="165">
        <f t="shared" si="213"/>
        <v>5</v>
      </c>
      <c r="D3409" s="165">
        <f t="shared" si="214"/>
        <v>22</v>
      </c>
      <c r="E3409" s="165">
        <f>+Exports!B3412</f>
        <v>24</v>
      </c>
      <c r="F3409" s="165">
        <f>+WEEKDAY(ExportsELAP[[#This Row],[Date Prevailing]],1)</f>
        <v>1</v>
      </c>
      <c r="G3409" s="165">
        <f>+COUNTIFS(ECR_Hours!$K$6:$K$7,ExportsELAP[[#This Row],[Date Prevailing]])</f>
        <v>0</v>
      </c>
      <c r="H3409" s="165">
        <f t="shared" si="215"/>
        <v>1</v>
      </c>
      <c r="I3409" s="166">
        <f>+Exports!G3412</f>
        <v>19.9023</v>
      </c>
      <c r="J3409" s="166">
        <f>+'ELAP_IPCO-APND'!D3412</f>
        <v>76.144540000000006</v>
      </c>
      <c r="K3409" s="166">
        <f>+(ExportsELAP[[#This Row],[Exports kWh - MPT]]/1000)*ExportsELAP[[#This Row],[EIM Price]]</f>
        <v>1.5154514784420001</v>
      </c>
      <c r="L3409" s="167" t="str">
        <f>+INDEX(ECR_Hours!$I$12:$I$15,MATCH(ExportsELAP[[#This Row],[Date Prevailing]],ECR_Hours!$H$12:$H$15,1))</f>
        <v>NS</v>
      </c>
      <c r="M3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0" spans="1:13" x14ac:dyDescent="0.25">
      <c r="A3410" s="164">
        <f>+Exports!A3413</f>
        <v>44704</v>
      </c>
      <c r="B3410" s="165">
        <f t="shared" si="212"/>
        <v>2022</v>
      </c>
      <c r="C3410" s="165">
        <f t="shared" si="213"/>
        <v>5</v>
      </c>
      <c r="D3410" s="165">
        <f t="shared" si="214"/>
        <v>23</v>
      </c>
      <c r="E3410" s="165">
        <f>+Exports!B3413</f>
        <v>1</v>
      </c>
      <c r="F3410" s="165">
        <f>+WEEKDAY(ExportsELAP[[#This Row],[Date Prevailing]],1)</f>
        <v>2</v>
      </c>
      <c r="G3410" s="165">
        <f>+COUNTIFS(ECR_Hours!$K$6:$K$7,ExportsELAP[[#This Row],[Date Prevailing]])</f>
        <v>0</v>
      </c>
      <c r="H3410" s="165">
        <f t="shared" si="215"/>
        <v>2</v>
      </c>
      <c r="I3410" s="166">
        <f>+Exports!G3413</f>
        <v>19.780900000000003</v>
      </c>
      <c r="J3410" s="166">
        <f>+'ELAP_IPCO-APND'!D3413</f>
        <v>48.981940000000002</v>
      </c>
      <c r="K3410" s="166">
        <f>+(ExportsELAP[[#This Row],[Exports kWh - MPT]]/1000)*ExportsELAP[[#This Row],[EIM Price]]</f>
        <v>0.96890685694600021</v>
      </c>
      <c r="L3410" s="167" t="str">
        <f>+INDEX(ECR_Hours!$I$12:$I$15,MATCH(ExportsELAP[[#This Row],[Date Prevailing]],ECR_Hours!$H$12:$H$15,1))</f>
        <v>NS</v>
      </c>
      <c r="M3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1" spans="1:13" x14ac:dyDescent="0.25">
      <c r="A3411" s="164">
        <f>+Exports!A3414</f>
        <v>44704</v>
      </c>
      <c r="B3411" s="165">
        <f t="shared" si="212"/>
        <v>2022</v>
      </c>
      <c r="C3411" s="165">
        <f t="shared" si="213"/>
        <v>5</v>
      </c>
      <c r="D3411" s="165">
        <f t="shared" si="214"/>
        <v>23</v>
      </c>
      <c r="E3411" s="165">
        <f>+Exports!B3414</f>
        <v>2</v>
      </c>
      <c r="F3411" s="165">
        <f>+WEEKDAY(ExportsELAP[[#This Row],[Date Prevailing]],1)</f>
        <v>2</v>
      </c>
      <c r="G3411" s="165">
        <f>+COUNTIFS(ECR_Hours!$K$6:$K$7,ExportsELAP[[#This Row],[Date Prevailing]])</f>
        <v>0</v>
      </c>
      <c r="H3411" s="165">
        <f t="shared" si="215"/>
        <v>2</v>
      </c>
      <c r="I3411" s="166">
        <f>+Exports!G3414</f>
        <v>20.056799999999999</v>
      </c>
      <c r="J3411" s="166">
        <f>+'ELAP_IPCO-APND'!D3414</f>
        <v>50.453609999999998</v>
      </c>
      <c r="K3411" s="166">
        <f>+(ExportsELAP[[#This Row],[Exports kWh - MPT]]/1000)*ExportsELAP[[#This Row],[EIM Price]]</f>
        <v>1.011937965048</v>
      </c>
      <c r="L3411" s="167" t="str">
        <f>+INDEX(ECR_Hours!$I$12:$I$15,MATCH(ExportsELAP[[#This Row],[Date Prevailing]],ECR_Hours!$H$12:$H$15,1))</f>
        <v>NS</v>
      </c>
      <c r="M3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2" spans="1:13" x14ac:dyDescent="0.25">
      <c r="A3412" s="164">
        <f>+Exports!A3415</f>
        <v>44704</v>
      </c>
      <c r="B3412" s="165">
        <f t="shared" si="212"/>
        <v>2022</v>
      </c>
      <c r="C3412" s="165">
        <f t="shared" si="213"/>
        <v>5</v>
      </c>
      <c r="D3412" s="165">
        <f t="shared" si="214"/>
        <v>23</v>
      </c>
      <c r="E3412" s="165">
        <f>+Exports!B3415</f>
        <v>3</v>
      </c>
      <c r="F3412" s="165">
        <f>+WEEKDAY(ExportsELAP[[#This Row],[Date Prevailing]],1)</f>
        <v>2</v>
      </c>
      <c r="G3412" s="165">
        <f>+COUNTIFS(ECR_Hours!$K$6:$K$7,ExportsELAP[[#This Row],[Date Prevailing]])</f>
        <v>0</v>
      </c>
      <c r="H3412" s="165">
        <f t="shared" si="215"/>
        <v>2</v>
      </c>
      <c r="I3412" s="166">
        <f>+Exports!G3415</f>
        <v>20.485100000000003</v>
      </c>
      <c r="J3412" s="166">
        <f>+'ELAP_IPCO-APND'!D3415</f>
        <v>36.230159999999998</v>
      </c>
      <c r="K3412" s="166">
        <f>+(ExportsELAP[[#This Row],[Exports kWh - MPT]]/1000)*ExportsELAP[[#This Row],[EIM Price]]</f>
        <v>0.74217845061600007</v>
      </c>
      <c r="L3412" s="167" t="str">
        <f>+INDEX(ECR_Hours!$I$12:$I$15,MATCH(ExportsELAP[[#This Row],[Date Prevailing]],ECR_Hours!$H$12:$H$15,1))</f>
        <v>NS</v>
      </c>
      <c r="M3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3" spans="1:13" x14ac:dyDescent="0.25">
      <c r="A3413" s="164">
        <f>+Exports!A3416</f>
        <v>44704</v>
      </c>
      <c r="B3413" s="165">
        <f t="shared" si="212"/>
        <v>2022</v>
      </c>
      <c r="C3413" s="165">
        <f t="shared" si="213"/>
        <v>5</v>
      </c>
      <c r="D3413" s="165">
        <f t="shared" si="214"/>
        <v>23</v>
      </c>
      <c r="E3413" s="165">
        <f>+Exports!B3416</f>
        <v>4</v>
      </c>
      <c r="F3413" s="165">
        <f>+WEEKDAY(ExportsELAP[[#This Row],[Date Prevailing]],1)</f>
        <v>2</v>
      </c>
      <c r="G3413" s="165">
        <f>+COUNTIFS(ECR_Hours!$K$6:$K$7,ExportsELAP[[#This Row],[Date Prevailing]])</f>
        <v>0</v>
      </c>
      <c r="H3413" s="165">
        <f t="shared" si="215"/>
        <v>2</v>
      </c>
      <c r="I3413" s="166">
        <f>+Exports!G3416</f>
        <v>23.197499999999998</v>
      </c>
      <c r="J3413" s="166">
        <f>+'ELAP_IPCO-APND'!D3416</f>
        <v>45.014989999999997</v>
      </c>
      <c r="K3413" s="166">
        <f>+(ExportsELAP[[#This Row],[Exports kWh - MPT]]/1000)*ExportsELAP[[#This Row],[EIM Price]]</f>
        <v>1.044235230525</v>
      </c>
      <c r="L3413" s="167" t="str">
        <f>+INDEX(ECR_Hours!$I$12:$I$15,MATCH(ExportsELAP[[#This Row],[Date Prevailing]],ECR_Hours!$H$12:$H$15,1))</f>
        <v>NS</v>
      </c>
      <c r="M3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4" spans="1:13" x14ac:dyDescent="0.25">
      <c r="A3414" s="164">
        <f>+Exports!A3417</f>
        <v>44704</v>
      </c>
      <c r="B3414" s="165">
        <f t="shared" si="212"/>
        <v>2022</v>
      </c>
      <c r="C3414" s="165">
        <f t="shared" si="213"/>
        <v>5</v>
      </c>
      <c r="D3414" s="165">
        <f t="shared" si="214"/>
        <v>23</v>
      </c>
      <c r="E3414" s="165">
        <f>+Exports!B3417</f>
        <v>5</v>
      </c>
      <c r="F3414" s="165">
        <f>+WEEKDAY(ExportsELAP[[#This Row],[Date Prevailing]],1)</f>
        <v>2</v>
      </c>
      <c r="G3414" s="165">
        <f>+COUNTIFS(ECR_Hours!$K$6:$K$7,ExportsELAP[[#This Row],[Date Prevailing]])</f>
        <v>0</v>
      </c>
      <c r="H3414" s="165">
        <f t="shared" si="215"/>
        <v>2</v>
      </c>
      <c r="I3414" s="166">
        <f>+Exports!G3417</f>
        <v>26.740600000000001</v>
      </c>
      <c r="J3414" s="166">
        <f>+'ELAP_IPCO-APND'!D3417</f>
        <v>49.404690000000002</v>
      </c>
      <c r="K3414" s="166">
        <f>+(ExportsELAP[[#This Row],[Exports kWh - MPT]]/1000)*ExportsELAP[[#This Row],[EIM Price]]</f>
        <v>1.321111053414</v>
      </c>
      <c r="L3414" s="167" t="str">
        <f>+INDEX(ECR_Hours!$I$12:$I$15,MATCH(ExportsELAP[[#This Row],[Date Prevailing]],ECR_Hours!$H$12:$H$15,1))</f>
        <v>NS</v>
      </c>
      <c r="M3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5" spans="1:13" x14ac:dyDescent="0.25">
      <c r="A3415" s="164">
        <f>+Exports!A3418</f>
        <v>44704</v>
      </c>
      <c r="B3415" s="165">
        <f t="shared" si="212"/>
        <v>2022</v>
      </c>
      <c r="C3415" s="165">
        <f t="shared" si="213"/>
        <v>5</v>
      </c>
      <c r="D3415" s="165">
        <f t="shared" si="214"/>
        <v>23</v>
      </c>
      <c r="E3415" s="165">
        <f>+Exports!B3418</f>
        <v>6</v>
      </c>
      <c r="F3415" s="165">
        <f>+WEEKDAY(ExportsELAP[[#This Row],[Date Prevailing]],1)</f>
        <v>2</v>
      </c>
      <c r="G3415" s="165">
        <f>+COUNTIFS(ECR_Hours!$K$6:$K$7,ExportsELAP[[#This Row],[Date Prevailing]])</f>
        <v>0</v>
      </c>
      <c r="H3415" s="165">
        <f t="shared" si="215"/>
        <v>2</v>
      </c>
      <c r="I3415" s="166">
        <f>+Exports!G3418</f>
        <v>23.555999999999997</v>
      </c>
      <c r="J3415" s="166">
        <f>+'ELAP_IPCO-APND'!D3418</f>
        <v>47.325380000000003</v>
      </c>
      <c r="K3415" s="166">
        <f>+(ExportsELAP[[#This Row],[Exports kWh - MPT]]/1000)*ExportsELAP[[#This Row],[EIM Price]]</f>
        <v>1.1147966512799998</v>
      </c>
      <c r="L3415" s="167" t="str">
        <f>+INDEX(ECR_Hours!$I$12:$I$15,MATCH(ExportsELAP[[#This Row],[Date Prevailing]],ECR_Hours!$H$12:$H$15,1))</f>
        <v>NS</v>
      </c>
      <c r="M3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6" spans="1:13" x14ac:dyDescent="0.25">
      <c r="A3416" s="164">
        <f>+Exports!A3419</f>
        <v>44704</v>
      </c>
      <c r="B3416" s="165">
        <f t="shared" si="212"/>
        <v>2022</v>
      </c>
      <c r="C3416" s="165">
        <f t="shared" si="213"/>
        <v>5</v>
      </c>
      <c r="D3416" s="165">
        <f t="shared" si="214"/>
        <v>23</v>
      </c>
      <c r="E3416" s="165">
        <f>+Exports!B3419</f>
        <v>7</v>
      </c>
      <c r="F3416" s="165">
        <f>+WEEKDAY(ExportsELAP[[#This Row],[Date Prevailing]],1)</f>
        <v>2</v>
      </c>
      <c r="G3416" s="165">
        <f>+COUNTIFS(ECR_Hours!$K$6:$K$7,ExportsELAP[[#This Row],[Date Prevailing]])</f>
        <v>0</v>
      </c>
      <c r="H3416" s="165">
        <f t="shared" si="215"/>
        <v>2</v>
      </c>
      <c r="I3416" s="166">
        <f>+Exports!G3419</f>
        <v>1418.674</v>
      </c>
      <c r="J3416" s="166">
        <f>+'ELAP_IPCO-APND'!D3419</f>
        <v>49.533380000000001</v>
      </c>
      <c r="K3416" s="166">
        <f>+(ExportsELAP[[#This Row],[Exports kWh - MPT]]/1000)*ExportsELAP[[#This Row],[EIM Price]]</f>
        <v>70.271718338119996</v>
      </c>
      <c r="L3416" s="167" t="str">
        <f>+INDEX(ECR_Hours!$I$12:$I$15,MATCH(ExportsELAP[[#This Row],[Date Prevailing]],ECR_Hours!$H$12:$H$15,1))</f>
        <v>NS</v>
      </c>
      <c r="M3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7" spans="1:13" x14ac:dyDescent="0.25">
      <c r="A3417" s="164">
        <f>+Exports!A3420</f>
        <v>44704</v>
      </c>
      <c r="B3417" s="165">
        <f t="shared" si="212"/>
        <v>2022</v>
      </c>
      <c r="C3417" s="165">
        <f t="shared" si="213"/>
        <v>5</v>
      </c>
      <c r="D3417" s="165">
        <f t="shared" si="214"/>
        <v>23</v>
      </c>
      <c r="E3417" s="165">
        <f>+Exports!B3420</f>
        <v>8</v>
      </c>
      <c r="F3417" s="165">
        <f>+WEEKDAY(ExportsELAP[[#This Row],[Date Prevailing]],1)</f>
        <v>2</v>
      </c>
      <c r="G3417" s="165">
        <f>+COUNTIFS(ECR_Hours!$K$6:$K$7,ExportsELAP[[#This Row],[Date Prevailing]])</f>
        <v>0</v>
      </c>
      <c r="H3417" s="165">
        <f t="shared" si="215"/>
        <v>2</v>
      </c>
      <c r="I3417" s="166">
        <f>+Exports!G3420</f>
        <v>6307.1962999999996</v>
      </c>
      <c r="J3417" s="166">
        <f>+'ELAP_IPCO-APND'!D3420</f>
        <v>54.013809999999999</v>
      </c>
      <c r="K3417" s="166">
        <f>+(ExportsELAP[[#This Row],[Exports kWh - MPT]]/1000)*ExportsELAP[[#This Row],[EIM Price]]</f>
        <v>340.67570258090296</v>
      </c>
      <c r="L3417" s="167" t="str">
        <f>+INDEX(ECR_Hours!$I$12:$I$15,MATCH(ExportsELAP[[#This Row],[Date Prevailing]],ECR_Hours!$H$12:$H$15,1))</f>
        <v>NS</v>
      </c>
      <c r="M3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8" spans="1:13" x14ac:dyDescent="0.25">
      <c r="A3418" s="164">
        <f>+Exports!A3421</f>
        <v>44704</v>
      </c>
      <c r="B3418" s="165">
        <f t="shared" si="212"/>
        <v>2022</v>
      </c>
      <c r="C3418" s="165">
        <f t="shared" si="213"/>
        <v>5</v>
      </c>
      <c r="D3418" s="165">
        <f t="shared" si="214"/>
        <v>23</v>
      </c>
      <c r="E3418" s="165">
        <f>+Exports!B3421</f>
        <v>9</v>
      </c>
      <c r="F3418" s="165">
        <f>+WEEKDAY(ExportsELAP[[#This Row],[Date Prevailing]],1)</f>
        <v>2</v>
      </c>
      <c r="G3418" s="165">
        <f>+COUNTIFS(ECR_Hours!$K$6:$K$7,ExportsELAP[[#This Row],[Date Prevailing]])</f>
        <v>0</v>
      </c>
      <c r="H3418" s="165">
        <f t="shared" si="215"/>
        <v>2</v>
      </c>
      <c r="I3418" s="166">
        <f>+Exports!G3421</f>
        <v>16902.3063</v>
      </c>
      <c r="J3418" s="166">
        <f>+'ELAP_IPCO-APND'!D3421</f>
        <v>37.32985</v>
      </c>
      <c r="K3418" s="166">
        <f>+(ExportsELAP[[#This Row],[Exports kWh - MPT]]/1000)*ExportsELAP[[#This Row],[EIM Price]]</f>
        <v>630.96055883305496</v>
      </c>
      <c r="L3418" s="167" t="str">
        <f>+INDEX(ECR_Hours!$I$12:$I$15,MATCH(ExportsELAP[[#This Row],[Date Prevailing]],ECR_Hours!$H$12:$H$15,1))</f>
        <v>NS</v>
      </c>
      <c r="M3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19" spans="1:13" x14ac:dyDescent="0.25">
      <c r="A3419" s="164">
        <f>+Exports!A3422</f>
        <v>44704</v>
      </c>
      <c r="B3419" s="165">
        <f t="shared" si="212"/>
        <v>2022</v>
      </c>
      <c r="C3419" s="165">
        <f t="shared" si="213"/>
        <v>5</v>
      </c>
      <c r="D3419" s="165">
        <f t="shared" si="214"/>
        <v>23</v>
      </c>
      <c r="E3419" s="165">
        <f>+Exports!B3422</f>
        <v>10</v>
      </c>
      <c r="F3419" s="165">
        <f>+WEEKDAY(ExportsELAP[[#This Row],[Date Prevailing]],1)</f>
        <v>2</v>
      </c>
      <c r="G3419" s="165">
        <f>+COUNTIFS(ECR_Hours!$K$6:$K$7,ExportsELAP[[#This Row],[Date Prevailing]])</f>
        <v>0</v>
      </c>
      <c r="H3419" s="165">
        <f t="shared" si="215"/>
        <v>2</v>
      </c>
      <c r="I3419" s="166">
        <f>+Exports!G3422</f>
        <v>27749.403699999999</v>
      </c>
      <c r="J3419" s="166">
        <f>+'ELAP_IPCO-APND'!D3422</f>
        <v>52.334299999999999</v>
      </c>
      <c r="K3419" s="166">
        <f>+(ExportsELAP[[#This Row],[Exports kWh - MPT]]/1000)*ExportsELAP[[#This Row],[EIM Price]]</f>
        <v>1452.24561805691</v>
      </c>
      <c r="L3419" s="167" t="str">
        <f>+INDEX(ECR_Hours!$I$12:$I$15,MATCH(ExportsELAP[[#This Row],[Date Prevailing]],ECR_Hours!$H$12:$H$15,1))</f>
        <v>NS</v>
      </c>
      <c r="M3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0" spans="1:13" x14ac:dyDescent="0.25">
      <c r="A3420" s="164">
        <f>+Exports!A3423</f>
        <v>44704</v>
      </c>
      <c r="B3420" s="165">
        <f t="shared" si="212"/>
        <v>2022</v>
      </c>
      <c r="C3420" s="165">
        <f t="shared" si="213"/>
        <v>5</v>
      </c>
      <c r="D3420" s="165">
        <f t="shared" si="214"/>
        <v>23</v>
      </c>
      <c r="E3420" s="165">
        <f>+Exports!B3423</f>
        <v>11</v>
      </c>
      <c r="F3420" s="165">
        <f>+WEEKDAY(ExportsELAP[[#This Row],[Date Prevailing]],1)</f>
        <v>2</v>
      </c>
      <c r="G3420" s="165">
        <f>+COUNTIFS(ECR_Hours!$K$6:$K$7,ExportsELAP[[#This Row],[Date Prevailing]])</f>
        <v>0</v>
      </c>
      <c r="H3420" s="165">
        <f t="shared" si="215"/>
        <v>2</v>
      </c>
      <c r="I3420" s="166">
        <f>+Exports!G3423</f>
        <v>37727.772700000001</v>
      </c>
      <c r="J3420" s="166">
        <f>+'ELAP_IPCO-APND'!D3423</f>
        <v>51.70194</v>
      </c>
      <c r="K3420" s="166">
        <f>+(ExportsELAP[[#This Row],[Exports kWh - MPT]]/1000)*ExportsELAP[[#This Row],[EIM Price]]</f>
        <v>1950.5990404690381</v>
      </c>
      <c r="L3420" s="167" t="str">
        <f>+INDEX(ECR_Hours!$I$12:$I$15,MATCH(ExportsELAP[[#This Row],[Date Prevailing]],ECR_Hours!$H$12:$H$15,1))</f>
        <v>NS</v>
      </c>
      <c r="M3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1" spans="1:13" x14ac:dyDescent="0.25">
      <c r="A3421" s="164">
        <f>+Exports!A3424</f>
        <v>44704</v>
      </c>
      <c r="B3421" s="165">
        <f t="shared" si="212"/>
        <v>2022</v>
      </c>
      <c r="C3421" s="165">
        <f t="shared" si="213"/>
        <v>5</v>
      </c>
      <c r="D3421" s="165">
        <f t="shared" si="214"/>
        <v>23</v>
      </c>
      <c r="E3421" s="165">
        <f>+Exports!B3424</f>
        <v>12</v>
      </c>
      <c r="F3421" s="165">
        <f>+WEEKDAY(ExportsELAP[[#This Row],[Date Prevailing]],1)</f>
        <v>2</v>
      </c>
      <c r="G3421" s="165">
        <f>+COUNTIFS(ECR_Hours!$K$6:$K$7,ExportsELAP[[#This Row],[Date Prevailing]])</f>
        <v>0</v>
      </c>
      <c r="H3421" s="165">
        <f t="shared" si="215"/>
        <v>2</v>
      </c>
      <c r="I3421" s="166">
        <f>+Exports!G3424</f>
        <v>43440.211500000005</v>
      </c>
      <c r="J3421" s="166">
        <f>+'ELAP_IPCO-APND'!D3424</f>
        <v>55.197000000000003</v>
      </c>
      <c r="K3421" s="166">
        <f>+(ExportsELAP[[#This Row],[Exports kWh - MPT]]/1000)*ExportsELAP[[#This Row],[EIM Price]]</f>
        <v>2397.7693541655003</v>
      </c>
      <c r="L3421" s="167" t="str">
        <f>+INDEX(ECR_Hours!$I$12:$I$15,MATCH(ExportsELAP[[#This Row],[Date Prevailing]],ECR_Hours!$H$12:$H$15,1))</f>
        <v>NS</v>
      </c>
      <c r="M3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2" spans="1:13" x14ac:dyDescent="0.25">
      <c r="A3422" s="164">
        <f>+Exports!A3425</f>
        <v>44704</v>
      </c>
      <c r="B3422" s="165">
        <f t="shared" si="212"/>
        <v>2022</v>
      </c>
      <c r="C3422" s="165">
        <f t="shared" si="213"/>
        <v>5</v>
      </c>
      <c r="D3422" s="165">
        <f t="shared" si="214"/>
        <v>23</v>
      </c>
      <c r="E3422" s="165">
        <f>+Exports!B3425</f>
        <v>13</v>
      </c>
      <c r="F3422" s="165">
        <f>+WEEKDAY(ExportsELAP[[#This Row],[Date Prevailing]],1)</f>
        <v>2</v>
      </c>
      <c r="G3422" s="165">
        <f>+COUNTIFS(ECR_Hours!$K$6:$K$7,ExportsELAP[[#This Row],[Date Prevailing]])</f>
        <v>0</v>
      </c>
      <c r="H3422" s="165">
        <f t="shared" si="215"/>
        <v>2</v>
      </c>
      <c r="I3422" s="166">
        <f>+Exports!G3425</f>
        <v>37268.660600000003</v>
      </c>
      <c r="J3422" s="166">
        <f>+'ELAP_IPCO-APND'!D3425</f>
        <v>44.723959999999998</v>
      </c>
      <c r="K3422" s="166">
        <f>+(ExportsELAP[[#This Row],[Exports kWh - MPT]]/1000)*ExportsELAP[[#This Row],[EIM Price]]</f>
        <v>1666.8020859279761</v>
      </c>
      <c r="L3422" s="167" t="str">
        <f>+INDEX(ECR_Hours!$I$12:$I$15,MATCH(ExportsELAP[[#This Row],[Date Prevailing]],ECR_Hours!$H$12:$H$15,1))</f>
        <v>NS</v>
      </c>
      <c r="M3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3" spans="1:13" x14ac:dyDescent="0.25">
      <c r="A3423" s="164">
        <f>+Exports!A3426</f>
        <v>44704</v>
      </c>
      <c r="B3423" s="165">
        <f t="shared" si="212"/>
        <v>2022</v>
      </c>
      <c r="C3423" s="165">
        <f t="shared" si="213"/>
        <v>5</v>
      </c>
      <c r="D3423" s="165">
        <f t="shared" si="214"/>
        <v>23</v>
      </c>
      <c r="E3423" s="165">
        <f>+Exports!B3426</f>
        <v>14</v>
      </c>
      <c r="F3423" s="165">
        <f>+WEEKDAY(ExportsELAP[[#This Row],[Date Prevailing]],1)</f>
        <v>2</v>
      </c>
      <c r="G3423" s="165">
        <f>+COUNTIFS(ECR_Hours!$K$6:$K$7,ExportsELAP[[#This Row],[Date Prevailing]])</f>
        <v>0</v>
      </c>
      <c r="H3423" s="165">
        <f t="shared" si="215"/>
        <v>2</v>
      </c>
      <c r="I3423" s="166">
        <f>+Exports!G3426</f>
        <v>39429.864799999996</v>
      </c>
      <c r="J3423" s="166">
        <f>+'ELAP_IPCO-APND'!D3426</f>
        <v>48.409129999999998</v>
      </c>
      <c r="K3423" s="166">
        <f>+(ExportsELAP[[#This Row],[Exports kWh - MPT]]/1000)*ExportsELAP[[#This Row],[EIM Price]]</f>
        <v>1908.7654509856238</v>
      </c>
      <c r="L3423" s="167" t="str">
        <f>+INDEX(ECR_Hours!$I$12:$I$15,MATCH(ExportsELAP[[#This Row],[Date Prevailing]],ECR_Hours!$H$12:$H$15,1))</f>
        <v>NS</v>
      </c>
      <c r="M3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4" spans="1:13" x14ac:dyDescent="0.25">
      <c r="A3424" s="164">
        <f>+Exports!A3427</f>
        <v>44704</v>
      </c>
      <c r="B3424" s="165">
        <f t="shared" si="212"/>
        <v>2022</v>
      </c>
      <c r="C3424" s="165">
        <f t="shared" si="213"/>
        <v>5</v>
      </c>
      <c r="D3424" s="165">
        <f t="shared" si="214"/>
        <v>23</v>
      </c>
      <c r="E3424" s="165">
        <f>+Exports!B3427</f>
        <v>15</v>
      </c>
      <c r="F3424" s="165">
        <f>+WEEKDAY(ExportsELAP[[#This Row],[Date Prevailing]],1)</f>
        <v>2</v>
      </c>
      <c r="G3424" s="165">
        <f>+COUNTIFS(ECR_Hours!$K$6:$K$7,ExportsELAP[[#This Row],[Date Prevailing]])</f>
        <v>0</v>
      </c>
      <c r="H3424" s="165">
        <f t="shared" si="215"/>
        <v>2</v>
      </c>
      <c r="I3424" s="166">
        <f>+Exports!G3427</f>
        <v>45329.5049</v>
      </c>
      <c r="J3424" s="166">
        <f>+'ELAP_IPCO-APND'!D3427</f>
        <v>55.225000000000001</v>
      </c>
      <c r="K3424" s="166">
        <f>+(ExportsELAP[[#This Row],[Exports kWh - MPT]]/1000)*ExportsELAP[[#This Row],[EIM Price]]</f>
        <v>2503.3219081025004</v>
      </c>
      <c r="L3424" s="167" t="str">
        <f>+INDEX(ECR_Hours!$I$12:$I$15,MATCH(ExportsELAP[[#This Row],[Date Prevailing]],ECR_Hours!$H$12:$H$15,1))</f>
        <v>NS</v>
      </c>
      <c r="M3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5" spans="1:13" x14ac:dyDescent="0.25">
      <c r="A3425" s="164">
        <f>+Exports!A3428</f>
        <v>44704</v>
      </c>
      <c r="B3425" s="165">
        <f t="shared" si="212"/>
        <v>2022</v>
      </c>
      <c r="C3425" s="165">
        <f t="shared" si="213"/>
        <v>5</v>
      </c>
      <c r="D3425" s="165">
        <f t="shared" si="214"/>
        <v>23</v>
      </c>
      <c r="E3425" s="165">
        <f>+Exports!B3428</f>
        <v>16</v>
      </c>
      <c r="F3425" s="165">
        <f>+WEEKDAY(ExportsELAP[[#This Row],[Date Prevailing]],1)</f>
        <v>2</v>
      </c>
      <c r="G3425" s="165">
        <f>+COUNTIFS(ECR_Hours!$K$6:$K$7,ExportsELAP[[#This Row],[Date Prevailing]])</f>
        <v>0</v>
      </c>
      <c r="H3425" s="165">
        <f t="shared" si="215"/>
        <v>2</v>
      </c>
      <c r="I3425" s="166">
        <f>+Exports!G3428</f>
        <v>48825.283600000002</v>
      </c>
      <c r="J3425" s="166">
        <f>+'ELAP_IPCO-APND'!D3428</f>
        <v>56.931199999999997</v>
      </c>
      <c r="K3425" s="166">
        <f>+(ExportsELAP[[#This Row],[Exports kWh - MPT]]/1000)*ExportsELAP[[#This Row],[EIM Price]]</f>
        <v>2779.6819856883203</v>
      </c>
      <c r="L3425" s="167" t="str">
        <f>+INDEX(ECR_Hours!$I$12:$I$15,MATCH(ExportsELAP[[#This Row],[Date Prevailing]],ECR_Hours!$H$12:$H$15,1))</f>
        <v>NS</v>
      </c>
      <c r="M3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6" spans="1:13" x14ac:dyDescent="0.25">
      <c r="A3426" s="164">
        <f>+Exports!A3429</f>
        <v>44704</v>
      </c>
      <c r="B3426" s="165">
        <f t="shared" si="212"/>
        <v>2022</v>
      </c>
      <c r="C3426" s="165">
        <f t="shared" si="213"/>
        <v>5</v>
      </c>
      <c r="D3426" s="165">
        <f t="shared" si="214"/>
        <v>23</v>
      </c>
      <c r="E3426" s="165">
        <f>+Exports!B3429</f>
        <v>17</v>
      </c>
      <c r="F3426" s="165">
        <f>+WEEKDAY(ExportsELAP[[#This Row],[Date Prevailing]],1)</f>
        <v>2</v>
      </c>
      <c r="G3426" s="165">
        <f>+COUNTIFS(ECR_Hours!$K$6:$K$7,ExportsELAP[[#This Row],[Date Prevailing]])</f>
        <v>0</v>
      </c>
      <c r="H3426" s="165">
        <f t="shared" si="215"/>
        <v>2</v>
      </c>
      <c r="I3426" s="166">
        <f>+Exports!G3429</f>
        <v>40302.345099999999</v>
      </c>
      <c r="J3426" s="166">
        <f>+'ELAP_IPCO-APND'!D3429</f>
        <v>59.620719999999999</v>
      </c>
      <c r="K3426" s="166">
        <f>+(ExportsELAP[[#This Row],[Exports kWh - MPT]]/1000)*ExportsELAP[[#This Row],[EIM Price]]</f>
        <v>2402.8548325504717</v>
      </c>
      <c r="L3426" s="167" t="str">
        <f>+INDEX(ECR_Hours!$I$12:$I$15,MATCH(ExportsELAP[[#This Row],[Date Prevailing]],ECR_Hours!$H$12:$H$15,1))</f>
        <v>NS</v>
      </c>
      <c r="M3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7" spans="1:13" x14ac:dyDescent="0.25">
      <c r="A3427" s="164">
        <f>+Exports!A3430</f>
        <v>44704</v>
      </c>
      <c r="B3427" s="165">
        <f t="shared" si="212"/>
        <v>2022</v>
      </c>
      <c r="C3427" s="165">
        <f t="shared" si="213"/>
        <v>5</v>
      </c>
      <c r="D3427" s="165">
        <f t="shared" si="214"/>
        <v>23</v>
      </c>
      <c r="E3427" s="165">
        <f>+Exports!B3430</f>
        <v>18</v>
      </c>
      <c r="F3427" s="165">
        <f>+WEEKDAY(ExportsELAP[[#This Row],[Date Prevailing]],1)</f>
        <v>2</v>
      </c>
      <c r="G3427" s="165">
        <f>+COUNTIFS(ECR_Hours!$K$6:$K$7,ExportsELAP[[#This Row],[Date Prevailing]])</f>
        <v>0</v>
      </c>
      <c r="H3427" s="165">
        <f t="shared" si="215"/>
        <v>2</v>
      </c>
      <c r="I3427" s="166">
        <f>+Exports!G3430</f>
        <v>29061.5344</v>
      </c>
      <c r="J3427" s="166">
        <f>+'ELAP_IPCO-APND'!D3430</f>
        <v>61.665550000000003</v>
      </c>
      <c r="K3427" s="166">
        <f>+(ExportsELAP[[#This Row],[Exports kWh - MPT]]/1000)*ExportsELAP[[#This Row],[EIM Price]]</f>
        <v>1792.0955026199201</v>
      </c>
      <c r="L3427" s="167" t="str">
        <f>+INDEX(ECR_Hours!$I$12:$I$15,MATCH(ExportsELAP[[#This Row],[Date Prevailing]],ECR_Hours!$H$12:$H$15,1))</f>
        <v>NS</v>
      </c>
      <c r="M3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8" spans="1:13" x14ac:dyDescent="0.25">
      <c r="A3428" s="164">
        <f>+Exports!A3431</f>
        <v>44704</v>
      </c>
      <c r="B3428" s="165">
        <f t="shared" si="212"/>
        <v>2022</v>
      </c>
      <c r="C3428" s="165">
        <f t="shared" si="213"/>
        <v>5</v>
      </c>
      <c r="D3428" s="165">
        <f t="shared" si="214"/>
        <v>23</v>
      </c>
      <c r="E3428" s="165">
        <f>+Exports!B3431</f>
        <v>19</v>
      </c>
      <c r="F3428" s="165">
        <f>+WEEKDAY(ExportsELAP[[#This Row],[Date Prevailing]],1)</f>
        <v>2</v>
      </c>
      <c r="G3428" s="165">
        <f>+COUNTIFS(ECR_Hours!$K$6:$K$7,ExportsELAP[[#This Row],[Date Prevailing]])</f>
        <v>0</v>
      </c>
      <c r="H3428" s="165">
        <f t="shared" si="215"/>
        <v>2</v>
      </c>
      <c r="I3428" s="166">
        <f>+Exports!G3431</f>
        <v>18184.1875</v>
      </c>
      <c r="J3428" s="166">
        <f>+'ELAP_IPCO-APND'!D3431</f>
        <v>42.282530000000001</v>
      </c>
      <c r="K3428" s="166">
        <f>+(ExportsELAP[[#This Row],[Exports kWh - MPT]]/1000)*ExportsELAP[[#This Row],[EIM Price]]</f>
        <v>768.87345349437498</v>
      </c>
      <c r="L3428" s="167" t="str">
        <f>+INDEX(ECR_Hours!$I$12:$I$15,MATCH(ExportsELAP[[#This Row],[Date Prevailing]],ECR_Hours!$H$12:$H$15,1))</f>
        <v>NS</v>
      </c>
      <c r="M3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29" spans="1:13" x14ac:dyDescent="0.25">
      <c r="A3429" s="164">
        <f>+Exports!A3432</f>
        <v>44704</v>
      </c>
      <c r="B3429" s="165">
        <f t="shared" si="212"/>
        <v>2022</v>
      </c>
      <c r="C3429" s="165">
        <f t="shared" si="213"/>
        <v>5</v>
      </c>
      <c r="D3429" s="165">
        <f t="shared" si="214"/>
        <v>23</v>
      </c>
      <c r="E3429" s="165">
        <f>+Exports!B3432</f>
        <v>20</v>
      </c>
      <c r="F3429" s="165">
        <f>+WEEKDAY(ExportsELAP[[#This Row],[Date Prevailing]],1)</f>
        <v>2</v>
      </c>
      <c r="G3429" s="165">
        <f>+COUNTIFS(ECR_Hours!$K$6:$K$7,ExportsELAP[[#This Row],[Date Prevailing]])</f>
        <v>0</v>
      </c>
      <c r="H3429" s="165">
        <f t="shared" si="215"/>
        <v>2</v>
      </c>
      <c r="I3429" s="166">
        <f>+Exports!G3432</f>
        <v>7659.6009000000004</v>
      </c>
      <c r="J3429" s="166">
        <f>+'ELAP_IPCO-APND'!D3432</f>
        <v>55.256999999999998</v>
      </c>
      <c r="K3429" s="166">
        <f>+(ExportsELAP[[#This Row],[Exports kWh - MPT]]/1000)*ExportsELAP[[#This Row],[EIM Price]]</f>
        <v>423.24656693129998</v>
      </c>
      <c r="L3429" s="167" t="str">
        <f>+INDEX(ECR_Hours!$I$12:$I$15,MATCH(ExportsELAP[[#This Row],[Date Prevailing]],ECR_Hours!$H$12:$H$15,1))</f>
        <v>NS</v>
      </c>
      <c r="M3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0" spans="1:13" x14ac:dyDescent="0.25">
      <c r="A3430" s="164">
        <f>+Exports!A3433</f>
        <v>44704</v>
      </c>
      <c r="B3430" s="165">
        <f t="shared" si="212"/>
        <v>2022</v>
      </c>
      <c r="C3430" s="165">
        <f t="shared" si="213"/>
        <v>5</v>
      </c>
      <c r="D3430" s="165">
        <f t="shared" si="214"/>
        <v>23</v>
      </c>
      <c r="E3430" s="165">
        <f>+Exports!B3433</f>
        <v>21</v>
      </c>
      <c r="F3430" s="165">
        <f>+WEEKDAY(ExportsELAP[[#This Row],[Date Prevailing]],1)</f>
        <v>2</v>
      </c>
      <c r="G3430" s="165">
        <f>+COUNTIFS(ECR_Hours!$K$6:$K$7,ExportsELAP[[#This Row],[Date Prevailing]])</f>
        <v>0</v>
      </c>
      <c r="H3430" s="165">
        <f t="shared" si="215"/>
        <v>2</v>
      </c>
      <c r="I3430" s="166">
        <f>+Exports!G3433</f>
        <v>1837.0491999999999</v>
      </c>
      <c r="J3430" s="166">
        <f>+'ELAP_IPCO-APND'!D3433</f>
        <v>65.56026</v>
      </c>
      <c r="K3430" s="166">
        <f>+(ExportsELAP[[#This Row],[Exports kWh - MPT]]/1000)*ExportsELAP[[#This Row],[EIM Price]]</f>
        <v>120.43742318479198</v>
      </c>
      <c r="L3430" s="167" t="str">
        <f>+INDEX(ECR_Hours!$I$12:$I$15,MATCH(ExportsELAP[[#This Row],[Date Prevailing]],ECR_Hours!$H$12:$H$15,1))</f>
        <v>NS</v>
      </c>
      <c r="M3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1" spans="1:13" x14ac:dyDescent="0.25">
      <c r="A3431" s="164">
        <f>+Exports!A3434</f>
        <v>44704</v>
      </c>
      <c r="B3431" s="165">
        <f t="shared" si="212"/>
        <v>2022</v>
      </c>
      <c r="C3431" s="165">
        <f t="shared" si="213"/>
        <v>5</v>
      </c>
      <c r="D3431" s="165">
        <f t="shared" si="214"/>
        <v>23</v>
      </c>
      <c r="E3431" s="165">
        <f>+Exports!B3434</f>
        <v>22</v>
      </c>
      <c r="F3431" s="165">
        <f>+WEEKDAY(ExportsELAP[[#This Row],[Date Prevailing]],1)</f>
        <v>2</v>
      </c>
      <c r="G3431" s="165">
        <f>+COUNTIFS(ECR_Hours!$K$6:$K$7,ExportsELAP[[#This Row],[Date Prevailing]])</f>
        <v>0</v>
      </c>
      <c r="H3431" s="165">
        <f t="shared" si="215"/>
        <v>2</v>
      </c>
      <c r="I3431" s="166">
        <f>+Exports!G3434</f>
        <v>16.572099999999899</v>
      </c>
      <c r="J3431" s="166">
        <f>+'ELAP_IPCO-APND'!D3434</f>
        <v>72.88597</v>
      </c>
      <c r="K3431" s="166">
        <f>+(ExportsELAP[[#This Row],[Exports kWh - MPT]]/1000)*ExportsELAP[[#This Row],[EIM Price]]</f>
        <v>1.2078735834369927</v>
      </c>
      <c r="L3431" s="167" t="str">
        <f>+INDEX(ECR_Hours!$I$12:$I$15,MATCH(ExportsELAP[[#This Row],[Date Prevailing]],ECR_Hours!$H$12:$H$15,1))</f>
        <v>NS</v>
      </c>
      <c r="M3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2" spans="1:13" x14ac:dyDescent="0.25">
      <c r="A3432" s="164">
        <f>+Exports!A3435</f>
        <v>44704</v>
      </c>
      <c r="B3432" s="165">
        <f t="shared" si="212"/>
        <v>2022</v>
      </c>
      <c r="C3432" s="165">
        <f t="shared" si="213"/>
        <v>5</v>
      </c>
      <c r="D3432" s="165">
        <f t="shared" si="214"/>
        <v>23</v>
      </c>
      <c r="E3432" s="165">
        <f>+Exports!B3435</f>
        <v>23</v>
      </c>
      <c r="F3432" s="165">
        <f>+WEEKDAY(ExportsELAP[[#This Row],[Date Prevailing]],1)</f>
        <v>2</v>
      </c>
      <c r="G3432" s="165">
        <f>+COUNTIFS(ECR_Hours!$K$6:$K$7,ExportsELAP[[#This Row],[Date Prevailing]])</f>
        <v>0</v>
      </c>
      <c r="H3432" s="165">
        <f t="shared" si="215"/>
        <v>2</v>
      </c>
      <c r="I3432" s="166">
        <f>+Exports!G3435</f>
        <v>20.333199999999998</v>
      </c>
      <c r="J3432" s="166">
        <f>+'ELAP_IPCO-APND'!D3435</f>
        <v>76.871390000000005</v>
      </c>
      <c r="K3432" s="166">
        <f>+(ExportsELAP[[#This Row],[Exports kWh - MPT]]/1000)*ExportsELAP[[#This Row],[EIM Price]]</f>
        <v>1.563041347148</v>
      </c>
      <c r="L3432" s="167" t="str">
        <f>+INDEX(ECR_Hours!$I$12:$I$15,MATCH(ExportsELAP[[#This Row],[Date Prevailing]],ECR_Hours!$H$12:$H$15,1))</f>
        <v>NS</v>
      </c>
      <c r="M3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3" spans="1:13" x14ac:dyDescent="0.25">
      <c r="A3433" s="164">
        <f>+Exports!A3436</f>
        <v>44704</v>
      </c>
      <c r="B3433" s="165">
        <f t="shared" si="212"/>
        <v>2022</v>
      </c>
      <c r="C3433" s="165">
        <f t="shared" si="213"/>
        <v>5</v>
      </c>
      <c r="D3433" s="165">
        <f t="shared" si="214"/>
        <v>23</v>
      </c>
      <c r="E3433" s="165">
        <f>+Exports!B3436</f>
        <v>24</v>
      </c>
      <c r="F3433" s="165">
        <f>+WEEKDAY(ExportsELAP[[#This Row],[Date Prevailing]],1)</f>
        <v>2</v>
      </c>
      <c r="G3433" s="165">
        <f>+COUNTIFS(ECR_Hours!$K$6:$K$7,ExportsELAP[[#This Row],[Date Prevailing]])</f>
        <v>0</v>
      </c>
      <c r="H3433" s="165">
        <f t="shared" si="215"/>
        <v>2</v>
      </c>
      <c r="I3433" s="166">
        <f>+Exports!G3436</f>
        <v>19.985400000000002</v>
      </c>
      <c r="J3433" s="166">
        <f>+'ELAP_IPCO-APND'!D3436</f>
        <v>76.870230000000006</v>
      </c>
      <c r="K3433" s="166">
        <f>+(ExportsELAP[[#This Row],[Exports kWh - MPT]]/1000)*ExportsELAP[[#This Row],[EIM Price]]</f>
        <v>1.5362822946420001</v>
      </c>
      <c r="L3433" s="167" t="str">
        <f>+INDEX(ECR_Hours!$I$12:$I$15,MATCH(ExportsELAP[[#This Row],[Date Prevailing]],ECR_Hours!$H$12:$H$15,1))</f>
        <v>NS</v>
      </c>
      <c r="M3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4" spans="1:13" x14ac:dyDescent="0.25">
      <c r="A3434" s="164">
        <f>+Exports!A3437</f>
        <v>44705</v>
      </c>
      <c r="B3434" s="165">
        <f t="shared" si="212"/>
        <v>2022</v>
      </c>
      <c r="C3434" s="165">
        <f t="shared" si="213"/>
        <v>5</v>
      </c>
      <c r="D3434" s="165">
        <f t="shared" si="214"/>
        <v>24</v>
      </c>
      <c r="E3434" s="165">
        <f>+Exports!B3437</f>
        <v>1</v>
      </c>
      <c r="F3434" s="165">
        <f>+WEEKDAY(ExportsELAP[[#This Row],[Date Prevailing]],1)</f>
        <v>3</v>
      </c>
      <c r="G3434" s="165">
        <f>+COUNTIFS(ECR_Hours!$K$6:$K$7,ExportsELAP[[#This Row],[Date Prevailing]])</f>
        <v>0</v>
      </c>
      <c r="H3434" s="165">
        <f t="shared" si="215"/>
        <v>3</v>
      </c>
      <c r="I3434" s="166">
        <f>+Exports!G3437</f>
        <v>28.732900000000001</v>
      </c>
      <c r="J3434" s="166">
        <f>+'ELAP_IPCO-APND'!D3437</f>
        <v>67.325140000000005</v>
      </c>
      <c r="K3434" s="166">
        <f>+(ExportsELAP[[#This Row],[Exports kWh - MPT]]/1000)*ExportsELAP[[#This Row],[EIM Price]]</f>
        <v>1.9344465151060002</v>
      </c>
      <c r="L3434" s="167" t="str">
        <f>+INDEX(ECR_Hours!$I$12:$I$15,MATCH(ExportsELAP[[#This Row],[Date Prevailing]],ECR_Hours!$H$12:$H$15,1))</f>
        <v>NS</v>
      </c>
      <c r="M3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5" spans="1:13" x14ac:dyDescent="0.25">
      <c r="A3435" s="164">
        <f>+Exports!A3438</f>
        <v>44705</v>
      </c>
      <c r="B3435" s="165">
        <f t="shared" si="212"/>
        <v>2022</v>
      </c>
      <c r="C3435" s="165">
        <f t="shared" si="213"/>
        <v>5</v>
      </c>
      <c r="D3435" s="165">
        <f t="shared" si="214"/>
        <v>24</v>
      </c>
      <c r="E3435" s="165">
        <f>+Exports!B3438</f>
        <v>2</v>
      </c>
      <c r="F3435" s="165">
        <f>+WEEKDAY(ExportsELAP[[#This Row],[Date Prevailing]],1)</f>
        <v>3</v>
      </c>
      <c r="G3435" s="165">
        <f>+COUNTIFS(ECR_Hours!$K$6:$K$7,ExportsELAP[[#This Row],[Date Prevailing]])</f>
        <v>0</v>
      </c>
      <c r="H3435" s="165">
        <f t="shared" si="215"/>
        <v>3</v>
      </c>
      <c r="I3435" s="166">
        <f>+Exports!G3438</f>
        <v>29.475199999999997</v>
      </c>
      <c r="J3435" s="166">
        <f>+'ELAP_IPCO-APND'!D3438</f>
        <v>62.863939999999999</v>
      </c>
      <c r="K3435" s="166">
        <f>+(ExportsELAP[[#This Row],[Exports kWh - MPT]]/1000)*ExportsELAP[[#This Row],[EIM Price]]</f>
        <v>1.8529272042879998</v>
      </c>
      <c r="L3435" s="167" t="str">
        <f>+INDEX(ECR_Hours!$I$12:$I$15,MATCH(ExportsELAP[[#This Row],[Date Prevailing]],ECR_Hours!$H$12:$H$15,1))</f>
        <v>NS</v>
      </c>
      <c r="M3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6" spans="1:13" x14ac:dyDescent="0.25">
      <c r="A3436" s="164">
        <f>+Exports!A3439</f>
        <v>44705</v>
      </c>
      <c r="B3436" s="165">
        <f t="shared" si="212"/>
        <v>2022</v>
      </c>
      <c r="C3436" s="165">
        <f t="shared" si="213"/>
        <v>5</v>
      </c>
      <c r="D3436" s="165">
        <f t="shared" si="214"/>
        <v>24</v>
      </c>
      <c r="E3436" s="165">
        <f>+Exports!B3439</f>
        <v>3</v>
      </c>
      <c r="F3436" s="165">
        <f>+WEEKDAY(ExportsELAP[[#This Row],[Date Prevailing]],1)</f>
        <v>3</v>
      </c>
      <c r="G3436" s="165">
        <f>+COUNTIFS(ECR_Hours!$K$6:$K$7,ExportsELAP[[#This Row],[Date Prevailing]])</f>
        <v>0</v>
      </c>
      <c r="H3436" s="165">
        <f t="shared" si="215"/>
        <v>3</v>
      </c>
      <c r="I3436" s="166">
        <f>+Exports!G3439</f>
        <v>32.333499999999987</v>
      </c>
      <c r="J3436" s="166">
        <f>+'ELAP_IPCO-APND'!D3439</f>
        <v>64.153080000000003</v>
      </c>
      <c r="K3436" s="166">
        <f>+(ExportsELAP[[#This Row],[Exports kWh - MPT]]/1000)*ExportsELAP[[#This Row],[EIM Price]]</f>
        <v>2.0742936121799991</v>
      </c>
      <c r="L3436" s="167" t="str">
        <f>+INDEX(ECR_Hours!$I$12:$I$15,MATCH(ExportsELAP[[#This Row],[Date Prevailing]],ECR_Hours!$H$12:$H$15,1))</f>
        <v>NS</v>
      </c>
      <c r="M3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7" spans="1:13" x14ac:dyDescent="0.25">
      <c r="A3437" s="164">
        <f>+Exports!A3440</f>
        <v>44705</v>
      </c>
      <c r="B3437" s="165">
        <f t="shared" si="212"/>
        <v>2022</v>
      </c>
      <c r="C3437" s="165">
        <f t="shared" si="213"/>
        <v>5</v>
      </c>
      <c r="D3437" s="165">
        <f t="shared" si="214"/>
        <v>24</v>
      </c>
      <c r="E3437" s="165">
        <f>+Exports!B3440</f>
        <v>4</v>
      </c>
      <c r="F3437" s="165">
        <f>+WEEKDAY(ExportsELAP[[#This Row],[Date Prevailing]],1)</f>
        <v>3</v>
      </c>
      <c r="G3437" s="165">
        <f>+COUNTIFS(ECR_Hours!$K$6:$K$7,ExportsELAP[[#This Row],[Date Prevailing]])</f>
        <v>0</v>
      </c>
      <c r="H3437" s="165">
        <f t="shared" si="215"/>
        <v>3</v>
      </c>
      <c r="I3437" s="166">
        <f>+Exports!G3440</f>
        <v>42.396399999999986</v>
      </c>
      <c r="J3437" s="166">
        <f>+'ELAP_IPCO-APND'!D3440</f>
        <v>55.798209999999997</v>
      </c>
      <c r="K3437" s="166">
        <f>+(ExportsELAP[[#This Row],[Exports kWh - MPT]]/1000)*ExportsELAP[[#This Row],[EIM Price]]</f>
        <v>2.3656432304439994</v>
      </c>
      <c r="L3437" s="167" t="str">
        <f>+INDEX(ECR_Hours!$I$12:$I$15,MATCH(ExportsELAP[[#This Row],[Date Prevailing]],ECR_Hours!$H$12:$H$15,1))</f>
        <v>NS</v>
      </c>
      <c r="M3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8" spans="1:13" x14ac:dyDescent="0.25">
      <c r="A3438" s="164">
        <f>+Exports!A3441</f>
        <v>44705</v>
      </c>
      <c r="B3438" s="165">
        <f t="shared" si="212"/>
        <v>2022</v>
      </c>
      <c r="C3438" s="165">
        <f t="shared" si="213"/>
        <v>5</v>
      </c>
      <c r="D3438" s="165">
        <f t="shared" si="214"/>
        <v>24</v>
      </c>
      <c r="E3438" s="165">
        <f>+Exports!B3441</f>
        <v>5</v>
      </c>
      <c r="F3438" s="165">
        <f>+WEEKDAY(ExportsELAP[[#This Row],[Date Prevailing]],1)</f>
        <v>3</v>
      </c>
      <c r="G3438" s="165">
        <f>+COUNTIFS(ECR_Hours!$K$6:$K$7,ExportsELAP[[#This Row],[Date Prevailing]])</f>
        <v>0</v>
      </c>
      <c r="H3438" s="165">
        <f t="shared" si="215"/>
        <v>3</v>
      </c>
      <c r="I3438" s="166">
        <f>+Exports!G3441</f>
        <v>41.608800000000002</v>
      </c>
      <c r="J3438" s="166">
        <f>+'ELAP_IPCO-APND'!D3441</f>
        <v>56.684130000000003</v>
      </c>
      <c r="K3438" s="166">
        <f>+(ExportsELAP[[#This Row],[Exports kWh - MPT]]/1000)*ExportsELAP[[#This Row],[EIM Price]]</f>
        <v>2.3585586283440003</v>
      </c>
      <c r="L3438" s="167" t="str">
        <f>+INDEX(ECR_Hours!$I$12:$I$15,MATCH(ExportsELAP[[#This Row],[Date Prevailing]],ECR_Hours!$H$12:$H$15,1))</f>
        <v>NS</v>
      </c>
      <c r="M3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39" spans="1:13" x14ac:dyDescent="0.25">
      <c r="A3439" s="164">
        <f>+Exports!A3442</f>
        <v>44705</v>
      </c>
      <c r="B3439" s="165">
        <f t="shared" si="212"/>
        <v>2022</v>
      </c>
      <c r="C3439" s="165">
        <f t="shared" si="213"/>
        <v>5</v>
      </c>
      <c r="D3439" s="165">
        <f t="shared" si="214"/>
        <v>24</v>
      </c>
      <c r="E3439" s="165">
        <f>+Exports!B3442</f>
        <v>6</v>
      </c>
      <c r="F3439" s="165">
        <f>+WEEKDAY(ExportsELAP[[#This Row],[Date Prevailing]],1)</f>
        <v>3</v>
      </c>
      <c r="G3439" s="165">
        <f>+COUNTIFS(ECR_Hours!$K$6:$K$7,ExportsELAP[[#This Row],[Date Prevailing]])</f>
        <v>0</v>
      </c>
      <c r="H3439" s="165">
        <f t="shared" si="215"/>
        <v>3</v>
      </c>
      <c r="I3439" s="166">
        <f>+Exports!G3442</f>
        <v>39.774599999999992</v>
      </c>
      <c r="J3439" s="166">
        <f>+'ELAP_IPCO-APND'!D3442</f>
        <v>56.257710000000003</v>
      </c>
      <c r="K3439" s="166">
        <f>+(ExportsELAP[[#This Row],[Exports kWh - MPT]]/1000)*ExportsELAP[[#This Row],[EIM Price]]</f>
        <v>2.2376279121659999</v>
      </c>
      <c r="L3439" s="167" t="str">
        <f>+INDEX(ECR_Hours!$I$12:$I$15,MATCH(ExportsELAP[[#This Row],[Date Prevailing]],ECR_Hours!$H$12:$H$15,1))</f>
        <v>NS</v>
      </c>
      <c r="M3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0" spans="1:13" x14ac:dyDescent="0.25">
      <c r="A3440" s="164">
        <f>+Exports!A3443</f>
        <v>44705</v>
      </c>
      <c r="B3440" s="165">
        <f t="shared" si="212"/>
        <v>2022</v>
      </c>
      <c r="C3440" s="165">
        <f t="shared" si="213"/>
        <v>5</v>
      </c>
      <c r="D3440" s="165">
        <f t="shared" si="214"/>
        <v>24</v>
      </c>
      <c r="E3440" s="165">
        <f>+Exports!B3443</f>
        <v>7</v>
      </c>
      <c r="F3440" s="165">
        <f>+WEEKDAY(ExportsELAP[[#This Row],[Date Prevailing]],1)</f>
        <v>3</v>
      </c>
      <c r="G3440" s="165">
        <f>+COUNTIFS(ECR_Hours!$K$6:$K$7,ExportsELAP[[#This Row],[Date Prevailing]])</f>
        <v>0</v>
      </c>
      <c r="H3440" s="165">
        <f t="shared" si="215"/>
        <v>3</v>
      </c>
      <c r="I3440" s="166">
        <f>+Exports!G3443</f>
        <v>1220.5193999999999</v>
      </c>
      <c r="J3440" s="166">
        <f>+'ELAP_IPCO-APND'!D3443</f>
        <v>69.292420000000007</v>
      </c>
      <c r="K3440" s="166">
        <f>+(ExportsELAP[[#This Row],[Exports kWh - MPT]]/1000)*ExportsELAP[[#This Row],[EIM Price]]</f>
        <v>84.572742882948006</v>
      </c>
      <c r="L3440" s="167" t="str">
        <f>+INDEX(ECR_Hours!$I$12:$I$15,MATCH(ExportsELAP[[#This Row],[Date Prevailing]],ECR_Hours!$H$12:$H$15,1))</f>
        <v>NS</v>
      </c>
      <c r="M3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1" spans="1:13" x14ac:dyDescent="0.25">
      <c r="A3441" s="164">
        <f>+Exports!A3444</f>
        <v>44705</v>
      </c>
      <c r="B3441" s="165">
        <f t="shared" si="212"/>
        <v>2022</v>
      </c>
      <c r="C3441" s="165">
        <f t="shared" si="213"/>
        <v>5</v>
      </c>
      <c r="D3441" s="165">
        <f t="shared" si="214"/>
        <v>24</v>
      </c>
      <c r="E3441" s="165">
        <f>+Exports!B3444</f>
        <v>8</v>
      </c>
      <c r="F3441" s="165">
        <f>+WEEKDAY(ExportsELAP[[#This Row],[Date Prevailing]],1)</f>
        <v>3</v>
      </c>
      <c r="G3441" s="165">
        <f>+COUNTIFS(ECR_Hours!$K$6:$K$7,ExportsELAP[[#This Row],[Date Prevailing]])</f>
        <v>0</v>
      </c>
      <c r="H3441" s="165">
        <f t="shared" si="215"/>
        <v>3</v>
      </c>
      <c r="I3441" s="166">
        <f>+Exports!G3444</f>
        <v>6696.4400000000005</v>
      </c>
      <c r="J3441" s="166">
        <f>+'ELAP_IPCO-APND'!D3444</f>
        <v>66.717259999999996</v>
      </c>
      <c r="K3441" s="166">
        <f>+(ExportsELAP[[#This Row],[Exports kWh - MPT]]/1000)*ExportsELAP[[#This Row],[EIM Price]]</f>
        <v>446.76812855440005</v>
      </c>
      <c r="L3441" s="167" t="str">
        <f>+INDEX(ECR_Hours!$I$12:$I$15,MATCH(ExportsELAP[[#This Row],[Date Prevailing]],ECR_Hours!$H$12:$H$15,1))</f>
        <v>NS</v>
      </c>
      <c r="M3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2" spans="1:13" x14ac:dyDescent="0.25">
      <c r="A3442" s="164">
        <f>+Exports!A3445</f>
        <v>44705</v>
      </c>
      <c r="B3442" s="165">
        <f t="shared" si="212"/>
        <v>2022</v>
      </c>
      <c r="C3442" s="165">
        <f t="shared" si="213"/>
        <v>5</v>
      </c>
      <c r="D3442" s="165">
        <f t="shared" si="214"/>
        <v>24</v>
      </c>
      <c r="E3442" s="165">
        <f>+Exports!B3445</f>
        <v>9</v>
      </c>
      <c r="F3442" s="165">
        <f>+WEEKDAY(ExportsELAP[[#This Row],[Date Prevailing]],1)</f>
        <v>3</v>
      </c>
      <c r="G3442" s="165">
        <f>+COUNTIFS(ECR_Hours!$K$6:$K$7,ExportsELAP[[#This Row],[Date Prevailing]])</f>
        <v>0</v>
      </c>
      <c r="H3442" s="165">
        <f t="shared" si="215"/>
        <v>3</v>
      </c>
      <c r="I3442" s="166">
        <f>+Exports!G3445</f>
        <v>16615.5065</v>
      </c>
      <c r="J3442" s="166">
        <f>+'ELAP_IPCO-APND'!D3445</f>
        <v>61.332189999999997</v>
      </c>
      <c r="K3442" s="166">
        <f>+(ExportsELAP[[#This Row],[Exports kWh - MPT]]/1000)*ExportsELAP[[#This Row],[EIM Price]]</f>
        <v>1019.0654016042349</v>
      </c>
      <c r="L3442" s="167" t="str">
        <f>+INDEX(ECR_Hours!$I$12:$I$15,MATCH(ExportsELAP[[#This Row],[Date Prevailing]],ECR_Hours!$H$12:$H$15,1))</f>
        <v>NS</v>
      </c>
      <c r="M3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3" spans="1:13" x14ac:dyDescent="0.25">
      <c r="A3443" s="164">
        <f>+Exports!A3446</f>
        <v>44705</v>
      </c>
      <c r="B3443" s="165">
        <f t="shared" si="212"/>
        <v>2022</v>
      </c>
      <c r="C3443" s="165">
        <f t="shared" si="213"/>
        <v>5</v>
      </c>
      <c r="D3443" s="165">
        <f t="shared" si="214"/>
        <v>24</v>
      </c>
      <c r="E3443" s="165">
        <f>+Exports!B3446</f>
        <v>10</v>
      </c>
      <c r="F3443" s="165">
        <f>+WEEKDAY(ExportsELAP[[#This Row],[Date Prevailing]],1)</f>
        <v>3</v>
      </c>
      <c r="G3443" s="165">
        <f>+COUNTIFS(ECR_Hours!$K$6:$K$7,ExportsELAP[[#This Row],[Date Prevailing]])</f>
        <v>0</v>
      </c>
      <c r="H3443" s="165">
        <f t="shared" si="215"/>
        <v>3</v>
      </c>
      <c r="I3443" s="166">
        <f>+Exports!G3446</f>
        <v>30207.62539999999</v>
      </c>
      <c r="J3443" s="166">
        <f>+'ELAP_IPCO-APND'!D3446</f>
        <v>64.512680000000003</v>
      </c>
      <c r="K3443" s="166">
        <f>+(ExportsELAP[[#This Row],[Exports kWh - MPT]]/1000)*ExportsELAP[[#This Row],[EIM Price]]</f>
        <v>1948.7748709900716</v>
      </c>
      <c r="L3443" s="167" t="str">
        <f>+INDEX(ECR_Hours!$I$12:$I$15,MATCH(ExportsELAP[[#This Row],[Date Prevailing]],ECR_Hours!$H$12:$H$15,1))</f>
        <v>NS</v>
      </c>
      <c r="M3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4" spans="1:13" x14ac:dyDescent="0.25">
      <c r="A3444" s="164">
        <f>+Exports!A3447</f>
        <v>44705</v>
      </c>
      <c r="B3444" s="165">
        <f t="shared" si="212"/>
        <v>2022</v>
      </c>
      <c r="C3444" s="165">
        <f t="shared" si="213"/>
        <v>5</v>
      </c>
      <c r="D3444" s="165">
        <f t="shared" si="214"/>
        <v>24</v>
      </c>
      <c r="E3444" s="165">
        <f>+Exports!B3447</f>
        <v>11</v>
      </c>
      <c r="F3444" s="165">
        <f>+WEEKDAY(ExportsELAP[[#This Row],[Date Prevailing]],1)</f>
        <v>3</v>
      </c>
      <c r="G3444" s="165">
        <f>+COUNTIFS(ECR_Hours!$K$6:$K$7,ExportsELAP[[#This Row],[Date Prevailing]])</f>
        <v>0</v>
      </c>
      <c r="H3444" s="165">
        <f t="shared" si="215"/>
        <v>3</v>
      </c>
      <c r="I3444" s="166">
        <f>+Exports!G3447</f>
        <v>43218.172200000001</v>
      </c>
      <c r="J3444" s="166">
        <f>+'ELAP_IPCO-APND'!D3447</f>
        <v>64.932559999999995</v>
      </c>
      <c r="K3444" s="166">
        <f>+(ExportsELAP[[#This Row],[Exports kWh - MPT]]/1000)*ExportsELAP[[#This Row],[EIM Price]]</f>
        <v>2806.2665594668315</v>
      </c>
      <c r="L3444" s="167" t="str">
        <f>+INDEX(ECR_Hours!$I$12:$I$15,MATCH(ExportsELAP[[#This Row],[Date Prevailing]],ECR_Hours!$H$12:$H$15,1))</f>
        <v>NS</v>
      </c>
      <c r="M3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5" spans="1:13" x14ac:dyDescent="0.25">
      <c r="A3445" s="164">
        <f>+Exports!A3448</f>
        <v>44705</v>
      </c>
      <c r="B3445" s="165">
        <f t="shared" si="212"/>
        <v>2022</v>
      </c>
      <c r="C3445" s="165">
        <f t="shared" si="213"/>
        <v>5</v>
      </c>
      <c r="D3445" s="165">
        <f t="shared" si="214"/>
        <v>24</v>
      </c>
      <c r="E3445" s="165">
        <f>+Exports!B3448</f>
        <v>12</v>
      </c>
      <c r="F3445" s="165">
        <f>+WEEKDAY(ExportsELAP[[#This Row],[Date Prevailing]],1)</f>
        <v>3</v>
      </c>
      <c r="G3445" s="165">
        <f>+COUNTIFS(ECR_Hours!$K$6:$K$7,ExportsELAP[[#This Row],[Date Prevailing]])</f>
        <v>0</v>
      </c>
      <c r="H3445" s="165">
        <f t="shared" si="215"/>
        <v>3</v>
      </c>
      <c r="I3445" s="166">
        <f>+Exports!G3448</f>
        <v>52698.130900000004</v>
      </c>
      <c r="J3445" s="166">
        <f>+'ELAP_IPCO-APND'!D3448</f>
        <v>63.506360000000001</v>
      </c>
      <c r="K3445" s="166">
        <f>+(ExportsELAP[[#This Row],[Exports kWh - MPT]]/1000)*ExportsELAP[[#This Row],[EIM Price]]</f>
        <v>3346.6664722625242</v>
      </c>
      <c r="L3445" s="167" t="str">
        <f>+INDEX(ECR_Hours!$I$12:$I$15,MATCH(ExportsELAP[[#This Row],[Date Prevailing]],ECR_Hours!$H$12:$H$15,1))</f>
        <v>NS</v>
      </c>
      <c r="M3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6" spans="1:13" x14ac:dyDescent="0.25">
      <c r="A3446" s="164">
        <f>+Exports!A3449</f>
        <v>44705</v>
      </c>
      <c r="B3446" s="165">
        <f t="shared" si="212"/>
        <v>2022</v>
      </c>
      <c r="C3446" s="165">
        <f t="shared" si="213"/>
        <v>5</v>
      </c>
      <c r="D3446" s="165">
        <f t="shared" si="214"/>
        <v>24</v>
      </c>
      <c r="E3446" s="165">
        <f>+Exports!B3449</f>
        <v>13</v>
      </c>
      <c r="F3446" s="165">
        <f>+WEEKDAY(ExportsELAP[[#This Row],[Date Prevailing]],1)</f>
        <v>3</v>
      </c>
      <c r="G3446" s="165">
        <f>+COUNTIFS(ECR_Hours!$K$6:$K$7,ExportsELAP[[#This Row],[Date Prevailing]])</f>
        <v>0</v>
      </c>
      <c r="H3446" s="165">
        <f t="shared" si="215"/>
        <v>3</v>
      </c>
      <c r="I3446" s="166">
        <f>+Exports!G3449</f>
        <v>56593.942599999995</v>
      </c>
      <c r="J3446" s="166">
        <f>+'ELAP_IPCO-APND'!D3449</f>
        <v>65.545699999999997</v>
      </c>
      <c r="K3446" s="166">
        <f>+(ExportsELAP[[#This Row],[Exports kWh - MPT]]/1000)*ExportsELAP[[#This Row],[EIM Price]]</f>
        <v>3709.4895834768199</v>
      </c>
      <c r="L3446" s="167" t="str">
        <f>+INDEX(ECR_Hours!$I$12:$I$15,MATCH(ExportsELAP[[#This Row],[Date Prevailing]],ECR_Hours!$H$12:$H$15,1))</f>
        <v>NS</v>
      </c>
      <c r="M3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7" spans="1:13" x14ac:dyDescent="0.25">
      <c r="A3447" s="164">
        <f>+Exports!A3450</f>
        <v>44705</v>
      </c>
      <c r="B3447" s="165">
        <f t="shared" si="212"/>
        <v>2022</v>
      </c>
      <c r="C3447" s="165">
        <f t="shared" si="213"/>
        <v>5</v>
      </c>
      <c r="D3447" s="165">
        <f t="shared" si="214"/>
        <v>24</v>
      </c>
      <c r="E3447" s="165">
        <f>+Exports!B3450</f>
        <v>14</v>
      </c>
      <c r="F3447" s="165">
        <f>+WEEKDAY(ExportsELAP[[#This Row],[Date Prevailing]],1)</f>
        <v>3</v>
      </c>
      <c r="G3447" s="165">
        <f>+COUNTIFS(ECR_Hours!$K$6:$K$7,ExportsELAP[[#This Row],[Date Prevailing]])</f>
        <v>0</v>
      </c>
      <c r="H3447" s="165">
        <f t="shared" si="215"/>
        <v>3</v>
      </c>
      <c r="I3447" s="166">
        <f>+Exports!G3450</f>
        <v>57650.854900000006</v>
      </c>
      <c r="J3447" s="166">
        <f>+'ELAP_IPCO-APND'!D3450</f>
        <v>71.518219999999999</v>
      </c>
      <c r="K3447" s="166">
        <f>+(ExportsELAP[[#This Row],[Exports kWh - MPT]]/1000)*ExportsELAP[[#This Row],[EIM Price]]</f>
        <v>4123.0865239262785</v>
      </c>
      <c r="L3447" s="167" t="str">
        <f>+INDEX(ECR_Hours!$I$12:$I$15,MATCH(ExportsELAP[[#This Row],[Date Prevailing]],ECR_Hours!$H$12:$H$15,1))</f>
        <v>NS</v>
      </c>
      <c r="M3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8" spans="1:13" x14ac:dyDescent="0.25">
      <c r="A3448" s="164">
        <f>+Exports!A3451</f>
        <v>44705</v>
      </c>
      <c r="B3448" s="165">
        <f t="shared" si="212"/>
        <v>2022</v>
      </c>
      <c r="C3448" s="165">
        <f t="shared" si="213"/>
        <v>5</v>
      </c>
      <c r="D3448" s="165">
        <f t="shared" si="214"/>
        <v>24</v>
      </c>
      <c r="E3448" s="165">
        <f>+Exports!B3451</f>
        <v>15</v>
      </c>
      <c r="F3448" s="165">
        <f>+WEEKDAY(ExportsELAP[[#This Row],[Date Prevailing]],1)</f>
        <v>3</v>
      </c>
      <c r="G3448" s="165">
        <f>+COUNTIFS(ECR_Hours!$K$6:$K$7,ExportsELAP[[#This Row],[Date Prevailing]])</f>
        <v>0</v>
      </c>
      <c r="H3448" s="165">
        <f t="shared" si="215"/>
        <v>3</v>
      </c>
      <c r="I3448" s="166">
        <f>+Exports!G3451</f>
        <v>57047.846600000004</v>
      </c>
      <c r="J3448" s="166">
        <f>+'ELAP_IPCO-APND'!D3451</f>
        <v>67.47269</v>
      </c>
      <c r="K3448" s="166">
        <f>+(ExportsELAP[[#This Row],[Exports kWh - MPT]]/1000)*ExportsELAP[[#This Row],[EIM Price]]</f>
        <v>3849.1716688093543</v>
      </c>
      <c r="L3448" s="167" t="str">
        <f>+INDEX(ECR_Hours!$I$12:$I$15,MATCH(ExportsELAP[[#This Row],[Date Prevailing]],ECR_Hours!$H$12:$H$15,1))</f>
        <v>NS</v>
      </c>
      <c r="M3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49" spans="1:13" x14ac:dyDescent="0.25">
      <c r="A3449" s="164">
        <f>+Exports!A3452</f>
        <v>44705</v>
      </c>
      <c r="B3449" s="165">
        <f t="shared" si="212"/>
        <v>2022</v>
      </c>
      <c r="C3449" s="165">
        <f t="shared" si="213"/>
        <v>5</v>
      </c>
      <c r="D3449" s="165">
        <f t="shared" si="214"/>
        <v>24</v>
      </c>
      <c r="E3449" s="165">
        <f>+Exports!B3452</f>
        <v>16</v>
      </c>
      <c r="F3449" s="165">
        <f>+WEEKDAY(ExportsELAP[[#This Row],[Date Prevailing]],1)</f>
        <v>3</v>
      </c>
      <c r="G3449" s="165">
        <f>+COUNTIFS(ECR_Hours!$K$6:$K$7,ExportsELAP[[#This Row],[Date Prevailing]])</f>
        <v>0</v>
      </c>
      <c r="H3449" s="165">
        <f t="shared" si="215"/>
        <v>3</v>
      </c>
      <c r="I3449" s="166">
        <f>+Exports!G3452</f>
        <v>53164.498999999996</v>
      </c>
      <c r="J3449" s="166">
        <f>+'ELAP_IPCO-APND'!D3452</f>
        <v>69.537670000000006</v>
      </c>
      <c r="K3449" s="166">
        <f>+(ExportsELAP[[#This Row],[Exports kWh - MPT]]/1000)*ExportsELAP[[#This Row],[EIM Price]]</f>
        <v>3696.9353871773301</v>
      </c>
      <c r="L3449" s="167" t="str">
        <f>+INDEX(ECR_Hours!$I$12:$I$15,MATCH(ExportsELAP[[#This Row],[Date Prevailing]],ECR_Hours!$H$12:$H$15,1))</f>
        <v>NS</v>
      </c>
      <c r="M3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0" spans="1:13" x14ac:dyDescent="0.25">
      <c r="A3450" s="164">
        <f>+Exports!A3453</f>
        <v>44705</v>
      </c>
      <c r="B3450" s="165">
        <f t="shared" si="212"/>
        <v>2022</v>
      </c>
      <c r="C3450" s="165">
        <f t="shared" si="213"/>
        <v>5</v>
      </c>
      <c r="D3450" s="165">
        <f t="shared" si="214"/>
        <v>24</v>
      </c>
      <c r="E3450" s="165">
        <f>+Exports!B3453</f>
        <v>17</v>
      </c>
      <c r="F3450" s="165">
        <f>+WEEKDAY(ExportsELAP[[#This Row],[Date Prevailing]],1)</f>
        <v>3</v>
      </c>
      <c r="G3450" s="165">
        <f>+COUNTIFS(ECR_Hours!$K$6:$K$7,ExportsELAP[[#This Row],[Date Prevailing]])</f>
        <v>0</v>
      </c>
      <c r="H3450" s="165">
        <f t="shared" si="215"/>
        <v>3</v>
      </c>
      <c r="I3450" s="166">
        <f>+Exports!G3453</f>
        <v>44844.418699999995</v>
      </c>
      <c r="J3450" s="166">
        <f>+'ELAP_IPCO-APND'!D3453</f>
        <v>68.735339999999994</v>
      </c>
      <c r="K3450" s="166">
        <f>+(ExportsELAP[[#This Row],[Exports kWh - MPT]]/1000)*ExportsELAP[[#This Row],[EIM Price]]</f>
        <v>3082.396366446857</v>
      </c>
      <c r="L3450" s="167" t="str">
        <f>+INDEX(ECR_Hours!$I$12:$I$15,MATCH(ExportsELAP[[#This Row],[Date Prevailing]],ECR_Hours!$H$12:$H$15,1))</f>
        <v>NS</v>
      </c>
      <c r="M3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1" spans="1:13" x14ac:dyDescent="0.25">
      <c r="A3451" s="164">
        <f>+Exports!A3454</f>
        <v>44705</v>
      </c>
      <c r="B3451" s="165">
        <f t="shared" si="212"/>
        <v>2022</v>
      </c>
      <c r="C3451" s="165">
        <f t="shared" si="213"/>
        <v>5</v>
      </c>
      <c r="D3451" s="165">
        <f t="shared" si="214"/>
        <v>24</v>
      </c>
      <c r="E3451" s="165">
        <f>+Exports!B3454</f>
        <v>18</v>
      </c>
      <c r="F3451" s="165">
        <f>+WEEKDAY(ExportsELAP[[#This Row],[Date Prevailing]],1)</f>
        <v>3</v>
      </c>
      <c r="G3451" s="165">
        <f>+COUNTIFS(ECR_Hours!$K$6:$K$7,ExportsELAP[[#This Row],[Date Prevailing]])</f>
        <v>0</v>
      </c>
      <c r="H3451" s="165">
        <f t="shared" si="215"/>
        <v>3</v>
      </c>
      <c r="I3451" s="166">
        <f>+Exports!G3454</f>
        <v>32777.387699999999</v>
      </c>
      <c r="J3451" s="166">
        <f>+'ELAP_IPCO-APND'!D3454</f>
        <v>69.061189999999996</v>
      </c>
      <c r="K3451" s="166">
        <f>+(ExportsELAP[[#This Row],[Exports kWh - MPT]]/1000)*ExportsELAP[[#This Row],[EIM Price]]</f>
        <v>2263.6453996533628</v>
      </c>
      <c r="L3451" s="167" t="str">
        <f>+INDEX(ECR_Hours!$I$12:$I$15,MATCH(ExportsELAP[[#This Row],[Date Prevailing]],ECR_Hours!$H$12:$H$15,1))</f>
        <v>NS</v>
      </c>
      <c r="M3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2" spans="1:13" x14ac:dyDescent="0.25">
      <c r="A3452" s="164">
        <f>+Exports!A3455</f>
        <v>44705</v>
      </c>
      <c r="B3452" s="165">
        <f t="shared" si="212"/>
        <v>2022</v>
      </c>
      <c r="C3452" s="165">
        <f t="shared" si="213"/>
        <v>5</v>
      </c>
      <c r="D3452" s="165">
        <f t="shared" si="214"/>
        <v>24</v>
      </c>
      <c r="E3452" s="165">
        <f>+Exports!B3455</f>
        <v>19</v>
      </c>
      <c r="F3452" s="165">
        <f>+WEEKDAY(ExportsELAP[[#This Row],[Date Prevailing]],1)</f>
        <v>3</v>
      </c>
      <c r="G3452" s="165">
        <f>+COUNTIFS(ECR_Hours!$K$6:$K$7,ExportsELAP[[#This Row],[Date Prevailing]])</f>
        <v>0</v>
      </c>
      <c r="H3452" s="165">
        <f t="shared" si="215"/>
        <v>3</v>
      </c>
      <c r="I3452" s="166">
        <f>+Exports!G3455</f>
        <v>18507.819</v>
      </c>
      <c r="J3452" s="166">
        <f>+'ELAP_IPCO-APND'!D3455</f>
        <v>73.508859999999999</v>
      </c>
      <c r="K3452" s="166">
        <f>+(ExportsELAP[[#This Row],[Exports kWh - MPT]]/1000)*ExportsELAP[[#This Row],[EIM Price]]</f>
        <v>1360.4886757763397</v>
      </c>
      <c r="L3452" s="167" t="str">
        <f>+INDEX(ECR_Hours!$I$12:$I$15,MATCH(ExportsELAP[[#This Row],[Date Prevailing]],ECR_Hours!$H$12:$H$15,1))</f>
        <v>NS</v>
      </c>
      <c r="M3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3" spans="1:13" x14ac:dyDescent="0.25">
      <c r="A3453" s="164">
        <f>+Exports!A3456</f>
        <v>44705</v>
      </c>
      <c r="B3453" s="165">
        <f t="shared" si="212"/>
        <v>2022</v>
      </c>
      <c r="C3453" s="165">
        <f t="shared" si="213"/>
        <v>5</v>
      </c>
      <c r="D3453" s="165">
        <f t="shared" si="214"/>
        <v>24</v>
      </c>
      <c r="E3453" s="165">
        <f>+Exports!B3456</f>
        <v>20</v>
      </c>
      <c r="F3453" s="165">
        <f>+WEEKDAY(ExportsELAP[[#This Row],[Date Prevailing]],1)</f>
        <v>3</v>
      </c>
      <c r="G3453" s="165">
        <f>+COUNTIFS(ECR_Hours!$K$6:$K$7,ExportsELAP[[#This Row],[Date Prevailing]])</f>
        <v>0</v>
      </c>
      <c r="H3453" s="165">
        <f t="shared" si="215"/>
        <v>3</v>
      </c>
      <c r="I3453" s="166">
        <f>+Exports!G3456</f>
        <v>8684.9292999999998</v>
      </c>
      <c r="J3453" s="166">
        <f>+'ELAP_IPCO-APND'!D3456</f>
        <v>64.458529999999996</v>
      </c>
      <c r="K3453" s="166">
        <f>+(ExportsELAP[[#This Row],[Exports kWh - MPT]]/1000)*ExportsELAP[[#This Row],[EIM Price]]</f>
        <v>559.817775831929</v>
      </c>
      <c r="L3453" s="167" t="str">
        <f>+INDEX(ECR_Hours!$I$12:$I$15,MATCH(ExportsELAP[[#This Row],[Date Prevailing]],ECR_Hours!$H$12:$H$15,1))</f>
        <v>NS</v>
      </c>
      <c r="M3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4" spans="1:13" x14ac:dyDescent="0.25">
      <c r="A3454" s="164">
        <f>+Exports!A3457</f>
        <v>44705</v>
      </c>
      <c r="B3454" s="165">
        <f t="shared" si="212"/>
        <v>2022</v>
      </c>
      <c r="C3454" s="165">
        <f t="shared" si="213"/>
        <v>5</v>
      </c>
      <c r="D3454" s="165">
        <f t="shared" si="214"/>
        <v>24</v>
      </c>
      <c r="E3454" s="165">
        <f>+Exports!B3457</f>
        <v>21</v>
      </c>
      <c r="F3454" s="165">
        <f>+WEEKDAY(ExportsELAP[[#This Row],[Date Prevailing]],1)</f>
        <v>3</v>
      </c>
      <c r="G3454" s="165">
        <f>+COUNTIFS(ECR_Hours!$K$6:$K$7,ExportsELAP[[#This Row],[Date Prevailing]])</f>
        <v>0</v>
      </c>
      <c r="H3454" s="165">
        <f t="shared" si="215"/>
        <v>3</v>
      </c>
      <c r="I3454" s="166">
        <f>+Exports!G3457</f>
        <v>1870.3546999999999</v>
      </c>
      <c r="J3454" s="166">
        <f>+'ELAP_IPCO-APND'!D3457</f>
        <v>29.979579999999999</v>
      </c>
      <c r="K3454" s="166">
        <f>+(ExportsELAP[[#This Row],[Exports kWh - MPT]]/1000)*ExportsELAP[[#This Row],[EIM Price]]</f>
        <v>56.072448357025991</v>
      </c>
      <c r="L3454" s="167" t="str">
        <f>+INDEX(ECR_Hours!$I$12:$I$15,MATCH(ExportsELAP[[#This Row],[Date Prevailing]],ECR_Hours!$H$12:$H$15,1))</f>
        <v>NS</v>
      </c>
      <c r="M3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5" spans="1:13" x14ac:dyDescent="0.25">
      <c r="A3455" s="164">
        <f>+Exports!A3458</f>
        <v>44705</v>
      </c>
      <c r="B3455" s="165">
        <f t="shared" si="212"/>
        <v>2022</v>
      </c>
      <c r="C3455" s="165">
        <f t="shared" si="213"/>
        <v>5</v>
      </c>
      <c r="D3455" s="165">
        <f t="shared" si="214"/>
        <v>24</v>
      </c>
      <c r="E3455" s="165">
        <f>+Exports!B3458</f>
        <v>22</v>
      </c>
      <c r="F3455" s="165">
        <f>+WEEKDAY(ExportsELAP[[#This Row],[Date Prevailing]],1)</f>
        <v>3</v>
      </c>
      <c r="G3455" s="165">
        <f>+COUNTIFS(ECR_Hours!$K$6:$K$7,ExportsELAP[[#This Row],[Date Prevailing]])</f>
        <v>0</v>
      </c>
      <c r="H3455" s="165">
        <f t="shared" si="215"/>
        <v>3</v>
      </c>
      <c r="I3455" s="166">
        <f>+Exports!G3458</f>
        <v>22.430999999999997</v>
      </c>
      <c r="J3455" s="166">
        <f>+'ELAP_IPCO-APND'!D3458</f>
        <v>71.705740000000006</v>
      </c>
      <c r="K3455" s="166">
        <f>+(ExportsELAP[[#This Row],[Exports kWh - MPT]]/1000)*ExportsELAP[[#This Row],[EIM Price]]</f>
        <v>1.6084314539399998</v>
      </c>
      <c r="L3455" s="167" t="str">
        <f>+INDEX(ECR_Hours!$I$12:$I$15,MATCH(ExportsELAP[[#This Row],[Date Prevailing]],ECR_Hours!$H$12:$H$15,1))</f>
        <v>NS</v>
      </c>
      <c r="M3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6" spans="1:13" x14ac:dyDescent="0.25">
      <c r="A3456" s="164">
        <f>+Exports!A3459</f>
        <v>44705</v>
      </c>
      <c r="B3456" s="165">
        <f t="shared" si="212"/>
        <v>2022</v>
      </c>
      <c r="C3456" s="165">
        <f t="shared" si="213"/>
        <v>5</v>
      </c>
      <c r="D3456" s="165">
        <f t="shared" si="214"/>
        <v>24</v>
      </c>
      <c r="E3456" s="165">
        <f>+Exports!B3459</f>
        <v>23</v>
      </c>
      <c r="F3456" s="165">
        <f>+WEEKDAY(ExportsELAP[[#This Row],[Date Prevailing]],1)</f>
        <v>3</v>
      </c>
      <c r="G3456" s="165">
        <f>+COUNTIFS(ECR_Hours!$K$6:$K$7,ExportsELAP[[#This Row],[Date Prevailing]])</f>
        <v>0</v>
      </c>
      <c r="H3456" s="165">
        <f t="shared" si="215"/>
        <v>3</v>
      </c>
      <c r="I3456" s="166">
        <f>+Exports!G3459</f>
        <v>21.6554</v>
      </c>
      <c r="J3456" s="166">
        <f>+'ELAP_IPCO-APND'!D3459</f>
        <v>83.638689999999997</v>
      </c>
      <c r="K3456" s="166">
        <f>+(ExportsELAP[[#This Row],[Exports kWh - MPT]]/1000)*ExportsELAP[[#This Row],[EIM Price]]</f>
        <v>1.8112292874260001</v>
      </c>
      <c r="L3456" s="167" t="str">
        <f>+INDEX(ECR_Hours!$I$12:$I$15,MATCH(ExportsELAP[[#This Row],[Date Prevailing]],ECR_Hours!$H$12:$H$15,1))</f>
        <v>NS</v>
      </c>
      <c r="M3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7" spans="1:13" x14ac:dyDescent="0.25">
      <c r="A3457" s="164">
        <f>+Exports!A3460</f>
        <v>44705</v>
      </c>
      <c r="B3457" s="165">
        <f t="shared" si="212"/>
        <v>2022</v>
      </c>
      <c r="C3457" s="165">
        <f t="shared" si="213"/>
        <v>5</v>
      </c>
      <c r="D3457" s="165">
        <f t="shared" si="214"/>
        <v>24</v>
      </c>
      <c r="E3457" s="165">
        <f>+Exports!B3460</f>
        <v>24</v>
      </c>
      <c r="F3457" s="165">
        <f>+WEEKDAY(ExportsELAP[[#This Row],[Date Prevailing]],1)</f>
        <v>3</v>
      </c>
      <c r="G3457" s="165">
        <f>+COUNTIFS(ECR_Hours!$K$6:$K$7,ExportsELAP[[#This Row],[Date Prevailing]])</f>
        <v>0</v>
      </c>
      <c r="H3457" s="165">
        <f t="shared" si="215"/>
        <v>3</v>
      </c>
      <c r="I3457" s="166">
        <f>+Exports!G3460</f>
        <v>21.040100000000002</v>
      </c>
      <c r="J3457" s="166">
        <f>+'ELAP_IPCO-APND'!D3460</f>
        <v>73.820179999999993</v>
      </c>
      <c r="K3457" s="166">
        <f>+(ExportsELAP[[#This Row],[Exports kWh - MPT]]/1000)*ExportsELAP[[#This Row],[EIM Price]]</f>
        <v>1.5531839692180001</v>
      </c>
      <c r="L3457" s="167" t="str">
        <f>+INDEX(ECR_Hours!$I$12:$I$15,MATCH(ExportsELAP[[#This Row],[Date Prevailing]],ECR_Hours!$H$12:$H$15,1))</f>
        <v>NS</v>
      </c>
      <c r="M3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8" spans="1:13" x14ac:dyDescent="0.25">
      <c r="A3458" s="164">
        <f>+Exports!A3461</f>
        <v>44706</v>
      </c>
      <c r="B3458" s="165">
        <f t="shared" ref="B3458:B3521" si="216">+YEAR(A3458)</f>
        <v>2022</v>
      </c>
      <c r="C3458" s="165">
        <f t="shared" ref="C3458:C3521" si="217">+MONTH(A3458)</f>
        <v>5</v>
      </c>
      <c r="D3458" s="165">
        <f t="shared" ref="D3458:D3521" si="218">+DAY(A3458)</f>
        <v>25</v>
      </c>
      <c r="E3458" s="165">
        <f>+Exports!B3461</f>
        <v>1</v>
      </c>
      <c r="F3458" s="165">
        <f>+WEEKDAY(ExportsELAP[[#This Row],[Date Prevailing]],1)</f>
        <v>4</v>
      </c>
      <c r="G3458" s="165">
        <f>+COUNTIFS(ECR_Hours!$K$6:$K$7,ExportsELAP[[#This Row],[Date Prevailing]])</f>
        <v>0</v>
      </c>
      <c r="H3458" s="165">
        <f t="shared" ref="H3458:H3521" si="219">+IF(G3458=1,0,F3458)</f>
        <v>4</v>
      </c>
      <c r="I3458" s="166">
        <f>+Exports!G3461</f>
        <v>42.615099999999998</v>
      </c>
      <c r="J3458" s="166">
        <f>+'ELAP_IPCO-APND'!D3461</f>
        <v>62.412959999999998</v>
      </c>
      <c r="K3458" s="166">
        <f>+(ExportsELAP[[#This Row],[Exports kWh - MPT]]/1000)*ExportsELAP[[#This Row],[EIM Price]]</f>
        <v>2.6597345316959995</v>
      </c>
      <c r="L3458" s="167" t="str">
        <f>+INDEX(ECR_Hours!$I$12:$I$15,MATCH(ExportsELAP[[#This Row],[Date Prevailing]],ECR_Hours!$H$12:$H$15,1))</f>
        <v>NS</v>
      </c>
      <c r="M3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59" spans="1:13" x14ac:dyDescent="0.25">
      <c r="A3459" s="164">
        <f>+Exports!A3462</f>
        <v>44706</v>
      </c>
      <c r="B3459" s="165">
        <f t="shared" si="216"/>
        <v>2022</v>
      </c>
      <c r="C3459" s="165">
        <f t="shared" si="217"/>
        <v>5</v>
      </c>
      <c r="D3459" s="165">
        <f t="shared" si="218"/>
        <v>25</v>
      </c>
      <c r="E3459" s="165">
        <f>+Exports!B3462</f>
        <v>2</v>
      </c>
      <c r="F3459" s="165">
        <f>+WEEKDAY(ExportsELAP[[#This Row],[Date Prevailing]],1)</f>
        <v>4</v>
      </c>
      <c r="G3459" s="165">
        <f>+COUNTIFS(ECR_Hours!$K$6:$K$7,ExportsELAP[[#This Row],[Date Prevailing]])</f>
        <v>0</v>
      </c>
      <c r="H3459" s="165">
        <f t="shared" si="219"/>
        <v>4</v>
      </c>
      <c r="I3459" s="166">
        <f>+Exports!G3462</f>
        <v>43.075799999999902</v>
      </c>
      <c r="J3459" s="166">
        <f>+'ELAP_IPCO-APND'!D3462</f>
        <v>30.820080000000001</v>
      </c>
      <c r="K3459" s="166">
        <f>+(ExportsELAP[[#This Row],[Exports kWh - MPT]]/1000)*ExportsELAP[[#This Row],[EIM Price]]</f>
        <v>1.3275996020639969</v>
      </c>
      <c r="L3459" s="167" t="str">
        <f>+INDEX(ECR_Hours!$I$12:$I$15,MATCH(ExportsELAP[[#This Row],[Date Prevailing]],ECR_Hours!$H$12:$H$15,1))</f>
        <v>NS</v>
      </c>
      <c r="M3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0" spans="1:13" x14ac:dyDescent="0.25">
      <c r="A3460" s="164">
        <f>+Exports!A3463</f>
        <v>44706</v>
      </c>
      <c r="B3460" s="165">
        <f t="shared" si="216"/>
        <v>2022</v>
      </c>
      <c r="C3460" s="165">
        <f t="shared" si="217"/>
        <v>5</v>
      </c>
      <c r="D3460" s="165">
        <f t="shared" si="218"/>
        <v>25</v>
      </c>
      <c r="E3460" s="165">
        <f>+Exports!B3463</f>
        <v>3</v>
      </c>
      <c r="F3460" s="165">
        <f>+WEEKDAY(ExportsELAP[[#This Row],[Date Prevailing]],1)</f>
        <v>4</v>
      </c>
      <c r="G3460" s="165">
        <f>+COUNTIFS(ECR_Hours!$K$6:$K$7,ExportsELAP[[#This Row],[Date Prevailing]])</f>
        <v>0</v>
      </c>
      <c r="H3460" s="165">
        <f t="shared" si="219"/>
        <v>4</v>
      </c>
      <c r="I3460" s="166">
        <f>+Exports!G3463</f>
        <v>45.446399999999898</v>
      </c>
      <c r="J3460" s="166">
        <f>+'ELAP_IPCO-APND'!D3463</f>
        <v>47.67886</v>
      </c>
      <c r="K3460" s="166">
        <f>+(ExportsELAP[[#This Row],[Exports kWh - MPT]]/1000)*ExportsELAP[[#This Row],[EIM Price]]</f>
        <v>2.1668325431039954</v>
      </c>
      <c r="L3460" s="167" t="str">
        <f>+INDEX(ECR_Hours!$I$12:$I$15,MATCH(ExportsELAP[[#This Row],[Date Prevailing]],ECR_Hours!$H$12:$H$15,1))</f>
        <v>NS</v>
      </c>
      <c r="M3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1" spans="1:13" x14ac:dyDescent="0.25">
      <c r="A3461" s="164">
        <f>+Exports!A3464</f>
        <v>44706</v>
      </c>
      <c r="B3461" s="165">
        <f t="shared" si="216"/>
        <v>2022</v>
      </c>
      <c r="C3461" s="165">
        <f t="shared" si="217"/>
        <v>5</v>
      </c>
      <c r="D3461" s="165">
        <f t="shared" si="218"/>
        <v>25</v>
      </c>
      <c r="E3461" s="165">
        <f>+Exports!B3464</f>
        <v>4</v>
      </c>
      <c r="F3461" s="165">
        <f>+WEEKDAY(ExportsELAP[[#This Row],[Date Prevailing]],1)</f>
        <v>4</v>
      </c>
      <c r="G3461" s="165">
        <f>+COUNTIFS(ECR_Hours!$K$6:$K$7,ExportsELAP[[#This Row],[Date Prevailing]])</f>
        <v>0</v>
      </c>
      <c r="H3461" s="165">
        <f t="shared" si="219"/>
        <v>4</v>
      </c>
      <c r="I3461" s="166">
        <f>+Exports!G3464</f>
        <v>122.55299999999991</v>
      </c>
      <c r="J3461" s="166">
        <f>+'ELAP_IPCO-APND'!D3464</f>
        <v>43.119610000000002</v>
      </c>
      <c r="K3461" s="166">
        <f>+(ExportsELAP[[#This Row],[Exports kWh - MPT]]/1000)*ExportsELAP[[#This Row],[EIM Price]]</f>
        <v>5.2844375643299966</v>
      </c>
      <c r="L3461" s="167" t="str">
        <f>+INDEX(ECR_Hours!$I$12:$I$15,MATCH(ExportsELAP[[#This Row],[Date Prevailing]],ECR_Hours!$H$12:$H$15,1))</f>
        <v>NS</v>
      </c>
      <c r="M3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2" spans="1:13" x14ac:dyDescent="0.25">
      <c r="A3462" s="164">
        <f>+Exports!A3465</f>
        <v>44706</v>
      </c>
      <c r="B3462" s="165">
        <f t="shared" si="216"/>
        <v>2022</v>
      </c>
      <c r="C3462" s="165">
        <f t="shared" si="217"/>
        <v>5</v>
      </c>
      <c r="D3462" s="165">
        <f t="shared" si="218"/>
        <v>25</v>
      </c>
      <c r="E3462" s="165">
        <f>+Exports!B3465</f>
        <v>5</v>
      </c>
      <c r="F3462" s="165">
        <f>+WEEKDAY(ExportsELAP[[#This Row],[Date Prevailing]],1)</f>
        <v>4</v>
      </c>
      <c r="G3462" s="165">
        <f>+COUNTIFS(ECR_Hours!$K$6:$K$7,ExportsELAP[[#This Row],[Date Prevailing]])</f>
        <v>0</v>
      </c>
      <c r="H3462" s="165">
        <f t="shared" si="219"/>
        <v>4</v>
      </c>
      <c r="I3462" s="166">
        <f>+Exports!G3465</f>
        <v>126.2103</v>
      </c>
      <c r="J3462" s="166">
        <f>+'ELAP_IPCO-APND'!D3465</f>
        <v>32.930689999999998</v>
      </c>
      <c r="K3462" s="166">
        <f>+(ExportsELAP[[#This Row],[Exports kWh - MPT]]/1000)*ExportsELAP[[#This Row],[EIM Price]]</f>
        <v>4.1561922641070002</v>
      </c>
      <c r="L3462" s="167" t="str">
        <f>+INDEX(ECR_Hours!$I$12:$I$15,MATCH(ExportsELAP[[#This Row],[Date Prevailing]],ECR_Hours!$H$12:$H$15,1))</f>
        <v>NS</v>
      </c>
      <c r="M3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3" spans="1:13" x14ac:dyDescent="0.25">
      <c r="A3463" s="164">
        <f>+Exports!A3466</f>
        <v>44706</v>
      </c>
      <c r="B3463" s="165">
        <f t="shared" si="216"/>
        <v>2022</v>
      </c>
      <c r="C3463" s="165">
        <f t="shared" si="217"/>
        <v>5</v>
      </c>
      <c r="D3463" s="165">
        <f t="shared" si="218"/>
        <v>25</v>
      </c>
      <c r="E3463" s="165">
        <f>+Exports!B3466</f>
        <v>6</v>
      </c>
      <c r="F3463" s="165">
        <f>+WEEKDAY(ExportsELAP[[#This Row],[Date Prevailing]],1)</f>
        <v>4</v>
      </c>
      <c r="G3463" s="165">
        <f>+COUNTIFS(ECR_Hours!$K$6:$K$7,ExportsELAP[[#This Row],[Date Prevailing]])</f>
        <v>0</v>
      </c>
      <c r="H3463" s="165">
        <f t="shared" si="219"/>
        <v>4</v>
      </c>
      <c r="I3463" s="166">
        <f>+Exports!G3466</f>
        <v>122.401</v>
      </c>
      <c r="J3463" s="166">
        <f>+'ELAP_IPCO-APND'!D3466</f>
        <v>46.220829999999999</v>
      </c>
      <c r="K3463" s="166">
        <f>+(ExportsELAP[[#This Row],[Exports kWh - MPT]]/1000)*ExportsELAP[[#This Row],[EIM Price]]</f>
        <v>5.6574758128299996</v>
      </c>
      <c r="L3463" s="167" t="str">
        <f>+INDEX(ECR_Hours!$I$12:$I$15,MATCH(ExportsELAP[[#This Row],[Date Prevailing]],ECR_Hours!$H$12:$H$15,1))</f>
        <v>NS</v>
      </c>
      <c r="M3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4" spans="1:13" x14ac:dyDescent="0.25">
      <c r="A3464" s="164">
        <f>+Exports!A3467</f>
        <v>44706</v>
      </c>
      <c r="B3464" s="165">
        <f t="shared" si="216"/>
        <v>2022</v>
      </c>
      <c r="C3464" s="165">
        <f t="shared" si="217"/>
        <v>5</v>
      </c>
      <c r="D3464" s="165">
        <f t="shared" si="218"/>
        <v>25</v>
      </c>
      <c r="E3464" s="165">
        <f>+Exports!B3467</f>
        <v>7</v>
      </c>
      <c r="F3464" s="165">
        <f>+WEEKDAY(ExportsELAP[[#This Row],[Date Prevailing]],1)</f>
        <v>4</v>
      </c>
      <c r="G3464" s="165">
        <f>+COUNTIFS(ECR_Hours!$K$6:$K$7,ExportsELAP[[#This Row],[Date Prevailing]])</f>
        <v>0</v>
      </c>
      <c r="H3464" s="165">
        <f t="shared" si="219"/>
        <v>4</v>
      </c>
      <c r="I3464" s="166">
        <f>+Exports!G3467</f>
        <v>1151.1558</v>
      </c>
      <c r="J3464" s="166">
        <f>+'ELAP_IPCO-APND'!D3467</f>
        <v>40.380389999999998</v>
      </c>
      <c r="K3464" s="166">
        <f>+(ExportsELAP[[#This Row],[Exports kWh - MPT]]/1000)*ExportsELAP[[#This Row],[EIM Price]]</f>
        <v>46.484120154761996</v>
      </c>
      <c r="L3464" s="167" t="str">
        <f>+INDEX(ECR_Hours!$I$12:$I$15,MATCH(ExportsELAP[[#This Row],[Date Prevailing]],ECR_Hours!$H$12:$H$15,1))</f>
        <v>NS</v>
      </c>
      <c r="M3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5" spans="1:13" x14ac:dyDescent="0.25">
      <c r="A3465" s="164">
        <f>+Exports!A3468</f>
        <v>44706</v>
      </c>
      <c r="B3465" s="165">
        <f t="shared" si="216"/>
        <v>2022</v>
      </c>
      <c r="C3465" s="165">
        <f t="shared" si="217"/>
        <v>5</v>
      </c>
      <c r="D3465" s="165">
        <f t="shared" si="218"/>
        <v>25</v>
      </c>
      <c r="E3465" s="165">
        <f>+Exports!B3468</f>
        <v>8</v>
      </c>
      <c r="F3465" s="165">
        <f>+WEEKDAY(ExportsELAP[[#This Row],[Date Prevailing]],1)</f>
        <v>4</v>
      </c>
      <c r="G3465" s="165">
        <f>+COUNTIFS(ECR_Hours!$K$6:$K$7,ExportsELAP[[#This Row],[Date Prevailing]])</f>
        <v>0</v>
      </c>
      <c r="H3465" s="165">
        <f t="shared" si="219"/>
        <v>4</v>
      </c>
      <c r="I3465" s="166">
        <f>+Exports!G3468</f>
        <v>7050.4395999999997</v>
      </c>
      <c r="J3465" s="166">
        <f>+'ELAP_IPCO-APND'!D3468</f>
        <v>23.91198</v>
      </c>
      <c r="K3465" s="166">
        <f>+(ExportsELAP[[#This Row],[Exports kWh - MPT]]/1000)*ExportsELAP[[#This Row],[EIM Price]]</f>
        <v>168.589970706408</v>
      </c>
      <c r="L3465" s="167" t="str">
        <f>+INDEX(ECR_Hours!$I$12:$I$15,MATCH(ExportsELAP[[#This Row],[Date Prevailing]],ECR_Hours!$H$12:$H$15,1))</f>
        <v>NS</v>
      </c>
      <c r="M3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6" spans="1:13" x14ac:dyDescent="0.25">
      <c r="A3466" s="164">
        <f>+Exports!A3469</f>
        <v>44706</v>
      </c>
      <c r="B3466" s="165">
        <f t="shared" si="216"/>
        <v>2022</v>
      </c>
      <c r="C3466" s="165">
        <f t="shared" si="217"/>
        <v>5</v>
      </c>
      <c r="D3466" s="165">
        <f t="shared" si="218"/>
        <v>25</v>
      </c>
      <c r="E3466" s="165">
        <f>+Exports!B3469</f>
        <v>9</v>
      </c>
      <c r="F3466" s="165">
        <f>+WEEKDAY(ExportsELAP[[#This Row],[Date Prevailing]],1)</f>
        <v>4</v>
      </c>
      <c r="G3466" s="165">
        <f>+COUNTIFS(ECR_Hours!$K$6:$K$7,ExportsELAP[[#This Row],[Date Prevailing]])</f>
        <v>0</v>
      </c>
      <c r="H3466" s="165">
        <f t="shared" si="219"/>
        <v>4</v>
      </c>
      <c r="I3466" s="166">
        <f>+Exports!G3469</f>
        <v>17111.730100000001</v>
      </c>
      <c r="J3466" s="166">
        <f>+'ELAP_IPCO-APND'!D3469</f>
        <v>31.14574</v>
      </c>
      <c r="K3466" s="166">
        <f>+(ExportsELAP[[#This Row],[Exports kWh - MPT]]/1000)*ExportsELAP[[#This Row],[EIM Price]]</f>
        <v>532.95749664477398</v>
      </c>
      <c r="L3466" s="167" t="str">
        <f>+INDEX(ECR_Hours!$I$12:$I$15,MATCH(ExportsELAP[[#This Row],[Date Prevailing]],ECR_Hours!$H$12:$H$15,1))</f>
        <v>NS</v>
      </c>
      <c r="M3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7" spans="1:13" x14ac:dyDescent="0.25">
      <c r="A3467" s="164">
        <f>+Exports!A3470</f>
        <v>44706</v>
      </c>
      <c r="B3467" s="165">
        <f t="shared" si="216"/>
        <v>2022</v>
      </c>
      <c r="C3467" s="165">
        <f t="shared" si="217"/>
        <v>5</v>
      </c>
      <c r="D3467" s="165">
        <f t="shared" si="218"/>
        <v>25</v>
      </c>
      <c r="E3467" s="165">
        <f>+Exports!B3470</f>
        <v>10</v>
      </c>
      <c r="F3467" s="165">
        <f>+WEEKDAY(ExportsELAP[[#This Row],[Date Prevailing]],1)</f>
        <v>4</v>
      </c>
      <c r="G3467" s="165">
        <f>+COUNTIFS(ECR_Hours!$K$6:$K$7,ExportsELAP[[#This Row],[Date Prevailing]])</f>
        <v>0</v>
      </c>
      <c r="H3467" s="165">
        <f t="shared" si="219"/>
        <v>4</v>
      </c>
      <c r="I3467" s="166">
        <f>+Exports!G3470</f>
        <v>30256.025000000001</v>
      </c>
      <c r="J3467" s="166">
        <f>+'ELAP_IPCO-APND'!D3470</f>
        <v>25.009250000000002</v>
      </c>
      <c r="K3467" s="166">
        <f>+(ExportsELAP[[#This Row],[Exports kWh - MPT]]/1000)*ExportsELAP[[#This Row],[EIM Price]]</f>
        <v>756.68049323125013</v>
      </c>
      <c r="L3467" s="167" t="str">
        <f>+INDEX(ECR_Hours!$I$12:$I$15,MATCH(ExportsELAP[[#This Row],[Date Prevailing]],ECR_Hours!$H$12:$H$15,1))</f>
        <v>NS</v>
      </c>
      <c r="M3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8" spans="1:13" x14ac:dyDescent="0.25">
      <c r="A3468" s="164">
        <f>+Exports!A3471</f>
        <v>44706</v>
      </c>
      <c r="B3468" s="165">
        <f t="shared" si="216"/>
        <v>2022</v>
      </c>
      <c r="C3468" s="165">
        <f t="shared" si="217"/>
        <v>5</v>
      </c>
      <c r="D3468" s="165">
        <f t="shared" si="218"/>
        <v>25</v>
      </c>
      <c r="E3468" s="165">
        <f>+Exports!B3471</f>
        <v>11</v>
      </c>
      <c r="F3468" s="165">
        <f>+WEEKDAY(ExportsELAP[[#This Row],[Date Prevailing]],1)</f>
        <v>4</v>
      </c>
      <c r="G3468" s="165">
        <f>+COUNTIFS(ECR_Hours!$K$6:$K$7,ExportsELAP[[#This Row],[Date Prevailing]])</f>
        <v>0</v>
      </c>
      <c r="H3468" s="165">
        <f t="shared" si="219"/>
        <v>4</v>
      </c>
      <c r="I3468" s="166">
        <f>+Exports!G3471</f>
        <v>42088.8102</v>
      </c>
      <c r="J3468" s="166">
        <f>+'ELAP_IPCO-APND'!D3471</f>
        <v>36.263390000000001</v>
      </c>
      <c r="K3468" s="166">
        <f>+(ExportsELAP[[#This Row],[Exports kWh - MPT]]/1000)*ExportsELAP[[#This Row],[EIM Price]]</f>
        <v>1526.2829389185779</v>
      </c>
      <c r="L3468" s="167" t="str">
        <f>+INDEX(ECR_Hours!$I$12:$I$15,MATCH(ExportsELAP[[#This Row],[Date Prevailing]],ECR_Hours!$H$12:$H$15,1))</f>
        <v>NS</v>
      </c>
      <c r="M3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69" spans="1:13" x14ac:dyDescent="0.25">
      <c r="A3469" s="164">
        <f>+Exports!A3472</f>
        <v>44706</v>
      </c>
      <c r="B3469" s="165">
        <f t="shared" si="216"/>
        <v>2022</v>
      </c>
      <c r="C3469" s="165">
        <f t="shared" si="217"/>
        <v>5</v>
      </c>
      <c r="D3469" s="165">
        <f t="shared" si="218"/>
        <v>25</v>
      </c>
      <c r="E3469" s="165">
        <f>+Exports!B3472</f>
        <v>12</v>
      </c>
      <c r="F3469" s="165">
        <f>+WEEKDAY(ExportsELAP[[#This Row],[Date Prevailing]],1)</f>
        <v>4</v>
      </c>
      <c r="G3469" s="165">
        <f>+COUNTIFS(ECR_Hours!$K$6:$K$7,ExportsELAP[[#This Row],[Date Prevailing]])</f>
        <v>0</v>
      </c>
      <c r="H3469" s="165">
        <f t="shared" si="219"/>
        <v>4</v>
      </c>
      <c r="I3469" s="166">
        <f>+Exports!G3472</f>
        <v>50522.340599999996</v>
      </c>
      <c r="J3469" s="166">
        <f>+'ELAP_IPCO-APND'!D3472</f>
        <v>43.400730000000003</v>
      </c>
      <c r="K3469" s="166">
        <f>+(ExportsELAP[[#This Row],[Exports kWh - MPT]]/1000)*ExportsELAP[[#This Row],[EIM Price]]</f>
        <v>2192.706463348638</v>
      </c>
      <c r="L3469" s="167" t="str">
        <f>+INDEX(ECR_Hours!$I$12:$I$15,MATCH(ExportsELAP[[#This Row],[Date Prevailing]],ECR_Hours!$H$12:$H$15,1))</f>
        <v>NS</v>
      </c>
      <c r="M3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0" spans="1:13" x14ac:dyDescent="0.25">
      <c r="A3470" s="164">
        <f>+Exports!A3473</f>
        <v>44706</v>
      </c>
      <c r="B3470" s="165">
        <f t="shared" si="216"/>
        <v>2022</v>
      </c>
      <c r="C3470" s="165">
        <f t="shared" si="217"/>
        <v>5</v>
      </c>
      <c r="D3470" s="165">
        <f t="shared" si="218"/>
        <v>25</v>
      </c>
      <c r="E3470" s="165">
        <f>+Exports!B3473</f>
        <v>13</v>
      </c>
      <c r="F3470" s="165">
        <f>+WEEKDAY(ExportsELAP[[#This Row],[Date Prevailing]],1)</f>
        <v>4</v>
      </c>
      <c r="G3470" s="165">
        <f>+COUNTIFS(ECR_Hours!$K$6:$K$7,ExportsELAP[[#This Row],[Date Prevailing]])</f>
        <v>0</v>
      </c>
      <c r="H3470" s="165">
        <f t="shared" si="219"/>
        <v>4</v>
      </c>
      <c r="I3470" s="166">
        <f>+Exports!G3473</f>
        <v>54636.589200000002</v>
      </c>
      <c r="J3470" s="166">
        <f>+'ELAP_IPCO-APND'!D3473</f>
        <v>53.041420000000002</v>
      </c>
      <c r="K3470" s="166">
        <f>+(ExportsELAP[[#This Row],[Exports kWh - MPT]]/1000)*ExportsELAP[[#This Row],[EIM Price]]</f>
        <v>2898.0022751246643</v>
      </c>
      <c r="L3470" s="167" t="str">
        <f>+INDEX(ECR_Hours!$I$12:$I$15,MATCH(ExportsELAP[[#This Row],[Date Prevailing]],ECR_Hours!$H$12:$H$15,1))</f>
        <v>NS</v>
      </c>
      <c r="M3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1" spans="1:13" x14ac:dyDescent="0.25">
      <c r="A3471" s="164">
        <f>+Exports!A3474</f>
        <v>44706</v>
      </c>
      <c r="B3471" s="165">
        <f t="shared" si="216"/>
        <v>2022</v>
      </c>
      <c r="C3471" s="165">
        <f t="shared" si="217"/>
        <v>5</v>
      </c>
      <c r="D3471" s="165">
        <f t="shared" si="218"/>
        <v>25</v>
      </c>
      <c r="E3471" s="165">
        <f>+Exports!B3474</f>
        <v>14</v>
      </c>
      <c r="F3471" s="165">
        <f>+WEEKDAY(ExportsELAP[[#This Row],[Date Prevailing]],1)</f>
        <v>4</v>
      </c>
      <c r="G3471" s="165">
        <f>+COUNTIFS(ECR_Hours!$K$6:$K$7,ExportsELAP[[#This Row],[Date Prevailing]])</f>
        <v>0</v>
      </c>
      <c r="H3471" s="165">
        <f t="shared" si="219"/>
        <v>4</v>
      </c>
      <c r="I3471" s="166">
        <f>+Exports!G3474</f>
        <v>55822.980500000005</v>
      </c>
      <c r="J3471" s="166">
        <f>+'ELAP_IPCO-APND'!D3474</f>
        <v>43.29983</v>
      </c>
      <c r="K3471" s="166">
        <f>+(ExportsELAP[[#This Row],[Exports kWh - MPT]]/1000)*ExportsELAP[[#This Row],[EIM Price]]</f>
        <v>2417.1255657433153</v>
      </c>
      <c r="L3471" s="167" t="str">
        <f>+INDEX(ECR_Hours!$I$12:$I$15,MATCH(ExportsELAP[[#This Row],[Date Prevailing]],ECR_Hours!$H$12:$H$15,1))</f>
        <v>NS</v>
      </c>
      <c r="M3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2" spans="1:13" x14ac:dyDescent="0.25">
      <c r="A3472" s="164">
        <f>+Exports!A3475</f>
        <v>44706</v>
      </c>
      <c r="B3472" s="165">
        <f t="shared" si="216"/>
        <v>2022</v>
      </c>
      <c r="C3472" s="165">
        <f t="shared" si="217"/>
        <v>5</v>
      </c>
      <c r="D3472" s="165">
        <f t="shared" si="218"/>
        <v>25</v>
      </c>
      <c r="E3472" s="165">
        <f>+Exports!B3475</f>
        <v>15</v>
      </c>
      <c r="F3472" s="165">
        <f>+WEEKDAY(ExportsELAP[[#This Row],[Date Prevailing]],1)</f>
        <v>4</v>
      </c>
      <c r="G3472" s="165">
        <f>+COUNTIFS(ECR_Hours!$K$6:$K$7,ExportsELAP[[#This Row],[Date Prevailing]])</f>
        <v>0</v>
      </c>
      <c r="H3472" s="165">
        <f t="shared" si="219"/>
        <v>4</v>
      </c>
      <c r="I3472" s="166">
        <f>+Exports!G3475</f>
        <v>53456.148199999996</v>
      </c>
      <c r="J3472" s="166">
        <f>+'ELAP_IPCO-APND'!D3475</f>
        <v>36.48075</v>
      </c>
      <c r="K3472" s="166">
        <f>+(ExportsELAP[[#This Row],[Exports kWh - MPT]]/1000)*ExportsELAP[[#This Row],[EIM Price]]</f>
        <v>1950.1203784471497</v>
      </c>
      <c r="L3472" s="167" t="str">
        <f>+INDEX(ECR_Hours!$I$12:$I$15,MATCH(ExportsELAP[[#This Row],[Date Prevailing]],ECR_Hours!$H$12:$H$15,1))</f>
        <v>NS</v>
      </c>
      <c r="M3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3" spans="1:13" x14ac:dyDescent="0.25">
      <c r="A3473" s="164">
        <f>+Exports!A3476</f>
        <v>44706</v>
      </c>
      <c r="B3473" s="165">
        <f t="shared" si="216"/>
        <v>2022</v>
      </c>
      <c r="C3473" s="165">
        <f t="shared" si="217"/>
        <v>5</v>
      </c>
      <c r="D3473" s="165">
        <f t="shared" si="218"/>
        <v>25</v>
      </c>
      <c r="E3473" s="165">
        <f>+Exports!B3476</f>
        <v>16</v>
      </c>
      <c r="F3473" s="165">
        <f>+WEEKDAY(ExportsELAP[[#This Row],[Date Prevailing]],1)</f>
        <v>4</v>
      </c>
      <c r="G3473" s="165">
        <f>+COUNTIFS(ECR_Hours!$K$6:$K$7,ExportsELAP[[#This Row],[Date Prevailing]])</f>
        <v>0</v>
      </c>
      <c r="H3473" s="165">
        <f t="shared" si="219"/>
        <v>4</v>
      </c>
      <c r="I3473" s="166">
        <f>+Exports!G3476</f>
        <v>45436.55000000001</v>
      </c>
      <c r="J3473" s="166">
        <f>+'ELAP_IPCO-APND'!D3476</f>
        <v>46.59995</v>
      </c>
      <c r="K3473" s="166">
        <f>+(ExportsELAP[[#This Row],[Exports kWh - MPT]]/1000)*ExportsELAP[[#This Row],[EIM Price]]</f>
        <v>2117.3409581725005</v>
      </c>
      <c r="L3473" s="167" t="str">
        <f>+INDEX(ECR_Hours!$I$12:$I$15,MATCH(ExportsELAP[[#This Row],[Date Prevailing]],ECR_Hours!$H$12:$H$15,1))</f>
        <v>NS</v>
      </c>
      <c r="M3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4" spans="1:13" x14ac:dyDescent="0.25">
      <c r="A3474" s="164">
        <f>+Exports!A3477</f>
        <v>44706</v>
      </c>
      <c r="B3474" s="165">
        <f t="shared" si="216"/>
        <v>2022</v>
      </c>
      <c r="C3474" s="165">
        <f t="shared" si="217"/>
        <v>5</v>
      </c>
      <c r="D3474" s="165">
        <f t="shared" si="218"/>
        <v>25</v>
      </c>
      <c r="E3474" s="165">
        <f>+Exports!B3477</f>
        <v>17</v>
      </c>
      <c r="F3474" s="165">
        <f>+WEEKDAY(ExportsELAP[[#This Row],[Date Prevailing]],1)</f>
        <v>4</v>
      </c>
      <c r="G3474" s="165">
        <f>+COUNTIFS(ECR_Hours!$K$6:$K$7,ExportsELAP[[#This Row],[Date Prevailing]])</f>
        <v>0</v>
      </c>
      <c r="H3474" s="165">
        <f t="shared" si="219"/>
        <v>4</v>
      </c>
      <c r="I3474" s="166">
        <f>+Exports!G3477</f>
        <v>30598.198599999996</v>
      </c>
      <c r="J3474" s="166">
        <f>+'ELAP_IPCO-APND'!D3477</f>
        <v>17.654589999999999</v>
      </c>
      <c r="K3474" s="166">
        <f>+(ExportsELAP[[#This Row],[Exports kWh - MPT]]/1000)*ExportsELAP[[#This Row],[EIM Price]]</f>
        <v>540.19865102157394</v>
      </c>
      <c r="L3474" s="167" t="str">
        <f>+INDEX(ECR_Hours!$I$12:$I$15,MATCH(ExportsELAP[[#This Row],[Date Prevailing]],ECR_Hours!$H$12:$H$15,1))</f>
        <v>NS</v>
      </c>
      <c r="M3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5" spans="1:13" x14ac:dyDescent="0.25">
      <c r="A3475" s="164">
        <f>+Exports!A3478</f>
        <v>44706</v>
      </c>
      <c r="B3475" s="165">
        <f t="shared" si="216"/>
        <v>2022</v>
      </c>
      <c r="C3475" s="165">
        <f t="shared" si="217"/>
        <v>5</v>
      </c>
      <c r="D3475" s="165">
        <f t="shared" si="218"/>
        <v>25</v>
      </c>
      <c r="E3475" s="165">
        <f>+Exports!B3478</f>
        <v>18</v>
      </c>
      <c r="F3475" s="165">
        <f>+WEEKDAY(ExportsELAP[[#This Row],[Date Prevailing]],1)</f>
        <v>4</v>
      </c>
      <c r="G3475" s="165">
        <f>+COUNTIFS(ECR_Hours!$K$6:$K$7,ExportsELAP[[#This Row],[Date Prevailing]])</f>
        <v>0</v>
      </c>
      <c r="H3475" s="165">
        <f t="shared" si="219"/>
        <v>4</v>
      </c>
      <c r="I3475" s="166">
        <f>+Exports!G3478</f>
        <v>21664.4529</v>
      </c>
      <c r="J3475" s="166">
        <f>+'ELAP_IPCO-APND'!D3478</f>
        <v>32.210299999999997</v>
      </c>
      <c r="K3475" s="166">
        <f>+(ExportsELAP[[#This Row],[Exports kWh - MPT]]/1000)*ExportsELAP[[#This Row],[EIM Price]]</f>
        <v>697.81852724486998</v>
      </c>
      <c r="L3475" s="167" t="str">
        <f>+INDEX(ECR_Hours!$I$12:$I$15,MATCH(ExportsELAP[[#This Row],[Date Prevailing]],ECR_Hours!$H$12:$H$15,1))</f>
        <v>NS</v>
      </c>
      <c r="M3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6" spans="1:13" x14ac:dyDescent="0.25">
      <c r="A3476" s="164">
        <f>+Exports!A3479</f>
        <v>44706</v>
      </c>
      <c r="B3476" s="165">
        <f t="shared" si="216"/>
        <v>2022</v>
      </c>
      <c r="C3476" s="165">
        <f t="shared" si="217"/>
        <v>5</v>
      </c>
      <c r="D3476" s="165">
        <f t="shared" si="218"/>
        <v>25</v>
      </c>
      <c r="E3476" s="165">
        <f>+Exports!B3479</f>
        <v>19</v>
      </c>
      <c r="F3476" s="165">
        <f>+WEEKDAY(ExportsELAP[[#This Row],[Date Prevailing]],1)</f>
        <v>4</v>
      </c>
      <c r="G3476" s="165">
        <f>+COUNTIFS(ECR_Hours!$K$6:$K$7,ExportsELAP[[#This Row],[Date Prevailing]])</f>
        <v>0</v>
      </c>
      <c r="H3476" s="165">
        <f t="shared" si="219"/>
        <v>4</v>
      </c>
      <c r="I3476" s="166">
        <f>+Exports!G3479</f>
        <v>15078.672200000001</v>
      </c>
      <c r="J3476" s="166">
        <f>+'ELAP_IPCO-APND'!D3479</f>
        <v>35.672930000000001</v>
      </c>
      <c r="K3476" s="166">
        <f>+(ExportsELAP[[#This Row],[Exports kWh - MPT]]/1000)*ExportsELAP[[#This Row],[EIM Price]]</f>
        <v>537.90041788354608</v>
      </c>
      <c r="L3476" s="167" t="str">
        <f>+INDEX(ECR_Hours!$I$12:$I$15,MATCH(ExportsELAP[[#This Row],[Date Prevailing]],ECR_Hours!$H$12:$H$15,1))</f>
        <v>NS</v>
      </c>
      <c r="M3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7" spans="1:13" x14ac:dyDescent="0.25">
      <c r="A3477" s="164">
        <f>+Exports!A3480</f>
        <v>44706</v>
      </c>
      <c r="B3477" s="165">
        <f t="shared" si="216"/>
        <v>2022</v>
      </c>
      <c r="C3477" s="165">
        <f t="shared" si="217"/>
        <v>5</v>
      </c>
      <c r="D3477" s="165">
        <f t="shared" si="218"/>
        <v>25</v>
      </c>
      <c r="E3477" s="165">
        <f>+Exports!B3480</f>
        <v>20</v>
      </c>
      <c r="F3477" s="165">
        <f>+WEEKDAY(ExportsELAP[[#This Row],[Date Prevailing]],1)</f>
        <v>4</v>
      </c>
      <c r="G3477" s="165">
        <f>+COUNTIFS(ECR_Hours!$K$6:$K$7,ExportsELAP[[#This Row],[Date Prevailing]])</f>
        <v>0</v>
      </c>
      <c r="H3477" s="165">
        <f t="shared" si="219"/>
        <v>4</v>
      </c>
      <c r="I3477" s="166">
        <f>+Exports!G3480</f>
        <v>6314.7727999999997</v>
      </c>
      <c r="J3477" s="166">
        <f>+'ELAP_IPCO-APND'!D3480</f>
        <v>53.429380000000002</v>
      </c>
      <c r="K3477" s="166">
        <f>+(ExportsELAP[[#This Row],[Exports kWh - MPT]]/1000)*ExportsELAP[[#This Row],[EIM Price]]</f>
        <v>337.39439554486404</v>
      </c>
      <c r="L3477" s="167" t="str">
        <f>+INDEX(ECR_Hours!$I$12:$I$15,MATCH(ExportsELAP[[#This Row],[Date Prevailing]],ECR_Hours!$H$12:$H$15,1))</f>
        <v>NS</v>
      </c>
      <c r="M3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8" spans="1:13" x14ac:dyDescent="0.25">
      <c r="A3478" s="164">
        <f>+Exports!A3481</f>
        <v>44706</v>
      </c>
      <c r="B3478" s="165">
        <f t="shared" si="216"/>
        <v>2022</v>
      </c>
      <c r="C3478" s="165">
        <f t="shared" si="217"/>
        <v>5</v>
      </c>
      <c r="D3478" s="165">
        <f t="shared" si="218"/>
        <v>25</v>
      </c>
      <c r="E3478" s="165">
        <f>+Exports!B3481</f>
        <v>21</v>
      </c>
      <c r="F3478" s="165">
        <f>+WEEKDAY(ExportsELAP[[#This Row],[Date Prevailing]],1)</f>
        <v>4</v>
      </c>
      <c r="G3478" s="165">
        <f>+COUNTIFS(ECR_Hours!$K$6:$K$7,ExportsELAP[[#This Row],[Date Prevailing]])</f>
        <v>0</v>
      </c>
      <c r="H3478" s="165">
        <f t="shared" si="219"/>
        <v>4</v>
      </c>
      <c r="I3478" s="166">
        <f>+Exports!G3481</f>
        <v>718.05160000000001</v>
      </c>
      <c r="J3478" s="166">
        <f>+'ELAP_IPCO-APND'!D3481</f>
        <v>58.025570000000002</v>
      </c>
      <c r="K3478" s="166">
        <f>+(ExportsELAP[[#This Row],[Exports kWh - MPT]]/1000)*ExportsELAP[[#This Row],[EIM Price]]</f>
        <v>41.665353379412004</v>
      </c>
      <c r="L3478" s="167" t="str">
        <f>+INDEX(ECR_Hours!$I$12:$I$15,MATCH(ExportsELAP[[#This Row],[Date Prevailing]],ECR_Hours!$H$12:$H$15,1))</f>
        <v>NS</v>
      </c>
      <c r="M3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79" spans="1:13" x14ac:dyDescent="0.25">
      <c r="A3479" s="164">
        <f>+Exports!A3482</f>
        <v>44706</v>
      </c>
      <c r="B3479" s="165">
        <f t="shared" si="216"/>
        <v>2022</v>
      </c>
      <c r="C3479" s="165">
        <f t="shared" si="217"/>
        <v>5</v>
      </c>
      <c r="D3479" s="165">
        <f t="shared" si="218"/>
        <v>25</v>
      </c>
      <c r="E3479" s="165">
        <f>+Exports!B3482</f>
        <v>22</v>
      </c>
      <c r="F3479" s="165">
        <f>+WEEKDAY(ExportsELAP[[#This Row],[Date Prevailing]],1)</f>
        <v>4</v>
      </c>
      <c r="G3479" s="165">
        <f>+COUNTIFS(ECR_Hours!$K$6:$K$7,ExportsELAP[[#This Row],[Date Prevailing]])</f>
        <v>0</v>
      </c>
      <c r="H3479" s="165">
        <f t="shared" si="219"/>
        <v>4</v>
      </c>
      <c r="I3479" s="166">
        <f>+Exports!G3482</f>
        <v>15.9697</v>
      </c>
      <c r="J3479" s="166">
        <f>+'ELAP_IPCO-APND'!D3482</f>
        <v>48.853400000000001</v>
      </c>
      <c r="K3479" s="166">
        <f>+(ExportsELAP[[#This Row],[Exports kWh - MPT]]/1000)*ExportsELAP[[#This Row],[EIM Price]]</f>
        <v>0.78017414198000001</v>
      </c>
      <c r="L3479" s="167" t="str">
        <f>+INDEX(ECR_Hours!$I$12:$I$15,MATCH(ExportsELAP[[#This Row],[Date Prevailing]],ECR_Hours!$H$12:$H$15,1))</f>
        <v>NS</v>
      </c>
      <c r="M3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0" spans="1:13" x14ac:dyDescent="0.25">
      <c r="A3480" s="164">
        <f>+Exports!A3483</f>
        <v>44706</v>
      </c>
      <c r="B3480" s="165">
        <f t="shared" si="216"/>
        <v>2022</v>
      </c>
      <c r="C3480" s="165">
        <f t="shared" si="217"/>
        <v>5</v>
      </c>
      <c r="D3480" s="165">
        <f t="shared" si="218"/>
        <v>25</v>
      </c>
      <c r="E3480" s="165">
        <f>+Exports!B3483</f>
        <v>23</v>
      </c>
      <c r="F3480" s="165">
        <f>+WEEKDAY(ExportsELAP[[#This Row],[Date Prevailing]],1)</f>
        <v>4</v>
      </c>
      <c r="G3480" s="165">
        <f>+COUNTIFS(ECR_Hours!$K$6:$K$7,ExportsELAP[[#This Row],[Date Prevailing]])</f>
        <v>0</v>
      </c>
      <c r="H3480" s="165">
        <f t="shared" si="219"/>
        <v>4</v>
      </c>
      <c r="I3480" s="166">
        <f>+Exports!G3483</f>
        <v>15.661999999999999</v>
      </c>
      <c r="J3480" s="166">
        <f>+'ELAP_IPCO-APND'!D3483</f>
        <v>58.270350000000001</v>
      </c>
      <c r="K3480" s="166">
        <f>+(ExportsELAP[[#This Row],[Exports kWh - MPT]]/1000)*ExportsELAP[[#This Row],[EIM Price]]</f>
        <v>0.91263022169999997</v>
      </c>
      <c r="L3480" s="167" t="str">
        <f>+INDEX(ECR_Hours!$I$12:$I$15,MATCH(ExportsELAP[[#This Row],[Date Prevailing]],ECR_Hours!$H$12:$H$15,1))</f>
        <v>NS</v>
      </c>
      <c r="M3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1" spans="1:13" x14ac:dyDescent="0.25">
      <c r="A3481" s="164">
        <f>+Exports!A3484</f>
        <v>44706</v>
      </c>
      <c r="B3481" s="165">
        <f t="shared" si="216"/>
        <v>2022</v>
      </c>
      <c r="C3481" s="165">
        <f t="shared" si="217"/>
        <v>5</v>
      </c>
      <c r="D3481" s="165">
        <f t="shared" si="218"/>
        <v>25</v>
      </c>
      <c r="E3481" s="165">
        <f>+Exports!B3484</f>
        <v>24</v>
      </c>
      <c r="F3481" s="165">
        <f>+WEEKDAY(ExportsELAP[[#This Row],[Date Prevailing]],1)</f>
        <v>4</v>
      </c>
      <c r="G3481" s="165">
        <f>+COUNTIFS(ECR_Hours!$K$6:$K$7,ExportsELAP[[#This Row],[Date Prevailing]])</f>
        <v>0</v>
      </c>
      <c r="H3481" s="165">
        <f t="shared" si="219"/>
        <v>4</v>
      </c>
      <c r="I3481" s="166">
        <f>+Exports!G3484</f>
        <v>18.077399999999997</v>
      </c>
      <c r="J3481" s="166">
        <f>+'ELAP_IPCO-APND'!D3484</f>
        <v>85.225629999999995</v>
      </c>
      <c r="K3481" s="166">
        <f>+(ExportsELAP[[#This Row],[Exports kWh - MPT]]/1000)*ExportsELAP[[#This Row],[EIM Price]]</f>
        <v>1.5406578037619996</v>
      </c>
      <c r="L3481" s="167" t="str">
        <f>+INDEX(ECR_Hours!$I$12:$I$15,MATCH(ExportsELAP[[#This Row],[Date Prevailing]],ECR_Hours!$H$12:$H$15,1))</f>
        <v>NS</v>
      </c>
      <c r="M3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2" spans="1:13" x14ac:dyDescent="0.25">
      <c r="A3482" s="164">
        <f>+Exports!A3485</f>
        <v>44707</v>
      </c>
      <c r="B3482" s="165">
        <f t="shared" si="216"/>
        <v>2022</v>
      </c>
      <c r="C3482" s="165">
        <f t="shared" si="217"/>
        <v>5</v>
      </c>
      <c r="D3482" s="165">
        <f t="shared" si="218"/>
        <v>26</v>
      </c>
      <c r="E3482" s="165">
        <f>+Exports!B3485</f>
        <v>1</v>
      </c>
      <c r="F3482" s="165">
        <f>+WEEKDAY(ExportsELAP[[#This Row],[Date Prevailing]],1)</f>
        <v>5</v>
      </c>
      <c r="G3482" s="165">
        <f>+COUNTIFS(ECR_Hours!$K$6:$K$7,ExportsELAP[[#This Row],[Date Prevailing]])</f>
        <v>0</v>
      </c>
      <c r="H3482" s="165">
        <f t="shared" si="219"/>
        <v>5</v>
      </c>
      <c r="I3482" s="166">
        <f>+Exports!G3485</f>
        <v>54.028799999999897</v>
      </c>
      <c r="J3482" s="166">
        <f>+'ELAP_IPCO-APND'!D3485</f>
        <v>53.4983</v>
      </c>
      <c r="K3482" s="166">
        <f>+(ExportsELAP[[#This Row],[Exports kWh - MPT]]/1000)*ExportsELAP[[#This Row],[EIM Price]]</f>
        <v>2.8904489510399944</v>
      </c>
      <c r="L3482" s="167" t="str">
        <f>+INDEX(ECR_Hours!$I$12:$I$15,MATCH(ExportsELAP[[#This Row],[Date Prevailing]],ECR_Hours!$H$12:$H$15,1))</f>
        <v>NS</v>
      </c>
      <c r="M3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3" spans="1:13" x14ac:dyDescent="0.25">
      <c r="A3483" s="164">
        <f>+Exports!A3486</f>
        <v>44707</v>
      </c>
      <c r="B3483" s="165">
        <f t="shared" si="216"/>
        <v>2022</v>
      </c>
      <c r="C3483" s="165">
        <f t="shared" si="217"/>
        <v>5</v>
      </c>
      <c r="D3483" s="165">
        <f t="shared" si="218"/>
        <v>26</v>
      </c>
      <c r="E3483" s="165">
        <f>+Exports!B3486</f>
        <v>2</v>
      </c>
      <c r="F3483" s="165">
        <f>+WEEKDAY(ExportsELAP[[#This Row],[Date Prevailing]],1)</f>
        <v>5</v>
      </c>
      <c r="G3483" s="165">
        <f>+COUNTIFS(ECR_Hours!$K$6:$K$7,ExportsELAP[[#This Row],[Date Prevailing]])</f>
        <v>0</v>
      </c>
      <c r="H3483" s="165">
        <f t="shared" si="219"/>
        <v>5</v>
      </c>
      <c r="I3483" s="166">
        <f>+Exports!G3486</f>
        <v>54.778999999999996</v>
      </c>
      <c r="J3483" s="166">
        <f>+'ELAP_IPCO-APND'!D3486</f>
        <v>51.512309999999999</v>
      </c>
      <c r="K3483" s="166">
        <f>+(ExportsELAP[[#This Row],[Exports kWh - MPT]]/1000)*ExportsELAP[[#This Row],[EIM Price]]</f>
        <v>2.8217928294899997</v>
      </c>
      <c r="L3483" s="167" t="str">
        <f>+INDEX(ECR_Hours!$I$12:$I$15,MATCH(ExportsELAP[[#This Row],[Date Prevailing]],ECR_Hours!$H$12:$H$15,1))</f>
        <v>NS</v>
      </c>
      <c r="M3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4" spans="1:13" x14ac:dyDescent="0.25">
      <c r="A3484" s="164">
        <f>+Exports!A3487</f>
        <v>44707</v>
      </c>
      <c r="B3484" s="165">
        <f t="shared" si="216"/>
        <v>2022</v>
      </c>
      <c r="C3484" s="165">
        <f t="shared" si="217"/>
        <v>5</v>
      </c>
      <c r="D3484" s="165">
        <f t="shared" si="218"/>
        <v>26</v>
      </c>
      <c r="E3484" s="165">
        <f>+Exports!B3487</f>
        <v>3</v>
      </c>
      <c r="F3484" s="165">
        <f>+WEEKDAY(ExportsELAP[[#This Row],[Date Prevailing]],1)</f>
        <v>5</v>
      </c>
      <c r="G3484" s="165">
        <f>+COUNTIFS(ECR_Hours!$K$6:$K$7,ExportsELAP[[#This Row],[Date Prevailing]])</f>
        <v>0</v>
      </c>
      <c r="H3484" s="165">
        <f t="shared" si="219"/>
        <v>5</v>
      </c>
      <c r="I3484" s="166">
        <f>+Exports!G3487</f>
        <v>58.491300000000003</v>
      </c>
      <c r="J3484" s="166">
        <f>+'ELAP_IPCO-APND'!D3487</f>
        <v>51.131889999999999</v>
      </c>
      <c r="K3484" s="166">
        <f>+(ExportsELAP[[#This Row],[Exports kWh - MPT]]/1000)*ExportsELAP[[#This Row],[EIM Price]]</f>
        <v>2.990770717557</v>
      </c>
      <c r="L3484" s="167" t="str">
        <f>+INDEX(ECR_Hours!$I$12:$I$15,MATCH(ExportsELAP[[#This Row],[Date Prevailing]],ECR_Hours!$H$12:$H$15,1))</f>
        <v>NS</v>
      </c>
      <c r="M3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5" spans="1:13" x14ac:dyDescent="0.25">
      <c r="A3485" s="164">
        <f>+Exports!A3488</f>
        <v>44707</v>
      </c>
      <c r="B3485" s="165">
        <f t="shared" si="216"/>
        <v>2022</v>
      </c>
      <c r="C3485" s="165">
        <f t="shared" si="217"/>
        <v>5</v>
      </c>
      <c r="D3485" s="165">
        <f t="shared" si="218"/>
        <v>26</v>
      </c>
      <c r="E3485" s="165">
        <f>+Exports!B3488</f>
        <v>4</v>
      </c>
      <c r="F3485" s="165">
        <f>+WEEKDAY(ExportsELAP[[#This Row],[Date Prevailing]],1)</f>
        <v>5</v>
      </c>
      <c r="G3485" s="165">
        <f>+COUNTIFS(ECR_Hours!$K$6:$K$7,ExportsELAP[[#This Row],[Date Prevailing]])</f>
        <v>0</v>
      </c>
      <c r="H3485" s="165">
        <f t="shared" si="219"/>
        <v>5</v>
      </c>
      <c r="I3485" s="166">
        <f>+Exports!G3488</f>
        <v>42.814399999999999</v>
      </c>
      <c r="J3485" s="166">
        <f>+'ELAP_IPCO-APND'!D3488</f>
        <v>26.762730000000001</v>
      </c>
      <c r="K3485" s="166">
        <f>+(ExportsELAP[[#This Row],[Exports kWh - MPT]]/1000)*ExportsELAP[[#This Row],[EIM Price]]</f>
        <v>1.145830227312</v>
      </c>
      <c r="L3485" s="167" t="str">
        <f>+INDEX(ECR_Hours!$I$12:$I$15,MATCH(ExportsELAP[[#This Row],[Date Prevailing]],ECR_Hours!$H$12:$H$15,1))</f>
        <v>NS</v>
      </c>
      <c r="M3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6" spans="1:13" x14ac:dyDescent="0.25">
      <c r="A3486" s="164">
        <f>+Exports!A3489</f>
        <v>44707</v>
      </c>
      <c r="B3486" s="165">
        <f t="shared" si="216"/>
        <v>2022</v>
      </c>
      <c r="C3486" s="165">
        <f t="shared" si="217"/>
        <v>5</v>
      </c>
      <c r="D3486" s="165">
        <f t="shared" si="218"/>
        <v>26</v>
      </c>
      <c r="E3486" s="165">
        <f>+Exports!B3489</f>
        <v>5</v>
      </c>
      <c r="F3486" s="165">
        <f>+WEEKDAY(ExportsELAP[[#This Row],[Date Prevailing]],1)</f>
        <v>5</v>
      </c>
      <c r="G3486" s="165">
        <f>+COUNTIFS(ECR_Hours!$K$6:$K$7,ExportsELAP[[#This Row],[Date Prevailing]])</f>
        <v>0</v>
      </c>
      <c r="H3486" s="165">
        <f t="shared" si="219"/>
        <v>5</v>
      </c>
      <c r="I3486" s="166">
        <f>+Exports!G3489</f>
        <v>42.881200000000007</v>
      </c>
      <c r="J3486" s="166">
        <f>+'ELAP_IPCO-APND'!D3489</f>
        <v>27.25929</v>
      </c>
      <c r="K3486" s="166">
        <f>+(ExportsELAP[[#This Row],[Exports kWh - MPT]]/1000)*ExportsELAP[[#This Row],[EIM Price]]</f>
        <v>1.1689110663480002</v>
      </c>
      <c r="L3486" s="167" t="str">
        <f>+INDEX(ECR_Hours!$I$12:$I$15,MATCH(ExportsELAP[[#This Row],[Date Prevailing]],ECR_Hours!$H$12:$H$15,1))</f>
        <v>NS</v>
      </c>
      <c r="M3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7" spans="1:13" x14ac:dyDescent="0.25">
      <c r="A3487" s="164">
        <f>+Exports!A3490</f>
        <v>44707</v>
      </c>
      <c r="B3487" s="165">
        <f t="shared" si="216"/>
        <v>2022</v>
      </c>
      <c r="C3487" s="165">
        <f t="shared" si="217"/>
        <v>5</v>
      </c>
      <c r="D3487" s="165">
        <f t="shared" si="218"/>
        <v>26</v>
      </c>
      <c r="E3487" s="165">
        <f>+Exports!B3490</f>
        <v>6</v>
      </c>
      <c r="F3487" s="165">
        <f>+WEEKDAY(ExportsELAP[[#This Row],[Date Prevailing]],1)</f>
        <v>5</v>
      </c>
      <c r="G3487" s="165">
        <f>+COUNTIFS(ECR_Hours!$K$6:$K$7,ExportsELAP[[#This Row],[Date Prevailing]])</f>
        <v>0</v>
      </c>
      <c r="H3487" s="165">
        <f t="shared" si="219"/>
        <v>5</v>
      </c>
      <c r="I3487" s="166">
        <f>+Exports!G3490</f>
        <v>43.572499999999899</v>
      </c>
      <c r="J3487" s="166">
        <f>+'ELAP_IPCO-APND'!D3490</f>
        <v>41.908479999999997</v>
      </c>
      <c r="K3487" s="166">
        <f>+(ExportsELAP[[#This Row],[Exports kWh - MPT]]/1000)*ExportsELAP[[#This Row],[EIM Price]]</f>
        <v>1.8260572447999954</v>
      </c>
      <c r="L3487" s="167" t="str">
        <f>+INDEX(ECR_Hours!$I$12:$I$15,MATCH(ExportsELAP[[#This Row],[Date Prevailing]],ECR_Hours!$H$12:$H$15,1))</f>
        <v>NS</v>
      </c>
      <c r="M3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8" spans="1:13" x14ac:dyDescent="0.25">
      <c r="A3488" s="164">
        <f>+Exports!A3491</f>
        <v>44707</v>
      </c>
      <c r="B3488" s="165">
        <f t="shared" si="216"/>
        <v>2022</v>
      </c>
      <c r="C3488" s="165">
        <f t="shared" si="217"/>
        <v>5</v>
      </c>
      <c r="D3488" s="165">
        <f t="shared" si="218"/>
        <v>26</v>
      </c>
      <c r="E3488" s="165">
        <f>+Exports!B3491</f>
        <v>7</v>
      </c>
      <c r="F3488" s="165">
        <f>+WEEKDAY(ExportsELAP[[#This Row],[Date Prevailing]],1)</f>
        <v>5</v>
      </c>
      <c r="G3488" s="165">
        <f>+COUNTIFS(ECR_Hours!$K$6:$K$7,ExportsELAP[[#This Row],[Date Prevailing]])</f>
        <v>0</v>
      </c>
      <c r="H3488" s="165">
        <f t="shared" si="219"/>
        <v>5</v>
      </c>
      <c r="I3488" s="166">
        <f>+Exports!G3491</f>
        <v>1699.0937999999999</v>
      </c>
      <c r="J3488" s="166">
        <f>+'ELAP_IPCO-APND'!D3491</f>
        <v>54.038980000000002</v>
      </c>
      <c r="K3488" s="166">
        <f>+(ExportsELAP[[#This Row],[Exports kWh - MPT]]/1000)*ExportsELAP[[#This Row],[EIM Price]]</f>
        <v>91.817295876323996</v>
      </c>
      <c r="L3488" s="167" t="str">
        <f>+INDEX(ECR_Hours!$I$12:$I$15,MATCH(ExportsELAP[[#This Row],[Date Prevailing]],ECR_Hours!$H$12:$H$15,1))</f>
        <v>NS</v>
      </c>
      <c r="M3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89" spans="1:13" x14ac:dyDescent="0.25">
      <c r="A3489" s="164">
        <f>+Exports!A3492</f>
        <v>44707</v>
      </c>
      <c r="B3489" s="165">
        <f t="shared" si="216"/>
        <v>2022</v>
      </c>
      <c r="C3489" s="165">
        <f t="shared" si="217"/>
        <v>5</v>
      </c>
      <c r="D3489" s="165">
        <f t="shared" si="218"/>
        <v>26</v>
      </c>
      <c r="E3489" s="165">
        <f>+Exports!B3492</f>
        <v>8</v>
      </c>
      <c r="F3489" s="165">
        <f>+WEEKDAY(ExportsELAP[[#This Row],[Date Prevailing]],1)</f>
        <v>5</v>
      </c>
      <c r="G3489" s="165">
        <f>+COUNTIFS(ECR_Hours!$K$6:$K$7,ExportsELAP[[#This Row],[Date Prevailing]])</f>
        <v>0</v>
      </c>
      <c r="H3489" s="165">
        <f t="shared" si="219"/>
        <v>5</v>
      </c>
      <c r="I3489" s="166">
        <f>+Exports!G3492</f>
        <v>7363.3496999999998</v>
      </c>
      <c r="J3489" s="166">
        <f>+'ELAP_IPCO-APND'!D3492</f>
        <v>70.991069999999993</v>
      </c>
      <c r="K3489" s="166">
        <f>+(ExportsELAP[[#This Row],[Exports kWh - MPT]]/1000)*ExportsELAP[[#This Row],[EIM Price]]</f>
        <v>522.73207398717898</v>
      </c>
      <c r="L3489" s="167" t="str">
        <f>+INDEX(ECR_Hours!$I$12:$I$15,MATCH(ExportsELAP[[#This Row],[Date Prevailing]],ECR_Hours!$H$12:$H$15,1))</f>
        <v>NS</v>
      </c>
      <c r="M3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0" spans="1:13" x14ac:dyDescent="0.25">
      <c r="A3490" s="164">
        <f>+Exports!A3493</f>
        <v>44707</v>
      </c>
      <c r="B3490" s="165">
        <f t="shared" si="216"/>
        <v>2022</v>
      </c>
      <c r="C3490" s="165">
        <f t="shared" si="217"/>
        <v>5</v>
      </c>
      <c r="D3490" s="165">
        <f t="shared" si="218"/>
        <v>26</v>
      </c>
      <c r="E3490" s="165">
        <f>+Exports!B3493</f>
        <v>9</v>
      </c>
      <c r="F3490" s="165">
        <f>+WEEKDAY(ExportsELAP[[#This Row],[Date Prevailing]],1)</f>
        <v>5</v>
      </c>
      <c r="G3490" s="165">
        <f>+COUNTIFS(ECR_Hours!$K$6:$K$7,ExportsELAP[[#This Row],[Date Prevailing]])</f>
        <v>0</v>
      </c>
      <c r="H3490" s="165">
        <f t="shared" si="219"/>
        <v>5</v>
      </c>
      <c r="I3490" s="166">
        <f>+Exports!G3493</f>
        <v>16177.903999999999</v>
      </c>
      <c r="J3490" s="166">
        <f>+'ELAP_IPCO-APND'!D3493</f>
        <v>36.001989999999999</v>
      </c>
      <c r="K3490" s="166">
        <f>+(ExportsELAP[[#This Row],[Exports kWh - MPT]]/1000)*ExportsELAP[[#This Row],[EIM Price]]</f>
        <v>582.43673802895989</v>
      </c>
      <c r="L3490" s="167" t="str">
        <f>+INDEX(ECR_Hours!$I$12:$I$15,MATCH(ExportsELAP[[#This Row],[Date Prevailing]],ECR_Hours!$H$12:$H$15,1))</f>
        <v>NS</v>
      </c>
      <c r="M3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1" spans="1:13" x14ac:dyDescent="0.25">
      <c r="A3491" s="164">
        <f>+Exports!A3494</f>
        <v>44707</v>
      </c>
      <c r="B3491" s="165">
        <f t="shared" si="216"/>
        <v>2022</v>
      </c>
      <c r="C3491" s="165">
        <f t="shared" si="217"/>
        <v>5</v>
      </c>
      <c r="D3491" s="165">
        <f t="shared" si="218"/>
        <v>26</v>
      </c>
      <c r="E3491" s="165">
        <f>+Exports!B3494</f>
        <v>10</v>
      </c>
      <c r="F3491" s="165">
        <f>+WEEKDAY(ExportsELAP[[#This Row],[Date Prevailing]],1)</f>
        <v>5</v>
      </c>
      <c r="G3491" s="165">
        <f>+COUNTIFS(ECR_Hours!$K$6:$K$7,ExportsELAP[[#This Row],[Date Prevailing]])</f>
        <v>0</v>
      </c>
      <c r="H3491" s="165">
        <f t="shared" si="219"/>
        <v>5</v>
      </c>
      <c r="I3491" s="166">
        <f>+Exports!G3494</f>
        <v>28827.274799999999</v>
      </c>
      <c r="J3491" s="166">
        <f>+'ELAP_IPCO-APND'!D3494</f>
        <v>49.646999999999998</v>
      </c>
      <c r="K3491" s="166">
        <f>+(ExportsELAP[[#This Row],[Exports kWh - MPT]]/1000)*ExportsELAP[[#This Row],[EIM Price]]</f>
        <v>1431.1877119955998</v>
      </c>
      <c r="L3491" s="167" t="str">
        <f>+INDEX(ECR_Hours!$I$12:$I$15,MATCH(ExportsELAP[[#This Row],[Date Prevailing]],ECR_Hours!$H$12:$H$15,1))</f>
        <v>NS</v>
      </c>
      <c r="M3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2" spans="1:13" x14ac:dyDescent="0.25">
      <c r="A3492" s="164">
        <f>+Exports!A3495</f>
        <v>44707</v>
      </c>
      <c r="B3492" s="165">
        <f t="shared" si="216"/>
        <v>2022</v>
      </c>
      <c r="C3492" s="165">
        <f t="shared" si="217"/>
        <v>5</v>
      </c>
      <c r="D3492" s="165">
        <f t="shared" si="218"/>
        <v>26</v>
      </c>
      <c r="E3492" s="165">
        <f>+Exports!B3495</f>
        <v>11</v>
      </c>
      <c r="F3492" s="165">
        <f>+WEEKDAY(ExportsELAP[[#This Row],[Date Prevailing]],1)</f>
        <v>5</v>
      </c>
      <c r="G3492" s="165">
        <f>+COUNTIFS(ECR_Hours!$K$6:$K$7,ExportsELAP[[#This Row],[Date Prevailing]])</f>
        <v>0</v>
      </c>
      <c r="H3492" s="165">
        <f t="shared" si="219"/>
        <v>5</v>
      </c>
      <c r="I3492" s="166">
        <f>+Exports!G3495</f>
        <v>38258.518900000003</v>
      </c>
      <c r="J3492" s="166">
        <f>+'ELAP_IPCO-APND'!D3495</f>
        <v>74.69556</v>
      </c>
      <c r="K3492" s="166">
        <f>+(ExportsELAP[[#This Row],[Exports kWh - MPT]]/1000)*ExportsELAP[[#This Row],[EIM Price]]</f>
        <v>2857.7414940060844</v>
      </c>
      <c r="L3492" s="167" t="str">
        <f>+INDEX(ECR_Hours!$I$12:$I$15,MATCH(ExportsELAP[[#This Row],[Date Prevailing]],ECR_Hours!$H$12:$H$15,1))</f>
        <v>NS</v>
      </c>
      <c r="M3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3" spans="1:13" x14ac:dyDescent="0.25">
      <c r="A3493" s="164">
        <f>+Exports!A3496</f>
        <v>44707</v>
      </c>
      <c r="B3493" s="165">
        <f t="shared" si="216"/>
        <v>2022</v>
      </c>
      <c r="C3493" s="165">
        <f t="shared" si="217"/>
        <v>5</v>
      </c>
      <c r="D3493" s="165">
        <f t="shared" si="218"/>
        <v>26</v>
      </c>
      <c r="E3493" s="165">
        <f>+Exports!B3496</f>
        <v>12</v>
      </c>
      <c r="F3493" s="165">
        <f>+WEEKDAY(ExportsELAP[[#This Row],[Date Prevailing]],1)</f>
        <v>5</v>
      </c>
      <c r="G3493" s="165">
        <f>+COUNTIFS(ECR_Hours!$K$6:$K$7,ExportsELAP[[#This Row],[Date Prevailing]])</f>
        <v>0</v>
      </c>
      <c r="H3493" s="165">
        <f t="shared" si="219"/>
        <v>5</v>
      </c>
      <c r="I3493" s="166">
        <f>+Exports!G3496</f>
        <v>45028.131200000003</v>
      </c>
      <c r="J3493" s="166">
        <f>+'ELAP_IPCO-APND'!D3496</f>
        <v>80.278130000000004</v>
      </c>
      <c r="K3493" s="166">
        <f>+(ExportsELAP[[#This Row],[Exports kWh - MPT]]/1000)*ExportsELAP[[#This Row],[EIM Price]]</f>
        <v>3614.7741701306563</v>
      </c>
      <c r="L3493" s="167" t="str">
        <f>+INDEX(ECR_Hours!$I$12:$I$15,MATCH(ExportsELAP[[#This Row],[Date Prevailing]],ECR_Hours!$H$12:$H$15,1))</f>
        <v>NS</v>
      </c>
      <c r="M3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4" spans="1:13" x14ac:dyDescent="0.25">
      <c r="A3494" s="164">
        <f>+Exports!A3497</f>
        <v>44707</v>
      </c>
      <c r="B3494" s="165">
        <f t="shared" si="216"/>
        <v>2022</v>
      </c>
      <c r="C3494" s="165">
        <f t="shared" si="217"/>
        <v>5</v>
      </c>
      <c r="D3494" s="165">
        <f t="shared" si="218"/>
        <v>26</v>
      </c>
      <c r="E3494" s="165">
        <f>+Exports!B3497</f>
        <v>13</v>
      </c>
      <c r="F3494" s="165">
        <f>+WEEKDAY(ExportsELAP[[#This Row],[Date Prevailing]],1)</f>
        <v>5</v>
      </c>
      <c r="G3494" s="165">
        <f>+COUNTIFS(ECR_Hours!$K$6:$K$7,ExportsELAP[[#This Row],[Date Prevailing]])</f>
        <v>0</v>
      </c>
      <c r="H3494" s="165">
        <f t="shared" si="219"/>
        <v>5</v>
      </c>
      <c r="I3494" s="166">
        <f>+Exports!G3497</f>
        <v>48835.3125</v>
      </c>
      <c r="J3494" s="166">
        <f>+'ELAP_IPCO-APND'!D3497</f>
        <v>75.257220000000004</v>
      </c>
      <c r="K3494" s="166">
        <f>+(ExportsELAP[[#This Row],[Exports kWh - MPT]]/1000)*ExportsELAP[[#This Row],[EIM Price]]</f>
        <v>3675.2098565812503</v>
      </c>
      <c r="L3494" s="167" t="str">
        <f>+INDEX(ECR_Hours!$I$12:$I$15,MATCH(ExportsELAP[[#This Row],[Date Prevailing]],ECR_Hours!$H$12:$H$15,1))</f>
        <v>NS</v>
      </c>
      <c r="M3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5" spans="1:13" x14ac:dyDescent="0.25">
      <c r="A3495" s="164">
        <f>+Exports!A3498</f>
        <v>44707</v>
      </c>
      <c r="B3495" s="165">
        <f t="shared" si="216"/>
        <v>2022</v>
      </c>
      <c r="C3495" s="165">
        <f t="shared" si="217"/>
        <v>5</v>
      </c>
      <c r="D3495" s="165">
        <f t="shared" si="218"/>
        <v>26</v>
      </c>
      <c r="E3495" s="165">
        <f>+Exports!B3498</f>
        <v>14</v>
      </c>
      <c r="F3495" s="165">
        <f>+WEEKDAY(ExportsELAP[[#This Row],[Date Prevailing]],1)</f>
        <v>5</v>
      </c>
      <c r="G3495" s="165">
        <f>+COUNTIFS(ECR_Hours!$K$6:$K$7,ExportsELAP[[#This Row],[Date Prevailing]])</f>
        <v>0</v>
      </c>
      <c r="H3495" s="165">
        <f t="shared" si="219"/>
        <v>5</v>
      </c>
      <c r="I3495" s="166">
        <f>+Exports!G3498</f>
        <v>43080.750400000004</v>
      </c>
      <c r="J3495" s="166">
        <f>+'ELAP_IPCO-APND'!D3498</f>
        <v>82.353390000000005</v>
      </c>
      <c r="K3495" s="166">
        <f>+(ExportsELAP[[#This Row],[Exports kWh - MPT]]/1000)*ExportsELAP[[#This Row],[EIM Price]]</f>
        <v>3547.8458391838567</v>
      </c>
      <c r="L3495" s="167" t="str">
        <f>+INDEX(ECR_Hours!$I$12:$I$15,MATCH(ExportsELAP[[#This Row],[Date Prevailing]],ECR_Hours!$H$12:$H$15,1))</f>
        <v>NS</v>
      </c>
      <c r="M3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6" spans="1:13" x14ac:dyDescent="0.25">
      <c r="A3496" s="164">
        <f>+Exports!A3499</f>
        <v>44707</v>
      </c>
      <c r="B3496" s="165">
        <f t="shared" si="216"/>
        <v>2022</v>
      </c>
      <c r="C3496" s="165">
        <f t="shared" si="217"/>
        <v>5</v>
      </c>
      <c r="D3496" s="165">
        <f t="shared" si="218"/>
        <v>26</v>
      </c>
      <c r="E3496" s="165">
        <f>+Exports!B3499</f>
        <v>15</v>
      </c>
      <c r="F3496" s="165">
        <f>+WEEKDAY(ExportsELAP[[#This Row],[Date Prevailing]],1)</f>
        <v>5</v>
      </c>
      <c r="G3496" s="165">
        <f>+COUNTIFS(ECR_Hours!$K$6:$K$7,ExportsELAP[[#This Row],[Date Prevailing]])</f>
        <v>0</v>
      </c>
      <c r="H3496" s="165">
        <f t="shared" si="219"/>
        <v>5</v>
      </c>
      <c r="I3496" s="166">
        <f>+Exports!G3499</f>
        <v>35981.659899999999</v>
      </c>
      <c r="J3496" s="166">
        <f>+'ELAP_IPCO-APND'!D3499</f>
        <v>96.474500000000006</v>
      </c>
      <c r="K3496" s="166">
        <f>+(ExportsELAP[[#This Row],[Exports kWh - MPT]]/1000)*ExportsELAP[[#This Row],[EIM Price]]</f>
        <v>3471.3126480225501</v>
      </c>
      <c r="L3496" s="167" t="str">
        <f>+INDEX(ECR_Hours!$I$12:$I$15,MATCH(ExportsELAP[[#This Row],[Date Prevailing]],ECR_Hours!$H$12:$H$15,1))</f>
        <v>NS</v>
      </c>
      <c r="M3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7" spans="1:13" x14ac:dyDescent="0.25">
      <c r="A3497" s="164">
        <f>+Exports!A3500</f>
        <v>44707</v>
      </c>
      <c r="B3497" s="165">
        <f t="shared" si="216"/>
        <v>2022</v>
      </c>
      <c r="C3497" s="165">
        <f t="shared" si="217"/>
        <v>5</v>
      </c>
      <c r="D3497" s="165">
        <f t="shared" si="218"/>
        <v>26</v>
      </c>
      <c r="E3497" s="165">
        <f>+Exports!B3500</f>
        <v>16</v>
      </c>
      <c r="F3497" s="165">
        <f>+WEEKDAY(ExportsELAP[[#This Row],[Date Prevailing]],1)</f>
        <v>5</v>
      </c>
      <c r="G3497" s="165">
        <f>+COUNTIFS(ECR_Hours!$K$6:$K$7,ExportsELAP[[#This Row],[Date Prevailing]])</f>
        <v>0</v>
      </c>
      <c r="H3497" s="165">
        <f t="shared" si="219"/>
        <v>5</v>
      </c>
      <c r="I3497" s="166">
        <f>+Exports!G3500</f>
        <v>22041.619300000002</v>
      </c>
      <c r="J3497" s="166">
        <f>+'ELAP_IPCO-APND'!D3500</f>
        <v>101.62372999999999</v>
      </c>
      <c r="K3497" s="166">
        <f>+(ExportsELAP[[#This Row],[Exports kWh - MPT]]/1000)*ExportsELAP[[#This Row],[EIM Price]]</f>
        <v>2239.9515685059891</v>
      </c>
      <c r="L3497" s="167" t="str">
        <f>+INDEX(ECR_Hours!$I$12:$I$15,MATCH(ExportsELAP[[#This Row],[Date Prevailing]],ECR_Hours!$H$12:$H$15,1))</f>
        <v>NS</v>
      </c>
      <c r="M3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8" spans="1:13" x14ac:dyDescent="0.25">
      <c r="A3498" s="164">
        <f>+Exports!A3501</f>
        <v>44707</v>
      </c>
      <c r="B3498" s="165">
        <f t="shared" si="216"/>
        <v>2022</v>
      </c>
      <c r="C3498" s="165">
        <f t="shared" si="217"/>
        <v>5</v>
      </c>
      <c r="D3498" s="165">
        <f t="shared" si="218"/>
        <v>26</v>
      </c>
      <c r="E3498" s="165">
        <f>+Exports!B3501</f>
        <v>17</v>
      </c>
      <c r="F3498" s="165">
        <f>+WEEKDAY(ExportsELAP[[#This Row],[Date Prevailing]],1)</f>
        <v>5</v>
      </c>
      <c r="G3498" s="165">
        <f>+COUNTIFS(ECR_Hours!$K$6:$K$7,ExportsELAP[[#This Row],[Date Prevailing]])</f>
        <v>0</v>
      </c>
      <c r="H3498" s="165">
        <f t="shared" si="219"/>
        <v>5</v>
      </c>
      <c r="I3498" s="166">
        <f>+Exports!G3501</f>
        <v>15193.950799999999</v>
      </c>
      <c r="J3498" s="166">
        <f>+'ELAP_IPCO-APND'!D3501</f>
        <v>126.74908000000001</v>
      </c>
      <c r="K3498" s="166">
        <f>+(ExportsELAP[[#This Row],[Exports kWh - MPT]]/1000)*ExportsELAP[[#This Row],[EIM Price]]</f>
        <v>1925.8192854652639</v>
      </c>
      <c r="L3498" s="167" t="str">
        <f>+INDEX(ECR_Hours!$I$12:$I$15,MATCH(ExportsELAP[[#This Row],[Date Prevailing]],ECR_Hours!$H$12:$H$15,1))</f>
        <v>NS</v>
      </c>
      <c r="M3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499" spans="1:13" x14ac:dyDescent="0.25">
      <c r="A3499" s="164">
        <f>+Exports!A3502</f>
        <v>44707</v>
      </c>
      <c r="B3499" s="165">
        <f t="shared" si="216"/>
        <v>2022</v>
      </c>
      <c r="C3499" s="165">
        <f t="shared" si="217"/>
        <v>5</v>
      </c>
      <c r="D3499" s="165">
        <f t="shared" si="218"/>
        <v>26</v>
      </c>
      <c r="E3499" s="165">
        <f>+Exports!B3502</f>
        <v>18</v>
      </c>
      <c r="F3499" s="165">
        <f>+WEEKDAY(ExportsELAP[[#This Row],[Date Prevailing]],1)</f>
        <v>5</v>
      </c>
      <c r="G3499" s="165">
        <f>+COUNTIFS(ECR_Hours!$K$6:$K$7,ExportsELAP[[#This Row],[Date Prevailing]])</f>
        <v>0</v>
      </c>
      <c r="H3499" s="165">
        <f t="shared" si="219"/>
        <v>5</v>
      </c>
      <c r="I3499" s="166">
        <f>+Exports!G3502</f>
        <v>10830.715099999999</v>
      </c>
      <c r="J3499" s="166">
        <f>+'ELAP_IPCO-APND'!D3502</f>
        <v>88.947519999999997</v>
      </c>
      <c r="K3499" s="166">
        <f>+(ExportsELAP[[#This Row],[Exports kWh - MPT]]/1000)*ExportsELAP[[#This Row],[EIM Price]]</f>
        <v>963.36524797155187</v>
      </c>
      <c r="L3499" s="167" t="str">
        <f>+INDEX(ECR_Hours!$I$12:$I$15,MATCH(ExportsELAP[[#This Row],[Date Prevailing]],ECR_Hours!$H$12:$H$15,1))</f>
        <v>NS</v>
      </c>
      <c r="M3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0" spans="1:13" x14ac:dyDescent="0.25">
      <c r="A3500" s="164">
        <f>+Exports!A3503</f>
        <v>44707</v>
      </c>
      <c r="B3500" s="165">
        <f t="shared" si="216"/>
        <v>2022</v>
      </c>
      <c r="C3500" s="165">
        <f t="shared" si="217"/>
        <v>5</v>
      </c>
      <c r="D3500" s="165">
        <f t="shared" si="218"/>
        <v>26</v>
      </c>
      <c r="E3500" s="165">
        <f>+Exports!B3503</f>
        <v>19</v>
      </c>
      <c r="F3500" s="165">
        <f>+WEEKDAY(ExportsELAP[[#This Row],[Date Prevailing]],1)</f>
        <v>5</v>
      </c>
      <c r="G3500" s="165">
        <f>+COUNTIFS(ECR_Hours!$K$6:$K$7,ExportsELAP[[#This Row],[Date Prevailing]])</f>
        <v>0</v>
      </c>
      <c r="H3500" s="165">
        <f t="shared" si="219"/>
        <v>5</v>
      </c>
      <c r="I3500" s="166">
        <f>+Exports!G3503</f>
        <v>6888.7902000000004</v>
      </c>
      <c r="J3500" s="166">
        <f>+'ELAP_IPCO-APND'!D3503</f>
        <v>88.044780000000003</v>
      </c>
      <c r="K3500" s="166">
        <f>+(ExportsELAP[[#This Row],[Exports kWh - MPT]]/1000)*ExportsELAP[[#This Row],[EIM Price]]</f>
        <v>606.52201762515608</v>
      </c>
      <c r="L3500" s="167" t="str">
        <f>+INDEX(ECR_Hours!$I$12:$I$15,MATCH(ExportsELAP[[#This Row],[Date Prevailing]],ECR_Hours!$H$12:$H$15,1))</f>
        <v>NS</v>
      </c>
      <c r="M3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1" spans="1:13" x14ac:dyDescent="0.25">
      <c r="A3501" s="164">
        <f>+Exports!A3504</f>
        <v>44707</v>
      </c>
      <c r="B3501" s="165">
        <f t="shared" si="216"/>
        <v>2022</v>
      </c>
      <c r="C3501" s="165">
        <f t="shared" si="217"/>
        <v>5</v>
      </c>
      <c r="D3501" s="165">
        <f t="shared" si="218"/>
        <v>26</v>
      </c>
      <c r="E3501" s="165">
        <f>+Exports!B3504</f>
        <v>20</v>
      </c>
      <c r="F3501" s="165">
        <f>+WEEKDAY(ExportsELAP[[#This Row],[Date Prevailing]],1)</f>
        <v>5</v>
      </c>
      <c r="G3501" s="165">
        <f>+COUNTIFS(ECR_Hours!$K$6:$K$7,ExportsELAP[[#This Row],[Date Prevailing]])</f>
        <v>0</v>
      </c>
      <c r="H3501" s="165">
        <f t="shared" si="219"/>
        <v>5</v>
      </c>
      <c r="I3501" s="166">
        <f>+Exports!G3504</f>
        <v>1899.7714000000001</v>
      </c>
      <c r="J3501" s="166">
        <f>+'ELAP_IPCO-APND'!D3504</f>
        <v>78.208849999999998</v>
      </c>
      <c r="K3501" s="166">
        <f>+(ExportsELAP[[#This Row],[Exports kWh - MPT]]/1000)*ExportsELAP[[#This Row],[EIM Price]]</f>
        <v>148.57893645689001</v>
      </c>
      <c r="L3501" s="167" t="str">
        <f>+INDEX(ECR_Hours!$I$12:$I$15,MATCH(ExportsELAP[[#This Row],[Date Prevailing]],ECR_Hours!$H$12:$H$15,1))</f>
        <v>NS</v>
      </c>
      <c r="M3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2" spans="1:13" x14ac:dyDescent="0.25">
      <c r="A3502" s="164">
        <f>+Exports!A3505</f>
        <v>44707</v>
      </c>
      <c r="B3502" s="165">
        <f t="shared" si="216"/>
        <v>2022</v>
      </c>
      <c r="C3502" s="165">
        <f t="shared" si="217"/>
        <v>5</v>
      </c>
      <c r="D3502" s="165">
        <f t="shared" si="218"/>
        <v>26</v>
      </c>
      <c r="E3502" s="165">
        <f>+Exports!B3505</f>
        <v>21</v>
      </c>
      <c r="F3502" s="165">
        <f>+WEEKDAY(ExportsELAP[[#This Row],[Date Prevailing]],1)</f>
        <v>5</v>
      </c>
      <c r="G3502" s="165">
        <f>+COUNTIFS(ECR_Hours!$K$6:$K$7,ExportsELAP[[#This Row],[Date Prevailing]])</f>
        <v>0</v>
      </c>
      <c r="H3502" s="165">
        <f t="shared" si="219"/>
        <v>5</v>
      </c>
      <c r="I3502" s="166">
        <f>+Exports!G3505</f>
        <v>83.457000000000008</v>
      </c>
      <c r="J3502" s="166">
        <f>+'ELAP_IPCO-APND'!D3505</f>
        <v>88.414240000000007</v>
      </c>
      <c r="K3502" s="166">
        <f>+(ExportsELAP[[#This Row],[Exports kWh - MPT]]/1000)*ExportsELAP[[#This Row],[EIM Price]]</f>
        <v>7.3787872276800011</v>
      </c>
      <c r="L3502" s="167" t="str">
        <f>+INDEX(ECR_Hours!$I$12:$I$15,MATCH(ExportsELAP[[#This Row],[Date Prevailing]],ECR_Hours!$H$12:$H$15,1))</f>
        <v>NS</v>
      </c>
      <c r="M3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3" spans="1:13" x14ac:dyDescent="0.25">
      <c r="A3503" s="164">
        <f>+Exports!A3506</f>
        <v>44707</v>
      </c>
      <c r="B3503" s="165">
        <f t="shared" si="216"/>
        <v>2022</v>
      </c>
      <c r="C3503" s="165">
        <f t="shared" si="217"/>
        <v>5</v>
      </c>
      <c r="D3503" s="165">
        <f t="shared" si="218"/>
        <v>26</v>
      </c>
      <c r="E3503" s="165">
        <f>+Exports!B3506</f>
        <v>22</v>
      </c>
      <c r="F3503" s="165">
        <f>+WEEKDAY(ExportsELAP[[#This Row],[Date Prevailing]],1)</f>
        <v>5</v>
      </c>
      <c r="G3503" s="165">
        <f>+COUNTIFS(ECR_Hours!$K$6:$K$7,ExportsELAP[[#This Row],[Date Prevailing]])</f>
        <v>0</v>
      </c>
      <c r="H3503" s="165">
        <f t="shared" si="219"/>
        <v>5</v>
      </c>
      <c r="I3503" s="166">
        <f>+Exports!G3506</f>
        <v>26.312899999999999</v>
      </c>
      <c r="J3503" s="166">
        <f>+'ELAP_IPCO-APND'!D3506</f>
        <v>82.871889999999993</v>
      </c>
      <c r="K3503" s="166">
        <f>+(ExportsELAP[[#This Row],[Exports kWh - MPT]]/1000)*ExportsELAP[[#This Row],[EIM Price]]</f>
        <v>2.1805997543809998</v>
      </c>
      <c r="L3503" s="167" t="str">
        <f>+INDEX(ECR_Hours!$I$12:$I$15,MATCH(ExportsELAP[[#This Row],[Date Prevailing]],ECR_Hours!$H$12:$H$15,1))</f>
        <v>NS</v>
      </c>
      <c r="M3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4" spans="1:13" x14ac:dyDescent="0.25">
      <c r="A3504" s="164">
        <f>+Exports!A3507</f>
        <v>44707</v>
      </c>
      <c r="B3504" s="165">
        <f t="shared" si="216"/>
        <v>2022</v>
      </c>
      <c r="C3504" s="165">
        <f t="shared" si="217"/>
        <v>5</v>
      </c>
      <c r="D3504" s="165">
        <f t="shared" si="218"/>
        <v>26</v>
      </c>
      <c r="E3504" s="165">
        <f>+Exports!B3507</f>
        <v>23</v>
      </c>
      <c r="F3504" s="165">
        <f>+WEEKDAY(ExportsELAP[[#This Row],[Date Prevailing]],1)</f>
        <v>5</v>
      </c>
      <c r="G3504" s="165">
        <f>+COUNTIFS(ECR_Hours!$K$6:$K$7,ExportsELAP[[#This Row],[Date Prevailing]])</f>
        <v>0</v>
      </c>
      <c r="H3504" s="165">
        <f t="shared" si="219"/>
        <v>5</v>
      </c>
      <c r="I3504" s="166">
        <f>+Exports!G3507</f>
        <v>29.0778</v>
      </c>
      <c r="J3504" s="166">
        <f>+'ELAP_IPCO-APND'!D3507</f>
        <v>80.696250000000006</v>
      </c>
      <c r="K3504" s="166">
        <f>+(ExportsELAP[[#This Row],[Exports kWh - MPT]]/1000)*ExportsELAP[[#This Row],[EIM Price]]</f>
        <v>2.3464694182500003</v>
      </c>
      <c r="L3504" s="167" t="str">
        <f>+INDEX(ECR_Hours!$I$12:$I$15,MATCH(ExportsELAP[[#This Row],[Date Prevailing]],ECR_Hours!$H$12:$H$15,1))</f>
        <v>NS</v>
      </c>
      <c r="M3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5" spans="1:13" x14ac:dyDescent="0.25">
      <c r="A3505" s="164">
        <f>+Exports!A3508</f>
        <v>44707</v>
      </c>
      <c r="B3505" s="165">
        <f t="shared" si="216"/>
        <v>2022</v>
      </c>
      <c r="C3505" s="165">
        <f t="shared" si="217"/>
        <v>5</v>
      </c>
      <c r="D3505" s="165">
        <f t="shared" si="218"/>
        <v>26</v>
      </c>
      <c r="E3505" s="165">
        <f>+Exports!B3508</f>
        <v>24</v>
      </c>
      <c r="F3505" s="165">
        <f>+WEEKDAY(ExportsELAP[[#This Row],[Date Prevailing]],1)</f>
        <v>5</v>
      </c>
      <c r="G3505" s="165">
        <f>+COUNTIFS(ECR_Hours!$K$6:$K$7,ExportsELAP[[#This Row],[Date Prevailing]])</f>
        <v>0</v>
      </c>
      <c r="H3505" s="165">
        <f t="shared" si="219"/>
        <v>5</v>
      </c>
      <c r="I3505" s="166">
        <f>+Exports!G3508</f>
        <v>30.299300000000002</v>
      </c>
      <c r="J3505" s="166">
        <f>+'ELAP_IPCO-APND'!D3508</f>
        <v>82.759450000000001</v>
      </c>
      <c r="K3505" s="166">
        <f>+(ExportsELAP[[#This Row],[Exports kWh - MPT]]/1000)*ExportsELAP[[#This Row],[EIM Price]]</f>
        <v>2.5075534033850002</v>
      </c>
      <c r="L3505" s="167" t="str">
        <f>+INDEX(ECR_Hours!$I$12:$I$15,MATCH(ExportsELAP[[#This Row],[Date Prevailing]],ECR_Hours!$H$12:$H$15,1))</f>
        <v>NS</v>
      </c>
      <c r="M3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6" spans="1:13" x14ac:dyDescent="0.25">
      <c r="A3506" s="164">
        <f>+Exports!A3509</f>
        <v>44708</v>
      </c>
      <c r="B3506" s="165">
        <f t="shared" si="216"/>
        <v>2022</v>
      </c>
      <c r="C3506" s="165">
        <f t="shared" si="217"/>
        <v>5</v>
      </c>
      <c r="D3506" s="165">
        <f t="shared" si="218"/>
        <v>27</v>
      </c>
      <c r="E3506" s="165">
        <f>+Exports!B3509</f>
        <v>1</v>
      </c>
      <c r="F3506" s="165">
        <f>+WEEKDAY(ExportsELAP[[#This Row],[Date Prevailing]],1)</f>
        <v>6</v>
      </c>
      <c r="G3506" s="165">
        <f>+COUNTIFS(ECR_Hours!$K$6:$K$7,ExportsELAP[[#This Row],[Date Prevailing]])</f>
        <v>0</v>
      </c>
      <c r="H3506" s="165">
        <f t="shared" si="219"/>
        <v>6</v>
      </c>
      <c r="I3506" s="166">
        <f>+Exports!G3509</f>
        <v>34.821699999999993</v>
      </c>
      <c r="J3506" s="166">
        <f>+'ELAP_IPCO-APND'!D3509</f>
        <v>70.851039999999998</v>
      </c>
      <c r="K3506" s="166">
        <f>+(ExportsELAP[[#This Row],[Exports kWh - MPT]]/1000)*ExportsELAP[[#This Row],[EIM Price]]</f>
        <v>2.467153659567999</v>
      </c>
      <c r="L3506" s="167" t="str">
        <f>+INDEX(ECR_Hours!$I$12:$I$15,MATCH(ExportsELAP[[#This Row],[Date Prevailing]],ECR_Hours!$H$12:$H$15,1))</f>
        <v>NS</v>
      </c>
      <c r="M3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7" spans="1:13" x14ac:dyDescent="0.25">
      <c r="A3507" s="164">
        <f>+Exports!A3510</f>
        <v>44708</v>
      </c>
      <c r="B3507" s="165">
        <f t="shared" si="216"/>
        <v>2022</v>
      </c>
      <c r="C3507" s="165">
        <f t="shared" si="217"/>
        <v>5</v>
      </c>
      <c r="D3507" s="165">
        <f t="shared" si="218"/>
        <v>27</v>
      </c>
      <c r="E3507" s="165">
        <f>+Exports!B3510</f>
        <v>2</v>
      </c>
      <c r="F3507" s="165">
        <f>+WEEKDAY(ExportsELAP[[#This Row],[Date Prevailing]],1)</f>
        <v>6</v>
      </c>
      <c r="G3507" s="165">
        <f>+COUNTIFS(ECR_Hours!$K$6:$K$7,ExportsELAP[[#This Row],[Date Prevailing]])</f>
        <v>0</v>
      </c>
      <c r="H3507" s="165">
        <f t="shared" si="219"/>
        <v>6</v>
      </c>
      <c r="I3507" s="166">
        <f>+Exports!G3510</f>
        <v>35.315899999999999</v>
      </c>
      <c r="J3507" s="166">
        <f>+'ELAP_IPCO-APND'!D3510</f>
        <v>50.969160000000002</v>
      </c>
      <c r="K3507" s="166">
        <f>+(ExportsELAP[[#This Row],[Exports kWh - MPT]]/1000)*ExportsELAP[[#This Row],[EIM Price]]</f>
        <v>1.8000217576439999</v>
      </c>
      <c r="L3507" s="167" t="str">
        <f>+INDEX(ECR_Hours!$I$12:$I$15,MATCH(ExportsELAP[[#This Row],[Date Prevailing]],ECR_Hours!$H$12:$H$15,1))</f>
        <v>NS</v>
      </c>
      <c r="M3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8" spans="1:13" x14ac:dyDescent="0.25">
      <c r="A3508" s="164">
        <f>+Exports!A3511</f>
        <v>44708</v>
      </c>
      <c r="B3508" s="165">
        <f t="shared" si="216"/>
        <v>2022</v>
      </c>
      <c r="C3508" s="165">
        <f t="shared" si="217"/>
        <v>5</v>
      </c>
      <c r="D3508" s="165">
        <f t="shared" si="218"/>
        <v>27</v>
      </c>
      <c r="E3508" s="165">
        <f>+Exports!B3511</f>
        <v>3</v>
      </c>
      <c r="F3508" s="165">
        <f>+WEEKDAY(ExportsELAP[[#This Row],[Date Prevailing]],1)</f>
        <v>6</v>
      </c>
      <c r="G3508" s="165">
        <f>+COUNTIFS(ECR_Hours!$K$6:$K$7,ExportsELAP[[#This Row],[Date Prevailing]])</f>
        <v>0</v>
      </c>
      <c r="H3508" s="165">
        <f t="shared" si="219"/>
        <v>6</v>
      </c>
      <c r="I3508" s="166">
        <f>+Exports!G3511</f>
        <v>38.321399999999997</v>
      </c>
      <c r="J3508" s="166">
        <f>+'ELAP_IPCO-APND'!D3511</f>
        <v>61.137340000000002</v>
      </c>
      <c r="K3508" s="166">
        <f>+(ExportsELAP[[#This Row],[Exports kWh - MPT]]/1000)*ExportsELAP[[#This Row],[EIM Price]]</f>
        <v>2.3428684610759998</v>
      </c>
      <c r="L3508" s="167" t="str">
        <f>+INDEX(ECR_Hours!$I$12:$I$15,MATCH(ExportsELAP[[#This Row],[Date Prevailing]],ECR_Hours!$H$12:$H$15,1))</f>
        <v>NS</v>
      </c>
      <c r="M3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09" spans="1:13" x14ac:dyDescent="0.25">
      <c r="A3509" s="164">
        <f>+Exports!A3512</f>
        <v>44708</v>
      </c>
      <c r="B3509" s="165">
        <f t="shared" si="216"/>
        <v>2022</v>
      </c>
      <c r="C3509" s="165">
        <f t="shared" si="217"/>
        <v>5</v>
      </c>
      <c r="D3509" s="165">
        <f t="shared" si="218"/>
        <v>27</v>
      </c>
      <c r="E3509" s="165">
        <f>+Exports!B3512</f>
        <v>4</v>
      </c>
      <c r="F3509" s="165">
        <f>+WEEKDAY(ExportsELAP[[#This Row],[Date Prevailing]],1)</f>
        <v>6</v>
      </c>
      <c r="G3509" s="165">
        <f>+COUNTIFS(ECR_Hours!$K$6:$K$7,ExportsELAP[[#This Row],[Date Prevailing]])</f>
        <v>0</v>
      </c>
      <c r="H3509" s="165">
        <f t="shared" si="219"/>
        <v>6</v>
      </c>
      <c r="I3509" s="166">
        <f>+Exports!G3512</f>
        <v>38.4953</v>
      </c>
      <c r="J3509" s="166">
        <f>+'ELAP_IPCO-APND'!D3512</f>
        <v>53.934930000000001</v>
      </c>
      <c r="K3509" s="166">
        <f>+(ExportsELAP[[#This Row],[Exports kWh - MPT]]/1000)*ExportsELAP[[#This Row],[EIM Price]]</f>
        <v>2.0762413108290003</v>
      </c>
      <c r="L3509" s="167" t="str">
        <f>+INDEX(ECR_Hours!$I$12:$I$15,MATCH(ExportsELAP[[#This Row],[Date Prevailing]],ECR_Hours!$H$12:$H$15,1))</f>
        <v>NS</v>
      </c>
      <c r="M3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0" spans="1:13" x14ac:dyDescent="0.25">
      <c r="A3510" s="164">
        <f>+Exports!A3513</f>
        <v>44708</v>
      </c>
      <c r="B3510" s="165">
        <f t="shared" si="216"/>
        <v>2022</v>
      </c>
      <c r="C3510" s="165">
        <f t="shared" si="217"/>
        <v>5</v>
      </c>
      <c r="D3510" s="165">
        <f t="shared" si="218"/>
        <v>27</v>
      </c>
      <c r="E3510" s="165">
        <f>+Exports!B3513</f>
        <v>5</v>
      </c>
      <c r="F3510" s="165">
        <f>+WEEKDAY(ExportsELAP[[#This Row],[Date Prevailing]],1)</f>
        <v>6</v>
      </c>
      <c r="G3510" s="165">
        <f>+COUNTIFS(ECR_Hours!$K$6:$K$7,ExportsELAP[[#This Row],[Date Prevailing]])</f>
        <v>0</v>
      </c>
      <c r="H3510" s="165">
        <f t="shared" si="219"/>
        <v>6</v>
      </c>
      <c r="I3510" s="166">
        <f>+Exports!G3513</f>
        <v>38.647100000000002</v>
      </c>
      <c r="J3510" s="166">
        <f>+'ELAP_IPCO-APND'!D3513</f>
        <v>30.394010000000002</v>
      </c>
      <c r="K3510" s="166">
        <f>+(ExportsELAP[[#This Row],[Exports kWh - MPT]]/1000)*ExportsELAP[[#This Row],[EIM Price]]</f>
        <v>1.1746403438710002</v>
      </c>
      <c r="L3510" s="167" t="str">
        <f>+INDEX(ECR_Hours!$I$12:$I$15,MATCH(ExportsELAP[[#This Row],[Date Prevailing]],ECR_Hours!$H$12:$H$15,1))</f>
        <v>NS</v>
      </c>
      <c r="M3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1" spans="1:13" x14ac:dyDescent="0.25">
      <c r="A3511" s="164">
        <f>+Exports!A3514</f>
        <v>44708</v>
      </c>
      <c r="B3511" s="165">
        <f t="shared" si="216"/>
        <v>2022</v>
      </c>
      <c r="C3511" s="165">
        <f t="shared" si="217"/>
        <v>5</v>
      </c>
      <c r="D3511" s="165">
        <f t="shared" si="218"/>
        <v>27</v>
      </c>
      <c r="E3511" s="165">
        <f>+Exports!B3514</f>
        <v>6</v>
      </c>
      <c r="F3511" s="165">
        <f>+WEEKDAY(ExportsELAP[[#This Row],[Date Prevailing]],1)</f>
        <v>6</v>
      </c>
      <c r="G3511" s="165">
        <f>+COUNTIFS(ECR_Hours!$K$6:$K$7,ExportsELAP[[#This Row],[Date Prevailing]])</f>
        <v>0</v>
      </c>
      <c r="H3511" s="165">
        <f t="shared" si="219"/>
        <v>6</v>
      </c>
      <c r="I3511" s="166">
        <f>+Exports!G3514</f>
        <v>31.992499999999996</v>
      </c>
      <c r="J3511" s="166">
        <f>+'ELAP_IPCO-APND'!D3514</f>
        <v>35.404649999999997</v>
      </c>
      <c r="K3511" s="166">
        <f>+(ExportsELAP[[#This Row],[Exports kWh - MPT]]/1000)*ExportsELAP[[#This Row],[EIM Price]]</f>
        <v>1.1326832651249996</v>
      </c>
      <c r="L3511" s="167" t="str">
        <f>+INDEX(ECR_Hours!$I$12:$I$15,MATCH(ExportsELAP[[#This Row],[Date Prevailing]],ECR_Hours!$H$12:$H$15,1))</f>
        <v>NS</v>
      </c>
      <c r="M3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2" spans="1:13" x14ac:dyDescent="0.25">
      <c r="A3512" s="164">
        <f>+Exports!A3515</f>
        <v>44708</v>
      </c>
      <c r="B3512" s="165">
        <f t="shared" si="216"/>
        <v>2022</v>
      </c>
      <c r="C3512" s="165">
        <f t="shared" si="217"/>
        <v>5</v>
      </c>
      <c r="D3512" s="165">
        <f t="shared" si="218"/>
        <v>27</v>
      </c>
      <c r="E3512" s="165">
        <f>+Exports!B3515</f>
        <v>7</v>
      </c>
      <c r="F3512" s="165">
        <f>+WEEKDAY(ExportsELAP[[#This Row],[Date Prevailing]],1)</f>
        <v>6</v>
      </c>
      <c r="G3512" s="165">
        <f>+COUNTIFS(ECR_Hours!$K$6:$K$7,ExportsELAP[[#This Row],[Date Prevailing]])</f>
        <v>0</v>
      </c>
      <c r="H3512" s="165">
        <f t="shared" si="219"/>
        <v>6</v>
      </c>
      <c r="I3512" s="166">
        <f>+Exports!G3515</f>
        <v>267.06959999999998</v>
      </c>
      <c r="J3512" s="166">
        <f>+'ELAP_IPCO-APND'!D3515</f>
        <v>38.21311</v>
      </c>
      <c r="K3512" s="166">
        <f>+(ExportsELAP[[#This Row],[Exports kWh - MPT]]/1000)*ExportsELAP[[#This Row],[EIM Price]]</f>
        <v>10.205560002455998</v>
      </c>
      <c r="L3512" s="167" t="str">
        <f>+INDEX(ECR_Hours!$I$12:$I$15,MATCH(ExportsELAP[[#This Row],[Date Prevailing]],ECR_Hours!$H$12:$H$15,1))</f>
        <v>NS</v>
      </c>
      <c r="M3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3" spans="1:13" x14ac:dyDescent="0.25">
      <c r="A3513" s="164">
        <f>+Exports!A3516</f>
        <v>44708</v>
      </c>
      <c r="B3513" s="165">
        <f t="shared" si="216"/>
        <v>2022</v>
      </c>
      <c r="C3513" s="165">
        <f t="shared" si="217"/>
        <v>5</v>
      </c>
      <c r="D3513" s="165">
        <f t="shared" si="218"/>
        <v>27</v>
      </c>
      <c r="E3513" s="165">
        <f>+Exports!B3516</f>
        <v>8</v>
      </c>
      <c r="F3513" s="165">
        <f>+WEEKDAY(ExportsELAP[[#This Row],[Date Prevailing]],1)</f>
        <v>6</v>
      </c>
      <c r="G3513" s="165">
        <f>+COUNTIFS(ECR_Hours!$K$6:$K$7,ExportsELAP[[#This Row],[Date Prevailing]])</f>
        <v>0</v>
      </c>
      <c r="H3513" s="165">
        <f t="shared" si="219"/>
        <v>6</v>
      </c>
      <c r="I3513" s="166">
        <f>+Exports!G3516</f>
        <v>5191.5415000000003</v>
      </c>
      <c r="J3513" s="166">
        <f>+'ELAP_IPCO-APND'!D3516</f>
        <v>65.206339999999997</v>
      </c>
      <c r="K3513" s="166">
        <f>+(ExportsELAP[[#This Row],[Exports kWh - MPT]]/1000)*ExportsELAP[[#This Row],[EIM Price]]</f>
        <v>338.52142017311002</v>
      </c>
      <c r="L3513" s="167" t="str">
        <f>+INDEX(ECR_Hours!$I$12:$I$15,MATCH(ExportsELAP[[#This Row],[Date Prevailing]],ECR_Hours!$H$12:$H$15,1))</f>
        <v>NS</v>
      </c>
      <c r="M3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4" spans="1:13" x14ac:dyDescent="0.25">
      <c r="A3514" s="164">
        <f>+Exports!A3517</f>
        <v>44708</v>
      </c>
      <c r="B3514" s="165">
        <f t="shared" si="216"/>
        <v>2022</v>
      </c>
      <c r="C3514" s="165">
        <f t="shared" si="217"/>
        <v>5</v>
      </c>
      <c r="D3514" s="165">
        <f t="shared" si="218"/>
        <v>27</v>
      </c>
      <c r="E3514" s="165">
        <f>+Exports!B3517</f>
        <v>9</v>
      </c>
      <c r="F3514" s="165">
        <f>+WEEKDAY(ExportsELAP[[#This Row],[Date Prevailing]],1)</f>
        <v>6</v>
      </c>
      <c r="G3514" s="165">
        <f>+COUNTIFS(ECR_Hours!$K$6:$K$7,ExportsELAP[[#This Row],[Date Prevailing]])</f>
        <v>0</v>
      </c>
      <c r="H3514" s="165">
        <f t="shared" si="219"/>
        <v>6</v>
      </c>
      <c r="I3514" s="166">
        <f>+Exports!G3517</f>
        <v>14723.655200000001</v>
      </c>
      <c r="J3514" s="166">
        <f>+'ELAP_IPCO-APND'!D3517</f>
        <v>44.161769999999997</v>
      </c>
      <c r="K3514" s="166">
        <f>+(ExportsELAP[[#This Row],[Exports kWh - MPT]]/1000)*ExportsELAP[[#This Row],[EIM Price]]</f>
        <v>650.22267450170398</v>
      </c>
      <c r="L3514" s="167" t="str">
        <f>+INDEX(ECR_Hours!$I$12:$I$15,MATCH(ExportsELAP[[#This Row],[Date Prevailing]],ECR_Hours!$H$12:$H$15,1))</f>
        <v>NS</v>
      </c>
      <c r="M3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5" spans="1:13" x14ac:dyDescent="0.25">
      <c r="A3515" s="164">
        <f>+Exports!A3518</f>
        <v>44708</v>
      </c>
      <c r="B3515" s="165">
        <f t="shared" si="216"/>
        <v>2022</v>
      </c>
      <c r="C3515" s="165">
        <f t="shared" si="217"/>
        <v>5</v>
      </c>
      <c r="D3515" s="165">
        <f t="shared" si="218"/>
        <v>27</v>
      </c>
      <c r="E3515" s="165">
        <f>+Exports!B3518</f>
        <v>10</v>
      </c>
      <c r="F3515" s="165">
        <f>+WEEKDAY(ExportsELAP[[#This Row],[Date Prevailing]],1)</f>
        <v>6</v>
      </c>
      <c r="G3515" s="165">
        <f>+COUNTIFS(ECR_Hours!$K$6:$K$7,ExportsELAP[[#This Row],[Date Prevailing]])</f>
        <v>0</v>
      </c>
      <c r="H3515" s="165">
        <f t="shared" si="219"/>
        <v>6</v>
      </c>
      <c r="I3515" s="166">
        <f>+Exports!G3518</f>
        <v>27145.640500000001</v>
      </c>
      <c r="J3515" s="166">
        <f>+'ELAP_IPCO-APND'!D3518</f>
        <v>39.643790000000003</v>
      </c>
      <c r="K3515" s="166">
        <f>+(ExportsELAP[[#This Row],[Exports kWh - MPT]]/1000)*ExportsELAP[[#This Row],[EIM Price]]</f>
        <v>1076.1560713974952</v>
      </c>
      <c r="L3515" s="167" t="str">
        <f>+INDEX(ECR_Hours!$I$12:$I$15,MATCH(ExportsELAP[[#This Row],[Date Prevailing]],ECR_Hours!$H$12:$H$15,1))</f>
        <v>NS</v>
      </c>
      <c r="M3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6" spans="1:13" x14ac:dyDescent="0.25">
      <c r="A3516" s="164">
        <f>+Exports!A3519</f>
        <v>44708</v>
      </c>
      <c r="B3516" s="165">
        <f t="shared" si="216"/>
        <v>2022</v>
      </c>
      <c r="C3516" s="165">
        <f t="shared" si="217"/>
        <v>5</v>
      </c>
      <c r="D3516" s="165">
        <f t="shared" si="218"/>
        <v>27</v>
      </c>
      <c r="E3516" s="165">
        <f>+Exports!B3519</f>
        <v>11</v>
      </c>
      <c r="F3516" s="165">
        <f>+WEEKDAY(ExportsELAP[[#This Row],[Date Prevailing]],1)</f>
        <v>6</v>
      </c>
      <c r="G3516" s="165">
        <f>+COUNTIFS(ECR_Hours!$K$6:$K$7,ExportsELAP[[#This Row],[Date Prevailing]])</f>
        <v>0</v>
      </c>
      <c r="H3516" s="165">
        <f t="shared" si="219"/>
        <v>6</v>
      </c>
      <c r="I3516" s="166">
        <f>+Exports!G3519</f>
        <v>37869.434999999998</v>
      </c>
      <c r="J3516" s="166">
        <f>+'ELAP_IPCO-APND'!D3519</f>
        <v>29.631959999999999</v>
      </c>
      <c r="K3516" s="166">
        <f>+(ExportsELAP[[#This Row],[Exports kWh - MPT]]/1000)*ExportsELAP[[#This Row],[EIM Price]]</f>
        <v>1122.1455831425999</v>
      </c>
      <c r="L3516" s="167" t="str">
        <f>+INDEX(ECR_Hours!$I$12:$I$15,MATCH(ExportsELAP[[#This Row],[Date Prevailing]],ECR_Hours!$H$12:$H$15,1))</f>
        <v>NS</v>
      </c>
      <c r="M3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7" spans="1:13" x14ac:dyDescent="0.25">
      <c r="A3517" s="164">
        <f>+Exports!A3520</f>
        <v>44708</v>
      </c>
      <c r="B3517" s="165">
        <f t="shared" si="216"/>
        <v>2022</v>
      </c>
      <c r="C3517" s="165">
        <f t="shared" si="217"/>
        <v>5</v>
      </c>
      <c r="D3517" s="165">
        <f t="shared" si="218"/>
        <v>27</v>
      </c>
      <c r="E3517" s="165">
        <f>+Exports!B3520</f>
        <v>12</v>
      </c>
      <c r="F3517" s="165">
        <f>+WEEKDAY(ExportsELAP[[#This Row],[Date Prevailing]],1)</f>
        <v>6</v>
      </c>
      <c r="G3517" s="165">
        <f>+COUNTIFS(ECR_Hours!$K$6:$K$7,ExportsELAP[[#This Row],[Date Prevailing]])</f>
        <v>0</v>
      </c>
      <c r="H3517" s="165">
        <f t="shared" si="219"/>
        <v>6</v>
      </c>
      <c r="I3517" s="166">
        <f>+Exports!G3520</f>
        <v>43418.8338</v>
      </c>
      <c r="J3517" s="166">
        <f>+'ELAP_IPCO-APND'!D3520</f>
        <v>23.696269999999998</v>
      </c>
      <c r="K3517" s="166">
        <f>+(ExportsELAP[[#This Row],[Exports kWh - MPT]]/1000)*ExportsELAP[[#This Row],[EIM Price]]</f>
        <v>1028.8644088099259</v>
      </c>
      <c r="L3517" s="167" t="str">
        <f>+INDEX(ECR_Hours!$I$12:$I$15,MATCH(ExportsELAP[[#This Row],[Date Prevailing]],ECR_Hours!$H$12:$H$15,1))</f>
        <v>NS</v>
      </c>
      <c r="M3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8" spans="1:13" x14ac:dyDescent="0.25">
      <c r="A3518" s="164">
        <f>+Exports!A3521</f>
        <v>44708</v>
      </c>
      <c r="B3518" s="165">
        <f t="shared" si="216"/>
        <v>2022</v>
      </c>
      <c r="C3518" s="165">
        <f t="shared" si="217"/>
        <v>5</v>
      </c>
      <c r="D3518" s="165">
        <f t="shared" si="218"/>
        <v>27</v>
      </c>
      <c r="E3518" s="165">
        <f>+Exports!B3521</f>
        <v>13</v>
      </c>
      <c r="F3518" s="165">
        <f>+WEEKDAY(ExportsELAP[[#This Row],[Date Prevailing]],1)</f>
        <v>6</v>
      </c>
      <c r="G3518" s="165">
        <f>+COUNTIFS(ECR_Hours!$K$6:$K$7,ExportsELAP[[#This Row],[Date Prevailing]])</f>
        <v>0</v>
      </c>
      <c r="H3518" s="165">
        <f t="shared" si="219"/>
        <v>6</v>
      </c>
      <c r="I3518" s="166">
        <f>+Exports!G3521</f>
        <v>42487.3076</v>
      </c>
      <c r="J3518" s="166">
        <f>+'ELAP_IPCO-APND'!D3521</f>
        <v>11.210699999999999</v>
      </c>
      <c r="K3518" s="166">
        <f>+(ExportsELAP[[#This Row],[Exports kWh - MPT]]/1000)*ExportsELAP[[#This Row],[EIM Price]]</f>
        <v>476.31245931131997</v>
      </c>
      <c r="L3518" s="167" t="str">
        <f>+INDEX(ECR_Hours!$I$12:$I$15,MATCH(ExportsELAP[[#This Row],[Date Prevailing]],ECR_Hours!$H$12:$H$15,1))</f>
        <v>NS</v>
      </c>
      <c r="M3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19" spans="1:13" x14ac:dyDescent="0.25">
      <c r="A3519" s="164">
        <f>+Exports!A3522</f>
        <v>44708</v>
      </c>
      <c r="B3519" s="165">
        <f t="shared" si="216"/>
        <v>2022</v>
      </c>
      <c r="C3519" s="165">
        <f t="shared" si="217"/>
        <v>5</v>
      </c>
      <c r="D3519" s="165">
        <f t="shared" si="218"/>
        <v>27</v>
      </c>
      <c r="E3519" s="165">
        <f>+Exports!B3522</f>
        <v>14</v>
      </c>
      <c r="F3519" s="165">
        <f>+WEEKDAY(ExportsELAP[[#This Row],[Date Prevailing]],1)</f>
        <v>6</v>
      </c>
      <c r="G3519" s="165">
        <f>+COUNTIFS(ECR_Hours!$K$6:$K$7,ExportsELAP[[#This Row],[Date Prevailing]])</f>
        <v>0</v>
      </c>
      <c r="H3519" s="165">
        <f t="shared" si="219"/>
        <v>6</v>
      </c>
      <c r="I3519" s="166">
        <f>+Exports!G3522</f>
        <v>41983.318800000001</v>
      </c>
      <c r="J3519" s="166">
        <f>+'ELAP_IPCO-APND'!D3522</f>
        <v>6.2782</v>
      </c>
      <c r="K3519" s="166">
        <f>+(ExportsELAP[[#This Row],[Exports kWh - MPT]]/1000)*ExportsELAP[[#This Row],[EIM Price]]</f>
        <v>263.57967209015999</v>
      </c>
      <c r="L3519" s="167" t="str">
        <f>+INDEX(ECR_Hours!$I$12:$I$15,MATCH(ExportsELAP[[#This Row],[Date Prevailing]],ECR_Hours!$H$12:$H$15,1))</f>
        <v>NS</v>
      </c>
      <c r="M3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0" spans="1:13" x14ac:dyDescent="0.25">
      <c r="A3520" s="164">
        <f>+Exports!A3523</f>
        <v>44708</v>
      </c>
      <c r="B3520" s="165">
        <f t="shared" si="216"/>
        <v>2022</v>
      </c>
      <c r="C3520" s="165">
        <f t="shared" si="217"/>
        <v>5</v>
      </c>
      <c r="D3520" s="165">
        <f t="shared" si="218"/>
        <v>27</v>
      </c>
      <c r="E3520" s="165">
        <f>+Exports!B3523</f>
        <v>15</v>
      </c>
      <c r="F3520" s="165">
        <f>+WEEKDAY(ExportsELAP[[#This Row],[Date Prevailing]],1)</f>
        <v>6</v>
      </c>
      <c r="G3520" s="165">
        <f>+COUNTIFS(ECR_Hours!$K$6:$K$7,ExportsELAP[[#This Row],[Date Prevailing]])</f>
        <v>0</v>
      </c>
      <c r="H3520" s="165">
        <f t="shared" si="219"/>
        <v>6</v>
      </c>
      <c r="I3520" s="166">
        <f>+Exports!G3523</f>
        <v>34617.195799999994</v>
      </c>
      <c r="J3520" s="166">
        <f>+'ELAP_IPCO-APND'!D3523</f>
        <v>5.2963399999999998</v>
      </c>
      <c r="K3520" s="166">
        <f>+(ExportsELAP[[#This Row],[Exports kWh - MPT]]/1000)*ExportsELAP[[#This Row],[EIM Price]]</f>
        <v>183.34443880337199</v>
      </c>
      <c r="L3520" s="167" t="str">
        <f>+INDEX(ECR_Hours!$I$12:$I$15,MATCH(ExportsELAP[[#This Row],[Date Prevailing]],ECR_Hours!$H$12:$H$15,1))</f>
        <v>NS</v>
      </c>
      <c r="M3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1" spans="1:13" x14ac:dyDescent="0.25">
      <c r="A3521" s="164">
        <f>+Exports!A3524</f>
        <v>44708</v>
      </c>
      <c r="B3521" s="165">
        <f t="shared" si="216"/>
        <v>2022</v>
      </c>
      <c r="C3521" s="165">
        <f t="shared" si="217"/>
        <v>5</v>
      </c>
      <c r="D3521" s="165">
        <f t="shared" si="218"/>
        <v>27</v>
      </c>
      <c r="E3521" s="165">
        <f>+Exports!B3524</f>
        <v>16</v>
      </c>
      <c r="F3521" s="165">
        <f>+WEEKDAY(ExportsELAP[[#This Row],[Date Prevailing]],1)</f>
        <v>6</v>
      </c>
      <c r="G3521" s="165">
        <f>+COUNTIFS(ECR_Hours!$K$6:$K$7,ExportsELAP[[#This Row],[Date Prevailing]])</f>
        <v>0</v>
      </c>
      <c r="H3521" s="165">
        <f t="shared" si="219"/>
        <v>6</v>
      </c>
      <c r="I3521" s="166">
        <f>+Exports!G3524</f>
        <v>23604.647499999999</v>
      </c>
      <c r="J3521" s="166">
        <f>+'ELAP_IPCO-APND'!D3524</f>
        <v>40.202069999999999</v>
      </c>
      <c r="K3521" s="166">
        <f>+(ExportsELAP[[#This Row],[Exports kWh - MPT]]/1000)*ExportsELAP[[#This Row],[EIM Price]]</f>
        <v>948.9556911203249</v>
      </c>
      <c r="L3521" s="167" t="str">
        <f>+INDEX(ECR_Hours!$I$12:$I$15,MATCH(ExportsELAP[[#This Row],[Date Prevailing]],ECR_Hours!$H$12:$H$15,1))</f>
        <v>NS</v>
      </c>
      <c r="M3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2" spans="1:13" x14ac:dyDescent="0.25">
      <c r="A3522" s="164">
        <f>+Exports!A3525</f>
        <v>44708</v>
      </c>
      <c r="B3522" s="165">
        <f t="shared" ref="B3522:B3585" si="220">+YEAR(A3522)</f>
        <v>2022</v>
      </c>
      <c r="C3522" s="165">
        <f t="shared" ref="C3522:C3585" si="221">+MONTH(A3522)</f>
        <v>5</v>
      </c>
      <c r="D3522" s="165">
        <f t="shared" ref="D3522:D3585" si="222">+DAY(A3522)</f>
        <v>27</v>
      </c>
      <c r="E3522" s="165">
        <f>+Exports!B3525</f>
        <v>17</v>
      </c>
      <c r="F3522" s="165">
        <f>+WEEKDAY(ExportsELAP[[#This Row],[Date Prevailing]],1)</f>
        <v>6</v>
      </c>
      <c r="G3522" s="165">
        <f>+COUNTIFS(ECR_Hours!$K$6:$K$7,ExportsELAP[[#This Row],[Date Prevailing]])</f>
        <v>0</v>
      </c>
      <c r="H3522" s="165">
        <f t="shared" ref="H3522:H3585" si="223">+IF(G3522=1,0,F3522)</f>
        <v>6</v>
      </c>
      <c r="I3522" s="166">
        <f>+Exports!G3525</f>
        <v>12750.300999999999</v>
      </c>
      <c r="J3522" s="166">
        <f>+'ELAP_IPCO-APND'!D3525</f>
        <v>57.343890000000002</v>
      </c>
      <c r="K3522" s="166">
        <f>+(ExportsELAP[[#This Row],[Exports kWh - MPT]]/1000)*ExportsELAP[[#This Row],[EIM Price]]</f>
        <v>731.15185801089001</v>
      </c>
      <c r="L3522" s="167" t="str">
        <f>+INDEX(ECR_Hours!$I$12:$I$15,MATCH(ExportsELAP[[#This Row],[Date Prevailing]],ECR_Hours!$H$12:$H$15,1))</f>
        <v>NS</v>
      </c>
      <c r="M3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3" spans="1:13" x14ac:dyDescent="0.25">
      <c r="A3523" s="164">
        <f>+Exports!A3526</f>
        <v>44708</v>
      </c>
      <c r="B3523" s="165">
        <f t="shared" si="220"/>
        <v>2022</v>
      </c>
      <c r="C3523" s="165">
        <f t="shared" si="221"/>
        <v>5</v>
      </c>
      <c r="D3523" s="165">
        <f t="shared" si="222"/>
        <v>27</v>
      </c>
      <c r="E3523" s="165">
        <f>+Exports!B3526</f>
        <v>18</v>
      </c>
      <c r="F3523" s="165">
        <f>+WEEKDAY(ExportsELAP[[#This Row],[Date Prevailing]],1)</f>
        <v>6</v>
      </c>
      <c r="G3523" s="165">
        <f>+COUNTIFS(ECR_Hours!$K$6:$K$7,ExportsELAP[[#This Row],[Date Prevailing]])</f>
        <v>0</v>
      </c>
      <c r="H3523" s="165">
        <f t="shared" si="223"/>
        <v>6</v>
      </c>
      <c r="I3523" s="166">
        <f>+Exports!G3526</f>
        <v>6916.2772999999997</v>
      </c>
      <c r="J3523" s="166">
        <f>+'ELAP_IPCO-APND'!D3526</f>
        <v>37.923749999999998</v>
      </c>
      <c r="K3523" s="166">
        <f>+(ExportsELAP[[#This Row],[Exports kWh - MPT]]/1000)*ExportsELAP[[#This Row],[EIM Price]]</f>
        <v>262.29117125587499</v>
      </c>
      <c r="L3523" s="167" t="str">
        <f>+INDEX(ECR_Hours!$I$12:$I$15,MATCH(ExportsELAP[[#This Row],[Date Prevailing]],ECR_Hours!$H$12:$H$15,1))</f>
        <v>NS</v>
      </c>
      <c r="M3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4" spans="1:13" x14ac:dyDescent="0.25">
      <c r="A3524" s="164">
        <f>+Exports!A3527</f>
        <v>44708</v>
      </c>
      <c r="B3524" s="165">
        <f t="shared" si="220"/>
        <v>2022</v>
      </c>
      <c r="C3524" s="165">
        <f t="shared" si="221"/>
        <v>5</v>
      </c>
      <c r="D3524" s="165">
        <f t="shared" si="222"/>
        <v>27</v>
      </c>
      <c r="E3524" s="165">
        <f>+Exports!B3527</f>
        <v>19</v>
      </c>
      <c r="F3524" s="165">
        <f>+WEEKDAY(ExportsELAP[[#This Row],[Date Prevailing]],1)</f>
        <v>6</v>
      </c>
      <c r="G3524" s="165">
        <f>+COUNTIFS(ECR_Hours!$K$6:$K$7,ExportsELAP[[#This Row],[Date Prevailing]])</f>
        <v>0</v>
      </c>
      <c r="H3524" s="165">
        <f t="shared" si="223"/>
        <v>6</v>
      </c>
      <c r="I3524" s="166">
        <f>+Exports!G3527</f>
        <v>2327.2469000000001</v>
      </c>
      <c r="J3524" s="166">
        <f>+'ELAP_IPCO-APND'!D3527</f>
        <v>27.048870000000001</v>
      </c>
      <c r="K3524" s="166">
        <f>+(ExportsELAP[[#This Row],[Exports kWh - MPT]]/1000)*ExportsELAP[[#This Row],[EIM Price]]</f>
        <v>62.949398856003</v>
      </c>
      <c r="L3524" s="167" t="str">
        <f>+INDEX(ECR_Hours!$I$12:$I$15,MATCH(ExportsELAP[[#This Row],[Date Prevailing]],ECR_Hours!$H$12:$H$15,1))</f>
        <v>NS</v>
      </c>
      <c r="M3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5" spans="1:13" x14ac:dyDescent="0.25">
      <c r="A3525" s="164">
        <f>+Exports!A3528</f>
        <v>44708</v>
      </c>
      <c r="B3525" s="165">
        <f t="shared" si="220"/>
        <v>2022</v>
      </c>
      <c r="C3525" s="165">
        <f t="shared" si="221"/>
        <v>5</v>
      </c>
      <c r="D3525" s="165">
        <f t="shared" si="222"/>
        <v>27</v>
      </c>
      <c r="E3525" s="165">
        <f>+Exports!B3528</f>
        <v>20</v>
      </c>
      <c r="F3525" s="165">
        <f>+WEEKDAY(ExportsELAP[[#This Row],[Date Prevailing]],1)</f>
        <v>6</v>
      </c>
      <c r="G3525" s="165">
        <f>+COUNTIFS(ECR_Hours!$K$6:$K$7,ExportsELAP[[#This Row],[Date Prevailing]])</f>
        <v>0</v>
      </c>
      <c r="H3525" s="165">
        <f t="shared" si="223"/>
        <v>6</v>
      </c>
      <c r="I3525" s="166">
        <f>+Exports!G3528</f>
        <v>1098.4603999999999</v>
      </c>
      <c r="J3525" s="166">
        <f>+'ELAP_IPCO-APND'!D3528</f>
        <v>16.211870000000001</v>
      </c>
      <c r="K3525" s="166">
        <f>+(ExportsELAP[[#This Row],[Exports kWh - MPT]]/1000)*ExportsELAP[[#This Row],[EIM Price]]</f>
        <v>17.808097204948002</v>
      </c>
      <c r="L3525" s="167" t="str">
        <f>+INDEX(ECR_Hours!$I$12:$I$15,MATCH(ExportsELAP[[#This Row],[Date Prevailing]],ECR_Hours!$H$12:$H$15,1))</f>
        <v>NS</v>
      </c>
      <c r="M3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6" spans="1:13" x14ac:dyDescent="0.25">
      <c r="A3526" s="164">
        <f>+Exports!A3529</f>
        <v>44708</v>
      </c>
      <c r="B3526" s="165">
        <f t="shared" si="220"/>
        <v>2022</v>
      </c>
      <c r="C3526" s="165">
        <f t="shared" si="221"/>
        <v>5</v>
      </c>
      <c r="D3526" s="165">
        <f t="shared" si="222"/>
        <v>27</v>
      </c>
      <c r="E3526" s="165">
        <f>+Exports!B3529</f>
        <v>21</v>
      </c>
      <c r="F3526" s="165">
        <f>+WEEKDAY(ExportsELAP[[#This Row],[Date Prevailing]],1)</f>
        <v>6</v>
      </c>
      <c r="G3526" s="165">
        <f>+COUNTIFS(ECR_Hours!$K$6:$K$7,ExportsELAP[[#This Row],[Date Prevailing]])</f>
        <v>0</v>
      </c>
      <c r="H3526" s="165">
        <f t="shared" si="223"/>
        <v>6</v>
      </c>
      <c r="I3526" s="166">
        <f>+Exports!G3529</f>
        <v>175.91329999999999</v>
      </c>
      <c r="J3526" s="166">
        <f>+'ELAP_IPCO-APND'!D3529</f>
        <v>-9.8920399999999997</v>
      </c>
      <c r="K3526" s="166">
        <f>+(ExportsELAP[[#This Row],[Exports kWh - MPT]]/1000)*ExportsELAP[[#This Row],[EIM Price]]</f>
        <v>-1.7401414001319999</v>
      </c>
      <c r="L3526" s="167" t="str">
        <f>+INDEX(ECR_Hours!$I$12:$I$15,MATCH(ExportsELAP[[#This Row],[Date Prevailing]],ECR_Hours!$H$12:$H$15,1))</f>
        <v>NS</v>
      </c>
      <c r="M3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7" spans="1:13" x14ac:dyDescent="0.25">
      <c r="A3527" s="164">
        <f>+Exports!A3530</f>
        <v>44708</v>
      </c>
      <c r="B3527" s="165">
        <f t="shared" si="220"/>
        <v>2022</v>
      </c>
      <c r="C3527" s="165">
        <f t="shared" si="221"/>
        <v>5</v>
      </c>
      <c r="D3527" s="165">
        <f t="shared" si="222"/>
        <v>27</v>
      </c>
      <c r="E3527" s="165">
        <f>+Exports!B3530</f>
        <v>22</v>
      </c>
      <c r="F3527" s="165">
        <f>+WEEKDAY(ExportsELAP[[#This Row],[Date Prevailing]],1)</f>
        <v>6</v>
      </c>
      <c r="G3527" s="165">
        <f>+COUNTIFS(ECR_Hours!$K$6:$K$7,ExportsELAP[[#This Row],[Date Prevailing]])</f>
        <v>0</v>
      </c>
      <c r="H3527" s="165">
        <f t="shared" si="223"/>
        <v>6</v>
      </c>
      <c r="I3527" s="166">
        <f>+Exports!G3530</f>
        <v>15.458799999999989</v>
      </c>
      <c r="J3527" s="166">
        <f>+'ELAP_IPCO-APND'!D3530</f>
        <v>8.5333000000000006</v>
      </c>
      <c r="K3527" s="166">
        <f>+(ExportsELAP[[#This Row],[Exports kWh - MPT]]/1000)*ExportsELAP[[#This Row],[EIM Price]]</f>
        <v>0.13191457803999992</v>
      </c>
      <c r="L3527" s="167" t="str">
        <f>+INDEX(ECR_Hours!$I$12:$I$15,MATCH(ExportsELAP[[#This Row],[Date Prevailing]],ECR_Hours!$H$12:$H$15,1))</f>
        <v>NS</v>
      </c>
      <c r="M3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8" spans="1:13" x14ac:dyDescent="0.25">
      <c r="A3528" s="164">
        <f>+Exports!A3531</f>
        <v>44708</v>
      </c>
      <c r="B3528" s="165">
        <f t="shared" si="220"/>
        <v>2022</v>
      </c>
      <c r="C3528" s="165">
        <f t="shared" si="221"/>
        <v>5</v>
      </c>
      <c r="D3528" s="165">
        <f t="shared" si="222"/>
        <v>27</v>
      </c>
      <c r="E3528" s="165">
        <f>+Exports!B3531</f>
        <v>23</v>
      </c>
      <c r="F3528" s="165">
        <f>+WEEKDAY(ExportsELAP[[#This Row],[Date Prevailing]],1)</f>
        <v>6</v>
      </c>
      <c r="G3528" s="165">
        <f>+COUNTIFS(ECR_Hours!$K$6:$K$7,ExportsELAP[[#This Row],[Date Prevailing]])</f>
        <v>0</v>
      </c>
      <c r="H3528" s="165">
        <f t="shared" si="223"/>
        <v>6</v>
      </c>
      <c r="I3528" s="166">
        <f>+Exports!G3531</f>
        <v>14.916200000000002</v>
      </c>
      <c r="J3528" s="166">
        <f>+'ELAP_IPCO-APND'!D3531</f>
        <v>27.616289999999999</v>
      </c>
      <c r="K3528" s="166">
        <f>+(ExportsELAP[[#This Row],[Exports kWh - MPT]]/1000)*ExportsELAP[[#This Row],[EIM Price]]</f>
        <v>0.41193010489800003</v>
      </c>
      <c r="L3528" s="167" t="str">
        <f>+INDEX(ECR_Hours!$I$12:$I$15,MATCH(ExportsELAP[[#This Row],[Date Prevailing]],ECR_Hours!$H$12:$H$15,1))</f>
        <v>NS</v>
      </c>
      <c r="M3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29" spans="1:13" x14ac:dyDescent="0.25">
      <c r="A3529" s="164">
        <f>+Exports!A3532</f>
        <v>44708</v>
      </c>
      <c r="B3529" s="165">
        <f t="shared" si="220"/>
        <v>2022</v>
      </c>
      <c r="C3529" s="165">
        <f t="shared" si="221"/>
        <v>5</v>
      </c>
      <c r="D3529" s="165">
        <f t="shared" si="222"/>
        <v>27</v>
      </c>
      <c r="E3529" s="165">
        <f>+Exports!B3532</f>
        <v>24</v>
      </c>
      <c r="F3529" s="165">
        <f>+WEEKDAY(ExportsELAP[[#This Row],[Date Prevailing]],1)</f>
        <v>6</v>
      </c>
      <c r="G3529" s="165">
        <f>+COUNTIFS(ECR_Hours!$K$6:$K$7,ExportsELAP[[#This Row],[Date Prevailing]])</f>
        <v>0</v>
      </c>
      <c r="H3529" s="165">
        <f t="shared" si="223"/>
        <v>6</v>
      </c>
      <c r="I3529" s="166">
        <f>+Exports!G3532</f>
        <v>14.0366</v>
      </c>
      <c r="J3529" s="166">
        <f>+'ELAP_IPCO-APND'!D3532</f>
        <v>50.192749999999997</v>
      </c>
      <c r="K3529" s="166">
        <f>+(ExportsELAP[[#This Row],[Exports kWh - MPT]]/1000)*ExportsELAP[[#This Row],[EIM Price]]</f>
        <v>0.70453555464999995</v>
      </c>
      <c r="L3529" s="167" t="str">
        <f>+INDEX(ECR_Hours!$I$12:$I$15,MATCH(ExportsELAP[[#This Row],[Date Prevailing]],ECR_Hours!$H$12:$H$15,1))</f>
        <v>NS</v>
      </c>
      <c r="M3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0" spans="1:13" x14ac:dyDescent="0.25">
      <c r="A3530" s="164">
        <f>+Exports!A3533</f>
        <v>44709</v>
      </c>
      <c r="B3530" s="165">
        <f t="shared" si="220"/>
        <v>2022</v>
      </c>
      <c r="C3530" s="165">
        <f t="shared" si="221"/>
        <v>5</v>
      </c>
      <c r="D3530" s="165">
        <f t="shared" si="222"/>
        <v>28</v>
      </c>
      <c r="E3530" s="165">
        <f>+Exports!B3533</f>
        <v>1</v>
      </c>
      <c r="F3530" s="165">
        <f>+WEEKDAY(ExportsELAP[[#This Row],[Date Prevailing]],1)</f>
        <v>7</v>
      </c>
      <c r="G3530" s="165">
        <f>+COUNTIFS(ECR_Hours!$K$6:$K$7,ExportsELAP[[#This Row],[Date Prevailing]])</f>
        <v>0</v>
      </c>
      <c r="H3530" s="165">
        <f t="shared" si="223"/>
        <v>7</v>
      </c>
      <c r="I3530" s="166">
        <f>+Exports!G3533</f>
        <v>46.4589</v>
      </c>
      <c r="J3530" s="166">
        <f>+'ELAP_IPCO-APND'!D3533</f>
        <v>44.824069999999999</v>
      </c>
      <c r="K3530" s="166">
        <f>+(ExportsELAP[[#This Row],[Exports kWh - MPT]]/1000)*ExportsELAP[[#This Row],[EIM Price]]</f>
        <v>2.0824769857229999</v>
      </c>
      <c r="L3530" s="167" t="str">
        <f>+INDEX(ECR_Hours!$I$12:$I$15,MATCH(ExportsELAP[[#This Row],[Date Prevailing]],ECR_Hours!$H$12:$H$15,1))</f>
        <v>NS</v>
      </c>
      <c r="M3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1" spans="1:13" x14ac:dyDescent="0.25">
      <c r="A3531" s="164">
        <f>+Exports!A3534</f>
        <v>44709</v>
      </c>
      <c r="B3531" s="165">
        <f t="shared" si="220"/>
        <v>2022</v>
      </c>
      <c r="C3531" s="165">
        <f t="shared" si="221"/>
        <v>5</v>
      </c>
      <c r="D3531" s="165">
        <f t="shared" si="222"/>
        <v>28</v>
      </c>
      <c r="E3531" s="165">
        <f>+Exports!B3534</f>
        <v>2</v>
      </c>
      <c r="F3531" s="165">
        <f>+WEEKDAY(ExportsELAP[[#This Row],[Date Prevailing]],1)</f>
        <v>7</v>
      </c>
      <c r="G3531" s="165">
        <f>+COUNTIFS(ECR_Hours!$K$6:$K$7,ExportsELAP[[#This Row],[Date Prevailing]])</f>
        <v>0</v>
      </c>
      <c r="H3531" s="165">
        <f t="shared" si="223"/>
        <v>7</v>
      </c>
      <c r="I3531" s="166">
        <f>+Exports!G3534</f>
        <v>48.594999999999999</v>
      </c>
      <c r="J3531" s="166">
        <f>+'ELAP_IPCO-APND'!D3534</f>
        <v>37.982469999999999</v>
      </c>
      <c r="K3531" s="166">
        <f>+(ExportsELAP[[#This Row],[Exports kWh - MPT]]/1000)*ExportsELAP[[#This Row],[EIM Price]]</f>
        <v>1.8457581296499999</v>
      </c>
      <c r="L3531" s="167" t="str">
        <f>+INDEX(ECR_Hours!$I$12:$I$15,MATCH(ExportsELAP[[#This Row],[Date Prevailing]],ECR_Hours!$H$12:$H$15,1))</f>
        <v>NS</v>
      </c>
      <c r="M3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2" spans="1:13" x14ac:dyDescent="0.25">
      <c r="A3532" s="164">
        <f>+Exports!A3535</f>
        <v>44709</v>
      </c>
      <c r="B3532" s="165">
        <f t="shared" si="220"/>
        <v>2022</v>
      </c>
      <c r="C3532" s="165">
        <f t="shared" si="221"/>
        <v>5</v>
      </c>
      <c r="D3532" s="165">
        <f t="shared" si="222"/>
        <v>28</v>
      </c>
      <c r="E3532" s="165">
        <f>+Exports!B3535</f>
        <v>3</v>
      </c>
      <c r="F3532" s="165">
        <f>+WEEKDAY(ExportsELAP[[#This Row],[Date Prevailing]],1)</f>
        <v>7</v>
      </c>
      <c r="G3532" s="165">
        <f>+COUNTIFS(ECR_Hours!$K$6:$K$7,ExportsELAP[[#This Row],[Date Prevailing]])</f>
        <v>0</v>
      </c>
      <c r="H3532" s="165">
        <f t="shared" si="223"/>
        <v>7</v>
      </c>
      <c r="I3532" s="166">
        <f>+Exports!G3535</f>
        <v>49.252000000000002</v>
      </c>
      <c r="J3532" s="166">
        <f>+'ELAP_IPCO-APND'!D3535</f>
        <v>37.904319999999998</v>
      </c>
      <c r="K3532" s="166">
        <f>+(ExportsELAP[[#This Row],[Exports kWh - MPT]]/1000)*ExportsELAP[[#This Row],[EIM Price]]</f>
        <v>1.8668635686400001</v>
      </c>
      <c r="L3532" s="167" t="str">
        <f>+INDEX(ECR_Hours!$I$12:$I$15,MATCH(ExportsELAP[[#This Row],[Date Prevailing]],ECR_Hours!$H$12:$H$15,1))</f>
        <v>NS</v>
      </c>
      <c r="M3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3" spans="1:13" x14ac:dyDescent="0.25">
      <c r="A3533" s="164">
        <f>+Exports!A3536</f>
        <v>44709</v>
      </c>
      <c r="B3533" s="165">
        <f t="shared" si="220"/>
        <v>2022</v>
      </c>
      <c r="C3533" s="165">
        <f t="shared" si="221"/>
        <v>5</v>
      </c>
      <c r="D3533" s="165">
        <f t="shared" si="222"/>
        <v>28</v>
      </c>
      <c r="E3533" s="165">
        <f>+Exports!B3536</f>
        <v>4</v>
      </c>
      <c r="F3533" s="165">
        <f>+WEEKDAY(ExportsELAP[[#This Row],[Date Prevailing]],1)</f>
        <v>7</v>
      </c>
      <c r="G3533" s="165">
        <f>+COUNTIFS(ECR_Hours!$K$6:$K$7,ExportsELAP[[#This Row],[Date Prevailing]])</f>
        <v>0</v>
      </c>
      <c r="H3533" s="165">
        <f t="shared" si="223"/>
        <v>7</v>
      </c>
      <c r="I3533" s="166">
        <f>+Exports!G3536</f>
        <v>22.282200000000003</v>
      </c>
      <c r="J3533" s="166">
        <f>+'ELAP_IPCO-APND'!D3536</f>
        <v>32.611400000000003</v>
      </c>
      <c r="K3533" s="166">
        <f>+(ExportsELAP[[#This Row],[Exports kWh - MPT]]/1000)*ExportsELAP[[#This Row],[EIM Price]]</f>
        <v>0.72665373708000014</v>
      </c>
      <c r="L3533" s="167" t="str">
        <f>+INDEX(ECR_Hours!$I$12:$I$15,MATCH(ExportsELAP[[#This Row],[Date Prevailing]],ECR_Hours!$H$12:$H$15,1))</f>
        <v>NS</v>
      </c>
      <c r="M3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4" spans="1:13" x14ac:dyDescent="0.25">
      <c r="A3534" s="164">
        <f>+Exports!A3537</f>
        <v>44709</v>
      </c>
      <c r="B3534" s="165">
        <f t="shared" si="220"/>
        <v>2022</v>
      </c>
      <c r="C3534" s="165">
        <f t="shared" si="221"/>
        <v>5</v>
      </c>
      <c r="D3534" s="165">
        <f t="shared" si="222"/>
        <v>28</v>
      </c>
      <c r="E3534" s="165">
        <f>+Exports!B3537</f>
        <v>5</v>
      </c>
      <c r="F3534" s="165">
        <f>+WEEKDAY(ExportsELAP[[#This Row],[Date Prevailing]],1)</f>
        <v>7</v>
      </c>
      <c r="G3534" s="165">
        <f>+COUNTIFS(ECR_Hours!$K$6:$K$7,ExportsELAP[[#This Row],[Date Prevailing]])</f>
        <v>0</v>
      </c>
      <c r="H3534" s="165">
        <f t="shared" si="223"/>
        <v>7</v>
      </c>
      <c r="I3534" s="166">
        <f>+Exports!G3537</f>
        <v>52.855800000000002</v>
      </c>
      <c r="J3534" s="166">
        <f>+'ELAP_IPCO-APND'!D3537</f>
        <v>37.497369999999997</v>
      </c>
      <c r="K3534" s="166">
        <f>+(ExportsELAP[[#This Row],[Exports kWh - MPT]]/1000)*ExportsELAP[[#This Row],[EIM Price]]</f>
        <v>1.9819534892459998</v>
      </c>
      <c r="L3534" s="167" t="str">
        <f>+INDEX(ECR_Hours!$I$12:$I$15,MATCH(ExportsELAP[[#This Row],[Date Prevailing]],ECR_Hours!$H$12:$H$15,1))</f>
        <v>NS</v>
      </c>
      <c r="M3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5" spans="1:13" x14ac:dyDescent="0.25">
      <c r="A3535" s="164">
        <f>+Exports!A3538</f>
        <v>44709</v>
      </c>
      <c r="B3535" s="165">
        <f t="shared" si="220"/>
        <v>2022</v>
      </c>
      <c r="C3535" s="165">
        <f t="shared" si="221"/>
        <v>5</v>
      </c>
      <c r="D3535" s="165">
        <f t="shared" si="222"/>
        <v>28</v>
      </c>
      <c r="E3535" s="165">
        <f>+Exports!B3538</f>
        <v>6</v>
      </c>
      <c r="F3535" s="165">
        <f>+WEEKDAY(ExportsELAP[[#This Row],[Date Prevailing]],1)</f>
        <v>7</v>
      </c>
      <c r="G3535" s="165">
        <f>+COUNTIFS(ECR_Hours!$K$6:$K$7,ExportsELAP[[#This Row],[Date Prevailing]])</f>
        <v>0</v>
      </c>
      <c r="H3535" s="165">
        <f t="shared" si="223"/>
        <v>7</v>
      </c>
      <c r="I3535" s="166">
        <f>+Exports!G3538</f>
        <v>24.927599999999998</v>
      </c>
      <c r="J3535" s="166">
        <f>+'ELAP_IPCO-APND'!D3538</f>
        <v>38.121319999999997</v>
      </c>
      <c r="K3535" s="166">
        <f>+(ExportsELAP[[#This Row],[Exports kWh - MPT]]/1000)*ExportsELAP[[#This Row],[EIM Price]]</f>
        <v>0.9502730164319998</v>
      </c>
      <c r="L3535" s="167" t="str">
        <f>+INDEX(ECR_Hours!$I$12:$I$15,MATCH(ExportsELAP[[#This Row],[Date Prevailing]],ECR_Hours!$H$12:$H$15,1))</f>
        <v>NS</v>
      </c>
      <c r="M3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6" spans="1:13" x14ac:dyDescent="0.25">
      <c r="A3536" s="164">
        <f>+Exports!A3539</f>
        <v>44709</v>
      </c>
      <c r="B3536" s="165">
        <f t="shared" si="220"/>
        <v>2022</v>
      </c>
      <c r="C3536" s="165">
        <f t="shared" si="221"/>
        <v>5</v>
      </c>
      <c r="D3536" s="165">
        <f t="shared" si="222"/>
        <v>28</v>
      </c>
      <c r="E3536" s="165">
        <f>+Exports!B3539</f>
        <v>7</v>
      </c>
      <c r="F3536" s="165">
        <f>+WEEKDAY(ExportsELAP[[#This Row],[Date Prevailing]],1)</f>
        <v>7</v>
      </c>
      <c r="G3536" s="165">
        <f>+COUNTIFS(ECR_Hours!$K$6:$K$7,ExportsELAP[[#This Row],[Date Prevailing]])</f>
        <v>0</v>
      </c>
      <c r="H3536" s="165">
        <f t="shared" si="223"/>
        <v>7</v>
      </c>
      <c r="I3536" s="166">
        <f>+Exports!G3539</f>
        <v>71.221900000000005</v>
      </c>
      <c r="J3536" s="166">
        <f>+'ELAP_IPCO-APND'!D3539</f>
        <v>37.03828</v>
      </c>
      <c r="K3536" s="166">
        <f>+(ExportsELAP[[#This Row],[Exports kWh - MPT]]/1000)*ExportsELAP[[#This Row],[EIM Price]]</f>
        <v>2.6379366743320003</v>
      </c>
      <c r="L3536" s="167" t="str">
        <f>+INDEX(ECR_Hours!$I$12:$I$15,MATCH(ExportsELAP[[#This Row],[Date Prevailing]],ECR_Hours!$H$12:$H$15,1))</f>
        <v>NS</v>
      </c>
      <c r="M3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7" spans="1:13" x14ac:dyDescent="0.25">
      <c r="A3537" s="164">
        <f>+Exports!A3540</f>
        <v>44709</v>
      </c>
      <c r="B3537" s="165">
        <f t="shared" si="220"/>
        <v>2022</v>
      </c>
      <c r="C3537" s="165">
        <f t="shared" si="221"/>
        <v>5</v>
      </c>
      <c r="D3537" s="165">
        <f t="shared" si="222"/>
        <v>28</v>
      </c>
      <c r="E3537" s="165">
        <f>+Exports!B3540</f>
        <v>8</v>
      </c>
      <c r="F3537" s="165">
        <f>+WEEKDAY(ExportsELAP[[#This Row],[Date Prevailing]],1)</f>
        <v>7</v>
      </c>
      <c r="G3537" s="165">
        <f>+COUNTIFS(ECR_Hours!$K$6:$K$7,ExportsELAP[[#This Row],[Date Prevailing]])</f>
        <v>0</v>
      </c>
      <c r="H3537" s="165">
        <f t="shared" si="223"/>
        <v>7</v>
      </c>
      <c r="I3537" s="166">
        <f>+Exports!G3540</f>
        <v>1474.7204999999999</v>
      </c>
      <c r="J3537" s="166">
        <f>+'ELAP_IPCO-APND'!D3540</f>
        <v>43.219520000000003</v>
      </c>
      <c r="K3537" s="166">
        <f>+(ExportsELAP[[#This Row],[Exports kWh - MPT]]/1000)*ExportsELAP[[#This Row],[EIM Price]]</f>
        <v>63.736712144160002</v>
      </c>
      <c r="L3537" s="167" t="str">
        <f>+INDEX(ECR_Hours!$I$12:$I$15,MATCH(ExportsELAP[[#This Row],[Date Prevailing]],ECR_Hours!$H$12:$H$15,1))</f>
        <v>NS</v>
      </c>
      <c r="M3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8" spans="1:13" x14ac:dyDescent="0.25">
      <c r="A3538" s="164">
        <f>+Exports!A3541</f>
        <v>44709</v>
      </c>
      <c r="B3538" s="165">
        <f t="shared" si="220"/>
        <v>2022</v>
      </c>
      <c r="C3538" s="165">
        <f t="shared" si="221"/>
        <v>5</v>
      </c>
      <c r="D3538" s="165">
        <f t="shared" si="222"/>
        <v>28</v>
      </c>
      <c r="E3538" s="165">
        <f>+Exports!B3541</f>
        <v>9</v>
      </c>
      <c r="F3538" s="165">
        <f>+WEEKDAY(ExportsELAP[[#This Row],[Date Prevailing]],1)</f>
        <v>7</v>
      </c>
      <c r="G3538" s="165">
        <f>+COUNTIFS(ECR_Hours!$K$6:$K$7,ExportsELAP[[#This Row],[Date Prevailing]])</f>
        <v>0</v>
      </c>
      <c r="H3538" s="165">
        <f t="shared" si="223"/>
        <v>7</v>
      </c>
      <c r="I3538" s="166">
        <f>+Exports!G3541</f>
        <v>7269.0939000000008</v>
      </c>
      <c r="J3538" s="166">
        <f>+'ELAP_IPCO-APND'!D3541</f>
        <v>31.066800000000001</v>
      </c>
      <c r="K3538" s="166">
        <f>+(ExportsELAP[[#This Row],[Exports kWh - MPT]]/1000)*ExportsELAP[[#This Row],[EIM Price]]</f>
        <v>225.82748637252001</v>
      </c>
      <c r="L3538" s="167" t="str">
        <f>+INDEX(ECR_Hours!$I$12:$I$15,MATCH(ExportsELAP[[#This Row],[Date Prevailing]],ECR_Hours!$H$12:$H$15,1))</f>
        <v>NS</v>
      </c>
      <c r="M3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39" spans="1:13" x14ac:dyDescent="0.25">
      <c r="A3539" s="164">
        <f>+Exports!A3542</f>
        <v>44709</v>
      </c>
      <c r="B3539" s="165">
        <f t="shared" si="220"/>
        <v>2022</v>
      </c>
      <c r="C3539" s="165">
        <f t="shared" si="221"/>
        <v>5</v>
      </c>
      <c r="D3539" s="165">
        <f t="shared" si="222"/>
        <v>28</v>
      </c>
      <c r="E3539" s="165">
        <f>+Exports!B3542</f>
        <v>10</v>
      </c>
      <c r="F3539" s="165">
        <f>+WEEKDAY(ExportsELAP[[#This Row],[Date Prevailing]],1)</f>
        <v>7</v>
      </c>
      <c r="G3539" s="165">
        <f>+COUNTIFS(ECR_Hours!$K$6:$K$7,ExportsELAP[[#This Row],[Date Prevailing]])</f>
        <v>0</v>
      </c>
      <c r="H3539" s="165">
        <f t="shared" si="223"/>
        <v>7</v>
      </c>
      <c r="I3539" s="166">
        <f>+Exports!G3542</f>
        <v>17480.260200000001</v>
      </c>
      <c r="J3539" s="166">
        <f>+'ELAP_IPCO-APND'!D3542</f>
        <v>19.17869</v>
      </c>
      <c r="K3539" s="166">
        <f>+(ExportsELAP[[#This Row],[Exports kWh - MPT]]/1000)*ExportsELAP[[#This Row],[EIM Price]]</f>
        <v>335.24849149513801</v>
      </c>
      <c r="L3539" s="167" t="str">
        <f>+INDEX(ECR_Hours!$I$12:$I$15,MATCH(ExportsELAP[[#This Row],[Date Prevailing]],ECR_Hours!$H$12:$H$15,1))</f>
        <v>NS</v>
      </c>
      <c r="M3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0" spans="1:13" x14ac:dyDescent="0.25">
      <c r="A3540" s="164">
        <f>+Exports!A3543</f>
        <v>44709</v>
      </c>
      <c r="B3540" s="165">
        <f t="shared" si="220"/>
        <v>2022</v>
      </c>
      <c r="C3540" s="165">
        <f t="shared" si="221"/>
        <v>5</v>
      </c>
      <c r="D3540" s="165">
        <f t="shared" si="222"/>
        <v>28</v>
      </c>
      <c r="E3540" s="165">
        <f>+Exports!B3543</f>
        <v>11</v>
      </c>
      <c r="F3540" s="165">
        <f>+WEEKDAY(ExportsELAP[[#This Row],[Date Prevailing]],1)</f>
        <v>7</v>
      </c>
      <c r="G3540" s="165">
        <f>+COUNTIFS(ECR_Hours!$K$6:$K$7,ExportsELAP[[#This Row],[Date Prevailing]])</f>
        <v>0</v>
      </c>
      <c r="H3540" s="165">
        <f t="shared" si="223"/>
        <v>7</v>
      </c>
      <c r="I3540" s="166">
        <f>+Exports!G3543</f>
        <v>29624.756600000001</v>
      </c>
      <c r="J3540" s="166">
        <f>+'ELAP_IPCO-APND'!D3543</f>
        <v>4.9321700000000002</v>
      </c>
      <c r="K3540" s="166">
        <f>+(ExportsELAP[[#This Row],[Exports kWh - MPT]]/1000)*ExportsELAP[[#This Row],[EIM Price]]</f>
        <v>146.11433575982201</v>
      </c>
      <c r="L3540" s="167" t="str">
        <f>+INDEX(ECR_Hours!$I$12:$I$15,MATCH(ExportsELAP[[#This Row],[Date Prevailing]],ECR_Hours!$H$12:$H$15,1))</f>
        <v>NS</v>
      </c>
      <c r="M3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1" spans="1:13" x14ac:dyDescent="0.25">
      <c r="A3541" s="164">
        <f>+Exports!A3544</f>
        <v>44709</v>
      </c>
      <c r="B3541" s="165">
        <f t="shared" si="220"/>
        <v>2022</v>
      </c>
      <c r="C3541" s="165">
        <f t="shared" si="221"/>
        <v>5</v>
      </c>
      <c r="D3541" s="165">
        <f t="shared" si="222"/>
        <v>28</v>
      </c>
      <c r="E3541" s="165">
        <f>+Exports!B3544</f>
        <v>12</v>
      </c>
      <c r="F3541" s="165">
        <f>+WEEKDAY(ExportsELAP[[#This Row],[Date Prevailing]],1)</f>
        <v>7</v>
      </c>
      <c r="G3541" s="165">
        <f>+COUNTIFS(ECR_Hours!$K$6:$K$7,ExportsELAP[[#This Row],[Date Prevailing]])</f>
        <v>0</v>
      </c>
      <c r="H3541" s="165">
        <f t="shared" si="223"/>
        <v>7</v>
      </c>
      <c r="I3541" s="166">
        <f>+Exports!G3544</f>
        <v>36862.261200000001</v>
      </c>
      <c r="J3541" s="166">
        <f>+'ELAP_IPCO-APND'!D3544</f>
        <v>0.21099999999999999</v>
      </c>
      <c r="K3541" s="166">
        <f>+(ExportsELAP[[#This Row],[Exports kWh - MPT]]/1000)*ExportsELAP[[#This Row],[EIM Price]]</f>
        <v>7.7779371131999993</v>
      </c>
      <c r="L3541" s="167" t="str">
        <f>+INDEX(ECR_Hours!$I$12:$I$15,MATCH(ExportsELAP[[#This Row],[Date Prevailing]],ECR_Hours!$H$12:$H$15,1))</f>
        <v>NS</v>
      </c>
      <c r="M3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2" spans="1:13" x14ac:dyDescent="0.25">
      <c r="A3542" s="164">
        <f>+Exports!A3545</f>
        <v>44709</v>
      </c>
      <c r="B3542" s="165">
        <f t="shared" si="220"/>
        <v>2022</v>
      </c>
      <c r="C3542" s="165">
        <f t="shared" si="221"/>
        <v>5</v>
      </c>
      <c r="D3542" s="165">
        <f t="shared" si="222"/>
        <v>28</v>
      </c>
      <c r="E3542" s="165">
        <f>+Exports!B3545</f>
        <v>13</v>
      </c>
      <c r="F3542" s="165">
        <f>+WEEKDAY(ExportsELAP[[#This Row],[Date Prevailing]],1)</f>
        <v>7</v>
      </c>
      <c r="G3542" s="165">
        <f>+COUNTIFS(ECR_Hours!$K$6:$K$7,ExportsELAP[[#This Row],[Date Prevailing]])</f>
        <v>0</v>
      </c>
      <c r="H3542" s="165">
        <f t="shared" si="223"/>
        <v>7</v>
      </c>
      <c r="I3542" s="166">
        <f>+Exports!G3545</f>
        <v>40259.203999999998</v>
      </c>
      <c r="J3542" s="166">
        <f>+'ELAP_IPCO-APND'!D3545</f>
        <v>-8.2100000000000003E-3</v>
      </c>
      <c r="K3542" s="166">
        <f>+(ExportsELAP[[#This Row],[Exports kWh - MPT]]/1000)*ExportsELAP[[#This Row],[EIM Price]]</f>
        <v>-0.33052806483999997</v>
      </c>
      <c r="L3542" s="167" t="str">
        <f>+INDEX(ECR_Hours!$I$12:$I$15,MATCH(ExportsELAP[[#This Row],[Date Prevailing]],ECR_Hours!$H$12:$H$15,1))</f>
        <v>NS</v>
      </c>
      <c r="M3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3" spans="1:13" x14ac:dyDescent="0.25">
      <c r="A3543" s="164">
        <f>+Exports!A3546</f>
        <v>44709</v>
      </c>
      <c r="B3543" s="165">
        <f t="shared" si="220"/>
        <v>2022</v>
      </c>
      <c r="C3543" s="165">
        <f t="shared" si="221"/>
        <v>5</v>
      </c>
      <c r="D3543" s="165">
        <f t="shared" si="222"/>
        <v>28</v>
      </c>
      <c r="E3543" s="165">
        <f>+Exports!B3546</f>
        <v>14</v>
      </c>
      <c r="F3543" s="165">
        <f>+WEEKDAY(ExportsELAP[[#This Row],[Date Prevailing]],1)</f>
        <v>7</v>
      </c>
      <c r="G3543" s="165">
        <f>+COUNTIFS(ECR_Hours!$K$6:$K$7,ExportsELAP[[#This Row],[Date Prevailing]])</f>
        <v>0</v>
      </c>
      <c r="H3543" s="165">
        <f t="shared" si="223"/>
        <v>7</v>
      </c>
      <c r="I3543" s="166">
        <f>+Exports!G3546</f>
        <v>42420.767200000002</v>
      </c>
      <c r="J3543" s="166">
        <f>+'ELAP_IPCO-APND'!D3546</f>
        <v>-0.11233</v>
      </c>
      <c r="K3543" s="166">
        <f>+(ExportsELAP[[#This Row],[Exports kWh - MPT]]/1000)*ExportsELAP[[#This Row],[EIM Price]]</f>
        <v>-4.7651247795760003</v>
      </c>
      <c r="L3543" s="167" t="str">
        <f>+INDEX(ECR_Hours!$I$12:$I$15,MATCH(ExportsELAP[[#This Row],[Date Prevailing]],ECR_Hours!$H$12:$H$15,1))</f>
        <v>NS</v>
      </c>
      <c r="M3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4" spans="1:13" x14ac:dyDescent="0.25">
      <c r="A3544" s="164">
        <f>+Exports!A3547</f>
        <v>44709</v>
      </c>
      <c r="B3544" s="165">
        <f t="shared" si="220"/>
        <v>2022</v>
      </c>
      <c r="C3544" s="165">
        <f t="shared" si="221"/>
        <v>5</v>
      </c>
      <c r="D3544" s="165">
        <f t="shared" si="222"/>
        <v>28</v>
      </c>
      <c r="E3544" s="165">
        <f>+Exports!B3547</f>
        <v>15</v>
      </c>
      <c r="F3544" s="165">
        <f>+WEEKDAY(ExportsELAP[[#This Row],[Date Prevailing]],1)</f>
        <v>7</v>
      </c>
      <c r="G3544" s="165">
        <f>+COUNTIFS(ECR_Hours!$K$6:$K$7,ExportsELAP[[#This Row],[Date Prevailing]])</f>
        <v>0</v>
      </c>
      <c r="H3544" s="165">
        <f t="shared" si="223"/>
        <v>7</v>
      </c>
      <c r="I3544" s="166">
        <f>+Exports!G3547</f>
        <v>45832.719400000002</v>
      </c>
      <c r="J3544" s="166">
        <f>+'ELAP_IPCO-APND'!D3547</f>
        <v>-0.59704000000000002</v>
      </c>
      <c r="K3544" s="166">
        <f>+(ExportsELAP[[#This Row],[Exports kWh - MPT]]/1000)*ExportsELAP[[#This Row],[EIM Price]]</f>
        <v>-27.363966790576001</v>
      </c>
      <c r="L3544" s="167" t="str">
        <f>+INDEX(ECR_Hours!$I$12:$I$15,MATCH(ExportsELAP[[#This Row],[Date Prevailing]],ECR_Hours!$H$12:$H$15,1))</f>
        <v>NS</v>
      </c>
      <c r="M3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5" spans="1:13" x14ac:dyDescent="0.25">
      <c r="A3545" s="164">
        <f>+Exports!A3548</f>
        <v>44709</v>
      </c>
      <c r="B3545" s="165">
        <f t="shared" si="220"/>
        <v>2022</v>
      </c>
      <c r="C3545" s="165">
        <f t="shared" si="221"/>
        <v>5</v>
      </c>
      <c r="D3545" s="165">
        <f t="shared" si="222"/>
        <v>28</v>
      </c>
      <c r="E3545" s="165">
        <f>+Exports!B3548</f>
        <v>16</v>
      </c>
      <c r="F3545" s="165">
        <f>+WEEKDAY(ExportsELAP[[#This Row],[Date Prevailing]],1)</f>
        <v>7</v>
      </c>
      <c r="G3545" s="165">
        <f>+COUNTIFS(ECR_Hours!$K$6:$K$7,ExportsELAP[[#This Row],[Date Prevailing]])</f>
        <v>0</v>
      </c>
      <c r="H3545" s="165">
        <f t="shared" si="223"/>
        <v>7</v>
      </c>
      <c r="I3545" s="166">
        <f>+Exports!G3548</f>
        <v>44491.975100000003</v>
      </c>
      <c r="J3545" s="166">
        <f>+'ELAP_IPCO-APND'!D3548</f>
        <v>-8.0499999999999999E-3</v>
      </c>
      <c r="K3545" s="166">
        <f>+(ExportsELAP[[#This Row],[Exports kWh - MPT]]/1000)*ExportsELAP[[#This Row],[EIM Price]]</f>
        <v>-0.35816039955500001</v>
      </c>
      <c r="L3545" s="167" t="str">
        <f>+INDEX(ECR_Hours!$I$12:$I$15,MATCH(ExportsELAP[[#This Row],[Date Prevailing]],ECR_Hours!$H$12:$H$15,1))</f>
        <v>NS</v>
      </c>
      <c r="M3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6" spans="1:13" x14ac:dyDescent="0.25">
      <c r="A3546" s="164">
        <f>+Exports!A3549</f>
        <v>44709</v>
      </c>
      <c r="B3546" s="165">
        <f t="shared" si="220"/>
        <v>2022</v>
      </c>
      <c r="C3546" s="165">
        <f t="shared" si="221"/>
        <v>5</v>
      </c>
      <c r="D3546" s="165">
        <f t="shared" si="222"/>
        <v>28</v>
      </c>
      <c r="E3546" s="165">
        <f>+Exports!B3549</f>
        <v>17</v>
      </c>
      <c r="F3546" s="165">
        <f>+WEEKDAY(ExportsELAP[[#This Row],[Date Prevailing]],1)</f>
        <v>7</v>
      </c>
      <c r="G3546" s="165">
        <f>+COUNTIFS(ECR_Hours!$K$6:$K$7,ExportsELAP[[#This Row],[Date Prevailing]])</f>
        <v>0</v>
      </c>
      <c r="H3546" s="165">
        <f t="shared" si="223"/>
        <v>7</v>
      </c>
      <c r="I3546" s="166">
        <f>+Exports!G3549</f>
        <v>36219.361199999999</v>
      </c>
      <c r="J3546" s="166">
        <f>+'ELAP_IPCO-APND'!D3549</f>
        <v>3.3089300000000001</v>
      </c>
      <c r="K3546" s="166">
        <f>+(ExportsELAP[[#This Row],[Exports kWh - MPT]]/1000)*ExportsELAP[[#This Row],[EIM Price]]</f>
        <v>119.84733085551601</v>
      </c>
      <c r="L3546" s="167" t="str">
        <f>+INDEX(ECR_Hours!$I$12:$I$15,MATCH(ExportsELAP[[#This Row],[Date Prevailing]],ECR_Hours!$H$12:$H$15,1))</f>
        <v>NS</v>
      </c>
      <c r="M3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7" spans="1:13" x14ac:dyDescent="0.25">
      <c r="A3547" s="164">
        <f>+Exports!A3550</f>
        <v>44709</v>
      </c>
      <c r="B3547" s="165">
        <f t="shared" si="220"/>
        <v>2022</v>
      </c>
      <c r="C3547" s="165">
        <f t="shared" si="221"/>
        <v>5</v>
      </c>
      <c r="D3547" s="165">
        <f t="shared" si="222"/>
        <v>28</v>
      </c>
      <c r="E3547" s="165">
        <f>+Exports!B3550</f>
        <v>18</v>
      </c>
      <c r="F3547" s="165">
        <f>+WEEKDAY(ExportsELAP[[#This Row],[Date Prevailing]],1)</f>
        <v>7</v>
      </c>
      <c r="G3547" s="165">
        <f>+COUNTIFS(ECR_Hours!$K$6:$K$7,ExportsELAP[[#This Row],[Date Prevailing]])</f>
        <v>0</v>
      </c>
      <c r="H3547" s="165">
        <f t="shared" si="223"/>
        <v>7</v>
      </c>
      <c r="I3547" s="166">
        <f>+Exports!G3550</f>
        <v>11930.1224</v>
      </c>
      <c r="J3547" s="166">
        <f>+'ELAP_IPCO-APND'!D3550</f>
        <v>14.53293</v>
      </c>
      <c r="K3547" s="166">
        <f>+(ExportsELAP[[#This Row],[Exports kWh - MPT]]/1000)*ExportsELAP[[#This Row],[EIM Price]]</f>
        <v>173.37963373063201</v>
      </c>
      <c r="L3547" s="167" t="str">
        <f>+INDEX(ECR_Hours!$I$12:$I$15,MATCH(ExportsELAP[[#This Row],[Date Prevailing]],ECR_Hours!$H$12:$H$15,1))</f>
        <v>NS</v>
      </c>
      <c r="M3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8" spans="1:13" x14ac:dyDescent="0.25">
      <c r="A3548" s="164">
        <f>+Exports!A3551</f>
        <v>44709</v>
      </c>
      <c r="B3548" s="165">
        <f t="shared" si="220"/>
        <v>2022</v>
      </c>
      <c r="C3548" s="165">
        <f t="shared" si="221"/>
        <v>5</v>
      </c>
      <c r="D3548" s="165">
        <f t="shared" si="222"/>
        <v>28</v>
      </c>
      <c r="E3548" s="165">
        <f>+Exports!B3551</f>
        <v>19</v>
      </c>
      <c r="F3548" s="165">
        <f>+WEEKDAY(ExportsELAP[[#This Row],[Date Prevailing]],1)</f>
        <v>7</v>
      </c>
      <c r="G3548" s="165">
        <f>+COUNTIFS(ECR_Hours!$K$6:$K$7,ExportsELAP[[#This Row],[Date Prevailing]])</f>
        <v>0</v>
      </c>
      <c r="H3548" s="165">
        <f t="shared" si="223"/>
        <v>7</v>
      </c>
      <c r="I3548" s="166">
        <f>+Exports!G3551</f>
        <v>7528.5885999999991</v>
      </c>
      <c r="J3548" s="166">
        <f>+'ELAP_IPCO-APND'!D3551</f>
        <v>17.772369999999999</v>
      </c>
      <c r="K3548" s="166">
        <f>+(ExportsELAP[[#This Row],[Exports kWh - MPT]]/1000)*ExportsELAP[[#This Row],[EIM Price]]</f>
        <v>133.80086217698198</v>
      </c>
      <c r="L3548" s="167" t="str">
        <f>+INDEX(ECR_Hours!$I$12:$I$15,MATCH(ExportsELAP[[#This Row],[Date Prevailing]],ECR_Hours!$H$12:$H$15,1))</f>
        <v>NS</v>
      </c>
      <c r="M3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49" spans="1:13" x14ac:dyDescent="0.25">
      <c r="A3549" s="164">
        <f>+Exports!A3552</f>
        <v>44709</v>
      </c>
      <c r="B3549" s="165">
        <f t="shared" si="220"/>
        <v>2022</v>
      </c>
      <c r="C3549" s="165">
        <f t="shared" si="221"/>
        <v>5</v>
      </c>
      <c r="D3549" s="165">
        <f t="shared" si="222"/>
        <v>28</v>
      </c>
      <c r="E3549" s="165">
        <f>+Exports!B3552</f>
        <v>20</v>
      </c>
      <c r="F3549" s="165">
        <f>+WEEKDAY(ExportsELAP[[#This Row],[Date Prevailing]],1)</f>
        <v>7</v>
      </c>
      <c r="G3549" s="165">
        <f>+COUNTIFS(ECR_Hours!$K$6:$K$7,ExportsELAP[[#This Row],[Date Prevailing]])</f>
        <v>0</v>
      </c>
      <c r="H3549" s="165">
        <f t="shared" si="223"/>
        <v>7</v>
      </c>
      <c r="I3549" s="166">
        <f>+Exports!G3552</f>
        <v>4358.3615999999993</v>
      </c>
      <c r="J3549" s="166">
        <f>+'ELAP_IPCO-APND'!D3552</f>
        <v>60.042639999999999</v>
      </c>
      <c r="K3549" s="166">
        <f>+(ExportsELAP[[#This Row],[Exports kWh - MPT]]/1000)*ExportsELAP[[#This Row],[EIM Price]]</f>
        <v>261.68753653862393</v>
      </c>
      <c r="L3549" s="167" t="str">
        <f>+INDEX(ECR_Hours!$I$12:$I$15,MATCH(ExportsELAP[[#This Row],[Date Prevailing]],ECR_Hours!$H$12:$H$15,1))</f>
        <v>NS</v>
      </c>
      <c r="M3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0" spans="1:13" x14ac:dyDescent="0.25">
      <c r="A3550" s="164">
        <f>+Exports!A3553</f>
        <v>44709</v>
      </c>
      <c r="B3550" s="165">
        <f t="shared" si="220"/>
        <v>2022</v>
      </c>
      <c r="C3550" s="165">
        <f t="shared" si="221"/>
        <v>5</v>
      </c>
      <c r="D3550" s="165">
        <f t="shared" si="222"/>
        <v>28</v>
      </c>
      <c r="E3550" s="165">
        <f>+Exports!B3553</f>
        <v>21</v>
      </c>
      <c r="F3550" s="165">
        <f>+WEEKDAY(ExportsELAP[[#This Row],[Date Prevailing]],1)</f>
        <v>7</v>
      </c>
      <c r="G3550" s="165">
        <f>+COUNTIFS(ECR_Hours!$K$6:$K$7,ExportsELAP[[#This Row],[Date Prevailing]])</f>
        <v>0</v>
      </c>
      <c r="H3550" s="165">
        <f t="shared" si="223"/>
        <v>7</v>
      </c>
      <c r="I3550" s="166">
        <f>+Exports!G3553</f>
        <v>963.95150000000001</v>
      </c>
      <c r="J3550" s="166">
        <f>+'ELAP_IPCO-APND'!D3553</f>
        <v>53.756160000000001</v>
      </c>
      <c r="K3550" s="166">
        <f>+(ExportsELAP[[#This Row],[Exports kWh - MPT]]/1000)*ExportsELAP[[#This Row],[EIM Price]]</f>
        <v>51.818331066239999</v>
      </c>
      <c r="L3550" s="167" t="str">
        <f>+INDEX(ECR_Hours!$I$12:$I$15,MATCH(ExportsELAP[[#This Row],[Date Prevailing]],ECR_Hours!$H$12:$H$15,1))</f>
        <v>NS</v>
      </c>
      <c r="M3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1" spans="1:13" x14ac:dyDescent="0.25">
      <c r="A3551" s="164">
        <f>+Exports!A3554</f>
        <v>44709</v>
      </c>
      <c r="B3551" s="165">
        <f t="shared" si="220"/>
        <v>2022</v>
      </c>
      <c r="C3551" s="165">
        <f t="shared" si="221"/>
        <v>5</v>
      </c>
      <c r="D3551" s="165">
        <f t="shared" si="222"/>
        <v>28</v>
      </c>
      <c r="E3551" s="165">
        <f>+Exports!B3554</f>
        <v>22</v>
      </c>
      <c r="F3551" s="165">
        <f>+WEEKDAY(ExportsELAP[[#This Row],[Date Prevailing]],1)</f>
        <v>7</v>
      </c>
      <c r="G3551" s="165">
        <f>+COUNTIFS(ECR_Hours!$K$6:$K$7,ExportsELAP[[#This Row],[Date Prevailing]])</f>
        <v>0</v>
      </c>
      <c r="H3551" s="165">
        <f t="shared" si="223"/>
        <v>7</v>
      </c>
      <c r="I3551" s="166">
        <f>+Exports!G3554</f>
        <v>62.8429</v>
      </c>
      <c r="J3551" s="166">
        <f>+'ELAP_IPCO-APND'!D3554</f>
        <v>60.134230000000002</v>
      </c>
      <c r="K3551" s="166">
        <f>+(ExportsELAP[[#This Row],[Exports kWh - MPT]]/1000)*ExportsELAP[[#This Row],[EIM Price]]</f>
        <v>3.7790094024670005</v>
      </c>
      <c r="L3551" s="167" t="str">
        <f>+INDEX(ECR_Hours!$I$12:$I$15,MATCH(ExportsELAP[[#This Row],[Date Prevailing]],ECR_Hours!$H$12:$H$15,1))</f>
        <v>NS</v>
      </c>
      <c r="M3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2" spans="1:13" x14ac:dyDescent="0.25">
      <c r="A3552" s="164">
        <f>+Exports!A3555</f>
        <v>44709</v>
      </c>
      <c r="B3552" s="165">
        <f t="shared" si="220"/>
        <v>2022</v>
      </c>
      <c r="C3552" s="165">
        <f t="shared" si="221"/>
        <v>5</v>
      </c>
      <c r="D3552" s="165">
        <f t="shared" si="222"/>
        <v>28</v>
      </c>
      <c r="E3552" s="165">
        <f>+Exports!B3555</f>
        <v>23</v>
      </c>
      <c r="F3552" s="165">
        <f>+WEEKDAY(ExportsELAP[[#This Row],[Date Prevailing]],1)</f>
        <v>7</v>
      </c>
      <c r="G3552" s="165">
        <f>+COUNTIFS(ECR_Hours!$K$6:$K$7,ExportsELAP[[#This Row],[Date Prevailing]])</f>
        <v>0</v>
      </c>
      <c r="H3552" s="165">
        <f t="shared" si="223"/>
        <v>7</v>
      </c>
      <c r="I3552" s="166">
        <f>+Exports!G3555</f>
        <v>61.8005</v>
      </c>
      <c r="J3552" s="166">
        <f>+'ELAP_IPCO-APND'!D3555</f>
        <v>32.269669999999998</v>
      </c>
      <c r="K3552" s="166">
        <f>+(ExportsELAP[[#This Row],[Exports kWh - MPT]]/1000)*ExportsELAP[[#This Row],[EIM Price]]</f>
        <v>1.994281740835</v>
      </c>
      <c r="L3552" s="167" t="str">
        <f>+INDEX(ECR_Hours!$I$12:$I$15,MATCH(ExportsELAP[[#This Row],[Date Prevailing]],ECR_Hours!$H$12:$H$15,1))</f>
        <v>NS</v>
      </c>
      <c r="M3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3" spans="1:13" x14ac:dyDescent="0.25">
      <c r="A3553" s="164">
        <f>+Exports!A3556</f>
        <v>44709</v>
      </c>
      <c r="B3553" s="165">
        <f t="shared" si="220"/>
        <v>2022</v>
      </c>
      <c r="C3553" s="165">
        <f t="shared" si="221"/>
        <v>5</v>
      </c>
      <c r="D3553" s="165">
        <f t="shared" si="222"/>
        <v>28</v>
      </c>
      <c r="E3553" s="165">
        <f>+Exports!B3556</f>
        <v>24</v>
      </c>
      <c r="F3553" s="165">
        <f>+WEEKDAY(ExportsELAP[[#This Row],[Date Prevailing]],1)</f>
        <v>7</v>
      </c>
      <c r="G3553" s="165">
        <f>+COUNTIFS(ECR_Hours!$K$6:$K$7,ExportsELAP[[#This Row],[Date Prevailing]])</f>
        <v>0</v>
      </c>
      <c r="H3553" s="165">
        <f t="shared" si="223"/>
        <v>7</v>
      </c>
      <c r="I3553" s="166">
        <f>+Exports!G3556</f>
        <v>60.629400000000004</v>
      </c>
      <c r="J3553" s="166">
        <f>+'ELAP_IPCO-APND'!D3556</f>
        <v>35.485050000000001</v>
      </c>
      <c r="K3553" s="166">
        <f>+(ExportsELAP[[#This Row],[Exports kWh - MPT]]/1000)*ExportsELAP[[#This Row],[EIM Price]]</f>
        <v>2.1514372904700001</v>
      </c>
      <c r="L3553" s="167" t="str">
        <f>+INDEX(ECR_Hours!$I$12:$I$15,MATCH(ExportsELAP[[#This Row],[Date Prevailing]],ECR_Hours!$H$12:$H$15,1))</f>
        <v>NS</v>
      </c>
      <c r="M3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4" spans="1:13" x14ac:dyDescent="0.25">
      <c r="A3554" s="164">
        <f>+Exports!A3557</f>
        <v>44710</v>
      </c>
      <c r="B3554" s="165">
        <f t="shared" si="220"/>
        <v>2022</v>
      </c>
      <c r="C3554" s="165">
        <f t="shared" si="221"/>
        <v>5</v>
      </c>
      <c r="D3554" s="165">
        <f t="shared" si="222"/>
        <v>29</v>
      </c>
      <c r="E3554" s="165">
        <f>+Exports!B3557</f>
        <v>1</v>
      </c>
      <c r="F3554" s="165">
        <f>+WEEKDAY(ExportsELAP[[#This Row],[Date Prevailing]],1)</f>
        <v>1</v>
      </c>
      <c r="G3554" s="165">
        <f>+COUNTIFS(ECR_Hours!$K$6:$K$7,ExportsELAP[[#This Row],[Date Prevailing]])</f>
        <v>0</v>
      </c>
      <c r="H3554" s="165">
        <f t="shared" si="223"/>
        <v>1</v>
      </c>
      <c r="I3554" s="166">
        <f>+Exports!G3557</f>
        <v>24.031299999999991</v>
      </c>
      <c r="J3554" s="166">
        <f>+'ELAP_IPCO-APND'!D3557</f>
        <v>39.397219999999997</v>
      </c>
      <c r="K3554" s="166">
        <f>+(ExportsELAP[[#This Row],[Exports kWh - MPT]]/1000)*ExportsELAP[[#This Row],[EIM Price]]</f>
        <v>0.94676641298599962</v>
      </c>
      <c r="L3554" s="167" t="str">
        <f>+INDEX(ECR_Hours!$I$12:$I$15,MATCH(ExportsELAP[[#This Row],[Date Prevailing]],ECR_Hours!$H$12:$H$15,1))</f>
        <v>NS</v>
      </c>
      <c r="M3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5" spans="1:13" x14ac:dyDescent="0.25">
      <c r="A3555" s="164">
        <f>+Exports!A3558</f>
        <v>44710</v>
      </c>
      <c r="B3555" s="165">
        <f t="shared" si="220"/>
        <v>2022</v>
      </c>
      <c r="C3555" s="165">
        <f t="shared" si="221"/>
        <v>5</v>
      </c>
      <c r="D3555" s="165">
        <f t="shared" si="222"/>
        <v>29</v>
      </c>
      <c r="E3555" s="165">
        <f>+Exports!B3558</f>
        <v>2</v>
      </c>
      <c r="F3555" s="165">
        <f>+WEEKDAY(ExportsELAP[[#This Row],[Date Prevailing]],1)</f>
        <v>1</v>
      </c>
      <c r="G3555" s="165">
        <f>+COUNTIFS(ECR_Hours!$K$6:$K$7,ExportsELAP[[#This Row],[Date Prevailing]])</f>
        <v>0</v>
      </c>
      <c r="H3555" s="165">
        <f t="shared" si="223"/>
        <v>1</v>
      </c>
      <c r="I3555" s="166">
        <f>+Exports!G3558</f>
        <v>24.578800000000001</v>
      </c>
      <c r="J3555" s="166">
        <f>+'ELAP_IPCO-APND'!D3558</f>
        <v>11.811019999999999</v>
      </c>
      <c r="K3555" s="166">
        <f>+(ExportsELAP[[#This Row],[Exports kWh - MPT]]/1000)*ExportsELAP[[#This Row],[EIM Price]]</f>
        <v>0.29030069837599998</v>
      </c>
      <c r="L3555" s="167" t="str">
        <f>+INDEX(ECR_Hours!$I$12:$I$15,MATCH(ExportsELAP[[#This Row],[Date Prevailing]],ECR_Hours!$H$12:$H$15,1))</f>
        <v>NS</v>
      </c>
      <c r="M3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6" spans="1:13" x14ac:dyDescent="0.25">
      <c r="A3556" s="164">
        <f>+Exports!A3559</f>
        <v>44710</v>
      </c>
      <c r="B3556" s="165">
        <f t="shared" si="220"/>
        <v>2022</v>
      </c>
      <c r="C3556" s="165">
        <f t="shared" si="221"/>
        <v>5</v>
      </c>
      <c r="D3556" s="165">
        <f t="shared" si="222"/>
        <v>29</v>
      </c>
      <c r="E3556" s="165">
        <f>+Exports!B3559</f>
        <v>3</v>
      </c>
      <c r="F3556" s="165">
        <f>+WEEKDAY(ExportsELAP[[#This Row],[Date Prevailing]],1)</f>
        <v>1</v>
      </c>
      <c r="G3556" s="165">
        <f>+COUNTIFS(ECR_Hours!$K$6:$K$7,ExportsELAP[[#This Row],[Date Prevailing]])</f>
        <v>0</v>
      </c>
      <c r="H3556" s="165">
        <f t="shared" si="223"/>
        <v>1</v>
      </c>
      <c r="I3556" s="166">
        <f>+Exports!G3559</f>
        <v>27.663799999999902</v>
      </c>
      <c r="J3556" s="166">
        <f>+'ELAP_IPCO-APND'!D3559</f>
        <v>11.347160000000001</v>
      </c>
      <c r="K3556" s="166">
        <f>+(ExportsELAP[[#This Row],[Exports kWh - MPT]]/1000)*ExportsELAP[[#This Row],[EIM Price]]</f>
        <v>0.31390556480799892</v>
      </c>
      <c r="L3556" s="167" t="str">
        <f>+INDEX(ECR_Hours!$I$12:$I$15,MATCH(ExportsELAP[[#This Row],[Date Prevailing]],ECR_Hours!$H$12:$H$15,1))</f>
        <v>NS</v>
      </c>
      <c r="M3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7" spans="1:13" x14ac:dyDescent="0.25">
      <c r="A3557" s="164">
        <f>+Exports!A3560</f>
        <v>44710</v>
      </c>
      <c r="B3557" s="165">
        <f t="shared" si="220"/>
        <v>2022</v>
      </c>
      <c r="C3557" s="165">
        <f t="shared" si="221"/>
        <v>5</v>
      </c>
      <c r="D3557" s="165">
        <f t="shared" si="222"/>
        <v>29</v>
      </c>
      <c r="E3557" s="165">
        <f>+Exports!B3560</f>
        <v>4</v>
      </c>
      <c r="F3557" s="165">
        <f>+WEEKDAY(ExportsELAP[[#This Row],[Date Prevailing]],1)</f>
        <v>1</v>
      </c>
      <c r="G3557" s="165">
        <f>+COUNTIFS(ECR_Hours!$K$6:$K$7,ExportsELAP[[#This Row],[Date Prevailing]])</f>
        <v>0</v>
      </c>
      <c r="H3557" s="165">
        <f t="shared" si="223"/>
        <v>1</v>
      </c>
      <c r="I3557" s="166">
        <f>+Exports!G3560</f>
        <v>28.599199999999993</v>
      </c>
      <c r="J3557" s="166">
        <f>+'ELAP_IPCO-APND'!D3560</f>
        <v>8.1147899999999993</v>
      </c>
      <c r="K3557" s="166">
        <f>+(ExportsELAP[[#This Row],[Exports kWh - MPT]]/1000)*ExportsELAP[[#This Row],[EIM Price]]</f>
        <v>0.23207650216799991</v>
      </c>
      <c r="L3557" s="167" t="str">
        <f>+INDEX(ECR_Hours!$I$12:$I$15,MATCH(ExportsELAP[[#This Row],[Date Prevailing]],ECR_Hours!$H$12:$H$15,1))</f>
        <v>NS</v>
      </c>
      <c r="M3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8" spans="1:13" x14ac:dyDescent="0.25">
      <c r="A3558" s="164">
        <f>+Exports!A3561</f>
        <v>44710</v>
      </c>
      <c r="B3558" s="165">
        <f t="shared" si="220"/>
        <v>2022</v>
      </c>
      <c r="C3558" s="165">
        <f t="shared" si="221"/>
        <v>5</v>
      </c>
      <c r="D3558" s="165">
        <f t="shared" si="222"/>
        <v>29</v>
      </c>
      <c r="E3558" s="165">
        <f>+Exports!B3561</f>
        <v>5</v>
      </c>
      <c r="F3558" s="165">
        <f>+WEEKDAY(ExportsELAP[[#This Row],[Date Prevailing]],1)</f>
        <v>1</v>
      </c>
      <c r="G3558" s="165">
        <f>+COUNTIFS(ECR_Hours!$K$6:$K$7,ExportsELAP[[#This Row],[Date Prevailing]])</f>
        <v>0</v>
      </c>
      <c r="H3558" s="165">
        <f t="shared" si="223"/>
        <v>1</v>
      </c>
      <c r="I3558" s="166">
        <f>+Exports!G3561</f>
        <v>33.808599999999998</v>
      </c>
      <c r="J3558" s="166">
        <f>+'ELAP_IPCO-APND'!D3561</f>
        <v>-10.0541</v>
      </c>
      <c r="K3558" s="166">
        <f>+(ExportsELAP[[#This Row],[Exports kWh - MPT]]/1000)*ExportsELAP[[#This Row],[EIM Price]]</f>
        <v>-0.33991504525999999</v>
      </c>
      <c r="L3558" s="167" t="str">
        <f>+INDEX(ECR_Hours!$I$12:$I$15,MATCH(ExportsELAP[[#This Row],[Date Prevailing]],ECR_Hours!$H$12:$H$15,1))</f>
        <v>NS</v>
      </c>
      <c r="M3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59" spans="1:13" x14ac:dyDescent="0.25">
      <c r="A3559" s="164">
        <f>+Exports!A3562</f>
        <v>44710</v>
      </c>
      <c r="B3559" s="165">
        <f t="shared" si="220"/>
        <v>2022</v>
      </c>
      <c r="C3559" s="165">
        <f t="shared" si="221"/>
        <v>5</v>
      </c>
      <c r="D3559" s="165">
        <f t="shared" si="222"/>
        <v>29</v>
      </c>
      <c r="E3559" s="165">
        <f>+Exports!B3562</f>
        <v>6</v>
      </c>
      <c r="F3559" s="165">
        <f>+WEEKDAY(ExportsELAP[[#This Row],[Date Prevailing]],1)</f>
        <v>1</v>
      </c>
      <c r="G3559" s="165">
        <f>+COUNTIFS(ECR_Hours!$K$6:$K$7,ExportsELAP[[#This Row],[Date Prevailing]])</f>
        <v>0</v>
      </c>
      <c r="H3559" s="165">
        <f t="shared" si="223"/>
        <v>1</v>
      </c>
      <c r="I3559" s="166">
        <f>+Exports!G3562</f>
        <v>31.135499999999901</v>
      </c>
      <c r="J3559" s="166">
        <f>+'ELAP_IPCO-APND'!D3562</f>
        <v>15.70073</v>
      </c>
      <c r="K3559" s="166">
        <f>+(ExportsELAP[[#This Row],[Exports kWh - MPT]]/1000)*ExportsELAP[[#This Row],[EIM Price]]</f>
        <v>0.48885007891499843</v>
      </c>
      <c r="L3559" s="167" t="str">
        <f>+INDEX(ECR_Hours!$I$12:$I$15,MATCH(ExportsELAP[[#This Row],[Date Prevailing]],ECR_Hours!$H$12:$H$15,1))</f>
        <v>NS</v>
      </c>
      <c r="M3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0" spans="1:13" x14ac:dyDescent="0.25">
      <c r="A3560" s="164">
        <f>+Exports!A3563</f>
        <v>44710</v>
      </c>
      <c r="B3560" s="165">
        <f t="shared" si="220"/>
        <v>2022</v>
      </c>
      <c r="C3560" s="165">
        <f t="shared" si="221"/>
        <v>5</v>
      </c>
      <c r="D3560" s="165">
        <f t="shared" si="222"/>
        <v>29</v>
      </c>
      <c r="E3560" s="165">
        <f>+Exports!B3563</f>
        <v>7</v>
      </c>
      <c r="F3560" s="165">
        <f>+WEEKDAY(ExportsELAP[[#This Row],[Date Prevailing]],1)</f>
        <v>1</v>
      </c>
      <c r="G3560" s="165">
        <f>+COUNTIFS(ECR_Hours!$K$6:$K$7,ExportsELAP[[#This Row],[Date Prevailing]])</f>
        <v>0</v>
      </c>
      <c r="H3560" s="165">
        <f t="shared" si="223"/>
        <v>1</v>
      </c>
      <c r="I3560" s="166">
        <f>+Exports!G3563</f>
        <v>235.32989999999998</v>
      </c>
      <c r="J3560" s="166">
        <f>+'ELAP_IPCO-APND'!D3563</f>
        <v>-17.518419999999999</v>
      </c>
      <c r="K3560" s="166">
        <f>+(ExportsELAP[[#This Row],[Exports kWh - MPT]]/1000)*ExportsELAP[[#This Row],[EIM Price]]</f>
        <v>-4.1226080267579999</v>
      </c>
      <c r="L3560" s="167" t="str">
        <f>+INDEX(ECR_Hours!$I$12:$I$15,MATCH(ExportsELAP[[#This Row],[Date Prevailing]],ECR_Hours!$H$12:$H$15,1))</f>
        <v>NS</v>
      </c>
      <c r="M3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1" spans="1:13" x14ac:dyDescent="0.25">
      <c r="A3561" s="164">
        <f>+Exports!A3564</f>
        <v>44710</v>
      </c>
      <c r="B3561" s="165">
        <f t="shared" si="220"/>
        <v>2022</v>
      </c>
      <c r="C3561" s="165">
        <f t="shared" si="221"/>
        <v>5</v>
      </c>
      <c r="D3561" s="165">
        <f t="shared" si="222"/>
        <v>29</v>
      </c>
      <c r="E3561" s="165">
        <f>+Exports!B3564</f>
        <v>8</v>
      </c>
      <c r="F3561" s="165">
        <f>+WEEKDAY(ExportsELAP[[#This Row],[Date Prevailing]],1)</f>
        <v>1</v>
      </c>
      <c r="G3561" s="165">
        <f>+COUNTIFS(ECR_Hours!$K$6:$K$7,ExportsELAP[[#This Row],[Date Prevailing]])</f>
        <v>0</v>
      </c>
      <c r="H3561" s="165">
        <f t="shared" si="223"/>
        <v>1</v>
      </c>
      <c r="I3561" s="166">
        <f>+Exports!G3564</f>
        <v>2759.6356000000001</v>
      </c>
      <c r="J3561" s="166">
        <f>+'ELAP_IPCO-APND'!D3564</f>
        <v>15.285729999999999</v>
      </c>
      <c r="K3561" s="166">
        <f>+(ExportsELAP[[#This Row],[Exports kWh - MPT]]/1000)*ExportsELAP[[#This Row],[EIM Price]]</f>
        <v>42.183044679988001</v>
      </c>
      <c r="L3561" s="167" t="str">
        <f>+INDEX(ECR_Hours!$I$12:$I$15,MATCH(ExportsELAP[[#This Row],[Date Prevailing]],ECR_Hours!$H$12:$H$15,1))</f>
        <v>NS</v>
      </c>
      <c r="M3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2" spans="1:13" x14ac:dyDescent="0.25">
      <c r="A3562" s="164">
        <f>+Exports!A3565</f>
        <v>44710</v>
      </c>
      <c r="B3562" s="165">
        <f t="shared" si="220"/>
        <v>2022</v>
      </c>
      <c r="C3562" s="165">
        <f t="shared" si="221"/>
        <v>5</v>
      </c>
      <c r="D3562" s="165">
        <f t="shared" si="222"/>
        <v>29</v>
      </c>
      <c r="E3562" s="165">
        <f>+Exports!B3565</f>
        <v>9</v>
      </c>
      <c r="F3562" s="165">
        <f>+WEEKDAY(ExportsELAP[[#This Row],[Date Prevailing]],1)</f>
        <v>1</v>
      </c>
      <c r="G3562" s="165">
        <f>+COUNTIFS(ECR_Hours!$K$6:$K$7,ExportsELAP[[#This Row],[Date Prevailing]])</f>
        <v>0</v>
      </c>
      <c r="H3562" s="165">
        <f t="shared" si="223"/>
        <v>1</v>
      </c>
      <c r="I3562" s="166">
        <f>+Exports!G3565</f>
        <v>8345.9644000000008</v>
      </c>
      <c r="J3562" s="166">
        <f>+'ELAP_IPCO-APND'!D3565</f>
        <v>-9.6600000000000005E-2</v>
      </c>
      <c r="K3562" s="166">
        <f>+(ExportsELAP[[#This Row],[Exports kWh - MPT]]/1000)*ExportsELAP[[#This Row],[EIM Price]]</f>
        <v>-0.80622016104000016</v>
      </c>
      <c r="L3562" s="167" t="str">
        <f>+INDEX(ECR_Hours!$I$12:$I$15,MATCH(ExportsELAP[[#This Row],[Date Prevailing]],ECR_Hours!$H$12:$H$15,1))</f>
        <v>NS</v>
      </c>
      <c r="M3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3" spans="1:13" x14ac:dyDescent="0.25">
      <c r="A3563" s="164">
        <f>+Exports!A3566</f>
        <v>44710</v>
      </c>
      <c r="B3563" s="165">
        <f t="shared" si="220"/>
        <v>2022</v>
      </c>
      <c r="C3563" s="165">
        <f t="shared" si="221"/>
        <v>5</v>
      </c>
      <c r="D3563" s="165">
        <f t="shared" si="222"/>
        <v>29</v>
      </c>
      <c r="E3563" s="165">
        <f>+Exports!B3566</f>
        <v>10</v>
      </c>
      <c r="F3563" s="165">
        <f>+WEEKDAY(ExportsELAP[[#This Row],[Date Prevailing]],1)</f>
        <v>1</v>
      </c>
      <c r="G3563" s="165">
        <f>+COUNTIFS(ECR_Hours!$K$6:$K$7,ExportsELAP[[#This Row],[Date Prevailing]])</f>
        <v>0</v>
      </c>
      <c r="H3563" s="165">
        <f t="shared" si="223"/>
        <v>1</v>
      </c>
      <c r="I3563" s="166">
        <f>+Exports!G3566</f>
        <v>14930.1481</v>
      </c>
      <c r="J3563" s="166">
        <f>+'ELAP_IPCO-APND'!D3566</f>
        <v>-5.8538699999999997</v>
      </c>
      <c r="K3563" s="166">
        <f>+(ExportsELAP[[#This Row],[Exports kWh - MPT]]/1000)*ExportsELAP[[#This Row],[EIM Price]]</f>
        <v>-87.399146058146997</v>
      </c>
      <c r="L3563" s="167" t="str">
        <f>+INDEX(ECR_Hours!$I$12:$I$15,MATCH(ExportsELAP[[#This Row],[Date Prevailing]],ECR_Hours!$H$12:$H$15,1))</f>
        <v>NS</v>
      </c>
      <c r="M3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4" spans="1:13" x14ac:dyDescent="0.25">
      <c r="A3564" s="164">
        <f>+Exports!A3567</f>
        <v>44710</v>
      </c>
      <c r="B3564" s="165">
        <f t="shared" si="220"/>
        <v>2022</v>
      </c>
      <c r="C3564" s="165">
        <f t="shared" si="221"/>
        <v>5</v>
      </c>
      <c r="D3564" s="165">
        <f t="shared" si="222"/>
        <v>29</v>
      </c>
      <c r="E3564" s="165">
        <f>+Exports!B3567</f>
        <v>11</v>
      </c>
      <c r="F3564" s="165">
        <f>+WEEKDAY(ExportsELAP[[#This Row],[Date Prevailing]],1)</f>
        <v>1</v>
      </c>
      <c r="G3564" s="165">
        <f>+COUNTIFS(ECR_Hours!$K$6:$K$7,ExportsELAP[[#This Row],[Date Prevailing]])</f>
        <v>0</v>
      </c>
      <c r="H3564" s="165">
        <f t="shared" si="223"/>
        <v>1</v>
      </c>
      <c r="I3564" s="166">
        <f>+Exports!G3567</f>
        <v>18074.792999999998</v>
      </c>
      <c r="J3564" s="166">
        <f>+'ELAP_IPCO-APND'!D3567</f>
        <v>-10.406969999999999</v>
      </c>
      <c r="K3564" s="166">
        <f>+(ExportsELAP[[#This Row],[Exports kWh - MPT]]/1000)*ExportsELAP[[#This Row],[EIM Price]]</f>
        <v>-188.10382850720995</v>
      </c>
      <c r="L3564" s="167" t="str">
        <f>+INDEX(ECR_Hours!$I$12:$I$15,MATCH(ExportsELAP[[#This Row],[Date Prevailing]],ECR_Hours!$H$12:$H$15,1))</f>
        <v>NS</v>
      </c>
      <c r="M3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5" spans="1:13" x14ac:dyDescent="0.25">
      <c r="A3565" s="164">
        <f>+Exports!A3568</f>
        <v>44710</v>
      </c>
      <c r="B3565" s="165">
        <f t="shared" si="220"/>
        <v>2022</v>
      </c>
      <c r="C3565" s="165">
        <f t="shared" si="221"/>
        <v>5</v>
      </c>
      <c r="D3565" s="165">
        <f t="shared" si="222"/>
        <v>29</v>
      </c>
      <c r="E3565" s="165">
        <f>+Exports!B3568</f>
        <v>12</v>
      </c>
      <c r="F3565" s="165">
        <f>+WEEKDAY(ExportsELAP[[#This Row],[Date Prevailing]],1)</f>
        <v>1</v>
      </c>
      <c r="G3565" s="165">
        <f>+COUNTIFS(ECR_Hours!$K$6:$K$7,ExportsELAP[[#This Row],[Date Prevailing]])</f>
        <v>0</v>
      </c>
      <c r="H3565" s="165">
        <f t="shared" si="223"/>
        <v>1</v>
      </c>
      <c r="I3565" s="166">
        <f>+Exports!G3568</f>
        <v>19868.192200000001</v>
      </c>
      <c r="J3565" s="166">
        <f>+'ELAP_IPCO-APND'!D3568</f>
        <v>-11.792210000000001</v>
      </c>
      <c r="K3565" s="166">
        <f>+(ExportsELAP[[#This Row],[Exports kWh - MPT]]/1000)*ExportsELAP[[#This Row],[EIM Price]]</f>
        <v>-234.28989474276204</v>
      </c>
      <c r="L3565" s="167" t="str">
        <f>+INDEX(ECR_Hours!$I$12:$I$15,MATCH(ExportsELAP[[#This Row],[Date Prevailing]],ECR_Hours!$H$12:$H$15,1))</f>
        <v>NS</v>
      </c>
      <c r="M3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6" spans="1:13" x14ac:dyDescent="0.25">
      <c r="A3566" s="164">
        <f>+Exports!A3569</f>
        <v>44710</v>
      </c>
      <c r="B3566" s="165">
        <f t="shared" si="220"/>
        <v>2022</v>
      </c>
      <c r="C3566" s="165">
        <f t="shared" si="221"/>
        <v>5</v>
      </c>
      <c r="D3566" s="165">
        <f t="shared" si="222"/>
        <v>29</v>
      </c>
      <c r="E3566" s="165">
        <f>+Exports!B3569</f>
        <v>13</v>
      </c>
      <c r="F3566" s="165">
        <f>+WEEKDAY(ExportsELAP[[#This Row],[Date Prevailing]],1)</f>
        <v>1</v>
      </c>
      <c r="G3566" s="165">
        <f>+COUNTIFS(ECR_Hours!$K$6:$K$7,ExportsELAP[[#This Row],[Date Prevailing]])</f>
        <v>0</v>
      </c>
      <c r="H3566" s="165">
        <f t="shared" si="223"/>
        <v>1</v>
      </c>
      <c r="I3566" s="166">
        <f>+Exports!G3569</f>
        <v>21199.990900000001</v>
      </c>
      <c r="J3566" s="166">
        <f>+'ELAP_IPCO-APND'!D3569</f>
        <v>-125.45171000000001</v>
      </c>
      <c r="K3566" s="166">
        <f>+(ExportsELAP[[#This Row],[Exports kWh - MPT]]/1000)*ExportsELAP[[#This Row],[EIM Price]]</f>
        <v>-2659.575110389439</v>
      </c>
      <c r="L3566" s="167" t="str">
        <f>+INDEX(ECR_Hours!$I$12:$I$15,MATCH(ExportsELAP[[#This Row],[Date Prevailing]],ECR_Hours!$H$12:$H$15,1))</f>
        <v>NS</v>
      </c>
      <c r="M3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7" spans="1:13" x14ac:dyDescent="0.25">
      <c r="A3567" s="164">
        <f>+Exports!A3570</f>
        <v>44710</v>
      </c>
      <c r="B3567" s="165">
        <f t="shared" si="220"/>
        <v>2022</v>
      </c>
      <c r="C3567" s="165">
        <f t="shared" si="221"/>
        <v>5</v>
      </c>
      <c r="D3567" s="165">
        <f t="shared" si="222"/>
        <v>29</v>
      </c>
      <c r="E3567" s="165">
        <f>+Exports!B3570</f>
        <v>14</v>
      </c>
      <c r="F3567" s="165">
        <f>+WEEKDAY(ExportsELAP[[#This Row],[Date Prevailing]],1)</f>
        <v>1</v>
      </c>
      <c r="G3567" s="165">
        <f>+COUNTIFS(ECR_Hours!$K$6:$K$7,ExportsELAP[[#This Row],[Date Prevailing]])</f>
        <v>0</v>
      </c>
      <c r="H3567" s="165">
        <f t="shared" si="223"/>
        <v>1</v>
      </c>
      <c r="I3567" s="166">
        <f>+Exports!G3570</f>
        <v>21695.281899999998</v>
      </c>
      <c r="J3567" s="166">
        <f>+'ELAP_IPCO-APND'!D3570</f>
        <v>-111.88972</v>
      </c>
      <c r="K3567" s="166">
        <f>+(ExportsELAP[[#This Row],[Exports kWh - MPT]]/1000)*ExportsELAP[[#This Row],[EIM Price]]</f>
        <v>-2427.4790171120676</v>
      </c>
      <c r="L3567" s="167" t="str">
        <f>+INDEX(ECR_Hours!$I$12:$I$15,MATCH(ExportsELAP[[#This Row],[Date Prevailing]],ECR_Hours!$H$12:$H$15,1))</f>
        <v>NS</v>
      </c>
      <c r="M3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8" spans="1:13" x14ac:dyDescent="0.25">
      <c r="A3568" s="164">
        <f>+Exports!A3571</f>
        <v>44710</v>
      </c>
      <c r="B3568" s="165">
        <f t="shared" si="220"/>
        <v>2022</v>
      </c>
      <c r="C3568" s="165">
        <f t="shared" si="221"/>
        <v>5</v>
      </c>
      <c r="D3568" s="165">
        <f t="shared" si="222"/>
        <v>29</v>
      </c>
      <c r="E3568" s="165">
        <f>+Exports!B3571</f>
        <v>15</v>
      </c>
      <c r="F3568" s="165">
        <f>+WEEKDAY(ExportsELAP[[#This Row],[Date Prevailing]],1)</f>
        <v>1</v>
      </c>
      <c r="G3568" s="165">
        <f>+COUNTIFS(ECR_Hours!$K$6:$K$7,ExportsELAP[[#This Row],[Date Prevailing]])</f>
        <v>0</v>
      </c>
      <c r="H3568" s="165">
        <f t="shared" si="223"/>
        <v>1</v>
      </c>
      <c r="I3568" s="166">
        <f>+Exports!G3571</f>
        <v>19335.336299999999</v>
      </c>
      <c r="J3568" s="166">
        <f>+'ELAP_IPCO-APND'!D3571</f>
        <v>-17.781189999999999</v>
      </c>
      <c r="K3568" s="166">
        <f>+(ExportsELAP[[#This Row],[Exports kWh - MPT]]/1000)*ExportsELAP[[#This Row],[EIM Price]]</f>
        <v>-343.80528846419696</v>
      </c>
      <c r="L3568" s="167" t="str">
        <f>+INDEX(ECR_Hours!$I$12:$I$15,MATCH(ExportsELAP[[#This Row],[Date Prevailing]],ECR_Hours!$H$12:$H$15,1))</f>
        <v>NS</v>
      </c>
      <c r="M3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69" spans="1:13" x14ac:dyDescent="0.25">
      <c r="A3569" s="164">
        <f>+Exports!A3572</f>
        <v>44710</v>
      </c>
      <c r="B3569" s="165">
        <f t="shared" si="220"/>
        <v>2022</v>
      </c>
      <c r="C3569" s="165">
        <f t="shared" si="221"/>
        <v>5</v>
      </c>
      <c r="D3569" s="165">
        <f t="shared" si="222"/>
        <v>29</v>
      </c>
      <c r="E3569" s="165">
        <f>+Exports!B3572</f>
        <v>16</v>
      </c>
      <c r="F3569" s="165">
        <f>+WEEKDAY(ExportsELAP[[#This Row],[Date Prevailing]],1)</f>
        <v>1</v>
      </c>
      <c r="G3569" s="165">
        <f>+COUNTIFS(ECR_Hours!$K$6:$K$7,ExportsELAP[[#This Row],[Date Prevailing]])</f>
        <v>0</v>
      </c>
      <c r="H3569" s="165">
        <f t="shared" si="223"/>
        <v>1</v>
      </c>
      <c r="I3569" s="166">
        <f>+Exports!G3572</f>
        <v>18907.675499999998</v>
      </c>
      <c r="J3569" s="166">
        <f>+'ELAP_IPCO-APND'!D3572</f>
        <v>-64.586169999999996</v>
      </c>
      <c r="K3569" s="166">
        <f>+(ExportsELAP[[#This Row],[Exports kWh - MPT]]/1000)*ExportsELAP[[#This Row],[EIM Price]]</f>
        <v>-1221.1743441478347</v>
      </c>
      <c r="L3569" s="167" t="str">
        <f>+INDEX(ECR_Hours!$I$12:$I$15,MATCH(ExportsELAP[[#This Row],[Date Prevailing]],ECR_Hours!$H$12:$H$15,1))</f>
        <v>NS</v>
      </c>
      <c r="M3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0" spans="1:13" x14ac:dyDescent="0.25">
      <c r="A3570" s="164">
        <f>+Exports!A3573</f>
        <v>44710</v>
      </c>
      <c r="B3570" s="165">
        <f t="shared" si="220"/>
        <v>2022</v>
      </c>
      <c r="C3570" s="165">
        <f t="shared" si="221"/>
        <v>5</v>
      </c>
      <c r="D3570" s="165">
        <f t="shared" si="222"/>
        <v>29</v>
      </c>
      <c r="E3570" s="165">
        <f>+Exports!B3573</f>
        <v>17</v>
      </c>
      <c r="F3570" s="165">
        <f>+WEEKDAY(ExportsELAP[[#This Row],[Date Prevailing]],1)</f>
        <v>1</v>
      </c>
      <c r="G3570" s="165">
        <f>+COUNTIFS(ECR_Hours!$K$6:$K$7,ExportsELAP[[#This Row],[Date Prevailing]])</f>
        <v>0</v>
      </c>
      <c r="H3570" s="165">
        <f t="shared" si="223"/>
        <v>1</v>
      </c>
      <c r="I3570" s="166">
        <f>+Exports!G3573</f>
        <v>14423.868899999999</v>
      </c>
      <c r="J3570" s="166">
        <f>+'ELAP_IPCO-APND'!D3573</f>
        <v>-58.555399999999999</v>
      </c>
      <c r="K3570" s="166">
        <f>+(ExportsELAP[[#This Row],[Exports kWh - MPT]]/1000)*ExportsELAP[[#This Row],[EIM Price]]</f>
        <v>-844.59541298705994</v>
      </c>
      <c r="L3570" s="167" t="str">
        <f>+INDEX(ECR_Hours!$I$12:$I$15,MATCH(ExportsELAP[[#This Row],[Date Prevailing]],ECR_Hours!$H$12:$H$15,1))</f>
        <v>NS</v>
      </c>
      <c r="M3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1" spans="1:13" x14ac:dyDescent="0.25">
      <c r="A3571" s="164">
        <f>+Exports!A3574</f>
        <v>44710</v>
      </c>
      <c r="B3571" s="165">
        <f t="shared" si="220"/>
        <v>2022</v>
      </c>
      <c r="C3571" s="165">
        <f t="shared" si="221"/>
        <v>5</v>
      </c>
      <c r="D3571" s="165">
        <f t="shared" si="222"/>
        <v>29</v>
      </c>
      <c r="E3571" s="165">
        <f>+Exports!B3574</f>
        <v>18</v>
      </c>
      <c r="F3571" s="165">
        <f>+WEEKDAY(ExportsELAP[[#This Row],[Date Prevailing]],1)</f>
        <v>1</v>
      </c>
      <c r="G3571" s="165">
        <f>+COUNTIFS(ECR_Hours!$K$6:$K$7,ExportsELAP[[#This Row],[Date Prevailing]])</f>
        <v>0</v>
      </c>
      <c r="H3571" s="165">
        <f t="shared" si="223"/>
        <v>1</v>
      </c>
      <c r="I3571" s="166">
        <f>+Exports!G3574</f>
        <v>8423.855599999999</v>
      </c>
      <c r="J3571" s="166">
        <f>+'ELAP_IPCO-APND'!D3574</f>
        <v>-5.2442299999999999</v>
      </c>
      <c r="K3571" s="166">
        <f>+(ExportsELAP[[#This Row],[Exports kWh - MPT]]/1000)*ExportsELAP[[#This Row],[EIM Price]]</f>
        <v>-44.176636253188001</v>
      </c>
      <c r="L3571" s="167" t="str">
        <f>+INDEX(ECR_Hours!$I$12:$I$15,MATCH(ExportsELAP[[#This Row],[Date Prevailing]],ECR_Hours!$H$12:$H$15,1))</f>
        <v>NS</v>
      </c>
      <c r="M3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2" spans="1:13" x14ac:dyDescent="0.25">
      <c r="A3572" s="164">
        <f>+Exports!A3575</f>
        <v>44710</v>
      </c>
      <c r="B3572" s="165">
        <f t="shared" si="220"/>
        <v>2022</v>
      </c>
      <c r="C3572" s="165">
        <f t="shared" si="221"/>
        <v>5</v>
      </c>
      <c r="D3572" s="165">
        <f t="shared" si="222"/>
        <v>29</v>
      </c>
      <c r="E3572" s="165">
        <f>+Exports!B3575</f>
        <v>19</v>
      </c>
      <c r="F3572" s="165">
        <f>+WEEKDAY(ExportsELAP[[#This Row],[Date Prevailing]],1)</f>
        <v>1</v>
      </c>
      <c r="G3572" s="165">
        <f>+COUNTIFS(ECR_Hours!$K$6:$K$7,ExportsELAP[[#This Row],[Date Prevailing]])</f>
        <v>0</v>
      </c>
      <c r="H3572" s="165">
        <f t="shared" si="223"/>
        <v>1</v>
      </c>
      <c r="I3572" s="166">
        <f>+Exports!G3575</f>
        <v>3847.2514999999999</v>
      </c>
      <c r="J3572" s="166">
        <f>+'ELAP_IPCO-APND'!D3575</f>
        <v>2.8230300000000002</v>
      </c>
      <c r="K3572" s="166">
        <f>+(ExportsELAP[[#This Row],[Exports kWh - MPT]]/1000)*ExportsELAP[[#This Row],[EIM Price]]</f>
        <v>10.860906402045</v>
      </c>
      <c r="L3572" s="167" t="str">
        <f>+INDEX(ECR_Hours!$I$12:$I$15,MATCH(ExportsELAP[[#This Row],[Date Prevailing]],ECR_Hours!$H$12:$H$15,1))</f>
        <v>NS</v>
      </c>
      <c r="M3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3" spans="1:13" x14ac:dyDescent="0.25">
      <c r="A3573" s="164">
        <f>+Exports!A3576</f>
        <v>44710</v>
      </c>
      <c r="B3573" s="165">
        <f t="shared" si="220"/>
        <v>2022</v>
      </c>
      <c r="C3573" s="165">
        <f t="shared" si="221"/>
        <v>5</v>
      </c>
      <c r="D3573" s="165">
        <f t="shared" si="222"/>
        <v>29</v>
      </c>
      <c r="E3573" s="165">
        <f>+Exports!B3576</f>
        <v>20</v>
      </c>
      <c r="F3573" s="165">
        <f>+WEEKDAY(ExportsELAP[[#This Row],[Date Prevailing]],1)</f>
        <v>1</v>
      </c>
      <c r="G3573" s="165">
        <f>+COUNTIFS(ECR_Hours!$K$6:$K$7,ExportsELAP[[#This Row],[Date Prevailing]])</f>
        <v>0</v>
      </c>
      <c r="H3573" s="165">
        <f t="shared" si="223"/>
        <v>1</v>
      </c>
      <c r="I3573" s="166">
        <f>+Exports!G3576</f>
        <v>1228.4367</v>
      </c>
      <c r="J3573" s="166">
        <f>+'ELAP_IPCO-APND'!D3576</f>
        <v>10.558160000000001</v>
      </c>
      <c r="K3573" s="166">
        <f>+(ExportsELAP[[#This Row],[Exports kWh - MPT]]/1000)*ExportsELAP[[#This Row],[EIM Price]]</f>
        <v>12.970031228472001</v>
      </c>
      <c r="L3573" s="167" t="str">
        <f>+INDEX(ECR_Hours!$I$12:$I$15,MATCH(ExportsELAP[[#This Row],[Date Prevailing]],ECR_Hours!$H$12:$H$15,1))</f>
        <v>NS</v>
      </c>
      <c r="M3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4" spans="1:13" x14ac:dyDescent="0.25">
      <c r="A3574" s="164">
        <f>+Exports!A3577</f>
        <v>44710</v>
      </c>
      <c r="B3574" s="165">
        <f t="shared" si="220"/>
        <v>2022</v>
      </c>
      <c r="C3574" s="165">
        <f t="shared" si="221"/>
        <v>5</v>
      </c>
      <c r="D3574" s="165">
        <f t="shared" si="222"/>
        <v>29</v>
      </c>
      <c r="E3574" s="165">
        <f>+Exports!B3577</f>
        <v>21</v>
      </c>
      <c r="F3574" s="165">
        <f>+WEEKDAY(ExportsELAP[[#This Row],[Date Prevailing]],1)</f>
        <v>1</v>
      </c>
      <c r="G3574" s="165">
        <f>+COUNTIFS(ECR_Hours!$K$6:$K$7,ExportsELAP[[#This Row],[Date Prevailing]])</f>
        <v>0</v>
      </c>
      <c r="H3574" s="165">
        <f t="shared" si="223"/>
        <v>1</v>
      </c>
      <c r="I3574" s="166">
        <f>+Exports!G3577</f>
        <v>135.90020000000001</v>
      </c>
      <c r="J3574" s="166">
        <f>+'ELAP_IPCO-APND'!D3577</f>
        <v>-2.6424799999999999</v>
      </c>
      <c r="K3574" s="166">
        <f>+(ExportsELAP[[#This Row],[Exports kWh - MPT]]/1000)*ExportsELAP[[#This Row],[EIM Price]]</f>
        <v>-0.35911356049599996</v>
      </c>
      <c r="L3574" s="167" t="str">
        <f>+INDEX(ECR_Hours!$I$12:$I$15,MATCH(ExportsELAP[[#This Row],[Date Prevailing]],ECR_Hours!$H$12:$H$15,1))</f>
        <v>NS</v>
      </c>
      <c r="M3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5" spans="1:13" x14ac:dyDescent="0.25">
      <c r="A3575" s="164">
        <f>+Exports!A3578</f>
        <v>44710</v>
      </c>
      <c r="B3575" s="165">
        <f t="shared" si="220"/>
        <v>2022</v>
      </c>
      <c r="C3575" s="165">
        <f t="shared" si="221"/>
        <v>5</v>
      </c>
      <c r="D3575" s="165">
        <f t="shared" si="222"/>
        <v>29</v>
      </c>
      <c r="E3575" s="165">
        <f>+Exports!B3578</f>
        <v>22</v>
      </c>
      <c r="F3575" s="165">
        <f>+WEEKDAY(ExportsELAP[[#This Row],[Date Prevailing]],1)</f>
        <v>1</v>
      </c>
      <c r="G3575" s="165">
        <f>+COUNTIFS(ECR_Hours!$K$6:$K$7,ExportsELAP[[#This Row],[Date Prevailing]])</f>
        <v>0</v>
      </c>
      <c r="H3575" s="165">
        <f t="shared" si="223"/>
        <v>1</v>
      </c>
      <c r="I3575" s="166">
        <f>+Exports!G3578</f>
        <v>30.239899999999899</v>
      </c>
      <c r="J3575" s="166">
        <f>+'ELAP_IPCO-APND'!D3578</f>
        <v>-18.08296</v>
      </c>
      <c r="K3575" s="166">
        <f>+(ExportsELAP[[#This Row],[Exports kWh - MPT]]/1000)*ExportsELAP[[#This Row],[EIM Price]]</f>
        <v>-0.5468269021039982</v>
      </c>
      <c r="L3575" s="167" t="str">
        <f>+INDEX(ECR_Hours!$I$12:$I$15,MATCH(ExportsELAP[[#This Row],[Date Prevailing]],ECR_Hours!$H$12:$H$15,1))</f>
        <v>NS</v>
      </c>
      <c r="M3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6" spans="1:13" x14ac:dyDescent="0.25">
      <c r="A3576" s="164">
        <f>+Exports!A3579</f>
        <v>44710</v>
      </c>
      <c r="B3576" s="165">
        <f t="shared" si="220"/>
        <v>2022</v>
      </c>
      <c r="C3576" s="165">
        <f t="shared" si="221"/>
        <v>5</v>
      </c>
      <c r="D3576" s="165">
        <f t="shared" si="222"/>
        <v>29</v>
      </c>
      <c r="E3576" s="165">
        <f>+Exports!B3579</f>
        <v>23</v>
      </c>
      <c r="F3576" s="165">
        <f>+WEEKDAY(ExportsELAP[[#This Row],[Date Prevailing]],1)</f>
        <v>1</v>
      </c>
      <c r="G3576" s="165">
        <f>+COUNTIFS(ECR_Hours!$K$6:$K$7,ExportsELAP[[#This Row],[Date Prevailing]])</f>
        <v>0</v>
      </c>
      <c r="H3576" s="165">
        <f t="shared" si="223"/>
        <v>1</v>
      </c>
      <c r="I3576" s="166">
        <f>+Exports!G3579</f>
        <v>29.777199999999997</v>
      </c>
      <c r="J3576" s="166">
        <f>+'ELAP_IPCO-APND'!D3579</f>
        <v>6.3457699999999999</v>
      </c>
      <c r="K3576" s="166">
        <f>+(ExportsELAP[[#This Row],[Exports kWh - MPT]]/1000)*ExportsELAP[[#This Row],[EIM Price]]</f>
        <v>0.18895926244399996</v>
      </c>
      <c r="L3576" s="167" t="str">
        <f>+INDEX(ECR_Hours!$I$12:$I$15,MATCH(ExportsELAP[[#This Row],[Date Prevailing]],ECR_Hours!$H$12:$H$15,1))</f>
        <v>NS</v>
      </c>
      <c r="M3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7" spans="1:13" x14ac:dyDescent="0.25">
      <c r="A3577" s="164">
        <f>+Exports!A3580</f>
        <v>44710</v>
      </c>
      <c r="B3577" s="165">
        <f t="shared" si="220"/>
        <v>2022</v>
      </c>
      <c r="C3577" s="165">
        <f t="shared" si="221"/>
        <v>5</v>
      </c>
      <c r="D3577" s="165">
        <f t="shared" si="222"/>
        <v>29</v>
      </c>
      <c r="E3577" s="165">
        <f>+Exports!B3580</f>
        <v>24</v>
      </c>
      <c r="F3577" s="165">
        <f>+WEEKDAY(ExportsELAP[[#This Row],[Date Prevailing]],1)</f>
        <v>1</v>
      </c>
      <c r="G3577" s="165">
        <f>+COUNTIFS(ECR_Hours!$K$6:$K$7,ExportsELAP[[#This Row],[Date Prevailing]])</f>
        <v>0</v>
      </c>
      <c r="H3577" s="165">
        <f t="shared" si="223"/>
        <v>1</v>
      </c>
      <c r="I3577" s="166">
        <f>+Exports!G3580</f>
        <v>30.5885</v>
      </c>
      <c r="J3577" s="166">
        <f>+'ELAP_IPCO-APND'!D3580</f>
        <v>10.587479999999999</v>
      </c>
      <c r="K3577" s="166">
        <f>+(ExportsELAP[[#This Row],[Exports kWh - MPT]]/1000)*ExportsELAP[[#This Row],[EIM Price]]</f>
        <v>0.32385513197999999</v>
      </c>
      <c r="L3577" s="167" t="str">
        <f>+INDEX(ECR_Hours!$I$12:$I$15,MATCH(ExportsELAP[[#This Row],[Date Prevailing]],ECR_Hours!$H$12:$H$15,1))</f>
        <v>NS</v>
      </c>
      <c r="M3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8" spans="1:13" x14ac:dyDescent="0.25">
      <c r="A3578" s="164">
        <f>+Exports!A3581</f>
        <v>44711</v>
      </c>
      <c r="B3578" s="165">
        <f t="shared" si="220"/>
        <v>2022</v>
      </c>
      <c r="C3578" s="165">
        <f t="shared" si="221"/>
        <v>5</v>
      </c>
      <c r="D3578" s="165">
        <f t="shared" si="222"/>
        <v>30</v>
      </c>
      <c r="E3578" s="165">
        <f>+Exports!B3581</f>
        <v>1</v>
      </c>
      <c r="F3578" s="165">
        <f>+WEEKDAY(ExportsELAP[[#This Row],[Date Prevailing]],1)</f>
        <v>2</v>
      </c>
      <c r="G3578" s="165">
        <f>+COUNTIFS(ECR_Hours!$K$6:$K$7,ExportsELAP[[#This Row],[Date Prevailing]])</f>
        <v>0</v>
      </c>
      <c r="H3578" s="165">
        <f t="shared" si="223"/>
        <v>2</v>
      </c>
      <c r="I3578" s="166">
        <f>+Exports!G3581</f>
        <v>31.671499999999988</v>
      </c>
      <c r="J3578" s="166">
        <f>+'ELAP_IPCO-APND'!D3581</f>
        <v>7.5985800000000001</v>
      </c>
      <c r="K3578" s="166">
        <f>+(ExportsELAP[[#This Row],[Exports kWh - MPT]]/1000)*ExportsELAP[[#This Row],[EIM Price]]</f>
        <v>0.24065842646999988</v>
      </c>
      <c r="L3578" s="167" t="str">
        <f>+INDEX(ECR_Hours!$I$12:$I$15,MATCH(ExportsELAP[[#This Row],[Date Prevailing]],ECR_Hours!$H$12:$H$15,1))</f>
        <v>NS</v>
      </c>
      <c r="M3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79" spans="1:13" x14ac:dyDescent="0.25">
      <c r="A3579" s="164">
        <f>+Exports!A3582</f>
        <v>44711</v>
      </c>
      <c r="B3579" s="165">
        <f t="shared" si="220"/>
        <v>2022</v>
      </c>
      <c r="C3579" s="165">
        <f t="shared" si="221"/>
        <v>5</v>
      </c>
      <c r="D3579" s="165">
        <f t="shared" si="222"/>
        <v>30</v>
      </c>
      <c r="E3579" s="165">
        <f>+Exports!B3582</f>
        <v>2</v>
      </c>
      <c r="F3579" s="165">
        <f>+WEEKDAY(ExportsELAP[[#This Row],[Date Prevailing]],1)</f>
        <v>2</v>
      </c>
      <c r="G3579" s="165">
        <f>+COUNTIFS(ECR_Hours!$K$6:$K$7,ExportsELAP[[#This Row],[Date Prevailing]])</f>
        <v>0</v>
      </c>
      <c r="H3579" s="165">
        <f t="shared" si="223"/>
        <v>2</v>
      </c>
      <c r="I3579" s="166">
        <f>+Exports!G3582</f>
        <v>33.355999999999902</v>
      </c>
      <c r="J3579" s="166">
        <f>+'ELAP_IPCO-APND'!D3582</f>
        <v>-1.0042899999999999</v>
      </c>
      <c r="K3579" s="166">
        <f>+(ExportsELAP[[#This Row],[Exports kWh - MPT]]/1000)*ExportsELAP[[#This Row],[EIM Price]]</f>
        <v>-3.3499097239999893E-2</v>
      </c>
      <c r="L3579" s="167" t="str">
        <f>+INDEX(ECR_Hours!$I$12:$I$15,MATCH(ExportsELAP[[#This Row],[Date Prevailing]],ECR_Hours!$H$12:$H$15,1))</f>
        <v>NS</v>
      </c>
      <c r="M3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0" spans="1:13" x14ac:dyDescent="0.25">
      <c r="A3580" s="164">
        <f>+Exports!A3583</f>
        <v>44711</v>
      </c>
      <c r="B3580" s="165">
        <f t="shared" si="220"/>
        <v>2022</v>
      </c>
      <c r="C3580" s="165">
        <f t="shared" si="221"/>
        <v>5</v>
      </c>
      <c r="D3580" s="165">
        <f t="shared" si="222"/>
        <v>30</v>
      </c>
      <c r="E3580" s="165">
        <f>+Exports!B3583</f>
        <v>3</v>
      </c>
      <c r="F3580" s="165">
        <f>+WEEKDAY(ExportsELAP[[#This Row],[Date Prevailing]],1)</f>
        <v>2</v>
      </c>
      <c r="G3580" s="165">
        <f>+COUNTIFS(ECR_Hours!$K$6:$K$7,ExportsELAP[[#This Row],[Date Prevailing]])</f>
        <v>0</v>
      </c>
      <c r="H3580" s="165">
        <f t="shared" si="223"/>
        <v>2</v>
      </c>
      <c r="I3580" s="166">
        <f>+Exports!G3583</f>
        <v>32.6723</v>
      </c>
      <c r="J3580" s="166">
        <f>+'ELAP_IPCO-APND'!D3583</f>
        <v>1.6254299999999999</v>
      </c>
      <c r="K3580" s="166">
        <f>+(ExportsELAP[[#This Row],[Exports kWh - MPT]]/1000)*ExportsELAP[[#This Row],[EIM Price]]</f>
        <v>5.3106536588999997E-2</v>
      </c>
      <c r="L3580" s="167" t="str">
        <f>+INDEX(ECR_Hours!$I$12:$I$15,MATCH(ExportsELAP[[#This Row],[Date Prevailing]],ECR_Hours!$H$12:$H$15,1))</f>
        <v>NS</v>
      </c>
      <c r="M3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1" spans="1:13" x14ac:dyDescent="0.25">
      <c r="A3581" s="164">
        <f>+Exports!A3584</f>
        <v>44711</v>
      </c>
      <c r="B3581" s="165">
        <f t="shared" si="220"/>
        <v>2022</v>
      </c>
      <c r="C3581" s="165">
        <f t="shared" si="221"/>
        <v>5</v>
      </c>
      <c r="D3581" s="165">
        <f t="shared" si="222"/>
        <v>30</v>
      </c>
      <c r="E3581" s="165">
        <f>+Exports!B3584</f>
        <v>4</v>
      </c>
      <c r="F3581" s="165">
        <f>+WEEKDAY(ExportsELAP[[#This Row],[Date Prevailing]],1)</f>
        <v>2</v>
      </c>
      <c r="G3581" s="165">
        <f>+COUNTIFS(ECR_Hours!$K$6:$K$7,ExportsELAP[[#This Row],[Date Prevailing]])</f>
        <v>0</v>
      </c>
      <c r="H3581" s="165">
        <f t="shared" si="223"/>
        <v>2</v>
      </c>
      <c r="I3581" s="166">
        <f>+Exports!G3584</f>
        <v>31.6722999999999</v>
      </c>
      <c r="J3581" s="166">
        <f>+'ELAP_IPCO-APND'!D3584</f>
        <v>-5.2229299999999999</v>
      </c>
      <c r="K3581" s="166">
        <f>+(ExportsELAP[[#This Row],[Exports kWh - MPT]]/1000)*ExportsELAP[[#This Row],[EIM Price]]</f>
        <v>-0.1654222058389995</v>
      </c>
      <c r="L3581" s="167" t="str">
        <f>+INDEX(ECR_Hours!$I$12:$I$15,MATCH(ExportsELAP[[#This Row],[Date Prevailing]],ECR_Hours!$H$12:$H$15,1))</f>
        <v>NS</v>
      </c>
      <c r="M3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2" spans="1:13" x14ac:dyDescent="0.25">
      <c r="A3582" s="164">
        <f>+Exports!A3585</f>
        <v>44711</v>
      </c>
      <c r="B3582" s="165">
        <f t="shared" si="220"/>
        <v>2022</v>
      </c>
      <c r="C3582" s="165">
        <f t="shared" si="221"/>
        <v>5</v>
      </c>
      <c r="D3582" s="165">
        <f t="shared" si="222"/>
        <v>30</v>
      </c>
      <c r="E3582" s="165">
        <f>+Exports!B3585</f>
        <v>5</v>
      </c>
      <c r="F3582" s="165">
        <f>+WEEKDAY(ExportsELAP[[#This Row],[Date Prevailing]],1)</f>
        <v>2</v>
      </c>
      <c r="G3582" s="165">
        <f>+COUNTIFS(ECR_Hours!$K$6:$K$7,ExportsELAP[[#This Row],[Date Prevailing]])</f>
        <v>0</v>
      </c>
      <c r="H3582" s="165">
        <f t="shared" si="223"/>
        <v>2</v>
      </c>
      <c r="I3582" s="166">
        <f>+Exports!G3585</f>
        <v>35.366399999999999</v>
      </c>
      <c r="J3582" s="166">
        <f>+'ELAP_IPCO-APND'!D3585</f>
        <v>-12.63306</v>
      </c>
      <c r="K3582" s="166">
        <f>+(ExportsELAP[[#This Row],[Exports kWh - MPT]]/1000)*ExportsELAP[[#This Row],[EIM Price]]</f>
        <v>-0.44678585318399999</v>
      </c>
      <c r="L3582" s="167" t="str">
        <f>+INDEX(ECR_Hours!$I$12:$I$15,MATCH(ExportsELAP[[#This Row],[Date Prevailing]],ECR_Hours!$H$12:$H$15,1))</f>
        <v>NS</v>
      </c>
      <c r="M3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3" spans="1:13" x14ac:dyDescent="0.25">
      <c r="A3583" s="164">
        <f>+Exports!A3586</f>
        <v>44711</v>
      </c>
      <c r="B3583" s="165">
        <f t="shared" si="220"/>
        <v>2022</v>
      </c>
      <c r="C3583" s="165">
        <f t="shared" si="221"/>
        <v>5</v>
      </c>
      <c r="D3583" s="165">
        <f t="shared" si="222"/>
        <v>30</v>
      </c>
      <c r="E3583" s="165">
        <f>+Exports!B3586</f>
        <v>6</v>
      </c>
      <c r="F3583" s="165">
        <f>+WEEKDAY(ExportsELAP[[#This Row],[Date Prevailing]],1)</f>
        <v>2</v>
      </c>
      <c r="G3583" s="165">
        <f>+COUNTIFS(ECR_Hours!$K$6:$K$7,ExportsELAP[[#This Row],[Date Prevailing]])</f>
        <v>0</v>
      </c>
      <c r="H3583" s="165">
        <f t="shared" si="223"/>
        <v>2</v>
      </c>
      <c r="I3583" s="166">
        <f>+Exports!G3586</f>
        <v>32.579699999999903</v>
      </c>
      <c r="J3583" s="166">
        <f>+'ELAP_IPCO-APND'!D3586</f>
        <v>-7.6087100000000003</v>
      </c>
      <c r="K3583" s="166">
        <f>+(ExportsELAP[[#This Row],[Exports kWh - MPT]]/1000)*ExportsELAP[[#This Row],[EIM Price]]</f>
        <v>-0.2478894891869993</v>
      </c>
      <c r="L3583" s="167" t="str">
        <f>+INDEX(ECR_Hours!$I$12:$I$15,MATCH(ExportsELAP[[#This Row],[Date Prevailing]],ECR_Hours!$H$12:$H$15,1))</f>
        <v>NS</v>
      </c>
      <c r="M3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4" spans="1:13" x14ac:dyDescent="0.25">
      <c r="A3584" s="164">
        <f>+Exports!A3587</f>
        <v>44711</v>
      </c>
      <c r="B3584" s="165">
        <f t="shared" si="220"/>
        <v>2022</v>
      </c>
      <c r="C3584" s="165">
        <f t="shared" si="221"/>
        <v>5</v>
      </c>
      <c r="D3584" s="165">
        <f t="shared" si="222"/>
        <v>30</v>
      </c>
      <c r="E3584" s="165">
        <f>+Exports!B3587</f>
        <v>7</v>
      </c>
      <c r="F3584" s="165">
        <f>+WEEKDAY(ExportsELAP[[#This Row],[Date Prevailing]],1)</f>
        <v>2</v>
      </c>
      <c r="G3584" s="165">
        <f>+COUNTIFS(ECR_Hours!$K$6:$K$7,ExportsELAP[[#This Row],[Date Prevailing]])</f>
        <v>0</v>
      </c>
      <c r="H3584" s="165">
        <f t="shared" si="223"/>
        <v>2</v>
      </c>
      <c r="I3584" s="166">
        <f>+Exports!G3587</f>
        <v>69.369699999999995</v>
      </c>
      <c r="J3584" s="166">
        <f>+'ELAP_IPCO-APND'!D3587</f>
        <v>3.0450599999999999</v>
      </c>
      <c r="K3584" s="166">
        <f>+(ExportsELAP[[#This Row],[Exports kWh - MPT]]/1000)*ExportsELAP[[#This Row],[EIM Price]]</f>
        <v>0.21123489868199996</v>
      </c>
      <c r="L3584" s="167" t="str">
        <f>+INDEX(ECR_Hours!$I$12:$I$15,MATCH(ExportsELAP[[#This Row],[Date Prevailing]],ECR_Hours!$H$12:$H$15,1))</f>
        <v>NS</v>
      </c>
      <c r="M3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5" spans="1:13" x14ac:dyDescent="0.25">
      <c r="A3585" s="164">
        <f>+Exports!A3588</f>
        <v>44711</v>
      </c>
      <c r="B3585" s="165">
        <f t="shared" si="220"/>
        <v>2022</v>
      </c>
      <c r="C3585" s="165">
        <f t="shared" si="221"/>
        <v>5</v>
      </c>
      <c r="D3585" s="165">
        <f t="shared" si="222"/>
        <v>30</v>
      </c>
      <c r="E3585" s="165">
        <f>+Exports!B3588</f>
        <v>8</v>
      </c>
      <c r="F3585" s="165">
        <f>+WEEKDAY(ExportsELAP[[#This Row],[Date Prevailing]],1)</f>
        <v>2</v>
      </c>
      <c r="G3585" s="165">
        <f>+COUNTIFS(ECR_Hours!$K$6:$K$7,ExportsELAP[[#This Row],[Date Prevailing]])</f>
        <v>0</v>
      </c>
      <c r="H3585" s="165">
        <f t="shared" si="223"/>
        <v>2</v>
      </c>
      <c r="I3585" s="166">
        <f>+Exports!G3588</f>
        <v>429.85649999999998</v>
      </c>
      <c r="J3585" s="166">
        <f>+'ELAP_IPCO-APND'!D3588</f>
        <v>27.786429999999999</v>
      </c>
      <c r="K3585" s="166">
        <f>+(ExportsELAP[[#This Row],[Exports kWh - MPT]]/1000)*ExportsELAP[[#This Row],[EIM Price]]</f>
        <v>11.944177547294998</v>
      </c>
      <c r="L3585" s="167" t="str">
        <f>+INDEX(ECR_Hours!$I$12:$I$15,MATCH(ExportsELAP[[#This Row],[Date Prevailing]],ECR_Hours!$H$12:$H$15,1))</f>
        <v>NS</v>
      </c>
      <c r="M3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6" spans="1:13" x14ac:dyDescent="0.25">
      <c r="A3586" s="164">
        <f>+Exports!A3589</f>
        <v>44711</v>
      </c>
      <c r="B3586" s="165">
        <f t="shared" ref="B3586:B3649" si="224">+YEAR(A3586)</f>
        <v>2022</v>
      </c>
      <c r="C3586" s="165">
        <f t="shared" ref="C3586:C3649" si="225">+MONTH(A3586)</f>
        <v>5</v>
      </c>
      <c r="D3586" s="165">
        <f t="shared" ref="D3586:D3649" si="226">+DAY(A3586)</f>
        <v>30</v>
      </c>
      <c r="E3586" s="165">
        <f>+Exports!B3589</f>
        <v>9</v>
      </c>
      <c r="F3586" s="165">
        <f>+WEEKDAY(ExportsELAP[[#This Row],[Date Prevailing]],1)</f>
        <v>2</v>
      </c>
      <c r="G3586" s="165">
        <f>+COUNTIFS(ECR_Hours!$K$6:$K$7,ExportsELAP[[#This Row],[Date Prevailing]])</f>
        <v>0</v>
      </c>
      <c r="H3586" s="165">
        <f t="shared" ref="H3586:H3649" si="227">+IF(G3586=1,0,F3586)</f>
        <v>2</v>
      </c>
      <c r="I3586" s="166">
        <f>+Exports!G3589</f>
        <v>1835.8539000000001</v>
      </c>
      <c r="J3586" s="166">
        <f>+'ELAP_IPCO-APND'!D3589</f>
        <v>-0.82940999999999998</v>
      </c>
      <c r="K3586" s="166">
        <f>+(ExportsELAP[[#This Row],[Exports kWh - MPT]]/1000)*ExportsELAP[[#This Row],[EIM Price]]</f>
        <v>-1.522675583199</v>
      </c>
      <c r="L3586" s="167" t="str">
        <f>+INDEX(ECR_Hours!$I$12:$I$15,MATCH(ExportsELAP[[#This Row],[Date Prevailing]],ECR_Hours!$H$12:$H$15,1))</f>
        <v>NS</v>
      </c>
      <c r="M3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7" spans="1:13" x14ac:dyDescent="0.25">
      <c r="A3587" s="164">
        <f>+Exports!A3590</f>
        <v>44711</v>
      </c>
      <c r="B3587" s="165">
        <f t="shared" si="224"/>
        <v>2022</v>
      </c>
      <c r="C3587" s="165">
        <f t="shared" si="225"/>
        <v>5</v>
      </c>
      <c r="D3587" s="165">
        <f t="shared" si="226"/>
        <v>30</v>
      </c>
      <c r="E3587" s="165">
        <f>+Exports!B3590</f>
        <v>10</v>
      </c>
      <c r="F3587" s="165">
        <f>+WEEKDAY(ExportsELAP[[#This Row],[Date Prevailing]],1)</f>
        <v>2</v>
      </c>
      <c r="G3587" s="165">
        <f>+COUNTIFS(ECR_Hours!$K$6:$K$7,ExportsELAP[[#This Row],[Date Prevailing]])</f>
        <v>0</v>
      </c>
      <c r="H3587" s="165">
        <f t="shared" si="227"/>
        <v>2</v>
      </c>
      <c r="I3587" s="166">
        <f>+Exports!G3590</f>
        <v>4669.5001000000002</v>
      </c>
      <c r="J3587" s="166">
        <f>+'ELAP_IPCO-APND'!D3590</f>
        <v>-9.9590899999999998</v>
      </c>
      <c r="K3587" s="166">
        <f>+(ExportsELAP[[#This Row],[Exports kWh - MPT]]/1000)*ExportsELAP[[#This Row],[EIM Price]]</f>
        <v>-46.503971750909002</v>
      </c>
      <c r="L3587" s="167" t="str">
        <f>+INDEX(ECR_Hours!$I$12:$I$15,MATCH(ExportsELAP[[#This Row],[Date Prevailing]],ECR_Hours!$H$12:$H$15,1))</f>
        <v>NS</v>
      </c>
      <c r="M3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8" spans="1:13" x14ac:dyDescent="0.25">
      <c r="A3588" s="164">
        <f>+Exports!A3591</f>
        <v>44711</v>
      </c>
      <c r="B3588" s="165">
        <f t="shared" si="224"/>
        <v>2022</v>
      </c>
      <c r="C3588" s="165">
        <f t="shared" si="225"/>
        <v>5</v>
      </c>
      <c r="D3588" s="165">
        <f t="shared" si="226"/>
        <v>30</v>
      </c>
      <c r="E3588" s="165">
        <f>+Exports!B3591</f>
        <v>11</v>
      </c>
      <c r="F3588" s="165">
        <f>+WEEKDAY(ExportsELAP[[#This Row],[Date Prevailing]],1)</f>
        <v>2</v>
      </c>
      <c r="G3588" s="165">
        <f>+COUNTIFS(ECR_Hours!$K$6:$K$7,ExportsELAP[[#This Row],[Date Prevailing]])</f>
        <v>0</v>
      </c>
      <c r="H3588" s="165">
        <f t="shared" si="227"/>
        <v>2</v>
      </c>
      <c r="I3588" s="166">
        <f>+Exports!G3591</f>
        <v>7044.1764000000003</v>
      </c>
      <c r="J3588" s="166">
        <f>+'ELAP_IPCO-APND'!D3591</f>
        <v>-10.570690000000001</v>
      </c>
      <c r="K3588" s="166">
        <f>+(ExportsELAP[[#This Row],[Exports kWh - MPT]]/1000)*ExportsELAP[[#This Row],[EIM Price]]</f>
        <v>-74.461805029716004</v>
      </c>
      <c r="L3588" s="167" t="str">
        <f>+INDEX(ECR_Hours!$I$12:$I$15,MATCH(ExportsELAP[[#This Row],[Date Prevailing]],ECR_Hours!$H$12:$H$15,1))</f>
        <v>NS</v>
      </c>
      <c r="M3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89" spans="1:13" x14ac:dyDescent="0.25">
      <c r="A3589" s="164">
        <f>+Exports!A3592</f>
        <v>44711</v>
      </c>
      <c r="B3589" s="165">
        <f t="shared" si="224"/>
        <v>2022</v>
      </c>
      <c r="C3589" s="165">
        <f t="shared" si="225"/>
        <v>5</v>
      </c>
      <c r="D3589" s="165">
        <f t="shared" si="226"/>
        <v>30</v>
      </c>
      <c r="E3589" s="165">
        <f>+Exports!B3592</f>
        <v>12</v>
      </c>
      <c r="F3589" s="165">
        <f>+WEEKDAY(ExportsELAP[[#This Row],[Date Prevailing]],1)</f>
        <v>2</v>
      </c>
      <c r="G3589" s="165">
        <f>+COUNTIFS(ECR_Hours!$K$6:$K$7,ExportsELAP[[#This Row],[Date Prevailing]])</f>
        <v>0</v>
      </c>
      <c r="H3589" s="165">
        <f t="shared" si="227"/>
        <v>2</v>
      </c>
      <c r="I3589" s="166">
        <f>+Exports!G3592</f>
        <v>9107.7210000000014</v>
      </c>
      <c r="J3589" s="166">
        <f>+'ELAP_IPCO-APND'!D3592</f>
        <v>-10.38256</v>
      </c>
      <c r="K3589" s="166">
        <f>+(ExportsELAP[[#This Row],[Exports kWh - MPT]]/1000)*ExportsELAP[[#This Row],[EIM Price]]</f>
        <v>-94.561459745760018</v>
      </c>
      <c r="L3589" s="167" t="str">
        <f>+INDEX(ECR_Hours!$I$12:$I$15,MATCH(ExportsELAP[[#This Row],[Date Prevailing]],ECR_Hours!$H$12:$H$15,1))</f>
        <v>NS</v>
      </c>
      <c r="M3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0" spans="1:13" x14ac:dyDescent="0.25">
      <c r="A3590" s="164">
        <f>+Exports!A3593</f>
        <v>44711</v>
      </c>
      <c r="B3590" s="165">
        <f t="shared" si="224"/>
        <v>2022</v>
      </c>
      <c r="C3590" s="165">
        <f t="shared" si="225"/>
        <v>5</v>
      </c>
      <c r="D3590" s="165">
        <f t="shared" si="226"/>
        <v>30</v>
      </c>
      <c r="E3590" s="165">
        <f>+Exports!B3593</f>
        <v>13</v>
      </c>
      <c r="F3590" s="165">
        <f>+WEEKDAY(ExportsELAP[[#This Row],[Date Prevailing]],1)</f>
        <v>2</v>
      </c>
      <c r="G3590" s="165">
        <f>+COUNTIFS(ECR_Hours!$K$6:$K$7,ExportsELAP[[#This Row],[Date Prevailing]])</f>
        <v>0</v>
      </c>
      <c r="H3590" s="165">
        <f t="shared" si="227"/>
        <v>2</v>
      </c>
      <c r="I3590" s="166">
        <f>+Exports!G3593</f>
        <v>11806.429700000001</v>
      </c>
      <c r="J3590" s="166">
        <f>+'ELAP_IPCO-APND'!D3593</f>
        <v>-9.7499500000000001</v>
      </c>
      <c r="K3590" s="166">
        <f>+(ExportsELAP[[#This Row],[Exports kWh - MPT]]/1000)*ExportsELAP[[#This Row],[EIM Price]]</f>
        <v>-115.11209925351501</v>
      </c>
      <c r="L3590" s="167" t="str">
        <f>+INDEX(ECR_Hours!$I$12:$I$15,MATCH(ExportsELAP[[#This Row],[Date Prevailing]],ECR_Hours!$H$12:$H$15,1))</f>
        <v>NS</v>
      </c>
      <c r="M3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1" spans="1:13" x14ac:dyDescent="0.25">
      <c r="A3591" s="164">
        <f>+Exports!A3594</f>
        <v>44711</v>
      </c>
      <c r="B3591" s="165">
        <f t="shared" si="224"/>
        <v>2022</v>
      </c>
      <c r="C3591" s="165">
        <f t="shared" si="225"/>
        <v>5</v>
      </c>
      <c r="D3591" s="165">
        <f t="shared" si="226"/>
        <v>30</v>
      </c>
      <c r="E3591" s="165">
        <f>+Exports!B3594</f>
        <v>14</v>
      </c>
      <c r="F3591" s="165">
        <f>+WEEKDAY(ExportsELAP[[#This Row],[Date Prevailing]],1)</f>
        <v>2</v>
      </c>
      <c r="G3591" s="165">
        <f>+COUNTIFS(ECR_Hours!$K$6:$K$7,ExportsELAP[[#This Row],[Date Prevailing]])</f>
        <v>0</v>
      </c>
      <c r="H3591" s="165">
        <f t="shared" si="227"/>
        <v>2</v>
      </c>
      <c r="I3591" s="166">
        <f>+Exports!G3594</f>
        <v>15182.2526</v>
      </c>
      <c r="J3591" s="166">
        <f>+'ELAP_IPCO-APND'!D3594</f>
        <v>-9.1648599999999991</v>
      </c>
      <c r="K3591" s="166">
        <f>+(ExportsELAP[[#This Row],[Exports kWh - MPT]]/1000)*ExportsELAP[[#This Row],[EIM Price]]</f>
        <v>-139.14321956363599</v>
      </c>
      <c r="L3591" s="167" t="str">
        <f>+INDEX(ECR_Hours!$I$12:$I$15,MATCH(ExportsELAP[[#This Row],[Date Prevailing]],ECR_Hours!$H$12:$H$15,1))</f>
        <v>NS</v>
      </c>
      <c r="M3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2" spans="1:13" x14ac:dyDescent="0.25">
      <c r="A3592" s="164">
        <f>+Exports!A3595</f>
        <v>44711</v>
      </c>
      <c r="B3592" s="165">
        <f t="shared" si="224"/>
        <v>2022</v>
      </c>
      <c r="C3592" s="165">
        <f t="shared" si="225"/>
        <v>5</v>
      </c>
      <c r="D3592" s="165">
        <f t="shared" si="226"/>
        <v>30</v>
      </c>
      <c r="E3592" s="165">
        <f>+Exports!B3595</f>
        <v>15</v>
      </c>
      <c r="F3592" s="165">
        <f>+WEEKDAY(ExportsELAP[[#This Row],[Date Prevailing]],1)</f>
        <v>2</v>
      </c>
      <c r="G3592" s="165">
        <f>+COUNTIFS(ECR_Hours!$K$6:$K$7,ExportsELAP[[#This Row],[Date Prevailing]])</f>
        <v>0</v>
      </c>
      <c r="H3592" s="165">
        <f t="shared" si="227"/>
        <v>2</v>
      </c>
      <c r="I3592" s="166">
        <f>+Exports!G3595</f>
        <v>21401.022499999999</v>
      </c>
      <c r="J3592" s="166">
        <f>+'ELAP_IPCO-APND'!D3595</f>
        <v>-8.7261699999999998</v>
      </c>
      <c r="K3592" s="166">
        <f>+(ExportsELAP[[#This Row],[Exports kWh - MPT]]/1000)*ExportsELAP[[#This Row],[EIM Price]]</f>
        <v>-186.74896050882501</v>
      </c>
      <c r="L3592" s="167" t="str">
        <f>+INDEX(ECR_Hours!$I$12:$I$15,MATCH(ExportsELAP[[#This Row],[Date Prevailing]],ECR_Hours!$H$12:$H$15,1))</f>
        <v>NS</v>
      </c>
      <c r="M3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3" spans="1:13" x14ac:dyDescent="0.25">
      <c r="A3593" s="164">
        <f>+Exports!A3596</f>
        <v>44711</v>
      </c>
      <c r="B3593" s="165">
        <f t="shared" si="224"/>
        <v>2022</v>
      </c>
      <c r="C3593" s="165">
        <f t="shared" si="225"/>
        <v>5</v>
      </c>
      <c r="D3593" s="165">
        <f t="shared" si="226"/>
        <v>30</v>
      </c>
      <c r="E3593" s="165">
        <f>+Exports!B3596</f>
        <v>16</v>
      </c>
      <c r="F3593" s="165">
        <f>+WEEKDAY(ExportsELAP[[#This Row],[Date Prevailing]],1)</f>
        <v>2</v>
      </c>
      <c r="G3593" s="165">
        <f>+COUNTIFS(ECR_Hours!$K$6:$K$7,ExportsELAP[[#This Row],[Date Prevailing]])</f>
        <v>0</v>
      </c>
      <c r="H3593" s="165">
        <f t="shared" si="227"/>
        <v>2</v>
      </c>
      <c r="I3593" s="166">
        <f>+Exports!G3596</f>
        <v>18723.077700000002</v>
      </c>
      <c r="J3593" s="166">
        <f>+'ELAP_IPCO-APND'!D3596</f>
        <v>-2.1584699999999999</v>
      </c>
      <c r="K3593" s="166">
        <f>+(ExportsELAP[[#This Row],[Exports kWh - MPT]]/1000)*ExportsELAP[[#This Row],[EIM Price]]</f>
        <v>-40.413201523119</v>
      </c>
      <c r="L3593" s="167" t="str">
        <f>+INDEX(ECR_Hours!$I$12:$I$15,MATCH(ExportsELAP[[#This Row],[Date Prevailing]],ECR_Hours!$H$12:$H$15,1))</f>
        <v>NS</v>
      </c>
      <c r="M3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4" spans="1:13" x14ac:dyDescent="0.25">
      <c r="A3594" s="164">
        <f>+Exports!A3597</f>
        <v>44711</v>
      </c>
      <c r="B3594" s="165">
        <f t="shared" si="224"/>
        <v>2022</v>
      </c>
      <c r="C3594" s="165">
        <f t="shared" si="225"/>
        <v>5</v>
      </c>
      <c r="D3594" s="165">
        <f t="shared" si="226"/>
        <v>30</v>
      </c>
      <c r="E3594" s="165">
        <f>+Exports!B3597</f>
        <v>17</v>
      </c>
      <c r="F3594" s="165">
        <f>+WEEKDAY(ExportsELAP[[#This Row],[Date Prevailing]],1)</f>
        <v>2</v>
      </c>
      <c r="G3594" s="165">
        <f>+COUNTIFS(ECR_Hours!$K$6:$K$7,ExportsELAP[[#This Row],[Date Prevailing]])</f>
        <v>0</v>
      </c>
      <c r="H3594" s="165">
        <f t="shared" si="227"/>
        <v>2</v>
      </c>
      <c r="I3594" s="166">
        <f>+Exports!G3597</f>
        <v>12487.505000000001</v>
      </c>
      <c r="J3594" s="166">
        <f>+'ELAP_IPCO-APND'!D3597</f>
        <v>-6.2979999999999994E-2</v>
      </c>
      <c r="K3594" s="166">
        <f>+(ExportsELAP[[#This Row],[Exports kWh - MPT]]/1000)*ExportsELAP[[#This Row],[EIM Price]]</f>
        <v>-0.78646306489999995</v>
      </c>
      <c r="L3594" s="167" t="str">
        <f>+INDEX(ECR_Hours!$I$12:$I$15,MATCH(ExportsELAP[[#This Row],[Date Prevailing]],ECR_Hours!$H$12:$H$15,1))</f>
        <v>NS</v>
      </c>
      <c r="M3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5" spans="1:13" x14ac:dyDescent="0.25">
      <c r="A3595" s="164">
        <f>+Exports!A3598</f>
        <v>44711</v>
      </c>
      <c r="B3595" s="165">
        <f t="shared" si="224"/>
        <v>2022</v>
      </c>
      <c r="C3595" s="165">
        <f t="shared" si="225"/>
        <v>5</v>
      </c>
      <c r="D3595" s="165">
        <f t="shared" si="226"/>
        <v>30</v>
      </c>
      <c r="E3595" s="165">
        <f>+Exports!B3598</f>
        <v>18</v>
      </c>
      <c r="F3595" s="165">
        <f>+WEEKDAY(ExportsELAP[[#This Row],[Date Prevailing]],1)</f>
        <v>2</v>
      </c>
      <c r="G3595" s="165">
        <f>+COUNTIFS(ECR_Hours!$K$6:$K$7,ExportsELAP[[#This Row],[Date Prevailing]])</f>
        <v>0</v>
      </c>
      <c r="H3595" s="165">
        <f t="shared" si="227"/>
        <v>2</v>
      </c>
      <c r="I3595" s="166">
        <f>+Exports!G3598</f>
        <v>6264.5733999999993</v>
      </c>
      <c r="J3595" s="166">
        <f>+'ELAP_IPCO-APND'!D3598</f>
        <v>8.9566499999999998</v>
      </c>
      <c r="K3595" s="166">
        <f>+(ExportsELAP[[#This Row],[Exports kWh - MPT]]/1000)*ExportsELAP[[#This Row],[EIM Price]]</f>
        <v>56.109591343109997</v>
      </c>
      <c r="L3595" s="167" t="str">
        <f>+INDEX(ECR_Hours!$I$12:$I$15,MATCH(ExportsELAP[[#This Row],[Date Prevailing]],ECR_Hours!$H$12:$H$15,1))</f>
        <v>NS</v>
      </c>
      <c r="M3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6" spans="1:13" x14ac:dyDescent="0.25">
      <c r="A3596" s="164">
        <f>+Exports!A3599</f>
        <v>44711</v>
      </c>
      <c r="B3596" s="165">
        <f t="shared" si="224"/>
        <v>2022</v>
      </c>
      <c r="C3596" s="165">
        <f t="shared" si="225"/>
        <v>5</v>
      </c>
      <c r="D3596" s="165">
        <f t="shared" si="226"/>
        <v>30</v>
      </c>
      <c r="E3596" s="165">
        <f>+Exports!B3599</f>
        <v>19</v>
      </c>
      <c r="F3596" s="165">
        <f>+WEEKDAY(ExportsELAP[[#This Row],[Date Prevailing]],1)</f>
        <v>2</v>
      </c>
      <c r="G3596" s="165">
        <f>+COUNTIFS(ECR_Hours!$K$6:$K$7,ExportsELAP[[#This Row],[Date Prevailing]])</f>
        <v>0</v>
      </c>
      <c r="H3596" s="165">
        <f t="shared" si="227"/>
        <v>2</v>
      </c>
      <c r="I3596" s="166">
        <f>+Exports!G3599</f>
        <v>2756.935899999999</v>
      </c>
      <c r="J3596" s="166">
        <f>+'ELAP_IPCO-APND'!D3599</f>
        <v>37.16836</v>
      </c>
      <c r="K3596" s="166">
        <f>+(ExportsELAP[[#This Row],[Exports kWh - MPT]]/1000)*ExportsELAP[[#This Row],[EIM Price]]</f>
        <v>102.47078602812395</v>
      </c>
      <c r="L3596" s="167" t="str">
        <f>+INDEX(ECR_Hours!$I$12:$I$15,MATCH(ExportsELAP[[#This Row],[Date Prevailing]],ECR_Hours!$H$12:$H$15,1))</f>
        <v>NS</v>
      </c>
      <c r="M3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7" spans="1:13" x14ac:dyDescent="0.25">
      <c r="A3597" s="164">
        <f>+Exports!A3600</f>
        <v>44711</v>
      </c>
      <c r="B3597" s="165">
        <f t="shared" si="224"/>
        <v>2022</v>
      </c>
      <c r="C3597" s="165">
        <f t="shared" si="225"/>
        <v>5</v>
      </c>
      <c r="D3597" s="165">
        <f t="shared" si="226"/>
        <v>30</v>
      </c>
      <c r="E3597" s="165">
        <f>+Exports!B3600</f>
        <v>20</v>
      </c>
      <c r="F3597" s="165">
        <f>+WEEKDAY(ExportsELAP[[#This Row],[Date Prevailing]],1)</f>
        <v>2</v>
      </c>
      <c r="G3597" s="165">
        <f>+COUNTIFS(ECR_Hours!$K$6:$K$7,ExportsELAP[[#This Row],[Date Prevailing]])</f>
        <v>0</v>
      </c>
      <c r="H3597" s="165">
        <f t="shared" si="227"/>
        <v>2</v>
      </c>
      <c r="I3597" s="166">
        <f>+Exports!G3600</f>
        <v>1236.1210999999998</v>
      </c>
      <c r="J3597" s="166">
        <f>+'ELAP_IPCO-APND'!D3600</f>
        <v>63.687669999999997</v>
      </c>
      <c r="K3597" s="166">
        <f>+(ExportsELAP[[#This Row],[Exports kWh - MPT]]/1000)*ExportsELAP[[#This Row],[EIM Price]]</f>
        <v>78.725672696836995</v>
      </c>
      <c r="L3597" s="167" t="str">
        <f>+INDEX(ECR_Hours!$I$12:$I$15,MATCH(ExportsELAP[[#This Row],[Date Prevailing]],ECR_Hours!$H$12:$H$15,1))</f>
        <v>NS</v>
      </c>
      <c r="M3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8" spans="1:13" x14ac:dyDescent="0.25">
      <c r="A3598" s="164">
        <f>+Exports!A3601</f>
        <v>44711</v>
      </c>
      <c r="B3598" s="165">
        <f t="shared" si="224"/>
        <v>2022</v>
      </c>
      <c r="C3598" s="165">
        <f t="shared" si="225"/>
        <v>5</v>
      </c>
      <c r="D3598" s="165">
        <f t="shared" si="226"/>
        <v>30</v>
      </c>
      <c r="E3598" s="165">
        <f>+Exports!B3601</f>
        <v>21</v>
      </c>
      <c r="F3598" s="165">
        <f>+WEEKDAY(ExportsELAP[[#This Row],[Date Prevailing]],1)</f>
        <v>2</v>
      </c>
      <c r="G3598" s="165">
        <f>+COUNTIFS(ECR_Hours!$K$6:$K$7,ExportsELAP[[#This Row],[Date Prevailing]])</f>
        <v>0</v>
      </c>
      <c r="H3598" s="165">
        <f t="shared" si="227"/>
        <v>2</v>
      </c>
      <c r="I3598" s="166">
        <f>+Exports!G3601</f>
        <v>227.03149999999999</v>
      </c>
      <c r="J3598" s="166">
        <f>+'ELAP_IPCO-APND'!D3601</f>
        <v>64.35736</v>
      </c>
      <c r="K3598" s="166">
        <f>+(ExportsELAP[[#This Row],[Exports kWh - MPT]]/1000)*ExportsELAP[[#This Row],[EIM Price]]</f>
        <v>14.61114797684</v>
      </c>
      <c r="L3598" s="167" t="str">
        <f>+INDEX(ECR_Hours!$I$12:$I$15,MATCH(ExportsELAP[[#This Row],[Date Prevailing]],ECR_Hours!$H$12:$H$15,1))</f>
        <v>NS</v>
      </c>
      <c r="M3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599" spans="1:13" x14ac:dyDescent="0.25">
      <c r="A3599" s="164">
        <f>+Exports!A3602</f>
        <v>44711</v>
      </c>
      <c r="B3599" s="165">
        <f t="shared" si="224"/>
        <v>2022</v>
      </c>
      <c r="C3599" s="165">
        <f t="shared" si="225"/>
        <v>5</v>
      </c>
      <c r="D3599" s="165">
        <f t="shared" si="226"/>
        <v>30</v>
      </c>
      <c r="E3599" s="165">
        <f>+Exports!B3602</f>
        <v>22</v>
      </c>
      <c r="F3599" s="165">
        <f>+WEEKDAY(ExportsELAP[[#This Row],[Date Prevailing]],1)</f>
        <v>2</v>
      </c>
      <c r="G3599" s="165">
        <f>+COUNTIFS(ECR_Hours!$K$6:$K$7,ExportsELAP[[#This Row],[Date Prevailing]])</f>
        <v>0</v>
      </c>
      <c r="H3599" s="165">
        <f t="shared" si="227"/>
        <v>2</v>
      </c>
      <c r="I3599" s="166">
        <f>+Exports!G3602</f>
        <v>27.054400000000001</v>
      </c>
      <c r="J3599" s="166">
        <f>+'ELAP_IPCO-APND'!D3602</f>
        <v>60.883690000000001</v>
      </c>
      <c r="K3599" s="166">
        <f>+(ExportsELAP[[#This Row],[Exports kWh - MPT]]/1000)*ExportsELAP[[#This Row],[EIM Price]]</f>
        <v>1.6471717027360002</v>
      </c>
      <c r="L3599" s="167" t="str">
        <f>+INDEX(ECR_Hours!$I$12:$I$15,MATCH(ExportsELAP[[#This Row],[Date Prevailing]],ECR_Hours!$H$12:$H$15,1))</f>
        <v>NS</v>
      </c>
      <c r="M3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0" spans="1:13" x14ac:dyDescent="0.25">
      <c r="A3600" s="164">
        <f>+Exports!A3603</f>
        <v>44711</v>
      </c>
      <c r="B3600" s="165">
        <f t="shared" si="224"/>
        <v>2022</v>
      </c>
      <c r="C3600" s="165">
        <f t="shared" si="225"/>
        <v>5</v>
      </c>
      <c r="D3600" s="165">
        <f t="shared" si="226"/>
        <v>30</v>
      </c>
      <c r="E3600" s="165">
        <f>+Exports!B3603</f>
        <v>23</v>
      </c>
      <c r="F3600" s="165">
        <f>+WEEKDAY(ExportsELAP[[#This Row],[Date Prevailing]],1)</f>
        <v>2</v>
      </c>
      <c r="G3600" s="165">
        <f>+COUNTIFS(ECR_Hours!$K$6:$K$7,ExportsELAP[[#This Row],[Date Prevailing]])</f>
        <v>0</v>
      </c>
      <c r="H3600" s="165">
        <f t="shared" si="227"/>
        <v>2</v>
      </c>
      <c r="I3600" s="166">
        <f>+Exports!G3603</f>
        <v>26.882399999999997</v>
      </c>
      <c r="J3600" s="166">
        <f>+'ELAP_IPCO-APND'!D3603</f>
        <v>61.629779999999997</v>
      </c>
      <c r="K3600" s="166">
        <f>+(ExportsELAP[[#This Row],[Exports kWh - MPT]]/1000)*ExportsELAP[[#This Row],[EIM Price]]</f>
        <v>1.6567563978719997</v>
      </c>
      <c r="L3600" s="167" t="str">
        <f>+INDEX(ECR_Hours!$I$12:$I$15,MATCH(ExportsELAP[[#This Row],[Date Prevailing]],ECR_Hours!$H$12:$H$15,1))</f>
        <v>NS</v>
      </c>
      <c r="M3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1" spans="1:13" x14ac:dyDescent="0.25">
      <c r="A3601" s="164">
        <f>+Exports!A3604</f>
        <v>44711</v>
      </c>
      <c r="B3601" s="165">
        <f t="shared" si="224"/>
        <v>2022</v>
      </c>
      <c r="C3601" s="165">
        <f t="shared" si="225"/>
        <v>5</v>
      </c>
      <c r="D3601" s="165">
        <f t="shared" si="226"/>
        <v>30</v>
      </c>
      <c r="E3601" s="165">
        <f>+Exports!B3604</f>
        <v>24</v>
      </c>
      <c r="F3601" s="165">
        <f>+WEEKDAY(ExportsELAP[[#This Row],[Date Prevailing]],1)</f>
        <v>2</v>
      </c>
      <c r="G3601" s="165">
        <f>+COUNTIFS(ECR_Hours!$K$6:$K$7,ExportsELAP[[#This Row],[Date Prevailing]])</f>
        <v>0</v>
      </c>
      <c r="H3601" s="165">
        <f t="shared" si="227"/>
        <v>2</v>
      </c>
      <c r="I3601" s="166">
        <f>+Exports!G3604</f>
        <v>27.655200000000001</v>
      </c>
      <c r="J3601" s="166">
        <f>+'ELAP_IPCO-APND'!D3604</f>
        <v>66.027720000000002</v>
      </c>
      <c r="K3601" s="166">
        <f>+(ExportsELAP[[#This Row],[Exports kWh - MPT]]/1000)*ExportsELAP[[#This Row],[EIM Price]]</f>
        <v>1.8260098021440001</v>
      </c>
      <c r="L3601" s="167" t="str">
        <f>+INDEX(ECR_Hours!$I$12:$I$15,MATCH(ExportsELAP[[#This Row],[Date Prevailing]],ECR_Hours!$H$12:$H$15,1))</f>
        <v>NS</v>
      </c>
      <c r="M3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2" spans="1:13" x14ac:dyDescent="0.25">
      <c r="A3602" s="164">
        <f>+Exports!A3605</f>
        <v>44712</v>
      </c>
      <c r="B3602" s="165">
        <f t="shared" si="224"/>
        <v>2022</v>
      </c>
      <c r="C3602" s="165">
        <f t="shared" si="225"/>
        <v>5</v>
      </c>
      <c r="D3602" s="165">
        <f t="shared" si="226"/>
        <v>31</v>
      </c>
      <c r="E3602" s="165">
        <f>+Exports!B3605</f>
        <v>1</v>
      </c>
      <c r="F3602" s="165">
        <f>+WEEKDAY(ExportsELAP[[#This Row],[Date Prevailing]],1)</f>
        <v>3</v>
      </c>
      <c r="G3602" s="165">
        <f>+COUNTIFS(ECR_Hours!$K$6:$K$7,ExportsELAP[[#This Row],[Date Prevailing]])</f>
        <v>0</v>
      </c>
      <c r="H3602" s="165">
        <f t="shared" si="227"/>
        <v>3</v>
      </c>
      <c r="I3602" s="166">
        <f>+Exports!G3605</f>
        <v>26.811599999999999</v>
      </c>
      <c r="J3602" s="166">
        <f>+'ELAP_IPCO-APND'!D3605</f>
        <v>59.594439999999999</v>
      </c>
      <c r="K3602" s="166">
        <f>+(ExportsELAP[[#This Row],[Exports kWh - MPT]]/1000)*ExportsELAP[[#This Row],[EIM Price]]</f>
        <v>1.5978222875039998</v>
      </c>
      <c r="L3602" s="167" t="str">
        <f>+INDEX(ECR_Hours!$I$12:$I$15,MATCH(ExportsELAP[[#This Row],[Date Prevailing]],ECR_Hours!$H$12:$H$15,1))</f>
        <v>NS</v>
      </c>
      <c r="M3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3" spans="1:13" x14ac:dyDescent="0.25">
      <c r="A3603" s="164">
        <f>+Exports!A3606</f>
        <v>44712</v>
      </c>
      <c r="B3603" s="165">
        <f t="shared" si="224"/>
        <v>2022</v>
      </c>
      <c r="C3603" s="165">
        <f t="shared" si="225"/>
        <v>5</v>
      </c>
      <c r="D3603" s="165">
        <f t="shared" si="226"/>
        <v>31</v>
      </c>
      <c r="E3603" s="165">
        <f>+Exports!B3606</f>
        <v>2</v>
      </c>
      <c r="F3603" s="165">
        <f>+WEEKDAY(ExportsELAP[[#This Row],[Date Prevailing]],1)</f>
        <v>3</v>
      </c>
      <c r="G3603" s="165">
        <f>+COUNTIFS(ECR_Hours!$K$6:$K$7,ExportsELAP[[#This Row],[Date Prevailing]])</f>
        <v>0</v>
      </c>
      <c r="H3603" s="165">
        <f t="shared" si="227"/>
        <v>3</v>
      </c>
      <c r="I3603" s="166">
        <f>+Exports!G3606</f>
        <v>27.516499999999901</v>
      </c>
      <c r="J3603" s="166">
        <f>+'ELAP_IPCO-APND'!D3606</f>
        <v>57.798250000000003</v>
      </c>
      <c r="K3603" s="166">
        <f>+(ExportsELAP[[#This Row],[Exports kWh - MPT]]/1000)*ExportsELAP[[#This Row],[EIM Price]]</f>
        <v>1.5904055461249944</v>
      </c>
      <c r="L3603" s="167" t="str">
        <f>+INDEX(ECR_Hours!$I$12:$I$15,MATCH(ExportsELAP[[#This Row],[Date Prevailing]],ECR_Hours!$H$12:$H$15,1))</f>
        <v>NS</v>
      </c>
      <c r="M3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4" spans="1:13" x14ac:dyDescent="0.25">
      <c r="A3604" s="164">
        <f>+Exports!A3607</f>
        <v>44712</v>
      </c>
      <c r="B3604" s="165">
        <f t="shared" si="224"/>
        <v>2022</v>
      </c>
      <c r="C3604" s="165">
        <f t="shared" si="225"/>
        <v>5</v>
      </c>
      <c r="D3604" s="165">
        <f t="shared" si="226"/>
        <v>31</v>
      </c>
      <c r="E3604" s="165">
        <f>+Exports!B3607</f>
        <v>3</v>
      </c>
      <c r="F3604" s="165">
        <f>+WEEKDAY(ExportsELAP[[#This Row],[Date Prevailing]],1)</f>
        <v>3</v>
      </c>
      <c r="G3604" s="165">
        <f>+COUNTIFS(ECR_Hours!$K$6:$K$7,ExportsELAP[[#This Row],[Date Prevailing]])</f>
        <v>0</v>
      </c>
      <c r="H3604" s="165">
        <f t="shared" si="227"/>
        <v>3</v>
      </c>
      <c r="I3604" s="166">
        <f>+Exports!G3607</f>
        <v>28.456899999999997</v>
      </c>
      <c r="J3604" s="166">
        <f>+'ELAP_IPCO-APND'!D3607</f>
        <v>51.514629999999997</v>
      </c>
      <c r="K3604" s="166">
        <f>+(ExportsELAP[[#This Row],[Exports kWh - MPT]]/1000)*ExportsELAP[[#This Row],[EIM Price]]</f>
        <v>1.4659466744469998</v>
      </c>
      <c r="L3604" s="167" t="str">
        <f>+INDEX(ECR_Hours!$I$12:$I$15,MATCH(ExportsELAP[[#This Row],[Date Prevailing]],ECR_Hours!$H$12:$H$15,1))</f>
        <v>NS</v>
      </c>
      <c r="M3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5" spans="1:13" x14ac:dyDescent="0.25">
      <c r="A3605" s="164">
        <f>+Exports!A3608</f>
        <v>44712</v>
      </c>
      <c r="B3605" s="165">
        <f t="shared" si="224"/>
        <v>2022</v>
      </c>
      <c r="C3605" s="165">
        <f t="shared" si="225"/>
        <v>5</v>
      </c>
      <c r="D3605" s="165">
        <f t="shared" si="226"/>
        <v>31</v>
      </c>
      <c r="E3605" s="165">
        <f>+Exports!B3608</f>
        <v>4</v>
      </c>
      <c r="F3605" s="165">
        <f>+WEEKDAY(ExportsELAP[[#This Row],[Date Prevailing]],1)</f>
        <v>3</v>
      </c>
      <c r="G3605" s="165">
        <f>+COUNTIFS(ECR_Hours!$K$6:$K$7,ExportsELAP[[#This Row],[Date Prevailing]])</f>
        <v>0</v>
      </c>
      <c r="H3605" s="165">
        <f t="shared" si="227"/>
        <v>3</v>
      </c>
      <c r="I3605" s="166">
        <f>+Exports!G3608</f>
        <v>28.805500000000002</v>
      </c>
      <c r="J3605" s="166">
        <f>+'ELAP_IPCO-APND'!D3608</f>
        <v>49.877009999999999</v>
      </c>
      <c r="K3605" s="166">
        <f>+(ExportsELAP[[#This Row],[Exports kWh - MPT]]/1000)*ExportsELAP[[#This Row],[EIM Price]]</f>
        <v>1.4367322115550001</v>
      </c>
      <c r="L3605" s="167" t="str">
        <f>+INDEX(ECR_Hours!$I$12:$I$15,MATCH(ExportsELAP[[#This Row],[Date Prevailing]],ECR_Hours!$H$12:$H$15,1))</f>
        <v>NS</v>
      </c>
      <c r="M3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6" spans="1:13" x14ac:dyDescent="0.25">
      <c r="A3606" s="164">
        <f>+Exports!A3609</f>
        <v>44712</v>
      </c>
      <c r="B3606" s="165">
        <f t="shared" si="224"/>
        <v>2022</v>
      </c>
      <c r="C3606" s="165">
        <f t="shared" si="225"/>
        <v>5</v>
      </c>
      <c r="D3606" s="165">
        <f t="shared" si="226"/>
        <v>31</v>
      </c>
      <c r="E3606" s="165">
        <f>+Exports!B3609</f>
        <v>5</v>
      </c>
      <c r="F3606" s="165">
        <f>+WEEKDAY(ExportsELAP[[#This Row],[Date Prevailing]],1)</f>
        <v>3</v>
      </c>
      <c r="G3606" s="165">
        <f>+COUNTIFS(ECR_Hours!$K$6:$K$7,ExportsELAP[[#This Row],[Date Prevailing]])</f>
        <v>0</v>
      </c>
      <c r="H3606" s="165">
        <f t="shared" si="227"/>
        <v>3</v>
      </c>
      <c r="I3606" s="166">
        <f>+Exports!G3609</f>
        <v>29.348100000000002</v>
      </c>
      <c r="J3606" s="166">
        <f>+'ELAP_IPCO-APND'!D3609</f>
        <v>57.310229999999997</v>
      </c>
      <c r="K3606" s="166">
        <f>+(ExportsELAP[[#This Row],[Exports kWh - MPT]]/1000)*ExportsELAP[[#This Row],[EIM Price]]</f>
        <v>1.6819463610630001</v>
      </c>
      <c r="L3606" s="167" t="str">
        <f>+INDEX(ECR_Hours!$I$12:$I$15,MATCH(ExportsELAP[[#This Row],[Date Prevailing]],ECR_Hours!$H$12:$H$15,1))</f>
        <v>NS</v>
      </c>
      <c r="M3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7" spans="1:13" x14ac:dyDescent="0.25">
      <c r="A3607" s="164">
        <f>+Exports!A3610</f>
        <v>44712</v>
      </c>
      <c r="B3607" s="165">
        <f t="shared" si="224"/>
        <v>2022</v>
      </c>
      <c r="C3607" s="165">
        <f t="shared" si="225"/>
        <v>5</v>
      </c>
      <c r="D3607" s="165">
        <f t="shared" si="226"/>
        <v>31</v>
      </c>
      <c r="E3607" s="165">
        <f>+Exports!B3610</f>
        <v>6</v>
      </c>
      <c r="F3607" s="165">
        <f>+WEEKDAY(ExportsELAP[[#This Row],[Date Prevailing]],1)</f>
        <v>3</v>
      </c>
      <c r="G3607" s="165">
        <f>+COUNTIFS(ECR_Hours!$K$6:$K$7,ExportsELAP[[#This Row],[Date Prevailing]])</f>
        <v>0</v>
      </c>
      <c r="H3607" s="165">
        <f t="shared" si="227"/>
        <v>3</v>
      </c>
      <c r="I3607" s="166">
        <f>+Exports!G3610</f>
        <v>30.051599999999894</v>
      </c>
      <c r="J3607" s="166">
        <f>+'ELAP_IPCO-APND'!D3610</f>
        <v>58.036589999999997</v>
      </c>
      <c r="K3607" s="166">
        <f>+(ExportsELAP[[#This Row],[Exports kWh - MPT]]/1000)*ExportsELAP[[#This Row],[EIM Price]]</f>
        <v>1.7440923880439938</v>
      </c>
      <c r="L3607" s="167" t="str">
        <f>+INDEX(ECR_Hours!$I$12:$I$15,MATCH(ExportsELAP[[#This Row],[Date Prevailing]],ECR_Hours!$H$12:$H$15,1))</f>
        <v>NS</v>
      </c>
      <c r="M3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8" spans="1:13" x14ac:dyDescent="0.25">
      <c r="A3608" s="164">
        <f>+Exports!A3611</f>
        <v>44712</v>
      </c>
      <c r="B3608" s="165">
        <f t="shared" si="224"/>
        <v>2022</v>
      </c>
      <c r="C3608" s="165">
        <f t="shared" si="225"/>
        <v>5</v>
      </c>
      <c r="D3608" s="165">
        <f t="shared" si="226"/>
        <v>31</v>
      </c>
      <c r="E3608" s="165">
        <f>+Exports!B3611</f>
        <v>7</v>
      </c>
      <c r="F3608" s="165">
        <f>+WEEKDAY(ExportsELAP[[#This Row],[Date Prevailing]],1)</f>
        <v>3</v>
      </c>
      <c r="G3608" s="165">
        <f>+COUNTIFS(ECR_Hours!$K$6:$K$7,ExportsELAP[[#This Row],[Date Prevailing]])</f>
        <v>0</v>
      </c>
      <c r="H3608" s="165">
        <f t="shared" si="227"/>
        <v>3</v>
      </c>
      <c r="I3608" s="166">
        <f>+Exports!G3611</f>
        <v>119.6506</v>
      </c>
      <c r="J3608" s="166">
        <f>+'ELAP_IPCO-APND'!D3611</f>
        <v>67.82714</v>
      </c>
      <c r="K3608" s="166">
        <f>+(ExportsELAP[[#This Row],[Exports kWh - MPT]]/1000)*ExportsELAP[[#This Row],[EIM Price]]</f>
        <v>8.1155579972840002</v>
      </c>
      <c r="L3608" s="167" t="str">
        <f>+INDEX(ECR_Hours!$I$12:$I$15,MATCH(ExportsELAP[[#This Row],[Date Prevailing]],ECR_Hours!$H$12:$H$15,1))</f>
        <v>NS</v>
      </c>
      <c r="M3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09" spans="1:13" x14ac:dyDescent="0.25">
      <c r="A3609" s="164">
        <f>+Exports!A3612</f>
        <v>44712</v>
      </c>
      <c r="B3609" s="165">
        <f t="shared" si="224"/>
        <v>2022</v>
      </c>
      <c r="C3609" s="165">
        <f t="shared" si="225"/>
        <v>5</v>
      </c>
      <c r="D3609" s="165">
        <f t="shared" si="226"/>
        <v>31</v>
      </c>
      <c r="E3609" s="165">
        <f>+Exports!B3612</f>
        <v>8</v>
      </c>
      <c r="F3609" s="165">
        <f>+WEEKDAY(ExportsELAP[[#This Row],[Date Prevailing]],1)</f>
        <v>3</v>
      </c>
      <c r="G3609" s="165">
        <f>+COUNTIFS(ECR_Hours!$K$6:$K$7,ExportsELAP[[#This Row],[Date Prevailing]])</f>
        <v>0</v>
      </c>
      <c r="H3609" s="165">
        <f t="shared" si="227"/>
        <v>3</v>
      </c>
      <c r="I3609" s="166">
        <f>+Exports!G3612</f>
        <v>1685.9749999999999</v>
      </c>
      <c r="J3609" s="166">
        <f>+'ELAP_IPCO-APND'!D3612</f>
        <v>62.443049999999999</v>
      </c>
      <c r="K3609" s="166">
        <f>+(ExportsELAP[[#This Row],[Exports kWh - MPT]]/1000)*ExportsELAP[[#This Row],[EIM Price]]</f>
        <v>105.27742122375</v>
      </c>
      <c r="L3609" s="167" t="str">
        <f>+INDEX(ECR_Hours!$I$12:$I$15,MATCH(ExportsELAP[[#This Row],[Date Prevailing]],ECR_Hours!$H$12:$H$15,1))</f>
        <v>NS</v>
      </c>
      <c r="M3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0" spans="1:13" x14ac:dyDescent="0.25">
      <c r="A3610" s="164">
        <f>+Exports!A3613</f>
        <v>44712</v>
      </c>
      <c r="B3610" s="165">
        <f t="shared" si="224"/>
        <v>2022</v>
      </c>
      <c r="C3610" s="165">
        <f t="shared" si="225"/>
        <v>5</v>
      </c>
      <c r="D3610" s="165">
        <f t="shared" si="226"/>
        <v>31</v>
      </c>
      <c r="E3610" s="165">
        <f>+Exports!B3613</f>
        <v>9</v>
      </c>
      <c r="F3610" s="165">
        <f>+WEEKDAY(ExportsELAP[[#This Row],[Date Prevailing]],1)</f>
        <v>3</v>
      </c>
      <c r="G3610" s="165">
        <f>+COUNTIFS(ECR_Hours!$K$6:$K$7,ExportsELAP[[#This Row],[Date Prevailing]])</f>
        <v>0</v>
      </c>
      <c r="H3610" s="165">
        <f t="shared" si="227"/>
        <v>3</v>
      </c>
      <c r="I3610" s="166">
        <f>+Exports!G3613</f>
        <v>4713.5753000000004</v>
      </c>
      <c r="J3610" s="166">
        <f>+'ELAP_IPCO-APND'!D3613</f>
        <v>63.182270000000003</v>
      </c>
      <c r="K3610" s="166">
        <f>+(ExportsELAP[[#This Row],[Exports kWh - MPT]]/1000)*ExportsELAP[[#This Row],[EIM Price]]</f>
        <v>297.81438726993105</v>
      </c>
      <c r="L3610" s="167" t="str">
        <f>+INDEX(ECR_Hours!$I$12:$I$15,MATCH(ExportsELAP[[#This Row],[Date Prevailing]],ECR_Hours!$H$12:$H$15,1))</f>
        <v>NS</v>
      </c>
      <c r="M3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1" spans="1:13" x14ac:dyDescent="0.25">
      <c r="A3611" s="164">
        <f>+Exports!A3614</f>
        <v>44712</v>
      </c>
      <c r="B3611" s="165">
        <f t="shared" si="224"/>
        <v>2022</v>
      </c>
      <c r="C3611" s="165">
        <f t="shared" si="225"/>
        <v>5</v>
      </c>
      <c r="D3611" s="165">
        <f t="shared" si="226"/>
        <v>31</v>
      </c>
      <c r="E3611" s="165">
        <f>+Exports!B3614</f>
        <v>10</v>
      </c>
      <c r="F3611" s="165">
        <f>+WEEKDAY(ExportsELAP[[#This Row],[Date Prevailing]],1)</f>
        <v>3</v>
      </c>
      <c r="G3611" s="165">
        <f>+COUNTIFS(ECR_Hours!$K$6:$K$7,ExportsELAP[[#This Row],[Date Prevailing]])</f>
        <v>0</v>
      </c>
      <c r="H3611" s="165">
        <f t="shared" si="227"/>
        <v>3</v>
      </c>
      <c r="I3611" s="166">
        <f>+Exports!G3614</f>
        <v>12879.186400000001</v>
      </c>
      <c r="J3611" s="166">
        <f>+'ELAP_IPCO-APND'!D3614</f>
        <v>58.205820000000003</v>
      </c>
      <c r="K3611" s="166">
        <f>+(ExportsELAP[[#This Row],[Exports kWh - MPT]]/1000)*ExportsELAP[[#This Row],[EIM Price]]</f>
        <v>749.64360534484808</v>
      </c>
      <c r="L3611" s="167" t="str">
        <f>+INDEX(ECR_Hours!$I$12:$I$15,MATCH(ExportsELAP[[#This Row],[Date Prevailing]],ECR_Hours!$H$12:$H$15,1))</f>
        <v>NS</v>
      </c>
      <c r="M3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2" spans="1:13" x14ac:dyDescent="0.25">
      <c r="A3612" s="164">
        <f>+Exports!A3615</f>
        <v>44712</v>
      </c>
      <c r="B3612" s="165">
        <f t="shared" si="224"/>
        <v>2022</v>
      </c>
      <c r="C3612" s="165">
        <f t="shared" si="225"/>
        <v>5</v>
      </c>
      <c r="D3612" s="165">
        <f t="shared" si="226"/>
        <v>31</v>
      </c>
      <c r="E3612" s="165">
        <f>+Exports!B3615</f>
        <v>11</v>
      </c>
      <c r="F3612" s="165">
        <f>+WEEKDAY(ExportsELAP[[#This Row],[Date Prevailing]],1)</f>
        <v>3</v>
      </c>
      <c r="G3612" s="165">
        <f>+COUNTIFS(ECR_Hours!$K$6:$K$7,ExportsELAP[[#This Row],[Date Prevailing]])</f>
        <v>0</v>
      </c>
      <c r="H3612" s="165">
        <f t="shared" si="227"/>
        <v>3</v>
      </c>
      <c r="I3612" s="166">
        <f>+Exports!G3615</f>
        <v>22034.5046</v>
      </c>
      <c r="J3612" s="166">
        <f>+'ELAP_IPCO-APND'!D3615</f>
        <v>42.84337</v>
      </c>
      <c r="K3612" s="166">
        <f>+(ExportsELAP[[#This Row],[Exports kWh - MPT]]/1000)*ExportsELAP[[#This Row],[EIM Price]]</f>
        <v>944.03243334450212</v>
      </c>
      <c r="L3612" s="167" t="str">
        <f>+INDEX(ECR_Hours!$I$12:$I$15,MATCH(ExportsELAP[[#This Row],[Date Prevailing]],ECR_Hours!$H$12:$H$15,1))</f>
        <v>NS</v>
      </c>
      <c r="M3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3" spans="1:13" x14ac:dyDescent="0.25">
      <c r="A3613" s="164">
        <f>+Exports!A3616</f>
        <v>44712</v>
      </c>
      <c r="B3613" s="165">
        <f t="shared" si="224"/>
        <v>2022</v>
      </c>
      <c r="C3613" s="165">
        <f t="shared" si="225"/>
        <v>5</v>
      </c>
      <c r="D3613" s="165">
        <f t="shared" si="226"/>
        <v>31</v>
      </c>
      <c r="E3613" s="165">
        <f>+Exports!B3616</f>
        <v>12</v>
      </c>
      <c r="F3613" s="165">
        <f>+WEEKDAY(ExportsELAP[[#This Row],[Date Prevailing]],1)</f>
        <v>3</v>
      </c>
      <c r="G3613" s="165">
        <f>+COUNTIFS(ECR_Hours!$K$6:$K$7,ExportsELAP[[#This Row],[Date Prevailing]])</f>
        <v>0</v>
      </c>
      <c r="H3613" s="165">
        <f t="shared" si="227"/>
        <v>3</v>
      </c>
      <c r="I3613" s="166">
        <f>+Exports!G3616</f>
        <v>30622.851799999997</v>
      </c>
      <c r="J3613" s="166">
        <f>+'ELAP_IPCO-APND'!D3616</f>
        <v>44.659329999999997</v>
      </c>
      <c r="K3613" s="166">
        <f>+(ExportsELAP[[#This Row],[Exports kWh - MPT]]/1000)*ExportsELAP[[#This Row],[EIM Price]]</f>
        <v>1367.5960440772938</v>
      </c>
      <c r="L3613" s="167" t="str">
        <f>+INDEX(ECR_Hours!$I$12:$I$15,MATCH(ExportsELAP[[#This Row],[Date Prevailing]],ECR_Hours!$H$12:$H$15,1))</f>
        <v>NS</v>
      </c>
      <c r="M3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4" spans="1:13" x14ac:dyDescent="0.25">
      <c r="A3614" s="164">
        <f>+Exports!A3617</f>
        <v>44712</v>
      </c>
      <c r="B3614" s="165">
        <f t="shared" si="224"/>
        <v>2022</v>
      </c>
      <c r="C3614" s="165">
        <f t="shared" si="225"/>
        <v>5</v>
      </c>
      <c r="D3614" s="165">
        <f t="shared" si="226"/>
        <v>31</v>
      </c>
      <c r="E3614" s="165">
        <f>+Exports!B3617</f>
        <v>13</v>
      </c>
      <c r="F3614" s="165">
        <f>+WEEKDAY(ExportsELAP[[#This Row],[Date Prevailing]],1)</f>
        <v>3</v>
      </c>
      <c r="G3614" s="165">
        <f>+COUNTIFS(ECR_Hours!$K$6:$K$7,ExportsELAP[[#This Row],[Date Prevailing]])</f>
        <v>0</v>
      </c>
      <c r="H3614" s="165">
        <f t="shared" si="227"/>
        <v>3</v>
      </c>
      <c r="I3614" s="166">
        <f>+Exports!G3617</f>
        <v>34976.866899999994</v>
      </c>
      <c r="J3614" s="166">
        <f>+'ELAP_IPCO-APND'!D3617</f>
        <v>49.073709999999998</v>
      </c>
      <c r="K3614" s="166">
        <f>+(ExportsELAP[[#This Row],[Exports kWh - MPT]]/1000)*ExportsELAP[[#This Row],[EIM Price]]</f>
        <v>1716.4446229591986</v>
      </c>
      <c r="L3614" s="167" t="str">
        <f>+INDEX(ECR_Hours!$I$12:$I$15,MATCH(ExportsELAP[[#This Row],[Date Prevailing]],ECR_Hours!$H$12:$H$15,1))</f>
        <v>NS</v>
      </c>
      <c r="M3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5" spans="1:13" x14ac:dyDescent="0.25">
      <c r="A3615" s="164">
        <f>+Exports!A3618</f>
        <v>44712</v>
      </c>
      <c r="B3615" s="165">
        <f t="shared" si="224"/>
        <v>2022</v>
      </c>
      <c r="C3615" s="165">
        <f t="shared" si="225"/>
        <v>5</v>
      </c>
      <c r="D3615" s="165">
        <f t="shared" si="226"/>
        <v>31</v>
      </c>
      <c r="E3615" s="165">
        <f>+Exports!B3618</f>
        <v>14</v>
      </c>
      <c r="F3615" s="165">
        <f>+WEEKDAY(ExportsELAP[[#This Row],[Date Prevailing]],1)</f>
        <v>3</v>
      </c>
      <c r="G3615" s="165">
        <f>+COUNTIFS(ECR_Hours!$K$6:$K$7,ExportsELAP[[#This Row],[Date Prevailing]])</f>
        <v>0</v>
      </c>
      <c r="H3615" s="165">
        <f t="shared" si="227"/>
        <v>3</v>
      </c>
      <c r="I3615" s="166">
        <f>+Exports!G3618</f>
        <v>35356.887499999997</v>
      </c>
      <c r="J3615" s="166">
        <f>+'ELAP_IPCO-APND'!D3618</f>
        <v>57.688020000000002</v>
      </c>
      <c r="K3615" s="166">
        <f>+(ExportsELAP[[#This Row],[Exports kWh - MPT]]/1000)*ExportsELAP[[#This Row],[EIM Price]]</f>
        <v>2039.6688332377501</v>
      </c>
      <c r="L3615" s="167" t="str">
        <f>+INDEX(ECR_Hours!$I$12:$I$15,MATCH(ExportsELAP[[#This Row],[Date Prevailing]],ECR_Hours!$H$12:$H$15,1))</f>
        <v>NS</v>
      </c>
      <c r="M3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6" spans="1:13" x14ac:dyDescent="0.25">
      <c r="A3616" s="164">
        <f>+Exports!A3619</f>
        <v>44712</v>
      </c>
      <c r="B3616" s="165">
        <f t="shared" si="224"/>
        <v>2022</v>
      </c>
      <c r="C3616" s="165">
        <f t="shared" si="225"/>
        <v>5</v>
      </c>
      <c r="D3616" s="165">
        <f t="shared" si="226"/>
        <v>31</v>
      </c>
      <c r="E3616" s="165">
        <f>+Exports!B3619</f>
        <v>15</v>
      </c>
      <c r="F3616" s="165">
        <f>+WEEKDAY(ExportsELAP[[#This Row],[Date Prevailing]],1)</f>
        <v>3</v>
      </c>
      <c r="G3616" s="165">
        <f>+COUNTIFS(ECR_Hours!$K$6:$K$7,ExportsELAP[[#This Row],[Date Prevailing]])</f>
        <v>0</v>
      </c>
      <c r="H3616" s="165">
        <f t="shared" si="227"/>
        <v>3</v>
      </c>
      <c r="I3616" s="166">
        <f>+Exports!G3619</f>
        <v>39274.256800000003</v>
      </c>
      <c r="J3616" s="166">
        <f>+'ELAP_IPCO-APND'!D3619</f>
        <v>55.979799999999997</v>
      </c>
      <c r="K3616" s="166">
        <f>+(ExportsELAP[[#This Row],[Exports kWh - MPT]]/1000)*ExportsELAP[[#This Row],[EIM Price]]</f>
        <v>2198.5650408126403</v>
      </c>
      <c r="L3616" s="167" t="str">
        <f>+INDEX(ECR_Hours!$I$12:$I$15,MATCH(ExportsELAP[[#This Row],[Date Prevailing]],ECR_Hours!$H$12:$H$15,1))</f>
        <v>NS</v>
      </c>
      <c r="M3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7" spans="1:13" x14ac:dyDescent="0.25">
      <c r="A3617" s="164">
        <f>+Exports!A3620</f>
        <v>44712</v>
      </c>
      <c r="B3617" s="165">
        <f t="shared" si="224"/>
        <v>2022</v>
      </c>
      <c r="C3617" s="165">
        <f t="shared" si="225"/>
        <v>5</v>
      </c>
      <c r="D3617" s="165">
        <f t="shared" si="226"/>
        <v>31</v>
      </c>
      <c r="E3617" s="165">
        <f>+Exports!B3620</f>
        <v>16</v>
      </c>
      <c r="F3617" s="165">
        <f>+WEEKDAY(ExportsELAP[[#This Row],[Date Prevailing]],1)</f>
        <v>3</v>
      </c>
      <c r="G3617" s="165">
        <f>+COUNTIFS(ECR_Hours!$K$6:$K$7,ExportsELAP[[#This Row],[Date Prevailing]])</f>
        <v>0</v>
      </c>
      <c r="H3617" s="165">
        <f t="shared" si="227"/>
        <v>3</v>
      </c>
      <c r="I3617" s="166">
        <f>+Exports!G3620</f>
        <v>45413.034100000004</v>
      </c>
      <c r="J3617" s="166">
        <f>+'ELAP_IPCO-APND'!D3620</f>
        <v>58.232329999999997</v>
      </c>
      <c r="K3617" s="166">
        <f>+(ExportsELAP[[#This Row],[Exports kWh - MPT]]/1000)*ExportsELAP[[#This Row],[EIM Price]]</f>
        <v>2644.5067880124529</v>
      </c>
      <c r="L3617" s="167" t="str">
        <f>+INDEX(ECR_Hours!$I$12:$I$15,MATCH(ExportsELAP[[#This Row],[Date Prevailing]],ECR_Hours!$H$12:$H$15,1))</f>
        <v>NS</v>
      </c>
      <c r="M3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8" spans="1:13" x14ac:dyDescent="0.25">
      <c r="A3618" s="164">
        <f>+Exports!A3621</f>
        <v>44712</v>
      </c>
      <c r="B3618" s="165">
        <f t="shared" si="224"/>
        <v>2022</v>
      </c>
      <c r="C3618" s="165">
        <f t="shared" si="225"/>
        <v>5</v>
      </c>
      <c r="D3618" s="165">
        <f t="shared" si="226"/>
        <v>31</v>
      </c>
      <c r="E3618" s="165">
        <f>+Exports!B3621</f>
        <v>17</v>
      </c>
      <c r="F3618" s="165">
        <f>+WEEKDAY(ExportsELAP[[#This Row],[Date Prevailing]],1)</f>
        <v>3</v>
      </c>
      <c r="G3618" s="165">
        <f>+COUNTIFS(ECR_Hours!$K$6:$K$7,ExportsELAP[[#This Row],[Date Prevailing]])</f>
        <v>0</v>
      </c>
      <c r="H3618" s="165">
        <f t="shared" si="227"/>
        <v>3</v>
      </c>
      <c r="I3618" s="166">
        <f>+Exports!G3621</f>
        <v>42886.657399999996</v>
      </c>
      <c r="J3618" s="166">
        <f>+'ELAP_IPCO-APND'!D3621</f>
        <v>57.80829</v>
      </c>
      <c r="K3618" s="166">
        <f>+(ExportsELAP[[#This Row],[Exports kWh - MPT]]/1000)*ExportsELAP[[#This Row],[EIM Price]]</f>
        <v>2479.2043281098458</v>
      </c>
      <c r="L3618" s="167" t="str">
        <f>+INDEX(ECR_Hours!$I$12:$I$15,MATCH(ExportsELAP[[#This Row],[Date Prevailing]],ECR_Hours!$H$12:$H$15,1))</f>
        <v>NS</v>
      </c>
      <c r="M3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19" spans="1:13" x14ac:dyDescent="0.25">
      <c r="A3619" s="164">
        <f>+Exports!A3622</f>
        <v>44712</v>
      </c>
      <c r="B3619" s="165">
        <f t="shared" si="224"/>
        <v>2022</v>
      </c>
      <c r="C3619" s="165">
        <f t="shared" si="225"/>
        <v>5</v>
      </c>
      <c r="D3619" s="165">
        <f t="shared" si="226"/>
        <v>31</v>
      </c>
      <c r="E3619" s="165">
        <f>+Exports!B3622</f>
        <v>18</v>
      </c>
      <c r="F3619" s="165">
        <f>+WEEKDAY(ExportsELAP[[#This Row],[Date Prevailing]],1)</f>
        <v>3</v>
      </c>
      <c r="G3619" s="165">
        <f>+COUNTIFS(ECR_Hours!$K$6:$K$7,ExportsELAP[[#This Row],[Date Prevailing]])</f>
        <v>0</v>
      </c>
      <c r="H3619" s="165">
        <f t="shared" si="227"/>
        <v>3</v>
      </c>
      <c r="I3619" s="166">
        <f>+Exports!G3622</f>
        <v>33522.900900000001</v>
      </c>
      <c r="J3619" s="166">
        <f>+'ELAP_IPCO-APND'!D3622</f>
        <v>57.378430000000002</v>
      </c>
      <c r="K3619" s="166">
        <f>+(ExportsELAP[[#This Row],[Exports kWh - MPT]]/1000)*ExportsELAP[[#This Row],[EIM Price]]</f>
        <v>1923.4914226875871</v>
      </c>
      <c r="L3619" s="167" t="str">
        <f>+INDEX(ECR_Hours!$I$12:$I$15,MATCH(ExportsELAP[[#This Row],[Date Prevailing]],ECR_Hours!$H$12:$H$15,1))</f>
        <v>NS</v>
      </c>
      <c r="M3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0" spans="1:13" x14ac:dyDescent="0.25">
      <c r="A3620" s="164">
        <f>+Exports!A3623</f>
        <v>44712</v>
      </c>
      <c r="B3620" s="165">
        <f t="shared" si="224"/>
        <v>2022</v>
      </c>
      <c r="C3620" s="165">
        <f t="shared" si="225"/>
        <v>5</v>
      </c>
      <c r="D3620" s="165">
        <f t="shared" si="226"/>
        <v>31</v>
      </c>
      <c r="E3620" s="165">
        <f>+Exports!B3623</f>
        <v>19</v>
      </c>
      <c r="F3620" s="165">
        <f>+WEEKDAY(ExportsELAP[[#This Row],[Date Prevailing]],1)</f>
        <v>3</v>
      </c>
      <c r="G3620" s="165">
        <f>+COUNTIFS(ECR_Hours!$K$6:$K$7,ExportsELAP[[#This Row],[Date Prevailing]])</f>
        <v>0</v>
      </c>
      <c r="H3620" s="165">
        <f t="shared" si="227"/>
        <v>3</v>
      </c>
      <c r="I3620" s="166">
        <f>+Exports!G3623</f>
        <v>23291.968799999999</v>
      </c>
      <c r="J3620" s="166">
        <f>+'ELAP_IPCO-APND'!D3623</f>
        <v>52.152079999999998</v>
      </c>
      <c r="K3620" s="166">
        <f>+(ExportsELAP[[#This Row],[Exports kWh - MPT]]/1000)*ExportsELAP[[#This Row],[EIM Price]]</f>
        <v>1214.7246202151039</v>
      </c>
      <c r="L3620" s="167" t="str">
        <f>+INDEX(ECR_Hours!$I$12:$I$15,MATCH(ExportsELAP[[#This Row],[Date Prevailing]],ECR_Hours!$H$12:$H$15,1))</f>
        <v>NS</v>
      </c>
      <c r="M3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1" spans="1:13" x14ac:dyDescent="0.25">
      <c r="A3621" s="164">
        <f>+Exports!A3624</f>
        <v>44712</v>
      </c>
      <c r="B3621" s="165">
        <f t="shared" si="224"/>
        <v>2022</v>
      </c>
      <c r="C3621" s="165">
        <f t="shared" si="225"/>
        <v>5</v>
      </c>
      <c r="D3621" s="165">
        <f t="shared" si="226"/>
        <v>31</v>
      </c>
      <c r="E3621" s="165">
        <f>+Exports!B3624</f>
        <v>20</v>
      </c>
      <c r="F3621" s="165">
        <f>+WEEKDAY(ExportsELAP[[#This Row],[Date Prevailing]],1)</f>
        <v>3</v>
      </c>
      <c r="G3621" s="165">
        <f>+COUNTIFS(ECR_Hours!$K$6:$K$7,ExportsELAP[[#This Row],[Date Prevailing]])</f>
        <v>0</v>
      </c>
      <c r="H3621" s="165">
        <f t="shared" si="227"/>
        <v>3</v>
      </c>
      <c r="I3621" s="166">
        <f>+Exports!G3624</f>
        <v>12874.0929</v>
      </c>
      <c r="J3621" s="166">
        <f>+'ELAP_IPCO-APND'!D3624</f>
        <v>53.61365</v>
      </c>
      <c r="K3621" s="166">
        <f>+(ExportsELAP[[#This Row],[Exports kWh - MPT]]/1000)*ExportsELAP[[#This Row],[EIM Price]]</f>
        <v>690.22711080808494</v>
      </c>
      <c r="L3621" s="167" t="str">
        <f>+INDEX(ECR_Hours!$I$12:$I$15,MATCH(ExportsELAP[[#This Row],[Date Prevailing]],ECR_Hours!$H$12:$H$15,1))</f>
        <v>NS</v>
      </c>
      <c r="M3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2" spans="1:13" x14ac:dyDescent="0.25">
      <c r="A3622" s="164">
        <f>+Exports!A3625</f>
        <v>44712</v>
      </c>
      <c r="B3622" s="165">
        <f t="shared" si="224"/>
        <v>2022</v>
      </c>
      <c r="C3622" s="165">
        <f t="shared" si="225"/>
        <v>5</v>
      </c>
      <c r="D3622" s="165">
        <f t="shared" si="226"/>
        <v>31</v>
      </c>
      <c r="E3622" s="165">
        <f>+Exports!B3625</f>
        <v>21</v>
      </c>
      <c r="F3622" s="165">
        <f>+WEEKDAY(ExportsELAP[[#This Row],[Date Prevailing]],1)</f>
        <v>3</v>
      </c>
      <c r="G3622" s="165">
        <f>+COUNTIFS(ECR_Hours!$K$6:$K$7,ExportsELAP[[#This Row],[Date Prevailing]])</f>
        <v>0</v>
      </c>
      <c r="H3622" s="165">
        <f t="shared" si="227"/>
        <v>3</v>
      </c>
      <c r="I3622" s="166">
        <f>+Exports!G3625</f>
        <v>4163.1655000000001</v>
      </c>
      <c r="J3622" s="166">
        <f>+'ELAP_IPCO-APND'!D3625</f>
        <v>72.801699999999997</v>
      </c>
      <c r="K3622" s="166">
        <f>+(ExportsELAP[[#This Row],[Exports kWh - MPT]]/1000)*ExportsELAP[[#This Row],[EIM Price]]</f>
        <v>303.08552578134999</v>
      </c>
      <c r="L3622" s="167" t="str">
        <f>+INDEX(ECR_Hours!$I$12:$I$15,MATCH(ExportsELAP[[#This Row],[Date Prevailing]],ECR_Hours!$H$12:$H$15,1))</f>
        <v>NS</v>
      </c>
      <c r="M3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3" spans="1:13" x14ac:dyDescent="0.25">
      <c r="A3623" s="164">
        <f>+Exports!A3626</f>
        <v>44712</v>
      </c>
      <c r="B3623" s="165">
        <f t="shared" si="224"/>
        <v>2022</v>
      </c>
      <c r="C3623" s="165">
        <f t="shared" si="225"/>
        <v>5</v>
      </c>
      <c r="D3623" s="165">
        <f t="shared" si="226"/>
        <v>31</v>
      </c>
      <c r="E3623" s="165">
        <f>+Exports!B3626</f>
        <v>22</v>
      </c>
      <c r="F3623" s="165">
        <f>+WEEKDAY(ExportsELAP[[#This Row],[Date Prevailing]],1)</f>
        <v>3</v>
      </c>
      <c r="G3623" s="165">
        <f>+COUNTIFS(ECR_Hours!$K$6:$K$7,ExportsELAP[[#This Row],[Date Prevailing]])</f>
        <v>0</v>
      </c>
      <c r="H3623" s="165">
        <f t="shared" si="227"/>
        <v>3</v>
      </c>
      <c r="I3623" s="166">
        <f>+Exports!G3626</f>
        <v>59.525999999999996</v>
      </c>
      <c r="J3623" s="166">
        <f>+'ELAP_IPCO-APND'!D3626</f>
        <v>63.26585</v>
      </c>
      <c r="K3623" s="166">
        <f>+(ExportsELAP[[#This Row],[Exports kWh - MPT]]/1000)*ExportsELAP[[#This Row],[EIM Price]]</f>
        <v>3.7659629870999995</v>
      </c>
      <c r="L3623" s="167" t="str">
        <f>+INDEX(ECR_Hours!$I$12:$I$15,MATCH(ExportsELAP[[#This Row],[Date Prevailing]],ECR_Hours!$H$12:$H$15,1))</f>
        <v>NS</v>
      </c>
      <c r="M3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4" spans="1:13" x14ac:dyDescent="0.25">
      <c r="A3624" s="164">
        <f>+Exports!A3627</f>
        <v>44712</v>
      </c>
      <c r="B3624" s="165">
        <f t="shared" si="224"/>
        <v>2022</v>
      </c>
      <c r="C3624" s="165">
        <f t="shared" si="225"/>
        <v>5</v>
      </c>
      <c r="D3624" s="165">
        <f t="shared" si="226"/>
        <v>31</v>
      </c>
      <c r="E3624" s="165">
        <f>+Exports!B3627</f>
        <v>23</v>
      </c>
      <c r="F3624" s="165">
        <f>+WEEKDAY(ExportsELAP[[#This Row],[Date Prevailing]],1)</f>
        <v>3</v>
      </c>
      <c r="G3624" s="165">
        <f>+COUNTIFS(ECR_Hours!$K$6:$K$7,ExportsELAP[[#This Row],[Date Prevailing]])</f>
        <v>0</v>
      </c>
      <c r="H3624" s="165">
        <f t="shared" si="227"/>
        <v>3</v>
      </c>
      <c r="I3624" s="166">
        <f>+Exports!G3627</f>
        <v>29.164199999999987</v>
      </c>
      <c r="J3624" s="166">
        <f>+'ELAP_IPCO-APND'!D3627</f>
        <v>63.705370000000002</v>
      </c>
      <c r="K3624" s="166">
        <f>+(ExportsELAP[[#This Row],[Exports kWh - MPT]]/1000)*ExportsELAP[[#This Row],[EIM Price]]</f>
        <v>1.8579161517539993</v>
      </c>
      <c r="L3624" s="167" t="str">
        <f>+INDEX(ECR_Hours!$I$12:$I$15,MATCH(ExportsELAP[[#This Row],[Date Prevailing]],ECR_Hours!$H$12:$H$15,1))</f>
        <v>NS</v>
      </c>
      <c r="M3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5" spans="1:13" x14ac:dyDescent="0.25">
      <c r="A3625" s="164">
        <f>+Exports!A3628</f>
        <v>44712</v>
      </c>
      <c r="B3625" s="165">
        <f t="shared" si="224"/>
        <v>2022</v>
      </c>
      <c r="C3625" s="165">
        <f t="shared" si="225"/>
        <v>5</v>
      </c>
      <c r="D3625" s="165">
        <f t="shared" si="226"/>
        <v>31</v>
      </c>
      <c r="E3625" s="165">
        <f>+Exports!B3628</f>
        <v>24</v>
      </c>
      <c r="F3625" s="165">
        <f>+WEEKDAY(ExportsELAP[[#This Row],[Date Prevailing]],1)</f>
        <v>3</v>
      </c>
      <c r="G3625" s="165">
        <f>+COUNTIFS(ECR_Hours!$K$6:$K$7,ExportsELAP[[#This Row],[Date Prevailing]])</f>
        <v>0</v>
      </c>
      <c r="H3625" s="165">
        <f t="shared" si="227"/>
        <v>3</v>
      </c>
      <c r="I3625" s="166">
        <f>+Exports!G3628</f>
        <v>29.0565999999999</v>
      </c>
      <c r="J3625" s="166">
        <f>+'ELAP_IPCO-APND'!D3628</f>
        <v>57.353439999999999</v>
      </c>
      <c r="K3625" s="166">
        <f>+(ExportsELAP[[#This Row],[Exports kWh - MPT]]/1000)*ExportsELAP[[#This Row],[EIM Price]]</f>
        <v>1.6664959647039943</v>
      </c>
      <c r="L3625" s="167" t="str">
        <f>+INDEX(ECR_Hours!$I$12:$I$15,MATCH(ExportsELAP[[#This Row],[Date Prevailing]],ECR_Hours!$H$12:$H$15,1))</f>
        <v>NS</v>
      </c>
      <c r="M3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6" spans="1:13" x14ac:dyDescent="0.25">
      <c r="A3626" s="164">
        <f>+Exports!A3629</f>
        <v>44713</v>
      </c>
      <c r="B3626" s="165">
        <f t="shared" si="224"/>
        <v>2022</v>
      </c>
      <c r="C3626" s="165">
        <f t="shared" si="225"/>
        <v>6</v>
      </c>
      <c r="D3626" s="165">
        <f t="shared" si="226"/>
        <v>1</v>
      </c>
      <c r="E3626" s="165">
        <f>+Exports!B3629</f>
        <v>1</v>
      </c>
      <c r="F3626" s="165">
        <f>+WEEKDAY(ExportsELAP[[#This Row],[Date Prevailing]],1)</f>
        <v>4</v>
      </c>
      <c r="G3626" s="165">
        <f>+COUNTIFS(ECR_Hours!$K$6:$K$7,ExportsELAP[[#This Row],[Date Prevailing]])</f>
        <v>0</v>
      </c>
      <c r="H3626" s="165">
        <f t="shared" si="227"/>
        <v>4</v>
      </c>
      <c r="I3626" s="166">
        <f>+Exports!G3629</f>
        <v>63.314700000000002</v>
      </c>
      <c r="J3626" s="166">
        <f>+'ELAP_IPCO-APND'!D3629</f>
        <v>42.589219999999997</v>
      </c>
      <c r="K3626" s="166">
        <f>+(ExportsELAP[[#This Row],[Exports kWh - MPT]]/1000)*ExportsELAP[[#This Row],[EIM Price]]</f>
        <v>2.696523687534</v>
      </c>
      <c r="L3626" s="167" t="str">
        <f>+INDEX(ECR_Hours!$I$12:$I$15,MATCH(ExportsELAP[[#This Row],[Date Prevailing]],ECR_Hours!$H$12:$H$15,1))</f>
        <v>S</v>
      </c>
      <c r="M3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7" spans="1:13" x14ac:dyDescent="0.25">
      <c r="A3627" s="164">
        <f>+Exports!A3630</f>
        <v>44713</v>
      </c>
      <c r="B3627" s="165">
        <f t="shared" si="224"/>
        <v>2022</v>
      </c>
      <c r="C3627" s="165">
        <f t="shared" si="225"/>
        <v>6</v>
      </c>
      <c r="D3627" s="165">
        <f t="shared" si="226"/>
        <v>1</v>
      </c>
      <c r="E3627" s="165">
        <f>+Exports!B3630</f>
        <v>2</v>
      </c>
      <c r="F3627" s="165">
        <f>+WEEKDAY(ExportsELAP[[#This Row],[Date Prevailing]],1)</f>
        <v>4</v>
      </c>
      <c r="G3627" s="165">
        <f>+COUNTIFS(ECR_Hours!$K$6:$K$7,ExportsELAP[[#This Row],[Date Prevailing]])</f>
        <v>0</v>
      </c>
      <c r="H3627" s="165">
        <f t="shared" si="227"/>
        <v>4</v>
      </c>
      <c r="I3627" s="166">
        <f>+Exports!G3630</f>
        <v>64.018100000000004</v>
      </c>
      <c r="J3627" s="166">
        <f>+'ELAP_IPCO-APND'!D3630</f>
        <v>52.81371</v>
      </c>
      <c r="K3627" s="166">
        <f>+(ExportsELAP[[#This Row],[Exports kWh - MPT]]/1000)*ExportsELAP[[#This Row],[EIM Price]]</f>
        <v>3.3810333681510003</v>
      </c>
      <c r="L3627" s="167" t="str">
        <f>+INDEX(ECR_Hours!$I$12:$I$15,MATCH(ExportsELAP[[#This Row],[Date Prevailing]],ECR_Hours!$H$12:$H$15,1))</f>
        <v>S</v>
      </c>
      <c r="M3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8" spans="1:13" x14ac:dyDescent="0.25">
      <c r="A3628" s="164">
        <f>+Exports!A3631</f>
        <v>44713</v>
      </c>
      <c r="B3628" s="165">
        <f t="shared" si="224"/>
        <v>2022</v>
      </c>
      <c r="C3628" s="165">
        <f t="shared" si="225"/>
        <v>6</v>
      </c>
      <c r="D3628" s="165">
        <f t="shared" si="226"/>
        <v>1</v>
      </c>
      <c r="E3628" s="165">
        <f>+Exports!B3631</f>
        <v>3</v>
      </c>
      <c r="F3628" s="165">
        <f>+WEEKDAY(ExportsELAP[[#This Row],[Date Prevailing]],1)</f>
        <v>4</v>
      </c>
      <c r="G3628" s="165">
        <f>+COUNTIFS(ECR_Hours!$K$6:$K$7,ExportsELAP[[#This Row],[Date Prevailing]])</f>
        <v>0</v>
      </c>
      <c r="H3628" s="165">
        <f t="shared" si="227"/>
        <v>4</v>
      </c>
      <c r="I3628" s="166">
        <f>+Exports!G3631</f>
        <v>62.705199999999898</v>
      </c>
      <c r="J3628" s="166">
        <f>+'ELAP_IPCO-APND'!D3631</f>
        <v>35.719679999999997</v>
      </c>
      <c r="K3628" s="166">
        <f>+(ExportsELAP[[#This Row],[Exports kWh - MPT]]/1000)*ExportsELAP[[#This Row],[EIM Price]]</f>
        <v>2.239809678335996</v>
      </c>
      <c r="L3628" s="167" t="str">
        <f>+INDEX(ECR_Hours!$I$12:$I$15,MATCH(ExportsELAP[[#This Row],[Date Prevailing]],ECR_Hours!$H$12:$H$15,1))</f>
        <v>S</v>
      </c>
      <c r="M3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29" spans="1:13" x14ac:dyDescent="0.25">
      <c r="A3629" s="164">
        <f>+Exports!A3632</f>
        <v>44713</v>
      </c>
      <c r="B3629" s="165">
        <f t="shared" si="224"/>
        <v>2022</v>
      </c>
      <c r="C3629" s="165">
        <f t="shared" si="225"/>
        <v>6</v>
      </c>
      <c r="D3629" s="165">
        <f t="shared" si="226"/>
        <v>1</v>
      </c>
      <c r="E3629" s="165">
        <f>+Exports!B3632</f>
        <v>4</v>
      </c>
      <c r="F3629" s="165">
        <f>+WEEKDAY(ExportsELAP[[#This Row],[Date Prevailing]],1)</f>
        <v>4</v>
      </c>
      <c r="G3629" s="165">
        <f>+COUNTIFS(ECR_Hours!$K$6:$K$7,ExportsELAP[[#This Row],[Date Prevailing]])</f>
        <v>0</v>
      </c>
      <c r="H3629" s="165">
        <f t="shared" si="227"/>
        <v>4</v>
      </c>
      <c r="I3629" s="166">
        <f>+Exports!G3632</f>
        <v>29.358799999999999</v>
      </c>
      <c r="J3629" s="166">
        <f>+'ELAP_IPCO-APND'!D3632</f>
        <v>30.510110000000001</v>
      </c>
      <c r="K3629" s="166">
        <f>+(ExportsELAP[[#This Row],[Exports kWh - MPT]]/1000)*ExportsELAP[[#This Row],[EIM Price]]</f>
        <v>0.89574021746799992</v>
      </c>
      <c r="L3629" s="167" t="str">
        <f>+INDEX(ECR_Hours!$I$12:$I$15,MATCH(ExportsELAP[[#This Row],[Date Prevailing]],ECR_Hours!$H$12:$H$15,1))</f>
        <v>S</v>
      </c>
      <c r="M3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0" spans="1:13" x14ac:dyDescent="0.25">
      <c r="A3630" s="164">
        <f>+Exports!A3633</f>
        <v>44713</v>
      </c>
      <c r="B3630" s="165">
        <f t="shared" si="224"/>
        <v>2022</v>
      </c>
      <c r="C3630" s="165">
        <f t="shared" si="225"/>
        <v>6</v>
      </c>
      <c r="D3630" s="165">
        <f t="shared" si="226"/>
        <v>1</v>
      </c>
      <c r="E3630" s="165">
        <f>+Exports!B3633</f>
        <v>5</v>
      </c>
      <c r="F3630" s="165">
        <f>+WEEKDAY(ExportsELAP[[#This Row],[Date Prevailing]],1)</f>
        <v>4</v>
      </c>
      <c r="G3630" s="165">
        <f>+COUNTIFS(ECR_Hours!$K$6:$K$7,ExportsELAP[[#This Row],[Date Prevailing]])</f>
        <v>0</v>
      </c>
      <c r="H3630" s="165">
        <f t="shared" si="227"/>
        <v>4</v>
      </c>
      <c r="I3630" s="166">
        <f>+Exports!G3633</f>
        <v>34.015199999999901</v>
      </c>
      <c r="J3630" s="166">
        <f>+'ELAP_IPCO-APND'!D3633</f>
        <v>45.087809999999998</v>
      </c>
      <c r="K3630" s="166">
        <f>+(ExportsELAP[[#This Row],[Exports kWh - MPT]]/1000)*ExportsELAP[[#This Row],[EIM Price]]</f>
        <v>1.5336708747119954</v>
      </c>
      <c r="L3630" s="167" t="str">
        <f>+INDEX(ECR_Hours!$I$12:$I$15,MATCH(ExportsELAP[[#This Row],[Date Prevailing]],ECR_Hours!$H$12:$H$15,1))</f>
        <v>S</v>
      </c>
      <c r="M3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1" spans="1:13" x14ac:dyDescent="0.25">
      <c r="A3631" s="164">
        <f>+Exports!A3634</f>
        <v>44713</v>
      </c>
      <c r="B3631" s="165">
        <f t="shared" si="224"/>
        <v>2022</v>
      </c>
      <c r="C3631" s="165">
        <f t="shared" si="225"/>
        <v>6</v>
      </c>
      <c r="D3631" s="165">
        <f t="shared" si="226"/>
        <v>1</v>
      </c>
      <c r="E3631" s="165">
        <f>+Exports!B3634</f>
        <v>6</v>
      </c>
      <c r="F3631" s="165">
        <f>+WEEKDAY(ExportsELAP[[#This Row],[Date Prevailing]],1)</f>
        <v>4</v>
      </c>
      <c r="G3631" s="165">
        <f>+COUNTIFS(ECR_Hours!$K$6:$K$7,ExportsELAP[[#This Row],[Date Prevailing]])</f>
        <v>0</v>
      </c>
      <c r="H3631" s="165">
        <f t="shared" si="227"/>
        <v>4</v>
      </c>
      <c r="I3631" s="166">
        <f>+Exports!G3634</f>
        <v>29.728499999999894</v>
      </c>
      <c r="J3631" s="166">
        <f>+'ELAP_IPCO-APND'!D3634</f>
        <v>46.694479999999999</v>
      </c>
      <c r="K3631" s="166">
        <f>+(ExportsELAP[[#This Row],[Exports kWh - MPT]]/1000)*ExportsELAP[[#This Row],[EIM Price]]</f>
        <v>1.3881568486799951</v>
      </c>
      <c r="L3631" s="167" t="str">
        <f>+INDEX(ECR_Hours!$I$12:$I$15,MATCH(ExportsELAP[[#This Row],[Date Prevailing]],ECR_Hours!$H$12:$H$15,1))</f>
        <v>S</v>
      </c>
      <c r="M3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2" spans="1:13" x14ac:dyDescent="0.25">
      <c r="A3632" s="164">
        <f>+Exports!A3635</f>
        <v>44713</v>
      </c>
      <c r="B3632" s="165">
        <f t="shared" si="224"/>
        <v>2022</v>
      </c>
      <c r="C3632" s="165">
        <f t="shared" si="225"/>
        <v>6</v>
      </c>
      <c r="D3632" s="165">
        <f t="shared" si="226"/>
        <v>1</v>
      </c>
      <c r="E3632" s="165">
        <f>+Exports!B3635</f>
        <v>7</v>
      </c>
      <c r="F3632" s="165">
        <f>+WEEKDAY(ExportsELAP[[#This Row],[Date Prevailing]],1)</f>
        <v>4</v>
      </c>
      <c r="G3632" s="165">
        <f>+COUNTIFS(ECR_Hours!$K$6:$K$7,ExportsELAP[[#This Row],[Date Prevailing]])</f>
        <v>0</v>
      </c>
      <c r="H3632" s="165">
        <f t="shared" si="227"/>
        <v>4</v>
      </c>
      <c r="I3632" s="166">
        <f>+Exports!G3635</f>
        <v>2931.2464</v>
      </c>
      <c r="J3632" s="166">
        <f>+'ELAP_IPCO-APND'!D3635</f>
        <v>61.202010000000001</v>
      </c>
      <c r="K3632" s="166">
        <f>+(ExportsELAP[[#This Row],[Exports kWh - MPT]]/1000)*ExportsELAP[[#This Row],[EIM Price]]</f>
        <v>179.39817148526402</v>
      </c>
      <c r="L3632" s="167" t="str">
        <f>+INDEX(ECR_Hours!$I$12:$I$15,MATCH(ExportsELAP[[#This Row],[Date Prevailing]],ECR_Hours!$H$12:$H$15,1))</f>
        <v>S</v>
      </c>
      <c r="M3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3" spans="1:13" x14ac:dyDescent="0.25">
      <c r="A3633" s="164">
        <f>+Exports!A3636</f>
        <v>44713</v>
      </c>
      <c r="B3633" s="165">
        <f t="shared" si="224"/>
        <v>2022</v>
      </c>
      <c r="C3633" s="165">
        <f t="shared" si="225"/>
        <v>6</v>
      </c>
      <c r="D3633" s="165">
        <f t="shared" si="226"/>
        <v>1</v>
      </c>
      <c r="E3633" s="165">
        <f>+Exports!B3636</f>
        <v>8</v>
      </c>
      <c r="F3633" s="165">
        <f>+WEEKDAY(ExportsELAP[[#This Row],[Date Prevailing]],1)</f>
        <v>4</v>
      </c>
      <c r="G3633" s="165">
        <f>+COUNTIFS(ECR_Hours!$K$6:$K$7,ExportsELAP[[#This Row],[Date Prevailing]])</f>
        <v>0</v>
      </c>
      <c r="H3633" s="165">
        <f t="shared" si="227"/>
        <v>4</v>
      </c>
      <c r="I3633" s="166">
        <f>+Exports!G3636</f>
        <v>10766.9144</v>
      </c>
      <c r="J3633" s="166">
        <f>+'ELAP_IPCO-APND'!D3636</f>
        <v>42.248269999999998</v>
      </c>
      <c r="K3633" s="166">
        <f>+(ExportsELAP[[#This Row],[Exports kWh - MPT]]/1000)*ExportsELAP[[#This Row],[EIM Price]]</f>
        <v>454.88350663808797</v>
      </c>
      <c r="L3633" s="167" t="str">
        <f>+INDEX(ECR_Hours!$I$12:$I$15,MATCH(ExportsELAP[[#This Row],[Date Prevailing]],ECR_Hours!$H$12:$H$15,1))</f>
        <v>S</v>
      </c>
      <c r="M3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4" spans="1:13" x14ac:dyDescent="0.25">
      <c r="A3634" s="164">
        <f>+Exports!A3637</f>
        <v>44713</v>
      </c>
      <c r="B3634" s="165">
        <f t="shared" si="224"/>
        <v>2022</v>
      </c>
      <c r="C3634" s="165">
        <f t="shared" si="225"/>
        <v>6</v>
      </c>
      <c r="D3634" s="165">
        <f t="shared" si="226"/>
        <v>1</v>
      </c>
      <c r="E3634" s="165">
        <f>+Exports!B3637</f>
        <v>9</v>
      </c>
      <c r="F3634" s="165">
        <f>+WEEKDAY(ExportsELAP[[#This Row],[Date Prevailing]],1)</f>
        <v>4</v>
      </c>
      <c r="G3634" s="165">
        <f>+COUNTIFS(ECR_Hours!$K$6:$K$7,ExportsELAP[[#This Row],[Date Prevailing]])</f>
        <v>0</v>
      </c>
      <c r="H3634" s="165">
        <f t="shared" si="227"/>
        <v>4</v>
      </c>
      <c r="I3634" s="166">
        <f>+Exports!G3637</f>
        <v>22075.9889</v>
      </c>
      <c r="J3634" s="166">
        <f>+'ELAP_IPCO-APND'!D3637</f>
        <v>20.240169999999999</v>
      </c>
      <c r="K3634" s="166">
        <f>+(ExportsELAP[[#This Row],[Exports kWh - MPT]]/1000)*ExportsELAP[[#This Row],[EIM Price]]</f>
        <v>446.82176825411295</v>
      </c>
      <c r="L3634" s="167" t="str">
        <f>+INDEX(ECR_Hours!$I$12:$I$15,MATCH(ExportsELAP[[#This Row],[Date Prevailing]],ECR_Hours!$H$12:$H$15,1))</f>
        <v>S</v>
      </c>
      <c r="M3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5" spans="1:13" x14ac:dyDescent="0.25">
      <c r="A3635" s="164">
        <f>+Exports!A3638</f>
        <v>44713</v>
      </c>
      <c r="B3635" s="165">
        <f t="shared" si="224"/>
        <v>2022</v>
      </c>
      <c r="C3635" s="165">
        <f t="shared" si="225"/>
        <v>6</v>
      </c>
      <c r="D3635" s="165">
        <f t="shared" si="226"/>
        <v>1</v>
      </c>
      <c r="E3635" s="165">
        <f>+Exports!B3638</f>
        <v>10</v>
      </c>
      <c r="F3635" s="165">
        <f>+WEEKDAY(ExportsELAP[[#This Row],[Date Prevailing]],1)</f>
        <v>4</v>
      </c>
      <c r="G3635" s="165">
        <f>+COUNTIFS(ECR_Hours!$K$6:$K$7,ExportsELAP[[#This Row],[Date Prevailing]])</f>
        <v>0</v>
      </c>
      <c r="H3635" s="165">
        <f t="shared" si="227"/>
        <v>4</v>
      </c>
      <c r="I3635" s="166">
        <f>+Exports!G3638</f>
        <v>34809.081299999998</v>
      </c>
      <c r="J3635" s="166">
        <f>+'ELAP_IPCO-APND'!D3638</f>
        <v>34.89716</v>
      </c>
      <c r="K3635" s="166">
        <f>+(ExportsELAP[[#This Row],[Exports kWh - MPT]]/1000)*ExportsELAP[[#This Row],[EIM Price]]</f>
        <v>1214.7380795791078</v>
      </c>
      <c r="L3635" s="167" t="str">
        <f>+INDEX(ECR_Hours!$I$12:$I$15,MATCH(ExportsELAP[[#This Row],[Date Prevailing]],ECR_Hours!$H$12:$H$15,1))</f>
        <v>S</v>
      </c>
      <c r="M3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6" spans="1:13" x14ac:dyDescent="0.25">
      <c r="A3636" s="164">
        <f>+Exports!A3639</f>
        <v>44713</v>
      </c>
      <c r="B3636" s="165">
        <f t="shared" si="224"/>
        <v>2022</v>
      </c>
      <c r="C3636" s="165">
        <f t="shared" si="225"/>
        <v>6</v>
      </c>
      <c r="D3636" s="165">
        <f t="shared" si="226"/>
        <v>1</v>
      </c>
      <c r="E3636" s="165">
        <f>+Exports!B3639</f>
        <v>11</v>
      </c>
      <c r="F3636" s="165">
        <f>+WEEKDAY(ExportsELAP[[#This Row],[Date Prevailing]],1)</f>
        <v>4</v>
      </c>
      <c r="G3636" s="165">
        <f>+COUNTIFS(ECR_Hours!$K$6:$K$7,ExportsELAP[[#This Row],[Date Prevailing]])</f>
        <v>0</v>
      </c>
      <c r="H3636" s="165">
        <f t="shared" si="227"/>
        <v>4</v>
      </c>
      <c r="I3636" s="166">
        <f>+Exports!G3639</f>
        <v>47157.746599999999</v>
      </c>
      <c r="J3636" s="166">
        <f>+'ELAP_IPCO-APND'!D3639</f>
        <v>14.27331</v>
      </c>
      <c r="K3636" s="166">
        <f>+(ExportsELAP[[#This Row],[Exports kWh - MPT]]/1000)*ExportsELAP[[#This Row],[EIM Price]]</f>
        <v>673.09713612324595</v>
      </c>
      <c r="L3636" s="167" t="str">
        <f>+INDEX(ECR_Hours!$I$12:$I$15,MATCH(ExportsELAP[[#This Row],[Date Prevailing]],ECR_Hours!$H$12:$H$15,1))</f>
        <v>S</v>
      </c>
      <c r="M3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7" spans="1:13" x14ac:dyDescent="0.25">
      <c r="A3637" s="164">
        <f>+Exports!A3640</f>
        <v>44713</v>
      </c>
      <c r="B3637" s="165">
        <f t="shared" si="224"/>
        <v>2022</v>
      </c>
      <c r="C3637" s="165">
        <f t="shared" si="225"/>
        <v>6</v>
      </c>
      <c r="D3637" s="165">
        <f t="shared" si="226"/>
        <v>1</v>
      </c>
      <c r="E3637" s="165">
        <f>+Exports!B3640</f>
        <v>12</v>
      </c>
      <c r="F3637" s="165">
        <f>+WEEKDAY(ExportsELAP[[#This Row],[Date Prevailing]],1)</f>
        <v>4</v>
      </c>
      <c r="G3637" s="165">
        <f>+COUNTIFS(ECR_Hours!$K$6:$K$7,ExportsELAP[[#This Row],[Date Prevailing]])</f>
        <v>0</v>
      </c>
      <c r="H3637" s="165">
        <f t="shared" si="227"/>
        <v>4</v>
      </c>
      <c r="I3637" s="166">
        <f>+Exports!G3640</f>
        <v>54114.141400000008</v>
      </c>
      <c r="J3637" s="166">
        <f>+'ELAP_IPCO-APND'!D3640</f>
        <v>13.4381</v>
      </c>
      <c r="K3637" s="166">
        <f>+(ExportsELAP[[#This Row],[Exports kWh - MPT]]/1000)*ExportsELAP[[#This Row],[EIM Price]]</f>
        <v>727.19124354734015</v>
      </c>
      <c r="L3637" s="167" t="str">
        <f>+INDEX(ECR_Hours!$I$12:$I$15,MATCH(ExportsELAP[[#This Row],[Date Prevailing]],ECR_Hours!$H$12:$H$15,1))</f>
        <v>S</v>
      </c>
      <c r="M3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8" spans="1:13" x14ac:dyDescent="0.25">
      <c r="A3638" s="164">
        <f>+Exports!A3641</f>
        <v>44713</v>
      </c>
      <c r="B3638" s="165">
        <f t="shared" si="224"/>
        <v>2022</v>
      </c>
      <c r="C3638" s="165">
        <f t="shared" si="225"/>
        <v>6</v>
      </c>
      <c r="D3638" s="165">
        <f t="shared" si="226"/>
        <v>1</v>
      </c>
      <c r="E3638" s="165">
        <f>+Exports!B3641</f>
        <v>13</v>
      </c>
      <c r="F3638" s="165">
        <f>+WEEKDAY(ExportsELAP[[#This Row],[Date Prevailing]],1)</f>
        <v>4</v>
      </c>
      <c r="G3638" s="165">
        <f>+COUNTIFS(ECR_Hours!$K$6:$K$7,ExportsELAP[[#This Row],[Date Prevailing]])</f>
        <v>0</v>
      </c>
      <c r="H3638" s="165">
        <f t="shared" si="227"/>
        <v>4</v>
      </c>
      <c r="I3638" s="166">
        <f>+Exports!G3641</f>
        <v>57803.453399999999</v>
      </c>
      <c r="J3638" s="166">
        <f>+'ELAP_IPCO-APND'!D3641</f>
        <v>23.219439999999999</v>
      </c>
      <c r="K3638" s="166">
        <f>+(ExportsELAP[[#This Row],[Exports kWh - MPT]]/1000)*ExportsELAP[[#This Row],[EIM Price]]</f>
        <v>1342.1638180140958</v>
      </c>
      <c r="L3638" s="167" t="str">
        <f>+INDEX(ECR_Hours!$I$12:$I$15,MATCH(ExportsELAP[[#This Row],[Date Prevailing]],ECR_Hours!$H$12:$H$15,1))</f>
        <v>S</v>
      </c>
      <c r="M3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39" spans="1:13" x14ac:dyDescent="0.25">
      <c r="A3639" s="164">
        <f>+Exports!A3642</f>
        <v>44713</v>
      </c>
      <c r="B3639" s="165">
        <f t="shared" si="224"/>
        <v>2022</v>
      </c>
      <c r="C3639" s="165">
        <f t="shared" si="225"/>
        <v>6</v>
      </c>
      <c r="D3639" s="165">
        <f t="shared" si="226"/>
        <v>1</v>
      </c>
      <c r="E3639" s="165">
        <f>+Exports!B3642</f>
        <v>14</v>
      </c>
      <c r="F3639" s="165">
        <f>+WEEKDAY(ExportsELAP[[#This Row],[Date Prevailing]],1)</f>
        <v>4</v>
      </c>
      <c r="G3639" s="165">
        <f>+COUNTIFS(ECR_Hours!$K$6:$K$7,ExportsELAP[[#This Row],[Date Prevailing]])</f>
        <v>0</v>
      </c>
      <c r="H3639" s="165">
        <f t="shared" si="227"/>
        <v>4</v>
      </c>
      <c r="I3639" s="166">
        <f>+Exports!G3642</f>
        <v>58116.860799999995</v>
      </c>
      <c r="J3639" s="166">
        <f>+'ELAP_IPCO-APND'!D3642</f>
        <v>54.807490000000001</v>
      </c>
      <c r="K3639" s="166">
        <f>+(ExportsELAP[[#This Row],[Exports kWh - MPT]]/1000)*ExportsELAP[[#This Row],[EIM Price]]</f>
        <v>3185.2392671273919</v>
      </c>
      <c r="L3639" s="167" t="str">
        <f>+INDEX(ECR_Hours!$I$12:$I$15,MATCH(ExportsELAP[[#This Row],[Date Prevailing]],ECR_Hours!$H$12:$H$15,1))</f>
        <v>S</v>
      </c>
      <c r="M3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0" spans="1:13" x14ac:dyDescent="0.25">
      <c r="A3640" s="164">
        <f>+Exports!A3643</f>
        <v>44713</v>
      </c>
      <c r="B3640" s="165">
        <f t="shared" si="224"/>
        <v>2022</v>
      </c>
      <c r="C3640" s="165">
        <f t="shared" si="225"/>
        <v>6</v>
      </c>
      <c r="D3640" s="165">
        <f t="shared" si="226"/>
        <v>1</v>
      </c>
      <c r="E3640" s="165">
        <f>+Exports!B3643</f>
        <v>15</v>
      </c>
      <c r="F3640" s="165">
        <f>+WEEKDAY(ExportsELAP[[#This Row],[Date Prevailing]],1)</f>
        <v>4</v>
      </c>
      <c r="G3640" s="165">
        <f>+COUNTIFS(ECR_Hours!$K$6:$K$7,ExportsELAP[[#This Row],[Date Prevailing]])</f>
        <v>0</v>
      </c>
      <c r="H3640" s="165">
        <f t="shared" si="227"/>
        <v>4</v>
      </c>
      <c r="I3640" s="166">
        <f>+Exports!G3643</f>
        <v>55301.679799999998</v>
      </c>
      <c r="J3640" s="166">
        <f>+'ELAP_IPCO-APND'!D3643</f>
        <v>57.318390000000001</v>
      </c>
      <c r="K3640" s="166">
        <f>+(ExportsELAP[[#This Row],[Exports kWh - MPT]]/1000)*ExportsELAP[[#This Row],[EIM Price]]</f>
        <v>3169.803250431522</v>
      </c>
      <c r="L3640" s="167" t="str">
        <f>+INDEX(ECR_Hours!$I$12:$I$15,MATCH(ExportsELAP[[#This Row],[Date Prevailing]],ECR_Hours!$H$12:$H$15,1))</f>
        <v>S</v>
      </c>
      <c r="M3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41" spans="1:13" x14ac:dyDescent="0.25">
      <c r="A3641" s="164">
        <f>+Exports!A3644</f>
        <v>44713</v>
      </c>
      <c r="B3641" s="165">
        <f t="shared" si="224"/>
        <v>2022</v>
      </c>
      <c r="C3641" s="165">
        <f t="shared" si="225"/>
        <v>6</v>
      </c>
      <c r="D3641" s="165">
        <f t="shared" si="226"/>
        <v>1</v>
      </c>
      <c r="E3641" s="165">
        <f>+Exports!B3644</f>
        <v>16</v>
      </c>
      <c r="F3641" s="165">
        <f>+WEEKDAY(ExportsELAP[[#This Row],[Date Prevailing]],1)</f>
        <v>4</v>
      </c>
      <c r="G3641" s="165">
        <f>+COUNTIFS(ECR_Hours!$K$6:$K$7,ExportsELAP[[#This Row],[Date Prevailing]])</f>
        <v>0</v>
      </c>
      <c r="H3641" s="165">
        <f t="shared" si="227"/>
        <v>4</v>
      </c>
      <c r="I3641" s="166">
        <f>+Exports!G3644</f>
        <v>52370.701099999998</v>
      </c>
      <c r="J3641" s="166">
        <f>+'ELAP_IPCO-APND'!D3644</f>
        <v>48.868160000000003</v>
      </c>
      <c r="K3641" s="166">
        <f>+(ExportsELAP[[#This Row],[Exports kWh - MPT]]/1000)*ExportsELAP[[#This Row],[EIM Price]]</f>
        <v>2559.2598006669759</v>
      </c>
      <c r="L3641" s="167" t="str">
        <f>+INDEX(ECR_Hours!$I$12:$I$15,MATCH(ExportsELAP[[#This Row],[Date Prevailing]],ECR_Hours!$H$12:$H$15,1))</f>
        <v>S</v>
      </c>
      <c r="M3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2" spans="1:13" x14ac:dyDescent="0.25">
      <c r="A3642" s="164">
        <f>+Exports!A3645</f>
        <v>44713</v>
      </c>
      <c r="B3642" s="165">
        <f t="shared" si="224"/>
        <v>2022</v>
      </c>
      <c r="C3642" s="165">
        <f t="shared" si="225"/>
        <v>6</v>
      </c>
      <c r="D3642" s="165">
        <f t="shared" si="226"/>
        <v>1</v>
      </c>
      <c r="E3642" s="165">
        <f>+Exports!B3645</f>
        <v>17</v>
      </c>
      <c r="F3642" s="165">
        <f>+WEEKDAY(ExportsELAP[[#This Row],[Date Prevailing]],1)</f>
        <v>4</v>
      </c>
      <c r="G3642" s="165">
        <f>+COUNTIFS(ECR_Hours!$K$6:$K$7,ExportsELAP[[#This Row],[Date Prevailing]])</f>
        <v>0</v>
      </c>
      <c r="H3642" s="165">
        <f t="shared" si="227"/>
        <v>4</v>
      </c>
      <c r="I3642" s="166">
        <f>+Exports!G3645</f>
        <v>44344.8246</v>
      </c>
      <c r="J3642" s="166">
        <f>+'ELAP_IPCO-APND'!D3645</f>
        <v>42.683399999999999</v>
      </c>
      <c r="K3642" s="166">
        <f>+(ExportsELAP[[#This Row],[Exports kWh - MPT]]/1000)*ExportsELAP[[#This Row],[EIM Price]]</f>
        <v>1892.78788633164</v>
      </c>
      <c r="L3642" s="167" t="str">
        <f>+INDEX(ECR_Hours!$I$12:$I$15,MATCH(ExportsELAP[[#This Row],[Date Prevailing]],ECR_Hours!$H$12:$H$15,1))</f>
        <v>S</v>
      </c>
      <c r="M3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3" spans="1:13" x14ac:dyDescent="0.25">
      <c r="A3643" s="164">
        <f>+Exports!A3646</f>
        <v>44713</v>
      </c>
      <c r="B3643" s="165">
        <f t="shared" si="224"/>
        <v>2022</v>
      </c>
      <c r="C3643" s="165">
        <f t="shared" si="225"/>
        <v>6</v>
      </c>
      <c r="D3643" s="165">
        <f t="shared" si="226"/>
        <v>1</v>
      </c>
      <c r="E3643" s="165">
        <f>+Exports!B3646</f>
        <v>18</v>
      </c>
      <c r="F3643" s="165">
        <f>+WEEKDAY(ExportsELAP[[#This Row],[Date Prevailing]],1)</f>
        <v>4</v>
      </c>
      <c r="G3643" s="165">
        <f>+COUNTIFS(ECR_Hours!$K$6:$K$7,ExportsELAP[[#This Row],[Date Prevailing]])</f>
        <v>0</v>
      </c>
      <c r="H3643" s="165">
        <f t="shared" si="227"/>
        <v>4</v>
      </c>
      <c r="I3643" s="166">
        <f>+Exports!G3646</f>
        <v>33208.175600000002</v>
      </c>
      <c r="J3643" s="166">
        <f>+'ELAP_IPCO-APND'!D3646</f>
        <v>54.441279999999999</v>
      </c>
      <c r="K3643" s="166">
        <f>+(ExportsELAP[[#This Row],[Exports kWh - MPT]]/1000)*ExportsELAP[[#This Row],[EIM Price]]</f>
        <v>1807.8955861287682</v>
      </c>
      <c r="L3643" s="167" t="str">
        <f>+INDEX(ECR_Hours!$I$12:$I$15,MATCH(ExportsELAP[[#This Row],[Date Prevailing]],ECR_Hours!$H$12:$H$15,1))</f>
        <v>S</v>
      </c>
      <c r="M3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4" spans="1:13" x14ac:dyDescent="0.25">
      <c r="A3644" s="164">
        <f>+Exports!A3647</f>
        <v>44713</v>
      </c>
      <c r="B3644" s="165">
        <f t="shared" si="224"/>
        <v>2022</v>
      </c>
      <c r="C3644" s="165">
        <f t="shared" si="225"/>
        <v>6</v>
      </c>
      <c r="D3644" s="165">
        <f t="shared" si="226"/>
        <v>1</v>
      </c>
      <c r="E3644" s="165">
        <f>+Exports!B3647</f>
        <v>19</v>
      </c>
      <c r="F3644" s="165">
        <f>+WEEKDAY(ExportsELAP[[#This Row],[Date Prevailing]],1)</f>
        <v>4</v>
      </c>
      <c r="G3644" s="165">
        <f>+COUNTIFS(ECR_Hours!$K$6:$K$7,ExportsELAP[[#This Row],[Date Prevailing]])</f>
        <v>0</v>
      </c>
      <c r="H3644" s="165">
        <f t="shared" si="227"/>
        <v>4</v>
      </c>
      <c r="I3644" s="166">
        <f>+Exports!G3647</f>
        <v>21836.271699999998</v>
      </c>
      <c r="J3644" s="166">
        <f>+'ELAP_IPCO-APND'!D3647</f>
        <v>62.358249999999998</v>
      </c>
      <c r="K3644" s="166">
        <f>+(ExportsELAP[[#This Row],[Exports kWh - MPT]]/1000)*ExportsELAP[[#This Row],[EIM Price]]</f>
        <v>1361.6716897365247</v>
      </c>
      <c r="L3644" s="167" t="str">
        <f>+INDEX(ECR_Hours!$I$12:$I$15,MATCH(ExportsELAP[[#This Row],[Date Prevailing]],ECR_Hours!$H$12:$H$15,1))</f>
        <v>S</v>
      </c>
      <c r="M3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5" spans="1:13" x14ac:dyDescent="0.25">
      <c r="A3645" s="164">
        <f>+Exports!A3648</f>
        <v>44713</v>
      </c>
      <c r="B3645" s="165">
        <f t="shared" si="224"/>
        <v>2022</v>
      </c>
      <c r="C3645" s="165">
        <f t="shared" si="225"/>
        <v>6</v>
      </c>
      <c r="D3645" s="165">
        <f t="shared" si="226"/>
        <v>1</v>
      </c>
      <c r="E3645" s="165">
        <f>+Exports!B3648</f>
        <v>20</v>
      </c>
      <c r="F3645" s="165">
        <f>+WEEKDAY(ExportsELAP[[#This Row],[Date Prevailing]],1)</f>
        <v>4</v>
      </c>
      <c r="G3645" s="165">
        <f>+COUNTIFS(ECR_Hours!$K$6:$K$7,ExportsELAP[[#This Row],[Date Prevailing]])</f>
        <v>0</v>
      </c>
      <c r="H3645" s="165">
        <f t="shared" si="227"/>
        <v>4</v>
      </c>
      <c r="I3645" s="166">
        <f>+Exports!G3648</f>
        <v>11375.211500000001</v>
      </c>
      <c r="J3645" s="166">
        <f>+'ELAP_IPCO-APND'!D3648</f>
        <v>68.674109999999999</v>
      </c>
      <c r="K3645" s="166">
        <f>+(ExportsELAP[[#This Row],[Exports kWh - MPT]]/1000)*ExportsELAP[[#This Row],[EIM Price]]</f>
        <v>781.18252582426499</v>
      </c>
      <c r="L3645" s="167" t="str">
        <f>+INDEX(ECR_Hours!$I$12:$I$15,MATCH(ExportsELAP[[#This Row],[Date Prevailing]],ECR_Hours!$H$12:$H$15,1))</f>
        <v>S</v>
      </c>
      <c r="M3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6" spans="1:13" x14ac:dyDescent="0.25">
      <c r="A3646" s="164">
        <f>+Exports!A3649</f>
        <v>44713</v>
      </c>
      <c r="B3646" s="165">
        <f t="shared" si="224"/>
        <v>2022</v>
      </c>
      <c r="C3646" s="165">
        <f t="shared" si="225"/>
        <v>6</v>
      </c>
      <c r="D3646" s="165">
        <f t="shared" si="226"/>
        <v>1</v>
      </c>
      <c r="E3646" s="165">
        <f>+Exports!B3649</f>
        <v>21</v>
      </c>
      <c r="F3646" s="165">
        <f>+WEEKDAY(ExportsELAP[[#This Row],[Date Prevailing]],1)</f>
        <v>4</v>
      </c>
      <c r="G3646" s="165">
        <f>+COUNTIFS(ECR_Hours!$K$6:$K$7,ExportsELAP[[#This Row],[Date Prevailing]])</f>
        <v>0</v>
      </c>
      <c r="H3646" s="165">
        <f t="shared" si="227"/>
        <v>4</v>
      </c>
      <c r="I3646" s="166">
        <f>+Exports!G3649</f>
        <v>2728.8717999999999</v>
      </c>
      <c r="J3646" s="166">
        <f>+'ELAP_IPCO-APND'!D3649</f>
        <v>83.560050000000004</v>
      </c>
      <c r="K3646" s="166">
        <f>+(ExportsELAP[[#This Row],[Exports kWh - MPT]]/1000)*ExportsELAP[[#This Row],[EIM Price]]</f>
        <v>228.02466405159001</v>
      </c>
      <c r="L3646" s="167" t="str">
        <f>+INDEX(ECR_Hours!$I$12:$I$15,MATCH(ExportsELAP[[#This Row],[Date Prevailing]],ECR_Hours!$H$12:$H$15,1))</f>
        <v>S</v>
      </c>
      <c r="M3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7" spans="1:13" x14ac:dyDescent="0.25">
      <c r="A3647" s="164">
        <f>+Exports!A3650</f>
        <v>44713</v>
      </c>
      <c r="B3647" s="165">
        <f t="shared" si="224"/>
        <v>2022</v>
      </c>
      <c r="C3647" s="165">
        <f t="shared" si="225"/>
        <v>6</v>
      </c>
      <c r="D3647" s="165">
        <f t="shared" si="226"/>
        <v>1</v>
      </c>
      <c r="E3647" s="165">
        <f>+Exports!B3650</f>
        <v>22</v>
      </c>
      <c r="F3647" s="165">
        <f>+WEEKDAY(ExportsELAP[[#This Row],[Date Prevailing]],1)</f>
        <v>4</v>
      </c>
      <c r="G3647" s="165">
        <f>+COUNTIFS(ECR_Hours!$K$6:$K$7,ExportsELAP[[#This Row],[Date Prevailing]])</f>
        <v>0</v>
      </c>
      <c r="H3647" s="165">
        <f t="shared" si="227"/>
        <v>4</v>
      </c>
      <c r="I3647" s="166">
        <f>+Exports!G3650</f>
        <v>70.654799999999994</v>
      </c>
      <c r="J3647" s="166">
        <f>+'ELAP_IPCO-APND'!D3650</f>
        <v>80.968289999999996</v>
      </c>
      <c r="K3647" s="166">
        <f>+(ExportsELAP[[#This Row],[Exports kWh - MPT]]/1000)*ExportsELAP[[#This Row],[EIM Price]]</f>
        <v>5.720798336291999</v>
      </c>
      <c r="L3647" s="167" t="str">
        <f>+INDEX(ECR_Hours!$I$12:$I$15,MATCH(ExportsELAP[[#This Row],[Date Prevailing]],ECR_Hours!$H$12:$H$15,1))</f>
        <v>S</v>
      </c>
      <c r="M3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8" spans="1:13" x14ac:dyDescent="0.25">
      <c r="A3648" s="164">
        <f>+Exports!A3651</f>
        <v>44713</v>
      </c>
      <c r="B3648" s="165">
        <f t="shared" si="224"/>
        <v>2022</v>
      </c>
      <c r="C3648" s="165">
        <f t="shared" si="225"/>
        <v>6</v>
      </c>
      <c r="D3648" s="165">
        <f t="shared" si="226"/>
        <v>1</v>
      </c>
      <c r="E3648" s="165">
        <f>+Exports!B3651</f>
        <v>23</v>
      </c>
      <c r="F3648" s="165">
        <f>+WEEKDAY(ExportsELAP[[#This Row],[Date Prevailing]],1)</f>
        <v>4</v>
      </c>
      <c r="G3648" s="165">
        <f>+COUNTIFS(ECR_Hours!$K$6:$K$7,ExportsELAP[[#This Row],[Date Prevailing]])</f>
        <v>0</v>
      </c>
      <c r="H3648" s="165">
        <f t="shared" si="227"/>
        <v>4</v>
      </c>
      <c r="I3648" s="166">
        <f>+Exports!G3651</f>
        <v>66.863499999999988</v>
      </c>
      <c r="J3648" s="166">
        <f>+'ELAP_IPCO-APND'!D3651</f>
        <v>69.793499999999995</v>
      </c>
      <c r="K3648" s="166">
        <f>+(ExportsELAP[[#This Row],[Exports kWh - MPT]]/1000)*ExportsELAP[[#This Row],[EIM Price]]</f>
        <v>4.6666376872499988</v>
      </c>
      <c r="L3648" s="167" t="str">
        <f>+INDEX(ECR_Hours!$I$12:$I$15,MATCH(ExportsELAP[[#This Row],[Date Prevailing]],ECR_Hours!$H$12:$H$15,1))</f>
        <v>S</v>
      </c>
      <c r="M3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49" spans="1:13" x14ac:dyDescent="0.25">
      <c r="A3649" s="164">
        <f>+Exports!A3652</f>
        <v>44713</v>
      </c>
      <c r="B3649" s="165">
        <f t="shared" si="224"/>
        <v>2022</v>
      </c>
      <c r="C3649" s="165">
        <f t="shared" si="225"/>
        <v>6</v>
      </c>
      <c r="D3649" s="165">
        <f t="shared" si="226"/>
        <v>1</v>
      </c>
      <c r="E3649" s="165">
        <f>+Exports!B3652</f>
        <v>24</v>
      </c>
      <c r="F3649" s="165">
        <f>+WEEKDAY(ExportsELAP[[#This Row],[Date Prevailing]],1)</f>
        <v>4</v>
      </c>
      <c r="G3649" s="165">
        <f>+COUNTIFS(ECR_Hours!$K$6:$K$7,ExportsELAP[[#This Row],[Date Prevailing]])</f>
        <v>0</v>
      </c>
      <c r="H3649" s="165">
        <f t="shared" si="227"/>
        <v>4</v>
      </c>
      <c r="I3649" s="166">
        <f>+Exports!G3652</f>
        <v>67.699799999999897</v>
      </c>
      <c r="J3649" s="166">
        <f>+'ELAP_IPCO-APND'!D3652</f>
        <v>72.625010000000003</v>
      </c>
      <c r="K3649" s="166">
        <f>+(ExportsELAP[[#This Row],[Exports kWh - MPT]]/1000)*ExportsELAP[[#This Row],[EIM Price]]</f>
        <v>4.9166986519979927</v>
      </c>
      <c r="L3649" s="167" t="str">
        <f>+INDEX(ECR_Hours!$I$12:$I$15,MATCH(ExportsELAP[[#This Row],[Date Prevailing]],ECR_Hours!$H$12:$H$15,1))</f>
        <v>S</v>
      </c>
      <c r="M3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0" spans="1:13" x14ac:dyDescent="0.25">
      <c r="A3650" s="164">
        <f>+Exports!A3653</f>
        <v>44714</v>
      </c>
      <c r="B3650" s="165">
        <f t="shared" ref="B3650:B3713" si="228">+YEAR(A3650)</f>
        <v>2022</v>
      </c>
      <c r="C3650" s="165">
        <f t="shared" ref="C3650:C3713" si="229">+MONTH(A3650)</f>
        <v>6</v>
      </c>
      <c r="D3650" s="165">
        <f t="shared" ref="D3650:D3713" si="230">+DAY(A3650)</f>
        <v>2</v>
      </c>
      <c r="E3650" s="165">
        <f>+Exports!B3653</f>
        <v>1</v>
      </c>
      <c r="F3650" s="165">
        <f>+WEEKDAY(ExportsELAP[[#This Row],[Date Prevailing]],1)</f>
        <v>5</v>
      </c>
      <c r="G3650" s="165">
        <f>+COUNTIFS(ECR_Hours!$K$6:$K$7,ExportsELAP[[#This Row],[Date Prevailing]])</f>
        <v>0</v>
      </c>
      <c r="H3650" s="165">
        <f t="shared" ref="H3650:H3713" si="231">+IF(G3650=1,0,F3650)</f>
        <v>5</v>
      </c>
      <c r="I3650" s="166">
        <f>+Exports!G3653</f>
        <v>68.703499999999892</v>
      </c>
      <c r="J3650" s="166">
        <f>+'ELAP_IPCO-APND'!D3653</f>
        <v>66.274900000000002</v>
      </c>
      <c r="K3650" s="166">
        <f>+(ExportsELAP[[#This Row],[Exports kWh - MPT]]/1000)*ExportsELAP[[#This Row],[EIM Price]]</f>
        <v>4.5533175921499929</v>
      </c>
      <c r="L3650" s="167" t="str">
        <f>+INDEX(ECR_Hours!$I$12:$I$15,MATCH(ExportsELAP[[#This Row],[Date Prevailing]],ECR_Hours!$H$12:$H$15,1))</f>
        <v>S</v>
      </c>
      <c r="M3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1" spans="1:13" x14ac:dyDescent="0.25">
      <c r="A3651" s="164">
        <f>+Exports!A3654</f>
        <v>44714</v>
      </c>
      <c r="B3651" s="165">
        <f t="shared" si="228"/>
        <v>2022</v>
      </c>
      <c r="C3651" s="165">
        <f t="shared" si="229"/>
        <v>6</v>
      </c>
      <c r="D3651" s="165">
        <f t="shared" si="230"/>
        <v>2</v>
      </c>
      <c r="E3651" s="165">
        <f>+Exports!B3654</f>
        <v>2</v>
      </c>
      <c r="F3651" s="165">
        <f>+WEEKDAY(ExportsELAP[[#This Row],[Date Prevailing]],1)</f>
        <v>5</v>
      </c>
      <c r="G3651" s="165">
        <f>+COUNTIFS(ECR_Hours!$K$6:$K$7,ExportsELAP[[#This Row],[Date Prevailing]])</f>
        <v>0</v>
      </c>
      <c r="H3651" s="165">
        <f t="shared" si="231"/>
        <v>5</v>
      </c>
      <c r="I3651" s="166">
        <f>+Exports!G3654</f>
        <v>68.494599999999991</v>
      </c>
      <c r="J3651" s="166">
        <f>+'ELAP_IPCO-APND'!D3654</f>
        <v>39.35136</v>
      </c>
      <c r="K3651" s="166">
        <f>+(ExportsELAP[[#This Row],[Exports kWh - MPT]]/1000)*ExportsELAP[[#This Row],[EIM Price]]</f>
        <v>2.6953556626559996</v>
      </c>
      <c r="L3651" s="167" t="str">
        <f>+INDEX(ECR_Hours!$I$12:$I$15,MATCH(ExportsELAP[[#This Row],[Date Prevailing]],ECR_Hours!$H$12:$H$15,1))</f>
        <v>S</v>
      </c>
      <c r="M3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2" spans="1:13" x14ac:dyDescent="0.25">
      <c r="A3652" s="164">
        <f>+Exports!A3655</f>
        <v>44714</v>
      </c>
      <c r="B3652" s="165">
        <f t="shared" si="228"/>
        <v>2022</v>
      </c>
      <c r="C3652" s="165">
        <f t="shared" si="229"/>
        <v>6</v>
      </c>
      <c r="D3652" s="165">
        <f t="shared" si="230"/>
        <v>2</v>
      </c>
      <c r="E3652" s="165">
        <f>+Exports!B3655</f>
        <v>3</v>
      </c>
      <c r="F3652" s="165">
        <f>+WEEKDAY(ExportsELAP[[#This Row],[Date Prevailing]],1)</f>
        <v>5</v>
      </c>
      <c r="G3652" s="165">
        <f>+COUNTIFS(ECR_Hours!$K$6:$K$7,ExportsELAP[[#This Row],[Date Prevailing]])</f>
        <v>0</v>
      </c>
      <c r="H3652" s="165">
        <f t="shared" si="231"/>
        <v>5</v>
      </c>
      <c r="I3652" s="166">
        <f>+Exports!G3655</f>
        <v>67.090100000000007</v>
      </c>
      <c r="J3652" s="166">
        <f>+'ELAP_IPCO-APND'!D3655</f>
        <v>36.275599999999997</v>
      </c>
      <c r="K3652" s="166">
        <f>+(ExportsELAP[[#This Row],[Exports kWh - MPT]]/1000)*ExportsELAP[[#This Row],[EIM Price]]</f>
        <v>2.4337336315600004</v>
      </c>
      <c r="L3652" s="167" t="str">
        <f>+INDEX(ECR_Hours!$I$12:$I$15,MATCH(ExportsELAP[[#This Row],[Date Prevailing]],ECR_Hours!$H$12:$H$15,1))</f>
        <v>S</v>
      </c>
      <c r="M3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3" spans="1:13" x14ac:dyDescent="0.25">
      <c r="A3653" s="164">
        <f>+Exports!A3656</f>
        <v>44714</v>
      </c>
      <c r="B3653" s="165">
        <f t="shared" si="228"/>
        <v>2022</v>
      </c>
      <c r="C3653" s="165">
        <f t="shared" si="229"/>
        <v>6</v>
      </c>
      <c r="D3653" s="165">
        <f t="shared" si="230"/>
        <v>2</v>
      </c>
      <c r="E3653" s="165">
        <f>+Exports!B3656</f>
        <v>4</v>
      </c>
      <c r="F3653" s="165">
        <f>+WEEKDAY(ExportsELAP[[#This Row],[Date Prevailing]],1)</f>
        <v>5</v>
      </c>
      <c r="G3653" s="165">
        <f>+COUNTIFS(ECR_Hours!$K$6:$K$7,ExportsELAP[[#This Row],[Date Prevailing]])</f>
        <v>0</v>
      </c>
      <c r="H3653" s="165">
        <f t="shared" si="231"/>
        <v>5</v>
      </c>
      <c r="I3653" s="166">
        <f>+Exports!G3656</f>
        <v>32.066499999999905</v>
      </c>
      <c r="J3653" s="166">
        <f>+'ELAP_IPCO-APND'!D3656</f>
        <v>37.44464</v>
      </c>
      <c r="K3653" s="166">
        <f>+(ExportsELAP[[#This Row],[Exports kWh - MPT]]/1000)*ExportsELAP[[#This Row],[EIM Price]]</f>
        <v>1.2007185485599965</v>
      </c>
      <c r="L3653" s="167" t="str">
        <f>+INDEX(ECR_Hours!$I$12:$I$15,MATCH(ExportsELAP[[#This Row],[Date Prevailing]],ECR_Hours!$H$12:$H$15,1))</f>
        <v>S</v>
      </c>
      <c r="M3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4" spans="1:13" x14ac:dyDescent="0.25">
      <c r="A3654" s="164">
        <f>+Exports!A3657</f>
        <v>44714</v>
      </c>
      <c r="B3654" s="165">
        <f t="shared" si="228"/>
        <v>2022</v>
      </c>
      <c r="C3654" s="165">
        <f t="shared" si="229"/>
        <v>6</v>
      </c>
      <c r="D3654" s="165">
        <f t="shared" si="230"/>
        <v>2</v>
      </c>
      <c r="E3654" s="165">
        <f>+Exports!B3657</f>
        <v>5</v>
      </c>
      <c r="F3654" s="165">
        <f>+WEEKDAY(ExportsELAP[[#This Row],[Date Prevailing]],1)</f>
        <v>5</v>
      </c>
      <c r="G3654" s="165">
        <f>+COUNTIFS(ECR_Hours!$K$6:$K$7,ExportsELAP[[#This Row],[Date Prevailing]])</f>
        <v>0</v>
      </c>
      <c r="H3654" s="165">
        <f t="shared" si="231"/>
        <v>5</v>
      </c>
      <c r="I3654" s="166">
        <f>+Exports!G3657</f>
        <v>32.414099999999998</v>
      </c>
      <c r="J3654" s="166">
        <f>+'ELAP_IPCO-APND'!D3657</f>
        <v>31.738430000000001</v>
      </c>
      <c r="K3654" s="166">
        <f>+(ExportsELAP[[#This Row],[Exports kWh - MPT]]/1000)*ExportsELAP[[#This Row],[EIM Price]]</f>
        <v>1.0287726438629998</v>
      </c>
      <c r="L3654" s="167" t="str">
        <f>+INDEX(ECR_Hours!$I$12:$I$15,MATCH(ExportsELAP[[#This Row],[Date Prevailing]],ECR_Hours!$H$12:$H$15,1))</f>
        <v>S</v>
      </c>
      <c r="M3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5" spans="1:13" x14ac:dyDescent="0.25">
      <c r="A3655" s="164">
        <f>+Exports!A3658</f>
        <v>44714</v>
      </c>
      <c r="B3655" s="165">
        <f t="shared" si="228"/>
        <v>2022</v>
      </c>
      <c r="C3655" s="165">
        <f t="shared" si="229"/>
        <v>6</v>
      </c>
      <c r="D3655" s="165">
        <f t="shared" si="230"/>
        <v>2</v>
      </c>
      <c r="E3655" s="165">
        <f>+Exports!B3658</f>
        <v>6</v>
      </c>
      <c r="F3655" s="165">
        <f>+WEEKDAY(ExportsELAP[[#This Row],[Date Prevailing]],1)</f>
        <v>5</v>
      </c>
      <c r="G3655" s="165">
        <f>+COUNTIFS(ECR_Hours!$K$6:$K$7,ExportsELAP[[#This Row],[Date Prevailing]])</f>
        <v>0</v>
      </c>
      <c r="H3655" s="165">
        <f t="shared" si="231"/>
        <v>5</v>
      </c>
      <c r="I3655" s="166">
        <f>+Exports!G3658</f>
        <v>32.16579999999999</v>
      </c>
      <c r="J3655" s="166">
        <f>+'ELAP_IPCO-APND'!D3658</f>
        <v>44.01641</v>
      </c>
      <c r="K3655" s="166">
        <f>+(ExportsELAP[[#This Row],[Exports kWh - MPT]]/1000)*ExportsELAP[[#This Row],[EIM Price]]</f>
        <v>1.4158230407779995</v>
      </c>
      <c r="L3655" s="167" t="str">
        <f>+INDEX(ECR_Hours!$I$12:$I$15,MATCH(ExportsELAP[[#This Row],[Date Prevailing]],ECR_Hours!$H$12:$H$15,1))</f>
        <v>S</v>
      </c>
      <c r="M3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6" spans="1:13" x14ac:dyDescent="0.25">
      <c r="A3656" s="164">
        <f>+Exports!A3659</f>
        <v>44714</v>
      </c>
      <c r="B3656" s="165">
        <f t="shared" si="228"/>
        <v>2022</v>
      </c>
      <c r="C3656" s="165">
        <f t="shared" si="229"/>
        <v>6</v>
      </c>
      <c r="D3656" s="165">
        <f t="shared" si="230"/>
        <v>2</v>
      </c>
      <c r="E3656" s="165">
        <f>+Exports!B3659</f>
        <v>7</v>
      </c>
      <c r="F3656" s="165">
        <f>+WEEKDAY(ExportsELAP[[#This Row],[Date Prevailing]],1)</f>
        <v>5</v>
      </c>
      <c r="G3656" s="165">
        <f>+COUNTIFS(ECR_Hours!$K$6:$K$7,ExportsELAP[[#This Row],[Date Prevailing]])</f>
        <v>0</v>
      </c>
      <c r="H3656" s="165">
        <f t="shared" si="231"/>
        <v>5</v>
      </c>
      <c r="I3656" s="166">
        <f>+Exports!G3659</f>
        <v>1721.7103000000002</v>
      </c>
      <c r="J3656" s="166">
        <f>+'ELAP_IPCO-APND'!D3659</f>
        <v>58.075899999999997</v>
      </c>
      <c r="K3656" s="166">
        <f>+(ExportsELAP[[#This Row],[Exports kWh - MPT]]/1000)*ExportsELAP[[#This Row],[EIM Price]]</f>
        <v>99.989875211770013</v>
      </c>
      <c r="L3656" s="167" t="str">
        <f>+INDEX(ECR_Hours!$I$12:$I$15,MATCH(ExportsELAP[[#This Row],[Date Prevailing]],ECR_Hours!$H$12:$H$15,1))</f>
        <v>S</v>
      </c>
      <c r="M3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7" spans="1:13" x14ac:dyDescent="0.25">
      <c r="A3657" s="164">
        <f>+Exports!A3660</f>
        <v>44714</v>
      </c>
      <c r="B3657" s="165">
        <f t="shared" si="228"/>
        <v>2022</v>
      </c>
      <c r="C3657" s="165">
        <f t="shared" si="229"/>
        <v>6</v>
      </c>
      <c r="D3657" s="165">
        <f t="shared" si="230"/>
        <v>2</v>
      </c>
      <c r="E3657" s="165">
        <f>+Exports!B3660</f>
        <v>8</v>
      </c>
      <c r="F3657" s="165">
        <f>+WEEKDAY(ExportsELAP[[#This Row],[Date Prevailing]],1)</f>
        <v>5</v>
      </c>
      <c r="G3657" s="165">
        <f>+COUNTIFS(ECR_Hours!$K$6:$K$7,ExportsELAP[[#This Row],[Date Prevailing]])</f>
        <v>0</v>
      </c>
      <c r="H3657" s="165">
        <f t="shared" si="231"/>
        <v>5</v>
      </c>
      <c r="I3657" s="166">
        <f>+Exports!G3660</f>
        <v>8673.8253000000004</v>
      </c>
      <c r="J3657" s="166">
        <f>+'ELAP_IPCO-APND'!D3660</f>
        <v>42.079830000000001</v>
      </c>
      <c r="K3657" s="166">
        <f>+(ExportsELAP[[#This Row],[Exports kWh - MPT]]/1000)*ExportsELAP[[#This Row],[EIM Price]]</f>
        <v>364.99309407369907</v>
      </c>
      <c r="L3657" s="167" t="str">
        <f>+INDEX(ECR_Hours!$I$12:$I$15,MATCH(ExportsELAP[[#This Row],[Date Prevailing]],ECR_Hours!$H$12:$H$15,1))</f>
        <v>S</v>
      </c>
      <c r="M3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8" spans="1:13" x14ac:dyDescent="0.25">
      <c r="A3658" s="164">
        <f>+Exports!A3661</f>
        <v>44714</v>
      </c>
      <c r="B3658" s="165">
        <f t="shared" si="228"/>
        <v>2022</v>
      </c>
      <c r="C3658" s="165">
        <f t="shared" si="229"/>
        <v>6</v>
      </c>
      <c r="D3658" s="165">
        <f t="shared" si="230"/>
        <v>2</v>
      </c>
      <c r="E3658" s="165">
        <f>+Exports!B3661</f>
        <v>9</v>
      </c>
      <c r="F3658" s="165">
        <f>+WEEKDAY(ExportsELAP[[#This Row],[Date Prevailing]],1)</f>
        <v>5</v>
      </c>
      <c r="G3658" s="165">
        <f>+COUNTIFS(ECR_Hours!$K$6:$K$7,ExportsELAP[[#This Row],[Date Prevailing]])</f>
        <v>0</v>
      </c>
      <c r="H3658" s="165">
        <f t="shared" si="231"/>
        <v>5</v>
      </c>
      <c r="I3658" s="166">
        <f>+Exports!G3661</f>
        <v>19871.781999999999</v>
      </c>
      <c r="J3658" s="166">
        <f>+'ELAP_IPCO-APND'!D3661</f>
        <v>28.33379</v>
      </c>
      <c r="K3658" s="166">
        <f>+(ExportsELAP[[#This Row],[Exports kWh - MPT]]/1000)*ExportsELAP[[#This Row],[EIM Price]]</f>
        <v>563.04289811377998</v>
      </c>
      <c r="L3658" s="167" t="str">
        <f>+INDEX(ECR_Hours!$I$12:$I$15,MATCH(ExportsELAP[[#This Row],[Date Prevailing]],ECR_Hours!$H$12:$H$15,1))</f>
        <v>S</v>
      </c>
      <c r="M3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59" spans="1:13" x14ac:dyDescent="0.25">
      <c r="A3659" s="164">
        <f>+Exports!A3662</f>
        <v>44714</v>
      </c>
      <c r="B3659" s="165">
        <f t="shared" si="228"/>
        <v>2022</v>
      </c>
      <c r="C3659" s="165">
        <f t="shared" si="229"/>
        <v>6</v>
      </c>
      <c r="D3659" s="165">
        <f t="shared" si="230"/>
        <v>2</v>
      </c>
      <c r="E3659" s="165">
        <f>+Exports!B3662</f>
        <v>10</v>
      </c>
      <c r="F3659" s="165">
        <f>+WEEKDAY(ExportsELAP[[#This Row],[Date Prevailing]],1)</f>
        <v>5</v>
      </c>
      <c r="G3659" s="165">
        <f>+COUNTIFS(ECR_Hours!$K$6:$K$7,ExportsELAP[[#This Row],[Date Prevailing]])</f>
        <v>0</v>
      </c>
      <c r="H3659" s="165">
        <f t="shared" si="231"/>
        <v>5</v>
      </c>
      <c r="I3659" s="166">
        <f>+Exports!G3662</f>
        <v>32036.514600000002</v>
      </c>
      <c r="J3659" s="166">
        <f>+'ELAP_IPCO-APND'!D3662</f>
        <v>34.473260000000003</v>
      </c>
      <c r="K3659" s="166">
        <f>+(ExportsELAP[[#This Row],[Exports kWh - MPT]]/1000)*ExportsELAP[[#This Row],[EIM Price]]</f>
        <v>1104.4030972995963</v>
      </c>
      <c r="L3659" s="167" t="str">
        <f>+INDEX(ECR_Hours!$I$12:$I$15,MATCH(ExportsELAP[[#This Row],[Date Prevailing]],ECR_Hours!$H$12:$H$15,1))</f>
        <v>S</v>
      </c>
      <c r="M3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0" spans="1:13" x14ac:dyDescent="0.25">
      <c r="A3660" s="164">
        <f>+Exports!A3663</f>
        <v>44714</v>
      </c>
      <c r="B3660" s="165">
        <f t="shared" si="228"/>
        <v>2022</v>
      </c>
      <c r="C3660" s="165">
        <f t="shared" si="229"/>
        <v>6</v>
      </c>
      <c r="D3660" s="165">
        <f t="shared" si="230"/>
        <v>2</v>
      </c>
      <c r="E3660" s="165">
        <f>+Exports!B3663</f>
        <v>11</v>
      </c>
      <c r="F3660" s="165">
        <f>+WEEKDAY(ExportsELAP[[#This Row],[Date Prevailing]],1)</f>
        <v>5</v>
      </c>
      <c r="G3660" s="165">
        <f>+COUNTIFS(ECR_Hours!$K$6:$K$7,ExportsELAP[[#This Row],[Date Prevailing]])</f>
        <v>0</v>
      </c>
      <c r="H3660" s="165">
        <f t="shared" si="231"/>
        <v>5</v>
      </c>
      <c r="I3660" s="166">
        <f>+Exports!G3663</f>
        <v>43841.4902</v>
      </c>
      <c r="J3660" s="166">
        <f>+'ELAP_IPCO-APND'!D3663</f>
        <v>37.17942</v>
      </c>
      <c r="K3660" s="166">
        <f>+(ExportsELAP[[#This Row],[Exports kWh - MPT]]/1000)*ExportsELAP[[#This Row],[EIM Price]]</f>
        <v>1630.0011775716841</v>
      </c>
      <c r="L3660" s="167" t="str">
        <f>+INDEX(ECR_Hours!$I$12:$I$15,MATCH(ExportsELAP[[#This Row],[Date Prevailing]],ECR_Hours!$H$12:$H$15,1))</f>
        <v>S</v>
      </c>
      <c r="M3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1" spans="1:13" x14ac:dyDescent="0.25">
      <c r="A3661" s="164">
        <f>+Exports!A3664</f>
        <v>44714</v>
      </c>
      <c r="B3661" s="165">
        <f t="shared" si="228"/>
        <v>2022</v>
      </c>
      <c r="C3661" s="165">
        <f t="shared" si="229"/>
        <v>6</v>
      </c>
      <c r="D3661" s="165">
        <f t="shared" si="230"/>
        <v>2</v>
      </c>
      <c r="E3661" s="165">
        <f>+Exports!B3664</f>
        <v>12</v>
      </c>
      <c r="F3661" s="165">
        <f>+WEEKDAY(ExportsELAP[[#This Row],[Date Prevailing]],1)</f>
        <v>5</v>
      </c>
      <c r="G3661" s="165">
        <f>+COUNTIFS(ECR_Hours!$K$6:$K$7,ExportsELAP[[#This Row],[Date Prevailing]])</f>
        <v>0</v>
      </c>
      <c r="H3661" s="165">
        <f t="shared" si="231"/>
        <v>5</v>
      </c>
      <c r="I3661" s="166">
        <f>+Exports!G3664</f>
        <v>49820.355799999998</v>
      </c>
      <c r="J3661" s="166">
        <f>+'ELAP_IPCO-APND'!D3664</f>
        <v>42.577010000000001</v>
      </c>
      <c r="K3661" s="166">
        <f>+(ExportsELAP[[#This Row],[Exports kWh - MPT]]/1000)*ExportsELAP[[#This Row],[EIM Price]]</f>
        <v>2121.2017871001576</v>
      </c>
      <c r="L3661" s="167" t="str">
        <f>+INDEX(ECR_Hours!$I$12:$I$15,MATCH(ExportsELAP[[#This Row],[Date Prevailing]],ECR_Hours!$H$12:$H$15,1))</f>
        <v>S</v>
      </c>
      <c r="M3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2" spans="1:13" x14ac:dyDescent="0.25">
      <c r="A3662" s="164">
        <f>+Exports!A3665</f>
        <v>44714</v>
      </c>
      <c r="B3662" s="165">
        <f t="shared" si="228"/>
        <v>2022</v>
      </c>
      <c r="C3662" s="165">
        <f t="shared" si="229"/>
        <v>6</v>
      </c>
      <c r="D3662" s="165">
        <f t="shared" si="230"/>
        <v>2</v>
      </c>
      <c r="E3662" s="165">
        <f>+Exports!B3665</f>
        <v>13</v>
      </c>
      <c r="F3662" s="165">
        <f>+WEEKDAY(ExportsELAP[[#This Row],[Date Prevailing]],1)</f>
        <v>5</v>
      </c>
      <c r="G3662" s="165">
        <f>+COUNTIFS(ECR_Hours!$K$6:$K$7,ExportsELAP[[#This Row],[Date Prevailing]])</f>
        <v>0</v>
      </c>
      <c r="H3662" s="165">
        <f t="shared" si="231"/>
        <v>5</v>
      </c>
      <c r="I3662" s="166">
        <f>+Exports!G3665</f>
        <v>51789.4764</v>
      </c>
      <c r="J3662" s="166">
        <f>+'ELAP_IPCO-APND'!D3665</f>
        <v>37.307630000000003</v>
      </c>
      <c r="K3662" s="166">
        <f>+(ExportsELAP[[#This Row],[Exports kWh - MPT]]/1000)*ExportsELAP[[#This Row],[EIM Price]]</f>
        <v>1932.142623424932</v>
      </c>
      <c r="L3662" s="167" t="str">
        <f>+INDEX(ECR_Hours!$I$12:$I$15,MATCH(ExportsELAP[[#This Row],[Date Prevailing]],ECR_Hours!$H$12:$H$15,1))</f>
        <v>S</v>
      </c>
      <c r="M3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3" spans="1:13" x14ac:dyDescent="0.25">
      <c r="A3663" s="164">
        <f>+Exports!A3666</f>
        <v>44714</v>
      </c>
      <c r="B3663" s="165">
        <f t="shared" si="228"/>
        <v>2022</v>
      </c>
      <c r="C3663" s="165">
        <f t="shared" si="229"/>
        <v>6</v>
      </c>
      <c r="D3663" s="165">
        <f t="shared" si="230"/>
        <v>2</v>
      </c>
      <c r="E3663" s="165">
        <f>+Exports!B3666</f>
        <v>14</v>
      </c>
      <c r="F3663" s="165">
        <f>+WEEKDAY(ExportsELAP[[#This Row],[Date Prevailing]],1)</f>
        <v>5</v>
      </c>
      <c r="G3663" s="165">
        <f>+COUNTIFS(ECR_Hours!$K$6:$K$7,ExportsELAP[[#This Row],[Date Prevailing]])</f>
        <v>0</v>
      </c>
      <c r="H3663" s="165">
        <f t="shared" si="231"/>
        <v>5</v>
      </c>
      <c r="I3663" s="166">
        <f>+Exports!G3666</f>
        <v>54970.459799999997</v>
      </c>
      <c r="J3663" s="166">
        <f>+'ELAP_IPCO-APND'!D3666</f>
        <v>63.603580000000001</v>
      </c>
      <c r="K3663" s="166">
        <f>+(ExportsELAP[[#This Row],[Exports kWh - MPT]]/1000)*ExportsELAP[[#This Row],[EIM Price]]</f>
        <v>3496.318037526084</v>
      </c>
      <c r="L3663" s="167" t="str">
        <f>+INDEX(ECR_Hours!$I$12:$I$15,MATCH(ExportsELAP[[#This Row],[Date Prevailing]],ECR_Hours!$H$12:$H$15,1))</f>
        <v>S</v>
      </c>
      <c r="M3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4" spans="1:13" x14ac:dyDescent="0.25">
      <c r="A3664" s="164">
        <f>+Exports!A3667</f>
        <v>44714</v>
      </c>
      <c r="B3664" s="165">
        <f t="shared" si="228"/>
        <v>2022</v>
      </c>
      <c r="C3664" s="165">
        <f t="shared" si="229"/>
        <v>6</v>
      </c>
      <c r="D3664" s="165">
        <f t="shared" si="230"/>
        <v>2</v>
      </c>
      <c r="E3664" s="165">
        <f>+Exports!B3667</f>
        <v>15</v>
      </c>
      <c r="F3664" s="165">
        <f>+WEEKDAY(ExportsELAP[[#This Row],[Date Prevailing]],1)</f>
        <v>5</v>
      </c>
      <c r="G3664" s="165">
        <f>+COUNTIFS(ECR_Hours!$K$6:$K$7,ExportsELAP[[#This Row],[Date Prevailing]])</f>
        <v>0</v>
      </c>
      <c r="H3664" s="165">
        <f t="shared" si="231"/>
        <v>5</v>
      </c>
      <c r="I3664" s="166">
        <f>+Exports!G3667</f>
        <v>50962.051900000006</v>
      </c>
      <c r="J3664" s="166">
        <f>+'ELAP_IPCO-APND'!D3667</f>
        <v>83.446910000000003</v>
      </c>
      <c r="K3664" s="166">
        <f>+(ExportsELAP[[#This Row],[Exports kWh - MPT]]/1000)*ExportsELAP[[#This Row],[EIM Price]]</f>
        <v>4252.6257583146298</v>
      </c>
      <c r="L3664" s="167" t="str">
        <f>+INDEX(ECR_Hours!$I$12:$I$15,MATCH(ExportsELAP[[#This Row],[Date Prevailing]],ECR_Hours!$H$12:$H$15,1))</f>
        <v>S</v>
      </c>
      <c r="M3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65" spans="1:13" x14ac:dyDescent="0.25">
      <c r="A3665" s="164">
        <f>+Exports!A3668</f>
        <v>44714</v>
      </c>
      <c r="B3665" s="165">
        <f t="shared" si="228"/>
        <v>2022</v>
      </c>
      <c r="C3665" s="165">
        <f t="shared" si="229"/>
        <v>6</v>
      </c>
      <c r="D3665" s="165">
        <f t="shared" si="230"/>
        <v>2</v>
      </c>
      <c r="E3665" s="165">
        <f>+Exports!B3668</f>
        <v>16</v>
      </c>
      <c r="F3665" s="165">
        <f>+WEEKDAY(ExportsELAP[[#This Row],[Date Prevailing]],1)</f>
        <v>5</v>
      </c>
      <c r="G3665" s="165">
        <f>+COUNTIFS(ECR_Hours!$K$6:$K$7,ExportsELAP[[#This Row],[Date Prevailing]])</f>
        <v>0</v>
      </c>
      <c r="H3665" s="165">
        <f t="shared" si="231"/>
        <v>5</v>
      </c>
      <c r="I3665" s="166">
        <f>+Exports!G3668</f>
        <v>36596.004000000001</v>
      </c>
      <c r="J3665" s="166">
        <f>+'ELAP_IPCO-APND'!D3668</f>
        <v>82.315690000000004</v>
      </c>
      <c r="K3665" s="166">
        <f>+(ExportsELAP[[#This Row],[Exports kWh - MPT]]/1000)*ExportsELAP[[#This Row],[EIM Price]]</f>
        <v>3012.4253205027603</v>
      </c>
      <c r="L3665" s="167" t="str">
        <f>+INDEX(ECR_Hours!$I$12:$I$15,MATCH(ExportsELAP[[#This Row],[Date Prevailing]],ECR_Hours!$H$12:$H$15,1))</f>
        <v>S</v>
      </c>
      <c r="M3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66" spans="1:13" x14ac:dyDescent="0.25">
      <c r="A3666" s="164">
        <f>+Exports!A3669</f>
        <v>44714</v>
      </c>
      <c r="B3666" s="165">
        <f t="shared" si="228"/>
        <v>2022</v>
      </c>
      <c r="C3666" s="165">
        <f t="shared" si="229"/>
        <v>6</v>
      </c>
      <c r="D3666" s="165">
        <f t="shared" si="230"/>
        <v>2</v>
      </c>
      <c r="E3666" s="165">
        <f>+Exports!B3669</f>
        <v>17</v>
      </c>
      <c r="F3666" s="165">
        <f>+WEEKDAY(ExportsELAP[[#This Row],[Date Prevailing]],1)</f>
        <v>5</v>
      </c>
      <c r="G3666" s="165">
        <f>+COUNTIFS(ECR_Hours!$K$6:$K$7,ExportsELAP[[#This Row],[Date Prevailing]])</f>
        <v>0</v>
      </c>
      <c r="H3666" s="165">
        <f t="shared" si="231"/>
        <v>5</v>
      </c>
      <c r="I3666" s="166">
        <f>+Exports!G3669</f>
        <v>28023.4905</v>
      </c>
      <c r="J3666" s="166">
        <f>+'ELAP_IPCO-APND'!D3669</f>
        <v>69.31071</v>
      </c>
      <c r="K3666" s="166">
        <f>+(ExportsELAP[[#This Row],[Exports kWh - MPT]]/1000)*ExportsELAP[[#This Row],[EIM Price]]</f>
        <v>1942.3280232332552</v>
      </c>
      <c r="L3666" s="167" t="str">
        <f>+INDEX(ECR_Hours!$I$12:$I$15,MATCH(ExportsELAP[[#This Row],[Date Prevailing]],ECR_Hours!$H$12:$H$15,1))</f>
        <v>S</v>
      </c>
      <c r="M3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67" spans="1:13" x14ac:dyDescent="0.25">
      <c r="A3667" s="164">
        <f>+Exports!A3670</f>
        <v>44714</v>
      </c>
      <c r="B3667" s="165">
        <f t="shared" si="228"/>
        <v>2022</v>
      </c>
      <c r="C3667" s="165">
        <f t="shared" si="229"/>
        <v>6</v>
      </c>
      <c r="D3667" s="165">
        <f t="shared" si="230"/>
        <v>2</v>
      </c>
      <c r="E3667" s="165">
        <f>+Exports!B3670</f>
        <v>18</v>
      </c>
      <c r="F3667" s="165">
        <f>+WEEKDAY(ExportsELAP[[#This Row],[Date Prevailing]],1)</f>
        <v>5</v>
      </c>
      <c r="G3667" s="165">
        <f>+COUNTIFS(ECR_Hours!$K$6:$K$7,ExportsELAP[[#This Row],[Date Prevailing]])</f>
        <v>0</v>
      </c>
      <c r="H3667" s="165">
        <f t="shared" si="231"/>
        <v>5</v>
      </c>
      <c r="I3667" s="166">
        <f>+Exports!G3670</f>
        <v>18061.9264</v>
      </c>
      <c r="J3667" s="166">
        <f>+'ELAP_IPCO-APND'!D3670</f>
        <v>58.147419999999997</v>
      </c>
      <c r="K3667" s="166">
        <f>+(ExportsELAP[[#This Row],[Exports kWh - MPT]]/1000)*ExportsELAP[[#This Row],[EIM Price]]</f>
        <v>1050.2544203898881</v>
      </c>
      <c r="L3667" s="167" t="str">
        <f>+INDEX(ECR_Hours!$I$12:$I$15,MATCH(ExportsELAP[[#This Row],[Date Prevailing]],ECR_Hours!$H$12:$H$15,1))</f>
        <v>S</v>
      </c>
      <c r="M3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68" spans="1:13" x14ac:dyDescent="0.25">
      <c r="A3668" s="164">
        <f>+Exports!A3671</f>
        <v>44714</v>
      </c>
      <c r="B3668" s="165">
        <f t="shared" si="228"/>
        <v>2022</v>
      </c>
      <c r="C3668" s="165">
        <f t="shared" si="229"/>
        <v>6</v>
      </c>
      <c r="D3668" s="165">
        <f t="shared" si="230"/>
        <v>2</v>
      </c>
      <c r="E3668" s="165">
        <f>+Exports!B3671</f>
        <v>19</v>
      </c>
      <c r="F3668" s="165">
        <f>+WEEKDAY(ExportsELAP[[#This Row],[Date Prevailing]],1)</f>
        <v>5</v>
      </c>
      <c r="G3668" s="165">
        <f>+COUNTIFS(ECR_Hours!$K$6:$K$7,ExportsELAP[[#This Row],[Date Prevailing]])</f>
        <v>0</v>
      </c>
      <c r="H3668" s="165">
        <f t="shared" si="231"/>
        <v>5</v>
      </c>
      <c r="I3668" s="166">
        <f>+Exports!G3671</f>
        <v>13638.026399999999</v>
      </c>
      <c r="J3668" s="166">
        <f>+'ELAP_IPCO-APND'!D3671</f>
        <v>53.474249999999998</v>
      </c>
      <c r="K3668" s="166">
        <f>+(ExportsELAP[[#This Row],[Exports kWh - MPT]]/1000)*ExportsELAP[[#This Row],[EIM Price]]</f>
        <v>729.28323322019992</v>
      </c>
      <c r="L3668" s="167" t="str">
        <f>+INDEX(ECR_Hours!$I$12:$I$15,MATCH(ExportsELAP[[#This Row],[Date Prevailing]],ECR_Hours!$H$12:$H$15,1))</f>
        <v>S</v>
      </c>
      <c r="M3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69" spans="1:13" x14ac:dyDescent="0.25">
      <c r="A3669" s="164">
        <f>+Exports!A3672</f>
        <v>44714</v>
      </c>
      <c r="B3669" s="165">
        <f t="shared" si="228"/>
        <v>2022</v>
      </c>
      <c r="C3669" s="165">
        <f t="shared" si="229"/>
        <v>6</v>
      </c>
      <c r="D3669" s="165">
        <f t="shared" si="230"/>
        <v>2</v>
      </c>
      <c r="E3669" s="165">
        <f>+Exports!B3672</f>
        <v>20</v>
      </c>
      <c r="F3669" s="165">
        <f>+WEEKDAY(ExportsELAP[[#This Row],[Date Prevailing]],1)</f>
        <v>5</v>
      </c>
      <c r="G3669" s="165">
        <f>+COUNTIFS(ECR_Hours!$K$6:$K$7,ExportsELAP[[#This Row],[Date Prevailing]])</f>
        <v>0</v>
      </c>
      <c r="H3669" s="165">
        <f t="shared" si="231"/>
        <v>5</v>
      </c>
      <c r="I3669" s="166">
        <f>+Exports!G3672</f>
        <v>5883.1233000000002</v>
      </c>
      <c r="J3669" s="166">
        <f>+'ELAP_IPCO-APND'!D3672</f>
        <v>50.326529999999998</v>
      </c>
      <c r="K3669" s="166">
        <f>+(ExportsELAP[[#This Row],[Exports kWh - MPT]]/1000)*ExportsELAP[[#This Row],[EIM Price]]</f>
        <v>296.077181251149</v>
      </c>
      <c r="L3669" s="167" t="str">
        <f>+INDEX(ECR_Hours!$I$12:$I$15,MATCH(ExportsELAP[[#This Row],[Date Prevailing]],ECR_Hours!$H$12:$H$15,1))</f>
        <v>S</v>
      </c>
      <c r="M3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70" spans="1:13" x14ac:dyDescent="0.25">
      <c r="A3670" s="164">
        <f>+Exports!A3673</f>
        <v>44714</v>
      </c>
      <c r="B3670" s="165">
        <f t="shared" si="228"/>
        <v>2022</v>
      </c>
      <c r="C3670" s="165">
        <f t="shared" si="229"/>
        <v>6</v>
      </c>
      <c r="D3670" s="165">
        <f t="shared" si="230"/>
        <v>2</v>
      </c>
      <c r="E3670" s="165">
        <f>+Exports!B3673</f>
        <v>21</v>
      </c>
      <c r="F3670" s="165">
        <f>+WEEKDAY(ExportsELAP[[#This Row],[Date Prevailing]],1)</f>
        <v>5</v>
      </c>
      <c r="G3670" s="165">
        <f>+COUNTIFS(ECR_Hours!$K$6:$K$7,ExportsELAP[[#This Row],[Date Prevailing]])</f>
        <v>0</v>
      </c>
      <c r="H3670" s="165">
        <f t="shared" si="231"/>
        <v>5</v>
      </c>
      <c r="I3670" s="166">
        <f>+Exports!G3673</f>
        <v>682.49110000000007</v>
      </c>
      <c r="J3670" s="166">
        <f>+'ELAP_IPCO-APND'!D3673</f>
        <v>40.918439999999997</v>
      </c>
      <c r="K3670" s="166">
        <f>+(ExportsELAP[[#This Row],[Exports kWh - MPT]]/1000)*ExportsELAP[[#This Row],[EIM Price]]</f>
        <v>27.926471125884003</v>
      </c>
      <c r="L3670" s="167" t="str">
        <f>+INDEX(ECR_Hours!$I$12:$I$15,MATCH(ExportsELAP[[#This Row],[Date Prevailing]],ECR_Hours!$H$12:$H$15,1))</f>
        <v>S</v>
      </c>
      <c r="M3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71" spans="1:13" x14ac:dyDescent="0.25">
      <c r="A3671" s="164">
        <f>+Exports!A3674</f>
        <v>44714</v>
      </c>
      <c r="B3671" s="165">
        <f t="shared" si="228"/>
        <v>2022</v>
      </c>
      <c r="C3671" s="165">
        <f t="shared" si="229"/>
        <v>6</v>
      </c>
      <c r="D3671" s="165">
        <f t="shared" si="230"/>
        <v>2</v>
      </c>
      <c r="E3671" s="165">
        <f>+Exports!B3674</f>
        <v>22</v>
      </c>
      <c r="F3671" s="165">
        <f>+WEEKDAY(ExportsELAP[[#This Row],[Date Prevailing]],1)</f>
        <v>5</v>
      </c>
      <c r="G3671" s="165">
        <f>+COUNTIFS(ECR_Hours!$K$6:$K$7,ExportsELAP[[#This Row],[Date Prevailing]])</f>
        <v>0</v>
      </c>
      <c r="H3671" s="165">
        <f t="shared" si="231"/>
        <v>5</v>
      </c>
      <c r="I3671" s="166">
        <f>+Exports!G3674</f>
        <v>35.282899999999998</v>
      </c>
      <c r="J3671" s="166">
        <f>+'ELAP_IPCO-APND'!D3674</f>
        <v>62.804780000000001</v>
      </c>
      <c r="K3671" s="166">
        <f>+(ExportsELAP[[#This Row],[Exports kWh - MPT]]/1000)*ExportsELAP[[#This Row],[EIM Price]]</f>
        <v>2.215934772262</v>
      </c>
      <c r="L3671" s="167" t="str">
        <f>+INDEX(ECR_Hours!$I$12:$I$15,MATCH(ExportsELAP[[#This Row],[Date Prevailing]],ECR_Hours!$H$12:$H$15,1))</f>
        <v>S</v>
      </c>
      <c r="M3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72" spans="1:13" x14ac:dyDescent="0.25">
      <c r="A3672" s="164">
        <f>+Exports!A3675</f>
        <v>44714</v>
      </c>
      <c r="B3672" s="165">
        <f t="shared" si="228"/>
        <v>2022</v>
      </c>
      <c r="C3672" s="165">
        <f t="shared" si="229"/>
        <v>6</v>
      </c>
      <c r="D3672" s="165">
        <f t="shared" si="230"/>
        <v>2</v>
      </c>
      <c r="E3672" s="165">
        <f>+Exports!B3675</f>
        <v>23</v>
      </c>
      <c r="F3672" s="165">
        <f>+WEEKDAY(ExportsELAP[[#This Row],[Date Prevailing]],1)</f>
        <v>5</v>
      </c>
      <c r="G3672" s="165">
        <f>+COUNTIFS(ECR_Hours!$K$6:$K$7,ExportsELAP[[#This Row],[Date Prevailing]])</f>
        <v>0</v>
      </c>
      <c r="H3672" s="165">
        <f t="shared" si="231"/>
        <v>5</v>
      </c>
      <c r="I3672" s="166">
        <f>+Exports!G3675</f>
        <v>33.973300000000002</v>
      </c>
      <c r="J3672" s="166">
        <f>+'ELAP_IPCO-APND'!D3675</f>
        <v>52.39499</v>
      </c>
      <c r="K3672" s="166">
        <f>+(ExportsELAP[[#This Row],[Exports kWh - MPT]]/1000)*ExportsELAP[[#This Row],[EIM Price]]</f>
        <v>1.7800307137670002</v>
      </c>
      <c r="L3672" s="167" t="str">
        <f>+INDEX(ECR_Hours!$I$12:$I$15,MATCH(ExportsELAP[[#This Row],[Date Prevailing]],ECR_Hours!$H$12:$H$15,1))</f>
        <v>S</v>
      </c>
      <c r="M3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73" spans="1:13" x14ac:dyDescent="0.25">
      <c r="A3673" s="164">
        <f>+Exports!A3676</f>
        <v>44714</v>
      </c>
      <c r="B3673" s="165">
        <f t="shared" si="228"/>
        <v>2022</v>
      </c>
      <c r="C3673" s="165">
        <f t="shared" si="229"/>
        <v>6</v>
      </c>
      <c r="D3673" s="165">
        <f t="shared" si="230"/>
        <v>2</v>
      </c>
      <c r="E3673" s="165">
        <f>+Exports!B3676</f>
        <v>24</v>
      </c>
      <c r="F3673" s="165">
        <f>+WEEKDAY(ExportsELAP[[#This Row],[Date Prevailing]],1)</f>
        <v>5</v>
      </c>
      <c r="G3673" s="165">
        <f>+COUNTIFS(ECR_Hours!$K$6:$K$7,ExportsELAP[[#This Row],[Date Prevailing]])</f>
        <v>0</v>
      </c>
      <c r="H3673" s="165">
        <f t="shared" si="231"/>
        <v>5</v>
      </c>
      <c r="I3673" s="166">
        <f>+Exports!G3676</f>
        <v>33.771000000000001</v>
      </c>
      <c r="J3673" s="166">
        <f>+'ELAP_IPCO-APND'!D3676</f>
        <v>62.599620000000002</v>
      </c>
      <c r="K3673" s="166">
        <f>+(ExportsELAP[[#This Row],[Exports kWh - MPT]]/1000)*ExportsELAP[[#This Row],[EIM Price]]</f>
        <v>2.1140517670200003</v>
      </c>
      <c r="L3673" s="167" t="str">
        <f>+INDEX(ECR_Hours!$I$12:$I$15,MATCH(ExportsELAP[[#This Row],[Date Prevailing]],ECR_Hours!$H$12:$H$15,1))</f>
        <v>S</v>
      </c>
      <c r="M3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4" spans="1:13" x14ac:dyDescent="0.25">
      <c r="A3674" s="164">
        <f>+Exports!A3677</f>
        <v>44715</v>
      </c>
      <c r="B3674" s="165">
        <f t="shared" si="228"/>
        <v>2022</v>
      </c>
      <c r="C3674" s="165">
        <f t="shared" si="229"/>
        <v>6</v>
      </c>
      <c r="D3674" s="165">
        <f t="shared" si="230"/>
        <v>3</v>
      </c>
      <c r="E3674" s="165">
        <f>+Exports!B3677</f>
        <v>1</v>
      </c>
      <c r="F3674" s="165">
        <f>+WEEKDAY(ExportsELAP[[#This Row],[Date Prevailing]],1)</f>
        <v>6</v>
      </c>
      <c r="G3674" s="165">
        <f>+COUNTIFS(ECR_Hours!$K$6:$K$7,ExportsELAP[[#This Row],[Date Prevailing]])</f>
        <v>0</v>
      </c>
      <c r="H3674" s="165">
        <f t="shared" si="231"/>
        <v>6</v>
      </c>
      <c r="I3674" s="166">
        <f>+Exports!G3677</f>
        <v>29.852399999999999</v>
      </c>
      <c r="J3674" s="166">
        <f>+'ELAP_IPCO-APND'!D3677</f>
        <v>44.109360000000002</v>
      </c>
      <c r="K3674" s="166">
        <f>+(ExportsELAP[[#This Row],[Exports kWh - MPT]]/1000)*ExportsELAP[[#This Row],[EIM Price]]</f>
        <v>1.316770258464</v>
      </c>
      <c r="L3674" s="167" t="str">
        <f>+INDEX(ECR_Hours!$I$12:$I$15,MATCH(ExportsELAP[[#This Row],[Date Prevailing]],ECR_Hours!$H$12:$H$15,1))</f>
        <v>S</v>
      </c>
      <c r="M3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5" spans="1:13" x14ac:dyDescent="0.25">
      <c r="A3675" s="164">
        <f>+Exports!A3678</f>
        <v>44715</v>
      </c>
      <c r="B3675" s="165">
        <f t="shared" si="228"/>
        <v>2022</v>
      </c>
      <c r="C3675" s="165">
        <f t="shared" si="229"/>
        <v>6</v>
      </c>
      <c r="D3675" s="165">
        <f t="shared" si="230"/>
        <v>3</v>
      </c>
      <c r="E3675" s="165">
        <f>+Exports!B3678</f>
        <v>2</v>
      </c>
      <c r="F3675" s="165">
        <f>+WEEKDAY(ExportsELAP[[#This Row],[Date Prevailing]],1)</f>
        <v>6</v>
      </c>
      <c r="G3675" s="165">
        <f>+COUNTIFS(ECR_Hours!$K$6:$K$7,ExportsELAP[[#This Row],[Date Prevailing]])</f>
        <v>0</v>
      </c>
      <c r="H3675" s="165">
        <f t="shared" si="231"/>
        <v>6</v>
      </c>
      <c r="I3675" s="166">
        <f>+Exports!G3678</f>
        <v>30.681800000000003</v>
      </c>
      <c r="J3675" s="166">
        <f>+'ELAP_IPCO-APND'!D3678</f>
        <v>21.327030000000001</v>
      </c>
      <c r="K3675" s="166">
        <f>+(ExportsELAP[[#This Row],[Exports kWh - MPT]]/1000)*ExportsELAP[[#This Row],[EIM Price]]</f>
        <v>0.65435166905400011</v>
      </c>
      <c r="L3675" s="167" t="str">
        <f>+INDEX(ECR_Hours!$I$12:$I$15,MATCH(ExportsELAP[[#This Row],[Date Prevailing]],ECR_Hours!$H$12:$H$15,1))</f>
        <v>S</v>
      </c>
      <c r="M3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6" spans="1:13" x14ac:dyDescent="0.25">
      <c r="A3676" s="164">
        <f>+Exports!A3679</f>
        <v>44715</v>
      </c>
      <c r="B3676" s="165">
        <f t="shared" si="228"/>
        <v>2022</v>
      </c>
      <c r="C3676" s="165">
        <f t="shared" si="229"/>
        <v>6</v>
      </c>
      <c r="D3676" s="165">
        <f t="shared" si="230"/>
        <v>3</v>
      </c>
      <c r="E3676" s="165">
        <f>+Exports!B3679</f>
        <v>3</v>
      </c>
      <c r="F3676" s="165">
        <f>+WEEKDAY(ExportsELAP[[#This Row],[Date Prevailing]],1)</f>
        <v>6</v>
      </c>
      <c r="G3676" s="165">
        <f>+COUNTIFS(ECR_Hours!$K$6:$K$7,ExportsELAP[[#This Row],[Date Prevailing]])</f>
        <v>0</v>
      </c>
      <c r="H3676" s="165">
        <f t="shared" si="231"/>
        <v>6</v>
      </c>
      <c r="I3676" s="166">
        <f>+Exports!G3679</f>
        <v>30.793700000000001</v>
      </c>
      <c r="J3676" s="166">
        <f>+'ELAP_IPCO-APND'!D3679</f>
        <v>22.957080000000001</v>
      </c>
      <c r="K3676" s="166">
        <f>+(ExportsELAP[[#This Row],[Exports kWh - MPT]]/1000)*ExportsELAP[[#This Row],[EIM Price]]</f>
        <v>0.70693343439600009</v>
      </c>
      <c r="L3676" s="167" t="str">
        <f>+INDEX(ECR_Hours!$I$12:$I$15,MATCH(ExportsELAP[[#This Row],[Date Prevailing]],ECR_Hours!$H$12:$H$15,1))</f>
        <v>S</v>
      </c>
      <c r="M3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7" spans="1:13" x14ac:dyDescent="0.25">
      <c r="A3677" s="164">
        <f>+Exports!A3680</f>
        <v>44715</v>
      </c>
      <c r="B3677" s="165">
        <f t="shared" si="228"/>
        <v>2022</v>
      </c>
      <c r="C3677" s="165">
        <f t="shared" si="229"/>
        <v>6</v>
      </c>
      <c r="D3677" s="165">
        <f t="shared" si="230"/>
        <v>3</v>
      </c>
      <c r="E3677" s="165">
        <f>+Exports!B3680</f>
        <v>4</v>
      </c>
      <c r="F3677" s="165">
        <f>+WEEKDAY(ExportsELAP[[#This Row],[Date Prevailing]],1)</f>
        <v>6</v>
      </c>
      <c r="G3677" s="165">
        <f>+COUNTIFS(ECR_Hours!$K$6:$K$7,ExportsELAP[[#This Row],[Date Prevailing]])</f>
        <v>0</v>
      </c>
      <c r="H3677" s="165">
        <f t="shared" si="231"/>
        <v>6</v>
      </c>
      <c r="I3677" s="166">
        <f>+Exports!G3680</f>
        <v>28.364500000000003</v>
      </c>
      <c r="J3677" s="166">
        <f>+'ELAP_IPCO-APND'!D3680</f>
        <v>20.029589999999999</v>
      </c>
      <c r="K3677" s="166">
        <f>+(ExportsELAP[[#This Row],[Exports kWh - MPT]]/1000)*ExportsELAP[[#This Row],[EIM Price]]</f>
        <v>0.56812930555500007</v>
      </c>
      <c r="L3677" s="167" t="str">
        <f>+INDEX(ECR_Hours!$I$12:$I$15,MATCH(ExportsELAP[[#This Row],[Date Prevailing]],ECR_Hours!$H$12:$H$15,1))</f>
        <v>S</v>
      </c>
      <c r="M3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8" spans="1:13" x14ac:dyDescent="0.25">
      <c r="A3678" s="164">
        <f>+Exports!A3681</f>
        <v>44715</v>
      </c>
      <c r="B3678" s="165">
        <f t="shared" si="228"/>
        <v>2022</v>
      </c>
      <c r="C3678" s="165">
        <f t="shared" si="229"/>
        <v>6</v>
      </c>
      <c r="D3678" s="165">
        <f t="shared" si="230"/>
        <v>3</v>
      </c>
      <c r="E3678" s="165">
        <f>+Exports!B3681</f>
        <v>5</v>
      </c>
      <c r="F3678" s="165">
        <f>+WEEKDAY(ExportsELAP[[#This Row],[Date Prevailing]],1)</f>
        <v>6</v>
      </c>
      <c r="G3678" s="165">
        <f>+COUNTIFS(ECR_Hours!$K$6:$K$7,ExportsELAP[[#This Row],[Date Prevailing]])</f>
        <v>0</v>
      </c>
      <c r="H3678" s="165">
        <f t="shared" si="231"/>
        <v>6</v>
      </c>
      <c r="I3678" s="166">
        <f>+Exports!G3681</f>
        <v>31.997500000000002</v>
      </c>
      <c r="J3678" s="166">
        <f>+'ELAP_IPCO-APND'!D3681</f>
        <v>16.173639999999999</v>
      </c>
      <c r="K3678" s="166">
        <f>+(ExportsELAP[[#This Row],[Exports kWh - MPT]]/1000)*ExportsELAP[[#This Row],[EIM Price]]</f>
        <v>0.5175160459</v>
      </c>
      <c r="L3678" s="167" t="str">
        <f>+INDEX(ECR_Hours!$I$12:$I$15,MATCH(ExportsELAP[[#This Row],[Date Prevailing]],ECR_Hours!$H$12:$H$15,1))</f>
        <v>S</v>
      </c>
      <c r="M3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79" spans="1:13" x14ac:dyDescent="0.25">
      <c r="A3679" s="164">
        <f>+Exports!A3682</f>
        <v>44715</v>
      </c>
      <c r="B3679" s="165">
        <f t="shared" si="228"/>
        <v>2022</v>
      </c>
      <c r="C3679" s="165">
        <f t="shared" si="229"/>
        <v>6</v>
      </c>
      <c r="D3679" s="165">
        <f t="shared" si="230"/>
        <v>3</v>
      </c>
      <c r="E3679" s="165">
        <f>+Exports!B3682</f>
        <v>6</v>
      </c>
      <c r="F3679" s="165">
        <f>+WEEKDAY(ExportsELAP[[#This Row],[Date Prevailing]],1)</f>
        <v>6</v>
      </c>
      <c r="G3679" s="165">
        <f>+COUNTIFS(ECR_Hours!$K$6:$K$7,ExportsELAP[[#This Row],[Date Prevailing]])</f>
        <v>0</v>
      </c>
      <c r="H3679" s="165">
        <f t="shared" si="231"/>
        <v>6</v>
      </c>
      <c r="I3679" s="166">
        <f>+Exports!G3682</f>
        <v>26.468999999999998</v>
      </c>
      <c r="J3679" s="166">
        <f>+'ELAP_IPCO-APND'!D3682</f>
        <v>18.34085</v>
      </c>
      <c r="K3679" s="166">
        <f>+(ExportsELAP[[#This Row],[Exports kWh - MPT]]/1000)*ExportsELAP[[#This Row],[EIM Price]]</f>
        <v>0.48546395864999992</v>
      </c>
      <c r="L3679" s="167" t="str">
        <f>+INDEX(ECR_Hours!$I$12:$I$15,MATCH(ExportsELAP[[#This Row],[Date Prevailing]],ECR_Hours!$H$12:$H$15,1))</f>
        <v>S</v>
      </c>
      <c r="M3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0" spans="1:13" x14ac:dyDescent="0.25">
      <c r="A3680" s="164">
        <f>+Exports!A3683</f>
        <v>44715</v>
      </c>
      <c r="B3680" s="165">
        <f t="shared" si="228"/>
        <v>2022</v>
      </c>
      <c r="C3680" s="165">
        <f t="shared" si="229"/>
        <v>6</v>
      </c>
      <c r="D3680" s="165">
        <f t="shared" si="230"/>
        <v>3</v>
      </c>
      <c r="E3680" s="165">
        <f>+Exports!B3683</f>
        <v>7</v>
      </c>
      <c r="F3680" s="165">
        <f>+WEEKDAY(ExportsELAP[[#This Row],[Date Prevailing]],1)</f>
        <v>6</v>
      </c>
      <c r="G3680" s="165">
        <f>+COUNTIFS(ECR_Hours!$K$6:$K$7,ExportsELAP[[#This Row],[Date Prevailing]])</f>
        <v>0</v>
      </c>
      <c r="H3680" s="165">
        <f t="shared" si="231"/>
        <v>6</v>
      </c>
      <c r="I3680" s="166">
        <f>+Exports!G3683</f>
        <v>492.91390000000001</v>
      </c>
      <c r="J3680" s="166">
        <f>+'ELAP_IPCO-APND'!D3683</f>
        <v>25.77251</v>
      </c>
      <c r="K3680" s="166">
        <f>+(ExportsELAP[[#This Row],[Exports kWh - MPT]]/1000)*ExportsELAP[[#This Row],[EIM Price]]</f>
        <v>12.703628416889</v>
      </c>
      <c r="L3680" s="167" t="str">
        <f>+INDEX(ECR_Hours!$I$12:$I$15,MATCH(ExportsELAP[[#This Row],[Date Prevailing]],ECR_Hours!$H$12:$H$15,1))</f>
        <v>S</v>
      </c>
      <c r="M3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1" spans="1:13" x14ac:dyDescent="0.25">
      <c r="A3681" s="164">
        <f>+Exports!A3684</f>
        <v>44715</v>
      </c>
      <c r="B3681" s="165">
        <f t="shared" si="228"/>
        <v>2022</v>
      </c>
      <c r="C3681" s="165">
        <f t="shared" si="229"/>
        <v>6</v>
      </c>
      <c r="D3681" s="165">
        <f t="shared" si="230"/>
        <v>3</v>
      </c>
      <c r="E3681" s="165">
        <f>+Exports!B3684</f>
        <v>8</v>
      </c>
      <c r="F3681" s="165">
        <f>+WEEKDAY(ExportsELAP[[#This Row],[Date Prevailing]],1)</f>
        <v>6</v>
      </c>
      <c r="G3681" s="165">
        <f>+COUNTIFS(ECR_Hours!$K$6:$K$7,ExportsELAP[[#This Row],[Date Prevailing]])</f>
        <v>0</v>
      </c>
      <c r="H3681" s="165">
        <f t="shared" si="231"/>
        <v>6</v>
      </c>
      <c r="I3681" s="166">
        <f>+Exports!G3684</f>
        <v>4914.7331999999997</v>
      </c>
      <c r="J3681" s="166">
        <f>+'ELAP_IPCO-APND'!D3684</f>
        <v>44.163170000000001</v>
      </c>
      <c r="K3681" s="166">
        <f>+(ExportsELAP[[#This Row],[Exports kWh - MPT]]/1000)*ExportsELAP[[#This Row],[EIM Price]]</f>
        <v>217.05019781624398</v>
      </c>
      <c r="L3681" s="167" t="str">
        <f>+INDEX(ECR_Hours!$I$12:$I$15,MATCH(ExportsELAP[[#This Row],[Date Prevailing]],ECR_Hours!$H$12:$H$15,1))</f>
        <v>S</v>
      </c>
      <c r="M3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2" spans="1:13" x14ac:dyDescent="0.25">
      <c r="A3682" s="164">
        <f>+Exports!A3685</f>
        <v>44715</v>
      </c>
      <c r="B3682" s="165">
        <f t="shared" si="228"/>
        <v>2022</v>
      </c>
      <c r="C3682" s="165">
        <f t="shared" si="229"/>
        <v>6</v>
      </c>
      <c r="D3682" s="165">
        <f t="shared" si="230"/>
        <v>3</v>
      </c>
      <c r="E3682" s="165">
        <f>+Exports!B3685</f>
        <v>9</v>
      </c>
      <c r="F3682" s="165">
        <f>+WEEKDAY(ExportsELAP[[#This Row],[Date Prevailing]],1)</f>
        <v>6</v>
      </c>
      <c r="G3682" s="165">
        <f>+COUNTIFS(ECR_Hours!$K$6:$K$7,ExportsELAP[[#This Row],[Date Prevailing]])</f>
        <v>0</v>
      </c>
      <c r="H3682" s="165">
        <f t="shared" si="231"/>
        <v>6</v>
      </c>
      <c r="I3682" s="166">
        <f>+Exports!G3685</f>
        <v>12467.315900000001</v>
      </c>
      <c r="J3682" s="166">
        <f>+'ELAP_IPCO-APND'!D3685</f>
        <v>34.945700000000002</v>
      </c>
      <c r="K3682" s="166">
        <f>+(ExportsELAP[[#This Row],[Exports kWh - MPT]]/1000)*ExportsELAP[[#This Row],[EIM Price]]</f>
        <v>435.67908124663006</v>
      </c>
      <c r="L3682" s="167" t="str">
        <f>+INDEX(ECR_Hours!$I$12:$I$15,MATCH(ExportsELAP[[#This Row],[Date Prevailing]],ECR_Hours!$H$12:$H$15,1))</f>
        <v>S</v>
      </c>
      <c r="M3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3" spans="1:13" x14ac:dyDescent="0.25">
      <c r="A3683" s="164">
        <f>+Exports!A3686</f>
        <v>44715</v>
      </c>
      <c r="B3683" s="165">
        <f t="shared" si="228"/>
        <v>2022</v>
      </c>
      <c r="C3683" s="165">
        <f t="shared" si="229"/>
        <v>6</v>
      </c>
      <c r="D3683" s="165">
        <f t="shared" si="230"/>
        <v>3</v>
      </c>
      <c r="E3683" s="165">
        <f>+Exports!B3686</f>
        <v>10</v>
      </c>
      <c r="F3683" s="165">
        <f>+WEEKDAY(ExportsELAP[[#This Row],[Date Prevailing]],1)</f>
        <v>6</v>
      </c>
      <c r="G3683" s="165">
        <f>+COUNTIFS(ECR_Hours!$K$6:$K$7,ExportsELAP[[#This Row],[Date Prevailing]])</f>
        <v>0</v>
      </c>
      <c r="H3683" s="165">
        <f t="shared" si="231"/>
        <v>6</v>
      </c>
      <c r="I3683" s="166">
        <f>+Exports!G3686</f>
        <v>22699.033499999998</v>
      </c>
      <c r="J3683" s="166">
        <f>+'ELAP_IPCO-APND'!D3686</f>
        <v>31.58802</v>
      </c>
      <c r="K3683" s="166">
        <f>+(ExportsELAP[[#This Row],[Exports kWh - MPT]]/1000)*ExportsELAP[[#This Row],[EIM Price]]</f>
        <v>717.01752417866999</v>
      </c>
      <c r="L3683" s="167" t="str">
        <f>+INDEX(ECR_Hours!$I$12:$I$15,MATCH(ExportsELAP[[#This Row],[Date Prevailing]],ECR_Hours!$H$12:$H$15,1))</f>
        <v>S</v>
      </c>
      <c r="M3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4" spans="1:13" x14ac:dyDescent="0.25">
      <c r="A3684" s="164">
        <f>+Exports!A3687</f>
        <v>44715</v>
      </c>
      <c r="B3684" s="165">
        <f t="shared" si="228"/>
        <v>2022</v>
      </c>
      <c r="C3684" s="165">
        <f t="shared" si="229"/>
        <v>6</v>
      </c>
      <c r="D3684" s="165">
        <f t="shared" si="230"/>
        <v>3</v>
      </c>
      <c r="E3684" s="165">
        <f>+Exports!B3687</f>
        <v>11</v>
      </c>
      <c r="F3684" s="165">
        <f>+WEEKDAY(ExportsELAP[[#This Row],[Date Prevailing]],1)</f>
        <v>6</v>
      </c>
      <c r="G3684" s="165">
        <f>+COUNTIFS(ECR_Hours!$K$6:$K$7,ExportsELAP[[#This Row],[Date Prevailing]])</f>
        <v>0</v>
      </c>
      <c r="H3684" s="165">
        <f t="shared" si="231"/>
        <v>6</v>
      </c>
      <c r="I3684" s="166">
        <f>+Exports!G3687</f>
        <v>33419.166699999987</v>
      </c>
      <c r="J3684" s="166">
        <f>+'ELAP_IPCO-APND'!D3687</f>
        <v>18.169879999999999</v>
      </c>
      <c r="K3684" s="166">
        <f>+(ExportsELAP[[#This Row],[Exports kWh - MPT]]/1000)*ExportsELAP[[#This Row],[EIM Price]]</f>
        <v>607.22224863899567</v>
      </c>
      <c r="L3684" s="167" t="str">
        <f>+INDEX(ECR_Hours!$I$12:$I$15,MATCH(ExportsELAP[[#This Row],[Date Prevailing]],ECR_Hours!$H$12:$H$15,1))</f>
        <v>S</v>
      </c>
      <c r="M3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5" spans="1:13" x14ac:dyDescent="0.25">
      <c r="A3685" s="164">
        <f>+Exports!A3688</f>
        <v>44715</v>
      </c>
      <c r="B3685" s="165">
        <f t="shared" si="228"/>
        <v>2022</v>
      </c>
      <c r="C3685" s="165">
        <f t="shared" si="229"/>
        <v>6</v>
      </c>
      <c r="D3685" s="165">
        <f t="shared" si="230"/>
        <v>3</v>
      </c>
      <c r="E3685" s="165">
        <f>+Exports!B3688</f>
        <v>12</v>
      </c>
      <c r="F3685" s="165">
        <f>+WEEKDAY(ExportsELAP[[#This Row],[Date Prevailing]],1)</f>
        <v>6</v>
      </c>
      <c r="G3685" s="165">
        <f>+COUNTIFS(ECR_Hours!$K$6:$K$7,ExportsELAP[[#This Row],[Date Prevailing]])</f>
        <v>0</v>
      </c>
      <c r="H3685" s="165">
        <f t="shared" si="231"/>
        <v>6</v>
      </c>
      <c r="I3685" s="166">
        <f>+Exports!G3688</f>
        <v>42954.669099999999</v>
      </c>
      <c r="J3685" s="166">
        <f>+'ELAP_IPCO-APND'!D3688</f>
        <v>16.382639999999999</v>
      </c>
      <c r="K3685" s="166">
        <f>+(ExportsELAP[[#This Row],[Exports kWh - MPT]]/1000)*ExportsELAP[[#This Row],[EIM Price]]</f>
        <v>703.7108801844239</v>
      </c>
      <c r="L3685" s="167" t="str">
        <f>+INDEX(ECR_Hours!$I$12:$I$15,MATCH(ExportsELAP[[#This Row],[Date Prevailing]],ECR_Hours!$H$12:$H$15,1))</f>
        <v>S</v>
      </c>
      <c r="M3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6" spans="1:13" x14ac:dyDescent="0.25">
      <c r="A3686" s="164">
        <f>+Exports!A3689</f>
        <v>44715</v>
      </c>
      <c r="B3686" s="165">
        <f t="shared" si="228"/>
        <v>2022</v>
      </c>
      <c r="C3686" s="165">
        <f t="shared" si="229"/>
        <v>6</v>
      </c>
      <c r="D3686" s="165">
        <f t="shared" si="230"/>
        <v>3</v>
      </c>
      <c r="E3686" s="165">
        <f>+Exports!B3689</f>
        <v>13</v>
      </c>
      <c r="F3686" s="165">
        <f>+WEEKDAY(ExportsELAP[[#This Row],[Date Prevailing]],1)</f>
        <v>6</v>
      </c>
      <c r="G3686" s="165">
        <f>+COUNTIFS(ECR_Hours!$K$6:$K$7,ExportsELAP[[#This Row],[Date Prevailing]])</f>
        <v>0</v>
      </c>
      <c r="H3686" s="165">
        <f t="shared" si="231"/>
        <v>6</v>
      </c>
      <c r="I3686" s="166">
        <f>+Exports!G3689</f>
        <v>46366.731699999997</v>
      </c>
      <c r="J3686" s="166">
        <f>+'ELAP_IPCO-APND'!D3689</f>
        <v>18.66423</v>
      </c>
      <c r="K3686" s="166">
        <f>+(ExportsELAP[[#This Row],[Exports kWh - MPT]]/1000)*ExportsELAP[[#This Row],[EIM Price]]</f>
        <v>865.39934479709086</v>
      </c>
      <c r="L3686" s="167" t="str">
        <f>+INDEX(ECR_Hours!$I$12:$I$15,MATCH(ExportsELAP[[#This Row],[Date Prevailing]],ECR_Hours!$H$12:$H$15,1))</f>
        <v>S</v>
      </c>
      <c r="M3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7" spans="1:13" x14ac:dyDescent="0.25">
      <c r="A3687" s="164">
        <f>+Exports!A3690</f>
        <v>44715</v>
      </c>
      <c r="B3687" s="165">
        <f t="shared" si="228"/>
        <v>2022</v>
      </c>
      <c r="C3687" s="165">
        <f t="shared" si="229"/>
        <v>6</v>
      </c>
      <c r="D3687" s="165">
        <f t="shared" si="230"/>
        <v>3</v>
      </c>
      <c r="E3687" s="165">
        <f>+Exports!B3690</f>
        <v>14</v>
      </c>
      <c r="F3687" s="165">
        <f>+WEEKDAY(ExportsELAP[[#This Row],[Date Prevailing]],1)</f>
        <v>6</v>
      </c>
      <c r="G3687" s="165">
        <f>+COUNTIFS(ECR_Hours!$K$6:$K$7,ExportsELAP[[#This Row],[Date Prevailing]])</f>
        <v>0</v>
      </c>
      <c r="H3687" s="165">
        <f t="shared" si="231"/>
        <v>6</v>
      </c>
      <c r="I3687" s="166">
        <f>+Exports!G3690</f>
        <v>50163.624499999998</v>
      </c>
      <c r="J3687" s="166">
        <f>+'ELAP_IPCO-APND'!D3690</f>
        <v>29.985669999999999</v>
      </c>
      <c r="K3687" s="166">
        <f>+(ExportsELAP[[#This Row],[Exports kWh - MPT]]/1000)*ExportsELAP[[#This Row],[EIM Price]]</f>
        <v>1504.1898902609148</v>
      </c>
      <c r="L3687" s="167" t="str">
        <f>+INDEX(ECR_Hours!$I$12:$I$15,MATCH(ExportsELAP[[#This Row],[Date Prevailing]],ECR_Hours!$H$12:$H$15,1))</f>
        <v>S</v>
      </c>
      <c r="M3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8" spans="1:13" x14ac:dyDescent="0.25">
      <c r="A3688" s="164">
        <f>+Exports!A3691</f>
        <v>44715</v>
      </c>
      <c r="B3688" s="165">
        <f t="shared" si="228"/>
        <v>2022</v>
      </c>
      <c r="C3688" s="165">
        <f t="shared" si="229"/>
        <v>6</v>
      </c>
      <c r="D3688" s="165">
        <f t="shared" si="230"/>
        <v>3</v>
      </c>
      <c r="E3688" s="165">
        <f>+Exports!B3691</f>
        <v>15</v>
      </c>
      <c r="F3688" s="165">
        <f>+WEEKDAY(ExportsELAP[[#This Row],[Date Prevailing]],1)</f>
        <v>6</v>
      </c>
      <c r="G3688" s="165">
        <f>+COUNTIFS(ECR_Hours!$K$6:$K$7,ExportsELAP[[#This Row],[Date Prevailing]])</f>
        <v>0</v>
      </c>
      <c r="H3688" s="165">
        <f t="shared" si="231"/>
        <v>6</v>
      </c>
      <c r="I3688" s="166">
        <f>+Exports!G3691</f>
        <v>46767.979099999997</v>
      </c>
      <c r="J3688" s="166">
        <f>+'ELAP_IPCO-APND'!D3691</f>
        <v>48.960509999999999</v>
      </c>
      <c r="K3688" s="166">
        <f>+(ExportsELAP[[#This Row],[Exports kWh - MPT]]/1000)*ExportsELAP[[#This Row],[EIM Price]]</f>
        <v>2289.7841084053407</v>
      </c>
      <c r="L3688" s="167" t="str">
        <f>+INDEX(ECR_Hours!$I$12:$I$15,MATCH(ExportsELAP[[#This Row],[Date Prevailing]],ECR_Hours!$H$12:$H$15,1))</f>
        <v>S</v>
      </c>
      <c r="M3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89" spans="1:13" x14ac:dyDescent="0.25">
      <c r="A3689" s="164">
        <f>+Exports!A3692</f>
        <v>44715</v>
      </c>
      <c r="B3689" s="165">
        <f t="shared" si="228"/>
        <v>2022</v>
      </c>
      <c r="C3689" s="165">
        <f t="shared" si="229"/>
        <v>6</v>
      </c>
      <c r="D3689" s="165">
        <f t="shared" si="230"/>
        <v>3</v>
      </c>
      <c r="E3689" s="165">
        <f>+Exports!B3692</f>
        <v>16</v>
      </c>
      <c r="F3689" s="165">
        <f>+WEEKDAY(ExportsELAP[[#This Row],[Date Prevailing]],1)</f>
        <v>6</v>
      </c>
      <c r="G3689" s="165">
        <f>+COUNTIFS(ECR_Hours!$K$6:$K$7,ExportsELAP[[#This Row],[Date Prevailing]])</f>
        <v>0</v>
      </c>
      <c r="H3689" s="165">
        <f t="shared" si="231"/>
        <v>6</v>
      </c>
      <c r="I3689" s="166">
        <f>+Exports!G3692</f>
        <v>35906.008000000002</v>
      </c>
      <c r="J3689" s="166">
        <f>+'ELAP_IPCO-APND'!D3692</f>
        <v>40.345709999999997</v>
      </c>
      <c r="K3689" s="166">
        <f>+(ExportsELAP[[#This Row],[Exports kWh - MPT]]/1000)*ExportsELAP[[#This Row],[EIM Price]]</f>
        <v>1448.65338602568</v>
      </c>
      <c r="L3689" s="167" t="str">
        <f>+INDEX(ECR_Hours!$I$12:$I$15,MATCH(ExportsELAP[[#This Row],[Date Prevailing]],ECR_Hours!$H$12:$H$15,1))</f>
        <v>S</v>
      </c>
      <c r="M3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0" spans="1:13" x14ac:dyDescent="0.25">
      <c r="A3690" s="164">
        <f>+Exports!A3693</f>
        <v>44715</v>
      </c>
      <c r="B3690" s="165">
        <f t="shared" si="228"/>
        <v>2022</v>
      </c>
      <c r="C3690" s="165">
        <f t="shared" si="229"/>
        <v>6</v>
      </c>
      <c r="D3690" s="165">
        <f t="shared" si="230"/>
        <v>3</v>
      </c>
      <c r="E3690" s="165">
        <f>+Exports!B3693</f>
        <v>17</v>
      </c>
      <c r="F3690" s="165">
        <f>+WEEKDAY(ExportsELAP[[#This Row],[Date Prevailing]],1)</f>
        <v>6</v>
      </c>
      <c r="G3690" s="165">
        <f>+COUNTIFS(ECR_Hours!$K$6:$K$7,ExportsELAP[[#This Row],[Date Prevailing]])</f>
        <v>0</v>
      </c>
      <c r="H3690" s="165">
        <f t="shared" si="231"/>
        <v>6</v>
      </c>
      <c r="I3690" s="166">
        <f>+Exports!G3693</f>
        <v>25353.5537</v>
      </c>
      <c r="J3690" s="166">
        <f>+'ELAP_IPCO-APND'!D3693</f>
        <v>37.469520000000003</v>
      </c>
      <c r="K3690" s="166">
        <f>+(ExportsELAP[[#This Row],[Exports kWh - MPT]]/1000)*ExportsELAP[[#This Row],[EIM Price]]</f>
        <v>949.98548743322408</v>
      </c>
      <c r="L3690" s="167" t="str">
        <f>+INDEX(ECR_Hours!$I$12:$I$15,MATCH(ExportsELAP[[#This Row],[Date Prevailing]],ECR_Hours!$H$12:$H$15,1))</f>
        <v>S</v>
      </c>
      <c r="M3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1" spans="1:13" x14ac:dyDescent="0.25">
      <c r="A3691" s="164">
        <f>+Exports!A3694</f>
        <v>44715</v>
      </c>
      <c r="B3691" s="165">
        <f t="shared" si="228"/>
        <v>2022</v>
      </c>
      <c r="C3691" s="165">
        <f t="shared" si="229"/>
        <v>6</v>
      </c>
      <c r="D3691" s="165">
        <f t="shared" si="230"/>
        <v>3</v>
      </c>
      <c r="E3691" s="165">
        <f>+Exports!B3694</f>
        <v>18</v>
      </c>
      <c r="F3691" s="165">
        <f>+WEEKDAY(ExportsELAP[[#This Row],[Date Prevailing]],1)</f>
        <v>6</v>
      </c>
      <c r="G3691" s="165">
        <f>+COUNTIFS(ECR_Hours!$K$6:$K$7,ExportsELAP[[#This Row],[Date Prevailing]])</f>
        <v>0</v>
      </c>
      <c r="H3691" s="165">
        <f t="shared" si="231"/>
        <v>6</v>
      </c>
      <c r="I3691" s="166">
        <f>+Exports!G3694</f>
        <v>21457.865699999998</v>
      </c>
      <c r="J3691" s="166">
        <f>+'ELAP_IPCO-APND'!D3694</f>
        <v>41.42362</v>
      </c>
      <c r="K3691" s="166">
        <f>+(ExportsELAP[[#This Row],[Exports kWh - MPT]]/1000)*ExportsELAP[[#This Row],[EIM Price]]</f>
        <v>888.86247476783399</v>
      </c>
      <c r="L3691" s="167" t="str">
        <f>+INDEX(ECR_Hours!$I$12:$I$15,MATCH(ExportsELAP[[#This Row],[Date Prevailing]],ECR_Hours!$H$12:$H$15,1))</f>
        <v>S</v>
      </c>
      <c r="M3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2" spans="1:13" x14ac:dyDescent="0.25">
      <c r="A3692" s="164">
        <f>+Exports!A3695</f>
        <v>44715</v>
      </c>
      <c r="B3692" s="165">
        <f t="shared" si="228"/>
        <v>2022</v>
      </c>
      <c r="C3692" s="165">
        <f t="shared" si="229"/>
        <v>6</v>
      </c>
      <c r="D3692" s="165">
        <f t="shared" si="230"/>
        <v>3</v>
      </c>
      <c r="E3692" s="165">
        <f>+Exports!B3695</f>
        <v>19</v>
      </c>
      <c r="F3692" s="165">
        <f>+WEEKDAY(ExportsELAP[[#This Row],[Date Prevailing]],1)</f>
        <v>6</v>
      </c>
      <c r="G3692" s="165">
        <f>+COUNTIFS(ECR_Hours!$K$6:$K$7,ExportsELAP[[#This Row],[Date Prevailing]])</f>
        <v>0</v>
      </c>
      <c r="H3692" s="165">
        <f t="shared" si="231"/>
        <v>6</v>
      </c>
      <c r="I3692" s="166">
        <f>+Exports!G3695</f>
        <v>16290.978999999999</v>
      </c>
      <c r="J3692" s="166">
        <f>+'ELAP_IPCO-APND'!D3695</f>
        <v>30.816269999999999</v>
      </c>
      <c r="K3692" s="166">
        <f>+(ExportsELAP[[#This Row],[Exports kWh - MPT]]/1000)*ExportsELAP[[#This Row],[EIM Price]]</f>
        <v>502.02720742832997</v>
      </c>
      <c r="L3692" s="167" t="str">
        <f>+INDEX(ECR_Hours!$I$12:$I$15,MATCH(ExportsELAP[[#This Row],[Date Prevailing]],ECR_Hours!$H$12:$H$15,1))</f>
        <v>S</v>
      </c>
      <c r="M3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3" spans="1:13" x14ac:dyDescent="0.25">
      <c r="A3693" s="164">
        <f>+Exports!A3696</f>
        <v>44715</v>
      </c>
      <c r="B3693" s="165">
        <f t="shared" si="228"/>
        <v>2022</v>
      </c>
      <c r="C3693" s="165">
        <f t="shared" si="229"/>
        <v>6</v>
      </c>
      <c r="D3693" s="165">
        <f t="shared" si="230"/>
        <v>3</v>
      </c>
      <c r="E3693" s="165">
        <f>+Exports!B3696</f>
        <v>20</v>
      </c>
      <c r="F3693" s="165">
        <f>+WEEKDAY(ExportsELAP[[#This Row],[Date Prevailing]],1)</f>
        <v>6</v>
      </c>
      <c r="G3693" s="165">
        <f>+COUNTIFS(ECR_Hours!$K$6:$K$7,ExportsELAP[[#This Row],[Date Prevailing]])</f>
        <v>0</v>
      </c>
      <c r="H3693" s="165">
        <f t="shared" si="231"/>
        <v>6</v>
      </c>
      <c r="I3693" s="166">
        <f>+Exports!G3696</f>
        <v>7713.7246999999998</v>
      </c>
      <c r="J3693" s="166">
        <f>+'ELAP_IPCO-APND'!D3696</f>
        <v>22.431629999999998</v>
      </c>
      <c r="K3693" s="166">
        <f>+(ExportsELAP[[#This Row],[Exports kWh - MPT]]/1000)*ExportsELAP[[#This Row],[EIM Price]]</f>
        <v>173.03141839226097</v>
      </c>
      <c r="L3693" s="167" t="str">
        <f>+INDEX(ECR_Hours!$I$12:$I$15,MATCH(ExportsELAP[[#This Row],[Date Prevailing]],ECR_Hours!$H$12:$H$15,1))</f>
        <v>S</v>
      </c>
      <c r="M3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4" spans="1:13" x14ac:dyDescent="0.25">
      <c r="A3694" s="164">
        <f>+Exports!A3697</f>
        <v>44715</v>
      </c>
      <c r="B3694" s="165">
        <f t="shared" si="228"/>
        <v>2022</v>
      </c>
      <c r="C3694" s="165">
        <f t="shared" si="229"/>
        <v>6</v>
      </c>
      <c r="D3694" s="165">
        <f t="shared" si="230"/>
        <v>3</v>
      </c>
      <c r="E3694" s="165">
        <f>+Exports!B3697</f>
        <v>21</v>
      </c>
      <c r="F3694" s="165">
        <f>+WEEKDAY(ExportsELAP[[#This Row],[Date Prevailing]],1)</f>
        <v>6</v>
      </c>
      <c r="G3694" s="165">
        <f>+COUNTIFS(ECR_Hours!$K$6:$K$7,ExportsELAP[[#This Row],[Date Prevailing]])</f>
        <v>0</v>
      </c>
      <c r="H3694" s="165">
        <f t="shared" si="231"/>
        <v>6</v>
      </c>
      <c r="I3694" s="166">
        <f>+Exports!G3697</f>
        <v>1262.6982</v>
      </c>
      <c r="J3694" s="166">
        <f>+'ELAP_IPCO-APND'!D3697</f>
        <v>31.58568</v>
      </c>
      <c r="K3694" s="166">
        <f>+(ExportsELAP[[#This Row],[Exports kWh - MPT]]/1000)*ExportsELAP[[#This Row],[EIM Price]]</f>
        <v>39.883181281775997</v>
      </c>
      <c r="L3694" s="167" t="str">
        <f>+INDEX(ECR_Hours!$I$12:$I$15,MATCH(ExportsELAP[[#This Row],[Date Prevailing]],ECR_Hours!$H$12:$H$15,1))</f>
        <v>S</v>
      </c>
      <c r="M3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5" spans="1:13" x14ac:dyDescent="0.25">
      <c r="A3695" s="164">
        <f>+Exports!A3698</f>
        <v>44715</v>
      </c>
      <c r="B3695" s="165">
        <f t="shared" si="228"/>
        <v>2022</v>
      </c>
      <c r="C3695" s="165">
        <f t="shared" si="229"/>
        <v>6</v>
      </c>
      <c r="D3695" s="165">
        <f t="shared" si="230"/>
        <v>3</v>
      </c>
      <c r="E3695" s="165">
        <f>+Exports!B3698</f>
        <v>22</v>
      </c>
      <c r="F3695" s="165">
        <f>+WEEKDAY(ExportsELAP[[#This Row],[Date Prevailing]],1)</f>
        <v>6</v>
      </c>
      <c r="G3695" s="165">
        <f>+COUNTIFS(ECR_Hours!$K$6:$K$7,ExportsELAP[[#This Row],[Date Prevailing]])</f>
        <v>0</v>
      </c>
      <c r="H3695" s="165">
        <f t="shared" si="231"/>
        <v>6</v>
      </c>
      <c r="I3695" s="166">
        <f>+Exports!G3698</f>
        <v>10.493600000000001</v>
      </c>
      <c r="J3695" s="166">
        <f>+'ELAP_IPCO-APND'!D3698</f>
        <v>38.43665</v>
      </c>
      <c r="K3695" s="166">
        <f>+(ExportsELAP[[#This Row],[Exports kWh - MPT]]/1000)*ExportsELAP[[#This Row],[EIM Price]]</f>
        <v>0.40333883044000002</v>
      </c>
      <c r="L3695" s="167" t="str">
        <f>+INDEX(ECR_Hours!$I$12:$I$15,MATCH(ExportsELAP[[#This Row],[Date Prevailing]],ECR_Hours!$H$12:$H$15,1))</f>
        <v>S</v>
      </c>
      <c r="M3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6" spans="1:13" x14ac:dyDescent="0.25">
      <c r="A3696" s="164">
        <f>+Exports!A3699</f>
        <v>44715</v>
      </c>
      <c r="B3696" s="165">
        <f t="shared" si="228"/>
        <v>2022</v>
      </c>
      <c r="C3696" s="165">
        <f t="shared" si="229"/>
        <v>6</v>
      </c>
      <c r="D3696" s="165">
        <f t="shared" si="230"/>
        <v>3</v>
      </c>
      <c r="E3696" s="165">
        <f>+Exports!B3699</f>
        <v>23</v>
      </c>
      <c r="F3696" s="165">
        <f>+WEEKDAY(ExportsELAP[[#This Row],[Date Prevailing]],1)</f>
        <v>6</v>
      </c>
      <c r="G3696" s="165">
        <f>+COUNTIFS(ECR_Hours!$K$6:$K$7,ExportsELAP[[#This Row],[Date Prevailing]])</f>
        <v>0</v>
      </c>
      <c r="H3696" s="165">
        <f t="shared" si="231"/>
        <v>6</v>
      </c>
      <c r="I3696" s="166">
        <f>+Exports!G3699</f>
        <v>9.6808000000000014</v>
      </c>
      <c r="J3696" s="166">
        <f>+'ELAP_IPCO-APND'!D3699</f>
        <v>21.48845</v>
      </c>
      <c r="K3696" s="166">
        <f>+(ExportsELAP[[#This Row],[Exports kWh - MPT]]/1000)*ExportsELAP[[#This Row],[EIM Price]]</f>
        <v>0.20802538676000004</v>
      </c>
      <c r="L3696" s="167" t="str">
        <f>+INDEX(ECR_Hours!$I$12:$I$15,MATCH(ExportsELAP[[#This Row],[Date Prevailing]],ECR_Hours!$H$12:$H$15,1))</f>
        <v>S</v>
      </c>
      <c r="M3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697" spans="1:13" x14ac:dyDescent="0.25">
      <c r="A3697" s="164">
        <f>+Exports!A3700</f>
        <v>44715</v>
      </c>
      <c r="B3697" s="165">
        <f t="shared" si="228"/>
        <v>2022</v>
      </c>
      <c r="C3697" s="165">
        <f t="shared" si="229"/>
        <v>6</v>
      </c>
      <c r="D3697" s="165">
        <f t="shared" si="230"/>
        <v>3</v>
      </c>
      <c r="E3697" s="165">
        <f>+Exports!B3700</f>
        <v>24</v>
      </c>
      <c r="F3697" s="165">
        <f>+WEEKDAY(ExportsELAP[[#This Row],[Date Prevailing]],1)</f>
        <v>6</v>
      </c>
      <c r="G3697" s="165">
        <f>+COUNTIFS(ECR_Hours!$K$6:$K$7,ExportsELAP[[#This Row],[Date Prevailing]])</f>
        <v>0</v>
      </c>
      <c r="H3697" s="165">
        <f t="shared" si="231"/>
        <v>6</v>
      </c>
      <c r="I3697" s="166">
        <f>+Exports!G3700</f>
        <v>13.474300000000001</v>
      </c>
      <c r="J3697" s="166">
        <f>+'ELAP_IPCO-APND'!D3700</f>
        <v>38.648629999999997</v>
      </c>
      <c r="K3697" s="166">
        <f>+(ExportsELAP[[#This Row],[Exports kWh - MPT]]/1000)*ExportsELAP[[#This Row],[EIM Price]]</f>
        <v>0.52076323520900003</v>
      </c>
      <c r="L3697" s="167" t="str">
        <f>+INDEX(ECR_Hours!$I$12:$I$15,MATCH(ExportsELAP[[#This Row],[Date Prevailing]],ECR_Hours!$H$12:$H$15,1))</f>
        <v>S</v>
      </c>
      <c r="M3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8" spans="1:13" x14ac:dyDescent="0.25">
      <c r="A3698" s="164">
        <f>+Exports!A3701</f>
        <v>44716</v>
      </c>
      <c r="B3698" s="165">
        <f t="shared" si="228"/>
        <v>2022</v>
      </c>
      <c r="C3698" s="165">
        <f t="shared" si="229"/>
        <v>6</v>
      </c>
      <c r="D3698" s="165">
        <f t="shared" si="230"/>
        <v>4</v>
      </c>
      <c r="E3698" s="165">
        <f>+Exports!B3701</f>
        <v>1</v>
      </c>
      <c r="F3698" s="165">
        <f>+WEEKDAY(ExportsELAP[[#This Row],[Date Prevailing]],1)</f>
        <v>7</v>
      </c>
      <c r="G3698" s="165">
        <f>+COUNTIFS(ECR_Hours!$K$6:$K$7,ExportsELAP[[#This Row],[Date Prevailing]])</f>
        <v>0</v>
      </c>
      <c r="H3698" s="165">
        <f t="shared" si="231"/>
        <v>7</v>
      </c>
      <c r="I3698" s="166">
        <f>+Exports!G3701</f>
        <v>41.84729999999999</v>
      </c>
      <c r="J3698" s="166">
        <f>+'ELAP_IPCO-APND'!D3701</f>
        <v>19.85209</v>
      </c>
      <c r="K3698" s="166">
        <f>+(ExportsELAP[[#This Row],[Exports kWh - MPT]]/1000)*ExportsELAP[[#This Row],[EIM Price]]</f>
        <v>0.83075636585699986</v>
      </c>
      <c r="L3698" s="167" t="str">
        <f>+INDEX(ECR_Hours!$I$12:$I$15,MATCH(ExportsELAP[[#This Row],[Date Prevailing]],ECR_Hours!$H$12:$H$15,1))</f>
        <v>S</v>
      </c>
      <c r="M3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699" spans="1:13" x14ac:dyDescent="0.25">
      <c r="A3699" s="164">
        <f>+Exports!A3702</f>
        <v>44716</v>
      </c>
      <c r="B3699" s="165">
        <f t="shared" si="228"/>
        <v>2022</v>
      </c>
      <c r="C3699" s="165">
        <f t="shared" si="229"/>
        <v>6</v>
      </c>
      <c r="D3699" s="165">
        <f t="shared" si="230"/>
        <v>4</v>
      </c>
      <c r="E3699" s="165">
        <f>+Exports!B3702</f>
        <v>2</v>
      </c>
      <c r="F3699" s="165">
        <f>+WEEKDAY(ExportsELAP[[#This Row],[Date Prevailing]],1)</f>
        <v>7</v>
      </c>
      <c r="G3699" s="165">
        <f>+COUNTIFS(ECR_Hours!$K$6:$K$7,ExportsELAP[[#This Row],[Date Prevailing]])</f>
        <v>0</v>
      </c>
      <c r="H3699" s="165">
        <f t="shared" si="231"/>
        <v>7</v>
      </c>
      <c r="I3699" s="166">
        <f>+Exports!G3702</f>
        <v>42.8337</v>
      </c>
      <c r="J3699" s="166">
        <f>+'ELAP_IPCO-APND'!D3702</f>
        <v>10.39625</v>
      </c>
      <c r="K3699" s="166">
        <f>+(ExportsELAP[[#This Row],[Exports kWh - MPT]]/1000)*ExportsELAP[[#This Row],[EIM Price]]</f>
        <v>0.44530985362500003</v>
      </c>
      <c r="L3699" s="167" t="str">
        <f>+INDEX(ECR_Hours!$I$12:$I$15,MATCH(ExportsELAP[[#This Row],[Date Prevailing]],ECR_Hours!$H$12:$H$15,1))</f>
        <v>S</v>
      </c>
      <c r="M3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0" spans="1:13" x14ac:dyDescent="0.25">
      <c r="A3700" s="164">
        <f>+Exports!A3703</f>
        <v>44716</v>
      </c>
      <c r="B3700" s="165">
        <f t="shared" si="228"/>
        <v>2022</v>
      </c>
      <c r="C3700" s="165">
        <f t="shared" si="229"/>
        <v>6</v>
      </c>
      <c r="D3700" s="165">
        <f t="shared" si="230"/>
        <v>4</v>
      </c>
      <c r="E3700" s="165">
        <f>+Exports!B3703</f>
        <v>3</v>
      </c>
      <c r="F3700" s="165">
        <f>+WEEKDAY(ExportsELAP[[#This Row],[Date Prevailing]],1)</f>
        <v>7</v>
      </c>
      <c r="G3700" s="165">
        <f>+COUNTIFS(ECR_Hours!$K$6:$K$7,ExportsELAP[[#This Row],[Date Prevailing]])</f>
        <v>0</v>
      </c>
      <c r="H3700" s="165">
        <f t="shared" si="231"/>
        <v>7</v>
      </c>
      <c r="I3700" s="166">
        <f>+Exports!G3703</f>
        <v>44.093600000000002</v>
      </c>
      <c r="J3700" s="166">
        <f>+'ELAP_IPCO-APND'!D3703</f>
        <v>13.01998</v>
      </c>
      <c r="K3700" s="166">
        <f>+(ExportsELAP[[#This Row],[Exports kWh - MPT]]/1000)*ExportsELAP[[#This Row],[EIM Price]]</f>
        <v>0.57409779012800011</v>
      </c>
      <c r="L3700" s="167" t="str">
        <f>+INDEX(ECR_Hours!$I$12:$I$15,MATCH(ExportsELAP[[#This Row],[Date Prevailing]],ECR_Hours!$H$12:$H$15,1))</f>
        <v>S</v>
      </c>
      <c r="M3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1" spans="1:13" x14ac:dyDescent="0.25">
      <c r="A3701" s="164">
        <f>+Exports!A3704</f>
        <v>44716</v>
      </c>
      <c r="B3701" s="165">
        <f t="shared" si="228"/>
        <v>2022</v>
      </c>
      <c r="C3701" s="165">
        <f t="shared" si="229"/>
        <v>6</v>
      </c>
      <c r="D3701" s="165">
        <f t="shared" si="230"/>
        <v>4</v>
      </c>
      <c r="E3701" s="165">
        <f>+Exports!B3704</f>
        <v>4</v>
      </c>
      <c r="F3701" s="165">
        <f>+WEEKDAY(ExportsELAP[[#This Row],[Date Prevailing]],1)</f>
        <v>7</v>
      </c>
      <c r="G3701" s="165">
        <f>+COUNTIFS(ECR_Hours!$K$6:$K$7,ExportsELAP[[#This Row],[Date Prevailing]])</f>
        <v>0</v>
      </c>
      <c r="H3701" s="165">
        <f t="shared" si="231"/>
        <v>7</v>
      </c>
      <c r="I3701" s="166">
        <f>+Exports!G3704</f>
        <v>18.1555</v>
      </c>
      <c r="J3701" s="166">
        <f>+'ELAP_IPCO-APND'!D3704</f>
        <v>3.1591399999999998</v>
      </c>
      <c r="K3701" s="166">
        <f>+(ExportsELAP[[#This Row],[Exports kWh - MPT]]/1000)*ExportsELAP[[#This Row],[EIM Price]]</f>
        <v>5.7355766270000004E-2</v>
      </c>
      <c r="L3701" s="167" t="str">
        <f>+INDEX(ECR_Hours!$I$12:$I$15,MATCH(ExportsELAP[[#This Row],[Date Prevailing]],ECR_Hours!$H$12:$H$15,1))</f>
        <v>S</v>
      </c>
      <c r="M3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2" spans="1:13" x14ac:dyDescent="0.25">
      <c r="A3702" s="164">
        <f>+Exports!A3705</f>
        <v>44716</v>
      </c>
      <c r="B3702" s="165">
        <f t="shared" si="228"/>
        <v>2022</v>
      </c>
      <c r="C3702" s="165">
        <f t="shared" si="229"/>
        <v>6</v>
      </c>
      <c r="D3702" s="165">
        <f t="shared" si="230"/>
        <v>4</v>
      </c>
      <c r="E3702" s="165">
        <f>+Exports!B3705</f>
        <v>5</v>
      </c>
      <c r="F3702" s="165">
        <f>+WEEKDAY(ExportsELAP[[#This Row],[Date Prevailing]],1)</f>
        <v>7</v>
      </c>
      <c r="G3702" s="165">
        <f>+COUNTIFS(ECR_Hours!$K$6:$K$7,ExportsELAP[[#This Row],[Date Prevailing]])</f>
        <v>0</v>
      </c>
      <c r="H3702" s="165">
        <f t="shared" si="231"/>
        <v>7</v>
      </c>
      <c r="I3702" s="166">
        <f>+Exports!G3705</f>
        <v>18.862499999999997</v>
      </c>
      <c r="J3702" s="166">
        <f>+'ELAP_IPCO-APND'!D3705</f>
        <v>7.7674399999999997</v>
      </c>
      <c r="K3702" s="166">
        <f>+(ExportsELAP[[#This Row],[Exports kWh - MPT]]/1000)*ExportsELAP[[#This Row],[EIM Price]]</f>
        <v>0.14651333699999997</v>
      </c>
      <c r="L3702" s="167" t="str">
        <f>+INDEX(ECR_Hours!$I$12:$I$15,MATCH(ExportsELAP[[#This Row],[Date Prevailing]],ECR_Hours!$H$12:$H$15,1))</f>
        <v>S</v>
      </c>
      <c r="M3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3" spans="1:13" x14ac:dyDescent="0.25">
      <c r="A3703" s="164">
        <f>+Exports!A3706</f>
        <v>44716</v>
      </c>
      <c r="B3703" s="165">
        <f t="shared" si="228"/>
        <v>2022</v>
      </c>
      <c r="C3703" s="165">
        <f t="shared" si="229"/>
        <v>6</v>
      </c>
      <c r="D3703" s="165">
        <f t="shared" si="230"/>
        <v>4</v>
      </c>
      <c r="E3703" s="165">
        <f>+Exports!B3706</f>
        <v>6</v>
      </c>
      <c r="F3703" s="165">
        <f>+WEEKDAY(ExportsELAP[[#This Row],[Date Prevailing]],1)</f>
        <v>7</v>
      </c>
      <c r="G3703" s="165">
        <f>+COUNTIFS(ECR_Hours!$K$6:$K$7,ExportsELAP[[#This Row],[Date Prevailing]])</f>
        <v>0</v>
      </c>
      <c r="H3703" s="165">
        <f t="shared" si="231"/>
        <v>7</v>
      </c>
      <c r="I3703" s="166">
        <f>+Exports!G3706</f>
        <v>20.091199999999887</v>
      </c>
      <c r="J3703" s="166">
        <f>+'ELAP_IPCO-APND'!D3706</f>
        <v>20.16178</v>
      </c>
      <c r="K3703" s="166">
        <f>+(ExportsELAP[[#This Row],[Exports kWh - MPT]]/1000)*ExportsELAP[[#This Row],[EIM Price]]</f>
        <v>0.4050743543359977</v>
      </c>
      <c r="L3703" s="167" t="str">
        <f>+INDEX(ECR_Hours!$I$12:$I$15,MATCH(ExportsELAP[[#This Row],[Date Prevailing]],ECR_Hours!$H$12:$H$15,1))</f>
        <v>S</v>
      </c>
      <c r="M3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4" spans="1:13" x14ac:dyDescent="0.25">
      <c r="A3704" s="164">
        <f>+Exports!A3707</f>
        <v>44716</v>
      </c>
      <c r="B3704" s="165">
        <f t="shared" si="228"/>
        <v>2022</v>
      </c>
      <c r="C3704" s="165">
        <f t="shared" si="229"/>
        <v>6</v>
      </c>
      <c r="D3704" s="165">
        <f t="shared" si="230"/>
        <v>4</v>
      </c>
      <c r="E3704" s="165">
        <f>+Exports!B3707</f>
        <v>7</v>
      </c>
      <c r="F3704" s="165">
        <f>+WEEKDAY(ExportsELAP[[#This Row],[Date Prevailing]],1)</f>
        <v>7</v>
      </c>
      <c r="G3704" s="165">
        <f>+COUNTIFS(ECR_Hours!$K$6:$K$7,ExportsELAP[[#This Row],[Date Prevailing]])</f>
        <v>0</v>
      </c>
      <c r="H3704" s="165">
        <f t="shared" si="231"/>
        <v>7</v>
      </c>
      <c r="I3704" s="166">
        <f>+Exports!G3707</f>
        <v>112.93939999999989</v>
      </c>
      <c r="J3704" s="166">
        <f>+'ELAP_IPCO-APND'!D3707</f>
        <v>25.433260000000001</v>
      </c>
      <c r="K3704" s="166">
        <f>+(ExportsELAP[[#This Row],[Exports kWh - MPT]]/1000)*ExportsELAP[[#This Row],[EIM Price]]</f>
        <v>2.8724171244439973</v>
      </c>
      <c r="L3704" s="167" t="str">
        <f>+INDEX(ECR_Hours!$I$12:$I$15,MATCH(ExportsELAP[[#This Row],[Date Prevailing]],ECR_Hours!$H$12:$H$15,1))</f>
        <v>S</v>
      </c>
      <c r="M3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5" spans="1:13" x14ac:dyDescent="0.25">
      <c r="A3705" s="164">
        <f>+Exports!A3708</f>
        <v>44716</v>
      </c>
      <c r="B3705" s="165">
        <f t="shared" si="228"/>
        <v>2022</v>
      </c>
      <c r="C3705" s="165">
        <f t="shared" si="229"/>
        <v>6</v>
      </c>
      <c r="D3705" s="165">
        <f t="shared" si="230"/>
        <v>4</v>
      </c>
      <c r="E3705" s="165">
        <f>+Exports!B3708</f>
        <v>8</v>
      </c>
      <c r="F3705" s="165">
        <f>+WEEKDAY(ExportsELAP[[#This Row],[Date Prevailing]],1)</f>
        <v>7</v>
      </c>
      <c r="G3705" s="165">
        <f>+COUNTIFS(ECR_Hours!$K$6:$K$7,ExportsELAP[[#This Row],[Date Prevailing]])</f>
        <v>0</v>
      </c>
      <c r="H3705" s="165">
        <f t="shared" si="231"/>
        <v>7</v>
      </c>
      <c r="I3705" s="166">
        <f>+Exports!G3708</f>
        <v>906.33030000000008</v>
      </c>
      <c r="J3705" s="166">
        <f>+'ELAP_IPCO-APND'!D3708</f>
        <v>24.203340000000001</v>
      </c>
      <c r="K3705" s="166">
        <f>+(ExportsELAP[[#This Row],[Exports kWh - MPT]]/1000)*ExportsELAP[[#This Row],[EIM Price]]</f>
        <v>21.936220403202</v>
      </c>
      <c r="L3705" s="167" t="str">
        <f>+INDEX(ECR_Hours!$I$12:$I$15,MATCH(ExportsELAP[[#This Row],[Date Prevailing]],ECR_Hours!$H$12:$H$15,1))</f>
        <v>S</v>
      </c>
      <c r="M3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6" spans="1:13" x14ac:dyDescent="0.25">
      <c r="A3706" s="164">
        <f>+Exports!A3709</f>
        <v>44716</v>
      </c>
      <c r="B3706" s="165">
        <f t="shared" si="228"/>
        <v>2022</v>
      </c>
      <c r="C3706" s="165">
        <f t="shared" si="229"/>
        <v>6</v>
      </c>
      <c r="D3706" s="165">
        <f t="shared" si="230"/>
        <v>4</v>
      </c>
      <c r="E3706" s="165">
        <f>+Exports!B3709</f>
        <v>9</v>
      </c>
      <c r="F3706" s="165">
        <f>+WEEKDAY(ExportsELAP[[#This Row],[Date Prevailing]],1)</f>
        <v>7</v>
      </c>
      <c r="G3706" s="165">
        <f>+COUNTIFS(ECR_Hours!$K$6:$K$7,ExportsELAP[[#This Row],[Date Prevailing]])</f>
        <v>0</v>
      </c>
      <c r="H3706" s="165">
        <f t="shared" si="231"/>
        <v>7</v>
      </c>
      <c r="I3706" s="166">
        <f>+Exports!G3709</f>
        <v>2866.8198000000002</v>
      </c>
      <c r="J3706" s="166">
        <f>+'ELAP_IPCO-APND'!D3709</f>
        <v>3.6623899999999998</v>
      </c>
      <c r="K3706" s="166">
        <f>+(ExportsELAP[[#This Row],[Exports kWh - MPT]]/1000)*ExportsELAP[[#This Row],[EIM Price]]</f>
        <v>10.499412167321999</v>
      </c>
      <c r="L3706" s="167" t="str">
        <f>+INDEX(ECR_Hours!$I$12:$I$15,MATCH(ExportsELAP[[#This Row],[Date Prevailing]],ECR_Hours!$H$12:$H$15,1))</f>
        <v>S</v>
      </c>
      <c r="M3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7" spans="1:13" x14ac:dyDescent="0.25">
      <c r="A3707" s="164">
        <f>+Exports!A3710</f>
        <v>44716</v>
      </c>
      <c r="B3707" s="165">
        <f t="shared" si="228"/>
        <v>2022</v>
      </c>
      <c r="C3707" s="165">
        <f t="shared" si="229"/>
        <v>6</v>
      </c>
      <c r="D3707" s="165">
        <f t="shared" si="230"/>
        <v>4</v>
      </c>
      <c r="E3707" s="165">
        <f>+Exports!B3710</f>
        <v>10</v>
      </c>
      <c r="F3707" s="165">
        <f>+WEEKDAY(ExportsELAP[[#This Row],[Date Prevailing]],1)</f>
        <v>7</v>
      </c>
      <c r="G3707" s="165">
        <f>+COUNTIFS(ECR_Hours!$K$6:$K$7,ExportsELAP[[#This Row],[Date Prevailing]])</f>
        <v>0</v>
      </c>
      <c r="H3707" s="165">
        <f t="shared" si="231"/>
        <v>7</v>
      </c>
      <c r="I3707" s="166">
        <f>+Exports!G3710</f>
        <v>5443.0923000000003</v>
      </c>
      <c r="J3707" s="166">
        <f>+'ELAP_IPCO-APND'!D3710</f>
        <v>0.41549000000000003</v>
      </c>
      <c r="K3707" s="166">
        <f>+(ExportsELAP[[#This Row],[Exports kWh - MPT]]/1000)*ExportsELAP[[#This Row],[EIM Price]]</f>
        <v>2.261550419727</v>
      </c>
      <c r="L3707" s="167" t="str">
        <f>+INDEX(ECR_Hours!$I$12:$I$15,MATCH(ExportsELAP[[#This Row],[Date Prevailing]],ECR_Hours!$H$12:$H$15,1))</f>
        <v>S</v>
      </c>
      <c r="M3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8" spans="1:13" x14ac:dyDescent="0.25">
      <c r="A3708" s="164">
        <f>+Exports!A3711</f>
        <v>44716</v>
      </c>
      <c r="B3708" s="165">
        <f t="shared" si="228"/>
        <v>2022</v>
      </c>
      <c r="C3708" s="165">
        <f t="shared" si="229"/>
        <v>6</v>
      </c>
      <c r="D3708" s="165">
        <f t="shared" si="230"/>
        <v>4</v>
      </c>
      <c r="E3708" s="165">
        <f>+Exports!B3711</f>
        <v>11</v>
      </c>
      <c r="F3708" s="165">
        <f>+WEEKDAY(ExportsELAP[[#This Row],[Date Prevailing]],1)</f>
        <v>7</v>
      </c>
      <c r="G3708" s="165">
        <f>+COUNTIFS(ECR_Hours!$K$6:$K$7,ExportsELAP[[#This Row],[Date Prevailing]])</f>
        <v>0</v>
      </c>
      <c r="H3708" s="165">
        <f t="shared" si="231"/>
        <v>7</v>
      </c>
      <c r="I3708" s="166">
        <f>+Exports!G3711</f>
        <v>9421.0616999999984</v>
      </c>
      <c r="J3708" s="166">
        <f>+'ELAP_IPCO-APND'!D3711</f>
        <v>0.55493000000000003</v>
      </c>
      <c r="K3708" s="166">
        <f>+(ExportsELAP[[#This Row],[Exports kWh - MPT]]/1000)*ExportsELAP[[#This Row],[EIM Price]]</f>
        <v>5.228029769181</v>
      </c>
      <c r="L3708" s="167" t="str">
        <f>+INDEX(ECR_Hours!$I$12:$I$15,MATCH(ExportsELAP[[#This Row],[Date Prevailing]],ECR_Hours!$H$12:$H$15,1))</f>
        <v>S</v>
      </c>
      <c r="M3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09" spans="1:13" x14ac:dyDescent="0.25">
      <c r="A3709" s="164">
        <f>+Exports!A3712</f>
        <v>44716</v>
      </c>
      <c r="B3709" s="165">
        <f t="shared" si="228"/>
        <v>2022</v>
      </c>
      <c r="C3709" s="165">
        <f t="shared" si="229"/>
        <v>6</v>
      </c>
      <c r="D3709" s="165">
        <f t="shared" si="230"/>
        <v>4</v>
      </c>
      <c r="E3709" s="165">
        <f>+Exports!B3712</f>
        <v>12</v>
      </c>
      <c r="F3709" s="165">
        <f>+WEEKDAY(ExportsELAP[[#This Row],[Date Prevailing]],1)</f>
        <v>7</v>
      </c>
      <c r="G3709" s="165">
        <f>+COUNTIFS(ECR_Hours!$K$6:$K$7,ExportsELAP[[#This Row],[Date Prevailing]])</f>
        <v>0</v>
      </c>
      <c r="H3709" s="165">
        <f t="shared" si="231"/>
        <v>7</v>
      </c>
      <c r="I3709" s="166">
        <f>+Exports!G3712</f>
        <v>14833.6432</v>
      </c>
      <c r="J3709" s="166">
        <f>+'ELAP_IPCO-APND'!D3712</f>
        <v>1.5225200000000001</v>
      </c>
      <c r="K3709" s="166">
        <f>+(ExportsELAP[[#This Row],[Exports kWh - MPT]]/1000)*ExportsELAP[[#This Row],[EIM Price]]</f>
        <v>22.584518444864003</v>
      </c>
      <c r="L3709" s="167" t="str">
        <f>+INDEX(ECR_Hours!$I$12:$I$15,MATCH(ExportsELAP[[#This Row],[Date Prevailing]],ECR_Hours!$H$12:$H$15,1))</f>
        <v>S</v>
      </c>
      <c r="M3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0" spans="1:13" x14ac:dyDescent="0.25">
      <c r="A3710" s="164">
        <f>+Exports!A3713</f>
        <v>44716</v>
      </c>
      <c r="B3710" s="165">
        <f t="shared" si="228"/>
        <v>2022</v>
      </c>
      <c r="C3710" s="165">
        <f t="shared" si="229"/>
        <v>6</v>
      </c>
      <c r="D3710" s="165">
        <f t="shared" si="230"/>
        <v>4</v>
      </c>
      <c r="E3710" s="165">
        <f>+Exports!B3713</f>
        <v>13</v>
      </c>
      <c r="F3710" s="165">
        <f>+WEEKDAY(ExportsELAP[[#This Row],[Date Prevailing]],1)</f>
        <v>7</v>
      </c>
      <c r="G3710" s="165">
        <f>+COUNTIFS(ECR_Hours!$K$6:$K$7,ExportsELAP[[#This Row],[Date Prevailing]])</f>
        <v>0</v>
      </c>
      <c r="H3710" s="165">
        <f t="shared" si="231"/>
        <v>7</v>
      </c>
      <c r="I3710" s="166">
        <f>+Exports!G3713</f>
        <v>19814.834300000002</v>
      </c>
      <c r="J3710" s="166">
        <f>+'ELAP_IPCO-APND'!D3713</f>
        <v>2.7033700000000001</v>
      </c>
      <c r="K3710" s="166">
        <f>+(ExportsELAP[[#This Row],[Exports kWh - MPT]]/1000)*ExportsELAP[[#This Row],[EIM Price]]</f>
        <v>53.566828601591006</v>
      </c>
      <c r="L3710" s="167" t="str">
        <f>+INDEX(ECR_Hours!$I$12:$I$15,MATCH(ExportsELAP[[#This Row],[Date Prevailing]],ECR_Hours!$H$12:$H$15,1))</f>
        <v>S</v>
      </c>
      <c r="M3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1" spans="1:13" x14ac:dyDescent="0.25">
      <c r="A3711" s="164">
        <f>+Exports!A3714</f>
        <v>44716</v>
      </c>
      <c r="B3711" s="165">
        <f t="shared" si="228"/>
        <v>2022</v>
      </c>
      <c r="C3711" s="165">
        <f t="shared" si="229"/>
        <v>6</v>
      </c>
      <c r="D3711" s="165">
        <f t="shared" si="230"/>
        <v>4</v>
      </c>
      <c r="E3711" s="165">
        <f>+Exports!B3714</f>
        <v>14</v>
      </c>
      <c r="F3711" s="165">
        <f>+WEEKDAY(ExportsELAP[[#This Row],[Date Prevailing]],1)</f>
        <v>7</v>
      </c>
      <c r="G3711" s="165">
        <f>+COUNTIFS(ECR_Hours!$K$6:$K$7,ExportsELAP[[#This Row],[Date Prevailing]])</f>
        <v>0</v>
      </c>
      <c r="H3711" s="165">
        <f t="shared" si="231"/>
        <v>7</v>
      </c>
      <c r="I3711" s="166">
        <f>+Exports!G3714</f>
        <v>28443.527599999998</v>
      </c>
      <c r="J3711" s="166">
        <f>+'ELAP_IPCO-APND'!D3714</f>
        <v>2.2307399999999999</v>
      </c>
      <c r="K3711" s="166">
        <f>+(ExportsELAP[[#This Row],[Exports kWh - MPT]]/1000)*ExportsELAP[[#This Row],[EIM Price]]</f>
        <v>63.450114758423986</v>
      </c>
      <c r="L3711" s="167" t="str">
        <f>+INDEX(ECR_Hours!$I$12:$I$15,MATCH(ExportsELAP[[#This Row],[Date Prevailing]],ECR_Hours!$H$12:$H$15,1))</f>
        <v>S</v>
      </c>
      <c r="M3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2" spans="1:13" x14ac:dyDescent="0.25">
      <c r="A3712" s="164">
        <f>+Exports!A3715</f>
        <v>44716</v>
      </c>
      <c r="B3712" s="165">
        <f t="shared" si="228"/>
        <v>2022</v>
      </c>
      <c r="C3712" s="165">
        <f t="shared" si="229"/>
        <v>6</v>
      </c>
      <c r="D3712" s="165">
        <f t="shared" si="230"/>
        <v>4</v>
      </c>
      <c r="E3712" s="165">
        <f>+Exports!B3715</f>
        <v>15</v>
      </c>
      <c r="F3712" s="165">
        <f>+WEEKDAY(ExportsELAP[[#This Row],[Date Prevailing]],1)</f>
        <v>7</v>
      </c>
      <c r="G3712" s="165">
        <f>+COUNTIFS(ECR_Hours!$K$6:$K$7,ExportsELAP[[#This Row],[Date Prevailing]])</f>
        <v>0</v>
      </c>
      <c r="H3712" s="165">
        <f t="shared" si="231"/>
        <v>7</v>
      </c>
      <c r="I3712" s="166">
        <f>+Exports!G3715</f>
        <v>26713.594700000001</v>
      </c>
      <c r="J3712" s="166">
        <f>+'ELAP_IPCO-APND'!D3715</f>
        <v>15.4656</v>
      </c>
      <c r="K3712" s="166">
        <f>+(ExportsELAP[[#This Row],[Exports kWh - MPT]]/1000)*ExportsELAP[[#This Row],[EIM Price]]</f>
        <v>413.14177019232005</v>
      </c>
      <c r="L3712" s="167" t="str">
        <f>+INDEX(ECR_Hours!$I$12:$I$15,MATCH(ExportsELAP[[#This Row],[Date Prevailing]],ECR_Hours!$H$12:$H$15,1))</f>
        <v>S</v>
      </c>
      <c r="M3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13" spans="1:13" x14ac:dyDescent="0.25">
      <c r="A3713" s="164">
        <f>+Exports!A3716</f>
        <v>44716</v>
      </c>
      <c r="B3713" s="165">
        <f t="shared" si="228"/>
        <v>2022</v>
      </c>
      <c r="C3713" s="165">
        <f t="shared" si="229"/>
        <v>6</v>
      </c>
      <c r="D3713" s="165">
        <f t="shared" si="230"/>
        <v>4</v>
      </c>
      <c r="E3713" s="165">
        <f>+Exports!B3716</f>
        <v>16</v>
      </c>
      <c r="F3713" s="165">
        <f>+WEEKDAY(ExportsELAP[[#This Row],[Date Prevailing]],1)</f>
        <v>7</v>
      </c>
      <c r="G3713" s="165">
        <f>+COUNTIFS(ECR_Hours!$K$6:$K$7,ExportsELAP[[#This Row],[Date Prevailing]])</f>
        <v>0</v>
      </c>
      <c r="H3713" s="165">
        <f t="shared" si="231"/>
        <v>7</v>
      </c>
      <c r="I3713" s="166">
        <f>+Exports!G3716</f>
        <v>21301.599099999999</v>
      </c>
      <c r="J3713" s="166">
        <f>+'ELAP_IPCO-APND'!D3716</f>
        <v>16.728929999999998</v>
      </c>
      <c r="K3713" s="166">
        <f>+(ExportsELAP[[#This Row],[Exports kWh - MPT]]/1000)*ExportsELAP[[#This Row],[EIM Price]]</f>
        <v>356.35296023196298</v>
      </c>
      <c r="L3713" s="167" t="str">
        <f>+INDEX(ECR_Hours!$I$12:$I$15,MATCH(ExportsELAP[[#This Row],[Date Prevailing]],ECR_Hours!$H$12:$H$15,1))</f>
        <v>S</v>
      </c>
      <c r="M3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14" spans="1:13" x14ac:dyDescent="0.25">
      <c r="A3714" s="164">
        <f>+Exports!A3717</f>
        <v>44716</v>
      </c>
      <c r="B3714" s="165">
        <f t="shared" ref="B3714:B3777" si="232">+YEAR(A3714)</f>
        <v>2022</v>
      </c>
      <c r="C3714" s="165">
        <f t="shared" ref="C3714:C3777" si="233">+MONTH(A3714)</f>
        <v>6</v>
      </c>
      <c r="D3714" s="165">
        <f t="shared" ref="D3714:D3777" si="234">+DAY(A3714)</f>
        <v>4</v>
      </c>
      <c r="E3714" s="165">
        <f>+Exports!B3717</f>
        <v>17</v>
      </c>
      <c r="F3714" s="165">
        <f>+WEEKDAY(ExportsELAP[[#This Row],[Date Prevailing]],1)</f>
        <v>7</v>
      </c>
      <c r="G3714" s="165">
        <f>+COUNTIFS(ECR_Hours!$K$6:$K$7,ExportsELAP[[#This Row],[Date Prevailing]])</f>
        <v>0</v>
      </c>
      <c r="H3714" s="165">
        <f t="shared" ref="H3714:H3777" si="235">+IF(G3714=1,0,F3714)</f>
        <v>7</v>
      </c>
      <c r="I3714" s="166">
        <f>+Exports!G3717</f>
        <v>23142.4902</v>
      </c>
      <c r="J3714" s="166">
        <f>+'ELAP_IPCO-APND'!D3717</f>
        <v>6.76668</v>
      </c>
      <c r="K3714" s="166">
        <f>+(ExportsELAP[[#This Row],[Exports kWh - MPT]]/1000)*ExportsELAP[[#This Row],[EIM Price]]</f>
        <v>156.597825586536</v>
      </c>
      <c r="L3714" s="167" t="str">
        <f>+INDEX(ECR_Hours!$I$12:$I$15,MATCH(ExportsELAP[[#This Row],[Date Prevailing]],ECR_Hours!$H$12:$H$15,1))</f>
        <v>S</v>
      </c>
      <c r="M3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15" spans="1:13" x14ac:dyDescent="0.25">
      <c r="A3715" s="164">
        <f>+Exports!A3718</f>
        <v>44716</v>
      </c>
      <c r="B3715" s="165">
        <f t="shared" si="232"/>
        <v>2022</v>
      </c>
      <c r="C3715" s="165">
        <f t="shared" si="233"/>
        <v>6</v>
      </c>
      <c r="D3715" s="165">
        <f t="shared" si="234"/>
        <v>4</v>
      </c>
      <c r="E3715" s="165">
        <f>+Exports!B3718</f>
        <v>18</v>
      </c>
      <c r="F3715" s="165">
        <f>+WEEKDAY(ExportsELAP[[#This Row],[Date Prevailing]],1)</f>
        <v>7</v>
      </c>
      <c r="G3715" s="165">
        <f>+COUNTIFS(ECR_Hours!$K$6:$K$7,ExportsELAP[[#This Row],[Date Prevailing]])</f>
        <v>0</v>
      </c>
      <c r="H3715" s="165">
        <f t="shared" si="235"/>
        <v>7</v>
      </c>
      <c r="I3715" s="166">
        <f>+Exports!G3718</f>
        <v>15289.378500000001</v>
      </c>
      <c r="J3715" s="166">
        <f>+'ELAP_IPCO-APND'!D3718</f>
        <v>27.263269999999999</v>
      </c>
      <c r="K3715" s="166">
        <f>+(ExportsELAP[[#This Row],[Exports kWh - MPT]]/1000)*ExportsELAP[[#This Row],[EIM Price]]</f>
        <v>416.83845417769504</v>
      </c>
      <c r="L3715" s="167" t="str">
        <f>+INDEX(ECR_Hours!$I$12:$I$15,MATCH(ExportsELAP[[#This Row],[Date Prevailing]],ECR_Hours!$H$12:$H$15,1))</f>
        <v>S</v>
      </c>
      <c r="M3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16" spans="1:13" x14ac:dyDescent="0.25">
      <c r="A3716" s="164">
        <f>+Exports!A3719</f>
        <v>44716</v>
      </c>
      <c r="B3716" s="165">
        <f t="shared" si="232"/>
        <v>2022</v>
      </c>
      <c r="C3716" s="165">
        <f t="shared" si="233"/>
        <v>6</v>
      </c>
      <c r="D3716" s="165">
        <f t="shared" si="234"/>
        <v>4</v>
      </c>
      <c r="E3716" s="165">
        <f>+Exports!B3719</f>
        <v>19</v>
      </c>
      <c r="F3716" s="165">
        <f>+WEEKDAY(ExportsELAP[[#This Row],[Date Prevailing]],1)</f>
        <v>7</v>
      </c>
      <c r="G3716" s="165">
        <f>+COUNTIFS(ECR_Hours!$K$6:$K$7,ExportsELAP[[#This Row],[Date Prevailing]])</f>
        <v>0</v>
      </c>
      <c r="H3716" s="165">
        <f t="shared" si="235"/>
        <v>7</v>
      </c>
      <c r="I3716" s="166">
        <f>+Exports!G3719</f>
        <v>8947.2942999999996</v>
      </c>
      <c r="J3716" s="166">
        <f>+'ELAP_IPCO-APND'!D3719</f>
        <v>16.099730000000001</v>
      </c>
      <c r="K3716" s="166">
        <f>+(ExportsELAP[[#This Row],[Exports kWh - MPT]]/1000)*ExportsELAP[[#This Row],[EIM Price]]</f>
        <v>144.04902246053899</v>
      </c>
      <c r="L3716" s="167" t="str">
        <f>+INDEX(ECR_Hours!$I$12:$I$15,MATCH(ExportsELAP[[#This Row],[Date Prevailing]],ECR_Hours!$H$12:$H$15,1))</f>
        <v>S</v>
      </c>
      <c r="M3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17" spans="1:13" x14ac:dyDescent="0.25">
      <c r="A3717" s="164">
        <f>+Exports!A3720</f>
        <v>44716</v>
      </c>
      <c r="B3717" s="165">
        <f t="shared" si="232"/>
        <v>2022</v>
      </c>
      <c r="C3717" s="165">
        <f t="shared" si="233"/>
        <v>6</v>
      </c>
      <c r="D3717" s="165">
        <f t="shared" si="234"/>
        <v>4</v>
      </c>
      <c r="E3717" s="165">
        <f>+Exports!B3720</f>
        <v>20</v>
      </c>
      <c r="F3717" s="165">
        <f>+WEEKDAY(ExportsELAP[[#This Row],[Date Prevailing]],1)</f>
        <v>7</v>
      </c>
      <c r="G3717" s="165">
        <f>+COUNTIFS(ECR_Hours!$K$6:$K$7,ExportsELAP[[#This Row],[Date Prevailing]])</f>
        <v>0</v>
      </c>
      <c r="H3717" s="165">
        <f t="shared" si="235"/>
        <v>7</v>
      </c>
      <c r="I3717" s="166">
        <f>+Exports!G3720</f>
        <v>3964.5612000000001</v>
      </c>
      <c r="J3717" s="166">
        <f>+'ELAP_IPCO-APND'!D3720</f>
        <v>51.9345</v>
      </c>
      <c r="K3717" s="166">
        <f>+(ExportsELAP[[#This Row],[Exports kWh - MPT]]/1000)*ExportsELAP[[#This Row],[EIM Price]]</f>
        <v>205.89750364139999</v>
      </c>
      <c r="L3717" s="167" t="str">
        <f>+INDEX(ECR_Hours!$I$12:$I$15,MATCH(ExportsELAP[[#This Row],[Date Prevailing]],ECR_Hours!$H$12:$H$15,1))</f>
        <v>S</v>
      </c>
      <c r="M3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18" spans="1:13" x14ac:dyDescent="0.25">
      <c r="A3718" s="164">
        <f>+Exports!A3721</f>
        <v>44716</v>
      </c>
      <c r="B3718" s="165">
        <f t="shared" si="232"/>
        <v>2022</v>
      </c>
      <c r="C3718" s="165">
        <f t="shared" si="233"/>
        <v>6</v>
      </c>
      <c r="D3718" s="165">
        <f t="shared" si="234"/>
        <v>4</v>
      </c>
      <c r="E3718" s="165">
        <f>+Exports!B3721</f>
        <v>21</v>
      </c>
      <c r="F3718" s="165">
        <f>+WEEKDAY(ExportsELAP[[#This Row],[Date Prevailing]],1)</f>
        <v>7</v>
      </c>
      <c r="G3718" s="165">
        <f>+COUNTIFS(ECR_Hours!$K$6:$K$7,ExportsELAP[[#This Row],[Date Prevailing]])</f>
        <v>0</v>
      </c>
      <c r="H3718" s="165">
        <f t="shared" si="235"/>
        <v>7</v>
      </c>
      <c r="I3718" s="166">
        <f>+Exports!G3721</f>
        <v>1682.7661000000001</v>
      </c>
      <c r="J3718" s="166">
        <f>+'ELAP_IPCO-APND'!D3721</f>
        <v>42.58766</v>
      </c>
      <c r="K3718" s="166">
        <f>+(ExportsELAP[[#This Row],[Exports kWh - MPT]]/1000)*ExportsELAP[[#This Row],[EIM Price]]</f>
        <v>71.665070526326005</v>
      </c>
      <c r="L3718" s="167" t="str">
        <f>+INDEX(ECR_Hours!$I$12:$I$15,MATCH(ExportsELAP[[#This Row],[Date Prevailing]],ECR_Hours!$H$12:$H$15,1))</f>
        <v>S</v>
      </c>
      <c r="M3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19" spans="1:13" x14ac:dyDescent="0.25">
      <c r="A3719" s="164">
        <f>+Exports!A3722</f>
        <v>44716</v>
      </c>
      <c r="B3719" s="165">
        <f t="shared" si="232"/>
        <v>2022</v>
      </c>
      <c r="C3719" s="165">
        <f t="shared" si="233"/>
        <v>6</v>
      </c>
      <c r="D3719" s="165">
        <f t="shared" si="234"/>
        <v>4</v>
      </c>
      <c r="E3719" s="165">
        <f>+Exports!B3722</f>
        <v>22</v>
      </c>
      <c r="F3719" s="165">
        <f>+WEEKDAY(ExportsELAP[[#This Row],[Date Prevailing]],1)</f>
        <v>7</v>
      </c>
      <c r="G3719" s="165">
        <f>+COUNTIFS(ECR_Hours!$K$6:$K$7,ExportsELAP[[#This Row],[Date Prevailing]])</f>
        <v>0</v>
      </c>
      <c r="H3719" s="165">
        <f t="shared" si="235"/>
        <v>7</v>
      </c>
      <c r="I3719" s="166">
        <f>+Exports!G3722</f>
        <v>58.178600000000003</v>
      </c>
      <c r="J3719" s="166">
        <f>+'ELAP_IPCO-APND'!D3722</f>
        <v>52.832009999999997</v>
      </c>
      <c r="K3719" s="166">
        <f>+(ExportsELAP[[#This Row],[Exports kWh - MPT]]/1000)*ExportsELAP[[#This Row],[EIM Price]]</f>
        <v>3.0736923769860001</v>
      </c>
      <c r="L3719" s="167" t="str">
        <f>+INDEX(ECR_Hours!$I$12:$I$15,MATCH(ExportsELAP[[#This Row],[Date Prevailing]],ECR_Hours!$H$12:$H$15,1))</f>
        <v>S</v>
      </c>
      <c r="M3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20" spans="1:13" x14ac:dyDescent="0.25">
      <c r="A3720" s="164">
        <f>+Exports!A3723</f>
        <v>44716</v>
      </c>
      <c r="B3720" s="165">
        <f t="shared" si="232"/>
        <v>2022</v>
      </c>
      <c r="C3720" s="165">
        <f t="shared" si="233"/>
        <v>6</v>
      </c>
      <c r="D3720" s="165">
        <f t="shared" si="234"/>
        <v>4</v>
      </c>
      <c r="E3720" s="165">
        <f>+Exports!B3723</f>
        <v>23</v>
      </c>
      <c r="F3720" s="165">
        <f>+WEEKDAY(ExportsELAP[[#This Row],[Date Prevailing]],1)</f>
        <v>7</v>
      </c>
      <c r="G3720" s="165">
        <f>+COUNTIFS(ECR_Hours!$K$6:$K$7,ExportsELAP[[#This Row],[Date Prevailing]])</f>
        <v>0</v>
      </c>
      <c r="H3720" s="165">
        <f t="shared" si="235"/>
        <v>7</v>
      </c>
      <c r="I3720" s="166">
        <f>+Exports!G3723</f>
        <v>48.426600000000001</v>
      </c>
      <c r="J3720" s="166">
        <f>+'ELAP_IPCO-APND'!D3723</f>
        <v>26.946480000000001</v>
      </c>
      <c r="K3720" s="166">
        <f>+(ExportsELAP[[#This Row],[Exports kWh - MPT]]/1000)*ExportsELAP[[#This Row],[EIM Price]]</f>
        <v>1.3049264083680001</v>
      </c>
      <c r="L3720" s="167" t="str">
        <f>+INDEX(ECR_Hours!$I$12:$I$15,MATCH(ExportsELAP[[#This Row],[Date Prevailing]],ECR_Hours!$H$12:$H$15,1))</f>
        <v>S</v>
      </c>
      <c r="M3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21" spans="1:13" x14ac:dyDescent="0.25">
      <c r="A3721" s="164">
        <f>+Exports!A3724</f>
        <v>44716</v>
      </c>
      <c r="B3721" s="165">
        <f t="shared" si="232"/>
        <v>2022</v>
      </c>
      <c r="C3721" s="165">
        <f t="shared" si="233"/>
        <v>6</v>
      </c>
      <c r="D3721" s="165">
        <f t="shared" si="234"/>
        <v>4</v>
      </c>
      <c r="E3721" s="165">
        <f>+Exports!B3724</f>
        <v>24</v>
      </c>
      <c r="F3721" s="165">
        <f>+WEEKDAY(ExportsELAP[[#This Row],[Date Prevailing]],1)</f>
        <v>7</v>
      </c>
      <c r="G3721" s="165">
        <f>+COUNTIFS(ECR_Hours!$K$6:$K$7,ExportsELAP[[#This Row],[Date Prevailing]])</f>
        <v>0</v>
      </c>
      <c r="H3721" s="165">
        <f t="shared" si="235"/>
        <v>7</v>
      </c>
      <c r="I3721" s="166">
        <f>+Exports!G3724</f>
        <v>48.427899999999994</v>
      </c>
      <c r="J3721" s="166">
        <f>+'ELAP_IPCO-APND'!D3724</f>
        <v>55.597009999999997</v>
      </c>
      <c r="K3721" s="166">
        <f>+(ExportsELAP[[#This Row],[Exports kWh - MPT]]/1000)*ExportsELAP[[#This Row],[EIM Price]]</f>
        <v>2.6924464405789998</v>
      </c>
      <c r="L3721" s="167" t="str">
        <f>+INDEX(ECR_Hours!$I$12:$I$15,MATCH(ExportsELAP[[#This Row],[Date Prevailing]],ECR_Hours!$H$12:$H$15,1))</f>
        <v>S</v>
      </c>
      <c r="M3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2" spans="1:13" x14ac:dyDescent="0.25">
      <c r="A3722" s="164">
        <f>+Exports!A3725</f>
        <v>44717</v>
      </c>
      <c r="B3722" s="165">
        <f t="shared" si="232"/>
        <v>2022</v>
      </c>
      <c r="C3722" s="165">
        <f t="shared" si="233"/>
        <v>6</v>
      </c>
      <c r="D3722" s="165">
        <f t="shared" si="234"/>
        <v>5</v>
      </c>
      <c r="E3722" s="165">
        <f>+Exports!B3725</f>
        <v>1</v>
      </c>
      <c r="F3722" s="165">
        <f>+WEEKDAY(ExportsELAP[[#This Row],[Date Prevailing]],1)</f>
        <v>1</v>
      </c>
      <c r="G3722" s="165">
        <f>+COUNTIFS(ECR_Hours!$K$6:$K$7,ExportsELAP[[#This Row],[Date Prevailing]])</f>
        <v>0</v>
      </c>
      <c r="H3722" s="165">
        <f t="shared" si="235"/>
        <v>1</v>
      </c>
      <c r="I3722" s="166">
        <f>+Exports!G3725</f>
        <v>23.036299999999997</v>
      </c>
      <c r="J3722" s="166">
        <f>+'ELAP_IPCO-APND'!D3725</f>
        <v>49.978319999999997</v>
      </c>
      <c r="K3722" s="166">
        <f>+(ExportsELAP[[#This Row],[Exports kWh - MPT]]/1000)*ExportsELAP[[#This Row],[EIM Price]]</f>
        <v>1.1513155730159996</v>
      </c>
      <c r="L3722" s="167" t="str">
        <f>+INDEX(ECR_Hours!$I$12:$I$15,MATCH(ExportsELAP[[#This Row],[Date Prevailing]],ECR_Hours!$H$12:$H$15,1))</f>
        <v>S</v>
      </c>
      <c r="M3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3" spans="1:13" x14ac:dyDescent="0.25">
      <c r="A3723" s="164">
        <f>+Exports!A3726</f>
        <v>44717</v>
      </c>
      <c r="B3723" s="165">
        <f t="shared" si="232"/>
        <v>2022</v>
      </c>
      <c r="C3723" s="165">
        <f t="shared" si="233"/>
        <v>6</v>
      </c>
      <c r="D3723" s="165">
        <f t="shared" si="234"/>
        <v>5</v>
      </c>
      <c r="E3723" s="165">
        <f>+Exports!B3726</f>
        <v>2</v>
      </c>
      <c r="F3723" s="165">
        <f>+WEEKDAY(ExportsELAP[[#This Row],[Date Prevailing]],1)</f>
        <v>1</v>
      </c>
      <c r="G3723" s="165">
        <f>+COUNTIFS(ECR_Hours!$K$6:$K$7,ExportsELAP[[#This Row],[Date Prevailing]])</f>
        <v>0</v>
      </c>
      <c r="H3723" s="165">
        <f t="shared" si="235"/>
        <v>1</v>
      </c>
      <c r="I3723" s="166">
        <f>+Exports!G3726</f>
        <v>23.932899999999989</v>
      </c>
      <c r="J3723" s="166">
        <f>+'ELAP_IPCO-APND'!D3726</f>
        <v>21.18995</v>
      </c>
      <c r="K3723" s="166">
        <f>+(ExportsELAP[[#This Row],[Exports kWh - MPT]]/1000)*ExportsELAP[[#This Row],[EIM Price]]</f>
        <v>0.50713695435499972</v>
      </c>
      <c r="L3723" s="167" t="str">
        <f>+INDEX(ECR_Hours!$I$12:$I$15,MATCH(ExportsELAP[[#This Row],[Date Prevailing]],ECR_Hours!$H$12:$H$15,1))</f>
        <v>S</v>
      </c>
      <c r="M3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4" spans="1:13" x14ac:dyDescent="0.25">
      <c r="A3724" s="164">
        <f>+Exports!A3727</f>
        <v>44717</v>
      </c>
      <c r="B3724" s="165">
        <f t="shared" si="232"/>
        <v>2022</v>
      </c>
      <c r="C3724" s="165">
        <f t="shared" si="233"/>
        <v>6</v>
      </c>
      <c r="D3724" s="165">
        <f t="shared" si="234"/>
        <v>5</v>
      </c>
      <c r="E3724" s="165">
        <f>+Exports!B3727</f>
        <v>3</v>
      </c>
      <c r="F3724" s="165">
        <f>+WEEKDAY(ExportsELAP[[#This Row],[Date Prevailing]],1)</f>
        <v>1</v>
      </c>
      <c r="G3724" s="165">
        <f>+COUNTIFS(ECR_Hours!$K$6:$K$7,ExportsELAP[[#This Row],[Date Prevailing]])</f>
        <v>0</v>
      </c>
      <c r="H3724" s="165">
        <f t="shared" si="235"/>
        <v>1</v>
      </c>
      <c r="I3724" s="166">
        <f>+Exports!G3727</f>
        <v>24.456000000000003</v>
      </c>
      <c r="J3724" s="166">
        <f>+'ELAP_IPCO-APND'!D3727</f>
        <v>21.579460000000001</v>
      </c>
      <c r="K3724" s="166">
        <f>+(ExportsELAP[[#This Row],[Exports kWh - MPT]]/1000)*ExportsELAP[[#This Row],[EIM Price]]</f>
        <v>0.52774727376000008</v>
      </c>
      <c r="L3724" s="167" t="str">
        <f>+INDEX(ECR_Hours!$I$12:$I$15,MATCH(ExportsELAP[[#This Row],[Date Prevailing]],ECR_Hours!$H$12:$H$15,1))</f>
        <v>S</v>
      </c>
      <c r="M3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5" spans="1:13" x14ac:dyDescent="0.25">
      <c r="A3725" s="164">
        <f>+Exports!A3728</f>
        <v>44717</v>
      </c>
      <c r="B3725" s="165">
        <f t="shared" si="232"/>
        <v>2022</v>
      </c>
      <c r="C3725" s="165">
        <f t="shared" si="233"/>
        <v>6</v>
      </c>
      <c r="D3725" s="165">
        <f t="shared" si="234"/>
        <v>5</v>
      </c>
      <c r="E3725" s="165">
        <f>+Exports!B3728</f>
        <v>4</v>
      </c>
      <c r="F3725" s="165">
        <f>+WEEKDAY(ExportsELAP[[#This Row],[Date Prevailing]],1)</f>
        <v>1</v>
      </c>
      <c r="G3725" s="165">
        <f>+COUNTIFS(ECR_Hours!$K$6:$K$7,ExportsELAP[[#This Row],[Date Prevailing]])</f>
        <v>0</v>
      </c>
      <c r="H3725" s="165">
        <f t="shared" si="235"/>
        <v>1</v>
      </c>
      <c r="I3725" s="166">
        <f>+Exports!G3728</f>
        <v>24.63559999999999</v>
      </c>
      <c r="J3725" s="166">
        <f>+'ELAP_IPCO-APND'!D3728</f>
        <v>18.476880000000001</v>
      </c>
      <c r="K3725" s="166">
        <f>+(ExportsELAP[[#This Row],[Exports kWh - MPT]]/1000)*ExportsELAP[[#This Row],[EIM Price]]</f>
        <v>0.45518902492799984</v>
      </c>
      <c r="L3725" s="167" t="str">
        <f>+INDEX(ECR_Hours!$I$12:$I$15,MATCH(ExportsELAP[[#This Row],[Date Prevailing]],ECR_Hours!$H$12:$H$15,1))</f>
        <v>S</v>
      </c>
      <c r="M3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6" spans="1:13" x14ac:dyDescent="0.25">
      <c r="A3726" s="164">
        <f>+Exports!A3729</f>
        <v>44717</v>
      </c>
      <c r="B3726" s="165">
        <f t="shared" si="232"/>
        <v>2022</v>
      </c>
      <c r="C3726" s="165">
        <f t="shared" si="233"/>
        <v>6</v>
      </c>
      <c r="D3726" s="165">
        <f t="shared" si="234"/>
        <v>5</v>
      </c>
      <c r="E3726" s="165">
        <f>+Exports!B3729</f>
        <v>5</v>
      </c>
      <c r="F3726" s="165">
        <f>+WEEKDAY(ExportsELAP[[#This Row],[Date Prevailing]],1)</f>
        <v>1</v>
      </c>
      <c r="G3726" s="165">
        <f>+COUNTIFS(ECR_Hours!$K$6:$K$7,ExportsELAP[[#This Row],[Date Prevailing]])</f>
        <v>0</v>
      </c>
      <c r="H3726" s="165">
        <f t="shared" si="235"/>
        <v>1</v>
      </c>
      <c r="I3726" s="166">
        <f>+Exports!G3729</f>
        <v>29.2104</v>
      </c>
      <c r="J3726" s="166">
        <f>+'ELAP_IPCO-APND'!D3729</f>
        <v>27.852360000000001</v>
      </c>
      <c r="K3726" s="166">
        <f>+(ExportsELAP[[#This Row],[Exports kWh - MPT]]/1000)*ExportsELAP[[#This Row],[EIM Price]]</f>
        <v>0.81357857654400001</v>
      </c>
      <c r="L3726" s="167" t="str">
        <f>+INDEX(ECR_Hours!$I$12:$I$15,MATCH(ExportsELAP[[#This Row],[Date Prevailing]],ECR_Hours!$H$12:$H$15,1))</f>
        <v>S</v>
      </c>
      <c r="M3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7" spans="1:13" x14ac:dyDescent="0.25">
      <c r="A3727" s="164">
        <f>+Exports!A3730</f>
        <v>44717</v>
      </c>
      <c r="B3727" s="165">
        <f t="shared" si="232"/>
        <v>2022</v>
      </c>
      <c r="C3727" s="165">
        <f t="shared" si="233"/>
        <v>6</v>
      </c>
      <c r="D3727" s="165">
        <f t="shared" si="234"/>
        <v>5</v>
      </c>
      <c r="E3727" s="165">
        <f>+Exports!B3730</f>
        <v>6</v>
      </c>
      <c r="F3727" s="165">
        <f>+WEEKDAY(ExportsELAP[[#This Row],[Date Prevailing]],1)</f>
        <v>1</v>
      </c>
      <c r="G3727" s="165">
        <f>+COUNTIFS(ECR_Hours!$K$6:$K$7,ExportsELAP[[#This Row],[Date Prevailing]])</f>
        <v>0</v>
      </c>
      <c r="H3727" s="165">
        <f t="shared" si="235"/>
        <v>1</v>
      </c>
      <c r="I3727" s="166">
        <f>+Exports!G3730</f>
        <v>26.0703</v>
      </c>
      <c r="J3727" s="166">
        <f>+'ELAP_IPCO-APND'!D3730</f>
        <v>43.737459999999999</v>
      </c>
      <c r="K3727" s="166">
        <f>+(ExportsELAP[[#This Row],[Exports kWh - MPT]]/1000)*ExportsELAP[[#This Row],[EIM Price]]</f>
        <v>1.140248703438</v>
      </c>
      <c r="L3727" s="167" t="str">
        <f>+INDEX(ECR_Hours!$I$12:$I$15,MATCH(ExportsELAP[[#This Row],[Date Prevailing]],ECR_Hours!$H$12:$H$15,1))</f>
        <v>S</v>
      </c>
      <c r="M3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8" spans="1:13" x14ac:dyDescent="0.25">
      <c r="A3728" s="164">
        <f>+Exports!A3731</f>
        <v>44717</v>
      </c>
      <c r="B3728" s="165">
        <f t="shared" si="232"/>
        <v>2022</v>
      </c>
      <c r="C3728" s="165">
        <f t="shared" si="233"/>
        <v>6</v>
      </c>
      <c r="D3728" s="165">
        <f t="shared" si="234"/>
        <v>5</v>
      </c>
      <c r="E3728" s="165">
        <f>+Exports!B3731</f>
        <v>7</v>
      </c>
      <c r="F3728" s="165">
        <f>+WEEKDAY(ExportsELAP[[#This Row],[Date Prevailing]],1)</f>
        <v>1</v>
      </c>
      <c r="G3728" s="165">
        <f>+COUNTIFS(ECR_Hours!$K$6:$K$7,ExportsELAP[[#This Row],[Date Prevailing]])</f>
        <v>0</v>
      </c>
      <c r="H3728" s="165">
        <f t="shared" si="235"/>
        <v>1</v>
      </c>
      <c r="I3728" s="166">
        <f>+Exports!G3731</f>
        <v>389.17100000000005</v>
      </c>
      <c r="J3728" s="166">
        <f>+'ELAP_IPCO-APND'!D3731</f>
        <v>36.06559</v>
      </c>
      <c r="K3728" s="166">
        <f>+(ExportsELAP[[#This Row],[Exports kWh - MPT]]/1000)*ExportsELAP[[#This Row],[EIM Price]]</f>
        <v>14.035681725890001</v>
      </c>
      <c r="L3728" s="167" t="str">
        <f>+INDEX(ECR_Hours!$I$12:$I$15,MATCH(ExportsELAP[[#This Row],[Date Prevailing]],ECR_Hours!$H$12:$H$15,1))</f>
        <v>S</v>
      </c>
      <c r="M3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29" spans="1:13" x14ac:dyDescent="0.25">
      <c r="A3729" s="164">
        <f>+Exports!A3732</f>
        <v>44717</v>
      </c>
      <c r="B3729" s="165">
        <f t="shared" si="232"/>
        <v>2022</v>
      </c>
      <c r="C3729" s="165">
        <f t="shared" si="233"/>
        <v>6</v>
      </c>
      <c r="D3729" s="165">
        <f t="shared" si="234"/>
        <v>5</v>
      </c>
      <c r="E3729" s="165">
        <f>+Exports!B3732</f>
        <v>8</v>
      </c>
      <c r="F3729" s="165">
        <f>+WEEKDAY(ExportsELAP[[#This Row],[Date Prevailing]],1)</f>
        <v>1</v>
      </c>
      <c r="G3729" s="165">
        <f>+COUNTIFS(ECR_Hours!$K$6:$K$7,ExportsELAP[[#This Row],[Date Prevailing]])</f>
        <v>0</v>
      </c>
      <c r="H3729" s="165">
        <f t="shared" si="235"/>
        <v>1</v>
      </c>
      <c r="I3729" s="166">
        <f>+Exports!G3732</f>
        <v>1299.6893</v>
      </c>
      <c r="J3729" s="166">
        <f>+'ELAP_IPCO-APND'!D3732</f>
        <v>14.752039999999999</v>
      </c>
      <c r="K3729" s="166">
        <f>+(ExportsELAP[[#This Row],[Exports kWh - MPT]]/1000)*ExportsELAP[[#This Row],[EIM Price]]</f>
        <v>19.173068541172</v>
      </c>
      <c r="L3729" s="167" t="str">
        <f>+INDEX(ECR_Hours!$I$12:$I$15,MATCH(ExportsELAP[[#This Row],[Date Prevailing]],ECR_Hours!$H$12:$H$15,1))</f>
        <v>S</v>
      </c>
      <c r="M3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0" spans="1:13" x14ac:dyDescent="0.25">
      <c r="A3730" s="164">
        <f>+Exports!A3733</f>
        <v>44717</v>
      </c>
      <c r="B3730" s="165">
        <f t="shared" si="232"/>
        <v>2022</v>
      </c>
      <c r="C3730" s="165">
        <f t="shared" si="233"/>
        <v>6</v>
      </c>
      <c r="D3730" s="165">
        <f t="shared" si="234"/>
        <v>5</v>
      </c>
      <c r="E3730" s="165">
        <f>+Exports!B3733</f>
        <v>9</v>
      </c>
      <c r="F3730" s="165">
        <f>+WEEKDAY(ExportsELAP[[#This Row],[Date Prevailing]],1)</f>
        <v>1</v>
      </c>
      <c r="G3730" s="165">
        <f>+COUNTIFS(ECR_Hours!$K$6:$K$7,ExportsELAP[[#This Row],[Date Prevailing]])</f>
        <v>0</v>
      </c>
      <c r="H3730" s="165">
        <f t="shared" si="235"/>
        <v>1</v>
      </c>
      <c r="I3730" s="166">
        <f>+Exports!G3733</f>
        <v>3005.1983</v>
      </c>
      <c r="J3730" s="166">
        <f>+'ELAP_IPCO-APND'!D3733</f>
        <v>9.0625499999999999</v>
      </c>
      <c r="K3730" s="166">
        <f>+(ExportsELAP[[#This Row],[Exports kWh - MPT]]/1000)*ExportsELAP[[#This Row],[EIM Price]]</f>
        <v>27.234759853665</v>
      </c>
      <c r="L3730" s="167" t="str">
        <f>+INDEX(ECR_Hours!$I$12:$I$15,MATCH(ExportsELAP[[#This Row],[Date Prevailing]],ECR_Hours!$H$12:$H$15,1))</f>
        <v>S</v>
      </c>
      <c r="M3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1" spans="1:13" x14ac:dyDescent="0.25">
      <c r="A3731" s="164">
        <f>+Exports!A3734</f>
        <v>44717</v>
      </c>
      <c r="B3731" s="165">
        <f t="shared" si="232"/>
        <v>2022</v>
      </c>
      <c r="C3731" s="165">
        <f t="shared" si="233"/>
        <v>6</v>
      </c>
      <c r="D3731" s="165">
        <f t="shared" si="234"/>
        <v>5</v>
      </c>
      <c r="E3731" s="165">
        <f>+Exports!B3734</f>
        <v>10</v>
      </c>
      <c r="F3731" s="165">
        <f>+WEEKDAY(ExportsELAP[[#This Row],[Date Prevailing]],1)</f>
        <v>1</v>
      </c>
      <c r="G3731" s="165">
        <f>+COUNTIFS(ECR_Hours!$K$6:$K$7,ExportsELAP[[#This Row],[Date Prevailing]])</f>
        <v>0</v>
      </c>
      <c r="H3731" s="165">
        <f t="shared" si="235"/>
        <v>1</v>
      </c>
      <c r="I3731" s="166">
        <f>+Exports!G3734</f>
        <v>5971.4926000000005</v>
      </c>
      <c r="J3731" s="166">
        <f>+'ELAP_IPCO-APND'!D3734</f>
        <v>-0.58218000000000003</v>
      </c>
      <c r="K3731" s="166">
        <f>+(ExportsELAP[[#This Row],[Exports kWh - MPT]]/1000)*ExportsELAP[[#This Row],[EIM Price]]</f>
        <v>-3.4764835618680006</v>
      </c>
      <c r="L3731" s="167" t="str">
        <f>+INDEX(ECR_Hours!$I$12:$I$15,MATCH(ExportsELAP[[#This Row],[Date Prevailing]],ECR_Hours!$H$12:$H$15,1))</f>
        <v>S</v>
      </c>
      <c r="M3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2" spans="1:13" x14ac:dyDescent="0.25">
      <c r="A3732" s="164">
        <f>+Exports!A3735</f>
        <v>44717</v>
      </c>
      <c r="B3732" s="165">
        <f t="shared" si="232"/>
        <v>2022</v>
      </c>
      <c r="C3732" s="165">
        <f t="shared" si="233"/>
        <v>6</v>
      </c>
      <c r="D3732" s="165">
        <f t="shared" si="234"/>
        <v>5</v>
      </c>
      <c r="E3732" s="165">
        <f>+Exports!B3735</f>
        <v>11</v>
      </c>
      <c r="F3732" s="165">
        <f>+WEEKDAY(ExportsELAP[[#This Row],[Date Prevailing]],1)</f>
        <v>1</v>
      </c>
      <c r="G3732" s="165">
        <f>+COUNTIFS(ECR_Hours!$K$6:$K$7,ExportsELAP[[#This Row],[Date Prevailing]])</f>
        <v>0</v>
      </c>
      <c r="H3732" s="165">
        <f t="shared" si="235"/>
        <v>1</v>
      </c>
      <c r="I3732" s="166">
        <f>+Exports!G3735</f>
        <v>10787.7096</v>
      </c>
      <c r="J3732" s="166">
        <f>+'ELAP_IPCO-APND'!D3735</f>
        <v>-0.44034000000000001</v>
      </c>
      <c r="K3732" s="166">
        <f>+(ExportsELAP[[#This Row],[Exports kWh - MPT]]/1000)*ExportsELAP[[#This Row],[EIM Price]]</f>
        <v>-4.7502600452639996</v>
      </c>
      <c r="L3732" s="167" t="str">
        <f>+INDEX(ECR_Hours!$I$12:$I$15,MATCH(ExportsELAP[[#This Row],[Date Prevailing]],ECR_Hours!$H$12:$H$15,1))</f>
        <v>S</v>
      </c>
      <c r="M3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3" spans="1:13" x14ac:dyDescent="0.25">
      <c r="A3733" s="164">
        <f>+Exports!A3736</f>
        <v>44717</v>
      </c>
      <c r="B3733" s="165">
        <f t="shared" si="232"/>
        <v>2022</v>
      </c>
      <c r="C3733" s="165">
        <f t="shared" si="233"/>
        <v>6</v>
      </c>
      <c r="D3733" s="165">
        <f t="shared" si="234"/>
        <v>5</v>
      </c>
      <c r="E3733" s="165">
        <f>+Exports!B3736</f>
        <v>12</v>
      </c>
      <c r="F3733" s="165">
        <f>+WEEKDAY(ExportsELAP[[#This Row],[Date Prevailing]],1)</f>
        <v>1</v>
      </c>
      <c r="G3733" s="165">
        <f>+COUNTIFS(ECR_Hours!$K$6:$K$7,ExportsELAP[[#This Row],[Date Prevailing]])</f>
        <v>0</v>
      </c>
      <c r="H3733" s="165">
        <f t="shared" si="235"/>
        <v>1</v>
      </c>
      <c r="I3733" s="166">
        <f>+Exports!G3736</f>
        <v>24416.2919</v>
      </c>
      <c r="J3733" s="166">
        <f>+'ELAP_IPCO-APND'!D3736</f>
        <v>-3.2000000000000001E-2</v>
      </c>
      <c r="K3733" s="166">
        <f>+(ExportsELAP[[#This Row],[Exports kWh - MPT]]/1000)*ExportsELAP[[#This Row],[EIM Price]]</f>
        <v>-0.78132134080000004</v>
      </c>
      <c r="L3733" s="167" t="str">
        <f>+INDEX(ECR_Hours!$I$12:$I$15,MATCH(ExportsELAP[[#This Row],[Date Prevailing]],ECR_Hours!$H$12:$H$15,1))</f>
        <v>S</v>
      </c>
      <c r="M3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4" spans="1:13" x14ac:dyDescent="0.25">
      <c r="A3734" s="164">
        <f>+Exports!A3737</f>
        <v>44717</v>
      </c>
      <c r="B3734" s="165">
        <f t="shared" si="232"/>
        <v>2022</v>
      </c>
      <c r="C3734" s="165">
        <f t="shared" si="233"/>
        <v>6</v>
      </c>
      <c r="D3734" s="165">
        <f t="shared" si="234"/>
        <v>5</v>
      </c>
      <c r="E3734" s="165">
        <f>+Exports!B3737</f>
        <v>13</v>
      </c>
      <c r="F3734" s="165">
        <f>+WEEKDAY(ExportsELAP[[#This Row],[Date Prevailing]],1)</f>
        <v>1</v>
      </c>
      <c r="G3734" s="165">
        <f>+COUNTIFS(ECR_Hours!$K$6:$K$7,ExportsELAP[[#This Row],[Date Prevailing]])</f>
        <v>0</v>
      </c>
      <c r="H3734" s="165">
        <f t="shared" si="235"/>
        <v>1</v>
      </c>
      <c r="I3734" s="166">
        <f>+Exports!G3737</f>
        <v>29506.5003</v>
      </c>
      <c r="J3734" s="166">
        <f>+'ELAP_IPCO-APND'!D3737</f>
        <v>1.5528200000000001</v>
      </c>
      <c r="K3734" s="166">
        <f>+(ExportsELAP[[#This Row],[Exports kWh - MPT]]/1000)*ExportsELAP[[#This Row],[EIM Price]]</f>
        <v>45.818283795846</v>
      </c>
      <c r="L3734" s="167" t="str">
        <f>+INDEX(ECR_Hours!$I$12:$I$15,MATCH(ExportsELAP[[#This Row],[Date Prevailing]],ECR_Hours!$H$12:$H$15,1))</f>
        <v>S</v>
      </c>
      <c r="M3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5" spans="1:13" x14ac:dyDescent="0.25">
      <c r="A3735" s="164">
        <f>+Exports!A3738</f>
        <v>44717</v>
      </c>
      <c r="B3735" s="165">
        <f t="shared" si="232"/>
        <v>2022</v>
      </c>
      <c r="C3735" s="165">
        <f t="shared" si="233"/>
        <v>6</v>
      </c>
      <c r="D3735" s="165">
        <f t="shared" si="234"/>
        <v>5</v>
      </c>
      <c r="E3735" s="165">
        <f>+Exports!B3738</f>
        <v>14</v>
      </c>
      <c r="F3735" s="165">
        <f>+WEEKDAY(ExportsELAP[[#This Row],[Date Prevailing]],1)</f>
        <v>1</v>
      </c>
      <c r="G3735" s="165">
        <f>+COUNTIFS(ECR_Hours!$K$6:$K$7,ExportsELAP[[#This Row],[Date Prevailing]])</f>
        <v>0</v>
      </c>
      <c r="H3735" s="165">
        <f t="shared" si="235"/>
        <v>1</v>
      </c>
      <c r="I3735" s="166">
        <f>+Exports!G3738</f>
        <v>35221.178799999994</v>
      </c>
      <c r="J3735" s="166">
        <f>+'ELAP_IPCO-APND'!D3738</f>
        <v>15.578189999999999</v>
      </c>
      <c r="K3735" s="166">
        <f>+(ExportsELAP[[#This Row],[Exports kWh - MPT]]/1000)*ExportsELAP[[#This Row],[EIM Price]]</f>
        <v>548.68221537037198</v>
      </c>
      <c r="L3735" s="167" t="str">
        <f>+INDEX(ECR_Hours!$I$12:$I$15,MATCH(ExportsELAP[[#This Row],[Date Prevailing]],ECR_Hours!$H$12:$H$15,1))</f>
        <v>S</v>
      </c>
      <c r="M3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6" spans="1:13" x14ac:dyDescent="0.25">
      <c r="A3736" s="164">
        <f>+Exports!A3739</f>
        <v>44717</v>
      </c>
      <c r="B3736" s="165">
        <f t="shared" si="232"/>
        <v>2022</v>
      </c>
      <c r="C3736" s="165">
        <f t="shared" si="233"/>
        <v>6</v>
      </c>
      <c r="D3736" s="165">
        <f t="shared" si="234"/>
        <v>5</v>
      </c>
      <c r="E3736" s="165">
        <f>+Exports!B3739</f>
        <v>15</v>
      </c>
      <c r="F3736" s="165">
        <f>+WEEKDAY(ExportsELAP[[#This Row],[Date Prevailing]],1)</f>
        <v>1</v>
      </c>
      <c r="G3736" s="165">
        <f>+COUNTIFS(ECR_Hours!$K$6:$K$7,ExportsELAP[[#This Row],[Date Prevailing]])</f>
        <v>0</v>
      </c>
      <c r="H3736" s="165">
        <f t="shared" si="235"/>
        <v>1</v>
      </c>
      <c r="I3736" s="166">
        <f>+Exports!G3739</f>
        <v>27783.686600000001</v>
      </c>
      <c r="J3736" s="166">
        <f>+'ELAP_IPCO-APND'!D3739</f>
        <v>10.618449999999999</v>
      </c>
      <c r="K3736" s="166">
        <f>+(ExportsELAP[[#This Row],[Exports kWh - MPT]]/1000)*ExportsELAP[[#This Row],[EIM Price]]</f>
        <v>295.01968697776999</v>
      </c>
      <c r="L3736" s="167" t="str">
        <f>+INDEX(ECR_Hours!$I$12:$I$15,MATCH(ExportsELAP[[#This Row],[Date Prevailing]],ECR_Hours!$H$12:$H$15,1))</f>
        <v>S</v>
      </c>
      <c r="M3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7" spans="1:13" x14ac:dyDescent="0.25">
      <c r="A3737" s="164">
        <f>+Exports!A3740</f>
        <v>44717</v>
      </c>
      <c r="B3737" s="165">
        <f t="shared" si="232"/>
        <v>2022</v>
      </c>
      <c r="C3737" s="165">
        <f t="shared" si="233"/>
        <v>6</v>
      </c>
      <c r="D3737" s="165">
        <f t="shared" si="234"/>
        <v>5</v>
      </c>
      <c r="E3737" s="165">
        <f>+Exports!B3740</f>
        <v>16</v>
      </c>
      <c r="F3737" s="165">
        <f>+WEEKDAY(ExportsELAP[[#This Row],[Date Prevailing]],1)</f>
        <v>1</v>
      </c>
      <c r="G3737" s="165">
        <f>+COUNTIFS(ECR_Hours!$K$6:$K$7,ExportsELAP[[#This Row],[Date Prevailing]])</f>
        <v>0</v>
      </c>
      <c r="H3737" s="165">
        <f t="shared" si="235"/>
        <v>1</v>
      </c>
      <c r="I3737" s="166">
        <f>+Exports!G3740</f>
        <v>17974.020399999998</v>
      </c>
      <c r="J3737" s="166">
        <f>+'ELAP_IPCO-APND'!D3740</f>
        <v>11.82058</v>
      </c>
      <c r="K3737" s="166">
        <f>+(ExportsELAP[[#This Row],[Exports kWh - MPT]]/1000)*ExportsELAP[[#This Row],[EIM Price]]</f>
        <v>212.46334605983196</v>
      </c>
      <c r="L3737" s="167" t="str">
        <f>+INDEX(ECR_Hours!$I$12:$I$15,MATCH(ExportsELAP[[#This Row],[Date Prevailing]],ECR_Hours!$H$12:$H$15,1))</f>
        <v>S</v>
      </c>
      <c r="M3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8" spans="1:13" x14ac:dyDescent="0.25">
      <c r="A3738" s="164">
        <f>+Exports!A3741</f>
        <v>44717</v>
      </c>
      <c r="B3738" s="165">
        <f t="shared" si="232"/>
        <v>2022</v>
      </c>
      <c r="C3738" s="165">
        <f t="shared" si="233"/>
        <v>6</v>
      </c>
      <c r="D3738" s="165">
        <f t="shared" si="234"/>
        <v>5</v>
      </c>
      <c r="E3738" s="165">
        <f>+Exports!B3741</f>
        <v>17</v>
      </c>
      <c r="F3738" s="165">
        <f>+WEEKDAY(ExportsELAP[[#This Row],[Date Prevailing]],1)</f>
        <v>1</v>
      </c>
      <c r="G3738" s="165">
        <f>+COUNTIFS(ECR_Hours!$K$6:$K$7,ExportsELAP[[#This Row],[Date Prevailing]])</f>
        <v>0</v>
      </c>
      <c r="H3738" s="165">
        <f t="shared" si="235"/>
        <v>1</v>
      </c>
      <c r="I3738" s="166">
        <f>+Exports!G3741</f>
        <v>28987.748300000003</v>
      </c>
      <c r="J3738" s="166">
        <f>+'ELAP_IPCO-APND'!D3741</f>
        <v>24.56962</v>
      </c>
      <c r="K3738" s="166">
        <f>+(ExportsELAP[[#This Row],[Exports kWh - MPT]]/1000)*ExportsELAP[[#This Row],[EIM Price]]</f>
        <v>712.21796038664604</v>
      </c>
      <c r="L3738" s="167" t="str">
        <f>+INDEX(ECR_Hours!$I$12:$I$15,MATCH(ExportsELAP[[#This Row],[Date Prevailing]],ECR_Hours!$H$12:$H$15,1))</f>
        <v>S</v>
      </c>
      <c r="M3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39" spans="1:13" x14ac:dyDescent="0.25">
      <c r="A3739" s="164">
        <f>+Exports!A3742</f>
        <v>44717</v>
      </c>
      <c r="B3739" s="165">
        <f t="shared" si="232"/>
        <v>2022</v>
      </c>
      <c r="C3739" s="165">
        <f t="shared" si="233"/>
        <v>6</v>
      </c>
      <c r="D3739" s="165">
        <f t="shared" si="234"/>
        <v>5</v>
      </c>
      <c r="E3739" s="165">
        <f>+Exports!B3742</f>
        <v>18</v>
      </c>
      <c r="F3739" s="165">
        <f>+WEEKDAY(ExportsELAP[[#This Row],[Date Prevailing]],1)</f>
        <v>1</v>
      </c>
      <c r="G3739" s="165">
        <f>+COUNTIFS(ECR_Hours!$K$6:$K$7,ExportsELAP[[#This Row],[Date Prevailing]])</f>
        <v>0</v>
      </c>
      <c r="H3739" s="165">
        <f t="shared" si="235"/>
        <v>1</v>
      </c>
      <c r="I3739" s="166">
        <f>+Exports!G3742</f>
        <v>19854.586600000002</v>
      </c>
      <c r="J3739" s="166">
        <f>+'ELAP_IPCO-APND'!D3742</f>
        <v>36.462560000000003</v>
      </c>
      <c r="K3739" s="166">
        <f>+(ExportsELAP[[#This Row],[Exports kWh - MPT]]/1000)*ExportsELAP[[#This Row],[EIM Price]]</f>
        <v>723.9490551776961</v>
      </c>
      <c r="L3739" s="167" t="str">
        <f>+INDEX(ECR_Hours!$I$12:$I$15,MATCH(ExportsELAP[[#This Row],[Date Prevailing]],ECR_Hours!$H$12:$H$15,1))</f>
        <v>S</v>
      </c>
      <c r="M3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0" spans="1:13" x14ac:dyDescent="0.25">
      <c r="A3740" s="164">
        <f>+Exports!A3743</f>
        <v>44717</v>
      </c>
      <c r="B3740" s="165">
        <f t="shared" si="232"/>
        <v>2022</v>
      </c>
      <c r="C3740" s="165">
        <f t="shared" si="233"/>
        <v>6</v>
      </c>
      <c r="D3740" s="165">
        <f t="shared" si="234"/>
        <v>5</v>
      </c>
      <c r="E3740" s="165">
        <f>+Exports!B3743</f>
        <v>19</v>
      </c>
      <c r="F3740" s="165">
        <f>+WEEKDAY(ExportsELAP[[#This Row],[Date Prevailing]],1)</f>
        <v>1</v>
      </c>
      <c r="G3740" s="165">
        <f>+COUNTIFS(ECR_Hours!$K$6:$K$7,ExportsELAP[[#This Row],[Date Prevailing]])</f>
        <v>0</v>
      </c>
      <c r="H3740" s="165">
        <f t="shared" si="235"/>
        <v>1</v>
      </c>
      <c r="I3740" s="166">
        <f>+Exports!G3743</f>
        <v>16624.6345</v>
      </c>
      <c r="J3740" s="166">
        <f>+'ELAP_IPCO-APND'!D3743</f>
        <v>17.967939999999999</v>
      </c>
      <c r="K3740" s="166">
        <f>+(ExportsELAP[[#This Row],[Exports kWh - MPT]]/1000)*ExportsELAP[[#This Row],[EIM Price]]</f>
        <v>298.71043521792996</v>
      </c>
      <c r="L3740" s="167" t="str">
        <f>+INDEX(ECR_Hours!$I$12:$I$15,MATCH(ExportsELAP[[#This Row],[Date Prevailing]],ECR_Hours!$H$12:$H$15,1))</f>
        <v>S</v>
      </c>
      <c r="M3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1" spans="1:13" x14ac:dyDescent="0.25">
      <c r="A3741" s="164">
        <f>+Exports!A3744</f>
        <v>44717</v>
      </c>
      <c r="B3741" s="165">
        <f t="shared" si="232"/>
        <v>2022</v>
      </c>
      <c r="C3741" s="165">
        <f t="shared" si="233"/>
        <v>6</v>
      </c>
      <c r="D3741" s="165">
        <f t="shared" si="234"/>
        <v>5</v>
      </c>
      <c r="E3741" s="165">
        <f>+Exports!B3744</f>
        <v>20</v>
      </c>
      <c r="F3741" s="165">
        <f>+WEEKDAY(ExportsELAP[[#This Row],[Date Prevailing]],1)</f>
        <v>1</v>
      </c>
      <c r="G3741" s="165">
        <f>+COUNTIFS(ECR_Hours!$K$6:$K$7,ExportsELAP[[#This Row],[Date Prevailing]])</f>
        <v>0</v>
      </c>
      <c r="H3741" s="165">
        <f t="shared" si="235"/>
        <v>1</v>
      </c>
      <c r="I3741" s="166">
        <f>+Exports!G3744</f>
        <v>5125.5109000000002</v>
      </c>
      <c r="J3741" s="166">
        <f>+'ELAP_IPCO-APND'!D3744</f>
        <v>31.072389999999999</v>
      </c>
      <c r="K3741" s="166">
        <f>+(ExportsELAP[[#This Row],[Exports kWh - MPT]]/1000)*ExportsELAP[[#This Row],[EIM Price]]</f>
        <v>159.261873634051</v>
      </c>
      <c r="L3741" s="167" t="str">
        <f>+INDEX(ECR_Hours!$I$12:$I$15,MATCH(ExportsELAP[[#This Row],[Date Prevailing]],ECR_Hours!$H$12:$H$15,1))</f>
        <v>S</v>
      </c>
      <c r="M3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2" spans="1:13" x14ac:dyDescent="0.25">
      <c r="A3742" s="164">
        <f>+Exports!A3745</f>
        <v>44717</v>
      </c>
      <c r="B3742" s="165">
        <f t="shared" si="232"/>
        <v>2022</v>
      </c>
      <c r="C3742" s="165">
        <f t="shared" si="233"/>
        <v>6</v>
      </c>
      <c r="D3742" s="165">
        <f t="shared" si="234"/>
        <v>5</v>
      </c>
      <c r="E3742" s="165">
        <f>+Exports!B3745</f>
        <v>21</v>
      </c>
      <c r="F3742" s="165">
        <f>+WEEKDAY(ExportsELAP[[#This Row],[Date Prevailing]],1)</f>
        <v>1</v>
      </c>
      <c r="G3742" s="165">
        <f>+COUNTIFS(ECR_Hours!$K$6:$K$7,ExportsELAP[[#This Row],[Date Prevailing]])</f>
        <v>0</v>
      </c>
      <c r="H3742" s="165">
        <f t="shared" si="235"/>
        <v>1</v>
      </c>
      <c r="I3742" s="166">
        <f>+Exports!G3745</f>
        <v>287.93870000000004</v>
      </c>
      <c r="J3742" s="166">
        <f>+'ELAP_IPCO-APND'!D3745</f>
        <v>66.500699999999995</v>
      </c>
      <c r="K3742" s="166">
        <f>+(ExportsELAP[[#This Row],[Exports kWh - MPT]]/1000)*ExportsELAP[[#This Row],[EIM Price]]</f>
        <v>19.148125107090003</v>
      </c>
      <c r="L3742" s="167" t="str">
        <f>+INDEX(ECR_Hours!$I$12:$I$15,MATCH(ExportsELAP[[#This Row],[Date Prevailing]],ECR_Hours!$H$12:$H$15,1))</f>
        <v>S</v>
      </c>
      <c r="M3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3" spans="1:13" x14ac:dyDescent="0.25">
      <c r="A3743" s="164">
        <f>+Exports!A3746</f>
        <v>44717</v>
      </c>
      <c r="B3743" s="165">
        <f t="shared" si="232"/>
        <v>2022</v>
      </c>
      <c r="C3743" s="165">
        <f t="shared" si="233"/>
        <v>6</v>
      </c>
      <c r="D3743" s="165">
        <f t="shared" si="234"/>
        <v>5</v>
      </c>
      <c r="E3743" s="165">
        <f>+Exports!B3746</f>
        <v>22</v>
      </c>
      <c r="F3743" s="165">
        <f>+WEEKDAY(ExportsELAP[[#This Row],[Date Prevailing]],1)</f>
        <v>1</v>
      </c>
      <c r="G3743" s="165">
        <f>+COUNTIFS(ECR_Hours!$K$6:$K$7,ExportsELAP[[#This Row],[Date Prevailing]])</f>
        <v>0</v>
      </c>
      <c r="H3743" s="165">
        <f t="shared" si="235"/>
        <v>1</v>
      </c>
      <c r="I3743" s="166">
        <f>+Exports!G3746</f>
        <v>28.071899999999999</v>
      </c>
      <c r="J3743" s="166">
        <f>+'ELAP_IPCO-APND'!D3746</f>
        <v>97.082589999999996</v>
      </c>
      <c r="K3743" s="166">
        <f>+(ExportsELAP[[#This Row],[Exports kWh - MPT]]/1000)*ExportsELAP[[#This Row],[EIM Price]]</f>
        <v>2.7252927582209998</v>
      </c>
      <c r="L3743" s="167" t="str">
        <f>+INDEX(ECR_Hours!$I$12:$I$15,MATCH(ExportsELAP[[#This Row],[Date Prevailing]],ECR_Hours!$H$12:$H$15,1))</f>
        <v>S</v>
      </c>
      <c r="M3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4" spans="1:13" x14ac:dyDescent="0.25">
      <c r="A3744" s="164">
        <f>+Exports!A3747</f>
        <v>44717</v>
      </c>
      <c r="B3744" s="165">
        <f t="shared" si="232"/>
        <v>2022</v>
      </c>
      <c r="C3744" s="165">
        <f t="shared" si="233"/>
        <v>6</v>
      </c>
      <c r="D3744" s="165">
        <f t="shared" si="234"/>
        <v>5</v>
      </c>
      <c r="E3744" s="165">
        <f>+Exports!B3747</f>
        <v>23</v>
      </c>
      <c r="F3744" s="165">
        <f>+WEEKDAY(ExportsELAP[[#This Row],[Date Prevailing]],1)</f>
        <v>1</v>
      </c>
      <c r="G3744" s="165">
        <f>+COUNTIFS(ECR_Hours!$K$6:$K$7,ExportsELAP[[#This Row],[Date Prevailing]])</f>
        <v>0</v>
      </c>
      <c r="H3744" s="165">
        <f t="shared" si="235"/>
        <v>1</v>
      </c>
      <c r="I3744" s="166">
        <f>+Exports!G3747</f>
        <v>26.290099999999999</v>
      </c>
      <c r="J3744" s="166">
        <f>+'ELAP_IPCO-APND'!D3747</f>
        <v>64.034769999999995</v>
      </c>
      <c r="K3744" s="166">
        <f>+(ExportsELAP[[#This Row],[Exports kWh - MPT]]/1000)*ExportsELAP[[#This Row],[EIM Price]]</f>
        <v>1.6834805067769998</v>
      </c>
      <c r="L3744" s="167" t="str">
        <f>+INDEX(ECR_Hours!$I$12:$I$15,MATCH(ExportsELAP[[#This Row],[Date Prevailing]],ECR_Hours!$H$12:$H$15,1))</f>
        <v>S</v>
      </c>
      <c r="M3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5" spans="1:13" x14ac:dyDescent="0.25">
      <c r="A3745" s="164">
        <f>+Exports!A3748</f>
        <v>44717</v>
      </c>
      <c r="B3745" s="165">
        <f t="shared" si="232"/>
        <v>2022</v>
      </c>
      <c r="C3745" s="165">
        <f t="shared" si="233"/>
        <v>6</v>
      </c>
      <c r="D3745" s="165">
        <f t="shared" si="234"/>
        <v>5</v>
      </c>
      <c r="E3745" s="165">
        <f>+Exports!B3748</f>
        <v>24</v>
      </c>
      <c r="F3745" s="165">
        <f>+WEEKDAY(ExportsELAP[[#This Row],[Date Prevailing]],1)</f>
        <v>1</v>
      </c>
      <c r="G3745" s="165">
        <f>+COUNTIFS(ECR_Hours!$K$6:$K$7,ExportsELAP[[#This Row],[Date Prevailing]])</f>
        <v>0</v>
      </c>
      <c r="H3745" s="165">
        <f t="shared" si="235"/>
        <v>1</v>
      </c>
      <c r="I3745" s="166">
        <f>+Exports!G3748</f>
        <v>93.604300000000009</v>
      </c>
      <c r="J3745" s="166">
        <f>+'ELAP_IPCO-APND'!D3748</f>
        <v>51.82009</v>
      </c>
      <c r="K3745" s="166">
        <f>+(ExportsELAP[[#This Row],[Exports kWh - MPT]]/1000)*ExportsELAP[[#This Row],[EIM Price]]</f>
        <v>4.8505832503870012</v>
      </c>
      <c r="L3745" s="167" t="str">
        <f>+INDEX(ECR_Hours!$I$12:$I$15,MATCH(ExportsELAP[[#This Row],[Date Prevailing]],ECR_Hours!$H$12:$H$15,1))</f>
        <v>S</v>
      </c>
      <c r="M3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6" spans="1:13" x14ac:dyDescent="0.25">
      <c r="A3746" s="164">
        <f>+Exports!A3749</f>
        <v>44718</v>
      </c>
      <c r="B3746" s="165">
        <f t="shared" si="232"/>
        <v>2022</v>
      </c>
      <c r="C3746" s="165">
        <f t="shared" si="233"/>
        <v>6</v>
      </c>
      <c r="D3746" s="165">
        <f t="shared" si="234"/>
        <v>6</v>
      </c>
      <c r="E3746" s="165">
        <f>+Exports!B3749</f>
        <v>1</v>
      </c>
      <c r="F3746" s="165">
        <f>+WEEKDAY(ExportsELAP[[#This Row],[Date Prevailing]],1)</f>
        <v>2</v>
      </c>
      <c r="G3746" s="165">
        <f>+COUNTIFS(ECR_Hours!$K$6:$K$7,ExportsELAP[[#This Row],[Date Prevailing]])</f>
        <v>0</v>
      </c>
      <c r="H3746" s="165">
        <f t="shared" si="235"/>
        <v>2</v>
      </c>
      <c r="I3746" s="166">
        <f>+Exports!G3749</f>
        <v>30.914099999999998</v>
      </c>
      <c r="J3746" s="166">
        <f>+'ELAP_IPCO-APND'!D3749</f>
        <v>35.67456</v>
      </c>
      <c r="K3746" s="166">
        <f>+(ExportsELAP[[#This Row],[Exports kWh - MPT]]/1000)*ExportsELAP[[#This Row],[EIM Price]]</f>
        <v>1.1028469152959999</v>
      </c>
      <c r="L3746" s="167" t="str">
        <f>+INDEX(ECR_Hours!$I$12:$I$15,MATCH(ExportsELAP[[#This Row],[Date Prevailing]],ECR_Hours!$H$12:$H$15,1))</f>
        <v>S</v>
      </c>
      <c r="M3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7" spans="1:13" x14ac:dyDescent="0.25">
      <c r="A3747" s="164">
        <f>+Exports!A3750</f>
        <v>44718</v>
      </c>
      <c r="B3747" s="165">
        <f t="shared" si="232"/>
        <v>2022</v>
      </c>
      <c r="C3747" s="165">
        <f t="shared" si="233"/>
        <v>6</v>
      </c>
      <c r="D3747" s="165">
        <f t="shared" si="234"/>
        <v>6</v>
      </c>
      <c r="E3747" s="165">
        <f>+Exports!B3750</f>
        <v>2</v>
      </c>
      <c r="F3747" s="165">
        <f>+WEEKDAY(ExportsELAP[[#This Row],[Date Prevailing]],1)</f>
        <v>2</v>
      </c>
      <c r="G3747" s="165">
        <f>+COUNTIFS(ECR_Hours!$K$6:$K$7,ExportsELAP[[#This Row],[Date Prevailing]])</f>
        <v>0</v>
      </c>
      <c r="H3747" s="165">
        <f t="shared" si="235"/>
        <v>2</v>
      </c>
      <c r="I3747" s="166">
        <f>+Exports!G3750</f>
        <v>26.355999999999998</v>
      </c>
      <c r="J3747" s="166">
        <f>+'ELAP_IPCO-APND'!D3750</f>
        <v>-2.9150399999999999</v>
      </c>
      <c r="K3747" s="166">
        <f>+(ExportsELAP[[#This Row],[Exports kWh - MPT]]/1000)*ExportsELAP[[#This Row],[EIM Price]]</f>
        <v>-7.6828794239999984E-2</v>
      </c>
      <c r="L3747" s="167" t="str">
        <f>+INDEX(ECR_Hours!$I$12:$I$15,MATCH(ExportsELAP[[#This Row],[Date Prevailing]],ECR_Hours!$H$12:$H$15,1))</f>
        <v>S</v>
      </c>
      <c r="M3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8" spans="1:13" x14ac:dyDescent="0.25">
      <c r="A3748" s="164">
        <f>+Exports!A3751</f>
        <v>44718</v>
      </c>
      <c r="B3748" s="165">
        <f t="shared" si="232"/>
        <v>2022</v>
      </c>
      <c r="C3748" s="165">
        <f t="shared" si="233"/>
        <v>6</v>
      </c>
      <c r="D3748" s="165">
        <f t="shared" si="234"/>
        <v>6</v>
      </c>
      <c r="E3748" s="165">
        <f>+Exports!B3751</f>
        <v>3</v>
      </c>
      <c r="F3748" s="165">
        <f>+WEEKDAY(ExportsELAP[[#This Row],[Date Prevailing]],1)</f>
        <v>2</v>
      </c>
      <c r="G3748" s="165">
        <f>+COUNTIFS(ECR_Hours!$K$6:$K$7,ExportsELAP[[#This Row],[Date Prevailing]])</f>
        <v>0</v>
      </c>
      <c r="H3748" s="165">
        <f t="shared" si="235"/>
        <v>2</v>
      </c>
      <c r="I3748" s="166">
        <f>+Exports!G3751</f>
        <v>27.072499999999998</v>
      </c>
      <c r="J3748" s="166">
        <f>+'ELAP_IPCO-APND'!D3751</f>
        <v>-10.12801</v>
      </c>
      <c r="K3748" s="166">
        <f>+(ExportsELAP[[#This Row],[Exports kWh - MPT]]/1000)*ExportsELAP[[#This Row],[EIM Price]]</f>
        <v>-0.27419055072499998</v>
      </c>
      <c r="L3748" s="167" t="str">
        <f>+INDEX(ECR_Hours!$I$12:$I$15,MATCH(ExportsELAP[[#This Row],[Date Prevailing]],ECR_Hours!$H$12:$H$15,1))</f>
        <v>S</v>
      </c>
      <c r="M3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49" spans="1:13" x14ac:dyDescent="0.25">
      <c r="A3749" s="164">
        <f>+Exports!A3752</f>
        <v>44718</v>
      </c>
      <c r="B3749" s="165">
        <f t="shared" si="232"/>
        <v>2022</v>
      </c>
      <c r="C3749" s="165">
        <f t="shared" si="233"/>
        <v>6</v>
      </c>
      <c r="D3749" s="165">
        <f t="shared" si="234"/>
        <v>6</v>
      </c>
      <c r="E3749" s="165">
        <f>+Exports!B3752</f>
        <v>4</v>
      </c>
      <c r="F3749" s="165">
        <f>+WEEKDAY(ExportsELAP[[#This Row],[Date Prevailing]],1)</f>
        <v>2</v>
      </c>
      <c r="G3749" s="165">
        <f>+COUNTIFS(ECR_Hours!$K$6:$K$7,ExportsELAP[[#This Row],[Date Prevailing]])</f>
        <v>0</v>
      </c>
      <c r="H3749" s="165">
        <f t="shared" si="235"/>
        <v>2</v>
      </c>
      <c r="I3749" s="166">
        <f>+Exports!G3752</f>
        <v>33.6022999999999</v>
      </c>
      <c r="J3749" s="166">
        <f>+'ELAP_IPCO-APND'!D3752</f>
        <v>4.5366099999999996</v>
      </c>
      <c r="K3749" s="166">
        <f>+(ExportsELAP[[#This Row],[Exports kWh - MPT]]/1000)*ExportsELAP[[#This Row],[EIM Price]]</f>
        <v>0.15244053020299952</v>
      </c>
      <c r="L3749" s="167" t="str">
        <f>+INDEX(ECR_Hours!$I$12:$I$15,MATCH(ExportsELAP[[#This Row],[Date Prevailing]],ECR_Hours!$H$12:$H$15,1))</f>
        <v>S</v>
      </c>
      <c r="M3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0" spans="1:13" x14ac:dyDescent="0.25">
      <c r="A3750" s="164">
        <f>+Exports!A3753</f>
        <v>44718</v>
      </c>
      <c r="B3750" s="165">
        <f t="shared" si="232"/>
        <v>2022</v>
      </c>
      <c r="C3750" s="165">
        <f t="shared" si="233"/>
        <v>6</v>
      </c>
      <c r="D3750" s="165">
        <f t="shared" si="234"/>
        <v>6</v>
      </c>
      <c r="E3750" s="165">
        <f>+Exports!B3753</f>
        <v>5</v>
      </c>
      <c r="F3750" s="165">
        <f>+WEEKDAY(ExportsELAP[[#This Row],[Date Prevailing]],1)</f>
        <v>2</v>
      </c>
      <c r="G3750" s="165">
        <f>+COUNTIFS(ECR_Hours!$K$6:$K$7,ExportsELAP[[#This Row],[Date Prevailing]])</f>
        <v>0</v>
      </c>
      <c r="H3750" s="165">
        <f t="shared" si="235"/>
        <v>2</v>
      </c>
      <c r="I3750" s="166">
        <f>+Exports!G3753</f>
        <v>36.978699999999996</v>
      </c>
      <c r="J3750" s="166">
        <f>+'ELAP_IPCO-APND'!D3753</f>
        <v>31.939070000000001</v>
      </c>
      <c r="K3750" s="166">
        <f>+(ExportsELAP[[#This Row],[Exports kWh - MPT]]/1000)*ExportsELAP[[#This Row],[EIM Price]]</f>
        <v>1.181065287809</v>
      </c>
      <c r="L3750" s="167" t="str">
        <f>+INDEX(ECR_Hours!$I$12:$I$15,MATCH(ExportsELAP[[#This Row],[Date Prevailing]],ECR_Hours!$H$12:$H$15,1))</f>
        <v>S</v>
      </c>
      <c r="M3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1" spans="1:13" x14ac:dyDescent="0.25">
      <c r="A3751" s="164">
        <f>+Exports!A3754</f>
        <v>44718</v>
      </c>
      <c r="B3751" s="165">
        <f t="shared" si="232"/>
        <v>2022</v>
      </c>
      <c r="C3751" s="165">
        <f t="shared" si="233"/>
        <v>6</v>
      </c>
      <c r="D3751" s="165">
        <f t="shared" si="234"/>
        <v>6</v>
      </c>
      <c r="E3751" s="165">
        <f>+Exports!B3754</f>
        <v>6</v>
      </c>
      <c r="F3751" s="165">
        <f>+WEEKDAY(ExportsELAP[[#This Row],[Date Prevailing]],1)</f>
        <v>2</v>
      </c>
      <c r="G3751" s="165">
        <f>+COUNTIFS(ECR_Hours!$K$6:$K$7,ExportsELAP[[#This Row],[Date Prevailing]])</f>
        <v>0</v>
      </c>
      <c r="H3751" s="165">
        <f t="shared" si="235"/>
        <v>2</v>
      </c>
      <c r="I3751" s="166">
        <f>+Exports!G3754</f>
        <v>34.3141999999999</v>
      </c>
      <c r="J3751" s="166">
        <f>+'ELAP_IPCO-APND'!D3754</f>
        <v>44.89367</v>
      </c>
      <c r="K3751" s="166">
        <f>+(ExportsELAP[[#This Row],[Exports kWh - MPT]]/1000)*ExportsELAP[[#This Row],[EIM Price]]</f>
        <v>1.5404903711139954</v>
      </c>
      <c r="L3751" s="167" t="str">
        <f>+INDEX(ECR_Hours!$I$12:$I$15,MATCH(ExportsELAP[[#This Row],[Date Prevailing]],ECR_Hours!$H$12:$H$15,1))</f>
        <v>S</v>
      </c>
      <c r="M3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2" spans="1:13" x14ac:dyDescent="0.25">
      <c r="A3752" s="164">
        <f>+Exports!A3755</f>
        <v>44718</v>
      </c>
      <c r="B3752" s="165">
        <f t="shared" si="232"/>
        <v>2022</v>
      </c>
      <c r="C3752" s="165">
        <f t="shared" si="233"/>
        <v>6</v>
      </c>
      <c r="D3752" s="165">
        <f t="shared" si="234"/>
        <v>6</v>
      </c>
      <c r="E3752" s="165">
        <f>+Exports!B3755</f>
        <v>7</v>
      </c>
      <c r="F3752" s="165">
        <f>+WEEKDAY(ExportsELAP[[#This Row],[Date Prevailing]],1)</f>
        <v>2</v>
      </c>
      <c r="G3752" s="165">
        <f>+COUNTIFS(ECR_Hours!$K$6:$K$7,ExportsELAP[[#This Row],[Date Prevailing]])</f>
        <v>0</v>
      </c>
      <c r="H3752" s="165">
        <f t="shared" si="235"/>
        <v>2</v>
      </c>
      <c r="I3752" s="166">
        <f>+Exports!G3755</f>
        <v>1927.2491</v>
      </c>
      <c r="J3752" s="166">
        <f>+'ELAP_IPCO-APND'!D3755</f>
        <v>42.08155</v>
      </c>
      <c r="K3752" s="166">
        <f>+(ExportsELAP[[#This Row],[Exports kWh - MPT]]/1000)*ExportsELAP[[#This Row],[EIM Price]]</f>
        <v>81.101629364105008</v>
      </c>
      <c r="L3752" s="167" t="str">
        <f>+INDEX(ECR_Hours!$I$12:$I$15,MATCH(ExportsELAP[[#This Row],[Date Prevailing]],ECR_Hours!$H$12:$H$15,1))</f>
        <v>S</v>
      </c>
      <c r="M3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3" spans="1:13" x14ac:dyDescent="0.25">
      <c r="A3753" s="164">
        <f>+Exports!A3756</f>
        <v>44718</v>
      </c>
      <c r="B3753" s="165">
        <f t="shared" si="232"/>
        <v>2022</v>
      </c>
      <c r="C3753" s="165">
        <f t="shared" si="233"/>
        <v>6</v>
      </c>
      <c r="D3753" s="165">
        <f t="shared" si="234"/>
        <v>6</v>
      </c>
      <c r="E3753" s="165">
        <f>+Exports!B3756</f>
        <v>8</v>
      </c>
      <c r="F3753" s="165">
        <f>+WEEKDAY(ExportsELAP[[#This Row],[Date Prevailing]],1)</f>
        <v>2</v>
      </c>
      <c r="G3753" s="165">
        <f>+COUNTIFS(ECR_Hours!$K$6:$K$7,ExportsELAP[[#This Row],[Date Prevailing]])</f>
        <v>0</v>
      </c>
      <c r="H3753" s="165">
        <f t="shared" si="235"/>
        <v>2</v>
      </c>
      <c r="I3753" s="166">
        <f>+Exports!G3756</f>
        <v>10391.338</v>
      </c>
      <c r="J3753" s="166">
        <f>+'ELAP_IPCO-APND'!D3756</f>
        <v>39.877940000000002</v>
      </c>
      <c r="K3753" s="166">
        <f>+(ExportsELAP[[#This Row],[Exports kWh - MPT]]/1000)*ExportsELAP[[#This Row],[EIM Price]]</f>
        <v>414.38515328372</v>
      </c>
      <c r="L3753" s="167" t="str">
        <f>+INDEX(ECR_Hours!$I$12:$I$15,MATCH(ExportsELAP[[#This Row],[Date Prevailing]],ECR_Hours!$H$12:$H$15,1))</f>
        <v>S</v>
      </c>
      <c r="M3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4" spans="1:13" x14ac:dyDescent="0.25">
      <c r="A3754" s="164">
        <f>+Exports!A3757</f>
        <v>44718</v>
      </c>
      <c r="B3754" s="165">
        <f t="shared" si="232"/>
        <v>2022</v>
      </c>
      <c r="C3754" s="165">
        <f t="shared" si="233"/>
        <v>6</v>
      </c>
      <c r="D3754" s="165">
        <f t="shared" si="234"/>
        <v>6</v>
      </c>
      <c r="E3754" s="165">
        <f>+Exports!B3757</f>
        <v>9</v>
      </c>
      <c r="F3754" s="165">
        <f>+WEEKDAY(ExportsELAP[[#This Row],[Date Prevailing]],1)</f>
        <v>2</v>
      </c>
      <c r="G3754" s="165">
        <f>+COUNTIFS(ECR_Hours!$K$6:$K$7,ExportsELAP[[#This Row],[Date Prevailing]])</f>
        <v>0</v>
      </c>
      <c r="H3754" s="165">
        <f t="shared" si="235"/>
        <v>2</v>
      </c>
      <c r="I3754" s="166">
        <f>+Exports!G3757</f>
        <v>21141.928599999999</v>
      </c>
      <c r="J3754" s="166">
        <f>+'ELAP_IPCO-APND'!D3757</f>
        <v>15.05062</v>
      </c>
      <c r="K3754" s="166">
        <f>+(ExportsELAP[[#This Row],[Exports kWh - MPT]]/1000)*ExportsELAP[[#This Row],[EIM Price]]</f>
        <v>318.19913342573199</v>
      </c>
      <c r="L3754" s="167" t="str">
        <f>+INDEX(ECR_Hours!$I$12:$I$15,MATCH(ExportsELAP[[#This Row],[Date Prevailing]],ECR_Hours!$H$12:$H$15,1))</f>
        <v>S</v>
      </c>
      <c r="M3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5" spans="1:13" x14ac:dyDescent="0.25">
      <c r="A3755" s="164">
        <f>+Exports!A3758</f>
        <v>44718</v>
      </c>
      <c r="B3755" s="165">
        <f t="shared" si="232"/>
        <v>2022</v>
      </c>
      <c r="C3755" s="165">
        <f t="shared" si="233"/>
        <v>6</v>
      </c>
      <c r="D3755" s="165">
        <f t="shared" si="234"/>
        <v>6</v>
      </c>
      <c r="E3755" s="165">
        <f>+Exports!B3758</f>
        <v>10</v>
      </c>
      <c r="F3755" s="165">
        <f>+WEEKDAY(ExportsELAP[[#This Row],[Date Prevailing]],1)</f>
        <v>2</v>
      </c>
      <c r="G3755" s="165">
        <f>+COUNTIFS(ECR_Hours!$K$6:$K$7,ExportsELAP[[#This Row],[Date Prevailing]])</f>
        <v>0</v>
      </c>
      <c r="H3755" s="165">
        <f t="shared" si="235"/>
        <v>2</v>
      </c>
      <c r="I3755" s="166">
        <f>+Exports!G3758</f>
        <v>34761.025699999998</v>
      </c>
      <c r="J3755" s="166">
        <f>+'ELAP_IPCO-APND'!D3758</f>
        <v>10.023680000000001</v>
      </c>
      <c r="K3755" s="166">
        <f>+(ExportsELAP[[#This Row],[Exports kWh - MPT]]/1000)*ExportsELAP[[#This Row],[EIM Price]]</f>
        <v>348.43339808857598</v>
      </c>
      <c r="L3755" s="167" t="str">
        <f>+INDEX(ECR_Hours!$I$12:$I$15,MATCH(ExportsELAP[[#This Row],[Date Prevailing]],ECR_Hours!$H$12:$H$15,1))</f>
        <v>S</v>
      </c>
      <c r="M3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6" spans="1:13" x14ac:dyDescent="0.25">
      <c r="A3756" s="164">
        <f>+Exports!A3759</f>
        <v>44718</v>
      </c>
      <c r="B3756" s="165">
        <f t="shared" si="232"/>
        <v>2022</v>
      </c>
      <c r="C3756" s="165">
        <f t="shared" si="233"/>
        <v>6</v>
      </c>
      <c r="D3756" s="165">
        <f t="shared" si="234"/>
        <v>6</v>
      </c>
      <c r="E3756" s="165">
        <f>+Exports!B3759</f>
        <v>11</v>
      </c>
      <c r="F3756" s="165">
        <f>+WEEKDAY(ExportsELAP[[#This Row],[Date Prevailing]],1)</f>
        <v>2</v>
      </c>
      <c r="G3756" s="165">
        <f>+COUNTIFS(ECR_Hours!$K$6:$K$7,ExportsELAP[[#This Row],[Date Prevailing]])</f>
        <v>0</v>
      </c>
      <c r="H3756" s="165">
        <f t="shared" si="235"/>
        <v>2</v>
      </c>
      <c r="I3756" s="166">
        <f>+Exports!G3759</f>
        <v>47174.564899999998</v>
      </c>
      <c r="J3756" s="166">
        <f>+'ELAP_IPCO-APND'!D3759</f>
        <v>10.2255</v>
      </c>
      <c r="K3756" s="166">
        <f>+(ExportsELAP[[#This Row],[Exports kWh - MPT]]/1000)*ExportsELAP[[#This Row],[EIM Price]]</f>
        <v>482.38351338494999</v>
      </c>
      <c r="L3756" s="167" t="str">
        <f>+INDEX(ECR_Hours!$I$12:$I$15,MATCH(ExportsELAP[[#This Row],[Date Prevailing]],ECR_Hours!$H$12:$H$15,1))</f>
        <v>S</v>
      </c>
      <c r="M3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7" spans="1:13" x14ac:dyDescent="0.25">
      <c r="A3757" s="164">
        <f>+Exports!A3760</f>
        <v>44718</v>
      </c>
      <c r="B3757" s="165">
        <f t="shared" si="232"/>
        <v>2022</v>
      </c>
      <c r="C3757" s="165">
        <f t="shared" si="233"/>
        <v>6</v>
      </c>
      <c r="D3757" s="165">
        <f t="shared" si="234"/>
        <v>6</v>
      </c>
      <c r="E3757" s="165">
        <f>+Exports!B3760</f>
        <v>12</v>
      </c>
      <c r="F3757" s="165">
        <f>+WEEKDAY(ExportsELAP[[#This Row],[Date Prevailing]],1)</f>
        <v>2</v>
      </c>
      <c r="G3757" s="165">
        <f>+COUNTIFS(ECR_Hours!$K$6:$K$7,ExportsELAP[[#This Row],[Date Prevailing]])</f>
        <v>0</v>
      </c>
      <c r="H3757" s="165">
        <f t="shared" si="235"/>
        <v>2</v>
      </c>
      <c r="I3757" s="166">
        <f>+Exports!G3760</f>
        <v>55355.892500000002</v>
      </c>
      <c r="J3757" s="166">
        <f>+'ELAP_IPCO-APND'!D3760</f>
        <v>8.5428599999999992</v>
      </c>
      <c r="K3757" s="166">
        <f>+(ExportsELAP[[#This Row],[Exports kWh - MPT]]/1000)*ExportsELAP[[#This Row],[EIM Price]]</f>
        <v>472.89763980254997</v>
      </c>
      <c r="L3757" s="167" t="str">
        <f>+INDEX(ECR_Hours!$I$12:$I$15,MATCH(ExportsELAP[[#This Row],[Date Prevailing]],ECR_Hours!$H$12:$H$15,1))</f>
        <v>S</v>
      </c>
      <c r="M3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8" spans="1:13" x14ac:dyDescent="0.25">
      <c r="A3758" s="164">
        <f>+Exports!A3761</f>
        <v>44718</v>
      </c>
      <c r="B3758" s="165">
        <f t="shared" si="232"/>
        <v>2022</v>
      </c>
      <c r="C3758" s="165">
        <f t="shared" si="233"/>
        <v>6</v>
      </c>
      <c r="D3758" s="165">
        <f t="shared" si="234"/>
        <v>6</v>
      </c>
      <c r="E3758" s="165">
        <f>+Exports!B3761</f>
        <v>13</v>
      </c>
      <c r="F3758" s="165">
        <f>+WEEKDAY(ExportsELAP[[#This Row],[Date Prevailing]],1)</f>
        <v>2</v>
      </c>
      <c r="G3758" s="165">
        <f>+COUNTIFS(ECR_Hours!$K$6:$K$7,ExportsELAP[[#This Row],[Date Prevailing]])</f>
        <v>0</v>
      </c>
      <c r="H3758" s="165">
        <f t="shared" si="235"/>
        <v>2</v>
      </c>
      <c r="I3758" s="166">
        <f>+Exports!G3761</f>
        <v>57378.741599999994</v>
      </c>
      <c r="J3758" s="166">
        <f>+'ELAP_IPCO-APND'!D3761</f>
        <v>20.031099999999999</v>
      </c>
      <c r="K3758" s="166">
        <f>+(ExportsELAP[[#This Row],[Exports kWh - MPT]]/1000)*ExportsELAP[[#This Row],[EIM Price]]</f>
        <v>1149.3593108637597</v>
      </c>
      <c r="L3758" s="167" t="str">
        <f>+INDEX(ECR_Hours!$I$12:$I$15,MATCH(ExportsELAP[[#This Row],[Date Prevailing]],ECR_Hours!$H$12:$H$15,1))</f>
        <v>S</v>
      </c>
      <c r="M3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59" spans="1:13" x14ac:dyDescent="0.25">
      <c r="A3759" s="164">
        <f>+Exports!A3762</f>
        <v>44718</v>
      </c>
      <c r="B3759" s="165">
        <f t="shared" si="232"/>
        <v>2022</v>
      </c>
      <c r="C3759" s="165">
        <f t="shared" si="233"/>
        <v>6</v>
      </c>
      <c r="D3759" s="165">
        <f t="shared" si="234"/>
        <v>6</v>
      </c>
      <c r="E3759" s="165">
        <f>+Exports!B3762</f>
        <v>14</v>
      </c>
      <c r="F3759" s="165">
        <f>+WEEKDAY(ExportsELAP[[#This Row],[Date Prevailing]],1)</f>
        <v>2</v>
      </c>
      <c r="G3759" s="165">
        <f>+COUNTIFS(ECR_Hours!$K$6:$K$7,ExportsELAP[[#This Row],[Date Prevailing]])</f>
        <v>0</v>
      </c>
      <c r="H3759" s="165">
        <f t="shared" si="235"/>
        <v>2</v>
      </c>
      <c r="I3759" s="166">
        <f>+Exports!G3762</f>
        <v>58777.479399999997</v>
      </c>
      <c r="J3759" s="166">
        <f>+'ELAP_IPCO-APND'!D3762</f>
        <v>34.681750000000001</v>
      </c>
      <c r="K3759" s="166">
        <f>+(ExportsELAP[[#This Row],[Exports kWh - MPT]]/1000)*ExportsELAP[[#This Row],[EIM Price]]</f>
        <v>2038.5058461809499</v>
      </c>
      <c r="L3759" s="167" t="str">
        <f>+INDEX(ECR_Hours!$I$12:$I$15,MATCH(ExportsELAP[[#This Row],[Date Prevailing]],ECR_Hours!$H$12:$H$15,1))</f>
        <v>S</v>
      </c>
      <c r="M3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0" spans="1:13" x14ac:dyDescent="0.25">
      <c r="A3760" s="164">
        <f>+Exports!A3763</f>
        <v>44718</v>
      </c>
      <c r="B3760" s="165">
        <f t="shared" si="232"/>
        <v>2022</v>
      </c>
      <c r="C3760" s="165">
        <f t="shared" si="233"/>
        <v>6</v>
      </c>
      <c r="D3760" s="165">
        <f t="shared" si="234"/>
        <v>6</v>
      </c>
      <c r="E3760" s="165">
        <f>+Exports!B3763</f>
        <v>15</v>
      </c>
      <c r="F3760" s="165">
        <f>+WEEKDAY(ExportsELAP[[#This Row],[Date Prevailing]],1)</f>
        <v>2</v>
      </c>
      <c r="G3760" s="165">
        <f>+COUNTIFS(ECR_Hours!$K$6:$K$7,ExportsELAP[[#This Row],[Date Prevailing]])</f>
        <v>0</v>
      </c>
      <c r="H3760" s="165">
        <f t="shared" si="235"/>
        <v>2</v>
      </c>
      <c r="I3760" s="166">
        <f>+Exports!G3763</f>
        <v>57563.525199999996</v>
      </c>
      <c r="J3760" s="166">
        <f>+'ELAP_IPCO-APND'!D3763</f>
        <v>40.658050000000003</v>
      </c>
      <c r="K3760" s="166">
        <f>+(ExportsELAP[[#This Row],[Exports kWh - MPT]]/1000)*ExportsELAP[[#This Row],[EIM Price]]</f>
        <v>2340.4206857578597</v>
      </c>
      <c r="L3760" s="167" t="str">
        <f>+INDEX(ECR_Hours!$I$12:$I$15,MATCH(ExportsELAP[[#This Row],[Date Prevailing]],ECR_Hours!$H$12:$H$15,1))</f>
        <v>S</v>
      </c>
      <c r="M3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61" spans="1:13" x14ac:dyDescent="0.25">
      <c r="A3761" s="164">
        <f>+Exports!A3764</f>
        <v>44718</v>
      </c>
      <c r="B3761" s="165">
        <f t="shared" si="232"/>
        <v>2022</v>
      </c>
      <c r="C3761" s="165">
        <f t="shared" si="233"/>
        <v>6</v>
      </c>
      <c r="D3761" s="165">
        <f t="shared" si="234"/>
        <v>6</v>
      </c>
      <c r="E3761" s="165">
        <f>+Exports!B3764</f>
        <v>16</v>
      </c>
      <c r="F3761" s="165">
        <f>+WEEKDAY(ExportsELAP[[#This Row],[Date Prevailing]],1)</f>
        <v>2</v>
      </c>
      <c r="G3761" s="165">
        <f>+COUNTIFS(ECR_Hours!$K$6:$K$7,ExportsELAP[[#This Row],[Date Prevailing]])</f>
        <v>0</v>
      </c>
      <c r="H3761" s="165">
        <f t="shared" si="235"/>
        <v>2</v>
      </c>
      <c r="I3761" s="166">
        <f>+Exports!G3764</f>
        <v>55288.759800000007</v>
      </c>
      <c r="J3761" s="166">
        <f>+'ELAP_IPCO-APND'!D3764</f>
        <v>51.749200000000002</v>
      </c>
      <c r="K3761" s="166">
        <f>+(ExportsELAP[[#This Row],[Exports kWh - MPT]]/1000)*ExportsELAP[[#This Row],[EIM Price]]</f>
        <v>2861.1490886421607</v>
      </c>
      <c r="L3761" s="167" t="str">
        <f>+INDEX(ECR_Hours!$I$12:$I$15,MATCH(ExportsELAP[[#This Row],[Date Prevailing]],ECR_Hours!$H$12:$H$15,1))</f>
        <v>S</v>
      </c>
      <c r="M3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2" spans="1:13" x14ac:dyDescent="0.25">
      <c r="A3762" s="164">
        <f>+Exports!A3765</f>
        <v>44718</v>
      </c>
      <c r="B3762" s="165">
        <f t="shared" si="232"/>
        <v>2022</v>
      </c>
      <c r="C3762" s="165">
        <f t="shared" si="233"/>
        <v>6</v>
      </c>
      <c r="D3762" s="165">
        <f t="shared" si="234"/>
        <v>6</v>
      </c>
      <c r="E3762" s="165">
        <f>+Exports!B3765</f>
        <v>17</v>
      </c>
      <c r="F3762" s="165">
        <f>+WEEKDAY(ExportsELAP[[#This Row],[Date Prevailing]],1)</f>
        <v>2</v>
      </c>
      <c r="G3762" s="165">
        <f>+COUNTIFS(ECR_Hours!$K$6:$K$7,ExportsELAP[[#This Row],[Date Prevailing]])</f>
        <v>0</v>
      </c>
      <c r="H3762" s="165">
        <f t="shared" si="235"/>
        <v>2</v>
      </c>
      <c r="I3762" s="166">
        <f>+Exports!G3765</f>
        <v>38217.129499999995</v>
      </c>
      <c r="J3762" s="166">
        <f>+'ELAP_IPCO-APND'!D3765</f>
        <v>26.077549999999999</v>
      </c>
      <c r="K3762" s="166">
        <f>+(ExportsELAP[[#This Row],[Exports kWh - MPT]]/1000)*ExportsELAP[[#This Row],[EIM Price]]</f>
        <v>996.60910539272493</v>
      </c>
      <c r="L3762" s="167" t="str">
        <f>+INDEX(ECR_Hours!$I$12:$I$15,MATCH(ExportsELAP[[#This Row],[Date Prevailing]],ECR_Hours!$H$12:$H$15,1))</f>
        <v>S</v>
      </c>
      <c r="M3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3" spans="1:13" x14ac:dyDescent="0.25">
      <c r="A3763" s="164">
        <f>+Exports!A3766</f>
        <v>44718</v>
      </c>
      <c r="B3763" s="165">
        <f t="shared" si="232"/>
        <v>2022</v>
      </c>
      <c r="C3763" s="165">
        <f t="shared" si="233"/>
        <v>6</v>
      </c>
      <c r="D3763" s="165">
        <f t="shared" si="234"/>
        <v>6</v>
      </c>
      <c r="E3763" s="165">
        <f>+Exports!B3766</f>
        <v>18</v>
      </c>
      <c r="F3763" s="165">
        <f>+WEEKDAY(ExportsELAP[[#This Row],[Date Prevailing]],1)</f>
        <v>2</v>
      </c>
      <c r="G3763" s="165">
        <f>+COUNTIFS(ECR_Hours!$K$6:$K$7,ExportsELAP[[#This Row],[Date Prevailing]])</f>
        <v>0</v>
      </c>
      <c r="H3763" s="165">
        <f t="shared" si="235"/>
        <v>2</v>
      </c>
      <c r="I3763" s="166">
        <f>+Exports!G3766</f>
        <v>22610.136100000003</v>
      </c>
      <c r="J3763" s="166">
        <f>+'ELAP_IPCO-APND'!D3766</f>
        <v>14.60961</v>
      </c>
      <c r="K3763" s="166">
        <f>+(ExportsELAP[[#This Row],[Exports kWh - MPT]]/1000)*ExportsELAP[[#This Row],[EIM Price]]</f>
        <v>330.32527046792103</v>
      </c>
      <c r="L3763" s="167" t="str">
        <f>+INDEX(ECR_Hours!$I$12:$I$15,MATCH(ExportsELAP[[#This Row],[Date Prevailing]],ECR_Hours!$H$12:$H$15,1))</f>
        <v>S</v>
      </c>
      <c r="M3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4" spans="1:13" x14ac:dyDescent="0.25">
      <c r="A3764" s="164">
        <f>+Exports!A3767</f>
        <v>44718</v>
      </c>
      <c r="B3764" s="165">
        <f t="shared" si="232"/>
        <v>2022</v>
      </c>
      <c r="C3764" s="165">
        <f t="shared" si="233"/>
        <v>6</v>
      </c>
      <c r="D3764" s="165">
        <f t="shared" si="234"/>
        <v>6</v>
      </c>
      <c r="E3764" s="165">
        <f>+Exports!B3767</f>
        <v>19</v>
      </c>
      <c r="F3764" s="165">
        <f>+WEEKDAY(ExportsELAP[[#This Row],[Date Prevailing]],1)</f>
        <v>2</v>
      </c>
      <c r="G3764" s="165">
        <f>+COUNTIFS(ECR_Hours!$K$6:$K$7,ExportsELAP[[#This Row],[Date Prevailing]])</f>
        <v>0</v>
      </c>
      <c r="H3764" s="165">
        <f t="shared" si="235"/>
        <v>2</v>
      </c>
      <c r="I3764" s="166">
        <f>+Exports!G3767</f>
        <v>21079.5962</v>
      </c>
      <c r="J3764" s="166">
        <f>+'ELAP_IPCO-APND'!D3767</f>
        <v>14.16553</v>
      </c>
      <c r="K3764" s="166">
        <f>+(ExportsELAP[[#This Row],[Exports kWh - MPT]]/1000)*ExportsELAP[[#This Row],[EIM Price]]</f>
        <v>298.60365235898604</v>
      </c>
      <c r="L3764" s="167" t="str">
        <f>+INDEX(ECR_Hours!$I$12:$I$15,MATCH(ExportsELAP[[#This Row],[Date Prevailing]],ECR_Hours!$H$12:$H$15,1))</f>
        <v>S</v>
      </c>
      <c r="M3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5" spans="1:13" x14ac:dyDescent="0.25">
      <c r="A3765" s="164">
        <f>+Exports!A3768</f>
        <v>44718</v>
      </c>
      <c r="B3765" s="165">
        <f t="shared" si="232"/>
        <v>2022</v>
      </c>
      <c r="C3765" s="165">
        <f t="shared" si="233"/>
        <v>6</v>
      </c>
      <c r="D3765" s="165">
        <f t="shared" si="234"/>
        <v>6</v>
      </c>
      <c r="E3765" s="165">
        <f>+Exports!B3768</f>
        <v>20</v>
      </c>
      <c r="F3765" s="165">
        <f>+WEEKDAY(ExportsELAP[[#This Row],[Date Prevailing]],1)</f>
        <v>2</v>
      </c>
      <c r="G3765" s="165">
        <f>+COUNTIFS(ECR_Hours!$K$6:$K$7,ExportsELAP[[#This Row],[Date Prevailing]])</f>
        <v>0</v>
      </c>
      <c r="H3765" s="165">
        <f t="shared" si="235"/>
        <v>2</v>
      </c>
      <c r="I3765" s="166">
        <f>+Exports!G3768</f>
        <v>11845.9293</v>
      </c>
      <c r="J3765" s="166">
        <f>+'ELAP_IPCO-APND'!D3768</f>
        <v>4.8273900000000003</v>
      </c>
      <c r="K3765" s="166">
        <f>+(ExportsELAP[[#This Row],[Exports kWh - MPT]]/1000)*ExportsELAP[[#This Row],[EIM Price]]</f>
        <v>57.184920643527001</v>
      </c>
      <c r="L3765" s="167" t="str">
        <f>+INDEX(ECR_Hours!$I$12:$I$15,MATCH(ExportsELAP[[#This Row],[Date Prevailing]],ECR_Hours!$H$12:$H$15,1))</f>
        <v>S</v>
      </c>
      <c r="M3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6" spans="1:13" x14ac:dyDescent="0.25">
      <c r="A3766" s="164">
        <f>+Exports!A3769</f>
        <v>44718</v>
      </c>
      <c r="B3766" s="165">
        <f t="shared" si="232"/>
        <v>2022</v>
      </c>
      <c r="C3766" s="165">
        <f t="shared" si="233"/>
        <v>6</v>
      </c>
      <c r="D3766" s="165">
        <f t="shared" si="234"/>
        <v>6</v>
      </c>
      <c r="E3766" s="165">
        <f>+Exports!B3769</f>
        <v>21</v>
      </c>
      <c r="F3766" s="165">
        <f>+WEEKDAY(ExportsELAP[[#This Row],[Date Prevailing]],1)</f>
        <v>2</v>
      </c>
      <c r="G3766" s="165">
        <f>+COUNTIFS(ECR_Hours!$K$6:$K$7,ExportsELAP[[#This Row],[Date Prevailing]])</f>
        <v>0</v>
      </c>
      <c r="H3766" s="165">
        <f t="shared" si="235"/>
        <v>2</v>
      </c>
      <c r="I3766" s="166">
        <f>+Exports!G3769</f>
        <v>3039.1170999999999</v>
      </c>
      <c r="J3766" s="166">
        <f>+'ELAP_IPCO-APND'!D3769</f>
        <v>26.492429999999999</v>
      </c>
      <c r="K3766" s="166">
        <f>+(ExportsELAP[[#This Row],[Exports kWh - MPT]]/1000)*ExportsELAP[[#This Row],[EIM Price]]</f>
        <v>80.513597033552998</v>
      </c>
      <c r="L3766" s="167" t="str">
        <f>+INDEX(ECR_Hours!$I$12:$I$15,MATCH(ExportsELAP[[#This Row],[Date Prevailing]],ECR_Hours!$H$12:$H$15,1))</f>
        <v>S</v>
      </c>
      <c r="M3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7" spans="1:13" x14ac:dyDescent="0.25">
      <c r="A3767" s="164">
        <f>+Exports!A3770</f>
        <v>44718</v>
      </c>
      <c r="B3767" s="165">
        <f t="shared" si="232"/>
        <v>2022</v>
      </c>
      <c r="C3767" s="165">
        <f t="shared" si="233"/>
        <v>6</v>
      </c>
      <c r="D3767" s="165">
        <f t="shared" si="234"/>
        <v>6</v>
      </c>
      <c r="E3767" s="165">
        <f>+Exports!B3770</f>
        <v>22</v>
      </c>
      <c r="F3767" s="165">
        <f>+WEEKDAY(ExportsELAP[[#This Row],[Date Prevailing]],1)</f>
        <v>2</v>
      </c>
      <c r="G3767" s="165">
        <f>+COUNTIFS(ECR_Hours!$K$6:$K$7,ExportsELAP[[#This Row],[Date Prevailing]])</f>
        <v>0</v>
      </c>
      <c r="H3767" s="165">
        <f t="shared" si="235"/>
        <v>2</v>
      </c>
      <c r="I3767" s="166">
        <f>+Exports!G3770</f>
        <v>94.529899999999998</v>
      </c>
      <c r="J3767" s="166">
        <f>+'ELAP_IPCO-APND'!D3770</f>
        <v>66.726680000000002</v>
      </c>
      <c r="K3767" s="166">
        <f>+(ExportsELAP[[#This Row],[Exports kWh - MPT]]/1000)*ExportsELAP[[#This Row],[EIM Price]]</f>
        <v>6.3076663877320005</v>
      </c>
      <c r="L3767" s="167" t="str">
        <f>+INDEX(ECR_Hours!$I$12:$I$15,MATCH(ExportsELAP[[#This Row],[Date Prevailing]],ECR_Hours!$H$12:$H$15,1))</f>
        <v>S</v>
      </c>
      <c r="M3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8" spans="1:13" x14ac:dyDescent="0.25">
      <c r="A3768" s="164">
        <f>+Exports!A3771</f>
        <v>44718</v>
      </c>
      <c r="B3768" s="165">
        <f t="shared" si="232"/>
        <v>2022</v>
      </c>
      <c r="C3768" s="165">
        <f t="shared" si="233"/>
        <v>6</v>
      </c>
      <c r="D3768" s="165">
        <f t="shared" si="234"/>
        <v>6</v>
      </c>
      <c r="E3768" s="165">
        <f>+Exports!B3771</f>
        <v>23</v>
      </c>
      <c r="F3768" s="165">
        <f>+WEEKDAY(ExportsELAP[[#This Row],[Date Prevailing]],1)</f>
        <v>2</v>
      </c>
      <c r="G3768" s="165">
        <f>+COUNTIFS(ECR_Hours!$K$6:$K$7,ExportsELAP[[#This Row],[Date Prevailing]])</f>
        <v>0</v>
      </c>
      <c r="H3768" s="165">
        <f t="shared" si="235"/>
        <v>2</v>
      </c>
      <c r="I3768" s="166">
        <f>+Exports!G3771</f>
        <v>25.424599999999899</v>
      </c>
      <c r="J3768" s="166">
        <f>+'ELAP_IPCO-APND'!D3771</f>
        <v>72.70675</v>
      </c>
      <c r="K3768" s="166">
        <f>+(ExportsELAP[[#This Row],[Exports kWh - MPT]]/1000)*ExportsELAP[[#This Row],[EIM Price]]</f>
        <v>1.8485400360499926</v>
      </c>
      <c r="L3768" s="167" t="str">
        <f>+INDEX(ECR_Hours!$I$12:$I$15,MATCH(ExportsELAP[[#This Row],[Date Prevailing]],ECR_Hours!$H$12:$H$15,1))</f>
        <v>S</v>
      </c>
      <c r="M3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69" spans="1:13" x14ac:dyDescent="0.25">
      <c r="A3769" s="164">
        <f>+Exports!A3772</f>
        <v>44718</v>
      </c>
      <c r="B3769" s="165">
        <f t="shared" si="232"/>
        <v>2022</v>
      </c>
      <c r="C3769" s="165">
        <f t="shared" si="233"/>
        <v>6</v>
      </c>
      <c r="D3769" s="165">
        <f t="shared" si="234"/>
        <v>6</v>
      </c>
      <c r="E3769" s="165">
        <f>+Exports!B3772</f>
        <v>24</v>
      </c>
      <c r="F3769" s="165">
        <f>+WEEKDAY(ExportsELAP[[#This Row],[Date Prevailing]],1)</f>
        <v>2</v>
      </c>
      <c r="G3769" s="165">
        <f>+COUNTIFS(ECR_Hours!$K$6:$K$7,ExportsELAP[[#This Row],[Date Prevailing]])</f>
        <v>0</v>
      </c>
      <c r="H3769" s="165">
        <f t="shared" si="235"/>
        <v>2</v>
      </c>
      <c r="I3769" s="166">
        <f>+Exports!G3772</f>
        <v>26.349200000000003</v>
      </c>
      <c r="J3769" s="166">
        <f>+'ELAP_IPCO-APND'!D3772</f>
        <v>54.247950000000003</v>
      </c>
      <c r="K3769" s="166">
        <f>+(ExportsELAP[[#This Row],[Exports kWh - MPT]]/1000)*ExportsELAP[[#This Row],[EIM Price]]</f>
        <v>1.4293900841400002</v>
      </c>
      <c r="L3769" s="167" t="str">
        <f>+INDEX(ECR_Hours!$I$12:$I$15,MATCH(ExportsELAP[[#This Row],[Date Prevailing]],ECR_Hours!$H$12:$H$15,1))</f>
        <v>S</v>
      </c>
      <c r="M3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0" spans="1:13" x14ac:dyDescent="0.25">
      <c r="A3770" s="164">
        <f>+Exports!A3773</f>
        <v>44719</v>
      </c>
      <c r="B3770" s="165">
        <f t="shared" si="232"/>
        <v>2022</v>
      </c>
      <c r="C3770" s="165">
        <f t="shared" si="233"/>
        <v>6</v>
      </c>
      <c r="D3770" s="165">
        <f t="shared" si="234"/>
        <v>7</v>
      </c>
      <c r="E3770" s="165">
        <f>+Exports!B3773</f>
        <v>1</v>
      </c>
      <c r="F3770" s="165">
        <f>+WEEKDAY(ExportsELAP[[#This Row],[Date Prevailing]],1)</f>
        <v>3</v>
      </c>
      <c r="G3770" s="165">
        <f>+COUNTIFS(ECR_Hours!$K$6:$K$7,ExportsELAP[[#This Row],[Date Prevailing]])</f>
        <v>0</v>
      </c>
      <c r="H3770" s="165">
        <f t="shared" si="235"/>
        <v>3</v>
      </c>
      <c r="I3770" s="166">
        <f>+Exports!G3773</f>
        <v>50.179300000000005</v>
      </c>
      <c r="J3770" s="166">
        <f>+'ELAP_IPCO-APND'!D3773</f>
        <v>51.826300000000003</v>
      </c>
      <c r="K3770" s="166">
        <f>+(ExportsELAP[[#This Row],[Exports kWh - MPT]]/1000)*ExportsELAP[[#This Row],[EIM Price]]</f>
        <v>2.6006074555900005</v>
      </c>
      <c r="L3770" s="167" t="str">
        <f>+INDEX(ECR_Hours!$I$12:$I$15,MATCH(ExportsELAP[[#This Row],[Date Prevailing]],ECR_Hours!$H$12:$H$15,1))</f>
        <v>S</v>
      </c>
      <c r="M3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1" spans="1:13" x14ac:dyDescent="0.25">
      <c r="A3771" s="164">
        <f>+Exports!A3774</f>
        <v>44719</v>
      </c>
      <c r="B3771" s="165">
        <f t="shared" si="232"/>
        <v>2022</v>
      </c>
      <c r="C3771" s="165">
        <f t="shared" si="233"/>
        <v>6</v>
      </c>
      <c r="D3771" s="165">
        <f t="shared" si="234"/>
        <v>7</v>
      </c>
      <c r="E3771" s="165">
        <f>+Exports!B3774</f>
        <v>2</v>
      </c>
      <c r="F3771" s="165">
        <f>+WEEKDAY(ExportsELAP[[#This Row],[Date Prevailing]],1)</f>
        <v>3</v>
      </c>
      <c r="G3771" s="165">
        <f>+COUNTIFS(ECR_Hours!$K$6:$K$7,ExportsELAP[[#This Row],[Date Prevailing]])</f>
        <v>0</v>
      </c>
      <c r="H3771" s="165">
        <f t="shared" si="235"/>
        <v>3</v>
      </c>
      <c r="I3771" s="166">
        <f>+Exports!G3774</f>
        <v>49.754199999999898</v>
      </c>
      <c r="J3771" s="166">
        <f>+'ELAP_IPCO-APND'!D3774</f>
        <v>28.639759999999999</v>
      </c>
      <c r="K3771" s="166">
        <f>+(ExportsELAP[[#This Row],[Exports kWh - MPT]]/1000)*ExportsELAP[[#This Row],[EIM Price]]</f>
        <v>1.424948346991997</v>
      </c>
      <c r="L3771" s="167" t="str">
        <f>+INDEX(ECR_Hours!$I$12:$I$15,MATCH(ExportsELAP[[#This Row],[Date Prevailing]],ECR_Hours!$H$12:$H$15,1))</f>
        <v>S</v>
      </c>
      <c r="M3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2" spans="1:13" x14ac:dyDescent="0.25">
      <c r="A3772" s="164">
        <f>+Exports!A3775</f>
        <v>44719</v>
      </c>
      <c r="B3772" s="165">
        <f t="shared" si="232"/>
        <v>2022</v>
      </c>
      <c r="C3772" s="165">
        <f t="shared" si="233"/>
        <v>6</v>
      </c>
      <c r="D3772" s="165">
        <f t="shared" si="234"/>
        <v>7</v>
      </c>
      <c r="E3772" s="165">
        <f>+Exports!B3775</f>
        <v>3</v>
      </c>
      <c r="F3772" s="165">
        <f>+WEEKDAY(ExportsELAP[[#This Row],[Date Prevailing]],1)</f>
        <v>3</v>
      </c>
      <c r="G3772" s="165">
        <f>+COUNTIFS(ECR_Hours!$K$6:$K$7,ExportsELAP[[#This Row],[Date Prevailing]])</f>
        <v>0</v>
      </c>
      <c r="H3772" s="165">
        <f t="shared" si="235"/>
        <v>3</v>
      </c>
      <c r="I3772" s="166">
        <f>+Exports!G3775</f>
        <v>49.833200000000005</v>
      </c>
      <c r="J3772" s="166">
        <f>+'ELAP_IPCO-APND'!D3775</f>
        <v>31.021190000000001</v>
      </c>
      <c r="K3772" s="166">
        <f>+(ExportsELAP[[#This Row],[Exports kWh - MPT]]/1000)*ExportsELAP[[#This Row],[EIM Price]]</f>
        <v>1.5458851655080004</v>
      </c>
      <c r="L3772" s="167" t="str">
        <f>+INDEX(ECR_Hours!$I$12:$I$15,MATCH(ExportsELAP[[#This Row],[Date Prevailing]],ECR_Hours!$H$12:$H$15,1))</f>
        <v>S</v>
      </c>
      <c r="M3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3" spans="1:13" x14ac:dyDescent="0.25">
      <c r="A3773" s="164">
        <f>+Exports!A3776</f>
        <v>44719</v>
      </c>
      <c r="B3773" s="165">
        <f t="shared" si="232"/>
        <v>2022</v>
      </c>
      <c r="C3773" s="165">
        <f t="shared" si="233"/>
        <v>6</v>
      </c>
      <c r="D3773" s="165">
        <f t="shared" si="234"/>
        <v>7</v>
      </c>
      <c r="E3773" s="165">
        <f>+Exports!B3776</f>
        <v>4</v>
      </c>
      <c r="F3773" s="165">
        <f>+WEEKDAY(ExportsELAP[[#This Row],[Date Prevailing]],1)</f>
        <v>3</v>
      </c>
      <c r="G3773" s="165">
        <f>+COUNTIFS(ECR_Hours!$K$6:$K$7,ExportsELAP[[#This Row],[Date Prevailing]])</f>
        <v>0</v>
      </c>
      <c r="H3773" s="165">
        <f t="shared" si="235"/>
        <v>3</v>
      </c>
      <c r="I3773" s="166">
        <f>+Exports!G3776</f>
        <v>35.845599999999997</v>
      </c>
      <c r="J3773" s="166">
        <f>+'ELAP_IPCO-APND'!D3776</f>
        <v>30.83709</v>
      </c>
      <c r="K3773" s="166">
        <f>+(ExportsELAP[[#This Row],[Exports kWh - MPT]]/1000)*ExportsELAP[[#This Row],[EIM Price]]</f>
        <v>1.1053739933039999</v>
      </c>
      <c r="L3773" s="167" t="str">
        <f>+INDEX(ECR_Hours!$I$12:$I$15,MATCH(ExportsELAP[[#This Row],[Date Prevailing]],ECR_Hours!$H$12:$H$15,1))</f>
        <v>S</v>
      </c>
      <c r="M3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4" spans="1:13" x14ac:dyDescent="0.25">
      <c r="A3774" s="164">
        <f>+Exports!A3777</f>
        <v>44719</v>
      </c>
      <c r="B3774" s="165">
        <f t="shared" si="232"/>
        <v>2022</v>
      </c>
      <c r="C3774" s="165">
        <f t="shared" si="233"/>
        <v>6</v>
      </c>
      <c r="D3774" s="165">
        <f t="shared" si="234"/>
        <v>7</v>
      </c>
      <c r="E3774" s="165">
        <f>+Exports!B3777</f>
        <v>5</v>
      </c>
      <c r="F3774" s="165">
        <f>+WEEKDAY(ExportsELAP[[#This Row],[Date Prevailing]],1)</f>
        <v>3</v>
      </c>
      <c r="G3774" s="165">
        <f>+COUNTIFS(ECR_Hours!$K$6:$K$7,ExportsELAP[[#This Row],[Date Prevailing]])</f>
        <v>0</v>
      </c>
      <c r="H3774" s="165">
        <f t="shared" si="235"/>
        <v>3</v>
      </c>
      <c r="I3774" s="166">
        <f>+Exports!G3777</f>
        <v>35.640799999999999</v>
      </c>
      <c r="J3774" s="166">
        <f>+'ELAP_IPCO-APND'!D3777</f>
        <v>23.566839999999999</v>
      </c>
      <c r="K3774" s="166">
        <f>+(ExportsELAP[[#This Row],[Exports kWh - MPT]]/1000)*ExportsELAP[[#This Row],[EIM Price]]</f>
        <v>0.83994103107200002</v>
      </c>
      <c r="L3774" s="167" t="str">
        <f>+INDEX(ECR_Hours!$I$12:$I$15,MATCH(ExportsELAP[[#This Row],[Date Prevailing]],ECR_Hours!$H$12:$H$15,1))</f>
        <v>S</v>
      </c>
      <c r="M3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5" spans="1:13" x14ac:dyDescent="0.25">
      <c r="A3775" s="164">
        <f>+Exports!A3778</f>
        <v>44719</v>
      </c>
      <c r="B3775" s="165">
        <f t="shared" si="232"/>
        <v>2022</v>
      </c>
      <c r="C3775" s="165">
        <f t="shared" si="233"/>
        <v>6</v>
      </c>
      <c r="D3775" s="165">
        <f t="shared" si="234"/>
        <v>7</v>
      </c>
      <c r="E3775" s="165">
        <f>+Exports!B3778</f>
        <v>6</v>
      </c>
      <c r="F3775" s="165">
        <f>+WEEKDAY(ExportsELAP[[#This Row],[Date Prevailing]],1)</f>
        <v>3</v>
      </c>
      <c r="G3775" s="165">
        <f>+COUNTIFS(ECR_Hours!$K$6:$K$7,ExportsELAP[[#This Row],[Date Prevailing]])</f>
        <v>0</v>
      </c>
      <c r="H3775" s="165">
        <f t="shared" si="235"/>
        <v>3</v>
      </c>
      <c r="I3775" s="166">
        <f>+Exports!G3778</f>
        <v>36.247199999999999</v>
      </c>
      <c r="J3775" s="166">
        <f>+'ELAP_IPCO-APND'!D3778</f>
        <v>23.71359</v>
      </c>
      <c r="K3775" s="166">
        <f>+(ExportsELAP[[#This Row],[Exports kWh - MPT]]/1000)*ExportsELAP[[#This Row],[EIM Price]]</f>
        <v>0.85955123944800005</v>
      </c>
      <c r="L3775" s="167" t="str">
        <f>+INDEX(ECR_Hours!$I$12:$I$15,MATCH(ExportsELAP[[#This Row],[Date Prevailing]],ECR_Hours!$H$12:$H$15,1))</f>
        <v>S</v>
      </c>
      <c r="M3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6" spans="1:13" x14ac:dyDescent="0.25">
      <c r="A3776" s="164">
        <f>+Exports!A3779</f>
        <v>44719</v>
      </c>
      <c r="B3776" s="165">
        <f t="shared" si="232"/>
        <v>2022</v>
      </c>
      <c r="C3776" s="165">
        <f t="shared" si="233"/>
        <v>6</v>
      </c>
      <c r="D3776" s="165">
        <f t="shared" si="234"/>
        <v>7</v>
      </c>
      <c r="E3776" s="165">
        <f>+Exports!B3779</f>
        <v>7</v>
      </c>
      <c r="F3776" s="165">
        <f>+WEEKDAY(ExportsELAP[[#This Row],[Date Prevailing]],1)</f>
        <v>3</v>
      </c>
      <c r="G3776" s="165">
        <f>+COUNTIFS(ECR_Hours!$K$6:$K$7,ExportsELAP[[#This Row],[Date Prevailing]])</f>
        <v>0</v>
      </c>
      <c r="H3776" s="165">
        <f t="shared" si="235"/>
        <v>3</v>
      </c>
      <c r="I3776" s="166">
        <f>+Exports!G3779</f>
        <v>2147.2443999999996</v>
      </c>
      <c r="J3776" s="166">
        <f>+'ELAP_IPCO-APND'!D3779</f>
        <v>38.442070000000001</v>
      </c>
      <c r="K3776" s="166">
        <f>+(ExportsELAP[[#This Row],[Exports kWh - MPT]]/1000)*ExportsELAP[[#This Row],[EIM Price]]</f>
        <v>82.54451953190798</v>
      </c>
      <c r="L3776" s="167" t="str">
        <f>+INDEX(ECR_Hours!$I$12:$I$15,MATCH(ExportsELAP[[#This Row],[Date Prevailing]],ECR_Hours!$H$12:$H$15,1))</f>
        <v>S</v>
      </c>
      <c r="M3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7" spans="1:13" x14ac:dyDescent="0.25">
      <c r="A3777" s="164">
        <f>+Exports!A3780</f>
        <v>44719</v>
      </c>
      <c r="B3777" s="165">
        <f t="shared" si="232"/>
        <v>2022</v>
      </c>
      <c r="C3777" s="165">
        <f t="shared" si="233"/>
        <v>6</v>
      </c>
      <c r="D3777" s="165">
        <f t="shared" si="234"/>
        <v>7</v>
      </c>
      <c r="E3777" s="165">
        <f>+Exports!B3780</f>
        <v>8</v>
      </c>
      <c r="F3777" s="165">
        <f>+WEEKDAY(ExportsELAP[[#This Row],[Date Prevailing]],1)</f>
        <v>3</v>
      </c>
      <c r="G3777" s="165">
        <f>+COUNTIFS(ECR_Hours!$K$6:$K$7,ExportsELAP[[#This Row],[Date Prevailing]])</f>
        <v>0</v>
      </c>
      <c r="H3777" s="165">
        <f t="shared" si="235"/>
        <v>3</v>
      </c>
      <c r="I3777" s="166">
        <f>+Exports!G3780</f>
        <v>9314.8369000000002</v>
      </c>
      <c r="J3777" s="166">
        <f>+'ELAP_IPCO-APND'!D3780</f>
        <v>37.172409999999999</v>
      </c>
      <c r="K3777" s="166">
        <f>+(ExportsELAP[[#This Row],[Exports kWh - MPT]]/1000)*ExportsELAP[[#This Row],[EIM Price]]</f>
        <v>346.25493632992897</v>
      </c>
      <c r="L3777" s="167" t="str">
        <f>+INDEX(ECR_Hours!$I$12:$I$15,MATCH(ExportsELAP[[#This Row],[Date Prevailing]],ECR_Hours!$H$12:$H$15,1))</f>
        <v>S</v>
      </c>
      <c r="M3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8" spans="1:13" x14ac:dyDescent="0.25">
      <c r="A3778" s="164">
        <f>+Exports!A3781</f>
        <v>44719</v>
      </c>
      <c r="B3778" s="165">
        <f t="shared" ref="B3778:B3841" si="236">+YEAR(A3778)</f>
        <v>2022</v>
      </c>
      <c r="C3778" s="165">
        <f t="shared" ref="C3778:C3841" si="237">+MONTH(A3778)</f>
        <v>6</v>
      </c>
      <c r="D3778" s="165">
        <f t="shared" ref="D3778:D3841" si="238">+DAY(A3778)</f>
        <v>7</v>
      </c>
      <c r="E3778" s="165">
        <f>+Exports!B3781</f>
        <v>9</v>
      </c>
      <c r="F3778" s="165">
        <f>+WEEKDAY(ExportsELAP[[#This Row],[Date Prevailing]],1)</f>
        <v>3</v>
      </c>
      <c r="G3778" s="165">
        <f>+COUNTIFS(ECR_Hours!$K$6:$K$7,ExportsELAP[[#This Row],[Date Prevailing]])</f>
        <v>0</v>
      </c>
      <c r="H3778" s="165">
        <f t="shared" ref="H3778:H3841" si="239">+IF(G3778=1,0,F3778)</f>
        <v>3</v>
      </c>
      <c r="I3778" s="166">
        <f>+Exports!G3781</f>
        <v>18596.691200000001</v>
      </c>
      <c r="J3778" s="166">
        <f>+'ELAP_IPCO-APND'!D3781</f>
        <v>24.50433</v>
      </c>
      <c r="K3778" s="166">
        <f>+(ExportsELAP[[#This Row],[Exports kWh - MPT]]/1000)*ExportsELAP[[#This Row],[EIM Price]]</f>
        <v>455.69945807289605</v>
      </c>
      <c r="L3778" s="167" t="str">
        <f>+INDEX(ECR_Hours!$I$12:$I$15,MATCH(ExportsELAP[[#This Row],[Date Prevailing]],ECR_Hours!$H$12:$H$15,1))</f>
        <v>S</v>
      </c>
      <c r="M3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79" spans="1:13" x14ac:dyDescent="0.25">
      <c r="A3779" s="164">
        <f>+Exports!A3782</f>
        <v>44719</v>
      </c>
      <c r="B3779" s="165">
        <f t="shared" si="236"/>
        <v>2022</v>
      </c>
      <c r="C3779" s="165">
        <f t="shared" si="237"/>
        <v>6</v>
      </c>
      <c r="D3779" s="165">
        <f t="shared" si="238"/>
        <v>7</v>
      </c>
      <c r="E3779" s="165">
        <f>+Exports!B3782</f>
        <v>10</v>
      </c>
      <c r="F3779" s="165">
        <f>+WEEKDAY(ExportsELAP[[#This Row],[Date Prevailing]],1)</f>
        <v>3</v>
      </c>
      <c r="G3779" s="165">
        <f>+COUNTIFS(ECR_Hours!$K$6:$K$7,ExportsELAP[[#This Row],[Date Prevailing]])</f>
        <v>0</v>
      </c>
      <c r="H3779" s="165">
        <f t="shared" si="239"/>
        <v>3</v>
      </c>
      <c r="I3779" s="166">
        <f>+Exports!G3782</f>
        <v>31681.252000000004</v>
      </c>
      <c r="J3779" s="166">
        <f>+'ELAP_IPCO-APND'!D3782</f>
        <v>25.763249999999999</v>
      </c>
      <c r="K3779" s="166">
        <f>+(ExportsELAP[[#This Row],[Exports kWh - MPT]]/1000)*ExportsELAP[[#This Row],[EIM Price]]</f>
        <v>816.21201558900009</v>
      </c>
      <c r="L3779" s="167" t="str">
        <f>+INDEX(ECR_Hours!$I$12:$I$15,MATCH(ExportsELAP[[#This Row],[Date Prevailing]],ECR_Hours!$H$12:$H$15,1))</f>
        <v>S</v>
      </c>
      <c r="M3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0" spans="1:13" x14ac:dyDescent="0.25">
      <c r="A3780" s="164">
        <f>+Exports!A3783</f>
        <v>44719</v>
      </c>
      <c r="B3780" s="165">
        <f t="shared" si="236"/>
        <v>2022</v>
      </c>
      <c r="C3780" s="165">
        <f t="shared" si="237"/>
        <v>6</v>
      </c>
      <c r="D3780" s="165">
        <f t="shared" si="238"/>
        <v>7</v>
      </c>
      <c r="E3780" s="165">
        <f>+Exports!B3783</f>
        <v>11</v>
      </c>
      <c r="F3780" s="165">
        <f>+WEEKDAY(ExportsELAP[[#This Row],[Date Prevailing]],1)</f>
        <v>3</v>
      </c>
      <c r="G3780" s="165">
        <f>+COUNTIFS(ECR_Hours!$K$6:$K$7,ExportsELAP[[#This Row],[Date Prevailing]])</f>
        <v>0</v>
      </c>
      <c r="H3780" s="165">
        <f t="shared" si="239"/>
        <v>3</v>
      </c>
      <c r="I3780" s="166">
        <f>+Exports!G3783</f>
        <v>45260.439200000001</v>
      </c>
      <c r="J3780" s="166">
        <f>+'ELAP_IPCO-APND'!D3783</f>
        <v>26.18608</v>
      </c>
      <c r="K3780" s="166">
        <f>+(ExportsELAP[[#This Row],[Exports kWh - MPT]]/1000)*ExportsELAP[[#This Row],[EIM Price]]</f>
        <v>1185.1934817263361</v>
      </c>
      <c r="L3780" s="167" t="str">
        <f>+INDEX(ECR_Hours!$I$12:$I$15,MATCH(ExportsELAP[[#This Row],[Date Prevailing]],ECR_Hours!$H$12:$H$15,1))</f>
        <v>S</v>
      </c>
      <c r="M3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1" spans="1:13" x14ac:dyDescent="0.25">
      <c r="A3781" s="164">
        <f>+Exports!A3784</f>
        <v>44719</v>
      </c>
      <c r="B3781" s="165">
        <f t="shared" si="236"/>
        <v>2022</v>
      </c>
      <c r="C3781" s="165">
        <f t="shared" si="237"/>
        <v>6</v>
      </c>
      <c r="D3781" s="165">
        <f t="shared" si="238"/>
        <v>7</v>
      </c>
      <c r="E3781" s="165">
        <f>+Exports!B3784</f>
        <v>12</v>
      </c>
      <c r="F3781" s="165">
        <f>+WEEKDAY(ExportsELAP[[#This Row],[Date Prevailing]],1)</f>
        <v>3</v>
      </c>
      <c r="G3781" s="165">
        <f>+COUNTIFS(ECR_Hours!$K$6:$K$7,ExportsELAP[[#This Row],[Date Prevailing]])</f>
        <v>0</v>
      </c>
      <c r="H3781" s="165">
        <f t="shared" si="239"/>
        <v>3</v>
      </c>
      <c r="I3781" s="166">
        <f>+Exports!G3784</f>
        <v>53993.135400000006</v>
      </c>
      <c r="J3781" s="166">
        <f>+'ELAP_IPCO-APND'!D3784</f>
        <v>32.685949999999998</v>
      </c>
      <c r="K3781" s="166">
        <f>+(ExportsELAP[[#This Row],[Exports kWh - MPT]]/1000)*ExportsELAP[[#This Row],[EIM Price]]</f>
        <v>1764.8169240276302</v>
      </c>
      <c r="L3781" s="167" t="str">
        <f>+INDEX(ECR_Hours!$I$12:$I$15,MATCH(ExportsELAP[[#This Row],[Date Prevailing]],ECR_Hours!$H$12:$H$15,1))</f>
        <v>S</v>
      </c>
      <c r="M3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2" spans="1:13" x14ac:dyDescent="0.25">
      <c r="A3782" s="164">
        <f>+Exports!A3785</f>
        <v>44719</v>
      </c>
      <c r="B3782" s="165">
        <f t="shared" si="236"/>
        <v>2022</v>
      </c>
      <c r="C3782" s="165">
        <f t="shared" si="237"/>
        <v>6</v>
      </c>
      <c r="D3782" s="165">
        <f t="shared" si="238"/>
        <v>7</v>
      </c>
      <c r="E3782" s="165">
        <f>+Exports!B3785</f>
        <v>13</v>
      </c>
      <c r="F3782" s="165">
        <f>+WEEKDAY(ExportsELAP[[#This Row],[Date Prevailing]],1)</f>
        <v>3</v>
      </c>
      <c r="G3782" s="165">
        <f>+COUNTIFS(ECR_Hours!$K$6:$K$7,ExportsELAP[[#This Row],[Date Prevailing]])</f>
        <v>0</v>
      </c>
      <c r="H3782" s="165">
        <f t="shared" si="239"/>
        <v>3</v>
      </c>
      <c r="I3782" s="166">
        <f>+Exports!G3785</f>
        <v>59142.620699999999</v>
      </c>
      <c r="J3782" s="166">
        <f>+'ELAP_IPCO-APND'!D3785</f>
        <v>19.090479999999999</v>
      </c>
      <c r="K3782" s="166">
        <f>+(ExportsELAP[[#This Row],[Exports kWh - MPT]]/1000)*ExportsELAP[[#This Row],[EIM Price]]</f>
        <v>1129.0610176209359</v>
      </c>
      <c r="L3782" s="167" t="str">
        <f>+INDEX(ECR_Hours!$I$12:$I$15,MATCH(ExportsELAP[[#This Row],[Date Prevailing]],ECR_Hours!$H$12:$H$15,1))</f>
        <v>S</v>
      </c>
      <c r="M3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3" spans="1:13" x14ac:dyDescent="0.25">
      <c r="A3783" s="164">
        <f>+Exports!A3786</f>
        <v>44719</v>
      </c>
      <c r="B3783" s="165">
        <f t="shared" si="236"/>
        <v>2022</v>
      </c>
      <c r="C3783" s="165">
        <f t="shared" si="237"/>
        <v>6</v>
      </c>
      <c r="D3783" s="165">
        <f t="shared" si="238"/>
        <v>7</v>
      </c>
      <c r="E3783" s="165">
        <f>+Exports!B3786</f>
        <v>14</v>
      </c>
      <c r="F3783" s="165">
        <f>+WEEKDAY(ExportsELAP[[#This Row],[Date Prevailing]],1)</f>
        <v>3</v>
      </c>
      <c r="G3783" s="165">
        <f>+COUNTIFS(ECR_Hours!$K$6:$K$7,ExportsELAP[[#This Row],[Date Prevailing]])</f>
        <v>0</v>
      </c>
      <c r="H3783" s="165">
        <f t="shared" si="239"/>
        <v>3</v>
      </c>
      <c r="I3783" s="166">
        <f>+Exports!G3786</f>
        <v>59186.858900000007</v>
      </c>
      <c r="J3783" s="166">
        <f>+'ELAP_IPCO-APND'!D3786</f>
        <v>34.449449999999999</v>
      </c>
      <c r="K3783" s="166">
        <f>+(ExportsELAP[[#This Row],[Exports kWh - MPT]]/1000)*ExportsELAP[[#This Row],[EIM Price]]</f>
        <v>2038.9547363326051</v>
      </c>
      <c r="L3783" s="167" t="str">
        <f>+INDEX(ECR_Hours!$I$12:$I$15,MATCH(ExportsELAP[[#This Row],[Date Prevailing]],ECR_Hours!$H$12:$H$15,1))</f>
        <v>S</v>
      </c>
      <c r="M3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4" spans="1:13" x14ac:dyDescent="0.25">
      <c r="A3784" s="164">
        <f>+Exports!A3787</f>
        <v>44719</v>
      </c>
      <c r="B3784" s="165">
        <f t="shared" si="236"/>
        <v>2022</v>
      </c>
      <c r="C3784" s="165">
        <f t="shared" si="237"/>
        <v>6</v>
      </c>
      <c r="D3784" s="165">
        <f t="shared" si="238"/>
        <v>7</v>
      </c>
      <c r="E3784" s="165">
        <f>+Exports!B3787</f>
        <v>15</v>
      </c>
      <c r="F3784" s="165">
        <f>+WEEKDAY(ExportsELAP[[#This Row],[Date Prevailing]],1)</f>
        <v>3</v>
      </c>
      <c r="G3784" s="165">
        <f>+COUNTIFS(ECR_Hours!$K$6:$K$7,ExportsELAP[[#This Row],[Date Prevailing]])</f>
        <v>0</v>
      </c>
      <c r="H3784" s="165">
        <f t="shared" si="239"/>
        <v>3</v>
      </c>
      <c r="I3784" s="166">
        <f>+Exports!G3787</f>
        <v>56238.004300000001</v>
      </c>
      <c r="J3784" s="166">
        <f>+'ELAP_IPCO-APND'!D3787</f>
        <v>20.684640000000002</v>
      </c>
      <c r="K3784" s="166">
        <f>+(ExportsELAP[[#This Row],[Exports kWh - MPT]]/1000)*ExportsELAP[[#This Row],[EIM Price]]</f>
        <v>1163.2628732639521</v>
      </c>
      <c r="L3784" s="167" t="str">
        <f>+INDEX(ECR_Hours!$I$12:$I$15,MATCH(ExportsELAP[[#This Row],[Date Prevailing]],ECR_Hours!$H$12:$H$15,1))</f>
        <v>S</v>
      </c>
      <c r="M3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85" spans="1:13" x14ac:dyDescent="0.25">
      <c r="A3785" s="164">
        <f>+Exports!A3788</f>
        <v>44719</v>
      </c>
      <c r="B3785" s="165">
        <f t="shared" si="236"/>
        <v>2022</v>
      </c>
      <c r="C3785" s="165">
        <f t="shared" si="237"/>
        <v>6</v>
      </c>
      <c r="D3785" s="165">
        <f t="shared" si="238"/>
        <v>7</v>
      </c>
      <c r="E3785" s="165">
        <f>+Exports!B3788</f>
        <v>16</v>
      </c>
      <c r="F3785" s="165">
        <f>+WEEKDAY(ExportsELAP[[#This Row],[Date Prevailing]],1)</f>
        <v>3</v>
      </c>
      <c r="G3785" s="165">
        <f>+COUNTIFS(ECR_Hours!$K$6:$K$7,ExportsELAP[[#This Row],[Date Prevailing]])</f>
        <v>0</v>
      </c>
      <c r="H3785" s="165">
        <f t="shared" si="239"/>
        <v>3</v>
      </c>
      <c r="I3785" s="166">
        <f>+Exports!G3788</f>
        <v>45068.752800000002</v>
      </c>
      <c r="J3785" s="166">
        <f>+'ELAP_IPCO-APND'!D3788</f>
        <v>18.195900000000002</v>
      </c>
      <c r="K3785" s="166">
        <f>+(ExportsELAP[[#This Row],[Exports kWh - MPT]]/1000)*ExportsELAP[[#This Row],[EIM Price]]</f>
        <v>820.06651907352</v>
      </c>
      <c r="L3785" s="167" t="str">
        <f>+INDEX(ECR_Hours!$I$12:$I$15,MATCH(ExportsELAP[[#This Row],[Date Prevailing]],ECR_Hours!$H$12:$H$15,1))</f>
        <v>S</v>
      </c>
      <c r="M3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86" spans="1:13" x14ac:dyDescent="0.25">
      <c r="A3786" s="164">
        <f>+Exports!A3789</f>
        <v>44719</v>
      </c>
      <c r="B3786" s="165">
        <f t="shared" si="236"/>
        <v>2022</v>
      </c>
      <c r="C3786" s="165">
        <f t="shared" si="237"/>
        <v>6</v>
      </c>
      <c r="D3786" s="165">
        <f t="shared" si="238"/>
        <v>7</v>
      </c>
      <c r="E3786" s="165">
        <f>+Exports!B3789</f>
        <v>17</v>
      </c>
      <c r="F3786" s="165">
        <f>+WEEKDAY(ExportsELAP[[#This Row],[Date Prevailing]],1)</f>
        <v>3</v>
      </c>
      <c r="G3786" s="165">
        <f>+COUNTIFS(ECR_Hours!$K$6:$K$7,ExportsELAP[[#This Row],[Date Prevailing]])</f>
        <v>0</v>
      </c>
      <c r="H3786" s="165">
        <f t="shared" si="239"/>
        <v>3</v>
      </c>
      <c r="I3786" s="166">
        <f>+Exports!G3789</f>
        <v>34741.694900000002</v>
      </c>
      <c r="J3786" s="166">
        <f>+'ELAP_IPCO-APND'!D3789</f>
        <v>24.61992</v>
      </c>
      <c r="K3786" s="166">
        <f>+(ExportsELAP[[#This Row],[Exports kWh - MPT]]/1000)*ExportsELAP[[#This Row],[EIM Price]]</f>
        <v>855.337749102408</v>
      </c>
      <c r="L3786" s="167" t="str">
        <f>+INDEX(ECR_Hours!$I$12:$I$15,MATCH(ExportsELAP[[#This Row],[Date Prevailing]],ECR_Hours!$H$12:$H$15,1))</f>
        <v>S</v>
      </c>
      <c r="M3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87" spans="1:13" x14ac:dyDescent="0.25">
      <c r="A3787" s="164">
        <f>+Exports!A3790</f>
        <v>44719</v>
      </c>
      <c r="B3787" s="165">
        <f t="shared" si="236"/>
        <v>2022</v>
      </c>
      <c r="C3787" s="165">
        <f t="shared" si="237"/>
        <v>6</v>
      </c>
      <c r="D3787" s="165">
        <f t="shared" si="238"/>
        <v>7</v>
      </c>
      <c r="E3787" s="165">
        <f>+Exports!B3790</f>
        <v>18</v>
      </c>
      <c r="F3787" s="165">
        <f>+WEEKDAY(ExportsELAP[[#This Row],[Date Prevailing]],1)</f>
        <v>3</v>
      </c>
      <c r="G3787" s="165">
        <f>+COUNTIFS(ECR_Hours!$K$6:$K$7,ExportsELAP[[#This Row],[Date Prevailing]])</f>
        <v>0</v>
      </c>
      <c r="H3787" s="165">
        <f t="shared" si="239"/>
        <v>3</v>
      </c>
      <c r="I3787" s="166">
        <f>+Exports!G3790</f>
        <v>23401.214500000002</v>
      </c>
      <c r="J3787" s="166">
        <f>+'ELAP_IPCO-APND'!D3790</f>
        <v>25.03312</v>
      </c>
      <c r="K3787" s="166">
        <f>+(ExportsELAP[[#This Row],[Exports kWh - MPT]]/1000)*ExportsELAP[[#This Row],[EIM Price]]</f>
        <v>585.80541072424001</v>
      </c>
      <c r="L3787" s="167" t="str">
        <f>+INDEX(ECR_Hours!$I$12:$I$15,MATCH(ExportsELAP[[#This Row],[Date Prevailing]],ECR_Hours!$H$12:$H$15,1))</f>
        <v>S</v>
      </c>
      <c r="M3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88" spans="1:13" x14ac:dyDescent="0.25">
      <c r="A3788" s="164">
        <f>+Exports!A3791</f>
        <v>44719</v>
      </c>
      <c r="B3788" s="165">
        <f t="shared" si="236"/>
        <v>2022</v>
      </c>
      <c r="C3788" s="165">
        <f t="shared" si="237"/>
        <v>6</v>
      </c>
      <c r="D3788" s="165">
        <f t="shared" si="238"/>
        <v>7</v>
      </c>
      <c r="E3788" s="165">
        <f>+Exports!B3791</f>
        <v>19</v>
      </c>
      <c r="F3788" s="165">
        <f>+WEEKDAY(ExportsELAP[[#This Row],[Date Prevailing]],1)</f>
        <v>3</v>
      </c>
      <c r="G3788" s="165">
        <f>+COUNTIFS(ECR_Hours!$K$6:$K$7,ExportsELAP[[#This Row],[Date Prevailing]])</f>
        <v>0</v>
      </c>
      <c r="H3788" s="165">
        <f t="shared" si="239"/>
        <v>3</v>
      </c>
      <c r="I3788" s="166">
        <f>+Exports!G3791</f>
        <v>17123.736799999999</v>
      </c>
      <c r="J3788" s="166">
        <f>+'ELAP_IPCO-APND'!D3791</f>
        <v>27.6266</v>
      </c>
      <c r="K3788" s="166">
        <f>+(ExportsELAP[[#This Row],[Exports kWh - MPT]]/1000)*ExportsELAP[[#This Row],[EIM Price]]</f>
        <v>473.07062707887997</v>
      </c>
      <c r="L3788" s="167" t="str">
        <f>+INDEX(ECR_Hours!$I$12:$I$15,MATCH(ExportsELAP[[#This Row],[Date Prevailing]],ECR_Hours!$H$12:$H$15,1))</f>
        <v>S</v>
      </c>
      <c r="M3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89" spans="1:13" x14ac:dyDescent="0.25">
      <c r="A3789" s="164">
        <f>+Exports!A3792</f>
        <v>44719</v>
      </c>
      <c r="B3789" s="165">
        <f t="shared" si="236"/>
        <v>2022</v>
      </c>
      <c r="C3789" s="165">
        <f t="shared" si="237"/>
        <v>6</v>
      </c>
      <c r="D3789" s="165">
        <f t="shared" si="238"/>
        <v>7</v>
      </c>
      <c r="E3789" s="165">
        <f>+Exports!B3792</f>
        <v>20</v>
      </c>
      <c r="F3789" s="165">
        <f>+WEEKDAY(ExportsELAP[[#This Row],[Date Prevailing]],1)</f>
        <v>3</v>
      </c>
      <c r="G3789" s="165">
        <f>+COUNTIFS(ECR_Hours!$K$6:$K$7,ExportsELAP[[#This Row],[Date Prevailing]])</f>
        <v>0</v>
      </c>
      <c r="H3789" s="165">
        <f t="shared" si="239"/>
        <v>3</v>
      </c>
      <c r="I3789" s="166">
        <f>+Exports!G3792</f>
        <v>8060.8626999999997</v>
      </c>
      <c r="J3789" s="166">
        <f>+'ELAP_IPCO-APND'!D3792</f>
        <v>50.78613</v>
      </c>
      <c r="K3789" s="166">
        <f>+(ExportsELAP[[#This Row],[Exports kWh - MPT]]/1000)*ExportsELAP[[#This Row],[EIM Price]]</f>
        <v>409.38002099435096</v>
      </c>
      <c r="L3789" s="167" t="str">
        <f>+INDEX(ECR_Hours!$I$12:$I$15,MATCH(ExportsELAP[[#This Row],[Date Prevailing]],ECR_Hours!$H$12:$H$15,1))</f>
        <v>S</v>
      </c>
      <c r="M3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90" spans="1:13" x14ac:dyDescent="0.25">
      <c r="A3790" s="164">
        <f>+Exports!A3793</f>
        <v>44719</v>
      </c>
      <c r="B3790" s="165">
        <f t="shared" si="236"/>
        <v>2022</v>
      </c>
      <c r="C3790" s="165">
        <f t="shared" si="237"/>
        <v>6</v>
      </c>
      <c r="D3790" s="165">
        <f t="shared" si="238"/>
        <v>7</v>
      </c>
      <c r="E3790" s="165">
        <f>+Exports!B3793</f>
        <v>21</v>
      </c>
      <c r="F3790" s="165">
        <f>+WEEKDAY(ExportsELAP[[#This Row],[Date Prevailing]],1)</f>
        <v>3</v>
      </c>
      <c r="G3790" s="165">
        <f>+COUNTIFS(ECR_Hours!$K$6:$K$7,ExportsELAP[[#This Row],[Date Prevailing]])</f>
        <v>0</v>
      </c>
      <c r="H3790" s="165">
        <f t="shared" si="239"/>
        <v>3</v>
      </c>
      <c r="I3790" s="166">
        <f>+Exports!G3793</f>
        <v>1275.4386</v>
      </c>
      <c r="J3790" s="166">
        <f>+'ELAP_IPCO-APND'!D3793</f>
        <v>67.599410000000006</v>
      </c>
      <c r="K3790" s="166">
        <f>+(ExportsELAP[[#This Row],[Exports kWh - MPT]]/1000)*ExportsELAP[[#This Row],[EIM Price]]</f>
        <v>86.218896851226006</v>
      </c>
      <c r="L3790" s="167" t="str">
        <f>+INDEX(ECR_Hours!$I$12:$I$15,MATCH(ExportsELAP[[#This Row],[Date Prevailing]],ECR_Hours!$H$12:$H$15,1))</f>
        <v>S</v>
      </c>
      <c r="M3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91" spans="1:13" x14ac:dyDescent="0.25">
      <c r="A3791" s="164">
        <f>+Exports!A3794</f>
        <v>44719</v>
      </c>
      <c r="B3791" s="165">
        <f t="shared" si="236"/>
        <v>2022</v>
      </c>
      <c r="C3791" s="165">
        <f t="shared" si="237"/>
        <v>6</v>
      </c>
      <c r="D3791" s="165">
        <f t="shared" si="238"/>
        <v>7</v>
      </c>
      <c r="E3791" s="165">
        <f>+Exports!B3794</f>
        <v>22</v>
      </c>
      <c r="F3791" s="165">
        <f>+WEEKDAY(ExportsELAP[[#This Row],[Date Prevailing]],1)</f>
        <v>3</v>
      </c>
      <c r="G3791" s="165">
        <f>+COUNTIFS(ECR_Hours!$K$6:$K$7,ExportsELAP[[#This Row],[Date Prevailing]])</f>
        <v>0</v>
      </c>
      <c r="H3791" s="165">
        <f t="shared" si="239"/>
        <v>3</v>
      </c>
      <c r="I3791" s="166">
        <f>+Exports!G3794</f>
        <v>30.580200000000001</v>
      </c>
      <c r="J3791" s="166">
        <f>+'ELAP_IPCO-APND'!D3794</f>
        <v>70.436189999999996</v>
      </c>
      <c r="K3791" s="166">
        <f>+(ExportsELAP[[#This Row],[Exports kWh - MPT]]/1000)*ExportsELAP[[#This Row],[EIM Price]]</f>
        <v>2.1539527774380001</v>
      </c>
      <c r="L3791" s="167" t="str">
        <f>+INDEX(ECR_Hours!$I$12:$I$15,MATCH(ExportsELAP[[#This Row],[Date Prevailing]],ECR_Hours!$H$12:$H$15,1))</f>
        <v>S</v>
      </c>
      <c r="M3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92" spans="1:13" x14ac:dyDescent="0.25">
      <c r="A3792" s="164">
        <f>+Exports!A3795</f>
        <v>44719</v>
      </c>
      <c r="B3792" s="165">
        <f t="shared" si="236"/>
        <v>2022</v>
      </c>
      <c r="C3792" s="165">
        <f t="shared" si="237"/>
        <v>6</v>
      </c>
      <c r="D3792" s="165">
        <f t="shared" si="238"/>
        <v>7</v>
      </c>
      <c r="E3792" s="165">
        <f>+Exports!B3795</f>
        <v>23</v>
      </c>
      <c r="F3792" s="165">
        <f>+WEEKDAY(ExportsELAP[[#This Row],[Date Prevailing]],1)</f>
        <v>3</v>
      </c>
      <c r="G3792" s="165">
        <f>+COUNTIFS(ECR_Hours!$K$6:$K$7,ExportsELAP[[#This Row],[Date Prevailing]])</f>
        <v>0</v>
      </c>
      <c r="H3792" s="165">
        <f t="shared" si="239"/>
        <v>3</v>
      </c>
      <c r="I3792" s="166">
        <f>+Exports!G3795</f>
        <v>21.342799999999997</v>
      </c>
      <c r="J3792" s="166">
        <f>+'ELAP_IPCO-APND'!D3795</f>
        <v>56.65625</v>
      </c>
      <c r="K3792" s="166">
        <f>+(ExportsELAP[[#This Row],[Exports kWh - MPT]]/1000)*ExportsELAP[[#This Row],[EIM Price]]</f>
        <v>1.2092030125</v>
      </c>
      <c r="L3792" s="167" t="str">
        <f>+INDEX(ECR_Hours!$I$12:$I$15,MATCH(ExportsELAP[[#This Row],[Date Prevailing]],ECR_Hours!$H$12:$H$15,1))</f>
        <v>S</v>
      </c>
      <c r="M3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793" spans="1:13" x14ac:dyDescent="0.25">
      <c r="A3793" s="164">
        <f>+Exports!A3796</f>
        <v>44719</v>
      </c>
      <c r="B3793" s="165">
        <f t="shared" si="236"/>
        <v>2022</v>
      </c>
      <c r="C3793" s="165">
        <f t="shared" si="237"/>
        <v>6</v>
      </c>
      <c r="D3793" s="165">
        <f t="shared" si="238"/>
        <v>7</v>
      </c>
      <c r="E3793" s="165">
        <f>+Exports!B3796</f>
        <v>24</v>
      </c>
      <c r="F3793" s="165">
        <f>+WEEKDAY(ExportsELAP[[#This Row],[Date Prevailing]],1)</f>
        <v>3</v>
      </c>
      <c r="G3793" s="165">
        <f>+COUNTIFS(ECR_Hours!$K$6:$K$7,ExportsELAP[[#This Row],[Date Prevailing]])</f>
        <v>0</v>
      </c>
      <c r="H3793" s="165">
        <f t="shared" si="239"/>
        <v>3</v>
      </c>
      <c r="I3793" s="166">
        <f>+Exports!G3796</f>
        <v>20.442199999999985</v>
      </c>
      <c r="J3793" s="166">
        <f>+'ELAP_IPCO-APND'!D3796</f>
        <v>58.744630000000001</v>
      </c>
      <c r="K3793" s="166">
        <f>+(ExportsELAP[[#This Row],[Exports kWh - MPT]]/1000)*ExportsELAP[[#This Row],[EIM Price]]</f>
        <v>1.2008694753859992</v>
      </c>
      <c r="L3793" s="167" t="str">
        <f>+INDEX(ECR_Hours!$I$12:$I$15,MATCH(ExportsELAP[[#This Row],[Date Prevailing]],ECR_Hours!$H$12:$H$15,1))</f>
        <v>S</v>
      </c>
      <c r="M3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4" spans="1:13" x14ac:dyDescent="0.25">
      <c r="A3794" s="164">
        <f>+Exports!A3797</f>
        <v>44720</v>
      </c>
      <c r="B3794" s="165">
        <f t="shared" si="236"/>
        <v>2022</v>
      </c>
      <c r="C3794" s="165">
        <f t="shared" si="237"/>
        <v>6</v>
      </c>
      <c r="D3794" s="165">
        <f t="shared" si="238"/>
        <v>8</v>
      </c>
      <c r="E3794" s="165">
        <f>+Exports!B3797</f>
        <v>1</v>
      </c>
      <c r="F3794" s="165">
        <f>+WEEKDAY(ExportsELAP[[#This Row],[Date Prevailing]],1)</f>
        <v>4</v>
      </c>
      <c r="G3794" s="165">
        <f>+COUNTIFS(ECR_Hours!$K$6:$K$7,ExportsELAP[[#This Row],[Date Prevailing]])</f>
        <v>0</v>
      </c>
      <c r="H3794" s="165">
        <f t="shared" si="239"/>
        <v>4</v>
      </c>
      <c r="I3794" s="166">
        <f>+Exports!G3797</f>
        <v>39.187100000000001</v>
      </c>
      <c r="J3794" s="166">
        <f>+'ELAP_IPCO-APND'!D3797</f>
        <v>42.597479999999997</v>
      </c>
      <c r="K3794" s="166">
        <f>+(ExportsELAP[[#This Row],[Exports kWh - MPT]]/1000)*ExportsELAP[[#This Row],[EIM Price]]</f>
        <v>1.669271708508</v>
      </c>
      <c r="L3794" s="167" t="str">
        <f>+INDEX(ECR_Hours!$I$12:$I$15,MATCH(ExportsELAP[[#This Row],[Date Prevailing]],ECR_Hours!$H$12:$H$15,1))</f>
        <v>S</v>
      </c>
      <c r="M3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5" spans="1:13" x14ac:dyDescent="0.25">
      <c r="A3795" s="164">
        <f>+Exports!A3798</f>
        <v>44720</v>
      </c>
      <c r="B3795" s="165">
        <f t="shared" si="236"/>
        <v>2022</v>
      </c>
      <c r="C3795" s="165">
        <f t="shared" si="237"/>
        <v>6</v>
      </c>
      <c r="D3795" s="165">
        <f t="shared" si="238"/>
        <v>8</v>
      </c>
      <c r="E3795" s="165">
        <f>+Exports!B3798</f>
        <v>2</v>
      </c>
      <c r="F3795" s="165">
        <f>+WEEKDAY(ExportsELAP[[#This Row],[Date Prevailing]],1)</f>
        <v>4</v>
      </c>
      <c r="G3795" s="165">
        <f>+COUNTIFS(ECR_Hours!$K$6:$K$7,ExportsELAP[[#This Row],[Date Prevailing]])</f>
        <v>0</v>
      </c>
      <c r="H3795" s="165">
        <f t="shared" si="239"/>
        <v>4</v>
      </c>
      <c r="I3795" s="166">
        <f>+Exports!G3798</f>
        <v>36.506600000000006</v>
      </c>
      <c r="J3795" s="166">
        <f>+'ELAP_IPCO-APND'!D3798</f>
        <v>12.01796</v>
      </c>
      <c r="K3795" s="166">
        <f>+(ExportsELAP[[#This Row],[Exports kWh - MPT]]/1000)*ExportsELAP[[#This Row],[EIM Price]]</f>
        <v>0.43873485853600008</v>
      </c>
      <c r="L3795" s="167" t="str">
        <f>+INDEX(ECR_Hours!$I$12:$I$15,MATCH(ExportsELAP[[#This Row],[Date Prevailing]],ECR_Hours!$H$12:$H$15,1))</f>
        <v>S</v>
      </c>
      <c r="M3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6" spans="1:13" x14ac:dyDescent="0.25">
      <c r="A3796" s="164">
        <f>+Exports!A3799</f>
        <v>44720</v>
      </c>
      <c r="B3796" s="165">
        <f t="shared" si="236"/>
        <v>2022</v>
      </c>
      <c r="C3796" s="165">
        <f t="shared" si="237"/>
        <v>6</v>
      </c>
      <c r="D3796" s="165">
        <f t="shared" si="238"/>
        <v>8</v>
      </c>
      <c r="E3796" s="165">
        <f>+Exports!B3799</f>
        <v>3</v>
      </c>
      <c r="F3796" s="165">
        <f>+WEEKDAY(ExportsELAP[[#This Row],[Date Prevailing]],1)</f>
        <v>4</v>
      </c>
      <c r="G3796" s="165">
        <f>+COUNTIFS(ECR_Hours!$K$6:$K$7,ExportsELAP[[#This Row],[Date Prevailing]])</f>
        <v>0</v>
      </c>
      <c r="H3796" s="165">
        <f t="shared" si="239"/>
        <v>4</v>
      </c>
      <c r="I3796" s="166">
        <f>+Exports!G3799</f>
        <v>38.006500000000003</v>
      </c>
      <c r="J3796" s="166">
        <f>+'ELAP_IPCO-APND'!D3799</f>
        <v>18.596499999999999</v>
      </c>
      <c r="K3796" s="166">
        <f>+(ExportsELAP[[#This Row],[Exports kWh - MPT]]/1000)*ExportsELAP[[#This Row],[EIM Price]]</f>
        <v>0.70678787725000003</v>
      </c>
      <c r="L3796" s="167" t="str">
        <f>+INDEX(ECR_Hours!$I$12:$I$15,MATCH(ExportsELAP[[#This Row],[Date Prevailing]],ECR_Hours!$H$12:$H$15,1))</f>
        <v>S</v>
      </c>
      <c r="M3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7" spans="1:13" x14ac:dyDescent="0.25">
      <c r="A3797" s="164">
        <f>+Exports!A3800</f>
        <v>44720</v>
      </c>
      <c r="B3797" s="165">
        <f t="shared" si="236"/>
        <v>2022</v>
      </c>
      <c r="C3797" s="165">
        <f t="shared" si="237"/>
        <v>6</v>
      </c>
      <c r="D3797" s="165">
        <f t="shared" si="238"/>
        <v>8</v>
      </c>
      <c r="E3797" s="165">
        <f>+Exports!B3800</f>
        <v>4</v>
      </c>
      <c r="F3797" s="165">
        <f>+WEEKDAY(ExportsELAP[[#This Row],[Date Prevailing]],1)</f>
        <v>4</v>
      </c>
      <c r="G3797" s="165">
        <f>+COUNTIFS(ECR_Hours!$K$6:$K$7,ExportsELAP[[#This Row],[Date Prevailing]])</f>
        <v>0</v>
      </c>
      <c r="H3797" s="165">
        <f t="shared" si="239"/>
        <v>4</v>
      </c>
      <c r="I3797" s="166">
        <f>+Exports!G3800</f>
        <v>21.348199999999899</v>
      </c>
      <c r="J3797" s="166">
        <f>+'ELAP_IPCO-APND'!D3800</f>
        <v>11.023020000000001</v>
      </c>
      <c r="K3797" s="166">
        <f>+(ExportsELAP[[#This Row],[Exports kWh - MPT]]/1000)*ExportsELAP[[#This Row],[EIM Price]]</f>
        <v>0.23532163556399893</v>
      </c>
      <c r="L3797" s="167" t="str">
        <f>+INDEX(ECR_Hours!$I$12:$I$15,MATCH(ExportsELAP[[#This Row],[Date Prevailing]],ECR_Hours!$H$12:$H$15,1))</f>
        <v>S</v>
      </c>
      <c r="M3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8" spans="1:13" x14ac:dyDescent="0.25">
      <c r="A3798" s="164">
        <f>+Exports!A3801</f>
        <v>44720</v>
      </c>
      <c r="B3798" s="165">
        <f t="shared" si="236"/>
        <v>2022</v>
      </c>
      <c r="C3798" s="165">
        <f t="shared" si="237"/>
        <v>6</v>
      </c>
      <c r="D3798" s="165">
        <f t="shared" si="238"/>
        <v>8</v>
      </c>
      <c r="E3798" s="165">
        <f>+Exports!B3801</f>
        <v>5</v>
      </c>
      <c r="F3798" s="165">
        <f>+WEEKDAY(ExportsELAP[[#This Row],[Date Prevailing]],1)</f>
        <v>4</v>
      </c>
      <c r="G3798" s="165">
        <f>+COUNTIFS(ECR_Hours!$K$6:$K$7,ExportsELAP[[#This Row],[Date Prevailing]])</f>
        <v>0</v>
      </c>
      <c r="H3798" s="165">
        <f t="shared" si="239"/>
        <v>4</v>
      </c>
      <c r="I3798" s="166">
        <f>+Exports!G3801</f>
        <v>24.839999999999886</v>
      </c>
      <c r="J3798" s="166">
        <f>+'ELAP_IPCO-APND'!D3801</f>
        <v>8.5798500000000004</v>
      </c>
      <c r="K3798" s="166">
        <f>+(ExportsELAP[[#This Row],[Exports kWh - MPT]]/1000)*ExportsELAP[[#This Row],[EIM Price]]</f>
        <v>0.21312347399999904</v>
      </c>
      <c r="L3798" s="167" t="str">
        <f>+INDEX(ECR_Hours!$I$12:$I$15,MATCH(ExportsELAP[[#This Row],[Date Prevailing]],ECR_Hours!$H$12:$H$15,1))</f>
        <v>S</v>
      </c>
      <c r="M3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799" spans="1:13" x14ac:dyDescent="0.25">
      <c r="A3799" s="164">
        <f>+Exports!A3802</f>
        <v>44720</v>
      </c>
      <c r="B3799" s="165">
        <f t="shared" si="236"/>
        <v>2022</v>
      </c>
      <c r="C3799" s="165">
        <f t="shared" si="237"/>
        <v>6</v>
      </c>
      <c r="D3799" s="165">
        <f t="shared" si="238"/>
        <v>8</v>
      </c>
      <c r="E3799" s="165">
        <f>+Exports!B3802</f>
        <v>6</v>
      </c>
      <c r="F3799" s="165">
        <f>+WEEKDAY(ExportsELAP[[#This Row],[Date Prevailing]],1)</f>
        <v>4</v>
      </c>
      <c r="G3799" s="165">
        <f>+COUNTIFS(ECR_Hours!$K$6:$K$7,ExportsELAP[[#This Row],[Date Prevailing]])</f>
        <v>0</v>
      </c>
      <c r="H3799" s="165">
        <f t="shared" si="239"/>
        <v>4</v>
      </c>
      <c r="I3799" s="166">
        <f>+Exports!G3802</f>
        <v>23.106900000000003</v>
      </c>
      <c r="J3799" s="166">
        <f>+'ELAP_IPCO-APND'!D3802</f>
        <v>-2.69116</v>
      </c>
      <c r="K3799" s="166">
        <f>+(ExportsELAP[[#This Row],[Exports kWh - MPT]]/1000)*ExportsELAP[[#This Row],[EIM Price]]</f>
        <v>-6.2184365004000007E-2</v>
      </c>
      <c r="L3799" s="167" t="str">
        <f>+INDEX(ECR_Hours!$I$12:$I$15,MATCH(ExportsELAP[[#This Row],[Date Prevailing]],ECR_Hours!$H$12:$H$15,1))</f>
        <v>S</v>
      </c>
      <c r="M3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0" spans="1:13" x14ac:dyDescent="0.25">
      <c r="A3800" s="164">
        <f>+Exports!A3803</f>
        <v>44720</v>
      </c>
      <c r="B3800" s="165">
        <f t="shared" si="236"/>
        <v>2022</v>
      </c>
      <c r="C3800" s="165">
        <f t="shared" si="237"/>
        <v>6</v>
      </c>
      <c r="D3800" s="165">
        <f t="shared" si="238"/>
        <v>8</v>
      </c>
      <c r="E3800" s="165">
        <f>+Exports!B3803</f>
        <v>7</v>
      </c>
      <c r="F3800" s="165">
        <f>+WEEKDAY(ExportsELAP[[#This Row],[Date Prevailing]],1)</f>
        <v>4</v>
      </c>
      <c r="G3800" s="165">
        <f>+COUNTIFS(ECR_Hours!$K$6:$K$7,ExportsELAP[[#This Row],[Date Prevailing]])</f>
        <v>0</v>
      </c>
      <c r="H3800" s="165">
        <f t="shared" si="239"/>
        <v>4</v>
      </c>
      <c r="I3800" s="166">
        <f>+Exports!G3803</f>
        <v>831.03700000000003</v>
      </c>
      <c r="J3800" s="166">
        <f>+'ELAP_IPCO-APND'!D3803</f>
        <v>1.0367</v>
      </c>
      <c r="K3800" s="166">
        <f>+(ExportsELAP[[#This Row],[Exports kWh - MPT]]/1000)*ExportsELAP[[#This Row],[EIM Price]]</f>
        <v>0.86153605789999999</v>
      </c>
      <c r="L3800" s="167" t="str">
        <f>+INDEX(ECR_Hours!$I$12:$I$15,MATCH(ExportsELAP[[#This Row],[Date Prevailing]],ECR_Hours!$H$12:$H$15,1))</f>
        <v>S</v>
      </c>
      <c r="M3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1" spans="1:13" x14ac:dyDescent="0.25">
      <c r="A3801" s="164">
        <f>+Exports!A3804</f>
        <v>44720</v>
      </c>
      <c r="B3801" s="165">
        <f t="shared" si="236"/>
        <v>2022</v>
      </c>
      <c r="C3801" s="165">
        <f t="shared" si="237"/>
        <v>6</v>
      </c>
      <c r="D3801" s="165">
        <f t="shared" si="238"/>
        <v>8</v>
      </c>
      <c r="E3801" s="165">
        <f>+Exports!B3804</f>
        <v>8</v>
      </c>
      <c r="F3801" s="165">
        <f>+WEEKDAY(ExportsELAP[[#This Row],[Date Prevailing]],1)</f>
        <v>4</v>
      </c>
      <c r="G3801" s="165">
        <f>+COUNTIFS(ECR_Hours!$K$6:$K$7,ExportsELAP[[#This Row],[Date Prevailing]])</f>
        <v>0</v>
      </c>
      <c r="H3801" s="165">
        <f t="shared" si="239"/>
        <v>4</v>
      </c>
      <c r="I3801" s="166">
        <f>+Exports!G3804</f>
        <v>2131.6644000000001</v>
      </c>
      <c r="J3801" s="166">
        <f>+'ELAP_IPCO-APND'!D3804</f>
        <v>31.137319999999999</v>
      </c>
      <c r="K3801" s="166">
        <f>+(ExportsELAP[[#This Row],[Exports kWh - MPT]]/1000)*ExportsELAP[[#This Row],[EIM Price]]</f>
        <v>66.374316555408001</v>
      </c>
      <c r="L3801" s="167" t="str">
        <f>+INDEX(ECR_Hours!$I$12:$I$15,MATCH(ExportsELAP[[#This Row],[Date Prevailing]],ECR_Hours!$H$12:$H$15,1))</f>
        <v>S</v>
      </c>
      <c r="M3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2" spans="1:13" x14ac:dyDescent="0.25">
      <c r="A3802" s="164">
        <f>+Exports!A3805</f>
        <v>44720</v>
      </c>
      <c r="B3802" s="165">
        <f t="shared" si="236"/>
        <v>2022</v>
      </c>
      <c r="C3802" s="165">
        <f t="shared" si="237"/>
        <v>6</v>
      </c>
      <c r="D3802" s="165">
        <f t="shared" si="238"/>
        <v>8</v>
      </c>
      <c r="E3802" s="165">
        <f>+Exports!B3805</f>
        <v>9</v>
      </c>
      <c r="F3802" s="165">
        <f>+WEEKDAY(ExportsELAP[[#This Row],[Date Prevailing]],1)</f>
        <v>4</v>
      </c>
      <c r="G3802" s="165">
        <f>+COUNTIFS(ECR_Hours!$K$6:$K$7,ExportsELAP[[#This Row],[Date Prevailing]])</f>
        <v>0</v>
      </c>
      <c r="H3802" s="165">
        <f t="shared" si="239"/>
        <v>4</v>
      </c>
      <c r="I3802" s="166">
        <f>+Exports!G3805</f>
        <v>6185.9457999999995</v>
      </c>
      <c r="J3802" s="166">
        <f>+'ELAP_IPCO-APND'!D3805</f>
        <v>-48.390180000000001</v>
      </c>
      <c r="K3802" s="166">
        <f>+(ExportsELAP[[#This Row],[Exports kWh - MPT]]/1000)*ExportsELAP[[#This Row],[EIM Price]]</f>
        <v>-299.339030732244</v>
      </c>
      <c r="L3802" s="167" t="str">
        <f>+INDEX(ECR_Hours!$I$12:$I$15,MATCH(ExportsELAP[[#This Row],[Date Prevailing]],ECR_Hours!$H$12:$H$15,1))</f>
        <v>S</v>
      </c>
      <c r="M3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3" spans="1:13" x14ac:dyDescent="0.25">
      <c r="A3803" s="164">
        <f>+Exports!A3806</f>
        <v>44720</v>
      </c>
      <c r="B3803" s="165">
        <f t="shared" si="236"/>
        <v>2022</v>
      </c>
      <c r="C3803" s="165">
        <f t="shared" si="237"/>
        <v>6</v>
      </c>
      <c r="D3803" s="165">
        <f t="shared" si="238"/>
        <v>8</v>
      </c>
      <c r="E3803" s="165">
        <f>+Exports!B3806</f>
        <v>10</v>
      </c>
      <c r="F3803" s="165">
        <f>+WEEKDAY(ExportsELAP[[#This Row],[Date Prevailing]],1)</f>
        <v>4</v>
      </c>
      <c r="G3803" s="165">
        <f>+COUNTIFS(ECR_Hours!$K$6:$K$7,ExportsELAP[[#This Row],[Date Prevailing]])</f>
        <v>0</v>
      </c>
      <c r="H3803" s="165">
        <f t="shared" si="239"/>
        <v>4</v>
      </c>
      <c r="I3803" s="166">
        <f>+Exports!G3806</f>
        <v>10905.456900000001</v>
      </c>
      <c r="J3803" s="166">
        <f>+'ELAP_IPCO-APND'!D3806</f>
        <v>24.308119999999999</v>
      </c>
      <c r="K3803" s="166">
        <f>+(ExportsELAP[[#This Row],[Exports kWh - MPT]]/1000)*ExportsELAP[[#This Row],[EIM Price]]</f>
        <v>265.09115498002802</v>
      </c>
      <c r="L3803" s="167" t="str">
        <f>+INDEX(ECR_Hours!$I$12:$I$15,MATCH(ExportsELAP[[#This Row],[Date Prevailing]],ECR_Hours!$H$12:$H$15,1))</f>
        <v>S</v>
      </c>
      <c r="M3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4" spans="1:13" x14ac:dyDescent="0.25">
      <c r="A3804" s="164">
        <f>+Exports!A3807</f>
        <v>44720</v>
      </c>
      <c r="B3804" s="165">
        <f t="shared" si="236"/>
        <v>2022</v>
      </c>
      <c r="C3804" s="165">
        <f t="shared" si="237"/>
        <v>6</v>
      </c>
      <c r="D3804" s="165">
        <f t="shared" si="238"/>
        <v>8</v>
      </c>
      <c r="E3804" s="165">
        <f>+Exports!B3807</f>
        <v>11</v>
      </c>
      <c r="F3804" s="165">
        <f>+WEEKDAY(ExportsELAP[[#This Row],[Date Prevailing]],1)</f>
        <v>4</v>
      </c>
      <c r="G3804" s="165">
        <f>+COUNTIFS(ECR_Hours!$K$6:$K$7,ExportsELAP[[#This Row],[Date Prevailing]])</f>
        <v>0</v>
      </c>
      <c r="H3804" s="165">
        <f t="shared" si="239"/>
        <v>4</v>
      </c>
      <c r="I3804" s="166">
        <f>+Exports!G3807</f>
        <v>14492.138200000001</v>
      </c>
      <c r="J3804" s="166">
        <f>+'ELAP_IPCO-APND'!D3807</f>
        <v>33.79804</v>
      </c>
      <c r="K3804" s="166">
        <f>+(ExportsELAP[[#This Row],[Exports kWh - MPT]]/1000)*ExportsELAP[[#This Row],[EIM Price]]</f>
        <v>489.80586656912806</v>
      </c>
      <c r="L3804" s="167" t="str">
        <f>+INDEX(ECR_Hours!$I$12:$I$15,MATCH(ExportsELAP[[#This Row],[Date Prevailing]],ECR_Hours!$H$12:$H$15,1))</f>
        <v>S</v>
      </c>
      <c r="M3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5" spans="1:13" x14ac:dyDescent="0.25">
      <c r="A3805" s="164">
        <f>+Exports!A3808</f>
        <v>44720</v>
      </c>
      <c r="B3805" s="165">
        <f t="shared" si="236"/>
        <v>2022</v>
      </c>
      <c r="C3805" s="165">
        <f t="shared" si="237"/>
        <v>6</v>
      </c>
      <c r="D3805" s="165">
        <f t="shared" si="238"/>
        <v>8</v>
      </c>
      <c r="E3805" s="165">
        <f>+Exports!B3808</f>
        <v>12</v>
      </c>
      <c r="F3805" s="165">
        <f>+WEEKDAY(ExportsELAP[[#This Row],[Date Prevailing]],1)</f>
        <v>4</v>
      </c>
      <c r="G3805" s="165">
        <f>+COUNTIFS(ECR_Hours!$K$6:$K$7,ExportsELAP[[#This Row],[Date Prevailing]])</f>
        <v>0</v>
      </c>
      <c r="H3805" s="165">
        <f t="shared" si="239"/>
        <v>4</v>
      </c>
      <c r="I3805" s="166">
        <f>+Exports!G3808</f>
        <v>26800.686300000001</v>
      </c>
      <c r="J3805" s="166">
        <f>+'ELAP_IPCO-APND'!D3808</f>
        <v>26.025549999999999</v>
      </c>
      <c r="K3805" s="166">
        <f>+(ExportsELAP[[#This Row],[Exports kWh - MPT]]/1000)*ExportsELAP[[#This Row],[EIM Price]]</f>
        <v>697.50260133496499</v>
      </c>
      <c r="L3805" s="167" t="str">
        <f>+INDEX(ECR_Hours!$I$12:$I$15,MATCH(ExportsELAP[[#This Row],[Date Prevailing]],ECR_Hours!$H$12:$H$15,1))</f>
        <v>S</v>
      </c>
      <c r="M3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6" spans="1:13" x14ac:dyDescent="0.25">
      <c r="A3806" s="164">
        <f>+Exports!A3809</f>
        <v>44720</v>
      </c>
      <c r="B3806" s="165">
        <f t="shared" si="236"/>
        <v>2022</v>
      </c>
      <c r="C3806" s="165">
        <f t="shared" si="237"/>
        <v>6</v>
      </c>
      <c r="D3806" s="165">
        <f t="shared" si="238"/>
        <v>8</v>
      </c>
      <c r="E3806" s="165">
        <f>+Exports!B3809</f>
        <v>13</v>
      </c>
      <c r="F3806" s="165">
        <f>+WEEKDAY(ExportsELAP[[#This Row],[Date Prevailing]],1)</f>
        <v>4</v>
      </c>
      <c r="G3806" s="165">
        <f>+COUNTIFS(ECR_Hours!$K$6:$K$7,ExportsELAP[[#This Row],[Date Prevailing]])</f>
        <v>0</v>
      </c>
      <c r="H3806" s="165">
        <f t="shared" si="239"/>
        <v>4</v>
      </c>
      <c r="I3806" s="166">
        <f>+Exports!G3809</f>
        <v>30110.791400000002</v>
      </c>
      <c r="J3806" s="166">
        <f>+'ELAP_IPCO-APND'!D3809</f>
        <v>39.236780000000003</v>
      </c>
      <c r="K3806" s="166">
        <f>+(ExportsELAP[[#This Row],[Exports kWh - MPT]]/1000)*ExportsELAP[[#This Row],[EIM Price]]</f>
        <v>1181.4504977876923</v>
      </c>
      <c r="L3806" s="167" t="str">
        <f>+INDEX(ECR_Hours!$I$12:$I$15,MATCH(ExportsELAP[[#This Row],[Date Prevailing]],ECR_Hours!$H$12:$H$15,1))</f>
        <v>S</v>
      </c>
      <c r="M3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7" spans="1:13" x14ac:dyDescent="0.25">
      <c r="A3807" s="164">
        <f>+Exports!A3810</f>
        <v>44720</v>
      </c>
      <c r="B3807" s="165">
        <f t="shared" si="236"/>
        <v>2022</v>
      </c>
      <c r="C3807" s="165">
        <f t="shared" si="237"/>
        <v>6</v>
      </c>
      <c r="D3807" s="165">
        <f t="shared" si="238"/>
        <v>8</v>
      </c>
      <c r="E3807" s="165">
        <f>+Exports!B3810</f>
        <v>14</v>
      </c>
      <c r="F3807" s="165">
        <f>+WEEKDAY(ExportsELAP[[#This Row],[Date Prevailing]],1)</f>
        <v>4</v>
      </c>
      <c r="G3807" s="165">
        <f>+COUNTIFS(ECR_Hours!$K$6:$K$7,ExportsELAP[[#This Row],[Date Prevailing]])</f>
        <v>0</v>
      </c>
      <c r="H3807" s="165">
        <f t="shared" si="239"/>
        <v>4</v>
      </c>
      <c r="I3807" s="166">
        <f>+Exports!G3810</f>
        <v>25744.757700000002</v>
      </c>
      <c r="J3807" s="166">
        <f>+'ELAP_IPCO-APND'!D3810</f>
        <v>51.984000000000002</v>
      </c>
      <c r="K3807" s="166">
        <f>+(ExportsELAP[[#This Row],[Exports kWh - MPT]]/1000)*ExportsELAP[[#This Row],[EIM Price]]</f>
        <v>1338.3154842768001</v>
      </c>
      <c r="L3807" s="167" t="str">
        <f>+INDEX(ECR_Hours!$I$12:$I$15,MATCH(ExportsELAP[[#This Row],[Date Prevailing]],ECR_Hours!$H$12:$H$15,1))</f>
        <v>S</v>
      </c>
      <c r="M3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8" spans="1:13" x14ac:dyDescent="0.25">
      <c r="A3808" s="164">
        <f>+Exports!A3811</f>
        <v>44720</v>
      </c>
      <c r="B3808" s="165">
        <f t="shared" si="236"/>
        <v>2022</v>
      </c>
      <c r="C3808" s="165">
        <f t="shared" si="237"/>
        <v>6</v>
      </c>
      <c r="D3808" s="165">
        <f t="shared" si="238"/>
        <v>8</v>
      </c>
      <c r="E3808" s="165">
        <f>+Exports!B3811</f>
        <v>15</v>
      </c>
      <c r="F3808" s="165">
        <f>+WEEKDAY(ExportsELAP[[#This Row],[Date Prevailing]],1)</f>
        <v>4</v>
      </c>
      <c r="G3808" s="165">
        <f>+COUNTIFS(ECR_Hours!$K$6:$K$7,ExportsELAP[[#This Row],[Date Prevailing]])</f>
        <v>0</v>
      </c>
      <c r="H3808" s="165">
        <f t="shared" si="239"/>
        <v>4</v>
      </c>
      <c r="I3808" s="166">
        <f>+Exports!G3811</f>
        <v>29304.43629999999</v>
      </c>
      <c r="J3808" s="166">
        <f>+'ELAP_IPCO-APND'!D3811</f>
        <v>65.436809999999994</v>
      </c>
      <c r="K3808" s="166">
        <f>+(ExportsELAP[[#This Row],[Exports kWh - MPT]]/1000)*ExportsELAP[[#This Row],[EIM Price]]</f>
        <v>1917.5888303202023</v>
      </c>
      <c r="L3808" s="167" t="str">
        <f>+INDEX(ECR_Hours!$I$12:$I$15,MATCH(ExportsELAP[[#This Row],[Date Prevailing]],ECR_Hours!$H$12:$H$15,1))</f>
        <v>S</v>
      </c>
      <c r="M3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09" spans="1:13" x14ac:dyDescent="0.25">
      <c r="A3809" s="164">
        <f>+Exports!A3812</f>
        <v>44720</v>
      </c>
      <c r="B3809" s="165">
        <f t="shared" si="236"/>
        <v>2022</v>
      </c>
      <c r="C3809" s="165">
        <f t="shared" si="237"/>
        <v>6</v>
      </c>
      <c r="D3809" s="165">
        <f t="shared" si="238"/>
        <v>8</v>
      </c>
      <c r="E3809" s="165">
        <f>+Exports!B3812</f>
        <v>16</v>
      </c>
      <c r="F3809" s="165">
        <f>+WEEKDAY(ExportsELAP[[#This Row],[Date Prevailing]],1)</f>
        <v>4</v>
      </c>
      <c r="G3809" s="165">
        <f>+COUNTIFS(ECR_Hours!$K$6:$K$7,ExportsELAP[[#This Row],[Date Prevailing]])</f>
        <v>0</v>
      </c>
      <c r="H3809" s="165">
        <f t="shared" si="239"/>
        <v>4</v>
      </c>
      <c r="I3809" s="166">
        <f>+Exports!G3812</f>
        <v>23280.465700000001</v>
      </c>
      <c r="J3809" s="166">
        <f>+'ELAP_IPCO-APND'!D3812</f>
        <v>31.514250000000001</v>
      </c>
      <c r="K3809" s="166">
        <f>+(ExportsELAP[[#This Row],[Exports kWh - MPT]]/1000)*ExportsELAP[[#This Row],[EIM Price]]</f>
        <v>733.66641618622498</v>
      </c>
      <c r="L3809" s="167" t="str">
        <f>+INDEX(ECR_Hours!$I$12:$I$15,MATCH(ExportsELAP[[#This Row],[Date Prevailing]],ECR_Hours!$H$12:$H$15,1))</f>
        <v>S</v>
      </c>
      <c r="M3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0" spans="1:13" x14ac:dyDescent="0.25">
      <c r="A3810" s="164">
        <f>+Exports!A3813</f>
        <v>44720</v>
      </c>
      <c r="B3810" s="165">
        <f t="shared" si="236"/>
        <v>2022</v>
      </c>
      <c r="C3810" s="165">
        <f t="shared" si="237"/>
        <v>6</v>
      </c>
      <c r="D3810" s="165">
        <f t="shared" si="238"/>
        <v>8</v>
      </c>
      <c r="E3810" s="165">
        <f>+Exports!B3813</f>
        <v>17</v>
      </c>
      <c r="F3810" s="165">
        <f>+WEEKDAY(ExportsELAP[[#This Row],[Date Prevailing]],1)</f>
        <v>4</v>
      </c>
      <c r="G3810" s="165">
        <f>+COUNTIFS(ECR_Hours!$K$6:$K$7,ExportsELAP[[#This Row],[Date Prevailing]])</f>
        <v>0</v>
      </c>
      <c r="H3810" s="165">
        <f t="shared" si="239"/>
        <v>4</v>
      </c>
      <c r="I3810" s="166">
        <f>+Exports!G3813</f>
        <v>14319.382800000001</v>
      </c>
      <c r="J3810" s="166">
        <f>+'ELAP_IPCO-APND'!D3813</f>
        <v>81.55059</v>
      </c>
      <c r="K3810" s="166">
        <f>+(ExportsELAP[[#This Row],[Exports kWh - MPT]]/1000)*ExportsELAP[[#This Row],[EIM Price]]</f>
        <v>1167.7541157758521</v>
      </c>
      <c r="L3810" s="167" t="str">
        <f>+INDEX(ECR_Hours!$I$12:$I$15,MATCH(ExportsELAP[[#This Row],[Date Prevailing]],ECR_Hours!$H$12:$H$15,1))</f>
        <v>S</v>
      </c>
      <c r="M3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1" spans="1:13" x14ac:dyDescent="0.25">
      <c r="A3811" s="164">
        <f>+Exports!A3814</f>
        <v>44720</v>
      </c>
      <c r="B3811" s="165">
        <f t="shared" si="236"/>
        <v>2022</v>
      </c>
      <c r="C3811" s="165">
        <f t="shared" si="237"/>
        <v>6</v>
      </c>
      <c r="D3811" s="165">
        <f t="shared" si="238"/>
        <v>8</v>
      </c>
      <c r="E3811" s="165">
        <f>+Exports!B3814</f>
        <v>18</v>
      </c>
      <c r="F3811" s="165">
        <f>+WEEKDAY(ExportsELAP[[#This Row],[Date Prevailing]],1)</f>
        <v>4</v>
      </c>
      <c r="G3811" s="165">
        <f>+COUNTIFS(ECR_Hours!$K$6:$K$7,ExportsELAP[[#This Row],[Date Prevailing]])</f>
        <v>0</v>
      </c>
      <c r="H3811" s="165">
        <f t="shared" si="239"/>
        <v>4</v>
      </c>
      <c r="I3811" s="166">
        <f>+Exports!G3814</f>
        <v>14855.799199999999</v>
      </c>
      <c r="J3811" s="166">
        <f>+'ELAP_IPCO-APND'!D3814</f>
        <v>40.059100000000001</v>
      </c>
      <c r="K3811" s="166">
        <f>+(ExportsELAP[[#This Row],[Exports kWh - MPT]]/1000)*ExportsELAP[[#This Row],[EIM Price]]</f>
        <v>595.10994573272001</v>
      </c>
      <c r="L3811" s="167" t="str">
        <f>+INDEX(ECR_Hours!$I$12:$I$15,MATCH(ExportsELAP[[#This Row],[Date Prevailing]],ECR_Hours!$H$12:$H$15,1))</f>
        <v>S</v>
      </c>
      <c r="M3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2" spans="1:13" x14ac:dyDescent="0.25">
      <c r="A3812" s="164">
        <f>+Exports!A3815</f>
        <v>44720</v>
      </c>
      <c r="B3812" s="165">
        <f t="shared" si="236"/>
        <v>2022</v>
      </c>
      <c r="C3812" s="165">
        <f t="shared" si="237"/>
        <v>6</v>
      </c>
      <c r="D3812" s="165">
        <f t="shared" si="238"/>
        <v>8</v>
      </c>
      <c r="E3812" s="165">
        <f>+Exports!B3815</f>
        <v>19</v>
      </c>
      <c r="F3812" s="165">
        <f>+WEEKDAY(ExportsELAP[[#This Row],[Date Prevailing]],1)</f>
        <v>4</v>
      </c>
      <c r="G3812" s="165">
        <f>+COUNTIFS(ECR_Hours!$K$6:$K$7,ExportsELAP[[#This Row],[Date Prevailing]])</f>
        <v>0</v>
      </c>
      <c r="H3812" s="165">
        <f t="shared" si="239"/>
        <v>4</v>
      </c>
      <c r="I3812" s="166">
        <f>+Exports!G3815</f>
        <v>7500.0561999999991</v>
      </c>
      <c r="J3812" s="166">
        <f>+'ELAP_IPCO-APND'!D3815</f>
        <v>36.333889999999997</v>
      </c>
      <c r="K3812" s="166">
        <f>+(ExportsELAP[[#This Row],[Exports kWh - MPT]]/1000)*ExportsELAP[[#This Row],[EIM Price]]</f>
        <v>272.50621696461798</v>
      </c>
      <c r="L3812" s="167" t="str">
        <f>+INDEX(ECR_Hours!$I$12:$I$15,MATCH(ExportsELAP[[#This Row],[Date Prevailing]],ECR_Hours!$H$12:$H$15,1))</f>
        <v>S</v>
      </c>
      <c r="M3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3" spans="1:13" x14ac:dyDescent="0.25">
      <c r="A3813" s="164">
        <f>+Exports!A3816</f>
        <v>44720</v>
      </c>
      <c r="B3813" s="165">
        <f t="shared" si="236"/>
        <v>2022</v>
      </c>
      <c r="C3813" s="165">
        <f t="shared" si="237"/>
        <v>6</v>
      </c>
      <c r="D3813" s="165">
        <f t="shared" si="238"/>
        <v>8</v>
      </c>
      <c r="E3813" s="165">
        <f>+Exports!B3816</f>
        <v>20</v>
      </c>
      <c r="F3813" s="165">
        <f>+WEEKDAY(ExportsELAP[[#This Row],[Date Prevailing]],1)</f>
        <v>4</v>
      </c>
      <c r="G3813" s="165">
        <f>+COUNTIFS(ECR_Hours!$K$6:$K$7,ExportsELAP[[#This Row],[Date Prevailing]])</f>
        <v>0</v>
      </c>
      <c r="H3813" s="165">
        <f t="shared" si="239"/>
        <v>4</v>
      </c>
      <c r="I3813" s="166">
        <f>+Exports!G3816</f>
        <v>4210.9796000000006</v>
      </c>
      <c r="J3813" s="166">
        <f>+'ELAP_IPCO-APND'!D3816</f>
        <v>27.213950000000001</v>
      </c>
      <c r="K3813" s="166">
        <f>+(ExportsELAP[[#This Row],[Exports kWh - MPT]]/1000)*ExportsELAP[[#This Row],[EIM Price]]</f>
        <v>114.59738828542002</v>
      </c>
      <c r="L3813" s="167" t="str">
        <f>+INDEX(ECR_Hours!$I$12:$I$15,MATCH(ExportsELAP[[#This Row],[Date Prevailing]],ECR_Hours!$H$12:$H$15,1))</f>
        <v>S</v>
      </c>
      <c r="M3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4" spans="1:13" x14ac:dyDescent="0.25">
      <c r="A3814" s="164">
        <f>+Exports!A3817</f>
        <v>44720</v>
      </c>
      <c r="B3814" s="165">
        <f t="shared" si="236"/>
        <v>2022</v>
      </c>
      <c r="C3814" s="165">
        <f t="shared" si="237"/>
        <v>6</v>
      </c>
      <c r="D3814" s="165">
        <f t="shared" si="238"/>
        <v>8</v>
      </c>
      <c r="E3814" s="165">
        <f>+Exports!B3817</f>
        <v>21</v>
      </c>
      <c r="F3814" s="165">
        <f>+WEEKDAY(ExportsELAP[[#This Row],[Date Prevailing]],1)</f>
        <v>4</v>
      </c>
      <c r="G3814" s="165">
        <f>+COUNTIFS(ECR_Hours!$K$6:$K$7,ExportsELAP[[#This Row],[Date Prevailing]])</f>
        <v>0</v>
      </c>
      <c r="H3814" s="165">
        <f t="shared" si="239"/>
        <v>4</v>
      </c>
      <c r="I3814" s="166">
        <f>+Exports!G3817</f>
        <v>824.08390000000009</v>
      </c>
      <c r="J3814" s="166">
        <f>+'ELAP_IPCO-APND'!D3817</f>
        <v>66.057280000000006</v>
      </c>
      <c r="K3814" s="166">
        <f>+(ExportsELAP[[#This Row],[Exports kWh - MPT]]/1000)*ExportsELAP[[#This Row],[EIM Price]]</f>
        <v>54.436740925792009</v>
      </c>
      <c r="L3814" s="167" t="str">
        <f>+INDEX(ECR_Hours!$I$12:$I$15,MATCH(ExportsELAP[[#This Row],[Date Prevailing]],ECR_Hours!$H$12:$H$15,1))</f>
        <v>S</v>
      </c>
      <c r="M3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5" spans="1:13" x14ac:dyDescent="0.25">
      <c r="A3815" s="164">
        <f>+Exports!A3818</f>
        <v>44720</v>
      </c>
      <c r="B3815" s="165">
        <f t="shared" si="236"/>
        <v>2022</v>
      </c>
      <c r="C3815" s="165">
        <f t="shared" si="237"/>
        <v>6</v>
      </c>
      <c r="D3815" s="165">
        <f t="shared" si="238"/>
        <v>8</v>
      </c>
      <c r="E3815" s="165">
        <f>+Exports!B3818</f>
        <v>22</v>
      </c>
      <c r="F3815" s="165">
        <f>+WEEKDAY(ExportsELAP[[#This Row],[Date Prevailing]],1)</f>
        <v>4</v>
      </c>
      <c r="G3815" s="165">
        <f>+COUNTIFS(ECR_Hours!$K$6:$K$7,ExportsELAP[[#This Row],[Date Prevailing]])</f>
        <v>0</v>
      </c>
      <c r="H3815" s="165">
        <f t="shared" si="239"/>
        <v>4</v>
      </c>
      <c r="I3815" s="166">
        <f>+Exports!G3818</f>
        <v>18.505499999999991</v>
      </c>
      <c r="J3815" s="166">
        <f>+'ELAP_IPCO-APND'!D3818</f>
        <v>73.414630000000002</v>
      </c>
      <c r="K3815" s="166">
        <f>+(ExportsELAP[[#This Row],[Exports kWh - MPT]]/1000)*ExportsELAP[[#This Row],[EIM Price]]</f>
        <v>1.3585744354649993</v>
      </c>
      <c r="L3815" s="167" t="str">
        <f>+INDEX(ECR_Hours!$I$12:$I$15,MATCH(ExportsELAP[[#This Row],[Date Prevailing]],ECR_Hours!$H$12:$H$15,1))</f>
        <v>S</v>
      </c>
      <c r="M3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6" spans="1:13" x14ac:dyDescent="0.25">
      <c r="A3816" s="164">
        <f>+Exports!A3819</f>
        <v>44720</v>
      </c>
      <c r="B3816" s="165">
        <f t="shared" si="236"/>
        <v>2022</v>
      </c>
      <c r="C3816" s="165">
        <f t="shared" si="237"/>
        <v>6</v>
      </c>
      <c r="D3816" s="165">
        <f t="shared" si="238"/>
        <v>8</v>
      </c>
      <c r="E3816" s="165">
        <f>+Exports!B3819</f>
        <v>23</v>
      </c>
      <c r="F3816" s="165">
        <f>+WEEKDAY(ExportsELAP[[#This Row],[Date Prevailing]],1)</f>
        <v>4</v>
      </c>
      <c r="G3816" s="165">
        <f>+COUNTIFS(ECR_Hours!$K$6:$K$7,ExportsELAP[[#This Row],[Date Prevailing]])</f>
        <v>0</v>
      </c>
      <c r="H3816" s="165">
        <f t="shared" si="239"/>
        <v>4</v>
      </c>
      <c r="I3816" s="166">
        <f>+Exports!G3819</f>
        <v>15.1661</v>
      </c>
      <c r="J3816" s="166">
        <f>+'ELAP_IPCO-APND'!D3819</f>
        <v>46.686700000000002</v>
      </c>
      <c r="K3816" s="166">
        <f>+(ExportsELAP[[#This Row],[Exports kWh - MPT]]/1000)*ExportsELAP[[#This Row],[EIM Price]]</f>
        <v>0.70805516086999998</v>
      </c>
      <c r="L3816" s="167" t="str">
        <f>+INDEX(ECR_Hours!$I$12:$I$15,MATCH(ExportsELAP[[#This Row],[Date Prevailing]],ECR_Hours!$H$12:$H$15,1))</f>
        <v>S</v>
      </c>
      <c r="M3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17" spans="1:13" x14ac:dyDescent="0.25">
      <c r="A3817" s="164">
        <f>+Exports!A3820</f>
        <v>44720</v>
      </c>
      <c r="B3817" s="165">
        <f t="shared" si="236"/>
        <v>2022</v>
      </c>
      <c r="C3817" s="165">
        <f t="shared" si="237"/>
        <v>6</v>
      </c>
      <c r="D3817" s="165">
        <f t="shared" si="238"/>
        <v>8</v>
      </c>
      <c r="E3817" s="165">
        <f>+Exports!B3820</f>
        <v>24</v>
      </c>
      <c r="F3817" s="165">
        <f>+WEEKDAY(ExportsELAP[[#This Row],[Date Prevailing]],1)</f>
        <v>4</v>
      </c>
      <c r="G3817" s="165">
        <f>+COUNTIFS(ECR_Hours!$K$6:$K$7,ExportsELAP[[#This Row],[Date Prevailing]])</f>
        <v>0</v>
      </c>
      <c r="H3817" s="165">
        <f t="shared" si="239"/>
        <v>4</v>
      </c>
      <c r="I3817" s="166">
        <f>+Exports!G3820</f>
        <v>16.093699999999998</v>
      </c>
      <c r="J3817" s="166">
        <f>+'ELAP_IPCO-APND'!D3820</f>
        <v>43.158850000000001</v>
      </c>
      <c r="K3817" s="166">
        <f>+(ExportsELAP[[#This Row],[Exports kWh - MPT]]/1000)*ExportsELAP[[#This Row],[EIM Price]]</f>
        <v>0.69458558424499994</v>
      </c>
      <c r="L3817" s="167" t="str">
        <f>+INDEX(ECR_Hours!$I$12:$I$15,MATCH(ExportsELAP[[#This Row],[Date Prevailing]],ECR_Hours!$H$12:$H$15,1))</f>
        <v>S</v>
      </c>
      <c r="M3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8" spans="1:13" x14ac:dyDescent="0.25">
      <c r="A3818" s="164">
        <f>+Exports!A3821</f>
        <v>44721</v>
      </c>
      <c r="B3818" s="165">
        <f t="shared" si="236"/>
        <v>2022</v>
      </c>
      <c r="C3818" s="165">
        <f t="shared" si="237"/>
        <v>6</v>
      </c>
      <c r="D3818" s="165">
        <f t="shared" si="238"/>
        <v>9</v>
      </c>
      <c r="E3818" s="165">
        <f>+Exports!B3821</f>
        <v>1</v>
      </c>
      <c r="F3818" s="165">
        <f>+WEEKDAY(ExportsELAP[[#This Row],[Date Prevailing]],1)</f>
        <v>5</v>
      </c>
      <c r="G3818" s="165">
        <f>+COUNTIFS(ECR_Hours!$K$6:$K$7,ExportsELAP[[#This Row],[Date Prevailing]])</f>
        <v>0</v>
      </c>
      <c r="H3818" s="165">
        <f t="shared" si="239"/>
        <v>5</v>
      </c>
      <c r="I3818" s="166">
        <f>+Exports!G3821</f>
        <v>17.701199999999897</v>
      </c>
      <c r="J3818" s="166">
        <f>+'ELAP_IPCO-APND'!D3821</f>
        <v>36.120519999999999</v>
      </c>
      <c r="K3818" s="166">
        <f>+(ExportsELAP[[#This Row],[Exports kWh - MPT]]/1000)*ExportsELAP[[#This Row],[EIM Price]]</f>
        <v>0.63937654862399629</v>
      </c>
      <c r="L3818" s="167" t="str">
        <f>+INDEX(ECR_Hours!$I$12:$I$15,MATCH(ExportsELAP[[#This Row],[Date Prevailing]],ECR_Hours!$H$12:$H$15,1))</f>
        <v>S</v>
      </c>
      <c r="M3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19" spans="1:13" x14ac:dyDescent="0.25">
      <c r="A3819" s="164">
        <f>+Exports!A3822</f>
        <v>44721</v>
      </c>
      <c r="B3819" s="165">
        <f t="shared" si="236"/>
        <v>2022</v>
      </c>
      <c r="C3819" s="165">
        <f t="shared" si="237"/>
        <v>6</v>
      </c>
      <c r="D3819" s="165">
        <f t="shared" si="238"/>
        <v>9</v>
      </c>
      <c r="E3819" s="165">
        <f>+Exports!B3822</f>
        <v>2</v>
      </c>
      <c r="F3819" s="165">
        <f>+WEEKDAY(ExportsELAP[[#This Row],[Date Prevailing]],1)</f>
        <v>5</v>
      </c>
      <c r="G3819" s="165">
        <f>+COUNTIFS(ECR_Hours!$K$6:$K$7,ExportsELAP[[#This Row],[Date Prevailing]])</f>
        <v>0</v>
      </c>
      <c r="H3819" s="165">
        <f t="shared" si="239"/>
        <v>5</v>
      </c>
      <c r="I3819" s="166">
        <f>+Exports!G3822</f>
        <v>18.180500000000002</v>
      </c>
      <c r="J3819" s="166">
        <f>+'ELAP_IPCO-APND'!D3822</f>
        <v>59.945169999999997</v>
      </c>
      <c r="K3819" s="166">
        <f>+(ExportsELAP[[#This Row],[Exports kWh - MPT]]/1000)*ExportsELAP[[#This Row],[EIM Price]]</f>
        <v>1.089833163185</v>
      </c>
      <c r="L3819" s="167" t="str">
        <f>+INDEX(ECR_Hours!$I$12:$I$15,MATCH(ExportsELAP[[#This Row],[Date Prevailing]],ECR_Hours!$H$12:$H$15,1))</f>
        <v>S</v>
      </c>
      <c r="M3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0" spans="1:13" x14ac:dyDescent="0.25">
      <c r="A3820" s="164">
        <f>+Exports!A3823</f>
        <v>44721</v>
      </c>
      <c r="B3820" s="165">
        <f t="shared" si="236"/>
        <v>2022</v>
      </c>
      <c r="C3820" s="165">
        <f t="shared" si="237"/>
        <v>6</v>
      </c>
      <c r="D3820" s="165">
        <f t="shared" si="238"/>
        <v>9</v>
      </c>
      <c r="E3820" s="165">
        <f>+Exports!B3823</f>
        <v>3</v>
      </c>
      <c r="F3820" s="165">
        <f>+WEEKDAY(ExportsELAP[[#This Row],[Date Prevailing]],1)</f>
        <v>5</v>
      </c>
      <c r="G3820" s="165">
        <f>+COUNTIFS(ECR_Hours!$K$6:$K$7,ExportsELAP[[#This Row],[Date Prevailing]])</f>
        <v>0</v>
      </c>
      <c r="H3820" s="165">
        <f t="shared" si="239"/>
        <v>5</v>
      </c>
      <c r="I3820" s="166">
        <f>+Exports!G3823</f>
        <v>19.4268999999999</v>
      </c>
      <c r="J3820" s="166">
        <f>+'ELAP_IPCO-APND'!D3823</f>
        <v>35.88411</v>
      </c>
      <c r="K3820" s="166">
        <f>+(ExportsELAP[[#This Row],[Exports kWh - MPT]]/1000)*ExportsELAP[[#This Row],[EIM Price]]</f>
        <v>0.69711701655899638</v>
      </c>
      <c r="L3820" s="167" t="str">
        <f>+INDEX(ECR_Hours!$I$12:$I$15,MATCH(ExportsELAP[[#This Row],[Date Prevailing]],ECR_Hours!$H$12:$H$15,1))</f>
        <v>S</v>
      </c>
      <c r="M3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1" spans="1:13" x14ac:dyDescent="0.25">
      <c r="A3821" s="164">
        <f>+Exports!A3824</f>
        <v>44721</v>
      </c>
      <c r="B3821" s="165">
        <f t="shared" si="236"/>
        <v>2022</v>
      </c>
      <c r="C3821" s="165">
        <f t="shared" si="237"/>
        <v>6</v>
      </c>
      <c r="D3821" s="165">
        <f t="shared" si="238"/>
        <v>9</v>
      </c>
      <c r="E3821" s="165">
        <f>+Exports!B3824</f>
        <v>4</v>
      </c>
      <c r="F3821" s="165">
        <f>+WEEKDAY(ExportsELAP[[#This Row],[Date Prevailing]],1)</f>
        <v>5</v>
      </c>
      <c r="G3821" s="165">
        <f>+COUNTIFS(ECR_Hours!$K$6:$K$7,ExportsELAP[[#This Row],[Date Prevailing]])</f>
        <v>0</v>
      </c>
      <c r="H3821" s="165">
        <f t="shared" si="239"/>
        <v>5</v>
      </c>
      <c r="I3821" s="166">
        <f>+Exports!G3824</f>
        <v>19.558299999999992</v>
      </c>
      <c r="J3821" s="166">
        <f>+'ELAP_IPCO-APND'!D3824</f>
        <v>61.820720000000001</v>
      </c>
      <c r="K3821" s="166">
        <f>+(ExportsELAP[[#This Row],[Exports kWh - MPT]]/1000)*ExportsELAP[[#This Row],[EIM Price]]</f>
        <v>1.2091081879759997</v>
      </c>
      <c r="L3821" s="167" t="str">
        <f>+INDEX(ECR_Hours!$I$12:$I$15,MATCH(ExportsELAP[[#This Row],[Date Prevailing]],ECR_Hours!$H$12:$H$15,1))</f>
        <v>S</v>
      </c>
      <c r="M3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2" spans="1:13" x14ac:dyDescent="0.25">
      <c r="A3822" s="164">
        <f>+Exports!A3825</f>
        <v>44721</v>
      </c>
      <c r="B3822" s="165">
        <f t="shared" si="236"/>
        <v>2022</v>
      </c>
      <c r="C3822" s="165">
        <f t="shared" si="237"/>
        <v>6</v>
      </c>
      <c r="D3822" s="165">
        <f t="shared" si="238"/>
        <v>9</v>
      </c>
      <c r="E3822" s="165">
        <f>+Exports!B3825</f>
        <v>5</v>
      </c>
      <c r="F3822" s="165">
        <f>+WEEKDAY(ExportsELAP[[#This Row],[Date Prevailing]],1)</f>
        <v>5</v>
      </c>
      <c r="G3822" s="165">
        <f>+COUNTIFS(ECR_Hours!$K$6:$K$7,ExportsELAP[[#This Row],[Date Prevailing]])</f>
        <v>0</v>
      </c>
      <c r="H3822" s="165">
        <f t="shared" si="239"/>
        <v>5</v>
      </c>
      <c r="I3822" s="166">
        <f>+Exports!G3825</f>
        <v>18.951900000000002</v>
      </c>
      <c r="J3822" s="166">
        <f>+'ELAP_IPCO-APND'!D3825</f>
        <v>54.034089999999999</v>
      </c>
      <c r="K3822" s="166">
        <f>+(ExportsELAP[[#This Row],[Exports kWh - MPT]]/1000)*ExportsELAP[[#This Row],[EIM Price]]</f>
        <v>1.0240486702710001</v>
      </c>
      <c r="L3822" s="167" t="str">
        <f>+INDEX(ECR_Hours!$I$12:$I$15,MATCH(ExportsELAP[[#This Row],[Date Prevailing]],ECR_Hours!$H$12:$H$15,1))</f>
        <v>S</v>
      </c>
      <c r="M3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3" spans="1:13" x14ac:dyDescent="0.25">
      <c r="A3823" s="164">
        <f>+Exports!A3826</f>
        <v>44721</v>
      </c>
      <c r="B3823" s="165">
        <f t="shared" si="236"/>
        <v>2022</v>
      </c>
      <c r="C3823" s="165">
        <f t="shared" si="237"/>
        <v>6</v>
      </c>
      <c r="D3823" s="165">
        <f t="shared" si="238"/>
        <v>9</v>
      </c>
      <c r="E3823" s="165">
        <f>+Exports!B3826</f>
        <v>6</v>
      </c>
      <c r="F3823" s="165">
        <f>+WEEKDAY(ExportsELAP[[#This Row],[Date Prevailing]],1)</f>
        <v>5</v>
      </c>
      <c r="G3823" s="165">
        <f>+COUNTIFS(ECR_Hours!$K$6:$K$7,ExportsELAP[[#This Row],[Date Prevailing]])</f>
        <v>0</v>
      </c>
      <c r="H3823" s="165">
        <f t="shared" si="239"/>
        <v>5</v>
      </c>
      <c r="I3823" s="166">
        <f>+Exports!G3826</f>
        <v>21.158100000000001</v>
      </c>
      <c r="J3823" s="166">
        <f>+'ELAP_IPCO-APND'!D3826</f>
        <v>46.196809999999999</v>
      </c>
      <c r="K3823" s="166">
        <f>+(ExportsELAP[[#This Row],[Exports kWh - MPT]]/1000)*ExportsELAP[[#This Row],[EIM Price]]</f>
        <v>0.97743672566100015</v>
      </c>
      <c r="L3823" s="167" t="str">
        <f>+INDEX(ECR_Hours!$I$12:$I$15,MATCH(ExportsELAP[[#This Row],[Date Prevailing]],ECR_Hours!$H$12:$H$15,1))</f>
        <v>S</v>
      </c>
      <c r="M3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4" spans="1:13" x14ac:dyDescent="0.25">
      <c r="A3824" s="164">
        <f>+Exports!A3827</f>
        <v>44721</v>
      </c>
      <c r="B3824" s="165">
        <f t="shared" si="236"/>
        <v>2022</v>
      </c>
      <c r="C3824" s="165">
        <f t="shared" si="237"/>
        <v>6</v>
      </c>
      <c r="D3824" s="165">
        <f t="shared" si="238"/>
        <v>9</v>
      </c>
      <c r="E3824" s="165">
        <f>+Exports!B3827</f>
        <v>7</v>
      </c>
      <c r="F3824" s="165">
        <f>+WEEKDAY(ExportsELAP[[#This Row],[Date Prevailing]],1)</f>
        <v>5</v>
      </c>
      <c r="G3824" s="165">
        <f>+COUNTIFS(ECR_Hours!$K$6:$K$7,ExportsELAP[[#This Row],[Date Prevailing]])</f>
        <v>0</v>
      </c>
      <c r="H3824" s="165">
        <f t="shared" si="239"/>
        <v>5</v>
      </c>
      <c r="I3824" s="166">
        <f>+Exports!G3827</f>
        <v>1201.1300999999999</v>
      </c>
      <c r="J3824" s="166">
        <f>+'ELAP_IPCO-APND'!D3827</f>
        <v>70.023129999999995</v>
      </c>
      <c r="K3824" s="166">
        <f>+(ExportsELAP[[#This Row],[Exports kWh - MPT]]/1000)*ExportsELAP[[#This Row],[EIM Price]]</f>
        <v>84.106889139212981</v>
      </c>
      <c r="L3824" s="167" t="str">
        <f>+INDEX(ECR_Hours!$I$12:$I$15,MATCH(ExportsELAP[[#This Row],[Date Prevailing]],ECR_Hours!$H$12:$H$15,1))</f>
        <v>S</v>
      </c>
      <c r="M3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5" spans="1:13" x14ac:dyDescent="0.25">
      <c r="A3825" s="164">
        <f>+Exports!A3828</f>
        <v>44721</v>
      </c>
      <c r="B3825" s="165">
        <f t="shared" si="236"/>
        <v>2022</v>
      </c>
      <c r="C3825" s="165">
        <f t="shared" si="237"/>
        <v>6</v>
      </c>
      <c r="D3825" s="165">
        <f t="shared" si="238"/>
        <v>9</v>
      </c>
      <c r="E3825" s="165">
        <f>+Exports!B3828</f>
        <v>8</v>
      </c>
      <c r="F3825" s="165">
        <f>+WEEKDAY(ExportsELAP[[#This Row],[Date Prevailing]],1)</f>
        <v>5</v>
      </c>
      <c r="G3825" s="165">
        <f>+COUNTIFS(ECR_Hours!$K$6:$K$7,ExportsELAP[[#This Row],[Date Prevailing]])</f>
        <v>0</v>
      </c>
      <c r="H3825" s="165">
        <f t="shared" si="239"/>
        <v>5</v>
      </c>
      <c r="I3825" s="166">
        <f>+Exports!G3828</f>
        <v>7533.2335999999996</v>
      </c>
      <c r="J3825" s="166">
        <f>+'ELAP_IPCO-APND'!D3828</f>
        <v>55.805529999999997</v>
      </c>
      <c r="K3825" s="166">
        <f>+(ExportsELAP[[#This Row],[Exports kWh - MPT]]/1000)*ExportsELAP[[#This Row],[EIM Price]]</f>
        <v>420.39609366180798</v>
      </c>
      <c r="L3825" s="167" t="str">
        <f>+INDEX(ECR_Hours!$I$12:$I$15,MATCH(ExportsELAP[[#This Row],[Date Prevailing]],ECR_Hours!$H$12:$H$15,1))</f>
        <v>S</v>
      </c>
      <c r="M3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6" spans="1:13" x14ac:dyDescent="0.25">
      <c r="A3826" s="164">
        <f>+Exports!A3829</f>
        <v>44721</v>
      </c>
      <c r="B3826" s="165">
        <f t="shared" si="236"/>
        <v>2022</v>
      </c>
      <c r="C3826" s="165">
        <f t="shared" si="237"/>
        <v>6</v>
      </c>
      <c r="D3826" s="165">
        <f t="shared" si="238"/>
        <v>9</v>
      </c>
      <c r="E3826" s="165">
        <f>+Exports!B3829</f>
        <v>9</v>
      </c>
      <c r="F3826" s="165">
        <f>+WEEKDAY(ExportsELAP[[#This Row],[Date Prevailing]],1)</f>
        <v>5</v>
      </c>
      <c r="G3826" s="165">
        <f>+COUNTIFS(ECR_Hours!$K$6:$K$7,ExportsELAP[[#This Row],[Date Prevailing]])</f>
        <v>0</v>
      </c>
      <c r="H3826" s="165">
        <f t="shared" si="239"/>
        <v>5</v>
      </c>
      <c r="I3826" s="166">
        <f>+Exports!G3829</f>
        <v>17388.972400000002</v>
      </c>
      <c r="J3826" s="166">
        <f>+'ELAP_IPCO-APND'!D3829</f>
        <v>50.751600000000003</v>
      </c>
      <c r="K3826" s="166">
        <f>+(ExportsELAP[[#This Row],[Exports kWh - MPT]]/1000)*ExportsELAP[[#This Row],[EIM Price]]</f>
        <v>882.51817165584021</v>
      </c>
      <c r="L3826" s="167" t="str">
        <f>+INDEX(ECR_Hours!$I$12:$I$15,MATCH(ExportsELAP[[#This Row],[Date Prevailing]],ECR_Hours!$H$12:$H$15,1))</f>
        <v>S</v>
      </c>
      <c r="M3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7" spans="1:13" x14ac:dyDescent="0.25">
      <c r="A3827" s="164">
        <f>+Exports!A3830</f>
        <v>44721</v>
      </c>
      <c r="B3827" s="165">
        <f t="shared" si="236"/>
        <v>2022</v>
      </c>
      <c r="C3827" s="165">
        <f t="shared" si="237"/>
        <v>6</v>
      </c>
      <c r="D3827" s="165">
        <f t="shared" si="238"/>
        <v>9</v>
      </c>
      <c r="E3827" s="165">
        <f>+Exports!B3830</f>
        <v>10</v>
      </c>
      <c r="F3827" s="165">
        <f>+WEEKDAY(ExportsELAP[[#This Row],[Date Prevailing]],1)</f>
        <v>5</v>
      </c>
      <c r="G3827" s="165">
        <f>+COUNTIFS(ECR_Hours!$K$6:$K$7,ExportsELAP[[#This Row],[Date Prevailing]])</f>
        <v>0</v>
      </c>
      <c r="H3827" s="165">
        <f t="shared" si="239"/>
        <v>5</v>
      </c>
      <c r="I3827" s="166">
        <f>+Exports!G3830</f>
        <v>27783.918700000002</v>
      </c>
      <c r="J3827" s="166">
        <f>+'ELAP_IPCO-APND'!D3830</f>
        <v>51.255360000000003</v>
      </c>
      <c r="K3827" s="166">
        <f>+(ExportsELAP[[#This Row],[Exports kWh - MPT]]/1000)*ExportsELAP[[#This Row],[EIM Price]]</f>
        <v>1424.0747551792322</v>
      </c>
      <c r="L3827" s="167" t="str">
        <f>+INDEX(ECR_Hours!$I$12:$I$15,MATCH(ExportsELAP[[#This Row],[Date Prevailing]],ECR_Hours!$H$12:$H$15,1))</f>
        <v>S</v>
      </c>
      <c r="M3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8" spans="1:13" x14ac:dyDescent="0.25">
      <c r="A3828" s="164">
        <f>+Exports!A3831</f>
        <v>44721</v>
      </c>
      <c r="B3828" s="165">
        <f t="shared" si="236"/>
        <v>2022</v>
      </c>
      <c r="C3828" s="165">
        <f t="shared" si="237"/>
        <v>6</v>
      </c>
      <c r="D3828" s="165">
        <f t="shared" si="238"/>
        <v>9</v>
      </c>
      <c r="E3828" s="165">
        <f>+Exports!B3831</f>
        <v>11</v>
      </c>
      <c r="F3828" s="165">
        <f>+WEEKDAY(ExportsELAP[[#This Row],[Date Prevailing]],1)</f>
        <v>5</v>
      </c>
      <c r="G3828" s="165">
        <f>+COUNTIFS(ECR_Hours!$K$6:$K$7,ExportsELAP[[#This Row],[Date Prevailing]])</f>
        <v>0</v>
      </c>
      <c r="H3828" s="165">
        <f t="shared" si="239"/>
        <v>5</v>
      </c>
      <c r="I3828" s="166">
        <f>+Exports!G3831</f>
        <v>35004.967600000004</v>
      </c>
      <c r="J3828" s="166">
        <f>+'ELAP_IPCO-APND'!D3831</f>
        <v>58.810319999999997</v>
      </c>
      <c r="K3828" s="166">
        <f>+(ExportsELAP[[#This Row],[Exports kWh - MPT]]/1000)*ExportsELAP[[#This Row],[EIM Price]]</f>
        <v>2058.653346145632</v>
      </c>
      <c r="L3828" s="167" t="str">
        <f>+INDEX(ECR_Hours!$I$12:$I$15,MATCH(ExportsELAP[[#This Row],[Date Prevailing]],ECR_Hours!$H$12:$H$15,1))</f>
        <v>S</v>
      </c>
      <c r="M3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29" spans="1:13" x14ac:dyDescent="0.25">
      <c r="A3829" s="164">
        <f>+Exports!A3832</f>
        <v>44721</v>
      </c>
      <c r="B3829" s="165">
        <f t="shared" si="236"/>
        <v>2022</v>
      </c>
      <c r="C3829" s="165">
        <f t="shared" si="237"/>
        <v>6</v>
      </c>
      <c r="D3829" s="165">
        <f t="shared" si="238"/>
        <v>9</v>
      </c>
      <c r="E3829" s="165">
        <f>+Exports!B3832</f>
        <v>12</v>
      </c>
      <c r="F3829" s="165">
        <f>+WEEKDAY(ExportsELAP[[#This Row],[Date Prevailing]],1)</f>
        <v>5</v>
      </c>
      <c r="G3829" s="165">
        <f>+COUNTIFS(ECR_Hours!$K$6:$K$7,ExportsELAP[[#This Row],[Date Prevailing]])</f>
        <v>0</v>
      </c>
      <c r="H3829" s="165">
        <f t="shared" si="239"/>
        <v>5</v>
      </c>
      <c r="I3829" s="166">
        <f>+Exports!G3832</f>
        <v>45423.843399999998</v>
      </c>
      <c r="J3829" s="166">
        <f>+'ELAP_IPCO-APND'!D3832</f>
        <v>62.811010000000003</v>
      </c>
      <c r="K3829" s="166">
        <f>+(ExportsELAP[[#This Row],[Exports kWh - MPT]]/1000)*ExportsELAP[[#This Row],[EIM Price]]</f>
        <v>2853.1174820358337</v>
      </c>
      <c r="L3829" s="167" t="str">
        <f>+INDEX(ECR_Hours!$I$12:$I$15,MATCH(ExportsELAP[[#This Row],[Date Prevailing]],ECR_Hours!$H$12:$H$15,1))</f>
        <v>S</v>
      </c>
      <c r="M3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0" spans="1:13" x14ac:dyDescent="0.25">
      <c r="A3830" s="164">
        <f>+Exports!A3833</f>
        <v>44721</v>
      </c>
      <c r="B3830" s="165">
        <f t="shared" si="236"/>
        <v>2022</v>
      </c>
      <c r="C3830" s="165">
        <f t="shared" si="237"/>
        <v>6</v>
      </c>
      <c r="D3830" s="165">
        <f t="shared" si="238"/>
        <v>9</v>
      </c>
      <c r="E3830" s="165">
        <f>+Exports!B3833</f>
        <v>13</v>
      </c>
      <c r="F3830" s="165">
        <f>+WEEKDAY(ExportsELAP[[#This Row],[Date Prevailing]],1)</f>
        <v>5</v>
      </c>
      <c r="G3830" s="165">
        <f>+COUNTIFS(ECR_Hours!$K$6:$K$7,ExportsELAP[[#This Row],[Date Prevailing]])</f>
        <v>0</v>
      </c>
      <c r="H3830" s="165">
        <f t="shared" si="239"/>
        <v>5</v>
      </c>
      <c r="I3830" s="166">
        <f>+Exports!G3833</f>
        <v>48907.219499999999</v>
      </c>
      <c r="J3830" s="166">
        <f>+'ELAP_IPCO-APND'!D3833</f>
        <v>65.983990000000006</v>
      </c>
      <c r="K3830" s="166">
        <f>+(ExportsELAP[[#This Row],[Exports kWh - MPT]]/1000)*ExportsELAP[[#This Row],[EIM Price]]</f>
        <v>3227.0934824158048</v>
      </c>
      <c r="L3830" s="167" t="str">
        <f>+INDEX(ECR_Hours!$I$12:$I$15,MATCH(ExportsELAP[[#This Row],[Date Prevailing]],ECR_Hours!$H$12:$H$15,1))</f>
        <v>S</v>
      </c>
      <c r="M3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1" spans="1:13" x14ac:dyDescent="0.25">
      <c r="A3831" s="164">
        <f>+Exports!A3834</f>
        <v>44721</v>
      </c>
      <c r="B3831" s="165">
        <f t="shared" si="236"/>
        <v>2022</v>
      </c>
      <c r="C3831" s="165">
        <f t="shared" si="237"/>
        <v>6</v>
      </c>
      <c r="D3831" s="165">
        <f t="shared" si="238"/>
        <v>9</v>
      </c>
      <c r="E3831" s="165">
        <f>+Exports!B3834</f>
        <v>14</v>
      </c>
      <c r="F3831" s="165">
        <f>+WEEKDAY(ExportsELAP[[#This Row],[Date Prevailing]],1)</f>
        <v>5</v>
      </c>
      <c r="G3831" s="165">
        <f>+COUNTIFS(ECR_Hours!$K$6:$K$7,ExportsELAP[[#This Row],[Date Prevailing]])</f>
        <v>0</v>
      </c>
      <c r="H3831" s="165">
        <f t="shared" si="239"/>
        <v>5</v>
      </c>
      <c r="I3831" s="166">
        <f>+Exports!G3834</f>
        <v>51013.785900000003</v>
      </c>
      <c r="J3831" s="166">
        <f>+'ELAP_IPCO-APND'!D3834</f>
        <v>69.664569999999998</v>
      </c>
      <c r="K3831" s="166">
        <f>+(ExportsELAP[[#This Row],[Exports kWh - MPT]]/1000)*ExportsELAP[[#This Row],[EIM Price]]</f>
        <v>3553.8534587955628</v>
      </c>
      <c r="L3831" s="167" t="str">
        <f>+INDEX(ECR_Hours!$I$12:$I$15,MATCH(ExportsELAP[[#This Row],[Date Prevailing]],ECR_Hours!$H$12:$H$15,1))</f>
        <v>S</v>
      </c>
      <c r="M3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2" spans="1:13" x14ac:dyDescent="0.25">
      <c r="A3832" s="164">
        <f>+Exports!A3835</f>
        <v>44721</v>
      </c>
      <c r="B3832" s="165">
        <f t="shared" si="236"/>
        <v>2022</v>
      </c>
      <c r="C3832" s="165">
        <f t="shared" si="237"/>
        <v>6</v>
      </c>
      <c r="D3832" s="165">
        <f t="shared" si="238"/>
        <v>9</v>
      </c>
      <c r="E3832" s="165">
        <f>+Exports!B3835</f>
        <v>15</v>
      </c>
      <c r="F3832" s="165">
        <f>+WEEKDAY(ExportsELAP[[#This Row],[Date Prevailing]],1)</f>
        <v>5</v>
      </c>
      <c r="G3832" s="165">
        <f>+COUNTIFS(ECR_Hours!$K$6:$K$7,ExportsELAP[[#This Row],[Date Prevailing]])</f>
        <v>0</v>
      </c>
      <c r="H3832" s="165">
        <f t="shared" si="239"/>
        <v>5</v>
      </c>
      <c r="I3832" s="166">
        <f>+Exports!G3835</f>
        <v>43650.265899999999</v>
      </c>
      <c r="J3832" s="166">
        <f>+'ELAP_IPCO-APND'!D3835</f>
        <v>60.534970000000001</v>
      </c>
      <c r="K3832" s="166">
        <f>+(ExportsELAP[[#This Row],[Exports kWh - MPT]]/1000)*ExportsELAP[[#This Row],[EIM Price]]</f>
        <v>2642.367536748523</v>
      </c>
      <c r="L3832" s="167" t="str">
        <f>+INDEX(ECR_Hours!$I$12:$I$15,MATCH(ExportsELAP[[#This Row],[Date Prevailing]],ECR_Hours!$H$12:$H$15,1))</f>
        <v>S</v>
      </c>
      <c r="M3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33" spans="1:13" x14ac:dyDescent="0.25">
      <c r="A3833" s="164">
        <f>+Exports!A3836</f>
        <v>44721</v>
      </c>
      <c r="B3833" s="165">
        <f t="shared" si="236"/>
        <v>2022</v>
      </c>
      <c r="C3833" s="165">
        <f t="shared" si="237"/>
        <v>6</v>
      </c>
      <c r="D3833" s="165">
        <f t="shared" si="238"/>
        <v>9</v>
      </c>
      <c r="E3833" s="165">
        <f>+Exports!B3836</f>
        <v>16</v>
      </c>
      <c r="F3833" s="165">
        <f>+WEEKDAY(ExportsELAP[[#This Row],[Date Prevailing]],1)</f>
        <v>5</v>
      </c>
      <c r="G3833" s="165">
        <f>+COUNTIFS(ECR_Hours!$K$6:$K$7,ExportsELAP[[#This Row],[Date Prevailing]])</f>
        <v>0</v>
      </c>
      <c r="H3833" s="165">
        <f t="shared" si="239"/>
        <v>5</v>
      </c>
      <c r="I3833" s="166">
        <f>+Exports!G3836</f>
        <v>31500.727899999998</v>
      </c>
      <c r="J3833" s="166">
        <f>+'ELAP_IPCO-APND'!D3836</f>
        <v>57.026040000000002</v>
      </c>
      <c r="K3833" s="166">
        <f>+(ExportsELAP[[#This Row],[Exports kWh - MPT]]/1000)*ExportsELAP[[#This Row],[EIM Price]]</f>
        <v>1796.3617692545158</v>
      </c>
      <c r="L3833" s="167" t="str">
        <f>+INDEX(ECR_Hours!$I$12:$I$15,MATCH(ExportsELAP[[#This Row],[Date Prevailing]],ECR_Hours!$H$12:$H$15,1))</f>
        <v>S</v>
      </c>
      <c r="M3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34" spans="1:13" x14ac:dyDescent="0.25">
      <c r="A3834" s="164">
        <f>+Exports!A3837</f>
        <v>44721</v>
      </c>
      <c r="B3834" s="165">
        <f t="shared" si="236"/>
        <v>2022</v>
      </c>
      <c r="C3834" s="165">
        <f t="shared" si="237"/>
        <v>6</v>
      </c>
      <c r="D3834" s="165">
        <f t="shared" si="238"/>
        <v>9</v>
      </c>
      <c r="E3834" s="165">
        <f>+Exports!B3837</f>
        <v>17</v>
      </c>
      <c r="F3834" s="165">
        <f>+WEEKDAY(ExportsELAP[[#This Row],[Date Prevailing]],1)</f>
        <v>5</v>
      </c>
      <c r="G3834" s="165">
        <f>+COUNTIFS(ECR_Hours!$K$6:$K$7,ExportsELAP[[#This Row],[Date Prevailing]])</f>
        <v>0</v>
      </c>
      <c r="H3834" s="165">
        <f t="shared" si="239"/>
        <v>5</v>
      </c>
      <c r="I3834" s="166">
        <f>+Exports!G3837</f>
        <v>26094.607199999988</v>
      </c>
      <c r="J3834" s="166">
        <f>+'ELAP_IPCO-APND'!D3837</f>
        <v>54.846200000000003</v>
      </c>
      <c r="K3834" s="166">
        <f>+(ExportsELAP[[#This Row],[Exports kWh - MPT]]/1000)*ExportsELAP[[#This Row],[EIM Price]]</f>
        <v>1431.1900454126394</v>
      </c>
      <c r="L3834" s="167" t="str">
        <f>+INDEX(ECR_Hours!$I$12:$I$15,MATCH(ExportsELAP[[#This Row],[Date Prevailing]],ECR_Hours!$H$12:$H$15,1))</f>
        <v>S</v>
      </c>
      <c r="M3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35" spans="1:13" x14ac:dyDescent="0.25">
      <c r="A3835" s="164">
        <f>+Exports!A3838</f>
        <v>44721</v>
      </c>
      <c r="B3835" s="165">
        <f t="shared" si="236"/>
        <v>2022</v>
      </c>
      <c r="C3835" s="165">
        <f t="shared" si="237"/>
        <v>6</v>
      </c>
      <c r="D3835" s="165">
        <f t="shared" si="238"/>
        <v>9</v>
      </c>
      <c r="E3835" s="165">
        <f>+Exports!B3838</f>
        <v>18</v>
      </c>
      <c r="F3835" s="165">
        <f>+WEEKDAY(ExportsELAP[[#This Row],[Date Prevailing]],1)</f>
        <v>5</v>
      </c>
      <c r="G3835" s="165">
        <f>+COUNTIFS(ECR_Hours!$K$6:$K$7,ExportsELAP[[#This Row],[Date Prevailing]])</f>
        <v>0</v>
      </c>
      <c r="H3835" s="165">
        <f t="shared" si="239"/>
        <v>5</v>
      </c>
      <c r="I3835" s="166">
        <f>+Exports!G3838</f>
        <v>19427.282000000003</v>
      </c>
      <c r="J3835" s="166">
        <f>+'ELAP_IPCO-APND'!D3838</f>
        <v>59.315460000000002</v>
      </c>
      <c r="K3835" s="166">
        <f>+(ExportsELAP[[#This Row],[Exports kWh - MPT]]/1000)*ExportsELAP[[#This Row],[EIM Price]]</f>
        <v>1152.3381683797202</v>
      </c>
      <c r="L3835" s="167" t="str">
        <f>+INDEX(ECR_Hours!$I$12:$I$15,MATCH(ExportsELAP[[#This Row],[Date Prevailing]],ECR_Hours!$H$12:$H$15,1))</f>
        <v>S</v>
      </c>
      <c r="M3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36" spans="1:13" x14ac:dyDescent="0.25">
      <c r="A3836" s="164">
        <f>+Exports!A3839</f>
        <v>44721</v>
      </c>
      <c r="B3836" s="165">
        <f t="shared" si="236"/>
        <v>2022</v>
      </c>
      <c r="C3836" s="165">
        <f t="shared" si="237"/>
        <v>6</v>
      </c>
      <c r="D3836" s="165">
        <f t="shared" si="238"/>
        <v>9</v>
      </c>
      <c r="E3836" s="165">
        <f>+Exports!B3839</f>
        <v>19</v>
      </c>
      <c r="F3836" s="165">
        <f>+WEEKDAY(ExportsELAP[[#This Row],[Date Prevailing]],1)</f>
        <v>5</v>
      </c>
      <c r="G3836" s="165">
        <f>+COUNTIFS(ECR_Hours!$K$6:$K$7,ExportsELAP[[#This Row],[Date Prevailing]])</f>
        <v>0</v>
      </c>
      <c r="H3836" s="165">
        <f t="shared" si="239"/>
        <v>5</v>
      </c>
      <c r="I3836" s="166">
        <f>+Exports!G3839</f>
        <v>10292.217899999991</v>
      </c>
      <c r="J3836" s="166">
        <f>+'ELAP_IPCO-APND'!D3839</f>
        <v>60.662370000000003</v>
      </c>
      <c r="K3836" s="166">
        <f>+(ExportsELAP[[#This Row],[Exports kWh - MPT]]/1000)*ExportsELAP[[#This Row],[EIM Price]]</f>
        <v>624.3503303704224</v>
      </c>
      <c r="L3836" s="167" t="str">
        <f>+INDEX(ECR_Hours!$I$12:$I$15,MATCH(ExportsELAP[[#This Row],[Date Prevailing]],ECR_Hours!$H$12:$H$15,1))</f>
        <v>S</v>
      </c>
      <c r="M3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37" spans="1:13" x14ac:dyDescent="0.25">
      <c r="A3837" s="164">
        <f>+Exports!A3840</f>
        <v>44721</v>
      </c>
      <c r="B3837" s="165">
        <f t="shared" si="236"/>
        <v>2022</v>
      </c>
      <c r="C3837" s="165">
        <f t="shared" si="237"/>
        <v>6</v>
      </c>
      <c r="D3837" s="165">
        <f t="shared" si="238"/>
        <v>9</v>
      </c>
      <c r="E3837" s="165">
        <f>+Exports!B3840</f>
        <v>20</v>
      </c>
      <c r="F3837" s="165">
        <f>+WEEKDAY(ExportsELAP[[#This Row],[Date Prevailing]],1)</f>
        <v>5</v>
      </c>
      <c r="G3837" s="165">
        <f>+COUNTIFS(ECR_Hours!$K$6:$K$7,ExportsELAP[[#This Row],[Date Prevailing]])</f>
        <v>0</v>
      </c>
      <c r="H3837" s="165">
        <f t="shared" si="239"/>
        <v>5</v>
      </c>
      <c r="I3837" s="166">
        <f>+Exports!G3840</f>
        <v>4452.7916000000005</v>
      </c>
      <c r="J3837" s="166">
        <f>+'ELAP_IPCO-APND'!D3840</f>
        <v>89.406750000000002</v>
      </c>
      <c r="K3837" s="166">
        <f>+(ExportsELAP[[#This Row],[Exports kWh - MPT]]/1000)*ExportsELAP[[#This Row],[EIM Price]]</f>
        <v>398.10962538330006</v>
      </c>
      <c r="L3837" s="167" t="str">
        <f>+INDEX(ECR_Hours!$I$12:$I$15,MATCH(ExportsELAP[[#This Row],[Date Prevailing]],ECR_Hours!$H$12:$H$15,1))</f>
        <v>S</v>
      </c>
      <c r="M3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38" spans="1:13" x14ac:dyDescent="0.25">
      <c r="A3838" s="164">
        <f>+Exports!A3841</f>
        <v>44721</v>
      </c>
      <c r="B3838" s="165">
        <f t="shared" si="236"/>
        <v>2022</v>
      </c>
      <c r="C3838" s="165">
        <f t="shared" si="237"/>
        <v>6</v>
      </c>
      <c r="D3838" s="165">
        <f t="shared" si="238"/>
        <v>9</v>
      </c>
      <c r="E3838" s="165">
        <f>+Exports!B3841</f>
        <v>21</v>
      </c>
      <c r="F3838" s="165">
        <f>+WEEKDAY(ExportsELAP[[#This Row],[Date Prevailing]],1)</f>
        <v>5</v>
      </c>
      <c r="G3838" s="165">
        <f>+COUNTIFS(ECR_Hours!$K$6:$K$7,ExportsELAP[[#This Row],[Date Prevailing]])</f>
        <v>0</v>
      </c>
      <c r="H3838" s="165">
        <f t="shared" si="239"/>
        <v>5</v>
      </c>
      <c r="I3838" s="166">
        <f>+Exports!G3841</f>
        <v>1268.88039999999</v>
      </c>
      <c r="J3838" s="166">
        <f>+'ELAP_IPCO-APND'!D3841</f>
        <v>113.28182</v>
      </c>
      <c r="K3838" s="166">
        <f>+(ExportsELAP[[#This Row],[Exports kWh - MPT]]/1000)*ExportsELAP[[#This Row],[EIM Price]]</f>
        <v>143.74108107432687</v>
      </c>
      <c r="L3838" s="167" t="str">
        <f>+INDEX(ECR_Hours!$I$12:$I$15,MATCH(ExportsELAP[[#This Row],[Date Prevailing]],ECR_Hours!$H$12:$H$15,1))</f>
        <v>S</v>
      </c>
      <c r="M3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39" spans="1:13" x14ac:dyDescent="0.25">
      <c r="A3839" s="164">
        <f>+Exports!A3842</f>
        <v>44721</v>
      </c>
      <c r="B3839" s="165">
        <f t="shared" si="236"/>
        <v>2022</v>
      </c>
      <c r="C3839" s="165">
        <f t="shared" si="237"/>
        <v>6</v>
      </c>
      <c r="D3839" s="165">
        <f t="shared" si="238"/>
        <v>9</v>
      </c>
      <c r="E3839" s="165">
        <f>+Exports!B3842</f>
        <v>22</v>
      </c>
      <c r="F3839" s="165">
        <f>+WEEKDAY(ExportsELAP[[#This Row],[Date Prevailing]],1)</f>
        <v>5</v>
      </c>
      <c r="G3839" s="165">
        <f>+COUNTIFS(ECR_Hours!$K$6:$K$7,ExportsELAP[[#This Row],[Date Prevailing]])</f>
        <v>0</v>
      </c>
      <c r="H3839" s="165">
        <f t="shared" si="239"/>
        <v>5</v>
      </c>
      <c r="I3839" s="166">
        <f>+Exports!G3842</f>
        <v>29.47229999999989</v>
      </c>
      <c r="J3839" s="166">
        <f>+'ELAP_IPCO-APND'!D3842</f>
        <v>117.59730999999999</v>
      </c>
      <c r="K3839" s="166">
        <f>+(ExportsELAP[[#This Row],[Exports kWh - MPT]]/1000)*ExportsELAP[[#This Row],[EIM Price]]</f>
        <v>3.4658631995129867</v>
      </c>
      <c r="L3839" s="167" t="str">
        <f>+INDEX(ECR_Hours!$I$12:$I$15,MATCH(ExportsELAP[[#This Row],[Date Prevailing]],ECR_Hours!$H$12:$H$15,1))</f>
        <v>S</v>
      </c>
      <c r="M3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40" spans="1:13" x14ac:dyDescent="0.25">
      <c r="A3840" s="164">
        <f>+Exports!A3843</f>
        <v>44721</v>
      </c>
      <c r="B3840" s="165">
        <f t="shared" si="236"/>
        <v>2022</v>
      </c>
      <c r="C3840" s="165">
        <f t="shared" si="237"/>
        <v>6</v>
      </c>
      <c r="D3840" s="165">
        <f t="shared" si="238"/>
        <v>9</v>
      </c>
      <c r="E3840" s="165">
        <f>+Exports!B3843</f>
        <v>23</v>
      </c>
      <c r="F3840" s="165">
        <f>+WEEKDAY(ExportsELAP[[#This Row],[Date Prevailing]],1)</f>
        <v>5</v>
      </c>
      <c r="G3840" s="165">
        <f>+COUNTIFS(ECR_Hours!$K$6:$K$7,ExportsELAP[[#This Row],[Date Prevailing]])</f>
        <v>0</v>
      </c>
      <c r="H3840" s="165">
        <f t="shared" si="239"/>
        <v>5</v>
      </c>
      <c r="I3840" s="166">
        <f>+Exports!G3843</f>
        <v>26.787999999999997</v>
      </c>
      <c r="J3840" s="166">
        <f>+'ELAP_IPCO-APND'!D3843</f>
        <v>62.083869999999997</v>
      </c>
      <c r="K3840" s="166">
        <f>+(ExportsELAP[[#This Row],[Exports kWh - MPT]]/1000)*ExportsELAP[[#This Row],[EIM Price]]</f>
        <v>1.6631027095599997</v>
      </c>
      <c r="L3840" s="167" t="str">
        <f>+INDEX(ECR_Hours!$I$12:$I$15,MATCH(ExportsELAP[[#This Row],[Date Prevailing]],ECR_Hours!$H$12:$H$15,1))</f>
        <v>S</v>
      </c>
      <c r="M3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41" spans="1:13" x14ac:dyDescent="0.25">
      <c r="A3841" s="164">
        <f>+Exports!A3844</f>
        <v>44721</v>
      </c>
      <c r="B3841" s="165">
        <f t="shared" si="236"/>
        <v>2022</v>
      </c>
      <c r="C3841" s="165">
        <f t="shared" si="237"/>
        <v>6</v>
      </c>
      <c r="D3841" s="165">
        <f t="shared" si="238"/>
        <v>9</v>
      </c>
      <c r="E3841" s="165">
        <f>+Exports!B3844</f>
        <v>24</v>
      </c>
      <c r="F3841" s="165">
        <f>+WEEKDAY(ExportsELAP[[#This Row],[Date Prevailing]],1)</f>
        <v>5</v>
      </c>
      <c r="G3841" s="165">
        <f>+COUNTIFS(ECR_Hours!$K$6:$K$7,ExportsELAP[[#This Row],[Date Prevailing]])</f>
        <v>0</v>
      </c>
      <c r="H3841" s="165">
        <f t="shared" si="239"/>
        <v>5</v>
      </c>
      <c r="I3841" s="166">
        <f>+Exports!G3844</f>
        <v>25.593800000000002</v>
      </c>
      <c r="J3841" s="166">
        <f>+'ELAP_IPCO-APND'!D3844</f>
        <v>38.525410000000001</v>
      </c>
      <c r="K3841" s="166">
        <f>+(ExportsELAP[[#This Row],[Exports kWh - MPT]]/1000)*ExportsELAP[[#This Row],[EIM Price]]</f>
        <v>0.98601163845800011</v>
      </c>
      <c r="L3841" s="167" t="str">
        <f>+INDEX(ECR_Hours!$I$12:$I$15,MATCH(ExportsELAP[[#This Row],[Date Prevailing]],ECR_Hours!$H$12:$H$15,1))</f>
        <v>S</v>
      </c>
      <c r="M3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2" spans="1:13" x14ac:dyDescent="0.25">
      <c r="A3842" s="164">
        <f>+Exports!A3845</f>
        <v>44722</v>
      </c>
      <c r="B3842" s="165">
        <f t="shared" ref="B3842:B3905" si="240">+YEAR(A3842)</f>
        <v>2022</v>
      </c>
      <c r="C3842" s="165">
        <f t="shared" ref="C3842:C3905" si="241">+MONTH(A3842)</f>
        <v>6</v>
      </c>
      <c r="D3842" s="165">
        <f t="shared" ref="D3842:D3905" si="242">+DAY(A3842)</f>
        <v>10</v>
      </c>
      <c r="E3842" s="165">
        <f>+Exports!B3845</f>
        <v>1</v>
      </c>
      <c r="F3842" s="165">
        <f>+WEEKDAY(ExportsELAP[[#This Row],[Date Prevailing]],1)</f>
        <v>6</v>
      </c>
      <c r="G3842" s="165">
        <f>+COUNTIFS(ECR_Hours!$K$6:$K$7,ExportsELAP[[#This Row],[Date Prevailing]])</f>
        <v>0</v>
      </c>
      <c r="H3842" s="165">
        <f t="shared" ref="H3842:H3905" si="243">+IF(G3842=1,0,F3842)</f>
        <v>6</v>
      </c>
      <c r="I3842" s="166">
        <f>+Exports!G3845</f>
        <v>38.218400000000003</v>
      </c>
      <c r="J3842" s="166">
        <f>+'ELAP_IPCO-APND'!D3845</f>
        <v>18.458130000000001</v>
      </c>
      <c r="K3842" s="166">
        <f>+(ExportsELAP[[#This Row],[Exports kWh - MPT]]/1000)*ExportsELAP[[#This Row],[EIM Price]]</f>
        <v>0.705440195592</v>
      </c>
      <c r="L3842" s="167" t="str">
        <f>+INDEX(ECR_Hours!$I$12:$I$15,MATCH(ExportsELAP[[#This Row],[Date Prevailing]],ECR_Hours!$H$12:$H$15,1))</f>
        <v>S</v>
      </c>
      <c r="M3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3" spans="1:13" x14ac:dyDescent="0.25">
      <c r="A3843" s="164">
        <f>+Exports!A3846</f>
        <v>44722</v>
      </c>
      <c r="B3843" s="165">
        <f t="shared" si="240"/>
        <v>2022</v>
      </c>
      <c r="C3843" s="165">
        <f t="shared" si="241"/>
        <v>6</v>
      </c>
      <c r="D3843" s="165">
        <f t="shared" si="242"/>
        <v>10</v>
      </c>
      <c r="E3843" s="165">
        <f>+Exports!B3846</f>
        <v>2</v>
      </c>
      <c r="F3843" s="165">
        <f>+WEEKDAY(ExportsELAP[[#This Row],[Date Prevailing]],1)</f>
        <v>6</v>
      </c>
      <c r="G3843" s="165">
        <f>+COUNTIFS(ECR_Hours!$K$6:$K$7,ExportsELAP[[#This Row],[Date Prevailing]])</f>
        <v>0</v>
      </c>
      <c r="H3843" s="165">
        <f t="shared" si="243"/>
        <v>6</v>
      </c>
      <c r="I3843" s="166">
        <f>+Exports!G3846</f>
        <v>38.574000000000005</v>
      </c>
      <c r="J3843" s="166">
        <f>+'ELAP_IPCO-APND'!D3846</f>
        <v>22.673179999999999</v>
      </c>
      <c r="K3843" s="166">
        <f>+(ExportsELAP[[#This Row],[Exports kWh - MPT]]/1000)*ExportsELAP[[#This Row],[EIM Price]]</f>
        <v>0.87459524531999999</v>
      </c>
      <c r="L3843" s="167" t="str">
        <f>+INDEX(ECR_Hours!$I$12:$I$15,MATCH(ExportsELAP[[#This Row],[Date Prevailing]],ECR_Hours!$H$12:$H$15,1))</f>
        <v>S</v>
      </c>
      <c r="M3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4" spans="1:13" x14ac:dyDescent="0.25">
      <c r="A3844" s="164">
        <f>+Exports!A3847</f>
        <v>44722</v>
      </c>
      <c r="B3844" s="165">
        <f t="shared" si="240"/>
        <v>2022</v>
      </c>
      <c r="C3844" s="165">
        <f t="shared" si="241"/>
        <v>6</v>
      </c>
      <c r="D3844" s="165">
        <f t="shared" si="242"/>
        <v>10</v>
      </c>
      <c r="E3844" s="165">
        <f>+Exports!B3847</f>
        <v>3</v>
      </c>
      <c r="F3844" s="165">
        <f>+WEEKDAY(ExportsELAP[[#This Row],[Date Prevailing]],1)</f>
        <v>6</v>
      </c>
      <c r="G3844" s="165">
        <f>+COUNTIFS(ECR_Hours!$K$6:$K$7,ExportsELAP[[#This Row],[Date Prevailing]])</f>
        <v>0</v>
      </c>
      <c r="H3844" s="165">
        <f t="shared" si="243"/>
        <v>6</v>
      </c>
      <c r="I3844" s="166">
        <f>+Exports!G3847</f>
        <v>39.507999999999896</v>
      </c>
      <c r="J3844" s="166">
        <f>+'ELAP_IPCO-APND'!D3847</f>
        <v>15.82136</v>
      </c>
      <c r="K3844" s="166">
        <f>+(ExportsELAP[[#This Row],[Exports kWh - MPT]]/1000)*ExportsELAP[[#This Row],[EIM Price]]</f>
        <v>0.62507029087999844</v>
      </c>
      <c r="L3844" s="167" t="str">
        <f>+INDEX(ECR_Hours!$I$12:$I$15,MATCH(ExportsELAP[[#This Row],[Date Prevailing]],ECR_Hours!$H$12:$H$15,1))</f>
        <v>S</v>
      </c>
      <c r="M3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5" spans="1:13" x14ac:dyDescent="0.25">
      <c r="A3845" s="164">
        <f>+Exports!A3848</f>
        <v>44722</v>
      </c>
      <c r="B3845" s="165">
        <f t="shared" si="240"/>
        <v>2022</v>
      </c>
      <c r="C3845" s="165">
        <f t="shared" si="241"/>
        <v>6</v>
      </c>
      <c r="D3845" s="165">
        <f t="shared" si="242"/>
        <v>10</v>
      </c>
      <c r="E3845" s="165">
        <f>+Exports!B3848</f>
        <v>4</v>
      </c>
      <c r="F3845" s="165">
        <f>+WEEKDAY(ExportsELAP[[#This Row],[Date Prevailing]],1)</f>
        <v>6</v>
      </c>
      <c r="G3845" s="165">
        <f>+COUNTIFS(ECR_Hours!$K$6:$K$7,ExportsELAP[[#This Row],[Date Prevailing]])</f>
        <v>0</v>
      </c>
      <c r="H3845" s="165">
        <f t="shared" si="243"/>
        <v>6</v>
      </c>
      <c r="I3845" s="166">
        <f>+Exports!G3848</f>
        <v>37.982199999999999</v>
      </c>
      <c r="J3845" s="166">
        <f>+'ELAP_IPCO-APND'!D3848</f>
        <v>15.22054</v>
      </c>
      <c r="K3845" s="166">
        <f>+(ExportsELAP[[#This Row],[Exports kWh - MPT]]/1000)*ExportsELAP[[#This Row],[EIM Price]]</f>
        <v>0.57810959438800003</v>
      </c>
      <c r="L3845" s="167" t="str">
        <f>+INDEX(ECR_Hours!$I$12:$I$15,MATCH(ExportsELAP[[#This Row],[Date Prevailing]],ECR_Hours!$H$12:$H$15,1))</f>
        <v>S</v>
      </c>
      <c r="M3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6" spans="1:13" x14ac:dyDescent="0.25">
      <c r="A3846" s="164">
        <f>+Exports!A3849</f>
        <v>44722</v>
      </c>
      <c r="B3846" s="165">
        <f t="shared" si="240"/>
        <v>2022</v>
      </c>
      <c r="C3846" s="165">
        <f t="shared" si="241"/>
        <v>6</v>
      </c>
      <c r="D3846" s="165">
        <f t="shared" si="242"/>
        <v>10</v>
      </c>
      <c r="E3846" s="165">
        <f>+Exports!B3849</f>
        <v>5</v>
      </c>
      <c r="F3846" s="165">
        <f>+WEEKDAY(ExportsELAP[[#This Row],[Date Prevailing]],1)</f>
        <v>6</v>
      </c>
      <c r="G3846" s="165">
        <f>+COUNTIFS(ECR_Hours!$K$6:$K$7,ExportsELAP[[#This Row],[Date Prevailing]])</f>
        <v>0</v>
      </c>
      <c r="H3846" s="165">
        <f t="shared" si="243"/>
        <v>6</v>
      </c>
      <c r="I3846" s="166">
        <f>+Exports!G3849</f>
        <v>39.527200000000001</v>
      </c>
      <c r="J3846" s="166">
        <f>+'ELAP_IPCO-APND'!D3849</f>
        <v>19.38409</v>
      </c>
      <c r="K3846" s="166">
        <f>+(ExportsELAP[[#This Row],[Exports kWh - MPT]]/1000)*ExportsELAP[[#This Row],[EIM Price]]</f>
        <v>0.76619880224799997</v>
      </c>
      <c r="L3846" s="167" t="str">
        <f>+INDEX(ECR_Hours!$I$12:$I$15,MATCH(ExportsELAP[[#This Row],[Date Prevailing]],ECR_Hours!$H$12:$H$15,1))</f>
        <v>S</v>
      </c>
      <c r="M3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7" spans="1:13" x14ac:dyDescent="0.25">
      <c r="A3847" s="164">
        <f>+Exports!A3850</f>
        <v>44722</v>
      </c>
      <c r="B3847" s="165">
        <f t="shared" si="240"/>
        <v>2022</v>
      </c>
      <c r="C3847" s="165">
        <f t="shared" si="241"/>
        <v>6</v>
      </c>
      <c r="D3847" s="165">
        <f t="shared" si="242"/>
        <v>10</v>
      </c>
      <c r="E3847" s="165">
        <f>+Exports!B3850</f>
        <v>6</v>
      </c>
      <c r="F3847" s="165">
        <f>+WEEKDAY(ExportsELAP[[#This Row],[Date Prevailing]],1)</f>
        <v>6</v>
      </c>
      <c r="G3847" s="165">
        <f>+COUNTIFS(ECR_Hours!$K$6:$K$7,ExportsELAP[[#This Row],[Date Prevailing]])</f>
        <v>0</v>
      </c>
      <c r="H3847" s="165">
        <f t="shared" si="243"/>
        <v>6</v>
      </c>
      <c r="I3847" s="166">
        <f>+Exports!G3850</f>
        <v>38.937100000000001</v>
      </c>
      <c r="J3847" s="166">
        <f>+'ELAP_IPCO-APND'!D3850</f>
        <v>16.897919999999999</v>
      </c>
      <c r="K3847" s="166">
        <f>+(ExportsELAP[[#This Row],[Exports kWh - MPT]]/1000)*ExportsELAP[[#This Row],[EIM Price]]</f>
        <v>0.65795600083200001</v>
      </c>
      <c r="L3847" s="167" t="str">
        <f>+INDEX(ECR_Hours!$I$12:$I$15,MATCH(ExportsELAP[[#This Row],[Date Prevailing]],ECR_Hours!$H$12:$H$15,1))</f>
        <v>S</v>
      </c>
      <c r="M3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8" spans="1:13" x14ac:dyDescent="0.25">
      <c r="A3848" s="164">
        <f>+Exports!A3851</f>
        <v>44722</v>
      </c>
      <c r="B3848" s="165">
        <f t="shared" si="240"/>
        <v>2022</v>
      </c>
      <c r="C3848" s="165">
        <f t="shared" si="241"/>
        <v>6</v>
      </c>
      <c r="D3848" s="165">
        <f t="shared" si="242"/>
        <v>10</v>
      </c>
      <c r="E3848" s="165">
        <f>+Exports!B3851</f>
        <v>7</v>
      </c>
      <c r="F3848" s="165">
        <f>+WEEKDAY(ExportsELAP[[#This Row],[Date Prevailing]],1)</f>
        <v>6</v>
      </c>
      <c r="G3848" s="165">
        <f>+COUNTIFS(ECR_Hours!$K$6:$K$7,ExportsELAP[[#This Row],[Date Prevailing]])</f>
        <v>0</v>
      </c>
      <c r="H3848" s="165">
        <f t="shared" si="243"/>
        <v>6</v>
      </c>
      <c r="I3848" s="166">
        <f>+Exports!G3851</f>
        <v>1393.1614</v>
      </c>
      <c r="J3848" s="166">
        <f>+'ELAP_IPCO-APND'!D3851</f>
        <v>14.895799999999999</v>
      </c>
      <c r="K3848" s="166">
        <f>+(ExportsELAP[[#This Row],[Exports kWh - MPT]]/1000)*ExportsELAP[[#This Row],[EIM Price]]</f>
        <v>20.752253582119998</v>
      </c>
      <c r="L3848" s="167" t="str">
        <f>+INDEX(ECR_Hours!$I$12:$I$15,MATCH(ExportsELAP[[#This Row],[Date Prevailing]],ECR_Hours!$H$12:$H$15,1))</f>
        <v>S</v>
      </c>
      <c r="M3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49" spans="1:13" x14ac:dyDescent="0.25">
      <c r="A3849" s="164">
        <f>+Exports!A3852</f>
        <v>44722</v>
      </c>
      <c r="B3849" s="165">
        <f t="shared" si="240"/>
        <v>2022</v>
      </c>
      <c r="C3849" s="165">
        <f t="shared" si="241"/>
        <v>6</v>
      </c>
      <c r="D3849" s="165">
        <f t="shared" si="242"/>
        <v>10</v>
      </c>
      <c r="E3849" s="165">
        <f>+Exports!B3852</f>
        <v>8</v>
      </c>
      <c r="F3849" s="165">
        <f>+WEEKDAY(ExportsELAP[[#This Row],[Date Prevailing]],1)</f>
        <v>6</v>
      </c>
      <c r="G3849" s="165">
        <f>+COUNTIFS(ECR_Hours!$K$6:$K$7,ExportsELAP[[#This Row],[Date Prevailing]])</f>
        <v>0</v>
      </c>
      <c r="H3849" s="165">
        <f t="shared" si="243"/>
        <v>6</v>
      </c>
      <c r="I3849" s="166">
        <f>+Exports!G3852</f>
        <v>6823.4935999999998</v>
      </c>
      <c r="J3849" s="166">
        <f>+'ELAP_IPCO-APND'!D3852</f>
        <v>11.54862</v>
      </c>
      <c r="K3849" s="166">
        <f>+(ExportsELAP[[#This Row],[Exports kWh - MPT]]/1000)*ExportsELAP[[#This Row],[EIM Price]]</f>
        <v>78.801934658831996</v>
      </c>
      <c r="L3849" s="167" t="str">
        <f>+INDEX(ECR_Hours!$I$12:$I$15,MATCH(ExportsELAP[[#This Row],[Date Prevailing]],ECR_Hours!$H$12:$H$15,1))</f>
        <v>S</v>
      </c>
      <c r="M3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0" spans="1:13" x14ac:dyDescent="0.25">
      <c r="A3850" s="164">
        <f>+Exports!A3853</f>
        <v>44722</v>
      </c>
      <c r="B3850" s="165">
        <f t="shared" si="240"/>
        <v>2022</v>
      </c>
      <c r="C3850" s="165">
        <f t="shared" si="241"/>
        <v>6</v>
      </c>
      <c r="D3850" s="165">
        <f t="shared" si="242"/>
        <v>10</v>
      </c>
      <c r="E3850" s="165">
        <f>+Exports!B3853</f>
        <v>9</v>
      </c>
      <c r="F3850" s="165">
        <f>+WEEKDAY(ExportsELAP[[#This Row],[Date Prevailing]],1)</f>
        <v>6</v>
      </c>
      <c r="G3850" s="165">
        <f>+COUNTIFS(ECR_Hours!$K$6:$K$7,ExportsELAP[[#This Row],[Date Prevailing]])</f>
        <v>0</v>
      </c>
      <c r="H3850" s="165">
        <f t="shared" si="243"/>
        <v>6</v>
      </c>
      <c r="I3850" s="166">
        <f>+Exports!G3853</f>
        <v>14572.744899999998</v>
      </c>
      <c r="J3850" s="166">
        <f>+'ELAP_IPCO-APND'!D3853</f>
        <v>2.6257100000000002</v>
      </c>
      <c r="K3850" s="166">
        <f>+(ExportsELAP[[#This Row],[Exports kWh - MPT]]/1000)*ExportsELAP[[#This Row],[EIM Price]]</f>
        <v>38.263802011378999</v>
      </c>
      <c r="L3850" s="167" t="str">
        <f>+INDEX(ECR_Hours!$I$12:$I$15,MATCH(ExportsELAP[[#This Row],[Date Prevailing]],ECR_Hours!$H$12:$H$15,1))</f>
        <v>S</v>
      </c>
      <c r="M3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1" spans="1:13" x14ac:dyDescent="0.25">
      <c r="A3851" s="164">
        <f>+Exports!A3854</f>
        <v>44722</v>
      </c>
      <c r="B3851" s="165">
        <f t="shared" si="240"/>
        <v>2022</v>
      </c>
      <c r="C3851" s="165">
        <f t="shared" si="241"/>
        <v>6</v>
      </c>
      <c r="D3851" s="165">
        <f t="shared" si="242"/>
        <v>10</v>
      </c>
      <c r="E3851" s="165">
        <f>+Exports!B3854</f>
        <v>10</v>
      </c>
      <c r="F3851" s="165">
        <f>+WEEKDAY(ExportsELAP[[#This Row],[Date Prevailing]],1)</f>
        <v>6</v>
      </c>
      <c r="G3851" s="165">
        <f>+COUNTIFS(ECR_Hours!$K$6:$K$7,ExportsELAP[[#This Row],[Date Prevailing]])</f>
        <v>0</v>
      </c>
      <c r="H3851" s="165">
        <f t="shared" si="243"/>
        <v>6</v>
      </c>
      <c r="I3851" s="166">
        <f>+Exports!G3854</f>
        <v>20386.858899999999</v>
      </c>
      <c r="J3851" s="166">
        <f>+'ELAP_IPCO-APND'!D3854</f>
        <v>17.987010000000001</v>
      </c>
      <c r="K3851" s="166">
        <f>+(ExportsELAP[[#This Row],[Exports kWh - MPT]]/1000)*ExportsELAP[[#This Row],[EIM Price]]</f>
        <v>366.69863490288901</v>
      </c>
      <c r="L3851" s="167" t="str">
        <f>+INDEX(ECR_Hours!$I$12:$I$15,MATCH(ExportsELAP[[#This Row],[Date Prevailing]],ECR_Hours!$H$12:$H$15,1))</f>
        <v>S</v>
      </c>
      <c r="M3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2" spans="1:13" x14ac:dyDescent="0.25">
      <c r="A3852" s="164">
        <f>+Exports!A3855</f>
        <v>44722</v>
      </c>
      <c r="B3852" s="165">
        <f t="shared" si="240"/>
        <v>2022</v>
      </c>
      <c r="C3852" s="165">
        <f t="shared" si="241"/>
        <v>6</v>
      </c>
      <c r="D3852" s="165">
        <f t="shared" si="242"/>
        <v>10</v>
      </c>
      <c r="E3852" s="165">
        <f>+Exports!B3855</f>
        <v>11</v>
      </c>
      <c r="F3852" s="165">
        <f>+WEEKDAY(ExportsELAP[[#This Row],[Date Prevailing]],1)</f>
        <v>6</v>
      </c>
      <c r="G3852" s="165">
        <f>+COUNTIFS(ECR_Hours!$K$6:$K$7,ExportsELAP[[#This Row],[Date Prevailing]])</f>
        <v>0</v>
      </c>
      <c r="H3852" s="165">
        <f t="shared" si="243"/>
        <v>6</v>
      </c>
      <c r="I3852" s="166">
        <f>+Exports!G3855</f>
        <v>35002.996299999999</v>
      </c>
      <c r="J3852" s="166">
        <f>+'ELAP_IPCO-APND'!D3855</f>
        <v>40.250259999999997</v>
      </c>
      <c r="K3852" s="166">
        <f>+(ExportsELAP[[#This Row],[Exports kWh - MPT]]/1000)*ExportsELAP[[#This Row],[EIM Price]]</f>
        <v>1408.8797018540379</v>
      </c>
      <c r="L3852" s="167" t="str">
        <f>+INDEX(ECR_Hours!$I$12:$I$15,MATCH(ExportsELAP[[#This Row],[Date Prevailing]],ECR_Hours!$H$12:$H$15,1))</f>
        <v>S</v>
      </c>
      <c r="M3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3" spans="1:13" x14ac:dyDescent="0.25">
      <c r="A3853" s="164">
        <f>+Exports!A3856</f>
        <v>44722</v>
      </c>
      <c r="B3853" s="165">
        <f t="shared" si="240"/>
        <v>2022</v>
      </c>
      <c r="C3853" s="165">
        <f t="shared" si="241"/>
        <v>6</v>
      </c>
      <c r="D3853" s="165">
        <f t="shared" si="242"/>
        <v>10</v>
      </c>
      <c r="E3853" s="165">
        <f>+Exports!B3856</f>
        <v>12</v>
      </c>
      <c r="F3853" s="165">
        <f>+WEEKDAY(ExportsELAP[[#This Row],[Date Prevailing]],1)</f>
        <v>6</v>
      </c>
      <c r="G3853" s="165">
        <f>+COUNTIFS(ECR_Hours!$K$6:$K$7,ExportsELAP[[#This Row],[Date Prevailing]])</f>
        <v>0</v>
      </c>
      <c r="H3853" s="165">
        <f t="shared" si="243"/>
        <v>6</v>
      </c>
      <c r="I3853" s="166">
        <f>+Exports!G3856</f>
        <v>37730.527999999998</v>
      </c>
      <c r="J3853" s="166">
        <f>+'ELAP_IPCO-APND'!D3856</f>
        <v>35.091389999999997</v>
      </c>
      <c r="K3853" s="166">
        <f>+(ExportsELAP[[#This Row],[Exports kWh - MPT]]/1000)*ExportsELAP[[#This Row],[EIM Price]]</f>
        <v>1324.0166729539199</v>
      </c>
      <c r="L3853" s="167" t="str">
        <f>+INDEX(ECR_Hours!$I$12:$I$15,MATCH(ExportsELAP[[#This Row],[Date Prevailing]],ECR_Hours!$H$12:$H$15,1))</f>
        <v>S</v>
      </c>
      <c r="M3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4" spans="1:13" x14ac:dyDescent="0.25">
      <c r="A3854" s="164">
        <f>+Exports!A3857</f>
        <v>44722</v>
      </c>
      <c r="B3854" s="165">
        <f t="shared" si="240"/>
        <v>2022</v>
      </c>
      <c r="C3854" s="165">
        <f t="shared" si="241"/>
        <v>6</v>
      </c>
      <c r="D3854" s="165">
        <f t="shared" si="242"/>
        <v>10</v>
      </c>
      <c r="E3854" s="165">
        <f>+Exports!B3857</f>
        <v>13</v>
      </c>
      <c r="F3854" s="165">
        <f>+WEEKDAY(ExportsELAP[[#This Row],[Date Prevailing]],1)</f>
        <v>6</v>
      </c>
      <c r="G3854" s="165">
        <f>+COUNTIFS(ECR_Hours!$K$6:$K$7,ExportsELAP[[#This Row],[Date Prevailing]])</f>
        <v>0</v>
      </c>
      <c r="H3854" s="165">
        <f t="shared" si="243"/>
        <v>6</v>
      </c>
      <c r="I3854" s="166">
        <f>+Exports!G3857</f>
        <v>40256.3802</v>
      </c>
      <c r="J3854" s="166">
        <f>+'ELAP_IPCO-APND'!D3857</f>
        <v>70.786289999999994</v>
      </c>
      <c r="K3854" s="166">
        <f>+(ExportsELAP[[#This Row],[Exports kWh - MPT]]/1000)*ExportsELAP[[#This Row],[EIM Price]]</f>
        <v>2849.5998031874578</v>
      </c>
      <c r="L3854" s="167" t="str">
        <f>+INDEX(ECR_Hours!$I$12:$I$15,MATCH(ExportsELAP[[#This Row],[Date Prevailing]],ECR_Hours!$H$12:$H$15,1))</f>
        <v>S</v>
      </c>
      <c r="M3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5" spans="1:13" x14ac:dyDescent="0.25">
      <c r="A3855" s="164">
        <f>+Exports!A3858</f>
        <v>44722</v>
      </c>
      <c r="B3855" s="165">
        <f t="shared" si="240"/>
        <v>2022</v>
      </c>
      <c r="C3855" s="165">
        <f t="shared" si="241"/>
        <v>6</v>
      </c>
      <c r="D3855" s="165">
        <f t="shared" si="242"/>
        <v>10</v>
      </c>
      <c r="E3855" s="165">
        <f>+Exports!B3858</f>
        <v>14</v>
      </c>
      <c r="F3855" s="165">
        <f>+WEEKDAY(ExportsELAP[[#This Row],[Date Prevailing]],1)</f>
        <v>6</v>
      </c>
      <c r="G3855" s="165">
        <f>+COUNTIFS(ECR_Hours!$K$6:$K$7,ExportsELAP[[#This Row],[Date Prevailing]])</f>
        <v>0</v>
      </c>
      <c r="H3855" s="165">
        <f t="shared" si="243"/>
        <v>6</v>
      </c>
      <c r="I3855" s="166">
        <f>+Exports!G3858</f>
        <v>41948.574700000005</v>
      </c>
      <c r="J3855" s="166">
        <f>+'ELAP_IPCO-APND'!D3858</f>
        <v>76.263599999999997</v>
      </c>
      <c r="K3855" s="166">
        <f>+(ExportsELAP[[#This Row],[Exports kWh - MPT]]/1000)*ExportsELAP[[#This Row],[EIM Price]]</f>
        <v>3199.1493214909201</v>
      </c>
      <c r="L3855" s="167" t="str">
        <f>+INDEX(ECR_Hours!$I$12:$I$15,MATCH(ExportsELAP[[#This Row],[Date Prevailing]],ECR_Hours!$H$12:$H$15,1))</f>
        <v>S</v>
      </c>
      <c r="M3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6" spans="1:13" x14ac:dyDescent="0.25">
      <c r="A3856" s="164">
        <f>+Exports!A3859</f>
        <v>44722</v>
      </c>
      <c r="B3856" s="165">
        <f t="shared" si="240"/>
        <v>2022</v>
      </c>
      <c r="C3856" s="165">
        <f t="shared" si="241"/>
        <v>6</v>
      </c>
      <c r="D3856" s="165">
        <f t="shared" si="242"/>
        <v>10</v>
      </c>
      <c r="E3856" s="165">
        <f>+Exports!B3859</f>
        <v>15</v>
      </c>
      <c r="F3856" s="165">
        <f>+WEEKDAY(ExportsELAP[[#This Row],[Date Prevailing]],1)</f>
        <v>6</v>
      </c>
      <c r="G3856" s="165">
        <f>+COUNTIFS(ECR_Hours!$K$6:$K$7,ExportsELAP[[#This Row],[Date Prevailing]])</f>
        <v>0</v>
      </c>
      <c r="H3856" s="165">
        <f t="shared" si="243"/>
        <v>6</v>
      </c>
      <c r="I3856" s="166">
        <f>+Exports!G3859</f>
        <v>42258.143199999999</v>
      </c>
      <c r="J3856" s="166">
        <f>+'ELAP_IPCO-APND'!D3859</f>
        <v>70.746539999999996</v>
      </c>
      <c r="K3856" s="166">
        <f>+(ExportsELAP[[#This Row],[Exports kWh - MPT]]/1000)*ExportsELAP[[#This Row],[EIM Price]]</f>
        <v>2989.6174182245277</v>
      </c>
      <c r="L3856" s="167" t="str">
        <f>+INDEX(ECR_Hours!$I$12:$I$15,MATCH(ExportsELAP[[#This Row],[Date Prevailing]],ECR_Hours!$H$12:$H$15,1))</f>
        <v>S</v>
      </c>
      <c r="M3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57" spans="1:13" x14ac:dyDescent="0.25">
      <c r="A3857" s="164">
        <f>+Exports!A3860</f>
        <v>44722</v>
      </c>
      <c r="B3857" s="165">
        <f t="shared" si="240"/>
        <v>2022</v>
      </c>
      <c r="C3857" s="165">
        <f t="shared" si="241"/>
        <v>6</v>
      </c>
      <c r="D3857" s="165">
        <f t="shared" si="242"/>
        <v>10</v>
      </c>
      <c r="E3857" s="165">
        <f>+Exports!B3860</f>
        <v>16</v>
      </c>
      <c r="F3857" s="165">
        <f>+WEEKDAY(ExportsELAP[[#This Row],[Date Prevailing]],1)</f>
        <v>6</v>
      </c>
      <c r="G3857" s="165">
        <f>+COUNTIFS(ECR_Hours!$K$6:$K$7,ExportsELAP[[#This Row],[Date Prevailing]])</f>
        <v>0</v>
      </c>
      <c r="H3857" s="165">
        <f t="shared" si="243"/>
        <v>6</v>
      </c>
      <c r="I3857" s="166">
        <f>+Exports!G3860</f>
        <v>36603.306700000001</v>
      </c>
      <c r="J3857" s="166">
        <f>+'ELAP_IPCO-APND'!D3860</f>
        <v>71.473060000000004</v>
      </c>
      <c r="K3857" s="166">
        <f>+(ExportsELAP[[#This Row],[Exports kWh - MPT]]/1000)*ExportsELAP[[#This Row],[EIM Price]]</f>
        <v>2616.1503359675025</v>
      </c>
      <c r="L3857" s="167" t="str">
        <f>+INDEX(ECR_Hours!$I$12:$I$15,MATCH(ExportsELAP[[#This Row],[Date Prevailing]],ECR_Hours!$H$12:$H$15,1))</f>
        <v>S</v>
      </c>
      <c r="M3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58" spans="1:13" x14ac:dyDescent="0.25">
      <c r="A3858" s="164">
        <f>+Exports!A3861</f>
        <v>44722</v>
      </c>
      <c r="B3858" s="165">
        <f t="shared" si="240"/>
        <v>2022</v>
      </c>
      <c r="C3858" s="165">
        <f t="shared" si="241"/>
        <v>6</v>
      </c>
      <c r="D3858" s="165">
        <f t="shared" si="242"/>
        <v>10</v>
      </c>
      <c r="E3858" s="165">
        <f>+Exports!B3861</f>
        <v>17</v>
      </c>
      <c r="F3858" s="165">
        <f>+WEEKDAY(ExportsELAP[[#This Row],[Date Prevailing]],1)</f>
        <v>6</v>
      </c>
      <c r="G3858" s="165">
        <f>+COUNTIFS(ECR_Hours!$K$6:$K$7,ExportsELAP[[#This Row],[Date Prevailing]])</f>
        <v>0</v>
      </c>
      <c r="H3858" s="165">
        <f t="shared" si="243"/>
        <v>6</v>
      </c>
      <c r="I3858" s="166">
        <f>+Exports!G3861</f>
        <v>29071.853200000001</v>
      </c>
      <c r="J3858" s="166">
        <f>+'ELAP_IPCO-APND'!D3861</f>
        <v>66.80068</v>
      </c>
      <c r="K3858" s="166">
        <f>+(ExportsELAP[[#This Row],[Exports kWh - MPT]]/1000)*ExportsELAP[[#This Row],[EIM Price]]</f>
        <v>1942.019562620176</v>
      </c>
      <c r="L3858" s="167" t="str">
        <f>+INDEX(ECR_Hours!$I$12:$I$15,MATCH(ExportsELAP[[#This Row],[Date Prevailing]],ECR_Hours!$H$12:$H$15,1))</f>
        <v>S</v>
      </c>
      <c r="M3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59" spans="1:13" x14ac:dyDescent="0.25">
      <c r="A3859" s="164">
        <f>+Exports!A3862</f>
        <v>44722</v>
      </c>
      <c r="B3859" s="165">
        <f t="shared" si="240"/>
        <v>2022</v>
      </c>
      <c r="C3859" s="165">
        <f t="shared" si="241"/>
        <v>6</v>
      </c>
      <c r="D3859" s="165">
        <f t="shared" si="242"/>
        <v>10</v>
      </c>
      <c r="E3859" s="165">
        <f>+Exports!B3862</f>
        <v>18</v>
      </c>
      <c r="F3859" s="165">
        <f>+WEEKDAY(ExportsELAP[[#This Row],[Date Prevailing]],1)</f>
        <v>6</v>
      </c>
      <c r="G3859" s="165">
        <f>+COUNTIFS(ECR_Hours!$K$6:$K$7,ExportsELAP[[#This Row],[Date Prevailing]])</f>
        <v>0</v>
      </c>
      <c r="H3859" s="165">
        <f t="shared" si="243"/>
        <v>6</v>
      </c>
      <c r="I3859" s="166">
        <f>+Exports!G3862</f>
        <v>20127.8904</v>
      </c>
      <c r="J3859" s="166">
        <f>+'ELAP_IPCO-APND'!D3862</f>
        <v>51.685510000000001</v>
      </c>
      <c r="K3859" s="166">
        <f>+(ExportsELAP[[#This Row],[Exports kWh - MPT]]/1000)*ExportsELAP[[#This Row],[EIM Price]]</f>
        <v>1040.3202805481042</v>
      </c>
      <c r="L3859" s="167" t="str">
        <f>+INDEX(ECR_Hours!$I$12:$I$15,MATCH(ExportsELAP[[#This Row],[Date Prevailing]],ECR_Hours!$H$12:$H$15,1))</f>
        <v>S</v>
      </c>
      <c r="M3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60" spans="1:13" x14ac:dyDescent="0.25">
      <c r="A3860" s="164">
        <f>+Exports!A3863</f>
        <v>44722</v>
      </c>
      <c r="B3860" s="165">
        <f t="shared" si="240"/>
        <v>2022</v>
      </c>
      <c r="C3860" s="165">
        <f t="shared" si="241"/>
        <v>6</v>
      </c>
      <c r="D3860" s="165">
        <f t="shared" si="242"/>
        <v>10</v>
      </c>
      <c r="E3860" s="165">
        <f>+Exports!B3863</f>
        <v>19</v>
      </c>
      <c r="F3860" s="165">
        <f>+WEEKDAY(ExportsELAP[[#This Row],[Date Prevailing]],1)</f>
        <v>6</v>
      </c>
      <c r="G3860" s="165">
        <f>+COUNTIFS(ECR_Hours!$K$6:$K$7,ExportsELAP[[#This Row],[Date Prevailing]])</f>
        <v>0</v>
      </c>
      <c r="H3860" s="165">
        <f t="shared" si="243"/>
        <v>6</v>
      </c>
      <c r="I3860" s="166">
        <f>+Exports!G3863</f>
        <v>13349.133000000002</v>
      </c>
      <c r="J3860" s="166">
        <f>+'ELAP_IPCO-APND'!D3863</f>
        <v>63.01558</v>
      </c>
      <c r="K3860" s="166">
        <f>+(ExportsELAP[[#This Row],[Exports kWh - MPT]]/1000)*ExportsELAP[[#This Row],[EIM Price]]</f>
        <v>841.20335849214007</v>
      </c>
      <c r="L3860" s="167" t="str">
        <f>+INDEX(ECR_Hours!$I$12:$I$15,MATCH(ExportsELAP[[#This Row],[Date Prevailing]],ECR_Hours!$H$12:$H$15,1))</f>
        <v>S</v>
      </c>
      <c r="M3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61" spans="1:13" x14ac:dyDescent="0.25">
      <c r="A3861" s="164">
        <f>+Exports!A3864</f>
        <v>44722</v>
      </c>
      <c r="B3861" s="165">
        <f t="shared" si="240"/>
        <v>2022</v>
      </c>
      <c r="C3861" s="165">
        <f t="shared" si="241"/>
        <v>6</v>
      </c>
      <c r="D3861" s="165">
        <f t="shared" si="242"/>
        <v>10</v>
      </c>
      <c r="E3861" s="165">
        <f>+Exports!B3864</f>
        <v>20</v>
      </c>
      <c r="F3861" s="165">
        <f>+WEEKDAY(ExportsELAP[[#This Row],[Date Prevailing]],1)</f>
        <v>6</v>
      </c>
      <c r="G3861" s="165">
        <f>+COUNTIFS(ECR_Hours!$K$6:$K$7,ExportsELAP[[#This Row],[Date Prevailing]])</f>
        <v>0</v>
      </c>
      <c r="H3861" s="165">
        <f t="shared" si="243"/>
        <v>6</v>
      </c>
      <c r="I3861" s="166">
        <f>+Exports!G3864</f>
        <v>5210.1049999999996</v>
      </c>
      <c r="J3861" s="166">
        <f>+'ELAP_IPCO-APND'!D3864</f>
        <v>88.029899999999998</v>
      </c>
      <c r="K3861" s="166">
        <f>+(ExportsELAP[[#This Row],[Exports kWh - MPT]]/1000)*ExportsELAP[[#This Row],[EIM Price]]</f>
        <v>458.64502213949993</v>
      </c>
      <c r="L3861" s="167" t="str">
        <f>+INDEX(ECR_Hours!$I$12:$I$15,MATCH(ExportsELAP[[#This Row],[Date Prevailing]],ECR_Hours!$H$12:$H$15,1))</f>
        <v>S</v>
      </c>
      <c r="M3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62" spans="1:13" x14ac:dyDescent="0.25">
      <c r="A3862" s="164">
        <f>+Exports!A3865</f>
        <v>44722</v>
      </c>
      <c r="B3862" s="165">
        <f t="shared" si="240"/>
        <v>2022</v>
      </c>
      <c r="C3862" s="165">
        <f t="shared" si="241"/>
        <v>6</v>
      </c>
      <c r="D3862" s="165">
        <f t="shared" si="242"/>
        <v>10</v>
      </c>
      <c r="E3862" s="165">
        <f>+Exports!B3865</f>
        <v>21</v>
      </c>
      <c r="F3862" s="165">
        <f>+WEEKDAY(ExportsELAP[[#This Row],[Date Prevailing]],1)</f>
        <v>6</v>
      </c>
      <c r="G3862" s="165">
        <f>+COUNTIFS(ECR_Hours!$K$6:$K$7,ExportsELAP[[#This Row],[Date Prevailing]])</f>
        <v>0</v>
      </c>
      <c r="H3862" s="165">
        <f t="shared" si="243"/>
        <v>6</v>
      </c>
      <c r="I3862" s="166">
        <f>+Exports!G3865</f>
        <v>1318.9802999999999</v>
      </c>
      <c r="J3862" s="166">
        <f>+'ELAP_IPCO-APND'!D3865</f>
        <v>295.75689999999997</v>
      </c>
      <c r="K3862" s="166">
        <f>+(ExportsELAP[[#This Row],[Exports kWh - MPT]]/1000)*ExportsELAP[[#This Row],[EIM Price]]</f>
        <v>390.09752468906999</v>
      </c>
      <c r="L3862" s="167" t="str">
        <f>+INDEX(ECR_Hours!$I$12:$I$15,MATCH(ExportsELAP[[#This Row],[Date Prevailing]],ECR_Hours!$H$12:$H$15,1))</f>
        <v>S</v>
      </c>
      <c r="M3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63" spans="1:13" x14ac:dyDescent="0.25">
      <c r="A3863" s="164">
        <f>+Exports!A3866</f>
        <v>44722</v>
      </c>
      <c r="B3863" s="165">
        <f t="shared" si="240"/>
        <v>2022</v>
      </c>
      <c r="C3863" s="165">
        <f t="shared" si="241"/>
        <v>6</v>
      </c>
      <c r="D3863" s="165">
        <f t="shared" si="242"/>
        <v>10</v>
      </c>
      <c r="E3863" s="165">
        <f>+Exports!B3866</f>
        <v>22</v>
      </c>
      <c r="F3863" s="165">
        <f>+WEEKDAY(ExportsELAP[[#This Row],[Date Prevailing]],1)</f>
        <v>6</v>
      </c>
      <c r="G3863" s="165">
        <f>+COUNTIFS(ECR_Hours!$K$6:$K$7,ExportsELAP[[#This Row],[Date Prevailing]])</f>
        <v>0</v>
      </c>
      <c r="H3863" s="165">
        <f t="shared" si="243"/>
        <v>6</v>
      </c>
      <c r="I3863" s="166">
        <f>+Exports!G3866</f>
        <v>44.986699999999999</v>
      </c>
      <c r="J3863" s="166">
        <f>+'ELAP_IPCO-APND'!D3866</f>
        <v>151.09979999999999</v>
      </c>
      <c r="K3863" s="166">
        <f>+(ExportsELAP[[#This Row],[Exports kWh - MPT]]/1000)*ExportsELAP[[#This Row],[EIM Price]]</f>
        <v>6.7974813726599992</v>
      </c>
      <c r="L3863" s="167" t="str">
        <f>+INDEX(ECR_Hours!$I$12:$I$15,MATCH(ExportsELAP[[#This Row],[Date Prevailing]],ECR_Hours!$H$12:$H$15,1))</f>
        <v>S</v>
      </c>
      <c r="M3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64" spans="1:13" x14ac:dyDescent="0.25">
      <c r="A3864" s="164">
        <f>+Exports!A3867</f>
        <v>44722</v>
      </c>
      <c r="B3864" s="165">
        <f t="shared" si="240"/>
        <v>2022</v>
      </c>
      <c r="C3864" s="165">
        <f t="shared" si="241"/>
        <v>6</v>
      </c>
      <c r="D3864" s="165">
        <f t="shared" si="242"/>
        <v>10</v>
      </c>
      <c r="E3864" s="165">
        <f>+Exports!B3867</f>
        <v>23</v>
      </c>
      <c r="F3864" s="165">
        <f>+WEEKDAY(ExportsELAP[[#This Row],[Date Prevailing]],1)</f>
        <v>6</v>
      </c>
      <c r="G3864" s="165">
        <f>+COUNTIFS(ECR_Hours!$K$6:$K$7,ExportsELAP[[#This Row],[Date Prevailing]])</f>
        <v>0</v>
      </c>
      <c r="H3864" s="165">
        <f t="shared" si="243"/>
        <v>6</v>
      </c>
      <c r="I3864" s="166">
        <f>+Exports!G3867</f>
        <v>28.681400000000004</v>
      </c>
      <c r="J3864" s="166">
        <f>+'ELAP_IPCO-APND'!D3867</f>
        <v>79.201920000000001</v>
      </c>
      <c r="K3864" s="166">
        <f>+(ExportsELAP[[#This Row],[Exports kWh - MPT]]/1000)*ExportsELAP[[#This Row],[EIM Price]]</f>
        <v>2.2716219482880002</v>
      </c>
      <c r="L3864" s="167" t="str">
        <f>+INDEX(ECR_Hours!$I$12:$I$15,MATCH(ExportsELAP[[#This Row],[Date Prevailing]],ECR_Hours!$H$12:$H$15,1))</f>
        <v>S</v>
      </c>
      <c r="M3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65" spans="1:13" x14ac:dyDescent="0.25">
      <c r="A3865" s="164">
        <f>+Exports!A3868</f>
        <v>44722</v>
      </c>
      <c r="B3865" s="165">
        <f t="shared" si="240"/>
        <v>2022</v>
      </c>
      <c r="C3865" s="165">
        <f t="shared" si="241"/>
        <v>6</v>
      </c>
      <c r="D3865" s="165">
        <f t="shared" si="242"/>
        <v>10</v>
      </c>
      <c r="E3865" s="165">
        <f>+Exports!B3868</f>
        <v>24</v>
      </c>
      <c r="F3865" s="165">
        <f>+WEEKDAY(ExportsELAP[[#This Row],[Date Prevailing]],1)</f>
        <v>6</v>
      </c>
      <c r="G3865" s="165">
        <f>+COUNTIFS(ECR_Hours!$K$6:$K$7,ExportsELAP[[#This Row],[Date Prevailing]])</f>
        <v>0</v>
      </c>
      <c r="H3865" s="165">
        <f t="shared" si="243"/>
        <v>6</v>
      </c>
      <c r="I3865" s="166">
        <f>+Exports!G3868</f>
        <v>27.822200000000002</v>
      </c>
      <c r="J3865" s="166">
        <f>+'ELAP_IPCO-APND'!D3868</f>
        <v>51.16966</v>
      </c>
      <c r="K3865" s="166">
        <f>+(ExportsELAP[[#This Row],[Exports kWh - MPT]]/1000)*ExportsELAP[[#This Row],[EIM Price]]</f>
        <v>1.423652514452</v>
      </c>
      <c r="L3865" s="167" t="str">
        <f>+INDEX(ECR_Hours!$I$12:$I$15,MATCH(ExportsELAP[[#This Row],[Date Prevailing]],ECR_Hours!$H$12:$H$15,1))</f>
        <v>S</v>
      </c>
      <c r="M3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6" spans="1:13" x14ac:dyDescent="0.25">
      <c r="A3866" s="164">
        <f>+Exports!A3869</f>
        <v>44723</v>
      </c>
      <c r="B3866" s="165">
        <f t="shared" si="240"/>
        <v>2022</v>
      </c>
      <c r="C3866" s="165">
        <f t="shared" si="241"/>
        <v>6</v>
      </c>
      <c r="D3866" s="165">
        <f t="shared" si="242"/>
        <v>11</v>
      </c>
      <c r="E3866" s="165">
        <f>+Exports!B3869</f>
        <v>1</v>
      </c>
      <c r="F3866" s="165">
        <f>+WEEKDAY(ExportsELAP[[#This Row],[Date Prevailing]],1)</f>
        <v>7</v>
      </c>
      <c r="G3866" s="165">
        <f>+COUNTIFS(ECR_Hours!$K$6:$K$7,ExportsELAP[[#This Row],[Date Prevailing]])</f>
        <v>0</v>
      </c>
      <c r="H3866" s="165">
        <f t="shared" si="243"/>
        <v>7</v>
      </c>
      <c r="I3866" s="166">
        <f>+Exports!G3869</f>
        <v>39.892200000000003</v>
      </c>
      <c r="J3866" s="166">
        <f>+'ELAP_IPCO-APND'!D3869</f>
        <v>40.989660000000001</v>
      </c>
      <c r="K3866" s="166">
        <f>+(ExportsELAP[[#This Row],[Exports kWh - MPT]]/1000)*ExportsELAP[[#This Row],[EIM Price]]</f>
        <v>1.6351677146520001</v>
      </c>
      <c r="L3866" s="167" t="str">
        <f>+INDEX(ECR_Hours!$I$12:$I$15,MATCH(ExportsELAP[[#This Row],[Date Prevailing]],ECR_Hours!$H$12:$H$15,1))</f>
        <v>S</v>
      </c>
      <c r="M3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7" spans="1:13" x14ac:dyDescent="0.25">
      <c r="A3867" s="164">
        <f>+Exports!A3870</f>
        <v>44723</v>
      </c>
      <c r="B3867" s="165">
        <f t="shared" si="240"/>
        <v>2022</v>
      </c>
      <c r="C3867" s="165">
        <f t="shared" si="241"/>
        <v>6</v>
      </c>
      <c r="D3867" s="165">
        <f t="shared" si="242"/>
        <v>11</v>
      </c>
      <c r="E3867" s="165">
        <f>+Exports!B3870</f>
        <v>2</v>
      </c>
      <c r="F3867" s="165">
        <f>+WEEKDAY(ExportsELAP[[#This Row],[Date Prevailing]],1)</f>
        <v>7</v>
      </c>
      <c r="G3867" s="165">
        <f>+COUNTIFS(ECR_Hours!$K$6:$K$7,ExportsELAP[[#This Row],[Date Prevailing]])</f>
        <v>0</v>
      </c>
      <c r="H3867" s="165">
        <f t="shared" si="243"/>
        <v>7</v>
      </c>
      <c r="I3867" s="166">
        <f>+Exports!G3870</f>
        <v>40.611599999999896</v>
      </c>
      <c r="J3867" s="166">
        <f>+'ELAP_IPCO-APND'!D3870</f>
        <v>34.817459999999997</v>
      </c>
      <c r="K3867" s="166">
        <f>+(ExportsELAP[[#This Row],[Exports kWh - MPT]]/1000)*ExportsELAP[[#This Row],[EIM Price]]</f>
        <v>1.4139927585359962</v>
      </c>
      <c r="L3867" s="167" t="str">
        <f>+INDEX(ECR_Hours!$I$12:$I$15,MATCH(ExportsELAP[[#This Row],[Date Prevailing]],ECR_Hours!$H$12:$H$15,1))</f>
        <v>S</v>
      </c>
      <c r="M3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8" spans="1:13" x14ac:dyDescent="0.25">
      <c r="A3868" s="164">
        <f>+Exports!A3871</f>
        <v>44723</v>
      </c>
      <c r="B3868" s="165">
        <f t="shared" si="240"/>
        <v>2022</v>
      </c>
      <c r="C3868" s="165">
        <f t="shared" si="241"/>
        <v>6</v>
      </c>
      <c r="D3868" s="165">
        <f t="shared" si="242"/>
        <v>11</v>
      </c>
      <c r="E3868" s="165">
        <f>+Exports!B3871</f>
        <v>3</v>
      </c>
      <c r="F3868" s="165">
        <f>+WEEKDAY(ExportsELAP[[#This Row],[Date Prevailing]],1)</f>
        <v>7</v>
      </c>
      <c r="G3868" s="165">
        <f>+COUNTIFS(ECR_Hours!$K$6:$K$7,ExportsELAP[[#This Row],[Date Prevailing]])</f>
        <v>0</v>
      </c>
      <c r="H3868" s="165">
        <f t="shared" si="243"/>
        <v>7</v>
      </c>
      <c r="I3868" s="166">
        <f>+Exports!G3871</f>
        <v>41.838700000000003</v>
      </c>
      <c r="J3868" s="166">
        <f>+'ELAP_IPCO-APND'!D3871</f>
        <v>12.691560000000001</v>
      </c>
      <c r="K3868" s="166">
        <f>+(ExportsELAP[[#This Row],[Exports kWh - MPT]]/1000)*ExportsELAP[[#This Row],[EIM Price]]</f>
        <v>0.53099837137200001</v>
      </c>
      <c r="L3868" s="167" t="str">
        <f>+INDEX(ECR_Hours!$I$12:$I$15,MATCH(ExportsELAP[[#This Row],[Date Prevailing]],ECR_Hours!$H$12:$H$15,1))</f>
        <v>S</v>
      </c>
      <c r="M3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69" spans="1:13" x14ac:dyDescent="0.25">
      <c r="A3869" s="164">
        <f>+Exports!A3872</f>
        <v>44723</v>
      </c>
      <c r="B3869" s="165">
        <f t="shared" si="240"/>
        <v>2022</v>
      </c>
      <c r="C3869" s="165">
        <f t="shared" si="241"/>
        <v>6</v>
      </c>
      <c r="D3869" s="165">
        <f t="shared" si="242"/>
        <v>11</v>
      </c>
      <c r="E3869" s="165">
        <f>+Exports!B3872</f>
        <v>4</v>
      </c>
      <c r="F3869" s="165">
        <f>+WEEKDAY(ExportsELAP[[#This Row],[Date Prevailing]],1)</f>
        <v>7</v>
      </c>
      <c r="G3869" s="165">
        <f>+COUNTIFS(ECR_Hours!$K$6:$K$7,ExportsELAP[[#This Row],[Date Prevailing]])</f>
        <v>0</v>
      </c>
      <c r="H3869" s="165">
        <f t="shared" si="243"/>
        <v>7</v>
      </c>
      <c r="I3869" s="166">
        <f>+Exports!G3872</f>
        <v>44.358899999999998</v>
      </c>
      <c r="J3869" s="166">
        <f>+'ELAP_IPCO-APND'!D3872</f>
        <v>7.1542700000000004</v>
      </c>
      <c r="K3869" s="166">
        <f>+(ExportsELAP[[#This Row],[Exports kWh - MPT]]/1000)*ExportsELAP[[#This Row],[EIM Price]]</f>
        <v>0.31735554750299999</v>
      </c>
      <c r="L3869" s="167" t="str">
        <f>+INDEX(ECR_Hours!$I$12:$I$15,MATCH(ExportsELAP[[#This Row],[Date Prevailing]],ECR_Hours!$H$12:$H$15,1))</f>
        <v>S</v>
      </c>
      <c r="M3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0" spans="1:13" x14ac:dyDescent="0.25">
      <c r="A3870" s="164">
        <f>+Exports!A3873</f>
        <v>44723</v>
      </c>
      <c r="B3870" s="165">
        <f t="shared" si="240"/>
        <v>2022</v>
      </c>
      <c r="C3870" s="165">
        <f t="shared" si="241"/>
        <v>6</v>
      </c>
      <c r="D3870" s="165">
        <f t="shared" si="242"/>
        <v>11</v>
      </c>
      <c r="E3870" s="165">
        <f>+Exports!B3873</f>
        <v>5</v>
      </c>
      <c r="F3870" s="165">
        <f>+WEEKDAY(ExportsELAP[[#This Row],[Date Prevailing]],1)</f>
        <v>7</v>
      </c>
      <c r="G3870" s="165">
        <f>+COUNTIFS(ECR_Hours!$K$6:$K$7,ExportsELAP[[#This Row],[Date Prevailing]])</f>
        <v>0</v>
      </c>
      <c r="H3870" s="165">
        <f t="shared" si="243"/>
        <v>7</v>
      </c>
      <c r="I3870" s="166">
        <f>+Exports!G3873</f>
        <v>43.797799999999995</v>
      </c>
      <c r="J3870" s="166">
        <f>+'ELAP_IPCO-APND'!D3873</f>
        <v>2.8808799999999999</v>
      </c>
      <c r="K3870" s="166">
        <f>+(ExportsELAP[[#This Row],[Exports kWh - MPT]]/1000)*ExportsELAP[[#This Row],[EIM Price]]</f>
        <v>0.12617620606399998</v>
      </c>
      <c r="L3870" s="167" t="str">
        <f>+INDEX(ECR_Hours!$I$12:$I$15,MATCH(ExportsELAP[[#This Row],[Date Prevailing]],ECR_Hours!$H$12:$H$15,1))</f>
        <v>S</v>
      </c>
      <c r="M3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1" spans="1:13" x14ac:dyDescent="0.25">
      <c r="A3871" s="164">
        <f>+Exports!A3874</f>
        <v>44723</v>
      </c>
      <c r="B3871" s="165">
        <f t="shared" si="240"/>
        <v>2022</v>
      </c>
      <c r="C3871" s="165">
        <f t="shared" si="241"/>
        <v>6</v>
      </c>
      <c r="D3871" s="165">
        <f t="shared" si="242"/>
        <v>11</v>
      </c>
      <c r="E3871" s="165">
        <f>+Exports!B3874</f>
        <v>6</v>
      </c>
      <c r="F3871" s="165">
        <f>+WEEKDAY(ExportsELAP[[#This Row],[Date Prevailing]],1)</f>
        <v>7</v>
      </c>
      <c r="G3871" s="165">
        <f>+COUNTIFS(ECR_Hours!$K$6:$K$7,ExportsELAP[[#This Row],[Date Prevailing]])</f>
        <v>0</v>
      </c>
      <c r="H3871" s="165">
        <f t="shared" si="243"/>
        <v>7</v>
      </c>
      <c r="I3871" s="166">
        <f>+Exports!G3874</f>
        <v>45.154799999999888</v>
      </c>
      <c r="J3871" s="166">
        <f>+'ELAP_IPCO-APND'!D3874</f>
        <v>-6.9623499999999998</v>
      </c>
      <c r="K3871" s="166">
        <f>+(ExportsELAP[[#This Row],[Exports kWh - MPT]]/1000)*ExportsELAP[[#This Row],[EIM Price]]</f>
        <v>-0.31438352177999923</v>
      </c>
      <c r="L3871" s="167" t="str">
        <f>+INDEX(ECR_Hours!$I$12:$I$15,MATCH(ExportsELAP[[#This Row],[Date Prevailing]],ECR_Hours!$H$12:$H$15,1))</f>
        <v>S</v>
      </c>
      <c r="M3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2" spans="1:13" x14ac:dyDescent="0.25">
      <c r="A3872" s="164">
        <f>+Exports!A3875</f>
        <v>44723</v>
      </c>
      <c r="B3872" s="165">
        <f t="shared" si="240"/>
        <v>2022</v>
      </c>
      <c r="C3872" s="165">
        <f t="shared" si="241"/>
        <v>6</v>
      </c>
      <c r="D3872" s="165">
        <f t="shared" si="242"/>
        <v>11</v>
      </c>
      <c r="E3872" s="165">
        <f>+Exports!B3875</f>
        <v>7</v>
      </c>
      <c r="F3872" s="165">
        <f>+WEEKDAY(ExportsELAP[[#This Row],[Date Prevailing]],1)</f>
        <v>7</v>
      </c>
      <c r="G3872" s="165">
        <f>+COUNTIFS(ECR_Hours!$K$6:$K$7,ExportsELAP[[#This Row],[Date Prevailing]])</f>
        <v>0</v>
      </c>
      <c r="H3872" s="165">
        <f t="shared" si="243"/>
        <v>7</v>
      </c>
      <c r="I3872" s="166">
        <f>+Exports!G3875</f>
        <v>1219.4515999999999</v>
      </c>
      <c r="J3872" s="166">
        <f>+'ELAP_IPCO-APND'!D3875</f>
        <v>3.7891499999999998</v>
      </c>
      <c r="K3872" s="166">
        <f>+(ExportsELAP[[#This Row],[Exports kWh - MPT]]/1000)*ExportsELAP[[#This Row],[EIM Price]]</f>
        <v>4.6206850301399998</v>
      </c>
      <c r="L3872" s="167" t="str">
        <f>+INDEX(ECR_Hours!$I$12:$I$15,MATCH(ExportsELAP[[#This Row],[Date Prevailing]],ECR_Hours!$H$12:$H$15,1))</f>
        <v>S</v>
      </c>
      <c r="M3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3" spans="1:13" x14ac:dyDescent="0.25">
      <c r="A3873" s="164">
        <f>+Exports!A3876</f>
        <v>44723</v>
      </c>
      <c r="B3873" s="165">
        <f t="shared" si="240"/>
        <v>2022</v>
      </c>
      <c r="C3873" s="165">
        <f t="shared" si="241"/>
        <v>6</v>
      </c>
      <c r="D3873" s="165">
        <f t="shared" si="242"/>
        <v>11</v>
      </c>
      <c r="E3873" s="165">
        <f>+Exports!B3876</f>
        <v>8</v>
      </c>
      <c r="F3873" s="165">
        <f>+WEEKDAY(ExportsELAP[[#This Row],[Date Prevailing]],1)</f>
        <v>7</v>
      </c>
      <c r="G3873" s="165">
        <f>+COUNTIFS(ECR_Hours!$K$6:$K$7,ExportsELAP[[#This Row],[Date Prevailing]])</f>
        <v>0</v>
      </c>
      <c r="H3873" s="165">
        <f t="shared" si="243"/>
        <v>7</v>
      </c>
      <c r="I3873" s="166">
        <f>+Exports!G3876</f>
        <v>4944.2992000000004</v>
      </c>
      <c r="J3873" s="166">
        <f>+'ELAP_IPCO-APND'!D3876</f>
        <v>30.045950000000001</v>
      </c>
      <c r="K3873" s="166">
        <f>+(ExportsELAP[[#This Row],[Exports kWh - MPT]]/1000)*ExportsELAP[[#This Row],[EIM Price]]</f>
        <v>148.55616654824001</v>
      </c>
      <c r="L3873" s="167" t="str">
        <f>+INDEX(ECR_Hours!$I$12:$I$15,MATCH(ExportsELAP[[#This Row],[Date Prevailing]],ECR_Hours!$H$12:$H$15,1))</f>
        <v>S</v>
      </c>
      <c r="M3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4" spans="1:13" x14ac:dyDescent="0.25">
      <c r="A3874" s="164">
        <f>+Exports!A3877</f>
        <v>44723</v>
      </c>
      <c r="B3874" s="165">
        <f t="shared" si="240"/>
        <v>2022</v>
      </c>
      <c r="C3874" s="165">
        <f t="shared" si="241"/>
        <v>6</v>
      </c>
      <c r="D3874" s="165">
        <f t="shared" si="242"/>
        <v>11</v>
      </c>
      <c r="E3874" s="165">
        <f>+Exports!B3877</f>
        <v>9</v>
      </c>
      <c r="F3874" s="165">
        <f>+WEEKDAY(ExportsELAP[[#This Row],[Date Prevailing]],1)</f>
        <v>7</v>
      </c>
      <c r="G3874" s="165">
        <f>+COUNTIFS(ECR_Hours!$K$6:$K$7,ExportsELAP[[#This Row],[Date Prevailing]])</f>
        <v>0</v>
      </c>
      <c r="H3874" s="165">
        <f t="shared" si="243"/>
        <v>7</v>
      </c>
      <c r="I3874" s="166">
        <f>+Exports!G3877</f>
        <v>10292.868399999999</v>
      </c>
      <c r="J3874" s="166">
        <f>+'ELAP_IPCO-APND'!D3877</f>
        <v>22.65127</v>
      </c>
      <c r="K3874" s="166">
        <f>+(ExportsELAP[[#This Row],[Exports kWh - MPT]]/1000)*ExportsELAP[[#This Row],[EIM Price]]</f>
        <v>233.14654120286801</v>
      </c>
      <c r="L3874" s="167" t="str">
        <f>+INDEX(ECR_Hours!$I$12:$I$15,MATCH(ExportsELAP[[#This Row],[Date Prevailing]],ECR_Hours!$H$12:$H$15,1))</f>
        <v>S</v>
      </c>
      <c r="M3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5" spans="1:13" x14ac:dyDescent="0.25">
      <c r="A3875" s="164">
        <f>+Exports!A3878</f>
        <v>44723</v>
      </c>
      <c r="B3875" s="165">
        <f t="shared" si="240"/>
        <v>2022</v>
      </c>
      <c r="C3875" s="165">
        <f t="shared" si="241"/>
        <v>6</v>
      </c>
      <c r="D3875" s="165">
        <f t="shared" si="242"/>
        <v>11</v>
      </c>
      <c r="E3875" s="165">
        <f>+Exports!B3878</f>
        <v>10</v>
      </c>
      <c r="F3875" s="165">
        <f>+WEEKDAY(ExportsELAP[[#This Row],[Date Prevailing]],1)</f>
        <v>7</v>
      </c>
      <c r="G3875" s="165">
        <f>+COUNTIFS(ECR_Hours!$K$6:$K$7,ExportsELAP[[#This Row],[Date Prevailing]])</f>
        <v>0</v>
      </c>
      <c r="H3875" s="165">
        <f t="shared" si="243"/>
        <v>7</v>
      </c>
      <c r="I3875" s="166">
        <f>+Exports!G3878</f>
        <v>17097.897400000002</v>
      </c>
      <c r="J3875" s="166">
        <f>+'ELAP_IPCO-APND'!D3878</f>
        <v>29.70139</v>
      </c>
      <c r="K3875" s="166">
        <f>+(ExportsELAP[[#This Row],[Exports kWh - MPT]]/1000)*ExportsELAP[[#This Row],[EIM Price]]</f>
        <v>507.83131885738601</v>
      </c>
      <c r="L3875" s="167" t="str">
        <f>+INDEX(ECR_Hours!$I$12:$I$15,MATCH(ExportsELAP[[#This Row],[Date Prevailing]],ECR_Hours!$H$12:$H$15,1))</f>
        <v>S</v>
      </c>
      <c r="M3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6" spans="1:13" x14ac:dyDescent="0.25">
      <c r="A3876" s="164">
        <f>+Exports!A3879</f>
        <v>44723</v>
      </c>
      <c r="B3876" s="165">
        <f t="shared" si="240"/>
        <v>2022</v>
      </c>
      <c r="C3876" s="165">
        <f t="shared" si="241"/>
        <v>6</v>
      </c>
      <c r="D3876" s="165">
        <f t="shared" si="242"/>
        <v>11</v>
      </c>
      <c r="E3876" s="165">
        <f>+Exports!B3879</f>
        <v>11</v>
      </c>
      <c r="F3876" s="165">
        <f>+WEEKDAY(ExportsELAP[[#This Row],[Date Prevailing]],1)</f>
        <v>7</v>
      </c>
      <c r="G3876" s="165">
        <f>+COUNTIFS(ECR_Hours!$K$6:$K$7,ExportsELAP[[#This Row],[Date Prevailing]])</f>
        <v>0</v>
      </c>
      <c r="H3876" s="165">
        <f t="shared" si="243"/>
        <v>7</v>
      </c>
      <c r="I3876" s="166">
        <f>+Exports!G3879</f>
        <v>22086.573700000001</v>
      </c>
      <c r="J3876" s="166">
        <f>+'ELAP_IPCO-APND'!D3879</f>
        <v>33.067909999999998</v>
      </c>
      <c r="K3876" s="166">
        <f>+(ExportsELAP[[#This Row],[Exports kWh - MPT]]/1000)*ExportsELAP[[#This Row],[EIM Price]]</f>
        <v>730.356831319967</v>
      </c>
      <c r="L3876" s="167" t="str">
        <f>+INDEX(ECR_Hours!$I$12:$I$15,MATCH(ExportsELAP[[#This Row],[Date Prevailing]],ECR_Hours!$H$12:$H$15,1))</f>
        <v>S</v>
      </c>
      <c r="M3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7" spans="1:13" x14ac:dyDescent="0.25">
      <c r="A3877" s="164">
        <f>+Exports!A3880</f>
        <v>44723</v>
      </c>
      <c r="B3877" s="165">
        <f t="shared" si="240"/>
        <v>2022</v>
      </c>
      <c r="C3877" s="165">
        <f t="shared" si="241"/>
        <v>6</v>
      </c>
      <c r="D3877" s="165">
        <f t="shared" si="242"/>
        <v>11</v>
      </c>
      <c r="E3877" s="165">
        <f>+Exports!B3880</f>
        <v>12</v>
      </c>
      <c r="F3877" s="165">
        <f>+WEEKDAY(ExportsELAP[[#This Row],[Date Prevailing]],1)</f>
        <v>7</v>
      </c>
      <c r="G3877" s="165">
        <f>+COUNTIFS(ECR_Hours!$K$6:$K$7,ExportsELAP[[#This Row],[Date Prevailing]])</f>
        <v>0</v>
      </c>
      <c r="H3877" s="165">
        <f t="shared" si="243"/>
        <v>7</v>
      </c>
      <c r="I3877" s="166">
        <f>+Exports!G3880</f>
        <v>26029.881200000003</v>
      </c>
      <c r="J3877" s="166">
        <f>+'ELAP_IPCO-APND'!D3880</f>
        <v>46.118540000000003</v>
      </c>
      <c r="K3877" s="166">
        <f>+(ExportsELAP[[#This Row],[Exports kWh - MPT]]/1000)*ExportsELAP[[#This Row],[EIM Price]]</f>
        <v>1200.4601173174481</v>
      </c>
      <c r="L3877" s="167" t="str">
        <f>+INDEX(ECR_Hours!$I$12:$I$15,MATCH(ExportsELAP[[#This Row],[Date Prevailing]],ECR_Hours!$H$12:$H$15,1))</f>
        <v>S</v>
      </c>
      <c r="M3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8" spans="1:13" x14ac:dyDescent="0.25">
      <c r="A3878" s="164">
        <f>+Exports!A3881</f>
        <v>44723</v>
      </c>
      <c r="B3878" s="165">
        <f t="shared" si="240"/>
        <v>2022</v>
      </c>
      <c r="C3878" s="165">
        <f t="shared" si="241"/>
        <v>6</v>
      </c>
      <c r="D3878" s="165">
        <f t="shared" si="242"/>
        <v>11</v>
      </c>
      <c r="E3878" s="165">
        <f>+Exports!B3881</f>
        <v>13</v>
      </c>
      <c r="F3878" s="165">
        <f>+WEEKDAY(ExportsELAP[[#This Row],[Date Prevailing]],1)</f>
        <v>7</v>
      </c>
      <c r="G3878" s="165">
        <f>+COUNTIFS(ECR_Hours!$K$6:$K$7,ExportsELAP[[#This Row],[Date Prevailing]])</f>
        <v>0</v>
      </c>
      <c r="H3878" s="165">
        <f t="shared" si="243"/>
        <v>7</v>
      </c>
      <c r="I3878" s="166">
        <f>+Exports!G3881</f>
        <v>32995.422899999998</v>
      </c>
      <c r="J3878" s="166">
        <f>+'ELAP_IPCO-APND'!D3881</f>
        <v>45.868139999999997</v>
      </c>
      <c r="K3878" s="166">
        <f>+(ExportsELAP[[#This Row],[Exports kWh - MPT]]/1000)*ExportsELAP[[#This Row],[EIM Price]]</f>
        <v>1513.438676936406</v>
      </c>
      <c r="L3878" s="167" t="str">
        <f>+INDEX(ECR_Hours!$I$12:$I$15,MATCH(ExportsELAP[[#This Row],[Date Prevailing]],ECR_Hours!$H$12:$H$15,1))</f>
        <v>S</v>
      </c>
      <c r="M3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79" spans="1:13" x14ac:dyDescent="0.25">
      <c r="A3879" s="164">
        <f>+Exports!A3882</f>
        <v>44723</v>
      </c>
      <c r="B3879" s="165">
        <f t="shared" si="240"/>
        <v>2022</v>
      </c>
      <c r="C3879" s="165">
        <f t="shared" si="241"/>
        <v>6</v>
      </c>
      <c r="D3879" s="165">
        <f t="shared" si="242"/>
        <v>11</v>
      </c>
      <c r="E3879" s="165">
        <f>+Exports!B3882</f>
        <v>14</v>
      </c>
      <c r="F3879" s="165">
        <f>+WEEKDAY(ExportsELAP[[#This Row],[Date Prevailing]],1)</f>
        <v>7</v>
      </c>
      <c r="G3879" s="165">
        <f>+COUNTIFS(ECR_Hours!$K$6:$K$7,ExportsELAP[[#This Row],[Date Prevailing]])</f>
        <v>0</v>
      </c>
      <c r="H3879" s="165">
        <f t="shared" si="243"/>
        <v>7</v>
      </c>
      <c r="I3879" s="166">
        <f>+Exports!G3882</f>
        <v>39221.465199999999</v>
      </c>
      <c r="J3879" s="166">
        <f>+'ELAP_IPCO-APND'!D3882</f>
        <v>19.327059999999999</v>
      </c>
      <c r="K3879" s="166">
        <f>+(ExportsELAP[[#This Row],[Exports kWh - MPT]]/1000)*ExportsELAP[[#This Row],[EIM Price]]</f>
        <v>758.03561120831193</v>
      </c>
      <c r="L3879" s="167" t="str">
        <f>+INDEX(ECR_Hours!$I$12:$I$15,MATCH(ExportsELAP[[#This Row],[Date Prevailing]],ECR_Hours!$H$12:$H$15,1))</f>
        <v>S</v>
      </c>
      <c r="M3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0" spans="1:13" x14ac:dyDescent="0.25">
      <c r="A3880" s="164">
        <f>+Exports!A3883</f>
        <v>44723</v>
      </c>
      <c r="B3880" s="165">
        <f t="shared" si="240"/>
        <v>2022</v>
      </c>
      <c r="C3880" s="165">
        <f t="shared" si="241"/>
        <v>6</v>
      </c>
      <c r="D3880" s="165">
        <f t="shared" si="242"/>
        <v>11</v>
      </c>
      <c r="E3880" s="165">
        <f>+Exports!B3883</f>
        <v>15</v>
      </c>
      <c r="F3880" s="165">
        <f>+WEEKDAY(ExportsELAP[[#This Row],[Date Prevailing]],1)</f>
        <v>7</v>
      </c>
      <c r="G3880" s="165">
        <f>+COUNTIFS(ECR_Hours!$K$6:$K$7,ExportsELAP[[#This Row],[Date Prevailing]])</f>
        <v>0</v>
      </c>
      <c r="H3880" s="165">
        <f t="shared" si="243"/>
        <v>7</v>
      </c>
      <c r="I3880" s="166">
        <f>+Exports!G3883</f>
        <v>39539.870499999997</v>
      </c>
      <c r="J3880" s="166">
        <f>+'ELAP_IPCO-APND'!D3883</f>
        <v>54.079270000000001</v>
      </c>
      <c r="K3880" s="166">
        <f>+(ExportsELAP[[#This Row],[Exports kWh - MPT]]/1000)*ExportsELAP[[#This Row],[EIM Price]]</f>
        <v>2138.2873325345349</v>
      </c>
      <c r="L3880" s="167" t="str">
        <f>+INDEX(ECR_Hours!$I$12:$I$15,MATCH(ExportsELAP[[#This Row],[Date Prevailing]],ECR_Hours!$H$12:$H$15,1))</f>
        <v>S</v>
      </c>
      <c r="M3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81" spans="1:13" x14ac:dyDescent="0.25">
      <c r="A3881" s="164">
        <f>+Exports!A3884</f>
        <v>44723</v>
      </c>
      <c r="B3881" s="165">
        <f t="shared" si="240"/>
        <v>2022</v>
      </c>
      <c r="C3881" s="165">
        <f t="shared" si="241"/>
        <v>6</v>
      </c>
      <c r="D3881" s="165">
        <f t="shared" si="242"/>
        <v>11</v>
      </c>
      <c r="E3881" s="165">
        <f>+Exports!B3884</f>
        <v>16</v>
      </c>
      <c r="F3881" s="165">
        <f>+WEEKDAY(ExportsELAP[[#This Row],[Date Prevailing]],1)</f>
        <v>7</v>
      </c>
      <c r="G3881" s="165">
        <f>+COUNTIFS(ECR_Hours!$K$6:$K$7,ExportsELAP[[#This Row],[Date Prevailing]])</f>
        <v>0</v>
      </c>
      <c r="H3881" s="165">
        <f t="shared" si="243"/>
        <v>7</v>
      </c>
      <c r="I3881" s="166">
        <f>+Exports!G3884</f>
        <v>33544.739099999999</v>
      </c>
      <c r="J3881" s="166">
        <f>+'ELAP_IPCO-APND'!D3884</f>
        <v>40.317700000000002</v>
      </c>
      <c r="K3881" s="166">
        <f>+(ExportsELAP[[#This Row],[Exports kWh - MPT]]/1000)*ExportsELAP[[#This Row],[EIM Price]]</f>
        <v>1352.4467276120702</v>
      </c>
      <c r="L3881" s="167" t="str">
        <f>+INDEX(ECR_Hours!$I$12:$I$15,MATCH(ExportsELAP[[#This Row],[Date Prevailing]],ECR_Hours!$H$12:$H$15,1))</f>
        <v>S</v>
      </c>
      <c r="M3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2" spans="1:13" x14ac:dyDescent="0.25">
      <c r="A3882" s="164">
        <f>+Exports!A3885</f>
        <v>44723</v>
      </c>
      <c r="B3882" s="165">
        <f t="shared" si="240"/>
        <v>2022</v>
      </c>
      <c r="C3882" s="165">
        <f t="shared" si="241"/>
        <v>6</v>
      </c>
      <c r="D3882" s="165">
        <f t="shared" si="242"/>
        <v>11</v>
      </c>
      <c r="E3882" s="165">
        <f>+Exports!B3885</f>
        <v>17</v>
      </c>
      <c r="F3882" s="165">
        <f>+WEEKDAY(ExportsELAP[[#This Row],[Date Prevailing]],1)</f>
        <v>7</v>
      </c>
      <c r="G3882" s="165">
        <f>+COUNTIFS(ECR_Hours!$K$6:$K$7,ExportsELAP[[#This Row],[Date Prevailing]])</f>
        <v>0</v>
      </c>
      <c r="H3882" s="165">
        <f t="shared" si="243"/>
        <v>7</v>
      </c>
      <c r="I3882" s="166">
        <f>+Exports!G3885</f>
        <v>27449.093400000002</v>
      </c>
      <c r="J3882" s="166">
        <f>+'ELAP_IPCO-APND'!D3885</f>
        <v>36.6066</v>
      </c>
      <c r="K3882" s="166">
        <f>+(ExportsELAP[[#This Row],[Exports kWh - MPT]]/1000)*ExportsELAP[[#This Row],[EIM Price]]</f>
        <v>1004.8179824564401</v>
      </c>
      <c r="L3882" s="167" t="str">
        <f>+INDEX(ECR_Hours!$I$12:$I$15,MATCH(ExportsELAP[[#This Row],[Date Prevailing]],ECR_Hours!$H$12:$H$15,1))</f>
        <v>S</v>
      </c>
      <c r="M3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3" spans="1:13" x14ac:dyDescent="0.25">
      <c r="A3883" s="164">
        <f>+Exports!A3886</f>
        <v>44723</v>
      </c>
      <c r="B3883" s="165">
        <f t="shared" si="240"/>
        <v>2022</v>
      </c>
      <c r="C3883" s="165">
        <f t="shared" si="241"/>
        <v>6</v>
      </c>
      <c r="D3883" s="165">
        <f t="shared" si="242"/>
        <v>11</v>
      </c>
      <c r="E3883" s="165">
        <f>+Exports!B3886</f>
        <v>18</v>
      </c>
      <c r="F3883" s="165">
        <f>+WEEKDAY(ExportsELAP[[#This Row],[Date Prevailing]],1)</f>
        <v>7</v>
      </c>
      <c r="G3883" s="165">
        <f>+COUNTIFS(ECR_Hours!$K$6:$K$7,ExportsELAP[[#This Row],[Date Prevailing]])</f>
        <v>0</v>
      </c>
      <c r="H3883" s="165">
        <f t="shared" si="243"/>
        <v>7</v>
      </c>
      <c r="I3883" s="166">
        <f>+Exports!G3886</f>
        <v>21145.658800000001</v>
      </c>
      <c r="J3883" s="166">
        <f>+'ELAP_IPCO-APND'!D3886</f>
        <v>42.720230000000001</v>
      </c>
      <c r="K3883" s="166">
        <f>+(ExportsELAP[[#This Row],[Exports kWh - MPT]]/1000)*ExportsELAP[[#This Row],[EIM Price]]</f>
        <v>903.347407437524</v>
      </c>
      <c r="L3883" s="167" t="str">
        <f>+INDEX(ECR_Hours!$I$12:$I$15,MATCH(ExportsELAP[[#This Row],[Date Prevailing]],ECR_Hours!$H$12:$H$15,1))</f>
        <v>S</v>
      </c>
      <c r="M3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4" spans="1:13" x14ac:dyDescent="0.25">
      <c r="A3884" s="164">
        <f>+Exports!A3887</f>
        <v>44723</v>
      </c>
      <c r="B3884" s="165">
        <f t="shared" si="240"/>
        <v>2022</v>
      </c>
      <c r="C3884" s="165">
        <f t="shared" si="241"/>
        <v>6</v>
      </c>
      <c r="D3884" s="165">
        <f t="shared" si="242"/>
        <v>11</v>
      </c>
      <c r="E3884" s="165">
        <f>+Exports!B3887</f>
        <v>19</v>
      </c>
      <c r="F3884" s="165">
        <f>+WEEKDAY(ExportsELAP[[#This Row],[Date Prevailing]],1)</f>
        <v>7</v>
      </c>
      <c r="G3884" s="165">
        <f>+COUNTIFS(ECR_Hours!$K$6:$K$7,ExportsELAP[[#This Row],[Date Prevailing]])</f>
        <v>0</v>
      </c>
      <c r="H3884" s="165">
        <f t="shared" si="243"/>
        <v>7</v>
      </c>
      <c r="I3884" s="166">
        <f>+Exports!G3887</f>
        <v>13273.456200000001</v>
      </c>
      <c r="J3884" s="166">
        <f>+'ELAP_IPCO-APND'!D3887</f>
        <v>43.532940000000004</v>
      </c>
      <c r="K3884" s="166">
        <f>+(ExportsELAP[[#This Row],[Exports kWh - MPT]]/1000)*ExportsELAP[[#This Row],[EIM Price]]</f>
        <v>577.83257234722805</v>
      </c>
      <c r="L3884" s="167" t="str">
        <f>+INDEX(ECR_Hours!$I$12:$I$15,MATCH(ExportsELAP[[#This Row],[Date Prevailing]],ECR_Hours!$H$12:$H$15,1))</f>
        <v>S</v>
      </c>
      <c r="M3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5" spans="1:13" x14ac:dyDescent="0.25">
      <c r="A3885" s="164">
        <f>+Exports!A3888</f>
        <v>44723</v>
      </c>
      <c r="B3885" s="165">
        <f t="shared" si="240"/>
        <v>2022</v>
      </c>
      <c r="C3885" s="165">
        <f t="shared" si="241"/>
        <v>6</v>
      </c>
      <c r="D3885" s="165">
        <f t="shared" si="242"/>
        <v>11</v>
      </c>
      <c r="E3885" s="165">
        <f>+Exports!B3888</f>
        <v>20</v>
      </c>
      <c r="F3885" s="165">
        <f>+WEEKDAY(ExportsELAP[[#This Row],[Date Prevailing]],1)</f>
        <v>7</v>
      </c>
      <c r="G3885" s="165">
        <f>+COUNTIFS(ECR_Hours!$K$6:$K$7,ExportsELAP[[#This Row],[Date Prevailing]])</f>
        <v>0</v>
      </c>
      <c r="H3885" s="165">
        <f t="shared" si="243"/>
        <v>7</v>
      </c>
      <c r="I3885" s="166">
        <f>+Exports!G3888</f>
        <v>6895.3527999999997</v>
      </c>
      <c r="J3885" s="166">
        <f>+'ELAP_IPCO-APND'!D3888</f>
        <v>55.641109999999998</v>
      </c>
      <c r="K3885" s="166">
        <f>+(ExportsELAP[[#This Row],[Exports kWh - MPT]]/1000)*ExportsELAP[[#This Row],[EIM Price]]</f>
        <v>383.66508363360794</v>
      </c>
      <c r="L3885" s="167" t="str">
        <f>+INDEX(ECR_Hours!$I$12:$I$15,MATCH(ExportsELAP[[#This Row],[Date Prevailing]],ECR_Hours!$H$12:$H$15,1))</f>
        <v>S</v>
      </c>
      <c r="M3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6" spans="1:13" x14ac:dyDescent="0.25">
      <c r="A3886" s="164">
        <f>+Exports!A3889</f>
        <v>44723</v>
      </c>
      <c r="B3886" s="165">
        <f t="shared" si="240"/>
        <v>2022</v>
      </c>
      <c r="C3886" s="165">
        <f t="shared" si="241"/>
        <v>6</v>
      </c>
      <c r="D3886" s="165">
        <f t="shared" si="242"/>
        <v>11</v>
      </c>
      <c r="E3886" s="165">
        <f>+Exports!B3889</f>
        <v>21</v>
      </c>
      <c r="F3886" s="165">
        <f>+WEEKDAY(ExportsELAP[[#This Row],[Date Prevailing]],1)</f>
        <v>7</v>
      </c>
      <c r="G3886" s="165">
        <f>+COUNTIFS(ECR_Hours!$K$6:$K$7,ExportsELAP[[#This Row],[Date Prevailing]])</f>
        <v>0</v>
      </c>
      <c r="H3886" s="165">
        <f t="shared" si="243"/>
        <v>7</v>
      </c>
      <c r="I3886" s="166">
        <f>+Exports!G3889</f>
        <v>1825.6453000000001</v>
      </c>
      <c r="J3886" s="166">
        <f>+'ELAP_IPCO-APND'!D3889</f>
        <v>93.58175</v>
      </c>
      <c r="K3886" s="166">
        <f>+(ExportsELAP[[#This Row],[Exports kWh - MPT]]/1000)*ExportsELAP[[#This Row],[EIM Price]]</f>
        <v>170.84708205327502</v>
      </c>
      <c r="L3886" s="167" t="str">
        <f>+INDEX(ECR_Hours!$I$12:$I$15,MATCH(ExportsELAP[[#This Row],[Date Prevailing]],ECR_Hours!$H$12:$H$15,1))</f>
        <v>S</v>
      </c>
      <c r="M3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7" spans="1:13" x14ac:dyDescent="0.25">
      <c r="A3887" s="164">
        <f>+Exports!A3890</f>
        <v>44723</v>
      </c>
      <c r="B3887" s="165">
        <f t="shared" si="240"/>
        <v>2022</v>
      </c>
      <c r="C3887" s="165">
        <f t="shared" si="241"/>
        <v>6</v>
      </c>
      <c r="D3887" s="165">
        <f t="shared" si="242"/>
        <v>11</v>
      </c>
      <c r="E3887" s="165">
        <f>+Exports!B3890</f>
        <v>22</v>
      </c>
      <c r="F3887" s="165">
        <f>+WEEKDAY(ExportsELAP[[#This Row],[Date Prevailing]],1)</f>
        <v>7</v>
      </c>
      <c r="G3887" s="165">
        <f>+COUNTIFS(ECR_Hours!$K$6:$K$7,ExportsELAP[[#This Row],[Date Prevailing]])</f>
        <v>0</v>
      </c>
      <c r="H3887" s="165">
        <f t="shared" si="243"/>
        <v>7</v>
      </c>
      <c r="I3887" s="166">
        <f>+Exports!G3890</f>
        <v>47.047499999999999</v>
      </c>
      <c r="J3887" s="166">
        <f>+'ELAP_IPCO-APND'!D3890</f>
        <v>26.00536</v>
      </c>
      <c r="K3887" s="166">
        <f>+(ExportsELAP[[#This Row],[Exports kWh - MPT]]/1000)*ExportsELAP[[#This Row],[EIM Price]]</f>
        <v>1.2234871746</v>
      </c>
      <c r="L3887" s="167" t="str">
        <f>+INDEX(ECR_Hours!$I$12:$I$15,MATCH(ExportsELAP[[#This Row],[Date Prevailing]],ECR_Hours!$H$12:$H$15,1))</f>
        <v>S</v>
      </c>
      <c r="M3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8" spans="1:13" x14ac:dyDescent="0.25">
      <c r="A3888" s="164">
        <f>+Exports!A3891</f>
        <v>44723</v>
      </c>
      <c r="B3888" s="165">
        <f t="shared" si="240"/>
        <v>2022</v>
      </c>
      <c r="C3888" s="165">
        <f t="shared" si="241"/>
        <v>6</v>
      </c>
      <c r="D3888" s="165">
        <f t="shared" si="242"/>
        <v>11</v>
      </c>
      <c r="E3888" s="165">
        <f>+Exports!B3891</f>
        <v>23</v>
      </c>
      <c r="F3888" s="165">
        <f>+WEEKDAY(ExportsELAP[[#This Row],[Date Prevailing]],1)</f>
        <v>7</v>
      </c>
      <c r="G3888" s="165">
        <f>+COUNTIFS(ECR_Hours!$K$6:$K$7,ExportsELAP[[#This Row],[Date Prevailing]])</f>
        <v>0</v>
      </c>
      <c r="H3888" s="165">
        <f t="shared" si="243"/>
        <v>7</v>
      </c>
      <c r="I3888" s="166">
        <f>+Exports!G3891</f>
        <v>26.261899999999997</v>
      </c>
      <c r="J3888" s="166">
        <f>+'ELAP_IPCO-APND'!D3891</f>
        <v>23.966349999999998</v>
      </c>
      <c r="K3888" s="166">
        <f>+(ExportsELAP[[#This Row],[Exports kWh - MPT]]/1000)*ExportsELAP[[#This Row],[EIM Price]]</f>
        <v>0.62940188706499989</v>
      </c>
      <c r="L3888" s="167" t="str">
        <f>+INDEX(ECR_Hours!$I$12:$I$15,MATCH(ExportsELAP[[#This Row],[Date Prevailing]],ECR_Hours!$H$12:$H$15,1))</f>
        <v>S</v>
      </c>
      <c r="M3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889" spans="1:13" x14ac:dyDescent="0.25">
      <c r="A3889" s="164">
        <f>+Exports!A3892</f>
        <v>44723</v>
      </c>
      <c r="B3889" s="165">
        <f t="shared" si="240"/>
        <v>2022</v>
      </c>
      <c r="C3889" s="165">
        <f t="shared" si="241"/>
        <v>6</v>
      </c>
      <c r="D3889" s="165">
        <f t="shared" si="242"/>
        <v>11</v>
      </c>
      <c r="E3889" s="165">
        <f>+Exports!B3892</f>
        <v>24</v>
      </c>
      <c r="F3889" s="165">
        <f>+WEEKDAY(ExportsELAP[[#This Row],[Date Prevailing]],1)</f>
        <v>7</v>
      </c>
      <c r="G3889" s="165">
        <f>+COUNTIFS(ECR_Hours!$K$6:$K$7,ExportsELAP[[#This Row],[Date Prevailing]])</f>
        <v>0</v>
      </c>
      <c r="H3889" s="165">
        <f t="shared" si="243"/>
        <v>7</v>
      </c>
      <c r="I3889" s="166">
        <f>+Exports!G3892</f>
        <v>27.486400000000003</v>
      </c>
      <c r="J3889" s="166">
        <f>+'ELAP_IPCO-APND'!D3892</f>
        <v>32.771520000000002</v>
      </c>
      <c r="K3889" s="166">
        <f>+(ExportsELAP[[#This Row],[Exports kWh - MPT]]/1000)*ExportsELAP[[#This Row],[EIM Price]]</f>
        <v>0.90077110732800025</v>
      </c>
      <c r="L3889" s="167" t="str">
        <f>+INDEX(ECR_Hours!$I$12:$I$15,MATCH(ExportsELAP[[#This Row],[Date Prevailing]],ECR_Hours!$H$12:$H$15,1))</f>
        <v>S</v>
      </c>
      <c r="M3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0" spans="1:13" x14ac:dyDescent="0.25">
      <c r="A3890" s="164">
        <f>+Exports!A3893</f>
        <v>44724</v>
      </c>
      <c r="B3890" s="165">
        <f t="shared" si="240"/>
        <v>2022</v>
      </c>
      <c r="C3890" s="165">
        <f t="shared" si="241"/>
        <v>6</v>
      </c>
      <c r="D3890" s="165">
        <f t="shared" si="242"/>
        <v>12</v>
      </c>
      <c r="E3890" s="165">
        <f>+Exports!B3893</f>
        <v>1</v>
      </c>
      <c r="F3890" s="165">
        <f>+WEEKDAY(ExportsELAP[[#This Row],[Date Prevailing]],1)</f>
        <v>1</v>
      </c>
      <c r="G3890" s="165">
        <f>+COUNTIFS(ECR_Hours!$K$6:$K$7,ExportsELAP[[#This Row],[Date Prevailing]])</f>
        <v>0</v>
      </c>
      <c r="H3890" s="165">
        <f t="shared" si="243"/>
        <v>1</v>
      </c>
      <c r="I3890" s="166">
        <f>+Exports!G3893</f>
        <v>59.761299999999906</v>
      </c>
      <c r="J3890" s="166">
        <f>+'ELAP_IPCO-APND'!D3893</f>
        <v>14.14367</v>
      </c>
      <c r="K3890" s="166">
        <f>+(ExportsELAP[[#This Row],[Exports kWh - MPT]]/1000)*ExportsELAP[[#This Row],[EIM Price]]</f>
        <v>0.84524410597099864</v>
      </c>
      <c r="L3890" s="167" t="str">
        <f>+INDEX(ECR_Hours!$I$12:$I$15,MATCH(ExportsELAP[[#This Row],[Date Prevailing]],ECR_Hours!$H$12:$H$15,1))</f>
        <v>S</v>
      </c>
      <c r="M3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1" spans="1:13" x14ac:dyDescent="0.25">
      <c r="A3891" s="164">
        <f>+Exports!A3894</f>
        <v>44724</v>
      </c>
      <c r="B3891" s="165">
        <f t="shared" si="240"/>
        <v>2022</v>
      </c>
      <c r="C3891" s="165">
        <f t="shared" si="241"/>
        <v>6</v>
      </c>
      <c r="D3891" s="165">
        <f t="shared" si="242"/>
        <v>12</v>
      </c>
      <c r="E3891" s="165">
        <f>+Exports!B3894</f>
        <v>2</v>
      </c>
      <c r="F3891" s="165">
        <f>+WEEKDAY(ExportsELAP[[#This Row],[Date Prevailing]],1)</f>
        <v>1</v>
      </c>
      <c r="G3891" s="165">
        <f>+COUNTIFS(ECR_Hours!$K$6:$K$7,ExportsELAP[[#This Row],[Date Prevailing]])</f>
        <v>0</v>
      </c>
      <c r="H3891" s="165">
        <f t="shared" si="243"/>
        <v>1</v>
      </c>
      <c r="I3891" s="166">
        <f>+Exports!G3894</f>
        <v>60.744799999999998</v>
      </c>
      <c r="J3891" s="166">
        <f>+'ELAP_IPCO-APND'!D3894</f>
        <v>23.562080000000002</v>
      </c>
      <c r="K3891" s="166">
        <f>+(ExportsELAP[[#This Row],[Exports kWh - MPT]]/1000)*ExportsELAP[[#This Row],[EIM Price]]</f>
        <v>1.4312738371839999</v>
      </c>
      <c r="L3891" s="167" t="str">
        <f>+INDEX(ECR_Hours!$I$12:$I$15,MATCH(ExportsELAP[[#This Row],[Date Prevailing]],ECR_Hours!$H$12:$H$15,1))</f>
        <v>S</v>
      </c>
      <c r="M3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2" spans="1:13" x14ac:dyDescent="0.25">
      <c r="A3892" s="164">
        <f>+Exports!A3895</f>
        <v>44724</v>
      </c>
      <c r="B3892" s="165">
        <f t="shared" si="240"/>
        <v>2022</v>
      </c>
      <c r="C3892" s="165">
        <f t="shared" si="241"/>
        <v>6</v>
      </c>
      <c r="D3892" s="165">
        <f t="shared" si="242"/>
        <v>12</v>
      </c>
      <c r="E3892" s="165">
        <f>+Exports!B3895</f>
        <v>3</v>
      </c>
      <c r="F3892" s="165">
        <f>+WEEKDAY(ExportsELAP[[#This Row],[Date Prevailing]],1)</f>
        <v>1</v>
      </c>
      <c r="G3892" s="165">
        <f>+COUNTIFS(ECR_Hours!$K$6:$K$7,ExportsELAP[[#This Row],[Date Prevailing]])</f>
        <v>0</v>
      </c>
      <c r="H3892" s="165">
        <f t="shared" si="243"/>
        <v>1</v>
      </c>
      <c r="I3892" s="166">
        <f>+Exports!G3895</f>
        <v>61.680699999999902</v>
      </c>
      <c r="J3892" s="166">
        <f>+'ELAP_IPCO-APND'!D3895</f>
        <v>19.201370000000001</v>
      </c>
      <c r="K3892" s="166">
        <f>+(ExportsELAP[[#This Row],[Exports kWh - MPT]]/1000)*ExportsELAP[[#This Row],[EIM Price]]</f>
        <v>1.1843539425589982</v>
      </c>
      <c r="L3892" s="167" t="str">
        <f>+INDEX(ECR_Hours!$I$12:$I$15,MATCH(ExportsELAP[[#This Row],[Date Prevailing]],ECR_Hours!$H$12:$H$15,1))</f>
        <v>S</v>
      </c>
      <c r="M3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3" spans="1:13" x14ac:dyDescent="0.25">
      <c r="A3893" s="164">
        <f>+Exports!A3896</f>
        <v>44724</v>
      </c>
      <c r="B3893" s="165">
        <f t="shared" si="240"/>
        <v>2022</v>
      </c>
      <c r="C3893" s="165">
        <f t="shared" si="241"/>
        <v>6</v>
      </c>
      <c r="D3893" s="165">
        <f t="shared" si="242"/>
        <v>12</v>
      </c>
      <c r="E3893" s="165">
        <f>+Exports!B3896</f>
        <v>4</v>
      </c>
      <c r="F3893" s="165">
        <f>+WEEKDAY(ExportsELAP[[#This Row],[Date Prevailing]],1)</f>
        <v>1</v>
      </c>
      <c r="G3893" s="165">
        <f>+COUNTIFS(ECR_Hours!$K$6:$K$7,ExportsELAP[[#This Row],[Date Prevailing]])</f>
        <v>0</v>
      </c>
      <c r="H3893" s="165">
        <f t="shared" si="243"/>
        <v>1</v>
      </c>
      <c r="I3893" s="166">
        <f>+Exports!G3896</f>
        <v>63.537199999999999</v>
      </c>
      <c r="J3893" s="166">
        <f>+'ELAP_IPCO-APND'!D3896</f>
        <v>7.1048299999999998</v>
      </c>
      <c r="K3893" s="166">
        <f>+(ExportsELAP[[#This Row],[Exports kWh - MPT]]/1000)*ExportsELAP[[#This Row],[EIM Price]]</f>
        <v>0.45142100467599999</v>
      </c>
      <c r="L3893" s="167" t="str">
        <f>+INDEX(ECR_Hours!$I$12:$I$15,MATCH(ExportsELAP[[#This Row],[Date Prevailing]],ECR_Hours!$H$12:$H$15,1))</f>
        <v>S</v>
      </c>
      <c r="M3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4" spans="1:13" x14ac:dyDescent="0.25">
      <c r="A3894" s="164">
        <f>+Exports!A3897</f>
        <v>44724</v>
      </c>
      <c r="B3894" s="165">
        <f t="shared" si="240"/>
        <v>2022</v>
      </c>
      <c r="C3894" s="165">
        <f t="shared" si="241"/>
        <v>6</v>
      </c>
      <c r="D3894" s="165">
        <f t="shared" si="242"/>
        <v>12</v>
      </c>
      <c r="E3894" s="165">
        <f>+Exports!B3897</f>
        <v>5</v>
      </c>
      <c r="F3894" s="165">
        <f>+WEEKDAY(ExportsELAP[[#This Row],[Date Prevailing]],1)</f>
        <v>1</v>
      </c>
      <c r="G3894" s="165">
        <f>+COUNTIFS(ECR_Hours!$K$6:$K$7,ExportsELAP[[#This Row],[Date Prevailing]])</f>
        <v>0</v>
      </c>
      <c r="H3894" s="165">
        <f t="shared" si="243"/>
        <v>1</v>
      </c>
      <c r="I3894" s="166">
        <f>+Exports!G3897</f>
        <v>67.946700000000007</v>
      </c>
      <c r="J3894" s="166">
        <f>+'ELAP_IPCO-APND'!D3897</f>
        <v>4.4395800000000003</v>
      </c>
      <c r="K3894" s="166">
        <f>+(ExportsELAP[[#This Row],[Exports kWh - MPT]]/1000)*ExportsELAP[[#This Row],[EIM Price]]</f>
        <v>0.30165481038600006</v>
      </c>
      <c r="L3894" s="167" t="str">
        <f>+INDEX(ECR_Hours!$I$12:$I$15,MATCH(ExportsELAP[[#This Row],[Date Prevailing]],ECR_Hours!$H$12:$H$15,1))</f>
        <v>S</v>
      </c>
      <c r="M3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5" spans="1:13" x14ac:dyDescent="0.25">
      <c r="A3895" s="164">
        <f>+Exports!A3898</f>
        <v>44724</v>
      </c>
      <c r="B3895" s="165">
        <f t="shared" si="240"/>
        <v>2022</v>
      </c>
      <c r="C3895" s="165">
        <f t="shared" si="241"/>
        <v>6</v>
      </c>
      <c r="D3895" s="165">
        <f t="shared" si="242"/>
        <v>12</v>
      </c>
      <c r="E3895" s="165">
        <f>+Exports!B3898</f>
        <v>6</v>
      </c>
      <c r="F3895" s="165">
        <f>+WEEKDAY(ExportsELAP[[#This Row],[Date Prevailing]],1)</f>
        <v>1</v>
      </c>
      <c r="G3895" s="165">
        <f>+COUNTIFS(ECR_Hours!$K$6:$K$7,ExportsELAP[[#This Row],[Date Prevailing]])</f>
        <v>0</v>
      </c>
      <c r="H3895" s="165">
        <f t="shared" si="243"/>
        <v>1</v>
      </c>
      <c r="I3895" s="166">
        <f>+Exports!G3898</f>
        <v>63.0321</v>
      </c>
      <c r="J3895" s="166">
        <f>+'ELAP_IPCO-APND'!D3898</f>
        <v>10.146660000000001</v>
      </c>
      <c r="K3895" s="166">
        <f>+(ExportsELAP[[#This Row],[Exports kWh - MPT]]/1000)*ExportsELAP[[#This Row],[EIM Price]]</f>
        <v>0.63956528778599997</v>
      </c>
      <c r="L3895" s="167" t="str">
        <f>+INDEX(ECR_Hours!$I$12:$I$15,MATCH(ExportsELAP[[#This Row],[Date Prevailing]],ECR_Hours!$H$12:$H$15,1))</f>
        <v>S</v>
      </c>
      <c r="M3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6" spans="1:13" x14ac:dyDescent="0.25">
      <c r="A3896" s="164">
        <f>+Exports!A3899</f>
        <v>44724</v>
      </c>
      <c r="B3896" s="165">
        <f t="shared" si="240"/>
        <v>2022</v>
      </c>
      <c r="C3896" s="165">
        <f t="shared" si="241"/>
        <v>6</v>
      </c>
      <c r="D3896" s="165">
        <f t="shared" si="242"/>
        <v>12</v>
      </c>
      <c r="E3896" s="165">
        <f>+Exports!B3899</f>
        <v>7</v>
      </c>
      <c r="F3896" s="165">
        <f>+WEEKDAY(ExportsELAP[[#This Row],[Date Prevailing]],1)</f>
        <v>1</v>
      </c>
      <c r="G3896" s="165">
        <f>+COUNTIFS(ECR_Hours!$K$6:$K$7,ExportsELAP[[#This Row],[Date Prevailing]])</f>
        <v>0</v>
      </c>
      <c r="H3896" s="165">
        <f t="shared" si="243"/>
        <v>1</v>
      </c>
      <c r="I3896" s="166">
        <f>+Exports!G3899</f>
        <v>166.91139999999999</v>
      </c>
      <c r="J3896" s="166">
        <f>+'ELAP_IPCO-APND'!D3899</f>
        <v>17.708780000000001</v>
      </c>
      <c r="K3896" s="166">
        <f>+(ExportsELAP[[#This Row],[Exports kWh - MPT]]/1000)*ExportsELAP[[#This Row],[EIM Price]]</f>
        <v>2.9557972620920001</v>
      </c>
      <c r="L3896" s="167" t="str">
        <f>+INDEX(ECR_Hours!$I$12:$I$15,MATCH(ExportsELAP[[#This Row],[Date Prevailing]],ECR_Hours!$H$12:$H$15,1))</f>
        <v>S</v>
      </c>
      <c r="M3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7" spans="1:13" x14ac:dyDescent="0.25">
      <c r="A3897" s="164">
        <f>+Exports!A3900</f>
        <v>44724</v>
      </c>
      <c r="B3897" s="165">
        <f t="shared" si="240"/>
        <v>2022</v>
      </c>
      <c r="C3897" s="165">
        <f t="shared" si="241"/>
        <v>6</v>
      </c>
      <c r="D3897" s="165">
        <f t="shared" si="242"/>
        <v>12</v>
      </c>
      <c r="E3897" s="165">
        <f>+Exports!B3900</f>
        <v>8</v>
      </c>
      <c r="F3897" s="165">
        <f>+WEEKDAY(ExportsELAP[[#This Row],[Date Prevailing]],1)</f>
        <v>1</v>
      </c>
      <c r="G3897" s="165">
        <f>+COUNTIFS(ECR_Hours!$K$6:$K$7,ExportsELAP[[#This Row],[Date Prevailing]])</f>
        <v>0</v>
      </c>
      <c r="H3897" s="165">
        <f t="shared" si="243"/>
        <v>1</v>
      </c>
      <c r="I3897" s="166">
        <f>+Exports!G3900</f>
        <v>622.87709999999993</v>
      </c>
      <c r="J3897" s="166">
        <f>+'ELAP_IPCO-APND'!D3900</f>
        <v>28.017659999999999</v>
      </c>
      <c r="K3897" s="166">
        <f>+(ExportsELAP[[#This Row],[Exports kWh - MPT]]/1000)*ExportsELAP[[#This Row],[EIM Price]]</f>
        <v>17.451558809585997</v>
      </c>
      <c r="L3897" s="167" t="str">
        <f>+INDEX(ECR_Hours!$I$12:$I$15,MATCH(ExportsELAP[[#This Row],[Date Prevailing]],ECR_Hours!$H$12:$H$15,1))</f>
        <v>S</v>
      </c>
      <c r="M3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8" spans="1:13" x14ac:dyDescent="0.25">
      <c r="A3898" s="164">
        <f>+Exports!A3901</f>
        <v>44724</v>
      </c>
      <c r="B3898" s="165">
        <f t="shared" si="240"/>
        <v>2022</v>
      </c>
      <c r="C3898" s="165">
        <f t="shared" si="241"/>
        <v>6</v>
      </c>
      <c r="D3898" s="165">
        <f t="shared" si="242"/>
        <v>12</v>
      </c>
      <c r="E3898" s="165">
        <f>+Exports!B3901</f>
        <v>9</v>
      </c>
      <c r="F3898" s="165">
        <f>+WEEKDAY(ExportsELAP[[#This Row],[Date Prevailing]],1)</f>
        <v>1</v>
      </c>
      <c r="G3898" s="165">
        <f>+COUNTIFS(ECR_Hours!$K$6:$K$7,ExportsELAP[[#This Row],[Date Prevailing]])</f>
        <v>0</v>
      </c>
      <c r="H3898" s="165">
        <f t="shared" si="243"/>
        <v>1</v>
      </c>
      <c r="I3898" s="166">
        <f>+Exports!G3901</f>
        <v>1766.3829999999998</v>
      </c>
      <c r="J3898" s="166">
        <f>+'ELAP_IPCO-APND'!D3901</f>
        <v>22.936869999999999</v>
      </c>
      <c r="K3898" s="166">
        <f>+(ExportsELAP[[#This Row],[Exports kWh - MPT]]/1000)*ExportsELAP[[#This Row],[EIM Price]]</f>
        <v>40.515297241209993</v>
      </c>
      <c r="L3898" s="167" t="str">
        <f>+INDEX(ECR_Hours!$I$12:$I$15,MATCH(ExportsELAP[[#This Row],[Date Prevailing]],ECR_Hours!$H$12:$H$15,1))</f>
        <v>S</v>
      </c>
      <c r="M3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899" spans="1:13" x14ac:dyDescent="0.25">
      <c r="A3899" s="164">
        <f>+Exports!A3902</f>
        <v>44724</v>
      </c>
      <c r="B3899" s="165">
        <f t="shared" si="240"/>
        <v>2022</v>
      </c>
      <c r="C3899" s="165">
        <f t="shared" si="241"/>
        <v>6</v>
      </c>
      <c r="D3899" s="165">
        <f t="shared" si="242"/>
        <v>12</v>
      </c>
      <c r="E3899" s="165">
        <f>+Exports!B3902</f>
        <v>10</v>
      </c>
      <c r="F3899" s="165">
        <f>+WEEKDAY(ExportsELAP[[#This Row],[Date Prevailing]],1)</f>
        <v>1</v>
      </c>
      <c r="G3899" s="165">
        <f>+COUNTIFS(ECR_Hours!$K$6:$K$7,ExportsELAP[[#This Row],[Date Prevailing]])</f>
        <v>0</v>
      </c>
      <c r="H3899" s="165">
        <f t="shared" si="243"/>
        <v>1</v>
      </c>
      <c r="I3899" s="166">
        <f>+Exports!G3902</f>
        <v>3084.2810000000004</v>
      </c>
      <c r="J3899" s="166">
        <f>+'ELAP_IPCO-APND'!D3902</f>
        <v>11.03895</v>
      </c>
      <c r="K3899" s="166">
        <f>+(ExportsELAP[[#This Row],[Exports kWh - MPT]]/1000)*ExportsELAP[[#This Row],[EIM Price]]</f>
        <v>34.047223744950003</v>
      </c>
      <c r="L3899" s="167" t="str">
        <f>+INDEX(ECR_Hours!$I$12:$I$15,MATCH(ExportsELAP[[#This Row],[Date Prevailing]],ECR_Hours!$H$12:$H$15,1))</f>
        <v>S</v>
      </c>
      <c r="M3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0" spans="1:13" x14ac:dyDescent="0.25">
      <c r="A3900" s="164">
        <f>+Exports!A3903</f>
        <v>44724</v>
      </c>
      <c r="B3900" s="165">
        <f t="shared" si="240"/>
        <v>2022</v>
      </c>
      <c r="C3900" s="165">
        <f t="shared" si="241"/>
        <v>6</v>
      </c>
      <c r="D3900" s="165">
        <f t="shared" si="242"/>
        <v>12</v>
      </c>
      <c r="E3900" s="165">
        <f>+Exports!B3903</f>
        <v>11</v>
      </c>
      <c r="F3900" s="165">
        <f>+WEEKDAY(ExportsELAP[[#This Row],[Date Prevailing]],1)</f>
        <v>1</v>
      </c>
      <c r="G3900" s="165">
        <f>+COUNTIFS(ECR_Hours!$K$6:$K$7,ExportsELAP[[#This Row],[Date Prevailing]])</f>
        <v>0</v>
      </c>
      <c r="H3900" s="165">
        <f t="shared" si="243"/>
        <v>1</v>
      </c>
      <c r="I3900" s="166">
        <f>+Exports!G3903</f>
        <v>4697.0260999999991</v>
      </c>
      <c r="J3900" s="166">
        <f>+'ELAP_IPCO-APND'!D3903</f>
        <v>20.984279999999998</v>
      </c>
      <c r="K3900" s="166">
        <f>+(ExportsELAP[[#This Row],[Exports kWh - MPT]]/1000)*ExportsELAP[[#This Row],[EIM Price]]</f>
        <v>98.563710849707988</v>
      </c>
      <c r="L3900" s="167" t="str">
        <f>+INDEX(ECR_Hours!$I$12:$I$15,MATCH(ExportsELAP[[#This Row],[Date Prevailing]],ECR_Hours!$H$12:$H$15,1))</f>
        <v>S</v>
      </c>
      <c r="M3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1" spans="1:13" x14ac:dyDescent="0.25">
      <c r="A3901" s="164">
        <f>+Exports!A3904</f>
        <v>44724</v>
      </c>
      <c r="B3901" s="165">
        <f t="shared" si="240"/>
        <v>2022</v>
      </c>
      <c r="C3901" s="165">
        <f t="shared" si="241"/>
        <v>6</v>
      </c>
      <c r="D3901" s="165">
        <f t="shared" si="242"/>
        <v>12</v>
      </c>
      <c r="E3901" s="165">
        <f>+Exports!B3904</f>
        <v>12</v>
      </c>
      <c r="F3901" s="165">
        <f>+WEEKDAY(ExportsELAP[[#This Row],[Date Prevailing]],1)</f>
        <v>1</v>
      </c>
      <c r="G3901" s="165">
        <f>+COUNTIFS(ECR_Hours!$K$6:$K$7,ExportsELAP[[#This Row],[Date Prevailing]])</f>
        <v>0</v>
      </c>
      <c r="H3901" s="165">
        <f t="shared" si="243"/>
        <v>1</v>
      </c>
      <c r="I3901" s="166">
        <f>+Exports!G3904</f>
        <v>5261.2577999999994</v>
      </c>
      <c r="J3901" s="166">
        <f>+'ELAP_IPCO-APND'!D3904</f>
        <v>17.932030000000001</v>
      </c>
      <c r="K3901" s="166">
        <f>+(ExportsELAP[[#This Row],[Exports kWh - MPT]]/1000)*ExportsELAP[[#This Row],[EIM Price]]</f>
        <v>94.345032707333985</v>
      </c>
      <c r="L3901" s="167" t="str">
        <f>+INDEX(ECR_Hours!$I$12:$I$15,MATCH(ExportsELAP[[#This Row],[Date Prevailing]],ECR_Hours!$H$12:$H$15,1))</f>
        <v>S</v>
      </c>
      <c r="M3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2" spans="1:13" x14ac:dyDescent="0.25">
      <c r="A3902" s="164">
        <f>+Exports!A3905</f>
        <v>44724</v>
      </c>
      <c r="B3902" s="165">
        <f t="shared" si="240"/>
        <v>2022</v>
      </c>
      <c r="C3902" s="165">
        <f t="shared" si="241"/>
        <v>6</v>
      </c>
      <c r="D3902" s="165">
        <f t="shared" si="242"/>
        <v>12</v>
      </c>
      <c r="E3902" s="165">
        <f>+Exports!B3905</f>
        <v>13</v>
      </c>
      <c r="F3902" s="165">
        <f>+WEEKDAY(ExportsELAP[[#This Row],[Date Prevailing]],1)</f>
        <v>1</v>
      </c>
      <c r="G3902" s="165">
        <f>+COUNTIFS(ECR_Hours!$K$6:$K$7,ExportsELAP[[#This Row],[Date Prevailing]])</f>
        <v>0</v>
      </c>
      <c r="H3902" s="165">
        <f t="shared" si="243"/>
        <v>1</v>
      </c>
      <c r="I3902" s="166">
        <f>+Exports!G3905</f>
        <v>6998.6960999999992</v>
      </c>
      <c r="J3902" s="166">
        <f>+'ELAP_IPCO-APND'!D3905</f>
        <v>46.688400000000001</v>
      </c>
      <c r="K3902" s="166">
        <f>+(ExportsELAP[[#This Row],[Exports kWh - MPT]]/1000)*ExportsELAP[[#This Row],[EIM Price]]</f>
        <v>326.75792299523999</v>
      </c>
      <c r="L3902" s="167" t="str">
        <f>+INDEX(ECR_Hours!$I$12:$I$15,MATCH(ExportsELAP[[#This Row],[Date Prevailing]],ECR_Hours!$H$12:$H$15,1))</f>
        <v>S</v>
      </c>
      <c r="M3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3" spans="1:13" x14ac:dyDescent="0.25">
      <c r="A3903" s="164">
        <f>+Exports!A3906</f>
        <v>44724</v>
      </c>
      <c r="B3903" s="165">
        <f t="shared" si="240"/>
        <v>2022</v>
      </c>
      <c r="C3903" s="165">
        <f t="shared" si="241"/>
        <v>6</v>
      </c>
      <c r="D3903" s="165">
        <f t="shared" si="242"/>
        <v>12</v>
      </c>
      <c r="E3903" s="165">
        <f>+Exports!B3906</f>
        <v>14</v>
      </c>
      <c r="F3903" s="165">
        <f>+WEEKDAY(ExportsELAP[[#This Row],[Date Prevailing]],1)</f>
        <v>1</v>
      </c>
      <c r="G3903" s="165">
        <f>+COUNTIFS(ECR_Hours!$K$6:$K$7,ExportsELAP[[#This Row],[Date Prevailing]])</f>
        <v>0</v>
      </c>
      <c r="H3903" s="165">
        <f t="shared" si="243"/>
        <v>1</v>
      </c>
      <c r="I3903" s="166">
        <f>+Exports!G3906</f>
        <v>7392.6689999999999</v>
      </c>
      <c r="J3903" s="166">
        <f>+'ELAP_IPCO-APND'!D3906</f>
        <v>29.8292</v>
      </c>
      <c r="K3903" s="166">
        <f>+(ExportsELAP[[#This Row],[Exports kWh - MPT]]/1000)*ExportsELAP[[#This Row],[EIM Price]]</f>
        <v>220.51740213479999</v>
      </c>
      <c r="L3903" s="167" t="str">
        <f>+INDEX(ECR_Hours!$I$12:$I$15,MATCH(ExportsELAP[[#This Row],[Date Prevailing]],ECR_Hours!$H$12:$H$15,1))</f>
        <v>S</v>
      </c>
      <c r="M3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4" spans="1:13" x14ac:dyDescent="0.25">
      <c r="A3904" s="164">
        <f>+Exports!A3907</f>
        <v>44724</v>
      </c>
      <c r="B3904" s="165">
        <f t="shared" si="240"/>
        <v>2022</v>
      </c>
      <c r="C3904" s="165">
        <f t="shared" si="241"/>
        <v>6</v>
      </c>
      <c r="D3904" s="165">
        <f t="shared" si="242"/>
        <v>12</v>
      </c>
      <c r="E3904" s="165">
        <f>+Exports!B3907</f>
        <v>15</v>
      </c>
      <c r="F3904" s="165">
        <f>+WEEKDAY(ExportsELAP[[#This Row],[Date Prevailing]],1)</f>
        <v>1</v>
      </c>
      <c r="G3904" s="165">
        <f>+COUNTIFS(ECR_Hours!$K$6:$K$7,ExportsELAP[[#This Row],[Date Prevailing]])</f>
        <v>0</v>
      </c>
      <c r="H3904" s="165">
        <f t="shared" si="243"/>
        <v>1</v>
      </c>
      <c r="I3904" s="166">
        <f>+Exports!G3907</f>
        <v>9764.8685000000005</v>
      </c>
      <c r="J3904" s="166">
        <f>+'ELAP_IPCO-APND'!D3907</f>
        <v>12.46546</v>
      </c>
      <c r="K3904" s="166">
        <f>+(ExportsELAP[[#This Row],[Exports kWh - MPT]]/1000)*ExportsELAP[[#This Row],[EIM Price]]</f>
        <v>121.72357769201001</v>
      </c>
      <c r="L3904" s="167" t="str">
        <f>+INDEX(ECR_Hours!$I$12:$I$15,MATCH(ExportsELAP[[#This Row],[Date Prevailing]],ECR_Hours!$H$12:$H$15,1))</f>
        <v>S</v>
      </c>
      <c r="M3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5" spans="1:13" x14ac:dyDescent="0.25">
      <c r="A3905" s="164">
        <f>+Exports!A3908</f>
        <v>44724</v>
      </c>
      <c r="B3905" s="165">
        <f t="shared" si="240"/>
        <v>2022</v>
      </c>
      <c r="C3905" s="165">
        <f t="shared" si="241"/>
        <v>6</v>
      </c>
      <c r="D3905" s="165">
        <f t="shared" si="242"/>
        <v>12</v>
      </c>
      <c r="E3905" s="165">
        <f>+Exports!B3908</f>
        <v>16</v>
      </c>
      <c r="F3905" s="165">
        <f>+WEEKDAY(ExportsELAP[[#This Row],[Date Prevailing]],1)</f>
        <v>1</v>
      </c>
      <c r="G3905" s="165">
        <f>+COUNTIFS(ECR_Hours!$K$6:$K$7,ExportsELAP[[#This Row],[Date Prevailing]])</f>
        <v>0</v>
      </c>
      <c r="H3905" s="165">
        <f t="shared" si="243"/>
        <v>1</v>
      </c>
      <c r="I3905" s="166">
        <f>+Exports!G3908</f>
        <v>13828.040499999999</v>
      </c>
      <c r="J3905" s="166">
        <f>+'ELAP_IPCO-APND'!D3908</f>
        <v>9.0531400000000009</v>
      </c>
      <c r="K3905" s="166">
        <f>+(ExportsELAP[[#This Row],[Exports kWh - MPT]]/1000)*ExportsELAP[[#This Row],[EIM Price]]</f>
        <v>125.18718657216999</v>
      </c>
      <c r="L3905" s="167" t="str">
        <f>+INDEX(ECR_Hours!$I$12:$I$15,MATCH(ExportsELAP[[#This Row],[Date Prevailing]],ECR_Hours!$H$12:$H$15,1))</f>
        <v>S</v>
      </c>
      <c r="M3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6" spans="1:13" x14ac:dyDescent="0.25">
      <c r="A3906" s="164">
        <f>+Exports!A3909</f>
        <v>44724</v>
      </c>
      <c r="B3906" s="165">
        <f t="shared" ref="B3906:B3969" si="244">+YEAR(A3906)</f>
        <v>2022</v>
      </c>
      <c r="C3906" s="165">
        <f t="shared" ref="C3906:C3969" si="245">+MONTH(A3906)</f>
        <v>6</v>
      </c>
      <c r="D3906" s="165">
        <f t="shared" ref="D3906:D3969" si="246">+DAY(A3906)</f>
        <v>12</v>
      </c>
      <c r="E3906" s="165">
        <f>+Exports!B3909</f>
        <v>17</v>
      </c>
      <c r="F3906" s="165">
        <f>+WEEKDAY(ExportsELAP[[#This Row],[Date Prevailing]],1)</f>
        <v>1</v>
      </c>
      <c r="G3906" s="165">
        <f>+COUNTIFS(ECR_Hours!$K$6:$K$7,ExportsELAP[[#This Row],[Date Prevailing]])</f>
        <v>0</v>
      </c>
      <c r="H3906" s="165">
        <f t="shared" ref="H3906:H3969" si="247">+IF(G3906=1,0,F3906)</f>
        <v>1</v>
      </c>
      <c r="I3906" s="166">
        <f>+Exports!G3909</f>
        <v>10181.3892</v>
      </c>
      <c r="J3906" s="166">
        <f>+'ELAP_IPCO-APND'!D3909</f>
        <v>12.455830000000001</v>
      </c>
      <c r="K3906" s="166">
        <f>+(ExportsELAP[[#This Row],[Exports kWh - MPT]]/1000)*ExportsELAP[[#This Row],[EIM Price]]</f>
        <v>126.817653039036</v>
      </c>
      <c r="L3906" s="167" t="str">
        <f>+INDEX(ECR_Hours!$I$12:$I$15,MATCH(ExportsELAP[[#This Row],[Date Prevailing]],ECR_Hours!$H$12:$H$15,1))</f>
        <v>S</v>
      </c>
      <c r="M3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7" spans="1:13" x14ac:dyDescent="0.25">
      <c r="A3907" s="164">
        <f>+Exports!A3910</f>
        <v>44724</v>
      </c>
      <c r="B3907" s="165">
        <f t="shared" si="244"/>
        <v>2022</v>
      </c>
      <c r="C3907" s="165">
        <f t="shared" si="245"/>
        <v>6</v>
      </c>
      <c r="D3907" s="165">
        <f t="shared" si="246"/>
        <v>12</v>
      </c>
      <c r="E3907" s="165">
        <f>+Exports!B3910</f>
        <v>18</v>
      </c>
      <c r="F3907" s="165">
        <f>+WEEKDAY(ExportsELAP[[#This Row],[Date Prevailing]],1)</f>
        <v>1</v>
      </c>
      <c r="G3907" s="165">
        <f>+COUNTIFS(ECR_Hours!$K$6:$K$7,ExportsELAP[[#This Row],[Date Prevailing]])</f>
        <v>0</v>
      </c>
      <c r="H3907" s="165">
        <f t="shared" si="247"/>
        <v>1</v>
      </c>
      <c r="I3907" s="166">
        <f>+Exports!G3910</f>
        <v>4339.0892999999996</v>
      </c>
      <c r="J3907" s="166">
        <f>+'ELAP_IPCO-APND'!D3910</f>
        <v>11.875640000000001</v>
      </c>
      <c r="K3907" s="166">
        <f>+(ExportsELAP[[#This Row],[Exports kWh - MPT]]/1000)*ExportsELAP[[#This Row],[EIM Price]]</f>
        <v>51.529462454651998</v>
      </c>
      <c r="L3907" s="167" t="str">
        <f>+INDEX(ECR_Hours!$I$12:$I$15,MATCH(ExportsELAP[[#This Row],[Date Prevailing]],ECR_Hours!$H$12:$H$15,1))</f>
        <v>S</v>
      </c>
      <c r="M3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8" spans="1:13" x14ac:dyDescent="0.25">
      <c r="A3908" s="164">
        <f>+Exports!A3911</f>
        <v>44724</v>
      </c>
      <c r="B3908" s="165">
        <f t="shared" si="244"/>
        <v>2022</v>
      </c>
      <c r="C3908" s="165">
        <f t="shared" si="245"/>
        <v>6</v>
      </c>
      <c r="D3908" s="165">
        <f t="shared" si="246"/>
        <v>12</v>
      </c>
      <c r="E3908" s="165">
        <f>+Exports!B3911</f>
        <v>19</v>
      </c>
      <c r="F3908" s="165">
        <f>+WEEKDAY(ExportsELAP[[#This Row],[Date Prevailing]],1)</f>
        <v>1</v>
      </c>
      <c r="G3908" s="165">
        <f>+COUNTIFS(ECR_Hours!$K$6:$K$7,ExportsELAP[[#This Row],[Date Prevailing]])</f>
        <v>0</v>
      </c>
      <c r="H3908" s="165">
        <f t="shared" si="247"/>
        <v>1</v>
      </c>
      <c r="I3908" s="166">
        <f>+Exports!G3911</f>
        <v>2411.5137</v>
      </c>
      <c r="J3908" s="166">
        <f>+'ELAP_IPCO-APND'!D3911</f>
        <v>19.43506</v>
      </c>
      <c r="K3908" s="166">
        <f>+(ExportsELAP[[#This Row],[Exports kWh - MPT]]/1000)*ExportsELAP[[#This Row],[EIM Price]]</f>
        <v>46.867913450322</v>
      </c>
      <c r="L3908" s="167" t="str">
        <f>+INDEX(ECR_Hours!$I$12:$I$15,MATCH(ExportsELAP[[#This Row],[Date Prevailing]],ECR_Hours!$H$12:$H$15,1))</f>
        <v>S</v>
      </c>
      <c r="M3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09" spans="1:13" x14ac:dyDescent="0.25">
      <c r="A3909" s="164">
        <f>+Exports!A3912</f>
        <v>44724</v>
      </c>
      <c r="B3909" s="165">
        <f t="shared" si="244"/>
        <v>2022</v>
      </c>
      <c r="C3909" s="165">
        <f t="shared" si="245"/>
        <v>6</v>
      </c>
      <c r="D3909" s="165">
        <f t="shared" si="246"/>
        <v>12</v>
      </c>
      <c r="E3909" s="165">
        <f>+Exports!B3912</f>
        <v>20</v>
      </c>
      <c r="F3909" s="165">
        <f>+WEEKDAY(ExportsELAP[[#This Row],[Date Prevailing]],1)</f>
        <v>1</v>
      </c>
      <c r="G3909" s="165">
        <f>+COUNTIFS(ECR_Hours!$K$6:$K$7,ExportsELAP[[#This Row],[Date Prevailing]])</f>
        <v>0</v>
      </c>
      <c r="H3909" s="165">
        <f t="shared" si="247"/>
        <v>1</v>
      </c>
      <c r="I3909" s="166">
        <f>+Exports!G3912</f>
        <v>1349.6223</v>
      </c>
      <c r="J3909" s="166">
        <f>+'ELAP_IPCO-APND'!D3912</f>
        <v>18.982510000000001</v>
      </c>
      <c r="K3909" s="166">
        <f>+(ExportsELAP[[#This Row],[Exports kWh - MPT]]/1000)*ExportsELAP[[#This Row],[EIM Price]]</f>
        <v>25.619218805973002</v>
      </c>
      <c r="L3909" s="167" t="str">
        <f>+INDEX(ECR_Hours!$I$12:$I$15,MATCH(ExportsELAP[[#This Row],[Date Prevailing]],ECR_Hours!$H$12:$H$15,1))</f>
        <v>S</v>
      </c>
      <c r="M3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0" spans="1:13" x14ac:dyDescent="0.25">
      <c r="A3910" s="164">
        <f>+Exports!A3913</f>
        <v>44724</v>
      </c>
      <c r="B3910" s="165">
        <f t="shared" si="244"/>
        <v>2022</v>
      </c>
      <c r="C3910" s="165">
        <f t="shared" si="245"/>
        <v>6</v>
      </c>
      <c r="D3910" s="165">
        <f t="shared" si="246"/>
        <v>12</v>
      </c>
      <c r="E3910" s="165">
        <f>+Exports!B3913</f>
        <v>21</v>
      </c>
      <c r="F3910" s="165">
        <f>+WEEKDAY(ExportsELAP[[#This Row],[Date Prevailing]],1)</f>
        <v>1</v>
      </c>
      <c r="G3910" s="165">
        <f>+COUNTIFS(ECR_Hours!$K$6:$K$7,ExportsELAP[[#This Row],[Date Prevailing]])</f>
        <v>0</v>
      </c>
      <c r="H3910" s="165">
        <f t="shared" si="247"/>
        <v>1</v>
      </c>
      <c r="I3910" s="166">
        <f>+Exports!G3913</f>
        <v>354.0609</v>
      </c>
      <c r="J3910" s="166">
        <f>+'ELAP_IPCO-APND'!D3913</f>
        <v>20.65185</v>
      </c>
      <c r="K3910" s="166">
        <f>+(ExportsELAP[[#This Row],[Exports kWh - MPT]]/1000)*ExportsELAP[[#This Row],[EIM Price]]</f>
        <v>7.3120125976650003</v>
      </c>
      <c r="L3910" s="167" t="str">
        <f>+INDEX(ECR_Hours!$I$12:$I$15,MATCH(ExportsELAP[[#This Row],[Date Prevailing]],ECR_Hours!$H$12:$H$15,1))</f>
        <v>S</v>
      </c>
      <c r="M3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1" spans="1:13" x14ac:dyDescent="0.25">
      <c r="A3911" s="164">
        <f>+Exports!A3914</f>
        <v>44724</v>
      </c>
      <c r="B3911" s="165">
        <f t="shared" si="244"/>
        <v>2022</v>
      </c>
      <c r="C3911" s="165">
        <f t="shared" si="245"/>
        <v>6</v>
      </c>
      <c r="D3911" s="165">
        <f t="shared" si="246"/>
        <v>12</v>
      </c>
      <c r="E3911" s="165">
        <f>+Exports!B3914</f>
        <v>22</v>
      </c>
      <c r="F3911" s="165">
        <f>+WEEKDAY(ExportsELAP[[#This Row],[Date Prevailing]],1)</f>
        <v>1</v>
      </c>
      <c r="G3911" s="165">
        <f>+COUNTIFS(ECR_Hours!$K$6:$K$7,ExportsELAP[[#This Row],[Date Prevailing]])</f>
        <v>0</v>
      </c>
      <c r="H3911" s="165">
        <f t="shared" si="247"/>
        <v>1</v>
      </c>
      <c r="I3911" s="166">
        <f>+Exports!G3914</f>
        <v>30.538999999999888</v>
      </c>
      <c r="J3911" s="166">
        <f>+'ELAP_IPCO-APND'!D3914</f>
        <v>20.56523</v>
      </c>
      <c r="K3911" s="166">
        <f>+(ExportsELAP[[#This Row],[Exports kWh - MPT]]/1000)*ExportsELAP[[#This Row],[EIM Price]]</f>
        <v>0.62804155896999769</v>
      </c>
      <c r="L3911" s="167" t="str">
        <f>+INDEX(ECR_Hours!$I$12:$I$15,MATCH(ExportsELAP[[#This Row],[Date Prevailing]],ECR_Hours!$H$12:$H$15,1))</f>
        <v>S</v>
      </c>
      <c r="M3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2" spans="1:13" x14ac:dyDescent="0.25">
      <c r="A3912" s="164">
        <f>+Exports!A3915</f>
        <v>44724</v>
      </c>
      <c r="B3912" s="165">
        <f t="shared" si="244"/>
        <v>2022</v>
      </c>
      <c r="C3912" s="165">
        <f t="shared" si="245"/>
        <v>6</v>
      </c>
      <c r="D3912" s="165">
        <f t="shared" si="246"/>
        <v>12</v>
      </c>
      <c r="E3912" s="165">
        <f>+Exports!B3915</f>
        <v>23</v>
      </c>
      <c r="F3912" s="165">
        <f>+WEEKDAY(ExportsELAP[[#This Row],[Date Prevailing]],1)</f>
        <v>1</v>
      </c>
      <c r="G3912" s="165">
        <f>+COUNTIFS(ECR_Hours!$K$6:$K$7,ExportsELAP[[#This Row],[Date Prevailing]])</f>
        <v>0</v>
      </c>
      <c r="H3912" s="165">
        <f t="shared" si="247"/>
        <v>1</v>
      </c>
      <c r="I3912" s="166">
        <f>+Exports!G3915</f>
        <v>26.697999999999901</v>
      </c>
      <c r="J3912" s="166">
        <f>+'ELAP_IPCO-APND'!D3915</f>
        <v>20.51108</v>
      </c>
      <c r="K3912" s="166">
        <f>+(ExportsELAP[[#This Row],[Exports kWh - MPT]]/1000)*ExportsELAP[[#This Row],[EIM Price]]</f>
        <v>0.54760481383999804</v>
      </c>
      <c r="L3912" s="167" t="str">
        <f>+INDEX(ECR_Hours!$I$12:$I$15,MATCH(ExportsELAP[[#This Row],[Date Prevailing]],ECR_Hours!$H$12:$H$15,1))</f>
        <v>S</v>
      </c>
      <c r="M3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3" spans="1:13" x14ac:dyDescent="0.25">
      <c r="A3913" s="164">
        <f>+Exports!A3916</f>
        <v>44724</v>
      </c>
      <c r="B3913" s="165">
        <f t="shared" si="244"/>
        <v>2022</v>
      </c>
      <c r="C3913" s="165">
        <f t="shared" si="245"/>
        <v>6</v>
      </c>
      <c r="D3913" s="165">
        <f t="shared" si="246"/>
        <v>12</v>
      </c>
      <c r="E3913" s="165">
        <f>+Exports!B3916</f>
        <v>24</v>
      </c>
      <c r="F3913" s="165">
        <f>+WEEKDAY(ExportsELAP[[#This Row],[Date Prevailing]],1)</f>
        <v>1</v>
      </c>
      <c r="G3913" s="165">
        <f>+COUNTIFS(ECR_Hours!$K$6:$K$7,ExportsELAP[[#This Row],[Date Prevailing]])</f>
        <v>0</v>
      </c>
      <c r="H3913" s="165">
        <f t="shared" si="247"/>
        <v>1</v>
      </c>
      <c r="I3913" s="166">
        <f>+Exports!G3916</f>
        <v>27.2256</v>
      </c>
      <c r="J3913" s="166">
        <f>+'ELAP_IPCO-APND'!D3916</f>
        <v>2.9096000000000002</v>
      </c>
      <c r="K3913" s="166">
        <f>+(ExportsELAP[[#This Row],[Exports kWh - MPT]]/1000)*ExportsELAP[[#This Row],[EIM Price]]</f>
        <v>7.9215605760000002E-2</v>
      </c>
      <c r="L3913" s="167" t="str">
        <f>+INDEX(ECR_Hours!$I$12:$I$15,MATCH(ExportsELAP[[#This Row],[Date Prevailing]],ECR_Hours!$H$12:$H$15,1))</f>
        <v>S</v>
      </c>
      <c r="M3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4" spans="1:13" x14ac:dyDescent="0.25">
      <c r="A3914" s="164">
        <f>+Exports!A3917</f>
        <v>44725</v>
      </c>
      <c r="B3914" s="165">
        <f t="shared" si="244"/>
        <v>2022</v>
      </c>
      <c r="C3914" s="165">
        <f t="shared" si="245"/>
        <v>6</v>
      </c>
      <c r="D3914" s="165">
        <f t="shared" si="246"/>
        <v>13</v>
      </c>
      <c r="E3914" s="165">
        <f>+Exports!B3917</f>
        <v>1</v>
      </c>
      <c r="F3914" s="165">
        <f>+WEEKDAY(ExportsELAP[[#This Row],[Date Prevailing]],1)</f>
        <v>2</v>
      </c>
      <c r="G3914" s="165">
        <f>+COUNTIFS(ECR_Hours!$K$6:$K$7,ExportsELAP[[#This Row],[Date Prevailing]])</f>
        <v>0</v>
      </c>
      <c r="H3914" s="165">
        <f t="shared" si="247"/>
        <v>2</v>
      </c>
      <c r="I3914" s="166">
        <f>+Exports!G3917</f>
        <v>29.82459999999999</v>
      </c>
      <c r="J3914" s="166">
        <f>+'ELAP_IPCO-APND'!D3917</f>
        <v>1.36957</v>
      </c>
      <c r="K3914" s="166">
        <f>+(ExportsELAP[[#This Row],[Exports kWh - MPT]]/1000)*ExportsELAP[[#This Row],[EIM Price]]</f>
        <v>4.0846877421999987E-2</v>
      </c>
      <c r="L3914" s="167" t="str">
        <f>+INDEX(ECR_Hours!$I$12:$I$15,MATCH(ExportsELAP[[#This Row],[Date Prevailing]],ECR_Hours!$H$12:$H$15,1))</f>
        <v>S</v>
      </c>
      <c r="M3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5" spans="1:13" x14ac:dyDescent="0.25">
      <c r="A3915" s="164">
        <f>+Exports!A3918</f>
        <v>44725</v>
      </c>
      <c r="B3915" s="165">
        <f t="shared" si="244"/>
        <v>2022</v>
      </c>
      <c r="C3915" s="165">
        <f t="shared" si="245"/>
        <v>6</v>
      </c>
      <c r="D3915" s="165">
        <f t="shared" si="246"/>
        <v>13</v>
      </c>
      <c r="E3915" s="165">
        <f>+Exports!B3918</f>
        <v>2</v>
      </c>
      <c r="F3915" s="165">
        <f>+WEEKDAY(ExportsELAP[[#This Row],[Date Prevailing]],1)</f>
        <v>2</v>
      </c>
      <c r="G3915" s="165">
        <f>+COUNTIFS(ECR_Hours!$K$6:$K$7,ExportsELAP[[#This Row],[Date Prevailing]])</f>
        <v>0</v>
      </c>
      <c r="H3915" s="165">
        <f t="shared" si="247"/>
        <v>2</v>
      </c>
      <c r="I3915" s="166">
        <f>+Exports!G3918</f>
        <v>30.1906999999999</v>
      </c>
      <c r="J3915" s="166">
        <f>+'ELAP_IPCO-APND'!D3918</f>
        <v>2.0758899999999998</v>
      </c>
      <c r="K3915" s="166">
        <f>+(ExportsELAP[[#This Row],[Exports kWh - MPT]]/1000)*ExportsELAP[[#This Row],[EIM Price]]</f>
        <v>6.2672572222999781E-2</v>
      </c>
      <c r="L3915" s="167" t="str">
        <f>+INDEX(ECR_Hours!$I$12:$I$15,MATCH(ExportsELAP[[#This Row],[Date Prevailing]],ECR_Hours!$H$12:$H$15,1))</f>
        <v>S</v>
      </c>
      <c r="M3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6" spans="1:13" x14ac:dyDescent="0.25">
      <c r="A3916" s="164">
        <f>+Exports!A3919</f>
        <v>44725</v>
      </c>
      <c r="B3916" s="165">
        <f t="shared" si="244"/>
        <v>2022</v>
      </c>
      <c r="C3916" s="165">
        <f t="shared" si="245"/>
        <v>6</v>
      </c>
      <c r="D3916" s="165">
        <f t="shared" si="246"/>
        <v>13</v>
      </c>
      <c r="E3916" s="165">
        <f>+Exports!B3919</f>
        <v>3</v>
      </c>
      <c r="F3916" s="165">
        <f>+WEEKDAY(ExportsELAP[[#This Row],[Date Prevailing]],1)</f>
        <v>2</v>
      </c>
      <c r="G3916" s="165">
        <f>+COUNTIFS(ECR_Hours!$K$6:$K$7,ExportsELAP[[#This Row],[Date Prevailing]])</f>
        <v>0</v>
      </c>
      <c r="H3916" s="165">
        <f t="shared" si="247"/>
        <v>2</v>
      </c>
      <c r="I3916" s="166">
        <f>+Exports!G3919</f>
        <v>30.054199999999987</v>
      </c>
      <c r="J3916" s="166">
        <f>+'ELAP_IPCO-APND'!D3919</f>
        <v>-11.425940000000001</v>
      </c>
      <c r="K3916" s="166">
        <f>+(ExportsELAP[[#This Row],[Exports kWh - MPT]]/1000)*ExportsELAP[[#This Row],[EIM Price]]</f>
        <v>-0.34339748594799985</v>
      </c>
      <c r="L3916" s="167" t="str">
        <f>+INDEX(ECR_Hours!$I$12:$I$15,MATCH(ExportsELAP[[#This Row],[Date Prevailing]],ECR_Hours!$H$12:$H$15,1))</f>
        <v>S</v>
      </c>
      <c r="M3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7" spans="1:13" x14ac:dyDescent="0.25">
      <c r="A3917" s="164">
        <f>+Exports!A3920</f>
        <v>44725</v>
      </c>
      <c r="B3917" s="165">
        <f t="shared" si="244"/>
        <v>2022</v>
      </c>
      <c r="C3917" s="165">
        <f t="shared" si="245"/>
        <v>6</v>
      </c>
      <c r="D3917" s="165">
        <f t="shared" si="246"/>
        <v>13</v>
      </c>
      <c r="E3917" s="165">
        <f>+Exports!B3920</f>
        <v>4</v>
      </c>
      <c r="F3917" s="165">
        <f>+WEEKDAY(ExportsELAP[[#This Row],[Date Prevailing]],1)</f>
        <v>2</v>
      </c>
      <c r="G3917" s="165">
        <f>+COUNTIFS(ECR_Hours!$K$6:$K$7,ExportsELAP[[#This Row],[Date Prevailing]])</f>
        <v>0</v>
      </c>
      <c r="H3917" s="165">
        <f t="shared" si="247"/>
        <v>2</v>
      </c>
      <c r="I3917" s="166">
        <f>+Exports!G3920</f>
        <v>38.277800000000006</v>
      </c>
      <c r="J3917" s="166">
        <f>+'ELAP_IPCO-APND'!D3920</f>
        <v>-6.3685600000000004</v>
      </c>
      <c r="K3917" s="166">
        <f>+(ExportsELAP[[#This Row],[Exports kWh - MPT]]/1000)*ExportsELAP[[#This Row],[EIM Price]]</f>
        <v>-0.24377446596800006</v>
      </c>
      <c r="L3917" s="167" t="str">
        <f>+INDEX(ECR_Hours!$I$12:$I$15,MATCH(ExportsELAP[[#This Row],[Date Prevailing]],ECR_Hours!$H$12:$H$15,1))</f>
        <v>S</v>
      </c>
      <c r="M3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8" spans="1:13" x14ac:dyDescent="0.25">
      <c r="A3918" s="164">
        <f>+Exports!A3921</f>
        <v>44725</v>
      </c>
      <c r="B3918" s="165">
        <f t="shared" si="244"/>
        <v>2022</v>
      </c>
      <c r="C3918" s="165">
        <f t="shared" si="245"/>
        <v>6</v>
      </c>
      <c r="D3918" s="165">
        <f t="shared" si="246"/>
        <v>13</v>
      </c>
      <c r="E3918" s="165">
        <f>+Exports!B3921</f>
        <v>5</v>
      </c>
      <c r="F3918" s="165">
        <f>+WEEKDAY(ExportsELAP[[#This Row],[Date Prevailing]],1)</f>
        <v>2</v>
      </c>
      <c r="G3918" s="165">
        <f>+COUNTIFS(ECR_Hours!$K$6:$K$7,ExportsELAP[[#This Row],[Date Prevailing]])</f>
        <v>0</v>
      </c>
      <c r="H3918" s="165">
        <f t="shared" si="247"/>
        <v>2</v>
      </c>
      <c r="I3918" s="166">
        <f>+Exports!G3921</f>
        <v>42.132799999999904</v>
      </c>
      <c r="J3918" s="166">
        <f>+'ELAP_IPCO-APND'!D3921</f>
        <v>-20.554379999999998</v>
      </c>
      <c r="K3918" s="166">
        <f>+(ExportsELAP[[#This Row],[Exports kWh - MPT]]/1000)*ExportsELAP[[#This Row],[EIM Price]]</f>
        <v>-0.86601358166399789</v>
      </c>
      <c r="L3918" s="167" t="str">
        <f>+INDEX(ECR_Hours!$I$12:$I$15,MATCH(ExportsELAP[[#This Row],[Date Prevailing]],ECR_Hours!$H$12:$H$15,1))</f>
        <v>S</v>
      </c>
      <c r="M3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19" spans="1:13" x14ac:dyDescent="0.25">
      <c r="A3919" s="164">
        <f>+Exports!A3922</f>
        <v>44725</v>
      </c>
      <c r="B3919" s="165">
        <f t="shared" si="244"/>
        <v>2022</v>
      </c>
      <c r="C3919" s="165">
        <f t="shared" si="245"/>
        <v>6</v>
      </c>
      <c r="D3919" s="165">
        <f t="shared" si="246"/>
        <v>13</v>
      </c>
      <c r="E3919" s="165">
        <f>+Exports!B3922</f>
        <v>6</v>
      </c>
      <c r="F3919" s="165">
        <f>+WEEKDAY(ExportsELAP[[#This Row],[Date Prevailing]],1)</f>
        <v>2</v>
      </c>
      <c r="G3919" s="165">
        <f>+COUNTIFS(ECR_Hours!$K$6:$K$7,ExportsELAP[[#This Row],[Date Prevailing]])</f>
        <v>0</v>
      </c>
      <c r="H3919" s="165">
        <f t="shared" si="247"/>
        <v>2</v>
      </c>
      <c r="I3919" s="166">
        <f>+Exports!G3922</f>
        <v>38.531199999999998</v>
      </c>
      <c r="J3919" s="166">
        <f>+'ELAP_IPCO-APND'!D3922</f>
        <v>3.2461700000000002</v>
      </c>
      <c r="K3919" s="166">
        <f>+(ExportsELAP[[#This Row],[Exports kWh - MPT]]/1000)*ExportsELAP[[#This Row],[EIM Price]]</f>
        <v>0.12507882550400001</v>
      </c>
      <c r="L3919" s="167" t="str">
        <f>+INDEX(ECR_Hours!$I$12:$I$15,MATCH(ExportsELAP[[#This Row],[Date Prevailing]],ECR_Hours!$H$12:$H$15,1))</f>
        <v>S</v>
      </c>
      <c r="M3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0" spans="1:13" x14ac:dyDescent="0.25">
      <c r="A3920" s="164">
        <f>+Exports!A3923</f>
        <v>44725</v>
      </c>
      <c r="B3920" s="165">
        <f t="shared" si="244"/>
        <v>2022</v>
      </c>
      <c r="C3920" s="165">
        <f t="shared" si="245"/>
        <v>6</v>
      </c>
      <c r="D3920" s="165">
        <f t="shared" si="246"/>
        <v>13</v>
      </c>
      <c r="E3920" s="165">
        <f>+Exports!B3923</f>
        <v>7</v>
      </c>
      <c r="F3920" s="165">
        <f>+WEEKDAY(ExportsELAP[[#This Row],[Date Prevailing]],1)</f>
        <v>2</v>
      </c>
      <c r="G3920" s="165">
        <f>+COUNTIFS(ECR_Hours!$K$6:$K$7,ExportsELAP[[#This Row],[Date Prevailing]])</f>
        <v>0</v>
      </c>
      <c r="H3920" s="165">
        <f t="shared" si="247"/>
        <v>2</v>
      </c>
      <c r="I3920" s="166">
        <f>+Exports!G3923</f>
        <v>434.72900000000004</v>
      </c>
      <c r="J3920" s="166">
        <f>+'ELAP_IPCO-APND'!D3923</f>
        <v>-17.663810000000002</v>
      </c>
      <c r="K3920" s="166">
        <f>+(ExportsELAP[[#This Row],[Exports kWh - MPT]]/1000)*ExportsELAP[[#This Row],[EIM Price]]</f>
        <v>-7.6789704574900011</v>
      </c>
      <c r="L3920" s="167" t="str">
        <f>+INDEX(ECR_Hours!$I$12:$I$15,MATCH(ExportsELAP[[#This Row],[Date Prevailing]],ECR_Hours!$H$12:$H$15,1))</f>
        <v>S</v>
      </c>
      <c r="M3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1" spans="1:13" x14ac:dyDescent="0.25">
      <c r="A3921" s="164">
        <f>+Exports!A3924</f>
        <v>44725</v>
      </c>
      <c r="B3921" s="165">
        <f t="shared" si="244"/>
        <v>2022</v>
      </c>
      <c r="C3921" s="165">
        <f t="shared" si="245"/>
        <v>6</v>
      </c>
      <c r="D3921" s="165">
        <f t="shared" si="246"/>
        <v>13</v>
      </c>
      <c r="E3921" s="165">
        <f>+Exports!B3924</f>
        <v>8</v>
      </c>
      <c r="F3921" s="165">
        <f>+WEEKDAY(ExportsELAP[[#This Row],[Date Prevailing]],1)</f>
        <v>2</v>
      </c>
      <c r="G3921" s="165">
        <f>+COUNTIFS(ECR_Hours!$K$6:$K$7,ExportsELAP[[#This Row],[Date Prevailing]])</f>
        <v>0</v>
      </c>
      <c r="H3921" s="165">
        <f t="shared" si="247"/>
        <v>2</v>
      </c>
      <c r="I3921" s="166">
        <f>+Exports!G3924</f>
        <v>3282.0191</v>
      </c>
      <c r="J3921" s="166">
        <f>+'ELAP_IPCO-APND'!D3924</f>
        <v>-9.0345899999999997</v>
      </c>
      <c r="K3921" s="166">
        <f>+(ExportsELAP[[#This Row],[Exports kWh - MPT]]/1000)*ExportsELAP[[#This Row],[EIM Price]]</f>
        <v>-29.651696940668998</v>
      </c>
      <c r="L3921" s="167" t="str">
        <f>+INDEX(ECR_Hours!$I$12:$I$15,MATCH(ExportsELAP[[#This Row],[Date Prevailing]],ECR_Hours!$H$12:$H$15,1))</f>
        <v>S</v>
      </c>
      <c r="M3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2" spans="1:13" x14ac:dyDescent="0.25">
      <c r="A3922" s="164">
        <f>+Exports!A3925</f>
        <v>44725</v>
      </c>
      <c r="B3922" s="165">
        <f t="shared" si="244"/>
        <v>2022</v>
      </c>
      <c r="C3922" s="165">
        <f t="shared" si="245"/>
        <v>6</v>
      </c>
      <c r="D3922" s="165">
        <f t="shared" si="246"/>
        <v>13</v>
      </c>
      <c r="E3922" s="165">
        <f>+Exports!B3925</f>
        <v>9</v>
      </c>
      <c r="F3922" s="165">
        <f>+WEEKDAY(ExportsELAP[[#This Row],[Date Prevailing]],1)</f>
        <v>2</v>
      </c>
      <c r="G3922" s="165">
        <f>+COUNTIFS(ECR_Hours!$K$6:$K$7,ExportsELAP[[#This Row],[Date Prevailing]])</f>
        <v>0</v>
      </c>
      <c r="H3922" s="165">
        <f t="shared" si="247"/>
        <v>2</v>
      </c>
      <c r="I3922" s="166">
        <f>+Exports!G3925</f>
        <v>10125.8748</v>
      </c>
      <c r="J3922" s="166">
        <f>+'ELAP_IPCO-APND'!D3925</f>
        <v>6.5244499999999999</v>
      </c>
      <c r="K3922" s="166">
        <f>+(ExportsELAP[[#This Row],[Exports kWh - MPT]]/1000)*ExportsELAP[[#This Row],[EIM Price]]</f>
        <v>66.065763838859993</v>
      </c>
      <c r="L3922" s="167" t="str">
        <f>+INDEX(ECR_Hours!$I$12:$I$15,MATCH(ExportsELAP[[#This Row],[Date Prevailing]],ECR_Hours!$H$12:$H$15,1))</f>
        <v>S</v>
      </c>
      <c r="M3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3" spans="1:13" x14ac:dyDescent="0.25">
      <c r="A3923" s="164">
        <f>+Exports!A3926</f>
        <v>44725</v>
      </c>
      <c r="B3923" s="165">
        <f t="shared" si="244"/>
        <v>2022</v>
      </c>
      <c r="C3923" s="165">
        <f t="shared" si="245"/>
        <v>6</v>
      </c>
      <c r="D3923" s="165">
        <f t="shared" si="246"/>
        <v>13</v>
      </c>
      <c r="E3923" s="165">
        <f>+Exports!B3926</f>
        <v>10</v>
      </c>
      <c r="F3923" s="165">
        <f>+WEEKDAY(ExportsELAP[[#This Row],[Date Prevailing]],1)</f>
        <v>2</v>
      </c>
      <c r="G3923" s="165">
        <f>+COUNTIFS(ECR_Hours!$K$6:$K$7,ExportsELAP[[#This Row],[Date Prevailing]])</f>
        <v>0</v>
      </c>
      <c r="H3923" s="165">
        <f t="shared" si="247"/>
        <v>2</v>
      </c>
      <c r="I3923" s="166">
        <f>+Exports!G3926</f>
        <v>21490.868699999999</v>
      </c>
      <c r="J3923" s="166">
        <f>+'ELAP_IPCO-APND'!D3926</f>
        <v>1.1172899999999999</v>
      </c>
      <c r="K3923" s="166">
        <f>+(ExportsELAP[[#This Row],[Exports kWh - MPT]]/1000)*ExportsELAP[[#This Row],[EIM Price]]</f>
        <v>24.011532689822999</v>
      </c>
      <c r="L3923" s="167" t="str">
        <f>+INDEX(ECR_Hours!$I$12:$I$15,MATCH(ExportsELAP[[#This Row],[Date Prevailing]],ECR_Hours!$H$12:$H$15,1))</f>
        <v>S</v>
      </c>
      <c r="M3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4" spans="1:13" x14ac:dyDescent="0.25">
      <c r="A3924" s="164">
        <f>+Exports!A3927</f>
        <v>44725</v>
      </c>
      <c r="B3924" s="165">
        <f t="shared" si="244"/>
        <v>2022</v>
      </c>
      <c r="C3924" s="165">
        <f t="shared" si="245"/>
        <v>6</v>
      </c>
      <c r="D3924" s="165">
        <f t="shared" si="246"/>
        <v>13</v>
      </c>
      <c r="E3924" s="165">
        <f>+Exports!B3927</f>
        <v>11</v>
      </c>
      <c r="F3924" s="165">
        <f>+WEEKDAY(ExportsELAP[[#This Row],[Date Prevailing]],1)</f>
        <v>2</v>
      </c>
      <c r="G3924" s="165">
        <f>+COUNTIFS(ECR_Hours!$K$6:$K$7,ExportsELAP[[#This Row],[Date Prevailing]])</f>
        <v>0</v>
      </c>
      <c r="H3924" s="165">
        <f t="shared" si="247"/>
        <v>2</v>
      </c>
      <c r="I3924" s="166">
        <f>+Exports!G3927</f>
        <v>29128.945500000002</v>
      </c>
      <c r="J3924" s="166">
        <f>+'ELAP_IPCO-APND'!D3927</f>
        <v>-2.9673699999999998</v>
      </c>
      <c r="K3924" s="166">
        <f>+(ExportsELAP[[#This Row],[Exports kWh - MPT]]/1000)*ExportsELAP[[#This Row],[EIM Price]]</f>
        <v>-86.436359008335003</v>
      </c>
      <c r="L3924" s="167" t="str">
        <f>+INDEX(ECR_Hours!$I$12:$I$15,MATCH(ExportsELAP[[#This Row],[Date Prevailing]],ECR_Hours!$H$12:$H$15,1))</f>
        <v>S</v>
      </c>
      <c r="M3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5" spans="1:13" x14ac:dyDescent="0.25">
      <c r="A3925" s="164">
        <f>+Exports!A3928</f>
        <v>44725</v>
      </c>
      <c r="B3925" s="165">
        <f t="shared" si="244"/>
        <v>2022</v>
      </c>
      <c r="C3925" s="165">
        <f t="shared" si="245"/>
        <v>6</v>
      </c>
      <c r="D3925" s="165">
        <f t="shared" si="246"/>
        <v>13</v>
      </c>
      <c r="E3925" s="165">
        <f>+Exports!B3928</f>
        <v>12</v>
      </c>
      <c r="F3925" s="165">
        <f>+WEEKDAY(ExportsELAP[[#This Row],[Date Prevailing]],1)</f>
        <v>2</v>
      </c>
      <c r="G3925" s="165">
        <f>+COUNTIFS(ECR_Hours!$K$6:$K$7,ExportsELAP[[#This Row],[Date Prevailing]])</f>
        <v>0</v>
      </c>
      <c r="H3925" s="165">
        <f t="shared" si="247"/>
        <v>2</v>
      </c>
      <c r="I3925" s="166">
        <f>+Exports!G3928</f>
        <v>32270.549899999998</v>
      </c>
      <c r="J3925" s="166">
        <f>+'ELAP_IPCO-APND'!D3928</f>
        <v>-13.64303</v>
      </c>
      <c r="K3925" s="166">
        <f>+(ExportsELAP[[#This Row],[Exports kWh - MPT]]/1000)*ExportsELAP[[#This Row],[EIM Price]]</f>
        <v>-440.26808040219697</v>
      </c>
      <c r="L3925" s="167" t="str">
        <f>+INDEX(ECR_Hours!$I$12:$I$15,MATCH(ExportsELAP[[#This Row],[Date Prevailing]],ECR_Hours!$H$12:$H$15,1))</f>
        <v>S</v>
      </c>
      <c r="M3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6" spans="1:13" x14ac:dyDescent="0.25">
      <c r="A3926" s="164">
        <f>+Exports!A3929</f>
        <v>44725</v>
      </c>
      <c r="B3926" s="165">
        <f t="shared" si="244"/>
        <v>2022</v>
      </c>
      <c r="C3926" s="165">
        <f t="shared" si="245"/>
        <v>6</v>
      </c>
      <c r="D3926" s="165">
        <f t="shared" si="246"/>
        <v>13</v>
      </c>
      <c r="E3926" s="165">
        <f>+Exports!B3929</f>
        <v>13</v>
      </c>
      <c r="F3926" s="165">
        <f>+WEEKDAY(ExportsELAP[[#This Row],[Date Prevailing]],1)</f>
        <v>2</v>
      </c>
      <c r="G3926" s="165">
        <f>+COUNTIFS(ECR_Hours!$K$6:$K$7,ExportsELAP[[#This Row],[Date Prevailing]])</f>
        <v>0</v>
      </c>
      <c r="H3926" s="165">
        <f t="shared" si="247"/>
        <v>2</v>
      </c>
      <c r="I3926" s="166">
        <f>+Exports!G3929</f>
        <v>36368.219499999992</v>
      </c>
      <c r="J3926" s="166">
        <f>+'ELAP_IPCO-APND'!D3929</f>
        <v>-5.1139999999999998E-2</v>
      </c>
      <c r="K3926" s="166">
        <f>+(ExportsELAP[[#This Row],[Exports kWh - MPT]]/1000)*ExportsELAP[[#This Row],[EIM Price]]</f>
        <v>-1.8598707452299996</v>
      </c>
      <c r="L3926" s="167" t="str">
        <f>+INDEX(ECR_Hours!$I$12:$I$15,MATCH(ExportsELAP[[#This Row],[Date Prevailing]],ECR_Hours!$H$12:$H$15,1))</f>
        <v>S</v>
      </c>
      <c r="M3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7" spans="1:13" x14ac:dyDescent="0.25">
      <c r="A3927" s="164">
        <f>+Exports!A3930</f>
        <v>44725</v>
      </c>
      <c r="B3927" s="165">
        <f t="shared" si="244"/>
        <v>2022</v>
      </c>
      <c r="C3927" s="165">
        <f t="shared" si="245"/>
        <v>6</v>
      </c>
      <c r="D3927" s="165">
        <f t="shared" si="246"/>
        <v>13</v>
      </c>
      <c r="E3927" s="165">
        <f>+Exports!B3930</f>
        <v>14</v>
      </c>
      <c r="F3927" s="165">
        <f>+WEEKDAY(ExportsELAP[[#This Row],[Date Prevailing]],1)</f>
        <v>2</v>
      </c>
      <c r="G3927" s="165">
        <f>+COUNTIFS(ECR_Hours!$K$6:$K$7,ExportsELAP[[#This Row],[Date Prevailing]])</f>
        <v>0</v>
      </c>
      <c r="H3927" s="165">
        <f t="shared" si="247"/>
        <v>2</v>
      </c>
      <c r="I3927" s="166">
        <f>+Exports!G3930</f>
        <v>41358.442300000002</v>
      </c>
      <c r="J3927" s="166">
        <f>+'ELAP_IPCO-APND'!D3930</f>
        <v>-3.7330000000000002E-2</v>
      </c>
      <c r="K3927" s="166">
        <f>+(ExportsELAP[[#This Row],[Exports kWh - MPT]]/1000)*ExportsELAP[[#This Row],[EIM Price]]</f>
        <v>-1.5439106510590002</v>
      </c>
      <c r="L3927" s="167" t="str">
        <f>+INDEX(ECR_Hours!$I$12:$I$15,MATCH(ExportsELAP[[#This Row],[Date Prevailing]],ECR_Hours!$H$12:$H$15,1))</f>
        <v>S</v>
      </c>
      <c r="M3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8" spans="1:13" x14ac:dyDescent="0.25">
      <c r="A3928" s="164">
        <f>+Exports!A3931</f>
        <v>44725</v>
      </c>
      <c r="B3928" s="165">
        <f t="shared" si="244"/>
        <v>2022</v>
      </c>
      <c r="C3928" s="165">
        <f t="shared" si="245"/>
        <v>6</v>
      </c>
      <c r="D3928" s="165">
        <f t="shared" si="246"/>
        <v>13</v>
      </c>
      <c r="E3928" s="165">
        <f>+Exports!B3931</f>
        <v>15</v>
      </c>
      <c r="F3928" s="165">
        <f>+WEEKDAY(ExportsELAP[[#This Row],[Date Prevailing]],1)</f>
        <v>2</v>
      </c>
      <c r="G3928" s="165">
        <f>+COUNTIFS(ECR_Hours!$K$6:$K$7,ExportsELAP[[#This Row],[Date Prevailing]])</f>
        <v>0</v>
      </c>
      <c r="H3928" s="165">
        <f t="shared" si="247"/>
        <v>2</v>
      </c>
      <c r="I3928" s="166">
        <f>+Exports!G3931</f>
        <v>46241.544200000004</v>
      </c>
      <c r="J3928" s="166">
        <f>+'ELAP_IPCO-APND'!D3931</f>
        <v>-0.39513999999999999</v>
      </c>
      <c r="K3928" s="166">
        <f>+(ExportsELAP[[#This Row],[Exports kWh - MPT]]/1000)*ExportsELAP[[#This Row],[EIM Price]]</f>
        <v>-18.271883775188002</v>
      </c>
      <c r="L3928" s="167" t="str">
        <f>+INDEX(ECR_Hours!$I$12:$I$15,MATCH(ExportsELAP[[#This Row],[Date Prevailing]],ECR_Hours!$H$12:$H$15,1))</f>
        <v>S</v>
      </c>
      <c r="M3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29" spans="1:13" x14ac:dyDescent="0.25">
      <c r="A3929" s="164">
        <f>+Exports!A3932</f>
        <v>44725</v>
      </c>
      <c r="B3929" s="165">
        <f t="shared" si="244"/>
        <v>2022</v>
      </c>
      <c r="C3929" s="165">
        <f t="shared" si="245"/>
        <v>6</v>
      </c>
      <c r="D3929" s="165">
        <f t="shared" si="246"/>
        <v>13</v>
      </c>
      <c r="E3929" s="165">
        <f>+Exports!B3932</f>
        <v>16</v>
      </c>
      <c r="F3929" s="165">
        <f>+WEEKDAY(ExportsELAP[[#This Row],[Date Prevailing]],1)</f>
        <v>2</v>
      </c>
      <c r="G3929" s="165">
        <f>+COUNTIFS(ECR_Hours!$K$6:$K$7,ExportsELAP[[#This Row],[Date Prevailing]])</f>
        <v>0</v>
      </c>
      <c r="H3929" s="165">
        <f t="shared" si="247"/>
        <v>2</v>
      </c>
      <c r="I3929" s="166">
        <f>+Exports!G3932</f>
        <v>42275.891000000003</v>
      </c>
      <c r="J3929" s="166">
        <f>+'ELAP_IPCO-APND'!D3932</f>
        <v>-2.1676500000000001</v>
      </c>
      <c r="K3929" s="166">
        <f>+(ExportsELAP[[#This Row],[Exports kWh - MPT]]/1000)*ExportsELAP[[#This Row],[EIM Price]]</f>
        <v>-91.639335126150002</v>
      </c>
      <c r="L3929" s="167" t="str">
        <f>+INDEX(ECR_Hours!$I$12:$I$15,MATCH(ExportsELAP[[#This Row],[Date Prevailing]],ECR_Hours!$H$12:$H$15,1))</f>
        <v>S</v>
      </c>
      <c r="M3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0" spans="1:13" x14ac:dyDescent="0.25">
      <c r="A3930" s="164">
        <f>+Exports!A3933</f>
        <v>44725</v>
      </c>
      <c r="B3930" s="165">
        <f t="shared" si="244"/>
        <v>2022</v>
      </c>
      <c r="C3930" s="165">
        <f t="shared" si="245"/>
        <v>6</v>
      </c>
      <c r="D3930" s="165">
        <f t="shared" si="246"/>
        <v>13</v>
      </c>
      <c r="E3930" s="165">
        <f>+Exports!B3933</f>
        <v>17</v>
      </c>
      <c r="F3930" s="165">
        <f>+WEEKDAY(ExportsELAP[[#This Row],[Date Prevailing]],1)</f>
        <v>2</v>
      </c>
      <c r="G3930" s="165">
        <f>+COUNTIFS(ECR_Hours!$K$6:$K$7,ExportsELAP[[#This Row],[Date Prevailing]])</f>
        <v>0</v>
      </c>
      <c r="H3930" s="165">
        <f t="shared" si="247"/>
        <v>2</v>
      </c>
      <c r="I3930" s="166">
        <f>+Exports!G3933</f>
        <v>34481.2232</v>
      </c>
      <c r="J3930" s="166">
        <f>+'ELAP_IPCO-APND'!D3933</f>
        <v>-10.28337</v>
      </c>
      <c r="K3930" s="166">
        <f>+(ExportsELAP[[#This Row],[Exports kWh - MPT]]/1000)*ExportsELAP[[#This Row],[EIM Price]]</f>
        <v>-354.58317621818401</v>
      </c>
      <c r="L3930" s="167" t="str">
        <f>+INDEX(ECR_Hours!$I$12:$I$15,MATCH(ExportsELAP[[#This Row],[Date Prevailing]],ECR_Hours!$H$12:$H$15,1))</f>
        <v>S</v>
      </c>
      <c r="M3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1" spans="1:13" x14ac:dyDescent="0.25">
      <c r="A3931" s="164">
        <f>+Exports!A3934</f>
        <v>44725</v>
      </c>
      <c r="B3931" s="165">
        <f t="shared" si="244"/>
        <v>2022</v>
      </c>
      <c r="C3931" s="165">
        <f t="shared" si="245"/>
        <v>6</v>
      </c>
      <c r="D3931" s="165">
        <f t="shared" si="246"/>
        <v>13</v>
      </c>
      <c r="E3931" s="165">
        <f>+Exports!B3934</f>
        <v>18</v>
      </c>
      <c r="F3931" s="165">
        <f>+WEEKDAY(ExportsELAP[[#This Row],[Date Prevailing]],1)</f>
        <v>2</v>
      </c>
      <c r="G3931" s="165">
        <f>+COUNTIFS(ECR_Hours!$K$6:$K$7,ExportsELAP[[#This Row],[Date Prevailing]])</f>
        <v>0</v>
      </c>
      <c r="H3931" s="165">
        <f t="shared" si="247"/>
        <v>2</v>
      </c>
      <c r="I3931" s="166">
        <f>+Exports!G3934</f>
        <v>27420.074999999997</v>
      </c>
      <c r="J3931" s="166">
        <f>+'ELAP_IPCO-APND'!D3934</f>
        <v>-4.3575900000000001</v>
      </c>
      <c r="K3931" s="166">
        <f>+(ExportsELAP[[#This Row],[Exports kWh - MPT]]/1000)*ExportsELAP[[#This Row],[EIM Price]]</f>
        <v>-119.48544461924999</v>
      </c>
      <c r="L3931" s="167" t="str">
        <f>+INDEX(ECR_Hours!$I$12:$I$15,MATCH(ExportsELAP[[#This Row],[Date Prevailing]],ECR_Hours!$H$12:$H$15,1))</f>
        <v>S</v>
      </c>
      <c r="M3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2" spans="1:13" x14ac:dyDescent="0.25">
      <c r="A3932" s="164">
        <f>+Exports!A3935</f>
        <v>44725</v>
      </c>
      <c r="B3932" s="165">
        <f t="shared" si="244"/>
        <v>2022</v>
      </c>
      <c r="C3932" s="165">
        <f t="shared" si="245"/>
        <v>6</v>
      </c>
      <c r="D3932" s="165">
        <f t="shared" si="246"/>
        <v>13</v>
      </c>
      <c r="E3932" s="165">
        <f>+Exports!B3935</f>
        <v>19</v>
      </c>
      <c r="F3932" s="165">
        <f>+WEEKDAY(ExportsELAP[[#This Row],[Date Prevailing]],1)</f>
        <v>2</v>
      </c>
      <c r="G3932" s="165">
        <f>+COUNTIFS(ECR_Hours!$K$6:$K$7,ExportsELAP[[#This Row],[Date Prevailing]])</f>
        <v>0</v>
      </c>
      <c r="H3932" s="165">
        <f t="shared" si="247"/>
        <v>2</v>
      </c>
      <c r="I3932" s="166">
        <f>+Exports!G3935</f>
        <v>18573.0946</v>
      </c>
      <c r="J3932" s="166">
        <f>+'ELAP_IPCO-APND'!D3935</f>
        <v>-5.30497</v>
      </c>
      <c r="K3932" s="166">
        <f>+(ExportsELAP[[#This Row],[Exports kWh - MPT]]/1000)*ExportsELAP[[#This Row],[EIM Price]]</f>
        <v>-98.529709660161998</v>
      </c>
      <c r="L3932" s="167" t="str">
        <f>+INDEX(ECR_Hours!$I$12:$I$15,MATCH(ExportsELAP[[#This Row],[Date Prevailing]],ECR_Hours!$H$12:$H$15,1))</f>
        <v>S</v>
      </c>
      <c r="M3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3" spans="1:13" x14ac:dyDescent="0.25">
      <c r="A3933" s="164">
        <f>+Exports!A3936</f>
        <v>44725</v>
      </c>
      <c r="B3933" s="165">
        <f t="shared" si="244"/>
        <v>2022</v>
      </c>
      <c r="C3933" s="165">
        <f t="shared" si="245"/>
        <v>6</v>
      </c>
      <c r="D3933" s="165">
        <f t="shared" si="246"/>
        <v>13</v>
      </c>
      <c r="E3933" s="165">
        <f>+Exports!B3936</f>
        <v>20</v>
      </c>
      <c r="F3933" s="165">
        <f>+WEEKDAY(ExportsELAP[[#This Row],[Date Prevailing]],1)</f>
        <v>2</v>
      </c>
      <c r="G3933" s="165">
        <f>+COUNTIFS(ECR_Hours!$K$6:$K$7,ExportsELAP[[#This Row],[Date Prevailing]])</f>
        <v>0</v>
      </c>
      <c r="H3933" s="165">
        <f t="shared" si="247"/>
        <v>2</v>
      </c>
      <c r="I3933" s="166">
        <f>+Exports!G3936</f>
        <v>8232.9675999999999</v>
      </c>
      <c r="J3933" s="166">
        <f>+'ELAP_IPCO-APND'!D3936</f>
        <v>9.8426299999999998</v>
      </c>
      <c r="K3933" s="166">
        <f>+(ExportsELAP[[#This Row],[Exports kWh - MPT]]/1000)*ExportsELAP[[#This Row],[EIM Price]]</f>
        <v>81.034053888787994</v>
      </c>
      <c r="L3933" s="167" t="str">
        <f>+INDEX(ECR_Hours!$I$12:$I$15,MATCH(ExportsELAP[[#This Row],[Date Prevailing]],ECR_Hours!$H$12:$H$15,1))</f>
        <v>S</v>
      </c>
      <c r="M3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4" spans="1:13" x14ac:dyDescent="0.25">
      <c r="A3934" s="164">
        <f>+Exports!A3937</f>
        <v>44725</v>
      </c>
      <c r="B3934" s="165">
        <f t="shared" si="244"/>
        <v>2022</v>
      </c>
      <c r="C3934" s="165">
        <f t="shared" si="245"/>
        <v>6</v>
      </c>
      <c r="D3934" s="165">
        <f t="shared" si="246"/>
        <v>13</v>
      </c>
      <c r="E3934" s="165">
        <f>+Exports!B3937</f>
        <v>21</v>
      </c>
      <c r="F3934" s="165">
        <f>+WEEKDAY(ExportsELAP[[#This Row],[Date Prevailing]],1)</f>
        <v>2</v>
      </c>
      <c r="G3934" s="165">
        <f>+COUNTIFS(ECR_Hours!$K$6:$K$7,ExportsELAP[[#This Row],[Date Prevailing]])</f>
        <v>0</v>
      </c>
      <c r="H3934" s="165">
        <f t="shared" si="247"/>
        <v>2</v>
      </c>
      <c r="I3934" s="166">
        <f>+Exports!G3937</f>
        <v>1755.3539999999998</v>
      </c>
      <c r="J3934" s="166">
        <f>+'ELAP_IPCO-APND'!D3937</f>
        <v>-5.4981499999999999</v>
      </c>
      <c r="K3934" s="166">
        <f>+(ExportsELAP[[#This Row],[Exports kWh - MPT]]/1000)*ExportsELAP[[#This Row],[EIM Price]]</f>
        <v>-9.6511995950999996</v>
      </c>
      <c r="L3934" s="167" t="str">
        <f>+INDEX(ECR_Hours!$I$12:$I$15,MATCH(ExportsELAP[[#This Row],[Date Prevailing]],ECR_Hours!$H$12:$H$15,1))</f>
        <v>S</v>
      </c>
      <c r="M3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5" spans="1:13" x14ac:dyDescent="0.25">
      <c r="A3935" s="164">
        <f>+Exports!A3938</f>
        <v>44725</v>
      </c>
      <c r="B3935" s="165">
        <f t="shared" si="244"/>
        <v>2022</v>
      </c>
      <c r="C3935" s="165">
        <f t="shared" si="245"/>
        <v>6</v>
      </c>
      <c r="D3935" s="165">
        <f t="shared" si="246"/>
        <v>13</v>
      </c>
      <c r="E3935" s="165">
        <f>+Exports!B3938</f>
        <v>22</v>
      </c>
      <c r="F3935" s="165">
        <f>+WEEKDAY(ExportsELAP[[#This Row],[Date Prevailing]],1)</f>
        <v>2</v>
      </c>
      <c r="G3935" s="165">
        <f>+COUNTIFS(ECR_Hours!$K$6:$K$7,ExportsELAP[[#This Row],[Date Prevailing]])</f>
        <v>0</v>
      </c>
      <c r="H3935" s="165">
        <f t="shared" si="247"/>
        <v>2</v>
      </c>
      <c r="I3935" s="166">
        <f>+Exports!G3938</f>
        <v>54.415900000000001</v>
      </c>
      <c r="J3935" s="166">
        <f>+'ELAP_IPCO-APND'!D3938</f>
        <v>-36.018909999999998</v>
      </c>
      <c r="K3935" s="166">
        <f>+(ExportsELAP[[#This Row],[Exports kWh - MPT]]/1000)*ExportsELAP[[#This Row],[EIM Price]]</f>
        <v>-1.960001404669</v>
      </c>
      <c r="L3935" s="167" t="str">
        <f>+INDEX(ECR_Hours!$I$12:$I$15,MATCH(ExportsELAP[[#This Row],[Date Prevailing]],ECR_Hours!$H$12:$H$15,1))</f>
        <v>S</v>
      </c>
      <c r="M3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6" spans="1:13" x14ac:dyDescent="0.25">
      <c r="A3936" s="164">
        <f>+Exports!A3939</f>
        <v>44725</v>
      </c>
      <c r="B3936" s="165">
        <f t="shared" si="244"/>
        <v>2022</v>
      </c>
      <c r="C3936" s="165">
        <f t="shared" si="245"/>
        <v>6</v>
      </c>
      <c r="D3936" s="165">
        <f t="shared" si="246"/>
        <v>13</v>
      </c>
      <c r="E3936" s="165">
        <f>+Exports!B3939</f>
        <v>23</v>
      </c>
      <c r="F3936" s="165">
        <f>+WEEKDAY(ExportsELAP[[#This Row],[Date Prevailing]],1)</f>
        <v>2</v>
      </c>
      <c r="G3936" s="165">
        <f>+COUNTIFS(ECR_Hours!$K$6:$K$7,ExportsELAP[[#This Row],[Date Prevailing]])</f>
        <v>0</v>
      </c>
      <c r="H3936" s="165">
        <f t="shared" si="247"/>
        <v>2</v>
      </c>
      <c r="I3936" s="166">
        <f>+Exports!G3939</f>
        <v>31.107099999999999</v>
      </c>
      <c r="J3936" s="166">
        <f>+'ELAP_IPCO-APND'!D3939</f>
        <v>-53.770659999999999</v>
      </c>
      <c r="K3936" s="166">
        <f>+(ExportsELAP[[#This Row],[Exports kWh - MPT]]/1000)*ExportsELAP[[#This Row],[EIM Price]]</f>
        <v>-1.6726492976859999</v>
      </c>
      <c r="L3936" s="167" t="str">
        <f>+INDEX(ECR_Hours!$I$12:$I$15,MATCH(ExportsELAP[[#This Row],[Date Prevailing]],ECR_Hours!$H$12:$H$15,1))</f>
        <v>S</v>
      </c>
      <c r="M3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37" spans="1:13" x14ac:dyDescent="0.25">
      <c r="A3937" s="164">
        <f>+Exports!A3940</f>
        <v>44725</v>
      </c>
      <c r="B3937" s="165">
        <f t="shared" si="244"/>
        <v>2022</v>
      </c>
      <c r="C3937" s="165">
        <f t="shared" si="245"/>
        <v>6</v>
      </c>
      <c r="D3937" s="165">
        <f t="shared" si="246"/>
        <v>13</v>
      </c>
      <c r="E3937" s="165">
        <f>+Exports!B3940</f>
        <v>24</v>
      </c>
      <c r="F3937" s="165">
        <f>+WEEKDAY(ExportsELAP[[#This Row],[Date Prevailing]],1)</f>
        <v>2</v>
      </c>
      <c r="G3937" s="165">
        <f>+COUNTIFS(ECR_Hours!$K$6:$K$7,ExportsELAP[[#This Row],[Date Prevailing]])</f>
        <v>0</v>
      </c>
      <c r="H3937" s="165">
        <f t="shared" si="247"/>
        <v>2</v>
      </c>
      <c r="I3937" s="166">
        <f>+Exports!G3940</f>
        <v>32.320599999999899</v>
      </c>
      <c r="J3937" s="166">
        <f>+'ELAP_IPCO-APND'!D3940</f>
        <v>-42.695</v>
      </c>
      <c r="K3937" s="166">
        <f>+(ExportsELAP[[#This Row],[Exports kWh - MPT]]/1000)*ExportsELAP[[#This Row],[EIM Price]]</f>
        <v>-1.3799280169999957</v>
      </c>
      <c r="L3937" s="167" t="str">
        <f>+INDEX(ECR_Hours!$I$12:$I$15,MATCH(ExportsELAP[[#This Row],[Date Prevailing]],ECR_Hours!$H$12:$H$15,1))</f>
        <v>S</v>
      </c>
      <c r="M3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8" spans="1:13" x14ac:dyDescent="0.25">
      <c r="A3938" s="164">
        <f>+Exports!A3941</f>
        <v>44726</v>
      </c>
      <c r="B3938" s="165">
        <f t="shared" si="244"/>
        <v>2022</v>
      </c>
      <c r="C3938" s="165">
        <f t="shared" si="245"/>
        <v>6</v>
      </c>
      <c r="D3938" s="165">
        <f t="shared" si="246"/>
        <v>14</v>
      </c>
      <c r="E3938" s="165">
        <f>+Exports!B3941</f>
        <v>1</v>
      </c>
      <c r="F3938" s="165">
        <f>+WEEKDAY(ExportsELAP[[#This Row],[Date Prevailing]],1)</f>
        <v>3</v>
      </c>
      <c r="G3938" s="165">
        <f>+COUNTIFS(ECR_Hours!$K$6:$K$7,ExportsELAP[[#This Row],[Date Prevailing]])</f>
        <v>0</v>
      </c>
      <c r="H3938" s="165">
        <f t="shared" si="247"/>
        <v>3</v>
      </c>
      <c r="I3938" s="166">
        <f>+Exports!G3941</f>
        <v>41.884299999999996</v>
      </c>
      <c r="J3938" s="166">
        <f>+'ELAP_IPCO-APND'!D3941</f>
        <v>-29.455539999999999</v>
      </c>
      <c r="K3938" s="166">
        <f>+(ExportsELAP[[#This Row],[Exports kWh - MPT]]/1000)*ExportsELAP[[#This Row],[EIM Price]]</f>
        <v>-1.233724674022</v>
      </c>
      <c r="L3938" s="167" t="str">
        <f>+INDEX(ECR_Hours!$I$12:$I$15,MATCH(ExportsELAP[[#This Row],[Date Prevailing]],ECR_Hours!$H$12:$H$15,1))</f>
        <v>S</v>
      </c>
      <c r="M3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39" spans="1:13" x14ac:dyDescent="0.25">
      <c r="A3939" s="164">
        <f>+Exports!A3942</f>
        <v>44726</v>
      </c>
      <c r="B3939" s="165">
        <f t="shared" si="244"/>
        <v>2022</v>
      </c>
      <c r="C3939" s="165">
        <f t="shared" si="245"/>
        <v>6</v>
      </c>
      <c r="D3939" s="165">
        <f t="shared" si="246"/>
        <v>14</v>
      </c>
      <c r="E3939" s="165">
        <f>+Exports!B3942</f>
        <v>2</v>
      </c>
      <c r="F3939" s="165">
        <f>+WEEKDAY(ExportsELAP[[#This Row],[Date Prevailing]],1)</f>
        <v>3</v>
      </c>
      <c r="G3939" s="165">
        <f>+COUNTIFS(ECR_Hours!$K$6:$K$7,ExportsELAP[[#This Row],[Date Prevailing]])</f>
        <v>0</v>
      </c>
      <c r="H3939" s="165">
        <f t="shared" si="247"/>
        <v>3</v>
      </c>
      <c r="I3939" s="166">
        <f>+Exports!G3942</f>
        <v>41.474699999999899</v>
      </c>
      <c r="J3939" s="166">
        <f>+'ELAP_IPCO-APND'!D3942</f>
        <v>-22.70532</v>
      </c>
      <c r="K3939" s="166">
        <f>+(ExportsELAP[[#This Row],[Exports kWh - MPT]]/1000)*ExportsELAP[[#This Row],[EIM Price]]</f>
        <v>-0.94169633540399778</v>
      </c>
      <c r="L3939" s="167" t="str">
        <f>+INDEX(ECR_Hours!$I$12:$I$15,MATCH(ExportsELAP[[#This Row],[Date Prevailing]],ECR_Hours!$H$12:$H$15,1))</f>
        <v>S</v>
      </c>
      <c r="M3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0" spans="1:13" x14ac:dyDescent="0.25">
      <c r="A3940" s="164">
        <f>+Exports!A3943</f>
        <v>44726</v>
      </c>
      <c r="B3940" s="165">
        <f t="shared" si="244"/>
        <v>2022</v>
      </c>
      <c r="C3940" s="165">
        <f t="shared" si="245"/>
        <v>6</v>
      </c>
      <c r="D3940" s="165">
        <f t="shared" si="246"/>
        <v>14</v>
      </c>
      <c r="E3940" s="165">
        <f>+Exports!B3943</f>
        <v>3</v>
      </c>
      <c r="F3940" s="165">
        <f>+WEEKDAY(ExportsELAP[[#This Row],[Date Prevailing]],1)</f>
        <v>3</v>
      </c>
      <c r="G3940" s="165">
        <f>+COUNTIFS(ECR_Hours!$K$6:$K$7,ExportsELAP[[#This Row],[Date Prevailing]])</f>
        <v>0</v>
      </c>
      <c r="H3940" s="165">
        <f t="shared" si="247"/>
        <v>3</v>
      </c>
      <c r="I3940" s="166">
        <f>+Exports!G3943</f>
        <v>38.786699999999996</v>
      </c>
      <c r="J3940" s="166">
        <f>+'ELAP_IPCO-APND'!D3943</f>
        <v>-50.38129</v>
      </c>
      <c r="K3940" s="166">
        <f>+(ExportsELAP[[#This Row],[Exports kWh - MPT]]/1000)*ExportsELAP[[#This Row],[EIM Price]]</f>
        <v>-1.9541239808429998</v>
      </c>
      <c r="L3940" s="167" t="str">
        <f>+INDEX(ECR_Hours!$I$12:$I$15,MATCH(ExportsELAP[[#This Row],[Date Prevailing]],ECR_Hours!$H$12:$H$15,1))</f>
        <v>S</v>
      </c>
      <c r="M3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1" spans="1:13" x14ac:dyDescent="0.25">
      <c r="A3941" s="164">
        <f>+Exports!A3944</f>
        <v>44726</v>
      </c>
      <c r="B3941" s="165">
        <f t="shared" si="244"/>
        <v>2022</v>
      </c>
      <c r="C3941" s="165">
        <f t="shared" si="245"/>
        <v>6</v>
      </c>
      <c r="D3941" s="165">
        <f t="shared" si="246"/>
        <v>14</v>
      </c>
      <c r="E3941" s="165">
        <f>+Exports!B3944</f>
        <v>4</v>
      </c>
      <c r="F3941" s="165">
        <f>+WEEKDAY(ExportsELAP[[#This Row],[Date Prevailing]],1)</f>
        <v>3</v>
      </c>
      <c r="G3941" s="165">
        <f>+COUNTIFS(ECR_Hours!$K$6:$K$7,ExportsELAP[[#This Row],[Date Prevailing]])</f>
        <v>0</v>
      </c>
      <c r="H3941" s="165">
        <f t="shared" si="247"/>
        <v>3</v>
      </c>
      <c r="I3941" s="166">
        <f>+Exports!G3944</f>
        <v>38.563899999999975</v>
      </c>
      <c r="J3941" s="166">
        <f>+'ELAP_IPCO-APND'!D3944</f>
        <v>-51.153889999999997</v>
      </c>
      <c r="K3941" s="166">
        <f>+(ExportsELAP[[#This Row],[Exports kWh - MPT]]/1000)*ExportsELAP[[#This Row],[EIM Price]]</f>
        <v>-1.9726934985709987</v>
      </c>
      <c r="L3941" s="167" t="str">
        <f>+INDEX(ECR_Hours!$I$12:$I$15,MATCH(ExportsELAP[[#This Row],[Date Prevailing]],ECR_Hours!$H$12:$H$15,1))</f>
        <v>S</v>
      </c>
      <c r="M3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2" spans="1:13" x14ac:dyDescent="0.25">
      <c r="A3942" s="164">
        <f>+Exports!A3945</f>
        <v>44726</v>
      </c>
      <c r="B3942" s="165">
        <f t="shared" si="244"/>
        <v>2022</v>
      </c>
      <c r="C3942" s="165">
        <f t="shared" si="245"/>
        <v>6</v>
      </c>
      <c r="D3942" s="165">
        <f t="shared" si="246"/>
        <v>14</v>
      </c>
      <c r="E3942" s="165">
        <f>+Exports!B3945</f>
        <v>5</v>
      </c>
      <c r="F3942" s="165">
        <f>+WEEKDAY(ExportsELAP[[#This Row],[Date Prevailing]],1)</f>
        <v>3</v>
      </c>
      <c r="G3942" s="165">
        <f>+COUNTIFS(ECR_Hours!$K$6:$K$7,ExportsELAP[[#This Row],[Date Prevailing]])</f>
        <v>0</v>
      </c>
      <c r="H3942" s="165">
        <f t="shared" si="247"/>
        <v>3</v>
      </c>
      <c r="I3942" s="166">
        <f>+Exports!G3945</f>
        <v>35.498399999999997</v>
      </c>
      <c r="J3942" s="166">
        <f>+'ELAP_IPCO-APND'!D3945</f>
        <v>-51.683480000000003</v>
      </c>
      <c r="K3942" s="166">
        <f>+(ExportsELAP[[#This Row],[Exports kWh - MPT]]/1000)*ExportsELAP[[#This Row],[EIM Price]]</f>
        <v>-1.8346808464320001</v>
      </c>
      <c r="L3942" s="167" t="str">
        <f>+INDEX(ECR_Hours!$I$12:$I$15,MATCH(ExportsELAP[[#This Row],[Date Prevailing]],ECR_Hours!$H$12:$H$15,1))</f>
        <v>S</v>
      </c>
      <c r="M3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3" spans="1:13" x14ac:dyDescent="0.25">
      <c r="A3943" s="164">
        <f>+Exports!A3946</f>
        <v>44726</v>
      </c>
      <c r="B3943" s="165">
        <f t="shared" si="244"/>
        <v>2022</v>
      </c>
      <c r="C3943" s="165">
        <f t="shared" si="245"/>
        <v>6</v>
      </c>
      <c r="D3943" s="165">
        <f t="shared" si="246"/>
        <v>14</v>
      </c>
      <c r="E3943" s="165">
        <f>+Exports!B3946</f>
        <v>6</v>
      </c>
      <c r="F3943" s="165">
        <f>+WEEKDAY(ExportsELAP[[#This Row],[Date Prevailing]],1)</f>
        <v>3</v>
      </c>
      <c r="G3943" s="165">
        <f>+COUNTIFS(ECR_Hours!$K$6:$K$7,ExportsELAP[[#This Row],[Date Prevailing]])</f>
        <v>0</v>
      </c>
      <c r="H3943" s="165">
        <f t="shared" si="247"/>
        <v>3</v>
      </c>
      <c r="I3943" s="166">
        <f>+Exports!G3946</f>
        <v>36.738799999999998</v>
      </c>
      <c r="J3943" s="166">
        <f>+'ELAP_IPCO-APND'!D3946</f>
        <v>-49.84496</v>
      </c>
      <c r="K3943" s="166">
        <f>+(ExportsELAP[[#This Row],[Exports kWh - MPT]]/1000)*ExportsELAP[[#This Row],[EIM Price]]</f>
        <v>-1.8312440164479997</v>
      </c>
      <c r="L3943" s="167" t="str">
        <f>+INDEX(ECR_Hours!$I$12:$I$15,MATCH(ExportsELAP[[#This Row],[Date Prevailing]],ECR_Hours!$H$12:$H$15,1))</f>
        <v>S</v>
      </c>
      <c r="M3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4" spans="1:13" x14ac:dyDescent="0.25">
      <c r="A3944" s="164">
        <f>+Exports!A3947</f>
        <v>44726</v>
      </c>
      <c r="B3944" s="165">
        <f t="shared" si="244"/>
        <v>2022</v>
      </c>
      <c r="C3944" s="165">
        <f t="shared" si="245"/>
        <v>6</v>
      </c>
      <c r="D3944" s="165">
        <f t="shared" si="246"/>
        <v>14</v>
      </c>
      <c r="E3944" s="165">
        <f>+Exports!B3947</f>
        <v>7</v>
      </c>
      <c r="F3944" s="165">
        <f>+WEEKDAY(ExportsELAP[[#This Row],[Date Prevailing]],1)</f>
        <v>3</v>
      </c>
      <c r="G3944" s="165">
        <f>+COUNTIFS(ECR_Hours!$K$6:$K$7,ExportsELAP[[#This Row],[Date Prevailing]])</f>
        <v>0</v>
      </c>
      <c r="H3944" s="165">
        <f t="shared" si="247"/>
        <v>3</v>
      </c>
      <c r="I3944" s="166">
        <f>+Exports!G3947</f>
        <v>729.44410000000005</v>
      </c>
      <c r="J3944" s="166">
        <f>+'ELAP_IPCO-APND'!D3947</f>
        <v>-14.06465</v>
      </c>
      <c r="K3944" s="166">
        <f>+(ExportsELAP[[#This Row],[Exports kWh - MPT]]/1000)*ExportsELAP[[#This Row],[EIM Price]]</f>
        <v>-10.259375961065</v>
      </c>
      <c r="L3944" s="167" t="str">
        <f>+INDEX(ECR_Hours!$I$12:$I$15,MATCH(ExportsELAP[[#This Row],[Date Prevailing]],ECR_Hours!$H$12:$H$15,1))</f>
        <v>S</v>
      </c>
      <c r="M3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5" spans="1:13" x14ac:dyDescent="0.25">
      <c r="A3945" s="164">
        <f>+Exports!A3948</f>
        <v>44726</v>
      </c>
      <c r="B3945" s="165">
        <f t="shared" si="244"/>
        <v>2022</v>
      </c>
      <c r="C3945" s="165">
        <f t="shared" si="245"/>
        <v>6</v>
      </c>
      <c r="D3945" s="165">
        <f t="shared" si="246"/>
        <v>14</v>
      </c>
      <c r="E3945" s="165">
        <f>+Exports!B3948</f>
        <v>8</v>
      </c>
      <c r="F3945" s="165">
        <f>+WEEKDAY(ExportsELAP[[#This Row],[Date Prevailing]],1)</f>
        <v>3</v>
      </c>
      <c r="G3945" s="165">
        <f>+COUNTIFS(ECR_Hours!$K$6:$K$7,ExportsELAP[[#This Row],[Date Prevailing]])</f>
        <v>0</v>
      </c>
      <c r="H3945" s="165">
        <f t="shared" si="247"/>
        <v>3</v>
      </c>
      <c r="I3945" s="166">
        <f>+Exports!G3948</f>
        <v>5340.1347000000005</v>
      </c>
      <c r="J3945" s="166">
        <f>+'ELAP_IPCO-APND'!D3948</f>
        <v>6.8010000000000002</v>
      </c>
      <c r="K3945" s="166">
        <f>+(ExportsELAP[[#This Row],[Exports kWh - MPT]]/1000)*ExportsELAP[[#This Row],[EIM Price]]</f>
        <v>36.318256094700004</v>
      </c>
      <c r="L3945" s="167" t="str">
        <f>+INDEX(ECR_Hours!$I$12:$I$15,MATCH(ExportsELAP[[#This Row],[Date Prevailing]],ECR_Hours!$H$12:$H$15,1))</f>
        <v>S</v>
      </c>
      <c r="M3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6" spans="1:13" x14ac:dyDescent="0.25">
      <c r="A3946" s="164">
        <f>+Exports!A3949</f>
        <v>44726</v>
      </c>
      <c r="B3946" s="165">
        <f t="shared" si="244"/>
        <v>2022</v>
      </c>
      <c r="C3946" s="165">
        <f t="shared" si="245"/>
        <v>6</v>
      </c>
      <c r="D3946" s="165">
        <f t="shared" si="246"/>
        <v>14</v>
      </c>
      <c r="E3946" s="165">
        <f>+Exports!B3949</f>
        <v>9</v>
      </c>
      <c r="F3946" s="165">
        <f>+WEEKDAY(ExportsELAP[[#This Row],[Date Prevailing]],1)</f>
        <v>3</v>
      </c>
      <c r="G3946" s="165">
        <f>+COUNTIFS(ECR_Hours!$K$6:$K$7,ExportsELAP[[#This Row],[Date Prevailing]])</f>
        <v>0</v>
      </c>
      <c r="H3946" s="165">
        <f t="shared" si="247"/>
        <v>3</v>
      </c>
      <c r="I3946" s="166">
        <f>+Exports!G3949</f>
        <v>15884.008099999999</v>
      </c>
      <c r="J3946" s="166">
        <f>+'ELAP_IPCO-APND'!D3949</f>
        <v>-8.5292499999999993</v>
      </c>
      <c r="K3946" s="166">
        <f>+(ExportsELAP[[#This Row],[Exports kWh - MPT]]/1000)*ExportsELAP[[#This Row],[EIM Price]]</f>
        <v>-135.47867608692499</v>
      </c>
      <c r="L3946" s="167" t="str">
        <f>+INDEX(ECR_Hours!$I$12:$I$15,MATCH(ExportsELAP[[#This Row],[Date Prevailing]],ECR_Hours!$H$12:$H$15,1))</f>
        <v>S</v>
      </c>
      <c r="M3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7" spans="1:13" x14ac:dyDescent="0.25">
      <c r="A3947" s="164">
        <f>+Exports!A3950</f>
        <v>44726</v>
      </c>
      <c r="B3947" s="165">
        <f t="shared" si="244"/>
        <v>2022</v>
      </c>
      <c r="C3947" s="165">
        <f t="shared" si="245"/>
        <v>6</v>
      </c>
      <c r="D3947" s="165">
        <f t="shared" si="246"/>
        <v>14</v>
      </c>
      <c r="E3947" s="165">
        <f>+Exports!B3950</f>
        <v>10</v>
      </c>
      <c r="F3947" s="165">
        <f>+WEEKDAY(ExportsELAP[[#This Row],[Date Prevailing]],1)</f>
        <v>3</v>
      </c>
      <c r="G3947" s="165">
        <f>+COUNTIFS(ECR_Hours!$K$6:$K$7,ExportsELAP[[#This Row],[Date Prevailing]])</f>
        <v>0</v>
      </c>
      <c r="H3947" s="165">
        <f t="shared" si="247"/>
        <v>3</v>
      </c>
      <c r="I3947" s="166">
        <f>+Exports!G3950</f>
        <v>29036.905500000001</v>
      </c>
      <c r="J3947" s="166">
        <f>+'ELAP_IPCO-APND'!D3950</f>
        <v>-11.802390000000001</v>
      </c>
      <c r="K3947" s="166">
        <f>+(ExportsELAP[[#This Row],[Exports kWh - MPT]]/1000)*ExportsELAP[[#This Row],[EIM Price]]</f>
        <v>-342.70488310414504</v>
      </c>
      <c r="L3947" s="167" t="str">
        <f>+INDEX(ECR_Hours!$I$12:$I$15,MATCH(ExportsELAP[[#This Row],[Date Prevailing]],ECR_Hours!$H$12:$H$15,1))</f>
        <v>S</v>
      </c>
      <c r="M3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8" spans="1:13" x14ac:dyDescent="0.25">
      <c r="A3948" s="164">
        <f>+Exports!A3951</f>
        <v>44726</v>
      </c>
      <c r="B3948" s="165">
        <f t="shared" si="244"/>
        <v>2022</v>
      </c>
      <c r="C3948" s="165">
        <f t="shared" si="245"/>
        <v>6</v>
      </c>
      <c r="D3948" s="165">
        <f t="shared" si="246"/>
        <v>14</v>
      </c>
      <c r="E3948" s="165">
        <f>+Exports!B3951</f>
        <v>11</v>
      </c>
      <c r="F3948" s="165">
        <f>+WEEKDAY(ExportsELAP[[#This Row],[Date Prevailing]],1)</f>
        <v>3</v>
      </c>
      <c r="G3948" s="165">
        <f>+COUNTIFS(ECR_Hours!$K$6:$K$7,ExportsELAP[[#This Row],[Date Prevailing]])</f>
        <v>0</v>
      </c>
      <c r="H3948" s="165">
        <f t="shared" si="247"/>
        <v>3</v>
      </c>
      <c r="I3948" s="166">
        <f>+Exports!G3951</f>
        <v>37421.604000000007</v>
      </c>
      <c r="J3948" s="166">
        <f>+'ELAP_IPCO-APND'!D3951</f>
        <v>-6.59009</v>
      </c>
      <c r="K3948" s="166">
        <f>+(ExportsELAP[[#This Row],[Exports kWh - MPT]]/1000)*ExportsELAP[[#This Row],[EIM Price]]</f>
        <v>-246.61173830436007</v>
      </c>
      <c r="L3948" s="167" t="str">
        <f>+INDEX(ECR_Hours!$I$12:$I$15,MATCH(ExportsELAP[[#This Row],[Date Prevailing]],ECR_Hours!$H$12:$H$15,1))</f>
        <v>S</v>
      </c>
      <c r="M3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49" spans="1:13" x14ac:dyDescent="0.25">
      <c r="A3949" s="164">
        <f>+Exports!A3952</f>
        <v>44726</v>
      </c>
      <c r="B3949" s="165">
        <f t="shared" si="244"/>
        <v>2022</v>
      </c>
      <c r="C3949" s="165">
        <f t="shared" si="245"/>
        <v>6</v>
      </c>
      <c r="D3949" s="165">
        <f t="shared" si="246"/>
        <v>14</v>
      </c>
      <c r="E3949" s="165">
        <f>+Exports!B3952</f>
        <v>12</v>
      </c>
      <c r="F3949" s="165">
        <f>+WEEKDAY(ExportsELAP[[#This Row],[Date Prevailing]],1)</f>
        <v>3</v>
      </c>
      <c r="G3949" s="165">
        <f>+COUNTIFS(ECR_Hours!$K$6:$K$7,ExportsELAP[[#This Row],[Date Prevailing]])</f>
        <v>0</v>
      </c>
      <c r="H3949" s="165">
        <f t="shared" si="247"/>
        <v>3</v>
      </c>
      <c r="I3949" s="166">
        <f>+Exports!G3952</f>
        <v>39381.843099999998</v>
      </c>
      <c r="J3949" s="166">
        <f>+'ELAP_IPCO-APND'!D3952</f>
        <v>-5.7399399999999998</v>
      </c>
      <c r="K3949" s="166">
        <f>+(ExportsELAP[[#This Row],[Exports kWh - MPT]]/1000)*ExportsELAP[[#This Row],[EIM Price]]</f>
        <v>-226.04941648341398</v>
      </c>
      <c r="L3949" s="167" t="str">
        <f>+INDEX(ECR_Hours!$I$12:$I$15,MATCH(ExportsELAP[[#This Row],[Date Prevailing]],ECR_Hours!$H$12:$H$15,1))</f>
        <v>S</v>
      </c>
      <c r="M3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0" spans="1:13" x14ac:dyDescent="0.25">
      <c r="A3950" s="164">
        <f>+Exports!A3953</f>
        <v>44726</v>
      </c>
      <c r="B3950" s="165">
        <f t="shared" si="244"/>
        <v>2022</v>
      </c>
      <c r="C3950" s="165">
        <f t="shared" si="245"/>
        <v>6</v>
      </c>
      <c r="D3950" s="165">
        <f t="shared" si="246"/>
        <v>14</v>
      </c>
      <c r="E3950" s="165">
        <f>+Exports!B3953</f>
        <v>13</v>
      </c>
      <c r="F3950" s="165">
        <f>+WEEKDAY(ExportsELAP[[#This Row],[Date Prevailing]],1)</f>
        <v>3</v>
      </c>
      <c r="G3950" s="165">
        <f>+COUNTIFS(ECR_Hours!$K$6:$K$7,ExportsELAP[[#This Row],[Date Prevailing]])</f>
        <v>0</v>
      </c>
      <c r="H3950" s="165">
        <f t="shared" si="247"/>
        <v>3</v>
      </c>
      <c r="I3950" s="166">
        <f>+Exports!G3953</f>
        <v>41480.946299999996</v>
      </c>
      <c r="J3950" s="166">
        <f>+'ELAP_IPCO-APND'!D3953</f>
        <v>-4.4550700000000001</v>
      </c>
      <c r="K3950" s="166">
        <f>+(ExportsELAP[[#This Row],[Exports kWh - MPT]]/1000)*ExportsELAP[[#This Row],[EIM Price]]</f>
        <v>-184.800519432741</v>
      </c>
      <c r="L3950" s="167" t="str">
        <f>+INDEX(ECR_Hours!$I$12:$I$15,MATCH(ExportsELAP[[#This Row],[Date Prevailing]],ECR_Hours!$H$12:$H$15,1))</f>
        <v>S</v>
      </c>
      <c r="M3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1" spans="1:13" x14ac:dyDescent="0.25">
      <c r="A3951" s="164">
        <f>+Exports!A3954</f>
        <v>44726</v>
      </c>
      <c r="B3951" s="165">
        <f t="shared" si="244"/>
        <v>2022</v>
      </c>
      <c r="C3951" s="165">
        <f t="shared" si="245"/>
        <v>6</v>
      </c>
      <c r="D3951" s="165">
        <f t="shared" si="246"/>
        <v>14</v>
      </c>
      <c r="E3951" s="165">
        <f>+Exports!B3954</f>
        <v>14</v>
      </c>
      <c r="F3951" s="165">
        <f>+WEEKDAY(ExportsELAP[[#This Row],[Date Prevailing]],1)</f>
        <v>3</v>
      </c>
      <c r="G3951" s="165">
        <f>+COUNTIFS(ECR_Hours!$K$6:$K$7,ExportsELAP[[#This Row],[Date Prevailing]])</f>
        <v>0</v>
      </c>
      <c r="H3951" s="165">
        <f t="shared" si="247"/>
        <v>3</v>
      </c>
      <c r="I3951" s="166">
        <f>+Exports!G3954</f>
        <v>45190.946800000005</v>
      </c>
      <c r="J3951" s="166">
        <f>+'ELAP_IPCO-APND'!D3954</f>
        <v>-3.7100200000000001</v>
      </c>
      <c r="K3951" s="166">
        <f>+(ExportsELAP[[#This Row],[Exports kWh - MPT]]/1000)*ExportsELAP[[#This Row],[EIM Price]]</f>
        <v>-167.65931644693603</v>
      </c>
      <c r="L3951" s="167" t="str">
        <f>+INDEX(ECR_Hours!$I$12:$I$15,MATCH(ExportsELAP[[#This Row],[Date Prevailing]],ECR_Hours!$H$12:$H$15,1))</f>
        <v>S</v>
      </c>
      <c r="M3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2" spans="1:13" x14ac:dyDescent="0.25">
      <c r="A3952" s="164">
        <f>+Exports!A3955</f>
        <v>44726</v>
      </c>
      <c r="B3952" s="165">
        <f t="shared" si="244"/>
        <v>2022</v>
      </c>
      <c r="C3952" s="165">
        <f t="shared" si="245"/>
        <v>6</v>
      </c>
      <c r="D3952" s="165">
        <f t="shared" si="246"/>
        <v>14</v>
      </c>
      <c r="E3952" s="165">
        <f>+Exports!B3955</f>
        <v>15</v>
      </c>
      <c r="F3952" s="165">
        <f>+WEEKDAY(ExportsELAP[[#This Row],[Date Prevailing]],1)</f>
        <v>3</v>
      </c>
      <c r="G3952" s="165">
        <f>+COUNTIFS(ECR_Hours!$K$6:$K$7,ExportsELAP[[#This Row],[Date Prevailing]])</f>
        <v>0</v>
      </c>
      <c r="H3952" s="165">
        <f t="shared" si="247"/>
        <v>3</v>
      </c>
      <c r="I3952" s="166">
        <f>+Exports!G3955</f>
        <v>47254.707799999895</v>
      </c>
      <c r="J3952" s="166">
        <f>+'ELAP_IPCO-APND'!D3955</f>
        <v>-6.4264700000000001</v>
      </c>
      <c r="K3952" s="166">
        <f>+(ExportsELAP[[#This Row],[Exports kWh - MPT]]/1000)*ExportsELAP[[#This Row],[EIM Price]]</f>
        <v>-303.68096203546531</v>
      </c>
      <c r="L3952" s="167" t="str">
        <f>+INDEX(ECR_Hours!$I$12:$I$15,MATCH(ExportsELAP[[#This Row],[Date Prevailing]],ECR_Hours!$H$12:$H$15,1))</f>
        <v>S</v>
      </c>
      <c r="M3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53" spans="1:13" x14ac:dyDescent="0.25">
      <c r="A3953" s="164">
        <f>+Exports!A3956</f>
        <v>44726</v>
      </c>
      <c r="B3953" s="165">
        <f t="shared" si="244"/>
        <v>2022</v>
      </c>
      <c r="C3953" s="165">
        <f t="shared" si="245"/>
        <v>6</v>
      </c>
      <c r="D3953" s="165">
        <f t="shared" si="246"/>
        <v>14</v>
      </c>
      <c r="E3953" s="165">
        <f>+Exports!B3956</f>
        <v>16</v>
      </c>
      <c r="F3953" s="165">
        <f>+WEEKDAY(ExportsELAP[[#This Row],[Date Prevailing]],1)</f>
        <v>3</v>
      </c>
      <c r="G3953" s="165">
        <f>+COUNTIFS(ECR_Hours!$K$6:$K$7,ExportsELAP[[#This Row],[Date Prevailing]])</f>
        <v>0</v>
      </c>
      <c r="H3953" s="165">
        <f t="shared" si="247"/>
        <v>3</v>
      </c>
      <c r="I3953" s="166">
        <f>+Exports!G3956</f>
        <v>49642.399099999995</v>
      </c>
      <c r="J3953" s="166">
        <f>+'ELAP_IPCO-APND'!D3956</f>
        <v>-2.9870999999999999</v>
      </c>
      <c r="K3953" s="166">
        <f>+(ExportsELAP[[#This Row],[Exports kWh - MPT]]/1000)*ExportsELAP[[#This Row],[EIM Price]]</f>
        <v>-148.28681035160997</v>
      </c>
      <c r="L3953" s="167" t="str">
        <f>+INDEX(ECR_Hours!$I$12:$I$15,MATCH(ExportsELAP[[#This Row],[Date Prevailing]],ECR_Hours!$H$12:$H$15,1))</f>
        <v>S</v>
      </c>
      <c r="M3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54" spans="1:13" x14ac:dyDescent="0.25">
      <c r="A3954" s="164">
        <f>+Exports!A3957</f>
        <v>44726</v>
      </c>
      <c r="B3954" s="165">
        <f t="shared" si="244"/>
        <v>2022</v>
      </c>
      <c r="C3954" s="165">
        <f t="shared" si="245"/>
        <v>6</v>
      </c>
      <c r="D3954" s="165">
        <f t="shared" si="246"/>
        <v>14</v>
      </c>
      <c r="E3954" s="165">
        <f>+Exports!B3957</f>
        <v>17</v>
      </c>
      <c r="F3954" s="165">
        <f>+WEEKDAY(ExportsELAP[[#This Row],[Date Prevailing]],1)</f>
        <v>3</v>
      </c>
      <c r="G3954" s="165">
        <f>+COUNTIFS(ECR_Hours!$K$6:$K$7,ExportsELAP[[#This Row],[Date Prevailing]])</f>
        <v>0</v>
      </c>
      <c r="H3954" s="165">
        <f t="shared" si="247"/>
        <v>3</v>
      </c>
      <c r="I3954" s="166">
        <f>+Exports!G3957</f>
        <v>36994.257299999997</v>
      </c>
      <c r="J3954" s="166">
        <f>+'ELAP_IPCO-APND'!D3957</f>
        <v>-0.17856</v>
      </c>
      <c r="K3954" s="166">
        <f>+(ExportsELAP[[#This Row],[Exports kWh - MPT]]/1000)*ExportsELAP[[#This Row],[EIM Price]]</f>
        <v>-6.6056945834879999</v>
      </c>
      <c r="L3954" s="167" t="str">
        <f>+INDEX(ECR_Hours!$I$12:$I$15,MATCH(ExportsELAP[[#This Row],[Date Prevailing]],ECR_Hours!$H$12:$H$15,1))</f>
        <v>S</v>
      </c>
      <c r="M3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55" spans="1:13" x14ac:dyDescent="0.25">
      <c r="A3955" s="164">
        <f>+Exports!A3958</f>
        <v>44726</v>
      </c>
      <c r="B3955" s="165">
        <f t="shared" si="244"/>
        <v>2022</v>
      </c>
      <c r="C3955" s="165">
        <f t="shared" si="245"/>
        <v>6</v>
      </c>
      <c r="D3955" s="165">
        <f t="shared" si="246"/>
        <v>14</v>
      </c>
      <c r="E3955" s="165">
        <f>+Exports!B3958</f>
        <v>18</v>
      </c>
      <c r="F3955" s="165">
        <f>+WEEKDAY(ExportsELAP[[#This Row],[Date Prevailing]],1)</f>
        <v>3</v>
      </c>
      <c r="G3955" s="165">
        <f>+COUNTIFS(ECR_Hours!$K$6:$K$7,ExportsELAP[[#This Row],[Date Prevailing]])</f>
        <v>0</v>
      </c>
      <c r="H3955" s="165">
        <f t="shared" si="247"/>
        <v>3</v>
      </c>
      <c r="I3955" s="166">
        <f>+Exports!G3958</f>
        <v>28685.606499999998</v>
      </c>
      <c r="J3955" s="166">
        <f>+'ELAP_IPCO-APND'!D3958</f>
        <v>-24.629829999999998</v>
      </c>
      <c r="K3955" s="166">
        <f>+(ExportsELAP[[#This Row],[Exports kWh - MPT]]/1000)*ExportsELAP[[#This Row],[EIM Price]]</f>
        <v>-706.52161154189491</v>
      </c>
      <c r="L3955" s="167" t="str">
        <f>+INDEX(ECR_Hours!$I$12:$I$15,MATCH(ExportsELAP[[#This Row],[Date Prevailing]],ECR_Hours!$H$12:$H$15,1))</f>
        <v>S</v>
      </c>
      <c r="M3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56" spans="1:13" x14ac:dyDescent="0.25">
      <c r="A3956" s="164">
        <f>+Exports!A3959</f>
        <v>44726</v>
      </c>
      <c r="B3956" s="165">
        <f t="shared" si="244"/>
        <v>2022</v>
      </c>
      <c r="C3956" s="165">
        <f t="shared" si="245"/>
        <v>6</v>
      </c>
      <c r="D3956" s="165">
        <f t="shared" si="246"/>
        <v>14</v>
      </c>
      <c r="E3956" s="165">
        <f>+Exports!B3959</f>
        <v>19</v>
      </c>
      <c r="F3956" s="165">
        <f>+WEEKDAY(ExportsELAP[[#This Row],[Date Prevailing]],1)</f>
        <v>3</v>
      </c>
      <c r="G3956" s="165">
        <f>+COUNTIFS(ECR_Hours!$K$6:$K$7,ExportsELAP[[#This Row],[Date Prevailing]])</f>
        <v>0</v>
      </c>
      <c r="H3956" s="165">
        <f t="shared" si="247"/>
        <v>3</v>
      </c>
      <c r="I3956" s="166">
        <f>+Exports!G3959</f>
        <v>16941.3567</v>
      </c>
      <c r="J3956" s="166">
        <f>+'ELAP_IPCO-APND'!D3959</f>
        <v>3.4045000000000001</v>
      </c>
      <c r="K3956" s="166">
        <f>+(ExportsELAP[[#This Row],[Exports kWh - MPT]]/1000)*ExportsELAP[[#This Row],[EIM Price]]</f>
        <v>57.676848885150001</v>
      </c>
      <c r="L3956" s="167" t="str">
        <f>+INDEX(ECR_Hours!$I$12:$I$15,MATCH(ExportsELAP[[#This Row],[Date Prevailing]],ECR_Hours!$H$12:$H$15,1))</f>
        <v>S</v>
      </c>
      <c r="M3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57" spans="1:13" x14ac:dyDescent="0.25">
      <c r="A3957" s="164">
        <f>+Exports!A3960</f>
        <v>44726</v>
      </c>
      <c r="B3957" s="165">
        <f t="shared" si="244"/>
        <v>2022</v>
      </c>
      <c r="C3957" s="165">
        <f t="shared" si="245"/>
        <v>6</v>
      </c>
      <c r="D3957" s="165">
        <f t="shared" si="246"/>
        <v>14</v>
      </c>
      <c r="E3957" s="165">
        <f>+Exports!B3960</f>
        <v>20</v>
      </c>
      <c r="F3957" s="165">
        <f>+WEEKDAY(ExportsELAP[[#This Row],[Date Prevailing]],1)</f>
        <v>3</v>
      </c>
      <c r="G3957" s="165">
        <f>+COUNTIFS(ECR_Hours!$K$6:$K$7,ExportsELAP[[#This Row],[Date Prevailing]])</f>
        <v>0</v>
      </c>
      <c r="H3957" s="165">
        <f t="shared" si="247"/>
        <v>3</v>
      </c>
      <c r="I3957" s="166">
        <f>+Exports!G3960</f>
        <v>7709.8912999999993</v>
      </c>
      <c r="J3957" s="166">
        <f>+'ELAP_IPCO-APND'!D3960</f>
        <v>15.08573</v>
      </c>
      <c r="K3957" s="166">
        <f>+(ExportsELAP[[#This Row],[Exports kWh - MPT]]/1000)*ExportsELAP[[#This Row],[EIM Price]]</f>
        <v>116.30933848114898</v>
      </c>
      <c r="L3957" s="167" t="str">
        <f>+INDEX(ECR_Hours!$I$12:$I$15,MATCH(ExportsELAP[[#This Row],[Date Prevailing]],ECR_Hours!$H$12:$H$15,1))</f>
        <v>S</v>
      </c>
      <c r="M3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58" spans="1:13" x14ac:dyDescent="0.25">
      <c r="A3958" s="164">
        <f>+Exports!A3961</f>
        <v>44726</v>
      </c>
      <c r="B3958" s="165">
        <f t="shared" si="244"/>
        <v>2022</v>
      </c>
      <c r="C3958" s="165">
        <f t="shared" si="245"/>
        <v>6</v>
      </c>
      <c r="D3958" s="165">
        <f t="shared" si="246"/>
        <v>14</v>
      </c>
      <c r="E3958" s="165">
        <f>+Exports!B3961</f>
        <v>21</v>
      </c>
      <c r="F3958" s="165">
        <f>+WEEKDAY(ExportsELAP[[#This Row],[Date Prevailing]],1)</f>
        <v>3</v>
      </c>
      <c r="G3958" s="165">
        <f>+COUNTIFS(ECR_Hours!$K$6:$K$7,ExportsELAP[[#This Row],[Date Prevailing]])</f>
        <v>0</v>
      </c>
      <c r="H3958" s="165">
        <f t="shared" si="247"/>
        <v>3</v>
      </c>
      <c r="I3958" s="166">
        <f>+Exports!G3961</f>
        <v>1857.1493</v>
      </c>
      <c r="J3958" s="166">
        <f>+'ELAP_IPCO-APND'!D3961</f>
        <v>-33.61721</v>
      </c>
      <c r="K3958" s="166">
        <f>+(ExportsELAP[[#This Row],[Exports kWh - MPT]]/1000)*ExportsELAP[[#This Row],[EIM Price]]</f>
        <v>-62.432178019453005</v>
      </c>
      <c r="L3958" s="167" t="str">
        <f>+INDEX(ECR_Hours!$I$12:$I$15,MATCH(ExportsELAP[[#This Row],[Date Prevailing]],ECR_Hours!$H$12:$H$15,1))</f>
        <v>S</v>
      </c>
      <c r="M3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59" spans="1:13" x14ac:dyDescent="0.25">
      <c r="A3959" s="164">
        <f>+Exports!A3962</f>
        <v>44726</v>
      </c>
      <c r="B3959" s="165">
        <f t="shared" si="244"/>
        <v>2022</v>
      </c>
      <c r="C3959" s="165">
        <f t="shared" si="245"/>
        <v>6</v>
      </c>
      <c r="D3959" s="165">
        <f t="shared" si="246"/>
        <v>14</v>
      </c>
      <c r="E3959" s="165">
        <f>+Exports!B3962</f>
        <v>22</v>
      </c>
      <c r="F3959" s="165">
        <f>+WEEKDAY(ExportsELAP[[#This Row],[Date Prevailing]],1)</f>
        <v>3</v>
      </c>
      <c r="G3959" s="165">
        <f>+COUNTIFS(ECR_Hours!$K$6:$K$7,ExportsELAP[[#This Row],[Date Prevailing]])</f>
        <v>0</v>
      </c>
      <c r="H3959" s="165">
        <f t="shared" si="247"/>
        <v>3</v>
      </c>
      <c r="I3959" s="166">
        <f>+Exports!G3962</f>
        <v>56.336699999999993</v>
      </c>
      <c r="J3959" s="166">
        <f>+'ELAP_IPCO-APND'!D3962</f>
        <v>32.259680000000003</v>
      </c>
      <c r="K3959" s="166">
        <f>+(ExportsELAP[[#This Row],[Exports kWh - MPT]]/1000)*ExportsELAP[[#This Row],[EIM Price]]</f>
        <v>1.8174039142560001</v>
      </c>
      <c r="L3959" s="167" t="str">
        <f>+INDEX(ECR_Hours!$I$12:$I$15,MATCH(ExportsELAP[[#This Row],[Date Prevailing]],ECR_Hours!$H$12:$H$15,1))</f>
        <v>S</v>
      </c>
      <c r="M3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60" spans="1:13" x14ac:dyDescent="0.25">
      <c r="A3960" s="164">
        <f>+Exports!A3963</f>
        <v>44726</v>
      </c>
      <c r="B3960" s="165">
        <f t="shared" si="244"/>
        <v>2022</v>
      </c>
      <c r="C3960" s="165">
        <f t="shared" si="245"/>
        <v>6</v>
      </c>
      <c r="D3960" s="165">
        <f t="shared" si="246"/>
        <v>14</v>
      </c>
      <c r="E3960" s="165">
        <f>+Exports!B3963</f>
        <v>23</v>
      </c>
      <c r="F3960" s="165">
        <f>+WEEKDAY(ExportsELAP[[#This Row],[Date Prevailing]],1)</f>
        <v>3</v>
      </c>
      <c r="G3960" s="165">
        <f>+COUNTIFS(ECR_Hours!$K$6:$K$7,ExportsELAP[[#This Row],[Date Prevailing]])</f>
        <v>0</v>
      </c>
      <c r="H3960" s="165">
        <f t="shared" si="247"/>
        <v>3</v>
      </c>
      <c r="I3960" s="166">
        <f>+Exports!G3963</f>
        <v>21.226299999999991</v>
      </c>
      <c r="J3960" s="166">
        <f>+'ELAP_IPCO-APND'!D3963</f>
        <v>18.75421</v>
      </c>
      <c r="K3960" s="166">
        <f>+(ExportsELAP[[#This Row],[Exports kWh - MPT]]/1000)*ExportsELAP[[#This Row],[EIM Price]]</f>
        <v>0.39808248772299981</v>
      </c>
      <c r="L3960" s="167" t="str">
        <f>+INDEX(ECR_Hours!$I$12:$I$15,MATCH(ExportsELAP[[#This Row],[Date Prevailing]],ECR_Hours!$H$12:$H$15,1))</f>
        <v>S</v>
      </c>
      <c r="M3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61" spans="1:13" x14ac:dyDescent="0.25">
      <c r="A3961" s="164">
        <f>+Exports!A3964</f>
        <v>44726</v>
      </c>
      <c r="B3961" s="165">
        <f t="shared" si="244"/>
        <v>2022</v>
      </c>
      <c r="C3961" s="165">
        <f t="shared" si="245"/>
        <v>6</v>
      </c>
      <c r="D3961" s="165">
        <f t="shared" si="246"/>
        <v>14</v>
      </c>
      <c r="E3961" s="165">
        <f>+Exports!B3964</f>
        <v>24</v>
      </c>
      <c r="F3961" s="165">
        <f>+WEEKDAY(ExportsELAP[[#This Row],[Date Prevailing]],1)</f>
        <v>3</v>
      </c>
      <c r="G3961" s="165">
        <f>+COUNTIFS(ECR_Hours!$K$6:$K$7,ExportsELAP[[#This Row],[Date Prevailing]])</f>
        <v>0</v>
      </c>
      <c r="H3961" s="165">
        <f t="shared" si="247"/>
        <v>3</v>
      </c>
      <c r="I3961" s="166">
        <f>+Exports!G3964</f>
        <v>23.5014</v>
      </c>
      <c r="J3961" s="166">
        <f>+'ELAP_IPCO-APND'!D3964</f>
        <v>5.5678200000000002</v>
      </c>
      <c r="K3961" s="166">
        <f>+(ExportsELAP[[#This Row],[Exports kWh - MPT]]/1000)*ExportsELAP[[#This Row],[EIM Price]]</f>
        <v>0.13085156494799999</v>
      </c>
      <c r="L3961" s="167" t="str">
        <f>+INDEX(ECR_Hours!$I$12:$I$15,MATCH(ExportsELAP[[#This Row],[Date Prevailing]],ECR_Hours!$H$12:$H$15,1))</f>
        <v>S</v>
      </c>
      <c r="M3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2" spans="1:13" x14ac:dyDescent="0.25">
      <c r="A3962" s="164">
        <f>+Exports!A3965</f>
        <v>44727</v>
      </c>
      <c r="B3962" s="165">
        <f t="shared" si="244"/>
        <v>2022</v>
      </c>
      <c r="C3962" s="165">
        <f t="shared" si="245"/>
        <v>6</v>
      </c>
      <c r="D3962" s="165">
        <f t="shared" si="246"/>
        <v>15</v>
      </c>
      <c r="E3962" s="165">
        <f>+Exports!B3965</f>
        <v>1</v>
      </c>
      <c r="F3962" s="165">
        <f>+WEEKDAY(ExportsELAP[[#This Row],[Date Prevailing]],1)</f>
        <v>4</v>
      </c>
      <c r="G3962" s="165">
        <f>+COUNTIFS(ECR_Hours!$K$6:$K$7,ExportsELAP[[#This Row],[Date Prevailing]])</f>
        <v>0</v>
      </c>
      <c r="H3962" s="165">
        <f t="shared" si="247"/>
        <v>4</v>
      </c>
      <c r="I3962" s="166">
        <f>+Exports!G3965</f>
        <v>24.487500000000001</v>
      </c>
      <c r="J3962" s="166">
        <f>+'ELAP_IPCO-APND'!D3965</f>
        <v>18.302600000000002</v>
      </c>
      <c r="K3962" s="166">
        <f>+(ExportsELAP[[#This Row],[Exports kWh - MPT]]/1000)*ExportsELAP[[#This Row],[EIM Price]]</f>
        <v>0.44818491750000011</v>
      </c>
      <c r="L3962" s="167" t="str">
        <f>+INDEX(ECR_Hours!$I$12:$I$15,MATCH(ExportsELAP[[#This Row],[Date Prevailing]],ECR_Hours!$H$12:$H$15,1))</f>
        <v>S</v>
      </c>
      <c r="M3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3" spans="1:13" x14ac:dyDescent="0.25">
      <c r="A3963" s="164">
        <f>+Exports!A3966</f>
        <v>44727</v>
      </c>
      <c r="B3963" s="165">
        <f t="shared" si="244"/>
        <v>2022</v>
      </c>
      <c r="C3963" s="165">
        <f t="shared" si="245"/>
        <v>6</v>
      </c>
      <c r="D3963" s="165">
        <f t="shared" si="246"/>
        <v>15</v>
      </c>
      <c r="E3963" s="165">
        <f>+Exports!B3966</f>
        <v>2</v>
      </c>
      <c r="F3963" s="165">
        <f>+WEEKDAY(ExportsELAP[[#This Row],[Date Prevailing]],1)</f>
        <v>4</v>
      </c>
      <c r="G3963" s="165">
        <f>+COUNTIFS(ECR_Hours!$K$6:$K$7,ExportsELAP[[#This Row],[Date Prevailing]])</f>
        <v>0</v>
      </c>
      <c r="H3963" s="165">
        <f t="shared" si="247"/>
        <v>4</v>
      </c>
      <c r="I3963" s="166">
        <f>+Exports!G3966</f>
        <v>24.674500000000002</v>
      </c>
      <c r="J3963" s="166">
        <f>+'ELAP_IPCO-APND'!D3966</f>
        <v>19.569759999999999</v>
      </c>
      <c r="K3963" s="166">
        <f>+(ExportsELAP[[#This Row],[Exports kWh - MPT]]/1000)*ExportsELAP[[#This Row],[EIM Price]]</f>
        <v>0.48287404311999998</v>
      </c>
      <c r="L3963" s="167" t="str">
        <f>+INDEX(ECR_Hours!$I$12:$I$15,MATCH(ExportsELAP[[#This Row],[Date Prevailing]],ECR_Hours!$H$12:$H$15,1))</f>
        <v>S</v>
      </c>
      <c r="M3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4" spans="1:13" x14ac:dyDescent="0.25">
      <c r="A3964" s="164">
        <f>+Exports!A3967</f>
        <v>44727</v>
      </c>
      <c r="B3964" s="165">
        <f t="shared" si="244"/>
        <v>2022</v>
      </c>
      <c r="C3964" s="165">
        <f t="shared" si="245"/>
        <v>6</v>
      </c>
      <c r="D3964" s="165">
        <f t="shared" si="246"/>
        <v>15</v>
      </c>
      <c r="E3964" s="165">
        <f>+Exports!B3967</f>
        <v>3</v>
      </c>
      <c r="F3964" s="165">
        <f>+WEEKDAY(ExportsELAP[[#This Row],[Date Prevailing]],1)</f>
        <v>4</v>
      </c>
      <c r="G3964" s="165">
        <f>+COUNTIFS(ECR_Hours!$K$6:$K$7,ExportsELAP[[#This Row],[Date Prevailing]])</f>
        <v>0</v>
      </c>
      <c r="H3964" s="165">
        <f t="shared" si="247"/>
        <v>4</v>
      </c>
      <c r="I3964" s="166">
        <f>+Exports!G3967</f>
        <v>21.345299999999895</v>
      </c>
      <c r="J3964" s="166">
        <f>+'ELAP_IPCO-APND'!D3967</f>
        <v>-11.117010000000001</v>
      </c>
      <c r="K3964" s="166">
        <f>+(ExportsELAP[[#This Row],[Exports kWh - MPT]]/1000)*ExportsELAP[[#This Row],[EIM Price]]</f>
        <v>-0.23729591355299884</v>
      </c>
      <c r="L3964" s="167" t="str">
        <f>+INDEX(ECR_Hours!$I$12:$I$15,MATCH(ExportsELAP[[#This Row],[Date Prevailing]],ECR_Hours!$H$12:$H$15,1))</f>
        <v>S</v>
      </c>
      <c r="M3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5" spans="1:13" x14ac:dyDescent="0.25">
      <c r="A3965" s="164">
        <f>+Exports!A3968</f>
        <v>44727</v>
      </c>
      <c r="B3965" s="165">
        <f t="shared" si="244"/>
        <v>2022</v>
      </c>
      <c r="C3965" s="165">
        <f t="shared" si="245"/>
        <v>6</v>
      </c>
      <c r="D3965" s="165">
        <f t="shared" si="246"/>
        <v>15</v>
      </c>
      <c r="E3965" s="165">
        <f>+Exports!B3968</f>
        <v>4</v>
      </c>
      <c r="F3965" s="165">
        <f>+WEEKDAY(ExportsELAP[[#This Row],[Date Prevailing]],1)</f>
        <v>4</v>
      </c>
      <c r="G3965" s="165">
        <f>+COUNTIFS(ECR_Hours!$K$6:$K$7,ExportsELAP[[#This Row],[Date Prevailing]])</f>
        <v>0</v>
      </c>
      <c r="H3965" s="165">
        <f t="shared" si="247"/>
        <v>4</v>
      </c>
      <c r="I3965" s="166">
        <f>+Exports!G3968</f>
        <v>24.427799999999998</v>
      </c>
      <c r="J3965" s="166">
        <f>+'ELAP_IPCO-APND'!D3968</f>
        <v>3.07314</v>
      </c>
      <c r="K3965" s="166">
        <f>+(ExportsELAP[[#This Row],[Exports kWh - MPT]]/1000)*ExportsELAP[[#This Row],[EIM Price]]</f>
        <v>7.5070049291999993E-2</v>
      </c>
      <c r="L3965" s="167" t="str">
        <f>+INDEX(ECR_Hours!$I$12:$I$15,MATCH(ExportsELAP[[#This Row],[Date Prevailing]],ECR_Hours!$H$12:$H$15,1))</f>
        <v>S</v>
      </c>
      <c r="M3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6" spans="1:13" x14ac:dyDescent="0.25">
      <c r="A3966" s="164">
        <f>+Exports!A3969</f>
        <v>44727</v>
      </c>
      <c r="B3966" s="165">
        <f t="shared" si="244"/>
        <v>2022</v>
      </c>
      <c r="C3966" s="165">
        <f t="shared" si="245"/>
        <v>6</v>
      </c>
      <c r="D3966" s="165">
        <f t="shared" si="246"/>
        <v>15</v>
      </c>
      <c r="E3966" s="165">
        <f>+Exports!B3969</f>
        <v>5</v>
      </c>
      <c r="F3966" s="165">
        <f>+WEEKDAY(ExportsELAP[[#This Row],[Date Prevailing]],1)</f>
        <v>4</v>
      </c>
      <c r="G3966" s="165">
        <f>+COUNTIFS(ECR_Hours!$K$6:$K$7,ExportsELAP[[#This Row],[Date Prevailing]])</f>
        <v>0</v>
      </c>
      <c r="H3966" s="165">
        <f t="shared" si="247"/>
        <v>4</v>
      </c>
      <c r="I3966" s="166">
        <f>+Exports!G3969</f>
        <v>28.2455</v>
      </c>
      <c r="J3966" s="166">
        <f>+'ELAP_IPCO-APND'!D3969</f>
        <v>-1.55E-2</v>
      </c>
      <c r="K3966" s="166">
        <f>+(ExportsELAP[[#This Row],[Exports kWh - MPT]]/1000)*ExportsELAP[[#This Row],[EIM Price]]</f>
        <v>-4.3780525000000002E-4</v>
      </c>
      <c r="L3966" s="167" t="str">
        <f>+INDEX(ECR_Hours!$I$12:$I$15,MATCH(ExportsELAP[[#This Row],[Date Prevailing]],ECR_Hours!$H$12:$H$15,1))</f>
        <v>S</v>
      </c>
      <c r="M3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7" spans="1:13" x14ac:dyDescent="0.25">
      <c r="A3967" s="164">
        <f>+Exports!A3970</f>
        <v>44727</v>
      </c>
      <c r="B3967" s="165">
        <f t="shared" si="244"/>
        <v>2022</v>
      </c>
      <c r="C3967" s="165">
        <f t="shared" si="245"/>
        <v>6</v>
      </c>
      <c r="D3967" s="165">
        <f t="shared" si="246"/>
        <v>15</v>
      </c>
      <c r="E3967" s="165">
        <f>+Exports!B3970</f>
        <v>6</v>
      </c>
      <c r="F3967" s="165">
        <f>+WEEKDAY(ExportsELAP[[#This Row],[Date Prevailing]],1)</f>
        <v>4</v>
      </c>
      <c r="G3967" s="165">
        <f>+COUNTIFS(ECR_Hours!$K$6:$K$7,ExportsELAP[[#This Row],[Date Prevailing]])</f>
        <v>0</v>
      </c>
      <c r="H3967" s="165">
        <f t="shared" si="247"/>
        <v>4</v>
      </c>
      <c r="I3967" s="166">
        <f>+Exports!G3970</f>
        <v>22.623799999999999</v>
      </c>
      <c r="J3967" s="166">
        <f>+'ELAP_IPCO-APND'!D3970</f>
        <v>11.62833</v>
      </c>
      <c r="K3967" s="166">
        <f>+(ExportsELAP[[#This Row],[Exports kWh - MPT]]/1000)*ExportsELAP[[#This Row],[EIM Price]]</f>
        <v>0.26307701225399999</v>
      </c>
      <c r="L3967" s="167" t="str">
        <f>+INDEX(ECR_Hours!$I$12:$I$15,MATCH(ExportsELAP[[#This Row],[Date Prevailing]],ECR_Hours!$H$12:$H$15,1))</f>
        <v>S</v>
      </c>
      <c r="M3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8" spans="1:13" x14ac:dyDescent="0.25">
      <c r="A3968" s="164">
        <f>+Exports!A3971</f>
        <v>44727</v>
      </c>
      <c r="B3968" s="165">
        <f t="shared" si="244"/>
        <v>2022</v>
      </c>
      <c r="C3968" s="165">
        <f t="shared" si="245"/>
        <v>6</v>
      </c>
      <c r="D3968" s="165">
        <f t="shared" si="246"/>
        <v>15</v>
      </c>
      <c r="E3968" s="165">
        <f>+Exports!B3971</f>
        <v>7</v>
      </c>
      <c r="F3968" s="165">
        <f>+WEEKDAY(ExportsELAP[[#This Row],[Date Prevailing]],1)</f>
        <v>4</v>
      </c>
      <c r="G3968" s="165">
        <f>+COUNTIFS(ECR_Hours!$K$6:$K$7,ExportsELAP[[#This Row],[Date Prevailing]])</f>
        <v>0</v>
      </c>
      <c r="H3968" s="165">
        <f t="shared" si="247"/>
        <v>4</v>
      </c>
      <c r="I3968" s="166">
        <f>+Exports!G3971</f>
        <v>959.94290000000001</v>
      </c>
      <c r="J3968" s="166">
        <f>+'ELAP_IPCO-APND'!D3971</f>
        <v>13.78383</v>
      </c>
      <c r="K3968" s="166">
        <f>+(ExportsELAP[[#This Row],[Exports kWh - MPT]]/1000)*ExportsELAP[[#This Row],[EIM Price]]</f>
        <v>13.231689743307001</v>
      </c>
      <c r="L3968" s="167" t="str">
        <f>+INDEX(ECR_Hours!$I$12:$I$15,MATCH(ExportsELAP[[#This Row],[Date Prevailing]],ECR_Hours!$H$12:$H$15,1))</f>
        <v>S</v>
      </c>
      <c r="M3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69" spans="1:13" x14ac:dyDescent="0.25">
      <c r="A3969" s="164">
        <f>+Exports!A3972</f>
        <v>44727</v>
      </c>
      <c r="B3969" s="165">
        <f t="shared" si="244"/>
        <v>2022</v>
      </c>
      <c r="C3969" s="165">
        <f t="shared" si="245"/>
        <v>6</v>
      </c>
      <c r="D3969" s="165">
        <f t="shared" si="246"/>
        <v>15</v>
      </c>
      <c r="E3969" s="165">
        <f>+Exports!B3972</f>
        <v>8</v>
      </c>
      <c r="F3969" s="165">
        <f>+WEEKDAY(ExportsELAP[[#This Row],[Date Prevailing]],1)</f>
        <v>4</v>
      </c>
      <c r="G3969" s="165">
        <f>+COUNTIFS(ECR_Hours!$K$6:$K$7,ExportsELAP[[#This Row],[Date Prevailing]])</f>
        <v>0</v>
      </c>
      <c r="H3969" s="165">
        <f t="shared" si="247"/>
        <v>4</v>
      </c>
      <c r="I3969" s="166">
        <f>+Exports!G3972</f>
        <v>5591.1517999999996</v>
      </c>
      <c r="J3969" s="166">
        <f>+'ELAP_IPCO-APND'!D3972</f>
        <v>21.246020000000001</v>
      </c>
      <c r="K3969" s="166">
        <f>+(ExportsELAP[[#This Row],[Exports kWh - MPT]]/1000)*ExportsELAP[[#This Row],[EIM Price]]</f>
        <v>118.78972296583599</v>
      </c>
      <c r="L3969" s="167" t="str">
        <f>+INDEX(ECR_Hours!$I$12:$I$15,MATCH(ExportsELAP[[#This Row],[Date Prevailing]],ECR_Hours!$H$12:$H$15,1))</f>
        <v>S</v>
      </c>
      <c r="M3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0" spans="1:13" x14ac:dyDescent="0.25">
      <c r="A3970" s="164">
        <f>+Exports!A3973</f>
        <v>44727</v>
      </c>
      <c r="B3970" s="165">
        <f t="shared" ref="B3970:B4033" si="248">+YEAR(A3970)</f>
        <v>2022</v>
      </c>
      <c r="C3970" s="165">
        <f t="shared" ref="C3970:C4033" si="249">+MONTH(A3970)</f>
        <v>6</v>
      </c>
      <c r="D3970" s="165">
        <f t="shared" ref="D3970:D4033" si="250">+DAY(A3970)</f>
        <v>15</v>
      </c>
      <c r="E3970" s="165">
        <f>+Exports!B3973</f>
        <v>9</v>
      </c>
      <c r="F3970" s="165">
        <f>+WEEKDAY(ExportsELAP[[#This Row],[Date Prevailing]],1)</f>
        <v>4</v>
      </c>
      <c r="G3970" s="165">
        <f>+COUNTIFS(ECR_Hours!$K$6:$K$7,ExportsELAP[[#This Row],[Date Prevailing]])</f>
        <v>0</v>
      </c>
      <c r="H3970" s="165">
        <f t="shared" ref="H3970:H4033" si="251">+IF(G3970=1,0,F3970)</f>
        <v>4</v>
      </c>
      <c r="I3970" s="166">
        <f>+Exports!G3973</f>
        <v>15531.825699999998</v>
      </c>
      <c r="J3970" s="166">
        <f>+'ELAP_IPCO-APND'!D3973</f>
        <v>25.8049</v>
      </c>
      <c r="K3970" s="166">
        <f>+(ExportsELAP[[#This Row],[Exports kWh - MPT]]/1000)*ExportsELAP[[#This Row],[EIM Price]]</f>
        <v>400.79720900592991</v>
      </c>
      <c r="L3970" s="167" t="str">
        <f>+INDEX(ECR_Hours!$I$12:$I$15,MATCH(ExportsELAP[[#This Row],[Date Prevailing]],ECR_Hours!$H$12:$H$15,1))</f>
        <v>S</v>
      </c>
      <c r="M3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1" spans="1:13" x14ac:dyDescent="0.25">
      <c r="A3971" s="164">
        <f>+Exports!A3974</f>
        <v>44727</v>
      </c>
      <c r="B3971" s="165">
        <f t="shared" si="248"/>
        <v>2022</v>
      </c>
      <c r="C3971" s="165">
        <f t="shared" si="249"/>
        <v>6</v>
      </c>
      <c r="D3971" s="165">
        <f t="shared" si="250"/>
        <v>15</v>
      </c>
      <c r="E3971" s="165">
        <f>+Exports!B3974</f>
        <v>10</v>
      </c>
      <c r="F3971" s="165">
        <f>+WEEKDAY(ExportsELAP[[#This Row],[Date Prevailing]],1)</f>
        <v>4</v>
      </c>
      <c r="G3971" s="165">
        <f>+COUNTIFS(ECR_Hours!$K$6:$K$7,ExportsELAP[[#This Row],[Date Prevailing]])</f>
        <v>0</v>
      </c>
      <c r="H3971" s="165">
        <f t="shared" si="251"/>
        <v>4</v>
      </c>
      <c r="I3971" s="166">
        <f>+Exports!G3974</f>
        <v>30230.956999999999</v>
      </c>
      <c r="J3971" s="166">
        <f>+'ELAP_IPCO-APND'!D3974</f>
        <v>30.08578</v>
      </c>
      <c r="K3971" s="166">
        <f>+(ExportsELAP[[#This Row],[Exports kWh - MPT]]/1000)*ExportsELAP[[#This Row],[EIM Price]]</f>
        <v>909.52192149146003</v>
      </c>
      <c r="L3971" s="167" t="str">
        <f>+INDEX(ECR_Hours!$I$12:$I$15,MATCH(ExportsELAP[[#This Row],[Date Prevailing]],ECR_Hours!$H$12:$H$15,1))</f>
        <v>S</v>
      </c>
      <c r="M3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2" spans="1:13" x14ac:dyDescent="0.25">
      <c r="A3972" s="164">
        <f>+Exports!A3975</f>
        <v>44727</v>
      </c>
      <c r="B3972" s="165">
        <f t="shared" si="248"/>
        <v>2022</v>
      </c>
      <c r="C3972" s="165">
        <f t="shared" si="249"/>
        <v>6</v>
      </c>
      <c r="D3972" s="165">
        <f t="shared" si="250"/>
        <v>15</v>
      </c>
      <c r="E3972" s="165">
        <f>+Exports!B3975</f>
        <v>11</v>
      </c>
      <c r="F3972" s="165">
        <f>+WEEKDAY(ExportsELAP[[#This Row],[Date Prevailing]],1)</f>
        <v>4</v>
      </c>
      <c r="G3972" s="165">
        <f>+COUNTIFS(ECR_Hours!$K$6:$K$7,ExportsELAP[[#This Row],[Date Prevailing]])</f>
        <v>0</v>
      </c>
      <c r="H3972" s="165">
        <f t="shared" si="251"/>
        <v>4</v>
      </c>
      <c r="I3972" s="166">
        <f>+Exports!G3975</f>
        <v>44106.161</v>
      </c>
      <c r="J3972" s="166">
        <f>+'ELAP_IPCO-APND'!D3975</f>
        <v>11.36645</v>
      </c>
      <c r="K3972" s="166">
        <f>+(ExportsELAP[[#This Row],[Exports kWh - MPT]]/1000)*ExportsELAP[[#This Row],[EIM Price]]</f>
        <v>501.33047369845002</v>
      </c>
      <c r="L3972" s="167" t="str">
        <f>+INDEX(ECR_Hours!$I$12:$I$15,MATCH(ExportsELAP[[#This Row],[Date Prevailing]],ECR_Hours!$H$12:$H$15,1))</f>
        <v>S</v>
      </c>
      <c r="M3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3" spans="1:13" x14ac:dyDescent="0.25">
      <c r="A3973" s="164">
        <f>+Exports!A3976</f>
        <v>44727</v>
      </c>
      <c r="B3973" s="165">
        <f t="shared" si="248"/>
        <v>2022</v>
      </c>
      <c r="C3973" s="165">
        <f t="shared" si="249"/>
        <v>6</v>
      </c>
      <c r="D3973" s="165">
        <f t="shared" si="250"/>
        <v>15</v>
      </c>
      <c r="E3973" s="165">
        <f>+Exports!B3976</f>
        <v>12</v>
      </c>
      <c r="F3973" s="165">
        <f>+WEEKDAY(ExportsELAP[[#This Row],[Date Prevailing]],1)</f>
        <v>4</v>
      </c>
      <c r="G3973" s="165">
        <f>+COUNTIFS(ECR_Hours!$K$6:$K$7,ExportsELAP[[#This Row],[Date Prevailing]])</f>
        <v>0</v>
      </c>
      <c r="H3973" s="165">
        <f t="shared" si="251"/>
        <v>4</v>
      </c>
      <c r="I3973" s="166">
        <f>+Exports!G3976</f>
        <v>53016.756699999991</v>
      </c>
      <c r="J3973" s="166">
        <f>+'ELAP_IPCO-APND'!D3976</f>
        <v>-3.2441499999999999</v>
      </c>
      <c r="K3973" s="166">
        <f>+(ExportsELAP[[#This Row],[Exports kWh - MPT]]/1000)*ExportsELAP[[#This Row],[EIM Price]]</f>
        <v>-171.99431124830494</v>
      </c>
      <c r="L3973" s="167" t="str">
        <f>+INDEX(ECR_Hours!$I$12:$I$15,MATCH(ExportsELAP[[#This Row],[Date Prevailing]],ECR_Hours!$H$12:$H$15,1))</f>
        <v>S</v>
      </c>
      <c r="M3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4" spans="1:13" x14ac:dyDescent="0.25">
      <c r="A3974" s="164">
        <f>+Exports!A3977</f>
        <v>44727</v>
      </c>
      <c r="B3974" s="165">
        <f t="shared" si="248"/>
        <v>2022</v>
      </c>
      <c r="C3974" s="165">
        <f t="shared" si="249"/>
        <v>6</v>
      </c>
      <c r="D3974" s="165">
        <f t="shared" si="250"/>
        <v>15</v>
      </c>
      <c r="E3974" s="165">
        <f>+Exports!B3977</f>
        <v>13</v>
      </c>
      <c r="F3974" s="165">
        <f>+WEEKDAY(ExportsELAP[[#This Row],[Date Prevailing]],1)</f>
        <v>4</v>
      </c>
      <c r="G3974" s="165">
        <f>+COUNTIFS(ECR_Hours!$K$6:$K$7,ExportsELAP[[#This Row],[Date Prevailing]])</f>
        <v>0</v>
      </c>
      <c r="H3974" s="165">
        <f t="shared" si="251"/>
        <v>4</v>
      </c>
      <c r="I3974" s="166">
        <f>+Exports!G3977</f>
        <v>58063.798699999999</v>
      </c>
      <c r="J3974" s="166">
        <f>+'ELAP_IPCO-APND'!D3977</f>
        <v>12.096819999999999</v>
      </c>
      <c r="K3974" s="166">
        <f>+(ExportsELAP[[#This Row],[Exports kWh - MPT]]/1000)*ExportsELAP[[#This Row],[EIM Price]]</f>
        <v>702.38732139013393</v>
      </c>
      <c r="L3974" s="167" t="str">
        <f>+INDEX(ECR_Hours!$I$12:$I$15,MATCH(ExportsELAP[[#This Row],[Date Prevailing]],ECR_Hours!$H$12:$H$15,1))</f>
        <v>S</v>
      </c>
      <c r="M3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5" spans="1:13" x14ac:dyDescent="0.25">
      <c r="A3975" s="164">
        <f>+Exports!A3978</f>
        <v>44727</v>
      </c>
      <c r="B3975" s="165">
        <f t="shared" si="248"/>
        <v>2022</v>
      </c>
      <c r="C3975" s="165">
        <f t="shared" si="249"/>
        <v>6</v>
      </c>
      <c r="D3975" s="165">
        <f t="shared" si="250"/>
        <v>15</v>
      </c>
      <c r="E3975" s="165">
        <f>+Exports!B3978</f>
        <v>14</v>
      </c>
      <c r="F3975" s="165">
        <f>+WEEKDAY(ExportsELAP[[#This Row],[Date Prevailing]],1)</f>
        <v>4</v>
      </c>
      <c r="G3975" s="165">
        <f>+COUNTIFS(ECR_Hours!$K$6:$K$7,ExportsELAP[[#This Row],[Date Prevailing]])</f>
        <v>0</v>
      </c>
      <c r="H3975" s="165">
        <f t="shared" si="251"/>
        <v>4</v>
      </c>
      <c r="I3975" s="166">
        <f>+Exports!G3978</f>
        <v>59864.218699999998</v>
      </c>
      <c r="J3975" s="166">
        <f>+'ELAP_IPCO-APND'!D3978</f>
        <v>10.51132</v>
      </c>
      <c r="K3975" s="166">
        <f>+(ExportsELAP[[#This Row],[Exports kWh - MPT]]/1000)*ExportsELAP[[#This Row],[EIM Price]]</f>
        <v>629.25195930568395</v>
      </c>
      <c r="L3975" s="167" t="str">
        <f>+INDEX(ECR_Hours!$I$12:$I$15,MATCH(ExportsELAP[[#This Row],[Date Prevailing]],ECR_Hours!$H$12:$H$15,1))</f>
        <v>S</v>
      </c>
      <c r="M3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6" spans="1:13" x14ac:dyDescent="0.25">
      <c r="A3976" s="164">
        <f>+Exports!A3979</f>
        <v>44727</v>
      </c>
      <c r="B3976" s="165">
        <f t="shared" si="248"/>
        <v>2022</v>
      </c>
      <c r="C3976" s="165">
        <f t="shared" si="249"/>
        <v>6</v>
      </c>
      <c r="D3976" s="165">
        <f t="shared" si="250"/>
        <v>15</v>
      </c>
      <c r="E3976" s="165">
        <f>+Exports!B3979</f>
        <v>15</v>
      </c>
      <c r="F3976" s="165">
        <f>+WEEKDAY(ExportsELAP[[#This Row],[Date Prevailing]],1)</f>
        <v>4</v>
      </c>
      <c r="G3976" s="165">
        <f>+COUNTIFS(ECR_Hours!$K$6:$K$7,ExportsELAP[[#This Row],[Date Prevailing]])</f>
        <v>0</v>
      </c>
      <c r="H3976" s="165">
        <f t="shared" si="251"/>
        <v>4</v>
      </c>
      <c r="I3976" s="166">
        <f>+Exports!G3979</f>
        <v>58916.4758</v>
      </c>
      <c r="J3976" s="166">
        <f>+'ELAP_IPCO-APND'!D3979</f>
        <v>13.350009999999999</v>
      </c>
      <c r="K3976" s="166">
        <f>+(ExportsELAP[[#This Row],[Exports kWh - MPT]]/1000)*ExportsELAP[[#This Row],[EIM Price]]</f>
        <v>786.53554109475795</v>
      </c>
      <c r="L3976" s="167" t="str">
        <f>+INDEX(ECR_Hours!$I$12:$I$15,MATCH(ExportsELAP[[#This Row],[Date Prevailing]],ECR_Hours!$H$12:$H$15,1))</f>
        <v>S</v>
      </c>
      <c r="M3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77" spans="1:13" x14ac:dyDescent="0.25">
      <c r="A3977" s="164">
        <f>+Exports!A3980</f>
        <v>44727</v>
      </c>
      <c r="B3977" s="165">
        <f t="shared" si="248"/>
        <v>2022</v>
      </c>
      <c r="C3977" s="165">
        <f t="shared" si="249"/>
        <v>6</v>
      </c>
      <c r="D3977" s="165">
        <f t="shared" si="250"/>
        <v>15</v>
      </c>
      <c r="E3977" s="165">
        <f>+Exports!B3980</f>
        <v>16</v>
      </c>
      <c r="F3977" s="165">
        <f>+WEEKDAY(ExportsELAP[[#This Row],[Date Prevailing]],1)</f>
        <v>4</v>
      </c>
      <c r="G3977" s="165">
        <f>+COUNTIFS(ECR_Hours!$K$6:$K$7,ExportsELAP[[#This Row],[Date Prevailing]])</f>
        <v>0</v>
      </c>
      <c r="H3977" s="165">
        <f t="shared" si="251"/>
        <v>4</v>
      </c>
      <c r="I3977" s="166">
        <f>+Exports!G3980</f>
        <v>55036.209300000002</v>
      </c>
      <c r="J3977" s="166">
        <f>+'ELAP_IPCO-APND'!D3980</f>
        <v>16.52871</v>
      </c>
      <c r="K3977" s="166">
        <f>+(ExportsELAP[[#This Row],[Exports kWh - MPT]]/1000)*ExportsELAP[[#This Row],[EIM Price]]</f>
        <v>909.67754301900311</v>
      </c>
      <c r="L3977" s="167" t="str">
        <f>+INDEX(ECR_Hours!$I$12:$I$15,MATCH(ExportsELAP[[#This Row],[Date Prevailing]],ECR_Hours!$H$12:$H$15,1))</f>
        <v>S</v>
      </c>
      <c r="M3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78" spans="1:13" x14ac:dyDescent="0.25">
      <c r="A3978" s="164">
        <f>+Exports!A3981</f>
        <v>44727</v>
      </c>
      <c r="B3978" s="165">
        <f t="shared" si="248"/>
        <v>2022</v>
      </c>
      <c r="C3978" s="165">
        <f t="shared" si="249"/>
        <v>6</v>
      </c>
      <c r="D3978" s="165">
        <f t="shared" si="250"/>
        <v>15</v>
      </c>
      <c r="E3978" s="165">
        <f>+Exports!B3981</f>
        <v>17</v>
      </c>
      <c r="F3978" s="165">
        <f>+WEEKDAY(ExportsELAP[[#This Row],[Date Prevailing]],1)</f>
        <v>4</v>
      </c>
      <c r="G3978" s="165">
        <f>+COUNTIFS(ECR_Hours!$K$6:$K$7,ExportsELAP[[#This Row],[Date Prevailing]])</f>
        <v>0</v>
      </c>
      <c r="H3978" s="165">
        <f t="shared" si="251"/>
        <v>4</v>
      </c>
      <c r="I3978" s="166">
        <f>+Exports!G3981</f>
        <v>46784.652199999997</v>
      </c>
      <c r="J3978" s="166">
        <f>+'ELAP_IPCO-APND'!D3981</f>
        <v>0.64598999999999995</v>
      </c>
      <c r="K3978" s="166">
        <f>+(ExportsELAP[[#This Row],[Exports kWh - MPT]]/1000)*ExportsELAP[[#This Row],[EIM Price]]</f>
        <v>30.222417474677997</v>
      </c>
      <c r="L3978" s="167" t="str">
        <f>+INDEX(ECR_Hours!$I$12:$I$15,MATCH(ExportsELAP[[#This Row],[Date Prevailing]],ECR_Hours!$H$12:$H$15,1))</f>
        <v>S</v>
      </c>
      <c r="M3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79" spans="1:13" x14ac:dyDescent="0.25">
      <c r="A3979" s="164">
        <f>+Exports!A3982</f>
        <v>44727</v>
      </c>
      <c r="B3979" s="165">
        <f t="shared" si="248"/>
        <v>2022</v>
      </c>
      <c r="C3979" s="165">
        <f t="shared" si="249"/>
        <v>6</v>
      </c>
      <c r="D3979" s="165">
        <f t="shared" si="250"/>
        <v>15</v>
      </c>
      <c r="E3979" s="165">
        <f>+Exports!B3982</f>
        <v>18</v>
      </c>
      <c r="F3979" s="165">
        <f>+WEEKDAY(ExportsELAP[[#This Row],[Date Prevailing]],1)</f>
        <v>4</v>
      </c>
      <c r="G3979" s="165">
        <f>+COUNTIFS(ECR_Hours!$K$6:$K$7,ExportsELAP[[#This Row],[Date Prevailing]])</f>
        <v>0</v>
      </c>
      <c r="H3979" s="165">
        <f t="shared" si="251"/>
        <v>4</v>
      </c>
      <c r="I3979" s="166">
        <f>+Exports!G3982</f>
        <v>34585.307999999997</v>
      </c>
      <c r="J3979" s="166">
        <f>+'ELAP_IPCO-APND'!D3982</f>
        <v>-9.09023</v>
      </c>
      <c r="K3979" s="166">
        <f>+(ExportsELAP[[#This Row],[Exports kWh - MPT]]/1000)*ExportsELAP[[#This Row],[EIM Price]]</f>
        <v>-314.38840434084</v>
      </c>
      <c r="L3979" s="167" t="str">
        <f>+INDEX(ECR_Hours!$I$12:$I$15,MATCH(ExportsELAP[[#This Row],[Date Prevailing]],ECR_Hours!$H$12:$H$15,1))</f>
        <v>S</v>
      </c>
      <c r="M3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0" spans="1:13" x14ac:dyDescent="0.25">
      <c r="A3980" s="164">
        <f>+Exports!A3983</f>
        <v>44727</v>
      </c>
      <c r="B3980" s="165">
        <f t="shared" si="248"/>
        <v>2022</v>
      </c>
      <c r="C3980" s="165">
        <f t="shared" si="249"/>
        <v>6</v>
      </c>
      <c r="D3980" s="165">
        <f t="shared" si="250"/>
        <v>15</v>
      </c>
      <c r="E3980" s="165">
        <f>+Exports!B3983</f>
        <v>19</v>
      </c>
      <c r="F3980" s="165">
        <f>+WEEKDAY(ExportsELAP[[#This Row],[Date Prevailing]],1)</f>
        <v>4</v>
      </c>
      <c r="G3980" s="165">
        <f>+COUNTIFS(ECR_Hours!$K$6:$K$7,ExportsELAP[[#This Row],[Date Prevailing]])</f>
        <v>0</v>
      </c>
      <c r="H3980" s="165">
        <f t="shared" si="251"/>
        <v>4</v>
      </c>
      <c r="I3980" s="166">
        <f>+Exports!G3983</f>
        <v>21280.607499999998</v>
      </c>
      <c r="J3980" s="166">
        <f>+'ELAP_IPCO-APND'!D3983</f>
        <v>-12.248089999999999</v>
      </c>
      <c r="K3980" s="166">
        <f>+(ExportsELAP[[#This Row],[Exports kWh - MPT]]/1000)*ExportsELAP[[#This Row],[EIM Price]]</f>
        <v>-260.64679591467495</v>
      </c>
      <c r="L3980" s="167" t="str">
        <f>+INDEX(ECR_Hours!$I$12:$I$15,MATCH(ExportsELAP[[#This Row],[Date Prevailing]],ECR_Hours!$H$12:$H$15,1))</f>
        <v>S</v>
      </c>
      <c r="M3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1" spans="1:13" x14ac:dyDescent="0.25">
      <c r="A3981" s="164">
        <f>+Exports!A3984</f>
        <v>44727</v>
      </c>
      <c r="B3981" s="165">
        <f t="shared" si="248"/>
        <v>2022</v>
      </c>
      <c r="C3981" s="165">
        <f t="shared" si="249"/>
        <v>6</v>
      </c>
      <c r="D3981" s="165">
        <f t="shared" si="250"/>
        <v>15</v>
      </c>
      <c r="E3981" s="165">
        <f>+Exports!B3984</f>
        <v>20</v>
      </c>
      <c r="F3981" s="165">
        <f>+WEEKDAY(ExportsELAP[[#This Row],[Date Prevailing]],1)</f>
        <v>4</v>
      </c>
      <c r="G3981" s="165">
        <f>+COUNTIFS(ECR_Hours!$K$6:$K$7,ExportsELAP[[#This Row],[Date Prevailing]])</f>
        <v>0</v>
      </c>
      <c r="H3981" s="165">
        <f t="shared" si="251"/>
        <v>4</v>
      </c>
      <c r="I3981" s="166">
        <f>+Exports!G3984</f>
        <v>10130.578300000001</v>
      </c>
      <c r="J3981" s="166">
        <f>+'ELAP_IPCO-APND'!D3984</f>
        <v>-77.251090000000005</v>
      </c>
      <c r="K3981" s="166">
        <f>+(ExportsELAP[[#This Row],[Exports kWh - MPT]]/1000)*ExportsELAP[[#This Row],[EIM Price]]</f>
        <v>-782.59821600534713</v>
      </c>
      <c r="L3981" s="167" t="str">
        <f>+INDEX(ECR_Hours!$I$12:$I$15,MATCH(ExportsELAP[[#This Row],[Date Prevailing]],ECR_Hours!$H$12:$H$15,1))</f>
        <v>S</v>
      </c>
      <c r="M3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2" spans="1:13" x14ac:dyDescent="0.25">
      <c r="A3982" s="164">
        <f>+Exports!A3985</f>
        <v>44727</v>
      </c>
      <c r="B3982" s="165">
        <f t="shared" si="248"/>
        <v>2022</v>
      </c>
      <c r="C3982" s="165">
        <f t="shared" si="249"/>
        <v>6</v>
      </c>
      <c r="D3982" s="165">
        <f t="shared" si="250"/>
        <v>15</v>
      </c>
      <c r="E3982" s="165">
        <f>+Exports!B3985</f>
        <v>21</v>
      </c>
      <c r="F3982" s="165">
        <f>+WEEKDAY(ExportsELAP[[#This Row],[Date Prevailing]],1)</f>
        <v>4</v>
      </c>
      <c r="G3982" s="165">
        <f>+COUNTIFS(ECR_Hours!$K$6:$K$7,ExportsELAP[[#This Row],[Date Prevailing]])</f>
        <v>0</v>
      </c>
      <c r="H3982" s="165">
        <f t="shared" si="251"/>
        <v>4</v>
      </c>
      <c r="I3982" s="166">
        <f>+Exports!G3985</f>
        <v>3265.9360999999999</v>
      </c>
      <c r="J3982" s="166">
        <f>+'ELAP_IPCO-APND'!D3985</f>
        <v>-50.063029999999998</v>
      </c>
      <c r="K3982" s="166">
        <f>+(ExportsELAP[[#This Row],[Exports kWh - MPT]]/1000)*ExportsELAP[[#This Row],[EIM Price]]</f>
        <v>-163.50265695238298</v>
      </c>
      <c r="L3982" s="167" t="str">
        <f>+INDEX(ECR_Hours!$I$12:$I$15,MATCH(ExportsELAP[[#This Row],[Date Prevailing]],ECR_Hours!$H$12:$H$15,1))</f>
        <v>S</v>
      </c>
      <c r="M3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3" spans="1:13" x14ac:dyDescent="0.25">
      <c r="A3983" s="164">
        <f>+Exports!A3986</f>
        <v>44727</v>
      </c>
      <c r="B3983" s="165">
        <f t="shared" si="248"/>
        <v>2022</v>
      </c>
      <c r="C3983" s="165">
        <f t="shared" si="249"/>
        <v>6</v>
      </c>
      <c r="D3983" s="165">
        <f t="shared" si="250"/>
        <v>15</v>
      </c>
      <c r="E3983" s="165">
        <f>+Exports!B3986</f>
        <v>22</v>
      </c>
      <c r="F3983" s="165">
        <f>+WEEKDAY(ExportsELAP[[#This Row],[Date Prevailing]],1)</f>
        <v>4</v>
      </c>
      <c r="G3983" s="165">
        <f>+COUNTIFS(ECR_Hours!$K$6:$K$7,ExportsELAP[[#This Row],[Date Prevailing]])</f>
        <v>0</v>
      </c>
      <c r="H3983" s="165">
        <f t="shared" si="251"/>
        <v>4</v>
      </c>
      <c r="I3983" s="166">
        <f>+Exports!G3986</f>
        <v>85.548900000000003</v>
      </c>
      <c r="J3983" s="166">
        <f>+'ELAP_IPCO-APND'!D3986</f>
        <v>-1.70289</v>
      </c>
      <c r="K3983" s="166">
        <f>+(ExportsELAP[[#This Row],[Exports kWh - MPT]]/1000)*ExportsELAP[[#This Row],[EIM Price]]</f>
        <v>-0.14568036632100001</v>
      </c>
      <c r="L3983" s="167" t="str">
        <f>+INDEX(ECR_Hours!$I$12:$I$15,MATCH(ExportsELAP[[#This Row],[Date Prevailing]],ECR_Hours!$H$12:$H$15,1))</f>
        <v>S</v>
      </c>
      <c r="M3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4" spans="1:13" x14ac:dyDescent="0.25">
      <c r="A3984" s="164">
        <f>+Exports!A3987</f>
        <v>44727</v>
      </c>
      <c r="B3984" s="165">
        <f t="shared" si="248"/>
        <v>2022</v>
      </c>
      <c r="C3984" s="165">
        <f t="shared" si="249"/>
        <v>6</v>
      </c>
      <c r="D3984" s="165">
        <f t="shared" si="250"/>
        <v>15</v>
      </c>
      <c r="E3984" s="165">
        <f>+Exports!B3987</f>
        <v>23</v>
      </c>
      <c r="F3984" s="165">
        <f>+WEEKDAY(ExportsELAP[[#This Row],[Date Prevailing]],1)</f>
        <v>4</v>
      </c>
      <c r="G3984" s="165">
        <f>+COUNTIFS(ECR_Hours!$K$6:$K$7,ExportsELAP[[#This Row],[Date Prevailing]])</f>
        <v>0</v>
      </c>
      <c r="H3984" s="165">
        <f t="shared" si="251"/>
        <v>4</v>
      </c>
      <c r="I3984" s="166">
        <f>+Exports!G3987</f>
        <v>18.706299999999999</v>
      </c>
      <c r="J3984" s="166">
        <f>+'ELAP_IPCO-APND'!D3987</f>
        <v>12.471159999999999</v>
      </c>
      <c r="K3984" s="166">
        <f>+(ExportsELAP[[#This Row],[Exports kWh - MPT]]/1000)*ExportsELAP[[#This Row],[EIM Price]]</f>
        <v>0.23328926030799996</v>
      </c>
      <c r="L3984" s="167" t="str">
        <f>+INDEX(ECR_Hours!$I$12:$I$15,MATCH(ExportsELAP[[#This Row],[Date Prevailing]],ECR_Hours!$H$12:$H$15,1))</f>
        <v>S</v>
      </c>
      <c r="M3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3985" spans="1:13" x14ac:dyDescent="0.25">
      <c r="A3985" s="164">
        <f>+Exports!A3988</f>
        <v>44727</v>
      </c>
      <c r="B3985" s="165">
        <f t="shared" si="248"/>
        <v>2022</v>
      </c>
      <c r="C3985" s="165">
        <f t="shared" si="249"/>
        <v>6</v>
      </c>
      <c r="D3985" s="165">
        <f t="shared" si="250"/>
        <v>15</v>
      </c>
      <c r="E3985" s="165">
        <f>+Exports!B3988</f>
        <v>24</v>
      </c>
      <c r="F3985" s="165">
        <f>+WEEKDAY(ExportsELAP[[#This Row],[Date Prevailing]],1)</f>
        <v>4</v>
      </c>
      <c r="G3985" s="165">
        <f>+COUNTIFS(ECR_Hours!$K$6:$K$7,ExportsELAP[[#This Row],[Date Prevailing]])</f>
        <v>0</v>
      </c>
      <c r="H3985" s="165">
        <f t="shared" si="251"/>
        <v>4</v>
      </c>
      <c r="I3985" s="166">
        <f>+Exports!G3988</f>
        <v>19.451499999999999</v>
      </c>
      <c r="J3985" s="166">
        <f>+'ELAP_IPCO-APND'!D3988</f>
        <v>-7.1877300000000002</v>
      </c>
      <c r="K3985" s="166">
        <f>+(ExportsELAP[[#This Row],[Exports kWh - MPT]]/1000)*ExportsELAP[[#This Row],[EIM Price]]</f>
        <v>-0.13981213009500001</v>
      </c>
      <c r="L3985" s="167" t="str">
        <f>+INDEX(ECR_Hours!$I$12:$I$15,MATCH(ExportsELAP[[#This Row],[Date Prevailing]],ECR_Hours!$H$12:$H$15,1))</f>
        <v>S</v>
      </c>
      <c r="M3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6" spans="1:13" x14ac:dyDescent="0.25">
      <c r="A3986" s="164">
        <f>+Exports!A3989</f>
        <v>44728</v>
      </c>
      <c r="B3986" s="165">
        <f t="shared" si="248"/>
        <v>2022</v>
      </c>
      <c r="C3986" s="165">
        <f t="shared" si="249"/>
        <v>6</v>
      </c>
      <c r="D3986" s="165">
        <f t="shared" si="250"/>
        <v>16</v>
      </c>
      <c r="E3986" s="165">
        <f>+Exports!B3989</f>
        <v>1</v>
      </c>
      <c r="F3986" s="165">
        <f>+WEEKDAY(ExportsELAP[[#This Row],[Date Prevailing]],1)</f>
        <v>5</v>
      </c>
      <c r="G3986" s="165">
        <f>+COUNTIFS(ECR_Hours!$K$6:$K$7,ExportsELAP[[#This Row],[Date Prevailing]])</f>
        <v>0</v>
      </c>
      <c r="H3986" s="165">
        <f t="shared" si="251"/>
        <v>5</v>
      </c>
      <c r="I3986" s="166">
        <f>+Exports!G3989</f>
        <v>21.729799999999901</v>
      </c>
      <c r="J3986" s="166">
        <f>+'ELAP_IPCO-APND'!D3989</f>
        <v>-4.6761999999999997</v>
      </c>
      <c r="K3986" s="166">
        <f>+(ExportsELAP[[#This Row],[Exports kWh - MPT]]/1000)*ExportsELAP[[#This Row],[EIM Price]]</f>
        <v>-0.10161289075999952</v>
      </c>
      <c r="L3986" s="167" t="str">
        <f>+INDEX(ECR_Hours!$I$12:$I$15,MATCH(ExportsELAP[[#This Row],[Date Prevailing]],ECR_Hours!$H$12:$H$15,1))</f>
        <v>S</v>
      </c>
      <c r="M3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7" spans="1:13" x14ac:dyDescent="0.25">
      <c r="A3987" s="164">
        <f>+Exports!A3990</f>
        <v>44728</v>
      </c>
      <c r="B3987" s="165">
        <f t="shared" si="248"/>
        <v>2022</v>
      </c>
      <c r="C3987" s="165">
        <f t="shared" si="249"/>
        <v>6</v>
      </c>
      <c r="D3987" s="165">
        <f t="shared" si="250"/>
        <v>16</v>
      </c>
      <c r="E3987" s="165">
        <f>+Exports!B3990</f>
        <v>2</v>
      </c>
      <c r="F3987" s="165">
        <f>+WEEKDAY(ExportsELAP[[#This Row],[Date Prevailing]],1)</f>
        <v>5</v>
      </c>
      <c r="G3987" s="165">
        <f>+COUNTIFS(ECR_Hours!$K$6:$K$7,ExportsELAP[[#This Row],[Date Prevailing]])</f>
        <v>0</v>
      </c>
      <c r="H3987" s="165">
        <f t="shared" si="251"/>
        <v>5</v>
      </c>
      <c r="I3987" s="166">
        <f>+Exports!G3990</f>
        <v>19.734699999999901</v>
      </c>
      <c r="J3987" s="166">
        <f>+'ELAP_IPCO-APND'!D3990</f>
        <v>-65.267570000000006</v>
      </c>
      <c r="K3987" s="166">
        <f>+(ExportsELAP[[#This Row],[Exports kWh - MPT]]/1000)*ExportsELAP[[#This Row],[EIM Price]]</f>
        <v>-1.2880359136789936</v>
      </c>
      <c r="L3987" s="167" t="str">
        <f>+INDEX(ECR_Hours!$I$12:$I$15,MATCH(ExportsELAP[[#This Row],[Date Prevailing]],ECR_Hours!$H$12:$H$15,1))</f>
        <v>S</v>
      </c>
      <c r="M3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8" spans="1:13" x14ac:dyDescent="0.25">
      <c r="A3988" s="164">
        <f>+Exports!A3991</f>
        <v>44728</v>
      </c>
      <c r="B3988" s="165">
        <f t="shared" si="248"/>
        <v>2022</v>
      </c>
      <c r="C3988" s="165">
        <f t="shared" si="249"/>
        <v>6</v>
      </c>
      <c r="D3988" s="165">
        <f t="shared" si="250"/>
        <v>16</v>
      </c>
      <c r="E3988" s="165">
        <f>+Exports!B3991</f>
        <v>3</v>
      </c>
      <c r="F3988" s="165">
        <f>+WEEKDAY(ExportsELAP[[#This Row],[Date Prevailing]],1)</f>
        <v>5</v>
      </c>
      <c r="G3988" s="165">
        <f>+COUNTIFS(ECR_Hours!$K$6:$K$7,ExportsELAP[[#This Row],[Date Prevailing]])</f>
        <v>0</v>
      </c>
      <c r="H3988" s="165">
        <f t="shared" si="251"/>
        <v>5</v>
      </c>
      <c r="I3988" s="166">
        <f>+Exports!G3991</f>
        <v>22.563699999999887</v>
      </c>
      <c r="J3988" s="166">
        <f>+'ELAP_IPCO-APND'!D3991</f>
        <v>-94.639970000000005</v>
      </c>
      <c r="K3988" s="166">
        <f>+(ExportsELAP[[#This Row],[Exports kWh - MPT]]/1000)*ExportsELAP[[#This Row],[EIM Price]]</f>
        <v>-2.1354278910889897</v>
      </c>
      <c r="L3988" s="167" t="str">
        <f>+INDEX(ECR_Hours!$I$12:$I$15,MATCH(ExportsELAP[[#This Row],[Date Prevailing]],ECR_Hours!$H$12:$H$15,1))</f>
        <v>S</v>
      </c>
      <c r="M3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89" spans="1:13" x14ac:dyDescent="0.25">
      <c r="A3989" s="164">
        <f>+Exports!A3992</f>
        <v>44728</v>
      </c>
      <c r="B3989" s="165">
        <f t="shared" si="248"/>
        <v>2022</v>
      </c>
      <c r="C3989" s="165">
        <f t="shared" si="249"/>
        <v>6</v>
      </c>
      <c r="D3989" s="165">
        <f t="shared" si="250"/>
        <v>16</v>
      </c>
      <c r="E3989" s="165">
        <f>+Exports!B3992</f>
        <v>4</v>
      </c>
      <c r="F3989" s="165">
        <f>+WEEKDAY(ExportsELAP[[#This Row],[Date Prevailing]],1)</f>
        <v>5</v>
      </c>
      <c r="G3989" s="165">
        <f>+COUNTIFS(ECR_Hours!$K$6:$K$7,ExportsELAP[[#This Row],[Date Prevailing]])</f>
        <v>0</v>
      </c>
      <c r="H3989" s="165">
        <f t="shared" si="251"/>
        <v>5</v>
      </c>
      <c r="I3989" s="166">
        <f>+Exports!G3992</f>
        <v>37.513800000000003</v>
      </c>
      <c r="J3989" s="166">
        <f>+'ELAP_IPCO-APND'!D3992</f>
        <v>-15.262930000000001</v>
      </c>
      <c r="K3989" s="166">
        <f>+(ExportsELAP[[#This Row],[Exports kWh - MPT]]/1000)*ExportsELAP[[#This Row],[EIM Price]]</f>
        <v>-0.57257050343400007</v>
      </c>
      <c r="L3989" s="167" t="str">
        <f>+INDEX(ECR_Hours!$I$12:$I$15,MATCH(ExportsELAP[[#This Row],[Date Prevailing]],ECR_Hours!$H$12:$H$15,1))</f>
        <v>S</v>
      </c>
      <c r="M3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0" spans="1:13" x14ac:dyDescent="0.25">
      <c r="A3990" s="164">
        <f>+Exports!A3993</f>
        <v>44728</v>
      </c>
      <c r="B3990" s="165">
        <f t="shared" si="248"/>
        <v>2022</v>
      </c>
      <c r="C3990" s="165">
        <f t="shared" si="249"/>
        <v>6</v>
      </c>
      <c r="D3990" s="165">
        <f t="shared" si="250"/>
        <v>16</v>
      </c>
      <c r="E3990" s="165">
        <f>+Exports!B3993</f>
        <v>5</v>
      </c>
      <c r="F3990" s="165">
        <f>+WEEKDAY(ExportsELAP[[#This Row],[Date Prevailing]],1)</f>
        <v>5</v>
      </c>
      <c r="G3990" s="165">
        <f>+COUNTIFS(ECR_Hours!$K$6:$K$7,ExportsELAP[[#This Row],[Date Prevailing]])</f>
        <v>0</v>
      </c>
      <c r="H3990" s="165">
        <f t="shared" si="251"/>
        <v>5</v>
      </c>
      <c r="I3990" s="166">
        <f>+Exports!G3993</f>
        <v>36.142300000000006</v>
      </c>
      <c r="J3990" s="166">
        <f>+'ELAP_IPCO-APND'!D3993</f>
        <v>-35.984839999999998</v>
      </c>
      <c r="K3990" s="166">
        <f>+(ExportsELAP[[#This Row],[Exports kWh - MPT]]/1000)*ExportsELAP[[#This Row],[EIM Price]]</f>
        <v>-1.3005748827320003</v>
      </c>
      <c r="L3990" s="167" t="str">
        <f>+INDEX(ECR_Hours!$I$12:$I$15,MATCH(ExportsELAP[[#This Row],[Date Prevailing]],ECR_Hours!$H$12:$H$15,1))</f>
        <v>S</v>
      </c>
      <c r="M3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1" spans="1:13" x14ac:dyDescent="0.25">
      <c r="A3991" s="164">
        <f>+Exports!A3994</f>
        <v>44728</v>
      </c>
      <c r="B3991" s="165">
        <f t="shared" si="248"/>
        <v>2022</v>
      </c>
      <c r="C3991" s="165">
        <f t="shared" si="249"/>
        <v>6</v>
      </c>
      <c r="D3991" s="165">
        <f t="shared" si="250"/>
        <v>16</v>
      </c>
      <c r="E3991" s="165">
        <f>+Exports!B3994</f>
        <v>6</v>
      </c>
      <c r="F3991" s="165">
        <f>+WEEKDAY(ExportsELAP[[#This Row],[Date Prevailing]],1)</f>
        <v>5</v>
      </c>
      <c r="G3991" s="165">
        <f>+COUNTIFS(ECR_Hours!$K$6:$K$7,ExportsELAP[[#This Row],[Date Prevailing]])</f>
        <v>0</v>
      </c>
      <c r="H3991" s="165">
        <f t="shared" si="251"/>
        <v>5</v>
      </c>
      <c r="I3991" s="166">
        <f>+Exports!G3994</f>
        <v>38.688999999999901</v>
      </c>
      <c r="J3991" s="166">
        <f>+'ELAP_IPCO-APND'!D3994</f>
        <v>-82.296570000000003</v>
      </c>
      <c r="K3991" s="166">
        <f>+(ExportsELAP[[#This Row],[Exports kWh - MPT]]/1000)*ExportsELAP[[#This Row],[EIM Price]]</f>
        <v>-3.1839719967299924</v>
      </c>
      <c r="L3991" s="167" t="str">
        <f>+INDEX(ECR_Hours!$I$12:$I$15,MATCH(ExportsELAP[[#This Row],[Date Prevailing]],ECR_Hours!$H$12:$H$15,1))</f>
        <v>S</v>
      </c>
      <c r="M3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2" spans="1:13" x14ac:dyDescent="0.25">
      <c r="A3992" s="164">
        <f>+Exports!A3995</f>
        <v>44728</v>
      </c>
      <c r="B3992" s="165">
        <f t="shared" si="248"/>
        <v>2022</v>
      </c>
      <c r="C3992" s="165">
        <f t="shared" si="249"/>
        <v>6</v>
      </c>
      <c r="D3992" s="165">
        <f t="shared" si="250"/>
        <v>16</v>
      </c>
      <c r="E3992" s="165">
        <f>+Exports!B3995</f>
        <v>7</v>
      </c>
      <c r="F3992" s="165">
        <f>+WEEKDAY(ExportsELAP[[#This Row],[Date Prevailing]],1)</f>
        <v>5</v>
      </c>
      <c r="G3992" s="165">
        <f>+COUNTIFS(ECR_Hours!$K$6:$K$7,ExportsELAP[[#This Row],[Date Prevailing]])</f>
        <v>0</v>
      </c>
      <c r="H3992" s="165">
        <f t="shared" si="251"/>
        <v>5</v>
      </c>
      <c r="I3992" s="166">
        <f>+Exports!G3995</f>
        <v>1562.2341999999999</v>
      </c>
      <c r="J3992" s="166">
        <f>+'ELAP_IPCO-APND'!D3995</f>
        <v>2.7259099999999998</v>
      </c>
      <c r="K3992" s="166">
        <f>+(ExportsELAP[[#This Row],[Exports kWh - MPT]]/1000)*ExportsELAP[[#This Row],[EIM Price]]</f>
        <v>4.2585098281219995</v>
      </c>
      <c r="L3992" s="167" t="str">
        <f>+INDEX(ECR_Hours!$I$12:$I$15,MATCH(ExportsELAP[[#This Row],[Date Prevailing]],ECR_Hours!$H$12:$H$15,1))</f>
        <v>S</v>
      </c>
      <c r="M3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3" spans="1:13" x14ac:dyDescent="0.25">
      <c r="A3993" s="164">
        <f>+Exports!A3996</f>
        <v>44728</v>
      </c>
      <c r="B3993" s="165">
        <f t="shared" si="248"/>
        <v>2022</v>
      </c>
      <c r="C3993" s="165">
        <f t="shared" si="249"/>
        <v>6</v>
      </c>
      <c r="D3993" s="165">
        <f t="shared" si="250"/>
        <v>16</v>
      </c>
      <c r="E3993" s="165">
        <f>+Exports!B3996</f>
        <v>8</v>
      </c>
      <c r="F3993" s="165">
        <f>+WEEKDAY(ExportsELAP[[#This Row],[Date Prevailing]],1)</f>
        <v>5</v>
      </c>
      <c r="G3993" s="165">
        <f>+COUNTIFS(ECR_Hours!$K$6:$K$7,ExportsELAP[[#This Row],[Date Prevailing]])</f>
        <v>0</v>
      </c>
      <c r="H3993" s="165">
        <f t="shared" si="251"/>
        <v>5</v>
      </c>
      <c r="I3993" s="166">
        <f>+Exports!G3996</f>
        <v>6939.2677000000003</v>
      </c>
      <c r="J3993" s="166">
        <f>+'ELAP_IPCO-APND'!D3996</f>
        <v>15.72137</v>
      </c>
      <c r="K3993" s="166">
        <f>+(ExportsELAP[[#This Row],[Exports kWh - MPT]]/1000)*ExportsELAP[[#This Row],[EIM Price]]</f>
        <v>109.09479504074901</v>
      </c>
      <c r="L3993" s="167" t="str">
        <f>+INDEX(ECR_Hours!$I$12:$I$15,MATCH(ExportsELAP[[#This Row],[Date Prevailing]],ECR_Hours!$H$12:$H$15,1))</f>
        <v>S</v>
      </c>
      <c r="M3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4" spans="1:13" x14ac:dyDescent="0.25">
      <c r="A3994" s="164">
        <f>+Exports!A3997</f>
        <v>44728</v>
      </c>
      <c r="B3994" s="165">
        <f t="shared" si="248"/>
        <v>2022</v>
      </c>
      <c r="C3994" s="165">
        <f t="shared" si="249"/>
        <v>6</v>
      </c>
      <c r="D3994" s="165">
        <f t="shared" si="250"/>
        <v>16</v>
      </c>
      <c r="E3994" s="165">
        <f>+Exports!B3997</f>
        <v>9</v>
      </c>
      <c r="F3994" s="165">
        <f>+WEEKDAY(ExportsELAP[[#This Row],[Date Prevailing]],1)</f>
        <v>5</v>
      </c>
      <c r="G3994" s="165">
        <f>+COUNTIFS(ECR_Hours!$K$6:$K$7,ExportsELAP[[#This Row],[Date Prevailing]])</f>
        <v>0</v>
      </c>
      <c r="H3994" s="165">
        <f t="shared" si="251"/>
        <v>5</v>
      </c>
      <c r="I3994" s="166">
        <f>+Exports!G3997</f>
        <v>15954.298599999998</v>
      </c>
      <c r="J3994" s="166">
        <f>+'ELAP_IPCO-APND'!D3997</f>
        <v>11.77209</v>
      </c>
      <c r="K3994" s="166">
        <f>+(ExportsELAP[[#This Row],[Exports kWh - MPT]]/1000)*ExportsELAP[[#This Row],[EIM Price]]</f>
        <v>187.81543900607397</v>
      </c>
      <c r="L3994" s="167" t="str">
        <f>+INDEX(ECR_Hours!$I$12:$I$15,MATCH(ExportsELAP[[#This Row],[Date Prevailing]],ECR_Hours!$H$12:$H$15,1))</f>
        <v>S</v>
      </c>
      <c r="M3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5" spans="1:13" x14ac:dyDescent="0.25">
      <c r="A3995" s="164">
        <f>+Exports!A3998</f>
        <v>44728</v>
      </c>
      <c r="B3995" s="165">
        <f t="shared" si="248"/>
        <v>2022</v>
      </c>
      <c r="C3995" s="165">
        <f t="shared" si="249"/>
        <v>6</v>
      </c>
      <c r="D3995" s="165">
        <f t="shared" si="250"/>
        <v>16</v>
      </c>
      <c r="E3995" s="165">
        <f>+Exports!B3998</f>
        <v>10</v>
      </c>
      <c r="F3995" s="165">
        <f>+WEEKDAY(ExportsELAP[[#This Row],[Date Prevailing]],1)</f>
        <v>5</v>
      </c>
      <c r="G3995" s="165">
        <f>+COUNTIFS(ECR_Hours!$K$6:$K$7,ExportsELAP[[#This Row],[Date Prevailing]])</f>
        <v>0</v>
      </c>
      <c r="H3995" s="165">
        <f t="shared" si="251"/>
        <v>5</v>
      </c>
      <c r="I3995" s="166">
        <f>+Exports!G3998</f>
        <v>24180.595499999999</v>
      </c>
      <c r="J3995" s="166">
        <f>+'ELAP_IPCO-APND'!D3998</f>
        <v>13.661799999999999</v>
      </c>
      <c r="K3995" s="166">
        <f>+(ExportsELAP[[#This Row],[Exports kWh - MPT]]/1000)*ExportsELAP[[#This Row],[EIM Price]]</f>
        <v>330.35045960189996</v>
      </c>
      <c r="L3995" s="167" t="str">
        <f>+INDEX(ECR_Hours!$I$12:$I$15,MATCH(ExportsELAP[[#This Row],[Date Prevailing]],ECR_Hours!$H$12:$H$15,1))</f>
        <v>S</v>
      </c>
      <c r="M3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6" spans="1:13" x14ac:dyDescent="0.25">
      <c r="A3996" s="164">
        <f>+Exports!A3999</f>
        <v>44728</v>
      </c>
      <c r="B3996" s="165">
        <f t="shared" si="248"/>
        <v>2022</v>
      </c>
      <c r="C3996" s="165">
        <f t="shared" si="249"/>
        <v>6</v>
      </c>
      <c r="D3996" s="165">
        <f t="shared" si="250"/>
        <v>16</v>
      </c>
      <c r="E3996" s="165">
        <f>+Exports!B3999</f>
        <v>11</v>
      </c>
      <c r="F3996" s="165">
        <f>+WEEKDAY(ExportsELAP[[#This Row],[Date Prevailing]],1)</f>
        <v>5</v>
      </c>
      <c r="G3996" s="165">
        <f>+COUNTIFS(ECR_Hours!$K$6:$K$7,ExportsELAP[[#This Row],[Date Prevailing]])</f>
        <v>0</v>
      </c>
      <c r="H3996" s="165">
        <f t="shared" si="251"/>
        <v>5</v>
      </c>
      <c r="I3996" s="166">
        <f>+Exports!G3999</f>
        <v>35137.4928</v>
      </c>
      <c r="J3996" s="166">
        <f>+'ELAP_IPCO-APND'!D3999</f>
        <v>18.764410000000002</v>
      </c>
      <c r="K3996" s="166">
        <f>+(ExportsELAP[[#This Row],[Exports kWh - MPT]]/1000)*ExportsELAP[[#This Row],[EIM Price]]</f>
        <v>659.33432127124797</v>
      </c>
      <c r="L3996" s="167" t="str">
        <f>+INDEX(ECR_Hours!$I$12:$I$15,MATCH(ExportsELAP[[#This Row],[Date Prevailing]],ECR_Hours!$H$12:$H$15,1))</f>
        <v>S</v>
      </c>
      <c r="M3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7" spans="1:13" x14ac:dyDescent="0.25">
      <c r="A3997" s="164">
        <f>+Exports!A4000</f>
        <v>44728</v>
      </c>
      <c r="B3997" s="165">
        <f t="shared" si="248"/>
        <v>2022</v>
      </c>
      <c r="C3997" s="165">
        <f t="shared" si="249"/>
        <v>6</v>
      </c>
      <c r="D3997" s="165">
        <f t="shared" si="250"/>
        <v>16</v>
      </c>
      <c r="E3997" s="165">
        <f>+Exports!B4000</f>
        <v>12</v>
      </c>
      <c r="F3997" s="165">
        <f>+WEEKDAY(ExportsELAP[[#This Row],[Date Prevailing]],1)</f>
        <v>5</v>
      </c>
      <c r="G3997" s="165">
        <f>+COUNTIFS(ECR_Hours!$K$6:$K$7,ExportsELAP[[#This Row],[Date Prevailing]])</f>
        <v>0</v>
      </c>
      <c r="H3997" s="165">
        <f t="shared" si="251"/>
        <v>5</v>
      </c>
      <c r="I3997" s="166">
        <f>+Exports!G4000</f>
        <v>42994.328600000001</v>
      </c>
      <c r="J3997" s="166">
        <f>+'ELAP_IPCO-APND'!D4000</f>
        <v>7.9511900000000004</v>
      </c>
      <c r="K3997" s="166">
        <f>+(ExportsELAP[[#This Row],[Exports kWh - MPT]]/1000)*ExportsELAP[[#This Row],[EIM Price]]</f>
        <v>341.85607562103405</v>
      </c>
      <c r="L3997" s="167" t="str">
        <f>+INDEX(ECR_Hours!$I$12:$I$15,MATCH(ExportsELAP[[#This Row],[Date Prevailing]],ECR_Hours!$H$12:$H$15,1))</f>
        <v>S</v>
      </c>
      <c r="M3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8" spans="1:13" x14ac:dyDescent="0.25">
      <c r="A3998" s="164">
        <f>+Exports!A4001</f>
        <v>44728</v>
      </c>
      <c r="B3998" s="165">
        <f t="shared" si="248"/>
        <v>2022</v>
      </c>
      <c r="C3998" s="165">
        <f t="shared" si="249"/>
        <v>6</v>
      </c>
      <c r="D3998" s="165">
        <f t="shared" si="250"/>
        <v>16</v>
      </c>
      <c r="E3998" s="165">
        <f>+Exports!B4001</f>
        <v>13</v>
      </c>
      <c r="F3998" s="165">
        <f>+WEEKDAY(ExportsELAP[[#This Row],[Date Prevailing]],1)</f>
        <v>5</v>
      </c>
      <c r="G3998" s="165">
        <f>+COUNTIFS(ECR_Hours!$K$6:$K$7,ExportsELAP[[#This Row],[Date Prevailing]])</f>
        <v>0</v>
      </c>
      <c r="H3998" s="165">
        <f t="shared" si="251"/>
        <v>5</v>
      </c>
      <c r="I3998" s="166">
        <f>+Exports!G4001</f>
        <v>45818.265899999999</v>
      </c>
      <c r="J3998" s="166">
        <f>+'ELAP_IPCO-APND'!D4001</f>
        <v>17.176680000000001</v>
      </c>
      <c r="K3998" s="166">
        <f>+(ExportsELAP[[#This Row],[Exports kWh - MPT]]/1000)*ExportsELAP[[#This Row],[EIM Price]]</f>
        <v>787.00569151921206</v>
      </c>
      <c r="L3998" s="167" t="str">
        <f>+INDEX(ECR_Hours!$I$12:$I$15,MATCH(ExportsELAP[[#This Row],[Date Prevailing]],ECR_Hours!$H$12:$H$15,1))</f>
        <v>S</v>
      </c>
      <c r="M3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3999" spans="1:13" x14ac:dyDescent="0.25">
      <c r="A3999" s="164">
        <f>+Exports!A4002</f>
        <v>44728</v>
      </c>
      <c r="B3999" s="165">
        <f t="shared" si="248"/>
        <v>2022</v>
      </c>
      <c r="C3999" s="165">
        <f t="shared" si="249"/>
        <v>6</v>
      </c>
      <c r="D3999" s="165">
        <f t="shared" si="250"/>
        <v>16</v>
      </c>
      <c r="E3999" s="165">
        <f>+Exports!B4002</f>
        <v>14</v>
      </c>
      <c r="F3999" s="165">
        <f>+WEEKDAY(ExportsELAP[[#This Row],[Date Prevailing]],1)</f>
        <v>5</v>
      </c>
      <c r="G3999" s="165">
        <f>+COUNTIFS(ECR_Hours!$K$6:$K$7,ExportsELAP[[#This Row],[Date Prevailing]])</f>
        <v>0</v>
      </c>
      <c r="H3999" s="165">
        <f t="shared" si="251"/>
        <v>5</v>
      </c>
      <c r="I3999" s="166">
        <f>+Exports!G4002</f>
        <v>45495.597799999996</v>
      </c>
      <c r="J3999" s="166">
        <f>+'ELAP_IPCO-APND'!D4002</f>
        <v>24.110700000000001</v>
      </c>
      <c r="K3999" s="166">
        <f>+(ExportsELAP[[#This Row],[Exports kWh - MPT]]/1000)*ExportsELAP[[#This Row],[EIM Price]]</f>
        <v>1096.93070987646</v>
      </c>
      <c r="L3999" s="167" t="str">
        <f>+INDEX(ECR_Hours!$I$12:$I$15,MATCH(ExportsELAP[[#This Row],[Date Prevailing]],ECR_Hours!$H$12:$H$15,1))</f>
        <v>S</v>
      </c>
      <c r="M3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00" spans="1:13" x14ac:dyDescent="0.25">
      <c r="A4000" s="164">
        <f>+Exports!A4003</f>
        <v>44728</v>
      </c>
      <c r="B4000" s="165">
        <f t="shared" si="248"/>
        <v>2022</v>
      </c>
      <c r="C4000" s="165">
        <f t="shared" si="249"/>
        <v>6</v>
      </c>
      <c r="D4000" s="165">
        <f t="shared" si="250"/>
        <v>16</v>
      </c>
      <c r="E4000" s="165">
        <f>+Exports!B4003</f>
        <v>15</v>
      </c>
      <c r="F4000" s="165">
        <f>+WEEKDAY(ExportsELAP[[#This Row],[Date Prevailing]],1)</f>
        <v>5</v>
      </c>
      <c r="G4000" s="165">
        <f>+COUNTIFS(ECR_Hours!$K$6:$K$7,ExportsELAP[[#This Row],[Date Prevailing]])</f>
        <v>0</v>
      </c>
      <c r="H4000" s="165">
        <f t="shared" si="251"/>
        <v>5</v>
      </c>
      <c r="I4000" s="166">
        <f>+Exports!G4003</f>
        <v>43962.310900000004</v>
      </c>
      <c r="J4000" s="166">
        <f>+'ELAP_IPCO-APND'!D4003</f>
        <v>31.69415</v>
      </c>
      <c r="K4000" s="166">
        <f>+(ExportsELAP[[#This Row],[Exports kWh - MPT]]/1000)*ExportsELAP[[#This Row],[EIM Price]]</f>
        <v>1393.3480760112352</v>
      </c>
      <c r="L4000" s="167" t="str">
        <f>+INDEX(ECR_Hours!$I$12:$I$15,MATCH(ExportsELAP[[#This Row],[Date Prevailing]],ECR_Hours!$H$12:$H$15,1))</f>
        <v>S</v>
      </c>
      <c r="M4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01" spans="1:13" x14ac:dyDescent="0.25">
      <c r="A4001" s="164">
        <f>+Exports!A4004</f>
        <v>44728</v>
      </c>
      <c r="B4001" s="165">
        <f t="shared" si="248"/>
        <v>2022</v>
      </c>
      <c r="C4001" s="165">
        <f t="shared" si="249"/>
        <v>6</v>
      </c>
      <c r="D4001" s="165">
        <f t="shared" si="250"/>
        <v>16</v>
      </c>
      <c r="E4001" s="165">
        <f>+Exports!B4004</f>
        <v>16</v>
      </c>
      <c r="F4001" s="165">
        <f>+WEEKDAY(ExportsELAP[[#This Row],[Date Prevailing]],1)</f>
        <v>5</v>
      </c>
      <c r="G4001" s="165">
        <f>+COUNTIFS(ECR_Hours!$K$6:$K$7,ExportsELAP[[#This Row],[Date Prevailing]])</f>
        <v>0</v>
      </c>
      <c r="H4001" s="165">
        <f t="shared" si="251"/>
        <v>5</v>
      </c>
      <c r="I4001" s="166">
        <f>+Exports!G4004</f>
        <v>38234.526599999997</v>
      </c>
      <c r="J4001" s="166">
        <f>+'ELAP_IPCO-APND'!D4004</f>
        <v>27.924520000000001</v>
      </c>
      <c r="K4001" s="166">
        <f>+(ExportsELAP[[#This Row],[Exports kWh - MPT]]/1000)*ExportsELAP[[#This Row],[EIM Price]]</f>
        <v>1067.680802732232</v>
      </c>
      <c r="L4001" s="167" t="str">
        <f>+INDEX(ECR_Hours!$I$12:$I$15,MATCH(ExportsELAP[[#This Row],[Date Prevailing]],ECR_Hours!$H$12:$H$15,1))</f>
        <v>S</v>
      </c>
      <c r="M4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2" spans="1:13" x14ac:dyDescent="0.25">
      <c r="A4002" s="164">
        <f>+Exports!A4005</f>
        <v>44728</v>
      </c>
      <c r="B4002" s="165">
        <f t="shared" si="248"/>
        <v>2022</v>
      </c>
      <c r="C4002" s="165">
        <f t="shared" si="249"/>
        <v>6</v>
      </c>
      <c r="D4002" s="165">
        <f t="shared" si="250"/>
        <v>16</v>
      </c>
      <c r="E4002" s="165">
        <f>+Exports!B4005</f>
        <v>17</v>
      </c>
      <c r="F4002" s="165">
        <f>+WEEKDAY(ExportsELAP[[#This Row],[Date Prevailing]],1)</f>
        <v>5</v>
      </c>
      <c r="G4002" s="165">
        <f>+COUNTIFS(ECR_Hours!$K$6:$K$7,ExportsELAP[[#This Row],[Date Prevailing]])</f>
        <v>0</v>
      </c>
      <c r="H4002" s="165">
        <f t="shared" si="251"/>
        <v>5</v>
      </c>
      <c r="I4002" s="166">
        <f>+Exports!G4005</f>
        <v>32489.305099999998</v>
      </c>
      <c r="J4002" s="166">
        <f>+'ELAP_IPCO-APND'!D4005</f>
        <v>25.93282</v>
      </c>
      <c r="K4002" s="166">
        <f>+(ExportsELAP[[#This Row],[Exports kWh - MPT]]/1000)*ExportsELAP[[#This Row],[EIM Price]]</f>
        <v>842.53930108338193</v>
      </c>
      <c r="L4002" s="167" t="str">
        <f>+INDEX(ECR_Hours!$I$12:$I$15,MATCH(ExportsELAP[[#This Row],[Date Prevailing]],ECR_Hours!$H$12:$H$15,1))</f>
        <v>S</v>
      </c>
      <c r="M4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3" spans="1:13" x14ac:dyDescent="0.25">
      <c r="A4003" s="164">
        <f>+Exports!A4006</f>
        <v>44728</v>
      </c>
      <c r="B4003" s="165">
        <f t="shared" si="248"/>
        <v>2022</v>
      </c>
      <c r="C4003" s="165">
        <f t="shared" si="249"/>
        <v>6</v>
      </c>
      <c r="D4003" s="165">
        <f t="shared" si="250"/>
        <v>16</v>
      </c>
      <c r="E4003" s="165">
        <f>+Exports!B4006</f>
        <v>18</v>
      </c>
      <c r="F4003" s="165">
        <f>+WEEKDAY(ExportsELAP[[#This Row],[Date Prevailing]],1)</f>
        <v>5</v>
      </c>
      <c r="G4003" s="165">
        <f>+COUNTIFS(ECR_Hours!$K$6:$K$7,ExportsELAP[[#This Row],[Date Prevailing]])</f>
        <v>0</v>
      </c>
      <c r="H4003" s="165">
        <f t="shared" si="251"/>
        <v>5</v>
      </c>
      <c r="I4003" s="166">
        <f>+Exports!G4006</f>
        <v>17424.626400000001</v>
      </c>
      <c r="J4003" s="166">
        <f>+'ELAP_IPCO-APND'!D4006</f>
        <v>18.813199999999998</v>
      </c>
      <c r="K4003" s="166">
        <f>+(ExportsELAP[[#This Row],[Exports kWh - MPT]]/1000)*ExportsELAP[[#This Row],[EIM Price]]</f>
        <v>327.81298138848001</v>
      </c>
      <c r="L4003" s="167" t="str">
        <f>+INDEX(ECR_Hours!$I$12:$I$15,MATCH(ExportsELAP[[#This Row],[Date Prevailing]],ECR_Hours!$H$12:$H$15,1))</f>
        <v>S</v>
      </c>
      <c r="M4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4" spans="1:13" x14ac:dyDescent="0.25">
      <c r="A4004" s="164">
        <f>+Exports!A4007</f>
        <v>44728</v>
      </c>
      <c r="B4004" s="165">
        <f t="shared" si="248"/>
        <v>2022</v>
      </c>
      <c r="C4004" s="165">
        <f t="shared" si="249"/>
        <v>6</v>
      </c>
      <c r="D4004" s="165">
        <f t="shared" si="250"/>
        <v>16</v>
      </c>
      <c r="E4004" s="165">
        <f>+Exports!B4007</f>
        <v>19</v>
      </c>
      <c r="F4004" s="165">
        <f>+WEEKDAY(ExportsELAP[[#This Row],[Date Prevailing]],1)</f>
        <v>5</v>
      </c>
      <c r="G4004" s="165">
        <f>+COUNTIFS(ECR_Hours!$K$6:$K$7,ExportsELAP[[#This Row],[Date Prevailing]])</f>
        <v>0</v>
      </c>
      <c r="H4004" s="165">
        <f t="shared" si="251"/>
        <v>5</v>
      </c>
      <c r="I4004" s="166">
        <f>+Exports!G4007</f>
        <v>10513.628699999999</v>
      </c>
      <c r="J4004" s="166">
        <f>+'ELAP_IPCO-APND'!D4007</f>
        <v>28.746469999999999</v>
      </c>
      <c r="K4004" s="166">
        <f>+(ExportsELAP[[#This Row],[Exports kWh - MPT]]/1000)*ExportsELAP[[#This Row],[EIM Price]]</f>
        <v>302.22971201568896</v>
      </c>
      <c r="L4004" s="167" t="str">
        <f>+INDEX(ECR_Hours!$I$12:$I$15,MATCH(ExportsELAP[[#This Row],[Date Prevailing]],ECR_Hours!$H$12:$H$15,1))</f>
        <v>S</v>
      </c>
      <c r="M4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5" spans="1:13" x14ac:dyDescent="0.25">
      <c r="A4005" s="164">
        <f>+Exports!A4008</f>
        <v>44728</v>
      </c>
      <c r="B4005" s="165">
        <f t="shared" si="248"/>
        <v>2022</v>
      </c>
      <c r="C4005" s="165">
        <f t="shared" si="249"/>
        <v>6</v>
      </c>
      <c r="D4005" s="165">
        <f t="shared" si="250"/>
        <v>16</v>
      </c>
      <c r="E4005" s="165">
        <f>+Exports!B4008</f>
        <v>20</v>
      </c>
      <c r="F4005" s="165">
        <f>+WEEKDAY(ExportsELAP[[#This Row],[Date Prevailing]],1)</f>
        <v>5</v>
      </c>
      <c r="G4005" s="165">
        <f>+COUNTIFS(ECR_Hours!$K$6:$K$7,ExportsELAP[[#This Row],[Date Prevailing]])</f>
        <v>0</v>
      </c>
      <c r="H4005" s="165">
        <f t="shared" si="251"/>
        <v>5</v>
      </c>
      <c r="I4005" s="166">
        <f>+Exports!G4008</f>
        <v>5520.8184999999994</v>
      </c>
      <c r="J4005" s="166">
        <f>+'ELAP_IPCO-APND'!D4008</f>
        <v>38.679630000000003</v>
      </c>
      <c r="K4005" s="166">
        <f>+(ExportsELAP[[#This Row],[Exports kWh - MPT]]/1000)*ExportsELAP[[#This Row],[EIM Price]]</f>
        <v>213.54321687715498</v>
      </c>
      <c r="L4005" s="167" t="str">
        <f>+INDEX(ECR_Hours!$I$12:$I$15,MATCH(ExportsELAP[[#This Row],[Date Prevailing]],ECR_Hours!$H$12:$H$15,1))</f>
        <v>S</v>
      </c>
      <c r="M4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6" spans="1:13" x14ac:dyDescent="0.25">
      <c r="A4006" s="164">
        <f>+Exports!A4009</f>
        <v>44728</v>
      </c>
      <c r="B4006" s="165">
        <f t="shared" si="248"/>
        <v>2022</v>
      </c>
      <c r="C4006" s="165">
        <f t="shared" si="249"/>
        <v>6</v>
      </c>
      <c r="D4006" s="165">
        <f t="shared" si="250"/>
        <v>16</v>
      </c>
      <c r="E4006" s="165">
        <f>+Exports!B4009</f>
        <v>21</v>
      </c>
      <c r="F4006" s="165">
        <f>+WEEKDAY(ExportsELAP[[#This Row],[Date Prevailing]],1)</f>
        <v>5</v>
      </c>
      <c r="G4006" s="165">
        <f>+COUNTIFS(ECR_Hours!$K$6:$K$7,ExportsELAP[[#This Row],[Date Prevailing]])</f>
        <v>0</v>
      </c>
      <c r="H4006" s="165">
        <f t="shared" si="251"/>
        <v>5</v>
      </c>
      <c r="I4006" s="166">
        <f>+Exports!G4009</f>
        <v>1088.0059999999999</v>
      </c>
      <c r="J4006" s="166">
        <f>+'ELAP_IPCO-APND'!D4009</f>
        <v>38.822470000000003</v>
      </c>
      <c r="K4006" s="166">
        <f>+(ExportsELAP[[#This Row],[Exports kWh - MPT]]/1000)*ExportsELAP[[#This Row],[EIM Price]]</f>
        <v>42.239080294819992</v>
      </c>
      <c r="L4006" s="167" t="str">
        <f>+INDEX(ECR_Hours!$I$12:$I$15,MATCH(ExportsELAP[[#This Row],[Date Prevailing]],ECR_Hours!$H$12:$H$15,1))</f>
        <v>S</v>
      </c>
      <c r="M4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7" spans="1:13" x14ac:dyDescent="0.25">
      <c r="A4007" s="164">
        <f>+Exports!A4010</f>
        <v>44728</v>
      </c>
      <c r="B4007" s="165">
        <f t="shared" si="248"/>
        <v>2022</v>
      </c>
      <c r="C4007" s="165">
        <f t="shared" si="249"/>
        <v>6</v>
      </c>
      <c r="D4007" s="165">
        <f t="shared" si="250"/>
        <v>16</v>
      </c>
      <c r="E4007" s="165">
        <f>+Exports!B4010</f>
        <v>22</v>
      </c>
      <c r="F4007" s="165">
        <f>+WEEKDAY(ExportsELAP[[#This Row],[Date Prevailing]],1)</f>
        <v>5</v>
      </c>
      <c r="G4007" s="165">
        <f>+COUNTIFS(ECR_Hours!$K$6:$K$7,ExportsELAP[[#This Row],[Date Prevailing]])</f>
        <v>0</v>
      </c>
      <c r="H4007" s="165">
        <f t="shared" si="251"/>
        <v>5</v>
      </c>
      <c r="I4007" s="166">
        <f>+Exports!G4010</f>
        <v>33.912199999999991</v>
      </c>
      <c r="J4007" s="166">
        <f>+'ELAP_IPCO-APND'!D4010</f>
        <v>52.941339999999997</v>
      </c>
      <c r="K4007" s="166">
        <f>+(ExportsELAP[[#This Row],[Exports kWh - MPT]]/1000)*ExportsELAP[[#This Row],[EIM Price]]</f>
        <v>1.7953573103479994</v>
      </c>
      <c r="L4007" s="167" t="str">
        <f>+INDEX(ECR_Hours!$I$12:$I$15,MATCH(ExportsELAP[[#This Row],[Date Prevailing]],ECR_Hours!$H$12:$H$15,1))</f>
        <v>S</v>
      </c>
      <c r="M4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8" spans="1:13" x14ac:dyDescent="0.25">
      <c r="A4008" s="164">
        <f>+Exports!A4011</f>
        <v>44728</v>
      </c>
      <c r="B4008" s="165">
        <f t="shared" si="248"/>
        <v>2022</v>
      </c>
      <c r="C4008" s="165">
        <f t="shared" si="249"/>
        <v>6</v>
      </c>
      <c r="D4008" s="165">
        <f t="shared" si="250"/>
        <v>16</v>
      </c>
      <c r="E4008" s="165">
        <f>+Exports!B4011</f>
        <v>23</v>
      </c>
      <c r="F4008" s="165">
        <f>+WEEKDAY(ExportsELAP[[#This Row],[Date Prevailing]],1)</f>
        <v>5</v>
      </c>
      <c r="G4008" s="165">
        <f>+COUNTIFS(ECR_Hours!$K$6:$K$7,ExportsELAP[[#This Row],[Date Prevailing]])</f>
        <v>0</v>
      </c>
      <c r="H4008" s="165">
        <f t="shared" si="251"/>
        <v>5</v>
      </c>
      <c r="I4008" s="166">
        <f>+Exports!G4011</f>
        <v>32.459499999999998</v>
      </c>
      <c r="J4008" s="166">
        <f>+'ELAP_IPCO-APND'!D4011</f>
        <v>25.671559999999999</v>
      </c>
      <c r="K4008" s="166">
        <f>+(ExportsELAP[[#This Row],[Exports kWh - MPT]]/1000)*ExportsELAP[[#This Row],[EIM Price]]</f>
        <v>0.8332860018199999</v>
      </c>
      <c r="L4008" s="167" t="str">
        <f>+INDEX(ECR_Hours!$I$12:$I$15,MATCH(ExportsELAP[[#This Row],[Date Prevailing]],ECR_Hours!$H$12:$H$15,1))</f>
        <v>S</v>
      </c>
      <c r="M4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09" spans="1:13" x14ac:dyDescent="0.25">
      <c r="A4009" s="164">
        <f>+Exports!A4012</f>
        <v>44728</v>
      </c>
      <c r="B4009" s="165">
        <f t="shared" si="248"/>
        <v>2022</v>
      </c>
      <c r="C4009" s="165">
        <f t="shared" si="249"/>
        <v>6</v>
      </c>
      <c r="D4009" s="165">
        <f t="shared" si="250"/>
        <v>16</v>
      </c>
      <c r="E4009" s="165">
        <f>+Exports!B4012</f>
        <v>24</v>
      </c>
      <c r="F4009" s="165">
        <f>+WEEKDAY(ExportsELAP[[#This Row],[Date Prevailing]],1)</f>
        <v>5</v>
      </c>
      <c r="G4009" s="165">
        <f>+COUNTIFS(ECR_Hours!$K$6:$K$7,ExportsELAP[[#This Row],[Date Prevailing]])</f>
        <v>0</v>
      </c>
      <c r="H4009" s="165">
        <f t="shared" si="251"/>
        <v>5</v>
      </c>
      <c r="I4009" s="166">
        <f>+Exports!G4012</f>
        <v>32.435200000000002</v>
      </c>
      <c r="J4009" s="166">
        <f>+'ELAP_IPCO-APND'!D4012</f>
        <v>10.73427</v>
      </c>
      <c r="K4009" s="166">
        <f>+(ExportsELAP[[#This Row],[Exports kWh - MPT]]/1000)*ExportsELAP[[#This Row],[EIM Price]]</f>
        <v>0.34816819430400003</v>
      </c>
      <c r="L4009" s="167" t="str">
        <f>+INDEX(ECR_Hours!$I$12:$I$15,MATCH(ExportsELAP[[#This Row],[Date Prevailing]],ECR_Hours!$H$12:$H$15,1))</f>
        <v>S</v>
      </c>
      <c r="M4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0" spans="1:13" x14ac:dyDescent="0.25">
      <c r="A4010" s="164">
        <f>+Exports!A4013</f>
        <v>44729</v>
      </c>
      <c r="B4010" s="165">
        <f t="shared" si="248"/>
        <v>2022</v>
      </c>
      <c r="C4010" s="165">
        <f t="shared" si="249"/>
        <v>6</v>
      </c>
      <c r="D4010" s="165">
        <f t="shared" si="250"/>
        <v>17</v>
      </c>
      <c r="E4010" s="165">
        <f>+Exports!B4013</f>
        <v>1</v>
      </c>
      <c r="F4010" s="165">
        <f>+WEEKDAY(ExportsELAP[[#This Row],[Date Prevailing]],1)</f>
        <v>6</v>
      </c>
      <c r="G4010" s="165">
        <f>+COUNTIFS(ECR_Hours!$K$6:$K$7,ExportsELAP[[#This Row],[Date Prevailing]])</f>
        <v>0</v>
      </c>
      <c r="H4010" s="165">
        <f t="shared" si="251"/>
        <v>6</v>
      </c>
      <c r="I4010" s="166">
        <f>+Exports!G4013</f>
        <v>19.229399999999899</v>
      </c>
      <c r="J4010" s="166">
        <f>+'ELAP_IPCO-APND'!D4013</f>
        <v>2.5651799999999998</v>
      </c>
      <c r="K4010" s="166">
        <f>+(ExportsELAP[[#This Row],[Exports kWh - MPT]]/1000)*ExportsELAP[[#This Row],[EIM Price]]</f>
        <v>4.9326872291999738E-2</v>
      </c>
      <c r="L4010" s="167" t="str">
        <f>+INDEX(ECR_Hours!$I$12:$I$15,MATCH(ExportsELAP[[#This Row],[Date Prevailing]],ECR_Hours!$H$12:$H$15,1))</f>
        <v>S</v>
      </c>
      <c r="M4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1" spans="1:13" x14ac:dyDescent="0.25">
      <c r="A4011" s="164">
        <f>+Exports!A4014</f>
        <v>44729</v>
      </c>
      <c r="B4011" s="165">
        <f t="shared" si="248"/>
        <v>2022</v>
      </c>
      <c r="C4011" s="165">
        <f t="shared" si="249"/>
        <v>6</v>
      </c>
      <c r="D4011" s="165">
        <f t="shared" si="250"/>
        <v>17</v>
      </c>
      <c r="E4011" s="165">
        <f>+Exports!B4014</f>
        <v>2</v>
      </c>
      <c r="F4011" s="165">
        <f>+WEEKDAY(ExportsELAP[[#This Row],[Date Prevailing]],1)</f>
        <v>6</v>
      </c>
      <c r="G4011" s="165">
        <f>+COUNTIFS(ECR_Hours!$K$6:$K$7,ExportsELAP[[#This Row],[Date Prevailing]])</f>
        <v>0</v>
      </c>
      <c r="H4011" s="165">
        <f t="shared" si="251"/>
        <v>6</v>
      </c>
      <c r="I4011" s="166">
        <f>+Exports!G4014</f>
        <v>20.171600000000002</v>
      </c>
      <c r="J4011" s="166">
        <f>+'ELAP_IPCO-APND'!D4014</f>
        <v>7.5922000000000001</v>
      </c>
      <c r="K4011" s="166">
        <f>+(ExportsELAP[[#This Row],[Exports kWh - MPT]]/1000)*ExportsELAP[[#This Row],[EIM Price]]</f>
        <v>0.15314682152</v>
      </c>
      <c r="L4011" s="167" t="str">
        <f>+INDEX(ECR_Hours!$I$12:$I$15,MATCH(ExportsELAP[[#This Row],[Date Prevailing]],ECR_Hours!$H$12:$H$15,1))</f>
        <v>S</v>
      </c>
      <c r="M4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2" spans="1:13" x14ac:dyDescent="0.25">
      <c r="A4012" s="164">
        <f>+Exports!A4015</f>
        <v>44729</v>
      </c>
      <c r="B4012" s="165">
        <f t="shared" si="248"/>
        <v>2022</v>
      </c>
      <c r="C4012" s="165">
        <f t="shared" si="249"/>
        <v>6</v>
      </c>
      <c r="D4012" s="165">
        <f t="shared" si="250"/>
        <v>17</v>
      </c>
      <c r="E4012" s="165">
        <f>+Exports!B4015</f>
        <v>3</v>
      </c>
      <c r="F4012" s="165">
        <f>+WEEKDAY(ExportsELAP[[#This Row],[Date Prevailing]],1)</f>
        <v>6</v>
      </c>
      <c r="G4012" s="165">
        <f>+COUNTIFS(ECR_Hours!$K$6:$K$7,ExportsELAP[[#This Row],[Date Prevailing]])</f>
        <v>0</v>
      </c>
      <c r="H4012" s="165">
        <f t="shared" si="251"/>
        <v>6</v>
      </c>
      <c r="I4012" s="166">
        <f>+Exports!G4015</f>
        <v>20.054100000000002</v>
      </c>
      <c r="J4012" s="166">
        <f>+'ELAP_IPCO-APND'!D4015</f>
        <v>2.1240100000000002</v>
      </c>
      <c r="K4012" s="166">
        <f>+(ExportsELAP[[#This Row],[Exports kWh - MPT]]/1000)*ExportsELAP[[#This Row],[EIM Price]]</f>
        <v>4.2595108941000007E-2</v>
      </c>
      <c r="L4012" s="167" t="str">
        <f>+INDEX(ECR_Hours!$I$12:$I$15,MATCH(ExportsELAP[[#This Row],[Date Prevailing]],ECR_Hours!$H$12:$H$15,1))</f>
        <v>S</v>
      </c>
      <c r="M4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3" spans="1:13" x14ac:dyDescent="0.25">
      <c r="A4013" s="164">
        <f>+Exports!A4016</f>
        <v>44729</v>
      </c>
      <c r="B4013" s="165">
        <f t="shared" si="248"/>
        <v>2022</v>
      </c>
      <c r="C4013" s="165">
        <f t="shared" si="249"/>
        <v>6</v>
      </c>
      <c r="D4013" s="165">
        <f t="shared" si="250"/>
        <v>17</v>
      </c>
      <c r="E4013" s="165">
        <f>+Exports!B4016</f>
        <v>4</v>
      </c>
      <c r="F4013" s="165">
        <f>+WEEKDAY(ExportsELAP[[#This Row],[Date Prevailing]],1)</f>
        <v>6</v>
      </c>
      <c r="G4013" s="165">
        <f>+COUNTIFS(ECR_Hours!$K$6:$K$7,ExportsELAP[[#This Row],[Date Prevailing]])</f>
        <v>0</v>
      </c>
      <c r="H4013" s="165">
        <f t="shared" si="251"/>
        <v>6</v>
      </c>
      <c r="I4013" s="166">
        <f>+Exports!G4016</f>
        <v>54.902500000000003</v>
      </c>
      <c r="J4013" s="166">
        <f>+'ELAP_IPCO-APND'!D4016</f>
        <v>-22.899049999999999</v>
      </c>
      <c r="K4013" s="166">
        <f>+(ExportsELAP[[#This Row],[Exports kWh - MPT]]/1000)*ExportsELAP[[#This Row],[EIM Price]]</f>
        <v>-1.2572150926250001</v>
      </c>
      <c r="L4013" s="167" t="str">
        <f>+INDEX(ECR_Hours!$I$12:$I$15,MATCH(ExportsELAP[[#This Row],[Date Prevailing]],ECR_Hours!$H$12:$H$15,1))</f>
        <v>S</v>
      </c>
      <c r="M4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4" spans="1:13" x14ac:dyDescent="0.25">
      <c r="A4014" s="164">
        <f>+Exports!A4017</f>
        <v>44729</v>
      </c>
      <c r="B4014" s="165">
        <f t="shared" si="248"/>
        <v>2022</v>
      </c>
      <c r="C4014" s="165">
        <f t="shared" si="249"/>
        <v>6</v>
      </c>
      <c r="D4014" s="165">
        <f t="shared" si="250"/>
        <v>17</v>
      </c>
      <c r="E4014" s="165">
        <f>+Exports!B4017</f>
        <v>5</v>
      </c>
      <c r="F4014" s="165">
        <f>+WEEKDAY(ExportsELAP[[#This Row],[Date Prevailing]],1)</f>
        <v>6</v>
      </c>
      <c r="G4014" s="165">
        <f>+COUNTIFS(ECR_Hours!$K$6:$K$7,ExportsELAP[[#This Row],[Date Prevailing]])</f>
        <v>0</v>
      </c>
      <c r="H4014" s="165">
        <f t="shared" si="251"/>
        <v>6</v>
      </c>
      <c r="I4014" s="166">
        <f>+Exports!G4017</f>
        <v>59.935000000000002</v>
      </c>
      <c r="J4014" s="166">
        <f>+'ELAP_IPCO-APND'!D4017</f>
        <v>-10.69946</v>
      </c>
      <c r="K4014" s="166">
        <f>+(ExportsELAP[[#This Row],[Exports kWh - MPT]]/1000)*ExportsELAP[[#This Row],[EIM Price]]</f>
        <v>-0.64127213510000003</v>
      </c>
      <c r="L4014" s="167" t="str">
        <f>+INDEX(ECR_Hours!$I$12:$I$15,MATCH(ExportsELAP[[#This Row],[Date Prevailing]],ECR_Hours!$H$12:$H$15,1))</f>
        <v>S</v>
      </c>
      <c r="M4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5" spans="1:13" x14ac:dyDescent="0.25">
      <c r="A4015" s="164">
        <f>+Exports!A4018</f>
        <v>44729</v>
      </c>
      <c r="B4015" s="165">
        <f t="shared" si="248"/>
        <v>2022</v>
      </c>
      <c r="C4015" s="165">
        <f t="shared" si="249"/>
        <v>6</v>
      </c>
      <c r="D4015" s="165">
        <f t="shared" si="250"/>
        <v>17</v>
      </c>
      <c r="E4015" s="165">
        <f>+Exports!B4018</f>
        <v>6</v>
      </c>
      <c r="F4015" s="165">
        <f>+WEEKDAY(ExportsELAP[[#This Row],[Date Prevailing]],1)</f>
        <v>6</v>
      </c>
      <c r="G4015" s="165">
        <f>+COUNTIFS(ECR_Hours!$K$6:$K$7,ExportsELAP[[#This Row],[Date Prevailing]])</f>
        <v>0</v>
      </c>
      <c r="H4015" s="165">
        <f t="shared" si="251"/>
        <v>6</v>
      </c>
      <c r="I4015" s="166">
        <f>+Exports!G4018</f>
        <v>55.819400000000002</v>
      </c>
      <c r="J4015" s="166">
        <f>+'ELAP_IPCO-APND'!D4018</f>
        <v>2.5636199999999998</v>
      </c>
      <c r="K4015" s="166">
        <f>+(ExportsELAP[[#This Row],[Exports kWh - MPT]]/1000)*ExportsELAP[[#This Row],[EIM Price]]</f>
        <v>0.14309973022799999</v>
      </c>
      <c r="L4015" s="167" t="str">
        <f>+INDEX(ECR_Hours!$I$12:$I$15,MATCH(ExportsELAP[[#This Row],[Date Prevailing]],ECR_Hours!$H$12:$H$15,1))</f>
        <v>S</v>
      </c>
      <c r="M4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6" spans="1:13" x14ac:dyDescent="0.25">
      <c r="A4016" s="164">
        <f>+Exports!A4019</f>
        <v>44729</v>
      </c>
      <c r="B4016" s="165">
        <f t="shared" si="248"/>
        <v>2022</v>
      </c>
      <c r="C4016" s="165">
        <f t="shared" si="249"/>
        <v>6</v>
      </c>
      <c r="D4016" s="165">
        <f t="shared" si="250"/>
        <v>17</v>
      </c>
      <c r="E4016" s="165">
        <f>+Exports!B4019</f>
        <v>7</v>
      </c>
      <c r="F4016" s="165">
        <f>+WEEKDAY(ExportsELAP[[#This Row],[Date Prevailing]],1)</f>
        <v>6</v>
      </c>
      <c r="G4016" s="165">
        <f>+COUNTIFS(ECR_Hours!$K$6:$K$7,ExportsELAP[[#This Row],[Date Prevailing]])</f>
        <v>0</v>
      </c>
      <c r="H4016" s="165">
        <f t="shared" si="251"/>
        <v>6</v>
      </c>
      <c r="I4016" s="166">
        <f>+Exports!G4019</f>
        <v>902.71050000000002</v>
      </c>
      <c r="J4016" s="166">
        <f>+'ELAP_IPCO-APND'!D4019</f>
        <v>17.21921</v>
      </c>
      <c r="K4016" s="166">
        <f>+(ExportsELAP[[#This Row],[Exports kWh - MPT]]/1000)*ExportsELAP[[#This Row],[EIM Price]]</f>
        <v>15.543961668705</v>
      </c>
      <c r="L4016" s="167" t="str">
        <f>+INDEX(ECR_Hours!$I$12:$I$15,MATCH(ExportsELAP[[#This Row],[Date Prevailing]],ECR_Hours!$H$12:$H$15,1))</f>
        <v>S</v>
      </c>
      <c r="M4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7" spans="1:13" x14ac:dyDescent="0.25">
      <c r="A4017" s="164">
        <f>+Exports!A4020</f>
        <v>44729</v>
      </c>
      <c r="B4017" s="165">
        <f t="shared" si="248"/>
        <v>2022</v>
      </c>
      <c r="C4017" s="165">
        <f t="shared" si="249"/>
        <v>6</v>
      </c>
      <c r="D4017" s="165">
        <f t="shared" si="250"/>
        <v>17</v>
      </c>
      <c r="E4017" s="165">
        <f>+Exports!B4020</f>
        <v>8</v>
      </c>
      <c r="F4017" s="165">
        <f>+WEEKDAY(ExportsELAP[[#This Row],[Date Prevailing]],1)</f>
        <v>6</v>
      </c>
      <c r="G4017" s="165">
        <f>+COUNTIFS(ECR_Hours!$K$6:$K$7,ExportsELAP[[#This Row],[Date Prevailing]])</f>
        <v>0</v>
      </c>
      <c r="H4017" s="165">
        <f t="shared" si="251"/>
        <v>6</v>
      </c>
      <c r="I4017" s="166">
        <f>+Exports!G4020</f>
        <v>5506.4209000000001</v>
      </c>
      <c r="J4017" s="166">
        <f>+'ELAP_IPCO-APND'!D4020</f>
        <v>9.1268700000000003</v>
      </c>
      <c r="K4017" s="166">
        <f>+(ExportsELAP[[#This Row],[Exports kWh - MPT]]/1000)*ExportsELAP[[#This Row],[EIM Price]]</f>
        <v>50.256387719583003</v>
      </c>
      <c r="L4017" s="167" t="str">
        <f>+INDEX(ECR_Hours!$I$12:$I$15,MATCH(ExportsELAP[[#This Row],[Date Prevailing]],ECR_Hours!$H$12:$H$15,1))</f>
        <v>S</v>
      </c>
      <c r="M4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8" spans="1:13" x14ac:dyDescent="0.25">
      <c r="A4018" s="164">
        <f>+Exports!A4021</f>
        <v>44729</v>
      </c>
      <c r="B4018" s="165">
        <f t="shared" si="248"/>
        <v>2022</v>
      </c>
      <c r="C4018" s="165">
        <f t="shared" si="249"/>
        <v>6</v>
      </c>
      <c r="D4018" s="165">
        <f t="shared" si="250"/>
        <v>17</v>
      </c>
      <c r="E4018" s="165">
        <f>+Exports!B4021</f>
        <v>9</v>
      </c>
      <c r="F4018" s="165">
        <f>+WEEKDAY(ExportsELAP[[#This Row],[Date Prevailing]],1)</f>
        <v>6</v>
      </c>
      <c r="G4018" s="165">
        <f>+COUNTIFS(ECR_Hours!$K$6:$K$7,ExportsELAP[[#This Row],[Date Prevailing]])</f>
        <v>0</v>
      </c>
      <c r="H4018" s="165">
        <f t="shared" si="251"/>
        <v>6</v>
      </c>
      <c r="I4018" s="166">
        <f>+Exports!G4021</f>
        <v>14775.189399999999</v>
      </c>
      <c r="J4018" s="166">
        <f>+'ELAP_IPCO-APND'!D4021</f>
        <v>21.981860000000001</v>
      </c>
      <c r="K4018" s="166">
        <f>+(ExportsELAP[[#This Row],[Exports kWh - MPT]]/1000)*ExportsELAP[[#This Row],[EIM Price]]</f>
        <v>324.78614486428398</v>
      </c>
      <c r="L4018" s="167" t="str">
        <f>+INDEX(ECR_Hours!$I$12:$I$15,MATCH(ExportsELAP[[#This Row],[Date Prevailing]],ECR_Hours!$H$12:$H$15,1))</f>
        <v>S</v>
      </c>
      <c r="M4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19" spans="1:13" x14ac:dyDescent="0.25">
      <c r="A4019" s="164">
        <f>+Exports!A4022</f>
        <v>44729</v>
      </c>
      <c r="B4019" s="165">
        <f t="shared" si="248"/>
        <v>2022</v>
      </c>
      <c r="C4019" s="165">
        <f t="shared" si="249"/>
        <v>6</v>
      </c>
      <c r="D4019" s="165">
        <f t="shared" si="250"/>
        <v>17</v>
      </c>
      <c r="E4019" s="165">
        <f>+Exports!B4022</f>
        <v>10</v>
      </c>
      <c r="F4019" s="165">
        <f>+WEEKDAY(ExportsELAP[[#This Row],[Date Prevailing]],1)</f>
        <v>6</v>
      </c>
      <c r="G4019" s="165">
        <f>+COUNTIFS(ECR_Hours!$K$6:$K$7,ExportsELAP[[#This Row],[Date Prevailing]])</f>
        <v>0</v>
      </c>
      <c r="H4019" s="165">
        <f t="shared" si="251"/>
        <v>6</v>
      </c>
      <c r="I4019" s="166">
        <f>+Exports!G4022</f>
        <v>24285.383899999997</v>
      </c>
      <c r="J4019" s="166">
        <f>+'ELAP_IPCO-APND'!D4022</f>
        <v>41.723939999999999</v>
      </c>
      <c r="K4019" s="166">
        <f>+(ExportsELAP[[#This Row],[Exports kWh - MPT]]/1000)*ExportsELAP[[#This Row],[EIM Price]]</f>
        <v>1013.2819007205658</v>
      </c>
      <c r="L4019" s="167" t="str">
        <f>+INDEX(ECR_Hours!$I$12:$I$15,MATCH(ExportsELAP[[#This Row],[Date Prevailing]],ECR_Hours!$H$12:$H$15,1))</f>
        <v>S</v>
      </c>
      <c r="M4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0" spans="1:13" x14ac:dyDescent="0.25">
      <c r="A4020" s="164">
        <f>+Exports!A4023</f>
        <v>44729</v>
      </c>
      <c r="B4020" s="165">
        <f t="shared" si="248"/>
        <v>2022</v>
      </c>
      <c r="C4020" s="165">
        <f t="shared" si="249"/>
        <v>6</v>
      </c>
      <c r="D4020" s="165">
        <f t="shared" si="250"/>
        <v>17</v>
      </c>
      <c r="E4020" s="165">
        <f>+Exports!B4023</f>
        <v>11</v>
      </c>
      <c r="F4020" s="165">
        <f>+WEEKDAY(ExportsELAP[[#This Row],[Date Prevailing]],1)</f>
        <v>6</v>
      </c>
      <c r="G4020" s="165">
        <f>+COUNTIFS(ECR_Hours!$K$6:$K$7,ExportsELAP[[#This Row],[Date Prevailing]])</f>
        <v>0</v>
      </c>
      <c r="H4020" s="165">
        <f t="shared" si="251"/>
        <v>6</v>
      </c>
      <c r="I4020" s="166">
        <f>+Exports!G4023</f>
        <v>30477.547900000001</v>
      </c>
      <c r="J4020" s="166">
        <f>+'ELAP_IPCO-APND'!D4023</f>
        <v>54.757919999999999</v>
      </c>
      <c r="K4020" s="166">
        <f>+(ExportsELAP[[#This Row],[Exports kWh - MPT]]/1000)*ExportsELAP[[#This Row],[EIM Price]]</f>
        <v>1668.8871297043679</v>
      </c>
      <c r="L4020" s="167" t="str">
        <f>+INDEX(ECR_Hours!$I$12:$I$15,MATCH(ExportsELAP[[#This Row],[Date Prevailing]],ECR_Hours!$H$12:$H$15,1))</f>
        <v>S</v>
      </c>
      <c r="M4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1" spans="1:13" x14ac:dyDescent="0.25">
      <c r="A4021" s="164">
        <f>+Exports!A4024</f>
        <v>44729</v>
      </c>
      <c r="B4021" s="165">
        <f t="shared" si="248"/>
        <v>2022</v>
      </c>
      <c r="C4021" s="165">
        <f t="shared" si="249"/>
        <v>6</v>
      </c>
      <c r="D4021" s="165">
        <f t="shared" si="250"/>
        <v>17</v>
      </c>
      <c r="E4021" s="165">
        <f>+Exports!B4024</f>
        <v>12</v>
      </c>
      <c r="F4021" s="165">
        <f>+WEEKDAY(ExportsELAP[[#This Row],[Date Prevailing]],1)</f>
        <v>6</v>
      </c>
      <c r="G4021" s="165">
        <f>+COUNTIFS(ECR_Hours!$K$6:$K$7,ExportsELAP[[#This Row],[Date Prevailing]])</f>
        <v>0</v>
      </c>
      <c r="H4021" s="165">
        <f t="shared" si="251"/>
        <v>6</v>
      </c>
      <c r="I4021" s="166">
        <f>+Exports!G4024</f>
        <v>28743.0141</v>
      </c>
      <c r="J4021" s="166">
        <f>+'ELAP_IPCO-APND'!D4024</f>
        <v>59.072859999999999</v>
      </c>
      <c r="K4021" s="166">
        <f>+(ExportsELAP[[#This Row],[Exports kWh - MPT]]/1000)*ExportsELAP[[#This Row],[EIM Price]]</f>
        <v>1697.932047907326</v>
      </c>
      <c r="L4021" s="167" t="str">
        <f>+INDEX(ECR_Hours!$I$12:$I$15,MATCH(ExportsELAP[[#This Row],[Date Prevailing]],ECR_Hours!$H$12:$H$15,1))</f>
        <v>S</v>
      </c>
      <c r="M4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2" spans="1:13" x14ac:dyDescent="0.25">
      <c r="A4022" s="164">
        <f>+Exports!A4025</f>
        <v>44729</v>
      </c>
      <c r="B4022" s="165">
        <f t="shared" si="248"/>
        <v>2022</v>
      </c>
      <c r="C4022" s="165">
        <f t="shared" si="249"/>
        <v>6</v>
      </c>
      <c r="D4022" s="165">
        <f t="shared" si="250"/>
        <v>17</v>
      </c>
      <c r="E4022" s="165">
        <f>+Exports!B4025</f>
        <v>13</v>
      </c>
      <c r="F4022" s="165">
        <f>+WEEKDAY(ExportsELAP[[#This Row],[Date Prevailing]],1)</f>
        <v>6</v>
      </c>
      <c r="G4022" s="165">
        <f>+COUNTIFS(ECR_Hours!$K$6:$K$7,ExportsELAP[[#This Row],[Date Prevailing]])</f>
        <v>0</v>
      </c>
      <c r="H4022" s="165">
        <f t="shared" si="251"/>
        <v>6</v>
      </c>
      <c r="I4022" s="166">
        <f>+Exports!G4025</f>
        <v>36153.184699999998</v>
      </c>
      <c r="J4022" s="166">
        <f>+'ELAP_IPCO-APND'!D4025</f>
        <v>41.659649999999999</v>
      </c>
      <c r="K4022" s="166">
        <f>+(ExportsELAP[[#This Row],[Exports kWh - MPT]]/1000)*ExportsELAP[[#This Row],[EIM Price]]</f>
        <v>1506.1290209873548</v>
      </c>
      <c r="L4022" s="167" t="str">
        <f>+INDEX(ECR_Hours!$I$12:$I$15,MATCH(ExportsELAP[[#This Row],[Date Prevailing]],ECR_Hours!$H$12:$H$15,1))</f>
        <v>S</v>
      </c>
      <c r="M4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3" spans="1:13" x14ac:dyDescent="0.25">
      <c r="A4023" s="164">
        <f>+Exports!A4026</f>
        <v>44729</v>
      </c>
      <c r="B4023" s="165">
        <f t="shared" si="248"/>
        <v>2022</v>
      </c>
      <c r="C4023" s="165">
        <f t="shared" si="249"/>
        <v>6</v>
      </c>
      <c r="D4023" s="165">
        <f t="shared" si="250"/>
        <v>17</v>
      </c>
      <c r="E4023" s="165">
        <f>+Exports!B4026</f>
        <v>14</v>
      </c>
      <c r="F4023" s="165">
        <f>+WEEKDAY(ExportsELAP[[#This Row],[Date Prevailing]],1)</f>
        <v>6</v>
      </c>
      <c r="G4023" s="165">
        <f>+COUNTIFS(ECR_Hours!$K$6:$K$7,ExportsELAP[[#This Row],[Date Prevailing]])</f>
        <v>0</v>
      </c>
      <c r="H4023" s="165">
        <f t="shared" si="251"/>
        <v>6</v>
      </c>
      <c r="I4023" s="166">
        <f>+Exports!G4026</f>
        <v>36554.216500000002</v>
      </c>
      <c r="J4023" s="166">
        <f>+'ELAP_IPCO-APND'!D4026</f>
        <v>20.177140000000001</v>
      </c>
      <c r="K4023" s="166">
        <f>+(ExportsELAP[[#This Row],[Exports kWh - MPT]]/1000)*ExportsELAP[[#This Row],[EIM Price]]</f>
        <v>737.55954391081013</v>
      </c>
      <c r="L4023" s="167" t="str">
        <f>+INDEX(ECR_Hours!$I$12:$I$15,MATCH(ExportsELAP[[#This Row],[Date Prevailing]],ECR_Hours!$H$12:$H$15,1))</f>
        <v>S</v>
      </c>
      <c r="M4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4" spans="1:13" x14ac:dyDescent="0.25">
      <c r="A4024" s="164">
        <f>+Exports!A4027</f>
        <v>44729</v>
      </c>
      <c r="B4024" s="165">
        <f t="shared" si="248"/>
        <v>2022</v>
      </c>
      <c r="C4024" s="165">
        <f t="shared" si="249"/>
        <v>6</v>
      </c>
      <c r="D4024" s="165">
        <f t="shared" si="250"/>
        <v>17</v>
      </c>
      <c r="E4024" s="165">
        <f>+Exports!B4027</f>
        <v>15</v>
      </c>
      <c r="F4024" s="165">
        <f>+WEEKDAY(ExportsELAP[[#This Row],[Date Prevailing]],1)</f>
        <v>6</v>
      </c>
      <c r="G4024" s="165">
        <f>+COUNTIFS(ECR_Hours!$K$6:$K$7,ExportsELAP[[#This Row],[Date Prevailing]])</f>
        <v>0</v>
      </c>
      <c r="H4024" s="165">
        <f t="shared" si="251"/>
        <v>6</v>
      </c>
      <c r="I4024" s="166">
        <f>+Exports!G4027</f>
        <v>34418.276000000005</v>
      </c>
      <c r="J4024" s="166">
        <f>+'ELAP_IPCO-APND'!D4027</f>
        <v>17.806920000000002</v>
      </c>
      <c r="K4024" s="166">
        <f>+(ExportsELAP[[#This Row],[Exports kWh - MPT]]/1000)*ExportsELAP[[#This Row],[EIM Price]]</f>
        <v>612.88348726992012</v>
      </c>
      <c r="L4024" s="167" t="str">
        <f>+INDEX(ECR_Hours!$I$12:$I$15,MATCH(ExportsELAP[[#This Row],[Date Prevailing]],ECR_Hours!$H$12:$H$15,1))</f>
        <v>S</v>
      </c>
      <c r="M4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25" spans="1:13" x14ac:dyDescent="0.25">
      <c r="A4025" s="164">
        <f>+Exports!A4028</f>
        <v>44729</v>
      </c>
      <c r="B4025" s="165">
        <f t="shared" si="248"/>
        <v>2022</v>
      </c>
      <c r="C4025" s="165">
        <f t="shared" si="249"/>
        <v>6</v>
      </c>
      <c r="D4025" s="165">
        <f t="shared" si="250"/>
        <v>17</v>
      </c>
      <c r="E4025" s="165">
        <f>+Exports!B4028</f>
        <v>16</v>
      </c>
      <c r="F4025" s="165">
        <f>+WEEKDAY(ExportsELAP[[#This Row],[Date Prevailing]],1)</f>
        <v>6</v>
      </c>
      <c r="G4025" s="165">
        <f>+COUNTIFS(ECR_Hours!$K$6:$K$7,ExportsELAP[[#This Row],[Date Prevailing]])</f>
        <v>0</v>
      </c>
      <c r="H4025" s="165">
        <f t="shared" si="251"/>
        <v>6</v>
      </c>
      <c r="I4025" s="166">
        <f>+Exports!G4028</f>
        <v>26535.6237</v>
      </c>
      <c r="J4025" s="166">
        <f>+'ELAP_IPCO-APND'!D4028</f>
        <v>19.482309999999998</v>
      </c>
      <c r="K4025" s="166">
        <f>+(ExportsELAP[[#This Row],[Exports kWh - MPT]]/1000)*ExportsELAP[[#This Row],[EIM Price]]</f>
        <v>516.97524696674691</v>
      </c>
      <c r="L4025" s="167" t="str">
        <f>+INDEX(ECR_Hours!$I$12:$I$15,MATCH(ExportsELAP[[#This Row],[Date Prevailing]],ECR_Hours!$H$12:$H$15,1))</f>
        <v>S</v>
      </c>
      <c r="M4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6" spans="1:13" x14ac:dyDescent="0.25">
      <c r="A4026" s="164">
        <f>+Exports!A4029</f>
        <v>44729</v>
      </c>
      <c r="B4026" s="165">
        <f t="shared" si="248"/>
        <v>2022</v>
      </c>
      <c r="C4026" s="165">
        <f t="shared" si="249"/>
        <v>6</v>
      </c>
      <c r="D4026" s="165">
        <f t="shared" si="250"/>
        <v>17</v>
      </c>
      <c r="E4026" s="165">
        <f>+Exports!B4029</f>
        <v>17</v>
      </c>
      <c r="F4026" s="165">
        <f>+WEEKDAY(ExportsELAP[[#This Row],[Date Prevailing]],1)</f>
        <v>6</v>
      </c>
      <c r="G4026" s="165">
        <f>+COUNTIFS(ECR_Hours!$K$6:$K$7,ExportsELAP[[#This Row],[Date Prevailing]])</f>
        <v>0</v>
      </c>
      <c r="H4026" s="165">
        <f t="shared" si="251"/>
        <v>6</v>
      </c>
      <c r="I4026" s="166">
        <f>+Exports!G4029</f>
        <v>20207.333999999999</v>
      </c>
      <c r="J4026" s="166">
        <f>+'ELAP_IPCO-APND'!D4029</f>
        <v>34.086860000000001</v>
      </c>
      <c r="K4026" s="166">
        <f>+(ExportsELAP[[#This Row],[Exports kWh - MPT]]/1000)*ExportsELAP[[#This Row],[EIM Price]]</f>
        <v>688.80456503124003</v>
      </c>
      <c r="L4026" s="167" t="str">
        <f>+INDEX(ECR_Hours!$I$12:$I$15,MATCH(ExportsELAP[[#This Row],[Date Prevailing]],ECR_Hours!$H$12:$H$15,1))</f>
        <v>S</v>
      </c>
      <c r="M4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7" spans="1:13" x14ac:dyDescent="0.25">
      <c r="A4027" s="164">
        <f>+Exports!A4030</f>
        <v>44729</v>
      </c>
      <c r="B4027" s="165">
        <f t="shared" si="248"/>
        <v>2022</v>
      </c>
      <c r="C4027" s="165">
        <f t="shared" si="249"/>
        <v>6</v>
      </c>
      <c r="D4027" s="165">
        <f t="shared" si="250"/>
        <v>17</v>
      </c>
      <c r="E4027" s="165">
        <f>+Exports!B4030</f>
        <v>18</v>
      </c>
      <c r="F4027" s="165">
        <f>+WEEKDAY(ExportsELAP[[#This Row],[Date Prevailing]],1)</f>
        <v>6</v>
      </c>
      <c r="G4027" s="165">
        <f>+COUNTIFS(ECR_Hours!$K$6:$K$7,ExportsELAP[[#This Row],[Date Prevailing]])</f>
        <v>0</v>
      </c>
      <c r="H4027" s="165">
        <f t="shared" si="251"/>
        <v>6</v>
      </c>
      <c r="I4027" s="166">
        <f>+Exports!G4030</f>
        <v>13399.288</v>
      </c>
      <c r="J4027" s="166">
        <f>+'ELAP_IPCO-APND'!D4030</f>
        <v>22.997050000000002</v>
      </c>
      <c r="K4027" s="166">
        <f>+(ExportsELAP[[#This Row],[Exports kWh - MPT]]/1000)*ExportsELAP[[#This Row],[EIM Price]]</f>
        <v>308.14409610040002</v>
      </c>
      <c r="L4027" s="167" t="str">
        <f>+INDEX(ECR_Hours!$I$12:$I$15,MATCH(ExportsELAP[[#This Row],[Date Prevailing]],ECR_Hours!$H$12:$H$15,1))</f>
        <v>S</v>
      </c>
      <c r="M4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8" spans="1:13" x14ac:dyDescent="0.25">
      <c r="A4028" s="164">
        <f>+Exports!A4031</f>
        <v>44729</v>
      </c>
      <c r="B4028" s="165">
        <f t="shared" si="248"/>
        <v>2022</v>
      </c>
      <c r="C4028" s="165">
        <f t="shared" si="249"/>
        <v>6</v>
      </c>
      <c r="D4028" s="165">
        <f t="shared" si="250"/>
        <v>17</v>
      </c>
      <c r="E4028" s="165">
        <f>+Exports!B4031</f>
        <v>19</v>
      </c>
      <c r="F4028" s="165">
        <f>+WEEKDAY(ExportsELAP[[#This Row],[Date Prevailing]],1)</f>
        <v>6</v>
      </c>
      <c r="G4028" s="165">
        <f>+COUNTIFS(ECR_Hours!$K$6:$K$7,ExportsELAP[[#This Row],[Date Prevailing]])</f>
        <v>0</v>
      </c>
      <c r="H4028" s="165">
        <f t="shared" si="251"/>
        <v>6</v>
      </c>
      <c r="I4028" s="166">
        <f>+Exports!G4031</f>
        <v>6159.0280999999995</v>
      </c>
      <c r="J4028" s="166">
        <f>+'ELAP_IPCO-APND'!D4031</f>
        <v>3.2640600000000002</v>
      </c>
      <c r="K4028" s="166">
        <f>+(ExportsELAP[[#This Row],[Exports kWh - MPT]]/1000)*ExportsELAP[[#This Row],[EIM Price]]</f>
        <v>20.103437260086</v>
      </c>
      <c r="L4028" s="167" t="str">
        <f>+INDEX(ECR_Hours!$I$12:$I$15,MATCH(ExportsELAP[[#This Row],[Date Prevailing]],ECR_Hours!$H$12:$H$15,1))</f>
        <v>S</v>
      </c>
      <c r="M4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29" spans="1:13" x14ac:dyDescent="0.25">
      <c r="A4029" s="164">
        <f>+Exports!A4032</f>
        <v>44729</v>
      </c>
      <c r="B4029" s="165">
        <f t="shared" si="248"/>
        <v>2022</v>
      </c>
      <c r="C4029" s="165">
        <f t="shared" si="249"/>
        <v>6</v>
      </c>
      <c r="D4029" s="165">
        <f t="shared" si="250"/>
        <v>17</v>
      </c>
      <c r="E4029" s="165">
        <f>+Exports!B4032</f>
        <v>20</v>
      </c>
      <c r="F4029" s="165">
        <f>+WEEKDAY(ExportsELAP[[#This Row],[Date Prevailing]],1)</f>
        <v>6</v>
      </c>
      <c r="G4029" s="165">
        <f>+COUNTIFS(ECR_Hours!$K$6:$K$7,ExportsELAP[[#This Row],[Date Prevailing]])</f>
        <v>0</v>
      </c>
      <c r="H4029" s="165">
        <f t="shared" si="251"/>
        <v>6</v>
      </c>
      <c r="I4029" s="166">
        <f>+Exports!G4032</f>
        <v>2160.2909</v>
      </c>
      <c r="J4029" s="166">
        <f>+'ELAP_IPCO-APND'!D4032</f>
        <v>22.356269999999999</v>
      </c>
      <c r="K4029" s="166">
        <f>+(ExportsELAP[[#This Row],[Exports kWh - MPT]]/1000)*ExportsELAP[[#This Row],[EIM Price]]</f>
        <v>48.296046638942997</v>
      </c>
      <c r="L4029" s="167" t="str">
        <f>+INDEX(ECR_Hours!$I$12:$I$15,MATCH(ExportsELAP[[#This Row],[Date Prevailing]],ECR_Hours!$H$12:$H$15,1))</f>
        <v>S</v>
      </c>
      <c r="M4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0" spans="1:13" x14ac:dyDescent="0.25">
      <c r="A4030" s="164">
        <f>+Exports!A4033</f>
        <v>44729</v>
      </c>
      <c r="B4030" s="165">
        <f t="shared" si="248"/>
        <v>2022</v>
      </c>
      <c r="C4030" s="165">
        <f t="shared" si="249"/>
        <v>6</v>
      </c>
      <c r="D4030" s="165">
        <f t="shared" si="250"/>
        <v>17</v>
      </c>
      <c r="E4030" s="165">
        <f>+Exports!B4033</f>
        <v>21</v>
      </c>
      <c r="F4030" s="165">
        <f>+WEEKDAY(ExportsELAP[[#This Row],[Date Prevailing]],1)</f>
        <v>6</v>
      </c>
      <c r="G4030" s="165">
        <f>+COUNTIFS(ECR_Hours!$K$6:$K$7,ExportsELAP[[#This Row],[Date Prevailing]])</f>
        <v>0</v>
      </c>
      <c r="H4030" s="165">
        <f t="shared" si="251"/>
        <v>6</v>
      </c>
      <c r="I4030" s="166">
        <f>+Exports!G4033</f>
        <v>395.69109999999989</v>
      </c>
      <c r="J4030" s="166">
        <f>+'ELAP_IPCO-APND'!D4033</f>
        <v>19.027709999999999</v>
      </c>
      <c r="K4030" s="166">
        <f>+(ExportsELAP[[#This Row],[Exports kWh - MPT]]/1000)*ExportsELAP[[#This Row],[EIM Price]]</f>
        <v>7.5290955003809978</v>
      </c>
      <c r="L4030" s="167" t="str">
        <f>+INDEX(ECR_Hours!$I$12:$I$15,MATCH(ExportsELAP[[#This Row],[Date Prevailing]],ECR_Hours!$H$12:$H$15,1))</f>
        <v>S</v>
      </c>
      <c r="M4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1" spans="1:13" x14ac:dyDescent="0.25">
      <c r="A4031" s="164">
        <f>+Exports!A4034</f>
        <v>44729</v>
      </c>
      <c r="B4031" s="165">
        <f t="shared" si="248"/>
        <v>2022</v>
      </c>
      <c r="C4031" s="165">
        <f t="shared" si="249"/>
        <v>6</v>
      </c>
      <c r="D4031" s="165">
        <f t="shared" si="250"/>
        <v>17</v>
      </c>
      <c r="E4031" s="165">
        <f>+Exports!B4034</f>
        <v>22</v>
      </c>
      <c r="F4031" s="165">
        <f>+WEEKDAY(ExportsELAP[[#This Row],[Date Prevailing]],1)</f>
        <v>6</v>
      </c>
      <c r="G4031" s="165">
        <f>+COUNTIFS(ECR_Hours!$K$6:$K$7,ExportsELAP[[#This Row],[Date Prevailing]])</f>
        <v>0</v>
      </c>
      <c r="H4031" s="165">
        <f t="shared" si="251"/>
        <v>6</v>
      </c>
      <c r="I4031" s="166">
        <f>+Exports!G4034</f>
        <v>21.455500000000001</v>
      </c>
      <c r="J4031" s="166">
        <f>+'ELAP_IPCO-APND'!D4034</f>
        <v>19.251729999999998</v>
      </c>
      <c r="K4031" s="166">
        <f>+(ExportsELAP[[#This Row],[Exports kWh - MPT]]/1000)*ExportsELAP[[#This Row],[EIM Price]]</f>
        <v>0.413055493015</v>
      </c>
      <c r="L4031" s="167" t="str">
        <f>+INDEX(ECR_Hours!$I$12:$I$15,MATCH(ExportsELAP[[#This Row],[Date Prevailing]],ECR_Hours!$H$12:$H$15,1))</f>
        <v>S</v>
      </c>
      <c r="M4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2" spans="1:13" x14ac:dyDescent="0.25">
      <c r="A4032" s="164">
        <f>+Exports!A4035</f>
        <v>44729</v>
      </c>
      <c r="B4032" s="165">
        <f t="shared" si="248"/>
        <v>2022</v>
      </c>
      <c r="C4032" s="165">
        <f t="shared" si="249"/>
        <v>6</v>
      </c>
      <c r="D4032" s="165">
        <f t="shared" si="250"/>
        <v>17</v>
      </c>
      <c r="E4032" s="165">
        <f>+Exports!B4035</f>
        <v>23</v>
      </c>
      <c r="F4032" s="165">
        <f>+WEEKDAY(ExportsELAP[[#This Row],[Date Prevailing]],1)</f>
        <v>6</v>
      </c>
      <c r="G4032" s="165">
        <f>+COUNTIFS(ECR_Hours!$K$6:$K$7,ExportsELAP[[#This Row],[Date Prevailing]])</f>
        <v>0</v>
      </c>
      <c r="H4032" s="165">
        <f t="shared" si="251"/>
        <v>6</v>
      </c>
      <c r="I4032" s="166">
        <f>+Exports!G4035</f>
        <v>18.623999999999903</v>
      </c>
      <c r="J4032" s="166">
        <f>+'ELAP_IPCO-APND'!D4035</f>
        <v>78.046430000000001</v>
      </c>
      <c r="K4032" s="166">
        <f>+(ExportsELAP[[#This Row],[Exports kWh - MPT]]/1000)*ExportsELAP[[#This Row],[EIM Price]]</f>
        <v>1.4535367123199925</v>
      </c>
      <c r="L4032" s="167" t="str">
        <f>+INDEX(ECR_Hours!$I$12:$I$15,MATCH(ExportsELAP[[#This Row],[Date Prevailing]],ECR_Hours!$H$12:$H$15,1))</f>
        <v>S</v>
      </c>
      <c r="M4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33" spans="1:13" x14ac:dyDescent="0.25">
      <c r="A4033" s="164">
        <f>+Exports!A4036</f>
        <v>44729</v>
      </c>
      <c r="B4033" s="165">
        <f t="shared" si="248"/>
        <v>2022</v>
      </c>
      <c r="C4033" s="165">
        <f t="shared" si="249"/>
        <v>6</v>
      </c>
      <c r="D4033" s="165">
        <f t="shared" si="250"/>
        <v>17</v>
      </c>
      <c r="E4033" s="165">
        <f>+Exports!B4036</f>
        <v>24</v>
      </c>
      <c r="F4033" s="165">
        <f>+WEEKDAY(ExportsELAP[[#This Row],[Date Prevailing]],1)</f>
        <v>6</v>
      </c>
      <c r="G4033" s="165">
        <f>+COUNTIFS(ECR_Hours!$K$6:$K$7,ExportsELAP[[#This Row],[Date Prevailing]])</f>
        <v>0</v>
      </c>
      <c r="H4033" s="165">
        <f t="shared" si="251"/>
        <v>6</v>
      </c>
      <c r="I4033" s="166">
        <f>+Exports!G4036</f>
        <v>21.890499999999999</v>
      </c>
      <c r="J4033" s="166">
        <f>+'ELAP_IPCO-APND'!D4036</f>
        <v>13.09446</v>
      </c>
      <c r="K4033" s="166">
        <f>+(ExportsELAP[[#This Row],[Exports kWh - MPT]]/1000)*ExportsELAP[[#This Row],[EIM Price]]</f>
        <v>0.28664427662999997</v>
      </c>
      <c r="L4033" s="167" t="str">
        <f>+INDEX(ECR_Hours!$I$12:$I$15,MATCH(ExportsELAP[[#This Row],[Date Prevailing]],ECR_Hours!$H$12:$H$15,1))</f>
        <v>S</v>
      </c>
      <c r="M4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4" spans="1:13" x14ac:dyDescent="0.25">
      <c r="A4034" s="164">
        <f>+Exports!A4037</f>
        <v>44730</v>
      </c>
      <c r="B4034" s="165">
        <f t="shared" ref="B4034:B4097" si="252">+YEAR(A4034)</f>
        <v>2022</v>
      </c>
      <c r="C4034" s="165">
        <f t="shared" ref="C4034:C4097" si="253">+MONTH(A4034)</f>
        <v>6</v>
      </c>
      <c r="D4034" s="165">
        <f t="shared" ref="D4034:D4097" si="254">+DAY(A4034)</f>
        <v>18</v>
      </c>
      <c r="E4034" s="165">
        <f>+Exports!B4037</f>
        <v>1</v>
      </c>
      <c r="F4034" s="165">
        <f>+WEEKDAY(ExportsELAP[[#This Row],[Date Prevailing]],1)</f>
        <v>7</v>
      </c>
      <c r="G4034" s="165">
        <f>+COUNTIFS(ECR_Hours!$K$6:$K$7,ExportsELAP[[#This Row],[Date Prevailing]])</f>
        <v>0</v>
      </c>
      <c r="H4034" s="165">
        <f t="shared" ref="H4034:H4097" si="255">+IF(G4034=1,0,F4034)</f>
        <v>7</v>
      </c>
      <c r="I4034" s="166">
        <f>+Exports!G4037</f>
        <v>59.089399999999998</v>
      </c>
      <c r="J4034" s="166">
        <f>+'ELAP_IPCO-APND'!D4037</f>
        <v>5.9869899999999996</v>
      </c>
      <c r="K4034" s="166">
        <f>+(ExportsELAP[[#This Row],[Exports kWh - MPT]]/1000)*ExportsELAP[[#This Row],[EIM Price]]</f>
        <v>0.35376764690599999</v>
      </c>
      <c r="L4034" s="167" t="str">
        <f>+INDEX(ECR_Hours!$I$12:$I$15,MATCH(ExportsELAP[[#This Row],[Date Prevailing]],ECR_Hours!$H$12:$H$15,1))</f>
        <v>S</v>
      </c>
      <c r="M4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5" spans="1:13" x14ac:dyDescent="0.25">
      <c r="A4035" s="164">
        <f>+Exports!A4038</f>
        <v>44730</v>
      </c>
      <c r="B4035" s="165">
        <f t="shared" si="252"/>
        <v>2022</v>
      </c>
      <c r="C4035" s="165">
        <f t="shared" si="253"/>
        <v>6</v>
      </c>
      <c r="D4035" s="165">
        <f t="shared" si="254"/>
        <v>18</v>
      </c>
      <c r="E4035" s="165">
        <f>+Exports!B4038</f>
        <v>2</v>
      </c>
      <c r="F4035" s="165">
        <f>+WEEKDAY(ExportsELAP[[#This Row],[Date Prevailing]],1)</f>
        <v>7</v>
      </c>
      <c r="G4035" s="165">
        <f>+COUNTIFS(ECR_Hours!$K$6:$K$7,ExportsELAP[[#This Row],[Date Prevailing]])</f>
        <v>0</v>
      </c>
      <c r="H4035" s="165">
        <f t="shared" si="255"/>
        <v>7</v>
      </c>
      <c r="I4035" s="166">
        <f>+Exports!G4038</f>
        <v>59.141900000000007</v>
      </c>
      <c r="J4035" s="166">
        <f>+'ELAP_IPCO-APND'!D4038</f>
        <v>-3.1517499999999998</v>
      </c>
      <c r="K4035" s="166">
        <f>+(ExportsELAP[[#This Row],[Exports kWh - MPT]]/1000)*ExportsELAP[[#This Row],[EIM Price]]</f>
        <v>-0.186400483325</v>
      </c>
      <c r="L4035" s="167" t="str">
        <f>+INDEX(ECR_Hours!$I$12:$I$15,MATCH(ExportsELAP[[#This Row],[Date Prevailing]],ECR_Hours!$H$12:$H$15,1))</f>
        <v>S</v>
      </c>
      <c r="M4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6" spans="1:13" x14ac:dyDescent="0.25">
      <c r="A4036" s="164">
        <f>+Exports!A4039</f>
        <v>44730</v>
      </c>
      <c r="B4036" s="165">
        <f t="shared" si="252"/>
        <v>2022</v>
      </c>
      <c r="C4036" s="165">
        <f t="shared" si="253"/>
        <v>6</v>
      </c>
      <c r="D4036" s="165">
        <f t="shared" si="254"/>
        <v>18</v>
      </c>
      <c r="E4036" s="165">
        <f>+Exports!B4039</f>
        <v>3</v>
      </c>
      <c r="F4036" s="165">
        <f>+WEEKDAY(ExportsELAP[[#This Row],[Date Prevailing]],1)</f>
        <v>7</v>
      </c>
      <c r="G4036" s="165">
        <f>+COUNTIFS(ECR_Hours!$K$6:$K$7,ExportsELAP[[#This Row],[Date Prevailing]])</f>
        <v>0</v>
      </c>
      <c r="H4036" s="165">
        <f t="shared" si="255"/>
        <v>7</v>
      </c>
      <c r="I4036" s="166">
        <f>+Exports!G4039</f>
        <v>17.558700000000002</v>
      </c>
      <c r="J4036" s="166">
        <f>+'ELAP_IPCO-APND'!D4039</f>
        <v>-0.53485000000000005</v>
      </c>
      <c r="K4036" s="166">
        <f>+(ExportsELAP[[#This Row],[Exports kWh - MPT]]/1000)*ExportsELAP[[#This Row],[EIM Price]]</f>
        <v>-9.3912706950000022E-3</v>
      </c>
      <c r="L4036" s="167" t="str">
        <f>+INDEX(ECR_Hours!$I$12:$I$15,MATCH(ExportsELAP[[#This Row],[Date Prevailing]],ECR_Hours!$H$12:$H$15,1))</f>
        <v>S</v>
      </c>
      <c r="M4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7" spans="1:13" x14ac:dyDescent="0.25">
      <c r="A4037" s="164">
        <f>+Exports!A4040</f>
        <v>44730</v>
      </c>
      <c r="B4037" s="165">
        <f t="shared" si="252"/>
        <v>2022</v>
      </c>
      <c r="C4037" s="165">
        <f t="shared" si="253"/>
        <v>6</v>
      </c>
      <c r="D4037" s="165">
        <f t="shared" si="254"/>
        <v>18</v>
      </c>
      <c r="E4037" s="165">
        <f>+Exports!B4040</f>
        <v>4</v>
      </c>
      <c r="F4037" s="165">
        <f>+WEEKDAY(ExportsELAP[[#This Row],[Date Prevailing]],1)</f>
        <v>7</v>
      </c>
      <c r="G4037" s="165">
        <f>+COUNTIFS(ECR_Hours!$K$6:$K$7,ExportsELAP[[#This Row],[Date Prevailing]])</f>
        <v>0</v>
      </c>
      <c r="H4037" s="165">
        <f t="shared" si="255"/>
        <v>7</v>
      </c>
      <c r="I4037" s="166">
        <f>+Exports!G4040</f>
        <v>15.892899999999898</v>
      </c>
      <c r="J4037" s="166">
        <f>+'ELAP_IPCO-APND'!D4040</f>
        <v>0.95784999999999998</v>
      </c>
      <c r="K4037" s="166">
        <f>+(ExportsELAP[[#This Row],[Exports kWh - MPT]]/1000)*ExportsELAP[[#This Row],[EIM Price]]</f>
        <v>1.5223014264999902E-2</v>
      </c>
      <c r="L4037" s="167" t="str">
        <f>+INDEX(ECR_Hours!$I$12:$I$15,MATCH(ExportsELAP[[#This Row],[Date Prevailing]],ECR_Hours!$H$12:$H$15,1))</f>
        <v>S</v>
      </c>
      <c r="M4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8" spans="1:13" x14ac:dyDescent="0.25">
      <c r="A4038" s="164">
        <f>+Exports!A4041</f>
        <v>44730</v>
      </c>
      <c r="B4038" s="165">
        <f t="shared" si="252"/>
        <v>2022</v>
      </c>
      <c r="C4038" s="165">
        <f t="shared" si="253"/>
        <v>6</v>
      </c>
      <c r="D4038" s="165">
        <f t="shared" si="254"/>
        <v>18</v>
      </c>
      <c r="E4038" s="165">
        <f>+Exports!B4041</f>
        <v>5</v>
      </c>
      <c r="F4038" s="165">
        <f>+WEEKDAY(ExportsELAP[[#This Row],[Date Prevailing]],1)</f>
        <v>7</v>
      </c>
      <c r="G4038" s="165">
        <f>+COUNTIFS(ECR_Hours!$K$6:$K$7,ExportsELAP[[#This Row],[Date Prevailing]])</f>
        <v>0</v>
      </c>
      <c r="H4038" s="165">
        <f t="shared" si="255"/>
        <v>7</v>
      </c>
      <c r="I4038" s="166">
        <f>+Exports!G4041</f>
        <v>16.627899999999901</v>
      </c>
      <c r="J4038" s="166">
        <f>+'ELAP_IPCO-APND'!D4041</f>
        <v>-3.3246600000000002</v>
      </c>
      <c r="K4038" s="166">
        <f>+(ExportsELAP[[#This Row],[Exports kWh - MPT]]/1000)*ExportsELAP[[#This Row],[EIM Price]]</f>
        <v>-5.528211401399967E-2</v>
      </c>
      <c r="L4038" s="167" t="str">
        <f>+INDEX(ECR_Hours!$I$12:$I$15,MATCH(ExportsELAP[[#This Row],[Date Prevailing]],ECR_Hours!$H$12:$H$15,1))</f>
        <v>S</v>
      </c>
      <c r="M4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39" spans="1:13" x14ac:dyDescent="0.25">
      <c r="A4039" s="164">
        <f>+Exports!A4042</f>
        <v>44730</v>
      </c>
      <c r="B4039" s="165">
        <f t="shared" si="252"/>
        <v>2022</v>
      </c>
      <c r="C4039" s="165">
        <f t="shared" si="253"/>
        <v>6</v>
      </c>
      <c r="D4039" s="165">
        <f t="shared" si="254"/>
        <v>18</v>
      </c>
      <c r="E4039" s="165">
        <f>+Exports!B4042</f>
        <v>6</v>
      </c>
      <c r="F4039" s="165">
        <f>+WEEKDAY(ExportsELAP[[#This Row],[Date Prevailing]],1)</f>
        <v>7</v>
      </c>
      <c r="G4039" s="165">
        <f>+COUNTIFS(ECR_Hours!$K$6:$K$7,ExportsELAP[[#This Row],[Date Prevailing]])</f>
        <v>0</v>
      </c>
      <c r="H4039" s="165">
        <f t="shared" si="255"/>
        <v>7</v>
      </c>
      <c r="I4039" s="166">
        <f>+Exports!G4042</f>
        <v>16.486000000000001</v>
      </c>
      <c r="J4039" s="166">
        <f>+'ELAP_IPCO-APND'!D4042</f>
        <v>-11.25554</v>
      </c>
      <c r="K4039" s="166">
        <f>+(ExportsELAP[[#This Row],[Exports kWh - MPT]]/1000)*ExportsELAP[[#This Row],[EIM Price]]</f>
        <v>-0.18555883244000002</v>
      </c>
      <c r="L4039" s="167" t="str">
        <f>+INDEX(ECR_Hours!$I$12:$I$15,MATCH(ExportsELAP[[#This Row],[Date Prevailing]],ECR_Hours!$H$12:$H$15,1))</f>
        <v>S</v>
      </c>
      <c r="M4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0" spans="1:13" x14ac:dyDescent="0.25">
      <c r="A4040" s="164">
        <f>+Exports!A4043</f>
        <v>44730</v>
      </c>
      <c r="B4040" s="165">
        <f t="shared" si="252"/>
        <v>2022</v>
      </c>
      <c r="C4040" s="165">
        <f t="shared" si="253"/>
        <v>6</v>
      </c>
      <c r="D4040" s="165">
        <f t="shared" si="254"/>
        <v>18</v>
      </c>
      <c r="E4040" s="165">
        <f>+Exports!B4043</f>
        <v>7</v>
      </c>
      <c r="F4040" s="165">
        <f>+WEEKDAY(ExportsELAP[[#This Row],[Date Prevailing]],1)</f>
        <v>7</v>
      </c>
      <c r="G4040" s="165">
        <f>+COUNTIFS(ECR_Hours!$K$6:$K$7,ExportsELAP[[#This Row],[Date Prevailing]])</f>
        <v>0</v>
      </c>
      <c r="H4040" s="165">
        <f t="shared" si="255"/>
        <v>7</v>
      </c>
      <c r="I4040" s="166">
        <f>+Exports!G4043</f>
        <v>328.81</v>
      </c>
      <c r="J4040" s="166">
        <f>+'ELAP_IPCO-APND'!D4043</f>
        <v>-8.6031999999999993</v>
      </c>
      <c r="K4040" s="166">
        <f>+(ExportsELAP[[#This Row],[Exports kWh - MPT]]/1000)*ExportsELAP[[#This Row],[EIM Price]]</f>
        <v>-2.8288181919999995</v>
      </c>
      <c r="L4040" s="167" t="str">
        <f>+INDEX(ECR_Hours!$I$12:$I$15,MATCH(ExportsELAP[[#This Row],[Date Prevailing]],ECR_Hours!$H$12:$H$15,1))</f>
        <v>S</v>
      </c>
      <c r="M4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1" spans="1:13" x14ac:dyDescent="0.25">
      <c r="A4041" s="164">
        <f>+Exports!A4044</f>
        <v>44730</v>
      </c>
      <c r="B4041" s="165">
        <f t="shared" si="252"/>
        <v>2022</v>
      </c>
      <c r="C4041" s="165">
        <f t="shared" si="253"/>
        <v>6</v>
      </c>
      <c r="D4041" s="165">
        <f t="shared" si="254"/>
        <v>18</v>
      </c>
      <c r="E4041" s="165">
        <f>+Exports!B4044</f>
        <v>8</v>
      </c>
      <c r="F4041" s="165">
        <f>+WEEKDAY(ExportsELAP[[#This Row],[Date Prevailing]],1)</f>
        <v>7</v>
      </c>
      <c r="G4041" s="165">
        <f>+COUNTIFS(ECR_Hours!$K$6:$K$7,ExportsELAP[[#This Row],[Date Prevailing]])</f>
        <v>0</v>
      </c>
      <c r="H4041" s="165">
        <f t="shared" si="255"/>
        <v>7</v>
      </c>
      <c r="I4041" s="166">
        <f>+Exports!G4044</f>
        <v>3572.6254999999992</v>
      </c>
      <c r="J4041" s="166">
        <f>+'ELAP_IPCO-APND'!D4044</f>
        <v>7.3520300000000001</v>
      </c>
      <c r="K4041" s="166">
        <f>+(ExportsELAP[[#This Row],[Exports kWh - MPT]]/1000)*ExportsELAP[[#This Row],[EIM Price]]</f>
        <v>26.266049854764994</v>
      </c>
      <c r="L4041" s="167" t="str">
        <f>+INDEX(ECR_Hours!$I$12:$I$15,MATCH(ExportsELAP[[#This Row],[Date Prevailing]],ECR_Hours!$H$12:$H$15,1))</f>
        <v>S</v>
      </c>
      <c r="M4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2" spans="1:13" x14ac:dyDescent="0.25">
      <c r="A4042" s="164">
        <f>+Exports!A4045</f>
        <v>44730</v>
      </c>
      <c r="B4042" s="165">
        <f t="shared" si="252"/>
        <v>2022</v>
      </c>
      <c r="C4042" s="165">
        <f t="shared" si="253"/>
        <v>6</v>
      </c>
      <c r="D4042" s="165">
        <f t="shared" si="254"/>
        <v>18</v>
      </c>
      <c r="E4042" s="165">
        <f>+Exports!B4045</f>
        <v>9</v>
      </c>
      <c r="F4042" s="165">
        <f>+WEEKDAY(ExportsELAP[[#This Row],[Date Prevailing]],1)</f>
        <v>7</v>
      </c>
      <c r="G4042" s="165">
        <f>+COUNTIFS(ECR_Hours!$K$6:$K$7,ExportsELAP[[#This Row],[Date Prevailing]])</f>
        <v>0</v>
      </c>
      <c r="H4042" s="165">
        <f t="shared" si="255"/>
        <v>7</v>
      </c>
      <c r="I4042" s="166">
        <f>+Exports!G4045</f>
        <v>11812.372700000002</v>
      </c>
      <c r="J4042" s="166">
        <f>+'ELAP_IPCO-APND'!D4045</f>
        <v>6.6580700000000004</v>
      </c>
      <c r="K4042" s="166">
        <f>+(ExportsELAP[[#This Row],[Exports kWh - MPT]]/1000)*ExportsELAP[[#This Row],[EIM Price]]</f>
        <v>78.647604302689004</v>
      </c>
      <c r="L4042" s="167" t="str">
        <f>+INDEX(ECR_Hours!$I$12:$I$15,MATCH(ExportsELAP[[#This Row],[Date Prevailing]],ECR_Hours!$H$12:$H$15,1))</f>
        <v>S</v>
      </c>
      <c r="M4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3" spans="1:13" x14ac:dyDescent="0.25">
      <c r="A4043" s="164">
        <f>+Exports!A4046</f>
        <v>44730</v>
      </c>
      <c r="B4043" s="165">
        <f t="shared" si="252"/>
        <v>2022</v>
      </c>
      <c r="C4043" s="165">
        <f t="shared" si="253"/>
        <v>6</v>
      </c>
      <c r="D4043" s="165">
        <f t="shared" si="254"/>
        <v>18</v>
      </c>
      <c r="E4043" s="165">
        <f>+Exports!B4046</f>
        <v>10</v>
      </c>
      <c r="F4043" s="165">
        <f>+WEEKDAY(ExportsELAP[[#This Row],[Date Prevailing]],1)</f>
        <v>7</v>
      </c>
      <c r="G4043" s="165">
        <f>+COUNTIFS(ECR_Hours!$K$6:$K$7,ExportsELAP[[#This Row],[Date Prevailing]])</f>
        <v>0</v>
      </c>
      <c r="H4043" s="165">
        <f t="shared" si="255"/>
        <v>7</v>
      </c>
      <c r="I4043" s="166">
        <f>+Exports!G4046</f>
        <v>25036.094000000001</v>
      </c>
      <c r="J4043" s="166">
        <f>+'ELAP_IPCO-APND'!D4046</f>
        <v>-0.56350999999999996</v>
      </c>
      <c r="K4043" s="166">
        <f>+(ExportsELAP[[#This Row],[Exports kWh - MPT]]/1000)*ExportsELAP[[#This Row],[EIM Price]]</f>
        <v>-14.10808932994</v>
      </c>
      <c r="L4043" s="167" t="str">
        <f>+INDEX(ECR_Hours!$I$12:$I$15,MATCH(ExportsELAP[[#This Row],[Date Prevailing]],ECR_Hours!$H$12:$H$15,1))</f>
        <v>S</v>
      </c>
      <c r="M4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4" spans="1:13" x14ac:dyDescent="0.25">
      <c r="A4044" s="164">
        <f>+Exports!A4047</f>
        <v>44730</v>
      </c>
      <c r="B4044" s="165">
        <f t="shared" si="252"/>
        <v>2022</v>
      </c>
      <c r="C4044" s="165">
        <f t="shared" si="253"/>
        <v>6</v>
      </c>
      <c r="D4044" s="165">
        <f t="shared" si="254"/>
        <v>18</v>
      </c>
      <c r="E4044" s="165">
        <f>+Exports!B4047</f>
        <v>11</v>
      </c>
      <c r="F4044" s="165">
        <f>+WEEKDAY(ExportsELAP[[#This Row],[Date Prevailing]],1)</f>
        <v>7</v>
      </c>
      <c r="G4044" s="165">
        <f>+COUNTIFS(ECR_Hours!$K$6:$K$7,ExportsELAP[[#This Row],[Date Prevailing]])</f>
        <v>0</v>
      </c>
      <c r="H4044" s="165">
        <f t="shared" si="255"/>
        <v>7</v>
      </c>
      <c r="I4044" s="166">
        <f>+Exports!G4047</f>
        <v>37139.042599999986</v>
      </c>
      <c r="J4044" s="166">
        <f>+'ELAP_IPCO-APND'!D4047</f>
        <v>-1.081</v>
      </c>
      <c r="K4044" s="166">
        <f>+(ExportsELAP[[#This Row],[Exports kWh - MPT]]/1000)*ExportsELAP[[#This Row],[EIM Price]]</f>
        <v>-40.147305050599989</v>
      </c>
      <c r="L4044" s="167" t="str">
        <f>+INDEX(ECR_Hours!$I$12:$I$15,MATCH(ExportsELAP[[#This Row],[Date Prevailing]],ECR_Hours!$H$12:$H$15,1))</f>
        <v>S</v>
      </c>
      <c r="M4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5" spans="1:13" x14ac:dyDescent="0.25">
      <c r="A4045" s="164">
        <f>+Exports!A4048</f>
        <v>44730</v>
      </c>
      <c r="B4045" s="165">
        <f t="shared" si="252"/>
        <v>2022</v>
      </c>
      <c r="C4045" s="165">
        <f t="shared" si="253"/>
        <v>6</v>
      </c>
      <c r="D4045" s="165">
        <f t="shared" si="254"/>
        <v>18</v>
      </c>
      <c r="E4045" s="165">
        <f>+Exports!B4048</f>
        <v>12</v>
      </c>
      <c r="F4045" s="165">
        <f>+WEEKDAY(ExportsELAP[[#This Row],[Date Prevailing]],1)</f>
        <v>7</v>
      </c>
      <c r="G4045" s="165">
        <f>+COUNTIFS(ECR_Hours!$K$6:$K$7,ExportsELAP[[#This Row],[Date Prevailing]])</f>
        <v>0</v>
      </c>
      <c r="H4045" s="165">
        <f t="shared" si="255"/>
        <v>7</v>
      </c>
      <c r="I4045" s="166">
        <f>+Exports!G4048</f>
        <v>46094.095599999993</v>
      </c>
      <c r="J4045" s="166">
        <f>+'ELAP_IPCO-APND'!D4048</f>
        <v>-5.4886100000000004</v>
      </c>
      <c r="K4045" s="166">
        <f>+(ExportsELAP[[#This Row],[Exports kWh - MPT]]/1000)*ExportsELAP[[#This Row],[EIM Price]]</f>
        <v>-252.99251405111599</v>
      </c>
      <c r="L4045" s="167" t="str">
        <f>+INDEX(ECR_Hours!$I$12:$I$15,MATCH(ExportsELAP[[#This Row],[Date Prevailing]],ECR_Hours!$H$12:$H$15,1))</f>
        <v>S</v>
      </c>
      <c r="M4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6" spans="1:13" x14ac:dyDescent="0.25">
      <c r="A4046" s="164">
        <f>+Exports!A4049</f>
        <v>44730</v>
      </c>
      <c r="B4046" s="165">
        <f t="shared" si="252"/>
        <v>2022</v>
      </c>
      <c r="C4046" s="165">
        <f t="shared" si="253"/>
        <v>6</v>
      </c>
      <c r="D4046" s="165">
        <f t="shared" si="254"/>
        <v>18</v>
      </c>
      <c r="E4046" s="165">
        <f>+Exports!B4049</f>
        <v>13</v>
      </c>
      <c r="F4046" s="165">
        <f>+WEEKDAY(ExportsELAP[[#This Row],[Date Prevailing]],1)</f>
        <v>7</v>
      </c>
      <c r="G4046" s="165">
        <f>+COUNTIFS(ECR_Hours!$K$6:$K$7,ExportsELAP[[#This Row],[Date Prevailing]])</f>
        <v>0</v>
      </c>
      <c r="H4046" s="165">
        <f t="shared" si="255"/>
        <v>7</v>
      </c>
      <c r="I4046" s="166">
        <f>+Exports!G4049</f>
        <v>51009.750200000002</v>
      </c>
      <c r="J4046" s="166">
        <f>+'ELAP_IPCO-APND'!D4049</f>
        <v>-7.0854299999999997</v>
      </c>
      <c r="K4046" s="166">
        <f>+(ExportsELAP[[#This Row],[Exports kWh - MPT]]/1000)*ExportsELAP[[#This Row],[EIM Price]]</f>
        <v>-361.42601435958596</v>
      </c>
      <c r="L4046" s="167" t="str">
        <f>+INDEX(ECR_Hours!$I$12:$I$15,MATCH(ExportsELAP[[#This Row],[Date Prevailing]],ECR_Hours!$H$12:$H$15,1))</f>
        <v>S</v>
      </c>
      <c r="M4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7" spans="1:13" x14ac:dyDescent="0.25">
      <c r="A4047" s="164">
        <f>+Exports!A4050</f>
        <v>44730</v>
      </c>
      <c r="B4047" s="165">
        <f t="shared" si="252"/>
        <v>2022</v>
      </c>
      <c r="C4047" s="165">
        <f t="shared" si="253"/>
        <v>6</v>
      </c>
      <c r="D4047" s="165">
        <f t="shared" si="254"/>
        <v>18</v>
      </c>
      <c r="E4047" s="165">
        <f>+Exports!B4050</f>
        <v>14</v>
      </c>
      <c r="F4047" s="165">
        <f>+WEEKDAY(ExportsELAP[[#This Row],[Date Prevailing]],1)</f>
        <v>7</v>
      </c>
      <c r="G4047" s="165">
        <f>+COUNTIFS(ECR_Hours!$K$6:$K$7,ExportsELAP[[#This Row],[Date Prevailing]])</f>
        <v>0</v>
      </c>
      <c r="H4047" s="165">
        <f t="shared" si="255"/>
        <v>7</v>
      </c>
      <c r="I4047" s="166">
        <f>+Exports!G4050</f>
        <v>51312.729499999994</v>
      </c>
      <c r="J4047" s="166">
        <f>+'ELAP_IPCO-APND'!D4050</f>
        <v>-7.0422500000000001</v>
      </c>
      <c r="K4047" s="166">
        <f>+(ExportsELAP[[#This Row],[Exports kWh - MPT]]/1000)*ExportsELAP[[#This Row],[EIM Price]]</f>
        <v>-361.35706932137498</v>
      </c>
      <c r="L4047" s="167" t="str">
        <f>+INDEX(ECR_Hours!$I$12:$I$15,MATCH(ExportsELAP[[#This Row],[Date Prevailing]],ECR_Hours!$H$12:$H$15,1))</f>
        <v>S</v>
      </c>
      <c r="M4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8" spans="1:13" x14ac:dyDescent="0.25">
      <c r="A4048" s="164">
        <f>+Exports!A4051</f>
        <v>44730</v>
      </c>
      <c r="B4048" s="165">
        <f t="shared" si="252"/>
        <v>2022</v>
      </c>
      <c r="C4048" s="165">
        <f t="shared" si="253"/>
        <v>6</v>
      </c>
      <c r="D4048" s="165">
        <f t="shared" si="254"/>
        <v>18</v>
      </c>
      <c r="E4048" s="165">
        <f>+Exports!B4051</f>
        <v>15</v>
      </c>
      <c r="F4048" s="165">
        <f>+WEEKDAY(ExportsELAP[[#This Row],[Date Prevailing]],1)</f>
        <v>7</v>
      </c>
      <c r="G4048" s="165">
        <f>+COUNTIFS(ECR_Hours!$K$6:$K$7,ExportsELAP[[#This Row],[Date Prevailing]])</f>
        <v>0</v>
      </c>
      <c r="H4048" s="165">
        <f t="shared" si="255"/>
        <v>7</v>
      </c>
      <c r="I4048" s="166">
        <f>+Exports!G4051</f>
        <v>48109.160600000003</v>
      </c>
      <c r="J4048" s="166">
        <f>+'ELAP_IPCO-APND'!D4051</f>
        <v>-7.3085899999999997</v>
      </c>
      <c r="K4048" s="166">
        <f>+(ExportsELAP[[#This Row],[Exports kWh - MPT]]/1000)*ExportsELAP[[#This Row],[EIM Price]]</f>
        <v>-351.61013006955403</v>
      </c>
      <c r="L4048" s="167" t="str">
        <f>+INDEX(ECR_Hours!$I$12:$I$15,MATCH(ExportsELAP[[#This Row],[Date Prevailing]],ECR_Hours!$H$12:$H$15,1))</f>
        <v>S</v>
      </c>
      <c r="M4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49" spans="1:13" x14ac:dyDescent="0.25">
      <c r="A4049" s="164">
        <f>+Exports!A4052</f>
        <v>44730</v>
      </c>
      <c r="B4049" s="165">
        <f t="shared" si="252"/>
        <v>2022</v>
      </c>
      <c r="C4049" s="165">
        <f t="shared" si="253"/>
        <v>6</v>
      </c>
      <c r="D4049" s="165">
        <f t="shared" si="254"/>
        <v>18</v>
      </c>
      <c r="E4049" s="165">
        <f>+Exports!B4052</f>
        <v>16</v>
      </c>
      <c r="F4049" s="165">
        <f>+WEEKDAY(ExportsELAP[[#This Row],[Date Prevailing]],1)</f>
        <v>7</v>
      </c>
      <c r="G4049" s="165">
        <f>+COUNTIFS(ECR_Hours!$K$6:$K$7,ExportsELAP[[#This Row],[Date Prevailing]])</f>
        <v>0</v>
      </c>
      <c r="H4049" s="165">
        <f t="shared" si="255"/>
        <v>7</v>
      </c>
      <c r="I4049" s="166">
        <f>+Exports!G4052</f>
        <v>45307.063600000009</v>
      </c>
      <c r="J4049" s="166">
        <f>+'ELAP_IPCO-APND'!D4052</f>
        <v>-7.3018599999999996</v>
      </c>
      <c r="K4049" s="166">
        <f>+(ExportsELAP[[#This Row],[Exports kWh - MPT]]/1000)*ExportsELAP[[#This Row],[EIM Price]]</f>
        <v>-330.82583541829604</v>
      </c>
      <c r="L4049" s="167" t="str">
        <f>+INDEX(ECR_Hours!$I$12:$I$15,MATCH(ExportsELAP[[#This Row],[Date Prevailing]],ECR_Hours!$H$12:$H$15,1))</f>
        <v>S</v>
      </c>
      <c r="M4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0" spans="1:13" x14ac:dyDescent="0.25">
      <c r="A4050" s="164">
        <f>+Exports!A4053</f>
        <v>44730</v>
      </c>
      <c r="B4050" s="165">
        <f t="shared" si="252"/>
        <v>2022</v>
      </c>
      <c r="C4050" s="165">
        <f t="shared" si="253"/>
        <v>6</v>
      </c>
      <c r="D4050" s="165">
        <f t="shared" si="254"/>
        <v>18</v>
      </c>
      <c r="E4050" s="165">
        <f>+Exports!B4053</f>
        <v>17</v>
      </c>
      <c r="F4050" s="165">
        <f>+WEEKDAY(ExportsELAP[[#This Row],[Date Prevailing]],1)</f>
        <v>7</v>
      </c>
      <c r="G4050" s="165">
        <f>+COUNTIFS(ECR_Hours!$K$6:$K$7,ExportsELAP[[#This Row],[Date Prevailing]])</f>
        <v>0</v>
      </c>
      <c r="H4050" s="165">
        <f t="shared" si="255"/>
        <v>7</v>
      </c>
      <c r="I4050" s="166">
        <f>+Exports!G4053</f>
        <v>37519.5743</v>
      </c>
      <c r="J4050" s="166">
        <f>+'ELAP_IPCO-APND'!D4053</f>
        <v>-2.8590100000000001</v>
      </c>
      <c r="K4050" s="166">
        <f>+(ExportsELAP[[#This Row],[Exports kWh - MPT]]/1000)*ExportsELAP[[#This Row],[EIM Price]]</f>
        <v>-107.268838119443</v>
      </c>
      <c r="L4050" s="167" t="str">
        <f>+INDEX(ECR_Hours!$I$12:$I$15,MATCH(ExportsELAP[[#This Row],[Date Prevailing]],ECR_Hours!$H$12:$H$15,1))</f>
        <v>S</v>
      </c>
      <c r="M4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1" spans="1:13" x14ac:dyDescent="0.25">
      <c r="A4051" s="164">
        <f>+Exports!A4054</f>
        <v>44730</v>
      </c>
      <c r="B4051" s="165">
        <f t="shared" si="252"/>
        <v>2022</v>
      </c>
      <c r="C4051" s="165">
        <f t="shared" si="253"/>
        <v>6</v>
      </c>
      <c r="D4051" s="165">
        <f t="shared" si="254"/>
        <v>18</v>
      </c>
      <c r="E4051" s="165">
        <f>+Exports!B4054</f>
        <v>18</v>
      </c>
      <c r="F4051" s="165">
        <f>+WEEKDAY(ExportsELAP[[#This Row],[Date Prevailing]],1)</f>
        <v>7</v>
      </c>
      <c r="G4051" s="165">
        <f>+COUNTIFS(ECR_Hours!$K$6:$K$7,ExportsELAP[[#This Row],[Date Prevailing]])</f>
        <v>0</v>
      </c>
      <c r="H4051" s="165">
        <f t="shared" si="255"/>
        <v>7</v>
      </c>
      <c r="I4051" s="166">
        <f>+Exports!G4054</f>
        <v>25836.534499999998</v>
      </c>
      <c r="J4051" s="166">
        <f>+'ELAP_IPCO-APND'!D4054</f>
        <v>35.900179999999999</v>
      </c>
      <c r="K4051" s="166">
        <f>+(ExportsELAP[[#This Row],[Exports kWh - MPT]]/1000)*ExportsELAP[[#This Row],[EIM Price]]</f>
        <v>927.53623912620992</v>
      </c>
      <c r="L4051" s="167" t="str">
        <f>+INDEX(ECR_Hours!$I$12:$I$15,MATCH(ExportsELAP[[#This Row],[Date Prevailing]],ECR_Hours!$H$12:$H$15,1))</f>
        <v>S</v>
      </c>
      <c r="M4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2" spans="1:13" x14ac:dyDescent="0.25">
      <c r="A4052" s="164">
        <f>+Exports!A4055</f>
        <v>44730</v>
      </c>
      <c r="B4052" s="165">
        <f t="shared" si="252"/>
        <v>2022</v>
      </c>
      <c r="C4052" s="165">
        <f t="shared" si="253"/>
        <v>6</v>
      </c>
      <c r="D4052" s="165">
        <f t="shared" si="254"/>
        <v>18</v>
      </c>
      <c r="E4052" s="165">
        <f>+Exports!B4055</f>
        <v>19</v>
      </c>
      <c r="F4052" s="165">
        <f>+WEEKDAY(ExportsELAP[[#This Row],[Date Prevailing]],1)</f>
        <v>7</v>
      </c>
      <c r="G4052" s="165">
        <f>+COUNTIFS(ECR_Hours!$K$6:$K$7,ExportsELAP[[#This Row],[Date Prevailing]])</f>
        <v>0</v>
      </c>
      <c r="H4052" s="165">
        <f t="shared" si="255"/>
        <v>7</v>
      </c>
      <c r="I4052" s="166">
        <f>+Exports!G4055</f>
        <v>15708.297699999999</v>
      </c>
      <c r="J4052" s="166">
        <f>+'ELAP_IPCO-APND'!D4055</f>
        <v>40.539020000000001</v>
      </c>
      <c r="K4052" s="166">
        <f>+(ExportsELAP[[#This Row],[Exports kWh - MPT]]/1000)*ExportsELAP[[#This Row],[EIM Price]]</f>
        <v>636.79899462625394</v>
      </c>
      <c r="L4052" s="167" t="str">
        <f>+INDEX(ECR_Hours!$I$12:$I$15,MATCH(ExportsELAP[[#This Row],[Date Prevailing]],ECR_Hours!$H$12:$H$15,1))</f>
        <v>S</v>
      </c>
      <c r="M4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3" spans="1:13" x14ac:dyDescent="0.25">
      <c r="A4053" s="164">
        <f>+Exports!A4056</f>
        <v>44730</v>
      </c>
      <c r="B4053" s="165">
        <f t="shared" si="252"/>
        <v>2022</v>
      </c>
      <c r="C4053" s="165">
        <f t="shared" si="253"/>
        <v>6</v>
      </c>
      <c r="D4053" s="165">
        <f t="shared" si="254"/>
        <v>18</v>
      </c>
      <c r="E4053" s="165">
        <f>+Exports!B4056</f>
        <v>20</v>
      </c>
      <c r="F4053" s="165">
        <f>+WEEKDAY(ExportsELAP[[#This Row],[Date Prevailing]],1)</f>
        <v>7</v>
      </c>
      <c r="G4053" s="165">
        <f>+COUNTIFS(ECR_Hours!$K$6:$K$7,ExportsELAP[[#This Row],[Date Prevailing]])</f>
        <v>0</v>
      </c>
      <c r="H4053" s="165">
        <f t="shared" si="255"/>
        <v>7</v>
      </c>
      <c r="I4053" s="166">
        <f>+Exports!G4056</f>
        <v>6572.3217999999997</v>
      </c>
      <c r="J4053" s="166">
        <f>+'ELAP_IPCO-APND'!D4056</f>
        <v>38.858150000000002</v>
      </c>
      <c r="K4053" s="166">
        <f>+(ExportsELAP[[#This Row],[Exports kWh - MPT]]/1000)*ExportsELAP[[#This Row],[EIM Price]]</f>
        <v>255.38826635267003</v>
      </c>
      <c r="L4053" s="167" t="str">
        <f>+INDEX(ECR_Hours!$I$12:$I$15,MATCH(ExportsELAP[[#This Row],[Date Prevailing]],ECR_Hours!$H$12:$H$15,1))</f>
        <v>S</v>
      </c>
      <c r="M4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4" spans="1:13" x14ac:dyDescent="0.25">
      <c r="A4054" s="164">
        <f>+Exports!A4057</f>
        <v>44730</v>
      </c>
      <c r="B4054" s="165">
        <f t="shared" si="252"/>
        <v>2022</v>
      </c>
      <c r="C4054" s="165">
        <f t="shared" si="253"/>
        <v>6</v>
      </c>
      <c r="D4054" s="165">
        <f t="shared" si="254"/>
        <v>18</v>
      </c>
      <c r="E4054" s="165">
        <f>+Exports!B4057</f>
        <v>21</v>
      </c>
      <c r="F4054" s="165">
        <f>+WEEKDAY(ExportsELAP[[#This Row],[Date Prevailing]],1)</f>
        <v>7</v>
      </c>
      <c r="G4054" s="165">
        <f>+COUNTIFS(ECR_Hours!$K$6:$K$7,ExportsELAP[[#This Row],[Date Prevailing]])</f>
        <v>0</v>
      </c>
      <c r="H4054" s="165">
        <f t="shared" si="255"/>
        <v>7</v>
      </c>
      <c r="I4054" s="166">
        <f>+Exports!G4057</f>
        <v>1611.0545000000002</v>
      </c>
      <c r="J4054" s="166">
        <f>+'ELAP_IPCO-APND'!D4057</f>
        <v>40.911430000000003</v>
      </c>
      <c r="K4054" s="166">
        <f>+(ExportsELAP[[#This Row],[Exports kWh - MPT]]/1000)*ExportsELAP[[#This Row],[EIM Price]]</f>
        <v>65.910543402935019</v>
      </c>
      <c r="L4054" s="167" t="str">
        <f>+INDEX(ECR_Hours!$I$12:$I$15,MATCH(ExportsELAP[[#This Row],[Date Prevailing]],ECR_Hours!$H$12:$H$15,1))</f>
        <v>S</v>
      </c>
      <c r="M4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5" spans="1:13" x14ac:dyDescent="0.25">
      <c r="A4055" s="164">
        <f>+Exports!A4058</f>
        <v>44730</v>
      </c>
      <c r="B4055" s="165">
        <f t="shared" si="252"/>
        <v>2022</v>
      </c>
      <c r="C4055" s="165">
        <f t="shared" si="253"/>
        <v>6</v>
      </c>
      <c r="D4055" s="165">
        <f t="shared" si="254"/>
        <v>18</v>
      </c>
      <c r="E4055" s="165">
        <f>+Exports!B4058</f>
        <v>22</v>
      </c>
      <c r="F4055" s="165">
        <f>+WEEKDAY(ExportsELAP[[#This Row],[Date Prevailing]],1)</f>
        <v>7</v>
      </c>
      <c r="G4055" s="165">
        <f>+COUNTIFS(ECR_Hours!$K$6:$K$7,ExportsELAP[[#This Row],[Date Prevailing]])</f>
        <v>0</v>
      </c>
      <c r="H4055" s="165">
        <f t="shared" si="255"/>
        <v>7</v>
      </c>
      <c r="I4055" s="166">
        <f>+Exports!G4058</f>
        <v>50.847900000000003</v>
      </c>
      <c r="J4055" s="166">
        <f>+'ELAP_IPCO-APND'!D4058</f>
        <v>16.539960000000001</v>
      </c>
      <c r="K4055" s="166">
        <f>+(ExportsELAP[[#This Row],[Exports kWh - MPT]]/1000)*ExportsELAP[[#This Row],[EIM Price]]</f>
        <v>0.84102223208400007</v>
      </c>
      <c r="L4055" s="167" t="str">
        <f>+INDEX(ECR_Hours!$I$12:$I$15,MATCH(ExportsELAP[[#This Row],[Date Prevailing]],ECR_Hours!$H$12:$H$15,1))</f>
        <v>S</v>
      </c>
      <c r="M4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6" spans="1:13" x14ac:dyDescent="0.25">
      <c r="A4056" s="164">
        <f>+Exports!A4059</f>
        <v>44730</v>
      </c>
      <c r="B4056" s="165">
        <f t="shared" si="252"/>
        <v>2022</v>
      </c>
      <c r="C4056" s="165">
        <f t="shared" si="253"/>
        <v>6</v>
      </c>
      <c r="D4056" s="165">
        <f t="shared" si="254"/>
        <v>18</v>
      </c>
      <c r="E4056" s="165">
        <f>+Exports!B4059</f>
        <v>23</v>
      </c>
      <c r="F4056" s="165">
        <f>+WEEKDAY(ExportsELAP[[#This Row],[Date Prevailing]],1)</f>
        <v>7</v>
      </c>
      <c r="G4056" s="165">
        <f>+COUNTIFS(ECR_Hours!$K$6:$K$7,ExportsELAP[[#This Row],[Date Prevailing]])</f>
        <v>0</v>
      </c>
      <c r="H4056" s="165">
        <f t="shared" si="255"/>
        <v>7</v>
      </c>
      <c r="I4056" s="166">
        <f>+Exports!G4059</f>
        <v>33.566299999999998</v>
      </c>
      <c r="J4056" s="166">
        <f>+'ELAP_IPCO-APND'!D4059</f>
        <v>2.8490000000000001E-2</v>
      </c>
      <c r="K4056" s="166">
        <f>+(ExportsELAP[[#This Row],[Exports kWh - MPT]]/1000)*ExportsELAP[[#This Row],[EIM Price]]</f>
        <v>9.5630388700000007E-4</v>
      </c>
      <c r="L4056" s="167" t="str">
        <f>+INDEX(ECR_Hours!$I$12:$I$15,MATCH(ExportsELAP[[#This Row],[Date Prevailing]],ECR_Hours!$H$12:$H$15,1))</f>
        <v>S</v>
      </c>
      <c r="M4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57" spans="1:13" x14ac:dyDescent="0.25">
      <c r="A4057" s="164">
        <f>+Exports!A4060</f>
        <v>44730</v>
      </c>
      <c r="B4057" s="165">
        <f t="shared" si="252"/>
        <v>2022</v>
      </c>
      <c r="C4057" s="165">
        <f t="shared" si="253"/>
        <v>6</v>
      </c>
      <c r="D4057" s="165">
        <f t="shared" si="254"/>
        <v>18</v>
      </c>
      <c r="E4057" s="165">
        <f>+Exports!B4060</f>
        <v>24</v>
      </c>
      <c r="F4057" s="165">
        <f>+WEEKDAY(ExportsELAP[[#This Row],[Date Prevailing]],1)</f>
        <v>7</v>
      </c>
      <c r="G4057" s="165">
        <f>+COUNTIFS(ECR_Hours!$K$6:$K$7,ExportsELAP[[#This Row],[Date Prevailing]])</f>
        <v>0</v>
      </c>
      <c r="H4057" s="165">
        <f t="shared" si="255"/>
        <v>7</v>
      </c>
      <c r="I4057" s="166">
        <f>+Exports!G4060</f>
        <v>34.478200000000001</v>
      </c>
      <c r="J4057" s="166">
        <f>+'ELAP_IPCO-APND'!D4060</f>
        <v>-4.2563599999999999</v>
      </c>
      <c r="K4057" s="166">
        <f>+(ExportsELAP[[#This Row],[Exports kWh - MPT]]/1000)*ExportsELAP[[#This Row],[EIM Price]]</f>
        <v>-0.14675163135200001</v>
      </c>
      <c r="L4057" s="167" t="str">
        <f>+INDEX(ECR_Hours!$I$12:$I$15,MATCH(ExportsELAP[[#This Row],[Date Prevailing]],ECR_Hours!$H$12:$H$15,1))</f>
        <v>S</v>
      </c>
      <c r="M4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58" spans="1:13" x14ac:dyDescent="0.25">
      <c r="A4058" s="164">
        <f>+Exports!A4061</f>
        <v>44731</v>
      </c>
      <c r="B4058" s="165">
        <f t="shared" si="252"/>
        <v>2022</v>
      </c>
      <c r="C4058" s="165">
        <f t="shared" si="253"/>
        <v>6</v>
      </c>
      <c r="D4058" s="165">
        <f t="shared" si="254"/>
        <v>19</v>
      </c>
      <c r="E4058" s="165">
        <f>+Exports!B4061</f>
        <v>1</v>
      </c>
      <c r="F4058" s="165">
        <f>+WEEKDAY(ExportsELAP[[#This Row],[Date Prevailing]],1)</f>
        <v>1</v>
      </c>
      <c r="G4058" s="165">
        <f>+COUNTIFS(ECR_Hours!$K$6:$K$7,ExportsELAP[[#This Row],[Date Prevailing]])</f>
        <v>0</v>
      </c>
      <c r="H4058" s="165">
        <f t="shared" si="255"/>
        <v>1</v>
      </c>
      <c r="I4058" s="166">
        <f>+Exports!G4061</f>
        <v>24.442900000000002</v>
      </c>
      <c r="J4058" s="166">
        <f>+'ELAP_IPCO-APND'!D4061</f>
        <v>-5.4433100000000003</v>
      </c>
      <c r="K4058" s="166">
        <f>+(ExportsELAP[[#This Row],[Exports kWh - MPT]]/1000)*ExportsELAP[[#This Row],[EIM Price]]</f>
        <v>-0.13305028199900001</v>
      </c>
      <c r="L4058" s="167" t="str">
        <f>+INDEX(ECR_Hours!$I$12:$I$15,MATCH(ExportsELAP[[#This Row],[Date Prevailing]],ECR_Hours!$H$12:$H$15,1))</f>
        <v>S</v>
      </c>
      <c r="M4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59" spans="1:13" x14ac:dyDescent="0.25">
      <c r="A4059" s="164">
        <f>+Exports!A4062</f>
        <v>44731</v>
      </c>
      <c r="B4059" s="165">
        <f t="shared" si="252"/>
        <v>2022</v>
      </c>
      <c r="C4059" s="165">
        <f t="shared" si="253"/>
        <v>6</v>
      </c>
      <c r="D4059" s="165">
        <f t="shared" si="254"/>
        <v>19</v>
      </c>
      <c r="E4059" s="165">
        <f>+Exports!B4062</f>
        <v>2</v>
      </c>
      <c r="F4059" s="165">
        <f>+WEEKDAY(ExportsELAP[[#This Row],[Date Prevailing]],1)</f>
        <v>1</v>
      </c>
      <c r="G4059" s="165">
        <f>+COUNTIFS(ECR_Hours!$K$6:$K$7,ExportsELAP[[#This Row],[Date Prevailing]])</f>
        <v>0</v>
      </c>
      <c r="H4059" s="165">
        <f t="shared" si="255"/>
        <v>1</v>
      </c>
      <c r="I4059" s="166">
        <f>+Exports!G4062</f>
        <v>24.212399999999999</v>
      </c>
      <c r="J4059" s="166">
        <f>+'ELAP_IPCO-APND'!D4062</f>
        <v>-1.38992</v>
      </c>
      <c r="K4059" s="166">
        <f>+(ExportsELAP[[#This Row],[Exports kWh - MPT]]/1000)*ExportsELAP[[#This Row],[EIM Price]]</f>
        <v>-3.3653299008000001E-2</v>
      </c>
      <c r="L4059" s="167" t="str">
        <f>+INDEX(ECR_Hours!$I$12:$I$15,MATCH(ExportsELAP[[#This Row],[Date Prevailing]],ECR_Hours!$H$12:$H$15,1))</f>
        <v>S</v>
      </c>
      <c r="M4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0" spans="1:13" x14ac:dyDescent="0.25">
      <c r="A4060" s="164">
        <f>+Exports!A4063</f>
        <v>44731</v>
      </c>
      <c r="B4060" s="165">
        <f t="shared" si="252"/>
        <v>2022</v>
      </c>
      <c r="C4060" s="165">
        <f t="shared" si="253"/>
        <v>6</v>
      </c>
      <c r="D4060" s="165">
        <f t="shared" si="254"/>
        <v>19</v>
      </c>
      <c r="E4060" s="165">
        <f>+Exports!B4063</f>
        <v>3</v>
      </c>
      <c r="F4060" s="165">
        <f>+WEEKDAY(ExportsELAP[[#This Row],[Date Prevailing]],1)</f>
        <v>1</v>
      </c>
      <c r="G4060" s="165">
        <f>+COUNTIFS(ECR_Hours!$K$6:$K$7,ExportsELAP[[#This Row],[Date Prevailing]])</f>
        <v>0</v>
      </c>
      <c r="H4060" s="165">
        <f t="shared" si="255"/>
        <v>1</v>
      </c>
      <c r="I4060" s="166">
        <f>+Exports!G4063</f>
        <v>25.2927</v>
      </c>
      <c r="J4060" s="166">
        <f>+'ELAP_IPCO-APND'!D4063</f>
        <v>-9.2236899999999995</v>
      </c>
      <c r="K4060" s="166">
        <f>+(ExportsELAP[[#This Row],[Exports kWh - MPT]]/1000)*ExportsELAP[[#This Row],[EIM Price]]</f>
        <v>-0.23329202406300001</v>
      </c>
      <c r="L4060" s="167" t="str">
        <f>+INDEX(ECR_Hours!$I$12:$I$15,MATCH(ExportsELAP[[#This Row],[Date Prevailing]],ECR_Hours!$H$12:$H$15,1))</f>
        <v>S</v>
      </c>
      <c r="M4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1" spans="1:13" x14ac:dyDescent="0.25">
      <c r="A4061" s="164">
        <f>+Exports!A4064</f>
        <v>44731</v>
      </c>
      <c r="B4061" s="165">
        <f t="shared" si="252"/>
        <v>2022</v>
      </c>
      <c r="C4061" s="165">
        <f t="shared" si="253"/>
        <v>6</v>
      </c>
      <c r="D4061" s="165">
        <f t="shared" si="254"/>
        <v>19</v>
      </c>
      <c r="E4061" s="165">
        <f>+Exports!B4064</f>
        <v>4</v>
      </c>
      <c r="F4061" s="165">
        <f>+WEEKDAY(ExportsELAP[[#This Row],[Date Prevailing]],1)</f>
        <v>1</v>
      </c>
      <c r="G4061" s="165">
        <f>+COUNTIFS(ECR_Hours!$K$6:$K$7,ExportsELAP[[#This Row],[Date Prevailing]])</f>
        <v>0</v>
      </c>
      <c r="H4061" s="165">
        <f t="shared" si="255"/>
        <v>1</v>
      </c>
      <c r="I4061" s="166">
        <f>+Exports!G4064</f>
        <v>48.759699999999995</v>
      </c>
      <c r="J4061" s="166">
        <f>+'ELAP_IPCO-APND'!D4064</f>
        <v>-12.78411</v>
      </c>
      <c r="K4061" s="166">
        <f>+(ExportsELAP[[#This Row],[Exports kWh - MPT]]/1000)*ExportsELAP[[#This Row],[EIM Price]]</f>
        <v>-0.62334936836699995</v>
      </c>
      <c r="L4061" s="167" t="str">
        <f>+INDEX(ECR_Hours!$I$12:$I$15,MATCH(ExportsELAP[[#This Row],[Date Prevailing]],ECR_Hours!$H$12:$H$15,1))</f>
        <v>S</v>
      </c>
      <c r="M4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2" spans="1:13" x14ac:dyDescent="0.25">
      <c r="A4062" s="164">
        <f>+Exports!A4065</f>
        <v>44731</v>
      </c>
      <c r="B4062" s="165">
        <f t="shared" si="252"/>
        <v>2022</v>
      </c>
      <c r="C4062" s="165">
        <f t="shared" si="253"/>
        <v>6</v>
      </c>
      <c r="D4062" s="165">
        <f t="shared" si="254"/>
        <v>19</v>
      </c>
      <c r="E4062" s="165">
        <f>+Exports!B4065</f>
        <v>5</v>
      </c>
      <c r="F4062" s="165">
        <f>+WEEKDAY(ExportsELAP[[#This Row],[Date Prevailing]],1)</f>
        <v>1</v>
      </c>
      <c r="G4062" s="165">
        <f>+COUNTIFS(ECR_Hours!$K$6:$K$7,ExportsELAP[[#This Row],[Date Prevailing]])</f>
        <v>0</v>
      </c>
      <c r="H4062" s="165">
        <f t="shared" si="255"/>
        <v>1</v>
      </c>
      <c r="I4062" s="166">
        <f>+Exports!G4065</f>
        <v>52.776600000000002</v>
      </c>
      <c r="J4062" s="166">
        <f>+'ELAP_IPCO-APND'!D4065</f>
        <v>-14.08769</v>
      </c>
      <c r="K4062" s="166">
        <f>+(ExportsELAP[[#This Row],[Exports kWh - MPT]]/1000)*ExportsELAP[[#This Row],[EIM Price]]</f>
        <v>-0.74350038005399999</v>
      </c>
      <c r="L4062" s="167" t="str">
        <f>+INDEX(ECR_Hours!$I$12:$I$15,MATCH(ExportsELAP[[#This Row],[Date Prevailing]],ECR_Hours!$H$12:$H$15,1))</f>
        <v>S</v>
      </c>
      <c r="M4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3" spans="1:13" x14ac:dyDescent="0.25">
      <c r="A4063" s="164">
        <f>+Exports!A4066</f>
        <v>44731</v>
      </c>
      <c r="B4063" s="165">
        <f t="shared" si="252"/>
        <v>2022</v>
      </c>
      <c r="C4063" s="165">
        <f t="shared" si="253"/>
        <v>6</v>
      </c>
      <c r="D4063" s="165">
        <f t="shared" si="254"/>
        <v>19</v>
      </c>
      <c r="E4063" s="165">
        <f>+Exports!B4066</f>
        <v>6</v>
      </c>
      <c r="F4063" s="165">
        <f>+WEEKDAY(ExportsELAP[[#This Row],[Date Prevailing]],1)</f>
        <v>1</v>
      </c>
      <c r="G4063" s="165">
        <f>+COUNTIFS(ECR_Hours!$K$6:$K$7,ExportsELAP[[#This Row],[Date Prevailing]])</f>
        <v>0</v>
      </c>
      <c r="H4063" s="165">
        <f t="shared" si="255"/>
        <v>1</v>
      </c>
      <c r="I4063" s="166">
        <f>+Exports!G4066</f>
        <v>52.437100000000001</v>
      </c>
      <c r="J4063" s="166">
        <f>+'ELAP_IPCO-APND'!D4066</f>
        <v>-10.6759</v>
      </c>
      <c r="K4063" s="166">
        <f>+(ExportsELAP[[#This Row],[Exports kWh - MPT]]/1000)*ExportsELAP[[#This Row],[EIM Price]]</f>
        <v>-0.55981323588999998</v>
      </c>
      <c r="L4063" s="167" t="str">
        <f>+INDEX(ECR_Hours!$I$12:$I$15,MATCH(ExportsELAP[[#This Row],[Date Prevailing]],ECR_Hours!$H$12:$H$15,1))</f>
        <v>S</v>
      </c>
      <c r="M4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4" spans="1:13" x14ac:dyDescent="0.25">
      <c r="A4064" s="164">
        <f>+Exports!A4067</f>
        <v>44731</v>
      </c>
      <c r="B4064" s="165">
        <f t="shared" si="252"/>
        <v>2022</v>
      </c>
      <c r="C4064" s="165">
        <f t="shared" si="253"/>
        <v>6</v>
      </c>
      <c r="D4064" s="165">
        <f t="shared" si="254"/>
        <v>19</v>
      </c>
      <c r="E4064" s="165">
        <f>+Exports!B4067</f>
        <v>7</v>
      </c>
      <c r="F4064" s="165">
        <f>+WEEKDAY(ExportsELAP[[#This Row],[Date Prevailing]],1)</f>
        <v>1</v>
      </c>
      <c r="G4064" s="165">
        <f>+COUNTIFS(ECR_Hours!$K$6:$K$7,ExportsELAP[[#This Row],[Date Prevailing]])</f>
        <v>0</v>
      </c>
      <c r="H4064" s="165">
        <f t="shared" si="255"/>
        <v>1</v>
      </c>
      <c r="I4064" s="166">
        <f>+Exports!G4067</f>
        <v>434.6712</v>
      </c>
      <c r="J4064" s="166">
        <f>+'ELAP_IPCO-APND'!D4067</f>
        <v>-6.8611000000000004</v>
      </c>
      <c r="K4064" s="166">
        <f>+(ExportsELAP[[#This Row],[Exports kWh - MPT]]/1000)*ExportsELAP[[#This Row],[EIM Price]]</f>
        <v>-2.98232257032</v>
      </c>
      <c r="L4064" s="167" t="str">
        <f>+INDEX(ECR_Hours!$I$12:$I$15,MATCH(ExportsELAP[[#This Row],[Date Prevailing]],ECR_Hours!$H$12:$H$15,1))</f>
        <v>S</v>
      </c>
      <c r="M4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5" spans="1:13" x14ac:dyDescent="0.25">
      <c r="A4065" s="164">
        <f>+Exports!A4068</f>
        <v>44731</v>
      </c>
      <c r="B4065" s="165">
        <f t="shared" si="252"/>
        <v>2022</v>
      </c>
      <c r="C4065" s="165">
        <f t="shared" si="253"/>
        <v>6</v>
      </c>
      <c r="D4065" s="165">
        <f t="shared" si="254"/>
        <v>19</v>
      </c>
      <c r="E4065" s="165">
        <f>+Exports!B4068</f>
        <v>8</v>
      </c>
      <c r="F4065" s="165">
        <f>+WEEKDAY(ExportsELAP[[#This Row],[Date Prevailing]],1)</f>
        <v>1</v>
      </c>
      <c r="G4065" s="165">
        <f>+COUNTIFS(ECR_Hours!$K$6:$K$7,ExportsELAP[[#This Row],[Date Prevailing]])</f>
        <v>0</v>
      </c>
      <c r="H4065" s="165">
        <f t="shared" si="255"/>
        <v>1</v>
      </c>
      <c r="I4065" s="166">
        <f>+Exports!G4068</f>
        <v>4619.8464000000004</v>
      </c>
      <c r="J4065" s="166">
        <f>+'ELAP_IPCO-APND'!D4068</f>
        <v>4.1442699999999997</v>
      </c>
      <c r="K4065" s="166">
        <f>+(ExportsELAP[[#This Row],[Exports kWh - MPT]]/1000)*ExportsELAP[[#This Row],[EIM Price]]</f>
        <v>19.145890840128001</v>
      </c>
      <c r="L4065" s="167" t="str">
        <f>+INDEX(ECR_Hours!$I$12:$I$15,MATCH(ExportsELAP[[#This Row],[Date Prevailing]],ECR_Hours!$H$12:$H$15,1))</f>
        <v>S</v>
      </c>
      <c r="M4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6" spans="1:13" x14ac:dyDescent="0.25">
      <c r="A4066" s="164">
        <f>+Exports!A4069</f>
        <v>44731</v>
      </c>
      <c r="B4066" s="165">
        <f t="shared" si="252"/>
        <v>2022</v>
      </c>
      <c r="C4066" s="165">
        <f t="shared" si="253"/>
        <v>6</v>
      </c>
      <c r="D4066" s="165">
        <f t="shared" si="254"/>
        <v>19</v>
      </c>
      <c r="E4066" s="165">
        <f>+Exports!B4069</f>
        <v>9</v>
      </c>
      <c r="F4066" s="165">
        <f>+WEEKDAY(ExportsELAP[[#This Row],[Date Prevailing]],1)</f>
        <v>1</v>
      </c>
      <c r="G4066" s="165">
        <f>+COUNTIFS(ECR_Hours!$K$6:$K$7,ExportsELAP[[#This Row],[Date Prevailing]])</f>
        <v>0</v>
      </c>
      <c r="H4066" s="165">
        <f t="shared" si="255"/>
        <v>1</v>
      </c>
      <c r="I4066" s="166">
        <f>+Exports!G4069</f>
        <v>14183.901700000002</v>
      </c>
      <c r="J4066" s="166">
        <f>+'ELAP_IPCO-APND'!D4069</f>
        <v>-2.5000399999999998</v>
      </c>
      <c r="K4066" s="166">
        <f>+(ExportsELAP[[#This Row],[Exports kWh - MPT]]/1000)*ExportsELAP[[#This Row],[EIM Price]]</f>
        <v>-35.460321606068</v>
      </c>
      <c r="L4066" s="167" t="str">
        <f>+INDEX(ECR_Hours!$I$12:$I$15,MATCH(ExportsELAP[[#This Row],[Date Prevailing]],ECR_Hours!$H$12:$H$15,1))</f>
        <v>S</v>
      </c>
      <c r="M4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7" spans="1:13" x14ac:dyDescent="0.25">
      <c r="A4067" s="164">
        <f>+Exports!A4070</f>
        <v>44731</v>
      </c>
      <c r="B4067" s="165">
        <f t="shared" si="252"/>
        <v>2022</v>
      </c>
      <c r="C4067" s="165">
        <f t="shared" si="253"/>
        <v>6</v>
      </c>
      <c r="D4067" s="165">
        <f t="shared" si="254"/>
        <v>19</v>
      </c>
      <c r="E4067" s="165">
        <f>+Exports!B4070</f>
        <v>10</v>
      </c>
      <c r="F4067" s="165">
        <f>+WEEKDAY(ExportsELAP[[#This Row],[Date Prevailing]],1)</f>
        <v>1</v>
      </c>
      <c r="G4067" s="165">
        <f>+COUNTIFS(ECR_Hours!$K$6:$K$7,ExportsELAP[[#This Row],[Date Prevailing]])</f>
        <v>0</v>
      </c>
      <c r="H4067" s="165">
        <f t="shared" si="255"/>
        <v>1</v>
      </c>
      <c r="I4067" s="166">
        <f>+Exports!G4070</f>
        <v>19188.877500000002</v>
      </c>
      <c r="J4067" s="166">
        <f>+'ELAP_IPCO-APND'!D4070</f>
        <v>-7.1123399999999997</v>
      </c>
      <c r="K4067" s="166">
        <f>+(ExportsELAP[[#This Row],[Exports kWh - MPT]]/1000)*ExportsELAP[[#This Row],[EIM Price]]</f>
        <v>-136.47782099835001</v>
      </c>
      <c r="L4067" s="167" t="str">
        <f>+INDEX(ECR_Hours!$I$12:$I$15,MATCH(ExportsELAP[[#This Row],[Date Prevailing]],ECR_Hours!$H$12:$H$15,1))</f>
        <v>S</v>
      </c>
      <c r="M4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8" spans="1:13" x14ac:dyDescent="0.25">
      <c r="A4068" s="164">
        <f>+Exports!A4071</f>
        <v>44731</v>
      </c>
      <c r="B4068" s="165">
        <f t="shared" si="252"/>
        <v>2022</v>
      </c>
      <c r="C4068" s="165">
        <f t="shared" si="253"/>
        <v>6</v>
      </c>
      <c r="D4068" s="165">
        <f t="shared" si="254"/>
        <v>19</v>
      </c>
      <c r="E4068" s="165">
        <f>+Exports!B4071</f>
        <v>11</v>
      </c>
      <c r="F4068" s="165">
        <f>+WEEKDAY(ExportsELAP[[#This Row],[Date Prevailing]],1)</f>
        <v>1</v>
      </c>
      <c r="G4068" s="165">
        <f>+COUNTIFS(ECR_Hours!$K$6:$K$7,ExportsELAP[[#This Row],[Date Prevailing]])</f>
        <v>0</v>
      </c>
      <c r="H4068" s="165">
        <f t="shared" si="255"/>
        <v>1</v>
      </c>
      <c r="I4068" s="166">
        <f>+Exports!G4071</f>
        <v>29938.886599999998</v>
      </c>
      <c r="J4068" s="166">
        <f>+'ELAP_IPCO-APND'!D4071</f>
        <v>-6.6429</v>
      </c>
      <c r="K4068" s="166">
        <f>+(ExportsELAP[[#This Row],[Exports kWh - MPT]]/1000)*ExportsELAP[[#This Row],[EIM Price]]</f>
        <v>-198.88102979513997</v>
      </c>
      <c r="L4068" s="167" t="str">
        <f>+INDEX(ECR_Hours!$I$12:$I$15,MATCH(ExportsELAP[[#This Row],[Date Prevailing]],ECR_Hours!$H$12:$H$15,1))</f>
        <v>S</v>
      </c>
      <c r="M4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69" spans="1:13" x14ac:dyDescent="0.25">
      <c r="A4069" s="164">
        <f>+Exports!A4072</f>
        <v>44731</v>
      </c>
      <c r="B4069" s="165">
        <f t="shared" si="252"/>
        <v>2022</v>
      </c>
      <c r="C4069" s="165">
        <f t="shared" si="253"/>
        <v>6</v>
      </c>
      <c r="D4069" s="165">
        <f t="shared" si="254"/>
        <v>19</v>
      </c>
      <c r="E4069" s="165">
        <f>+Exports!B4072</f>
        <v>12</v>
      </c>
      <c r="F4069" s="165">
        <f>+WEEKDAY(ExportsELAP[[#This Row],[Date Prevailing]],1)</f>
        <v>1</v>
      </c>
      <c r="G4069" s="165">
        <f>+COUNTIFS(ECR_Hours!$K$6:$K$7,ExportsELAP[[#This Row],[Date Prevailing]])</f>
        <v>0</v>
      </c>
      <c r="H4069" s="165">
        <f t="shared" si="255"/>
        <v>1</v>
      </c>
      <c r="I4069" s="166">
        <f>+Exports!G4072</f>
        <v>38487.515500000001</v>
      </c>
      <c r="J4069" s="166">
        <f>+'ELAP_IPCO-APND'!D4072</f>
        <v>-7.2519299999999998</v>
      </c>
      <c r="K4069" s="166">
        <f>+(ExportsELAP[[#This Row],[Exports kWh - MPT]]/1000)*ExportsELAP[[#This Row],[EIM Price]]</f>
        <v>-279.10876827991501</v>
      </c>
      <c r="L4069" s="167" t="str">
        <f>+INDEX(ECR_Hours!$I$12:$I$15,MATCH(ExportsELAP[[#This Row],[Date Prevailing]],ECR_Hours!$H$12:$H$15,1))</f>
        <v>S</v>
      </c>
      <c r="M4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0" spans="1:13" x14ac:dyDescent="0.25">
      <c r="A4070" s="164">
        <f>+Exports!A4073</f>
        <v>44731</v>
      </c>
      <c r="B4070" s="165">
        <f t="shared" si="252"/>
        <v>2022</v>
      </c>
      <c r="C4070" s="165">
        <f t="shared" si="253"/>
        <v>6</v>
      </c>
      <c r="D4070" s="165">
        <f t="shared" si="254"/>
        <v>19</v>
      </c>
      <c r="E4070" s="165">
        <f>+Exports!B4073</f>
        <v>13</v>
      </c>
      <c r="F4070" s="165">
        <f>+WEEKDAY(ExportsELAP[[#This Row],[Date Prevailing]],1)</f>
        <v>1</v>
      </c>
      <c r="G4070" s="165">
        <f>+COUNTIFS(ECR_Hours!$K$6:$K$7,ExportsELAP[[#This Row],[Date Prevailing]])</f>
        <v>0</v>
      </c>
      <c r="H4070" s="165">
        <f t="shared" si="255"/>
        <v>1</v>
      </c>
      <c r="I4070" s="166">
        <f>+Exports!G4073</f>
        <v>46136.056499999999</v>
      </c>
      <c r="J4070" s="166">
        <f>+'ELAP_IPCO-APND'!D4073</f>
        <v>-7.1010999999999997</v>
      </c>
      <c r="K4070" s="166">
        <f>+(ExportsELAP[[#This Row],[Exports kWh - MPT]]/1000)*ExportsELAP[[#This Row],[EIM Price]]</f>
        <v>-327.61675081215003</v>
      </c>
      <c r="L4070" s="167" t="str">
        <f>+INDEX(ECR_Hours!$I$12:$I$15,MATCH(ExportsELAP[[#This Row],[Date Prevailing]],ECR_Hours!$H$12:$H$15,1))</f>
        <v>S</v>
      </c>
      <c r="M4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1" spans="1:13" x14ac:dyDescent="0.25">
      <c r="A4071" s="164">
        <f>+Exports!A4074</f>
        <v>44731</v>
      </c>
      <c r="B4071" s="165">
        <f t="shared" si="252"/>
        <v>2022</v>
      </c>
      <c r="C4071" s="165">
        <f t="shared" si="253"/>
        <v>6</v>
      </c>
      <c r="D4071" s="165">
        <f t="shared" si="254"/>
        <v>19</v>
      </c>
      <c r="E4071" s="165">
        <f>+Exports!B4074</f>
        <v>14</v>
      </c>
      <c r="F4071" s="165">
        <f>+WEEKDAY(ExportsELAP[[#This Row],[Date Prevailing]],1)</f>
        <v>1</v>
      </c>
      <c r="G4071" s="165">
        <f>+COUNTIFS(ECR_Hours!$K$6:$K$7,ExportsELAP[[#This Row],[Date Prevailing]])</f>
        <v>0</v>
      </c>
      <c r="H4071" s="165">
        <f t="shared" si="255"/>
        <v>1</v>
      </c>
      <c r="I4071" s="166">
        <f>+Exports!G4074</f>
        <v>46797.379200000003</v>
      </c>
      <c r="J4071" s="166">
        <f>+'ELAP_IPCO-APND'!D4074</f>
        <v>-1.7409300000000001</v>
      </c>
      <c r="K4071" s="166">
        <f>+(ExportsELAP[[#This Row],[Exports kWh - MPT]]/1000)*ExportsELAP[[#This Row],[EIM Price]]</f>
        <v>-81.470961370656013</v>
      </c>
      <c r="L4071" s="167" t="str">
        <f>+INDEX(ECR_Hours!$I$12:$I$15,MATCH(ExportsELAP[[#This Row],[Date Prevailing]],ECR_Hours!$H$12:$H$15,1))</f>
        <v>S</v>
      </c>
      <c r="M4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2" spans="1:13" x14ac:dyDescent="0.25">
      <c r="A4072" s="164">
        <f>+Exports!A4075</f>
        <v>44731</v>
      </c>
      <c r="B4072" s="165">
        <f t="shared" si="252"/>
        <v>2022</v>
      </c>
      <c r="C4072" s="165">
        <f t="shared" si="253"/>
        <v>6</v>
      </c>
      <c r="D4072" s="165">
        <f t="shared" si="254"/>
        <v>19</v>
      </c>
      <c r="E4072" s="165">
        <f>+Exports!B4075</f>
        <v>15</v>
      </c>
      <c r="F4072" s="165">
        <f>+WEEKDAY(ExportsELAP[[#This Row],[Date Prevailing]],1)</f>
        <v>1</v>
      </c>
      <c r="G4072" s="165">
        <f>+COUNTIFS(ECR_Hours!$K$6:$K$7,ExportsELAP[[#This Row],[Date Prevailing]])</f>
        <v>0</v>
      </c>
      <c r="H4072" s="165">
        <f t="shared" si="255"/>
        <v>1</v>
      </c>
      <c r="I4072" s="166">
        <f>+Exports!G4075</f>
        <v>44876.65389999999</v>
      </c>
      <c r="J4072" s="166">
        <f>+'ELAP_IPCO-APND'!D4075</f>
        <v>-4.43316</v>
      </c>
      <c r="K4072" s="166">
        <f>+(ExportsELAP[[#This Row],[Exports kWh - MPT]]/1000)*ExportsELAP[[#This Row],[EIM Price]]</f>
        <v>-198.94538700332396</v>
      </c>
      <c r="L4072" s="167" t="str">
        <f>+INDEX(ECR_Hours!$I$12:$I$15,MATCH(ExportsELAP[[#This Row],[Date Prevailing]],ECR_Hours!$H$12:$H$15,1))</f>
        <v>S</v>
      </c>
      <c r="M4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3" spans="1:13" x14ac:dyDescent="0.25">
      <c r="A4073" s="164">
        <f>+Exports!A4076</f>
        <v>44731</v>
      </c>
      <c r="B4073" s="165">
        <f t="shared" si="252"/>
        <v>2022</v>
      </c>
      <c r="C4073" s="165">
        <f t="shared" si="253"/>
        <v>6</v>
      </c>
      <c r="D4073" s="165">
        <f t="shared" si="254"/>
        <v>19</v>
      </c>
      <c r="E4073" s="165">
        <f>+Exports!B4076</f>
        <v>16</v>
      </c>
      <c r="F4073" s="165">
        <f>+WEEKDAY(ExportsELAP[[#This Row],[Date Prevailing]],1)</f>
        <v>1</v>
      </c>
      <c r="G4073" s="165">
        <f>+COUNTIFS(ECR_Hours!$K$6:$K$7,ExportsELAP[[#This Row],[Date Prevailing]])</f>
        <v>0</v>
      </c>
      <c r="H4073" s="165">
        <f t="shared" si="255"/>
        <v>1</v>
      </c>
      <c r="I4073" s="166">
        <f>+Exports!G4076</f>
        <v>39630.454499999993</v>
      </c>
      <c r="J4073" s="166">
        <f>+'ELAP_IPCO-APND'!D4076</f>
        <v>-5.8986499999999999</v>
      </c>
      <c r="K4073" s="166">
        <f>+(ExportsELAP[[#This Row],[Exports kWh - MPT]]/1000)*ExportsELAP[[#This Row],[EIM Price]]</f>
        <v>-233.76618043642495</v>
      </c>
      <c r="L4073" s="167" t="str">
        <f>+INDEX(ECR_Hours!$I$12:$I$15,MATCH(ExportsELAP[[#This Row],[Date Prevailing]],ECR_Hours!$H$12:$H$15,1))</f>
        <v>S</v>
      </c>
      <c r="M4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4" spans="1:13" x14ac:dyDescent="0.25">
      <c r="A4074" s="164">
        <f>+Exports!A4077</f>
        <v>44731</v>
      </c>
      <c r="B4074" s="165">
        <f t="shared" si="252"/>
        <v>2022</v>
      </c>
      <c r="C4074" s="165">
        <f t="shared" si="253"/>
        <v>6</v>
      </c>
      <c r="D4074" s="165">
        <f t="shared" si="254"/>
        <v>19</v>
      </c>
      <c r="E4074" s="165">
        <f>+Exports!B4077</f>
        <v>17</v>
      </c>
      <c r="F4074" s="165">
        <f>+WEEKDAY(ExportsELAP[[#This Row],[Date Prevailing]],1)</f>
        <v>1</v>
      </c>
      <c r="G4074" s="165">
        <f>+COUNTIFS(ECR_Hours!$K$6:$K$7,ExportsELAP[[#This Row],[Date Prevailing]])</f>
        <v>0</v>
      </c>
      <c r="H4074" s="165">
        <f t="shared" si="255"/>
        <v>1</v>
      </c>
      <c r="I4074" s="166">
        <f>+Exports!G4077</f>
        <v>37731.737699999998</v>
      </c>
      <c r="J4074" s="166">
        <f>+'ELAP_IPCO-APND'!D4077</f>
        <v>-3.9349500000000002</v>
      </c>
      <c r="K4074" s="166">
        <f>+(ExportsELAP[[#This Row],[Exports kWh - MPT]]/1000)*ExportsELAP[[#This Row],[EIM Price]]</f>
        <v>-148.472501262615</v>
      </c>
      <c r="L4074" s="167" t="str">
        <f>+INDEX(ECR_Hours!$I$12:$I$15,MATCH(ExportsELAP[[#This Row],[Date Prevailing]],ECR_Hours!$H$12:$H$15,1))</f>
        <v>S</v>
      </c>
      <c r="M4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5" spans="1:13" x14ac:dyDescent="0.25">
      <c r="A4075" s="164">
        <f>+Exports!A4078</f>
        <v>44731</v>
      </c>
      <c r="B4075" s="165">
        <f t="shared" si="252"/>
        <v>2022</v>
      </c>
      <c r="C4075" s="165">
        <f t="shared" si="253"/>
        <v>6</v>
      </c>
      <c r="D4075" s="165">
        <f t="shared" si="254"/>
        <v>19</v>
      </c>
      <c r="E4075" s="165">
        <f>+Exports!B4078</f>
        <v>18</v>
      </c>
      <c r="F4075" s="165">
        <f>+WEEKDAY(ExportsELAP[[#This Row],[Date Prevailing]],1)</f>
        <v>1</v>
      </c>
      <c r="G4075" s="165">
        <f>+COUNTIFS(ECR_Hours!$K$6:$K$7,ExportsELAP[[#This Row],[Date Prevailing]])</f>
        <v>0</v>
      </c>
      <c r="H4075" s="165">
        <f t="shared" si="255"/>
        <v>1</v>
      </c>
      <c r="I4075" s="166">
        <f>+Exports!G4078</f>
        <v>28217.1777</v>
      </c>
      <c r="J4075" s="166">
        <f>+'ELAP_IPCO-APND'!D4078</f>
        <v>-0.61651</v>
      </c>
      <c r="K4075" s="166">
        <f>+(ExportsELAP[[#This Row],[Exports kWh - MPT]]/1000)*ExportsELAP[[#This Row],[EIM Price]]</f>
        <v>-17.396172223827001</v>
      </c>
      <c r="L4075" s="167" t="str">
        <f>+INDEX(ECR_Hours!$I$12:$I$15,MATCH(ExportsELAP[[#This Row],[Date Prevailing]],ECR_Hours!$H$12:$H$15,1))</f>
        <v>S</v>
      </c>
      <c r="M4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6" spans="1:13" x14ac:dyDescent="0.25">
      <c r="A4076" s="164">
        <f>+Exports!A4079</f>
        <v>44731</v>
      </c>
      <c r="B4076" s="165">
        <f t="shared" si="252"/>
        <v>2022</v>
      </c>
      <c r="C4076" s="165">
        <f t="shared" si="253"/>
        <v>6</v>
      </c>
      <c r="D4076" s="165">
        <f t="shared" si="254"/>
        <v>19</v>
      </c>
      <c r="E4076" s="165">
        <f>+Exports!B4079</f>
        <v>19</v>
      </c>
      <c r="F4076" s="165">
        <f>+WEEKDAY(ExportsELAP[[#This Row],[Date Prevailing]],1)</f>
        <v>1</v>
      </c>
      <c r="G4076" s="165">
        <f>+COUNTIFS(ECR_Hours!$K$6:$K$7,ExportsELAP[[#This Row],[Date Prevailing]])</f>
        <v>0</v>
      </c>
      <c r="H4076" s="165">
        <f t="shared" si="255"/>
        <v>1</v>
      </c>
      <c r="I4076" s="166">
        <f>+Exports!G4079</f>
        <v>16775.455399999999</v>
      </c>
      <c r="J4076" s="166">
        <f>+'ELAP_IPCO-APND'!D4079</f>
        <v>2.1628400000000001</v>
      </c>
      <c r="K4076" s="166">
        <f>+(ExportsELAP[[#This Row],[Exports kWh - MPT]]/1000)*ExportsELAP[[#This Row],[EIM Price]]</f>
        <v>36.282625957335995</v>
      </c>
      <c r="L4076" s="167" t="str">
        <f>+INDEX(ECR_Hours!$I$12:$I$15,MATCH(ExportsELAP[[#This Row],[Date Prevailing]],ECR_Hours!$H$12:$H$15,1))</f>
        <v>S</v>
      </c>
      <c r="M4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7" spans="1:13" x14ac:dyDescent="0.25">
      <c r="A4077" s="164">
        <f>+Exports!A4080</f>
        <v>44731</v>
      </c>
      <c r="B4077" s="165">
        <f t="shared" si="252"/>
        <v>2022</v>
      </c>
      <c r="C4077" s="165">
        <f t="shared" si="253"/>
        <v>6</v>
      </c>
      <c r="D4077" s="165">
        <f t="shared" si="254"/>
        <v>19</v>
      </c>
      <c r="E4077" s="165">
        <f>+Exports!B4080</f>
        <v>20</v>
      </c>
      <c r="F4077" s="165">
        <f>+WEEKDAY(ExportsELAP[[#This Row],[Date Prevailing]],1)</f>
        <v>1</v>
      </c>
      <c r="G4077" s="165">
        <f>+COUNTIFS(ECR_Hours!$K$6:$K$7,ExportsELAP[[#This Row],[Date Prevailing]])</f>
        <v>0</v>
      </c>
      <c r="H4077" s="165">
        <f t="shared" si="255"/>
        <v>1</v>
      </c>
      <c r="I4077" s="166">
        <f>+Exports!G4080</f>
        <v>6444.8407999999999</v>
      </c>
      <c r="J4077" s="166">
        <f>+'ELAP_IPCO-APND'!D4080</f>
        <v>13.036899999999999</v>
      </c>
      <c r="K4077" s="166">
        <f>+(ExportsELAP[[#This Row],[Exports kWh - MPT]]/1000)*ExportsELAP[[#This Row],[EIM Price]]</f>
        <v>84.020745025519986</v>
      </c>
      <c r="L4077" s="167" t="str">
        <f>+INDEX(ECR_Hours!$I$12:$I$15,MATCH(ExportsELAP[[#This Row],[Date Prevailing]],ECR_Hours!$H$12:$H$15,1))</f>
        <v>S</v>
      </c>
      <c r="M4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8" spans="1:13" x14ac:dyDescent="0.25">
      <c r="A4078" s="164">
        <f>+Exports!A4081</f>
        <v>44731</v>
      </c>
      <c r="B4078" s="165">
        <f t="shared" si="252"/>
        <v>2022</v>
      </c>
      <c r="C4078" s="165">
        <f t="shared" si="253"/>
        <v>6</v>
      </c>
      <c r="D4078" s="165">
        <f t="shared" si="254"/>
        <v>19</v>
      </c>
      <c r="E4078" s="165">
        <f>+Exports!B4081</f>
        <v>21</v>
      </c>
      <c r="F4078" s="165">
        <f>+WEEKDAY(ExportsELAP[[#This Row],[Date Prevailing]],1)</f>
        <v>1</v>
      </c>
      <c r="G4078" s="165">
        <f>+COUNTIFS(ECR_Hours!$K$6:$K$7,ExportsELAP[[#This Row],[Date Prevailing]])</f>
        <v>0</v>
      </c>
      <c r="H4078" s="165">
        <f t="shared" si="255"/>
        <v>1</v>
      </c>
      <c r="I4078" s="166">
        <f>+Exports!G4081</f>
        <v>1328.2737000000002</v>
      </c>
      <c r="J4078" s="166">
        <f>+'ELAP_IPCO-APND'!D4081</f>
        <v>23.461980000000001</v>
      </c>
      <c r="K4078" s="166">
        <f>+(ExportsELAP[[#This Row],[Exports kWh - MPT]]/1000)*ExportsELAP[[#This Row],[EIM Price]]</f>
        <v>31.163930983926004</v>
      </c>
      <c r="L4078" s="167" t="str">
        <f>+INDEX(ECR_Hours!$I$12:$I$15,MATCH(ExportsELAP[[#This Row],[Date Prevailing]],ECR_Hours!$H$12:$H$15,1))</f>
        <v>S</v>
      </c>
      <c r="M4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79" spans="1:13" x14ac:dyDescent="0.25">
      <c r="A4079" s="164">
        <f>+Exports!A4082</f>
        <v>44731</v>
      </c>
      <c r="B4079" s="165">
        <f t="shared" si="252"/>
        <v>2022</v>
      </c>
      <c r="C4079" s="165">
        <f t="shared" si="253"/>
        <v>6</v>
      </c>
      <c r="D4079" s="165">
        <f t="shared" si="254"/>
        <v>19</v>
      </c>
      <c r="E4079" s="165">
        <f>+Exports!B4082</f>
        <v>22</v>
      </c>
      <c r="F4079" s="165">
        <f>+WEEKDAY(ExportsELAP[[#This Row],[Date Prevailing]],1)</f>
        <v>1</v>
      </c>
      <c r="G4079" s="165">
        <f>+COUNTIFS(ECR_Hours!$K$6:$K$7,ExportsELAP[[#This Row],[Date Prevailing]])</f>
        <v>0</v>
      </c>
      <c r="H4079" s="165">
        <f t="shared" si="255"/>
        <v>1</v>
      </c>
      <c r="I4079" s="166">
        <f>+Exports!G4082</f>
        <v>46.692799999999991</v>
      </c>
      <c r="J4079" s="166">
        <f>+'ELAP_IPCO-APND'!D4082</f>
        <v>16.334980000000002</v>
      </c>
      <c r="K4079" s="166">
        <f>+(ExportsELAP[[#This Row],[Exports kWh - MPT]]/1000)*ExportsELAP[[#This Row],[EIM Price]]</f>
        <v>0.76272595414399991</v>
      </c>
      <c r="L4079" s="167" t="str">
        <f>+INDEX(ECR_Hours!$I$12:$I$15,MATCH(ExportsELAP[[#This Row],[Date Prevailing]],ECR_Hours!$H$12:$H$15,1))</f>
        <v>S</v>
      </c>
      <c r="M4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0" spans="1:13" x14ac:dyDescent="0.25">
      <c r="A4080" s="164">
        <f>+Exports!A4083</f>
        <v>44731</v>
      </c>
      <c r="B4080" s="165">
        <f t="shared" si="252"/>
        <v>2022</v>
      </c>
      <c r="C4080" s="165">
        <f t="shared" si="253"/>
        <v>6</v>
      </c>
      <c r="D4080" s="165">
        <f t="shared" si="254"/>
        <v>19</v>
      </c>
      <c r="E4080" s="165">
        <f>+Exports!B4083</f>
        <v>23</v>
      </c>
      <c r="F4080" s="165">
        <f>+WEEKDAY(ExportsELAP[[#This Row],[Date Prevailing]],1)</f>
        <v>1</v>
      </c>
      <c r="G4080" s="165">
        <f>+COUNTIFS(ECR_Hours!$K$6:$K$7,ExportsELAP[[#This Row],[Date Prevailing]])</f>
        <v>0</v>
      </c>
      <c r="H4080" s="165">
        <f t="shared" si="255"/>
        <v>1</v>
      </c>
      <c r="I4080" s="166">
        <f>+Exports!G4083</f>
        <v>29.479800000000004</v>
      </c>
      <c r="J4080" s="166">
        <f>+'ELAP_IPCO-APND'!D4083</f>
        <v>15.45398</v>
      </c>
      <c r="K4080" s="166">
        <f>+(ExportsELAP[[#This Row],[Exports kWh - MPT]]/1000)*ExportsELAP[[#This Row],[EIM Price]]</f>
        <v>0.45558023960400007</v>
      </c>
      <c r="L4080" s="167" t="str">
        <f>+INDEX(ECR_Hours!$I$12:$I$15,MATCH(ExportsELAP[[#This Row],[Date Prevailing]],ECR_Hours!$H$12:$H$15,1))</f>
        <v>S</v>
      </c>
      <c r="M4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1" spans="1:13" x14ac:dyDescent="0.25">
      <c r="A4081" s="164">
        <f>+Exports!A4084</f>
        <v>44731</v>
      </c>
      <c r="B4081" s="165">
        <f t="shared" si="252"/>
        <v>2022</v>
      </c>
      <c r="C4081" s="165">
        <f t="shared" si="253"/>
        <v>6</v>
      </c>
      <c r="D4081" s="165">
        <f t="shared" si="254"/>
        <v>19</v>
      </c>
      <c r="E4081" s="165">
        <f>+Exports!B4084</f>
        <v>24</v>
      </c>
      <c r="F4081" s="165">
        <f>+WEEKDAY(ExportsELAP[[#This Row],[Date Prevailing]],1)</f>
        <v>1</v>
      </c>
      <c r="G4081" s="165">
        <f>+COUNTIFS(ECR_Hours!$K$6:$K$7,ExportsELAP[[#This Row],[Date Prevailing]])</f>
        <v>0</v>
      </c>
      <c r="H4081" s="165">
        <f t="shared" si="255"/>
        <v>1</v>
      </c>
      <c r="I4081" s="166">
        <f>+Exports!G4084</f>
        <v>28.841900000000003</v>
      </c>
      <c r="J4081" s="166">
        <f>+'ELAP_IPCO-APND'!D4084</f>
        <v>-6.65029</v>
      </c>
      <c r="K4081" s="166">
        <f>+(ExportsELAP[[#This Row],[Exports kWh - MPT]]/1000)*ExportsELAP[[#This Row],[EIM Price]]</f>
        <v>-0.19180699915100002</v>
      </c>
      <c r="L4081" s="167" t="str">
        <f>+INDEX(ECR_Hours!$I$12:$I$15,MATCH(ExportsELAP[[#This Row],[Date Prevailing]],ECR_Hours!$H$12:$H$15,1))</f>
        <v>S</v>
      </c>
      <c r="M4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2" spans="1:13" x14ac:dyDescent="0.25">
      <c r="A4082" s="164">
        <f>+Exports!A4085</f>
        <v>44732</v>
      </c>
      <c r="B4082" s="165">
        <f t="shared" si="252"/>
        <v>2022</v>
      </c>
      <c r="C4082" s="165">
        <f t="shared" si="253"/>
        <v>6</v>
      </c>
      <c r="D4082" s="165">
        <f t="shared" si="254"/>
        <v>20</v>
      </c>
      <c r="E4082" s="165">
        <f>+Exports!B4085</f>
        <v>1</v>
      </c>
      <c r="F4082" s="165">
        <f>+WEEKDAY(ExportsELAP[[#This Row],[Date Prevailing]],1)</f>
        <v>2</v>
      </c>
      <c r="G4082" s="165">
        <f>+COUNTIFS(ECR_Hours!$K$6:$K$7,ExportsELAP[[#This Row],[Date Prevailing]])</f>
        <v>0</v>
      </c>
      <c r="H4082" s="165">
        <f t="shared" si="255"/>
        <v>2</v>
      </c>
      <c r="I4082" s="166">
        <f>+Exports!G4085</f>
        <v>37.307399999999902</v>
      </c>
      <c r="J4082" s="166">
        <f>+'ELAP_IPCO-APND'!D4085</f>
        <v>-3.00237</v>
      </c>
      <c r="K4082" s="166">
        <f>+(ExportsELAP[[#This Row],[Exports kWh - MPT]]/1000)*ExportsELAP[[#This Row],[EIM Price]]</f>
        <v>-0.11201061853799971</v>
      </c>
      <c r="L4082" s="167" t="str">
        <f>+INDEX(ECR_Hours!$I$12:$I$15,MATCH(ExportsELAP[[#This Row],[Date Prevailing]],ECR_Hours!$H$12:$H$15,1))</f>
        <v>S</v>
      </c>
      <c r="M4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3" spans="1:13" x14ac:dyDescent="0.25">
      <c r="A4083" s="164">
        <f>+Exports!A4086</f>
        <v>44732</v>
      </c>
      <c r="B4083" s="165">
        <f t="shared" si="252"/>
        <v>2022</v>
      </c>
      <c r="C4083" s="165">
        <f t="shared" si="253"/>
        <v>6</v>
      </c>
      <c r="D4083" s="165">
        <f t="shared" si="254"/>
        <v>20</v>
      </c>
      <c r="E4083" s="165">
        <f>+Exports!B4086</f>
        <v>2</v>
      </c>
      <c r="F4083" s="165">
        <f>+WEEKDAY(ExportsELAP[[#This Row],[Date Prevailing]],1)</f>
        <v>2</v>
      </c>
      <c r="G4083" s="165">
        <f>+COUNTIFS(ECR_Hours!$K$6:$K$7,ExportsELAP[[#This Row],[Date Prevailing]])</f>
        <v>0</v>
      </c>
      <c r="H4083" s="165">
        <f t="shared" si="255"/>
        <v>2</v>
      </c>
      <c r="I4083" s="166">
        <f>+Exports!G4086</f>
        <v>32.856499999999905</v>
      </c>
      <c r="J4083" s="166">
        <f>+'ELAP_IPCO-APND'!D4086</f>
        <v>1.06867</v>
      </c>
      <c r="K4083" s="166">
        <f>+(ExportsELAP[[#This Row],[Exports kWh - MPT]]/1000)*ExportsELAP[[#This Row],[EIM Price]]</f>
        <v>3.51127558549999E-2</v>
      </c>
      <c r="L4083" s="167" t="str">
        <f>+INDEX(ECR_Hours!$I$12:$I$15,MATCH(ExportsELAP[[#This Row],[Date Prevailing]],ECR_Hours!$H$12:$H$15,1))</f>
        <v>S</v>
      </c>
      <c r="M4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4" spans="1:13" x14ac:dyDescent="0.25">
      <c r="A4084" s="164">
        <f>+Exports!A4087</f>
        <v>44732</v>
      </c>
      <c r="B4084" s="165">
        <f t="shared" si="252"/>
        <v>2022</v>
      </c>
      <c r="C4084" s="165">
        <f t="shared" si="253"/>
        <v>6</v>
      </c>
      <c r="D4084" s="165">
        <f t="shared" si="254"/>
        <v>20</v>
      </c>
      <c r="E4084" s="165">
        <f>+Exports!B4087</f>
        <v>3</v>
      </c>
      <c r="F4084" s="165">
        <f>+WEEKDAY(ExportsELAP[[#This Row],[Date Prevailing]],1)</f>
        <v>2</v>
      </c>
      <c r="G4084" s="165">
        <f>+COUNTIFS(ECR_Hours!$K$6:$K$7,ExportsELAP[[#This Row],[Date Prevailing]])</f>
        <v>0</v>
      </c>
      <c r="H4084" s="165">
        <f t="shared" si="255"/>
        <v>2</v>
      </c>
      <c r="I4084" s="166">
        <f>+Exports!G4087</f>
        <v>35.975899999999989</v>
      </c>
      <c r="J4084" s="166">
        <f>+'ELAP_IPCO-APND'!D4087</f>
        <v>5.2067500000000004</v>
      </c>
      <c r="K4084" s="166">
        <f>+(ExportsELAP[[#This Row],[Exports kWh - MPT]]/1000)*ExportsELAP[[#This Row],[EIM Price]]</f>
        <v>0.18731751732499996</v>
      </c>
      <c r="L4084" s="167" t="str">
        <f>+INDEX(ECR_Hours!$I$12:$I$15,MATCH(ExportsELAP[[#This Row],[Date Prevailing]],ECR_Hours!$H$12:$H$15,1))</f>
        <v>S</v>
      </c>
      <c r="M4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5" spans="1:13" x14ac:dyDescent="0.25">
      <c r="A4085" s="164">
        <f>+Exports!A4088</f>
        <v>44732</v>
      </c>
      <c r="B4085" s="165">
        <f t="shared" si="252"/>
        <v>2022</v>
      </c>
      <c r="C4085" s="165">
        <f t="shared" si="253"/>
        <v>6</v>
      </c>
      <c r="D4085" s="165">
        <f t="shared" si="254"/>
        <v>20</v>
      </c>
      <c r="E4085" s="165">
        <f>+Exports!B4088</f>
        <v>4</v>
      </c>
      <c r="F4085" s="165">
        <f>+WEEKDAY(ExportsELAP[[#This Row],[Date Prevailing]],1)</f>
        <v>2</v>
      </c>
      <c r="G4085" s="165">
        <f>+COUNTIFS(ECR_Hours!$K$6:$K$7,ExportsELAP[[#This Row],[Date Prevailing]])</f>
        <v>0</v>
      </c>
      <c r="H4085" s="165">
        <f t="shared" si="255"/>
        <v>2</v>
      </c>
      <c r="I4085" s="166">
        <f>+Exports!G4088</f>
        <v>41.333399999999997</v>
      </c>
      <c r="J4085" s="166">
        <f>+'ELAP_IPCO-APND'!D4088</f>
        <v>3.41595</v>
      </c>
      <c r="K4085" s="166">
        <f>+(ExportsELAP[[#This Row],[Exports kWh - MPT]]/1000)*ExportsELAP[[#This Row],[EIM Price]]</f>
        <v>0.14119282773</v>
      </c>
      <c r="L4085" s="167" t="str">
        <f>+INDEX(ECR_Hours!$I$12:$I$15,MATCH(ExportsELAP[[#This Row],[Date Prevailing]],ECR_Hours!$H$12:$H$15,1))</f>
        <v>S</v>
      </c>
      <c r="M4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6" spans="1:13" x14ac:dyDescent="0.25">
      <c r="A4086" s="164">
        <f>+Exports!A4089</f>
        <v>44732</v>
      </c>
      <c r="B4086" s="165">
        <f t="shared" si="252"/>
        <v>2022</v>
      </c>
      <c r="C4086" s="165">
        <f t="shared" si="253"/>
        <v>6</v>
      </c>
      <c r="D4086" s="165">
        <f t="shared" si="254"/>
        <v>20</v>
      </c>
      <c r="E4086" s="165">
        <f>+Exports!B4089</f>
        <v>5</v>
      </c>
      <c r="F4086" s="165">
        <f>+WEEKDAY(ExportsELAP[[#This Row],[Date Prevailing]],1)</f>
        <v>2</v>
      </c>
      <c r="G4086" s="165">
        <f>+COUNTIFS(ECR_Hours!$K$6:$K$7,ExportsELAP[[#This Row],[Date Prevailing]])</f>
        <v>0</v>
      </c>
      <c r="H4086" s="165">
        <f t="shared" si="255"/>
        <v>2</v>
      </c>
      <c r="I4086" s="166">
        <f>+Exports!G4089</f>
        <v>42.069800000000001</v>
      </c>
      <c r="J4086" s="166">
        <f>+'ELAP_IPCO-APND'!D4089</f>
        <v>3.1495000000000002</v>
      </c>
      <c r="K4086" s="166">
        <f>+(ExportsELAP[[#This Row],[Exports kWh - MPT]]/1000)*ExportsELAP[[#This Row],[EIM Price]]</f>
        <v>0.13249883509999999</v>
      </c>
      <c r="L4086" s="167" t="str">
        <f>+INDEX(ECR_Hours!$I$12:$I$15,MATCH(ExportsELAP[[#This Row],[Date Prevailing]],ECR_Hours!$H$12:$H$15,1))</f>
        <v>S</v>
      </c>
      <c r="M4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7" spans="1:13" x14ac:dyDescent="0.25">
      <c r="A4087" s="164">
        <f>+Exports!A4090</f>
        <v>44732</v>
      </c>
      <c r="B4087" s="165">
        <f t="shared" si="252"/>
        <v>2022</v>
      </c>
      <c r="C4087" s="165">
        <f t="shared" si="253"/>
        <v>6</v>
      </c>
      <c r="D4087" s="165">
        <f t="shared" si="254"/>
        <v>20</v>
      </c>
      <c r="E4087" s="165">
        <f>+Exports!B4090</f>
        <v>6</v>
      </c>
      <c r="F4087" s="165">
        <f>+WEEKDAY(ExportsELAP[[#This Row],[Date Prevailing]],1)</f>
        <v>2</v>
      </c>
      <c r="G4087" s="165">
        <f>+COUNTIFS(ECR_Hours!$K$6:$K$7,ExportsELAP[[#This Row],[Date Prevailing]])</f>
        <v>0</v>
      </c>
      <c r="H4087" s="165">
        <f t="shared" si="255"/>
        <v>2</v>
      </c>
      <c r="I4087" s="166">
        <f>+Exports!G4090</f>
        <v>42.458100000000002</v>
      </c>
      <c r="J4087" s="166">
        <f>+'ELAP_IPCO-APND'!D4090</f>
        <v>3.1598000000000002</v>
      </c>
      <c r="K4087" s="166">
        <f>+(ExportsELAP[[#This Row],[Exports kWh - MPT]]/1000)*ExportsELAP[[#This Row],[EIM Price]]</f>
        <v>0.13415910438</v>
      </c>
      <c r="L4087" s="167" t="str">
        <f>+INDEX(ECR_Hours!$I$12:$I$15,MATCH(ExportsELAP[[#This Row],[Date Prevailing]],ECR_Hours!$H$12:$H$15,1))</f>
        <v>S</v>
      </c>
      <c r="M4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8" spans="1:13" x14ac:dyDescent="0.25">
      <c r="A4088" s="164">
        <f>+Exports!A4091</f>
        <v>44732</v>
      </c>
      <c r="B4088" s="165">
        <f t="shared" si="252"/>
        <v>2022</v>
      </c>
      <c r="C4088" s="165">
        <f t="shared" si="253"/>
        <v>6</v>
      </c>
      <c r="D4088" s="165">
        <f t="shared" si="254"/>
        <v>20</v>
      </c>
      <c r="E4088" s="165">
        <f>+Exports!B4091</f>
        <v>7</v>
      </c>
      <c r="F4088" s="165">
        <f>+WEEKDAY(ExportsELAP[[#This Row],[Date Prevailing]],1)</f>
        <v>2</v>
      </c>
      <c r="G4088" s="165">
        <f>+COUNTIFS(ECR_Hours!$K$6:$K$7,ExportsELAP[[#This Row],[Date Prevailing]])</f>
        <v>0</v>
      </c>
      <c r="H4088" s="165">
        <f t="shared" si="255"/>
        <v>2</v>
      </c>
      <c r="I4088" s="166">
        <f>+Exports!G4091</f>
        <v>736.77330000000006</v>
      </c>
      <c r="J4088" s="166">
        <f>+'ELAP_IPCO-APND'!D4091</f>
        <v>9.3308499999999999</v>
      </c>
      <c r="K4088" s="166">
        <f>+(ExportsELAP[[#This Row],[Exports kWh - MPT]]/1000)*ExportsELAP[[#This Row],[EIM Price]]</f>
        <v>6.8747211463050002</v>
      </c>
      <c r="L4088" s="167" t="str">
        <f>+INDEX(ECR_Hours!$I$12:$I$15,MATCH(ExportsELAP[[#This Row],[Date Prevailing]],ECR_Hours!$H$12:$H$15,1))</f>
        <v>S</v>
      </c>
      <c r="M4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89" spans="1:13" x14ac:dyDescent="0.25">
      <c r="A4089" s="164">
        <f>+Exports!A4092</f>
        <v>44732</v>
      </c>
      <c r="B4089" s="165">
        <f t="shared" si="252"/>
        <v>2022</v>
      </c>
      <c r="C4089" s="165">
        <f t="shared" si="253"/>
        <v>6</v>
      </c>
      <c r="D4089" s="165">
        <f t="shared" si="254"/>
        <v>20</v>
      </c>
      <c r="E4089" s="165">
        <f>+Exports!B4092</f>
        <v>8</v>
      </c>
      <c r="F4089" s="165">
        <f>+WEEKDAY(ExportsELAP[[#This Row],[Date Prevailing]],1)</f>
        <v>2</v>
      </c>
      <c r="G4089" s="165">
        <f>+COUNTIFS(ECR_Hours!$K$6:$K$7,ExportsELAP[[#This Row],[Date Prevailing]])</f>
        <v>0</v>
      </c>
      <c r="H4089" s="165">
        <f t="shared" si="255"/>
        <v>2</v>
      </c>
      <c r="I4089" s="166">
        <f>+Exports!G4092</f>
        <v>4696.3001000000004</v>
      </c>
      <c r="J4089" s="166">
        <f>+'ELAP_IPCO-APND'!D4092</f>
        <v>11.073740000000001</v>
      </c>
      <c r="K4089" s="166">
        <f>+(ExportsELAP[[#This Row],[Exports kWh - MPT]]/1000)*ExportsELAP[[#This Row],[EIM Price]]</f>
        <v>52.005606269374006</v>
      </c>
      <c r="L4089" s="167" t="str">
        <f>+INDEX(ECR_Hours!$I$12:$I$15,MATCH(ExportsELAP[[#This Row],[Date Prevailing]],ECR_Hours!$H$12:$H$15,1))</f>
        <v>S</v>
      </c>
      <c r="M4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0" spans="1:13" x14ac:dyDescent="0.25">
      <c r="A4090" s="164">
        <f>+Exports!A4093</f>
        <v>44732</v>
      </c>
      <c r="B4090" s="165">
        <f t="shared" si="252"/>
        <v>2022</v>
      </c>
      <c r="C4090" s="165">
        <f t="shared" si="253"/>
        <v>6</v>
      </c>
      <c r="D4090" s="165">
        <f t="shared" si="254"/>
        <v>20</v>
      </c>
      <c r="E4090" s="165">
        <f>+Exports!B4093</f>
        <v>9</v>
      </c>
      <c r="F4090" s="165">
        <f>+WEEKDAY(ExportsELAP[[#This Row],[Date Prevailing]],1)</f>
        <v>2</v>
      </c>
      <c r="G4090" s="165">
        <f>+COUNTIFS(ECR_Hours!$K$6:$K$7,ExportsELAP[[#This Row],[Date Prevailing]])</f>
        <v>0</v>
      </c>
      <c r="H4090" s="165">
        <f t="shared" si="255"/>
        <v>2</v>
      </c>
      <c r="I4090" s="166">
        <f>+Exports!G4093</f>
        <v>13227.340899999999</v>
      </c>
      <c r="J4090" s="166">
        <f>+'ELAP_IPCO-APND'!D4093</f>
        <v>19.496549999999999</v>
      </c>
      <c r="K4090" s="166">
        <f>+(ExportsELAP[[#This Row],[Exports kWh - MPT]]/1000)*ExportsELAP[[#This Row],[EIM Price]]</f>
        <v>257.88751322389498</v>
      </c>
      <c r="L4090" s="167" t="str">
        <f>+INDEX(ECR_Hours!$I$12:$I$15,MATCH(ExportsELAP[[#This Row],[Date Prevailing]],ECR_Hours!$H$12:$H$15,1))</f>
        <v>S</v>
      </c>
      <c r="M4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1" spans="1:13" x14ac:dyDescent="0.25">
      <c r="A4091" s="164">
        <f>+Exports!A4094</f>
        <v>44732</v>
      </c>
      <c r="B4091" s="165">
        <f t="shared" si="252"/>
        <v>2022</v>
      </c>
      <c r="C4091" s="165">
        <f t="shared" si="253"/>
        <v>6</v>
      </c>
      <c r="D4091" s="165">
        <f t="shared" si="254"/>
        <v>20</v>
      </c>
      <c r="E4091" s="165">
        <f>+Exports!B4094</f>
        <v>10</v>
      </c>
      <c r="F4091" s="165">
        <f>+WEEKDAY(ExportsELAP[[#This Row],[Date Prevailing]],1)</f>
        <v>2</v>
      </c>
      <c r="G4091" s="165">
        <f>+COUNTIFS(ECR_Hours!$K$6:$K$7,ExportsELAP[[#This Row],[Date Prevailing]])</f>
        <v>0</v>
      </c>
      <c r="H4091" s="165">
        <f t="shared" si="255"/>
        <v>2</v>
      </c>
      <c r="I4091" s="166">
        <f>+Exports!G4094</f>
        <v>26179.374899999999</v>
      </c>
      <c r="J4091" s="166">
        <f>+'ELAP_IPCO-APND'!D4094</f>
        <v>24.32179</v>
      </c>
      <c r="K4091" s="166">
        <f>+(ExportsELAP[[#This Row],[Exports kWh - MPT]]/1000)*ExportsELAP[[#This Row],[EIM Price]]</f>
        <v>636.72925864907097</v>
      </c>
      <c r="L4091" s="167" t="str">
        <f>+INDEX(ECR_Hours!$I$12:$I$15,MATCH(ExportsELAP[[#This Row],[Date Prevailing]],ECR_Hours!$H$12:$H$15,1))</f>
        <v>S</v>
      </c>
      <c r="M4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2" spans="1:13" x14ac:dyDescent="0.25">
      <c r="A4092" s="164">
        <f>+Exports!A4095</f>
        <v>44732</v>
      </c>
      <c r="B4092" s="165">
        <f t="shared" si="252"/>
        <v>2022</v>
      </c>
      <c r="C4092" s="165">
        <f t="shared" si="253"/>
        <v>6</v>
      </c>
      <c r="D4092" s="165">
        <f t="shared" si="254"/>
        <v>20</v>
      </c>
      <c r="E4092" s="165">
        <f>+Exports!B4095</f>
        <v>11</v>
      </c>
      <c r="F4092" s="165">
        <f>+WEEKDAY(ExportsELAP[[#This Row],[Date Prevailing]],1)</f>
        <v>2</v>
      </c>
      <c r="G4092" s="165">
        <f>+COUNTIFS(ECR_Hours!$K$6:$K$7,ExportsELAP[[#This Row],[Date Prevailing]])</f>
        <v>0</v>
      </c>
      <c r="H4092" s="165">
        <f t="shared" si="255"/>
        <v>2</v>
      </c>
      <c r="I4092" s="166">
        <f>+Exports!G4095</f>
        <v>38049.795100000003</v>
      </c>
      <c r="J4092" s="166">
        <f>+'ELAP_IPCO-APND'!D4095</f>
        <v>19.56888</v>
      </c>
      <c r="K4092" s="166">
        <f>+(ExportsELAP[[#This Row],[Exports kWh - MPT]]/1000)*ExportsELAP[[#This Row],[EIM Price]]</f>
        <v>744.5918743364881</v>
      </c>
      <c r="L4092" s="167" t="str">
        <f>+INDEX(ECR_Hours!$I$12:$I$15,MATCH(ExportsELAP[[#This Row],[Date Prevailing]],ECR_Hours!$H$12:$H$15,1))</f>
        <v>S</v>
      </c>
      <c r="M4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3" spans="1:13" x14ac:dyDescent="0.25">
      <c r="A4093" s="164">
        <f>+Exports!A4096</f>
        <v>44732</v>
      </c>
      <c r="B4093" s="165">
        <f t="shared" si="252"/>
        <v>2022</v>
      </c>
      <c r="C4093" s="165">
        <f t="shared" si="253"/>
        <v>6</v>
      </c>
      <c r="D4093" s="165">
        <f t="shared" si="254"/>
        <v>20</v>
      </c>
      <c r="E4093" s="165">
        <f>+Exports!B4096</f>
        <v>12</v>
      </c>
      <c r="F4093" s="165">
        <f>+WEEKDAY(ExportsELAP[[#This Row],[Date Prevailing]],1)</f>
        <v>2</v>
      </c>
      <c r="G4093" s="165">
        <f>+COUNTIFS(ECR_Hours!$K$6:$K$7,ExportsELAP[[#This Row],[Date Prevailing]])</f>
        <v>0</v>
      </c>
      <c r="H4093" s="165">
        <f t="shared" si="255"/>
        <v>2</v>
      </c>
      <c r="I4093" s="166">
        <f>+Exports!G4096</f>
        <v>46012.923000000003</v>
      </c>
      <c r="J4093" s="166">
        <f>+'ELAP_IPCO-APND'!D4096</f>
        <v>19.572009999999999</v>
      </c>
      <c r="K4093" s="166">
        <f>+(ExportsELAP[[#This Row],[Exports kWh - MPT]]/1000)*ExportsELAP[[#This Row],[EIM Price]]</f>
        <v>900.56538908522998</v>
      </c>
      <c r="L4093" s="167" t="str">
        <f>+INDEX(ECR_Hours!$I$12:$I$15,MATCH(ExportsELAP[[#This Row],[Date Prevailing]],ECR_Hours!$H$12:$H$15,1))</f>
        <v>S</v>
      </c>
      <c r="M4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4" spans="1:13" x14ac:dyDescent="0.25">
      <c r="A4094" s="164">
        <f>+Exports!A4097</f>
        <v>44732</v>
      </c>
      <c r="B4094" s="165">
        <f t="shared" si="252"/>
        <v>2022</v>
      </c>
      <c r="C4094" s="165">
        <f t="shared" si="253"/>
        <v>6</v>
      </c>
      <c r="D4094" s="165">
        <f t="shared" si="254"/>
        <v>20</v>
      </c>
      <c r="E4094" s="165">
        <f>+Exports!B4097</f>
        <v>13</v>
      </c>
      <c r="F4094" s="165">
        <f>+WEEKDAY(ExportsELAP[[#This Row],[Date Prevailing]],1)</f>
        <v>2</v>
      </c>
      <c r="G4094" s="165">
        <f>+COUNTIFS(ECR_Hours!$K$6:$K$7,ExportsELAP[[#This Row],[Date Prevailing]])</f>
        <v>0</v>
      </c>
      <c r="H4094" s="165">
        <f t="shared" si="255"/>
        <v>2</v>
      </c>
      <c r="I4094" s="166">
        <f>+Exports!G4097</f>
        <v>50192.070700000004</v>
      </c>
      <c r="J4094" s="166">
        <f>+'ELAP_IPCO-APND'!D4097</f>
        <v>23.52704</v>
      </c>
      <c r="K4094" s="166">
        <f>+(ExportsELAP[[#This Row],[Exports kWh - MPT]]/1000)*ExportsELAP[[#This Row],[EIM Price]]</f>
        <v>1180.870855041728</v>
      </c>
      <c r="L4094" s="167" t="str">
        <f>+INDEX(ECR_Hours!$I$12:$I$15,MATCH(ExportsELAP[[#This Row],[Date Prevailing]],ECR_Hours!$H$12:$H$15,1))</f>
        <v>S</v>
      </c>
      <c r="M4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5" spans="1:13" x14ac:dyDescent="0.25">
      <c r="A4095" s="164">
        <f>+Exports!A4098</f>
        <v>44732</v>
      </c>
      <c r="B4095" s="165">
        <f t="shared" si="252"/>
        <v>2022</v>
      </c>
      <c r="C4095" s="165">
        <f t="shared" si="253"/>
        <v>6</v>
      </c>
      <c r="D4095" s="165">
        <f t="shared" si="254"/>
        <v>20</v>
      </c>
      <c r="E4095" s="165">
        <f>+Exports!B4098</f>
        <v>14</v>
      </c>
      <c r="F4095" s="165">
        <f>+WEEKDAY(ExportsELAP[[#This Row],[Date Prevailing]],1)</f>
        <v>2</v>
      </c>
      <c r="G4095" s="165">
        <f>+COUNTIFS(ECR_Hours!$K$6:$K$7,ExportsELAP[[#This Row],[Date Prevailing]])</f>
        <v>0</v>
      </c>
      <c r="H4095" s="165">
        <f t="shared" si="255"/>
        <v>2</v>
      </c>
      <c r="I4095" s="166">
        <f>+Exports!G4098</f>
        <v>51485.844100000002</v>
      </c>
      <c r="J4095" s="166">
        <f>+'ELAP_IPCO-APND'!D4098</f>
        <v>22.04364</v>
      </c>
      <c r="K4095" s="166">
        <f>+(ExportsELAP[[#This Row],[Exports kWh - MPT]]/1000)*ExportsELAP[[#This Row],[EIM Price]]</f>
        <v>1134.9354124365241</v>
      </c>
      <c r="L4095" s="167" t="str">
        <f>+INDEX(ECR_Hours!$I$12:$I$15,MATCH(ExportsELAP[[#This Row],[Date Prevailing]],ECR_Hours!$H$12:$H$15,1))</f>
        <v>S</v>
      </c>
      <c r="M4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6" spans="1:13" x14ac:dyDescent="0.25">
      <c r="A4096" s="164">
        <f>+Exports!A4099</f>
        <v>44732</v>
      </c>
      <c r="B4096" s="165">
        <f t="shared" si="252"/>
        <v>2022</v>
      </c>
      <c r="C4096" s="165">
        <f t="shared" si="253"/>
        <v>6</v>
      </c>
      <c r="D4096" s="165">
        <f t="shared" si="254"/>
        <v>20</v>
      </c>
      <c r="E4096" s="165">
        <f>+Exports!B4099</f>
        <v>15</v>
      </c>
      <c r="F4096" s="165">
        <f>+WEEKDAY(ExportsELAP[[#This Row],[Date Prevailing]],1)</f>
        <v>2</v>
      </c>
      <c r="G4096" s="165">
        <f>+COUNTIFS(ECR_Hours!$K$6:$K$7,ExportsELAP[[#This Row],[Date Prevailing]])</f>
        <v>0</v>
      </c>
      <c r="H4096" s="165">
        <f t="shared" si="255"/>
        <v>2</v>
      </c>
      <c r="I4096" s="166">
        <f>+Exports!G4099</f>
        <v>50341.164900000003</v>
      </c>
      <c r="J4096" s="166">
        <f>+'ELAP_IPCO-APND'!D4099</f>
        <v>17.556570000000001</v>
      </c>
      <c r="K4096" s="166">
        <f>+(ExportsELAP[[#This Row],[Exports kWh - MPT]]/1000)*ExportsELAP[[#This Row],[EIM Price]]</f>
        <v>883.81818544839302</v>
      </c>
      <c r="L4096" s="167" t="str">
        <f>+INDEX(ECR_Hours!$I$12:$I$15,MATCH(ExportsELAP[[#This Row],[Date Prevailing]],ECR_Hours!$H$12:$H$15,1))</f>
        <v>S</v>
      </c>
      <c r="M4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097" spans="1:13" x14ac:dyDescent="0.25">
      <c r="A4097" s="164">
        <f>+Exports!A4100</f>
        <v>44732</v>
      </c>
      <c r="B4097" s="165">
        <f t="shared" si="252"/>
        <v>2022</v>
      </c>
      <c r="C4097" s="165">
        <f t="shared" si="253"/>
        <v>6</v>
      </c>
      <c r="D4097" s="165">
        <f t="shared" si="254"/>
        <v>20</v>
      </c>
      <c r="E4097" s="165">
        <f>+Exports!B4100</f>
        <v>16</v>
      </c>
      <c r="F4097" s="165">
        <f>+WEEKDAY(ExportsELAP[[#This Row],[Date Prevailing]],1)</f>
        <v>2</v>
      </c>
      <c r="G4097" s="165">
        <f>+COUNTIFS(ECR_Hours!$K$6:$K$7,ExportsELAP[[#This Row],[Date Prevailing]])</f>
        <v>0</v>
      </c>
      <c r="H4097" s="165">
        <f t="shared" si="255"/>
        <v>2</v>
      </c>
      <c r="I4097" s="166">
        <f>+Exports!G4100</f>
        <v>48726.0988</v>
      </c>
      <c r="J4097" s="166">
        <f>+'ELAP_IPCO-APND'!D4100</f>
        <v>11.832979999999999</v>
      </c>
      <c r="K4097" s="166">
        <f>+(ExportsELAP[[#This Row],[Exports kWh - MPT]]/1000)*ExportsELAP[[#This Row],[EIM Price]]</f>
        <v>576.57495257842402</v>
      </c>
      <c r="L4097" s="167" t="str">
        <f>+INDEX(ECR_Hours!$I$12:$I$15,MATCH(ExportsELAP[[#This Row],[Date Prevailing]],ECR_Hours!$H$12:$H$15,1))</f>
        <v>S</v>
      </c>
      <c r="M4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98" spans="1:13" x14ac:dyDescent="0.25">
      <c r="A4098" s="164">
        <f>+Exports!A4101</f>
        <v>44732</v>
      </c>
      <c r="B4098" s="165">
        <f t="shared" ref="B4098:B4161" si="256">+YEAR(A4098)</f>
        <v>2022</v>
      </c>
      <c r="C4098" s="165">
        <f t="shared" ref="C4098:C4161" si="257">+MONTH(A4098)</f>
        <v>6</v>
      </c>
      <c r="D4098" s="165">
        <f t="shared" ref="D4098:D4161" si="258">+DAY(A4098)</f>
        <v>20</v>
      </c>
      <c r="E4098" s="165">
        <f>+Exports!B4101</f>
        <v>17</v>
      </c>
      <c r="F4098" s="165">
        <f>+WEEKDAY(ExportsELAP[[#This Row],[Date Prevailing]],1)</f>
        <v>2</v>
      </c>
      <c r="G4098" s="165">
        <f>+COUNTIFS(ECR_Hours!$K$6:$K$7,ExportsELAP[[#This Row],[Date Prevailing]])</f>
        <v>0</v>
      </c>
      <c r="H4098" s="165">
        <f t="shared" ref="H4098:H4161" si="259">+IF(G4098=1,0,F4098)</f>
        <v>2</v>
      </c>
      <c r="I4098" s="166">
        <f>+Exports!G4101</f>
        <v>41789.155899999998</v>
      </c>
      <c r="J4098" s="166">
        <f>+'ELAP_IPCO-APND'!D4101</f>
        <v>10.34618</v>
      </c>
      <c r="K4098" s="166">
        <f>+(ExportsELAP[[#This Row],[Exports kWh - MPT]]/1000)*ExportsELAP[[#This Row],[EIM Price]]</f>
        <v>432.35812898946199</v>
      </c>
      <c r="L4098" s="167" t="str">
        <f>+INDEX(ECR_Hours!$I$12:$I$15,MATCH(ExportsELAP[[#This Row],[Date Prevailing]],ECR_Hours!$H$12:$H$15,1))</f>
        <v>S</v>
      </c>
      <c r="M4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099" spans="1:13" x14ac:dyDescent="0.25">
      <c r="A4099" s="164">
        <f>+Exports!A4102</f>
        <v>44732</v>
      </c>
      <c r="B4099" s="165">
        <f t="shared" si="256"/>
        <v>2022</v>
      </c>
      <c r="C4099" s="165">
        <f t="shared" si="257"/>
        <v>6</v>
      </c>
      <c r="D4099" s="165">
        <f t="shared" si="258"/>
        <v>20</v>
      </c>
      <c r="E4099" s="165">
        <f>+Exports!B4102</f>
        <v>18</v>
      </c>
      <c r="F4099" s="165">
        <f>+WEEKDAY(ExportsELAP[[#This Row],[Date Prevailing]],1)</f>
        <v>2</v>
      </c>
      <c r="G4099" s="165">
        <f>+COUNTIFS(ECR_Hours!$K$6:$K$7,ExportsELAP[[#This Row],[Date Prevailing]])</f>
        <v>0</v>
      </c>
      <c r="H4099" s="165">
        <f t="shared" si="259"/>
        <v>2</v>
      </c>
      <c r="I4099" s="166">
        <f>+Exports!G4102</f>
        <v>30838.995699999999</v>
      </c>
      <c r="J4099" s="166">
        <f>+'ELAP_IPCO-APND'!D4102</f>
        <v>-3.8620399999999999</v>
      </c>
      <c r="K4099" s="166">
        <f>+(ExportsELAP[[#This Row],[Exports kWh - MPT]]/1000)*ExportsELAP[[#This Row],[EIM Price]]</f>
        <v>-119.10143495322799</v>
      </c>
      <c r="L4099" s="167" t="str">
        <f>+INDEX(ECR_Hours!$I$12:$I$15,MATCH(ExportsELAP[[#This Row],[Date Prevailing]],ECR_Hours!$H$12:$H$15,1))</f>
        <v>S</v>
      </c>
      <c r="M4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0" spans="1:13" x14ac:dyDescent="0.25">
      <c r="A4100" s="164">
        <f>+Exports!A4103</f>
        <v>44732</v>
      </c>
      <c r="B4100" s="165">
        <f t="shared" si="256"/>
        <v>2022</v>
      </c>
      <c r="C4100" s="165">
        <f t="shared" si="257"/>
        <v>6</v>
      </c>
      <c r="D4100" s="165">
        <f t="shared" si="258"/>
        <v>20</v>
      </c>
      <c r="E4100" s="165">
        <f>+Exports!B4103</f>
        <v>19</v>
      </c>
      <c r="F4100" s="165">
        <f>+WEEKDAY(ExportsELAP[[#This Row],[Date Prevailing]],1)</f>
        <v>2</v>
      </c>
      <c r="G4100" s="165">
        <f>+COUNTIFS(ECR_Hours!$K$6:$K$7,ExportsELAP[[#This Row],[Date Prevailing]])</f>
        <v>0</v>
      </c>
      <c r="H4100" s="165">
        <f t="shared" si="259"/>
        <v>2</v>
      </c>
      <c r="I4100" s="166">
        <f>+Exports!G4103</f>
        <v>19005.219400000002</v>
      </c>
      <c r="J4100" s="166">
        <f>+'ELAP_IPCO-APND'!D4103</f>
        <v>15.878439999999999</v>
      </c>
      <c r="K4100" s="166">
        <f>+(ExportsELAP[[#This Row],[Exports kWh - MPT]]/1000)*ExportsELAP[[#This Row],[EIM Price]]</f>
        <v>301.77323592973602</v>
      </c>
      <c r="L4100" s="167" t="str">
        <f>+INDEX(ECR_Hours!$I$12:$I$15,MATCH(ExportsELAP[[#This Row],[Date Prevailing]],ECR_Hours!$H$12:$H$15,1))</f>
        <v>S</v>
      </c>
      <c r="M4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1" spans="1:13" x14ac:dyDescent="0.25">
      <c r="A4101" s="164">
        <f>+Exports!A4104</f>
        <v>44732</v>
      </c>
      <c r="B4101" s="165">
        <f t="shared" si="256"/>
        <v>2022</v>
      </c>
      <c r="C4101" s="165">
        <f t="shared" si="257"/>
        <v>6</v>
      </c>
      <c r="D4101" s="165">
        <f t="shared" si="258"/>
        <v>20</v>
      </c>
      <c r="E4101" s="165">
        <f>+Exports!B4104</f>
        <v>20</v>
      </c>
      <c r="F4101" s="165">
        <f>+WEEKDAY(ExportsELAP[[#This Row],[Date Prevailing]],1)</f>
        <v>2</v>
      </c>
      <c r="G4101" s="165">
        <f>+COUNTIFS(ECR_Hours!$K$6:$K$7,ExportsELAP[[#This Row],[Date Prevailing]])</f>
        <v>0</v>
      </c>
      <c r="H4101" s="165">
        <f t="shared" si="259"/>
        <v>2</v>
      </c>
      <c r="I4101" s="166">
        <f>+Exports!G4104</f>
        <v>9261.5269000000008</v>
      </c>
      <c r="J4101" s="166">
        <f>+'ELAP_IPCO-APND'!D4104</f>
        <v>26.50628</v>
      </c>
      <c r="K4101" s="166">
        <f>+(ExportsELAP[[#This Row],[Exports kWh - MPT]]/1000)*ExportsELAP[[#This Row],[EIM Price]]</f>
        <v>245.48862523893203</v>
      </c>
      <c r="L4101" s="167" t="str">
        <f>+INDEX(ECR_Hours!$I$12:$I$15,MATCH(ExportsELAP[[#This Row],[Date Prevailing]],ECR_Hours!$H$12:$H$15,1))</f>
        <v>S</v>
      </c>
      <c r="M4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2" spans="1:13" x14ac:dyDescent="0.25">
      <c r="A4102" s="164">
        <f>+Exports!A4105</f>
        <v>44732</v>
      </c>
      <c r="B4102" s="165">
        <f t="shared" si="256"/>
        <v>2022</v>
      </c>
      <c r="C4102" s="165">
        <f t="shared" si="257"/>
        <v>6</v>
      </c>
      <c r="D4102" s="165">
        <f t="shared" si="258"/>
        <v>20</v>
      </c>
      <c r="E4102" s="165">
        <f>+Exports!B4105</f>
        <v>21</v>
      </c>
      <c r="F4102" s="165">
        <f>+WEEKDAY(ExportsELAP[[#This Row],[Date Prevailing]],1)</f>
        <v>2</v>
      </c>
      <c r="G4102" s="165">
        <f>+COUNTIFS(ECR_Hours!$K$6:$K$7,ExportsELAP[[#This Row],[Date Prevailing]])</f>
        <v>0</v>
      </c>
      <c r="H4102" s="165">
        <f t="shared" si="259"/>
        <v>2</v>
      </c>
      <c r="I4102" s="166">
        <f>+Exports!G4105</f>
        <v>3211.1538</v>
      </c>
      <c r="J4102" s="166">
        <f>+'ELAP_IPCO-APND'!D4105</f>
        <v>25.124030000000001</v>
      </c>
      <c r="K4102" s="166">
        <f>+(ExportsELAP[[#This Row],[Exports kWh - MPT]]/1000)*ExportsELAP[[#This Row],[EIM Price]]</f>
        <v>80.677124405813998</v>
      </c>
      <c r="L4102" s="167" t="str">
        <f>+INDEX(ECR_Hours!$I$12:$I$15,MATCH(ExportsELAP[[#This Row],[Date Prevailing]],ECR_Hours!$H$12:$H$15,1))</f>
        <v>S</v>
      </c>
      <c r="M4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3" spans="1:13" x14ac:dyDescent="0.25">
      <c r="A4103" s="164">
        <f>+Exports!A4106</f>
        <v>44732</v>
      </c>
      <c r="B4103" s="165">
        <f t="shared" si="256"/>
        <v>2022</v>
      </c>
      <c r="C4103" s="165">
        <f t="shared" si="257"/>
        <v>6</v>
      </c>
      <c r="D4103" s="165">
        <f t="shared" si="258"/>
        <v>20</v>
      </c>
      <c r="E4103" s="165">
        <f>+Exports!B4106</f>
        <v>22</v>
      </c>
      <c r="F4103" s="165">
        <f>+WEEKDAY(ExportsELAP[[#This Row],[Date Prevailing]],1)</f>
        <v>2</v>
      </c>
      <c r="G4103" s="165">
        <f>+COUNTIFS(ECR_Hours!$K$6:$K$7,ExportsELAP[[#This Row],[Date Prevailing]])</f>
        <v>0</v>
      </c>
      <c r="H4103" s="165">
        <f t="shared" si="259"/>
        <v>2</v>
      </c>
      <c r="I4103" s="166">
        <f>+Exports!G4106</f>
        <v>123.8881999999999</v>
      </c>
      <c r="J4103" s="166">
        <f>+'ELAP_IPCO-APND'!D4106</f>
        <v>36.440579999999997</v>
      </c>
      <c r="K4103" s="166">
        <f>+(ExportsELAP[[#This Row],[Exports kWh - MPT]]/1000)*ExportsELAP[[#This Row],[EIM Price]]</f>
        <v>4.5145578631559955</v>
      </c>
      <c r="L4103" s="167" t="str">
        <f>+INDEX(ECR_Hours!$I$12:$I$15,MATCH(ExportsELAP[[#This Row],[Date Prevailing]],ECR_Hours!$H$12:$H$15,1))</f>
        <v>S</v>
      </c>
      <c r="M4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4" spans="1:13" x14ac:dyDescent="0.25">
      <c r="A4104" s="164">
        <f>+Exports!A4107</f>
        <v>44732</v>
      </c>
      <c r="B4104" s="165">
        <f t="shared" si="256"/>
        <v>2022</v>
      </c>
      <c r="C4104" s="165">
        <f t="shared" si="257"/>
        <v>6</v>
      </c>
      <c r="D4104" s="165">
        <f t="shared" si="258"/>
        <v>20</v>
      </c>
      <c r="E4104" s="165">
        <f>+Exports!B4107</f>
        <v>23</v>
      </c>
      <c r="F4104" s="165">
        <f>+WEEKDAY(ExportsELAP[[#This Row],[Date Prevailing]],1)</f>
        <v>2</v>
      </c>
      <c r="G4104" s="165">
        <f>+COUNTIFS(ECR_Hours!$K$6:$K$7,ExportsELAP[[#This Row],[Date Prevailing]])</f>
        <v>0</v>
      </c>
      <c r="H4104" s="165">
        <f t="shared" si="259"/>
        <v>2</v>
      </c>
      <c r="I4104" s="166">
        <f>+Exports!G4107</f>
        <v>23.3687</v>
      </c>
      <c r="J4104" s="166">
        <f>+'ELAP_IPCO-APND'!D4107</f>
        <v>25.1174</v>
      </c>
      <c r="K4104" s="166">
        <f>+(ExportsELAP[[#This Row],[Exports kWh - MPT]]/1000)*ExportsELAP[[#This Row],[EIM Price]]</f>
        <v>0.58696098537999997</v>
      </c>
      <c r="L4104" s="167" t="str">
        <f>+INDEX(ECR_Hours!$I$12:$I$15,MATCH(ExportsELAP[[#This Row],[Date Prevailing]],ECR_Hours!$H$12:$H$15,1))</f>
        <v>S</v>
      </c>
      <c r="M4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05" spans="1:13" x14ac:dyDescent="0.25">
      <c r="A4105" s="164">
        <f>+Exports!A4108</f>
        <v>44732</v>
      </c>
      <c r="B4105" s="165">
        <f t="shared" si="256"/>
        <v>2022</v>
      </c>
      <c r="C4105" s="165">
        <f t="shared" si="257"/>
        <v>6</v>
      </c>
      <c r="D4105" s="165">
        <f t="shared" si="258"/>
        <v>20</v>
      </c>
      <c r="E4105" s="165">
        <f>+Exports!B4108</f>
        <v>24</v>
      </c>
      <c r="F4105" s="165">
        <f>+WEEKDAY(ExportsELAP[[#This Row],[Date Prevailing]],1)</f>
        <v>2</v>
      </c>
      <c r="G4105" s="165">
        <f>+COUNTIFS(ECR_Hours!$K$6:$K$7,ExportsELAP[[#This Row],[Date Prevailing]])</f>
        <v>0</v>
      </c>
      <c r="H4105" s="165">
        <f t="shared" si="259"/>
        <v>2</v>
      </c>
      <c r="I4105" s="166">
        <f>+Exports!G4108</f>
        <v>24.828799999999998</v>
      </c>
      <c r="J4105" s="166">
        <f>+'ELAP_IPCO-APND'!D4108</f>
        <v>33.211770000000001</v>
      </c>
      <c r="K4105" s="166">
        <f>+(ExportsELAP[[#This Row],[Exports kWh - MPT]]/1000)*ExportsELAP[[#This Row],[EIM Price]]</f>
        <v>0.82460839497600003</v>
      </c>
      <c r="L4105" s="167" t="str">
        <f>+INDEX(ECR_Hours!$I$12:$I$15,MATCH(ExportsELAP[[#This Row],[Date Prevailing]],ECR_Hours!$H$12:$H$15,1))</f>
        <v>S</v>
      </c>
      <c r="M4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6" spans="1:13" x14ac:dyDescent="0.25">
      <c r="A4106" s="164">
        <f>+Exports!A4109</f>
        <v>44733</v>
      </c>
      <c r="B4106" s="165">
        <f t="shared" si="256"/>
        <v>2022</v>
      </c>
      <c r="C4106" s="165">
        <f t="shared" si="257"/>
        <v>6</v>
      </c>
      <c r="D4106" s="165">
        <f t="shared" si="258"/>
        <v>21</v>
      </c>
      <c r="E4106" s="165">
        <f>+Exports!B4109</f>
        <v>1</v>
      </c>
      <c r="F4106" s="165">
        <f>+WEEKDAY(ExportsELAP[[#This Row],[Date Prevailing]],1)</f>
        <v>3</v>
      </c>
      <c r="G4106" s="165">
        <f>+COUNTIFS(ECR_Hours!$K$6:$K$7,ExportsELAP[[#This Row],[Date Prevailing]])</f>
        <v>0</v>
      </c>
      <c r="H4106" s="165">
        <f t="shared" si="259"/>
        <v>3</v>
      </c>
      <c r="I4106" s="166">
        <f>+Exports!G4109</f>
        <v>19.724899999999991</v>
      </c>
      <c r="J4106" s="166">
        <f>+'ELAP_IPCO-APND'!D4109</f>
        <v>10.93755</v>
      </c>
      <c r="K4106" s="166">
        <f>+(ExportsELAP[[#This Row],[Exports kWh - MPT]]/1000)*ExportsELAP[[#This Row],[EIM Price]]</f>
        <v>0.21574207999499989</v>
      </c>
      <c r="L4106" s="167" t="str">
        <f>+INDEX(ECR_Hours!$I$12:$I$15,MATCH(ExportsELAP[[#This Row],[Date Prevailing]],ECR_Hours!$H$12:$H$15,1))</f>
        <v>S</v>
      </c>
      <c r="M4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7" spans="1:13" x14ac:dyDescent="0.25">
      <c r="A4107" s="164">
        <f>+Exports!A4110</f>
        <v>44733</v>
      </c>
      <c r="B4107" s="165">
        <f t="shared" si="256"/>
        <v>2022</v>
      </c>
      <c r="C4107" s="165">
        <f t="shared" si="257"/>
        <v>6</v>
      </c>
      <c r="D4107" s="165">
        <f t="shared" si="258"/>
        <v>21</v>
      </c>
      <c r="E4107" s="165">
        <f>+Exports!B4110</f>
        <v>2</v>
      </c>
      <c r="F4107" s="165">
        <f>+WEEKDAY(ExportsELAP[[#This Row],[Date Prevailing]],1)</f>
        <v>3</v>
      </c>
      <c r="G4107" s="165">
        <f>+COUNTIFS(ECR_Hours!$K$6:$K$7,ExportsELAP[[#This Row],[Date Prevailing]])</f>
        <v>0</v>
      </c>
      <c r="H4107" s="165">
        <f t="shared" si="259"/>
        <v>3</v>
      </c>
      <c r="I4107" s="166">
        <f>+Exports!G4110</f>
        <v>19.331899999999987</v>
      </c>
      <c r="J4107" s="166">
        <f>+'ELAP_IPCO-APND'!D4110</f>
        <v>13.94642</v>
      </c>
      <c r="K4107" s="166">
        <f>+(ExportsELAP[[#This Row],[Exports kWh - MPT]]/1000)*ExportsELAP[[#This Row],[EIM Price]]</f>
        <v>0.26961079679799976</v>
      </c>
      <c r="L4107" s="167" t="str">
        <f>+INDEX(ECR_Hours!$I$12:$I$15,MATCH(ExportsELAP[[#This Row],[Date Prevailing]],ECR_Hours!$H$12:$H$15,1))</f>
        <v>S</v>
      </c>
      <c r="M4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8" spans="1:13" x14ac:dyDescent="0.25">
      <c r="A4108" s="164">
        <f>+Exports!A4111</f>
        <v>44733</v>
      </c>
      <c r="B4108" s="165">
        <f t="shared" si="256"/>
        <v>2022</v>
      </c>
      <c r="C4108" s="165">
        <f t="shared" si="257"/>
        <v>6</v>
      </c>
      <c r="D4108" s="165">
        <f t="shared" si="258"/>
        <v>21</v>
      </c>
      <c r="E4108" s="165">
        <f>+Exports!B4111</f>
        <v>3</v>
      </c>
      <c r="F4108" s="165">
        <f>+WEEKDAY(ExportsELAP[[#This Row],[Date Prevailing]],1)</f>
        <v>3</v>
      </c>
      <c r="G4108" s="165">
        <f>+COUNTIFS(ECR_Hours!$K$6:$K$7,ExportsELAP[[#This Row],[Date Prevailing]])</f>
        <v>0</v>
      </c>
      <c r="H4108" s="165">
        <f t="shared" si="259"/>
        <v>3</v>
      </c>
      <c r="I4108" s="166">
        <f>+Exports!G4111</f>
        <v>20.329900000000002</v>
      </c>
      <c r="J4108" s="166">
        <f>+'ELAP_IPCO-APND'!D4111</f>
        <v>10.33798</v>
      </c>
      <c r="K4108" s="166">
        <f>+(ExportsELAP[[#This Row],[Exports kWh - MPT]]/1000)*ExportsELAP[[#This Row],[EIM Price]]</f>
        <v>0.210170099602</v>
      </c>
      <c r="L4108" s="167" t="str">
        <f>+INDEX(ECR_Hours!$I$12:$I$15,MATCH(ExportsELAP[[#This Row],[Date Prevailing]],ECR_Hours!$H$12:$H$15,1))</f>
        <v>S</v>
      </c>
      <c r="M4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09" spans="1:13" x14ac:dyDescent="0.25">
      <c r="A4109" s="164">
        <f>+Exports!A4112</f>
        <v>44733</v>
      </c>
      <c r="B4109" s="165">
        <f t="shared" si="256"/>
        <v>2022</v>
      </c>
      <c r="C4109" s="165">
        <f t="shared" si="257"/>
        <v>6</v>
      </c>
      <c r="D4109" s="165">
        <f t="shared" si="258"/>
        <v>21</v>
      </c>
      <c r="E4109" s="165">
        <f>+Exports!B4112</f>
        <v>4</v>
      </c>
      <c r="F4109" s="165">
        <f>+WEEKDAY(ExportsELAP[[#This Row],[Date Prevailing]],1)</f>
        <v>3</v>
      </c>
      <c r="G4109" s="165">
        <f>+COUNTIFS(ECR_Hours!$K$6:$K$7,ExportsELAP[[#This Row],[Date Prevailing]])</f>
        <v>0</v>
      </c>
      <c r="H4109" s="165">
        <f t="shared" si="259"/>
        <v>3</v>
      </c>
      <c r="I4109" s="166">
        <f>+Exports!G4112</f>
        <v>47.863499999999988</v>
      </c>
      <c r="J4109" s="166">
        <f>+'ELAP_IPCO-APND'!D4112</f>
        <v>12.05843</v>
      </c>
      <c r="K4109" s="166">
        <f>+(ExportsELAP[[#This Row],[Exports kWh - MPT]]/1000)*ExportsELAP[[#This Row],[EIM Price]]</f>
        <v>0.57715866430499985</v>
      </c>
      <c r="L4109" s="167" t="str">
        <f>+INDEX(ECR_Hours!$I$12:$I$15,MATCH(ExportsELAP[[#This Row],[Date Prevailing]],ECR_Hours!$H$12:$H$15,1))</f>
        <v>S</v>
      </c>
      <c r="M4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0" spans="1:13" x14ac:dyDescent="0.25">
      <c r="A4110" s="164">
        <f>+Exports!A4113</f>
        <v>44733</v>
      </c>
      <c r="B4110" s="165">
        <f t="shared" si="256"/>
        <v>2022</v>
      </c>
      <c r="C4110" s="165">
        <f t="shared" si="257"/>
        <v>6</v>
      </c>
      <c r="D4110" s="165">
        <f t="shared" si="258"/>
        <v>21</v>
      </c>
      <c r="E4110" s="165">
        <f>+Exports!B4113</f>
        <v>5</v>
      </c>
      <c r="F4110" s="165">
        <f>+WEEKDAY(ExportsELAP[[#This Row],[Date Prevailing]],1)</f>
        <v>3</v>
      </c>
      <c r="G4110" s="165">
        <f>+COUNTIFS(ECR_Hours!$K$6:$K$7,ExportsELAP[[#This Row],[Date Prevailing]])</f>
        <v>0</v>
      </c>
      <c r="H4110" s="165">
        <f t="shared" si="259"/>
        <v>3</v>
      </c>
      <c r="I4110" s="166">
        <f>+Exports!G4113</f>
        <v>46.744100000000003</v>
      </c>
      <c r="J4110" s="166">
        <f>+'ELAP_IPCO-APND'!D4113</f>
        <v>12.6839</v>
      </c>
      <c r="K4110" s="166">
        <f>+(ExportsELAP[[#This Row],[Exports kWh - MPT]]/1000)*ExportsELAP[[#This Row],[EIM Price]]</f>
        <v>0.59289748999000003</v>
      </c>
      <c r="L4110" s="167" t="str">
        <f>+INDEX(ECR_Hours!$I$12:$I$15,MATCH(ExportsELAP[[#This Row],[Date Prevailing]],ECR_Hours!$H$12:$H$15,1))</f>
        <v>S</v>
      </c>
      <c r="M4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1" spans="1:13" x14ac:dyDescent="0.25">
      <c r="A4111" s="164">
        <f>+Exports!A4114</f>
        <v>44733</v>
      </c>
      <c r="B4111" s="165">
        <f t="shared" si="256"/>
        <v>2022</v>
      </c>
      <c r="C4111" s="165">
        <f t="shared" si="257"/>
        <v>6</v>
      </c>
      <c r="D4111" s="165">
        <f t="shared" si="258"/>
        <v>21</v>
      </c>
      <c r="E4111" s="165">
        <f>+Exports!B4114</f>
        <v>6</v>
      </c>
      <c r="F4111" s="165">
        <f>+WEEKDAY(ExportsELAP[[#This Row],[Date Prevailing]],1)</f>
        <v>3</v>
      </c>
      <c r="G4111" s="165">
        <f>+COUNTIFS(ECR_Hours!$K$6:$K$7,ExportsELAP[[#This Row],[Date Prevailing]])</f>
        <v>0</v>
      </c>
      <c r="H4111" s="165">
        <f t="shared" si="259"/>
        <v>3</v>
      </c>
      <c r="I4111" s="166">
        <f>+Exports!G4114</f>
        <v>49.0184</v>
      </c>
      <c r="J4111" s="166">
        <f>+'ELAP_IPCO-APND'!D4114</f>
        <v>21.9146</v>
      </c>
      <c r="K4111" s="166">
        <f>+(ExportsELAP[[#This Row],[Exports kWh - MPT]]/1000)*ExportsELAP[[#This Row],[EIM Price]]</f>
        <v>1.07421862864</v>
      </c>
      <c r="L4111" s="167" t="str">
        <f>+INDEX(ECR_Hours!$I$12:$I$15,MATCH(ExportsELAP[[#This Row],[Date Prevailing]],ECR_Hours!$H$12:$H$15,1))</f>
        <v>S</v>
      </c>
      <c r="M4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2" spans="1:13" x14ac:dyDescent="0.25">
      <c r="A4112" s="164">
        <f>+Exports!A4115</f>
        <v>44733</v>
      </c>
      <c r="B4112" s="165">
        <f t="shared" si="256"/>
        <v>2022</v>
      </c>
      <c r="C4112" s="165">
        <f t="shared" si="257"/>
        <v>6</v>
      </c>
      <c r="D4112" s="165">
        <f t="shared" si="258"/>
        <v>21</v>
      </c>
      <c r="E4112" s="165">
        <f>+Exports!B4115</f>
        <v>7</v>
      </c>
      <c r="F4112" s="165">
        <f>+WEEKDAY(ExportsELAP[[#This Row],[Date Prevailing]],1)</f>
        <v>3</v>
      </c>
      <c r="G4112" s="165">
        <f>+COUNTIFS(ECR_Hours!$K$6:$K$7,ExportsELAP[[#This Row],[Date Prevailing]])</f>
        <v>0</v>
      </c>
      <c r="H4112" s="165">
        <f t="shared" si="259"/>
        <v>3</v>
      </c>
      <c r="I4112" s="166">
        <f>+Exports!G4115</f>
        <v>1216.0778</v>
      </c>
      <c r="J4112" s="166">
        <f>+'ELAP_IPCO-APND'!D4115</f>
        <v>33.088360000000002</v>
      </c>
      <c r="K4112" s="166">
        <f>+(ExportsELAP[[#This Row],[Exports kWh - MPT]]/1000)*ExportsELAP[[#This Row],[EIM Price]]</f>
        <v>40.238020034408002</v>
      </c>
      <c r="L4112" s="167" t="str">
        <f>+INDEX(ECR_Hours!$I$12:$I$15,MATCH(ExportsELAP[[#This Row],[Date Prevailing]],ECR_Hours!$H$12:$H$15,1))</f>
        <v>S</v>
      </c>
      <c r="M4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3" spans="1:13" x14ac:dyDescent="0.25">
      <c r="A4113" s="164">
        <f>+Exports!A4116</f>
        <v>44733</v>
      </c>
      <c r="B4113" s="165">
        <f t="shared" si="256"/>
        <v>2022</v>
      </c>
      <c r="C4113" s="165">
        <f t="shared" si="257"/>
        <v>6</v>
      </c>
      <c r="D4113" s="165">
        <f t="shared" si="258"/>
        <v>21</v>
      </c>
      <c r="E4113" s="165">
        <f>+Exports!B4116</f>
        <v>8</v>
      </c>
      <c r="F4113" s="165">
        <f>+WEEKDAY(ExportsELAP[[#This Row],[Date Prevailing]],1)</f>
        <v>3</v>
      </c>
      <c r="G4113" s="165">
        <f>+COUNTIFS(ECR_Hours!$K$6:$K$7,ExportsELAP[[#This Row],[Date Prevailing]])</f>
        <v>0</v>
      </c>
      <c r="H4113" s="165">
        <f t="shared" si="259"/>
        <v>3</v>
      </c>
      <c r="I4113" s="166">
        <f>+Exports!G4116</f>
        <v>6489.3040000000001</v>
      </c>
      <c r="J4113" s="166">
        <f>+'ELAP_IPCO-APND'!D4116</f>
        <v>40.172829999999998</v>
      </c>
      <c r="K4113" s="166">
        <f>+(ExportsELAP[[#This Row],[Exports kWh - MPT]]/1000)*ExportsELAP[[#This Row],[EIM Price]]</f>
        <v>260.69370641031998</v>
      </c>
      <c r="L4113" s="167" t="str">
        <f>+INDEX(ECR_Hours!$I$12:$I$15,MATCH(ExportsELAP[[#This Row],[Date Prevailing]],ECR_Hours!$H$12:$H$15,1))</f>
        <v>S</v>
      </c>
      <c r="M4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4" spans="1:13" x14ac:dyDescent="0.25">
      <c r="A4114" s="164">
        <f>+Exports!A4117</f>
        <v>44733</v>
      </c>
      <c r="B4114" s="165">
        <f t="shared" si="256"/>
        <v>2022</v>
      </c>
      <c r="C4114" s="165">
        <f t="shared" si="257"/>
        <v>6</v>
      </c>
      <c r="D4114" s="165">
        <f t="shared" si="258"/>
        <v>21</v>
      </c>
      <c r="E4114" s="165">
        <f>+Exports!B4117</f>
        <v>9</v>
      </c>
      <c r="F4114" s="165">
        <f>+WEEKDAY(ExportsELAP[[#This Row],[Date Prevailing]],1)</f>
        <v>3</v>
      </c>
      <c r="G4114" s="165">
        <f>+COUNTIFS(ECR_Hours!$K$6:$K$7,ExportsELAP[[#This Row],[Date Prevailing]])</f>
        <v>0</v>
      </c>
      <c r="H4114" s="165">
        <f t="shared" si="259"/>
        <v>3</v>
      </c>
      <c r="I4114" s="166">
        <f>+Exports!G4117</f>
        <v>15043.5409</v>
      </c>
      <c r="J4114" s="166">
        <f>+'ELAP_IPCO-APND'!D4117</f>
        <v>26.22373</v>
      </c>
      <c r="K4114" s="166">
        <f>+(ExportsELAP[[#This Row],[Exports kWh - MPT]]/1000)*ExportsELAP[[#This Row],[EIM Price]]</f>
        <v>394.49775480555701</v>
      </c>
      <c r="L4114" s="167" t="str">
        <f>+INDEX(ECR_Hours!$I$12:$I$15,MATCH(ExportsELAP[[#This Row],[Date Prevailing]],ECR_Hours!$H$12:$H$15,1))</f>
        <v>S</v>
      </c>
      <c r="M4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5" spans="1:13" x14ac:dyDescent="0.25">
      <c r="A4115" s="164">
        <f>+Exports!A4118</f>
        <v>44733</v>
      </c>
      <c r="B4115" s="165">
        <f t="shared" si="256"/>
        <v>2022</v>
      </c>
      <c r="C4115" s="165">
        <f t="shared" si="257"/>
        <v>6</v>
      </c>
      <c r="D4115" s="165">
        <f t="shared" si="258"/>
        <v>21</v>
      </c>
      <c r="E4115" s="165">
        <f>+Exports!B4118</f>
        <v>10</v>
      </c>
      <c r="F4115" s="165">
        <f>+WEEKDAY(ExportsELAP[[#This Row],[Date Prevailing]],1)</f>
        <v>3</v>
      </c>
      <c r="G4115" s="165">
        <f>+COUNTIFS(ECR_Hours!$K$6:$K$7,ExportsELAP[[#This Row],[Date Prevailing]])</f>
        <v>0</v>
      </c>
      <c r="H4115" s="165">
        <f t="shared" si="259"/>
        <v>3</v>
      </c>
      <c r="I4115" s="166">
        <f>+Exports!G4118</f>
        <v>26910.715600000003</v>
      </c>
      <c r="J4115" s="166">
        <f>+'ELAP_IPCO-APND'!D4118</f>
        <v>33.927230000000002</v>
      </c>
      <c r="K4115" s="166">
        <f>+(ExportsELAP[[#This Row],[Exports kWh - MPT]]/1000)*ExportsELAP[[#This Row],[EIM Price]]</f>
        <v>913.00603762578817</v>
      </c>
      <c r="L4115" s="167" t="str">
        <f>+INDEX(ECR_Hours!$I$12:$I$15,MATCH(ExportsELAP[[#This Row],[Date Prevailing]],ECR_Hours!$H$12:$H$15,1))</f>
        <v>S</v>
      </c>
      <c r="M4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6" spans="1:13" x14ac:dyDescent="0.25">
      <c r="A4116" s="164">
        <f>+Exports!A4119</f>
        <v>44733</v>
      </c>
      <c r="B4116" s="165">
        <f t="shared" si="256"/>
        <v>2022</v>
      </c>
      <c r="C4116" s="165">
        <f t="shared" si="257"/>
        <v>6</v>
      </c>
      <c r="D4116" s="165">
        <f t="shared" si="258"/>
        <v>21</v>
      </c>
      <c r="E4116" s="165">
        <f>+Exports!B4119</f>
        <v>11</v>
      </c>
      <c r="F4116" s="165">
        <f>+WEEKDAY(ExportsELAP[[#This Row],[Date Prevailing]],1)</f>
        <v>3</v>
      </c>
      <c r="G4116" s="165">
        <f>+COUNTIFS(ECR_Hours!$K$6:$K$7,ExportsELAP[[#This Row],[Date Prevailing]])</f>
        <v>0</v>
      </c>
      <c r="H4116" s="165">
        <f t="shared" si="259"/>
        <v>3</v>
      </c>
      <c r="I4116" s="166">
        <f>+Exports!G4119</f>
        <v>38254.604299999999</v>
      </c>
      <c r="J4116" s="166">
        <f>+'ELAP_IPCO-APND'!D4119</f>
        <v>20.382390000000001</v>
      </c>
      <c r="K4116" s="166">
        <f>+(ExportsELAP[[#This Row],[Exports kWh - MPT]]/1000)*ExportsELAP[[#This Row],[EIM Price]]</f>
        <v>779.720264138277</v>
      </c>
      <c r="L4116" s="167" t="str">
        <f>+INDEX(ECR_Hours!$I$12:$I$15,MATCH(ExportsELAP[[#This Row],[Date Prevailing]],ECR_Hours!$H$12:$H$15,1))</f>
        <v>S</v>
      </c>
      <c r="M4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7" spans="1:13" x14ac:dyDescent="0.25">
      <c r="A4117" s="164">
        <f>+Exports!A4120</f>
        <v>44733</v>
      </c>
      <c r="B4117" s="165">
        <f t="shared" si="256"/>
        <v>2022</v>
      </c>
      <c r="C4117" s="165">
        <f t="shared" si="257"/>
        <v>6</v>
      </c>
      <c r="D4117" s="165">
        <f t="shared" si="258"/>
        <v>21</v>
      </c>
      <c r="E4117" s="165">
        <f>+Exports!B4120</f>
        <v>12</v>
      </c>
      <c r="F4117" s="165">
        <f>+WEEKDAY(ExportsELAP[[#This Row],[Date Prevailing]],1)</f>
        <v>3</v>
      </c>
      <c r="G4117" s="165">
        <f>+COUNTIFS(ECR_Hours!$K$6:$K$7,ExportsELAP[[#This Row],[Date Prevailing]])</f>
        <v>0</v>
      </c>
      <c r="H4117" s="165">
        <f t="shared" si="259"/>
        <v>3</v>
      </c>
      <c r="I4117" s="166">
        <f>+Exports!G4120</f>
        <v>46201.632600000004</v>
      </c>
      <c r="J4117" s="166">
        <f>+'ELAP_IPCO-APND'!D4120</f>
        <v>35.917639999999999</v>
      </c>
      <c r="K4117" s="166">
        <f>+(ExportsELAP[[#This Row],[Exports kWh - MPT]]/1000)*ExportsELAP[[#This Row],[EIM Price]]</f>
        <v>1659.4536071390642</v>
      </c>
      <c r="L4117" s="167" t="str">
        <f>+INDEX(ECR_Hours!$I$12:$I$15,MATCH(ExportsELAP[[#This Row],[Date Prevailing]],ECR_Hours!$H$12:$H$15,1))</f>
        <v>S</v>
      </c>
      <c r="M4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8" spans="1:13" x14ac:dyDescent="0.25">
      <c r="A4118" s="164">
        <f>+Exports!A4121</f>
        <v>44733</v>
      </c>
      <c r="B4118" s="165">
        <f t="shared" si="256"/>
        <v>2022</v>
      </c>
      <c r="C4118" s="165">
        <f t="shared" si="257"/>
        <v>6</v>
      </c>
      <c r="D4118" s="165">
        <f t="shared" si="258"/>
        <v>21</v>
      </c>
      <c r="E4118" s="165">
        <f>+Exports!B4121</f>
        <v>13</v>
      </c>
      <c r="F4118" s="165">
        <f>+WEEKDAY(ExportsELAP[[#This Row],[Date Prevailing]],1)</f>
        <v>3</v>
      </c>
      <c r="G4118" s="165">
        <f>+COUNTIFS(ECR_Hours!$K$6:$K$7,ExportsELAP[[#This Row],[Date Prevailing]])</f>
        <v>0</v>
      </c>
      <c r="H4118" s="165">
        <f t="shared" si="259"/>
        <v>3</v>
      </c>
      <c r="I4118" s="166">
        <f>+Exports!G4121</f>
        <v>50658.827500000007</v>
      </c>
      <c r="J4118" s="166">
        <f>+'ELAP_IPCO-APND'!D4121</f>
        <v>48.775350000000003</v>
      </c>
      <c r="K4118" s="166">
        <f>+(ExportsELAP[[#This Row],[Exports kWh - MPT]]/1000)*ExportsELAP[[#This Row],[EIM Price]]</f>
        <v>2470.9020419021253</v>
      </c>
      <c r="L4118" s="167" t="str">
        <f>+INDEX(ECR_Hours!$I$12:$I$15,MATCH(ExportsELAP[[#This Row],[Date Prevailing]],ECR_Hours!$H$12:$H$15,1))</f>
        <v>S</v>
      </c>
      <c r="M4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19" spans="1:13" x14ac:dyDescent="0.25">
      <c r="A4119" s="164">
        <f>+Exports!A4122</f>
        <v>44733</v>
      </c>
      <c r="B4119" s="165">
        <f t="shared" si="256"/>
        <v>2022</v>
      </c>
      <c r="C4119" s="165">
        <f t="shared" si="257"/>
        <v>6</v>
      </c>
      <c r="D4119" s="165">
        <f t="shared" si="258"/>
        <v>21</v>
      </c>
      <c r="E4119" s="165">
        <f>+Exports!B4122</f>
        <v>14</v>
      </c>
      <c r="F4119" s="165">
        <f>+WEEKDAY(ExportsELAP[[#This Row],[Date Prevailing]],1)</f>
        <v>3</v>
      </c>
      <c r="G4119" s="165">
        <f>+COUNTIFS(ECR_Hours!$K$6:$K$7,ExportsELAP[[#This Row],[Date Prevailing]])</f>
        <v>0</v>
      </c>
      <c r="H4119" s="165">
        <f t="shared" si="259"/>
        <v>3</v>
      </c>
      <c r="I4119" s="166">
        <f>+Exports!G4122</f>
        <v>51772.454599999997</v>
      </c>
      <c r="J4119" s="166">
        <f>+'ELAP_IPCO-APND'!D4122</f>
        <v>65.49006</v>
      </c>
      <c r="K4119" s="166">
        <f>+(ExportsELAP[[#This Row],[Exports kWh - MPT]]/1000)*ExportsELAP[[#This Row],[EIM Price]]</f>
        <v>3390.5811581012758</v>
      </c>
      <c r="L4119" s="167" t="str">
        <f>+INDEX(ECR_Hours!$I$12:$I$15,MATCH(ExportsELAP[[#This Row],[Date Prevailing]],ECR_Hours!$H$12:$H$15,1))</f>
        <v>S</v>
      </c>
      <c r="M4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20" spans="1:13" x14ac:dyDescent="0.25">
      <c r="A4120" s="164">
        <f>+Exports!A4123</f>
        <v>44733</v>
      </c>
      <c r="B4120" s="165">
        <f t="shared" si="256"/>
        <v>2022</v>
      </c>
      <c r="C4120" s="165">
        <f t="shared" si="257"/>
        <v>6</v>
      </c>
      <c r="D4120" s="165">
        <f t="shared" si="258"/>
        <v>21</v>
      </c>
      <c r="E4120" s="165">
        <f>+Exports!B4123</f>
        <v>15</v>
      </c>
      <c r="F4120" s="165">
        <f>+WEEKDAY(ExportsELAP[[#This Row],[Date Prevailing]],1)</f>
        <v>3</v>
      </c>
      <c r="G4120" s="165">
        <f>+COUNTIFS(ECR_Hours!$K$6:$K$7,ExportsELAP[[#This Row],[Date Prevailing]])</f>
        <v>0</v>
      </c>
      <c r="H4120" s="165">
        <f t="shared" si="259"/>
        <v>3</v>
      </c>
      <c r="I4120" s="166">
        <f>+Exports!G4123</f>
        <v>50067.340700000001</v>
      </c>
      <c r="J4120" s="166">
        <f>+'ELAP_IPCO-APND'!D4123</f>
        <v>54.007550000000002</v>
      </c>
      <c r="K4120" s="166">
        <f>+(ExportsELAP[[#This Row],[Exports kWh - MPT]]/1000)*ExportsELAP[[#This Row],[EIM Price]]</f>
        <v>2704.0144062222853</v>
      </c>
      <c r="L4120" s="167" t="str">
        <f>+INDEX(ECR_Hours!$I$12:$I$15,MATCH(ExportsELAP[[#This Row],[Date Prevailing]],ECR_Hours!$H$12:$H$15,1))</f>
        <v>S</v>
      </c>
      <c r="M4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21" spans="1:13" x14ac:dyDescent="0.25">
      <c r="A4121" s="164">
        <f>+Exports!A4124</f>
        <v>44733</v>
      </c>
      <c r="B4121" s="165">
        <f t="shared" si="256"/>
        <v>2022</v>
      </c>
      <c r="C4121" s="165">
        <f t="shared" si="257"/>
        <v>6</v>
      </c>
      <c r="D4121" s="165">
        <f t="shared" si="258"/>
        <v>21</v>
      </c>
      <c r="E4121" s="165">
        <f>+Exports!B4124</f>
        <v>16</v>
      </c>
      <c r="F4121" s="165">
        <f>+WEEKDAY(ExportsELAP[[#This Row],[Date Prevailing]],1)</f>
        <v>3</v>
      </c>
      <c r="G4121" s="165">
        <f>+COUNTIFS(ECR_Hours!$K$6:$K$7,ExportsELAP[[#This Row],[Date Prevailing]])</f>
        <v>0</v>
      </c>
      <c r="H4121" s="165">
        <f t="shared" si="259"/>
        <v>3</v>
      </c>
      <c r="I4121" s="166">
        <f>+Exports!G4124</f>
        <v>45228.824800000009</v>
      </c>
      <c r="J4121" s="166">
        <f>+'ELAP_IPCO-APND'!D4124</f>
        <v>57.384459999999997</v>
      </c>
      <c r="K4121" s="166">
        <f>+(ExportsELAP[[#This Row],[Exports kWh - MPT]]/1000)*ExportsELAP[[#This Row],[EIM Price]]</f>
        <v>2595.4316875826084</v>
      </c>
      <c r="L4121" s="167" t="str">
        <f>+INDEX(ECR_Hours!$I$12:$I$15,MATCH(ExportsELAP[[#This Row],[Date Prevailing]],ECR_Hours!$H$12:$H$15,1))</f>
        <v>S</v>
      </c>
      <c r="M4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2" spans="1:13" x14ac:dyDescent="0.25">
      <c r="A4122" s="164">
        <f>+Exports!A4125</f>
        <v>44733</v>
      </c>
      <c r="B4122" s="165">
        <f t="shared" si="256"/>
        <v>2022</v>
      </c>
      <c r="C4122" s="165">
        <f t="shared" si="257"/>
        <v>6</v>
      </c>
      <c r="D4122" s="165">
        <f t="shared" si="258"/>
        <v>21</v>
      </c>
      <c r="E4122" s="165">
        <f>+Exports!B4125</f>
        <v>17</v>
      </c>
      <c r="F4122" s="165">
        <f>+WEEKDAY(ExportsELAP[[#This Row],[Date Prevailing]],1)</f>
        <v>3</v>
      </c>
      <c r="G4122" s="165">
        <f>+COUNTIFS(ECR_Hours!$K$6:$K$7,ExportsELAP[[#This Row],[Date Prevailing]])</f>
        <v>0</v>
      </c>
      <c r="H4122" s="165">
        <f t="shared" si="259"/>
        <v>3</v>
      </c>
      <c r="I4122" s="166">
        <f>+Exports!G4125</f>
        <v>36803.418300000005</v>
      </c>
      <c r="J4122" s="166">
        <f>+'ELAP_IPCO-APND'!D4125</f>
        <v>54.627699999999997</v>
      </c>
      <c r="K4122" s="166">
        <f>+(ExportsELAP[[#This Row],[Exports kWh - MPT]]/1000)*ExportsELAP[[#This Row],[EIM Price]]</f>
        <v>2010.4860938669101</v>
      </c>
      <c r="L4122" s="167" t="str">
        <f>+INDEX(ECR_Hours!$I$12:$I$15,MATCH(ExportsELAP[[#This Row],[Date Prevailing]],ECR_Hours!$H$12:$H$15,1))</f>
        <v>S</v>
      </c>
      <c r="M4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3" spans="1:13" x14ac:dyDescent="0.25">
      <c r="A4123" s="164">
        <f>+Exports!A4126</f>
        <v>44733</v>
      </c>
      <c r="B4123" s="165">
        <f t="shared" si="256"/>
        <v>2022</v>
      </c>
      <c r="C4123" s="165">
        <f t="shared" si="257"/>
        <v>6</v>
      </c>
      <c r="D4123" s="165">
        <f t="shared" si="258"/>
        <v>21</v>
      </c>
      <c r="E4123" s="165">
        <f>+Exports!B4126</f>
        <v>18</v>
      </c>
      <c r="F4123" s="165">
        <f>+WEEKDAY(ExportsELAP[[#This Row],[Date Prevailing]],1)</f>
        <v>3</v>
      </c>
      <c r="G4123" s="165">
        <f>+COUNTIFS(ECR_Hours!$K$6:$K$7,ExportsELAP[[#This Row],[Date Prevailing]])</f>
        <v>0</v>
      </c>
      <c r="H4123" s="165">
        <f t="shared" si="259"/>
        <v>3</v>
      </c>
      <c r="I4123" s="166">
        <f>+Exports!G4126</f>
        <v>25948.381000000001</v>
      </c>
      <c r="J4123" s="166">
        <f>+'ELAP_IPCO-APND'!D4126</f>
        <v>49.358280000000001</v>
      </c>
      <c r="K4123" s="166">
        <f>+(ExportsELAP[[#This Row],[Exports kWh - MPT]]/1000)*ExportsELAP[[#This Row],[EIM Price]]</f>
        <v>1280.7674549446801</v>
      </c>
      <c r="L4123" s="167" t="str">
        <f>+INDEX(ECR_Hours!$I$12:$I$15,MATCH(ExportsELAP[[#This Row],[Date Prevailing]],ECR_Hours!$H$12:$H$15,1))</f>
        <v>S</v>
      </c>
      <c r="M4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4" spans="1:13" x14ac:dyDescent="0.25">
      <c r="A4124" s="164">
        <f>+Exports!A4127</f>
        <v>44733</v>
      </c>
      <c r="B4124" s="165">
        <f t="shared" si="256"/>
        <v>2022</v>
      </c>
      <c r="C4124" s="165">
        <f t="shared" si="257"/>
        <v>6</v>
      </c>
      <c r="D4124" s="165">
        <f t="shared" si="258"/>
        <v>21</v>
      </c>
      <c r="E4124" s="165">
        <f>+Exports!B4127</f>
        <v>19</v>
      </c>
      <c r="F4124" s="165">
        <f>+WEEKDAY(ExportsELAP[[#This Row],[Date Prevailing]],1)</f>
        <v>3</v>
      </c>
      <c r="G4124" s="165">
        <f>+COUNTIFS(ECR_Hours!$K$6:$K$7,ExportsELAP[[#This Row],[Date Prevailing]])</f>
        <v>0</v>
      </c>
      <c r="H4124" s="165">
        <f t="shared" si="259"/>
        <v>3</v>
      </c>
      <c r="I4124" s="166">
        <f>+Exports!G4127</f>
        <v>15423.244200000001</v>
      </c>
      <c r="J4124" s="166">
        <f>+'ELAP_IPCO-APND'!D4127</f>
        <v>37.875529999999998</v>
      </c>
      <c r="K4124" s="166">
        <f>+(ExportsELAP[[#This Row],[Exports kWh - MPT]]/1000)*ExportsELAP[[#This Row],[EIM Price]]</f>
        <v>584.16354839442602</v>
      </c>
      <c r="L4124" s="167" t="str">
        <f>+INDEX(ECR_Hours!$I$12:$I$15,MATCH(ExportsELAP[[#This Row],[Date Prevailing]],ECR_Hours!$H$12:$H$15,1))</f>
        <v>S</v>
      </c>
      <c r="M4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5" spans="1:13" x14ac:dyDescent="0.25">
      <c r="A4125" s="164">
        <f>+Exports!A4128</f>
        <v>44733</v>
      </c>
      <c r="B4125" s="165">
        <f t="shared" si="256"/>
        <v>2022</v>
      </c>
      <c r="C4125" s="165">
        <f t="shared" si="257"/>
        <v>6</v>
      </c>
      <c r="D4125" s="165">
        <f t="shared" si="258"/>
        <v>21</v>
      </c>
      <c r="E4125" s="165">
        <f>+Exports!B4128</f>
        <v>20</v>
      </c>
      <c r="F4125" s="165">
        <f>+WEEKDAY(ExportsELAP[[#This Row],[Date Prevailing]],1)</f>
        <v>3</v>
      </c>
      <c r="G4125" s="165">
        <f>+COUNTIFS(ECR_Hours!$K$6:$K$7,ExportsELAP[[#This Row],[Date Prevailing]])</f>
        <v>0</v>
      </c>
      <c r="H4125" s="165">
        <f t="shared" si="259"/>
        <v>3</v>
      </c>
      <c r="I4125" s="166">
        <f>+Exports!G4128</f>
        <v>7532.7440999999999</v>
      </c>
      <c r="J4125" s="166">
        <f>+'ELAP_IPCO-APND'!D4128</f>
        <v>31.320139999999999</v>
      </c>
      <c r="K4125" s="166">
        <f>+(ExportsELAP[[#This Row],[Exports kWh - MPT]]/1000)*ExportsELAP[[#This Row],[EIM Price]]</f>
        <v>235.92659979617397</v>
      </c>
      <c r="L4125" s="167" t="str">
        <f>+INDEX(ECR_Hours!$I$12:$I$15,MATCH(ExportsELAP[[#This Row],[Date Prevailing]],ECR_Hours!$H$12:$H$15,1))</f>
        <v>S</v>
      </c>
      <c r="M4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6" spans="1:13" x14ac:dyDescent="0.25">
      <c r="A4126" s="164">
        <f>+Exports!A4129</f>
        <v>44733</v>
      </c>
      <c r="B4126" s="165">
        <f t="shared" si="256"/>
        <v>2022</v>
      </c>
      <c r="C4126" s="165">
        <f t="shared" si="257"/>
        <v>6</v>
      </c>
      <c r="D4126" s="165">
        <f t="shared" si="258"/>
        <v>21</v>
      </c>
      <c r="E4126" s="165">
        <f>+Exports!B4129</f>
        <v>21</v>
      </c>
      <c r="F4126" s="165">
        <f>+WEEKDAY(ExportsELAP[[#This Row],[Date Prevailing]],1)</f>
        <v>3</v>
      </c>
      <c r="G4126" s="165">
        <f>+COUNTIFS(ECR_Hours!$K$6:$K$7,ExportsELAP[[#This Row],[Date Prevailing]])</f>
        <v>0</v>
      </c>
      <c r="H4126" s="165">
        <f t="shared" si="259"/>
        <v>3</v>
      </c>
      <c r="I4126" s="166">
        <f>+Exports!G4129</f>
        <v>2694.9578999999999</v>
      </c>
      <c r="J4126" s="166">
        <f>+'ELAP_IPCO-APND'!D4129</f>
        <v>30.117519999999999</v>
      </c>
      <c r="K4126" s="166">
        <f>+(ExportsELAP[[#This Row],[Exports kWh - MPT]]/1000)*ExportsELAP[[#This Row],[EIM Price]]</f>
        <v>81.165448452408</v>
      </c>
      <c r="L4126" s="167" t="str">
        <f>+INDEX(ECR_Hours!$I$12:$I$15,MATCH(ExportsELAP[[#This Row],[Date Prevailing]],ECR_Hours!$H$12:$H$15,1))</f>
        <v>S</v>
      </c>
      <c r="M4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7" spans="1:13" x14ac:dyDescent="0.25">
      <c r="A4127" s="164">
        <f>+Exports!A4130</f>
        <v>44733</v>
      </c>
      <c r="B4127" s="165">
        <f t="shared" si="256"/>
        <v>2022</v>
      </c>
      <c r="C4127" s="165">
        <f t="shared" si="257"/>
        <v>6</v>
      </c>
      <c r="D4127" s="165">
        <f t="shared" si="258"/>
        <v>21</v>
      </c>
      <c r="E4127" s="165">
        <f>+Exports!B4130</f>
        <v>22</v>
      </c>
      <c r="F4127" s="165">
        <f>+WEEKDAY(ExportsELAP[[#This Row],[Date Prevailing]],1)</f>
        <v>3</v>
      </c>
      <c r="G4127" s="165">
        <f>+COUNTIFS(ECR_Hours!$K$6:$K$7,ExportsELAP[[#This Row],[Date Prevailing]])</f>
        <v>0</v>
      </c>
      <c r="H4127" s="165">
        <f t="shared" si="259"/>
        <v>3</v>
      </c>
      <c r="I4127" s="166">
        <f>+Exports!G4130</f>
        <v>98.945099999999996</v>
      </c>
      <c r="J4127" s="166">
        <f>+'ELAP_IPCO-APND'!D4130</f>
        <v>25.123270000000002</v>
      </c>
      <c r="K4127" s="166">
        <f>+(ExportsELAP[[#This Row],[Exports kWh - MPT]]/1000)*ExportsELAP[[#This Row],[EIM Price]]</f>
        <v>2.4858244624769998</v>
      </c>
      <c r="L4127" s="167" t="str">
        <f>+INDEX(ECR_Hours!$I$12:$I$15,MATCH(ExportsELAP[[#This Row],[Date Prevailing]],ECR_Hours!$H$12:$H$15,1))</f>
        <v>S</v>
      </c>
      <c r="M4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8" spans="1:13" x14ac:dyDescent="0.25">
      <c r="A4128" s="164">
        <f>+Exports!A4131</f>
        <v>44733</v>
      </c>
      <c r="B4128" s="165">
        <f t="shared" si="256"/>
        <v>2022</v>
      </c>
      <c r="C4128" s="165">
        <f t="shared" si="257"/>
        <v>6</v>
      </c>
      <c r="D4128" s="165">
        <f t="shared" si="258"/>
        <v>21</v>
      </c>
      <c r="E4128" s="165">
        <f>+Exports!B4131</f>
        <v>23</v>
      </c>
      <c r="F4128" s="165">
        <f>+WEEKDAY(ExportsELAP[[#This Row],[Date Prevailing]],1)</f>
        <v>3</v>
      </c>
      <c r="G4128" s="165">
        <f>+COUNTIFS(ECR_Hours!$K$6:$K$7,ExportsELAP[[#This Row],[Date Prevailing]])</f>
        <v>0</v>
      </c>
      <c r="H4128" s="165">
        <f t="shared" si="259"/>
        <v>3</v>
      </c>
      <c r="I4128" s="166">
        <f>+Exports!G4131</f>
        <v>18.493600000000001</v>
      </c>
      <c r="J4128" s="166">
        <f>+'ELAP_IPCO-APND'!D4131</f>
        <v>20.410049999999998</v>
      </c>
      <c r="K4128" s="166">
        <f>+(ExportsELAP[[#This Row],[Exports kWh - MPT]]/1000)*ExportsELAP[[#This Row],[EIM Price]]</f>
        <v>0.37745530067999999</v>
      </c>
      <c r="L4128" s="167" t="str">
        <f>+INDEX(ECR_Hours!$I$12:$I$15,MATCH(ExportsELAP[[#This Row],[Date Prevailing]],ECR_Hours!$H$12:$H$15,1))</f>
        <v>S</v>
      </c>
      <c r="M4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29" spans="1:13" x14ac:dyDescent="0.25">
      <c r="A4129" s="164">
        <f>+Exports!A4132</f>
        <v>44733</v>
      </c>
      <c r="B4129" s="165">
        <f t="shared" si="256"/>
        <v>2022</v>
      </c>
      <c r="C4129" s="165">
        <f t="shared" si="257"/>
        <v>6</v>
      </c>
      <c r="D4129" s="165">
        <f t="shared" si="258"/>
        <v>21</v>
      </c>
      <c r="E4129" s="165">
        <f>+Exports!B4132</f>
        <v>24</v>
      </c>
      <c r="F4129" s="165">
        <f>+WEEKDAY(ExportsELAP[[#This Row],[Date Prevailing]],1)</f>
        <v>3</v>
      </c>
      <c r="G4129" s="165">
        <f>+COUNTIFS(ECR_Hours!$K$6:$K$7,ExportsELAP[[#This Row],[Date Prevailing]])</f>
        <v>0</v>
      </c>
      <c r="H4129" s="165">
        <f t="shared" si="259"/>
        <v>3</v>
      </c>
      <c r="I4129" s="166">
        <f>+Exports!G4132</f>
        <v>17.584400000000002</v>
      </c>
      <c r="J4129" s="166">
        <f>+'ELAP_IPCO-APND'!D4132</f>
        <v>41.356409999999997</v>
      </c>
      <c r="K4129" s="166">
        <f>+(ExportsELAP[[#This Row],[Exports kWh - MPT]]/1000)*ExportsELAP[[#This Row],[EIM Price]]</f>
        <v>0.72722765600400008</v>
      </c>
      <c r="L4129" s="167" t="str">
        <f>+INDEX(ECR_Hours!$I$12:$I$15,MATCH(ExportsELAP[[#This Row],[Date Prevailing]],ECR_Hours!$H$12:$H$15,1))</f>
        <v>S</v>
      </c>
      <c r="M4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0" spans="1:13" x14ac:dyDescent="0.25">
      <c r="A4130" s="164">
        <f>+Exports!A4133</f>
        <v>44734</v>
      </c>
      <c r="B4130" s="165">
        <f t="shared" si="256"/>
        <v>2022</v>
      </c>
      <c r="C4130" s="165">
        <f t="shared" si="257"/>
        <v>6</v>
      </c>
      <c r="D4130" s="165">
        <f t="shared" si="258"/>
        <v>22</v>
      </c>
      <c r="E4130" s="165">
        <f>+Exports!B4133</f>
        <v>1</v>
      </c>
      <c r="F4130" s="165">
        <f>+WEEKDAY(ExportsELAP[[#This Row],[Date Prevailing]],1)</f>
        <v>4</v>
      </c>
      <c r="G4130" s="165">
        <f>+COUNTIFS(ECR_Hours!$K$6:$K$7,ExportsELAP[[#This Row],[Date Prevailing]])</f>
        <v>0</v>
      </c>
      <c r="H4130" s="165">
        <f t="shared" si="259"/>
        <v>4</v>
      </c>
      <c r="I4130" s="166">
        <f>+Exports!G4133</f>
        <v>16.2972</v>
      </c>
      <c r="J4130" s="166">
        <f>+'ELAP_IPCO-APND'!D4133</f>
        <v>-14.38888</v>
      </c>
      <c r="K4130" s="166">
        <f>+(ExportsELAP[[#This Row],[Exports kWh - MPT]]/1000)*ExportsELAP[[#This Row],[EIM Price]]</f>
        <v>-0.23449845513600001</v>
      </c>
      <c r="L4130" s="167" t="str">
        <f>+INDEX(ECR_Hours!$I$12:$I$15,MATCH(ExportsELAP[[#This Row],[Date Prevailing]],ECR_Hours!$H$12:$H$15,1))</f>
        <v>S</v>
      </c>
      <c r="M4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1" spans="1:13" x14ac:dyDescent="0.25">
      <c r="A4131" s="164">
        <f>+Exports!A4134</f>
        <v>44734</v>
      </c>
      <c r="B4131" s="165">
        <f t="shared" si="256"/>
        <v>2022</v>
      </c>
      <c r="C4131" s="165">
        <f t="shared" si="257"/>
        <v>6</v>
      </c>
      <c r="D4131" s="165">
        <f t="shared" si="258"/>
        <v>22</v>
      </c>
      <c r="E4131" s="165">
        <f>+Exports!B4134</f>
        <v>2</v>
      </c>
      <c r="F4131" s="165">
        <f>+WEEKDAY(ExportsELAP[[#This Row],[Date Prevailing]],1)</f>
        <v>4</v>
      </c>
      <c r="G4131" s="165">
        <f>+COUNTIFS(ECR_Hours!$K$6:$K$7,ExportsELAP[[#This Row],[Date Prevailing]])</f>
        <v>0</v>
      </c>
      <c r="H4131" s="165">
        <f t="shared" si="259"/>
        <v>4</v>
      </c>
      <c r="I4131" s="166">
        <f>+Exports!G4134</f>
        <v>16.579599999999999</v>
      </c>
      <c r="J4131" s="166">
        <f>+'ELAP_IPCO-APND'!D4134</f>
        <v>0.66810000000000003</v>
      </c>
      <c r="K4131" s="166">
        <f>+(ExportsELAP[[#This Row],[Exports kWh - MPT]]/1000)*ExportsELAP[[#This Row],[EIM Price]]</f>
        <v>1.107683076E-2</v>
      </c>
      <c r="L4131" s="167" t="str">
        <f>+INDEX(ECR_Hours!$I$12:$I$15,MATCH(ExportsELAP[[#This Row],[Date Prevailing]],ECR_Hours!$H$12:$H$15,1))</f>
        <v>S</v>
      </c>
      <c r="M4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2" spans="1:13" x14ac:dyDescent="0.25">
      <c r="A4132" s="164">
        <f>+Exports!A4135</f>
        <v>44734</v>
      </c>
      <c r="B4132" s="165">
        <f t="shared" si="256"/>
        <v>2022</v>
      </c>
      <c r="C4132" s="165">
        <f t="shared" si="257"/>
        <v>6</v>
      </c>
      <c r="D4132" s="165">
        <f t="shared" si="258"/>
        <v>22</v>
      </c>
      <c r="E4132" s="165">
        <f>+Exports!B4135</f>
        <v>3</v>
      </c>
      <c r="F4132" s="165">
        <f>+WEEKDAY(ExportsELAP[[#This Row],[Date Prevailing]],1)</f>
        <v>4</v>
      </c>
      <c r="G4132" s="165">
        <f>+COUNTIFS(ECR_Hours!$K$6:$K$7,ExportsELAP[[#This Row],[Date Prevailing]])</f>
        <v>0</v>
      </c>
      <c r="H4132" s="165">
        <f t="shared" si="259"/>
        <v>4</v>
      </c>
      <c r="I4132" s="166">
        <f>+Exports!G4135</f>
        <v>17.002099999999999</v>
      </c>
      <c r="J4132" s="166">
        <f>+'ELAP_IPCO-APND'!D4135</f>
        <v>9.2097800000000003</v>
      </c>
      <c r="K4132" s="166">
        <f>+(ExportsELAP[[#This Row],[Exports kWh - MPT]]/1000)*ExportsELAP[[#This Row],[EIM Price]]</f>
        <v>0.156585600538</v>
      </c>
      <c r="L4132" s="167" t="str">
        <f>+INDEX(ECR_Hours!$I$12:$I$15,MATCH(ExportsELAP[[#This Row],[Date Prevailing]],ECR_Hours!$H$12:$H$15,1))</f>
        <v>S</v>
      </c>
      <c r="M4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3" spans="1:13" x14ac:dyDescent="0.25">
      <c r="A4133" s="164">
        <f>+Exports!A4136</f>
        <v>44734</v>
      </c>
      <c r="B4133" s="165">
        <f t="shared" si="256"/>
        <v>2022</v>
      </c>
      <c r="C4133" s="165">
        <f t="shared" si="257"/>
        <v>6</v>
      </c>
      <c r="D4133" s="165">
        <f t="shared" si="258"/>
        <v>22</v>
      </c>
      <c r="E4133" s="165">
        <f>+Exports!B4136</f>
        <v>4</v>
      </c>
      <c r="F4133" s="165">
        <f>+WEEKDAY(ExportsELAP[[#This Row],[Date Prevailing]],1)</f>
        <v>4</v>
      </c>
      <c r="G4133" s="165">
        <f>+COUNTIFS(ECR_Hours!$K$6:$K$7,ExportsELAP[[#This Row],[Date Prevailing]])</f>
        <v>0</v>
      </c>
      <c r="H4133" s="165">
        <f t="shared" si="259"/>
        <v>4</v>
      </c>
      <c r="I4133" s="166">
        <f>+Exports!G4136</f>
        <v>39.180999999999983</v>
      </c>
      <c r="J4133" s="166">
        <f>+'ELAP_IPCO-APND'!D4136</f>
        <v>9.8669399999999996</v>
      </c>
      <c r="K4133" s="166">
        <f>+(ExportsELAP[[#This Row],[Exports kWh - MPT]]/1000)*ExportsELAP[[#This Row],[EIM Price]]</f>
        <v>0.38659657613999976</v>
      </c>
      <c r="L4133" s="167" t="str">
        <f>+INDEX(ECR_Hours!$I$12:$I$15,MATCH(ExportsELAP[[#This Row],[Date Prevailing]],ECR_Hours!$H$12:$H$15,1))</f>
        <v>S</v>
      </c>
      <c r="M4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4" spans="1:13" x14ac:dyDescent="0.25">
      <c r="A4134" s="164">
        <f>+Exports!A4137</f>
        <v>44734</v>
      </c>
      <c r="B4134" s="165">
        <f t="shared" si="256"/>
        <v>2022</v>
      </c>
      <c r="C4134" s="165">
        <f t="shared" si="257"/>
        <v>6</v>
      </c>
      <c r="D4134" s="165">
        <f t="shared" si="258"/>
        <v>22</v>
      </c>
      <c r="E4134" s="165">
        <f>+Exports!B4137</f>
        <v>5</v>
      </c>
      <c r="F4134" s="165">
        <f>+WEEKDAY(ExportsELAP[[#This Row],[Date Prevailing]],1)</f>
        <v>4</v>
      </c>
      <c r="G4134" s="165">
        <f>+COUNTIFS(ECR_Hours!$K$6:$K$7,ExportsELAP[[#This Row],[Date Prevailing]])</f>
        <v>0</v>
      </c>
      <c r="H4134" s="165">
        <f t="shared" si="259"/>
        <v>4</v>
      </c>
      <c r="I4134" s="166">
        <f>+Exports!G4137</f>
        <v>43.412599999999998</v>
      </c>
      <c r="J4134" s="166">
        <f>+'ELAP_IPCO-APND'!D4137</f>
        <v>11.832610000000001</v>
      </c>
      <c r="K4134" s="166">
        <f>+(ExportsELAP[[#This Row],[Exports kWh - MPT]]/1000)*ExportsELAP[[#This Row],[EIM Price]]</f>
        <v>0.513684364886</v>
      </c>
      <c r="L4134" s="167" t="str">
        <f>+INDEX(ECR_Hours!$I$12:$I$15,MATCH(ExportsELAP[[#This Row],[Date Prevailing]],ECR_Hours!$H$12:$H$15,1))</f>
        <v>S</v>
      </c>
      <c r="M4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5" spans="1:13" x14ac:dyDescent="0.25">
      <c r="A4135" s="164">
        <f>+Exports!A4138</f>
        <v>44734</v>
      </c>
      <c r="B4135" s="165">
        <f t="shared" si="256"/>
        <v>2022</v>
      </c>
      <c r="C4135" s="165">
        <f t="shared" si="257"/>
        <v>6</v>
      </c>
      <c r="D4135" s="165">
        <f t="shared" si="258"/>
        <v>22</v>
      </c>
      <c r="E4135" s="165">
        <f>+Exports!B4138</f>
        <v>6</v>
      </c>
      <c r="F4135" s="165">
        <f>+WEEKDAY(ExportsELAP[[#This Row],[Date Prevailing]],1)</f>
        <v>4</v>
      </c>
      <c r="G4135" s="165">
        <f>+COUNTIFS(ECR_Hours!$K$6:$K$7,ExportsELAP[[#This Row],[Date Prevailing]])</f>
        <v>0</v>
      </c>
      <c r="H4135" s="165">
        <f t="shared" si="259"/>
        <v>4</v>
      </c>
      <c r="I4135" s="166">
        <f>+Exports!G4138</f>
        <v>40.131799999999991</v>
      </c>
      <c r="J4135" s="166">
        <f>+'ELAP_IPCO-APND'!D4138</f>
        <v>8.1809700000000003</v>
      </c>
      <c r="K4135" s="166">
        <f>+(ExportsELAP[[#This Row],[Exports kWh - MPT]]/1000)*ExportsELAP[[#This Row],[EIM Price]]</f>
        <v>0.32831705184599991</v>
      </c>
      <c r="L4135" s="167" t="str">
        <f>+INDEX(ECR_Hours!$I$12:$I$15,MATCH(ExportsELAP[[#This Row],[Date Prevailing]],ECR_Hours!$H$12:$H$15,1))</f>
        <v>S</v>
      </c>
      <c r="M4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6" spans="1:13" x14ac:dyDescent="0.25">
      <c r="A4136" s="164">
        <f>+Exports!A4139</f>
        <v>44734</v>
      </c>
      <c r="B4136" s="165">
        <f t="shared" si="256"/>
        <v>2022</v>
      </c>
      <c r="C4136" s="165">
        <f t="shared" si="257"/>
        <v>6</v>
      </c>
      <c r="D4136" s="165">
        <f t="shared" si="258"/>
        <v>22</v>
      </c>
      <c r="E4136" s="165">
        <f>+Exports!B4139</f>
        <v>7</v>
      </c>
      <c r="F4136" s="165">
        <f>+WEEKDAY(ExportsELAP[[#This Row],[Date Prevailing]],1)</f>
        <v>4</v>
      </c>
      <c r="G4136" s="165">
        <f>+COUNTIFS(ECR_Hours!$K$6:$K$7,ExportsELAP[[#This Row],[Date Prevailing]])</f>
        <v>0</v>
      </c>
      <c r="H4136" s="165">
        <f t="shared" si="259"/>
        <v>4</v>
      </c>
      <c r="I4136" s="166">
        <f>+Exports!G4139</f>
        <v>1029.4644000000001</v>
      </c>
      <c r="J4136" s="166">
        <f>+'ELAP_IPCO-APND'!D4139</f>
        <v>16.397970000000001</v>
      </c>
      <c r="K4136" s="166">
        <f>+(ExportsELAP[[#This Row],[Exports kWh - MPT]]/1000)*ExportsELAP[[#This Row],[EIM Price]]</f>
        <v>16.881126347268005</v>
      </c>
      <c r="L4136" s="167" t="str">
        <f>+INDEX(ECR_Hours!$I$12:$I$15,MATCH(ExportsELAP[[#This Row],[Date Prevailing]],ECR_Hours!$H$12:$H$15,1))</f>
        <v>S</v>
      </c>
      <c r="M4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7" spans="1:13" x14ac:dyDescent="0.25">
      <c r="A4137" s="164">
        <f>+Exports!A4140</f>
        <v>44734</v>
      </c>
      <c r="B4137" s="165">
        <f t="shared" si="256"/>
        <v>2022</v>
      </c>
      <c r="C4137" s="165">
        <f t="shared" si="257"/>
        <v>6</v>
      </c>
      <c r="D4137" s="165">
        <f t="shared" si="258"/>
        <v>22</v>
      </c>
      <c r="E4137" s="165">
        <f>+Exports!B4140</f>
        <v>8</v>
      </c>
      <c r="F4137" s="165">
        <f>+WEEKDAY(ExportsELAP[[#This Row],[Date Prevailing]],1)</f>
        <v>4</v>
      </c>
      <c r="G4137" s="165">
        <f>+COUNTIFS(ECR_Hours!$K$6:$K$7,ExportsELAP[[#This Row],[Date Prevailing]])</f>
        <v>0</v>
      </c>
      <c r="H4137" s="165">
        <f t="shared" si="259"/>
        <v>4</v>
      </c>
      <c r="I4137" s="166">
        <f>+Exports!G4140</f>
        <v>5953.8081000000002</v>
      </c>
      <c r="J4137" s="166">
        <f>+'ELAP_IPCO-APND'!D4140</f>
        <v>17.343710000000002</v>
      </c>
      <c r="K4137" s="166">
        <f>+(ExportsELAP[[#This Row],[Exports kWh - MPT]]/1000)*ExportsELAP[[#This Row],[EIM Price]]</f>
        <v>103.26112108205101</v>
      </c>
      <c r="L4137" s="167" t="str">
        <f>+INDEX(ECR_Hours!$I$12:$I$15,MATCH(ExportsELAP[[#This Row],[Date Prevailing]],ECR_Hours!$H$12:$H$15,1))</f>
        <v>S</v>
      </c>
      <c r="M4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8" spans="1:13" x14ac:dyDescent="0.25">
      <c r="A4138" s="164">
        <f>+Exports!A4141</f>
        <v>44734</v>
      </c>
      <c r="B4138" s="165">
        <f t="shared" si="256"/>
        <v>2022</v>
      </c>
      <c r="C4138" s="165">
        <f t="shared" si="257"/>
        <v>6</v>
      </c>
      <c r="D4138" s="165">
        <f t="shared" si="258"/>
        <v>22</v>
      </c>
      <c r="E4138" s="165">
        <f>+Exports!B4141</f>
        <v>9</v>
      </c>
      <c r="F4138" s="165">
        <f>+WEEKDAY(ExportsELAP[[#This Row],[Date Prevailing]],1)</f>
        <v>4</v>
      </c>
      <c r="G4138" s="165">
        <f>+COUNTIFS(ECR_Hours!$K$6:$K$7,ExportsELAP[[#This Row],[Date Prevailing]])</f>
        <v>0</v>
      </c>
      <c r="H4138" s="165">
        <f t="shared" si="259"/>
        <v>4</v>
      </c>
      <c r="I4138" s="166">
        <f>+Exports!G4141</f>
        <v>14488.0249</v>
      </c>
      <c r="J4138" s="166">
        <f>+'ELAP_IPCO-APND'!D4141</f>
        <v>19.110060000000001</v>
      </c>
      <c r="K4138" s="166">
        <f>+(ExportsELAP[[#This Row],[Exports kWh - MPT]]/1000)*ExportsELAP[[#This Row],[EIM Price]]</f>
        <v>276.86702512049402</v>
      </c>
      <c r="L4138" s="167" t="str">
        <f>+INDEX(ECR_Hours!$I$12:$I$15,MATCH(ExportsELAP[[#This Row],[Date Prevailing]],ECR_Hours!$H$12:$H$15,1))</f>
        <v>S</v>
      </c>
      <c r="M4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39" spans="1:13" x14ac:dyDescent="0.25">
      <c r="A4139" s="164">
        <f>+Exports!A4142</f>
        <v>44734</v>
      </c>
      <c r="B4139" s="165">
        <f t="shared" si="256"/>
        <v>2022</v>
      </c>
      <c r="C4139" s="165">
        <f t="shared" si="257"/>
        <v>6</v>
      </c>
      <c r="D4139" s="165">
        <f t="shared" si="258"/>
        <v>22</v>
      </c>
      <c r="E4139" s="165">
        <f>+Exports!B4142</f>
        <v>10</v>
      </c>
      <c r="F4139" s="165">
        <f>+WEEKDAY(ExportsELAP[[#This Row],[Date Prevailing]],1)</f>
        <v>4</v>
      </c>
      <c r="G4139" s="165">
        <f>+COUNTIFS(ECR_Hours!$K$6:$K$7,ExportsELAP[[#This Row],[Date Prevailing]])</f>
        <v>0</v>
      </c>
      <c r="H4139" s="165">
        <f t="shared" si="259"/>
        <v>4</v>
      </c>
      <c r="I4139" s="166">
        <f>+Exports!G4142</f>
        <v>26057.200700000001</v>
      </c>
      <c r="J4139" s="166">
        <f>+'ELAP_IPCO-APND'!D4142</f>
        <v>23.374459999999999</v>
      </c>
      <c r="K4139" s="166">
        <f>+(ExportsELAP[[#This Row],[Exports kWh - MPT]]/1000)*ExportsELAP[[#This Row],[EIM Price]]</f>
        <v>609.07299547412208</v>
      </c>
      <c r="L4139" s="167" t="str">
        <f>+INDEX(ECR_Hours!$I$12:$I$15,MATCH(ExportsELAP[[#This Row],[Date Prevailing]],ECR_Hours!$H$12:$H$15,1))</f>
        <v>S</v>
      </c>
      <c r="M4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0" spans="1:13" x14ac:dyDescent="0.25">
      <c r="A4140" s="164">
        <f>+Exports!A4143</f>
        <v>44734</v>
      </c>
      <c r="B4140" s="165">
        <f t="shared" si="256"/>
        <v>2022</v>
      </c>
      <c r="C4140" s="165">
        <f t="shared" si="257"/>
        <v>6</v>
      </c>
      <c r="D4140" s="165">
        <f t="shared" si="258"/>
        <v>22</v>
      </c>
      <c r="E4140" s="165">
        <f>+Exports!B4143</f>
        <v>11</v>
      </c>
      <c r="F4140" s="165">
        <f>+WEEKDAY(ExportsELAP[[#This Row],[Date Prevailing]],1)</f>
        <v>4</v>
      </c>
      <c r="G4140" s="165">
        <f>+COUNTIFS(ECR_Hours!$K$6:$K$7,ExportsELAP[[#This Row],[Date Prevailing]])</f>
        <v>0</v>
      </c>
      <c r="H4140" s="165">
        <f t="shared" si="259"/>
        <v>4</v>
      </c>
      <c r="I4140" s="166">
        <f>+Exports!G4143</f>
        <v>36862.879999999997</v>
      </c>
      <c r="J4140" s="166">
        <f>+'ELAP_IPCO-APND'!D4143</f>
        <v>14.780760000000001</v>
      </c>
      <c r="K4140" s="166">
        <f>+(ExportsELAP[[#This Row],[Exports kWh - MPT]]/1000)*ExportsELAP[[#This Row],[EIM Price]]</f>
        <v>544.86138218880001</v>
      </c>
      <c r="L4140" s="167" t="str">
        <f>+INDEX(ECR_Hours!$I$12:$I$15,MATCH(ExportsELAP[[#This Row],[Date Prevailing]],ECR_Hours!$H$12:$H$15,1))</f>
        <v>S</v>
      </c>
      <c r="M4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1" spans="1:13" x14ac:dyDescent="0.25">
      <c r="A4141" s="164">
        <f>+Exports!A4144</f>
        <v>44734</v>
      </c>
      <c r="B4141" s="165">
        <f t="shared" si="256"/>
        <v>2022</v>
      </c>
      <c r="C4141" s="165">
        <f t="shared" si="257"/>
        <v>6</v>
      </c>
      <c r="D4141" s="165">
        <f t="shared" si="258"/>
        <v>22</v>
      </c>
      <c r="E4141" s="165">
        <f>+Exports!B4144</f>
        <v>12</v>
      </c>
      <c r="F4141" s="165">
        <f>+WEEKDAY(ExportsELAP[[#This Row],[Date Prevailing]],1)</f>
        <v>4</v>
      </c>
      <c r="G4141" s="165">
        <f>+COUNTIFS(ECR_Hours!$K$6:$K$7,ExportsELAP[[#This Row],[Date Prevailing]])</f>
        <v>0</v>
      </c>
      <c r="H4141" s="165">
        <f t="shared" si="259"/>
        <v>4</v>
      </c>
      <c r="I4141" s="166">
        <f>+Exports!G4144</f>
        <v>44205.539200000007</v>
      </c>
      <c r="J4141" s="166">
        <f>+'ELAP_IPCO-APND'!D4144</f>
        <v>20.914770000000001</v>
      </c>
      <c r="K4141" s="166">
        <f>+(ExportsELAP[[#This Row],[Exports kWh - MPT]]/1000)*ExportsELAP[[#This Row],[EIM Price]]</f>
        <v>924.54868509398409</v>
      </c>
      <c r="L4141" s="167" t="str">
        <f>+INDEX(ECR_Hours!$I$12:$I$15,MATCH(ExportsELAP[[#This Row],[Date Prevailing]],ECR_Hours!$H$12:$H$15,1))</f>
        <v>S</v>
      </c>
      <c r="M4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2" spans="1:13" x14ac:dyDescent="0.25">
      <c r="A4142" s="164">
        <f>+Exports!A4145</f>
        <v>44734</v>
      </c>
      <c r="B4142" s="165">
        <f t="shared" si="256"/>
        <v>2022</v>
      </c>
      <c r="C4142" s="165">
        <f t="shared" si="257"/>
        <v>6</v>
      </c>
      <c r="D4142" s="165">
        <f t="shared" si="258"/>
        <v>22</v>
      </c>
      <c r="E4142" s="165">
        <f>+Exports!B4145</f>
        <v>13</v>
      </c>
      <c r="F4142" s="165">
        <f>+WEEKDAY(ExportsELAP[[#This Row],[Date Prevailing]],1)</f>
        <v>4</v>
      </c>
      <c r="G4142" s="165">
        <f>+COUNTIFS(ECR_Hours!$K$6:$K$7,ExportsELAP[[#This Row],[Date Prevailing]])</f>
        <v>0</v>
      </c>
      <c r="H4142" s="165">
        <f t="shared" si="259"/>
        <v>4</v>
      </c>
      <c r="I4142" s="166">
        <f>+Exports!G4145</f>
        <v>47615.709299999995</v>
      </c>
      <c r="J4142" s="166">
        <f>+'ELAP_IPCO-APND'!D4145</f>
        <v>51.478409999999997</v>
      </c>
      <c r="K4142" s="166">
        <f>+(ExportsELAP[[#This Row],[Exports kWh - MPT]]/1000)*ExportsELAP[[#This Row],[EIM Price]]</f>
        <v>2451.1810057862126</v>
      </c>
      <c r="L4142" s="167" t="str">
        <f>+INDEX(ECR_Hours!$I$12:$I$15,MATCH(ExportsELAP[[#This Row],[Date Prevailing]],ECR_Hours!$H$12:$H$15,1))</f>
        <v>S</v>
      </c>
      <c r="M4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3" spans="1:13" x14ac:dyDescent="0.25">
      <c r="A4143" s="164">
        <f>+Exports!A4146</f>
        <v>44734</v>
      </c>
      <c r="B4143" s="165">
        <f t="shared" si="256"/>
        <v>2022</v>
      </c>
      <c r="C4143" s="165">
        <f t="shared" si="257"/>
        <v>6</v>
      </c>
      <c r="D4143" s="165">
        <f t="shared" si="258"/>
        <v>22</v>
      </c>
      <c r="E4143" s="165">
        <f>+Exports!B4146</f>
        <v>14</v>
      </c>
      <c r="F4143" s="165">
        <f>+WEEKDAY(ExportsELAP[[#This Row],[Date Prevailing]],1)</f>
        <v>4</v>
      </c>
      <c r="G4143" s="165">
        <f>+COUNTIFS(ECR_Hours!$K$6:$K$7,ExportsELAP[[#This Row],[Date Prevailing]])</f>
        <v>0</v>
      </c>
      <c r="H4143" s="165">
        <f t="shared" si="259"/>
        <v>4</v>
      </c>
      <c r="I4143" s="166">
        <f>+Exports!G4146</f>
        <v>47611.423400000007</v>
      </c>
      <c r="J4143" s="166">
        <f>+'ELAP_IPCO-APND'!D4146</f>
        <v>37.942450000000001</v>
      </c>
      <c r="K4143" s="166">
        <f>+(ExportsELAP[[#This Row],[Exports kWh - MPT]]/1000)*ExportsELAP[[#This Row],[EIM Price]]</f>
        <v>1806.4940517833304</v>
      </c>
      <c r="L4143" s="167" t="str">
        <f>+INDEX(ECR_Hours!$I$12:$I$15,MATCH(ExportsELAP[[#This Row],[Date Prevailing]],ECR_Hours!$H$12:$H$15,1))</f>
        <v>S</v>
      </c>
      <c r="M4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4" spans="1:13" x14ac:dyDescent="0.25">
      <c r="A4144" s="164">
        <f>+Exports!A4147</f>
        <v>44734</v>
      </c>
      <c r="B4144" s="165">
        <f t="shared" si="256"/>
        <v>2022</v>
      </c>
      <c r="C4144" s="165">
        <f t="shared" si="257"/>
        <v>6</v>
      </c>
      <c r="D4144" s="165">
        <f t="shared" si="258"/>
        <v>22</v>
      </c>
      <c r="E4144" s="165">
        <f>+Exports!B4147</f>
        <v>15</v>
      </c>
      <c r="F4144" s="165">
        <f>+WEEKDAY(ExportsELAP[[#This Row],[Date Prevailing]],1)</f>
        <v>4</v>
      </c>
      <c r="G4144" s="165">
        <f>+COUNTIFS(ECR_Hours!$K$6:$K$7,ExportsELAP[[#This Row],[Date Prevailing]])</f>
        <v>0</v>
      </c>
      <c r="H4144" s="165">
        <f t="shared" si="259"/>
        <v>4</v>
      </c>
      <c r="I4144" s="166">
        <f>+Exports!G4147</f>
        <v>45287.900100000006</v>
      </c>
      <c r="J4144" s="166">
        <f>+'ELAP_IPCO-APND'!D4147</f>
        <v>36.241160000000001</v>
      </c>
      <c r="K4144" s="166">
        <f>+(ExportsELAP[[#This Row],[Exports kWh - MPT]]/1000)*ExportsELAP[[#This Row],[EIM Price]]</f>
        <v>1641.2860335881164</v>
      </c>
      <c r="L4144" s="167" t="str">
        <f>+INDEX(ECR_Hours!$I$12:$I$15,MATCH(ExportsELAP[[#This Row],[Date Prevailing]],ECR_Hours!$H$12:$H$15,1))</f>
        <v>S</v>
      </c>
      <c r="M4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45" spans="1:13" x14ac:dyDescent="0.25">
      <c r="A4145" s="164">
        <f>+Exports!A4148</f>
        <v>44734</v>
      </c>
      <c r="B4145" s="165">
        <f t="shared" si="256"/>
        <v>2022</v>
      </c>
      <c r="C4145" s="165">
        <f t="shared" si="257"/>
        <v>6</v>
      </c>
      <c r="D4145" s="165">
        <f t="shared" si="258"/>
        <v>22</v>
      </c>
      <c r="E4145" s="165">
        <f>+Exports!B4148</f>
        <v>16</v>
      </c>
      <c r="F4145" s="165">
        <f>+WEEKDAY(ExportsELAP[[#This Row],[Date Prevailing]],1)</f>
        <v>4</v>
      </c>
      <c r="G4145" s="165">
        <f>+COUNTIFS(ECR_Hours!$K$6:$K$7,ExportsELAP[[#This Row],[Date Prevailing]])</f>
        <v>0</v>
      </c>
      <c r="H4145" s="165">
        <f t="shared" si="259"/>
        <v>4</v>
      </c>
      <c r="I4145" s="166">
        <f>+Exports!G4148</f>
        <v>39688.925000000003</v>
      </c>
      <c r="J4145" s="166">
        <f>+'ELAP_IPCO-APND'!D4148</f>
        <v>51.540489999999998</v>
      </c>
      <c r="K4145" s="166">
        <f>+(ExportsELAP[[#This Row],[Exports kWh - MPT]]/1000)*ExportsELAP[[#This Row],[EIM Price]]</f>
        <v>2045.5866420732502</v>
      </c>
      <c r="L4145" s="167" t="str">
        <f>+INDEX(ECR_Hours!$I$12:$I$15,MATCH(ExportsELAP[[#This Row],[Date Prevailing]],ECR_Hours!$H$12:$H$15,1))</f>
        <v>S</v>
      </c>
      <c r="M4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6" spans="1:13" x14ac:dyDescent="0.25">
      <c r="A4146" s="164">
        <f>+Exports!A4149</f>
        <v>44734</v>
      </c>
      <c r="B4146" s="165">
        <f t="shared" si="256"/>
        <v>2022</v>
      </c>
      <c r="C4146" s="165">
        <f t="shared" si="257"/>
        <v>6</v>
      </c>
      <c r="D4146" s="165">
        <f t="shared" si="258"/>
        <v>22</v>
      </c>
      <c r="E4146" s="165">
        <f>+Exports!B4149</f>
        <v>17</v>
      </c>
      <c r="F4146" s="165">
        <f>+WEEKDAY(ExportsELAP[[#This Row],[Date Prevailing]],1)</f>
        <v>4</v>
      </c>
      <c r="G4146" s="165">
        <f>+COUNTIFS(ECR_Hours!$K$6:$K$7,ExportsELAP[[#This Row],[Date Prevailing]])</f>
        <v>0</v>
      </c>
      <c r="H4146" s="165">
        <f t="shared" si="259"/>
        <v>4</v>
      </c>
      <c r="I4146" s="166">
        <f>+Exports!G4149</f>
        <v>31550.8459</v>
      </c>
      <c r="J4146" s="166">
        <f>+'ELAP_IPCO-APND'!D4149</f>
        <v>53.064570000000003</v>
      </c>
      <c r="K4146" s="166">
        <f>+(ExportsELAP[[#This Row],[Exports kWh - MPT]]/1000)*ExportsELAP[[#This Row],[EIM Price]]</f>
        <v>1674.2320708197631</v>
      </c>
      <c r="L4146" s="167" t="str">
        <f>+INDEX(ECR_Hours!$I$12:$I$15,MATCH(ExportsELAP[[#This Row],[Date Prevailing]],ECR_Hours!$H$12:$H$15,1))</f>
        <v>S</v>
      </c>
      <c r="M4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7" spans="1:13" x14ac:dyDescent="0.25">
      <c r="A4147" s="164">
        <f>+Exports!A4150</f>
        <v>44734</v>
      </c>
      <c r="B4147" s="165">
        <f t="shared" si="256"/>
        <v>2022</v>
      </c>
      <c r="C4147" s="165">
        <f t="shared" si="257"/>
        <v>6</v>
      </c>
      <c r="D4147" s="165">
        <f t="shared" si="258"/>
        <v>22</v>
      </c>
      <c r="E4147" s="165">
        <f>+Exports!B4150</f>
        <v>18</v>
      </c>
      <c r="F4147" s="165">
        <f>+WEEKDAY(ExportsELAP[[#This Row],[Date Prevailing]],1)</f>
        <v>4</v>
      </c>
      <c r="G4147" s="165">
        <f>+COUNTIFS(ECR_Hours!$K$6:$K$7,ExportsELAP[[#This Row],[Date Prevailing]])</f>
        <v>0</v>
      </c>
      <c r="H4147" s="165">
        <f t="shared" si="259"/>
        <v>4</v>
      </c>
      <c r="I4147" s="166">
        <f>+Exports!G4150</f>
        <v>21532.840199999999</v>
      </c>
      <c r="J4147" s="166">
        <f>+'ELAP_IPCO-APND'!D4150</f>
        <v>66.602209999999999</v>
      </c>
      <c r="K4147" s="166">
        <f>+(ExportsELAP[[#This Row],[Exports kWh - MPT]]/1000)*ExportsELAP[[#This Row],[EIM Price]]</f>
        <v>1434.134744896842</v>
      </c>
      <c r="L4147" s="167" t="str">
        <f>+INDEX(ECR_Hours!$I$12:$I$15,MATCH(ExportsELAP[[#This Row],[Date Prevailing]],ECR_Hours!$H$12:$H$15,1))</f>
        <v>S</v>
      </c>
      <c r="M4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8" spans="1:13" x14ac:dyDescent="0.25">
      <c r="A4148" s="164">
        <f>+Exports!A4151</f>
        <v>44734</v>
      </c>
      <c r="B4148" s="165">
        <f t="shared" si="256"/>
        <v>2022</v>
      </c>
      <c r="C4148" s="165">
        <f t="shared" si="257"/>
        <v>6</v>
      </c>
      <c r="D4148" s="165">
        <f t="shared" si="258"/>
        <v>22</v>
      </c>
      <c r="E4148" s="165">
        <f>+Exports!B4151</f>
        <v>19</v>
      </c>
      <c r="F4148" s="165">
        <f>+WEEKDAY(ExportsELAP[[#This Row],[Date Prevailing]],1)</f>
        <v>4</v>
      </c>
      <c r="G4148" s="165">
        <f>+COUNTIFS(ECR_Hours!$K$6:$K$7,ExportsELAP[[#This Row],[Date Prevailing]])</f>
        <v>0</v>
      </c>
      <c r="H4148" s="165">
        <f t="shared" si="259"/>
        <v>4</v>
      </c>
      <c r="I4148" s="166">
        <f>+Exports!G4151</f>
        <v>12136.631600000001</v>
      </c>
      <c r="J4148" s="166">
        <f>+'ELAP_IPCO-APND'!D4151</f>
        <v>73.630520000000004</v>
      </c>
      <c r="K4148" s="166">
        <f>+(ExportsELAP[[#This Row],[Exports kWh - MPT]]/1000)*ExportsELAP[[#This Row],[EIM Price]]</f>
        <v>893.62649575643218</v>
      </c>
      <c r="L4148" s="167" t="str">
        <f>+INDEX(ECR_Hours!$I$12:$I$15,MATCH(ExportsELAP[[#This Row],[Date Prevailing]],ECR_Hours!$H$12:$H$15,1))</f>
        <v>S</v>
      </c>
      <c r="M4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49" spans="1:13" x14ac:dyDescent="0.25">
      <c r="A4149" s="164">
        <f>+Exports!A4152</f>
        <v>44734</v>
      </c>
      <c r="B4149" s="165">
        <f t="shared" si="256"/>
        <v>2022</v>
      </c>
      <c r="C4149" s="165">
        <f t="shared" si="257"/>
        <v>6</v>
      </c>
      <c r="D4149" s="165">
        <f t="shared" si="258"/>
        <v>22</v>
      </c>
      <c r="E4149" s="165">
        <f>+Exports!B4152</f>
        <v>20</v>
      </c>
      <c r="F4149" s="165">
        <f>+WEEKDAY(ExportsELAP[[#This Row],[Date Prevailing]],1)</f>
        <v>4</v>
      </c>
      <c r="G4149" s="165">
        <f>+COUNTIFS(ECR_Hours!$K$6:$K$7,ExportsELAP[[#This Row],[Date Prevailing]])</f>
        <v>0</v>
      </c>
      <c r="H4149" s="165">
        <f t="shared" si="259"/>
        <v>4</v>
      </c>
      <c r="I4149" s="166">
        <f>+Exports!G4152</f>
        <v>5360.1275000000005</v>
      </c>
      <c r="J4149" s="166">
        <f>+'ELAP_IPCO-APND'!D4152</f>
        <v>56.485979999999998</v>
      </c>
      <c r="K4149" s="166">
        <f>+(ExportsELAP[[#This Row],[Exports kWh - MPT]]/1000)*ExportsELAP[[#This Row],[EIM Price]]</f>
        <v>302.77205476245001</v>
      </c>
      <c r="L4149" s="167" t="str">
        <f>+INDEX(ECR_Hours!$I$12:$I$15,MATCH(ExportsELAP[[#This Row],[Date Prevailing]],ECR_Hours!$H$12:$H$15,1))</f>
        <v>S</v>
      </c>
      <c r="M4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0" spans="1:13" x14ac:dyDescent="0.25">
      <c r="A4150" s="164">
        <f>+Exports!A4153</f>
        <v>44734</v>
      </c>
      <c r="B4150" s="165">
        <f t="shared" si="256"/>
        <v>2022</v>
      </c>
      <c r="C4150" s="165">
        <f t="shared" si="257"/>
        <v>6</v>
      </c>
      <c r="D4150" s="165">
        <f t="shared" si="258"/>
        <v>22</v>
      </c>
      <c r="E4150" s="165">
        <f>+Exports!B4153</f>
        <v>21</v>
      </c>
      <c r="F4150" s="165">
        <f>+WEEKDAY(ExportsELAP[[#This Row],[Date Prevailing]],1)</f>
        <v>4</v>
      </c>
      <c r="G4150" s="165">
        <f>+COUNTIFS(ECR_Hours!$K$6:$K$7,ExportsELAP[[#This Row],[Date Prevailing]])</f>
        <v>0</v>
      </c>
      <c r="H4150" s="165">
        <f t="shared" si="259"/>
        <v>4</v>
      </c>
      <c r="I4150" s="166">
        <f>+Exports!G4153</f>
        <v>1879.2043000000001</v>
      </c>
      <c r="J4150" s="166">
        <f>+'ELAP_IPCO-APND'!D4153</f>
        <v>30.455639999999999</v>
      </c>
      <c r="K4150" s="166">
        <f>+(ExportsELAP[[#This Row],[Exports kWh - MPT]]/1000)*ExportsELAP[[#This Row],[EIM Price]]</f>
        <v>57.232369647252</v>
      </c>
      <c r="L4150" s="167" t="str">
        <f>+INDEX(ECR_Hours!$I$12:$I$15,MATCH(ExportsELAP[[#This Row],[Date Prevailing]],ECR_Hours!$H$12:$H$15,1))</f>
        <v>S</v>
      </c>
      <c r="M4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1" spans="1:13" x14ac:dyDescent="0.25">
      <c r="A4151" s="164">
        <f>+Exports!A4154</f>
        <v>44734</v>
      </c>
      <c r="B4151" s="165">
        <f t="shared" si="256"/>
        <v>2022</v>
      </c>
      <c r="C4151" s="165">
        <f t="shared" si="257"/>
        <v>6</v>
      </c>
      <c r="D4151" s="165">
        <f t="shared" si="258"/>
        <v>22</v>
      </c>
      <c r="E4151" s="165">
        <f>+Exports!B4154</f>
        <v>22</v>
      </c>
      <c r="F4151" s="165">
        <f>+WEEKDAY(ExportsELAP[[#This Row],[Date Prevailing]],1)</f>
        <v>4</v>
      </c>
      <c r="G4151" s="165">
        <f>+COUNTIFS(ECR_Hours!$K$6:$K$7,ExportsELAP[[#This Row],[Date Prevailing]])</f>
        <v>0</v>
      </c>
      <c r="H4151" s="165">
        <f t="shared" si="259"/>
        <v>4</v>
      </c>
      <c r="I4151" s="166">
        <f>+Exports!G4154</f>
        <v>66.563900000000004</v>
      </c>
      <c r="J4151" s="166">
        <f>+'ELAP_IPCO-APND'!D4154</f>
        <v>33.26294</v>
      </c>
      <c r="K4151" s="166">
        <f>+(ExportsELAP[[#This Row],[Exports kWh - MPT]]/1000)*ExportsELAP[[#This Row],[EIM Price]]</f>
        <v>2.2141110118660001</v>
      </c>
      <c r="L4151" s="167" t="str">
        <f>+INDEX(ECR_Hours!$I$12:$I$15,MATCH(ExportsELAP[[#This Row],[Date Prevailing]],ECR_Hours!$H$12:$H$15,1))</f>
        <v>S</v>
      </c>
      <c r="M4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2" spans="1:13" x14ac:dyDescent="0.25">
      <c r="A4152" s="164">
        <f>+Exports!A4155</f>
        <v>44734</v>
      </c>
      <c r="B4152" s="165">
        <f t="shared" si="256"/>
        <v>2022</v>
      </c>
      <c r="C4152" s="165">
        <f t="shared" si="257"/>
        <v>6</v>
      </c>
      <c r="D4152" s="165">
        <f t="shared" si="258"/>
        <v>22</v>
      </c>
      <c r="E4152" s="165">
        <f>+Exports!B4155</f>
        <v>23</v>
      </c>
      <c r="F4152" s="165">
        <f>+WEEKDAY(ExportsELAP[[#This Row],[Date Prevailing]],1)</f>
        <v>4</v>
      </c>
      <c r="G4152" s="165">
        <f>+COUNTIFS(ECR_Hours!$K$6:$K$7,ExportsELAP[[#This Row],[Date Prevailing]])</f>
        <v>0</v>
      </c>
      <c r="H4152" s="165">
        <f t="shared" si="259"/>
        <v>4</v>
      </c>
      <c r="I4152" s="166">
        <f>+Exports!G4155</f>
        <v>14.635499999999999</v>
      </c>
      <c r="J4152" s="166">
        <f>+'ELAP_IPCO-APND'!D4155</f>
        <v>35.280729999999998</v>
      </c>
      <c r="K4152" s="166">
        <f>+(ExportsELAP[[#This Row],[Exports kWh - MPT]]/1000)*ExportsELAP[[#This Row],[EIM Price]]</f>
        <v>0.51635112391499993</v>
      </c>
      <c r="L4152" s="167" t="str">
        <f>+INDEX(ECR_Hours!$I$12:$I$15,MATCH(ExportsELAP[[#This Row],[Date Prevailing]],ECR_Hours!$H$12:$H$15,1))</f>
        <v>S</v>
      </c>
      <c r="M4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53" spans="1:13" x14ac:dyDescent="0.25">
      <c r="A4153" s="164">
        <f>+Exports!A4156</f>
        <v>44734</v>
      </c>
      <c r="B4153" s="165">
        <f t="shared" si="256"/>
        <v>2022</v>
      </c>
      <c r="C4153" s="165">
        <f t="shared" si="257"/>
        <v>6</v>
      </c>
      <c r="D4153" s="165">
        <f t="shared" si="258"/>
        <v>22</v>
      </c>
      <c r="E4153" s="165">
        <f>+Exports!B4156</f>
        <v>24</v>
      </c>
      <c r="F4153" s="165">
        <f>+WEEKDAY(ExportsELAP[[#This Row],[Date Prevailing]],1)</f>
        <v>4</v>
      </c>
      <c r="G4153" s="165">
        <f>+COUNTIFS(ECR_Hours!$K$6:$K$7,ExportsELAP[[#This Row],[Date Prevailing]])</f>
        <v>0</v>
      </c>
      <c r="H4153" s="165">
        <f t="shared" si="259"/>
        <v>4</v>
      </c>
      <c r="I4153" s="166">
        <f>+Exports!G4156</f>
        <v>15.9078</v>
      </c>
      <c r="J4153" s="166">
        <f>+'ELAP_IPCO-APND'!D4156</f>
        <v>38.395339999999997</v>
      </c>
      <c r="K4153" s="166">
        <f>+(ExportsELAP[[#This Row],[Exports kWh - MPT]]/1000)*ExportsELAP[[#This Row],[EIM Price]]</f>
        <v>0.61078538965199991</v>
      </c>
      <c r="L4153" s="167" t="str">
        <f>+INDEX(ECR_Hours!$I$12:$I$15,MATCH(ExportsELAP[[#This Row],[Date Prevailing]],ECR_Hours!$H$12:$H$15,1))</f>
        <v>S</v>
      </c>
      <c r="M4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4" spans="1:13" x14ac:dyDescent="0.25">
      <c r="A4154" s="164">
        <f>+Exports!A4157</f>
        <v>44735</v>
      </c>
      <c r="B4154" s="165">
        <f t="shared" si="256"/>
        <v>2022</v>
      </c>
      <c r="C4154" s="165">
        <f t="shared" si="257"/>
        <v>6</v>
      </c>
      <c r="D4154" s="165">
        <f t="shared" si="258"/>
        <v>23</v>
      </c>
      <c r="E4154" s="165">
        <f>+Exports!B4157</f>
        <v>1</v>
      </c>
      <c r="F4154" s="165">
        <f>+WEEKDAY(ExportsELAP[[#This Row],[Date Prevailing]],1)</f>
        <v>5</v>
      </c>
      <c r="G4154" s="165">
        <f>+COUNTIFS(ECR_Hours!$K$6:$K$7,ExportsELAP[[#This Row],[Date Prevailing]])</f>
        <v>0</v>
      </c>
      <c r="H4154" s="165">
        <f t="shared" si="259"/>
        <v>5</v>
      </c>
      <c r="I4154" s="166">
        <f>+Exports!G4157</f>
        <v>190.19529999999992</v>
      </c>
      <c r="J4154" s="166">
        <f>+'ELAP_IPCO-APND'!D4157</f>
        <v>38.807769999999998</v>
      </c>
      <c r="K4154" s="166">
        <f>+(ExportsELAP[[#This Row],[Exports kWh - MPT]]/1000)*ExportsELAP[[#This Row],[EIM Price]]</f>
        <v>7.381055457480997</v>
      </c>
      <c r="L4154" s="167" t="str">
        <f>+INDEX(ECR_Hours!$I$12:$I$15,MATCH(ExportsELAP[[#This Row],[Date Prevailing]],ECR_Hours!$H$12:$H$15,1))</f>
        <v>S</v>
      </c>
      <c r="M4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5" spans="1:13" x14ac:dyDescent="0.25">
      <c r="A4155" s="164">
        <f>+Exports!A4158</f>
        <v>44735</v>
      </c>
      <c r="B4155" s="165">
        <f t="shared" si="256"/>
        <v>2022</v>
      </c>
      <c r="C4155" s="165">
        <f t="shared" si="257"/>
        <v>6</v>
      </c>
      <c r="D4155" s="165">
        <f t="shared" si="258"/>
        <v>23</v>
      </c>
      <c r="E4155" s="165">
        <f>+Exports!B4158</f>
        <v>2</v>
      </c>
      <c r="F4155" s="165">
        <f>+WEEKDAY(ExportsELAP[[#This Row],[Date Prevailing]],1)</f>
        <v>5</v>
      </c>
      <c r="G4155" s="165">
        <f>+COUNTIFS(ECR_Hours!$K$6:$K$7,ExportsELAP[[#This Row],[Date Prevailing]])</f>
        <v>0</v>
      </c>
      <c r="H4155" s="165">
        <f t="shared" si="259"/>
        <v>5</v>
      </c>
      <c r="I4155" s="166">
        <f>+Exports!G4158</f>
        <v>190.2650999999999</v>
      </c>
      <c r="J4155" s="166">
        <f>+'ELAP_IPCO-APND'!D4158</f>
        <v>21.912569999999999</v>
      </c>
      <c r="K4155" s="166">
        <f>+(ExportsELAP[[#This Row],[Exports kWh - MPT]]/1000)*ExportsELAP[[#This Row],[EIM Price]]</f>
        <v>4.1691973223069976</v>
      </c>
      <c r="L4155" s="167" t="str">
        <f>+INDEX(ECR_Hours!$I$12:$I$15,MATCH(ExportsELAP[[#This Row],[Date Prevailing]],ECR_Hours!$H$12:$H$15,1))</f>
        <v>S</v>
      </c>
      <c r="M4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6" spans="1:13" x14ac:dyDescent="0.25">
      <c r="A4156" s="164">
        <f>+Exports!A4159</f>
        <v>44735</v>
      </c>
      <c r="B4156" s="165">
        <f t="shared" si="256"/>
        <v>2022</v>
      </c>
      <c r="C4156" s="165">
        <f t="shared" si="257"/>
        <v>6</v>
      </c>
      <c r="D4156" s="165">
        <f t="shared" si="258"/>
        <v>23</v>
      </c>
      <c r="E4156" s="165">
        <f>+Exports!B4159</f>
        <v>3</v>
      </c>
      <c r="F4156" s="165">
        <f>+WEEKDAY(ExportsELAP[[#This Row],[Date Prevailing]],1)</f>
        <v>5</v>
      </c>
      <c r="G4156" s="165">
        <f>+COUNTIFS(ECR_Hours!$K$6:$K$7,ExportsELAP[[#This Row],[Date Prevailing]])</f>
        <v>0</v>
      </c>
      <c r="H4156" s="165">
        <f t="shared" si="259"/>
        <v>5</v>
      </c>
      <c r="I4156" s="166">
        <f>+Exports!G4159</f>
        <v>174.50580000000002</v>
      </c>
      <c r="J4156" s="166">
        <f>+'ELAP_IPCO-APND'!D4159</f>
        <v>19.736280000000001</v>
      </c>
      <c r="K4156" s="166">
        <f>+(ExportsELAP[[#This Row],[Exports kWh - MPT]]/1000)*ExportsELAP[[#This Row],[EIM Price]]</f>
        <v>3.4440953304240005</v>
      </c>
      <c r="L4156" s="167" t="str">
        <f>+INDEX(ECR_Hours!$I$12:$I$15,MATCH(ExportsELAP[[#This Row],[Date Prevailing]],ECR_Hours!$H$12:$H$15,1))</f>
        <v>S</v>
      </c>
      <c r="M4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7" spans="1:13" x14ac:dyDescent="0.25">
      <c r="A4157" s="164">
        <f>+Exports!A4160</f>
        <v>44735</v>
      </c>
      <c r="B4157" s="165">
        <f t="shared" si="256"/>
        <v>2022</v>
      </c>
      <c r="C4157" s="165">
        <f t="shared" si="257"/>
        <v>6</v>
      </c>
      <c r="D4157" s="165">
        <f t="shared" si="258"/>
        <v>23</v>
      </c>
      <c r="E4157" s="165">
        <f>+Exports!B4160</f>
        <v>4</v>
      </c>
      <c r="F4157" s="165">
        <f>+WEEKDAY(ExportsELAP[[#This Row],[Date Prevailing]],1)</f>
        <v>5</v>
      </c>
      <c r="G4157" s="165">
        <f>+COUNTIFS(ECR_Hours!$K$6:$K$7,ExportsELAP[[#This Row],[Date Prevailing]])</f>
        <v>0</v>
      </c>
      <c r="H4157" s="165">
        <f t="shared" si="259"/>
        <v>5</v>
      </c>
      <c r="I4157" s="166">
        <f>+Exports!G4160</f>
        <v>85.604500000000002</v>
      </c>
      <c r="J4157" s="166">
        <f>+'ELAP_IPCO-APND'!D4160</f>
        <v>19.15325</v>
      </c>
      <c r="K4157" s="166">
        <f>+(ExportsELAP[[#This Row],[Exports kWh - MPT]]/1000)*ExportsELAP[[#This Row],[EIM Price]]</f>
        <v>1.6396043896249999</v>
      </c>
      <c r="L4157" s="167" t="str">
        <f>+INDEX(ECR_Hours!$I$12:$I$15,MATCH(ExportsELAP[[#This Row],[Date Prevailing]],ECR_Hours!$H$12:$H$15,1))</f>
        <v>S</v>
      </c>
      <c r="M4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8" spans="1:13" x14ac:dyDescent="0.25">
      <c r="A4158" s="164">
        <f>+Exports!A4161</f>
        <v>44735</v>
      </c>
      <c r="B4158" s="165">
        <f t="shared" si="256"/>
        <v>2022</v>
      </c>
      <c r="C4158" s="165">
        <f t="shared" si="257"/>
        <v>6</v>
      </c>
      <c r="D4158" s="165">
        <f t="shared" si="258"/>
        <v>23</v>
      </c>
      <c r="E4158" s="165">
        <f>+Exports!B4161</f>
        <v>5</v>
      </c>
      <c r="F4158" s="165">
        <f>+WEEKDAY(ExportsELAP[[#This Row],[Date Prevailing]],1)</f>
        <v>5</v>
      </c>
      <c r="G4158" s="165">
        <f>+COUNTIFS(ECR_Hours!$K$6:$K$7,ExportsELAP[[#This Row],[Date Prevailing]])</f>
        <v>0</v>
      </c>
      <c r="H4158" s="165">
        <f t="shared" si="259"/>
        <v>5</v>
      </c>
      <c r="I4158" s="166">
        <f>+Exports!G4161</f>
        <v>85.182700000000011</v>
      </c>
      <c r="J4158" s="166">
        <f>+'ELAP_IPCO-APND'!D4161</f>
        <v>18.883040000000001</v>
      </c>
      <c r="K4158" s="166">
        <f>+(ExportsELAP[[#This Row],[Exports kWh - MPT]]/1000)*ExportsELAP[[#This Row],[EIM Price]]</f>
        <v>1.6085083314080004</v>
      </c>
      <c r="L4158" s="167" t="str">
        <f>+INDEX(ECR_Hours!$I$12:$I$15,MATCH(ExportsELAP[[#This Row],[Date Prevailing]],ECR_Hours!$H$12:$H$15,1))</f>
        <v>S</v>
      </c>
      <c r="M4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59" spans="1:13" x14ac:dyDescent="0.25">
      <c r="A4159" s="164">
        <f>+Exports!A4162</f>
        <v>44735</v>
      </c>
      <c r="B4159" s="165">
        <f t="shared" si="256"/>
        <v>2022</v>
      </c>
      <c r="C4159" s="165">
        <f t="shared" si="257"/>
        <v>6</v>
      </c>
      <c r="D4159" s="165">
        <f t="shared" si="258"/>
        <v>23</v>
      </c>
      <c r="E4159" s="165">
        <f>+Exports!B4162</f>
        <v>6</v>
      </c>
      <c r="F4159" s="165">
        <f>+WEEKDAY(ExportsELAP[[#This Row],[Date Prevailing]],1)</f>
        <v>5</v>
      </c>
      <c r="G4159" s="165">
        <f>+COUNTIFS(ECR_Hours!$K$6:$K$7,ExportsELAP[[#This Row],[Date Prevailing]])</f>
        <v>0</v>
      </c>
      <c r="H4159" s="165">
        <f t="shared" si="259"/>
        <v>5</v>
      </c>
      <c r="I4159" s="166">
        <f>+Exports!G4162</f>
        <v>86.843299999999999</v>
      </c>
      <c r="J4159" s="166">
        <f>+'ELAP_IPCO-APND'!D4162</f>
        <v>20.518930000000001</v>
      </c>
      <c r="K4159" s="166">
        <f>+(ExportsELAP[[#This Row],[Exports kWh - MPT]]/1000)*ExportsELAP[[#This Row],[EIM Price]]</f>
        <v>1.7819315936690001</v>
      </c>
      <c r="L4159" s="167" t="str">
        <f>+INDEX(ECR_Hours!$I$12:$I$15,MATCH(ExportsELAP[[#This Row],[Date Prevailing]],ECR_Hours!$H$12:$H$15,1))</f>
        <v>S</v>
      </c>
      <c r="M4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0" spans="1:13" x14ac:dyDescent="0.25">
      <c r="A4160" s="164">
        <f>+Exports!A4163</f>
        <v>44735</v>
      </c>
      <c r="B4160" s="165">
        <f t="shared" si="256"/>
        <v>2022</v>
      </c>
      <c r="C4160" s="165">
        <f t="shared" si="257"/>
        <v>6</v>
      </c>
      <c r="D4160" s="165">
        <f t="shared" si="258"/>
        <v>23</v>
      </c>
      <c r="E4160" s="165">
        <f>+Exports!B4163</f>
        <v>7</v>
      </c>
      <c r="F4160" s="165">
        <f>+WEEKDAY(ExportsELAP[[#This Row],[Date Prevailing]],1)</f>
        <v>5</v>
      </c>
      <c r="G4160" s="165">
        <f>+COUNTIFS(ECR_Hours!$K$6:$K$7,ExportsELAP[[#This Row],[Date Prevailing]])</f>
        <v>0</v>
      </c>
      <c r="H4160" s="165">
        <f t="shared" si="259"/>
        <v>5</v>
      </c>
      <c r="I4160" s="166">
        <f>+Exports!G4163</f>
        <v>1237.6387</v>
      </c>
      <c r="J4160" s="166">
        <f>+'ELAP_IPCO-APND'!D4163</f>
        <v>24.062159999999999</v>
      </c>
      <c r="K4160" s="166">
        <f>+(ExportsELAP[[#This Row],[Exports kWh - MPT]]/1000)*ExportsELAP[[#This Row],[EIM Price]]</f>
        <v>29.780260421591997</v>
      </c>
      <c r="L4160" s="167" t="str">
        <f>+INDEX(ECR_Hours!$I$12:$I$15,MATCH(ExportsELAP[[#This Row],[Date Prevailing]],ECR_Hours!$H$12:$H$15,1))</f>
        <v>S</v>
      </c>
      <c r="M4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1" spans="1:13" x14ac:dyDescent="0.25">
      <c r="A4161" s="164">
        <f>+Exports!A4164</f>
        <v>44735</v>
      </c>
      <c r="B4161" s="165">
        <f t="shared" si="256"/>
        <v>2022</v>
      </c>
      <c r="C4161" s="165">
        <f t="shared" si="257"/>
        <v>6</v>
      </c>
      <c r="D4161" s="165">
        <f t="shared" si="258"/>
        <v>23</v>
      </c>
      <c r="E4161" s="165">
        <f>+Exports!B4164</f>
        <v>8</v>
      </c>
      <c r="F4161" s="165">
        <f>+WEEKDAY(ExportsELAP[[#This Row],[Date Prevailing]],1)</f>
        <v>5</v>
      </c>
      <c r="G4161" s="165">
        <f>+COUNTIFS(ECR_Hours!$K$6:$K$7,ExportsELAP[[#This Row],[Date Prevailing]])</f>
        <v>0</v>
      </c>
      <c r="H4161" s="165">
        <f t="shared" si="259"/>
        <v>5</v>
      </c>
      <c r="I4161" s="166">
        <f>+Exports!G4164</f>
        <v>5201.8696</v>
      </c>
      <c r="J4161" s="166">
        <f>+'ELAP_IPCO-APND'!D4164</f>
        <v>37.583289999999998</v>
      </c>
      <c r="K4161" s="166">
        <f>+(ExportsELAP[[#This Row],[Exports kWh - MPT]]/1000)*ExportsELAP[[#This Row],[EIM Price]]</f>
        <v>195.50337371898399</v>
      </c>
      <c r="L4161" s="167" t="str">
        <f>+INDEX(ECR_Hours!$I$12:$I$15,MATCH(ExportsELAP[[#This Row],[Date Prevailing]],ECR_Hours!$H$12:$H$15,1))</f>
        <v>S</v>
      </c>
      <c r="M4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2" spans="1:13" x14ac:dyDescent="0.25">
      <c r="A4162" s="164">
        <f>+Exports!A4165</f>
        <v>44735</v>
      </c>
      <c r="B4162" s="165">
        <f t="shared" ref="B4162:B4225" si="260">+YEAR(A4162)</f>
        <v>2022</v>
      </c>
      <c r="C4162" s="165">
        <f t="shared" ref="C4162:C4225" si="261">+MONTH(A4162)</f>
        <v>6</v>
      </c>
      <c r="D4162" s="165">
        <f t="shared" ref="D4162:D4225" si="262">+DAY(A4162)</f>
        <v>23</v>
      </c>
      <c r="E4162" s="165">
        <f>+Exports!B4165</f>
        <v>9</v>
      </c>
      <c r="F4162" s="165">
        <f>+WEEKDAY(ExportsELAP[[#This Row],[Date Prevailing]],1)</f>
        <v>5</v>
      </c>
      <c r="G4162" s="165">
        <f>+COUNTIFS(ECR_Hours!$K$6:$K$7,ExportsELAP[[#This Row],[Date Prevailing]])</f>
        <v>0</v>
      </c>
      <c r="H4162" s="165">
        <f t="shared" ref="H4162:H4225" si="263">+IF(G4162=1,0,F4162)</f>
        <v>5</v>
      </c>
      <c r="I4162" s="166">
        <f>+Exports!G4165</f>
        <v>13463.803500000002</v>
      </c>
      <c r="J4162" s="166">
        <f>+'ELAP_IPCO-APND'!D4165</f>
        <v>43.274039999999999</v>
      </c>
      <c r="K4162" s="166">
        <f>+(ExportsELAP[[#This Row],[Exports kWh - MPT]]/1000)*ExportsELAP[[#This Row],[EIM Price]]</f>
        <v>582.63317121114005</v>
      </c>
      <c r="L4162" s="167" t="str">
        <f>+INDEX(ECR_Hours!$I$12:$I$15,MATCH(ExportsELAP[[#This Row],[Date Prevailing]],ECR_Hours!$H$12:$H$15,1))</f>
        <v>S</v>
      </c>
      <c r="M4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3" spans="1:13" x14ac:dyDescent="0.25">
      <c r="A4163" s="164">
        <f>+Exports!A4166</f>
        <v>44735</v>
      </c>
      <c r="B4163" s="165">
        <f t="shared" si="260"/>
        <v>2022</v>
      </c>
      <c r="C4163" s="165">
        <f t="shared" si="261"/>
        <v>6</v>
      </c>
      <c r="D4163" s="165">
        <f t="shared" si="262"/>
        <v>23</v>
      </c>
      <c r="E4163" s="165">
        <f>+Exports!B4166</f>
        <v>10</v>
      </c>
      <c r="F4163" s="165">
        <f>+WEEKDAY(ExportsELAP[[#This Row],[Date Prevailing]],1)</f>
        <v>5</v>
      </c>
      <c r="G4163" s="165">
        <f>+COUNTIFS(ECR_Hours!$K$6:$K$7,ExportsELAP[[#This Row],[Date Prevailing]])</f>
        <v>0</v>
      </c>
      <c r="H4163" s="165">
        <f t="shared" si="263"/>
        <v>5</v>
      </c>
      <c r="I4163" s="166">
        <f>+Exports!G4166</f>
        <v>23703.157299999999</v>
      </c>
      <c r="J4163" s="166">
        <f>+'ELAP_IPCO-APND'!D4166</f>
        <v>32.779589999999999</v>
      </c>
      <c r="K4163" s="166">
        <f>+(ExportsELAP[[#This Row],[Exports kWh - MPT]]/1000)*ExportsELAP[[#This Row],[EIM Price]]</f>
        <v>776.97977799950684</v>
      </c>
      <c r="L4163" s="167" t="str">
        <f>+INDEX(ECR_Hours!$I$12:$I$15,MATCH(ExportsELAP[[#This Row],[Date Prevailing]],ECR_Hours!$H$12:$H$15,1))</f>
        <v>S</v>
      </c>
      <c r="M4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4" spans="1:13" x14ac:dyDescent="0.25">
      <c r="A4164" s="164">
        <f>+Exports!A4167</f>
        <v>44735</v>
      </c>
      <c r="B4164" s="165">
        <f t="shared" si="260"/>
        <v>2022</v>
      </c>
      <c r="C4164" s="165">
        <f t="shared" si="261"/>
        <v>6</v>
      </c>
      <c r="D4164" s="165">
        <f t="shared" si="262"/>
        <v>23</v>
      </c>
      <c r="E4164" s="165">
        <f>+Exports!B4167</f>
        <v>11</v>
      </c>
      <c r="F4164" s="165">
        <f>+WEEKDAY(ExportsELAP[[#This Row],[Date Prevailing]],1)</f>
        <v>5</v>
      </c>
      <c r="G4164" s="165">
        <f>+COUNTIFS(ECR_Hours!$K$6:$K$7,ExportsELAP[[#This Row],[Date Prevailing]])</f>
        <v>0</v>
      </c>
      <c r="H4164" s="165">
        <f t="shared" si="263"/>
        <v>5</v>
      </c>
      <c r="I4164" s="166">
        <f>+Exports!G4167</f>
        <v>33798.391699999993</v>
      </c>
      <c r="J4164" s="166">
        <f>+'ELAP_IPCO-APND'!D4167</f>
        <v>42.393979999999999</v>
      </c>
      <c r="K4164" s="166">
        <f>+(ExportsELAP[[#This Row],[Exports kWh - MPT]]/1000)*ExportsELAP[[#This Row],[EIM Price]]</f>
        <v>1432.8483417619659</v>
      </c>
      <c r="L4164" s="167" t="str">
        <f>+INDEX(ECR_Hours!$I$12:$I$15,MATCH(ExportsELAP[[#This Row],[Date Prevailing]],ECR_Hours!$H$12:$H$15,1))</f>
        <v>S</v>
      </c>
      <c r="M4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5" spans="1:13" x14ac:dyDescent="0.25">
      <c r="A4165" s="164">
        <f>+Exports!A4168</f>
        <v>44735</v>
      </c>
      <c r="B4165" s="165">
        <f t="shared" si="260"/>
        <v>2022</v>
      </c>
      <c r="C4165" s="165">
        <f t="shared" si="261"/>
        <v>6</v>
      </c>
      <c r="D4165" s="165">
        <f t="shared" si="262"/>
        <v>23</v>
      </c>
      <c r="E4165" s="165">
        <f>+Exports!B4168</f>
        <v>12</v>
      </c>
      <c r="F4165" s="165">
        <f>+WEEKDAY(ExportsELAP[[#This Row],[Date Prevailing]],1)</f>
        <v>5</v>
      </c>
      <c r="G4165" s="165">
        <f>+COUNTIFS(ECR_Hours!$K$6:$K$7,ExportsELAP[[#This Row],[Date Prevailing]])</f>
        <v>0</v>
      </c>
      <c r="H4165" s="165">
        <f t="shared" si="263"/>
        <v>5</v>
      </c>
      <c r="I4165" s="166">
        <f>+Exports!G4168</f>
        <v>40769.31029999999</v>
      </c>
      <c r="J4165" s="166">
        <f>+'ELAP_IPCO-APND'!D4168</f>
        <v>50.24391</v>
      </c>
      <c r="K4165" s="166">
        <f>+(ExportsELAP[[#This Row],[Exports kWh - MPT]]/1000)*ExportsELAP[[#This Row],[EIM Price]]</f>
        <v>2048.4095574752723</v>
      </c>
      <c r="L4165" s="167" t="str">
        <f>+INDEX(ECR_Hours!$I$12:$I$15,MATCH(ExportsELAP[[#This Row],[Date Prevailing]],ECR_Hours!$H$12:$H$15,1))</f>
        <v>S</v>
      </c>
      <c r="M4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6" spans="1:13" x14ac:dyDescent="0.25">
      <c r="A4166" s="164">
        <f>+Exports!A4169</f>
        <v>44735</v>
      </c>
      <c r="B4166" s="165">
        <f t="shared" si="260"/>
        <v>2022</v>
      </c>
      <c r="C4166" s="165">
        <f t="shared" si="261"/>
        <v>6</v>
      </c>
      <c r="D4166" s="165">
        <f t="shared" si="262"/>
        <v>23</v>
      </c>
      <c r="E4166" s="165">
        <f>+Exports!B4169</f>
        <v>13</v>
      </c>
      <c r="F4166" s="165">
        <f>+WEEKDAY(ExportsELAP[[#This Row],[Date Prevailing]],1)</f>
        <v>5</v>
      </c>
      <c r="G4166" s="165">
        <f>+COUNTIFS(ECR_Hours!$K$6:$K$7,ExportsELAP[[#This Row],[Date Prevailing]])</f>
        <v>0</v>
      </c>
      <c r="H4166" s="165">
        <f t="shared" si="263"/>
        <v>5</v>
      </c>
      <c r="I4166" s="166">
        <f>+Exports!G4169</f>
        <v>43860.565399999992</v>
      </c>
      <c r="J4166" s="166">
        <f>+'ELAP_IPCO-APND'!D4169</f>
        <v>56.303939999999997</v>
      </c>
      <c r="K4166" s="166">
        <f>+(ExportsELAP[[#This Row],[Exports kWh - MPT]]/1000)*ExportsELAP[[#This Row],[EIM Price]]</f>
        <v>2469.5226426476752</v>
      </c>
      <c r="L4166" s="167" t="str">
        <f>+INDEX(ECR_Hours!$I$12:$I$15,MATCH(ExportsELAP[[#This Row],[Date Prevailing]],ECR_Hours!$H$12:$H$15,1))</f>
        <v>S</v>
      </c>
      <c r="M4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7" spans="1:13" x14ac:dyDescent="0.25">
      <c r="A4167" s="164">
        <f>+Exports!A4170</f>
        <v>44735</v>
      </c>
      <c r="B4167" s="165">
        <f t="shared" si="260"/>
        <v>2022</v>
      </c>
      <c r="C4167" s="165">
        <f t="shared" si="261"/>
        <v>6</v>
      </c>
      <c r="D4167" s="165">
        <f t="shared" si="262"/>
        <v>23</v>
      </c>
      <c r="E4167" s="165">
        <f>+Exports!B4170</f>
        <v>14</v>
      </c>
      <c r="F4167" s="165">
        <f>+WEEKDAY(ExportsELAP[[#This Row],[Date Prevailing]],1)</f>
        <v>5</v>
      </c>
      <c r="G4167" s="165">
        <f>+COUNTIFS(ECR_Hours!$K$6:$K$7,ExportsELAP[[#This Row],[Date Prevailing]])</f>
        <v>0</v>
      </c>
      <c r="H4167" s="165">
        <f t="shared" si="263"/>
        <v>5</v>
      </c>
      <c r="I4167" s="166">
        <f>+Exports!G4170</f>
        <v>44462.0311</v>
      </c>
      <c r="J4167" s="166">
        <f>+'ELAP_IPCO-APND'!D4170</f>
        <v>53.495829999999998</v>
      </c>
      <c r="K4167" s="166">
        <f>+(ExportsELAP[[#This Row],[Exports kWh - MPT]]/1000)*ExportsELAP[[#This Row],[EIM Price]]</f>
        <v>2378.5332571803128</v>
      </c>
      <c r="L4167" s="167" t="str">
        <f>+INDEX(ECR_Hours!$I$12:$I$15,MATCH(ExportsELAP[[#This Row],[Date Prevailing]],ECR_Hours!$H$12:$H$15,1))</f>
        <v>S</v>
      </c>
      <c r="M4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8" spans="1:13" x14ac:dyDescent="0.25">
      <c r="A4168" s="164">
        <f>+Exports!A4171</f>
        <v>44735</v>
      </c>
      <c r="B4168" s="165">
        <f t="shared" si="260"/>
        <v>2022</v>
      </c>
      <c r="C4168" s="165">
        <f t="shared" si="261"/>
        <v>6</v>
      </c>
      <c r="D4168" s="165">
        <f t="shared" si="262"/>
        <v>23</v>
      </c>
      <c r="E4168" s="165">
        <f>+Exports!B4171</f>
        <v>15</v>
      </c>
      <c r="F4168" s="165">
        <f>+WEEKDAY(ExportsELAP[[#This Row],[Date Prevailing]],1)</f>
        <v>5</v>
      </c>
      <c r="G4168" s="165">
        <f>+COUNTIFS(ECR_Hours!$K$6:$K$7,ExportsELAP[[#This Row],[Date Prevailing]])</f>
        <v>0</v>
      </c>
      <c r="H4168" s="165">
        <f t="shared" si="263"/>
        <v>5</v>
      </c>
      <c r="I4168" s="166">
        <f>+Exports!G4171</f>
        <v>42543.323799999998</v>
      </c>
      <c r="J4168" s="166">
        <f>+'ELAP_IPCO-APND'!D4171</f>
        <v>43.716450000000002</v>
      </c>
      <c r="K4168" s="166">
        <f>+(ExportsELAP[[#This Row],[Exports kWh - MPT]]/1000)*ExportsELAP[[#This Row],[EIM Price]]</f>
        <v>1859.8430877365099</v>
      </c>
      <c r="L4168" s="167" t="str">
        <f>+INDEX(ECR_Hours!$I$12:$I$15,MATCH(ExportsELAP[[#This Row],[Date Prevailing]],ECR_Hours!$H$12:$H$15,1))</f>
        <v>S</v>
      </c>
      <c r="M4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69" spans="1:13" x14ac:dyDescent="0.25">
      <c r="A4169" s="164">
        <f>+Exports!A4172</f>
        <v>44735</v>
      </c>
      <c r="B4169" s="165">
        <f t="shared" si="260"/>
        <v>2022</v>
      </c>
      <c r="C4169" s="165">
        <f t="shared" si="261"/>
        <v>6</v>
      </c>
      <c r="D4169" s="165">
        <f t="shared" si="262"/>
        <v>23</v>
      </c>
      <c r="E4169" s="165">
        <f>+Exports!B4172</f>
        <v>16</v>
      </c>
      <c r="F4169" s="165">
        <f>+WEEKDAY(ExportsELAP[[#This Row],[Date Prevailing]],1)</f>
        <v>5</v>
      </c>
      <c r="G4169" s="165">
        <f>+COUNTIFS(ECR_Hours!$K$6:$K$7,ExportsELAP[[#This Row],[Date Prevailing]])</f>
        <v>0</v>
      </c>
      <c r="H4169" s="165">
        <f t="shared" si="263"/>
        <v>5</v>
      </c>
      <c r="I4169" s="166">
        <f>+Exports!G4172</f>
        <v>39108.467400000009</v>
      </c>
      <c r="J4169" s="166">
        <f>+'ELAP_IPCO-APND'!D4172</f>
        <v>50.576230000000002</v>
      </c>
      <c r="K4169" s="166">
        <f>+(ExportsELAP[[#This Row],[Exports kWh - MPT]]/1000)*ExportsELAP[[#This Row],[EIM Price]]</f>
        <v>1977.9588421699025</v>
      </c>
      <c r="L4169" s="167" t="str">
        <f>+INDEX(ECR_Hours!$I$12:$I$15,MATCH(ExportsELAP[[#This Row],[Date Prevailing]],ECR_Hours!$H$12:$H$15,1))</f>
        <v>S</v>
      </c>
      <c r="M4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0" spans="1:13" x14ac:dyDescent="0.25">
      <c r="A4170" s="164">
        <f>+Exports!A4173</f>
        <v>44735</v>
      </c>
      <c r="B4170" s="165">
        <f t="shared" si="260"/>
        <v>2022</v>
      </c>
      <c r="C4170" s="165">
        <f t="shared" si="261"/>
        <v>6</v>
      </c>
      <c r="D4170" s="165">
        <f t="shared" si="262"/>
        <v>23</v>
      </c>
      <c r="E4170" s="165">
        <f>+Exports!B4173</f>
        <v>17</v>
      </c>
      <c r="F4170" s="165">
        <f>+WEEKDAY(ExportsELAP[[#This Row],[Date Prevailing]],1)</f>
        <v>5</v>
      </c>
      <c r="G4170" s="165">
        <f>+COUNTIFS(ECR_Hours!$K$6:$K$7,ExportsELAP[[#This Row],[Date Prevailing]])</f>
        <v>0</v>
      </c>
      <c r="H4170" s="165">
        <f t="shared" si="263"/>
        <v>5</v>
      </c>
      <c r="I4170" s="166">
        <f>+Exports!G4173</f>
        <v>30142.964500000002</v>
      </c>
      <c r="J4170" s="166">
        <f>+'ELAP_IPCO-APND'!D4173</f>
        <v>28.898029999999999</v>
      </c>
      <c r="K4170" s="166">
        <f>+(ExportsELAP[[#This Row],[Exports kWh - MPT]]/1000)*ExportsELAP[[#This Row],[EIM Price]]</f>
        <v>871.07229240993502</v>
      </c>
      <c r="L4170" s="167" t="str">
        <f>+INDEX(ECR_Hours!$I$12:$I$15,MATCH(ExportsELAP[[#This Row],[Date Prevailing]],ECR_Hours!$H$12:$H$15,1))</f>
        <v>S</v>
      </c>
      <c r="M4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1" spans="1:13" x14ac:dyDescent="0.25">
      <c r="A4171" s="164">
        <f>+Exports!A4174</f>
        <v>44735</v>
      </c>
      <c r="B4171" s="165">
        <f t="shared" si="260"/>
        <v>2022</v>
      </c>
      <c r="C4171" s="165">
        <f t="shared" si="261"/>
        <v>6</v>
      </c>
      <c r="D4171" s="165">
        <f t="shared" si="262"/>
        <v>23</v>
      </c>
      <c r="E4171" s="165">
        <f>+Exports!B4174</f>
        <v>18</v>
      </c>
      <c r="F4171" s="165">
        <f>+WEEKDAY(ExportsELAP[[#This Row],[Date Prevailing]],1)</f>
        <v>5</v>
      </c>
      <c r="G4171" s="165">
        <f>+COUNTIFS(ECR_Hours!$K$6:$K$7,ExportsELAP[[#This Row],[Date Prevailing]])</f>
        <v>0</v>
      </c>
      <c r="H4171" s="165">
        <f t="shared" si="263"/>
        <v>5</v>
      </c>
      <c r="I4171" s="166">
        <f>+Exports!G4174</f>
        <v>18520.987699999998</v>
      </c>
      <c r="J4171" s="166">
        <f>+'ELAP_IPCO-APND'!D4174</f>
        <v>27.848839999999999</v>
      </c>
      <c r="K4171" s="166">
        <f>+(ExportsELAP[[#This Row],[Exports kWh - MPT]]/1000)*ExportsELAP[[#This Row],[EIM Price]]</f>
        <v>515.788023099268</v>
      </c>
      <c r="L4171" s="167" t="str">
        <f>+INDEX(ECR_Hours!$I$12:$I$15,MATCH(ExportsELAP[[#This Row],[Date Prevailing]],ECR_Hours!$H$12:$H$15,1))</f>
        <v>S</v>
      </c>
      <c r="M4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2" spans="1:13" x14ac:dyDescent="0.25">
      <c r="A4172" s="164">
        <f>+Exports!A4175</f>
        <v>44735</v>
      </c>
      <c r="B4172" s="165">
        <f t="shared" si="260"/>
        <v>2022</v>
      </c>
      <c r="C4172" s="165">
        <f t="shared" si="261"/>
        <v>6</v>
      </c>
      <c r="D4172" s="165">
        <f t="shared" si="262"/>
        <v>23</v>
      </c>
      <c r="E4172" s="165">
        <f>+Exports!B4175</f>
        <v>19</v>
      </c>
      <c r="F4172" s="165">
        <f>+WEEKDAY(ExportsELAP[[#This Row],[Date Prevailing]],1)</f>
        <v>5</v>
      </c>
      <c r="G4172" s="165">
        <f>+COUNTIFS(ECR_Hours!$K$6:$K$7,ExportsELAP[[#This Row],[Date Prevailing]])</f>
        <v>0</v>
      </c>
      <c r="H4172" s="165">
        <f t="shared" si="263"/>
        <v>5</v>
      </c>
      <c r="I4172" s="166">
        <f>+Exports!G4175</f>
        <v>8687.4513999999999</v>
      </c>
      <c r="J4172" s="166">
        <f>+'ELAP_IPCO-APND'!D4175</f>
        <v>34.482170000000004</v>
      </c>
      <c r="K4172" s="166">
        <f>+(ExportsELAP[[#This Row],[Exports kWh - MPT]]/1000)*ExportsELAP[[#This Row],[EIM Price]]</f>
        <v>299.56217604153807</v>
      </c>
      <c r="L4172" s="167" t="str">
        <f>+INDEX(ECR_Hours!$I$12:$I$15,MATCH(ExportsELAP[[#This Row],[Date Prevailing]],ECR_Hours!$H$12:$H$15,1))</f>
        <v>S</v>
      </c>
      <c r="M4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3" spans="1:13" x14ac:dyDescent="0.25">
      <c r="A4173" s="164">
        <f>+Exports!A4176</f>
        <v>44735</v>
      </c>
      <c r="B4173" s="165">
        <f t="shared" si="260"/>
        <v>2022</v>
      </c>
      <c r="C4173" s="165">
        <f t="shared" si="261"/>
        <v>6</v>
      </c>
      <c r="D4173" s="165">
        <f t="shared" si="262"/>
        <v>23</v>
      </c>
      <c r="E4173" s="165">
        <f>+Exports!B4176</f>
        <v>20</v>
      </c>
      <c r="F4173" s="165">
        <f>+WEEKDAY(ExportsELAP[[#This Row],[Date Prevailing]],1)</f>
        <v>5</v>
      </c>
      <c r="G4173" s="165">
        <f>+COUNTIFS(ECR_Hours!$K$6:$K$7,ExportsELAP[[#This Row],[Date Prevailing]])</f>
        <v>0</v>
      </c>
      <c r="H4173" s="165">
        <f t="shared" si="263"/>
        <v>5</v>
      </c>
      <c r="I4173" s="166">
        <f>+Exports!G4176</f>
        <v>2912.9005000000002</v>
      </c>
      <c r="J4173" s="166">
        <f>+'ELAP_IPCO-APND'!D4176</f>
        <v>26.341049999999999</v>
      </c>
      <c r="K4173" s="166">
        <f>+(ExportsELAP[[#This Row],[Exports kWh - MPT]]/1000)*ExportsELAP[[#This Row],[EIM Price]]</f>
        <v>76.728857715524995</v>
      </c>
      <c r="L4173" s="167" t="str">
        <f>+INDEX(ECR_Hours!$I$12:$I$15,MATCH(ExportsELAP[[#This Row],[Date Prevailing]],ECR_Hours!$H$12:$H$15,1))</f>
        <v>S</v>
      </c>
      <c r="M4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4" spans="1:13" x14ac:dyDescent="0.25">
      <c r="A4174" s="164">
        <f>+Exports!A4177</f>
        <v>44735</v>
      </c>
      <c r="B4174" s="165">
        <f t="shared" si="260"/>
        <v>2022</v>
      </c>
      <c r="C4174" s="165">
        <f t="shared" si="261"/>
        <v>6</v>
      </c>
      <c r="D4174" s="165">
        <f t="shared" si="262"/>
        <v>23</v>
      </c>
      <c r="E4174" s="165">
        <f>+Exports!B4177</f>
        <v>21</v>
      </c>
      <c r="F4174" s="165">
        <f>+WEEKDAY(ExportsELAP[[#This Row],[Date Prevailing]],1)</f>
        <v>5</v>
      </c>
      <c r="G4174" s="165">
        <f>+COUNTIFS(ECR_Hours!$K$6:$K$7,ExportsELAP[[#This Row],[Date Prevailing]])</f>
        <v>0</v>
      </c>
      <c r="H4174" s="165">
        <f t="shared" si="263"/>
        <v>5</v>
      </c>
      <c r="I4174" s="166">
        <f>+Exports!G4177</f>
        <v>601.65309999999999</v>
      </c>
      <c r="J4174" s="166">
        <f>+'ELAP_IPCO-APND'!D4177</f>
        <v>25.554860000000001</v>
      </c>
      <c r="K4174" s="166">
        <f>+(ExportsELAP[[#This Row],[Exports kWh - MPT]]/1000)*ExportsELAP[[#This Row],[EIM Price]]</f>
        <v>15.375160739065999</v>
      </c>
      <c r="L4174" s="167" t="str">
        <f>+INDEX(ECR_Hours!$I$12:$I$15,MATCH(ExportsELAP[[#This Row],[Date Prevailing]],ECR_Hours!$H$12:$H$15,1))</f>
        <v>S</v>
      </c>
      <c r="M4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5" spans="1:13" x14ac:dyDescent="0.25">
      <c r="A4175" s="164">
        <f>+Exports!A4178</f>
        <v>44735</v>
      </c>
      <c r="B4175" s="165">
        <f t="shared" si="260"/>
        <v>2022</v>
      </c>
      <c r="C4175" s="165">
        <f t="shared" si="261"/>
        <v>6</v>
      </c>
      <c r="D4175" s="165">
        <f t="shared" si="262"/>
        <v>23</v>
      </c>
      <c r="E4175" s="165">
        <f>+Exports!B4178</f>
        <v>22</v>
      </c>
      <c r="F4175" s="165">
        <f>+WEEKDAY(ExportsELAP[[#This Row],[Date Prevailing]],1)</f>
        <v>5</v>
      </c>
      <c r="G4175" s="165">
        <f>+COUNTIFS(ECR_Hours!$K$6:$K$7,ExportsELAP[[#This Row],[Date Prevailing]])</f>
        <v>0</v>
      </c>
      <c r="H4175" s="165">
        <f t="shared" si="263"/>
        <v>5</v>
      </c>
      <c r="I4175" s="166">
        <f>+Exports!G4178</f>
        <v>45.904899999999984</v>
      </c>
      <c r="J4175" s="166">
        <f>+'ELAP_IPCO-APND'!D4178</f>
        <v>7.6480800000000002</v>
      </c>
      <c r="K4175" s="166">
        <f>+(ExportsELAP[[#This Row],[Exports kWh - MPT]]/1000)*ExportsELAP[[#This Row],[EIM Price]]</f>
        <v>0.35108434759199991</v>
      </c>
      <c r="L4175" s="167" t="str">
        <f>+INDEX(ECR_Hours!$I$12:$I$15,MATCH(ExportsELAP[[#This Row],[Date Prevailing]],ECR_Hours!$H$12:$H$15,1))</f>
        <v>S</v>
      </c>
      <c r="M4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6" spans="1:13" x14ac:dyDescent="0.25">
      <c r="A4176" s="164">
        <f>+Exports!A4179</f>
        <v>44735</v>
      </c>
      <c r="B4176" s="165">
        <f t="shared" si="260"/>
        <v>2022</v>
      </c>
      <c r="C4176" s="165">
        <f t="shared" si="261"/>
        <v>6</v>
      </c>
      <c r="D4176" s="165">
        <f t="shared" si="262"/>
        <v>23</v>
      </c>
      <c r="E4176" s="165">
        <f>+Exports!B4179</f>
        <v>23</v>
      </c>
      <c r="F4176" s="165">
        <f>+WEEKDAY(ExportsELAP[[#This Row],[Date Prevailing]],1)</f>
        <v>5</v>
      </c>
      <c r="G4176" s="165">
        <f>+COUNTIFS(ECR_Hours!$K$6:$K$7,ExportsELAP[[#This Row],[Date Prevailing]])</f>
        <v>0</v>
      </c>
      <c r="H4176" s="165">
        <f t="shared" si="263"/>
        <v>5</v>
      </c>
      <c r="I4176" s="166">
        <f>+Exports!G4179</f>
        <v>19.179299999999998</v>
      </c>
      <c r="J4176" s="166">
        <f>+'ELAP_IPCO-APND'!D4179</f>
        <v>21.393329999999999</v>
      </c>
      <c r="K4176" s="166">
        <f>+(ExportsELAP[[#This Row],[Exports kWh - MPT]]/1000)*ExportsELAP[[#This Row],[EIM Price]]</f>
        <v>0.4103090940689999</v>
      </c>
      <c r="L4176" s="167" t="str">
        <f>+INDEX(ECR_Hours!$I$12:$I$15,MATCH(ExportsELAP[[#This Row],[Date Prevailing]],ECR_Hours!$H$12:$H$15,1))</f>
        <v>S</v>
      </c>
      <c r="M4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77" spans="1:13" x14ac:dyDescent="0.25">
      <c r="A4177" s="164">
        <f>+Exports!A4180</f>
        <v>44735</v>
      </c>
      <c r="B4177" s="165">
        <f t="shared" si="260"/>
        <v>2022</v>
      </c>
      <c r="C4177" s="165">
        <f t="shared" si="261"/>
        <v>6</v>
      </c>
      <c r="D4177" s="165">
        <f t="shared" si="262"/>
        <v>23</v>
      </c>
      <c r="E4177" s="165">
        <f>+Exports!B4180</f>
        <v>24</v>
      </c>
      <c r="F4177" s="165">
        <f>+WEEKDAY(ExportsELAP[[#This Row],[Date Prevailing]],1)</f>
        <v>5</v>
      </c>
      <c r="G4177" s="165">
        <f>+COUNTIFS(ECR_Hours!$K$6:$K$7,ExportsELAP[[#This Row],[Date Prevailing]])</f>
        <v>0</v>
      </c>
      <c r="H4177" s="165">
        <f t="shared" si="263"/>
        <v>5</v>
      </c>
      <c r="I4177" s="166">
        <f>+Exports!G4180</f>
        <v>18.646699999999999</v>
      </c>
      <c r="J4177" s="166">
        <f>+'ELAP_IPCO-APND'!D4180</f>
        <v>18.584009999999999</v>
      </c>
      <c r="K4177" s="166">
        <f>+(ExportsELAP[[#This Row],[Exports kWh - MPT]]/1000)*ExportsELAP[[#This Row],[EIM Price]]</f>
        <v>0.34653045926699994</v>
      </c>
      <c r="L4177" s="167" t="str">
        <f>+INDEX(ECR_Hours!$I$12:$I$15,MATCH(ExportsELAP[[#This Row],[Date Prevailing]],ECR_Hours!$H$12:$H$15,1))</f>
        <v>S</v>
      </c>
      <c r="M4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78" spans="1:13" x14ac:dyDescent="0.25">
      <c r="A4178" s="164">
        <f>+Exports!A4181</f>
        <v>44736</v>
      </c>
      <c r="B4178" s="165">
        <f t="shared" si="260"/>
        <v>2022</v>
      </c>
      <c r="C4178" s="165">
        <f t="shared" si="261"/>
        <v>6</v>
      </c>
      <c r="D4178" s="165">
        <f t="shared" si="262"/>
        <v>24</v>
      </c>
      <c r="E4178" s="165">
        <f>+Exports!B4181</f>
        <v>1</v>
      </c>
      <c r="F4178" s="165">
        <f>+WEEKDAY(ExportsELAP[[#This Row],[Date Prevailing]],1)</f>
        <v>6</v>
      </c>
      <c r="G4178" s="165">
        <f>+COUNTIFS(ECR_Hours!$K$6:$K$7,ExportsELAP[[#This Row],[Date Prevailing]])</f>
        <v>0</v>
      </c>
      <c r="H4178" s="165">
        <f t="shared" si="263"/>
        <v>6</v>
      </c>
      <c r="I4178" s="166">
        <f>+Exports!G4181</f>
        <v>21.2744</v>
      </c>
      <c r="J4178" s="166">
        <f>+'ELAP_IPCO-APND'!D4181</f>
        <v>10.84024</v>
      </c>
      <c r="K4178" s="166">
        <f>+(ExportsELAP[[#This Row],[Exports kWh - MPT]]/1000)*ExportsELAP[[#This Row],[EIM Price]]</f>
        <v>0.23061960185599997</v>
      </c>
      <c r="L4178" s="167" t="str">
        <f>+INDEX(ECR_Hours!$I$12:$I$15,MATCH(ExportsELAP[[#This Row],[Date Prevailing]],ECR_Hours!$H$12:$H$15,1))</f>
        <v>S</v>
      </c>
      <c r="M4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79" spans="1:13" x14ac:dyDescent="0.25">
      <c r="A4179" s="164">
        <f>+Exports!A4182</f>
        <v>44736</v>
      </c>
      <c r="B4179" s="165">
        <f t="shared" si="260"/>
        <v>2022</v>
      </c>
      <c r="C4179" s="165">
        <f t="shared" si="261"/>
        <v>6</v>
      </c>
      <c r="D4179" s="165">
        <f t="shared" si="262"/>
        <v>24</v>
      </c>
      <c r="E4179" s="165">
        <f>+Exports!B4182</f>
        <v>2</v>
      </c>
      <c r="F4179" s="165">
        <f>+WEEKDAY(ExportsELAP[[#This Row],[Date Prevailing]],1)</f>
        <v>6</v>
      </c>
      <c r="G4179" s="165">
        <f>+COUNTIFS(ECR_Hours!$K$6:$K$7,ExportsELAP[[#This Row],[Date Prevailing]])</f>
        <v>0</v>
      </c>
      <c r="H4179" s="165">
        <f t="shared" si="263"/>
        <v>6</v>
      </c>
      <c r="I4179" s="166">
        <f>+Exports!G4182</f>
        <v>21.201699999999999</v>
      </c>
      <c r="J4179" s="166">
        <f>+'ELAP_IPCO-APND'!D4182</f>
        <v>7.4576399999999996</v>
      </c>
      <c r="K4179" s="166">
        <f>+(ExportsELAP[[#This Row],[Exports kWh - MPT]]/1000)*ExportsELAP[[#This Row],[EIM Price]]</f>
        <v>0.15811464598799999</v>
      </c>
      <c r="L4179" s="167" t="str">
        <f>+INDEX(ECR_Hours!$I$12:$I$15,MATCH(ExportsELAP[[#This Row],[Date Prevailing]],ECR_Hours!$H$12:$H$15,1))</f>
        <v>S</v>
      </c>
      <c r="M4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0" spans="1:13" x14ac:dyDescent="0.25">
      <c r="A4180" s="164">
        <f>+Exports!A4183</f>
        <v>44736</v>
      </c>
      <c r="B4180" s="165">
        <f t="shared" si="260"/>
        <v>2022</v>
      </c>
      <c r="C4180" s="165">
        <f t="shared" si="261"/>
        <v>6</v>
      </c>
      <c r="D4180" s="165">
        <f t="shared" si="262"/>
        <v>24</v>
      </c>
      <c r="E4180" s="165">
        <f>+Exports!B4183</f>
        <v>3</v>
      </c>
      <c r="F4180" s="165">
        <f>+WEEKDAY(ExportsELAP[[#This Row],[Date Prevailing]],1)</f>
        <v>6</v>
      </c>
      <c r="G4180" s="165">
        <f>+COUNTIFS(ECR_Hours!$K$6:$K$7,ExportsELAP[[#This Row],[Date Prevailing]])</f>
        <v>0</v>
      </c>
      <c r="H4180" s="165">
        <f t="shared" si="263"/>
        <v>6</v>
      </c>
      <c r="I4180" s="166">
        <f>+Exports!G4183</f>
        <v>23.335500000000003</v>
      </c>
      <c r="J4180" s="166">
        <f>+'ELAP_IPCO-APND'!D4183</f>
        <v>10.60839</v>
      </c>
      <c r="K4180" s="166">
        <f>+(ExportsELAP[[#This Row],[Exports kWh - MPT]]/1000)*ExportsELAP[[#This Row],[EIM Price]]</f>
        <v>0.24755208484500002</v>
      </c>
      <c r="L4180" s="167" t="str">
        <f>+INDEX(ECR_Hours!$I$12:$I$15,MATCH(ExportsELAP[[#This Row],[Date Prevailing]],ECR_Hours!$H$12:$H$15,1))</f>
        <v>S</v>
      </c>
      <c r="M4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1" spans="1:13" x14ac:dyDescent="0.25">
      <c r="A4181" s="164">
        <f>+Exports!A4184</f>
        <v>44736</v>
      </c>
      <c r="B4181" s="165">
        <f t="shared" si="260"/>
        <v>2022</v>
      </c>
      <c r="C4181" s="165">
        <f t="shared" si="261"/>
        <v>6</v>
      </c>
      <c r="D4181" s="165">
        <f t="shared" si="262"/>
        <v>24</v>
      </c>
      <c r="E4181" s="165">
        <f>+Exports!B4184</f>
        <v>4</v>
      </c>
      <c r="F4181" s="165">
        <f>+WEEKDAY(ExportsELAP[[#This Row],[Date Prevailing]],1)</f>
        <v>6</v>
      </c>
      <c r="G4181" s="165">
        <f>+COUNTIFS(ECR_Hours!$K$6:$K$7,ExportsELAP[[#This Row],[Date Prevailing]])</f>
        <v>0</v>
      </c>
      <c r="H4181" s="165">
        <f t="shared" si="263"/>
        <v>6</v>
      </c>
      <c r="I4181" s="166">
        <f>+Exports!G4184</f>
        <v>22.145699999999998</v>
      </c>
      <c r="J4181" s="166">
        <f>+'ELAP_IPCO-APND'!D4184</f>
        <v>6.6234999999999999</v>
      </c>
      <c r="K4181" s="166">
        <f>+(ExportsELAP[[#This Row],[Exports kWh - MPT]]/1000)*ExportsELAP[[#This Row],[EIM Price]]</f>
        <v>0.14668204394999998</v>
      </c>
      <c r="L4181" s="167" t="str">
        <f>+INDEX(ECR_Hours!$I$12:$I$15,MATCH(ExportsELAP[[#This Row],[Date Prevailing]],ECR_Hours!$H$12:$H$15,1))</f>
        <v>S</v>
      </c>
      <c r="M4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2" spans="1:13" x14ac:dyDescent="0.25">
      <c r="A4182" s="164">
        <f>+Exports!A4185</f>
        <v>44736</v>
      </c>
      <c r="B4182" s="165">
        <f t="shared" si="260"/>
        <v>2022</v>
      </c>
      <c r="C4182" s="165">
        <f t="shared" si="261"/>
        <v>6</v>
      </c>
      <c r="D4182" s="165">
        <f t="shared" si="262"/>
        <v>24</v>
      </c>
      <c r="E4182" s="165">
        <f>+Exports!B4185</f>
        <v>5</v>
      </c>
      <c r="F4182" s="165">
        <f>+WEEKDAY(ExportsELAP[[#This Row],[Date Prevailing]],1)</f>
        <v>6</v>
      </c>
      <c r="G4182" s="165">
        <f>+COUNTIFS(ECR_Hours!$K$6:$K$7,ExportsELAP[[#This Row],[Date Prevailing]])</f>
        <v>0</v>
      </c>
      <c r="H4182" s="165">
        <f t="shared" si="263"/>
        <v>6</v>
      </c>
      <c r="I4182" s="166">
        <f>+Exports!G4185</f>
        <v>30.064399999999999</v>
      </c>
      <c r="J4182" s="166">
        <f>+'ELAP_IPCO-APND'!D4185</f>
        <v>6.5374800000000004</v>
      </c>
      <c r="K4182" s="166">
        <f>+(ExportsELAP[[#This Row],[Exports kWh - MPT]]/1000)*ExportsELAP[[#This Row],[EIM Price]]</f>
        <v>0.19654541371199999</v>
      </c>
      <c r="L4182" s="167" t="str">
        <f>+INDEX(ECR_Hours!$I$12:$I$15,MATCH(ExportsELAP[[#This Row],[Date Prevailing]],ECR_Hours!$H$12:$H$15,1))</f>
        <v>S</v>
      </c>
      <c r="M4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3" spans="1:13" x14ac:dyDescent="0.25">
      <c r="A4183" s="164">
        <f>+Exports!A4186</f>
        <v>44736</v>
      </c>
      <c r="B4183" s="165">
        <f t="shared" si="260"/>
        <v>2022</v>
      </c>
      <c r="C4183" s="165">
        <f t="shared" si="261"/>
        <v>6</v>
      </c>
      <c r="D4183" s="165">
        <f t="shared" si="262"/>
        <v>24</v>
      </c>
      <c r="E4183" s="165">
        <f>+Exports!B4186</f>
        <v>6</v>
      </c>
      <c r="F4183" s="165">
        <f>+WEEKDAY(ExportsELAP[[#This Row],[Date Prevailing]],1)</f>
        <v>6</v>
      </c>
      <c r="G4183" s="165">
        <f>+COUNTIFS(ECR_Hours!$K$6:$K$7,ExportsELAP[[#This Row],[Date Prevailing]])</f>
        <v>0</v>
      </c>
      <c r="H4183" s="165">
        <f t="shared" si="263"/>
        <v>6</v>
      </c>
      <c r="I4183" s="166">
        <f>+Exports!G4186</f>
        <v>27.825899999999997</v>
      </c>
      <c r="J4183" s="166">
        <f>+'ELAP_IPCO-APND'!D4186</f>
        <v>15.12856</v>
      </c>
      <c r="K4183" s="166">
        <f>+(ExportsELAP[[#This Row],[Exports kWh - MPT]]/1000)*ExportsELAP[[#This Row],[EIM Price]]</f>
        <v>0.42096579770399994</v>
      </c>
      <c r="L4183" s="167" t="str">
        <f>+INDEX(ECR_Hours!$I$12:$I$15,MATCH(ExportsELAP[[#This Row],[Date Prevailing]],ECR_Hours!$H$12:$H$15,1))</f>
        <v>S</v>
      </c>
      <c r="M4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4" spans="1:13" x14ac:dyDescent="0.25">
      <c r="A4184" s="164">
        <f>+Exports!A4187</f>
        <v>44736</v>
      </c>
      <c r="B4184" s="165">
        <f t="shared" si="260"/>
        <v>2022</v>
      </c>
      <c r="C4184" s="165">
        <f t="shared" si="261"/>
        <v>6</v>
      </c>
      <c r="D4184" s="165">
        <f t="shared" si="262"/>
        <v>24</v>
      </c>
      <c r="E4184" s="165">
        <f>+Exports!B4187</f>
        <v>7</v>
      </c>
      <c r="F4184" s="165">
        <f>+WEEKDAY(ExportsELAP[[#This Row],[Date Prevailing]],1)</f>
        <v>6</v>
      </c>
      <c r="G4184" s="165">
        <f>+COUNTIFS(ECR_Hours!$K$6:$K$7,ExportsELAP[[#This Row],[Date Prevailing]])</f>
        <v>0</v>
      </c>
      <c r="H4184" s="165">
        <f t="shared" si="263"/>
        <v>6</v>
      </c>
      <c r="I4184" s="166">
        <f>+Exports!G4187</f>
        <v>768.4049</v>
      </c>
      <c r="J4184" s="166">
        <f>+'ELAP_IPCO-APND'!D4187</f>
        <v>20.054269999999999</v>
      </c>
      <c r="K4184" s="166">
        <f>+(ExportsELAP[[#This Row],[Exports kWh - MPT]]/1000)*ExportsELAP[[#This Row],[EIM Price]]</f>
        <v>15.409799333922997</v>
      </c>
      <c r="L4184" s="167" t="str">
        <f>+INDEX(ECR_Hours!$I$12:$I$15,MATCH(ExportsELAP[[#This Row],[Date Prevailing]],ECR_Hours!$H$12:$H$15,1))</f>
        <v>S</v>
      </c>
      <c r="M4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5" spans="1:13" x14ac:dyDescent="0.25">
      <c r="A4185" s="164">
        <f>+Exports!A4188</f>
        <v>44736</v>
      </c>
      <c r="B4185" s="165">
        <f t="shared" si="260"/>
        <v>2022</v>
      </c>
      <c r="C4185" s="165">
        <f t="shared" si="261"/>
        <v>6</v>
      </c>
      <c r="D4185" s="165">
        <f t="shared" si="262"/>
        <v>24</v>
      </c>
      <c r="E4185" s="165">
        <f>+Exports!B4188</f>
        <v>8</v>
      </c>
      <c r="F4185" s="165">
        <f>+WEEKDAY(ExportsELAP[[#This Row],[Date Prevailing]],1)</f>
        <v>6</v>
      </c>
      <c r="G4185" s="165">
        <f>+COUNTIFS(ECR_Hours!$K$6:$K$7,ExportsELAP[[#This Row],[Date Prevailing]])</f>
        <v>0</v>
      </c>
      <c r="H4185" s="165">
        <f t="shared" si="263"/>
        <v>6</v>
      </c>
      <c r="I4185" s="166">
        <f>+Exports!G4188</f>
        <v>5901.9195</v>
      </c>
      <c r="J4185" s="166">
        <f>+'ELAP_IPCO-APND'!D4188</f>
        <v>24.054970000000001</v>
      </c>
      <c r="K4185" s="166">
        <f>+(ExportsELAP[[#This Row],[Exports kWh - MPT]]/1000)*ExportsELAP[[#This Row],[EIM Price]]</f>
        <v>141.970496514915</v>
      </c>
      <c r="L4185" s="167" t="str">
        <f>+INDEX(ECR_Hours!$I$12:$I$15,MATCH(ExportsELAP[[#This Row],[Date Prevailing]],ECR_Hours!$H$12:$H$15,1))</f>
        <v>S</v>
      </c>
      <c r="M4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6" spans="1:13" x14ac:dyDescent="0.25">
      <c r="A4186" s="164">
        <f>+Exports!A4189</f>
        <v>44736</v>
      </c>
      <c r="B4186" s="165">
        <f t="shared" si="260"/>
        <v>2022</v>
      </c>
      <c r="C4186" s="165">
        <f t="shared" si="261"/>
        <v>6</v>
      </c>
      <c r="D4186" s="165">
        <f t="shared" si="262"/>
        <v>24</v>
      </c>
      <c r="E4186" s="165">
        <f>+Exports!B4189</f>
        <v>9</v>
      </c>
      <c r="F4186" s="165">
        <f>+WEEKDAY(ExportsELAP[[#This Row],[Date Prevailing]],1)</f>
        <v>6</v>
      </c>
      <c r="G4186" s="165">
        <f>+COUNTIFS(ECR_Hours!$K$6:$K$7,ExportsELAP[[#This Row],[Date Prevailing]])</f>
        <v>0</v>
      </c>
      <c r="H4186" s="165">
        <f t="shared" si="263"/>
        <v>6</v>
      </c>
      <c r="I4186" s="166">
        <f>+Exports!G4189</f>
        <v>13778.495499999999</v>
      </c>
      <c r="J4186" s="166">
        <f>+'ELAP_IPCO-APND'!D4189</f>
        <v>25.25301</v>
      </c>
      <c r="K4186" s="166">
        <f>+(ExportsELAP[[#This Row],[Exports kWh - MPT]]/1000)*ExportsELAP[[#This Row],[EIM Price]]</f>
        <v>347.94848464645497</v>
      </c>
      <c r="L4186" s="167" t="str">
        <f>+INDEX(ECR_Hours!$I$12:$I$15,MATCH(ExportsELAP[[#This Row],[Date Prevailing]],ECR_Hours!$H$12:$H$15,1))</f>
        <v>S</v>
      </c>
      <c r="M4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7" spans="1:13" x14ac:dyDescent="0.25">
      <c r="A4187" s="164">
        <f>+Exports!A4190</f>
        <v>44736</v>
      </c>
      <c r="B4187" s="165">
        <f t="shared" si="260"/>
        <v>2022</v>
      </c>
      <c r="C4187" s="165">
        <f t="shared" si="261"/>
        <v>6</v>
      </c>
      <c r="D4187" s="165">
        <f t="shared" si="262"/>
        <v>24</v>
      </c>
      <c r="E4187" s="165">
        <f>+Exports!B4190</f>
        <v>10</v>
      </c>
      <c r="F4187" s="165">
        <f>+WEEKDAY(ExportsELAP[[#This Row],[Date Prevailing]],1)</f>
        <v>6</v>
      </c>
      <c r="G4187" s="165">
        <f>+COUNTIFS(ECR_Hours!$K$6:$K$7,ExportsELAP[[#This Row],[Date Prevailing]])</f>
        <v>0</v>
      </c>
      <c r="H4187" s="165">
        <f t="shared" si="263"/>
        <v>6</v>
      </c>
      <c r="I4187" s="166">
        <f>+Exports!G4190</f>
        <v>25682.679799999998</v>
      </c>
      <c r="J4187" s="166">
        <f>+'ELAP_IPCO-APND'!D4190</f>
        <v>25.530049999999999</v>
      </c>
      <c r="K4187" s="166">
        <f>+(ExportsELAP[[#This Row],[Exports kWh - MPT]]/1000)*ExportsELAP[[#This Row],[EIM Price]]</f>
        <v>655.68009942798994</v>
      </c>
      <c r="L4187" s="167" t="str">
        <f>+INDEX(ECR_Hours!$I$12:$I$15,MATCH(ExportsELAP[[#This Row],[Date Prevailing]],ECR_Hours!$H$12:$H$15,1))</f>
        <v>S</v>
      </c>
      <c r="M4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8" spans="1:13" x14ac:dyDescent="0.25">
      <c r="A4188" s="164">
        <f>+Exports!A4191</f>
        <v>44736</v>
      </c>
      <c r="B4188" s="165">
        <f t="shared" si="260"/>
        <v>2022</v>
      </c>
      <c r="C4188" s="165">
        <f t="shared" si="261"/>
        <v>6</v>
      </c>
      <c r="D4188" s="165">
        <f t="shared" si="262"/>
        <v>24</v>
      </c>
      <c r="E4188" s="165">
        <f>+Exports!B4191</f>
        <v>11</v>
      </c>
      <c r="F4188" s="165">
        <f>+WEEKDAY(ExportsELAP[[#This Row],[Date Prevailing]],1)</f>
        <v>6</v>
      </c>
      <c r="G4188" s="165">
        <f>+COUNTIFS(ECR_Hours!$K$6:$K$7,ExportsELAP[[#This Row],[Date Prevailing]])</f>
        <v>0</v>
      </c>
      <c r="H4188" s="165">
        <f t="shared" si="263"/>
        <v>6</v>
      </c>
      <c r="I4188" s="166">
        <f>+Exports!G4191</f>
        <v>37409.601599999995</v>
      </c>
      <c r="J4188" s="166">
        <f>+'ELAP_IPCO-APND'!D4191</f>
        <v>17.0167</v>
      </c>
      <c r="K4188" s="166">
        <f>+(ExportsELAP[[#This Row],[Exports kWh - MPT]]/1000)*ExportsELAP[[#This Row],[EIM Price]]</f>
        <v>636.58796754671994</v>
      </c>
      <c r="L4188" s="167" t="str">
        <f>+INDEX(ECR_Hours!$I$12:$I$15,MATCH(ExportsELAP[[#This Row],[Date Prevailing]],ECR_Hours!$H$12:$H$15,1))</f>
        <v>S</v>
      </c>
      <c r="M4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89" spans="1:13" x14ac:dyDescent="0.25">
      <c r="A4189" s="164">
        <f>+Exports!A4192</f>
        <v>44736</v>
      </c>
      <c r="B4189" s="165">
        <f t="shared" si="260"/>
        <v>2022</v>
      </c>
      <c r="C4189" s="165">
        <f t="shared" si="261"/>
        <v>6</v>
      </c>
      <c r="D4189" s="165">
        <f t="shared" si="262"/>
        <v>24</v>
      </c>
      <c r="E4189" s="165">
        <f>+Exports!B4192</f>
        <v>12</v>
      </c>
      <c r="F4189" s="165">
        <f>+WEEKDAY(ExportsELAP[[#This Row],[Date Prevailing]],1)</f>
        <v>6</v>
      </c>
      <c r="G4189" s="165">
        <f>+COUNTIFS(ECR_Hours!$K$6:$K$7,ExportsELAP[[#This Row],[Date Prevailing]])</f>
        <v>0</v>
      </c>
      <c r="H4189" s="165">
        <f t="shared" si="263"/>
        <v>6</v>
      </c>
      <c r="I4189" s="166">
        <f>+Exports!G4192</f>
        <v>45896.203099999999</v>
      </c>
      <c r="J4189" s="166">
        <f>+'ELAP_IPCO-APND'!D4192</f>
        <v>11.35751</v>
      </c>
      <c r="K4189" s="166">
        <f>+(ExportsELAP[[#This Row],[Exports kWh - MPT]]/1000)*ExportsELAP[[#This Row],[EIM Price]]</f>
        <v>521.26658567028096</v>
      </c>
      <c r="L4189" s="167" t="str">
        <f>+INDEX(ECR_Hours!$I$12:$I$15,MATCH(ExportsELAP[[#This Row],[Date Prevailing]],ECR_Hours!$H$12:$H$15,1))</f>
        <v>S</v>
      </c>
      <c r="M4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0" spans="1:13" x14ac:dyDescent="0.25">
      <c r="A4190" s="164">
        <f>+Exports!A4193</f>
        <v>44736</v>
      </c>
      <c r="B4190" s="165">
        <f t="shared" si="260"/>
        <v>2022</v>
      </c>
      <c r="C4190" s="165">
        <f t="shared" si="261"/>
        <v>6</v>
      </c>
      <c r="D4190" s="165">
        <f t="shared" si="262"/>
        <v>24</v>
      </c>
      <c r="E4190" s="165">
        <f>+Exports!B4193</f>
        <v>13</v>
      </c>
      <c r="F4190" s="165">
        <f>+WEEKDAY(ExportsELAP[[#This Row],[Date Prevailing]],1)</f>
        <v>6</v>
      </c>
      <c r="G4190" s="165">
        <f>+COUNTIFS(ECR_Hours!$K$6:$K$7,ExportsELAP[[#This Row],[Date Prevailing]])</f>
        <v>0</v>
      </c>
      <c r="H4190" s="165">
        <f t="shared" si="263"/>
        <v>6</v>
      </c>
      <c r="I4190" s="166">
        <f>+Exports!G4193</f>
        <v>50501.210399999996</v>
      </c>
      <c r="J4190" s="166">
        <f>+'ELAP_IPCO-APND'!D4193</f>
        <v>13.61491</v>
      </c>
      <c r="K4190" s="166">
        <f>+(ExportsELAP[[#This Row],[Exports kWh - MPT]]/1000)*ExportsELAP[[#This Row],[EIM Price]]</f>
        <v>687.56943448706397</v>
      </c>
      <c r="L4190" s="167" t="str">
        <f>+INDEX(ECR_Hours!$I$12:$I$15,MATCH(ExportsELAP[[#This Row],[Date Prevailing]],ECR_Hours!$H$12:$H$15,1))</f>
        <v>S</v>
      </c>
      <c r="M4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1" spans="1:13" x14ac:dyDescent="0.25">
      <c r="A4191" s="164">
        <f>+Exports!A4194</f>
        <v>44736</v>
      </c>
      <c r="B4191" s="165">
        <f t="shared" si="260"/>
        <v>2022</v>
      </c>
      <c r="C4191" s="165">
        <f t="shared" si="261"/>
        <v>6</v>
      </c>
      <c r="D4191" s="165">
        <f t="shared" si="262"/>
        <v>24</v>
      </c>
      <c r="E4191" s="165">
        <f>+Exports!B4194</f>
        <v>14</v>
      </c>
      <c r="F4191" s="165">
        <f>+WEEKDAY(ExportsELAP[[#This Row],[Date Prevailing]],1)</f>
        <v>6</v>
      </c>
      <c r="G4191" s="165">
        <f>+COUNTIFS(ECR_Hours!$K$6:$K$7,ExportsELAP[[#This Row],[Date Prevailing]])</f>
        <v>0</v>
      </c>
      <c r="H4191" s="165">
        <f t="shared" si="263"/>
        <v>6</v>
      </c>
      <c r="I4191" s="166">
        <f>+Exports!G4194</f>
        <v>52409.312400000003</v>
      </c>
      <c r="J4191" s="166">
        <f>+'ELAP_IPCO-APND'!D4194</f>
        <v>16.068739999999998</v>
      </c>
      <c r="K4191" s="166">
        <f>+(ExportsELAP[[#This Row],[Exports kWh - MPT]]/1000)*ExportsELAP[[#This Row],[EIM Price]]</f>
        <v>842.15161453437599</v>
      </c>
      <c r="L4191" s="167" t="str">
        <f>+INDEX(ECR_Hours!$I$12:$I$15,MATCH(ExportsELAP[[#This Row],[Date Prevailing]],ECR_Hours!$H$12:$H$15,1))</f>
        <v>S</v>
      </c>
      <c r="M4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2" spans="1:13" x14ac:dyDescent="0.25">
      <c r="A4192" s="164">
        <f>+Exports!A4195</f>
        <v>44736</v>
      </c>
      <c r="B4192" s="165">
        <f t="shared" si="260"/>
        <v>2022</v>
      </c>
      <c r="C4192" s="165">
        <f t="shared" si="261"/>
        <v>6</v>
      </c>
      <c r="D4192" s="165">
        <f t="shared" si="262"/>
        <v>24</v>
      </c>
      <c r="E4192" s="165">
        <f>+Exports!B4195</f>
        <v>15</v>
      </c>
      <c r="F4192" s="165">
        <f>+WEEKDAY(ExportsELAP[[#This Row],[Date Prevailing]],1)</f>
        <v>6</v>
      </c>
      <c r="G4192" s="165">
        <f>+COUNTIFS(ECR_Hours!$K$6:$K$7,ExportsELAP[[#This Row],[Date Prevailing]])</f>
        <v>0</v>
      </c>
      <c r="H4192" s="165">
        <f t="shared" si="263"/>
        <v>6</v>
      </c>
      <c r="I4192" s="166">
        <f>+Exports!G4195</f>
        <v>50746.417500000003</v>
      </c>
      <c r="J4192" s="166">
        <f>+'ELAP_IPCO-APND'!D4195</f>
        <v>25.09282</v>
      </c>
      <c r="K4192" s="166">
        <f>+(ExportsELAP[[#This Row],[Exports kWh - MPT]]/1000)*ExportsELAP[[#This Row],[EIM Price]]</f>
        <v>1273.3707199723499</v>
      </c>
      <c r="L4192" s="167" t="str">
        <f>+INDEX(ECR_Hours!$I$12:$I$15,MATCH(ExportsELAP[[#This Row],[Date Prevailing]],ECR_Hours!$H$12:$H$15,1))</f>
        <v>S</v>
      </c>
      <c r="M4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193" spans="1:13" x14ac:dyDescent="0.25">
      <c r="A4193" s="164">
        <f>+Exports!A4196</f>
        <v>44736</v>
      </c>
      <c r="B4193" s="165">
        <f t="shared" si="260"/>
        <v>2022</v>
      </c>
      <c r="C4193" s="165">
        <f t="shared" si="261"/>
        <v>6</v>
      </c>
      <c r="D4193" s="165">
        <f t="shared" si="262"/>
        <v>24</v>
      </c>
      <c r="E4193" s="165">
        <f>+Exports!B4196</f>
        <v>16</v>
      </c>
      <c r="F4193" s="165">
        <f>+WEEKDAY(ExportsELAP[[#This Row],[Date Prevailing]],1)</f>
        <v>6</v>
      </c>
      <c r="G4193" s="165">
        <f>+COUNTIFS(ECR_Hours!$K$6:$K$7,ExportsELAP[[#This Row],[Date Prevailing]])</f>
        <v>0</v>
      </c>
      <c r="H4193" s="165">
        <f t="shared" si="263"/>
        <v>6</v>
      </c>
      <c r="I4193" s="166">
        <f>+Exports!G4196</f>
        <v>46346.178900000006</v>
      </c>
      <c r="J4193" s="166">
        <f>+'ELAP_IPCO-APND'!D4196</f>
        <v>1.9518599999999999</v>
      </c>
      <c r="K4193" s="166">
        <f>+(ExportsELAP[[#This Row],[Exports kWh - MPT]]/1000)*ExportsELAP[[#This Row],[EIM Price]]</f>
        <v>90.461252747754003</v>
      </c>
      <c r="L4193" s="167" t="str">
        <f>+INDEX(ECR_Hours!$I$12:$I$15,MATCH(ExportsELAP[[#This Row],[Date Prevailing]],ECR_Hours!$H$12:$H$15,1))</f>
        <v>S</v>
      </c>
      <c r="M4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4" spans="1:13" x14ac:dyDescent="0.25">
      <c r="A4194" s="164">
        <f>+Exports!A4197</f>
        <v>44736</v>
      </c>
      <c r="B4194" s="165">
        <f t="shared" si="260"/>
        <v>2022</v>
      </c>
      <c r="C4194" s="165">
        <f t="shared" si="261"/>
        <v>6</v>
      </c>
      <c r="D4194" s="165">
        <f t="shared" si="262"/>
        <v>24</v>
      </c>
      <c r="E4194" s="165">
        <f>+Exports!B4197</f>
        <v>17</v>
      </c>
      <c r="F4194" s="165">
        <f>+WEEKDAY(ExportsELAP[[#This Row],[Date Prevailing]],1)</f>
        <v>6</v>
      </c>
      <c r="G4194" s="165">
        <f>+COUNTIFS(ECR_Hours!$K$6:$K$7,ExportsELAP[[#This Row],[Date Prevailing]])</f>
        <v>0</v>
      </c>
      <c r="H4194" s="165">
        <f t="shared" si="263"/>
        <v>6</v>
      </c>
      <c r="I4194" s="166">
        <f>+Exports!G4197</f>
        <v>38056.828499999996</v>
      </c>
      <c r="J4194" s="166">
        <f>+'ELAP_IPCO-APND'!D4197</f>
        <v>20.836269999999999</v>
      </c>
      <c r="K4194" s="166">
        <f>+(ExportsELAP[[#This Row],[Exports kWh - MPT]]/1000)*ExportsELAP[[#This Row],[EIM Price]]</f>
        <v>792.96235396969485</v>
      </c>
      <c r="L4194" s="167" t="str">
        <f>+INDEX(ECR_Hours!$I$12:$I$15,MATCH(ExportsELAP[[#This Row],[Date Prevailing]],ECR_Hours!$H$12:$H$15,1))</f>
        <v>S</v>
      </c>
      <c r="M4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5" spans="1:13" x14ac:dyDescent="0.25">
      <c r="A4195" s="164">
        <f>+Exports!A4198</f>
        <v>44736</v>
      </c>
      <c r="B4195" s="165">
        <f t="shared" si="260"/>
        <v>2022</v>
      </c>
      <c r="C4195" s="165">
        <f t="shared" si="261"/>
        <v>6</v>
      </c>
      <c r="D4195" s="165">
        <f t="shared" si="262"/>
        <v>24</v>
      </c>
      <c r="E4195" s="165">
        <f>+Exports!B4198</f>
        <v>18</v>
      </c>
      <c r="F4195" s="165">
        <f>+WEEKDAY(ExportsELAP[[#This Row],[Date Prevailing]],1)</f>
        <v>6</v>
      </c>
      <c r="G4195" s="165">
        <f>+COUNTIFS(ECR_Hours!$K$6:$K$7,ExportsELAP[[#This Row],[Date Prevailing]])</f>
        <v>0</v>
      </c>
      <c r="H4195" s="165">
        <f t="shared" si="263"/>
        <v>6</v>
      </c>
      <c r="I4195" s="166">
        <f>+Exports!G4198</f>
        <v>27310.361800000002</v>
      </c>
      <c r="J4195" s="166">
        <f>+'ELAP_IPCO-APND'!D4198</f>
        <v>11.13894</v>
      </c>
      <c r="K4195" s="166">
        <f>+(ExportsELAP[[#This Row],[Exports kWh - MPT]]/1000)*ExportsELAP[[#This Row],[EIM Price]]</f>
        <v>304.20848146849204</v>
      </c>
      <c r="L4195" s="167" t="str">
        <f>+INDEX(ECR_Hours!$I$12:$I$15,MATCH(ExportsELAP[[#This Row],[Date Prevailing]],ECR_Hours!$H$12:$H$15,1))</f>
        <v>S</v>
      </c>
      <c r="M4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6" spans="1:13" x14ac:dyDescent="0.25">
      <c r="A4196" s="164">
        <f>+Exports!A4199</f>
        <v>44736</v>
      </c>
      <c r="B4196" s="165">
        <f t="shared" si="260"/>
        <v>2022</v>
      </c>
      <c r="C4196" s="165">
        <f t="shared" si="261"/>
        <v>6</v>
      </c>
      <c r="D4196" s="165">
        <f t="shared" si="262"/>
        <v>24</v>
      </c>
      <c r="E4196" s="165">
        <f>+Exports!B4199</f>
        <v>19</v>
      </c>
      <c r="F4196" s="165">
        <f>+WEEKDAY(ExportsELAP[[#This Row],[Date Prevailing]],1)</f>
        <v>6</v>
      </c>
      <c r="G4196" s="165">
        <f>+COUNTIFS(ECR_Hours!$K$6:$K$7,ExportsELAP[[#This Row],[Date Prevailing]])</f>
        <v>0</v>
      </c>
      <c r="H4196" s="165">
        <f t="shared" si="263"/>
        <v>6</v>
      </c>
      <c r="I4196" s="166">
        <f>+Exports!G4199</f>
        <v>16358.166099999999</v>
      </c>
      <c r="J4196" s="166">
        <f>+'ELAP_IPCO-APND'!D4199</f>
        <v>16.108779999999999</v>
      </c>
      <c r="K4196" s="166">
        <f>+(ExportsELAP[[#This Row],[Exports kWh - MPT]]/1000)*ExportsELAP[[#This Row],[EIM Price]]</f>
        <v>263.51009890835797</v>
      </c>
      <c r="L4196" s="167" t="str">
        <f>+INDEX(ECR_Hours!$I$12:$I$15,MATCH(ExportsELAP[[#This Row],[Date Prevailing]],ECR_Hours!$H$12:$H$15,1))</f>
        <v>S</v>
      </c>
      <c r="M4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7" spans="1:13" x14ac:dyDescent="0.25">
      <c r="A4197" s="164">
        <f>+Exports!A4200</f>
        <v>44736</v>
      </c>
      <c r="B4197" s="165">
        <f t="shared" si="260"/>
        <v>2022</v>
      </c>
      <c r="C4197" s="165">
        <f t="shared" si="261"/>
        <v>6</v>
      </c>
      <c r="D4197" s="165">
        <f t="shared" si="262"/>
        <v>24</v>
      </c>
      <c r="E4197" s="165">
        <f>+Exports!B4200</f>
        <v>20</v>
      </c>
      <c r="F4197" s="165">
        <f>+WEEKDAY(ExportsELAP[[#This Row],[Date Prevailing]],1)</f>
        <v>6</v>
      </c>
      <c r="G4197" s="165">
        <f>+COUNTIFS(ECR_Hours!$K$6:$K$7,ExportsELAP[[#This Row],[Date Prevailing]])</f>
        <v>0</v>
      </c>
      <c r="H4197" s="165">
        <f t="shared" si="263"/>
        <v>6</v>
      </c>
      <c r="I4197" s="166">
        <f>+Exports!G4200</f>
        <v>7880.8495000000003</v>
      </c>
      <c r="J4197" s="166">
        <f>+'ELAP_IPCO-APND'!D4200</f>
        <v>30.994679999999999</v>
      </c>
      <c r="K4197" s="166">
        <f>+(ExportsELAP[[#This Row],[Exports kWh - MPT]]/1000)*ExportsELAP[[#This Row],[EIM Price]]</f>
        <v>244.26440838066</v>
      </c>
      <c r="L4197" s="167" t="str">
        <f>+INDEX(ECR_Hours!$I$12:$I$15,MATCH(ExportsELAP[[#This Row],[Date Prevailing]],ECR_Hours!$H$12:$H$15,1))</f>
        <v>S</v>
      </c>
      <c r="M4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8" spans="1:13" x14ac:dyDescent="0.25">
      <c r="A4198" s="164">
        <f>+Exports!A4201</f>
        <v>44736</v>
      </c>
      <c r="B4198" s="165">
        <f t="shared" si="260"/>
        <v>2022</v>
      </c>
      <c r="C4198" s="165">
        <f t="shared" si="261"/>
        <v>6</v>
      </c>
      <c r="D4198" s="165">
        <f t="shared" si="262"/>
        <v>24</v>
      </c>
      <c r="E4198" s="165">
        <f>+Exports!B4201</f>
        <v>21</v>
      </c>
      <c r="F4198" s="165">
        <f>+WEEKDAY(ExportsELAP[[#This Row],[Date Prevailing]],1)</f>
        <v>6</v>
      </c>
      <c r="G4198" s="165">
        <f>+COUNTIFS(ECR_Hours!$K$6:$K$7,ExportsELAP[[#This Row],[Date Prevailing]])</f>
        <v>0</v>
      </c>
      <c r="H4198" s="165">
        <f t="shared" si="263"/>
        <v>6</v>
      </c>
      <c r="I4198" s="166">
        <f>+Exports!G4201</f>
        <v>2833.0803999999989</v>
      </c>
      <c r="J4198" s="166">
        <f>+'ELAP_IPCO-APND'!D4201</f>
        <v>46.741759999999999</v>
      </c>
      <c r="K4198" s="166">
        <f>+(ExportsELAP[[#This Row],[Exports kWh - MPT]]/1000)*ExportsELAP[[#This Row],[EIM Price]]</f>
        <v>132.42316411750394</v>
      </c>
      <c r="L4198" s="167" t="str">
        <f>+INDEX(ECR_Hours!$I$12:$I$15,MATCH(ExportsELAP[[#This Row],[Date Prevailing]],ECR_Hours!$H$12:$H$15,1))</f>
        <v>S</v>
      </c>
      <c r="M4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199" spans="1:13" x14ac:dyDescent="0.25">
      <c r="A4199" s="164">
        <f>+Exports!A4202</f>
        <v>44736</v>
      </c>
      <c r="B4199" s="165">
        <f t="shared" si="260"/>
        <v>2022</v>
      </c>
      <c r="C4199" s="165">
        <f t="shared" si="261"/>
        <v>6</v>
      </c>
      <c r="D4199" s="165">
        <f t="shared" si="262"/>
        <v>24</v>
      </c>
      <c r="E4199" s="165">
        <f>+Exports!B4202</f>
        <v>22</v>
      </c>
      <c r="F4199" s="165">
        <f>+WEEKDAY(ExportsELAP[[#This Row],[Date Prevailing]],1)</f>
        <v>6</v>
      </c>
      <c r="G4199" s="165">
        <f>+COUNTIFS(ECR_Hours!$K$6:$K$7,ExportsELAP[[#This Row],[Date Prevailing]])</f>
        <v>0</v>
      </c>
      <c r="H4199" s="165">
        <f t="shared" si="263"/>
        <v>6</v>
      </c>
      <c r="I4199" s="166">
        <f>+Exports!G4202</f>
        <v>112.85889999999991</v>
      </c>
      <c r="J4199" s="166">
        <f>+'ELAP_IPCO-APND'!D4202</f>
        <v>24.08587</v>
      </c>
      <c r="K4199" s="166">
        <f>+(ExportsELAP[[#This Row],[Exports kWh - MPT]]/1000)*ExportsELAP[[#This Row],[EIM Price]]</f>
        <v>2.7183047937429974</v>
      </c>
      <c r="L4199" s="167" t="str">
        <f>+INDEX(ECR_Hours!$I$12:$I$15,MATCH(ExportsELAP[[#This Row],[Date Prevailing]],ECR_Hours!$H$12:$H$15,1))</f>
        <v>S</v>
      </c>
      <c r="M4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00" spans="1:13" x14ac:dyDescent="0.25">
      <c r="A4200" s="164">
        <f>+Exports!A4203</f>
        <v>44736</v>
      </c>
      <c r="B4200" s="165">
        <f t="shared" si="260"/>
        <v>2022</v>
      </c>
      <c r="C4200" s="165">
        <f t="shared" si="261"/>
        <v>6</v>
      </c>
      <c r="D4200" s="165">
        <f t="shared" si="262"/>
        <v>24</v>
      </c>
      <c r="E4200" s="165">
        <f>+Exports!B4203</f>
        <v>23</v>
      </c>
      <c r="F4200" s="165">
        <f>+WEEKDAY(ExportsELAP[[#This Row],[Date Prevailing]],1)</f>
        <v>6</v>
      </c>
      <c r="G4200" s="165">
        <f>+COUNTIFS(ECR_Hours!$K$6:$K$7,ExportsELAP[[#This Row],[Date Prevailing]])</f>
        <v>0</v>
      </c>
      <c r="H4200" s="165">
        <f t="shared" si="263"/>
        <v>6</v>
      </c>
      <c r="I4200" s="166">
        <f>+Exports!G4203</f>
        <v>14.6645</v>
      </c>
      <c r="J4200" s="166">
        <f>+'ELAP_IPCO-APND'!D4203</f>
        <v>18.230260000000001</v>
      </c>
      <c r="K4200" s="166">
        <f>+(ExportsELAP[[#This Row],[Exports kWh - MPT]]/1000)*ExportsELAP[[#This Row],[EIM Price]]</f>
        <v>0.26733764777000002</v>
      </c>
      <c r="L4200" s="167" t="str">
        <f>+INDEX(ECR_Hours!$I$12:$I$15,MATCH(ExportsELAP[[#This Row],[Date Prevailing]],ECR_Hours!$H$12:$H$15,1))</f>
        <v>S</v>
      </c>
      <c r="M4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01" spans="1:13" x14ac:dyDescent="0.25">
      <c r="A4201" s="164">
        <f>+Exports!A4204</f>
        <v>44736</v>
      </c>
      <c r="B4201" s="165">
        <f t="shared" si="260"/>
        <v>2022</v>
      </c>
      <c r="C4201" s="165">
        <f t="shared" si="261"/>
        <v>6</v>
      </c>
      <c r="D4201" s="165">
        <f t="shared" si="262"/>
        <v>24</v>
      </c>
      <c r="E4201" s="165">
        <f>+Exports!B4204</f>
        <v>24</v>
      </c>
      <c r="F4201" s="165">
        <f>+WEEKDAY(ExportsELAP[[#This Row],[Date Prevailing]],1)</f>
        <v>6</v>
      </c>
      <c r="G4201" s="165">
        <f>+COUNTIFS(ECR_Hours!$K$6:$K$7,ExportsELAP[[#This Row],[Date Prevailing]])</f>
        <v>0</v>
      </c>
      <c r="H4201" s="165">
        <f t="shared" si="263"/>
        <v>6</v>
      </c>
      <c r="I4201" s="166">
        <f>+Exports!G4204</f>
        <v>14.918100000000001</v>
      </c>
      <c r="J4201" s="166">
        <f>+'ELAP_IPCO-APND'!D4204</f>
        <v>18.359909999999999</v>
      </c>
      <c r="K4201" s="166">
        <f>+(ExportsELAP[[#This Row],[Exports kWh - MPT]]/1000)*ExportsELAP[[#This Row],[EIM Price]]</f>
        <v>0.27389497337099999</v>
      </c>
      <c r="L4201" s="167" t="str">
        <f>+INDEX(ECR_Hours!$I$12:$I$15,MATCH(ExportsELAP[[#This Row],[Date Prevailing]],ECR_Hours!$H$12:$H$15,1))</f>
        <v>S</v>
      </c>
      <c r="M4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2" spans="1:13" x14ac:dyDescent="0.25">
      <c r="A4202" s="164">
        <f>+Exports!A4205</f>
        <v>44737</v>
      </c>
      <c r="B4202" s="165">
        <f t="shared" si="260"/>
        <v>2022</v>
      </c>
      <c r="C4202" s="165">
        <f t="shared" si="261"/>
        <v>6</v>
      </c>
      <c r="D4202" s="165">
        <f t="shared" si="262"/>
        <v>25</v>
      </c>
      <c r="E4202" s="165">
        <f>+Exports!B4205</f>
        <v>1</v>
      </c>
      <c r="F4202" s="165">
        <f>+WEEKDAY(ExportsELAP[[#This Row],[Date Prevailing]],1)</f>
        <v>7</v>
      </c>
      <c r="G4202" s="165">
        <f>+COUNTIFS(ECR_Hours!$K$6:$K$7,ExportsELAP[[#This Row],[Date Prevailing]])</f>
        <v>0</v>
      </c>
      <c r="H4202" s="165">
        <f t="shared" si="263"/>
        <v>7</v>
      </c>
      <c r="I4202" s="166">
        <f>+Exports!G4205</f>
        <v>30.721000000000004</v>
      </c>
      <c r="J4202" s="166">
        <f>+'ELAP_IPCO-APND'!D4205</f>
        <v>20.45073</v>
      </c>
      <c r="K4202" s="166">
        <f>+(ExportsELAP[[#This Row],[Exports kWh - MPT]]/1000)*ExportsELAP[[#This Row],[EIM Price]]</f>
        <v>0.62826687633000011</v>
      </c>
      <c r="L4202" s="167" t="str">
        <f>+INDEX(ECR_Hours!$I$12:$I$15,MATCH(ExportsELAP[[#This Row],[Date Prevailing]],ECR_Hours!$H$12:$H$15,1))</f>
        <v>S</v>
      </c>
      <c r="M4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3" spans="1:13" x14ac:dyDescent="0.25">
      <c r="A4203" s="164">
        <f>+Exports!A4206</f>
        <v>44737</v>
      </c>
      <c r="B4203" s="165">
        <f t="shared" si="260"/>
        <v>2022</v>
      </c>
      <c r="C4203" s="165">
        <f t="shared" si="261"/>
        <v>6</v>
      </c>
      <c r="D4203" s="165">
        <f t="shared" si="262"/>
        <v>25</v>
      </c>
      <c r="E4203" s="165">
        <f>+Exports!B4206</f>
        <v>2</v>
      </c>
      <c r="F4203" s="165">
        <f>+WEEKDAY(ExportsELAP[[#This Row],[Date Prevailing]],1)</f>
        <v>7</v>
      </c>
      <c r="G4203" s="165">
        <f>+COUNTIFS(ECR_Hours!$K$6:$K$7,ExportsELAP[[#This Row],[Date Prevailing]])</f>
        <v>0</v>
      </c>
      <c r="H4203" s="165">
        <f t="shared" si="263"/>
        <v>7</v>
      </c>
      <c r="I4203" s="166">
        <f>+Exports!G4206</f>
        <v>30.7715</v>
      </c>
      <c r="J4203" s="166">
        <f>+'ELAP_IPCO-APND'!D4206</f>
        <v>14.569470000000001</v>
      </c>
      <c r="K4203" s="166">
        <f>+(ExportsELAP[[#This Row],[Exports kWh - MPT]]/1000)*ExportsELAP[[#This Row],[EIM Price]]</f>
        <v>0.44832444610500005</v>
      </c>
      <c r="L4203" s="167" t="str">
        <f>+INDEX(ECR_Hours!$I$12:$I$15,MATCH(ExportsELAP[[#This Row],[Date Prevailing]],ECR_Hours!$H$12:$H$15,1))</f>
        <v>S</v>
      </c>
      <c r="M4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4" spans="1:13" x14ac:dyDescent="0.25">
      <c r="A4204" s="164">
        <f>+Exports!A4207</f>
        <v>44737</v>
      </c>
      <c r="B4204" s="165">
        <f t="shared" si="260"/>
        <v>2022</v>
      </c>
      <c r="C4204" s="165">
        <f t="shared" si="261"/>
        <v>6</v>
      </c>
      <c r="D4204" s="165">
        <f t="shared" si="262"/>
        <v>25</v>
      </c>
      <c r="E4204" s="165">
        <f>+Exports!B4207</f>
        <v>3</v>
      </c>
      <c r="F4204" s="165">
        <f>+WEEKDAY(ExportsELAP[[#This Row],[Date Prevailing]],1)</f>
        <v>7</v>
      </c>
      <c r="G4204" s="165">
        <f>+COUNTIFS(ECR_Hours!$K$6:$K$7,ExportsELAP[[#This Row],[Date Prevailing]])</f>
        <v>0</v>
      </c>
      <c r="H4204" s="165">
        <f t="shared" si="263"/>
        <v>7</v>
      </c>
      <c r="I4204" s="166">
        <f>+Exports!G4207</f>
        <v>31.552</v>
      </c>
      <c r="J4204" s="166">
        <f>+'ELAP_IPCO-APND'!D4207</f>
        <v>2.5252400000000002</v>
      </c>
      <c r="K4204" s="166">
        <f>+(ExportsELAP[[#This Row],[Exports kWh - MPT]]/1000)*ExportsELAP[[#This Row],[EIM Price]]</f>
        <v>7.9676372479999993E-2</v>
      </c>
      <c r="L4204" s="167" t="str">
        <f>+INDEX(ECR_Hours!$I$12:$I$15,MATCH(ExportsELAP[[#This Row],[Date Prevailing]],ECR_Hours!$H$12:$H$15,1))</f>
        <v>S</v>
      </c>
      <c r="M4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5" spans="1:13" x14ac:dyDescent="0.25">
      <c r="A4205" s="164">
        <f>+Exports!A4208</f>
        <v>44737</v>
      </c>
      <c r="B4205" s="165">
        <f t="shared" si="260"/>
        <v>2022</v>
      </c>
      <c r="C4205" s="165">
        <f t="shared" si="261"/>
        <v>6</v>
      </c>
      <c r="D4205" s="165">
        <f t="shared" si="262"/>
        <v>25</v>
      </c>
      <c r="E4205" s="165">
        <f>+Exports!B4208</f>
        <v>4</v>
      </c>
      <c r="F4205" s="165">
        <f>+WEEKDAY(ExportsELAP[[#This Row],[Date Prevailing]],1)</f>
        <v>7</v>
      </c>
      <c r="G4205" s="165">
        <f>+COUNTIFS(ECR_Hours!$K$6:$K$7,ExportsELAP[[#This Row],[Date Prevailing]])</f>
        <v>0</v>
      </c>
      <c r="H4205" s="165">
        <f t="shared" si="263"/>
        <v>7</v>
      </c>
      <c r="I4205" s="166">
        <f>+Exports!G4208</f>
        <v>26.191500000000001</v>
      </c>
      <c r="J4205" s="166">
        <f>+'ELAP_IPCO-APND'!D4208</f>
        <v>-34.005800000000001</v>
      </c>
      <c r="K4205" s="166">
        <f>+(ExportsELAP[[#This Row],[Exports kWh - MPT]]/1000)*ExportsELAP[[#This Row],[EIM Price]]</f>
        <v>-0.89066291070000014</v>
      </c>
      <c r="L4205" s="167" t="str">
        <f>+INDEX(ECR_Hours!$I$12:$I$15,MATCH(ExportsELAP[[#This Row],[Date Prevailing]],ECR_Hours!$H$12:$H$15,1))</f>
        <v>S</v>
      </c>
      <c r="M4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6" spans="1:13" x14ac:dyDescent="0.25">
      <c r="A4206" s="164">
        <f>+Exports!A4209</f>
        <v>44737</v>
      </c>
      <c r="B4206" s="165">
        <f t="shared" si="260"/>
        <v>2022</v>
      </c>
      <c r="C4206" s="165">
        <f t="shared" si="261"/>
        <v>6</v>
      </c>
      <c r="D4206" s="165">
        <f t="shared" si="262"/>
        <v>25</v>
      </c>
      <c r="E4206" s="165">
        <f>+Exports!B4209</f>
        <v>5</v>
      </c>
      <c r="F4206" s="165">
        <f>+WEEKDAY(ExportsELAP[[#This Row],[Date Prevailing]],1)</f>
        <v>7</v>
      </c>
      <c r="G4206" s="165">
        <f>+COUNTIFS(ECR_Hours!$K$6:$K$7,ExportsELAP[[#This Row],[Date Prevailing]])</f>
        <v>0</v>
      </c>
      <c r="H4206" s="165">
        <f t="shared" si="263"/>
        <v>7</v>
      </c>
      <c r="I4206" s="166">
        <f>+Exports!G4209</f>
        <v>24.8857</v>
      </c>
      <c r="J4206" s="166">
        <f>+'ELAP_IPCO-APND'!D4209</f>
        <v>17.585760000000001</v>
      </c>
      <c r="K4206" s="166">
        <f>+(ExportsELAP[[#This Row],[Exports kWh - MPT]]/1000)*ExportsELAP[[#This Row],[EIM Price]]</f>
        <v>0.43763394763200003</v>
      </c>
      <c r="L4206" s="167" t="str">
        <f>+INDEX(ECR_Hours!$I$12:$I$15,MATCH(ExportsELAP[[#This Row],[Date Prevailing]],ECR_Hours!$H$12:$H$15,1))</f>
        <v>S</v>
      </c>
      <c r="M4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7" spans="1:13" x14ac:dyDescent="0.25">
      <c r="A4207" s="164">
        <f>+Exports!A4210</f>
        <v>44737</v>
      </c>
      <c r="B4207" s="165">
        <f t="shared" si="260"/>
        <v>2022</v>
      </c>
      <c r="C4207" s="165">
        <f t="shared" si="261"/>
        <v>6</v>
      </c>
      <c r="D4207" s="165">
        <f t="shared" si="262"/>
        <v>25</v>
      </c>
      <c r="E4207" s="165">
        <f>+Exports!B4210</f>
        <v>6</v>
      </c>
      <c r="F4207" s="165">
        <f>+WEEKDAY(ExportsELAP[[#This Row],[Date Prevailing]],1)</f>
        <v>7</v>
      </c>
      <c r="G4207" s="165">
        <f>+COUNTIFS(ECR_Hours!$K$6:$K$7,ExportsELAP[[#This Row],[Date Prevailing]])</f>
        <v>0</v>
      </c>
      <c r="H4207" s="165">
        <f t="shared" si="263"/>
        <v>7</v>
      </c>
      <c r="I4207" s="166">
        <f>+Exports!G4210</f>
        <v>24.3749</v>
      </c>
      <c r="J4207" s="166">
        <f>+'ELAP_IPCO-APND'!D4210</f>
        <v>12.68957</v>
      </c>
      <c r="K4207" s="166">
        <f>+(ExportsELAP[[#This Row],[Exports kWh - MPT]]/1000)*ExportsELAP[[#This Row],[EIM Price]]</f>
        <v>0.30930699979300003</v>
      </c>
      <c r="L4207" s="167" t="str">
        <f>+INDEX(ECR_Hours!$I$12:$I$15,MATCH(ExportsELAP[[#This Row],[Date Prevailing]],ECR_Hours!$H$12:$H$15,1))</f>
        <v>S</v>
      </c>
      <c r="M4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8" spans="1:13" x14ac:dyDescent="0.25">
      <c r="A4208" s="164">
        <f>+Exports!A4211</f>
        <v>44737</v>
      </c>
      <c r="B4208" s="165">
        <f t="shared" si="260"/>
        <v>2022</v>
      </c>
      <c r="C4208" s="165">
        <f t="shared" si="261"/>
        <v>6</v>
      </c>
      <c r="D4208" s="165">
        <f t="shared" si="262"/>
        <v>25</v>
      </c>
      <c r="E4208" s="165">
        <f>+Exports!B4211</f>
        <v>7</v>
      </c>
      <c r="F4208" s="165">
        <f>+WEEKDAY(ExportsELAP[[#This Row],[Date Prevailing]],1)</f>
        <v>7</v>
      </c>
      <c r="G4208" s="165">
        <f>+COUNTIFS(ECR_Hours!$K$6:$K$7,ExportsELAP[[#This Row],[Date Prevailing]])</f>
        <v>0</v>
      </c>
      <c r="H4208" s="165">
        <f t="shared" si="263"/>
        <v>7</v>
      </c>
      <c r="I4208" s="166">
        <f>+Exports!G4211</f>
        <v>1410.7988999999998</v>
      </c>
      <c r="J4208" s="166">
        <f>+'ELAP_IPCO-APND'!D4211</f>
        <v>9.8403700000000001</v>
      </c>
      <c r="K4208" s="166">
        <f>+(ExportsELAP[[#This Row],[Exports kWh - MPT]]/1000)*ExportsELAP[[#This Row],[EIM Price]]</f>
        <v>13.882783171592999</v>
      </c>
      <c r="L4208" s="167" t="str">
        <f>+INDEX(ECR_Hours!$I$12:$I$15,MATCH(ExportsELAP[[#This Row],[Date Prevailing]],ECR_Hours!$H$12:$H$15,1))</f>
        <v>S</v>
      </c>
      <c r="M4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09" spans="1:13" x14ac:dyDescent="0.25">
      <c r="A4209" s="164">
        <f>+Exports!A4212</f>
        <v>44737</v>
      </c>
      <c r="B4209" s="165">
        <f t="shared" si="260"/>
        <v>2022</v>
      </c>
      <c r="C4209" s="165">
        <f t="shared" si="261"/>
        <v>6</v>
      </c>
      <c r="D4209" s="165">
        <f t="shared" si="262"/>
        <v>25</v>
      </c>
      <c r="E4209" s="165">
        <f>+Exports!B4212</f>
        <v>8</v>
      </c>
      <c r="F4209" s="165">
        <f>+WEEKDAY(ExportsELAP[[#This Row],[Date Prevailing]],1)</f>
        <v>7</v>
      </c>
      <c r="G4209" s="165">
        <f>+COUNTIFS(ECR_Hours!$K$6:$K$7,ExportsELAP[[#This Row],[Date Prevailing]])</f>
        <v>0</v>
      </c>
      <c r="H4209" s="165">
        <f t="shared" si="263"/>
        <v>7</v>
      </c>
      <c r="I4209" s="166">
        <f>+Exports!G4212</f>
        <v>6386.6573000000008</v>
      </c>
      <c r="J4209" s="166">
        <f>+'ELAP_IPCO-APND'!D4212</f>
        <v>10.43685</v>
      </c>
      <c r="K4209" s="166">
        <f>+(ExportsELAP[[#This Row],[Exports kWh - MPT]]/1000)*ExportsELAP[[#This Row],[EIM Price]]</f>
        <v>66.656584241505001</v>
      </c>
      <c r="L4209" s="167" t="str">
        <f>+INDEX(ECR_Hours!$I$12:$I$15,MATCH(ExportsELAP[[#This Row],[Date Prevailing]],ECR_Hours!$H$12:$H$15,1))</f>
        <v>S</v>
      </c>
      <c r="M4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0" spans="1:13" x14ac:dyDescent="0.25">
      <c r="A4210" s="164">
        <f>+Exports!A4213</f>
        <v>44737</v>
      </c>
      <c r="B4210" s="165">
        <f t="shared" si="260"/>
        <v>2022</v>
      </c>
      <c r="C4210" s="165">
        <f t="shared" si="261"/>
        <v>6</v>
      </c>
      <c r="D4210" s="165">
        <f t="shared" si="262"/>
        <v>25</v>
      </c>
      <c r="E4210" s="165">
        <f>+Exports!B4213</f>
        <v>9</v>
      </c>
      <c r="F4210" s="165">
        <f>+WEEKDAY(ExportsELAP[[#This Row],[Date Prevailing]],1)</f>
        <v>7</v>
      </c>
      <c r="G4210" s="165">
        <f>+COUNTIFS(ECR_Hours!$K$6:$K$7,ExportsELAP[[#This Row],[Date Prevailing]])</f>
        <v>0</v>
      </c>
      <c r="H4210" s="165">
        <f t="shared" si="263"/>
        <v>7</v>
      </c>
      <c r="I4210" s="166">
        <f>+Exports!G4213</f>
        <v>15198.8668</v>
      </c>
      <c r="J4210" s="166">
        <f>+'ELAP_IPCO-APND'!D4213</f>
        <v>12.62847</v>
      </c>
      <c r="K4210" s="166">
        <f>+(ExportsELAP[[#This Row],[Exports kWh - MPT]]/1000)*ExportsELAP[[#This Row],[EIM Price]]</f>
        <v>191.93843341779601</v>
      </c>
      <c r="L4210" s="167" t="str">
        <f>+INDEX(ECR_Hours!$I$12:$I$15,MATCH(ExportsELAP[[#This Row],[Date Prevailing]],ECR_Hours!$H$12:$H$15,1))</f>
        <v>S</v>
      </c>
      <c r="M4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1" spans="1:13" x14ac:dyDescent="0.25">
      <c r="A4211" s="164">
        <f>+Exports!A4214</f>
        <v>44737</v>
      </c>
      <c r="B4211" s="165">
        <f t="shared" si="260"/>
        <v>2022</v>
      </c>
      <c r="C4211" s="165">
        <f t="shared" si="261"/>
        <v>6</v>
      </c>
      <c r="D4211" s="165">
        <f t="shared" si="262"/>
        <v>25</v>
      </c>
      <c r="E4211" s="165">
        <f>+Exports!B4214</f>
        <v>10</v>
      </c>
      <c r="F4211" s="165">
        <f>+WEEKDAY(ExportsELAP[[#This Row],[Date Prevailing]],1)</f>
        <v>7</v>
      </c>
      <c r="G4211" s="165">
        <f>+COUNTIFS(ECR_Hours!$K$6:$K$7,ExportsELAP[[#This Row],[Date Prevailing]])</f>
        <v>0</v>
      </c>
      <c r="H4211" s="165">
        <f t="shared" si="263"/>
        <v>7</v>
      </c>
      <c r="I4211" s="166">
        <f>+Exports!G4214</f>
        <v>26889.617099999999</v>
      </c>
      <c r="J4211" s="166">
        <f>+'ELAP_IPCO-APND'!D4214</f>
        <v>14.62304</v>
      </c>
      <c r="K4211" s="166">
        <f>+(ExportsELAP[[#This Row],[Exports kWh - MPT]]/1000)*ExportsELAP[[#This Row],[EIM Price]]</f>
        <v>393.20794643798399</v>
      </c>
      <c r="L4211" s="167" t="str">
        <f>+INDEX(ECR_Hours!$I$12:$I$15,MATCH(ExportsELAP[[#This Row],[Date Prevailing]],ECR_Hours!$H$12:$H$15,1))</f>
        <v>S</v>
      </c>
      <c r="M4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2" spans="1:13" x14ac:dyDescent="0.25">
      <c r="A4212" s="164">
        <f>+Exports!A4215</f>
        <v>44737</v>
      </c>
      <c r="B4212" s="165">
        <f t="shared" si="260"/>
        <v>2022</v>
      </c>
      <c r="C4212" s="165">
        <f t="shared" si="261"/>
        <v>6</v>
      </c>
      <c r="D4212" s="165">
        <f t="shared" si="262"/>
        <v>25</v>
      </c>
      <c r="E4212" s="165">
        <f>+Exports!B4215</f>
        <v>11</v>
      </c>
      <c r="F4212" s="165">
        <f>+WEEKDAY(ExportsELAP[[#This Row],[Date Prevailing]],1)</f>
        <v>7</v>
      </c>
      <c r="G4212" s="165">
        <f>+COUNTIFS(ECR_Hours!$K$6:$K$7,ExportsELAP[[#This Row],[Date Prevailing]])</f>
        <v>0</v>
      </c>
      <c r="H4212" s="165">
        <f t="shared" si="263"/>
        <v>7</v>
      </c>
      <c r="I4212" s="166">
        <f>+Exports!G4215</f>
        <v>37912.891100000001</v>
      </c>
      <c r="J4212" s="166">
        <f>+'ELAP_IPCO-APND'!D4215</f>
        <v>25.58043</v>
      </c>
      <c r="K4212" s="166">
        <f>+(ExportsELAP[[#This Row],[Exports kWh - MPT]]/1000)*ExportsELAP[[#This Row],[EIM Price]]</f>
        <v>969.8280568811731</v>
      </c>
      <c r="L4212" s="167" t="str">
        <f>+INDEX(ECR_Hours!$I$12:$I$15,MATCH(ExportsELAP[[#This Row],[Date Prevailing]],ECR_Hours!$H$12:$H$15,1))</f>
        <v>S</v>
      </c>
      <c r="M4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3" spans="1:13" x14ac:dyDescent="0.25">
      <c r="A4213" s="164">
        <f>+Exports!A4216</f>
        <v>44737</v>
      </c>
      <c r="B4213" s="165">
        <f t="shared" si="260"/>
        <v>2022</v>
      </c>
      <c r="C4213" s="165">
        <f t="shared" si="261"/>
        <v>6</v>
      </c>
      <c r="D4213" s="165">
        <f t="shared" si="262"/>
        <v>25</v>
      </c>
      <c r="E4213" s="165">
        <f>+Exports!B4216</f>
        <v>12</v>
      </c>
      <c r="F4213" s="165">
        <f>+WEEKDAY(ExportsELAP[[#This Row],[Date Prevailing]],1)</f>
        <v>7</v>
      </c>
      <c r="G4213" s="165">
        <f>+COUNTIFS(ECR_Hours!$K$6:$K$7,ExportsELAP[[#This Row],[Date Prevailing]])</f>
        <v>0</v>
      </c>
      <c r="H4213" s="165">
        <f t="shared" si="263"/>
        <v>7</v>
      </c>
      <c r="I4213" s="166">
        <f>+Exports!G4216</f>
        <v>45669.805899999992</v>
      </c>
      <c r="J4213" s="166">
        <f>+'ELAP_IPCO-APND'!D4216</f>
        <v>20.838979999999999</v>
      </c>
      <c r="K4213" s="166">
        <f>+(ExportsELAP[[#This Row],[Exports kWh - MPT]]/1000)*ExportsELAP[[#This Row],[EIM Price]]</f>
        <v>951.71217175398181</v>
      </c>
      <c r="L4213" s="167" t="str">
        <f>+INDEX(ECR_Hours!$I$12:$I$15,MATCH(ExportsELAP[[#This Row],[Date Prevailing]],ECR_Hours!$H$12:$H$15,1))</f>
        <v>S</v>
      </c>
      <c r="M4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4" spans="1:13" x14ac:dyDescent="0.25">
      <c r="A4214" s="164">
        <f>+Exports!A4217</f>
        <v>44737</v>
      </c>
      <c r="B4214" s="165">
        <f t="shared" si="260"/>
        <v>2022</v>
      </c>
      <c r="C4214" s="165">
        <f t="shared" si="261"/>
        <v>6</v>
      </c>
      <c r="D4214" s="165">
        <f t="shared" si="262"/>
        <v>25</v>
      </c>
      <c r="E4214" s="165">
        <f>+Exports!B4217</f>
        <v>13</v>
      </c>
      <c r="F4214" s="165">
        <f>+WEEKDAY(ExportsELAP[[#This Row],[Date Prevailing]],1)</f>
        <v>7</v>
      </c>
      <c r="G4214" s="165">
        <f>+COUNTIFS(ECR_Hours!$K$6:$K$7,ExportsELAP[[#This Row],[Date Prevailing]])</f>
        <v>0</v>
      </c>
      <c r="H4214" s="165">
        <f t="shared" si="263"/>
        <v>7</v>
      </c>
      <c r="I4214" s="166">
        <f>+Exports!G4217</f>
        <v>49757.781800000004</v>
      </c>
      <c r="J4214" s="166">
        <f>+'ELAP_IPCO-APND'!D4217</f>
        <v>22.258579999999998</v>
      </c>
      <c r="K4214" s="166">
        <f>+(ExportsELAP[[#This Row],[Exports kWh - MPT]]/1000)*ExportsELAP[[#This Row],[EIM Price]]</f>
        <v>1107.537566817844</v>
      </c>
      <c r="L4214" s="167" t="str">
        <f>+INDEX(ECR_Hours!$I$12:$I$15,MATCH(ExportsELAP[[#This Row],[Date Prevailing]],ECR_Hours!$H$12:$H$15,1))</f>
        <v>S</v>
      </c>
      <c r="M4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5" spans="1:13" x14ac:dyDescent="0.25">
      <c r="A4215" s="164">
        <f>+Exports!A4218</f>
        <v>44737</v>
      </c>
      <c r="B4215" s="165">
        <f t="shared" si="260"/>
        <v>2022</v>
      </c>
      <c r="C4215" s="165">
        <f t="shared" si="261"/>
        <v>6</v>
      </c>
      <c r="D4215" s="165">
        <f t="shared" si="262"/>
        <v>25</v>
      </c>
      <c r="E4215" s="165">
        <f>+Exports!B4218</f>
        <v>14</v>
      </c>
      <c r="F4215" s="165">
        <f>+WEEKDAY(ExportsELAP[[#This Row],[Date Prevailing]],1)</f>
        <v>7</v>
      </c>
      <c r="G4215" s="165">
        <f>+COUNTIFS(ECR_Hours!$K$6:$K$7,ExportsELAP[[#This Row],[Date Prevailing]])</f>
        <v>0</v>
      </c>
      <c r="H4215" s="165">
        <f t="shared" si="263"/>
        <v>7</v>
      </c>
      <c r="I4215" s="166">
        <f>+Exports!G4218</f>
        <v>50149.571600000003</v>
      </c>
      <c r="J4215" s="166">
        <f>+'ELAP_IPCO-APND'!D4218</f>
        <v>14.79289</v>
      </c>
      <c r="K4215" s="166">
        <f>+(ExportsELAP[[#This Row],[Exports kWh - MPT]]/1000)*ExportsELAP[[#This Row],[EIM Price]]</f>
        <v>741.85709622592401</v>
      </c>
      <c r="L4215" s="167" t="str">
        <f>+INDEX(ECR_Hours!$I$12:$I$15,MATCH(ExportsELAP[[#This Row],[Date Prevailing]],ECR_Hours!$H$12:$H$15,1))</f>
        <v>S</v>
      </c>
      <c r="M4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6" spans="1:13" x14ac:dyDescent="0.25">
      <c r="A4216" s="164">
        <f>+Exports!A4219</f>
        <v>44737</v>
      </c>
      <c r="B4216" s="165">
        <f t="shared" si="260"/>
        <v>2022</v>
      </c>
      <c r="C4216" s="165">
        <f t="shared" si="261"/>
        <v>6</v>
      </c>
      <c r="D4216" s="165">
        <f t="shared" si="262"/>
        <v>25</v>
      </c>
      <c r="E4216" s="165">
        <f>+Exports!B4219</f>
        <v>15</v>
      </c>
      <c r="F4216" s="165">
        <f>+WEEKDAY(ExportsELAP[[#This Row],[Date Prevailing]],1)</f>
        <v>7</v>
      </c>
      <c r="G4216" s="165">
        <f>+COUNTIFS(ECR_Hours!$K$6:$K$7,ExportsELAP[[#This Row],[Date Prevailing]])</f>
        <v>0</v>
      </c>
      <c r="H4216" s="165">
        <f t="shared" si="263"/>
        <v>7</v>
      </c>
      <c r="I4216" s="166">
        <f>+Exports!G4219</f>
        <v>47482.914999999994</v>
      </c>
      <c r="J4216" s="166">
        <f>+'ELAP_IPCO-APND'!D4219</f>
        <v>18.366389999999999</v>
      </c>
      <c r="K4216" s="166">
        <f>+(ExportsELAP[[#This Row],[Exports kWh - MPT]]/1000)*ExportsELAP[[#This Row],[EIM Price]]</f>
        <v>872.08973522684983</v>
      </c>
      <c r="L4216" s="167" t="str">
        <f>+INDEX(ECR_Hours!$I$12:$I$15,MATCH(ExportsELAP[[#This Row],[Date Prevailing]],ECR_Hours!$H$12:$H$15,1))</f>
        <v>S</v>
      </c>
      <c r="M4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17" spans="1:13" x14ac:dyDescent="0.25">
      <c r="A4217" s="164">
        <f>+Exports!A4220</f>
        <v>44737</v>
      </c>
      <c r="B4217" s="165">
        <f t="shared" si="260"/>
        <v>2022</v>
      </c>
      <c r="C4217" s="165">
        <f t="shared" si="261"/>
        <v>6</v>
      </c>
      <c r="D4217" s="165">
        <f t="shared" si="262"/>
        <v>25</v>
      </c>
      <c r="E4217" s="165">
        <f>+Exports!B4220</f>
        <v>16</v>
      </c>
      <c r="F4217" s="165">
        <f>+WEEKDAY(ExportsELAP[[#This Row],[Date Prevailing]],1)</f>
        <v>7</v>
      </c>
      <c r="G4217" s="165">
        <f>+COUNTIFS(ECR_Hours!$K$6:$K$7,ExportsELAP[[#This Row],[Date Prevailing]])</f>
        <v>0</v>
      </c>
      <c r="H4217" s="165">
        <f t="shared" si="263"/>
        <v>7</v>
      </c>
      <c r="I4217" s="166">
        <f>+Exports!G4220</f>
        <v>42051.9182</v>
      </c>
      <c r="J4217" s="166">
        <f>+'ELAP_IPCO-APND'!D4220</f>
        <v>18.750920000000001</v>
      </c>
      <c r="K4217" s="166">
        <f>+(ExportsELAP[[#This Row],[Exports kWh - MPT]]/1000)*ExportsELAP[[#This Row],[EIM Price]]</f>
        <v>788.51215401474406</v>
      </c>
      <c r="L4217" s="167" t="str">
        <f>+INDEX(ECR_Hours!$I$12:$I$15,MATCH(ExportsELAP[[#This Row],[Date Prevailing]],ECR_Hours!$H$12:$H$15,1))</f>
        <v>S</v>
      </c>
      <c r="M4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18" spans="1:13" x14ac:dyDescent="0.25">
      <c r="A4218" s="164">
        <f>+Exports!A4221</f>
        <v>44737</v>
      </c>
      <c r="B4218" s="165">
        <f t="shared" si="260"/>
        <v>2022</v>
      </c>
      <c r="C4218" s="165">
        <f t="shared" si="261"/>
        <v>6</v>
      </c>
      <c r="D4218" s="165">
        <f t="shared" si="262"/>
        <v>25</v>
      </c>
      <c r="E4218" s="165">
        <f>+Exports!B4221</f>
        <v>17</v>
      </c>
      <c r="F4218" s="165">
        <f>+WEEKDAY(ExportsELAP[[#This Row],[Date Prevailing]],1)</f>
        <v>7</v>
      </c>
      <c r="G4218" s="165">
        <f>+COUNTIFS(ECR_Hours!$K$6:$K$7,ExportsELAP[[#This Row],[Date Prevailing]])</f>
        <v>0</v>
      </c>
      <c r="H4218" s="165">
        <f t="shared" si="263"/>
        <v>7</v>
      </c>
      <c r="I4218" s="166">
        <f>+Exports!G4221</f>
        <v>33814.647600000004</v>
      </c>
      <c r="J4218" s="166">
        <f>+'ELAP_IPCO-APND'!D4221</f>
        <v>27.255680000000002</v>
      </c>
      <c r="K4218" s="166">
        <f>+(ExportsELAP[[#This Row],[Exports kWh - MPT]]/1000)*ExportsELAP[[#This Row],[EIM Price]]</f>
        <v>921.64121429836803</v>
      </c>
      <c r="L4218" s="167" t="str">
        <f>+INDEX(ECR_Hours!$I$12:$I$15,MATCH(ExportsELAP[[#This Row],[Date Prevailing]],ECR_Hours!$H$12:$H$15,1))</f>
        <v>S</v>
      </c>
      <c r="M4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19" spans="1:13" x14ac:dyDescent="0.25">
      <c r="A4219" s="164">
        <f>+Exports!A4222</f>
        <v>44737</v>
      </c>
      <c r="B4219" s="165">
        <f t="shared" si="260"/>
        <v>2022</v>
      </c>
      <c r="C4219" s="165">
        <f t="shared" si="261"/>
        <v>6</v>
      </c>
      <c r="D4219" s="165">
        <f t="shared" si="262"/>
        <v>25</v>
      </c>
      <c r="E4219" s="165">
        <f>+Exports!B4222</f>
        <v>18</v>
      </c>
      <c r="F4219" s="165">
        <f>+WEEKDAY(ExportsELAP[[#This Row],[Date Prevailing]],1)</f>
        <v>7</v>
      </c>
      <c r="G4219" s="165">
        <f>+COUNTIFS(ECR_Hours!$K$6:$K$7,ExportsELAP[[#This Row],[Date Prevailing]])</f>
        <v>0</v>
      </c>
      <c r="H4219" s="165">
        <f t="shared" si="263"/>
        <v>7</v>
      </c>
      <c r="I4219" s="166">
        <f>+Exports!G4222</f>
        <v>23922.397499999999</v>
      </c>
      <c r="J4219" s="166">
        <f>+'ELAP_IPCO-APND'!D4222</f>
        <v>28.798570000000002</v>
      </c>
      <c r="K4219" s="166">
        <f>+(ExportsELAP[[#This Row],[Exports kWh - MPT]]/1000)*ExportsELAP[[#This Row],[EIM Price]]</f>
        <v>688.93083897157499</v>
      </c>
      <c r="L4219" s="167" t="str">
        <f>+INDEX(ECR_Hours!$I$12:$I$15,MATCH(ExportsELAP[[#This Row],[Date Prevailing]],ECR_Hours!$H$12:$H$15,1))</f>
        <v>S</v>
      </c>
      <c r="M4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0" spans="1:13" x14ac:dyDescent="0.25">
      <c r="A4220" s="164">
        <f>+Exports!A4223</f>
        <v>44737</v>
      </c>
      <c r="B4220" s="165">
        <f t="shared" si="260"/>
        <v>2022</v>
      </c>
      <c r="C4220" s="165">
        <f t="shared" si="261"/>
        <v>6</v>
      </c>
      <c r="D4220" s="165">
        <f t="shared" si="262"/>
        <v>25</v>
      </c>
      <c r="E4220" s="165">
        <f>+Exports!B4223</f>
        <v>19</v>
      </c>
      <c r="F4220" s="165">
        <f>+WEEKDAY(ExportsELAP[[#This Row],[Date Prevailing]],1)</f>
        <v>7</v>
      </c>
      <c r="G4220" s="165">
        <f>+COUNTIFS(ECR_Hours!$K$6:$K$7,ExportsELAP[[#This Row],[Date Prevailing]])</f>
        <v>0</v>
      </c>
      <c r="H4220" s="165">
        <f t="shared" si="263"/>
        <v>7</v>
      </c>
      <c r="I4220" s="166">
        <f>+Exports!G4223</f>
        <v>14601.253199999999</v>
      </c>
      <c r="J4220" s="166">
        <f>+'ELAP_IPCO-APND'!D4223</f>
        <v>25.508780000000002</v>
      </c>
      <c r="K4220" s="166">
        <f>+(ExportsELAP[[#This Row],[Exports kWh - MPT]]/1000)*ExportsELAP[[#This Row],[EIM Price]]</f>
        <v>372.46015560309598</v>
      </c>
      <c r="L4220" s="167" t="str">
        <f>+INDEX(ECR_Hours!$I$12:$I$15,MATCH(ExportsELAP[[#This Row],[Date Prevailing]],ECR_Hours!$H$12:$H$15,1))</f>
        <v>S</v>
      </c>
      <c r="M4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1" spans="1:13" x14ac:dyDescent="0.25">
      <c r="A4221" s="164">
        <f>+Exports!A4224</f>
        <v>44737</v>
      </c>
      <c r="B4221" s="165">
        <f t="shared" si="260"/>
        <v>2022</v>
      </c>
      <c r="C4221" s="165">
        <f t="shared" si="261"/>
        <v>6</v>
      </c>
      <c r="D4221" s="165">
        <f t="shared" si="262"/>
        <v>25</v>
      </c>
      <c r="E4221" s="165">
        <f>+Exports!B4224</f>
        <v>20</v>
      </c>
      <c r="F4221" s="165">
        <f>+WEEKDAY(ExportsELAP[[#This Row],[Date Prevailing]],1)</f>
        <v>7</v>
      </c>
      <c r="G4221" s="165">
        <f>+COUNTIFS(ECR_Hours!$K$6:$K$7,ExportsELAP[[#This Row],[Date Prevailing]])</f>
        <v>0</v>
      </c>
      <c r="H4221" s="165">
        <f t="shared" si="263"/>
        <v>7</v>
      </c>
      <c r="I4221" s="166">
        <f>+Exports!G4224</f>
        <v>7651.6836999999996</v>
      </c>
      <c r="J4221" s="166">
        <f>+'ELAP_IPCO-APND'!D4224</f>
        <v>26.37707</v>
      </c>
      <c r="K4221" s="166">
        <f>+(ExportsELAP[[#This Row],[Exports kWh - MPT]]/1000)*ExportsELAP[[#This Row],[EIM Price]]</f>
        <v>201.828996572759</v>
      </c>
      <c r="L4221" s="167" t="str">
        <f>+INDEX(ECR_Hours!$I$12:$I$15,MATCH(ExportsELAP[[#This Row],[Date Prevailing]],ECR_Hours!$H$12:$H$15,1))</f>
        <v>S</v>
      </c>
      <c r="M4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2" spans="1:13" x14ac:dyDescent="0.25">
      <c r="A4222" s="164">
        <f>+Exports!A4225</f>
        <v>44737</v>
      </c>
      <c r="B4222" s="165">
        <f t="shared" si="260"/>
        <v>2022</v>
      </c>
      <c r="C4222" s="165">
        <f t="shared" si="261"/>
        <v>6</v>
      </c>
      <c r="D4222" s="165">
        <f t="shared" si="262"/>
        <v>25</v>
      </c>
      <c r="E4222" s="165">
        <f>+Exports!B4225</f>
        <v>21</v>
      </c>
      <c r="F4222" s="165">
        <f>+WEEKDAY(ExportsELAP[[#This Row],[Date Prevailing]],1)</f>
        <v>7</v>
      </c>
      <c r="G4222" s="165">
        <f>+COUNTIFS(ECR_Hours!$K$6:$K$7,ExportsELAP[[#This Row],[Date Prevailing]])</f>
        <v>0</v>
      </c>
      <c r="H4222" s="165">
        <f t="shared" si="263"/>
        <v>7</v>
      </c>
      <c r="I4222" s="166">
        <f>+Exports!G4225</f>
        <v>2929.0052999999989</v>
      </c>
      <c r="J4222" s="166">
        <f>+'ELAP_IPCO-APND'!D4225</f>
        <v>33.829970000000003</v>
      </c>
      <c r="K4222" s="166">
        <f>+(ExportsELAP[[#This Row],[Exports kWh - MPT]]/1000)*ExportsELAP[[#This Row],[EIM Price]]</f>
        <v>99.088161428840962</v>
      </c>
      <c r="L4222" s="167" t="str">
        <f>+INDEX(ECR_Hours!$I$12:$I$15,MATCH(ExportsELAP[[#This Row],[Date Prevailing]],ECR_Hours!$H$12:$H$15,1))</f>
        <v>S</v>
      </c>
      <c r="M4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3" spans="1:13" x14ac:dyDescent="0.25">
      <c r="A4223" s="164">
        <f>+Exports!A4226</f>
        <v>44737</v>
      </c>
      <c r="B4223" s="165">
        <f t="shared" si="260"/>
        <v>2022</v>
      </c>
      <c r="C4223" s="165">
        <f t="shared" si="261"/>
        <v>6</v>
      </c>
      <c r="D4223" s="165">
        <f t="shared" si="262"/>
        <v>25</v>
      </c>
      <c r="E4223" s="165">
        <f>+Exports!B4226</f>
        <v>22</v>
      </c>
      <c r="F4223" s="165">
        <f>+WEEKDAY(ExportsELAP[[#This Row],[Date Prevailing]],1)</f>
        <v>7</v>
      </c>
      <c r="G4223" s="165">
        <f>+COUNTIFS(ECR_Hours!$K$6:$K$7,ExportsELAP[[#This Row],[Date Prevailing]])</f>
        <v>0</v>
      </c>
      <c r="H4223" s="165">
        <f t="shared" si="263"/>
        <v>7</v>
      </c>
      <c r="I4223" s="166">
        <f>+Exports!G4226</f>
        <v>108.14879999999999</v>
      </c>
      <c r="J4223" s="166">
        <f>+'ELAP_IPCO-APND'!D4226</f>
        <v>46.750480000000003</v>
      </c>
      <c r="K4223" s="166">
        <f>+(ExportsELAP[[#This Row],[Exports kWh - MPT]]/1000)*ExportsELAP[[#This Row],[EIM Price]]</f>
        <v>5.0560083114239998</v>
      </c>
      <c r="L4223" s="167" t="str">
        <f>+INDEX(ECR_Hours!$I$12:$I$15,MATCH(ExportsELAP[[#This Row],[Date Prevailing]],ECR_Hours!$H$12:$H$15,1))</f>
        <v>S</v>
      </c>
      <c r="M4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4" spans="1:13" x14ac:dyDescent="0.25">
      <c r="A4224" s="164">
        <f>+Exports!A4227</f>
        <v>44737</v>
      </c>
      <c r="B4224" s="165">
        <f t="shared" si="260"/>
        <v>2022</v>
      </c>
      <c r="C4224" s="165">
        <f t="shared" si="261"/>
        <v>6</v>
      </c>
      <c r="D4224" s="165">
        <f t="shared" si="262"/>
        <v>25</v>
      </c>
      <c r="E4224" s="165">
        <f>+Exports!B4227</f>
        <v>23</v>
      </c>
      <c r="F4224" s="165">
        <f>+WEEKDAY(ExportsELAP[[#This Row],[Date Prevailing]],1)</f>
        <v>7</v>
      </c>
      <c r="G4224" s="165">
        <f>+COUNTIFS(ECR_Hours!$K$6:$K$7,ExportsELAP[[#This Row],[Date Prevailing]])</f>
        <v>0</v>
      </c>
      <c r="H4224" s="165">
        <f t="shared" si="263"/>
        <v>7</v>
      </c>
      <c r="I4224" s="166">
        <f>+Exports!G4227</f>
        <v>7.083400000000001</v>
      </c>
      <c r="J4224" s="166">
        <f>+'ELAP_IPCO-APND'!D4227</f>
        <v>31.88551</v>
      </c>
      <c r="K4224" s="166">
        <f>+(ExportsELAP[[#This Row],[Exports kWh - MPT]]/1000)*ExportsELAP[[#This Row],[EIM Price]]</f>
        <v>0.22585782153400003</v>
      </c>
      <c r="L4224" s="167" t="str">
        <f>+INDEX(ECR_Hours!$I$12:$I$15,MATCH(ExportsELAP[[#This Row],[Date Prevailing]],ECR_Hours!$H$12:$H$15,1))</f>
        <v>S</v>
      </c>
      <c r="M4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25" spans="1:13" x14ac:dyDescent="0.25">
      <c r="A4225" s="164">
        <f>+Exports!A4228</f>
        <v>44737</v>
      </c>
      <c r="B4225" s="165">
        <f t="shared" si="260"/>
        <v>2022</v>
      </c>
      <c r="C4225" s="165">
        <f t="shared" si="261"/>
        <v>6</v>
      </c>
      <c r="D4225" s="165">
        <f t="shared" si="262"/>
        <v>25</v>
      </c>
      <c r="E4225" s="165">
        <f>+Exports!B4228</f>
        <v>24</v>
      </c>
      <c r="F4225" s="165">
        <f>+WEEKDAY(ExportsELAP[[#This Row],[Date Prevailing]],1)</f>
        <v>7</v>
      </c>
      <c r="G4225" s="165">
        <f>+COUNTIFS(ECR_Hours!$K$6:$K$7,ExportsELAP[[#This Row],[Date Prevailing]])</f>
        <v>0</v>
      </c>
      <c r="H4225" s="165">
        <f t="shared" si="263"/>
        <v>7</v>
      </c>
      <c r="I4225" s="166">
        <f>+Exports!G4228</f>
        <v>6.9558</v>
      </c>
      <c r="J4225" s="166">
        <f>+'ELAP_IPCO-APND'!D4228</f>
        <v>41.940730000000002</v>
      </c>
      <c r="K4225" s="166">
        <f>+(ExportsELAP[[#This Row],[Exports kWh - MPT]]/1000)*ExportsELAP[[#This Row],[EIM Price]]</f>
        <v>0.29173132973400001</v>
      </c>
      <c r="L4225" s="167" t="str">
        <f>+INDEX(ECR_Hours!$I$12:$I$15,MATCH(ExportsELAP[[#This Row],[Date Prevailing]],ECR_Hours!$H$12:$H$15,1))</f>
        <v>S</v>
      </c>
      <c r="M4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6" spans="1:13" x14ac:dyDescent="0.25">
      <c r="A4226" s="164">
        <f>+Exports!A4229</f>
        <v>44738</v>
      </c>
      <c r="B4226" s="165">
        <f t="shared" ref="B4226:B4289" si="264">+YEAR(A4226)</f>
        <v>2022</v>
      </c>
      <c r="C4226" s="165">
        <f t="shared" ref="C4226:C4289" si="265">+MONTH(A4226)</f>
        <v>6</v>
      </c>
      <c r="D4226" s="165">
        <f t="shared" ref="D4226:D4289" si="266">+DAY(A4226)</f>
        <v>26</v>
      </c>
      <c r="E4226" s="165">
        <f>+Exports!B4229</f>
        <v>1</v>
      </c>
      <c r="F4226" s="165">
        <f>+WEEKDAY(ExportsELAP[[#This Row],[Date Prevailing]],1)</f>
        <v>1</v>
      </c>
      <c r="G4226" s="165">
        <f>+COUNTIFS(ECR_Hours!$K$6:$K$7,ExportsELAP[[#This Row],[Date Prevailing]])</f>
        <v>0</v>
      </c>
      <c r="H4226" s="165">
        <f t="shared" ref="H4226:H4289" si="267">+IF(G4226=1,0,F4226)</f>
        <v>1</v>
      </c>
      <c r="I4226" s="166">
        <f>+Exports!G4229</f>
        <v>12.105499999999999</v>
      </c>
      <c r="J4226" s="166">
        <f>+'ELAP_IPCO-APND'!D4229</f>
        <v>15.974690000000001</v>
      </c>
      <c r="K4226" s="166">
        <f>+(ExportsELAP[[#This Row],[Exports kWh - MPT]]/1000)*ExportsELAP[[#This Row],[EIM Price]]</f>
        <v>0.19338160979500002</v>
      </c>
      <c r="L4226" s="167" t="str">
        <f>+INDEX(ECR_Hours!$I$12:$I$15,MATCH(ExportsELAP[[#This Row],[Date Prevailing]],ECR_Hours!$H$12:$H$15,1))</f>
        <v>S</v>
      </c>
      <c r="M4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7" spans="1:13" x14ac:dyDescent="0.25">
      <c r="A4227" s="164">
        <f>+Exports!A4230</f>
        <v>44738</v>
      </c>
      <c r="B4227" s="165">
        <f t="shared" si="264"/>
        <v>2022</v>
      </c>
      <c r="C4227" s="165">
        <f t="shared" si="265"/>
        <v>6</v>
      </c>
      <c r="D4227" s="165">
        <f t="shared" si="266"/>
        <v>26</v>
      </c>
      <c r="E4227" s="165">
        <f>+Exports!B4230</f>
        <v>2</v>
      </c>
      <c r="F4227" s="165">
        <f>+WEEKDAY(ExportsELAP[[#This Row],[Date Prevailing]],1)</f>
        <v>1</v>
      </c>
      <c r="G4227" s="165">
        <f>+COUNTIFS(ECR_Hours!$K$6:$K$7,ExportsELAP[[#This Row],[Date Prevailing]])</f>
        <v>0</v>
      </c>
      <c r="H4227" s="165">
        <f t="shared" si="267"/>
        <v>1</v>
      </c>
      <c r="I4227" s="166">
        <f>+Exports!G4230</f>
        <v>12.312100000000001</v>
      </c>
      <c r="J4227" s="166">
        <f>+'ELAP_IPCO-APND'!D4230</f>
        <v>19.00515</v>
      </c>
      <c r="K4227" s="166">
        <f>+(ExportsELAP[[#This Row],[Exports kWh - MPT]]/1000)*ExportsELAP[[#This Row],[EIM Price]]</f>
        <v>0.23399330731500004</v>
      </c>
      <c r="L4227" s="167" t="str">
        <f>+INDEX(ECR_Hours!$I$12:$I$15,MATCH(ExportsELAP[[#This Row],[Date Prevailing]],ECR_Hours!$H$12:$H$15,1))</f>
        <v>S</v>
      </c>
      <c r="M4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8" spans="1:13" x14ac:dyDescent="0.25">
      <c r="A4228" s="164">
        <f>+Exports!A4231</f>
        <v>44738</v>
      </c>
      <c r="B4228" s="165">
        <f t="shared" si="264"/>
        <v>2022</v>
      </c>
      <c r="C4228" s="165">
        <f t="shared" si="265"/>
        <v>6</v>
      </c>
      <c r="D4228" s="165">
        <f t="shared" si="266"/>
        <v>26</v>
      </c>
      <c r="E4228" s="165">
        <f>+Exports!B4231</f>
        <v>3</v>
      </c>
      <c r="F4228" s="165">
        <f>+WEEKDAY(ExportsELAP[[#This Row],[Date Prevailing]],1)</f>
        <v>1</v>
      </c>
      <c r="G4228" s="165">
        <f>+COUNTIFS(ECR_Hours!$K$6:$K$7,ExportsELAP[[#This Row],[Date Prevailing]])</f>
        <v>0</v>
      </c>
      <c r="H4228" s="165">
        <f t="shared" si="267"/>
        <v>1</v>
      </c>
      <c r="I4228" s="166">
        <f>+Exports!G4231</f>
        <v>13.0275</v>
      </c>
      <c r="J4228" s="166">
        <f>+'ELAP_IPCO-APND'!D4231</f>
        <v>10.672269999999999</v>
      </c>
      <c r="K4228" s="166">
        <f>+(ExportsELAP[[#This Row],[Exports kWh - MPT]]/1000)*ExportsELAP[[#This Row],[EIM Price]]</f>
        <v>0.13903299742499997</v>
      </c>
      <c r="L4228" s="167" t="str">
        <f>+INDEX(ECR_Hours!$I$12:$I$15,MATCH(ExportsELAP[[#This Row],[Date Prevailing]],ECR_Hours!$H$12:$H$15,1))</f>
        <v>S</v>
      </c>
      <c r="M4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29" spans="1:13" x14ac:dyDescent="0.25">
      <c r="A4229" s="164">
        <f>+Exports!A4232</f>
        <v>44738</v>
      </c>
      <c r="B4229" s="165">
        <f t="shared" si="264"/>
        <v>2022</v>
      </c>
      <c r="C4229" s="165">
        <f t="shared" si="265"/>
        <v>6</v>
      </c>
      <c r="D4229" s="165">
        <f t="shared" si="266"/>
        <v>26</v>
      </c>
      <c r="E4229" s="165">
        <f>+Exports!B4232</f>
        <v>4</v>
      </c>
      <c r="F4229" s="165">
        <f>+WEEKDAY(ExportsELAP[[#This Row],[Date Prevailing]],1)</f>
        <v>1</v>
      </c>
      <c r="G4229" s="165">
        <f>+COUNTIFS(ECR_Hours!$K$6:$K$7,ExportsELAP[[#This Row],[Date Prevailing]])</f>
        <v>0</v>
      </c>
      <c r="H4229" s="165">
        <f t="shared" si="267"/>
        <v>1</v>
      </c>
      <c r="I4229" s="166">
        <f>+Exports!G4232</f>
        <v>11.869700000000002</v>
      </c>
      <c r="J4229" s="166">
        <f>+'ELAP_IPCO-APND'!D4232</f>
        <v>7.2253999999999996</v>
      </c>
      <c r="K4229" s="166">
        <f>+(ExportsELAP[[#This Row],[Exports kWh - MPT]]/1000)*ExportsELAP[[#This Row],[EIM Price]]</f>
        <v>8.5763330380000016E-2</v>
      </c>
      <c r="L4229" s="167" t="str">
        <f>+INDEX(ECR_Hours!$I$12:$I$15,MATCH(ExportsELAP[[#This Row],[Date Prevailing]],ECR_Hours!$H$12:$H$15,1))</f>
        <v>S</v>
      </c>
      <c r="M4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0" spans="1:13" x14ac:dyDescent="0.25">
      <c r="A4230" s="164">
        <f>+Exports!A4233</f>
        <v>44738</v>
      </c>
      <c r="B4230" s="165">
        <f t="shared" si="264"/>
        <v>2022</v>
      </c>
      <c r="C4230" s="165">
        <f t="shared" si="265"/>
        <v>6</v>
      </c>
      <c r="D4230" s="165">
        <f t="shared" si="266"/>
        <v>26</v>
      </c>
      <c r="E4230" s="165">
        <f>+Exports!B4233</f>
        <v>5</v>
      </c>
      <c r="F4230" s="165">
        <f>+WEEKDAY(ExportsELAP[[#This Row],[Date Prevailing]],1)</f>
        <v>1</v>
      </c>
      <c r="G4230" s="165">
        <f>+COUNTIFS(ECR_Hours!$K$6:$K$7,ExportsELAP[[#This Row],[Date Prevailing]])</f>
        <v>0</v>
      </c>
      <c r="H4230" s="165">
        <f t="shared" si="267"/>
        <v>1</v>
      </c>
      <c r="I4230" s="166">
        <f>+Exports!G4233</f>
        <v>35.393599999999999</v>
      </c>
      <c r="J4230" s="166">
        <f>+'ELAP_IPCO-APND'!D4233</f>
        <v>-13.17164</v>
      </c>
      <c r="K4230" s="166">
        <f>+(ExportsELAP[[#This Row],[Exports kWh - MPT]]/1000)*ExportsELAP[[#This Row],[EIM Price]]</f>
        <v>-0.46619175750399994</v>
      </c>
      <c r="L4230" s="167" t="str">
        <f>+INDEX(ECR_Hours!$I$12:$I$15,MATCH(ExportsELAP[[#This Row],[Date Prevailing]],ECR_Hours!$H$12:$H$15,1))</f>
        <v>S</v>
      </c>
      <c r="M4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1" spans="1:13" x14ac:dyDescent="0.25">
      <c r="A4231" s="164">
        <f>+Exports!A4234</f>
        <v>44738</v>
      </c>
      <c r="B4231" s="165">
        <f t="shared" si="264"/>
        <v>2022</v>
      </c>
      <c r="C4231" s="165">
        <f t="shared" si="265"/>
        <v>6</v>
      </c>
      <c r="D4231" s="165">
        <f t="shared" si="266"/>
        <v>26</v>
      </c>
      <c r="E4231" s="165">
        <f>+Exports!B4234</f>
        <v>6</v>
      </c>
      <c r="F4231" s="165">
        <f>+WEEKDAY(ExportsELAP[[#This Row],[Date Prevailing]],1)</f>
        <v>1</v>
      </c>
      <c r="G4231" s="165">
        <f>+COUNTIFS(ECR_Hours!$K$6:$K$7,ExportsELAP[[#This Row],[Date Prevailing]])</f>
        <v>0</v>
      </c>
      <c r="H4231" s="165">
        <f t="shared" si="267"/>
        <v>1</v>
      </c>
      <c r="I4231" s="166">
        <f>+Exports!G4234</f>
        <v>12.316600000000001</v>
      </c>
      <c r="J4231" s="166">
        <f>+'ELAP_IPCO-APND'!D4234</f>
        <v>20.84524</v>
      </c>
      <c r="K4231" s="166">
        <f>+(ExportsELAP[[#This Row],[Exports kWh - MPT]]/1000)*ExportsELAP[[#This Row],[EIM Price]]</f>
        <v>0.25674248298400004</v>
      </c>
      <c r="L4231" s="167" t="str">
        <f>+INDEX(ECR_Hours!$I$12:$I$15,MATCH(ExportsELAP[[#This Row],[Date Prevailing]],ECR_Hours!$H$12:$H$15,1))</f>
        <v>S</v>
      </c>
      <c r="M4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2" spans="1:13" x14ac:dyDescent="0.25">
      <c r="A4232" s="164">
        <f>+Exports!A4235</f>
        <v>44738</v>
      </c>
      <c r="B4232" s="165">
        <f t="shared" si="264"/>
        <v>2022</v>
      </c>
      <c r="C4232" s="165">
        <f t="shared" si="265"/>
        <v>6</v>
      </c>
      <c r="D4232" s="165">
        <f t="shared" si="266"/>
        <v>26</v>
      </c>
      <c r="E4232" s="165">
        <f>+Exports!B4235</f>
        <v>7</v>
      </c>
      <c r="F4232" s="165">
        <f>+WEEKDAY(ExportsELAP[[#This Row],[Date Prevailing]],1)</f>
        <v>1</v>
      </c>
      <c r="G4232" s="165">
        <f>+COUNTIFS(ECR_Hours!$K$6:$K$7,ExportsELAP[[#This Row],[Date Prevailing]])</f>
        <v>0</v>
      </c>
      <c r="H4232" s="165">
        <f t="shared" si="267"/>
        <v>1</v>
      </c>
      <c r="I4232" s="166">
        <f>+Exports!G4235</f>
        <v>1469.6648</v>
      </c>
      <c r="J4232" s="166">
        <f>+'ELAP_IPCO-APND'!D4235</f>
        <v>-3.8180900000000002</v>
      </c>
      <c r="K4232" s="166">
        <f>+(ExportsELAP[[#This Row],[Exports kWh - MPT]]/1000)*ExportsELAP[[#This Row],[EIM Price]]</f>
        <v>-5.6113124762320004</v>
      </c>
      <c r="L4232" s="167" t="str">
        <f>+INDEX(ECR_Hours!$I$12:$I$15,MATCH(ExportsELAP[[#This Row],[Date Prevailing]],ECR_Hours!$H$12:$H$15,1))</f>
        <v>S</v>
      </c>
      <c r="M4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3" spans="1:13" x14ac:dyDescent="0.25">
      <c r="A4233" s="164">
        <f>+Exports!A4236</f>
        <v>44738</v>
      </c>
      <c r="B4233" s="165">
        <f t="shared" si="264"/>
        <v>2022</v>
      </c>
      <c r="C4233" s="165">
        <f t="shared" si="265"/>
        <v>6</v>
      </c>
      <c r="D4233" s="165">
        <f t="shared" si="266"/>
        <v>26</v>
      </c>
      <c r="E4233" s="165">
        <f>+Exports!B4236</f>
        <v>8</v>
      </c>
      <c r="F4233" s="165">
        <f>+WEEKDAY(ExportsELAP[[#This Row],[Date Prevailing]],1)</f>
        <v>1</v>
      </c>
      <c r="G4233" s="165">
        <f>+COUNTIFS(ECR_Hours!$K$6:$K$7,ExportsELAP[[#This Row],[Date Prevailing]])</f>
        <v>0</v>
      </c>
      <c r="H4233" s="165">
        <f t="shared" si="267"/>
        <v>1</v>
      </c>
      <c r="I4233" s="166">
        <f>+Exports!G4236</f>
        <v>6924.7241999999997</v>
      </c>
      <c r="J4233" s="166">
        <f>+'ELAP_IPCO-APND'!D4236</f>
        <v>7.4771000000000001</v>
      </c>
      <c r="K4233" s="166">
        <f>+(ExportsELAP[[#This Row],[Exports kWh - MPT]]/1000)*ExportsELAP[[#This Row],[EIM Price]]</f>
        <v>51.776855315820001</v>
      </c>
      <c r="L4233" s="167" t="str">
        <f>+INDEX(ECR_Hours!$I$12:$I$15,MATCH(ExportsELAP[[#This Row],[Date Prevailing]],ECR_Hours!$H$12:$H$15,1))</f>
        <v>S</v>
      </c>
      <c r="M4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4" spans="1:13" x14ac:dyDescent="0.25">
      <c r="A4234" s="164">
        <f>+Exports!A4237</f>
        <v>44738</v>
      </c>
      <c r="B4234" s="165">
        <f t="shared" si="264"/>
        <v>2022</v>
      </c>
      <c r="C4234" s="165">
        <f t="shared" si="265"/>
        <v>6</v>
      </c>
      <c r="D4234" s="165">
        <f t="shared" si="266"/>
        <v>26</v>
      </c>
      <c r="E4234" s="165">
        <f>+Exports!B4237</f>
        <v>9</v>
      </c>
      <c r="F4234" s="165">
        <f>+WEEKDAY(ExportsELAP[[#This Row],[Date Prevailing]],1)</f>
        <v>1</v>
      </c>
      <c r="G4234" s="165">
        <f>+COUNTIFS(ECR_Hours!$K$6:$K$7,ExportsELAP[[#This Row],[Date Prevailing]])</f>
        <v>0</v>
      </c>
      <c r="H4234" s="165">
        <f t="shared" si="267"/>
        <v>1</v>
      </c>
      <c r="I4234" s="166">
        <f>+Exports!G4237</f>
        <v>15773.561300000001</v>
      </c>
      <c r="J4234" s="166">
        <f>+'ELAP_IPCO-APND'!D4237</f>
        <v>15.77975</v>
      </c>
      <c r="K4234" s="166">
        <f>+(ExportsELAP[[#This Row],[Exports kWh - MPT]]/1000)*ExportsELAP[[#This Row],[EIM Price]]</f>
        <v>248.90285392367502</v>
      </c>
      <c r="L4234" s="167" t="str">
        <f>+INDEX(ECR_Hours!$I$12:$I$15,MATCH(ExportsELAP[[#This Row],[Date Prevailing]],ECR_Hours!$H$12:$H$15,1))</f>
        <v>S</v>
      </c>
      <c r="M4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5" spans="1:13" x14ac:dyDescent="0.25">
      <c r="A4235" s="164">
        <f>+Exports!A4238</f>
        <v>44738</v>
      </c>
      <c r="B4235" s="165">
        <f t="shared" si="264"/>
        <v>2022</v>
      </c>
      <c r="C4235" s="165">
        <f t="shared" si="265"/>
        <v>6</v>
      </c>
      <c r="D4235" s="165">
        <f t="shared" si="266"/>
        <v>26</v>
      </c>
      <c r="E4235" s="165">
        <f>+Exports!B4238</f>
        <v>10</v>
      </c>
      <c r="F4235" s="165">
        <f>+WEEKDAY(ExportsELAP[[#This Row],[Date Prevailing]],1)</f>
        <v>1</v>
      </c>
      <c r="G4235" s="165">
        <f>+COUNTIFS(ECR_Hours!$K$6:$K$7,ExportsELAP[[#This Row],[Date Prevailing]])</f>
        <v>0</v>
      </c>
      <c r="H4235" s="165">
        <f t="shared" si="267"/>
        <v>1</v>
      </c>
      <c r="I4235" s="166">
        <f>+Exports!G4238</f>
        <v>27320.4264</v>
      </c>
      <c r="J4235" s="166">
        <f>+'ELAP_IPCO-APND'!D4238</f>
        <v>13.31616</v>
      </c>
      <c r="K4235" s="166">
        <f>+(ExportsELAP[[#This Row],[Exports kWh - MPT]]/1000)*ExportsELAP[[#This Row],[EIM Price]]</f>
        <v>363.80316921062399</v>
      </c>
      <c r="L4235" s="167" t="str">
        <f>+INDEX(ECR_Hours!$I$12:$I$15,MATCH(ExportsELAP[[#This Row],[Date Prevailing]],ECR_Hours!$H$12:$H$15,1))</f>
        <v>S</v>
      </c>
      <c r="M4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6" spans="1:13" x14ac:dyDescent="0.25">
      <c r="A4236" s="164">
        <f>+Exports!A4239</f>
        <v>44738</v>
      </c>
      <c r="B4236" s="165">
        <f t="shared" si="264"/>
        <v>2022</v>
      </c>
      <c r="C4236" s="165">
        <f t="shared" si="265"/>
        <v>6</v>
      </c>
      <c r="D4236" s="165">
        <f t="shared" si="266"/>
        <v>26</v>
      </c>
      <c r="E4236" s="165">
        <f>+Exports!B4239</f>
        <v>11</v>
      </c>
      <c r="F4236" s="165">
        <f>+WEEKDAY(ExportsELAP[[#This Row],[Date Prevailing]],1)</f>
        <v>1</v>
      </c>
      <c r="G4236" s="165">
        <f>+COUNTIFS(ECR_Hours!$K$6:$K$7,ExportsELAP[[#This Row],[Date Prevailing]])</f>
        <v>0</v>
      </c>
      <c r="H4236" s="165">
        <f t="shared" si="267"/>
        <v>1</v>
      </c>
      <c r="I4236" s="166">
        <f>+Exports!G4239</f>
        <v>37696.032200000001</v>
      </c>
      <c r="J4236" s="166">
        <f>+'ELAP_IPCO-APND'!D4239</f>
        <v>8.6471800000000005</v>
      </c>
      <c r="K4236" s="166">
        <f>+(ExportsELAP[[#This Row],[Exports kWh - MPT]]/1000)*ExportsELAP[[#This Row],[EIM Price]]</f>
        <v>325.96437571919608</v>
      </c>
      <c r="L4236" s="167" t="str">
        <f>+INDEX(ECR_Hours!$I$12:$I$15,MATCH(ExportsELAP[[#This Row],[Date Prevailing]],ECR_Hours!$H$12:$H$15,1))</f>
        <v>S</v>
      </c>
      <c r="M4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7" spans="1:13" x14ac:dyDescent="0.25">
      <c r="A4237" s="164">
        <f>+Exports!A4240</f>
        <v>44738</v>
      </c>
      <c r="B4237" s="165">
        <f t="shared" si="264"/>
        <v>2022</v>
      </c>
      <c r="C4237" s="165">
        <f t="shared" si="265"/>
        <v>6</v>
      </c>
      <c r="D4237" s="165">
        <f t="shared" si="266"/>
        <v>26</v>
      </c>
      <c r="E4237" s="165">
        <f>+Exports!B4240</f>
        <v>12</v>
      </c>
      <c r="F4237" s="165">
        <f>+WEEKDAY(ExportsELAP[[#This Row],[Date Prevailing]],1)</f>
        <v>1</v>
      </c>
      <c r="G4237" s="165">
        <f>+COUNTIFS(ECR_Hours!$K$6:$K$7,ExportsELAP[[#This Row],[Date Prevailing]])</f>
        <v>0</v>
      </c>
      <c r="H4237" s="165">
        <f t="shared" si="267"/>
        <v>1</v>
      </c>
      <c r="I4237" s="166">
        <f>+Exports!G4240</f>
        <v>44540.850299999998</v>
      </c>
      <c r="J4237" s="166">
        <f>+'ELAP_IPCO-APND'!D4240</f>
        <v>18.926290000000002</v>
      </c>
      <c r="K4237" s="166">
        <f>+(ExportsELAP[[#This Row],[Exports kWh - MPT]]/1000)*ExportsELAP[[#This Row],[EIM Price]]</f>
        <v>842.99304962438703</v>
      </c>
      <c r="L4237" s="167" t="str">
        <f>+INDEX(ECR_Hours!$I$12:$I$15,MATCH(ExportsELAP[[#This Row],[Date Prevailing]],ECR_Hours!$H$12:$H$15,1))</f>
        <v>S</v>
      </c>
      <c r="M4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8" spans="1:13" x14ac:dyDescent="0.25">
      <c r="A4238" s="164">
        <f>+Exports!A4241</f>
        <v>44738</v>
      </c>
      <c r="B4238" s="165">
        <f t="shared" si="264"/>
        <v>2022</v>
      </c>
      <c r="C4238" s="165">
        <f t="shared" si="265"/>
        <v>6</v>
      </c>
      <c r="D4238" s="165">
        <f t="shared" si="266"/>
        <v>26</v>
      </c>
      <c r="E4238" s="165">
        <f>+Exports!B4241</f>
        <v>13</v>
      </c>
      <c r="F4238" s="165">
        <f>+WEEKDAY(ExportsELAP[[#This Row],[Date Prevailing]],1)</f>
        <v>1</v>
      </c>
      <c r="G4238" s="165">
        <f>+COUNTIFS(ECR_Hours!$K$6:$K$7,ExportsELAP[[#This Row],[Date Prevailing]])</f>
        <v>0</v>
      </c>
      <c r="H4238" s="165">
        <f t="shared" si="267"/>
        <v>1</v>
      </c>
      <c r="I4238" s="166">
        <f>+Exports!G4241</f>
        <v>47599.086600000002</v>
      </c>
      <c r="J4238" s="166">
        <f>+'ELAP_IPCO-APND'!D4241</f>
        <v>32.113010000000003</v>
      </c>
      <c r="K4238" s="166">
        <f>+(ExportsELAP[[#This Row],[Exports kWh - MPT]]/1000)*ExportsELAP[[#This Row],[EIM Price]]</f>
        <v>1528.5499439766661</v>
      </c>
      <c r="L4238" s="167" t="str">
        <f>+INDEX(ECR_Hours!$I$12:$I$15,MATCH(ExportsELAP[[#This Row],[Date Prevailing]],ECR_Hours!$H$12:$H$15,1))</f>
        <v>S</v>
      </c>
      <c r="M4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39" spans="1:13" x14ac:dyDescent="0.25">
      <c r="A4239" s="164">
        <f>+Exports!A4242</f>
        <v>44738</v>
      </c>
      <c r="B4239" s="165">
        <f t="shared" si="264"/>
        <v>2022</v>
      </c>
      <c r="C4239" s="165">
        <f t="shared" si="265"/>
        <v>6</v>
      </c>
      <c r="D4239" s="165">
        <f t="shared" si="266"/>
        <v>26</v>
      </c>
      <c r="E4239" s="165">
        <f>+Exports!B4242</f>
        <v>14</v>
      </c>
      <c r="F4239" s="165">
        <f>+WEEKDAY(ExportsELAP[[#This Row],[Date Prevailing]],1)</f>
        <v>1</v>
      </c>
      <c r="G4239" s="165">
        <f>+COUNTIFS(ECR_Hours!$K$6:$K$7,ExportsELAP[[#This Row],[Date Prevailing]])</f>
        <v>0</v>
      </c>
      <c r="H4239" s="165">
        <f t="shared" si="267"/>
        <v>1</v>
      </c>
      <c r="I4239" s="166">
        <f>+Exports!G4242</f>
        <v>46784.168399999995</v>
      </c>
      <c r="J4239" s="166">
        <f>+'ELAP_IPCO-APND'!D4242</f>
        <v>42.302390000000003</v>
      </c>
      <c r="K4239" s="166">
        <f>+(ExportsELAP[[#This Row],[Exports kWh - MPT]]/1000)*ExportsELAP[[#This Row],[EIM Price]]</f>
        <v>1979.0821374824757</v>
      </c>
      <c r="L4239" s="167" t="str">
        <f>+INDEX(ECR_Hours!$I$12:$I$15,MATCH(ExportsELAP[[#This Row],[Date Prevailing]],ECR_Hours!$H$12:$H$15,1))</f>
        <v>S</v>
      </c>
      <c r="M4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0" spans="1:13" x14ac:dyDescent="0.25">
      <c r="A4240" s="164">
        <f>+Exports!A4243</f>
        <v>44738</v>
      </c>
      <c r="B4240" s="165">
        <f t="shared" si="264"/>
        <v>2022</v>
      </c>
      <c r="C4240" s="165">
        <f t="shared" si="265"/>
        <v>6</v>
      </c>
      <c r="D4240" s="165">
        <f t="shared" si="266"/>
        <v>26</v>
      </c>
      <c r="E4240" s="165">
        <f>+Exports!B4243</f>
        <v>15</v>
      </c>
      <c r="F4240" s="165">
        <f>+WEEKDAY(ExportsELAP[[#This Row],[Date Prevailing]],1)</f>
        <v>1</v>
      </c>
      <c r="G4240" s="165">
        <f>+COUNTIFS(ECR_Hours!$K$6:$K$7,ExportsELAP[[#This Row],[Date Prevailing]])</f>
        <v>0</v>
      </c>
      <c r="H4240" s="165">
        <f t="shared" si="267"/>
        <v>1</v>
      </c>
      <c r="I4240" s="166">
        <f>+Exports!G4243</f>
        <v>43421.300399999993</v>
      </c>
      <c r="J4240" s="166">
        <f>+'ELAP_IPCO-APND'!D4243</f>
        <v>49.733440000000002</v>
      </c>
      <c r="K4240" s="166">
        <f>+(ExportsELAP[[#This Row],[Exports kWh - MPT]]/1000)*ExportsELAP[[#This Row],[EIM Price]]</f>
        <v>2159.4906381653759</v>
      </c>
      <c r="L4240" s="167" t="str">
        <f>+INDEX(ECR_Hours!$I$12:$I$15,MATCH(ExportsELAP[[#This Row],[Date Prevailing]],ECR_Hours!$H$12:$H$15,1))</f>
        <v>S</v>
      </c>
      <c r="M4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1" spans="1:13" x14ac:dyDescent="0.25">
      <c r="A4241" s="164">
        <f>+Exports!A4244</f>
        <v>44738</v>
      </c>
      <c r="B4241" s="165">
        <f t="shared" si="264"/>
        <v>2022</v>
      </c>
      <c r="C4241" s="165">
        <f t="shared" si="265"/>
        <v>6</v>
      </c>
      <c r="D4241" s="165">
        <f t="shared" si="266"/>
        <v>26</v>
      </c>
      <c r="E4241" s="165">
        <f>+Exports!B4244</f>
        <v>16</v>
      </c>
      <c r="F4241" s="165">
        <f>+WEEKDAY(ExportsELAP[[#This Row],[Date Prevailing]],1)</f>
        <v>1</v>
      </c>
      <c r="G4241" s="165">
        <f>+COUNTIFS(ECR_Hours!$K$6:$K$7,ExportsELAP[[#This Row],[Date Prevailing]])</f>
        <v>0</v>
      </c>
      <c r="H4241" s="165">
        <f t="shared" si="267"/>
        <v>1</v>
      </c>
      <c r="I4241" s="166">
        <f>+Exports!G4244</f>
        <v>37603.099600000001</v>
      </c>
      <c r="J4241" s="166">
        <f>+'ELAP_IPCO-APND'!D4244</f>
        <v>58.82517</v>
      </c>
      <c r="K4241" s="166">
        <f>+(ExportsELAP[[#This Row],[Exports kWh - MPT]]/1000)*ExportsELAP[[#This Row],[EIM Price]]</f>
        <v>2212.008726496932</v>
      </c>
      <c r="L4241" s="167" t="str">
        <f>+INDEX(ECR_Hours!$I$12:$I$15,MATCH(ExportsELAP[[#This Row],[Date Prevailing]],ECR_Hours!$H$12:$H$15,1))</f>
        <v>S</v>
      </c>
      <c r="M4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2" spans="1:13" x14ac:dyDescent="0.25">
      <c r="A4242" s="164">
        <f>+Exports!A4245</f>
        <v>44738</v>
      </c>
      <c r="B4242" s="165">
        <f t="shared" si="264"/>
        <v>2022</v>
      </c>
      <c r="C4242" s="165">
        <f t="shared" si="265"/>
        <v>6</v>
      </c>
      <c r="D4242" s="165">
        <f t="shared" si="266"/>
        <v>26</v>
      </c>
      <c r="E4242" s="165">
        <f>+Exports!B4245</f>
        <v>17</v>
      </c>
      <c r="F4242" s="165">
        <f>+WEEKDAY(ExportsELAP[[#This Row],[Date Prevailing]],1)</f>
        <v>1</v>
      </c>
      <c r="G4242" s="165">
        <f>+COUNTIFS(ECR_Hours!$K$6:$K$7,ExportsELAP[[#This Row],[Date Prevailing]])</f>
        <v>0</v>
      </c>
      <c r="H4242" s="165">
        <f t="shared" si="267"/>
        <v>1</v>
      </c>
      <c r="I4242" s="166">
        <f>+Exports!G4245</f>
        <v>29777.003499999999</v>
      </c>
      <c r="J4242" s="166">
        <f>+'ELAP_IPCO-APND'!D4245</f>
        <v>55.18947</v>
      </c>
      <c r="K4242" s="166">
        <f>+(ExportsELAP[[#This Row],[Exports kWh - MPT]]/1000)*ExportsELAP[[#This Row],[EIM Price]]</f>
        <v>1643.3770413531449</v>
      </c>
      <c r="L4242" s="167" t="str">
        <f>+INDEX(ECR_Hours!$I$12:$I$15,MATCH(ExportsELAP[[#This Row],[Date Prevailing]],ECR_Hours!$H$12:$H$15,1))</f>
        <v>S</v>
      </c>
      <c r="M4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3" spans="1:13" x14ac:dyDescent="0.25">
      <c r="A4243" s="164">
        <f>+Exports!A4246</f>
        <v>44738</v>
      </c>
      <c r="B4243" s="165">
        <f t="shared" si="264"/>
        <v>2022</v>
      </c>
      <c r="C4243" s="165">
        <f t="shared" si="265"/>
        <v>6</v>
      </c>
      <c r="D4243" s="165">
        <f t="shared" si="266"/>
        <v>26</v>
      </c>
      <c r="E4243" s="165">
        <f>+Exports!B4246</f>
        <v>18</v>
      </c>
      <c r="F4243" s="165">
        <f>+WEEKDAY(ExportsELAP[[#This Row],[Date Prevailing]],1)</f>
        <v>1</v>
      </c>
      <c r="G4243" s="165">
        <f>+COUNTIFS(ECR_Hours!$K$6:$K$7,ExportsELAP[[#This Row],[Date Prevailing]])</f>
        <v>0</v>
      </c>
      <c r="H4243" s="165">
        <f t="shared" si="267"/>
        <v>1</v>
      </c>
      <c r="I4243" s="166">
        <f>+Exports!G4246</f>
        <v>20871.188000000002</v>
      </c>
      <c r="J4243" s="166">
        <f>+'ELAP_IPCO-APND'!D4246</f>
        <v>62.854529999999997</v>
      </c>
      <c r="K4243" s="166">
        <f>+(ExportsELAP[[#This Row],[Exports kWh - MPT]]/1000)*ExportsELAP[[#This Row],[EIM Price]]</f>
        <v>1311.8487122816402</v>
      </c>
      <c r="L4243" s="167" t="str">
        <f>+INDEX(ECR_Hours!$I$12:$I$15,MATCH(ExportsELAP[[#This Row],[Date Prevailing]],ECR_Hours!$H$12:$H$15,1))</f>
        <v>S</v>
      </c>
      <c r="M4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4" spans="1:13" x14ac:dyDescent="0.25">
      <c r="A4244" s="164">
        <f>+Exports!A4247</f>
        <v>44738</v>
      </c>
      <c r="B4244" s="165">
        <f t="shared" si="264"/>
        <v>2022</v>
      </c>
      <c r="C4244" s="165">
        <f t="shared" si="265"/>
        <v>6</v>
      </c>
      <c r="D4244" s="165">
        <f t="shared" si="266"/>
        <v>26</v>
      </c>
      <c r="E4244" s="165">
        <f>+Exports!B4247</f>
        <v>19</v>
      </c>
      <c r="F4244" s="165">
        <f>+WEEKDAY(ExportsELAP[[#This Row],[Date Prevailing]],1)</f>
        <v>1</v>
      </c>
      <c r="G4244" s="165">
        <f>+COUNTIFS(ECR_Hours!$K$6:$K$7,ExportsELAP[[#This Row],[Date Prevailing]])</f>
        <v>0</v>
      </c>
      <c r="H4244" s="165">
        <f t="shared" si="267"/>
        <v>1</v>
      </c>
      <c r="I4244" s="166">
        <f>+Exports!G4247</f>
        <v>12936.745999999999</v>
      </c>
      <c r="J4244" s="166">
        <f>+'ELAP_IPCO-APND'!D4247</f>
        <v>66.603870000000001</v>
      </c>
      <c r="K4244" s="166">
        <f>+(ExportsELAP[[#This Row],[Exports kWh - MPT]]/1000)*ExportsELAP[[#This Row],[EIM Price]]</f>
        <v>861.63734880701998</v>
      </c>
      <c r="L4244" s="167" t="str">
        <f>+INDEX(ECR_Hours!$I$12:$I$15,MATCH(ExportsELAP[[#This Row],[Date Prevailing]],ECR_Hours!$H$12:$H$15,1))</f>
        <v>S</v>
      </c>
      <c r="M4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5" spans="1:13" x14ac:dyDescent="0.25">
      <c r="A4245" s="164">
        <f>+Exports!A4248</f>
        <v>44738</v>
      </c>
      <c r="B4245" s="165">
        <f t="shared" si="264"/>
        <v>2022</v>
      </c>
      <c r="C4245" s="165">
        <f t="shared" si="265"/>
        <v>6</v>
      </c>
      <c r="D4245" s="165">
        <f t="shared" si="266"/>
        <v>26</v>
      </c>
      <c r="E4245" s="165">
        <f>+Exports!B4248</f>
        <v>20</v>
      </c>
      <c r="F4245" s="165">
        <f>+WEEKDAY(ExportsELAP[[#This Row],[Date Prevailing]],1)</f>
        <v>1</v>
      </c>
      <c r="G4245" s="165">
        <f>+COUNTIFS(ECR_Hours!$K$6:$K$7,ExportsELAP[[#This Row],[Date Prevailing]])</f>
        <v>0</v>
      </c>
      <c r="H4245" s="165">
        <f t="shared" si="267"/>
        <v>1</v>
      </c>
      <c r="I4245" s="166">
        <f>+Exports!G4248</f>
        <v>7147.3211000000001</v>
      </c>
      <c r="J4245" s="166">
        <f>+'ELAP_IPCO-APND'!D4248</f>
        <v>73.790480000000002</v>
      </c>
      <c r="K4245" s="166">
        <f>+(ExportsELAP[[#This Row],[Exports kWh - MPT]]/1000)*ExportsELAP[[#This Row],[EIM Price]]</f>
        <v>527.40425468312799</v>
      </c>
      <c r="L4245" s="167" t="str">
        <f>+INDEX(ECR_Hours!$I$12:$I$15,MATCH(ExportsELAP[[#This Row],[Date Prevailing]],ECR_Hours!$H$12:$H$15,1))</f>
        <v>S</v>
      </c>
      <c r="M4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6" spans="1:13" x14ac:dyDescent="0.25">
      <c r="A4246" s="164">
        <f>+Exports!A4249</f>
        <v>44738</v>
      </c>
      <c r="B4246" s="165">
        <f t="shared" si="264"/>
        <v>2022</v>
      </c>
      <c r="C4246" s="165">
        <f t="shared" si="265"/>
        <v>6</v>
      </c>
      <c r="D4246" s="165">
        <f t="shared" si="266"/>
        <v>26</v>
      </c>
      <c r="E4246" s="165">
        <f>+Exports!B4249</f>
        <v>21</v>
      </c>
      <c r="F4246" s="165">
        <f>+WEEKDAY(ExportsELAP[[#This Row],[Date Prevailing]],1)</f>
        <v>1</v>
      </c>
      <c r="G4246" s="165">
        <f>+COUNTIFS(ECR_Hours!$K$6:$K$7,ExportsELAP[[#This Row],[Date Prevailing]])</f>
        <v>0</v>
      </c>
      <c r="H4246" s="165">
        <f t="shared" si="267"/>
        <v>1</v>
      </c>
      <c r="I4246" s="166">
        <f>+Exports!G4249</f>
        <v>2764.7483000000002</v>
      </c>
      <c r="J4246" s="166">
        <f>+'ELAP_IPCO-APND'!D4249</f>
        <v>99.928370000000001</v>
      </c>
      <c r="K4246" s="166">
        <f>+(ExportsELAP[[#This Row],[Exports kWh - MPT]]/1000)*ExportsELAP[[#This Row],[EIM Price]]</f>
        <v>276.27679107927105</v>
      </c>
      <c r="L4246" s="167" t="str">
        <f>+INDEX(ECR_Hours!$I$12:$I$15,MATCH(ExportsELAP[[#This Row],[Date Prevailing]],ECR_Hours!$H$12:$H$15,1))</f>
        <v>S</v>
      </c>
      <c r="M4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7" spans="1:13" x14ac:dyDescent="0.25">
      <c r="A4247" s="164">
        <f>+Exports!A4250</f>
        <v>44738</v>
      </c>
      <c r="B4247" s="165">
        <f t="shared" si="264"/>
        <v>2022</v>
      </c>
      <c r="C4247" s="165">
        <f t="shared" si="265"/>
        <v>6</v>
      </c>
      <c r="D4247" s="165">
        <f t="shared" si="266"/>
        <v>26</v>
      </c>
      <c r="E4247" s="165">
        <f>+Exports!B4250</f>
        <v>22</v>
      </c>
      <c r="F4247" s="165">
        <f>+WEEKDAY(ExportsELAP[[#This Row],[Date Prevailing]],1)</f>
        <v>1</v>
      </c>
      <c r="G4247" s="165">
        <f>+COUNTIFS(ECR_Hours!$K$6:$K$7,ExportsELAP[[#This Row],[Date Prevailing]])</f>
        <v>0</v>
      </c>
      <c r="H4247" s="165">
        <f t="shared" si="267"/>
        <v>1</v>
      </c>
      <c r="I4247" s="166">
        <f>+Exports!G4250</f>
        <v>93.005599999999987</v>
      </c>
      <c r="J4247" s="166">
        <f>+'ELAP_IPCO-APND'!D4250</f>
        <v>79.406660000000002</v>
      </c>
      <c r="K4247" s="166">
        <f>+(ExportsELAP[[#This Row],[Exports kWh - MPT]]/1000)*ExportsELAP[[#This Row],[EIM Price]]</f>
        <v>7.3852640572959993</v>
      </c>
      <c r="L4247" s="167" t="str">
        <f>+INDEX(ECR_Hours!$I$12:$I$15,MATCH(ExportsELAP[[#This Row],[Date Prevailing]],ECR_Hours!$H$12:$H$15,1))</f>
        <v>S</v>
      </c>
      <c r="M4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8" spans="1:13" x14ac:dyDescent="0.25">
      <c r="A4248" s="164">
        <f>+Exports!A4251</f>
        <v>44738</v>
      </c>
      <c r="B4248" s="165">
        <f t="shared" si="264"/>
        <v>2022</v>
      </c>
      <c r="C4248" s="165">
        <f t="shared" si="265"/>
        <v>6</v>
      </c>
      <c r="D4248" s="165">
        <f t="shared" si="266"/>
        <v>26</v>
      </c>
      <c r="E4248" s="165">
        <f>+Exports!B4251</f>
        <v>23</v>
      </c>
      <c r="F4248" s="165">
        <f>+WEEKDAY(ExportsELAP[[#This Row],[Date Prevailing]],1)</f>
        <v>1</v>
      </c>
      <c r="G4248" s="165">
        <f>+COUNTIFS(ECR_Hours!$K$6:$K$7,ExportsELAP[[#This Row],[Date Prevailing]])</f>
        <v>0</v>
      </c>
      <c r="H4248" s="165">
        <f t="shared" si="267"/>
        <v>1</v>
      </c>
      <c r="I4248" s="166">
        <f>+Exports!G4251</f>
        <v>5.1840000000000002</v>
      </c>
      <c r="J4248" s="166">
        <f>+'ELAP_IPCO-APND'!D4251</f>
        <v>67.417789999999997</v>
      </c>
      <c r="K4248" s="166">
        <f>+(ExportsELAP[[#This Row],[Exports kWh - MPT]]/1000)*ExportsELAP[[#This Row],[EIM Price]]</f>
        <v>0.34949382336000001</v>
      </c>
      <c r="L4248" s="167" t="str">
        <f>+INDEX(ECR_Hours!$I$12:$I$15,MATCH(ExportsELAP[[#This Row],[Date Prevailing]],ECR_Hours!$H$12:$H$15,1))</f>
        <v>S</v>
      </c>
      <c r="M4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49" spans="1:13" x14ac:dyDescent="0.25">
      <c r="A4249" s="164">
        <f>+Exports!A4252</f>
        <v>44738</v>
      </c>
      <c r="B4249" s="165">
        <f t="shared" si="264"/>
        <v>2022</v>
      </c>
      <c r="C4249" s="165">
        <f t="shared" si="265"/>
        <v>6</v>
      </c>
      <c r="D4249" s="165">
        <f t="shared" si="266"/>
        <v>26</v>
      </c>
      <c r="E4249" s="165">
        <f>+Exports!B4252</f>
        <v>24</v>
      </c>
      <c r="F4249" s="165">
        <f>+WEEKDAY(ExportsELAP[[#This Row],[Date Prevailing]],1)</f>
        <v>1</v>
      </c>
      <c r="G4249" s="165">
        <f>+COUNTIFS(ECR_Hours!$K$6:$K$7,ExportsELAP[[#This Row],[Date Prevailing]])</f>
        <v>0</v>
      </c>
      <c r="H4249" s="165">
        <f t="shared" si="267"/>
        <v>1</v>
      </c>
      <c r="I4249" s="166">
        <f>+Exports!G4252</f>
        <v>6.6379999999999999</v>
      </c>
      <c r="J4249" s="166">
        <f>+'ELAP_IPCO-APND'!D4252</f>
        <v>56.734000000000002</v>
      </c>
      <c r="K4249" s="166">
        <f>+(ExportsELAP[[#This Row],[Exports kWh - MPT]]/1000)*ExportsELAP[[#This Row],[EIM Price]]</f>
        <v>0.376600292</v>
      </c>
      <c r="L4249" s="167" t="str">
        <f>+INDEX(ECR_Hours!$I$12:$I$15,MATCH(ExportsELAP[[#This Row],[Date Prevailing]],ECR_Hours!$H$12:$H$15,1))</f>
        <v>S</v>
      </c>
      <c r="M4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0" spans="1:13" x14ac:dyDescent="0.25">
      <c r="A4250" s="164">
        <f>+Exports!A4253</f>
        <v>44739</v>
      </c>
      <c r="B4250" s="165">
        <f t="shared" si="264"/>
        <v>2022</v>
      </c>
      <c r="C4250" s="165">
        <f t="shared" si="265"/>
        <v>6</v>
      </c>
      <c r="D4250" s="165">
        <f t="shared" si="266"/>
        <v>27</v>
      </c>
      <c r="E4250" s="165">
        <f>+Exports!B4253</f>
        <v>1</v>
      </c>
      <c r="F4250" s="165">
        <f>+WEEKDAY(ExportsELAP[[#This Row],[Date Prevailing]],1)</f>
        <v>2</v>
      </c>
      <c r="G4250" s="165">
        <f>+COUNTIFS(ECR_Hours!$K$6:$K$7,ExportsELAP[[#This Row],[Date Prevailing]])</f>
        <v>0</v>
      </c>
      <c r="H4250" s="165">
        <f t="shared" si="267"/>
        <v>2</v>
      </c>
      <c r="I4250" s="166">
        <f>+Exports!G4253</f>
        <v>12.4108</v>
      </c>
      <c r="J4250" s="166">
        <f>+'ELAP_IPCO-APND'!D4253</f>
        <v>46.502580000000002</v>
      </c>
      <c r="K4250" s="166">
        <f>+(ExportsELAP[[#This Row],[Exports kWh - MPT]]/1000)*ExportsELAP[[#This Row],[EIM Price]]</f>
        <v>0.57713421986400004</v>
      </c>
      <c r="L4250" s="167" t="str">
        <f>+INDEX(ECR_Hours!$I$12:$I$15,MATCH(ExportsELAP[[#This Row],[Date Prevailing]],ECR_Hours!$H$12:$H$15,1))</f>
        <v>S</v>
      </c>
      <c r="M4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1" spans="1:13" x14ac:dyDescent="0.25">
      <c r="A4251" s="164">
        <f>+Exports!A4254</f>
        <v>44739</v>
      </c>
      <c r="B4251" s="165">
        <f t="shared" si="264"/>
        <v>2022</v>
      </c>
      <c r="C4251" s="165">
        <f t="shared" si="265"/>
        <v>6</v>
      </c>
      <c r="D4251" s="165">
        <f t="shared" si="266"/>
        <v>27</v>
      </c>
      <c r="E4251" s="165">
        <f>+Exports!B4254</f>
        <v>2</v>
      </c>
      <c r="F4251" s="165">
        <f>+WEEKDAY(ExportsELAP[[#This Row],[Date Prevailing]],1)</f>
        <v>2</v>
      </c>
      <c r="G4251" s="165">
        <f>+COUNTIFS(ECR_Hours!$K$6:$K$7,ExportsELAP[[#This Row],[Date Prevailing]])</f>
        <v>0</v>
      </c>
      <c r="H4251" s="165">
        <f t="shared" si="267"/>
        <v>2</v>
      </c>
      <c r="I4251" s="166">
        <f>+Exports!G4254</f>
        <v>11.706799999999999</v>
      </c>
      <c r="J4251" s="166">
        <f>+'ELAP_IPCO-APND'!D4254</f>
        <v>39.491849999999999</v>
      </c>
      <c r="K4251" s="166">
        <f>+(ExportsELAP[[#This Row],[Exports kWh - MPT]]/1000)*ExportsELAP[[#This Row],[EIM Price]]</f>
        <v>0.46232318957999996</v>
      </c>
      <c r="L4251" s="167" t="str">
        <f>+INDEX(ECR_Hours!$I$12:$I$15,MATCH(ExportsELAP[[#This Row],[Date Prevailing]],ECR_Hours!$H$12:$H$15,1))</f>
        <v>S</v>
      </c>
      <c r="M4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2" spans="1:13" x14ac:dyDescent="0.25">
      <c r="A4252" s="164">
        <f>+Exports!A4255</f>
        <v>44739</v>
      </c>
      <c r="B4252" s="165">
        <f t="shared" si="264"/>
        <v>2022</v>
      </c>
      <c r="C4252" s="165">
        <f t="shared" si="265"/>
        <v>6</v>
      </c>
      <c r="D4252" s="165">
        <f t="shared" si="266"/>
        <v>27</v>
      </c>
      <c r="E4252" s="165">
        <f>+Exports!B4255</f>
        <v>3</v>
      </c>
      <c r="F4252" s="165">
        <f>+WEEKDAY(ExportsELAP[[#This Row],[Date Prevailing]],1)</f>
        <v>2</v>
      </c>
      <c r="G4252" s="165">
        <f>+COUNTIFS(ECR_Hours!$K$6:$K$7,ExportsELAP[[#This Row],[Date Prevailing]])</f>
        <v>0</v>
      </c>
      <c r="H4252" s="165">
        <f t="shared" si="267"/>
        <v>2</v>
      </c>
      <c r="I4252" s="166">
        <f>+Exports!G4255</f>
        <v>12.7104</v>
      </c>
      <c r="J4252" s="166">
        <f>+'ELAP_IPCO-APND'!D4255</f>
        <v>17.162939999999999</v>
      </c>
      <c r="K4252" s="166">
        <f>+(ExportsELAP[[#This Row],[Exports kWh - MPT]]/1000)*ExportsELAP[[#This Row],[EIM Price]]</f>
        <v>0.21814783257599998</v>
      </c>
      <c r="L4252" s="167" t="str">
        <f>+INDEX(ECR_Hours!$I$12:$I$15,MATCH(ExportsELAP[[#This Row],[Date Prevailing]],ECR_Hours!$H$12:$H$15,1))</f>
        <v>S</v>
      </c>
      <c r="M4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3" spans="1:13" x14ac:dyDescent="0.25">
      <c r="A4253" s="164">
        <f>+Exports!A4256</f>
        <v>44739</v>
      </c>
      <c r="B4253" s="165">
        <f t="shared" si="264"/>
        <v>2022</v>
      </c>
      <c r="C4253" s="165">
        <f t="shared" si="265"/>
        <v>6</v>
      </c>
      <c r="D4253" s="165">
        <f t="shared" si="266"/>
        <v>27</v>
      </c>
      <c r="E4253" s="165">
        <f>+Exports!B4256</f>
        <v>4</v>
      </c>
      <c r="F4253" s="165">
        <f>+WEEKDAY(ExportsELAP[[#This Row],[Date Prevailing]],1)</f>
        <v>2</v>
      </c>
      <c r="G4253" s="165">
        <f>+COUNTIFS(ECR_Hours!$K$6:$K$7,ExportsELAP[[#This Row],[Date Prevailing]])</f>
        <v>0</v>
      </c>
      <c r="H4253" s="165">
        <f t="shared" si="267"/>
        <v>2</v>
      </c>
      <c r="I4253" s="166">
        <f>+Exports!G4256</f>
        <v>15.088999999999999</v>
      </c>
      <c r="J4253" s="166">
        <f>+'ELAP_IPCO-APND'!D4256</f>
        <v>15.22302</v>
      </c>
      <c r="K4253" s="166">
        <f>+(ExportsELAP[[#This Row],[Exports kWh - MPT]]/1000)*ExportsELAP[[#This Row],[EIM Price]]</f>
        <v>0.22970014877999997</v>
      </c>
      <c r="L4253" s="167" t="str">
        <f>+INDEX(ECR_Hours!$I$12:$I$15,MATCH(ExportsELAP[[#This Row],[Date Prevailing]],ECR_Hours!$H$12:$H$15,1))</f>
        <v>S</v>
      </c>
      <c r="M4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4" spans="1:13" x14ac:dyDescent="0.25">
      <c r="A4254" s="164">
        <f>+Exports!A4257</f>
        <v>44739</v>
      </c>
      <c r="B4254" s="165">
        <f t="shared" si="264"/>
        <v>2022</v>
      </c>
      <c r="C4254" s="165">
        <f t="shared" si="265"/>
        <v>6</v>
      </c>
      <c r="D4254" s="165">
        <f t="shared" si="266"/>
        <v>27</v>
      </c>
      <c r="E4254" s="165">
        <f>+Exports!B4257</f>
        <v>5</v>
      </c>
      <c r="F4254" s="165">
        <f>+WEEKDAY(ExportsELAP[[#This Row],[Date Prevailing]],1)</f>
        <v>2</v>
      </c>
      <c r="G4254" s="165">
        <f>+COUNTIFS(ECR_Hours!$K$6:$K$7,ExportsELAP[[#This Row],[Date Prevailing]])</f>
        <v>0</v>
      </c>
      <c r="H4254" s="165">
        <f t="shared" si="267"/>
        <v>2</v>
      </c>
      <c r="I4254" s="166">
        <f>+Exports!G4257</f>
        <v>17.597999999999999</v>
      </c>
      <c r="J4254" s="166">
        <f>+'ELAP_IPCO-APND'!D4257</f>
        <v>27.445129999999999</v>
      </c>
      <c r="K4254" s="166">
        <f>+(ExportsELAP[[#This Row],[Exports kWh - MPT]]/1000)*ExportsELAP[[#This Row],[EIM Price]]</f>
        <v>0.48297939773999998</v>
      </c>
      <c r="L4254" s="167" t="str">
        <f>+INDEX(ECR_Hours!$I$12:$I$15,MATCH(ExportsELAP[[#This Row],[Date Prevailing]],ECR_Hours!$H$12:$H$15,1))</f>
        <v>S</v>
      </c>
      <c r="M4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5" spans="1:13" x14ac:dyDescent="0.25">
      <c r="A4255" s="164">
        <f>+Exports!A4258</f>
        <v>44739</v>
      </c>
      <c r="B4255" s="165">
        <f t="shared" si="264"/>
        <v>2022</v>
      </c>
      <c r="C4255" s="165">
        <f t="shared" si="265"/>
        <v>6</v>
      </c>
      <c r="D4255" s="165">
        <f t="shared" si="266"/>
        <v>27</v>
      </c>
      <c r="E4255" s="165">
        <f>+Exports!B4258</f>
        <v>6</v>
      </c>
      <c r="F4255" s="165">
        <f>+WEEKDAY(ExportsELAP[[#This Row],[Date Prevailing]],1)</f>
        <v>2</v>
      </c>
      <c r="G4255" s="165">
        <f>+COUNTIFS(ECR_Hours!$K$6:$K$7,ExportsELAP[[#This Row],[Date Prevailing]])</f>
        <v>0</v>
      </c>
      <c r="H4255" s="165">
        <f t="shared" si="267"/>
        <v>2</v>
      </c>
      <c r="I4255" s="166">
        <f>+Exports!G4258</f>
        <v>15.785500000000003</v>
      </c>
      <c r="J4255" s="166">
        <f>+'ELAP_IPCO-APND'!D4258</f>
        <v>37.162950000000002</v>
      </c>
      <c r="K4255" s="166">
        <f>+(ExportsELAP[[#This Row],[Exports kWh - MPT]]/1000)*ExportsELAP[[#This Row],[EIM Price]]</f>
        <v>0.58663574722500011</v>
      </c>
      <c r="L4255" s="167" t="str">
        <f>+INDEX(ECR_Hours!$I$12:$I$15,MATCH(ExportsELAP[[#This Row],[Date Prevailing]],ECR_Hours!$H$12:$H$15,1))</f>
        <v>S</v>
      </c>
      <c r="M4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6" spans="1:13" x14ac:dyDescent="0.25">
      <c r="A4256" s="164">
        <f>+Exports!A4259</f>
        <v>44739</v>
      </c>
      <c r="B4256" s="165">
        <f t="shared" si="264"/>
        <v>2022</v>
      </c>
      <c r="C4256" s="165">
        <f t="shared" si="265"/>
        <v>6</v>
      </c>
      <c r="D4256" s="165">
        <f t="shared" si="266"/>
        <v>27</v>
      </c>
      <c r="E4256" s="165">
        <f>+Exports!B4259</f>
        <v>7</v>
      </c>
      <c r="F4256" s="165">
        <f>+WEEKDAY(ExportsELAP[[#This Row],[Date Prevailing]],1)</f>
        <v>2</v>
      </c>
      <c r="G4256" s="165">
        <f>+COUNTIFS(ECR_Hours!$K$6:$K$7,ExportsELAP[[#This Row],[Date Prevailing]])</f>
        <v>0</v>
      </c>
      <c r="H4256" s="165">
        <f t="shared" si="267"/>
        <v>2</v>
      </c>
      <c r="I4256" s="166">
        <f>+Exports!G4259</f>
        <v>1437.5029</v>
      </c>
      <c r="J4256" s="166">
        <f>+'ELAP_IPCO-APND'!D4259</f>
        <v>44.820390000000003</v>
      </c>
      <c r="K4256" s="166">
        <f>+(ExportsELAP[[#This Row],[Exports kWh - MPT]]/1000)*ExportsELAP[[#This Row],[EIM Price]]</f>
        <v>64.429440604131003</v>
      </c>
      <c r="L4256" s="167" t="str">
        <f>+INDEX(ECR_Hours!$I$12:$I$15,MATCH(ExportsELAP[[#This Row],[Date Prevailing]],ECR_Hours!$H$12:$H$15,1))</f>
        <v>S</v>
      </c>
      <c r="M4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7" spans="1:13" x14ac:dyDescent="0.25">
      <c r="A4257" s="164">
        <f>+Exports!A4260</f>
        <v>44739</v>
      </c>
      <c r="B4257" s="165">
        <f t="shared" si="264"/>
        <v>2022</v>
      </c>
      <c r="C4257" s="165">
        <f t="shared" si="265"/>
        <v>6</v>
      </c>
      <c r="D4257" s="165">
        <f t="shared" si="266"/>
        <v>27</v>
      </c>
      <c r="E4257" s="165">
        <f>+Exports!B4260</f>
        <v>8</v>
      </c>
      <c r="F4257" s="165">
        <f>+WEEKDAY(ExportsELAP[[#This Row],[Date Prevailing]],1)</f>
        <v>2</v>
      </c>
      <c r="G4257" s="165">
        <f>+COUNTIFS(ECR_Hours!$K$6:$K$7,ExportsELAP[[#This Row],[Date Prevailing]])</f>
        <v>0</v>
      </c>
      <c r="H4257" s="165">
        <f t="shared" si="267"/>
        <v>2</v>
      </c>
      <c r="I4257" s="166">
        <f>+Exports!G4260</f>
        <v>5785.2770999999993</v>
      </c>
      <c r="J4257" s="166">
        <f>+'ELAP_IPCO-APND'!D4260</f>
        <v>39.955570000000002</v>
      </c>
      <c r="K4257" s="166">
        <f>+(ExportsELAP[[#This Row],[Exports kWh - MPT]]/1000)*ExportsELAP[[#This Row],[EIM Price]]</f>
        <v>231.15404413844698</v>
      </c>
      <c r="L4257" s="167" t="str">
        <f>+INDEX(ECR_Hours!$I$12:$I$15,MATCH(ExportsELAP[[#This Row],[Date Prevailing]],ECR_Hours!$H$12:$H$15,1))</f>
        <v>S</v>
      </c>
      <c r="M4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8" spans="1:13" x14ac:dyDescent="0.25">
      <c r="A4258" s="164">
        <f>+Exports!A4261</f>
        <v>44739</v>
      </c>
      <c r="B4258" s="165">
        <f t="shared" si="264"/>
        <v>2022</v>
      </c>
      <c r="C4258" s="165">
        <f t="shared" si="265"/>
        <v>6</v>
      </c>
      <c r="D4258" s="165">
        <f t="shared" si="266"/>
        <v>27</v>
      </c>
      <c r="E4258" s="165">
        <f>+Exports!B4261</f>
        <v>9</v>
      </c>
      <c r="F4258" s="165">
        <f>+WEEKDAY(ExportsELAP[[#This Row],[Date Prevailing]],1)</f>
        <v>2</v>
      </c>
      <c r="G4258" s="165">
        <f>+COUNTIFS(ECR_Hours!$K$6:$K$7,ExportsELAP[[#This Row],[Date Prevailing]])</f>
        <v>0</v>
      </c>
      <c r="H4258" s="165">
        <f t="shared" si="267"/>
        <v>2</v>
      </c>
      <c r="I4258" s="166">
        <f>+Exports!G4261</f>
        <v>13108.868200000001</v>
      </c>
      <c r="J4258" s="166">
        <f>+'ELAP_IPCO-APND'!D4261</f>
        <v>36.781030000000001</v>
      </c>
      <c r="K4258" s="166">
        <f>+(ExportsELAP[[#This Row],[Exports kWh - MPT]]/1000)*ExportsELAP[[#This Row],[EIM Price]]</f>
        <v>482.15767453024608</v>
      </c>
      <c r="L4258" s="167" t="str">
        <f>+INDEX(ECR_Hours!$I$12:$I$15,MATCH(ExportsELAP[[#This Row],[Date Prevailing]],ECR_Hours!$H$12:$H$15,1))</f>
        <v>S</v>
      </c>
      <c r="M4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59" spans="1:13" x14ac:dyDescent="0.25">
      <c r="A4259" s="164">
        <f>+Exports!A4262</f>
        <v>44739</v>
      </c>
      <c r="B4259" s="165">
        <f t="shared" si="264"/>
        <v>2022</v>
      </c>
      <c r="C4259" s="165">
        <f t="shared" si="265"/>
        <v>6</v>
      </c>
      <c r="D4259" s="165">
        <f t="shared" si="266"/>
        <v>27</v>
      </c>
      <c r="E4259" s="165">
        <f>+Exports!B4262</f>
        <v>10</v>
      </c>
      <c r="F4259" s="165">
        <f>+WEEKDAY(ExportsELAP[[#This Row],[Date Prevailing]],1)</f>
        <v>2</v>
      </c>
      <c r="G4259" s="165">
        <f>+COUNTIFS(ECR_Hours!$K$6:$K$7,ExportsELAP[[#This Row],[Date Prevailing]])</f>
        <v>0</v>
      </c>
      <c r="H4259" s="165">
        <f t="shared" si="267"/>
        <v>2</v>
      </c>
      <c r="I4259" s="166">
        <f>+Exports!G4262</f>
        <v>22951.365599999997</v>
      </c>
      <c r="J4259" s="166">
        <f>+'ELAP_IPCO-APND'!D4262</f>
        <v>31.955570000000002</v>
      </c>
      <c r="K4259" s="166">
        <f>+(ExportsELAP[[#This Row],[Exports kWh - MPT]]/1000)*ExportsELAP[[#This Row],[EIM Price]]</f>
        <v>733.423970026392</v>
      </c>
      <c r="L4259" s="167" t="str">
        <f>+INDEX(ECR_Hours!$I$12:$I$15,MATCH(ExportsELAP[[#This Row],[Date Prevailing]],ECR_Hours!$H$12:$H$15,1))</f>
        <v>S</v>
      </c>
      <c r="M4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0" spans="1:13" x14ac:dyDescent="0.25">
      <c r="A4260" s="164">
        <f>+Exports!A4263</f>
        <v>44739</v>
      </c>
      <c r="B4260" s="165">
        <f t="shared" si="264"/>
        <v>2022</v>
      </c>
      <c r="C4260" s="165">
        <f t="shared" si="265"/>
        <v>6</v>
      </c>
      <c r="D4260" s="165">
        <f t="shared" si="266"/>
        <v>27</v>
      </c>
      <c r="E4260" s="165">
        <f>+Exports!B4263</f>
        <v>11</v>
      </c>
      <c r="F4260" s="165">
        <f>+WEEKDAY(ExportsELAP[[#This Row],[Date Prevailing]],1)</f>
        <v>2</v>
      </c>
      <c r="G4260" s="165">
        <f>+COUNTIFS(ECR_Hours!$K$6:$K$7,ExportsELAP[[#This Row],[Date Prevailing]])</f>
        <v>0</v>
      </c>
      <c r="H4260" s="165">
        <f t="shared" si="267"/>
        <v>2</v>
      </c>
      <c r="I4260" s="166">
        <f>+Exports!G4263</f>
        <v>31905.7363</v>
      </c>
      <c r="J4260" s="166">
        <f>+'ELAP_IPCO-APND'!D4263</f>
        <v>32.532389999999999</v>
      </c>
      <c r="K4260" s="166">
        <f>+(ExportsELAP[[#This Row],[Exports kWh - MPT]]/1000)*ExportsELAP[[#This Row],[EIM Price]]</f>
        <v>1037.969856548757</v>
      </c>
      <c r="L4260" s="167" t="str">
        <f>+INDEX(ECR_Hours!$I$12:$I$15,MATCH(ExportsELAP[[#This Row],[Date Prevailing]],ECR_Hours!$H$12:$H$15,1))</f>
        <v>S</v>
      </c>
      <c r="M4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1" spans="1:13" x14ac:dyDescent="0.25">
      <c r="A4261" s="164">
        <f>+Exports!A4264</f>
        <v>44739</v>
      </c>
      <c r="B4261" s="165">
        <f t="shared" si="264"/>
        <v>2022</v>
      </c>
      <c r="C4261" s="165">
        <f t="shared" si="265"/>
        <v>6</v>
      </c>
      <c r="D4261" s="165">
        <f t="shared" si="266"/>
        <v>27</v>
      </c>
      <c r="E4261" s="165">
        <f>+Exports!B4264</f>
        <v>12</v>
      </c>
      <c r="F4261" s="165">
        <f>+WEEKDAY(ExportsELAP[[#This Row],[Date Prevailing]],1)</f>
        <v>2</v>
      </c>
      <c r="G4261" s="165">
        <f>+COUNTIFS(ECR_Hours!$K$6:$K$7,ExportsELAP[[#This Row],[Date Prevailing]])</f>
        <v>0</v>
      </c>
      <c r="H4261" s="165">
        <f t="shared" si="267"/>
        <v>2</v>
      </c>
      <c r="I4261" s="166">
        <f>+Exports!G4264</f>
        <v>38060.729600000006</v>
      </c>
      <c r="J4261" s="166">
        <f>+'ELAP_IPCO-APND'!D4264</f>
        <v>48.674689999999998</v>
      </c>
      <c r="K4261" s="166">
        <f>+(ExportsELAP[[#This Row],[Exports kWh - MPT]]/1000)*ExportsELAP[[#This Row],[EIM Price]]</f>
        <v>1852.5942144538244</v>
      </c>
      <c r="L4261" s="167" t="str">
        <f>+INDEX(ECR_Hours!$I$12:$I$15,MATCH(ExportsELAP[[#This Row],[Date Prevailing]],ECR_Hours!$H$12:$H$15,1))</f>
        <v>S</v>
      </c>
      <c r="M4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2" spans="1:13" x14ac:dyDescent="0.25">
      <c r="A4262" s="164">
        <f>+Exports!A4265</f>
        <v>44739</v>
      </c>
      <c r="B4262" s="165">
        <f t="shared" si="264"/>
        <v>2022</v>
      </c>
      <c r="C4262" s="165">
        <f t="shared" si="265"/>
        <v>6</v>
      </c>
      <c r="D4262" s="165">
        <f t="shared" si="266"/>
        <v>27</v>
      </c>
      <c r="E4262" s="165">
        <f>+Exports!B4265</f>
        <v>13</v>
      </c>
      <c r="F4262" s="165">
        <f>+WEEKDAY(ExportsELAP[[#This Row],[Date Prevailing]],1)</f>
        <v>2</v>
      </c>
      <c r="G4262" s="165">
        <f>+COUNTIFS(ECR_Hours!$K$6:$K$7,ExportsELAP[[#This Row],[Date Prevailing]])</f>
        <v>0</v>
      </c>
      <c r="H4262" s="165">
        <f t="shared" si="267"/>
        <v>2</v>
      </c>
      <c r="I4262" s="166">
        <f>+Exports!G4265</f>
        <v>40623.770700000008</v>
      </c>
      <c r="J4262" s="166">
        <f>+'ELAP_IPCO-APND'!D4265</f>
        <v>52.021479999999997</v>
      </c>
      <c r="K4262" s="166">
        <f>+(ExportsELAP[[#This Row],[Exports kWh - MPT]]/1000)*ExportsELAP[[#This Row],[EIM Price]]</f>
        <v>2113.3086749946365</v>
      </c>
      <c r="L4262" s="167" t="str">
        <f>+INDEX(ECR_Hours!$I$12:$I$15,MATCH(ExportsELAP[[#This Row],[Date Prevailing]],ECR_Hours!$H$12:$H$15,1))</f>
        <v>S</v>
      </c>
      <c r="M4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3" spans="1:13" x14ac:dyDescent="0.25">
      <c r="A4263" s="164">
        <f>+Exports!A4266</f>
        <v>44739</v>
      </c>
      <c r="B4263" s="165">
        <f t="shared" si="264"/>
        <v>2022</v>
      </c>
      <c r="C4263" s="165">
        <f t="shared" si="265"/>
        <v>6</v>
      </c>
      <c r="D4263" s="165">
        <f t="shared" si="266"/>
        <v>27</v>
      </c>
      <c r="E4263" s="165">
        <f>+Exports!B4266</f>
        <v>14</v>
      </c>
      <c r="F4263" s="165">
        <f>+WEEKDAY(ExportsELAP[[#This Row],[Date Prevailing]],1)</f>
        <v>2</v>
      </c>
      <c r="G4263" s="165">
        <f>+COUNTIFS(ECR_Hours!$K$6:$K$7,ExportsELAP[[#This Row],[Date Prevailing]])</f>
        <v>0</v>
      </c>
      <c r="H4263" s="165">
        <f t="shared" si="267"/>
        <v>2</v>
      </c>
      <c r="I4263" s="166">
        <f>+Exports!G4266</f>
        <v>40076.659899999999</v>
      </c>
      <c r="J4263" s="166">
        <f>+'ELAP_IPCO-APND'!D4266</f>
        <v>49.02384</v>
      </c>
      <c r="K4263" s="166">
        <f>+(ExportsELAP[[#This Row],[Exports kWh - MPT]]/1000)*ExportsELAP[[#This Row],[EIM Price]]</f>
        <v>1964.7117626720158</v>
      </c>
      <c r="L4263" s="167" t="str">
        <f>+INDEX(ECR_Hours!$I$12:$I$15,MATCH(ExportsELAP[[#This Row],[Date Prevailing]],ECR_Hours!$H$12:$H$15,1))</f>
        <v>S</v>
      </c>
      <c r="M4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4" spans="1:13" x14ac:dyDescent="0.25">
      <c r="A4264" s="164">
        <f>+Exports!A4267</f>
        <v>44739</v>
      </c>
      <c r="B4264" s="165">
        <f t="shared" si="264"/>
        <v>2022</v>
      </c>
      <c r="C4264" s="165">
        <f t="shared" si="265"/>
        <v>6</v>
      </c>
      <c r="D4264" s="165">
        <f t="shared" si="266"/>
        <v>27</v>
      </c>
      <c r="E4264" s="165">
        <f>+Exports!B4267</f>
        <v>15</v>
      </c>
      <c r="F4264" s="165">
        <f>+WEEKDAY(ExportsELAP[[#This Row],[Date Prevailing]],1)</f>
        <v>2</v>
      </c>
      <c r="G4264" s="165">
        <f>+COUNTIFS(ECR_Hours!$K$6:$K$7,ExportsELAP[[#This Row],[Date Prevailing]])</f>
        <v>0</v>
      </c>
      <c r="H4264" s="165">
        <f t="shared" si="267"/>
        <v>2</v>
      </c>
      <c r="I4264" s="166">
        <f>+Exports!G4267</f>
        <v>36599.870899999994</v>
      </c>
      <c r="J4264" s="166">
        <f>+'ELAP_IPCO-APND'!D4267</f>
        <v>62.008299999999998</v>
      </c>
      <c r="K4264" s="166">
        <f>+(ExportsELAP[[#This Row],[Exports kWh - MPT]]/1000)*ExportsELAP[[#This Row],[EIM Price]]</f>
        <v>2269.4957747284693</v>
      </c>
      <c r="L4264" s="167" t="str">
        <f>+INDEX(ECR_Hours!$I$12:$I$15,MATCH(ExportsELAP[[#This Row],[Date Prevailing]],ECR_Hours!$H$12:$H$15,1))</f>
        <v>S</v>
      </c>
      <c r="M4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65" spans="1:13" x14ac:dyDescent="0.25">
      <c r="A4265" s="164">
        <f>+Exports!A4268</f>
        <v>44739</v>
      </c>
      <c r="B4265" s="165">
        <f t="shared" si="264"/>
        <v>2022</v>
      </c>
      <c r="C4265" s="165">
        <f t="shared" si="265"/>
        <v>6</v>
      </c>
      <c r="D4265" s="165">
        <f t="shared" si="266"/>
        <v>27</v>
      </c>
      <c r="E4265" s="165">
        <f>+Exports!B4268</f>
        <v>16</v>
      </c>
      <c r="F4265" s="165">
        <f>+WEEKDAY(ExportsELAP[[#This Row],[Date Prevailing]],1)</f>
        <v>2</v>
      </c>
      <c r="G4265" s="165">
        <f>+COUNTIFS(ECR_Hours!$K$6:$K$7,ExportsELAP[[#This Row],[Date Prevailing]])</f>
        <v>0</v>
      </c>
      <c r="H4265" s="165">
        <f t="shared" si="267"/>
        <v>2</v>
      </c>
      <c r="I4265" s="166">
        <f>+Exports!G4268</f>
        <v>30744.891799999998</v>
      </c>
      <c r="J4265" s="166">
        <f>+'ELAP_IPCO-APND'!D4268</f>
        <v>69.309169999999995</v>
      </c>
      <c r="K4265" s="166">
        <f>+(ExportsELAP[[#This Row],[Exports kWh - MPT]]/1000)*ExportsELAP[[#This Row],[EIM Price]]</f>
        <v>2130.9029323978057</v>
      </c>
      <c r="L4265" s="167" t="str">
        <f>+INDEX(ECR_Hours!$I$12:$I$15,MATCH(ExportsELAP[[#This Row],[Date Prevailing]],ECR_Hours!$H$12:$H$15,1))</f>
        <v>S</v>
      </c>
      <c r="M4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6" spans="1:13" x14ac:dyDescent="0.25">
      <c r="A4266" s="164">
        <f>+Exports!A4269</f>
        <v>44739</v>
      </c>
      <c r="B4266" s="165">
        <f t="shared" si="264"/>
        <v>2022</v>
      </c>
      <c r="C4266" s="165">
        <f t="shared" si="265"/>
        <v>6</v>
      </c>
      <c r="D4266" s="165">
        <f t="shared" si="266"/>
        <v>27</v>
      </c>
      <c r="E4266" s="165">
        <f>+Exports!B4269</f>
        <v>17</v>
      </c>
      <c r="F4266" s="165">
        <f>+WEEKDAY(ExportsELAP[[#This Row],[Date Prevailing]],1)</f>
        <v>2</v>
      </c>
      <c r="G4266" s="165">
        <f>+COUNTIFS(ECR_Hours!$K$6:$K$7,ExportsELAP[[#This Row],[Date Prevailing]])</f>
        <v>0</v>
      </c>
      <c r="H4266" s="165">
        <f t="shared" si="267"/>
        <v>2</v>
      </c>
      <c r="I4266" s="166">
        <f>+Exports!G4269</f>
        <v>22808.255700000002</v>
      </c>
      <c r="J4266" s="166">
        <f>+'ELAP_IPCO-APND'!D4269</f>
        <v>92.856800000000007</v>
      </c>
      <c r="K4266" s="166">
        <f>+(ExportsELAP[[#This Row],[Exports kWh - MPT]]/1000)*ExportsELAP[[#This Row],[EIM Price]]</f>
        <v>2117.90163788376</v>
      </c>
      <c r="L4266" s="167" t="str">
        <f>+INDEX(ECR_Hours!$I$12:$I$15,MATCH(ExportsELAP[[#This Row],[Date Prevailing]],ECR_Hours!$H$12:$H$15,1))</f>
        <v>S</v>
      </c>
      <c r="M4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7" spans="1:13" x14ac:dyDescent="0.25">
      <c r="A4267" s="164">
        <f>+Exports!A4270</f>
        <v>44739</v>
      </c>
      <c r="B4267" s="165">
        <f t="shared" si="264"/>
        <v>2022</v>
      </c>
      <c r="C4267" s="165">
        <f t="shared" si="265"/>
        <v>6</v>
      </c>
      <c r="D4267" s="165">
        <f t="shared" si="266"/>
        <v>27</v>
      </c>
      <c r="E4267" s="165">
        <f>+Exports!B4270</f>
        <v>18</v>
      </c>
      <c r="F4267" s="165">
        <f>+WEEKDAY(ExportsELAP[[#This Row],[Date Prevailing]],1)</f>
        <v>2</v>
      </c>
      <c r="G4267" s="165">
        <f>+COUNTIFS(ECR_Hours!$K$6:$K$7,ExportsELAP[[#This Row],[Date Prevailing]])</f>
        <v>0</v>
      </c>
      <c r="H4267" s="165">
        <f t="shared" si="267"/>
        <v>2</v>
      </c>
      <c r="I4267" s="166">
        <f>+Exports!G4270</f>
        <v>15209.639900000002</v>
      </c>
      <c r="J4267" s="166">
        <f>+'ELAP_IPCO-APND'!D4270</f>
        <v>65.199709999999996</v>
      </c>
      <c r="K4267" s="166">
        <f>+(ExportsELAP[[#This Row],[Exports kWh - MPT]]/1000)*ExportsELAP[[#This Row],[EIM Price]]</f>
        <v>991.66411068442915</v>
      </c>
      <c r="L4267" s="167" t="str">
        <f>+INDEX(ECR_Hours!$I$12:$I$15,MATCH(ExportsELAP[[#This Row],[Date Prevailing]],ECR_Hours!$H$12:$H$15,1))</f>
        <v>S</v>
      </c>
      <c r="M4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8" spans="1:13" x14ac:dyDescent="0.25">
      <c r="A4268" s="164">
        <f>+Exports!A4271</f>
        <v>44739</v>
      </c>
      <c r="B4268" s="165">
        <f t="shared" si="264"/>
        <v>2022</v>
      </c>
      <c r="C4268" s="165">
        <f t="shared" si="265"/>
        <v>6</v>
      </c>
      <c r="D4268" s="165">
        <f t="shared" si="266"/>
        <v>27</v>
      </c>
      <c r="E4268" s="165">
        <f>+Exports!B4271</f>
        <v>19</v>
      </c>
      <c r="F4268" s="165">
        <f>+WEEKDAY(ExportsELAP[[#This Row],[Date Prevailing]],1)</f>
        <v>2</v>
      </c>
      <c r="G4268" s="165">
        <f>+COUNTIFS(ECR_Hours!$K$6:$K$7,ExportsELAP[[#This Row],[Date Prevailing]])</f>
        <v>0</v>
      </c>
      <c r="H4268" s="165">
        <f t="shared" si="267"/>
        <v>2</v>
      </c>
      <c r="I4268" s="166">
        <f>+Exports!G4271</f>
        <v>8572.5947000000015</v>
      </c>
      <c r="J4268" s="166">
        <f>+'ELAP_IPCO-APND'!D4271</f>
        <v>71.644289999999998</v>
      </c>
      <c r="K4268" s="166">
        <f>+(ExportsELAP[[#This Row],[Exports kWh - MPT]]/1000)*ExportsELAP[[#This Row],[EIM Price]]</f>
        <v>614.1774607392631</v>
      </c>
      <c r="L4268" s="167" t="str">
        <f>+INDEX(ECR_Hours!$I$12:$I$15,MATCH(ExportsELAP[[#This Row],[Date Prevailing]],ECR_Hours!$H$12:$H$15,1))</f>
        <v>S</v>
      </c>
      <c r="M4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69" spans="1:13" x14ac:dyDescent="0.25">
      <c r="A4269" s="164">
        <f>+Exports!A4272</f>
        <v>44739</v>
      </c>
      <c r="B4269" s="165">
        <f t="shared" si="264"/>
        <v>2022</v>
      </c>
      <c r="C4269" s="165">
        <f t="shared" si="265"/>
        <v>6</v>
      </c>
      <c r="D4269" s="165">
        <f t="shared" si="266"/>
        <v>27</v>
      </c>
      <c r="E4269" s="165">
        <f>+Exports!B4272</f>
        <v>20</v>
      </c>
      <c r="F4269" s="165">
        <f>+WEEKDAY(ExportsELAP[[#This Row],[Date Prevailing]],1)</f>
        <v>2</v>
      </c>
      <c r="G4269" s="165">
        <f>+COUNTIFS(ECR_Hours!$K$6:$K$7,ExportsELAP[[#This Row],[Date Prevailing]])</f>
        <v>0</v>
      </c>
      <c r="H4269" s="165">
        <f t="shared" si="267"/>
        <v>2</v>
      </c>
      <c r="I4269" s="166">
        <f>+Exports!G4272</f>
        <v>4048.2413999999999</v>
      </c>
      <c r="J4269" s="166">
        <f>+'ELAP_IPCO-APND'!D4272</f>
        <v>104.74491999999999</v>
      </c>
      <c r="K4269" s="166">
        <f>+(ExportsELAP[[#This Row],[Exports kWh - MPT]]/1000)*ExportsELAP[[#This Row],[EIM Price]]</f>
        <v>424.03272158368799</v>
      </c>
      <c r="L4269" s="167" t="str">
        <f>+INDEX(ECR_Hours!$I$12:$I$15,MATCH(ExportsELAP[[#This Row],[Date Prevailing]],ECR_Hours!$H$12:$H$15,1))</f>
        <v>S</v>
      </c>
      <c r="M4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0" spans="1:13" x14ac:dyDescent="0.25">
      <c r="A4270" s="164">
        <f>+Exports!A4273</f>
        <v>44739</v>
      </c>
      <c r="B4270" s="165">
        <f t="shared" si="264"/>
        <v>2022</v>
      </c>
      <c r="C4270" s="165">
        <f t="shared" si="265"/>
        <v>6</v>
      </c>
      <c r="D4270" s="165">
        <f t="shared" si="266"/>
        <v>27</v>
      </c>
      <c r="E4270" s="165">
        <f>+Exports!B4273</f>
        <v>21</v>
      </c>
      <c r="F4270" s="165">
        <f>+WEEKDAY(ExportsELAP[[#This Row],[Date Prevailing]],1)</f>
        <v>2</v>
      </c>
      <c r="G4270" s="165">
        <f>+COUNTIFS(ECR_Hours!$K$6:$K$7,ExportsELAP[[#This Row],[Date Prevailing]])</f>
        <v>0</v>
      </c>
      <c r="H4270" s="165">
        <f t="shared" si="267"/>
        <v>2</v>
      </c>
      <c r="I4270" s="166">
        <f>+Exports!G4273</f>
        <v>1306.0803999999998</v>
      </c>
      <c r="J4270" s="166">
        <f>+'ELAP_IPCO-APND'!D4273</f>
        <v>98.308070000000001</v>
      </c>
      <c r="K4270" s="166">
        <f>+(ExportsELAP[[#This Row],[Exports kWh - MPT]]/1000)*ExportsELAP[[#This Row],[EIM Price]]</f>
        <v>128.39824338882801</v>
      </c>
      <c r="L4270" s="167" t="str">
        <f>+INDEX(ECR_Hours!$I$12:$I$15,MATCH(ExportsELAP[[#This Row],[Date Prevailing]],ECR_Hours!$H$12:$H$15,1))</f>
        <v>S</v>
      </c>
      <c r="M4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1" spans="1:13" x14ac:dyDescent="0.25">
      <c r="A4271" s="164">
        <f>+Exports!A4274</f>
        <v>44739</v>
      </c>
      <c r="B4271" s="165">
        <f t="shared" si="264"/>
        <v>2022</v>
      </c>
      <c r="C4271" s="165">
        <f t="shared" si="265"/>
        <v>6</v>
      </c>
      <c r="D4271" s="165">
        <f t="shared" si="266"/>
        <v>27</v>
      </c>
      <c r="E4271" s="165">
        <f>+Exports!B4274</f>
        <v>22</v>
      </c>
      <c r="F4271" s="165">
        <f>+WEEKDAY(ExportsELAP[[#This Row],[Date Prevailing]],1)</f>
        <v>2</v>
      </c>
      <c r="G4271" s="165">
        <f>+COUNTIFS(ECR_Hours!$K$6:$K$7,ExportsELAP[[#This Row],[Date Prevailing]])</f>
        <v>0</v>
      </c>
      <c r="H4271" s="165">
        <f t="shared" si="267"/>
        <v>2</v>
      </c>
      <c r="I4271" s="166">
        <f>+Exports!G4274</f>
        <v>34.077100000000002</v>
      </c>
      <c r="J4271" s="166">
        <f>+'ELAP_IPCO-APND'!D4274</f>
        <v>71.328140000000005</v>
      </c>
      <c r="K4271" s="166">
        <f>+(ExportsELAP[[#This Row],[Exports kWh - MPT]]/1000)*ExportsELAP[[#This Row],[EIM Price]]</f>
        <v>2.4306561595940002</v>
      </c>
      <c r="L4271" s="167" t="str">
        <f>+INDEX(ECR_Hours!$I$12:$I$15,MATCH(ExportsELAP[[#This Row],[Date Prevailing]],ECR_Hours!$H$12:$H$15,1))</f>
        <v>S</v>
      </c>
      <c r="M4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2" spans="1:13" x14ac:dyDescent="0.25">
      <c r="A4272" s="164">
        <f>+Exports!A4275</f>
        <v>44739</v>
      </c>
      <c r="B4272" s="165">
        <f t="shared" si="264"/>
        <v>2022</v>
      </c>
      <c r="C4272" s="165">
        <f t="shared" si="265"/>
        <v>6</v>
      </c>
      <c r="D4272" s="165">
        <f t="shared" si="266"/>
        <v>27</v>
      </c>
      <c r="E4272" s="165">
        <f>+Exports!B4275</f>
        <v>23</v>
      </c>
      <c r="F4272" s="165">
        <f>+WEEKDAY(ExportsELAP[[#This Row],[Date Prevailing]],1)</f>
        <v>2</v>
      </c>
      <c r="G4272" s="165">
        <f>+COUNTIFS(ECR_Hours!$K$6:$K$7,ExportsELAP[[#This Row],[Date Prevailing]])</f>
        <v>0</v>
      </c>
      <c r="H4272" s="165">
        <f t="shared" si="267"/>
        <v>2</v>
      </c>
      <c r="I4272" s="166">
        <f>+Exports!G4275</f>
        <v>12.1143</v>
      </c>
      <c r="J4272" s="166">
        <f>+'ELAP_IPCO-APND'!D4275</f>
        <v>82.463070000000002</v>
      </c>
      <c r="K4272" s="166">
        <f>+(ExportsELAP[[#This Row],[Exports kWh - MPT]]/1000)*ExportsELAP[[#This Row],[EIM Price]]</f>
        <v>0.99898236890100001</v>
      </c>
      <c r="L4272" s="167" t="str">
        <f>+INDEX(ECR_Hours!$I$12:$I$15,MATCH(ExportsELAP[[#This Row],[Date Prevailing]],ECR_Hours!$H$12:$H$15,1))</f>
        <v>S</v>
      </c>
      <c r="M4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73" spans="1:13" x14ac:dyDescent="0.25">
      <c r="A4273" s="164">
        <f>+Exports!A4276</f>
        <v>44739</v>
      </c>
      <c r="B4273" s="165">
        <f t="shared" si="264"/>
        <v>2022</v>
      </c>
      <c r="C4273" s="165">
        <f t="shared" si="265"/>
        <v>6</v>
      </c>
      <c r="D4273" s="165">
        <f t="shared" si="266"/>
        <v>27</v>
      </c>
      <c r="E4273" s="165">
        <f>+Exports!B4276</f>
        <v>24</v>
      </c>
      <c r="F4273" s="165">
        <f>+WEEKDAY(ExportsELAP[[#This Row],[Date Prevailing]],1)</f>
        <v>2</v>
      </c>
      <c r="G4273" s="165">
        <f>+COUNTIFS(ECR_Hours!$K$6:$K$7,ExportsELAP[[#This Row],[Date Prevailing]])</f>
        <v>0</v>
      </c>
      <c r="H4273" s="165">
        <f t="shared" si="267"/>
        <v>2</v>
      </c>
      <c r="I4273" s="166">
        <f>+Exports!G4276</f>
        <v>12.854900000000001</v>
      </c>
      <c r="J4273" s="166">
        <f>+'ELAP_IPCO-APND'!D4276</f>
        <v>52.335590000000003</v>
      </c>
      <c r="K4273" s="166">
        <f>+(ExportsELAP[[#This Row],[Exports kWh - MPT]]/1000)*ExportsELAP[[#This Row],[EIM Price]]</f>
        <v>0.67276877589100004</v>
      </c>
      <c r="L4273" s="167" t="str">
        <f>+INDEX(ECR_Hours!$I$12:$I$15,MATCH(ExportsELAP[[#This Row],[Date Prevailing]],ECR_Hours!$H$12:$H$15,1))</f>
        <v>S</v>
      </c>
      <c r="M4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4" spans="1:13" x14ac:dyDescent="0.25">
      <c r="A4274" s="164">
        <f>+Exports!A4277</f>
        <v>44740</v>
      </c>
      <c r="B4274" s="165">
        <f t="shared" si="264"/>
        <v>2022</v>
      </c>
      <c r="C4274" s="165">
        <f t="shared" si="265"/>
        <v>6</v>
      </c>
      <c r="D4274" s="165">
        <f t="shared" si="266"/>
        <v>28</v>
      </c>
      <c r="E4274" s="165">
        <f>+Exports!B4277</f>
        <v>1</v>
      </c>
      <c r="F4274" s="165">
        <f>+WEEKDAY(ExportsELAP[[#This Row],[Date Prevailing]],1)</f>
        <v>3</v>
      </c>
      <c r="G4274" s="165">
        <f>+COUNTIFS(ECR_Hours!$K$6:$K$7,ExportsELAP[[#This Row],[Date Prevailing]])</f>
        <v>0</v>
      </c>
      <c r="H4274" s="165">
        <f t="shared" si="267"/>
        <v>3</v>
      </c>
      <c r="I4274" s="166">
        <f>+Exports!G4277</f>
        <v>11.6007</v>
      </c>
      <c r="J4274" s="166">
        <f>+'ELAP_IPCO-APND'!D4277</f>
        <v>31.088080000000001</v>
      </c>
      <c r="K4274" s="166">
        <f>+(ExportsELAP[[#This Row],[Exports kWh - MPT]]/1000)*ExportsELAP[[#This Row],[EIM Price]]</f>
        <v>0.36064348965600002</v>
      </c>
      <c r="L4274" s="167" t="str">
        <f>+INDEX(ECR_Hours!$I$12:$I$15,MATCH(ExportsELAP[[#This Row],[Date Prevailing]],ECR_Hours!$H$12:$H$15,1))</f>
        <v>S</v>
      </c>
      <c r="M4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5" spans="1:13" x14ac:dyDescent="0.25">
      <c r="A4275" s="164">
        <f>+Exports!A4278</f>
        <v>44740</v>
      </c>
      <c r="B4275" s="165">
        <f t="shared" si="264"/>
        <v>2022</v>
      </c>
      <c r="C4275" s="165">
        <f t="shared" si="265"/>
        <v>6</v>
      </c>
      <c r="D4275" s="165">
        <f t="shared" si="266"/>
        <v>28</v>
      </c>
      <c r="E4275" s="165">
        <f>+Exports!B4278</f>
        <v>2</v>
      </c>
      <c r="F4275" s="165">
        <f>+WEEKDAY(ExportsELAP[[#This Row],[Date Prevailing]],1)</f>
        <v>3</v>
      </c>
      <c r="G4275" s="165">
        <f>+COUNTIFS(ECR_Hours!$K$6:$K$7,ExportsELAP[[#This Row],[Date Prevailing]])</f>
        <v>0</v>
      </c>
      <c r="H4275" s="165">
        <f t="shared" si="267"/>
        <v>3</v>
      </c>
      <c r="I4275" s="166">
        <f>+Exports!G4278</f>
        <v>12.0487</v>
      </c>
      <c r="J4275" s="166">
        <f>+'ELAP_IPCO-APND'!D4278</f>
        <v>19.43843</v>
      </c>
      <c r="K4275" s="166">
        <f>+(ExportsELAP[[#This Row],[Exports kWh - MPT]]/1000)*ExportsELAP[[#This Row],[EIM Price]]</f>
        <v>0.23420781154100001</v>
      </c>
      <c r="L4275" s="167" t="str">
        <f>+INDEX(ECR_Hours!$I$12:$I$15,MATCH(ExportsELAP[[#This Row],[Date Prevailing]],ECR_Hours!$H$12:$H$15,1))</f>
        <v>S</v>
      </c>
      <c r="M4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6" spans="1:13" x14ac:dyDescent="0.25">
      <c r="A4276" s="164">
        <f>+Exports!A4279</f>
        <v>44740</v>
      </c>
      <c r="B4276" s="165">
        <f t="shared" si="264"/>
        <v>2022</v>
      </c>
      <c r="C4276" s="165">
        <f t="shared" si="265"/>
        <v>6</v>
      </c>
      <c r="D4276" s="165">
        <f t="shared" si="266"/>
        <v>28</v>
      </c>
      <c r="E4276" s="165">
        <f>+Exports!B4279</f>
        <v>3</v>
      </c>
      <c r="F4276" s="165">
        <f>+WEEKDAY(ExportsELAP[[#This Row],[Date Prevailing]],1)</f>
        <v>3</v>
      </c>
      <c r="G4276" s="165">
        <f>+COUNTIFS(ECR_Hours!$K$6:$K$7,ExportsELAP[[#This Row],[Date Prevailing]])</f>
        <v>0</v>
      </c>
      <c r="H4276" s="165">
        <f t="shared" si="267"/>
        <v>3</v>
      </c>
      <c r="I4276" s="166">
        <f>+Exports!G4279</f>
        <v>13.309700000000001</v>
      </c>
      <c r="J4276" s="166">
        <f>+'ELAP_IPCO-APND'!D4279</f>
        <v>13.308210000000001</v>
      </c>
      <c r="K4276" s="166">
        <f>+(ExportsELAP[[#This Row],[Exports kWh - MPT]]/1000)*ExportsELAP[[#This Row],[EIM Price]]</f>
        <v>0.17712828263700001</v>
      </c>
      <c r="L4276" s="167" t="str">
        <f>+INDEX(ECR_Hours!$I$12:$I$15,MATCH(ExportsELAP[[#This Row],[Date Prevailing]],ECR_Hours!$H$12:$H$15,1))</f>
        <v>S</v>
      </c>
      <c r="M4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7" spans="1:13" x14ac:dyDescent="0.25">
      <c r="A4277" s="164">
        <f>+Exports!A4280</f>
        <v>44740</v>
      </c>
      <c r="B4277" s="165">
        <f t="shared" si="264"/>
        <v>2022</v>
      </c>
      <c r="C4277" s="165">
        <f t="shared" si="265"/>
        <v>6</v>
      </c>
      <c r="D4277" s="165">
        <f t="shared" si="266"/>
        <v>28</v>
      </c>
      <c r="E4277" s="165">
        <f>+Exports!B4280</f>
        <v>4</v>
      </c>
      <c r="F4277" s="165">
        <f>+WEEKDAY(ExportsELAP[[#This Row],[Date Prevailing]],1)</f>
        <v>3</v>
      </c>
      <c r="G4277" s="165">
        <f>+COUNTIFS(ECR_Hours!$K$6:$K$7,ExportsELAP[[#This Row],[Date Prevailing]])</f>
        <v>0</v>
      </c>
      <c r="H4277" s="165">
        <f t="shared" si="267"/>
        <v>3</v>
      </c>
      <c r="I4277" s="166">
        <f>+Exports!G4280</f>
        <v>12.375900000000001</v>
      </c>
      <c r="J4277" s="166">
        <f>+'ELAP_IPCO-APND'!D4280</f>
        <v>12.251189999999999</v>
      </c>
      <c r="K4277" s="166">
        <f>+(ExportsELAP[[#This Row],[Exports kWh - MPT]]/1000)*ExportsELAP[[#This Row],[EIM Price]]</f>
        <v>0.15161950232100002</v>
      </c>
      <c r="L4277" s="167" t="str">
        <f>+INDEX(ECR_Hours!$I$12:$I$15,MATCH(ExportsELAP[[#This Row],[Date Prevailing]],ECR_Hours!$H$12:$H$15,1))</f>
        <v>S</v>
      </c>
      <c r="M4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8" spans="1:13" x14ac:dyDescent="0.25">
      <c r="A4278" s="164">
        <f>+Exports!A4281</f>
        <v>44740</v>
      </c>
      <c r="B4278" s="165">
        <f t="shared" si="264"/>
        <v>2022</v>
      </c>
      <c r="C4278" s="165">
        <f t="shared" si="265"/>
        <v>6</v>
      </c>
      <c r="D4278" s="165">
        <f t="shared" si="266"/>
        <v>28</v>
      </c>
      <c r="E4278" s="165">
        <f>+Exports!B4281</f>
        <v>5</v>
      </c>
      <c r="F4278" s="165">
        <f>+WEEKDAY(ExportsELAP[[#This Row],[Date Prevailing]],1)</f>
        <v>3</v>
      </c>
      <c r="G4278" s="165">
        <f>+COUNTIFS(ECR_Hours!$K$6:$K$7,ExportsELAP[[#This Row],[Date Prevailing]])</f>
        <v>0</v>
      </c>
      <c r="H4278" s="165">
        <f t="shared" si="267"/>
        <v>3</v>
      </c>
      <c r="I4278" s="166">
        <f>+Exports!G4281</f>
        <v>12.133900000000001</v>
      </c>
      <c r="J4278" s="166">
        <f>+'ELAP_IPCO-APND'!D4281</f>
        <v>10.624499999999999</v>
      </c>
      <c r="K4278" s="166">
        <f>+(ExportsELAP[[#This Row],[Exports kWh - MPT]]/1000)*ExportsELAP[[#This Row],[EIM Price]]</f>
        <v>0.12891662055</v>
      </c>
      <c r="L4278" s="167" t="str">
        <f>+INDEX(ECR_Hours!$I$12:$I$15,MATCH(ExportsELAP[[#This Row],[Date Prevailing]],ECR_Hours!$H$12:$H$15,1))</f>
        <v>S</v>
      </c>
      <c r="M4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79" spans="1:13" x14ac:dyDescent="0.25">
      <c r="A4279" s="164">
        <f>+Exports!A4282</f>
        <v>44740</v>
      </c>
      <c r="B4279" s="165">
        <f t="shared" si="264"/>
        <v>2022</v>
      </c>
      <c r="C4279" s="165">
        <f t="shared" si="265"/>
        <v>6</v>
      </c>
      <c r="D4279" s="165">
        <f t="shared" si="266"/>
        <v>28</v>
      </c>
      <c r="E4279" s="165">
        <f>+Exports!B4282</f>
        <v>6</v>
      </c>
      <c r="F4279" s="165">
        <f>+WEEKDAY(ExportsELAP[[#This Row],[Date Prevailing]],1)</f>
        <v>3</v>
      </c>
      <c r="G4279" s="165">
        <f>+COUNTIFS(ECR_Hours!$K$6:$K$7,ExportsELAP[[#This Row],[Date Prevailing]])</f>
        <v>0</v>
      </c>
      <c r="H4279" s="165">
        <f t="shared" si="267"/>
        <v>3</v>
      </c>
      <c r="I4279" s="166">
        <f>+Exports!G4282</f>
        <v>12.206799999999999</v>
      </c>
      <c r="J4279" s="166">
        <f>+'ELAP_IPCO-APND'!D4282</f>
        <v>24.715420000000002</v>
      </c>
      <c r="K4279" s="166">
        <f>+(ExportsELAP[[#This Row],[Exports kWh - MPT]]/1000)*ExportsELAP[[#This Row],[EIM Price]]</f>
        <v>0.30169618885600002</v>
      </c>
      <c r="L4279" s="167" t="str">
        <f>+INDEX(ECR_Hours!$I$12:$I$15,MATCH(ExportsELAP[[#This Row],[Date Prevailing]],ECR_Hours!$H$12:$H$15,1))</f>
        <v>S</v>
      </c>
      <c r="M4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0" spans="1:13" x14ac:dyDescent="0.25">
      <c r="A4280" s="164">
        <f>+Exports!A4283</f>
        <v>44740</v>
      </c>
      <c r="B4280" s="165">
        <f t="shared" si="264"/>
        <v>2022</v>
      </c>
      <c r="C4280" s="165">
        <f t="shared" si="265"/>
        <v>6</v>
      </c>
      <c r="D4280" s="165">
        <f t="shared" si="266"/>
        <v>28</v>
      </c>
      <c r="E4280" s="165">
        <f>+Exports!B4283</f>
        <v>7</v>
      </c>
      <c r="F4280" s="165">
        <f>+WEEKDAY(ExportsELAP[[#This Row],[Date Prevailing]],1)</f>
        <v>3</v>
      </c>
      <c r="G4280" s="165">
        <f>+COUNTIFS(ECR_Hours!$K$6:$K$7,ExportsELAP[[#This Row],[Date Prevailing]])</f>
        <v>0</v>
      </c>
      <c r="H4280" s="165">
        <f t="shared" si="267"/>
        <v>3</v>
      </c>
      <c r="I4280" s="166">
        <f>+Exports!G4283</f>
        <v>436.08289999999988</v>
      </c>
      <c r="J4280" s="166">
        <f>+'ELAP_IPCO-APND'!D4283</f>
        <v>24.74803</v>
      </c>
      <c r="K4280" s="166">
        <f>+(ExportsELAP[[#This Row],[Exports kWh - MPT]]/1000)*ExportsELAP[[#This Row],[EIM Price]]</f>
        <v>10.792192691686997</v>
      </c>
      <c r="L4280" s="167" t="str">
        <f>+INDEX(ECR_Hours!$I$12:$I$15,MATCH(ExportsELAP[[#This Row],[Date Prevailing]],ECR_Hours!$H$12:$H$15,1))</f>
        <v>S</v>
      </c>
      <c r="M4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1" spans="1:13" x14ac:dyDescent="0.25">
      <c r="A4281" s="164">
        <f>+Exports!A4284</f>
        <v>44740</v>
      </c>
      <c r="B4281" s="165">
        <f t="shared" si="264"/>
        <v>2022</v>
      </c>
      <c r="C4281" s="165">
        <f t="shared" si="265"/>
        <v>6</v>
      </c>
      <c r="D4281" s="165">
        <f t="shared" si="266"/>
        <v>28</v>
      </c>
      <c r="E4281" s="165">
        <f>+Exports!B4284</f>
        <v>8</v>
      </c>
      <c r="F4281" s="165">
        <f>+WEEKDAY(ExportsELAP[[#This Row],[Date Prevailing]],1)</f>
        <v>3</v>
      </c>
      <c r="G4281" s="165">
        <f>+COUNTIFS(ECR_Hours!$K$6:$K$7,ExportsELAP[[#This Row],[Date Prevailing]])</f>
        <v>0</v>
      </c>
      <c r="H4281" s="165">
        <f t="shared" si="267"/>
        <v>3</v>
      </c>
      <c r="I4281" s="166">
        <f>+Exports!G4284</f>
        <v>2249.7130999999999</v>
      </c>
      <c r="J4281" s="166">
        <f>+'ELAP_IPCO-APND'!D4284</f>
        <v>36.204700000000003</v>
      </c>
      <c r="K4281" s="166">
        <f>+(ExportsELAP[[#This Row],[Exports kWh - MPT]]/1000)*ExportsELAP[[#This Row],[EIM Price]]</f>
        <v>81.450187871570009</v>
      </c>
      <c r="L4281" s="167" t="str">
        <f>+INDEX(ECR_Hours!$I$12:$I$15,MATCH(ExportsELAP[[#This Row],[Date Prevailing]],ECR_Hours!$H$12:$H$15,1))</f>
        <v>S</v>
      </c>
      <c r="M4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2" spans="1:13" x14ac:dyDescent="0.25">
      <c r="A4282" s="164">
        <f>+Exports!A4285</f>
        <v>44740</v>
      </c>
      <c r="B4282" s="165">
        <f t="shared" si="264"/>
        <v>2022</v>
      </c>
      <c r="C4282" s="165">
        <f t="shared" si="265"/>
        <v>6</v>
      </c>
      <c r="D4282" s="165">
        <f t="shared" si="266"/>
        <v>28</v>
      </c>
      <c r="E4282" s="165">
        <f>+Exports!B4285</f>
        <v>9</v>
      </c>
      <c r="F4282" s="165">
        <f>+WEEKDAY(ExportsELAP[[#This Row],[Date Prevailing]],1)</f>
        <v>3</v>
      </c>
      <c r="G4282" s="165">
        <f>+COUNTIFS(ECR_Hours!$K$6:$K$7,ExportsELAP[[#This Row],[Date Prevailing]])</f>
        <v>0</v>
      </c>
      <c r="H4282" s="165">
        <f t="shared" si="267"/>
        <v>3</v>
      </c>
      <c r="I4282" s="166">
        <f>+Exports!G4285</f>
        <v>8879.5349000000006</v>
      </c>
      <c r="J4282" s="166">
        <f>+'ELAP_IPCO-APND'!D4285</f>
        <v>25.080580000000001</v>
      </c>
      <c r="K4282" s="166">
        <f>+(ExportsELAP[[#This Row],[Exports kWh - MPT]]/1000)*ExportsELAP[[#This Row],[EIM Price]]</f>
        <v>222.70388542224205</v>
      </c>
      <c r="L4282" s="167" t="str">
        <f>+INDEX(ECR_Hours!$I$12:$I$15,MATCH(ExportsELAP[[#This Row],[Date Prevailing]],ECR_Hours!$H$12:$H$15,1))</f>
        <v>S</v>
      </c>
      <c r="M4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3" spans="1:13" x14ac:dyDescent="0.25">
      <c r="A4283" s="164">
        <f>+Exports!A4286</f>
        <v>44740</v>
      </c>
      <c r="B4283" s="165">
        <f t="shared" si="264"/>
        <v>2022</v>
      </c>
      <c r="C4283" s="165">
        <f t="shared" si="265"/>
        <v>6</v>
      </c>
      <c r="D4283" s="165">
        <f t="shared" si="266"/>
        <v>28</v>
      </c>
      <c r="E4283" s="165">
        <f>+Exports!B4286</f>
        <v>10</v>
      </c>
      <c r="F4283" s="165">
        <f>+WEEKDAY(ExportsELAP[[#This Row],[Date Prevailing]],1)</f>
        <v>3</v>
      </c>
      <c r="G4283" s="165">
        <f>+COUNTIFS(ECR_Hours!$K$6:$K$7,ExportsELAP[[#This Row],[Date Prevailing]])</f>
        <v>0</v>
      </c>
      <c r="H4283" s="165">
        <f t="shared" si="267"/>
        <v>3</v>
      </c>
      <c r="I4283" s="166">
        <f>+Exports!G4286</f>
        <v>17223.294900000001</v>
      </c>
      <c r="J4283" s="166">
        <f>+'ELAP_IPCO-APND'!D4286</f>
        <v>33.191519999999997</v>
      </c>
      <c r="K4283" s="166">
        <f>+(ExportsELAP[[#This Row],[Exports kWh - MPT]]/1000)*ExportsELAP[[#This Row],[EIM Price]]</f>
        <v>571.66733713924793</v>
      </c>
      <c r="L4283" s="167" t="str">
        <f>+INDEX(ECR_Hours!$I$12:$I$15,MATCH(ExportsELAP[[#This Row],[Date Prevailing]],ECR_Hours!$H$12:$H$15,1))</f>
        <v>S</v>
      </c>
      <c r="M4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4" spans="1:13" x14ac:dyDescent="0.25">
      <c r="A4284" s="164">
        <f>+Exports!A4287</f>
        <v>44740</v>
      </c>
      <c r="B4284" s="165">
        <f t="shared" si="264"/>
        <v>2022</v>
      </c>
      <c r="C4284" s="165">
        <f t="shared" si="265"/>
        <v>6</v>
      </c>
      <c r="D4284" s="165">
        <f t="shared" si="266"/>
        <v>28</v>
      </c>
      <c r="E4284" s="165">
        <f>+Exports!B4287</f>
        <v>11</v>
      </c>
      <c r="F4284" s="165">
        <f>+WEEKDAY(ExportsELAP[[#This Row],[Date Prevailing]],1)</f>
        <v>3</v>
      </c>
      <c r="G4284" s="165">
        <f>+COUNTIFS(ECR_Hours!$K$6:$K$7,ExportsELAP[[#This Row],[Date Prevailing]])</f>
        <v>0</v>
      </c>
      <c r="H4284" s="165">
        <f t="shared" si="267"/>
        <v>3</v>
      </c>
      <c r="I4284" s="166">
        <f>+Exports!G4287</f>
        <v>21484.891600000003</v>
      </c>
      <c r="J4284" s="166">
        <f>+'ELAP_IPCO-APND'!D4287</f>
        <v>39.920499999999997</v>
      </c>
      <c r="K4284" s="166">
        <f>+(ExportsELAP[[#This Row],[Exports kWh - MPT]]/1000)*ExportsELAP[[#This Row],[EIM Price]]</f>
        <v>857.68761511779996</v>
      </c>
      <c r="L4284" s="167" t="str">
        <f>+INDEX(ECR_Hours!$I$12:$I$15,MATCH(ExportsELAP[[#This Row],[Date Prevailing]],ECR_Hours!$H$12:$H$15,1))</f>
        <v>S</v>
      </c>
      <c r="M4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5" spans="1:13" x14ac:dyDescent="0.25">
      <c r="A4285" s="164">
        <f>+Exports!A4288</f>
        <v>44740</v>
      </c>
      <c r="B4285" s="165">
        <f t="shared" si="264"/>
        <v>2022</v>
      </c>
      <c r="C4285" s="165">
        <f t="shared" si="265"/>
        <v>6</v>
      </c>
      <c r="D4285" s="165">
        <f t="shared" si="266"/>
        <v>28</v>
      </c>
      <c r="E4285" s="165">
        <f>+Exports!B4288</f>
        <v>12</v>
      </c>
      <c r="F4285" s="165">
        <f>+WEEKDAY(ExportsELAP[[#This Row],[Date Prevailing]],1)</f>
        <v>3</v>
      </c>
      <c r="G4285" s="165">
        <f>+COUNTIFS(ECR_Hours!$K$6:$K$7,ExportsELAP[[#This Row],[Date Prevailing]])</f>
        <v>0</v>
      </c>
      <c r="H4285" s="165">
        <f t="shared" si="267"/>
        <v>3</v>
      </c>
      <c r="I4285" s="166">
        <f>+Exports!G4288</f>
        <v>27579.639499999997</v>
      </c>
      <c r="J4285" s="166">
        <f>+'ELAP_IPCO-APND'!D4288</f>
        <v>46.62086</v>
      </c>
      <c r="K4285" s="166">
        <f>+(ExportsELAP[[#This Row],[Exports kWh - MPT]]/1000)*ExportsELAP[[#This Row],[EIM Price]]</f>
        <v>1285.7865119799699</v>
      </c>
      <c r="L4285" s="167" t="str">
        <f>+INDEX(ECR_Hours!$I$12:$I$15,MATCH(ExportsELAP[[#This Row],[Date Prevailing]],ECR_Hours!$H$12:$H$15,1))</f>
        <v>S</v>
      </c>
      <c r="M4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6" spans="1:13" x14ac:dyDescent="0.25">
      <c r="A4286" s="164">
        <f>+Exports!A4289</f>
        <v>44740</v>
      </c>
      <c r="B4286" s="165">
        <f t="shared" si="264"/>
        <v>2022</v>
      </c>
      <c r="C4286" s="165">
        <f t="shared" si="265"/>
        <v>6</v>
      </c>
      <c r="D4286" s="165">
        <f t="shared" si="266"/>
        <v>28</v>
      </c>
      <c r="E4286" s="165">
        <f>+Exports!B4289</f>
        <v>13</v>
      </c>
      <c r="F4286" s="165">
        <f>+WEEKDAY(ExportsELAP[[#This Row],[Date Prevailing]],1)</f>
        <v>3</v>
      </c>
      <c r="G4286" s="165">
        <f>+COUNTIFS(ECR_Hours!$K$6:$K$7,ExportsELAP[[#This Row],[Date Prevailing]])</f>
        <v>0</v>
      </c>
      <c r="H4286" s="165">
        <f t="shared" si="267"/>
        <v>3</v>
      </c>
      <c r="I4286" s="166">
        <f>+Exports!G4289</f>
        <v>34207.743600000002</v>
      </c>
      <c r="J4286" s="166">
        <f>+'ELAP_IPCO-APND'!D4289</f>
        <v>57.070360000000001</v>
      </c>
      <c r="K4286" s="166">
        <f>+(ExportsELAP[[#This Row],[Exports kWh - MPT]]/1000)*ExportsELAP[[#This Row],[EIM Price]]</f>
        <v>1952.2482420396962</v>
      </c>
      <c r="L4286" s="167" t="str">
        <f>+INDEX(ECR_Hours!$I$12:$I$15,MATCH(ExportsELAP[[#This Row],[Date Prevailing]],ECR_Hours!$H$12:$H$15,1))</f>
        <v>S</v>
      </c>
      <c r="M4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7" spans="1:13" x14ac:dyDescent="0.25">
      <c r="A4287" s="164">
        <f>+Exports!A4290</f>
        <v>44740</v>
      </c>
      <c r="B4287" s="165">
        <f t="shared" si="264"/>
        <v>2022</v>
      </c>
      <c r="C4287" s="165">
        <f t="shared" si="265"/>
        <v>6</v>
      </c>
      <c r="D4287" s="165">
        <f t="shared" si="266"/>
        <v>28</v>
      </c>
      <c r="E4287" s="165">
        <f>+Exports!B4290</f>
        <v>14</v>
      </c>
      <c r="F4287" s="165">
        <f>+WEEKDAY(ExportsELAP[[#This Row],[Date Prevailing]],1)</f>
        <v>3</v>
      </c>
      <c r="G4287" s="165">
        <f>+COUNTIFS(ECR_Hours!$K$6:$K$7,ExportsELAP[[#This Row],[Date Prevailing]])</f>
        <v>0</v>
      </c>
      <c r="H4287" s="165">
        <f t="shared" si="267"/>
        <v>3</v>
      </c>
      <c r="I4287" s="166">
        <f>+Exports!G4290</f>
        <v>36086.969699999994</v>
      </c>
      <c r="J4287" s="166">
        <f>+'ELAP_IPCO-APND'!D4290</f>
        <v>61.120150000000002</v>
      </c>
      <c r="K4287" s="166">
        <f>+(ExportsELAP[[#This Row],[Exports kWh - MPT]]/1000)*ExportsELAP[[#This Row],[EIM Price]]</f>
        <v>2205.6410011094549</v>
      </c>
      <c r="L4287" s="167" t="str">
        <f>+INDEX(ECR_Hours!$I$12:$I$15,MATCH(ExportsELAP[[#This Row],[Date Prevailing]],ECR_Hours!$H$12:$H$15,1))</f>
        <v>S</v>
      </c>
      <c r="M4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8" spans="1:13" x14ac:dyDescent="0.25">
      <c r="A4288" s="164">
        <f>+Exports!A4291</f>
        <v>44740</v>
      </c>
      <c r="B4288" s="165">
        <f t="shared" si="264"/>
        <v>2022</v>
      </c>
      <c r="C4288" s="165">
        <f t="shared" si="265"/>
        <v>6</v>
      </c>
      <c r="D4288" s="165">
        <f t="shared" si="266"/>
        <v>28</v>
      </c>
      <c r="E4288" s="165">
        <f>+Exports!B4291</f>
        <v>15</v>
      </c>
      <c r="F4288" s="165">
        <f>+WEEKDAY(ExportsELAP[[#This Row],[Date Prevailing]],1)</f>
        <v>3</v>
      </c>
      <c r="G4288" s="165">
        <f>+COUNTIFS(ECR_Hours!$K$6:$K$7,ExportsELAP[[#This Row],[Date Prevailing]])</f>
        <v>0</v>
      </c>
      <c r="H4288" s="165">
        <f t="shared" si="267"/>
        <v>3</v>
      </c>
      <c r="I4288" s="166">
        <f>+Exports!G4291</f>
        <v>35392.0792</v>
      </c>
      <c r="J4288" s="166">
        <f>+'ELAP_IPCO-APND'!D4291</f>
        <v>109.43676000000001</v>
      </c>
      <c r="K4288" s="166">
        <f>+(ExportsELAP[[#This Row],[Exports kWh - MPT]]/1000)*ExportsELAP[[#This Row],[EIM Price]]</f>
        <v>3873.1944773113919</v>
      </c>
      <c r="L4288" s="167" t="str">
        <f>+INDEX(ECR_Hours!$I$12:$I$15,MATCH(ExportsELAP[[#This Row],[Date Prevailing]],ECR_Hours!$H$12:$H$15,1))</f>
        <v>S</v>
      </c>
      <c r="M4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89" spans="1:13" x14ac:dyDescent="0.25">
      <c r="A4289" s="164">
        <f>+Exports!A4292</f>
        <v>44740</v>
      </c>
      <c r="B4289" s="165">
        <f t="shared" si="264"/>
        <v>2022</v>
      </c>
      <c r="C4289" s="165">
        <f t="shared" si="265"/>
        <v>6</v>
      </c>
      <c r="D4289" s="165">
        <f t="shared" si="266"/>
        <v>28</v>
      </c>
      <c r="E4289" s="165">
        <f>+Exports!B4292</f>
        <v>16</v>
      </c>
      <c r="F4289" s="165">
        <f>+WEEKDAY(ExportsELAP[[#This Row],[Date Prevailing]],1)</f>
        <v>3</v>
      </c>
      <c r="G4289" s="165">
        <f>+COUNTIFS(ECR_Hours!$K$6:$K$7,ExportsELAP[[#This Row],[Date Prevailing]])</f>
        <v>0</v>
      </c>
      <c r="H4289" s="165">
        <f t="shared" si="267"/>
        <v>3</v>
      </c>
      <c r="I4289" s="166">
        <f>+Exports!G4292</f>
        <v>30664.209199999998</v>
      </c>
      <c r="J4289" s="166">
        <f>+'ELAP_IPCO-APND'!D4292</f>
        <v>136.47099</v>
      </c>
      <c r="K4289" s="166">
        <f>+(ExportsELAP[[#This Row],[Exports kWh - MPT]]/1000)*ExportsELAP[[#This Row],[EIM Price]]</f>
        <v>4184.7749870911075</v>
      </c>
      <c r="L4289" s="167" t="str">
        <f>+INDEX(ECR_Hours!$I$12:$I$15,MATCH(ExportsELAP[[#This Row],[Date Prevailing]],ECR_Hours!$H$12:$H$15,1))</f>
        <v>S</v>
      </c>
      <c r="M4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0" spans="1:13" x14ac:dyDescent="0.25">
      <c r="A4290" s="164">
        <f>+Exports!A4293</f>
        <v>44740</v>
      </c>
      <c r="B4290" s="165">
        <f t="shared" ref="B4290:B4353" si="268">+YEAR(A4290)</f>
        <v>2022</v>
      </c>
      <c r="C4290" s="165">
        <f t="shared" ref="C4290:C4353" si="269">+MONTH(A4290)</f>
        <v>6</v>
      </c>
      <c r="D4290" s="165">
        <f t="shared" ref="D4290:D4353" si="270">+DAY(A4290)</f>
        <v>28</v>
      </c>
      <c r="E4290" s="165">
        <f>+Exports!B4293</f>
        <v>17</v>
      </c>
      <c r="F4290" s="165">
        <f>+WEEKDAY(ExportsELAP[[#This Row],[Date Prevailing]],1)</f>
        <v>3</v>
      </c>
      <c r="G4290" s="165">
        <f>+COUNTIFS(ECR_Hours!$K$6:$K$7,ExportsELAP[[#This Row],[Date Prevailing]])</f>
        <v>0</v>
      </c>
      <c r="H4290" s="165">
        <f t="shared" ref="H4290:H4353" si="271">+IF(G4290=1,0,F4290)</f>
        <v>3</v>
      </c>
      <c r="I4290" s="166">
        <f>+Exports!G4293</f>
        <v>22450.553699999993</v>
      </c>
      <c r="J4290" s="166">
        <f>+'ELAP_IPCO-APND'!D4293</f>
        <v>157.06268</v>
      </c>
      <c r="K4290" s="166">
        <f>+(ExportsELAP[[#This Row],[Exports kWh - MPT]]/1000)*ExportsELAP[[#This Row],[EIM Price]]</f>
        <v>3526.1441316059149</v>
      </c>
      <c r="L4290" s="167" t="str">
        <f>+INDEX(ECR_Hours!$I$12:$I$15,MATCH(ExportsELAP[[#This Row],[Date Prevailing]],ECR_Hours!$H$12:$H$15,1))</f>
        <v>S</v>
      </c>
      <c r="M4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1" spans="1:13" x14ac:dyDescent="0.25">
      <c r="A4291" s="164">
        <f>+Exports!A4294</f>
        <v>44740</v>
      </c>
      <c r="B4291" s="165">
        <f t="shared" si="268"/>
        <v>2022</v>
      </c>
      <c r="C4291" s="165">
        <f t="shared" si="269"/>
        <v>6</v>
      </c>
      <c r="D4291" s="165">
        <f t="shared" si="270"/>
        <v>28</v>
      </c>
      <c r="E4291" s="165">
        <f>+Exports!B4294</f>
        <v>18</v>
      </c>
      <c r="F4291" s="165">
        <f>+WEEKDAY(ExportsELAP[[#This Row],[Date Prevailing]],1)</f>
        <v>3</v>
      </c>
      <c r="G4291" s="165">
        <f>+COUNTIFS(ECR_Hours!$K$6:$K$7,ExportsELAP[[#This Row],[Date Prevailing]])</f>
        <v>0</v>
      </c>
      <c r="H4291" s="165">
        <f t="shared" si="271"/>
        <v>3</v>
      </c>
      <c r="I4291" s="166">
        <f>+Exports!G4294</f>
        <v>13929.757100000003</v>
      </c>
      <c r="J4291" s="166">
        <f>+'ELAP_IPCO-APND'!D4294</f>
        <v>156.88910999999999</v>
      </c>
      <c r="K4291" s="166">
        <f>+(ExportsELAP[[#This Row],[Exports kWh - MPT]]/1000)*ExportsELAP[[#This Row],[EIM Price]]</f>
        <v>2185.4271939351815</v>
      </c>
      <c r="L4291" s="167" t="str">
        <f>+INDEX(ECR_Hours!$I$12:$I$15,MATCH(ExportsELAP[[#This Row],[Date Prevailing]],ECR_Hours!$H$12:$H$15,1))</f>
        <v>S</v>
      </c>
      <c r="M4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2" spans="1:13" x14ac:dyDescent="0.25">
      <c r="A4292" s="164">
        <f>+Exports!A4295</f>
        <v>44740</v>
      </c>
      <c r="B4292" s="165">
        <f t="shared" si="268"/>
        <v>2022</v>
      </c>
      <c r="C4292" s="165">
        <f t="shared" si="269"/>
        <v>6</v>
      </c>
      <c r="D4292" s="165">
        <f t="shared" si="270"/>
        <v>28</v>
      </c>
      <c r="E4292" s="165">
        <f>+Exports!B4295</f>
        <v>19</v>
      </c>
      <c r="F4292" s="165">
        <f>+WEEKDAY(ExportsELAP[[#This Row],[Date Prevailing]],1)</f>
        <v>3</v>
      </c>
      <c r="G4292" s="165">
        <f>+COUNTIFS(ECR_Hours!$K$6:$K$7,ExportsELAP[[#This Row],[Date Prevailing]])</f>
        <v>0</v>
      </c>
      <c r="H4292" s="165">
        <f t="shared" si="271"/>
        <v>3</v>
      </c>
      <c r="I4292" s="166">
        <f>+Exports!G4295</f>
        <v>7657.8230999999996</v>
      </c>
      <c r="J4292" s="166">
        <f>+'ELAP_IPCO-APND'!D4295</f>
        <v>132.25988000000001</v>
      </c>
      <c r="K4292" s="166">
        <f>+(ExportsELAP[[#This Row],[Exports kWh - MPT]]/1000)*ExportsELAP[[#This Row],[EIM Price]]</f>
        <v>1012.8227642672281</v>
      </c>
      <c r="L4292" s="167" t="str">
        <f>+INDEX(ECR_Hours!$I$12:$I$15,MATCH(ExportsELAP[[#This Row],[Date Prevailing]],ECR_Hours!$H$12:$H$15,1))</f>
        <v>S</v>
      </c>
      <c r="M4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3" spans="1:13" x14ac:dyDescent="0.25">
      <c r="A4293" s="164">
        <f>+Exports!A4296</f>
        <v>44740</v>
      </c>
      <c r="B4293" s="165">
        <f t="shared" si="268"/>
        <v>2022</v>
      </c>
      <c r="C4293" s="165">
        <f t="shared" si="269"/>
        <v>6</v>
      </c>
      <c r="D4293" s="165">
        <f t="shared" si="270"/>
        <v>28</v>
      </c>
      <c r="E4293" s="165">
        <f>+Exports!B4296</f>
        <v>20</v>
      </c>
      <c r="F4293" s="165">
        <f>+WEEKDAY(ExportsELAP[[#This Row],[Date Prevailing]],1)</f>
        <v>3</v>
      </c>
      <c r="G4293" s="165">
        <f>+COUNTIFS(ECR_Hours!$K$6:$K$7,ExportsELAP[[#This Row],[Date Prevailing]])</f>
        <v>0</v>
      </c>
      <c r="H4293" s="165">
        <f t="shared" si="271"/>
        <v>3</v>
      </c>
      <c r="I4293" s="166">
        <f>+Exports!G4296</f>
        <v>3545.9360999999999</v>
      </c>
      <c r="J4293" s="166">
        <f>+'ELAP_IPCO-APND'!D4296</f>
        <v>124.27348000000001</v>
      </c>
      <c r="K4293" s="166">
        <f>+(ExportsELAP[[#This Row],[Exports kWh - MPT]]/1000)*ExportsELAP[[#This Row],[EIM Price]]</f>
        <v>440.66581900462802</v>
      </c>
      <c r="L4293" s="167" t="str">
        <f>+INDEX(ECR_Hours!$I$12:$I$15,MATCH(ExportsELAP[[#This Row],[Date Prevailing]],ECR_Hours!$H$12:$H$15,1))</f>
        <v>S</v>
      </c>
      <c r="M4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4" spans="1:13" x14ac:dyDescent="0.25">
      <c r="A4294" s="164">
        <f>+Exports!A4297</f>
        <v>44740</v>
      </c>
      <c r="B4294" s="165">
        <f t="shared" si="268"/>
        <v>2022</v>
      </c>
      <c r="C4294" s="165">
        <f t="shared" si="269"/>
        <v>6</v>
      </c>
      <c r="D4294" s="165">
        <f t="shared" si="270"/>
        <v>28</v>
      </c>
      <c r="E4294" s="165">
        <f>+Exports!B4297</f>
        <v>21</v>
      </c>
      <c r="F4294" s="165">
        <f>+WEEKDAY(ExportsELAP[[#This Row],[Date Prevailing]],1)</f>
        <v>3</v>
      </c>
      <c r="G4294" s="165">
        <f>+COUNTIFS(ECR_Hours!$K$6:$K$7,ExportsELAP[[#This Row],[Date Prevailing]])</f>
        <v>0</v>
      </c>
      <c r="H4294" s="165">
        <f t="shared" si="271"/>
        <v>3</v>
      </c>
      <c r="I4294" s="166">
        <f>+Exports!G4297</f>
        <v>909.87149999999997</v>
      </c>
      <c r="J4294" s="166">
        <f>+'ELAP_IPCO-APND'!D4297</f>
        <v>128.27117000000001</v>
      </c>
      <c r="K4294" s="166">
        <f>+(ExportsELAP[[#This Row],[Exports kWh - MPT]]/1000)*ExportsELAP[[#This Row],[EIM Price]]</f>
        <v>116.71028185465501</v>
      </c>
      <c r="L4294" s="167" t="str">
        <f>+INDEX(ECR_Hours!$I$12:$I$15,MATCH(ExportsELAP[[#This Row],[Date Prevailing]],ECR_Hours!$H$12:$H$15,1))</f>
        <v>S</v>
      </c>
      <c r="M4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5" spans="1:13" x14ac:dyDescent="0.25">
      <c r="A4295" s="164">
        <f>+Exports!A4298</f>
        <v>44740</v>
      </c>
      <c r="B4295" s="165">
        <f t="shared" si="268"/>
        <v>2022</v>
      </c>
      <c r="C4295" s="165">
        <f t="shared" si="269"/>
        <v>6</v>
      </c>
      <c r="D4295" s="165">
        <f t="shared" si="270"/>
        <v>28</v>
      </c>
      <c r="E4295" s="165">
        <f>+Exports!B4298</f>
        <v>22</v>
      </c>
      <c r="F4295" s="165">
        <f>+WEEKDAY(ExportsELAP[[#This Row],[Date Prevailing]],1)</f>
        <v>3</v>
      </c>
      <c r="G4295" s="165">
        <f>+COUNTIFS(ECR_Hours!$K$6:$K$7,ExportsELAP[[#This Row],[Date Prevailing]])</f>
        <v>0</v>
      </c>
      <c r="H4295" s="165">
        <f t="shared" si="271"/>
        <v>3</v>
      </c>
      <c r="I4295" s="166">
        <f>+Exports!G4298</f>
        <v>22.7105</v>
      </c>
      <c r="J4295" s="166">
        <f>+'ELAP_IPCO-APND'!D4298</f>
        <v>117.73884</v>
      </c>
      <c r="K4295" s="166">
        <f>+(ExportsELAP[[#This Row],[Exports kWh - MPT]]/1000)*ExportsELAP[[#This Row],[EIM Price]]</f>
        <v>2.6739079258199996</v>
      </c>
      <c r="L4295" s="167" t="str">
        <f>+INDEX(ECR_Hours!$I$12:$I$15,MATCH(ExportsELAP[[#This Row],[Date Prevailing]],ECR_Hours!$H$12:$H$15,1))</f>
        <v>S</v>
      </c>
      <c r="M4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6" spans="1:13" x14ac:dyDescent="0.25">
      <c r="A4296" s="164">
        <f>+Exports!A4299</f>
        <v>44740</v>
      </c>
      <c r="B4296" s="165">
        <f t="shared" si="268"/>
        <v>2022</v>
      </c>
      <c r="C4296" s="165">
        <f t="shared" si="269"/>
        <v>6</v>
      </c>
      <c r="D4296" s="165">
        <f t="shared" si="270"/>
        <v>28</v>
      </c>
      <c r="E4296" s="165">
        <f>+Exports!B4299</f>
        <v>23</v>
      </c>
      <c r="F4296" s="165">
        <f>+WEEKDAY(ExportsELAP[[#This Row],[Date Prevailing]],1)</f>
        <v>3</v>
      </c>
      <c r="G4296" s="165">
        <f>+COUNTIFS(ECR_Hours!$K$6:$K$7,ExportsELAP[[#This Row],[Date Prevailing]])</f>
        <v>0</v>
      </c>
      <c r="H4296" s="165">
        <f t="shared" si="271"/>
        <v>3</v>
      </c>
      <c r="I4296" s="166">
        <f>+Exports!G4299</f>
        <v>5.5215999999999905</v>
      </c>
      <c r="J4296" s="166">
        <f>+'ELAP_IPCO-APND'!D4299</f>
        <v>81.06147</v>
      </c>
      <c r="K4296" s="166">
        <f>+(ExportsELAP[[#This Row],[Exports kWh - MPT]]/1000)*ExportsELAP[[#This Row],[EIM Price]]</f>
        <v>0.44758901275199919</v>
      </c>
      <c r="L4296" s="167" t="str">
        <f>+INDEX(ECR_Hours!$I$12:$I$15,MATCH(ExportsELAP[[#This Row],[Date Prevailing]],ECR_Hours!$H$12:$H$15,1))</f>
        <v>S</v>
      </c>
      <c r="M4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297" spans="1:13" x14ac:dyDescent="0.25">
      <c r="A4297" s="164">
        <f>+Exports!A4300</f>
        <v>44740</v>
      </c>
      <c r="B4297" s="165">
        <f t="shared" si="268"/>
        <v>2022</v>
      </c>
      <c r="C4297" s="165">
        <f t="shared" si="269"/>
        <v>6</v>
      </c>
      <c r="D4297" s="165">
        <f t="shared" si="270"/>
        <v>28</v>
      </c>
      <c r="E4297" s="165">
        <f>+Exports!B4300</f>
        <v>24</v>
      </c>
      <c r="F4297" s="165">
        <f>+WEEKDAY(ExportsELAP[[#This Row],[Date Prevailing]],1)</f>
        <v>3</v>
      </c>
      <c r="G4297" s="165">
        <f>+COUNTIFS(ECR_Hours!$K$6:$K$7,ExportsELAP[[#This Row],[Date Prevailing]])</f>
        <v>0</v>
      </c>
      <c r="H4297" s="165">
        <f t="shared" si="271"/>
        <v>3</v>
      </c>
      <c r="I4297" s="166">
        <f>+Exports!G4300</f>
        <v>5.5507000000000009</v>
      </c>
      <c r="J4297" s="166">
        <f>+'ELAP_IPCO-APND'!D4300</f>
        <v>43.846240000000002</v>
      </c>
      <c r="K4297" s="166">
        <f>+(ExportsELAP[[#This Row],[Exports kWh - MPT]]/1000)*ExportsELAP[[#This Row],[EIM Price]]</f>
        <v>0.24337732436800003</v>
      </c>
      <c r="L4297" s="167" t="str">
        <f>+INDEX(ECR_Hours!$I$12:$I$15,MATCH(ExportsELAP[[#This Row],[Date Prevailing]],ECR_Hours!$H$12:$H$15,1))</f>
        <v>S</v>
      </c>
      <c r="M4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98" spans="1:13" x14ac:dyDescent="0.25">
      <c r="A4298" s="164">
        <f>+Exports!A4301</f>
        <v>44741</v>
      </c>
      <c r="B4298" s="165">
        <f t="shared" si="268"/>
        <v>2022</v>
      </c>
      <c r="C4298" s="165">
        <f t="shared" si="269"/>
        <v>6</v>
      </c>
      <c r="D4298" s="165">
        <f t="shared" si="270"/>
        <v>29</v>
      </c>
      <c r="E4298" s="165">
        <f>+Exports!B4301</f>
        <v>1</v>
      </c>
      <c r="F4298" s="165">
        <f>+WEEKDAY(ExportsELAP[[#This Row],[Date Prevailing]],1)</f>
        <v>4</v>
      </c>
      <c r="G4298" s="165">
        <f>+COUNTIFS(ECR_Hours!$K$6:$K$7,ExportsELAP[[#This Row],[Date Prevailing]])</f>
        <v>0</v>
      </c>
      <c r="H4298" s="165">
        <f t="shared" si="271"/>
        <v>4</v>
      </c>
      <c r="I4298" s="166">
        <f>+Exports!G4301</f>
        <v>15.985799999999999</v>
      </c>
      <c r="J4298" s="166">
        <f>+'ELAP_IPCO-APND'!D4301</f>
        <v>32.660359999999997</v>
      </c>
      <c r="K4298" s="166">
        <f>+(ExportsELAP[[#This Row],[Exports kWh - MPT]]/1000)*ExportsELAP[[#This Row],[EIM Price]]</f>
        <v>0.52210198288799992</v>
      </c>
      <c r="L4298" s="167" t="str">
        <f>+INDEX(ECR_Hours!$I$12:$I$15,MATCH(ExportsELAP[[#This Row],[Date Prevailing]],ECR_Hours!$H$12:$H$15,1))</f>
        <v>S</v>
      </c>
      <c r="M4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299" spans="1:13" x14ac:dyDescent="0.25">
      <c r="A4299" s="164">
        <f>+Exports!A4302</f>
        <v>44741</v>
      </c>
      <c r="B4299" s="165">
        <f t="shared" si="268"/>
        <v>2022</v>
      </c>
      <c r="C4299" s="165">
        <f t="shared" si="269"/>
        <v>6</v>
      </c>
      <c r="D4299" s="165">
        <f t="shared" si="270"/>
        <v>29</v>
      </c>
      <c r="E4299" s="165">
        <f>+Exports!B4302</f>
        <v>2</v>
      </c>
      <c r="F4299" s="165">
        <f>+WEEKDAY(ExportsELAP[[#This Row],[Date Prevailing]],1)</f>
        <v>4</v>
      </c>
      <c r="G4299" s="165">
        <f>+COUNTIFS(ECR_Hours!$K$6:$K$7,ExportsELAP[[#This Row],[Date Prevailing]])</f>
        <v>0</v>
      </c>
      <c r="H4299" s="165">
        <f t="shared" si="271"/>
        <v>4</v>
      </c>
      <c r="I4299" s="166">
        <f>+Exports!G4302</f>
        <v>17.928899999999999</v>
      </c>
      <c r="J4299" s="166">
        <f>+'ELAP_IPCO-APND'!D4302</f>
        <v>8.2290899999999993</v>
      </c>
      <c r="K4299" s="166">
        <f>+(ExportsELAP[[#This Row],[Exports kWh - MPT]]/1000)*ExportsELAP[[#This Row],[EIM Price]]</f>
        <v>0.14753853170099998</v>
      </c>
      <c r="L4299" s="167" t="str">
        <f>+INDEX(ECR_Hours!$I$12:$I$15,MATCH(ExportsELAP[[#This Row],[Date Prevailing]],ECR_Hours!$H$12:$H$15,1))</f>
        <v>S</v>
      </c>
      <c r="M4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0" spans="1:13" x14ac:dyDescent="0.25">
      <c r="A4300" s="164">
        <f>+Exports!A4303</f>
        <v>44741</v>
      </c>
      <c r="B4300" s="165">
        <f t="shared" si="268"/>
        <v>2022</v>
      </c>
      <c r="C4300" s="165">
        <f t="shared" si="269"/>
        <v>6</v>
      </c>
      <c r="D4300" s="165">
        <f t="shared" si="270"/>
        <v>29</v>
      </c>
      <c r="E4300" s="165">
        <f>+Exports!B4303</f>
        <v>3</v>
      </c>
      <c r="F4300" s="165">
        <f>+WEEKDAY(ExportsELAP[[#This Row],[Date Prevailing]],1)</f>
        <v>4</v>
      </c>
      <c r="G4300" s="165">
        <f>+COUNTIFS(ECR_Hours!$K$6:$K$7,ExportsELAP[[#This Row],[Date Prevailing]])</f>
        <v>0</v>
      </c>
      <c r="H4300" s="165">
        <f t="shared" si="271"/>
        <v>4</v>
      </c>
      <c r="I4300" s="166">
        <f>+Exports!G4303</f>
        <v>20.308499999999988</v>
      </c>
      <c r="J4300" s="166">
        <f>+'ELAP_IPCO-APND'!D4303</f>
        <v>2.0106600000000001</v>
      </c>
      <c r="K4300" s="166">
        <f>+(ExportsELAP[[#This Row],[Exports kWh - MPT]]/1000)*ExportsELAP[[#This Row],[EIM Price]]</f>
        <v>4.0833488609999975E-2</v>
      </c>
      <c r="L4300" s="167" t="str">
        <f>+INDEX(ECR_Hours!$I$12:$I$15,MATCH(ExportsELAP[[#This Row],[Date Prevailing]],ECR_Hours!$H$12:$H$15,1))</f>
        <v>S</v>
      </c>
      <c r="M4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1" spans="1:13" x14ac:dyDescent="0.25">
      <c r="A4301" s="164">
        <f>+Exports!A4304</f>
        <v>44741</v>
      </c>
      <c r="B4301" s="165">
        <f t="shared" si="268"/>
        <v>2022</v>
      </c>
      <c r="C4301" s="165">
        <f t="shared" si="269"/>
        <v>6</v>
      </c>
      <c r="D4301" s="165">
        <f t="shared" si="270"/>
        <v>29</v>
      </c>
      <c r="E4301" s="165">
        <f>+Exports!B4304</f>
        <v>4</v>
      </c>
      <c r="F4301" s="165">
        <f>+WEEKDAY(ExportsELAP[[#This Row],[Date Prevailing]],1)</f>
        <v>4</v>
      </c>
      <c r="G4301" s="165">
        <f>+COUNTIFS(ECR_Hours!$K$6:$K$7,ExportsELAP[[#This Row],[Date Prevailing]])</f>
        <v>0</v>
      </c>
      <c r="H4301" s="165">
        <f t="shared" si="271"/>
        <v>4</v>
      </c>
      <c r="I4301" s="166">
        <f>+Exports!G4304</f>
        <v>17.436500000000002</v>
      </c>
      <c r="J4301" s="166">
        <f>+'ELAP_IPCO-APND'!D4304</f>
        <v>-3.0565899999999999</v>
      </c>
      <c r="K4301" s="166">
        <f>+(ExportsELAP[[#This Row],[Exports kWh - MPT]]/1000)*ExportsELAP[[#This Row],[EIM Price]]</f>
        <v>-5.3296231535000002E-2</v>
      </c>
      <c r="L4301" s="167" t="str">
        <f>+INDEX(ECR_Hours!$I$12:$I$15,MATCH(ExportsELAP[[#This Row],[Date Prevailing]],ECR_Hours!$H$12:$H$15,1))</f>
        <v>S</v>
      </c>
      <c r="M4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2" spans="1:13" x14ac:dyDescent="0.25">
      <c r="A4302" s="164">
        <f>+Exports!A4305</f>
        <v>44741</v>
      </c>
      <c r="B4302" s="165">
        <f t="shared" si="268"/>
        <v>2022</v>
      </c>
      <c r="C4302" s="165">
        <f t="shared" si="269"/>
        <v>6</v>
      </c>
      <c r="D4302" s="165">
        <f t="shared" si="270"/>
        <v>29</v>
      </c>
      <c r="E4302" s="165">
        <f>+Exports!B4305</f>
        <v>5</v>
      </c>
      <c r="F4302" s="165">
        <f>+WEEKDAY(ExportsELAP[[#This Row],[Date Prevailing]],1)</f>
        <v>4</v>
      </c>
      <c r="G4302" s="165">
        <f>+COUNTIFS(ECR_Hours!$K$6:$K$7,ExportsELAP[[#This Row],[Date Prevailing]])</f>
        <v>0</v>
      </c>
      <c r="H4302" s="165">
        <f t="shared" si="271"/>
        <v>4</v>
      </c>
      <c r="I4302" s="166">
        <f>+Exports!G4305</f>
        <v>23.484300000000005</v>
      </c>
      <c r="J4302" s="166">
        <f>+'ELAP_IPCO-APND'!D4305</f>
        <v>1.5299999999999999E-3</v>
      </c>
      <c r="K4302" s="166">
        <f>+(ExportsELAP[[#This Row],[Exports kWh - MPT]]/1000)*ExportsELAP[[#This Row],[EIM Price]]</f>
        <v>3.5930979000000001E-5</v>
      </c>
      <c r="L4302" s="167" t="str">
        <f>+INDEX(ECR_Hours!$I$12:$I$15,MATCH(ExportsELAP[[#This Row],[Date Prevailing]],ECR_Hours!$H$12:$H$15,1))</f>
        <v>S</v>
      </c>
      <c r="M4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3" spans="1:13" x14ac:dyDescent="0.25">
      <c r="A4303" s="164">
        <f>+Exports!A4306</f>
        <v>44741</v>
      </c>
      <c r="B4303" s="165">
        <f t="shared" si="268"/>
        <v>2022</v>
      </c>
      <c r="C4303" s="165">
        <f t="shared" si="269"/>
        <v>6</v>
      </c>
      <c r="D4303" s="165">
        <f t="shared" si="270"/>
        <v>29</v>
      </c>
      <c r="E4303" s="165">
        <f>+Exports!B4306</f>
        <v>6</v>
      </c>
      <c r="F4303" s="165">
        <f>+WEEKDAY(ExportsELAP[[#This Row],[Date Prevailing]],1)</f>
        <v>4</v>
      </c>
      <c r="G4303" s="165">
        <f>+COUNTIFS(ECR_Hours!$K$6:$K$7,ExportsELAP[[#This Row],[Date Prevailing]])</f>
        <v>0</v>
      </c>
      <c r="H4303" s="165">
        <f t="shared" si="271"/>
        <v>4</v>
      </c>
      <c r="I4303" s="166">
        <f>+Exports!G4306</f>
        <v>21.304100000000002</v>
      </c>
      <c r="J4303" s="166">
        <f>+'ELAP_IPCO-APND'!D4306</f>
        <v>6.8425000000000002</v>
      </c>
      <c r="K4303" s="166">
        <f>+(ExportsELAP[[#This Row],[Exports kWh - MPT]]/1000)*ExportsELAP[[#This Row],[EIM Price]]</f>
        <v>0.14577330425000001</v>
      </c>
      <c r="L4303" s="167" t="str">
        <f>+INDEX(ECR_Hours!$I$12:$I$15,MATCH(ExportsELAP[[#This Row],[Date Prevailing]],ECR_Hours!$H$12:$H$15,1))</f>
        <v>S</v>
      </c>
      <c r="M4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4" spans="1:13" x14ac:dyDescent="0.25">
      <c r="A4304" s="164">
        <f>+Exports!A4307</f>
        <v>44741</v>
      </c>
      <c r="B4304" s="165">
        <f t="shared" si="268"/>
        <v>2022</v>
      </c>
      <c r="C4304" s="165">
        <f t="shared" si="269"/>
        <v>6</v>
      </c>
      <c r="D4304" s="165">
        <f t="shared" si="270"/>
        <v>29</v>
      </c>
      <c r="E4304" s="165">
        <f>+Exports!B4307</f>
        <v>7</v>
      </c>
      <c r="F4304" s="165">
        <f>+WEEKDAY(ExportsELAP[[#This Row],[Date Prevailing]],1)</f>
        <v>4</v>
      </c>
      <c r="G4304" s="165">
        <f>+COUNTIFS(ECR_Hours!$K$6:$K$7,ExportsELAP[[#This Row],[Date Prevailing]])</f>
        <v>0</v>
      </c>
      <c r="H4304" s="165">
        <f t="shared" si="271"/>
        <v>4</v>
      </c>
      <c r="I4304" s="166">
        <f>+Exports!G4307</f>
        <v>492.3261</v>
      </c>
      <c r="J4304" s="166">
        <f>+'ELAP_IPCO-APND'!D4307</f>
        <v>10.994450000000001</v>
      </c>
      <c r="K4304" s="166">
        <f>+(ExportsELAP[[#This Row],[Exports kWh - MPT]]/1000)*ExportsELAP[[#This Row],[EIM Price]]</f>
        <v>5.4128546901450001</v>
      </c>
      <c r="L4304" s="167" t="str">
        <f>+INDEX(ECR_Hours!$I$12:$I$15,MATCH(ExportsELAP[[#This Row],[Date Prevailing]],ECR_Hours!$H$12:$H$15,1))</f>
        <v>S</v>
      </c>
      <c r="M4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5" spans="1:13" x14ac:dyDescent="0.25">
      <c r="A4305" s="164">
        <f>+Exports!A4308</f>
        <v>44741</v>
      </c>
      <c r="B4305" s="165">
        <f t="shared" si="268"/>
        <v>2022</v>
      </c>
      <c r="C4305" s="165">
        <f t="shared" si="269"/>
        <v>6</v>
      </c>
      <c r="D4305" s="165">
        <f t="shared" si="270"/>
        <v>29</v>
      </c>
      <c r="E4305" s="165">
        <f>+Exports!B4308</f>
        <v>8</v>
      </c>
      <c r="F4305" s="165">
        <f>+WEEKDAY(ExportsELAP[[#This Row],[Date Prevailing]],1)</f>
        <v>4</v>
      </c>
      <c r="G4305" s="165">
        <f>+COUNTIFS(ECR_Hours!$K$6:$K$7,ExportsELAP[[#This Row],[Date Prevailing]])</f>
        <v>0</v>
      </c>
      <c r="H4305" s="165">
        <f t="shared" si="271"/>
        <v>4</v>
      </c>
      <c r="I4305" s="166">
        <f>+Exports!G4308</f>
        <v>3416.4965000000002</v>
      </c>
      <c r="J4305" s="166">
        <f>+'ELAP_IPCO-APND'!D4308</f>
        <v>13.151870000000001</v>
      </c>
      <c r="K4305" s="166">
        <f>+(ExportsELAP[[#This Row],[Exports kWh - MPT]]/1000)*ExportsELAP[[#This Row],[EIM Price]]</f>
        <v>44.933317823455006</v>
      </c>
      <c r="L4305" s="167" t="str">
        <f>+INDEX(ECR_Hours!$I$12:$I$15,MATCH(ExportsELAP[[#This Row],[Date Prevailing]],ECR_Hours!$H$12:$H$15,1))</f>
        <v>S</v>
      </c>
      <c r="M4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6" spans="1:13" x14ac:dyDescent="0.25">
      <c r="A4306" s="164">
        <f>+Exports!A4309</f>
        <v>44741</v>
      </c>
      <c r="B4306" s="165">
        <f t="shared" si="268"/>
        <v>2022</v>
      </c>
      <c r="C4306" s="165">
        <f t="shared" si="269"/>
        <v>6</v>
      </c>
      <c r="D4306" s="165">
        <f t="shared" si="270"/>
        <v>29</v>
      </c>
      <c r="E4306" s="165">
        <f>+Exports!B4309</f>
        <v>9</v>
      </c>
      <c r="F4306" s="165">
        <f>+WEEKDAY(ExportsELAP[[#This Row],[Date Prevailing]],1)</f>
        <v>4</v>
      </c>
      <c r="G4306" s="165">
        <f>+COUNTIFS(ECR_Hours!$K$6:$K$7,ExportsELAP[[#This Row],[Date Prevailing]])</f>
        <v>0</v>
      </c>
      <c r="H4306" s="165">
        <f t="shared" si="271"/>
        <v>4</v>
      </c>
      <c r="I4306" s="166">
        <f>+Exports!G4309</f>
        <v>10141.222300000001</v>
      </c>
      <c r="J4306" s="166">
        <f>+'ELAP_IPCO-APND'!D4309</f>
        <v>24.897040000000001</v>
      </c>
      <c r="K4306" s="166">
        <f>+(ExportsELAP[[#This Row],[Exports kWh - MPT]]/1000)*ExportsELAP[[#This Row],[EIM Price]]</f>
        <v>252.48641725199204</v>
      </c>
      <c r="L4306" s="167" t="str">
        <f>+INDEX(ECR_Hours!$I$12:$I$15,MATCH(ExportsELAP[[#This Row],[Date Prevailing]],ECR_Hours!$H$12:$H$15,1))</f>
        <v>S</v>
      </c>
      <c r="M4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7" spans="1:13" x14ac:dyDescent="0.25">
      <c r="A4307" s="164">
        <f>+Exports!A4310</f>
        <v>44741</v>
      </c>
      <c r="B4307" s="165">
        <f t="shared" si="268"/>
        <v>2022</v>
      </c>
      <c r="C4307" s="165">
        <f t="shared" si="269"/>
        <v>6</v>
      </c>
      <c r="D4307" s="165">
        <f t="shared" si="270"/>
        <v>29</v>
      </c>
      <c r="E4307" s="165">
        <f>+Exports!B4310</f>
        <v>10</v>
      </c>
      <c r="F4307" s="165">
        <f>+WEEKDAY(ExportsELAP[[#This Row],[Date Prevailing]],1)</f>
        <v>4</v>
      </c>
      <c r="G4307" s="165">
        <f>+COUNTIFS(ECR_Hours!$K$6:$K$7,ExportsELAP[[#This Row],[Date Prevailing]])</f>
        <v>0</v>
      </c>
      <c r="H4307" s="165">
        <f t="shared" si="271"/>
        <v>4</v>
      </c>
      <c r="I4307" s="166">
        <f>+Exports!G4310</f>
        <v>21501.088700000004</v>
      </c>
      <c r="J4307" s="166">
        <f>+'ELAP_IPCO-APND'!D4310</f>
        <v>41.512369999999997</v>
      </c>
      <c r="K4307" s="166">
        <f>+(ExportsELAP[[#This Row],[Exports kWh - MPT]]/1000)*ExportsELAP[[#This Row],[EIM Price]]</f>
        <v>892.56114951721906</v>
      </c>
      <c r="L4307" s="167" t="str">
        <f>+INDEX(ECR_Hours!$I$12:$I$15,MATCH(ExportsELAP[[#This Row],[Date Prevailing]],ECR_Hours!$H$12:$H$15,1))</f>
        <v>S</v>
      </c>
      <c r="M4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8" spans="1:13" x14ac:dyDescent="0.25">
      <c r="A4308" s="164">
        <f>+Exports!A4311</f>
        <v>44741</v>
      </c>
      <c r="B4308" s="165">
        <f t="shared" si="268"/>
        <v>2022</v>
      </c>
      <c r="C4308" s="165">
        <f t="shared" si="269"/>
        <v>6</v>
      </c>
      <c r="D4308" s="165">
        <f t="shared" si="270"/>
        <v>29</v>
      </c>
      <c r="E4308" s="165">
        <f>+Exports!B4311</f>
        <v>11</v>
      </c>
      <c r="F4308" s="165">
        <f>+WEEKDAY(ExportsELAP[[#This Row],[Date Prevailing]],1)</f>
        <v>4</v>
      </c>
      <c r="G4308" s="165">
        <f>+COUNTIFS(ECR_Hours!$K$6:$K$7,ExportsELAP[[#This Row],[Date Prevailing]])</f>
        <v>0</v>
      </c>
      <c r="H4308" s="165">
        <f t="shared" si="271"/>
        <v>4</v>
      </c>
      <c r="I4308" s="166">
        <f>+Exports!G4311</f>
        <v>32071.813099999999</v>
      </c>
      <c r="J4308" s="166">
        <f>+'ELAP_IPCO-APND'!D4311</f>
        <v>44.778880000000001</v>
      </c>
      <c r="K4308" s="166">
        <f>+(ExportsELAP[[#This Row],[Exports kWh - MPT]]/1000)*ExportsELAP[[#This Row],[EIM Price]]</f>
        <v>1436.1398701873279</v>
      </c>
      <c r="L4308" s="167" t="str">
        <f>+INDEX(ECR_Hours!$I$12:$I$15,MATCH(ExportsELAP[[#This Row],[Date Prevailing]],ECR_Hours!$H$12:$H$15,1))</f>
        <v>S</v>
      </c>
      <c r="M4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09" spans="1:13" x14ac:dyDescent="0.25">
      <c r="A4309" s="164">
        <f>+Exports!A4312</f>
        <v>44741</v>
      </c>
      <c r="B4309" s="165">
        <f t="shared" si="268"/>
        <v>2022</v>
      </c>
      <c r="C4309" s="165">
        <f t="shared" si="269"/>
        <v>6</v>
      </c>
      <c r="D4309" s="165">
        <f t="shared" si="270"/>
        <v>29</v>
      </c>
      <c r="E4309" s="165">
        <f>+Exports!B4312</f>
        <v>12</v>
      </c>
      <c r="F4309" s="165">
        <f>+WEEKDAY(ExportsELAP[[#This Row],[Date Prevailing]],1)</f>
        <v>4</v>
      </c>
      <c r="G4309" s="165">
        <f>+COUNTIFS(ECR_Hours!$K$6:$K$7,ExportsELAP[[#This Row],[Date Prevailing]])</f>
        <v>0</v>
      </c>
      <c r="H4309" s="165">
        <f t="shared" si="271"/>
        <v>4</v>
      </c>
      <c r="I4309" s="166">
        <f>+Exports!G4312</f>
        <v>39003.976299999988</v>
      </c>
      <c r="J4309" s="166">
        <f>+'ELAP_IPCO-APND'!D4312</f>
        <v>38.326419999999999</v>
      </c>
      <c r="K4309" s="166">
        <f>+(ExportsELAP[[#This Row],[Exports kWh - MPT]]/1000)*ExportsELAP[[#This Row],[EIM Price]]</f>
        <v>1494.8827773438456</v>
      </c>
      <c r="L4309" s="167" t="str">
        <f>+INDEX(ECR_Hours!$I$12:$I$15,MATCH(ExportsELAP[[#This Row],[Date Prevailing]],ECR_Hours!$H$12:$H$15,1))</f>
        <v>S</v>
      </c>
      <c r="M4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0" spans="1:13" x14ac:dyDescent="0.25">
      <c r="A4310" s="164">
        <f>+Exports!A4313</f>
        <v>44741</v>
      </c>
      <c r="B4310" s="165">
        <f t="shared" si="268"/>
        <v>2022</v>
      </c>
      <c r="C4310" s="165">
        <f t="shared" si="269"/>
        <v>6</v>
      </c>
      <c r="D4310" s="165">
        <f t="shared" si="270"/>
        <v>29</v>
      </c>
      <c r="E4310" s="165">
        <f>+Exports!B4313</f>
        <v>13</v>
      </c>
      <c r="F4310" s="165">
        <f>+WEEKDAY(ExportsELAP[[#This Row],[Date Prevailing]],1)</f>
        <v>4</v>
      </c>
      <c r="G4310" s="165">
        <f>+COUNTIFS(ECR_Hours!$K$6:$K$7,ExportsELAP[[#This Row],[Date Prevailing]])</f>
        <v>0</v>
      </c>
      <c r="H4310" s="165">
        <f t="shared" si="271"/>
        <v>4</v>
      </c>
      <c r="I4310" s="166">
        <f>+Exports!G4313</f>
        <v>44682.309099999999</v>
      </c>
      <c r="J4310" s="166">
        <f>+'ELAP_IPCO-APND'!D4313</f>
        <v>40.539279999999998</v>
      </c>
      <c r="K4310" s="166">
        <f>+(ExportsELAP[[#This Row],[Exports kWh - MPT]]/1000)*ExportsELAP[[#This Row],[EIM Price]]</f>
        <v>1811.3886396514479</v>
      </c>
      <c r="L4310" s="167" t="str">
        <f>+INDEX(ECR_Hours!$I$12:$I$15,MATCH(ExportsELAP[[#This Row],[Date Prevailing]],ECR_Hours!$H$12:$H$15,1))</f>
        <v>S</v>
      </c>
      <c r="M4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1" spans="1:13" x14ac:dyDescent="0.25">
      <c r="A4311" s="164">
        <f>+Exports!A4314</f>
        <v>44741</v>
      </c>
      <c r="B4311" s="165">
        <f t="shared" si="268"/>
        <v>2022</v>
      </c>
      <c r="C4311" s="165">
        <f t="shared" si="269"/>
        <v>6</v>
      </c>
      <c r="D4311" s="165">
        <f t="shared" si="270"/>
        <v>29</v>
      </c>
      <c r="E4311" s="165">
        <f>+Exports!B4314</f>
        <v>14</v>
      </c>
      <c r="F4311" s="165">
        <f>+WEEKDAY(ExportsELAP[[#This Row],[Date Prevailing]],1)</f>
        <v>4</v>
      </c>
      <c r="G4311" s="165">
        <f>+COUNTIFS(ECR_Hours!$K$6:$K$7,ExportsELAP[[#This Row],[Date Prevailing]])</f>
        <v>0</v>
      </c>
      <c r="H4311" s="165">
        <f t="shared" si="271"/>
        <v>4</v>
      </c>
      <c r="I4311" s="166">
        <f>+Exports!G4314</f>
        <v>46410.457799999996</v>
      </c>
      <c r="J4311" s="166">
        <f>+'ELAP_IPCO-APND'!D4314</f>
        <v>35.833109999999998</v>
      </c>
      <c r="K4311" s="166">
        <f>+(ExportsELAP[[#This Row],[Exports kWh - MPT]]/1000)*ExportsELAP[[#This Row],[EIM Price]]</f>
        <v>1663.0310394977578</v>
      </c>
      <c r="L4311" s="167" t="str">
        <f>+INDEX(ECR_Hours!$I$12:$I$15,MATCH(ExportsELAP[[#This Row],[Date Prevailing]],ECR_Hours!$H$12:$H$15,1))</f>
        <v>S</v>
      </c>
      <c r="M4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2" spans="1:13" x14ac:dyDescent="0.25">
      <c r="A4312" s="164">
        <f>+Exports!A4315</f>
        <v>44741</v>
      </c>
      <c r="B4312" s="165">
        <f t="shared" si="268"/>
        <v>2022</v>
      </c>
      <c r="C4312" s="165">
        <f t="shared" si="269"/>
        <v>6</v>
      </c>
      <c r="D4312" s="165">
        <f t="shared" si="270"/>
        <v>29</v>
      </c>
      <c r="E4312" s="165">
        <f>+Exports!B4315</f>
        <v>15</v>
      </c>
      <c r="F4312" s="165">
        <f>+WEEKDAY(ExportsELAP[[#This Row],[Date Prevailing]],1)</f>
        <v>4</v>
      </c>
      <c r="G4312" s="165">
        <f>+COUNTIFS(ECR_Hours!$K$6:$K$7,ExportsELAP[[#This Row],[Date Prevailing]])</f>
        <v>0</v>
      </c>
      <c r="H4312" s="165">
        <f t="shared" si="271"/>
        <v>4</v>
      </c>
      <c r="I4312" s="166">
        <f>+Exports!G4315</f>
        <v>45741.528800000007</v>
      </c>
      <c r="J4312" s="166">
        <f>+'ELAP_IPCO-APND'!D4315</f>
        <v>36.855170000000001</v>
      </c>
      <c r="K4312" s="166">
        <f>+(ExportsELAP[[#This Row],[Exports kWh - MPT]]/1000)*ExportsELAP[[#This Row],[EIM Price]]</f>
        <v>1685.8118199838962</v>
      </c>
      <c r="L4312" s="167" t="str">
        <f>+INDEX(ECR_Hours!$I$12:$I$15,MATCH(ExportsELAP[[#This Row],[Date Prevailing]],ECR_Hours!$H$12:$H$15,1))</f>
        <v>S</v>
      </c>
      <c r="M4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13" spans="1:13" x14ac:dyDescent="0.25">
      <c r="A4313" s="164">
        <f>+Exports!A4316</f>
        <v>44741</v>
      </c>
      <c r="B4313" s="165">
        <f t="shared" si="268"/>
        <v>2022</v>
      </c>
      <c r="C4313" s="165">
        <f t="shared" si="269"/>
        <v>6</v>
      </c>
      <c r="D4313" s="165">
        <f t="shared" si="270"/>
        <v>29</v>
      </c>
      <c r="E4313" s="165">
        <f>+Exports!B4316</f>
        <v>16</v>
      </c>
      <c r="F4313" s="165">
        <f>+WEEKDAY(ExportsELAP[[#This Row],[Date Prevailing]],1)</f>
        <v>4</v>
      </c>
      <c r="G4313" s="165">
        <f>+COUNTIFS(ECR_Hours!$K$6:$K$7,ExportsELAP[[#This Row],[Date Prevailing]])</f>
        <v>0</v>
      </c>
      <c r="H4313" s="165">
        <f t="shared" si="271"/>
        <v>4</v>
      </c>
      <c r="I4313" s="166">
        <f>+Exports!G4316</f>
        <v>40800.610099999998</v>
      </c>
      <c r="J4313" s="166">
        <f>+'ELAP_IPCO-APND'!D4316</f>
        <v>32.794429999999998</v>
      </c>
      <c r="K4313" s="166">
        <f>+(ExportsELAP[[#This Row],[Exports kWh - MPT]]/1000)*ExportsELAP[[#This Row],[EIM Price]]</f>
        <v>1338.032751881743</v>
      </c>
      <c r="L4313" s="167" t="str">
        <f>+INDEX(ECR_Hours!$I$12:$I$15,MATCH(ExportsELAP[[#This Row],[Date Prevailing]],ECR_Hours!$H$12:$H$15,1))</f>
        <v>S</v>
      </c>
      <c r="M4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4" spans="1:13" x14ac:dyDescent="0.25">
      <c r="A4314" s="164">
        <f>+Exports!A4317</f>
        <v>44741</v>
      </c>
      <c r="B4314" s="165">
        <f t="shared" si="268"/>
        <v>2022</v>
      </c>
      <c r="C4314" s="165">
        <f t="shared" si="269"/>
        <v>6</v>
      </c>
      <c r="D4314" s="165">
        <f t="shared" si="270"/>
        <v>29</v>
      </c>
      <c r="E4314" s="165">
        <f>+Exports!B4317</f>
        <v>17</v>
      </c>
      <c r="F4314" s="165">
        <f>+WEEKDAY(ExportsELAP[[#This Row],[Date Prevailing]],1)</f>
        <v>4</v>
      </c>
      <c r="G4314" s="165">
        <f>+COUNTIFS(ECR_Hours!$K$6:$K$7,ExportsELAP[[#This Row],[Date Prevailing]])</f>
        <v>0</v>
      </c>
      <c r="H4314" s="165">
        <f t="shared" si="271"/>
        <v>4</v>
      </c>
      <c r="I4314" s="166">
        <f>+Exports!G4317</f>
        <v>32822.385900000001</v>
      </c>
      <c r="J4314" s="166">
        <f>+'ELAP_IPCO-APND'!D4317</f>
        <v>21.081859999999999</v>
      </c>
      <c r="K4314" s="166">
        <f>+(ExportsELAP[[#This Row],[Exports kWh - MPT]]/1000)*ExportsELAP[[#This Row],[EIM Price]]</f>
        <v>691.956944409774</v>
      </c>
      <c r="L4314" s="167" t="str">
        <f>+INDEX(ECR_Hours!$I$12:$I$15,MATCH(ExportsELAP[[#This Row],[Date Prevailing]],ECR_Hours!$H$12:$H$15,1))</f>
        <v>S</v>
      </c>
      <c r="M4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5" spans="1:13" x14ac:dyDescent="0.25">
      <c r="A4315" s="164">
        <f>+Exports!A4318</f>
        <v>44741</v>
      </c>
      <c r="B4315" s="165">
        <f t="shared" si="268"/>
        <v>2022</v>
      </c>
      <c r="C4315" s="165">
        <f t="shared" si="269"/>
        <v>6</v>
      </c>
      <c r="D4315" s="165">
        <f t="shared" si="270"/>
        <v>29</v>
      </c>
      <c r="E4315" s="165">
        <f>+Exports!B4318</f>
        <v>18</v>
      </c>
      <c r="F4315" s="165">
        <f>+WEEKDAY(ExportsELAP[[#This Row],[Date Prevailing]],1)</f>
        <v>4</v>
      </c>
      <c r="G4315" s="165">
        <f>+COUNTIFS(ECR_Hours!$K$6:$K$7,ExportsELAP[[#This Row],[Date Prevailing]])</f>
        <v>0</v>
      </c>
      <c r="H4315" s="165">
        <f t="shared" si="271"/>
        <v>4</v>
      </c>
      <c r="I4315" s="166">
        <f>+Exports!G4318</f>
        <v>22817.46929999999</v>
      </c>
      <c r="J4315" s="166">
        <f>+'ELAP_IPCO-APND'!D4318</f>
        <v>47.523960000000002</v>
      </c>
      <c r="K4315" s="166">
        <f>+(ExportsELAP[[#This Row],[Exports kWh - MPT]]/1000)*ExportsELAP[[#This Row],[EIM Price]]</f>
        <v>1084.3764983144274</v>
      </c>
      <c r="L4315" s="167" t="str">
        <f>+INDEX(ECR_Hours!$I$12:$I$15,MATCH(ExportsELAP[[#This Row],[Date Prevailing]],ECR_Hours!$H$12:$H$15,1))</f>
        <v>S</v>
      </c>
      <c r="M4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6" spans="1:13" x14ac:dyDescent="0.25">
      <c r="A4316" s="164">
        <f>+Exports!A4319</f>
        <v>44741</v>
      </c>
      <c r="B4316" s="165">
        <f t="shared" si="268"/>
        <v>2022</v>
      </c>
      <c r="C4316" s="165">
        <f t="shared" si="269"/>
        <v>6</v>
      </c>
      <c r="D4316" s="165">
        <f t="shared" si="270"/>
        <v>29</v>
      </c>
      <c r="E4316" s="165">
        <f>+Exports!B4319</f>
        <v>19</v>
      </c>
      <c r="F4316" s="165">
        <f>+WEEKDAY(ExportsELAP[[#This Row],[Date Prevailing]],1)</f>
        <v>4</v>
      </c>
      <c r="G4316" s="165">
        <f>+COUNTIFS(ECR_Hours!$K$6:$K$7,ExportsELAP[[#This Row],[Date Prevailing]])</f>
        <v>0</v>
      </c>
      <c r="H4316" s="165">
        <f t="shared" si="271"/>
        <v>4</v>
      </c>
      <c r="I4316" s="166">
        <f>+Exports!G4319</f>
        <v>13285.294300000001</v>
      </c>
      <c r="J4316" s="166">
        <f>+'ELAP_IPCO-APND'!D4319</f>
        <v>47.034469999999999</v>
      </c>
      <c r="K4316" s="166">
        <f>+(ExportsELAP[[#This Row],[Exports kWh - MPT]]/1000)*ExportsELAP[[#This Row],[EIM Price]]</f>
        <v>624.86677619452109</v>
      </c>
      <c r="L4316" s="167" t="str">
        <f>+INDEX(ECR_Hours!$I$12:$I$15,MATCH(ExportsELAP[[#This Row],[Date Prevailing]],ECR_Hours!$H$12:$H$15,1))</f>
        <v>S</v>
      </c>
      <c r="M4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7" spans="1:13" x14ac:dyDescent="0.25">
      <c r="A4317" s="164">
        <f>+Exports!A4320</f>
        <v>44741</v>
      </c>
      <c r="B4317" s="165">
        <f t="shared" si="268"/>
        <v>2022</v>
      </c>
      <c r="C4317" s="165">
        <f t="shared" si="269"/>
        <v>6</v>
      </c>
      <c r="D4317" s="165">
        <f t="shared" si="270"/>
        <v>29</v>
      </c>
      <c r="E4317" s="165">
        <f>+Exports!B4320</f>
        <v>20</v>
      </c>
      <c r="F4317" s="165">
        <f>+WEEKDAY(ExportsELAP[[#This Row],[Date Prevailing]],1)</f>
        <v>4</v>
      </c>
      <c r="G4317" s="165">
        <f>+COUNTIFS(ECR_Hours!$K$6:$K$7,ExportsELAP[[#This Row],[Date Prevailing]])</f>
        <v>0</v>
      </c>
      <c r="H4317" s="165">
        <f t="shared" si="271"/>
        <v>4</v>
      </c>
      <c r="I4317" s="166">
        <f>+Exports!G4320</f>
        <v>6525.1912000000002</v>
      </c>
      <c r="J4317" s="166">
        <f>+'ELAP_IPCO-APND'!D4320</f>
        <v>24.885159999999999</v>
      </c>
      <c r="K4317" s="166">
        <f>+(ExportsELAP[[#This Row],[Exports kWh - MPT]]/1000)*ExportsELAP[[#This Row],[EIM Price]]</f>
        <v>162.380427042592</v>
      </c>
      <c r="L4317" s="167" t="str">
        <f>+INDEX(ECR_Hours!$I$12:$I$15,MATCH(ExportsELAP[[#This Row],[Date Prevailing]],ECR_Hours!$H$12:$H$15,1))</f>
        <v>S</v>
      </c>
      <c r="M4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8" spans="1:13" x14ac:dyDescent="0.25">
      <c r="A4318" s="164">
        <f>+Exports!A4321</f>
        <v>44741</v>
      </c>
      <c r="B4318" s="165">
        <f t="shared" si="268"/>
        <v>2022</v>
      </c>
      <c r="C4318" s="165">
        <f t="shared" si="269"/>
        <v>6</v>
      </c>
      <c r="D4318" s="165">
        <f t="shared" si="270"/>
        <v>29</v>
      </c>
      <c r="E4318" s="165">
        <f>+Exports!B4321</f>
        <v>21</v>
      </c>
      <c r="F4318" s="165">
        <f>+WEEKDAY(ExportsELAP[[#This Row],[Date Prevailing]],1)</f>
        <v>4</v>
      </c>
      <c r="G4318" s="165">
        <f>+COUNTIFS(ECR_Hours!$K$6:$K$7,ExportsELAP[[#This Row],[Date Prevailing]])</f>
        <v>0</v>
      </c>
      <c r="H4318" s="165">
        <f t="shared" si="271"/>
        <v>4</v>
      </c>
      <c r="I4318" s="166">
        <f>+Exports!G4321</f>
        <v>2394.3991000000001</v>
      </c>
      <c r="J4318" s="166">
        <f>+'ELAP_IPCO-APND'!D4321</f>
        <v>32.526820000000001</v>
      </c>
      <c r="K4318" s="166">
        <f>+(ExportsELAP[[#This Row],[Exports kWh - MPT]]/1000)*ExportsELAP[[#This Row],[EIM Price]]</f>
        <v>77.882188533862006</v>
      </c>
      <c r="L4318" s="167" t="str">
        <f>+INDEX(ECR_Hours!$I$12:$I$15,MATCH(ExportsELAP[[#This Row],[Date Prevailing]],ECR_Hours!$H$12:$H$15,1))</f>
        <v>S</v>
      </c>
      <c r="M4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19" spans="1:13" x14ac:dyDescent="0.25">
      <c r="A4319" s="164">
        <f>+Exports!A4322</f>
        <v>44741</v>
      </c>
      <c r="B4319" s="165">
        <f t="shared" si="268"/>
        <v>2022</v>
      </c>
      <c r="C4319" s="165">
        <f t="shared" si="269"/>
        <v>6</v>
      </c>
      <c r="D4319" s="165">
        <f t="shared" si="270"/>
        <v>29</v>
      </c>
      <c r="E4319" s="165">
        <f>+Exports!B4322</f>
        <v>22</v>
      </c>
      <c r="F4319" s="165">
        <f>+WEEKDAY(ExportsELAP[[#This Row],[Date Prevailing]],1)</f>
        <v>4</v>
      </c>
      <c r="G4319" s="165">
        <f>+COUNTIFS(ECR_Hours!$K$6:$K$7,ExportsELAP[[#This Row],[Date Prevailing]])</f>
        <v>0</v>
      </c>
      <c r="H4319" s="165">
        <f t="shared" si="271"/>
        <v>4</v>
      </c>
      <c r="I4319" s="166">
        <f>+Exports!G4322</f>
        <v>87.459699999999998</v>
      </c>
      <c r="J4319" s="166">
        <f>+'ELAP_IPCO-APND'!D4322</f>
        <v>50.400889999999997</v>
      </c>
      <c r="K4319" s="166">
        <f>+(ExportsELAP[[#This Row],[Exports kWh - MPT]]/1000)*ExportsELAP[[#This Row],[EIM Price]]</f>
        <v>4.4080467191329999</v>
      </c>
      <c r="L4319" s="167" t="str">
        <f>+INDEX(ECR_Hours!$I$12:$I$15,MATCH(ExportsELAP[[#This Row],[Date Prevailing]],ECR_Hours!$H$12:$H$15,1))</f>
        <v>S</v>
      </c>
      <c r="M4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20" spans="1:13" x14ac:dyDescent="0.25">
      <c r="A4320" s="164">
        <f>+Exports!A4323</f>
        <v>44741</v>
      </c>
      <c r="B4320" s="165">
        <f t="shared" si="268"/>
        <v>2022</v>
      </c>
      <c r="C4320" s="165">
        <f t="shared" si="269"/>
        <v>6</v>
      </c>
      <c r="D4320" s="165">
        <f t="shared" si="270"/>
        <v>29</v>
      </c>
      <c r="E4320" s="165">
        <f>+Exports!B4323</f>
        <v>23</v>
      </c>
      <c r="F4320" s="165">
        <f>+WEEKDAY(ExportsELAP[[#This Row],[Date Prevailing]],1)</f>
        <v>4</v>
      </c>
      <c r="G4320" s="165">
        <f>+COUNTIFS(ECR_Hours!$K$6:$K$7,ExportsELAP[[#This Row],[Date Prevailing]])</f>
        <v>0</v>
      </c>
      <c r="H4320" s="165">
        <f t="shared" si="271"/>
        <v>4</v>
      </c>
      <c r="I4320" s="166">
        <f>+Exports!G4323</f>
        <v>6.7534000000000001</v>
      </c>
      <c r="J4320" s="166">
        <f>+'ELAP_IPCO-APND'!D4323</f>
        <v>36.297809999999998</v>
      </c>
      <c r="K4320" s="166">
        <f>+(ExportsELAP[[#This Row],[Exports kWh - MPT]]/1000)*ExportsELAP[[#This Row],[EIM Price]]</f>
        <v>0.24513363005399999</v>
      </c>
      <c r="L4320" s="167" t="str">
        <f>+INDEX(ECR_Hours!$I$12:$I$15,MATCH(ExportsELAP[[#This Row],[Date Prevailing]],ECR_Hours!$H$12:$H$15,1))</f>
        <v>S</v>
      </c>
      <c r="M4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21" spans="1:13" x14ac:dyDescent="0.25">
      <c r="A4321" s="164">
        <f>+Exports!A4324</f>
        <v>44741</v>
      </c>
      <c r="B4321" s="165">
        <f t="shared" si="268"/>
        <v>2022</v>
      </c>
      <c r="C4321" s="165">
        <f t="shared" si="269"/>
        <v>6</v>
      </c>
      <c r="D4321" s="165">
        <f t="shared" si="270"/>
        <v>29</v>
      </c>
      <c r="E4321" s="165">
        <f>+Exports!B4324</f>
        <v>24</v>
      </c>
      <c r="F4321" s="165">
        <f>+WEEKDAY(ExportsELAP[[#This Row],[Date Prevailing]],1)</f>
        <v>4</v>
      </c>
      <c r="G4321" s="165">
        <f>+COUNTIFS(ECR_Hours!$K$6:$K$7,ExportsELAP[[#This Row],[Date Prevailing]])</f>
        <v>0</v>
      </c>
      <c r="H4321" s="165">
        <f t="shared" si="271"/>
        <v>4</v>
      </c>
      <c r="I4321" s="166">
        <f>+Exports!G4324</f>
        <v>8.7968000000000011</v>
      </c>
      <c r="J4321" s="166">
        <f>+'ELAP_IPCO-APND'!D4324</f>
        <v>29.46594</v>
      </c>
      <c r="K4321" s="166">
        <f>+(ExportsELAP[[#This Row],[Exports kWh - MPT]]/1000)*ExportsELAP[[#This Row],[EIM Price]]</f>
        <v>0.25920598099199998</v>
      </c>
      <c r="L4321" s="167" t="str">
        <f>+INDEX(ECR_Hours!$I$12:$I$15,MATCH(ExportsELAP[[#This Row],[Date Prevailing]],ECR_Hours!$H$12:$H$15,1))</f>
        <v>S</v>
      </c>
      <c r="M4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2" spans="1:13" x14ac:dyDescent="0.25">
      <c r="A4322" s="164">
        <f>+Exports!A4325</f>
        <v>44742</v>
      </c>
      <c r="B4322" s="165">
        <f t="shared" si="268"/>
        <v>2022</v>
      </c>
      <c r="C4322" s="165">
        <f t="shared" si="269"/>
        <v>6</v>
      </c>
      <c r="D4322" s="165">
        <f t="shared" si="270"/>
        <v>30</v>
      </c>
      <c r="E4322" s="165">
        <f>+Exports!B4325</f>
        <v>1</v>
      </c>
      <c r="F4322" s="165">
        <f>+WEEKDAY(ExportsELAP[[#This Row],[Date Prevailing]],1)</f>
        <v>5</v>
      </c>
      <c r="G4322" s="165">
        <f>+COUNTIFS(ECR_Hours!$K$6:$K$7,ExportsELAP[[#This Row],[Date Prevailing]])</f>
        <v>0</v>
      </c>
      <c r="H4322" s="165">
        <f t="shared" si="271"/>
        <v>5</v>
      </c>
      <c r="I4322" s="166">
        <f>+Exports!G4325</f>
        <v>7.7458</v>
      </c>
      <c r="J4322" s="166">
        <f>+'ELAP_IPCO-APND'!D4325</f>
        <v>24.882149999999999</v>
      </c>
      <c r="K4322" s="166">
        <f>+(ExportsELAP[[#This Row],[Exports kWh - MPT]]/1000)*ExportsELAP[[#This Row],[EIM Price]]</f>
        <v>0.19273215747</v>
      </c>
      <c r="L4322" s="167" t="str">
        <f>+INDEX(ECR_Hours!$I$12:$I$15,MATCH(ExportsELAP[[#This Row],[Date Prevailing]],ECR_Hours!$H$12:$H$15,1))</f>
        <v>S</v>
      </c>
      <c r="M4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3" spans="1:13" x14ac:dyDescent="0.25">
      <c r="A4323" s="164">
        <f>+Exports!A4326</f>
        <v>44742</v>
      </c>
      <c r="B4323" s="165">
        <f t="shared" si="268"/>
        <v>2022</v>
      </c>
      <c r="C4323" s="165">
        <f t="shared" si="269"/>
        <v>6</v>
      </c>
      <c r="D4323" s="165">
        <f t="shared" si="270"/>
        <v>30</v>
      </c>
      <c r="E4323" s="165">
        <f>+Exports!B4326</f>
        <v>2</v>
      </c>
      <c r="F4323" s="165">
        <f>+WEEKDAY(ExportsELAP[[#This Row],[Date Prevailing]],1)</f>
        <v>5</v>
      </c>
      <c r="G4323" s="165">
        <f>+COUNTIFS(ECR_Hours!$K$6:$K$7,ExportsELAP[[#This Row],[Date Prevailing]])</f>
        <v>0</v>
      </c>
      <c r="H4323" s="165">
        <f t="shared" si="271"/>
        <v>5</v>
      </c>
      <c r="I4323" s="166">
        <f>+Exports!G4326</f>
        <v>8.2431999999999999</v>
      </c>
      <c r="J4323" s="166">
        <f>+'ELAP_IPCO-APND'!D4326</f>
        <v>24.414650000000002</v>
      </c>
      <c r="K4323" s="166">
        <f>+(ExportsELAP[[#This Row],[Exports kWh - MPT]]/1000)*ExportsELAP[[#This Row],[EIM Price]]</f>
        <v>0.20125484288000001</v>
      </c>
      <c r="L4323" s="167" t="str">
        <f>+INDEX(ECR_Hours!$I$12:$I$15,MATCH(ExportsELAP[[#This Row],[Date Prevailing]],ECR_Hours!$H$12:$H$15,1))</f>
        <v>S</v>
      </c>
      <c r="M4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4" spans="1:13" x14ac:dyDescent="0.25">
      <c r="A4324" s="164">
        <f>+Exports!A4327</f>
        <v>44742</v>
      </c>
      <c r="B4324" s="165">
        <f t="shared" si="268"/>
        <v>2022</v>
      </c>
      <c r="C4324" s="165">
        <f t="shared" si="269"/>
        <v>6</v>
      </c>
      <c r="D4324" s="165">
        <f t="shared" si="270"/>
        <v>30</v>
      </c>
      <c r="E4324" s="165">
        <f>+Exports!B4327</f>
        <v>3</v>
      </c>
      <c r="F4324" s="165">
        <f>+WEEKDAY(ExportsELAP[[#This Row],[Date Prevailing]],1)</f>
        <v>5</v>
      </c>
      <c r="G4324" s="165">
        <f>+COUNTIFS(ECR_Hours!$K$6:$K$7,ExportsELAP[[#This Row],[Date Prevailing]])</f>
        <v>0</v>
      </c>
      <c r="H4324" s="165">
        <f t="shared" si="271"/>
        <v>5</v>
      </c>
      <c r="I4324" s="166">
        <f>+Exports!G4327</f>
        <v>7.9590999999999896</v>
      </c>
      <c r="J4324" s="166">
        <f>+'ELAP_IPCO-APND'!D4327</f>
        <v>36.805210000000002</v>
      </c>
      <c r="K4324" s="166">
        <f>+(ExportsELAP[[#This Row],[Exports kWh - MPT]]/1000)*ExportsELAP[[#This Row],[EIM Price]]</f>
        <v>0.29293634691099962</v>
      </c>
      <c r="L4324" s="167" t="str">
        <f>+INDEX(ECR_Hours!$I$12:$I$15,MATCH(ExportsELAP[[#This Row],[Date Prevailing]],ECR_Hours!$H$12:$H$15,1))</f>
        <v>S</v>
      </c>
      <c r="M4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5" spans="1:13" x14ac:dyDescent="0.25">
      <c r="A4325" s="164">
        <f>+Exports!A4328</f>
        <v>44742</v>
      </c>
      <c r="B4325" s="165">
        <f t="shared" si="268"/>
        <v>2022</v>
      </c>
      <c r="C4325" s="165">
        <f t="shared" si="269"/>
        <v>6</v>
      </c>
      <c r="D4325" s="165">
        <f t="shared" si="270"/>
        <v>30</v>
      </c>
      <c r="E4325" s="165">
        <f>+Exports!B4328</f>
        <v>4</v>
      </c>
      <c r="F4325" s="165">
        <f>+WEEKDAY(ExportsELAP[[#This Row],[Date Prevailing]],1)</f>
        <v>5</v>
      </c>
      <c r="G4325" s="165">
        <f>+COUNTIFS(ECR_Hours!$K$6:$K$7,ExportsELAP[[#This Row],[Date Prevailing]])</f>
        <v>0</v>
      </c>
      <c r="H4325" s="165">
        <f t="shared" si="271"/>
        <v>5</v>
      </c>
      <c r="I4325" s="166">
        <f>+Exports!G4328</f>
        <v>7.8071999999999999</v>
      </c>
      <c r="J4325" s="166">
        <f>+'ELAP_IPCO-APND'!D4328</f>
        <v>27.767990000000001</v>
      </c>
      <c r="K4325" s="166">
        <f>+(ExportsELAP[[#This Row],[Exports kWh - MPT]]/1000)*ExportsELAP[[#This Row],[EIM Price]]</f>
        <v>0.21679025152800002</v>
      </c>
      <c r="L4325" s="167" t="str">
        <f>+INDEX(ECR_Hours!$I$12:$I$15,MATCH(ExportsELAP[[#This Row],[Date Prevailing]],ECR_Hours!$H$12:$H$15,1))</f>
        <v>S</v>
      </c>
      <c r="M4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6" spans="1:13" x14ac:dyDescent="0.25">
      <c r="A4326" s="164">
        <f>+Exports!A4329</f>
        <v>44742</v>
      </c>
      <c r="B4326" s="165">
        <f t="shared" si="268"/>
        <v>2022</v>
      </c>
      <c r="C4326" s="165">
        <f t="shared" si="269"/>
        <v>6</v>
      </c>
      <c r="D4326" s="165">
        <f t="shared" si="270"/>
        <v>30</v>
      </c>
      <c r="E4326" s="165">
        <f>+Exports!B4329</f>
        <v>5</v>
      </c>
      <c r="F4326" s="165">
        <f>+WEEKDAY(ExportsELAP[[#This Row],[Date Prevailing]],1)</f>
        <v>5</v>
      </c>
      <c r="G4326" s="165">
        <f>+COUNTIFS(ECR_Hours!$K$6:$K$7,ExportsELAP[[#This Row],[Date Prevailing]])</f>
        <v>0</v>
      </c>
      <c r="H4326" s="165">
        <f t="shared" si="271"/>
        <v>5</v>
      </c>
      <c r="I4326" s="166">
        <f>+Exports!G4329</f>
        <v>8.7735000000000003</v>
      </c>
      <c r="J4326" s="166">
        <f>+'ELAP_IPCO-APND'!D4329</f>
        <v>16.810310000000001</v>
      </c>
      <c r="K4326" s="166">
        <f>+(ExportsELAP[[#This Row],[Exports kWh - MPT]]/1000)*ExportsELAP[[#This Row],[EIM Price]]</f>
        <v>0.14748525478500002</v>
      </c>
      <c r="L4326" s="167" t="str">
        <f>+INDEX(ECR_Hours!$I$12:$I$15,MATCH(ExportsELAP[[#This Row],[Date Prevailing]],ECR_Hours!$H$12:$H$15,1))</f>
        <v>S</v>
      </c>
      <c r="M4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7" spans="1:13" x14ac:dyDescent="0.25">
      <c r="A4327" s="164">
        <f>+Exports!A4330</f>
        <v>44742</v>
      </c>
      <c r="B4327" s="165">
        <f t="shared" si="268"/>
        <v>2022</v>
      </c>
      <c r="C4327" s="165">
        <f t="shared" si="269"/>
        <v>6</v>
      </c>
      <c r="D4327" s="165">
        <f t="shared" si="270"/>
        <v>30</v>
      </c>
      <c r="E4327" s="165">
        <f>+Exports!B4330</f>
        <v>6</v>
      </c>
      <c r="F4327" s="165">
        <f>+WEEKDAY(ExportsELAP[[#This Row],[Date Prevailing]],1)</f>
        <v>5</v>
      </c>
      <c r="G4327" s="165">
        <f>+COUNTIFS(ECR_Hours!$K$6:$K$7,ExportsELAP[[#This Row],[Date Prevailing]])</f>
        <v>0</v>
      </c>
      <c r="H4327" s="165">
        <f t="shared" si="271"/>
        <v>5</v>
      </c>
      <c r="I4327" s="166">
        <f>+Exports!G4330</f>
        <v>8.9813999999999989</v>
      </c>
      <c r="J4327" s="166">
        <f>+'ELAP_IPCO-APND'!D4330</f>
        <v>19.66525</v>
      </c>
      <c r="K4327" s="166">
        <f>+(ExportsELAP[[#This Row],[Exports kWh - MPT]]/1000)*ExportsELAP[[#This Row],[EIM Price]]</f>
        <v>0.17662147634999997</v>
      </c>
      <c r="L4327" s="167" t="str">
        <f>+INDEX(ECR_Hours!$I$12:$I$15,MATCH(ExportsELAP[[#This Row],[Date Prevailing]],ECR_Hours!$H$12:$H$15,1))</f>
        <v>S</v>
      </c>
      <c r="M4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8" spans="1:13" x14ac:dyDescent="0.25">
      <c r="A4328" s="164">
        <f>+Exports!A4331</f>
        <v>44742</v>
      </c>
      <c r="B4328" s="165">
        <f t="shared" si="268"/>
        <v>2022</v>
      </c>
      <c r="C4328" s="165">
        <f t="shared" si="269"/>
        <v>6</v>
      </c>
      <c r="D4328" s="165">
        <f t="shared" si="270"/>
        <v>30</v>
      </c>
      <c r="E4328" s="165">
        <f>+Exports!B4331</f>
        <v>7</v>
      </c>
      <c r="F4328" s="165">
        <f>+WEEKDAY(ExportsELAP[[#This Row],[Date Prevailing]],1)</f>
        <v>5</v>
      </c>
      <c r="G4328" s="165">
        <f>+COUNTIFS(ECR_Hours!$K$6:$K$7,ExportsELAP[[#This Row],[Date Prevailing]])</f>
        <v>0</v>
      </c>
      <c r="H4328" s="165">
        <f t="shared" si="271"/>
        <v>5</v>
      </c>
      <c r="I4328" s="166">
        <f>+Exports!G4331</f>
        <v>563.17700000000002</v>
      </c>
      <c r="J4328" s="166">
        <f>+'ELAP_IPCO-APND'!D4331</f>
        <v>19.07103</v>
      </c>
      <c r="K4328" s="166">
        <f>+(ExportsELAP[[#This Row],[Exports kWh - MPT]]/1000)*ExportsELAP[[#This Row],[EIM Price]]</f>
        <v>10.740365462310001</v>
      </c>
      <c r="L4328" s="167" t="str">
        <f>+INDEX(ECR_Hours!$I$12:$I$15,MATCH(ExportsELAP[[#This Row],[Date Prevailing]],ECR_Hours!$H$12:$H$15,1))</f>
        <v>S</v>
      </c>
      <c r="M4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29" spans="1:13" x14ac:dyDescent="0.25">
      <c r="A4329" s="164">
        <f>+Exports!A4332</f>
        <v>44742</v>
      </c>
      <c r="B4329" s="165">
        <f t="shared" si="268"/>
        <v>2022</v>
      </c>
      <c r="C4329" s="165">
        <f t="shared" si="269"/>
        <v>6</v>
      </c>
      <c r="D4329" s="165">
        <f t="shared" si="270"/>
        <v>30</v>
      </c>
      <c r="E4329" s="165">
        <f>+Exports!B4332</f>
        <v>8</v>
      </c>
      <c r="F4329" s="165">
        <f>+WEEKDAY(ExportsELAP[[#This Row],[Date Prevailing]],1)</f>
        <v>5</v>
      </c>
      <c r="G4329" s="165">
        <f>+COUNTIFS(ECR_Hours!$K$6:$K$7,ExportsELAP[[#This Row],[Date Prevailing]])</f>
        <v>0</v>
      </c>
      <c r="H4329" s="165">
        <f t="shared" si="271"/>
        <v>5</v>
      </c>
      <c r="I4329" s="166">
        <f>+Exports!G4332</f>
        <v>2924.410699999999</v>
      </c>
      <c r="J4329" s="166">
        <f>+'ELAP_IPCO-APND'!D4332</f>
        <v>26.17934</v>
      </c>
      <c r="K4329" s="166">
        <f>+(ExportsELAP[[#This Row],[Exports kWh - MPT]]/1000)*ExportsELAP[[#This Row],[EIM Price]]</f>
        <v>76.559142014937962</v>
      </c>
      <c r="L4329" s="167" t="str">
        <f>+INDEX(ECR_Hours!$I$12:$I$15,MATCH(ExportsELAP[[#This Row],[Date Prevailing]],ECR_Hours!$H$12:$H$15,1))</f>
        <v>S</v>
      </c>
      <c r="M4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0" spans="1:13" x14ac:dyDescent="0.25">
      <c r="A4330" s="164">
        <f>+Exports!A4333</f>
        <v>44742</v>
      </c>
      <c r="B4330" s="165">
        <f t="shared" si="268"/>
        <v>2022</v>
      </c>
      <c r="C4330" s="165">
        <f t="shared" si="269"/>
        <v>6</v>
      </c>
      <c r="D4330" s="165">
        <f t="shared" si="270"/>
        <v>30</v>
      </c>
      <c r="E4330" s="165">
        <f>+Exports!B4333</f>
        <v>9</v>
      </c>
      <c r="F4330" s="165">
        <f>+WEEKDAY(ExportsELAP[[#This Row],[Date Prevailing]],1)</f>
        <v>5</v>
      </c>
      <c r="G4330" s="165">
        <f>+COUNTIFS(ECR_Hours!$K$6:$K$7,ExportsELAP[[#This Row],[Date Prevailing]])</f>
        <v>0</v>
      </c>
      <c r="H4330" s="165">
        <f t="shared" si="271"/>
        <v>5</v>
      </c>
      <c r="I4330" s="166">
        <f>+Exports!G4333</f>
        <v>10720.5218</v>
      </c>
      <c r="J4330" s="166">
        <f>+'ELAP_IPCO-APND'!D4333</f>
        <v>30.446680000000001</v>
      </c>
      <c r="K4330" s="166">
        <f>+(ExportsELAP[[#This Row],[Exports kWh - MPT]]/1000)*ExportsELAP[[#This Row],[EIM Price]]</f>
        <v>326.40429667762402</v>
      </c>
      <c r="L4330" s="167" t="str">
        <f>+INDEX(ECR_Hours!$I$12:$I$15,MATCH(ExportsELAP[[#This Row],[Date Prevailing]],ECR_Hours!$H$12:$H$15,1))</f>
        <v>S</v>
      </c>
      <c r="M4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1" spans="1:13" x14ac:dyDescent="0.25">
      <c r="A4331" s="164">
        <f>+Exports!A4334</f>
        <v>44742</v>
      </c>
      <c r="B4331" s="165">
        <f t="shared" si="268"/>
        <v>2022</v>
      </c>
      <c r="C4331" s="165">
        <f t="shared" si="269"/>
        <v>6</v>
      </c>
      <c r="D4331" s="165">
        <f t="shared" si="270"/>
        <v>30</v>
      </c>
      <c r="E4331" s="165">
        <f>+Exports!B4334</f>
        <v>10</v>
      </c>
      <c r="F4331" s="165">
        <f>+WEEKDAY(ExportsELAP[[#This Row],[Date Prevailing]],1)</f>
        <v>5</v>
      </c>
      <c r="G4331" s="165">
        <f>+COUNTIFS(ECR_Hours!$K$6:$K$7,ExportsELAP[[#This Row],[Date Prevailing]])</f>
        <v>0</v>
      </c>
      <c r="H4331" s="165">
        <f t="shared" si="271"/>
        <v>5</v>
      </c>
      <c r="I4331" s="166">
        <f>+Exports!G4334</f>
        <v>22175.342699999997</v>
      </c>
      <c r="J4331" s="166">
        <f>+'ELAP_IPCO-APND'!D4334</f>
        <v>30.493760000000002</v>
      </c>
      <c r="K4331" s="166">
        <f>+(ExportsELAP[[#This Row],[Exports kWh - MPT]]/1000)*ExportsELAP[[#This Row],[EIM Price]]</f>
        <v>676.20957821155196</v>
      </c>
      <c r="L4331" s="167" t="str">
        <f>+INDEX(ECR_Hours!$I$12:$I$15,MATCH(ExportsELAP[[#This Row],[Date Prevailing]],ECR_Hours!$H$12:$H$15,1))</f>
        <v>S</v>
      </c>
      <c r="M4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2" spans="1:13" x14ac:dyDescent="0.25">
      <c r="A4332" s="164">
        <f>+Exports!A4335</f>
        <v>44742</v>
      </c>
      <c r="B4332" s="165">
        <f t="shared" si="268"/>
        <v>2022</v>
      </c>
      <c r="C4332" s="165">
        <f t="shared" si="269"/>
        <v>6</v>
      </c>
      <c r="D4332" s="165">
        <f t="shared" si="270"/>
        <v>30</v>
      </c>
      <c r="E4332" s="165">
        <f>+Exports!B4335</f>
        <v>11</v>
      </c>
      <c r="F4332" s="165">
        <f>+WEEKDAY(ExportsELAP[[#This Row],[Date Prevailing]],1)</f>
        <v>5</v>
      </c>
      <c r="G4332" s="165">
        <f>+COUNTIFS(ECR_Hours!$K$6:$K$7,ExportsELAP[[#This Row],[Date Prevailing]])</f>
        <v>0</v>
      </c>
      <c r="H4332" s="165">
        <f t="shared" si="271"/>
        <v>5</v>
      </c>
      <c r="I4332" s="166">
        <f>+Exports!G4335</f>
        <v>31961.460300000002</v>
      </c>
      <c r="J4332" s="166">
        <f>+'ELAP_IPCO-APND'!D4335</f>
        <v>41.24438</v>
      </c>
      <c r="K4332" s="166">
        <f>+(ExportsELAP[[#This Row],[Exports kWh - MPT]]/1000)*ExportsELAP[[#This Row],[EIM Price]]</f>
        <v>1318.2306139681141</v>
      </c>
      <c r="L4332" s="167" t="str">
        <f>+INDEX(ECR_Hours!$I$12:$I$15,MATCH(ExportsELAP[[#This Row],[Date Prevailing]],ECR_Hours!$H$12:$H$15,1))</f>
        <v>S</v>
      </c>
      <c r="M4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3" spans="1:13" x14ac:dyDescent="0.25">
      <c r="A4333" s="164">
        <f>+Exports!A4336</f>
        <v>44742</v>
      </c>
      <c r="B4333" s="165">
        <f t="shared" si="268"/>
        <v>2022</v>
      </c>
      <c r="C4333" s="165">
        <f t="shared" si="269"/>
        <v>6</v>
      </c>
      <c r="D4333" s="165">
        <f t="shared" si="270"/>
        <v>30</v>
      </c>
      <c r="E4333" s="165">
        <f>+Exports!B4336</f>
        <v>12</v>
      </c>
      <c r="F4333" s="165">
        <f>+WEEKDAY(ExportsELAP[[#This Row],[Date Prevailing]],1)</f>
        <v>5</v>
      </c>
      <c r="G4333" s="165">
        <f>+COUNTIFS(ECR_Hours!$K$6:$K$7,ExportsELAP[[#This Row],[Date Prevailing]])</f>
        <v>0</v>
      </c>
      <c r="H4333" s="165">
        <f t="shared" si="271"/>
        <v>5</v>
      </c>
      <c r="I4333" s="166">
        <f>+Exports!G4336</f>
        <v>38869.463599999995</v>
      </c>
      <c r="J4333" s="166">
        <f>+'ELAP_IPCO-APND'!D4336</f>
        <v>40.756489999999999</v>
      </c>
      <c r="K4333" s="166">
        <f>+(ExportsELAP[[#This Row],[Exports kWh - MPT]]/1000)*ExportsELAP[[#This Row],[EIM Price]]</f>
        <v>1584.1829045187637</v>
      </c>
      <c r="L4333" s="167" t="str">
        <f>+INDEX(ECR_Hours!$I$12:$I$15,MATCH(ExportsELAP[[#This Row],[Date Prevailing]],ECR_Hours!$H$12:$H$15,1))</f>
        <v>S</v>
      </c>
      <c r="M4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4" spans="1:13" x14ac:dyDescent="0.25">
      <c r="A4334" s="164">
        <f>+Exports!A4337</f>
        <v>44742</v>
      </c>
      <c r="B4334" s="165">
        <f t="shared" si="268"/>
        <v>2022</v>
      </c>
      <c r="C4334" s="165">
        <f t="shared" si="269"/>
        <v>6</v>
      </c>
      <c r="D4334" s="165">
        <f t="shared" si="270"/>
        <v>30</v>
      </c>
      <c r="E4334" s="165">
        <f>+Exports!B4337</f>
        <v>13</v>
      </c>
      <c r="F4334" s="165">
        <f>+WEEKDAY(ExportsELAP[[#This Row],[Date Prevailing]],1)</f>
        <v>5</v>
      </c>
      <c r="G4334" s="165">
        <f>+COUNTIFS(ECR_Hours!$K$6:$K$7,ExportsELAP[[#This Row],[Date Prevailing]])</f>
        <v>0</v>
      </c>
      <c r="H4334" s="165">
        <f t="shared" si="271"/>
        <v>5</v>
      </c>
      <c r="I4334" s="166">
        <f>+Exports!G4337</f>
        <v>43387.869200000001</v>
      </c>
      <c r="J4334" s="166">
        <f>+'ELAP_IPCO-APND'!D4337</f>
        <v>50.963509999999999</v>
      </c>
      <c r="K4334" s="166">
        <f>+(ExportsELAP[[#This Row],[Exports kWh - MPT]]/1000)*ExportsELAP[[#This Row],[EIM Price]]</f>
        <v>2211.1981058528922</v>
      </c>
      <c r="L4334" s="167" t="str">
        <f>+INDEX(ECR_Hours!$I$12:$I$15,MATCH(ExportsELAP[[#This Row],[Date Prevailing]],ECR_Hours!$H$12:$H$15,1))</f>
        <v>S</v>
      </c>
      <c r="M4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5" spans="1:13" x14ac:dyDescent="0.25">
      <c r="A4335" s="164">
        <f>+Exports!A4338</f>
        <v>44742</v>
      </c>
      <c r="B4335" s="165">
        <f t="shared" si="268"/>
        <v>2022</v>
      </c>
      <c r="C4335" s="165">
        <f t="shared" si="269"/>
        <v>6</v>
      </c>
      <c r="D4335" s="165">
        <f t="shared" si="270"/>
        <v>30</v>
      </c>
      <c r="E4335" s="165">
        <f>+Exports!B4338</f>
        <v>14</v>
      </c>
      <c r="F4335" s="165">
        <f>+WEEKDAY(ExportsELAP[[#This Row],[Date Prevailing]],1)</f>
        <v>5</v>
      </c>
      <c r="G4335" s="165">
        <f>+COUNTIFS(ECR_Hours!$K$6:$K$7,ExportsELAP[[#This Row],[Date Prevailing]])</f>
        <v>0</v>
      </c>
      <c r="H4335" s="165">
        <f t="shared" si="271"/>
        <v>5</v>
      </c>
      <c r="I4335" s="166">
        <f>+Exports!G4338</f>
        <v>44105.304599999989</v>
      </c>
      <c r="J4335" s="166">
        <f>+'ELAP_IPCO-APND'!D4338</f>
        <v>52.781999999999996</v>
      </c>
      <c r="K4335" s="166">
        <f>+(ExportsELAP[[#This Row],[Exports kWh - MPT]]/1000)*ExportsELAP[[#This Row],[EIM Price]]</f>
        <v>2327.9661873971995</v>
      </c>
      <c r="L4335" s="167" t="str">
        <f>+INDEX(ECR_Hours!$I$12:$I$15,MATCH(ExportsELAP[[#This Row],[Date Prevailing]],ECR_Hours!$H$12:$H$15,1))</f>
        <v>S</v>
      </c>
      <c r="M4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6" spans="1:13" x14ac:dyDescent="0.25">
      <c r="A4336" s="164">
        <f>+Exports!A4339</f>
        <v>44742</v>
      </c>
      <c r="B4336" s="165">
        <f t="shared" si="268"/>
        <v>2022</v>
      </c>
      <c r="C4336" s="165">
        <f t="shared" si="269"/>
        <v>6</v>
      </c>
      <c r="D4336" s="165">
        <f t="shared" si="270"/>
        <v>30</v>
      </c>
      <c r="E4336" s="165">
        <f>+Exports!B4339</f>
        <v>15</v>
      </c>
      <c r="F4336" s="165">
        <f>+WEEKDAY(ExportsELAP[[#This Row],[Date Prevailing]],1)</f>
        <v>5</v>
      </c>
      <c r="G4336" s="165">
        <f>+COUNTIFS(ECR_Hours!$K$6:$K$7,ExportsELAP[[#This Row],[Date Prevailing]])</f>
        <v>0</v>
      </c>
      <c r="H4336" s="165">
        <f t="shared" si="271"/>
        <v>5</v>
      </c>
      <c r="I4336" s="166">
        <f>+Exports!G4339</f>
        <v>41658.257199999993</v>
      </c>
      <c r="J4336" s="166">
        <f>+'ELAP_IPCO-APND'!D4339</f>
        <v>65.797250000000005</v>
      </c>
      <c r="K4336" s="166">
        <f>+(ExportsELAP[[#This Row],[Exports kWh - MPT]]/1000)*ExportsELAP[[#This Row],[EIM Price]]</f>
        <v>2740.9987635527</v>
      </c>
      <c r="L4336" s="167" t="str">
        <f>+INDEX(ECR_Hours!$I$12:$I$15,MATCH(ExportsELAP[[#This Row],[Date Prevailing]],ECR_Hours!$H$12:$H$15,1))</f>
        <v>S</v>
      </c>
      <c r="M4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37" spans="1:13" x14ac:dyDescent="0.25">
      <c r="A4337" s="164">
        <f>+Exports!A4340</f>
        <v>44742</v>
      </c>
      <c r="B4337" s="165">
        <f t="shared" si="268"/>
        <v>2022</v>
      </c>
      <c r="C4337" s="165">
        <f t="shared" si="269"/>
        <v>6</v>
      </c>
      <c r="D4337" s="165">
        <f t="shared" si="270"/>
        <v>30</v>
      </c>
      <c r="E4337" s="165">
        <f>+Exports!B4340</f>
        <v>16</v>
      </c>
      <c r="F4337" s="165">
        <f>+WEEKDAY(ExportsELAP[[#This Row],[Date Prevailing]],1)</f>
        <v>5</v>
      </c>
      <c r="G4337" s="165">
        <f>+COUNTIFS(ECR_Hours!$K$6:$K$7,ExportsELAP[[#This Row],[Date Prevailing]])</f>
        <v>0</v>
      </c>
      <c r="H4337" s="165">
        <f t="shared" si="271"/>
        <v>5</v>
      </c>
      <c r="I4337" s="166">
        <f>+Exports!G4340</f>
        <v>36258.956099999996</v>
      </c>
      <c r="J4337" s="166">
        <f>+'ELAP_IPCO-APND'!D4340</f>
        <v>56.463909999999998</v>
      </c>
      <c r="K4337" s="166">
        <f>+(ExportsELAP[[#This Row],[Exports kWh - MPT]]/1000)*ExportsELAP[[#This Row],[EIM Price]]</f>
        <v>2047.3224339243509</v>
      </c>
      <c r="L4337" s="167" t="str">
        <f>+INDEX(ECR_Hours!$I$12:$I$15,MATCH(ExportsELAP[[#This Row],[Date Prevailing]],ECR_Hours!$H$12:$H$15,1))</f>
        <v>S</v>
      </c>
      <c r="M4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38" spans="1:13" x14ac:dyDescent="0.25">
      <c r="A4338" s="164">
        <f>+Exports!A4341</f>
        <v>44742</v>
      </c>
      <c r="B4338" s="165">
        <f t="shared" si="268"/>
        <v>2022</v>
      </c>
      <c r="C4338" s="165">
        <f t="shared" si="269"/>
        <v>6</v>
      </c>
      <c r="D4338" s="165">
        <f t="shared" si="270"/>
        <v>30</v>
      </c>
      <c r="E4338" s="165">
        <f>+Exports!B4341</f>
        <v>17</v>
      </c>
      <c r="F4338" s="165">
        <f>+WEEKDAY(ExportsELAP[[#This Row],[Date Prevailing]],1)</f>
        <v>5</v>
      </c>
      <c r="G4338" s="165">
        <f>+COUNTIFS(ECR_Hours!$K$6:$K$7,ExportsELAP[[#This Row],[Date Prevailing]])</f>
        <v>0</v>
      </c>
      <c r="H4338" s="165">
        <f t="shared" si="271"/>
        <v>5</v>
      </c>
      <c r="I4338" s="166">
        <f>+Exports!G4341</f>
        <v>28145.111300000004</v>
      </c>
      <c r="J4338" s="166">
        <f>+'ELAP_IPCO-APND'!D4341</f>
        <v>70.898210000000006</v>
      </c>
      <c r="K4338" s="166">
        <f>+(ExportsELAP[[#This Row],[Exports kWh - MPT]]/1000)*ExportsELAP[[#This Row],[EIM Price]]</f>
        <v>1995.4380114207734</v>
      </c>
      <c r="L4338" s="167" t="str">
        <f>+INDEX(ECR_Hours!$I$12:$I$15,MATCH(ExportsELAP[[#This Row],[Date Prevailing]],ECR_Hours!$H$12:$H$15,1))</f>
        <v>S</v>
      </c>
      <c r="M4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39" spans="1:13" x14ac:dyDescent="0.25">
      <c r="A4339" s="164">
        <f>+Exports!A4342</f>
        <v>44742</v>
      </c>
      <c r="B4339" s="165">
        <f t="shared" si="268"/>
        <v>2022</v>
      </c>
      <c r="C4339" s="165">
        <f t="shared" si="269"/>
        <v>6</v>
      </c>
      <c r="D4339" s="165">
        <f t="shared" si="270"/>
        <v>30</v>
      </c>
      <c r="E4339" s="165">
        <f>+Exports!B4342</f>
        <v>18</v>
      </c>
      <c r="F4339" s="165">
        <f>+WEEKDAY(ExportsELAP[[#This Row],[Date Prevailing]],1)</f>
        <v>5</v>
      </c>
      <c r="G4339" s="165">
        <f>+COUNTIFS(ECR_Hours!$K$6:$K$7,ExportsELAP[[#This Row],[Date Prevailing]])</f>
        <v>0</v>
      </c>
      <c r="H4339" s="165">
        <f t="shared" si="271"/>
        <v>5</v>
      </c>
      <c r="I4339" s="166">
        <f>+Exports!G4342</f>
        <v>18981.560799999999</v>
      </c>
      <c r="J4339" s="166">
        <f>+'ELAP_IPCO-APND'!D4342</f>
        <v>63.946129999999997</v>
      </c>
      <c r="K4339" s="166">
        <f>+(ExportsELAP[[#This Row],[Exports kWh - MPT]]/1000)*ExportsELAP[[#This Row],[EIM Price]]</f>
        <v>1213.797354519704</v>
      </c>
      <c r="L4339" s="167" t="str">
        <f>+INDEX(ECR_Hours!$I$12:$I$15,MATCH(ExportsELAP[[#This Row],[Date Prevailing]],ECR_Hours!$H$12:$H$15,1))</f>
        <v>S</v>
      </c>
      <c r="M4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0" spans="1:13" x14ac:dyDescent="0.25">
      <c r="A4340" s="164">
        <f>+Exports!A4343</f>
        <v>44742</v>
      </c>
      <c r="B4340" s="165">
        <f t="shared" si="268"/>
        <v>2022</v>
      </c>
      <c r="C4340" s="165">
        <f t="shared" si="269"/>
        <v>6</v>
      </c>
      <c r="D4340" s="165">
        <f t="shared" si="270"/>
        <v>30</v>
      </c>
      <c r="E4340" s="165">
        <f>+Exports!B4343</f>
        <v>19</v>
      </c>
      <c r="F4340" s="165">
        <f>+WEEKDAY(ExportsELAP[[#This Row],[Date Prevailing]],1)</f>
        <v>5</v>
      </c>
      <c r="G4340" s="165">
        <f>+COUNTIFS(ECR_Hours!$K$6:$K$7,ExportsELAP[[#This Row],[Date Prevailing]])</f>
        <v>0</v>
      </c>
      <c r="H4340" s="165">
        <f t="shared" si="271"/>
        <v>5</v>
      </c>
      <c r="I4340" s="166">
        <f>+Exports!G4343</f>
        <v>10963.946899999999</v>
      </c>
      <c r="J4340" s="166">
        <f>+'ELAP_IPCO-APND'!D4343</f>
        <v>72.544520000000006</v>
      </c>
      <c r="K4340" s="166">
        <f>+(ExportsELAP[[#This Row],[Exports kWh - MPT]]/1000)*ExportsELAP[[#This Row],[EIM Price]]</f>
        <v>795.37426516598805</v>
      </c>
      <c r="L4340" s="167" t="str">
        <f>+INDEX(ECR_Hours!$I$12:$I$15,MATCH(ExportsELAP[[#This Row],[Date Prevailing]],ECR_Hours!$H$12:$H$15,1))</f>
        <v>S</v>
      </c>
      <c r="M4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1" spans="1:13" x14ac:dyDescent="0.25">
      <c r="A4341" s="164">
        <f>+Exports!A4344</f>
        <v>44742</v>
      </c>
      <c r="B4341" s="165">
        <f t="shared" si="268"/>
        <v>2022</v>
      </c>
      <c r="C4341" s="165">
        <f t="shared" si="269"/>
        <v>6</v>
      </c>
      <c r="D4341" s="165">
        <f t="shared" si="270"/>
        <v>30</v>
      </c>
      <c r="E4341" s="165">
        <f>+Exports!B4344</f>
        <v>20</v>
      </c>
      <c r="F4341" s="165">
        <f>+WEEKDAY(ExportsELAP[[#This Row],[Date Prevailing]],1)</f>
        <v>5</v>
      </c>
      <c r="G4341" s="165">
        <f>+COUNTIFS(ECR_Hours!$K$6:$K$7,ExportsELAP[[#This Row],[Date Prevailing]])</f>
        <v>0</v>
      </c>
      <c r="H4341" s="165">
        <f t="shared" si="271"/>
        <v>5</v>
      </c>
      <c r="I4341" s="166">
        <f>+Exports!G4344</f>
        <v>5510.5982999999997</v>
      </c>
      <c r="J4341" s="166">
        <f>+'ELAP_IPCO-APND'!D4344</f>
        <v>64.388859999999994</v>
      </c>
      <c r="K4341" s="166">
        <f>+(ExportsELAP[[#This Row],[Exports kWh - MPT]]/1000)*ExportsELAP[[#This Row],[EIM Price]]</f>
        <v>354.82114245493796</v>
      </c>
      <c r="L4341" s="167" t="str">
        <f>+INDEX(ECR_Hours!$I$12:$I$15,MATCH(ExportsELAP[[#This Row],[Date Prevailing]],ECR_Hours!$H$12:$H$15,1))</f>
        <v>S</v>
      </c>
      <c r="M4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2" spans="1:13" x14ac:dyDescent="0.25">
      <c r="A4342" s="164">
        <f>+Exports!A4345</f>
        <v>44742</v>
      </c>
      <c r="B4342" s="165">
        <f t="shared" si="268"/>
        <v>2022</v>
      </c>
      <c r="C4342" s="165">
        <f t="shared" si="269"/>
        <v>6</v>
      </c>
      <c r="D4342" s="165">
        <f t="shared" si="270"/>
        <v>30</v>
      </c>
      <c r="E4342" s="165">
        <f>+Exports!B4345</f>
        <v>21</v>
      </c>
      <c r="F4342" s="165">
        <f>+WEEKDAY(ExportsELAP[[#This Row],[Date Prevailing]],1)</f>
        <v>5</v>
      </c>
      <c r="G4342" s="165">
        <f>+COUNTIFS(ECR_Hours!$K$6:$K$7,ExportsELAP[[#This Row],[Date Prevailing]])</f>
        <v>0</v>
      </c>
      <c r="H4342" s="165">
        <f t="shared" si="271"/>
        <v>5</v>
      </c>
      <c r="I4342" s="166">
        <f>+Exports!G4345</f>
        <v>1999.444</v>
      </c>
      <c r="J4342" s="166">
        <f>+'ELAP_IPCO-APND'!D4345</f>
        <v>71.372429999999994</v>
      </c>
      <c r="K4342" s="166">
        <f>+(ExportsELAP[[#This Row],[Exports kWh - MPT]]/1000)*ExportsELAP[[#This Row],[EIM Price]]</f>
        <v>142.70517692892</v>
      </c>
      <c r="L4342" s="167" t="str">
        <f>+INDEX(ECR_Hours!$I$12:$I$15,MATCH(ExportsELAP[[#This Row],[Date Prevailing]],ECR_Hours!$H$12:$H$15,1))</f>
        <v>S</v>
      </c>
      <c r="M4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3" spans="1:13" x14ac:dyDescent="0.25">
      <c r="A4343" s="164">
        <f>+Exports!A4346</f>
        <v>44742</v>
      </c>
      <c r="B4343" s="165">
        <f t="shared" si="268"/>
        <v>2022</v>
      </c>
      <c r="C4343" s="165">
        <f t="shared" si="269"/>
        <v>6</v>
      </c>
      <c r="D4343" s="165">
        <f t="shared" si="270"/>
        <v>30</v>
      </c>
      <c r="E4343" s="165">
        <f>+Exports!B4346</f>
        <v>22</v>
      </c>
      <c r="F4343" s="165">
        <f>+WEEKDAY(ExportsELAP[[#This Row],[Date Prevailing]],1)</f>
        <v>5</v>
      </c>
      <c r="G4343" s="165">
        <f>+COUNTIFS(ECR_Hours!$K$6:$K$7,ExportsELAP[[#This Row],[Date Prevailing]])</f>
        <v>0</v>
      </c>
      <c r="H4343" s="165">
        <f t="shared" si="271"/>
        <v>5</v>
      </c>
      <c r="I4343" s="166">
        <f>+Exports!G4346</f>
        <v>63.640599999999999</v>
      </c>
      <c r="J4343" s="166">
        <f>+'ELAP_IPCO-APND'!D4346</f>
        <v>-136.09853000000001</v>
      </c>
      <c r="K4343" s="166">
        <f>+(ExportsELAP[[#This Row],[Exports kWh - MPT]]/1000)*ExportsELAP[[#This Row],[EIM Price]]</f>
        <v>-8.661392108318001</v>
      </c>
      <c r="L4343" s="167" t="str">
        <f>+INDEX(ECR_Hours!$I$12:$I$15,MATCH(ExportsELAP[[#This Row],[Date Prevailing]],ECR_Hours!$H$12:$H$15,1))</f>
        <v>S</v>
      </c>
      <c r="M4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4" spans="1:13" x14ac:dyDescent="0.25">
      <c r="A4344" s="164">
        <f>+Exports!A4347</f>
        <v>44742</v>
      </c>
      <c r="B4344" s="165">
        <f t="shared" si="268"/>
        <v>2022</v>
      </c>
      <c r="C4344" s="165">
        <f t="shared" si="269"/>
        <v>6</v>
      </c>
      <c r="D4344" s="165">
        <f t="shared" si="270"/>
        <v>30</v>
      </c>
      <c r="E4344" s="165">
        <f>+Exports!B4347</f>
        <v>23</v>
      </c>
      <c r="F4344" s="165">
        <f>+WEEKDAY(ExportsELAP[[#This Row],[Date Prevailing]],1)</f>
        <v>5</v>
      </c>
      <c r="G4344" s="165">
        <f>+COUNTIFS(ECR_Hours!$K$6:$K$7,ExportsELAP[[#This Row],[Date Prevailing]])</f>
        <v>0</v>
      </c>
      <c r="H4344" s="165">
        <f t="shared" si="271"/>
        <v>5</v>
      </c>
      <c r="I4344" s="166">
        <f>+Exports!G4347</f>
        <v>9.8367000000000004</v>
      </c>
      <c r="J4344" s="166">
        <f>+'ELAP_IPCO-APND'!D4347</f>
        <v>8.7128800000000002</v>
      </c>
      <c r="K4344" s="166">
        <f>+(ExportsELAP[[#This Row],[Exports kWh - MPT]]/1000)*ExportsELAP[[#This Row],[EIM Price]]</f>
        <v>8.5705986696000006E-2</v>
      </c>
      <c r="L4344" s="167" t="str">
        <f>+INDEX(ECR_Hours!$I$12:$I$15,MATCH(ExportsELAP[[#This Row],[Date Prevailing]],ECR_Hours!$H$12:$H$15,1))</f>
        <v>S</v>
      </c>
      <c r="M4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45" spans="1:13" x14ac:dyDescent="0.25">
      <c r="A4345" s="164">
        <f>+Exports!A4348</f>
        <v>44742</v>
      </c>
      <c r="B4345" s="165">
        <f t="shared" si="268"/>
        <v>2022</v>
      </c>
      <c r="C4345" s="165">
        <f t="shared" si="269"/>
        <v>6</v>
      </c>
      <c r="D4345" s="165">
        <f t="shared" si="270"/>
        <v>30</v>
      </c>
      <c r="E4345" s="165">
        <f>+Exports!B4348</f>
        <v>24</v>
      </c>
      <c r="F4345" s="165">
        <f>+WEEKDAY(ExportsELAP[[#This Row],[Date Prevailing]],1)</f>
        <v>5</v>
      </c>
      <c r="G4345" s="165">
        <f>+COUNTIFS(ECR_Hours!$K$6:$K$7,ExportsELAP[[#This Row],[Date Prevailing]])</f>
        <v>0</v>
      </c>
      <c r="H4345" s="165">
        <f t="shared" si="271"/>
        <v>5</v>
      </c>
      <c r="I4345" s="166">
        <f>+Exports!G4348</f>
        <v>9.3451000000000004</v>
      </c>
      <c r="J4345" s="166">
        <f>+'ELAP_IPCO-APND'!D4348</f>
        <v>81.813220000000001</v>
      </c>
      <c r="K4345" s="166">
        <f>+(ExportsELAP[[#This Row],[Exports kWh - MPT]]/1000)*ExportsELAP[[#This Row],[EIM Price]]</f>
        <v>0.76455272222199999</v>
      </c>
      <c r="L4345" s="167" t="str">
        <f>+INDEX(ECR_Hours!$I$12:$I$15,MATCH(ExportsELAP[[#This Row],[Date Prevailing]],ECR_Hours!$H$12:$H$15,1))</f>
        <v>S</v>
      </c>
      <c r="M4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6" spans="1:13" x14ac:dyDescent="0.25">
      <c r="A4346" s="164">
        <f>+Exports!A4349</f>
        <v>44743</v>
      </c>
      <c r="B4346" s="165">
        <f t="shared" si="268"/>
        <v>2022</v>
      </c>
      <c r="C4346" s="165">
        <f t="shared" si="269"/>
        <v>7</v>
      </c>
      <c r="D4346" s="165">
        <f t="shared" si="270"/>
        <v>1</v>
      </c>
      <c r="E4346" s="165">
        <f>+Exports!B4349</f>
        <v>1</v>
      </c>
      <c r="F4346" s="165">
        <f>+WEEKDAY(ExportsELAP[[#This Row],[Date Prevailing]],1)</f>
        <v>6</v>
      </c>
      <c r="G4346" s="165">
        <f>+COUNTIFS(ECR_Hours!$K$6:$K$7,ExportsELAP[[#This Row],[Date Prevailing]])</f>
        <v>0</v>
      </c>
      <c r="H4346" s="165">
        <f t="shared" si="271"/>
        <v>6</v>
      </c>
      <c r="I4346" s="166">
        <f>+Exports!G4349</f>
        <v>26.7669</v>
      </c>
      <c r="J4346" s="166">
        <f>+'ELAP_IPCO-APND'!D4349</f>
        <v>41.377969999999998</v>
      </c>
      <c r="K4346" s="166">
        <f>+(ExportsELAP[[#This Row],[Exports kWh - MPT]]/1000)*ExportsELAP[[#This Row],[EIM Price]]</f>
        <v>1.107559985193</v>
      </c>
      <c r="L4346" s="167" t="str">
        <f>+INDEX(ECR_Hours!$I$12:$I$15,MATCH(ExportsELAP[[#This Row],[Date Prevailing]],ECR_Hours!$H$12:$H$15,1))</f>
        <v>S</v>
      </c>
      <c r="M4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7" spans="1:13" x14ac:dyDescent="0.25">
      <c r="A4347" s="164">
        <f>+Exports!A4350</f>
        <v>44743</v>
      </c>
      <c r="B4347" s="165">
        <f t="shared" si="268"/>
        <v>2022</v>
      </c>
      <c r="C4347" s="165">
        <f t="shared" si="269"/>
        <v>7</v>
      </c>
      <c r="D4347" s="165">
        <f t="shared" si="270"/>
        <v>1</v>
      </c>
      <c r="E4347" s="165">
        <f>+Exports!B4350</f>
        <v>2</v>
      </c>
      <c r="F4347" s="165">
        <f>+WEEKDAY(ExportsELAP[[#This Row],[Date Prevailing]],1)</f>
        <v>6</v>
      </c>
      <c r="G4347" s="165">
        <f>+COUNTIFS(ECR_Hours!$K$6:$K$7,ExportsELAP[[#This Row],[Date Prevailing]])</f>
        <v>0</v>
      </c>
      <c r="H4347" s="165">
        <f t="shared" si="271"/>
        <v>6</v>
      </c>
      <c r="I4347" s="166">
        <f>+Exports!G4350</f>
        <v>27.191700000000001</v>
      </c>
      <c r="J4347" s="166">
        <f>+'ELAP_IPCO-APND'!D4350</f>
        <v>23.305140000000002</v>
      </c>
      <c r="K4347" s="166">
        <f>+(ExportsELAP[[#This Row],[Exports kWh - MPT]]/1000)*ExportsELAP[[#This Row],[EIM Price]]</f>
        <v>0.63370637533800001</v>
      </c>
      <c r="L4347" s="167" t="str">
        <f>+INDEX(ECR_Hours!$I$12:$I$15,MATCH(ExportsELAP[[#This Row],[Date Prevailing]],ECR_Hours!$H$12:$H$15,1))</f>
        <v>S</v>
      </c>
      <c r="M4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8" spans="1:13" x14ac:dyDescent="0.25">
      <c r="A4348" s="164">
        <f>+Exports!A4351</f>
        <v>44743</v>
      </c>
      <c r="B4348" s="165">
        <f t="shared" si="268"/>
        <v>2022</v>
      </c>
      <c r="C4348" s="165">
        <f t="shared" si="269"/>
        <v>7</v>
      </c>
      <c r="D4348" s="165">
        <f t="shared" si="270"/>
        <v>1</v>
      </c>
      <c r="E4348" s="165">
        <f>+Exports!B4351</f>
        <v>3</v>
      </c>
      <c r="F4348" s="165">
        <f>+WEEKDAY(ExportsELAP[[#This Row],[Date Prevailing]],1)</f>
        <v>6</v>
      </c>
      <c r="G4348" s="165">
        <f>+COUNTIFS(ECR_Hours!$K$6:$K$7,ExportsELAP[[#This Row],[Date Prevailing]])</f>
        <v>0</v>
      </c>
      <c r="H4348" s="165">
        <f t="shared" si="271"/>
        <v>6</v>
      </c>
      <c r="I4348" s="166">
        <f>+Exports!G4351</f>
        <v>26.474900000000005</v>
      </c>
      <c r="J4348" s="166">
        <f>+'ELAP_IPCO-APND'!D4351</f>
        <v>47.115180000000002</v>
      </c>
      <c r="K4348" s="166">
        <f>+(ExportsELAP[[#This Row],[Exports kWh - MPT]]/1000)*ExportsELAP[[#This Row],[EIM Price]]</f>
        <v>1.2473696789820004</v>
      </c>
      <c r="L4348" s="167" t="str">
        <f>+INDEX(ECR_Hours!$I$12:$I$15,MATCH(ExportsELAP[[#This Row],[Date Prevailing]],ECR_Hours!$H$12:$H$15,1))</f>
        <v>S</v>
      </c>
      <c r="M4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49" spans="1:13" x14ac:dyDescent="0.25">
      <c r="A4349" s="164">
        <f>+Exports!A4352</f>
        <v>44743</v>
      </c>
      <c r="B4349" s="165">
        <f t="shared" si="268"/>
        <v>2022</v>
      </c>
      <c r="C4349" s="165">
        <f t="shared" si="269"/>
        <v>7</v>
      </c>
      <c r="D4349" s="165">
        <f t="shared" si="270"/>
        <v>1</v>
      </c>
      <c r="E4349" s="165">
        <f>+Exports!B4352</f>
        <v>4</v>
      </c>
      <c r="F4349" s="165">
        <f>+WEEKDAY(ExportsELAP[[#This Row],[Date Prevailing]],1)</f>
        <v>6</v>
      </c>
      <c r="G4349" s="165">
        <f>+COUNTIFS(ECR_Hours!$K$6:$K$7,ExportsELAP[[#This Row],[Date Prevailing]])</f>
        <v>0</v>
      </c>
      <c r="H4349" s="165">
        <f t="shared" si="271"/>
        <v>6</v>
      </c>
      <c r="I4349" s="166">
        <f>+Exports!G4352</f>
        <v>35.032600000000002</v>
      </c>
      <c r="J4349" s="166">
        <f>+'ELAP_IPCO-APND'!D4352</f>
        <v>42.113950000000003</v>
      </c>
      <c r="K4349" s="166">
        <f>+(ExportsELAP[[#This Row],[Exports kWh - MPT]]/1000)*ExportsELAP[[#This Row],[EIM Price]]</f>
        <v>1.4753611647700002</v>
      </c>
      <c r="L4349" s="167" t="str">
        <f>+INDEX(ECR_Hours!$I$12:$I$15,MATCH(ExportsELAP[[#This Row],[Date Prevailing]],ECR_Hours!$H$12:$H$15,1))</f>
        <v>S</v>
      </c>
      <c r="M4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0" spans="1:13" x14ac:dyDescent="0.25">
      <c r="A4350" s="164">
        <f>+Exports!A4353</f>
        <v>44743</v>
      </c>
      <c r="B4350" s="165">
        <f t="shared" si="268"/>
        <v>2022</v>
      </c>
      <c r="C4350" s="165">
        <f t="shared" si="269"/>
        <v>7</v>
      </c>
      <c r="D4350" s="165">
        <f t="shared" si="270"/>
        <v>1</v>
      </c>
      <c r="E4350" s="165">
        <f>+Exports!B4353</f>
        <v>5</v>
      </c>
      <c r="F4350" s="165">
        <f>+WEEKDAY(ExportsELAP[[#This Row],[Date Prevailing]],1)</f>
        <v>6</v>
      </c>
      <c r="G4350" s="165">
        <f>+COUNTIFS(ECR_Hours!$K$6:$K$7,ExportsELAP[[#This Row],[Date Prevailing]])</f>
        <v>0</v>
      </c>
      <c r="H4350" s="165">
        <f t="shared" si="271"/>
        <v>6</v>
      </c>
      <c r="I4350" s="166">
        <f>+Exports!G4353</f>
        <v>35.606299999999997</v>
      </c>
      <c r="J4350" s="166">
        <f>+'ELAP_IPCO-APND'!D4353</f>
        <v>46.690289999999997</v>
      </c>
      <c r="K4350" s="166">
        <f>+(ExportsELAP[[#This Row],[Exports kWh - MPT]]/1000)*ExportsELAP[[#This Row],[EIM Price]]</f>
        <v>1.6624684728269998</v>
      </c>
      <c r="L4350" s="167" t="str">
        <f>+INDEX(ECR_Hours!$I$12:$I$15,MATCH(ExportsELAP[[#This Row],[Date Prevailing]],ECR_Hours!$H$12:$H$15,1))</f>
        <v>S</v>
      </c>
      <c r="M4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1" spans="1:13" x14ac:dyDescent="0.25">
      <c r="A4351" s="164">
        <f>+Exports!A4354</f>
        <v>44743</v>
      </c>
      <c r="B4351" s="165">
        <f t="shared" si="268"/>
        <v>2022</v>
      </c>
      <c r="C4351" s="165">
        <f t="shared" si="269"/>
        <v>7</v>
      </c>
      <c r="D4351" s="165">
        <f t="shared" si="270"/>
        <v>1</v>
      </c>
      <c r="E4351" s="165">
        <f>+Exports!B4354</f>
        <v>6</v>
      </c>
      <c r="F4351" s="165">
        <f>+WEEKDAY(ExportsELAP[[#This Row],[Date Prevailing]],1)</f>
        <v>6</v>
      </c>
      <c r="G4351" s="165">
        <f>+COUNTIFS(ECR_Hours!$K$6:$K$7,ExportsELAP[[#This Row],[Date Prevailing]])</f>
        <v>0</v>
      </c>
      <c r="H4351" s="165">
        <f t="shared" si="271"/>
        <v>6</v>
      </c>
      <c r="I4351" s="166">
        <f>+Exports!G4354</f>
        <v>34.468199999999896</v>
      </c>
      <c r="J4351" s="166">
        <f>+'ELAP_IPCO-APND'!D4354</f>
        <v>40.91516</v>
      </c>
      <c r="K4351" s="166">
        <f>+(ExportsELAP[[#This Row],[Exports kWh - MPT]]/1000)*ExportsELAP[[#This Row],[EIM Price]]</f>
        <v>1.4102719179119956</v>
      </c>
      <c r="L4351" s="167" t="str">
        <f>+INDEX(ECR_Hours!$I$12:$I$15,MATCH(ExportsELAP[[#This Row],[Date Prevailing]],ECR_Hours!$H$12:$H$15,1))</f>
        <v>S</v>
      </c>
      <c r="M4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2" spans="1:13" x14ac:dyDescent="0.25">
      <c r="A4352" s="164">
        <f>+Exports!A4355</f>
        <v>44743</v>
      </c>
      <c r="B4352" s="165">
        <f t="shared" si="268"/>
        <v>2022</v>
      </c>
      <c r="C4352" s="165">
        <f t="shared" si="269"/>
        <v>7</v>
      </c>
      <c r="D4352" s="165">
        <f t="shared" si="270"/>
        <v>1</v>
      </c>
      <c r="E4352" s="165">
        <f>+Exports!B4355</f>
        <v>7</v>
      </c>
      <c r="F4352" s="165">
        <f>+WEEKDAY(ExportsELAP[[#This Row],[Date Prevailing]],1)</f>
        <v>6</v>
      </c>
      <c r="G4352" s="165">
        <f>+COUNTIFS(ECR_Hours!$K$6:$K$7,ExportsELAP[[#This Row],[Date Prevailing]])</f>
        <v>0</v>
      </c>
      <c r="H4352" s="165">
        <f t="shared" si="271"/>
        <v>6</v>
      </c>
      <c r="I4352" s="166">
        <f>+Exports!G4355</f>
        <v>606.13490000000002</v>
      </c>
      <c r="J4352" s="166">
        <f>+'ELAP_IPCO-APND'!D4355</f>
        <v>27.207989999999999</v>
      </c>
      <c r="K4352" s="166">
        <f>+(ExportsELAP[[#This Row],[Exports kWh - MPT]]/1000)*ExportsELAP[[#This Row],[EIM Price]]</f>
        <v>16.491712297850999</v>
      </c>
      <c r="L4352" s="167" t="str">
        <f>+INDEX(ECR_Hours!$I$12:$I$15,MATCH(ExportsELAP[[#This Row],[Date Prevailing]],ECR_Hours!$H$12:$H$15,1))</f>
        <v>S</v>
      </c>
      <c r="M4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3" spans="1:13" x14ac:dyDescent="0.25">
      <c r="A4353" s="164">
        <f>+Exports!A4356</f>
        <v>44743</v>
      </c>
      <c r="B4353" s="165">
        <f t="shared" si="268"/>
        <v>2022</v>
      </c>
      <c r="C4353" s="165">
        <f t="shared" si="269"/>
        <v>7</v>
      </c>
      <c r="D4353" s="165">
        <f t="shared" si="270"/>
        <v>1</v>
      </c>
      <c r="E4353" s="165">
        <f>+Exports!B4356</f>
        <v>8</v>
      </c>
      <c r="F4353" s="165">
        <f>+WEEKDAY(ExportsELAP[[#This Row],[Date Prevailing]],1)</f>
        <v>6</v>
      </c>
      <c r="G4353" s="165">
        <f>+COUNTIFS(ECR_Hours!$K$6:$K$7,ExportsELAP[[#This Row],[Date Prevailing]])</f>
        <v>0</v>
      </c>
      <c r="H4353" s="165">
        <f t="shared" si="271"/>
        <v>6</v>
      </c>
      <c r="I4353" s="166">
        <f>+Exports!G4356</f>
        <v>3705.2813000000001</v>
      </c>
      <c r="J4353" s="166">
        <f>+'ELAP_IPCO-APND'!D4356</f>
        <v>25.273150000000001</v>
      </c>
      <c r="K4353" s="166">
        <f>+(ExportsELAP[[#This Row],[Exports kWh - MPT]]/1000)*ExportsELAP[[#This Row],[EIM Price]]</f>
        <v>93.644130087095007</v>
      </c>
      <c r="L4353" s="167" t="str">
        <f>+INDEX(ECR_Hours!$I$12:$I$15,MATCH(ExportsELAP[[#This Row],[Date Prevailing]],ECR_Hours!$H$12:$H$15,1))</f>
        <v>S</v>
      </c>
      <c r="M4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4" spans="1:13" x14ac:dyDescent="0.25">
      <c r="A4354" s="164">
        <f>+Exports!A4357</f>
        <v>44743</v>
      </c>
      <c r="B4354" s="165">
        <f t="shared" ref="B4354:B4417" si="272">+YEAR(A4354)</f>
        <v>2022</v>
      </c>
      <c r="C4354" s="165">
        <f t="shared" ref="C4354:C4417" si="273">+MONTH(A4354)</f>
        <v>7</v>
      </c>
      <c r="D4354" s="165">
        <f t="shared" ref="D4354:D4417" si="274">+DAY(A4354)</f>
        <v>1</v>
      </c>
      <c r="E4354" s="165">
        <f>+Exports!B4357</f>
        <v>9</v>
      </c>
      <c r="F4354" s="165">
        <f>+WEEKDAY(ExportsELAP[[#This Row],[Date Prevailing]],1)</f>
        <v>6</v>
      </c>
      <c r="G4354" s="165">
        <f>+COUNTIFS(ECR_Hours!$K$6:$K$7,ExportsELAP[[#This Row],[Date Prevailing]])</f>
        <v>0</v>
      </c>
      <c r="H4354" s="165">
        <f t="shared" ref="H4354:H4417" si="275">+IF(G4354=1,0,F4354)</f>
        <v>6</v>
      </c>
      <c r="I4354" s="166">
        <f>+Exports!G4357</f>
        <v>10769.2732</v>
      </c>
      <c r="J4354" s="166">
        <f>+'ELAP_IPCO-APND'!D4357</f>
        <v>35.105809999999998</v>
      </c>
      <c r="K4354" s="166">
        <f>+(ExportsELAP[[#This Row],[Exports kWh - MPT]]/1000)*ExportsELAP[[#This Row],[EIM Price]]</f>
        <v>378.06405879729192</v>
      </c>
      <c r="L4354" s="167" t="str">
        <f>+INDEX(ECR_Hours!$I$12:$I$15,MATCH(ExportsELAP[[#This Row],[Date Prevailing]],ECR_Hours!$H$12:$H$15,1))</f>
        <v>S</v>
      </c>
      <c r="M4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5" spans="1:13" x14ac:dyDescent="0.25">
      <c r="A4355" s="164">
        <f>+Exports!A4358</f>
        <v>44743</v>
      </c>
      <c r="B4355" s="165">
        <f t="shared" si="272"/>
        <v>2022</v>
      </c>
      <c r="C4355" s="165">
        <f t="shared" si="273"/>
        <v>7</v>
      </c>
      <c r="D4355" s="165">
        <f t="shared" si="274"/>
        <v>1</v>
      </c>
      <c r="E4355" s="165">
        <f>+Exports!B4358</f>
        <v>10</v>
      </c>
      <c r="F4355" s="165">
        <f>+WEEKDAY(ExportsELAP[[#This Row],[Date Prevailing]],1)</f>
        <v>6</v>
      </c>
      <c r="G4355" s="165">
        <f>+COUNTIFS(ECR_Hours!$K$6:$K$7,ExportsELAP[[#This Row],[Date Prevailing]])</f>
        <v>0</v>
      </c>
      <c r="H4355" s="165">
        <f t="shared" si="275"/>
        <v>6</v>
      </c>
      <c r="I4355" s="166">
        <f>+Exports!G4358</f>
        <v>21145.490600000001</v>
      </c>
      <c r="J4355" s="166">
        <f>+'ELAP_IPCO-APND'!D4358</f>
        <v>39.886650000000003</v>
      </c>
      <c r="K4355" s="166">
        <f>+(ExportsELAP[[#This Row],[Exports kWh - MPT]]/1000)*ExportsELAP[[#This Row],[EIM Price]]</f>
        <v>843.42278264049014</v>
      </c>
      <c r="L4355" s="167" t="str">
        <f>+INDEX(ECR_Hours!$I$12:$I$15,MATCH(ExportsELAP[[#This Row],[Date Prevailing]],ECR_Hours!$H$12:$H$15,1))</f>
        <v>S</v>
      </c>
      <c r="M4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6" spans="1:13" x14ac:dyDescent="0.25">
      <c r="A4356" s="164">
        <f>+Exports!A4359</f>
        <v>44743</v>
      </c>
      <c r="B4356" s="165">
        <f t="shared" si="272"/>
        <v>2022</v>
      </c>
      <c r="C4356" s="165">
        <f t="shared" si="273"/>
        <v>7</v>
      </c>
      <c r="D4356" s="165">
        <f t="shared" si="274"/>
        <v>1</v>
      </c>
      <c r="E4356" s="165">
        <f>+Exports!B4359</f>
        <v>11</v>
      </c>
      <c r="F4356" s="165">
        <f>+WEEKDAY(ExportsELAP[[#This Row],[Date Prevailing]],1)</f>
        <v>6</v>
      </c>
      <c r="G4356" s="165">
        <f>+COUNTIFS(ECR_Hours!$K$6:$K$7,ExportsELAP[[#This Row],[Date Prevailing]])</f>
        <v>0</v>
      </c>
      <c r="H4356" s="165">
        <f t="shared" si="275"/>
        <v>6</v>
      </c>
      <c r="I4356" s="166">
        <f>+Exports!G4359</f>
        <v>30982.199599999989</v>
      </c>
      <c r="J4356" s="166">
        <f>+'ELAP_IPCO-APND'!D4359</f>
        <v>44.505130000000001</v>
      </c>
      <c r="K4356" s="166">
        <f>+(ExportsELAP[[#This Row],[Exports kWh - MPT]]/1000)*ExportsELAP[[#This Row],[EIM Price]]</f>
        <v>1378.8668208839476</v>
      </c>
      <c r="L4356" s="167" t="str">
        <f>+INDEX(ECR_Hours!$I$12:$I$15,MATCH(ExportsELAP[[#This Row],[Date Prevailing]],ECR_Hours!$H$12:$H$15,1))</f>
        <v>S</v>
      </c>
      <c r="M4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7" spans="1:13" x14ac:dyDescent="0.25">
      <c r="A4357" s="164">
        <f>+Exports!A4360</f>
        <v>44743</v>
      </c>
      <c r="B4357" s="165">
        <f t="shared" si="272"/>
        <v>2022</v>
      </c>
      <c r="C4357" s="165">
        <f t="shared" si="273"/>
        <v>7</v>
      </c>
      <c r="D4357" s="165">
        <f t="shared" si="274"/>
        <v>1</v>
      </c>
      <c r="E4357" s="165">
        <f>+Exports!B4360</f>
        <v>12</v>
      </c>
      <c r="F4357" s="165">
        <f>+WEEKDAY(ExportsELAP[[#This Row],[Date Prevailing]],1)</f>
        <v>6</v>
      </c>
      <c r="G4357" s="165">
        <f>+COUNTIFS(ECR_Hours!$K$6:$K$7,ExportsELAP[[#This Row],[Date Prevailing]])</f>
        <v>0</v>
      </c>
      <c r="H4357" s="165">
        <f t="shared" si="275"/>
        <v>6</v>
      </c>
      <c r="I4357" s="166">
        <f>+Exports!G4360</f>
        <v>37110.787599999996</v>
      </c>
      <c r="J4357" s="166">
        <f>+'ELAP_IPCO-APND'!D4360</f>
        <v>52.522629999999999</v>
      </c>
      <c r="K4357" s="166">
        <f>+(ExportsELAP[[#This Row],[Exports kWh - MPT]]/1000)*ExportsELAP[[#This Row],[EIM Price]]</f>
        <v>1949.1561661233877</v>
      </c>
      <c r="L4357" s="167" t="str">
        <f>+INDEX(ECR_Hours!$I$12:$I$15,MATCH(ExportsELAP[[#This Row],[Date Prevailing]],ECR_Hours!$H$12:$H$15,1))</f>
        <v>S</v>
      </c>
      <c r="M4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8" spans="1:13" x14ac:dyDescent="0.25">
      <c r="A4358" s="164">
        <f>+Exports!A4361</f>
        <v>44743</v>
      </c>
      <c r="B4358" s="165">
        <f t="shared" si="272"/>
        <v>2022</v>
      </c>
      <c r="C4358" s="165">
        <f t="shared" si="273"/>
        <v>7</v>
      </c>
      <c r="D4358" s="165">
        <f t="shared" si="274"/>
        <v>1</v>
      </c>
      <c r="E4358" s="165">
        <f>+Exports!B4361</f>
        <v>13</v>
      </c>
      <c r="F4358" s="165">
        <f>+WEEKDAY(ExportsELAP[[#This Row],[Date Prevailing]],1)</f>
        <v>6</v>
      </c>
      <c r="G4358" s="165">
        <f>+COUNTIFS(ECR_Hours!$K$6:$K$7,ExportsELAP[[#This Row],[Date Prevailing]])</f>
        <v>0</v>
      </c>
      <c r="H4358" s="165">
        <f t="shared" si="275"/>
        <v>6</v>
      </c>
      <c r="I4358" s="166">
        <f>+Exports!G4361</f>
        <v>39586.941899999998</v>
      </c>
      <c r="J4358" s="166">
        <f>+'ELAP_IPCO-APND'!D4361</f>
        <v>53.823039999999999</v>
      </c>
      <c r="K4358" s="166">
        <f>+(ExportsELAP[[#This Row],[Exports kWh - MPT]]/1000)*ExportsELAP[[#This Row],[EIM Price]]</f>
        <v>2130.689557361376</v>
      </c>
      <c r="L4358" s="167" t="str">
        <f>+INDEX(ECR_Hours!$I$12:$I$15,MATCH(ExportsELAP[[#This Row],[Date Prevailing]],ECR_Hours!$H$12:$H$15,1))</f>
        <v>S</v>
      </c>
      <c r="M4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59" spans="1:13" x14ac:dyDescent="0.25">
      <c r="A4359" s="164">
        <f>+Exports!A4362</f>
        <v>44743</v>
      </c>
      <c r="B4359" s="165">
        <f t="shared" si="272"/>
        <v>2022</v>
      </c>
      <c r="C4359" s="165">
        <f t="shared" si="273"/>
        <v>7</v>
      </c>
      <c r="D4359" s="165">
        <f t="shared" si="274"/>
        <v>1</v>
      </c>
      <c r="E4359" s="165">
        <f>+Exports!B4362</f>
        <v>14</v>
      </c>
      <c r="F4359" s="165">
        <f>+WEEKDAY(ExportsELAP[[#This Row],[Date Prevailing]],1)</f>
        <v>6</v>
      </c>
      <c r="G4359" s="165">
        <f>+COUNTIFS(ECR_Hours!$K$6:$K$7,ExportsELAP[[#This Row],[Date Prevailing]])</f>
        <v>0</v>
      </c>
      <c r="H4359" s="165">
        <f t="shared" si="275"/>
        <v>6</v>
      </c>
      <c r="I4359" s="166">
        <f>+Exports!G4362</f>
        <v>40001.243899999987</v>
      </c>
      <c r="J4359" s="166">
        <f>+'ELAP_IPCO-APND'!D4362</f>
        <v>47.139279999999999</v>
      </c>
      <c r="K4359" s="166">
        <f>+(ExportsELAP[[#This Row],[Exports kWh - MPT]]/1000)*ExportsELAP[[#This Row],[EIM Price]]</f>
        <v>1885.6298365503912</v>
      </c>
      <c r="L4359" s="167" t="str">
        <f>+INDEX(ECR_Hours!$I$12:$I$15,MATCH(ExportsELAP[[#This Row],[Date Prevailing]],ECR_Hours!$H$12:$H$15,1))</f>
        <v>S</v>
      </c>
      <c r="M4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60" spans="1:13" x14ac:dyDescent="0.25">
      <c r="A4360" s="164">
        <f>+Exports!A4363</f>
        <v>44743</v>
      </c>
      <c r="B4360" s="165">
        <f t="shared" si="272"/>
        <v>2022</v>
      </c>
      <c r="C4360" s="165">
        <f t="shared" si="273"/>
        <v>7</v>
      </c>
      <c r="D4360" s="165">
        <f t="shared" si="274"/>
        <v>1</v>
      </c>
      <c r="E4360" s="165">
        <f>+Exports!B4363</f>
        <v>15</v>
      </c>
      <c r="F4360" s="165">
        <f>+WEEKDAY(ExportsELAP[[#This Row],[Date Prevailing]],1)</f>
        <v>6</v>
      </c>
      <c r="G4360" s="165">
        <f>+COUNTIFS(ECR_Hours!$K$6:$K$7,ExportsELAP[[#This Row],[Date Prevailing]])</f>
        <v>0</v>
      </c>
      <c r="H4360" s="165">
        <f t="shared" si="275"/>
        <v>6</v>
      </c>
      <c r="I4360" s="166">
        <f>+Exports!G4363</f>
        <v>37701.450399999994</v>
      </c>
      <c r="J4360" s="166">
        <f>+'ELAP_IPCO-APND'!D4363</f>
        <v>60.084789999999998</v>
      </c>
      <c r="K4360" s="166">
        <f>+(ExportsELAP[[#This Row],[Exports kWh - MPT]]/1000)*ExportsELAP[[#This Row],[EIM Price]]</f>
        <v>2265.2837299794155</v>
      </c>
      <c r="L4360" s="167" t="str">
        <f>+INDEX(ECR_Hours!$I$12:$I$15,MATCH(ExportsELAP[[#This Row],[Date Prevailing]],ECR_Hours!$H$12:$H$15,1))</f>
        <v>S</v>
      </c>
      <c r="M4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61" spans="1:13" x14ac:dyDescent="0.25">
      <c r="A4361" s="164">
        <f>+Exports!A4364</f>
        <v>44743</v>
      </c>
      <c r="B4361" s="165">
        <f t="shared" si="272"/>
        <v>2022</v>
      </c>
      <c r="C4361" s="165">
        <f t="shared" si="273"/>
        <v>7</v>
      </c>
      <c r="D4361" s="165">
        <f t="shared" si="274"/>
        <v>1</v>
      </c>
      <c r="E4361" s="165">
        <f>+Exports!B4364</f>
        <v>16</v>
      </c>
      <c r="F4361" s="165">
        <f>+WEEKDAY(ExportsELAP[[#This Row],[Date Prevailing]],1)</f>
        <v>6</v>
      </c>
      <c r="G4361" s="165">
        <f>+COUNTIFS(ECR_Hours!$K$6:$K$7,ExportsELAP[[#This Row],[Date Prevailing]])</f>
        <v>0</v>
      </c>
      <c r="H4361" s="165">
        <f t="shared" si="275"/>
        <v>6</v>
      </c>
      <c r="I4361" s="166">
        <f>+Exports!G4364</f>
        <v>32185.809799999999</v>
      </c>
      <c r="J4361" s="166">
        <f>+'ELAP_IPCO-APND'!D4364</f>
        <v>52.164529999999999</v>
      </c>
      <c r="K4361" s="166">
        <f>+(ExportsELAP[[#This Row],[Exports kWh - MPT]]/1000)*ExportsELAP[[#This Row],[EIM Price]]</f>
        <v>1678.9576408863941</v>
      </c>
      <c r="L4361" s="167" t="str">
        <f>+INDEX(ECR_Hours!$I$12:$I$15,MATCH(ExportsELAP[[#This Row],[Date Prevailing]],ECR_Hours!$H$12:$H$15,1))</f>
        <v>S</v>
      </c>
      <c r="M4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2" spans="1:13" x14ac:dyDescent="0.25">
      <c r="A4362" s="164">
        <f>+Exports!A4365</f>
        <v>44743</v>
      </c>
      <c r="B4362" s="165">
        <f t="shared" si="272"/>
        <v>2022</v>
      </c>
      <c r="C4362" s="165">
        <f t="shared" si="273"/>
        <v>7</v>
      </c>
      <c r="D4362" s="165">
        <f t="shared" si="274"/>
        <v>1</v>
      </c>
      <c r="E4362" s="165">
        <f>+Exports!B4365</f>
        <v>17</v>
      </c>
      <c r="F4362" s="165">
        <f>+WEEKDAY(ExportsELAP[[#This Row],[Date Prevailing]],1)</f>
        <v>6</v>
      </c>
      <c r="G4362" s="165">
        <f>+COUNTIFS(ECR_Hours!$K$6:$K$7,ExportsELAP[[#This Row],[Date Prevailing]])</f>
        <v>0</v>
      </c>
      <c r="H4362" s="165">
        <f t="shared" si="275"/>
        <v>6</v>
      </c>
      <c r="I4362" s="166">
        <f>+Exports!G4365</f>
        <v>24492.415199999999</v>
      </c>
      <c r="J4362" s="166">
        <f>+'ELAP_IPCO-APND'!D4365</f>
        <v>49.569020000000002</v>
      </c>
      <c r="K4362" s="166">
        <f>+(ExportsELAP[[#This Row],[Exports kWh - MPT]]/1000)*ExportsELAP[[#This Row],[EIM Price]]</f>
        <v>1214.065018897104</v>
      </c>
      <c r="L4362" s="167" t="str">
        <f>+INDEX(ECR_Hours!$I$12:$I$15,MATCH(ExportsELAP[[#This Row],[Date Prevailing]],ECR_Hours!$H$12:$H$15,1))</f>
        <v>S</v>
      </c>
      <c r="M4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3" spans="1:13" x14ac:dyDescent="0.25">
      <c r="A4363" s="164">
        <f>+Exports!A4366</f>
        <v>44743</v>
      </c>
      <c r="B4363" s="165">
        <f t="shared" si="272"/>
        <v>2022</v>
      </c>
      <c r="C4363" s="165">
        <f t="shared" si="273"/>
        <v>7</v>
      </c>
      <c r="D4363" s="165">
        <f t="shared" si="274"/>
        <v>1</v>
      </c>
      <c r="E4363" s="165">
        <f>+Exports!B4366</f>
        <v>18</v>
      </c>
      <c r="F4363" s="165">
        <f>+WEEKDAY(ExportsELAP[[#This Row],[Date Prevailing]],1)</f>
        <v>6</v>
      </c>
      <c r="G4363" s="165">
        <f>+COUNTIFS(ECR_Hours!$K$6:$K$7,ExportsELAP[[#This Row],[Date Prevailing]])</f>
        <v>0</v>
      </c>
      <c r="H4363" s="165">
        <f t="shared" si="275"/>
        <v>6</v>
      </c>
      <c r="I4363" s="166">
        <f>+Exports!G4366</f>
        <v>16282.319000000001</v>
      </c>
      <c r="J4363" s="166">
        <f>+'ELAP_IPCO-APND'!D4366</f>
        <v>49.461730000000003</v>
      </c>
      <c r="K4363" s="166">
        <f>+(ExportsELAP[[#This Row],[Exports kWh - MPT]]/1000)*ExportsELAP[[#This Row],[EIM Price]]</f>
        <v>805.35166615187006</v>
      </c>
      <c r="L4363" s="167" t="str">
        <f>+INDEX(ECR_Hours!$I$12:$I$15,MATCH(ExportsELAP[[#This Row],[Date Prevailing]],ECR_Hours!$H$12:$H$15,1))</f>
        <v>S</v>
      </c>
      <c r="M4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4" spans="1:13" x14ac:dyDescent="0.25">
      <c r="A4364" s="164">
        <f>+Exports!A4367</f>
        <v>44743</v>
      </c>
      <c r="B4364" s="165">
        <f t="shared" si="272"/>
        <v>2022</v>
      </c>
      <c r="C4364" s="165">
        <f t="shared" si="273"/>
        <v>7</v>
      </c>
      <c r="D4364" s="165">
        <f t="shared" si="274"/>
        <v>1</v>
      </c>
      <c r="E4364" s="165">
        <f>+Exports!B4367</f>
        <v>19</v>
      </c>
      <c r="F4364" s="165">
        <f>+WEEKDAY(ExportsELAP[[#This Row],[Date Prevailing]],1)</f>
        <v>6</v>
      </c>
      <c r="G4364" s="165">
        <f>+COUNTIFS(ECR_Hours!$K$6:$K$7,ExportsELAP[[#This Row],[Date Prevailing]])</f>
        <v>0</v>
      </c>
      <c r="H4364" s="165">
        <f t="shared" si="275"/>
        <v>6</v>
      </c>
      <c r="I4364" s="166">
        <f>+Exports!G4367</f>
        <v>9125.5030999999999</v>
      </c>
      <c r="J4364" s="166">
        <f>+'ELAP_IPCO-APND'!D4367</f>
        <v>56.123530000000002</v>
      </c>
      <c r="K4364" s="166">
        <f>+(ExportsELAP[[#This Row],[Exports kWh - MPT]]/1000)*ExportsELAP[[#This Row],[EIM Price]]</f>
        <v>512.15544699794305</v>
      </c>
      <c r="L4364" s="167" t="str">
        <f>+INDEX(ECR_Hours!$I$12:$I$15,MATCH(ExportsELAP[[#This Row],[Date Prevailing]],ECR_Hours!$H$12:$H$15,1))</f>
        <v>S</v>
      </c>
      <c r="M4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5" spans="1:13" x14ac:dyDescent="0.25">
      <c r="A4365" s="164">
        <f>+Exports!A4368</f>
        <v>44743</v>
      </c>
      <c r="B4365" s="165">
        <f t="shared" si="272"/>
        <v>2022</v>
      </c>
      <c r="C4365" s="165">
        <f t="shared" si="273"/>
        <v>7</v>
      </c>
      <c r="D4365" s="165">
        <f t="shared" si="274"/>
        <v>1</v>
      </c>
      <c r="E4365" s="165">
        <f>+Exports!B4368</f>
        <v>20</v>
      </c>
      <c r="F4365" s="165">
        <f>+WEEKDAY(ExportsELAP[[#This Row],[Date Prevailing]],1)</f>
        <v>6</v>
      </c>
      <c r="G4365" s="165">
        <f>+COUNTIFS(ECR_Hours!$K$6:$K$7,ExportsELAP[[#This Row],[Date Prevailing]])</f>
        <v>0</v>
      </c>
      <c r="H4365" s="165">
        <f t="shared" si="275"/>
        <v>6</v>
      </c>
      <c r="I4365" s="166">
        <f>+Exports!G4368</f>
        <v>4135.6561999999994</v>
      </c>
      <c r="J4365" s="166">
        <f>+'ELAP_IPCO-APND'!D4368</f>
        <v>63.279040000000002</v>
      </c>
      <c r="K4365" s="166">
        <f>+(ExportsELAP[[#This Row],[Exports kWh - MPT]]/1000)*ExportsELAP[[#This Row],[EIM Price]]</f>
        <v>261.700354106048</v>
      </c>
      <c r="L4365" s="167" t="str">
        <f>+INDEX(ECR_Hours!$I$12:$I$15,MATCH(ExportsELAP[[#This Row],[Date Prevailing]],ECR_Hours!$H$12:$H$15,1))</f>
        <v>S</v>
      </c>
      <c r="M4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6" spans="1:13" x14ac:dyDescent="0.25">
      <c r="A4366" s="164">
        <f>+Exports!A4369</f>
        <v>44743</v>
      </c>
      <c r="B4366" s="165">
        <f t="shared" si="272"/>
        <v>2022</v>
      </c>
      <c r="C4366" s="165">
        <f t="shared" si="273"/>
        <v>7</v>
      </c>
      <c r="D4366" s="165">
        <f t="shared" si="274"/>
        <v>1</v>
      </c>
      <c r="E4366" s="165">
        <f>+Exports!B4369</f>
        <v>21</v>
      </c>
      <c r="F4366" s="165">
        <f>+WEEKDAY(ExportsELAP[[#This Row],[Date Prevailing]],1)</f>
        <v>6</v>
      </c>
      <c r="G4366" s="165">
        <f>+COUNTIFS(ECR_Hours!$K$6:$K$7,ExportsELAP[[#This Row],[Date Prevailing]])</f>
        <v>0</v>
      </c>
      <c r="H4366" s="165">
        <f t="shared" si="275"/>
        <v>6</v>
      </c>
      <c r="I4366" s="166">
        <f>+Exports!G4369</f>
        <v>1329.5945000000002</v>
      </c>
      <c r="J4366" s="166">
        <f>+'ELAP_IPCO-APND'!D4369</f>
        <v>65.603480000000005</v>
      </c>
      <c r="K4366" s="166">
        <f>+(ExportsELAP[[#This Row],[Exports kWh - MPT]]/1000)*ExportsELAP[[#This Row],[EIM Price]]</f>
        <v>87.226026188860018</v>
      </c>
      <c r="L4366" s="167" t="str">
        <f>+INDEX(ECR_Hours!$I$12:$I$15,MATCH(ExportsELAP[[#This Row],[Date Prevailing]],ECR_Hours!$H$12:$H$15,1))</f>
        <v>S</v>
      </c>
      <c r="M4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7" spans="1:13" x14ac:dyDescent="0.25">
      <c r="A4367" s="164">
        <f>+Exports!A4370</f>
        <v>44743</v>
      </c>
      <c r="B4367" s="165">
        <f t="shared" si="272"/>
        <v>2022</v>
      </c>
      <c r="C4367" s="165">
        <f t="shared" si="273"/>
        <v>7</v>
      </c>
      <c r="D4367" s="165">
        <f t="shared" si="274"/>
        <v>1</v>
      </c>
      <c r="E4367" s="165">
        <f>+Exports!B4370</f>
        <v>22</v>
      </c>
      <c r="F4367" s="165">
        <f>+WEEKDAY(ExportsELAP[[#This Row],[Date Prevailing]],1)</f>
        <v>6</v>
      </c>
      <c r="G4367" s="165">
        <f>+COUNTIFS(ECR_Hours!$K$6:$K$7,ExportsELAP[[#This Row],[Date Prevailing]])</f>
        <v>0</v>
      </c>
      <c r="H4367" s="165">
        <f t="shared" si="275"/>
        <v>6</v>
      </c>
      <c r="I4367" s="166">
        <f>+Exports!G4370</f>
        <v>39.495999999999995</v>
      </c>
      <c r="J4367" s="166">
        <f>+'ELAP_IPCO-APND'!D4370</f>
        <v>61.202770000000001</v>
      </c>
      <c r="K4367" s="166">
        <f>+(ExportsELAP[[#This Row],[Exports kWh - MPT]]/1000)*ExportsELAP[[#This Row],[EIM Price]]</f>
        <v>2.4172646039199996</v>
      </c>
      <c r="L4367" s="167" t="str">
        <f>+INDEX(ECR_Hours!$I$12:$I$15,MATCH(ExportsELAP[[#This Row],[Date Prevailing]],ECR_Hours!$H$12:$H$15,1))</f>
        <v>S</v>
      </c>
      <c r="M4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8" spans="1:13" x14ac:dyDescent="0.25">
      <c r="A4368" s="164">
        <f>+Exports!A4371</f>
        <v>44743</v>
      </c>
      <c r="B4368" s="165">
        <f t="shared" si="272"/>
        <v>2022</v>
      </c>
      <c r="C4368" s="165">
        <f t="shared" si="273"/>
        <v>7</v>
      </c>
      <c r="D4368" s="165">
        <f t="shared" si="274"/>
        <v>1</v>
      </c>
      <c r="E4368" s="165">
        <f>+Exports!B4371</f>
        <v>23</v>
      </c>
      <c r="F4368" s="165">
        <f>+WEEKDAY(ExportsELAP[[#This Row],[Date Prevailing]],1)</f>
        <v>6</v>
      </c>
      <c r="G4368" s="165">
        <f>+COUNTIFS(ECR_Hours!$K$6:$K$7,ExportsELAP[[#This Row],[Date Prevailing]])</f>
        <v>0</v>
      </c>
      <c r="H4368" s="165">
        <f t="shared" si="275"/>
        <v>6</v>
      </c>
      <c r="I4368" s="166">
        <f>+Exports!G4371</f>
        <v>9.3473000000000006</v>
      </c>
      <c r="J4368" s="166">
        <f>+'ELAP_IPCO-APND'!D4371</f>
        <v>48.434620000000002</v>
      </c>
      <c r="K4368" s="166">
        <f>+(ExportsELAP[[#This Row],[Exports kWh - MPT]]/1000)*ExportsELAP[[#This Row],[EIM Price]]</f>
        <v>0.45273292352600009</v>
      </c>
      <c r="L4368" s="167" t="str">
        <f>+INDEX(ECR_Hours!$I$12:$I$15,MATCH(ExportsELAP[[#This Row],[Date Prevailing]],ECR_Hours!$H$12:$H$15,1))</f>
        <v>S</v>
      </c>
      <c r="M4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69" spans="1:13" x14ac:dyDescent="0.25">
      <c r="A4369" s="164">
        <f>+Exports!A4372</f>
        <v>44743</v>
      </c>
      <c r="B4369" s="165">
        <f t="shared" si="272"/>
        <v>2022</v>
      </c>
      <c r="C4369" s="165">
        <f t="shared" si="273"/>
        <v>7</v>
      </c>
      <c r="D4369" s="165">
        <f t="shared" si="274"/>
        <v>1</v>
      </c>
      <c r="E4369" s="165">
        <f>+Exports!B4372</f>
        <v>24</v>
      </c>
      <c r="F4369" s="165">
        <f>+WEEKDAY(ExportsELAP[[#This Row],[Date Prevailing]],1)</f>
        <v>6</v>
      </c>
      <c r="G4369" s="165">
        <f>+COUNTIFS(ECR_Hours!$K$6:$K$7,ExportsELAP[[#This Row],[Date Prevailing]])</f>
        <v>0</v>
      </c>
      <c r="H4369" s="165">
        <f t="shared" si="275"/>
        <v>6</v>
      </c>
      <c r="I4369" s="166">
        <f>+Exports!G4372</f>
        <v>10.394399999999999</v>
      </c>
      <c r="J4369" s="166">
        <f>+'ELAP_IPCO-APND'!D4372</f>
        <v>49.914790000000004</v>
      </c>
      <c r="K4369" s="166">
        <f>+(ExportsELAP[[#This Row],[Exports kWh - MPT]]/1000)*ExportsELAP[[#This Row],[EIM Price]]</f>
        <v>0.51883429317600005</v>
      </c>
      <c r="L4369" s="167" t="str">
        <f>+INDEX(ECR_Hours!$I$12:$I$15,MATCH(ExportsELAP[[#This Row],[Date Prevailing]],ECR_Hours!$H$12:$H$15,1))</f>
        <v>S</v>
      </c>
      <c r="M4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0" spans="1:13" x14ac:dyDescent="0.25">
      <c r="A4370" s="164">
        <f>+Exports!A4373</f>
        <v>44744</v>
      </c>
      <c r="B4370" s="165">
        <f t="shared" si="272"/>
        <v>2022</v>
      </c>
      <c r="C4370" s="165">
        <f t="shared" si="273"/>
        <v>7</v>
      </c>
      <c r="D4370" s="165">
        <f t="shared" si="274"/>
        <v>2</v>
      </c>
      <c r="E4370" s="165">
        <f>+Exports!B4373</f>
        <v>1</v>
      </c>
      <c r="F4370" s="165">
        <f>+WEEKDAY(ExportsELAP[[#This Row],[Date Prevailing]],1)</f>
        <v>7</v>
      </c>
      <c r="G4370" s="165">
        <f>+COUNTIFS(ECR_Hours!$K$6:$K$7,ExportsELAP[[#This Row],[Date Prevailing]])</f>
        <v>0</v>
      </c>
      <c r="H4370" s="165">
        <f t="shared" si="275"/>
        <v>7</v>
      </c>
      <c r="I4370" s="166">
        <f>+Exports!G4373</f>
        <v>12.229100000000001</v>
      </c>
      <c r="J4370" s="166">
        <f>+'ELAP_IPCO-APND'!D4373</f>
        <v>47.312919999999998</v>
      </c>
      <c r="K4370" s="166">
        <f>+(ExportsELAP[[#This Row],[Exports kWh - MPT]]/1000)*ExportsELAP[[#This Row],[EIM Price]]</f>
        <v>0.57859442997200006</v>
      </c>
      <c r="L4370" s="167" t="str">
        <f>+INDEX(ECR_Hours!$I$12:$I$15,MATCH(ExportsELAP[[#This Row],[Date Prevailing]],ECR_Hours!$H$12:$H$15,1))</f>
        <v>S</v>
      </c>
      <c r="M4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1" spans="1:13" x14ac:dyDescent="0.25">
      <c r="A4371" s="164">
        <f>+Exports!A4374</f>
        <v>44744</v>
      </c>
      <c r="B4371" s="165">
        <f t="shared" si="272"/>
        <v>2022</v>
      </c>
      <c r="C4371" s="165">
        <f t="shared" si="273"/>
        <v>7</v>
      </c>
      <c r="D4371" s="165">
        <f t="shared" si="274"/>
        <v>2</v>
      </c>
      <c r="E4371" s="165">
        <f>+Exports!B4374</f>
        <v>2</v>
      </c>
      <c r="F4371" s="165">
        <f>+WEEKDAY(ExportsELAP[[#This Row],[Date Prevailing]],1)</f>
        <v>7</v>
      </c>
      <c r="G4371" s="165">
        <f>+COUNTIFS(ECR_Hours!$K$6:$K$7,ExportsELAP[[#This Row],[Date Prevailing]])</f>
        <v>0</v>
      </c>
      <c r="H4371" s="165">
        <f t="shared" si="275"/>
        <v>7</v>
      </c>
      <c r="I4371" s="166">
        <f>+Exports!G4374</f>
        <v>14.179900000000002</v>
      </c>
      <c r="J4371" s="166">
        <f>+'ELAP_IPCO-APND'!D4374</f>
        <v>47.850380000000001</v>
      </c>
      <c r="K4371" s="166">
        <f>+(ExportsELAP[[#This Row],[Exports kWh - MPT]]/1000)*ExportsELAP[[#This Row],[EIM Price]]</f>
        <v>0.67851360336200017</v>
      </c>
      <c r="L4371" s="167" t="str">
        <f>+INDEX(ECR_Hours!$I$12:$I$15,MATCH(ExportsELAP[[#This Row],[Date Prevailing]],ECR_Hours!$H$12:$H$15,1))</f>
        <v>S</v>
      </c>
      <c r="M4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2" spans="1:13" x14ac:dyDescent="0.25">
      <c r="A4372" s="164">
        <f>+Exports!A4375</f>
        <v>44744</v>
      </c>
      <c r="B4372" s="165">
        <f t="shared" si="272"/>
        <v>2022</v>
      </c>
      <c r="C4372" s="165">
        <f t="shared" si="273"/>
        <v>7</v>
      </c>
      <c r="D4372" s="165">
        <f t="shared" si="274"/>
        <v>2</v>
      </c>
      <c r="E4372" s="165">
        <f>+Exports!B4375</f>
        <v>3</v>
      </c>
      <c r="F4372" s="165">
        <f>+WEEKDAY(ExportsELAP[[#This Row],[Date Prevailing]],1)</f>
        <v>7</v>
      </c>
      <c r="G4372" s="165">
        <f>+COUNTIFS(ECR_Hours!$K$6:$K$7,ExportsELAP[[#This Row],[Date Prevailing]])</f>
        <v>0</v>
      </c>
      <c r="H4372" s="165">
        <f t="shared" si="275"/>
        <v>7</v>
      </c>
      <c r="I4372" s="166">
        <f>+Exports!G4375</f>
        <v>13.72</v>
      </c>
      <c r="J4372" s="166">
        <f>+'ELAP_IPCO-APND'!D4375</f>
        <v>32.45823</v>
      </c>
      <c r="K4372" s="166">
        <f>+(ExportsELAP[[#This Row],[Exports kWh - MPT]]/1000)*ExportsELAP[[#This Row],[EIM Price]]</f>
        <v>0.44532691560000004</v>
      </c>
      <c r="L4372" s="167" t="str">
        <f>+INDEX(ECR_Hours!$I$12:$I$15,MATCH(ExportsELAP[[#This Row],[Date Prevailing]],ECR_Hours!$H$12:$H$15,1))</f>
        <v>S</v>
      </c>
      <c r="M4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3" spans="1:13" x14ac:dyDescent="0.25">
      <c r="A4373" s="164">
        <f>+Exports!A4376</f>
        <v>44744</v>
      </c>
      <c r="B4373" s="165">
        <f t="shared" si="272"/>
        <v>2022</v>
      </c>
      <c r="C4373" s="165">
        <f t="shared" si="273"/>
        <v>7</v>
      </c>
      <c r="D4373" s="165">
        <f t="shared" si="274"/>
        <v>2</v>
      </c>
      <c r="E4373" s="165">
        <f>+Exports!B4376</f>
        <v>4</v>
      </c>
      <c r="F4373" s="165">
        <f>+WEEKDAY(ExportsELAP[[#This Row],[Date Prevailing]],1)</f>
        <v>7</v>
      </c>
      <c r="G4373" s="165">
        <f>+COUNTIFS(ECR_Hours!$K$6:$K$7,ExportsELAP[[#This Row],[Date Prevailing]])</f>
        <v>0</v>
      </c>
      <c r="H4373" s="165">
        <f t="shared" si="275"/>
        <v>7</v>
      </c>
      <c r="I4373" s="166">
        <f>+Exports!G4376</f>
        <v>17.187899999999999</v>
      </c>
      <c r="J4373" s="166">
        <f>+'ELAP_IPCO-APND'!D4376</f>
        <v>27.803830000000001</v>
      </c>
      <c r="K4373" s="166">
        <f>+(ExportsELAP[[#This Row],[Exports kWh - MPT]]/1000)*ExportsELAP[[#This Row],[EIM Price]]</f>
        <v>0.47788944965699998</v>
      </c>
      <c r="L4373" s="167" t="str">
        <f>+INDEX(ECR_Hours!$I$12:$I$15,MATCH(ExportsELAP[[#This Row],[Date Prevailing]],ECR_Hours!$H$12:$H$15,1))</f>
        <v>S</v>
      </c>
      <c r="M4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4" spans="1:13" x14ac:dyDescent="0.25">
      <c r="A4374" s="164">
        <f>+Exports!A4377</f>
        <v>44744</v>
      </c>
      <c r="B4374" s="165">
        <f t="shared" si="272"/>
        <v>2022</v>
      </c>
      <c r="C4374" s="165">
        <f t="shared" si="273"/>
        <v>7</v>
      </c>
      <c r="D4374" s="165">
        <f t="shared" si="274"/>
        <v>2</v>
      </c>
      <c r="E4374" s="165">
        <f>+Exports!B4377</f>
        <v>5</v>
      </c>
      <c r="F4374" s="165">
        <f>+WEEKDAY(ExportsELAP[[#This Row],[Date Prevailing]],1)</f>
        <v>7</v>
      </c>
      <c r="G4374" s="165">
        <f>+COUNTIFS(ECR_Hours!$K$6:$K$7,ExportsELAP[[#This Row],[Date Prevailing]])</f>
        <v>0</v>
      </c>
      <c r="H4374" s="165">
        <f t="shared" si="275"/>
        <v>7</v>
      </c>
      <c r="I4374" s="166">
        <f>+Exports!G4377</f>
        <v>16.613199999999999</v>
      </c>
      <c r="J4374" s="166">
        <f>+'ELAP_IPCO-APND'!D4377</f>
        <v>29.760110000000001</v>
      </c>
      <c r="K4374" s="166">
        <f>+(ExportsELAP[[#This Row],[Exports kWh - MPT]]/1000)*ExportsELAP[[#This Row],[EIM Price]]</f>
        <v>0.49441065945199997</v>
      </c>
      <c r="L4374" s="167" t="str">
        <f>+INDEX(ECR_Hours!$I$12:$I$15,MATCH(ExportsELAP[[#This Row],[Date Prevailing]],ECR_Hours!$H$12:$H$15,1))</f>
        <v>S</v>
      </c>
      <c r="M4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5" spans="1:13" x14ac:dyDescent="0.25">
      <c r="A4375" s="164">
        <f>+Exports!A4378</f>
        <v>44744</v>
      </c>
      <c r="B4375" s="165">
        <f t="shared" si="272"/>
        <v>2022</v>
      </c>
      <c r="C4375" s="165">
        <f t="shared" si="273"/>
        <v>7</v>
      </c>
      <c r="D4375" s="165">
        <f t="shared" si="274"/>
        <v>2</v>
      </c>
      <c r="E4375" s="165">
        <f>+Exports!B4378</f>
        <v>6</v>
      </c>
      <c r="F4375" s="165">
        <f>+WEEKDAY(ExportsELAP[[#This Row],[Date Prevailing]],1)</f>
        <v>7</v>
      </c>
      <c r="G4375" s="165">
        <f>+COUNTIFS(ECR_Hours!$K$6:$K$7,ExportsELAP[[#This Row],[Date Prevailing]])</f>
        <v>0</v>
      </c>
      <c r="H4375" s="165">
        <f t="shared" si="275"/>
        <v>7</v>
      </c>
      <c r="I4375" s="166">
        <f>+Exports!G4378</f>
        <v>17.915600000000001</v>
      </c>
      <c r="J4375" s="166">
        <f>+'ELAP_IPCO-APND'!D4378</f>
        <v>32.021180000000001</v>
      </c>
      <c r="K4375" s="166">
        <f>+(ExportsELAP[[#This Row],[Exports kWh - MPT]]/1000)*ExportsELAP[[#This Row],[EIM Price]]</f>
        <v>0.57367865240799998</v>
      </c>
      <c r="L4375" s="167" t="str">
        <f>+INDEX(ECR_Hours!$I$12:$I$15,MATCH(ExportsELAP[[#This Row],[Date Prevailing]],ECR_Hours!$H$12:$H$15,1))</f>
        <v>S</v>
      </c>
      <c r="M4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6" spans="1:13" x14ac:dyDescent="0.25">
      <c r="A4376" s="164">
        <f>+Exports!A4379</f>
        <v>44744</v>
      </c>
      <c r="B4376" s="165">
        <f t="shared" si="272"/>
        <v>2022</v>
      </c>
      <c r="C4376" s="165">
        <f t="shared" si="273"/>
        <v>7</v>
      </c>
      <c r="D4376" s="165">
        <f t="shared" si="274"/>
        <v>2</v>
      </c>
      <c r="E4376" s="165">
        <f>+Exports!B4379</f>
        <v>7</v>
      </c>
      <c r="F4376" s="165">
        <f>+WEEKDAY(ExportsELAP[[#This Row],[Date Prevailing]],1)</f>
        <v>7</v>
      </c>
      <c r="G4376" s="165">
        <f>+COUNTIFS(ECR_Hours!$K$6:$K$7,ExportsELAP[[#This Row],[Date Prevailing]])</f>
        <v>0</v>
      </c>
      <c r="H4376" s="165">
        <f t="shared" si="275"/>
        <v>7</v>
      </c>
      <c r="I4376" s="166">
        <f>+Exports!G4379</f>
        <v>245.1865</v>
      </c>
      <c r="J4376" s="166">
        <f>+'ELAP_IPCO-APND'!D4379</f>
        <v>32.317270000000001</v>
      </c>
      <c r="K4376" s="166">
        <f>+(ExportsELAP[[#This Row],[Exports kWh - MPT]]/1000)*ExportsELAP[[#This Row],[EIM Price]]</f>
        <v>7.9237583208549998</v>
      </c>
      <c r="L4376" s="167" t="str">
        <f>+INDEX(ECR_Hours!$I$12:$I$15,MATCH(ExportsELAP[[#This Row],[Date Prevailing]],ECR_Hours!$H$12:$H$15,1))</f>
        <v>S</v>
      </c>
      <c r="M4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7" spans="1:13" x14ac:dyDescent="0.25">
      <c r="A4377" s="164">
        <f>+Exports!A4380</f>
        <v>44744</v>
      </c>
      <c r="B4377" s="165">
        <f t="shared" si="272"/>
        <v>2022</v>
      </c>
      <c r="C4377" s="165">
        <f t="shared" si="273"/>
        <v>7</v>
      </c>
      <c r="D4377" s="165">
        <f t="shared" si="274"/>
        <v>2</v>
      </c>
      <c r="E4377" s="165">
        <f>+Exports!B4380</f>
        <v>8</v>
      </c>
      <c r="F4377" s="165">
        <f>+WEEKDAY(ExportsELAP[[#This Row],[Date Prevailing]],1)</f>
        <v>7</v>
      </c>
      <c r="G4377" s="165">
        <f>+COUNTIFS(ECR_Hours!$K$6:$K$7,ExportsELAP[[#This Row],[Date Prevailing]])</f>
        <v>0</v>
      </c>
      <c r="H4377" s="165">
        <f t="shared" si="275"/>
        <v>7</v>
      </c>
      <c r="I4377" s="166">
        <f>+Exports!G4380</f>
        <v>3058.4304999999899</v>
      </c>
      <c r="J4377" s="166">
        <f>+'ELAP_IPCO-APND'!D4380</f>
        <v>33.019509999999997</v>
      </c>
      <c r="K4377" s="166">
        <f>+(ExportsELAP[[#This Row],[Exports kWh - MPT]]/1000)*ExportsELAP[[#This Row],[EIM Price]]</f>
        <v>100.98787647905465</v>
      </c>
      <c r="L4377" s="167" t="str">
        <f>+INDEX(ECR_Hours!$I$12:$I$15,MATCH(ExportsELAP[[#This Row],[Date Prevailing]],ECR_Hours!$H$12:$H$15,1))</f>
        <v>S</v>
      </c>
      <c r="M4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8" spans="1:13" x14ac:dyDescent="0.25">
      <c r="A4378" s="164">
        <f>+Exports!A4381</f>
        <v>44744</v>
      </c>
      <c r="B4378" s="165">
        <f t="shared" si="272"/>
        <v>2022</v>
      </c>
      <c r="C4378" s="165">
        <f t="shared" si="273"/>
        <v>7</v>
      </c>
      <c r="D4378" s="165">
        <f t="shared" si="274"/>
        <v>2</v>
      </c>
      <c r="E4378" s="165">
        <f>+Exports!B4381</f>
        <v>9</v>
      </c>
      <c r="F4378" s="165">
        <f>+WEEKDAY(ExportsELAP[[#This Row],[Date Prevailing]],1)</f>
        <v>7</v>
      </c>
      <c r="G4378" s="165">
        <f>+COUNTIFS(ECR_Hours!$K$6:$K$7,ExportsELAP[[#This Row],[Date Prevailing]])</f>
        <v>0</v>
      </c>
      <c r="H4378" s="165">
        <f t="shared" si="275"/>
        <v>7</v>
      </c>
      <c r="I4378" s="166">
        <f>+Exports!G4381</f>
        <v>10715.227899999991</v>
      </c>
      <c r="J4378" s="166">
        <f>+'ELAP_IPCO-APND'!D4381</f>
        <v>29.654129999999999</v>
      </c>
      <c r="K4378" s="166">
        <f>+(ExportsELAP[[#This Row],[Exports kWh - MPT]]/1000)*ExportsELAP[[#This Row],[EIM Price]]</f>
        <v>317.75076112622673</v>
      </c>
      <c r="L4378" s="167" t="str">
        <f>+INDEX(ECR_Hours!$I$12:$I$15,MATCH(ExportsELAP[[#This Row],[Date Prevailing]],ECR_Hours!$H$12:$H$15,1))</f>
        <v>S</v>
      </c>
      <c r="M4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79" spans="1:13" x14ac:dyDescent="0.25">
      <c r="A4379" s="164">
        <f>+Exports!A4382</f>
        <v>44744</v>
      </c>
      <c r="B4379" s="165">
        <f t="shared" si="272"/>
        <v>2022</v>
      </c>
      <c r="C4379" s="165">
        <f t="shared" si="273"/>
        <v>7</v>
      </c>
      <c r="D4379" s="165">
        <f t="shared" si="274"/>
        <v>2</v>
      </c>
      <c r="E4379" s="165">
        <f>+Exports!B4382</f>
        <v>10</v>
      </c>
      <c r="F4379" s="165">
        <f>+WEEKDAY(ExportsELAP[[#This Row],[Date Prevailing]],1)</f>
        <v>7</v>
      </c>
      <c r="G4379" s="165">
        <f>+COUNTIFS(ECR_Hours!$K$6:$K$7,ExportsELAP[[#This Row],[Date Prevailing]])</f>
        <v>0</v>
      </c>
      <c r="H4379" s="165">
        <f t="shared" si="275"/>
        <v>7</v>
      </c>
      <c r="I4379" s="166">
        <f>+Exports!G4382</f>
        <v>19395.992200000001</v>
      </c>
      <c r="J4379" s="166">
        <f>+'ELAP_IPCO-APND'!D4382</f>
        <v>24.729109999999999</v>
      </c>
      <c r="K4379" s="166">
        <f>+(ExportsELAP[[#This Row],[Exports kWh - MPT]]/1000)*ExportsELAP[[#This Row],[EIM Price]]</f>
        <v>479.64562467294201</v>
      </c>
      <c r="L4379" s="167" t="str">
        <f>+INDEX(ECR_Hours!$I$12:$I$15,MATCH(ExportsELAP[[#This Row],[Date Prevailing]],ECR_Hours!$H$12:$H$15,1))</f>
        <v>S</v>
      </c>
      <c r="M4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0" spans="1:13" x14ac:dyDescent="0.25">
      <c r="A4380" s="164">
        <f>+Exports!A4383</f>
        <v>44744</v>
      </c>
      <c r="B4380" s="165">
        <f t="shared" si="272"/>
        <v>2022</v>
      </c>
      <c r="C4380" s="165">
        <f t="shared" si="273"/>
        <v>7</v>
      </c>
      <c r="D4380" s="165">
        <f t="shared" si="274"/>
        <v>2</v>
      </c>
      <c r="E4380" s="165">
        <f>+Exports!B4383</f>
        <v>11</v>
      </c>
      <c r="F4380" s="165">
        <f>+WEEKDAY(ExportsELAP[[#This Row],[Date Prevailing]],1)</f>
        <v>7</v>
      </c>
      <c r="G4380" s="165">
        <f>+COUNTIFS(ECR_Hours!$K$6:$K$7,ExportsELAP[[#This Row],[Date Prevailing]])</f>
        <v>0</v>
      </c>
      <c r="H4380" s="165">
        <f t="shared" si="275"/>
        <v>7</v>
      </c>
      <c r="I4380" s="166">
        <f>+Exports!G4383</f>
        <v>27842.368400000003</v>
      </c>
      <c r="J4380" s="166">
        <f>+'ELAP_IPCO-APND'!D4383</f>
        <v>25.378920000000001</v>
      </c>
      <c r="K4380" s="166">
        <f>+(ExportsELAP[[#This Row],[Exports kWh - MPT]]/1000)*ExportsELAP[[#This Row],[EIM Price]]</f>
        <v>706.60924023412804</v>
      </c>
      <c r="L4380" s="167" t="str">
        <f>+INDEX(ECR_Hours!$I$12:$I$15,MATCH(ExportsELAP[[#This Row],[Date Prevailing]],ECR_Hours!$H$12:$H$15,1))</f>
        <v>S</v>
      </c>
      <c r="M4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1" spans="1:13" x14ac:dyDescent="0.25">
      <c r="A4381" s="164">
        <f>+Exports!A4384</f>
        <v>44744</v>
      </c>
      <c r="B4381" s="165">
        <f t="shared" si="272"/>
        <v>2022</v>
      </c>
      <c r="C4381" s="165">
        <f t="shared" si="273"/>
        <v>7</v>
      </c>
      <c r="D4381" s="165">
        <f t="shared" si="274"/>
        <v>2</v>
      </c>
      <c r="E4381" s="165">
        <f>+Exports!B4384</f>
        <v>12</v>
      </c>
      <c r="F4381" s="165">
        <f>+WEEKDAY(ExportsELAP[[#This Row],[Date Prevailing]],1)</f>
        <v>7</v>
      </c>
      <c r="G4381" s="165">
        <f>+COUNTIFS(ECR_Hours!$K$6:$K$7,ExportsELAP[[#This Row],[Date Prevailing]])</f>
        <v>0</v>
      </c>
      <c r="H4381" s="165">
        <f t="shared" si="275"/>
        <v>7</v>
      </c>
      <c r="I4381" s="166">
        <f>+Exports!G4384</f>
        <v>33451.373299999999</v>
      </c>
      <c r="J4381" s="166">
        <f>+'ELAP_IPCO-APND'!D4384</f>
        <v>25.928629999999998</v>
      </c>
      <c r="K4381" s="166">
        <f>+(ExportsELAP[[#This Row],[Exports kWh - MPT]]/1000)*ExportsELAP[[#This Row],[EIM Price]]</f>
        <v>867.34828128757897</v>
      </c>
      <c r="L4381" s="167" t="str">
        <f>+INDEX(ECR_Hours!$I$12:$I$15,MATCH(ExportsELAP[[#This Row],[Date Prevailing]],ECR_Hours!$H$12:$H$15,1))</f>
        <v>S</v>
      </c>
      <c r="M4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2" spans="1:13" x14ac:dyDescent="0.25">
      <c r="A4382" s="164">
        <f>+Exports!A4385</f>
        <v>44744</v>
      </c>
      <c r="B4382" s="165">
        <f t="shared" si="272"/>
        <v>2022</v>
      </c>
      <c r="C4382" s="165">
        <f t="shared" si="273"/>
        <v>7</v>
      </c>
      <c r="D4382" s="165">
        <f t="shared" si="274"/>
        <v>2</v>
      </c>
      <c r="E4382" s="165">
        <f>+Exports!B4385</f>
        <v>13</v>
      </c>
      <c r="F4382" s="165">
        <f>+WEEKDAY(ExportsELAP[[#This Row],[Date Prevailing]],1)</f>
        <v>7</v>
      </c>
      <c r="G4382" s="165">
        <f>+COUNTIFS(ECR_Hours!$K$6:$K$7,ExportsELAP[[#This Row],[Date Prevailing]])</f>
        <v>0</v>
      </c>
      <c r="H4382" s="165">
        <f t="shared" si="275"/>
        <v>7</v>
      </c>
      <c r="I4382" s="166">
        <f>+Exports!G4385</f>
        <v>35646.544999999998</v>
      </c>
      <c r="J4382" s="166">
        <f>+'ELAP_IPCO-APND'!D4385</f>
        <v>28.673639999999999</v>
      </c>
      <c r="K4382" s="166">
        <f>+(ExportsELAP[[#This Row],[Exports kWh - MPT]]/1000)*ExportsELAP[[#This Row],[EIM Price]]</f>
        <v>1022.1161985737998</v>
      </c>
      <c r="L4382" s="167" t="str">
        <f>+INDEX(ECR_Hours!$I$12:$I$15,MATCH(ExportsELAP[[#This Row],[Date Prevailing]],ECR_Hours!$H$12:$H$15,1))</f>
        <v>S</v>
      </c>
      <c r="M4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3" spans="1:13" x14ac:dyDescent="0.25">
      <c r="A4383" s="164">
        <f>+Exports!A4386</f>
        <v>44744</v>
      </c>
      <c r="B4383" s="165">
        <f t="shared" si="272"/>
        <v>2022</v>
      </c>
      <c r="C4383" s="165">
        <f t="shared" si="273"/>
        <v>7</v>
      </c>
      <c r="D4383" s="165">
        <f t="shared" si="274"/>
        <v>2</v>
      </c>
      <c r="E4383" s="165">
        <f>+Exports!B4386</f>
        <v>14</v>
      </c>
      <c r="F4383" s="165">
        <f>+WEEKDAY(ExportsELAP[[#This Row],[Date Prevailing]],1)</f>
        <v>7</v>
      </c>
      <c r="G4383" s="165">
        <f>+COUNTIFS(ECR_Hours!$K$6:$K$7,ExportsELAP[[#This Row],[Date Prevailing]])</f>
        <v>0</v>
      </c>
      <c r="H4383" s="165">
        <f t="shared" si="275"/>
        <v>7</v>
      </c>
      <c r="I4383" s="166">
        <f>+Exports!G4386</f>
        <v>32797.747499999998</v>
      </c>
      <c r="J4383" s="166">
        <f>+'ELAP_IPCO-APND'!D4386</f>
        <v>29.462430000000001</v>
      </c>
      <c r="K4383" s="166">
        <f>+(ExportsELAP[[#This Row],[Exports kWh - MPT]]/1000)*ExportsELAP[[#This Row],[EIM Price]]</f>
        <v>966.301339876425</v>
      </c>
      <c r="L4383" s="167" t="str">
        <f>+INDEX(ECR_Hours!$I$12:$I$15,MATCH(ExportsELAP[[#This Row],[Date Prevailing]],ECR_Hours!$H$12:$H$15,1))</f>
        <v>S</v>
      </c>
      <c r="M4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4" spans="1:13" x14ac:dyDescent="0.25">
      <c r="A4384" s="164">
        <f>+Exports!A4387</f>
        <v>44744</v>
      </c>
      <c r="B4384" s="165">
        <f t="shared" si="272"/>
        <v>2022</v>
      </c>
      <c r="C4384" s="165">
        <f t="shared" si="273"/>
        <v>7</v>
      </c>
      <c r="D4384" s="165">
        <f t="shared" si="274"/>
        <v>2</v>
      </c>
      <c r="E4384" s="165">
        <f>+Exports!B4387</f>
        <v>15</v>
      </c>
      <c r="F4384" s="165">
        <f>+WEEKDAY(ExportsELAP[[#This Row],[Date Prevailing]],1)</f>
        <v>7</v>
      </c>
      <c r="G4384" s="165">
        <f>+COUNTIFS(ECR_Hours!$K$6:$K$7,ExportsELAP[[#This Row],[Date Prevailing]])</f>
        <v>0</v>
      </c>
      <c r="H4384" s="165">
        <f t="shared" si="275"/>
        <v>7</v>
      </c>
      <c r="I4384" s="166">
        <f>+Exports!G4387</f>
        <v>25424.400300000001</v>
      </c>
      <c r="J4384" s="166">
        <f>+'ELAP_IPCO-APND'!D4387</f>
        <v>21.5322</v>
      </c>
      <c r="K4384" s="166">
        <f>+(ExportsELAP[[#This Row],[Exports kWh - MPT]]/1000)*ExportsELAP[[#This Row],[EIM Price]]</f>
        <v>547.44327213966005</v>
      </c>
      <c r="L4384" s="167" t="str">
        <f>+INDEX(ECR_Hours!$I$12:$I$15,MATCH(ExportsELAP[[#This Row],[Date Prevailing]],ECR_Hours!$H$12:$H$15,1))</f>
        <v>S</v>
      </c>
      <c r="M4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85" spans="1:13" x14ac:dyDescent="0.25">
      <c r="A4385" s="164">
        <f>+Exports!A4388</f>
        <v>44744</v>
      </c>
      <c r="B4385" s="165">
        <f t="shared" si="272"/>
        <v>2022</v>
      </c>
      <c r="C4385" s="165">
        <f t="shared" si="273"/>
        <v>7</v>
      </c>
      <c r="D4385" s="165">
        <f t="shared" si="274"/>
        <v>2</v>
      </c>
      <c r="E4385" s="165">
        <f>+Exports!B4388</f>
        <v>16</v>
      </c>
      <c r="F4385" s="165">
        <f>+WEEKDAY(ExportsELAP[[#This Row],[Date Prevailing]],1)</f>
        <v>7</v>
      </c>
      <c r="G4385" s="165">
        <f>+COUNTIFS(ECR_Hours!$K$6:$K$7,ExportsELAP[[#This Row],[Date Prevailing]])</f>
        <v>0</v>
      </c>
      <c r="H4385" s="165">
        <f t="shared" si="275"/>
        <v>7</v>
      </c>
      <c r="I4385" s="166">
        <f>+Exports!G4388</f>
        <v>26629.7048</v>
      </c>
      <c r="J4385" s="166">
        <f>+'ELAP_IPCO-APND'!D4388</f>
        <v>36.120959999999997</v>
      </c>
      <c r="K4385" s="166">
        <f>+(ExportsELAP[[#This Row],[Exports kWh - MPT]]/1000)*ExportsELAP[[#This Row],[EIM Price]]</f>
        <v>961.89050189260786</v>
      </c>
      <c r="L4385" s="167" t="str">
        <f>+INDEX(ECR_Hours!$I$12:$I$15,MATCH(ExportsELAP[[#This Row],[Date Prevailing]],ECR_Hours!$H$12:$H$15,1))</f>
        <v>S</v>
      </c>
      <c r="M4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6" spans="1:13" x14ac:dyDescent="0.25">
      <c r="A4386" s="164">
        <f>+Exports!A4389</f>
        <v>44744</v>
      </c>
      <c r="B4386" s="165">
        <f t="shared" si="272"/>
        <v>2022</v>
      </c>
      <c r="C4386" s="165">
        <f t="shared" si="273"/>
        <v>7</v>
      </c>
      <c r="D4386" s="165">
        <f t="shared" si="274"/>
        <v>2</v>
      </c>
      <c r="E4386" s="165">
        <f>+Exports!B4389</f>
        <v>17</v>
      </c>
      <c r="F4386" s="165">
        <f>+WEEKDAY(ExportsELAP[[#This Row],[Date Prevailing]],1)</f>
        <v>7</v>
      </c>
      <c r="G4386" s="165">
        <f>+COUNTIFS(ECR_Hours!$K$6:$K$7,ExportsELAP[[#This Row],[Date Prevailing]])</f>
        <v>0</v>
      </c>
      <c r="H4386" s="165">
        <f t="shared" si="275"/>
        <v>7</v>
      </c>
      <c r="I4386" s="166">
        <f>+Exports!G4389</f>
        <v>23162.281600000002</v>
      </c>
      <c r="J4386" s="166">
        <f>+'ELAP_IPCO-APND'!D4389</f>
        <v>38.5715</v>
      </c>
      <c r="K4386" s="166">
        <f>+(ExportsELAP[[#This Row],[Exports kWh - MPT]]/1000)*ExportsELAP[[#This Row],[EIM Price]]</f>
        <v>893.40394473440017</v>
      </c>
      <c r="L4386" s="167" t="str">
        <f>+INDEX(ECR_Hours!$I$12:$I$15,MATCH(ExportsELAP[[#This Row],[Date Prevailing]],ECR_Hours!$H$12:$H$15,1))</f>
        <v>S</v>
      </c>
      <c r="M4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7" spans="1:13" x14ac:dyDescent="0.25">
      <c r="A4387" s="164">
        <f>+Exports!A4390</f>
        <v>44744</v>
      </c>
      <c r="B4387" s="165">
        <f t="shared" si="272"/>
        <v>2022</v>
      </c>
      <c r="C4387" s="165">
        <f t="shared" si="273"/>
        <v>7</v>
      </c>
      <c r="D4387" s="165">
        <f t="shared" si="274"/>
        <v>2</v>
      </c>
      <c r="E4387" s="165">
        <f>+Exports!B4390</f>
        <v>18</v>
      </c>
      <c r="F4387" s="165">
        <f>+WEEKDAY(ExportsELAP[[#This Row],[Date Prevailing]],1)</f>
        <v>7</v>
      </c>
      <c r="G4387" s="165">
        <f>+COUNTIFS(ECR_Hours!$K$6:$K$7,ExportsELAP[[#This Row],[Date Prevailing]])</f>
        <v>0</v>
      </c>
      <c r="H4387" s="165">
        <f t="shared" si="275"/>
        <v>7</v>
      </c>
      <c r="I4387" s="166">
        <f>+Exports!G4390</f>
        <v>16780.728200000001</v>
      </c>
      <c r="J4387" s="166">
        <f>+'ELAP_IPCO-APND'!D4390</f>
        <v>34.889249999999997</v>
      </c>
      <c r="K4387" s="166">
        <f>+(ExportsELAP[[#This Row],[Exports kWh - MPT]]/1000)*ExportsELAP[[#This Row],[EIM Price]]</f>
        <v>585.46702135185001</v>
      </c>
      <c r="L4387" s="167" t="str">
        <f>+INDEX(ECR_Hours!$I$12:$I$15,MATCH(ExportsELAP[[#This Row],[Date Prevailing]],ECR_Hours!$H$12:$H$15,1))</f>
        <v>S</v>
      </c>
      <c r="M4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8" spans="1:13" x14ac:dyDescent="0.25">
      <c r="A4388" s="164">
        <f>+Exports!A4391</f>
        <v>44744</v>
      </c>
      <c r="B4388" s="165">
        <f t="shared" si="272"/>
        <v>2022</v>
      </c>
      <c r="C4388" s="165">
        <f t="shared" si="273"/>
        <v>7</v>
      </c>
      <c r="D4388" s="165">
        <f t="shared" si="274"/>
        <v>2</v>
      </c>
      <c r="E4388" s="165">
        <f>+Exports!B4391</f>
        <v>19</v>
      </c>
      <c r="F4388" s="165">
        <f>+WEEKDAY(ExportsELAP[[#This Row],[Date Prevailing]],1)</f>
        <v>7</v>
      </c>
      <c r="G4388" s="165">
        <f>+COUNTIFS(ECR_Hours!$K$6:$K$7,ExportsELAP[[#This Row],[Date Prevailing]])</f>
        <v>0</v>
      </c>
      <c r="H4388" s="165">
        <f t="shared" si="275"/>
        <v>7</v>
      </c>
      <c r="I4388" s="166">
        <f>+Exports!G4391</f>
        <v>9005.527900000001</v>
      </c>
      <c r="J4388" s="166">
        <f>+'ELAP_IPCO-APND'!D4391</f>
        <v>38.473210000000002</v>
      </c>
      <c r="K4388" s="166">
        <f>+(ExportsELAP[[#This Row],[Exports kWh - MPT]]/1000)*ExportsELAP[[#This Row],[EIM Price]]</f>
        <v>346.47156605755902</v>
      </c>
      <c r="L4388" s="167" t="str">
        <f>+INDEX(ECR_Hours!$I$12:$I$15,MATCH(ExportsELAP[[#This Row],[Date Prevailing]],ECR_Hours!$H$12:$H$15,1))</f>
        <v>S</v>
      </c>
      <c r="M4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89" spans="1:13" x14ac:dyDescent="0.25">
      <c r="A4389" s="164">
        <f>+Exports!A4392</f>
        <v>44744</v>
      </c>
      <c r="B4389" s="165">
        <f t="shared" si="272"/>
        <v>2022</v>
      </c>
      <c r="C4389" s="165">
        <f t="shared" si="273"/>
        <v>7</v>
      </c>
      <c r="D4389" s="165">
        <f t="shared" si="274"/>
        <v>2</v>
      </c>
      <c r="E4389" s="165">
        <f>+Exports!B4392</f>
        <v>20</v>
      </c>
      <c r="F4389" s="165">
        <f>+WEEKDAY(ExportsELAP[[#This Row],[Date Prevailing]],1)</f>
        <v>7</v>
      </c>
      <c r="G4389" s="165">
        <f>+COUNTIFS(ECR_Hours!$K$6:$K$7,ExportsELAP[[#This Row],[Date Prevailing]])</f>
        <v>0</v>
      </c>
      <c r="H4389" s="165">
        <f t="shared" si="275"/>
        <v>7</v>
      </c>
      <c r="I4389" s="166">
        <f>+Exports!G4392</f>
        <v>3710.7822999999999</v>
      </c>
      <c r="J4389" s="166">
        <f>+'ELAP_IPCO-APND'!D4392</f>
        <v>46.503300000000003</v>
      </c>
      <c r="K4389" s="166">
        <f>+(ExportsELAP[[#This Row],[Exports kWh - MPT]]/1000)*ExportsELAP[[#This Row],[EIM Price]]</f>
        <v>172.56362253159</v>
      </c>
      <c r="L4389" s="167" t="str">
        <f>+INDEX(ECR_Hours!$I$12:$I$15,MATCH(ExportsELAP[[#This Row],[Date Prevailing]],ECR_Hours!$H$12:$H$15,1))</f>
        <v>S</v>
      </c>
      <c r="M4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0" spans="1:13" x14ac:dyDescent="0.25">
      <c r="A4390" s="164">
        <f>+Exports!A4393</f>
        <v>44744</v>
      </c>
      <c r="B4390" s="165">
        <f t="shared" si="272"/>
        <v>2022</v>
      </c>
      <c r="C4390" s="165">
        <f t="shared" si="273"/>
        <v>7</v>
      </c>
      <c r="D4390" s="165">
        <f t="shared" si="274"/>
        <v>2</v>
      </c>
      <c r="E4390" s="165">
        <f>+Exports!B4393</f>
        <v>21</v>
      </c>
      <c r="F4390" s="165">
        <f>+WEEKDAY(ExportsELAP[[#This Row],[Date Prevailing]],1)</f>
        <v>7</v>
      </c>
      <c r="G4390" s="165">
        <f>+COUNTIFS(ECR_Hours!$K$6:$K$7,ExportsELAP[[#This Row],[Date Prevailing]])</f>
        <v>0</v>
      </c>
      <c r="H4390" s="165">
        <f t="shared" si="275"/>
        <v>7</v>
      </c>
      <c r="I4390" s="166">
        <f>+Exports!G4393</f>
        <v>598.02339999999992</v>
      </c>
      <c r="J4390" s="166">
        <f>+'ELAP_IPCO-APND'!D4393</f>
        <v>50.967590000000001</v>
      </c>
      <c r="K4390" s="166">
        <f>+(ExportsELAP[[#This Row],[Exports kWh - MPT]]/1000)*ExportsELAP[[#This Row],[EIM Price]]</f>
        <v>30.479811461605994</v>
      </c>
      <c r="L4390" s="167" t="str">
        <f>+INDEX(ECR_Hours!$I$12:$I$15,MATCH(ExportsELAP[[#This Row],[Date Prevailing]],ECR_Hours!$H$12:$H$15,1))</f>
        <v>S</v>
      </c>
      <c r="M4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1" spans="1:13" x14ac:dyDescent="0.25">
      <c r="A4391" s="164">
        <f>+Exports!A4394</f>
        <v>44744</v>
      </c>
      <c r="B4391" s="165">
        <f t="shared" si="272"/>
        <v>2022</v>
      </c>
      <c r="C4391" s="165">
        <f t="shared" si="273"/>
        <v>7</v>
      </c>
      <c r="D4391" s="165">
        <f t="shared" si="274"/>
        <v>2</v>
      </c>
      <c r="E4391" s="165">
        <f>+Exports!B4394</f>
        <v>22</v>
      </c>
      <c r="F4391" s="165">
        <f>+WEEKDAY(ExportsELAP[[#This Row],[Date Prevailing]],1)</f>
        <v>7</v>
      </c>
      <c r="G4391" s="165">
        <f>+COUNTIFS(ECR_Hours!$K$6:$K$7,ExportsELAP[[#This Row],[Date Prevailing]])</f>
        <v>0</v>
      </c>
      <c r="H4391" s="165">
        <f t="shared" si="275"/>
        <v>7</v>
      </c>
      <c r="I4391" s="166">
        <f>+Exports!G4394</f>
        <v>24.519000000000002</v>
      </c>
      <c r="J4391" s="166">
        <f>+'ELAP_IPCO-APND'!D4394</f>
        <v>44.302950000000003</v>
      </c>
      <c r="K4391" s="166">
        <f>+(ExportsELAP[[#This Row],[Exports kWh - MPT]]/1000)*ExportsELAP[[#This Row],[EIM Price]]</f>
        <v>1.0862640310500002</v>
      </c>
      <c r="L4391" s="167" t="str">
        <f>+INDEX(ECR_Hours!$I$12:$I$15,MATCH(ExportsELAP[[#This Row],[Date Prevailing]],ECR_Hours!$H$12:$H$15,1))</f>
        <v>S</v>
      </c>
      <c r="M4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2" spans="1:13" x14ac:dyDescent="0.25">
      <c r="A4392" s="164">
        <f>+Exports!A4395</f>
        <v>44744</v>
      </c>
      <c r="B4392" s="165">
        <f t="shared" si="272"/>
        <v>2022</v>
      </c>
      <c r="C4392" s="165">
        <f t="shared" si="273"/>
        <v>7</v>
      </c>
      <c r="D4392" s="165">
        <f t="shared" si="274"/>
        <v>2</v>
      </c>
      <c r="E4392" s="165">
        <f>+Exports!B4395</f>
        <v>23</v>
      </c>
      <c r="F4392" s="165">
        <f>+WEEKDAY(ExportsELAP[[#This Row],[Date Prevailing]],1)</f>
        <v>7</v>
      </c>
      <c r="G4392" s="165">
        <f>+COUNTIFS(ECR_Hours!$K$6:$K$7,ExportsELAP[[#This Row],[Date Prevailing]])</f>
        <v>0</v>
      </c>
      <c r="H4392" s="165">
        <f t="shared" si="275"/>
        <v>7</v>
      </c>
      <c r="I4392" s="166">
        <f>+Exports!G4395</f>
        <v>12.822799999999988</v>
      </c>
      <c r="J4392" s="166">
        <f>+'ELAP_IPCO-APND'!D4395</f>
        <v>75.860979999999998</v>
      </c>
      <c r="K4392" s="166">
        <f>+(ExportsELAP[[#This Row],[Exports kWh - MPT]]/1000)*ExportsELAP[[#This Row],[EIM Price]]</f>
        <v>0.97275017434399913</v>
      </c>
      <c r="L4392" s="167" t="str">
        <f>+INDEX(ECR_Hours!$I$12:$I$15,MATCH(ExportsELAP[[#This Row],[Date Prevailing]],ECR_Hours!$H$12:$H$15,1))</f>
        <v>S</v>
      </c>
      <c r="M4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393" spans="1:13" x14ac:dyDescent="0.25">
      <c r="A4393" s="164">
        <f>+Exports!A4396</f>
        <v>44744</v>
      </c>
      <c r="B4393" s="165">
        <f t="shared" si="272"/>
        <v>2022</v>
      </c>
      <c r="C4393" s="165">
        <f t="shared" si="273"/>
        <v>7</v>
      </c>
      <c r="D4393" s="165">
        <f t="shared" si="274"/>
        <v>2</v>
      </c>
      <c r="E4393" s="165">
        <f>+Exports!B4396</f>
        <v>24</v>
      </c>
      <c r="F4393" s="165">
        <f>+WEEKDAY(ExportsELAP[[#This Row],[Date Prevailing]],1)</f>
        <v>7</v>
      </c>
      <c r="G4393" s="165">
        <f>+COUNTIFS(ECR_Hours!$K$6:$K$7,ExportsELAP[[#This Row],[Date Prevailing]])</f>
        <v>0</v>
      </c>
      <c r="H4393" s="165">
        <f t="shared" si="275"/>
        <v>7</v>
      </c>
      <c r="I4393" s="166">
        <f>+Exports!G4396</f>
        <v>12.401899999999989</v>
      </c>
      <c r="J4393" s="166">
        <f>+'ELAP_IPCO-APND'!D4396</f>
        <v>29.78145</v>
      </c>
      <c r="K4393" s="166">
        <f>+(ExportsELAP[[#This Row],[Exports kWh - MPT]]/1000)*ExportsELAP[[#This Row],[EIM Price]]</f>
        <v>0.36934656475499966</v>
      </c>
      <c r="L4393" s="167" t="str">
        <f>+INDEX(ECR_Hours!$I$12:$I$15,MATCH(ExportsELAP[[#This Row],[Date Prevailing]],ECR_Hours!$H$12:$H$15,1))</f>
        <v>S</v>
      </c>
      <c r="M4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4" spans="1:13" x14ac:dyDescent="0.25">
      <c r="A4394" s="164">
        <f>+Exports!A4397</f>
        <v>44745</v>
      </c>
      <c r="B4394" s="165">
        <f t="shared" si="272"/>
        <v>2022</v>
      </c>
      <c r="C4394" s="165">
        <f t="shared" si="273"/>
        <v>7</v>
      </c>
      <c r="D4394" s="165">
        <f t="shared" si="274"/>
        <v>3</v>
      </c>
      <c r="E4394" s="165">
        <f>+Exports!B4397</f>
        <v>1</v>
      </c>
      <c r="F4394" s="165">
        <f>+WEEKDAY(ExportsELAP[[#This Row],[Date Prevailing]],1)</f>
        <v>1</v>
      </c>
      <c r="G4394" s="165">
        <f>+COUNTIFS(ECR_Hours!$K$6:$K$7,ExportsELAP[[#This Row],[Date Prevailing]])</f>
        <v>0</v>
      </c>
      <c r="H4394" s="165">
        <f t="shared" si="275"/>
        <v>1</v>
      </c>
      <c r="I4394" s="166">
        <f>+Exports!G4397</f>
        <v>13.460500000000001</v>
      </c>
      <c r="J4394" s="166">
        <f>+'ELAP_IPCO-APND'!D4397</f>
        <v>27.85116</v>
      </c>
      <c r="K4394" s="166">
        <f>+(ExportsELAP[[#This Row],[Exports kWh - MPT]]/1000)*ExportsELAP[[#This Row],[EIM Price]]</f>
        <v>0.37489053918000004</v>
      </c>
      <c r="L4394" s="167" t="str">
        <f>+INDEX(ECR_Hours!$I$12:$I$15,MATCH(ExportsELAP[[#This Row],[Date Prevailing]],ECR_Hours!$H$12:$H$15,1))</f>
        <v>S</v>
      </c>
      <c r="M4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5" spans="1:13" x14ac:dyDescent="0.25">
      <c r="A4395" s="164">
        <f>+Exports!A4398</f>
        <v>44745</v>
      </c>
      <c r="B4395" s="165">
        <f t="shared" si="272"/>
        <v>2022</v>
      </c>
      <c r="C4395" s="165">
        <f t="shared" si="273"/>
        <v>7</v>
      </c>
      <c r="D4395" s="165">
        <f t="shared" si="274"/>
        <v>3</v>
      </c>
      <c r="E4395" s="165">
        <f>+Exports!B4398</f>
        <v>2</v>
      </c>
      <c r="F4395" s="165">
        <f>+WEEKDAY(ExportsELAP[[#This Row],[Date Prevailing]],1)</f>
        <v>1</v>
      </c>
      <c r="G4395" s="165">
        <f>+COUNTIFS(ECR_Hours!$K$6:$K$7,ExportsELAP[[#This Row],[Date Prevailing]])</f>
        <v>0</v>
      </c>
      <c r="H4395" s="165">
        <f t="shared" si="275"/>
        <v>1</v>
      </c>
      <c r="I4395" s="166">
        <f>+Exports!G4398</f>
        <v>12.3772</v>
      </c>
      <c r="J4395" s="166">
        <f>+'ELAP_IPCO-APND'!D4398</f>
        <v>17.612189999999998</v>
      </c>
      <c r="K4395" s="166">
        <f>+(ExportsELAP[[#This Row],[Exports kWh - MPT]]/1000)*ExportsELAP[[#This Row],[EIM Price]]</f>
        <v>0.21798959806799997</v>
      </c>
      <c r="L4395" s="167" t="str">
        <f>+INDEX(ECR_Hours!$I$12:$I$15,MATCH(ExportsELAP[[#This Row],[Date Prevailing]],ECR_Hours!$H$12:$H$15,1))</f>
        <v>S</v>
      </c>
      <c r="M4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6" spans="1:13" x14ac:dyDescent="0.25">
      <c r="A4396" s="164">
        <f>+Exports!A4399</f>
        <v>44745</v>
      </c>
      <c r="B4396" s="165">
        <f t="shared" si="272"/>
        <v>2022</v>
      </c>
      <c r="C4396" s="165">
        <f t="shared" si="273"/>
        <v>7</v>
      </c>
      <c r="D4396" s="165">
        <f t="shared" si="274"/>
        <v>3</v>
      </c>
      <c r="E4396" s="165">
        <f>+Exports!B4399</f>
        <v>3</v>
      </c>
      <c r="F4396" s="165">
        <f>+WEEKDAY(ExportsELAP[[#This Row],[Date Prevailing]],1)</f>
        <v>1</v>
      </c>
      <c r="G4396" s="165">
        <f>+COUNTIFS(ECR_Hours!$K$6:$K$7,ExportsELAP[[#This Row],[Date Prevailing]])</f>
        <v>0</v>
      </c>
      <c r="H4396" s="165">
        <f t="shared" si="275"/>
        <v>1</v>
      </c>
      <c r="I4396" s="166">
        <f>+Exports!G4399</f>
        <v>13.5466</v>
      </c>
      <c r="J4396" s="166">
        <f>+'ELAP_IPCO-APND'!D4399</f>
        <v>25.476659999999999</v>
      </c>
      <c r="K4396" s="166">
        <f>+(ExportsELAP[[#This Row],[Exports kWh - MPT]]/1000)*ExportsELAP[[#This Row],[EIM Price]]</f>
        <v>0.34512212235599998</v>
      </c>
      <c r="L4396" s="167" t="str">
        <f>+INDEX(ECR_Hours!$I$12:$I$15,MATCH(ExportsELAP[[#This Row],[Date Prevailing]],ECR_Hours!$H$12:$H$15,1))</f>
        <v>S</v>
      </c>
      <c r="M4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7" spans="1:13" x14ac:dyDescent="0.25">
      <c r="A4397" s="164">
        <f>+Exports!A4400</f>
        <v>44745</v>
      </c>
      <c r="B4397" s="165">
        <f t="shared" si="272"/>
        <v>2022</v>
      </c>
      <c r="C4397" s="165">
        <f t="shared" si="273"/>
        <v>7</v>
      </c>
      <c r="D4397" s="165">
        <f t="shared" si="274"/>
        <v>3</v>
      </c>
      <c r="E4397" s="165">
        <f>+Exports!B4400</f>
        <v>4</v>
      </c>
      <c r="F4397" s="165">
        <f>+WEEKDAY(ExportsELAP[[#This Row],[Date Prevailing]],1)</f>
        <v>1</v>
      </c>
      <c r="G4397" s="165">
        <f>+COUNTIFS(ECR_Hours!$K$6:$K$7,ExportsELAP[[#This Row],[Date Prevailing]])</f>
        <v>0</v>
      </c>
      <c r="H4397" s="165">
        <f t="shared" si="275"/>
        <v>1</v>
      </c>
      <c r="I4397" s="166">
        <f>+Exports!G4400</f>
        <v>15.230199999999998</v>
      </c>
      <c r="J4397" s="166">
        <f>+'ELAP_IPCO-APND'!D4400</f>
        <v>16.527920000000002</v>
      </c>
      <c r="K4397" s="166">
        <f>+(ExportsELAP[[#This Row],[Exports kWh - MPT]]/1000)*ExportsELAP[[#This Row],[EIM Price]]</f>
        <v>0.25172352718399998</v>
      </c>
      <c r="L4397" s="167" t="str">
        <f>+INDEX(ECR_Hours!$I$12:$I$15,MATCH(ExportsELAP[[#This Row],[Date Prevailing]],ECR_Hours!$H$12:$H$15,1))</f>
        <v>S</v>
      </c>
      <c r="M4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8" spans="1:13" x14ac:dyDescent="0.25">
      <c r="A4398" s="164">
        <f>+Exports!A4401</f>
        <v>44745</v>
      </c>
      <c r="B4398" s="165">
        <f t="shared" si="272"/>
        <v>2022</v>
      </c>
      <c r="C4398" s="165">
        <f t="shared" si="273"/>
        <v>7</v>
      </c>
      <c r="D4398" s="165">
        <f t="shared" si="274"/>
        <v>3</v>
      </c>
      <c r="E4398" s="165">
        <f>+Exports!B4401</f>
        <v>5</v>
      </c>
      <c r="F4398" s="165">
        <f>+WEEKDAY(ExportsELAP[[#This Row],[Date Prevailing]],1)</f>
        <v>1</v>
      </c>
      <c r="G4398" s="165">
        <f>+COUNTIFS(ECR_Hours!$K$6:$K$7,ExportsELAP[[#This Row],[Date Prevailing]])</f>
        <v>0</v>
      </c>
      <c r="H4398" s="165">
        <f t="shared" si="275"/>
        <v>1</v>
      </c>
      <c r="I4398" s="166">
        <f>+Exports!G4401</f>
        <v>23.601900000000001</v>
      </c>
      <c r="J4398" s="166">
        <f>+'ELAP_IPCO-APND'!D4401</f>
        <v>10.55822</v>
      </c>
      <c r="K4398" s="166">
        <f>+(ExportsELAP[[#This Row],[Exports kWh - MPT]]/1000)*ExportsELAP[[#This Row],[EIM Price]]</f>
        <v>0.24919405261800004</v>
      </c>
      <c r="L4398" s="167" t="str">
        <f>+INDEX(ECR_Hours!$I$12:$I$15,MATCH(ExportsELAP[[#This Row],[Date Prevailing]],ECR_Hours!$H$12:$H$15,1))</f>
        <v>S</v>
      </c>
      <c r="M4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399" spans="1:13" x14ac:dyDescent="0.25">
      <c r="A4399" s="164">
        <f>+Exports!A4402</f>
        <v>44745</v>
      </c>
      <c r="B4399" s="165">
        <f t="shared" si="272"/>
        <v>2022</v>
      </c>
      <c r="C4399" s="165">
        <f t="shared" si="273"/>
        <v>7</v>
      </c>
      <c r="D4399" s="165">
        <f t="shared" si="274"/>
        <v>3</v>
      </c>
      <c r="E4399" s="165">
        <f>+Exports!B4402</f>
        <v>6</v>
      </c>
      <c r="F4399" s="165">
        <f>+WEEKDAY(ExportsELAP[[#This Row],[Date Prevailing]],1)</f>
        <v>1</v>
      </c>
      <c r="G4399" s="165">
        <f>+COUNTIFS(ECR_Hours!$K$6:$K$7,ExportsELAP[[#This Row],[Date Prevailing]])</f>
        <v>0</v>
      </c>
      <c r="H4399" s="165">
        <f t="shared" si="275"/>
        <v>1</v>
      </c>
      <c r="I4399" s="166">
        <f>+Exports!G4402</f>
        <v>17.041699999999999</v>
      </c>
      <c r="J4399" s="166">
        <f>+'ELAP_IPCO-APND'!D4402</f>
        <v>7.5018099999999999</v>
      </c>
      <c r="K4399" s="166">
        <f>+(ExportsELAP[[#This Row],[Exports kWh - MPT]]/1000)*ExportsELAP[[#This Row],[EIM Price]]</f>
        <v>0.127843595477</v>
      </c>
      <c r="L4399" s="167" t="str">
        <f>+INDEX(ECR_Hours!$I$12:$I$15,MATCH(ExportsELAP[[#This Row],[Date Prevailing]],ECR_Hours!$H$12:$H$15,1))</f>
        <v>S</v>
      </c>
      <c r="M4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0" spans="1:13" x14ac:dyDescent="0.25">
      <c r="A4400" s="164">
        <f>+Exports!A4403</f>
        <v>44745</v>
      </c>
      <c r="B4400" s="165">
        <f t="shared" si="272"/>
        <v>2022</v>
      </c>
      <c r="C4400" s="165">
        <f t="shared" si="273"/>
        <v>7</v>
      </c>
      <c r="D4400" s="165">
        <f t="shared" si="274"/>
        <v>3</v>
      </c>
      <c r="E4400" s="165">
        <f>+Exports!B4403</f>
        <v>7</v>
      </c>
      <c r="F4400" s="165">
        <f>+WEEKDAY(ExportsELAP[[#This Row],[Date Prevailing]],1)</f>
        <v>1</v>
      </c>
      <c r="G4400" s="165">
        <f>+COUNTIFS(ECR_Hours!$K$6:$K$7,ExportsELAP[[#This Row],[Date Prevailing]])</f>
        <v>0</v>
      </c>
      <c r="H4400" s="165">
        <f t="shared" si="275"/>
        <v>1</v>
      </c>
      <c r="I4400" s="166">
        <f>+Exports!G4403</f>
        <v>733.17169999999896</v>
      </c>
      <c r="J4400" s="166">
        <f>+'ELAP_IPCO-APND'!D4403</f>
        <v>6.5351800000000004</v>
      </c>
      <c r="K4400" s="166">
        <f>+(ExportsELAP[[#This Row],[Exports kWh - MPT]]/1000)*ExportsELAP[[#This Row],[EIM Price]]</f>
        <v>4.791409030405994</v>
      </c>
      <c r="L4400" s="167" t="str">
        <f>+INDEX(ECR_Hours!$I$12:$I$15,MATCH(ExportsELAP[[#This Row],[Date Prevailing]],ECR_Hours!$H$12:$H$15,1))</f>
        <v>S</v>
      </c>
      <c r="M4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1" spans="1:13" x14ac:dyDescent="0.25">
      <c r="A4401" s="164">
        <f>+Exports!A4404</f>
        <v>44745</v>
      </c>
      <c r="B4401" s="165">
        <f t="shared" si="272"/>
        <v>2022</v>
      </c>
      <c r="C4401" s="165">
        <f t="shared" si="273"/>
        <v>7</v>
      </c>
      <c r="D4401" s="165">
        <f t="shared" si="274"/>
        <v>3</v>
      </c>
      <c r="E4401" s="165">
        <f>+Exports!B4404</f>
        <v>8</v>
      </c>
      <c r="F4401" s="165">
        <f>+WEEKDAY(ExportsELAP[[#This Row],[Date Prevailing]],1)</f>
        <v>1</v>
      </c>
      <c r="G4401" s="165">
        <f>+COUNTIFS(ECR_Hours!$K$6:$K$7,ExportsELAP[[#This Row],[Date Prevailing]])</f>
        <v>0</v>
      </c>
      <c r="H4401" s="165">
        <f t="shared" si="275"/>
        <v>1</v>
      </c>
      <c r="I4401" s="166">
        <f>+Exports!G4404</f>
        <v>3583.7979999999998</v>
      </c>
      <c r="J4401" s="166">
        <f>+'ELAP_IPCO-APND'!D4404</f>
        <v>9.6996900000000004</v>
      </c>
      <c r="K4401" s="166">
        <f>+(ExportsELAP[[#This Row],[Exports kWh - MPT]]/1000)*ExportsELAP[[#This Row],[EIM Price]]</f>
        <v>34.761729622620003</v>
      </c>
      <c r="L4401" s="167" t="str">
        <f>+INDEX(ECR_Hours!$I$12:$I$15,MATCH(ExportsELAP[[#This Row],[Date Prevailing]],ECR_Hours!$H$12:$H$15,1))</f>
        <v>S</v>
      </c>
      <c r="M4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2" spans="1:13" x14ac:dyDescent="0.25">
      <c r="A4402" s="164">
        <f>+Exports!A4405</f>
        <v>44745</v>
      </c>
      <c r="B4402" s="165">
        <f t="shared" si="272"/>
        <v>2022</v>
      </c>
      <c r="C4402" s="165">
        <f t="shared" si="273"/>
        <v>7</v>
      </c>
      <c r="D4402" s="165">
        <f t="shared" si="274"/>
        <v>3</v>
      </c>
      <c r="E4402" s="165">
        <f>+Exports!B4405</f>
        <v>9</v>
      </c>
      <c r="F4402" s="165">
        <f>+WEEKDAY(ExportsELAP[[#This Row],[Date Prevailing]],1)</f>
        <v>1</v>
      </c>
      <c r="G4402" s="165">
        <f>+COUNTIFS(ECR_Hours!$K$6:$K$7,ExportsELAP[[#This Row],[Date Prevailing]])</f>
        <v>0</v>
      </c>
      <c r="H4402" s="165">
        <f t="shared" si="275"/>
        <v>1</v>
      </c>
      <c r="I4402" s="166">
        <f>+Exports!G4405</f>
        <v>8932.6882999999998</v>
      </c>
      <c r="J4402" s="166">
        <f>+'ELAP_IPCO-APND'!D4405</f>
        <v>6.5515299999999996</v>
      </c>
      <c r="K4402" s="166">
        <f>+(ExportsELAP[[#This Row],[Exports kWh - MPT]]/1000)*ExportsELAP[[#This Row],[EIM Price]]</f>
        <v>58.522775378098999</v>
      </c>
      <c r="L4402" s="167" t="str">
        <f>+INDEX(ECR_Hours!$I$12:$I$15,MATCH(ExportsELAP[[#This Row],[Date Prevailing]],ECR_Hours!$H$12:$H$15,1))</f>
        <v>S</v>
      </c>
      <c r="M4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3" spans="1:13" x14ac:dyDescent="0.25">
      <c r="A4403" s="164">
        <f>+Exports!A4406</f>
        <v>44745</v>
      </c>
      <c r="B4403" s="165">
        <f t="shared" si="272"/>
        <v>2022</v>
      </c>
      <c r="C4403" s="165">
        <f t="shared" si="273"/>
        <v>7</v>
      </c>
      <c r="D4403" s="165">
        <f t="shared" si="274"/>
        <v>3</v>
      </c>
      <c r="E4403" s="165">
        <f>+Exports!B4406</f>
        <v>10</v>
      </c>
      <c r="F4403" s="165">
        <f>+WEEKDAY(ExportsELAP[[#This Row],[Date Prevailing]],1)</f>
        <v>1</v>
      </c>
      <c r="G4403" s="165">
        <f>+COUNTIFS(ECR_Hours!$K$6:$K$7,ExportsELAP[[#This Row],[Date Prevailing]])</f>
        <v>0</v>
      </c>
      <c r="H4403" s="165">
        <f t="shared" si="275"/>
        <v>1</v>
      </c>
      <c r="I4403" s="166">
        <f>+Exports!G4406</f>
        <v>18350.947</v>
      </c>
      <c r="J4403" s="166">
        <f>+'ELAP_IPCO-APND'!D4406</f>
        <v>-8.9999999999999998E-4</v>
      </c>
      <c r="K4403" s="166">
        <f>+(ExportsELAP[[#This Row],[Exports kWh - MPT]]/1000)*ExportsELAP[[#This Row],[EIM Price]]</f>
        <v>-1.6515852300000002E-2</v>
      </c>
      <c r="L4403" s="167" t="str">
        <f>+INDEX(ECR_Hours!$I$12:$I$15,MATCH(ExportsELAP[[#This Row],[Date Prevailing]],ECR_Hours!$H$12:$H$15,1))</f>
        <v>S</v>
      </c>
      <c r="M4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4" spans="1:13" x14ac:dyDescent="0.25">
      <c r="A4404" s="164">
        <f>+Exports!A4407</f>
        <v>44745</v>
      </c>
      <c r="B4404" s="165">
        <f t="shared" si="272"/>
        <v>2022</v>
      </c>
      <c r="C4404" s="165">
        <f t="shared" si="273"/>
        <v>7</v>
      </c>
      <c r="D4404" s="165">
        <f t="shared" si="274"/>
        <v>3</v>
      </c>
      <c r="E4404" s="165">
        <f>+Exports!B4407</f>
        <v>11</v>
      </c>
      <c r="F4404" s="165">
        <f>+WEEKDAY(ExportsELAP[[#This Row],[Date Prevailing]],1)</f>
        <v>1</v>
      </c>
      <c r="G4404" s="165">
        <f>+COUNTIFS(ECR_Hours!$K$6:$K$7,ExportsELAP[[#This Row],[Date Prevailing]])</f>
        <v>0</v>
      </c>
      <c r="H4404" s="165">
        <f t="shared" si="275"/>
        <v>1</v>
      </c>
      <c r="I4404" s="166">
        <f>+Exports!G4407</f>
        <v>29766.5641</v>
      </c>
      <c r="J4404" s="166">
        <f>+'ELAP_IPCO-APND'!D4407</f>
        <v>0.58767999999999998</v>
      </c>
      <c r="K4404" s="166">
        <f>+(ExportsELAP[[#This Row],[Exports kWh - MPT]]/1000)*ExportsELAP[[#This Row],[EIM Price]]</f>
        <v>17.493214390287999</v>
      </c>
      <c r="L4404" s="167" t="str">
        <f>+INDEX(ECR_Hours!$I$12:$I$15,MATCH(ExportsELAP[[#This Row],[Date Prevailing]],ECR_Hours!$H$12:$H$15,1))</f>
        <v>S</v>
      </c>
      <c r="M4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5" spans="1:13" x14ac:dyDescent="0.25">
      <c r="A4405" s="164">
        <f>+Exports!A4408</f>
        <v>44745</v>
      </c>
      <c r="B4405" s="165">
        <f t="shared" si="272"/>
        <v>2022</v>
      </c>
      <c r="C4405" s="165">
        <f t="shared" si="273"/>
        <v>7</v>
      </c>
      <c r="D4405" s="165">
        <f t="shared" si="274"/>
        <v>3</v>
      </c>
      <c r="E4405" s="165">
        <f>+Exports!B4408</f>
        <v>12</v>
      </c>
      <c r="F4405" s="165">
        <f>+WEEKDAY(ExportsELAP[[#This Row],[Date Prevailing]],1)</f>
        <v>1</v>
      </c>
      <c r="G4405" s="165">
        <f>+COUNTIFS(ECR_Hours!$K$6:$K$7,ExportsELAP[[#This Row],[Date Prevailing]])</f>
        <v>0</v>
      </c>
      <c r="H4405" s="165">
        <f t="shared" si="275"/>
        <v>1</v>
      </c>
      <c r="I4405" s="166">
        <f>+Exports!G4408</f>
        <v>36064.029499999997</v>
      </c>
      <c r="J4405" s="166">
        <f>+'ELAP_IPCO-APND'!D4408</f>
        <v>2.3972600000000002</v>
      </c>
      <c r="K4405" s="166">
        <f>+(ExportsELAP[[#This Row],[Exports kWh - MPT]]/1000)*ExportsELAP[[#This Row],[EIM Price]]</f>
        <v>86.454855359169997</v>
      </c>
      <c r="L4405" s="167" t="str">
        <f>+INDEX(ECR_Hours!$I$12:$I$15,MATCH(ExportsELAP[[#This Row],[Date Prevailing]],ECR_Hours!$H$12:$H$15,1))</f>
        <v>S</v>
      </c>
      <c r="M4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6" spans="1:13" x14ac:dyDescent="0.25">
      <c r="A4406" s="164">
        <f>+Exports!A4409</f>
        <v>44745</v>
      </c>
      <c r="B4406" s="165">
        <f t="shared" si="272"/>
        <v>2022</v>
      </c>
      <c r="C4406" s="165">
        <f t="shared" si="273"/>
        <v>7</v>
      </c>
      <c r="D4406" s="165">
        <f t="shared" si="274"/>
        <v>3</v>
      </c>
      <c r="E4406" s="165">
        <f>+Exports!B4409</f>
        <v>13</v>
      </c>
      <c r="F4406" s="165">
        <f>+WEEKDAY(ExportsELAP[[#This Row],[Date Prevailing]],1)</f>
        <v>1</v>
      </c>
      <c r="G4406" s="165">
        <f>+COUNTIFS(ECR_Hours!$K$6:$K$7,ExportsELAP[[#This Row],[Date Prevailing]])</f>
        <v>0</v>
      </c>
      <c r="H4406" s="165">
        <f t="shared" si="275"/>
        <v>1</v>
      </c>
      <c r="I4406" s="166">
        <f>+Exports!G4409</f>
        <v>38281.699799999995</v>
      </c>
      <c r="J4406" s="166">
        <f>+'ELAP_IPCO-APND'!D4409</f>
        <v>19.95862</v>
      </c>
      <c r="K4406" s="166">
        <f>+(ExportsELAP[[#This Row],[Exports kWh - MPT]]/1000)*ExportsELAP[[#This Row],[EIM Price]]</f>
        <v>764.04989926227597</v>
      </c>
      <c r="L4406" s="167" t="str">
        <f>+INDEX(ECR_Hours!$I$12:$I$15,MATCH(ExportsELAP[[#This Row],[Date Prevailing]],ECR_Hours!$H$12:$H$15,1))</f>
        <v>S</v>
      </c>
      <c r="M4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7" spans="1:13" x14ac:dyDescent="0.25">
      <c r="A4407" s="164">
        <f>+Exports!A4410</f>
        <v>44745</v>
      </c>
      <c r="B4407" s="165">
        <f t="shared" si="272"/>
        <v>2022</v>
      </c>
      <c r="C4407" s="165">
        <f t="shared" si="273"/>
        <v>7</v>
      </c>
      <c r="D4407" s="165">
        <f t="shared" si="274"/>
        <v>3</v>
      </c>
      <c r="E4407" s="165">
        <f>+Exports!B4410</f>
        <v>14</v>
      </c>
      <c r="F4407" s="165">
        <f>+WEEKDAY(ExportsELAP[[#This Row],[Date Prevailing]],1)</f>
        <v>1</v>
      </c>
      <c r="G4407" s="165">
        <f>+COUNTIFS(ECR_Hours!$K$6:$K$7,ExportsELAP[[#This Row],[Date Prevailing]])</f>
        <v>0</v>
      </c>
      <c r="H4407" s="165">
        <f t="shared" si="275"/>
        <v>1</v>
      </c>
      <c r="I4407" s="166">
        <f>+Exports!G4410</f>
        <v>34856.573199999999</v>
      </c>
      <c r="J4407" s="166">
        <f>+'ELAP_IPCO-APND'!D4410</f>
        <v>39.897970000000001</v>
      </c>
      <c r="K4407" s="166">
        <f>+(ExportsELAP[[#This Row],[Exports kWh - MPT]]/1000)*ExportsELAP[[#This Row],[EIM Price]]</f>
        <v>1390.7065118364039</v>
      </c>
      <c r="L4407" s="167" t="str">
        <f>+INDEX(ECR_Hours!$I$12:$I$15,MATCH(ExportsELAP[[#This Row],[Date Prevailing]],ECR_Hours!$H$12:$H$15,1))</f>
        <v>S</v>
      </c>
      <c r="M4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8" spans="1:13" x14ac:dyDescent="0.25">
      <c r="A4408" s="164">
        <f>+Exports!A4411</f>
        <v>44745</v>
      </c>
      <c r="B4408" s="165">
        <f t="shared" si="272"/>
        <v>2022</v>
      </c>
      <c r="C4408" s="165">
        <f t="shared" si="273"/>
        <v>7</v>
      </c>
      <c r="D4408" s="165">
        <f t="shared" si="274"/>
        <v>3</v>
      </c>
      <c r="E4408" s="165">
        <f>+Exports!B4411</f>
        <v>15</v>
      </c>
      <c r="F4408" s="165">
        <f>+WEEKDAY(ExportsELAP[[#This Row],[Date Prevailing]],1)</f>
        <v>1</v>
      </c>
      <c r="G4408" s="165">
        <f>+COUNTIFS(ECR_Hours!$K$6:$K$7,ExportsELAP[[#This Row],[Date Prevailing]])</f>
        <v>0</v>
      </c>
      <c r="H4408" s="165">
        <f t="shared" si="275"/>
        <v>1</v>
      </c>
      <c r="I4408" s="166">
        <f>+Exports!G4411</f>
        <v>34824.715599999996</v>
      </c>
      <c r="J4408" s="166">
        <f>+'ELAP_IPCO-APND'!D4411</f>
        <v>33.686889999999998</v>
      </c>
      <c r="K4408" s="166">
        <f>+(ExportsELAP[[#This Row],[Exports kWh - MPT]]/1000)*ExportsELAP[[#This Row],[EIM Price]]</f>
        <v>1173.1363636984838</v>
      </c>
      <c r="L4408" s="167" t="str">
        <f>+INDEX(ECR_Hours!$I$12:$I$15,MATCH(ExportsELAP[[#This Row],[Date Prevailing]],ECR_Hours!$H$12:$H$15,1))</f>
        <v>S</v>
      </c>
      <c r="M4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09" spans="1:13" x14ac:dyDescent="0.25">
      <c r="A4409" s="164">
        <f>+Exports!A4412</f>
        <v>44745</v>
      </c>
      <c r="B4409" s="165">
        <f t="shared" si="272"/>
        <v>2022</v>
      </c>
      <c r="C4409" s="165">
        <f t="shared" si="273"/>
        <v>7</v>
      </c>
      <c r="D4409" s="165">
        <f t="shared" si="274"/>
        <v>3</v>
      </c>
      <c r="E4409" s="165">
        <f>+Exports!B4412</f>
        <v>16</v>
      </c>
      <c r="F4409" s="165">
        <f>+WEEKDAY(ExportsELAP[[#This Row],[Date Prevailing]],1)</f>
        <v>1</v>
      </c>
      <c r="G4409" s="165">
        <f>+COUNTIFS(ECR_Hours!$K$6:$K$7,ExportsELAP[[#This Row],[Date Prevailing]])</f>
        <v>0</v>
      </c>
      <c r="H4409" s="165">
        <f t="shared" si="275"/>
        <v>1</v>
      </c>
      <c r="I4409" s="166">
        <f>+Exports!G4412</f>
        <v>29377.794999999998</v>
      </c>
      <c r="J4409" s="166">
        <f>+'ELAP_IPCO-APND'!D4412</f>
        <v>37.438749999999999</v>
      </c>
      <c r="K4409" s="166">
        <f>+(ExportsELAP[[#This Row],[Exports kWh - MPT]]/1000)*ExportsELAP[[#This Row],[EIM Price]]</f>
        <v>1099.8679225562498</v>
      </c>
      <c r="L4409" s="167" t="str">
        <f>+INDEX(ECR_Hours!$I$12:$I$15,MATCH(ExportsELAP[[#This Row],[Date Prevailing]],ECR_Hours!$H$12:$H$15,1))</f>
        <v>S</v>
      </c>
      <c r="M4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0" spans="1:13" x14ac:dyDescent="0.25">
      <c r="A4410" s="164">
        <f>+Exports!A4413</f>
        <v>44745</v>
      </c>
      <c r="B4410" s="165">
        <f t="shared" si="272"/>
        <v>2022</v>
      </c>
      <c r="C4410" s="165">
        <f t="shared" si="273"/>
        <v>7</v>
      </c>
      <c r="D4410" s="165">
        <f t="shared" si="274"/>
        <v>3</v>
      </c>
      <c r="E4410" s="165">
        <f>+Exports!B4413</f>
        <v>17</v>
      </c>
      <c r="F4410" s="165">
        <f>+WEEKDAY(ExportsELAP[[#This Row],[Date Prevailing]],1)</f>
        <v>1</v>
      </c>
      <c r="G4410" s="165">
        <f>+COUNTIFS(ECR_Hours!$K$6:$K$7,ExportsELAP[[#This Row],[Date Prevailing]])</f>
        <v>0</v>
      </c>
      <c r="H4410" s="165">
        <f t="shared" si="275"/>
        <v>1</v>
      </c>
      <c r="I4410" s="166">
        <f>+Exports!G4413</f>
        <v>21232.642400000001</v>
      </c>
      <c r="J4410" s="166">
        <f>+'ELAP_IPCO-APND'!D4413</f>
        <v>35.720840000000003</v>
      </c>
      <c r="K4410" s="166">
        <f>+(ExportsELAP[[#This Row],[Exports kWh - MPT]]/1000)*ExportsELAP[[#This Row],[EIM Price]]</f>
        <v>758.44782194761603</v>
      </c>
      <c r="L4410" s="167" t="str">
        <f>+INDEX(ECR_Hours!$I$12:$I$15,MATCH(ExportsELAP[[#This Row],[Date Prevailing]],ECR_Hours!$H$12:$H$15,1))</f>
        <v>S</v>
      </c>
      <c r="M4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1" spans="1:13" x14ac:dyDescent="0.25">
      <c r="A4411" s="164">
        <f>+Exports!A4414</f>
        <v>44745</v>
      </c>
      <c r="B4411" s="165">
        <f t="shared" si="272"/>
        <v>2022</v>
      </c>
      <c r="C4411" s="165">
        <f t="shared" si="273"/>
        <v>7</v>
      </c>
      <c r="D4411" s="165">
        <f t="shared" si="274"/>
        <v>3</v>
      </c>
      <c r="E4411" s="165">
        <f>+Exports!B4414</f>
        <v>18</v>
      </c>
      <c r="F4411" s="165">
        <f>+WEEKDAY(ExportsELAP[[#This Row],[Date Prevailing]],1)</f>
        <v>1</v>
      </c>
      <c r="G4411" s="165">
        <f>+COUNTIFS(ECR_Hours!$K$6:$K$7,ExportsELAP[[#This Row],[Date Prevailing]])</f>
        <v>0</v>
      </c>
      <c r="H4411" s="165">
        <f t="shared" si="275"/>
        <v>1</v>
      </c>
      <c r="I4411" s="166">
        <f>+Exports!G4414</f>
        <v>14970.4676</v>
      </c>
      <c r="J4411" s="166">
        <f>+'ELAP_IPCO-APND'!D4414</f>
        <v>34.315770000000001</v>
      </c>
      <c r="K4411" s="166">
        <f>+(ExportsELAP[[#This Row],[Exports kWh - MPT]]/1000)*ExportsELAP[[#This Row],[EIM Price]]</f>
        <v>513.72312295405197</v>
      </c>
      <c r="L4411" s="167" t="str">
        <f>+INDEX(ECR_Hours!$I$12:$I$15,MATCH(ExportsELAP[[#This Row],[Date Prevailing]],ECR_Hours!$H$12:$H$15,1))</f>
        <v>S</v>
      </c>
      <c r="M4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2" spans="1:13" x14ac:dyDescent="0.25">
      <c r="A4412" s="164">
        <f>+Exports!A4415</f>
        <v>44745</v>
      </c>
      <c r="B4412" s="165">
        <f t="shared" si="272"/>
        <v>2022</v>
      </c>
      <c r="C4412" s="165">
        <f t="shared" si="273"/>
        <v>7</v>
      </c>
      <c r="D4412" s="165">
        <f t="shared" si="274"/>
        <v>3</v>
      </c>
      <c r="E4412" s="165">
        <f>+Exports!B4415</f>
        <v>19</v>
      </c>
      <c r="F4412" s="165">
        <f>+WEEKDAY(ExportsELAP[[#This Row],[Date Prevailing]],1)</f>
        <v>1</v>
      </c>
      <c r="G4412" s="165">
        <f>+COUNTIFS(ECR_Hours!$K$6:$K$7,ExportsELAP[[#This Row],[Date Prevailing]])</f>
        <v>0</v>
      </c>
      <c r="H4412" s="165">
        <f t="shared" si="275"/>
        <v>1</v>
      </c>
      <c r="I4412" s="166">
        <f>+Exports!G4415</f>
        <v>6862.0051000000003</v>
      </c>
      <c r="J4412" s="166">
        <f>+'ELAP_IPCO-APND'!D4415</f>
        <v>32.444789999999998</v>
      </c>
      <c r="K4412" s="166">
        <f>+(ExportsELAP[[#This Row],[Exports kWh - MPT]]/1000)*ExportsELAP[[#This Row],[EIM Price]]</f>
        <v>222.63631444842898</v>
      </c>
      <c r="L4412" s="167" t="str">
        <f>+INDEX(ECR_Hours!$I$12:$I$15,MATCH(ExportsELAP[[#This Row],[Date Prevailing]],ECR_Hours!$H$12:$H$15,1))</f>
        <v>S</v>
      </c>
      <c r="M4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3" spans="1:13" x14ac:dyDescent="0.25">
      <c r="A4413" s="164">
        <f>+Exports!A4416</f>
        <v>44745</v>
      </c>
      <c r="B4413" s="165">
        <f t="shared" si="272"/>
        <v>2022</v>
      </c>
      <c r="C4413" s="165">
        <f t="shared" si="273"/>
        <v>7</v>
      </c>
      <c r="D4413" s="165">
        <f t="shared" si="274"/>
        <v>3</v>
      </c>
      <c r="E4413" s="165">
        <f>+Exports!B4416</f>
        <v>20</v>
      </c>
      <c r="F4413" s="165">
        <f>+WEEKDAY(ExportsELAP[[#This Row],[Date Prevailing]],1)</f>
        <v>1</v>
      </c>
      <c r="G4413" s="165">
        <f>+COUNTIFS(ECR_Hours!$K$6:$K$7,ExportsELAP[[#This Row],[Date Prevailing]])</f>
        <v>0</v>
      </c>
      <c r="H4413" s="165">
        <f t="shared" si="275"/>
        <v>1</v>
      </c>
      <c r="I4413" s="166">
        <f>+Exports!G4416</f>
        <v>2372.8406</v>
      </c>
      <c r="J4413" s="166">
        <f>+'ELAP_IPCO-APND'!D4416</f>
        <v>34.56203</v>
      </c>
      <c r="K4413" s="166">
        <f>+(ExportsELAP[[#This Row],[Exports kWh - MPT]]/1000)*ExportsELAP[[#This Row],[EIM Price]]</f>
        <v>82.010188002418005</v>
      </c>
      <c r="L4413" s="167" t="str">
        <f>+INDEX(ECR_Hours!$I$12:$I$15,MATCH(ExportsELAP[[#This Row],[Date Prevailing]],ECR_Hours!$H$12:$H$15,1))</f>
        <v>S</v>
      </c>
      <c r="M4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4" spans="1:13" x14ac:dyDescent="0.25">
      <c r="A4414" s="164">
        <f>+Exports!A4417</f>
        <v>44745</v>
      </c>
      <c r="B4414" s="165">
        <f t="shared" si="272"/>
        <v>2022</v>
      </c>
      <c r="C4414" s="165">
        <f t="shared" si="273"/>
        <v>7</v>
      </c>
      <c r="D4414" s="165">
        <f t="shared" si="274"/>
        <v>3</v>
      </c>
      <c r="E4414" s="165">
        <f>+Exports!B4417</f>
        <v>21</v>
      </c>
      <c r="F4414" s="165">
        <f>+WEEKDAY(ExportsELAP[[#This Row],[Date Prevailing]],1)</f>
        <v>1</v>
      </c>
      <c r="G4414" s="165">
        <f>+COUNTIFS(ECR_Hours!$K$6:$K$7,ExportsELAP[[#This Row],[Date Prevailing]])</f>
        <v>0</v>
      </c>
      <c r="H4414" s="165">
        <f t="shared" si="275"/>
        <v>1</v>
      </c>
      <c r="I4414" s="166">
        <f>+Exports!G4417</f>
        <v>417.30290000000002</v>
      </c>
      <c r="J4414" s="166">
        <f>+'ELAP_IPCO-APND'!D4417</f>
        <v>48.687559999999998</v>
      </c>
      <c r="K4414" s="166">
        <f>+(ExportsELAP[[#This Row],[Exports kWh - MPT]]/1000)*ExportsELAP[[#This Row],[EIM Price]]</f>
        <v>20.317459981923999</v>
      </c>
      <c r="L4414" s="167" t="str">
        <f>+INDEX(ECR_Hours!$I$12:$I$15,MATCH(ExportsELAP[[#This Row],[Date Prevailing]],ECR_Hours!$H$12:$H$15,1))</f>
        <v>S</v>
      </c>
      <c r="M4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5" spans="1:13" x14ac:dyDescent="0.25">
      <c r="A4415" s="164">
        <f>+Exports!A4418</f>
        <v>44745</v>
      </c>
      <c r="B4415" s="165">
        <f t="shared" si="272"/>
        <v>2022</v>
      </c>
      <c r="C4415" s="165">
        <f t="shared" si="273"/>
        <v>7</v>
      </c>
      <c r="D4415" s="165">
        <f t="shared" si="274"/>
        <v>3</v>
      </c>
      <c r="E4415" s="165">
        <f>+Exports!B4418</f>
        <v>22</v>
      </c>
      <c r="F4415" s="165">
        <f>+WEEKDAY(ExportsELAP[[#This Row],[Date Prevailing]],1)</f>
        <v>1</v>
      </c>
      <c r="G4415" s="165">
        <f>+COUNTIFS(ECR_Hours!$K$6:$K$7,ExportsELAP[[#This Row],[Date Prevailing]])</f>
        <v>0</v>
      </c>
      <c r="H4415" s="165">
        <f t="shared" si="275"/>
        <v>1</v>
      </c>
      <c r="I4415" s="166">
        <f>+Exports!G4418</f>
        <v>13.08859999999998</v>
      </c>
      <c r="J4415" s="166">
        <f>+'ELAP_IPCO-APND'!D4418</f>
        <v>54.517609999999998</v>
      </c>
      <c r="K4415" s="166">
        <f>+(ExportsELAP[[#This Row],[Exports kWh - MPT]]/1000)*ExportsELAP[[#This Row],[EIM Price]]</f>
        <v>0.7135591902459989</v>
      </c>
      <c r="L4415" s="167" t="str">
        <f>+INDEX(ECR_Hours!$I$12:$I$15,MATCH(ExportsELAP[[#This Row],[Date Prevailing]],ECR_Hours!$H$12:$H$15,1))</f>
        <v>S</v>
      </c>
      <c r="M4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6" spans="1:13" x14ac:dyDescent="0.25">
      <c r="A4416" s="164">
        <f>+Exports!A4419</f>
        <v>44745</v>
      </c>
      <c r="B4416" s="165">
        <f t="shared" si="272"/>
        <v>2022</v>
      </c>
      <c r="C4416" s="165">
        <f t="shared" si="273"/>
        <v>7</v>
      </c>
      <c r="D4416" s="165">
        <f t="shared" si="274"/>
        <v>3</v>
      </c>
      <c r="E4416" s="165">
        <f>+Exports!B4419</f>
        <v>23</v>
      </c>
      <c r="F4416" s="165">
        <f>+WEEKDAY(ExportsELAP[[#This Row],[Date Prevailing]],1)</f>
        <v>1</v>
      </c>
      <c r="G4416" s="165">
        <f>+COUNTIFS(ECR_Hours!$K$6:$K$7,ExportsELAP[[#This Row],[Date Prevailing]])</f>
        <v>0</v>
      </c>
      <c r="H4416" s="165">
        <f t="shared" si="275"/>
        <v>1</v>
      </c>
      <c r="I4416" s="166">
        <f>+Exports!G4419</f>
        <v>12.569000000000001</v>
      </c>
      <c r="J4416" s="166">
        <f>+'ELAP_IPCO-APND'!D4419</f>
        <v>25.99832</v>
      </c>
      <c r="K4416" s="166">
        <f>+(ExportsELAP[[#This Row],[Exports kWh - MPT]]/1000)*ExportsELAP[[#This Row],[EIM Price]]</f>
        <v>0.32677288407999999</v>
      </c>
      <c r="L4416" s="167" t="str">
        <f>+INDEX(ECR_Hours!$I$12:$I$15,MATCH(ExportsELAP[[#This Row],[Date Prevailing]],ECR_Hours!$H$12:$H$15,1))</f>
        <v>S</v>
      </c>
      <c r="M4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7" spans="1:13" x14ac:dyDescent="0.25">
      <c r="A4417" s="164">
        <f>+Exports!A4420</f>
        <v>44745</v>
      </c>
      <c r="B4417" s="165">
        <f t="shared" si="272"/>
        <v>2022</v>
      </c>
      <c r="C4417" s="165">
        <f t="shared" si="273"/>
        <v>7</v>
      </c>
      <c r="D4417" s="165">
        <f t="shared" si="274"/>
        <v>3</v>
      </c>
      <c r="E4417" s="165">
        <f>+Exports!B4420</f>
        <v>24</v>
      </c>
      <c r="F4417" s="165">
        <f>+WEEKDAY(ExportsELAP[[#This Row],[Date Prevailing]],1)</f>
        <v>1</v>
      </c>
      <c r="G4417" s="165">
        <f>+COUNTIFS(ECR_Hours!$K$6:$K$7,ExportsELAP[[#This Row],[Date Prevailing]])</f>
        <v>0</v>
      </c>
      <c r="H4417" s="165">
        <f t="shared" si="275"/>
        <v>1</v>
      </c>
      <c r="I4417" s="166">
        <f>+Exports!G4420</f>
        <v>13.259999999999989</v>
      </c>
      <c r="J4417" s="166">
        <f>+'ELAP_IPCO-APND'!D4420</f>
        <v>23.833960000000001</v>
      </c>
      <c r="K4417" s="166">
        <f>+(ExportsELAP[[#This Row],[Exports kWh - MPT]]/1000)*ExportsELAP[[#This Row],[EIM Price]]</f>
        <v>0.31603830959999973</v>
      </c>
      <c r="L4417" s="167" t="str">
        <f>+INDEX(ECR_Hours!$I$12:$I$15,MATCH(ExportsELAP[[#This Row],[Date Prevailing]],ECR_Hours!$H$12:$H$15,1))</f>
        <v>S</v>
      </c>
      <c r="M4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8" spans="1:13" x14ac:dyDescent="0.25">
      <c r="A4418" s="164">
        <f>+Exports!A4421</f>
        <v>44746</v>
      </c>
      <c r="B4418" s="165">
        <f t="shared" ref="B4418:B4481" si="276">+YEAR(A4418)</f>
        <v>2022</v>
      </c>
      <c r="C4418" s="165">
        <f t="shared" ref="C4418:C4481" si="277">+MONTH(A4418)</f>
        <v>7</v>
      </c>
      <c r="D4418" s="165">
        <f t="shared" ref="D4418:D4481" si="278">+DAY(A4418)</f>
        <v>4</v>
      </c>
      <c r="E4418" s="165">
        <f>+Exports!B4421</f>
        <v>1</v>
      </c>
      <c r="F4418" s="165">
        <f>+WEEKDAY(ExportsELAP[[#This Row],[Date Prevailing]],1)</f>
        <v>2</v>
      </c>
      <c r="G4418" s="165">
        <f>+COUNTIFS(ECR_Hours!$K$6:$K$7,ExportsELAP[[#This Row],[Date Prevailing]])</f>
        <v>1</v>
      </c>
      <c r="H4418" s="165">
        <f t="shared" ref="H4418:H4481" si="279">+IF(G4418=1,0,F4418)</f>
        <v>0</v>
      </c>
      <c r="I4418" s="166">
        <f>+Exports!G4421</f>
        <v>13.741099999999991</v>
      </c>
      <c r="J4418" s="166">
        <f>+'ELAP_IPCO-APND'!D4421</f>
        <v>16.833290000000002</v>
      </c>
      <c r="K4418" s="166">
        <f>+(ExportsELAP[[#This Row],[Exports kWh - MPT]]/1000)*ExportsELAP[[#This Row],[EIM Price]]</f>
        <v>0.23130792121899987</v>
      </c>
      <c r="L4418" s="167" t="str">
        <f>+INDEX(ECR_Hours!$I$12:$I$15,MATCH(ExportsELAP[[#This Row],[Date Prevailing]],ECR_Hours!$H$12:$H$15,1))</f>
        <v>S</v>
      </c>
      <c r="M4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19" spans="1:13" x14ac:dyDescent="0.25">
      <c r="A4419" s="164">
        <f>+Exports!A4422</f>
        <v>44746</v>
      </c>
      <c r="B4419" s="165">
        <f t="shared" si="276"/>
        <v>2022</v>
      </c>
      <c r="C4419" s="165">
        <f t="shared" si="277"/>
        <v>7</v>
      </c>
      <c r="D4419" s="165">
        <f t="shared" si="278"/>
        <v>4</v>
      </c>
      <c r="E4419" s="165">
        <f>+Exports!B4422</f>
        <v>2</v>
      </c>
      <c r="F4419" s="165">
        <f>+WEEKDAY(ExportsELAP[[#This Row],[Date Prevailing]],1)</f>
        <v>2</v>
      </c>
      <c r="G4419" s="165">
        <f>+COUNTIFS(ECR_Hours!$K$6:$K$7,ExportsELAP[[#This Row],[Date Prevailing]])</f>
        <v>1</v>
      </c>
      <c r="H4419" s="165">
        <f t="shared" si="279"/>
        <v>0</v>
      </c>
      <c r="I4419" s="166">
        <f>+Exports!G4422</f>
        <v>15.12389999999999</v>
      </c>
      <c r="J4419" s="166">
        <f>+'ELAP_IPCO-APND'!D4422</f>
        <v>17.268249999999998</v>
      </c>
      <c r="K4419" s="166">
        <f>+(ExportsELAP[[#This Row],[Exports kWh - MPT]]/1000)*ExportsELAP[[#This Row],[EIM Price]]</f>
        <v>0.26116328617499979</v>
      </c>
      <c r="L4419" s="167" t="str">
        <f>+INDEX(ECR_Hours!$I$12:$I$15,MATCH(ExportsELAP[[#This Row],[Date Prevailing]],ECR_Hours!$H$12:$H$15,1))</f>
        <v>S</v>
      </c>
      <c r="M4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0" spans="1:13" x14ac:dyDescent="0.25">
      <c r="A4420" s="164">
        <f>+Exports!A4423</f>
        <v>44746</v>
      </c>
      <c r="B4420" s="165">
        <f t="shared" si="276"/>
        <v>2022</v>
      </c>
      <c r="C4420" s="165">
        <f t="shared" si="277"/>
        <v>7</v>
      </c>
      <c r="D4420" s="165">
        <f t="shared" si="278"/>
        <v>4</v>
      </c>
      <c r="E4420" s="165">
        <f>+Exports!B4423</f>
        <v>3</v>
      </c>
      <c r="F4420" s="165">
        <f>+WEEKDAY(ExportsELAP[[#This Row],[Date Prevailing]],1)</f>
        <v>2</v>
      </c>
      <c r="G4420" s="165">
        <f>+COUNTIFS(ECR_Hours!$K$6:$K$7,ExportsELAP[[#This Row],[Date Prevailing]])</f>
        <v>1</v>
      </c>
      <c r="H4420" s="165">
        <f t="shared" si="279"/>
        <v>0</v>
      </c>
      <c r="I4420" s="166">
        <f>+Exports!G4423</f>
        <v>15.861099999999992</v>
      </c>
      <c r="J4420" s="166">
        <f>+'ELAP_IPCO-APND'!D4423</f>
        <v>17.562010000000001</v>
      </c>
      <c r="K4420" s="166">
        <f>+(ExportsELAP[[#This Row],[Exports kWh - MPT]]/1000)*ExportsELAP[[#This Row],[EIM Price]]</f>
        <v>0.27855279681099987</v>
      </c>
      <c r="L4420" s="167" t="str">
        <f>+INDEX(ECR_Hours!$I$12:$I$15,MATCH(ExportsELAP[[#This Row],[Date Prevailing]],ECR_Hours!$H$12:$H$15,1))</f>
        <v>S</v>
      </c>
      <c r="M4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1" spans="1:13" x14ac:dyDescent="0.25">
      <c r="A4421" s="164">
        <f>+Exports!A4424</f>
        <v>44746</v>
      </c>
      <c r="B4421" s="165">
        <f t="shared" si="276"/>
        <v>2022</v>
      </c>
      <c r="C4421" s="165">
        <f t="shared" si="277"/>
        <v>7</v>
      </c>
      <c r="D4421" s="165">
        <f t="shared" si="278"/>
        <v>4</v>
      </c>
      <c r="E4421" s="165">
        <f>+Exports!B4424</f>
        <v>4</v>
      </c>
      <c r="F4421" s="165">
        <f>+WEEKDAY(ExportsELAP[[#This Row],[Date Prevailing]],1)</f>
        <v>2</v>
      </c>
      <c r="G4421" s="165">
        <f>+COUNTIFS(ECR_Hours!$K$6:$K$7,ExportsELAP[[#This Row],[Date Prevailing]])</f>
        <v>1</v>
      </c>
      <c r="H4421" s="165">
        <f t="shared" si="279"/>
        <v>0</v>
      </c>
      <c r="I4421" s="166">
        <f>+Exports!G4424</f>
        <v>20.978100000000001</v>
      </c>
      <c r="J4421" s="166">
        <f>+'ELAP_IPCO-APND'!D4424</f>
        <v>16.934799999999999</v>
      </c>
      <c r="K4421" s="166">
        <f>+(ExportsELAP[[#This Row],[Exports kWh - MPT]]/1000)*ExportsELAP[[#This Row],[EIM Price]]</f>
        <v>0.35525992788000005</v>
      </c>
      <c r="L4421" s="167" t="str">
        <f>+INDEX(ECR_Hours!$I$12:$I$15,MATCH(ExportsELAP[[#This Row],[Date Prevailing]],ECR_Hours!$H$12:$H$15,1))</f>
        <v>S</v>
      </c>
      <c r="M4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2" spans="1:13" x14ac:dyDescent="0.25">
      <c r="A4422" s="164">
        <f>+Exports!A4425</f>
        <v>44746</v>
      </c>
      <c r="B4422" s="165">
        <f t="shared" si="276"/>
        <v>2022</v>
      </c>
      <c r="C4422" s="165">
        <f t="shared" si="277"/>
        <v>7</v>
      </c>
      <c r="D4422" s="165">
        <f t="shared" si="278"/>
        <v>4</v>
      </c>
      <c r="E4422" s="165">
        <f>+Exports!B4425</f>
        <v>5</v>
      </c>
      <c r="F4422" s="165">
        <f>+WEEKDAY(ExportsELAP[[#This Row],[Date Prevailing]],1)</f>
        <v>2</v>
      </c>
      <c r="G4422" s="165">
        <f>+COUNTIFS(ECR_Hours!$K$6:$K$7,ExportsELAP[[#This Row],[Date Prevailing]])</f>
        <v>1</v>
      </c>
      <c r="H4422" s="165">
        <f t="shared" si="279"/>
        <v>0</v>
      </c>
      <c r="I4422" s="166">
        <f>+Exports!G4425</f>
        <v>23.215600000000002</v>
      </c>
      <c r="J4422" s="166">
        <f>+'ELAP_IPCO-APND'!D4425</f>
        <v>17.72156</v>
      </c>
      <c r="K4422" s="166">
        <f>+(ExportsELAP[[#This Row],[Exports kWh - MPT]]/1000)*ExportsELAP[[#This Row],[EIM Price]]</f>
        <v>0.41141664833600006</v>
      </c>
      <c r="L4422" s="167" t="str">
        <f>+INDEX(ECR_Hours!$I$12:$I$15,MATCH(ExportsELAP[[#This Row],[Date Prevailing]],ECR_Hours!$H$12:$H$15,1))</f>
        <v>S</v>
      </c>
      <c r="M4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3" spans="1:13" x14ac:dyDescent="0.25">
      <c r="A4423" s="164">
        <f>+Exports!A4426</f>
        <v>44746</v>
      </c>
      <c r="B4423" s="165">
        <f t="shared" si="276"/>
        <v>2022</v>
      </c>
      <c r="C4423" s="165">
        <f t="shared" si="277"/>
        <v>7</v>
      </c>
      <c r="D4423" s="165">
        <f t="shared" si="278"/>
        <v>4</v>
      </c>
      <c r="E4423" s="165">
        <f>+Exports!B4426</f>
        <v>6</v>
      </c>
      <c r="F4423" s="165">
        <f>+WEEKDAY(ExportsELAP[[#This Row],[Date Prevailing]],1)</f>
        <v>2</v>
      </c>
      <c r="G4423" s="165">
        <f>+COUNTIFS(ECR_Hours!$K$6:$K$7,ExportsELAP[[#This Row],[Date Prevailing]])</f>
        <v>1</v>
      </c>
      <c r="H4423" s="165">
        <f t="shared" si="279"/>
        <v>0</v>
      </c>
      <c r="I4423" s="166">
        <f>+Exports!G4426</f>
        <v>32.916999999999987</v>
      </c>
      <c r="J4423" s="166">
        <f>+'ELAP_IPCO-APND'!D4426</f>
        <v>18.10735</v>
      </c>
      <c r="K4423" s="166">
        <f>+(ExportsELAP[[#This Row],[Exports kWh - MPT]]/1000)*ExportsELAP[[#This Row],[EIM Price]]</f>
        <v>0.59603963994999976</v>
      </c>
      <c r="L4423" s="167" t="str">
        <f>+INDEX(ECR_Hours!$I$12:$I$15,MATCH(ExportsELAP[[#This Row],[Date Prevailing]],ECR_Hours!$H$12:$H$15,1))</f>
        <v>S</v>
      </c>
      <c r="M4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4" spans="1:13" x14ac:dyDescent="0.25">
      <c r="A4424" s="164">
        <f>+Exports!A4427</f>
        <v>44746</v>
      </c>
      <c r="B4424" s="165">
        <f t="shared" si="276"/>
        <v>2022</v>
      </c>
      <c r="C4424" s="165">
        <f t="shared" si="277"/>
        <v>7</v>
      </c>
      <c r="D4424" s="165">
        <f t="shared" si="278"/>
        <v>4</v>
      </c>
      <c r="E4424" s="165">
        <f>+Exports!B4427</f>
        <v>7</v>
      </c>
      <c r="F4424" s="165">
        <f>+WEEKDAY(ExportsELAP[[#This Row],[Date Prevailing]],1)</f>
        <v>2</v>
      </c>
      <c r="G4424" s="165">
        <f>+COUNTIFS(ECR_Hours!$K$6:$K$7,ExportsELAP[[#This Row],[Date Prevailing]])</f>
        <v>1</v>
      </c>
      <c r="H4424" s="165">
        <f t="shared" si="279"/>
        <v>0</v>
      </c>
      <c r="I4424" s="166">
        <f>+Exports!G4427</f>
        <v>832.5548</v>
      </c>
      <c r="J4424" s="166">
        <f>+'ELAP_IPCO-APND'!D4427</f>
        <v>16.69922</v>
      </c>
      <c r="K4424" s="166">
        <f>+(ExportsELAP[[#This Row],[Exports kWh - MPT]]/1000)*ExportsELAP[[#This Row],[EIM Price]]</f>
        <v>13.903015767256001</v>
      </c>
      <c r="L4424" s="167" t="str">
        <f>+INDEX(ECR_Hours!$I$12:$I$15,MATCH(ExportsELAP[[#This Row],[Date Prevailing]],ECR_Hours!$H$12:$H$15,1))</f>
        <v>S</v>
      </c>
      <c r="M4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5" spans="1:13" x14ac:dyDescent="0.25">
      <c r="A4425" s="164">
        <f>+Exports!A4428</f>
        <v>44746</v>
      </c>
      <c r="B4425" s="165">
        <f t="shared" si="276"/>
        <v>2022</v>
      </c>
      <c r="C4425" s="165">
        <f t="shared" si="277"/>
        <v>7</v>
      </c>
      <c r="D4425" s="165">
        <f t="shared" si="278"/>
        <v>4</v>
      </c>
      <c r="E4425" s="165">
        <f>+Exports!B4428</f>
        <v>8</v>
      </c>
      <c r="F4425" s="165">
        <f>+WEEKDAY(ExportsELAP[[#This Row],[Date Prevailing]],1)</f>
        <v>2</v>
      </c>
      <c r="G4425" s="165">
        <f>+COUNTIFS(ECR_Hours!$K$6:$K$7,ExportsELAP[[#This Row],[Date Prevailing]])</f>
        <v>1</v>
      </c>
      <c r="H4425" s="165">
        <f t="shared" si="279"/>
        <v>0</v>
      </c>
      <c r="I4425" s="166">
        <f>+Exports!G4428</f>
        <v>3980.9069000000004</v>
      </c>
      <c r="J4425" s="166">
        <f>+'ELAP_IPCO-APND'!D4428</f>
        <v>20.008209999999998</v>
      </c>
      <c r="K4425" s="166">
        <f>+(ExportsELAP[[#This Row],[Exports kWh - MPT]]/1000)*ExportsELAP[[#This Row],[EIM Price]]</f>
        <v>79.650821245648999</v>
      </c>
      <c r="L4425" s="167" t="str">
        <f>+INDEX(ECR_Hours!$I$12:$I$15,MATCH(ExportsELAP[[#This Row],[Date Prevailing]],ECR_Hours!$H$12:$H$15,1))</f>
        <v>S</v>
      </c>
      <c r="M4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6" spans="1:13" x14ac:dyDescent="0.25">
      <c r="A4426" s="164">
        <f>+Exports!A4429</f>
        <v>44746</v>
      </c>
      <c r="B4426" s="165">
        <f t="shared" si="276"/>
        <v>2022</v>
      </c>
      <c r="C4426" s="165">
        <f t="shared" si="277"/>
        <v>7</v>
      </c>
      <c r="D4426" s="165">
        <f t="shared" si="278"/>
        <v>4</v>
      </c>
      <c r="E4426" s="165">
        <f>+Exports!B4429</f>
        <v>9</v>
      </c>
      <c r="F4426" s="165">
        <f>+WEEKDAY(ExportsELAP[[#This Row],[Date Prevailing]],1)</f>
        <v>2</v>
      </c>
      <c r="G4426" s="165">
        <f>+COUNTIFS(ECR_Hours!$K$6:$K$7,ExportsELAP[[#This Row],[Date Prevailing]])</f>
        <v>1</v>
      </c>
      <c r="H4426" s="165">
        <f t="shared" si="279"/>
        <v>0</v>
      </c>
      <c r="I4426" s="166">
        <f>+Exports!G4429</f>
        <v>9903.2707999999984</v>
      </c>
      <c r="J4426" s="166">
        <f>+'ELAP_IPCO-APND'!D4429</f>
        <v>7.4499399999999998</v>
      </c>
      <c r="K4426" s="166">
        <f>+(ExportsELAP[[#This Row],[Exports kWh - MPT]]/1000)*ExportsELAP[[#This Row],[EIM Price]]</f>
        <v>73.778773263751987</v>
      </c>
      <c r="L4426" s="167" t="str">
        <f>+INDEX(ECR_Hours!$I$12:$I$15,MATCH(ExportsELAP[[#This Row],[Date Prevailing]],ECR_Hours!$H$12:$H$15,1))</f>
        <v>S</v>
      </c>
      <c r="M4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7" spans="1:13" x14ac:dyDescent="0.25">
      <c r="A4427" s="164">
        <f>+Exports!A4430</f>
        <v>44746</v>
      </c>
      <c r="B4427" s="165">
        <f t="shared" si="276"/>
        <v>2022</v>
      </c>
      <c r="C4427" s="165">
        <f t="shared" si="277"/>
        <v>7</v>
      </c>
      <c r="D4427" s="165">
        <f t="shared" si="278"/>
        <v>4</v>
      </c>
      <c r="E4427" s="165">
        <f>+Exports!B4430</f>
        <v>10</v>
      </c>
      <c r="F4427" s="165">
        <f>+WEEKDAY(ExportsELAP[[#This Row],[Date Prevailing]],1)</f>
        <v>2</v>
      </c>
      <c r="G4427" s="165">
        <f>+COUNTIFS(ECR_Hours!$K$6:$K$7,ExportsELAP[[#This Row],[Date Prevailing]])</f>
        <v>1</v>
      </c>
      <c r="H4427" s="165">
        <f t="shared" si="279"/>
        <v>0</v>
      </c>
      <c r="I4427" s="166">
        <f>+Exports!G4430</f>
        <v>18178.4287</v>
      </c>
      <c r="J4427" s="166">
        <f>+'ELAP_IPCO-APND'!D4430</f>
        <v>2.5781100000000001</v>
      </c>
      <c r="K4427" s="166">
        <f>+(ExportsELAP[[#This Row],[Exports kWh - MPT]]/1000)*ExportsELAP[[#This Row],[EIM Price]]</f>
        <v>46.865988815757007</v>
      </c>
      <c r="L4427" s="167" t="str">
        <f>+INDEX(ECR_Hours!$I$12:$I$15,MATCH(ExportsELAP[[#This Row],[Date Prevailing]],ECR_Hours!$H$12:$H$15,1))</f>
        <v>S</v>
      </c>
      <c r="M4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8" spans="1:13" x14ac:dyDescent="0.25">
      <c r="A4428" s="164">
        <f>+Exports!A4431</f>
        <v>44746</v>
      </c>
      <c r="B4428" s="165">
        <f t="shared" si="276"/>
        <v>2022</v>
      </c>
      <c r="C4428" s="165">
        <f t="shared" si="277"/>
        <v>7</v>
      </c>
      <c r="D4428" s="165">
        <f t="shared" si="278"/>
        <v>4</v>
      </c>
      <c r="E4428" s="165">
        <f>+Exports!B4431</f>
        <v>11</v>
      </c>
      <c r="F4428" s="165">
        <f>+WEEKDAY(ExportsELAP[[#This Row],[Date Prevailing]],1)</f>
        <v>2</v>
      </c>
      <c r="G4428" s="165">
        <f>+COUNTIFS(ECR_Hours!$K$6:$K$7,ExportsELAP[[#This Row],[Date Prevailing]])</f>
        <v>1</v>
      </c>
      <c r="H4428" s="165">
        <f t="shared" si="279"/>
        <v>0</v>
      </c>
      <c r="I4428" s="166">
        <f>+Exports!G4431</f>
        <v>27275.315600000002</v>
      </c>
      <c r="J4428" s="166">
        <f>+'ELAP_IPCO-APND'!D4431</f>
        <v>3.68526</v>
      </c>
      <c r="K4428" s="166">
        <f>+(ExportsELAP[[#This Row],[Exports kWh - MPT]]/1000)*ExportsELAP[[#This Row],[EIM Price]]</f>
        <v>100.516629568056</v>
      </c>
      <c r="L4428" s="167" t="str">
        <f>+INDEX(ECR_Hours!$I$12:$I$15,MATCH(ExportsELAP[[#This Row],[Date Prevailing]],ECR_Hours!$H$12:$H$15,1))</f>
        <v>S</v>
      </c>
      <c r="M4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29" spans="1:13" x14ac:dyDescent="0.25">
      <c r="A4429" s="164">
        <f>+Exports!A4432</f>
        <v>44746</v>
      </c>
      <c r="B4429" s="165">
        <f t="shared" si="276"/>
        <v>2022</v>
      </c>
      <c r="C4429" s="165">
        <f t="shared" si="277"/>
        <v>7</v>
      </c>
      <c r="D4429" s="165">
        <f t="shared" si="278"/>
        <v>4</v>
      </c>
      <c r="E4429" s="165">
        <f>+Exports!B4432</f>
        <v>12</v>
      </c>
      <c r="F4429" s="165">
        <f>+WEEKDAY(ExportsELAP[[#This Row],[Date Prevailing]],1)</f>
        <v>2</v>
      </c>
      <c r="G4429" s="165">
        <f>+COUNTIFS(ECR_Hours!$K$6:$K$7,ExportsELAP[[#This Row],[Date Prevailing]])</f>
        <v>1</v>
      </c>
      <c r="H4429" s="165">
        <f t="shared" si="279"/>
        <v>0</v>
      </c>
      <c r="I4429" s="166">
        <f>+Exports!G4432</f>
        <v>32515.515199999998</v>
      </c>
      <c r="J4429" s="166">
        <f>+'ELAP_IPCO-APND'!D4432</f>
        <v>2.0171000000000001</v>
      </c>
      <c r="K4429" s="166">
        <f>+(ExportsELAP[[#This Row],[Exports kWh - MPT]]/1000)*ExportsELAP[[#This Row],[EIM Price]]</f>
        <v>65.587045709919991</v>
      </c>
      <c r="L4429" s="167" t="str">
        <f>+INDEX(ECR_Hours!$I$12:$I$15,MATCH(ExportsELAP[[#This Row],[Date Prevailing]],ECR_Hours!$H$12:$H$15,1))</f>
        <v>S</v>
      </c>
      <c r="M4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0" spans="1:13" x14ac:dyDescent="0.25">
      <c r="A4430" s="164">
        <f>+Exports!A4433</f>
        <v>44746</v>
      </c>
      <c r="B4430" s="165">
        <f t="shared" si="276"/>
        <v>2022</v>
      </c>
      <c r="C4430" s="165">
        <f t="shared" si="277"/>
        <v>7</v>
      </c>
      <c r="D4430" s="165">
        <f t="shared" si="278"/>
        <v>4</v>
      </c>
      <c r="E4430" s="165">
        <f>+Exports!B4433</f>
        <v>13</v>
      </c>
      <c r="F4430" s="165">
        <f>+WEEKDAY(ExportsELAP[[#This Row],[Date Prevailing]],1)</f>
        <v>2</v>
      </c>
      <c r="G4430" s="165">
        <f>+COUNTIFS(ECR_Hours!$K$6:$K$7,ExportsELAP[[#This Row],[Date Prevailing]])</f>
        <v>1</v>
      </c>
      <c r="H4430" s="165">
        <f t="shared" si="279"/>
        <v>0</v>
      </c>
      <c r="I4430" s="166">
        <f>+Exports!G4433</f>
        <v>30975.170600000001</v>
      </c>
      <c r="J4430" s="166">
        <f>+'ELAP_IPCO-APND'!D4433</f>
        <v>1.76234</v>
      </c>
      <c r="K4430" s="166">
        <f>+(ExportsELAP[[#This Row],[Exports kWh - MPT]]/1000)*ExportsELAP[[#This Row],[EIM Price]]</f>
        <v>54.588782155204001</v>
      </c>
      <c r="L4430" s="167" t="str">
        <f>+INDEX(ECR_Hours!$I$12:$I$15,MATCH(ExportsELAP[[#This Row],[Date Prevailing]],ECR_Hours!$H$12:$H$15,1))</f>
        <v>S</v>
      </c>
      <c r="M4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1" spans="1:13" x14ac:dyDescent="0.25">
      <c r="A4431" s="164">
        <f>+Exports!A4434</f>
        <v>44746</v>
      </c>
      <c r="B4431" s="165">
        <f t="shared" si="276"/>
        <v>2022</v>
      </c>
      <c r="C4431" s="165">
        <f t="shared" si="277"/>
        <v>7</v>
      </c>
      <c r="D4431" s="165">
        <f t="shared" si="278"/>
        <v>4</v>
      </c>
      <c r="E4431" s="165">
        <f>+Exports!B4434</f>
        <v>14</v>
      </c>
      <c r="F4431" s="165">
        <f>+WEEKDAY(ExportsELAP[[#This Row],[Date Prevailing]],1)</f>
        <v>2</v>
      </c>
      <c r="G4431" s="165">
        <f>+COUNTIFS(ECR_Hours!$K$6:$K$7,ExportsELAP[[#This Row],[Date Prevailing]])</f>
        <v>1</v>
      </c>
      <c r="H4431" s="165">
        <f t="shared" si="279"/>
        <v>0</v>
      </c>
      <c r="I4431" s="166">
        <f>+Exports!G4434</f>
        <v>31485.863399999998</v>
      </c>
      <c r="J4431" s="166">
        <f>+'ELAP_IPCO-APND'!D4434</f>
        <v>4.0683299999999996</v>
      </c>
      <c r="K4431" s="166">
        <f>+(ExportsELAP[[#This Row],[Exports kWh - MPT]]/1000)*ExportsELAP[[#This Row],[EIM Price]]</f>
        <v>128.09488264612199</v>
      </c>
      <c r="L4431" s="167" t="str">
        <f>+INDEX(ECR_Hours!$I$12:$I$15,MATCH(ExportsELAP[[#This Row],[Date Prevailing]],ECR_Hours!$H$12:$H$15,1))</f>
        <v>S</v>
      </c>
      <c r="M4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2" spans="1:13" x14ac:dyDescent="0.25">
      <c r="A4432" s="164">
        <f>+Exports!A4435</f>
        <v>44746</v>
      </c>
      <c r="B4432" s="165">
        <f t="shared" si="276"/>
        <v>2022</v>
      </c>
      <c r="C4432" s="165">
        <f t="shared" si="277"/>
        <v>7</v>
      </c>
      <c r="D4432" s="165">
        <f t="shared" si="278"/>
        <v>4</v>
      </c>
      <c r="E4432" s="165">
        <f>+Exports!B4435</f>
        <v>15</v>
      </c>
      <c r="F4432" s="165">
        <f>+WEEKDAY(ExportsELAP[[#This Row],[Date Prevailing]],1)</f>
        <v>2</v>
      </c>
      <c r="G4432" s="165">
        <f>+COUNTIFS(ECR_Hours!$K$6:$K$7,ExportsELAP[[#This Row],[Date Prevailing]])</f>
        <v>1</v>
      </c>
      <c r="H4432" s="165">
        <f t="shared" si="279"/>
        <v>0</v>
      </c>
      <c r="I4432" s="166">
        <f>+Exports!G4435</f>
        <v>33981.291600000004</v>
      </c>
      <c r="J4432" s="166">
        <f>+'ELAP_IPCO-APND'!D4435</f>
        <v>15.188689999999999</v>
      </c>
      <c r="K4432" s="166">
        <f>+(ExportsELAP[[#This Row],[Exports kWh - MPT]]/1000)*ExportsELAP[[#This Row],[EIM Price]]</f>
        <v>516.13130391200411</v>
      </c>
      <c r="L4432" s="167" t="str">
        <f>+INDEX(ECR_Hours!$I$12:$I$15,MATCH(ExportsELAP[[#This Row],[Date Prevailing]],ECR_Hours!$H$12:$H$15,1))</f>
        <v>S</v>
      </c>
      <c r="M4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3" spans="1:13" x14ac:dyDescent="0.25">
      <c r="A4433" s="164">
        <f>+Exports!A4436</f>
        <v>44746</v>
      </c>
      <c r="B4433" s="165">
        <f t="shared" si="276"/>
        <v>2022</v>
      </c>
      <c r="C4433" s="165">
        <f t="shared" si="277"/>
        <v>7</v>
      </c>
      <c r="D4433" s="165">
        <f t="shared" si="278"/>
        <v>4</v>
      </c>
      <c r="E4433" s="165">
        <f>+Exports!B4436</f>
        <v>16</v>
      </c>
      <c r="F4433" s="165">
        <f>+WEEKDAY(ExportsELAP[[#This Row],[Date Prevailing]],1)</f>
        <v>2</v>
      </c>
      <c r="G4433" s="165">
        <f>+COUNTIFS(ECR_Hours!$K$6:$K$7,ExportsELAP[[#This Row],[Date Prevailing]])</f>
        <v>1</v>
      </c>
      <c r="H4433" s="165">
        <f t="shared" si="279"/>
        <v>0</v>
      </c>
      <c r="I4433" s="166">
        <f>+Exports!G4436</f>
        <v>34143.090900000003</v>
      </c>
      <c r="J4433" s="166">
        <f>+'ELAP_IPCO-APND'!D4436</f>
        <v>10.184979999999999</v>
      </c>
      <c r="K4433" s="166">
        <f>+(ExportsELAP[[#This Row],[Exports kWh - MPT]]/1000)*ExportsELAP[[#This Row],[EIM Price]]</f>
        <v>347.74669795468202</v>
      </c>
      <c r="L4433" s="167" t="str">
        <f>+INDEX(ECR_Hours!$I$12:$I$15,MATCH(ExportsELAP[[#This Row],[Date Prevailing]],ECR_Hours!$H$12:$H$15,1))</f>
        <v>S</v>
      </c>
      <c r="M4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4" spans="1:13" x14ac:dyDescent="0.25">
      <c r="A4434" s="164">
        <f>+Exports!A4437</f>
        <v>44746</v>
      </c>
      <c r="B4434" s="165">
        <f t="shared" si="276"/>
        <v>2022</v>
      </c>
      <c r="C4434" s="165">
        <f t="shared" si="277"/>
        <v>7</v>
      </c>
      <c r="D4434" s="165">
        <f t="shared" si="278"/>
        <v>4</v>
      </c>
      <c r="E4434" s="165">
        <f>+Exports!B4437</f>
        <v>17</v>
      </c>
      <c r="F4434" s="165">
        <f>+WEEKDAY(ExportsELAP[[#This Row],[Date Prevailing]],1)</f>
        <v>2</v>
      </c>
      <c r="G4434" s="165">
        <f>+COUNTIFS(ECR_Hours!$K$6:$K$7,ExportsELAP[[#This Row],[Date Prevailing]])</f>
        <v>1</v>
      </c>
      <c r="H4434" s="165">
        <f t="shared" si="279"/>
        <v>0</v>
      </c>
      <c r="I4434" s="166">
        <f>+Exports!G4437</f>
        <v>29409.6319</v>
      </c>
      <c r="J4434" s="166">
        <f>+'ELAP_IPCO-APND'!D4437</f>
        <v>23.701229999999999</v>
      </c>
      <c r="K4434" s="166">
        <f>+(ExportsELAP[[#This Row],[Exports kWh - MPT]]/1000)*ExportsELAP[[#This Row],[EIM Price]]</f>
        <v>697.04444987723696</v>
      </c>
      <c r="L4434" s="167" t="str">
        <f>+INDEX(ECR_Hours!$I$12:$I$15,MATCH(ExportsELAP[[#This Row],[Date Prevailing]],ECR_Hours!$H$12:$H$15,1))</f>
        <v>S</v>
      </c>
      <c r="M4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5" spans="1:13" x14ac:dyDescent="0.25">
      <c r="A4435" s="164">
        <f>+Exports!A4438</f>
        <v>44746</v>
      </c>
      <c r="B4435" s="165">
        <f t="shared" si="276"/>
        <v>2022</v>
      </c>
      <c r="C4435" s="165">
        <f t="shared" si="277"/>
        <v>7</v>
      </c>
      <c r="D4435" s="165">
        <f t="shared" si="278"/>
        <v>4</v>
      </c>
      <c r="E4435" s="165">
        <f>+Exports!B4438</f>
        <v>18</v>
      </c>
      <c r="F4435" s="165">
        <f>+WEEKDAY(ExportsELAP[[#This Row],[Date Prevailing]],1)</f>
        <v>2</v>
      </c>
      <c r="G4435" s="165">
        <f>+COUNTIFS(ECR_Hours!$K$6:$K$7,ExportsELAP[[#This Row],[Date Prevailing]])</f>
        <v>1</v>
      </c>
      <c r="H4435" s="165">
        <f t="shared" si="279"/>
        <v>0</v>
      </c>
      <c r="I4435" s="166">
        <f>+Exports!G4438</f>
        <v>21729.807800000002</v>
      </c>
      <c r="J4435" s="166">
        <f>+'ELAP_IPCO-APND'!D4438</f>
        <v>27.000260000000001</v>
      </c>
      <c r="K4435" s="166">
        <f>+(ExportsELAP[[#This Row],[Exports kWh - MPT]]/1000)*ExportsELAP[[#This Row],[EIM Price]]</f>
        <v>586.71046035002814</v>
      </c>
      <c r="L4435" s="167" t="str">
        <f>+INDEX(ECR_Hours!$I$12:$I$15,MATCH(ExportsELAP[[#This Row],[Date Prevailing]],ECR_Hours!$H$12:$H$15,1))</f>
        <v>S</v>
      </c>
      <c r="M4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6" spans="1:13" x14ac:dyDescent="0.25">
      <c r="A4436" s="164">
        <f>+Exports!A4439</f>
        <v>44746</v>
      </c>
      <c r="B4436" s="165">
        <f t="shared" si="276"/>
        <v>2022</v>
      </c>
      <c r="C4436" s="165">
        <f t="shared" si="277"/>
        <v>7</v>
      </c>
      <c r="D4436" s="165">
        <f t="shared" si="278"/>
        <v>4</v>
      </c>
      <c r="E4436" s="165">
        <f>+Exports!B4439</f>
        <v>19</v>
      </c>
      <c r="F4436" s="165">
        <f>+WEEKDAY(ExportsELAP[[#This Row],[Date Prevailing]],1)</f>
        <v>2</v>
      </c>
      <c r="G4436" s="165">
        <f>+COUNTIFS(ECR_Hours!$K$6:$K$7,ExportsELAP[[#This Row],[Date Prevailing]])</f>
        <v>1</v>
      </c>
      <c r="H4436" s="165">
        <f t="shared" si="279"/>
        <v>0</v>
      </c>
      <c r="I4436" s="166">
        <f>+Exports!G4439</f>
        <v>13593.6453</v>
      </c>
      <c r="J4436" s="166">
        <f>+'ELAP_IPCO-APND'!D4439</f>
        <v>27.74879</v>
      </c>
      <c r="K4436" s="166">
        <f>+(ExportsELAP[[#This Row],[Exports kWh - MPT]]/1000)*ExportsELAP[[#This Row],[EIM Price]]</f>
        <v>377.20720876418699</v>
      </c>
      <c r="L4436" s="167" t="str">
        <f>+INDEX(ECR_Hours!$I$12:$I$15,MATCH(ExportsELAP[[#This Row],[Date Prevailing]],ECR_Hours!$H$12:$H$15,1))</f>
        <v>S</v>
      </c>
      <c r="M4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7" spans="1:13" x14ac:dyDescent="0.25">
      <c r="A4437" s="164">
        <f>+Exports!A4440</f>
        <v>44746</v>
      </c>
      <c r="B4437" s="165">
        <f t="shared" si="276"/>
        <v>2022</v>
      </c>
      <c r="C4437" s="165">
        <f t="shared" si="277"/>
        <v>7</v>
      </c>
      <c r="D4437" s="165">
        <f t="shared" si="278"/>
        <v>4</v>
      </c>
      <c r="E4437" s="165">
        <f>+Exports!B4440</f>
        <v>20</v>
      </c>
      <c r="F4437" s="165">
        <f>+WEEKDAY(ExportsELAP[[#This Row],[Date Prevailing]],1)</f>
        <v>2</v>
      </c>
      <c r="G4437" s="165">
        <f>+COUNTIFS(ECR_Hours!$K$6:$K$7,ExportsELAP[[#This Row],[Date Prevailing]])</f>
        <v>1</v>
      </c>
      <c r="H4437" s="165">
        <f t="shared" si="279"/>
        <v>0</v>
      </c>
      <c r="I4437" s="166">
        <f>+Exports!G4440</f>
        <v>6561.4009000000005</v>
      </c>
      <c r="J4437" s="166">
        <f>+'ELAP_IPCO-APND'!D4440</f>
        <v>34.204909999999998</v>
      </c>
      <c r="K4437" s="166">
        <f>+(ExportsELAP[[#This Row],[Exports kWh - MPT]]/1000)*ExportsELAP[[#This Row],[EIM Price]]</f>
        <v>224.432127258419</v>
      </c>
      <c r="L4437" s="167" t="str">
        <f>+INDEX(ECR_Hours!$I$12:$I$15,MATCH(ExportsELAP[[#This Row],[Date Prevailing]],ECR_Hours!$H$12:$H$15,1))</f>
        <v>S</v>
      </c>
      <c r="M4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8" spans="1:13" x14ac:dyDescent="0.25">
      <c r="A4438" s="164">
        <f>+Exports!A4441</f>
        <v>44746</v>
      </c>
      <c r="B4438" s="165">
        <f t="shared" si="276"/>
        <v>2022</v>
      </c>
      <c r="C4438" s="165">
        <f t="shared" si="277"/>
        <v>7</v>
      </c>
      <c r="D4438" s="165">
        <f t="shared" si="278"/>
        <v>4</v>
      </c>
      <c r="E4438" s="165">
        <f>+Exports!B4441</f>
        <v>21</v>
      </c>
      <c r="F4438" s="165">
        <f>+WEEKDAY(ExportsELAP[[#This Row],[Date Prevailing]],1)</f>
        <v>2</v>
      </c>
      <c r="G4438" s="165">
        <f>+COUNTIFS(ECR_Hours!$K$6:$K$7,ExportsELAP[[#This Row],[Date Prevailing]])</f>
        <v>1</v>
      </c>
      <c r="H4438" s="165">
        <f t="shared" si="279"/>
        <v>0</v>
      </c>
      <c r="I4438" s="166">
        <f>+Exports!G4441</f>
        <v>2005.8324</v>
      </c>
      <c r="J4438" s="166">
        <f>+'ELAP_IPCO-APND'!D4441</f>
        <v>47.436889999999998</v>
      </c>
      <c r="K4438" s="166">
        <f>+(ExportsELAP[[#This Row],[Exports kWh - MPT]]/1000)*ExportsELAP[[#This Row],[EIM Price]]</f>
        <v>95.150450917236</v>
      </c>
      <c r="L4438" s="167" t="str">
        <f>+INDEX(ECR_Hours!$I$12:$I$15,MATCH(ExportsELAP[[#This Row],[Date Prevailing]],ECR_Hours!$H$12:$H$15,1))</f>
        <v>S</v>
      </c>
      <c r="M4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39" spans="1:13" x14ac:dyDescent="0.25">
      <c r="A4439" s="164">
        <f>+Exports!A4442</f>
        <v>44746</v>
      </c>
      <c r="B4439" s="165">
        <f t="shared" si="276"/>
        <v>2022</v>
      </c>
      <c r="C4439" s="165">
        <f t="shared" si="277"/>
        <v>7</v>
      </c>
      <c r="D4439" s="165">
        <f t="shared" si="278"/>
        <v>4</v>
      </c>
      <c r="E4439" s="165">
        <f>+Exports!B4442</f>
        <v>22</v>
      </c>
      <c r="F4439" s="165">
        <f>+WEEKDAY(ExportsELAP[[#This Row],[Date Prevailing]],1)</f>
        <v>2</v>
      </c>
      <c r="G4439" s="165">
        <f>+COUNTIFS(ECR_Hours!$K$6:$K$7,ExportsELAP[[#This Row],[Date Prevailing]])</f>
        <v>1</v>
      </c>
      <c r="H4439" s="165">
        <f t="shared" si="279"/>
        <v>0</v>
      </c>
      <c r="I4439" s="166">
        <f>+Exports!G4442</f>
        <v>40.580600000000004</v>
      </c>
      <c r="J4439" s="166">
        <f>+'ELAP_IPCO-APND'!D4442</f>
        <v>56.256030000000003</v>
      </c>
      <c r="K4439" s="166">
        <f>+(ExportsELAP[[#This Row],[Exports kWh - MPT]]/1000)*ExportsELAP[[#This Row],[EIM Price]]</f>
        <v>2.2829034510180004</v>
      </c>
      <c r="L4439" s="167" t="str">
        <f>+INDEX(ECR_Hours!$I$12:$I$15,MATCH(ExportsELAP[[#This Row],[Date Prevailing]],ECR_Hours!$H$12:$H$15,1))</f>
        <v>S</v>
      </c>
      <c r="M4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0" spans="1:13" x14ac:dyDescent="0.25">
      <c r="A4440" s="164">
        <f>+Exports!A4443</f>
        <v>44746</v>
      </c>
      <c r="B4440" s="165">
        <f t="shared" si="276"/>
        <v>2022</v>
      </c>
      <c r="C4440" s="165">
        <f t="shared" si="277"/>
        <v>7</v>
      </c>
      <c r="D4440" s="165">
        <f t="shared" si="278"/>
        <v>4</v>
      </c>
      <c r="E4440" s="165">
        <f>+Exports!B4443</f>
        <v>23</v>
      </c>
      <c r="F4440" s="165">
        <f>+WEEKDAY(ExportsELAP[[#This Row],[Date Prevailing]],1)</f>
        <v>2</v>
      </c>
      <c r="G4440" s="165">
        <f>+COUNTIFS(ECR_Hours!$K$6:$K$7,ExportsELAP[[#This Row],[Date Prevailing]])</f>
        <v>1</v>
      </c>
      <c r="H4440" s="165">
        <f t="shared" si="279"/>
        <v>0</v>
      </c>
      <c r="I4440" s="166">
        <f>+Exports!G4443</f>
        <v>16.965199999999999</v>
      </c>
      <c r="J4440" s="166">
        <f>+'ELAP_IPCO-APND'!D4443</f>
        <v>46.327539999999999</v>
      </c>
      <c r="K4440" s="166">
        <f>+(ExportsELAP[[#This Row],[Exports kWh - MPT]]/1000)*ExportsELAP[[#This Row],[EIM Price]]</f>
        <v>0.78595598160799995</v>
      </c>
      <c r="L4440" s="167" t="str">
        <f>+INDEX(ECR_Hours!$I$12:$I$15,MATCH(ExportsELAP[[#This Row],[Date Prevailing]],ECR_Hours!$H$12:$H$15,1))</f>
        <v>S</v>
      </c>
      <c r="M4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1" spans="1:13" x14ac:dyDescent="0.25">
      <c r="A4441" s="164">
        <f>+Exports!A4444</f>
        <v>44746</v>
      </c>
      <c r="B4441" s="165">
        <f t="shared" si="276"/>
        <v>2022</v>
      </c>
      <c r="C4441" s="165">
        <f t="shared" si="277"/>
        <v>7</v>
      </c>
      <c r="D4441" s="165">
        <f t="shared" si="278"/>
        <v>4</v>
      </c>
      <c r="E4441" s="165">
        <f>+Exports!B4444</f>
        <v>24</v>
      </c>
      <c r="F4441" s="165">
        <f>+WEEKDAY(ExportsELAP[[#This Row],[Date Prevailing]],1)</f>
        <v>2</v>
      </c>
      <c r="G4441" s="165">
        <f>+COUNTIFS(ECR_Hours!$K$6:$K$7,ExportsELAP[[#This Row],[Date Prevailing]])</f>
        <v>1</v>
      </c>
      <c r="H4441" s="165">
        <f t="shared" si="279"/>
        <v>0</v>
      </c>
      <c r="I4441" s="166">
        <f>+Exports!G4444</f>
        <v>15.858600000000001</v>
      </c>
      <c r="J4441" s="166">
        <f>+'ELAP_IPCO-APND'!D4444</f>
        <v>50.168819999999997</v>
      </c>
      <c r="K4441" s="166">
        <f>+(ExportsELAP[[#This Row],[Exports kWh - MPT]]/1000)*ExportsELAP[[#This Row],[EIM Price]]</f>
        <v>0.79560724885199996</v>
      </c>
      <c r="L4441" s="167" t="str">
        <f>+INDEX(ECR_Hours!$I$12:$I$15,MATCH(ExportsELAP[[#This Row],[Date Prevailing]],ECR_Hours!$H$12:$H$15,1))</f>
        <v>S</v>
      </c>
      <c r="M4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2" spans="1:13" x14ac:dyDescent="0.25">
      <c r="A4442" s="164">
        <f>+Exports!A4445</f>
        <v>44747</v>
      </c>
      <c r="B4442" s="165">
        <f t="shared" si="276"/>
        <v>2022</v>
      </c>
      <c r="C4442" s="165">
        <f t="shared" si="277"/>
        <v>7</v>
      </c>
      <c r="D4442" s="165">
        <f t="shared" si="278"/>
        <v>5</v>
      </c>
      <c r="E4442" s="165">
        <f>+Exports!B4445</f>
        <v>1</v>
      </c>
      <c r="F4442" s="165">
        <f>+WEEKDAY(ExportsELAP[[#This Row],[Date Prevailing]],1)</f>
        <v>3</v>
      </c>
      <c r="G4442" s="165">
        <f>+COUNTIFS(ECR_Hours!$K$6:$K$7,ExportsELAP[[#This Row],[Date Prevailing]])</f>
        <v>0</v>
      </c>
      <c r="H4442" s="165">
        <f t="shared" si="279"/>
        <v>3</v>
      </c>
      <c r="I4442" s="166">
        <f>+Exports!G4445</f>
        <v>49.693099999999994</v>
      </c>
      <c r="J4442" s="166">
        <f>+'ELAP_IPCO-APND'!D4445</f>
        <v>42.47034</v>
      </c>
      <c r="K4442" s="166">
        <f>+(ExportsELAP[[#This Row],[Exports kWh - MPT]]/1000)*ExportsELAP[[#This Row],[EIM Price]]</f>
        <v>2.110482852654</v>
      </c>
      <c r="L4442" s="167" t="str">
        <f>+INDEX(ECR_Hours!$I$12:$I$15,MATCH(ExportsELAP[[#This Row],[Date Prevailing]],ECR_Hours!$H$12:$H$15,1))</f>
        <v>S</v>
      </c>
      <c r="M4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3" spans="1:13" x14ac:dyDescent="0.25">
      <c r="A4443" s="164">
        <f>+Exports!A4446</f>
        <v>44747</v>
      </c>
      <c r="B4443" s="165">
        <f t="shared" si="276"/>
        <v>2022</v>
      </c>
      <c r="C4443" s="165">
        <f t="shared" si="277"/>
        <v>7</v>
      </c>
      <c r="D4443" s="165">
        <f t="shared" si="278"/>
        <v>5</v>
      </c>
      <c r="E4443" s="165">
        <f>+Exports!B4446</f>
        <v>2</v>
      </c>
      <c r="F4443" s="165">
        <f>+WEEKDAY(ExportsELAP[[#This Row],[Date Prevailing]],1)</f>
        <v>3</v>
      </c>
      <c r="G4443" s="165">
        <f>+COUNTIFS(ECR_Hours!$K$6:$K$7,ExportsELAP[[#This Row],[Date Prevailing]])</f>
        <v>0</v>
      </c>
      <c r="H4443" s="165">
        <f t="shared" si="279"/>
        <v>3</v>
      </c>
      <c r="I4443" s="166">
        <f>+Exports!G4446</f>
        <v>45.221799999999995</v>
      </c>
      <c r="J4443" s="166">
        <f>+'ELAP_IPCO-APND'!D4446</f>
        <v>38.346339999999998</v>
      </c>
      <c r="K4443" s="166">
        <f>+(ExportsELAP[[#This Row],[Exports kWh - MPT]]/1000)*ExportsELAP[[#This Row],[EIM Price]]</f>
        <v>1.7340905182119997</v>
      </c>
      <c r="L4443" s="167" t="str">
        <f>+INDEX(ECR_Hours!$I$12:$I$15,MATCH(ExportsELAP[[#This Row],[Date Prevailing]],ECR_Hours!$H$12:$H$15,1))</f>
        <v>S</v>
      </c>
      <c r="M4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4" spans="1:13" x14ac:dyDescent="0.25">
      <c r="A4444" s="164">
        <f>+Exports!A4447</f>
        <v>44747</v>
      </c>
      <c r="B4444" s="165">
        <f t="shared" si="276"/>
        <v>2022</v>
      </c>
      <c r="C4444" s="165">
        <f t="shared" si="277"/>
        <v>7</v>
      </c>
      <c r="D4444" s="165">
        <f t="shared" si="278"/>
        <v>5</v>
      </c>
      <c r="E4444" s="165">
        <f>+Exports!B4447</f>
        <v>3</v>
      </c>
      <c r="F4444" s="165">
        <f>+WEEKDAY(ExportsELAP[[#This Row],[Date Prevailing]],1)</f>
        <v>3</v>
      </c>
      <c r="G4444" s="165">
        <f>+COUNTIFS(ECR_Hours!$K$6:$K$7,ExportsELAP[[#This Row],[Date Prevailing]])</f>
        <v>0</v>
      </c>
      <c r="H4444" s="165">
        <f t="shared" si="279"/>
        <v>3</v>
      </c>
      <c r="I4444" s="166">
        <f>+Exports!G4447</f>
        <v>44.737899999999996</v>
      </c>
      <c r="J4444" s="166">
        <f>+'ELAP_IPCO-APND'!D4447</f>
        <v>38.42998</v>
      </c>
      <c r="K4444" s="166">
        <f>+(ExportsELAP[[#This Row],[Exports kWh - MPT]]/1000)*ExportsELAP[[#This Row],[EIM Price]]</f>
        <v>1.7192766022419999</v>
      </c>
      <c r="L4444" s="167" t="str">
        <f>+INDEX(ECR_Hours!$I$12:$I$15,MATCH(ExportsELAP[[#This Row],[Date Prevailing]],ECR_Hours!$H$12:$H$15,1))</f>
        <v>S</v>
      </c>
      <c r="M4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5" spans="1:13" x14ac:dyDescent="0.25">
      <c r="A4445" s="164">
        <f>+Exports!A4448</f>
        <v>44747</v>
      </c>
      <c r="B4445" s="165">
        <f t="shared" si="276"/>
        <v>2022</v>
      </c>
      <c r="C4445" s="165">
        <f t="shared" si="277"/>
        <v>7</v>
      </c>
      <c r="D4445" s="165">
        <f t="shared" si="278"/>
        <v>5</v>
      </c>
      <c r="E4445" s="165">
        <f>+Exports!B4448</f>
        <v>4</v>
      </c>
      <c r="F4445" s="165">
        <f>+WEEKDAY(ExportsELAP[[#This Row],[Date Prevailing]],1)</f>
        <v>3</v>
      </c>
      <c r="G4445" s="165">
        <f>+COUNTIFS(ECR_Hours!$K$6:$K$7,ExportsELAP[[#This Row],[Date Prevailing]])</f>
        <v>0</v>
      </c>
      <c r="H4445" s="165">
        <f t="shared" si="279"/>
        <v>3</v>
      </c>
      <c r="I4445" s="166">
        <f>+Exports!G4448</f>
        <v>71.358599999999996</v>
      </c>
      <c r="J4445" s="166">
        <f>+'ELAP_IPCO-APND'!D4448</f>
        <v>18.677620000000001</v>
      </c>
      <c r="K4445" s="166">
        <f>+(ExportsELAP[[#This Row],[Exports kWh - MPT]]/1000)*ExportsELAP[[#This Row],[EIM Price]]</f>
        <v>1.3328088145320001</v>
      </c>
      <c r="L4445" s="167" t="str">
        <f>+INDEX(ECR_Hours!$I$12:$I$15,MATCH(ExportsELAP[[#This Row],[Date Prevailing]],ECR_Hours!$H$12:$H$15,1))</f>
        <v>S</v>
      </c>
      <c r="M4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6" spans="1:13" x14ac:dyDescent="0.25">
      <c r="A4446" s="164">
        <f>+Exports!A4449</f>
        <v>44747</v>
      </c>
      <c r="B4446" s="165">
        <f t="shared" si="276"/>
        <v>2022</v>
      </c>
      <c r="C4446" s="165">
        <f t="shared" si="277"/>
        <v>7</v>
      </c>
      <c r="D4446" s="165">
        <f t="shared" si="278"/>
        <v>5</v>
      </c>
      <c r="E4446" s="165">
        <f>+Exports!B4449</f>
        <v>5</v>
      </c>
      <c r="F4446" s="165">
        <f>+WEEKDAY(ExportsELAP[[#This Row],[Date Prevailing]],1)</f>
        <v>3</v>
      </c>
      <c r="G4446" s="165">
        <f>+COUNTIFS(ECR_Hours!$K$6:$K$7,ExportsELAP[[#This Row],[Date Prevailing]])</f>
        <v>0</v>
      </c>
      <c r="H4446" s="165">
        <f t="shared" si="279"/>
        <v>3</v>
      </c>
      <c r="I4446" s="166">
        <f>+Exports!G4449</f>
        <v>69.220100000000002</v>
      </c>
      <c r="J4446" s="166">
        <f>+'ELAP_IPCO-APND'!D4449</f>
        <v>27.817219999999999</v>
      </c>
      <c r="K4446" s="166">
        <f>+(ExportsELAP[[#This Row],[Exports kWh - MPT]]/1000)*ExportsELAP[[#This Row],[EIM Price]]</f>
        <v>1.9255107501220001</v>
      </c>
      <c r="L4446" s="167" t="str">
        <f>+INDEX(ECR_Hours!$I$12:$I$15,MATCH(ExportsELAP[[#This Row],[Date Prevailing]],ECR_Hours!$H$12:$H$15,1))</f>
        <v>S</v>
      </c>
      <c r="M4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7" spans="1:13" x14ac:dyDescent="0.25">
      <c r="A4447" s="164">
        <f>+Exports!A4450</f>
        <v>44747</v>
      </c>
      <c r="B4447" s="165">
        <f t="shared" si="276"/>
        <v>2022</v>
      </c>
      <c r="C4447" s="165">
        <f t="shared" si="277"/>
        <v>7</v>
      </c>
      <c r="D4447" s="165">
        <f t="shared" si="278"/>
        <v>5</v>
      </c>
      <c r="E4447" s="165">
        <f>+Exports!B4450</f>
        <v>6</v>
      </c>
      <c r="F4447" s="165">
        <f>+WEEKDAY(ExportsELAP[[#This Row],[Date Prevailing]],1)</f>
        <v>3</v>
      </c>
      <c r="G4447" s="165">
        <f>+COUNTIFS(ECR_Hours!$K$6:$K$7,ExportsELAP[[#This Row],[Date Prevailing]])</f>
        <v>0</v>
      </c>
      <c r="H4447" s="165">
        <f t="shared" si="279"/>
        <v>3</v>
      </c>
      <c r="I4447" s="166">
        <f>+Exports!G4450</f>
        <v>71.010899999999893</v>
      </c>
      <c r="J4447" s="166">
        <f>+'ELAP_IPCO-APND'!D4450</f>
        <v>30.18845</v>
      </c>
      <c r="K4447" s="166">
        <f>+(ExportsELAP[[#This Row],[Exports kWh - MPT]]/1000)*ExportsELAP[[#This Row],[EIM Price]]</f>
        <v>2.1437090041049967</v>
      </c>
      <c r="L4447" s="167" t="str">
        <f>+INDEX(ECR_Hours!$I$12:$I$15,MATCH(ExportsELAP[[#This Row],[Date Prevailing]],ECR_Hours!$H$12:$H$15,1))</f>
        <v>S</v>
      </c>
      <c r="M4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8" spans="1:13" x14ac:dyDescent="0.25">
      <c r="A4448" s="164">
        <f>+Exports!A4451</f>
        <v>44747</v>
      </c>
      <c r="B4448" s="165">
        <f t="shared" si="276"/>
        <v>2022</v>
      </c>
      <c r="C4448" s="165">
        <f t="shared" si="277"/>
        <v>7</v>
      </c>
      <c r="D4448" s="165">
        <f t="shared" si="278"/>
        <v>5</v>
      </c>
      <c r="E4448" s="165">
        <f>+Exports!B4451</f>
        <v>7</v>
      </c>
      <c r="F4448" s="165">
        <f>+WEEKDAY(ExportsELAP[[#This Row],[Date Prevailing]],1)</f>
        <v>3</v>
      </c>
      <c r="G4448" s="165">
        <f>+COUNTIFS(ECR_Hours!$K$6:$K$7,ExportsELAP[[#This Row],[Date Prevailing]])</f>
        <v>0</v>
      </c>
      <c r="H4448" s="165">
        <f t="shared" si="279"/>
        <v>3</v>
      </c>
      <c r="I4448" s="166">
        <f>+Exports!G4451</f>
        <v>699.37880000000007</v>
      </c>
      <c r="J4448" s="166">
        <f>+'ELAP_IPCO-APND'!D4451</f>
        <v>37.495449999999998</v>
      </c>
      <c r="K4448" s="166">
        <f>+(ExportsELAP[[#This Row],[Exports kWh - MPT]]/1000)*ExportsELAP[[#This Row],[EIM Price]]</f>
        <v>26.223522826460002</v>
      </c>
      <c r="L4448" s="167" t="str">
        <f>+INDEX(ECR_Hours!$I$12:$I$15,MATCH(ExportsELAP[[#This Row],[Date Prevailing]],ECR_Hours!$H$12:$H$15,1))</f>
        <v>S</v>
      </c>
      <c r="M4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49" spans="1:13" x14ac:dyDescent="0.25">
      <c r="A4449" s="164">
        <f>+Exports!A4452</f>
        <v>44747</v>
      </c>
      <c r="B4449" s="165">
        <f t="shared" si="276"/>
        <v>2022</v>
      </c>
      <c r="C4449" s="165">
        <f t="shared" si="277"/>
        <v>7</v>
      </c>
      <c r="D4449" s="165">
        <f t="shared" si="278"/>
        <v>5</v>
      </c>
      <c r="E4449" s="165">
        <f>+Exports!B4452</f>
        <v>8</v>
      </c>
      <c r="F4449" s="165">
        <f>+WEEKDAY(ExportsELAP[[#This Row],[Date Prevailing]],1)</f>
        <v>3</v>
      </c>
      <c r="G4449" s="165">
        <f>+COUNTIFS(ECR_Hours!$K$6:$K$7,ExportsELAP[[#This Row],[Date Prevailing]])</f>
        <v>0</v>
      </c>
      <c r="H4449" s="165">
        <f t="shared" si="279"/>
        <v>3</v>
      </c>
      <c r="I4449" s="166">
        <f>+Exports!G4452</f>
        <v>3414.4227000000001</v>
      </c>
      <c r="J4449" s="166">
        <f>+'ELAP_IPCO-APND'!D4452</f>
        <v>35.771079999999998</v>
      </c>
      <c r="K4449" s="166">
        <f>+(ExportsELAP[[#This Row],[Exports kWh - MPT]]/1000)*ExportsELAP[[#This Row],[EIM Price]]</f>
        <v>122.13758755551601</v>
      </c>
      <c r="L4449" s="167" t="str">
        <f>+INDEX(ECR_Hours!$I$12:$I$15,MATCH(ExportsELAP[[#This Row],[Date Prevailing]],ECR_Hours!$H$12:$H$15,1))</f>
        <v>S</v>
      </c>
      <c r="M4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0" spans="1:13" x14ac:dyDescent="0.25">
      <c r="A4450" s="164">
        <f>+Exports!A4453</f>
        <v>44747</v>
      </c>
      <c r="B4450" s="165">
        <f t="shared" si="276"/>
        <v>2022</v>
      </c>
      <c r="C4450" s="165">
        <f t="shared" si="277"/>
        <v>7</v>
      </c>
      <c r="D4450" s="165">
        <f t="shared" si="278"/>
        <v>5</v>
      </c>
      <c r="E4450" s="165">
        <f>+Exports!B4453</f>
        <v>9</v>
      </c>
      <c r="F4450" s="165">
        <f>+WEEKDAY(ExportsELAP[[#This Row],[Date Prevailing]],1)</f>
        <v>3</v>
      </c>
      <c r="G4450" s="165">
        <f>+COUNTIFS(ECR_Hours!$K$6:$K$7,ExportsELAP[[#This Row],[Date Prevailing]])</f>
        <v>0</v>
      </c>
      <c r="H4450" s="165">
        <f t="shared" si="279"/>
        <v>3</v>
      </c>
      <c r="I4450" s="166">
        <f>+Exports!G4453</f>
        <v>8376.1081000000013</v>
      </c>
      <c r="J4450" s="166">
        <f>+'ELAP_IPCO-APND'!D4453</f>
        <v>33.938220000000001</v>
      </c>
      <c r="K4450" s="166">
        <f>+(ExportsELAP[[#This Row],[Exports kWh - MPT]]/1000)*ExportsELAP[[#This Row],[EIM Price]]</f>
        <v>284.27019944158206</v>
      </c>
      <c r="L4450" s="167" t="str">
        <f>+INDEX(ECR_Hours!$I$12:$I$15,MATCH(ExportsELAP[[#This Row],[Date Prevailing]],ECR_Hours!$H$12:$H$15,1))</f>
        <v>S</v>
      </c>
      <c r="M4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1" spans="1:13" x14ac:dyDescent="0.25">
      <c r="A4451" s="164">
        <f>+Exports!A4454</f>
        <v>44747</v>
      </c>
      <c r="B4451" s="165">
        <f t="shared" si="276"/>
        <v>2022</v>
      </c>
      <c r="C4451" s="165">
        <f t="shared" si="277"/>
        <v>7</v>
      </c>
      <c r="D4451" s="165">
        <f t="shared" si="278"/>
        <v>5</v>
      </c>
      <c r="E4451" s="165">
        <f>+Exports!B4454</f>
        <v>10</v>
      </c>
      <c r="F4451" s="165">
        <f>+WEEKDAY(ExportsELAP[[#This Row],[Date Prevailing]],1)</f>
        <v>3</v>
      </c>
      <c r="G4451" s="165">
        <f>+COUNTIFS(ECR_Hours!$K$6:$K$7,ExportsELAP[[#This Row],[Date Prevailing]])</f>
        <v>0</v>
      </c>
      <c r="H4451" s="165">
        <f t="shared" si="279"/>
        <v>3</v>
      </c>
      <c r="I4451" s="166">
        <f>+Exports!G4454</f>
        <v>14199.788</v>
      </c>
      <c r="J4451" s="166">
        <f>+'ELAP_IPCO-APND'!D4454</f>
        <v>36.62818</v>
      </c>
      <c r="K4451" s="166">
        <f>+(ExportsELAP[[#This Row],[Exports kWh - MPT]]/1000)*ExportsELAP[[#This Row],[EIM Price]]</f>
        <v>520.11239082583995</v>
      </c>
      <c r="L4451" s="167" t="str">
        <f>+INDEX(ECR_Hours!$I$12:$I$15,MATCH(ExportsELAP[[#This Row],[Date Prevailing]],ECR_Hours!$H$12:$H$15,1))</f>
        <v>S</v>
      </c>
      <c r="M4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2" spans="1:13" x14ac:dyDescent="0.25">
      <c r="A4452" s="164">
        <f>+Exports!A4455</f>
        <v>44747</v>
      </c>
      <c r="B4452" s="165">
        <f t="shared" si="276"/>
        <v>2022</v>
      </c>
      <c r="C4452" s="165">
        <f t="shared" si="277"/>
        <v>7</v>
      </c>
      <c r="D4452" s="165">
        <f t="shared" si="278"/>
        <v>5</v>
      </c>
      <c r="E4452" s="165">
        <f>+Exports!B4455</f>
        <v>11</v>
      </c>
      <c r="F4452" s="165">
        <f>+WEEKDAY(ExportsELAP[[#This Row],[Date Prevailing]],1)</f>
        <v>3</v>
      </c>
      <c r="G4452" s="165">
        <f>+COUNTIFS(ECR_Hours!$K$6:$K$7,ExportsELAP[[#This Row],[Date Prevailing]])</f>
        <v>0</v>
      </c>
      <c r="H4452" s="165">
        <f t="shared" si="279"/>
        <v>3</v>
      </c>
      <c r="I4452" s="166">
        <f>+Exports!G4455</f>
        <v>25160.787999999997</v>
      </c>
      <c r="J4452" s="166">
        <f>+'ELAP_IPCO-APND'!D4455</f>
        <v>34.57846</v>
      </c>
      <c r="K4452" s="166">
        <f>+(ExportsELAP[[#This Row],[Exports kWh - MPT]]/1000)*ExportsELAP[[#This Row],[EIM Price]]</f>
        <v>870.02130142647991</v>
      </c>
      <c r="L4452" s="167" t="str">
        <f>+INDEX(ECR_Hours!$I$12:$I$15,MATCH(ExportsELAP[[#This Row],[Date Prevailing]],ECR_Hours!$H$12:$H$15,1))</f>
        <v>S</v>
      </c>
      <c r="M4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3" spans="1:13" x14ac:dyDescent="0.25">
      <c r="A4453" s="164">
        <f>+Exports!A4456</f>
        <v>44747</v>
      </c>
      <c r="B4453" s="165">
        <f t="shared" si="276"/>
        <v>2022</v>
      </c>
      <c r="C4453" s="165">
        <f t="shared" si="277"/>
        <v>7</v>
      </c>
      <c r="D4453" s="165">
        <f t="shared" si="278"/>
        <v>5</v>
      </c>
      <c r="E4453" s="165">
        <f>+Exports!B4456</f>
        <v>12</v>
      </c>
      <c r="F4453" s="165">
        <f>+WEEKDAY(ExportsELAP[[#This Row],[Date Prevailing]],1)</f>
        <v>3</v>
      </c>
      <c r="G4453" s="165">
        <f>+COUNTIFS(ECR_Hours!$K$6:$K$7,ExportsELAP[[#This Row],[Date Prevailing]])</f>
        <v>0</v>
      </c>
      <c r="H4453" s="165">
        <f t="shared" si="279"/>
        <v>3</v>
      </c>
      <c r="I4453" s="166">
        <f>+Exports!G4456</f>
        <v>33688.517200000002</v>
      </c>
      <c r="J4453" s="166">
        <f>+'ELAP_IPCO-APND'!D4456</f>
        <v>34.905169999999998</v>
      </c>
      <c r="K4453" s="166">
        <f>+(ExportsELAP[[#This Row],[Exports kWh - MPT]]/1000)*ExportsELAP[[#This Row],[EIM Price]]</f>
        <v>1175.9034199139239</v>
      </c>
      <c r="L4453" s="167" t="str">
        <f>+INDEX(ECR_Hours!$I$12:$I$15,MATCH(ExportsELAP[[#This Row],[Date Prevailing]],ECR_Hours!$H$12:$H$15,1))</f>
        <v>S</v>
      </c>
      <c r="M4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4" spans="1:13" x14ac:dyDescent="0.25">
      <c r="A4454" s="164">
        <f>+Exports!A4457</f>
        <v>44747</v>
      </c>
      <c r="B4454" s="165">
        <f t="shared" si="276"/>
        <v>2022</v>
      </c>
      <c r="C4454" s="165">
        <f t="shared" si="277"/>
        <v>7</v>
      </c>
      <c r="D4454" s="165">
        <f t="shared" si="278"/>
        <v>5</v>
      </c>
      <c r="E4454" s="165">
        <f>+Exports!B4457</f>
        <v>13</v>
      </c>
      <c r="F4454" s="165">
        <f>+WEEKDAY(ExportsELAP[[#This Row],[Date Prevailing]],1)</f>
        <v>3</v>
      </c>
      <c r="G4454" s="165">
        <f>+COUNTIFS(ECR_Hours!$K$6:$K$7,ExportsELAP[[#This Row],[Date Prevailing]])</f>
        <v>0</v>
      </c>
      <c r="H4454" s="165">
        <f t="shared" si="279"/>
        <v>3</v>
      </c>
      <c r="I4454" s="166">
        <f>+Exports!G4457</f>
        <v>40716.951799999995</v>
      </c>
      <c r="J4454" s="166">
        <f>+'ELAP_IPCO-APND'!D4457</f>
        <v>42.188929999999999</v>
      </c>
      <c r="K4454" s="166">
        <f>+(ExportsELAP[[#This Row],[Exports kWh - MPT]]/1000)*ExportsELAP[[#This Row],[EIM Price]]</f>
        <v>1717.8046293035738</v>
      </c>
      <c r="L4454" s="167" t="str">
        <f>+INDEX(ECR_Hours!$I$12:$I$15,MATCH(ExportsELAP[[#This Row],[Date Prevailing]],ECR_Hours!$H$12:$H$15,1))</f>
        <v>S</v>
      </c>
      <c r="M4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5" spans="1:13" x14ac:dyDescent="0.25">
      <c r="A4455" s="164">
        <f>+Exports!A4458</f>
        <v>44747</v>
      </c>
      <c r="B4455" s="165">
        <f t="shared" si="276"/>
        <v>2022</v>
      </c>
      <c r="C4455" s="165">
        <f t="shared" si="277"/>
        <v>7</v>
      </c>
      <c r="D4455" s="165">
        <f t="shared" si="278"/>
        <v>5</v>
      </c>
      <c r="E4455" s="165">
        <f>+Exports!B4458</f>
        <v>14</v>
      </c>
      <c r="F4455" s="165">
        <f>+WEEKDAY(ExportsELAP[[#This Row],[Date Prevailing]],1)</f>
        <v>3</v>
      </c>
      <c r="G4455" s="165">
        <f>+COUNTIFS(ECR_Hours!$K$6:$K$7,ExportsELAP[[#This Row],[Date Prevailing]])</f>
        <v>0</v>
      </c>
      <c r="H4455" s="165">
        <f t="shared" si="279"/>
        <v>3</v>
      </c>
      <c r="I4455" s="166">
        <f>+Exports!G4458</f>
        <v>44079.012199999997</v>
      </c>
      <c r="J4455" s="166">
        <f>+'ELAP_IPCO-APND'!D4458</f>
        <v>44.661459999999998</v>
      </c>
      <c r="K4455" s="166">
        <f>+(ExportsELAP[[#This Row],[Exports kWh - MPT]]/1000)*ExportsELAP[[#This Row],[EIM Price]]</f>
        <v>1968.6330402098117</v>
      </c>
      <c r="L4455" s="167" t="str">
        <f>+INDEX(ECR_Hours!$I$12:$I$15,MATCH(ExportsELAP[[#This Row],[Date Prevailing]],ECR_Hours!$H$12:$H$15,1))</f>
        <v>S</v>
      </c>
      <c r="M4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6" spans="1:13" x14ac:dyDescent="0.25">
      <c r="A4456" s="164">
        <f>+Exports!A4459</f>
        <v>44747</v>
      </c>
      <c r="B4456" s="165">
        <f t="shared" si="276"/>
        <v>2022</v>
      </c>
      <c r="C4456" s="165">
        <f t="shared" si="277"/>
        <v>7</v>
      </c>
      <c r="D4456" s="165">
        <f t="shared" si="278"/>
        <v>5</v>
      </c>
      <c r="E4456" s="165">
        <f>+Exports!B4459</f>
        <v>15</v>
      </c>
      <c r="F4456" s="165">
        <f>+WEEKDAY(ExportsELAP[[#This Row],[Date Prevailing]],1)</f>
        <v>3</v>
      </c>
      <c r="G4456" s="165">
        <f>+COUNTIFS(ECR_Hours!$K$6:$K$7,ExportsELAP[[#This Row],[Date Prevailing]])</f>
        <v>0</v>
      </c>
      <c r="H4456" s="165">
        <f t="shared" si="279"/>
        <v>3</v>
      </c>
      <c r="I4456" s="166">
        <f>+Exports!G4459</f>
        <v>41740.0815</v>
      </c>
      <c r="J4456" s="166">
        <f>+'ELAP_IPCO-APND'!D4459</f>
        <v>48.268380000000001</v>
      </c>
      <c r="K4456" s="166">
        <f>+(ExportsELAP[[#This Row],[Exports kWh - MPT]]/1000)*ExportsELAP[[#This Row],[EIM Price]]</f>
        <v>2014.7261150729701</v>
      </c>
      <c r="L4456" s="167" t="str">
        <f>+INDEX(ECR_Hours!$I$12:$I$15,MATCH(ExportsELAP[[#This Row],[Date Prevailing]],ECR_Hours!$H$12:$H$15,1))</f>
        <v>S</v>
      </c>
      <c r="M4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57" spans="1:13" x14ac:dyDescent="0.25">
      <c r="A4457" s="164">
        <f>+Exports!A4460</f>
        <v>44747</v>
      </c>
      <c r="B4457" s="165">
        <f t="shared" si="276"/>
        <v>2022</v>
      </c>
      <c r="C4457" s="165">
        <f t="shared" si="277"/>
        <v>7</v>
      </c>
      <c r="D4457" s="165">
        <f t="shared" si="278"/>
        <v>5</v>
      </c>
      <c r="E4457" s="165">
        <f>+Exports!B4460</f>
        <v>16</v>
      </c>
      <c r="F4457" s="165">
        <f>+WEEKDAY(ExportsELAP[[#This Row],[Date Prevailing]],1)</f>
        <v>3</v>
      </c>
      <c r="G4457" s="165">
        <f>+COUNTIFS(ECR_Hours!$K$6:$K$7,ExportsELAP[[#This Row],[Date Prevailing]])</f>
        <v>0</v>
      </c>
      <c r="H4457" s="165">
        <f t="shared" si="279"/>
        <v>3</v>
      </c>
      <c r="I4457" s="166">
        <f>+Exports!G4460</f>
        <v>36431.578600000001</v>
      </c>
      <c r="J4457" s="166">
        <f>+'ELAP_IPCO-APND'!D4460</f>
        <v>46.054009999999998</v>
      </c>
      <c r="K4457" s="166">
        <f>+(ExportsELAP[[#This Row],[Exports kWh - MPT]]/1000)*ExportsELAP[[#This Row],[EIM Price]]</f>
        <v>1677.8202851601859</v>
      </c>
      <c r="L4457" s="167" t="str">
        <f>+INDEX(ECR_Hours!$I$12:$I$15,MATCH(ExportsELAP[[#This Row],[Date Prevailing]],ECR_Hours!$H$12:$H$15,1))</f>
        <v>S</v>
      </c>
      <c r="M4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58" spans="1:13" x14ac:dyDescent="0.25">
      <c r="A4458" s="164">
        <f>+Exports!A4461</f>
        <v>44747</v>
      </c>
      <c r="B4458" s="165">
        <f t="shared" si="276"/>
        <v>2022</v>
      </c>
      <c r="C4458" s="165">
        <f t="shared" si="277"/>
        <v>7</v>
      </c>
      <c r="D4458" s="165">
        <f t="shared" si="278"/>
        <v>5</v>
      </c>
      <c r="E4458" s="165">
        <f>+Exports!B4461</f>
        <v>17</v>
      </c>
      <c r="F4458" s="165">
        <f>+WEEKDAY(ExportsELAP[[#This Row],[Date Prevailing]],1)</f>
        <v>3</v>
      </c>
      <c r="G4458" s="165">
        <f>+COUNTIFS(ECR_Hours!$K$6:$K$7,ExportsELAP[[#This Row],[Date Prevailing]])</f>
        <v>0</v>
      </c>
      <c r="H4458" s="165">
        <f t="shared" si="279"/>
        <v>3</v>
      </c>
      <c r="I4458" s="166">
        <f>+Exports!G4461</f>
        <v>27477.086799999997</v>
      </c>
      <c r="J4458" s="166">
        <f>+'ELAP_IPCO-APND'!D4461</f>
        <v>47.440179999999998</v>
      </c>
      <c r="K4458" s="166">
        <f>+(ExportsELAP[[#This Row],[Exports kWh - MPT]]/1000)*ExportsELAP[[#This Row],[EIM Price]]</f>
        <v>1303.517943667624</v>
      </c>
      <c r="L4458" s="167" t="str">
        <f>+INDEX(ECR_Hours!$I$12:$I$15,MATCH(ExportsELAP[[#This Row],[Date Prevailing]],ECR_Hours!$H$12:$H$15,1))</f>
        <v>S</v>
      </c>
      <c r="M4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59" spans="1:13" x14ac:dyDescent="0.25">
      <c r="A4459" s="164">
        <f>+Exports!A4462</f>
        <v>44747</v>
      </c>
      <c r="B4459" s="165">
        <f t="shared" si="276"/>
        <v>2022</v>
      </c>
      <c r="C4459" s="165">
        <f t="shared" si="277"/>
        <v>7</v>
      </c>
      <c r="D4459" s="165">
        <f t="shared" si="278"/>
        <v>5</v>
      </c>
      <c r="E4459" s="165">
        <f>+Exports!B4462</f>
        <v>18</v>
      </c>
      <c r="F4459" s="165">
        <f>+WEEKDAY(ExportsELAP[[#This Row],[Date Prevailing]],1)</f>
        <v>3</v>
      </c>
      <c r="G4459" s="165">
        <f>+COUNTIFS(ECR_Hours!$K$6:$K$7,ExportsELAP[[#This Row],[Date Prevailing]])</f>
        <v>0</v>
      </c>
      <c r="H4459" s="165">
        <f t="shared" si="279"/>
        <v>3</v>
      </c>
      <c r="I4459" s="166">
        <f>+Exports!G4462</f>
        <v>18636.821599999999</v>
      </c>
      <c r="J4459" s="166">
        <f>+'ELAP_IPCO-APND'!D4462</f>
        <v>42.132170000000002</v>
      </c>
      <c r="K4459" s="166">
        <f>+(ExportsELAP[[#This Row],[Exports kWh - MPT]]/1000)*ExportsELAP[[#This Row],[EIM Price]]</f>
        <v>785.20973591087193</v>
      </c>
      <c r="L4459" s="167" t="str">
        <f>+INDEX(ECR_Hours!$I$12:$I$15,MATCH(ExportsELAP[[#This Row],[Date Prevailing]],ECR_Hours!$H$12:$H$15,1))</f>
        <v>S</v>
      </c>
      <c r="M4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0" spans="1:13" x14ac:dyDescent="0.25">
      <c r="A4460" s="164">
        <f>+Exports!A4463</f>
        <v>44747</v>
      </c>
      <c r="B4460" s="165">
        <f t="shared" si="276"/>
        <v>2022</v>
      </c>
      <c r="C4460" s="165">
        <f t="shared" si="277"/>
        <v>7</v>
      </c>
      <c r="D4460" s="165">
        <f t="shared" si="278"/>
        <v>5</v>
      </c>
      <c r="E4460" s="165">
        <f>+Exports!B4463</f>
        <v>19</v>
      </c>
      <c r="F4460" s="165">
        <f>+WEEKDAY(ExportsELAP[[#This Row],[Date Prevailing]],1)</f>
        <v>3</v>
      </c>
      <c r="G4460" s="165">
        <f>+COUNTIFS(ECR_Hours!$K$6:$K$7,ExportsELAP[[#This Row],[Date Prevailing]])</f>
        <v>0</v>
      </c>
      <c r="H4460" s="165">
        <f t="shared" si="279"/>
        <v>3</v>
      </c>
      <c r="I4460" s="166">
        <f>+Exports!G4463</f>
        <v>10654.0645</v>
      </c>
      <c r="J4460" s="166">
        <f>+'ELAP_IPCO-APND'!D4463</f>
        <v>42.95138</v>
      </c>
      <c r="K4460" s="166">
        <f>+(ExportsELAP[[#This Row],[Exports kWh - MPT]]/1000)*ExportsELAP[[#This Row],[EIM Price]]</f>
        <v>457.60677288401001</v>
      </c>
      <c r="L4460" s="167" t="str">
        <f>+INDEX(ECR_Hours!$I$12:$I$15,MATCH(ExportsELAP[[#This Row],[Date Prevailing]],ECR_Hours!$H$12:$H$15,1))</f>
        <v>S</v>
      </c>
      <c r="M4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1" spans="1:13" x14ac:dyDescent="0.25">
      <c r="A4461" s="164">
        <f>+Exports!A4464</f>
        <v>44747</v>
      </c>
      <c r="B4461" s="165">
        <f t="shared" si="276"/>
        <v>2022</v>
      </c>
      <c r="C4461" s="165">
        <f t="shared" si="277"/>
        <v>7</v>
      </c>
      <c r="D4461" s="165">
        <f t="shared" si="278"/>
        <v>5</v>
      </c>
      <c r="E4461" s="165">
        <f>+Exports!B4464</f>
        <v>20</v>
      </c>
      <c r="F4461" s="165">
        <f>+WEEKDAY(ExportsELAP[[#This Row],[Date Prevailing]],1)</f>
        <v>3</v>
      </c>
      <c r="G4461" s="165">
        <f>+COUNTIFS(ECR_Hours!$K$6:$K$7,ExportsELAP[[#This Row],[Date Prevailing]])</f>
        <v>0</v>
      </c>
      <c r="H4461" s="165">
        <f t="shared" si="279"/>
        <v>3</v>
      </c>
      <c r="I4461" s="166">
        <f>+Exports!G4464</f>
        <v>5176.1085000000003</v>
      </c>
      <c r="J4461" s="166">
        <f>+'ELAP_IPCO-APND'!D4464</f>
        <v>55.118499999999997</v>
      </c>
      <c r="K4461" s="166">
        <f>+(ExportsELAP[[#This Row],[Exports kWh - MPT]]/1000)*ExportsELAP[[#This Row],[EIM Price]]</f>
        <v>285.29933635725001</v>
      </c>
      <c r="L4461" s="167" t="str">
        <f>+INDEX(ECR_Hours!$I$12:$I$15,MATCH(ExportsELAP[[#This Row],[Date Prevailing]],ECR_Hours!$H$12:$H$15,1))</f>
        <v>S</v>
      </c>
      <c r="M4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2" spans="1:13" x14ac:dyDescent="0.25">
      <c r="A4462" s="164">
        <f>+Exports!A4465</f>
        <v>44747</v>
      </c>
      <c r="B4462" s="165">
        <f t="shared" si="276"/>
        <v>2022</v>
      </c>
      <c r="C4462" s="165">
        <f t="shared" si="277"/>
        <v>7</v>
      </c>
      <c r="D4462" s="165">
        <f t="shared" si="278"/>
        <v>5</v>
      </c>
      <c r="E4462" s="165">
        <f>+Exports!B4465</f>
        <v>21</v>
      </c>
      <c r="F4462" s="165">
        <f>+WEEKDAY(ExportsELAP[[#This Row],[Date Prevailing]],1)</f>
        <v>3</v>
      </c>
      <c r="G4462" s="165">
        <f>+COUNTIFS(ECR_Hours!$K$6:$K$7,ExportsELAP[[#This Row],[Date Prevailing]])</f>
        <v>0</v>
      </c>
      <c r="H4462" s="165">
        <f t="shared" si="279"/>
        <v>3</v>
      </c>
      <c r="I4462" s="166">
        <f>+Exports!G4465</f>
        <v>1970.1824000000001</v>
      </c>
      <c r="J4462" s="166">
        <f>+'ELAP_IPCO-APND'!D4465</f>
        <v>58.702370000000002</v>
      </c>
      <c r="K4462" s="166">
        <f>+(ExportsELAP[[#This Row],[Exports kWh - MPT]]/1000)*ExportsELAP[[#This Row],[EIM Price]]</f>
        <v>115.65437621228801</v>
      </c>
      <c r="L4462" s="167" t="str">
        <f>+INDEX(ECR_Hours!$I$12:$I$15,MATCH(ExportsELAP[[#This Row],[Date Prevailing]],ECR_Hours!$H$12:$H$15,1))</f>
        <v>S</v>
      </c>
      <c r="M4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3" spans="1:13" x14ac:dyDescent="0.25">
      <c r="A4463" s="164">
        <f>+Exports!A4466</f>
        <v>44747</v>
      </c>
      <c r="B4463" s="165">
        <f t="shared" si="276"/>
        <v>2022</v>
      </c>
      <c r="C4463" s="165">
        <f t="shared" si="277"/>
        <v>7</v>
      </c>
      <c r="D4463" s="165">
        <f t="shared" si="278"/>
        <v>5</v>
      </c>
      <c r="E4463" s="165">
        <f>+Exports!B4466</f>
        <v>22</v>
      </c>
      <c r="F4463" s="165">
        <f>+WEEKDAY(ExportsELAP[[#This Row],[Date Prevailing]],1)</f>
        <v>3</v>
      </c>
      <c r="G4463" s="165">
        <f>+COUNTIFS(ECR_Hours!$K$6:$K$7,ExportsELAP[[#This Row],[Date Prevailing]])</f>
        <v>0</v>
      </c>
      <c r="H4463" s="165">
        <f t="shared" si="279"/>
        <v>3</v>
      </c>
      <c r="I4463" s="166">
        <f>+Exports!G4466</f>
        <v>52.218999999999994</v>
      </c>
      <c r="J4463" s="166">
        <f>+'ELAP_IPCO-APND'!D4466</f>
        <v>92.276169999999993</v>
      </c>
      <c r="K4463" s="166">
        <f>+(ExportsELAP[[#This Row],[Exports kWh - MPT]]/1000)*ExportsELAP[[#This Row],[EIM Price]]</f>
        <v>4.8185693212299991</v>
      </c>
      <c r="L4463" s="167" t="str">
        <f>+INDEX(ECR_Hours!$I$12:$I$15,MATCH(ExportsELAP[[#This Row],[Date Prevailing]],ECR_Hours!$H$12:$H$15,1))</f>
        <v>S</v>
      </c>
      <c r="M4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4" spans="1:13" x14ac:dyDescent="0.25">
      <c r="A4464" s="164">
        <f>+Exports!A4467</f>
        <v>44747</v>
      </c>
      <c r="B4464" s="165">
        <f t="shared" si="276"/>
        <v>2022</v>
      </c>
      <c r="C4464" s="165">
        <f t="shared" si="277"/>
        <v>7</v>
      </c>
      <c r="D4464" s="165">
        <f t="shared" si="278"/>
        <v>5</v>
      </c>
      <c r="E4464" s="165">
        <f>+Exports!B4467</f>
        <v>23</v>
      </c>
      <c r="F4464" s="165">
        <f>+WEEKDAY(ExportsELAP[[#This Row],[Date Prevailing]],1)</f>
        <v>3</v>
      </c>
      <c r="G4464" s="165">
        <f>+COUNTIFS(ECR_Hours!$K$6:$K$7,ExportsELAP[[#This Row],[Date Prevailing]])</f>
        <v>0</v>
      </c>
      <c r="H4464" s="165">
        <f t="shared" si="279"/>
        <v>3</v>
      </c>
      <c r="I4464" s="166">
        <f>+Exports!G4467</f>
        <v>20.629000000000001</v>
      </c>
      <c r="J4464" s="166">
        <f>+'ELAP_IPCO-APND'!D4467</f>
        <v>52.73068</v>
      </c>
      <c r="K4464" s="166">
        <f>+(ExportsELAP[[#This Row],[Exports kWh - MPT]]/1000)*ExportsELAP[[#This Row],[EIM Price]]</f>
        <v>1.08778119772</v>
      </c>
      <c r="L4464" s="167" t="str">
        <f>+INDEX(ECR_Hours!$I$12:$I$15,MATCH(ExportsELAP[[#This Row],[Date Prevailing]],ECR_Hours!$H$12:$H$15,1))</f>
        <v>S</v>
      </c>
      <c r="M4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65" spans="1:13" x14ac:dyDescent="0.25">
      <c r="A4465" s="164">
        <f>+Exports!A4468</f>
        <v>44747</v>
      </c>
      <c r="B4465" s="165">
        <f t="shared" si="276"/>
        <v>2022</v>
      </c>
      <c r="C4465" s="165">
        <f t="shared" si="277"/>
        <v>7</v>
      </c>
      <c r="D4465" s="165">
        <f t="shared" si="278"/>
        <v>5</v>
      </c>
      <c r="E4465" s="165">
        <f>+Exports!B4468</f>
        <v>24</v>
      </c>
      <c r="F4465" s="165">
        <f>+WEEKDAY(ExportsELAP[[#This Row],[Date Prevailing]],1)</f>
        <v>3</v>
      </c>
      <c r="G4465" s="165">
        <f>+COUNTIFS(ECR_Hours!$K$6:$K$7,ExportsELAP[[#This Row],[Date Prevailing]])</f>
        <v>0</v>
      </c>
      <c r="H4465" s="165">
        <f t="shared" si="279"/>
        <v>3</v>
      </c>
      <c r="I4465" s="166">
        <f>+Exports!G4468</f>
        <v>20.835899999999988</v>
      </c>
      <c r="J4465" s="166">
        <f>+'ELAP_IPCO-APND'!D4468</f>
        <v>46.972180000000002</v>
      </c>
      <c r="K4465" s="166">
        <f>+(ExportsELAP[[#This Row],[Exports kWh - MPT]]/1000)*ExportsELAP[[#This Row],[EIM Price]]</f>
        <v>0.97870764526199938</v>
      </c>
      <c r="L4465" s="167" t="str">
        <f>+INDEX(ECR_Hours!$I$12:$I$15,MATCH(ExportsELAP[[#This Row],[Date Prevailing]],ECR_Hours!$H$12:$H$15,1))</f>
        <v>S</v>
      </c>
      <c r="M4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6" spans="1:13" x14ac:dyDescent="0.25">
      <c r="A4466" s="164">
        <f>+Exports!A4469</f>
        <v>44748</v>
      </c>
      <c r="B4466" s="165">
        <f t="shared" si="276"/>
        <v>2022</v>
      </c>
      <c r="C4466" s="165">
        <f t="shared" si="277"/>
        <v>7</v>
      </c>
      <c r="D4466" s="165">
        <f t="shared" si="278"/>
        <v>6</v>
      </c>
      <c r="E4466" s="165">
        <f>+Exports!B4469</f>
        <v>1</v>
      </c>
      <c r="F4466" s="165">
        <f>+WEEKDAY(ExportsELAP[[#This Row],[Date Prevailing]],1)</f>
        <v>4</v>
      </c>
      <c r="G4466" s="165">
        <f>+COUNTIFS(ECR_Hours!$K$6:$K$7,ExportsELAP[[#This Row],[Date Prevailing]])</f>
        <v>0</v>
      </c>
      <c r="H4466" s="165">
        <f t="shared" si="279"/>
        <v>4</v>
      </c>
      <c r="I4466" s="166">
        <f>+Exports!G4469</f>
        <v>20.065200000000001</v>
      </c>
      <c r="J4466" s="166">
        <f>+'ELAP_IPCO-APND'!D4469</f>
        <v>40.970730000000003</v>
      </c>
      <c r="K4466" s="166">
        <f>+(ExportsELAP[[#This Row],[Exports kWh - MPT]]/1000)*ExportsELAP[[#This Row],[EIM Price]]</f>
        <v>0.8220858915960001</v>
      </c>
      <c r="L4466" s="167" t="str">
        <f>+INDEX(ECR_Hours!$I$12:$I$15,MATCH(ExportsELAP[[#This Row],[Date Prevailing]],ECR_Hours!$H$12:$H$15,1))</f>
        <v>S</v>
      </c>
      <c r="M4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7" spans="1:13" x14ac:dyDescent="0.25">
      <c r="A4467" s="164">
        <f>+Exports!A4470</f>
        <v>44748</v>
      </c>
      <c r="B4467" s="165">
        <f t="shared" si="276"/>
        <v>2022</v>
      </c>
      <c r="C4467" s="165">
        <f t="shared" si="277"/>
        <v>7</v>
      </c>
      <c r="D4467" s="165">
        <f t="shared" si="278"/>
        <v>6</v>
      </c>
      <c r="E4467" s="165">
        <f>+Exports!B4470</f>
        <v>2</v>
      </c>
      <c r="F4467" s="165">
        <f>+WEEKDAY(ExportsELAP[[#This Row],[Date Prevailing]],1)</f>
        <v>4</v>
      </c>
      <c r="G4467" s="165">
        <f>+COUNTIFS(ECR_Hours!$K$6:$K$7,ExportsELAP[[#This Row],[Date Prevailing]])</f>
        <v>0</v>
      </c>
      <c r="H4467" s="165">
        <f t="shared" si="279"/>
        <v>4</v>
      </c>
      <c r="I4467" s="166">
        <f>+Exports!G4470</f>
        <v>18.967399999999998</v>
      </c>
      <c r="J4467" s="166">
        <f>+'ELAP_IPCO-APND'!D4470</f>
        <v>40.26144</v>
      </c>
      <c r="K4467" s="166">
        <f>+(ExportsELAP[[#This Row],[Exports kWh - MPT]]/1000)*ExportsELAP[[#This Row],[EIM Price]]</f>
        <v>0.76365483705600001</v>
      </c>
      <c r="L4467" s="167" t="str">
        <f>+INDEX(ECR_Hours!$I$12:$I$15,MATCH(ExportsELAP[[#This Row],[Date Prevailing]],ECR_Hours!$H$12:$H$15,1))</f>
        <v>S</v>
      </c>
      <c r="M4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8" spans="1:13" x14ac:dyDescent="0.25">
      <c r="A4468" s="164">
        <f>+Exports!A4471</f>
        <v>44748</v>
      </c>
      <c r="B4468" s="165">
        <f t="shared" si="276"/>
        <v>2022</v>
      </c>
      <c r="C4468" s="165">
        <f t="shared" si="277"/>
        <v>7</v>
      </c>
      <c r="D4468" s="165">
        <f t="shared" si="278"/>
        <v>6</v>
      </c>
      <c r="E4468" s="165">
        <f>+Exports!B4471</f>
        <v>3</v>
      </c>
      <c r="F4468" s="165">
        <f>+WEEKDAY(ExportsELAP[[#This Row],[Date Prevailing]],1)</f>
        <v>4</v>
      </c>
      <c r="G4468" s="165">
        <f>+COUNTIFS(ECR_Hours!$K$6:$K$7,ExportsELAP[[#This Row],[Date Prevailing]])</f>
        <v>0</v>
      </c>
      <c r="H4468" s="165">
        <f t="shared" si="279"/>
        <v>4</v>
      </c>
      <c r="I4468" s="166">
        <f>+Exports!G4471</f>
        <v>21.232599999999998</v>
      </c>
      <c r="J4468" s="166">
        <f>+'ELAP_IPCO-APND'!D4471</f>
        <v>47.237020000000001</v>
      </c>
      <c r="K4468" s="166">
        <f>+(ExportsELAP[[#This Row],[Exports kWh - MPT]]/1000)*ExportsELAP[[#This Row],[EIM Price]]</f>
        <v>1.0029647508519999</v>
      </c>
      <c r="L4468" s="167" t="str">
        <f>+INDEX(ECR_Hours!$I$12:$I$15,MATCH(ExportsELAP[[#This Row],[Date Prevailing]],ECR_Hours!$H$12:$H$15,1))</f>
        <v>S</v>
      </c>
      <c r="M4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69" spans="1:13" x14ac:dyDescent="0.25">
      <c r="A4469" s="164">
        <f>+Exports!A4472</f>
        <v>44748</v>
      </c>
      <c r="B4469" s="165">
        <f t="shared" si="276"/>
        <v>2022</v>
      </c>
      <c r="C4469" s="165">
        <f t="shared" si="277"/>
        <v>7</v>
      </c>
      <c r="D4469" s="165">
        <f t="shared" si="278"/>
        <v>6</v>
      </c>
      <c r="E4469" s="165">
        <f>+Exports!B4472</f>
        <v>4</v>
      </c>
      <c r="F4469" s="165">
        <f>+WEEKDAY(ExportsELAP[[#This Row],[Date Prevailing]],1)</f>
        <v>4</v>
      </c>
      <c r="G4469" s="165">
        <f>+COUNTIFS(ECR_Hours!$K$6:$K$7,ExportsELAP[[#This Row],[Date Prevailing]])</f>
        <v>0</v>
      </c>
      <c r="H4469" s="165">
        <f t="shared" si="279"/>
        <v>4</v>
      </c>
      <c r="I4469" s="166">
        <f>+Exports!G4472</f>
        <v>57.3108</v>
      </c>
      <c r="J4469" s="166">
        <f>+'ELAP_IPCO-APND'!D4472</f>
        <v>40.909419999999997</v>
      </c>
      <c r="K4469" s="166">
        <f>+(ExportsELAP[[#This Row],[Exports kWh - MPT]]/1000)*ExportsELAP[[#This Row],[EIM Price]]</f>
        <v>2.3445515877359999</v>
      </c>
      <c r="L4469" s="167" t="str">
        <f>+INDEX(ECR_Hours!$I$12:$I$15,MATCH(ExportsELAP[[#This Row],[Date Prevailing]],ECR_Hours!$H$12:$H$15,1))</f>
        <v>S</v>
      </c>
      <c r="M4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0" spans="1:13" x14ac:dyDescent="0.25">
      <c r="A4470" s="164">
        <f>+Exports!A4473</f>
        <v>44748</v>
      </c>
      <c r="B4470" s="165">
        <f t="shared" si="276"/>
        <v>2022</v>
      </c>
      <c r="C4470" s="165">
        <f t="shared" si="277"/>
        <v>7</v>
      </c>
      <c r="D4470" s="165">
        <f t="shared" si="278"/>
        <v>6</v>
      </c>
      <c r="E4470" s="165">
        <f>+Exports!B4473</f>
        <v>5</v>
      </c>
      <c r="F4470" s="165">
        <f>+WEEKDAY(ExportsELAP[[#This Row],[Date Prevailing]],1)</f>
        <v>4</v>
      </c>
      <c r="G4470" s="165">
        <f>+COUNTIFS(ECR_Hours!$K$6:$K$7,ExportsELAP[[#This Row],[Date Prevailing]])</f>
        <v>0</v>
      </c>
      <c r="H4470" s="165">
        <f t="shared" si="279"/>
        <v>4</v>
      </c>
      <c r="I4470" s="166">
        <f>+Exports!G4473</f>
        <v>58.293400000000005</v>
      </c>
      <c r="J4470" s="166">
        <f>+'ELAP_IPCO-APND'!D4473</f>
        <v>26.515640000000001</v>
      </c>
      <c r="K4470" s="166">
        <f>+(ExportsELAP[[#This Row],[Exports kWh - MPT]]/1000)*ExportsELAP[[#This Row],[EIM Price]]</f>
        <v>1.5456868087760001</v>
      </c>
      <c r="L4470" s="167" t="str">
        <f>+INDEX(ECR_Hours!$I$12:$I$15,MATCH(ExportsELAP[[#This Row],[Date Prevailing]],ECR_Hours!$H$12:$H$15,1))</f>
        <v>S</v>
      </c>
      <c r="M4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1" spans="1:13" x14ac:dyDescent="0.25">
      <c r="A4471" s="164">
        <f>+Exports!A4474</f>
        <v>44748</v>
      </c>
      <c r="B4471" s="165">
        <f t="shared" si="276"/>
        <v>2022</v>
      </c>
      <c r="C4471" s="165">
        <f t="shared" si="277"/>
        <v>7</v>
      </c>
      <c r="D4471" s="165">
        <f t="shared" si="278"/>
        <v>6</v>
      </c>
      <c r="E4471" s="165">
        <f>+Exports!B4474</f>
        <v>6</v>
      </c>
      <c r="F4471" s="165">
        <f>+WEEKDAY(ExportsELAP[[#This Row],[Date Prevailing]],1)</f>
        <v>4</v>
      </c>
      <c r="G4471" s="165">
        <f>+COUNTIFS(ECR_Hours!$K$6:$K$7,ExportsELAP[[#This Row],[Date Prevailing]])</f>
        <v>0</v>
      </c>
      <c r="H4471" s="165">
        <f t="shared" si="279"/>
        <v>4</v>
      </c>
      <c r="I4471" s="166">
        <f>+Exports!G4474</f>
        <v>57.229599999999905</v>
      </c>
      <c r="J4471" s="166">
        <f>+'ELAP_IPCO-APND'!D4474</f>
        <v>24.87612</v>
      </c>
      <c r="K4471" s="166">
        <f>+(ExportsELAP[[#This Row],[Exports kWh - MPT]]/1000)*ExportsELAP[[#This Row],[EIM Price]]</f>
        <v>1.4236503971519978</v>
      </c>
      <c r="L4471" s="167" t="str">
        <f>+INDEX(ECR_Hours!$I$12:$I$15,MATCH(ExportsELAP[[#This Row],[Date Prevailing]],ECR_Hours!$H$12:$H$15,1))</f>
        <v>S</v>
      </c>
      <c r="M4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2" spans="1:13" x14ac:dyDescent="0.25">
      <c r="A4472" s="164">
        <f>+Exports!A4475</f>
        <v>44748</v>
      </c>
      <c r="B4472" s="165">
        <f t="shared" si="276"/>
        <v>2022</v>
      </c>
      <c r="C4472" s="165">
        <f t="shared" si="277"/>
        <v>7</v>
      </c>
      <c r="D4472" s="165">
        <f t="shared" si="278"/>
        <v>6</v>
      </c>
      <c r="E4472" s="165">
        <f>+Exports!B4475</f>
        <v>7</v>
      </c>
      <c r="F4472" s="165">
        <f>+WEEKDAY(ExportsELAP[[#This Row],[Date Prevailing]],1)</f>
        <v>4</v>
      </c>
      <c r="G4472" s="165">
        <f>+COUNTIFS(ECR_Hours!$K$6:$K$7,ExportsELAP[[#This Row],[Date Prevailing]])</f>
        <v>0</v>
      </c>
      <c r="H4472" s="165">
        <f t="shared" si="279"/>
        <v>4</v>
      </c>
      <c r="I4472" s="166">
        <f>+Exports!G4475</f>
        <v>558.76749999999902</v>
      </c>
      <c r="J4472" s="166">
        <f>+'ELAP_IPCO-APND'!D4475</f>
        <v>39.12988</v>
      </c>
      <c r="K4472" s="166">
        <f>+(ExportsELAP[[#This Row],[Exports kWh - MPT]]/1000)*ExportsELAP[[#This Row],[EIM Price]]</f>
        <v>21.864505222899961</v>
      </c>
      <c r="L4472" s="167" t="str">
        <f>+INDEX(ECR_Hours!$I$12:$I$15,MATCH(ExportsELAP[[#This Row],[Date Prevailing]],ECR_Hours!$H$12:$H$15,1))</f>
        <v>S</v>
      </c>
      <c r="M4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3" spans="1:13" x14ac:dyDescent="0.25">
      <c r="A4473" s="164">
        <f>+Exports!A4476</f>
        <v>44748</v>
      </c>
      <c r="B4473" s="165">
        <f t="shared" si="276"/>
        <v>2022</v>
      </c>
      <c r="C4473" s="165">
        <f t="shared" si="277"/>
        <v>7</v>
      </c>
      <c r="D4473" s="165">
        <f t="shared" si="278"/>
        <v>6</v>
      </c>
      <c r="E4473" s="165">
        <f>+Exports!B4476</f>
        <v>8</v>
      </c>
      <c r="F4473" s="165">
        <f>+WEEKDAY(ExportsELAP[[#This Row],[Date Prevailing]],1)</f>
        <v>4</v>
      </c>
      <c r="G4473" s="165">
        <f>+COUNTIFS(ECR_Hours!$K$6:$K$7,ExportsELAP[[#This Row],[Date Prevailing]])</f>
        <v>0</v>
      </c>
      <c r="H4473" s="165">
        <f t="shared" si="279"/>
        <v>4</v>
      </c>
      <c r="I4473" s="166">
        <f>+Exports!G4476</f>
        <v>3724.5253999999995</v>
      </c>
      <c r="J4473" s="166">
        <f>+'ELAP_IPCO-APND'!D4476</f>
        <v>39.599080000000001</v>
      </c>
      <c r="K4473" s="166">
        <f>+(ExportsELAP[[#This Row],[Exports kWh - MPT]]/1000)*ExportsELAP[[#This Row],[EIM Price]]</f>
        <v>147.48777927663198</v>
      </c>
      <c r="L4473" s="167" t="str">
        <f>+INDEX(ECR_Hours!$I$12:$I$15,MATCH(ExportsELAP[[#This Row],[Date Prevailing]],ECR_Hours!$H$12:$H$15,1))</f>
        <v>S</v>
      </c>
      <c r="M4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4" spans="1:13" x14ac:dyDescent="0.25">
      <c r="A4474" s="164">
        <f>+Exports!A4477</f>
        <v>44748</v>
      </c>
      <c r="B4474" s="165">
        <f t="shared" si="276"/>
        <v>2022</v>
      </c>
      <c r="C4474" s="165">
        <f t="shared" si="277"/>
        <v>7</v>
      </c>
      <c r="D4474" s="165">
        <f t="shared" si="278"/>
        <v>6</v>
      </c>
      <c r="E4474" s="165">
        <f>+Exports!B4477</f>
        <v>9</v>
      </c>
      <c r="F4474" s="165">
        <f>+WEEKDAY(ExportsELAP[[#This Row],[Date Prevailing]],1)</f>
        <v>4</v>
      </c>
      <c r="G4474" s="165">
        <f>+COUNTIFS(ECR_Hours!$K$6:$K$7,ExportsELAP[[#This Row],[Date Prevailing]])</f>
        <v>0</v>
      </c>
      <c r="H4474" s="165">
        <f t="shared" si="279"/>
        <v>4</v>
      </c>
      <c r="I4474" s="166">
        <f>+Exports!G4477</f>
        <v>11228.9912</v>
      </c>
      <c r="J4474" s="166">
        <f>+'ELAP_IPCO-APND'!D4477</f>
        <v>30.667850000000001</v>
      </c>
      <c r="K4474" s="166">
        <f>+(ExportsELAP[[#This Row],[Exports kWh - MPT]]/1000)*ExportsELAP[[#This Row],[EIM Price]]</f>
        <v>344.36901777292007</v>
      </c>
      <c r="L4474" s="167" t="str">
        <f>+INDEX(ECR_Hours!$I$12:$I$15,MATCH(ExportsELAP[[#This Row],[Date Prevailing]],ECR_Hours!$H$12:$H$15,1))</f>
        <v>S</v>
      </c>
      <c r="M4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5" spans="1:13" x14ac:dyDescent="0.25">
      <c r="A4475" s="164">
        <f>+Exports!A4478</f>
        <v>44748</v>
      </c>
      <c r="B4475" s="165">
        <f t="shared" si="276"/>
        <v>2022</v>
      </c>
      <c r="C4475" s="165">
        <f t="shared" si="277"/>
        <v>7</v>
      </c>
      <c r="D4475" s="165">
        <f t="shared" si="278"/>
        <v>6</v>
      </c>
      <c r="E4475" s="165">
        <f>+Exports!B4478</f>
        <v>10</v>
      </c>
      <c r="F4475" s="165">
        <f>+WEEKDAY(ExportsELAP[[#This Row],[Date Prevailing]],1)</f>
        <v>4</v>
      </c>
      <c r="G4475" s="165">
        <f>+COUNTIFS(ECR_Hours!$K$6:$K$7,ExportsELAP[[#This Row],[Date Prevailing]])</f>
        <v>0</v>
      </c>
      <c r="H4475" s="165">
        <f t="shared" si="279"/>
        <v>4</v>
      </c>
      <c r="I4475" s="166">
        <f>+Exports!G4478</f>
        <v>21530.992099999999</v>
      </c>
      <c r="J4475" s="166">
        <f>+'ELAP_IPCO-APND'!D4478</f>
        <v>34.095089999999999</v>
      </c>
      <c r="K4475" s="166">
        <f>+(ExportsELAP[[#This Row],[Exports kWh - MPT]]/1000)*ExportsELAP[[#This Row],[EIM Price]]</f>
        <v>734.10111343878896</v>
      </c>
      <c r="L4475" s="167" t="str">
        <f>+INDEX(ECR_Hours!$I$12:$I$15,MATCH(ExportsELAP[[#This Row],[Date Prevailing]],ECR_Hours!$H$12:$H$15,1))</f>
        <v>S</v>
      </c>
      <c r="M4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6" spans="1:13" x14ac:dyDescent="0.25">
      <c r="A4476" s="164">
        <f>+Exports!A4479</f>
        <v>44748</v>
      </c>
      <c r="B4476" s="165">
        <f t="shared" si="276"/>
        <v>2022</v>
      </c>
      <c r="C4476" s="165">
        <f t="shared" si="277"/>
        <v>7</v>
      </c>
      <c r="D4476" s="165">
        <f t="shared" si="278"/>
        <v>6</v>
      </c>
      <c r="E4476" s="165">
        <f>+Exports!B4479</f>
        <v>11</v>
      </c>
      <c r="F4476" s="165">
        <f>+WEEKDAY(ExportsELAP[[#This Row],[Date Prevailing]],1)</f>
        <v>4</v>
      </c>
      <c r="G4476" s="165">
        <f>+COUNTIFS(ECR_Hours!$K$6:$K$7,ExportsELAP[[#This Row],[Date Prevailing]])</f>
        <v>0</v>
      </c>
      <c r="H4476" s="165">
        <f t="shared" si="279"/>
        <v>4</v>
      </c>
      <c r="I4476" s="166">
        <f>+Exports!G4479</f>
        <v>29433.7667</v>
      </c>
      <c r="J4476" s="166">
        <f>+'ELAP_IPCO-APND'!D4479</f>
        <v>39.826659999999997</v>
      </c>
      <c r="K4476" s="166">
        <f>+(ExportsELAP[[#This Row],[Exports kWh - MPT]]/1000)*ExportsELAP[[#This Row],[EIM Price]]</f>
        <v>1172.2486188802218</v>
      </c>
      <c r="L4476" s="167" t="str">
        <f>+INDEX(ECR_Hours!$I$12:$I$15,MATCH(ExportsELAP[[#This Row],[Date Prevailing]],ECR_Hours!$H$12:$H$15,1))</f>
        <v>S</v>
      </c>
      <c r="M4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7" spans="1:13" x14ac:dyDescent="0.25">
      <c r="A4477" s="164">
        <f>+Exports!A4480</f>
        <v>44748</v>
      </c>
      <c r="B4477" s="165">
        <f t="shared" si="276"/>
        <v>2022</v>
      </c>
      <c r="C4477" s="165">
        <f t="shared" si="277"/>
        <v>7</v>
      </c>
      <c r="D4477" s="165">
        <f t="shared" si="278"/>
        <v>6</v>
      </c>
      <c r="E4477" s="165">
        <f>+Exports!B4480</f>
        <v>12</v>
      </c>
      <c r="F4477" s="165">
        <f>+WEEKDAY(ExportsELAP[[#This Row],[Date Prevailing]],1)</f>
        <v>4</v>
      </c>
      <c r="G4477" s="165">
        <f>+COUNTIFS(ECR_Hours!$K$6:$K$7,ExportsELAP[[#This Row],[Date Prevailing]])</f>
        <v>0</v>
      </c>
      <c r="H4477" s="165">
        <f t="shared" si="279"/>
        <v>4</v>
      </c>
      <c r="I4477" s="166">
        <f>+Exports!G4480</f>
        <v>34977.227500000001</v>
      </c>
      <c r="J4477" s="166">
        <f>+'ELAP_IPCO-APND'!D4480</f>
        <v>42.706130000000002</v>
      </c>
      <c r="K4477" s="166">
        <f>+(ExportsELAP[[#This Row],[Exports kWh - MPT]]/1000)*ExportsELAP[[#This Row],[EIM Price]]</f>
        <v>1493.7420246545751</v>
      </c>
      <c r="L4477" s="167" t="str">
        <f>+INDEX(ECR_Hours!$I$12:$I$15,MATCH(ExportsELAP[[#This Row],[Date Prevailing]],ECR_Hours!$H$12:$H$15,1))</f>
        <v>S</v>
      </c>
      <c r="M4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8" spans="1:13" x14ac:dyDescent="0.25">
      <c r="A4478" s="164">
        <f>+Exports!A4481</f>
        <v>44748</v>
      </c>
      <c r="B4478" s="165">
        <f t="shared" si="276"/>
        <v>2022</v>
      </c>
      <c r="C4478" s="165">
        <f t="shared" si="277"/>
        <v>7</v>
      </c>
      <c r="D4478" s="165">
        <f t="shared" si="278"/>
        <v>6</v>
      </c>
      <c r="E4478" s="165">
        <f>+Exports!B4481</f>
        <v>13</v>
      </c>
      <c r="F4478" s="165">
        <f>+WEEKDAY(ExportsELAP[[#This Row],[Date Prevailing]],1)</f>
        <v>4</v>
      </c>
      <c r="G4478" s="165">
        <f>+COUNTIFS(ECR_Hours!$K$6:$K$7,ExportsELAP[[#This Row],[Date Prevailing]])</f>
        <v>0</v>
      </c>
      <c r="H4478" s="165">
        <f t="shared" si="279"/>
        <v>4</v>
      </c>
      <c r="I4478" s="166">
        <f>+Exports!G4481</f>
        <v>37788.681400000001</v>
      </c>
      <c r="J4478" s="166">
        <f>+'ELAP_IPCO-APND'!D4481</f>
        <v>36.6892</v>
      </c>
      <c r="K4478" s="166">
        <f>+(ExportsELAP[[#This Row],[Exports kWh - MPT]]/1000)*ExportsELAP[[#This Row],[EIM Price]]</f>
        <v>1386.4364896208801</v>
      </c>
      <c r="L4478" s="167" t="str">
        <f>+INDEX(ECR_Hours!$I$12:$I$15,MATCH(ExportsELAP[[#This Row],[Date Prevailing]],ECR_Hours!$H$12:$H$15,1))</f>
        <v>S</v>
      </c>
      <c r="M4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79" spans="1:13" x14ac:dyDescent="0.25">
      <c r="A4479" s="164">
        <f>+Exports!A4482</f>
        <v>44748</v>
      </c>
      <c r="B4479" s="165">
        <f t="shared" si="276"/>
        <v>2022</v>
      </c>
      <c r="C4479" s="165">
        <f t="shared" si="277"/>
        <v>7</v>
      </c>
      <c r="D4479" s="165">
        <f t="shared" si="278"/>
        <v>6</v>
      </c>
      <c r="E4479" s="165">
        <f>+Exports!B4482</f>
        <v>14</v>
      </c>
      <c r="F4479" s="165">
        <f>+WEEKDAY(ExportsELAP[[#This Row],[Date Prevailing]],1)</f>
        <v>4</v>
      </c>
      <c r="G4479" s="165">
        <f>+COUNTIFS(ECR_Hours!$K$6:$K$7,ExportsELAP[[#This Row],[Date Prevailing]])</f>
        <v>0</v>
      </c>
      <c r="H4479" s="165">
        <f t="shared" si="279"/>
        <v>4</v>
      </c>
      <c r="I4479" s="166">
        <f>+Exports!G4482</f>
        <v>39739.117100000003</v>
      </c>
      <c r="J4479" s="166">
        <f>+'ELAP_IPCO-APND'!D4482</f>
        <v>34.017420000000001</v>
      </c>
      <c r="K4479" s="166">
        <f>+(ExportsELAP[[#This Row],[Exports kWh - MPT]]/1000)*ExportsELAP[[#This Row],[EIM Price]]</f>
        <v>1351.8222368198822</v>
      </c>
      <c r="L4479" s="167" t="str">
        <f>+INDEX(ECR_Hours!$I$12:$I$15,MATCH(ExportsELAP[[#This Row],[Date Prevailing]],ECR_Hours!$H$12:$H$15,1))</f>
        <v>S</v>
      </c>
      <c r="M4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80" spans="1:13" x14ac:dyDescent="0.25">
      <c r="A4480" s="164">
        <f>+Exports!A4483</f>
        <v>44748</v>
      </c>
      <c r="B4480" s="165">
        <f t="shared" si="276"/>
        <v>2022</v>
      </c>
      <c r="C4480" s="165">
        <f t="shared" si="277"/>
        <v>7</v>
      </c>
      <c r="D4480" s="165">
        <f t="shared" si="278"/>
        <v>6</v>
      </c>
      <c r="E4480" s="165">
        <f>+Exports!B4483</f>
        <v>15</v>
      </c>
      <c r="F4480" s="165">
        <f>+WEEKDAY(ExportsELAP[[#This Row],[Date Prevailing]],1)</f>
        <v>4</v>
      </c>
      <c r="G4480" s="165">
        <f>+COUNTIFS(ECR_Hours!$K$6:$K$7,ExportsELAP[[#This Row],[Date Prevailing]])</f>
        <v>0</v>
      </c>
      <c r="H4480" s="165">
        <f t="shared" si="279"/>
        <v>4</v>
      </c>
      <c r="I4480" s="166">
        <f>+Exports!G4483</f>
        <v>35140.492299999998</v>
      </c>
      <c r="J4480" s="166">
        <f>+'ELAP_IPCO-APND'!D4483</f>
        <v>38.89526</v>
      </c>
      <c r="K4480" s="166">
        <f>+(ExportsELAP[[#This Row],[Exports kWh - MPT]]/1000)*ExportsELAP[[#This Row],[EIM Price]]</f>
        <v>1366.7985845364979</v>
      </c>
      <c r="L4480" s="167" t="str">
        <f>+INDEX(ECR_Hours!$I$12:$I$15,MATCH(ExportsELAP[[#This Row],[Date Prevailing]],ECR_Hours!$H$12:$H$15,1))</f>
        <v>S</v>
      </c>
      <c r="M4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81" spans="1:13" x14ac:dyDescent="0.25">
      <c r="A4481" s="164">
        <f>+Exports!A4484</f>
        <v>44748</v>
      </c>
      <c r="B4481" s="165">
        <f t="shared" si="276"/>
        <v>2022</v>
      </c>
      <c r="C4481" s="165">
        <f t="shared" si="277"/>
        <v>7</v>
      </c>
      <c r="D4481" s="165">
        <f t="shared" si="278"/>
        <v>6</v>
      </c>
      <c r="E4481" s="165">
        <f>+Exports!B4484</f>
        <v>16</v>
      </c>
      <c r="F4481" s="165">
        <f>+WEEKDAY(ExportsELAP[[#This Row],[Date Prevailing]],1)</f>
        <v>4</v>
      </c>
      <c r="G4481" s="165">
        <f>+COUNTIFS(ECR_Hours!$K$6:$K$7,ExportsELAP[[#This Row],[Date Prevailing]])</f>
        <v>0</v>
      </c>
      <c r="H4481" s="165">
        <f t="shared" si="279"/>
        <v>4</v>
      </c>
      <c r="I4481" s="166">
        <f>+Exports!G4484</f>
        <v>32459.718799999999</v>
      </c>
      <c r="J4481" s="166">
        <f>+'ELAP_IPCO-APND'!D4484</f>
        <v>41.379719999999999</v>
      </c>
      <c r="K4481" s="166">
        <f>+(ExportsELAP[[#This Row],[Exports kWh - MPT]]/1000)*ExportsELAP[[#This Row],[EIM Price]]</f>
        <v>1343.1740752227358</v>
      </c>
      <c r="L4481" s="167" t="str">
        <f>+INDEX(ECR_Hours!$I$12:$I$15,MATCH(ExportsELAP[[#This Row],[Date Prevailing]],ECR_Hours!$H$12:$H$15,1))</f>
        <v>S</v>
      </c>
      <c r="M4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2" spans="1:13" x14ac:dyDescent="0.25">
      <c r="A4482" s="164">
        <f>+Exports!A4485</f>
        <v>44748</v>
      </c>
      <c r="B4482" s="165">
        <f t="shared" ref="B4482:B4545" si="280">+YEAR(A4482)</f>
        <v>2022</v>
      </c>
      <c r="C4482" s="165">
        <f t="shared" ref="C4482:C4545" si="281">+MONTH(A4482)</f>
        <v>7</v>
      </c>
      <c r="D4482" s="165">
        <f t="shared" ref="D4482:D4545" si="282">+DAY(A4482)</f>
        <v>6</v>
      </c>
      <c r="E4482" s="165">
        <f>+Exports!B4485</f>
        <v>17</v>
      </c>
      <c r="F4482" s="165">
        <f>+WEEKDAY(ExportsELAP[[#This Row],[Date Prevailing]],1)</f>
        <v>4</v>
      </c>
      <c r="G4482" s="165">
        <f>+COUNTIFS(ECR_Hours!$K$6:$K$7,ExportsELAP[[#This Row],[Date Prevailing]])</f>
        <v>0</v>
      </c>
      <c r="H4482" s="165">
        <f t="shared" ref="H4482:H4545" si="283">+IF(G4482=1,0,F4482)</f>
        <v>4</v>
      </c>
      <c r="I4482" s="166">
        <f>+Exports!G4485</f>
        <v>24694.881699999998</v>
      </c>
      <c r="J4482" s="166">
        <f>+'ELAP_IPCO-APND'!D4485</f>
        <v>40.262920000000001</v>
      </c>
      <c r="K4482" s="166">
        <f>+(ExportsELAP[[#This Row],[Exports kWh - MPT]]/1000)*ExportsELAP[[#This Row],[EIM Price]]</f>
        <v>994.28804629656406</v>
      </c>
      <c r="L4482" s="167" t="str">
        <f>+INDEX(ECR_Hours!$I$12:$I$15,MATCH(ExportsELAP[[#This Row],[Date Prevailing]],ECR_Hours!$H$12:$H$15,1))</f>
        <v>S</v>
      </c>
      <c r="M4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3" spans="1:13" x14ac:dyDescent="0.25">
      <c r="A4483" s="164">
        <f>+Exports!A4486</f>
        <v>44748</v>
      </c>
      <c r="B4483" s="165">
        <f t="shared" si="280"/>
        <v>2022</v>
      </c>
      <c r="C4483" s="165">
        <f t="shared" si="281"/>
        <v>7</v>
      </c>
      <c r="D4483" s="165">
        <f t="shared" si="282"/>
        <v>6</v>
      </c>
      <c r="E4483" s="165">
        <f>+Exports!B4486</f>
        <v>18</v>
      </c>
      <c r="F4483" s="165">
        <f>+WEEKDAY(ExportsELAP[[#This Row],[Date Prevailing]],1)</f>
        <v>4</v>
      </c>
      <c r="G4483" s="165">
        <f>+COUNTIFS(ECR_Hours!$K$6:$K$7,ExportsELAP[[#This Row],[Date Prevailing]])</f>
        <v>0</v>
      </c>
      <c r="H4483" s="165">
        <f t="shared" si="283"/>
        <v>4</v>
      </c>
      <c r="I4483" s="166">
        <f>+Exports!G4486</f>
        <v>15238.139800000001</v>
      </c>
      <c r="J4483" s="166">
        <f>+'ELAP_IPCO-APND'!D4486</f>
        <v>34.780619999999999</v>
      </c>
      <c r="K4483" s="166">
        <f>+(ExportsELAP[[#This Row],[Exports kWh - MPT]]/1000)*ExportsELAP[[#This Row],[EIM Price]]</f>
        <v>529.99194989067598</v>
      </c>
      <c r="L4483" s="167" t="str">
        <f>+INDEX(ECR_Hours!$I$12:$I$15,MATCH(ExportsELAP[[#This Row],[Date Prevailing]],ECR_Hours!$H$12:$H$15,1))</f>
        <v>S</v>
      </c>
      <c r="M4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4" spans="1:13" x14ac:dyDescent="0.25">
      <c r="A4484" s="164">
        <f>+Exports!A4487</f>
        <v>44748</v>
      </c>
      <c r="B4484" s="165">
        <f t="shared" si="280"/>
        <v>2022</v>
      </c>
      <c r="C4484" s="165">
        <f t="shared" si="281"/>
        <v>7</v>
      </c>
      <c r="D4484" s="165">
        <f t="shared" si="282"/>
        <v>6</v>
      </c>
      <c r="E4484" s="165">
        <f>+Exports!B4487</f>
        <v>19</v>
      </c>
      <c r="F4484" s="165">
        <f>+WEEKDAY(ExportsELAP[[#This Row],[Date Prevailing]],1)</f>
        <v>4</v>
      </c>
      <c r="G4484" s="165">
        <f>+COUNTIFS(ECR_Hours!$K$6:$K$7,ExportsELAP[[#This Row],[Date Prevailing]])</f>
        <v>0</v>
      </c>
      <c r="H4484" s="165">
        <f t="shared" si="283"/>
        <v>4</v>
      </c>
      <c r="I4484" s="166">
        <f>+Exports!G4487</f>
        <v>8617.2021999999997</v>
      </c>
      <c r="J4484" s="166">
        <f>+'ELAP_IPCO-APND'!D4487</f>
        <v>51.655450000000002</v>
      </c>
      <c r="K4484" s="166">
        <f>+(ExportsELAP[[#This Row],[Exports kWh - MPT]]/1000)*ExportsELAP[[#This Row],[EIM Price]]</f>
        <v>445.12545738198997</v>
      </c>
      <c r="L4484" s="167" t="str">
        <f>+INDEX(ECR_Hours!$I$12:$I$15,MATCH(ExportsELAP[[#This Row],[Date Prevailing]],ECR_Hours!$H$12:$H$15,1))</f>
        <v>S</v>
      </c>
      <c r="M4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5" spans="1:13" x14ac:dyDescent="0.25">
      <c r="A4485" s="164">
        <f>+Exports!A4488</f>
        <v>44748</v>
      </c>
      <c r="B4485" s="165">
        <f t="shared" si="280"/>
        <v>2022</v>
      </c>
      <c r="C4485" s="165">
        <f t="shared" si="281"/>
        <v>7</v>
      </c>
      <c r="D4485" s="165">
        <f t="shared" si="282"/>
        <v>6</v>
      </c>
      <c r="E4485" s="165">
        <f>+Exports!B4488</f>
        <v>20</v>
      </c>
      <c r="F4485" s="165">
        <f>+WEEKDAY(ExportsELAP[[#This Row],[Date Prevailing]],1)</f>
        <v>4</v>
      </c>
      <c r="G4485" s="165">
        <f>+COUNTIFS(ECR_Hours!$K$6:$K$7,ExportsELAP[[#This Row],[Date Prevailing]])</f>
        <v>0</v>
      </c>
      <c r="H4485" s="165">
        <f t="shared" si="283"/>
        <v>4</v>
      </c>
      <c r="I4485" s="166">
        <f>+Exports!G4488</f>
        <v>4764.2703000000001</v>
      </c>
      <c r="J4485" s="166">
        <f>+'ELAP_IPCO-APND'!D4488</f>
        <v>50.329009999999997</v>
      </c>
      <c r="K4485" s="166">
        <f>+(ExportsELAP[[#This Row],[Exports kWh - MPT]]/1000)*ExportsELAP[[#This Row],[EIM Price]]</f>
        <v>239.78100757140297</v>
      </c>
      <c r="L4485" s="167" t="str">
        <f>+INDEX(ECR_Hours!$I$12:$I$15,MATCH(ExportsELAP[[#This Row],[Date Prevailing]],ECR_Hours!$H$12:$H$15,1))</f>
        <v>S</v>
      </c>
      <c r="M4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6" spans="1:13" x14ac:dyDescent="0.25">
      <c r="A4486" s="164">
        <f>+Exports!A4489</f>
        <v>44748</v>
      </c>
      <c r="B4486" s="165">
        <f t="shared" si="280"/>
        <v>2022</v>
      </c>
      <c r="C4486" s="165">
        <f t="shared" si="281"/>
        <v>7</v>
      </c>
      <c r="D4486" s="165">
        <f t="shared" si="282"/>
        <v>6</v>
      </c>
      <c r="E4486" s="165">
        <f>+Exports!B4489</f>
        <v>21</v>
      </c>
      <c r="F4486" s="165">
        <f>+WEEKDAY(ExportsELAP[[#This Row],[Date Prevailing]],1)</f>
        <v>4</v>
      </c>
      <c r="G4486" s="165">
        <f>+COUNTIFS(ECR_Hours!$K$6:$K$7,ExportsELAP[[#This Row],[Date Prevailing]])</f>
        <v>0</v>
      </c>
      <c r="H4486" s="165">
        <f t="shared" si="283"/>
        <v>4</v>
      </c>
      <c r="I4486" s="166">
        <f>+Exports!G4489</f>
        <v>1929.7331999999999</v>
      </c>
      <c r="J4486" s="166">
        <f>+'ELAP_IPCO-APND'!D4489</f>
        <v>60.611690000000003</v>
      </c>
      <c r="K4486" s="166">
        <f>+(ExportsELAP[[#This Row],[Exports kWh - MPT]]/1000)*ExportsELAP[[#This Row],[EIM Price]]</f>
        <v>116.964390501108</v>
      </c>
      <c r="L4486" s="167" t="str">
        <f>+INDEX(ECR_Hours!$I$12:$I$15,MATCH(ExportsELAP[[#This Row],[Date Prevailing]],ECR_Hours!$H$12:$H$15,1))</f>
        <v>S</v>
      </c>
      <c r="M4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7" spans="1:13" x14ac:dyDescent="0.25">
      <c r="A4487" s="164">
        <f>+Exports!A4490</f>
        <v>44748</v>
      </c>
      <c r="B4487" s="165">
        <f t="shared" si="280"/>
        <v>2022</v>
      </c>
      <c r="C4487" s="165">
        <f t="shared" si="281"/>
        <v>7</v>
      </c>
      <c r="D4487" s="165">
        <f t="shared" si="282"/>
        <v>6</v>
      </c>
      <c r="E4487" s="165">
        <f>+Exports!B4490</f>
        <v>22</v>
      </c>
      <c r="F4487" s="165">
        <f>+WEEKDAY(ExportsELAP[[#This Row],[Date Prevailing]],1)</f>
        <v>4</v>
      </c>
      <c r="G4487" s="165">
        <f>+COUNTIFS(ECR_Hours!$K$6:$K$7,ExportsELAP[[#This Row],[Date Prevailing]])</f>
        <v>0</v>
      </c>
      <c r="H4487" s="165">
        <f t="shared" si="283"/>
        <v>4</v>
      </c>
      <c r="I4487" s="166">
        <f>+Exports!G4490</f>
        <v>49.635899999999999</v>
      </c>
      <c r="J4487" s="166">
        <f>+'ELAP_IPCO-APND'!D4490</f>
        <v>105.27961999999999</v>
      </c>
      <c r="K4487" s="166">
        <f>+(ExportsELAP[[#This Row],[Exports kWh - MPT]]/1000)*ExportsELAP[[#This Row],[EIM Price]]</f>
        <v>5.2256486903579997</v>
      </c>
      <c r="L4487" s="167" t="str">
        <f>+INDEX(ECR_Hours!$I$12:$I$15,MATCH(ExportsELAP[[#This Row],[Date Prevailing]],ECR_Hours!$H$12:$H$15,1))</f>
        <v>S</v>
      </c>
      <c r="M4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8" spans="1:13" x14ac:dyDescent="0.25">
      <c r="A4488" s="164">
        <f>+Exports!A4491</f>
        <v>44748</v>
      </c>
      <c r="B4488" s="165">
        <f t="shared" si="280"/>
        <v>2022</v>
      </c>
      <c r="C4488" s="165">
        <f t="shared" si="281"/>
        <v>7</v>
      </c>
      <c r="D4488" s="165">
        <f t="shared" si="282"/>
        <v>6</v>
      </c>
      <c r="E4488" s="165">
        <f>+Exports!B4491</f>
        <v>23</v>
      </c>
      <c r="F4488" s="165">
        <f>+WEEKDAY(ExportsELAP[[#This Row],[Date Prevailing]],1)</f>
        <v>4</v>
      </c>
      <c r="G4488" s="165">
        <f>+COUNTIFS(ECR_Hours!$K$6:$K$7,ExportsELAP[[#This Row],[Date Prevailing]])</f>
        <v>0</v>
      </c>
      <c r="H4488" s="165">
        <f t="shared" si="283"/>
        <v>4</v>
      </c>
      <c r="I4488" s="166">
        <f>+Exports!G4491</f>
        <v>19.4422</v>
      </c>
      <c r="J4488" s="166">
        <f>+'ELAP_IPCO-APND'!D4491</f>
        <v>111.13567999999999</v>
      </c>
      <c r="K4488" s="166">
        <f>+(ExportsELAP[[#This Row],[Exports kWh - MPT]]/1000)*ExportsELAP[[#This Row],[EIM Price]]</f>
        <v>2.1607221176959999</v>
      </c>
      <c r="L4488" s="167" t="str">
        <f>+INDEX(ECR_Hours!$I$12:$I$15,MATCH(ExportsELAP[[#This Row],[Date Prevailing]],ECR_Hours!$H$12:$H$15,1))</f>
        <v>S</v>
      </c>
      <c r="M4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489" spans="1:13" x14ac:dyDescent="0.25">
      <c r="A4489" s="164">
        <f>+Exports!A4492</f>
        <v>44748</v>
      </c>
      <c r="B4489" s="165">
        <f t="shared" si="280"/>
        <v>2022</v>
      </c>
      <c r="C4489" s="165">
        <f t="shared" si="281"/>
        <v>7</v>
      </c>
      <c r="D4489" s="165">
        <f t="shared" si="282"/>
        <v>6</v>
      </c>
      <c r="E4489" s="165">
        <f>+Exports!B4492</f>
        <v>24</v>
      </c>
      <c r="F4489" s="165">
        <f>+WEEKDAY(ExportsELAP[[#This Row],[Date Prevailing]],1)</f>
        <v>4</v>
      </c>
      <c r="G4489" s="165">
        <f>+COUNTIFS(ECR_Hours!$K$6:$K$7,ExportsELAP[[#This Row],[Date Prevailing]])</f>
        <v>0</v>
      </c>
      <c r="H4489" s="165">
        <f t="shared" si="283"/>
        <v>4</v>
      </c>
      <c r="I4489" s="166">
        <f>+Exports!G4492</f>
        <v>20.230699999999999</v>
      </c>
      <c r="J4489" s="166">
        <f>+'ELAP_IPCO-APND'!D4492</f>
        <v>50.242440000000002</v>
      </c>
      <c r="K4489" s="166">
        <f>+(ExportsELAP[[#This Row],[Exports kWh - MPT]]/1000)*ExportsELAP[[#This Row],[EIM Price]]</f>
        <v>1.016439730908</v>
      </c>
      <c r="L4489" s="167" t="str">
        <f>+INDEX(ECR_Hours!$I$12:$I$15,MATCH(ExportsELAP[[#This Row],[Date Prevailing]],ECR_Hours!$H$12:$H$15,1))</f>
        <v>S</v>
      </c>
      <c r="M4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0" spans="1:13" x14ac:dyDescent="0.25">
      <c r="A4490" s="164">
        <f>+Exports!A4493</f>
        <v>44749</v>
      </c>
      <c r="B4490" s="165">
        <f t="shared" si="280"/>
        <v>2022</v>
      </c>
      <c r="C4490" s="165">
        <f t="shared" si="281"/>
        <v>7</v>
      </c>
      <c r="D4490" s="165">
        <f t="shared" si="282"/>
        <v>7</v>
      </c>
      <c r="E4490" s="165">
        <f>+Exports!B4493</f>
        <v>1</v>
      </c>
      <c r="F4490" s="165">
        <f>+WEEKDAY(ExportsELAP[[#This Row],[Date Prevailing]],1)</f>
        <v>5</v>
      </c>
      <c r="G4490" s="165">
        <f>+COUNTIFS(ECR_Hours!$K$6:$K$7,ExportsELAP[[#This Row],[Date Prevailing]])</f>
        <v>0</v>
      </c>
      <c r="H4490" s="165">
        <f t="shared" si="283"/>
        <v>5</v>
      </c>
      <c r="I4490" s="166">
        <f>+Exports!G4493</f>
        <v>36.745099999999994</v>
      </c>
      <c r="J4490" s="166">
        <f>+'ELAP_IPCO-APND'!D4493</f>
        <v>40.118169999999999</v>
      </c>
      <c r="K4490" s="166">
        <f>+(ExportsELAP[[#This Row],[Exports kWh - MPT]]/1000)*ExportsELAP[[#This Row],[EIM Price]]</f>
        <v>1.4741461684669999</v>
      </c>
      <c r="L4490" s="167" t="str">
        <f>+INDEX(ECR_Hours!$I$12:$I$15,MATCH(ExportsELAP[[#This Row],[Date Prevailing]],ECR_Hours!$H$12:$H$15,1))</f>
        <v>S</v>
      </c>
      <c r="M4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1" spans="1:13" x14ac:dyDescent="0.25">
      <c r="A4491" s="164">
        <f>+Exports!A4494</f>
        <v>44749</v>
      </c>
      <c r="B4491" s="165">
        <f t="shared" si="280"/>
        <v>2022</v>
      </c>
      <c r="C4491" s="165">
        <f t="shared" si="281"/>
        <v>7</v>
      </c>
      <c r="D4491" s="165">
        <f t="shared" si="282"/>
        <v>7</v>
      </c>
      <c r="E4491" s="165">
        <f>+Exports!B4494</f>
        <v>2</v>
      </c>
      <c r="F4491" s="165">
        <f>+WEEKDAY(ExportsELAP[[#This Row],[Date Prevailing]],1)</f>
        <v>5</v>
      </c>
      <c r="G4491" s="165">
        <f>+COUNTIFS(ECR_Hours!$K$6:$K$7,ExportsELAP[[#This Row],[Date Prevailing]])</f>
        <v>0</v>
      </c>
      <c r="H4491" s="165">
        <f t="shared" si="283"/>
        <v>5</v>
      </c>
      <c r="I4491" s="166">
        <f>+Exports!G4494</f>
        <v>35.075299999999999</v>
      </c>
      <c r="J4491" s="166">
        <f>+'ELAP_IPCO-APND'!D4494</f>
        <v>38.917160000000003</v>
      </c>
      <c r="K4491" s="166">
        <f>+(ExportsELAP[[#This Row],[Exports kWh - MPT]]/1000)*ExportsELAP[[#This Row],[EIM Price]]</f>
        <v>1.365031062148</v>
      </c>
      <c r="L4491" s="167" t="str">
        <f>+INDEX(ECR_Hours!$I$12:$I$15,MATCH(ExportsELAP[[#This Row],[Date Prevailing]],ECR_Hours!$H$12:$H$15,1))</f>
        <v>S</v>
      </c>
      <c r="M4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2" spans="1:13" x14ac:dyDescent="0.25">
      <c r="A4492" s="164">
        <f>+Exports!A4495</f>
        <v>44749</v>
      </c>
      <c r="B4492" s="165">
        <f t="shared" si="280"/>
        <v>2022</v>
      </c>
      <c r="C4492" s="165">
        <f t="shared" si="281"/>
        <v>7</v>
      </c>
      <c r="D4492" s="165">
        <f t="shared" si="282"/>
        <v>7</v>
      </c>
      <c r="E4492" s="165">
        <f>+Exports!B4495</f>
        <v>3</v>
      </c>
      <c r="F4492" s="165">
        <f>+WEEKDAY(ExportsELAP[[#This Row],[Date Prevailing]],1)</f>
        <v>5</v>
      </c>
      <c r="G4492" s="165">
        <f>+COUNTIFS(ECR_Hours!$K$6:$K$7,ExportsELAP[[#This Row],[Date Prevailing]])</f>
        <v>0</v>
      </c>
      <c r="H4492" s="165">
        <f t="shared" si="283"/>
        <v>5</v>
      </c>
      <c r="I4492" s="166">
        <f>+Exports!G4495</f>
        <v>36.113900000000001</v>
      </c>
      <c r="J4492" s="166">
        <f>+'ELAP_IPCO-APND'!D4495</f>
        <v>39.951540000000001</v>
      </c>
      <c r="K4492" s="166">
        <f>+(ExportsELAP[[#This Row],[Exports kWh - MPT]]/1000)*ExportsELAP[[#This Row],[EIM Price]]</f>
        <v>1.4428059204060002</v>
      </c>
      <c r="L4492" s="167" t="str">
        <f>+INDEX(ECR_Hours!$I$12:$I$15,MATCH(ExportsELAP[[#This Row],[Date Prevailing]],ECR_Hours!$H$12:$H$15,1))</f>
        <v>S</v>
      </c>
      <c r="M4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3" spans="1:13" x14ac:dyDescent="0.25">
      <c r="A4493" s="164">
        <f>+Exports!A4496</f>
        <v>44749</v>
      </c>
      <c r="B4493" s="165">
        <f t="shared" si="280"/>
        <v>2022</v>
      </c>
      <c r="C4493" s="165">
        <f t="shared" si="281"/>
        <v>7</v>
      </c>
      <c r="D4493" s="165">
        <f t="shared" si="282"/>
        <v>7</v>
      </c>
      <c r="E4493" s="165">
        <f>+Exports!B4496</f>
        <v>4</v>
      </c>
      <c r="F4493" s="165">
        <f>+WEEKDAY(ExportsELAP[[#This Row],[Date Prevailing]],1)</f>
        <v>5</v>
      </c>
      <c r="G4493" s="165">
        <f>+COUNTIFS(ECR_Hours!$K$6:$K$7,ExportsELAP[[#This Row],[Date Prevailing]])</f>
        <v>0</v>
      </c>
      <c r="H4493" s="165">
        <f t="shared" si="283"/>
        <v>5</v>
      </c>
      <c r="I4493" s="166">
        <f>+Exports!G4496</f>
        <v>39.9223</v>
      </c>
      <c r="J4493" s="166">
        <f>+'ELAP_IPCO-APND'!D4496</f>
        <v>22.62819</v>
      </c>
      <c r="K4493" s="166">
        <f>+(ExportsELAP[[#This Row],[Exports kWh - MPT]]/1000)*ExportsELAP[[#This Row],[EIM Price]]</f>
        <v>0.90336938963699998</v>
      </c>
      <c r="L4493" s="167" t="str">
        <f>+INDEX(ECR_Hours!$I$12:$I$15,MATCH(ExportsELAP[[#This Row],[Date Prevailing]],ECR_Hours!$H$12:$H$15,1))</f>
        <v>S</v>
      </c>
      <c r="M4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4" spans="1:13" x14ac:dyDescent="0.25">
      <c r="A4494" s="164">
        <f>+Exports!A4497</f>
        <v>44749</v>
      </c>
      <c r="B4494" s="165">
        <f t="shared" si="280"/>
        <v>2022</v>
      </c>
      <c r="C4494" s="165">
        <f t="shared" si="281"/>
        <v>7</v>
      </c>
      <c r="D4494" s="165">
        <f t="shared" si="282"/>
        <v>7</v>
      </c>
      <c r="E4494" s="165">
        <f>+Exports!B4497</f>
        <v>5</v>
      </c>
      <c r="F4494" s="165">
        <f>+WEEKDAY(ExportsELAP[[#This Row],[Date Prevailing]],1)</f>
        <v>5</v>
      </c>
      <c r="G4494" s="165">
        <f>+COUNTIFS(ECR_Hours!$K$6:$K$7,ExportsELAP[[#This Row],[Date Prevailing]])</f>
        <v>0</v>
      </c>
      <c r="H4494" s="165">
        <f t="shared" si="283"/>
        <v>5</v>
      </c>
      <c r="I4494" s="166">
        <f>+Exports!G4497</f>
        <v>40.041300000000007</v>
      </c>
      <c r="J4494" s="166">
        <f>+'ELAP_IPCO-APND'!D4497</f>
        <v>24.22448</v>
      </c>
      <c r="K4494" s="166">
        <f>+(ExportsELAP[[#This Row],[Exports kWh - MPT]]/1000)*ExportsELAP[[#This Row],[EIM Price]]</f>
        <v>0.96997967102400018</v>
      </c>
      <c r="L4494" s="167" t="str">
        <f>+INDEX(ECR_Hours!$I$12:$I$15,MATCH(ExportsELAP[[#This Row],[Date Prevailing]],ECR_Hours!$H$12:$H$15,1))</f>
        <v>S</v>
      </c>
      <c r="M4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5" spans="1:13" x14ac:dyDescent="0.25">
      <c r="A4495" s="164">
        <f>+Exports!A4498</f>
        <v>44749</v>
      </c>
      <c r="B4495" s="165">
        <f t="shared" si="280"/>
        <v>2022</v>
      </c>
      <c r="C4495" s="165">
        <f t="shared" si="281"/>
        <v>7</v>
      </c>
      <c r="D4495" s="165">
        <f t="shared" si="282"/>
        <v>7</v>
      </c>
      <c r="E4495" s="165">
        <f>+Exports!B4498</f>
        <v>6</v>
      </c>
      <c r="F4495" s="165">
        <f>+WEEKDAY(ExportsELAP[[#This Row],[Date Prevailing]],1)</f>
        <v>5</v>
      </c>
      <c r="G4495" s="165">
        <f>+COUNTIFS(ECR_Hours!$K$6:$K$7,ExportsELAP[[#This Row],[Date Prevailing]])</f>
        <v>0</v>
      </c>
      <c r="H4495" s="165">
        <f t="shared" si="283"/>
        <v>5</v>
      </c>
      <c r="I4495" s="166">
        <f>+Exports!G4498</f>
        <v>40.758099999999999</v>
      </c>
      <c r="J4495" s="166">
        <f>+'ELAP_IPCO-APND'!D4498</f>
        <v>34.527940000000001</v>
      </c>
      <c r="K4495" s="166">
        <f>+(ExportsELAP[[#This Row],[Exports kWh - MPT]]/1000)*ExportsELAP[[#This Row],[EIM Price]]</f>
        <v>1.4072932313140001</v>
      </c>
      <c r="L4495" s="167" t="str">
        <f>+INDEX(ECR_Hours!$I$12:$I$15,MATCH(ExportsELAP[[#This Row],[Date Prevailing]],ECR_Hours!$H$12:$H$15,1))</f>
        <v>S</v>
      </c>
      <c r="M4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6" spans="1:13" x14ac:dyDescent="0.25">
      <c r="A4496" s="164">
        <f>+Exports!A4499</f>
        <v>44749</v>
      </c>
      <c r="B4496" s="165">
        <f t="shared" si="280"/>
        <v>2022</v>
      </c>
      <c r="C4496" s="165">
        <f t="shared" si="281"/>
        <v>7</v>
      </c>
      <c r="D4496" s="165">
        <f t="shared" si="282"/>
        <v>7</v>
      </c>
      <c r="E4496" s="165">
        <f>+Exports!B4499</f>
        <v>7</v>
      </c>
      <c r="F4496" s="165">
        <f>+WEEKDAY(ExportsELAP[[#This Row],[Date Prevailing]],1)</f>
        <v>5</v>
      </c>
      <c r="G4496" s="165">
        <f>+COUNTIFS(ECR_Hours!$K$6:$K$7,ExportsELAP[[#This Row],[Date Prevailing]])</f>
        <v>0</v>
      </c>
      <c r="H4496" s="165">
        <f t="shared" si="283"/>
        <v>5</v>
      </c>
      <c r="I4496" s="166">
        <f>+Exports!G4499</f>
        <v>373.10269999999997</v>
      </c>
      <c r="J4496" s="166">
        <f>+'ELAP_IPCO-APND'!D4499</f>
        <v>56.110399999999998</v>
      </c>
      <c r="K4496" s="166">
        <f>+(ExportsELAP[[#This Row],[Exports kWh - MPT]]/1000)*ExportsELAP[[#This Row],[EIM Price]]</f>
        <v>20.934941738079996</v>
      </c>
      <c r="L4496" s="167" t="str">
        <f>+INDEX(ECR_Hours!$I$12:$I$15,MATCH(ExportsELAP[[#This Row],[Date Prevailing]],ECR_Hours!$H$12:$H$15,1))</f>
        <v>S</v>
      </c>
      <c r="M4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7" spans="1:13" x14ac:dyDescent="0.25">
      <c r="A4497" s="164">
        <f>+Exports!A4500</f>
        <v>44749</v>
      </c>
      <c r="B4497" s="165">
        <f t="shared" si="280"/>
        <v>2022</v>
      </c>
      <c r="C4497" s="165">
        <f t="shared" si="281"/>
        <v>7</v>
      </c>
      <c r="D4497" s="165">
        <f t="shared" si="282"/>
        <v>7</v>
      </c>
      <c r="E4497" s="165">
        <f>+Exports!B4500</f>
        <v>8</v>
      </c>
      <c r="F4497" s="165">
        <f>+WEEKDAY(ExportsELAP[[#This Row],[Date Prevailing]],1)</f>
        <v>5</v>
      </c>
      <c r="G4497" s="165">
        <f>+COUNTIFS(ECR_Hours!$K$6:$K$7,ExportsELAP[[#This Row],[Date Prevailing]])</f>
        <v>0</v>
      </c>
      <c r="H4497" s="165">
        <f t="shared" si="283"/>
        <v>5</v>
      </c>
      <c r="I4497" s="166">
        <f>+Exports!G4500</f>
        <v>3326.0104999999999</v>
      </c>
      <c r="J4497" s="166">
        <f>+'ELAP_IPCO-APND'!D4500</f>
        <v>41.839680000000001</v>
      </c>
      <c r="K4497" s="166">
        <f>+(ExportsELAP[[#This Row],[Exports kWh - MPT]]/1000)*ExportsELAP[[#This Row],[EIM Price]]</f>
        <v>139.15921499664</v>
      </c>
      <c r="L4497" s="167" t="str">
        <f>+INDEX(ECR_Hours!$I$12:$I$15,MATCH(ExportsELAP[[#This Row],[Date Prevailing]],ECR_Hours!$H$12:$H$15,1))</f>
        <v>S</v>
      </c>
      <c r="M4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8" spans="1:13" x14ac:dyDescent="0.25">
      <c r="A4498" s="164">
        <f>+Exports!A4501</f>
        <v>44749</v>
      </c>
      <c r="B4498" s="165">
        <f t="shared" si="280"/>
        <v>2022</v>
      </c>
      <c r="C4498" s="165">
        <f t="shared" si="281"/>
        <v>7</v>
      </c>
      <c r="D4498" s="165">
        <f t="shared" si="282"/>
        <v>7</v>
      </c>
      <c r="E4498" s="165">
        <f>+Exports!B4501</f>
        <v>9</v>
      </c>
      <c r="F4498" s="165">
        <f>+WEEKDAY(ExportsELAP[[#This Row],[Date Prevailing]],1)</f>
        <v>5</v>
      </c>
      <c r="G4498" s="165">
        <f>+COUNTIFS(ECR_Hours!$K$6:$K$7,ExportsELAP[[#This Row],[Date Prevailing]])</f>
        <v>0</v>
      </c>
      <c r="H4498" s="165">
        <f t="shared" si="283"/>
        <v>5</v>
      </c>
      <c r="I4498" s="166">
        <f>+Exports!G4501</f>
        <v>10462.326999999999</v>
      </c>
      <c r="J4498" s="166">
        <f>+'ELAP_IPCO-APND'!D4501</f>
        <v>36.991529999999997</v>
      </c>
      <c r="K4498" s="166">
        <f>+(ExportsELAP[[#This Row],[Exports kWh - MPT]]/1000)*ExportsELAP[[#This Row],[EIM Price]]</f>
        <v>387.01748309030995</v>
      </c>
      <c r="L4498" s="167" t="str">
        <f>+INDEX(ECR_Hours!$I$12:$I$15,MATCH(ExportsELAP[[#This Row],[Date Prevailing]],ECR_Hours!$H$12:$H$15,1))</f>
        <v>S</v>
      </c>
      <c r="M4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499" spans="1:13" x14ac:dyDescent="0.25">
      <c r="A4499" s="164">
        <f>+Exports!A4502</f>
        <v>44749</v>
      </c>
      <c r="B4499" s="165">
        <f t="shared" si="280"/>
        <v>2022</v>
      </c>
      <c r="C4499" s="165">
        <f t="shared" si="281"/>
        <v>7</v>
      </c>
      <c r="D4499" s="165">
        <f t="shared" si="282"/>
        <v>7</v>
      </c>
      <c r="E4499" s="165">
        <f>+Exports!B4502</f>
        <v>10</v>
      </c>
      <c r="F4499" s="165">
        <f>+WEEKDAY(ExportsELAP[[#This Row],[Date Prevailing]],1)</f>
        <v>5</v>
      </c>
      <c r="G4499" s="165">
        <f>+COUNTIFS(ECR_Hours!$K$6:$K$7,ExportsELAP[[#This Row],[Date Prevailing]])</f>
        <v>0</v>
      </c>
      <c r="H4499" s="165">
        <f t="shared" si="283"/>
        <v>5</v>
      </c>
      <c r="I4499" s="166">
        <f>+Exports!G4502</f>
        <v>20036.334499999997</v>
      </c>
      <c r="J4499" s="166">
        <f>+'ELAP_IPCO-APND'!D4502</f>
        <v>35.099200000000003</v>
      </c>
      <c r="K4499" s="166">
        <f>+(ExportsELAP[[#This Row],[Exports kWh - MPT]]/1000)*ExportsELAP[[#This Row],[EIM Price]]</f>
        <v>703.25931188239997</v>
      </c>
      <c r="L4499" s="167" t="str">
        <f>+INDEX(ECR_Hours!$I$12:$I$15,MATCH(ExportsELAP[[#This Row],[Date Prevailing]],ECR_Hours!$H$12:$H$15,1))</f>
        <v>S</v>
      </c>
      <c r="M4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0" spans="1:13" x14ac:dyDescent="0.25">
      <c r="A4500" s="164">
        <f>+Exports!A4503</f>
        <v>44749</v>
      </c>
      <c r="B4500" s="165">
        <f t="shared" si="280"/>
        <v>2022</v>
      </c>
      <c r="C4500" s="165">
        <f t="shared" si="281"/>
        <v>7</v>
      </c>
      <c r="D4500" s="165">
        <f t="shared" si="282"/>
        <v>7</v>
      </c>
      <c r="E4500" s="165">
        <f>+Exports!B4503</f>
        <v>11</v>
      </c>
      <c r="F4500" s="165">
        <f>+WEEKDAY(ExportsELAP[[#This Row],[Date Prevailing]],1)</f>
        <v>5</v>
      </c>
      <c r="G4500" s="165">
        <f>+COUNTIFS(ECR_Hours!$K$6:$K$7,ExportsELAP[[#This Row],[Date Prevailing]])</f>
        <v>0</v>
      </c>
      <c r="H4500" s="165">
        <f t="shared" si="283"/>
        <v>5</v>
      </c>
      <c r="I4500" s="166">
        <f>+Exports!G4503</f>
        <v>29226.437399999999</v>
      </c>
      <c r="J4500" s="166">
        <f>+'ELAP_IPCO-APND'!D4503</f>
        <v>38.557850000000002</v>
      </c>
      <c r="K4500" s="166">
        <f>+(ExportsELAP[[#This Row],[Exports kWh - MPT]]/1000)*ExportsELAP[[#This Row],[EIM Price]]</f>
        <v>1126.9085893035899</v>
      </c>
      <c r="L4500" s="167" t="str">
        <f>+INDEX(ECR_Hours!$I$12:$I$15,MATCH(ExportsELAP[[#This Row],[Date Prevailing]],ECR_Hours!$H$12:$H$15,1))</f>
        <v>S</v>
      </c>
      <c r="M4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1" spans="1:13" x14ac:dyDescent="0.25">
      <c r="A4501" s="164">
        <f>+Exports!A4504</f>
        <v>44749</v>
      </c>
      <c r="B4501" s="165">
        <f t="shared" si="280"/>
        <v>2022</v>
      </c>
      <c r="C4501" s="165">
        <f t="shared" si="281"/>
        <v>7</v>
      </c>
      <c r="D4501" s="165">
        <f t="shared" si="282"/>
        <v>7</v>
      </c>
      <c r="E4501" s="165">
        <f>+Exports!B4504</f>
        <v>12</v>
      </c>
      <c r="F4501" s="165">
        <f>+WEEKDAY(ExportsELAP[[#This Row],[Date Prevailing]],1)</f>
        <v>5</v>
      </c>
      <c r="G4501" s="165">
        <f>+COUNTIFS(ECR_Hours!$K$6:$K$7,ExportsELAP[[#This Row],[Date Prevailing]])</f>
        <v>0</v>
      </c>
      <c r="H4501" s="165">
        <f t="shared" si="283"/>
        <v>5</v>
      </c>
      <c r="I4501" s="166">
        <f>+Exports!G4504</f>
        <v>36251.709900000002</v>
      </c>
      <c r="J4501" s="166">
        <f>+'ELAP_IPCO-APND'!D4504</f>
        <v>72.620980000000003</v>
      </c>
      <c r="K4501" s="166">
        <f>+(ExportsELAP[[#This Row],[Exports kWh - MPT]]/1000)*ExportsELAP[[#This Row],[EIM Price]]</f>
        <v>2632.6346996137022</v>
      </c>
      <c r="L4501" s="167" t="str">
        <f>+INDEX(ECR_Hours!$I$12:$I$15,MATCH(ExportsELAP[[#This Row],[Date Prevailing]],ECR_Hours!$H$12:$H$15,1))</f>
        <v>S</v>
      </c>
      <c r="M4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2" spans="1:13" x14ac:dyDescent="0.25">
      <c r="A4502" s="164">
        <f>+Exports!A4505</f>
        <v>44749</v>
      </c>
      <c r="B4502" s="165">
        <f t="shared" si="280"/>
        <v>2022</v>
      </c>
      <c r="C4502" s="165">
        <f t="shared" si="281"/>
        <v>7</v>
      </c>
      <c r="D4502" s="165">
        <f t="shared" si="282"/>
        <v>7</v>
      </c>
      <c r="E4502" s="165">
        <f>+Exports!B4505</f>
        <v>13</v>
      </c>
      <c r="F4502" s="165">
        <f>+WEEKDAY(ExportsELAP[[#This Row],[Date Prevailing]],1)</f>
        <v>5</v>
      </c>
      <c r="G4502" s="165">
        <f>+COUNTIFS(ECR_Hours!$K$6:$K$7,ExportsELAP[[#This Row],[Date Prevailing]])</f>
        <v>0</v>
      </c>
      <c r="H4502" s="165">
        <f t="shared" si="283"/>
        <v>5</v>
      </c>
      <c r="I4502" s="166">
        <f>+Exports!G4505</f>
        <v>39891.359600000003</v>
      </c>
      <c r="J4502" s="166">
        <f>+'ELAP_IPCO-APND'!D4505</f>
        <v>96.285120000000006</v>
      </c>
      <c r="K4502" s="166">
        <f>+(ExportsELAP[[#This Row],[Exports kWh - MPT]]/1000)*ExportsELAP[[#This Row],[EIM Price]]</f>
        <v>3840.9443460491525</v>
      </c>
      <c r="L4502" s="167" t="str">
        <f>+INDEX(ECR_Hours!$I$12:$I$15,MATCH(ExportsELAP[[#This Row],[Date Prevailing]],ECR_Hours!$H$12:$H$15,1))</f>
        <v>S</v>
      </c>
      <c r="M4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3" spans="1:13" x14ac:dyDescent="0.25">
      <c r="A4503" s="164">
        <f>+Exports!A4506</f>
        <v>44749</v>
      </c>
      <c r="B4503" s="165">
        <f t="shared" si="280"/>
        <v>2022</v>
      </c>
      <c r="C4503" s="165">
        <f t="shared" si="281"/>
        <v>7</v>
      </c>
      <c r="D4503" s="165">
        <f t="shared" si="282"/>
        <v>7</v>
      </c>
      <c r="E4503" s="165">
        <f>+Exports!B4506</f>
        <v>14</v>
      </c>
      <c r="F4503" s="165">
        <f>+WEEKDAY(ExportsELAP[[#This Row],[Date Prevailing]],1)</f>
        <v>5</v>
      </c>
      <c r="G4503" s="165">
        <f>+COUNTIFS(ECR_Hours!$K$6:$K$7,ExportsELAP[[#This Row],[Date Prevailing]])</f>
        <v>0</v>
      </c>
      <c r="H4503" s="165">
        <f t="shared" si="283"/>
        <v>5</v>
      </c>
      <c r="I4503" s="166">
        <f>+Exports!G4506</f>
        <v>40177.200600000004</v>
      </c>
      <c r="J4503" s="166">
        <f>+'ELAP_IPCO-APND'!D4506</f>
        <v>125.1172</v>
      </c>
      <c r="K4503" s="166">
        <f>+(ExportsELAP[[#This Row],[Exports kWh - MPT]]/1000)*ExportsELAP[[#This Row],[EIM Price]]</f>
        <v>5026.8588429103211</v>
      </c>
      <c r="L4503" s="167" t="str">
        <f>+INDEX(ECR_Hours!$I$12:$I$15,MATCH(ExportsELAP[[#This Row],[Date Prevailing]],ECR_Hours!$H$12:$H$15,1))</f>
        <v>S</v>
      </c>
      <c r="M4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4" spans="1:13" x14ac:dyDescent="0.25">
      <c r="A4504" s="164">
        <f>+Exports!A4507</f>
        <v>44749</v>
      </c>
      <c r="B4504" s="165">
        <f t="shared" si="280"/>
        <v>2022</v>
      </c>
      <c r="C4504" s="165">
        <f t="shared" si="281"/>
        <v>7</v>
      </c>
      <c r="D4504" s="165">
        <f t="shared" si="282"/>
        <v>7</v>
      </c>
      <c r="E4504" s="165">
        <f>+Exports!B4507</f>
        <v>15</v>
      </c>
      <c r="F4504" s="165">
        <f>+WEEKDAY(ExportsELAP[[#This Row],[Date Prevailing]],1)</f>
        <v>5</v>
      </c>
      <c r="G4504" s="165">
        <f>+COUNTIFS(ECR_Hours!$K$6:$K$7,ExportsELAP[[#This Row],[Date Prevailing]])</f>
        <v>0</v>
      </c>
      <c r="H4504" s="165">
        <f t="shared" si="283"/>
        <v>5</v>
      </c>
      <c r="I4504" s="166">
        <f>+Exports!G4507</f>
        <v>37235.455699999999</v>
      </c>
      <c r="J4504" s="166">
        <f>+'ELAP_IPCO-APND'!D4507</f>
        <v>174.97651999999999</v>
      </c>
      <c r="K4504" s="166">
        <f>+(ExportsELAP[[#This Row],[Exports kWh - MPT]]/1000)*ExportsELAP[[#This Row],[EIM Price]]</f>
        <v>6515.3304590001626</v>
      </c>
      <c r="L4504" s="167" t="str">
        <f>+INDEX(ECR_Hours!$I$12:$I$15,MATCH(ExportsELAP[[#This Row],[Date Prevailing]],ECR_Hours!$H$12:$H$15,1))</f>
        <v>S</v>
      </c>
      <c r="M4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05" spans="1:13" x14ac:dyDescent="0.25">
      <c r="A4505" s="164">
        <f>+Exports!A4508</f>
        <v>44749</v>
      </c>
      <c r="B4505" s="165">
        <f t="shared" si="280"/>
        <v>2022</v>
      </c>
      <c r="C4505" s="165">
        <f t="shared" si="281"/>
        <v>7</v>
      </c>
      <c r="D4505" s="165">
        <f t="shared" si="282"/>
        <v>7</v>
      </c>
      <c r="E4505" s="165">
        <f>+Exports!B4508</f>
        <v>16</v>
      </c>
      <c r="F4505" s="165">
        <f>+WEEKDAY(ExportsELAP[[#This Row],[Date Prevailing]],1)</f>
        <v>5</v>
      </c>
      <c r="G4505" s="165">
        <f>+COUNTIFS(ECR_Hours!$K$6:$K$7,ExportsELAP[[#This Row],[Date Prevailing]])</f>
        <v>0</v>
      </c>
      <c r="H4505" s="165">
        <f t="shared" si="283"/>
        <v>5</v>
      </c>
      <c r="I4505" s="166">
        <f>+Exports!G4508</f>
        <v>31820.151900000001</v>
      </c>
      <c r="J4505" s="166">
        <f>+'ELAP_IPCO-APND'!D4508</f>
        <v>172.69230999999999</v>
      </c>
      <c r="K4505" s="166">
        <f>+(ExportsELAP[[#This Row],[Exports kWh - MPT]]/1000)*ExportsELAP[[#This Row],[EIM Price]]</f>
        <v>5495.095536161889</v>
      </c>
      <c r="L4505" s="167" t="str">
        <f>+INDEX(ECR_Hours!$I$12:$I$15,MATCH(ExportsELAP[[#This Row],[Date Prevailing]],ECR_Hours!$H$12:$H$15,1))</f>
        <v>S</v>
      </c>
      <c r="M4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6" spans="1:13" x14ac:dyDescent="0.25">
      <c r="A4506" s="164">
        <f>+Exports!A4509</f>
        <v>44749</v>
      </c>
      <c r="B4506" s="165">
        <f t="shared" si="280"/>
        <v>2022</v>
      </c>
      <c r="C4506" s="165">
        <f t="shared" si="281"/>
        <v>7</v>
      </c>
      <c r="D4506" s="165">
        <f t="shared" si="282"/>
        <v>7</v>
      </c>
      <c r="E4506" s="165">
        <f>+Exports!B4509</f>
        <v>17</v>
      </c>
      <c r="F4506" s="165">
        <f>+WEEKDAY(ExportsELAP[[#This Row],[Date Prevailing]],1)</f>
        <v>5</v>
      </c>
      <c r="G4506" s="165">
        <f>+COUNTIFS(ECR_Hours!$K$6:$K$7,ExportsELAP[[#This Row],[Date Prevailing]])</f>
        <v>0</v>
      </c>
      <c r="H4506" s="165">
        <f t="shared" si="283"/>
        <v>5</v>
      </c>
      <c r="I4506" s="166">
        <f>+Exports!G4509</f>
        <v>24742.651299999998</v>
      </c>
      <c r="J4506" s="166">
        <f>+'ELAP_IPCO-APND'!D4509</f>
        <v>256.5401</v>
      </c>
      <c r="K4506" s="166">
        <f>+(ExportsELAP[[#This Row],[Exports kWh - MPT]]/1000)*ExportsELAP[[#This Row],[EIM Price]]</f>
        <v>6347.4822387671293</v>
      </c>
      <c r="L4506" s="167" t="str">
        <f>+INDEX(ECR_Hours!$I$12:$I$15,MATCH(ExportsELAP[[#This Row],[Date Prevailing]],ECR_Hours!$H$12:$H$15,1))</f>
        <v>S</v>
      </c>
      <c r="M4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7" spans="1:13" x14ac:dyDescent="0.25">
      <c r="A4507" s="164">
        <f>+Exports!A4510</f>
        <v>44749</v>
      </c>
      <c r="B4507" s="165">
        <f t="shared" si="280"/>
        <v>2022</v>
      </c>
      <c r="C4507" s="165">
        <f t="shared" si="281"/>
        <v>7</v>
      </c>
      <c r="D4507" s="165">
        <f t="shared" si="282"/>
        <v>7</v>
      </c>
      <c r="E4507" s="165">
        <f>+Exports!B4510</f>
        <v>18</v>
      </c>
      <c r="F4507" s="165">
        <f>+WEEKDAY(ExportsELAP[[#This Row],[Date Prevailing]],1)</f>
        <v>5</v>
      </c>
      <c r="G4507" s="165">
        <f>+COUNTIFS(ECR_Hours!$K$6:$K$7,ExportsELAP[[#This Row],[Date Prevailing]])</f>
        <v>0</v>
      </c>
      <c r="H4507" s="165">
        <f t="shared" si="283"/>
        <v>5</v>
      </c>
      <c r="I4507" s="166">
        <f>+Exports!G4510</f>
        <v>16904.240400000002</v>
      </c>
      <c r="J4507" s="166">
        <f>+'ELAP_IPCO-APND'!D4510</f>
        <v>184.87967</v>
      </c>
      <c r="K4507" s="166">
        <f>+(ExportsELAP[[#This Row],[Exports kWh - MPT]]/1000)*ExportsELAP[[#This Row],[EIM Price]]</f>
        <v>3125.2503867526684</v>
      </c>
      <c r="L4507" s="167" t="str">
        <f>+INDEX(ECR_Hours!$I$12:$I$15,MATCH(ExportsELAP[[#This Row],[Date Prevailing]],ECR_Hours!$H$12:$H$15,1))</f>
        <v>S</v>
      </c>
      <c r="M4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8" spans="1:13" x14ac:dyDescent="0.25">
      <c r="A4508" s="164">
        <f>+Exports!A4511</f>
        <v>44749</v>
      </c>
      <c r="B4508" s="165">
        <f t="shared" si="280"/>
        <v>2022</v>
      </c>
      <c r="C4508" s="165">
        <f t="shared" si="281"/>
        <v>7</v>
      </c>
      <c r="D4508" s="165">
        <f t="shared" si="282"/>
        <v>7</v>
      </c>
      <c r="E4508" s="165">
        <f>+Exports!B4511</f>
        <v>19</v>
      </c>
      <c r="F4508" s="165">
        <f>+WEEKDAY(ExportsELAP[[#This Row],[Date Prevailing]],1)</f>
        <v>5</v>
      </c>
      <c r="G4508" s="165">
        <f>+COUNTIFS(ECR_Hours!$K$6:$K$7,ExportsELAP[[#This Row],[Date Prevailing]])</f>
        <v>0</v>
      </c>
      <c r="H4508" s="165">
        <f t="shared" si="283"/>
        <v>5</v>
      </c>
      <c r="I4508" s="166">
        <f>+Exports!G4511</f>
        <v>11587.021699999999</v>
      </c>
      <c r="J4508" s="166">
        <f>+'ELAP_IPCO-APND'!D4511</f>
        <v>200.10705999999999</v>
      </c>
      <c r="K4508" s="166">
        <f>+(ExportsELAP[[#This Row],[Exports kWh - MPT]]/1000)*ExportsELAP[[#This Row],[EIM Price]]</f>
        <v>2318.6448465432018</v>
      </c>
      <c r="L4508" s="167" t="str">
        <f>+INDEX(ECR_Hours!$I$12:$I$15,MATCH(ExportsELAP[[#This Row],[Date Prevailing]],ECR_Hours!$H$12:$H$15,1))</f>
        <v>S</v>
      </c>
      <c r="M4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09" spans="1:13" x14ac:dyDescent="0.25">
      <c r="A4509" s="164">
        <f>+Exports!A4512</f>
        <v>44749</v>
      </c>
      <c r="B4509" s="165">
        <f t="shared" si="280"/>
        <v>2022</v>
      </c>
      <c r="C4509" s="165">
        <f t="shared" si="281"/>
        <v>7</v>
      </c>
      <c r="D4509" s="165">
        <f t="shared" si="282"/>
        <v>7</v>
      </c>
      <c r="E4509" s="165">
        <f>+Exports!B4512</f>
        <v>20</v>
      </c>
      <c r="F4509" s="165">
        <f>+WEEKDAY(ExportsELAP[[#This Row],[Date Prevailing]],1)</f>
        <v>5</v>
      </c>
      <c r="G4509" s="165">
        <f>+COUNTIFS(ECR_Hours!$K$6:$K$7,ExportsELAP[[#This Row],[Date Prevailing]])</f>
        <v>0</v>
      </c>
      <c r="H4509" s="165">
        <f t="shared" si="283"/>
        <v>5</v>
      </c>
      <c r="I4509" s="166">
        <f>+Exports!G4512</f>
        <v>7065.7848999999997</v>
      </c>
      <c r="J4509" s="166">
        <f>+'ELAP_IPCO-APND'!D4512</f>
        <v>182.93167</v>
      </c>
      <c r="K4509" s="166">
        <f>+(ExportsELAP[[#This Row],[Exports kWh - MPT]]/1000)*ExportsELAP[[#This Row],[EIM Price]]</f>
        <v>1292.5558316177828</v>
      </c>
      <c r="L4509" s="167" t="str">
        <f>+INDEX(ECR_Hours!$I$12:$I$15,MATCH(ExportsELAP[[#This Row],[Date Prevailing]],ECR_Hours!$H$12:$H$15,1))</f>
        <v>S</v>
      </c>
      <c r="M4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0" spans="1:13" x14ac:dyDescent="0.25">
      <c r="A4510" s="164">
        <f>+Exports!A4513</f>
        <v>44749</v>
      </c>
      <c r="B4510" s="165">
        <f t="shared" si="280"/>
        <v>2022</v>
      </c>
      <c r="C4510" s="165">
        <f t="shared" si="281"/>
        <v>7</v>
      </c>
      <c r="D4510" s="165">
        <f t="shared" si="282"/>
        <v>7</v>
      </c>
      <c r="E4510" s="165">
        <f>+Exports!B4513</f>
        <v>21</v>
      </c>
      <c r="F4510" s="165">
        <f>+WEEKDAY(ExportsELAP[[#This Row],[Date Prevailing]],1)</f>
        <v>5</v>
      </c>
      <c r="G4510" s="165">
        <f>+COUNTIFS(ECR_Hours!$K$6:$K$7,ExportsELAP[[#This Row],[Date Prevailing]])</f>
        <v>0</v>
      </c>
      <c r="H4510" s="165">
        <f t="shared" si="283"/>
        <v>5</v>
      </c>
      <c r="I4510" s="166">
        <f>+Exports!G4513</f>
        <v>2440.9288999999999</v>
      </c>
      <c r="J4510" s="166">
        <f>+'ELAP_IPCO-APND'!D4513</f>
        <v>198.76664</v>
      </c>
      <c r="K4510" s="166">
        <f>+(ExportsELAP[[#This Row],[Exports kWh - MPT]]/1000)*ExportsELAP[[#This Row],[EIM Price]]</f>
        <v>485.17523593189594</v>
      </c>
      <c r="L4510" s="167" t="str">
        <f>+INDEX(ECR_Hours!$I$12:$I$15,MATCH(ExportsELAP[[#This Row],[Date Prevailing]],ECR_Hours!$H$12:$H$15,1))</f>
        <v>S</v>
      </c>
      <c r="M4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1" spans="1:13" x14ac:dyDescent="0.25">
      <c r="A4511" s="164">
        <f>+Exports!A4514</f>
        <v>44749</v>
      </c>
      <c r="B4511" s="165">
        <f t="shared" si="280"/>
        <v>2022</v>
      </c>
      <c r="C4511" s="165">
        <f t="shared" si="281"/>
        <v>7</v>
      </c>
      <c r="D4511" s="165">
        <f t="shared" si="282"/>
        <v>7</v>
      </c>
      <c r="E4511" s="165">
        <f>+Exports!B4514</f>
        <v>22</v>
      </c>
      <c r="F4511" s="165">
        <f>+WEEKDAY(ExportsELAP[[#This Row],[Date Prevailing]],1)</f>
        <v>5</v>
      </c>
      <c r="G4511" s="165">
        <f>+COUNTIFS(ECR_Hours!$K$6:$K$7,ExportsELAP[[#This Row],[Date Prevailing]])</f>
        <v>0</v>
      </c>
      <c r="H4511" s="165">
        <f t="shared" si="283"/>
        <v>5</v>
      </c>
      <c r="I4511" s="166">
        <f>+Exports!G4514</f>
        <v>54.322299999999991</v>
      </c>
      <c r="J4511" s="166">
        <f>+'ELAP_IPCO-APND'!D4514</f>
        <v>182.06333000000001</v>
      </c>
      <c r="K4511" s="166">
        <f>+(ExportsELAP[[#This Row],[Exports kWh - MPT]]/1000)*ExportsELAP[[#This Row],[EIM Price]]</f>
        <v>9.8900988312589995</v>
      </c>
      <c r="L4511" s="167" t="str">
        <f>+INDEX(ECR_Hours!$I$12:$I$15,MATCH(ExportsELAP[[#This Row],[Date Prevailing]],ECR_Hours!$H$12:$H$15,1))</f>
        <v>S</v>
      </c>
      <c r="M4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2" spans="1:13" x14ac:dyDescent="0.25">
      <c r="A4512" s="164">
        <f>+Exports!A4515</f>
        <v>44749</v>
      </c>
      <c r="B4512" s="165">
        <f t="shared" si="280"/>
        <v>2022</v>
      </c>
      <c r="C4512" s="165">
        <f t="shared" si="281"/>
        <v>7</v>
      </c>
      <c r="D4512" s="165">
        <f t="shared" si="282"/>
        <v>7</v>
      </c>
      <c r="E4512" s="165">
        <f>+Exports!B4515</f>
        <v>23</v>
      </c>
      <c r="F4512" s="165">
        <f>+WEEKDAY(ExportsELAP[[#This Row],[Date Prevailing]],1)</f>
        <v>5</v>
      </c>
      <c r="G4512" s="165">
        <f>+COUNTIFS(ECR_Hours!$K$6:$K$7,ExportsELAP[[#This Row],[Date Prevailing]])</f>
        <v>0</v>
      </c>
      <c r="H4512" s="165">
        <f t="shared" si="283"/>
        <v>5</v>
      </c>
      <c r="I4512" s="166">
        <f>+Exports!G4515</f>
        <v>16.579099999999997</v>
      </c>
      <c r="J4512" s="166">
        <f>+'ELAP_IPCO-APND'!D4515</f>
        <v>162.52273</v>
      </c>
      <c r="K4512" s="166">
        <f>+(ExportsELAP[[#This Row],[Exports kWh - MPT]]/1000)*ExportsELAP[[#This Row],[EIM Price]]</f>
        <v>2.6944805929429991</v>
      </c>
      <c r="L4512" s="167" t="str">
        <f>+INDEX(ECR_Hours!$I$12:$I$15,MATCH(ExportsELAP[[#This Row],[Date Prevailing]],ECR_Hours!$H$12:$H$15,1))</f>
        <v>S</v>
      </c>
      <c r="M4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13" spans="1:13" x14ac:dyDescent="0.25">
      <c r="A4513" s="164">
        <f>+Exports!A4516</f>
        <v>44749</v>
      </c>
      <c r="B4513" s="165">
        <f t="shared" si="280"/>
        <v>2022</v>
      </c>
      <c r="C4513" s="165">
        <f t="shared" si="281"/>
        <v>7</v>
      </c>
      <c r="D4513" s="165">
        <f t="shared" si="282"/>
        <v>7</v>
      </c>
      <c r="E4513" s="165">
        <f>+Exports!B4516</f>
        <v>24</v>
      </c>
      <c r="F4513" s="165">
        <f>+WEEKDAY(ExportsELAP[[#This Row],[Date Prevailing]],1)</f>
        <v>5</v>
      </c>
      <c r="G4513" s="165">
        <f>+COUNTIFS(ECR_Hours!$K$6:$K$7,ExportsELAP[[#This Row],[Date Prevailing]])</f>
        <v>0</v>
      </c>
      <c r="H4513" s="165">
        <f t="shared" si="283"/>
        <v>5</v>
      </c>
      <c r="I4513" s="166">
        <f>+Exports!G4516</f>
        <v>15.06539999999999</v>
      </c>
      <c r="J4513" s="166">
        <f>+'ELAP_IPCO-APND'!D4516</f>
        <v>151.67551</v>
      </c>
      <c r="K4513" s="166">
        <f>+(ExportsELAP[[#This Row],[Exports kWh - MPT]]/1000)*ExportsELAP[[#This Row],[EIM Price]]</f>
        <v>2.2850522283539982</v>
      </c>
      <c r="L4513" s="167" t="str">
        <f>+INDEX(ECR_Hours!$I$12:$I$15,MATCH(ExportsELAP[[#This Row],[Date Prevailing]],ECR_Hours!$H$12:$H$15,1))</f>
        <v>S</v>
      </c>
      <c r="M4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4" spans="1:13" x14ac:dyDescent="0.25">
      <c r="A4514" s="164">
        <f>+Exports!A4517</f>
        <v>44750</v>
      </c>
      <c r="B4514" s="165">
        <f t="shared" si="280"/>
        <v>2022</v>
      </c>
      <c r="C4514" s="165">
        <f t="shared" si="281"/>
        <v>7</v>
      </c>
      <c r="D4514" s="165">
        <f t="shared" si="282"/>
        <v>8</v>
      </c>
      <c r="E4514" s="165">
        <f>+Exports!B4517</f>
        <v>1</v>
      </c>
      <c r="F4514" s="165">
        <f>+WEEKDAY(ExportsELAP[[#This Row],[Date Prevailing]],1)</f>
        <v>6</v>
      </c>
      <c r="G4514" s="165">
        <f>+COUNTIFS(ECR_Hours!$K$6:$K$7,ExportsELAP[[#This Row],[Date Prevailing]])</f>
        <v>0</v>
      </c>
      <c r="H4514" s="165">
        <f t="shared" si="283"/>
        <v>6</v>
      </c>
      <c r="I4514" s="166">
        <f>+Exports!G4517</f>
        <v>13.5991</v>
      </c>
      <c r="J4514" s="166">
        <f>+'ELAP_IPCO-APND'!D4517</f>
        <v>156.44296</v>
      </c>
      <c r="K4514" s="166">
        <f>+(ExportsELAP[[#This Row],[Exports kWh - MPT]]/1000)*ExportsELAP[[#This Row],[EIM Price]]</f>
        <v>2.127483457336</v>
      </c>
      <c r="L4514" s="167" t="str">
        <f>+INDEX(ECR_Hours!$I$12:$I$15,MATCH(ExportsELAP[[#This Row],[Date Prevailing]],ECR_Hours!$H$12:$H$15,1))</f>
        <v>S</v>
      </c>
      <c r="M4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5" spans="1:13" x14ac:dyDescent="0.25">
      <c r="A4515" s="164">
        <f>+Exports!A4518</f>
        <v>44750</v>
      </c>
      <c r="B4515" s="165">
        <f t="shared" si="280"/>
        <v>2022</v>
      </c>
      <c r="C4515" s="165">
        <f t="shared" si="281"/>
        <v>7</v>
      </c>
      <c r="D4515" s="165">
        <f t="shared" si="282"/>
        <v>8</v>
      </c>
      <c r="E4515" s="165">
        <f>+Exports!B4518</f>
        <v>2</v>
      </c>
      <c r="F4515" s="165">
        <f>+WEEKDAY(ExportsELAP[[#This Row],[Date Prevailing]],1)</f>
        <v>6</v>
      </c>
      <c r="G4515" s="165">
        <f>+COUNTIFS(ECR_Hours!$K$6:$K$7,ExportsELAP[[#This Row],[Date Prevailing]])</f>
        <v>0</v>
      </c>
      <c r="H4515" s="165">
        <f t="shared" si="283"/>
        <v>6</v>
      </c>
      <c r="I4515" s="166">
        <f>+Exports!G4518</f>
        <v>15.1761</v>
      </c>
      <c r="J4515" s="166">
        <f>+'ELAP_IPCO-APND'!D4518</f>
        <v>158.41164000000001</v>
      </c>
      <c r="K4515" s="166">
        <f>+(ExportsELAP[[#This Row],[Exports kWh - MPT]]/1000)*ExportsELAP[[#This Row],[EIM Price]]</f>
        <v>2.4040708898040002</v>
      </c>
      <c r="L4515" s="167" t="str">
        <f>+INDEX(ECR_Hours!$I$12:$I$15,MATCH(ExportsELAP[[#This Row],[Date Prevailing]],ECR_Hours!$H$12:$H$15,1))</f>
        <v>S</v>
      </c>
      <c r="M4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6" spans="1:13" x14ac:dyDescent="0.25">
      <c r="A4516" s="164">
        <f>+Exports!A4519</f>
        <v>44750</v>
      </c>
      <c r="B4516" s="165">
        <f t="shared" si="280"/>
        <v>2022</v>
      </c>
      <c r="C4516" s="165">
        <f t="shared" si="281"/>
        <v>7</v>
      </c>
      <c r="D4516" s="165">
        <f t="shared" si="282"/>
        <v>8</v>
      </c>
      <c r="E4516" s="165">
        <f>+Exports!B4519</f>
        <v>3</v>
      </c>
      <c r="F4516" s="165">
        <f>+WEEKDAY(ExportsELAP[[#This Row],[Date Prevailing]],1)</f>
        <v>6</v>
      </c>
      <c r="G4516" s="165">
        <f>+COUNTIFS(ECR_Hours!$K$6:$K$7,ExportsELAP[[#This Row],[Date Prevailing]])</f>
        <v>0</v>
      </c>
      <c r="H4516" s="165">
        <f t="shared" si="283"/>
        <v>6</v>
      </c>
      <c r="I4516" s="166">
        <f>+Exports!G4519</f>
        <v>15.687900000000001</v>
      </c>
      <c r="J4516" s="166">
        <f>+'ELAP_IPCO-APND'!D4519</f>
        <v>181.34711999999999</v>
      </c>
      <c r="K4516" s="166">
        <f>+(ExportsELAP[[#This Row],[Exports kWh - MPT]]/1000)*ExportsELAP[[#This Row],[EIM Price]]</f>
        <v>2.844955483848</v>
      </c>
      <c r="L4516" s="167" t="str">
        <f>+INDEX(ECR_Hours!$I$12:$I$15,MATCH(ExportsELAP[[#This Row],[Date Prevailing]],ECR_Hours!$H$12:$H$15,1))</f>
        <v>S</v>
      </c>
      <c r="M4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7" spans="1:13" x14ac:dyDescent="0.25">
      <c r="A4517" s="164">
        <f>+Exports!A4520</f>
        <v>44750</v>
      </c>
      <c r="B4517" s="165">
        <f t="shared" si="280"/>
        <v>2022</v>
      </c>
      <c r="C4517" s="165">
        <f t="shared" si="281"/>
        <v>7</v>
      </c>
      <c r="D4517" s="165">
        <f t="shared" si="282"/>
        <v>8</v>
      </c>
      <c r="E4517" s="165">
        <f>+Exports!B4520</f>
        <v>4</v>
      </c>
      <c r="F4517" s="165">
        <f>+WEEKDAY(ExportsELAP[[#This Row],[Date Prevailing]],1)</f>
        <v>6</v>
      </c>
      <c r="G4517" s="165">
        <f>+COUNTIFS(ECR_Hours!$K$6:$K$7,ExportsELAP[[#This Row],[Date Prevailing]])</f>
        <v>0</v>
      </c>
      <c r="H4517" s="165">
        <f t="shared" si="283"/>
        <v>6</v>
      </c>
      <c r="I4517" s="166">
        <f>+Exports!G4520</f>
        <v>60.775599999999997</v>
      </c>
      <c r="J4517" s="166">
        <f>+'ELAP_IPCO-APND'!D4520</f>
        <v>176.35826</v>
      </c>
      <c r="K4517" s="166">
        <f>+(ExportsELAP[[#This Row],[Exports kWh - MPT]]/1000)*ExportsELAP[[#This Row],[EIM Price]]</f>
        <v>10.718279066456001</v>
      </c>
      <c r="L4517" s="167" t="str">
        <f>+INDEX(ECR_Hours!$I$12:$I$15,MATCH(ExportsELAP[[#This Row],[Date Prevailing]],ECR_Hours!$H$12:$H$15,1))</f>
        <v>S</v>
      </c>
      <c r="M4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8" spans="1:13" x14ac:dyDescent="0.25">
      <c r="A4518" s="164">
        <f>+Exports!A4521</f>
        <v>44750</v>
      </c>
      <c r="B4518" s="165">
        <f t="shared" si="280"/>
        <v>2022</v>
      </c>
      <c r="C4518" s="165">
        <f t="shared" si="281"/>
        <v>7</v>
      </c>
      <c r="D4518" s="165">
        <f t="shared" si="282"/>
        <v>8</v>
      </c>
      <c r="E4518" s="165">
        <f>+Exports!B4521</f>
        <v>5</v>
      </c>
      <c r="F4518" s="165">
        <f>+WEEKDAY(ExportsELAP[[#This Row],[Date Prevailing]],1)</f>
        <v>6</v>
      </c>
      <c r="G4518" s="165">
        <f>+COUNTIFS(ECR_Hours!$K$6:$K$7,ExportsELAP[[#This Row],[Date Prevailing]])</f>
        <v>0</v>
      </c>
      <c r="H4518" s="165">
        <f t="shared" si="283"/>
        <v>6</v>
      </c>
      <c r="I4518" s="166">
        <f>+Exports!G4521</f>
        <v>65.185400000000001</v>
      </c>
      <c r="J4518" s="166">
        <f>+'ELAP_IPCO-APND'!D4521</f>
        <v>150.73551</v>
      </c>
      <c r="K4518" s="166">
        <f>+(ExportsELAP[[#This Row],[Exports kWh - MPT]]/1000)*ExportsELAP[[#This Row],[EIM Price]]</f>
        <v>9.825754513554001</v>
      </c>
      <c r="L4518" s="167" t="str">
        <f>+INDEX(ECR_Hours!$I$12:$I$15,MATCH(ExportsELAP[[#This Row],[Date Prevailing]],ECR_Hours!$H$12:$H$15,1))</f>
        <v>S</v>
      </c>
      <c r="M4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19" spans="1:13" x14ac:dyDescent="0.25">
      <c r="A4519" s="164">
        <f>+Exports!A4522</f>
        <v>44750</v>
      </c>
      <c r="B4519" s="165">
        <f t="shared" si="280"/>
        <v>2022</v>
      </c>
      <c r="C4519" s="165">
        <f t="shared" si="281"/>
        <v>7</v>
      </c>
      <c r="D4519" s="165">
        <f t="shared" si="282"/>
        <v>8</v>
      </c>
      <c r="E4519" s="165">
        <f>+Exports!B4522</f>
        <v>6</v>
      </c>
      <c r="F4519" s="165">
        <f>+WEEKDAY(ExportsELAP[[#This Row],[Date Prevailing]],1)</f>
        <v>6</v>
      </c>
      <c r="G4519" s="165">
        <f>+COUNTIFS(ECR_Hours!$K$6:$K$7,ExportsELAP[[#This Row],[Date Prevailing]])</f>
        <v>0</v>
      </c>
      <c r="H4519" s="165">
        <f t="shared" si="283"/>
        <v>6</v>
      </c>
      <c r="I4519" s="166">
        <f>+Exports!G4522</f>
        <v>63.814099999999996</v>
      </c>
      <c r="J4519" s="166">
        <f>+'ELAP_IPCO-APND'!D4522</f>
        <v>164.19847999999999</v>
      </c>
      <c r="K4519" s="166">
        <f>+(ExportsELAP[[#This Row],[Exports kWh - MPT]]/1000)*ExportsELAP[[#This Row],[EIM Price]]</f>
        <v>10.478178222567999</v>
      </c>
      <c r="L4519" s="167" t="str">
        <f>+INDEX(ECR_Hours!$I$12:$I$15,MATCH(ExportsELAP[[#This Row],[Date Prevailing]],ECR_Hours!$H$12:$H$15,1))</f>
        <v>S</v>
      </c>
      <c r="M4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0" spans="1:13" x14ac:dyDescent="0.25">
      <c r="A4520" s="164">
        <f>+Exports!A4523</f>
        <v>44750</v>
      </c>
      <c r="B4520" s="165">
        <f t="shared" si="280"/>
        <v>2022</v>
      </c>
      <c r="C4520" s="165">
        <f t="shared" si="281"/>
        <v>7</v>
      </c>
      <c r="D4520" s="165">
        <f t="shared" si="282"/>
        <v>8</v>
      </c>
      <c r="E4520" s="165">
        <f>+Exports!B4523</f>
        <v>7</v>
      </c>
      <c r="F4520" s="165">
        <f>+WEEKDAY(ExportsELAP[[#This Row],[Date Prevailing]],1)</f>
        <v>6</v>
      </c>
      <c r="G4520" s="165">
        <f>+COUNTIFS(ECR_Hours!$K$6:$K$7,ExportsELAP[[#This Row],[Date Prevailing]])</f>
        <v>0</v>
      </c>
      <c r="H4520" s="165">
        <f t="shared" si="283"/>
        <v>6</v>
      </c>
      <c r="I4520" s="166">
        <f>+Exports!G4523</f>
        <v>741.0539</v>
      </c>
      <c r="J4520" s="166">
        <f>+'ELAP_IPCO-APND'!D4523</f>
        <v>168.71620999999999</v>
      </c>
      <c r="K4520" s="166">
        <f>+(ExportsELAP[[#This Row],[Exports kWh - MPT]]/1000)*ExportsELAP[[#This Row],[EIM Price]]</f>
        <v>125.02780541371899</v>
      </c>
      <c r="L4520" s="167" t="str">
        <f>+INDEX(ECR_Hours!$I$12:$I$15,MATCH(ExportsELAP[[#This Row],[Date Prevailing]],ECR_Hours!$H$12:$H$15,1))</f>
        <v>S</v>
      </c>
      <c r="M4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1" spans="1:13" x14ac:dyDescent="0.25">
      <c r="A4521" s="164">
        <f>+Exports!A4524</f>
        <v>44750</v>
      </c>
      <c r="B4521" s="165">
        <f t="shared" si="280"/>
        <v>2022</v>
      </c>
      <c r="C4521" s="165">
        <f t="shared" si="281"/>
        <v>7</v>
      </c>
      <c r="D4521" s="165">
        <f t="shared" si="282"/>
        <v>8</v>
      </c>
      <c r="E4521" s="165">
        <f>+Exports!B4524</f>
        <v>8</v>
      </c>
      <c r="F4521" s="165">
        <f>+WEEKDAY(ExportsELAP[[#This Row],[Date Prevailing]],1)</f>
        <v>6</v>
      </c>
      <c r="G4521" s="165">
        <f>+COUNTIFS(ECR_Hours!$K$6:$K$7,ExportsELAP[[#This Row],[Date Prevailing]])</f>
        <v>0</v>
      </c>
      <c r="H4521" s="165">
        <f t="shared" si="283"/>
        <v>6</v>
      </c>
      <c r="I4521" s="166">
        <f>+Exports!G4524</f>
        <v>4889.2633000000005</v>
      </c>
      <c r="J4521" s="166">
        <f>+'ELAP_IPCO-APND'!D4524</f>
        <v>85.611189999999993</v>
      </c>
      <c r="K4521" s="166">
        <f>+(ExportsELAP[[#This Row],[Exports kWh - MPT]]/1000)*ExportsELAP[[#This Row],[EIM Price]]</f>
        <v>418.57564933632699</v>
      </c>
      <c r="L4521" s="167" t="str">
        <f>+INDEX(ECR_Hours!$I$12:$I$15,MATCH(ExportsELAP[[#This Row],[Date Prevailing]],ECR_Hours!$H$12:$H$15,1))</f>
        <v>S</v>
      </c>
      <c r="M4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2" spans="1:13" x14ac:dyDescent="0.25">
      <c r="A4522" s="164">
        <f>+Exports!A4525</f>
        <v>44750</v>
      </c>
      <c r="B4522" s="165">
        <f t="shared" si="280"/>
        <v>2022</v>
      </c>
      <c r="C4522" s="165">
        <f t="shared" si="281"/>
        <v>7</v>
      </c>
      <c r="D4522" s="165">
        <f t="shared" si="282"/>
        <v>8</v>
      </c>
      <c r="E4522" s="165">
        <f>+Exports!B4525</f>
        <v>9</v>
      </c>
      <c r="F4522" s="165">
        <f>+WEEKDAY(ExportsELAP[[#This Row],[Date Prevailing]],1)</f>
        <v>6</v>
      </c>
      <c r="G4522" s="165">
        <f>+COUNTIFS(ECR_Hours!$K$6:$K$7,ExportsELAP[[#This Row],[Date Prevailing]])</f>
        <v>0</v>
      </c>
      <c r="H4522" s="165">
        <f t="shared" si="283"/>
        <v>6</v>
      </c>
      <c r="I4522" s="166">
        <f>+Exports!G4525</f>
        <v>11888.002500000001</v>
      </c>
      <c r="J4522" s="166">
        <f>+'ELAP_IPCO-APND'!D4525</f>
        <v>166.88639000000001</v>
      </c>
      <c r="K4522" s="166">
        <f>+(ExportsELAP[[#This Row],[Exports kWh - MPT]]/1000)*ExportsELAP[[#This Row],[EIM Price]]</f>
        <v>1983.9458215359753</v>
      </c>
      <c r="L4522" s="167" t="str">
        <f>+INDEX(ECR_Hours!$I$12:$I$15,MATCH(ExportsELAP[[#This Row],[Date Prevailing]],ECR_Hours!$H$12:$H$15,1))</f>
        <v>S</v>
      </c>
      <c r="M4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3" spans="1:13" x14ac:dyDescent="0.25">
      <c r="A4523" s="164">
        <f>+Exports!A4526</f>
        <v>44750</v>
      </c>
      <c r="B4523" s="165">
        <f t="shared" si="280"/>
        <v>2022</v>
      </c>
      <c r="C4523" s="165">
        <f t="shared" si="281"/>
        <v>7</v>
      </c>
      <c r="D4523" s="165">
        <f t="shared" si="282"/>
        <v>8</v>
      </c>
      <c r="E4523" s="165">
        <f>+Exports!B4526</f>
        <v>10</v>
      </c>
      <c r="F4523" s="165">
        <f>+WEEKDAY(ExportsELAP[[#This Row],[Date Prevailing]],1)</f>
        <v>6</v>
      </c>
      <c r="G4523" s="165">
        <f>+COUNTIFS(ECR_Hours!$K$6:$K$7,ExportsELAP[[#This Row],[Date Prevailing]])</f>
        <v>0</v>
      </c>
      <c r="H4523" s="165">
        <f t="shared" si="283"/>
        <v>6</v>
      </c>
      <c r="I4523" s="166">
        <f>+Exports!G4526</f>
        <v>20086.581200000001</v>
      </c>
      <c r="J4523" s="166">
        <f>+'ELAP_IPCO-APND'!D4526</f>
        <v>80.723799999999997</v>
      </c>
      <c r="K4523" s="166">
        <f>+(ExportsELAP[[#This Row],[Exports kWh - MPT]]/1000)*ExportsELAP[[#This Row],[EIM Price]]</f>
        <v>1621.4651634725601</v>
      </c>
      <c r="L4523" s="167" t="str">
        <f>+INDEX(ECR_Hours!$I$12:$I$15,MATCH(ExportsELAP[[#This Row],[Date Prevailing]],ECR_Hours!$H$12:$H$15,1))</f>
        <v>S</v>
      </c>
      <c r="M4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4" spans="1:13" x14ac:dyDescent="0.25">
      <c r="A4524" s="164">
        <f>+Exports!A4527</f>
        <v>44750</v>
      </c>
      <c r="B4524" s="165">
        <f t="shared" si="280"/>
        <v>2022</v>
      </c>
      <c r="C4524" s="165">
        <f t="shared" si="281"/>
        <v>7</v>
      </c>
      <c r="D4524" s="165">
        <f t="shared" si="282"/>
        <v>8</v>
      </c>
      <c r="E4524" s="165">
        <f>+Exports!B4527</f>
        <v>11</v>
      </c>
      <c r="F4524" s="165">
        <f>+WEEKDAY(ExportsELAP[[#This Row],[Date Prevailing]],1)</f>
        <v>6</v>
      </c>
      <c r="G4524" s="165">
        <f>+COUNTIFS(ECR_Hours!$K$6:$K$7,ExportsELAP[[#This Row],[Date Prevailing]])</f>
        <v>0</v>
      </c>
      <c r="H4524" s="165">
        <f t="shared" si="283"/>
        <v>6</v>
      </c>
      <c r="I4524" s="166">
        <f>+Exports!G4527</f>
        <v>30164.061099999999</v>
      </c>
      <c r="J4524" s="166">
        <f>+'ELAP_IPCO-APND'!D4527</f>
        <v>48.427930000000003</v>
      </c>
      <c r="K4524" s="166">
        <f>+(ExportsELAP[[#This Row],[Exports kWh - MPT]]/1000)*ExportsELAP[[#This Row],[EIM Price]]</f>
        <v>1460.783039466523</v>
      </c>
      <c r="L4524" s="167" t="str">
        <f>+INDEX(ECR_Hours!$I$12:$I$15,MATCH(ExportsELAP[[#This Row],[Date Prevailing]],ECR_Hours!$H$12:$H$15,1))</f>
        <v>S</v>
      </c>
      <c r="M4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5" spans="1:13" x14ac:dyDescent="0.25">
      <c r="A4525" s="164">
        <f>+Exports!A4528</f>
        <v>44750</v>
      </c>
      <c r="B4525" s="165">
        <f t="shared" si="280"/>
        <v>2022</v>
      </c>
      <c r="C4525" s="165">
        <f t="shared" si="281"/>
        <v>7</v>
      </c>
      <c r="D4525" s="165">
        <f t="shared" si="282"/>
        <v>8</v>
      </c>
      <c r="E4525" s="165">
        <f>+Exports!B4528</f>
        <v>12</v>
      </c>
      <c r="F4525" s="165">
        <f>+WEEKDAY(ExportsELAP[[#This Row],[Date Prevailing]],1)</f>
        <v>6</v>
      </c>
      <c r="G4525" s="165">
        <f>+COUNTIFS(ECR_Hours!$K$6:$K$7,ExportsELAP[[#This Row],[Date Prevailing]])</f>
        <v>0</v>
      </c>
      <c r="H4525" s="165">
        <f t="shared" si="283"/>
        <v>6</v>
      </c>
      <c r="I4525" s="166">
        <f>+Exports!G4528</f>
        <v>36093.911899999999</v>
      </c>
      <c r="J4525" s="166">
        <f>+'ELAP_IPCO-APND'!D4528</f>
        <v>88.624600000000001</v>
      </c>
      <c r="K4525" s="166">
        <f>+(ExportsELAP[[#This Row],[Exports kWh - MPT]]/1000)*ExportsELAP[[#This Row],[EIM Price]]</f>
        <v>3198.8085045727403</v>
      </c>
      <c r="L4525" s="167" t="str">
        <f>+INDEX(ECR_Hours!$I$12:$I$15,MATCH(ExportsELAP[[#This Row],[Date Prevailing]],ECR_Hours!$H$12:$H$15,1))</f>
        <v>S</v>
      </c>
      <c r="M4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6" spans="1:13" x14ac:dyDescent="0.25">
      <c r="A4526" s="164">
        <f>+Exports!A4529</f>
        <v>44750</v>
      </c>
      <c r="B4526" s="165">
        <f t="shared" si="280"/>
        <v>2022</v>
      </c>
      <c r="C4526" s="165">
        <f t="shared" si="281"/>
        <v>7</v>
      </c>
      <c r="D4526" s="165">
        <f t="shared" si="282"/>
        <v>8</v>
      </c>
      <c r="E4526" s="165">
        <f>+Exports!B4529</f>
        <v>13</v>
      </c>
      <c r="F4526" s="165">
        <f>+WEEKDAY(ExportsELAP[[#This Row],[Date Prevailing]],1)</f>
        <v>6</v>
      </c>
      <c r="G4526" s="165">
        <f>+COUNTIFS(ECR_Hours!$K$6:$K$7,ExportsELAP[[#This Row],[Date Prevailing]])</f>
        <v>0</v>
      </c>
      <c r="H4526" s="165">
        <f t="shared" si="283"/>
        <v>6</v>
      </c>
      <c r="I4526" s="166">
        <f>+Exports!G4529</f>
        <v>39217.001499999998</v>
      </c>
      <c r="J4526" s="166">
        <f>+'ELAP_IPCO-APND'!D4529</f>
        <v>54.433790000000002</v>
      </c>
      <c r="K4526" s="166">
        <f>+(ExportsELAP[[#This Row],[Exports kWh - MPT]]/1000)*ExportsELAP[[#This Row],[EIM Price]]</f>
        <v>2134.7300240806849</v>
      </c>
      <c r="L4526" s="167" t="str">
        <f>+INDEX(ECR_Hours!$I$12:$I$15,MATCH(ExportsELAP[[#This Row],[Date Prevailing]],ECR_Hours!$H$12:$H$15,1))</f>
        <v>S</v>
      </c>
      <c r="M4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7" spans="1:13" x14ac:dyDescent="0.25">
      <c r="A4527" s="164">
        <f>+Exports!A4530</f>
        <v>44750</v>
      </c>
      <c r="B4527" s="165">
        <f t="shared" si="280"/>
        <v>2022</v>
      </c>
      <c r="C4527" s="165">
        <f t="shared" si="281"/>
        <v>7</v>
      </c>
      <c r="D4527" s="165">
        <f t="shared" si="282"/>
        <v>8</v>
      </c>
      <c r="E4527" s="165">
        <f>+Exports!B4530</f>
        <v>14</v>
      </c>
      <c r="F4527" s="165">
        <f>+WEEKDAY(ExportsELAP[[#This Row],[Date Prevailing]],1)</f>
        <v>6</v>
      </c>
      <c r="G4527" s="165">
        <f>+COUNTIFS(ECR_Hours!$K$6:$K$7,ExportsELAP[[#This Row],[Date Prevailing]])</f>
        <v>0</v>
      </c>
      <c r="H4527" s="165">
        <f t="shared" si="283"/>
        <v>6</v>
      </c>
      <c r="I4527" s="166">
        <f>+Exports!G4530</f>
        <v>38086.277499999997</v>
      </c>
      <c r="J4527" s="166">
        <f>+'ELAP_IPCO-APND'!D4530</f>
        <v>41.512340000000002</v>
      </c>
      <c r="K4527" s="166">
        <f>+(ExportsELAP[[#This Row],[Exports kWh - MPT]]/1000)*ExportsELAP[[#This Row],[EIM Price]]</f>
        <v>1581.0505009143499</v>
      </c>
      <c r="L4527" s="167" t="str">
        <f>+INDEX(ECR_Hours!$I$12:$I$15,MATCH(ExportsELAP[[#This Row],[Date Prevailing]],ECR_Hours!$H$12:$H$15,1))</f>
        <v>S</v>
      </c>
      <c r="M4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8" spans="1:13" x14ac:dyDescent="0.25">
      <c r="A4528" s="164">
        <f>+Exports!A4531</f>
        <v>44750</v>
      </c>
      <c r="B4528" s="165">
        <f t="shared" si="280"/>
        <v>2022</v>
      </c>
      <c r="C4528" s="165">
        <f t="shared" si="281"/>
        <v>7</v>
      </c>
      <c r="D4528" s="165">
        <f t="shared" si="282"/>
        <v>8</v>
      </c>
      <c r="E4528" s="165">
        <f>+Exports!B4531</f>
        <v>15</v>
      </c>
      <c r="F4528" s="165">
        <f>+WEEKDAY(ExportsELAP[[#This Row],[Date Prevailing]],1)</f>
        <v>6</v>
      </c>
      <c r="G4528" s="165">
        <f>+COUNTIFS(ECR_Hours!$K$6:$K$7,ExportsELAP[[#This Row],[Date Prevailing]])</f>
        <v>0</v>
      </c>
      <c r="H4528" s="165">
        <f t="shared" si="283"/>
        <v>6</v>
      </c>
      <c r="I4528" s="166">
        <f>+Exports!G4531</f>
        <v>36481.852800000001</v>
      </c>
      <c r="J4528" s="166">
        <f>+'ELAP_IPCO-APND'!D4531</f>
        <v>51.882379999999998</v>
      </c>
      <c r="K4528" s="166">
        <f>+(ExportsELAP[[#This Row],[Exports kWh - MPT]]/1000)*ExportsELAP[[#This Row],[EIM Price]]</f>
        <v>1892.7653500736637</v>
      </c>
      <c r="L4528" s="167" t="str">
        <f>+INDEX(ECR_Hours!$I$12:$I$15,MATCH(ExportsELAP[[#This Row],[Date Prevailing]],ECR_Hours!$H$12:$H$15,1))</f>
        <v>S</v>
      </c>
      <c r="M4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29" spans="1:13" x14ac:dyDescent="0.25">
      <c r="A4529" s="164">
        <f>+Exports!A4532</f>
        <v>44750</v>
      </c>
      <c r="B4529" s="165">
        <f t="shared" si="280"/>
        <v>2022</v>
      </c>
      <c r="C4529" s="165">
        <f t="shared" si="281"/>
        <v>7</v>
      </c>
      <c r="D4529" s="165">
        <f t="shared" si="282"/>
        <v>8</v>
      </c>
      <c r="E4529" s="165">
        <f>+Exports!B4532</f>
        <v>16</v>
      </c>
      <c r="F4529" s="165">
        <f>+WEEKDAY(ExportsELAP[[#This Row],[Date Prevailing]],1)</f>
        <v>6</v>
      </c>
      <c r="G4529" s="165">
        <f>+COUNTIFS(ECR_Hours!$K$6:$K$7,ExportsELAP[[#This Row],[Date Prevailing]])</f>
        <v>0</v>
      </c>
      <c r="H4529" s="165">
        <f t="shared" si="283"/>
        <v>6</v>
      </c>
      <c r="I4529" s="166">
        <f>+Exports!G4532</f>
        <v>31467.390399999997</v>
      </c>
      <c r="J4529" s="166">
        <f>+'ELAP_IPCO-APND'!D4532</f>
        <v>51.673690000000001</v>
      </c>
      <c r="K4529" s="166">
        <f>+(ExportsELAP[[#This Row],[Exports kWh - MPT]]/1000)*ExportsELAP[[#This Row],[EIM Price]]</f>
        <v>1626.0361766385759</v>
      </c>
      <c r="L4529" s="167" t="str">
        <f>+INDEX(ECR_Hours!$I$12:$I$15,MATCH(ExportsELAP[[#This Row],[Date Prevailing]],ECR_Hours!$H$12:$H$15,1))</f>
        <v>S</v>
      </c>
      <c r="M4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0" spans="1:13" x14ac:dyDescent="0.25">
      <c r="A4530" s="164">
        <f>+Exports!A4533</f>
        <v>44750</v>
      </c>
      <c r="B4530" s="165">
        <f t="shared" si="280"/>
        <v>2022</v>
      </c>
      <c r="C4530" s="165">
        <f t="shared" si="281"/>
        <v>7</v>
      </c>
      <c r="D4530" s="165">
        <f t="shared" si="282"/>
        <v>8</v>
      </c>
      <c r="E4530" s="165">
        <f>+Exports!B4533</f>
        <v>17</v>
      </c>
      <c r="F4530" s="165">
        <f>+WEEKDAY(ExportsELAP[[#This Row],[Date Prevailing]],1)</f>
        <v>6</v>
      </c>
      <c r="G4530" s="165">
        <f>+COUNTIFS(ECR_Hours!$K$6:$K$7,ExportsELAP[[#This Row],[Date Prevailing]])</f>
        <v>0</v>
      </c>
      <c r="H4530" s="165">
        <f t="shared" si="283"/>
        <v>6</v>
      </c>
      <c r="I4530" s="166">
        <f>+Exports!G4533</f>
        <v>24488.465700000001</v>
      </c>
      <c r="J4530" s="166">
        <f>+'ELAP_IPCO-APND'!D4533</f>
        <v>48.045679999999997</v>
      </c>
      <c r="K4530" s="166">
        <f>+(ExportsELAP[[#This Row],[Exports kWh - MPT]]/1000)*ExportsELAP[[#This Row],[EIM Price]]</f>
        <v>1176.5649867131758</v>
      </c>
      <c r="L4530" s="167" t="str">
        <f>+INDEX(ECR_Hours!$I$12:$I$15,MATCH(ExportsELAP[[#This Row],[Date Prevailing]],ECR_Hours!$H$12:$H$15,1))</f>
        <v>S</v>
      </c>
      <c r="M4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1" spans="1:13" x14ac:dyDescent="0.25">
      <c r="A4531" s="164">
        <f>+Exports!A4534</f>
        <v>44750</v>
      </c>
      <c r="B4531" s="165">
        <f t="shared" si="280"/>
        <v>2022</v>
      </c>
      <c r="C4531" s="165">
        <f t="shared" si="281"/>
        <v>7</v>
      </c>
      <c r="D4531" s="165">
        <f t="shared" si="282"/>
        <v>8</v>
      </c>
      <c r="E4531" s="165">
        <f>+Exports!B4534</f>
        <v>18</v>
      </c>
      <c r="F4531" s="165">
        <f>+WEEKDAY(ExportsELAP[[#This Row],[Date Prevailing]],1)</f>
        <v>6</v>
      </c>
      <c r="G4531" s="165">
        <f>+COUNTIFS(ECR_Hours!$K$6:$K$7,ExportsELAP[[#This Row],[Date Prevailing]])</f>
        <v>0</v>
      </c>
      <c r="H4531" s="165">
        <f t="shared" si="283"/>
        <v>6</v>
      </c>
      <c r="I4531" s="166">
        <f>+Exports!G4534</f>
        <v>16429.339100000001</v>
      </c>
      <c r="J4531" s="166">
        <f>+'ELAP_IPCO-APND'!D4534</f>
        <v>61.077300000000001</v>
      </c>
      <c r="K4531" s="166">
        <f>+(ExportsELAP[[#This Row],[Exports kWh - MPT]]/1000)*ExportsELAP[[#This Row],[EIM Price]]</f>
        <v>1003.45967301243</v>
      </c>
      <c r="L4531" s="167" t="str">
        <f>+INDEX(ECR_Hours!$I$12:$I$15,MATCH(ExportsELAP[[#This Row],[Date Prevailing]],ECR_Hours!$H$12:$H$15,1))</f>
        <v>S</v>
      </c>
      <c r="M4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2" spans="1:13" x14ac:dyDescent="0.25">
      <c r="A4532" s="164">
        <f>+Exports!A4535</f>
        <v>44750</v>
      </c>
      <c r="B4532" s="165">
        <f t="shared" si="280"/>
        <v>2022</v>
      </c>
      <c r="C4532" s="165">
        <f t="shared" si="281"/>
        <v>7</v>
      </c>
      <c r="D4532" s="165">
        <f t="shared" si="282"/>
        <v>8</v>
      </c>
      <c r="E4532" s="165">
        <f>+Exports!B4535</f>
        <v>19</v>
      </c>
      <c r="F4532" s="165">
        <f>+WEEKDAY(ExportsELAP[[#This Row],[Date Prevailing]],1)</f>
        <v>6</v>
      </c>
      <c r="G4532" s="165">
        <f>+COUNTIFS(ECR_Hours!$K$6:$K$7,ExportsELAP[[#This Row],[Date Prevailing]])</f>
        <v>0</v>
      </c>
      <c r="H4532" s="165">
        <f t="shared" si="283"/>
        <v>6</v>
      </c>
      <c r="I4532" s="166">
        <f>+Exports!G4535</f>
        <v>9847.494999999999</v>
      </c>
      <c r="J4532" s="166">
        <f>+'ELAP_IPCO-APND'!D4535</f>
        <v>62.623640000000002</v>
      </c>
      <c r="K4532" s="166">
        <f>+(ExportsELAP[[#This Row],[Exports kWh - MPT]]/1000)*ExportsELAP[[#This Row],[EIM Price]]</f>
        <v>616.68598178179991</v>
      </c>
      <c r="L4532" s="167" t="str">
        <f>+INDEX(ECR_Hours!$I$12:$I$15,MATCH(ExportsELAP[[#This Row],[Date Prevailing]],ECR_Hours!$H$12:$H$15,1))</f>
        <v>S</v>
      </c>
      <c r="M4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3" spans="1:13" x14ac:dyDescent="0.25">
      <c r="A4533" s="164">
        <f>+Exports!A4536</f>
        <v>44750</v>
      </c>
      <c r="B4533" s="165">
        <f t="shared" si="280"/>
        <v>2022</v>
      </c>
      <c r="C4533" s="165">
        <f t="shared" si="281"/>
        <v>7</v>
      </c>
      <c r="D4533" s="165">
        <f t="shared" si="282"/>
        <v>8</v>
      </c>
      <c r="E4533" s="165">
        <f>+Exports!B4536</f>
        <v>20</v>
      </c>
      <c r="F4533" s="165">
        <f>+WEEKDAY(ExportsELAP[[#This Row],[Date Prevailing]],1)</f>
        <v>6</v>
      </c>
      <c r="G4533" s="165">
        <f>+COUNTIFS(ECR_Hours!$K$6:$K$7,ExportsELAP[[#This Row],[Date Prevailing]])</f>
        <v>0</v>
      </c>
      <c r="H4533" s="165">
        <f t="shared" si="283"/>
        <v>6</v>
      </c>
      <c r="I4533" s="166">
        <f>+Exports!G4536</f>
        <v>5159.2093999999988</v>
      </c>
      <c r="J4533" s="166">
        <f>+'ELAP_IPCO-APND'!D4536</f>
        <v>83.505949999999999</v>
      </c>
      <c r="K4533" s="166">
        <f>+(ExportsELAP[[#This Row],[Exports kWh - MPT]]/1000)*ExportsELAP[[#This Row],[EIM Price]]</f>
        <v>430.82468219592994</v>
      </c>
      <c r="L4533" s="167" t="str">
        <f>+INDEX(ECR_Hours!$I$12:$I$15,MATCH(ExportsELAP[[#This Row],[Date Prevailing]],ECR_Hours!$H$12:$H$15,1))</f>
        <v>S</v>
      </c>
      <c r="M4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4" spans="1:13" x14ac:dyDescent="0.25">
      <c r="A4534" s="164">
        <f>+Exports!A4537</f>
        <v>44750</v>
      </c>
      <c r="B4534" s="165">
        <f t="shared" si="280"/>
        <v>2022</v>
      </c>
      <c r="C4534" s="165">
        <f t="shared" si="281"/>
        <v>7</v>
      </c>
      <c r="D4534" s="165">
        <f t="shared" si="282"/>
        <v>8</v>
      </c>
      <c r="E4534" s="165">
        <f>+Exports!B4537</f>
        <v>21</v>
      </c>
      <c r="F4534" s="165">
        <f>+WEEKDAY(ExportsELAP[[#This Row],[Date Prevailing]],1)</f>
        <v>6</v>
      </c>
      <c r="G4534" s="165">
        <f>+COUNTIFS(ECR_Hours!$K$6:$K$7,ExportsELAP[[#This Row],[Date Prevailing]])</f>
        <v>0</v>
      </c>
      <c r="H4534" s="165">
        <f t="shared" si="283"/>
        <v>6</v>
      </c>
      <c r="I4534" s="166">
        <f>+Exports!G4537</f>
        <v>1763.2206999999999</v>
      </c>
      <c r="J4534" s="166">
        <f>+'ELAP_IPCO-APND'!D4537</f>
        <v>411.59962000000002</v>
      </c>
      <c r="K4534" s="166">
        <f>+(ExportsELAP[[#This Row],[Exports kWh - MPT]]/1000)*ExportsELAP[[#This Row],[EIM Price]]</f>
        <v>725.74097009613388</v>
      </c>
      <c r="L4534" s="167" t="str">
        <f>+INDEX(ECR_Hours!$I$12:$I$15,MATCH(ExportsELAP[[#This Row],[Date Prevailing]],ECR_Hours!$H$12:$H$15,1))</f>
        <v>S</v>
      </c>
      <c r="M4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5" spans="1:13" x14ac:dyDescent="0.25">
      <c r="A4535" s="164">
        <f>+Exports!A4538</f>
        <v>44750</v>
      </c>
      <c r="B4535" s="165">
        <f t="shared" si="280"/>
        <v>2022</v>
      </c>
      <c r="C4535" s="165">
        <f t="shared" si="281"/>
        <v>7</v>
      </c>
      <c r="D4535" s="165">
        <f t="shared" si="282"/>
        <v>8</v>
      </c>
      <c r="E4535" s="165">
        <f>+Exports!B4538</f>
        <v>22</v>
      </c>
      <c r="F4535" s="165">
        <f>+WEEKDAY(ExportsELAP[[#This Row],[Date Prevailing]],1)</f>
        <v>6</v>
      </c>
      <c r="G4535" s="165">
        <f>+COUNTIFS(ECR_Hours!$K$6:$K$7,ExportsELAP[[#This Row],[Date Prevailing]])</f>
        <v>0</v>
      </c>
      <c r="H4535" s="165">
        <f t="shared" si="283"/>
        <v>6</v>
      </c>
      <c r="I4535" s="166">
        <f>+Exports!G4538</f>
        <v>48.009299999999996</v>
      </c>
      <c r="J4535" s="166">
        <f>+'ELAP_IPCO-APND'!D4538</f>
        <v>162.97127</v>
      </c>
      <c r="K4535" s="166">
        <f>+(ExportsELAP[[#This Row],[Exports kWh - MPT]]/1000)*ExportsELAP[[#This Row],[EIM Price]]</f>
        <v>7.8241365928109996</v>
      </c>
      <c r="L4535" s="167" t="str">
        <f>+INDEX(ECR_Hours!$I$12:$I$15,MATCH(ExportsELAP[[#This Row],[Date Prevailing]],ECR_Hours!$H$12:$H$15,1))</f>
        <v>S</v>
      </c>
      <c r="M4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6" spans="1:13" x14ac:dyDescent="0.25">
      <c r="A4536" s="164">
        <f>+Exports!A4539</f>
        <v>44750</v>
      </c>
      <c r="B4536" s="165">
        <f t="shared" si="280"/>
        <v>2022</v>
      </c>
      <c r="C4536" s="165">
        <f t="shared" si="281"/>
        <v>7</v>
      </c>
      <c r="D4536" s="165">
        <f t="shared" si="282"/>
        <v>8</v>
      </c>
      <c r="E4536" s="165">
        <f>+Exports!B4539</f>
        <v>23</v>
      </c>
      <c r="F4536" s="165">
        <f>+WEEKDAY(ExportsELAP[[#This Row],[Date Prevailing]],1)</f>
        <v>6</v>
      </c>
      <c r="G4536" s="165">
        <f>+COUNTIFS(ECR_Hours!$K$6:$K$7,ExportsELAP[[#This Row],[Date Prevailing]])</f>
        <v>0</v>
      </c>
      <c r="H4536" s="165">
        <f t="shared" si="283"/>
        <v>6</v>
      </c>
      <c r="I4536" s="166">
        <f>+Exports!G4539</f>
        <v>21.804000000000002</v>
      </c>
      <c r="J4536" s="166">
        <f>+'ELAP_IPCO-APND'!D4539</f>
        <v>56.260489999999997</v>
      </c>
      <c r="K4536" s="166">
        <f>+(ExportsELAP[[#This Row],[Exports kWh - MPT]]/1000)*ExportsELAP[[#This Row],[EIM Price]]</f>
        <v>1.22670372396</v>
      </c>
      <c r="L4536" s="167" t="str">
        <f>+INDEX(ECR_Hours!$I$12:$I$15,MATCH(ExportsELAP[[#This Row],[Date Prevailing]],ECR_Hours!$H$12:$H$15,1))</f>
        <v>S</v>
      </c>
      <c r="M4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37" spans="1:13" x14ac:dyDescent="0.25">
      <c r="A4537" s="164">
        <f>+Exports!A4540</f>
        <v>44750</v>
      </c>
      <c r="B4537" s="165">
        <f t="shared" si="280"/>
        <v>2022</v>
      </c>
      <c r="C4537" s="165">
        <f t="shared" si="281"/>
        <v>7</v>
      </c>
      <c r="D4537" s="165">
        <f t="shared" si="282"/>
        <v>8</v>
      </c>
      <c r="E4537" s="165">
        <f>+Exports!B4540</f>
        <v>24</v>
      </c>
      <c r="F4537" s="165">
        <f>+WEEKDAY(ExportsELAP[[#This Row],[Date Prevailing]],1)</f>
        <v>6</v>
      </c>
      <c r="G4537" s="165">
        <f>+COUNTIFS(ECR_Hours!$K$6:$K$7,ExportsELAP[[#This Row],[Date Prevailing]])</f>
        <v>0</v>
      </c>
      <c r="H4537" s="165">
        <f t="shared" si="283"/>
        <v>6</v>
      </c>
      <c r="I4537" s="166">
        <f>+Exports!G4540</f>
        <v>21.528100000000002</v>
      </c>
      <c r="J4537" s="166">
        <f>+'ELAP_IPCO-APND'!D4540</f>
        <v>69.650059999999996</v>
      </c>
      <c r="K4537" s="166">
        <f>+(ExportsELAP[[#This Row],[Exports kWh - MPT]]/1000)*ExportsELAP[[#This Row],[EIM Price]]</f>
        <v>1.4994334566859999</v>
      </c>
      <c r="L4537" s="167" t="str">
        <f>+INDEX(ECR_Hours!$I$12:$I$15,MATCH(ExportsELAP[[#This Row],[Date Prevailing]],ECR_Hours!$H$12:$H$15,1))</f>
        <v>S</v>
      </c>
      <c r="M4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38" spans="1:13" x14ac:dyDescent="0.25">
      <c r="A4538" s="164">
        <f>+Exports!A4541</f>
        <v>44751</v>
      </c>
      <c r="B4538" s="165">
        <f t="shared" si="280"/>
        <v>2022</v>
      </c>
      <c r="C4538" s="165">
        <f t="shared" si="281"/>
        <v>7</v>
      </c>
      <c r="D4538" s="165">
        <f t="shared" si="282"/>
        <v>9</v>
      </c>
      <c r="E4538" s="165">
        <f>+Exports!B4541</f>
        <v>1</v>
      </c>
      <c r="F4538" s="165">
        <f>+WEEKDAY(ExportsELAP[[#This Row],[Date Prevailing]],1)</f>
        <v>7</v>
      </c>
      <c r="G4538" s="165">
        <f>+COUNTIFS(ECR_Hours!$K$6:$K$7,ExportsELAP[[#This Row],[Date Prevailing]])</f>
        <v>0</v>
      </c>
      <c r="H4538" s="165">
        <f t="shared" si="283"/>
        <v>7</v>
      </c>
      <c r="I4538" s="166">
        <f>+Exports!G4541</f>
        <v>22.3598</v>
      </c>
      <c r="J4538" s="166">
        <f>+'ELAP_IPCO-APND'!D4541</f>
        <v>54.44538</v>
      </c>
      <c r="K4538" s="166">
        <f>+(ExportsELAP[[#This Row],[Exports kWh - MPT]]/1000)*ExportsELAP[[#This Row],[EIM Price]]</f>
        <v>1.2173878077239999</v>
      </c>
      <c r="L4538" s="167" t="str">
        <f>+INDEX(ECR_Hours!$I$12:$I$15,MATCH(ExportsELAP[[#This Row],[Date Prevailing]],ECR_Hours!$H$12:$H$15,1))</f>
        <v>S</v>
      </c>
      <c r="M4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39" spans="1:13" x14ac:dyDescent="0.25">
      <c r="A4539" s="164">
        <f>+Exports!A4542</f>
        <v>44751</v>
      </c>
      <c r="B4539" s="165">
        <f t="shared" si="280"/>
        <v>2022</v>
      </c>
      <c r="C4539" s="165">
        <f t="shared" si="281"/>
        <v>7</v>
      </c>
      <c r="D4539" s="165">
        <f t="shared" si="282"/>
        <v>9</v>
      </c>
      <c r="E4539" s="165">
        <f>+Exports!B4542</f>
        <v>2</v>
      </c>
      <c r="F4539" s="165">
        <f>+WEEKDAY(ExportsELAP[[#This Row],[Date Prevailing]],1)</f>
        <v>7</v>
      </c>
      <c r="G4539" s="165">
        <f>+COUNTIFS(ECR_Hours!$K$6:$K$7,ExportsELAP[[#This Row],[Date Prevailing]])</f>
        <v>0</v>
      </c>
      <c r="H4539" s="165">
        <f t="shared" si="283"/>
        <v>7</v>
      </c>
      <c r="I4539" s="166">
        <f>+Exports!G4542</f>
        <v>20.926200000000001</v>
      </c>
      <c r="J4539" s="166">
        <f>+'ELAP_IPCO-APND'!D4542</f>
        <v>35.791409999999999</v>
      </c>
      <c r="K4539" s="166">
        <f>+(ExportsELAP[[#This Row],[Exports kWh - MPT]]/1000)*ExportsELAP[[#This Row],[EIM Price]]</f>
        <v>0.7489782039420001</v>
      </c>
      <c r="L4539" s="167" t="str">
        <f>+INDEX(ECR_Hours!$I$12:$I$15,MATCH(ExportsELAP[[#This Row],[Date Prevailing]],ECR_Hours!$H$12:$H$15,1))</f>
        <v>S</v>
      </c>
      <c r="M4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0" spans="1:13" x14ac:dyDescent="0.25">
      <c r="A4540" s="164">
        <f>+Exports!A4543</f>
        <v>44751</v>
      </c>
      <c r="B4540" s="165">
        <f t="shared" si="280"/>
        <v>2022</v>
      </c>
      <c r="C4540" s="165">
        <f t="shared" si="281"/>
        <v>7</v>
      </c>
      <c r="D4540" s="165">
        <f t="shared" si="282"/>
        <v>9</v>
      </c>
      <c r="E4540" s="165">
        <f>+Exports!B4543</f>
        <v>3</v>
      </c>
      <c r="F4540" s="165">
        <f>+WEEKDAY(ExportsELAP[[#This Row],[Date Prevailing]],1)</f>
        <v>7</v>
      </c>
      <c r="G4540" s="165">
        <f>+COUNTIFS(ECR_Hours!$K$6:$K$7,ExportsELAP[[#This Row],[Date Prevailing]])</f>
        <v>0</v>
      </c>
      <c r="H4540" s="165">
        <f t="shared" si="283"/>
        <v>7</v>
      </c>
      <c r="I4540" s="166">
        <f>+Exports!G4543</f>
        <v>21.798700000000004</v>
      </c>
      <c r="J4540" s="166">
        <f>+'ELAP_IPCO-APND'!D4543</f>
        <v>27.227889999999999</v>
      </c>
      <c r="K4540" s="166">
        <f>+(ExportsELAP[[#This Row],[Exports kWh - MPT]]/1000)*ExportsELAP[[#This Row],[EIM Price]]</f>
        <v>0.59353260574300004</v>
      </c>
      <c r="L4540" s="167" t="str">
        <f>+INDEX(ECR_Hours!$I$12:$I$15,MATCH(ExportsELAP[[#This Row],[Date Prevailing]],ECR_Hours!$H$12:$H$15,1))</f>
        <v>S</v>
      </c>
      <c r="M4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1" spans="1:13" x14ac:dyDescent="0.25">
      <c r="A4541" s="164">
        <f>+Exports!A4544</f>
        <v>44751</v>
      </c>
      <c r="B4541" s="165">
        <f t="shared" si="280"/>
        <v>2022</v>
      </c>
      <c r="C4541" s="165">
        <f t="shared" si="281"/>
        <v>7</v>
      </c>
      <c r="D4541" s="165">
        <f t="shared" si="282"/>
        <v>9</v>
      </c>
      <c r="E4541" s="165">
        <f>+Exports!B4544</f>
        <v>4</v>
      </c>
      <c r="F4541" s="165">
        <f>+WEEKDAY(ExportsELAP[[#This Row],[Date Prevailing]],1)</f>
        <v>7</v>
      </c>
      <c r="G4541" s="165">
        <f>+COUNTIFS(ECR_Hours!$K$6:$K$7,ExportsELAP[[#This Row],[Date Prevailing]])</f>
        <v>0</v>
      </c>
      <c r="H4541" s="165">
        <f t="shared" si="283"/>
        <v>7</v>
      </c>
      <c r="I4541" s="166">
        <f>+Exports!G4544</f>
        <v>40.922000000000004</v>
      </c>
      <c r="J4541" s="166">
        <f>+'ELAP_IPCO-APND'!D4544</f>
        <v>20.320419999999999</v>
      </c>
      <c r="K4541" s="166">
        <f>+(ExportsELAP[[#This Row],[Exports kWh - MPT]]/1000)*ExportsELAP[[#This Row],[EIM Price]]</f>
        <v>0.83155222724000011</v>
      </c>
      <c r="L4541" s="167" t="str">
        <f>+INDEX(ECR_Hours!$I$12:$I$15,MATCH(ExportsELAP[[#This Row],[Date Prevailing]],ECR_Hours!$H$12:$H$15,1))</f>
        <v>S</v>
      </c>
      <c r="M4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2" spans="1:13" x14ac:dyDescent="0.25">
      <c r="A4542" s="164">
        <f>+Exports!A4545</f>
        <v>44751</v>
      </c>
      <c r="B4542" s="165">
        <f t="shared" si="280"/>
        <v>2022</v>
      </c>
      <c r="C4542" s="165">
        <f t="shared" si="281"/>
        <v>7</v>
      </c>
      <c r="D4542" s="165">
        <f t="shared" si="282"/>
        <v>9</v>
      </c>
      <c r="E4542" s="165">
        <f>+Exports!B4545</f>
        <v>5</v>
      </c>
      <c r="F4542" s="165">
        <f>+WEEKDAY(ExportsELAP[[#This Row],[Date Prevailing]],1)</f>
        <v>7</v>
      </c>
      <c r="G4542" s="165">
        <f>+COUNTIFS(ECR_Hours!$K$6:$K$7,ExportsELAP[[#This Row],[Date Prevailing]])</f>
        <v>0</v>
      </c>
      <c r="H4542" s="165">
        <f t="shared" si="283"/>
        <v>7</v>
      </c>
      <c r="I4542" s="166">
        <f>+Exports!G4545</f>
        <v>40.447600000000001</v>
      </c>
      <c r="J4542" s="166">
        <f>+'ELAP_IPCO-APND'!D4545</f>
        <v>20.401029999999999</v>
      </c>
      <c r="K4542" s="166">
        <f>+(ExportsELAP[[#This Row],[Exports kWh - MPT]]/1000)*ExportsELAP[[#This Row],[EIM Price]]</f>
        <v>0.825172701028</v>
      </c>
      <c r="L4542" s="167" t="str">
        <f>+INDEX(ECR_Hours!$I$12:$I$15,MATCH(ExportsELAP[[#This Row],[Date Prevailing]],ECR_Hours!$H$12:$H$15,1))</f>
        <v>S</v>
      </c>
      <c r="M4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3" spans="1:13" x14ac:dyDescent="0.25">
      <c r="A4543" s="164">
        <f>+Exports!A4546</f>
        <v>44751</v>
      </c>
      <c r="B4543" s="165">
        <f t="shared" si="280"/>
        <v>2022</v>
      </c>
      <c r="C4543" s="165">
        <f t="shared" si="281"/>
        <v>7</v>
      </c>
      <c r="D4543" s="165">
        <f t="shared" si="282"/>
        <v>9</v>
      </c>
      <c r="E4543" s="165">
        <f>+Exports!B4546</f>
        <v>6</v>
      </c>
      <c r="F4543" s="165">
        <f>+WEEKDAY(ExportsELAP[[#This Row],[Date Prevailing]],1)</f>
        <v>7</v>
      </c>
      <c r="G4543" s="165">
        <f>+COUNTIFS(ECR_Hours!$K$6:$K$7,ExportsELAP[[#This Row],[Date Prevailing]])</f>
        <v>0</v>
      </c>
      <c r="H4543" s="165">
        <f t="shared" si="283"/>
        <v>7</v>
      </c>
      <c r="I4543" s="166">
        <f>+Exports!G4546</f>
        <v>43.205999999999896</v>
      </c>
      <c r="J4543" s="166">
        <f>+'ELAP_IPCO-APND'!D4546</f>
        <v>18.57255</v>
      </c>
      <c r="K4543" s="166">
        <f>+(ExportsELAP[[#This Row],[Exports kWh - MPT]]/1000)*ExportsELAP[[#This Row],[EIM Price]]</f>
        <v>0.80244559529999804</v>
      </c>
      <c r="L4543" s="167" t="str">
        <f>+INDEX(ECR_Hours!$I$12:$I$15,MATCH(ExportsELAP[[#This Row],[Date Prevailing]],ECR_Hours!$H$12:$H$15,1))</f>
        <v>S</v>
      </c>
      <c r="M4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4" spans="1:13" x14ac:dyDescent="0.25">
      <c r="A4544" s="164">
        <f>+Exports!A4547</f>
        <v>44751</v>
      </c>
      <c r="B4544" s="165">
        <f t="shared" si="280"/>
        <v>2022</v>
      </c>
      <c r="C4544" s="165">
        <f t="shared" si="281"/>
        <v>7</v>
      </c>
      <c r="D4544" s="165">
        <f t="shared" si="282"/>
        <v>9</v>
      </c>
      <c r="E4544" s="165">
        <f>+Exports!B4547</f>
        <v>7</v>
      </c>
      <c r="F4544" s="165">
        <f>+WEEKDAY(ExportsELAP[[#This Row],[Date Prevailing]],1)</f>
        <v>7</v>
      </c>
      <c r="G4544" s="165">
        <f>+COUNTIFS(ECR_Hours!$K$6:$K$7,ExportsELAP[[#This Row],[Date Prevailing]])</f>
        <v>0</v>
      </c>
      <c r="H4544" s="165">
        <f t="shared" si="283"/>
        <v>7</v>
      </c>
      <c r="I4544" s="166">
        <f>+Exports!G4547</f>
        <v>702.21169999999995</v>
      </c>
      <c r="J4544" s="166">
        <f>+'ELAP_IPCO-APND'!D4547</f>
        <v>52.059260000000002</v>
      </c>
      <c r="K4544" s="166">
        <f>+(ExportsELAP[[#This Row],[Exports kWh - MPT]]/1000)*ExportsELAP[[#This Row],[EIM Price]]</f>
        <v>36.556621465341998</v>
      </c>
      <c r="L4544" s="167" t="str">
        <f>+INDEX(ECR_Hours!$I$12:$I$15,MATCH(ExportsELAP[[#This Row],[Date Prevailing]],ECR_Hours!$H$12:$H$15,1))</f>
        <v>S</v>
      </c>
      <c r="M4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5" spans="1:13" x14ac:dyDescent="0.25">
      <c r="A4545" s="164">
        <f>+Exports!A4548</f>
        <v>44751</v>
      </c>
      <c r="B4545" s="165">
        <f t="shared" si="280"/>
        <v>2022</v>
      </c>
      <c r="C4545" s="165">
        <f t="shared" si="281"/>
        <v>7</v>
      </c>
      <c r="D4545" s="165">
        <f t="shared" si="282"/>
        <v>9</v>
      </c>
      <c r="E4545" s="165">
        <f>+Exports!B4548</f>
        <v>8</v>
      </c>
      <c r="F4545" s="165">
        <f>+WEEKDAY(ExportsELAP[[#This Row],[Date Prevailing]],1)</f>
        <v>7</v>
      </c>
      <c r="G4545" s="165">
        <f>+COUNTIFS(ECR_Hours!$K$6:$K$7,ExportsELAP[[#This Row],[Date Prevailing]])</f>
        <v>0</v>
      </c>
      <c r="H4545" s="165">
        <f t="shared" si="283"/>
        <v>7</v>
      </c>
      <c r="I4545" s="166">
        <f>+Exports!G4548</f>
        <v>4264.7519000000002</v>
      </c>
      <c r="J4545" s="166">
        <f>+'ELAP_IPCO-APND'!D4548</f>
        <v>41.879390000000001</v>
      </c>
      <c r="K4545" s="166">
        <f>+(ExportsELAP[[#This Row],[Exports kWh - MPT]]/1000)*ExportsELAP[[#This Row],[EIM Price]]</f>
        <v>178.605208073341</v>
      </c>
      <c r="L4545" s="167" t="str">
        <f>+INDEX(ECR_Hours!$I$12:$I$15,MATCH(ExportsELAP[[#This Row],[Date Prevailing]],ECR_Hours!$H$12:$H$15,1))</f>
        <v>S</v>
      </c>
      <c r="M4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6" spans="1:13" x14ac:dyDescent="0.25">
      <c r="A4546" s="164">
        <f>+Exports!A4549</f>
        <v>44751</v>
      </c>
      <c r="B4546" s="165">
        <f t="shared" ref="B4546:B4609" si="284">+YEAR(A4546)</f>
        <v>2022</v>
      </c>
      <c r="C4546" s="165">
        <f t="shared" ref="C4546:C4609" si="285">+MONTH(A4546)</f>
        <v>7</v>
      </c>
      <c r="D4546" s="165">
        <f t="shared" ref="D4546:D4609" si="286">+DAY(A4546)</f>
        <v>9</v>
      </c>
      <c r="E4546" s="165">
        <f>+Exports!B4549</f>
        <v>9</v>
      </c>
      <c r="F4546" s="165">
        <f>+WEEKDAY(ExportsELAP[[#This Row],[Date Prevailing]],1)</f>
        <v>7</v>
      </c>
      <c r="G4546" s="165">
        <f>+COUNTIFS(ECR_Hours!$K$6:$K$7,ExportsELAP[[#This Row],[Date Prevailing]])</f>
        <v>0</v>
      </c>
      <c r="H4546" s="165">
        <f t="shared" ref="H4546:H4609" si="287">+IF(G4546=1,0,F4546)</f>
        <v>7</v>
      </c>
      <c r="I4546" s="166">
        <f>+Exports!G4549</f>
        <v>10923.0959</v>
      </c>
      <c r="J4546" s="166">
        <f>+'ELAP_IPCO-APND'!D4549</f>
        <v>33.586030000000001</v>
      </c>
      <c r="K4546" s="166">
        <f>+(ExportsELAP[[#This Row],[Exports kWh - MPT]]/1000)*ExportsELAP[[#This Row],[EIM Price]]</f>
        <v>366.86342659027702</v>
      </c>
      <c r="L4546" s="167" t="str">
        <f>+INDEX(ECR_Hours!$I$12:$I$15,MATCH(ExportsELAP[[#This Row],[Date Prevailing]],ECR_Hours!$H$12:$H$15,1))</f>
        <v>S</v>
      </c>
      <c r="M4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7" spans="1:13" x14ac:dyDescent="0.25">
      <c r="A4547" s="164">
        <f>+Exports!A4550</f>
        <v>44751</v>
      </c>
      <c r="B4547" s="165">
        <f t="shared" si="284"/>
        <v>2022</v>
      </c>
      <c r="C4547" s="165">
        <f t="shared" si="285"/>
        <v>7</v>
      </c>
      <c r="D4547" s="165">
        <f t="shared" si="286"/>
        <v>9</v>
      </c>
      <c r="E4547" s="165">
        <f>+Exports!B4550</f>
        <v>10</v>
      </c>
      <c r="F4547" s="165">
        <f>+WEEKDAY(ExportsELAP[[#This Row],[Date Prevailing]],1)</f>
        <v>7</v>
      </c>
      <c r="G4547" s="165">
        <f>+COUNTIFS(ECR_Hours!$K$6:$K$7,ExportsELAP[[#This Row],[Date Prevailing]])</f>
        <v>0</v>
      </c>
      <c r="H4547" s="165">
        <f t="shared" si="287"/>
        <v>7</v>
      </c>
      <c r="I4547" s="166">
        <f>+Exports!G4550</f>
        <v>20566.824700000001</v>
      </c>
      <c r="J4547" s="166">
        <f>+'ELAP_IPCO-APND'!D4550</f>
        <v>28.849540000000001</v>
      </c>
      <c r="K4547" s="166">
        <f>+(ExportsELAP[[#This Row],[Exports kWh - MPT]]/1000)*ExportsELAP[[#This Row],[EIM Price]]</f>
        <v>593.34343185563807</v>
      </c>
      <c r="L4547" s="167" t="str">
        <f>+INDEX(ECR_Hours!$I$12:$I$15,MATCH(ExportsELAP[[#This Row],[Date Prevailing]],ECR_Hours!$H$12:$H$15,1))</f>
        <v>S</v>
      </c>
      <c r="M4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8" spans="1:13" x14ac:dyDescent="0.25">
      <c r="A4548" s="164">
        <f>+Exports!A4551</f>
        <v>44751</v>
      </c>
      <c r="B4548" s="165">
        <f t="shared" si="284"/>
        <v>2022</v>
      </c>
      <c r="C4548" s="165">
        <f t="shared" si="285"/>
        <v>7</v>
      </c>
      <c r="D4548" s="165">
        <f t="shared" si="286"/>
        <v>9</v>
      </c>
      <c r="E4548" s="165">
        <f>+Exports!B4551</f>
        <v>11</v>
      </c>
      <c r="F4548" s="165">
        <f>+WEEKDAY(ExportsELAP[[#This Row],[Date Prevailing]],1)</f>
        <v>7</v>
      </c>
      <c r="G4548" s="165">
        <f>+COUNTIFS(ECR_Hours!$K$6:$K$7,ExportsELAP[[#This Row],[Date Prevailing]])</f>
        <v>0</v>
      </c>
      <c r="H4548" s="165">
        <f t="shared" si="287"/>
        <v>7</v>
      </c>
      <c r="I4548" s="166">
        <f>+Exports!G4551</f>
        <v>29446.433400000002</v>
      </c>
      <c r="J4548" s="166">
        <f>+'ELAP_IPCO-APND'!D4551</f>
        <v>38.558500000000002</v>
      </c>
      <c r="K4548" s="166">
        <f>+(ExportsELAP[[#This Row],[Exports kWh - MPT]]/1000)*ExportsELAP[[#This Row],[EIM Price]]</f>
        <v>1135.4103022539</v>
      </c>
      <c r="L4548" s="167" t="str">
        <f>+INDEX(ECR_Hours!$I$12:$I$15,MATCH(ExportsELAP[[#This Row],[Date Prevailing]],ECR_Hours!$H$12:$H$15,1))</f>
        <v>S</v>
      </c>
      <c r="M4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49" spans="1:13" x14ac:dyDescent="0.25">
      <c r="A4549" s="164">
        <f>+Exports!A4552</f>
        <v>44751</v>
      </c>
      <c r="B4549" s="165">
        <f t="shared" si="284"/>
        <v>2022</v>
      </c>
      <c r="C4549" s="165">
        <f t="shared" si="285"/>
        <v>7</v>
      </c>
      <c r="D4549" s="165">
        <f t="shared" si="286"/>
        <v>9</v>
      </c>
      <c r="E4549" s="165">
        <f>+Exports!B4552</f>
        <v>12</v>
      </c>
      <c r="F4549" s="165">
        <f>+WEEKDAY(ExportsELAP[[#This Row],[Date Prevailing]],1)</f>
        <v>7</v>
      </c>
      <c r="G4549" s="165">
        <f>+COUNTIFS(ECR_Hours!$K$6:$K$7,ExportsELAP[[#This Row],[Date Prevailing]])</f>
        <v>0</v>
      </c>
      <c r="H4549" s="165">
        <f t="shared" si="287"/>
        <v>7</v>
      </c>
      <c r="I4549" s="166">
        <f>+Exports!G4552</f>
        <v>35200.3747</v>
      </c>
      <c r="J4549" s="166">
        <f>+'ELAP_IPCO-APND'!D4552</f>
        <v>38.332360000000001</v>
      </c>
      <c r="K4549" s="166">
        <f>+(ExportsELAP[[#This Row],[Exports kWh - MPT]]/1000)*ExportsELAP[[#This Row],[EIM Price]]</f>
        <v>1349.3134351352919</v>
      </c>
      <c r="L4549" s="167" t="str">
        <f>+INDEX(ECR_Hours!$I$12:$I$15,MATCH(ExportsELAP[[#This Row],[Date Prevailing]],ECR_Hours!$H$12:$H$15,1))</f>
        <v>S</v>
      </c>
      <c r="M4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0" spans="1:13" x14ac:dyDescent="0.25">
      <c r="A4550" s="164">
        <f>+Exports!A4553</f>
        <v>44751</v>
      </c>
      <c r="B4550" s="165">
        <f t="shared" si="284"/>
        <v>2022</v>
      </c>
      <c r="C4550" s="165">
        <f t="shared" si="285"/>
        <v>7</v>
      </c>
      <c r="D4550" s="165">
        <f t="shared" si="286"/>
        <v>9</v>
      </c>
      <c r="E4550" s="165">
        <f>+Exports!B4553</f>
        <v>13</v>
      </c>
      <c r="F4550" s="165">
        <f>+WEEKDAY(ExportsELAP[[#This Row],[Date Prevailing]],1)</f>
        <v>7</v>
      </c>
      <c r="G4550" s="165">
        <f>+COUNTIFS(ECR_Hours!$K$6:$K$7,ExportsELAP[[#This Row],[Date Prevailing]])</f>
        <v>0</v>
      </c>
      <c r="H4550" s="165">
        <f t="shared" si="287"/>
        <v>7</v>
      </c>
      <c r="I4550" s="166">
        <f>+Exports!G4553</f>
        <v>37675.681899999996</v>
      </c>
      <c r="J4550" s="166">
        <f>+'ELAP_IPCO-APND'!D4553</f>
        <v>42.18215</v>
      </c>
      <c r="K4550" s="166">
        <f>+(ExportsELAP[[#This Row],[Exports kWh - MPT]]/1000)*ExportsELAP[[#This Row],[EIM Price]]</f>
        <v>1589.2412652580847</v>
      </c>
      <c r="L4550" s="167" t="str">
        <f>+INDEX(ECR_Hours!$I$12:$I$15,MATCH(ExportsELAP[[#This Row],[Date Prevailing]],ECR_Hours!$H$12:$H$15,1))</f>
        <v>S</v>
      </c>
      <c r="M4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1" spans="1:13" x14ac:dyDescent="0.25">
      <c r="A4551" s="164">
        <f>+Exports!A4554</f>
        <v>44751</v>
      </c>
      <c r="B4551" s="165">
        <f t="shared" si="284"/>
        <v>2022</v>
      </c>
      <c r="C4551" s="165">
        <f t="shared" si="285"/>
        <v>7</v>
      </c>
      <c r="D4551" s="165">
        <f t="shared" si="286"/>
        <v>9</v>
      </c>
      <c r="E4551" s="165">
        <f>+Exports!B4554</f>
        <v>14</v>
      </c>
      <c r="F4551" s="165">
        <f>+WEEKDAY(ExportsELAP[[#This Row],[Date Prevailing]],1)</f>
        <v>7</v>
      </c>
      <c r="G4551" s="165">
        <f>+COUNTIFS(ECR_Hours!$K$6:$K$7,ExportsELAP[[#This Row],[Date Prevailing]])</f>
        <v>0</v>
      </c>
      <c r="H4551" s="165">
        <f t="shared" si="287"/>
        <v>7</v>
      </c>
      <c r="I4551" s="166">
        <f>+Exports!G4554</f>
        <v>36421.080799999996</v>
      </c>
      <c r="J4551" s="166">
        <f>+'ELAP_IPCO-APND'!D4554</f>
        <v>46.217300000000002</v>
      </c>
      <c r="K4551" s="166">
        <f>+(ExportsELAP[[#This Row],[Exports kWh - MPT]]/1000)*ExportsELAP[[#This Row],[EIM Price]]</f>
        <v>1683.28401765784</v>
      </c>
      <c r="L4551" s="167" t="str">
        <f>+INDEX(ECR_Hours!$I$12:$I$15,MATCH(ExportsELAP[[#This Row],[Date Prevailing]],ECR_Hours!$H$12:$H$15,1))</f>
        <v>S</v>
      </c>
      <c r="M4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2" spans="1:13" x14ac:dyDescent="0.25">
      <c r="A4552" s="164">
        <f>+Exports!A4555</f>
        <v>44751</v>
      </c>
      <c r="B4552" s="165">
        <f t="shared" si="284"/>
        <v>2022</v>
      </c>
      <c r="C4552" s="165">
        <f t="shared" si="285"/>
        <v>7</v>
      </c>
      <c r="D4552" s="165">
        <f t="shared" si="286"/>
        <v>9</v>
      </c>
      <c r="E4552" s="165">
        <f>+Exports!B4555</f>
        <v>15</v>
      </c>
      <c r="F4552" s="165">
        <f>+WEEKDAY(ExportsELAP[[#This Row],[Date Prevailing]],1)</f>
        <v>7</v>
      </c>
      <c r="G4552" s="165">
        <f>+COUNTIFS(ECR_Hours!$K$6:$K$7,ExportsELAP[[#This Row],[Date Prevailing]])</f>
        <v>0</v>
      </c>
      <c r="H4552" s="165">
        <f t="shared" si="287"/>
        <v>7</v>
      </c>
      <c r="I4552" s="166">
        <f>+Exports!G4555</f>
        <v>35519.608</v>
      </c>
      <c r="J4552" s="166">
        <f>+'ELAP_IPCO-APND'!D4555</f>
        <v>44.55836</v>
      </c>
      <c r="K4552" s="166">
        <f>+(ExportsELAP[[#This Row],[Exports kWh - MPT]]/1000)*ExportsELAP[[#This Row],[EIM Price]]</f>
        <v>1582.69548032288</v>
      </c>
      <c r="L4552" s="167" t="str">
        <f>+INDEX(ECR_Hours!$I$12:$I$15,MATCH(ExportsELAP[[#This Row],[Date Prevailing]],ECR_Hours!$H$12:$H$15,1))</f>
        <v>S</v>
      </c>
      <c r="M4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53" spans="1:13" x14ac:dyDescent="0.25">
      <c r="A4553" s="164">
        <f>+Exports!A4556</f>
        <v>44751</v>
      </c>
      <c r="B4553" s="165">
        <f t="shared" si="284"/>
        <v>2022</v>
      </c>
      <c r="C4553" s="165">
        <f t="shared" si="285"/>
        <v>7</v>
      </c>
      <c r="D4553" s="165">
        <f t="shared" si="286"/>
        <v>9</v>
      </c>
      <c r="E4553" s="165">
        <f>+Exports!B4556</f>
        <v>16</v>
      </c>
      <c r="F4553" s="165">
        <f>+WEEKDAY(ExportsELAP[[#This Row],[Date Prevailing]],1)</f>
        <v>7</v>
      </c>
      <c r="G4553" s="165">
        <f>+COUNTIFS(ECR_Hours!$K$6:$K$7,ExportsELAP[[#This Row],[Date Prevailing]])</f>
        <v>0</v>
      </c>
      <c r="H4553" s="165">
        <f t="shared" si="287"/>
        <v>7</v>
      </c>
      <c r="I4553" s="166">
        <f>+Exports!G4556</f>
        <v>30483.515200000002</v>
      </c>
      <c r="J4553" s="166">
        <f>+'ELAP_IPCO-APND'!D4556</f>
        <v>51.313020000000002</v>
      </c>
      <c r="K4553" s="166">
        <f>+(ExportsELAP[[#This Row],[Exports kWh - MPT]]/1000)*ExportsELAP[[#This Row],[EIM Price]]</f>
        <v>1564.2012251279043</v>
      </c>
      <c r="L4553" s="167" t="str">
        <f>+INDEX(ECR_Hours!$I$12:$I$15,MATCH(ExportsELAP[[#This Row],[Date Prevailing]],ECR_Hours!$H$12:$H$15,1))</f>
        <v>S</v>
      </c>
      <c r="M4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4" spans="1:13" x14ac:dyDescent="0.25">
      <c r="A4554" s="164">
        <f>+Exports!A4557</f>
        <v>44751</v>
      </c>
      <c r="B4554" s="165">
        <f t="shared" si="284"/>
        <v>2022</v>
      </c>
      <c r="C4554" s="165">
        <f t="shared" si="285"/>
        <v>7</v>
      </c>
      <c r="D4554" s="165">
        <f t="shared" si="286"/>
        <v>9</v>
      </c>
      <c r="E4554" s="165">
        <f>+Exports!B4557</f>
        <v>17</v>
      </c>
      <c r="F4554" s="165">
        <f>+WEEKDAY(ExportsELAP[[#This Row],[Date Prevailing]],1)</f>
        <v>7</v>
      </c>
      <c r="G4554" s="165">
        <f>+COUNTIFS(ECR_Hours!$K$6:$K$7,ExportsELAP[[#This Row],[Date Prevailing]])</f>
        <v>0</v>
      </c>
      <c r="H4554" s="165">
        <f t="shared" si="287"/>
        <v>7</v>
      </c>
      <c r="I4554" s="166">
        <f>+Exports!G4557</f>
        <v>22988.583199999997</v>
      </c>
      <c r="J4554" s="166">
        <f>+'ELAP_IPCO-APND'!D4557</f>
        <v>56.95787</v>
      </c>
      <c r="K4554" s="166">
        <f>+(ExportsELAP[[#This Row],[Exports kWh - MPT]]/1000)*ExportsELAP[[#This Row],[EIM Price]]</f>
        <v>1309.3807333897839</v>
      </c>
      <c r="L4554" s="167" t="str">
        <f>+INDEX(ECR_Hours!$I$12:$I$15,MATCH(ExportsELAP[[#This Row],[Date Prevailing]],ECR_Hours!$H$12:$H$15,1))</f>
        <v>S</v>
      </c>
      <c r="M4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5" spans="1:13" x14ac:dyDescent="0.25">
      <c r="A4555" s="164">
        <f>+Exports!A4558</f>
        <v>44751</v>
      </c>
      <c r="B4555" s="165">
        <f t="shared" si="284"/>
        <v>2022</v>
      </c>
      <c r="C4555" s="165">
        <f t="shared" si="285"/>
        <v>7</v>
      </c>
      <c r="D4555" s="165">
        <f t="shared" si="286"/>
        <v>9</v>
      </c>
      <c r="E4555" s="165">
        <f>+Exports!B4558</f>
        <v>18</v>
      </c>
      <c r="F4555" s="165">
        <f>+WEEKDAY(ExportsELAP[[#This Row],[Date Prevailing]],1)</f>
        <v>7</v>
      </c>
      <c r="G4555" s="165">
        <f>+COUNTIFS(ECR_Hours!$K$6:$K$7,ExportsELAP[[#This Row],[Date Prevailing]])</f>
        <v>0</v>
      </c>
      <c r="H4555" s="165">
        <f t="shared" si="287"/>
        <v>7</v>
      </c>
      <c r="I4555" s="166">
        <f>+Exports!G4558</f>
        <v>16529.300999999999</v>
      </c>
      <c r="J4555" s="166">
        <f>+'ELAP_IPCO-APND'!D4558</f>
        <v>54.878810000000001</v>
      </c>
      <c r="K4555" s="166">
        <f>+(ExportsELAP[[#This Row],[Exports kWh - MPT]]/1000)*ExportsELAP[[#This Row],[EIM Price]]</f>
        <v>907.10836901181005</v>
      </c>
      <c r="L4555" s="167" t="str">
        <f>+INDEX(ECR_Hours!$I$12:$I$15,MATCH(ExportsELAP[[#This Row],[Date Prevailing]],ECR_Hours!$H$12:$H$15,1))</f>
        <v>S</v>
      </c>
      <c r="M4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6" spans="1:13" x14ac:dyDescent="0.25">
      <c r="A4556" s="164">
        <f>+Exports!A4559</f>
        <v>44751</v>
      </c>
      <c r="B4556" s="165">
        <f t="shared" si="284"/>
        <v>2022</v>
      </c>
      <c r="C4556" s="165">
        <f t="shared" si="285"/>
        <v>7</v>
      </c>
      <c r="D4556" s="165">
        <f t="shared" si="286"/>
        <v>9</v>
      </c>
      <c r="E4556" s="165">
        <f>+Exports!B4559</f>
        <v>19</v>
      </c>
      <c r="F4556" s="165">
        <f>+WEEKDAY(ExportsELAP[[#This Row],[Date Prevailing]],1)</f>
        <v>7</v>
      </c>
      <c r="G4556" s="165">
        <f>+COUNTIFS(ECR_Hours!$K$6:$K$7,ExportsELAP[[#This Row],[Date Prevailing]])</f>
        <v>0</v>
      </c>
      <c r="H4556" s="165">
        <f t="shared" si="287"/>
        <v>7</v>
      </c>
      <c r="I4556" s="166">
        <f>+Exports!G4559</f>
        <v>10190.933699999998</v>
      </c>
      <c r="J4556" s="166">
        <f>+'ELAP_IPCO-APND'!D4559</f>
        <v>51.12921</v>
      </c>
      <c r="K4556" s="166">
        <f>+(ExportsELAP[[#This Row],[Exports kWh - MPT]]/1000)*ExportsELAP[[#This Row],[EIM Price]]</f>
        <v>521.05438924337693</v>
      </c>
      <c r="L4556" s="167" t="str">
        <f>+INDEX(ECR_Hours!$I$12:$I$15,MATCH(ExportsELAP[[#This Row],[Date Prevailing]],ECR_Hours!$H$12:$H$15,1))</f>
        <v>S</v>
      </c>
      <c r="M4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7" spans="1:13" x14ac:dyDescent="0.25">
      <c r="A4557" s="164">
        <f>+Exports!A4560</f>
        <v>44751</v>
      </c>
      <c r="B4557" s="165">
        <f t="shared" si="284"/>
        <v>2022</v>
      </c>
      <c r="C4557" s="165">
        <f t="shared" si="285"/>
        <v>7</v>
      </c>
      <c r="D4557" s="165">
        <f t="shared" si="286"/>
        <v>9</v>
      </c>
      <c r="E4557" s="165">
        <f>+Exports!B4560</f>
        <v>20</v>
      </c>
      <c r="F4557" s="165">
        <f>+WEEKDAY(ExportsELAP[[#This Row],[Date Prevailing]],1)</f>
        <v>7</v>
      </c>
      <c r="G4557" s="165">
        <f>+COUNTIFS(ECR_Hours!$K$6:$K$7,ExportsELAP[[#This Row],[Date Prevailing]])</f>
        <v>0</v>
      </c>
      <c r="H4557" s="165">
        <f t="shared" si="287"/>
        <v>7</v>
      </c>
      <c r="I4557" s="166">
        <f>+Exports!G4560</f>
        <v>5202.4840000000004</v>
      </c>
      <c r="J4557" s="166">
        <f>+'ELAP_IPCO-APND'!D4560</f>
        <v>74.190089999999998</v>
      </c>
      <c r="K4557" s="166">
        <f>+(ExportsELAP[[#This Row],[Exports kWh - MPT]]/1000)*ExportsELAP[[#This Row],[EIM Price]]</f>
        <v>385.97275618356002</v>
      </c>
      <c r="L4557" s="167" t="str">
        <f>+INDEX(ECR_Hours!$I$12:$I$15,MATCH(ExportsELAP[[#This Row],[Date Prevailing]],ECR_Hours!$H$12:$H$15,1))</f>
        <v>S</v>
      </c>
      <c r="M4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8" spans="1:13" x14ac:dyDescent="0.25">
      <c r="A4558" s="164">
        <f>+Exports!A4561</f>
        <v>44751</v>
      </c>
      <c r="B4558" s="165">
        <f t="shared" si="284"/>
        <v>2022</v>
      </c>
      <c r="C4558" s="165">
        <f t="shared" si="285"/>
        <v>7</v>
      </c>
      <c r="D4558" s="165">
        <f t="shared" si="286"/>
        <v>9</v>
      </c>
      <c r="E4558" s="165">
        <f>+Exports!B4561</f>
        <v>21</v>
      </c>
      <c r="F4558" s="165">
        <f>+WEEKDAY(ExportsELAP[[#This Row],[Date Prevailing]],1)</f>
        <v>7</v>
      </c>
      <c r="G4558" s="165">
        <f>+COUNTIFS(ECR_Hours!$K$6:$K$7,ExportsELAP[[#This Row],[Date Prevailing]])</f>
        <v>0</v>
      </c>
      <c r="H4558" s="165">
        <f t="shared" si="287"/>
        <v>7</v>
      </c>
      <c r="I4558" s="166">
        <f>+Exports!G4561</f>
        <v>1741.3497000000002</v>
      </c>
      <c r="J4558" s="166">
        <f>+'ELAP_IPCO-APND'!D4561</f>
        <v>191.35570000000001</v>
      </c>
      <c r="K4558" s="166">
        <f>+(ExportsELAP[[#This Row],[Exports kWh - MPT]]/1000)*ExportsELAP[[#This Row],[EIM Price]]</f>
        <v>333.21719078829005</v>
      </c>
      <c r="L4558" s="167" t="str">
        <f>+INDEX(ECR_Hours!$I$12:$I$15,MATCH(ExportsELAP[[#This Row],[Date Prevailing]],ECR_Hours!$H$12:$H$15,1))</f>
        <v>S</v>
      </c>
      <c r="M4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59" spans="1:13" x14ac:dyDescent="0.25">
      <c r="A4559" s="164">
        <f>+Exports!A4562</f>
        <v>44751</v>
      </c>
      <c r="B4559" s="165">
        <f t="shared" si="284"/>
        <v>2022</v>
      </c>
      <c r="C4559" s="165">
        <f t="shared" si="285"/>
        <v>7</v>
      </c>
      <c r="D4559" s="165">
        <f t="shared" si="286"/>
        <v>9</v>
      </c>
      <c r="E4559" s="165">
        <f>+Exports!B4562</f>
        <v>22</v>
      </c>
      <c r="F4559" s="165">
        <f>+WEEKDAY(ExportsELAP[[#This Row],[Date Prevailing]],1)</f>
        <v>7</v>
      </c>
      <c r="G4559" s="165">
        <f>+COUNTIFS(ECR_Hours!$K$6:$K$7,ExportsELAP[[#This Row],[Date Prevailing]])</f>
        <v>0</v>
      </c>
      <c r="H4559" s="165">
        <f t="shared" si="287"/>
        <v>7</v>
      </c>
      <c r="I4559" s="166">
        <f>+Exports!G4562</f>
        <v>49.187600000000003</v>
      </c>
      <c r="J4559" s="166">
        <f>+'ELAP_IPCO-APND'!D4562</f>
        <v>231.58563000000001</v>
      </c>
      <c r="K4559" s="166">
        <f>+(ExportsELAP[[#This Row],[Exports kWh - MPT]]/1000)*ExportsELAP[[#This Row],[EIM Price]]</f>
        <v>11.391141334188001</v>
      </c>
      <c r="L4559" s="167" t="str">
        <f>+INDEX(ECR_Hours!$I$12:$I$15,MATCH(ExportsELAP[[#This Row],[Date Prevailing]],ECR_Hours!$H$12:$H$15,1))</f>
        <v>S</v>
      </c>
      <c r="M4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60" spans="1:13" x14ac:dyDescent="0.25">
      <c r="A4560" s="164">
        <f>+Exports!A4563</f>
        <v>44751</v>
      </c>
      <c r="B4560" s="165">
        <f t="shared" si="284"/>
        <v>2022</v>
      </c>
      <c r="C4560" s="165">
        <f t="shared" si="285"/>
        <v>7</v>
      </c>
      <c r="D4560" s="165">
        <f t="shared" si="286"/>
        <v>9</v>
      </c>
      <c r="E4560" s="165">
        <f>+Exports!B4563</f>
        <v>23</v>
      </c>
      <c r="F4560" s="165">
        <f>+WEEKDAY(ExportsELAP[[#This Row],[Date Prevailing]],1)</f>
        <v>7</v>
      </c>
      <c r="G4560" s="165">
        <f>+COUNTIFS(ECR_Hours!$K$6:$K$7,ExportsELAP[[#This Row],[Date Prevailing]])</f>
        <v>0</v>
      </c>
      <c r="H4560" s="165">
        <f t="shared" si="287"/>
        <v>7</v>
      </c>
      <c r="I4560" s="166">
        <f>+Exports!G4563</f>
        <v>22.218000000000004</v>
      </c>
      <c r="J4560" s="166">
        <f>+'ELAP_IPCO-APND'!D4563</f>
        <v>58.495539999999998</v>
      </c>
      <c r="K4560" s="166">
        <f>+(ExportsELAP[[#This Row],[Exports kWh - MPT]]/1000)*ExportsELAP[[#This Row],[EIM Price]]</f>
        <v>1.2996539077200002</v>
      </c>
      <c r="L4560" s="167" t="str">
        <f>+INDEX(ECR_Hours!$I$12:$I$15,MATCH(ExportsELAP[[#This Row],[Date Prevailing]],ECR_Hours!$H$12:$H$15,1))</f>
        <v>S</v>
      </c>
      <c r="M4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561" spans="1:13" x14ac:dyDescent="0.25">
      <c r="A4561" s="164">
        <f>+Exports!A4564</f>
        <v>44751</v>
      </c>
      <c r="B4561" s="165">
        <f t="shared" si="284"/>
        <v>2022</v>
      </c>
      <c r="C4561" s="165">
        <f t="shared" si="285"/>
        <v>7</v>
      </c>
      <c r="D4561" s="165">
        <f t="shared" si="286"/>
        <v>9</v>
      </c>
      <c r="E4561" s="165">
        <f>+Exports!B4564</f>
        <v>24</v>
      </c>
      <c r="F4561" s="165">
        <f>+WEEKDAY(ExportsELAP[[#This Row],[Date Prevailing]],1)</f>
        <v>7</v>
      </c>
      <c r="G4561" s="165">
        <f>+COUNTIFS(ECR_Hours!$K$6:$K$7,ExportsELAP[[#This Row],[Date Prevailing]])</f>
        <v>0</v>
      </c>
      <c r="H4561" s="165">
        <f t="shared" si="287"/>
        <v>7</v>
      </c>
      <c r="I4561" s="166">
        <f>+Exports!G4564</f>
        <v>23.209000000000003</v>
      </c>
      <c r="J4561" s="166">
        <f>+'ELAP_IPCO-APND'!D4564</f>
        <v>58.02946</v>
      </c>
      <c r="K4561" s="166">
        <f>+(ExportsELAP[[#This Row],[Exports kWh - MPT]]/1000)*ExportsELAP[[#This Row],[EIM Price]]</f>
        <v>1.3468057371400002</v>
      </c>
      <c r="L4561" s="167" t="str">
        <f>+INDEX(ECR_Hours!$I$12:$I$15,MATCH(ExportsELAP[[#This Row],[Date Prevailing]],ECR_Hours!$H$12:$H$15,1))</f>
        <v>S</v>
      </c>
      <c r="M4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2" spans="1:13" x14ac:dyDescent="0.25">
      <c r="A4562" s="164">
        <f>+Exports!A4565</f>
        <v>44752</v>
      </c>
      <c r="B4562" s="165">
        <f t="shared" si="284"/>
        <v>2022</v>
      </c>
      <c r="C4562" s="165">
        <f t="shared" si="285"/>
        <v>7</v>
      </c>
      <c r="D4562" s="165">
        <f t="shared" si="286"/>
        <v>10</v>
      </c>
      <c r="E4562" s="165">
        <f>+Exports!B4565</f>
        <v>1</v>
      </c>
      <c r="F4562" s="165">
        <f>+WEEKDAY(ExportsELAP[[#This Row],[Date Prevailing]],1)</f>
        <v>1</v>
      </c>
      <c r="G4562" s="165">
        <f>+COUNTIFS(ECR_Hours!$K$6:$K$7,ExportsELAP[[#This Row],[Date Prevailing]])</f>
        <v>0</v>
      </c>
      <c r="H4562" s="165">
        <f t="shared" si="287"/>
        <v>1</v>
      </c>
      <c r="I4562" s="166">
        <f>+Exports!G4565</f>
        <v>66.032599999999988</v>
      </c>
      <c r="J4562" s="166">
        <f>+'ELAP_IPCO-APND'!D4565</f>
        <v>53.985210000000002</v>
      </c>
      <c r="K4562" s="166">
        <f>+(ExportsELAP[[#This Row],[Exports kWh - MPT]]/1000)*ExportsELAP[[#This Row],[EIM Price]]</f>
        <v>3.5647837778459994</v>
      </c>
      <c r="L4562" s="167" t="str">
        <f>+INDEX(ECR_Hours!$I$12:$I$15,MATCH(ExportsELAP[[#This Row],[Date Prevailing]],ECR_Hours!$H$12:$H$15,1))</f>
        <v>S</v>
      </c>
      <c r="M4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3" spans="1:13" x14ac:dyDescent="0.25">
      <c r="A4563" s="164">
        <f>+Exports!A4566</f>
        <v>44752</v>
      </c>
      <c r="B4563" s="165">
        <f t="shared" si="284"/>
        <v>2022</v>
      </c>
      <c r="C4563" s="165">
        <f t="shared" si="285"/>
        <v>7</v>
      </c>
      <c r="D4563" s="165">
        <f t="shared" si="286"/>
        <v>10</v>
      </c>
      <c r="E4563" s="165">
        <f>+Exports!B4566</f>
        <v>2</v>
      </c>
      <c r="F4563" s="165">
        <f>+WEEKDAY(ExportsELAP[[#This Row],[Date Prevailing]],1)</f>
        <v>1</v>
      </c>
      <c r="G4563" s="165">
        <f>+COUNTIFS(ECR_Hours!$K$6:$K$7,ExportsELAP[[#This Row],[Date Prevailing]])</f>
        <v>0</v>
      </c>
      <c r="H4563" s="165">
        <f t="shared" si="287"/>
        <v>1</v>
      </c>
      <c r="I4563" s="166">
        <f>+Exports!G4566</f>
        <v>66.65379999999999</v>
      </c>
      <c r="J4563" s="166">
        <f>+'ELAP_IPCO-APND'!D4566</f>
        <v>50.142650000000003</v>
      </c>
      <c r="K4563" s="166">
        <f>+(ExportsELAP[[#This Row],[Exports kWh - MPT]]/1000)*ExportsELAP[[#This Row],[EIM Price]]</f>
        <v>3.3421981645699996</v>
      </c>
      <c r="L4563" s="167" t="str">
        <f>+INDEX(ECR_Hours!$I$12:$I$15,MATCH(ExportsELAP[[#This Row],[Date Prevailing]],ECR_Hours!$H$12:$H$15,1))</f>
        <v>S</v>
      </c>
      <c r="M4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4" spans="1:13" x14ac:dyDescent="0.25">
      <c r="A4564" s="164">
        <f>+Exports!A4567</f>
        <v>44752</v>
      </c>
      <c r="B4564" s="165">
        <f t="shared" si="284"/>
        <v>2022</v>
      </c>
      <c r="C4564" s="165">
        <f t="shared" si="285"/>
        <v>7</v>
      </c>
      <c r="D4564" s="165">
        <f t="shared" si="286"/>
        <v>10</v>
      </c>
      <c r="E4564" s="165">
        <f>+Exports!B4567</f>
        <v>3</v>
      </c>
      <c r="F4564" s="165">
        <f>+WEEKDAY(ExportsELAP[[#This Row],[Date Prevailing]],1)</f>
        <v>1</v>
      </c>
      <c r="G4564" s="165">
        <f>+COUNTIFS(ECR_Hours!$K$6:$K$7,ExportsELAP[[#This Row],[Date Prevailing]])</f>
        <v>0</v>
      </c>
      <c r="H4564" s="165">
        <f t="shared" si="287"/>
        <v>1</v>
      </c>
      <c r="I4564" s="166">
        <f>+Exports!G4567</f>
        <v>66.134199999999993</v>
      </c>
      <c r="J4564" s="166">
        <f>+'ELAP_IPCO-APND'!D4567</f>
        <v>47.61065</v>
      </c>
      <c r="K4564" s="166">
        <f>+(ExportsELAP[[#This Row],[Exports kWh - MPT]]/1000)*ExportsELAP[[#This Row],[EIM Price]]</f>
        <v>3.1486922492299994</v>
      </c>
      <c r="L4564" s="167" t="str">
        <f>+INDEX(ECR_Hours!$I$12:$I$15,MATCH(ExportsELAP[[#This Row],[Date Prevailing]],ECR_Hours!$H$12:$H$15,1))</f>
        <v>S</v>
      </c>
      <c r="M4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5" spans="1:13" x14ac:dyDescent="0.25">
      <c r="A4565" s="164">
        <f>+Exports!A4568</f>
        <v>44752</v>
      </c>
      <c r="B4565" s="165">
        <f t="shared" si="284"/>
        <v>2022</v>
      </c>
      <c r="C4565" s="165">
        <f t="shared" si="285"/>
        <v>7</v>
      </c>
      <c r="D4565" s="165">
        <f t="shared" si="286"/>
        <v>10</v>
      </c>
      <c r="E4565" s="165">
        <f>+Exports!B4568</f>
        <v>4</v>
      </c>
      <c r="F4565" s="165">
        <f>+WEEKDAY(ExportsELAP[[#This Row],[Date Prevailing]],1)</f>
        <v>1</v>
      </c>
      <c r="G4565" s="165">
        <f>+COUNTIFS(ECR_Hours!$K$6:$K$7,ExportsELAP[[#This Row],[Date Prevailing]])</f>
        <v>0</v>
      </c>
      <c r="H4565" s="165">
        <f t="shared" si="287"/>
        <v>1</v>
      </c>
      <c r="I4565" s="166">
        <f>+Exports!G4568</f>
        <v>83.395399999999896</v>
      </c>
      <c r="J4565" s="166">
        <f>+'ELAP_IPCO-APND'!D4568</f>
        <v>46.88926</v>
      </c>
      <c r="K4565" s="166">
        <f>+(ExportsELAP[[#This Row],[Exports kWh - MPT]]/1000)*ExportsELAP[[#This Row],[EIM Price]]</f>
        <v>3.9103485934039952</v>
      </c>
      <c r="L4565" s="167" t="str">
        <f>+INDEX(ECR_Hours!$I$12:$I$15,MATCH(ExportsELAP[[#This Row],[Date Prevailing]],ECR_Hours!$H$12:$H$15,1))</f>
        <v>S</v>
      </c>
      <c r="M4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6" spans="1:13" x14ac:dyDescent="0.25">
      <c r="A4566" s="164">
        <f>+Exports!A4569</f>
        <v>44752</v>
      </c>
      <c r="B4566" s="165">
        <f t="shared" si="284"/>
        <v>2022</v>
      </c>
      <c r="C4566" s="165">
        <f t="shared" si="285"/>
        <v>7</v>
      </c>
      <c r="D4566" s="165">
        <f t="shared" si="286"/>
        <v>10</v>
      </c>
      <c r="E4566" s="165">
        <f>+Exports!B4569</f>
        <v>5</v>
      </c>
      <c r="F4566" s="165">
        <f>+WEEKDAY(ExportsELAP[[#This Row],[Date Prevailing]],1)</f>
        <v>1</v>
      </c>
      <c r="G4566" s="165">
        <f>+COUNTIFS(ECR_Hours!$K$6:$K$7,ExportsELAP[[#This Row],[Date Prevailing]])</f>
        <v>0</v>
      </c>
      <c r="H4566" s="165">
        <f t="shared" si="287"/>
        <v>1</v>
      </c>
      <c r="I4566" s="166">
        <f>+Exports!G4569</f>
        <v>88.080399999999898</v>
      </c>
      <c r="J4566" s="166">
        <f>+'ELAP_IPCO-APND'!D4569</f>
        <v>45.651679999999999</v>
      </c>
      <c r="K4566" s="166">
        <f>+(ExportsELAP[[#This Row],[Exports kWh - MPT]]/1000)*ExportsELAP[[#This Row],[EIM Price]]</f>
        <v>4.0210182350719954</v>
      </c>
      <c r="L4566" s="167" t="str">
        <f>+INDEX(ECR_Hours!$I$12:$I$15,MATCH(ExportsELAP[[#This Row],[Date Prevailing]],ECR_Hours!$H$12:$H$15,1))</f>
        <v>S</v>
      </c>
      <c r="M4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7" spans="1:13" x14ac:dyDescent="0.25">
      <c r="A4567" s="164">
        <f>+Exports!A4570</f>
        <v>44752</v>
      </c>
      <c r="B4567" s="165">
        <f t="shared" si="284"/>
        <v>2022</v>
      </c>
      <c r="C4567" s="165">
        <f t="shared" si="285"/>
        <v>7</v>
      </c>
      <c r="D4567" s="165">
        <f t="shared" si="286"/>
        <v>10</v>
      </c>
      <c r="E4567" s="165">
        <f>+Exports!B4570</f>
        <v>6</v>
      </c>
      <c r="F4567" s="165">
        <f>+WEEKDAY(ExportsELAP[[#This Row],[Date Prevailing]],1)</f>
        <v>1</v>
      </c>
      <c r="G4567" s="165">
        <f>+COUNTIFS(ECR_Hours!$K$6:$K$7,ExportsELAP[[#This Row],[Date Prevailing]])</f>
        <v>0</v>
      </c>
      <c r="H4567" s="165">
        <f t="shared" si="287"/>
        <v>1</v>
      </c>
      <c r="I4567" s="166">
        <f>+Exports!G4570</f>
        <v>87.700499999999991</v>
      </c>
      <c r="J4567" s="166">
        <f>+'ELAP_IPCO-APND'!D4570</f>
        <v>45.899239999999999</v>
      </c>
      <c r="K4567" s="166">
        <f>+(ExportsELAP[[#This Row],[Exports kWh - MPT]]/1000)*ExportsELAP[[#This Row],[EIM Price]]</f>
        <v>4.025386297619999</v>
      </c>
      <c r="L4567" s="167" t="str">
        <f>+INDEX(ECR_Hours!$I$12:$I$15,MATCH(ExportsELAP[[#This Row],[Date Prevailing]],ECR_Hours!$H$12:$H$15,1))</f>
        <v>S</v>
      </c>
      <c r="M4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8" spans="1:13" x14ac:dyDescent="0.25">
      <c r="A4568" s="164">
        <f>+Exports!A4571</f>
        <v>44752</v>
      </c>
      <c r="B4568" s="165">
        <f t="shared" si="284"/>
        <v>2022</v>
      </c>
      <c r="C4568" s="165">
        <f t="shared" si="285"/>
        <v>7</v>
      </c>
      <c r="D4568" s="165">
        <f t="shared" si="286"/>
        <v>10</v>
      </c>
      <c r="E4568" s="165">
        <f>+Exports!B4571</f>
        <v>7</v>
      </c>
      <c r="F4568" s="165">
        <f>+WEEKDAY(ExportsELAP[[#This Row],[Date Prevailing]],1)</f>
        <v>1</v>
      </c>
      <c r="G4568" s="165">
        <f>+COUNTIFS(ECR_Hours!$K$6:$K$7,ExportsELAP[[#This Row],[Date Prevailing]])</f>
        <v>0</v>
      </c>
      <c r="H4568" s="165">
        <f t="shared" si="287"/>
        <v>1</v>
      </c>
      <c r="I4568" s="166">
        <f>+Exports!G4571</f>
        <v>741.14519999999993</v>
      </c>
      <c r="J4568" s="166">
        <f>+'ELAP_IPCO-APND'!D4571</f>
        <v>42.281869999999998</v>
      </c>
      <c r="K4568" s="166">
        <f>+(ExportsELAP[[#This Row],[Exports kWh - MPT]]/1000)*ExportsELAP[[#This Row],[EIM Price]]</f>
        <v>31.337004997523998</v>
      </c>
      <c r="L4568" s="167" t="str">
        <f>+INDEX(ECR_Hours!$I$12:$I$15,MATCH(ExportsELAP[[#This Row],[Date Prevailing]],ECR_Hours!$H$12:$H$15,1))</f>
        <v>S</v>
      </c>
      <c r="M4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69" spans="1:13" x14ac:dyDescent="0.25">
      <c r="A4569" s="164">
        <f>+Exports!A4572</f>
        <v>44752</v>
      </c>
      <c r="B4569" s="165">
        <f t="shared" si="284"/>
        <v>2022</v>
      </c>
      <c r="C4569" s="165">
        <f t="shared" si="285"/>
        <v>7</v>
      </c>
      <c r="D4569" s="165">
        <f t="shared" si="286"/>
        <v>10</v>
      </c>
      <c r="E4569" s="165">
        <f>+Exports!B4572</f>
        <v>8</v>
      </c>
      <c r="F4569" s="165">
        <f>+WEEKDAY(ExportsELAP[[#This Row],[Date Prevailing]],1)</f>
        <v>1</v>
      </c>
      <c r="G4569" s="165">
        <f>+COUNTIFS(ECR_Hours!$K$6:$K$7,ExportsELAP[[#This Row],[Date Prevailing]])</f>
        <v>0</v>
      </c>
      <c r="H4569" s="165">
        <f t="shared" si="287"/>
        <v>1</v>
      </c>
      <c r="I4569" s="166">
        <f>+Exports!G4572</f>
        <v>4410.3130999999903</v>
      </c>
      <c r="J4569" s="166">
        <f>+'ELAP_IPCO-APND'!D4572</f>
        <v>26.953949999999999</v>
      </c>
      <c r="K4569" s="166">
        <f>+(ExportsELAP[[#This Row],[Exports kWh - MPT]]/1000)*ExportsELAP[[#This Row],[EIM Price]]</f>
        <v>118.87535878174472</v>
      </c>
      <c r="L4569" s="167" t="str">
        <f>+INDEX(ECR_Hours!$I$12:$I$15,MATCH(ExportsELAP[[#This Row],[Date Prevailing]],ECR_Hours!$H$12:$H$15,1))</f>
        <v>S</v>
      </c>
      <c r="M4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0" spans="1:13" x14ac:dyDescent="0.25">
      <c r="A4570" s="164">
        <f>+Exports!A4573</f>
        <v>44752</v>
      </c>
      <c r="B4570" s="165">
        <f t="shared" si="284"/>
        <v>2022</v>
      </c>
      <c r="C4570" s="165">
        <f t="shared" si="285"/>
        <v>7</v>
      </c>
      <c r="D4570" s="165">
        <f t="shared" si="286"/>
        <v>10</v>
      </c>
      <c r="E4570" s="165">
        <f>+Exports!B4573</f>
        <v>9</v>
      </c>
      <c r="F4570" s="165">
        <f>+WEEKDAY(ExportsELAP[[#This Row],[Date Prevailing]],1)</f>
        <v>1</v>
      </c>
      <c r="G4570" s="165">
        <f>+COUNTIFS(ECR_Hours!$K$6:$K$7,ExportsELAP[[#This Row],[Date Prevailing]])</f>
        <v>0</v>
      </c>
      <c r="H4570" s="165">
        <f t="shared" si="287"/>
        <v>1</v>
      </c>
      <c r="I4570" s="166">
        <f>+Exports!G4573</f>
        <v>11353.472</v>
      </c>
      <c r="J4570" s="166">
        <f>+'ELAP_IPCO-APND'!D4573</f>
        <v>24.402989999999999</v>
      </c>
      <c r="K4570" s="166">
        <f>+(ExportsELAP[[#This Row],[Exports kWh - MPT]]/1000)*ExportsELAP[[#This Row],[EIM Price]]</f>
        <v>277.05866368128</v>
      </c>
      <c r="L4570" s="167" t="str">
        <f>+INDEX(ECR_Hours!$I$12:$I$15,MATCH(ExportsELAP[[#This Row],[Date Prevailing]],ECR_Hours!$H$12:$H$15,1))</f>
        <v>S</v>
      </c>
      <c r="M4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1" spans="1:13" x14ac:dyDescent="0.25">
      <c r="A4571" s="164">
        <f>+Exports!A4574</f>
        <v>44752</v>
      </c>
      <c r="B4571" s="165">
        <f t="shared" si="284"/>
        <v>2022</v>
      </c>
      <c r="C4571" s="165">
        <f t="shared" si="285"/>
        <v>7</v>
      </c>
      <c r="D4571" s="165">
        <f t="shared" si="286"/>
        <v>10</v>
      </c>
      <c r="E4571" s="165">
        <f>+Exports!B4574</f>
        <v>10</v>
      </c>
      <c r="F4571" s="165">
        <f>+WEEKDAY(ExportsELAP[[#This Row],[Date Prevailing]],1)</f>
        <v>1</v>
      </c>
      <c r="G4571" s="165">
        <f>+COUNTIFS(ECR_Hours!$K$6:$K$7,ExportsELAP[[#This Row],[Date Prevailing]])</f>
        <v>0</v>
      </c>
      <c r="H4571" s="165">
        <f t="shared" si="287"/>
        <v>1</v>
      </c>
      <c r="I4571" s="166">
        <f>+Exports!G4574</f>
        <v>21642.1158</v>
      </c>
      <c r="J4571" s="166">
        <f>+'ELAP_IPCO-APND'!D4574</f>
        <v>27.207519999999999</v>
      </c>
      <c r="K4571" s="166">
        <f>+(ExportsELAP[[#This Row],[Exports kWh - MPT]]/1000)*ExportsELAP[[#This Row],[EIM Price]]</f>
        <v>588.82829847081598</v>
      </c>
      <c r="L4571" s="167" t="str">
        <f>+INDEX(ECR_Hours!$I$12:$I$15,MATCH(ExportsELAP[[#This Row],[Date Prevailing]],ECR_Hours!$H$12:$H$15,1))</f>
        <v>S</v>
      </c>
      <c r="M4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2" spans="1:13" x14ac:dyDescent="0.25">
      <c r="A4572" s="164">
        <f>+Exports!A4575</f>
        <v>44752</v>
      </c>
      <c r="B4572" s="165">
        <f t="shared" si="284"/>
        <v>2022</v>
      </c>
      <c r="C4572" s="165">
        <f t="shared" si="285"/>
        <v>7</v>
      </c>
      <c r="D4572" s="165">
        <f t="shared" si="286"/>
        <v>10</v>
      </c>
      <c r="E4572" s="165">
        <f>+Exports!B4575</f>
        <v>11</v>
      </c>
      <c r="F4572" s="165">
        <f>+WEEKDAY(ExportsELAP[[#This Row],[Date Prevailing]],1)</f>
        <v>1</v>
      </c>
      <c r="G4572" s="165">
        <f>+COUNTIFS(ECR_Hours!$K$6:$K$7,ExportsELAP[[#This Row],[Date Prevailing]])</f>
        <v>0</v>
      </c>
      <c r="H4572" s="165">
        <f t="shared" si="287"/>
        <v>1</v>
      </c>
      <c r="I4572" s="166">
        <f>+Exports!G4575</f>
        <v>31648.385900000001</v>
      </c>
      <c r="J4572" s="166">
        <f>+'ELAP_IPCO-APND'!D4575</f>
        <v>31.087029999999999</v>
      </c>
      <c r="K4572" s="166">
        <f>+(ExportsELAP[[#This Row],[Exports kWh - MPT]]/1000)*ExportsELAP[[#This Row],[EIM Price]]</f>
        <v>983.85432192487701</v>
      </c>
      <c r="L4572" s="167" t="str">
        <f>+INDEX(ECR_Hours!$I$12:$I$15,MATCH(ExportsELAP[[#This Row],[Date Prevailing]],ECR_Hours!$H$12:$H$15,1))</f>
        <v>S</v>
      </c>
      <c r="M4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3" spans="1:13" x14ac:dyDescent="0.25">
      <c r="A4573" s="164">
        <f>+Exports!A4576</f>
        <v>44752</v>
      </c>
      <c r="B4573" s="165">
        <f t="shared" si="284"/>
        <v>2022</v>
      </c>
      <c r="C4573" s="165">
        <f t="shared" si="285"/>
        <v>7</v>
      </c>
      <c r="D4573" s="165">
        <f t="shared" si="286"/>
        <v>10</v>
      </c>
      <c r="E4573" s="165">
        <f>+Exports!B4576</f>
        <v>12</v>
      </c>
      <c r="F4573" s="165">
        <f>+WEEKDAY(ExportsELAP[[#This Row],[Date Prevailing]],1)</f>
        <v>1</v>
      </c>
      <c r="G4573" s="165">
        <f>+COUNTIFS(ECR_Hours!$K$6:$K$7,ExportsELAP[[#This Row],[Date Prevailing]])</f>
        <v>0</v>
      </c>
      <c r="H4573" s="165">
        <f t="shared" si="287"/>
        <v>1</v>
      </c>
      <c r="I4573" s="166">
        <f>+Exports!G4576</f>
        <v>38728.266800000005</v>
      </c>
      <c r="J4573" s="166">
        <f>+'ELAP_IPCO-APND'!D4576</f>
        <v>38.497520000000002</v>
      </c>
      <c r="K4573" s="166">
        <f>+(ExportsELAP[[#This Row],[Exports kWh - MPT]]/1000)*ExportsELAP[[#This Row],[EIM Price]]</f>
        <v>1490.9422256983364</v>
      </c>
      <c r="L4573" s="167" t="str">
        <f>+INDEX(ECR_Hours!$I$12:$I$15,MATCH(ExportsELAP[[#This Row],[Date Prevailing]],ECR_Hours!$H$12:$H$15,1))</f>
        <v>S</v>
      </c>
      <c r="M4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4" spans="1:13" x14ac:dyDescent="0.25">
      <c r="A4574" s="164">
        <f>+Exports!A4577</f>
        <v>44752</v>
      </c>
      <c r="B4574" s="165">
        <f t="shared" si="284"/>
        <v>2022</v>
      </c>
      <c r="C4574" s="165">
        <f t="shared" si="285"/>
        <v>7</v>
      </c>
      <c r="D4574" s="165">
        <f t="shared" si="286"/>
        <v>10</v>
      </c>
      <c r="E4574" s="165">
        <f>+Exports!B4577</f>
        <v>13</v>
      </c>
      <c r="F4574" s="165">
        <f>+WEEKDAY(ExportsELAP[[#This Row],[Date Prevailing]],1)</f>
        <v>1</v>
      </c>
      <c r="G4574" s="165">
        <f>+COUNTIFS(ECR_Hours!$K$6:$K$7,ExportsELAP[[#This Row],[Date Prevailing]])</f>
        <v>0</v>
      </c>
      <c r="H4574" s="165">
        <f t="shared" si="287"/>
        <v>1</v>
      </c>
      <c r="I4574" s="166">
        <f>+Exports!G4577</f>
        <v>42617.6878</v>
      </c>
      <c r="J4574" s="166">
        <f>+'ELAP_IPCO-APND'!D4577</f>
        <v>46.091639999999998</v>
      </c>
      <c r="K4574" s="166">
        <f>+(ExportsELAP[[#This Row],[Exports kWh - MPT]]/1000)*ExportsELAP[[#This Row],[EIM Price]]</f>
        <v>1964.3191237099918</v>
      </c>
      <c r="L4574" s="167" t="str">
        <f>+INDEX(ECR_Hours!$I$12:$I$15,MATCH(ExportsELAP[[#This Row],[Date Prevailing]],ECR_Hours!$H$12:$H$15,1))</f>
        <v>S</v>
      </c>
      <c r="M4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5" spans="1:13" x14ac:dyDescent="0.25">
      <c r="A4575" s="164">
        <f>+Exports!A4578</f>
        <v>44752</v>
      </c>
      <c r="B4575" s="165">
        <f t="shared" si="284"/>
        <v>2022</v>
      </c>
      <c r="C4575" s="165">
        <f t="shared" si="285"/>
        <v>7</v>
      </c>
      <c r="D4575" s="165">
        <f t="shared" si="286"/>
        <v>10</v>
      </c>
      <c r="E4575" s="165">
        <f>+Exports!B4578</f>
        <v>14</v>
      </c>
      <c r="F4575" s="165">
        <f>+WEEKDAY(ExportsELAP[[#This Row],[Date Prevailing]],1)</f>
        <v>1</v>
      </c>
      <c r="G4575" s="165">
        <f>+COUNTIFS(ECR_Hours!$K$6:$K$7,ExportsELAP[[#This Row],[Date Prevailing]])</f>
        <v>0</v>
      </c>
      <c r="H4575" s="165">
        <f t="shared" si="287"/>
        <v>1</v>
      </c>
      <c r="I4575" s="166">
        <f>+Exports!G4578</f>
        <v>43092.454100000003</v>
      </c>
      <c r="J4575" s="166">
        <f>+'ELAP_IPCO-APND'!D4578</f>
        <v>46.277850000000001</v>
      </c>
      <c r="K4575" s="166">
        <f>+(ExportsELAP[[#This Row],[Exports kWh - MPT]]/1000)*ExportsELAP[[#This Row],[EIM Price]]</f>
        <v>1994.2261269716853</v>
      </c>
      <c r="L4575" s="167" t="str">
        <f>+INDEX(ECR_Hours!$I$12:$I$15,MATCH(ExportsELAP[[#This Row],[Date Prevailing]],ECR_Hours!$H$12:$H$15,1))</f>
        <v>S</v>
      </c>
      <c r="M4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6" spans="1:13" x14ac:dyDescent="0.25">
      <c r="A4576" s="164">
        <f>+Exports!A4579</f>
        <v>44752</v>
      </c>
      <c r="B4576" s="165">
        <f t="shared" si="284"/>
        <v>2022</v>
      </c>
      <c r="C4576" s="165">
        <f t="shared" si="285"/>
        <v>7</v>
      </c>
      <c r="D4576" s="165">
        <f t="shared" si="286"/>
        <v>10</v>
      </c>
      <c r="E4576" s="165">
        <f>+Exports!B4579</f>
        <v>15</v>
      </c>
      <c r="F4576" s="165">
        <f>+WEEKDAY(ExportsELAP[[#This Row],[Date Prevailing]],1)</f>
        <v>1</v>
      </c>
      <c r="G4576" s="165">
        <f>+COUNTIFS(ECR_Hours!$K$6:$K$7,ExportsELAP[[#This Row],[Date Prevailing]])</f>
        <v>0</v>
      </c>
      <c r="H4576" s="165">
        <f t="shared" si="287"/>
        <v>1</v>
      </c>
      <c r="I4576" s="166">
        <f>+Exports!G4579</f>
        <v>41001.901299999983</v>
      </c>
      <c r="J4576" s="166">
        <f>+'ELAP_IPCO-APND'!D4579</f>
        <v>51.379069999999999</v>
      </c>
      <c r="K4576" s="166">
        <f>+(ExportsELAP[[#This Row],[Exports kWh - MPT]]/1000)*ExportsELAP[[#This Row],[EIM Price]]</f>
        <v>2106.6395570257901</v>
      </c>
      <c r="L4576" s="167" t="str">
        <f>+INDEX(ECR_Hours!$I$12:$I$15,MATCH(ExportsELAP[[#This Row],[Date Prevailing]],ECR_Hours!$H$12:$H$15,1))</f>
        <v>S</v>
      </c>
      <c r="M4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7" spans="1:13" x14ac:dyDescent="0.25">
      <c r="A4577" s="164">
        <f>+Exports!A4580</f>
        <v>44752</v>
      </c>
      <c r="B4577" s="165">
        <f t="shared" si="284"/>
        <v>2022</v>
      </c>
      <c r="C4577" s="165">
        <f t="shared" si="285"/>
        <v>7</v>
      </c>
      <c r="D4577" s="165">
        <f t="shared" si="286"/>
        <v>10</v>
      </c>
      <c r="E4577" s="165">
        <f>+Exports!B4580</f>
        <v>16</v>
      </c>
      <c r="F4577" s="165">
        <f>+WEEKDAY(ExportsELAP[[#This Row],[Date Prevailing]],1)</f>
        <v>1</v>
      </c>
      <c r="G4577" s="165">
        <f>+COUNTIFS(ECR_Hours!$K$6:$K$7,ExportsELAP[[#This Row],[Date Prevailing]])</f>
        <v>0</v>
      </c>
      <c r="H4577" s="165">
        <f t="shared" si="287"/>
        <v>1</v>
      </c>
      <c r="I4577" s="166">
        <f>+Exports!G4580</f>
        <v>36350.643799999998</v>
      </c>
      <c r="J4577" s="166">
        <f>+'ELAP_IPCO-APND'!D4580</f>
        <v>58.836820000000003</v>
      </c>
      <c r="K4577" s="166">
        <f>+(ExportsELAP[[#This Row],[Exports kWh - MPT]]/1000)*ExportsELAP[[#This Row],[EIM Price]]</f>
        <v>2138.7562861447163</v>
      </c>
      <c r="L4577" s="167" t="str">
        <f>+INDEX(ECR_Hours!$I$12:$I$15,MATCH(ExportsELAP[[#This Row],[Date Prevailing]],ECR_Hours!$H$12:$H$15,1))</f>
        <v>S</v>
      </c>
      <c r="M4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8" spans="1:13" x14ac:dyDescent="0.25">
      <c r="A4578" s="164">
        <f>+Exports!A4581</f>
        <v>44752</v>
      </c>
      <c r="B4578" s="165">
        <f t="shared" si="284"/>
        <v>2022</v>
      </c>
      <c r="C4578" s="165">
        <f t="shared" si="285"/>
        <v>7</v>
      </c>
      <c r="D4578" s="165">
        <f t="shared" si="286"/>
        <v>10</v>
      </c>
      <c r="E4578" s="165">
        <f>+Exports!B4581</f>
        <v>17</v>
      </c>
      <c r="F4578" s="165">
        <f>+WEEKDAY(ExportsELAP[[#This Row],[Date Prevailing]],1)</f>
        <v>1</v>
      </c>
      <c r="G4578" s="165">
        <f>+COUNTIFS(ECR_Hours!$K$6:$K$7,ExportsELAP[[#This Row],[Date Prevailing]])</f>
        <v>0</v>
      </c>
      <c r="H4578" s="165">
        <f t="shared" si="287"/>
        <v>1</v>
      </c>
      <c r="I4578" s="166">
        <f>+Exports!G4581</f>
        <v>28824.764299999999</v>
      </c>
      <c r="J4578" s="166">
        <f>+'ELAP_IPCO-APND'!D4581</f>
        <v>58.927860000000003</v>
      </c>
      <c r="K4578" s="166">
        <f>+(ExportsELAP[[#This Row],[Exports kWh - MPT]]/1000)*ExportsELAP[[#This Row],[EIM Price]]</f>
        <v>1698.5816752033979</v>
      </c>
      <c r="L4578" s="167" t="str">
        <f>+INDEX(ECR_Hours!$I$12:$I$15,MATCH(ExportsELAP[[#This Row],[Date Prevailing]],ECR_Hours!$H$12:$H$15,1))</f>
        <v>S</v>
      </c>
      <c r="M4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79" spans="1:13" x14ac:dyDescent="0.25">
      <c r="A4579" s="164">
        <f>+Exports!A4582</f>
        <v>44752</v>
      </c>
      <c r="B4579" s="165">
        <f t="shared" si="284"/>
        <v>2022</v>
      </c>
      <c r="C4579" s="165">
        <f t="shared" si="285"/>
        <v>7</v>
      </c>
      <c r="D4579" s="165">
        <f t="shared" si="286"/>
        <v>10</v>
      </c>
      <c r="E4579" s="165">
        <f>+Exports!B4582</f>
        <v>18</v>
      </c>
      <c r="F4579" s="165">
        <f>+WEEKDAY(ExportsELAP[[#This Row],[Date Prevailing]],1)</f>
        <v>1</v>
      </c>
      <c r="G4579" s="165">
        <f>+COUNTIFS(ECR_Hours!$K$6:$K$7,ExportsELAP[[#This Row],[Date Prevailing]])</f>
        <v>0</v>
      </c>
      <c r="H4579" s="165">
        <f t="shared" si="287"/>
        <v>1</v>
      </c>
      <c r="I4579" s="166">
        <f>+Exports!G4582</f>
        <v>20112.453399999999</v>
      </c>
      <c r="J4579" s="166">
        <f>+'ELAP_IPCO-APND'!D4582</f>
        <v>69.953469999999996</v>
      </c>
      <c r="K4579" s="166">
        <f>+(ExportsELAP[[#This Row],[Exports kWh - MPT]]/1000)*ExportsELAP[[#This Row],[EIM Price]]</f>
        <v>1406.9359055432978</v>
      </c>
      <c r="L4579" s="167" t="str">
        <f>+INDEX(ECR_Hours!$I$12:$I$15,MATCH(ExportsELAP[[#This Row],[Date Prevailing]],ECR_Hours!$H$12:$H$15,1))</f>
        <v>S</v>
      </c>
      <c r="M4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0" spans="1:13" x14ac:dyDescent="0.25">
      <c r="A4580" s="164">
        <f>+Exports!A4583</f>
        <v>44752</v>
      </c>
      <c r="B4580" s="165">
        <f t="shared" si="284"/>
        <v>2022</v>
      </c>
      <c r="C4580" s="165">
        <f t="shared" si="285"/>
        <v>7</v>
      </c>
      <c r="D4580" s="165">
        <f t="shared" si="286"/>
        <v>10</v>
      </c>
      <c r="E4580" s="165">
        <f>+Exports!B4583</f>
        <v>19</v>
      </c>
      <c r="F4580" s="165">
        <f>+WEEKDAY(ExportsELAP[[#This Row],[Date Prevailing]],1)</f>
        <v>1</v>
      </c>
      <c r="G4580" s="165">
        <f>+COUNTIFS(ECR_Hours!$K$6:$K$7,ExportsELAP[[#This Row],[Date Prevailing]])</f>
        <v>0</v>
      </c>
      <c r="H4580" s="165">
        <f t="shared" si="287"/>
        <v>1</v>
      </c>
      <c r="I4580" s="166">
        <f>+Exports!G4583</f>
        <v>12167.2266</v>
      </c>
      <c r="J4580" s="166">
        <f>+'ELAP_IPCO-APND'!D4583</f>
        <v>76.213459999999998</v>
      </c>
      <c r="K4580" s="166">
        <f>+(ExportsELAP[[#This Row],[Exports kWh - MPT]]/1000)*ExportsELAP[[#This Row],[EIM Price]]</f>
        <v>927.30643779003594</v>
      </c>
      <c r="L4580" s="167" t="str">
        <f>+INDEX(ECR_Hours!$I$12:$I$15,MATCH(ExportsELAP[[#This Row],[Date Prevailing]],ECR_Hours!$H$12:$H$15,1))</f>
        <v>S</v>
      </c>
      <c r="M4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1" spans="1:13" x14ac:dyDescent="0.25">
      <c r="A4581" s="164">
        <f>+Exports!A4584</f>
        <v>44752</v>
      </c>
      <c r="B4581" s="165">
        <f t="shared" si="284"/>
        <v>2022</v>
      </c>
      <c r="C4581" s="165">
        <f t="shared" si="285"/>
        <v>7</v>
      </c>
      <c r="D4581" s="165">
        <f t="shared" si="286"/>
        <v>10</v>
      </c>
      <c r="E4581" s="165">
        <f>+Exports!B4584</f>
        <v>20</v>
      </c>
      <c r="F4581" s="165">
        <f>+WEEKDAY(ExportsELAP[[#This Row],[Date Prevailing]],1)</f>
        <v>1</v>
      </c>
      <c r="G4581" s="165">
        <f>+COUNTIFS(ECR_Hours!$K$6:$K$7,ExportsELAP[[#This Row],[Date Prevailing]])</f>
        <v>0</v>
      </c>
      <c r="H4581" s="165">
        <f t="shared" si="287"/>
        <v>1</v>
      </c>
      <c r="I4581" s="166">
        <f>+Exports!G4584</f>
        <v>5920.6931000000004</v>
      </c>
      <c r="J4581" s="166">
        <f>+'ELAP_IPCO-APND'!D4584</f>
        <v>92.763239999999996</v>
      </c>
      <c r="K4581" s="166">
        <f>+(ExportsELAP[[#This Row],[Exports kWh - MPT]]/1000)*ExportsELAP[[#This Row],[EIM Price]]</f>
        <v>549.22267500164401</v>
      </c>
      <c r="L4581" s="167" t="str">
        <f>+INDEX(ECR_Hours!$I$12:$I$15,MATCH(ExportsELAP[[#This Row],[Date Prevailing]],ECR_Hours!$H$12:$H$15,1))</f>
        <v>S</v>
      </c>
      <c r="M4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2" spans="1:13" x14ac:dyDescent="0.25">
      <c r="A4582" s="164">
        <f>+Exports!A4585</f>
        <v>44752</v>
      </c>
      <c r="B4582" s="165">
        <f t="shared" si="284"/>
        <v>2022</v>
      </c>
      <c r="C4582" s="165">
        <f t="shared" si="285"/>
        <v>7</v>
      </c>
      <c r="D4582" s="165">
        <f t="shared" si="286"/>
        <v>10</v>
      </c>
      <c r="E4582" s="165">
        <f>+Exports!B4585</f>
        <v>21</v>
      </c>
      <c r="F4582" s="165">
        <f>+WEEKDAY(ExportsELAP[[#This Row],[Date Prevailing]],1)</f>
        <v>1</v>
      </c>
      <c r="G4582" s="165">
        <f>+COUNTIFS(ECR_Hours!$K$6:$K$7,ExportsELAP[[#This Row],[Date Prevailing]])</f>
        <v>0</v>
      </c>
      <c r="H4582" s="165">
        <f t="shared" si="287"/>
        <v>1</v>
      </c>
      <c r="I4582" s="166">
        <f>+Exports!G4585</f>
        <v>2052.7246999999998</v>
      </c>
      <c r="J4582" s="166">
        <f>+'ELAP_IPCO-APND'!D4585</f>
        <v>115.03129</v>
      </c>
      <c r="K4582" s="166">
        <f>+(ExportsELAP[[#This Row],[Exports kWh - MPT]]/1000)*ExportsELAP[[#This Row],[EIM Price]]</f>
        <v>236.12757025586296</v>
      </c>
      <c r="L4582" s="167" t="str">
        <f>+INDEX(ECR_Hours!$I$12:$I$15,MATCH(ExportsELAP[[#This Row],[Date Prevailing]],ECR_Hours!$H$12:$H$15,1))</f>
        <v>S</v>
      </c>
      <c r="M4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3" spans="1:13" x14ac:dyDescent="0.25">
      <c r="A4583" s="164">
        <f>+Exports!A4586</f>
        <v>44752</v>
      </c>
      <c r="B4583" s="165">
        <f t="shared" si="284"/>
        <v>2022</v>
      </c>
      <c r="C4583" s="165">
        <f t="shared" si="285"/>
        <v>7</v>
      </c>
      <c r="D4583" s="165">
        <f t="shared" si="286"/>
        <v>10</v>
      </c>
      <c r="E4583" s="165">
        <f>+Exports!B4586</f>
        <v>22</v>
      </c>
      <c r="F4583" s="165">
        <f>+WEEKDAY(ExportsELAP[[#This Row],[Date Prevailing]],1)</f>
        <v>1</v>
      </c>
      <c r="G4583" s="165">
        <f>+COUNTIFS(ECR_Hours!$K$6:$K$7,ExportsELAP[[#This Row],[Date Prevailing]])</f>
        <v>0</v>
      </c>
      <c r="H4583" s="165">
        <f t="shared" si="287"/>
        <v>1</v>
      </c>
      <c r="I4583" s="166">
        <f>+Exports!G4586</f>
        <v>71.906199999999998</v>
      </c>
      <c r="J4583" s="166">
        <f>+'ELAP_IPCO-APND'!D4586</f>
        <v>98.965909999999994</v>
      </c>
      <c r="K4583" s="166">
        <f>+(ExportsELAP[[#This Row],[Exports kWh - MPT]]/1000)*ExportsELAP[[#This Row],[EIM Price]]</f>
        <v>7.1162625176420002</v>
      </c>
      <c r="L4583" s="167" t="str">
        <f>+INDEX(ECR_Hours!$I$12:$I$15,MATCH(ExportsELAP[[#This Row],[Date Prevailing]],ECR_Hours!$H$12:$H$15,1))</f>
        <v>S</v>
      </c>
      <c r="M4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4" spans="1:13" x14ac:dyDescent="0.25">
      <c r="A4584" s="164">
        <f>+Exports!A4587</f>
        <v>44752</v>
      </c>
      <c r="B4584" s="165">
        <f t="shared" si="284"/>
        <v>2022</v>
      </c>
      <c r="C4584" s="165">
        <f t="shared" si="285"/>
        <v>7</v>
      </c>
      <c r="D4584" s="165">
        <f t="shared" si="286"/>
        <v>10</v>
      </c>
      <c r="E4584" s="165">
        <f>+Exports!B4587</f>
        <v>23</v>
      </c>
      <c r="F4584" s="165">
        <f>+WEEKDAY(ExportsELAP[[#This Row],[Date Prevailing]],1)</f>
        <v>1</v>
      </c>
      <c r="G4584" s="165">
        <f>+COUNTIFS(ECR_Hours!$K$6:$K$7,ExportsELAP[[#This Row],[Date Prevailing]])</f>
        <v>0</v>
      </c>
      <c r="H4584" s="165">
        <f t="shared" si="287"/>
        <v>1</v>
      </c>
      <c r="I4584" s="166">
        <f>+Exports!G4587</f>
        <v>15.9773</v>
      </c>
      <c r="J4584" s="166">
        <f>+'ELAP_IPCO-APND'!D4587</f>
        <v>59.199689999999997</v>
      </c>
      <c r="K4584" s="166">
        <f>+(ExportsELAP[[#This Row],[Exports kWh - MPT]]/1000)*ExportsELAP[[#This Row],[EIM Price]]</f>
        <v>0.94585120703699999</v>
      </c>
      <c r="L4584" s="167" t="str">
        <f>+INDEX(ECR_Hours!$I$12:$I$15,MATCH(ExportsELAP[[#This Row],[Date Prevailing]],ECR_Hours!$H$12:$H$15,1))</f>
        <v>S</v>
      </c>
      <c r="M4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5" spans="1:13" x14ac:dyDescent="0.25">
      <c r="A4585" s="164">
        <f>+Exports!A4588</f>
        <v>44752</v>
      </c>
      <c r="B4585" s="165">
        <f t="shared" si="284"/>
        <v>2022</v>
      </c>
      <c r="C4585" s="165">
        <f t="shared" si="285"/>
        <v>7</v>
      </c>
      <c r="D4585" s="165">
        <f t="shared" si="286"/>
        <v>10</v>
      </c>
      <c r="E4585" s="165">
        <f>+Exports!B4588</f>
        <v>24</v>
      </c>
      <c r="F4585" s="165">
        <f>+WEEKDAY(ExportsELAP[[#This Row],[Date Prevailing]],1)</f>
        <v>1</v>
      </c>
      <c r="G4585" s="165">
        <f>+COUNTIFS(ECR_Hours!$K$6:$K$7,ExportsELAP[[#This Row],[Date Prevailing]])</f>
        <v>0</v>
      </c>
      <c r="H4585" s="165">
        <f t="shared" si="287"/>
        <v>1</v>
      </c>
      <c r="I4585" s="166">
        <f>+Exports!G4588</f>
        <v>15.480599999999999</v>
      </c>
      <c r="J4585" s="166">
        <f>+'ELAP_IPCO-APND'!D4588</f>
        <v>67.246420000000001</v>
      </c>
      <c r="K4585" s="166">
        <f>+(ExportsELAP[[#This Row],[Exports kWh - MPT]]/1000)*ExportsELAP[[#This Row],[EIM Price]]</f>
        <v>1.0410149294519999</v>
      </c>
      <c r="L4585" s="167" t="str">
        <f>+INDEX(ECR_Hours!$I$12:$I$15,MATCH(ExportsELAP[[#This Row],[Date Prevailing]],ECR_Hours!$H$12:$H$15,1))</f>
        <v>S</v>
      </c>
      <c r="M4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6" spans="1:13" x14ac:dyDescent="0.25">
      <c r="A4586" s="164">
        <f>+Exports!A4589</f>
        <v>44753</v>
      </c>
      <c r="B4586" s="165">
        <f t="shared" si="284"/>
        <v>2022</v>
      </c>
      <c r="C4586" s="165">
        <f t="shared" si="285"/>
        <v>7</v>
      </c>
      <c r="D4586" s="165">
        <f t="shared" si="286"/>
        <v>11</v>
      </c>
      <c r="E4586" s="165">
        <f>+Exports!B4589</f>
        <v>1</v>
      </c>
      <c r="F4586" s="165">
        <f>+WEEKDAY(ExportsELAP[[#This Row],[Date Prevailing]],1)</f>
        <v>2</v>
      </c>
      <c r="G4586" s="165">
        <f>+COUNTIFS(ECR_Hours!$K$6:$K$7,ExportsELAP[[#This Row],[Date Prevailing]])</f>
        <v>0</v>
      </c>
      <c r="H4586" s="165">
        <f t="shared" si="287"/>
        <v>2</v>
      </c>
      <c r="I4586" s="166">
        <f>+Exports!G4589</f>
        <v>16.817500000000003</v>
      </c>
      <c r="J4586" s="166">
        <f>+'ELAP_IPCO-APND'!D4589</f>
        <v>43.547890000000002</v>
      </c>
      <c r="K4586" s="166">
        <f>+(ExportsELAP[[#This Row],[Exports kWh - MPT]]/1000)*ExportsELAP[[#This Row],[EIM Price]]</f>
        <v>0.73236664007500019</v>
      </c>
      <c r="L4586" s="167" t="str">
        <f>+INDEX(ECR_Hours!$I$12:$I$15,MATCH(ExportsELAP[[#This Row],[Date Prevailing]],ECR_Hours!$H$12:$H$15,1))</f>
        <v>S</v>
      </c>
      <c r="M4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7" spans="1:13" x14ac:dyDescent="0.25">
      <c r="A4587" s="164">
        <f>+Exports!A4590</f>
        <v>44753</v>
      </c>
      <c r="B4587" s="165">
        <f t="shared" si="284"/>
        <v>2022</v>
      </c>
      <c r="C4587" s="165">
        <f t="shared" si="285"/>
        <v>7</v>
      </c>
      <c r="D4587" s="165">
        <f t="shared" si="286"/>
        <v>11</v>
      </c>
      <c r="E4587" s="165">
        <f>+Exports!B4590</f>
        <v>2</v>
      </c>
      <c r="F4587" s="165">
        <f>+WEEKDAY(ExportsELAP[[#This Row],[Date Prevailing]],1)</f>
        <v>2</v>
      </c>
      <c r="G4587" s="165">
        <f>+COUNTIFS(ECR_Hours!$K$6:$K$7,ExportsELAP[[#This Row],[Date Prevailing]])</f>
        <v>0</v>
      </c>
      <c r="H4587" s="165">
        <f t="shared" si="287"/>
        <v>2</v>
      </c>
      <c r="I4587" s="166">
        <f>+Exports!G4590</f>
        <v>17.973099999999999</v>
      </c>
      <c r="J4587" s="166">
        <f>+'ELAP_IPCO-APND'!D4590</f>
        <v>25.65314</v>
      </c>
      <c r="K4587" s="166">
        <f>+(ExportsELAP[[#This Row],[Exports kWh - MPT]]/1000)*ExportsELAP[[#This Row],[EIM Price]]</f>
        <v>0.46106645053399997</v>
      </c>
      <c r="L4587" s="167" t="str">
        <f>+INDEX(ECR_Hours!$I$12:$I$15,MATCH(ExportsELAP[[#This Row],[Date Prevailing]],ECR_Hours!$H$12:$H$15,1))</f>
        <v>S</v>
      </c>
      <c r="M4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8" spans="1:13" x14ac:dyDescent="0.25">
      <c r="A4588" s="164">
        <f>+Exports!A4591</f>
        <v>44753</v>
      </c>
      <c r="B4588" s="165">
        <f t="shared" si="284"/>
        <v>2022</v>
      </c>
      <c r="C4588" s="165">
        <f t="shared" si="285"/>
        <v>7</v>
      </c>
      <c r="D4588" s="165">
        <f t="shared" si="286"/>
        <v>11</v>
      </c>
      <c r="E4588" s="165">
        <f>+Exports!B4591</f>
        <v>3</v>
      </c>
      <c r="F4588" s="165">
        <f>+WEEKDAY(ExportsELAP[[#This Row],[Date Prevailing]],1)</f>
        <v>2</v>
      </c>
      <c r="G4588" s="165">
        <f>+COUNTIFS(ECR_Hours!$K$6:$K$7,ExportsELAP[[#This Row],[Date Prevailing]])</f>
        <v>0</v>
      </c>
      <c r="H4588" s="165">
        <f t="shared" si="287"/>
        <v>2</v>
      </c>
      <c r="I4588" s="166">
        <f>+Exports!G4591</f>
        <v>18.43429999999999</v>
      </c>
      <c r="J4588" s="166">
        <f>+'ELAP_IPCO-APND'!D4591</f>
        <v>23.726749999999999</v>
      </c>
      <c r="K4588" s="166">
        <f>+(ExportsELAP[[#This Row],[Exports kWh - MPT]]/1000)*ExportsELAP[[#This Row],[EIM Price]]</f>
        <v>0.43738602752499978</v>
      </c>
      <c r="L4588" s="167" t="str">
        <f>+INDEX(ECR_Hours!$I$12:$I$15,MATCH(ExportsELAP[[#This Row],[Date Prevailing]],ECR_Hours!$H$12:$H$15,1))</f>
        <v>S</v>
      </c>
      <c r="M4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89" spans="1:13" x14ac:dyDescent="0.25">
      <c r="A4589" s="164">
        <f>+Exports!A4592</f>
        <v>44753</v>
      </c>
      <c r="B4589" s="165">
        <f t="shared" si="284"/>
        <v>2022</v>
      </c>
      <c r="C4589" s="165">
        <f t="shared" si="285"/>
        <v>7</v>
      </c>
      <c r="D4589" s="165">
        <f t="shared" si="286"/>
        <v>11</v>
      </c>
      <c r="E4589" s="165">
        <f>+Exports!B4592</f>
        <v>4</v>
      </c>
      <c r="F4589" s="165">
        <f>+WEEKDAY(ExportsELAP[[#This Row],[Date Prevailing]],1)</f>
        <v>2</v>
      </c>
      <c r="G4589" s="165">
        <f>+COUNTIFS(ECR_Hours!$K$6:$K$7,ExportsELAP[[#This Row],[Date Prevailing]])</f>
        <v>0</v>
      </c>
      <c r="H4589" s="165">
        <f t="shared" si="287"/>
        <v>2</v>
      </c>
      <c r="I4589" s="166">
        <f>+Exports!G4592</f>
        <v>43.823499999999996</v>
      </c>
      <c r="J4589" s="166">
        <f>+'ELAP_IPCO-APND'!D4592</f>
        <v>21.153199999999998</v>
      </c>
      <c r="K4589" s="166">
        <f>+(ExportsELAP[[#This Row],[Exports kWh - MPT]]/1000)*ExportsELAP[[#This Row],[EIM Price]]</f>
        <v>0.92700726019999979</v>
      </c>
      <c r="L4589" s="167" t="str">
        <f>+INDEX(ECR_Hours!$I$12:$I$15,MATCH(ExportsELAP[[#This Row],[Date Prevailing]],ECR_Hours!$H$12:$H$15,1))</f>
        <v>S</v>
      </c>
      <c r="M4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0" spans="1:13" x14ac:dyDescent="0.25">
      <c r="A4590" s="164">
        <f>+Exports!A4593</f>
        <v>44753</v>
      </c>
      <c r="B4590" s="165">
        <f t="shared" si="284"/>
        <v>2022</v>
      </c>
      <c r="C4590" s="165">
        <f t="shared" si="285"/>
        <v>7</v>
      </c>
      <c r="D4590" s="165">
        <f t="shared" si="286"/>
        <v>11</v>
      </c>
      <c r="E4590" s="165">
        <f>+Exports!B4593</f>
        <v>5</v>
      </c>
      <c r="F4590" s="165">
        <f>+WEEKDAY(ExportsELAP[[#This Row],[Date Prevailing]],1)</f>
        <v>2</v>
      </c>
      <c r="G4590" s="165">
        <f>+COUNTIFS(ECR_Hours!$K$6:$K$7,ExportsELAP[[#This Row],[Date Prevailing]])</f>
        <v>0</v>
      </c>
      <c r="H4590" s="165">
        <f t="shared" si="287"/>
        <v>2</v>
      </c>
      <c r="I4590" s="166">
        <f>+Exports!G4593</f>
        <v>48.528200000000005</v>
      </c>
      <c r="J4590" s="166">
        <f>+'ELAP_IPCO-APND'!D4593</f>
        <v>24.14631</v>
      </c>
      <c r="K4590" s="166">
        <f>+(ExportsELAP[[#This Row],[Exports kWh - MPT]]/1000)*ExportsELAP[[#This Row],[EIM Price]]</f>
        <v>1.1717769609420001</v>
      </c>
      <c r="L4590" s="167" t="str">
        <f>+INDEX(ECR_Hours!$I$12:$I$15,MATCH(ExportsELAP[[#This Row],[Date Prevailing]],ECR_Hours!$H$12:$H$15,1))</f>
        <v>S</v>
      </c>
      <c r="M4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1" spans="1:13" x14ac:dyDescent="0.25">
      <c r="A4591" s="164">
        <f>+Exports!A4594</f>
        <v>44753</v>
      </c>
      <c r="B4591" s="165">
        <f t="shared" si="284"/>
        <v>2022</v>
      </c>
      <c r="C4591" s="165">
        <f t="shared" si="285"/>
        <v>7</v>
      </c>
      <c r="D4591" s="165">
        <f t="shared" si="286"/>
        <v>11</v>
      </c>
      <c r="E4591" s="165">
        <f>+Exports!B4594</f>
        <v>6</v>
      </c>
      <c r="F4591" s="165">
        <f>+WEEKDAY(ExportsELAP[[#This Row],[Date Prevailing]],1)</f>
        <v>2</v>
      </c>
      <c r="G4591" s="165">
        <f>+COUNTIFS(ECR_Hours!$K$6:$K$7,ExportsELAP[[#This Row],[Date Prevailing]])</f>
        <v>0</v>
      </c>
      <c r="H4591" s="165">
        <f t="shared" si="287"/>
        <v>2</v>
      </c>
      <c r="I4591" s="166">
        <f>+Exports!G4594</f>
        <v>44.614000000000004</v>
      </c>
      <c r="J4591" s="166">
        <f>+'ELAP_IPCO-APND'!D4594</f>
        <v>25.743320000000001</v>
      </c>
      <c r="K4591" s="166">
        <f>+(ExportsELAP[[#This Row],[Exports kWh - MPT]]/1000)*ExportsELAP[[#This Row],[EIM Price]]</f>
        <v>1.14851247848</v>
      </c>
      <c r="L4591" s="167" t="str">
        <f>+INDEX(ECR_Hours!$I$12:$I$15,MATCH(ExportsELAP[[#This Row],[Date Prevailing]],ECR_Hours!$H$12:$H$15,1))</f>
        <v>S</v>
      </c>
      <c r="M4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2" spans="1:13" x14ac:dyDescent="0.25">
      <c r="A4592" s="164">
        <f>+Exports!A4595</f>
        <v>44753</v>
      </c>
      <c r="B4592" s="165">
        <f t="shared" si="284"/>
        <v>2022</v>
      </c>
      <c r="C4592" s="165">
        <f t="shared" si="285"/>
        <v>7</v>
      </c>
      <c r="D4592" s="165">
        <f t="shared" si="286"/>
        <v>11</v>
      </c>
      <c r="E4592" s="165">
        <f>+Exports!B4595</f>
        <v>7</v>
      </c>
      <c r="F4592" s="165">
        <f>+WEEKDAY(ExportsELAP[[#This Row],[Date Prevailing]],1)</f>
        <v>2</v>
      </c>
      <c r="G4592" s="165">
        <f>+COUNTIFS(ECR_Hours!$K$6:$K$7,ExportsELAP[[#This Row],[Date Prevailing]])</f>
        <v>0</v>
      </c>
      <c r="H4592" s="165">
        <f t="shared" si="287"/>
        <v>2</v>
      </c>
      <c r="I4592" s="166">
        <f>+Exports!G4595</f>
        <v>887.5086</v>
      </c>
      <c r="J4592" s="166">
        <f>+'ELAP_IPCO-APND'!D4595</f>
        <v>44.61074</v>
      </c>
      <c r="K4592" s="166">
        <f>+(ExportsELAP[[#This Row],[Exports kWh - MPT]]/1000)*ExportsELAP[[#This Row],[EIM Price]]</f>
        <v>39.592415402363997</v>
      </c>
      <c r="L4592" s="167" t="str">
        <f>+INDEX(ECR_Hours!$I$12:$I$15,MATCH(ExportsELAP[[#This Row],[Date Prevailing]],ECR_Hours!$H$12:$H$15,1))</f>
        <v>S</v>
      </c>
      <c r="M4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3" spans="1:13" x14ac:dyDescent="0.25">
      <c r="A4593" s="164">
        <f>+Exports!A4596</f>
        <v>44753</v>
      </c>
      <c r="B4593" s="165">
        <f t="shared" si="284"/>
        <v>2022</v>
      </c>
      <c r="C4593" s="165">
        <f t="shared" si="285"/>
        <v>7</v>
      </c>
      <c r="D4593" s="165">
        <f t="shared" si="286"/>
        <v>11</v>
      </c>
      <c r="E4593" s="165">
        <f>+Exports!B4596</f>
        <v>8</v>
      </c>
      <c r="F4593" s="165">
        <f>+WEEKDAY(ExportsELAP[[#This Row],[Date Prevailing]],1)</f>
        <v>2</v>
      </c>
      <c r="G4593" s="165">
        <f>+COUNTIFS(ECR_Hours!$K$6:$K$7,ExportsELAP[[#This Row],[Date Prevailing]])</f>
        <v>0</v>
      </c>
      <c r="H4593" s="165">
        <f t="shared" si="287"/>
        <v>2</v>
      </c>
      <c r="I4593" s="166">
        <f>+Exports!G4596</f>
        <v>4668.9799999999996</v>
      </c>
      <c r="J4593" s="166">
        <f>+'ELAP_IPCO-APND'!D4596</f>
        <v>65.215239999999994</v>
      </c>
      <c r="K4593" s="166">
        <f>+(ExportsELAP[[#This Row],[Exports kWh - MPT]]/1000)*ExportsELAP[[#This Row],[EIM Price]]</f>
        <v>304.48865125519995</v>
      </c>
      <c r="L4593" s="167" t="str">
        <f>+INDEX(ECR_Hours!$I$12:$I$15,MATCH(ExportsELAP[[#This Row],[Date Prevailing]],ECR_Hours!$H$12:$H$15,1))</f>
        <v>S</v>
      </c>
      <c r="M4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4" spans="1:13" x14ac:dyDescent="0.25">
      <c r="A4594" s="164">
        <f>+Exports!A4597</f>
        <v>44753</v>
      </c>
      <c r="B4594" s="165">
        <f t="shared" si="284"/>
        <v>2022</v>
      </c>
      <c r="C4594" s="165">
        <f t="shared" si="285"/>
        <v>7</v>
      </c>
      <c r="D4594" s="165">
        <f t="shared" si="286"/>
        <v>11</v>
      </c>
      <c r="E4594" s="165">
        <f>+Exports!B4597</f>
        <v>9</v>
      </c>
      <c r="F4594" s="165">
        <f>+WEEKDAY(ExportsELAP[[#This Row],[Date Prevailing]],1)</f>
        <v>2</v>
      </c>
      <c r="G4594" s="165">
        <f>+COUNTIFS(ECR_Hours!$K$6:$K$7,ExportsELAP[[#This Row],[Date Prevailing]])</f>
        <v>0</v>
      </c>
      <c r="H4594" s="165">
        <f t="shared" si="287"/>
        <v>2</v>
      </c>
      <c r="I4594" s="166">
        <f>+Exports!G4597</f>
        <v>11741.8933</v>
      </c>
      <c r="J4594" s="166">
        <f>+'ELAP_IPCO-APND'!D4597</f>
        <v>40.848520000000001</v>
      </c>
      <c r="K4594" s="166">
        <f>+(ExportsELAP[[#This Row],[Exports kWh - MPT]]/1000)*ExportsELAP[[#This Row],[EIM Price]]</f>
        <v>479.63896330291595</v>
      </c>
      <c r="L4594" s="167" t="str">
        <f>+INDEX(ECR_Hours!$I$12:$I$15,MATCH(ExportsELAP[[#This Row],[Date Prevailing]],ECR_Hours!$H$12:$H$15,1))</f>
        <v>S</v>
      </c>
      <c r="M4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5" spans="1:13" x14ac:dyDescent="0.25">
      <c r="A4595" s="164">
        <f>+Exports!A4598</f>
        <v>44753</v>
      </c>
      <c r="B4595" s="165">
        <f t="shared" si="284"/>
        <v>2022</v>
      </c>
      <c r="C4595" s="165">
        <f t="shared" si="285"/>
        <v>7</v>
      </c>
      <c r="D4595" s="165">
        <f t="shared" si="286"/>
        <v>11</v>
      </c>
      <c r="E4595" s="165">
        <f>+Exports!B4598</f>
        <v>10</v>
      </c>
      <c r="F4595" s="165">
        <f>+WEEKDAY(ExportsELAP[[#This Row],[Date Prevailing]],1)</f>
        <v>2</v>
      </c>
      <c r="G4595" s="165">
        <f>+COUNTIFS(ECR_Hours!$K$6:$K$7,ExportsELAP[[#This Row],[Date Prevailing]])</f>
        <v>0</v>
      </c>
      <c r="H4595" s="165">
        <f t="shared" si="287"/>
        <v>2</v>
      </c>
      <c r="I4595" s="166">
        <f>+Exports!G4598</f>
        <v>22288.7745</v>
      </c>
      <c r="J4595" s="166">
        <f>+'ELAP_IPCO-APND'!D4598</f>
        <v>35.927030000000002</v>
      </c>
      <c r="K4595" s="166">
        <f>+(ExportsELAP[[#This Row],[Exports kWh - MPT]]/1000)*ExportsELAP[[#This Row],[EIM Price]]</f>
        <v>800.76947012473499</v>
      </c>
      <c r="L4595" s="167" t="str">
        <f>+INDEX(ECR_Hours!$I$12:$I$15,MATCH(ExportsELAP[[#This Row],[Date Prevailing]],ECR_Hours!$H$12:$H$15,1))</f>
        <v>S</v>
      </c>
      <c r="M4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6" spans="1:13" x14ac:dyDescent="0.25">
      <c r="A4596" s="164">
        <f>+Exports!A4599</f>
        <v>44753</v>
      </c>
      <c r="B4596" s="165">
        <f t="shared" si="284"/>
        <v>2022</v>
      </c>
      <c r="C4596" s="165">
        <f t="shared" si="285"/>
        <v>7</v>
      </c>
      <c r="D4596" s="165">
        <f t="shared" si="286"/>
        <v>11</v>
      </c>
      <c r="E4596" s="165">
        <f>+Exports!B4599</f>
        <v>11</v>
      </c>
      <c r="F4596" s="165">
        <f>+WEEKDAY(ExportsELAP[[#This Row],[Date Prevailing]],1)</f>
        <v>2</v>
      </c>
      <c r="G4596" s="165">
        <f>+COUNTIFS(ECR_Hours!$K$6:$K$7,ExportsELAP[[#This Row],[Date Prevailing]])</f>
        <v>0</v>
      </c>
      <c r="H4596" s="165">
        <f t="shared" si="287"/>
        <v>2</v>
      </c>
      <c r="I4596" s="166">
        <f>+Exports!G4599</f>
        <v>32635.445999999996</v>
      </c>
      <c r="J4596" s="166">
        <f>+'ELAP_IPCO-APND'!D4599</f>
        <v>42.036679999999997</v>
      </c>
      <c r="K4596" s="166">
        <f>+(ExportsELAP[[#This Row],[Exports kWh - MPT]]/1000)*ExportsELAP[[#This Row],[EIM Price]]</f>
        <v>1371.8858001592796</v>
      </c>
      <c r="L4596" s="167" t="str">
        <f>+INDEX(ECR_Hours!$I$12:$I$15,MATCH(ExportsELAP[[#This Row],[Date Prevailing]],ECR_Hours!$H$12:$H$15,1))</f>
        <v>S</v>
      </c>
      <c r="M4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7" spans="1:13" x14ac:dyDescent="0.25">
      <c r="A4597" s="164">
        <f>+Exports!A4600</f>
        <v>44753</v>
      </c>
      <c r="B4597" s="165">
        <f t="shared" si="284"/>
        <v>2022</v>
      </c>
      <c r="C4597" s="165">
        <f t="shared" si="285"/>
        <v>7</v>
      </c>
      <c r="D4597" s="165">
        <f t="shared" si="286"/>
        <v>11</v>
      </c>
      <c r="E4597" s="165">
        <f>+Exports!B4600</f>
        <v>12</v>
      </c>
      <c r="F4597" s="165">
        <f>+WEEKDAY(ExportsELAP[[#This Row],[Date Prevailing]],1)</f>
        <v>2</v>
      </c>
      <c r="G4597" s="165">
        <f>+COUNTIFS(ECR_Hours!$K$6:$K$7,ExportsELAP[[#This Row],[Date Prevailing]])</f>
        <v>0</v>
      </c>
      <c r="H4597" s="165">
        <f t="shared" si="287"/>
        <v>2</v>
      </c>
      <c r="I4597" s="166">
        <f>+Exports!G4600</f>
        <v>39698.427499999998</v>
      </c>
      <c r="J4597" s="166">
        <f>+'ELAP_IPCO-APND'!D4600</f>
        <v>46.469970000000004</v>
      </c>
      <c r="K4597" s="166">
        <f>+(ExportsELAP[[#This Row],[Exports kWh - MPT]]/1000)*ExportsELAP[[#This Row],[EIM Price]]</f>
        <v>1844.7847349721751</v>
      </c>
      <c r="L4597" s="167" t="str">
        <f>+INDEX(ECR_Hours!$I$12:$I$15,MATCH(ExportsELAP[[#This Row],[Date Prevailing]],ECR_Hours!$H$12:$H$15,1))</f>
        <v>S</v>
      </c>
      <c r="M4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8" spans="1:13" x14ac:dyDescent="0.25">
      <c r="A4598" s="164">
        <f>+Exports!A4601</f>
        <v>44753</v>
      </c>
      <c r="B4598" s="165">
        <f t="shared" si="284"/>
        <v>2022</v>
      </c>
      <c r="C4598" s="165">
        <f t="shared" si="285"/>
        <v>7</v>
      </c>
      <c r="D4598" s="165">
        <f t="shared" si="286"/>
        <v>11</v>
      </c>
      <c r="E4598" s="165">
        <f>+Exports!B4601</f>
        <v>13</v>
      </c>
      <c r="F4598" s="165">
        <f>+WEEKDAY(ExportsELAP[[#This Row],[Date Prevailing]],1)</f>
        <v>2</v>
      </c>
      <c r="G4598" s="165">
        <f>+COUNTIFS(ECR_Hours!$K$6:$K$7,ExportsELAP[[#This Row],[Date Prevailing]])</f>
        <v>0</v>
      </c>
      <c r="H4598" s="165">
        <f t="shared" si="287"/>
        <v>2</v>
      </c>
      <c r="I4598" s="166">
        <f>+Exports!G4601</f>
        <v>43006.27840000001</v>
      </c>
      <c r="J4598" s="166">
        <f>+'ELAP_IPCO-APND'!D4601</f>
        <v>51.421010000000003</v>
      </c>
      <c r="K4598" s="166">
        <f>+(ExportsELAP[[#This Row],[Exports kWh - MPT]]/1000)*ExportsELAP[[#This Row],[EIM Price]]</f>
        <v>2211.4262716691846</v>
      </c>
      <c r="L4598" s="167" t="str">
        <f>+INDEX(ECR_Hours!$I$12:$I$15,MATCH(ExportsELAP[[#This Row],[Date Prevailing]],ECR_Hours!$H$12:$H$15,1))</f>
        <v>S</v>
      </c>
      <c r="M4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599" spans="1:13" x14ac:dyDescent="0.25">
      <c r="A4599" s="164">
        <f>+Exports!A4602</f>
        <v>44753</v>
      </c>
      <c r="B4599" s="165">
        <f t="shared" si="284"/>
        <v>2022</v>
      </c>
      <c r="C4599" s="165">
        <f t="shared" si="285"/>
        <v>7</v>
      </c>
      <c r="D4599" s="165">
        <f t="shared" si="286"/>
        <v>11</v>
      </c>
      <c r="E4599" s="165">
        <f>+Exports!B4602</f>
        <v>14</v>
      </c>
      <c r="F4599" s="165">
        <f>+WEEKDAY(ExportsELAP[[#This Row],[Date Prevailing]],1)</f>
        <v>2</v>
      </c>
      <c r="G4599" s="165">
        <f>+COUNTIFS(ECR_Hours!$K$6:$K$7,ExportsELAP[[#This Row],[Date Prevailing]])</f>
        <v>0</v>
      </c>
      <c r="H4599" s="165">
        <f t="shared" si="287"/>
        <v>2</v>
      </c>
      <c r="I4599" s="166">
        <f>+Exports!G4602</f>
        <v>43161.401600000005</v>
      </c>
      <c r="J4599" s="166">
        <f>+'ELAP_IPCO-APND'!D4602</f>
        <v>55.433570000000003</v>
      </c>
      <c r="K4599" s="166">
        <f>+(ExportsELAP[[#This Row],[Exports kWh - MPT]]/1000)*ExportsELAP[[#This Row],[EIM Price]]</f>
        <v>2392.5905768917123</v>
      </c>
      <c r="L4599" s="167" t="str">
        <f>+INDEX(ECR_Hours!$I$12:$I$15,MATCH(ExportsELAP[[#This Row],[Date Prevailing]],ECR_Hours!$H$12:$H$15,1))</f>
        <v>S</v>
      </c>
      <c r="M4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00" spans="1:13" x14ac:dyDescent="0.25">
      <c r="A4600" s="164">
        <f>+Exports!A4603</f>
        <v>44753</v>
      </c>
      <c r="B4600" s="165">
        <f t="shared" si="284"/>
        <v>2022</v>
      </c>
      <c r="C4600" s="165">
        <f t="shared" si="285"/>
        <v>7</v>
      </c>
      <c r="D4600" s="165">
        <f t="shared" si="286"/>
        <v>11</v>
      </c>
      <c r="E4600" s="165">
        <f>+Exports!B4603</f>
        <v>15</v>
      </c>
      <c r="F4600" s="165">
        <f>+WEEKDAY(ExportsELAP[[#This Row],[Date Prevailing]],1)</f>
        <v>2</v>
      </c>
      <c r="G4600" s="165">
        <f>+COUNTIFS(ECR_Hours!$K$6:$K$7,ExportsELAP[[#This Row],[Date Prevailing]])</f>
        <v>0</v>
      </c>
      <c r="H4600" s="165">
        <f t="shared" si="287"/>
        <v>2</v>
      </c>
      <c r="I4600" s="166">
        <f>+Exports!G4603</f>
        <v>40208.913500000002</v>
      </c>
      <c r="J4600" s="166">
        <f>+'ELAP_IPCO-APND'!D4603</f>
        <v>73.006129999999999</v>
      </c>
      <c r="K4600" s="166">
        <f>+(ExportsELAP[[#This Row],[Exports kWh - MPT]]/1000)*ExportsELAP[[#This Row],[EIM Price]]</f>
        <v>2935.4971661397549</v>
      </c>
      <c r="L4600" s="167" t="str">
        <f>+INDEX(ECR_Hours!$I$12:$I$15,MATCH(ExportsELAP[[#This Row],[Date Prevailing]],ECR_Hours!$H$12:$H$15,1))</f>
        <v>S</v>
      </c>
      <c r="M4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01" spans="1:13" x14ac:dyDescent="0.25">
      <c r="A4601" s="164">
        <f>+Exports!A4604</f>
        <v>44753</v>
      </c>
      <c r="B4601" s="165">
        <f t="shared" si="284"/>
        <v>2022</v>
      </c>
      <c r="C4601" s="165">
        <f t="shared" si="285"/>
        <v>7</v>
      </c>
      <c r="D4601" s="165">
        <f t="shared" si="286"/>
        <v>11</v>
      </c>
      <c r="E4601" s="165">
        <f>+Exports!B4604</f>
        <v>16</v>
      </c>
      <c r="F4601" s="165">
        <f>+WEEKDAY(ExportsELAP[[#This Row],[Date Prevailing]],1)</f>
        <v>2</v>
      </c>
      <c r="G4601" s="165">
        <f>+COUNTIFS(ECR_Hours!$K$6:$K$7,ExportsELAP[[#This Row],[Date Prevailing]])</f>
        <v>0</v>
      </c>
      <c r="H4601" s="165">
        <f t="shared" si="287"/>
        <v>2</v>
      </c>
      <c r="I4601" s="166">
        <f>+Exports!G4604</f>
        <v>34530.018000000004</v>
      </c>
      <c r="J4601" s="166">
        <f>+'ELAP_IPCO-APND'!D4604</f>
        <v>80.552850000000007</v>
      </c>
      <c r="K4601" s="166">
        <f>+(ExportsELAP[[#This Row],[Exports kWh - MPT]]/1000)*ExportsELAP[[#This Row],[EIM Price]]</f>
        <v>2781.4913604513008</v>
      </c>
      <c r="L4601" s="167" t="str">
        <f>+INDEX(ECR_Hours!$I$12:$I$15,MATCH(ExportsELAP[[#This Row],[Date Prevailing]],ECR_Hours!$H$12:$H$15,1))</f>
        <v>S</v>
      </c>
      <c r="M4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2" spans="1:13" x14ac:dyDescent="0.25">
      <c r="A4602" s="164">
        <f>+Exports!A4605</f>
        <v>44753</v>
      </c>
      <c r="B4602" s="165">
        <f t="shared" si="284"/>
        <v>2022</v>
      </c>
      <c r="C4602" s="165">
        <f t="shared" si="285"/>
        <v>7</v>
      </c>
      <c r="D4602" s="165">
        <f t="shared" si="286"/>
        <v>11</v>
      </c>
      <c r="E4602" s="165">
        <f>+Exports!B4605</f>
        <v>17</v>
      </c>
      <c r="F4602" s="165">
        <f>+WEEKDAY(ExportsELAP[[#This Row],[Date Prevailing]],1)</f>
        <v>2</v>
      </c>
      <c r="G4602" s="165">
        <f>+COUNTIFS(ECR_Hours!$K$6:$K$7,ExportsELAP[[#This Row],[Date Prevailing]])</f>
        <v>0</v>
      </c>
      <c r="H4602" s="165">
        <f t="shared" si="287"/>
        <v>2</v>
      </c>
      <c r="I4602" s="166">
        <f>+Exports!G4605</f>
        <v>26722.595499999999</v>
      </c>
      <c r="J4602" s="166">
        <f>+'ELAP_IPCO-APND'!D4605</f>
        <v>74.052549999999997</v>
      </c>
      <c r="K4602" s="166">
        <f>+(ExportsELAP[[#This Row],[Exports kWh - MPT]]/1000)*ExportsELAP[[#This Row],[EIM Price]]</f>
        <v>1978.8763393935249</v>
      </c>
      <c r="L4602" s="167" t="str">
        <f>+INDEX(ECR_Hours!$I$12:$I$15,MATCH(ExportsELAP[[#This Row],[Date Prevailing]],ECR_Hours!$H$12:$H$15,1))</f>
        <v>S</v>
      </c>
      <c r="M4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3" spans="1:13" x14ac:dyDescent="0.25">
      <c r="A4603" s="164">
        <f>+Exports!A4606</f>
        <v>44753</v>
      </c>
      <c r="B4603" s="165">
        <f t="shared" si="284"/>
        <v>2022</v>
      </c>
      <c r="C4603" s="165">
        <f t="shared" si="285"/>
        <v>7</v>
      </c>
      <c r="D4603" s="165">
        <f t="shared" si="286"/>
        <v>11</v>
      </c>
      <c r="E4603" s="165">
        <f>+Exports!B4606</f>
        <v>18</v>
      </c>
      <c r="F4603" s="165">
        <f>+WEEKDAY(ExportsELAP[[#This Row],[Date Prevailing]],1)</f>
        <v>2</v>
      </c>
      <c r="G4603" s="165">
        <f>+COUNTIFS(ECR_Hours!$K$6:$K$7,ExportsELAP[[#This Row],[Date Prevailing]])</f>
        <v>0</v>
      </c>
      <c r="H4603" s="165">
        <f t="shared" si="287"/>
        <v>2</v>
      </c>
      <c r="I4603" s="166">
        <f>+Exports!G4606</f>
        <v>17819.723600000001</v>
      </c>
      <c r="J4603" s="166">
        <f>+'ELAP_IPCO-APND'!D4606</f>
        <v>87.767669999999995</v>
      </c>
      <c r="K4603" s="166">
        <f>+(ExportsELAP[[#This Row],[Exports kWh - MPT]]/1000)*ExportsELAP[[#This Row],[EIM Price]]</f>
        <v>1563.9956204160119</v>
      </c>
      <c r="L4603" s="167" t="str">
        <f>+INDEX(ECR_Hours!$I$12:$I$15,MATCH(ExportsELAP[[#This Row],[Date Prevailing]],ECR_Hours!$H$12:$H$15,1))</f>
        <v>S</v>
      </c>
      <c r="M4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4" spans="1:13" x14ac:dyDescent="0.25">
      <c r="A4604" s="164">
        <f>+Exports!A4607</f>
        <v>44753</v>
      </c>
      <c r="B4604" s="165">
        <f t="shared" si="284"/>
        <v>2022</v>
      </c>
      <c r="C4604" s="165">
        <f t="shared" si="285"/>
        <v>7</v>
      </c>
      <c r="D4604" s="165">
        <f t="shared" si="286"/>
        <v>11</v>
      </c>
      <c r="E4604" s="165">
        <f>+Exports!B4607</f>
        <v>19</v>
      </c>
      <c r="F4604" s="165">
        <f>+WEEKDAY(ExportsELAP[[#This Row],[Date Prevailing]],1)</f>
        <v>2</v>
      </c>
      <c r="G4604" s="165">
        <f>+COUNTIFS(ECR_Hours!$K$6:$K$7,ExportsELAP[[#This Row],[Date Prevailing]])</f>
        <v>0</v>
      </c>
      <c r="H4604" s="165">
        <f t="shared" si="287"/>
        <v>2</v>
      </c>
      <c r="I4604" s="166">
        <f>+Exports!G4607</f>
        <v>10478.124199999998</v>
      </c>
      <c r="J4604" s="166">
        <f>+'ELAP_IPCO-APND'!D4607</f>
        <v>101.64776000000001</v>
      </c>
      <c r="K4604" s="166">
        <f>+(ExportsELAP[[#This Row],[Exports kWh - MPT]]/1000)*ExportsELAP[[#This Row],[EIM Price]]</f>
        <v>1065.0778539317919</v>
      </c>
      <c r="L4604" s="167" t="str">
        <f>+INDEX(ECR_Hours!$I$12:$I$15,MATCH(ExportsELAP[[#This Row],[Date Prevailing]],ECR_Hours!$H$12:$H$15,1))</f>
        <v>S</v>
      </c>
      <c r="M4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5" spans="1:13" x14ac:dyDescent="0.25">
      <c r="A4605" s="164">
        <f>+Exports!A4608</f>
        <v>44753</v>
      </c>
      <c r="B4605" s="165">
        <f t="shared" si="284"/>
        <v>2022</v>
      </c>
      <c r="C4605" s="165">
        <f t="shared" si="285"/>
        <v>7</v>
      </c>
      <c r="D4605" s="165">
        <f t="shared" si="286"/>
        <v>11</v>
      </c>
      <c r="E4605" s="165">
        <f>+Exports!B4608</f>
        <v>20</v>
      </c>
      <c r="F4605" s="165">
        <f>+WEEKDAY(ExportsELAP[[#This Row],[Date Prevailing]],1)</f>
        <v>2</v>
      </c>
      <c r="G4605" s="165">
        <f>+COUNTIFS(ECR_Hours!$K$6:$K$7,ExportsELAP[[#This Row],[Date Prevailing]])</f>
        <v>0</v>
      </c>
      <c r="H4605" s="165">
        <f t="shared" si="287"/>
        <v>2</v>
      </c>
      <c r="I4605" s="166">
        <f>+Exports!G4608</f>
        <v>5558.0470000000005</v>
      </c>
      <c r="J4605" s="166">
        <f>+'ELAP_IPCO-APND'!D4608</f>
        <v>182.15346</v>
      </c>
      <c r="K4605" s="166">
        <f>+(ExportsELAP[[#This Row],[Exports kWh - MPT]]/1000)*ExportsELAP[[#This Row],[EIM Price]]</f>
        <v>1012.41749189262</v>
      </c>
      <c r="L4605" s="167" t="str">
        <f>+INDEX(ECR_Hours!$I$12:$I$15,MATCH(ExportsELAP[[#This Row],[Date Prevailing]],ECR_Hours!$H$12:$H$15,1))</f>
        <v>S</v>
      </c>
      <c r="M4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6" spans="1:13" x14ac:dyDescent="0.25">
      <c r="A4606" s="164">
        <f>+Exports!A4609</f>
        <v>44753</v>
      </c>
      <c r="B4606" s="165">
        <f t="shared" si="284"/>
        <v>2022</v>
      </c>
      <c r="C4606" s="165">
        <f t="shared" si="285"/>
        <v>7</v>
      </c>
      <c r="D4606" s="165">
        <f t="shared" si="286"/>
        <v>11</v>
      </c>
      <c r="E4606" s="165">
        <f>+Exports!B4609</f>
        <v>21</v>
      </c>
      <c r="F4606" s="165">
        <f>+WEEKDAY(ExportsELAP[[#This Row],[Date Prevailing]],1)</f>
        <v>2</v>
      </c>
      <c r="G4606" s="165">
        <f>+COUNTIFS(ECR_Hours!$K$6:$K$7,ExportsELAP[[#This Row],[Date Prevailing]])</f>
        <v>0</v>
      </c>
      <c r="H4606" s="165">
        <f t="shared" si="287"/>
        <v>2</v>
      </c>
      <c r="I4606" s="166">
        <f>+Exports!G4609</f>
        <v>2172.1251000000002</v>
      </c>
      <c r="J4606" s="166">
        <f>+'ELAP_IPCO-APND'!D4609</f>
        <v>133.97535999999999</v>
      </c>
      <c r="K4606" s="166">
        <f>+(ExportsELAP[[#This Row],[Exports kWh - MPT]]/1000)*ExportsELAP[[#This Row],[EIM Price]]</f>
        <v>291.01124223753601</v>
      </c>
      <c r="L4606" s="167" t="str">
        <f>+INDEX(ECR_Hours!$I$12:$I$15,MATCH(ExportsELAP[[#This Row],[Date Prevailing]],ECR_Hours!$H$12:$H$15,1))</f>
        <v>S</v>
      </c>
      <c r="M4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7" spans="1:13" x14ac:dyDescent="0.25">
      <c r="A4607" s="164">
        <f>+Exports!A4610</f>
        <v>44753</v>
      </c>
      <c r="B4607" s="165">
        <f t="shared" si="284"/>
        <v>2022</v>
      </c>
      <c r="C4607" s="165">
        <f t="shared" si="285"/>
        <v>7</v>
      </c>
      <c r="D4607" s="165">
        <f t="shared" si="286"/>
        <v>11</v>
      </c>
      <c r="E4607" s="165">
        <f>+Exports!B4610</f>
        <v>22</v>
      </c>
      <c r="F4607" s="165">
        <f>+WEEKDAY(ExportsELAP[[#This Row],[Date Prevailing]],1)</f>
        <v>2</v>
      </c>
      <c r="G4607" s="165">
        <f>+COUNTIFS(ECR_Hours!$K$6:$K$7,ExportsELAP[[#This Row],[Date Prevailing]])</f>
        <v>0</v>
      </c>
      <c r="H4607" s="165">
        <f t="shared" si="287"/>
        <v>2</v>
      </c>
      <c r="I4607" s="166">
        <f>+Exports!G4610</f>
        <v>56.200800000000001</v>
      </c>
      <c r="J4607" s="166">
        <f>+'ELAP_IPCO-APND'!D4610</f>
        <v>103.96047</v>
      </c>
      <c r="K4607" s="166">
        <f>+(ExportsELAP[[#This Row],[Exports kWh - MPT]]/1000)*ExportsELAP[[#This Row],[EIM Price]]</f>
        <v>5.8426615823760004</v>
      </c>
      <c r="L4607" s="167" t="str">
        <f>+INDEX(ECR_Hours!$I$12:$I$15,MATCH(ExportsELAP[[#This Row],[Date Prevailing]],ECR_Hours!$H$12:$H$15,1))</f>
        <v>S</v>
      </c>
      <c r="M4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8" spans="1:13" x14ac:dyDescent="0.25">
      <c r="A4608" s="164">
        <f>+Exports!A4611</f>
        <v>44753</v>
      </c>
      <c r="B4608" s="165">
        <f t="shared" si="284"/>
        <v>2022</v>
      </c>
      <c r="C4608" s="165">
        <f t="shared" si="285"/>
        <v>7</v>
      </c>
      <c r="D4608" s="165">
        <f t="shared" si="286"/>
        <v>11</v>
      </c>
      <c r="E4608" s="165">
        <f>+Exports!B4611</f>
        <v>23</v>
      </c>
      <c r="F4608" s="165">
        <f>+WEEKDAY(ExportsELAP[[#This Row],[Date Prevailing]],1)</f>
        <v>2</v>
      </c>
      <c r="G4608" s="165">
        <f>+COUNTIFS(ECR_Hours!$K$6:$K$7,ExportsELAP[[#This Row],[Date Prevailing]])</f>
        <v>0</v>
      </c>
      <c r="H4608" s="165">
        <f t="shared" si="287"/>
        <v>2</v>
      </c>
      <c r="I4608" s="166">
        <f>+Exports!G4611</f>
        <v>7.9754000000000005</v>
      </c>
      <c r="J4608" s="166">
        <f>+'ELAP_IPCO-APND'!D4611</f>
        <v>77.61515</v>
      </c>
      <c r="K4608" s="166">
        <f>+(ExportsELAP[[#This Row],[Exports kWh - MPT]]/1000)*ExportsELAP[[#This Row],[EIM Price]]</f>
        <v>0.61901186731000002</v>
      </c>
      <c r="L4608" s="167" t="str">
        <f>+INDEX(ECR_Hours!$I$12:$I$15,MATCH(ExportsELAP[[#This Row],[Date Prevailing]],ECR_Hours!$H$12:$H$15,1))</f>
        <v>S</v>
      </c>
      <c r="M4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09" spans="1:13" x14ac:dyDescent="0.25">
      <c r="A4609" s="164">
        <f>+Exports!A4612</f>
        <v>44753</v>
      </c>
      <c r="B4609" s="165">
        <f t="shared" si="284"/>
        <v>2022</v>
      </c>
      <c r="C4609" s="165">
        <f t="shared" si="285"/>
        <v>7</v>
      </c>
      <c r="D4609" s="165">
        <f t="shared" si="286"/>
        <v>11</v>
      </c>
      <c r="E4609" s="165">
        <f>+Exports!B4612</f>
        <v>24</v>
      </c>
      <c r="F4609" s="165">
        <f>+WEEKDAY(ExportsELAP[[#This Row],[Date Prevailing]],1)</f>
        <v>2</v>
      </c>
      <c r="G4609" s="165">
        <f>+COUNTIFS(ECR_Hours!$K$6:$K$7,ExportsELAP[[#This Row],[Date Prevailing]])</f>
        <v>0</v>
      </c>
      <c r="H4609" s="165">
        <f t="shared" si="287"/>
        <v>2</v>
      </c>
      <c r="I4609" s="166">
        <f>+Exports!G4612</f>
        <v>7.4429999999999996</v>
      </c>
      <c r="J4609" s="166">
        <f>+'ELAP_IPCO-APND'!D4612</f>
        <v>72.207710000000006</v>
      </c>
      <c r="K4609" s="166">
        <f>+(ExportsELAP[[#This Row],[Exports kWh - MPT]]/1000)*ExportsELAP[[#This Row],[EIM Price]]</f>
        <v>0.53744198553</v>
      </c>
      <c r="L4609" s="167" t="str">
        <f>+INDEX(ECR_Hours!$I$12:$I$15,MATCH(ExportsELAP[[#This Row],[Date Prevailing]],ECR_Hours!$H$12:$H$15,1))</f>
        <v>S</v>
      </c>
      <c r="M4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0" spans="1:13" x14ac:dyDescent="0.25">
      <c r="A4610" s="164">
        <f>+Exports!A4613</f>
        <v>44754</v>
      </c>
      <c r="B4610" s="165">
        <f t="shared" ref="B4610:B4673" si="288">+YEAR(A4610)</f>
        <v>2022</v>
      </c>
      <c r="C4610" s="165">
        <f t="shared" ref="C4610:C4673" si="289">+MONTH(A4610)</f>
        <v>7</v>
      </c>
      <c r="D4610" s="165">
        <f t="shared" ref="D4610:D4673" si="290">+DAY(A4610)</f>
        <v>12</v>
      </c>
      <c r="E4610" s="165">
        <f>+Exports!B4613</f>
        <v>1</v>
      </c>
      <c r="F4610" s="165">
        <f>+WEEKDAY(ExportsELAP[[#This Row],[Date Prevailing]],1)</f>
        <v>3</v>
      </c>
      <c r="G4610" s="165">
        <f>+COUNTIFS(ECR_Hours!$K$6:$K$7,ExportsELAP[[#This Row],[Date Prevailing]])</f>
        <v>0</v>
      </c>
      <c r="H4610" s="165">
        <f t="shared" ref="H4610:H4673" si="291">+IF(G4610=1,0,F4610)</f>
        <v>3</v>
      </c>
      <c r="I4610" s="166">
        <f>+Exports!G4613</f>
        <v>10.6714</v>
      </c>
      <c r="J4610" s="166">
        <f>+'ELAP_IPCO-APND'!D4613</f>
        <v>58.104559999999999</v>
      </c>
      <c r="K4610" s="166">
        <f>+(ExportsELAP[[#This Row],[Exports kWh - MPT]]/1000)*ExportsELAP[[#This Row],[EIM Price]]</f>
        <v>0.62005700158400001</v>
      </c>
      <c r="L4610" s="167" t="str">
        <f>+INDEX(ECR_Hours!$I$12:$I$15,MATCH(ExportsELAP[[#This Row],[Date Prevailing]],ECR_Hours!$H$12:$H$15,1))</f>
        <v>S</v>
      </c>
      <c r="M4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1" spans="1:13" x14ac:dyDescent="0.25">
      <c r="A4611" s="164">
        <f>+Exports!A4614</f>
        <v>44754</v>
      </c>
      <c r="B4611" s="165">
        <f t="shared" si="288"/>
        <v>2022</v>
      </c>
      <c r="C4611" s="165">
        <f t="shared" si="289"/>
        <v>7</v>
      </c>
      <c r="D4611" s="165">
        <f t="shared" si="290"/>
        <v>12</v>
      </c>
      <c r="E4611" s="165">
        <f>+Exports!B4614</f>
        <v>2</v>
      </c>
      <c r="F4611" s="165">
        <f>+WEEKDAY(ExportsELAP[[#This Row],[Date Prevailing]],1)</f>
        <v>3</v>
      </c>
      <c r="G4611" s="165">
        <f>+COUNTIFS(ECR_Hours!$K$6:$K$7,ExportsELAP[[#This Row],[Date Prevailing]])</f>
        <v>0</v>
      </c>
      <c r="H4611" s="165">
        <f t="shared" si="291"/>
        <v>3</v>
      </c>
      <c r="I4611" s="166">
        <f>+Exports!G4614</f>
        <v>11.4138</v>
      </c>
      <c r="J4611" s="166">
        <f>+'ELAP_IPCO-APND'!D4614</f>
        <v>59.063139999999997</v>
      </c>
      <c r="K4611" s="166">
        <f>+(ExportsELAP[[#This Row],[Exports kWh - MPT]]/1000)*ExportsELAP[[#This Row],[EIM Price]]</f>
        <v>0.67413486733200001</v>
      </c>
      <c r="L4611" s="167" t="str">
        <f>+INDEX(ECR_Hours!$I$12:$I$15,MATCH(ExportsELAP[[#This Row],[Date Prevailing]],ECR_Hours!$H$12:$H$15,1))</f>
        <v>S</v>
      </c>
      <c r="M4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2" spans="1:13" x14ac:dyDescent="0.25">
      <c r="A4612" s="164">
        <f>+Exports!A4615</f>
        <v>44754</v>
      </c>
      <c r="B4612" s="165">
        <f t="shared" si="288"/>
        <v>2022</v>
      </c>
      <c r="C4612" s="165">
        <f t="shared" si="289"/>
        <v>7</v>
      </c>
      <c r="D4612" s="165">
        <f t="shared" si="290"/>
        <v>12</v>
      </c>
      <c r="E4612" s="165">
        <f>+Exports!B4615</f>
        <v>3</v>
      </c>
      <c r="F4612" s="165">
        <f>+WEEKDAY(ExportsELAP[[#This Row],[Date Prevailing]],1)</f>
        <v>3</v>
      </c>
      <c r="G4612" s="165">
        <f>+COUNTIFS(ECR_Hours!$K$6:$K$7,ExportsELAP[[#This Row],[Date Prevailing]])</f>
        <v>0</v>
      </c>
      <c r="H4612" s="165">
        <f t="shared" si="291"/>
        <v>3</v>
      </c>
      <c r="I4612" s="166">
        <f>+Exports!G4615</f>
        <v>10.9194</v>
      </c>
      <c r="J4612" s="166">
        <f>+'ELAP_IPCO-APND'!D4615</f>
        <v>49.578119999999998</v>
      </c>
      <c r="K4612" s="166">
        <f>+(ExportsELAP[[#This Row],[Exports kWh - MPT]]/1000)*ExportsELAP[[#This Row],[EIM Price]]</f>
        <v>0.54136332352799998</v>
      </c>
      <c r="L4612" s="167" t="str">
        <f>+INDEX(ECR_Hours!$I$12:$I$15,MATCH(ExportsELAP[[#This Row],[Date Prevailing]],ECR_Hours!$H$12:$H$15,1))</f>
        <v>S</v>
      </c>
      <c r="M4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3" spans="1:13" x14ac:dyDescent="0.25">
      <c r="A4613" s="164">
        <f>+Exports!A4616</f>
        <v>44754</v>
      </c>
      <c r="B4613" s="165">
        <f t="shared" si="288"/>
        <v>2022</v>
      </c>
      <c r="C4613" s="165">
        <f t="shared" si="289"/>
        <v>7</v>
      </c>
      <c r="D4613" s="165">
        <f t="shared" si="290"/>
        <v>12</v>
      </c>
      <c r="E4613" s="165">
        <f>+Exports!B4616</f>
        <v>4</v>
      </c>
      <c r="F4613" s="165">
        <f>+WEEKDAY(ExportsELAP[[#This Row],[Date Prevailing]],1)</f>
        <v>3</v>
      </c>
      <c r="G4613" s="165">
        <f>+COUNTIFS(ECR_Hours!$K$6:$K$7,ExportsELAP[[#This Row],[Date Prevailing]])</f>
        <v>0</v>
      </c>
      <c r="H4613" s="165">
        <f t="shared" si="291"/>
        <v>3</v>
      </c>
      <c r="I4613" s="166">
        <f>+Exports!G4616</f>
        <v>66.113699999999994</v>
      </c>
      <c r="J4613" s="166">
        <f>+'ELAP_IPCO-APND'!D4616</f>
        <v>43.545079999999999</v>
      </c>
      <c r="K4613" s="166">
        <f>+(ExportsELAP[[#This Row],[Exports kWh - MPT]]/1000)*ExportsELAP[[#This Row],[EIM Price]]</f>
        <v>2.8789263555959996</v>
      </c>
      <c r="L4613" s="167" t="str">
        <f>+INDEX(ECR_Hours!$I$12:$I$15,MATCH(ExportsELAP[[#This Row],[Date Prevailing]],ECR_Hours!$H$12:$H$15,1))</f>
        <v>S</v>
      </c>
      <c r="M4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4" spans="1:13" x14ac:dyDescent="0.25">
      <c r="A4614" s="164">
        <f>+Exports!A4617</f>
        <v>44754</v>
      </c>
      <c r="B4614" s="165">
        <f t="shared" si="288"/>
        <v>2022</v>
      </c>
      <c r="C4614" s="165">
        <f t="shared" si="289"/>
        <v>7</v>
      </c>
      <c r="D4614" s="165">
        <f t="shared" si="290"/>
        <v>12</v>
      </c>
      <c r="E4614" s="165">
        <f>+Exports!B4617</f>
        <v>5</v>
      </c>
      <c r="F4614" s="165">
        <f>+WEEKDAY(ExportsELAP[[#This Row],[Date Prevailing]],1)</f>
        <v>3</v>
      </c>
      <c r="G4614" s="165">
        <f>+COUNTIFS(ECR_Hours!$K$6:$K$7,ExportsELAP[[#This Row],[Date Prevailing]])</f>
        <v>0</v>
      </c>
      <c r="H4614" s="165">
        <f t="shared" si="291"/>
        <v>3</v>
      </c>
      <c r="I4614" s="166">
        <f>+Exports!G4617</f>
        <v>65.664900000000003</v>
      </c>
      <c r="J4614" s="166">
        <f>+'ELAP_IPCO-APND'!D4617</f>
        <v>43.568089999999998</v>
      </c>
      <c r="K4614" s="166">
        <f>+(ExportsELAP[[#This Row],[Exports kWh - MPT]]/1000)*ExportsELAP[[#This Row],[EIM Price]]</f>
        <v>2.8608942730409996</v>
      </c>
      <c r="L4614" s="167" t="str">
        <f>+INDEX(ECR_Hours!$I$12:$I$15,MATCH(ExportsELAP[[#This Row],[Date Prevailing]],ECR_Hours!$H$12:$H$15,1))</f>
        <v>S</v>
      </c>
      <c r="M4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5" spans="1:13" x14ac:dyDescent="0.25">
      <c r="A4615" s="164">
        <f>+Exports!A4618</f>
        <v>44754</v>
      </c>
      <c r="B4615" s="165">
        <f t="shared" si="288"/>
        <v>2022</v>
      </c>
      <c r="C4615" s="165">
        <f t="shared" si="289"/>
        <v>7</v>
      </c>
      <c r="D4615" s="165">
        <f t="shared" si="290"/>
        <v>12</v>
      </c>
      <c r="E4615" s="165">
        <f>+Exports!B4618</f>
        <v>6</v>
      </c>
      <c r="F4615" s="165">
        <f>+WEEKDAY(ExportsELAP[[#This Row],[Date Prevailing]],1)</f>
        <v>3</v>
      </c>
      <c r="G4615" s="165">
        <f>+COUNTIFS(ECR_Hours!$K$6:$K$7,ExportsELAP[[#This Row],[Date Prevailing]])</f>
        <v>0</v>
      </c>
      <c r="H4615" s="165">
        <f t="shared" si="291"/>
        <v>3</v>
      </c>
      <c r="I4615" s="166">
        <f>+Exports!G4618</f>
        <v>66.5564999999999</v>
      </c>
      <c r="J4615" s="166">
        <f>+'ELAP_IPCO-APND'!D4618</f>
        <v>33.47363</v>
      </c>
      <c r="K4615" s="166">
        <f>+(ExportsELAP[[#This Row],[Exports kWh - MPT]]/1000)*ExportsELAP[[#This Row],[EIM Price]]</f>
        <v>2.2278876550949964</v>
      </c>
      <c r="L4615" s="167" t="str">
        <f>+INDEX(ECR_Hours!$I$12:$I$15,MATCH(ExportsELAP[[#This Row],[Date Prevailing]],ECR_Hours!$H$12:$H$15,1))</f>
        <v>S</v>
      </c>
      <c r="M4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6" spans="1:13" x14ac:dyDescent="0.25">
      <c r="A4616" s="164">
        <f>+Exports!A4619</f>
        <v>44754</v>
      </c>
      <c r="B4616" s="165">
        <f t="shared" si="288"/>
        <v>2022</v>
      </c>
      <c r="C4616" s="165">
        <f t="shared" si="289"/>
        <v>7</v>
      </c>
      <c r="D4616" s="165">
        <f t="shared" si="290"/>
        <v>12</v>
      </c>
      <c r="E4616" s="165">
        <f>+Exports!B4619</f>
        <v>7</v>
      </c>
      <c r="F4616" s="165">
        <f>+WEEKDAY(ExportsELAP[[#This Row],[Date Prevailing]],1)</f>
        <v>3</v>
      </c>
      <c r="G4616" s="165">
        <f>+COUNTIFS(ECR_Hours!$K$6:$K$7,ExportsELAP[[#This Row],[Date Prevailing]])</f>
        <v>0</v>
      </c>
      <c r="H4616" s="165">
        <f t="shared" si="291"/>
        <v>3</v>
      </c>
      <c r="I4616" s="166">
        <f>+Exports!G4619</f>
        <v>897.40010000000007</v>
      </c>
      <c r="J4616" s="166">
        <f>+'ELAP_IPCO-APND'!D4619</f>
        <v>56.220129999999997</v>
      </c>
      <c r="K4616" s="166">
        <f>+(ExportsELAP[[#This Row],[Exports kWh - MPT]]/1000)*ExportsELAP[[#This Row],[EIM Price]]</f>
        <v>50.451950284013002</v>
      </c>
      <c r="L4616" s="167" t="str">
        <f>+INDEX(ECR_Hours!$I$12:$I$15,MATCH(ExportsELAP[[#This Row],[Date Prevailing]],ECR_Hours!$H$12:$H$15,1))</f>
        <v>S</v>
      </c>
      <c r="M4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7" spans="1:13" x14ac:dyDescent="0.25">
      <c r="A4617" s="164">
        <f>+Exports!A4620</f>
        <v>44754</v>
      </c>
      <c r="B4617" s="165">
        <f t="shared" si="288"/>
        <v>2022</v>
      </c>
      <c r="C4617" s="165">
        <f t="shared" si="289"/>
        <v>7</v>
      </c>
      <c r="D4617" s="165">
        <f t="shared" si="290"/>
        <v>12</v>
      </c>
      <c r="E4617" s="165">
        <f>+Exports!B4620</f>
        <v>8</v>
      </c>
      <c r="F4617" s="165">
        <f>+WEEKDAY(ExportsELAP[[#This Row],[Date Prevailing]],1)</f>
        <v>3</v>
      </c>
      <c r="G4617" s="165">
        <f>+COUNTIFS(ECR_Hours!$K$6:$K$7,ExportsELAP[[#This Row],[Date Prevailing]])</f>
        <v>0</v>
      </c>
      <c r="H4617" s="165">
        <f t="shared" si="291"/>
        <v>3</v>
      </c>
      <c r="I4617" s="166">
        <f>+Exports!G4620</f>
        <v>4833.6098999999995</v>
      </c>
      <c r="J4617" s="166">
        <f>+'ELAP_IPCO-APND'!D4620</f>
        <v>52.51482</v>
      </c>
      <c r="K4617" s="166">
        <f>+(ExportsELAP[[#This Row],[Exports kWh - MPT]]/1000)*ExportsELAP[[#This Row],[EIM Price]]</f>
        <v>253.836153848718</v>
      </c>
      <c r="L4617" s="167" t="str">
        <f>+INDEX(ECR_Hours!$I$12:$I$15,MATCH(ExportsELAP[[#This Row],[Date Prevailing]],ECR_Hours!$H$12:$H$15,1))</f>
        <v>S</v>
      </c>
      <c r="M4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8" spans="1:13" x14ac:dyDescent="0.25">
      <c r="A4618" s="164">
        <f>+Exports!A4621</f>
        <v>44754</v>
      </c>
      <c r="B4618" s="165">
        <f t="shared" si="288"/>
        <v>2022</v>
      </c>
      <c r="C4618" s="165">
        <f t="shared" si="289"/>
        <v>7</v>
      </c>
      <c r="D4618" s="165">
        <f t="shared" si="290"/>
        <v>12</v>
      </c>
      <c r="E4618" s="165">
        <f>+Exports!B4621</f>
        <v>9</v>
      </c>
      <c r="F4618" s="165">
        <f>+WEEKDAY(ExportsELAP[[#This Row],[Date Prevailing]],1)</f>
        <v>3</v>
      </c>
      <c r="G4618" s="165">
        <f>+COUNTIFS(ECR_Hours!$K$6:$K$7,ExportsELAP[[#This Row],[Date Prevailing]])</f>
        <v>0</v>
      </c>
      <c r="H4618" s="165">
        <f t="shared" si="291"/>
        <v>3</v>
      </c>
      <c r="I4618" s="166">
        <f>+Exports!G4621</f>
        <v>11905.3024</v>
      </c>
      <c r="J4618" s="166">
        <f>+'ELAP_IPCO-APND'!D4621</f>
        <v>43.684179999999998</v>
      </c>
      <c r="K4618" s="166">
        <f>+(ExportsELAP[[#This Row],[Exports kWh - MPT]]/1000)*ExportsELAP[[#This Row],[EIM Price]]</f>
        <v>520.07337299603194</v>
      </c>
      <c r="L4618" s="167" t="str">
        <f>+INDEX(ECR_Hours!$I$12:$I$15,MATCH(ExportsELAP[[#This Row],[Date Prevailing]],ECR_Hours!$H$12:$H$15,1))</f>
        <v>S</v>
      </c>
      <c r="M4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19" spans="1:13" x14ac:dyDescent="0.25">
      <c r="A4619" s="164">
        <f>+Exports!A4622</f>
        <v>44754</v>
      </c>
      <c r="B4619" s="165">
        <f t="shared" si="288"/>
        <v>2022</v>
      </c>
      <c r="C4619" s="165">
        <f t="shared" si="289"/>
        <v>7</v>
      </c>
      <c r="D4619" s="165">
        <f t="shared" si="290"/>
        <v>12</v>
      </c>
      <c r="E4619" s="165">
        <f>+Exports!B4622</f>
        <v>10</v>
      </c>
      <c r="F4619" s="165">
        <f>+WEEKDAY(ExportsELAP[[#This Row],[Date Prevailing]],1)</f>
        <v>3</v>
      </c>
      <c r="G4619" s="165">
        <f>+COUNTIFS(ECR_Hours!$K$6:$K$7,ExportsELAP[[#This Row],[Date Prevailing]])</f>
        <v>0</v>
      </c>
      <c r="H4619" s="165">
        <f t="shared" si="291"/>
        <v>3</v>
      </c>
      <c r="I4619" s="166">
        <f>+Exports!G4622</f>
        <v>21501.898399999998</v>
      </c>
      <c r="J4619" s="166">
        <f>+'ELAP_IPCO-APND'!D4622</f>
        <v>44.183810000000001</v>
      </c>
      <c r="K4619" s="166">
        <f>+(ExportsELAP[[#This Row],[Exports kWh - MPT]]/1000)*ExportsELAP[[#This Row],[EIM Price]]</f>
        <v>950.03579354490398</v>
      </c>
      <c r="L4619" s="167" t="str">
        <f>+INDEX(ECR_Hours!$I$12:$I$15,MATCH(ExportsELAP[[#This Row],[Date Prevailing]],ECR_Hours!$H$12:$H$15,1))</f>
        <v>S</v>
      </c>
      <c r="M4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0" spans="1:13" x14ac:dyDescent="0.25">
      <c r="A4620" s="164">
        <f>+Exports!A4623</f>
        <v>44754</v>
      </c>
      <c r="B4620" s="165">
        <f t="shared" si="288"/>
        <v>2022</v>
      </c>
      <c r="C4620" s="165">
        <f t="shared" si="289"/>
        <v>7</v>
      </c>
      <c r="D4620" s="165">
        <f t="shared" si="290"/>
        <v>12</v>
      </c>
      <c r="E4620" s="165">
        <f>+Exports!B4623</f>
        <v>11</v>
      </c>
      <c r="F4620" s="165">
        <f>+WEEKDAY(ExportsELAP[[#This Row],[Date Prevailing]],1)</f>
        <v>3</v>
      </c>
      <c r="G4620" s="165">
        <f>+COUNTIFS(ECR_Hours!$K$6:$K$7,ExportsELAP[[#This Row],[Date Prevailing]])</f>
        <v>0</v>
      </c>
      <c r="H4620" s="165">
        <f t="shared" si="291"/>
        <v>3</v>
      </c>
      <c r="I4620" s="166">
        <f>+Exports!G4623</f>
        <v>30352.519899999999</v>
      </c>
      <c r="J4620" s="166">
        <f>+'ELAP_IPCO-APND'!D4623</f>
        <v>48.382440000000003</v>
      </c>
      <c r="K4620" s="166">
        <f>+(ExportsELAP[[#This Row],[Exports kWh - MPT]]/1000)*ExportsELAP[[#This Row],[EIM Price]]</f>
        <v>1468.5289729105561</v>
      </c>
      <c r="L4620" s="167" t="str">
        <f>+INDEX(ECR_Hours!$I$12:$I$15,MATCH(ExportsELAP[[#This Row],[Date Prevailing]],ECR_Hours!$H$12:$H$15,1))</f>
        <v>S</v>
      </c>
      <c r="M4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1" spans="1:13" x14ac:dyDescent="0.25">
      <c r="A4621" s="164">
        <f>+Exports!A4624</f>
        <v>44754</v>
      </c>
      <c r="B4621" s="165">
        <f t="shared" si="288"/>
        <v>2022</v>
      </c>
      <c r="C4621" s="165">
        <f t="shared" si="289"/>
        <v>7</v>
      </c>
      <c r="D4621" s="165">
        <f t="shared" si="290"/>
        <v>12</v>
      </c>
      <c r="E4621" s="165">
        <f>+Exports!B4624</f>
        <v>12</v>
      </c>
      <c r="F4621" s="165">
        <f>+WEEKDAY(ExportsELAP[[#This Row],[Date Prevailing]],1)</f>
        <v>3</v>
      </c>
      <c r="G4621" s="165">
        <f>+COUNTIFS(ECR_Hours!$K$6:$K$7,ExportsELAP[[#This Row],[Date Prevailing]])</f>
        <v>0</v>
      </c>
      <c r="H4621" s="165">
        <f t="shared" si="291"/>
        <v>3</v>
      </c>
      <c r="I4621" s="166">
        <f>+Exports!G4624</f>
        <v>35984.460400000004</v>
      </c>
      <c r="J4621" s="166">
        <f>+'ELAP_IPCO-APND'!D4624</f>
        <v>53.014130000000002</v>
      </c>
      <c r="K4621" s="166">
        <f>+(ExportsELAP[[#This Row],[Exports kWh - MPT]]/1000)*ExportsELAP[[#This Row],[EIM Price]]</f>
        <v>1907.6848616254522</v>
      </c>
      <c r="L4621" s="167" t="str">
        <f>+INDEX(ECR_Hours!$I$12:$I$15,MATCH(ExportsELAP[[#This Row],[Date Prevailing]],ECR_Hours!$H$12:$H$15,1))</f>
        <v>S</v>
      </c>
      <c r="M4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2" spans="1:13" x14ac:dyDescent="0.25">
      <c r="A4622" s="164">
        <f>+Exports!A4625</f>
        <v>44754</v>
      </c>
      <c r="B4622" s="165">
        <f t="shared" si="288"/>
        <v>2022</v>
      </c>
      <c r="C4622" s="165">
        <f t="shared" si="289"/>
        <v>7</v>
      </c>
      <c r="D4622" s="165">
        <f t="shared" si="290"/>
        <v>12</v>
      </c>
      <c r="E4622" s="165">
        <f>+Exports!B4625</f>
        <v>13</v>
      </c>
      <c r="F4622" s="165">
        <f>+WEEKDAY(ExportsELAP[[#This Row],[Date Prevailing]],1)</f>
        <v>3</v>
      </c>
      <c r="G4622" s="165">
        <f>+COUNTIFS(ECR_Hours!$K$6:$K$7,ExportsELAP[[#This Row],[Date Prevailing]])</f>
        <v>0</v>
      </c>
      <c r="H4622" s="165">
        <f t="shared" si="291"/>
        <v>3</v>
      </c>
      <c r="I4622" s="166">
        <f>+Exports!G4625</f>
        <v>38492.7932</v>
      </c>
      <c r="J4622" s="166">
        <f>+'ELAP_IPCO-APND'!D4625</f>
        <v>56.051220000000001</v>
      </c>
      <c r="K4622" s="166">
        <f>+(ExportsELAP[[#This Row],[Exports kWh - MPT]]/1000)*ExportsELAP[[#This Row],[EIM Price]]</f>
        <v>2157.5680200677043</v>
      </c>
      <c r="L4622" s="167" t="str">
        <f>+INDEX(ECR_Hours!$I$12:$I$15,MATCH(ExportsELAP[[#This Row],[Date Prevailing]],ECR_Hours!$H$12:$H$15,1))</f>
        <v>S</v>
      </c>
      <c r="M4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3" spans="1:13" x14ac:dyDescent="0.25">
      <c r="A4623" s="164">
        <f>+Exports!A4626</f>
        <v>44754</v>
      </c>
      <c r="B4623" s="165">
        <f t="shared" si="288"/>
        <v>2022</v>
      </c>
      <c r="C4623" s="165">
        <f t="shared" si="289"/>
        <v>7</v>
      </c>
      <c r="D4623" s="165">
        <f t="shared" si="290"/>
        <v>12</v>
      </c>
      <c r="E4623" s="165">
        <f>+Exports!B4626</f>
        <v>14</v>
      </c>
      <c r="F4623" s="165">
        <f>+WEEKDAY(ExportsELAP[[#This Row],[Date Prevailing]],1)</f>
        <v>3</v>
      </c>
      <c r="G4623" s="165">
        <f>+COUNTIFS(ECR_Hours!$K$6:$K$7,ExportsELAP[[#This Row],[Date Prevailing]])</f>
        <v>0</v>
      </c>
      <c r="H4623" s="165">
        <f t="shared" si="291"/>
        <v>3</v>
      </c>
      <c r="I4623" s="166">
        <f>+Exports!G4626</f>
        <v>38050.9326</v>
      </c>
      <c r="J4623" s="166">
        <f>+'ELAP_IPCO-APND'!D4626</f>
        <v>62.806069999999998</v>
      </c>
      <c r="K4623" s="166">
        <f>+(ExportsELAP[[#This Row],[Exports kWh - MPT]]/1000)*ExportsELAP[[#This Row],[EIM Price]]</f>
        <v>2389.8295364408823</v>
      </c>
      <c r="L4623" s="167" t="str">
        <f>+INDEX(ECR_Hours!$I$12:$I$15,MATCH(ExportsELAP[[#This Row],[Date Prevailing]],ECR_Hours!$H$12:$H$15,1))</f>
        <v>S</v>
      </c>
      <c r="M4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4" spans="1:13" x14ac:dyDescent="0.25">
      <c r="A4624" s="164">
        <f>+Exports!A4627</f>
        <v>44754</v>
      </c>
      <c r="B4624" s="165">
        <f t="shared" si="288"/>
        <v>2022</v>
      </c>
      <c r="C4624" s="165">
        <f t="shared" si="289"/>
        <v>7</v>
      </c>
      <c r="D4624" s="165">
        <f t="shared" si="290"/>
        <v>12</v>
      </c>
      <c r="E4624" s="165">
        <f>+Exports!B4627</f>
        <v>15</v>
      </c>
      <c r="F4624" s="165">
        <f>+WEEKDAY(ExportsELAP[[#This Row],[Date Prevailing]],1)</f>
        <v>3</v>
      </c>
      <c r="G4624" s="165">
        <f>+COUNTIFS(ECR_Hours!$K$6:$K$7,ExportsELAP[[#This Row],[Date Prevailing]])</f>
        <v>0</v>
      </c>
      <c r="H4624" s="165">
        <f t="shared" si="291"/>
        <v>3</v>
      </c>
      <c r="I4624" s="166">
        <f>+Exports!G4627</f>
        <v>34561.461800000005</v>
      </c>
      <c r="J4624" s="166">
        <f>+'ELAP_IPCO-APND'!D4627</f>
        <v>62.722349999999999</v>
      </c>
      <c r="K4624" s="166">
        <f>+(ExportsELAP[[#This Row],[Exports kWh - MPT]]/1000)*ExportsELAP[[#This Row],[EIM Price]]</f>
        <v>2167.7761035312301</v>
      </c>
      <c r="L4624" s="167" t="str">
        <f>+INDEX(ECR_Hours!$I$12:$I$15,MATCH(ExportsELAP[[#This Row],[Date Prevailing]],ECR_Hours!$H$12:$H$15,1))</f>
        <v>S</v>
      </c>
      <c r="M4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25" spans="1:13" x14ac:dyDescent="0.25">
      <c r="A4625" s="164">
        <f>+Exports!A4628</f>
        <v>44754</v>
      </c>
      <c r="B4625" s="165">
        <f t="shared" si="288"/>
        <v>2022</v>
      </c>
      <c r="C4625" s="165">
        <f t="shared" si="289"/>
        <v>7</v>
      </c>
      <c r="D4625" s="165">
        <f t="shared" si="290"/>
        <v>12</v>
      </c>
      <c r="E4625" s="165">
        <f>+Exports!B4628</f>
        <v>16</v>
      </c>
      <c r="F4625" s="165">
        <f>+WEEKDAY(ExportsELAP[[#This Row],[Date Prevailing]],1)</f>
        <v>3</v>
      </c>
      <c r="G4625" s="165">
        <f>+COUNTIFS(ECR_Hours!$K$6:$K$7,ExportsELAP[[#This Row],[Date Prevailing]])</f>
        <v>0</v>
      </c>
      <c r="H4625" s="165">
        <f t="shared" si="291"/>
        <v>3</v>
      </c>
      <c r="I4625" s="166">
        <f>+Exports!G4628</f>
        <v>29166.2078</v>
      </c>
      <c r="J4625" s="166">
        <f>+'ELAP_IPCO-APND'!D4628</f>
        <v>61.926310000000001</v>
      </c>
      <c r="K4625" s="166">
        <f>+(ExportsELAP[[#This Row],[Exports kWh - MPT]]/1000)*ExportsELAP[[#This Row],[EIM Price]]</f>
        <v>1806.155625747218</v>
      </c>
      <c r="L4625" s="167" t="str">
        <f>+INDEX(ECR_Hours!$I$12:$I$15,MATCH(ExportsELAP[[#This Row],[Date Prevailing]],ECR_Hours!$H$12:$H$15,1))</f>
        <v>S</v>
      </c>
      <c r="M4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6" spans="1:13" x14ac:dyDescent="0.25">
      <c r="A4626" s="164">
        <f>+Exports!A4629</f>
        <v>44754</v>
      </c>
      <c r="B4626" s="165">
        <f t="shared" si="288"/>
        <v>2022</v>
      </c>
      <c r="C4626" s="165">
        <f t="shared" si="289"/>
        <v>7</v>
      </c>
      <c r="D4626" s="165">
        <f t="shared" si="290"/>
        <v>12</v>
      </c>
      <c r="E4626" s="165">
        <f>+Exports!B4629</f>
        <v>17</v>
      </c>
      <c r="F4626" s="165">
        <f>+WEEKDAY(ExportsELAP[[#This Row],[Date Prevailing]],1)</f>
        <v>3</v>
      </c>
      <c r="G4626" s="165">
        <f>+COUNTIFS(ECR_Hours!$K$6:$K$7,ExportsELAP[[#This Row],[Date Prevailing]])</f>
        <v>0</v>
      </c>
      <c r="H4626" s="165">
        <f t="shared" si="291"/>
        <v>3</v>
      </c>
      <c r="I4626" s="166">
        <f>+Exports!G4629</f>
        <v>23054.018500000002</v>
      </c>
      <c r="J4626" s="166">
        <f>+'ELAP_IPCO-APND'!D4629</f>
        <v>85.673559999999995</v>
      </c>
      <c r="K4626" s="166">
        <f>+(ExportsELAP[[#This Row],[Exports kWh - MPT]]/1000)*ExportsELAP[[#This Row],[EIM Price]]</f>
        <v>1975.11983720086</v>
      </c>
      <c r="L4626" s="167" t="str">
        <f>+INDEX(ECR_Hours!$I$12:$I$15,MATCH(ExportsELAP[[#This Row],[Date Prevailing]],ECR_Hours!$H$12:$H$15,1))</f>
        <v>S</v>
      </c>
      <c r="M4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7" spans="1:13" x14ac:dyDescent="0.25">
      <c r="A4627" s="164">
        <f>+Exports!A4630</f>
        <v>44754</v>
      </c>
      <c r="B4627" s="165">
        <f t="shared" si="288"/>
        <v>2022</v>
      </c>
      <c r="C4627" s="165">
        <f t="shared" si="289"/>
        <v>7</v>
      </c>
      <c r="D4627" s="165">
        <f t="shared" si="290"/>
        <v>12</v>
      </c>
      <c r="E4627" s="165">
        <f>+Exports!B4630</f>
        <v>18</v>
      </c>
      <c r="F4627" s="165">
        <f>+WEEKDAY(ExportsELAP[[#This Row],[Date Prevailing]],1)</f>
        <v>3</v>
      </c>
      <c r="G4627" s="165">
        <f>+COUNTIFS(ECR_Hours!$K$6:$K$7,ExportsELAP[[#This Row],[Date Prevailing]])</f>
        <v>0</v>
      </c>
      <c r="H4627" s="165">
        <f t="shared" si="291"/>
        <v>3</v>
      </c>
      <c r="I4627" s="166">
        <f>+Exports!G4630</f>
        <v>15986.006699999998</v>
      </c>
      <c r="J4627" s="166">
        <f>+'ELAP_IPCO-APND'!D4630</f>
        <v>85.973600000000005</v>
      </c>
      <c r="K4627" s="166">
        <f>+(ExportsELAP[[#This Row],[Exports kWh - MPT]]/1000)*ExportsELAP[[#This Row],[EIM Price]]</f>
        <v>1374.3745456231197</v>
      </c>
      <c r="L4627" s="167" t="str">
        <f>+INDEX(ECR_Hours!$I$12:$I$15,MATCH(ExportsELAP[[#This Row],[Date Prevailing]],ECR_Hours!$H$12:$H$15,1))</f>
        <v>S</v>
      </c>
      <c r="M4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8" spans="1:13" x14ac:dyDescent="0.25">
      <c r="A4628" s="164">
        <f>+Exports!A4631</f>
        <v>44754</v>
      </c>
      <c r="B4628" s="165">
        <f t="shared" si="288"/>
        <v>2022</v>
      </c>
      <c r="C4628" s="165">
        <f t="shared" si="289"/>
        <v>7</v>
      </c>
      <c r="D4628" s="165">
        <f t="shared" si="290"/>
        <v>12</v>
      </c>
      <c r="E4628" s="165">
        <f>+Exports!B4631</f>
        <v>19</v>
      </c>
      <c r="F4628" s="165">
        <f>+WEEKDAY(ExportsELAP[[#This Row],[Date Prevailing]],1)</f>
        <v>3</v>
      </c>
      <c r="G4628" s="165">
        <f>+COUNTIFS(ECR_Hours!$K$6:$K$7,ExportsELAP[[#This Row],[Date Prevailing]])</f>
        <v>0</v>
      </c>
      <c r="H4628" s="165">
        <f t="shared" si="291"/>
        <v>3</v>
      </c>
      <c r="I4628" s="166">
        <f>+Exports!G4631</f>
        <v>9908.6765999999989</v>
      </c>
      <c r="J4628" s="166">
        <f>+'ELAP_IPCO-APND'!D4631</f>
        <v>75.613669999999999</v>
      </c>
      <c r="K4628" s="166">
        <f>+(ExportsELAP[[#This Row],[Exports kWh - MPT]]/1000)*ExportsELAP[[#This Row],[EIM Price]]</f>
        <v>749.231402569122</v>
      </c>
      <c r="L4628" s="167" t="str">
        <f>+INDEX(ECR_Hours!$I$12:$I$15,MATCH(ExportsELAP[[#This Row],[Date Prevailing]],ECR_Hours!$H$12:$H$15,1))</f>
        <v>S</v>
      </c>
      <c r="M4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29" spans="1:13" x14ac:dyDescent="0.25">
      <c r="A4629" s="164">
        <f>+Exports!A4632</f>
        <v>44754</v>
      </c>
      <c r="B4629" s="165">
        <f t="shared" si="288"/>
        <v>2022</v>
      </c>
      <c r="C4629" s="165">
        <f t="shared" si="289"/>
        <v>7</v>
      </c>
      <c r="D4629" s="165">
        <f t="shared" si="290"/>
        <v>12</v>
      </c>
      <c r="E4629" s="165">
        <f>+Exports!B4632</f>
        <v>20</v>
      </c>
      <c r="F4629" s="165">
        <f>+WEEKDAY(ExportsELAP[[#This Row],[Date Prevailing]],1)</f>
        <v>3</v>
      </c>
      <c r="G4629" s="165">
        <f>+COUNTIFS(ECR_Hours!$K$6:$K$7,ExportsELAP[[#This Row],[Date Prevailing]])</f>
        <v>0</v>
      </c>
      <c r="H4629" s="165">
        <f t="shared" si="291"/>
        <v>3</v>
      </c>
      <c r="I4629" s="166">
        <f>+Exports!G4632</f>
        <v>4899.7888000000003</v>
      </c>
      <c r="J4629" s="166">
        <f>+'ELAP_IPCO-APND'!D4632</f>
        <v>277.27258</v>
      </c>
      <c r="K4629" s="166">
        <f>+(ExportsELAP[[#This Row],[Exports kWh - MPT]]/1000)*ExportsELAP[[#This Row],[EIM Price]]</f>
        <v>1358.5770820311041</v>
      </c>
      <c r="L4629" s="167" t="str">
        <f>+INDEX(ECR_Hours!$I$12:$I$15,MATCH(ExportsELAP[[#This Row],[Date Prevailing]],ECR_Hours!$H$12:$H$15,1))</f>
        <v>S</v>
      </c>
      <c r="M4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0" spans="1:13" x14ac:dyDescent="0.25">
      <c r="A4630" s="164">
        <f>+Exports!A4633</f>
        <v>44754</v>
      </c>
      <c r="B4630" s="165">
        <f t="shared" si="288"/>
        <v>2022</v>
      </c>
      <c r="C4630" s="165">
        <f t="shared" si="289"/>
        <v>7</v>
      </c>
      <c r="D4630" s="165">
        <f t="shared" si="290"/>
        <v>12</v>
      </c>
      <c r="E4630" s="165">
        <f>+Exports!B4633</f>
        <v>21</v>
      </c>
      <c r="F4630" s="165">
        <f>+WEEKDAY(ExportsELAP[[#This Row],[Date Prevailing]],1)</f>
        <v>3</v>
      </c>
      <c r="G4630" s="165">
        <f>+COUNTIFS(ECR_Hours!$K$6:$K$7,ExportsELAP[[#This Row],[Date Prevailing]])</f>
        <v>0</v>
      </c>
      <c r="H4630" s="165">
        <f t="shared" si="291"/>
        <v>3</v>
      </c>
      <c r="I4630" s="166">
        <f>+Exports!G4633</f>
        <v>960.52530000000002</v>
      </c>
      <c r="J4630" s="166">
        <f>+'ELAP_IPCO-APND'!D4633</f>
        <v>354.82619</v>
      </c>
      <c r="K4630" s="166">
        <f>+(ExportsELAP[[#This Row],[Exports kWh - MPT]]/1000)*ExportsELAP[[#This Row],[EIM Price]]</f>
        <v>340.81953259760701</v>
      </c>
      <c r="L4630" s="167" t="str">
        <f>+INDEX(ECR_Hours!$I$12:$I$15,MATCH(ExportsELAP[[#This Row],[Date Prevailing]],ECR_Hours!$H$12:$H$15,1))</f>
        <v>S</v>
      </c>
      <c r="M4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1" spans="1:13" x14ac:dyDescent="0.25">
      <c r="A4631" s="164">
        <f>+Exports!A4634</f>
        <v>44754</v>
      </c>
      <c r="B4631" s="165">
        <f t="shared" si="288"/>
        <v>2022</v>
      </c>
      <c r="C4631" s="165">
        <f t="shared" si="289"/>
        <v>7</v>
      </c>
      <c r="D4631" s="165">
        <f t="shared" si="290"/>
        <v>12</v>
      </c>
      <c r="E4631" s="165">
        <f>+Exports!B4634</f>
        <v>22</v>
      </c>
      <c r="F4631" s="165">
        <f>+WEEKDAY(ExportsELAP[[#This Row],[Date Prevailing]],1)</f>
        <v>3</v>
      </c>
      <c r="G4631" s="165">
        <f>+COUNTIFS(ECR_Hours!$K$6:$K$7,ExportsELAP[[#This Row],[Date Prevailing]])</f>
        <v>0</v>
      </c>
      <c r="H4631" s="165">
        <f t="shared" si="291"/>
        <v>3</v>
      </c>
      <c r="I4631" s="166">
        <f>+Exports!G4634</f>
        <v>19.012900000000002</v>
      </c>
      <c r="J4631" s="166">
        <f>+'ELAP_IPCO-APND'!D4634</f>
        <v>157.02195</v>
      </c>
      <c r="K4631" s="166">
        <f>+(ExportsELAP[[#This Row],[Exports kWh - MPT]]/1000)*ExportsELAP[[#This Row],[EIM Price]]</f>
        <v>2.9854426331550004</v>
      </c>
      <c r="L4631" s="167" t="str">
        <f>+INDEX(ECR_Hours!$I$12:$I$15,MATCH(ExportsELAP[[#This Row],[Date Prevailing]],ECR_Hours!$H$12:$H$15,1))</f>
        <v>S</v>
      </c>
      <c r="M4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2" spans="1:13" x14ac:dyDescent="0.25">
      <c r="A4632" s="164">
        <f>+Exports!A4635</f>
        <v>44754</v>
      </c>
      <c r="B4632" s="165">
        <f t="shared" si="288"/>
        <v>2022</v>
      </c>
      <c r="C4632" s="165">
        <f t="shared" si="289"/>
        <v>7</v>
      </c>
      <c r="D4632" s="165">
        <f t="shared" si="290"/>
        <v>12</v>
      </c>
      <c r="E4632" s="165">
        <f>+Exports!B4635</f>
        <v>23</v>
      </c>
      <c r="F4632" s="165">
        <f>+WEEKDAY(ExportsELAP[[#This Row],[Date Prevailing]],1)</f>
        <v>3</v>
      </c>
      <c r="G4632" s="165">
        <f>+COUNTIFS(ECR_Hours!$K$6:$K$7,ExportsELAP[[#This Row],[Date Prevailing]])</f>
        <v>0</v>
      </c>
      <c r="H4632" s="165">
        <f t="shared" si="291"/>
        <v>3</v>
      </c>
      <c r="I4632" s="166">
        <f>+Exports!G4635</f>
        <v>8.9473000000000003</v>
      </c>
      <c r="J4632" s="166">
        <f>+'ELAP_IPCO-APND'!D4635</f>
        <v>150.80672000000001</v>
      </c>
      <c r="K4632" s="166">
        <f>+(ExportsELAP[[#This Row],[Exports kWh - MPT]]/1000)*ExportsELAP[[#This Row],[EIM Price]]</f>
        <v>1.3493129658560001</v>
      </c>
      <c r="L4632" s="167" t="str">
        <f>+INDEX(ECR_Hours!$I$12:$I$15,MATCH(ExportsELAP[[#This Row],[Date Prevailing]],ECR_Hours!$H$12:$H$15,1))</f>
        <v>S</v>
      </c>
      <c r="M4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33" spans="1:13" x14ac:dyDescent="0.25">
      <c r="A4633" s="164">
        <f>+Exports!A4636</f>
        <v>44754</v>
      </c>
      <c r="B4633" s="165">
        <f t="shared" si="288"/>
        <v>2022</v>
      </c>
      <c r="C4633" s="165">
        <f t="shared" si="289"/>
        <v>7</v>
      </c>
      <c r="D4633" s="165">
        <f t="shared" si="290"/>
        <v>12</v>
      </c>
      <c r="E4633" s="165">
        <f>+Exports!B4636</f>
        <v>24</v>
      </c>
      <c r="F4633" s="165">
        <f>+WEEKDAY(ExportsELAP[[#This Row],[Date Prevailing]],1)</f>
        <v>3</v>
      </c>
      <c r="G4633" s="165">
        <f>+COUNTIFS(ECR_Hours!$K$6:$K$7,ExportsELAP[[#This Row],[Date Prevailing]])</f>
        <v>0</v>
      </c>
      <c r="H4633" s="165">
        <f t="shared" si="291"/>
        <v>3</v>
      </c>
      <c r="I4633" s="166">
        <f>+Exports!G4636</f>
        <v>8.0854999999999997</v>
      </c>
      <c r="J4633" s="166">
        <f>+'ELAP_IPCO-APND'!D4636</f>
        <v>73.850970000000004</v>
      </c>
      <c r="K4633" s="166">
        <f>+(ExportsELAP[[#This Row],[Exports kWh - MPT]]/1000)*ExportsELAP[[#This Row],[EIM Price]]</f>
        <v>0.59712201793499997</v>
      </c>
      <c r="L4633" s="167" t="str">
        <f>+INDEX(ECR_Hours!$I$12:$I$15,MATCH(ExportsELAP[[#This Row],[Date Prevailing]],ECR_Hours!$H$12:$H$15,1))</f>
        <v>S</v>
      </c>
      <c r="M4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4" spans="1:13" x14ac:dyDescent="0.25">
      <c r="A4634" s="164">
        <f>+Exports!A4637</f>
        <v>44755</v>
      </c>
      <c r="B4634" s="165">
        <f t="shared" si="288"/>
        <v>2022</v>
      </c>
      <c r="C4634" s="165">
        <f t="shared" si="289"/>
        <v>7</v>
      </c>
      <c r="D4634" s="165">
        <f t="shared" si="290"/>
        <v>13</v>
      </c>
      <c r="E4634" s="165">
        <f>+Exports!B4637</f>
        <v>1</v>
      </c>
      <c r="F4634" s="165">
        <f>+WEEKDAY(ExportsELAP[[#This Row],[Date Prevailing]],1)</f>
        <v>4</v>
      </c>
      <c r="G4634" s="165">
        <f>+COUNTIFS(ECR_Hours!$K$6:$K$7,ExportsELAP[[#This Row],[Date Prevailing]])</f>
        <v>0</v>
      </c>
      <c r="H4634" s="165">
        <f t="shared" si="291"/>
        <v>4</v>
      </c>
      <c r="I4634" s="166">
        <f>+Exports!G4637</f>
        <v>15.155900000000001</v>
      </c>
      <c r="J4634" s="166">
        <f>+'ELAP_IPCO-APND'!D4637</f>
        <v>56.057409999999997</v>
      </c>
      <c r="K4634" s="166">
        <f>+(ExportsELAP[[#This Row],[Exports kWh - MPT]]/1000)*ExportsELAP[[#This Row],[EIM Price]]</f>
        <v>0.84960050021900002</v>
      </c>
      <c r="L4634" s="167" t="str">
        <f>+INDEX(ECR_Hours!$I$12:$I$15,MATCH(ExportsELAP[[#This Row],[Date Prevailing]],ECR_Hours!$H$12:$H$15,1))</f>
        <v>S</v>
      </c>
      <c r="M4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5" spans="1:13" x14ac:dyDescent="0.25">
      <c r="A4635" s="164">
        <f>+Exports!A4638</f>
        <v>44755</v>
      </c>
      <c r="B4635" s="165">
        <f t="shared" si="288"/>
        <v>2022</v>
      </c>
      <c r="C4635" s="165">
        <f t="shared" si="289"/>
        <v>7</v>
      </c>
      <c r="D4635" s="165">
        <f t="shared" si="290"/>
        <v>13</v>
      </c>
      <c r="E4635" s="165">
        <f>+Exports!B4638</f>
        <v>2</v>
      </c>
      <c r="F4635" s="165">
        <f>+WEEKDAY(ExportsELAP[[#This Row],[Date Prevailing]],1)</f>
        <v>4</v>
      </c>
      <c r="G4635" s="165">
        <f>+COUNTIFS(ECR_Hours!$K$6:$K$7,ExportsELAP[[#This Row],[Date Prevailing]])</f>
        <v>0</v>
      </c>
      <c r="H4635" s="165">
        <f t="shared" si="291"/>
        <v>4</v>
      </c>
      <c r="I4635" s="166">
        <f>+Exports!G4638</f>
        <v>18.306200000000004</v>
      </c>
      <c r="J4635" s="166">
        <f>+'ELAP_IPCO-APND'!D4638</f>
        <v>36.447710000000001</v>
      </c>
      <c r="K4635" s="166">
        <f>+(ExportsELAP[[#This Row],[Exports kWh - MPT]]/1000)*ExportsELAP[[#This Row],[EIM Price]]</f>
        <v>0.66721906880200021</v>
      </c>
      <c r="L4635" s="167" t="str">
        <f>+INDEX(ECR_Hours!$I$12:$I$15,MATCH(ExportsELAP[[#This Row],[Date Prevailing]],ECR_Hours!$H$12:$H$15,1))</f>
        <v>S</v>
      </c>
      <c r="M4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6" spans="1:13" x14ac:dyDescent="0.25">
      <c r="A4636" s="164">
        <f>+Exports!A4639</f>
        <v>44755</v>
      </c>
      <c r="B4636" s="165">
        <f t="shared" si="288"/>
        <v>2022</v>
      </c>
      <c r="C4636" s="165">
        <f t="shared" si="289"/>
        <v>7</v>
      </c>
      <c r="D4636" s="165">
        <f t="shared" si="290"/>
        <v>13</v>
      </c>
      <c r="E4636" s="165">
        <f>+Exports!B4639</f>
        <v>3</v>
      </c>
      <c r="F4636" s="165">
        <f>+WEEKDAY(ExportsELAP[[#This Row],[Date Prevailing]],1)</f>
        <v>4</v>
      </c>
      <c r="G4636" s="165">
        <f>+COUNTIFS(ECR_Hours!$K$6:$K$7,ExportsELAP[[#This Row],[Date Prevailing]])</f>
        <v>0</v>
      </c>
      <c r="H4636" s="165">
        <f t="shared" si="291"/>
        <v>4</v>
      </c>
      <c r="I4636" s="166">
        <f>+Exports!G4639</f>
        <v>17.564599999999999</v>
      </c>
      <c r="J4636" s="166">
        <f>+'ELAP_IPCO-APND'!D4639</f>
        <v>21.527809999999999</v>
      </c>
      <c r="K4636" s="166">
        <f>+(ExportsELAP[[#This Row],[Exports kWh - MPT]]/1000)*ExportsELAP[[#This Row],[EIM Price]]</f>
        <v>0.37812737152599996</v>
      </c>
      <c r="L4636" s="167" t="str">
        <f>+INDEX(ECR_Hours!$I$12:$I$15,MATCH(ExportsELAP[[#This Row],[Date Prevailing]],ECR_Hours!$H$12:$H$15,1))</f>
        <v>S</v>
      </c>
      <c r="M4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7" spans="1:13" x14ac:dyDescent="0.25">
      <c r="A4637" s="164">
        <f>+Exports!A4640</f>
        <v>44755</v>
      </c>
      <c r="B4637" s="165">
        <f t="shared" si="288"/>
        <v>2022</v>
      </c>
      <c r="C4637" s="165">
        <f t="shared" si="289"/>
        <v>7</v>
      </c>
      <c r="D4637" s="165">
        <f t="shared" si="290"/>
        <v>13</v>
      </c>
      <c r="E4637" s="165">
        <f>+Exports!B4640</f>
        <v>4</v>
      </c>
      <c r="F4637" s="165">
        <f>+WEEKDAY(ExportsELAP[[#This Row],[Date Prevailing]],1)</f>
        <v>4</v>
      </c>
      <c r="G4637" s="165">
        <f>+COUNTIFS(ECR_Hours!$K$6:$K$7,ExportsELAP[[#This Row],[Date Prevailing]])</f>
        <v>0</v>
      </c>
      <c r="H4637" s="165">
        <f t="shared" si="291"/>
        <v>4</v>
      </c>
      <c r="I4637" s="166">
        <f>+Exports!G4640</f>
        <v>8.7913999999999994</v>
      </c>
      <c r="J4637" s="166">
        <f>+'ELAP_IPCO-APND'!D4640</f>
        <v>20.07638</v>
      </c>
      <c r="K4637" s="166">
        <f>+(ExportsELAP[[#This Row],[Exports kWh - MPT]]/1000)*ExportsELAP[[#This Row],[EIM Price]]</f>
        <v>0.176499487132</v>
      </c>
      <c r="L4637" s="167" t="str">
        <f>+INDEX(ECR_Hours!$I$12:$I$15,MATCH(ExportsELAP[[#This Row],[Date Prevailing]],ECR_Hours!$H$12:$H$15,1))</f>
        <v>S</v>
      </c>
      <c r="M4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8" spans="1:13" x14ac:dyDescent="0.25">
      <c r="A4638" s="164">
        <f>+Exports!A4641</f>
        <v>44755</v>
      </c>
      <c r="B4638" s="165">
        <f t="shared" si="288"/>
        <v>2022</v>
      </c>
      <c r="C4638" s="165">
        <f t="shared" si="289"/>
        <v>7</v>
      </c>
      <c r="D4638" s="165">
        <f t="shared" si="290"/>
        <v>13</v>
      </c>
      <c r="E4638" s="165">
        <f>+Exports!B4641</f>
        <v>5</v>
      </c>
      <c r="F4638" s="165">
        <f>+WEEKDAY(ExportsELAP[[#This Row],[Date Prevailing]],1)</f>
        <v>4</v>
      </c>
      <c r="G4638" s="165">
        <f>+COUNTIFS(ECR_Hours!$K$6:$K$7,ExportsELAP[[#This Row],[Date Prevailing]])</f>
        <v>0</v>
      </c>
      <c r="H4638" s="165">
        <f t="shared" si="291"/>
        <v>4</v>
      </c>
      <c r="I4638" s="166">
        <f>+Exports!G4641</f>
        <v>13.0389</v>
      </c>
      <c r="J4638" s="166">
        <f>+'ELAP_IPCO-APND'!D4641</f>
        <v>31.136759999999999</v>
      </c>
      <c r="K4638" s="166">
        <f>+(ExportsELAP[[#This Row],[Exports kWh - MPT]]/1000)*ExportsELAP[[#This Row],[EIM Price]]</f>
        <v>0.40598909996399996</v>
      </c>
      <c r="L4638" s="167" t="str">
        <f>+INDEX(ECR_Hours!$I$12:$I$15,MATCH(ExportsELAP[[#This Row],[Date Prevailing]],ECR_Hours!$H$12:$H$15,1))</f>
        <v>S</v>
      </c>
      <c r="M4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39" spans="1:13" x14ac:dyDescent="0.25">
      <c r="A4639" s="164">
        <f>+Exports!A4642</f>
        <v>44755</v>
      </c>
      <c r="B4639" s="165">
        <f t="shared" si="288"/>
        <v>2022</v>
      </c>
      <c r="C4639" s="165">
        <f t="shared" si="289"/>
        <v>7</v>
      </c>
      <c r="D4639" s="165">
        <f t="shared" si="290"/>
        <v>13</v>
      </c>
      <c r="E4639" s="165">
        <f>+Exports!B4642</f>
        <v>6</v>
      </c>
      <c r="F4639" s="165">
        <f>+WEEKDAY(ExportsELAP[[#This Row],[Date Prevailing]],1)</f>
        <v>4</v>
      </c>
      <c r="G4639" s="165">
        <f>+COUNTIFS(ECR_Hours!$K$6:$K$7,ExportsELAP[[#This Row],[Date Prevailing]])</f>
        <v>0</v>
      </c>
      <c r="H4639" s="165">
        <f t="shared" si="291"/>
        <v>4</v>
      </c>
      <c r="I4639" s="166">
        <f>+Exports!G4642</f>
        <v>11.3056</v>
      </c>
      <c r="J4639" s="166">
        <f>+'ELAP_IPCO-APND'!D4642</f>
        <v>23.093990000000002</v>
      </c>
      <c r="K4639" s="166">
        <f>+(ExportsELAP[[#This Row],[Exports kWh - MPT]]/1000)*ExportsELAP[[#This Row],[EIM Price]]</f>
        <v>0.26109141334400005</v>
      </c>
      <c r="L4639" s="167" t="str">
        <f>+INDEX(ECR_Hours!$I$12:$I$15,MATCH(ExportsELAP[[#This Row],[Date Prevailing]],ECR_Hours!$H$12:$H$15,1))</f>
        <v>S</v>
      </c>
      <c r="M4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0" spans="1:13" x14ac:dyDescent="0.25">
      <c r="A4640" s="164">
        <f>+Exports!A4643</f>
        <v>44755</v>
      </c>
      <c r="B4640" s="165">
        <f t="shared" si="288"/>
        <v>2022</v>
      </c>
      <c r="C4640" s="165">
        <f t="shared" si="289"/>
        <v>7</v>
      </c>
      <c r="D4640" s="165">
        <f t="shared" si="290"/>
        <v>13</v>
      </c>
      <c r="E4640" s="165">
        <f>+Exports!B4643</f>
        <v>7</v>
      </c>
      <c r="F4640" s="165">
        <f>+WEEKDAY(ExportsELAP[[#This Row],[Date Prevailing]],1)</f>
        <v>4</v>
      </c>
      <c r="G4640" s="165">
        <f>+COUNTIFS(ECR_Hours!$K$6:$K$7,ExportsELAP[[#This Row],[Date Prevailing]])</f>
        <v>0</v>
      </c>
      <c r="H4640" s="165">
        <f t="shared" si="291"/>
        <v>4</v>
      </c>
      <c r="I4640" s="166">
        <f>+Exports!G4643</f>
        <v>244.1343</v>
      </c>
      <c r="J4640" s="166">
        <f>+'ELAP_IPCO-APND'!D4643</f>
        <v>33.019649999999999</v>
      </c>
      <c r="K4640" s="166">
        <f>+(ExportsELAP[[#This Row],[Exports kWh - MPT]]/1000)*ExportsELAP[[#This Row],[EIM Price]]</f>
        <v>8.0612291389949995</v>
      </c>
      <c r="L4640" s="167" t="str">
        <f>+INDEX(ECR_Hours!$I$12:$I$15,MATCH(ExportsELAP[[#This Row],[Date Prevailing]],ECR_Hours!$H$12:$H$15,1))</f>
        <v>S</v>
      </c>
      <c r="M4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1" spans="1:13" x14ac:dyDescent="0.25">
      <c r="A4641" s="164">
        <f>+Exports!A4644</f>
        <v>44755</v>
      </c>
      <c r="B4641" s="165">
        <f t="shared" si="288"/>
        <v>2022</v>
      </c>
      <c r="C4641" s="165">
        <f t="shared" si="289"/>
        <v>7</v>
      </c>
      <c r="D4641" s="165">
        <f t="shared" si="290"/>
        <v>13</v>
      </c>
      <c r="E4641" s="165">
        <f>+Exports!B4644</f>
        <v>8</v>
      </c>
      <c r="F4641" s="165">
        <f>+WEEKDAY(ExportsELAP[[#This Row],[Date Prevailing]],1)</f>
        <v>4</v>
      </c>
      <c r="G4641" s="165">
        <f>+COUNTIFS(ECR_Hours!$K$6:$K$7,ExportsELAP[[#This Row],[Date Prevailing]])</f>
        <v>0</v>
      </c>
      <c r="H4641" s="165">
        <f t="shared" si="291"/>
        <v>4</v>
      </c>
      <c r="I4641" s="166">
        <f>+Exports!G4644</f>
        <v>834.07600000000002</v>
      </c>
      <c r="J4641" s="166">
        <f>+'ELAP_IPCO-APND'!D4644</f>
        <v>35.48348</v>
      </c>
      <c r="K4641" s="166">
        <f>+(ExportsELAP[[#This Row],[Exports kWh - MPT]]/1000)*ExportsELAP[[#This Row],[EIM Price]]</f>
        <v>29.59591906448</v>
      </c>
      <c r="L4641" s="167" t="str">
        <f>+INDEX(ECR_Hours!$I$12:$I$15,MATCH(ExportsELAP[[#This Row],[Date Prevailing]],ECR_Hours!$H$12:$H$15,1))</f>
        <v>S</v>
      </c>
      <c r="M4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2" spans="1:13" x14ac:dyDescent="0.25">
      <c r="A4642" s="164">
        <f>+Exports!A4645</f>
        <v>44755</v>
      </c>
      <c r="B4642" s="165">
        <f t="shared" si="288"/>
        <v>2022</v>
      </c>
      <c r="C4642" s="165">
        <f t="shared" si="289"/>
        <v>7</v>
      </c>
      <c r="D4642" s="165">
        <f t="shared" si="290"/>
        <v>13</v>
      </c>
      <c r="E4642" s="165">
        <f>+Exports!B4645</f>
        <v>9</v>
      </c>
      <c r="F4642" s="165">
        <f>+WEEKDAY(ExportsELAP[[#This Row],[Date Prevailing]],1)</f>
        <v>4</v>
      </c>
      <c r="G4642" s="165">
        <f>+COUNTIFS(ECR_Hours!$K$6:$K$7,ExportsELAP[[#This Row],[Date Prevailing]])</f>
        <v>0</v>
      </c>
      <c r="H4642" s="165">
        <f t="shared" si="291"/>
        <v>4</v>
      </c>
      <c r="I4642" s="166">
        <f>+Exports!G4645</f>
        <v>3960.0419999999999</v>
      </c>
      <c r="J4642" s="166">
        <f>+'ELAP_IPCO-APND'!D4645</f>
        <v>38.349379999999996</v>
      </c>
      <c r="K4642" s="166">
        <f>+(ExportsELAP[[#This Row],[Exports kWh - MPT]]/1000)*ExportsELAP[[#This Row],[EIM Price]]</f>
        <v>151.86515547395999</v>
      </c>
      <c r="L4642" s="167" t="str">
        <f>+INDEX(ECR_Hours!$I$12:$I$15,MATCH(ExportsELAP[[#This Row],[Date Prevailing]],ECR_Hours!$H$12:$H$15,1))</f>
        <v>S</v>
      </c>
      <c r="M4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3" spans="1:13" x14ac:dyDescent="0.25">
      <c r="A4643" s="164">
        <f>+Exports!A4646</f>
        <v>44755</v>
      </c>
      <c r="B4643" s="165">
        <f t="shared" si="288"/>
        <v>2022</v>
      </c>
      <c r="C4643" s="165">
        <f t="shared" si="289"/>
        <v>7</v>
      </c>
      <c r="D4643" s="165">
        <f t="shared" si="290"/>
        <v>13</v>
      </c>
      <c r="E4643" s="165">
        <f>+Exports!B4646</f>
        <v>10</v>
      </c>
      <c r="F4643" s="165">
        <f>+WEEKDAY(ExportsELAP[[#This Row],[Date Prevailing]],1)</f>
        <v>4</v>
      </c>
      <c r="G4643" s="165">
        <f>+COUNTIFS(ECR_Hours!$K$6:$K$7,ExportsELAP[[#This Row],[Date Prevailing]])</f>
        <v>0</v>
      </c>
      <c r="H4643" s="165">
        <f t="shared" si="291"/>
        <v>4</v>
      </c>
      <c r="I4643" s="166">
        <f>+Exports!G4646</f>
        <v>14522.221399999991</v>
      </c>
      <c r="J4643" s="166">
        <f>+'ELAP_IPCO-APND'!D4646</f>
        <v>51.670389999999998</v>
      </c>
      <c r="K4643" s="166">
        <f>+(ExportsELAP[[#This Row],[Exports kWh - MPT]]/1000)*ExportsELAP[[#This Row],[EIM Price]]</f>
        <v>750.36884340434551</v>
      </c>
      <c r="L4643" s="167" t="str">
        <f>+INDEX(ECR_Hours!$I$12:$I$15,MATCH(ExportsELAP[[#This Row],[Date Prevailing]],ECR_Hours!$H$12:$H$15,1))</f>
        <v>S</v>
      </c>
      <c r="M4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4" spans="1:13" x14ac:dyDescent="0.25">
      <c r="A4644" s="164">
        <f>+Exports!A4647</f>
        <v>44755</v>
      </c>
      <c r="B4644" s="165">
        <f t="shared" si="288"/>
        <v>2022</v>
      </c>
      <c r="C4644" s="165">
        <f t="shared" si="289"/>
        <v>7</v>
      </c>
      <c r="D4644" s="165">
        <f t="shared" si="290"/>
        <v>13</v>
      </c>
      <c r="E4644" s="165">
        <f>+Exports!B4647</f>
        <v>11</v>
      </c>
      <c r="F4644" s="165">
        <f>+WEEKDAY(ExportsELAP[[#This Row],[Date Prevailing]],1)</f>
        <v>4</v>
      </c>
      <c r="G4644" s="165">
        <f>+COUNTIFS(ECR_Hours!$K$6:$K$7,ExportsELAP[[#This Row],[Date Prevailing]])</f>
        <v>0</v>
      </c>
      <c r="H4644" s="165">
        <f t="shared" si="291"/>
        <v>4</v>
      </c>
      <c r="I4644" s="166">
        <f>+Exports!G4647</f>
        <v>21679.618700000003</v>
      </c>
      <c r="J4644" s="166">
        <f>+'ELAP_IPCO-APND'!D4647</f>
        <v>41.428989999999999</v>
      </c>
      <c r="K4644" s="166">
        <f>+(ExportsELAP[[#This Row],[Exports kWh - MPT]]/1000)*ExportsELAP[[#This Row],[EIM Price]]</f>
        <v>898.16470632611311</v>
      </c>
      <c r="L4644" s="167" t="str">
        <f>+INDEX(ECR_Hours!$I$12:$I$15,MATCH(ExportsELAP[[#This Row],[Date Prevailing]],ECR_Hours!$H$12:$H$15,1))</f>
        <v>S</v>
      </c>
      <c r="M4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5" spans="1:13" x14ac:dyDescent="0.25">
      <c r="A4645" s="164">
        <f>+Exports!A4648</f>
        <v>44755</v>
      </c>
      <c r="B4645" s="165">
        <f t="shared" si="288"/>
        <v>2022</v>
      </c>
      <c r="C4645" s="165">
        <f t="shared" si="289"/>
        <v>7</v>
      </c>
      <c r="D4645" s="165">
        <f t="shared" si="290"/>
        <v>13</v>
      </c>
      <c r="E4645" s="165">
        <f>+Exports!B4648</f>
        <v>12</v>
      </c>
      <c r="F4645" s="165">
        <f>+WEEKDAY(ExportsELAP[[#This Row],[Date Prevailing]],1)</f>
        <v>4</v>
      </c>
      <c r="G4645" s="165">
        <f>+COUNTIFS(ECR_Hours!$K$6:$K$7,ExportsELAP[[#This Row],[Date Prevailing]])</f>
        <v>0</v>
      </c>
      <c r="H4645" s="165">
        <f t="shared" si="291"/>
        <v>4</v>
      </c>
      <c r="I4645" s="166">
        <f>+Exports!G4648</f>
        <v>21570.728000000003</v>
      </c>
      <c r="J4645" s="166">
        <f>+'ELAP_IPCO-APND'!D4648</f>
        <v>46.68459</v>
      </c>
      <c r="K4645" s="166">
        <f>+(ExportsELAP[[#This Row],[Exports kWh - MPT]]/1000)*ExportsELAP[[#This Row],[EIM Price]]</f>
        <v>1007.0205926815202</v>
      </c>
      <c r="L4645" s="167" t="str">
        <f>+INDEX(ECR_Hours!$I$12:$I$15,MATCH(ExportsELAP[[#This Row],[Date Prevailing]],ECR_Hours!$H$12:$H$15,1))</f>
        <v>S</v>
      </c>
      <c r="M4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6" spans="1:13" x14ac:dyDescent="0.25">
      <c r="A4646" s="164">
        <f>+Exports!A4649</f>
        <v>44755</v>
      </c>
      <c r="B4646" s="165">
        <f t="shared" si="288"/>
        <v>2022</v>
      </c>
      <c r="C4646" s="165">
        <f t="shared" si="289"/>
        <v>7</v>
      </c>
      <c r="D4646" s="165">
        <f t="shared" si="290"/>
        <v>13</v>
      </c>
      <c r="E4646" s="165">
        <f>+Exports!B4649</f>
        <v>13</v>
      </c>
      <c r="F4646" s="165">
        <f>+WEEKDAY(ExportsELAP[[#This Row],[Date Prevailing]],1)</f>
        <v>4</v>
      </c>
      <c r="G4646" s="165">
        <f>+COUNTIFS(ECR_Hours!$K$6:$K$7,ExportsELAP[[#This Row],[Date Prevailing]])</f>
        <v>0</v>
      </c>
      <c r="H4646" s="165">
        <f t="shared" si="291"/>
        <v>4</v>
      </c>
      <c r="I4646" s="166">
        <f>+Exports!G4649</f>
        <v>21905.0923</v>
      </c>
      <c r="J4646" s="166">
        <f>+'ELAP_IPCO-APND'!D4649</f>
        <v>53.860340000000001</v>
      </c>
      <c r="K4646" s="166">
        <f>+(ExportsELAP[[#This Row],[Exports kWh - MPT]]/1000)*ExportsELAP[[#This Row],[EIM Price]]</f>
        <v>1179.8157190093821</v>
      </c>
      <c r="L4646" s="167" t="str">
        <f>+INDEX(ECR_Hours!$I$12:$I$15,MATCH(ExportsELAP[[#This Row],[Date Prevailing]],ECR_Hours!$H$12:$H$15,1))</f>
        <v>S</v>
      </c>
      <c r="M4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7" spans="1:13" x14ac:dyDescent="0.25">
      <c r="A4647" s="164">
        <f>+Exports!A4650</f>
        <v>44755</v>
      </c>
      <c r="B4647" s="165">
        <f t="shared" si="288"/>
        <v>2022</v>
      </c>
      <c r="C4647" s="165">
        <f t="shared" si="289"/>
        <v>7</v>
      </c>
      <c r="D4647" s="165">
        <f t="shared" si="290"/>
        <v>13</v>
      </c>
      <c r="E4647" s="165">
        <f>+Exports!B4650</f>
        <v>14</v>
      </c>
      <c r="F4647" s="165">
        <f>+WEEKDAY(ExportsELAP[[#This Row],[Date Prevailing]],1)</f>
        <v>4</v>
      </c>
      <c r="G4647" s="165">
        <f>+COUNTIFS(ECR_Hours!$K$6:$K$7,ExportsELAP[[#This Row],[Date Prevailing]])</f>
        <v>0</v>
      </c>
      <c r="H4647" s="165">
        <f t="shared" si="291"/>
        <v>4</v>
      </c>
      <c r="I4647" s="166">
        <f>+Exports!G4650</f>
        <v>17070.229800000001</v>
      </c>
      <c r="J4647" s="166">
        <f>+'ELAP_IPCO-APND'!D4650</f>
        <v>143.77296999999999</v>
      </c>
      <c r="K4647" s="166">
        <f>+(ExportsELAP[[#This Row],[Exports kWh - MPT]]/1000)*ExportsELAP[[#This Row],[EIM Price]]</f>
        <v>2454.2376369285057</v>
      </c>
      <c r="L4647" s="167" t="str">
        <f>+INDEX(ECR_Hours!$I$12:$I$15,MATCH(ExportsELAP[[#This Row],[Date Prevailing]],ECR_Hours!$H$12:$H$15,1))</f>
        <v>S</v>
      </c>
      <c r="M4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8" spans="1:13" x14ac:dyDescent="0.25">
      <c r="A4648" s="164">
        <f>+Exports!A4651</f>
        <v>44755</v>
      </c>
      <c r="B4648" s="165">
        <f t="shared" si="288"/>
        <v>2022</v>
      </c>
      <c r="C4648" s="165">
        <f t="shared" si="289"/>
        <v>7</v>
      </c>
      <c r="D4648" s="165">
        <f t="shared" si="290"/>
        <v>13</v>
      </c>
      <c r="E4648" s="165">
        <f>+Exports!B4651</f>
        <v>15</v>
      </c>
      <c r="F4648" s="165">
        <f>+WEEKDAY(ExportsELAP[[#This Row],[Date Prevailing]],1)</f>
        <v>4</v>
      </c>
      <c r="G4648" s="165">
        <f>+COUNTIFS(ECR_Hours!$K$6:$K$7,ExportsELAP[[#This Row],[Date Prevailing]])</f>
        <v>0</v>
      </c>
      <c r="H4648" s="165">
        <f t="shared" si="291"/>
        <v>4</v>
      </c>
      <c r="I4648" s="166">
        <f>+Exports!G4651</f>
        <v>16692.8789</v>
      </c>
      <c r="J4648" s="166">
        <f>+'ELAP_IPCO-APND'!D4651</f>
        <v>228.96015</v>
      </c>
      <c r="K4648" s="166">
        <f>+(ExportsELAP[[#This Row],[Exports kWh - MPT]]/1000)*ExportsELAP[[#This Row],[EIM Price]]</f>
        <v>3822.004056875835</v>
      </c>
      <c r="L4648" s="167" t="str">
        <f>+INDEX(ECR_Hours!$I$12:$I$15,MATCH(ExportsELAP[[#This Row],[Date Prevailing]],ECR_Hours!$H$12:$H$15,1))</f>
        <v>S</v>
      </c>
      <c r="M4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49" spans="1:13" x14ac:dyDescent="0.25">
      <c r="A4649" s="164">
        <f>+Exports!A4652</f>
        <v>44755</v>
      </c>
      <c r="B4649" s="165">
        <f t="shared" si="288"/>
        <v>2022</v>
      </c>
      <c r="C4649" s="165">
        <f t="shared" si="289"/>
        <v>7</v>
      </c>
      <c r="D4649" s="165">
        <f t="shared" si="290"/>
        <v>13</v>
      </c>
      <c r="E4649" s="165">
        <f>+Exports!B4652</f>
        <v>16</v>
      </c>
      <c r="F4649" s="165">
        <f>+WEEKDAY(ExportsELAP[[#This Row],[Date Prevailing]],1)</f>
        <v>4</v>
      </c>
      <c r="G4649" s="165">
        <f>+COUNTIFS(ECR_Hours!$K$6:$K$7,ExportsELAP[[#This Row],[Date Prevailing]])</f>
        <v>0</v>
      </c>
      <c r="H4649" s="165">
        <f t="shared" si="291"/>
        <v>4</v>
      </c>
      <c r="I4649" s="166">
        <f>+Exports!G4652</f>
        <v>22615.811999999998</v>
      </c>
      <c r="J4649" s="166">
        <f>+'ELAP_IPCO-APND'!D4652</f>
        <v>179.57386</v>
      </c>
      <c r="K4649" s="166">
        <f>+(ExportsELAP[[#This Row],[Exports kWh - MPT]]/1000)*ExportsELAP[[#This Row],[EIM Price]]</f>
        <v>4061.2086578743197</v>
      </c>
      <c r="L4649" s="167" t="str">
        <f>+INDEX(ECR_Hours!$I$12:$I$15,MATCH(ExportsELAP[[#This Row],[Date Prevailing]],ECR_Hours!$H$12:$H$15,1))</f>
        <v>S</v>
      </c>
      <c r="M4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0" spans="1:13" x14ac:dyDescent="0.25">
      <c r="A4650" s="164">
        <f>+Exports!A4653</f>
        <v>44755</v>
      </c>
      <c r="B4650" s="165">
        <f t="shared" si="288"/>
        <v>2022</v>
      </c>
      <c r="C4650" s="165">
        <f t="shared" si="289"/>
        <v>7</v>
      </c>
      <c r="D4650" s="165">
        <f t="shared" si="290"/>
        <v>13</v>
      </c>
      <c r="E4650" s="165">
        <f>+Exports!B4653</f>
        <v>17</v>
      </c>
      <c r="F4650" s="165">
        <f>+WEEKDAY(ExportsELAP[[#This Row],[Date Prevailing]],1)</f>
        <v>4</v>
      </c>
      <c r="G4650" s="165">
        <f>+COUNTIFS(ECR_Hours!$K$6:$K$7,ExportsELAP[[#This Row],[Date Prevailing]])</f>
        <v>0</v>
      </c>
      <c r="H4650" s="165">
        <f t="shared" si="291"/>
        <v>4</v>
      </c>
      <c r="I4650" s="166">
        <f>+Exports!G4653</f>
        <v>19671.146099999998</v>
      </c>
      <c r="J4650" s="166">
        <f>+'ELAP_IPCO-APND'!D4653</f>
        <v>279.40026</v>
      </c>
      <c r="K4650" s="166">
        <f>+(ExportsELAP[[#This Row],[Exports kWh - MPT]]/1000)*ExportsELAP[[#This Row],[EIM Price]]</f>
        <v>5496.1233348379856</v>
      </c>
      <c r="L4650" s="167" t="str">
        <f>+INDEX(ECR_Hours!$I$12:$I$15,MATCH(ExportsELAP[[#This Row],[Date Prevailing]],ECR_Hours!$H$12:$H$15,1))</f>
        <v>S</v>
      </c>
      <c r="M4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1" spans="1:13" x14ac:dyDescent="0.25">
      <c r="A4651" s="164">
        <f>+Exports!A4654</f>
        <v>44755</v>
      </c>
      <c r="B4651" s="165">
        <f t="shared" si="288"/>
        <v>2022</v>
      </c>
      <c r="C4651" s="165">
        <f t="shared" si="289"/>
        <v>7</v>
      </c>
      <c r="D4651" s="165">
        <f t="shared" si="290"/>
        <v>13</v>
      </c>
      <c r="E4651" s="165">
        <f>+Exports!B4654</f>
        <v>18</v>
      </c>
      <c r="F4651" s="165">
        <f>+WEEKDAY(ExportsELAP[[#This Row],[Date Prevailing]],1)</f>
        <v>4</v>
      </c>
      <c r="G4651" s="165">
        <f>+COUNTIFS(ECR_Hours!$K$6:$K$7,ExportsELAP[[#This Row],[Date Prevailing]])</f>
        <v>0</v>
      </c>
      <c r="H4651" s="165">
        <f t="shared" si="291"/>
        <v>4</v>
      </c>
      <c r="I4651" s="166">
        <f>+Exports!G4654</f>
        <v>12969.7806</v>
      </c>
      <c r="J4651" s="166">
        <f>+'ELAP_IPCO-APND'!D4654</f>
        <v>213.24010000000001</v>
      </c>
      <c r="K4651" s="166">
        <f>+(ExportsELAP[[#This Row],[Exports kWh - MPT]]/1000)*ExportsELAP[[#This Row],[EIM Price]]</f>
        <v>2765.6773121220604</v>
      </c>
      <c r="L4651" s="167" t="str">
        <f>+INDEX(ECR_Hours!$I$12:$I$15,MATCH(ExportsELAP[[#This Row],[Date Prevailing]],ECR_Hours!$H$12:$H$15,1))</f>
        <v>S</v>
      </c>
      <c r="M4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2" spans="1:13" x14ac:dyDescent="0.25">
      <c r="A4652" s="164">
        <f>+Exports!A4655</f>
        <v>44755</v>
      </c>
      <c r="B4652" s="165">
        <f t="shared" si="288"/>
        <v>2022</v>
      </c>
      <c r="C4652" s="165">
        <f t="shared" si="289"/>
        <v>7</v>
      </c>
      <c r="D4652" s="165">
        <f t="shared" si="290"/>
        <v>13</v>
      </c>
      <c r="E4652" s="165">
        <f>+Exports!B4655</f>
        <v>19</v>
      </c>
      <c r="F4652" s="165">
        <f>+WEEKDAY(ExportsELAP[[#This Row],[Date Prevailing]],1)</f>
        <v>4</v>
      </c>
      <c r="G4652" s="165">
        <f>+COUNTIFS(ECR_Hours!$K$6:$K$7,ExportsELAP[[#This Row],[Date Prevailing]])</f>
        <v>0</v>
      </c>
      <c r="H4652" s="165">
        <f t="shared" si="291"/>
        <v>4</v>
      </c>
      <c r="I4652" s="166">
        <f>+Exports!G4655</f>
        <v>7189.9704000000002</v>
      </c>
      <c r="J4652" s="166">
        <f>+'ELAP_IPCO-APND'!D4655</f>
        <v>129.91675000000001</v>
      </c>
      <c r="K4652" s="166">
        <f>+(ExportsELAP[[#This Row],[Exports kWh - MPT]]/1000)*ExportsELAP[[#This Row],[EIM Price]]</f>
        <v>934.0975869642001</v>
      </c>
      <c r="L4652" s="167" t="str">
        <f>+INDEX(ECR_Hours!$I$12:$I$15,MATCH(ExportsELAP[[#This Row],[Date Prevailing]],ECR_Hours!$H$12:$H$15,1))</f>
        <v>S</v>
      </c>
      <c r="M4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3" spans="1:13" x14ac:dyDescent="0.25">
      <c r="A4653" s="164">
        <f>+Exports!A4656</f>
        <v>44755</v>
      </c>
      <c r="B4653" s="165">
        <f t="shared" si="288"/>
        <v>2022</v>
      </c>
      <c r="C4653" s="165">
        <f t="shared" si="289"/>
        <v>7</v>
      </c>
      <c r="D4653" s="165">
        <f t="shared" si="290"/>
        <v>13</v>
      </c>
      <c r="E4653" s="165">
        <f>+Exports!B4656</f>
        <v>20</v>
      </c>
      <c r="F4653" s="165">
        <f>+WEEKDAY(ExportsELAP[[#This Row],[Date Prevailing]],1)</f>
        <v>4</v>
      </c>
      <c r="G4653" s="165">
        <f>+COUNTIFS(ECR_Hours!$K$6:$K$7,ExportsELAP[[#This Row],[Date Prevailing]])</f>
        <v>0</v>
      </c>
      <c r="H4653" s="165">
        <f t="shared" si="291"/>
        <v>4</v>
      </c>
      <c r="I4653" s="166">
        <f>+Exports!G4656</f>
        <v>2966.4209000000001</v>
      </c>
      <c r="J4653" s="166">
        <f>+'ELAP_IPCO-APND'!D4656</f>
        <v>89.368269999999995</v>
      </c>
      <c r="K4653" s="166">
        <f>+(ExportsELAP[[#This Row],[Exports kWh - MPT]]/1000)*ExportsELAP[[#This Row],[EIM Price]]</f>
        <v>265.103903924843</v>
      </c>
      <c r="L4653" s="167" t="str">
        <f>+INDEX(ECR_Hours!$I$12:$I$15,MATCH(ExportsELAP[[#This Row],[Date Prevailing]],ECR_Hours!$H$12:$H$15,1))</f>
        <v>S</v>
      </c>
      <c r="M4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4" spans="1:13" x14ac:dyDescent="0.25">
      <c r="A4654" s="164">
        <f>+Exports!A4657</f>
        <v>44755</v>
      </c>
      <c r="B4654" s="165">
        <f t="shared" si="288"/>
        <v>2022</v>
      </c>
      <c r="C4654" s="165">
        <f t="shared" si="289"/>
        <v>7</v>
      </c>
      <c r="D4654" s="165">
        <f t="shared" si="290"/>
        <v>13</v>
      </c>
      <c r="E4654" s="165">
        <f>+Exports!B4657</f>
        <v>21</v>
      </c>
      <c r="F4654" s="165">
        <f>+WEEKDAY(ExportsELAP[[#This Row],[Date Prevailing]],1)</f>
        <v>4</v>
      </c>
      <c r="G4654" s="165">
        <f>+COUNTIFS(ECR_Hours!$K$6:$K$7,ExportsELAP[[#This Row],[Date Prevailing]])</f>
        <v>0</v>
      </c>
      <c r="H4654" s="165">
        <f t="shared" si="291"/>
        <v>4</v>
      </c>
      <c r="I4654" s="166">
        <f>+Exports!G4657</f>
        <v>931.52230000000009</v>
      </c>
      <c r="J4654" s="166">
        <f>+'ELAP_IPCO-APND'!D4657</f>
        <v>100.92988</v>
      </c>
      <c r="K4654" s="166">
        <f>+(ExportsELAP[[#This Row],[Exports kWh - MPT]]/1000)*ExportsELAP[[#This Row],[EIM Price]]</f>
        <v>94.018433956324017</v>
      </c>
      <c r="L4654" s="167" t="str">
        <f>+INDEX(ECR_Hours!$I$12:$I$15,MATCH(ExportsELAP[[#This Row],[Date Prevailing]],ECR_Hours!$H$12:$H$15,1))</f>
        <v>S</v>
      </c>
      <c r="M4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5" spans="1:13" x14ac:dyDescent="0.25">
      <c r="A4655" s="164">
        <f>+Exports!A4658</f>
        <v>44755</v>
      </c>
      <c r="B4655" s="165">
        <f t="shared" si="288"/>
        <v>2022</v>
      </c>
      <c r="C4655" s="165">
        <f t="shared" si="289"/>
        <v>7</v>
      </c>
      <c r="D4655" s="165">
        <f t="shared" si="290"/>
        <v>13</v>
      </c>
      <c r="E4655" s="165">
        <f>+Exports!B4658</f>
        <v>22</v>
      </c>
      <c r="F4655" s="165">
        <f>+WEEKDAY(ExportsELAP[[#This Row],[Date Prevailing]],1)</f>
        <v>4</v>
      </c>
      <c r="G4655" s="165">
        <f>+COUNTIFS(ECR_Hours!$K$6:$K$7,ExportsELAP[[#This Row],[Date Prevailing]])</f>
        <v>0</v>
      </c>
      <c r="H4655" s="165">
        <f t="shared" si="291"/>
        <v>4</v>
      </c>
      <c r="I4655" s="166">
        <f>+Exports!G4658</f>
        <v>20.365899999999989</v>
      </c>
      <c r="J4655" s="166">
        <f>+'ELAP_IPCO-APND'!D4658</f>
        <v>91.634110000000007</v>
      </c>
      <c r="K4655" s="166">
        <f>+(ExportsELAP[[#This Row],[Exports kWh - MPT]]/1000)*ExportsELAP[[#This Row],[EIM Price]]</f>
        <v>1.8662111208489991</v>
      </c>
      <c r="L4655" s="167" t="str">
        <f>+INDEX(ECR_Hours!$I$12:$I$15,MATCH(ExportsELAP[[#This Row],[Date Prevailing]],ECR_Hours!$H$12:$H$15,1))</f>
        <v>S</v>
      </c>
      <c r="M4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6" spans="1:13" x14ac:dyDescent="0.25">
      <c r="A4656" s="164">
        <f>+Exports!A4659</f>
        <v>44755</v>
      </c>
      <c r="B4656" s="165">
        <f t="shared" si="288"/>
        <v>2022</v>
      </c>
      <c r="C4656" s="165">
        <f t="shared" si="289"/>
        <v>7</v>
      </c>
      <c r="D4656" s="165">
        <f t="shared" si="290"/>
        <v>13</v>
      </c>
      <c r="E4656" s="165">
        <f>+Exports!B4659</f>
        <v>23</v>
      </c>
      <c r="F4656" s="165">
        <f>+WEEKDAY(ExportsELAP[[#This Row],[Date Prevailing]],1)</f>
        <v>4</v>
      </c>
      <c r="G4656" s="165">
        <f>+COUNTIFS(ECR_Hours!$K$6:$K$7,ExportsELAP[[#This Row],[Date Prevailing]])</f>
        <v>0</v>
      </c>
      <c r="H4656" s="165">
        <f t="shared" si="291"/>
        <v>4</v>
      </c>
      <c r="I4656" s="166">
        <f>+Exports!G4659</f>
        <v>11.763199999999999</v>
      </c>
      <c r="J4656" s="166">
        <f>+'ELAP_IPCO-APND'!D4659</f>
        <v>79.447969999999998</v>
      </c>
      <c r="K4656" s="166">
        <f>+(ExportsELAP[[#This Row],[Exports kWh - MPT]]/1000)*ExportsELAP[[#This Row],[EIM Price]]</f>
        <v>0.93456236070400001</v>
      </c>
      <c r="L4656" s="167" t="str">
        <f>+INDEX(ECR_Hours!$I$12:$I$15,MATCH(ExportsELAP[[#This Row],[Date Prevailing]],ECR_Hours!$H$12:$H$15,1))</f>
        <v>S</v>
      </c>
      <c r="M4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57" spans="1:13" x14ac:dyDescent="0.25">
      <c r="A4657" s="164">
        <f>+Exports!A4660</f>
        <v>44755</v>
      </c>
      <c r="B4657" s="165">
        <f t="shared" si="288"/>
        <v>2022</v>
      </c>
      <c r="C4657" s="165">
        <f t="shared" si="289"/>
        <v>7</v>
      </c>
      <c r="D4657" s="165">
        <f t="shared" si="290"/>
        <v>13</v>
      </c>
      <c r="E4657" s="165">
        <f>+Exports!B4660</f>
        <v>24</v>
      </c>
      <c r="F4657" s="165">
        <f>+WEEKDAY(ExportsELAP[[#This Row],[Date Prevailing]],1)</f>
        <v>4</v>
      </c>
      <c r="G4657" s="165">
        <f>+COUNTIFS(ECR_Hours!$K$6:$K$7,ExportsELAP[[#This Row],[Date Prevailing]])</f>
        <v>0</v>
      </c>
      <c r="H4657" s="165">
        <f t="shared" si="291"/>
        <v>4</v>
      </c>
      <c r="I4657" s="166">
        <f>+Exports!G4660</f>
        <v>14.264799999999999</v>
      </c>
      <c r="J4657" s="166">
        <f>+'ELAP_IPCO-APND'!D4660</f>
        <v>89.708780000000004</v>
      </c>
      <c r="K4657" s="166">
        <f>+(ExportsELAP[[#This Row],[Exports kWh - MPT]]/1000)*ExportsELAP[[#This Row],[EIM Price]]</f>
        <v>1.2796778049440001</v>
      </c>
      <c r="L4657" s="167" t="str">
        <f>+INDEX(ECR_Hours!$I$12:$I$15,MATCH(ExportsELAP[[#This Row],[Date Prevailing]],ECR_Hours!$H$12:$H$15,1))</f>
        <v>S</v>
      </c>
      <c r="M4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58" spans="1:13" x14ac:dyDescent="0.25">
      <c r="A4658" s="164">
        <f>+Exports!A4661</f>
        <v>44756</v>
      </c>
      <c r="B4658" s="165">
        <f t="shared" si="288"/>
        <v>2022</v>
      </c>
      <c r="C4658" s="165">
        <f t="shared" si="289"/>
        <v>7</v>
      </c>
      <c r="D4658" s="165">
        <f t="shared" si="290"/>
        <v>14</v>
      </c>
      <c r="E4658" s="165">
        <f>+Exports!B4661</f>
        <v>1</v>
      </c>
      <c r="F4658" s="165">
        <f>+WEEKDAY(ExportsELAP[[#This Row],[Date Prevailing]],1)</f>
        <v>5</v>
      </c>
      <c r="G4658" s="165">
        <f>+COUNTIFS(ECR_Hours!$K$6:$K$7,ExportsELAP[[#This Row],[Date Prevailing]])</f>
        <v>0</v>
      </c>
      <c r="H4658" s="165">
        <f t="shared" si="291"/>
        <v>5</v>
      </c>
      <c r="I4658" s="166">
        <f>+Exports!G4661</f>
        <v>27.192399999999999</v>
      </c>
      <c r="J4658" s="166">
        <f>+'ELAP_IPCO-APND'!D4661</f>
        <v>55.452480000000001</v>
      </c>
      <c r="K4658" s="166">
        <f>+(ExportsELAP[[#This Row],[Exports kWh - MPT]]/1000)*ExportsELAP[[#This Row],[EIM Price]]</f>
        <v>1.5078860171519999</v>
      </c>
      <c r="L4658" s="167" t="str">
        <f>+INDEX(ECR_Hours!$I$12:$I$15,MATCH(ExportsELAP[[#This Row],[Date Prevailing]],ECR_Hours!$H$12:$H$15,1))</f>
        <v>S</v>
      </c>
      <c r="M4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59" spans="1:13" x14ac:dyDescent="0.25">
      <c r="A4659" s="164">
        <f>+Exports!A4662</f>
        <v>44756</v>
      </c>
      <c r="B4659" s="165">
        <f t="shared" si="288"/>
        <v>2022</v>
      </c>
      <c r="C4659" s="165">
        <f t="shared" si="289"/>
        <v>7</v>
      </c>
      <c r="D4659" s="165">
        <f t="shared" si="290"/>
        <v>14</v>
      </c>
      <c r="E4659" s="165">
        <f>+Exports!B4662</f>
        <v>2</v>
      </c>
      <c r="F4659" s="165">
        <f>+WEEKDAY(ExportsELAP[[#This Row],[Date Prevailing]],1)</f>
        <v>5</v>
      </c>
      <c r="G4659" s="165">
        <f>+COUNTIFS(ECR_Hours!$K$6:$K$7,ExportsELAP[[#This Row],[Date Prevailing]])</f>
        <v>0</v>
      </c>
      <c r="H4659" s="165">
        <f t="shared" si="291"/>
        <v>5</v>
      </c>
      <c r="I4659" s="166">
        <f>+Exports!G4662</f>
        <v>28.2592</v>
      </c>
      <c r="J4659" s="166">
        <f>+'ELAP_IPCO-APND'!D4662</f>
        <v>44.644199999999998</v>
      </c>
      <c r="K4659" s="166">
        <f>+(ExportsELAP[[#This Row],[Exports kWh - MPT]]/1000)*ExportsELAP[[#This Row],[EIM Price]]</f>
        <v>1.2616093766399998</v>
      </c>
      <c r="L4659" s="167" t="str">
        <f>+INDEX(ECR_Hours!$I$12:$I$15,MATCH(ExportsELAP[[#This Row],[Date Prevailing]],ECR_Hours!$H$12:$H$15,1))</f>
        <v>S</v>
      </c>
      <c r="M4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0" spans="1:13" x14ac:dyDescent="0.25">
      <c r="A4660" s="164">
        <f>+Exports!A4663</f>
        <v>44756</v>
      </c>
      <c r="B4660" s="165">
        <f t="shared" si="288"/>
        <v>2022</v>
      </c>
      <c r="C4660" s="165">
        <f t="shared" si="289"/>
        <v>7</v>
      </c>
      <c r="D4660" s="165">
        <f t="shared" si="290"/>
        <v>14</v>
      </c>
      <c r="E4660" s="165">
        <f>+Exports!B4663</f>
        <v>3</v>
      </c>
      <c r="F4660" s="165">
        <f>+WEEKDAY(ExportsELAP[[#This Row],[Date Prevailing]],1)</f>
        <v>5</v>
      </c>
      <c r="G4660" s="165">
        <f>+COUNTIFS(ECR_Hours!$K$6:$K$7,ExportsELAP[[#This Row],[Date Prevailing]])</f>
        <v>0</v>
      </c>
      <c r="H4660" s="165">
        <f t="shared" si="291"/>
        <v>5</v>
      </c>
      <c r="I4660" s="166">
        <f>+Exports!G4663</f>
        <v>30.715599999999998</v>
      </c>
      <c r="J4660" s="166">
        <f>+'ELAP_IPCO-APND'!D4663</f>
        <v>24.857109999999999</v>
      </c>
      <c r="K4660" s="166">
        <f>+(ExportsELAP[[#This Row],[Exports kWh - MPT]]/1000)*ExportsELAP[[#This Row],[EIM Price]]</f>
        <v>0.76350104791599993</v>
      </c>
      <c r="L4660" s="167" t="str">
        <f>+INDEX(ECR_Hours!$I$12:$I$15,MATCH(ExportsELAP[[#This Row],[Date Prevailing]],ECR_Hours!$H$12:$H$15,1))</f>
        <v>S</v>
      </c>
      <c r="M4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1" spans="1:13" x14ac:dyDescent="0.25">
      <c r="A4661" s="164">
        <f>+Exports!A4664</f>
        <v>44756</v>
      </c>
      <c r="B4661" s="165">
        <f t="shared" si="288"/>
        <v>2022</v>
      </c>
      <c r="C4661" s="165">
        <f t="shared" si="289"/>
        <v>7</v>
      </c>
      <c r="D4661" s="165">
        <f t="shared" si="290"/>
        <v>14</v>
      </c>
      <c r="E4661" s="165">
        <f>+Exports!B4664</f>
        <v>4</v>
      </c>
      <c r="F4661" s="165">
        <f>+WEEKDAY(ExportsELAP[[#This Row],[Date Prevailing]],1)</f>
        <v>5</v>
      </c>
      <c r="G4661" s="165">
        <f>+COUNTIFS(ECR_Hours!$K$6:$K$7,ExportsELAP[[#This Row],[Date Prevailing]])</f>
        <v>0</v>
      </c>
      <c r="H4661" s="165">
        <f t="shared" si="291"/>
        <v>5</v>
      </c>
      <c r="I4661" s="166">
        <f>+Exports!G4664</f>
        <v>29.951999999999998</v>
      </c>
      <c r="J4661" s="166">
        <f>+'ELAP_IPCO-APND'!D4664</f>
        <v>32.456130000000002</v>
      </c>
      <c r="K4661" s="166">
        <f>+(ExportsELAP[[#This Row],[Exports kWh - MPT]]/1000)*ExportsELAP[[#This Row],[EIM Price]]</f>
        <v>0.97212600576000008</v>
      </c>
      <c r="L4661" s="167" t="str">
        <f>+INDEX(ECR_Hours!$I$12:$I$15,MATCH(ExportsELAP[[#This Row],[Date Prevailing]],ECR_Hours!$H$12:$H$15,1))</f>
        <v>S</v>
      </c>
      <c r="M4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2" spans="1:13" x14ac:dyDescent="0.25">
      <c r="A4662" s="164">
        <f>+Exports!A4665</f>
        <v>44756</v>
      </c>
      <c r="B4662" s="165">
        <f t="shared" si="288"/>
        <v>2022</v>
      </c>
      <c r="C4662" s="165">
        <f t="shared" si="289"/>
        <v>7</v>
      </c>
      <c r="D4662" s="165">
        <f t="shared" si="290"/>
        <v>14</v>
      </c>
      <c r="E4662" s="165">
        <f>+Exports!B4665</f>
        <v>5</v>
      </c>
      <c r="F4662" s="165">
        <f>+WEEKDAY(ExportsELAP[[#This Row],[Date Prevailing]],1)</f>
        <v>5</v>
      </c>
      <c r="G4662" s="165">
        <f>+COUNTIFS(ECR_Hours!$K$6:$K$7,ExportsELAP[[#This Row],[Date Prevailing]])</f>
        <v>0</v>
      </c>
      <c r="H4662" s="165">
        <f t="shared" si="291"/>
        <v>5</v>
      </c>
      <c r="I4662" s="166">
        <f>+Exports!G4665</f>
        <v>29.562899999999999</v>
      </c>
      <c r="J4662" s="166">
        <f>+'ELAP_IPCO-APND'!D4665</f>
        <v>34.69144</v>
      </c>
      <c r="K4662" s="166">
        <f>+(ExportsELAP[[#This Row],[Exports kWh - MPT]]/1000)*ExportsELAP[[#This Row],[EIM Price]]</f>
        <v>1.0255795715759999</v>
      </c>
      <c r="L4662" s="167" t="str">
        <f>+INDEX(ECR_Hours!$I$12:$I$15,MATCH(ExportsELAP[[#This Row],[Date Prevailing]],ECR_Hours!$H$12:$H$15,1))</f>
        <v>S</v>
      </c>
      <c r="M4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3" spans="1:13" x14ac:dyDescent="0.25">
      <c r="A4663" s="164">
        <f>+Exports!A4666</f>
        <v>44756</v>
      </c>
      <c r="B4663" s="165">
        <f t="shared" si="288"/>
        <v>2022</v>
      </c>
      <c r="C4663" s="165">
        <f t="shared" si="289"/>
        <v>7</v>
      </c>
      <c r="D4663" s="165">
        <f t="shared" si="290"/>
        <v>14</v>
      </c>
      <c r="E4663" s="165">
        <f>+Exports!B4666</f>
        <v>6</v>
      </c>
      <c r="F4663" s="165">
        <f>+WEEKDAY(ExportsELAP[[#This Row],[Date Prevailing]],1)</f>
        <v>5</v>
      </c>
      <c r="G4663" s="165">
        <f>+COUNTIFS(ECR_Hours!$K$6:$K$7,ExportsELAP[[#This Row],[Date Prevailing]])</f>
        <v>0</v>
      </c>
      <c r="H4663" s="165">
        <f t="shared" si="291"/>
        <v>5</v>
      </c>
      <c r="I4663" s="166">
        <f>+Exports!G4666</f>
        <v>29.953799999999994</v>
      </c>
      <c r="J4663" s="166">
        <f>+'ELAP_IPCO-APND'!D4666</f>
        <v>37.364519999999999</v>
      </c>
      <c r="K4663" s="166">
        <f>+(ExportsELAP[[#This Row],[Exports kWh - MPT]]/1000)*ExportsELAP[[#This Row],[EIM Price]]</f>
        <v>1.1192093591759997</v>
      </c>
      <c r="L4663" s="167" t="str">
        <f>+INDEX(ECR_Hours!$I$12:$I$15,MATCH(ExportsELAP[[#This Row],[Date Prevailing]],ECR_Hours!$H$12:$H$15,1))</f>
        <v>S</v>
      </c>
      <c r="M4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4" spans="1:13" x14ac:dyDescent="0.25">
      <c r="A4664" s="164">
        <f>+Exports!A4667</f>
        <v>44756</v>
      </c>
      <c r="B4664" s="165">
        <f t="shared" si="288"/>
        <v>2022</v>
      </c>
      <c r="C4664" s="165">
        <f t="shared" si="289"/>
        <v>7</v>
      </c>
      <c r="D4664" s="165">
        <f t="shared" si="290"/>
        <v>14</v>
      </c>
      <c r="E4664" s="165">
        <f>+Exports!B4667</f>
        <v>7</v>
      </c>
      <c r="F4664" s="165">
        <f>+WEEKDAY(ExportsELAP[[#This Row],[Date Prevailing]],1)</f>
        <v>5</v>
      </c>
      <c r="G4664" s="165">
        <f>+COUNTIFS(ECR_Hours!$K$6:$K$7,ExportsELAP[[#This Row],[Date Prevailing]])</f>
        <v>0</v>
      </c>
      <c r="H4664" s="165">
        <f t="shared" si="291"/>
        <v>5</v>
      </c>
      <c r="I4664" s="166">
        <f>+Exports!G4667</f>
        <v>238.58159999999998</v>
      </c>
      <c r="J4664" s="166">
        <f>+'ELAP_IPCO-APND'!D4667</f>
        <v>32.422530000000002</v>
      </c>
      <c r="K4664" s="166">
        <f>+(ExportsELAP[[#This Row],[Exports kWh - MPT]]/1000)*ExportsELAP[[#This Row],[EIM Price]]</f>
        <v>7.7354190834479999</v>
      </c>
      <c r="L4664" s="167" t="str">
        <f>+INDEX(ECR_Hours!$I$12:$I$15,MATCH(ExportsELAP[[#This Row],[Date Prevailing]],ECR_Hours!$H$12:$H$15,1))</f>
        <v>S</v>
      </c>
      <c r="M4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5" spans="1:13" x14ac:dyDescent="0.25">
      <c r="A4665" s="164">
        <f>+Exports!A4668</f>
        <v>44756</v>
      </c>
      <c r="B4665" s="165">
        <f t="shared" si="288"/>
        <v>2022</v>
      </c>
      <c r="C4665" s="165">
        <f t="shared" si="289"/>
        <v>7</v>
      </c>
      <c r="D4665" s="165">
        <f t="shared" si="290"/>
        <v>14</v>
      </c>
      <c r="E4665" s="165">
        <f>+Exports!B4668</f>
        <v>8</v>
      </c>
      <c r="F4665" s="165">
        <f>+WEEKDAY(ExportsELAP[[#This Row],[Date Prevailing]],1)</f>
        <v>5</v>
      </c>
      <c r="G4665" s="165">
        <f>+COUNTIFS(ECR_Hours!$K$6:$K$7,ExportsELAP[[#This Row],[Date Prevailing]])</f>
        <v>0</v>
      </c>
      <c r="H4665" s="165">
        <f t="shared" si="291"/>
        <v>5</v>
      </c>
      <c r="I4665" s="166">
        <f>+Exports!G4668</f>
        <v>2039.1632999999999</v>
      </c>
      <c r="J4665" s="166">
        <f>+'ELAP_IPCO-APND'!D4668</f>
        <v>59.360340000000001</v>
      </c>
      <c r="K4665" s="166">
        <f>+(ExportsELAP[[#This Row],[Exports kWh - MPT]]/1000)*ExportsELAP[[#This Row],[EIM Price]]</f>
        <v>121.04542680352199</v>
      </c>
      <c r="L4665" s="167" t="str">
        <f>+INDEX(ECR_Hours!$I$12:$I$15,MATCH(ExportsELAP[[#This Row],[Date Prevailing]],ECR_Hours!$H$12:$H$15,1))</f>
        <v>S</v>
      </c>
      <c r="M4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6" spans="1:13" x14ac:dyDescent="0.25">
      <c r="A4666" s="164">
        <f>+Exports!A4669</f>
        <v>44756</v>
      </c>
      <c r="B4666" s="165">
        <f t="shared" si="288"/>
        <v>2022</v>
      </c>
      <c r="C4666" s="165">
        <f t="shared" si="289"/>
        <v>7</v>
      </c>
      <c r="D4666" s="165">
        <f t="shared" si="290"/>
        <v>14</v>
      </c>
      <c r="E4666" s="165">
        <f>+Exports!B4669</f>
        <v>9</v>
      </c>
      <c r="F4666" s="165">
        <f>+WEEKDAY(ExportsELAP[[#This Row],[Date Prevailing]],1)</f>
        <v>5</v>
      </c>
      <c r="G4666" s="165">
        <f>+COUNTIFS(ECR_Hours!$K$6:$K$7,ExportsELAP[[#This Row],[Date Prevailing]])</f>
        <v>0</v>
      </c>
      <c r="H4666" s="165">
        <f t="shared" si="291"/>
        <v>5</v>
      </c>
      <c r="I4666" s="166">
        <f>+Exports!G4669</f>
        <v>7325.2377999999999</v>
      </c>
      <c r="J4666" s="166">
        <f>+'ELAP_IPCO-APND'!D4669</f>
        <v>42.732030000000002</v>
      </c>
      <c r="K4666" s="166">
        <f>+(ExportsELAP[[#This Row],[Exports kWh - MPT]]/1000)*ExportsELAP[[#This Row],[EIM Price]]</f>
        <v>313.02228142673403</v>
      </c>
      <c r="L4666" s="167" t="str">
        <f>+INDEX(ECR_Hours!$I$12:$I$15,MATCH(ExportsELAP[[#This Row],[Date Prevailing]],ECR_Hours!$H$12:$H$15,1))</f>
        <v>S</v>
      </c>
      <c r="M4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7" spans="1:13" x14ac:dyDescent="0.25">
      <c r="A4667" s="164">
        <f>+Exports!A4670</f>
        <v>44756</v>
      </c>
      <c r="B4667" s="165">
        <f t="shared" si="288"/>
        <v>2022</v>
      </c>
      <c r="C4667" s="165">
        <f t="shared" si="289"/>
        <v>7</v>
      </c>
      <c r="D4667" s="165">
        <f t="shared" si="290"/>
        <v>14</v>
      </c>
      <c r="E4667" s="165">
        <f>+Exports!B4670</f>
        <v>10</v>
      </c>
      <c r="F4667" s="165">
        <f>+WEEKDAY(ExportsELAP[[#This Row],[Date Prevailing]],1)</f>
        <v>5</v>
      </c>
      <c r="G4667" s="165">
        <f>+COUNTIFS(ECR_Hours!$K$6:$K$7,ExportsELAP[[#This Row],[Date Prevailing]])</f>
        <v>0</v>
      </c>
      <c r="H4667" s="165">
        <f t="shared" si="291"/>
        <v>5</v>
      </c>
      <c r="I4667" s="166">
        <f>+Exports!G4670</f>
        <v>15561.427299999999</v>
      </c>
      <c r="J4667" s="166">
        <f>+'ELAP_IPCO-APND'!D4670</f>
        <v>49.860460000000003</v>
      </c>
      <c r="K4667" s="166">
        <f>+(ExportsELAP[[#This Row],[Exports kWh - MPT]]/1000)*ExportsELAP[[#This Row],[EIM Price]]</f>
        <v>775.8999234345581</v>
      </c>
      <c r="L4667" s="167" t="str">
        <f>+INDEX(ECR_Hours!$I$12:$I$15,MATCH(ExportsELAP[[#This Row],[Date Prevailing]],ECR_Hours!$H$12:$H$15,1))</f>
        <v>S</v>
      </c>
      <c r="M4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8" spans="1:13" x14ac:dyDescent="0.25">
      <c r="A4668" s="164">
        <f>+Exports!A4671</f>
        <v>44756</v>
      </c>
      <c r="B4668" s="165">
        <f t="shared" si="288"/>
        <v>2022</v>
      </c>
      <c r="C4668" s="165">
        <f t="shared" si="289"/>
        <v>7</v>
      </c>
      <c r="D4668" s="165">
        <f t="shared" si="290"/>
        <v>14</v>
      </c>
      <c r="E4668" s="165">
        <f>+Exports!B4671</f>
        <v>11</v>
      </c>
      <c r="F4668" s="165">
        <f>+WEEKDAY(ExportsELAP[[#This Row],[Date Prevailing]],1)</f>
        <v>5</v>
      </c>
      <c r="G4668" s="165">
        <f>+COUNTIFS(ECR_Hours!$K$6:$K$7,ExportsELAP[[#This Row],[Date Prevailing]])</f>
        <v>0</v>
      </c>
      <c r="H4668" s="165">
        <f t="shared" si="291"/>
        <v>5</v>
      </c>
      <c r="I4668" s="166">
        <f>+Exports!G4671</f>
        <v>25762.927800000001</v>
      </c>
      <c r="J4668" s="166">
        <f>+'ELAP_IPCO-APND'!D4671</f>
        <v>50.842849999999999</v>
      </c>
      <c r="K4668" s="166">
        <f>+(ExportsELAP[[#This Row],[Exports kWh - MPT]]/1000)*ExportsELAP[[#This Row],[EIM Price]]</f>
        <v>1309.8606736962299</v>
      </c>
      <c r="L4668" s="167" t="str">
        <f>+INDEX(ECR_Hours!$I$12:$I$15,MATCH(ExportsELAP[[#This Row],[Date Prevailing]],ECR_Hours!$H$12:$H$15,1))</f>
        <v>S</v>
      </c>
      <c r="M4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69" spans="1:13" x14ac:dyDescent="0.25">
      <c r="A4669" s="164">
        <f>+Exports!A4672</f>
        <v>44756</v>
      </c>
      <c r="B4669" s="165">
        <f t="shared" si="288"/>
        <v>2022</v>
      </c>
      <c r="C4669" s="165">
        <f t="shared" si="289"/>
        <v>7</v>
      </c>
      <c r="D4669" s="165">
        <f t="shared" si="290"/>
        <v>14</v>
      </c>
      <c r="E4669" s="165">
        <f>+Exports!B4672</f>
        <v>12</v>
      </c>
      <c r="F4669" s="165">
        <f>+WEEKDAY(ExportsELAP[[#This Row],[Date Prevailing]],1)</f>
        <v>5</v>
      </c>
      <c r="G4669" s="165">
        <f>+COUNTIFS(ECR_Hours!$K$6:$K$7,ExportsELAP[[#This Row],[Date Prevailing]])</f>
        <v>0</v>
      </c>
      <c r="H4669" s="165">
        <f t="shared" si="291"/>
        <v>5</v>
      </c>
      <c r="I4669" s="166">
        <f>+Exports!G4672</f>
        <v>32245.863400000002</v>
      </c>
      <c r="J4669" s="166">
        <f>+'ELAP_IPCO-APND'!D4672</f>
        <v>52.135719999999999</v>
      </c>
      <c r="K4669" s="166">
        <f>+(ExportsELAP[[#This Row],[Exports kWh - MPT]]/1000)*ExportsELAP[[#This Row],[EIM Price]]</f>
        <v>1681.1613053806482</v>
      </c>
      <c r="L4669" s="167" t="str">
        <f>+INDEX(ECR_Hours!$I$12:$I$15,MATCH(ExportsELAP[[#This Row],[Date Prevailing]],ECR_Hours!$H$12:$H$15,1))</f>
        <v>S</v>
      </c>
      <c r="M4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0" spans="1:13" x14ac:dyDescent="0.25">
      <c r="A4670" s="164">
        <f>+Exports!A4673</f>
        <v>44756</v>
      </c>
      <c r="B4670" s="165">
        <f t="shared" si="288"/>
        <v>2022</v>
      </c>
      <c r="C4670" s="165">
        <f t="shared" si="289"/>
        <v>7</v>
      </c>
      <c r="D4670" s="165">
        <f t="shared" si="290"/>
        <v>14</v>
      </c>
      <c r="E4670" s="165">
        <f>+Exports!B4673</f>
        <v>13</v>
      </c>
      <c r="F4670" s="165">
        <f>+WEEKDAY(ExportsELAP[[#This Row],[Date Prevailing]],1)</f>
        <v>5</v>
      </c>
      <c r="G4670" s="165">
        <f>+COUNTIFS(ECR_Hours!$K$6:$K$7,ExportsELAP[[#This Row],[Date Prevailing]])</f>
        <v>0</v>
      </c>
      <c r="H4670" s="165">
        <f t="shared" si="291"/>
        <v>5</v>
      </c>
      <c r="I4670" s="166">
        <f>+Exports!G4673</f>
        <v>34608.077300000004</v>
      </c>
      <c r="J4670" s="166">
        <f>+'ELAP_IPCO-APND'!D4673</f>
        <v>60.28192</v>
      </c>
      <c r="K4670" s="166">
        <f>+(ExportsELAP[[#This Row],[Exports kWh - MPT]]/1000)*ExportsELAP[[#This Row],[EIM Price]]</f>
        <v>2086.2413471524164</v>
      </c>
      <c r="L4670" s="167" t="str">
        <f>+INDEX(ECR_Hours!$I$12:$I$15,MATCH(ExportsELAP[[#This Row],[Date Prevailing]],ECR_Hours!$H$12:$H$15,1))</f>
        <v>S</v>
      </c>
      <c r="M4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1" spans="1:13" x14ac:dyDescent="0.25">
      <c r="A4671" s="164">
        <f>+Exports!A4674</f>
        <v>44756</v>
      </c>
      <c r="B4671" s="165">
        <f t="shared" si="288"/>
        <v>2022</v>
      </c>
      <c r="C4671" s="165">
        <f t="shared" si="289"/>
        <v>7</v>
      </c>
      <c r="D4671" s="165">
        <f t="shared" si="290"/>
        <v>14</v>
      </c>
      <c r="E4671" s="165">
        <f>+Exports!B4674</f>
        <v>14</v>
      </c>
      <c r="F4671" s="165">
        <f>+WEEKDAY(ExportsELAP[[#This Row],[Date Prevailing]],1)</f>
        <v>5</v>
      </c>
      <c r="G4671" s="165">
        <f>+COUNTIFS(ECR_Hours!$K$6:$K$7,ExportsELAP[[#This Row],[Date Prevailing]])</f>
        <v>0</v>
      </c>
      <c r="H4671" s="165">
        <f t="shared" si="291"/>
        <v>5</v>
      </c>
      <c r="I4671" s="166">
        <f>+Exports!G4674</f>
        <v>35310.846399999988</v>
      </c>
      <c r="J4671" s="166">
        <f>+'ELAP_IPCO-APND'!D4674</f>
        <v>102.85496999999999</v>
      </c>
      <c r="K4671" s="166">
        <f>+(ExportsELAP[[#This Row],[Exports kWh - MPT]]/1000)*ExportsELAP[[#This Row],[EIM Price]]</f>
        <v>3631.8960471466066</v>
      </c>
      <c r="L4671" s="167" t="str">
        <f>+INDEX(ECR_Hours!$I$12:$I$15,MATCH(ExportsELAP[[#This Row],[Date Prevailing]],ECR_Hours!$H$12:$H$15,1))</f>
        <v>S</v>
      </c>
      <c r="M4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2" spans="1:13" x14ac:dyDescent="0.25">
      <c r="A4672" s="164">
        <f>+Exports!A4675</f>
        <v>44756</v>
      </c>
      <c r="B4672" s="165">
        <f t="shared" si="288"/>
        <v>2022</v>
      </c>
      <c r="C4672" s="165">
        <f t="shared" si="289"/>
        <v>7</v>
      </c>
      <c r="D4672" s="165">
        <f t="shared" si="290"/>
        <v>14</v>
      </c>
      <c r="E4672" s="165">
        <f>+Exports!B4675</f>
        <v>15</v>
      </c>
      <c r="F4672" s="165">
        <f>+WEEKDAY(ExportsELAP[[#This Row],[Date Prevailing]],1)</f>
        <v>5</v>
      </c>
      <c r="G4672" s="165">
        <f>+COUNTIFS(ECR_Hours!$K$6:$K$7,ExportsELAP[[#This Row],[Date Prevailing]])</f>
        <v>0</v>
      </c>
      <c r="H4672" s="165">
        <f t="shared" si="291"/>
        <v>5</v>
      </c>
      <c r="I4672" s="166">
        <f>+Exports!G4675</f>
        <v>29866.592900000003</v>
      </c>
      <c r="J4672" s="166">
        <f>+'ELAP_IPCO-APND'!D4675</f>
        <v>256.48624000000001</v>
      </c>
      <c r="K4672" s="166">
        <f>+(ExportsELAP[[#This Row],[Exports kWh - MPT]]/1000)*ExportsELAP[[#This Row],[EIM Price]]</f>
        <v>7660.3701145316973</v>
      </c>
      <c r="L4672" s="167" t="str">
        <f>+INDEX(ECR_Hours!$I$12:$I$15,MATCH(ExportsELAP[[#This Row],[Date Prevailing]],ECR_Hours!$H$12:$H$15,1))</f>
        <v>S</v>
      </c>
      <c r="M4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73" spans="1:13" x14ac:dyDescent="0.25">
      <c r="A4673" s="164">
        <f>+Exports!A4676</f>
        <v>44756</v>
      </c>
      <c r="B4673" s="165">
        <f t="shared" si="288"/>
        <v>2022</v>
      </c>
      <c r="C4673" s="165">
        <f t="shared" si="289"/>
        <v>7</v>
      </c>
      <c r="D4673" s="165">
        <f t="shared" si="290"/>
        <v>14</v>
      </c>
      <c r="E4673" s="165">
        <f>+Exports!B4676</f>
        <v>16</v>
      </c>
      <c r="F4673" s="165">
        <f>+WEEKDAY(ExportsELAP[[#This Row],[Date Prevailing]],1)</f>
        <v>5</v>
      </c>
      <c r="G4673" s="165">
        <f>+COUNTIFS(ECR_Hours!$K$6:$K$7,ExportsELAP[[#This Row],[Date Prevailing]])</f>
        <v>0</v>
      </c>
      <c r="H4673" s="165">
        <f t="shared" si="291"/>
        <v>5</v>
      </c>
      <c r="I4673" s="166">
        <f>+Exports!G4676</f>
        <v>23402.463499999998</v>
      </c>
      <c r="J4673" s="166">
        <f>+'ELAP_IPCO-APND'!D4676</f>
        <v>286.61718999999999</v>
      </c>
      <c r="K4673" s="166">
        <f>+(ExportsELAP[[#This Row],[Exports kWh - MPT]]/1000)*ExportsELAP[[#This Row],[EIM Price]]</f>
        <v>6707.5483274475646</v>
      </c>
      <c r="L4673" s="167" t="str">
        <f>+INDEX(ECR_Hours!$I$12:$I$15,MATCH(ExportsELAP[[#This Row],[Date Prevailing]],ECR_Hours!$H$12:$H$15,1))</f>
        <v>S</v>
      </c>
      <c r="M4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4" spans="1:13" x14ac:dyDescent="0.25">
      <c r="A4674" s="164">
        <f>+Exports!A4677</f>
        <v>44756</v>
      </c>
      <c r="B4674" s="165">
        <f t="shared" ref="B4674:B4737" si="292">+YEAR(A4674)</f>
        <v>2022</v>
      </c>
      <c r="C4674" s="165">
        <f t="shared" ref="C4674:C4737" si="293">+MONTH(A4674)</f>
        <v>7</v>
      </c>
      <c r="D4674" s="165">
        <f t="shared" ref="D4674:D4737" si="294">+DAY(A4674)</f>
        <v>14</v>
      </c>
      <c r="E4674" s="165">
        <f>+Exports!B4677</f>
        <v>17</v>
      </c>
      <c r="F4674" s="165">
        <f>+WEEKDAY(ExportsELAP[[#This Row],[Date Prevailing]],1)</f>
        <v>5</v>
      </c>
      <c r="G4674" s="165">
        <f>+COUNTIFS(ECR_Hours!$K$6:$K$7,ExportsELAP[[#This Row],[Date Prevailing]])</f>
        <v>0</v>
      </c>
      <c r="H4674" s="165">
        <f t="shared" ref="H4674:H4737" si="295">+IF(G4674=1,0,F4674)</f>
        <v>5</v>
      </c>
      <c r="I4674" s="166">
        <f>+Exports!G4677</f>
        <v>17548.352700000003</v>
      </c>
      <c r="J4674" s="166">
        <f>+'ELAP_IPCO-APND'!D4677</f>
        <v>77.750169999999997</v>
      </c>
      <c r="K4674" s="166">
        <f>+(ExportsELAP[[#This Row],[Exports kWh - MPT]]/1000)*ExportsELAP[[#This Row],[EIM Price]]</f>
        <v>1364.3874056449592</v>
      </c>
      <c r="L4674" s="167" t="str">
        <f>+INDEX(ECR_Hours!$I$12:$I$15,MATCH(ExportsELAP[[#This Row],[Date Prevailing]],ECR_Hours!$H$12:$H$15,1))</f>
        <v>S</v>
      </c>
      <c r="M4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5" spans="1:13" x14ac:dyDescent="0.25">
      <c r="A4675" s="164">
        <f>+Exports!A4678</f>
        <v>44756</v>
      </c>
      <c r="B4675" s="165">
        <f t="shared" si="292"/>
        <v>2022</v>
      </c>
      <c r="C4675" s="165">
        <f t="shared" si="293"/>
        <v>7</v>
      </c>
      <c r="D4675" s="165">
        <f t="shared" si="294"/>
        <v>14</v>
      </c>
      <c r="E4675" s="165">
        <f>+Exports!B4678</f>
        <v>18</v>
      </c>
      <c r="F4675" s="165">
        <f>+WEEKDAY(ExportsELAP[[#This Row],[Date Prevailing]],1)</f>
        <v>5</v>
      </c>
      <c r="G4675" s="165">
        <f>+COUNTIFS(ECR_Hours!$K$6:$K$7,ExportsELAP[[#This Row],[Date Prevailing]])</f>
        <v>0</v>
      </c>
      <c r="H4675" s="165">
        <f t="shared" si="295"/>
        <v>5</v>
      </c>
      <c r="I4675" s="166">
        <f>+Exports!G4678</f>
        <v>12031.1793</v>
      </c>
      <c r="J4675" s="166">
        <f>+'ELAP_IPCO-APND'!D4678</f>
        <v>91.645489999999995</v>
      </c>
      <c r="K4675" s="166">
        <f>+(ExportsELAP[[#This Row],[Exports kWh - MPT]]/1000)*ExportsELAP[[#This Row],[EIM Price]]</f>
        <v>1102.603322226357</v>
      </c>
      <c r="L4675" s="167" t="str">
        <f>+INDEX(ECR_Hours!$I$12:$I$15,MATCH(ExportsELAP[[#This Row],[Date Prevailing]],ECR_Hours!$H$12:$H$15,1))</f>
        <v>S</v>
      </c>
      <c r="M4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6" spans="1:13" x14ac:dyDescent="0.25">
      <c r="A4676" s="164">
        <f>+Exports!A4679</f>
        <v>44756</v>
      </c>
      <c r="B4676" s="165">
        <f t="shared" si="292"/>
        <v>2022</v>
      </c>
      <c r="C4676" s="165">
        <f t="shared" si="293"/>
        <v>7</v>
      </c>
      <c r="D4676" s="165">
        <f t="shared" si="294"/>
        <v>14</v>
      </c>
      <c r="E4676" s="165">
        <f>+Exports!B4679</f>
        <v>19</v>
      </c>
      <c r="F4676" s="165">
        <f>+WEEKDAY(ExportsELAP[[#This Row],[Date Prevailing]],1)</f>
        <v>5</v>
      </c>
      <c r="G4676" s="165">
        <f>+COUNTIFS(ECR_Hours!$K$6:$K$7,ExportsELAP[[#This Row],[Date Prevailing]])</f>
        <v>0</v>
      </c>
      <c r="H4676" s="165">
        <f t="shared" si="295"/>
        <v>5</v>
      </c>
      <c r="I4676" s="166">
        <f>+Exports!G4679</f>
        <v>7123.1623</v>
      </c>
      <c r="J4676" s="166">
        <f>+'ELAP_IPCO-APND'!D4679</f>
        <v>99.133049999999997</v>
      </c>
      <c r="K4676" s="166">
        <f>+(ExportsELAP[[#This Row],[Exports kWh - MPT]]/1000)*ExportsELAP[[#This Row],[EIM Price]]</f>
        <v>706.14080444401498</v>
      </c>
      <c r="L4676" s="167" t="str">
        <f>+INDEX(ECR_Hours!$I$12:$I$15,MATCH(ExportsELAP[[#This Row],[Date Prevailing]],ECR_Hours!$H$12:$H$15,1))</f>
        <v>S</v>
      </c>
      <c r="M4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7" spans="1:13" x14ac:dyDescent="0.25">
      <c r="A4677" s="164">
        <f>+Exports!A4680</f>
        <v>44756</v>
      </c>
      <c r="B4677" s="165">
        <f t="shared" si="292"/>
        <v>2022</v>
      </c>
      <c r="C4677" s="165">
        <f t="shared" si="293"/>
        <v>7</v>
      </c>
      <c r="D4677" s="165">
        <f t="shared" si="294"/>
        <v>14</v>
      </c>
      <c r="E4677" s="165">
        <f>+Exports!B4680</f>
        <v>20</v>
      </c>
      <c r="F4677" s="165">
        <f>+WEEKDAY(ExportsELAP[[#This Row],[Date Prevailing]],1)</f>
        <v>5</v>
      </c>
      <c r="G4677" s="165">
        <f>+COUNTIFS(ECR_Hours!$K$6:$K$7,ExportsELAP[[#This Row],[Date Prevailing]])</f>
        <v>0</v>
      </c>
      <c r="H4677" s="165">
        <f t="shared" si="295"/>
        <v>5</v>
      </c>
      <c r="I4677" s="166">
        <f>+Exports!G4680</f>
        <v>3761.8478999999998</v>
      </c>
      <c r="J4677" s="166">
        <f>+'ELAP_IPCO-APND'!D4680</f>
        <v>69.411600000000007</v>
      </c>
      <c r="K4677" s="166">
        <f>+(ExportsELAP[[#This Row],[Exports kWh - MPT]]/1000)*ExportsELAP[[#This Row],[EIM Price]]</f>
        <v>261.11588169563998</v>
      </c>
      <c r="L4677" s="167" t="str">
        <f>+INDEX(ECR_Hours!$I$12:$I$15,MATCH(ExportsELAP[[#This Row],[Date Prevailing]],ECR_Hours!$H$12:$H$15,1))</f>
        <v>S</v>
      </c>
      <c r="M4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8" spans="1:13" x14ac:dyDescent="0.25">
      <c r="A4678" s="164">
        <f>+Exports!A4681</f>
        <v>44756</v>
      </c>
      <c r="B4678" s="165">
        <f t="shared" si="292"/>
        <v>2022</v>
      </c>
      <c r="C4678" s="165">
        <f t="shared" si="293"/>
        <v>7</v>
      </c>
      <c r="D4678" s="165">
        <f t="shared" si="294"/>
        <v>14</v>
      </c>
      <c r="E4678" s="165">
        <f>+Exports!B4681</f>
        <v>21</v>
      </c>
      <c r="F4678" s="165">
        <f>+WEEKDAY(ExportsELAP[[#This Row],[Date Prevailing]],1)</f>
        <v>5</v>
      </c>
      <c r="G4678" s="165">
        <f>+COUNTIFS(ECR_Hours!$K$6:$K$7,ExportsELAP[[#This Row],[Date Prevailing]])</f>
        <v>0</v>
      </c>
      <c r="H4678" s="165">
        <f t="shared" si="295"/>
        <v>5</v>
      </c>
      <c r="I4678" s="166">
        <f>+Exports!G4681</f>
        <v>1670.71</v>
      </c>
      <c r="J4678" s="166">
        <f>+'ELAP_IPCO-APND'!D4681</f>
        <v>71.797669999999997</v>
      </c>
      <c r="K4678" s="166">
        <f>+(ExportsELAP[[#This Row],[Exports kWh - MPT]]/1000)*ExportsELAP[[#This Row],[EIM Price]]</f>
        <v>119.95308524570001</v>
      </c>
      <c r="L4678" s="167" t="str">
        <f>+INDEX(ECR_Hours!$I$12:$I$15,MATCH(ExportsELAP[[#This Row],[Date Prevailing]],ECR_Hours!$H$12:$H$15,1))</f>
        <v>S</v>
      </c>
      <c r="M4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79" spans="1:13" x14ac:dyDescent="0.25">
      <c r="A4679" s="164">
        <f>+Exports!A4682</f>
        <v>44756</v>
      </c>
      <c r="B4679" s="165">
        <f t="shared" si="292"/>
        <v>2022</v>
      </c>
      <c r="C4679" s="165">
        <f t="shared" si="293"/>
        <v>7</v>
      </c>
      <c r="D4679" s="165">
        <f t="shared" si="294"/>
        <v>14</v>
      </c>
      <c r="E4679" s="165">
        <f>+Exports!B4682</f>
        <v>22</v>
      </c>
      <c r="F4679" s="165">
        <f>+WEEKDAY(ExportsELAP[[#This Row],[Date Prevailing]],1)</f>
        <v>5</v>
      </c>
      <c r="G4679" s="165">
        <f>+COUNTIFS(ECR_Hours!$K$6:$K$7,ExportsELAP[[#This Row],[Date Prevailing]])</f>
        <v>0</v>
      </c>
      <c r="H4679" s="165">
        <f t="shared" si="295"/>
        <v>5</v>
      </c>
      <c r="I4679" s="166">
        <f>+Exports!G4682</f>
        <v>39.495199999999997</v>
      </c>
      <c r="J4679" s="166">
        <f>+'ELAP_IPCO-APND'!D4682</f>
        <v>69.368930000000006</v>
      </c>
      <c r="K4679" s="166">
        <f>+(ExportsELAP[[#This Row],[Exports kWh - MPT]]/1000)*ExportsELAP[[#This Row],[EIM Price]]</f>
        <v>2.739739764136</v>
      </c>
      <c r="L4679" s="167" t="str">
        <f>+INDEX(ECR_Hours!$I$12:$I$15,MATCH(ExportsELAP[[#This Row],[Date Prevailing]],ECR_Hours!$H$12:$H$15,1))</f>
        <v>S</v>
      </c>
      <c r="M4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80" spans="1:13" x14ac:dyDescent="0.25">
      <c r="A4680" s="164">
        <f>+Exports!A4683</f>
        <v>44756</v>
      </c>
      <c r="B4680" s="165">
        <f t="shared" si="292"/>
        <v>2022</v>
      </c>
      <c r="C4680" s="165">
        <f t="shared" si="293"/>
        <v>7</v>
      </c>
      <c r="D4680" s="165">
        <f t="shared" si="294"/>
        <v>14</v>
      </c>
      <c r="E4680" s="165">
        <f>+Exports!B4683</f>
        <v>23</v>
      </c>
      <c r="F4680" s="165">
        <f>+WEEKDAY(ExportsELAP[[#This Row],[Date Prevailing]],1)</f>
        <v>5</v>
      </c>
      <c r="G4680" s="165">
        <f>+COUNTIFS(ECR_Hours!$K$6:$K$7,ExportsELAP[[#This Row],[Date Prevailing]])</f>
        <v>0</v>
      </c>
      <c r="H4680" s="165">
        <f t="shared" si="295"/>
        <v>5</v>
      </c>
      <c r="I4680" s="166">
        <f>+Exports!G4683</f>
        <v>19.0867</v>
      </c>
      <c r="J4680" s="166">
        <f>+'ELAP_IPCO-APND'!D4683</f>
        <v>71.026070000000004</v>
      </c>
      <c r="K4680" s="166">
        <f>+(ExportsELAP[[#This Row],[Exports kWh - MPT]]/1000)*ExportsELAP[[#This Row],[EIM Price]]</f>
        <v>1.3556532902690002</v>
      </c>
      <c r="L4680" s="167" t="str">
        <f>+INDEX(ECR_Hours!$I$12:$I$15,MATCH(ExportsELAP[[#This Row],[Date Prevailing]],ECR_Hours!$H$12:$H$15,1))</f>
        <v>S</v>
      </c>
      <c r="M4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81" spans="1:13" x14ac:dyDescent="0.25">
      <c r="A4681" s="164">
        <f>+Exports!A4684</f>
        <v>44756</v>
      </c>
      <c r="B4681" s="165">
        <f t="shared" si="292"/>
        <v>2022</v>
      </c>
      <c r="C4681" s="165">
        <f t="shared" si="293"/>
        <v>7</v>
      </c>
      <c r="D4681" s="165">
        <f t="shared" si="294"/>
        <v>14</v>
      </c>
      <c r="E4681" s="165">
        <f>+Exports!B4684</f>
        <v>24</v>
      </c>
      <c r="F4681" s="165">
        <f>+WEEKDAY(ExportsELAP[[#This Row],[Date Prevailing]],1)</f>
        <v>5</v>
      </c>
      <c r="G4681" s="165">
        <f>+COUNTIFS(ECR_Hours!$K$6:$K$7,ExportsELAP[[#This Row],[Date Prevailing]])</f>
        <v>0</v>
      </c>
      <c r="H4681" s="165">
        <f t="shared" si="295"/>
        <v>5</v>
      </c>
      <c r="I4681" s="166">
        <f>+Exports!G4684</f>
        <v>19.851999999999997</v>
      </c>
      <c r="J4681" s="166">
        <f>+'ELAP_IPCO-APND'!D4684</f>
        <v>48.576610000000002</v>
      </c>
      <c r="K4681" s="166">
        <f>+(ExportsELAP[[#This Row],[Exports kWh - MPT]]/1000)*ExportsELAP[[#This Row],[EIM Price]]</f>
        <v>0.96434286171999994</v>
      </c>
      <c r="L4681" s="167" t="str">
        <f>+INDEX(ECR_Hours!$I$12:$I$15,MATCH(ExportsELAP[[#This Row],[Date Prevailing]],ECR_Hours!$H$12:$H$15,1))</f>
        <v>S</v>
      </c>
      <c r="M4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2" spans="1:13" x14ac:dyDescent="0.25">
      <c r="A4682" s="164">
        <f>+Exports!A4685</f>
        <v>44757</v>
      </c>
      <c r="B4682" s="165">
        <f t="shared" si="292"/>
        <v>2022</v>
      </c>
      <c r="C4682" s="165">
        <f t="shared" si="293"/>
        <v>7</v>
      </c>
      <c r="D4682" s="165">
        <f t="shared" si="294"/>
        <v>15</v>
      </c>
      <c r="E4682" s="165">
        <f>+Exports!B4685</f>
        <v>1</v>
      </c>
      <c r="F4682" s="165">
        <f>+WEEKDAY(ExportsELAP[[#This Row],[Date Prevailing]],1)</f>
        <v>6</v>
      </c>
      <c r="G4682" s="165">
        <f>+COUNTIFS(ECR_Hours!$K$6:$K$7,ExportsELAP[[#This Row],[Date Prevailing]])</f>
        <v>0</v>
      </c>
      <c r="H4682" s="165">
        <f t="shared" si="295"/>
        <v>6</v>
      </c>
      <c r="I4682" s="166">
        <f>+Exports!G4685</f>
        <v>26.470800000000001</v>
      </c>
      <c r="J4682" s="166">
        <f>+'ELAP_IPCO-APND'!D4685</f>
        <v>49.586759999999998</v>
      </c>
      <c r="K4682" s="166">
        <f>+(ExportsELAP[[#This Row],[Exports kWh - MPT]]/1000)*ExportsELAP[[#This Row],[EIM Price]]</f>
        <v>1.3126012066079999</v>
      </c>
      <c r="L4682" s="167" t="str">
        <f>+INDEX(ECR_Hours!$I$12:$I$15,MATCH(ExportsELAP[[#This Row],[Date Prevailing]],ECR_Hours!$H$12:$H$15,1))</f>
        <v>S</v>
      </c>
      <c r="M4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3" spans="1:13" x14ac:dyDescent="0.25">
      <c r="A4683" s="164">
        <f>+Exports!A4686</f>
        <v>44757</v>
      </c>
      <c r="B4683" s="165">
        <f t="shared" si="292"/>
        <v>2022</v>
      </c>
      <c r="C4683" s="165">
        <f t="shared" si="293"/>
        <v>7</v>
      </c>
      <c r="D4683" s="165">
        <f t="shared" si="294"/>
        <v>15</v>
      </c>
      <c r="E4683" s="165">
        <f>+Exports!B4686</f>
        <v>2</v>
      </c>
      <c r="F4683" s="165">
        <f>+WEEKDAY(ExportsELAP[[#This Row],[Date Prevailing]],1)</f>
        <v>6</v>
      </c>
      <c r="G4683" s="165">
        <f>+COUNTIFS(ECR_Hours!$K$6:$K$7,ExportsELAP[[#This Row],[Date Prevailing]])</f>
        <v>0</v>
      </c>
      <c r="H4683" s="165">
        <f t="shared" si="295"/>
        <v>6</v>
      </c>
      <c r="I4683" s="166">
        <f>+Exports!G4686</f>
        <v>28.546900000000001</v>
      </c>
      <c r="J4683" s="166">
        <f>+'ELAP_IPCO-APND'!D4686</f>
        <v>43.951990000000002</v>
      </c>
      <c r="K4683" s="166">
        <f>+(ExportsELAP[[#This Row],[Exports kWh - MPT]]/1000)*ExportsELAP[[#This Row],[EIM Price]]</f>
        <v>1.2546930633310001</v>
      </c>
      <c r="L4683" s="167" t="str">
        <f>+INDEX(ECR_Hours!$I$12:$I$15,MATCH(ExportsELAP[[#This Row],[Date Prevailing]],ECR_Hours!$H$12:$H$15,1))</f>
        <v>S</v>
      </c>
      <c r="M4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4" spans="1:13" x14ac:dyDescent="0.25">
      <c r="A4684" s="164">
        <f>+Exports!A4687</f>
        <v>44757</v>
      </c>
      <c r="B4684" s="165">
        <f t="shared" si="292"/>
        <v>2022</v>
      </c>
      <c r="C4684" s="165">
        <f t="shared" si="293"/>
        <v>7</v>
      </c>
      <c r="D4684" s="165">
        <f t="shared" si="294"/>
        <v>15</v>
      </c>
      <c r="E4684" s="165">
        <f>+Exports!B4687</f>
        <v>3</v>
      </c>
      <c r="F4684" s="165">
        <f>+WEEKDAY(ExportsELAP[[#This Row],[Date Prevailing]],1)</f>
        <v>6</v>
      </c>
      <c r="G4684" s="165">
        <f>+COUNTIFS(ECR_Hours!$K$6:$K$7,ExportsELAP[[#This Row],[Date Prevailing]])</f>
        <v>0</v>
      </c>
      <c r="H4684" s="165">
        <f t="shared" si="295"/>
        <v>6</v>
      </c>
      <c r="I4684" s="166">
        <f>+Exports!G4687</f>
        <v>29.119500000000002</v>
      </c>
      <c r="J4684" s="166">
        <f>+'ELAP_IPCO-APND'!D4687</f>
        <v>35.088830000000002</v>
      </c>
      <c r="K4684" s="166">
        <f>+(ExportsELAP[[#This Row],[Exports kWh - MPT]]/1000)*ExportsELAP[[#This Row],[EIM Price]]</f>
        <v>1.0217691851850002</v>
      </c>
      <c r="L4684" s="167" t="str">
        <f>+INDEX(ECR_Hours!$I$12:$I$15,MATCH(ExportsELAP[[#This Row],[Date Prevailing]],ECR_Hours!$H$12:$H$15,1))</f>
        <v>S</v>
      </c>
      <c r="M4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5" spans="1:13" x14ac:dyDescent="0.25">
      <c r="A4685" s="164">
        <f>+Exports!A4688</f>
        <v>44757</v>
      </c>
      <c r="B4685" s="165">
        <f t="shared" si="292"/>
        <v>2022</v>
      </c>
      <c r="C4685" s="165">
        <f t="shared" si="293"/>
        <v>7</v>
      </c>
      <c r="D4685" s="165">
        <f t="shared" si="294"/>
        <v>15</v>
      </c>
      <c r="E4685" s="165">
        <f>+Exports!B4688</f>
        <v>4</v>
      </c>
      <c r="F4685" s="165">
        <f>+WEEKDAY(ExportsELAP[[#This Row],[Date Prevailing]],1)</f>
        <v>6</v>
      </c>
      <c r="G4685" s="165">
        <f>+COUNTIFS(ECR_Hours!$K$6:$K$7,ExportsELAP[[#This Row],[Date Prevailing]])</f>
        <v>0</v>
      </c>
      <c r="H4685" s="165">
        <f t="shared" si="295"/>
        <v>6</v>
      </c>
      <c r="I4685" s="166">
        <f>+Exports!G4688</f>
        <v>25.343900000000001</v>
      </c>
      <c r="J4685" s="166">
        <f>+'ELAP_IPCO-APND'!D4688</f>
        <v>33.375689999999999</v>
      </c>
      <c r="K4685" s="166">
        <f>+(ExportsELAP[[#This Row],[Exports kWh - MPT]]/1000)*ExportsELAP[[#This Row],[EIM Price]]</f>
        <v>0.84587014979100006</v>
      </c>
      <c r="L4685" s="167" t="str">
        <f>+INDEX(ECR_Hours!$I$12:$I$15,MATCH(ExportsELAP[[#This Row],[Date Prevailing]],ECR_Hours!$H$12:$H$15,1))</f>
        <v>S</v>
      </c>
      <c r="M4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6" spans="1:13" x14ac:dyDescent="0.25">
      <c r="A4686" s="164">
        <f>+Exports!A4689</f>
        <v>44757</v>
      </c>
      <c r="B4686" s="165">
        <f t="shared" si="292"/>
        <v>2022</v>
      </c>
      <c r="C4686" s="165">
        <f t="shared" si="293"/>
        <v>7</v>
      </c>
      <c r="D4686" s="165">
        <f t="shared" si="294"/>
        <v>15</v>
      </c>
      <c r="E4686" s="165">
        <f>+Exports!B4689</f>
        <v>5</v>
      </c>
      <c r="F4686" s="165">
        <f>+WEEKDAY(ExportsELAP[[#This Row],[Date Prevailing]],1)</f>
        <v>6</v>
      </c>
      <c r="G4686" s="165">
        <f>+COUNTIFS(ECR_Hours!$K$6:$K$7,ExportsELAP[[#This Row],[Date Prevailing]])</f>
        <v>0</v>
      </c>
      <c r="H4686" s="165">
        <f t="shared" si="295"/>
        <v>6</v>
      </c>
      <c r="I4686" s="166">
        <f>+Exports!G4689</f>
        <v>28.684899999999999</v>
      </c>
      <c r="J4686" s="166">
        <f>+'ELAP_IPCO-APND'!D4689</f>
        <v>26.576969999999999</v>
      </c>
      <c r="K4686" s="166">
        <f>+(ExportsELAP[[#This Row],[Exports kWh - MPT]]/1000)*ExportsELAP[[#This Row],[EIM Price]]</f>
        <v>0.76235772675299995</v>
      </c>
      <c r="L4686" s="167" t="str">
        <f>+INDEX(ECR_Hours!$I$12:$I$15,MATCH(ExportsELAP[[#This Row],[Date Prevailing]],ECR_Hours!$H$12:$H$15,1))</f>
        <v>S</v>
      </c>
      <c r="M4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7" spans="1:13" x14ac:dyDescent="0.25">
      <c r="A4687" s="164">
        <f>+Exports!A4690</f>
        <v>44757</v>
      </c>
      <c r="B4687" s="165">
        <f t="shared" si="292"/>
        <v>2022</v>
      </c>
      <c r="C4687" s="165">
        <f t="shared" si="293"/>
        <v>7</v>
      </c>
      <c r="D4687" s="165">
        <f t="shared" si="294"/>
        <v>15</v>
      </c>
      <c r="E4687" s="165">
        <f>+Exports!B4690</f>
        <v>6</v>
      </c>
      <c r="F4687" s="165">
        <f>+WEEKDAY(ExportsELAP[[#This Row],[Date Prevailing]],1)</f>
        <v>6</v>
      </c>
      <c r="G4687" s="165">
        <f>+COUNTIFS(ECR_Hours!$K$6:$K$7,ExportsELAP[[#This Row],[Date Prevailing]])</f>
        <v>0</v>
      </c>
      <c r="H4687" s="165">
        <f t="shared" si="295"/>
        <v>6</v>
      </c>
      <c r="I4687" s="166">
        <f>+Exports!G4690</f>
        <v>24.161899999999999</v>
      </c>
      <c r="J4687" s="166">
        <f>+'ELAP_IPCO-APND'!D4690</f>
        <v>27.346070000000001</v>
      </c>
      <c r="K4687" s="166">
        <f>+(ExportsELAP[[#This Row],[Exports kWh - MPT]]/1000)*ExportsELAP[[#This Row],[EIM Price]]</f>
        <v>0.660733008733</v>
      </c>
      <c r="L4687" s="167" t="str">
        <f>+INDEX(ECR_Hours!$I$12:$I$15,MATCH(ExportsELAP[[#This Row],[Date Prevailing]],ECR_Hours!$H$12:$H$15,1))</f>
        <v>S</v>
      </c>
      <c r="M4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8" spans="1:13" x14ac:dyDescent="0.25">
      <c r="A4688" s="164">
        <f>+Exports!A4691</f>
        <v>44757</v>
      </c>
      <c r="B4688" s="165">
        <f t="shared" si="292"/>
        <v>2022</v>
      </c>
      <c r="C4688" s="165">
        <f t="shared" si="293"/>
        <v>7</v>
      </c>
      <c r="D4688" s="165">
        <f t="shared" si="294"/>
        <v>15</v>
      </c>
      <c r="E4688" s="165">
        <f>+Exports!B4691</f>
        <v>7</v>
      </c>
      <c r="F4688" s="165">
        <f>+WEEKDAY(ExportsELAP[[#This Row],[Date Prevailing]],1)</f>
        <v>6</v>
      </c>
      <c r="G4688" s="165">
        <f>+COUNTIFS(ECR_Hours!$K$6:$K$7,ExportsELAP[[#This Row],[Date Prevailing]])</f>
        <v>0</v>
      </c>
      <c r="H4688" s="165">
        <f t="shared" si="295"/>
        <v>6</v>
      </c>
      <c r="I4688" s="166">
        <f>+Exports!G4691</f>
        <v>80.786900000000003</v>
      </c>
      <c r="J4688" s="166">
        <f>+'ELAP_IPCO-APND'!D4691</f>
        <v>32.466270000000002</v>
      </c>
      <c r="K4688" s="166">
        <f>+(ExportsELAP[[#This Row],[Exports kWh - MPT]]/1000)*ExportsELAP[[#This Row],[EIM Price]]</f>
        <v>2.6228493078630004</v>
      </c>
      <c r="L4688" s="167" t="str">
        <f>+INDEX(ECR_Hours!$I$12:$I$15,MATCH(ExportsELAP[[#This Row],[Date Prevailing]],ECR_Hours!$H$12:$H$15,1))</f>
        <v>S</v>
      </c>
      <c r="M4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89" spans="1:13" x14ac:dyDescent="0.25">
      <c r="A4689" s="164">
        <f>+Exports!A4692</f>
        <v>44757</v>
      </c>
      <c r="B4689" s="165">
        <f t="shared" si="292"/>
        <v>2022</v>
      </c>
      <c r="C4689" s="165">
        <f t="shared" si="293"/>
        <v>7</v>
      </c>
      <c r="D4689" s="165">
        <f t="shared" si="294"/>
        <v>15</v>
      </c>
      <c r="E4689" s="165">
        <f>+Exports!B4692</f>
        <v>8</v>
      </c>
      <c r="F4689" s="165">
        <f>+WEEKDAY(ExportsELAP[[#This Row],[Date Prevailing]],1)</f>
        <v>6</v>
      </c>
      <c r="G4689" s="165">
        <f>+COUNTIFS(ECR_Hours!$K$6:$K$7,ExportsELAP[[#This Row],[Date Prevailing]])</f>
        <v>0</v>
      </c>
      <c r="H4689" s="165">
        <f t="shared" si="295"/>
        <v>6</v>
      </c>
      <c r="I4689" s="166">
        <f>+Exports!G4692</f>
        <v>1408.9290000000001</v>
      </c>
      <c r="J4689" s="166">
        <f>+'ELAP_IPCO-APND'!D4692</f>
        <v>58.953020000000002</v>
      </c>
      <c r="K4689" s="166">
        <f>+(ExportsELAP[[#This Row],[Exports kWh - MPT]]/1000)*ExportsELAP[[#This Row],[EIM Price]]</f>
        <v>83.060619515580015</v>
      </c>
      <c r="L4689" s="167" t="str">
        <f>+INDEX(ECR_Hours!$I$12:$I$15,MATCH(ExportsELAP[[#This Row],[Date Prevailing]],ECR_Hours!$H$12:$H$15,1))</f>
        <v>S</v>
      </c>
      <c r="M4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0" spans="1:13" x14ac:dyDescent="0.25">
      <c r="A4690" s="164">
        <f>+Exports!A4693</f>
        <v>44757</v>
      </c>
      <c r="B4690" s="165">
        <f t="shared" si="292"/>
        <v>2022</v>
      </c>
      <c r="C4690" s="165">
        <f t="shared" si="293"/>
        <v>7</v>
      </c>
      <c r="D4690" s="165">
        <f t="shared" si="294"/>
        <v>15</v>
      </c>
      <c r="E4690" s="165">
        <f>+Exports!B4693</f>
        <v>9</v>
      </c>
      <c r="F4690" s="165">
        <f>+WEEKDAY(ExportsELAP[[#This Row],[Date Prevailing]],1)</f>
        <v>6</v>
      </c>
      <c r="G4690" s="165">
        <f>+COUNTIFS(ECR_Hours!$K$6:$K$7,ExportsELAP[[#This Row],[Date Prevailing]])</f>
        <v>0</v>
      </c>
      <c r="H4690" s="165">
        <f t="shared" si="295"/>
        <v>6</v>
      </c>
      <c r="I4690" s="166">
        <f>+Exports!G4693</f>
        <v>6287.0296999999991</v>
      </c>
      <c r="J4690" s="166">
        <f>+'ELAP_IPCO-APND'!D4693</f>
        <v>59.66527</v>
      </c>
      <c r="K4690" s="166">
        <f>+(ExportsELAP[[#This Row],[Exports kWh - MPT]]/1000)*ExportsELAP[[#This Row],[EIM Price]]</f>
        <v>375.11732454851892</v>
      </c>
      <c r="L4690" s="167" t="str">
        <f>+INDEX(ECR_Hours!$I$12:$I$15,MATCH(ExportsELAP[[#This Row],[Date Prevailing]],ECR_Hours!$H$12:$H$15,1))</f>
        <v>S</v>
      </c>
      <c r="M4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1" spans="1:13" x14ac:dyDescent="0.25">
      <c r="A4691" s="164">
        <f>+Exports!A4694</f>
        <v>44757</v>
      </c>
      <c r="B4691" s="165">
        <f t="shared" si="292"/>
        <v>2022</v>
      </c>
      <c r="C4691" s="165">
        <f t="shared" si="293"/>
        <v>7</v>
      </c>
      <c r="D4691" s="165">
        <f t="shared" si="294"/>
        <v>15</v>
      </c>
      <c r="E4691" s="165">
        <f>+Exports!B4694</f>
        <v>10</v>
      </c>
      <c r="F4691" s="165">
        <f>+WEEKDAY(ExportsELAP[[#This Row],[Date Prevailing]],1)</f>
        <v>6</v>
      </c>
      <c r="G4691" s="165">
        <f>+COUNTIFS(ECR_Hours!$K$6:$K$7,ExportsELAP[[#This Row],[Date Prevailing]])</f>
        <v>0</v>
      </c>
      <c r="H4691" s="165">
        <f t="shared" si="295"/>
        <v>6</v>
      </c>
      <c r="I4691" s="166">
        <f>+Exports!G4694</f>
        <v>15226.901899999999</v>
      </c>
      <c r="J4691" s="166">
        <f>+'ELAP_IPCO-APND'!D4694</f>
        <v>41.853879999999997</v>
      </c>
      <c r="K4691" s="166">
        <f>+(ExportsELAP[[#This Row],[Exports kWh - MPT]]/1000)*ExportsELAP[[#This Row],[EIM Price]]</f>
        <v>637.30492489437188</v>
      </c>
      <c r="L4691" s="167" t="str">
        <f>+INDEX(ECR_Hours!$I$12:$I$15,MATCH(ExportsELAP[[#This Row],[Date Prevailing]],ECR_Hours!$H$12:$H$15,1))</f>
        <v>S</v>
      </c>
      <c r="M4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2" spans="1:13" x14ac:dyDescent="0.25">
      <c r="A4692" s="164">
        <f>+Exports!A4695</f>
        <v>44757</v>
      </c>
      <c r="B4692" s="165">
        <f t="shared" si="292"/>
        <v>2022</v>
      </c>
      <c r="C4692" s="165">
        <f t="shared" si="293"/>
        <v>7</v>
      </c>
      <c r="D4692" s="165">
        <f t="shared" si="294"/>
        <v>15</v>
      </c>
      <c r="E4692" s="165">
        <f>+Exports!B4695</f>
        <v>11</v>
      </c>
      <c r="F4692" s="165">
        <f>+WEEKDAY(ExportsELAP[[#This Row],[Date Prevailing]],1)</f>
        <v>6</v>
      </c>
      <c r="G4692" s="165">
        <f>+COUNTIFS(ECR_Hours!$K$6:$K$7,ExportsELAP[[#This Row],[Date Prevailing]])</f>
        <v>0</v>
      </c>
      <c r="H4692" s="165">
        <f t="shared" si="295"/>
        <v>6</v>
      </c>
      <c r="I4692" s="166">
        <f>+Exports!G4695</f>
        <v>24714.347199999997</v>
      </c>
      <c r="J4692" s="166">
        <f>+'ELAP_IPCO-APND'!D4695</f>
        <v>45.556100000000001</v>
      </c>
      <c r="K4692" s="166">
        <f>+(ExportsELAP[[#This Row],[Exports kWh - MPT]]/1000)*ExportsELAP[[#This Row],[EIM Price]]</f>
        <v>1125.8892724779198</v>
      </c>
      <c r="L4692" s="167" t="str">
        <f>+INDEX(ECR_Hours!$I$12:$I$15,MATCH(ExportsELAP[[#This Row],[Date Prevailing]],ECR_Hours!$H$12:$H$15,1))</f>
        <v>S</v>
      </c>
      <c r="M4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3" spans="1:13" x14ac:dyDescent="0.25">
      <c r="A4693" s="164">
        <f>+Exports!A4696</f>
        <v>44757</v>
      </c>
      <c r="B4693" s="165">
        <f t="shared" si="292"/>
        <v>2022</v>
      </c>
      <c r="C4693" s="165">
        <f t="shared" si="293"/>
        <v>7</v>
      </c>
      <c r="D4693" s="165">
        <f t="shared" si="294"/>
        <v>15</v>
      </c>
      <c r="E4693" s="165">
        <f>+Exports!B4696</f>
        <v>12</v>
      </c>
      <c r="F4693" s="165">
        <f>+WEEKDAY(ExportsELAP[[#This Row],[Date Prevailing]],1)</f>
        <v>6</v>
      </c>
      <c r="G4693" s="165">
        <f>+COUNTIFS(ECR_Hours!$K$6:$K$7,ExportsELAP[[#This Row],[Date Prevailing]])</f>
        <v>0</v>
      </c>
      <c r="H4693" s="165">
        <f t="shared" si="295"/>
        <v>6</v>
      </c>
      <c r="I4693" s="166">
        <f>+Exports!G4696</f>
        <v>29323.827099999999</v>
      </c>
      <c r="J4693" s="166">
        <f>+'ELAP_IPCO-APND'!D4696</f>
        <v>42.610059999999997</v>
      </c>
      <c r="K4693" s="166">
        <f>+(ExportsELAP[[#This Row],[Exports kWh - MPT]]/1000)*ExportsELAP[[#This Row],[EIM Price]]</f>
        <v>1249.4900321606258</v>
      </c>
      <c r="L4693" s="167" t="str">
        <f>+INDEX(ECR_Hours!$I$12:$I$15,MATCH(ExportsELAP[[#This Row],[Date Prevailing]],ECR_Hours!$H$12:$H$15,1))</f>
        <v>S</v>
      </c>
      <c r="M4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4" spans="1:13" x14ac:dyDescent="0.25">
      <c r="A4694" s="164">
        <f>+Exports!A4697</f>
        <v>44757</v>
      </c>
      <c r="B4694" s="165">
        <f t="shared" si="292"/>
        <v>2022</v>
      </c>
      <c r="C4694" s="165">
        <f t="shared" si="293"/>
        <v>7</v>
      </c>
      <c r="D4694" s="165">
        <f t="shared" si="294"/>
        <v>15</v>
      </c>
      <c r="E4694" s="165">
        <f>+Exports!B4697</f>
        <v>13</v>
      </c>
      <c r="F4694" s="165">
        <f>+WEEKDAY(ExportsELAP[[#This Row],[Date Prevailing]],1)</f>
        <v>6</v>
      </c>
      <c r="G4694" s="165">
        <f>+COUNTIFS(ECR_Hours!$K$6:$K$7,ExportsELAP[[#This Row],[Date Prevailing]])</f>
        <v>0</v>
      </c>
      <c r="H4694" s="165">
        <f t="shared" si="295"/>
        <v>6</v>
      </c>
      <c r="I4694" s="166">
        <f>+Exports!G4697</f>
        <v>32715.198899999999</v>
      </c>
      <c r="J4694" s="166">
        <f>+'ELAP_IPCO-APND'!D4697</f>
        <v>48.136780000000002</v>
      </c>
      <c r="K4694" s="166">
        <f>+(ExportsELAP[[#This Row],[Exports kWh - MPT]]/1000)*ExportsELAP[[#This Row],[EIM Price]]</f>
        <v>1574.804332105542</v>
      </c>
      <c r="L4694" s="167" t="str">
        <f>+INDEX(ECR_Hours!$I$12:$I$15,MATCH(ExportsELAP[[#This Row],[Date Prevailing]],ECR_Hours!$H$12:$H$15,1))</f>
        <v>S</v>
      </c>
      <c r="M4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5" spans="1:13" x14ac:dyDescent="0.25">
      <c r="A4695" s="164">
        <f>+Exports!A4698</f>
        <v>44757</v>
      </c>
      <c r="B4695" s="165">
        <f t="shared" si="292"/>
        <v>2022</v>
      </c>
      <c r="C4695" s="165">
        <f t="shared" si="293"/>
        <v>7</v>
      </c>
      <c r="D4695" s="165">
        <f t="shared" si="294"/>
        <v>15</v>
      </c>
      <c r="E4695" s="165">
        <f>+Exports!B4698</f>
        <v>14</v>
      </c>
      <c r="F4695" s="165">
        <f>+WEEKDAY(ExportsELAP[[#This Row],[Date Prevailing]],1)</f>
        <v>6</v>
      </c>
      <c r="G4695" s="165">
        <f>+COUNTIFS(ECR_Hours!$K$6:$K$7,ExportsELAP[[#This Row],[Date Prevailing]])</f>
        <v>0</v>
      </c>
      <c r="H4695" s="165">
        <f t="shared" si="295"/>
        <v>6</v>
      </c>
      <c r="I4695" s="166">
        <f>+Exports!G4698</f>
        <v>34209.975299999998</v>
      </c>
      <c r="J4695" s="166">
        <f>+'ELAP_IPCO-APND'!D4698</f>
        <v>40.314889999999998</v>
      </c>
      <c r="K4695" s="166">
        <f>+(ExportsELAP[[#This Row],[Exports kWh - MPT]]/1000)*ExportsELAP[[#This Row],[EIM Price]]</f>
        <v>1379.1713911222168</v>
      </c>
      <c r="L4695" s="167" t="str">
        <f>+INDEX(ECR_Hours!$I$12:$I$15,MATCH(ExportsELAP[[#This Row],[Date Prevailing]],ECR_Hours!$H$12:$H$15,1))</f>
        <v>S</v>
      </c>
      <c r="M4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6" spans="1:13" x14ac:dyDescent="0.25">
      <c r="A4696" s="164">
        <f>+Exports!A4699</f>
        <v>44757</v>
      </c>
      <c r="B4696" s="165">
        <f t="shared" si="292"/>
        <v>2022</v>
      </c>
      <c r="C4696" s="165">
        <f t="shared" si="293"/>
        <v>7</v>
      </c>
      <c r="D4696" s="165">
        <f t="shared" si="294"/>
        <v>15</v>
      </c>
      <c r="E4696" s="165">
        <f>+Exports!B4699</f>
        <v>15</v>
      </c>
      <c r="F4696" s="165">
        <f>+WEEKDAY(ExportsELAP[[#This Row],[Date Prevailing]],1)</f>
        <v>6</v>
      </c>
      <c r="G4696" s="165">
        <f>+COUNTIFS(ECR_Hours!$K$6:$K$7,ExportsELAP[[#This Row],[Date Prevailing]])</f>
        <v>0</v>
      </c>
      <c r="H4696" s="165">
        <f t="shared" si="295"/>
        <v>6</v>
      </c>
      <c r="I4696" s="166">
        <f>+Exports!G4699</f>
        <v>32587.191199999997</v>
      </c>
      <c r="J4696" s="166">
        <f>+'ELAP_IPCO-APND'!D4699</f>
        <v>41.830730000000003</v>
      </c>
      <c r="K4696" s="166">
        <f>+(ExportsELAP[[#This Row],[Exports kWh - MPT]]/1000)*ExportsELAP[[#This Row],[EIM Price]]</f>
        <v>1363.1459965455761</v>
      </c>
      <c r="L4696" s="167" t="str">
        <f>+INDEX(ECR_Hours!$I$12:$I$15,MATCH(ExportsELAP[[#This Row],[Date Prevailing]],ECR_Hours!$H$12:$H$15,1))</f>
        <v>S</v>
      </c>
      <c r="M4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697" spans="1:13" x14ac:dyDescent="0.25">
      <c r="A4697" s="164">
        <f>+Exports!A4700</f>
        <v>44757</v>
      </c>
      <c r="B4697" s="165">
        <f t="shared" si="292"/>
        <v>2022</v>
      </c>
      <c r="C4697" s="165">
        <f t="shared" si="293"/>
        <v>7</v>
      </c>
      <c r="D4697" s="165">
        <f t="shared" si="294"/>
        <v>15</v>
      </c>
      <c r="E4697" s="165">
        <f>+Exports!B4700</f>
        <v>16</v>
      </c>
      <c r="F4697" s="165">
        <f>+WEEKDAY(ExportsELAP[[#This Row],[Date Prevailing]],1)</f>
        <v>6</v>
      </c>
      <c r="G4697" s="165">
        <f>+COUNTIFS(ECR_Hours!$K$6:$K$7,ExportsELAP[[#This Row],[Date Prevailing]])</f>
        <v>0</v>
      </c>
      <c r="H4697" s="165">
        <f t="shared" si="295"/>
        <v>6</v>
      </c>
      <c r="I4697" s="166">
        <f>+Exports!G4700</f>
        <v>28343.878100000002</v>
      </c>
      <c r="J4697" s="166">
        <f>+'ELAP_IPCO-APND'!D4700</f>
        <v>44.671979999999998</v>
      </c>
      <c r="K4697" s="166">
        <f>+(ExportsELAP[[#This Row],[Exports kWh - MPT]]/1000)*ExportsELAP[[#This Row],[EIM Price]]</f>
        <v>1266.1771556056381</v>
      </c>
      <c r="L4697" s="167" t="str">
        <f>+INDEX(ECR_Hours!$I$12:$I$15,MATCH(ExportsELAP[[#This Row],[Date Prevailing]],ECR_Hours!$H$12:$H$15,1))</f>
        <v>S</v>
      </c>
      <c r="M4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98" spans="1:13" x14ac:dyDescent="0.25">
      <c r="A4698" s="164">
        <f>+Exports!A4701</f>
        <v>44757</v>
      </c>
      <c r="B4698" s="165">
        <f t="shared" si="292"/>
        <v>2022</v>
      </c>
      <c r="C4698" s="165">
        <f t="shared" si="293"/>
        <v>7</v>
      </c>
      <c r="D4698" s="165">
        <f t="shared" si="294"/>
        <v>15</v>
      </c>
      <c r="E4698" s="165">
        <f>+Exports!B4701</f>
        <v>17</v>
      </c>
      <c r="F4698" s="165">
        <f>+WEEKDAY(ExportsELAP[[#This Row],[Date Prevailing]],1)</f>
        <v>6</v>
      </c>
      <c r="G4698" s="165">
        <f>+COUNTIFS(ECR_Hours!$K$6:$K$7,ExportsELAP[[#This Row],[Date Prevailing]])</f>
        <v>0</v>
      </c>
      <c r="H4698" s="165">
        <f t="shared" si="295"/>
        <v>6</v>
      </c>
      <c r="I4698" s="166">
        <f>+Exports!G4701</f>
        <v>22400.509400000003</v>
      </c>
      <c r="J4698" s="166">
        <f>+'ELAP_IPCO-APND'!D4701</f>
        <v>68.019769999999994</v>
      </c>
      <c r="K4698" s="166">
        <f>+(ExportsELAP[[#This Row],[Exports kWh - MPT]]/1000)*ExportsELAP[[#This Row],[EIM Price]]</f>
        <v>1523.6774972708381</v>
      </c>
      <c r="L4698" s="167" t="str">
        <f>+INDEX(ECR_Hours!$I$12:$I$15,MATCH(ExportsELAP[[#This Row],[Date Prevailing]],ECR_Hours!$H$12:$H$15,1))</f>
        <v>S</v>
      </c>
      <c r="M4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699" spans="1:13" x14ac:dyDescent="0.25">
      <c r="A4699" s="164">
        <f>+Exports!A4702</f>
        <v>44757</v>
      </c>
      <c r="B4699" s="165">
        <f t="shared" si="292"/>
        <v>2022</v>
      </c>
      <c r="C4699" s="165">
        <f t="shared" si="293"/>
        <v>7</v>
      </c>
      <c r="D4699" s="165">
        <f t="shared" si="294"/>
        <v>15</v>
      </c>
      <c r="E4699" s="165">
        <f>+Exports!B4702</f>
        <v>18</v>
      </c>
      <c r="F4699" s="165">
        <f>+WEEKDAY(ExportsELAP[[#This Row],[Date Prevailing]],1)</f>
        <v>6</v>
      </c>
      <c r="G4699" s="165">
        <f>+COUNTIFS(ECR_Hours!$K$6:$K$7,ExportsELAP[[#This Row],[Date Prevailing]])</f>
        <v>0</v>
      </c>
      <c r="H4699" s="165">
        <f t="shared" si="295"/>
        <v>6</v>
      </c>
      <c r="I4699" s="166">
        <f>+Exports!G4702</f>
        <v>15216.2245</v>
      </c>
      <c r="J4699" s="166">
        <f>+'ELAP_IPCO-APND'!D4702</f>
        <v>77.254710000000003</v>
      </c>
      <c r="K4699" s="166">
        <f>+(ExportsELAP[[#This Row],[Exports kWh - MPT]]/1000)*ExportsELAP[[#This Row],[EIM Price]]</f>
        <v>1175.5250110423951</v>
      </c>
      <c r="L4699" s="167" t="str">
        <f>+INDEX(ECR_Hours!$I$12:$I$15,MATCH(ExportsELAP[[#This Row],[Date Prevailing]],ECR_Hours!$H$12:$H$15,1))</f>
        <v>S</v>
      </c>
      <c r="M4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0" spans="1:13" x14ac:dyDescent="0.25">
      <c r="A4700" s="164">
        <f>+Exports!A4703</f>
        <v>44757</v>
      </c>
      <c r="B4700" s="165">
        <f t="shared" si="292"/>
        <v>2022</v>
      </c>
      <c r="C4700" s="165">
        <f t="shared" si="293"/>
        <v>7</v>
      </c>
      <c r="D4700" s="165">
        <f t="shared" si="294"/>
        <v>15</v>
      </c>
      <c r="E4700" s="165">
        <f>+Exports!B4703</f>
        <v>19</v>
      </c>
      <c r="F4700" s="165">
        <f>+WEEKDAY(ExportsELAP[[#This Row],[Date Prevailing]],1)</f>
        <v>6</v>
      </c>
      <c r="G4700" s="165">
        <f>+COUNTIFS(ECR_Hours!$K$6:$K$7,ExportsELAP[[#This Row],[Date Prevailing]])</f>
        <v>0</v>
      </c>
      <c r="H4700" s="165">
        <f t="shared" si="295"/>
        <v>6</v>
      </c>
      <c r="I4700" s="166">
        <f>+Exports!G4703</f>
        <v>8223.1913999999997</v>
      </c>
      <c r="J4700" s="166">
        <f>+'ELAP_IPCO-APND'!D4703</f>
        <v>83.165430000000001</v>
      </c>
      <c r="K4700" s="166">
        <f>+(ExportsELAP[[#This Row],[Exports kWh - MPT]]/1000)*ExportsELAP[[#This Row],[EIM Price]]</f>
        <v>683.88524875330199</v>
      </c>
      <c r="L4700" s="167" t="str">
        <f>+INDEX(ECR_Hours!$I$12:$I$15,MATCH(ExportsELAP[[#This Row],[Date Prevailing]],ECR_Hours!$H$12:$H$15,1))</f>
        <v>S</v>
      </c>
      <c r="M4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1" spans="1:13" x14ac:dyDescent="0.25">
      <c r="A4701" s="164">
        <f>+Exports!A4704</f>
        <v>44757</v>
      </c>
      <c r="B4701" s="165">
        <f t="shared" si="292"/>
        <v>2022</v>
      </c>
      <c r="C4701" s="165">
        <f t="shared" si="293"/>
        <v>7</v>
      </c>
      <c r="D4701" s="165">
        <f t="shared" si="294"/>
        <v>15</v>
      </c>
      <c r="E4701" s="165">
        <f>+Exports!B4704</f>
        <v>20</v>
      </c>
      <c r="F4701" s="165">
        <f>+WEEKDAY(ExportsELAP[[#This Row],[Date Prevailing]],1)</f>
        <v>6</v>
      </c>
      <c r="G4701" s="165">
        <f>+COUNTIFS(ECR_Hours!$K$6:$K$7,ExportsELAP[[#This Row],[Date Prevailing]])</f>
        <v>0</v>
      </c>
      <c r="H4701" s="165">
        <f t="shared" si="295"/>
        <v>6</v>
      </c>
      <c r="I4701" s="166">
        <f>+Exports!G4704</f>
        <v>3589.8455000000004</v>
      </c>
      <c r="J4701" s="166">
        <f>+'ELAP_IPCO-APND'!D4704</f>
        <v>79.21678</v>
      </c>
      <c r="K4701" s="166">
        <f>+(ExportsELAP[[#This Row],[Exports kWh - MPT]]/1000)*ExportsELAP[[#This Row],[EIM Price]]</f>
        <v>284.37600120749005</v>
      </c>
      <c r="L4701" s="167" t="str">
        <f>+INDEX(ECR_Hours!$I$12:$I$15,MATCH(ExportsELAP[[#This Row],[Date Prevailing]],ECR_Hours!$H$12:$H$15,1))</f>
        <v>S</v>
      </c>
      <c r="M4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2" spans="1:13" x14ac:dyDescent="0.25">
      <c r="A4702" s="164">
        <f>+Exports!A4705</f>
        <v>44757</v>
      </c>
      <c r="B4702" s="165">
        <f t="shared" si="292"/>
        <v>2022</v>
      </c>
      <c r="C4702" s="165">
        <f t="shared" si="293"/>
        <v>7</v>
      </c>
      <c r="D4702" s="165">
        <f t="shared" si="294"/>
        <v>15</v>
      </c>
      <c r="E4702" s="165">
        <f>+Exports!B4705</f>
        <v>21</v>
      </c>
      <c r="F4702" s="165">
        <f>+WEEKDAY(ExportsELAP[[#This Row],[Date Prevailing]],1)</f>
        <v>6</v>
      </c>
      <c r="G4702" s="165">
        <f>+COUNTIFS(ECR_Hours!$K$6:$K$7,ExportsELAP[[#This Row],[Date Prevailing]])</f>
        <v>0</v>
      </c>
      <c r="H4702" s="165">
        <f t="shared" si="295"/>
        <v>6</v>
      </c>
      <c r="I4702" s="166">
        <f>+Exports!G4705</f>
        <v>1648.1107</v>
      </c>
      <c r="J4702" s="166">
        <f>+'ELAP_IPCO-APND'!D4705</f>
        <v>84.628649999999993</v>
      </c>
      <c r="K4702" s="166">
        <f>+(ExportsELAP[[#This Row],[Exports kWh - MPT]]/1000)*ExportsELAP[[#This Row],[EIM Price]]</f>
        <v>139.477383591555</v>
      </c>
      <c r="L4702" s="167" t="str">
        <f>+INDEX(ECR_Hours!$I$12:$I$15,MATCH(ExportsELAP[[#This Row],[Date Prevailing]],ECR_Hours!$H$12:$H$15,1))</f>
        <v>S</v>
      </c>
      <c r="M4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3" spans="1:13" x14ac:dyDescent="0.25">
      <c r="A4703" s="164">
        <f>+Exports!A4706</f>
        <v>44757</v>
      </c>
      <c r="B4703" s="165">
        <f t="shared" si="292"/>
        <v>2022</v>
      </c>
      <c r="C4703" s="165">
        <f t="shared" si="293"/>
        <v>7</v>
      </c>
      <c r="D4703" s="165">
        <f t="shared" si="294"/>
        <v>15</v>
      </c>
      <c r="E4703" s="165">
        <f>+Exports!B4706</f>
        <v>22</v>
      </c>
      <c r="F4703" s="165">
        <f>+WEEKDAY(ExportsELAP[[#This Row],[Date Prevailing]],1)</f>
        <v>6</v>
      </c>
      <c r="G4703" s="165">
        <f>+COUNTIFS(ECR_Hours!$K$6:$K$7,ExportsELAP[[#This Row],[Date Prevailing]])</f>
        <v>0</v>
      </c>
      <c r="H4703" s="165">
        <f t="shared" si="295"/>
        <v>6</v>
      </c>
      <c r="I4703" s="166">
        <f>+Exports!G4706</f>
        <v>53.477199999999996</v>
      </c>
      <c r="J4703" s="166">
        <f>+'ELAP_IPCO-APND'!D4706</f>
        <v>67.504409999999993</v>
      </c>
      <c r="K4703" s="166">
        <f>+(ExportsELAP[[#This Row],[Exports kWh - MPT]]/1000)*ExportsELAP[[#This Row],[EIM Price]]</f>
        <v>3.6099468344519994</v>
      </c>
      <c r="L4703" s="167" t="str">
        <f>+INDEX(ECR_Hours!$I$12:$I$15,MATCH(ExportsELAP[[#This Row],[Date Prevailing]],ECR_Hours!$H$12:$H$15,1))</f>
        <v>S</v>
      </c>
      <c r="M4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4" spans="1:13" x14ac:dyDescent="0.25">
      <c r="A4704" s="164">
        <f>+Exports!A4707</f>
        <v>44757</v>
      </c>
      <c r="B4704" s="165">
        <f t="shared" si="292"/>
        <v>2022</v>
      </c>
      <c r="C4704" s="165">
        <f t="shared" si="293"/>
        <v>7</v>
      </c>
      <c r="D4704" s="165">
        <f t="shared" si="294"/>
        <v>15</v>
      </c>
      <c r="E4704" s="165">
        <f>+Exports!B4707</f>
        <v>23</v>
      </c>
      <c r="F4704" s="165">
        <f>+WEEKDAY(ExportsELAP[[#This Row],[Date Prevailing]],1)</f>
        <v>6</v>
      </c>
      <c r="G4704" s="165">
        <f>+COUNTIFS(ECR_Hours!$K$6:$K$7,ExportsELAP[[#This Row],[Date Prevailing]])</f>
        <v>0</v>
      </c>
      <c r="H4704" s="165">
        <f t="shared" si="295"/>
        <v>6</v>
      </c>
      <c r="I4704" s="166">
        <f>+Exports!G4707</f>
        <v>27.488500000000002</v>
      </c>
      <c r="J4704" s="166">
        <f>+'ELAP_IPCO-APND'!D4707</f>
        <v>52.147959999999998</v>
      </c>
      <c r="K4704" s="166">
        <f>+(ExportsELAP[[#This Row],[Exports kWh - MPT]]/1000)*ExportsELAP[[#This Row],[EIM Price]]</f>
        <v>1.4334691984600001</v>
      </c>
      <c r="L4704" s="167" t="str">
        <f>+INDEX(ECR_Hours!$I$12:$I$15,MATCH(ExportsELAP[[#This Row],[Date Prevailing]],ECR_Hours!$H$12:$H$15,1))</f>
        <v>S</v>
      </c>
      <c r="M4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05" spans="1:13" x14ac:dyDescent="0.25">
      <c r="A4705" s="164">
        <f>+Exports!A4708</f>
        <v>44757</v>
      </c>
      <c r="B4705" s="165">
        <f t="shared" si="292"/>
        <v>2022</v>
      </c>
      <c r="C4705" s="165">
        <f t="shared" si="293"/>
        <v>7</v>
      </c>
      <c r="D4705" s="165">
        <f t="shared" si="294"/>
        <v>15</v>
      </c>
      <c r="E4705" s="165">
        <f>+Exports!B4708</f>
        <v>24</v>
      </c>
      <c r="F4705" s="165">
        <f>+WEEKDAY(ExportsELAP[[#This Row],[Date Prevailing]],1)</f>
        <v>6</v>
      </c>
      <c r="G4705" s="165">
        <f>+COUNTIFS(ECR_Hours!$K$6:$K$7,ExportsELAP[[#This Row],[Date Prevailing]])</f>
        <v>0</v>
      </c>
      <c r="H4705" s="165">
        <f t="shared" si="295"/>
        <v>6</v>
      </c>
      <c r="I4705" s="166">
        <f>+Exports!G4708</f>
        <v>30.696999999999999</v>
      </c>
      <c r="J4705" s="166">
        <f>+'ELAP_IPCO-APND'!D4708</f>
        <v>47.671320000000001</v>
      </c>
      <c r="K4705" s="166">
        <f>+(ExportsELAP[[#This Row],[Exports kWh - MPT]]/1000)*ExportsELAP[[#This Row],[EIM Price]]</f>
        <v>1.46336651004</v>
      </c>
      <c r="L4705" s="167" t="str">
        <f>+INDEX(ECR_Hours!$I$12:$I$15,MATCH(ExportsELAP[[#This Row],[Date Prevailing]],ECR_Hours!$H$12:$H$15,1))</f>
        <v>S</v>
      </c>
      <c r="M4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6" spans="1:13" x14ac:dyDescent="0.25">
      <c r="A4706" s="164">
        <f>+Exports!A4709</f>
        <v>44758</v>
      </c>
      <c r="B4706" s="165">
        <f t="shared" si="292"/>
        <v>2022</v>
      </c>
      <c r="C4706" s="165">
        <f t="shared" si="293"/>
        <v>7</v>
      </c>
      <c r="D4706" s="165">
        <f t="shared" si="294"/>
        <v>16</v>
      </c>
      <c r="E4706" s="165">
        <f>+Exports!B4709</f>
        <v>1</v>
      </c>
      <c r="F4706" s="165">
        <f>+WEEKDAY(ExportsELAP[[#This Row],[Date Prevailing]],1)</f>
        <v>7</v>
      </c>
      <c r="G4706" s="165">
        <f>+COUNTIFS(ECR_Hours!$K$6:$K$7,ExportsELAP[[#This Row],[Date Prevailing]])</f>
        <v>0</v>
      </c>
      <c r="H4706" s="165">
        <f t="shared" si="295"/>
        <v>7</v>
      </c>
      <c r="I4706" s="166">
        <f>+Exports!G4709</f>
        <v>30.456799999999998</v>
      </c>
      <c r="J4706" s="166">
        <f>+'ELAP_IPCO-APND'!D4709</f>
        <v>41.535989999999998</v>
      </c>
      <c r="K4706" s="166">
        <f>+(ExportsELAP[[#This Row],[Exports kWh - MPT]]/1000)*ExportsELAP[[#This Row],[EIM Price]]</f>
        <v>1.2650533402319999</v>
      </c>
      <c r="L4706" s="167" t="str">
        <f>+INDEX(ECR_Hours!$I$12:$I$15,MATCH(ExportsELAP[[#This Row],[Date Prevailing]],ECR_Hours!$H$12:$H$15,1))</f>
        <v>S</v>
      </c>
      <c r="M4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7" spans="1:13" x14ac:dyDescent="0.25">
      <c r="A4707" s="164">
        <f>+Exports!A4710</f>
        <v>44758</v>
      </c>
      <c r="B4707" s="165">
        <f t="shared" si="292"/>
        <v>2022</v>
      </c>
      <c r="C4707" s="165">
        <f t="shared" si="293"/>
        <v>7</v>
      </c>
      <c r="D4707" s="165">
        <f t="shared" si="294"/>
        <v>16</v>
      </c>
      <c r="E4707" s="165">
        <f>+Exports!B4710</f>
        <v>2</v>
      </c>
      <c r="F4707" s="165">
        <f>+WEEKDAY(ExportsELAP[[#This Row],[Date Prevailing]],1)</f>
        <v>7</v>
      </c>
      <c r="G4707" s="165">
        <f>+COUNTIFS(ECR_Hours!$K$6:$K$7,ExportsELAP[[#This Row],[Date Prevailing]])</f>
        <v>0</v>
      </c>
      <c r="H4707" s="165">
        <f t="shared" si="295"/>
        <v>7</v>
      </c>
      <c r="I4707" s="166">
        <f>+Exports!G4710</f>
        <v>30.692800000000002</v>
      </c>
      <c r="J4707" s="166">
        <f>+'ELAP_IPCO-APND'!D4710</f>
        <v>40.359900000000003</v>
      </c>
      <c r="K4707" s="166">
        <f>+(ExportsELAP[[#This Row],[Exports kWh - MPT]]/1000)*ExportsELAP[[#This Row],[EIM Price]]</f>
        <v>1.2387583387200003</v>
      </c>
      <c r="L4707" s="167" t="str">
        <f>+INDEX(ECR_Hours!$I$12:$I$15,MATCH(ExportsELAP[[#This Row],[Date Prevailing]],ECR_Hours!$H$12:$H$15,1))</f>
        <v>S</v>
      </c>
      <c r="M4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8" spans="1:13" x14ac:dyDescent="0.25">
      <c r="A4708" s="164">
        <f>+Exports!A4711</f>
        <v>44758</v>
      </c>
      <c r="B4708" s="165">
        <f t="shared" si="292"/>
        <v>2022</v>
      </c>
      <c r="C4708" s="165">
        <f t="shared" si="293"/>
        <v>7</v>
      </c>
      <c r="D4708" s="165">
        <f t="shared" si="294"/>
        <v>16</v>
      </c>
      <c r="E4708" s="165">
        <f>+Exports!B4711</f>
        <v>3</v>
      </c>
      <c r="F4708" s="165">
        <f>+WEEKDAY(ExportsELAP[[#This Row],[Date Prevailing]],1)</f>
        <v>7</v>
      </c>
      <c r="G4708" s="165">
        <f>+COUNTIFS(ECR_Hours!$K$6:$K$7,ExportsELAP[[#This Row],[Date Prevailing]])</f>
        <v>0</v>
      </c>
      <c r="H4708" s="165">
        <f t="shared" si="295"/>
        <v>7</v>
      </c>
      <c r="I4708" s="166">
        <f>+Exports!G4711</f>
        <v>30.124599999999987</v>
      </c>
      <c r="J4708" s="166">
        <f>+'ELAP_IPCO-APND'!D4711</f>
        <v>40.718000000000004</v>
      </c>
      <c r="K4708" s="166">
        <f>+(ExportsELAP[[#This Row],[Exports kWh - MPT]]/1000)*ExportsELAP[[#This Row],[EIM Price]]</f>
        <v>1.2266134627999996</v>
      </c>
      <c r="L4708" s="167" t="str">
        <f>+INDEX(ECR_Hours!$I$12:$I$15,MATCH(ExportsELAP[[#This Row],[Date Prevailing]],ECR_Hours!$H$12:$H$15,1))</f>
        <v>S</v>
      </c>
      <c r="M4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09" spans="1:13" x14ac:dyDescent="0.25">
      <c r="A4709" s="164">
        <f>+Exports!A4712</f>
        <v>44758</v>
      </c>
      <c r="B4709" s="165">
        <f t="shared" si="292"/>
        <v>2022</v>
      </c>
      <c r="C4709" s="165">
        <f t="shared" si="293"/>
        <v>7</v>
      </c>
      <c r="D4709" s="165">
        <f t="shared" si="294"/>
        <v>16</v>
      </c>
      <c r="E4709" s="165">
        <f>+Exports!B4712</f>
        <v>4</v>
      </c>
      <c r="F4709" s="165">
        <f>+WEEKDAY(ExportsELAP[[#This Row],[Date Prevailing]],1)</f>
        <v>7</v>
      </c>
      <c r="G4709" s="165">
        <f>+COUNTIFS(ECR_Hours!$K$6:$K$7,ExportsELAP[[#This Row],[Date Prevailing]])</f>
        <v>0</v>
      </c>
      <c r="H4709" s="165">
        <f t="shared" si="295"/>
        <v>7</v>
      </c>
      <c r="I4709" s="166">
        <f>+Exports!G4712</f>
        <v>27.118799999999997</v>
      </c>
      <c r="J4709" s="166">
        <f>+'ELAP_IPCO-APND'!D4712</f>
        <v>37.36495</v>
      </c>
      <c r="K4709" s="166">
        <f>+(ExportsELAP[[#This Row],[Exports kWh - MPT]]/1000)*ExportsELAP[[#This Row],[EIM Price]]</f>
        <v>1.0132926060599998</v>
      </c>
      <c r="L4709" s="167" t="str">
        <f>+INDEX(ECR_Hours!$I$12:$I$15,MATCH(ExportsELAP[[#This Row],[Date Prevailing]],ECR_Hours!$H$12:$H$15,1))</f>
        <v>S</v>
      </c>
      <c r="M4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0" spans="1:13" x14ac:dyDescent="0.25">
      <c r="A4710" s="164">
        <f>+Exports!A4713</f>
        <v>44758</v>
      </c>
      <c r="B4710" s="165">
        <f t="shared" si="292"/>
        <v>2022</v>
      </c>
      <c r="C4710" s="165">
        <f t="shared" si="293"/>
        <v>7</v>
      </c>
      <c r="D4710" s="165">
        <f t="shared" si="294"/>
        <v>16</v>
      </c>
      <c r="E4710" s="165">
        <f>+Exports!B4713</f>
        <v>5</v>
      </c>
      <c r="F4710" s="165">
        <f>+WEEKDAY(ExportsELAP[[#This Row],[Date Prevailing]],1)</f>
        <v>7</v>
      </c>
      <c r="G4710" s="165">
        <f>+COUNTIFS(ECR_Hours!$K$6:$K$7,ExportsELAP[[#This Row],[Date Prevailing]])</f>
        <v>0</v>
      </c>
      <c r="H4710" s="165">
        <f t="shared" si="295"/>
        <v>7</v>
      </c>
      <c r="I4710" s="166">
        <f>+Exports!G4713</f>
        <v>27.430100000000003</v>
      </c>
      <c r="J4710" s="166">
        <f>+'ELAP_IPCO-APND'!D4713</f>
        <v>31.087910000000001</v>
      </c>
      <c r="K4710" s="166">
        <f>+(ExportsELAP[[#This Row],[Exports kWh - MPT]]/1000)*ExportsELAP[[#This Row],[EIM Price]]</f>
        <v>0.85274448009100012</v>
      </c>
      <c r="L4710" s="167" t="str">
        <f>+INDEX(ECR_Hours!$I$12:$I$15,MATCH(ExportsELAP[[#This Row],[Date Prevailing]],ECR_Hours!$H$12:$H$15,1))</f>
        <v>S</v>
      </c>
      <c r="M4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1" spans="1:13" x14ac:dyDescent="0.25">
      <c r="A4711" s="164">
        <f>+Exports!A4714</f>
        <v>44758</v>
      </c>
      <c r="B4711" s="165">
        <f t="shared" si="292"/>
        <v>2022</v>
      </c>
      <c r="C4711" s="165">
        <f t="shared" si="293"/>
        <v>7</v>
      </c>
      <c r="D4711" s="165">
        <f t="shared" si="294"/>
        <v>16</v>
      </c>
      <c r="E4711" s="165">
        <f>+Exports!B4714</f>
        <v>6</v>
      </c>
      <c r="F4711" s="165">
        <f>+WEEKDAY(ExportsELAP[[#This Row],[Date Prevailing]],1)</f>
        <v>7</v>
      </c>
      <c r="G4711" s="165">
        <f>+COUNTIFS(ECR_Hours!$K$6:$K$7,ExportsELAP[[#This Row],[Date Prevailing]])</f>
        <v>0</v>
      </c>
      <c r="H4711" s="165">
        <f t="shared" si="295"/>
        <v>7</v>
      </c>
      <c r="I4711" s="166">
        <f>+Exports!G4714</f>
        <v>28.424099999999999</v>
      </c>
      <c r="J4711" s="166">
        <f>+'ELAP_IPCO-APND'!D4714</f>
        <v>22.1874</v>
      </c>
      <c r="K4711" s="166">
        <f>+(ExportsELAP[[#This Row],[Exports kWh - MPT]]/1000)*ExportsELAP[[#This Row],[EIM Price]]</f>
        <v>0.63065687634000001</v>
      </c>
      <c r="L4711" s="167" t="str">
        <f>+INDEX(ECR_Hours!$I$12:$I$15,MATCH(ExportsELAP[[#This Row],[Date Prevailing]],ECR_Hours!$H$12:$H$15,1))</f>
        <v>S</v>
      </c>
      <c r="M4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2" spans="1:13" x14ac:dyDescent="0.25">
      <c r="A4712" s="164">
        <f>+Exports!A4715</f>
        <v>44758</v>
      </c>
      <c r="B4712" s="165">
        <f t="shared" si="292"/>
        <v>2022</v>
      </c>
      <c r="C4712" s="165">
        <f t="shared" si="293"/>
        <v>7</v>
      </c>
      <c r="D4712" s="165">
        <f t="shared" si="294"/>
        <v>16</v>
      </c>
      <c r="E4712" s="165">
        <f>+Exports!B4715</f>
        <v>7</v>
      </c>
      <c r="F4712" s="165">
        <f>+WEEKDAY(ExportsELAP[[#This Row],[Date Prevailing]],1)</f>
        <v>7</v>
      </c>
      <c r="G4712" s="165">
        <f>+COUNTIFS(ECR_Hours!$K$6:$K$7,ExportsELAP[[#This Row],[Date Prevailing]])</f>
        <v>0</v>
      </c>
      <c r="H4712" s="165">
        <f t="shared" si="295"/>
        <v>7</v>
      </c>
      <c r="I4712" s="166">
        <f>+Exports!G4715</f>
        <v>703.89070000000004</v>
      </c>
      <c r="J4712" s="166">
        <f>+'ELAP_IPCO-APND'!D4715</f>
        <v>21.71771</v>
      </c>
      <c r="K4712" s="166">
        <f>+(ExportsELAP[[#This Row],[Exports kWh - MPT]]/1000)*ExportsELAP[[#This Row],[EIM Price]]</f>
        <v>15.286894094297002</v>
      </c>
      <c r="L4712" s="167" t="str">
        <f>+INDEX(ECR_Hours!$I$12:$I$15,MATCH(ExportsELAP[[#This Row],[Date Prevailing]],ECR_Hours!$H$12:$H$15,1))</f>
        <v>S</v>
      </c>
      <c r="M4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3" spans="1:13" x14ac:dyDescent="0.25">
      <c r="A4713" s="164">
        <f>+Exports!A4716</f>
        <v>44758</v>
      </c>
      <c r="B4713" s="165">
        <f t="shared" si="292"/>
        <v>2022</v>
      </c>
      <c r="C4713" s="165">
        <f t="shared" si="293"/>
        <v>7</v>
      </c>
      <c r="D4713" s="165">
        <f t="shared" si="294"/>
        <v>16</v>
      </c>
      <c r="E4713" s="165">
        <f>+Exports!B4716</f>
        <v>8</v>
      </c>
      <c r="F4713" s="165">
        <f>+WEEKDAY(ExportsELAP[[#This Row],[Date Prevailing]],1)</f>
        <v>7</v>
      </c>
      <c r="G4713" s="165">
        <f>+COUNTIFS(ECR_Hours!$K$6:$K$7,ExportsELAP[[#This Row],[Date Prevailing]])</f>
        <v>0</v>
      </c>
      <c r="H4713" s="165">
        <f t="shared" si="295"/>
        <v>7</v>
      </c>
      <c r="I4713" s="166">
        <f>+Exports!G4716</f>
        <v>4551.2704999999996</v>
      </c>
      <c r="J4713" s="166">
        <f>+'ELAP_IPCO-APND'!D4716</f>
        <v>28.691410000000001</v>
      </c>
      <c r="K4713" s="166">
        <f>+(ExportsELAP[[#This Row],[Exports kWh - MPT]]/1000)*ExportsELAP[[#This Row],[EIM Price]]</f>
        <v>130.58236793640498</v>
      </c>
      <c r="L4713" s="167" t="str">
        <f>+INDEX(ECR_Hours!$I$12:$I$15,MATCH(ExportsELAP[[#This Row],[Date Prevailing]],ECR_Hours!$H$12:$H$15,1))</f>
        <v>S</v>
      </c>
      <c r="M4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4" spans="1:13" x14ac:dyDescent="0.25">
      <c r="A4714" s="164">
        <f>+Exports!A4717</f>
        <v>44758</v>
      </c>
      <c r="B4714" s="165">
        <f t="shared" si="292"/>
        <v>2022</v>
      </c>
      <c r="C4714" s="165">
        <f t="shared" si="293"/>
        <v>7</v>
      </c>
      <c r="D4714" s="165">
        <f t="shared" si="294"/>
        <v>16</v>
      </c>
      <c r="E4714" s="165">
        <f>+Exports!B4717</f>
        <v>9</v>
      </c>
      <c r="F4714" s="165">
        <f>+WEEKDAY(ExportsELAP[[#This Row],[Date Prevailing]],1)</f>
        <v>7</v>
      </c>
      <c r="G4714" s="165">
        <f>+COUNTIFS(ECR_Hours!$K$6:$K$7,ExportsELAP[[#This Row],[Date Prevailing]])</f>
        <v>0</v>
      </c>
      <c r="H4714" s="165">
        <f t="shared" si="295"/>
        <v>7</v>
      </c>
      <c r="I4714" s="166">
        <f>+Exports!G4717</f>
        <v>11020.896799999999</v>
      </c>
      <c r="J4714" s="166">
        <f>+'ELAP_IPCO-APND'!D4717</f>
        <v>23.16131</v>
      </c>
      <c r="K4714" s="166">
        <f>+(ExportsELAP[[#This Row],[Exports kWh - MPT]]/1000)*ExportsELAP[[#This Row],[EIM Price]]</f>
        <v>255.25840726280799</v>
      </c>
      <c r="L4714" s="167" t="str">
        <f>+INDEX(ECR_Hours!$I$12:$I$15,MATCH(ExportsELAP[[#This Row],[Date Prevailing]],ECR_Hours!$H$12:$H$15,1))</f>
        <v>S</v>
      </c>
      <c r="M4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5" spans="1:13" x14ac:dyDescent="0.25">
      <c r="A4715" s="164">
        <f>+Exports!A4718</f>
        <v>44758</v>
      </c>
      <c r="B4715" s="165">
        <f t="shared" si="292"/>
        <v>2022</v>
      </c>
      <c r="C4715" s="165">
        <f t="shared" si="293"/>
        <v>7</v>
      </c>
      <c r="D4715" s="165">
        <f t="shared" si="294"/>
        <v>16</v>
      </c>
      <c r="E4715" s="165">
        <f>+Exports!B4718</f>
        <v>10</v>
      </c>
      <c r="F4715" s="165">
        <f>+WEEKDAY(ExportsELAP[[#This Row],[Date Prevailing]],1)</f>
        <v>7</v>
      </c>
      <c r="G4715" s="165">
        <f>+COUNTIFS(ECR_Hours!$K$6:$K$7,ExportsELAP[[#This Row],[Date Prevailing]])</f>
        <v>0</v>
      </c>
      <c r="H4715" s="165">
        <f t="shared" si="295"/>
        <v>7</v>
      </c>
      <c r="I4715" s="166">
        <f>+Exports!G4718</f>
        <v>20103.311600000001</v>
      </c>
      <c r="J4715" s="166">
        <f>+'ELAP_IPCO-APND'!D4718</f>
        <v>28.154800000000002</v>
      </c>
      <c r="K4715" s="166">
        <f>+(ExportsELAP[[#This Row],[Exports kWh - MPT]]/1000)*ExportsELAP[[#This Row],[EIM Price]]</f>
        <v>566.00471743568005</v>
      </c>
      <c r="L4715" s="167" t="str">
        <f>+INDEX(ECR_Hours!$I$12:$I$15,MATCH(ExportsELAP[[#This Row],[Date Prevailing]],ECR_Hours!$H$12:$H$15,1))</f>
        <v>S</v>
      </c>
      <c r="M4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6" spans="1:13" x14ac:dyDescent="0.25">
      <c r="A4716" s="164">
        <f>+Exports!A4719</f>
        <v>44758</v>
      </c>
      <c r="B4716" s="165">
        <f t="shared" si="292"/>
        <v>2022</v>
      </c>
      <c r="C4716" s="165">
        <f t="shared" si="293"/>
        <v>7</v>
      </c>
      <c r="D4716" s="165">
        <f t="shared" si="294"/>
        <v>16</v>
      </c>
      <c r="E4716" s="165">
        <f>+Exports!B4719</f>
        <v>11</v>
      </c>
      <c r="F4716" s="165">
        <f>+WEEKDAY(ExportsELAP[[#This Row],[Date Prevailing]],1)</f>
        <v>7</v>
      </c>
      <c r="G4716" s="165">
        <f>+COUNTIFS(ECR_Hours!$K$6:$K$7,ExportsELAP[[#This Row],[Date Prevailing]])</f>
        <v>0</v>
      </c>
      <c r="H4716" s="165">
        <f t="shared" si="295"/>
        <v>7</v>
      </c>
      <c r="I4716" s="166">
        <f>+Exports!G4719</f>
        <v>27914.295800000004</v>
      </c>
      <c r="J4716" s="166">
        <f>+'ELAP_IPCO-APND'!D4719</f>
        <v>41.282559999999997</v>
      </c>
      <c r="K4716" s="166">
        <f>+(ExportsELAP[[#This Row],[Exports kWh - MPT]]/1000)*ExportsELAP[[#This Row],[EIM Price]]</f>
        <v>1152.373591221248</v>
      </c>
      <c r="L4716" s="167" t="str">
        <f>+INDEX(ECR_Hours!$I$12:$I$15,MATCH(ExportsELAP[[#This Row],[Date Prevailing]],ECR_Hours!$H$12:$H$15,1))</f>
        <v>S</v>
      </c>
      <c r="M4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7" spans="1:13" x14ac:dyDescent="0.25">
      <c r="A4717" s="164">
        <f>+Exports!A4720</f>
        <v>44758</v>
      </c>
      <c r="B4717" s="165">
        <f t="shared" si="292"/>
        <v>2022</v>
      </c>
      <c r="C4717" s="165">
        <f t="shared" si="293"/>
        <v>7</v>
      </c>
      <c r="D4717" s="165">
        <f t="shared" si="294"/>
        <v>16</v>
      </c>
      <c r="E4717" s="165">
        <f>+Exports!B4720</f>
        <v>12</v>
      </c>
      <c r="F4717" s="165">
        <f>+WEEKDAY(ExportsELAP[[#This Row],[Date Prevailing]],1)</f>
        <v>7</v>
      </c>
      <c r="G4717" s="165">
        <f>+COUNTIFS(ECR_Hours!$K$6:$K$7,ExportsELAP[[#This Row],[Date Prevailing]])</f>
        <v>0</v>
      </c>
      <c r="H4717" s="165">
        <f t="shared" si="295"/>
        <v>7</v>
      </c>
      <c r="I4717" s="166">
        <f>+Exports!G4720</f>
        <v>33032.666600000004</v>
      </c>
      <c r="J4717" s="166">
        <f>+'ELAP_IPCO-APND'!D4720</f>
        <v>40.385660000000001</v>
      </c>
      <c r="K4717" s="166">
        <f>+(ExportsELAP[[#This Row],[Exports kWh - MPT]]/1000)*ExportsELAP[[#This Row],[EIM Price]]</f>
        <v>1334.0460422009562</v>
      </c>
      <c r="L4717" s="167" t="str">
        <f>+INDEX(ECR_Hours!$I$12:$I$15,MATCH(ExportsELAP[[#This Row],[Date Prevailing]],ECR_Hours!$H$12:$H$15,1))</f>
        <v>S</v>
      </c>
      <c r="M4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8" spans="1:13" x14ac:dyDescent="0.25">
      <c r="A4718" s="164">
        <f>+Exports!A4721</f>
        <v>44758</v>
      </c>
      <c r="B4718" s="165">
        <f t="shared" si="292"/>
        <v>2022</v>
      </c>
      <c r="C4718" s="165">
        <f t="shared" si="293"/>
        <v>7</v>
      </c>
      <c r="D4718" s="165">
        <f t="shared" si="294"/>
        <v>16</v>
      </c>
      <c r="E4718" s="165">
        <f>+Exports!B4721</f>
        <v>13</v>
      </c>
      <c r="F4718" s="165">
        <f>+WEEKDAY(ExportsELAP[[#This Row],[Date Prevailing]],1)</f>
        <v>7</v>
      </c>
      <c r="G4718" s="165">
        <f>+COUNTIFS(ECR_Hours!$K$6:$K$7,ExportsELAP[[#This Row],[Date Prevailing]])</f>
        <v>0</v>
      </c>
      <c r="H4718" s="165">
        <f t="shared" si="295"/>
        <v>7</v>
      </c>
      <c r="I4718" s="166">
        <f>+Exports!G4721</f>
        <v>35821.076500000003</v>
      </c>
      <c r="J4718" s="166">
        <f>+'ELAP_IPCO-APND'!D4721</f>
        <v>40.911650000000002</v>
      </c>
      <c r="K4718" s="166">
        <f>+(ExportsELAP[[#This Row],[Exports kWh - MPT]]/1000)*ExportsELAP[[#This Row],[EIM Price]]</f>
        <v>1465.4993443912251</v>
      </c>
      <c r="L4718" s="167" t="str">
        <f>+INDEX(ECR_Hours!$I$12:$I$15,MATCH(ExportsELAP[[#This Row],[Date Prevailing]],ECR_Hours!$H$12:$H$15,1))</f>
        <v>S</v>
      </c>
      <c r="M4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19" spans="1:13" x14ac:dyDescent="0.25">
      <c r="A4719" s="164">
        <f>+Exports!A4722</f>
        <v>44758</v>
      </c>
      <c r="B4719" s="165">
        <f t="shared" si="292"/>
        <v>2022</v>
      </c>
      <c r="C4719" s="165">
        <f t="shared" si="293"/>
        <v>7</v>
      </c>
      <c r="D4719" s="165">
        <f t="shared" si="294"/>
        <v>16</v>
      </c>
      <c r="E4719" s="165">
        <f>+Exports!B4722</f>
        <v>14</v>
      </c>
      <c r="F4719" s="165">
        <f>+WEEKDAY(ExportsELAP[[#This Row],[Date Prevailing]],1)</f>
        <v>7</v>
      </c>
      <c r="G4719" s="165">
        <f>+COUNTIFS(ECR_Hours!$K$6:$K$7,ExportsELAP[[#This Row],[Date Prevailing]])</f>
        <v>0</v>
      </c>
      <c r="H4719" s="165">
        <f t="shared" si="295"/>
        <v>7</v>
      </c>
      <c r="I4719" s="166">
        <f>+Exports!G4722</f>
        <v>35038.829099999995</v>
      </c>
      <c r="J4719" s="166">
        <f>+'ELAP_IPCO-APND'!D4722</f>
        <v>44.056510000000003</v>
      </c>
      <c r="K4719" s="166">
        <f>+(ExportsELAP[[#This Row],[Exports kWh - MPT]]/1000)*ExportsELAP[[#This Row],[EIM Price]]</f>
        <v>1543.6885246324409</v>
      </c>
      <c r="L4719" s="167" t="str">
        <f>+INDEX(ECR_Hours!$I$12:$I$15,MATCH(ExportsELAP[[#This Row],[Date Prevailing]],ECR_Hours!$H$12:$H$15,1))</f>
        <v>S</v>
      </c>
      <c r="M4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20" spans="1:13" x14ac:dyDescent="0.25">
      <c r="A4720" s="164">
        <f>+Exports!A4723</f>
        <v>44758</v>
      </c>
      <c r="B4720" s="165">
        <f t="shared" si="292"/>
        <v>2022</v>
      </c>
      <c r="C4720" s="165">
        <f t="shared" si="293"/>
        <v>7</v>
      </c>
      <c r="D4720" s="165">
        <f t="shared" si="294"/>
        <v>16</v>
      </c>
      <c r="E4720" s="165">
        <f>+Exports!B4723</f>
        <v>15</v>
      </c>
      <c r="F4720" s="165">
        <f>+WEEKDAY(ExportsELAP[[#This Row],[Date Prevailing]],1)</f>
        <v>7</v>
      </c>
      <c r="G4720" s="165">
        <f>+COUNTIFS(ECR_Hours!$K$6:$K$7,ExportsELAP[[#This Row],[Date Prevailing]])</f>
        <v>0</v>
      </c>
      <c r="H4720" s="165">
        <f t="shared" si="295"/>
        <v>7</v>
      </c>
      <c r="I4720" s="166">
        <f>+Exports!G4723</f>
        <v>31787.11</v>
      </c>
      <c r="J4720" s="166">
        <f>+'ELAP_IPCO-APND'!D4723</f>
        <v>58.081420000000001</v>
      </c>
      <c r="K4720" s="166">
        <f>+(ExportsELAP[[#This Row],[Exports kWh - MPT]]/1000)*ExportsELAP[[#This Row],[EIM Price]]</f>
        <v>1846.2404864962002</v>
      </c>
      <c r="L4720" s="167" t="str">
        <f>+INDEX(ECR_Hours!$I$12:$I$15,MATCH(ExportsELAP[[#This Row],[Date Prevailing]],ECR_Hours!$H$12:$H$15,1))</f>
        <v>S</v>
      </c>
      <c r="M4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21" spans="1:13" x14ac:dyDescent="0.25">
      <c r="A4721" s="164">
        <f>+Exports!A4724</f>
        <v>44758</v>
      </c>
      <c r="B4721" s="165">
        <f t="shared" si="292"/>
        <v>2022</v>
      </c>
      <c r="C4721" s="165">
        <f t="shared" si="293"/>
        <v>7</v>
      </c>
      <c r="D4721" s="165">
        <f t="shared" si="294"/>
        <v>16</v>
      </c>
      <c r="E4721" s="165">
        <f>+Exports!B4724</f>
        <v>16</v>
      </c>
      <c r="F4721" s="165">
        <f>+WEEKDAY(ExportsELAP[[#This Row],[Date Prevailing]],1)</f>
        <v>7</v>
      </c>
      <c r="G4721" s="165">
        <f>+COUNTIFS(ECR_Hours!$K$6:$K$7,ExportsELAP[[#This Row],[Date Prevailing]])</f>
        <v>0</v>
      </c>
      <c r="H4721" s="165">
        <f t="shared" si="295"/>
        <v>7</v>
      </c>
      <c r="I4721" s="166">
        <f>+Exports!G4724</f>
        <v>26270.766199999998</v>
      </c>
      <c r="J4721" s="166">
        <f>+'ELAP_IPCO-APND'!D4724</f>
        <v>74.532200000000003</v>
      </c>
      <c r="K4721" s="166">
        <f>+(ExportsELAP[[#This Row],[Exports kWh - MPT]]/1000)*ExportsELAP[[#This Row],[EIM Price]]</f>
        <v>1958.01800057164</v>
      </c>
      <c r="L4721" s="167" t="str">
        <f>+INDEX(ECR_Hours!$I$12:$I$15,MATCH(ExportsELAP[[#This Row],[Date Prevailing]],ECR_Hours!$H$12:$H$15,1))</f>
        <v>S</v>
      </c>
      <c r="M4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2" spans="1:13" x14ac:dyDescent="0.25">
      <c r="A4722" s="164">
        <f>+Exports!A4725</f>
        <v>44758</v>
      </c>
      <c r="B4722" s="165">
        <f t="shared" si="292"/>
        <v>2022</v>
      </c>
      <c r="C4722" s="165">
        <f t="shared" si="293"/>
        <v>7</v>
      </c>
      <c r="D4722" s="165">
        <f t="shared" si="294"/>
        <v>16</v>
      </c>
      <c r="E4722" s="165">
        <f>+Exports!B4725</f>
        <v>17</v>
      </c>
      <c r="F4722" s="165">
        <f>+WEEKDAY(ExportsELAP[[#This Row],[Date Prevailing]],1)</f>
        <v>7</v>
      </c>
      <c r="G4722" s="165">
        <f>+COUNTIFS(ECR_Hours!$K$6:$K$7,ExportsELAP[[#This Row],[Date Prevailing]])</f>
        <v>0</v>
      </c>
      <c r="H4722" s="165">
        <f t="shared" si="295"/>
        <v>7</v>
      </c>
      <c r="I4722" s="166">
        <f>+Exports!G4725</f>
        <v>19682.0108</v>
      </c>
      <c r="J4722" s="166">
        <f>+'ELAP_IPCO-APND'!D4725</f>
        <v>161.29115999999999</v>
      </c>
      <c r="K4722" s="166">
        <f>+(ExportsELAP[[#This Row],[Exports kWh - MPT]]/1000)*ExportsELAP[[#This Row],[EIM Price]]</f>
        <v>3174.5343530645277</v>
      </c>
      <c r="L4722" s="167" t="str">
        <f>+INDEX(ECR_Hours!$I$12:$I$15,MATCH(ExportsELAP[[#This Row],[Date Prevailing]],ECR_Hours!$H$12:$H$15,1))</f>
        <v>S</v>
      </c>
      <c r="M4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3" spans="1:13" x14ac:dyDescent="0.25">
      <c r="A4723" s="164">
        <f>+Exports!A4726</f>
        <v>44758</v>
      </c>
      <c r="B4723" s="165">
        <f t="shared" si="292"/>
        <v>2022</v>
      </c>
      <c r="C4723" s="165">
        <f t="shared" si="293"/>
        <v>7</v>
      </c>
      <c r="D4723" s="165">
        <f t="shared" si="294"/>
        <v>16</v>
      </c>
      <c r="E4723" s="165">
        <f>+Exports!B4726</f>
        <v>18</v>
      </c>
      <c r="F4723" s="165">
        <f>+WEEKDAY(ExportsELAP[[#This Row],[Date Prevailing]],1)</f>
        <v>7</v>
      </c>
      <c r="G4723" s="165">
        <f>+COUNTIFS(ECR_Hours!$K$6:$K$7,ExportsELAP[[#This Row],[Date Prevailing]])</f>
        <v>0</v>
      </c>
      <c r="H4723" s="165">
        <f t="shared" si="295"/>
        <v>7</v>
      </c>
      <c r="I4723" s="166">
        <f>+Exports!G4726</f>
        <v>13860.315000000001</v>
      </c>
      <c r="J4723" s="166">
        <f>+'ELAP_IPCO-APND'!D4726</f>
        <v>107.94956999999999</v>
      </c>
      <c r="K4723" s="166">
        <f>+(ExportsELAP[[#This Row],[Exports kWh - MPT]]/1000)*ExportsELAP[[#This Row],[EIM Price]]</f>
        <v>1496.2150443145499</v>
      </c>
      <c r="L4723" s="167" t="str">
        <f>+INDEX(ECR_Hours!$I$12:$I$15,MATCH(ExportsELAP[[#This Row],[Date Prevailing]],ECR_Hours!$H$12:$H$15,1))</f>
        <v>S</v>
      </c>
      <c r="M4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4" spans="1:13" x14ac:dyDescent="0.25">
      <c r="A4724" s="164">
        <f>+Exports!A4727</f>
        <v>44758</v>
      </c>
      <c r="B4724" s="165">
        <f t="shared" si="292"/>
        <v>2022</v>
      </c>
      <c r="C4724" s="165">
        <f t="shared" si="293"/>
        <v>7</v>
      </c>
      <c r="D4724" s="165">
        <f t="shared" si="294"/>
        <v>16</v>
      </c>
      <c r="E4724" s="165">
        <f>+Exports!B4727</f>
        <v>19</v>
      </c>
      <c r="F4724" s="165">
        <f>+WEEKDAY(ExportsELAP[[#This Row],[Date Prevailing]],1)</f>
        <v>7</v>
      </c>
      <c r="G4724" s="165">
        <f>+COUNTIFS(ECR_Hours!$K$6:$K$7,ExportsELAP[[#This Row],[Date Prevailing]])</f>
        <v>0</v>
      </c>
      <c r="H4724" s="165">
        <f t="shared" si="295"/>
        <v>7</v>
      </c>
      <c r="I4724" s="166">
        <f>+Exports!G4727</f>
        <v>8311.9328000000005</v>
      </c>
      <c r="J4724" s="166">
        <f>+'ELAP_IPCO-APND'!D4727</f>
        <v>100.53358</v>
      </c>
      <c r="K4724" s="166">
        <f>+(ExportsELAP[[#This Row],[Exports kWh - MPT]]/1000)*ExportsELAP[[#This Row],[EIM Price]]</f>
        <v>835.62836110342414</v>
      </c>
      <c r="L4724" s="167" t="str">
        <f>+INDEX(ECR_Hours!$I$12:$I$15,MATCH(ExportsELAP[[#This Row],[Date Prevailing]],ECR_Hours!$H$12:$H$15,1))</f>
        <v>S</v>
      </c>
      <c r="M4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5" spans="1:13" x14ac:dyDescent="0.25">
      <c r="A4725" s="164">
        <f>+Exports!A4728</f>
        <v>44758</v>
      </c>
      <c r="B4725" s="165">
        <f t="shared" si="292"/>
        <v>2022</v>
      </c>
      <c r="C4725" s="165">
        <f t="shared" si="293"/>
        <v>7</v>
      </c>
      <c r="D4725" s="165">
        <f t="shared" si="294"/>
        <v>16</v>
      </c>
      <c r="E4725" s="165">
        <f>+Exports!B4728</f>
        <v>20</v>
      </c>
      <c r="F4725" s="165">
        <f>+WEEKDAY(ExportsELAP[[#This Row],[Date Prevailing]],1)</f>
        <v>7</v>
      </c>
      <c r="G4725" s="165">
        <f>+COUNTIFS(ECR_Hours!$K$6:$K$7,ExportsELAP[[#This Row],[Date Prevailing]])</f>
        <v>0</v>
      </c>
      <c r="H4725" s="165">
        <f t="shared" si="295"/>
        <v>7</v>
      </c>
      <c r="I4725" s="166">
        <f>+Exports!G4728</f>
        <v>4601.6845999999996</v>
      </c>
      <c r="J4725" s="166">
        <f>+'ELAP_IPCO-APND'!D4728</f>
        <v>97.850740000000002</v>
      </c>
      <c r="K4725" s="166">
        <f>+(ExportsELAP[[#This Row],[Exports kWh - MPT]]/1000)*ExportsELAP[[#This Row],[EIM Price]]</f>
        <v>450.27824335660398</v>
      </c>
      <c r="L4725" s="167" t="str">
        <f>+INDEX(ECR_Hours!$I$12:$I$15,MATCH(ExportsELAP[[#This Row],[Date Prevailing]],ECR_Hours!$H$12:$H$15,1))</f>
        <v>S</v>
      </c>
      <c r="M4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6" spans="1:13" x14ac:dyDescent="0.25">
      <c r="A4726" s="164">
        <f>+Exports!A4729</f>
        <v>44758</v>
      </c>
      <c r="B4726" s="165">
        <f t="shared" si="292"/>
        <v>2022</v>
      </c>
      <c r="C4726" s="165">
        <f t="shared" si="293"/>
        <v>7</v>
      </c>
      <c r="D4726" s="165">
        <f t="shared" si="294"/>
        <v>16</v>
      </c>
      <c r="E4726" s="165">
        <f>+Exports!B4729</f>
        <v>21</v>
      </c>
      <c r="F4726" s="165">
        <f>+WEEKDAY(ExportsELAP[[#This Row],[Date Prevailing]],1)</f>
        <v>7</v>
      </c>
      <c r="G4726" s="165">
        <f>+COUNTIFS(ECR_Hours!$K$6:$K$7,ExportsELAP[[#This Row],[Date Prevailing]])</f>
        <v>0</v>
      </c>
      <c r="H4726" s="165">
        <f t="shared" si="295"/>
        <v>7</v>
      </c>
      <c r="I4726" s="166">
        <f>+Exports!G4729</f>
        <v>1749.6975</v>
      </c>
      <c r="J4726" s="166">
        <f>+'ELAP_IPCO-APND'!D4729</f>
        <v>242.02518000000001</v>
      </c>
      <c r="K4726" s="166">
        <f>+(ExportsELAP[[#This Row],[Exports kWh - MPT]]/1000)*ExportsELAP[[#This Row],[EIM Price]]</f>
        <v>423.47085238304999</v>
      </c>
      <c r="L4726" s="167" t="str">
        <f>+INDEX(ECR_Hours!$I$12:$I$15,MATCH(ExportsELAP[[#This Row],[Date Prevailing]],ECR_Hours!$H$12:$H$15,1))</f>
        <v>S</v>
      </c>
      <c r="M4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7" spans="1:13" x14ac:dyDescent="0.25">
      <c r="A4727" s="164">
        <f>+Exports!A4730</f>
        <v>44758</v>
      </c>
      <c r="B4727" s="165">
        <f t="shared" si="292"/>
        <v>2022</v>
      </c>
      <c r="C4727" s="165">
        <f t="shared" si="293"/>
        <v>7</v>
      </c>
      <c r="D4727" s="165">
        <f t="shared" si="294"/>
        <v>16</v>
      </c>
      <c r="E4727" s="165">
        <f>+Exports!B4730</f>
        <v>22</v>
      </c>
      <c r="F4727" s="165">
        <f>+WEEKDAY(ExportsELAP[[#This Row],[Date Prevailing]],1)</f>
        <v>7</v>
      </c>
      <c r="G4727" s="165">
        <f>+COUNTIFS(ECR_Hours!$K$6:$K$7,ExportsELAP[[#This Row],[Date Prevailing]])</f>
        <v>0</v>
      </c>
      <c r="H4727" s="165">
        <f t="shared" si="295"/>
        <v>7</v>
      </c>
      <c r="I4727" s="166">
        <f>+Exports!G4730</f>
        <v>32.0349</v>
      </c>
      <c r="J4727" s="166">
        <f>+'ELAP_IPCO-APND'!D4730</f>
        <v>129.16421</v>
      </c>
      <c r="K4727" s="166">
        <f>+(ExportsELAP[[#This Row],[Exports kWh - MPT]]/1000)*ExportsELAP[[#This Row],[EIM Price]]</f>
        <v>4.1377625509289997</v>
      </c>
      <c r="L4727" s="167" t="str">
        <f>+INDEX(ECR_Hours!$I$12:$I$15,MATCH(ExportsELAP[[#This Row],[Date Prevailing]],ECR_Hours!$H$12:$H$15,1))</f>
        <v>S</v>
      </c>
      <c r="M4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8" spans="1:13" x14ac:dyDescent="0.25">
      <c r="A4728" s="164">
        <f>+Exports!A4731</f>
        <v>44758</v>
      </c>
      <c r="B4728" s="165">
        <f t="shared" si="292"/>
        <v>2022</v>
      </c>
      <c r="C4728" s="165">
        <f t="shared" si="293"/>
        <v>7</v>
      </c>
      <c r="D4728" s="165">
        <f t="shared" si="294"/>
        <v>16</v>
      </c>
      <c r="E4728" s="165">
        <f>+Exports!B4731</f>
        <v>23</v>
      </c>
      <c r="F4728" s="165">
        <f>+WEEKDAY(ExportsELAP[[#This Row],[Date Prevailing]],1)</f>
        <v>7</v>
      </c>
      <c r="G4728" s="165">
        <f>+COUNTIFS(ECR_Hours!$K$6:$K$7,ExportsELAP[[#This Row],[Date Prevailing]])</f>
        <v>0</v>
      </c>
      <c r="H4728" s="165">
        <f t="shared" si="295"/>
        <v>7</v>
      </c>
      <c r="I4728" s="166">
        <f>+Exports!G4731</f>
        <v>17.046799999999998</v>
      </c>
      <c r="J4728" s="166">
        <f>+'ELAP_IPCO-APND'!D4731</f>
        <v>68.262439999999998</v>
      </c>
      <c r="K4728" s="166">
        <f>+(ExportsELAP[[#This Row],[Exports kWh - MPT]]/1000)*ExportsELAP[[#This Row],[EIM Price]]</f>
        <v>1.1636561621919999</v>
      </c>
      <c r="L4728" s="167" t="str">
        <f>+INDEX(ECR_Hours!$I$12:$I$15,MATCH(ExportsELAP[[#This Row],[Date Prevailing]],ECR_Hours!$H$12:$H$15,1))</f>
        <v>S</v>
      </c>
      <c r="M4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29" spans="1:13" x14ac:dyDescent="0.25">
      <c r="A4729" s="164">
        <f>+Exports!A4732</f>
        <v>44758</v>
      </c>
      <c r="B4729" s="165">
        <f t="shared" si="292"/>
        <v>2022</v>
      </c>
      <c r="C4729" s="165">
        <f t="shared" si="293"/>
        <v>7</v>
      </c>
      <c r="D4729" s="165">
        <f t="shared" si="294"/>
        <v>16</v>
      </c>
      <c r="E4729" s="165">
        <f>+Exports!B4732</f>
        <v>24</v>
      </c>
      <c r="F4729" s="165">
        <f>+WEEKDAY(ExportsELAP[[#This Row],[Date Prevailing]],1)</f>
        <v>7</v>
      </c>
      <c r="G4729" s="165">
        <f>+COUNTIFS(ECR_Hours!$K$6:$K$7,ExportsELAP[[#This Row],[Date Prevailing]])</f>
        <v>0</v>
      </c>
      <c r="H4729" s="165">
        <f t="shared" si="295"/>
        <v>7</v>
      </c>
      <c r="I4729" s="166">
        <f>+Exports!G4732</f>
        <v>18.591799999999999</v>
      </c>
      <c r="J4729" s="166">
        <f>+'ELAP_IPCO-APND'!D4732</f>
        <v>55.419589999999999</v>
      </c>
      <c r="K4729" s="166">
        <f>+(ExportsELAP[[#This Row],[Exports kWh - MPT]]/1000)*ExportsELAP[[#This Row],[EIM Price]]</f>
        <v>1.0303499333619999</v>
      </c>
      <c r="L4729" s="167" t="str">
        <f>+INDEX(ECR_Hours!$I$12:$I$15,MATCH(ExportsELAP[[#This Row],[Date Prevailing]],ECR_Hours!$H$12:$H$15,1))</f>
        <v>S</v>
      </c>
      <c r="M4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0" spans="1:13" x14ac:dyDescent="0.25">
      <c r="A4730" s="164">
        <f>+Exports!A4733</f>
        <v>44759</v>
      </c>
      <c r="B4730" s="165">
        <f t="shared" si="292"/>
        <v>2022</v>
      </c>
      <c r="C4730" s="165">
        <f t="shared" si="293"/>
        <v>7</v>
      </c>
      <c r="D4730" s="165">
        <f t="shared" si="294"/>
        <v>17</v>
      </c>
      <c r="E4730" s="165">
        <f>+Exports!B4733</f>
        <v>1</v>
      </c>
      <c r="F4730" s="165">
        <f>+WEEKDAY(ExportsELAP[[#This Row],[Date Prevailing]],1)</f>
        <v>1</v>
      </c>
      <c r="G4730" s="165">
        <f>+COUNTIFS(ECR_Hours!$K$6:$K$7,ExportsELAP[[#This Row],[Date Prevailing]])</f>
        <v>0</v>
      </c>
      <c r="H4730" s="165">
        <f t="shared" si="295"/>
        <v>1</v>
      </c>
      <c r="I4730" s="166">
        <f>+Exports!G4733</f>
        <v>13.98309999999999</v>
      </c>
      <c r="J4730" s="166">
        <f>+'ELAP_IPCO-APND'!D4733</f>
        <v>39.293860000000002</v>
      </c>
      <c r="K4730" s="166">
        <f>+(ExportsELAP[[#This Row],[Exports kWh - MPT]]/1000)*ExportsELAP[[#This Row],[EIM Price]]</f>
        <v>0.54944997376599958</v>
      </c>
      <c r="L4730" s="167" t="str">
        <f>+INDEX(ECR_Hours!$I$12:$I$15,MATCH(ExportsELAP[[#This Row],[Date Prevailing]],ECR_Hours!$H$12:$H$15,1))</f>
        <v>S</v>
      </c>
      <c r="M4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1" spans="1:13" x14ac:dyDescent="0.25">
      <c r="A4731" s="164">
        <f>+Exports!A4734</f>
        <v>44759</v>
      </c>
      <c r="B4731" s="165">
        <f t="shared" si="292"/>
        <v>2022</v>
      </c>
      <c r="C4731" s="165">
        <f t="shared" si="293"/>
        <v>7</v>
      </c>
      <c r="D4731" s="165">
        <f t="shared" si="294"/>
        <v>17</v>
      </c>
      <c r="E4731" s="165">
        <f>+Exports!B4734</f>
        <v>2</v>
      </c>
      <c r="F4731" s="165">
        <f>+WEEKDAY(ExportsELAP[[#This Row],[Date Prevailing]],1)</f>
        <v>1</v>
      </c>
      <c r="G4731" s="165">
        <f>+COUNTIFS(ECR_Hours!$K$6:$K$7,ExportsELAP[[#This Row],[Date Prevailing]])</f>
        <v>0</v>
      </c>
      <c r="H4731" s="165">
        <f t="shared" si="295"/>
        <v>1</v>
      </c>
      <c r="I4731" s="166">
        <f>+Exports!G4734</f>
        <v>15.085399999999991</v>
      </c>
      <c r="J4731" s="166">
        <f>+'ELAP_IPCO-APND'!D4734</f>
        <v>47.891849999999998</v>
      </c>
      <c r="K4731" s="166">
        <f>+(ExportsELAP[[#This Row],[Exports kWh - MPT]]/1000)*ExportsELAP[[#This Row],[EIM Price]]</f>
        <v>0.72246771398999954</v>
      </c>
      <c r="L4731" s="167" t="str">
        <f>+INDEX(ECR_Hours!$I$12:$I$15,MATCH(ExportsELAP[[#This Row],[Date Prevailing]],ECR_Hours!$H$12:$H$15,1))</f>
        <v>S</v>
      </c>
      <c r="M4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2" spans="1:13" x14ac:dyDescent="0.25">
      <c r="A4732" s="164">
        <f>+Exports!A4735</f>
        <v>44759</v>
      </c>
      <c r="B4732" s="165">
        <f t="shared" si="292"/>
        <v>2022</v>
      </c>
      <c r="C4732" s="165">
        <f t="shared" si="293"/>
        <v>7</v>
      </c>
      <c r="D4732" s="165">
        <f t="shared" si="294"/>
        <v>17</v>
      </c>
      <c r="E4732" s="165">
        <f>+Exports!B4735</f>
        <v>3</v>
      </c>
      <c r="F4732" s="165">
        <f>+WEEKDAY(ExportsELAP[[#This Row],[Date Prevailing]],1)</f>
        <v>1</v>
      </c>
      <c r="G4732" s="165">
        <f>+COUNTIFS(ECR_Hours!$K$6:$K$7,ExportsELAP[[#This Row],[Date Prevailing]])</f>
        <v>0</v>
      </c>
      <c r="H4732" s="165">
        <f t="shared" si="295"/>
        <v>1</v>
      </c>
      <c r="I4732" s="166">
        <f>+Exports!G4735</f>
        <v>13.911900000000001</v>
      </c>
      <c r="J4732" s="166">
        <f>+'ELAP_IPCO-APND'!D4735</f>
        <v>38.275010000000002</v>
      </c>
      <c r="K4732" s="166">
        <f>+(ExportsELAP[[#This Row],[Exports kWh - MPT]]/1000)*ExportsELAP[[#This Row],[EIM Price]]</f>
        <v>0.53247811161900005</v>
      </c>
      <c r="L4732" s="167" t="str">
        <f>+INDEX(ECR_Hours!$I$12:$I$15,MATCH(ExportsELAP[[#This Row],[Date Prevailing]],ECR_Hours!$H$12:$H$15,1))</f>
        <v>S</v>
      </c>
      <c r="M4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3" spans="1:13" x14ac:dyDescent="0.25">
      <c r="A4733" s="164">
        <f>+Exports!A4736</f>
        <v>44759</v>
      </c>
      <c r="B4733" s="165">
        <f t="shared" si="292"/>
        <v>2022</v>
      </c>
      <c r="C4733" s="165">
        <f t="shared" si="293"/>
        <v>7</v>
      </c>
      <c r="D4733" s="165">
        <f t="shared" si="294"/>
        <v>17</v>
      </c>
      <c r="E4733" s="165">
        <f>+Exports!B4736</f>
        <v>4</v>
      </c>
      <c r="F4733" s="165">
        <f>+WEEKDAY(ExportsELAP[[#This Row],[Date Prevailing]],1)</f>
        <v>1</v>
      </c>
      <c r="G4733" s="165">
        <f>+COUNTIFS(ECR_Hours!$K$6:$K$7,ExportsELAP[[#This Row],[Date Prevailing]])</f>
        <v>0</v>
      </c>
      <c r="H4733" s="165">
        <f t="shared" si="295"/>
        <v>1</v>
      </c>
      <c r="I4733" s="166">
        <f>+Exports!G4736</f>
        <v>16.640700000000002</v>
      </c>
      <c r="J4733" s="166">
        <f>+'ELAP_IPCO-APND'!D4736</f>
        <v>40.887059999999998</v>
      </c>
      <c r="K4733" s="166">
        <f>+(ExportsELAP[[#This Row],[Exports kWh - MPT]]/1000)*ExportsELAP[[#This Row],[EIM Price]]</f>
        <v>0.68038929934199999</v>
      </c>
      <c r="L4733" s="167" t="str">
        <f>+INDEX(ECR_Hours!$I$12:$I$15,MATCH(ExportsELAP[[#This Row],[Date Prevailing]],ECR_Hours!$H$12:$H$15,1))</f>
        <v>S</v>
      </c>
      <c r="M4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4" spans="1:13" x14ac:dyDescent="0.25">
      <c r="A4734" s="164">
        <f>+Exports!A4737</f>
        <v>44759</v>
      </c>
      <c r="B4734" s="165">
        <f t="shared" si="292"/>
        <v>2022</v>
      </c>
      <c r="C4734" s="165">
        <f t="shared" si="293"/>
        <v>7</v>
      </c>
      <c r="D4734" s="165">
        <f t="shared" si="294"/>
        <v>17</v>
      </c>
      <c r="E4734" s="165">
        <f>+Exports!B4737</f>
        <v>5</v>
      </c>
      <c r="F4734" s="165">
        <f>+WEEKDAY(ExportsELAP[[#This Row],[Date Prevailing]],1)</f>
        <v>1</v>
      </c>
      <c r="G4734" s="165">
        <f>+COUNTIFS(ECR_Hours!$K$6:$K$7,ExportsELAP[[#This Row],[Date Prevailing]])</f>
        <v>0</v>
      </c>
      <c r="H4734" s="165">
        <f t="shared" si="295"/>
        <v>1</v>
      </c>
      <c r="I4734" s="166">
        <f>+Exports!G4737</f>
        <v>17.9359</v>
      </c>
      <c r="J4734" s="166">
        <f>+'ELAP_IPCO-APND'!D4737</f>
        <v>27.029250000000001</v>
      </c>
      <c r="K4734" s="166">
        <f>+(ExportsELAP[[#This Row],[Exports kWh - MPT]]/1000)*ExportsELAP[[#This Row],[EIM Price]]</f>
        <v>0.48479392507500008</v>
      </c>
      <c r="L4734" s="167" t="str">
        <f>+INDEX(ECR_Hours!$I$12:$I$15,MATCH(ExportsELAP[[#This Row],[Date Prevailing]],ECR_Hours!$H$12:$H$15,1))</f>
        <v>S</v>
      </c>
      <c r="M4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5" spans="1:13" x14ac:dyDescent="0.25">
      <c r="A4735" s="164">
        <f>+Exports!A4738</f>
        <v>44759</v>
      </c>
      <c r="B4735" s="165">
        <f t="shared" si="292"/>
        <v>2022</v>
      </c>
      <c r="C4735" s="165">
        <f t="shared" si="293"/>
        <v>7</v>
      </c>
      <c r="D4735" s="165">
        <f t="shared" si="294"/>
        <v>17</v>
      </c>
      <c r="E4735" s="165">
        <f>+Exports!B4738</f>
        <v>6</v>
      </c>
      <c r="F4735" s="165">
        <f>+WEEKDAY(ExportsELAP[[#This Row],[Date Prevailing]],1)</f>
        <v>1</v>
      </c>
      <c r="G4735" s="165">
        <f>+COUNTIFS(ECR_Hours!$K$6:$K$7,ExportsELAP[[#This Row],[Date Prevailing]])</f>
        <v>0</v>
      </c>
      <c r="H4735" s="165">
        <f t="shared" si="295"/>
        <v>1</v>
      </c>
      <c r="I4735" s="166">
        <f>+Exports!G4738</f>
        <v>21.667899999999989</v>
      </c>
      <c r="J4735" s="166">
        <f>+'ELAP_IPCO-APND'!D4738</f>
        <v>21.632770000000001</v>
      </c>
      <c r="K4735" s="166">
        <f>+(ExportsELAP[[#This Row],[Exports kWh - MPT]]/1000)*ExportsELAP[[#This Row],[EIM Price]]</f>
        <v>0.46873669708299981</v>
      </c>
      <c r="L4735" s="167" t="str">
        <f>+INDEX(ECR_Hours!$I$12:$I$15,MATCH(ExportsELAP[[#This Row],[Date Prevailing]],ECR_Hours!$H$12:$H$15,1))</f>
        <v>S</v>
      </c>
      <c r="M4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6" spans="1:13" x14ac:dyDescent="0.25">
      <c r="A4736" s="164">
        <f>+Exports!A4739</f>
        <v>44759</v>
      </c>
      <c r="B4736" s="165">
        <f t="shared" si="292"/>
        <v>2022</v>
      </c>
      <c r="C4736" s="165">
        <f t="shared" si="293"/>
        <v>7</v>
      </c>
      <c r="D4736" s="165">
        <f t="shared" si="294"/>
        <v>17</v>
      </c>
      <c r="E4736" s="165">
        <f>+Exports!B4739</f>
        <v>7</v>
      </c>
      <c r="F4736" s="165">
        <f>+WEEKDAY(ExportsELAP[[#This Row],[Date Prevailing]],1)</f>
        <v>1</v>
      </c>
      <c r="G4736" s="165">
        <f>+COUNTIFS(ECR_Hours!$K$6:$K$7,ExportsELAP[[#This Row],[Date Prevailing]])</f>
        <v>0</v>
      </c>
      <c r="H4736" s="165">
        <f t="shared" si="295"/>
        <v>1</v>
      </c>
      <c r="I4736" s="166">
        <f>+Exports!G4739</f>
        <v>278.25379999999996</v>
      </c>
      <c r="J4736" s="166">
        <f>+'ELAP_IPCO-APND'!D4739</f>
        <v>16.812670000000001</v>
      </c>
      <c r="K4736" s="166">
        <f>+(ExportsELAP[[#This Row],[Exports kWh - MPT]]/1000)*ExportsELAP[[#This Row],[EIM Price]]</f>
        <v>4.6781893156459988</v>
      </c>
      <c r="L4736" s="167" t="str">
        <f>+INDEX(ECR_Hours!$I$12:$I$15,MATCH(ExportsELAP[[#This Row],[Date Prevailing]],ECR_Hours!$H$12:$H$15,1))</f>
        <v>S</v>
      </c>
      <c r="M4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7" spans="1:13" x14ac:dyDescent="0.25">
      <c r="A4737" s="164">
        <f>+Exports!A4740</f>
        <v>44759</v>
      </c>
      <c r="B4737" s="165">
        <f t="shared" si="292"/>
        <v>2022</v>
      </c>
      <c r="C4737" s="165">
        <f t="shared" si="293"/>
        <v>7</v>
      </c>
      <c r="D4737" s="165">
        <f t="shared" si="294"/>
        <v>17</v>
      </c>
      <c r="E4737" s="165">
        <f>+Exports!B4740</f>
        <v>8</v>
      </c>
      <c r="F4737" s="165">
        <f>+WEEKDAY(ExportsELAP[[#This Row],[Date Prevailing]],1)</f>
        <v>1</v>
      </c>
      <c r="G4737" s="165">
        <f>+COUNTIFS(ECR_Hours!$K$6:$K$7,ExportsELAP[[#This Row],[Date Prevailing]])</f>
        <v>0</v>
      </c>
      <c r="H4737" s="165">
        <f t="shared" si="295"/>
        <v>1</v>
      </c>
      <c r="I4737" s="166">
        <f>+Exports!G4740</f>
        <v>1974.9812999999999</v>
      </c>
      <c r="J4737" s="166">
        <f>+'ELAP_IPCO-APND'!D4740</f>
        <v>22.303319999999999</v>
      </c>
      <c r="K4737" s="166">
        <f>+(ExportsELAP[[#This Row],[Exports kWh - MPT]]/1000)*ExportsELAP[[#This Row],[EIM Price]]</f>
        <v>44.048639927915993</v>
      </c>
      <c r="L4737" s="167" t="str">
        <f>+INDEX(ECR_Hours!$I$12:$I$15,MATCH(ExportsELAP[[#This Row],[Date Prevailing]],ECR_Hours!$H$12:$H$15,1))</f>
        <v>S</v>
      </c>
      <c r="M4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8" spans="1:13" x14ac:dyDescent="0.25">
      <c r="A4738" s="164">
        <f>+Exports!A4741</f>
        <v>44759</v>
      </c>
      <c r="B4738" s="165">
        <f t="shared" ref="B4738:B4801" si="296">+YEAR(A4738)</f>
        <v>2022</v>
      </c>
      <c r="C4738" s="165">
        <f t="shared" ref="C4738:C4801" si="297">+MONTH(A4738)</f>
        <v>7</v>
      </c>
      <c r="D4738" s="165">
        <f t="shared" ref="D4738:D4801" si="298">+DAY(A4738)</f>
        <v>17</v>
      </c>
      <c r="E4738" s="165">
        <f>+Exports!B4741</f>
        <v>9</v>
      </c>
      <c r="F4738" s="165">
        <f>+WEEKDAY(ExportsELAP[[#This Row],[Date Prevailing]],1)</f>
        <v>1</v>
      </c>
      <c r="G4738" s="165">
        <f>+COUNTIFS(ECR_Hours!$K$6:$K$7,ExportsELAP[[#This Row],[Date Prevailing]])</f>
        <v>0</v>
      </c>
      <c r="H4738" s="165">
        <f t="shared" ref="H4738:H4801" si="299">+IF(G4738=1,0,F4738)</f>
        <v>1</v>
      </c>
      <c r="I4738" s="166">
        <f>+Exports!G4741</f>
        <v>7825.1260999999995</v>
      </c>
      <c r="J4738" s="166">
        <f>+'ELAP_IPCO-APND'!D4741</f>
        <v>26.584009999999999</v>
      </c>
      <c r="K4738" s="166">
        <f>+(ExportsELAP[[#This Row],[Exports kWh - MPT]]/1000)*ExportsELAP[[#This Row],[EIM Price]]</f>
        <v>208.02323049366098</v>
      </c>
      <c r="L4738" s="167" t="str">
        <f>+INDEX(ECR_Hours!$I$12:$I$15,MATCH(ExportsELAP[[#This Row],[Date Prevailing]],ECR_Hours!$H$12:$H$15,1))</f>
        <v>S</v>
      </c>
      <c r="M4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39" spans="1:13" x14ac:dyDescent="0.25">
      <c r="A4739" s="164">
        <f>+Exports!A4742</f>
        <v>44759</v>
      </c>
      <c r="B4739" s="165">
        <f t="shared" si="296"/>
        <v>2022</v>
      </c>
      <c r="C4739" s="165">
        <f t="shared" si="297"/>
        <v>7</v>
      </c>
      <c r="D4739" s="165">
        <f t="shared" si="298"/>
        <v>17</v>
      </c>
      <c r="E4739" s="165">
        <f>+Exports!B4742</f>
        <v>10</v>
      </c>
      <c r="F4739" s="165">
        <f>+WEEKDAY(ExportsELAP[[#This Row],[Date Prevailing]],1)</f>
        <v>1</v>
      </c>
      <c r="G4739" s="165">
        <f>+COUNTIFS(ECR_Hours!$K$6:$K$7,ExportsELAP[[#This Row],[Date Prevailing]])</f>
        <v>0</v>
      </c>
      <c r="H4739" s="165">
        <f t="shared" si="299"/>
        <v>1</v>
      </c>
      <c r="I4739" s="166">
        <f>+Exports!G4742</f>
        <v>15154.481100000001</v>
      </c>
      <c r="J4739" s="166">
        <f>+'ELAP_IPCO-APND'!D4742</f>
        <v>38.320549999999997</v>
      </c>
      <c r="K4739" s="166">
        <f>+(ExportsELAP[[#This Row],[Exports kWh - MPT]]/1000)*ExportsELAP[[#This Row],[EIM Price]]</f>
        <v>580.72805071660503</v>
      </c>
      <c r="L4739" s="167" t="str">
        <f>+INDEX(ECR_Hours!$I$12:$I$15,MATCH(ExportsELAP[[#This Row],[Date Prevailing]],ECR_Hours!$H$12:$H$15,1))</f>
        <v>S</v>
      </c>
      <c r="M4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0" spans="1:13" x14ac:dyDescent="0.25">
      <c r="A4740" s="164">
        <f>+Exports!A4743</f>
        <v>44759</v>
      </c>
      <c r="B4740" s="165">
        <f t="shared" si="296"/>
        <v>2022</v>
      </c>
      <c r="C4740" s="165">
        <f t="shared" si="297"/>
        <v>7</v>
      </c>
      <c r="D4740" s="165">
        <f t="shared" si="298"/>
        <v>17</v>
      </c>
      <c r="E4740" s="165">
        <f>+Exports!B4743</f>
        <v>11</v>
      </c>
      <c r="F4740" s="165">
        <f>+WEEKDAY(ExportsELAP[[#This Row],[Date Prevailing]],1)</f>
        <v>1</v>
      </c>
      <c r="G4740" s="165">
        <f>+COUNTIFS(ECR_Hours!$K$6:$K$7,ExportsELAP[[#This Row],[Date Prevailing]])</f>
        <v>0</v>
      </c>
      <c r="H4740" s="165">
        <f t="shared" si="299"/>
        <v>1</v>
      </c>
      <c r="I4740" s="166">
        <f>+Exports!G4743</f>
        <v>17021.957900000001</v>
      </c>
      <c r="J4740" s="166">
        <f>+'ELAP_IPCO-APND'!D4743</f>
        <v>55.430759999999999</v>
      </c>
      <c r="K4740" s="166">
        <f>+(ExportsELAP[[#This Row],[Exports kWh - MPT]]/1000)*ExportsELAP[[#This Row],[EIM Price]]</f>
        <v>943.54006308500402</v>
      </c>
      <c r="L4740" s="167" t="str">
        <f>+INDEX(ECR_Hours!$I$12:$I$15,MATCH(ExportsELAP[[#This Row],[Date Prevailing]],ECR_Hours!$H$12:$H$15,1))</f>
        <v>S</v>
      </c>
      <c r="M4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1" spans="1:13" x14ac:dyDescent="0.25">
      <c r="A4741" s="164">
        <f>+Exports!A4744</f>
        <v>44759</v>
      </c>
      <c r="B4741" s="165">
        <f t="shared" si="296"/>
        <v>2022</v>
      </c>
      <c r="C4741" s="165">
        <f t="shared" si="297"/>
        <v>7</v>
      </c>
      <c r="D4741" s="165">
        <f t="shared" si="298"/>
        <v>17</v>
      </c>
      <c r="E4741" s="165">
        <f>+Exports!B4744</f>
        <v>12</v>
      </c>
      <c r="F4741" s="165">
        <f>+WEEKDAY(ExportsELAP[[#This Row],[Date Prevailing]],1)</f>
        <v>1</v>
      </c>
      <c r="G4741" s="165">
        <f>+COUNTIFS(ECR_Hours!$K$6:$K$7,ExportsELAP[[#This Row],[Date Prevailing]])</f>
        <v>0</v>
      </c>
      <c r="H4741" s="165">
        <f t="shared" si="299"/>
        <v>1</v>
      </c>
      <c r="I4741" s="166">
        <f>+Exports!G4744</f>
        <v>13761.012100000002</v>
      </c>
      <c r="J4741" s="166">
        <f>+'ELAP_IPCO-APND'!D4744</f>
        <v>51.503410000000002</v>
      </c>
      <c r="K4741" s="166">
        <f>+(ExportsELAP[[#This Row],[Exports kWh - MPT]]/1000)*ExportsELAP[[#This Row],[EIM Price]]</f>
        <v>708.73904820126108</v>
      </c>
      <c r="L4741" s="167" t="str">
        <f>+INDEX(ECR_Hours!$I$12:$I$15,MATCH(ExportsELAP[[#This Row],[Date Prevailing]],ECR_Hours!$H$12:$H$15,1))</f>
        <v>S</v>
      </c>
      <c r="M4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2" spans="1:13" x14ac:dyDescent="0.25">
      <c r="A4742" s="164">
        <f>+Exports!A4745</f>
        <v>44759</v>
      </c>
      <c r="B4742" s="165">
        <f t="shared" si="296"/>
        <v>2022</v>
      </c>
      <c r="C4742" s="165">
        <f t="shared" si="297"/>
        <v>7</v>
      </c>
      <c r="D4742" s="165">
        <f t="shared" si="298"/>
        <v>17</v>
      </c>
      <c r="E4742" s="165">
        <f>+Exports!B4745</f>
        <v>13</v>
      </c>
      <c r="F4742" s="165">
        <f>+WEEKDAY(ExportsELAP[[#This Row],[Date Prevailing]],1)</f>
        <v>1</v>
      </c>
      <c r="G4742" s="165">
        <f>+COUNTIFS(ECR_Hours!$K$6:$K$7,ExportsELAP[[#This Row],[Date Prevailing]])</f>
        <v>0</v>
      </c>
      <c r="H4742" s="165">
        <f t="shared" si="299"/>
        <v>1</v>
      </c>
      <c r="I4742" s="166">
        <f>+Exports!G4745</f>
        <v>22709.926899999999</v>
      </c>
      <c r="J4742" s="166">
        <f>+'ELAP_IPCO-APND'!D4745</f>
        <v>58.812420000000003</v>
      </c>
      <c r="K4742" s="166">
        <f>+(ExportsELAP[[#This Row],[Exports kWh - MPT]]/1000)*ExportsELAP[[#This Row],[EIM Price]]</f>
        <v>1335.6257590120981</v>
      </c>
      <c r="L4742" s="167" t="str">
        <f>+INDEX(ECR_Hours!$I$12:$I$15,MATCH(ExportsELAP[[#This Row],[Date Prevailing]],ECR_Hours!$H$12:$H$15,1))</f>
        <v>S</v>
      </c>
      <c r="M4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3" spans="1:13" x14ac:dyDescent="0.25">
      <c r="A4743" s="164">
        <f>+Exports!A4746</f>
        <v>44759</v>
      </c>
      <c r="B4743" s="165">
        <f t="shared" si="296"/>
        <v>2022</v>
      </c>
      <c r="C4743" s="165">
        <f t="shared" si="297"/>
        <v>7</v>
      </c>
      <c r="D4743" s="165">
        <f t="shared" si="298"/>
        <v>17</v>
      </c>
      <c r="E4743" s="165">
        <f>+Exports!B4746</f>
        <v>14</v>
      </c>
      <c r="F4743" s="165">
        <f>+WEEKDAY(ExportsELAP[[#This Row],[Date Prevailing]],1)</f>
        <v>1</v>
      </c>
      <c r="G4743" s="165">
        <f>+COUNTIFS(ECR_Hours!$K$6:$K$7,ExportsELAP[[#This Row],[Date Prevailing]])</f>
        <v>0</v>
      </c>
      <c r="H4743" s="165">
        <f t="shared" si="299"/>
        <v>1</v>
      </c>
      <c r="I4743" s="166">
        <f>+Exports!G4746</f>
        <v>26617.834900000002</v>
      </c>
      <c r="J4743" s="166">
        <f>+'ELAP_IPCO-APND'!D4746</f>
        <v>54.827539999999999</v>
      </c>
      <c r="K4743" s="166">
        <f>+(ExportsELAP[[#This Row],[Exports kWh - MPT]]/1000)*ExportsELAP[[#This Row],[EIM Price]]</f>
        <v>1459.390407693146</v>
      </c>
      <c r="L4743" s="167" t="str">
        <f>+INDEX(ECR_Hours!$I$12:$I$15,MATCH(ExportsELAP[[#This Row],[Date Prevailing]],ECR_Hours!$H$12:$H$15,1))</f>
        <v>S</v>
      </c>
      <c r="M4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4" spans="1:13" x14ac:dyDescent="0.25">
      <c r="A4744" s="164">
        <f>+Exports!A4747</f>
        <v>44759</v>
      </c>
      <c r="B4744" s="165">
        <f t="shared" si="296"/>
        <v>2022</v>
      </c>
      <c r="C4744" s="165">
        <f t="shared" si="297"/>
        <v>7</v>
      </c>
      <c r="D4744" s="165">
        <f t="shared" si="298"/>
        <v>17</v>
      </c>
      <c r="E4744" s="165">
        <f>+Exports!B4747</f>
        <v>15</v>
      </c>
      <c r="F4744" s="165">
        <f>+WEEKDAY(ExportsELAP[[#This Row],[Date Prevailing]],1)</f>
        <v>1</v>
      </c>
      <c r="G4744" s="165">
        <f>+COUNTIFS(ECR_Hours!$K$6:$K$7,ExportsELAP[[#This Row],[Date Prevailing]])</f>
        <v>0</v>
      </c>
      <c r="H4744" s="165">
        <f t="shared" si="299"/>
        <v>1</v>
      </c>
      <c r="I4744" s="166">
        <f>+Exports!G4747</f>
        <v>22984.810099999999</v>
      </c>
      <c r="J4744" s="166">
        <f>+'ELAP_IPCO-APND'!D4747</f>
        <v>83.497119999999995</v>
      </c>
      <c r="K4744" s="166">
        <f>+(ExportsELAP[[#This Row],[Exports kWh - MPT]]/1000)*ExportsELAP[[#This Row],[EIM Price]]</f>
        <v>1919.1654470969117</v>
      </c>
      <c r="L4744" s="167" t="str">
        <f>+INDEX(ECR_Hours!$I$12:$I$15,MATCH(ExportsELAP[[#This Row],[Date Prevailing]],ECR_Hours!$H$12:$H$15,1))</f>
        <v>S</v>
      </c>
      <c r="M4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5" spans="1:13" x14ac:dyDescent="0.25">
      <c r="A4745" s="164">
        <f>+Exports!A4748</f>
        <v>44759</v>
      </c>
      <c r="B4745" s="165">
        <f t="shared" si="296"/>
        <v>2022</v>
      </c>
      <c r="C4745" s="165">
        <f t="shared" si="297"/>
        <v>7</v>
      </c>
      <c r="D4745" s="165">
        <f t="shared" si="298"/>
        <v>17</v>
      </c>
      <c r="E4745" s="165">
        <f>+Exports!B4748</f>
        <v>16</v>
      </c>
      <c r="F4745" s="165">
        <f>+WEEKDAY(ExportsELAP[[#This Row],[Date Prevailing]],1)</f>
        <v>1</v>
      </c>
      <c r="G4745" s="165">
        <f>+COUNTIFS(ECR_Hours!$K$6:$K$7,ExportsELAP[[#This Row],[Date Prevailing]])</f>
        <v>0</v>
      </c>
      <c r="H4745" s="165">
        <f t="shared" si="299"/>
        <v>1</v>
      </c>
      <c r="I4745" s="166">
        <f>+Exports!G4748</f>
        <v>23993.1999</v>
      </c>
      <c r="J4745" s="166">
        <f>+'ELAP_IPCO-APND'!D4748</f>
        <v>63.252330000000001</v>
      </c>
      <c r="K4745" s="166">
        <f>+(ExportsELAP[[#This Row],[Exports kWh - MPT]]/1000)*ExportsELAP[[#This Row],[EIM Price]]</f>
        <v>1517.6257978307669</v>
      </c>
      <c r="L4745" s="167" t="str">
        <f>+INDEX(ECR_Hours!$I$12:$I$15,MATCH(ExportsELAP[[#This Row],[Date Prevailing]],ECR_Hours!$H$12:$H$15,1))</f>
        <v>S</v>
      </c>
      <c r="M4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6" spans="1:13" x14ac:dyDescent="0.25">
      <c r="A4746" s="164">
        <f>+Exports!A4749</f>
        <v>44759</v>
      </c>
      <c r="B4746" s="165">
        <f t="shared" si="296"/>
        <v>2022</v>
      </c>
      <c r="C4746" s="165">
        <f t="shared" si="297"/>
        <v>7</v>
      </c>
      <c r="D4746" s="165">
        <f t="shared" si="298"/>
        <v>17</v>
      </c>
      <c r="E4746" s="165">
        <f>+Exports!B4749</f>
        <v>17</v>
      </c>
      <c r="F4746" s="165">
        <f>+WEEKDAY(ExportsELAP[[#This Row],[Date Prevailing]],1)</f>
        <v>1</v>
      </c>
      <c r="G4746" s="165">
        <f>+COUNTIFS(ECR_Hours!$K$6:$K$7,ExportsELAP[[#This Row],[Date Prevailing]])</f>
        <v>0</v>
      </c>
      <c r="H4746" s="165">
        <f t="shared" si="299"/>
        <v>1</v>
      </c>
      <c r="I4746" s="166">
        <f>+Exports!G4749</f>
        <v>18108.965899999999</v>
      </c>
      <c r="J4746" s="166">
        <f>+'ELAP_IPCO-APND'!D4749</f>
        <v>193.33458999999999</v>
      </c>
      <c r="K4746" s="166">
        <f>+(ExportsELAP[[#This Row],[Exports kWh - MPT]]/1000)*ExportsELAP[[#This Row],[EIM Price]]</f>
        <v>3501.0894976004802</v>
      </c>
      <c r="L4746" s="167" t="str">
        <f>+INDEX(ECR_Hours!$I$12:$I$15,MATCH(ExportsELAP[[#This Row],[Date Prevailing]],ECR_Hours!$H$12:$H$15,1))</f>
        <v>S</v>
      </c>
      <c r="M4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7" spans="1:13" x14ac:dyDescent="0.25">
      <c r="A4747" s="164">
        <f>+Exports!A4750</f>
        <v>44759</v>
      </c>
      <c r="B4747" s="165">
        <f t="shared" si="296"/>
        <v>2022</v>
      </c>
      <c r="C4747" s="165">
        <f t="shared" si="297"/>
        <v>7</v>
      </c>
      <c r="D4747" s="165">
        <f t="shared" si="298"/>
        <v>17</v>
      </c>
      <c r="E4747" s="165">
        <f>+Exports!B4750</f>
        <v>18</v>
      </c>
      <c r="F4747" s="165">
        <f>+WEEKDAY(ExportsELAP[[#This Row],[Date Prevailing]],1)</f>
        <v>1</v>
      </c>
      <c r="G4747" s="165">
        <f>+COUNTIFS(ECR_Hours!$K$6:$K$7,ExportsELAP[[#This Row],[Date Prevailing]])</f>
        <v>0</v>
      </c>
      <c r="H4747" s="165">
        <f t="shared" si="299"/>
        <v>1</v>
      </c>
      <c r="I4747" s="166">
        <f>+Exports!G4750</f>
        <v>10438.302699999989</v>
      </c>
      <c r="J4747" s="166">
        <f>+'ELAP_IPCO-APND'!D4750</f>
        <v>233.19345000000001</v>
      </c>
      <c r="K4747" s="166">
        <f>+(ExportsELAP[[#This Row],[Exports kWh - MPT]]/1000)*ExportsELAP[[#This Row],[EIM Price]]</f>
        <v>2434.1438187573126</v>
      </c>
      <c r="L4747" s="167" t="str">
        <f>+INDEX(ECR_Hours!$I$12:$I$15,MATCH(ExportsELAP[[#This Row],[Date Prevailing]],ECR_Hours!$H$12:$H$15,1))</f>
        <v>S</v>
      </c>
      <c r="M4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8" spans="1:13" x14ac:dyDescent="0.25">
      <c r="A4748" s="164">
        <f>+Exports!A4751</f>
        <v>44759</v>
      </c>
      <c r="B4748" s="165">
        <f t="shared" si="296"/>
        <v>2022</v>
      </c>
      <c r="C4748" s="165">
        <f t="shared" si="297"/>
        <v>7</v>
      </c>
      <c r="D4748" s="165">
        <f t="shared" si="298"/>
        <v>17</v>
      </c>
      <c r="E4748" s="165">
        <f>+Exports!B4751</f>
        <v>19</v>
      </c>
      <c r="F4748" s="165">
        <f>+WEEKDAY(ExportsELAP[[#This Row],[Date Prevailing]],1)</f>
        <v>1</v>
      </c>
      <c r="G4748" s="165">
        <f>+COUNTIFS(ECR_Hours!$K$6:$K$7,ExportsELAP[[#This Row],[Date Prevailing]])</f>
        <v>0</v>
      </c>
      <c r="H4748" s="165">
        <f t="shared" si="299"/>
        <v>1</v>
      </c>
      <c r="I4748" s="166">
        <f>+Exports!G4751</f>
        <v>4836.6288000000004</v>
      </c>
      <c r="J4748" s="166">
        <f>+'ELAP_IPCO-APND'!D4751</f>
        <v>133.68</v>
      </c>
      <c r="K4748" s="166">
        <f>+(ExportsELAP[[#This Row],[Exports kWh - MPT]]/1000)*ExportsELAP[[#This Row],[EIM Price]]</f>
        <v>646.56053798400012</v>
      </c>
      <c r="L4748" s="167" t="str">
        <f>+INDEX(ECR_Hours!$I$12:$I$15,MATCH(ExportsELAP[[#This Row],[Date Prevailing]],ECR_Hours!$H$12:$H$15,1))</f>
        <v>S</v>
      </c>
      <c r="M4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49" spans="1:13" x14ac:dyDescent="0.25">
      <c r="A4749" s="164">
        <f>+Exports!A4752</f>
        <v>44759</v>
      </c>
      <c r="B4749" s="165">
        <f t="shared" si="296"/>
        <v>2022</v>
      </c>
      <c r="C4749" s="165">
        <f t="shared" si="297"/>
        <v>7</v>
      </c>
      <c r="D4749" s="165">
        <f t="shared" si="298"/>
        <v>17</v>
      </c>
      <c r="E4749" s="165">
        <f>+Exports!B4752</f>
        <v>20</v>
      </c>
      <c r="F4749" s="165">
        <f>+WEEKDAY(ExportsELAP[[#This Row],[Date Prevailing]],1)</f>
        <v>1</v>
      </c>
      <c r="G4749" s="165">
        <f>+COUNTIFS(ECR_Hours!$K$6:$K$7,ExportsELAP[[#This Row],[Date Prevailing]])</f>
        <v>0</v>
      </c>
      <c r="H4749" s="165">
        <f t="shared" si="299"/>
        <v>1</v>
      </c>
      <c r="I4749" s="166">
        <f>+Exports!G4752</f>
        <v>2396.6034</v>
      </c>
      <c r="J4749" s="166">
        <f>+'ELAP_IPCO-APND'!D4752</f>
        <v>97.828869999999995</v>
      </c>
      <c r="K4749" s="166">
        <f>+(ExportsELAP[[#This Row],[Exports kWh - MPT]]/1000)*ExportsELAP[[#This Row],[EIM Price]]</f>
        <v>234.45700246015798</v>
      </c>
      <c r="L4749" s="167" t="str">
        <f>+INDEX(ECR_Hours!$I$12:$I$15,MATCH(ExportsELAP[[#This Row],[Date Prevailing]],ECR_Hours!$H$12:$H$15,1))</f>
        <v>S</v>
      </c>
      <c r="M4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0" spans="1:13" x14ac:dyDescent="0.25">
      <c r="A4750" s="164">
        <f>+Exports!A4753</f>
        <v>44759</v>
      </c>
      <c r="B4750" s="165">
        <f t="shared" si="296"/>
        <v>2022</v>
      </c>
      <c r="C4750" s="165">
        <f t="shared" si="297"/>
        <v>7</v>
      </c>
      <c r="D4750" s="165">
        <f t="shared" si="298"/>
        <v>17</v>
      </c>
      <c r="E4750" s="165">
        <f>+Exports!B4753</f>
        <v>21</v>
      </c>
      <c r="F4750" s="165">
        <f>+WEEKDAY(ExportsELAP[[#This Row],[Date Prevailing]],1)</f>
        <v>1</v>
      </c>
      <c r="G4750" s="165">
        <f>+COUNTIFS(ECR_Hours!$K$6:$K$7,ExportsELAP[[#This Row],[Date Prevailing]])</f>
        <v>0</v>
      </c>
      <c r="H4750" s="165">
        <f t="shared" si="299"/>
        <v>1</v>
      </c>
      <c r="I4750" s="166">
        <f>+Exports!G4753</f>
        <v>911.29070000000002</v>
      </c>
      <c r="J4750" s="166">
        <f>+'ELAP_IPCO-APND'!D4753</f>
        <v>44.824660000000002</v>
      </c>
      <c r="K4750" s="166">
        <f>+(ExportsELAP[[#This Row],[Exports kWh - MPT]]/1000)*ExportsELAP[[#This Row],[EIM Price]]</f>
        <v>40.848295788662</v>
      </c>
      <c r="L4750" s="167" t="str">
        <f>+INDEX(ECR_Hours!$I$12:$I$15,MATCH(ExportsELAP[[#This Row],[Date Prevailing]],ECR_Hours!$H$12:$H$15,1))</f>
        <v>S</v>
      </c>
      <c r="M4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1" spans="1:13" x14ac:dyDescent="0.25">
      <c r="A4751" s="164">
        <f>+Exports!A4754</f>
        <v>44759</v>
      </c>
      <c r="B4751" s="165">
        <f t="shared" si="296"/>
        <v>2022</v>
      </c>
      <c r="C4751" s="165">
        <f t="shared" si="297"/>
        <v>7</v>
      </c>
      <c r="D4751" s="165">
        <f t="shared" si="298"/>
        <v>17</v>
      </c>
      <c r="E4751" s="165">
        <f>+Exports!B4754</f>
        <v>22</v>
      </c>
      <c r="F4751" s="165">
        <f>+WEEKDAY(ExportsELAP[[#This Row],[Date Prevailing]],1)</f>
        <v>1</v>
      </c>
      <c r="G4751" s="165">
        <f>+COUNTIFS(ECR_Hours!$K$6:$K$7,ExportsELAP[[#This Row],[Date Prevailing]])</f>
        <v>0</v>
      </c>
      <c r="H4751" s="165">
        <f t="shared" si="299"/>
        <v>1</v>
      </c>
      <c r="I4751" s="166">
        <f>+Exports!G4754</f>
        <v>23.703099999999989</v>
      </c>
      <c r="J4751" s="166">
        <f>+'ELAP_IPCO-APND'!D4754</f>
        <v>88.123239999999996</v>
      </c>
      <c r="K4751" s="166">
        <f>+(ExportsELAP[[#This Row],[Exports kWh - MPT]]/1000)*ExportsELAP[[#This Row],[EIM Price]]</f>
        <v>2.0887939700439988</v>
      </c>
      <c r="L4751" s="167" t="str">
        <f>+INDEX(ECR_Hours!$I$12:$I$15,MATCH(ExportsELAP[[#This Row],[Date Prevailing]],ECR_Hours!$H$12:$H$15,1))</f>
        <v>S</v>
      </c>
      <c r="M4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2" spans="1:13" x14ac:dyDescent="0.25">
      <c r="A4752" s="164">
        <f>+Exports!A4755</f>
        <v>44759</v>
      </c>
      <c r="B4752" s="165">
        <f t="shared" si="296"/>
        <v>2022</v>
      </c>
      <c r="C4752" s="165">
        <f t="shared" si="297"/>
        <v>7</v>
      </c>
      <c r="D4752" s="165">
        <f t="shared" si="298"/>
        <v>17</v>
      </c>
      <c r="E4752" s="165">
        <f>+Exports!B4755</f>
        <v>23</v>
      </c>
      <c r="F4752" s="165">
        <f>+WEEKDAY(ExportsELAP[[#This Row],[Date Prevailing]],1)</f>
        <v>1</v>
      </c>
      <c r="G4752" s="165">
        <f>+COUNTIFS(ECR_Hours!$K$6:$K$7,ExportsELAP[[#This Row],[Date Prevailing]])</f>
        <v>0</v>
      </c>
      <c r="H4752" s="165">
        <f t="shared" si="299"/>
        <v>1</v>
      </c>
      <c r="I4752" s="166">
        <f>+Exports!G4755</f>
        <v>18.881999999999998</v>
      </c>
      <c r="J4752" s="166">
        <f>+'ELAP_IPCO-APND'!D4755</f>
        <v>30.45148</v>
      </c>
      <c r="K4752" s="166">
        <f>+(ExportsELAP[[#This Row],[Exports kWh - MPT]]/1000)*ExportsELAP[[#This Row],[EIM Price]]</f>
        <v>0.57498484535999994</v>
      </c>
      <c r="L4752" s="167" t="str">
        <f>+INDEX(ECR_Hours!$I$12:$I$15,MATCH(ExportsELAP[[#This Row],[Date Prevailing]],ECR_Hours!$H$12:$H$15,1))</f>
        <v>S</v>
      </c>
      <c r="M4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3" spans="1:13" x14ac:dyDescent="0.25">
      <c r="A4753" s="164">
        <f>+Exports!A4756</f>
        <v>44759</v>
      </c>
      <c r="B4753" s="165">
        <f t="shared" si="296"/>
        <v>2022</v>
      </c>
      <c r="C4753" s="165">
        <f t="shared" si="297"/>
        <v>7</v>
      </c>
      <c r="D4753" s="165">
        <f t="shared" si="298"/>
        <v>17</v>
      </c>
      <c r="E4753" s="165">
        <f>+Exports!B4756</f>
        <v>24</v>
      </c>
      <c r="F4753" s="165">
        <f>+WEEKDAY(ExportsELAP[[#This Row],[Date Prevailing]],1)</f>
        <v>1</v>
      </c>
      <c r="G4753" s="165">
        <f>+COUNTIFS(ECR_Hours!$K$6:$K$7,ExportsELAP[[#This Row],[Date Prevailing]])</f>
        <v>0</v>
      </c>
      <c r="H4753" s="165">
        <f t="shared" si="299"/>
        <v>1</v>
      </c>
      <c r="I4753" s="166">
        <f>+Exports!G4756</f>
        <v>21.323499999999999</v>
      </c>
      <c r="J4753" s="166">
        <f>+'ELAP_IPCO-APND'!D4756</f>
        <v>31.764559999999999</v>
      </c>
      <c r="K4753" s="166">
        <f>+(ExportsELAP[[#This Row],[Exports kWh - MPT]]/1000)*ExportsELAP[[#This Row],[EIM Price]]</f>
        <v>0.67733159515999997</v>
      </c>
      <c r="L4753" s="167" t="str">
        <f>+INDEX(ECR_Hours!$I$12:$I$15,MATCH(ExportsELAP[[#This Row],[Date Prevailing]],ECR_Hours!$H$12:$H$15,1))</f>
        <v>S</v>
      </c>
      <c r="M4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4" spans="1:13" x14ac:dyDescent="0.25">
      <c r="A4754" s="164">
        <f>+Exports!A4757</f>
        <v>44760</v>
      </c>
      <c r="B4754" s="165">
        <f t="shared" si="296"/>
        <v>2022</v>
      </c>
      <c r="C4754" s="165">
        <f t="shared" si="297"/>
        <v>7</v>
      </c>
      <c r="D4754" s="165">
        <f t="shared" si="298"/>
        <v>18</v>
      </c>
      <c r="E4754" s="165">
        <f>+Exports!B4757</f>
        <v>1</v>
      </c>
      <c r="F4754" s="165">
        <f>+WEEKDAY(ExportsELAP[[#This Row],[Date Prevailing]],1)</f>
        <v>2</v>
      </c>
      <c r="G4754" s="165">
        <f>+COUNTIFS(ECR_Hours!$K$6:$K$7,ExportsELAP[[#This Row],[Date Prevailing]])</f>
        <v>0</v>
      </c>
      <c r="H4754" s="165">
        <f t="shared" si="299"/>
        <v>2</v>
      </c>
      <c r="I4754" s="166">
        <f>+Exports!G4757</f>
        <v>21.3249</v>
      </c>
      <c r="J4754" s="166">
        <f>+'ELAP_IPCO-APND'!D4757</f>
        <v>54.419539999999998</v>
      </c>
      <c r="K4754" s="166">
        <f>+(ExportsELAP[[#This Row],[Exports kWh - MPT]]/1000)*ExportsELAP[[#This Row],[EIM Price]]</f>
        <v>1.1604912485459999</v>
      </c>
      <c r="L4754" s="167" t="str">
        <f>+INDEX(ECR_Hours!$I$12:$I$15,MATCH(ExportsELAP[[#This Row],[Date Prevailing]],ECR_Hours!$H$12:$H$15,1))</f>
        <v>S</v>
      </c>
      <c r="M4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5" spans="1:13" x14ac:dyDescent="0.25">
      <c r="A4755" s="164">
        <f>+Exports!A4758</f>
        <v>44760</v>
      </c>
      <c r="B4755" s="165">
        <f t="shared" si="296"/>
        <v>2022</v>
      </c>
      <c r="C4755" s="165">
        <f t="shared" si="297"/>
        <v>7</v>
      </c>
      <c r="D4755" s="165">
        <f t="shared" si="298"/>
        <v>18</v>
      </c>
      <c r="E4755" s="165">
        <f>+Exports!B4758</f>
        <v>2</v>
      </c>
      <c r="F4755" s="165">
        <f>+WEEKDAY(ExportsELAP[[#This Row],[Date Prevailing]],1)</f>
        <v>2</v>
      </c>
      <c r="G4755" s="165">
        <f>+COUNTIFS(ECR_Hours!$K$6:$K$7,ExportsELAP[[#This Row],[Date Prevailing]])</f>
        <v>0</v>
      </c>
      <c r="H4755" s="165">
        <f t="shared" si="299"/>
        <v>2</v>
      </c>
      <c r="I4755" s="166">
        <f>+Exports!G4758</f>
        <v>21.717100000000002</v>
      </c>
      <c r="J4755" s="166">
        <f>+'ELAP_IPCO-APND'!D4758</f>
        <v>31.14181</v>
      </c>
      <c r="K4755" s="166">
        <f>+(ExportsELAP[[#This Row],[Exports kWh - MPT]]/1000)*ExportsELAP[[#This Row],[EIM Price]]</f>
        <v>0.6763098019510001</v>
      </c>
      <c r="L4755" s="167" t="str">
        <f>+INDEX(ECR_Hours!$I$12:$I$15,MATCH(ExportsELAP[[#This Row],[Date Prevailing]],ECR_Hours!$H$12:$H$15,1))</f>
        <v>S</v>
      </c>
      <c r="M4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6" spans="1:13" x14ac:dyDescent="0.25">
      <c r="A4756" s="164">
        <f>+Exports!A4759</f>
        <v>44760</v>
      </c>
      <c r="B4756" s="165">
        <f t="shared" si="296"/>
        <v>2022</v>
      </c>
      <c r="C4756" s="165">
        <f t="shared" si="297"/>
        <v>7</v>
      </c>
      <c r="D4756" s="165">
        <f t="shared" si="298"/>
        <v>18</v>
      </c>
      <c r="E4756" s="165">
        <f>+Exports!B4759</f>
        <v>3</v>
      </c>
      <c r="F4756" s="165">
        <f>+WEEKDAY(ExportsELAP[[#This Row],[Date Prevailing]],1)</f>
        <v>2</v>
      </c>
      <c r="G4756" s="165">
        <f>+COUNTIFS(ECR_Hours!$K$6:$K$7,ExportsELAP[[#This Row],[Date Prevailing]])</f>
        <v>0</v>
      </c>
      <c r="H4756" s="165">
        <f t="shared" si="299"/>
        <v>2</v>
      </c>
      <c r="I4756" s="166">
        <f>+Exports!G4759</f>
        <v>22.069900000000001</v>
      </c>
      <c r="J4756" s="166">
        <f>+'ELAP_IPCO-APND'!D4759</f>
        <v>28.058309999999999</v>
      </c>
      <c r="K4756" s="166">
        <f>+(ExportsELAP[[#This Row],[Exports kWh - MPT]]/1000)*ExportsELAP[[#This Row],[EIM Price]]</f>
        <v>0.61924409586899998</v>
      </c>
      <c r="L4756" s="167" t="str">
        <f>+INDEX(ECR_Hours!$I$12:$I$15,MATCH(ExportsELAP[[#This Row],[Date Prevailing]],ECR_Hours!$H$12:$H$15,1))</f>
        <v>S</v>
      </c>
      <c r="M4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7" spans="1:13" x14ac:dyDescent="0.25">
      <c r="A4757" s="164">
        <f>+Exports!A4760</f>
        <v>44760</v>
      </c>
      <c r="B4757" s="165">
        <f t="shared" si="296"/>
        <v>2022</v>
      </c>
      <c r="C4757" s="165">
        <f t="shared" si="297"/>
        <v>7</v>
      </c>
      <c r="D4757" s="165">
        <f t="shared" si="298"/>
        <v>18</v>
      </c>
      <c r="E4757" s="165">
        <f>+Exports!B4760</f>
        <v>4</v>
      </c>
      <c r="F4757" s="165">
        <f>+WEEKDAY(ExportsELAP[[#This Row],[Date Prevailing]],1)</f>
        <v>2</v>
      </c>
      <c r="G4757" s="165">
        <f>+COUNTIFS(ECR_Hours!$K$6:$K$7,ExportsELAP[[#This Row],[Date Prevailing]])</f>
        <v>0</v>
      </c>
      <c r="H4757" s="165">
        <f t="shared" si="299"/>
        <v>2</v>
      </c>
      <c r="I4757" s="166">
        <f>+Exports!G4760</f>
        <v>23.072699999999998</v>
      </c>
      <c r="J4757" s="166">
        <f>+'ELAP_IPCO-APND'!D4760</f>
        <v>19.042490000000001</v>
      </c>
      <c r="K4757" s="166">
        <f>+(ExportsELAP[[#This Row],[Exports kWh - MPT]]/1000)*ExportsELAP[[#This Row],[EIM Price]]</f>
        <v>0.43936165902300001</v>
      </c>
      <c r="L4757" s="167" t="str">
        <f>+INDEX(ECR_Hours!$I$12:$I$15,MATCH(ExportsELAP[[#This Row],[Date Prevailing]],ECR_Hours!$H$12:$H$15,1))</f>
        <v>S</v>
      </c>
      <c r="M4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8" spans="1:13" x14ac:dyDescent="0.25">
      <c r="A4758" s="164">
        <f>+Exports!A4761</f>
        <v>44760</v>
      </c>
      <c r="B4758" s="165">
        <f t="shared" si="296"/>
        <v>2022</v>
      </c>
      <c r="C4758" s="165">
        <f t="shared" si="297"/>
        <v>7</v>
      </c>
      <c r="D4758" s="165">
        <f t="shared" si="298"/>
        <v>18</v>
      </c>
      <c r="E4758" s="165">
        <f>+Exports!B4761</f>
        <v>5</v>
      </c>
      <c r="F4758" s="165">
        <f>+WEEKDAY(ExportsELAP[[#This Row],[Date Prevailing]],1)</f>
        <v>2</v>
      </c>
      <c r="G4758" s="165">
        <f>+COUNTIFS(ECR_Hours!$K$6:$K$7,ExportsELAP[[#This Row],[Date Prevailing]])</f>
        <v>0</v>
      </c>
      <c r="H4758" s="165">
        <f t="shared" si="299"/>
        <v>2</v>
      </c>
      <c r="I4758" s="166">
        <f>+Exports!G4761</f>
        <v>22.765699999999999</v>
      </c>
      <c r="J4758" s="166">
        <f>+'ELAP_IPCO-APND'!D4761</f>
        <v>18.251999999999999</v>
      </c>
      <c r="K4758" s="166">
        <f>+(ExportsELAP[[#This Row],[Exports kWh - MPT]]/1000)*ExportsELAP[[#This Row],[EIM Price]]</f>
        <v>0.41551955639999999</v>
      </c>
      <c r="L4758" s="167" t="str">
        <f>+INDEX(ECR_Hours!$I$12:$I$15,MATCH(ExportsELAP[[#This Row],[Date Prevailing]],ECR_Hours!$H$12:$H$15,1))</f>
        <v>S</v>
      </c>
      <c r="M4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59" spans="1:13" x14ac:dyDescent="0.25">
      <c r="A4759" s="164">
        <f>+Exports!A4762</f>
        <v>44760</v>
      </c>
      <c r="B4759" s="165">
        <f t="shared" si="296"/>
        <v>2022</v>
      </c>
      <c r="C4759" s="165">
        <f t="shared" si="297"/>
        <v>7</v>
      </c>
      <c r="D4759" s="165">
        <f t="shared" si="298"/>
        <v>18</v>
      </c>
      <c r="E4759" s="165">
        <f>+Exports!B4762</f>
        <v>6</v>
      </c>
      <c r="F4759" s="165">
        <f>+WEEKDAY(ExportsELAP[[#This Row],[Date Prevailing]],1)</f>
        <v>2</v>
      </c>
      <c r="G4759" s="165">
        <f>+COUNTIFS(ECR_Hours!$K$6:$K$7,ExportsELAP[[#This Row],[Date Prevailing]])</f>
        <v>0</v>
      </c>
      <c r="H4759" s="165">
        <f t="shared" si="299"/>
        <v>2</v>
      </c>
      <c r="I4759" s="166">
        <f>+Exports!G4762</f>
        <v>23.493999999999989</v>
      </c>
      <c r="J4759" s="166">
        <f>+'ELAP_IPCO-APND'!D4762</f>
        <v>17.22486</v>
      </c>
      <c r="K4759" s="166">
        <f>+(ExportsELAP[[#This Row],[Exports kWh - MPT]]/1000)*ExportsELAP[[#This Row],[EIM Price]]</f>
        <v>0.40468086083999982</v>
      </c>
      <c r="L4759" s="167" t="str">
        <f>+INDEX(ECR_Hours!$I$12:$I$15,MATCH(ExportsELAP[[#This Row],[Date Prevailing]],ECR_Hours!$H$12:$H$15,1))</f>
        <v>S</v>
      </c>
      <c r="M4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0" spans="1:13" x14ac:dyDescent="0.25">
      <c r="A4760" s="164">
        <f>+Exports!A4763</f>
        <v>44760</v>
      </c>
      <c r="B4760" s="165">
        <f t="shared" si="296"/>
        <v>2022</v>
      </c>
      <c r="C4760" s="165">
        <f t="shared" si="297"/>
        <v>7</v>
      </c>
      <c r="D4760" s="165">
        <f t="shared" si="298"/>
        <v>18</v>
      </c>
      <c r="E4760" s="165">
        <f>+Exports!B4763</f>
        <v>7</v>
      </c>
      <c r="F4760" s="165">
        <f>+WEEKDAY(ExportsELAP[[#This Row],[Date Prevailing]],1)</f>
        <v>2</v>
      </c>
      <c r="G4760" s="165">
        <f>+COUNTIFS(ECR_Hours!$K$6:$K$7,ExportsELAP[[#This Row],[Date Prevailing]])</f>
        <v>0</v>
      </c>
      <c r="H4760" s="165">
        <f t="shared" si="299"/>
        <v>2</v>
      </c>
      <c r="I4760" s="166">
        <f>+Exports!G4763</f>
        <v>160.57909999999998</v>
      </c>
      <c r="J4760" s="166">
        <f>+'ELAP_IPCO-APND'!D4763</f>
        <v>22.07639</v>
      </c>
      <c r="K4760" s="166">
        <f>+(ExportsELAP[[#This Row],[Exports kWh - MPT]]/1000)*ExportsELAP[[#This Row],[EIM Price]]</f>
        <v>3.5450068374489994</v>
      </c>
      <c r="L4760" s="167" t="str">
        <f>+INDEX(ECR_Hours!$I$12:$I$15,MATCH(ExportsELAP[[#This Row],[Date Prevailing]],ECR_Hours!$H$12:$H$15,1))</f>
        <v>S</v>
      </c>
      <c r="M4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1" spans="1:13" x14ac:dyDescent="0.25">
      <c r="A4761" s="164">
        <f>+Exports!A4764</f>
        <v>44760</v>
      </c>
      <c r="B4761" s="165">
        <f t="shared" si="296"/>
        <v>2022</v>
      </c>
      <c r="C4761" s="165">
        <f t="shared" si="297"/>
        <v>7</v>
      </c>
      <c r="D4761" s="165">
        <f t="shared" si="298"/>
        <v>18</v>
      </c>
      <c r="E4761" s="165">
        <f>+Exports!B4764</f>
        <v>8</v>
      </c>
      <c r="F4761" s="165">
        <f>+WEEKDAY(ExportsELAP[[#This Row],[Date Prevailing]],1)</f>
        <v>2</v>
      </c>
      <c r="G4761" s="165">
        <f>+COUNTIFS(ECR_Hours!$K$6:$K$7,ExportsELAP[[#This Row],[Date Prevailing]])</f>
        <v>0</v>
      </c>
      <c r="H4761" s="165">
        <f t="shared" si="299"/>
        <v>2</v>
      </c>
      <c r="I4761" s="166">
        <f>+Exports!G4764</f>
        <v>1650.1358</v>
      </c>
      <c r="J4761" s="166">
        <f>+'ELAP_IPCO-APND'!D4764</f>
        <v>40.206940000000003</v>
      </c>
      <c r="K4761" s="166">
        <f>+(ExportsELAP[[#This Row],[Exports kWh - MPT]]/1000)*ExportsELAP[[#This Row],[EIM Price]]</f>
        <v>66.346911102451998</v>
      </c>
      <c r="L4761" s="167" t="str">
        <f>+INDEX(ECR_Hours!$I$12:$I$15,MATCH(ExportsELAP[[#This Row],[Date Prevailing]],ECR_Hours!$H$12:$H$15,1))</f>
        <v>S</v>
      </c>
      <c r="M4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2" spans="1:13" x14ac:dyDescent="0.25">
      <c r="A4762" s="164">
        <f>+Exports!A4765</f>
        <v>44760</v>
      </c>
      <c r="B4762" s="165">
        <f t="shared" si="296"/>
        <v>2022</v>
      </c>
      <c r="C4762" s="165">
        <f t="shared" si="297"/>
        <v>7</v>
      </c>
      <c r="D4762" s="165">
        <f t="shared" si="298"/>
        <v>18</v>
      </c>
      <c r="E4762" s="165">
        <f>+Exports!B4765</f>
        <v>9</v>
      </c>
      <c r="F4762" s="165">
        <f>+WEEKDAY(ExportsELAP[[#This Row],[Date Prevailing]],1)</f>
        <v>2</v>
      </c>
      <c r="G4762" s="165">
        <f>+COUNTIFS(ECR_Hours!$K$6:$K$7,ExportsELAP[[#This Row],[Date Prevailing]])</f>
        <v>0</v>
      </c>
      <c r="H4762" s="165">
        <f t="shared" si="299"/>
        <v>2</v>
      </c>
      <c r="I4762" s="166">
        <f>+Exports!G4765</f>
        <v>6125.0475999999999</v>
      </c>
      <c r="J4762" s="166">
        <f>+'ELAP_IPCO-APND'!D4765</f>
        <v>39.810920000000003</v>
      </c>
      <c r="K4762" s="166">
        <f>+(ExportsELAP[[#This Row],[Exports kWh - MPT]]/1000)*ExportsELAP[[#This Row],[EIM Price]]</f>
        <v>243.84377999979202</v>
      </c>
      <c r="L4762" s="167" t="str">
        <f>+INDEX(ECR_Hours!$I$12:$I$15,MATCH(ExportsELAP[[#This Row],[Date Prevailing]],ECR_Hours!$H$12:$H$15,1))</f>
        <v>S</v>
      </c>
      <c r="M4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3" spans="1:13" x14ac:dyDescent="0.25">
      <c r="A4763" s="164">
        <f>+Exports!A4766</f>
        <v>44760</v>
      </c>
      <c r="B4763" s="165">
        <f t="shared" si="296"/>
        <v>2022</v>
      </c>
      <c r="C4763" s="165">
        <f t="shared" si="297"/>
        <v>7</v>
      </c>
      <c r="D4763" s="165">
        <f t="shared" si="298"/>
        <v>18</v>
      </c>
      <c r="E4763" s="165">
        <f>+Exports!B4766</f>
        <v>10</v>
      </c>
      <c r="F4763" s="165">
        <f>+WEEKDAY(ExportsELAP[[#This Row],[Date Prevailing]],1)</f>
        <v>2</v>
      </c>
      <c r="G4763" s="165">
        <f>+COUNTIFS(ECR_Hours!$K$6:$K$7,ExportsELAP[[#This Row],[Date Prevailing]])</f>
        <v>0</v>
      </c>
      <c r="H4763" s="165">
        <f t="shared" si="299"/>
        <v>2</v>
      </c>
      <c r="I4763" s="166">
        <f>+Exports!G4766</f>
        <v>15674.2145</v>
      </c>
      <c r="J4763" s="166">
        <f>+'ELAP_IPCO-APND'!D4766</f>
        <v>40.795000000000002</v>
      </c>
      <c r="K4763" s="166">
        <f>+(ExportsELAP[[#This Row],[Exports kWh - MPT]]/1000)*ExportsELAP[[#This Row],[EIM Price]]</f>
        <v>639.42958052749998</v>
      </c>
      <c r="L4763" s="167" t="str">
        <f>+INDEX(ECR_Hours!$I$12:$I$15,MATCH(ExportsELAP[[#This Row],[Date Prevailing]],ECR_Hours!$H$12:$H$15,1))</f>
        <v>S</v>
      </c>
      <c r="M4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4" spans="1:13" x14ac:dyDescent="0.25">
      <c r="A4764" s="164">
        <f>+Exports!A4767</f>
        <v>44760</v>
      </c>
      <c r="B4764" s="165">
        <f t="shared" si="296"/>
        <v>2022</v>
      </c>
      <c r="C4764" s="165">
        <f t="shared" si="297"/>
        <v>7</v>
      </c>
      <c r="D4764" s="165">
        <f t="shared" si="298"/>
        <v>18</v>
      </c>
      <c r="E4764" s="165">
        <f>+Exports!B4767</f>
        <v>11</v>
      </c>
      <c r="F4764" s="165">
        <f>+WEEKDAY(ExportsELAP[[#This Row],[Date Prevailing]],1)</f>
        <v>2</v>
      </c>
      <c r="G4764" s="165">
        <f>+COUNTIFS(ECR_Hours!$K$6:$K$7,ExportsELAP[[#This Row],[Date Prevailing]])</f>
        <v>0</v>
      </c>
      <c r="H4764" s="165">
        <f t="shared" si="299"/>
        <v>2</v>
      </c>
      <c r="I4764" s="166">
        <f>+Exports!G4767</f>
        <v>27648.715299999989</v>
      </c>
      <c r="J4764" s="166">
        <f>+'ELAP_IPCO-APND'!D4767</f>
        <v>63.551290000000002</v>
      </c>
      <c r="K4764" s="166">
        <f>+(ExportsELAP[[#This Row],[Exports kWh - MPT]]/1000)*ExportsELAP[[#This Row],[EIM Price]]</f>
        <v>1757.1115241577363</v>
      </c>
      <c r="L4764" s="167" t="str">
        <f>+INDEX(ECR_Hours!$I$12:$I$15,MATCH(ExportsELAP[[#This Row],[Date Prevailing]],ECR_Hours!$H$12:$H$15,1))</f>
        <v>S</v>
      </c>
      <c r="M4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5" spans="1:13" x14ac:dyDescent="0.25">
      <c r="A4765" s="164">
        <f>+Exports!A4768</f>
        <v>44760</v>
      </c>
      <c r="B4765" s="165">
        <f t="shared" si="296"/>
        <v>2022</v>
      </c>
      <c r="C4765" s="165">
        <f t="shared" si="297"/>
        <v>7</v>
      </c>
      <c r="D4765" s="165">
        <f t="shared" si="298"/>
        <v>18</v>
      </c>
      <c r="E4765" s="165">
        <f>+Exports!B4768</f>
        <v>12</v>
      </c>
      <c r="F4765" s="165">
        <f>+WEEKDAY(ExportsELAP[[#This Row],[Date Prevailing]],1)</f>
        <v>2</v>
      </c>
      <c r="G4765" s="165">
        <f>+COUNTIFS(ECR_Hours!$K$6:$K$7,ExportsELAP[[#This Row],[Date Prevailing]])</f>
        <v>0</v>
      </c>
      <c r="H4765" s="165">
        <f t="shared" si="299"/>
        <v>2</v>
      </c>
      <c r="I4765" s="166">
        <f>+Exports!G4768</f>
        <v>36654.213399999993</v>
      </c>
      <c r="J4765" s="166">
        <f>+'ELAP_IPCO-APND'!D4768</f>
        <v>64.367779999999996</v>
      </c>
      <c r="K4765" s="166">
        <f>+(ExportsELAP[[#This Row],[Exports kWh - MPT]]/1000)*ExportsELAP[[#This Row],[EIM Price]]</f>
        <v>2359.3503442042515</v>
      </c>
      <c r="L4765" s="167" t="str">
        <f>+INDEX(ECR_Hours!$I$12:$I$15,MATCH(ExportsELAP[[#This Row],[Date Prevailing]],ECR_Hours!$H$12:$H$15,1))</f>
        <v>S</v>
      </c>
      <c r="M4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6" spans="1:13" x14ac:dyDescent="0.25">
      <c r="A4766" s="164">
        <f>+Exports!A4769</f>
        <v>44760</v>
      </c>
      <c r="B4766" s="165">
        <f t="shared" si="296"/>
        <v>2022</v>
      </c>
      <c r="C4766" s="165">
        <f t="shared" si="297"/>
        <v>7</v>
      </c>
      <c r="D4766" s="165">
        <f t="shared" si="298"/>
        <v>18</v>
      </c>
      <c r="E4766" s="165">
        <f>+Exports!B4769</f>
        <v>13</v>
      </c>
      <c r="F4766" s="165">
        <f>+WEEKDAY(ExportsELAP[[#This Row],[Date Prevailing]],1)</f>
        <v>2</v>
      </c>
      <c r="G4766" s="165">
        <f>+COUNTIFS(ECR_Hours!$K$6:$K$7,ExportsELAP[[#This Row],[Date Prevailing]])</f>
        <v>0</v>
      </c>
      <c r="H4766" s="165">
        <f t="shared" si="299"/>
        <v>2</v>
      </c>
      <c r="I4766" s="166">
        <f>+Exports!G4769</f>
        <v>42227.626799999998</v>
      </c>
      <c r="J4766" s="166">
        <f>+'ELAP_IPCO-APND'!D4769</f>
        <v>52.170200000000001</v>
      </c>
      <c r="K4766" s="166">
        <f>+(ExportsELAP[[#This Row],[Exports kWh - MPT]]/1000)*ExportsELAP[[#This Row],[EIM Price]]</f>
        <v>2203.02373568136</v>
      </c>
      <c r="L4766" s="167" t="str">
        <f>+INDEX(ECR_Hours!$I$12:$I$15,MATCH(ExportsELAP[[#This Row],[Date Prevailing]],ECR_Hours!$H$12:$H$15,1))</f>
        <v>S</v>
      </c>
      <c r="M4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7" spans="1:13" x14ac:dyDescent="0.25">
      <c r="A4767" s="164">
        <f>+Exports!A4770</f>
        <v>44760</v>
      </c>
      <c r="B4767" s="165">
        <f t="shared" si="296"/>
        <v>2022</v>
      </c>
      <c r="C4767" s="165">
        <f t="shared" si="297"/>
        <v>7</v>
      </c>
      <c r="D4767" s="165">
        <f t="shared" si="298"/>
        <v>18</v>
      </c>
      <c r="E4767" s="165">
        <f>+Exports!B4770</f>
        <v>14</v>
      </c>
      <c r="F4767" s="165">
        <f>+WEEKDAY(ExportsELAP[[#This Row],[Date Prevailing]],1)</f>
        <v>2</v>
      </c>
      <c r="G4767" s="165">
        <f>+COUNTIFS(ECR_Hours!$K$6:$K$7,ExportsELAP[[#This Row],[Date Prevailing]])</f>
        <v>0</v>
      </c>
      <c r="H4767" s="165">
        <f t="shared" si="299"/>
        <v>2</v>
      </c>
      <c r="I4767" s="166">
        <f>+Exports!G4770</f>
        <v>43442.323599999996</v>
      </c>
      <c r="J4767" s="166">
        <f>+'ELAP_IPCO-APND'!D4770</f>
        <v>61.533389999999997</v>
      </c>
      <c r="K4767" s="166">
        <f>+(ExportsELAP[[#This Row],[Exports kWh - MPT]]/1000)*ExportsELAP[[#This Row],[EIM Price]]</f>
        <v>2673.1534405850034</v>
      </c>
      <c r="L4767" s="167" t="str">
        <f>+INDEX(ECR_Hours!$I$12:$I$15,MATCH(ExportsELAP[[#This Row],[Date Prevailing]],ECR_Hours!$H$12:$H$15,1))</f>
        <v>S</v>
      </c>
      <c r="M4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8" spans="1:13" x14ac:dyDescent="0.25">
      <c r="A4768" s="164">
        <f>+Exports!A4771</f>
        <v>44760</v>
      </c>
      <c r="B4768" s="165">
        <f t="shared" si="296"/>
        <v>2022</v>
      </c>
      <c r="C4768" s="165">
        <f t="shared" si="297"/>
        <v>7</v>
      </c>
      <c r="D4768" s="165">
        <f t="shared" si="298"/>
        <v>18</v>
      </c>
      <c r="E4768" s="165">
        <f>+Exports!B4771</f>
        <v>15</v>
      </c>
      <c r="F4768" s="165">
        <f>+WEEKDAY(ExportsELAP[[#This Row],[Date Prevailing]],1)</f>
        <v>2</v>
      </c>
      <c r="G4768" s="165">
        <f>+COUNTIFS(ECR_Hours!$K$6:$K$7,ExportsELAP[[#This Row],[Date Prevailing]])</f>
        <v>0</v>
      </c>
      <c r="H4768" s="165">
        <f t="shared" si="299"/>
        <v>2</v>
      </c>
      <c r="I4768" s="166">
        <f>+Exports!G4771</f>
        <v>41185.364399999999</v>
      </c>
      <c r="J4768" s="166">
        <f>+'ELAP_IPCO-APND'!D4771</f>
        <v>64.439340000000001</v>
      </c>
      <c r="K4768" s="166">
        <f>+(ExportsELAP[[#This Row],[Exports kWh - MPT]]/1000)*ExportsELAP[[#This Row],[EIM Price]]</f>
        <v>2653.9576995954958</v>
      </c>
      <c r="L4768" s="167" t="str">
        <f>+INDEX(ECR_Hours!$I$12:$I$15,MATCH(ExportsELAP[[#This Row],[Date Prevailing]],ECR_Hours!$H$12:$H$15,1))</f>
        <v>S</v>
      </c>
      <c r="M4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69" spans="1:13" x14ac:dyDescent="0.25">
      <c r="A4769" s="164">
        <f>+Exports!A4772</f>
        <v>44760</v>
      </c>
      <c r="B4769" s="165">
        <f t="shared" si="296"/>
        <v>2022</v>
      </c>
      <c r="C4769" s="165">
        <f t="shared" si="297"/>
        <v>7</v>
      </c>
      <c r="D4769" s="165">
        <f t="shared" si="298"/>
        <v>18</v>
      </c>
      <c r="E4769" s="165">
        <f>+Exports!B4772</f>
        <v>16</v>
      </c>
      <c r="F4769" s="165">
        <f>+WEEKDAY(ExportsELAP[[#This Row],[Date Prevailing]],1)</f>
        <v>2</v>
      </c>
      <c r="G4769" s="165">
        <f>+COUNTIFS(ECR_Hours!$K$6:$K$7,ExportsELAP[[#This Row],[Date Prevailing]])</f>
        <v>0</v>
      </c>
      <c r="H4769" s="165">
        <f t="shared" si="299"/>
        <v>2</v>
      </c>
      <c r="I4769" s="166">
        <f>+Exports!G4772</f>
        <v>36602.027999999998</v>
      </c>
      <c r="J4769" s="166">
        <f>+'ELAP_IPCO-APND'!D4772</f>
        <v>83.654219999999995</v>
      </c>
      <c r="K4769" s="166">
        <f>+(ExportsELAP[[#This Row],[Exports kWh - MPT]]/1000)*ExportsELAP[[#This Row],[EIM Price]]</f>
        <v>3061.9141027581595</v>
      </c>
      <c r="L4769" s="167" t="str">
        <f>+INDEX(ECR_Hours!$I$12:$I$15,MATCH(ExportsELAP[[#This Row],[Date Prevailing]],ECR_Hours!$H$12:$H$15,1))</f>
        <v>S</v>
      </c>
      <c r="M4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0" spans="1:13" x14ac:dyDescent="0.25">
      <c r="A4770" s="164">
        <f>+Exports!A4773</f>
        <v>44760</v>
      </c>
      <c r="B4770" s="165">
        <f t="shared" si="296"/>
        <v>2022</v>
      </c>
      <c r="C4770" s="165">
        <f t="shared" si="297"/>
        <v>7</v>
      </c>
      <c r="D4770" s="165">
        <f t="shared" si="298"/>
        <v>18</v>
      </c>
      <c r="E4770" s="165">
        <f>+Exports!B4773</f>
        <v>17</v>
      </c>
      <c r="F4770" s="165">
        <f>+WEEKDAY(ExportsELAP[[#This Row],[Date Prevailing]],1)</f>
        <v>2</v>
      </c>
      <c r="G4770" s="165">
        <f>+COUNTIFS(ECR_Hours!$K$6:$K$7,ExportsELAP[[#This Row],[Date Prevailing]])</f>
        <v>0</v>
      </c>
      <c r="H4770" s="165">
        <f t="shared" si="299"/>
        <v>2</v>
      </c>
      <c r="I4770" s="166">
        <f>+Exports!G4773</f>
        <v>29282.431400000001</v>
      </c>
      <c r="J4770" s="166">
        <f>+'ELAP_IPCO-APND'!D4773</f>
        <v>94.883110000000002</v>
      </c>
      <c r="K4770" s="166">
        <f>+(ExportsELAP[[#This Row],[Exports kWh - MPT]]/1000)*ExportsELAP[[#This Row],[EIM Price]]</f>
        <v>2778.4081595936541</v>
      </c>
      <c r="L4770" s="167" t="str">
        <f>+INDEX(ECR_Hours!$I$12:$I$15,MATCH(ExportsELAP[[#This Row],[Date Prevailing]],ECR_Hours!$H$12:$H$15,1))</f>
        <v>S</v>
      </c>
      <c r="M4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1" spans="1:13" x14ac:dyDescent="0.25">
      <c r="A4771" s="164">
        <f>+Exports!A4774</f>
        <v>44760</v>
      </c>
      <c r="B4771" s="165">
        <f t="shared" si="296"/>
        <v>2022</v>
      </c>
      <c r="C4771" s="165">
        <f t="shared" si="297"/>
        <v>7</v>
      </c>
      <c r="D4771" s="165">
        <f t="shared" si="298"/>
        <v>18</v>
      </c>
      <c r="E4771" s="165">
        <f>+Exports!B4774</f>
        <v>18</v>
      </c>
      <c r="F4771" s="165">
        <f>+WEEKDAY(ExportsELAP[[#This Row],[Date Prevailing]],1)</f>
        <v>2</v>
      </c>
      <c r="G4771" s="165">
        <f>+COUNTIFS(ECR_Hours!$K$6:$K$7,ExportsELAP[[#This Row],[Date Prevailing]])</f>
        <v>0</v>
      </c>
      <c r="H4771" s="165">
        <f t="shared" si="299"/>
        <v>2</v>
      </c>
      <c r="I4771" s="166">
        <f>+Exports!G4774</f>
        <v>20192.360999999997</v>
      </c>
      <c r="J4771" s="166">
        <f>+'ELAP_IPCO-APND'!D4774</f>
        <v>102.70483</v>
      </c>
      <c r="K4771" s="166">
        <f>+(ExportsELAP[[#This Row],[Exports kWh - MPT]]/1000)*ExportsELAP[[#This Row],[EIM Price]]</f>
        <v>2073.8530038036297</v>
      </c>
      <c r="L4771" s="167" t="str">
        <f>+INDEX(ECR_Hours!$I$12:$I$15,MATCH(ExportsELAP[[#This Row],[Date Prevailing]],ECR_Hours!$H$12:$H$15,1))</f>
        <v>S</v>
      </c>
      <c r="M4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2" spans="1:13" x14ac:dyDescent="0.25">
      <c r="A4772" s="164">
        <f>+Exports!A4775</f>
        <v>44760</v>
      </c>
      <c r="B4772" s="165">
        <f t="shared" si="296"/>
        <v>2022</v>
      </c>
      <c r="C4772" s="165">
        <f t="shared" si="297"/>
        <v>7</v>
      </c>
      <c r="D4772" s="165">
        <f t="shared" si="298"/>
        <v>18</v>
      </c>
      <c r="E4772" s="165">
        <f>+Exports!B4775</f>
        <v>19</v>
      </c>
      <c r="F4772" s="165">
        <f>+WEEKDAY(ExportsELAP[[#This Row],[Date Prevailing]],1)</f>
        <v>2</v>
      </c>
      <c r="G4772" s="165">
        <f>+COUNTIFS(ECR_Hours!$K$6:$K$7,ExportsELAP[[#This Row],[Date Prevailing]])</f>
        <v>0</v>
      </c>
      <c r="H4772" s="165">
        <f t="shared" si="299"/>
        <v>2</v>
      </c>
      <c r="I4772" s="166">
        <f>+Exports!G4775</f>
        <v>11543.0491</v>
      </c>
      <c r="J4772" s="166">
        <f>+'ELAP_IPCO-APND'!D4775</f>
        <v>176.33268000000001</v>
      </c>
      <c r="K4772" s="166">
        <f>+(ExportsELAP[[#This Row],[Exports kWh - MPT]]/1000)*ExportsELAP[[#This Row],[EIM Price]]</f>
        <v>2035.4167831745883</v>
      </c>
      <c r="L4772" s="167" t="str">
        <f>+INDEX(ECR_Hours!$I$12:$I$15,MATCH(ExportsELAP[[#This Row],[Date Prevailing]],ECR_Hours!$H$12:$H$15,1))</f>
        <v>S</v>
      </c>
      <c r="M4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3" spans="1:13" x14ac:dyDescent="0.25">
      <c r="A4773" s="164">
        <f>+Exports!A4776</f>
        <v>44760</v>
      </c>
      <c r="B4773" s="165">
        <f t="shared" si="296"/>
        <v>2022</v>
      </c>
      <c r="C4773" s="165">
        <f t="shared" si="297"/>
        <v>7</v>
      </c>
      <c r="D4773" s="165">
        <f t="shared" si="298"/>
        <v>18</v>
      </c>
      <c r="E4773" s="165">
        <f>+Exports!B4776</f>
        <v>20</v>
      </c>
      <c r="F4773" s="165">
        <f>+WEEKDAY(ExportsELAP[[#This Row],[Date Prevailing]],1)</f>
        <v>2</v>
      </c>
      <c r="G4773" s="165">
        <f>+COUNTIFS(ECR_Hours!$K$6:$K$7,ExportsELAP[[#This Row],[Date Prevailing]])</f>
        <v>0</v>
      </c>
      <c r="H4773" s="165">
        <f t="shared" si="299"/>
        <v>2</v>
      </c>
      <c r="I4773" s="166">
        <f>+Exports!G4776</f>
        <v>5761.7674000000006</v>
      </c>
      <c r="J4773" s="166">
        <f>+'ELAP_IPCO-APND'!D4776</f>
        <v>133.10527999999999</v>
      </c>
      <c r="K4773" s="166">
        <f>+(ExportsELAP[[#This Row],[Exports kWh - MPT]]/1000)*ExportsELAP[[#This Row],[EIM Price]]</f>
        <v>766.9216630718721</v>
      </c>
      <c r="L4773" s="167" t="str">
        <f>+INDEX(ECR_Hours!$I$12:$I$15,MATCH(ExportsELAP[[#This Row],[Date Prevailing]],ECR_Hours!$H$12:$H$15,1))</f>
        <v>S</v>
      </c>
      <c r="M4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4" spans="1:13" x14ac:dyDescent="0.25">
      <c r="A4774" s="164">
        <f>+Exports!A4777</f>
        <v>44760</v>
      </c>
      <c r="B4774" s="165">
        <f t="shared" si="296"/>
        <v>2022</v>
      </c>
      <c r="C4774" s="165">
        <f t="shared" si="297"/>
        <v>7</v>
      </c>
      <c r="D4774" s="165">
        <f t="shared" si="298"/>
        <v>18</v>
      </c>
      <c r="E4774" s="165">
        <f>+Exports!B4777</f>
        <v>21</v>
      </c>
      <c r="F4774" s="165">
        <f>+WEEKDAY(ExportsELAP[[#This Row],[Date Prevailing]],1)</f>
        <v>2</v>
      </c>
      <c r="G4774" s="165">
        <f>+COUNTIFS(ECR_Hours!$K$6:$K$7,ExportsELAP[[#This Row],[Date Prevailing]])</f>
        <v>0</v>
      </c>
      <c r="H4774" s="165">
        <f t="shared" si="299"/>
        <v>2</v>
      </c>
      <c r="I4774" s="166">
        <f>+Exports!G4777</f>
        <v>1819.748</v>
      </c>
      <c r="J4774" s="166">
        <f>+'ELAP_IPCO-APND'!D4777</f>
        <v>150.18835999999999</v>
      </c>
      <c r="K4774" s="166">
        <f>+(ExportsELAP[[#This Row],[Exports kWh - MPT]]/1000)*ExportsELAP[[#This Row],[EIM Price]]</f>
        <v>273.30496773328002</v>
      </c>
      <c r="L4774" s="167" t="str">
        <f>+INDEX(ECR_Hours!$I$12:$I$15,MATCH(ExportsELAP[[#This Row],[Date Prevailing]],ECR_Hours!$H$12:$H$15,1))</f>
        <v>S</v>
      </c>
      <c r="M4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5" spans="1:13" x14ac:dyDescent="0.25">
      <c r="A4775" s="164">
        <f>+Exports!A4778</f>
        <v>44760</v>
      </c>
      <c r="B4775" s="165">
        <f t="shared" si="296"/>
        <v>2022</v>
      </c>
      <c r="C4775" s="165">
        <f t="shared" si="297"/>
        <v>7</v>
      </c>
      <c r="D4775" s="165">
        <f t="shared" si="298"/>
        <v>18</v>
      </c>
      <c r="E4775" s="165">
        <f>+Exports!B4778</f>
        <v>22</v>
      </c>
      <c r="F4775" s="165">
        <f>+WEEKDAY(ExportsELAP[[#This Row],[Date Prevailing]],1)</f>
        <v>2</v>
      </c>
      <c r="G4775" s="165">
        <f>+COUNTIFS(ECR_Hours!$K$6:$K$7,ExportsELAP[[#This Row],[Date Prevailing]])</f>
        <v>0</v>
      </c>
      <c r="H4775" s="165">
        <f t="shared" si="299"/>
        <v>2</v>
      </c>
      <c r="I4775" s="166">
        <f>+Exports!G4778</f>
        <v>33.291800000000002</v>
      </c>
      <c r="J4775" s="166">
        <f>+'ELAP_IPCO-APND'!D4778</f>
        <v>82.638459999999995</v>
      </c>
      <c r="K4775" s="166">
        <f>+(ExportsELAP[[#This Row],[Exports kWh - MPT]]/1000)*ExportsELAP[[#This Row],[EIM Price]]</f>
        <v>2.7511830826280002</v>
      </c>
      <c r="L4775" s="167" t="str">
        <f>+INDEX(ECR_Hours!$I$12:$I$15,MATCH(ExportsELAP[[#This Row],[Date Prevailing]],ECR_Hours!$H$12:$H$15,1))</f>
        <v>S</v>
      </c>
      <c r="M4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6" spans="1:13" x14ac:dyDescent="0.25">
      <c r="A4776" s="164">
        <f>+Exports!A4779</f>
        <v>44760</v>
      </c>
      <c r="B4776" s="165">
        <f t="shared" si="296"/>
        <v>2022</v>
      </c>
      <c r="C4776" s="165">
        <f t="shared" si="297"/>
        <v>7</v>
      </c>
      <c r="D4776" s="165">
        <f t="shared" si="298"/>
        <v>18</v>
      </c>
      <c r="E4776" s="165">
        <f>+Exports!B4779</f>
        <v>23</v>
      </c>
      <c r="F4776" s="165">
        <f>+WEEKDAY(ExportsELAP[[#This Row],[Date Prevailing]],1)</f>
        <v>2</v>
      </c>
      <c r="G4776" s="165">
        <f>+COUNTIFS(ECR_Hours!$K$6:$K$7,ExportsELAP[[#This Row],[Date Prevailing]])</f>
        <v>0</v>
      </c>
      <c r="H4776" s="165">
        <f t="shared" si="299"/>
        <v>2</v>
      </c>
      <c r="I4776" s="166">
        <f>+Exports!G4779</f>
        <v>13.529199999999999</v>
      </c>
      <c r="J4776" s="166">
        <f>+'ELAP_IPCO-APND'!D4779</f>
        <v>81.112480000000005</v>
      </c>
      <c r="K4776" s="166">
        <f>+(ExportsELAP[[#This Row],[Exports kWh - MPT]]/1000)*ExportsELAP[[#This Row],[EIM Price]]</f>
        <v>1.0973869644160001</v>
      </c>
      <c r="L4776" s="167" t="str">
        <f>+INDEX(ECR_Hours!$I$12:$I$15,MATCH(ExportsELAP[[#This Row],[Date Prevailing]],ECR_Hours!$H$12:$H$15,1))</f>
        <v>S</v>
      </c>
      <c r="M4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77" spans="1:13" x14ac:dyDescent="0.25">
      <c r="A4777" s="164">
        <f>+Exports!A4780</f>
        <v>44760</v>
      </c>
      <c r="B4777" s="165">
        <f t="shared" si="296"/>
        <v>2022</v>
      </c>
      <c r="C4777" s="165">
        <f t="shared" si="297"/>
        <v>7</v>
      </c>
      <c r="D4777" s="165">
        <f t="shared" si="298"/>
        <v>18</v>
      </c>
      <c r="E4777" s="165">
        <f>+Exports!B4780</f>
        <v>24</v>
      </c>
      <c r="F4777" s="165">
        <f>+WEEKDAY(ExportsELAP[[#This Row],[Date Prevailing]],1)</f>
        <v>2</v>
      </c>
      <c r="G4777" s="165">
        <f>+COUNTIFS(ECR_Hours!$K$6:$K$7,ExportsELAP[[#This Row],[Date Prevailing]])</f>
        <v>0</v>
      </c>
      <c r="H4777" s="165">
        <f t="shared" si="299"/>
        <v>2</v>
      </c>
      <c r="I4777" s="166">
        <f>+Exports!G4780</f>
        <v>11.8652</v>
      </c>
      <c r="J4777" s="166">
        <f>+'ELAP_IPCO-APND'!D4780</f>
        <v>80.421440000000004</v>
      </c>
      <c r="K4777" s="166">
        <f>+(ExportsELAP[[#This Row],[Exports kWh - MPT]]/1000)*ExportsELAP[[#This Row],[EIM Price]]</f>
        <v>0.95421646988800002</v>
      </c>
      <c r="L4777" s="167" t="str">
        <f>+INDEX(ECR_Hours!$I$12:$I$15,MATCH(ExportsELAP[[#This Row],[Date Prevailing]],ECR_Hours!$H$12:$H$15,1))</f>
        <v>S</v>
      </c>
      <c r="M4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78" spans="1:13" x14ac:dyDescent="0.25">
      <c r="A4778" s="164">
        <f>+Exports!A4781</f>
        <v>44761</v>
      </c>
      <c r="B4778" s="165">
        <f t="shared" si="296"/>
        <v>2022</v>
      </c>
      <c r="C4778" s="165">
        <f t="shared" si="297"/>
        <v>7</v>
      </c>
      <c r="D4778" s="165">
        <f t="shared" si="298"/>
        <v>19</v>
      </c>
      <c r="E4778" s="165">
        <f>+Exports!B4781</f>
        <v>1</v>
      </c>
      <c r="F4778" s="165">
        <f>+WEEKDAY(ExportsELAP[[#This Row],[Date Prevailing]],1)</f>
        <v>3</v>
      </c>
      <c r="G4778" s="165">
        <f>+COUNTIFS(ECR_Hours!$K$6:$K$7,ExportsELAP[[#This Row],[Date Prevailing]])</f>
        <v>0</v>
      </c>
      <c r="H4778" s="165">
        <f t="shared" si="299"/>
        <v>3</v>
      </c>
      <c r="I4778" s="166">
        <f>+Exports!G4781</f>
        <v>10.611599999999999</v>
      </c>
      <c r="J4778" s="166">
        <f>+'ELAP_IPCO-APND'!D4781</f>
        <v>68.217839999999995</v>
      </c>
      <c r="K4778" s="166">
        <f>+(ExportsELAP[[#This Row],[Exports kWh - MPT]]/1000)*ExportsELAP[[#This Row],[EIM Price]]</f>
        <v>0.72390043094399992</v>
      </c>
      <c r="L4778" s="167" t="str">
        <f>+INDEX(ECR_Hours!$I$12:$I$15,MATCH(ExportsELAP[[#This Row],[Date Prevailing]],ECR_Hours!$H$12:$H$15,1))</f>
        <v>S</v>
      </c>
      <c r="M4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79" spans="1:13" x14ac:dyDescent="0.25">
      <c r="A4779" s="164">
        <f>+Exports!A4782</f>
        <v>44761</v>
      </c>
      <c r="B4779" s="165">
        <f t="shared" si="296"/>
        <v>2022</v>
      </c>
      <c r="C4779" s="165">
        <f t="shared" si="297"/>
        <v>7</v>
      </c>
      <c r="D4779" s="165">
        <f t="shared" si="298"/>
        <v>19</v>
      </c>
      <c r="E4779" s="165">
        <f>+Exports!B4782</f>
        <v>2</v>
      </c>
      <c r="F4779" s="165">
        <f>+WEEKDAY(ExportsELAP[[#This Row],[Date Prevailing]],1)</f>
        <v>3</v>
      </c>
      <c r="G4779" s="165">
        <f>+COUNTIFS(ECR_Hours!$K$6:$K$7,ExportsELAP[[#This Row],[Date Prevailing]])</f>
        <v>0</v>
      </c>
      <c r="H4779" s="165">
        <f t="shared" si="299"/>
        <v>3</v>
      </c>
      <c r="I4779" s="166">
        <f>+Exports!G4782</f>
        <v>9.8789000000000016</v>
      </c>
      <c r="J4779" s="166">
        <f>+'ELAP_IPCO-APND'!D4782</f>
        <v>65.197749999999999</v>
      </c>
      <c r="K4779" s="166">
        <f>+(ExportsELAP[[#This Row],[Exports kWh - MPT]]/1000)*ExportsELAP[[#This Row],[EIM Price]]</f>
        <v>0.64408205247500006</v>
      </c>
      <c r="L4779" s="167" t="str">
        <f>+INDEX(ECR_Hours!$I$12:$I$15,MATCH(ExportsELAP[[#This Row],[Date Prevailing]],ECR_Hours!$H$12:$H$15,1))</f>
        <v>S</v>
      </c>
      <c r="M4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0" spans="1:13" x14ac:dyDescent="0.25">
      <c r="A4780" s="164">
        <f>+Exports!A4783</f>
        <v>44761</v>
      </c>
      <c r="B4780" s="165">
        <f t="shared" si="296"/>
        <v>2022</v>
      </c>
      <c r="C4780" s="165">
        <f t="shared" si="297"/>
        <v>7</v>
      </c>
      <c r="D4780" s="165">
        <f t="shared" si="298"/>
        <v>19</v>
      </c>
      <c r="E4780" s="165">
        <f>+Exports!B4783</f>
        <v>3</v>
      </c>
      <c r="F4780" s="165">
        <f>+WEEKDAY(ExportsELAP[[#This Row],[Date Prevailing]],1)</f>
        <v>3</v>
      </c>
      <c r="G4780" s="165">
        <f>+COUNTIFS(ECR_Hours!$K$6:$K$7,ExportsELAP[[#This Row],[Date Prevailing]])</f>
        <v>0</v>
      </c>
      <c r="H4780" s="165">
        <f t="shared" si="299"/>
        <v>3</v>
      </c>
      <c r="I4780" s="166">
        <f>+Exports!G4783</f>
        <v>9.4078999999999997</v>
      </c>
      <c r="J4780" s="166">
        <f>+'ELAP_IPCO-APND'!D4783</f>
        <v>55.845320000000001</v>
      </c>
      <c r="K4780" s="166">
        <f>+(ExportsELAP[[#This Row],[Exports kWh - MPT]]/1000)*ExportsELAP[[#This Row],[EIM Price]]</f>
        <v>0.52538718602800005</v>
      </c>
      <c r="L4780" s="167" t="str">
        <f>+INDEX(ECR_Hours!$I$12:$I$15,MATCH(ExportsELAP[[#This Row],[Date Prevailing]],ECR_Hours!$H$12:$H$15,1))</f>
        <v>S</v>
      </c>
      <c r="M4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1" spans="1:13" x14ac:dyDescent="0.25">
      <c r="A4781" s="164">
        <f>+Exports!A4784</f>
        <v>44761</v>
      </c>
      <c r="B4781" s="165">
        <f t="shared" si="296"/>
        <v>2022</v>
      </c>
      <c r="C4781" s="165">
        <f t="shared" si="297"/>
        <v>7</v>
      </c>
      <c r="D4781" s="165">
        <f t="shared" si="298"/>
        <v>19</v>
      </c>
      <c r="E4781" s="165">
        <f>+Exports!B4784</f>
        <v>4</v>
      </c>
      <c r="F4781" s="165">
        <f>+WEEKDAY(ExportsELAP[[#This Row],[Date Prevailing]],1)</f>
        <v>3</v>
      </c>
      <c r="G4781" s="165">
        <f>+COUNTIFS(ECR_Hours!$K$6:$K$7,ExportsELAP[[#This Row],[Date Prevailing]])</f>
        <v>0</v>
      </c>
      <c r="H4781" s="165">
        <f t="shared" si="299"/>
        <v>3</v>
      </c>
      <c r="I4781" s="166">
        <f>+Exports!G4784</f>
        <v>11.012699999999999</v>
      </c>
      <c r="J4781" s="166">
        <f>+'ELAP_IPCO-APND'!D4784</f>
        <v>53.26041</v>
      </c>
      <c r="K4781" s="166">
        <f>+(ExportsELAP[[#This Row],[Exports kWh - MPT]]/1000)*ExportsELAP[[#This Row],[EIM Price]]</f>
        <v>0.58654091720699997</v>
      </c>
      <c r="L4781" s="167" t="str">
        <f>+INDEX(ECR_Hours!$I$12:$I$15,MATCH(ExportsELAP[[#This Row],[Date Prevailing]],ECR_Hours!$H$12:$H$15,1))</f>
        <v>S</v>
      </c>
      <c r="M4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2" spans="1:13" x14ac:dyDescent="0.25">
      <c r="A4782" s="164">
        <f>+Exports!A4785</f>
        <v>44761</v>
      </c>
      <c r="B4782" s="165">
        <f t="shared" si="296"/>
        <v>2022</v>
      </c>
      <c r="C4782" s="165">
        <f t="shared" si="297"/>
        <v>7</v>
      </c>
      <c r="D4782" s="165">
        <f t="shared" si="298"/>
        <v>19</v>
      </c>
      <c r="E4782" s="165">
        <f>+Exports!B4785</f>
        <v>5</v>
      </c>
      <c r="F4782" s="165">
        <f>+WEEKDAY(ExportsELAP[[#This Row],[Date Prevailing]],1)</f>
        <v>3</v>
      </c>
      <c r="G4782" s="165">
        <f>+COUNTIFS(ECR_Hours!$K$6:$K$7,ExportsELAP[[#This Row],[Date Prevailing]])</f>
        <v>0</v>
      </c>
      <c r="H4782" s="165">
        <f t="shared" si="299"/>
        <v>3</v>
      </c>
      <c r="I4782" s="166">
        <f>+Exports!G4785</f>
        <v>10.25419999999999</v>
      </c>
      <c r="J4782" s="166">
        <f>+'ELAP_IPCO-APND'!D4785</f>
        <v>55.716059999999999</v>
      </c>
      <c r="K4782" s="166">
        <f>+(ExportsELAP[[#This Row],[Exports kWh - MPT]]/1000)*ExportsELAP[[#This Row],[EIM Price]]</f>
        <v>0.57132362245199941</v>
      </c>
      <c r="L4782" s="167" t="str">
        <f>+INDEX(ECR_Hours!$I$12:$I$15,MATCH(ExportsELAP[[#This Row],[Date Prevailing]],ECR_Hours!$H$12:$H$15,1))</f>
        <v>S</v>
      </c>
      <c r="M4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3" spans="1:13" x14ac:dyDescent="0.25">
      <c r="A4783" s="164">
        <f>+Exports!A4786</f>
        <v>44761</v>
      </c>
      <c r="B4783" s="165">
        <f t="shared" si="296"/>
        <v>2022</v>
      </c>
      <c r="C4783" s="165">
        <f t="shared" si="297"/>
        <v>7</v>
      </c>
      <c r="D4783" s="165">
        <f t="shared" si="298"/>
        <v>19</v>
      </c>
      <c r="E4783" s="165">
        <f>+Exports!B4786</f>
        <v>6</v>
      </c>
      <c r="F4783" s="165">
        <f>+WEEKDAY(ExportsELAP[[#This Row],[Date Prevailing]],1)</f>
        <v>3</v>
      </c>
      <c r="G4783" s="165">
        <f>+COUNTIFS(ECR_Hours!$K$6:$K$7,ExportsELAP[[#This Row],[Date Prevailing]])</f>
        <v>0</v>
      </c>
      <c r="H4783" s="165">
        <f t="shared" si="299"/>
        <v>3</v>
      </c>
      <c r="I4783" s="166">
        <f>+Exports!G4786</f>
        <v>12.359999999999989</v>
      </c>
      <c r="J4783" s="166">
        <f>+'ELAP_IPCO-APND'!D4786</f>
        <v>56.92765</v>
      </c>
      <c r="K4783" s="166">
        <f>+(ExportsELAP[[#This Row],[Exports kWh - MPT]]/1000)*ExportsELAP[[#This Row],[EIM Price]]</f>
        <v>0.70362575399999938</v>
      </c>
      <c r="L4783" s="167" t="str">
        <f>+INDEX(ECR_Hours!$I$12:$I$15,MATCH(ExportsELAP[[#This Row],[Date Prevailing]],ECR_Hours!$H$12:$H$15,1))</f>
        <v>S</v>
      </c>
      <c r="M4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4" spans="1:13" x14ac:dyDescent="0.25">
      <c r="A4784" s="164">
        <f>+Exports!A4787</f>
        <v>44761</v>
      </c>
      <c r="B4784" s="165">
        <f t="shared" si="296"/>
        <v>2022</v>
      </c>
      <c r="C4784" s="165">
        <f t="shared" si="297"/>
        <v>7</v>
      </c>
      <c r="D4784" s="165">
        <f t="shared" si="298"/>
        <v>19</v>
      </c>
      <c r="E4784" s="165">
        <f>+Exports!B4787</f>
        <v>7</v>
      </c>
      <c r="F4784" s="165">
        <f>+WEEKDAY(ExportsELAP[[#This Row],[Date Prevailing]],1)</f>
        <v>3</v>
      </c>
      <c r="G4784" s="165">
        <f>+COUNTIFS(ECR_Hours!$K$6:$K$7,ExportsELAP[[#This Row],[Date Prevailing]])</f>
        <v>0</v>
      </c>
      <c r="H4784" s="165">
        <f t="shared" si="299"/>
        <v>3</v>
      </c>
      <c r="I4784" s="166">
        <f>+Exports!G4787</f>
        <v>606.08939999999984</v>
      </c>
      <c r="J4784" s="166">
        <f>+'ELAP_IPCO-APND'!D4787</f>
        <v>59.945500000000003</v>
      </c>
      <c r="K4784" s="166">
        <f>+(ExportsELAP[[#This Row],[Exports kWh - MPT]]/1000)*ExportsELAP[[#This Row],[EIM Price]]</f>
        <v>36.332332127699992</v>
      </c>
      <c r="L4784" s="167" t="str">
        <f>+INDEX(ECR_Hours!$I$12:$I$15,MATCH(ExportsELAP[[#This Row],[Date Prevailing]],ECR_Hours!$H$12:$H$15,1))</f>
        <v>S</v>
      </c>
      <c r="M4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5" spans="1:13" x14ac:dyDescent="0.25">
      <c r="A4785" s="164">
        <f>+Exports!A4788</f>
        <v>44761</v>
      </c>
      <c r="B4785" s="165">
        <f t="shared" si="296"/>
        <v>2022</v>
      </c>
      <c r="C4785" s="165">
        <f t="shared" si="297"/>
        <v>7</v>
      </c>
      <c r="D4785" s="165">
        <f t="shared" si="298"/>
        <v>19</v>
      </c>
      <c r="E4785" s="165">
        <f>+Exports!B4788</f>
        <v>8</v>
      </c>
      <c r="F4785" s="165">
        <f>+WEEKDAY(ExportsELAP[[#This Row],[Date Prevailing]],1)</f>
        <v>3</v>
      </c>
      <c r="G4785" s="165">
        <f>+COUNTIFS(ECR_Hours!$K$6:$K$7,ExportsELAP[[#This Row],[Date Prevailing]])</f>
        <v>0</v>
      </c>
      <c r="H4785" s="165">
        <f t="shared" si="299"/>
        <v>3</v>
      </c>
      <c r="I4785" s="166">
        <f>+Exports!G4788</f>
        <v>3925.8963999999996</v>
      </c>
      <c r="J4785" s="166">
        <f>+'ELAP_IPCO-APND'!D4788</f>
        <v>55.317079999999997</v>
      </c>
      <c r="K4785" s="166">
        <f>+(ExportsELAP[[#This Row],[Exports kWh - MPT]]/1000)*ExportsELAP[[#This Row],[EIM Price]]</f>
        <v>217.16912523051198</v>
      </c>
      <c r="L4785" s="167" t="str">
        <f>+INDEX(ECR_Hours!$I$12:$I$15,MATCH(ExportsELAP[[#This Row],[Date Prevailing]],ECR_Hours!$H$12:$H$15,1))</f>
        <v>S</v>
      </c>
      <c r="M4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6" spans="1:13" x14ac:dyDescent="0.25">
      <c r="A4786" s="164">
        <f>+Exports!A4789</f>
        <v>44761</v>
      </c>
      <c r="B4786" s="165">
        <f t="shared" si="296"/>
        <v>2022</v>
      </c>
      <c r="C4786" s="165">
        <f t="shared" si="297"/>
        <v>7</v>
      </c>
      <c r="D4786" s="165">
        <f t="shared" si="298"/>
        <v>19</v>
      </c>
      <c r="E4786" s="165">
        <f>+Exports!B4789</f>
        <v>9</v>
      </c>
      <c r="F4786" s="165">
        <f>+WEEKDAY(ExportsELAP[[#This Row],[Date Prevailing]],1)</f>
        <v>3</v>
      </c>
      <c r="G4786" s="165">
        <f>+COUNTIFS(ECR_Hours!$K$6:$K$7,ExportsELAP[[#This Row],[Date Prevailing]])</f>
        <v>0</v>
      </c>
      <c r="H4786" s="165">
        <f t="shared" si="299"/>
        <v>3</v>
      </c>
      <c r="I4786" s="166">
        <f>+Exports!G4789</f>
        <v>11333.253500000001</v>
      </c>
      <c r="J4786" s="166">
        <f>+'ELAP_IPCO-APND'!D4789</f>
        <v>49.416089999999997</v>
      </c>
      <c r="K4786" s="166">
        <f>+(ExportsELAP[[#This Row],[Exports kWh - MPT]]/1000)*ExportsELAP[[#This Row],[EIM Price]]</f>
        <v>560.045074948815</v>
      </c>
      <c r="L4786" s="167" t="str">
        <f>+INDEX(ECR_Hours!$I$12:$I$15,MATCH(ExportsELAP[[#This Row],[Date Prevailing]],ECR_Hours!$H$12:$H$15,1))</f>
        <v>S</v>
      </c>
      <c r="M4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7" spans="1:13" x14ac:dyDescent="0.25">
      <c r="A4787" s="164">
        <f>+Exports!A4790</f>
        <v>44761</v>
      </c>
      <c r="B4787" s="165">
        <f t="shared" si="296"/>
        <v>2022</v>
      </c>
      <c r="C4787" s="165">
        <f t="shared" si="297"/>
        <v>7</v>
      </c>
      <c r="D4787" s="165">
        <f t="shared" si="298"/>
        <v>19</v>
      </c>
      <c r="E4787" s="165">
        <f>+Exports!B4790</f>
        <v>10</v>
      </c>
      <c r="F4787" s="165">
        <f>+WEEKDAY(ExportsELAP[[#This Row],[Date Prevailing]],1)</f>
        <v>3</v>
      </c>
      <c r="G4787" s="165">
        <f>+COUNTIFS(ECR_Hours!$K$6:$K$7,ExportsELAP[[#This Row],[Date Prevailing]])</f>
        <v>0</v>
      </c>
      <c r="H4787" s="165">
        <f t="shared" si="299"/>
        <v>3</v>
      </c>
      <c r="I4787" s="166">
        <f>+Exports!G4790</f>
        <v>21613.997100000001</v>
      </c>
      <c r="J4787" s="166">
        <f>+'ELAP_IPCO-APND'!D4790</f>
        <v>49.59384</v>
      </c>
      <c r="K4787" s="166">
        <f>+(ExportsELAP[[#This Row],[Exports kWh - MPT]]/1000)*ExportsELAP[[#This Row],[EIM Price]]</f>
        <v>1071.921113937864</v>
      </c>
      <c r="L4787" s="167" t="str">
        <f>+INDEX(ECR_Hours!$I$12:$I$15,MATCH(ExportsELAP[[#This Row],[Date Prevailing]],ECR_Hours!$H$12:$H$15,1))</f>
        <v>S</v>
      </c>
      <c r="M4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8" spans="1:13" x14ac:dyDescent="0.25">
      <c r="A4788" s="164">
        <f>+Exports!A4791</f>
        <v>44761</v>
      </c>
      <c r="B4788" s="165">
        <f t="shared" si="296"/>
        <v>2022</v>
      </c>
      <c r="C4788" s="165">
        <f t="shared" si="297"/>
        <v>7</v>
      </c>
      <c r="D4788" s="165">
        <f t="shared" si="298"/>
        <v>19</v>
      </c>
      <c r="E4788" s="165">
        <f>+Exports!B4791</f>
        <v>11</v>
      </c>
      <c r="F4788" s="165">
        <f>+WEEKDAY(ExportsELAP[[#This Row],[Date Prevailing]],1)</f>
        <v>3</v>
      </c>
      <c r="G4788" s="165">
        <f>+COUNTIFS(ECR_Hours!$K$6:$K$7,ExportsELAP[[#This Row],[Date Prevailing]])</f>
        <v>0</v>
      </c>
      <c r="H4788" s="165">
        <f t="shared" si="299"/>
        <v>3</v>
      </c>
      <c r="I4788" s="166">
        <f>+Exports!G4791</f>
        <v>29869.2045</v>
      </c>
      <c r="J4788" s="166">
        <f>+'ELAP_IPCO-APND'!D4791</f>
        <v>55.113579999999999</v>
      </c>
      <c r="K4788" s="166">
        <f>+(ExportsELAP[[#This Row],[Exports kWh - MPT]]/1000)*ExportsELAP[[#This Row],[EIM Price]]</f>
        <v>1646.1987917471099</v>
      </c>
      <c r="L4788" s="167" t="str">
        <f>+INDEX(ECR_Hours!$I$12:$I$15,MATCH(ExportsELAP[[#This Row],[Date Prevailing]],ECR_Hours!$H$12:$H$15,1))</f>
        <v>S</v>
      </c>
      <c r="M4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89" spans="1:13" x14ac:dyDescent="0.25">
      <c r="A4789" s="164">
        <f>+Exports!A4792</f>
        <v>44761</v>
      </c>
      <c r="B4789" s="165">
        <f t="shared" si="296"/>
        <v>2022</v>
      </c>
      <c r="C4789" s="165">
        <f t="shared" si="297"/>
        <v>7</v>
      </c>
      <c r="D4789" s="165">
        <f t="shared" si="298"/>
        <v>19</v>
      </c>
      <c r="E4789" s="165">
        <f>+Exports!B4792</f>
        <v>12</v>
      </c>
      <c r="F4789" s="165">
        <f>+WEEKDAY(ExportsELAP[[#This Row],[Date Prevailing]],1)</f>
        <v>3</v>
      </c>
      <c r="G4789" s="165">
        <f>+COUNTIFS(ECR_Hours!$K$6:$K$7,ExportsELAP[[#This Row],[Date Prevailing]])</f>
        <v>0</v>
      </c>
      <c r="H4789" s="165">
        <f t="shared" si="299"/>
        <v>3</v>
      </c>
      <c r="I4789" s="166">
        <f>+Exports!G4792</f>
        <v>36653.695299999999</v>
      </c>
      <c r="J4789" s="166">
        <f>+'ELAP_IPCO-APND'!D4792</f>
        <v>60.530700000000003</v>
      </c>
      <c r="K4789" s="166">
        <f>+(ExportsELAP[[#This Row],[Exports kWh - MPT]]/1000)*ExportsELAP[[#This Row],[EIM Price]]</f>
        <v>2218.6738340957104</v>
      </c>
      <c r="L4789" s="167" t="str">
        <f>+INDEX(ECR_Hours!$I$12:$I$15,MATCH(ExportsELAP[[#This Row],[Date Prevailing]],ECR_Hours!$H$12:$H$15,1))</f>
        <v>S</v>
      </c>
      <c r="M4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0" spans="1:13" x14ac:dyDescent="0.25">
      <c r="A4790" s="164">
        <f>+Exports!A4793</f>
        <v>44761</v>
      </c>
      <c r="B4790" s="165">
        <f t="shared" si="296"/>
        <v>2022</v>
      </c>
      <c r="C4790" s="165">
        <f t="shared" si="297"/>
        <v>7</v>
      </c>
      <c r="D4790" s="165">
        <f t="shared" si="298"/>
        <v>19</v>
      </c>
      <c r="E4790" s="165">
        <f>+Exports!B4793</f>
        <v>13</v>
      </c>
      <c r="F4790" s="165">
        <f>+WEEKDAY(ExportsELAP[[#This Row],[Date Prevailing]],1)</f>
        <v>3</v>
      </c>
      <c r="G4790" s="165">
        <f>+COUNTIFS(ECR_Hours!$K$6:$K$7,ExportsELAP[[#This Row],[Date Prevailing]])</f>
        <v>0</v>
      </c>
      <c r="H4790" s="165">
        <f t="shared" si="299"/>
        <v>3</v>
      </c>
      <c r="I4790" s="166">
        <f>+Exports!G4793</f>
        <v>41803.816300000006</v>
      </c>
      <c r="J4790" s="166">
        <f>+'ELAP_IPCO-APND'!D4793</f>
        <v>72.492090000000005</v>
      </c>
      <c r="K4790" s="166">
        <f>+(ExportsELAP[[#This Row],[Exports kWh - MPT]]/1000)*ExportsELAP[[#This Row],[EIM Price]]</f>
        <v>3030.4460135630679</v>
      </c>
      <c r="L4790" s="167" t="str">
        <f>+INDEX(ECR_Hours!$I$12:$I$15,MATCH(ExportsELAP[[#This Row],[Date Prevailing]],ECR_Hours!$H$12:$H$15,1))</f>
        <v>S</v>
      </c>
      <c r="M4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1" spans="1:13" x14ac:dyDescent="0.25">
      <c r="A4791" s="164">
        <f>+Exports!A4794</f>
        <v>44761</v>
      </c>
      <c r="B4791" s="165">
        <f t="shared" si="296"/>
        <v>2022</v>
      </c>
      <c r="C4791" s="165">
        <f t="shared" si="297"/>
        <v>7</v>
      </c>
      <c r="D4791" s="165">
        <f t="shared" si="298"/>
        <v>19</v>
      </c>
      <c r="E4791" s="165">
        <f>+Exports!B4794</f>
        <v>14</v>
      </c>
      <c r="F4791" s="165">
        <f>+WEEKDAY(ExportsELAP[[#This Row],[Date Prevailing]],1)</f>
        <v>3</v>
      </c>
      <c r="G4791" s="165">
        <f>+COUNTIFS(ECR_Hours!$K$6:$K$7,ExportsELAP[[#This Row],[Date Prevailing]])</f>
        <v>0</v>
      </c>
      <c r="H4791" s="165">
        <f t="shared" si="299"/>
        <v>3</v>
      </c>
      <c r="I4791" s="166">
        <f>+Exports!G4794</f>
        <v>40951.876899999996</v>
      </c>
      <c r="J4791" s="166">
        <f>+'ELAP_IPCO-APND'!D4794</f>
        <v>90.878780000000006</v>
      </c>
      <c r="K4791" s="166">
        <f>+(ExportsELAP[[#This Row],[Exports kWh - MPT]]/1000)*ExportsELAP[[#This Row],[EIM Price]]</f>
        <v>3721.6566113821818</v>
      </c>
      <c r="L4791" s="167" t="str">
        <f>+INDEX(ECR_Hours!$I$12:$I$15,MATCH(ExportsELAP[[#This Row],[Date Prevailing]],ECR_Hours!$H$12:$H$15,1))</f>
        <v>S</v>
      </c>
      <c r="M4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2" spans="1:13" x14ac:dyDescent="0.25">
      <c r="A4792" s="164">
        <f>+Exports!A4795</f>
        <v>44761</v>
      </c>
      <c r="B4792" s="165">
        <f t="shared" si="296"/>
        <v>2022</v>
      </c>
      <c r="C4792" s="165">
        <f t="shared" si="297"/>
        <v>7</v>
      </c>
      <c r="D4792" s="165">
        <f t="shared" si="298"/>
        <v>19</v>
      </c>
      <c r="E4792" s="165">
        <f>+Exports!B4795</f>
        <v>15</v>
      </c>
      <c r="F4792" s="165">
        <f>+WEEKDAY(ExportsELAP[[#This Row],[Date Prevailing]],1)</f>
        <v>3</v>
      </c>
      <c r="G4792" s="165">
        <f>+COUNTIFS(ECR_Hours!$K$6:$K$7,ExportsELAP[[#This Row],[Date Prevailing]])</f>
        <v>0</v>
      </c>
      <c r="H4792" s="165">
        <f t="shared" si="299"/>
        <v>3</v>
      </c>
      <c r="I4792" s="166">
        <f>+Exports!G4795</f>
        <v>37590.348100000003</v>
      </c>
      <c r="J4792" s="166">
        <f>+'ELAP_IPCO-APND'!D4795</f>
        <v>154.98482999999999</v>
      </c>
      <c r="K4792" s="166">
        <f>+(ExportsELAP[[#This Row],[Exports kWh - MPT]]/1000)*ExportsELAP[[#This Row],[EIM Price]]</f>
        <v>5825.9337099193226</v>
      </c>
      <c r="L4792" s="167" t="str">
        <f>+INDEX(ECR_Hours!$I$12:$I$15,MATCH(ExportsELAP[[#This Row],[Date Prevailing]],ECR_Hours!$H$12:$H$15,1))</f>
        <v>S</v>
      </c>
      <c r="M4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793" spans="1:13" x14ac:dyDescent="0.25">
      <c r="A4793" s="164">
        <f>+Exports!A4796</f>
        <v>44761</v>
      </c>
      <c r="B4793" s="165">
        <f t="shared" si="296"/>
        <v>2022</v>
      </c>
      <c r="C4793" s="165">
        <f t="shared" si="297"/>
        <v>7</v>
      </c>
      <c r="D4793" s="165">
        <f t="shared" si="298"/>
        <v>19</v>
      </c>
      <c r="E4793" s="165">
        <f>+Exports!B4796</f>
        <v>16</v>
      </c>
      <c r="F4793" s="165">
        <f>+WEEKDAY(ExportsELAP[[#This Row],[Date Prevailing]],1)</f>
        <v>3</v>
      </c>
      <c r="G4793" s="165">
        <f>+COUNTIFS(ECR_Hours!$K$6:$K$7,ExportsELAP[[#This Row],[Date Prevailing]])</f>
        <v>0</v>
      </c>
      <c r="H4793" s="165">
        <f t="shared" si="299"/>
        <v>3</v>
      </c>
      <c r="I4793" s="166">
        <f>+Exports!G4796</f>
        <v>32834.445299999999</v>
      </c>
      <c r="J4793" s="166">
        <f>+'ELAP_IPCO-APND'!D4796</f>
        <v>107.06408999999999</v>
      </c>
      <c r="K4793" s="166">
        <f>+(ExportsELAP[[#This Row],[Exports kWh - MPT]]/1000)*ExportsELAP[[#This Row],[EIM Price]]</f>
        <v>3515.3900066992765</v>
      </c>
      <c r="L4793" s="167" t="str">
        <f>+INDEX(ECR_Hours!$I$12:$I$15,MATCH(ExportsELAP[[#This Row],[Date Prevailing]],ECR_Hours!$H$12:$H$15,1))</f>
        <v>S</v>
      </c>
      <c r="M4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4" spans="1:13" x14ac:dyDescent="0.25">
      <c r="A4794" s="164">
        <f>+Exports!A4797</f>
        <v>44761</v>
      </c>
      <c r="B4794" s="165">
        <f t="shared" si="296"/>
        <v>2022</v>
      </c>
      <c r="C4794" s="165">
        <f t="shared" si="297"/>
        <v>7</v>
      </c>
      <c r="D4794" s="165">
        <f t="shared" si="298"/>
        <v>19</v>
      </c>
      <c r="E4794" s="165">
        <f>+Exports!B4797</f>
        <v>17</v>
      </c>
      <c r="F4794" s="165">
        <f>+WEEKDAY(ExportsELAP[[#This Row],[Date Prevailing]],1)</f>
        <v>3</v>
      </c>
      <c r="G4794" s="165">
        <f>+COUNTIFS(ECR_Hours!$K$6:$K$7,ExportsELAP[[#This Row],[Date Prevailing]])</f>
        <v>0</v>
      </c>
      <c r="H4794" s="165">
        <f t="shared" si="299"/>
        <v>3</v>
      </c>
      <c r="I4794" s="166">
        <f>+Exports!G4797</f>
        <v>25206.289800000002</v>
      </c>
      <c r="J4794" s="166">
        <f>+'ELAP_IPCO-APND'!D4797</f>
        <v>83.319760000000002</v>
      </c>
      <c r="K4794" s="166">
        <f>+(ExportsELAP[[#This Row],[Exports kWh - MPT]]/1000)*ExportsELAP[[#This Row],[EIM Price]]</f>
        <v>2100.1820166264483</v>
      </c>
      <c r="L4794" s="167" t="str">
        <f>+INDEX(ECR_Hours!$I$12:$I$15,MATCH(ExportsELAP[[#This Row],[Date Prevailing]],ECR_Hours!$H$12:$H$15,1))</f>
        <v>S</v>
      </c>
      <c r="M4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5" spans="1:13" x14ac:dyDescent="0.25">
      <c r="A4795" s="164">
        <f>+Exports!A4798</f>
        <v>44761</v>
      </c>
      <c r="B4795" s="165">
        <f t="shared" si="296"/>
        <v>2022</v>
      </c>
      <c r="C4795" s="165">
        <f t="shared" si="297"/>
        <v>7</v>
      </c>
      <c r="D4795" s="165">
        <f t="shared" si="298"/>
        <v>19</v>
      </c>
      <c r="E4795" s="165">
        <f>+Exports!B4798</f>
        <v>18</v>
      </c>
      <c r="F4795" s="165">
        <f>+WEEKDAY(ExportsELAP[[#This Row],[Date Prevailing]],1)</f>
        <v>3</v>
      </c>
      <c r="G4795" s="165">
        <f>+COUNTIFS(ECR_Hours!$K$6:$K$7,ExportsELAP[[#This Row],[Date Prevailing]])</f>
        <v>0</v>
      </c>
      <c r="H4795" s="165">
        <f t="shared" si="299"/>
        <v>3</v>
      </c>
      <c r="I4795" s="166">
        <f>+Exports!G4798</f>
        <v>16196.4794</v>
      </c>
      <c r="J4795" s="166">
        <f>+'ELAP_IPCO-APND'!D4798</f>
        <v>102.04143999999999</v>
      </c>
      <c r="K4795" s="166">
        <f>+(ExportsELAP[[#This Row],[Exports kWh - MPT]]/1000)*ExportsELAP[[#This Row],[EIM Price]]</f>
        <v>1652.712080906336</v>
      </c>
      <c r="L4795" s="167" t="str">
        <f>+INDEX(ECR_Hours!$I$12:$I$15,MATCH(ExportsELAP[[#This Row],[Date Prevailing]],ECR_Hours!$H$12:$H$15,1))</f>
        <v>S</v>
      </c>
      <c r="M4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6" spans="1:13" x14ac:dyDescent="0.25">
      <c r="A4796" s="164">
        <f>+Exports!A4799</f>
        <v>44761</v>
      </c>
      <c r="B4796" s="165">
        <f t="shared" si="296"/>
        <v>2022</v>
      </c>
      <c r="C4796" s="165">
        <f t="shared" si="297"/>
        <v>7</v>
      </c>
      <c r="D4796" s="165">
        <f t="shared" si="298"/>
        <v>19</v>
      </c>
      <c r="E4796" s="165">
        <f>+Exports!B4799</f>
        <v>19</v>
      </c>
      <c r="F4796" s="165">
        <f>+WEEKDAY(ExportsELAP[[#This Row],[Date Prevailing]],1)</f>
        <v>3</v>
      </c>
      <c r="G4796" s="165">
        <f>+COUNTIFS(ECR_Hours!$K$6:$K$7,ExportsELAP[[#This Row],[Date Prevailing]])</f>
        <v>0</v>
      </c>
      <c r="H4796" s="165">
        <f t="shared" si="299"/>
        <v>3</v>
      </c>
      <c r="I4796" s="166">
        <f>+Exports!G4799</f>
        <v>9927.7227000000003</v>
      </c>
      <c r="J4796" s="166">
        <f>+'ELAP_IPCO-APND'!D4799</f>
        <v>95.667490000000001</v>
      </c>
      <c r="K4796" s="166">
        <f>+(ExportsELAP[[#This Row],[Exports kWh - MPT]]/1000)*ExportsELAP[[#This Row],[EIM Price]]</f>
        <v>949.76031212502301</v>
      </c>
      <c r="L4796" s="167" t="str">
        <f>+INDEX(ECR_Hours!$I$12:$I$15,MATCH(ExportsELAP[[#This Row],[Date Prevailing]],ECR_Hours!$H$12:$H$15,1))</f>
        <v>S</v>
      </c>
      <c r="M4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7" spans="1:13" x14ac:dyDescent="0.25">
      <c r="A4797" s="164">
        <f>+Exports!A4800</f>
        <v>44761</v>
      </c>
      <c r="B4797" s="165">
        <f t="shared" si="296"/>
        <v>2022</v>
      </c>
      <c r="C4797" s="165">
        <f t="shared" si="297"/>
        <v>7</v>
      </c>
      <c r="D4797" s="165">
        <f t="shared" si="298"/>
        <v>19</v>
      </c>
      <c r="E4797" s="165">
        <f>+Exports!B4800</f>
        <v>20</v>
      </c>
      <c r="F4797" s="165">
        <f>+WEEKDAY(ExportsELAP[[#This Row],[Date Prevailing]],1)</f>
        <v>3</v>
      </c>
      <c r="G4797" s="165">
        <f>+COUNTIFS(ECR_Hours!$K$6:$K$7,ExportsELAP[[#This Row],[Date Prevailing]])</f>
        <v>0</v>
      </c>
      <c r="H4797" s="165">
        <f t="shared" si="299"/>
        <v>3</v>
      </c>
      <c r="I4797" s="166">
        <f>+Exports!G4800</f>
        <v>4424.4888000000001</v>
      </c>
      <c r="J4797" s="166">
        <f>+'ELAP_IPCO-APND'!D4800</f>
        <v>147.58232000000001</v>
      </c>
      <c r="K4797" s="166">
        <f>+(ExportsELAP[[#This Row],[Exports kWh - MPT]]/1000)*ExportsELAP[[#This Row],[EIM Price]]</f>
        <v>652.97632191801597</v>
      </c>
      <c r="L4797" s="167" t="str">
        <f>+INDEX(ECR_Hours!$I$12:$I$15,MATCH(ExportsELAP[[#This Row],[Date Prevailing]],ECR_Hours!$H$12:$H$15,1))</f>
        <v>S</v>
      </c>
      <c r="M4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8" spans="1:13" x14ac:dyDescent="0.25">
      <c r="A4798" s="164">
        <f>+Exports!A4801</f>
        <v>44761</v>
      </c>
      <c r="B4798" s="165">
        <f t="shared" si="296"/>
        <v>2022</v>
      </c>
      <c r="C4798" s="165">
        <f t="shared" si="297"/>
        <v>7</v>
      </c>
      <c r="D4798" s="165">
        <f t="shared" si="298"/>
        <v>19</v>
      </c>
      <c r="E4798" s="165">
        <f>+Exports!B4801</f>
        <v>21</v>
      </c>
      <c r="F4798" s="165">
        <f>+WEEKDAY(ExportsELAP[[#This Row],[Date Prevailing]],1)</f>
        <v>3</v>
      </c>
      <c r="G4798" s="165">
        <f>+COUNTIFS(ECR_Hours!$K$6:$K$7,ExportsELAP[[#This Row],[Date Prevailing]])</f>
        <v>0</v>
      </c>
      <c r="H4798" s="165">
        <f t="shared" si="299"/>
        <v>3</v>
      </c>
      <c r="I4798" s="166">
        <f>+Exports!G4801</f>
        <v>1559.8081999999999</v>
      </c>
      <c r="J4798" s="166">
        <f>+'ELAP_IPCO-APND'!D4801</f>
        <v>223.89195000000001</v>
      </c>
      <c r="K4798" s="166">
        <f>+(ExportsELAP[[#This Row],[Exports kWh - MPT]]/1000)*ExportsELAP[[#This Row],[EIM Price]]</f>
        <v>349.22849952399002</v>
      </c>
      <c r="L4798" s="167" t="str">
        <f>+INDEX(ECR_Hours!$I$12:$I$15,MATCH(ExportsELAP[[#This Row],[Date Prevailing]],ECR_Hours!$H$12:$H$15,1))</f>
        <v>S</v>
      </c>
      <c r="M4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799" spans="1:13" x14ac:dyDescent="0.25">
      <c r="A4799" s="164">
        <f>+Exports!A4802</f>
        <v>44761</v>
      </c>
      <c r="B4799" s="165">
        <f t="shared" si="296"/>
        <v>2022</v>
      </c>
      <c r="C4799" s="165">
        <f t="shared" si="297"/>
        <v>7</v>
      </c>
      <c r="D4799" s="165">
        <f t="shared" si="298"/>
        <v>19</v>
      </c>
      <c r="E4799" s="165">
        <f>+Exports!B4802</f>
        <v>22</v>
      </c>
      <c r="F4799" s="165">
        <f>+WEEKDAY(ExportsELAP[[#This Row],[Date Prevailing]],1)</f>
        <v>3</v>
      </c>
      <c r="G4799" s="165">
        <f>+COUNTIFS(ECR_Hours!$K$6:$K$7,ExportsELAP[[#This Row],[Date Prevailing]])</f>
        <v>0</v>
      </c>
      <c r="H4799" s="165">
        <f t="shared" si="299"/>
        <v>3</v>
      </c>
      <c r="I4799" s="166">
        <f>+Exports!G4802</f>
        <v>18.411000000000001</v>
      </c>
      <c r="J4799" s="166">
        <f>+'ELAP_IPCO-APND'!D4802</f>
        <v>91.008189999999999</v>
      </c>
      <c r="K4799" s="166">
        <f>+(ExportsELAP[[#This Row],[Exports kWh - MPT]]/1000)*ExportsELAP[[#This Row],[EIM Price]]</f>
        <v>1.67555178609</v>
      </c>
      <c r="L4799" s="167" t="str">
        <f>+INDEX(ECR_Hours!$I$12:$I$15,MATCH(ExportsELAP[[#This Row],[Date Prevailing]],ECR_Hours!$H$12:$H$15,1))</f>
        <v>S</v>
      </c>
      <c r="M4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00" spans="1:13" x14ac:dyDescent="0.25">
      <c r="A4800" s="164">
        <f>+Exports!A4803</f>
        <v>44761</v>
      </c>
      <c r="B4800" s="165">
        <f t="shared" si="296"/>
        <v>2022</v>
      </c>
      <c r="C4800" s="165">
        <f t="shared" si="297"/>
        <v>7</v>
      </c>
      <c r="D4800" s="165">
        <f t="shared" si="298"/>
        <v>19</v>
      </c>
      <c r="E4800" s="165">
        <f>+Exports!B4803</f>
        <v>23</v>
      </c>
      <c r="F4800" s="165">
        <f>+WEEKDAY(ExportsELAP[[#This Row],[Date Prevailing]],1)</f>
        <v>3</v>
      </c>
      <c r="G4800" s="165">
        <f>+COUNTIFS(ECR_Hours!$K$6:$K$7,ExportsELAP[[#This Row],[Date Prevailing]])</f>
        <v>0</v>
      </c>
      <c r="H4800" s="165">
        <f t="shared" si="299"/>
        <v>3</v>
      </c>
      <c r="I4800" s="166">
        <f>+Exports!G4803</f>
        <v>9.0340000000000007</v>
      </c>
      <c r="J4800" s="166">
        <f>+'ELAP_IPCO-APND'!D4803</f>
        <v>75.058030000000002</v>
      </c>
      <c r="K4800" s="166">
        <f>+(ExportsELAP[[#This Row],[Exports kWh - MPT]]/1000)*ExportsELAP[[#This Row],[EIM Price]]</f>
        <v>0.67807424302000008</v>
      </c>
      <c r="L4800" s="167" t="str">
        <f>+INDEX(ECR_Hours!$I$12:$I$15,MATCH(ExportsELAP[[#This Row],[Date Prevailing]],ECR_Hours!$H$12:$H$15,1))</f>
        <v>S</v>
      </c>
      <c r="M4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01" spans="1:13" x14ac:dyDescent="0.25">
      <c r="A4801" s="164">
        <f>+Exports!A4804</f>
        <v>44761</v>
      </c>
      <c r="B4801" s="165">
        <f t="shared" si="296"/>
        <v>2022</v>
      </c>
      <c r="C4801" s="165">
        <f t="shared" si="297"/>
        <v>7</v>
      </c>
      <c r="D4801" s="165">
        <f t="shared" si="298"/>
        <v>19</v>
      </c>
      <c r="E4801" s="165">
        <f>+Exports!B4804</f>
        <v>24</v>
      </c>
      <c r="F4801" s="165">
        <f>+WEEKDAY(ExportsELAP[[#This Row],[Date Prevailing]],1)</f>
        <v>3</v>
      </c>
      <c r="G4801" s="165">
        <f>+COUNTIFS(ECR_Hours!$K$6:$K$7,ExportsELAP[[#This Row],[Date Prevailing]])</f>
        <v>0</v>
      </c>
      <c r="H4801" s="165">
        <f t="shared" si="299"/>
        <v>3</v>
      </c>
      <c r="I4801" s="166">
        <f>+Exports!G4804</f>
        <v>8.1920000000000002</v>
      </c>
      <c r="J4801" s="166">
        <f>+'ELAP_IPCO-APND'!D4804</f>
        <v>79.694040000000001</v>
      </c>
      <c r="K4801" s="166">
        <f>+(ExportsELAP[[#This Row],[Exports kWh - MPT]]/1000)*ExportsELAP[[#This Row],[EIM Price]]</f>
        <v>0.65285357568000002</v>
      </c>
      <c r="L4801" s="167" t="str">
        <f>+INDEX(ECR_Hours!$I$12:$I$15,MATCH(ExportsELAP[[#This Row],[Date Prevailing]],ECR_Hours!$H$12:$H$15,1))</f>
        <v>S</v>
      </c>
      <c r="M4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2" spans="1:13" x14ac:dyDescent="0.25">
      <c r="A4802" s="164">
        <f>+Exports!A4805</f>
        <v>44762</v>
      </c>
      <c r="B4802" s="165">
        <f t="shared" ref="B4802:B4865" si="300">+YEAR(A4802)</f>
        <v>2022</v>
      </c>
      <c r="C4802" s="165">
        <f t="shared" ref="C4802:C4865" si="301">+MONTH(A4802)</f>
        <v>7</v>
      </c>
      <c r="D4802" s="165">
        <f t="shared" ref="D4802:D4865" si="302">+DAY(A4802)</f>
        <v>20</v>
      </c>
      <c r="E4802" s="165">
        <f>+Exports!B4805</f>
        <v>1</v>
      </c>
      <c r="F4802" s="165">
        <f>+WEEKDAY(ExportsELAP[[#This Row],[Date Prevailing]],1)</f>
        <v>4</v>
      </c>
      <c r="G4802" s="165">
        <f>+COUNTIFS(ECR_Hours!$K$6:$K$7,ExportsELAP[[#This Row],[Date Prevailing]])</f>
        <v>0</v>
      </c>
      <c r="H4802" s="165">
        <f t="shared" ref="H4802:H4865" si="303">+IF(G4802=1,0,F4802)</f>
        <v>4</v>
      </c>
      <c r="I4802" s="166">
        <f>+Exports!G4805</f>
        <v>14.121600000000001</v>
      </c>
      <c r="J4802" s="166">
        <f>+'ELAP_IPCO-APND'!D4805</f>
        <v>56.786079999999998</v>
      </c>
      <c r="K4802" s="166">
        <f>+(ExportsELAP[[#This Row],[Exports kWh - MPT]]/1000)*ExportsELAP[[#This Row],[EIM Price]]</f>
        <v>0.80191030732800006</v>
      </c>
      <c r="L4802" s="167" t="str">
        <f>+INDEX(ECR_Hours!$I$12:$I$15,MATCH(ExportsELAP[[#This Row],[Date Prevailing]],ECR_Hours!$H$12:$H$15,1))</f>
        <v>S</v>
      </c>
      <c r="M4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3" spans="1:13" x14ac:dyDescent="0.25">
      <c r="A4803" s="164">
        <f>+Exports!A4806</f>
        <v>44762</v>
      </c>
      <c r="B4803" s="165">
        <f t="shared" si="300"/>
        <v>2022</v>
      </c>
      <c r="C4803" s="165">
        <f t="shared" si="301"/>
        <v>7</v>
      </c>
      <c r="D4803" s="165">
        <f t="shared" si="302"/>
        <v>20</v>
      </c>
      <c r="E4803" s="165">
        <f>+Exports!B4806</f>
        <v>2</v>
      </c>
      <c r="F4803" s="165">
        <f>+WEEKDAY(ExportsELAP[[#This Row],[Date Prevailing]],1)</f>
        <v>4</v>
      </c>
      <c r="G4803" s="165">
        <f>+COUNTIFS(ECR_Hours!$K$6:$K$7,ExportsELAP[[#This Row],[Date Prevailing]])</f>
        <v>0</v>
      </c>
      <c r="H4803" s="165">
        <f t="shared" si="303"/>
        <v>4</v>
      </c>
      <c r="I4803" s="166">
        <f>+Exports!G4806</f>
        <v>14.027000000000001</v>
      </c>
      <c r="J4803" s="166">
        <f>+'ELAP_IPCO-APND'!D4806</f>
        <v>58.633929999999999</v>
      </c>
      <c r="K4803" s="166">
        <f>+(ExportsELAP[[#This Row],[Exports kWh - MPT]]/1000)*ExportsELAP[[#This Row],[EIM Price]]</f>
        <v>0.82245813611000007</v>
      </c>
      <c r="L4803" s="167" t="str">
        <f>+INDEX(ECR_Hours!$I$12:$I$15,MATCH(ExportsELAP[[#This Row],[Date Prevailing]],ECR_Hours!$H$12:$H$15,1))</f>
        <v>S</v>
      </c>
      <c r="M4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4" spans="1:13" x14ac:dyDescent="0.25">
      <c r="A4804" s="164">
        <f>+Exports!A4807</f>
        <v>44762</v>
      </c>
      <c r="B4804" s="165">
        <f t="shared" si="300"/>
        <v>2022</v>
      </c>
      <c r="C4804" s="165">
        <f t="shared" si="301"/>
        <v>7</v>
      </c>
      <c r="D4804" s="165">
        <f t="shared" si="302"/>
        <v>20</v>
      </c>
      <c r="E4804" s="165">
        <f>+Exports!B4807</f>
        <v>3</v>
      </c>
      <c r="F4804" s="165">
        <f>+WEEKDAY(ExportsELAP[[#This Row],[Date Prevailing]],1)</f>
        <v>4</v>
      </c>
      <c r="G4804" s="165">
        <f>+COUNTIFS(ECR_Hours!$K$6:$K$7,ExportsELAP[[#This Row],[Date Prevailing]])</f>
        <v>0</v>
      </c>
      <c r="H4804" s="165">
        <f t="shared" si="303"/>
        <v>4</v>
      </c>
      <c r="I4804" s="166">
        <f>+Exports!G4807</f>
        <v>14.0946</v>
      </c>
      <c r="J4804" s="166">
        <f>+'ELAP_IPCO-APND'!D4807</f>
        <v>47.040230000000001</v>
      </c>
      <c r="K4804" s="166">
        <f>+(ExportsELAP[[#This Row],[Exports kWh - MPT]]/1000)*ExportsELAP[[#This Row],[EIM Price]]</f>
        <v>0.66301322575800004</v>
      </c>
      <c r="L4804" s="167" t="str">
        <f>+INDEX(ECR_Hours!$I$12:$I$15,MATCH(ExportsELAP[[#This Row],[Date Prevailing]],ECR_Hours!$H$12:$H$15,1))</f>
        <v>S</v>
      </c>
      <c r="M4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5" spans="1:13" x14ac:dyDescent="0.25">
      <c r="A4805" s="164">
        <f>+Exports!A4808</f>
        <v>44762</v>
      </c>
      <c r="B4805" s="165">
        <f t="shared" si="300"/>
        <v>2022</v>
      </c>
      <c r="C4805" s="165">
        <f t="shared" si="301"/>
        <v>7</v>
      </c>
      <c r="D4805" s="165">
        <f t="shared" si="302"/>
        <v>20</v>
      </c>
      <c r="E4805" s="165">
        <f>+Exports!B4808</f>
        <v>4</v>
      </c>
      <c r="F4805" s="165">
        <f>+WEEKDAY(ExportsELAP[[#This Row],[Date Prevailing]],1)</f>
        <v>4</v>
      </c>
      <c r="G4805" s="165">
        <f>+COUNTIFS(ECR_Hours!$K$6:$K$7,ExportsELAP[[#This Row],[Date Prevailing]])</f>
        <v>0</v>
      </c>
      <c r="H4805" s="165">
        <f t="shared" si="303"/>
        <v>4</v>
      </c>
      <c r="I4805" s="166">
        <f>+Exports!G4808</f>
        <v>11.3614</v>
      </c>
      <c r="J4805" s="166">
        <f>+'ELAP_IPCO-APND'!D4808</f>
        <v>43.143749999999997</v>
      </c>
      <c r="K4805" s="166">
        <f>+(ExportsELAP[[#This Row],[Exports kWh - MPT]]/1000)*ExportsELAP[[#This Row],[EIM Price]]</f>
        <v>0.49017340124999992</v>
      </c>
      <c r="L4805" s="167" t="str">
        <f>+INDEX(ECR_Hours!$I$12:$I$15,MATCH(ExportsELAP[[#This Row],[Date Prevailing]],ECR_Hours!$H$12:$H$15,1))</f>
        <v>S</v>
      </c>
      <c r="M4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6" spans="1:13" x14ac:dyDescent="0.25">
      <c r="A4806" s="164">
        <f>+Exports!A4809</f>
        <v>44762</v>
      </c>
      <c r="B4806" s="165">
        <f t="shared" si="300"/>
        <v>2022</v>
      </c>
      <c r="C4806" s="165">
        <f t="shared" si="301"/>
        <v>7</v>
      </c>
      <c r="D4806" s="165">
        <f t="shared" si="302"/>
        <v>20</v>
      </c>
      <c r="E4806" s="165">
        <f>+Exports!B4809</f>
        <v>5</v>
      </c>
      <c r="F4806" s="165">
        <f>+WEEKDAY(ExportsELAP[[#This Row],[Date Prevailing]],1)</f>
        <v>4</v>
      </c>
      <c r="G4806" s="165">
        <f>+COUNTIFS(ECR_Hours!$K$6:$K$7,ExportsELAP[[#This Row],[Date Prevailing]])</f>
        <v>0</v>
      </c>
      <c r="H4806" s="165">
        <f t="shared" si="303"/>
        <v>4</v>
      </c>
      <c r="I4806" s="166">
        <f>+Exports!G4809</f>
        <v>11.449699999999998</v>
      </c>
      <c r="J4806" s="166">
        <f>+'ELAP_IPCO-APND'!D4809</f>
        <v>42.885660000000001</v>
      </c>
      <c r="K4806" s="166">
        <f>+(ExportsELAP[[#This Row],[Exports kWh - MPT]]/1000)*ExportsELAP[[#This Row],[EIM Price]]</f>
        <v>0.49102794130199995</v>
      </c>
      <c r="L4806" s="167" t="str">
        <f>+INDEX(ECR_Hours!$I$12:$I$15,MATCH(ExportsELAP[[#This Row],[Date Prevailing]],ECR_Hours!$H$12:$H$15,1))</f>
        <v>S</v>
      </c>
      <c r="M4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7" spans="1:13" x14ac:dyDescent="0.25">
      <c r="A4807" s="164">
        <f>+Exports!A4810</f>
        <v>44762</v>
      </c>
      <c r="B4807" s="165">
        <f t="shared" si="300"/>
        <v>2022</v>
      </c>
      <c r="C4807" s="165">
        <f t="shared" si="301"/>
        <v>7</v>
      </c>
      <c r="D4807" s="165">
        <f t="shared" si="302"/>
        <v>20</v>
      </c>
      <c r="E4807" s="165">
        <f>+Exports!B4810</f>
        <v>6</v>
      </c>
      <c r="F4807" s="165">
        <f>+WEEKDAY(ExportsELAP[[#This Row],[Date Prevailing]],1)</f>
        <v>4</v>
      </c>
      <c r="G4807" s="165">
        <f>+COUNTIFS(ECR_Hours!$K$6:$K$7,ExportsELAP[[#This Row],[Date Prevailing]])</f>
        <v>0</v>
      </c>
      <c r="H4807" s="165">
        <f t="shared" si="303"/>
        <v>4</v>
      </c>
      <c r="I4807" s="166">
        <f>+Exports!G4810</f>
        <v>12.080199999999989</v>
      </c>
      <c r="J4807" s="166">
        <f>+'ELAP_IPCO-APND'!D4810</f>
        <v>49.597569999999997</v>
      </c>
      <c r="K4807" s="166">
        <f>+(ExportsELAP[[#This Row],[Exports kWh - MPT]]/1000)*ExportsELAP[[#This Row],[EIM Price]]</f>
        <v>0.59914856511399939</v>
      </c>
      <c r="L4807" s="167" t="str">
        <f>+INDEX(ECR_Hours!$I$12:$I$15,MATCH(ExportsELAP[[#This Row],[Date Prevailing]],ECR_Hours!$H$12:$H$15,1))</f>
        <v>S</v>
      </c>
      <c r="M4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8" spans="1:13" x14ac:dyDescent="0.25">
      <c r="A4808" s="164">
        <f>+Exports!A4811</f>
        <v>44762</v>
      </c>
      <c r="B4808" s="165">
        <f t="shared" si="300"/>
        <v>2022</v>
      </c>
      <c r="C4808" s="165">
        <f t="shared" si="301"/>
        <v>7</v>
      </c>
      <c r="D4808" s="165">
        <f t="shared" si="302"/>
        <v>20</v>
      </c>
      <c r="E4808" s="165">
        <f>+Exports!B4811</f>
        <v>7</v>
      </c>
      <c r="F4808" s="165">
        <f>+WEEKDAY(ExportsELAP[[#This Row],[Date Prevailing]],1)</f>
        <v>4</v>
      </c>
      <c r="G4808" s="165">
        <f>+COUNTIFS(ECR_Hours!$K$6:$K$7,ExportsELAP[[#This Row],[Date Prevailing]])</f>
        <v>0</v>
      </c>
      <c r="H4808" s="165">
        <f t="shared" si="303"/>
        <v>4</v>
      </c>
      <c r="I4808" s="166">
        <f>+Exports!G4811</f>
        <v>508.11439999999993</v>
      </c>
      <c r="J4808" s="166">
        <f>+'ELAP_IPCO-APND'!D4811</f>
        <v>54.203769999999999</v>
      </c>
      <c r="K4808" s="166">
        <f>+(ExportsELAP[[#This Row],[Exports kWh - MPT]]/1000)*ExportsELAP[[#This Row],[EIM Price]]</f>
        <v>27.541716071287997</v>
      </c>
      <c r="L4808" s="167" t="str">
        <f>+INDEX(ECR_Hours!$I$12:$I$15,MATCH(ExportsELAP[[#This Row],[Date Prevailing]],ECR_Hours!$H$12:$H$15,1))</f>
        <v>S</v>
      </c>
      <c r="M4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09" spans="1:13" x14ac:dyDescent="0.25">
      <c r="A4809" s="164">
        <f>+Exports!A4812</f>
        <v>44762</v>
      </c>
      <c r="B4809" s="165">
        <f t="shared" si="300"/>
        <v>2022</v>
      </c>
      <c r="C4809" s="165">
        <f t="shared" si="301"/>
        <v>7</v>
      </c>
      <c r="D4809" s="165">
        <f t="shared" si="302"/>
        <v>20</v>
      </c>
      <c r="E4809" s="165">
        <f>+Exports!B4812</f>
        <v>8</v>
      </c>
      <c r="F4809" s="165">
        <f>+WEEKDAY(ExportsELAP[[#This Row],[Date Prevailing]],1)</f>
        <v>4</v>
      </c>
      <c r="G4809" s="165">
        <f>+COUNTIFS(ECR_Hours!$K$6:$K$7,ExportsELAP[[#This Row],[Date Prevailing]])</f>
        <v>0</v>
      </c>
      <c r="H4809" s="165">
        <f t="shared" si="303"/>
        <v>4</v>
      </c>
      <c r="I4809" s="166">
        <f>+Exports!G4812</f>
        <v>4143.0898999999999</v>
      </c>
      <c r="J4809" s="166">
        <f>+'ELAP_IPCO-APND'!D4812</f>
        <v>44.915140000000001</v>
      </c>
      <c r="K4809" s="166">
        <f>+(ExportsELAP[[#This Row],[Exports kWh - MPT]]/1000)*ExportsELAP[[#This Row],[EIM Price]]</f>
        <v>186.08746289108598</v>
      </c>
      <c r="L4809" s="167" t="str">
        <f>+INDEX(ECR_Hours!$I$12:$I$15,MATCH(ExportsELAP[[#This Row],[Date Prevailing]],ECR_Hours!$H$12:$H$15,1))</f>
        <v>S</v>
      </c>
      <c r="M4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0" spans="1:13" x14ac:dyDescent="0.25">
      <c r="A4810" s="164">
        <f>+Exports!A4813</f>
        <v>44762</v>
      </c>
      <c r="B4810" s="165">
        <f t="shared" si="300"/>
        <v>2022</v>
      </c>
      <c r="C4810" s="165">
        <f t="shared" si="301"/>
        <v>7</v>
      </c>
      <c r="D4810" s="165">
        <f t="shared" si="302"/>
        <v>20</v>
      </c>
      <c r="E4810" s="165">
        <f>+Exports!B4813</f>
        <v>9</v>
      </c>
      <c r="F4810" s="165">
        <f>+WEEKDAY(ExportsELAP[[#This Row],[Date Prevailing]],1)</f>
        <v>4</v>
      </c>
      <c r="G4810" s="165">
        <f>+COUNTIFS(ECR_Hours!$K$6:$K$7,ExportsELAP[[#This Row],[Date Prevailing]])</f>
        <v>0</v>
      </c>
      <c r="H4810" s="165">
        <f t="shared" si="303"/>
        <v>4</v>
      </c>
      <c r="I4810" s="166">
        <f>+Exports!G4813</f>
        <v>10792.142200000002</v>
      </c>
      <c r="J4810" s="166">
        <f>+'ELAP_IPCO-APND'!D4813</f>
        <v>52.142020000000002</v>
      </c>
      <c r="K4810" s="166">
        <f>+(ExportsELAP[[#This Row],[Exports kWh - MPT]]/1000)*ExportsELAP[[#This Row],[EIM Price]]</f>
        <v>562.72409443524418</v>
      </c>
      <c r="L4810" s="167" t="str">
        <f>+INDEX(ECR_Hours!$I$12:$I$15,MATCH(ExportsELAP[[#This Row],[Date Prevailing]],ECR_Hours!$H$12:$H$15,1))</f>
        <v>S</v>
      </c>
      <c r="M4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1" spans="1:13" x14ac:dyDescent="0.25">
      <c r="A4811" s="164">
        <f>+Exports!A4814</f>
        <v>44762</v>
      </c>
      <c r="B4811" s="165">
        <f t="shared" si="300"/>
        <v>2022</v>
      </c>
      <c r="C4811" s="165">
        <f t="shared" si="301"/>
        <v>7</v>
      </c>
      <c r="D4811" s="165">
        <f t="shared" si="302"/>
        <v>20</v>
      </c>
      <c r="E4811" s="165">
        <f>+Exports!B4814</f>
        <v>10</v>
      </c>
      <c r="F4811" s="165">
        <f>+WEEKDAY(ExportsELAP[[#This Row],[Date Prevailing]],1)</f>
        <v>4</v>
      </c>
      <c r="G4811" s="165">
        <f>+COUNTIFS(ECR_Hours!$K$6:$K$7,ExportsELAP[[#This Row],[Date Prevailing]])</f>
        <v>0</v>
      </c>
      <c r="H4811" s="165">
        <f t="shared" si="303"/>
        <v>4</v>
      </c>
      <c r="I4811" s="166">
        <f>+Exports!G4814</f>
        <v>20459.905599999998</v>
      </c>
      <c r="J4811" s="166">
        <f>+'ELAP_IPCO-APND'!D4814</f>
        <v>58.616210000000002</v>
      </c>
      <c r="K4811" s="166">
        <f>+(ExportsELAP[[#This Row],[Exports kWh - MPT]]/1000)*ExportsELAP[[#This Row],[EIM Price]]</f>
        <v>1199.2821232297761</v>
      </c>
      <c r="L4811" s="167" t="str">
        <f>+INDEX(ECR_Hours!$I$12:$I$15,MATCH(ExportsELAP[[#This Row],[Date Prevailing]],ECR_Hours!$H$12:$H$15,1))</f>
        <v>S</v>
      </c>
      <c r="M4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2" spans="1:13" x14ac:dyDescent="0.25">
      <c r="A4812" s="164">
        <f>+Exports!A4815</f>
        <v>44762</v>
      </c>
      <c r="B4812" s="165">
        <f t="shared" si="300"/>
        <v>2022</v>
      </c>
      <c r="C4812" s="165">
        <f t="shared" si="301"/>
        <v>7</v>
      </c>
      <c r="D4812" s="165">
        <f t="shared" si="302"/>
        <v>20</v>
      </c>
      <c r="E4812" s="165">
        <f>+Exports!B4815</f>
        <v>11</v>
      </c>
      <c r="F4812" s="165">
        <f>+WEEKDAY(ExportsELAP[[#This Row],[Date Prevailing]],1)</f>
        <v>4</v>
      </c>
      <c r="G4812" s="165">
        <f>+COUNTIFS(ECR_Hours!$K$6:$K$7,ExportsELAP[[#This Row],[Date Prevailing]])</f>
        <v>0</v>
      </c>
      <c r="H4812" s="165">
        <f t="shared" si="303"/>
        <v>4</v>
      </c>
      <c r="I4812" s="166">
        <f>+Exports!G4815</f>
        <v>29001.139499999997</v>
      </c>
      <c r="J4812" s="166">
        <f>+'ELAP_IPCO-APND'!D4815</f>
        <v>60.391370000000002</v>
      </c>
      <c r="K4812" s="166">
        <f>+(ExportsELAP[[#This Row],[Exports kWh - MPT]]/1000)*ExportsELAP[[#This Row],[EIM Price]]</f>
        <v>1751.4185459661148</v>
      </c>
      <c r="L4812" s="167" t="str">
        <f>+INDEX(ECR_Hours!$I$12:$I$15,MATCH(ExportsELAP[[#This Row],[Date Prevailing]],ECR_Hours!$H$12:$H$15,1))</f>
        <v>S</v>
      </c>
      <c r="M4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3" spans="1:13" x14ac:dyDescent="0.25">
      <c r="A4813" s="164">
        <f>+Exports!A4816</f>
        <v>44762</v>
      </c>
      <c r="B4813" s="165">
        <f t="shared" si="300"/>
        <v>2022</v>
      </c>
      <c r="C4813" s="165">
        <f t="shared" si="301"/>
        <v>7</v>
      </c>
      <c r="D4813" s="165">
        <f t="shared" si="302"/>
        <v>20</v>
      </c>
      <c r="E4813" s="165">
        <f>+Exports!B4816</f>
        <v>12</v>
      </c>
      <c r="F4813" s="165">
        <f>+WEEKDAY(ExportsELAP[[#This Row],[Date Prevailing]],1)</f>
        <v>4</v>
      </c>
      <c r="G4813" s="165">
        <f>+COUNTIFS(ECR_Hours!$K$6:$K$7,ExportsELAP[[#This Row],[Date Prevailing]])</f>
        <v>0</v>
      </c>
      <c r="H4813" s="165">
        <f t="shared" si="303"/>
        <v>4</v>
      </c>
      <c r="I4813" s="166">
        <f>+Exports!G4816</f>
        <v>34211.922200000001</v>
      </c>
      <c r="J4813" s="166">
        <f>+'ELAP_IPCO-APND'!D4816</f>
        <v>63.985039999999998</v>
      </c>
      <c r="K4813" s="166">
        <f>+(ExportsELAP[[#This Row],[Exports kWh - MPT]]/1000)*ExportsELAP[[#This Row],[EIM Price]]</f>
        <v>2189.0512104438881</v>
      </c>
      <c r="L4813" s="167" t="str">
        <f>+INDEX(ECR_Hours!$I$12:$I$15,MATCH(ExportsELAP[[#This Row],[Date Prevailing]],ECR_Hours!$H$12:$H$15,1))</f>
        <v>S</v>
      </c>
      <c r="M4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4" spans="1:13" x14ac:dyDescent="0.25">
      <c r="A4814" s="164">
        <f>+Exports!A4817</f>
        <v>44762</v>
      </c>
      <c r="B4814" s="165">
        <f t="shared" si="300"/>
        <v>2022</v>
      </c>
      <c r="C4814" s="165">
        <f t="shared" si="301"/>
        <v>7</v>
      </c>
      <c r="D4814" s="165">
        <f t="shared" si="302"/>
        <v>20</v>
      </c>
      <c r="E4814" s="165">
        <f>+Exports!B4817</f>
        <v>13</v>
      </c>
      <c r="F4814" s="165">
        <f>+WEEKDAY(ExportsELAP[[#This Row],[Date Prevailing]],1)</f>
        <v>4</v>
      </c>
      <c r="G4814" s="165">
        <f>+COUNTIFS(ECR_Hours!$K$6:$K$7,ExportsELAP[[#This Row],[Date Prevailing]])</f>
        <v>0</v>
      </c>
      <c r="H4814" s="165">
        <f t="shared" si="303"/>
        <v>4</v>
      </c>
      <c r="I4814" s="166">
        <f>+Exports!G4817</f>
        <v>36955.768900000003</v>
      </c>
      <c r="J4814" s="166">
        <f>+'ELAP_IPCO-APND'!D4817</f>
        <v>64.154120000000006</v>
      </c>
      <c r="K4814" s="166">
        <f>+(ExportsELAP[[#This Row],[Exports kWh - MPT]]/1000)*ExportsELAP[[#This Row],[EIM Price]]</f>
        <v>2370.8648327028682</v>
      </c>
      <c r="L4814" s="167" t="str">
        <f>+INDEX(ECR_Hours!$I$12:$I$15,MATCH(ExportsELAP[[#This Row],[Date Prevailing]],ECR_Hours!$H$12:$H$15,1))</f>
        <v>S</v>
      </c>
      <c r="M4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5" spans="1:13" x14ac:dyDescent="0.25">
      <c r="A4815" s="164">
        <f>+Exports!A4818</f>
        <v>44762</v>
      </c>
      <c r="B4815" s="165">
        <f t="shared" si="300"/>
        <v>2022</v>
      </c>
      <c r="C4815" s="165">
        <f t="shared" si="301"/>
        <v>7</v>
      </c>
      <c r="D4815" s="165">
        <f t="shared" si="302"/>
        <v>20</v>
      </c>
      <c r="E4815" s="165">
        <f>+Exports!B4818</f>
        <v>14</v>
      </c>
      <c r="F4815" s="165">
        <f>+WEEKDAY(ExportsELAP[[#This Row],[Date Prevailing]],1)</f>
        <v>4</v>
      </c>
      <c r="G4815" s="165">
        <f>+COUNTIFS(ECR_Hours!$K$6:$K$7,ExportsELAP[[#This Row],[Date Prevailing]])</f>
        <v>0</v>
      </c>
      <c r="H4815" s="165">
        <f t="shared" si="303"/>
        <v>4</v>
      </c>
      <c r="I4815" s="166">
        <f>+Exports!G4818</f>
        <v>37156.705699999999</v>
      </c>
      <c r="J4815" s="166">
        <f>+'ELAP_IPCO-APND'!D4818</f>
        <v>66.462670000000003</v>
      </c>
      <c r="K4815" s="166">
        <f>+(ExportsELAP[[#This Row],[Exports kWh - MPT]]/1000)*ExportsELAP[[#This Row],[EIM Price]]</f>
        <v>2469.5338692262189</v>
      </c>
      <c r="L4815" s="167" t="str">
        <f>+INDEX(ECR_Hours!$I$12:$I$15,MATCH(ExportsELAP[[#This Row],[Date Prevailing]],ECR_Hours!$H$12:$H$15,1))</f>
        <v>S</v>
      </c>
      <c r="M4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6" spans="1:13" x14ac:dyDescent="0.25">
      <c r="A4816" s="164">
        <f>+Exports!A4819</f>
        <v>44762</v>
      </c>
      <c r="B4816" s="165">
        <f t="shared" si="300"/>
        <v>2022</v>
      </c>
      <c r="C4816" s="165">
        <f t="shared" si="301"/>
        <v>7</v>
      </c>
      <c r="D4816" s="165">
        <f t="shared" si="302"/>
        <v>20</v>
      </c>
      <c r="E4816" s="165">
        <f>+Exports!B4819</f>
        <v>15</v>
      </c>
      <c r="F4816" s="165">
        <f>+WEEKDAY(ExportsELAP[[#This Row],[Date Prevailing]],1)</f>
        <v>4</v>
      </c>
      <c r="G4816" s="165">
        <f>+COUNTIFS(ECR_Hours!$K$6:$K$7,ExportsELAP[[#This Row],[Date Prevailing]])</f>
        <v>0</v>
      </c>
      <c r="H4816" s="165">
        <f t="shared" si="303"/>
        <v>4</v>
      </c>
      <c r="I4816" s="166">
        <f>+Exports!G4819</f>
        <v>34402.157899999998</v>
      </c>
      <c r="J4816" s="166">
        <f>+'ELAP_IPCO-APND'!D4819</f>
        <v>80.995519999999999</v>
      </c>
      <c r="K4816" s="166">
        <f>+(ExportsELAP[[#This Row],[Exports kWh - MPT]]/1000)*ExportsELAP[[#This Row],[EIM Price]]</f>
        <v>2786.420668232608</v>
      </c>
      <c r="L4816" s="167" t="str">
        <f>+INDEX(ECR_Hours!$I$12:$I$15,MATCH(ExportsELAP[[#This Row],[Date Prevailing]],ECR_Hours!$H$12:$H$15,1))</f>
        <v>S</v>
      </c>
      <c r="M4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17" spans="1:13" x14ac:dyDescent="0.25">
      <c r="A4817" s="164">
        <f>+Exports!A4820</f>
        <v>44762</v>
      </c>
      <c r="B4817" s="165">
        <f t="shared" si="300"/>
        <v>2022</v>
      </c>
      <c r="C4817" s="165">
        <f t="shared" si="301"/>
        <v>7</v>
      </c>
      <c r="D4817" s="165">
        <f t="shared" si="302"/>
        <v>20</v>
      </c>
      <c r="E4817" s="165">
        <f>+Exports!B4820</f>
        <v>16</v>
      </c>
      <c r="F4817" s="165">
        <f>+WEEKDAY(ExportsELAP[[#This Row],[Date Prevailing]],1)</f>
        <v>4</v>
      </c>
      <c r="G4817" s="165">
        <f>+COUNTIFS(ECR_Hours!$K$6:$K$7,ExportsELAP[[#This Row],[Date Prevailing]])</f>
        <v>0</v>
      </c>
      <c r="H4817" s="165">
        <f t="shared" si="303"/>
        <v>4</v>
      </c>
      <c r="I4817" s="166">
        <f>+Exports!G4820</f>
        <v>29059.786400000001</v>
      </c>
      <c r="J4817" s="166">
        <f>+'ELAP_IPCO-APND'!D4820</f>
        <v>84.835300000000004</v>
      </c>
      <c r="K4817" s="166">
        <f>+(ExportsELAP[[#This Row],[Exports kWh - MPT]]/1000)*ExportsELAP[[#This Row],[EIM Price]]</f>
        <v>2465.2956971799199</v>
      </c>
      <c r="L4817" s="167" t="str">
        <f>+INDEX(ECR_Hours!$I$12:$I$15,MATCH(ExportsELAP[[#This Row],[Date Prevailing]],ECR_Hours!$H$12:$H$15,1))</f>
        <v>S</v>
      </c>
      <c r="M4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18" spans="1:13" x14ac:dyDescent="0.25">
      <c r="A4818" s="164">
        <f>+Exports!A4821</f>
        <v>44762</v>
      </c>
      <c r="B4818" s="165">
        <f t="shared" si="300"/>
        <v>2022</v>
      </c>
      <c r="C4818" s="165">
        <f t="shared" si="301"/>
        <v>7</v>
      </c>
      <c r="D4818" s="165">
        <f t="shared" si="302"/>
        <v>20</v>
      </c>
      <c r="E4818" s="165">
        <f>+Exports!B4821</f>
        <v>17</v>
      </c>
      <c r="F4818" s="165">
        <f>+WEEKDAY(ExportsELAP[[#This Row],[Date Prevailing]],1)</f>
        <v>4</v>
      </c>
      <c r="G4818" s="165">
        <f>+COUNTIFS(ECR_Hours!$K$6:$K$7,ExportsELAP[[#This Row],[Date Prevailing]])</f>
        <v>0</v>
      </c>
      <c r="H4818" s="165">
        <f t="shared" si="303"/>
        <v>4</v>
      </c>
      <c r="I4818" s="166">
        <f>+Exports!G4821</f>
        <v>22372.277999999998</v>
      </c>
      <c r="J4818" s="166">
        <f>+'ELAP_IPCO-APND'!D4821</f>
        <v>93.633049999999997</v>
      </c>
      <c r="K4818" s="166">
        <f>+(ExportsELAP[[#This Row],[Exports kWh - MPT]]/1000)*ExportsELAP[[#This Row],[EIM Price]]</f>
        <v>2094.7846245878995</v>
      </c>
      <c r="L4818" s="167" t="str">
        <f>+INDEX(ECR_Hours!$I$12:$I$15,MATCH(ExportsELAP[[#This Row],[Date Prevailing]],ECR_Hours!$H$12:$H$15,1))</f>
        <v>S</v>
      </c>
      <c r="M4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19" spans="1:13" x14ac:dyDescent="0.25">
      <c r="A4819" s="164">
        <f>+Exports!A4822</f>
        <v>44762</v>
      </c>
      <c r="B4819" s="165">
        <f t="shared" si="300"/>
        <v>2022</v>
      </c>
      <c r="C4819" s="165">
        <f t="shared" si="301"/>
        <v>7</v>
      </c>
      <c r="D4819" s="165">
        <f t="shared" si="302"/>
        <v>20</v>
      </c>
      <c r="E4819" s="165">
        <f>+Exports!B4822</f>
        <v>18</v>
      </c>
      <c r="F4819" s="165">
        <f>+WEEKDAY(ExportsELAP[[#This Row],[Date Prevailing]],1)</f>
        <v>4</v>
      </c>
      <c r="G4819" s="165">
        <f>+COUNTIFS(ECR_Hours!$K$6:$K$7,ExportsELAP[[#This Row],[Date Prevailing]])</f>
        <v>0</v>
      </c>
      <c r="H4819" s="165">
        <f t="shared" si="303"/>
        <v>4</v>
      </c>
      <c r="I4819" s="166">
        <f>+Exports!G4822</f>
        <v>15515.847900000001</v>
      </c>
      <c r="J4819" s="166">
        <f>+'ELAP_IPCO-APND'!D4822</f>
        <v>93.429850000000002</v>
      </c>
      <c r="K4819" s="166">
        <f>+(ExportsELAP[[#This Row],[Exports kWh - MPT]]/1000)*ExportsELAP[[#This Row],[EIM Price]]</f>
        <v>1449.6433419198152</v>
      </c>
      <c r="L4819" s="167" t="str">
        <f>+INDEX(ECR_Hours!$I$12:$I$15,MATCH(ExportsELAP[[#This Row],[Date Prevailing]],ECR_Hours!$H$12:$H$15,1))</f>
        <v>S</v>
      </c>
      <c r="M4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0" spans="1:13" x14ac:dyDescent="0.25">
      <c r="A4820" s="164">
        <f>+Exports!A4823</f>
        <v>44762</v>
      </c>
      <c r="B4820" s="165">
        <f t="shared" si="300"/>
        <v>2022</v>
      </c>
      <c r="C4820" s="165">
        <f t="shared" si="301"/>
        <v>7</v>
      </c>
      <c r="D4820" s="165">
        <f t="shared" si="302"/>
        <v>20</v>
      </c>
      <c r="E4820" s="165">
        <f>+Exports!B4823</f>
        <v>19</v>
      </c>
      <c r="F4820" s="165">
        <f>+WEEKDAY(ExportsELAP[[#This Row],[Date Prevailing]],1)</f>
        <v>4</v>
      </c>
      <c r="G4820" s="165">
        <f>+COUNTIFS(ECR_Hours!$K$6:$K$7,ExportsELAP[[#This Row],[Date Prevailing]])</f>
        <v>0</v>
      </c>
      <c r="H4820" s="165">
        <f t="shared" si="303"/>
        <v>4</v>
      </c>
      <c r="I4820" s="166">
        <f>+Exports!G4823</f>
        <v>9650.3260000000009</v>
      </c>
      <c r="J4820" s="166">
        <f>+'ELAP_IPCO-APND'!D4823</f>
        <v>89.247489999999999</v>
      </c>
      <c r="K4820" s="166">
        <f>+(ExportsELAP[[#This Row],[Exports kWh - MPT]]/1000)*ExportsELAP[[#This Row],[EIM Price]]</f>
        <v>861.26737318174014</v>
      </c>
      <c r="L4820" s="167" t="str">
        <f>+INDEX(ECR_Hours!$I$12:$I$15,MATCH(ExportsELAP[[#This Row],[Date Prevailing]],ECR_Hours!$H$12:$H$15,1))</f>
        <v>S</v>
      </c>
      <c r="M4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1" spans="1:13" x14ac:dyDescent="0.25">
      <c r="A4821" s="164">
        <f>+Exports!A4824</f>
        <v>44762</v>
      </c>
      <c r="B4821" s="165">
        <f t="shared" si="300"/>
        <v>2022</v>
      </c>
      <c r="C4821" s="165">
        <f t="shared" si="301"/>
        <v>7</v>
      </c>
      <c r="D4821" s="165">
        <f t="shared" si="302"/>
        <v>20</v>
      </c>
      <c r="E4821" s="165">
        <f>+Exports!B4824</f>
        <v>20</v>
      </c>
      <c r="F4821" s="165">
        <f>+WEEKDAY(ExportsELAP[[#This Row],[Date Prevailing]],1)</f>
        <v>4</v>
      </c>
      <c r="G4821" s="165">
        <f>+COUNTIFS(ECR_Hours!$K$6:$K$7,ExportsELAP[[#This Row],[Date Prevailing]])</f>
        <v>0</v>
      </c>
      <c r="H4821" s="165">
        <f t="shared" si="303"/>
        <v>4</v>
      </c>
      <c r="I4821" s="166">
        <f>+Exports!G4824</f>
        <v>5567.4475999999995</v>
      </c>
      <c r="J4821" s="166">
        <f>+'ELAP_IPCO-APND'!D4824</f>
        <v>103.87951</v>
      </c>
      <c r="K4821" s="166">
        <f>+(ExportsELAP[[#This Row],[Exports kWh - MPT]]/1000)*ExportsELAP[[#This Row],[EIM Price]]</f>
        <v>578.34372863867588</v>
      </c>
      <c r="L4821" s="167" t="str">
        <f>+INDEX(ECR_Hours!$I$12:$I$15,MATCH(ExportsELAP[[#This Row],[Date Prevailing]],ECR_Hours!$H$12:$H$15,1))</f>
        <v>S</v>
      </c>
      <c r="M4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2" spans="1:13" x14ac:dyDescent="0.25">
      <c r="A4822" s="164">
        <f>+Exports!A4825</f>
        <v>44762</v>
      </c>
      <c r="B4822" s="165">
        <f t="shared" si="300"/>
        <v>2022</v>
      </c>
      <c r="C4822" s="165">
        <f t="shared" si="301"/>
        <v>7</v>
      </c>
      <c r="D4822" s="165">
        <f t="shared" si="302"/>
        <v>20</v>
      </c>
      <c r="E4822" s="165">
        <f>+Exports!B4825</f>
        <v>21</v>
      </c>
      <c r="F4822" s="165">
        <f>+WEEKDAY(ExportsELAP[[#This Row],[Date Prevailing]],1)</f>
        <v>4</v>
      </c>
      <c r="G4822" s="165">
        <f>+COUNTIFS(ECR_Hours!$K$6:$K$7,ExportsELAP[[#This Row],[Date Prevailing]])</f>
        <v>0</v>
      </c>
      <c r="H4822" s="165">
        <f t="shared" si="303"/>
        <v>4</v>
      </c>
      <c r="I4822" s="166">
        <f>+Exports!G4825</f>
        <v>1796.8428000000001</v>
      </c>
      <c r="J4822" s="166">
        <f>+'ELAP_IPCO-APND'!D4825</f>
        <v>97.355670000000003</v>
      </c>
      <c r="K4822" s="166">
        <f>+(ExportsELAP[[#This Row],[Exports kWh - MPT]]/1000)*ExportsELAP[[#This Row],[EIM Price]]</f>
        <v>174.93283467867602</v>
      </c>
      <c r="L4822" s="167" t="str">
        <f>+INDEX(ECR_Hours!$I$12:$I$15,MATCH(ExportsELAP[[#This Row],[Date Prevailing]],ECR_Hours!$H$12:$H$15,1))</f>
        <v>S</v>
      </c>
      <c r="M4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3" spans="1:13" x14ac:dyDescent="0.25">
      <c r="A4823" s="164">
        <f>+Exports!A4826</f>
        <v>44762</v>
      </c>
      <c r="B4823" s="165">
        <f t="shared" si="300"/>
        <v>2022</v>
      </c>
      <c r="C4823" s="165">
        <f t="shared" si="301"/>
        <v>7</v>
      </c>
      <c r="D4823" s="165">
        <f t="shared" si="302"/>
        <v>20</v>
      </c>
      <c r="E4823" s="165">
        <f>+Exports!B4826</f>
        <v>22</v>
      </c>
      <c r="F4823" s="165">
        <f>+WEEKDAY(ExportsELAP[[#This Row],[Date Prevailing]],1)</f>
        <v>4</v>
      </c>
      <c r="G4823" s="165">
        <f>+COUNTIFS(ECR_Hours!$K$6:$K$7,ExportsELAP[[#This Row],[Date Prevailing]])</f>
        <v>0</v>
      </c>
      <c r="H4823" s="165">
        <f t="shared" si="303"/>
        <v>4</v>
      </c>
      <c r="I4823" s="166">
        <f>+Exports!G4826</f>
        <v>14.125400000000001</v>
      </c>
      <c r="J4823" s="166">
        <f>+'ELAP_IPCO-APND'!D4826</f>
        <v>76.246470000000002</v>
      </c>
      <c r="K4823" s="166">
        <f>+(ExportsELAP[[#This Row],[Exports kWh - MPT]]/1000)*ExportsELAP[[#This Row],[EIM Price]]</f>
        <v>1.0770118873380001</v>
      </c>
      <c r="L4823" s="167" t="str">
        <f>+INDEX(ECR_Hours!$I$12:$I$15,MATCH(ExportsELAP[[#This Row],[Date Prevailing]],ECR_Hours!$H$12:$H$15,1))</f>
        <v>S</v>
      </c>
      <c r="M4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4" spans="1:13" x14ac:dyDescent="0.25">
      <c r="A4824" s="164">
        <f>+Exports!A4827</f>
        <v>44762</v>
      </c>
      <c r="B4824" s="165">
        <f t="shared" si="300"/>
        <v>2022</v>
      </c>
      <c r="C4824" s="165">
        <f t="shared" si="301"/>
        <v>7</v>
      </c>
      <c r="D4824" s="165">
        <f t="shared" si="302"/>
        <v>20</v>
      </c>
      <c r="E4824" s="165">
        <f>+Exports!B4827</f>
        <v>23</v>
      </c>
      <c r="F4824" s="165">
        <f>+WEEKDAY(ExportsELAP[[#This Row],[Date Prevailing]],1)</f>
        <v>4</v>
      </c>
      <c r="G4824" s="165">
        <f>+COUNTIFS(ECR_Hours!$K$6:$K$7,ExportsELAP[[#This Row],[Date Prevailing]])</f>
        <v>0</v>
      </c>
      <c r="H4824" s="165">
        <f t="shared" si="303"/>
        <v>4</v>
      </c>
      <c r="I4824" s="166">
        <f>+Exports!G4827</f>
        <v>7.1830999999999907</v>
      </c>
      <c r="J4824" s="166">
        <f>+'ELAP_IPCO-APND'!D4827</f>
        <v>83.438820000000007</v>
      </c>
      <c r="K4824" s="166">
        <f>+(ExportsELAP[[#This Row],[Exports kWh - MPT]]/1000)*ExportsELAP[[#This Row],[EIM Price]]</f>
        <v>0.59934938794199932</v>
      </c>
      <c r="L4824" s="167" t="str">
        <f>+INDEX(ECR_Hours!$I$12:$I$15,MATCH(ExportsELAP[[#This Row],[Date Prevailing]],ECR_Hours!$H$12:$H$15,1))</f>
        <v>S</v>
      </c>
      <c r="M4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25" spans="1:13" x14ac:dyDescent="0.25">
      <c r="A4825" s="164">
        <f>+Exports!A4828</f>
        <v>44762</v>
      </c>
      <c r="B4825" s="165">
        <f t="shared" si="300"/>
        <v>2022</v>
      </c>
      <c r="C4825" s="165">
        <f t="shared" si="301"/>
        <v>7</v>
      </c>
      <c r="D4825" s="165">
        <f t="shared" si="302"/>
        <v>20</v>
      </c>
      <c r="E4825" s="165">
        <f>+Exports!B4828</f>
        <v>24</v>
      </c>
      <c r="F4825" s="165">
        <f>+WEEKDAY(ExportsELAP[[#This Row],[Date Prevailing]],1)</f>
        <v>4</v>
      </c>
      <c r="G4825" s="165">
        <f>+COUNTIFS(ECR_Hours!$K$6:$K$7,ExportsELAP[[#This Row],[Date Prevailing]])</f>
        <v>0</v>
      </c>
      <c r="H4825" s="165">
        <f t="shared" si="303"/>
        <v>4</v>
      </c>
      <c r="I4825" s="166">
        <f>+Exports!G4828</f>
        <v>5.898299999999999</v>
      </c>
      <c r="J4825" s="166">
        <f>+'ELAP_IPCO-APND'!D4828</f>
        <v>80.056089999999998</v>
      </c>
      <c r="K4825" s="166">
        <f>+(ExportsELAP[[#This Row],[Exports kWh - MPT]]/1000)*ExportsELAP[[#This Row],[EIM Price]]</f>
        <v>0.47219483564699988</v>
      </c>
      <c r="L4825" s="167" t="str">
        <f>+INDEX(ECR_Hours!$I$12:$I$15,MATCH(ExportsELAP[[#This Row],[Date Prevailing]],ECR_Hours!$H$12:$H$15,1))</f>
        <v>S</v>
      </c>
      <c r="M4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6" spans="1:13" x14ac:dyDescent="0.25">
      <c r="A4826" s="164">
        <f>+Exports!A4829</f>
        <v>44763</v>
      </c>
      <c r="B4826" s="165">
        <f t="shared" si="300"/>
        <v>2022</v>
      </c>
      <c r="C4826" s="165">
        <f t="shared" si="301"/>
        <v>7</v>
      </c>
      <c r="D4826" s="165">
        <f t="shared" si="302"/>
        <v>21</v>
      </c>
      <c r="E4826" s="165">
        <f>+Exports!B4829</f>
        <v>1</v>
      </c>
      <c r="F4826" s="165">
        <f>+WEEKDAY(ExportsELAP[[#This Row],[Date Prevailing]],1)</f>
        <v>5</v>
      </c>
      <c r="G4826" s="165">
        <f>+COUNTIFS(ECR_Hours!$K$6:$K$7,ExportsELAP[[#This Row],[Date Prevailing]])</f>
        <v>0</v>
      </c>
      <c r="H4826" s="165">
        <f t="shared" si="303"/>
        <v>5</v>
      </c>
      <c r="I4826" s="166">
        <f>+Exports!G4829</f>
        <v>7.2850999999999999</v>
      </c>
      <c r="J4826" s="166">
        <f>+'ELAP_IPCO-APND'!D4829</f>
        <v>55.30442</v>
      </c>
      <c r="K4826" s="166">
        <f>+(ExportsELAP[[#This Row],[Exports kWh - MPT]]/1000)*ExportsELAP[[#This Row],[EIM Price]]</f>
        <v>0.40289823014199999</v>
      </c>
      <c r="L4826" s="167" t="str">
        <f>+INDEX(ECR_Hours!$I$12:$I$15,MATCH(ExportsELAP[[#This Row],[Date Prevailing]],ECR_Hours!$H$12:$H$15,1))</f>
        <v>S</v>
      </c>
      <c r="M4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7" spans="1:13" x14ac:dyDescent="0.25">
      <c r="A4827" s="164">
        <f>+Exports!A4830</f>
        <v>44763</v>
      </c>
      <c r="B4827" s="165">
        <f t="shared" si="300"/>
        <v>2022</v>
      </c>
      <c r="C4827" s="165">
        <f t="shared" si="301"/>
        <v>7</v>
      </c>
      <c r="D4827" s="165">
        <f t="shared" si="302"/>
        <v>21</v>
      </c>
      <c r="E4827" s="165">
        <f>+Exports!B4830</f>
        <v>2</v>
      </c>
      <c r="F4827" s="165">
        <f>+WEEKDAY(ExportsELAP[[#This Row],[Date Prevailing]],1)</f>
        <v>5</v>
      </c>
      <c r="G4827" s="165">
        <f>+COUNTIFS(ECR_Hours!$K$6:$K$7,ExportsELAP[[#This Row],[Date Prevailing]])</f>
        <v>0</v>
      </c>
      <c r="H4827" s="165">
        <f t="shared" si="303"/>
        <v>5</v>
      </c>
      <c r="I4827" s="166">
        <f>+Exports!G4830</f>
        <v>9.0259</v>
      </c>
      <c r="J4827" s="166">
        <f>+'ELAP_IPCO-APND'!D4830</f>
        <v>44.72786</v>
      </c>
      <c r="K4827" s="166">
        <f>+(ExportsELAP[[#This Row],[Exports kWh - MPT]]/1000)*ExportsELAP[[#This Row],[EIM Price]]</f>
        <v>0.40370919157399998</v>
      </c>
      <c r="L4827" s="167" t="str">
        <f>+INDEX(ECR_Hours!$I$12:$I$15,MATCH(ExportsELAP[[#This Row],[Date Prevailing]],ECR_Hours!$H$12:$H$15,1))</f>
        <v>S</v>
      </c>
      <c r="M4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8" spans="1:13" x14ac:dyDescent="0.25">
      <c r="A4828" s="164">
        <f>+Exports!A4831</f>
        <v>44763</v>
      </c>
      <c r="B4828" s="165">
        <f t="shared" si="300"/>
        <v>2022</v>
      </c>
      <c r="C4828" s="165">
        <f t="shared" si="301"/>
        <v>7</v>
      </c>
      <c r="D4828" s="165">
        <f t="shared" si="302"/>
        <v>21</v>
      </c>
      <c r="E4828" s="165">
        <f>+Exports!B4831</f>
        <v>3</v>
      </c>
      <c r="F4828" s="165">
        <f>+WEEKDAY(ExportsELAP[[#This Row],[Date Prevailing]],1)</f>
        <v>5</v>
      </c>
      <c r="G4828" s="165">
        <f>+COUNTIFS(ECR_Hours!$K$6:$K$7,ExportsELAP[[#This Row],[Date Prevailing]])</f>
        <v>0</v>
      </c>
      <c r="H4828" s="165">
        <f t="shared" si="303"/>
        <v>5</v>
      </c>
      <c r="I4828" s="166">
        <f>+Exports!G4831</f>
        <v>12.1447</v>
      </c>
      <c r="J4828" s="166">
        <f>+'ELAP_IPCO-APND'!D4831</f>
        <v>43.913890000000002</v>
      </c>
      <c r="K4828" s="166">
        <f>+(ExportsELAP[[#This Row],[Exports kWh - MPT]]/1000)*ExportsELAP[[#This Row],[EIM Price]]</f>
        <v>0.53332101988299996</v>
      </c>
      <c r="L4828" s="167" t="str">
        <f>+INDEX(ECR_Hours!$I$12:$I$15,MATCH(ExportsELAP[[#This Row],[Date Prevailing]],ECR_Hours!$H$12:$H$15,1))</f>
        <v>S</v>
      </c>
      <c r="M4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29" spans="1:13" x14ac:dyDescent="0.25">
      <c r="A4829" s="164">
        <f>+Exports!A4832</f>
        <v>44763</v>
      </c>
      <c r="B4829" s="165">
        <f t="shared" si="300"/>
        <v>2022</v>
      </c>
      <c r="C4829" s="165">
        <f t="shared" si="301"/>
        <v>7</v>
      </c>
      <c r="D4829" s="165">
        <f t="shared" si="302"/>
        <v>21</v>
      </c>
      <c r="E4829" s="165">
        <f>+Exports!B4832</f>
        <v>4</v>
      </c>
      <c r="F4829" s="165">
        <f>+WEEKDAY(ExportsELAP[[#This Row],[Date Prevailing]],1)</f>
        <v>5</v>
      </c>
      <c r="G4829" s="165">
        <f>+COUNTIFS(ECR_Hours!$K$6:$K$7,ExportsELAP[[#This Row],[Date Prevailing]])</f>
        <v>0</v>
      </c>
      <c r="H4829" s="165">
        <f t="shared" si="303"/>
        <v>5</v>
      </c>
      <c r="I4829" s="166">
        <f>+Exports!G4832</f>
        <v>21.939499999999988</v>
      </c>
      <c r="J4829" s="166">
        <f>+'ELAP_IPCO-APND'!D4832</f>
        <v>42.886749999999999</v>
      </c>
      <c r="K4829" s="166">
        <f>+(ExportsELAP[[#This Row],[Exports kWh - MPT]]/1000)*ExportsELAP[[#This Row],[EIM Price]]</f>
        <v>0.94091385162499941</v>
      </c>
      <c r="L4829" s="167" t="str">
        <f>+INDEX(ECR_Hours!$I$12:$I$15,MATCH(ExportsELAP[[#This Row],[Date Prevailing]],ECR_Hours!$H$12:$H$15,1))</f>
        <v>S</v>
      </c>
      <c r="M4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0" spans="1:13" x14ac:dyDescent="0.25">
      <c r="A4830" s="164">
        <f>+Exports!A4833</f>
        <v>44763</v>
      </c>
      <c r="B4830" s="165">
        <f t="shared" si="300"/>
        <v>2022</v>
      </c>
      <c r="C4830" s="165">
        <f t="shared" si="301"/>
        <v>7</v>
      </c>
      <c r="D4830" s="165">
        <f t="shared" si="302"/>
        <v>21</v>
      </c>
      <c r="E4830" s="165">
        <f>+Exports!B4833</f>
        <v>5</v>
      </c>
      <c r="F4830" s="165">
        <f>+WEEKDAY(ExportsELAP[[#This Row],[Date Prevailing]],1)</f>
        <v>5</v>
      </c>
      <c r="G4830" s="165">
        <f>+COUNTIFS(ECR_Hours!$K$6:$K$7,ExportsELAP[[#This Row],[Date Prevailing]])</f>
        <v>0</v>
      </c>
      <c r="H4830" s="165">
        <f t="shared" si="303"/>
        <v>5</v>
      </c>
      <c r="I4830" s="166">
        <f>+Exports!G4833</f>
        <v>23.068100000000001</v>
      </c>
      <c r="J4830" s="166">
        <f>+'ELAP_IPCO-APND'!D4833</f>
        <v>41.537970000000001</v>
      </c>
      <c r="K4830" s="166">
        <f>+(ExportsELAP[[#This Row],[Exports kWh - MPT]]/1000)*ExportsELAP[[#This Row],[EIM Price]]</f>
        <v>0.95820204575700008</v>
      </c>
      <c r="L4830" s="167" t="str">
        <f>+INDEX(ECR_Hours!$I$12:$I$15,MATCH(ExportsELAP[[#This Row],[Date Prevailing]],ECR_Hours!$H$12:$H$15,1))</f>
        <v>S</v>
      </c>
      <c r="M4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1" spans="1:13" x14ac:dyDescent="0.25">
      <c r="A4831" s="164">
        <f>+Exports!A4834</f>
        <v>44763</v>
      </c>
      <c r="B4831" s="165">
        <f t="shared" si="300"/>
        <v>2022</v>
      </c>
      <c r="C4831" s="165">
        <f t="shared" si="301"/>
        <v>7</v>
      </c>
      <c r="D4831" s="165">
        <f t="shared" si="302"/>
        <v>21</v>
      </c>
      <c r="E4831" s="165">
        <f>+Exports!B4834</f>
        <v>6</v>
      </c>
      <c r="F4831" s="165">
        <f>+WEEKDAY(ExportsELAP[[#This Row],[Date Prevailing]],1)</f>
        <v>5</v>
      </c>
      <c r="G4831" s="165">
        <f>+COUNTIFS(ECR_Hours!$K$6:$K$7,ExportsELAP[[#This Row],[Date Prevailing]])</f>
        <v>0</v>
      </c>
      <c r="H4831" s="165">
        <f t="shared" si="303"/>
        <v>5</v>
      </c>
      <c r="I4831" s="166">
        <f>+Exports!G4834</f>
        <v>22.216799999999992</v>
      </c>
      <c r="J4831" s="166">
        <f>+'ELAP_IPCO-APND'!D4834</f>
        <v>44.447499999999998</v>
      </c>
      <c r="K4831" s="166">
        <f>+(ExportsELAP[[#This Row],[Exports kWh - MPT]]/1000)*ExportsELAP[[#This Row],[EIM Price]]</f>
        <v>0.98748121799999955</v>
      </c>
      <c r="L4831" s="167" t="str">
        <f>+INDEX(ECR_Hours!$I$12:$I$15,MATCH(ExportsELAP[[#This Row],[Date Prevailing]],ECR_Hours!$H$12:$H$15,1))</f>
        <v>S</v>
      </c>
      <c r="M4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2" spans="1:13" x14ac:dyDescent="0.25">
      <c r="A4832" s="164">
        <f>+Exports!A4835</f>
        <v>44763</v>
      </c>
      <c r="B4832" s="165">
        <f t="shared" si="300"/>
        <v>2022</v>
      </c>
      <c r="C4832" s="165">
        <f t="shared" si="301"/>
        <v>7</v>
      </c>
      <c r="D4832" s="165">
        <f t="shared" si="302"/>
        <v>21</v>
      </c>
      <c r="E4832" s="165">
        <f>+Exports!B4835</f>
        <v>7</v>
      </c>
      <c r="F4832" s="165">
        <f>+WEEKDAY(ExportsELAP[[#This Row],[Date Prevailing]],1)</f>
        <v>5</v>
      </c>
      <c r="G4832" s="165">
        <f>+COUNTIFS(ECR_Hours!$K$6:$K$7,ExportsELAP[[#This Row],[Date Prevailing]])</f>
        <v>0</v>
      </c>
      <c r="H4832" s="165">
        <f t="shared" si="303"/>
        <v>5</v>
      </c>
      <c r="I4832" s="166">
        <f>+Exports!G4835</f>
        <v>687.2029</v>
      </c>
      <c r="J4832" s="166">
        <f>+'ELAP_IPCO-APND'!D4835</f>
        <v>54.537370000000003</v>
      </c>
      <c r="K4832" s="166">
        <f>+(ExportsELAP[[#This Row],[Exports kWh - MPT]]/1000)*ExportsELAP[[#This Row],[EIM Price]]</f>
        <v>37.478238822373001</v>
      </c>
      <c r="L4832" s="167" t="str">
        <f>+INDEX(ECR_Hours!$I$12:$I$15,MATCH(ExportsELAP[[#This Row],[Date Prevailing]],ECR_Hours!$H$12:$H$15,1))</f>
        <v>S</v>
      </c>
      <c r="M4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3" spans="1:13" x14ac:dyDescent="0.25">
      <c r="A4833" s="164">
        <f>+Exports!A4836</f>
        <v>44763</v>
      </c>
      <c r="B4833" s="165">
        <f t="shared" si="300"/>
        <v>2022</v>
      </c>
      <c r="C4833" s="165">
        <f t="shared" si="301"/>
        <v>7</v>
      </c>
      <c r="D4833" s="165">
        <f t="shared" si="302"/>
        <v>21</v>
      </c>
      <c r="E4833" s="165">
        <f>+Exports!B4836</f>
        <v>8</v>
      </c>
      <c r="F4833" s="165">
        <f>+WEEKDAY(ExportsELAP[[#This Row],[Date Prevailing]],1)</f>
        <v>5</v>
      </c>
      <c r="G4833" s="165">
        <f>+COUNTIFS(ECR_Hours!$K$6:$K$7,ExportsELAP[[#This Row],[Date Prevailing]])</f>
        <v>0</v>
      </c>
      <c r="H4833" s="165">
        <f t="shared" si="303"/>
        <v>5</v>
      </c>
      <c r="I4833" s="166">
        <f>+Exports!G4836</f>
        <v>4582.8062999999984</v>
      </c>
      <c r="J4833" s="166">
        <f>+'ELAP_IPCO-APND'!D4836</f>
        <v>61.507950000000001</v>
      </c>
      <c r="K4833" s="166">
        <f>+(ExportsELAP[[#This Row],[Exports kWh - MPT]]/1000)*ExportsELAP[[#This Row],[EIM Price]]</f>
        <v>281.87902076008493</v>
      </c>
      <c r="L4833" s="167" t="str">
        <f>+INDEX(ECR_Hours!$I$12:$I$15,MATCH(ExportsELAP[[#This Row],[Date Prevailing]],ECR_Hours!$H$12:$H$15,1))</f>
        <v>S</v>
      </c>
      <c r="M4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4" spans="1:13" x14ac:dyDescent="0.25">
      <c r="A4834" s="164">
        <f>+Exports!A4837</f>
        <v>44763</v>
      </c>
      <c r="B4834" s="165">
        <f t="shared" si="300"/>
        <v>2022</v>
      </c>
      <c r="C4834" s="165">
        <f t="shared" si="301"/>
        <v>7</v>
      </c>
      <c r="D4834" s="165">
        <f t="shared" si="302"/>
        <v>21</v>
      </c>
      <c r="E4834" s="165">
        <f>+Exports!B4837</f>
        <v>9</v>
      </c>
      <c r="F4834" s="165">
        <f>+WEEKDAY(ExportsELAP[[#This Row],[Date Prevailing]],1)</f>
        <v>5</v>
      </c>
      <c r="G4834" s="165">
        <f>+COUNTIFS(ECR_Hours!$K$6:$K$7,ExportsELAP[[#This Row],[Date Prevailing]])</f>
        <v>0</v>
      </c>
      <c r="H4834" s="165">
        <f t="shared" si="303"/>
        <v>5</v>
      </c>
      <c r="I4834" s="166">
        <f>+Exports!G4837</f>
        <v>9445.3063999999995</v>
      </c>
      <c r="J4834" s="166">
        <f>+'ELAP_IPCO-APND'!D4837</f>
        <v>51.140740000000001</v>
      </c>
      <c r="K4834" s="166">
        <f>+(ExportsELAP[[#This Row],[Exports kWh - MPT]]/1000)*ExportsELAP[[#This Row],[EIM Price]]</f>
        <v>483.03995882273603</v>
      </c>
      <c r="L4834" s="167" t="str">
        <f>+INDEX(ECR_Hours!$I$12:$I$15,MATCH(ExportsELAP[[#This Row],[Date Prevailing]],ECR_Hours!$H$12:$H$15,1))</f>
        <v>S</v>
      </c>
      <c r="M4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5" spans="1:13" x14ac:dyDescent="0.25">
      <c r="A4835" s="164">
        <f>+Exports!A4838</f>
        <v>44763</v>
      </c>
      <c r="B4835" s="165">
        <f t="shared" si="300"/>
        <v>2022</v>
      </c>
      <c r="C4835" s="165">
        <f t="shared" si="301"/>
        <v>7</v>
      </c>
      <c r="D4835" s="165">
        <f t="shared" si="302"/>
        <v>21</v>
      </c>
      <c r="E4835" s="165">
        <f>+Exports!B4838</f>
        <v>10</v>
      </c>
      <c r="F4835" s="165">
        <f>+WEEKDAY(ExportsELAP[[#This Row],[Date Prevailing]],1)</f>
        <v>5</v>
      </c>
      <c r="G4835" s="165">
        <f>+COUNTIFS(ECR_Hours!$K$6:$K$7,ExportsELAP[[#This Row],[Date Prevailing]])</f>
        <v>0</v>
      </c>
      <c r="H4835" s="165">
        <f t="shared" si="303"/>
        <v>5</v>
      </c>
      <c r="I4835" s="166">
        <f>+Exports!G4838</f>
        <v>19055.039400000001</v>
      </c>
      <c r="J4835" s="166">
        <f>+'ELAP_IPCO-APND'!D4838</f>
        <v>51.439340000000001</v>
      </c>
      <c r="K4835" s="166">
        <f>+(ExportsELAP[[#This Row],[Exports kWh - MPT]]/1000)*ExportsELAP[[#This Row],[EIM Price]]</f>
        <v>980.17865040999607</v>
      </c>
      <c r="L4835" s="167" t="str">
        <f>+INDEX(ECR_Hours!$I$12:$I$15,MATCH(ExportsELAP[[#This Row],[Date Prevailing]],ECR_Hours!$H$12:$H$15,1))</f>
        <v>S</v>
      </c>
      <c r="M4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6" spans="1:13" x14ac:dyDescent="0.25">
      <c r="A4836" s="164">
        <f>+Exports!A4839</f>
        <v>44763</v>
      </c>
      <c r="B4836" s="165">
        <f t="shared" si="300"/>
        <v>2022</v>
      </c>
      <c r="C4836" s="165">
        <f t="shared" si="301"/>
        <v>7</v>
      </c>
      <c r="D4836" s="165">
        <f t="shared" si="302"/>
        <v>21</v>
      </c>
      <c r="E4836" s="165">
        <f>+Exports!B4839</f>
        <v>11</v>
      </c>
      <c r="F4836" s="165">
        <f>+WEEKDAY(ExportsELAP[[#This Row],[Date Prevailing]],1)</f>
        <v>5</v>
      </c>
      <c r="G4836" s="165">
        <f>+COUNTIFS(ECR_Hours!$K$6:$K$7,ExportsELAP[[#This Row],[Date Prevailing]])</f>
        <v>0</v>
      </c>
      <c r="H4836" s="165">
        <f t="shared" si="303"/>
        <v>5</v>
      </c>
      <c r="I4836" s="166">
        <f>+Exports!G4839</f>
        <v>28438.140100000001</v>
      </c>
      <c r="J4836" s="166">
        <f>+'ELAP_IPCO-APND'!D4839</f>
        <v>49.23715</v>
      </c>
      <c r="K4836" s="166">
        <f>+(ExportsELAP[[#This Row],[Exports kWh - MPT]]/1000)*ExportsELAP[[#This Row],[EIM Price]]</f>
        <v>1400.2129698247152</v>
      </c>
      <c r="L4836" s="167" t="str">
        <f>+INDEX(ECR_Hours!$I$12:$I$15,MATCH(ExportsELAP[[#This Row],[Date Prevailing]],ECR_Hours!$H$12:$H$15,1))</f>
        <v>S</v>
      </c>
      <c r="M4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7" spans="1:13" x14ac:dyDescent="0.25">
      <c r="A4837" s="164">
        <f>+Exports!A4840</f>
        <v>44763</v>
      </c>
      <c r="B4837" s="165">
        <f t="shared" si="300"/>
        <v>2022</v>
      </c>
      <c r="C4837" s="165">
        <f t="shared" si="301"/>
        <v>7</v>
      </c>
      <c r="D4837" s="165">
        <f t="shared" si="302"/>
        <v>21</v>
      </c>
      <c r="E4837" s="165">
        <f>+Exports!B4840</f>
        <v>12</v>
      </c>
      <c r="F4837" s="165">
        <f>+WEEKDAY(ExportsELAP[[#This Row],[Date Prevailing]],1)</f>
        <v>5</v>
      </c>
      <c r="G4837" s="165">
        <f>+COUNTIFS(ECR_Hours!$K$6:$K$7,ExportsELAP[[#This Row],[Date Prevailing]])</f>
        <v>0</v>
      </c>
      <c r="H4837" s="165">
        <f t="shared" si="303"/>
        <v>5</v>
      </c>
      <c r="I4837" s="166">
        <f>+Exports!G4840</f>
        <v>34635.597200000004</v>
      </c>
      <c r="J4837" s="166">
        <f>+'ELAP_IPCO-APND'!D4840</f>
        <v>51.098239999999997</v>
      </c>
      <c r="K4837" s="166">
        <f>+(ExportsELAP[[#This Row],[Exports kWh - MPT]]/1000)*ExportsELAP[[#This Row],[EIM Price]]</f>
        <v>1769.8180582689283</v>
      </c>
      <c r="L4837" s="167" t="str">
        <f>+INDEX(ECR_Hours!$I$12:$I$15,MATCH(ExportsELAP[[#This Row],[Date Prevailing]],ECR_Hours!$H$12:$H$15,1))</f>
        <v>S</v>
      </c>
      <c r="M4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8" spans="1:13" x14ac:dyDescent="0.25">
      <c r="A4838" s="164">
        <f>+Exports!A4841</f>
        <v>44763</v>
      </c>
      <c r="B4838" s="165">
        <f t="shared" si="300"/>
        <v>2022</v>
      </c>
      <c r="C4838" s="165">
        <f t="shared" si="301"/>
        <v>7</v>
      </c>
      <c r="D4838" s="165">
        <f t="shared" si="302"/>
        <v>21</v>
      </c>
      <c r="E4838" s="165">
        <f>+Exports!B4841</f>
        <v>13</v>
      </c>
      <c r="F4838" s="165">
        <f>+WEEKDAY(ExportsELAP[[#This Row],[Date Prevailing]],1)</f>
        <v>5</v>
      </c>
      <c r="G4838" s="165">
        <f>+COUNTIFS(ECR_Hours!$K$6:$K$7,ExportsELAP[[#This Row],[Date Prevailing]])</f>
        <v>0</v>
      </c>
      <c r="H4838" s="165">
        <f t="shared" si="303"/>
        <v>5</v>
      </c>
      <c r="I4838" s="166">
        <f>+Exports!G4841</f>
        <v>38195.028700000003</v>
      </c>
      <c r="J4838" s="166">
        <f>+'ELAP_IPCO-APND'!D4841</f>
        <v>58.280270000000002</v>
      </c>
      <c r="K4838" s="166">
        <f>+(ExportsELAP[[#This Row],[Exports kWh - MPT]]/1000)*ExportsELAP[[#This Row],[EIM Price]]</f>
        <v>2226.0165852937494</v>
      </c>
      <c r="L4838" s="167" t="str">
        <f>+INDEX(ECR_Hours!$I$12:$I$15,MATCH(ExportsELAP[[#This Row],[Date Prevailing]],ECR_Hours!$H$12:$H$15,1))</f>
        <v>S</v>
      </c>
      <c r="M4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39" spans="1:13" x14ac:dyDescent="0.25">
      <c r="A4839" s="164">
        <f>+Exports!A4842</f>
        <v>44763</v>
      </c>
      <c r="B4839" s="165">
        <f t="shared" si="300"/>
        <v>2022</v>
      </c>
      <c r="C4839" s="165">
        <f t="shared" si="301"/>
        <v>7</v>
      </c>
      <c r="D4839" s="165">
        <f t="shared" si="302"/>
        <v>21</v>
      </c>
      <c r="E4839" s="165">
        <f>+Exports!B4842</f>
        <v>14</v>
      </c>
      <c r="F4839" s="165">
        <f>+WEEKDAY(ExportsELAP[[#This Row],[Date Prevailing]],1)</f>
        <v>5</v>
      </c>
      <c r="G4839" s="165">
        <f>+COUNTIFS(ECR_Hours!$K$6:$K$7,ExportsELAP[[#This Row],[Date Prevailing]])</f>
        <v>0</v>
      </c>
      <c r="H4839" s="165">
        <f t="shared" si="303"/>
        <v>5</v>
      </c>
      <c r="I4839" s="166">
        <f>+Exports!G4842</f>
        <v>37940.968699999998</v>
      </c>
      <c r="J4839" s="166">
        <f>+'ELAP_IPCO-APND'!D4842</f>
        <v>43.945279999999997</v>
      </c>
      <c r="K4839" s="166">
        <f>+(ExportsELAP[[#This Row],[Exports kWh - MPT]]/1000)*ExportsELAP[[#This Row],[EIM Price]]</f>
        <v>1667.3264929927359</v>
      </c>
      <c r="L4839" s="167" t="str">
        <f>+INDEX(ECR_Hours!$I$12:$I$15,MATCH(ExportsELAP[[#This Row],[Date Prevailing]],ECR_Hours!$H$12:$H$15,1))</f>
        <v>S</v>
      </c>
      <c r="M4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40" spans="1:13" x14ac:dyDescent="0.25">
      <c r="A4840" s="164">
        <f>+Exports!A4843</f>
        <v>44763</v>
      </c>
      <c r="B4840" s="165">
        <f t="shared" si="300"/>
        <v>2022</v>
      </c>
      <c r="C4840" s="165">
        <f t="shared" si="301"/>
        <v>7</v>
      </c>
      <c r="D4840" s="165">
        <f t="shared" si="302"/>
        <v>21</v>
      </c>
      <c r="E4840" s="165">
        <f>+Exports!B4843</f>
        <v>15</v>
      </c>
      <c r="F4840" s="165">
        <f>+WEEKDAY(ExportsELAP[[#This Row],[Date Prevailing]],1)</f>
        <v>5</v>
      </c>
      <c r="G4840" s="165">
        <f>+COUNTIFS(ECR_Hours!$K$6:$K$7,ExportsELAP[[#This Row],[Date Prevailing]])</f>
        <v>0</v>
      </c>
      <c r="H4840" s="165">
        <f t="shared" si="303"/>
        <v>5</v>
      </c>
      <c r="I4840" s="166">
        <f>+Exports!G4843</f>
        <v>34396.214500000002</v>
      </c>
      <c r="J4840" s="166">
        <f>+'ELAP_IPCO-APND'!D4843</f>
        <v>65.750209999999996</v>
      </c>
      <c r="K4840" s="166">
        <f>+(ExportsELAP[[#This Row],[Exports kWh - MPT]]/1000)*ExportsELAP[[#This Row],[EIM Price]]</f>
        <v>2261.5583265800446</v>
      </c>
      <c r="L4840" s="167" t="str">
        <f>+INDEX(ECR_Hours!$I$12:$I$15,MATCH(ExportsELAP[[#This Row],[Date Prevailing]],ECR_Hours!$H$12:$H$15,1))</f>
        <v>S</v>
      </c>
      <c r="M4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41" spans="1:13" x14ac:dyDescent="0.25">
      <c r="A4841" s="164">
        <f>+Exports!A4844</f>
        <v>44763</v>
      </c>
      <c r="B4841" s="165">
        <f t="shared" si="300"/>
        <v>2022</v>
      </c>
      <c r="C4841" s="165">
        <f t="shared" si="301"/>
        <v>7</v>
      </c>
      <c r="D4841" s="165">
        <f t="shared" si="302"/>
        <v>21</v>
      </c>
      <c r="E4841" s="165">
        <f>+Exports!B4844</f>
        <v>16</v>
      </c>
      <c r="F4841" s="165">
        <f>+WEEKDAY(ExportsELAP[[#This Row],[Date Prevailing]],1)</f>
        <v>5</v>
      </c>
      <c r="G4841" s="165">
        <f>+COUNTIFS(ECR_Hours!$K$6:$K$7,ExportsELAP[[#This Row],[Date Prevailing]])</f>
        <v>0</v>
      </c>
      <c r="H4841" s="165">
        <f t="shared" si="303"/>
        <v>5</v>
      </c>
      <c r="I4841" s="166">
        <f>+Exports!G4844</f>
        <v>28988.954000000002</v>
      </c>
      <c r="J4841" s="166">
        <f>+'ELAP_IPCO-APND'!D4844</f>
        <v>81.338070000000002</v>
      </c>
      <c r="K4841" s="166">
        <f>+(ExportsELAP[[#This Row],[Exports kWh - MPT]]/1000)*ExportsELAP[[#This Row],[EIM Price]]</f>
        <v>2357.9055696787805</v>
      </c>
      <c r="L4841" s="167" t="str">
        <f>+INDEX(ECR_Hours!$I$12:$I$15,MATCH(ExportsELAP[[#This Row],[Date Prevailing]],ECR_Hours!$H$12:$H$15,1))</f>
        <v>S</v>
      </c>
      <c r="M4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2" spans="1:13" x14ac:dyDescent="0.25">
      <c r="A4842" s="164">
        <f>+Exports!A4845</f>
        <v>44763</v>
      </c>
      <c r="B4842" s="165">
        <f t="shared" si="300"/>
        <v>2022</v>
      </c>
      <c r="C4842" s="165">
        <f t="shared" si="301"/>
        <v>7</v>
      </c>
      <c r="D4842" s="165">
        <f t="shared" si="302"/>
        <v>21</v>
      </c>
      <c r="E4842" s="165">
        <f>+Exports!B4845</f>
        <v>17</v>
      </c>
      <c r="F4842" s="165">
        <f>+WEEKDAY(ExportsELAP[[#This Row],[Date Prevailing]],1)</f>
        <v>5</v>
      </c>
      <c r="G4842" s="165">
        <f>+COUNTIFS(ECR_Hours!$K$6:$K$7,ExportsELAP[[#This Row],[Date Prevailing]])</f>
        <v>0</v>
      </c>
      <c r="H4842" s="165">
        <f t="shared" si="303"/>
        <v>5</v>
      </c>
      <c r="I4842" s="166">
        <f>+Exports!G4845</f>
        <v>22407.7356</v>
      </c>
      <c r="J4842" s="166">
        <f>+'ELAP_IPCO-APND'!D4845</f>
        <v>76.915679999999995</v>
      </c>
      <c r="K4842" s="166">
        <f>+(ExportsELAP[[#This Row],[Exports kWh - MPT]]/1000)*ExportsELAP[[#This Row],[EIM Price]]</f>
        <v>1723.5062209342077</v>
      </c>
      <c r="L4842" s="167" t="str">
        <f>+INDEX(ECR_Hours!$I$12:$I$15,MATCH(ExportsELAP[[#This Row],[Date Prevailing]],ECR_Hours!$H$12:$H$15,1))</f>
        <v>S</v>
      </c>
      <c r="M4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3" spans="1:13" x14ac:dyDescent="0.25">
      <c r="A4843" s="164">
        <f>+Exports!A4846</f>
        <v>44763</v>
      </c>
      <c r="B4843" s="165">
        <f t="shared" si="300"/>
        <v>2022</v>
      </c>
      <c r="C4843" s="165">
        <f t="shared" si="301"/>
        <v>7</v>
      </c>
      <c r="D4843" s="165">
        <f t="shared" si="302"/>
        <v>21</v>
      </c>
      <c r="E4843" s="165">
        <f>+Exports!B4846</f>
        <v>18</v>
      </c>
      <c r="F4843" s="165">
        <f>+WEEKDAY(ExportsELAP[[#This Row],[Date Prevailing]],1)</f>
        <v>5</v>
      </c>
      <c r="G4843" s="165">
        <f>+COUNTIFS(ECR_Hours!$K$6:$K$7,ExportsELAP[[#This Row],[Date Prevailing]])</f>
        <v>0</v>
      </c>
      <c r="H4843" s="165">
        <f t="shared" si="303"/>
        <v>5</v>
      </c>
      <c r="I4843" s="166">
        <f>+Exports!G4846</f>
        <v>15352.730399999999</v>
      </c>
      <c r="J4843" s="166">
        <f>+'ELAP_IPCO-APND'!D4846</f>
        <v>65.687880000000007</v>
      </c>
      <c r="K4843" s="166">
        <f>+(ExportsELAP[[#This Row],[Exports kWh - MPT]]/1000)*ExportsELAP[[#This Row],[EIM Price]]</f>
        <v>1008.488312187552</v>
      </c>
      <c r="L4843" s="167" t="str">
        <f>+INDEX(ECR_Hours!$I$12:$I$15,MATCH(ExportsELAP[[#This Row],[Date Prevailing]],ECR_Hours!$H$12:$H$15,1))</f>
        <v>S</v>
      </c>
      <c r="M4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4" spans="1:13" x14ac:dyDescent="0.25">
      <c r="A4844" s="164">
        <f>+Exports!A4847</f>
        <v>44763</v>
      </c>
      <c r="B4844" s="165">
        <f t="shared" si="300"/>
        <v>2022</v>
      </c>
      <c r="C4844" s="165">
        <f t="shared" si="301"/>
        <v>7</v>
      </c>
      <c r="D4844" s="165">
        <f t="shared" si="302"/>
        <v>21</v>
      </c>
      <c r="E4844" s="165">
        <f>+Exports!B4847</f>
        <v>19</v>
      </c>
      <c r="F4844" s="165">
        <f>+WEEKDAY(ExportsELAP[[#This Row],[Date Prevailing]],1)</f>
        <v>5</v>
      </c>
      <c r="G4844" s="165">
        <f>+COUNTIFS(ECR_Hours!$K$6:$K$7,ExportsELAP[[#This Row],[Date Prevailing]])</f>
        <v>0</v>
      </c>
      <c r="H4844" s="165">
        <f t="shared" si="303"/>
        <v>5</v>
      </c>
      <c r="I4844" s="166">
        <f>+Exports!G4847</f>
        <v>9507.4267999999993</v>
      </c>
      <c r="J4844" s="166">
        <f>+'ELAP_IPCO-APND'!D4847</f>
        <v>64.662909999999997</v>
      </c>
      <c r="K4844" s="166">
        <f>+(ExportsELAP[[#This Row],[Exports kWh - MPT]]/1000)*ExportsELAP[[#This Row],[EIM Price]]</f>
        <v>614.77788349998787</v>
      </c>
      <c r="L4844" s="167" t="str">
        <f>+INDEX(ECR_Hours!$I$12:$I$15,MATCH(ExportsELAP[[#This Row],[Date Prevailing]],ECR_Hours!$H$12:$H$15,1))</f>
        <v>S</v>
      </c>
      <c r="M4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5" spans="1:13" x14ac:dyDescent="0.25">
      <c r="A4845" s="164">
        <f>+Exports!A4848</f>
        <v>44763</v>
      </c>
      <c r="B4845" s="165">
        <f t="shared" si="300"/>
        <v>2022</v>
      </c>
      <c r="C4845" s="165">
        <f t="shared" si="301"/>
        <v>7</v>
      </c>
      <c r="D4845" s="165">
        <f t="shared" si="302"/>
        <v>21</v>
      </c>
      <c r="E4845" s="165">
        <f>+Exports!B4848</f>
        <v>20</v>
      </c>
      <c r="F4845" s="165">
        <f>+WEEKDAY(ExportsELAP[[#This Row],[Date Prevailing]],1)</f>
        <v>5</v>
      </c>
      <c r="G4845" s="165">
        <f>+COUNTIFS(ECR_Hours!$K$6:$K$7,ExportsELAP[[#This Row],[Date Prevailing]])</f>
        <v>0</v>
      </c>
      <c r="H4845" s="165">
        <f t="shared" si="303"/>
        <v>5</v>
      </c>
      <c r="I4845" s="166">
        <f>+Exports!G4848</f>
        <v>5371.5920999999998</v>
      </c>
      <c r="J4845" s="166">
        <f>+'ELAP_IPCO-APND'!D4848</f>
        <v>77.020210000000006</v>
      </c>
      <c r="K4845" s="166">
        <f>+(ExportsELAP[[#This Row],[Exports kWh - MPT]]/1000)*ExportsELAP[[#This Row],[EIM Price]]</f>
        <v>413.72115157634101</v>
      </c>
      <c r="L4845" s="167" t="str">
        <f>+INDEX(ECR_Hours!$I$12:$I$15,MATCH(ExportsELAP[[#This Row],[Date Prevailing]],ECR_Hours!$H$12:$H$15,1))</f>
        <v>S</v>
      </c>
      <c r="M4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6" spans="1:13" x14ac:dyDescent="0.25">
      <c r="A4846" s="164">
        <f>+Exports!A4849</f>
        <v>44763</v>
      </c>
      <c r="B4846" s="165">
        <f t="shared" si="300"/>
        <v>2022</v>
      </c>
      <c r="C4846" s="165">
        <f t="shared" si="301"/>
        <v>7</v>
      </c>
      <c r="D4846" s="165">
        <f t="shared" si="302"/>
        <v>21</v>
      </c>
      <c r="E4846" s="165">
        <f>+Exports!B4849</f>
        <v>21</v>
      </c>
      <c r="F4846" s="165">
        <f>+WEEKDAY(ExportsELAP[[#This Row],[Date Prevailing]],1)</f>
        <v>5</v>
      </c>
      <c r="G4846" s="165">
        <f>+COUNTIFS(ECR_Hours!$K$6:$K$7,ExportsELAP[[#This Row],[Date Prevailing]])</f>
        <v>0</v>
      </c>
      <c r="H4846" s="165">
        <f t="shared" si="303"/>
        <v>5</v>
      </c>
      <c r="I4846" s="166">
        <f>+Exports!G4849</f>
        <v>1865.4458</v>
      </c>
      <c r="J4846" s="166">
        <f>+'ELAP_IPCO-APND'!D4849</f>
        <v>102.28942000000001</v>
      </c>
      <c r="K4846" s="166">
        <f>+(ExportsELAP[[#This Row],[Exports kWh - MPT]]/1000)*ExportsELAP[[#This Row],[EIM Price]]</f>
        <v>190.81536892343601</v>
      </c>
      <c r="L4846" s="167" t="str">
        <f>+INDEX(ECR_Hours!$I$12:$I$15,MATCH(ExportsELAP[[#This Row],[Date Prevailing]],ECR_Hours!$H$12:$H$15,1))</f>
        <v>S</v>
      </c>
      <c r="M4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7" spans="1:13" x14ac:dyDescent="0.25">
      <c r="A4847" s="164">
        <f>+Exports!A4850</f>
        <v>44763</v>
      </c>
      <c r="B4847" s="165">
        <f t="shared" si="300"/>
        <v>2022</v>
      </c>
      <c r="C4847" s="165">
        <f t="shared" si="301"/>
        <v>7</v>
      </c>
      <c r="D4847" s="165">
        <f t="shared" si="302"/>
        <v>21</v>
      </c>
      <c r="E4847" s="165">
        <f>+Exports!B4850</f>
        <v>22</v>
      </c>
      <c r="F4847" s="165">
        <f>+WEEKDAY(ExportsELAP[[#This Row],[Date Prevailing]],1)</f>
        <v>5</v>
      </c>
      <c r="G4847" s="165">
        <f>+COUNTIFS(ECR_Hours!$K$6:$K$7,ExportsELAP[[#This Row],[Date Prevailing]])</f>
        <v>0</v>
      </c>
      <c r="H4847" s="165">
        <f t="shared" si="303"/>
        <v>5</v>
      </c>
      <c r="I4847" s="166">
        <f>+Exports!G4850</f>
        <v>11.682700000000001</v>
      </c>
      <c r="J4847" s="166">
        <f>+'ELAP_IPCO-APND'!D4850</f>
        <v>79.392989999999998</v>
      </c>
      <c r="K4847" s="166">
        <f>+(ExportsELAP[[#This Row],[Exports kWh - MPT]]/1000)*ExportsELAP[[#This Row],[EIM Price]]</f>
        <v>0.92752448427300005</v>
      </c>
      <c r="L4847" s="167" t="str">
        <f>+INDEX(ECR_Hours!$I$12:$I$15,MATCH(ExportsELAP[[#This Row],[Date Prevailing]],ECR_Hours!$H$12:$H$15,1))</f>
        <v>S</v>
      </c>
      <c r="M4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8" spans="1:13" x14ac:dyDescent="0.25">
      <c r="A4848" s="164">
        <f>+Exports!A4851</f>
        <v>44763</v>
      </c>
      <c r="B4848" s="165">
        <f t="shared" si="300"/>
        <v>2022</v>
      </c>
      <c r="C4848" s="165">
        <f t="shared" si="301"/>
        <v>7</v>
      </c>
      <c r="D4848" s="165">
        <f t="shared" si="302"/>
        <v>21</v>
      </c>
      <c r="E4848" s="165">
        <f>+Exports!B4851</f>
        <v>23</v>
      </c>
      <c r="F4848" s="165">
        <f>+WEEKDAY(ExportsELAP[[#This Row],[Date Prevailing]],1)</f>
        <v>5</v>
      </c>
      <c r="G4848" s="165">
        <f>+COUNTIFS(ECR_Hours!$K$6:$K$7,ExportsELAP[[#This Row],[Date Prevailing]])</f>
        <v>0</v>
      </c>
      <c r="H4848" s="165">
        <f t="shared" si="303"/>
        <v>5</v>
      </c>
      <c r="I4848" s="166">
        <f>+Exports!G4851</f>
        <v>4.2976999999999999</v>
      </c>
      <c r="J4848" s="166">
        <f>+'ELAP_IPCO-APND'!D4851</f>
        <v>72.205910000000003</v>
      </c>
      <c r="K4848" s="166">
        <f>+(ExportsELAP[[#This Row],[Exports kWh - MPT]]/1000)*ExportsELAP[[#This Row],[EIM Price]]</f>
        <v>0.31031933940700002</v>
      </c>
      <c r="L4848" s="167" t="str">
        <f>+INDEX(ECR_Hours!$I$12:$I$15,MATCH(ExportsELAP[[#This Row],[Date Prevailing]],ECR_Hours!$H$12:$H$15,1))</f>
        <v>S</v>
      </c>
      <c r="M4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49" spans="1:13" x14ac:dyDescent="0.25">
      <c r="A4849" s="164">
        <f>+Exports!A4852</f>
        <v>44763</v>
      </c>
      <c r="B4849" s="165">
        <f t="shared" si="300"/>
        <v>2022</v>
      </c>
      <c r="C4849" s="165">
        <f t="shared" si="301"/>
        <v>7</v>
      </c>
      <c r="D4849" s="165">
        <f t="shared" si="302"/>
        <v>21</v>
      </c>
      <c r="E4849" s="165">
        <f>+Exports!B4852</f>
        <v>24</v>
      </c>
      <c r="F4849" s="165">
        <f>+WEEKDAY(ExportsELAP[[#This Row],[Date Prevailing]],1)</f>
        <v>5</v>
      </c>
      <c r="G4849" s="165">
        <f>+COUNTIFS(ECR_Hours!$K$6:$K$7,ExportsELAP[[#This Row],[Date Prevailing]])</f>
        <v>0</v>
      </c>
      <c r="H4849" s="165">
        <f t="shared" si="303"/>
        <v>5</v>
      </c>
      <c r="I4849" s="166">
        <f>+Exports!G4852</f>
        <v>5.8017000000000003</v>
      </c>
      <c r="J4849" s="166">
        <f>+'ELAP_IPCO-APND'!D4852</f>
        <v>53.46754</v>
      </c>
      <c r="K4849" s="166">
        <f>+(ExportsELAP[[#This Row],[Exports kWh - MPT]]/1000)*ExportsELAP[[#This Row],[EIM Price]]</f>
        <v>0.31020262681799998</v>
      </c>
      <c r="L4849" s="167" t="str">
        <f>+INDEX(ECR_Hours!$I$12:$I$15,MATCH(ExportsELAP[[#This Row],[Date Prevailing]],ECR_Hours!$H$12:$H$15,1))</f>
        <v>S</v>
      </c>
      <c r="M4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0" spans="1:13" x14ac:dyDescent="0.25">
      <c r="A4850" s="164">
        <f>+Exports!A4853</f>
        <v>44764</v>
      </c>
      <c r="B4850" s="165">
        <f t="shared" si="300"/>
        <v>2022</v>
      </c>
      <c r="C4850" s="165">
        <f t="shared" si="301"/>
        <v>7</v>
      </c>
      <c r="D4850" s="165">
        <f t="shared" si="302"/>
        <v>22</v>
      </c>
      <c r="E4850" s="165">
        <f>+Exports!B4853</f>
        <v>1</v>
      </c>
      <c r="F4850" s="165">
        <f>+WEEKDAY(ExportsELAP[[#This Row],[Date Prevailing]],1)</f>
        <v>6</v>
      </c>
      <c r="G4850" s="165">
        <f>+COUNTIFS(ECR_Hours!$K$6:$K$7,ExportsELAP[[#This Row],[Date Prevailing]])</f>
        <v>0</v>
      </c>
      <c r="H4850" s="165">
        <f t="shared" si="303"/>
        <v>6</v>
      </c>
      <c r="I4850" s="166">
        <f>+Exports!G4853</f>
        <v>9.0107999999999997</v>
      </c>
      <c r="J4850" s="166">
        <f>+'ELAP_IPCO-APND'!D4853</f>
        <v>42.106369999999998</v>
      </c>
      <c r="K4850" s="166">
        <f>+(ExportsELAP[[#This Row],[Exports kWh - MPT]]/1000)*ExportsELAP[[#This Row],[EIM Price]]</f>
        <v>0.37941207879599997</v>
      </c>
      <c r="L4850" s="167" t="str">
        <f>+INDEX(ECR_Hours!$I$12:$I$15,MATCH(ExportsELAP[[#This Row],[Date Prevailing]],ECR_Hours!$H$12:$H$15,1))</f>
        <v>S</v>
      </c>
      <c r="M4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1" spans="1:13" x14ac:dyDescent="0.25">
      <c r="A4851" s="164">
        <f>+Exports!A4854</f>
        <v>44764</v>
      </c>
      <c r="B4851" s="165">
        <f t="shared" si="300"/>
        <v>2022</v>
      </c>
      <c r="C4851" s="165">
        <f t="shared" si="301"/>
        <v>7</v>
      </c>
      <c r="D4851" s="165">
        <f t="shared" si="302"/>
        <v>22</v>
      </c>
      <c r="E4851" s="165">
        <f>+Exports!B4854</f>
        <v>2</v>
      </c>
      <c r="F4851" s="165">
        <f>+WEEKDAY(ExportsELAP[[#This Row],[Date Prevailing]],1)</f>
        <v>6</v>
      </c>
      <c r="G4851" s="165">
        <f>+COUNTIFS(ECR_Hours!$K$6:$K$7,ExportsELAP[[#This Row],[Date Prevailing]])</f>
        <v>0</v>
      </c>
      <c r="H4851" s="165">
        <f t="shared" si="303"/>
        <v>6</v>
      </c>
      <c r="I4851" s="166">
        <f>+Exports!G4854</f>
        <v>9.4749999999999996</v>
      </c>
      <c r="J4851" s="166">
        <f>+'ELAP_IPCO-APND'!D4854</f>
        <v>48.981949999999998</v>
      </c>
      <c r="K4851" s="166">
        <f>+(ExportsELAP[[#This Row],[Exports kWh - MPT]]/1000)*ExportsELAP[[#This Row],[EIM Price]]</f>
        <v>0.46410397624999994</v>
      </c>
      <c r="L4851" s="167" t="str">
        <f>+INDEX(ECR_Hours!$I$12:$I$15,MATCH(ExportsELAP[[#This Row],[Date Prevailing]],ECR_Hours!$H$12:$H$15,1))</f>
        <v>S</v>
      </c>
      <c r="M4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2" spans="1:13" x14ac:dyDescent="0.25">
      <c r="A4852" s="164">
        <f>+Exports!A4855</f>
        <v>44764</v>
      </c>
      <c r="B4852" s="165">
        <f t="shared" si="300"/>
        <v>2022</v>
      </c>
      <c r="C4852" s="165">
        <f t="shared" si="301"/>
        <v>7</v>
      </c>
      <c r="D4852" s="165">
        <f t="shared" si="302"/>
        <v>22</v>
      </c>
      <c r="E4852" s="165">
        <f>+Exports!B4855</f>
        <v>3</v>
      </c>
      <c r="F4852" s="165">
        <f>+WEEKDAY(ExportsELAP[[#This Row],[Date Prevailing]],1)</f>
        <v>6</v>
      </c>
      <c r="G4852" s="165">
        <f>+COUNTIFS(ECR_Hours!$K$6:$K$7,ExportsELAP[[#This Row],[Date Prevailing]])</f>
        <v>0</v>
      </c>
      <c r="H4852" s="165">
        <f t="shared" si="303"/>
        <v>6</v>
      </c>
      <c r="I4852" s="166">
        <f>+Exports!G4855</f>
        <v>15.276900000000001</v>
      </c>
      <c r="J4852" s="166">
        <f>+'ELAP_IPCO-APND'!D4855</f>
        <v>41.50423</v>
      </c>
      <c r="K4852" s="166">
        <f>+(ExportsELAP[[#This Row],[Exports kWh - MPT]]/1000)*ExportsELAP[[#This Row],[EIM Price]]</f>
        <v>0.63405597128700009</v>
      </c>
      <c r="L4852" s="167" t="str">
        <f>+INDEX(ECR_Hours!$I$12:$I$15,MATCH(ExportsELAP[[#This Row],[Date Prevailing]],ECR_Hours!$H$12:$H$15,1))</f>
        <v>S</v>
      </c>
      <c r="M4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3" spans="1:13" x14ac:dyDescent="0.25">
      <c r="A4853" s="164">
        <f>+Exports!A4856</f>
        <v>44764</v>
      </c>
      <c r="B4853" s="165">
        <f t="shared" si="300"/>
        <v>2022</v>
      </c>
      <c r="C4853" s="165">
        <f t="shared" si="301"/>
        <v>7</v>
      </c>
      <c r="D4853" s="165">
        <f t="shared" si="302"/>
        <v>22</v>
      </c>
      <c r="E4853" s="165">
        <f>+Exports!B4856</f>
        <v>4</v>
      </c>
      <c r="F4853" s="165">
        <f>+WEEKDAY(ExportsELAP[[#This Row],[Date Prevailing]],1)</f>
        <v>6</v>
      </c>
      <c r="G4853" s="165">
        <f>+COUNTIFS(ECR_Hours!$K$6:$K$7,ExportsELAP[[#This Row],[Date Prevailing]])</f>
        <v>0</v>
      </c>
      <c r="H4853" s="165">
        <f t="shared" si="303"/>
        <v>6</v>
      </c>
      <c r="I4853" s="166">
        <f>+Exports!G4856</f>
        <v>16.589399999999998</v>
      </c>
      <c r="J4853" s="166">
        <f>+'ELAP_IPCO-APND'!D4856</f>
        <v>36.042430000000003</v>
      </c>
      <c r="K4853" s="166">
        <f>+(ExportsELAP[[#This Row],[Exports kWh - MPT]]/1000)*ExportsELAP[[#This Row],[EIM Price]]</f>
        <v>0.597922288242</v>
      </c>
      <c r="L4853" s="167" t="str">
        <f>+INDEX(ECR_Hours!$I$12:$I$15,MATCH(ExportsELAP[[#This Row],[Date Prevailing]],ECR_Hours!$H$12:$H$15,1))</f>
        <v>S</v>
      </c>
      <c r="M4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4" spans="1:13" x14ac:dyDescent="0.25">
      <c r="A4854" s="164">
        <f>+Exports!A4857</f>
        <v>44764</v>
      </c>
      <c r="B4854" s="165">
        <f t="shared" si="300"/>
        <v>2022</v>
      </c>
      <c r="C4854" s="165">
        <f t="shared" si="301"/>
        <v>7</v>
      </c>
      <c r="D4854" s="165">
        <f t="shared" si="302"/>
        <v>22</v>
      </c>
      <c r="E4854" s="165">
        <f>+Exports!B4857</f>
        <v>5</v>
      </c>
      <c r="F4854" s="165">
        <f>+WEEKDAY(ExportsELAP[[#This Row],[Date Prevailing]],1)</f>
        <v>6</v>
      </c>
      <c r="G4854" s="165">
        <f>+COUNTIFS(ECR_Hours!$K$6:$K$7,ExportsELAP[[#This Row],[Date Prevailing]])</f>
        <v>0</v>
      </c>
      <c r="H4854" s="165">
        <f t="shared" si="303"/>
        <v>6</v>
      </c>
      <c r="I4854" s="166">
        <f>+Exports!G4857</f>
        <v>19.988199999999999</v>
      </c>
      <c r="J4854" s="166">
        <f>+'ELAP_IPCO-APND'!D4857</f>
        <v>36.509300000000003</v>
      </c>
      <c r="K4854" s="166">
        <f>+(ExportsELAP[[#This Row],[Exports kWh - MPT]]/1000)*ExportsELAP[[#This Row],[EIM Price]]</f>
        <v>0.72975519026000002</v>
      </c>
      <c r="L4854" s="167" t="str">
        <f>+INDEX(ECR_Hours!$I$12:$I$15,MATCH(ExportsELAP[[#This Row],[Date Prevailing]],ECR_Hours!$H$12:$H$15,1))</f>
        <v>S</v>
      </c>
      <c r="M4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5" spans="1:13" x14ac:dyDescent="0.25">
      <c r="A4855" s="164">
        <f>+Exports!A4858</f>
        <v>44764</v>
      </c>
      <c r="B4855" s="165">
        <f t="shared" si="300"/>
        <v>2022</v>
      </c>
      <c r="C4855" s="165">
        <f t="shared" si="301"/>
        <v>7</v>
      </c>
      <c r="D4855" s="165">
        <f t="shared" si="302"/>
        <v>22</v>
      </c>
      <c r="E4855" s="165">
        <f>+Exports!B4858</f>
        <v>6</v>
      </c>
      <c r="F4855" s="165">
        <f>+WEEKDAY(ExportsELAP[[#This Row],[Date Prevailing]],1)</f>
        <v>6</v>
      </c>
      <c r="G4855" s="165">
        <f>+COUNTIFS(ECR_Hours!$K$6:$K$7,ExportsELAP[[#This Row],[Date Prevailing]])</f>
        <v>0</v>
      </c>
      <c r="H4855" s="165">
        <f t="shared" si="303"/>
        <v>6</v>
      </c>
      <c r="I4855" s="166">
        <f>+Exports!G4858</f>
        <v>17.330199999999991</v>
      </c>
      <c r="J4855" s="166">
        <f>+'ELAP_IPCO-APND'!D4858</f>
        <v>37.660209999999999</v>
      </c>
      <c r="K4855" s="166">
        <f>+(ExportsELAP[[#This Row],[Exports kWh - MPT]]/1000)*ExportsELAP[[#This Row],[EIM Price]]</f>
        <v>0.65265897134199957</v>
      </c>
      <c r="L4855" s="167" t="str">
        <f>+INDEX(ECR_Hours!$I$12:$I$15,MATCH(ExportsELAP[[#This Row],[Date Prevailing]],ECR_Hours!$H$12:$H$15,1))</f>
        <v>S</v>
      </c>
      <c r="M4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6" spans="1:13" x14ac:dyDescent="0.25">
      <c r="A4856" s="164">
        <f>+Exports!A4859</f>
        <v>44764</v>
      </c>
      <c r="B4856" s="165">
        <f t="shared" si="300"/>
        <v>2022</v>
      </c>
      <c r="C4856" s="165">
        <f t="shared" si="301"/>
        <v>7</v>
      </c>
      <c r="D4856" s="165">
        <f t="shared" si="302"/>
        <v>22</v>
      </c>
      <c r="E4856" s="165">
        <f>+Exports!B4859</f>
        <v>7</v>
      </c>
      <c r="F4856" s="165">
        <f>+WEEKDAY(ExportsELAP[[#This Row],[Date Prevailing]],1)</f>
        <v>6</v>
      </c>
      <c r="G4856" s="165">
        <f>+COUNTIFS(ECR_Hours!$K$6:$K$7,ExportsELAP[[#This Row],[Date Prevailing]])</f>
        <v>0</v>
      </c>
      <c r="H4856" s="165">
        <f t="shared" si="303"/>
        <v>6</v>
      </c>
      <c r="I4856" s="166">
        <f>+Exports!G4859</f>
        <v>599.97149999999999</v>
      </c>
      <c r="J4856" s="166">
        <f>+'ELAP_IPCO-APND'!D4859</f>
        <v>40.613430000000001</v>
      </c>
      <c r="K4856" s="166">
        <f>+(ExportsELAP[[#This Row],[Exports kWh - MPT]]/1000)*ExportsELAP[[#This Row],[EIM Price]]</f>
        <v>24.366900517245</v>
      </c>
      <c r="L4856" s="167" t="str">
        <f>+INDEX(ECR_Hours!$I$12:$I$15,MATCH(ExportsELAP[[#This Row],[Date Prevailing]],ECR_Hours!$H$12:$H$15,1))</f>
        <v>S</v>
      </c>
      <c r="M4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7" spans="1:13" x14ac:dyDescent="0.25">
      <c r="A4857" s="164">
        <f>+Exports!A4860</f>
        <v>44764</v>
      </c>
      <c r="B4857" s="165">
        <f t="shared" si="300"/>
        <v>2022</v>
      </c>
      <c r="C4857" s="165">
        <f t="shared" si="301"/>
        <v>7</v>
      </c>
      <c r="D4857" s="165">
        <f t="shared" si="302"/>
        <v>22</v>
      </c>
      <c r="E4857" s="165">
        <f>+Exports!B4860</f>
        <v>8</v>
      </c>
      <c r="F4857" s="165">
        <f>+WEEKDAY(ExportsELAP[[#This Row],[Date Prevailing]],1)</f>
        <v>6</v>
      </c>
      <c r="G4857" s="165">
        <f>+COUNTIFS(ECR_Hours!$K$6:$K$7,ExportsELAP[[#This Row],[Date Prevailing]])</f>
        <v>0</v>
      </c>
      <c r="H4857" s="165">
        <f t="shared" si="303"/>
        <v>6</v>
      </c>
      <c r="I4857" s="166">
        <f>+Exports!G4860</f>
        <v>4728.8180000000002</v>
      </c>
      <c r="J4857" s="166">
        <f>+'ELAP_IPCO-APND'!D4860</f>
        <v>40.586620000000003</v>
      </c>
      <c r="K4857" s="166">
        <f>+(ExportsELAP[[#This Row],[Exports kWh - MPT]]/1000)*ExportsELAP[[#This Row],[EIM Price]]</f>
        <v>191.92673921516004</v>
      </c>
      <c r="L4857" s="167" t="str">
        <f>+INDEX(ECR_Hours!$I$12:$I$15,MATCH(ExportsELAP[[#This Row],[Date Prevailing]],ECR_Hours!$H$12:$H$15,1))</f>
        <v>S</v>
      </c>
      <c r="M4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8" spans="1:13" x14ac:dyDescent="0.25">
      <c r="A4858" s="164">
        <f>+Exports!A4861</f>
        <v>44764</v>
      </c>
      <c r="B4858" s="165">
        <f t="shared" si="300"/>
        <v>2022</v>
      </c>
      <c r="C4858" s="165">
        <f t="shared" si="301"/>
        <v>7</v>
      </c>
      <c r="D4858" s="165">
        <f t="shared" si="302"/>
        <v>22</v>
      </c>
      <c r="E4858" s="165">
        <f>+Exports!B4861</f>
        <v>9</v>
      </c>
      <c r="F4858" s="165">
        <f>+WEEKDAY(ExportsELAP[[#This Row],[Date Prevailing]],1)</f>
        <v>6</v>
      </c>
      <c r="G4858" s="165">
        <f>+COUNTIFS(ECR_Hours!$K$6:$K$7,ExportsELAP[[#This Row],[Date Prevailing]])</f>
        <v>0</v>
      </c>
      <c r="H4858" s="165">
        <f t="shared" si="303"/>
        <v>6</v>
      </c>
      <c r="I4858" s="166">
        <f>+Exports!G4861</f>
        <v>11444.018700000001</v>
      </c>
      <c r="J4858" s="166">
        <f>+'ELAP_IPCO-APND'!D4861</f>
        <v>49.043900000000001</v>
      </c>
      <c r="K4858" s="166">
        <f>+(ExportsELAP[[#This Row],[Exports kWh - MPT]]/1000)*ExportsELAP[[#This Row],[EIM Price]]</f>
        <v>561.25930872093011</v>
      </c>
      <c r="L4858" s="167" t="str">
        <f>+INDEX(ECR_Hours!$I$12:$I$15,MATCH(ExportsELAP[[#This Row],[Date Prevailing]],ECR_Hours!$H$12:$H$15,1))</f>
        <v>S</v>
      </c>
      <c r="M4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59" spans="1:13" x14ac:dyDescent="0.25">
      <c r="A4859" s="164">
        <f>+Exports!A4862</f>
        <v>44764</v>
      </c>
      <c r="B4859" s="165">
        <f t="shared" si="300"/>
        <v>2022</v>
      </c>
      <c r="C4859" s="165">
        <f t="shared" si="301"/>
        <v>7</v>
      </c>
      <c r="D4859" s="165">
        <f t="shared" si="302"/>
        <v>22</v>
      </c>
      <c r="E4859" s="165">
        <f>+Exports!B4862</f>
        <v>10</v>
      </c>
      <c r="F4859" s="165">
        <f>+WEEKDAY(ExportsELAP[[#This Row],[Date Prevailing]],1)</f>
        <v>6</v>
      </c>
      <c r="G4859" s="165">
        <f>+COUNTIFS(ECR_Hours!$K$6:$K$7,ExportsELAP[[#This Row],[Date Prevailing]])</f>
        <v>0</v>
      </c>
      <c r="H4859" s="165">
        <f t="shared" si="303"/>
        <v>6</v>
      </c>
      <c r="I4859" s="166">
        <f>+Exports!G4862</f>
        <v>20740.607499999998</v>
      </c>
      <c r="J4859" s="166">
        <f>+'ELAP_IPCO-APND'!D4862</f>
        <v>52.241880000000002</v>
      </c>
      <c r="K4859" s="166">
        <f>+(ExportsELAP[[#This Row],[Exports kWh - MPT]]/1000)*ExportsELAP[[#This Row],[EIM Price]]</f>
        <v>1083.5283281421</v>
      </c>
      <c r="L4859" s="167" t="str">
        <f>+INDEX(ECR_Hours!$I$12:$I$15,MATCH(ExportsELAP[[#This Row],[Date Prevailing]],ECR_Hours!$H$12:$H$15,1))</f>
        <v>S</v>
      </c>
      <c r="M4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0" spans="1:13" x14ac:dyDescent="0.25">
      <c r="A4860" s="164">
        <f>+Exports!A4863</f>
        <v>44764</v>
      </c>
      <c r="B4860" s="165">
        <f t="shared" si="300"/>
        <v>2022</v>
      </c>
      <c r="C4860" s="165">
        <f t="shared" si="301"/>
        <v>7</v>
      </c>
      <c r="D4860" s="165">
        <f t="shared" si="302"/>
        <v>22</v>
      </c>
      <c r="E4860" s="165">
        <f>+Exports!B4863</f>
        <v>11</v>
      </c>
      <c r="F4860" s="165">
        <f>+WEEKDAY(ExportsELAP[[#This Row],[Date Prevailing]],1)</f>
        <v>6</v>
      </c>
      <c r="G4860" s="165">
        <f>+COUNTIFS(ECR_Hours!$K$6:$K$7,ExportsELAP[[#This Row],[Date Prevailing]])</f>
        <v>0</v>
      </c>
      <c r="H4860" s="165">
        <f t="shared" si="303"/>
        <v>6</v>
      </c>
      <c r="I4860" s="166">
        <f>+Exports!G4863</f>
        <v>30065.887500000004</v>
      </c>
      <c r="J4860" s="166">
        <f>+'ELAP_IPCO-APND'!D4863</f>
        <v>53.475819999999999</v>
      </c>
      <c r="K4860" s="166">
        <f>+(ExportsELAP[[#This Row],[Exports kWh - MPT]]/1000)*ExportsELAP[[#This Row],[EIM Price]]</f>
        <v>1607.7979880902503</v>
      </c>
      <c r="L4860" s="167" t="str">
        <f>+INDEX(ECR_Hours!$I$12:$I$15,MATCH(ExportsELAP[[#This Row],[Date Prevailing]],ECR_Hours!$H$12:$H$15,1))</f>
        <v>S</v>
      </c>
      <c r="M4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1" spans="1:13" x14ac:dyDescent="0.25">
      <c r="A4861" s="164">
        <f>+Exports!A4864</f>
        <v>44764</v>
      </c>
      <c r="B4861" s="165">
        <f t="shared" si="300"/>
        <v>2022</v>
      </c>
      <c r="C4861" s="165">
        <f t="shared" si="301"/>
        <v>7</v>
      </c>
      <c r="D4861" s="165">
        <f t="shared" si="302"/>
        <v>22</v>
      </c>
      <c r="E4861" s="165">
        <f>+Exports!B4864</f>
        <v>12</v>
      </c>
      <c r="F4861" s="165">
        <f>+WEEKDAY(ExportsELAP[[#This Row],[Date Prevailing]],1)</f>
        <v>6</v>
      </c>
      <c r="G4861" s="165">
        <f>+COUNTIFS(ECR_Hours!$K$6:$K$7,ExportsELAP[[#This Row],[Date Prevailing]])</f>
        <v>0</v>
      </c>
      <c r="H4861" s="165">
        <f t="shared" si="303"/>
        <v>6</v>
      </c>
      <c r="I4861" s="166">
        <f>+Exports!G4864</f>
        <v>36511.628400000001</v>
      </c>
      <c r="J4861" s="166">
        <f>+'ELAP_IPCO-APND'!D4864</f>
        <v>53.688870000000001</v>
      </c>
      <c r="K4861" s="166">
        <f>+(ExportsELAP[[#This Row],[Exports kWh - MPT]]/1000)*ExportsELAP[[#This Row],[EIM Price]]</f>
        <v>1960.2680706559081</v>
      </c>
      <c r="L4861" s="167" t="str">
        <f>+INDEX(ECR_Hours!$I$12:$I$15,MATCH(ExportsELAP[[#This Row],[Date Prevailing]],ECR_Hours!$H$12:$H$15,1))</f>
        <v>S</v>
      </c>
      <c r="M4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2" spans="1:13" x14ac:dyDescent="0.25">
      <c r="A4862" s="164">
        <f>+Exports!A4865</f>
        <v>44764</v>
      </c>
      <c r="B4862" s="165">
        <f t="shared" si="300"/>
        <v>2022</v>
      </c>
      <c r="C4862" s="165">
        <f t="shared" si="301"/>
        <v>7</v>
      </c>
      <c r="D4862" s="165">
        <f t="shared" si="302"/>
        <v>22</v>
      </c>
      <c r="E4862" s="165">
        <f>+Exports!B4865</f>
        <v>13</v>
      </c>
      <c r="F4862" s="165">
        <f>+WEEKDAY(ExportsELAP[[#This Row],[Date Prevailing]],1)</f>
        <v>6</v>
      </c>
      <c r="G4862" s="165">
        <f>+COUNTIFS(ECR_Hours!$K$6:$K$7,ExportsELAP[[#This Row],[Date Prevailing]])</f>
        <v>0</v>
      </c>
      <c r="H4862" s="165">
        <f t="shared" si="303"/>
        <v>6</v>
      </c>
      <c r="I4862" s="166">
        <f>+Exports!G4865</f>
        <v>39239.669600000001</v>
      </c>
      <c r="J4862" s="166">
        <f>+'ELAP_IPCO-APND'!D4865</f>
        <v>58.324460000000002</v>
      </c>
      <c r="K4862" s="166">
        <f>+(ExportsELAP[[#This Row],[Exports kWh - MPT]]/1000)*ExportsELAP[[#This Row],[EIM Price]]</f>
        <v>2288.6325399984162</v>
      </c>
      <c r="L4862" s="167" t="str">
        <f>+INDEX(ECR_Hours!$I$12:$I$15,MATCH(ExportsELAP[[#This Row],[Date Prevailing]],ECR_Hours!$H$12:$H$15,1))</f>
        <v>S</v>
      </c>
      <c r="M4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3" spans="1:13" x14ac:dyDescent="0.25">
      <c r="A4863" s="164">
        <f>+Exports!A4866</f>
        <v>44764</v>
      </c>
      <c r="B4863" s="165">
        <f t="shared" si="300"/>
        <v>2022</v>
      </c>
      <c r="C4863" s="165">
        <f t="shared" si="301"/>
        <v>7</v>
      </c>
      <c r="D4863" s="165">
        <f t="shared" si="302"/>
        <v>22</v>
      </c>
      <c r="E4863" s="165">
        <f>+Exports!B4866</f>
        <v>14</v>
      </c>
      <c r="F4863" s="165">
        <f>+WEEKDAY(ExportsELAP[[#This Row],[Date Prevailing]],1)</f>
        <v>6</v>
      </c>
      <c r="G4863" s="165">
        <f>+COUNTIFS(ECR_Hours!$K$6:$K$7,ExportsELAP[[#This Row],[Date Prevailing]])</f>
        <v>0</v>
      </c>
      <c r="H4863" s="165">
        <f t="shared" si="303"/>
        <v>6</v>
      </c>
      <c r="I4863" s="166">
        <f>+Exports!G4866</f>
        <v>39049.71209999999</v>
      </c>
      <c r="J4863" s="166">
        <f>+'ELAP_IPCO-APND'!D4866</f>
        <v>64.339820000000003</v>
      </c>
      <c r="K4863" s="166">
        <f>+(ExportsELAP[[#This Row],[Exports kWh - MPT]]/1000)*ExportsELAP[[#This Row],[EIM Price]]</f>
        <v>2512.4514475658211</v>
      </c>
      <c r="L4863" s="167" t="str">
        <f>+INDEX(ECR_Hours!$I$12:$I$15,MATCH(ExportsELAP[[#This Row],[Date Prevailing]],ECR_Hours!$H$12:$H$15,1))</f>
        <v>S</v>
      </c>
      <c r="M4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4" spans="1:13" x14ac:dyDescent="0.25">
      <c r="A4864" s="164">
        <f>+Exports!A4867</f>
        <v>44764</v>
      </c>
      <c r="B4864" s="165">
        <f t="shared" si="300"/>
        <v>2022</v>
      </c>
      <c r="C4864" s="165">
        <f t="shared" si="301"/>
        <v>7</v>
      </c>
      <c r="D4864" s="165">
        <f t="shared" si="302"/>
        <v>22</v>
      </c>
      <c r="E4864" s="165">
        <f>+Exports!B4867</f>
        <v>15</v>
      </c>
      <c r="F4864" s="165">
        <f>+WEEKDAY(ExportsELAP[[#This Row],[Date Prevailing]],1)</f>
        <v>6</v>
      </c>
      <c r="G4864" s="165">
        <f>+COUNTIFS(ECR_Hours!$K$6:$K$7,ExportsELAP[[#This Row],[Date Prevailing]])</f>
        <v>0</v>
      </c>
      <c r="H4864" s="165">
        <f t="shared" si="303"/>
        <v>6</v>
      </c>
      <c r="I4864" s="166">
        <f>+Exports!G4867</f>
        <v>36432.618900000001</v>
      </c>
      <c r="J4864" s="166">
        <f>+'ELAP_IPCO-APND'!D4867</f>
        <v>73.288430000000005</v>
      </c>
      <c r="K4864" s="166">
        <f>+(ExportsELAP[[#This Row],[Exports kWh - MPT]]/1000)*ExportsELAP[[#This Row],[EIM Price]]</f>
        <v>2670.0894399693275</v>
      </c>
      <c r="L4864" s="167" t="str">
        <f>+INDEX(ECR_Hours!$I$12:$I$15,MATCH(ExportsELAP[[#This Row],[Date Prevailing]],ECR_Hours!$H$12:$H$15,1))</f>
        <v>S</v>
      </c>
      <c r="M4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65" spans="1:13" x14ac:dyDescent="0.25">
      <c r="A4865" s="164">
        <f>+Exports!A4868</f>
        <v>44764</v>
      </c>
      <c r="B4865" s="165">
        <f t="shared" si="300"/>
        <v>2022</v>
      </c>
      <c r="C4865" s="165">
        <f t="shared" si="301"/>
        <v>7</v>
      </c>
      <c r="D4865" s="165">
        <f t="shared" si="302"/>
        <v>22</v>
      </c>
      <c r="E4865" s="165">
        <f>+Exports!B4868</f>
        <v>16</v>
      </c>
      <c r="F4865" s="165">
        <f>+WEEKDAY(ExportsELAP[[#This Row],[Date Prevailing]],1)</f>
        <v>6</v>
      </c>
      <c r="G4865" s="165">
        <f>+COUNTIFS(ECR_Hours!$K$6:$K$7,ExportsELAP[[#This Row],[Date Prevailing]])</f>
        <v>0</v>
      </c>
      <c r="H4865" s="165">
        <f t="shared" si="303"/>
        <v>6</v>
      </c>
      <c r="I4865" s="166">
        <f>+Exports!G4868</f>
        <v>28981.245799999997</v>
      </c>
      <c r="J4865" s="166">
        <f>+'ELAP_IPCO-APND'!D4868</f>
        <v>74.807400000000001</v>
      </c>
      <c r="K4865" s="166">
        <f>+(ExportsELAP[[#This Row],[Exports kWh - MPT]]/1000)*ExportsELAP[[#This Row],[EIM Price]]</f>
        <v>2168.0116470589196</v>
      </c>
      <c r="L4865" s="167" t="str">
        <f>+INDEX(ECR_Hours!$I$12:$I$15,MATCH(ExportsELAP[[#This Row],[Date Prevailing]],ECR_Hours!$H$12:$H$15,1))</f>
        <v>S</v>
      </c>
      <c r="M4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6" spans="1:13" x14ac:dyDescent="0.25">
      <c r="A4866" s="164">
        <f>+Exports!A4869</f>
        <v>44764</v>
      </c>
      <c r="B4866" s="165">
        <f t="shared" ref="B4866:B4929" si="304">+YEAR(A4866)</f>
        <v>2022</v>
      </c>
      <c r="C4866" s="165">
        <f t="shared" ref="C4866:C4929" si="305">+MONTH(A4866)</f>
        <v>7</v>
      </c>
      <c r="D4866" s="165">
        <f t="shared" ref="D4866:D4929" si="306">+DAY(A4866)</f>
        <v>22</v>
      </c>
      <c r="E4866" s="165">
        <f>+Exports!B4869</f>
        <v>17</v>
      </c>
      <c r="F4866" s="165">
        <f>+WEEKDAY(ExportsELAP[[#This Row],[Date Prevailing]],1)</f>
        <v>6</v>
      </c>
      <c r="G4866" s="165">
        <f>+COUNTIFS(ECR_Hours!$K$6:$K$7,ExportsELAP[[#This Row],[Date Prevailing]])</f>
        <v>0</v>
      </c>
      <c r="H4866" s="165">
        <f t="shared" ref="H4866:H4929" si="307">+IF(G4866=1,0,F4866)</f>
        <v>6</v>
      </c>
      <c r="I4866" s="166">
        <f>+Exports!G4869</f>
        <v>20956.030200000001</v>
      </c>
      <c r="J4866" s="166">
        <f>+'ELAP_IPCO-APND'!D4869</f>
        <v>74.538139999999999</v>
      </c>
      <c r="K4866" s="166">
        <f>+(ExportsELAP[[#This Row],[Exports kWh - MPT]]/1000)*ExportsELAP[[#This Row],[EIM Price]]</f>
        <v>1562.023512891828</v>
      </c>
      <c r="L4866" s="167" t="str">
        <f>+INDEX(ECR_Hours!$I$12:$I$15,MATCH(ExportsELAP[[#This Row],[Date Prevailing]],ECR_Hours!$H$12:$H$15,1))</f>
        <v>S</v>
      </c>
      <c r="M4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7" spans="1:13" x14ac:dyDescent="0.25">
      <c r="A4867" s="164">
        <f>+Exports!A4870</f>
        <v>44764</v>
      </c>
      <c r="B4867" s="165">
        <f t="shared" si="304"/>
        <v>2022</v>
      </c>
      <c r="C4867" s="165">
        <f t="shared" si="305"/>
        <v>7</v>
      </c>
      <c r="D4867" s="165">
        <f t="shared" si="306"/>
        <v>22</v>
      </c>
      <c r="E4867" s="165">
        <f>+Exports!B4870</f>
        <v>18</v>
      </c>
      <c r="F4867" s="165">
        <f>+WEEKDAY(ExportsELAP[[#This Row],[Date Prevailing]],1)</f>
        <v>6</v>
      </c>
      <c r="G4867" s="165">
        <f>+COUNTIFS(ECR_Hours!$K$6:$K$7,ExportsELAP[[#This Row],[Date Prevailing]])</f>
        <v>0</v>
      </c>
      <c r="H4867" s="165">
        <f t="shared" si="307"/>
        <v>6</v>
      </c>
      <c r="I4867" s="166">
        <f>+Exports!G4870</f>
        <v>13427.5535</v>
      </c>
      <c r="J4867" s="166">
        <f>+'ELAP_IPCO-APND'!D4870</f>
        <v>72.71172</v>
      </c>
      <c r="K4867" s="166">
        <f>+(ExportsELAP[[#This Row],[Exports kWh - MPT]]/1000)*ExportsELAP[[#This Row],[EIM Price]]</f>
        <v>976.34051037702</v>
      </c>
      <c r="L4867" s="167" t="str">
        <f>+INDEX(ECR_Hours!$I$12:$I$15,MATCH(ExportsELAP[[#This Row],[Date Prevailing]],ECR_Hours!$H$12:$H$15,1))</f>
        <v>S</v>
      </c>
      <c r="M4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8" spans="1:13" x14ac:dyDescent="0.25">
      <c r="A4868" s="164">
        <f>+Exports!A4871</f>
        <v>44764</v>
      </c>
      <c r="B4868" s="165">
        <f t="shared" si="304"/>
        <v>2022</v>
      </c>
      <c r="C4868" s="165">
        <f t="shared" si="305"/>
        <v>7</v>
      </c>
      <c r="D4868" s="165">
        <f t="shared" si="306"/>
        <v>22</v>
      </c>
      <c r="E4868" s="165">
        <f>+Exports!B4871</f>
        <v>19</v>
      </c>
      <c r="F4868" s="165">
        <f>+WEEKDAY(ExportsELAP[[#This Row],[Date Prevailing]],1)</f>
        <v>6</v>
      </c>
      <c r="G4868" s="165">
        <f>+COUNTIFS(ECR_Hours!$K$6:$K$7,ExportsELAP[[#This Row],[Date Prevailing]])</f>
        <v>0</v>
      </c>
      <c r="H4868" s="165">
        <f t="shared" si="307"/>
        <v>6</v>
      </c>
      <c r="I4868" s="166">
        <f>+Exports!G4871</f>
        <v>8683.0200999999997</v>
      </c>
      <c r="J4868" s="166">
        <f>+'ELAP_IPCO-APND'!D4871</f>
        <v>71.113709999999998</v>
      </c>
      <c r="K4868" s="166">
        <f>+(ExportsELAP[[#This Row],[Exports kWh - MPT]]/1000)*ExportsELAP[[#This Row],[EIM Price]]</f>
        <v>617.48177331557099</v>
      </c>
      <c r="L4868" s="167" t="str">
        <f>+INDEX(ECR_Hours!$I$12:$I$15,MATCH(ExportsELAP[[#This Row],[Date Prevailing]],ECR_Hours!$H$12:$H$15,1))</f>
        <v>S</v>
      </c>
      <c r="M4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69" spans="1:13" x14ac:dyDescent="0.25">
      <c r="A4869" s="164">
        <f>+Exports!A4872</f>
        <v>44764</v>
      </c>
      <c r="B4869" s="165">
        <f t="shared" si="304"/>
        <v>2022</v>
      </c>
      <c r="C4869" s="165">
        <f t="shared" si="305"/>
        <v>7</v>
      </c>
      <c r="D4869" s="165">
        <f t="shared" si="306"/>
        <v>22</v>
      </c>
      <c r="E4869" s="165">
        <f>+Exports!B4872</f>
        <v>20</v>
      </c>
      <c r="F4869" s="165">
        <f>+WEEKDAY(ExportsELAP[[#This Row],[Date Prevailing]],1)</f>
        <v>6</v>
      </c>
      <c r="G4869" s="165">
        <f>+COUNTIFS(ECR_Hours!$K$6:$K$7,ExportsELAP[[#This Row],[Date Prevailing]])</f>
        <v>0</v>
      </c>
      <c r="H4869" s="165">
        <f t="shared" si="307"/>
        <v>6</v>
      </c>
      <c r="I4869" s="166">
        <f>+Exports!G4872</f>
        <v>4853.2607000000007</v>
      </c>
      <c r="J4869" s="166">
        <f>+'ELAP_IPCO-APND'!D4872</f>
        <v>65.935469999999995</v>
      </c>
      <c r="K4869" s="166">
        <f>+(ExportsELAP[[#This Row],[Exports kWh - MPT]]/1000)*ExportsELAP[[#This Row],[EIM Price]]</f>
        <v>320.00202528702903</v>
      </c>
      <c r="L4869" s="167" t="str">
        <f>+INDEX(ECR_Hours!$I$12:$I$15,MATCH(ExportsELAP[[#This Row],[Date Prevailing]],ECR_Hours!$H$12:$H$15,1))</f>
        <v>S</v>
      </c>
      <c r="M4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0" spans="1:13" x14ac:dyDescent="0.25">
      <c r="A4870" s="164">
        <f>+Exports!A4873</f>
        <v>44764</v>
      </c>
      <c r="B4870" s="165">
        <f t="shared" si="304"/>
        <v>2022</v>
      </c>
      <c r="C4870" s="165">
        <f t="shared" si="305"/>
        <v>7</v>
      </c>
      <c r="D4870" s="165">
        <f t="shared" si="306"/>
        <v>22</v>
      </c>
      <c r="E4870" s="165">
        <f>+Exports!B4873</f>
        <v>21</v>
      </c>
      <c r="F4870" s="165">
        <f>+WEEKDAY(ExportsELAP[[#This Row],[Date Prevailing]],1)</f>
        <v>6</v>
      </c>
      <c r="G4870" s="165">
        <f>+COUNTIFS(ECR_Hours!$K$6:$K$7,ExportsELAP[[#This Row],[Date Prevailing]])</f>
        <v>0</v>
      </c>
      <c r="H4870" s="165">
        <f t="shared" si="307"/>
        <v>6</v>
      </c>
      <c r="I4870" s="166">
        <f>+Exports!G4873</f>
        <v>1558.0636000000002</v>
      </c>
      <c r="J4870" s="166">
        <f>+'ELAP_IPCO-APND'!D4873</f>
        <v>63.782859999999999</v>
      </c>
      <c r="K4870" s="166">
        <f>+(ExportsELAP[[#This Row],[Exports kWh - MPT]]/1000)*ExportsELAP[[#This Row],[EIM Price]]</f>
        <v>99.377752469896009</v>
      </c>
      <c r="L4870" s="167" t="str">
        <f>+INDEX(ECR_Hours!$I$12:$I$15,MATCH(ExportsELAP[[#This Row],[Date Prevailing]],ECR_Hours!$H$12:$H$15,1))</f>
        <v>S</v>
      </c>
      <c r="M4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1" spans="1:13" x14ac:dyDescent="0.25">
      <c r="A4871" s="164">
        <f>+Exports!A4874</f>
        <v>44764</v>
      </c>
      <c r="B4871" s="165">
        <f t="shared" si="304"/>
        <v>2022</v>
      </c>
      <c r="C4871" s="165">
        <f t="shared" si="305"/>
        <v>7</v>
      </c>
      <c r="D4871" s="165">
        <f t="shared" si="306"/>
        <v>22</v>
      </c>
      <c r="E4871" s="165">
        <f>+Exports!B4874</f>
        <v>22</v>
      </c>
      <c r="F4871" s="165">
        <f>+WEEKDAY(ExportsELAP[[#This Row],[Date Prevailing]],1)</f>
        <v>6</v>
      </c>
      <c r="G4871" s="165">
        <f>+COUNTIFS(ECR_Hours!$K$6:$K$7,ExportsELAP[[#This Row],[Date Prevailing]])</f>
        <v>0</v>
      </c>
      <c r="H4871" s="165">
        <f t="shared" si="307"/>
        <v>6</v>
      </c>
      <c r="I4871" s="166">
        <f>+Exports!G4874</f>
        <v>23.367499999999989</v>
      </c>
      <c r="J4871" s="166">
        <f>+'ELAP_IPCO-APND'!D4874</f>
        <v>62.26097</v>
      </c>
      <c r="K4871" s="166">
        <f>+(ExportsELAP[[#This Row],[Exports kWh - MPT]]/1000)*ExportsELAP[[#This Row],[EIM Price]]</f>
        <v>1.4548832164749994</v>
      </c>
      <c r="L4871" s="167" t="str">
        <f>+INDEX(ECR_Hours!$I$12:$I$15,MATCH(ExportsELAP[[#This Row],[Date Prevailing]],ECR_Hours!$H$12:$H$15,1))</f>
        <v>S</v>
      </c>
      <c r="M4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2" spans="1:13" x14ac:dyDescent="0.25">
      <c r="A4872" s="164">
        <f>+Exports!A4875</f>
        <v>44764</v>
      </c>
      <c r="B4872" s="165">
        <f t="shared" si="304"/>
        <v>2022</v>
      </c>
      <c r="C4872" s="165">
        <f t="shared" si="305"/>
        <v>7</v>
      </c>
      <c r="D4872" s="165">
        <f t="shared" si="306"/>
        <v>22</v>
      </c>
      <c r="E4872" s="165">
        <f>+Exports!B4875</f>
        <v>23</v>
      </c>
      <c r="F4872" s="165">
        <f>+WEEKDAY(ExportsELAP[[#This Row],[Date Prevailing]],1)</f>
        <v>6</v>
      </c>
      <c r="G4872" s="165">
        <f>+COUNTIFS(ECR_Hours!$K$6:$K$7,ExportsELAP[[#This Row],[Date Prevailing]])</f>
        <v>0</v>
      </c>
      <c r="H4872" s="165">
        <f t="shared" si="307"/>
        <v>6</v>
      </c>
      <c r="I4872" s="166">
        <f>+Exports!G4875</f>
        <v>17.05299999999999</v>
      </c>
      <c r="J4872" s="166">
        <f>+'ELAP_IPCO-APND'!D4875</f>
        <v>55.435110000000002</v>
      </c>
      <c r="K4872" s="166">
        <f>+(ExportsELAP[[#This Row],[Exports kWh - MPT]]/1000)*ExportsELAP[[#This Row],[EIM Price]]</f>
        <v>0.94533493082999953</v>
      </c>
      <c r="L4872" s="167" t="str">
        <f>+INDEX(ECR_Hours!$I$12:$I$15,MATCH(ExportsELAP[[#This Row],[Date Prevailing]],ECR_Hours!$H$12:$H$15,1))</f>
        <v>S</v>
      </c>
      <c r="M4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73" spans="1:13" x14ac:dyDescent="0.25">
      <c r="A4873" s="164">
        <f>+Exports!A4876</f>
        <v>44764</v>
      </c>
      <c r="B4873" s="165">
        <f t="shared" si="304"/>
        <v>2022</v>
      </c>
      <c r="C4873" s="165">
        <f t="shared" si="305"/>
        <v>7</v>
      </c>
      <c r="D4873" s="165">
        <f t="shared" si="306"/>
        <v>22</v>
      </c>
      <c r="E4873" s="165">
        <f>+Exports!B4876</f>
        <v>24</v>
      </c>
      <c r="F4873" s="165">
        <f>+WEEKDAY(ExportsELAP[[#This Row],[Date Prevailing]],1)</f>
        <v>6</v>
      </c>
      <c r="G4873" s="165">
        <f>+COUNTIFS(ECR_Hours!$K$6:$K$7,ExportsELAP[[#This Row],[Date Prevailing]])</f>
        <v>0</v>
      </c>
      <c r="H4873" s="165">
        <f t="shared" si="307"/>
        <v>6</v>
      </c>
      <c r="I4873" s="166">
        <f>+Exports!G4876</f>
        <v>20.278599999999997</v>
      </c>
      <c r="J4873" s="166">
        <f>+'ELAP_IPCO-APND'!D4876</f>
        <v>57.954720000000002</v>
      </c>
      <c r="K4873" s="166">
        <f>+(ExportsELAP[[#This Row],[Exports kWh - MPT]]/1000)*ExportsELAP[[#This Row],[EIM Price]]</f>
        <v>1.1752405849919998</v>
      </c>
      <c r="L4873" s="167" t="str">
        <f>+INDEX(ECR_Hours!$I$12:$I$15,MATCH(ExportsELAP[[#This Row],[Date Prevailing]],ECR_Hours!$H$12:$H$15,1))</f>
        <v>S</v>
      </c>
      <c r="M4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4" spans="1:13" x14ac:dyDescent="0.25">
      <c r="A4874" s="164">
        <f>+Exports!A4877</f>
        <v>44765</v>
      </c>
      <c r="B4874" s="165">
        <f t="shared" si="304"/>
        <v>2022</v>
      </c>
      <c r="C4874" s="165">
        <f t="shared" si="305"/>
        <v>7</v>
      </c>
      <c r="D4874" s="165">
        <f t="shared" si="306"/>
        <v>23</v>
      </c>
      <c r="E4874" s="165">
        <f>+Exports!B4877</f>
        <v>1</v>
      </c>
      <c r="F4874" s="165">
        <f>+WEEKDAY(ExportsELAP[[#This Row],[Date Prevailing]],1)</f>
        <v>7</v>
      </c>
      <c r="G4874" s="165">
        <f>+COUNTIFS(ECR_Hours!$K$6:$K$7,ExportsELAP[[#This Row],[Date Prevailing]])</f>
        <v>0</v>
      </c>
      <c r="H4874" s="165">
        <f t="shared" si="307"/>
        <v>7</v>
      </c>
      <c r="I4874" s="166">
        <f>+Exports!G4877</f>
        <v>21.055900000000001</v>
      </c>
      <c r="J4874" s="166">
        <f>+'ELAP_IPCO-APND'!D4877</f>
        <v>50.200409999999998</v>
      </c>
      <c r="K4874" s="166">
        <f>+(ExportsELAP[[#This Row],[Exports kWh - MPT]]/1000)*ExportsELAP[[#This Row],[EIM Price]]</f>
        <v>1.057014812919</v>
      </c>
      <c r="L4874" s="167" t="str">
        <f>+INDEX(ECR_Hours!$I$12:$I$15,MATCH(ExportsELAP[[#This Row],[Date Prevailing]],ECR_Hours!$H$12:$H$15,1))</f>
        <v>S</v>
      </c>
      <c r="M4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5" spans="1:13" x14ac:dyDescent="0.25">
      <c r="A4875" s="164">
        <f>+Exports!A4878</f>
        <v>44765</v>
      </c>
      <c r="B4875" s="165">
        <f t="shared" si="304"/>
        <v>2022</v>
      </c>
      <c r="C4875" s="165">
        <f t="shared" si="305"/>
        <v>7</v>
      </c>
      <c r="D4875" s="165">
        <f t="shared" si="306"/>
        <v>23</v>
      </c>
      <c r="E4875" s="165">
        <f>+Exports!B4878</f>
        <v>2</v>
      </c>
      <c r="F4875" s="165">
        <f>+WEEKDAY(ExportsELAP[[#This Row],[Date Prevailing]],1)</f>
        <v>7</v>
      </c>
      <c r="G4875" s="165">
        <f>+COUNTIFS(ECR_Hours!$K$6:$K$7,ExportsELAP[[#This Row],[Date Prevailing]])</f>
        <v>0</v>
      </c>
      <c r="H4875" s="165">
        <f t="shared" si="307"/>
        <v>7</v>
      </c>
      <c r="I4875" s="166">
        <f>+Exports!G4878</f>
        <v>20.616299999999999</v>
      </c>
      <c r="J4875" s="166">
        <f>+'ELAP_IPCO-APND'!D4878</f>
        <v>57.812779999999997</v>
      </c>
      <c r="K4875" s="166">
        <f>+(ExportsELAP[[#This Row],[Exports kWh - MPT]]/1000)*ExportsELAP[[#This Row],[EIM Price]]</f>
        <v>1.1918856163139999</v>
      </c>
      <c r="L4875" s="167" t="str">
        <f>+INDEX(ECR_Hours!$I$12:$I$15,MATCH(ExportsELAP[[#This Row],[Date Prevailing]],ECR_Hours!$H$12:$H$15,1))</f>
        <v>S</v>
      </c>
      <c r="M4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6" spans="1:13" x14ac:dyDescent="0.25">
      <c r="A4876" s="164">
        <f>+Exports!A4879</f>
        <v>44765</v>
      </c>
      <c r="B4876" s="165">
        <f t="shared" si="304"/>
        <v>2022</v>
      </c>
      <c r="C4876" s="165">
        <f t="shared" si="305"/>
        <v>7</v>
      </c>
      <c r="D4876" s="165">
        <f t="shared" si="306"/>
        <v>23</v>
      </c>
      <c r="E4876" s="165">
        <f>+Exports!B4879</f>
        <v>3</v>
      </c>
      <c r="F4876" s="165">
        <f>+WEEKDAY(ExportsELAP[[#This Row],[Date Prevailing]],1)</f>
        <v>7</v>
      </c>
      <c r="G4876" s="165">
        <f>+COUNTIFS(ECR_Hours!$K$6:$K$7,ExportsELAP[[#This Row],[Date Prevailing]])</f>
        <v>0</v>
      </c>
      <c r="H4876" s="165">
        <f t="shared" si="307"/>
        <v>7</v>
      </c>
      <c r="I4876" s="166">
        <f>+Exports!G4879</f>
        <v>21.288999999999998</v>
      </c>
      <c r="J4876" s="166">
        <f>+'ELAP_IPCO-APND'!D4879</f>
        <v>65.896879999999996</v>
      </c>
      <c r="K4876" s="166">
        <f>+(ExportsELAP[[#This Row],[Exports kWh - MPT]]/1000)*ExportsELAP[[#This Row],[EIM Price]]</f>
        <v>1.4028786783199998</v>
      </c>
      <c r="L4876" s="167" t="str">
        <f>+INDEX(ECR_Hours!$I$12:$I$15,MATCH(ExportsELAP[[#This Row],[Date Prevailing]],ECR_Hours!$H$12:$H$15,1))</f>
        <v>S</v>
      </c>
      <c r="M4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7" spans="1:13" x14ac:dyDescent="0.25">
      <c r="A4877" s="164">
        <f>+Exports!A4880</f>
        <v>44765</v>
      </c>
      <c r="B4877" s="165">
        <f t="shared" si="304"/>
        <v>2022</v>
      </c>
      <c r="C4877" s="165">
        <f t="shared" si="305"/>
        <v>7</v>
      </c>
      <c r="D4877" s="165">
        <f t="shared" si="306"/>
        <v>23</v>
      </c>
      <c r="E4877" s="165">
        <f>+Exports!B4880</f>
        <v>4</v>
      </c>
      <c r="F4877" s="165">
        <f>+WEEKDAY(ExportsELAP[[#This Row],[Date Prevailing]],1)</f>
        <v>7</v>
      </c>
      <c r="G4877" s="165">
        <f>+COUNTIFS(ECR_Hours!$K$6:$K$7,ExportsELAP[[#This Row],[Date Prevailing]])</f>
        <v>0</v>
      </c>
      <c r="H4877" s="165">
        <f t="shared" si="307"/>
        <v>7</v>
      </c>
      <c r="I4877" s="166">
        <f>+Exports!G4880</f>
        <v>31.947099999999992</v>
      </c>
      <c r="J4877" s="166">
        <f>+'ELAP_IPCO-APND'!D4880</f>
        <v>60.905340000000002</v>
      </c>
      <c r="K4877" s="166">
        <f>+(ExportsELAP[[#This Row],[Exports kWh - MPT]]/1000)*ExportsELAP[[#This Row],[EIM Price]]</f>
        <v>1.9457489875139995</v>
      </c>
      <c r="L4877" s="167" t="str">
        <f>+INDEX(ECR_Hours!$I$12:$I$15,MATCH(ExportsELAP[[#This Row],[Date Prevailing]],ECR_Hours!$H$12:$H$15,1))</f>
        <v>S</v>
      </c>
      <c r="M4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8" spans="1:13" x14ac:dyDescent="0.25">
      <c r="A4878" s="164">
        <f>+Exports!A4881</f>
        <v>44765</v>
      </c>
      <c r="B4878" s="165">
        <f t="shared" si="304"/>
        <v>2022</v>
      </c>
      <c r="C4878" s="165">
        <f t="shared" si="305"/>
        <v>7</v>
      </c>
      <c r="D4878" s="165">
        <f t="shared" si="306"/>
        <v>23</v>
      </c>
      <c r="E4878" s="165">
        <f>+Exports!B4881</f>
        <v>5</v>
      </c>
      <c r="F4878" s="165">
        <f>+WEEKDAY(ExportsELAP[[#This Row],[Date Prevailing]],1)</f>
        <v>7</v>
      </c>
      <c r="G4878" s="165">
        <f>+COUNTIFS(ECR_Hours!$K$6:$K$7,ExportsELAP[[#This Row],[Date Prevailing]])</f>
        <v>0</v>
      </c>
      <c r="H4878" s="165">
        <f t="shared" si="307"/>
        <v>7</v>
      </c>
      <c r="I4878" s="166">
        <f>+Exports!G4881</f>
        <v>31.860299999999995</v>
      </c>
      <c r="J4878" s="166">
        <f>+'ELAP_IPCO-APND'!D4881</f>
        <v>57.898600000000002</v>
      </c>
      <c r="K4878" s="166">
        <f>+(ExportsELAP[[#This Row],[Exports kWh - MPT]]/1000)*ExportsELAP[[#This Row],[EIM Price]]</f>
        <v>1.8446667655799998</v>
      </c>
      <c r="L4878" s="167" t="str">
        <f>+INDEX(ECR_Hours!$I$12:$I$15,MATCH(ExportsELAP[[#This Row],[Date Prevailing]],ECR_Hours!$H$12:$H$15,1))</f>
        <v>S</v>
      </c>
      <c r="M4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79" spans="1:13" x14ac:dyDescent="0.25">
      <c r="A4879" s="164">
        <f>+Exports!A4882</f>
        <v>44765</v>
      </c>
      <c r="B4879" s="165">
        <f t="shared" si="304"/>
        <v>2022</v>
      </c>
      <c r="C4879" s="165">
        <f t="shared" si="305"/>
        <v>7</v>
      </c>
      <c r="D4879" s="165">
        <f t="shared" si="306"/>
        <v>23</v>
      </c>
      <c r="E4879" s="165">
        <f>+Exports!B4882</f>
        <v>6</v>
      </c>
      <c r="F4879" s="165">
        <f>+WEEKDAY(ExportsELAP[[#This Row],[Date Prevailing]],1)</f>
        <v>7</v>
      </c>
      <c r="G4879" s="165">
        <f>+COUNTIFS(ECR_Hours!$K$6:$K$7,ExportsELAP[[#This Row],[Date Prevailing]])</f>
        <v>0</v>
      </c>
      <c r="H4879" s="165">
        <f t="shared" si="307"/>
        <v>7</v>
      </c>
      <c r="I4879" s="166">
        <f>+Exports!G4882</f>
        <v>33.187799999999882</v>
      </c>
      <c r="J4879" s="166">
        <f>+'ELAP_IPCO-APND'!D4882</f>
        <v>52.987650000000002</v>
      </c>
      <c r="K4879" s="166">
        <f>+(ExportsELAP[[#This Row],[Exports kWh - MPT]]/1000)*ExportsELAP[[#This Row],[EIM Price]]</f>
        <v>1.7585435306699939</v>
      </c>
      <c r="L4879" s="167" t="str">
        <f>+INDEX(ECR_Hours!$I$12:$I$15,MATCH(ExportsELAP[[#This Row],[Date Prevailing]],ECR_Hours!$H$12:$H$15,1))</f>
        <v>S</v>
      </c>
      <c r="M4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0" spans="1:13" x14ac:dyDescent="0.25">
      <c r="A4880" s="164">
        <f>+Exports!A4883</f>
        <v>44765</v>
      </c>
      <c r="B4880" s="165">
        <f t="shared" si="304"/>
        <v>2022</v>
      </c>
      <c r="C4880" s="165">
        <f t="shared" si="305"/>
        <v>7</v>
      </c>
      <c r="D4880" s="165">
        <f t="shared" si="306"/>
        <v>23</v>
      </c>
      <c r="E4880" s="165">
        <f>+Exports!B4883</f>
        <v>7</v>
      </c>
      <c r="F4880" s="165">
        <f>+WEEKDAY(ExportsELAP[[#This Row],[Date Prevailing]],1)</f>
        <v>7</v>
      </c>
      <c r="G4880" s="165">
        <f>+COUNTIFS(ECR_Hours!$K$6:$K$7,ExportsELAP[[#This Row],[Date Prevailing]])</f>
        <v>0</v>
      </c>
      <c r="H4880" s="165">
        <f t="shared" si="307"/>
        <v>7</v>
      </c>
      <c r="I4880" s="166">
        <f>+Exports!G4883</f>
        <v>123.98150000000001</v>
      </c>
      <c r="J4880" s="166">
        <f>+'ELAP_IPCO-APND'!D4883</f>
        <v>55.969090000000001</v>
      </c>
      <c r="K4880" s="166">
        <f>+(ExportsELAP[[#This Row],[Exports kWh - MPT]]/1000)*ExportsELAP[[#This Row],[EIM Price]]</f>
        <v>6.9391317318350003</v>
      </c>
      <c r="L4880" s="167" t="str">
        <f>+INDEX(ECR_Hours!$I$12:$I$15,MATCH(ExportsELAP[[#This Row],[Date Prevailing]],ECR_Hours!$H$12:$H$15,1))</f>
        <v>S</v>
      </c>
      <c r="M4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1" spans="1:13" x14ac:dyDescent="0.25">
      <c r="A4881" s="164">
        <f>+Exports!A4884</f>
        <v>44765</v>
      </c>
      <c r="B4881" s="165">
        <f t="shared" si="304"/>
        <v>2022</v>
      </c>
      <c r="C4881" s="165">
        <f t="shared" si="305"/>
        <v>7</v>
      </c>
      <c r="D4881" s="165">
        <f t="shared" si="306"/>
        <v>23</v>
      </c>
      <c r="E4881" s="165">
        <f>+Exports!B4884</f>
        <v>8</v>
      </c>
      <c r="F4881" s="165">
        <f>+WEEKDAY(ExportsELAP[[#This Row],[Date Prevailing]],1)</f>
        <v>7</v>
      </c>
      <c r="G4881" s="165">
        <f>+COUNTIFS(ECR_Hours!$K$6:$K$7,ExportsELAP[[#This Row],[Date Prevailing]])</f>
        <v>0</v>
      </c>
      <c r="H4881" s="165">
        <f t="shared" si="307"/>
        <v>7</v>
      </c>
      <c r="I4881" s="166">
        <f>+Exports!G4884</f>
        <v>2274.2528000000002</v>
      </c>
      <c r="J4881" s="166">
        <f>+'ELAP_IPCO-APND'!D4884</f>
        <v>35.08135</v>
      </c>
      <c r="K4881" s="166">
        <f>+(ExportsELAP[[#This Row],[Exports kWh - MPT]]/1000)*ExportsELAP[[#This Row],[EIM Price]]</f>
        <v>79.783858465280005</v>
      </c>
      <c r="L4881" s="167" t="str">
        <f>+INDEX(ECR_Hours!$I$12:$I$15,MATCH(ExportsELAP[[#This Row],[Date Prevailing]],ECR_Hours!$H$12:$H$15,1))</f>
        <v>S</v>
      </c>
      <c r="M4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2" spans="1:13" x14ac:dyDescent="0.25">
      <c r="A4882" s="164">
        <f>+Exports!A4885</f>
        <v>44765</v>
      </c>
      <c r="B4882" s="165">
        <f t="shared" si="304"/>
        <v>2022</v>
      </c>
      <c r="C4882" s="165">
        <f t="shared" si="305"/>
        <v>7</v>
      </c>
      <c r="D4882" s="165">
        <f t="shared" si="306"/>
        <v>23</v>
      </c>
      <c r="E4882" s="165">
        <f>+Exports!B4885</f>
        <v>9</v>
      </c>
      <c r="F4882" s="165">
        <f>+WEEKDAY(ExportsELAP[[#This Row],[Date Prevailing]],1)</f>
        <v>7</v>
      </c>
      <c r="G4882" s="165">
        <f>+COUNTIFS(ECR_Hours!$K$6:$K$7,ExportsELAP[[#This Row],[Date Prevailing]])</f>
        <v>0</v>
      </c>
      <c r="H4882" s="165">
        <f t="shared" si="307"/>
        <v>7</v>
      </c>
      <c r="I4882" s="166">
        <f>+Exports!G4885</f>
        <v>9092.7492000000002</v>
      </c>
      <c r="J4882" s="166">
        <f>+'ELAP_IPCO-APND'!D4885</f>
        <v>47.690890000000003</v>
      </c>
      <c r="K4882" s="166">
        <f>+(ExportsELAP[[#This Row],[Exports kWh - MPT]]/1000)*ExportsELAP[[#This Row],[EIM Price]]</f>
        <v>433.64130189478806</v>
      </c>
      <c r="L4882" s="167" t="str">
        <f>+INDEX(ECR_Hours!$I$12:$I$15,MATCH(ExportsELAP[[#This Row],[Date Prevailing]],ECR_Hours!$H$12:$H$15,1))</f>
        <v>S</v>
      </c>
      <c r="M4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3" spans="1:13" x14ac:dyDescent="0.25">
      <c r="A4883" s="164">
        <f>+Exports!A4886</f>
        <v>44765</v>
      </c>
      <c r="B4883" s="165">
        <f t="shared" si="304"/>
        <v>2022</v>
      </c>
      <c r="C4883" s="165">
        <f t="shared" si="305"/>
        <v>7</v>
      </c>
      <c r="D4883" s="165">
        <f t="shared" si="306"/>
        <v>23</v>
      </c>
      <c r="E4883" s="165">
        <f>+Exports!B4886</f>
        <v>10</v>
      </c>
      <c r="F4883" s="165">
        <f>+WEEKDAY(ExportsELAP[[#This Row],[Date Prevailing]],1)</f>
        <v>7</v>
      </c>
      <c r="G4883" s="165">
        <f>+COUNTIFS(ECR_Hours!$K$6:$K$7,ExportsELAP[[#This Row],[Date Prevailing]])</f>
        <v>0</v>
      </c>
      <c r="H4883" s="165">
        <f t="shared" si="307"/>
        <v>7</v>
      </c>
      <c r="I4883" s="166">
        <f>+Exports!G4886</f>
        <v>19374.347900000001</v>
      </c>
      <c r="J4883" s="166">
        <f>+'ELAP_IPCO-APND'!D4886</f>
        <v>50.546669999999999</v>
      </c>
      <c r="K4883" s="166">
        <f>+(ExportsELAP[[#This Row],[Exports kWh - MPT]]/1000)*ExportsELAP[[#This Row],[EIM Price]]</f>
        <v>979.30876976649301</v>
      </c>
      <c r="L4883" s="167" t="str">
        <f>+INDEX(ECR_Hours!$I$12:$I$15,MATCH(ExportsELAP[[#This Row],[Date Prevailing]],ECR_Hours!$H$12:$H$15,1))</f>
        <v>S</v>
      </c>
      <c r="M4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4" spans="1:13" x14ac:dyDescent="0.25">
      <c r="A4884" s="164">
        <f>+Exports!A4887</f>
        <v>44765</v>
      </c>
      <c r="B4884" s="165">
        <f t="shared" si="304"/>
        <v>2022</v>
      </c>
      <c r="C4884" s="165">
        <f t="shared" si="305"/>
        <v>7</v>
      </c>
      <c r="D4884" s="165">
        <f t="shared" si="306"/>
        <v>23</v>
      </c>
      <c r="E4884" s="165">
        <f>+Exports!B4887</f>
        <v>11</v>
      </c>
      <c r="F4884" s="165">
        <f>+WEEKDAY(ExportsELAP[[#This Row],[Date Prevailing]],1)</f>
        <v>7</v>
      </c>
      <c r="G4884" s="165">
        <f>+COUNTIFS(ECR_Hours!$K$6:$K$7,ExportsELAP[[#This Row],[Date Prevailing]])</f>
        <v>0</v>
      </c>
      <c r="H4884" s="165">
        <f t="shared" si="307"/>
        <v>7</v>
      </c>
      <c r="I4884" s="166">
        <f>+Exports!G4887</f>
        <v>29564.36</v>
      </c>
      <c r="J4884" s="166">
        <f>+'ELAP_IPCO-APND'!D4887</f>
        <v>63.004629999999999</v>
      </c>
      <c r="K4884" s="166">
        <f>+(ExportsELAP[[#This Row],[Exports kWh - MPT]]/1000)*ExportsELAP[[#This Row],[EIM Price]]</f>
        <v>1862.6915629867999</v>
      </c>
      <c r="L4884" s="167" t="str">
        <f>+INDEX(ECR_Hours!$I$12:$I$15,MATCH(ExportsELAP[[#This Row],[Date Prevailing]],ECR_Hours!$H$12:$H$15,1))</f>
        <v>S</v>
      </c>
      <c r="M4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5" spans="1:13" x14ac:dyDescent="0.25">
      <c r="A4885" s="164">
        <f>+Exports!A4888</f>
        <v>44765</v>
      </c>
      <c r="B4885" s="165">
        <f t="shared" si="304"/>
        <v>2022</v>
      </c>
      <c r="C4885" s="165">
        <f t="shared" si="305"/>
        <v>7</v>
      </c>
      <c r="D4885" s="165">
        <f t="shared" si="306"/>
        <v>23</v>
      </c>
      <c r="E4885" s="165">
        <f>+Exports!B4888</f>
        <v>12</v>
      </c>
      <c r="F4885" s="165">
        <f>+WEEKDAY(ExportsELAP[[#This Row],[Date Prevailing]],1)</f>
        <v>7</v>
      </c>
      <c r="G4885" s="165">
        <f>+COUNTIFS(ECR_Hours!$K$6:$K$7,ExportsELAP[[#This Row],[Date Prevailing]])</f>
        <v>0</v>
      </c>
      <c r="H4885" s="165">
        <f t="shared" si="307"/>
        <v>7</v>
      </c>
      <c r="I4885" s="166">
        <f>+Exports!G4888</f>
        <v>37290.555099999998</v>
      </c>
      <c r="J4885" s="166">
        <f>+'ELAP_IPCO-APND'!D4888</f>
        <v>62.35183</v>
      </c>
      <c r="K4885" s="166">
        <f>+(ExportsELAP[[#This Row],[Exports kWh - MPT]]/1000)*ExportsELAP[[#This Row],[EIM Price]]</f>
        <v>2325.1343522008328</v>
      </c>
      <c r="L4885" s="167" t="str">
        <f>+INDEX(ECR_Hours!$I$12:$I$15,MATCH(ExportsELAP[[#This Row],[Date Prevailing]],ECR_Hours!$H$12:$H$15,1))</f>
        <v>S</v>
      </c>
      <c r="M4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6" spans="1:13" x14ac:dyDescent="0.25">
      <c r="A4886" s="164">
        <f>+Exports!A4889</f>
        <v>44765</v>
      </c>
      <c r="B4886" s="165">
        <f t="shared" si="304"/>
        <v>2022</v>
      </c>
      <c r="C4886" s="165">
        <f t="shared" si="305"/>
        <v>7</v>
      </c>
      <c r="D4886" s="165">
        <f t="shared" si="306"/>
        <v>23</v>
      </c>
      <c r="E4886" s="165">
        <f>+Exports!B4889</f>
        <v>13</v>
      </c>
      <c r="F4886" s="165">
        <f>+WEEKDAY(ExportsELAP[[#This Row],[Date Prevailing]],1)</f>
        <v>7</v>
      </c>
      <c r="G4886" s="165">
        <f>+COUNTIFS(ECR_Hours!$K$6:$K$7,ExportsELAP[[#This Row],[Date Prevailing]])</f>
        <v>0</v>
      </c>
      <c r="H4886" s="165">
        <f t="shared" si="307"/>
        <v>7</v>
      </c>
      <c r="I4886" s="166">
        <f>+Exports!G4889</f>
        <v>40992.681400000001</v>
      </c>
      <c r="J4886" s="166">
        <f>+'ELAP_IPCO-APND'!D4889</f>
        <v>61.96208</v>
      </c>
      <c r="K4886" s="166">
        <f>+(ExportsELAP[[#This Row],[Exports kWh - MPT]]/1000)*ExportsELAP[[#This Row],[EIM Price]]</f>
        <v>2539.991804321312</v>
      </c>
      <c r="L4886" s="167" t="str">
        <f>+INDEX(ECR_Hours!$I$12:$I$15,MATCH(ExportsELAP[[#This Row],[Date Prevailing]],ECR_Hours!$H$12:$H$15,1))</f>
        <v>S</v>
      </c>
      <c r="M4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7" spans="1:13" x14ac:dyDescent="0.25">
      <c r="A4887" s="164">
        <f>+Exports!A4890</f>
        <v>44765</v>
      </c>
      <c r="B4887" s="165">
        <f t="shared" si="304"/>
        <v>2022</v>
      </c>
      <c r="C4887" s="165">
        <f t="shared" si="305"/>
        <v>7</v>
      </c>
      <c r="D4887" s="165">
        <f t="shared" si="306"/>
        <v>23</v>
      </c>
      <c r="E4887" s="165">
        <f>+Exports!B4890</f>
        <v>14</v>
      </c>
      <c r="F4887" s="165">
        <f>+WEEKDAY(ExportsELAP[[#This Row],[Date Prevailing]],1)</f>
        <v>7</v>
      </c>
      <c r="G4887" s="165">
        <f>+COUNTIFS(ECR_Hours!$K$6:$K$7,ExportsELAP[[#This Row],[Date Prevailing]])</f>
        <v>0</v>
      </c>
      <c r="H4887" s="165">
        <f t="shared" si="307"/>
        <v>7</v>
      </c>
      <c r="I4887" s="166">
        <f>+Exports!G4890</f>
        <v>40462.002800000002</v>
      </c>
      <c r="J4887" s="166">
        <f>+'ELAP_IPCO-APND'!D4890</f>
        <v>66.347700000000003</v>
      </c>
      <c r="K4887" s="166">
        <f>+(ExportsELAP[[#This Row],[Exports kWh - MPT]]/1000)*ExportsELAP[[#This Row],[EIM Price]]</f>
        <v>2684.56082317356</v>
      </c>
      <c r="L4887" s="167" t="str">
        <f>+INDEX(ECR_Hours!$I$12:$I$15,MATCH(ExportsELAP[[#This Row],[Date Prevailing]],ECR_Hours!$H$12:$H$15,1))</f>
        <v>S</v>
      </c>
      <c r="M4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8" spans="1:13" x14ac:dyDescent="0.25">
      <c r="A4888" s="164">
        <f>+Exports!A4891</f>
        <v>44765</v>
      </c>
      <c r="B4888" s="165">
        <f t="shared" si="304"/>
        <v>2022</v>
      </c>
      <c r="C4888" s="165">
        <f t="shared" si="305"/>
        <v>7</v>
      </c>
      <c r="D4888" s="165">
        <f t="shared" si="306"/>
        <v>23</v>
      </c>
      <c r="E4888" s="165">
        <f>+Exports!B4891</f>
        <v>15</v>
      </c>
      <c r="F4888" s="165">
        <f>+WEEKDAY(ExportsELAP[[#This Row],[Date Prevailing]],1)</f>
        <v>7</v>
      </c>
      <c r="G4888" s="165">
        <f>+COUNTIFS(ECR_Hours!$K$6:$K$7,ExportsELAP[[#This Row],[Date Prevailing]])</f>
        <v>0</v>
      </c>
      <c r="H4888" s="165">
        <f t="shared" si="307"/>
        <v>7</v>
      </c>
      <c r="I4888" s="166">
        <f>+Exports!G4891</f>
        <v>38278.191900000005</v>
      </c>
      <c r="J4888" s="166">
        <f>+'ELAP_IPCO-APND'!D4891</f>
        <v>65.54683</v>
      </c>
      <c r="K4888" s="166">
        <f>+(ExportsELAP[[#This Row],[Exports kWh - MPT]]/1000)*ExportsELAP[[#This Row],[EIM Price]]</f>
        <v>2509.0141371766772</v>
      </c>
      <c r="L4888" s="167" t="str">
        <f>+INDEX(ECR_Hours!$I$12:$I$15,MATCH(ExportsELAP[[#This Row],[Date Prevailing]],ECR_Hours!$H$12:$H$15,1))</f>
        <v>S</v>
      </c>
      <c r="M4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89" spans="1:13" x14ac:dyDescent="0.25">
      <c r="A4889" s="164">
        <f>+Exports!A4892</f>
        <v>44765</v>
      </c>
      <c r="B4889" s="165">
        <f t="shared" si="304"/>
        <v>2022</v>
      </c>
      <c r="C4889" s="165">
        <f t="shared" si="305"/>
        <v>7</v>
      </c>
      <c r="D4889" s="165">
        <f t="shared" si="306"/>
        <v>23</v>
      </c>
      <c r="E4889" s="165">
        <f>+Exports!B4892</f>
        <v>16</v>
      </c>
      <c r="F4889" s="165">
        <f>+WEEKDAY(ExportsELAP[[#This Row],[Date Prevailing]],1)</f>
        <v>7</v>
      </c>
      <c r="G4889" s="165">
        <f>+COUNTIFS(ECR_Hours!$K$6:$K$7,ExportsELAP[[#This Row],[Date Prevailing]])</f>
        <v>0</v>
      </c>
      <c r="H4889" s="165">
        <f t="shared" si="307"/>
        <v>7</v>
      </c>
      <c r="I4889" s="166">
        <f>+Exports!G4892</f>
        <v>32972.444300000003</v>
      </c>
      <c r="J4889" s="166">
        <f>+'ELAP_IPCO-APND'!D4892</f>
        <v>63.907200000000003</v>
      </c>
      <c r="K4889" s="166">
        <f>+(ExportsELAP[[#This Row],[Exports kWh - MPT]]/1000)*ExportsELAP[[#This Row],[EIM Price]]</f>
        <v>2107.17659236896</v>
      </c>
      <c r="L4889" s="167" t="str">
        <f>+INDEX(ECR_Hours!$I$12:$I$15,MATCH(ExportsELAP[[#This Row],[Date Prevailing]],ECR_Hours!$H$12:$H$15,1))</f>
        <v>S</v>
      </c>
      <c r="M4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0" spans="1:13" x14ac:dyDescent="0.25">
      <c r="A4890" s="164">
        <f>+Exports!A4893</f>
        <v>44765</v>
      </c>
      <c r="B4890" s="165">
        <f t="shared" si="304"/>
        <v>2022</v>
      </c>
      <c r="C4890" s="165">
        <f t="shared" si="305"/>
        <v>7</v>
      </c>
      <c r="D4890" s="165">
        <f t="shared" si="306"/>
        <v>23</v>
      </c>
      <c r="E4890" s="165">
        <f>+Exports!B4893</f>
        <v>17</v>
      </c>
      <c r="F4890" s="165">
        <f>+WEEKDAY(ExportsELAP[[#This Row],[Date Prevailing]],1)</f>
        <v>7</v>
      </c>
      <c r="G4890" s="165">
        <f>+COUNTIFS(ECR_Hours!$K$6:$K$7,ExportsELAP[[#This Row],[Date Prevailing]])</f>
        <v>0</v>
      </c>
      <c r="H4890" s="165">
        <f t="shared" si="307"/>
        <v>7</v>
      </c>
      <c r="I4890" s="166">
        <f>+Exports!G4893</f>
        <v>25541.271000000001</v>
      </c>
      <c r="J4890" s="166">
        <f>+'ELAP_IPCO-APND'!D4893</f>
        <v>55.788029999999999</v>
      </c>
      <c r="K4890" s="166">
        <f>+(ExportsELAP[[#This Row],[Exports kWh - MPT]]/1000)*ExportsELAP[[#This Row],[EIM Price]]</f>
        <v>1424.8971927861301</v>
      </c>
      <c r="L4890" s="167" t="str">
        <f>+INDEX(ECR_Hours!$I$12:$I$15,MATCH(ExportsELAP[[#This Row],[Date Prevailing]],ECR_Hours!$H$12:$H$15,1))</f>
        <v>S</v>
      </c>
      <c r="M4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1" spans="1:13" x14ac:dyDescent="0.25">
      <c r="A4891" s="164">
        <f>+Exports!A4894</f>
        <v>44765</v>
      </c>
      <c r="B4891" s="165">
        <f t="shared" si="304"/>
        <v>2022</v>
      </c>
      <c r="C4891" s="165">
        <f t="shared" si="305"/>
        <v>7</v>
      </c>
      <c r="D4891" s="165">
        <f t="shared" si="306"/>
        <v>23</v>
      </c>
      <c r="E4891" s="165">
        <f>+Exports!B4894</f>
        <v>18</v>
      </c>
      <c r="F4891" s="165">
        <f>+WEEKDAY(ExportsELAP[[#This Row],[Date Prevailing]],1)</f>
        <v>7</v>
      </c>
      <c r="G4891" s="165">
        <f>+COUNTIFS(ECR_Hours!$K$6:$K$7,ExportsELAP[[#This Row],[Date Prevailing]])</f>
        <v>0</v>
      </c>
      <c r="H4891" s="165">
        <f t="shared" si="307"/>
        <v>7</v>
      </c>
      <c r="I4891" s="166">
        <f>+Exports!G4894</f>
        <v>17753.7585</v>
      </c>
      <c r="J4891" s="166">
        <f>+'ELAP_IPCO-APND'!D4894</f>
        <v>62.691009999999999</v>
      </c>
      <c r="K4891" s="166">
        <f>+(ExportsELAP[[#This Row],[Exports kWh - MPT]]/1000)*ExportsELAP[[#This Row],[EIM Price]]</f>
        <v>1113.0010516610851</v>
      </c>
      <c r="L4891" s="167" t="str">
        <f>+INDEX(ECR_Hours!$I$12:$I$15,MATCH(ExportsELAP[[#This Row],[Date Prevailing]],ECR_Hours!$H$12:$H$15,1))</f>
        <v>S</v>
      </c>
      <c r="M4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2" spans="1:13" x14ac:dyDescent="0.25">
      <c r="A4892" s="164">
        <f>+Exports!A4895</f>
        <v>44765</v>
      </c>
      <c r="B4892" s="165">
        <f t="shared" si="304"/>
        <v>2022</v>
      </c>
      <c r="C4892" s="165">
        <f t="shared" si="305"/>
        <v>7</v>
      </c>
      <c r="D4892" s="165">
        <f t="shared" si="306"/>
        <v>23</v>
      </c>
      <c r="E4892" s="165">
        <f>+Exports!B4895</f>
        <v>19</v>
      </c>
      <c r="F4892" s="165">
        <f>+WEEKDAY(ExportsELAP[[#This Row],[Date Prevailing]],1)</f>
        <v>7</v>
      </c>
      <c r="G4892" s="165">
        <f>+COUNTIFS(ECR_Hours!$K$6:$K$7,ExportsELAP[[#This Row],[Date Prevailing]])</f>
        <v>0</v>
      </c>
      <c r="H4892" s="165">
        <f t="shared" si="307"/>
        <v>7</v>
      </c>
      <c r="I4892" s="166">
        <f>+Exports!G4895</f>
        <v>10941.997399999998</v>
      </c>
      <c r="J4892" s="166">
        <f>+'ELAP_IPCO-APND'!D4895</f>
        <v>49.05097</v>
      </c>
      <c r="K4892" s="166">
        <f>+(ExportsELAP[[#This Row],[Exports kWh - MPT]]/1000)*ExportsELAP[[#This Row],[EIM Price]]</f>
        <v>536.71558620747794</v>
      </c>
      <c r="L4892" s="167" t="str">
        <f>+INDEX(ECR_Hours!$I$12:$I$15,MATCH(ExportsELAP[[#This Row],[Date Prevailing]],ECR_Hours!$H$12:$H$15,1))</f>
        <v>S</v>
      </c>
      <c r="M4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3" spans="1:13" x14ac:dyDescent="0.25">
      <c r="A4893" s="164">
        <f>+Exports!A4896</f>
        <v>44765</v>
      </c>
      <c r="B4893" s="165">
        <f t="shared" si="304"/>
        <v>2022</v>
      </c>
      <c r="C4893" s="165">
        <f t="shared" si="305"/>
        <v>7</v>
      </c>
      <c r="D4893" s="165">
        <f t="shared" si="306"/>
        <v>23</v>
      </c>
      <c r="E4893" s="165">
        <f>+Exports!B4896</f>
        <v>20</v>
      </c>
      <c r="F4893" s="165">
        <f>+WEEKDAY(ExportsELAP[[#This Row],[Date Prevailing]],1)</f>
        <v>7</v>
      </c>
      <c r="G4893" s="165">
        <f>+COUNTIFS(ECR_Hours!$K$6:$K$7,ExportsELAP[[#This Row],[Date Prevailing]])</f>
        <v>0</v>
      </c>
      <c r="H4893" s="165">
        <f t="shared" si="307"/>
        <v>7</v>
      </c>
      <c r="I4893" s="166">
        <f>+Exports!G4896</f>
        <v>5735.9349999999995</v>
      </c>
      <c r="J4893" s="166">
        <f>+'ELAP_IPCO-APND'!D4896</f>
        <v>58.427030000000002</v>
      </c>
      <c r="K4893" s="166">
        <f>+(ExportsELAP[[#This Row],[Exports kWh - MPT]]/1000)*ExportsELAP[[#This Row],[EIM Price]]</f>
        <v>335.13364632304996</v>
      </c>
      <c r="L4893" s="167" t="str">
        <f>+INDEX(ECR_Hours!$I$12:$I$15,MATCH(ExportsELAP[[#This Row],[Date Prevailing]],ECR_Hours!$H$12:$H$15,1))</f>
        <v>S</v>
      </c>
      <c r="M4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4" spans="1:13" x14ac:dyDescent="0.25">
      <c r="A4894" s="164">
        <f>+Exports!A4897</f>
        <v>44765</v>
      </c>
      <c r="B4894" s="165">
        <f t="shared" si="304"/>
        <v>2022</v>
      </c>
      <c r="C4894" s="165">
        <f t="shared" si="305"/>
        <v>7</v>
      </c>
      <c r="D4894" s="165">
        <f t="shared" si="306"/>
        <v>23</v>
      </c>
      <c r="E4894" s="165">
        <f>+Exports!B4897</f>
        <v>21</v>
      </c>
      <c r="F4894" s="165">
        <f>+WEEKDAY(ExportsELAP[[#This Row],[Date Prevailing]],1)</f>
        <v>7</v>
      </c>
      <c r="G4894" s="165">
        <f>+COUNTIFS(ECR_Hours!$K$6:$K$7,ExportsELAP[[#This Row],[Date Prevailing]])</f>
        <v>0</v>
      </c>
      <c r="H4894" s="165">
        <f t="shared" si="307"/>
        <v>7</v>
      </c>
      <c r="I4894" s="166">
        <f>+Exports!G4897</f>
        <v>1894.2264</v>
      </c>
      <c r="J4894" s="166">
        <f>+'ELAP_IPCO-APND'!D4897</f>
        <v>62.442419999999998</v>
      </c>
      <c r="K4894" s="166">
        <f>+(ExportsELAP[[#This Row],[Exports kWh - MPT]]/1000)*ExportsELAP[[#This Row],[EIM Price]]</f>
        <v>118.280080443888</v>
      </c>
      <c r="L4894" s="167" t="str">
        <f>+INDEX(ECR_Hours!$I$12:$I$15,MATCH(ExportsELAP[[#This Row],[Date Prevailing]],ECR_Hours!$H$12:$H$15,1))</f>
        <v>S</v>
      </c>
      <c r="M4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5" spans="1:13" x14ac:dyDescent="0.25">
      <c r="A4895" s="164">
        <f>+Exports!A4898</f>
        <v>44765</v>
      </c>
      <c r="B4895" s="165">
        <f t="shared" si="304"/>
        <v>2022</v>
      </c>
      <c r="C4895" s="165">
        <f t="shared" si="305"/>
        <v>7</v>
      </c>
      <c r="D4895" s="165">
        <f t="shared" si="306"/>
        <v>23</v>
      </c>
      <c r="E4895" s="165">
        <f>+Exports!B4898</f>
        <v>22</v>
      </c>
      <c r="F4895" s="165">
        <f>+WEEKDAY(ExportsELAP[[#This Row],[Date Prevailing]],1)</f>
        <v>7</v>
      </c>
      <c r="G4895" s="165">
        <f>+COUNTIFS(ECR_Hours!$K$6:$K$7,ExportsELAP[[#This Row],[Date Prevailing]])</f>
        <v>0</v>
      </c>
      <c r="H4895" s="165">
        <f t="shared" si="307"/>
        <v>7</v>
      </c>
      <c r="I4895" s="166">
        <f>+Exports!G4898</f>
        <v>28.149500000000003</v>
      </c>
      <c r="J4895" s="166">
        <f>+'ELAP_IPCO-APND'!D4898</f>
        <v>49.768929999999997</v>
      </c>
      <c r="K4895" s="166">
        <f>+(ExportsELAP[[#This Row],[Exports kWh - MPT]]/1000)*ExportsELAP[[#This Row],[EIM Price]]</f>
        <v>1.4009704950350002</v>
      </c>
      <c r="L4895" s="167" t="str">
        <f>+INDEX(ECR_Hours!$I$12:$I$15,MATCH(ExportsELAP[[#This Row],[Date Prevailing]],ECR_Hours!$H$12:$H$15,1))</f>
        <v>S</v>
      </c>
      <c r="M4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6" spans="1:13" x14ac:dyDescent="0.25">
      <c r="A4896" s="164">
        <f>+Exports!A4899</f>
        <v>44765</v>
      </c>
      <c r="B4896" s="165">
        <f t="shared" si="304"/>
        <v>2022</v>
      </c>
      <c r="C4896" s="165">
        <f t="shared" si="305"/>
        <v>7</v>
      </c>
      <c r="D4896" s="165">
        <f t="shared" si="306"/>
        <v>23</v>
      </c>
      <c r="E4896" s="165">
        <f>+Exports!B4899</f>
        <v>23</v>
      </c>
      <c r="F4896" s="165">
        <f>+WEEKDAY(ExportsELAP[[#This Row],[Date Prevailing]],1)</f>
        <v>7</v>
      </c>
      <c r="G4896" s="165">
        <f>+COUNTIFS(ECR_Hours!$K$6:$K$7,ExportsELAP[[#This Row],[Date Prevailing]])</f>
        <v>0</v>
      </c>
      <c r="H4896" s="165">
        <f t="shared" si="307"/>
        <v>7</v>
      </c>
      <c r="I4896" s="166">
        <f>+Exports!G4899</f>
        <v>22.753500000000003</v>
      </c>
      <c r="J4896" s="166">
        <f>+'ELAP_IPCO-APND'!D4899</f>
        <v>58.043259999999997</v>
      </c>
      <c r="K4896" s="166">
        <f>+(ExportsELAP[[#This Row],[Exports kWh - MPT]]/1000)*ExportsELAP[[#This Row],[EIM Price]]</f>
        <v>1.3206873164100001</v>
      </c>
      <c r="L4896" s="167" t="str">
        <f>+INDEX(ECR_Hours!$I$12:$I$15,MATCH(ExportsELAP[[#This Row],[Date Prevailing]],ECR_Hours!$H$12:$H$15,1))</f>
        <v>S</v>
      </c>
      <c r="M4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897" spans="1:13" x14ac:dyDescent="0.25">
      <c r="A4897" s="164">
        <f>+Exports!A4900</f>
        <v>44765</v>
      </c>
      <c r="B4897" s="165">
        <f t="shared" si="304"/>
        <v>2022</v>
      </c>
      <c r="C4897" s="165">
        <f t="shared" si="305"/>
        <v>7</v>
      </c>
      <c r="D4897" s="165">
        <f t="shared" si="306"/>
        <v>23</v>
      </c>
      <c r="E4897" s="165">
        <f>+Exports!B4900</f>
        <v>24</v>
      </c>
      <c r="F4897" s="165">
        <f>+WEEKDAY(ExportsELAP[[#This Row],[Date Prevailing]],1)</f>
        <v>7</v>
      </c>
      <c r="G4897" s="165">
        <f>+COUNTIFS(ECR_Hours!$K$6:$K$7,ExportsELAP[[#This Row],[Date Prevailing]])</f>
        <v>0</v>
      </c>
      <c r="H4897" s="165">
        <f t="shared" si="307"/>
        <v>7</v>
      </c>
      <c r="I4897" s="166">
        <f>+Exports!G4900</f>
        <v>24.832299999999996</v>
      </c>
      <c r="J4897" s="166">
        <f>+'ELAP_IPCO-APND'!D4900</f>
        <v>71.717929999999996</v>
      </c>
      <c r="K4897" s="166">
        <f>+(ExportsELAP[[#This Row],[Exports kWh - MPT]]/1000)*ExportsELAP[[#This Row],[EIM Price]]</f>
        <v>1.7809211531389997</v>
      </c>
      <c r="L4897" s="167" t="str">
        <f>+INDEX(ECR_Hours!$I$12:$I$15,MATCH(ExportsELAP[[#This Row],[Date Prevailing]],ECR_Hours!$H$12:$H$15,1))</f>
        <v>S</v>
      </c>
      <c r="M4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98" spans="1:13" x14ac:dyDescent="0.25">
      <c r="A4898" s="164">
        <f>+Exports!A4901</f>
        <v>44766</v>
      </c>
      <c r="B4898" s="165">
        <f t="shared" si="304"/>
        <v>2022</v>
      </c>
      <c r="C4898" s="165">
        <f t="shared" si="305"/>
        <v>7</v>
      </c>
      <c r="D4898" s="165">
        <f t="shared" si="306"/>
        <v>24</v>
      </c>
      <c r="E4898" s="165">
        <f>+Exports!B4901</f>
        <v>1</v>
      </c>
      <c r="F4898" s="165">
        <f>+WEEKDAY(ExportsELAP[[#This Row],[Date Prevailing]],1)</f>
        <v>1</v>
      </c>
      <c r="G4898" s="165">
        <f>+COUNTIFS(ECR_Hours!$K$6:$K$7,ExportsELAP[[#This Row],[Date Prevailing]])</f>
        <v>0</v>
      </c>
      <c r="H4898" s="165">
        <f t="shared" si="307"/>
        <v>1</v>
      </c>
      <c r="I4898" s="166">
        <f>+Exports!G4901</f>
        <v>20.525799999999997</v>
      </c>
      <c r="J4898" s="166">
        <f>+'ELAP_IPCO-APND'!D4901</f>
        <v>60.597700000000003</v>
      </c>
      <c r="K4898" s="166">
        <f>+(ExportsELAP[[#This Row],[Exports kWh - MPT]]/1000)*ExportsELAP[[#This Row],[EIM Price]]</f>
        <v>1.2438162706599998</v>
      </c>
      <c r="L4898" s="167" t="str">
        <f>+INDEX(ECR_Hours!$I$12:$I$15,MATCH(ExportsELAP[[#This Row],[Date Prevailing]],ECR_Hours!$H$12:$H$15,1))</f>
        <v>S</v>
      </c>
      <c r="M4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899" spans="1:13" x14ac:dyDescent="0.25">
      <c r="A4899" s="164">
        <f>+Exports!A4902</f>
        <v>44766</v>
      </c>
      <c r="B4899" s="165">
        <f t="shared" si="304"/>
        <v>2022</v>
      </c>
      <c r="C4899" s="165">
        <f t="shared" si="305"/>
        <v>7</v>
      </c>
      <c r="D4899" s="165">
        <f t="shared" si="306"/>
        <v>24</v>
      </c>
      <c r="E4899" s="165">
        <f>+Exports!B4902</f>
        <v>2</v>
      </c>
      <c r="F4899" s="165">
        <f>+WEEKDAY(ExportsELAP[[#This Row],[Date Prevailing]],1)</f>
        <v>1</v>
      </c>
      <c r="G4899" s="165">
        <f>+COUNTIFS(ECR_Hours!$K$6:$K$7,ExportsELAP[[#This Row],[Date Prevailing]])</f>
        <v>0</v>
      </c>
      <c r="H4899" s="165">
        <f t="shared" si="307"/>
        <v>1</v>
      </c>
      <c r="I4899" s="166">
        <f>+Exports!G4902</f>
        <v>20.782499999999999</v>
      </c>
      <c r="J4899" s="166">
        <f>+'ELAP_IPCO-APND'!D4902</f>
        <v>72.804069999999996</v>
      </c>
      <c r="K4899" s="166">
        <f>+(ExportsELAP[[#This Row],[Exports kWh - MPT]]/1000)*ExportsELAP[[#This Row],[EIM Price]]</f>
        <v>1.5130505847749998</v>
      </c>
      <c r="L4899" s="167" t="str">
        <f>+INDEX(ECR_Hours!$I$12:$I$15,MATCH(ExportsELAP[[#This Row],[Date Prevailing]],ECR_Hours!$H$12:$H$15,1))</f>
        <v>S</v>
      </c>
      <c r="M4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0" spans="1:13" x14ac:dyDescent="0.25">
      <c r="A4900" s="164">
        <f>+Exports!A4903</f>
        <v>44766</v>
      </c>
      <c r="B4900" s="165">
        <f t="shared" si="304"/>
        <v>2022</v>
      </c>
      <c r="C4900" s="165">
        <f t="shared" si="305"/>
        <v>7</v>
      </c>
      <c r="D4900" s="165">
        <f t="shared" si="306"/>
        <v>24</v>
      </c>
      <c r="E4900" s="165">
        <f>+Exports!B4903</f>
        <v>3</v>
      </c>
      <c r="F4900" s="165">
        <f>+WEEKDAY(ExportsELAP[[#This Row],[Date Prevailing]],1)</f>
        <v>1</v>
      </c>
      <c r="G4900" s="165">
        <f>+COUNTIFS(ECR_Hours!$K$6:$K$7,ExportsELAP[[#This Row],[Date Prevailing]])</f>
        <v>0</v>
      </c>
      <c r="H4900" s="165">
        <f t="shared" si="307"/>
        <v>1</v>
      </c>
      <c r="I4900" s="166">
        <f>+Exports!G4903</f>
        <v>21.230199999999996</v>
      </c>
      <c r="J4900" s="166">
        <f>+'ELAP_IPCO-APND'!D4903</f>
        <v>62.754750000000001</v>
      </c>
      <c r="K4900" s="166">
        <f>+(ExportsELAP[[#This Row],[Exports kWh - MPT]]/1000)*ExportsELAP[[#This Row],[EIM Price]]</f>
        <v>1.33229589345</v>
      </c>
      <c r="L4900" s="167" t="str">
        <f>+INDEX(ECR_Hours!$I$12:$I$15,MATCH(ExportsELAP[[#This Row],[Date Prevailing]],ECR_Hours!$H$12:$H$15,1))</f>
        <v>S</v>
      </c>
      <c r="M4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1" spans="1:13" x14ac:dyDescent="0.25">
      <c r="A4901" s="164">
        <f>+Exports!A4904</f>
        <v>44766</v>
      </c>
      <c r="B4901" s="165">
        <f t="shared" si="304"/>
        <v>2022</v>
      </c>
      <c r="C4901" s="165">
        <f t="shared" si="305"/>
        <v>7</v>
      </c>
      <c r="D4901" s="165">
        <f t="shared" si="306"/>
        <v>24</v>
      </c>
      <c r="E4901" s="165">
        <f>+Exports!B4904</f>
        <v>4</v>
      </c>
      <c r="F4901" s="165">
        <f>+WEEKDAY(ExportsELAP[[#This Row],[Date Prevailing]],1)</f>
        <v>1</v>
      </c>
      <c r="G4901" s="165">
        <f>+COUNTIFS(ECR_Hours!$K$6:$K$7,ExportsELAP[[#This Row],[Date Prevailing]])</f>
        <v>0</v>
      </c>
      <c r="H4901" s="165">
        <f t="shared" si="307"/>
        <v>1</v>
      </c>
      <c r="I4901" s="166">
        <f>+Exports!G4904</f>
        <v>36.407400000000003</v>
      </c>
      <c r="J4901" s="166">
        <f>+'ELAP_IPCO-APND'!D4904</f>
        <v>60.455719999999999</v>
      </c>
      <c r="K4901" s="166">
        <f>+(ExportsELAP[[#This Row],[Exports kWh - MPT]]/1000)*ExportsELAP[[#This Row],[EIM Price]]</f>
        <v>2.201035580328</v>
      </c>
      <c r="L4901" s="167" t="str">
        <f>+INDEX(ECR_Hours!$I$12:$I$15,MATCH(ExportsELAP[[#This Row],[Date Prevailing]],ECR_Hours!$H$12:$H$15,1))</f>
        <v>S</v>
      </c>
      <c r="M4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2" spans="1:13" x14ac:dyDescent="0.25">
      <c r="A4902" s="164">
        <f>+Exports!A4905</f>
        <v>44766</v>
      </c>
      <c r="B4902" s="165">
        <f t="shared" si="304"/>
        <v>2022</v>
      </c>
      <c r="C4902" s="165">
        <f t="shared" si="305"/>
        <v>7</v>
      </c>
      <c r="D4902" s="165">
        <f t="shared" si="306"/>
        <v>24</v>
      </c>
      <c r="E4902" s="165">
        <f>+Exports!B4905</f>
        <v>5</v>
      </c>
      <c r="F4902" s="165">
        <f>+WEEKDAY(ExportsELAP[[#This Row],[Date Prevailing]],1)</f>
        <v>1</v>
      </c>
      <c r="G4902" s="165">
        <f>+COUNTIFS(ECR_Hours!$K$6:$K$7,ExportsELAP[[#This Row],[Date Prevailing]])</f>
        <v>0</v>
      </c>
      <c r="H4902" s="165">
        <f t="shared" si="307"/>
        <v>1</v>
      </c>
      <c r="I4902" s="166">
        <f>+Exports!G4905</f>
        <v>39.745199999999997</v>
      </c>
      <c r="J4902" s="166">
        <f>+'ELAP_IPCO-APND'!D4905</f>
        <v>55.457569999999997</v>
      </c>
      <c r="K4902" s="166">
        <f>+(ExportsELAP[[#This Row],[Exports kWh - MPT]]/1000)*ExportsELAP[[#This Row],[EIM Price]]</f>
        <v>2.2041722111639994</v>
      </c>
      <c r="L4902" s="167" t="str">
        <f>+INDEX(ECR_Hours!$I$12:$I$15,MATCH(ExportsELAP[[#This Row],[Date Prevailing]],ECR_Hours!$H$12:$H$15,1))</f>
        <v>S</v>
      </c>
      <c r="M4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3" spans="1:13" x14ac:dyDescent="0.25">
      <c r="A4903" s="164">
        <f>+Exports!A4906</f>
        <v>44766</v>
      </c>
      <c r="B4903" s="165">
        <f t="shared" si="304"/>
        <v>2022</v>
      </c>
      <c r="C4903" s="165">
        <f t="shared" si="305"/>
        <v>7</v>
      </c>
      <c r="D4903" s="165">
        <f t="shared" si="306"/>
        <v>24</v>
      </c>
      <c r="E4903" s="165">
        <f>+Exports!B4906</f>
        <v>6</v>
      </c>
      <c r="F4903" s="165">
        <f>+WEEKDAY(ExportsELAP[[#This Row],[Date Prevailing]],1)</f>
        <v>1</v>
      </c>
      <c r="G4903" s="165">
        <f>+COUNTIFS(ECR_Hours!$K$6:$K$7,ExportsELAP[[#This Row],[Date Prevailing]])</f>
        <v>0</v>
      </c>
      <c r="H4903" s="165">
        <f t="shared" si="307"/>
        <v>1</v>
      </c>
      <c r="I4903" s="166">
        <f>+Exports!G4906</f>
        <v>37.791699999999906</v>
      </c>
      <c r="J4903" s="166">
        <f>+'ELAP_IPCO-APND'!D4906</f>
        <v>54.261769999999999</v>
      </c>
      <c r="K4903" s="166">
        <f>+(ExportsELAP[[#This Row],[Exports kWh - MPT]]/1000)*ExportsELAP[[#This Row],[EIM Price]]</f>
        <v>2.0506445333089949</v>
      </c>
      <c r="L4903" s="167" t="str">
        <f>+INDEX(ECR_Hours!$I$12:$I$15,MATCH(ExportsELAP[[#This Row],[Date Prevailing]],ECR_Hours!$H$12:$H$15,1))</f>
        <v>S</v>
      </c>
      <c r="M4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4" spans="1:13" x14ac:dyDescent="0.25">
      <c r="A4904" s="164">
        <f>+Exports!A4907</f>
        <v>44766</v>
      </c>
      <c r="B4904" s="165">
        <f t="shared" si="304"/>
        <v>2022</v>
      </c>
      <c r="C4904" s="165">
        <f t="shared" si="305"/>
        <v>7</v>
      </c>
      <c r="D4904" s="165">
        <f t="shared" si="306"/>
        <v>24</v>
      </c>
      <c r="E4904" s="165">
        <f>+Exports!B4907</f>
        <v>7</v>
      </c>
      <c r="F4904" s="165">
        <f>+WEEKDAY(ExportsELAP[[#This Row],[Date Prevailing]],1)</f>
        <v>1</v>
      </c>
      <c r="G4904" s="165">
        <f>+COUNTIFS(ECR_Hours!$K$6:$K$7,ExportsELAP[[#This Row],[Date Prevailing]])</f>
        <v>0</v>
      </c>
      <c r="H4904" s="165">
        <f t="shared" si="307"/>
        <v>1</v>
      </c>
      <c r="I4904" s="166">
        <f>+Exports!G4907</f>
        <v>191.1706999999999</v>
      </c>
      <c r="J4904" s="166">
        <f>+'ELAP_IPCO-APND'!D4907</f>
        <v>55.45035</v>
      </c>
      <c r="K4904" s="166">
        <f>+(ExportsELAP[[#This Row],[Exports kWh - MPT]]/1000)*ExportsELAP[[#This Row],[EIM Price]]</f>
        <v>10.600482224744994</v>
      </c>
      <c r="L4904" s="167" t="str">
        <f>+INDEX(ECR_Hours!$I$12:$I$15,MATCH(ExportsELAP[[#This Row],[Date Prevailing]],ECR_Hours!$H$12:$H$15,1))</f>
        <v>S</v>
      </c>
      <c r="M4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5" spans="1:13" x14ac:dyDescent="0.25">
      <c r="A4905" s="164">
        <f>+Exports!A4908</f>
        <v>44766</v>
      </c>
      <c r="B4905" s="165">
        <f t="shared" si="304"/>
        <v>2022</v>
      </c>
      <c r="C4905" s="165">
        <f t="shared" si="305"/>
        <v>7</v>
      </c>
      <c r="D4905" s="165">
        <f t="shared" si="306"/>
        <v>24</v>
      </c>
      <c r="E4905" s="165">
        <f>+Exports!B4908</f>
        <v>8</v>
      </c>
      <c r="F4905" s="165">
        <f>+WEEKDAY(ExportsELAP[[#This Row],[Date Prevailing]],1)</f>
        <v>1</v>
      </c>
      <c r="G4905" s="165">
        <f>+COUNTIFS(ECR_Hours!$K$6:$K$7,ExportsELAP[[#This Row],[Date Prevailing]])</f>
        <v>0</v>
      </c>
      <c r="H4905" s="165">
        <f t="shared" si="307"/>
        <v>1</v>
      </c>
      <c r="I4905" s="166">
        <f>+Exports!G4908</f>
        <v>3547.9946999999993</v>
      </c>
      <c r="J4905" s="166">
        <f>+'ELAP_IPCO-APND'!D4908</f>
        <v>61.4208</v>
      </c>
      <c r="K4905" s="166">
        <f>+(ExportsELAP[[#This Row],[Exports kWh - MPT]]/1000)*ExportsELAP[[#This Row],[EIM Price]]</f>
        <v>217.92067286975995</v>
      </c>
      <c r="L4905" s="167" t="str">
        <f>+INDEX(ECR_Hours!$I$12:$I$15,MATCH(ExportsELAP[[#This Row],[Date Prevailing]],ECR_Hours!$H$12:$H$15,1))</f>
        <v>S</v>
      </c>
      <c r="M4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6" spans="1:13" x14ac:dyDescent="0.25">
      <c r="A4906" s="164">
        <f>+Exports!A4909</f>
        <v>44766</v>
      </c>
      <c r="B4906" s="165">
        <f t="shared" si="304"/>
        <v>2022</v>
      </c>
      <c r="C4906" s="165">
        <f t="shared" si="305"/>
        <v>7</v>
      </c>
      <c r="D4906" s="165">
        <f t="shared" si="306"/>
        <v>24</v>
      </c>
      <c r="E4906" s="165">
        <f>+Exports!B4909</f>
        <v>9</v>
      </c>
      <c r="F4906" s="165">
        <f>+WEEKDAY(ExportsELAP[[#This Row],[Date Prevailing]],1)</f>
        <v>1</v>
      </c>
      <c r="G4906" s="165">
        <f>+COUNTIFS(ECR_Hours!$K$6:$K$7,ExportsELAP[[#This Row],[Date Prevailing]])</f>
        <v>0</v>
      </c>
      <c r="H4906" s="165">
        <f t="shared" si="307"/>
        <v>1</v>
      </c>
      <c r="I4906" s="166">
        <f>+Exports!G4909</f>
        <v>11251.5128</v>
      </c>
      <c r="J4906" s="166">
        <f>+'ELAP_IPCO-APND'!D4909</f>
        <v>54.779710000000001</v>
      </c>
      <c r="K4906" s="166">
        <f>+(ExportsELAP[[#This Row],[Exports kWh - MPT]]/1000)*ExportsELAP[[#This Row],[EIM Price]]</f>
        <v>616.35460824528809</v>
      </c>
      <c r="L4906" s="167" t="str">
        <f>+INDEX(ECR_Hours!$I$12:$I$15,MATCH(ExportsELAP[[#This Row],[Date Prevailing]],ECR_Hours!$H$12:$H$15,1))</f>
        <v>S</v>
      </c>
      <c r="M4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7" spans="1:13" x14ac:dyDescent="0.25">
      <c r="A4907" s="164">
        <f>+Exports!A4910</f>
        <v>44766</v>
      </c>
      <c r="B4907" s="165">
        <f t="shared" si="304"/>
        <v>2022</v>
      </c>
      <c r="C4907" s="165">
        <f t="shared" si="305"/>
        <v>7</v>
      </c>
      <c r="D4907" s="165">
        <f t="shared" si="306"/>
        <v>24</v>
      </c>
      <c r="E4907" s="165">
        <f>+Exports!B4910</f>
        <v>10</v>
      </c>
      <c r="F4907" s="165">
        <f>+WEEKDAY(ExportsELAP[[#This Row],[Date Prevailing]],1)</f>
        <v>1</v>
      </c>
      <c r="G4907" s="165">
        <f>+COUNTIFS(ECR_Hours!$K$6:$K$7,ExportsELAP[[#This Row],[Date Prevailing]])</f>
        <v>0</v>
      </c>
      <c r="H4907" s="165">
        <f t="shared" si="307"/>
        <v>1</v>
      </c>
      <c r="I4907" s="166">
        <f>+Exports!G4910</f>
        <v>21758.635200000001</v>
      </c>
      <c r="J4907" s="166">
        <f>+'ELAP_IPCO-APND'!D4910</f>
        <v>53.923009999999998</v>
      </c>
      <c r="K4907" s="166">
        <f>+(ExportsELAP[[#This Row],[Exports kWh - MPT]]/1000)*ExportsELAP[[#This Row],[EIM Price]]</f>
        <v>1173.291103475952</v>
      </c>
      <c r="L4907" s="167" t="str">
        <f>+INDEX(ECR_Hours!$I$12:$I$15,MATCH(ExportsELAP[[#This Row],[Date Prevailing]],ECR_Hours!$H$12:$H$15,1))</f>
        <v>S</v>
      </c>
      <c r="M4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8" spans="1:13" x14ac:dyDescent="0.25">
      <c r="A4908" s="164">
        <f>+Exports!A4911</f>
        <v>44766</v>
      </c>
      <c r="B4908" s="165">
        <f t="shared" si="304"/>
        <v>2022</v>
      </c>
      <c r="C4908" s="165">
        <f t="shared" si="305"/>
        <v>7</v>
      </c>
      <c r="D4908" s="165">
        <f t="shared" si="306"/>
        <v>24</v>
      </c>
      <c r="E4908" s="165">
        <f>+Exports!B4911</f>
        <v>11</v>
      </c>
      <c r="F4908" s="165">
        <f>+WEEKDAY(ExportsELAP[[#This Row],[Date Prevailing]],1)</f>
        <v>1</v>
      </c>
      <c r="G4908" s="165">
        <f>+COUNTIFS(ECR_Hours!$K$6:$K$7,ExportsELAP[[#This Row],[Date Prevailing]])</f>
        <v>0</v>
      </c>
      <c r="H4908" s="165">
        <f t="shared" si="307"/>
        <v>1</v>
      </c>
      <c r="I4908" s="166">
        <f>+Exports!G4911</f>
        <v>31905.477299999999</v>
      </c>
      <c r="J4908" s="166">
        <f>+'ELAP_IPCO-APND'!D4911</f>
        <v>55.811050000000002</v>
      </c>
      <c r="K4908" s="166">
        <f>+(ExportsELAP[[#This Row],[Exports kWh - MPT]]/1000)*ExportsELAP[[#This Row],[EIM Price]]</f>
        <v>1780.6781888641649</v>
      </c>
      <c r="L4908" s="167" t="str">
        <f>+INDEX(ECR_Hours!$I$12:$I$15,MATCH(ExportsELAP[[#This Row],[Date Prevailing]],ECR_Hours!$H$12:$H$15,1))</f>
        <v>S</v>
      </c>
      <c r="M4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09" spans="1:13" x14ac:dyDescent="0.25">
      <c r="A4909" s="164">
        <f>+Exports!A4912</f>
        <v>44766</v>
      </c>
      <c r="B4909" s="165">
        <f t="shared" si="304"/>
        <v>2022</v>
      </c>
      <c r="C4909" s="165">
        <f t="shared" si="305"/>
        <v>7</v>
      </c>
      <c r="D4909" s="165">
        <f t="shared" si="306"/>
        <v>24</v>
      </c>
      <c r="E4909" s="165">
        <f>+Exports!B4912</f>
        <v>12</v>
      </c>
      <c r="F4909" s="165">
        <f>+WEEKDAY(ExportsELAP[[#This Row],[Date Prevailing]],1)</f>
        <v>1</v>
      </c>
      <c r="G4909" s="165">
        <f>+COUNTIFS(ECR_Hours!$K$6:$K$7,ExportsELAP[[#This Row],[Date Prevailing]])</f>
        <v>0</v>
      </c>
      <c r="H4909" s="165">
        <f t="shared" si="307"/>
        <v>1</v>
      </c>
      <c r="I4909" s="166">
        <f>+Exports!G4912</f>
        <v>38941.856399999997</v>
      </c>
      <c r="J4909" s="166">
        <f>+'ELAP_IPCO-APND'!D4912</f>
        <v>53.295360000000002</v>
      </c>
      <c r="K4909" s="166">
        <f>+(ExportsELAP[[#This Row],[Exports kWh - MPT]]/1000)*ExportsELAP[[#This Row],[EIM Price]]</f>
        <v>2075.4202559063042</v>
      </c>
      <c r="L4909" s="167" t="str">
        <f>+INDEX(ECR_Hours!$I$12:$I$15,MATCH(ExportsELAP[[#This Row],[Date Prevailing]],ECR_Hours!$H$12:$H$15,1))</f>
        <v>S</v>
      </c>
      <c r="M4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0" spans="1:13" x14ac:dyDescent="0.25">
      <c r="A4910" s="164">
        <f>+Exports!A4913</f>
        <v>44766</v>
      </c>
      <c r="B4910" s="165">
        <f t="shared" si="304"/>
        <v>2022</v>
      </c>
      <c r="C4910" s="165">
        <f t="shared" si="305"/>
        <v>7</v>
      </c>
      <c r="D4910" s="165">
        <f t="shared" si="306"/>
        <v>24</v>
      </c>
      <c r="E4910" s="165">
        <f>+Exports!B4913</f>
        <v>13</v>
      </c>
      <c r="F4910" s="165">
        <f>+WEEKDAY(ExportsELAP[[#This Row],[Date Prevailing]],1)</f>
        <v>1</v>
      </c>
      <c r="G4910" s="165">
        <f>+COUNTIFS(ECR_Hours!$K$6:$K$7,ExportsELAP[[#This Row],[Date Prevailing]])</f>
        <v>0</v>
      </c>
      <c r="H4910" s="165">
        <f t="shared" si="307"/>
        <v>1</v>
      </c>
      <c r="I4910" s="166">
        <f>+Exports!G4913</f>
        <v>42431.375599999999</v>
      </c>
      <c r="J4910" s="166">
        <f>+'ELAP_IPCO-APND'!D4913</f>
        <v>53.733220000000003</v>
      </c>
      <c r="K4910" s="166">
        <f>+(ExportsELAP[[#This Row],[Exports kWh - MPT]]/1000)*ExportsELAP[[#This Row],[EIM Price]]</f>
        <v>2279.9744400174322</v>
      </c>
      <c r="L4910" s="167" t="str">
        <f>+INDEX(ECR_Hours!$I$12:$I$15,MATCH(ExportsELAP[[#This Row],[Date Prevailing]],ECR_Hours!$H$12:$H$15,1))</f>
        <v>S</v>
      </c>
      <c r="M4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1" spans="1:13" x14ac:dyDescent="0.25">
      <c r="A4911" s="164">
        <f>+Exports!A4914</f>
        <v>44766</v>
      </c>
      <c r="B4911" s="165">
        <f t="shared" si="304"/>
        <v>2022</v>
      </c>
      <c r="C4911" s="165">
        <f t="shared" si="305"/>
        <v>7</v>
      </c>
      <c r="D4911" s="165">
        <f t="shared" si="306"/>
        <v>24</v>
      </c>
      <c r="E4911" s="165">
        <f>+Exports!B4914</f>
        <v>14</v>
      </c>
      <c r="F4911" s="165">
        <f>+WEEKDAY(ExportsELAP[[#This Row],[Date Prevailing]],1)</f>
        <v>1</v>
      </c>
      <c r="G4911" s="165">
        <f>+COUNTIFS(ECR_Hours!$K$6:$K$7,ExportsELAP[[#This Row],[Date Prevailing]])</f>
        <v>0</v>
      </c>
      <c r="H4911" s="165">
        <f t="shared" si="307"/>
        <v>1</v>
      </c>
      <c r="I4911" s="166">
        <f>+Exports!G4914</f>
        <v>42213.457299999995</v>
      </c>
      <c r="J4911" s="166">
        <f>+'ELAP_IPCO-APND'!D4914</f>
        <v>55.13279</v>
      </c>
      <c r="K4911" s="166">
        <f>+(ExportsELAP[[#This Row],[Exports kWh - MPT]]/1000)*ExportsELAP[[#This Row],[EIM Price]]</f>
        <v>2327.3456764948669</v>
      </c>
      <c r="L4911" s="167" t="str">
        <f>+INDEX(ECR_Hours!$I$12:$I$15,MATCH(ExportsELAP[[#This Row],[Date Prevailing]],ECR_Hours!$H$12:$H$15,1))</f>
        <v>S</v>
      </c>
      <c r="M4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2" spans="1:13" x14ac:dyDescent="0.25">
      <c r="A4912" s="164">
        <f>+Exports!A4915</f>
        <v>44766</v>
      </c>
      <c r="B4912" s="165">
        <f t="shared" si="304"/>
        <v>2022</v>
      </c>
      <c r="C4912" s="165">
        <f t="shared" si="305"/>
        <v>7</v>
      </c>
      <c r="D4912" s="165">
        <f t="shared" si="306"/>
        <v>24</v>
      </c>
      <c r="E4912" s="165">
        <f>+Exports!B4915</f>
        <v>15</v>
      </c>
      <c r="F4912" s="165">
        <f>+WEEKDAY(ExportsELAP[[#This Row],[Date Prevailing]],1)</f>
        <v>1</v>
      </c>
      <c r="G4912" s="165">
        <f>+COUNTIFS(ECR_Hours!$K$6:$K$7,ExportsELAP[[#This Row],[Date Prevailing]])</f>
        <v>0</v>
      </c>
      <c r="H4912" s="165">
        <f t="shared" si="307"/>
        <v>1</v>
      </c>
      <c r="I4912" s="166">
        <f>+Exports!G4915</f>
        <v>39527.106999999996</v>
      </c>
      <c r="J4912" s="166">
        <f>+'ELAP_IPCO-APND'!D4915</f>
        <v>54.548450000000003</v>
      </c>
      <c r="K4912" s="166">
        <f>+(ExportsELAP[[#This Row],[Exports kWh - MPT]]/1000)*ExportsELAP[[#This Row],[EIM Price]]</f>
        <v>2156.1424198341497</v>
      </c>
      <c r="L4912" s="167" t="str">
        <f>+INDEX(ECR_Hours!$I$12:$I$15,MATCH(ExportsELAP[[#This Row],[Date Prevailing]],ECR_Hours!$H$12:$H$15,1))</f>
        <v>S</v>
      </c>
      <c r="M4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3" spans="1:13" x14ac:dyDescent="0.25">
      <c r="A4913" s="164">
        <f>+Exports!A4916</f>
        <v>44766</v>
      </c>
      <c r="B4913" s="165">
        <f t="shared" si="304"/>
        <v>2022</v>
      </c>
      <c r="C4913" s="165">
        <f t="shared" si="305"/>
        <v>7</v>
      </c>
      <c r="D4913" s="165">
        <f t="shared" si="306"/>
        <v>24</v>
      </c>
      <c r="E4913" s="165">
        <f>+Exports!B4916</f>
        <v>16</v>
      </c>
      <c r="F4913" s="165">
        <f>+WEEKDAY(ExportsELAP[[#This Row],[Date Prevailing]],1)</f>
        <v>1</v>
      </c>
      <c r="G4913" s="165">
        <f>+COUNTIFS(ECR_Hours!$K$6:$K$7,ExportsELAP[[#This Row],[Date Prevailing]])</f>
        <v>0</v>
      </c>
      <c r="H4913" s="165">
        <f t="shared" si="307"/>
        <v>1</v>
      </c>
      <c r="I4913" s="166">
        <f>+Exports!G4916</f>
        <v>34149.286200000002</v>
      </c>
      <c r="J4913" s="166">
        <f>+'ELAP_IPCO-APND'!D4916</f>
        <v>55.468049999999998</v>
      </c>
      <c r="K4913" s="166">
        <f>+(ExportsELAP[[#This Row],[Exports kWh - MPT]]/1000)*ExportsELAP[[#This Row],[EIM Price]]</f>
        <v>1894.1943144059098</v>
      </c>
      <c r="L4913" s="167" t="str">
        <f>+INDEX(ECR_Hours!$I$12:$I$15,MATCH(ExportsELAP[[#This Row],[Date Prevailing]],ECR_Hours!$H$12:$H$15,1))</f>
        <v>S</v>
      </c>
      <c r="M4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4" spans="1:13" x14ac:dyDescent="0.25">
      <c r="A4914" s="164">
        <f>+Exports!A4917</f>
        <v>44766</v>
      </c>
      <c r="B4914" s="165">
        <f t="shared" si="304"/>
        <v>2022</v>
      </c>
      <c r="C4914" s="165">
        <f t="shared" si="305"/>
        <v>7</v>
      </c>
      <c r="D4914" s="165">
        <f t="shared" si="306"/>
        <v>24</v>
      </c>
      <c r="E4914" s="165">
        <f>+Exports!B4917</f>
        <v>17</v>
      </c>
      <c r="F4914" s="165">
        <f>+WEEKDAY(ExportsELAP[[#This Row],[Date Prevailing]],1)</f>
        <v>1</v>
      </c>
      <c r="G4914" s="165">
        <f>+COUNTIFS(ECR_Hours!$K$6:$K$7,ExportsELAP[[#This Row],[Date Prevailing]])</f>
        <v>0</v>
      </c>
      <c r="H4914" s="165">
        <f t="shared" si="307"/>
        <v>1</v>
      </c>
      <c r="I4914" s="166">
        <f>+Exports!G4917</f>
        <v>26736.944299999996</v>
      </c>
      <c r="J4914" s="166">
        <f>+'ELAP_IPCO-APND'!D4917</f>
        <v>63.916350000000001</v>
      </c>
      <c r="K4914" s="166">
        <f>+(ExportsELAP[[#This Row],[Exports kWh - MPT]]/1000)*ExportsELAP[[#This Row],[EIM Price]]</f>
        <v>1708.9278898093046</v>
      </c>
      <c r="L4914" s="167" t="str">
        <f>+INDEX(ECR_Hours!$I$12:$I$15,MATCH(ExportsELAP[[#This Row],[Date Prevailing]],ECR_Hours!$H$12:$H$15,1))</f>
        <v>S</v>
      </c>
      <c r="M4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5" spans="1:13" x14ac:dyDescent="0.25">
      <c r="A4915" s="164">
        <f>+Exports!A4918</f>
        <v>44766</v>
      </c>
      <c r="B4915" s="165">
        <f t="shared" si="304"/>
        <v>2022</v>
      </c>
      <c r="C4915" s="165">
        <f t="shared" si="305"/>
        <v>7</v>
      </c>
      <c r="D4915" s="165">
        <f t="shared" si="306"/>
        <v>24</v>
      </c>
      <c r="E4915" s="165">
        <f>+Exports!B4918</f>
        <v>18</v>
      </c>
      <c r="F4915" s="165">
        <f>+WEEKDAY(ExportsELAP[[#This Row],[Date Prevailing]],1)</f>
        <v>1</v>
      </c>
      <c r="G4915" s="165">
        <f>+COUNTIFS(ECR_Hours!$K$6:$K$7,ExportsELAP[[#This Row],[Date Prevailing]])</f>
        <v>0</v>
      </c>
      <c r="H4915" s="165">
        <f t="shared" si="307"/>
        <v>1</v>
      </c>
      <c r="I4915" s="166">
        <f>+Exports!G4918</f>
        <v>18692.890200000002</v>
      </c>
      <c r="J4915" s="166">
        <f>+'ELAP_IPCO-APND'!D4918</f>
        <v>59.309229999999999</v>
      </c>
      <c r="K4915" s="166">
        <f>+(ExportsELAP[[#This Row],[Exports kWh - MPT]]/1000)*ExportsELAP[[#This Row],[EIM Price]]</f>
        <v>1108.660924236546</v>
      </c>
      <c r="L4915" s="167" t="str">
        <f>+INDEX(ECR_Hours!$I$12:$I$15,MATCH(ExportsELAP[[#This Row],[Date Prevailing]],ECR_Hours!$H$12:$H$15,1))</f>
        <v>S</v>
      </c>
      <c r="M4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6" spans="1:13" x14ac:dyDescent="0.25">
      <c r="A4916" s="164">
        <f>+Exports!A4919</f>
        <v>44766</v>
      </c>
      <c r="B4916" s="165">
        <f t="shared" si="304"/>
        <v>2022</v>
      </c>
      <c r="C4916" s="165">
        <f t="shared" si="305"/>
        <v>7</v>
      </c>
      <c r="D4916" s="165">
        <f t="shared" si="306"/>
        <v>24</v>
      </c>
      <c r="E4916" s="165">
        <f>+Exports!B4919</f>
        <v>19</v>
      </c>
      <c r="F4916" s="165">
        <f>+WEEKDAY(ExportsELAP[[#This Row],[Date Prevailing]],1)</f>
        <v>1</v>
      </c>
      <c r="G4916" s="165">
        <f>+COUNTIFS(ECR_Hours!$K$6:$K$7,ExportsELAP[[#This Row],[Date Prevailing]])</f>
        <v>0</v>
      </c>
      <c r="H4916" s="165">
        <f t="shared" si="307"/>
        <v>1</v>
      </c>
      <c r="I4916" s="166">
        <f>+Exports!G4919</f>
        <v>11400.055899999999</v>
      </c>
      <c r="J4916" s="166">
        <f>+'ELAP_IPCO-APND'!D4919</f>
        <v>68.624179999999996</v>
      </c>
      <c r="K4916" s="166">
        <f>+(ExportsELAP[[#This Row],[Exports kWh - MPT]]/1000)*ExportsELAP[[#This Row],[EIM Price]]</f>
        <v>782.31948809166192</v>
      </c>
      <c r="L4916" s="167" t="str">
        <f>+INDEX(ECR_Hours!$I$12:$I$15,MATCH(ExportsELAP[[#This Row],[Date Prevailing]],ECR_Hours!$H$12:$H$15,1))</f>
        <v>S</v>
      </c>
      <c r="M4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7" spans="1:13" x14ac:dyDescent="0.25">
      <c r="A4917" s="164">
        <f>+Exports!A4920</f>
        <v>44766</v>
      </c>
      <c r="B4917" s="165">
        <f t="shared" si="304"/>
        <v>2022</v>
      </c>
      <c r="C4917" s="165">
        <f t="shared" si="305"/>
        <v>7</v>
      </c>
      <c r="D4917" s="165">
        <f t="shared" si="306"/>
        <v>24</v>
      </c>
      <c r="E4917" s="165">
        <f>+Exports!B4920</f>
        <v>20</v>
      </c>
      <c r="F4917" s="165">
        <f>+WEEKDAY(ExportsELAP[[#This Row],[Date Prevailing]],1)</f>
        <v>1</v>
      </c>
      <c r="G4917" s="165">
        <f>+COUNTIFS(ECR_Hours!$K$6:$K$7,ExportsELAP[[#This Row],[Date Prevailing]])</f>
        <v>0</v>
      </c>
      <c r="H4917" s="165">
        <f t="shared" si="307"/>
        <v>1</v>
      </c>
      <c r="I4917" s="166">
        <f>+Exports!G4920</f>
        <v>6162.2734999999993</v>
      </c>
      <c r="J4917" s="166">
        <f>+'ELAP_IPCO-APND'!D4920</f>
        <v>71.398399999999995</v>
      </c>
      <c r="K4917" s="166">
        <f>+(ExportsELAP[[#This Row],[Exports kWh - MPT]]/1000)*ExportsELAP[[#This Row],[EIM Price]]</f>
        <v>439.97646826239992</v>
      </c>
      <c r="L4917" s="167" t="str">
        <f>+INDEX(ECR_Hours!$I$12:$I$15,MATCH(ExportsELAP[[#This Row],[Date Prevailing]],ECR_Hours!$H$12:$H$15,1))</f>
        <v>S</v>
      </c>
      <c r="M4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8" spans="1:13" x14ac:dyDescent="0.25">
      <c r="A4918" s="164">
        <f>+Exports!A4921</f>
        <v>44766</v>
      </c>
      <c r="B4918" s="165">
        <f t="shared" si="304"/>
        <v>2022</v>
      </c>
      <c r="C4918" s="165">
        <f t="shared" si="305"/>
        <v>7</v>
      </c>
      <c r="D4918" s="165">
        <f t="shared" si="306"/>
        <v>24</v>
      </c>
      <c r="E4918" s="165">
        <f>+Exports!B4921</f>
        <v>21</v>
      </c>
      <c r="F4918" s="165">
        <f>+WEEKDAY(ExportsELAP[[#This Row],[Date Prevailing]],1)</f>
        <v>1</v>
      </c>
      <c r="G4918" s="165">
        <f>+COUNTIFS(ECR_Hours!$K$6:$K$7,ExportsELAP[[#This Row],[Date Prevailing]])</f>
        <v>0</v>
      </c>
      <c r="H4918" s="165">
        <f t="shared" si="307"/>
        <v>1</v>
      </c>
      <c r="I4918" s="166">
        <f>+Exports!G4921</f>
        <v>2049.7706999999991</v>
      </c>
      <c r="J4918" s="166">
        <f>+'ELAP_IPCO-APND'!D4921</f>
        <v>87.807720000000003</v>
      </c>
      <c r="K4918" s="166">
        <f>+(ExportsELAP[[#This Row],[Exports kWh - MPT]]/1000)*ExportsELAP[[#This Row],[EIM Price]]</f>
        <v>179.9856916898039</v>
      </c>
      <c r="L4918" s="167" t="str">
        <f>+INDEX(ECR_Hours!$I$12:$I$15,MATCH(ExportsELAP[[#This Row],[Date Prevailing]],ECR_Hours!$H$12:$H$15,1))</f>
        <v>S</v>
      </c>
      <c r="M4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19" spans="1:13" x14ac:dyDescent="0.25">
      <c r="A4919" s="164">
        <f>+Exports!A4922</f>
        <v>44766</v>
      </c>
      <c r="B4919" s="165">
        <f t="shared" si="304"/>
        <v>2022</v>
      </c>
      <c r="C4919" s="165">
        <f t="shared" si="305"/>
        <v>7</v>
      </c>
      <c r="D4919" s="165">
        <f t="shared" si="306"/>
        <v>24</v>
      </c>
      <c r="E4919" s="165">
        <f>+Exports!B4922</f>
        <v>22</v>
      </c>
      <c r="F4919" s="165">
        <f>+WEEKDAY(ExportsELAP[[#This Row],[Date Prevailing]],1)</f>
        <v>1</v>
      </c>
      <c r="G4919" s="165">
        <f>+COUNTIFS(ECR_Hours!$K$6:$K$7,ExportsELAP[[#This Row],[Date Prevailing]])</f>
        <v>0</v>
      </c>
      <c r="H4919" s="165">
        <f t="shared" si="307"/>
        <v>1</v>
      </c>
      <c r="I4919" s="166">
        <f>+Exports!G4922</f>
        <v>23.865499999999997</v>
      </c>
      <c r="J4919" s="166">
        <f>+'ELAP_IPCO-APND'!D4922</f>
        <v>69.537700000000001</v>
      </c>
      <c r="K4919" s="166">
        <f>+(ExportsELAP[[#This Row],[Exports kWh - MPT]]/1000)*ExportsELAP[[#This Row],[EIM Price]]</f>
        <v>1.6595519793499998</v>
      </c>
      <c r="L4919" s="167" t="str">
        <f>+INDEX(ECR_Hours!$I$12:$I$15,MATCH(ExportsELAP[[#This Row],[Date Prevailing]],ECR_Hours!$H$12:$H$15,1))</f>
        <v>S</v>
      </c>
      <c r="M4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0" spans="1:13" x14ac:dyDescent="0.25">
      <c r="A4920" s="164">
        <f>+Exports!A4923</f>
        <v>44766</v>
      </c>
      <c r="B4920" s="165">
        <f t="shared" si="304"/>
        <v>2022</v>
      </c>
      <c r="C4920" s="165">
        <f t="shared" si="305"/>
        <v>7</v>
      </c>
      <c r="D4920" s="165">
        <f t="shared" si="306"/>
        <v>24</v>
      </c>
      <c r="E4920" s="165">
        <f>+Exports!B4923</f>
        <v>23</v>
      </c>
      <c r="F4920" s="165">
        <f>+WEEKDAY(ExportsELAP[[#This Row],[Date Prevailing]],1)</f>
        <v>1</v>
      </c>
      <c r="G4920" s="165">
        <f>+COUNTIFS(ECR_Hours!$K$6:$K$7,ExportsELAP[[#This Row],[Date Prevailing]])</f>
        <v>0</v>
      </c>
      <c r="H4920" s="165">
        <f t="shared" si="307"/>
        <v>1</v>
      </c>
      <c r="I4920" s="166">
        <f>+Exports!G4923</f>
        <v>22.489600000000003</v>
      </c>
      <c r="J4920" s="166">
        <f>+'ELAP_IPCO-APND'!D4923</f>
        <v>57.322989999999997</v>
      </c>
      <c r="K4920" s="166">
        <f>+(ExportsELAP[[#This Row],[Exports kWh - MPT]]/1000)*ExportsELAP[[#This Row],[EIM Price]]</f>
        <v>1.289171115904</v>
      </c>
      <c r="L4920" s="167" t="str">
        <f>+INDEX(ECR_Hours!$I$12:$I$15,MATCH(ExportsELAP[[#This Row],[Date Prevailing]],ECR_Hours!$H$12:$H$15,1))</f>
        <v>S</v>
      </c>
      <c r="M4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1" spans="1:13" x14ac:dyDescent="0.25">
      <c r="A4921" s="164">
        <f>+Exports!A4924</f>
        <v>44766</v>
      </c>
      <c r="B4921" s="165">
        <f t="shared" si="304"/>
        <v>2022</v>
      </c>
      <c r="C4921" s="165">
        <f t="shared" si="305"/>
        <v>7</v>
      </c>
      <c r="D4921" s="165">
        <f t="shared" si="306"/>
        <v>24</v>
      </c>
      <c r="E4921" s="165">
        <f>+Exports!B4924</f>
        <v>24</v>
      </c>
      <c r="F4921" s="165">
        <f>+WEEKDAY(ExportsELAP[[#This Row],[Date Prevailing]],1)</f>
        <v>1</v>
      </c>
      <c r="G4921" s="165">
        <f>+COUNTIFS(ECR_Hours!$K$6:$K$7,ExportsELAP[[#This Row],[Date Prevailing]])</f>
        <v>0</v>
      </c>
      <c r="H4921" s="165">
        <f t="shared" si="307"/>
        <v>1</v>
      </c>
      <c r="I4921" s="166">
        <f>+Exports!G4924</f>
        <v>22.0672</v>
      </c>
      <c r="J4921" s="166">
        <f>+'ELAP_IPCO-APND'!D4924</f>
        <v>61.440939999999998</v>
      </c>
      <c r="K4921" s="166">
        <f>+(ExportsELAP[[#This Row],[Exports kWh - MPT]]/1000)*ExportsELAP[[#This Row],[EIM Price]]</f>
        <v>1.3558295111679999</v>
      </c>
      <c r="L4921" s="167" t="str">
        <f>+INDEX(ECR_Hours!$I$12:$I$15,MATCH(ExportsELAP[[#This Row],[Date Prevailing]],ECR_Hours!$H$12:$H$15,1))</f>
        <v>S</v>
      </c>
      <c r="M4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2" spans="1:13" x14ac:dyDescent="0.25">
      <c r="A4922" s="164">
        <f>+Exports!A4925</f>
        <v>44767</v>
      </c>
      <c r="B4922" s="165">
        <f t="shared" si="304"/>
        <v>2022</v>
      </c>
      <c r="C4922" s="165">
        <f t="shared" si="305"/>
        <v>7</v>
      </c>
      <c r="D4922" s="165">
        <f t="shared" si="306"/>
        <v>25</v>
      </c>
      <c r="E4922" s="165">
        <f>+Exports!B4925</f>
        <v>1</v>
      </c>
      <c r="F4922" s="165">
        <f>+WEEKDAY(ExportsELAP[[#This Row],[Date Prevailing]],1)</f>
        <v>2</v>
      </c>
      <c r="G4922" s="165">
        <f>+COUNTIFS(ECR_Hours!$K$6:$K$7,ExportsELAP[[#This Row],[Date Prevailing]])</f>
        <v>0</v>
      </c>
      <c r="H4922" s="165">
        <f t="shared" si="307"/>
        <v>2</v>
      </c>
      <c r="I4922" s="166">
        <f>+Exports!G4925</f>
        <v>59.5872999999999</v>
      </c>
      <c r="J4922" s="166">
        <f>+'ELAP_IPCO-APND'!D4925</f>
        <v>56.652650000000001</v>
      </c>
      <c r="K4922" s="166">
        <f>+(ExportsELAP[[#This Row],[Exports kWh - MPT]]/1000)*ExportsELAP[[#This Row],[EIM Price]]</f>
        <v>3.3757784513449942</v>
      </c>
      <c r="L4922" s="167" t="str">
        <f>+INDEX(ECR_Hours!$I$12:$I$15,MATCH(ExportsELAP[[#This Row],[Date Prevailing]],ECR_Hours!$H$12:$H$15,1))</f>
        <v>S</v>
      </c>
      <c r="M4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3" spans="1:13" x14ac:dyDescent="0.25">
      <c r="A4923" s="164">
        <f>+Exports!A4926</f>
        <v>44767</v>
      </c>
      <c r="B4923" s="165">
        <f t="shared" si="304"/>
        <v>2022</v>
      </c>
      <c r="C4923" s="165">
        <f t="shared" si="305"/>
        <v>7</v>
      </c>
      <c r="D4923" s="165">
        <f t="shared" si="306"/>
        <v>25</v>
      </c>
      <c r="E4923" s="165">
        <f>+Exports!B4926</f>
        <v>2</v>
      </c>
      <c r="F4923" s="165">
        <f>+WEEKDAY(ExportsELAP[[#This Row],[Date Prevailing]],1)</f>
        <v>2</v>
      </c>
      <c r="G4923" s="165">
        <f>+COUNTIFS(ECR_Hours!$K$6:$K$7,ExportsELAP[[#This Row],[Date Prevailing]])</f>
        <v>0</v>
      </c>
      <c r="H4923" s="165">
        <f t="shared" si="307"/>
        <v>2</v>
      </c>
      <c r="I4923" s="166">
        <f>+Exports!G4926</f>
        <v>60.206699999999998</v>
      </c>
      <c r="J4923" s="166">
        <f>+'ELAP_IPCO-APND'!D4926</f>
        <v>59.00421</v>
      </c>
      <c r="K4923" s="166">
        <f>+(ExportsELAP[[#This Row],[Exports kWh - MPT]]/1000)*ExportsELAP[[#This Row],[EIM Price]]</f>
        <v>3.5524487702069996</v>
      </c>
      <c r="L4923" s="167" t="str">
        <f>+INDEX(ECR_Hours!$I$12:$I$15,MATCH(ExportsELAP[[#This Row],[Date Prevailing]],ECR_Hours!$H$12:$H$15,1))</f>
        <v>S</v>
      </c>
      <c r="M4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4" spans="1:13" x14ac:dyDescent="0.25">
      <c r="A4924" s="164">
        <f>+Exports!A4927</f>
        <v>44767</v>
      </c>
      <c r="B4924" s="165">
        <f t="shared" si="304"/>
        <v>2022</v>
      </c>
      <c r="C4924" s="165">
        <f t="shared" si="305"/>
        <v>7</v>
      </c>
      <c r="D4924" s="165">
        <f t="shared" si="306"/>
        <v>25</v>
      </c>
      <c r="E4924" s="165">
        <f>+Exports!B4927</f>
        <v>3</v>
      </c>
      <c r="F4924" s="165">
        <f>+WEEKDAY(ExportsELAP[[#This Row],[Date Prevailing]],1)</f>
        <v>2</v>
      </c>
      <c r="G4924" s="165">
        <f>+COUNTIFS(ECR_Hours!$K$6:$K$7,ExportsELAP[[#This Row],[Date Prevailing]])</f>
        <v>0</v>
      </c>
      <c r="H4924" s="165">
        <f t="shared" si="307"/>
        <v>2</v>
      </c>
      <c r="I4924" s="166">
        <f>+Exports!G4927</f>
        <v>59.392700000000005</v>
      </c>
      <c r="J4924" s="166">
        <f>+'ELAP_IPCO-APND'!D4927</f>
        <v>54.467030000000001</v>
      </c>
      <c r="K4924" s="166">
        <f>+(ExportsELAP[[#This Row],[Exports kWh - MPT]]/1000)*ExportsELAP[[#This Row],[EIM Price]]</f>
        <v>3.2349439726810005</v>
      </c>
      <c r="L4924" s="167" t="str">
        <f>+INDEX(ECR_Hours!$I$12:$I$15,MATCH(ExportsELAP[[#This Row],[Date Prevailing]],ECR_Hours!$H$12:$H$15,1))</f>
        <v>S</v>
      </c>
      <c r="M4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5" spans="1:13" x14ac:dyDescent="0.25">
      <c r="A4925" s="164">
        <f>+Exports!A4928</f>
        <v>44767</v>
      </c>
      <c r="B4925" s="165">
        <f t="shared" si="304"/>
        <v>2022</v>
      </c>
      <c r="C4925" s="165">
        <f t="shared" si="305"/>
        <v>7</v>
      </c>
      <c r="D4925" s="165">
        <f t="shared" si="306"/>
        <v>25</v>
      </c>
      <c r="E4925" s="165">
        <f>+Exports!B4928</f>
        <v>4</v>
      </c>
      <c r="F4925" s="165">
        <f>+WEEKDAY(ExportsELAP[[#This Row],[Date Prevailing]],1)</f>
        <v>2</v>
      </c>
      <c r="G4925" s="165">
        <f>+COUNTIFS(ECR_Hours!$K$6:$K$7,ExportsELAP[[#This Row],[Date Prevailing]])</f>
        <v>0</v>
      </c>
      <c r="H4925" s="165">
        <f t="shared" si="307"/>
        <v>2</v>
      </c>
      <c r="I4925" s="166">
        <f>+Exports!G4928</f>
        <v>28.594900000000003</v>
      </c>
      <c r="J4925" s="166">
        <f>+'ELAP_IPCO-APND'!D4928</f>
        <v>53.510890000000003</v>
      </c>
      <c r="K4925" s="166">
        <f>+(ExportsELAP[[#This Row],[Exports kWh - MPT]]/1000)*ExportsELAP[[#This Row],[EIM Price]]</f>
        <v>1.5301385484610002</v>
      </c>
      <c r="L4925" s="167" t="str">
        <f>+INDEX(ECR_Hours!$I$12:$I$15,MATCH(ExportsELAP[[#This Row],[Date Prevailing]],ECR_Hours!$H$12:$H$15,1))</f>
        <v>S</v>
      </c>
      <c r="M4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6" spans="1:13" x14ac:dyDescent="0.25">
      <c r="A4926" s="164">
        <f>+Exports!A4929</f>
        <v>44767</v>
      </c>
      <c r="B4926" s="165">
        <f t="shared" si="304"/>
        <v>2022</v>
      </c>
      <c r="C4926" s="165">
        <f t="shared" si="305"/>
        <v>7</v>
      </c>
      <c r="D4926" s="165">
        <f t="shared" si="306"/>
        <v>25</v>
      </c>
      <c r="E4926" s="165">
        <f>+Exports!B4929</f>
        <v>5</v>
      </c>
      <c r="F4926" s="165">
        <f>+WEEKDAY(ExportsELAP[[#This Row],[Date Prevailing]],1)</f>
        <v>2</v>
      </c>
      <c r="G4926" s="165">
        <f>+COUNTIFS(ECR_Hours!$K$6:$K$7,ExportsELAP[[#This Row],[Date Prevailing]])</f>
        <v>0</v>
      </c>
      <c r="H4926" s="165">
        <f t="shared" si="307"/>
        <v>2</v>
      </c>
      <c r="I4926" s="166">
        <f>+Exports!G4929</f>
        <v>32.507300000000001</v>
      </c>
      <c r="J4926" s="166">
        <f>+'ELAP_IPCO-APND'!D4929</f>
        <v>53.347749999999998</v>
      </c>
      <c r="K4926" s="166">
        <f>+(ExportsELAP[[#This Row],[Exports kWh - MPT]]/1000)*ExportsELAP[[#This Row],[EIM Price]]</f>
        <v>1.734191313575</v>
      </c>
      <c r="L4926" s="167" t="str">
        <f>+INDEX(ECR_Hours!$I$12:$I$15,MATCH(ExportsELAP[[#This Row],[Date Prevailing]],ECR_Hours!$H$12:$H$15,1))</f>
        <v>S</v>
      </c>
      <c r="M4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7" spans="1:13" x14ac:dyDescent="0.25">
      <c r="A4927" s="164">
        <f>+Exports!A4930</f>
        <v>44767</v>
      </c>
      <c r="B4927" s="165">
        <f t="shared" si="304"/>
        <v>2022</v>
      </c>
      <c r="C4927" s="165">
        <f t="shared" si="305"/>
        <v>7</v>
      </c>
      <c r="D4927" s="165">
        <f t="shared" si="306"/>
        <v>25</v>
      </c>
      <c r="E4927" s="165">
        <f>+Exports!B4930</f>
        <v>6</v>
      </c>
      <c r="F4927" s="165">
        <f>+WEEKDAY(ExportsELAP[[#This Row],[Date Prevailing]],1)</f>
        <v>2</v>
      </c>
      <c r="G4927" s="165">
        <f>+COUNTIFS(ECR_Hours!$K$6:$K$7,ExportsELAP[[#This Row],[Date Prevailing]])</f>
        <v>0</v>
      </c>
      <c r="H4927" s="165">
        <f t="shared" si="307"/>
        <v>2</v>
      </c>
      <c r="I4927" s="166">
        <f>+Exports!G4930</f>
        <v>29.442899999999991</v>
      </c>
      <c r="J4927" s="166">
        <f>+'ELAP_IPCO-APND'!D4930</f>
        <v>55.19</v>
      </c>
      <c r="K4927" s="166">
        <f>+(ExportsELAP[[#This Row],[Exports kWh - MPT]]/1000)*ExportsELAP[[#This Row],[EIM Price]]</f>
        <v>1.6249536509999993</v>
      </c>
      <c r="L4927" s="167" t="str">
        <f>+INDEX(ECR_Hours!$I$12:$I$15,MATCH(ExportsELAP[[#This Row],[Date Prevailing]],ECR_Hours!$H$12:$H$15,1))</f>
        <v>S</v>
      </c>
      <c r="M4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8" spans="1:13" x14ac:dyDescent="0.25">
      <c r="A4928" s="164">
        <f>+Exports!A4931</f>
        <v>44767</v>
      </c>
      <c r="B4928" s="165">
        <f t="shared" si="304"/>
        <v>2022</v>
      </c>
      <c r="C4928" s="165">
        <f t="shared" si="305"/>
        <v>7</v>
      </c>
      <c r="D4928" s="165">
        <f t="shared" si="306"/>
        <v>25</v>
      </c>
      <c r="E4928" s="165">
        <f>+Exports!B4931</f>
        <v>7</v>
      </c>
      <c r="F4928" s="165">
        <f>+WEEKDAY(ExportsELAP[[#This Row],[Date Prevailing]],1)</f>
        <v>2</v>
      </c>
      <c r="G4928" s="165">
        <f>+COUNTIFS(ECR_Hours!$K$6:$K$7,ExportsELAP[[#This Row],[Date Prevailing]])</f>
        <v>0</v>
      </c>
      <c r="H4928" s="165">
        <f t="shared" si="307"/>
        <v>2</v>
      </c>
      <c r="I4928" s="166">
        <f>+Exports!G4931</f>
        <v>667.39589999999998</v>
      </c>
      <c r="J4928" s="166">
        <f>+'ELAP_IPCO-APND'!D4931</f>
        <v>56.166550000000001</v>
      </c>
      <c r="K4928" s="166">
        <f>+(ExportsELAP[[#This Row],[Exports kWh - MPT]]/1000)*ExportsELAP[[#This Row],[EIM Price]]</f>
        <v>37.485325187144994</v>
      </c>
      <c r="L4928" s="167" t="str">
        <f>+INDEX(ECR_Hours!$I$12:$I$15,MATCH(ExportsELAP[[#This Row],[Date Prevailing]],ECR_Hours!$H$12:$H$15,1))</f>
        <v>S</v>
      </c>
      <c r="M4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29" spans="1:13" x14ac:dyDescent="0.25">
      <c r="A4929" s="164">
        <f>+Exports!A4932</f>
        <v>44767</v>
      </c>
      <c r="B4929" s="165">
        <f t="shared" si="304"/>
        <v>2022</v>
      </c>
      <c r="C4929" s="165">
        <f t="shared" si="305"/>
        <v>7</v>
      </c>
      <c r="D4929" s="165">
        <f t="shared" si="306"/>
        <v>25</v>
      </c>
      <c r="E4929" s="165">
        <f>+Exports!B4932</f>
        <v>8</v>
      </c>
      <c r="F4929" s="165">
        <f>+WEEKDAY(ExportsELAP[[#This Row],[Date Prevailing]],1)</f>
        <v>2</v>
      </c>
      <c r="G4929" s="165">
        <f>+COUNTIFS(ECR_Hours!$K$6:$K$7,ExportsELAP[[#This Row],[Date Prevailing]])</f>
        <v>0</v>
      </c>
      <c r="H4929" s="165">
        <f t="shared" si="307"/>
        <v>2</v>
      </c>
      <c r="I4929" s="166">
        <f>+Exports!G4932</f>
        <v>4788.1898000000001</v>
      </c>
      <c r="J4929" s="166">
        <f>+'ELAP_IPCO-APND'!D4932</f>
        <v>56.422289999999997</v>
      </c>
      <c r="K4929" s="166">
        <f>+(ExportsELAP[[#This Row],[Exports kWh - MPT]]/1000)*ExportsELAP[[#This Row],[EIM Price]]</f>
        <v>270.16063347064204</v>
      </c>
      <c r="L4929" s="167" t="str">
        <f>+INDEX(ECR_Hours!$I$12:$I$15,MATCH(ExportsELAP[[#This Row],[Date Prevailing]],ECR_Hours!$H$12:$H$15,1))</f>
        <v>S</v>
      </c>
      <c r="M4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0" spans="1:13" x14ac:dyDescent="0.25">
      <c r="A4930" s="164">
        <f>+Exports!A4933</f>
        <v>44767</v>
      </c>
      <c r="B4930" s="165">
        <f t="shared" ref="B4930:B4993" si="308">+YEAR(A4930)</f>
        <v>2022</v>
      </c>
      <c r="C4930" s="165">
        <f t="shared" ref="C4930:C4993" si="309">+MONTH(A4930)</f>
        <v>7</v>
      </c>
      <c r="D4930" s="165">
        <f t="shared" ref="D4930:D4993" si="310">+DAY(A4930)</f>
        <v>25</v>
      </c>
      <c r="E4930" s="165">
        <f>+Exports!B4933</f>
        <v>9</v>
      </c>
      <c r="F4930" s="165">
        <f>+WEEKDAY(ExportsELAP[[#This Row],[Date Prevailing]],1)</f>
        <v>2</v>
      </c>
      <c r="G4930" s="165">
        <f>+COUNTIFS(ECR_Hours!$K$6:$K$7,ExportsELAP[[#This Row],[Date Prevailing]])</f>
        <v>0</v>
      </c>
      <c r="H4930" s="165">
        <f t="shared" ref="H4930:H4993" si="311">+IF(G4930=1,0,F4930)</f>
        <v>2</v>
      </c>
      <c r="I4930" s="166">
        <f>+Exports!G4933</f>
        <v>11827.0069</v>
      </c>
      <c r="J4930" s="166">
        <f>+'ELAP_IPCO-APND'!D4933</f>
        <v>54.742249999999999</v>
      </c>
      <c r="K4930" s="166">
        <f>+(ExportsELAP[[#This Row],[Exports kWh - MPT]]/1000)*ExportsELAP[[#This Row],[EIM Price]]</f>
        <v>647.43696847152501</v>
      </c>
      <c r="L4930" s="167" t="str">
        <f>+INDEX(ECR_Hours!$I$12:$I$15,MATCH(ExportsELAP[[#This Row],[Date Prevailing]],ECR_Hours!$H$12:$H$15,1))</f>
        <v>S</v>
      </c>
      <c r="M4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1" spans="1:13" x14ac:dyDescent="0.25">
      <c r="A4931" s="164">
        <f>+Exports!A4934</f>
        <v>44767</v>
      </c>
      <c r="B4931" s="165">
        <f t="shared" si="308"/>
        <v>2022</v>
      </c>
      <c r="C4931" s="165">
        <f t="shared" si="309"/>
        <v>7</v>
      </c>
      <c r="D4931" s="165">
        <f t="shared" si="310"/>
        <v>25</v>
      </c>
      <c r="E4931" s="165">
        <f>+Exports!B4934</f>
        <v>10</v>
      </c>
      <c r="F4931" s="165">
        <f>+WEEKDAY(ExportsELAP[[#This Row],[Date Prevailing]],1)</f>
        <v>2</v>
      </c>
      <c r="G4931" s="165">
        <f>+COUNTIFS(ECR_Hours!$K$6:$K$7,ExportsELAP[[#This Row],[Date Prevailing]])</f>
        <v>0</v>
      </c>
      <c r="H4931" s="165">
        <f t="shared" si="311"/>
        <v>2</v>
      </c>
      <c r="I4931" s="166">
        <f>+Exports!G4934</f>
        <v>21634.440799999997</v>
      </c>
      <c r="J4931" s="166">
        <f>+'ELAP_IPCO-APND'!D4934</f>
        <v>53.964889999999997</v>
      </c>
      <c r="K4931" s="166">
        <f>+(ExportsELAP[[#This Row],[Exports kWh - MPT]]/1000)*ExportsELAP[[#This Row],[EIM Price]]</f>
        <v>1167.5002179835117</v>
      </c>
      <c r="L4931" s="167" t="str">
        <f>+INDEX(ECR_Hours!$I$12:$I$15,MATCH(ExportsELAP[[#This Row],[Date Prevailing]],ECR_Hours!$H$12:$H$15,1))</f>
        <v>S</v>
      </c>
      <c r="M4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2" spans="1:13" x14ac:dyDescent="0.25">
      <c r="A4932" s="164">
        <f>+Exports!A4935</f>
        <v>44767</v>
      </c>
      <c r="B4932" s="165">
        <f t="shared" si="308"/>
        <v>2022</v>
      </c>
      <c r="C4932" s="165">
        <f t="shared" si="309"/>
        <v>7</v>
      </c>
      <c r="D4932" s="165">
        <f t="shared" si="310"/>
        <v>25</v>
      </c>
      <c r="E4932" s="165">
        <f>+Exports!B4935</f>
        <v>11</v>
      </c>
      <c r="F4932" s="165">
        <f>+WEEKDAY(ExportsELAP[[#This Row],[Date Prevailing]],1)</f>
        <v>2</v>
      </c>
      <c r="G4932" s="165">
        <f>+COUNTIFS(ECR_Hours!$K$6:$K$7,ExportsELAP[[#This Row],[Date Prevailing]])</f>
        <v>0</v>
      </c>
      <c r="H4932" s="165">
        <f t="shared" si="311"/>
        <v>2</v>
      </c>
      <c r="I4932" s="166">
        <f>+Exports!G4935</f>
        <v>30710.7582</v>
      </c>
      <c r="J4932" s="166">
        <f>+'ELAP_IPCO-APND'!D4935</f>
        <v>56.867019999999997</v>
      </c>
      <c r="K4932" s="166">
        <f>+(ExportsELAP[[#This Row],[Exports kWh - MPT]]/1000)*ExportsELAP[[#This Row],[EIM Price]]</f>
        <v>1746.4293007745639</v>
      </c>
      <c r="L4932" s="167" t="str">
        <f>+INDEX(ECR_Hours!$I$12:$I$15,MATCH(ExportsELAP[[#This Row],[Date Prevailing]],ECR_Hours!$H$12:$H$15,1))</f>
        <v>S</v>
      </c>
      <c r="M4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3" spans="1:13" x14ac:dyDescent="0.25">
      <c r="A4933" s="164">
        <f>+Exports!A4936</f>
        <v>44767</v>
      </c>
      <c r="B4933" s="165">
        <f t="shared" si="308"/>
        <v>2022</v>
      </c>
      <c r="C4933" s="165">
        <f t="shared" si="309"/>
        <v>7</v>
      </c>
      <c r="D4933" s="165">
        <f t="shared" si="310"/>
        <v>25</v>
      </c>
      <c r="E4933" s="165">
        <f>+Exports!B4936</f>
        <v>12</v>
      </c>
      <c r="F4933" s="165">
        <f>+WEEKDAY(ExportsELAP[[#This Row],[Date Prevailing]],1)</f>
        <v>2</v>
      </c>
      <c r="G4933" s="165">
        <f>+COUNTIFS(ECR_Hours!$K$6:$K$7,ExportsELAP[[#This Row],[Date Prevailing]])</f>
        <v>0</v>
      </c>
      <c r="H4933" s="165">
        <f t="shared" si="311"/>
        <v>2</v>
      </c>
      <c r="I4933" s="166">
        <f>+Exports!G4936</f>
        <v>36849.315699999999</v>
      </c>
      <c r="J4933" s="166">
        <f>+'ELAP_IPCO-APND'!D4936</f>
        <v>55.804020000000001</v>
      </c>
      <c r="K4933" s="166">
        <f>+(ExportsELAP[[#This Row],[Exports kWh - MPT]]/1000)*ExportsELAP[[#This Row],[EIM Price]]</f>
        <v>2056.3399503091141</v>
      </c>
      <c r="L4933" s="167" t="str">
        <f>+INDEX(ECR_Hours!$I$12:$I$15,MATCH(ExportsELAP[[#This Row],[Date Prevailing]],ECR_Hours!$H$12:$H$15,1))</f>
        <v>S</v>
      </c>
      <c r="M4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4" spans="1:13" x14ac:dyDescent="0.25">
      <c r="A4934" s="164">
        <f>+Exports!A4937</f>
        <v>44767</v>
      </c>
      <c r="B4934" s="165">
        <f t="shared" si="308"/>
        <v>2022</v>
      </c>
      <c r="C4934" s="165">
        <f t="shared" si="309"/>
        <v>7</v>
      </c>
      <c r="D4934" s="165">
        <f t="shared" si="310"/>
        <v>25</v>
      </c>
      <c r="E4934" s="165">
        <f>+Exports!B4937</f>
        <v>13</v>
      </c>
      <c r="F4934" s="165">
        <f>+WEEKDAY(ExportsELAP[[#This Row],[Date Prevailing]],1)</f>
        <v>2</v>
      </c>
      <c r="G4934" s="165">
        <f>+COUNTIFS(ECR_Hours!$K$6:$K$7,ExportsELAP[[#This Row],[Date Prevailing]])</f>
        <v>0</v>
      </c>
      <c r="H4934" s="165">
        <f t="shared" si="311"/>
        <v>2</v>
      </c>
      <c r="I4934" s="166">
        <f>+Exports!G4937</f>
        <v>39702.229499999994</v>
      </c>
      <c r="J4934" s="166">
        <f>+'ELAP_IPCO-APND'!D4937</f>
        <v>59.846429999999998</v>
      </c>
      <c r="K4934" s="166">
        <f>+(ExportsELAP[[#This Row],[Exports kWh - MPT]]/1000)*ExportsELAP[[#This Row],[EIM Price]]</f>
        <v>2376.0366986156846</v>
      </c>
      <c r="L4934" s="167" t="str">
        <f>+INDEX(ECR_Hours!$I$12:$I$15,MATCH(ExportsELAP[[#This Row],[Date Prevailing]],ECR_Hours!$H$12:$H$15,1))</f>
        <v>S</v>
      </c>
      <c r="M4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5" spans="1:13" x14ac:dyDescent="0.25">
      <c r="A4935" s="164">
        <f>+Exports!A4938</f>
        <v>44767</v>
      </c>
      <c r="B4935" s="165">
        <f t="shared" si="308"/>
        <v>2022</v>
      </c>
      <c r="C4935" s="165">
        <f t="shared" si="309"/>
        <v>7</v>
      </c>
      <c r="D4935" s="165">
        <f t="shared" si="310"/>
        <v>25</v>
      </c>
      <c r="E4935" s="165">
        <f>+Exports!B4938</f>
        <v>14</v>
      </c>
      <c r="F4935" s="165">
        <f>+WEEKDAY(ExportsELAP[[#This Row],[Date Prevailing]],1)</f>
        <v>2</v>
      </c>
      <c r="G4935" s="165">
        <f>+COUNTIFS(ECR_Hours!$K$6:$K$7,ExportsELAP[[#This Row],[Date Prevailing]])</f>
        <v>0</v>
      </c>
      <c r="H4935" s="165">
        <f t="shared" si="311"/>
        <v>2</v>
      </c>
      <c r="I4935" s="166">
        <f>+Exports!G4938</f>
        <v>39730.577900000004</v>
      </c>
      <c r="J4935" s="166">
        <f>+'ELAP_IPCO-APND'!D4938</f>
        <v>63.3187</v>
      </c>
      <c r="K4935" s="166">
        <f>+(ExportsELAP[[#This Row],[Exports kWh - MPT]]/1000)*ExportsELAP[[#This Row],[EIM Price]]</f>
        <v>2515.6885428767305</v>
      </c>
      <c r="L4935" s="167" t="str">
        <f>+INDEX(ECR_Hours!$I$12:$I$15,MATCH(ExportsELAP[[#This Row],[Date Prevailing]],ECR_Hours!$H$12:$H$15,1))</f>
        <v>S</v>
      </c>
      <c r="M4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6" spans="1:13" x14ac:dyDescent="0.25">
      <c r="A4936" s="164">
        <f>+Exports!A4939</f>
        <v>44767</v>
      </c>
      <c r="B4936" s="165">
        <f t="shared" si="308"/>
        <v>2022</v>
      </c>
      <c r="C4936" s="165">
        <f t="shared" si="309"/>
        <v>7</v>
      </c>
      <c r="D4936" s="165">
        <f t="shared" si="310"/>
        <v>25</v>
      </c>
      <c r="E4936" s="165">
        <f>+Exports!B4939</f>
        <v>15</v>
      </c>
      <c r="F4936" s="165">
        <f>+WEEKDAY(ExportsELAP[[#This Row],[Date Prevailing]],1)</f>
        <v>2</v>
      </c>
      <c r="G4936" s="165">
        <f>+COUNTIFS(ECR_Hours!$K$6:$K$7,ExportsELAP[[#This Row],[Date Prevailing]])</f>
        <v>0</v>
      </c>
      <c r="H4936" s="165">
        <f t="shared" si="311"/>
        <v>2</v>
      </c>
      <c r="I4936" s="166">
        <f>+Exports!G4939</f>
        <v>37070.876100000001</v>
      </c>
      <c r="J4936" s="166">
        <f>+'ELAP_IPCO-APND'!D4939</f>
        <v>68.533360000000002</v>
      </c>
      <c r="K4936" s="166">
        <f>+(ExportsELAP[[#This Row],[Exports kWh - MPT]]/1000)*ExportsELAP[[#This Row],[EIM Price]]</f>
        <v>2540.5916972766959</v>
      </c>
      <c r="L4936" s="167" t="str">
        <f>+INDEX(ECR_Hours!$I$12:$I$15,MATCH(ExportsELAP[[#This Row],[Date Prevailing]],ECR_Hours!$H$12:$H$15,1))</f>
        <v>S</v>
      </c>
      <c r="M4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37" spans="1:13" x14ac:dyDescent="0.25">
      <c r="A4937" s="164">
        <f>+Exports!A4940</f>
        <v>44767</v>
      </c>
      <c r="B4937" s="165">
        <f t="shared" si="308"/>
        <v>2022</v>
      </c>
      <c r="C4937" s="165">
        <f t="shared" si="309"/>
        <v>7</v>
      </c>
      <c r="D4937" s="165">
        <f t="shared" si="310"/>
        <v>25</v>
      </c>
      <c r="E4937" s="165">
        <f>+Exports!B4940</f>
        <v>16</v>
      </c>
      <c r="F4937" s="165">
        <f>+WEEKDAY(ExportsELAP[[#This Row],[Date Prevailing]],1)</f>
        <v>2</v>
      </c>
      <c r="G4937" s="165">
        <f>+COUNTIFS(ECR_Hours!$K$6:$K$7,ExportsELAP[[#This Row],[Date Prevailing]])</f>
        <v>0</v>
      </c>
      <c r="H4937" s="165">
        <f t="shared" si="311"/>
        <v>2</v>
      </c>
      <c r="I4937" s="166">
        <f>+Exports!G4940</f>
        <v>31957.290499999999</v>
      </c>
      <c r="J4937" s="166">
        <f>+'ELAP_IPCO-APND'!D4940</f>
        <v>73.989130000000003</v>
      </c>
      <c r="K4937" s="166">
        <f>+(ExportsELAP[[#This Row],[Exports kWh - MPT]]/1000)*ExportsELAP[[#This Row],[EIM Price]]</f>
        <v>2364.492121252265</v>
      </c>
      <c r="L4937" s="167" t="str">
        <f>+INDEX(ECR_Hours!$I$12:$I$15,MATCH(ExportsELAP[[#This Row],[Date Prevailing]],ECR_Hours!$H$12:$H$15,1))</f>
        <v>S</v>
      </c>
      <c r="M4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38" spans="1:13" x14ac:dyDescent="0.25">
      <c r="A4938" s="164">
        <f>+Exports!A4941</f>
        <v>44767</v>
      </c>
      <c r="B4938" s="165">
        <f t="shared" si="308"/>
        <v>2022</v>
      </c>
      <c r="C4938" s="165">
        <f t="shared" si="309"/>
        <v>7</v>
      </c>
      <c r="D4938" s="165">
        <f t="shared" si="310"/>
        <v>25</v>
      </c>
      <c r="E4938" s="165">
        <f>+Exports!B4941</f>
        <v>17</v>
      </c>
      <c r="F4938" s="165">
        <f>+WEEKDAY(ExportsELAP[[#This Row],[Date Prevailing]],1)</f>
        <v>2</v>
      </c>
      <c r="G4938" s="165">
        <f>+COUNTIFS(ECR_Hours!$K$6:$K$7,ExportsELAP[[#This Row],[Date Prevailing]])</f>
        <v>0</v>
      </c>
      <c r="H4938" s="165">
        <f t="shared" si="311"/>
        <v>2</v>
      </c>
      <c r="I4938" s="166">
        <f>+Exports!G4941</f>
        <v>24687.4107</v>
      </c>
      <c r="J4938" s="166">
        <f>+'ELAP_IPCO-APND'!D4941</f>
        <v>71.103099999999998</v>
      </c>
      <c r="K4938" s="166">
        <f>+(ExportsELAP[[#This Row],[Exports kWh - MPT]]/1000)*ExportsELAP[[#This Row],[EIM Price]]</f>
        <v>1755.35143174317</v>
      </c>
      <c r="L4938" s="167" t="str">
        <f>+INDEX(ECR_Hours!$I$12:$I$15,MATCH(ExportsELAP[[#This Row],[Date Prevailing]],ECR_Hours!$H$12:$H$15,1))</f>
        <v>S</v>
      </c>
      <c r="M4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39" spans="1:13" x14ac:dyDescent="0.25">
      <c r="A4939" s="164">
        <f>+Exports!A4942</f>
        <v>44767</v>
      </c>
      <c r="B4939" s="165">
        <f t="shared" si="308"/>
        <v>2022</v>
      </c>
      <c r="C4939" s="165">
        <f t="shared" si="309"/>
        <v>7</v>
      </c>
      <c r="D4939" s="165">
        <f t="shared" si="310"/>
        <v>25</v>
      </c>
      <c r="E4939" s="165">
        <f>+Exports!B4942</f>
        <v>18</v>
      </c>
      <c r="F4939" s="165">
        <f>+WEEKDAY(ExportsELAP[[#This Row],[Date Prevailing]],1)</f>
        <v>2</v>
      </c>
      <c r="G4939" s="165">
        <f>+COUNTIFS(ECR_Hours!$K$6:$K$7,ExportsELAP[[#This Row],[Date Prevailing]])</f>
        <v>0</v>
      </c>
      <c r="H4939" s="165">
        <f t="shared" si="311"/>
        <v>2</v>
      </c>
      <c r="I4939" s="166">
        <f>+Exports!G4942</f>
        <v>16810.319200000002</v>
      </c>
      <c r="J4939" s="166">
        <f>+'ELAP_IPCO-APND'!D4942</f>
        <v>83.349860000000007</v>
      </c>
      <c r="K4939" s="166">
        <f>+(ExportsELAP[[#This Row],[Exports kWh - MPT]]/1000)*ExportsELAP[[#This Row],[EIM Price]]</f>
        <v>1401.1377518753122</v>
      </c>
      <c r="L4939" s="167" t="str">
        <f>+INDEX(ECR_Hours!$I$12:$I$15,MATCH(ExportsELAP[[#This Row],[Date Prevailing]],ECR_Hours!$H$12:$H$15,1))</f>
        <v>S</v>
      </c>
      <c r="M4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0" spans="1:13" x14ac:dyDescent="0.25">
      <c r="A4940" s="164">
        <f>+Exports!A4943</f>
        <v>44767</v>
      </c>
      <c r="B4940" s="165">
        <f t="shared" si="308"/>
        <v>2022</v>
      </c>
      <c r="C4940" s="165">
        <f t="shared" si="309"/>
        <v>7</v>
      </c>
      <c r="D4940" s="165">
        <f t="shared" si="310"/>
        <v>25</v>
      </c>
      <c r="E4940" s="165">
        <f>+Exports!B4943</f>
        <v>19</v>
      </c>
      <c r="F4940" s="165">
        <f>+WEEKDAY(ExportsELAP[[#This Row],[Date Prevailing]],1)</f>
        <v>2</v>
      </c>
      <c r="G4940" s="165">
        <f>+COUNTIFS(ECR_Hours!$K$6:$K$7,ExportsELAP[[#This Row],[Date Prevailing]])</f>
        <v>0</v>
      </c>
      <c r="H4940" s="165">
        <f t="shared" si="311"/>
        <v>2</v>
      </c>
      <c r="I4940" s="166">
        <f>+Exports!G4943</f>
        <v>10281.603500000001</v>
      </c>
      <c r="J4940" s="166">
        <f>+'ELAP_IPCO-APND'!D4943</f>
        <v>87.956890000000001</v>
      </c>
      <c r="K4940" s="166">
        <f>+(ExportsELAP[[#This Row],[Exports kWh - MPT]]/1000)*ExportsELAP[[#This Row],[EIM Price]]</f>
        <v>904.33786807311515</v>
      </c>
      <c r="L4940" s="167" t="str">
        <f>+INDEX(ECR_Hours!$I$12:$I$15,MATCH(ExportsELAP[[#This Row],[Date Prevailing]],ECR_Hours!$H$12:$H$15,1))</f>
        <v>S</v>
      </c>
      <c r="M4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1" spans="1:13" x14ac:dyDescent="0.25">
      <c r="A4941" s="164">
        <f>+Exports!A4944</f>
        <v>44767</v>
      </c>
      <c r="B4941" s="165">
        <f t="shared" si="308"/>
        <v>2022</v>
      </c>
      <c r="C4941" s="165">
        <f t="shared" si="309"/>
        <v>7</v>
      </c>
      <c r="D4941" s="165">
        <f t="shared" si="310"/>
        <v>25</v>
      </c>
      <c r="E4941" s="165">
        <f>+Exports!B4944</f>
        <v>20</v>
      </c>
      <c r="F4941" s="165">
        <f>+WEEKDAY(ExportsELAP[[#This Row],[Date Prevailing]],1)</f>
        <v>2</v>
      </c>
      <c r="G4941" s="165">
        <f>+COUNTIFS(ECR_Hours!$K$6:$K$7,ExportsELAP[[#This Row],[Date Prevailing]])</f>
        <v>0</v>
      </c>
      <c r="H4941" s="165">
        <f t="shared" si="311"/>
        <v>2</v>
      </c>
      <c r="I4941" s="166">
        <f>+Exports!G4944</f>
        <v>5692.1118000000006</v>
      </c>
      <c r="J4941" s="166">
        <f>+'ELAP_IPCO-APND'!D4944</f>
        <v>86.224279999999993</v>
      </c>
      <c r="K4941" s="166">
        <f>+(ExportsELAP[[#This Row],[Exports kWh - MPT]]/1000)*ExportsELAP[[#This Row],[EIM Price]]</f>
        <v>490.798241634504</v>
      </c>
      <c r="L4941" s="167" t="str">
        <f>+INDEX(ECR_Hours!$I$12:$I$15,MATCH(ExportsELAP[[#This Row],[Date Prevailing]],ECR_Hours!$H$12:$H$15,1))</f>
        <v>S</v>
      </c>
      <c r="M4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2" spans="1:13" x14ac:dyDescent="0.25">
      <c r="A4942" s="164">
        <f>+Exports!A4945</f>
        <v>44767</v>
      </c>
      <c r="B4942" s="165">
        <f t="shared" si="308"/>
        <v>2022</v>
      </c>
      <c r="C4942" s="165">
        <f t="shared" si="309"/>
        <v>7</v>
      </c>
      <c r="D4942" s="165">
        <f t="shared" si="310"/>
        <v>25</v>
      </c>
      <c r="E4942" s="165">
        <f>+Exports!B4945</f>
        <v>21</v>
      </c>
      <c r="F4942" s="165">
        <f>+WEEKDAY(ExportsELAP[[#This Row],[Date Prevailing]],1)</f>
        <v>2</v>
      </c>
      <c r="G4942" s="165">
        <f>+COUNTIFS(ECR_Hours!$K$6:$K$7,ExportsELAP[[#This Row],[Date Prevailing]])</f>
        <v>0</v>
      </c>
      <c r="H4942" s="165">
        <f t="shared" si="311"/>
        <v>2</v>
      </c>
      <c r="I4942" s="166">
        <f>+Exports!G4945</f>
        <v>1852.4831000000001</v>
      </c>
      <c r="J4942" s="166">
        <f>+'ELAP_IPCO-APND'!D4945</f>
        <v>118.23860999999999</v>
      </c>
      <c r="K4942" s="166">
        <f>+(ExportsELAP[[#This Row],[Exports kWh - MPT]]/1000)*ExportsELAP[[#This Row],[EIM Price]]</f>
        <v>219.03502679249101</v>
      </c>
      <c r="L4942" s="167" t="str">
        <f>+INDEX(ECR_Hours!$I$12:$I$15,MATCH(ExportsELAP[[#This Row],[Date Prevailing]],ECR_Hours!$H$12:$H$15,1))</f>
        <v>S</v>
      </c>
      <c r="M4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3" spans="1:13" x14ac:dyDescent="0.25">
      <c r="A4943" s="164">
        <f>+Exports!A4946</f>
        <v>44767</v>
      </c>
      <c r="B4943" s="165">
        <f t="shared" si="308"/>
        <v>2022</v>
      </c>
      <c r="C4943" s="165">
        <f t="shared" si="309"/>
        <v>7</v>
      </c>
      <c r="D4943" s="165">
        <f t="shared" si="310"/>
        <v>25</v>
      </c>
      <c r="E4943" s="165">
        <f>+Exports!B4946</f>
        <v>22</v>
      </c>
      <c r="F4943" s="165">
        <f>+WEEKDAY(ExportsELAP[[#This Row],[Date Prevailing]],1)</f>
        <v>2</v>
      </c>
      <c r="G4943" s="165">
        <f>+COUNTIFS(ECR_Hours!$K$6:$K$7,ExportsELAP[[#This Row],[Date Prevailing]])</f>
        <v>0</v>
      </c>
      <c r="H4943" s="165">
        <f t="shared" si="311"/>
        <v>2</v>
      </c>
      <c r="I4943" s="166">
        <f>+Exports!G4946</f>
        <v>20.002799999999894</v>
      </c>
      <c r="J4943" s="166">
        <f>+'ELAP_IPCO-APND'!D4946</f>
        <v>89.846919999999997</v>
      </c>
      <c r="K4943" s="166">
        <f>+(ExportsELAP[[#This Row],[Exports kWh - MPT]]/1000)*ExportsELAP[[#This Row],[EIM Price]]</f>
        <v>1.7971899713759905</v>
      </c>
      <c r="L4943" s="167" t="str">
        <f>+INDEX(ECR_Hours!$I$12:$I$15,MATCH(ExportsELAP[[#This Row],[Date Prevailing]],ECR_Hours!$H$12:$H$15,1))</f>
        <v>S</v>
      </c>
      <c r="M4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4" spans="1:13" x14ac:dyDescent="0.25">
      <c r="A4944" s="164">
        <f>+Exports!A4947</f>
        <v>44767</v>
      </c>
      <c r="B4944" s="165">
        <f t="shared" si="308"/>
        <v>2022</v>
      </c>
      <c r="C4944" s="165">
        <f t="shared" si="309"/>
        <v>7</v>
      </c>
      <c r="D4944" s="165">
        <f t="shared" si="310"/>
        <v>25</v>
      </c>
      <c r="E4944" s="165">
        <f>+Exports!B4947</f>
        <v>23</v>
      </c>
      <c r="F4944" s="165">
        <f>+WEEKDAY(ExportsELAP[[#This Row],[Date Prevailing]],1)</f>
        <v>2</v>
      </c>
      <c r="G4944" s="165">
        <f>+COUNTIFS(ECR_Hours!$K$6:$K$7,ExportsELAP[[#This Row],[Date Prevailing]])</f>
        <v>0</v>
      </c>
      <c r="H4944" s="165">
        <f t="shared" si="311"/>
        <v>2</v>
      </c>
      <c r="I4944" s="166">
        <f>+Exports!G4947</f>
        <v>17.431199999999997</v>
      </c>
      <c r="J4944" s="166">
        <f>+'ELAP_IPCO-APND'!D4947</f>
        <v>79.666579999999996</v>
      </c>
      <c r="K4944" s="166">
        <f>+(ExportsELAP[[#This Row],[Exports kWh - MPT]]/1000)*ExportsELAP[[#This Row],[EIM Price]]</f>
        <v>1.3886840892959997</v>
      </c>
      <c r="L4944" s="167" t="str">
        <f>+INDEX(ECR_Hours!$I$12:$I$15,MATCH(ExportsELAP[[#This Row],[Date Prevailing]],ECR_Hours!$H$12:$H$15,1))</f>
        <v>S</v>
      </c>
      <c r="M4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45" spans="1:13" x14ac:dyDescent="0.25">
      <c r="A4945" s="164">
        <f>+Exports!A4948</f>
        <v>44767</v>
      </c>
      <c r="B4945" s="165">
        <f t="shared" si="308"/>
        <v>2022</v>
      </c>
      <c r="C4945" s="165">
        <f t="shared" si="309"/>
        <v>7</v>
      </c>
      <c r="D4945" s="165">
        <f t="shared" si="310"/>
        <v>25</v>
      </c>
      <c r="E4945" s="165">
        <f>+Exports!B4948</f>
        <v>24</v>
      </c>
      <c r="F4945" s="165">
        <f>+WEEKDAY(ExportsELAP[[#This Row],[Date Prevailing]],1)</f>
        <v>2</v>
      </c>
      <c r="G4945" s="165">
        <f>+COUNTIFS(ECR_Hours!$K$6:$K$7,ExportsELAP[[#This Row],[Date Prevailing]])</f>
        <v>0</v>
      </c>
      <c r="H4945" s="165">
        <f t="shared" si="311"/>
        <v>2</v>
      </c>
      <c r="I4945" s="166">
        <f>+Exports!G4948</f>
        <v>19.686900000000001</v>
      </c>
      <c r="J4945" s="166">
        <f>+'ELAP_IPCO-APND'!D4948</f>
        <v>83.064449999999994</v>
      </c>
      <c r="K4945" s="166">
        <f>+(ExportsELAP[[#This Row],[Exports kWh - MPT]]/1000)*ExportsELAP[[#This Row],[EIM Price]]</f>
        <v>1.635281520705</v>
      </c>
      <c r="L4945" s="167" t="str">
        <f>+INDEX(ECR_Hours!$I$12:$I$15,MATCH(ExportsELAP[[#This Row],[Date Prevailing]],ECR_Hours!$H$12:$H$15,1))</f>
        <v>S</v>
      </c>
      <c r="M4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6" spans="1:13" x14ac:dyDescent="0.25">
      <c r="A4946" s="164">
        <f>+Exports!A4949</f>
        <v>44768</v>
      </c>
      <c r="B4946" s="165">
        <f t="shared" si="308"/>
        <v>2022</v>
      </c>
      <c r="C4946" s="165">
        <f t="shared" si="309"/>
        <v>7</v>
      </c>
      <c r="D4946" s="165">
        <f t="shared" si="310"/>
        <v>26</v>
      </c>
      <c r="E4946" s="165">
        <f>+Exports!B4949</f>
        <v>1</v>
      </c>
      <c r="F4946" s="165">
        <f>+WEEKDAY(ExportsELAP[[#This Row],[Date Prevailing]],1)</f>
        <v>3</v>
      </c>
      <c r="G4946" s="165">
        <f>+COUNTIFS(ECR_Hours!$K$6:$K$7,ExportsELAP[[#This Row],[Date Prevailing]])</f>
        <v>0</v>
      </c>
      <c r="H4946" s="165">
        <f t="shared" si="311"/>
        <v>3</v>
      </c>
      <c r="I4946" s="166">
        <f>+Exports!G4949</f>
        <v>27.282299999999999</v>
      </c>
      <c r="J4946" s="166">
        <f>+'ELAP_IPCO-APND'!D4949</f>
        <v>70.40419</v>
      </c>
      <c r="K4946" s="166">
        <f>+(ExportsELAP[[#This Row],[Exports kWh - MPT]]/1000)*ExportsELAP[[#This Row],[EIM Price]]</f>
        <v>1.9207882328369998</v>
      </c>
      <c r="L4946" s="167" t="str">
        <f>+INDEX(ECR_Hours!$I$12:$I$15,MATCH(ExportsELAP[[#This Row],[Date Prevailing]],ECR_Hours!$H$12:$H$15,1))</f>
        <v>S</v>
      </c>
      <c r="M4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7" spans="1:13" x14ac:dyDescent="0.25">
      <c r="A4947" s="164">
        <f>+Exports!A4950</f>
        <v>44768</v>
      </c>
      <c r="B4947" s="165">
        <f t="shared" si="308"/>
        <v>2022</v>
      </c>
      <c r="C4947" s="165">
        <f t="shared" si="309"/>
        <v>7</v>
      </c>
      <c r="D4947" s="165">
        <f t="shared" si="310"/>
        <v>26</v>
      </c>
      <c r="E4947" s="165">
        <f>+Exports!B4950</f>
        <v>2</v>
      </c>
      <c r="F4947" s="165">
        <f>+WEEKDAY(ExportsELAP[[#This Row],[Date Prevailing]],1)</f>
        <v>3</v>
      </c>
      <c r="G4947" s="165">
        <f>+COUNTIFS(ECR_Hours!$K$6:$K$7,ExportsELAP[[#This Row],[Date Prevailing]])</f>
        <v>0</v>
      </c>
      <c r="H4947" s="165">
        <f t="shared" si="311"/>
        <v>3</v>
      </c>
      <c r="I4947" s="166">
        <f>+Exports!G4950</f>
        <v>28.080300000000001</v>
      </c>
      <c r="J4947" s="166">
        <f>+'ELAP_IPCO-APND'!D4950</f>
        <v>66.267610000000005</v>
      </c>
      <c r="K4947" s="166">
        <f>+(ExportsELAP[[#This Row],[Exports kWh - MPT]]/1000)*ExportsELAP[[#This Row],[EIM Price]]</f>
        <v>1.8608143690830004</v>
      </c>
      <c r="L4947" s="167" t="str">
        <f>+INDEX(ECR_Hours!$I$12:$I$15,MATCH(ExportsELAP[[#This Row],[Date Prevailing]],ECR_Hours!$H$12:$H$15,1))</f>
        <v>S</v>
      </c>
      <c r="M4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8" spans="1:13" x14ac:dyDescent="0.25">
      <c r="A4948" s="164">
        <f>+Exports!A4951</f>
        <v>44768</v>
      </c>
      <c r="B4948" s="165">
        <f t="shared" si="308"/>
        <v>2022</v>
      </c>
      <c r="C4948" s="165">
        <f t="shared" si="309"/>
        <v>7</v>
      </c>
      <c r="D4948" s="165">
        <f t="shared" si="310"/>
        <v>26</v>
      </c>
      <c r="E4948" s="165">
        <f>+Exports!B4951</f>
        <v>3</v>
      </c>
      <c r="F4948" s="165">
        <f>+WEEKDAY(ExportsELAP[[#This Row],[Date Prevailing]],1)</f>
        <v>3</v>
      </c>
      <c r="G4948" s="165">
        <f>+COUNTIFS(ECR_Hours!$K$6:$K$7,ExportsELAP[[#This Row],[Date Prevailing]])</f>
        <v>0</v>
      </c>
      <c r="H4948" s="165">
        <f t="shared" si="311"/>
        <v>3</v>
      </c>
      <c r="I4948" s="166">
        <f>+Exports!G4951</f>
        <v>28.978299999999997</v>
      </c>
      <c r="J4948" s="166">
        <f>+'ELAP_IPCO-APND'!D4951</f>
        <v>61.482849999999999</v>
      </c>
      <c r="K4948" s="166">
        <f>+(ExportsELAP[[#This Row],[Exports kWh - MPT]]/1000)*ExportsELAP[[#This Row],[EIM Price]]</f>
        <v>1.7816684721549998</v>
      </c>
      <c r="L4948" s="167" t="str">
        <f>+INDEX(ECR_Hours!$I$12:$I$15,MATCH(ExportsELAP[[#This Row],[Date Prevailing]],ECR_Hours!$H$12:$H$15,1))</f>
        <v>S</v>
      </c>
      <c r="M4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49" spans="1:13" x14ac:dyDescent="0.25">
      <c r="A4949" s="164">
        <f>+Exports!A4952</f>
        <v>44768</v>
      </c>
      <c r="B4949" s="165">
        <f t="shared" si="308"/>
        <v>2022</v>
      </c>
      <c r="C4949" s="165">
        <f t="shared" si="309"/>
        <v>7</v>
      </c>
      <c r="D4949" s="165">
        <f t="shared" si="310"/>
        <v>26</v>
      </c>
      <c r="E4949" s="165">
        <f>+Exports!B4952</f>
        <v>4</v>
      </c>
      <c r="F4949" s="165">
        <f>+WEEKDAY(ExportsELAP[[#This Row],[Date Prevailing]],1)</f>
        <v>3</v>
      </c>
      <c r="G4949" s="165">
        <f>+COUNTIFS(ECR_Hours!$K$6:$K$7,ExportsELAP[[#This Row],[Date Prevailing]])</f>
        <v>0</v>
      </c>
      <c r="H4949" s="165">
        <f t="shared" si="311"/>
        <v>3</v>
      </c>
      <c r="I4949" s="166">
        <f>+Exports!G4952</f>
        <v>27.314300000000003</v>
      </c>
      <c r="J4949" s="166">
        <f>+'ELAP_IPCO-APND'!D4952</f>
        <v>62.036760000000001</v>
      </c>
      <c r="K4949" s="166">
        <f>+(ExportsELAP[[#This Row],[Exports kWh - MPT]]/1000)*ExportsELAP[[#This Row],[EIM Price]]</f>
        <v>1.6944906736680003</v>
      </c>
      <c r="L4949" s="167" t="str">
        <f>+INDEX(ECR_Hours!$I$12:$I$15,MATCH(ExportsELAP[[#This Row],[Date Prevailing]],ECR_Hours!$H$12:$H$15,1))</f>
        <v>S</v>
      </c>
      <c r="M4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0" spans="1:13" x14ac:dyDescent="0.25">
      <c r="A4950" s="164">
        <f>+Exports!A4953</f>
        <v>44768</v>
      </c>
      <c r="B4950" s="165">
        <f t="shared" si="308"/>
        <v>2022</v>
      </c>
      <c r="C4950" s="165">
        <f t="shared" si="309"/>
        <v>7</v>
      </c>
      <c r="D4950" s="165">
        <f t="shared" si="310"/>
        <v>26</v>
      </c>
      <c r="E4950" s="165">
        <f>+Exports!B4953</f>
        <v>5</v>
      </c>
      <c r="F4950" s="165">
        <f>+WEEKDAY(ExportsELAP[[#This Row],[Date Prevailing]],1)</f>
        <v>3</v>
      </c>
      <c r="G4950" s="165">
        <f>+COUNTIFS(ECR_Hours!$K$6:$K$7,ExportsELAP[[#This Row],[Date Prevailing]])</f>
        <v>0</v>
      </c>
      <c r="H4950" s="165">
        <f t="shared" si="311"/>
        <v>3</v>
      </c>
      <c r="I4950" s="166">
        <f>+Exports!G4953</f>
        <v>27.491900000000001</v>
      </c>
      <c r="J4950" s="166">
        <f>+'ELAP_IPCO-APND'!D4953</f>
        <v>56.907170000000001</v>
      </c>
      <c r="K4950" s="166">
        <f>+(ExportsELAP[[#This Row],[Exports kWh - MPT]]/1000)*ExportsELAP[[#This Row],[EIM Price]]</f>
        <v>1.564486226923</v>
      </c>
      <c r="L4950" s="167" t="str">
        <f>+INDEX(ECR_Hours!$I$12:$I$15,MATCH(ExportsELAP[[#This Row],[Date Prevailing]],ECR_Hours!$H$12:$H$15,1))</f>
        <v>S</v>
      </c>
      <c r="M4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1" spans="1:13" x14ac:dyDescent="0.25">
      <c r="A4951" s="164">
        <f>+Exports!A4954</f>
        <v>44768</v>
      </c>
      <c r="B4951" s="165">
        <f t="shared" si="308"/>
        <v>2022</v>
      </c>
      <c r="C4951" s="165">
        <f t="shared" si="309"/>
        <v>7</v>
      </c>
      <c r="D4951" s="165">
        <f t="shared" si="310"/>
        <v>26</v>
      </c>
      <c r="E4951" s="165">
        <f>+Exports!B4954</f>
        <v>6</v>
      </c>
      <c r="F4951" s="165">
        <f>+WEEKDAY(ExportsELAP[[#This Row],[Date Prevailing]],1)</f>
        <v>3</v>
      </c>
      <c r="G4951" s="165">
        <f>+COUNTIFS(ECR_Hours!$K$6:$K$7,ExportsELAP[[#This Row],[Date Prevailing]])</f>
        <v>0</v>
      </c>
      <c r="H4951" s="165">
        <f t="shared" si="311"/>
        <v>3</v>
      </c>
      <c r="I4951" s="166">
        <f>+Exports!G4954</f>
        <v>28.332399999999886</v>
      </c>
      <c r="J4951" s="166">
        <f>+'ELAP_IPCO-APND'!D4954</f>
        <v>60.314540000000001</v>
      </c>
      <c r="K4951" s="166">
        <f>+(ExportsELAP[[#This Row],[Exports kWh - MPT]]/1000)*ExportsELAP[[#This Row],[EIM Price]]</f>
        <v>1.7088556730959932</v>
      </c>
      <c r="L4951" s="167" t="str">
        <f>+INDEX(ECR_Hours!$I$12:$I$15,MATCH(ExportsELAP[[#This Row],[Date Prevailing]],ECR_Hours!$H$12:$H$15,1))</f>
        <v>S</v>
      </c>
      <c r="M4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2" spans="1:13" x14ac:dyDescent="0.25">
      <c r="A4952" s="164">
        <f>+Exports!A4955</f>
        <v>44768</v>
      </c>
      <c r="B4952" s="165">
        <f t="shared" si="308"/>
        <v>2022</v>
      </c>
      <c r="C4952" s="165">
        <f t="shared" si="309"/>
        <v>7</v>
      </c>
      <c r="D4952" s="165">
        <f t="shared" si="310"/>
        <v>26</v>
      </c>
      <c r="E4952" s="165">
        <f>+Exports!B4955</f>
        <v>7</v>
      </c>
      <c r="F4952" s="165">
        <f>+WEEKDAY(ExportsELAP[[#This Row],[Date Prevailing]],1)</f>
        <v>3</v>
      </c>
      <c r="G4952" s="165">
        <f>+COUNTIFS(ECR_Hours!$K$6:$K$7,ExportsELAP[[#This Row],[Date Prevailing]])</f>
        <v>0</v>
      </c>
      <c r="H4952" s="165">
        <f t="shared" si="311"/>
        <v>3</v>
      </c>
      <c r="I4952" s="166">
        <f>+Exports!G4955</f>
        <v>624.37549999999999</v>
      </c>
      <c r="J4952" s="166">
        <f>+'ELAP_IPCO-APND'!D4955</f>
        <v>64.083539999999999</v>
      </c>
      <c r="K4952" s="166">
        <f>+(ExportsELAP[[#This Row],[Exports kWh - MPT]]/1000)*ExportsELAP[[#This Row],[EIM Price]]</f>
        <v>40.01219232927</v>
      </c>
      <c r="L4952" s="167" t="str">
        <f>+INDEX(ECR_Hours!$I$12:$I$15,MATCH(ExportsELAP[[#This Row],[Date Prevailing]],ECR_Hours!$H$12:$H$15,1))</f>
        <v>S</v>
      </c>
      <c r="M4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3" spans="1:13" x14ac:dyDescent="0.25">
      <c r="A4953" s="164">
        <f>+Exports!A4956</f>
        <v>44768</v>
      </c>
      <c r="B4953" s="165">
        <f t="shared" si="308"/>
        <v>2022</v>
      </c>
      <c r="C4953" s="165">
        <f t="shared" si="309"/>
        <v>7</v>
      </c>
      <c r="D4953" s="165">
        <f t="shared" si="310"/>
        <v>26</v>
      </c>
      <c r="E4953" s="165">
        <f>+Exports!B4956</f>
        <v>8</v>
      </c>
      <c r="F4953" s="165">
        <f>+WEEKDAY(ExportsELAP[[#This Row],[Date Prevailing]],1)</f>
        <v>3</v>
      </c>
      <c r="G4953" s="165">
        <f>+COUNTIFS(ECR_Hours!$K$6:$K$7,ExportsELAP[[#This Row],[Date Prevailing]])</f>
        <v>0</v>
      </c>
      <c r="H4953" s="165">
        <f t="shared" si="311"/>
        <v>3</v>
      </c>
      <c r="I4953" s="166">
        <f>+Exports!G4956</f>
        <v>4762.7206999999999</v>
      </c>
      <c r="J4953" s="166">
        <f>+'ELAP_IPCO-APND'!D4956</f>
        <v>63.606470000000002</v>
      </c>
      <c r="K4953" s="166">
        <f>+(ExportsELAP[[#This Row],[Exports kWh - MPT]]/1000)*ExportsELAP[[#This Row],[EIM Price]]</f>
        <v>302.93985132292903</v>
      </c>
      <c r="L4953" s="167" t="str">
        <f>+INDEX(ECR_Hours!$I$12:$I$15,MATCH(ExportsELAP[[#This Row],[Date Prevailing]],ECR_Hours!$H$12:$H$15,1))</f>
        <v>S</v>
      </c>
      <c r="M4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4" spans="1:13" x14ac:dyDescent="0.25">
      <c r="A4954" s="164">
        <f>+Exports!A4957</f>
        <v>44768</v>
      </c>
      <c r="B4954" s="165">
        <f t="shared" si="308"/>
        <v>2022</v>
      </c>
      <c r="C4954" s="165">
        <f t="shared" si="309"/>
        <v>7</v>
      </c>
      <c r="D4954" s="165">
        <f t="shared" si="310"/>
        <v>26</v>
      </c>
      <c r="E4954" s="165">
        <f>+Exports!B4957</f>
        <v>9</v>
      </c>
      <c r="F4954" s="165">
        <f>+WEEKDAY(ExportsELAP[[#This Row],[Date Prevailing]],1)</f>
        <v>3</v>
      </c>
      <c r="G4954" s="165">
        <f>+COUNTIFS(ECR_Hours!$K$6:$K$7,ExportsELAP[[#This Row],[Date Prevailing]])</f>
        <v>0</v>
      </c>
      <c r="H4954" s="165">
        <f t="shared" si="311"/>
        <v>3</v>
      </c>
      <c r="I4954" s="166">
        <f>+Exports!G4957</f>
        <v>11373.183000000001</v>
      </c>
      <c r="J4954" s="166">
        <f>+'ELAP_IPCO-APND'!D4957</f>
        <v>57.710050000000003</v>
      </c>
      <c r="K4954" s="166">
        <f>+(ExportsELAP[[#This Row],[Exports kWh - MPT]]/1000)*ExportsELAP[[#This Row],[EIM Price]]</f>
        <v>656.34695958915006</v>
      </c>
      <c r="L4954" s="167" t="str">
        <f>+INDEX(ECR_Hours!$I$12:$I$15,MATCH(ExportsELAP[[#This Row],[Date Prevailing]],ECR_Hours!$H$12:$H$15,1))</f>
        <v>S</v>
      </c>
      <c r="M4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5" spans="1:13" x14ac:dyDescent="0.25">
      <c r="A4955" s="164">
        <f>+Exports!A4958</f>
        <v>44768</v>
      </c>
      <c r="B4955" s="165">
        <f t="shared" si="308"/>
        <v>2022</v>
      </c>
      <c r="C4955" s="165">
        <f t="shared" si="309"/>
        <v>7</v>
      </c>
      <c r="D4955" s="165">
        <f t="shared" si="310"/>
        <v>26</v>
      </c>
      <c r="E4955" s="165">
        <f>+Exports!B4958</f>
        <v>10</v>
      </c>
      <c r="F4955" s="165">
        <f>+WEEKDAY(ExportsELAP[[#This Row],[Date Prevailing]],1)</f>
        <v>3</v>
      </c>
      <c r="G4955" s="165">
        <f>+COUNTIFS(ECR_Hours!$K$6:$K$7,ExportsELAP[[#This Row],[Date Prevailing]])</f>
        <v>0</v>
      </c>
      <c r="H4955" s="165">
        <f t="shared" si="311"/>
        <v>3</v>
      </c>
      <c r="I4955" s="166">
        <f>+Exports!G4958</f>
        <v>20993.651400000002</v>
      </c>
      <c r="J4955" s="166">
        <f>+'ELAP_IPCO-APND'!D4958</f>
        <v>61.399369999999998</v>
      </c>
      <c r="K4955" s="166">
        <f>+(ExportsELAP[[#This Row],[Exports kWh - MPT]]/1000)*ExportsELAP[[#This Row],[EIM Price]]</f>
        <v>1288.9969699596179</v>
      </c>
      <c r="L4955" s="167" t="str">
        <f>+INDEX(ECR_Hours!$I$12:$I$15,MATCH(ExportsELAP[[#This Row],[Date Prevailing]],ECR_Hours!$H$12:$H$15,1))</f>
        <v>S</v>
      </c>
      <c r="M4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6" spans="1:13" x14ac:dyDescent="0.25">
      <c r="A4956" s="164">
        <f>+Exports!A4959</f>
        <v>44768</v>
      </c>
      <c r="B4956" s="165">
        <f t="shared" si="308"/>
        <v>2022</v>
      </c>
      <c r="C4956" s="165">
        <f t="shared" si="309"/>
        <v>7</v>
      </c>
      <c r="D4956" s="165">
        <f t="shared" si="310"/>
        <v>26</v>
      </c>
      <c r="E4956" s="165">
        <f>+Exports!B4959</f>
        <v>11</v>
      </c>
      <c r="F4956" s="165">
        <f>+WEEKDAY(ExportsELAP[[#This Row],[Date Prevailing]],1)</f>
        <v>3</v>
      </c>
      <c r="G4956" s="165">
        <f>+COUNTIFS(ECR_Hours!$K$6:$K$7,ExportsELAP[[#This Row],[Date Prevailing]])</f>
        <v>0</v>
      </c>
      <c r="H4956" s="165">
        <f t="shared" si="311"/>
        <v>3</v>
      </c>
      <c r="I4956" s="166">
        <f>+Exports!G4959</f>
        <v>29847.002600000003</v>
      </c>
      <c r="J4956" s="166">
        <f>+'ELAP_IPCO-APND'!D4959</f>
        <v>63.52317</v>
      </c>
      <c r="K4956" s="166">
        <f>+(ExportsELAP[[#This Row],[Exports kWh - MPT]]/1000)*ExportsELAP[[#This Row],[EIM Price]]</f>
        <v>1895.9762201502422</v>
      </c>
      <c r="L4956" s="167" t="str">
        <f>+INDEX(ECR_Hours!$I$12:$I$15,MATCH(ExportsELAP[[#This Row],[Date Prevailing]],ECR_Hours!$H$12:$H$15,1))</f>
        <v>S</v>
      </c>
      <c r="M4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7" spans="1:13" x14ac:dyDescent="0.25">
      <c r="A4957" s="164">
        <f>+Exports!A4960</f>
        <v>44768</v>
      </c>
      <c r="B4957" s="165">
        <f t="shared" si="308"/>
        <v>2022</v>
      </c>
      <c r="C4957" s="165">
        <f t="shared" si="309"/>
        <v>7</v>
      </c>
      <c r="D4957" s="165">
        <f t="shared" si="310"/>
        <v>26</v>
      </c>
      <c r="E4957" s="165">
        <f>+Exports!B4960</f>
        <v>12</v>
      </c>
      <c r="F4957" s="165">
        <f>+WEEKDAY(ExportsELAP[[#This Row],[Date Prevailing]],1)</f>
        <v>3</v>
      </c>
      <c r="G4957" s="165">
        <f>+COUNTIFS(ECR_Hours!$K$6:$K$7,ExportsELAP[[#This Row],[Date Prevailing]])</f>
        <v>0</v>
      </c>
      <c r="H4957" s="165">
        <f t="shared" si="311"/>
        <v>3</v>
      </c>
      <c r="I4957" s="166">
        <f>+Exports!G4960</f>
        <v>35811.206600000005</v>
      </c>
      <c r="J4957" s="166">
        <f>+'ELAP_IPCO-APND'!D4960</f>
        <v>67.542119999999997</v>
      </c>
      <c r="K4957" s="166">
        <f>+(ExportsELAP[[#This Row],[Exports kWh - MPT]]/1000)*ExportsELAP[[#This Row],[EIM Price]]</f>
        <v>2418.7648135219924</v>
      </c>
      <c r="L4957" s="167" t="str">
        <f>+INDEX(ECR_Hours!$I$12:$I$15,MATCH(ExportsELAP[[#This Row],[Date Prevailing]],ECR_Hours!$H$12:$H$15,1))</f>
        <v>S</v>
      </c>
      <c r="M4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8" spans="1:13" x14ac:dyDescent="0.25">
      <c r="A4958" s="164">
        <f>+Exports!A4961</f>
        <v>44768</v>
      </c>
      <c r="B4958" s="165">
        <f t="shared" si="308"/>
        <v>2022</v>
      </c>
      <c r="C4958" s="165">
        <f t="shared" si="309"/>
        <v>7</v>
      </c>
      <c r="D4958" s="165">
        <f t="shared" si="310"/>
        <v>26</v>
      </c>
      <c r="E4958" s="165">
        <f>+Exports!B4961</f>
        <v>13</v>
      </c>
      <c r="F4958" s="165">
        <f>+WEEKDAY(ExportsELAP[[#This Row],[Date Prevailing]],1)</f>
        <v>3</v>
      </c>
      <c r="G4958" s="165">
        <f>+COUNTIFS(ECR_Hours!$K$6:$K$7,ExportsELAP[[#This Row],[Date Prevailing]])</f>
        <v>0</v>
      </c>
      <c r="H4958" s="165">
        <f t="shared" si="311"/>
        <v>3</v>
      </c>
      <c r="I4958" s="166">
        <f>+Exports!G4961</f>
        <v>38645.829899999997</v>
      </c>
      <c r="J4958" s="166">
        <f>+'ELAP_IPCO-APND'!D4961</f>
        <v>71.091220000000007</v>
      </c>
      <c r="K4958" s="166">
        <f>+(ExportsELAP[[#This Row],[Exports kWh - MPT]]/1000)*ExportsELAP[[#This Row],[EIM Price]]</f>
        <v>2747.3791955034781</v>
      </c>
      <c r="L4958" s="167" t="str">
        <f>+INDEX(ECR_Hours!$I$12:$I$15,MATCH(ExportsELAP[[#This Row],[Date Prevailing]],ECR_Hours!$H$12:$H$15,1))</f>
        <v>S</v>
      </c>
      <c r="M4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59" spans="1:13" x14ac:dyDescent="0.25">
      <c r="A4959" s="164">
        <f>+Exports!A4962</f>
        <v>44768</v>
      </c>
      <c r="B4959" s="165">
        <f t="shared" si="308"/>
        <v>2022</v>
      </c>
      <c r="C4959" s="165">
        <f t="shared" si="309"/>
        <v>7</v>
      </c>
      <c r="D4959" s="165">
        <f t="shared" si="310"/>
        <v>26</v>
      </c>
      <c r="E4959" s="165">
        <f>+Exports!B4962</f>
        <v>14</v>
      </c>
      <c r="F4959" s="165">
        <f>+WEEKDAY(ExportsELAP[[#This Row],[Date Prevailing]],1)</f>
        <v>3</v>
      </c>
      <c r="G4959" s="165">
        <f>+COUNTIFS(ECR_Hours!$K$6:$K$7,ExportsELAP[[#This Row],[Date Prevailing]])</f>
        <v>0</v>
      </c>
      <c r="H4959" s="165">
        <f t="shared" si="311"/>
        <v>3</v>
      </c>
      <c r="I4959" s="166">
        <f>+Exports!G4962</f>
        <v>38335.611499999999</v>
      </c>
      <c r="J4959" s="166">
        <f>+'ELAP_IPCO-APND'!D4962</f>
        <v>69.320340000000002</v>
      </c>
      <c r="K4959" s="166">
        <f>+(ExportsELAP[[#This Row],[Exports kWh - MPT]]/1000)*ExportsELAP[[#This Row],[EIM Price]]</f>
        <v>2657.4376232879099</v>
      </c>
      <c r="L4959" s="167" t="str">
        <f>+INDEX(ECR_Hours!$I$12:$I$15,MATCH(ExportsELAP[[#This Row],[Date Prevailing]],ECR_Hours!$H$12:$H$15,1))</f>
        <v>S</v>
      </c>
      <c r="M4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60" spans="1:13" x14ac:dyDescent="0.25">
      <c r="A4960" s="164">
        <f>+Exports!A4963</f>
        <v>44768</v>
      </c>
      <c r="B4960" s="165">
        <f t="shared" si="308"/>
        <v>2022</v>
      </c>
      <c r="C4960" s="165">
        <f t="shared" si="309"/>
        <v>7</v>
      </c>
      <c r="D4960" s="165">
        <f t="shared" si="310"/>
        <v>26</v>
      </c>
      <c r="E4960" s="165">
        <f>+Exports!B4963</f>
        <v>15</v>
      </c>
      <c r="F4960" s="165">
        <f>+WEEKDAY(ExportsELAP[[#This Row],[Date Prevailing]],1)</f>
        <v>3</v>
      </c>
      <c r="G4960" s="165">
        <f>+COUNTIFS(ECR_Hours!$K$6:$K$7,ExportsELAP[[#This Row],[Date Prevailing]])</f>
        <v>0</v>
      </c>
      <c r="H4960" s="165">
        <f t="shared" si="311"/>
        <v>3</v>
      </c>
      <c r="I4960" s="166">
        <f>+Exports!G4963</f>
        <v>35408.214399999997</v>
      </c>
      <c r="J4960" s="166">
        <f>+'ELAP_IPCO-APND'!D4963</f>
        <v>79.653239999999997</v>
      </c>
      <c r="K4960" s="166">
        <f>+(ExportsELAP[[#This Row],[Exports kWh - MPT]]/1000)*ExportsELAP[[#This Row],[EIM Price]]</f>
        <v>2820.3789995746556</v>
      </c>
      <c r="L4960" s="167" t="str">
        <f>+INDEX(ECR_Hours!$I$12:$I$15,MATCH(ExportsELAP[[#This Row],[Date Prevailing]],ECR_Hours!$H$12:$H$15,1))</f>
        <v>S</v>
      </c>
      <c r="M4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61" spans="1:13" x14ac:dyDescent="0.25">
      <c r="A4961" s="164">
        <f>+Exports!A4964</f>
        <v>44768</v>
      </c>
      <c r="B4961" s="165">
        <f t="shared" si="308"/>
        <v>2022</v>
      </c>
      <c r="C4961" s="165">
        <f t="shared" si="309"/>
        <v>7</v>
      </c>
      <c r="D4961" s="165">
        <f t="shared" si="310"/>
        <v>26</v>
      </c>
      <c r="E4961" s="165">
        <f>+Exports!B4964</f>
        <v>16</v>
      </c>
      <c r="F4961" s="165">
        <f>+WEEKDAY(ExportsELAP[[#This Row],[Date Prevailing]],1)</f>
        <v>3</v>
      </c>
      <c r="G4961" s="165">
        <f>+COUNTIFS(ECR_Hours!$K$6:$K$7,ExportsELAP[[#This Row],[Date Prevailing]])</f>
        <v>0</v>
      </c>
      <c r="H4961" s="165">
        <f t="shared" si="311"/>
        <v>3</v>
      </c>
      <c r="I4961" s="166">
        <f>+Exports!G4964</f>
        <v>30123.156600000002</v>
      </c>
      <c r="J4961" s="166">
        <f>+'ELAP_IPCO-APND'!D4964</f>
        <v>98.471980000000002</v>
      </c>
      <c r="K4961" s="166">
        <f>+(ExportsELAP[[#This Row],[Exports kWh - MPT]]/1000)*ExportsELAP[[#This Row],[EIM Price]]</f>
        <v>2966.2868742520682</v>
      </c>
      <c r="L4961" s="167" t="str">
        <f>+INDEX(ECR_Hours!$I$12:$I$15,MATCH(ExportsELAP[[#This Row],[Date Prevailing]],ECR_Hours!$H$12:$H$15,1))</f>
        <v>S</v>
      </c>
      <c r="M4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2" spans="1:13" x14ac:dyDescent="0.25">
      <c r="A4962" s="164">
        <f>+Exports!A4965</f>
        <v>44768</v>
      </c>
      <c r="B4962" s="165">
        <f t="shared" si="308"/>
        <v>2022</v>
      </c>
      <c r="C4962" s="165">
        <f t="shared" si="309"/>
        <v>7</v>
      </c>
      <c r="D4962" s="165">
        <f t="shared" si="310"/>
        <v>26</v>
      </c>
      <c r="E4962" s="165">
        <f>+Exports!B4965</f>
        <v>17</v>
      </c>
      <c r="F4962" s="165">
        <f>+WEEKDAY(ExportsELAP[[#This Row],[Date Prevailing]],1)</f>
        <v>3</v>
      </c>
      <c r="G4962" s="165">
        <f>+COUNTIFS(ECR_Hours!$K$6:$K$7,ExportsELAP[[#This Row],[Date Prevailing]])</f>
        <v>0</v>
      </c>
      <c r="H4962" s="165">
        <f t="shared" si="311"/>
        <v>3</v>
      </c>
      <c r="I4962" s="166">
        <f>+Exports!G4965</f>
        <v>23149.117899999997</v>
      </c>
      <c r="J4962" s="166">
        <f>+'ELAP_IPCO-APND'!D4965</f>
        <v>105.74339000000001</v>
      </c>
      <c r="K4962" s="166">
        <f>+(ExportsELAP[[#This Row],[Exports kWh - MPT]]/1000)*ExportsELAP[[#This Row],[EIM Price]]</f>
        <v>2447.8662022556809</v>
      </c>
      <c r="L4962" s="167" t="str">
        <f>+INDEX(ECR_Hours!$I$12:$I$15,MATCH(ExportsELAP[[#This Row],[Date Prevailing]],ECR_Hours!$H$12:$H$15,1))</f>
        <v>S</v>
      </c>
      <c r="M4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3" spans="1:13" x14ac:dyDescent="0.25">
      <c r="A4963" s="164">
        <f>+Exports!A4966</f>
        <v>44768</v>
      </c>
      <c r="B4963" s="165">
        <f t="shared" si="308"/>
        <v>2022</v>
      </c>
      <c r="C4963" s="165">
        <f t="shared" si="309"/>
        <v>7</v>
      </c>
      <c r="D4963" s="165">
        <f t="shared" si="310"/>
        <v>26</v>
      </c>
      <c r="E4963" s="165">
        <f>+Exports!B4966</f>
        <v>18</v>
      </c>
      <c r="F4963" s="165">
        <f>+WEEKDAY(ExportsELAP[[#This Row],[Date Prevailing]],1)</f>
        <v>3</v>
      </c>
      <c r="G4963" s="165">
        <f>+COUNTIFS(ECR_Hours!$K$6:$K$7,ExportsELAP[[#This Row],[Date Prevailing]])</f>
        <v>0</v>
      </c>
      <c r="H4963" s="165">
        <f t="shared" si="311"/>
        <v>3</v>
      </c>
      <c r="I4963" s="166">
        <f>+Exports!G4966</f>
        <v>16352.6342</v>
      </c>
      <c r="J4963" s="166">
        <f>+'ELAP_IPCO-APND'!D4966</f>
        <v>90.473249999999993</v>
      </c>
      <c r="K4963" s="166">
        <f>+(ExportsELAP[[#This Row],[Exports kWh - MPT]]/1000)*ExportsELAP[[#This Row],[EIM Price]]</f>
        <v>1479.47596213515</v>
      </c>
      <c r="L4963" s="167" t="str">
        <f>+INDEX(ECR_Hours!$I$12:$I$15,MATCH(ExportsELAP[[#This Row],[Date Prevailing]],ECR_Hours!$H$12:$H$15,1))</f>
        <v>S</v>
      </c>
      <c r="M4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4" spans="1:13" x14ac:dyDescent="0.25">
      <c r="A4964" s="164">
        <f>+Exports!A4967</f>
        <v>44768</v>
      </c>
      <c r="B4964" s="165">
        <f t="shared" si="308"/>
        <v>2022</v>
      </c>
      <c r="C4964" s="165">
        <f t="shared" si="309"/>
        <v>7</v>
      </c>
      <c r="D4964" s="165">
        <f t="shared" si="310"/>
        <v>26</v>
      </c>
      <c r="E4964" s="165">
        <f>+Exports!B4967</f>
        <v>19</v>
      </c>
      <c r="F4964" s="165">
        <f>+WEEKDAY(ExportsELAP[[#This Row],[Date Prevailing]],1)</f>
        <v>3</v>
      </c>
      <c r="G4964" s="165">
        <f>+COUNTIFS(ECR_Hours!$K$6:$K$7,ExportsELAP[[#This Row],[Date Prevailing]])</f>
        <v>0</v>
      </c>
      <c r="H4964" s="165">
        <f t="shared" si="311"/>
        <v>3</v>
      </c>
      <c r="I4964" s="166">
        <f>+Exports!G4967</f>
        <v>10431.3608</v>
      </c>
      <c r="J4964" s="166">
        <f>+'ELAP_IPCO-APND'!D4967</f>
        <v>104.41511</v>
      </c>
      <c r="K4964" s="166">
        <f>+(ExportsELAP[[#This Row],[Exports kWh - MPT]]/1000)*ExportsELAP[[#This Row],[EIM Price]]</f>
        <v>1089.1916853816881</v>
      </c>
      <c r="L4964" s="167" t="str">
        <f>+INDEX(ECR_Hours!$I$12:$I$15,MATCH(ExportsELAP[[#This Row],[Date Prevailing]],ECR_Hours!$H$12:$H$15,1))</f>
        <v>S</v>
      </c>
      <c r="M4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5" spans="1:13" x14ac:dyDescent="0.25">
      <c r="A4965" s="164">
        <f>+Exports!A4968</f>
        <v>44768</v>
      </c>
      <c r="B4965" s="165">
        <f t="shared" si="308"/>
        <v>2022</v>
      </c>
      <c r="C4965" s="165">
        <f t="shared" si="309"/>
        <v>7</v>
      </c>
      <c r="D4965" s="165">
        <f t="shared" si="310"/>
        <v>26</v>
      </c>
      <c r="E4965" s="165">
        <f>+Exports!B4968</f>
        <v>20</v>
      </c>
      <c r="F4965" s="165">
        <f>+WEEKDAY(ExportsELAP[[#This Row],[Date Prevailing]],1)</f>
        <v>3</v>
      </c>
      <c r="G4965" s="165">
        <f>+COUNTIFS(ECR_Hours!$K$6:$K$7,ExportsELAP[[#This Row],[Date Prevailing]])</f>
        <v>0</v>
      </c>
      <c r="H4965" s="165">
        <f t="shared" si="311"/>
        <v>3</v>
      </c>
      <c r="I4965" s="166">
        <f>+Exports!G4968</f>
        <v>6014.5810000000001</v>
      </c>
      <c r="J4965" s="166">
        <f>+'ELAP_IPCO-APND'!D4968</f>
        <v>107.43584</v>
      </c>
      <c r="K4965" s="166">
        <f>+(ExportsELAP[[#This Row],[Exports kWh - MPT]]/1000)*ExportsELAP[[#This Row],[EIM Price]]</f>
        <v>646.18156198303996</v>
      </c>
      <c r="L4965" s="167" t="str">
        <f>+INDEX(ECR_Hours!$I$12:$I$15,MATCH(ExportsELAP[[#This Row],[Date Prevailing]],ECR_Hours!$H$12:$H$15,1))</f>
        <v>S</v>
      </c>
      <c r="M4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6" spans="1:13" x14ac:dyDescent="0.25">
      <c r="A4966" s="164">
        <f>+Exports!A4969</f>
        <v>44768</v>
      </c>
      <c r="B4966" s="165">
        <f t="shared" si="308"/>
        <v>2022</v>
      </c>
      <c r="C4966" s="165">
        <f t="shared" si="309"/>
        <v>7</v>
      </c>
      <c r="D4966" s="165">
        <f t="shared" si="310"/>
        <v>26</v>
      </c>
      <c r="E4966" s="165">
        <f>+Exports!B4969</f>
        <v>21</v>
      </c>
      <c r="F4966" s="165">
        <f>+WEEKDAY(ExportsELAP[[#This Row],[Date Prevailing]],1)</f>
        <v>3</v>
      </c>
      <c r="G4966" s="165">
        <f>+COUNTIFS(ECR_Hours!$K$6:$K$7,ExportsELAP[[#This Row],[Date Prevailing]])</f>
        <v>0</v>
      </c>
      <c r="H4966" s="165">
        <f t="shared" si="311"/>
        <v>3</v>
      </c>
      <c r="I4966" s="166">
        <f>+Exports!G4969</f>
        <v>2047.3701999999901</v>
      </c>
      <c r="J4966" s="166">
        <f>+'ELAP_IPCO-APND'!D4969</f>
        <v>116.55368</v>
      </c>
      <c r="K4966" s="166">
        <f>+(ExportsELAP[[#This Row],[Exports kWh - MPT]]/1000)*ExportsELAP[[#This Row],[EIM Price]]</f>
        <v>238.62853113233487</v>
      </c>
      <c r="L4966" s="167" t="str">
        <f>+INDEX(ECR_Hours!$I$12:$I$15,MATCH(ExportsELAP[[#This Row],[Date Prevailing]],ECR_Hours!$H$12:$H$15,1))</f>
        <v>S</v>
      </c>
      <c r="M4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7" spans="1:13" x14ac:dyDescent="0.25">
      <c r="A4967" s="164">
        <f>+Exports!A4970</f>
        <v>44768</v>
      </c>
      <c r="B4967" s="165">
        <f t="shared" si="308"/>
        <v>2022</v>
      </c>
      <c r="C4967" s="165">
        <f t="shared" si="309"/>
        <v>7</v>
      </c>
      <c r="D4967" s="165">
        <f t="shared" si="310"/>
        <v>26</v>
      </c>
      <c r="E4967" s="165">
        <f>+Exports!B4970</f>
        <v>22</v>
      </c>
      <c r="F4967" s="165">
        <f>+WEEKDAY(ExportsELAP[[#This Row],[Date Prevailing]],1)</f>
        <v>3</v>
      </c>
      <c r="G4967" s="165">
        <f>+COUNTIFS(ECR_Hours!$K$6:$K$7,ExportsELAP[[#This Row],[Date Prevailing]])</f>
        <v>0</v>
      </c>
      <c r="H4967" s="165">
        <f t="shared" si="311"/>
        <v>3</v>
      </c>
      <c r="I4967" s="166">
        <f>+Exports!G4970</f>
        <v>22.852400000000003</v>
      </c>
      <c r="J4967" s="166">
        <f>+'ELAP_IPCO-APND'!D4970</f>
        <v>95.198440000000005</v>
      </c>
      <c r="K4967" s="166">
        <f>+(ExportsELAP[[#This Row],[Exports kWh - MPT]]/1000)*ExportsELAP[[#This Row],[EIM Price]]</f>
        <v>2.1755128302560003</v>
      </c>
      <c r="L4967" s="167" t="str">
        <f>+INDEX(ECR_Hours!$I$12:$I$15,MATCH(ExportsELAP[[#This Row],[Date Prevailing]],ECR_Hours!$H$12:$H$15,1))</f>
        <v>S</v>
      </c>
      <c r="M4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8" spans="1:13" x14ac:dyDescent="0.25">
      <c r="A4968" s="164">
        <f>+Exports!A4971</f>
        <v>44768</v>
      </c>
      <c r="B4968" s="165">
        <f t="shared" si="308"/>
        <v>2022</v>
      </c>
      <c r="C4968" s="165">
        <f t="shared" si="309"/>
        <v>7</v>
      </c>
      <c r="D4968" s="165">
        <f t="shared" si="310"/>
        <v>26</v>
      </c>
      <c r="E4968" s="165">
        <f>+Exports!B4971</f>
        <v>23</v>
      </c>
      <c r="F4968" s="165">
        <f>+WEEKDAY(ExportsELAP[[#This Row],[Date Prevailing]],1)</f>
        <v>3</v>
      </c>
      <c r="G4968" s="165">
        <f>+COUNTIFS(ECR_Hours!$K$6:$K$7,ExportsELAP[[#This Row],[Date Prevailing]])</f>
        <v>0</v>
      </c>
      <c r="H4968" s="165">
        <f t="shared" si="311"/>
        <v>3</v>
      </c>
      <c r="I4968" s="166">
        <f>+Exports!G4971</f>
        <v>20.483800000000002</v>
      </c>
      <c r="J4968" s="166">
        <f>+'ELAP_IPCO-APND'!D4971</f>
        <v>97.2239</v>
      </c>
      <c r="K4968" s="166">
        <f>+(ExportsELAP[[#This Row],[Exports kWh - MPT]]/1000)*ExportsELAP[[#This Row],[EIM Price]]</f>
        <v>1.9915149228200004</v>
      </c>
      <c r="L4968" s="167" t="str">
        <f>+INDEX(ECR_Hours!$I$12:$I$15,MATCH(ExportsELAP[[#This Row],[Date Prevailing]],ECR_Hours!$H$12:$H$15,1))</f>
        <v>S</v>
      </c>
      <c r="M4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69" spans="1:13" x14ac:dyDescent="0.25">
      <c r="A4969" s="164">
        <f>+Exports!A4972</f>
        <v>44768</v>
      </c>
      <c r="B4969" s="165">
        <f t="shared" si="308"/>
        <v>2022</v>
      </c>
      <c r="C4969" s="165">
        <f t="shared" si="309"/>
        <v>7</v>
      </c>
      <c r="D4969" s="165">
        <f t="shared" si="310"/>
        <v>26</v>
      </c>
      <c r="E4969" s="165">
        <f>+Exports!B4972</f>
        <v>24</v>
      </c>
      <c r="F4969" s="165">
        <f>+WEEKDAY(ExportsELAP[[#This Row],[Date Prevailing]],1)</f>
        <v>3</v>
      </c>
      <c r="G4969" s="165">
        <f>+COUNTIFS(ECR_Hours!$K$6:$K$7,ExportsELAP[[#This Row],[Date Prevailing]])</f>
        <v>0</v>
      </c>
      <c r="H4969" s="165">
        <f t="shared" si="311"/>
        <v>3</v>
      </c>
      <c r="I4969" s="166">
        <f>+Exports!G4972</f>
        <v>21.958199999999998</v>
      </c>
      <c r="J4969" s="166">
        <f>+'ELAP_IPCO-APND'!D4972</f>
        <v>86.258629999999997</v>
      </c>
      <c r="K4969" s="166">
        <f>+(ExportsELAP[[#This Row],[Exports kWh - MPT]]/1000)*ExportsELAP[[#This Row],[EIM Price]]</f>
        <v>1.8940842492659997</v>
      </c>
      <c r="L4969" s="167" t="str">
        <f>+INDEX(ECR_Hours!$I$12:$I$15,MATCH(ExportsELAP[[#This Row],[Date Prevailing]],ECR_Hours!$H$12:$H$15,1))</f>
        <v>S</v>
      </c>
      <c r="M4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0" spans="1:13" x14ac:dyDescent="0.25">
      <c r="A4970" s="164">
        <f>+Exports!A4973</f>
        <v>44769</v>
      </c>
      <c r="B4970" s="165">
        <f t="shared" si="308"/>
        <v>2022</v>
      </c>
      <c r="C4970" s="165">
        <f t="shared" si="309"/>
        <v>7</v>
      </c>
      <c r="D4970" s="165">
        <f t="shared" si="310"/>
        <v>27</v>
      </c>
      <c r="E4970" s="165">
        <f>+Exports!B4973</f>
        <v>1</v>
      </c>
      <c r="F4970" s="165">
        <f>+WEEKDAY(ExportsELAP[[#This Row],[Date Prevailing]],1)</f>
        <v>4</v>
      </c>
      <c r="G4970" s="165">
        <f>+COUNTIFS(ECR_Hours!$K$6:$K$7,ExportsELAP[[#This Row],[Date Prevailing]])</f>
        <v>0</v>
      </c>
      <c r="H4970" s="165">
        <f t="shared" si="311"/>
        <v>4</v>
      </c>
      <c r="I4970" s="166">
        <f>+Exports!G4973</f>
        <v>25.3718</v>
      </c>
      <c r="J4970" s="166">
        <f>+'ELAP_IPCO-APND'!D4973</f>
        <v>71.004859999999994</v>
      </c>
      <c r="K4970" s="166">
        <f>+(ExportsELAP[[#This Row],[Exports kWh - MPT]]/1000)*ExportsELAP[[#This Row],[EIM Price]]</f>
        <v>1.8015211069479999</v>
      </c>
      <c r="L4970" s="167" t="str">
        <f>+INDEX(ECR_Hours!$I$12:$I$15,MATCH(ExportsELAP[[#This Row],[Date Prevailing]],ECR_Hours!$H$12:$H$15,1))</f>
        <v>S</v>
      </c>
      <c r="M4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1" spans="1:13" x14ac:dyDescent="0.25">
      <c r="A4971" s="164">
        <f>+Exports!A4974</f>
        <v>44769</v>
      </c>
      <c r="B4971" s="165">
        <f t="shared" si="308"/>
        <v>2022</v>
      </c>
      <c r="C4971" s="165">
        <f t="shared" si="309"/>
        <v>7</v>
      </c>
      <c r="D4971" s="165">
        <f t="shared" si="310"/>
        <v>27</v>
      </c>
      <c r="E4971" s="165">
        <f>+Exports!B4974</f>
        <v>2</v>
      </c>
      <c r="F4971" s="165">
        <f>+WEEKDAY(ExportsELAP[[#This Row],[Date Prevailing]],1)</f>
        <v>4</v>
      </c>
      <c r="G4971" s="165">
        <f>+COUNTIFS(ECR_Hours!$K$6:$K$7,ExportsELAP[[#This Row],[Date Prevailing]])</f>
        <v>0</v>
      </c>
      <c r="H4971" s="165">
        <f t="shared" si="311"/>
        <v>4</v>
      </c>
      <c r="I4971" s="166">
        <f>+Exports!G4974</f>
        <v>25.599499999999999</v>
      </c>
      <c r="J4971" s="166">
        <f>+'ELAP_IPCO-APND'!D4974</f>
        <v>83.956130000000002</v>
      </c>
      <c r="K4971" s="166">
        <f>+(ExportsELAP[[#This Row],[Exports kWh - MPT]]/1000)*ExportsELAP[[#This Row],[EIM Price]]</f>
        <v>2.1492349499350003</v>
      </c>
      <c r="L4971" s="167" t="str">
        <f>+INDEX(ECR_Hours!$I$12:$I$15,MATCH(ExportsELAP[[#This Row],[Date Prevailing]],ECR_Hours!$H$12:$H$15,1))</f>
        <v>S</v>
      </c>
      <c r="M4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2" spans="1:13" x14ac:dyDescent="0.25">
      <c r="A4972" s="164">
        <f>+Exports!A4975</f>
        <v>44769</v>
      </c>
      <c r="B4972" s="165">
        <f t="shared" si="308"/>
        <v>2022</v>
      </c>
      <c r="C4972" s="165">
        <f t="shared" si="309"/>
        <v>7</v>
      </c>
      <c r="D4972" s="165">
        <f t="shared" si="310"/>
        <v>27</v>
      </c>
      <c r="E4972" s="165">
        <f>+Exports!B4975</f>
        <v>3</v>
      </c>
      <c r="F4972" s="165">
        <f>+WEEKDAY(ExportsELAP[[#This Row],[Date Prevailing]],1)</f>
        <v>4</v>
      </c>
      <c r="G4972" s="165">
        <f>+COUNTIFS(ECR_Hours!$K$6:$K$7,ExportsELAP[[#This Row],[Date Prevailing]])</f>
        <v>0</v>
      </c>
      <c r="H4972" s="165">
        <f t="shared" si="311"/>
        <v>4</v>
      </c>
      <c r="I4972" s="166">
        <f>+Exports!G4975</f>
        <v>27.516999999999999</v>
      </c>
      <c r="J4972" s="166">
        <f>+'ELAP_IPCO-APND'!D4975</f>
        <v>70.582589999999996</v>
      </c>
      <c r="K4972" s="166">
        <f>+(ExportsELAP[[#This Row],[Exports kWh - MPT]]/1000)*ExportsELAP[[#This Row],[EIM Price]]</f>
        <v>1.9422211290299998</v>
      </c>
      <c r="L4972" s="167" t="str">
        <f>+INDEX(ECR_Hours!$I$12:$I$15,MATCH(ExportsELAP[[#This Row],[Date Prevailing]],ECR_Hours!$H$12:$H$15,1))</f>
        <v>S</v>
      </c>
      <c r="M4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3" spans="1:13" x14ac:dyDescent="0.25">
      <c r="A4973" s="164">
        <f>+Exports!A4976</f>
        <v>44769</v>
      </c>
      <c r="B4973" s="165">
        <f t="shared" si="308"/>
        <v>2022</v>
      </c>
      <c r="C4973" s="165">
        <f t="shared" si="309"/>
        <v>7</v>
      </c>
      <c r="D4973" s="165">
        <f t="shared" si="310"/>
        <v>27</v>
      </c>
      <c r="E4973" s="165">
        <f>+Exports!B4976</f>
        <v>4</v>
      </c>
      <c r="F4973" s="165">
        <f>+WEEKDAY(ExportsELAP[[#This Row],[Date Prevailing]],1)</f>
        <v>4</v>
      </c>
      <c r="G4973" s="165">
        <f>+COUNTIFS(ECR_Hours!$K$6:$K$7,ExportsELAP[[#This Row],[Date Prevailing]])</f>
        <v>0</v>
      </c>
      <c r="H4973" s="165">
        <f t="shared" si="311"/>
        <v>4</v>
      </c>
      <c r="I4973" s="166">
        <f>+Exports!G4976</f>
        <v>27.702400000000004</v>
      </c>
      <c r="J4973" s="166">
        <f>+'ELAP_IPCO-APND'!D4976</f>
        <v>70.231679999999997</v>
      </c>
      <c r="K4973" s="166">
        <f>+(ExportsELAP[[#This Row],[Exports kWh - MPT]]/1000)*ExportsELAP[[#This Row],[EIM Price]]</f>
        <v>1.9455860920320003</v>
      </c>
      <c r="L4973" s="167" t="str">
        <f>+INDEX(ECR_Hours!$I$12:$I$15,MATCH(ExportsELAP[[#This Row],[Date Prevailing]],ECR_Hours!$H$12:$H$15,1))</f>
        <v>S</v>
      </c>
      <c r="M4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4" spans="1:13" x14ac:dyDescent="0.25">
      <c r="A4974" s="164">
        <f>+Exports!A4977</f>
        <v>44769</v>
      </c>
      <c r="B4974" s="165">
        <f t="shared" si="308"/>
        <v>2022</v>
      </c>
      <c r="C4974" s="165">
        <f t="shared" si="309"/>
        <v>7</v>
      </c>
      <c r="D4974" s="165">
        <f t="shared" si="310"/>
        <v>27</v>
      </c>
      <c r="E4974" s="165">
        <f>+Exports!B4977</f>
        <v>5</v>
      </c>
      <c r="F4974" s="165">
        <f>+WEEKDAY(ExportsELAP[[#This Row],[Date Prevailing]],1)</f>
        <v>4</v>
      </c>
      <c r="G4974" s="165">
        <f>+COUNTIFS(ECR_Hours!$K$6:$K$7,ExportsELAP[[#This Row],[Date Prevailing]])</f>
        <v>0</v>
      </c>
      <c r="H4974" s="165">
        <f t="shared" si="311"/>
        <v>4</v>
      </c>
      <c r="I4974" s="166">
        <f>+Exports!G4977</f>
        <v>31.204500000000003</v>
      </c>
      <c r="J4974" s="166">
        <f>+'ELAP_IPCO-APND'!D4977</f>
        <v>70.054410000000004</v>
      </c>
      <c r="K4974" s="166">
        <f>+(ExportsELAP[[#This Row],[Exports kWh - MPT]]/1000)*ExportsELAP[[#This Row],[EIM Price]]</f>
        <v>2.1860128368450003</v>
      </c>
      <c r="L4974" s="167" t="str">
        <f>+INDEX(ECR_Hours!$I$12:$I$15,MATCH(ExportsELAP[[#This Row],[Date Prevailing]],ECR_Hours!$H$12:$H$15,1))</f>
        <v>S</v>
      </c>
      <c r="M4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5" spans="1:13" x14ac:dyDescent="0.25">
      <c r="A4975" s="164">
        <f>+Exports!A4978</f>
        <v>44769</v>
      </c>
      <c r="B4975" s="165">
        <f t="shared" si="308"/>
        <v>2022</v>
      </c>
      <c r="C4975" s="165">
        <f t="shared" si="309"/>
        <v>7</v>
      </c>
      <c r="D4975" s="165">
        <f t="shared" si="310"/>
        <v>27</v>
      </c>
      <c r="E4975" s="165">
        <f>+Exports!B4978</f>
        <v>6</v>
      </c>
      <c r="F4975" s="165">
        <f>+WEEKDAY(ExportsELAP[[#This Row],[Date Prevailing]],1)</f>
        <v>4</v>
      </c>
      <c r="G4975" s="165">
        <f>+COUNTIFS(ECR_Hours!$K$6:$K$7,ExportsELAP[[#This Row],[Date Prevailing]])</f>
        <v>0</v>
      </c>
      <c r="H4975" s="165">
        <f t="shared" si="311"/>
        <v>4</v>
      </c>
      <c r="I4975" s="166">
        <f>+Exports!G4978</f>
        <v>27.33979999999999</v>
      </c>
      <c r="J4975" s="166">
        <f>+'ELAP_IPCO-APND'!D4978</f>
        <v>70.631969999999995</v>
      </c>
      <c r="K4975" s="166">
        <f>+(ExportsELAP[[#This Row],[Exports kWh - MPT]]/1000)*ExportsELAP[[#This Row],[EIM Price]]</f>
        <v>1.9310639334059991</v>
      </c>
      <c r="L4975" s="167" t="str">
        <f>+INDEX(ECR_Hours!$I$12:$I$15,MATCH(ExportsELAP[[#This Row],[Date Prevailing]],ECR_Hours!$H$12:$H$15,1))</f>
        <v>S</v>
      </c>
      <c r="M4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6" spans="1:13" x14ac:dyDescent="0.25">
      <c r="A4976" s="164">
        <f>+Exports!A4979</f>
        <v>44769</v>
      </c>
      <c r="B4976" s="165">
        <f t="shared" si="308"/>
        <v>2022</v>
      </c>
      <c r="C4976" s="165">
        <f t="shared" si="309"/>
        <v>7</v>
      </c>
      <c r="D4976" s="165">
        <f t="shared" si="310"/>
        <v>27</v>
      </c>
      <c r="E4976" s="165">
        <f>+Exports!B4979</f>
        <v>7</v>
      </c>
      <c r="F4976" s="165">
        <f>+WEEKDAY(ExportsELAP[[#This Row],[Date Prevailing]],1)</f>
        <v>4</v>
      </c>
      <c r="G4976" s="165">
        <f>+COUNTIFS(ECR_Hours!$K$6:$K$7,ExportsELAP[[#This Row],[Date Prevailing]])</f>
        <v>0</v>
      </c>
      <c r="H4976" s="165">
        <f t="shared" si="311"/>
        <v>4</v>
      </c>
      <c r="I4976" s="166">
        <f>+Exports!G4979</f>
        <v>490.4196</v>
      </c>
      <c r="J4976" s="166">
        <f>+'ELAP_IPCO-APND'!D4979</f>
        <v>70.414379999999994</v>
      </c>
      <c r="K4976" s="166">
        <f>+(ExportsELAP[[#This Row],[Exports kWh - MPT]]/1000)*ExportsELAP[[#This Row],[EIM Price]]</f>
        <v>34.532592073848001</v>
      </c>
      <c r="L4976" s="167" t="str">
        <f>+INDEX(ECR_Hours!$I$12:$I$15,MATCH(ExportsELAP[[#This Row],[Date Prevailing]],ECR_Hours!$H$12:$H$15,1))</f>
        <v>S</v>
      </c>
      <c r="M4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7" spans="1:13" x14ac:dyDescent="0.25">
      <c r="A4977" s="164">
        <f>+Exports!A4980</f>
        <v>44769</v>
      </c>
      <c r="B4977" s="165">
        <f t="shared" si="308"/>
        <v>2022</v>
      </c>
      <c r="C4977" s="165">
        <f t="shared" si="309"/>
        <v>7</v>
      </c>
      <c r="D4977" s="165">
        <f t="shared" si="310"/>
        <v>27</v>
      </c>
      <c r="E4977" s="165">
        <f>+Exports!B4980</f>
        <v>8</v>
      </c>
      <c r="F4977" s="165">
        <f>+WEEKDAY(ExportsELAP[[#This Row],[Date Prevailing]],1)</f>
        <v>4</v>
      </c>
      <c r="G4977" s="165">
        <f>+COUNTIFS(ECR_Hours!$K$6:$K$7,ExportsELAP[[#This Row],[Date Prevailing]])</f>
        <v>0</v>
      </c>
      <c r="H4977" s="165">
        <f t="shared" si="311"/>
        <v>4</v>
      </c>
      <c r="I4977" s="166">
        <f>+Exports!G4980</f>
        <v>3953.7515000000003</v>
      </c>
      <c r="J4977" s="166">
        <f>+'ELAP_IPCO-APND'!D4980</f>
        <v>63.957050000000002</v>
      </c>
      <c r="K4977" s="166">
        <f>+(ExportsELAP[[#This Row],[Exports kWh - MPT]]/1000)*ExportsELAP[[#This Row],[EIM Price]]</f>
        <v>252.87028237307501</v>
      </c>
      <c r="L4977" s="167" t="str">
        <f>+INDEX(ECR_Hours!$I$12:$I$15,MATCH(ExportsELAP[[#This Row],[Date Prevailing]],ECR_Hours!$H$12:$H$15,1))</f>
        <v>S</v>
      </c>
      <c r="M4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8" spans="1:13" x14ac:dyDescent="0.25">
      <c r="A4978" s="164">
        <f>+Exports!A4981</f>
        <v>44769</v>
      </c>
      <c r="B4978" s="165">
        <f t="shared" si="308"/>
        <v>2022</v>
      </c>
      <c r="C4978" s="165">
        <f t="shared" si="309"/>
        <v>7</v>
      </c>
      <c r="D4978" s="165">
        <f t="shared" si="310"/>
        <v>27</v>
      </c>
      <c r="E4978" s="165">
        <f>+Exports!B4981</f>
        <v>9</v>
      </c>
      <c r="F4978" s="165">
        <f>+WEEKDAY(ExportsELAP[[#This Row],[Date Prevailing]],1)</f>
        <v>4</v>
      </c>
      <c r="G4978" s="165">
        <f>+COUNTIFS(ECR_Hours!$K$6:$K$7,ExportsELAP[[#This Row],[Date Prevailing]])</f>
        <v>0</v>
      </c>
      <c r="H4978" s="165">
        <f t="shared" si="311"/>
        <v>4</v>
      </c>
      <c r="I4978" s="166">
        <f>+Exports!G4981</f>
        <v>9946.7576999999983</v>
      </c>
      <c r="J4978" s="166">
        <f>+'ELAP_IPCO-APND'!D4981</f>
        <v>65.998869999999997</v>
      </c>
      <c r="K4978" s="166">
        <f>+(ExportsELAP[[#This Row],[Exports kWh - MPT]]/1000)*ExportsELAP[[#This Row],[EIM Price]]</f>
        <v>656.47476836379894</v>
      </c>
      <c r="L4978" s="167" t="str">
        <f>+INDEX(ECR_Hours!$I$12:$I$15,MATCH(ExportsELAP[[#This Row],[Date Prevailing]],ECR_Hours!$H$12:$H$15,1))</f>
        <v>S</v>
      </c>
      <c r="M4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79" spans="1:13" x14ac:dyDescent="0.25">
      <c r="A4979" s="164">
        <f>+Exports!A4982</f>
        <v>44769</v>
      </c>
      <c r="B4979" s="165">
        <f t="shared" si="308"/>
        <v>2022</v>
      </c>
      <c r="C4979" s="165">
        <f t="shared" si="309"/>
        <v>7</v>
      </c>
      <c r="D4979" s="165">
        <f t="shared" si="310"/>
        <v>27</v>
      </c>
      <c r="E4979" s="165">
        <f>+Exports!B4982</f>
        <v>10</v>
      </c>
      <c r="F4979" s="165">
        <f>+WEEKDAY(ExportsELAP[[#This Row],[Date Prevailing]],1)</f>
        <v>4</v>
      </c>
      <c r="G4979" s="165">
        <f>+COUNTIFS(ECR_Hours!$K$6:$K$7,ExportsELAP[[#This Row],[Date Prevailing]])</f>
        <v>0</v>
      </c>
      <c r="H4979" s="165">
        <f t="shared" si="311"/>
        <v>4</v>
      </c>
      <c r="I4979" s="166">
        <f>+Exports!G4982</f>
        <v>17885.637699999999</v>
      </c>
      <c r="J4979" s="166">
        <f>+'ELAP_IPCO-APND'!D4982</f>
        <v>72.729529999999997</v>
      </c>
      <c r="K4979" s="166">
        <f>+(ExportsELAP[[#This Row],[Exports kWh - MPT]]/1000)*ExportsELAP[[#This Row],[EIM Price]]</f>
        <v>1300.8140236712809</v>
      </c>
      <c r="L4979" s="167" t="str">
        <f>+INDEX(ECR_Hours!$I$12:$I$15,MATCH(ExportsELAP[[#This Row],[Date Prevailing]],ECR_Hours!$H$12:$H$15,1))</f>
        <v>S</v>
      </c>
      <c r="M4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0" spans="1:13" x14ac:dyDescent="0.25">
      <c r="A4980" s="164">
        <f>+Exports!A4983</f>
        <v>44769</v>
      </c>
      <c r="B4980" s="165">
        <f t="shared" si="308"/>
        <v>2022</v>
      </c>
      <c r="C4980" s="165">
        <f t="shared" si="309"/>
        <v>7</v>
      </c>
      <c r="D4980" s="165">
        <f t="shared" si="310"/>
        <v>27</v>
      </c>
      <c r="E4980" s="165">
        <f>+Exports!B4983</f>
        <v>11</v>
      </c>
      <c r="F4980" s="165">
        <f>+WEEKDAY(ExportsELAP[[#This Row],[Date Prevailing]],1)</f>
        <v>4</v>
      </c>
      <c r="G4980" s="165">
        <f>+COUNTIFS(ECR_Hours!$K$6:$K$7,ExportsELAP[[#This Row],[Date Prevailing]])</f>
        <v>0</v>
      </c>
      <c r="H4980" s="165">
        <f t="shared" si="311"/>
        <v>4</v>
      </c>
      <c r="I4980" s="166">
        <f>+Exports!G4983</f>
        <v>24180.656499999997</v>
      </c>
      <c r="J4980" s="166">
        <f>+'ELAP_IPCO-APND'!D4983</f>
        <v>74.984549999999999</v>
      </c>
      <c r="K4980" s="166">
        <f>+(ExportsELAP[[#This Row],[Exports kWh - MPT]]/1000)*ExportsELAP[[#This Row],[EIM Price]]</f>
        <v>1813.1756463570748</v>
      </c>
      <c r="L4980" s="167" t="str">
        <f>+INDEX(ECR_Hours!$I$12:$I$15,MATCH(ExportsELAP[[#This Row],[Date Prevailing]],ECR_Hours!$H$12:$H$15,1))</f>
        <v>S</v>
      </c>
      <c r="M4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1" spans="1:13" x14ac:dyDescent="0.25">
      <c r="A4981" s="164">
        <f>+Exports!A4984</f>
        <v>44769</v>
      </c>
      <c r="B4981" s="165">
        <f t="shared" si="308"/>
        <v>2022</v>
      </c>
      <c r="C4981" s="165">
        <f t="shared" si="309"/>
        <v>7</v>
      </c>
      <c r="D4981" s="165">
        <f t="shared" si="310"/>
        <v>27</v>
      </c>
      <c r="E4981" s="165">
        <f>+Exports!B4984</f>
        <v>12</v>
      </c>
      <c r="F4981" s="165">
        <f>+WEEKDAY(ExportsELAP[[#This Row],[Date Prevailing]],1)</f>
        <v>4</v>
      </c>
      <c r="G4981" s="165">
        <f>+COUNTIFS(ECR_Hours!$K$6:$K$7,ExportsELAP[[#This Row],[Date Prevailing]])</f>
        <v>0</v>
      </c>
      <c r="H4981" s="165">
        <f t="shared" si="311"/>
        <v>4</v>
      </c>
      <c r="I4981" s="166">
        <f>+Exports!G4984</f>
        <v>30286.898800000003</v>
      </c>
      <c r="J4981" s="166">
        <f>+'ELAP_IPCO-APND'!D4984</f>
        <v>73.004170000000002</v>
      </c>
      <c r="K4981" s="166">
        <f>+(ExportsELAP[[#This Row],[Exports kWh - MPT]]/1000)*ExportsELAP[[#This Row],[EIM Price]]</f>
        <v>2211.0699087679964</v>
      </c>
      <c r="L4981" s="167" t="str">
        <f>+INDEX(ECR_Hours!$I$12:$I$15,MATCH(ExportsELAP[[#This Row],[Date Prevailing]],ECR_Hours!$H$12:$H$15,1))</f>
        <v>S</v>
      </c>
      <c r="M4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2" spans="1:13" x14ac:dyDescent="0.25">
      <c r="A4982" s="164">
        <f>+Exports!A4985</f>
        <v>44769</v>
      </c>
      <c r="B4982" s="165">
        <f t="shared" si="308"/>
        <v>2022</v>
      </c>
      <c r="C4982" s="165">
        <f t="shared" si="309"/>
        <v>7</v>
      </c>
      <c r="D4982" s="165">
        <f t="shared" si="310"/>
        <v>27</v>
      </c>
      <c r="E4982" s="165">
        <f>+Exports!B4985</f>
        <v>13</v>
      </c>
      <c r="F4982" s="165">
        <f>+WEEKDAY(ExportsELAP[[#This Row],[Date Prevailing]],1)</f>
        <v>4</v>
      </c>
      <c r="G4982" s="165">
        <f>+COUNTIFS(ECR_Hours!$K$6:$K$7,ExportsELAP[[#This Row],[Date Prevailing]])</f>
        <v>0</v>
      </c>
      <c r="H4982" s="165">
        <f t="shared" si="311"/>
        <v>4</v>
      </c>
      <c r="I4982" s="166">
        <f>+Exports!G4985</f>
        <v>32068.660499999998</v>
      </c>
      <c r="J4982" s="166">
        <f>+'ELAP_IPCO-APND'!D4985</f>
        <v>77.080680000000001</v>
      </c>
      <c r="K4982" s="166">
        <f>+(ExportsELAP[[#This Row],[Exports kWh - MPT]]/1000)*ExportsELAP[[#This Row],[EIM Price]]</f>
        <v>2471.8741580291398</v>
      </c>
      <c r="L4982" s="167" t="str">
        <f>+INDEX(ECR_Hours!$I$12:$I$15,MATCH(ExportsELAP[[#This Row],[Date Prevailing]],ECR_Hours!$H$12:$H$15,1))</f>
        <v>S</v>
      </c>
      <c r="M4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3" spans="1:13" x14ac:dyDescent="0.25">
      <c r="A4983" s="164">
        <f>+Exports!A4986</f>
        <v>44769</v>
      </c>
      <c r="B4983" s="165">
        <f t="shared" si="308"/>
        <v>2022</v>
      </c>
      <c r="C4983" s="165">
        <f t="shared" si="309"/>
        <v>7</v>
      </c>
      <c r="D4983" s="165">
        <f t="shared" si="310"/>
        <v>27</v>
      </c>
      <c r="E4983" s="165">
        <f>+Exports!B4986</f>
        <v>14</v>
      </c>
      <c r="F4983" s="165">
        <f>+WEEKDAY(ExportsELAP[[#This Row],[Date Prevailing]],1)</f>
        <v>4</v>
      </c>
      <c r="G4983" s="165">
        <f>+COUNTIFS(ECR_Hours!$K$6:$K$7,ExportsELAP[[#This Row],[Date Prevailing]])</f>
        <v>0</v>
      </c>
      <c r="H4983" s="165">
        <f t="shared" si="311"/>
        <v>4</v>
      </c>
      <c r="I4983" s="166">
        <f>+Exports!G4986</f>
        <v>35319.058700000001</v>
      </c>
      <c r="J4983" s="166">
        <f>+'ELAP_IPCO-APND'!D4986</f>
        <v>78.495270000000005</v>
      </c>
      <c r="K4983" s="166">
        <f>+(ExportsELAP[[#This Row],[Exports kWh - MPT]]/1000)*ExportsELAP[[#This Row],[EIM Price]]</f>
        <v>2772.3790488023492</v>
      </c>
      <c r="L4983" s="167" t="str">
        <f>+INDEX(ECR_Hours!$I$12:$I$15,MATCH(ExportsELAP[[#This Row],[Date Prevailing]],ECR_Hours!$H$12:$H$15,1))</f>
        <v>S</v>
      </c>
      <c r="M4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4" spans="1:13" x14ac:dyDescent="0.25">
      <c r="A4984" s="164">
        <f>+Exports!A4987</f>
        <v>44769</v>
      </c>
      <c r="B4984" s="165">
        <f t="shared" si="308"/>
        <v>2022</v>
      </c>
      <c r="C4984" s="165">
        <f t="shared" si="309"/>
        <v>7</v>
      </c>
      <c r="D4984" s="165">
        <f t="shared" si="310"/>
        <v>27</v>
      </c>
      <c r="E4984" s="165">
        <f>+Exports!B4987</f>
        <v>15</v>
      </c>
      <c r="F4984" s="165">
        <f>+WEEKDAY(ExportsELAP[[#This Row],[Date Prevailing]],1)</f>
        <v>4</v>
      </c>
      <c r="G4984" s="165">
        <f>+COUNTIFS(ECR_Hours!$K$6:$K$7,ExportsELAP[[#This Row],[Date Prevailing]])</f>
        <v>0</v>
      </c>
      <c r="H4984" s="165">
        <f t="shared" si="311"/>
        <v>4</v>
      </c>
      <c r="I4984" s="166">
        <f>+Exports!G4987</f>
        <v>32306.006700000002</v>
      </c>
      <c r="J4984" s="166">
        <f>+'ELAP_IPCO-APND'!D4987</f>
        <v>76.767250000000004</v>
      </c>
      <c r="K4984" s="166">
        <f>+(ExportsELAP[[#This Row],[Exports kWh - MPT]]/1000)*ExportsELAP[[#This Row],[EIM Price]]</f>
        <v>2480.0432928405753</v>
      </c>
      <c r="L4984" s="167" t="str">
        <f>+INDEX(ECR_Hours!$I$12:$I$15,MATCH(ExportsELAP[[#This Row],[Date Prevailing]],ECR_Hours!$H$12:$H$15,1))</f>
        <v>S</v>
      </c>
      <c r="M4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85" spans="1:13" x14ac:dyDescent="0.25">
      <c r="A4985" s="164">
        <f>+Exports!A4988</f>
        <v>44769</v>
      </c>
      <c r="B4985" s="165">
        <f t="shared" si="308"/>
        <v>2022</v>
      </c>
      <c r="C4985" s="165">
        <f t="shared" si="309"/>
        <v>7</v>
      </c>
      <c r="D4985" s="165">
        <f t="shared" si="310"/>
        <v>27</v>
      </c>
      <c r="E4985" s="165">
        <f>+Exports!B4988</f>
        <v>16</v>
      </c>
      <c r="F4985" s="165">
        <f>+WEEKDAY(ExportsELAP[[#This Row],[Date Prevailing]],1)</f>
        <v>4</v>
      </c>
      <c r="G4985" s="165">
        <f>+COUNTIFS(ECR_Hours!$K$6:$K$7,ExportsELAP[[#This Row],[Date Prevailing]])</f>
        <v>0</v>
      </c>
      <c r="H4985" s="165">
        <f t="shared" si="311"/>
        <v>4</v>
      </c>
      <c r="I4985" s="166">
        <f>+Exports!G4988</f>
        <v>26856.005399999987</v>
      </c>
      <c r="J4985" s="166">
        <f>+'ELAP_IPCO-APND'!D4988</f>
        <v>83.276700000000005</v>
      </c>
      <c r="K4985" s="166">
        <f>+(ExportsELAP[[#This Row],[Exports kWh - MPT]]/1000)*ExportsELAP[[#This Row],[EIM Price]]</f>
        <v>2236.4795048941792</v>
      </c>
      <c r="L4985" s="167" t="str">
        <f>+INDEX(ECR_Hours!$I$12:$I$15,MATCH(ExportsELAP[[#This Row],[Date Prevailing]],ECR_Hours!$H$12:$H$15,1))</f>
        <v>S</v>
      </c>
      <c r="M4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6" spans="1:13" x14ac:dyDescent="0.25">
      <c r="A4986" s="164">
        <f>+Exports!A4989</f>
        <v>44769</v>
      </c>
      <c r="B4986" s="165">
        <f t="shared" si="308"/>
        <v>2022</v>
      </c>
      <c r="C4986" s="165">
        <f t="shared" si="309"/>
        <v>7</v>
      </c>
      <c r="D4986" s="165">
        <f t="shared" si="310"/>
        <v>27</v>
      </c>
      <c r="E4986" s="165">
        <f>+Exports!B4989</f>
        <v>17</v>
      </c>
      <c r="F4986" s="165">
        <f>+WEEKDAY(ExportsELAP[[#This Row],[Date Prevailing]],1)</f>
        <v>4</v>
      </c>
      <c r="G4986" s="165">
        <f>+COUNTIFS(ECR_Hours!$K$6:$K$7,ExportsELAP[[#This Row],[Date Prevailing]])</f>
        <v>0</v>
      </c>
      <c r="H4986" s="165">
        <f t="shared" si="311"/>
        <v>4</v>
      </c>
      <c r="I4986" s="166">
        <f>+Exports!G4989</f>
        <v>21365.017599999992</v>
      </c>
      <c r="J4986" s="166">
        <f>+'ELAP_IPCO-APND'!D4989</f>
        <v>80.36251</v>
      </c>
      <c r="K4986" s="166">
        <f>+(ExportsELAP[[#This Row],[Exports kWh - MPT]]/1000)*ExportsELAP[[#This Row],[EIM Price]]</f>
        <v>1716.9464405301753</v>
      </c>
      <c r="L4986" s="167" t="str">
        <f>+INDEX(ECR_Hours!$I$12:$I$15,MATCH(ExportsELAP[[#This Row],[Date Prevailing]],ECR_Hours!$H$12:$H$15,1))</f>
        <v>S</v>
      </c>
      <c r="M4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7" spans="1:13" x14ac:dyDescent="0.25">
      <c r="A4987" s="164">
        <f>+Exports!A4990</f>
        <v>44769</v>
      </c>
      <c r="B4987" s="165">
        <f t="shared" si="308"/>
        <v>2022</v>
      </c>
      <c r="C4987" s="165">
        <f t="shared" si="309"/>
        <v>7</v>
      </c>
      <c r="D4987" s="165">
        <f t="shared" si="310"/>
        <v>27</v>
      </c>
      <c r="E4987" s="165">
        <f>+Exports!B4990</f>
        <v>18</v>
      </c>
      <c r="F4987" s="165">
        <f>+WEEKDAY(ExportsELAP[[#This Row],[Date Prevailing]],1)</f>
        <v>4</v>
      </c>
      <c r="G4987" s="165">
        <f>+COUNTIFS(ECR_Hours!$K$6:$K$7,ExportsELAP[[#This Row],[Date Prevailing]])</f>
        <v>0</v>
      </c>
      <c r="H4987" s="165">
        <f t="shared" si="311"/>
        <v>4</v>
      </c>
      <c r="I4987" s="166">
        <f>+Exports!G4990</f>
        <v>16823.936600000001</v>
      </c>
      <c r="J4987" s="166">
        <f>+'ELAP_IPCO-APND'!D4990</f>
        <v>76.852519999999998</v>
      </c>
      <c r="K4987" s="166">
        <f>+(ExportsELAP[[#This Row],[Exports kWh - MPT]]/1000)*ExportsELAP[[#This Row],[EIM Price]]</f>
        <v>1292.961924030232</v>
      </c>
      <c r="L4987" s="167" t="str">
        <f>+INDEX(ECR_Hours!$I$12:$I$15,MATCH(ExportsELAP[[#This Row],[Date Prevailing]],ECR_Hours!$H$12:$H$15,1))</f>
        <v>S</v>
      </c>
      <c r="M4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8" spans="1:13" x14ac:dyDescent="0.25">
      <c r="A4988" s="164">
        <f>+Exports!A4991</f>
        <v>44769</v>
      </c>
      <c r="B4988" s="165">
        <f t="shared" si="308"/>
        <v>2022</v>
      </c>
      <c r="C4988" s="165">
        <f t="shared" si="309"/>
        <v>7</v>
      </c>
      <c r="D4988" s="165">
        <f t="shared" si="310"/>
        <v>27</v>
      </c>
      <c r="E4988" s="165">
        <f>+Exports!B4991</f>
        <v>19</v>
      </c>
      <c r="F4988" s="165">
        <f>+WEEKDAY(ExportsELAP[[#This Row],[Date Prevailing]],1)</f>
        <v>4</v>
      </c>
      <c r="G4988" s="165">
        <f>+COUNTIFS(ECR_Hours!$K$6:$K$7,ExportsELAP[[#This Row],[Date Prevailing]])</f>
        <v>0</v>
      </c>
      <c r="H4988" s="165">
        <f t="shared" si="311"/>
        <v>4</v>
      </c>
      <c r="I4988" s="166">
        <f>+Exports!G4991</f>
        <v>11775.458500000001</v>
      </c>
      <c r="J4988" s="166">
        <f>+'ELAP_IPCO-APND'!D4991</f>
        <v>71.466030000000003</v>
      </c>
      <c r="K4988" s="166">
        <f>+(ExportsELAP[[#This Row],[Exports kWh - MPT]]/1000)*ExportsELAP[[#This Row],[EIM Price]]</f>
        <v>841.54527042475513</v>
      </c>
      <c r="L4988" s="167" t="str">
        <f>+INDEX(ECR_Hours!$I$12:$I$15,MATCH(ExportsELAP[[#This Row],[Date Prevailing]],ECR_Hours!$H$12:$H$15,1))</f>
        <v>S</v>
      </c>
      <c r="M4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89" spans="1:13" x14ac:dyDescent="0.25">
      <c r="A4989" s="164">
        <f>+Exports!A4992</f>
        <v>44769</v>
      </c>
      <c r="B4989" s="165">
        <f t="shared" si="308"/>
        <v>2022</v>
      </c>
      <c r="C4989" s="165">
        <f t="shared" si="309"/>
        <v>7</v>
      </c>
      <c r="D4989" s="165">
        <f t="shared" si="310"/>
        <v>27</v>
      </c>
      <c r="E4989" s="165">
        <f>+Exports!B4992</f>
        <v>20</v>
      </c>
      <c r="F4989" s="165">
        <f>+WEEKDAY(ExportsELAP[[#This Row],[Date Prevailing]],1)</f>
        <v>4</v>
      </c>
      <c r="G4989" s="165">
        <f>+COUNTIFS(ECR_Hours!$K$6:$K$7,ExportsELAP[[#This Row],[Date Prevailing]])</f>
        <v>0</v>
      </c>
      <c r="H4989" s="165">
        <f t="shared" si="311"/>
        <v>4</v>
      </c>
      <c r="I4989" s="166">
        <f>+Exports!G4992</f>
        <v>6975.0945999999904</v>
      </c>
      <c r="J4989" s="166">
        <f>+'ELAP_IPCO-APND'!D4992</f>
        <v>97.772530000000003</v>
      </c>
      <c r="K4989" s="166">
        <f>+(ExportsELAP[[#This Row],[Exports kWh - MPT]]/1000)*ExportsELAP[[#This Row],[EIM Price]]</f>
        <v>681.97264603133715</v>
      </c>
      <c r="L4989" s="167" t="str">
        <f>+INDEX(ECR_Hours!$I$12:$I$15,MATCH(ExportsELAP[[#This Row],[Date Prevailing]],ECR_Hours!$H$12:$H$15,1))</f>
        <v>S</v>
      </c>
      <c r="M4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0" spans="1:13" x14ac:dyDescent="0.25">
      <c r="A4990" s="164">
        <f>+Exports!A4993</f>
        <v>44769</v>
      </c>
      <c r="B4990" s="165">
        <f t="shared" si="308"/>
        <v>2022</v>
      </c>
      <c r="C4990" s="165">
        <f t="shared" si="309"/>
        <v>7</v>
      </c>
      <c r="D4990" s="165">
        <f t="shared" si="310"/>
        <v>27</v>
      </c>
      <c r="E4990" s="165">
        <f>+Exports!B4993</f>
        <v>21</v>
      </c>
      <c r="F4990" s="165">
        <f>+WEEKDAY(ExportsELAP[[#This Row],[Date Prevailing]],1)</f>
        <v>4</v>
      </c>
      <c r="G4990" s="165">
        <f>+COUNTIFS(ECR_Hours!$K$6:$K$7,ExportsELAP[[#This Row],[Date Prevailing]])</f>
        <v>0</v>
      </c>
      <c r="H4990" s="165">
        <f t="shared" si="311"/>
        <v>4</v>
      </c>
      <c r="I4990" s="166">
        <f>+Exports!G4993</f>
        <v>2092.2523000000001</v>
      </c>
      <c r="J4990" s="166">
        <f>+'ELAP_IPCO-APND'!D4993</f>
        <v>112.87111</v>
      </c>
      <c r="K4990" s="166">
        <f>+(ExportsELAP[[#This Row],[Exports kWh - MPT]]/1000)*ExportsELAP[[#This Row],[EIM Price]]</f>
        <v>236.15483950105303</v>
      </c>
      <c r="L4990" s="167" t="str">
        <f>+INDEX(ECR_Hours!$I$12:$I$15,MATCH(ExportsELAP[[#This Row],[Date Prevailing]],ECR_Hours!$H$12:$H$15,1))</f>
        <v>S</v>
      </c>
      <c r="M4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1" spans="1:13" x14ac:dyDescent="0.25">
      <c r="A4991" s="164">
        <f>+Exports!A4994</f>
        <v>44769</v>
      </c>
      <c r="B4991" s="165">
        <f t="shared" si="308"/>
        <v>2022</v>
      </c>
      <c r="C4991" s="165">
        <f t="shared" si="309"/>
        <v>7</v>
      </c>
      <c r="D4991" s="165">
        <f t="shared" si="310"/>
        <v>27</v>
      </c>
      <c r="E4991" s="165">
        <f>+Exports!B4994</f>
        <v>22</v>
      </c>
      <c r="F4991" s="165">
        <f>+WEEKDAY(ExportsELAP[[#This Row],[Date Prevailing]],1)</f>
        <v>4</v>
      </c>
      <c r="G4991" s="165">
        <f>+COUNTIFS(ECR_Hours!$K$6:$K$7,ExportsELAP[[#This Row],[Date Prevailing]])</f>
        <v>0</v>
      </c>
      <c r="H4991" s="165">
        <f t="shared" si="311"/>
        <v>4</v>
      </c>
      <c r="I4991" s="166">
        <f>+Exports!G4994</f>
        <v>17.068000000000001</v>
      </c>
      <c r="J4991" s="166">
        <f>+'ELAP_IPCO-APND'!D4994</f>
        <v>96.571789999999993</v>
      </c>
      <c r="K4991" s="166">
        <f>+(ExportsELAP[[#This Row],[Exports kWh - MPT]]/1000)*ExportsELAP[[#This Row],[EIM Price]]</f>
        <v>1.6482873117199999</v>
      </c>
      <c r="L4991" s="167" t="str">
        <f>+INDEX(ECR_Hours!$I$12:$I$15,MATCH(ExportsELAP[[#This Row],[Date Prevailing]],ECR_Hours!$H$12:$H$15,1))</f>
        <v>S</v>
      </c>
      <c r="M4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2" spans="1:13" x14ac:dyDescent="0.25">
      <c r="A4992" s="164">
        <f>+Exports!A4995</f>
        <v>44769</v>
      </c>
      <c r="B4992" s="165">
        <f t="shared" si="308"/>
        <v>2022</v>
      </c>
      <c r="C4992" s="165">
        <f t="shared" si="309"/>
        <v>7</v>
      </c>
      <c r="D4992" s="165">
        <f t="shared" si="310"/>
        <v>27</v>
      </c>
      <c r="E4992" s="165">
        <f>+Exports!B4995</f>
        <v>23</v>
      </c>
      <c r="F4992" s="165">
        <f>+WEEKDAY(ExportsELAP[[#This Row],[Date Prevailing]],1)</f>
        <v>4</v>
      </c>
      <c r="G4992" s="165">
        <f>+COUNTIFS(ECR_Hours!$K$6:$K$7,ExportsELAP[[#This Row],[Date Prevailing]])</f>
        <v>0</v>
      </c>
      <c r="H4992" s="165">
        <f t="shared" si="311"/>
        <v>4</v>
      </c>
      <c r="I4992" s="166">
        <f>+Exports!G4995</f>
        <v>15.94939999999999</v>
      </c>
      <c r="J4992" s="166">
        <f>+'ELAP_IPCO-APND'!D4995</f>
        <v>84.783940000000001</v>
      </c>
      <c r="K4992" s="166">
        <f>+(ExportsELAP[[#This Row],[Exports kWh - MPT]]/1000)*ExportsELAP[[#This Row],[EIM Price]]</f>
        <v>1.3522529726359991</v>
      </c>
      <c r="L4992" s="167" t="str">
        <f>+INDEX(ECR_Hours!$I$12:$I$15,MATCH(ExportsELAP[[#This Row],[Date Prevailing]],ECR_Hours!$H$12:$H$15,1))</f>
        <v>S</v>
      </c>
      <c r="M4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4993" spans="1:13" x14ac:dyDescent="0.25">
      <c r="A4993" s="164">
        <f>+Exports!A4996</f>
        <v>44769</v>
      </c>
      <c r="B4993" s="165">
        <f t="shared" si="308"/>
        <v>2022</v>
      </c>
      <c r="C4993" s="165">
        <f t="shared" si="309"/>
        <v>7</v>
      </c>
      <c r="D4993" s="165">
        <f t="shared" si="310"/>
        <v>27</v>
      </c>
      <c r="E4993" s="165">
        <f>+Exports!B4996</f>
        <v>24</v>
      </c>
      <c r="F4993" s="165">
        <f>+WEEKDAY(ExportsELAP[[#This Row],[Date Prevailing]],1)</f>
        <v>4</v>
      </c>
      <c r="G4993" s="165">
        <f>+COUNTIFS(ECR_Hours!$K$6:$K$7,ExportsELAP[[#This Row],[Date Prevailing]])</f>
        <v>0</v>
      </c>
      <c r="H4993" s="165">
        <f t="shared" si="311"/>
        <v>4</v>
      </c>
      <c r="I4993" s="166">
        <f>+Exports!G4996</f>
        <v>17.841900000000003</v>
      </c>
      <c r="J4993" s="166">
        <f>+'ELAP_IPCO-APND'!D4996</f>
        <v>78.041520000000006</v>
      </c>
      <c r="K4993" s="166">
        <f>+(ExportsELAP[[#This Row],[Exports kWh - MPT]]/1000)*ExportsELAP[[#This Row],[EIM Price]]</f>
        <v>1.3924089956880001</v>
      </c>
      <c r="L4993" s="167" t="str">
        <f>+INDEX(ECR_Hours!$I$12:$I$15,MATCH(ExportsELAP[[#This Row],[Date Prevailing]],ECR_Hours!$H$12:$H$15,1))</f>
        <v>S</v>
      </c>
      <c r="M4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4" spans="1:13" x14ac:dyDescent="0.25">
      <c r="A4994" s="164">
        <f>+Exports!A4997</f>
        <v>44770</v>
      </c>
      <c r="B4994" s="165">
        <f t="shared" ref="B4994:B5057" si="312">+YEAR(A4994)</f>
        <v>2022</v>
      </c>
      <c r="C4994" s="165">
        <f t="shared" ref="C4994:C5057" si="313">+MONTH(A4994)</f>
        <v>7</v>
      </c>
      <c r="D4994" s="165">
        <f t="shared" ref="D4994:D5057" si="314">+DAY(A4994)</f>
        <v>28</v>
      </c>
      <c r="E4994" s="165">
        <f>+Exports!B4997</f>
        <v>1</v>
      </c>
      <c r="F4994" s="165">
        <f>+WEEKDAY(ExportsELAP[[#This Row],[Date Prevailing]],1)</f>
        <v>5</v>
      </c>
      <c r="G4994" s="165">
        <f>+COUNTIFS(ECR_Hours!$K$6:$K$7,ExportsELAP[[#This Row],[Date Prevailing]])</f>
        <v>0</v>
      </c>
      <c r="H4994" s="165">
        <f t="shared" ref="H4994:H5057" si="315">+IF(G4994=1,0,F4994)</f>
        <v>5</v>
      </c>
      <c r="I4994" s="166">
        <f>+Exports!G4997</f>
        <v>49.895000000000003</v>
      </c>
      <c r="J4994" s="166">
        <f>+'ELAP_IPCO-APND'!D4997</f>
        <v>70.484269999999995</v>
      </c>
      <c r="K4994" s="166">
        <f>+(ExportsELAP[[#This Row],[Exports kWh - MPT]]/1000)*ExportsELAP[[#This Row],[EIM Price]]</f>
        <v>3.51681265165</v>
      </c>
      <c r="L4994" s="167" t="str">
        <f>+INDEX(ECR_Hours!$I$12:$I$15,MATCH(ExportsELAP[[#This Row],[Date Prevailing]],ECR_Hours!$H$12:$H$15,1))</f>
        <v>S</v>
      </c>
      <c r="M4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5" spans="1:13" x14ac:dyDescent="0.25">
      <c r="A4995" s="164">
        <f>+Exports!A4998</f>
        <v>44770</v>
      </c>
      <c r="B4995" s="165">
        <f t="shared" si="312"/>
        <v>2022</v>
      </c>
      <c r="C4995" s="165">
        <f t="shared" si="313"/>
        <v>7</v>
      </c>
      <c r="D4995" s="165">
        <f t="shared" si="314"/>
        <v>28</v>
      </c>
      <c r="E4995" s="165">
        <f>+Exports!B4998</f>
        <v>2</v>
      </c>
      <c r="F4995" s="165">
        <f>+WEEKDAY(ExportsELAP[[#This Row],[Date Prevailing]],1)</f>
        <v>5</v>
      </c>
      <c r="G4995" s="165">
        <f>+COUNTIFS(ECR_Hours!$K$6:$K$7,ExportsELAP[[#This Row],[Date Prevailing]])</f>
        <v>0</v>
      </c>
      <c r="H4995" s="165">
        <f t="shared" si="315"/>
        <v>5</v>
      </c>
      <c r="I4995" s="166">
        <f>+Exports!G4998</f>
        <v>49.037799999999898</v>
      </c>
      <c r="J4995" s="166">
        <f>+'ELAP_IPCO-APND'!D4998</f>
        <v>75.822310000000002</v>
      </c>
      <c r="K4995" s="166">
        <f>+(ExportsELAP[[#This Row],[Exports kWh - MPT]]/1000)*ExportsELAP[[#This Row],[EIM Price]]</f>
        <v>3.7181592733179922</v>
      </c>
      <c r="L4995" s="167" t="str">
        <f>+INDEX(ECR_Hours!$I$12:$I$15,MATCH(ExportsELAP[[#This Row],[Date Prevailing]],ECR_Hours!$H$12:$H$15,1))</f>
        <v>S</v>
      </c>
      <c r="M4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6" spans="1:13" x14ac:dyDescent="0.25">
      <c r="A4996" s="164">
        <f>+Exports!A4999</f>
        <v>44770</v>
      </c>
      <c r="B4996" s="165">
        <f t="shared" si="312"/>
        <v>2022</v>
      </c>
      <c r="C4996" s="165">
        <f t="shared" si="313"/>
        <v>7</v>
      </c>
      <c r="D4996" s="165">
        <f t="shared" si="314"/>
        <v>28</v>
      </c>
      <c r="E4996" s="165">
        <f>+Exports!B4999</f>
        <v>3</v>
      </c>
      <c r="F4996" s="165">
        <f>+WEEKDAY(ExportsELAP[[#This Row],[Date Prevailing]],1)</f>
        <v>5</v>
      </c>
      <c r="G4996" s="165">
        <f>+COUNTIFS(ECR_Hours!$K$6:$K$7,ExportsELAP[[#This Row],[Date Prevailing]])</f>
        <v>0</v>
      </c>
      <c r="H4996" s="165">
        <f t="shared" si="315"/>
        <v>5</v>
      </c>
      <c r="I4996" s="166">
        <f>+Exports!G4999</f>
        <v>50.104399999999998</v>
      </c>
      <c r="J4996" s="166">
        <f>+'ELAP_IPCO-APND'!D4999</f>
        <v>71.017790000000005</v>
      </c>
      <c r="K4996" s="166">
        <f>+(ExportsELAP[[#This Row],[Exports kWh - MPT]]/1000)*ExportsELAP[[#This Row],[EIM Price]]</f>
        <v>3.5583037572760001</v>
      </c>
      <c r="L4996" s="167" t="str">
        <f>+INDEX(ECR_Hours!$I$12:$I$15,MATCH(ExportsELAP[[#This Row],[Date Prevailing]],ECR_Hours!$H$12:$H$15,1))</f>
        <v>S</v>
      </c>
      <c r="M4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7" spans="1:13" x14ac:dyDescent="0.25">
      <c r="A4997" s="164">
        <f>+Exports!A5000</f>
        <v>44770</v>
      </c>
      <c r="B4997" s="165">
        <f t="shared" si="312"/>
        <v>2022</v>
      </c>
      <c r="C4997" s="165">
        <f t="shared" si="313"/>
        <v>7</v>
      </c>
      <c r="D4997" s="165">
        <f t="shared" si="314"/>
        <v>28</v>
      </c>
      <c r="E4997" s="165">
        <f>+Exports!B5000</f>
        <v>4</v>
      </c>
      <c r="F4997" s="165">
        <f>+WEEKDAY(ExportsELAP[[#This Row],[Date Prevailing]],1)</f>
        <v>5</v>
      </c>
      <c r="G4997" s="165">
        <f>+COUNTIFS(ECR_Hours!$K$6:$K$7,ExportsELAP[[#This Row],[Date Prevailing]])</f>
        <v>0</v>
      </c>
      <c r="H4997" s="165">
        <f t="shared" si="315"/>
        <v>5</v>
      </c>
      <c r="I4997" s="166">
        <f>+Exports!G5000</f>
        <v>25.845600000000005</v>
      </c>
      <c r="J4997" s="166">
        <f>+'ELAP_IPCO-APND'!D5000</f>
        <v>76.342759999999998</v>
      </c>
      <c r="K4997" s="166">
        <f>+(ExportsELAP[[#This Row],[Exports kWh - MPT]]/1000)*ExportsELAP[[#This Row],[EIM Price]]</f>
        <v>1.9731244378560002</v>
      </c>
      <c r="L4997" s="167" t="str">
        <f>+INDEX(ECR_Hours!$I$12:$I$15,MATCH(ExportsELAP[[#This Row],[Date Prevailing]],ECR_Hours!$H$12:$H$15,1))</f>
        <v>S</v>
      </c>
      <c r="M4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8" spans="1:13" x14ac:dyDescent="0.25">
      <c r="A4998" s="164">
        <f>+Exports!A5001</f>
        <v>44770</v>
      </c>
      <c r="B4998" s="165">
        <f t="shared" si="312"/>
        <v>2022</v>
      </c>
      <c r="C4998" s="165">
        <f t="shared" si="313"/>
        <v>7</v>
      </c>
      <c r="D4998" s="165">
        <f t="shared" si="314"/>
        <v>28</v>
      </c>
      <c r="E4998" s="165">
        <f>+Exports!B5001</f>
        <v>5</v>
      </c>
      <c r="F4998" s="165">
        <f>+WEEKDAY(ExportsELAP[[#This Row],[Date Prevailing]],1)</f>
        <v>5</v>
      </c>
      <c r="G4998" s="165">
        <f>+COUNTIFS(ECR_Hours!$K$6:$K$7,ExportsELAP[[#This Row],[Date Prevailing]])</f>
        <v>0</v>
      </c>
      <c r="H4998" s="165">
        <f t="shared" si="315"/>
        <v>5</v>
      </c>
      <c r="I4998" s="166">
        <f>+Exports!G5001</f>
        <v>30.821200000000001</v>
      </c>
      <c r="J4998" s="166">
        <f>+'ELAP_IPCO-APND'!D5001</f>
        <v>64.148989999999998</v>
      </c>
      <c r="K4998" s="166">
        <f>+(ExportsELAP[[#This Row],[Exports kWh - MPT]]/1000)*ExportsELAP[[#This Row],[EIM Price]]</f>
        <v>1.9771488505879999</v>
      </c>
      <c r="L4998" s="167" t="str">
        <f>+INDEX(ECR_Hours!$I$12:$I$15,MATCH(ExportsELAP[[#This Row],[Date Prevailing]],ECR_Hours!$H$12:$H$15,1))</f>
        <v>S</v>
      </c>
      <c r="M4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4999" spans="1:13" x14ac:dyDescent="0.25">
      <c r="A4999" s="164">
        <f>+Exports!A5002</f>
        <v>44770</v>
      </c>
      <c r="B4999" s="165">
        <f t="shared" si="312"/>
        <v>2022</v>
      </c>
      <c r="C4999" s="165">
        <f t="shared" si="313"/>
        <v>7</v>
      </c>
      <c r="D4999" s="165">
        <f t="shared" si="314"/>
        <v>28</v>
      </c>
      <c r="E4999" s="165">
        <f>+Exports!B5002</f>
        <v>6</v>
      </c>
      <c r="F4999" s="165">
        <f>+WEEKDAY(ExportsELAP[[#This Row],[Date Prevailing]],1)</f>
        <v>5</v>
      </c>
      <c r="G4999" s="165">
        <f>+COUNTIFS(ECR_Hours!$K$6:$K$7,ExportsELAP[[#This Row],[Date Prevailing]])</f>
        <v>0</v>
      </c>
      <c r="H4999" s="165">
        <f t="shared" si="315"/>
        <v>5</v>
      </c>
      <c r="I4999" s="166">
        <f>+Exports!G5002</f>
        <v>27.342700000000001</v>
      </c>
      <c r="J4999" s="166">
        <f>+'ELAP_IPCO-APND'!D5002</f>
        <v>80.453950000000006</v>
      </c>
      <c r="K4999" s="166">
        <f>+(ExportsELAP[[#This Row],[Exports kWh - MPT]]/1000)*ExportsELAP[[#This Row],[EIM Price]]</f>
        <v>2.1998282186650004</v>
      </c>
      <c r="L4999" s="167" t="str">
        <f>+INDEX(ECR_Hours!$I$12:$I$15,MATCH(ExportsELAP[[#This Row],[Date Prevailing]],ECR_Hours!$H$12:$H$15,1))</f>
        <v>S</v>
      </c>
      <c r="M4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0" spans="1:13" x14ac:dyDescent="0.25">
      <c r="A5000" s="164">
        <f>+Exports!A5003</f>
        <v>44770</v>
      </c>
      <c r="B5000" s="165">
        <f t="shared" si="312"/>
        <v>2022</v>
      </c>
      <c r="C5000" s="165">
        <f t="shared" si="313"/>
        <v>7</v>
      </c>
      <c r="D5000" s="165">
        <f t="shared" si="314"/>
        <v>28</v>
      </c>
      <c r="E5000" s="165">
        <f>+Exports!B5003</f>
        <v>7</v>
      </c>
      <c r="F5000" s="165">
        <f>+WEEKDAY(ExportsELAP[[#This Row],[Date Prevailing]],1)</f>
        <v>5</v>
      </c>
      <c r="G5000" s="165">
        <f>+COUNTIFS(ECR_Hours!$K$6:$K$7,ExportsELAP[[#This Row],[Date Prevailing]])</f>
        <v>0</v>
      </c>
      <c r="H5000" s="165">
        <f t="shared" si="315"/>
        <v>5</v>
      </c>
      <c r="I5000" s="166">
        <f>+Exports!G5003</f>
        <v>384.387</v>
      </c>
      <c r="J5000" s="166">
        <f>+'ELAP_IPCO-APND'!D5003</f>
        <v>79.031059999999997</v>
      </c>
      <c r="K5000" s="166">
        <f>+(ExportsELAP[[#This Row],[Exports kWh - MPT]]/1000)*ExportsELAP[[#This Row],[EIM Price]]</f>
        <v>30.378512060219997</v>
      </c>
      <c r="L5000" s="167" t="str">
        <f>+INDEX(ECR_Hours!$I$12:$I$15,MATCH(ExportsELAP[[#This Row],[Date Prevailing]],ECR_Hours!$H$12:$H$15,1))</f>
        <v>S</v>
      </c>
      <c r="M5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1" spans="1:13" x14ac:dyDescent="0.25">
      <c r="A5001" s="164">
        <f>+Exports!A5004</f>
        <v>44770</v>
      </c>
      <c r="B5001" s="165">
        <f t="shared" si="312"/>
        <v>2022</v>
      </c>
      <c r="C5001" s="165">
        <f t="shared" si="313"/>
        <v>7</v>
      </c>
      <c r="D5001" s="165">
        <f t="shared" si="314"/>
        <v>28</v>
      </c>
      <c r="E5001" s="165">
        <f>+Exports!B5004</f>
        <v>8</v>
      </c>
      <c r="F5001" s="165">
        <f>+WEEKDAY(ExportsELAP[[#This Row],[Date Prevailing]],1)</f>
        <v>5</v>
      </c>
      <c r="G5001" s="165">
        <f>+COUNTIFS(ECR_Hours!$K$6:$K$7,ExportsELAP[[#This Row],[Date Prevailing]])</f>
        <v>0</v>
      </c>
      <c r="H5001" s="165">
        <f t="shared" si="315"/>
        <v>5</v>
      </c>
      <c r="I5001" s="166">
        <f>+Exports!G5004</f>
        <v>3701.9476999999997</v>
      </c>
      <c r="J5001" s="166">
        <f>+'ELAP_IPCO-APND'!D5004</f>
        <v>64.866969999999995</v>
      </c>
      <c r="K5001" s="166">
        <f>+(ExportsELAP[[#This Row],[Exports kWh - MPT]]/1000)*ExportsELAP[[#This Row],[EIM Price]]</f>
        <v>240.13413039746897</v>
      </c>
      <c r="L5001" s="167" t="str">
        <f>+INDEX(ECR_Hours!$I$12:$I$15,MATCH(ExportsELAP[[#This Row],[Date Prevailing]],ECR_Hours!$H$12:$H$15,1))</f>
        <v>S</v>
      </c>
      <c r="M5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2" spans="1:13" x14ac:dyDescent="0.25">
      <c r="A5002" s="164">
        <f>+Exports!A5005</f>
        <v>44770</v>
      </c>
      <c r="B5002" s="165">
        <f t="shared" si="312"/>
        <v>2022</v>
      </c>
      <c r="C5002" s="165">
        <f t="shared" si="313"/>
        <v>7</v>
      </c>
      <c r="D5002" s="165">
        <f t="shared" si="314"/>
        <v>28</v>
      </c>
      <c r="E5002" s="165">
        <f>+Exports!B5005</f>
        <v>9</v>
      </c>
      <c r="F5002" s="165">
        <f>+WEEKDAY(ExportsELAP[[#This Row],[Date Prevailing]],1)</f>
        <v>5</v>
      </c>
      <c r="G5002" s="165">
        <f>+COUNTIFS(ECR_Hours!$K$6:$K$7,ExportsELAP[[#This Row],[Date Prevailing]])</f>
        <v>0</v>
      </c>
      <c r="H5002" s="165">
        <f t="shared" si="315"/>
        <v>5</v>
      </c>
      <c r="I5002" s="166">
        <f>+Exports!G5005</f>
        <v>9422.5132000000012</v>
      </c>
      <c r="J5002" s="166">
        <f>+'ELAP_IPCO-APND'!D5005</f>
        <v>69.221720000000005</v>
      </c>
      <c r="K5002" s="166">
        <f>+(ExportsELAP[[#This Row],[Exports kWh - MPT]]/1000)*ExportsELAP[[#This Row],[EIM Price]]</f>
        <v>652.24257042670411</v>
      </c>
      <c r="L5002" s="167" t="str">
        <f>+INDEX(ECR_Hours!$I$12:$I$15,MATCH(ExportsELAP[[#This Row],[Date Prevailing]],ECR_Hours!$H$12:$H$15,1))</f>
        <v>S</v>
      </c>
      <c r="M5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3" spans="1:13" x14ac:dyDescent="0.25">
      <c r="A5003" s="164">
        <f>+Exports!A5006</f>
        <v>44770</v>
      </c>
      <c r="B5003" s="165">
        <f t="shared" si="312"/>
        <v>2022</v>
      </c>
      <c r="C5003" s="165">
        <f t="shared" si="313"/>
        <v>7</v>
      </c>
      <c r="D5003" s="165">
        <f t="shared" si="314"/>
        <v>28</v>
      </c>
      <c r="E5003" s="165">
        <f>+Exports!B5006</f>
        <v>10</v>
      </c>
      <c r="F5003" s="165">
        <f>+WEEKDAY(ExportsELAP[[#This Row],[Date Prevailing]],1)</f>
        <v>5</v>
      </c>
      <c r="G5003" s="165">
        <f>+COUNTIFS(ECR_Hours!$K$6:$K$7,ExportsELAP[[#This Row],[Date Prevailing]])</f>
        <v>0</v>
      </c>
      <c r="H5003" s="165">
        <f t="shared" si="315"/>
        <v>5</v>
      </c>
      <c r="I5003" s="166">
        <f>+Exports!G5006</f>
        <v>17538.351600000002</v>
      </c>
      <c r="J5003" s="166">
        <f>+'ELAP_IPCO-APND'!D5006</f>
        <v>65.775080000000003</v>
      </c>
      <c r="K5003" s="166">
        <f>+(ExportsELAP[[#This Row],[Exports kWh - MPT]]/1000)*ExportsELAP[[#This Row],[EIM Price]]</f>
        <v>1153.5864795581281</v>
      </c>
      <c r="L5003" s="167" t="str">
        <f>+INDEX(ECR_Hours!$I$12:$I$15,MATCH(ExportsELAP[[#This Row],[Date Prevailing]],ECR_Hours!$H$12:$H$15,1))</f>
        <v>S</v>
      </c>
      <c r="M5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4" spans="1:13" x14ac:dyDescent="0.25">
      <c r="A5004" s="164">
        <f>+Exports!A5007</f>
        <v>44770</v>
      </c>
      <c r="B5004" s="165">
        <f t="shared" si="312"/>
        <v>2022</v>
      </c>
      <c r="C5004" s="165">
        <f t="shared" si="313"/>
        <v>7</v>
      </c>
      <c r="D5004" s="165">
        <f t="shared" si="314"/>
        <v>28</v>
      </c>
      <c r="E5004" s="165">
        <f>+Exports!B5007</f>
        <v>11</v>
      </c>
      <c r="F5004" s="165">
        <f>+WEEKDAY(ExportsELAP[[#This Row],[Date Prevailing]],1)</f>
        <v>5</v>
      </c>
      <c r="G5004" s="165">
        <f>+COUNTIFS(ECR_Hours!$K$6:$K$7,ExportsELAP[[#This Row],[Date Prevailing]])</f>
        <v>0</v>
      </c>
      <c r="H5004" s="165">
        <f t="shared" si="315"/>
        <v>5</v>
      </c>
      <c r="I5004" s="166">
        <f>+Exports!G5007</f>
        <v>25151.407299999999</v>
      </c>
      <c r="J5004" s="166">
        <f>+'ELAP_IPCO-APND'!D5007</f>
        <v>71.328699999999998</v>
      </c>
      <c r="K5004" s="166">
        <f>+(ExportsELAP[[#This Row],[Exports kWh - MPT]]/1000)*ExportsELAP[[#This Row],[EIM Price]]</f>
        <v>1794.01718587951</v>
      </c>
      <c r="L5004" s="167" t="str">
        <f>+INDEX(ECR_Hours!$I$12:$I$15,MATCH(ExportsELAP[[#This Row],[Date Prevailing]],ECR_Hours!$H$12:$H$15,1))</f>
        <v>S</v>
      </c>
      <c r="M5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5" spans="1:13" x14ac:dyDescent="0.25">
      <c r="A5005" s="164">
        <f>+Exports!A5008</f>
        <v>44770</v>
      </c>
      <c r="B5005" s="165">
        <f t="shared" si="312"/>
        <v>2022</v>
      </c>
      <c r="C5005" s="165">
        <f t="shared" si="313"/>
        <v>7</v>
      </c>
      <c r="D5005" s="165">
        <f t="shared" si="314"/>
        <v>28</v>
      </c>
      <c r="E5005" s="165">
        <f>+Exports!B5008</f>
        <v>12</v>
      </c>
      <c r="F5005" s="165">
        <f>+WEEKDAY(ExportsELAP[[#This Row],[Date Prevailing]],1)</f>
        <v>5</v>
      </c>
      <c r="G5005" s="165">
        <f>+COUNTIFS(ECR_Hours!$K$6:$K$7,ExportsELAP[[#This Row],[Date Prevailing]])</f>
        <v>0</v>
      </c>
      <c r="H5005" s="165">
        <f t="shared" si="315"/>
        <v>5</v>
      </c>
      <c r="I5005" s="166">
        <f>+Exports!G5008</f>
        <v>30178.361400000002</v>
      </c>
      <c r="J5005" s="166">
        <f>+'ELAP_IPCO-APND'!D5008</f>
        <v>73.932370000000006</v>
      </c>
      <c r="K5005" s="166">
        <f>+(ExportsELAP[[#This Row],[Exports kWh - MPT]]/1000)*ExportsELAP[[#This Row],[EIM Price]]</f>
        <v>2231.1577810185181</v>
      </c>
      <c r="L5005" s="167" t="str">
        <f>+INDEX(ECR_Hours!$I$12:$I$15,MATCH(ExportsELAP[[#This Row],[Date Prevailing]],ECR_Hours!$H$12:$H$15,1))</f>
        <v>S</v>
      </c>
      <c r="M5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6" spans="1:13" x14ac:dyDescent="0.25">
      <c r="A5006" s="164">
        <f>+Exports!A5009</f>
        <v>44770</v>
      </c>
      <c r="B5006" s="165">
        <f t="shared" si="312"/>
        <v>2022</v>
      </c>
      <c r="C5006" s="165">
        <f t="shared" si="313"/>
        <v>7</v>
      </c>
      <c r="D5006" s="165">
        <f t="shared" si="314"/>
        <v>28</v>
      </c>
      <c r="E5006" s="165">
        <f>+Exports!B5009</f>
        <v>13</v>
      </c>
      <c r="F5006" s="165">
        <f>+WEEKDAY(ExportsELAP[[#This Row],[Date Prevailing]],1)</f>
        <v>5</v>
      </c>
      <c r="G5006" s="165">
        <f>+COUNTIFS(ECR_Hours!$K$6:$K$7,ExportsELAP[[#This Row],[Date Prevailing]])</f>
        <v>0</v>
      </c>
      <c r="H5006" s="165">
        <f t="shared" si="315"/>
        <v>5</v>
      </c>
      <c r="I5006" s="166">
        <f>+Exports!G5009</f>
        <v>32461.657500000001</v>
      </c>
      <c r="J5006" s="166">
        <f>+'ELAP_IPCO-APND'!D5009</f>
        <v>88.100229999999996</v>
      </c>
      <c r="K5006" s="166">
        <f>+(ExportsELAP[[#This Row],[Exports kWh - MPT]]/1000)*ExportsELAP[[#This Row],[EIM Price]]</f>
        <v>2859.8794919312249</v>
      </c>
      <c r="L5006" s="167" t="str">
        <f>+INDEX(ECR_Hours!$I$12:$I$15,MATCH(ExportsELAP[[#This Row],[Date Prevailing]],ECR_Hours!$H$12:$H$15,1))</f>
        <v>S</v>
      </c>
      <c r="M5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7" spans="1:13" x14ac:dyDescent="0.25">
      <c r="A5007" s="164">
        <f>+Exports!A5010</f>
        <v>44770</v>
      </c>
      <c r="B5007" s="165">
        <f t="shared" si="312"/>
        <v>2022</v>
      </c>
      <c r="C5007" s="165">
        <f t="shared" si="313"/>
        <v>7</v>
      </c>
      <c r="D5007" s="165">
        <f t="shared" si="314"/>
        <v>28</v>
      </c>
      <c r="E5007" s="165">
        <f>+Exports!B5010</f>
        <v>14</v>
      </c>
      <c r="F5007" s="165">
        <f>+WEEKDAY(ExportsELAP[[#This Row],[Date Prevailing]],1)</f>
        <v>5</v>
      </c>
      <c r="G5007" s="165">
        <f>+COUNTIFS(ECR_Hours!$K$6:$K$7,ExportsELAP[[#This Row],[Date Prevailing]])</f>
        <v>0</v>
      </c>
      <c r="H5007" s="165">
        <f t="shared" si="315"/>
        <v>5</v>
      </c>
      <c r="I5007" s="166">
        <f>+Exports!G5010</f>
        <v>32342.593700000001</v>
      </c>
      <c r="J5007" s="166">
        <f>+'ELAP_IPCO-APND'!D5010</f>
        <v>83.806010000000001</v>
      </c>
      <c r="K5007" s="166">
        <f>+(ExportsELAP[[#This Row],[Exports kWh - MPT]]/1000)*ExportsELAP[[#This Row],[EIM Price]]</f>
        <v>2710.5037310481371</v>
      </c>
      <c r="L5007" s="167" t="str">
        <f>+INDEX(ECR_Hours!$I$12:$I$15,MATCH(ExportsELAP[[#This Row],[Date Prevailing]],ECR_Hours!$H$12:$H$15,1))</f>
        <v>S</v>
      </c>
      <c r="M5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8" spans="1:13" x14ac:dyDescent="0.25">
      <c r="A5008" s="164">
        <f>+Exports!A5011</f>
        <v>44770</v>
      </c>
      <c r="B5008" s="165">
        <f t="shared" si="312"/>
        <v>2022</v>
      </c>
      <c r="C5008" s="165">
        <f t="shared" si="313"/>
        <v>7</v>
      </c>
      <c r="D5008" s="165">
        <f t="shared" si="314"/>
        <v>28</v>
      </c>
      <c r="E5008" s="165">
        <f>+Exports!B5011</f>
        <v>15</v>
      </c>
      <c r="F5008" s="165">
        <f>+WEEKDAY(ExportsELAP[[#This Row],[Date Prevailing]],1)</f>
        <v>5</v>
      </c>
      <c r="G5008" s="165">
        <f>+COUNTIFS(ECR_Hours!$K$6:$K$7,ExportsELAP[[#This Row],[Date Prevailing]])</f>
        <v>0</v>
      </c>
      <c r="H5008" s="165">
        <f t="shared" si="315"/>
        <v>5</v>
      </c>
      <c r="I5008" s="166">
        <f>+Exports!G5011</f>
        <v>29310.902000000002</v>
      </c>
      <c r="J5008" s="166">
        <f>+'ELAP_IPCO-APND'!D5011</f>
        <v>81.921760000000006</v>
      </c>
      <c r="K5008" s="166">
        <f>+(ExportsELAP[[#This Row],[Exports kWh - MPT]]/1000)*ExportsELAP[[#This Row],[EIM Price]]</f>
        <v>2401.2006790275204</v>
      </c>
      <c r="L5008" s="167" t="str">
        <f>+INDEX(ECR_Hours!$I$12:$I$15,MATCH(ExportsELAP[[#This Row],[Date Prevailing]],ECR_Hours!$H$12:$H$15,1))</f>
        <v>S</v>
      </c>
      <c r="M5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09" spans="1:13" x14ac:dyDescent="0.25">
      <c r="A5009" s="164">
        <f>+Exports!A5012</f>
        <v>44770</v>
      </c>
      <c r="B5009" s="165">
        <f t="shared" si="312"/>
        <v>2022</v>
      </c>
      <c r="C5009" s="165">
        <f t="shared" si="313"/>
        <v>7</v>
      </c>
      <c r="D5009" s="165">
        <f t="shared" si="314"/>
        <v>28</v>
      </c>
      <c r="E5009" s="165">
        <f>+Exports!B5012</f>
        <v>16</v>
      </c>
      <c r="F5009" s="165">
        <f>+WEEKDAY(ExportsELAP[[#This Row],[Date Prevailing]],1)</f>
        <v>5</v>
      </c>
      <c r="G5009" s="165">
        <f>+COUNTIFS(ECR_Hours!$K$6:$K$7,ExportsELAP[[#This Row],[Date Prevailing]])</f>
        <v>0</v>
      </c>
      <c r="H5009" s="165">
        <f t="shared" si="315"/>
        <v>5</v>
      </c>
      <c r="I5009" s="166">
        <f>+Exports!G5012</f>
        <v>24029.5157</v>
      </c>
      <c r="J5009" s="166">
        <f>+'ELAP_IPCO-APND'!D5012</f>
        <v>85.524090000000001</v>
      </c>
      <c r="K5009" s="166">
        <f>+(ExportsELAP[[#This Row],[Exports kWh - MPT]]/1000)*ExportsELAP[[#This Row],[EIM Price]]</f>
        <v>2055.102463383213</v>
      </c>
      <c r="L5009" s="167" t="str">
        <f>+INDEX(ECR_Hours!$I$12:$I$15,MATCH(ExportsELAP[[#This Row],[Date Prevailing]],ECR_Hours!$H$12:$H$15,1))</f>
        <v>S</v>
      </c>
      <c r="M5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0" spans="1:13" x14ac:dyDescent="0.25">
      <c r="A5010" s="164">
        <f>+Exports!A5013</f>
        <v>44770</v>
      </c>
      <c r="B5010" s="165">
        <f t="shared" si="312"/>
        <v>2022</v>
      </c>
      <c r="C5010" s="165">
        <f t="shared" si="313"/>
        <v>7</v>
      </c>
      <c r="D5010" s="165">
        <f t="shared" si="314"/>
        <v>28</v>
      </c>
      <c r="E5010" s="165">
        <f>+Exports!B5013</f>
        <v>17</v>
      </c>
      <c r="F5010" s="165">
        <f>+WEEKDAY(ExportsELAP[[#This Row],[Date Prevailing]],1)</f>
        <v>5</v>
      </c>
      <c r="G5010" s="165">
        <f>+COUNTIFS(ECR_Hours!$K$6:$K$7,ExportsELAP[[#This Row],[Date Prevailing]])</f>
        <v>0</v>
      </c>
      <c r="H5010" s="165">
        <f t="shared" si="315"/>
        <v>5</v>
      </c>
      <c r="I5010" s="166">
        <f>+Exports!G5013</f>
        <v>17951.614600000001</v>
      </c>
      <c r="J5010" s="166">
        <f>+'ELAP_IPCO-APND'!D5013</f>
        <v>109.57737</v>
      </c>
      <c r="K5010" s="166">
        <f>+(ExportsELAP[[#This Row],[Exports kWh - MPT]]/1000)*ExportsELAP[[#This Row],[EIM Price]]</f>
        <v>1967.090715121602</v>
      </c>
      <c r="L5010" s="167" t="str">
        <f>+INDEX(ECR_Hours!$I$12:$I$15,MATCH(ExportsELAP[[#This Row],[Date Prevailing]],ECR_Hours!$H$12:$H$15,1))</f>
        <v>S</v>
      </c>
      <c r="M5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1" spans="1:13" x14ac:dyDescent="0.25">
      <c r="A5011" s="164">
        <f>+Exports!A5014</f>
        <v>44770</v>
      </c>
      <c r="B5011" s="165">
        <f t="shared" si="312"/>
        <v>2022</v>
      </c>
      <c r="C5011" s="165">
        <f t="shared" si="313"/>
        <v>7</v>
      </c>
      <c r="D5011" s="165">
        <f t="shared" si="314"/>
        <v>28</v>
      </c>
      <c r="E5011" s="165">
        <f>+Exports!B5014</f>
        <v>18</v>
      </c>
      <c r="F5011" s="165">
        <f>+WEEKDAY(ExportsELAP[[#This Row],[Date Prevailing]],1)</f>
        <v>5</v>
      </c>
      <c r="G5011" s="165">
        <f>+COUNTIFS(ECR_Hours!$K$6:$K$7,ExportsELAP[[#This Row],[Date Prevailing]])</f>
        <v>0</v>
      </c>
      <c r="H5011" s="165">
        <f t="shared" si="315"/>
        <v>5</v>
      </c>
      <c r="I5011" s="166">
        <f>+Exports!G5014</f>
        <v>11562.0015</v>
      </c>
      <c r="J5011" s="166">
        <f>+'ELAP_IPCO-APND'!D5014</f>
        <v>94.615480000000005</v>
      </c>
      <c r="K5011" s="166">
        <f>+(ExportsELAP[[#This Row],[Exports kWh - MPT]]/1000)*ExportsELAP[[#This Row],[EIM Price]]</f>
        <v>1093.9443216832201</v>
      </c>
      <c r="L5011" s="167" t="str">
        <f>+INDEX(ECR_Hours!$I$12:$I$15,MATCH(ExportsELAP[[#This Row],[Date Prevailing]],ECR_Hours!$H$12:$H$15,1))</f>
        <v>S</v>
      </c>
      <c r="M5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2" spans="1:13" x14ac:dyDescent="0.25">
      <c r="A5012" s="164">
        <f>+Exports!A5015</f>
        <v>44770</v>
      </c>
      <c r="B5012" s="165">
        <f t="shared" si="312"/>
        <v>2022</v>
      </c>
      <c r="C5012" s="165">
        <f t="shared" si="313"/>
        <v>7</v>
      </c>
      <c r="D5012" s="165">
        <f t="shared" si="314"/>
        <v>28</v>
      </c>
      <c r="E5012" s="165">
        <f>+Exports!B5015</f>
        <v>19</v>
      </c>
      <c r="F5012" s="165">
        <f>+WEEKDAY(ExportsELAP[[#This Row],[Date Prevailing]],1)</f>
        <v>5</v>
      </c>
      <c r="G5012" s="165">
        <f>+COUNTIFS(ECR_Hours!$K$6:$K$7,ExportsELAP[[#This Row],[Date Prevailing]])</f>
        <v>0</v>
      </c>
      <c r="H5012" s="165">
        <f t="shared" si="315"/>
        <v>5</v>
      </c>
      <c r="I5012" s="166">
        <f>+Exports!G5015</f>
        <v>5815.1381999999994</v>
      </c>
      <c r="J5012" s="166">
        <f>+'ELAP_IPCO-APND'!D5015</f>
        <v>106.40364</v>
      </c>
      <c r="K5012" s="166">
        <f>+(ExportsELAP[[#This Row],[Exports kWh - MPT]]/1000)*ExportsELAP[[#This Row],[EIM Price]]</f>
        <v>618.751871583048</v>
      </c>
      <c r="L5012" s="167" t="str">
        <f>+INDEX(ECR_Hours!$I$12:$I$15,MATCH(ExportsELAP[[#This Row],[Date Prevailing]],ECR_Hours!$H$12:$H$15,1))</f>
        <v>S</v>
      </c>
      <c r="M5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3" spans="1:13" x14ac:dyDescent="0.25">
      <c r="A5013" s="164">
        <f>+Exports!A5016</f>
        <v>44770</v>
      </c>
      <c r="B5013" s="165">
        <f t="shared" si="312"/>
        <v>2022</v>
      </c>
      <c r="C5013" s="165">
        <f t="shared" si="313"/>
        <v>7</v>
      </c>
      <c r="D5013" s="165">
        <f t="shared" si="314"/>
        <v>28</v>
      </c>
      <c r="E5013" s="165">
        <f>+Exports!B5016</f>
        <v>20</v>
      </c>
      <c r="F5013" s="165">
        <f>+WEEKDAY(ExportsELAP[[#This Row],[Date Prevailing]],1)</f>
        <v>5</v>
      </c>
      <c r="G5013" s="165">
        <f>+COUNTIFS(ECR_Hours!$K$6:$K$7,ExportsELAP[[#This Row],[Date Prevailing]])</f>
        <v>0</v>
      </c>
      <c r="H5013" s="165">
        <f t="shared" si="315"/>
        <v>5</v>
      </c>
      <c r="I5013" s="166">
        <f>+Exports!G5016</f>
        <v>2081.1558999999988</v>
      </c>
      <c r="J5013" s="166">
        <f>+'ELAP_IPCO-APND'!D5016</f>
        <v>109.04541999999999</v>
      </c>
      <c r="K5013" s="166">
        <f>+(ExportsELAP[[#This Row],[Exports kWh - MPT]]/1000)*ExportsELAP[[#This Row],[EIM Price]]</f>
        <v>226.94051920097786</v>
      </c>
      <c r="L5013" s="167" t="str">
        <f>+INDEX(ECR_Hours!$I$12:$I$15,MATCH(ExportsELAP[[#This Row],[Date Prevailing]],ECR_Hours!$H$12:$H$15,1))</f>
        <v>S</v>
      </c>
      <c r="M5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4" spans="1:13" x14ac:dyDescent="0.25">
      <c r="A5014" s="164">
        <f>+Exports!A5017</f>
        <v>44770</v>
      </c>
      <c r="B5014" s="165">
        <f t="shared" si="312"/>
        <v>2022</v>
      </c>
      <c r="C5014" s="165">
        <f t="shared" si="313"/>
        <v>7</v>
      </c>
      <c r="D5014" s="165">
        <f t="shared" si="314"/>
        <v>28</v>
      </c>
      <c r="E5014" s="165">
        <f>+Exports!B5017</f>
        <v>21</v>
      </c>
      <c r="F5014" s="165">
        <f>+WEEKDAY(ExportsELAP[[#This Row],[Date Prevailing]],1)</f>
        <v>5</v>
      </c>
      <c r="G5014" s="165">
        <f>+COUNTIFS(ECR_Hours!$K$6:$K$7,ExportsELAP[[#This Row],[Date Prevailing]])</f>
        <v>0</v>
      </c>
      <c r="H5014" s="165">
        <f t="shared" si="315"/>
        <v>5</v>
      </c>
      <c r="I5014" s="166">
        <f>+Exports!G5017</f>
        <v>279.97929999999991</v>
      </c>
      <c r="J5014" s="166">
        <f>+'ELAP_IPCO-APND'!D5017</f>
        <v>116.62621</v>
      </c>
      <c r="K5014" s="166">
        <f>+(ExportsELAP[[#This Row],[Exports kWh - MPT]]/1000)*ExportsELAP[[#This Row],[EIM Price]]</f>
        <v>32.65292463745299</v>
      </c>
      <c r="L5014" s="167" t="str">
        <f>+INDEX(ECR_Hours!$I$12:$I$15,MATCH(ExportsELAP[[#This Row],[Date Prevailing]],ECR_Hours!$H$12:$H$15,1))</f>
        <v>S</v>
      </c>
      <c r="M5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5" spans="1:13" x14ac:dyDescent="0.25">
      <c r="A5015" s="164">
        <f>+Exports!A5018</f>
        <v>44770</v>
      </c>
      <c r="B5015" s="165">
        <f t="shared" si="312"/>
        <v>2022</v>
      </c>
      <c r="C5015" s="165">
        <f t="shared" si="313"/>
        <v>7</v>
      </c>
      <c r="D5015" s="165">
        <f t="shared" si="314"/>
        <v>28</v>
      </c>
      <c r="E5015" s="165">
        <f>+Exports!B5018</f>
        <v>22</v>
      </c>
      <c r="F5015" s="165">
        <f>+WEEKDAY(ExportsELAP[[#This Row],[Date Prevailing]],1)</f>
        <v>5</v>
      </c>
      <c r="G5015" s="165">
        <f>+COUNTIFS(ECR_Hours!$K$6:$K$7,ExportsELAP[[#This Row],[Date Prevailing]])</f>
        <v>0</v>
      </c>
      <c r="H5015" s="165">
        <f t="shared" si="315"/>
        <v>5</v>
      </c>
      <c r="I5015" s="166">
        <f>+Exports!G5018</f>
        <v>12.848700000000001</v>
      </c>
      <c r="J5015" s="166">
        <f>+'ELAP_IPCO-APND'!D5018</f>
        <v>102.30032</v>
      </c>
      <c r="K5015" s="166">
        <f>+(ExportsELAP[[#This Row],[Exports kWh - MPT]]/1000)*ExportsELAP[[#This Row],[EIM Price]]</f>
        <v>1.3144261215840001</v>
      </c>
      <c r="L5015" s="167" t="str">
        <f>+INDEX(ECR_Hours!$I$12:$I$15,MATCH(ExportsELAP[[#This Row],[Date Prevailing]],ECR_Hours!$H$12:$H$15,1))</f>
        <v>S</v>
      </c>
      <c r="M5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6" spans="1:13" x14ac:dyDescent="0.25">
      <c r="A5016" s="164">
        <f>+Exports!A5019</f>
        <v>44770</v>
      </c>
      <c r="B5016" s="165">
        <f t="shared" si="312"/>
        <v>2022</v>
      </c>
      <c r="C5016" s="165">
        <f t="shared" si="313"/>
        <v>7</v>
      </c>
      <c r="D5016" s="165">
        <f t="shared" si="314"/>
        <v>28</v>
      </c>
      <c r="E5016" s="165">
        <f>+Exports!B5019</f>
        <v>23</v>
      </c>
      <c r="F5016" s="165">
        <f>+WEEKDAY(ExportsELAP[[#This Row],[Date Prevailing]],1)</f>
        <v>5</v>
      </c>
      <c r="G5016" s="165">
        <f>+COUNTIFS(ECR_Hours!$K$6:$K$7,ExportsELAP[[#This Row],[Date Prevailing]])</f>
        <v>0</v>
      </c>
      <c r="H5016" s="165">
        <f t="shared" si="315"/>
        <v>5</v>
      </c>
      <c r="I5016" s="166">
        <f>+Exports!G5019</f>
        <v>13.378500000000001</v>
      </c>
      <c r="J5016" s="166">
        <f>+'ELAP_IPCO-APND'!D5019</f>
        <v>114.34421</v>
      </c>
      <c r="K5016" s="166">
        <f>+(ExportsELAP[[#This Row],[Exports kWh - MPT]]/1000)*ExportsELAP[[#This Row],[EIM Price]]</f>
        <v>1.5297540134850003</v>
      </c>
      <c r="L5016" s="167" t="str">
        <f>+INDEX(ECR_Hours!$I$12:$I$15,MATCH(ExportsELAP[[#This Row],[Date Prevailing]],ECR_Hours!$H$12:$H$15,1))</f>
        <v>S</v>
      </c>
      <c r="M5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17" spans="1:13" x14ac:dyDescent="0.25">
      <c r="A5017" s="164">
        <f>+Exports!A5020</f>
        <v>44770</v>
      </c>
      <c r="B5017" s="165">
        <f t="shared" si="312"/>
        <v>2022</v>
      </c>
      <c r="C5017" s="165">
        <f t="shared" si="313"/>
        <v>7</v>
      </c>
      <c r="D5017" s="165">
        <f t="shared" si="314"/>
        <v>28</v>
      </c>
      <c r="E5017" s="165">
        <f>+Exports!B5020</f>
        <v>24</v>
      </c>
      <c r="F5017" s="165">
        <f>+WEEKDAY(ExportsELAP[[#This Row],[Date Prevailing]],1)</f>
        <v>5</v>
      </c>
      <c r="G5017" s="165">
        <f>+COUNTIFS(ECR_Hours!$K$6:$K$7,ExportsELAP[[#This Row],[Date Prevailing]])</f>
        <v>0</v>
      </c>
      <c r="H5017" s="165">
        <f t="shared" si="315"/>
        <v>5</v>
      </c>
      <c r="I5017" s="166">
        <f>+Exports!G5020</f>
        <v>13.6396</v>
      </c>
      <c r="J5017" s="166">
        <f>+'ELAP_IPCO-APND'!D5020</f>
        <v>88.861760000000004</v>
      </c>
      <c r="K5017" s="166">
        <f>+(ExportsELAP[[#This Row],[Exports kWh - MPT]]/1000)*ExportsELAP[[#This Row],[EIM Price]]</f>
        <v>1.2120388616960001</v>
      </c>
      <c r="L5017" s="167" t="str">
        <f>+INDEX(ECR_Hours!$I$12:$I$15,MATCH(ExportsELAP[[#This Row],[Date Prevailing]],ECR_Hours!$H$12:$H$15,1))</f>
        <v>S</v>
      </c>
      <c r="M5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18" spans="1:13" x14ac:dyDescent="0.25">
      <c r="A5018" s="164">
        <f>+Exports!A5021</f>
        <v>44771</v>
      </c>
      <c r="B5018" s="165">
        <f t="shared" si="312"/>
        <v>2022</v>
      </c>
      <c r="C5018" s="165">
        <f t="shared" si="313"/>
        <v>7</v>
      </c>
      <c r="D5018" s="165">
        <f t="shared" si="314"/>
        <v>29</v>
      </c>
      <c r="E5018" s="165">
        <f>+Exports!B5021</f>
        <v>1</v>
      </c>
      <c r="F5018" s="165">
        <f>+WEEKDAY(ExportsELAP[[#This Row],[Date Prevailing]],1)</f>
        <v>6</v>
      </c>
      <c r="G5018" s="165">
        <f>+COUNTIFS(ECR_Hours!$K$6:$K$7,ExportsELAP[[#This Row],[Date Prevailing]])</f>
        <v>0</v>
      </c>
      <c r="H5018" s="165">
        <f t="shared" si="315"/>
        <v>6</v>
      </c>
      <c r="I5018" s="166">
        <f>+Exports!G5021</f>
        <v>17.595300000000002</v>
      </c>
      <c r="J5018" s="166">
        <f>+'ELAP_IPCO-APND'!D5021</f>
        <v>72.785250000000005</v>
      </c>
      <c r="K5018" s="166">
        <f>+(ExportsELAP[[#This Row],[Exports kWh - MPT]]/1000)*ExportsELAP[[#This Row],[EIM Price]]</f>
        <v>1.2806783093250003</v>
      </c>
      <c r="L5018" s="167" t="str">
        <f>+INDEX(ECR_Hours!$I$12:$I$15,MATCH(ExportsELAP[[#This Row],[Date Prevailing]],ECR_Hours!$H$12:$H$15,1))</f>
        <v>S</v>
      </c>
      <c r="M5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19" spans="1:13" x14ac:dyDescent="0.25">
      <c r="A5019" s="164">
        <f>+Exports!A5022</f>
        <v>44771</v>
      </c>
      <c r="B5019" s="165">
        <f t="shared" si="312"/>
        <v>2022</v>
      </c>
      <c r="C5019" s="165">
        <f t="shared" si="313"/>
        <v>7</v>
      </c>
      <c r="D5019" s="165">
        <f t="shared" si="314"/>
        <v>29</v>
      </c>
      <c r="E5019" s="165">
        <f>+Exports!B5022</f>
        <v>2</v>
      </c>
      <c r="F5019" s="165">
        <f>+WEEKDAY(ExportsELAP[[#This Row],[Date Prevailing]],1)</f>
        <v>6</v>
      </c>
      <c r="G5019" s="165">
        <f>+COUNTIFS(ECR_Hours!$K$6:$K$7,ExportsELAP[[#This Row],[Date Prevailing]])</f>
        <v>0</v>
      </c>
      <c r="H5019" s="165">
        <f t="shared" si="315"/>
        <v>6</v>
      </c>
      <c r="I5019" s="166">
        <f>+Exports!G5022</f>
        <v>16.490899999999989</v>
      </c>
      <c r="J5019" s="166">
        <f>+'ELAP_IPCO-APND'!D5022</f>
        <v>73.823350000000005</v>
      </c>
      <c r="K5019" s="166">
        <f>+(ExportsELAP[[#This Row],[Exports kWh - MPT]]/1000)*ExportsELAP[[#This Row],[EIM Price]]</f>
        <v>1.2174134825149994</v>
      </c>
      <c r="L5019" s="167" t="str">
        <f>+INDEX(ECR_Hours!$I$12:$I$15,MATCH(ExportsELAP[[#This Row],[Date Prevailing]],ECR_Hours!$H$12:$H$15,1))</f>
        <v>S</v>
      </c>
      <c r="M5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0" spans="1:13" x14ac:dyDescent="0.25">
      <c r="A5020" s="164">
        <f>+Exports!A5023</f>
        <v>44771</v>
      </c>
      <c r="B5020" s="165">
        <f t="shared" si="312"/>
        <v>2022</v>
      </c>
      <c r="C5020" s="165">
        <f t="shared" si="313"/>
        <v>7</v>
      </c>
      <c r="D5020" s="165">
        <f t="shared" si="314"/>
        <v>29</v>
      </c>
      <c r="E5020" s="165">
        <f>+Exports!B5023</f>
        <v>3</v>
      </c>
      <c r="F5020" s="165">
        <f>+WEEKDAY(ExportsELAP[[#This Row],[Date Prevailing]],1)</f>
        <v>6</v>
      </c>
      <c r="G5020" s="165">
        <f>+COUNTIFS(ECR_Hours!$K$6:$K$7,ExportsELAP[[#This Row],[Date Prevailing]])</f>
        <v>0</v>
      </c>
      <c r="H5020" s="165">
        <f t="shared" si="315"/>
        <v>6</v>
      </c>
      <c r="I5020" s="166">
        <f>+Exports!G5023</f>
        <v>16.258800000000001</v>
      </c>
      <c r="J5020" s="166">
        <f>+'ELAP_IPCO-APND'!D5023</f>
        <v>65.922229999999999</v>
      </c>
      <c r="K5020" s="166">
        <f>+(ExportsELAP[[#This Row],[Exports kWh - MPT]]/1000)*ExportsELAP[[#This Row],[EIM Price]]</f>
        <v>1.0718163531239999</v>
      </c>
      <c r="L5020" s="167" t="str">
        <f>+INDEX(ECR_Hours!$I$12:$I$15,MATCH(ExportsELAP[[#This Row],[Date Prevailing]],ECR_Hours!$H$12:$H$15,1))</f>
        <v>S</v>
      </c>
      <c r="M5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1" spans="1:13" x14ac:dyDescent="0.25">
      <c r="A5021" s="164">
        <f>+Exports!A5024</f>
        <v>44771</v>
      </c>
      <c r="B5021" s="165">
        <f t="shared" si="312"/>
        <v>2022</v>
      </c>
      <c r="C5021" s="165">
        <f t="shared" si="313"/>
        <v>7</v>
      </c>
      <c r="D5021" s="165">
        <f t="shared" si="314"/>
        <v>29</v>
      </c>
      <c r="E5021" s="165">
        <f>+Exports!B5024</f>
        <v>4</v>
      </c>
      <c r="F5021" s="165">
        <f>+WEEKDAY(ExportsELAP[[#This Row],[Date Prevailing]],1)</f>
        <v>6</v>
      </c>
      <c r="G5021" s="165">
        <f>+COUNTIFS(ECR_Hours!$K$6:$K$7,ExportsELAP[[#This Row],[Date Prevailing]])</f>
        <v>0</v>
      </c>
      <c r="H5021" s="165">
        <f t="shared" si="315"/>
        <v>6</v>
      </c>
      <c r="I5021" s="166">
        <f>+Exports!G5024</f>
        <v>18.607500000000002</v>
      </c>
      <c r="J5021" s="166">
        <f>+'ELAP_IPCO-APND'!D5024</f>
        <v>67.154769999999999</v>
      </c>
      <c r="K5021" s="166">
        <f>+(ExportsELAP[[#This Row],[Exports kWh - MPT]]/1000)*ExportsELAP[[#This Row],[EIM Price]]</f>
        <v>1.2495823827750001</v>
      </c>
      <c r="L5021" s="167" t="str">
        <f>+INDEX(ECR_Hours!$I$12:$I$15,MATCH(ExportsELAP[[#This Row],[Date Prevailing]],ECR_Hours!$H$12:$H$15,1))</f>
        <v>S</v>
      </c>
      <c r="M5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2" spans="1:13" x14ac:dyDescent="0.25">
      <c r="A5022" s="164">
        <f>+Exports!A5025</f>
        <v>44771</v>
      </c>
      <c r="B5022" s="165">
        <f t="shared" si="312"/>
        <v>2022</v>
      </c>
      <c r="C5022" s="165">
        <f t="shared" si="313"/>
        <v>7</v>
      </c>
      <c r="D5022" s="165">
        <f t="shared" si="314"/>
        <v>29</v>
      </c>
      <c r="E5022" s="165">
        <f>+Exports!B5025</f>
        <v>5</v>
      </c>
      <c r="F5022" s="165">
        <f>+WEEKDAY(ExportsELAP[[#This Row],[Date Prevailing]],1)</f>
        <v>6</v>
      </c>
      <c r="G5022" s="165">
        <f>+COUNTIFS(ECR_Hours!$K$6:$K$7,ExportsELAP[[#This Row],[Date Prevailing]])</f>
        <v>0</v>
      </c>
      <c r="H5022" s="165">
        <f t="shared" si="315"/>
        <v>6</v>
      </c>
      <c r="I5022" s="166">
        <f>+Exports!G5025</f>
        <v>21.164300000000004</v>
      </c>
      <c r="J5022" s="166">
        <f>+'ELAP_IPCO-APND'!D5025</f>
        <v>64.476929999999996</v>
      </c>
      <c r="K5022" s="166">
        <f>+(ExportsELAP[[#This Row],[Exports kWh - MPT]]/1000)*ExportsELAP[[#This Row],[EIM Price]]</f>
        <v>1.3646090895990002</v>
      </c>
      <c r="L5022" s="167" t="str">
        <f>+INDEX(ECR_Hours!$I$12:$I$15,MATCH(ExportsELAP[[#This Row],[Date Prevailing]],ECR_Hours!$H$12:$H$15,1))</f>
        <v>S</v>
      </c>
      <c r="M5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3" spans="1:13" x14ac:dyDescent="0.25">
      <c r="A5023" s="164">
        <f>+Exports!A5026</f>
        <v>44771</v>
      </c>
      <c r="B5023" s="165">
        <f t="shared" si="312"/>
        <v>2022</v>
      </c>
      <c r="C5023" s="165">
        <f t="shared" si="313"/>
        <v>7</v>
      </c>
      <c r="D5023" s="165">
        <f t="shared" si="314"/>
        <v>29</v>
      </c>
      <c r="E5023" s="165">
        <f>+Exports!B5026</f>
        <v>6</v>
      </c>
      <c r="F5023" s="165">
        <f>+WEEKDAY(ExportsELAP[[#This Row],[Date Prevailing]],1)</f>
        <v>6</v>
      </c>
      <c r="G5023" s="165">
        <f>+COUNTIFS(ECR_Hours!$K$6:$K$7,ExportsELAP[[#This Row],[Date Prevailing]])</f>
        <v>0</v>
      </c>
      <c r="H5023" s="165">
        <f t="shared" si="315"/>
        <v>6</v>
      </c>
      <c r="I5023" s="166">
        <f>+Exports!G5026</f>
        <v>43.058799999999991</v>
      </c>
      <c r="J5023" s="166">
        <f>+'ELAP_IPCO-APND'!D5026</f>
        <v>62.143030000000003</v>
      </c>
      <c r="K5023" s="166">
        <f>+(ExportsELAP[[#This Row],[Exports kWh - MPT]]/1000)*ExportsELAP[[#This Row],[EIM Price]]</f>
        <v>2.6758043001639997</v>
      </c>
      <c r="L5023" s="167" t="str">
        <f>+INDEX(ECR_Hours!$I$12:$I$15,MATCH(ExportsELAP[[#This Row],[Date Prevailing]],ECR_Hours!$H$12:$H$15,1))</f>
        <v>S</v>
      </c>
      <c r="M5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4" spans="1:13" x14ac:dyDescent="0.25">
      <c r="A5024" s="164">
        <f>+Exports!A5027</f>
        <v>44771</v>
      </c>
      <c r="B5024" s="165">
        <f t="shared" si="312"/>
        <v>2022</v>
      </c>
      <c r="C5024" s="165">
        <f t="shared" si="313"/>
        <v>7</v>
      </c>
      <c r="D5024" s="165">
        <f t="shared" si="314"/>
        <v>29</v>
      </c>
      <c r="E5024" s="165">
        <f>+Exports!B5027</f>
        <v>7</v>
      </c>
      <c r="F5024" s="165">
        <f>+WEEKDAY(ExportsELAP[[#This Row],[Date Prevailing]],1)</f>
        <v>6</v>
      </c>
      <c r="G5024" s="165">
        <f>+COUNTIFS(ECR_Hours!$K$6:$K$7,ExportsELAP[[#This Row],[Date Prevailing]])</f>
        <v>0</v>
      </c>
      <c r="H5024" s="165">
        <f t="shared" si="315"/>
        <v>6</v>
      </c>
      <c r="I5024" s="166">
        <f>+Exports!G5027</f>
        <v>103.53119999999998</v>
      </c>
      <c r="J5024" s="166">
        <f>+'ELAP_IPCO-APND'!D5027</f>
        <v>72.255750000000006</v>
      </c>
      <c r="K5024" s="166">
        <f>+(ExportsELAP[[#This Row],[Exports kWh - MPT]]/1000)*ExportsELAP[[#This Row],[EIM Price]]</f>
        <v>7.4807245043999995</v>
      </c>
      <c r="L5024" s="167" t="str">
        <f>+INDEX(ECR_Hours!$I$12:$I$15,MATCH(ExportsELAP[[#This Row],[Date Prevailing]],ECR_Hours!$H$12:$H$15,1))</f>
        <v>S</v>
      </c>
      <c r="M5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5" spans="1:13" x14ac:dyDescent="0.25">
      <c r="A5025" s="164">
        <f>+Exports!A5028</f>
        <v>44771</v>
      </c>
      <c r="B5025" s="165">
        <f t="shared" si="312"/>
        <v>2022</v>
      </c>
      <c r="C5025" s="165">
        <f t="shared" si="313"/>
        <v>7</v>
      </c>
      <c r="D5025" s="165">
        <f t="shared" si="314"/>
        <v>29</v>
      </c>
      <c r="E5025" s="165">
        <f>+Exports!B5028</f>
        <v>8</v>
      </c>
      <c r="F5025" s="165">
        <f>+WEEKDAY(ExportsELAP[[#This Row],[Date Prevailing]],1)</f>
        <v>6</v>
      </c>
      <c r="G5025" s="165">
        <f>+COUNTIFS(ECR_Hours!$K$6:$K$7,ExportsELAP[[#This Row],[Date Prevailing]])</f>
        <v>0</v>
      </c>
      <c r="H5025" s="165">
        <f t="shared" si="315"/>
        <v>6</v>
      </c>
      <c r="I5025" s="166">
        <f>+Exports!G5028</f>
        <v>2123.9375999999997</v>
      </c>
      <c r="J5025" s="166">
        <f>+'ELAP_IPCO-APND'!D5028</f>
        <v>70.135509999999996</v>
      </c>
      <c r="K5025" s="166">
        <f>+(ExportsELAP[[#This Row],[Exports kWh - MPT]]/1000)*ExportsELAP[[#This Row],[EIM Price]]</f>
        <v>148.96344678417597</v>
      </c>
      <c r="L5025" s="167" t="str">
        <f>+INDEX(ECR_Hours!$I$12:$I$15,MATCH(ExportsELAP[[#This Row],[Date Prevailing]],ECR_Hours!$H$12:$H$15,1))</f>
        <v>S</v>
      </c>
      <c r="M5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6" spans="1:13" x14ac:dyDescent="0.25">
      <c r="A5026" s="164">
        <f>+Exports!A5029</f>
        <v>44771</v>
      </c>
      <c r="B5026" s="165">
        <f t="shared" si="312"/>
        <v>2022</v>
      </c>
      <c r="C5026" s="165">
        <f t="shared" si="313"/>
        <v>7</v>
      </c>
      <c r="D5026" s="165">
        <f t="shared" si="314"/>
        <v>29</v>
      </c>
      <c r="E5026" s="165">
        <f>+Exports!B5029</f>
        <v>9</v>
      </c>
      <c r="F5026" s="165">
        <f>+WEEKDAY(ExportsELAP[[#This Row],[Date Prevailing]],1)</f>
        <v>6</v>
      </c>
      <c r="G5026" s="165">
        <f>+COUNTIFS(ECR_Hours!$K$6:$K$7,ExportsELAP[[#This Row],[Date Prevailing]])</f>
        <v>0</v>
      </c>
      <c r="H5026" s="165">
        <f t="shared" si="315"/>
        <v>6</v>
      </c>
      <c r="I5026" s="166">
        <f>+Exports!G5029</f>
        <v>8356.9781000000003</v>
      </c>
      <c r="J5026" s="166">
        <f>+'ELAP_IPCO-APND'!D5029</f>
        <v>65.130330000000001</v>
      </c>
      <c r="K5026" s="166">
        <f>+(ExportsELAP[[#This Row],[Exports kWh - MPT]]/1000)*ExportsELAP[[#This Row],[EIM Price]]</f>
        <v>544.29274145577313</v>
      </c>
      <c r="L5026" s="167" t="str">
        <f>+INDEX(ECR_Hours!$I$12:$I$15,MATCH(ExportsELAP[[#This Row],[Date Prevailing]],ECR_Hours!$H$12:$H$15,1))</f>
        <v>S</v>
      </c>
      <c r="M5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7" spans="1:13" x14ac:dyDescent="0.25">
      <c r="A5027" s="164">
        <f>+Exports!A5030</f>
        <v>44771</v>
      </c>
      <c r="B5027" s="165">
        <f t="shared" si="312"/>
        <v>2022</v>
      </c>
      <c r="C5027" s="165">
        <f t="shared" si="313"/>
        <v>7</v>
      </c>
      <c r="D5027" s="165">
        <f t="shared" si="314"/>
        <v>29</v>
      </c>
      <c r="E5027" s="165">
        <f>+Exports!B5030</f>
        <v>10</v>
      </c>
      <c r="F5027" s="165">
        <f>+WEEKDAY(ExportsELAP[[#This Row],[Date Prevailing]],1)</f>
        <v>6</v>
      </c>
      <c r="G5027" s="165">
        <f>+COUNTIFS(ECR_Hours!$K$6:$K$7,ExportsELAP[[#This Row],[Date Prevailing]])</f>
        <v>0</v>
      </c>
      <c r="H5027" s="165">
        <f t="shared" si="315"/>
        <v>6</v>
      </c>
      <c r="I5027" s="166">
        <f>+Exports!G5030</f>
        <v>17279.8838</v>
      </c>
      <c r="J5027" s="166">
        <f>+'ELAP_IPCO-APND'!D5030</f>
        <v>68.212400000000002</v>
      </c>
      <c r="K5027" s="166">
        <f>+(ExportsELAP[[#This Row],[Exports kWh - MPT]]/1000)*ExportsELAP[[#This Row],[EIM Price]]</f>
        <v>1178.7023457191201</v>
      </c>
      <c r="L5027" s="167" t="str">
        <f>+INDEX(ECR_Hours!$I$12:$I$15,MATCH(ExportsELAP[[#This Row],[Date Prevailing]],ECR_Hours!$H$12:$H$15,1))</f>
        <v>S</v>
      </c>
      <c r="M5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8" spans="1:13" x14ac:dyDescent="0.25">
      <c r="A5028" s="164">
        <f>+Exports!A5031</f>
        <v>44771</v>
      </c>
      <c r="B5028" s="165">
        <f t="shared" si="312"/>
        <v>2022</v>
      </c>
      <c r="C5028" s="165">
        <f t="shared" si="313"/>
        <v>7</v>
      </c>
      <c r="D5028" s="165">
        <f t="shared" si="314"/>
        <v>29</v>
      </c>
      <c r="E5028" s="165">
        <f>+Exports!B5031</f>
        <v>11</v>
      </c>
      <c r="F5028" s="165">
        <f>+WEEKDAY(ExportsELAP[[#This Row],[Date Prevailing]],1)</f>
        <v>6</v>
      </c>
      <c r="G5028" s="165">
        <f>+COUNTIFS(ECR_Hours!$K$6:$K$7,ExportsELAP[[#This Row],[Date Prevailing]])</f>
        <v>0</v>
      </c>
      <c r="H5028" s="165">
        <f t="shared" si="315"/>
        <v>6</v>
      </c>
      <c r="I5028" s="166">
        <f>+Exports!G5031</f>
        <v>25127.621999999999</v>
      </c>
      <c r="J5028" s="166">
        <f>+'ELAP_IPCO-APND'!D5031</f>
        <v>69.549080000000004</v>
      </c>
      <c r="K5028" s="166">
        <f>+(ExportsELAP[[#This Row],[Exports kWh - MPT]]/1000)*ExportsELAP[[#This Row],[EIM Price]]</f>
        <v>1747.60299268776</v>
      </c>
      <c r="L5028" s="167" t="str">
        <f>+INDEX(ECR_Hours!$I$12:$I$15,MATCH(ExportsELAP[[#This Row],[Date Prevailing]],ECR_Hours!$H$12:$H$15,1))</f>
        <v>S</v>
      </c>
      <c r="M5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29" spans="1:13" x14ac:dyDescent="0.25">
      <c r="A5029" s="164">
        <f>+Exports!A5032</f>
        <v>44771</v>
      </c>
      <c r="B5029" s="165">
        <f t="shared" si="312"/>
        <v>2022</v>
      </c>
      <c r="C5029" s="165">
        <f t="shared" si="313"/>
        <v>7</v>
      </c>
      <c r="D5029" s="165">
        <f t="shared" si="314"/>
        <v>29</v>
      </c>
      <c r="E5029" s="165">
        <f>+Exports!B5032</f>
        <v>12</v>
      </c>
      <c r="F5029" s="165">
        <f>+WEEKDAY(ExportsELAP[[#This Row],[Date Prevailing]],1)</f>
        <v>6</v>
      </c>
      <c r="G5029" s="165">
        <f>+COUNTIFS(ECR_Hours!$K$6:$K$7,ExportsELAP[[#This Row],[Date Prevailing]])</f>
        <v>0</v>
      </c>
      <c r="H5029" s="165">
        <f t="shared" si="315"/>
        <v>6</v>
      </c>
      <c r="I5029" s="166">
        <f>+Exports!G5032</f>
        <v>30473.3194</v>
      </c>
      <c r="J5029" s="166">
        <f>+'ELAP_IPCO-APND'!D5032</f>
        <v>71.985730000000004</v>
      </c>
      <c r="K5029" s="166">
        <f>+(ExportsELAP[[#This Row],[Exports kWh - MPT]]/1000)*ExportsELAP[[#This Row],[EIM Price]]</f>
        <v>2193.6441425321623</v>
      </c>
      <c r="L5029" s="167" t="str">
        <f>+INDEX(ECR_Hours!$I$12:$I$15,MATCH(ExportsELAP[[#This Row],[Date Prevailing]],ECR_Hours!$H$12:$H$15,1))</f>
        <v>S</v>
      </c>
      <c r="M5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0" spans="1:13" x14ac:dyDescent="0.25">
      <c r="A5030" s="164">
        <f>+Exports!A5033</f>
        <v>44771</v>
      </c>
      <c r="B5030" s="165">
        <f t="shared" si="312"/>
        <v>2022</v>
      </c>
      <c r="C5030" s="165">
        <f t="shared" si="313"/>
        <v>7</v>
      </c>
      <c r="D5030" s="165">
        <f t="shared" si="314"/>
        <v>29</v>
      </c>
      <c r="E5030" s="165">
        <f>+Exports!B5033</f>
        <v>13</v>
      </c>
      <c r="F5030" s="165">
        <f>+WEEKDAY(ExportsELAP[[#This Row],[Date Prevailing]],1)</f>
        <v>6</v>
      </c>
      <c r="G5030" s="165">
        <f>+COUNTIFS(ECR_Hours!$K$6:$K$7,ExportsELAP[[#This Row],[Date Prevailing]])</f>
        <v>0</v>
      </c>
      <c r="H5030" s="165">
        <f t="shared" si="315"/>
        <v>6</v>
      </c>
      <c r="I5030" s="166">
        <f>+Exports!G5033</f>
        <v>33015.100400000003</v>
      </c>
      <c r="J5030" s="166">
        <f>+'ELAP_IPCO-APND'!D5033</f>
        <v>74.476370000000003</v>
      </c>
      <c r="K5030" s="166">
        <f>+(ExportsELAP[[#This Row],[Exports kWh - MPT]]/1000)*ExportsELAP[[#This Row],[EIM Price]]</f>
        <v>2458.8448329775483</v>
      </c>
      <c r="L5030" s="167" t="str">
        <f>+INDEX(ECR_Hours!$I$12:$I$15,MATCH(ExportsELAP[[#This Row],[Date Prevailing]],ECR_Hours!$H$12:$H$15,1))</f>
        <v>S</v>
      </c>
      <c r="M5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1" spans="1:13" x14ac:dyDescent="0.25">
      <c r="A5031" s="164">
        <f>+Exports!A5034</f>
        <v>44771</v>
      </c>
      <c r="B5031" s="165">
        <f t="shared" si="312"/>
        <v>2022</v>
      </c>
      <c r="C5031" s="165">
        <f t="shared" si="313"/>
        <v>7</v>
      </c>
      <c r="D5031" s="165">
        <f t="shared" si="314"/>
        <v>29</v>
      </c>
      <c r="E5031" s="165">
        <f>+Exports!B5034</f>
        <v>14</v>
      </c>
      <c r="F5031" s="165">
        <f>+WEEKDAY(ExportsELAP[[#This Row],[Date Prevailing]],1)</f>
        <v>6</v>
      </c>
      <c r="G5031" s="165">
        <f>+COUNTIFS(ECR_Hours!$K$6:$K$7,ExportsELAP[[#This Row],[Date Prevailing]])</f>
        <v>0</v>
      </c>
      <c r="H5031" s="165">
        <f t="shared" si="315"/>
        <v>6</v>
      </c>
      <c r="I5031" s="166">
        <f>+Exports!G5034</f>
        <v>32760.613299999997</v>
      </c>
      <c r="J5031" s="166">
        <f>+'ELAP_IPCO-APND'!D5034</f>
        <v>78.906310000000005</v>
      </c>
      <c r="K5031" s="166">
        <f>+(ExportsELAP[[#This Row],[Exports kWh - MPT]]/1000)*ExportsELAP[[#This Row],[EIM Price]]</f>
        <v>2585.0191088399229</v>
      </c>
      <c r="L5031" s="167" t="str">
        <f>+INDEX(ECR_Hours!$I$12:$I$15,MATCH(ExportsELAP[[#This Row],[Date Prevailing]],ECR_Hours!$H$12:$H$15,1))</f>
        <v>S</v>
      </c>
      <c r="M5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2" spans="1:13" x14ac:dyDescent="0.25">
      <c r="A5032" s="164">
        <f>+Exports!A5035</f>
        <v>44771</v>
      </c>
      <c r="B5032" s="165">
        <f t="shared" si="312"/>
        <v>2022</v>
      </c>
      <c r="C5032" s="165">
        <f t="shared" si="313"/>
        <v>7</v>
      </c>
      <c r="D5032" s="165">
        <f t="shared" si="314"/>
        <v>29</v>
      </c>
      <c r="E5032" s="165">
        <f>+Exports!B5035</f>
        <v>15</v>
      </c>
      <c r="F5032" s="165">
        <f>+WEEKDAY(ExportsELAP[[#This Row],[Date Prevailing]],1)</f>
        <v>6</v>
      </c>
      <c r="G5032" s="165">
        <f>+COUNTIFS(ECR_Hours!$K$6:$K$7,ExportsELAP[[#This Row],[Date Prevailing]])</f>
        <v>0</v>
      </c>
      <c r="H5032" s="165">
        <f t="shared" si="315"/>
        <v>6</v>
      </c>
      <c r="I5032" s="166">
        <f>+Exports!G5035</f>
        <v>30006.232000000004</v>
      </c>
      <c r="J5032" s="166">
        <f>+'ELAP_IPCO-APND'!D5035</f>
        <v>80.217039999999997</v>
      </c>
      <c r="K5032" s="166">
        <f>+(ExportsELAP[[#This Row],[Exports kWh - MPT]]/1000)*ExportsELAP[[#This Row],[EIM Price]]</f>
        <v>2407.0111125932804</v>
      </c>
      <c r="L5032" s="167" t="str">
        <f>+INDEX(ECR_Hours!$I$12:$I$15,MATCH(ExportsELAP[[#This Row],[Date Prevailing]],ECR_Hours!$H$12:$H$15,1))</f>
        <v>S</v>
      </c>
      <c r="M5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33" spans="1:13" x14ac:dyDescent="0.25">
      <c r="A5033" s="164">
        <f>+Exports!A5036</f>
        <v>44771</v>
      </c>
      <c r="B5033" s="165">
        <f t="shared" si="312"/>
        <v>2022</v>
      </c>
      <c r="C5033" s="165">
        <f t="shared" si="313"/>
        <v>7</v>
      </c>
      <c r="D5033" s="165">
        <f t="shared" si="314"/>
        <v>29</v>
      </c>
      <c r="E5033" s="165">
        <f>+Exports!B5036</f>
        <v>16</v>
      </c>
      <c r="F5033" s="165">
        <f>+WEEKDAY(ExportsELAP[[#This Row],[Date Prevailing]],1)</f>
        <v>6</v>
      </c>
      <c r="G5033" s="165">
        <f>+COUNTIFS(ECR_Hours!$K$6:$K$7,ExportsELAP[[#This Row],[Date Prevailing]])</f>
        <v>0</v>
      </c>
      <c r="H5033" s="165">
        <f t="shared" si="315"/>
        <v>6</v>
      </c>
      <c r="I5033" s="166">
        <f>+Exports!G5036</f>
        <v>25154.7114</v>
      </c>
      <c r="J5033" s="166">
        <f>+'ELAP_IPCO-APND'!D5036</f>
        <v>81.405090000000001</v>
      </c>
      <c r="K5033" s="166">
        <f>+(ExportsELAP[[#This Row],[Exports kWh - MPT]]/1000)*ExportsELAP[[#This Row],[EIM Price]]</f>
        <v>2047.7215454410261</v>
      </c>
      <c r="L5033" s="167" t="str">
        <f>+INDEX(ECR_Hours!$I$12:$I$15,MATCH(ExportsELAP[[#This Row],[Date Prevailing]],ECR_Hours!$H$12:$H$15,1))</f>
        <v>S</v>
      </c>
      <c r="M5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4" spans="1:13" x14ac:dyDescent="0.25">
      <c r="A5034" s="164">
        <f>+Exports!A5037</f>
        <v>44771</v>
      </c>
      <c r="B5034" s="165">
        <f t="shared" si="312"/>
        <v>2022</v>
      </c>
      <c r="C5034" s="165">
        <f t="shared" si="313"/>
        <v>7</v>
      </c>
      <c r="D5034" s="165">
        <f t="shared" si="314"/>
        <v>29</v>
      </c>
      <c r="E5034" s="165">
        <f>+Exports!B5037</f>
        <v>17</v>
      </c>
      <c r="F5034" s="165">
        <f>+WEEKDAY(ExportsELAP[[#This Row],[Date Prevailing]],1)</f>
        <v>6</v>
      </c>
      <c r="G5034" s="165">
        <f>+COUNTIFS(ECR_Hours!$K$6:$K$7,ExportsELAP[[#This Row],[Date Prevailing]])</f>
        <v>0</v>
      </c>
      <c r="H5034" s="165">
        <f t="shared" si="315"/>
        <v>6</v>
      </c>
      <c r="I5034" s="166">
        <f>+Exports!G5037</f>
        <v>21496.246899999998</v>
      </c>
      <c r="J5034" s="166">
        <f>+'ELAP_IPCO-APND'!D5037</f>
        <v>85.823949999999996</v>
      </c>
      <c r="K5034" s="166">
        <f>+(ExportsELAP[[#This Row],[Exports kWh - MPT]]/1000)*ExportsELAP[[#This Row],[EIM Price]]</f>
        <v>1844.8928191332548</v>
      </c>
      <c r="L5034" s="167" t="str">
        <f>+INDEX(ECR_Hours!$I$12:$I$15,MATCH(ExportsELAP[[#This Row],[Date Prevailing]],ECR_Hours!$H$12:$H$15,1))</f>
        <v>S</v>
      </c>
      <c r="M5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5" spans="1:13" x14ac:dyDescent="0.25">
      <c r="A5035" s="164">
        <f>+Exports!A5038</f>
        <v>44771</v>
      </c>
      <c r="B5035" s="165">
        <f t="shared" si="312"/>
        <v>2022</v>
      </c>
      <c r="C5035" s="165">
        <f t="shared" si="313"/>
        <v>7</v>
      </c>
      <c r="D5035" s="165">
        <f t="shared" si="314"/>
        <v>29</v>
      </c>
      <c r="E5035" s="165">
        <f>+Exports!B5038</f>
        <v>18</v>
      </c>
      <c r="F5035" s="165">
        <f>+WEEKDAY(ExportsELAP[[#This Row],[Date Prevailing]],1)</f>
        <v>6</v>
      </c>
      <c r="G5035" s="165">
        <f>+COUNTIFS(ECR_Hours!$K$6:$K$7,ExportsELAP[[#This Row],[Date Prevailing]])</f>
        <v>0</v>
      </c>
      <c r="H5035" s="165">
        <f t="shared" si="315"/>
        <v>6</v>
      </c>
      <c r="I5035" s="166">
        <f>+Exports!G5038</f>
        <v>15274.193200000002</v>
      </c>
      <c r="J5035" s="166">
        <f>+'ELAP_IPCO-APND'!D5038</f>
        <v>77.182220000000001</v>
      </c>
      <c r="K5035" s="166">
        <f>+(ExportsELAP[[#This Row],[Exports kWh - MPT]]/1000)*ExportsELAP[[#This Row],[EIM Price]]</f>
        <v>1178.8961398849042</v>
      </c>
      <c r="L5035" s="167" t="str">
        <f>+INDEX(ECR_Hours!$I$12:$I$15,MATCH(ExportsELAP[[#This Row],[Date Prevailing]],ECR_Hours!$H$12:$H$15,1))</f>
        <v>S</v>
      </c>
      <c r="M5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6" spans="1:13" x14ac:dyDescent="0.25">
      <c r="A5036" s="164">
        <f>+Exports!A5039</f>
        <v>44771</v>
      </c>
      <c r="B5036" s="165">
        <f t="shared" si="312"/>
        <v>2022</v>
      </c>
      <c r="C5036" s="165">
        <f t="shared" si="313"/>
        <v>7</v>
      </c>
      <c r="D5036" s="165">
        <f t="shared" si="314"/>
        <v>29</v>
      </c>
      <c r="E5036" s="165">
        <f>+Exports!B5039</f>
        <v>19</v>
      </c>
      <c r="F5036" s="165">
        <f>+WEEKDAY(ExportsELAP[[#This Row],[Date Prevailing]],1)</f>
        <v>6</v>
      </c>
      <c r="G5036" s="165">
        <f>+COUNTIFS(ECR_Hours!$K$6:$K$7,ExportsELAP[[#This Row],[Date Prevailing]])</f>
        <v>0</v>
      </c>
      <c r="H5036" s="165">
        <f t="shared" si="315"/>
        <v>6</v>
      </c>
      <c r="I5036" s="166">
        <f>+Exports!G5039</f>
        <v>9876.3924000000006</v>
      </c>
      <c r="J5036" s="166">
        <f>+'ELAP_IPCO-APND'!D5039</f>
        <v>88.374129999999994</v>
      </c>
      <c r="K5036" s="166">
        <f>+(ExportsELAP[[#This Row],[Exports kWh - MPT]]/1000)*ExportsELAP[[#This Row],[EIM Price]]</f>
        <v>872.81758588861192</v>
      </c>
      <c r="L5036" s="167" t="str">
        <f>+INDEX(ECR_Hours!$I$12:$I$15,MATCH(ExportsELAP[[#This Row],[Date Prevailing]],ECR_Hours!$H$12:$H$15,1))</f>
        <v>S</v>
      </c>
      <c r="M5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7" spans="1:13" x14ac:dyDescent="0.25">
      <c r="A5037" s="164">
        <f>+Exports!A5040</f>
        <v>44771</v>
      </c>
      <c r="B5037" s="165">
        <f t="shared" si="312"/>
        <v>2022</v>
      </c>
      <c r="C5037" s="165">
        <f t="shared" si="313"/>
        <v>7</v>
      </c>
      <c r="D5037" s="165">
        <f t="shared" si="314"/>
        <v>29</v>
      </c>
      <c r="E5037" s="165">
        <f>+Exports!B5040</f>
        <v>20</v>
      </c>
      <c r="F5037" s="165">
        <f>+WEEKDAY(ExportsELAP[[#This Row],[Date Prevailing]],1)</f>
        <v>6</v>
      </c>
      <c r="G5037" s="165">
        <f>+COUNTIFS(ECR_Hours!$K$6:$K$7,ExportsELAP[[#This Row],[Date Prevailing]])</f>
        <v>0</v>
      </c>
      <c r="H5037" s="165">
        <f t="shared" si="315"/>
        <v>6</v>
      </c>
      <c r="I5037" s="166">
        <f>+Exports!G5040</f>
        <v>5795.9197999999997</v>
      </c>
      <c r="J5037" s="166">
        <f>+'ELAP_IPCO-APND'!D5040</f>
        <v>95.398039999999995</v>
      </c>
      <c r="K5037" s="166">
        <f>+(ExportsELAP[[#This Row],[Exports kWh - MPT]]/1000)*ExportsELAP[[#This Row],[EIM Price]]</f>
        <v>552.91938891719201</v>
      </c>
      <c r="L5037" s="167" t="str">
        <f>+INDEX(ECR_Hours!$I$12:$I$15,MATCH(ExportsELAP[[#This Row],[Date Prevailing]],ECR_Hours!$H$12:$H$15,1))</f>
        <v>S</v>
      </c>
      <c r="M5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8" spans="1:13" x14ac:dyDescent="0.25">
      <c r="A5038" s="164">
        <f>+Exports!A5041</f>
        <v>44771</v>
      </c>
      <c r="B5038" s="165">
        <f t="shared" si="312"/>
        <v>2022</v>
      </c>
      <c r="C5038" s="165">
        <f t="shared" si="313"/>
        <v>7</v>
      </c>
      <c r="D5038" s="165">
        <f t="shared" si="314"/>
        <v>29</v>
      </c>
      <c r="E5038" s="165">
        <f>+Exports!B5041</f>
        <v>21</v>
      </c>
      <c r="F5038" s="165">
        <f>+WEEKDAY(ExportsELAP[[#This Row],[Date Prevailing]],1)</f>
        <v>6</v>
      </c>
      <c r="G5038" s="165">
        <f>+COUNTIFS(ECR_Hours!$K$6:$K$7,ExportsELAP[[#This Row],[Date Prevailing]])</f>
        <v>0</v>
      </c>
      <c r="H5038" s="165">
        <f t="shared" si="315"/>
        <v>6</v>
      </c>
      <c r="I5038" s="166">
        <f>+Exports!G5041</f>
        <v>1389.3294000000001</v>
      </c>
      <c r="J5038" s="166">
        <f>+'ELAP_IPCO-APND'!D5041</f>
        <v>89.509230000000002</v>
      </c>
      <c r="K5038" s="166">
        <f>+(ExportsELAP[[#This Row],[Exports kWh - MPT]]/1000)*ExportsELAP[[#This Row],[EIM Price]]</f>
        <v>124.35780481036201</v>
      </c>
      <c r="L5038" s="167" t="str">
        <f>+INDEX(ECR_Hours!$I$12:$I$15,MATCH(ExportsELAP[[#This Row],[Date Prevailing]],ECR_Hours!$H$12:$H$15,1))</f>
        <v>S</v>
      </c>
      <c r="M5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39" spans="1:13" x14ac:dyDescent="0.25">
      <c r="A5039" s="164">
        <f>+Exports!A5042</f>
        <v>44771</v>
      </c>
      <c r="B5039" s="165">
        <f t="shared" si="312"/>
        <v>2022</v>
      </c>
      <c r="C5039" s="165">
        <f t="shared" si="313"/>
        <v>7</v>
      </c>
      <c r="D5039" s="165">
        <f t="shared" si="314"/>
        <v>29</v>
      </c>
      <c r="E5039" s="165">
        <f>+Exports!B5042</f>
        <v>22</v>
      </c>
      <c r="F5039" s="165">
        <f>+WEEKDAY(ExportsELAP[[#This Row],[Date Prevailing]],1)</f>
        <v>6</v>
      </c>
      <c r="G5039" s="165">
        <f>+COUNTIFS(ECR_Hours!$K$6:$K$7,ExportsELAP[[#This Row],[Date Prevailing]])</f>
        <v>0</v>
      </c>
      <c r="H5039" s="165">
        <f t="shared" si="315"/>
        <v>6</v>
      </c>
      <c r="I5039" s="166">
        <f>+Exports!G5042</f>
        <v>21.833599999999997</v>
      </c>
      <c r="J5039" s="166">
        <f>+'ELAP_IPCO-APND'!D5042</f>
        <v>89.077190000000002</v>
      </c>
      <c r="K5039" s="166">
        <f>+(ExportsELAP[[#This Row],[Exports kWh - MPT]]/1000)*ExportsELAP[[#This Row],[EIM Price]]</f>
        <v>1.9448757355839998</v>
      </c>
      <c r="L5039" s="167" t="str">
        <f>+INDEX(ECR_Hours!$I$12:$I$15,MATCH(ExportsELAP[[#This Row],[Date Prevailing]],ECR_Hours!$H$12:$H$15,1))</f>
        <v>S</v>
      </c>
      <c r="M5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40" spans="1:13" x14ac:dyDescent="0.25">
      <c r="A5040" s="164">
        <f>+Exports!A5043</f>
        <v>44771</v>
      </c>
      <c r="B5040" s="165">
        <f t="shared" si="312"/>
        <v>2022</v>
      </c>
      <c r="C5040" s="165">
        <f t="shared" si="313"/>
        <v>7</v>
      </c>
      <c r="D5040" s="165">
        <f t="shared" si="314"/>
        <v>29</v>
      </c>
      <c r="E5040" s="165">
        <f>+Exports!B5043</f>
        <v>23</v>
      </c>
      <c r="F5040" s="165">
        <f>+WEEKDAY(ExportsELAP[[#This Row],[Date Prevailing]],1)</f>
        <v>6</v>
      </c>
      <c r="G5040" s="165">
        <f>+COUNTIFS(ECR_Hours!$K$6:$K$7,ExportsELAP[[#This Row],[Date Prevailing]])</f>
        <v>0</v>
      </c>
      <c r="H5040" s="165">
        <f t="shared" si="315"/>
        <v>6</v>
      </c>
      <c r="I5040" s="166">
        <f>+Exports!G5043</f>
        <v>21.744300000000003</v>
      </c>
      <c r="J5040" s="166">
        <f>+'ELAP_IPCO-APND'!D5043</f>
        <v>65.038799999999995</v>
      </c>
      <c r="K5040" s="166">
        <f>+(ExportsELAP[[#This Row],[Exports kWh - MPT]]/1000)*ExportsELAP[[#This Row],[EIM Price]]</f>
        <v>1.4142231788399999</v>
      </c>
      <c r="L5040" s="167" t="str">
        <f>+INDEX(ECR_Hours!$I$12:$I$15,MATCH(ExportsELAP[[#This Row],[Date Prevailing]],ECR_Hours!$H$12:$H$15,1))</f>
        <v>S</v>
      </c>
      <c r="M5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41" spans="1:13" x14ac:dyDescent="0.25">
      <c r="A5041" s="164">
        <f>+Exports!A5044</f>
        <v>44771</v>
      </c>
      <c r="B5041" s="165">
        <f t="shared" si="312"/>
        <v>2022</v>
      </c>
      <c r="C5041" s="165">
        <f t="shared" si="313"/>
        <v>7</v>
      </c>
      <c r="D5041" s="165">
        <f t="shared" si="314"/>
        <v>29</v>
      </c>
      <c r="E5041" s="165">
        <f>+Exports!B5044</f>
        <v>24</v>
      </c>
      <c r="F5041" s="165">
        <f>+WEEKDAY(ExportsELAP[[#This Row],[Date Prevailing]],1)</f>
        <v>6</v>
      </c>
      <c r="G5041" s="165">
        <f>+COUNTIFS(ECR_Hours!$K$6:$K$7,ExportsELAP[[#This Row],[Date Prevailing]])</f>
        <v>0</v>
      </c>
      <c r="H5041" s="165">
        <f t="shared" si="315"/>
        <v>6</v>
      </c>
      <c r="I5041" s="166">
        <f>+Exports!G5044</f>
        <v>21.430500000000002</v>
      </c>
      <c r="J5041" s="166">
        <f>+'ELAP_IPCO-APND'!D5044</f>
        <v>76.815560000000005</v>
      </c>
      <c r="K5041" s="166">
        <f>+(ExportsELAP[[#This Row],[Exports kWh - MPT]]/1000)*ExportsELAP[[#This Row],[EIM Price]]</f>
        <v>1.6461958585800003</v>
      </c>
      <c r="L5041" s="167" t="str">
        <f>+INDEX(ECR_Hours!$I$12:$I$15,MATCH(ExportsELAP[[#This Row],[Date Prevailing]],ECR_Hours!$H$12:$H$15,1))</f>
        <v>S</v>
      </c>
      <c r="M5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2" spans="1:13" x14ac:dyDescent="0.25">
      <c r="A5042" s="164">
        <f>+Exports!A5045</f>
        <v>44772</v>
      </c>
      <c r="B5042" s="165">
        <f t="shared" si="312"/>
        <v>2022</v>
      </c>
      <c r="C5042" s="165">
        <f t="shared" si="313"/>
        <v>7</v>
      </c>
      <c r="D5042" s="165">
        <f t="shared" si="314"/>
        <v>30</v>
      </c>
      <c r="E5042" s="165">
        <f>+Exports!B5045</f>
        <v>1</v>
      </c>
      <c r="F5042" s="165">
        <f>+WEEKDAY(ExportsELAP[[#This Row],[Date Prevailing]],1)</f>
        <v>7</v>
      </c>
      <c r="G5042" s="165">
        <f>+COUNTIFS(ECR_Hours!$K$6:$K$7,ExportsELAP[[#This Row],[Date Prevailing]])</f>
        <v>0</v>
      </c>
      <c r="H5042" s="165">
        <f t="shared" si="315"/>
        <v>7</v>
      </c>
      <c r="I5042" s="166">
        <f>+Exports!G5045</f>
        <v>34.5779</v>
      </c>
      <c r="J5042" s="166">
        <f>+'ELAP_IPCO-APND'!D5045</f>
        <v>71.887609999999995</v>
      </c>
      <c r="K5042" s="166">
        <f>+(ExportsELAP[[#This Row],[Exports kWh - MPT]]/1000)*ExportsELAP[[#This Row],[EIM Price]]</f>
        <v>2.4857225898189999</v>
      </c>
      <c r="L5042" s="167" t="str">
        <f>+INDEX(ECR_Hours!$I$12:$I$15,MATCH(ExportsELAP[[#This Row],[Date Prevailing]],ECR_Hours!$H$12:$H$15,1))</f>
        <v>S</v>
      </c>
      <c r="M5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3" spans="1:13" x14ac:dyDescent="0.25">
      <c r="A5043" s="164">
        <f>+Exports!A5046</f>
        <v>44772</v>
      </c>
      <c r="B5043" s="165">
        <f t="shared" si="312"/>
        <v>2022</v>
      </c>
      <c r="C5043" s="165">
        <f t="shared" si="313"/>
        <v>7</v>
      </c>
      <c r="D5043" s="165">
        <f t="shared" si="314"/>
        <v>30</v>
      </c>
      <c r="E5043" s="165">
        <f>+Exports!B5046</f>
        <v>2</v>
      </c>
      <c r="F5043" s="165">
        <f>+WEEKDAY(ExportsELAP[[#This Row],[Date Prevailing]],1)</f>
        <v>7</v>
      </c>
      <c r="G5043" s="165">
        <f>+COUNTIFS(ECR_Hours!$K$6:$K$7,ExportsELAP[[#This Row],[Date Prevailing]])</f>
        <v>0</v>
      </c>
      <c r="H5043" s="165">
        <f t="shared" si="315"/>
        <v>7</v>
      </c>
      <c r="I5043" s="166">
        <f>+Exports!G5046</f>
        <v>35.020800000000001</v>
      </c>
      <c r="J5043" s="166">
        <f>+'ELAP_IPCO-APND'!D5046</f>
        <v>81.286379999999994</v>
      </c>
      <c r="K5043" s="166">
        <f>+(ExportsELAP[[#This Row],[Exports kWh - MPT]]/1000)*ExportsELAP[[#This Row],[EIM Price]]</f>
        <v>2.8467140567040001</v>
      </c>
      <c r="L5043" s="167" t="str">
        <f>+INDEX(ECR_Hours!$I$12:$I$15,MATCH(ExportsELAP[[#This Row],[Date Prevailing]],ECR_Hours!$H$12:$H$15,1))</f>
        <v>S</v>
      </c>
      <c r="M5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4" spans="1:13" x14ac:dyDescent="0.25">
      <c r="A5044" s="164">
        <f>+Exports!A5047</f>
        <v>44772</v>
      </c>
      <c r="B5044" s="165">
        <f t="shared" si="312"/>
        <v>2022</v>
      </c>
      <c r="C5044" s="165">
        <f t="shared" si="313"/>
        <v>7</v>
      </c>
      <c r="D5044" s="165">
        <f t="shared" si="314"/>
        <v>30</v>
      </c>
      <c r="E5044" s="165">
        <f>+Exports!B5047</f>
        <v>3</v>
      </c>
      <c r="F5044" s="165">
        <f>+WEEKDAY(ExportsELAP[[#This Row],[Date Prevailing]],1)</f>
        <v>7</v>
      </c>
      <c r="G5044" s="165">
        <f>+COUNTIFS(ECR_Hours!$K$6:$K$7,ExportsELAP[[#This Row],[Date Prevailing]])</f>
        <v>0</v>
      </c>
      <c r="H5044" s="165">
        <f t="shared" si="315"/>
        <v>7</v>
      </c>
      <c r="I5044" s="166">
        <f>+Exports!G5047</f>
        <v>35.318700000000007</v>
      </c>
      <c r="J5044" s="166">
        <f>+'ELAP_IPCO-APND'!D5047</f>
        <v>66.508219999999994</v>
      </c>
      <c r="K5044" s="166">
        <f>+(ExportsELAP[[#This Row],[Exports kWh - MPT]]/1000)*ExportsELAP[[#This Row],[EIM Price]]</f>
        <v>2.3489838697140004</v>
      </c>
      <c r="L5044" s="167" t="str">
        <f>+INDEX(ECR_Hours!$I$12:$I$15,MATCH(ExportsELAP[[#This Row],[Date Prevailing]],ECR_Hours!$H$12:$H$15,1))</f>
        <v>S</v>
      </c>
      <c r="M5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5" spans="1:13" x14ac:dyDescent="0.25">
      <c r="A5045" s="164">
        <f>+Exports!A5048</f>
        <v>44772</v>
      </c>
      <c r="B5045" s="165">
        <f t="shared" si="312"/>
        <v>2022</v>
      </c>
      <c r="C5045" s="165">
        <f t="shared" si="313"/>
        <v>7</v>
      </c>
      <c r="D5045" s="165">
        <f t="shared" si="314"/>
        <v>30</v>
      </c>
      <c r="E5045" s="165">
        <f>+Exports!B5048</f>
        <v>4</v>
      </c>
      <c r="F5045" s="165">
        <f>+WEEKDAY(ExportsELAP[[#This Row],[Date Prevailing]],1)</f>
        <v>7</v>
      </c>
      <c r="G5045" s="165">
        <f>+COUNTIFS(ECR_Hours!$K$6:$K$7,ExportsELAP[[#This Row],[Date Prevailing]])</f>
        <v>0</v>
      </c>
      <c r="H5045" s="165">
        <f t="shared" si="315"/>
        <v>7</v>
      </c>
      <c r="I5045" s="166">
        <f>+Exports!G5048</f>
        <v>24.0959</v>
      </c>
      <c r="J5045" s="166">
        <f>+'ELAP_IPCO-APND'!D5048</f>
        <v>67.231049999999996</v>
      </c>
      <c r="K5045" s="166">
        <f>+(ExportsELAP[[#This Row],[Exports kWh - MPT]]/1000)*ExportsELAP[[#This Row],[EIM Price]]</f>
        <v>1.6199926576949999</v>
      </c>
      <c r="L5045" s="167" t="str">
        <f>+INDEX(ECR_Hours!$I$12:$I$15,MATCH(ExportsELAP[[#This Row],[Date Prevailing]],ECR_Hours!$H$12:$H$15,1))</f>
        <v>S</v>
      </c>
      <c r="M5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6" spans="1:13" x14ac:dyDescent="0.25">
      <c r="A5046" s="164">
        <f>+Exports!A5049</f>
        <v>44772</v>
      </c>
      <c r="B5046" s="165">
        <f t="shared" si="312"/>
        <v>2022</v>
      </c>
      <c r="C5046" s="165">
        <f t="shared" si="313"/>
        <v>7</v>
      </c>
      <c r="D5046" s="165">
        <f t="shared" si="314"/>
        <v>30</v>
      </c>
      <c r="E5046" s="165">
        <f>+Exports!B5049</f>
        <v>5</v>
      </c>
      <c r="F5046" s="165">
        <f>+WEEKDAY(ExportsELAP[[#This Row],[Date Prevailing]],1)</f>
        <v>7</v>
      </c>
      <c r="G5046" s="165">
        <f>+COUNTIFS(ECR_Hours!$K$6:$K$7,ExportsELAP[[#This Row],[Date Prevailing]])</f>
        <v>0</v>
      </c>
      <c r="H5046" s="165">
        <f t="shared" si="315"/>
        <v>7</v>
      </c>
      <c r="I5046" s="166">
        <f>+Exports!G5049</f>
        <v>24.221200000000003</v>
      </c>
      <c r="J5046" s="166">
        <f>+'ELAP_IPCO-APND'!D5049</f>
        <v>66.267579999999995</v>
      </c>
      <c r="K5046" s="166">
        <f>+(ExportsELAP[[#This Row],[Exports kWh - MPT]]/1000)*ExportsELAP[[#This Row],[EIM Price]]</f>
        <v>1.6050803086959999</v>
      </c>
      <c r="L5046" s="167" t="str">
        <f>+INDEX(ECR_Hours!$I$12:$I$15,MATCH(ExportsELAP[[#This Row],[Date Prevailing]],ECR_Hours!$H$12:$H$15,1))</f>
        <v>S</v>
      </c>
      <c r="M5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7" spans="1:13" x14ac:dyDescent="0.25">
      <c r="A5047" s="164">
        <f>+Exports!A5050</f>
        <v>44772</v>
      </c>
      <c r="B5047" s="165">
        <f t="shared" si="312"/>
        <v>2022</v>
      </c>
      <c r="C5047" s="165">
        <f t="shared" si="313"/>
        <v>7</v>
      </c>
      <c r="D5047" s="165">
        <f t="shared" si="314"/>
        <v>30</v>
      </c>
      <c r="E5047" s="165">
        <f>+Exports!B5050</f>
        <v>6</v>
      </c>
      <c r="F5047" s="165">
        <f>+WEEKDAY(ExportsELAP[[#This Row],[Date Prevailing]],1)</f>
        <v>7</v>
      </c>
      <c r="G5047" s="165">
        <f>+COUNTIFS(ECR_Hours!$K$6:$K$7,ExportsELAP[[#This Row],[Date Prevailing]])</f>
        <v>0</v>
      </c>
      <c r="H5047" s="165">
        <f t="shared" si="315"/>
        <v>7</v>
      </c>
      <c r="I5047" s="166">
        <f>+Exports!G5050</f>
        <v>23.604499999999991</v>
      </c>
      <c r="J5047" s="166">
        <f>+'ELAP_IPCO-APND'!D5050</f>
        <v>66.876959999999997</v>
      </c>
      <c r="K5047" s="166">
        <f>+(ExportsELAP[[#This Row],[Exports kWh - MPT]]/1000)*ExportsELAP[[#This Row],[EIM Price]]</f>
        <v>1.5785972023199992</v>
      </c>
      <c r="L5047" s="167" t="str">
        <f>+INDEX(ECR_Hours!$I$12:$I$15,MATCH(ExportsELAP[[#This Row],[Date Prevailing]],ECR_Hours!$H$12:$H$15,1))</f>
        <v>S</v>
      </c>
      <c r="M5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8" spans="1:13" x14ac:dyDescent="0.25">
      <c r="A5048" s="164">
        <f>+Exports!A5051</f>
        <v>44772</v>
      </c>
      <c r="B5048" s="165">
        <f t="shared" si="312"/>
        <v>2022</v>
      </c>
      <c r="C5048" s="165">
        <f t="shared" si="313"/>
        <v>7</v>
      </c>
      <c r="D5048" s="165">
        <f t="shared" si="314"/>
        <v>30</v>
      </c>
      <c r="E5048" s="165">
        <f>+Exports!B5051</f>
        <v>7</v>
      </c>
      <c r="F5048" s="165">
        <f>+WEEKDAY(ExportsELAP[[#This Row],[Date Prevailing]],1)</f>
        <v>7</v>
      </c>
      <c r="G5048" s="165">
        <f>+COUNTIFS(ECR_Hours!$K$6:$K$7,ExportsELAP[[#This Row],[Date Prevailing]])</f>
        <v>0</v>
      </c>
      <c r="H5048" s="165">
        <f t="shared" si="315"/>
        <v>7</v>
      </c>
      <c r="I5048" s="166">
        <f>+Exports!G5051</f>
        <v>254.93010000000001</v>
      </c>
      <c r="J5048" s="166">
        <f>+'ELAP_IPCO-APND'!D5051</f>
        <v>66.804090000000002</v>
      </c>
      <c r="K5048" s="166">
        <f>+(ExportsELAP[[#This Row],[Exports kWh - MPT]]/1000)*ExportsELAP[[#This Row],[EIM Price]]</f>
        <v>17.030373344109002</v>
      </c>
      <c r="L5048" s="167" t="str">
        <f>+INDEX(ECR_Hours!$I$12:$I$15,MATCH(ExportsELAP[[#This Row],[Date Prevailing]],ECR_Hours!$H$12:$H$15,1))</f>
        <v>S</v>
      </c>
      <c r="M5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49" spans="1:13" x14ac:dyDescent="0.25">
      <c r="A5049" s="164">
        <f>+Exports!A5052</f>
        <v>44772</v>
      </c>
      <c r="B5049" s="165">
        <f t="shared" si="312"/>
        <v>2022</v>
      </c>
      <c r="C5049" s="165">
        <f t="shared" si="313"/>
        <v>7</v>
      </c>
      <c r="D5049" s="165">
        <f t="shared" si="314"/>
        <v>30</v>
      </c>
      <c r="E5049" s="165">
        <f>+Exports!B5052</f>
        <v>8</v>
      </c>
      <c r="F5049" s="165">
        <f>+WEEKDAY(ExportsELAP[[#This Row],[Date Prevailing]],1)</f>
        <v>7</v>
      </c>
      <c r="G5049" s="165">
        <f>+COUNTIFS(ECR_Hours!$K$6:$K$7,ExportsELAP[[#This Row],[Date Prevailing]])</f>
        <v>0</v>
      </c>
      <c r="H5049" s="165">
        <f t="shared" si="315"/>
        <v>7</v>
      </c>
      <c r="I5049" s="166">
        <f>+Exports!G5052</f>
        <v>3632.0978000000005</v>
      </c>
      <c r="J5049" s="166">
        <f>+'ELAP_IPCO-APND'!D5052</f>
        <v>62.982529999999997</v>
      </c>
      <c r="K5049" s="166">
        <f>+(ExportsELAP[[#This Row],[Exports kWh - MPT]]/1000)*ExportsELAP[[#This Row],[EIM Price]]</f>
        <v>228.75870865143401</v>
      </c>
      <c r="L5049" s="167" t="str">
        <f>+INDEX(ECR_Hours!$I$12:$I$15,MATCH(ExportsELAP[[#This Row],[Date Prevailing]],ECR_Hours!$H$12:$H$15,1))</f>
        <v>S</v>
      </c>
      <c r="M5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0" spans="1:13" x14ac:dyDescent="0.25">
      <c r="A5050" s="164">
        <f>+Exports!A5053</f>
        <v>44772</v>
      </c>
      <c r="B5050" s="165">
        <f t="shared" si="312"/>
        <v>2022</v>
      </c>
      <c r="C5050" s="165">
        <f t="shared" si="313"/>
        <v>7</v>
      </c>
      <c r="D5050" s="165">
        <f t="shared" si="314"/>
        <v>30</v>
      </c>
      <c r="E5050" s="165">
        <f>+Exports!B5053</f>
        <v>9</v>
      </c>
      <c r="F5050" s="165">
        <f>+WEEKDAY(ExportsELAP[[#This Row],[Date Prevailing]],1)</f>
        <v>7</v>
      </c>
      <c r="G5050" s="165">
        <f>+COUNTIFS(ECR_Hours!$K$6:$K$7,ExportsELAP[[#This Row],[Date Prevailing]])</f>
        <v>0</v>
      </c>
      <c r="H5050" s="165">
        <f t="shared" si="315"/>
        <v>7</v>
      </c>
      <c r="I5050" s="166">
        <f>+Exports!G5053</f>
        <v>9823.2307000000001</v>
      </c>
      <c r="J5050" s="166">
        <f>+'ELAP_IPCO-APND'!D5053</f>
        <v>53.457079999999998</v>
      </c>
      <c r="K5050" s="166">
        <f>+(ExportsELAP[[#This Row],[Exports kWh - MPT]]/1000)*ExportsELAP[[#This Row],[EIM Price]]</f>
        <v>525.12122938835591</v>
      </c>
      <c r="L5050" s="167" t="str">
        <f>+INDEX(ECR_Hours!$I$12:$I$15,MATCH(ExportsELAP[[#This Row],[Date Prevailing]],ECR_Hours!$H$12:$H$15,1))</f>
        <v>S</v>
      </c>
      <c r="M5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1" spans="1:13" x14ac:dyDescent="0.25">
      <c r="A5051" s="164">
        <f>+Exports!A5054</f>
        <v>44772</v>
      </c>
      <c r="B5051" s="165">
        <f t="shared" si="312"/>
        <v>2022</v>
      </c>
      <c r="C5051" s="165">
        <f t="shared" si="313"/>
        <v>7</v>
      </c>
      <c r="D5051" s="165">
        <f t="shared" si="314"/>
        <v>30</v>
      </c>
      <c r="E5051" s="165">
        <f>+Exports!B5054</f>
        <v>10</v>
      </c>
      <c r="F5051" s="165">
        <f>+WEEKDAY(ExportsELAP[[#This Row],[Date Prevailing]],1)</f>
        <v>7</v>
      </c>
      <c r="G5051" s="165">
        <f>+COUNTIFS(ECR_Hours!$K$6:$K$7,ExportsELAP[[#This Row],[Date Prevailing]])</f>
        <v>0</v>
      </c>
      <c r="H5051" s="165">
        <f t="shared" si="315"/>
        <v>7</v>
      </c>
      <c r="I5051" s="166">
        <f>+Exports!G5054</f>
        <v>18369.616699999999</v>
      </c>
      <c r="J5051" s="166">
        <f>+'ELAP_IPCO-APND'!D5054</f>
        <v>58.071550000000002</v>
      </c>
      <c r="K5051" s="166">
        <f>+(ExportsELAP[[#This Row],[Exports kWh - MPT]]/1000)*ExportsELAP[[#This Row],[EIM Price]]</f>
        <v>1066.752114674885</v>
      </c>
      <c r="L5051" s="167" t="str">
        <f>+INDEX(ECR_Hours!$I$12:$I$15,MATCH(ExportsELAP[[#This Row],[Date Prevailing]],ECR_Hours!$H$12:$H$15,1))</f>
        <v>S</v>
      </c>
      <c r="M5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2" spans="1:13" x14ac:dyDescent="0.25">
      <c r="A5052" s="164">
        <f>+Exports!A5055</f>
        <v>44772</v>
      </c>
      <c r="B5052" s="165">
        <f t="shared" si="312"/>
        <v>2022</v>
      </c>
      <c r="C5052" s="165">
        <f t="shared" si="313"/>
        <v>7</v>
      </c>
      <c r="D5052" s="165">
        <f t="shared" si="314"/>
        <v>30</v>
      </c>
      <c r="E5052" s="165">
        <f>+Exports!B5055</f>
        <v>11</v>
      </c>
      <c r="F5052" s="165">
        <f>+WEEKDAY(ExportsELAP[[#This Row],[Date Prevailing]],1)</f>
        <v>7</v>
      </c>
      <c r="G5052" s="165">
        <f>+COUNTIFS(ECR_Hours!$K$6:$K$7,ExportsELAP[[#This Row],[Date Prevailing]])</f>
        <v>0</v>
      </c>
      <c r="H5052" s="165">
        <f t="shared" si="315"/>
        <v>7</v>
      </c>
      <c r="I5052" s="166">
        <f>+Exports!G5055</f>
        <v>26059.042600000001</v>
      </c>
      <c r="J5052" s="166">
        <f>+'ELAP_IPCO-APND'!D5055</f>
        <v>60.016399999999997</v>
      </c>
      <c r="K5052" s="166">
        <f>+(ExportsELAP[[#This Row],[Exports kWh - MPT]]/1000)*ExportsELAP[[#This Row],[EIM Price]]</f>
        <v>1563.9699242986401</v>
      </c>
      <c r="L5052" s="167" t="str">
        <f>+INDEX(ECR_Hours!$I$12:$I$15,MATCH(ExportsELAP[[#This Row],[Date Prevailing]],ECR_Hours!$H$12:$H$15,1))</f>
        <v>S</v>
      </c>
      <c r="M5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3" spans="1:13" x14ac:dyDescent="0.25">
      <c r="A5053" s="164">
        <f>+Exports!A5056</f>
        <v>44772</v>
      </c>
      <c r="B5053" s="165">
        <f t="shared" si="312"/>
        <v>2022</v>
      </c>
      <c r="C5053" s="165">
        <f t="shared" si="313"/>
        <v>7</v>
      </c>
      <c r="D5053" s="165">
        <f t="shared" si="314"/>
        <v>30</v>
      </c>
      <c r="E5053" s="165">
        <f>+Exports!B5056</f>
        <v>12</v>
      </c>
      <c r="F5053" s="165">
        <f>+WEEKDAY(ExportsELAP[[#This Row],[Date Prevailing]],1)</f>
        <v>7</v>
      </c>
      <c r="G5053" s="165">
        <f>+COUNTIFS(ECR_Hours!$K$6:$K$7,ExportsELAP[[#This Row],[Date Prevailing]])</f>
        <v>0</v>
      </c>
      <c r="H5053" s="165">
        <f t="shared" si="315"/>
        <v>7</v>
      </c>
      <c r="I5053" s="166">
        <f>+Exports!G5056</f>
        <v>31030.9283</v>
      </c>
      <c r="J5053" s="166">
        <f>+'ELAP_IPCO-APND'!D5056</f>
        <v>66.809650000000005</v>
      </c>
      <c r="K5053" s="166">
        <f>+(ExportsELAP[[#This Row],[Exports kWh - MPT]]/1000)*ExportsELAP[[#This Row],[EIM Price]]</f>
        <v>2073.165458898095</v>
      </c>
      <c r="L5053" s="167" t="str">
        <f>+INDEX(ECR_Hours!$I$12:$I$15,MATCH(ExportsELAP[[#This Row],[Date Prevailing]],ECR_Hours!$H$12:$H$15,1))</f>
        <v>S</v>
      </c>
      <c r="M5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4" spans="1:13" x14ac:dyDescent="0.25">
      <c r="A5054" s="164">
        <f>+Exports!A5057</f>
        <v>44772</v>
      </c>
      <c r="B5054" s="165">
        <f t="shared" si="312"/>
        <v>2022</v>
      </c>
      <c r="C5054" s="165">
        <f t="shared" si="313"/>
        <v>7</v>
      </c>
      <c r="D5054" s="165">
        <f t="shared" si="314"/>
        <v>30</v>
      </c>
      <c r="E5054" s="165">
        <f>+Exports!B5057</f>
        <v>13</v>
      </c>
      <c r="F5054" s="165">
        <f>+WEEKDAY(ExportsELAP[[#This Row],[Date Prevailing]],1)</f>
        <v>7</v>
      </c>
      <c r="G5054" s="165">
        <f>+COUNTIFS(ECR_Hours!$K$6:$K$7,ExportsELAP[[#This Row],[Date Prevailing]])</f>
        <v>0</v>
      </c>
      <c r="H5054" s="165">
        <f t="shared" si="315"/>
        <v>7</v>
      </c>
      <c r="I5054" s="166">
        <f>+Exports!G5057</f>
        <v>33392.811499999996</v>
      </c>
      <c r="J5054" s="166">
        <f>+'ELAP_IPCO-APND'!D5057</f>
        <v>70.222480000000004</v>
      </c>
      <c r="K5054" s="166">
        <f>+(ExportsELAP[[#This Row],[Exports kWh - MPT]]/1000)*ExportsELAP[[#This Row],[EIM Price]]</f>
        <v>2344.9260377025198</v>
      </c>
      <c r="L5054" s="167" t="str">
        <f>+INDEX(ECR_Hours!$I$12:$I$15,MATCH(ExportsELAP[[#This Row],[Date Prevailing]],ECR_Hours!$H$12:$H$15,1))</f>
        <v>S</v>
      </c>
      <c r="M5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5" spans="1:13" x14ac:dyDescent="0.25">
      <c r="A5055" s="164">
        <f>+Exports!A5058</f>
        <v>44772</v>
      </c>
      <c r="B5055" s="165">
        <f t="shared" si="312"/>
        <v>2022</v>
      </c>
      <c r="C5055" s="165">
        <f t="shared" si="313"/>
        <v>7</v>
      </c>
      <c r="D5055" s="165">
        <f t="shared" si="314"/>
        <v>30</v>
      </c>
      <c r="E5055" s="165">
        <f>+Exports!B5058</f>
        <v>14</v>
      </c>
      <c r="F5055" s="165">
        <f>+WEEKDAY(ExportsELAP[[#This Row],[Date Prevailing]],1)</f>
        <v>7</v>
      </c>
      <c r="G5055" s="165">
        <f>+COUNTIFS(ECR_Hours!$K$6:$K$7,ExportsELAP[[#This Row],[Date Prevailing]])</f>
        <v>0</v>
      </c>
      <c r="H5055" s="165">
        <f t="shared" si="315"/>
        <v>7</v>
      </c>
      <c r="I5055" s="166">
        <f>+Exports!G5058</f>
        <v>32614.504800000002</v>
      </c>
      <c r="J5055" s="166">
        <f>+'ELAP_IPCO-APND'!D5058</f>
        <v>63.399360000000001</v>
      </c>
      <c r="K5055" s="166">
        <f>+(ExportsELAP[[#This Row],[Exports kWh - MPT]]/1000)*ExportsELAP[[#This Row],[EIM Price]]</f>
        <v>2067.7387310369286</v>
      </c>
      <c r="L5055" s="167" t="str">
        <f>+INDEX(ECR_Hours!$I$12:$I$15,MATCH(ExportsELAP[[#This Row],[Date Prevailing]],ECR_Hours!$H$12:$H$15,1))</f>
        <v>S</v>
      </c>
      <c r="M5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6" spans="1:13" x14ac:dyDescent="0.25">
      <c r="A5056" s="164">
        <f>+Exports!A5059</f>
        <v>44772</v>
      </c>
      <c r="B5056" s="165">
        <f t="shared" si="312"/>
        <v>2022</v>
      </c>
      <c r="C5056" s="165">
        <f t="shared" si="313"/>
        <v>7</v>
      </c>
      <c r="D5056" s="165">
        <f t="shared" si="314"/>
        <v>30</v>
      </c>
      <c r="E5056" s="165">
        <f>+Exports!B5059</f>
        <v>15</v>
      </c>
      <c r="F5056" s="165">
        <f>+WEEKDAY(ExportsELAP[[#This Row],[Date Prevailing]],1)</f>
        <v>7</v>
      </c>
      <c r="G5056" s="165">
        <f>+COUNTIFS(ECR_Hours!$K$6:$K$7,ExportsELAP[[#This Row],[Date Prevailing]])</f>
        <v>0</v>
      </c>
      <c r="H5056" s="165">
        <f t="shared" si="315"/>
        <v>7</v>
      </c>
      <c r="I5056" s="166">
        <f>+Exports!G5059</f>
        <v>30105.613300000001</v>
      </c>
      <c r="J5056" s="166">
        <f>+'ELAP_IPCO-APND'!D5059</f>
        <v>77.575379999999996</v>
      </c>
      <c r="K5056" s="166">
        <f>+(ExportsELAP[[#This Row],[Exports kWh - MPT]]/1000)*ExportsELAP[[#This Row],[EIM Price]]</f>
        <v>2335.4543918805539</v>
      </c>
      <c r="L5056" s="167" t="str">
        <f>+INDEX(ECR_Hours!$I$12:$I$15,MATCH(ExportsELAP[[#This Row],[Date Prevailing]],ECR_Hours!$H$12:$H$15,1))</f>
        <v>S</v>
      </c>
      <c r="M5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57" spans="1:13" x14ac:dyDescent="0.25">
      <c r="A5057" s="164">
        <f>+Exports!A5060</f>
        <v>44772</v>
      </c>
      <c r="B5057" s="165">
        <f t="shared" si="312"/>
        <v>2022</v>
      </c>
      <c r="C5057" s="165">
        <f t="shared" si="313"/>
        <v>7</v>
      </c>
      <c r="D5057" s="165">
        <f t="shared" si="314"/>
        <v>30</v>
      </c>
      <c r="E5057" s="165">
        <f>+Exports!B5060</f>
        <v>16</v>
      </c>
      <c r="F5057" s="165">
        <f>+WEEKDAY(ExportsELAP[[#This Row],[Date Prevailing]],1)</f>
        <v>7</v>
      </c>
      <c r="G5057" s="165">
        <f>+COUNTIFS(ECR_Hours!$K$6:$K$7,ExportsELAP[[#This Row],[Date Prevailing]])</f>
        <v>0</v>
      </c>
      <c r="H5057" s="165">
        <f t="shared" si="315"/>
        <v>7</v>
      </c>
      <c r="I5057" s="166">
        <f>+Exports!G5060</f>
        <v>24246.432099999998</v>
      </c>
      <c r="J5057" s="166">
        <f>+'ELAP_IPCO-APND'!D5060</f>
        <v>75.322819999999993</v>
      </c>
      <c r="K5057" s="166">
        <f>+(ExportsELAP[[#This Row],[Exports kWh - MPT]]/1000)*ExportsELAP[[#This Row],[EIM Price]]</f>
        <v>1826.3096407105218</v>
      </c>
      <c r="L5057" s="167" t="str">
        <f>+INDEX(ECR_Hours!$I$12:$I$15,MATCH(ExportsELAP[[#This Row],[Date Prevailing]],ECR_Hours!$H$12:$H$15,1))</f>
        <v>S</v>
      </c>
      <c r="M5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58" spans="1:13" x14ac:dyDescent="0.25">
      <c r="A5058" s="164">
        <f>+Exports!A5061</f>
        <v>44772</v>
      </c>
      <c r="B5058" s="165">
        <f t="shared" ref="B5058:B5121" si="316">+YEAR(A5058)</f>
        <v>2022</v>
      </c>
      <c r="C5058" s="165">
        <f t="shared" ref="C5058:C5121" si="317">+MONTH(A5058)</f>
        <v>7</v>
      </c>
      <c r="D5058" s="165">
        <f t="shared" ref="D5058:D5121" si="318">+DAY(A5058)</f>
        <v>30</v>
      </c>
      <c r="E5058" s="165">
        <f>+Exports!B5061</f>
        <v>17</v>
      </c>
      <c r="F5058" s="165">
        <f>+WEEKDAY(ExportsELAP[[#This Row],[Date Prevailing]],1)</f>
        <v>7</v>
      </c>
      <c r="G5058" s="165">
        <f>+COUNTIFS(ECR_Hours!$K$6:$K$7,ExportsELAP[[#This Row],[Date Prevailing]])</f>
        <v>0</v>
      </c>
      <c r="H5058" s="165">
        <f t="shared" ref="H5058:H5121" si="319">+IF(G5058=1,0,F5058)</f>
        <v>7</v>
      </c>
      <c r="I5058" s="166">
        <f>+Exports!G5061</f>
        <v>18351.094799999999</v>
      </c>
      <c r="J5058" s="166">
        <f>+'ELAP_IPCO-APND'!D5061</f>
        <v>91.684100000000001</v>
      </c>
      <c r="K5058" s="166">
        <f>+(ExportsELAP[[#This Row],[Exports kWh - MPT]]/1000)*ExportsELAP[[#This Row],[EIM Price]]</f>
        <v>1682.5036107526798</v>
      </c>
      <c r="L5058" s="167" t="str">
        <f>+INDEX(ECR_Hours!$I$12:$I$15,MATCH(ExportsELAP[[#This Row],[Date Prevailing]],ECR_Hours!$H$12:$H$15,1))</f>
        <v>S</v>
      </c>
      <c r="M5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59" spans="1:13" x14ac:dyDescent="0.25">
      <c r="A5059" s="164">
        <f>+Exports!A5062</f>
        <v>44772</v>
      </c>
      <c r="B5059" s="165">
        <f t="shared" si="316"/>
        <v>2022</v>
      </c>
      <c r="C5059" s="165">
        <f t="shared" si="317"/>
        <v>7</v>
      </c>
      <c r="D5059" s="165">
        <f t="shared" si="318"/>
        <v>30</v>
      </c>
      <c r="E5059" s="165">
        <f>+Exports!B5062</f>
        <v>18</v>
      </c>
      <c r="F5059" s="165">
        <f>+WEEKDAY(ExportsELAP[[#This Row],[Date Prevailing]],1)</f>
        <v>7</v>
      </c>
      <c r="G5059" s="165">
        <f>+COUNTIFS(ECR_Hours!$K$6:$K$7,ExportsELAP[[#This Row],[Date Prevailing]])</f>
        <v>0</v>
      </c>
      <c r="H5059" s="165">
        <f t="shared" si="319"/>
        <v>7</v>
      </c>
      <c r="I5059" s="166">
        <f>+Exports!G5062</f>
        <v>12166.654900000001</v>
      </c>
      <c r="J5059" s="166">
        <f>+'ELAP_IPCO-APND'!D5062</f>
        <v>176.89336</v>
      </c>
      <c r="K5059" s="166">
        <f>+(ExportsELAP[[#This Row],[Exports kWh - MPT]]/1000)*ExportsELAP[[#This Row],[EIM Price]]</f>
        <v>2152.2004652214641</v>
      </c>
      <c r="L5059" s="167" t="str">
        <f>+INDEX(ECR_Hours!$I$12:$I$15,MATCH(ExportsELAP[[#This Row],[Date Prevailing]],ECR_Hours!$H$12:$H$15,1))</f>
        <v>S</v>
      </c>
      <c r="M5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0" spans="1:13" x14ac:dyDescent="0.25">
      <c r="A5060" s="164">
        <f>+Exports!A5063</f>
        <v>44772</v>
      </c>
      <c r="B5060" s="165">
        <f t="shared" si="316"/>
        <v>2022</v>
      </c>
      <c r="C5060" s="165">
        <f t="shared" si="317"/>
        <v>7</v>
      </c>
      <c r="D5060" s="165">
        <f t="shared" si="318"/>
        <v>30</v>
      </c>
      <c r="E5060" s="165">
        <f>+Exports!B5063</f>
        <v>19</v>
      </c>
      <c r="F5060" s="165">
        <f>+WEEKDAY(ExportsELAP[[#This Row],[Date Prevailing]],1)</f>
        <v>7</v>
      </c>
      <c r="G5060" s="165">
        <f>+COUNTIFS(ECR_Hours!$K$6:$K$7,ExportsELAP[[#This Row],[Date Prevailing]])</f>
        <v>0</v>
      </c>
      <c r="H5060" s="165">
        <f t="shared" si="319"/>
        <v>7</v>
      </c>
      <c r="I5060" s="166">
        <f>+Exports!G5063</f>
        <v>5962.2474000000002</v>
      </c>
      <c r="J5060" s="166">
        <f>+'ELAP_IPCO-APND'!D5063</f>
        <v>359.73183</v>
      </c>
      <c r="K5060" s="166">
        <f>+(ExportsELAP[[#This Row],[Exports kWh - MPT]]/1000)*ExportsELAP[[#This Row],[EIM Price]]</f>
        <v>2144.8101681147418</v>
      </c>
      <c r="L5060" s="167" t="str">
        <f>+INDEX(ECR_Hours!$I$12:$I$15,MATCH(ExportsELAP[[#This Row],[Date Prevailing]],ECR_Hours!$H$12:$H$15,1))</f>
        <v>S</v>
      </c>
      <c r="M5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1" spans="1:13" x14ac:dyDescent="0.25">
      <c r="A5061" s="164">
        <f>+Exports!A5064</f>
        <v>44772</v>
      </c>
      <c r="B5061" s="165">
        <f t="shared" si="316"/>
        <v>2022</v>
      </c>
      <c r="C5061" s="165">
        <f t="shared" si="317"/>
        <v>7</v>
      </c>
      <c r="D5061" s="165">
        <f t="shared" si="318"/>
        <v>30</v>
      </c>
      <c r="E5061" s="165">
        <f>+Exports!B5064</f>
        <v>20</v>
      </c>
      <c r="F5061" s="165">
        <f>+WEEKDAY(ExportsELAP[[#This Row],[Date Prevailing]],1)</f>
        <v>7</v>
      </c>
      <c r="G5061" s="165">
        <f>+COUNTIFS(ECR_Hours!$K$6:$K$7,ExportsELAP[[#This Row],[Date Prevailing]])</f>
        <v>0</v>
      </c>
      <c r="H5061" s="165">
        <f t="shared" si="319"/>
        <v>7</v>
      </c>
      <c r="I5061" s="166">
        <f>+Exports!G5064</f>
        <v>2076.9265</v>
      </c>
      <c r="J5061" s="166">
        <f>+'ELAP_IPCO-APND'!D5064</f>
        <v>96.4559</v>
      </c>
      <c r="K5061" s="166">
        <f>+(ExportsELAP[[#This Row],[Exports kWh - MPT]]/1000)*ExportsELAP[[#This Row],[EIM Price]]</f>
        <v>200.33181479134998</v>
      </c>
      <c r="L5061" s="167" t="str">
        <f>+INDEX(ECR_Hours!$I$12:$I$15,MATCH(ExportsELAP[[#This Row],[Date Prevailing]],ECR_Hours!$H$12:$H$15,1))</f>
        <v>S</v>
      </c>
      <c r="M5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2" spans="1:13" x14ac:dyDescent="0.25">
      <c r="A5062" s="164">
        <f>+Exports!A5065</f>
        <v>44772</v>
      </c>
      <c r="B5062" s="165">
        <f t="shared" si="316"/>
        <v>2022</v>
      </c>
      <c r="C5062" s="165">
        <f t="shared" si="317"/>
        <v>7</v>
      </c>
      <c r="D5062" s="165">
        <f t="shared" si="318"/>
        <v>30</v>
      </c>
      <c r="E5062" s="165">
        <f>+Exports!B5065</f>
        <v>21</v>
      </c>
      <c r="F5062" s="165">
        <f>+WEEKDAY(ExportsELAP[[#This Row],[Date Prevailing]],1)</f>
        <v>7</v>
      </c>
      <c r="G5062" s="165">
        <f>+COUNTIFS(ECR_Hours!$K$6:$K$7,ExportsELAP[[#This Row],[Date Prevailing]])</f>
        <v>0</v>
      </c>
      <c r="H5062" s="165">
        <f t="shared" si="319"/>
        <v>7</v>
      </c>
      <c r="I5062" s="166">
        <f>+Exports!G5065</f>
        <v>341.22829999999999</v>
      </c>
      <c r="J5062" s="166">
        <f>+'ELAP_IPCO-APND'!D5065</f>
        <v>95.016329999999996</v>
      </c>
      <c r="K5062" s="166">
        <f>+(ExportsELAP[[#This Row],[Exports kWh - MPT]]/1000)*ExportsELAP[[#This Row],[EIM Price]]</f>
        <v>32.422260758138997</v>
      </c>
      <c r="L5062" s="167" t="str">
        <f>+INDEX(ECR_Hours!$I$12:$I$15,MATCH(ExportsELAP[[#This Row],[Date Prevailing]],ECR_Hours!$H$12:$H$15,1))</f>
        <v>S</v>
      </c>
      <c r="M5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3" spans="1:13" x14ac:dyDescent="0.25">
      <c r="A5063" s="164">
        <f>+Exports!A5066</f>
        <v>44772</v>
      </c>
      <c r="B5063" s="165">
        <f t="shared" si="316"/>
        <v>2022</v>
      </c>
      <c r="C5063" s="165">
        <f t="shared" si="317"/>
        <v>7</v>
      </c>
      <c r="D5063" s="165">
        <f t="shared" si="318"/>
        <v>30</v>
      </c>
      <c r="E5063" s="165">
        <f>+Exports!B5066</f>
        <v>22</v>
      </c>
      <c r="F5063" s="165">
        <f>+WEEKDAY(ExportsELAP[[#This Row],[Date Prevailing]],1)</f>
        <v>7</v>
      </c>
      <c r="G5063" s="165">
        <f>+COUNTIFS(ECR_Hours!$K$6:$K$7,ExportsELAP[[#This Row],[Date Prevailing]])</f>
        <v>0</v>
      </c>
      <c r="H5063" s="165">
        <f t="shared" si="319"/>
        <v>7</v>
      </c>
      <c r="I5063" s="166">
        <f>+Exports!G5066</f>
        <v>14.47449999999999</v>
      </c>
      <c r="J5063" s="166">
        <f>+'ELAP_IPCO-APND'!D5066</f>
        <v>90.147030000000001</v>
      </c>
      <c r="K5063" s="166">
        <f>+(ExportsELAP[[#This Row],[Exports kWh - MPT]]/1000)*ExportsELAP[[#This Row],[EIM Price]]</f>
        <v>1.3048331857349993</v>
      </c>
      <c r="L5063" s="167" t="str">
        <f>+INDEX(ECR_Hours!$I$12:$I$15,MATCH(ExportsELAP[[#This Row],[Date Prevailing]],ECR_Hours!$H$12:$H$15,1))</f>
        <v>S</v>
      </c>
      <c r="M5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4" spans="1:13" x14ac:dyDescent="0.25">
      <c r="A5064" s="164">
        <f>+Exports!A5067</f>
        <v>44772</v>
      </c>
      <c r="B5064" s="165">
        <f t="shared" si="316"/>
        <v>2022</v>
      </c>
      <c r="C5064" s="165">
        <f t="shared" si="317"/>
        <v>7</v>
      </c>
      <c r="D5064" s="165">
        <f t="shared" si="318"/>
        <v>30</v>
      </c>
      <c r="E5064" s="165">
        <f>+Exports!B5067</f>
        <v>23</v>
      </c>
      <c r="F5064" s="165">
        <f>+WEEKDAY(ExportsELAP[[#This Row],[Date Prevailing]],1)</f>
        <v>7</v>
      </c>
      <c r="G5064" s="165">
        <f>+COUNTIFS(ECR_Hours!$K$6:$K$7,ExportsELAP[[#This Row],[Date Prevailing]])</f>
        <v>0</v>
      </c>
      <c r="H5064" s="165">
        <f t="shared" si="319"/>
        <v>7</v>
      </c>
      <c r="I5064" s="166">
        <f>+Exports!G5067</f>
        <v>12.142799999999999</v>
      </c>
      <c r="J5064" s="166">
        <f>+'ELAP_IPCO-APND'!D5067</f>
        <v>85.435169999999999</v>
      </c>
      <c r="K5064" s="166">
        <f>+(ExportsELAP[[#This Row],[Exports kWh - MPT]]/1000)*ExportsELAP[[#This Row],[EIM Price]]</f>
        <v>1.0374221822759999</v>
      </c>
      <c r="L5064" s="167" t="str">
        <f>+INDEX(ECR_Hours!$I$12:$I$15,MATCH(ExportsELAP[[#This Row],[Date Prevailing]],ECR_Hours!$H$12:$H$15,1))</f>
        <v>S</v>
      </c>
      <c r="M5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065" spans="1:13" x14ac:dyDescent="0.25">
      <c r="A5065" s="164">
        <f>+Exports!A5068</f>
        <v>44772</v>
      </c>
      <c r="B5065" s="165">
        <f t="shared" si="316"/>
        <v>2022</v>
      </c>
      <c r="C5065" s="165">
        <f t="shared" si="317"/>
        <v>7</v>
      </c>
      <c r="D5065" s="165">
        <f t="shared" si="318"/>
        <v>30</v>
      </c>
      <c r="E5065" s="165">
        <f>+Exports!B5068</f>
        <v>24</v>
      </c>
      <c r="F5065" s="165">
        <f>+WEEKDAY(ExportsELAP[[#This Row],[Date Prevailing]],1)</f>
        <v>7</v>
      </c>
      <c r="G5065" s="165">
        <f>+COUNTIFS(ECR_Hours!$K$6:$K$7,ExportsELAP[[#This Row],[Date Prevailing]])</f>
        <v>0</v>
      </c>
      <c r="H5065" s="165">
        <f t="shared" si="319"/>
        <v>7</v>
      </c>
      <c r="I5065" s="166">
        <f>+Exports!G5068</f>
        <v>11.6067</v>
      </c>
      <c r="J5065" s="166">
        <f>+'ELAP_IPCO-APND'!D5068</f>
        <v>104.67252000000001</v>
      </c>
      <c r="K5065" s="166">
        <f>+(ExportsELAP[[#This Row],[Exports kWh - MPT]]/1000)*ExportsELAP[[#This Row],[EIM Price]]</f>
        <v>1.2149025378839999</v>
      </c>
      <c r="L5065" s="167" t="str">
        <f>+INDEX(ECR_Hours!$I$12:$I$15,MATCH(ExportsELAP[[#This Row],[Date Prevailing]],ECR_Hours!$H$12:$H$15,1))</f>
        <v>S</v>
      </c>
      <c r="M5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6" spans="1:13" x14ac:dyDescent="0.25">
      <c r="A5066" s="164">
        <f>+Exports!A5069</f>
        <v>44773</v>
      </c>
      <c r="B5066" s="165">
        <f t="shared" si="316"/>
        <v>2022</v>
      </c>
      <c r="C5066" s="165">
        <f t="shared" si="317"/>
        <v>7</v>
      </c>
      <c r="D5066" s="165">
        <f t="shared" si="318"/>
        <v>31</v>
      </c>
      <c r="E5066" s="165">
        <f>+Exports!B5069</f>
        <v>1</v>
      </c>
      <c r="F5066" s="165">
        <f>+WEEKDAY(ExportsELAP[[#This Row],[Date Prevailing]],1)</f>
        <v>1</v>
      </c>
      <c r="G5066" s="165">
        <f>+COUNTIFS(ECR_Hours!$K$6:$K$7,ExportsELAP[[#This Row],[Date Prevailing]])</f>
        <v>0</v>
      </c>
      <c r="H5066" s="165">
        <f t="shared" si="319"/>
        <v>1</v>
      </c>
      <c r="I5066" s="166">
        <f>+Exports!G5069</f>
        <v>12.2624</v>
      </c>
      <c r="J5066" s="166">
        <f>+'ELAP_IPCO-APND'!D5069</f>
        <v>77.507999999999996</v>
      </c>
      <c r="K5066" s="166">
        <f>+(ExportsELAP[[#This Row],[Exports kWh - MPT]]/1000)*ExportsELAP[[#This Row],[EIM Price]]</f>
        <v>0.95043409919999988</v>
      </c>
      <c r="L5066" s="167" t="str">
        <f>+INDEX(ECR_Hours!$I$12:$I$15,MATCH(ExportsELAP[[#This Row],[Date Prevailing]],ECR_Hours!$H$12:$H$15,1))</f>
        <v>S</v>
      </c>
      <c r="M5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7" spans="1:13" x14ac:dyDescent="0.25">
      <c r="A5067" s="164">
        <f>+Exports!A5070</f>
        <v>44773</v>
      </c>
      <c r="B5067" s="165">
        <f t="shared" si="316"/>
        <v>2022</v>
      </c>
      <c r="C5067" s="165">
        <f t="shared" si="317"/>
        <v>7</v>
      </c>
      <c r="D5067" s="165">
        <f t="shared" si="318"/>
        <v>31</v>
      </c>
      <c r="E5067" s="165">
        <f>+Exports!B5070</f>
        <v>2</v>
      </c>
      <c r="F5067" s="165">
        <f>+WEEKDAY(ExportsELAP[[#This Row],[Date Prevailing]],1)</f>
        <v>1</v>
      </c>
      <c r="G5067" s="165">
        <f>+COUNTIFS(ECR_Hours!$K$6:$K$7,ExportsELAP[[#This Row],[Date Prevailing]])</f>
        <v>0</v>
      </c>
      <c r="H5067" s="165">
        <f t="shared" si="319"/>
        <v>1</v>
      </c>
      <c r="I5067" s="166">
        <f>+Exports!G5070</f>
        <v>14.520300000000001</v>
      </c>
      <c r="J5067" s="166">
        <f>+'ELAP_IPCO-APND'!D5070</f>
        <v>79.056489999999997</v>
      </c>
      <c r="K5067" s="166">
        <f>+(ExportsELAP[[#This Row],[Exports kWh - MPT]]/1000)*ExportsELAP[[#This Row],[EIM Price]]</f>
        <v>1.1479239517469999</v>
      </c>
      <c r="L5067" s="167" t="str">
        <f>+INDEX(ECR_Hours!$I$12:$I$15,MATCH(ExportsELAP[[#This Row],[Date Prevailing]],ECR_Hours!$H$12:$H$15,1))</f>
        <v>S</v>
      </c>
      <c r="M5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8" spans="1:13" x14ac:dyDescent="0.25">
      <c r="A5068" s="164">
        <f>+Exports!A5071</f>
        <v>44773</v>
      </c>
      <c r="B5068" s="165">
        <f t="shared" si="316"/>
        <v>2022</v>
      </c>
      <c r="C5068" s="165">
        <f t="shared" si="317"/>
        <v>7</v>
      </c>
      <c r="D5068" s="165">
        <f t="shared" si="318"/>
        <v>31</v>
      </c>
      <c r="E5068" s="165">
        <f>+Exports!B5071</f>
        <v>3</v>
      </c>
      <c r="F5068" s="165">
        <f>+WEEKDAY(ExportsELAP[[#This Row],[Date Prevailing]],1)</f>
        <v>1</v>
      </c>
      <c r="G5068" s="165">
        <f>+COUNTIFS(ECR_Hours!$K$6:$K$7,ExportsELAP[[#This Row],[Date Prevailing]])</f>
        <v>0</v>
      </c>
      <c r="H5068" s="165">
        <f t="shared" si="319"/>
        <v>1</v>
      </c>
      <c r="I5068" s="166">
        <f>+Exports!G5071</f>
        <v>14.6867</v>
      </c>
      <c r="J5068" s="166">
        <f>+'ELAP_IPCO-APND'!D5071</f>
        <v>71.721180000000004</v>
      </c>
      <c r="K5068" s="166">
        <f>+(ExportsELAP[[#This Row],[Exports kWh - MPT]]/1000)*ExportsELAP[[#This Row],[EIM Price]]</f>
        <v>1.0533474543060002</v>
      </c>
      <c r="L5068" s="167" t="str">
        <f>+INDEX(ECR_Hours!$I$12:$I$15,MATCH(ExportsELAP[[#This Row],[Date Prevailing]],ECR_Hours!$H$12:$H$15,1))</f>
        <v>S</v>
      </c>
      <c r="M5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69" spans="1:13" x14ac:dyDescent="0.25">
      <c r="A5069" s="164">
        <f>+Exports!A5072</f>
        <v>44773</v>
      </c>
      <c r="B5069" s="165">
        <f t="shared" si="316"/>
        <v>2022</v>
      </c>
      <c r="C5069" s="165">
        <f t="shared" si="317"/>
        <v>7</v>
      </c>
      <c r="D5069" s="165">
        <f t="shared" si="318"/>
        <v>31</v>
      </c>
      <c r="E5069" s="165">
        <f>+Exports!B5072</f>
        <v>4</v>
      </c>
      <c r="F5069" s="165">
        <f>+WEEKDAY(ExportsELAP[[#This Row],[Date Prevailing]],1)</f>
        <v>1</v>
      </c>
      <c r="G5069" s="165">
        <f>+COUNTIFS(ECR_Hours!$K$6:$K$7,ExportsELAP[[#This Row],[Date Prevailing]])</f>
        <v>0</v>
      </c>
      <c r="H5069" s="165">
        <f t="shared" si="319"/>
        <v>1</v>
      </c>
      <c r="I5069" s="166">
        <f>+Exports!G5072</f>
        <v>17.346600000000002</v>
      </c>
      <c r="J5069" s="166">
        <f>+'ELAP_IPCO-APND'!D5072</f>
        <v>65.774879999999996</v>
      </c>
      <c r="K5069" s="166">
        <f>+(ExportsELAP[[#This Row],[Exports kWh - MPT]]/1000)*ExportsELAP[[#This Row],[EIM Price]]</f>
        <v>1.1409705334080003</v>
      </c>
      <c r="L5069" s="167" t="str">
        <f>+INDEX(ECR_Hours!$I$12:$I$15,MATCH(ExportsELAP[[#This Row],[Date Prevailing]],ECR_Hours!$H$12:$H$15,1))</f>
        <v>S</v>
      </c>
      <c r="M5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0" spans="1:13" x14ac:dyDescent="0.25">
      <c r="A5070" s="164">
        <f>+Exports!A5073</f>
        <v>44773</v>
      </c>
      <c r="B5070" s="165">
        <f t="shared" si="316"/>
        <v>2022</v>
      </c>
      <c r="C5070" s="165">
        <f t="shared" si="317"/>
        <v>7</v>
      </c>
      <c r="D5070" s="165">
        <f t="shared" si="318"/>
        <v>31</v>
      </c>
      <c r="E5070" s="165">
        <f>+Exports!B5073</f>
        <v>5</v>
      </c>
      <c r="F5070" s="165">
        <f>+WEEKDAY(ExportsELAP[[#This Row],[Date Prevailing]],1)</f>
        <v>1</v>
      </c>
      <c r="G5070" s="165">
        <f>+COUNTIFS(ECR_Hours!$K$6:$K$7,ExportsELAP[[#This Row],[Date Prevailing]])</f>
        <v>0</v>
      </c>
      <c r="H5070" s="165">
        <f t="shared" si="319"/>
        <v>1</v>
      </c>
      <c r="I5070" s="166">
        <f>+Exports!G5073</f>
        <v>19.762800000000002</v>
      </c>
      <c r="J5070" s="166">
        <f>+'ELAP_IPCO-APND'!D5073</f>
        <v>63.573709999999998</v>
      </c>
      <c r="K5070" s="166">
        <f>+(ExportsELAP[[#This Row],[Exports kWh - MPT]]/1000)*ExportsELAP[[#This Row],[EIM Price]]</f>
        <v>1.2563945159879999</v>
      </c>
      <c r="L5070" s="167" t="str">
        <f>+INDEX(ECR_Hours!$I$12:$I$15,MATCH(ExportsELAP[[#This Row],[Date Prevailing]],ECR_Hours!$H$12:$H$15,1))</f>
        <v>S</v>
      </c>
      <c r="M5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1" spans="1:13" x14ac:dyDescent="0.25">
      <c r="A5071" s="164">
        <f>+Exports!A5074</f>
        <v>44773</v>
      </c>
      <c r="B5071" s="165">
        <f t="shared" si="316"/>
        <v>2022</v>
      </c>
      <c r="C5071" s="165">
        <f t="shared" si="317"/>
        <v>7</v>
      </c>
      <c r="D5071" s="165">
        <f t="shared" si="318"/>
        <v>31</v>
      </c>
      <c r="E5071" s="165">
        <f>+Exports!B5074</f>
        <v>6</v>
      </c>
      <c r="F5071" s="165">
        <f>+WEEKDAY(ExportsELAP[[#This Row],[Date Prevailing]],1)</f>
        <v>1</v>
      </c>
      <c r="G5071" s="165">
        <f>+COUNTIFS(ECR_Hours!$K$6:$K$7,ExportsELAP[[#This Row],[Date Prevailing]])</f>
        <v>0</v>
      </c>
      <c r="H5071" s="165">
        <f t="shared" si="319"/>
        <v>1</v>
      </c>
      <c r="I5071" s="166">
        <f>+Exports!G5074</f>
        <v>18.89749999999998</v>
      </c>
      <c r="J5071" s="166">
        <f>+'ELAP_IPCO-APND'!D5074</f>
        <v>60.657800000000002</v>
      </c>
      <c r="K5071" s="166">
        <f>+(ExportsELAP[[#This Row],[Exports kWh - MPT]]/1000)*ExportsELAP[[#This Row],[EIM Price]]</f>
        <v>1.1462807754999988</v>
      </c>
      <c r="L5071" s="167" t="str">
        <f>+INDEX(ECR_Hours!$I$12:$I$15,MATCH(ExportsELAP[[#This Row],[Date Prevailing]],ECR_Hours!$H$12:$H$15,1))</f>
        <v>S</v>
      </c>
      <c r="M5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2" spans="1:13" x14ac:dyDescent="0.25">
      <c r="A5072" s="164">
        <f>+Exports!A5075</f>
        <v>44773</v>
      </c>
      <c r="B5072" s="165">
        <f t="shared" si="316"/>
        <v>2022</v>
      </c>
      <c r="C5072" s="165">
        <f t="shared" si="317"/>
        <v>7</v>
      </c>
      <c r="D5072" s="165">
        <f t="shared" si="318"/>
        <v>31</v>
      </c>
      <c r="E5072" s="165">
        <f>+Exports!B5075</f>
        <v>7</v>
      </c>
      <c r="F5072" s="165">
        <f>+WEEKDAY(ExportsELAP[[#This Row],[Date Prevailing]],1)</f>
        <v>1</v>
      </c>
      <c r="G5072" s="165">
        <f>+COUNTIFS(ECR_Hours!$K$6:$K$7,ExportsELAP[[#This Row],[Date Prevailing]])</f>
        <v>0</v>
      </c>
      <c r="H5072" s="165">
        <f t="shared" si="319"/>
        <v>1</v>
      </c>
      <c r="I5072" s="166">
        <f>+Exports!G5075</f>
        <v>309.7724</v>
      </c>
      <c r="J5072" s="166">
        <f>+'ELAP_IPCO-APND'!D5075</f>
        <v>57.241979999999998</v>
      </c>
      <c r="K5072" s="166">
        <f>+(ExportsELAP[[#This Row],[Exports kWh - MPT]]/1000)*ExportsELAP[[#This Row],[EIM Price]]</f>
        <v>17.731985525351998</v>
      </c>
      <c r="L5072" s="167" t="str">
        <f>+INDEX(ECR_Hours!$I$12:$I$15,MATCH(ExportsELAP[[#This Row],[Date Prevailing]],ECR_Hours!$H$12:$H$15,1))</f>
        <v>S</v>
      </c>
      <c r="M5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3" spans="1:13" x14ac:dyDescent="0.25">
      <c r="A5073" s="164">
        <f>+Exports!A5076</f>
        <v>44773</v>
      </c>
      <c r="B5073" s="165">
        <f t="shared" si="316"/>
        <v>2022</v>
      </c>
      <c r="C5073" s="165">
        <f t="shared" si="317"/>
        <v>7</v>
      </c>
      <c r="D5073" s="165">
        <f t="shared" si="318"/>
        <v>31</v>
      </c>
      <c r="E5073" s="165">
        <f>+Exports!B5076</f>
        <v>8</v>
      </c>
      <c r="F5073" s="165">
        <f>+WEEKDAY(ExportsELAP[[#This Row],[Date Prevailing]],1)</f>
        <v>1</v>
      </c>
      <c r="G5073" s="165">
        <f>+COUNTIFS(ECR_Hours!$K$6:$K$7,ExportsELAP[[#This Row],[Date Prevailing]])</f>
        <v>0</v>
      </c>
      <c r="H5073" s="165">
        <f t="shared" si="319"/>
        <v>1</v>
      </c>
      <c r="I5073" s="166">
        <f>+Exports!G5076</f>
        <v>3159.6662000000001</v>
      </c>
      <c r="J5073" s="166">
        <f>+'ELAP_IPCO-APND'!D5076</f>
        <v>47.769210000000001</v>
      </c>
      <c r="K5073" s="166">
        <f>+(ExportsELAP[[#This Row],[Exports kWh - MPT]]/1000)*ExportsELAP[[#This Row],[EIM Price]]</f>
        <v>150.934758237702</v>
      </c>
      <c r="L5073" s="167" t="str">
        <f>+INDEX(ECR_Hours!$I$12:$I$15,MATCH(ExportsELAP[[#This Row],[Date Prevailing]],ECR_Hours!$H$12:$H$15,1))</f>
        <v>S</v>
      </c>
      <c r="M5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4" spans="1:13" x14ac:dyDescent="0.25">
      <c r="A5074" s="164">
        <f>+Exports!A5077</f>
        <v>44773</v>
      </c>
      <c r="B5074" s="165">
        <f t="shared" si="316"/>
        <v>2022</v>
      </c>
      <c r="C5074" s="165">
        <f t="shared" si="317"/>
        <v>7</v>
      </c>
      <c r="D5074" s="165">
        <f t="shared" si="318"/>
        <v>31</v>
      </c>
      <c r="E5074" s="165">
        <f>+Exports!B5077</f>
        <v>9</v>
      </c>
      <c r="F5074" s="165">
        <f>+WEEKDAY(ExportsELAP[[#This Row],[Date Prevailing]],1)</f>
        <v>1</v>
      </c>
      <c r="G5074" s="165">
        <f>+COUNTIFS(ECR_Hours!$K$6:$K$7,ExportsELAP[[#This Row],[Date Prevailing]])</f>
        <v>0</v>
      </c>
      <c r="H5074" s="165">
        <f t="shared" si="319"/>
        <v>1</v>
      </c>
      <c r="I5074" s="166">
        <f>+Exports!G5077</f>
        <v>9196.060300000001</v>
      </c>
      <c r="J5074" s="166">
        <f>+'ELAP_IPCO-APND'!D5077</f>
        <v>52.423830000000002</v>
      </c>
      <c r="K5074" s="166">
        <f>+(ExportsELAP[[#This Row],[Exports kWh - MPT]]/1000)*ExportsELAP[[#This Row],[EIM Price]]</f>
        <v>482.09270183694906</v>
      </c>
      <c r="L5074" s="167" t="str">
        <f>+INDEX(ECR_Hours!$I$12:$I$15,MATCH(ExportsELAP[[#This Row],[Date Prevailing]],ECR_Hours!$H$12:$H$15,1))</f>
        <v>S</v>
      </c>
      <c r="M5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5" spans="1:13" x14ac:dyDescent="0.25">
      <c r="A5075" s="164">
        <f>+Exports!A5078</f>
        <v>44773</v>
      </c>
      <c r="B5075" s="165">
        <f t="shared" si="316"/>
        <v>2022</v>
      </c>
      <c r="C5075" s="165">
        <f t="shared" si="317"/>
        <v>7</v>
      </c>
      <c r="D5075" s="165">
        <f t="shared" si="318"/>
        <v>31</v>
      </c>
      <c r="E5075" s="165">
        <f>+Exports!B5078</f>
        <v>10</v>
      </c>
      <c r="F5075" s="165">
        <f>+WEEKDAY(ExportsELAP[[#This Row],[Date Prevailing]],1)</f>
        <v>1</v>
      </c>
      <c r="G5075" s="165">
        <f>+COUNTIFS(ECR_Hours!$K$6:$K$7,ExportsELAP[[#This Row],[Date Prevailing]])</f>
        <v>0</v>
      </c>
      <c r="H5075" s="165">
        <f t="shared" si="319"/>
        <v>1</v>
      </c>
      <c r="I5075" s="166">
        <f>+Exports!G5078</f>
        <v>17839.386099999996</v>
      </c>
      <c r="J5075" s="166">
        <f>+'ELAP_IPCO-APND'!D5078</f>
        <v>57.587960000000002</v>
      </c>
      <c r="K5075" s="166">
        <f>+(ExportsELAP[[#This Row],[Exports kWh - MPT]]/1000)*ExportsELAP[[#This Row],[EIM Price]]</f>
        <v>1027.3338531513557</v>
      </c>
      <c r="L5075" s="167" t="str">
        <f>+INDEX(ECR_Hours!$I$12:$I$15,MATCH(ExportsELAP[[#This Row],[Date Prevailing]],ECR_Hours!$H$12:$H$15,1))</f>
        <v>S</v>
      </c>
      <c r="M5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6" spans="1:13" x14ac:dyDescent="0.25">
      <c r="A5076" s="164">
        <f>+Exports!A5079</f>
        <v>44773</v>
      </c>
      <c r="B5076" s="165">
        <f t="shared" si="316"/>
        <v>2022</v>
      </c>
      <c r="C5076" s="165">
        <f t="shared" si="317"/>
        <v>7</v>
      </c>
      <c r="D5076" s="165">
        <f t="shared" si="318"/>
        <v>31</v>
      </c>
      <c r="E5076" s="165">
        <f>+Exports!B5079</f>
        <v>11</v>
      </c>
      <c r="F5076" s="165">
        <f>+WEEKDAY(ExportsELAP[[#This Row],[Date Prevailing]],1)</f>
        <v>1</v>
      </c>
      <c r="G5076" s="165">
        <f>+COUNTIFS(ECR_Hours!$K$6:$K$7,ExportsELAP[[#This Row],[Date Prevailing]])</f>
        <v>0</v>
      </c>
      <c r="H5076" s="165">
        <f t="shared" si="319"/>
        <v>1</v>
      </c>
      <c r="I5076" s="166">
        <f>+Exports!G5079</f>
        <v>25604.875199999999</v>
      </c>
      <c r="J5076" s="166">
        <f>+'ELAP_IPCO-APND'!D5079</f>
        <v>60.779890000000002</v>
      </c>
      <c r="K5076" s="166">
        <f>+(ExportsELAP[[#This Row],[Exports kWh - MPT]]/1000)*ExportsELAP[[#This Row],[EIM Price]]</f>
        <v>1556.261498119728</v>
      </c>
      <c r="L5076" s="167" t="str">
        <f>+INDEX(ECR_Hours!$I$12:$I$15,MATCH(ExportsELAP[[#This Row],[Date Prevailing]],ECR_Hours!$H$12:$H$15,1))</f>
        <v>S</v>
      </c>
      <c r="M5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7" spans="1:13" x14ac:dyDescent="0.25">
      <c r="A5077" s="164">
        <f>+Exports!A5080</f>
        <v>44773</v>
      </c>
      <c r="B5077" s="165">
        <f t="shared" si="316"/>
        <v>2022</v>
      </c>
      <c r="C5077" s="165">
        <f t="shared" si="317"/>
        <v>7</v>
      </c>
      <c r="D5077" s="165">
        <f t="shared" si="318"/>
        <v>31</v>
      </c>
      <c r="E5077" s="165">
        <f>+Exports!B5080</f>
        <v>12</v>
      </c>
      <c r="F5077" s="165">
        <f>+WEEKDAY(ExportsELAP[[#This Row],[Date Prevailing]],1)</f>
        <v>1</v>
      </c>
      <c r="G5077" s="165">
        <f>+COUNTIFS(ECR_Hours!$K$6:$K$7,ExportsELAP[[#This Row],[Date Prevailing]])</f>
        <v>0</v>
      </c>
      <c r="H5077" s="165">
        <f t="shared" si="319"/>
        <v>1</v>
      </c>
      <c r="I5077" s="166">
        <f>+Exports!G5080</f>
        <v>30637.197100000001</v>
      </c>
      <c r="J5077" s="166">
        <f>+'ELAP_IPCO-APND'!D5080</f>
        <v>70.166150000000002</v>
      </c>
      <c r="K5077" s="166">
        <f>+(ExportsELAP[[#This Row],[Exports kWh - MPT]]/1000)*ExportsELAP[[#This Row],[EIM Price]]</f>
        <v>2149.6941672981652</v>
      </c>
      <c r="L5077" s="167" t="str">
        <f>+INDEX(ECR_Hours!$I$12:$I$15,MATCH(ExportsELAP[[#This Row],[Date Prevailing]],ECR_Hours!$H$12:$H$15,1))</f>
        <v>S</v>
      </c>
      <c r="M5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8" spans="1:13" x14ac:dyDescent="0.25">
      <c r="A5078" s="164">
        <f>+Exports!A5081</f>
        <v>44773</v>
      </c>
      <c r="B5078" s="165">
        <f t="shared" si="316"/>
        <v>2022</v>
      </c>
      <c r="C5078" s="165">
        <f t="shared" si="317"/>
        <v>7</v>
      </c>
      <c r="D5078" s="165">
        <f t="shared" si="318"/>
        <v>31</v>
      </c>
      <c r="E5078" s="165">
        <f>+Exports!B5081</f>
        <v>13</v>
      </c>
      <c r="F5078" s="165">
        <f>+WEEKDAY(ExportsELAP[[#This Row],[Date Prevailing]],1)</f>
        <v>1</v>
      </c>
      <c r="G5078" s="165">
        <f>+COUNTIFS(ECR_Hours!$K$6:$K$7,ExportsELAP[[#This Row],[Date Prevailing]])</f>
        <v>0</v>
      </c>
      <c r="H5078" s="165">
        <f t="shared" si="319"/>
        <v>1</v>
      </c>
      <c r="I5078" s="166">
        <f>+Exports!G5081</f>
        <v>31563.114599999997</v>
      </c>
      <c r="J5078" s="166">
        <f>+'ELAP_IPCO-APND'!D5081</f>
        <v>82.030500000000004</v>
      </c>
      <c r="K5078" s="166">
        <f>+(ExportsELAP[[#This Row],[Exports kWh - MPT]]/1000)*ExportsELAP[[#This Row],[EIM Price]]</f>
        <v>2589.1380721953001</v>
      </c>
      <c r="L5078" s="167" t="str">
        <f>+INDEX(ECR_Hours!$I$12:$I$15,MATCH(ExportsELAP[[#This Row],[Date Prevailing]],ECR_Hours!$H$12:$H$15,1))</f>
        <v>S</v>
      </c>
      <c r="M5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79" spans="1:13" x14ac:dyDescent="0.25">
      <c r="A5079" s="164">
        <f>+Exports!A5082</f>
        <v>44773</v>
      </c>
      <c r="B5079" s="165">
        <f t="shared" si="316"/>
        <v>2022</v>
      </c>
      <c r="C5079" s="165">
        <f t="shared" si="317"/>
        <v>7</v>
      </c>
      <c r="D5079" s="165">
        <f t="shared" si="318"/>
        <v>31</v>
      </c>
      <c r="E5079" s="165">
        <f>+Exports!B5082</f>
        <v>14</v>
      </c>
      <c r="F5079" s="165">
        <f>+WEEKDAY(ExportsELAP[[#This Row],[Date Prevailing]],1)</f>
        <v>1</v>
      </c>
      <c r="G5079" s="165">
        <f>+COUNTIFS(ECR_Hours!$K$6:$K$7,ExportsELAP[[#This Row],[Date Prevailing]])</f>
        <v>0</v>
      </c>
      <c r="H5079" s="165">
        <f t="shared" si="319"/>
        <v>1</v>
      </c>
      <c r="I5079" s="166">
        <f>+Exports!G5082</f>
        <v>28674.172100000003</v>
      </c>
      <c r="J5079" s="166">
        <f>+'ELAP_IPCO-APND'!D5082</f>
        <v>72.910179999999997</v>
      </c>
      <c r="K5079" s="166">
        <f>+(ExportsELAP[[#This Row],[Exports kWh - MPT]]/1000)*ExportsELAP[[#This Row],[EIM Price]]</f>
        <v>2090.6390491619782</v>
      </c>
      <c r="L5079" s="167" t="str">
        <f>+INDEX(ECR_Hours!$I$12:$I$15,MATCH(ExportsELAP[[#This Row],[Date Prevailing]],ECR_Hours!$H$12:$H$15,1))</f>
        <v>S</v>
      </c>
      <c r="M5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0" spans="1:13" x14ac:dyDescent="0.25">
      <c r="A5080" s="164">
        <f>+Exports!A5083</f>
        <v>44773</v>
      </c>
      <c r="B5080" s="165">
        <f t="shared" si="316"/>
        <v>2022</v>
      </c>
      <c r="C5080" s="165">
        <f t="shared" si="317"/>
        <v>7</v>
      </c>
      <c r="D5080" s="165">
        <f t="shared" si="318"/>
        <v>31</v>
      </c>
      <c r="E5080" s="165">
        <f>+Exports!B5083</f>
        <v>15</v>
      </c>
      <c r="F5080" s="165">
        <f>+WEEKDAY(ExportsELAP[[#This Row],[Date Prevailing]],1)</f>
        <v>1</v>
      </c>
      <c r="G5080" s="165">
        <f>+COUNTIFS(ECR_Hours!$K$6:$K$7,ExportsELAP[[#This Row],[Date Prevailing]])</f>
        <v>0</v>
      </c>
      <c r="H5080" s="165">
        <f t="shared" si="319"/>
        <v>1</v>
      </c>
      <c r="I5080" s="166">
        <f>+Exports!G5083</f>
        <v>24488.339599999999</v>
      </c>
      <c r="J5080" s="166">
        <f>+'ELAP_IPCO-APND'!D5083</f>
        <v>78.089349999999996</v>
      </c>
      <c r="K5080" s="166">
        <f>+(ExportsELAP[[#This Row],[Exports kWh - MPT]]/1000)*ExportsELAP[[#This Row],[EIM Price]]</f>
        <v>1912.2785219432599</v>
      </c>
      <c r="L5080" s="167" t="str">
        <f>+INDEX(ECR_Hours!$I$12:$I$15,MATCH(ExportsELAP[[#This Row],[Date Prevailing]],ECR_Hours!$H$12:$H$15,1))</f>
        <v>S</v>
      </c>
      <c r="M5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1" spans="1:13" x14ac:dyDescent="0.25">
      <c r="A5081" s="164">
        <f>+Exports!A5084</f>
        <v>44773</v>
      </c>
      <c r="B5081" s="165">
        <f t="shared" si="316"/>
        <v>2022</v>
      </c>
      <c r="C5081" s="165">
        <f t="shared" si="317"/>
        <v>7</v>
      </c>
      <c r="D5081" s="165">
        <f t="shared" si="318"/>
        <v>31</v>
      </c>
      <c r="E5081" s="165">
        <f>+Exports!B5084</f>
        <v>16</v>
      </c>
      <c r="F5081" s="165">
        <f>+WEEKDAY(ExportsELAP[[#This Row],[Date Prevailing]],1)</f>
        <v>1</v>
      </c>
      <c r="G5081" s="165">
        <f>+COUNTIFS(ECR_Hours!$K$6:$K$7,ExportsELAP[[#This Row],[Date Prevailing]])</f>
        <v>0</v>
      </c>
      <c r="H5081" s="165">
        <f t="shared" si="319"/>
        <v>1</v>
      </c>
      <c r="I5081" s="166">
        <f>+Exports!G5084</f>
        <v>19892.3027</v>
      </c>
      <c r="J5081" s="166">
        <f>+'ELAP_IPCO-APND'!D5084</f>
        <v>73.914240000000007</v>
      </c>
      <c r="K5081" s="166">
        <f>+(ExportsELAP[[#This Row],[Exports kWh - MPT]]/1000)*ExportsELAP[[#This Row],[EIM Price]]</f>
        <v>1470.3244359204482</v>
      </c>
      <c r="L5081" s="167" t="str">
        <f>+INDEX(ECR_Hours!$I$12:$I$15,MATCH(ExportsELAP[[#This Row],[Date Prevailing]],ECR_Hours!$H$12:$H$15,1))</f>
        <v>S</v>
      </c>
      <c r="M5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2" spans="1:13" x14ac:dyDescent="0.25">
      <c r="A5082" s="164">
        <f>+Exports!A5085</f>
        <v>44773</v>
      </c>
      <c r="B5082" s="165">
        <f t="shared" si="316"/>
        <v>2022</v>
      </c>
      <c r="C5082" s="165">
        <f t="shared" si="317"/>
        <v>7</v>
      </c>
      <c r="D5082" s="165">
        <f t="shared" si="318"/>
        <v>31</v>
      </c>
      <c r="E5082" s="165">
        <f>+Exports!B5085</f>
        <v>17</v>
      </c>
      <c r="F5082" s="165">
        <f>+WEEKDAY(ExportsELAP[[#This Row],[Date Prevailing]],1)</f>
        <v>1</v>
      </c>
      <c r="G5082" s="165">
        <f>+COUNTIFS(ECR_Hours!$K$6:$K$7,ExportsELAP[[#This Row],[Date Prevailing]])</f>
        <v>0</v>
      </c>
      <c r="H5082" s="165">
        <f t="shared" si="319"/>
        <v>1</v>
      </c>
      <c r="I5082" s="166">
        <f>+Exports!G5085</f>
        <v>17284.975699999999</v>
      </c>
      <c r="J5082" s="166">
        <f>+'ELAP_IPCO-APND'!D5085</f>
        <v>89.432149999999993</v>
      </c>
      <c r="K5082" s="166">
        <f>+(ExportsELAP[[#This Row],[Exports kWh - MPT]]/1000)*ExportsELAP[[#This Row],[EIM Price]]</f>
        <v>1545.832539548755</v>
      </c>
      <c r="L5082" s="167" t="str">
        <f>+INDEX(ECR_Hours!$I$12:$I$15,MATCH(ExportsELAP[[#This Row],[Date Prevailing]],ECR_Hours!$H$12:$H$15,1))</f>
        <v>S</v>
      </c>
      <c r="M5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3" spans="1:13" x14ac:dyDescent="0.25">
      <c r="A5083" s="164">
        <f>+Exports!A5086</f>
        <v>44773</v>
      </c>
      <c r="B5083" s="165">
        <f t="shared" si="316"/>
        <v>2022</v>
      </c>
      <c r="C5083" s="165">
        <f t="shared" si="317"/>
        <v>7</v>
      </c>
      <c r="D5083" s="165">
        <f t="shared" si="318"/>
        <v>31</v>
      </c>
      <c r="E5083" s="165">
        <f>+Exports!B5086</f>
        <v>18</v>
      </c>
      <c r="F5083" s="165">
        <f>+WEEKDAY(ExportsELAP[[#This Row],[Date Prevailing]],1)</f>
        <v>1</v>
      </c>
      <c r="G5083" s="165">
        <f>+COUNTIFS(ECR_Hours!$K$6:$K$7,ExportsELAP[[#This Row],[Date Prevailing]])</f>
        <v>0</v>
      </c>
      <c r="H5083" s="165">
        <f t="shared" si="319"/>
        <v>1</v>
      </c>
      <c r="I5083" s="166">
        <f>+Exports!G5086</f>
        <v>12026.3709</v>
      </c>
      <c r="J5083" s="166">
        <f>+'ELAP_IPCO-APND'!D5086</f>
        <v>97.561400000000006</v>
      </c>
      <c r="K5083" s="166">
        <f>+(ExportsELAP[[#This Row],[Exports kWh - MPT]]/1000)*ExportsELAP[[#This Row],[EIM Price]]</f>
        <v>1173.3095819232601</v>
      </c>
      <c r="L5083" s="167" t="str">
        <f>+INDEX(ECR_Hours!$I$12:$I$15,MATCH(ExportsELAP[[#This Row],[Date Prevailing]],ECR_Hours!$H$12:$H$15,1))</f>
        <v>S</v>
      </c>
      <c r="M5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4" spans="1:13" x14ac:dyDescent="0.25">
      <c r="A5084" s="164">
        <f>+Exports!A5087</f>
        <v>44773</v>
      </c>
      <c r="B5084" s="165">
        <f t="shared" si="316"/>
        <v>2022</v>
      </c>
      <c r="C5084" s="165">
        <f t="shared" si="317"/>
        <v>7</v>
      </c>
      <c r="D5084" s="165">
        <f t="shared" si="318"/>
        <v>31</v>
      </c>
      <c r="E5084" s="165">
        <f>+Exports!B5087</f>
        <v>19</v>
      </c>
      <c r="F5084" s="165">
        <f>+WEEKDAY(ExportsELAP[[#This Row],[Date Prevailing]],1)</f>
        <v>1</v>
      </c>
      <c r="G5084" s="165">
        <f>+COUNTIFS(ECR_Hours!$K$6:$K$7,ExportsELAP[[#This Row],[Date Prevailing]])</f>
        <v>0</v>
      </c>
      <c r="H5084" s="165">
        <f t="shared" si="319"/>
        <v>1</v>
      </c>
      <c r="I5084" s="166">
        <f>+Exports!G5087</f>
        <v>6274.5938000000006</v>
      </c>
      <c r="J5084" s="166">
        <f>+'ELAP_IPCO-APND'!D5087</f>
        <v>92.820800000000006</v>
      </c>
      <c r="K5084" s="166">
        <f>+(ExportsELAP[[#This Row],[Exports kWh - MPT]]/1000)*ExportsELAP[[#This Row],[EIM Price]]</f>
        <v>582.41281619104006</v>
      </c>
      <c r="L5084" s="167" t="str">
        <f>+INDEX(ECR_Hours!$I$12:$I$15,MATCH(ExportsELAP[[#This Row],[Date Prevailing]],ECR_Hours!$H$12:$H$15,1))</f>
        <v>S</v>
      </c>
      <c r="M5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5" spans="1:13" x14ac:dyDescent="0.25">
      <c r="A5085" s="164">
        <f>+Exports!A5088</f>
        <v>44773</v>
      </c>
      <c r="B5085" s="165">
        <f t="shared" si="316"/>
        <v>2022</v>
      </c>
      <c r="C5085" s="165">
        <f t="shared" si="317"/>
        <v>7</v>
      </c>
      <c r="D5085" s="165">
        <f t="shared" si="318"/>
        <v>31</v>
      </c>
      <c r="E5085" s="165">
        <f>+Exports!B5088</f>
        <v>20</v>
      </c>
      <c r="F5085" s="165">
        <f>+WEEKDAY(ExportsELAP[[#This Row],[Date Prevailing]],1)</f>
        <v>1</v>
      </c>
      <c r="G5085" s="165">
        <f>+COUNTIFS(ECR_Hours!$K$6:$K$7,ExportsELAP[[#This Row],[Date Prevailing]])</f>
        <v>0</v>
      </c>
      <c r="H5085" s="165">
        <f t="shared" si="319"/>
        <v>1</v>
      </c>
      <c r="I5085" s="166">
        <f>+Exports!G5088</f>
        <v>3083.7096999999999</v>
      </c>
      <c r="J5085" s="166">
        <f>+'ELAP_IPCO-APND'!D5088</f>
        <v>136.80948000000001</v>
      </c>
      <c r="K5085" s="166">
        <f>+(ExportsELAP[[#This Row],[Exports kWh - MPT]]/1000)*ExportsELAP[[#This Row],[EIM Price]]</f>
        <v>421.88072052795604</v>
      </c>
      <c r="L5085" s="167" t="str">
        <f>+INDEX(ECR_Hours!$I$12:$I$15,MATCH(ExportsELAP[[#This Row],[Date Prevailing]],ECR_Hours!$H$12:$H$15,1))</f>
        <v>S</v>
      </c>
      <c r="M5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6" spans="1:13" x14ac:dyDescent="0.25">
      <c r="A5086" s="164">
        <f>+Exports!A5089</f>
        <v>44773</v>
      </c>
      <c r="B5086" s="165">
        <f t="shared" si="316"/>
        <v>2022</v>
      </c>
      <c r="C5086" s="165">
        <f t="shared" si="317"/>
        <v>7</v>
      </c>
      <c r="D5086" s="165">
        <f t="shared" si="318"/>
        <v>31</v>
      </c>
      <c r="E5086" s="165">
        <f>+Exports!B5089</f>
        <v>21</v>
      </c>
      <c r="F5086" s="165">
        <f>+WEEKDAY(ExportsELAP[[#This Row],[Date Prevailing]],1)</f>
        <v>1</v>
      </c>
      <c r="G5086" s="165">
        <f>+COUNTIFS(ECR_Hours!$K$6:$K$7,ExportsELAP[[#This Row],[Date Prevailing]])</f>
        <v>0</v>
      </c>
      <c r="H5086" s="165">
        <f t="shared" si="319"/>
        <v>1</v>
      </c>
      <c r="I5086" s="166">
        <f>+Exports!G5089</f>
        <v>798.03409999999997</v>
      </c>
      <c r="J5086" s="166">
        <f>+'ELAP_IPCO-APND'!D5089</f>
        <v>96.177210000000002</v>
      </c>
      <c r="K5086" s="166">
        <f>+(ExportsELAP[[#This Row],[Exports kWh - MPT]]/1000)*ExportsELAP[[#This Row],[EIM Price]]</f>
        <v>76.752693222860998</v>
      </c>
      <c r="L5086" s="167" t="str">
        <f>+INDEX(ECR_Hours!$I$12:$I$15,MATCH(ExportsELAP[[#This Row],[Date Prevailing]],ECR_Hours!$H$12:$H$15,1))</f>
        <v>S</v>
      </c>
      <c r="M5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7" spans="1:13" x14ac:dyDescent="0.25">
      <c r="A5087" s="164">
        <f>+Exports!A5090</f>
        <v>44773</v>
      </c>
      <c r="B5087" s="165">
        <f t="shared" si="316"/>
        <v>2022</v>
      </c>
      <c r="C5087" s="165">
        <f t="shared" si="317"/>
        <v>7</v>
      </c>
      <c r="D5087" s="165">
        <f t="shared" si="318"/>
        <v>31</v>
      </c>
      <c r="E5087" s="165">
        <f>+Exports!B5090</f>
        <v>22</v>
      </c>
      <c r="F5087" s="165">
        <f>+WEEKDAY(ExportsELAP[[#This Row],[Date Prevailing]],1)</f>
        <v>1</v>
      </c>
      <c r="G5087" s="165">
        <f>+COUNTIFS(ECR_Hours!$K$6:$K$7,ExportsELAP[[#This Row],[Date Prevailing]])</f>
        <v>0</v>
      </c>
      <c r="H5087" s="165">
        <f t="shared" si="319"/>
        <v>1</v>
      </c>
      <c r="I5087" s="166">
        <f>+Exports!G5090</f>
        <v>15.4739</v>
      </c>
      <c r="J5087" s="166">
        <f>+'ELAP_IPCO-APND'!D5090</f>
        <v>85.948639999999997</v>
      </c>
      <c r="K5087" s="166">
        <f>+(ExportsELAP[[#This Row],[Exports kWh - MPT]]/1000)*ExportsELAP[[#This Row],[EIM Price]]</f>
        <v>1.3299606604959999</v>
      </c>
      <c r="L5087" s="167" t="str">
        <f>+INDEX(ECR_Hours!$I$12:$I$15,MATCH(ExportsELAP[[#This Row],[Date Prevailing]],ECR_Hours!$H$12:$H$15,1))</f>
        <v>S</v>
      </c>
      <c r="M5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8" spans="1:13" x14ac:dyDescent="0.25">
      <c r="A5088" s="164">
        <f>+Exports!A5091</f>
        <v>44773</v>
      </c>
      <c r="B5088" s="165">
        <f t="shared" si="316"/>
        <v>2022</v>
      </c>
      <c r="C5088" s="165">
        <f t="shared" si="317"/>
        <v>7</v>
      </c>
      <c r="D5088" s="165">
        <f t="shared" si="318"/>
        <v>31</v>
      </c>
      <c r="E5088" s="165">
        <f>+Exports!B5091</f>
        <v>23</v>
      </c>
      <c r="F5088" s="165">
        <f>+WEEKDAY(ExportsELAP[[#This Row],[Date Prevailing]],1)</f>
        <v>1</v>
      </c>
      <c r="G5088" s="165">
        <f>+COUNTIFS(ECR_Hours!$K$6:$K$7,ExportsELAP[[#This Row],[Date Prevailing]])</f>
        <v>0</v>
      </c>
      <c r="H5088" s="165">
        <f t="shared" si="319"/>
        <v>1</v>
      </c>
      <c r="I5088" s="166">
        <f>+Exports!G5091</f>
        <v>16.436999999999998</v>
      </c>
      <c r="J5088" s="166">
        <f>+'ELAP_IPCO-APND'!D5091</f>
        <v>89.560940000000002</v>
      </c>
      <c r="K5088" s="166">
        <f>+(ExportsELAP[[#This Row],[Exports kWh - MPT]]/1000)*ExportsELAP[[#This Row],[EIM Price]]</f>
        <v>1.4721131707799997</v>
      </c>
      <c r="L5088" s="167" t="str">
        <f>+INDEX(ECR_Hours!$I$12:$I$15,MATCH(ExportsELAP[[#This Row],[Date Prevailing]],ECR_Hours!$H$12:$H$15,1))</f>
        <v>S</v>
      </c>
      <c r="M5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89" spans="1:13" x14ac:dyDescent="0.25">
      <c r="A5089" s="164">
        <f>+Exports!A5092</f>
        <v>44773</v>
      </c>
      <c r="B5089" s="165">
        <f t="shared" si="316"/>
        <v>2022</v>
      </c>
      <c r="C5089" s="165">
        <f t="shared" si="317"/>
        <v>7</v>
      </c>
      <c r="D5089" s="165">
        <f t="shared" si="318"/>
        <v>31</v>
      </c>
      <c r="E5089" s="165">
        <f>+Exports!B5092</f>
        <v>24</v>
      </c>
      <c r="F5089" s="165">
        <f>+WEEKDAY(ExportsELAP[[#This Row],[Date Prevailing]],1)</f>
        <v>1</v>
      </c>
      <c r="G5089" s="165">
        <f>+COUNTIFS(ECR_Hours!$K$6:$K$7,ExportsELAP[[#This Row],[Date Prevailing]])</f>
        <v>0</v>
      </c>
      <c r="H5089" s="165">
        <f t="shared" si="319"/>
        <v>1</v>
      </c>
      <c r="I5089" s="166">
        <f>+Exports!G5092</f>
        <v>17.358699999999999</v>
      </c>
      <c r="J5089" s="166">
        <f>+'ELAP_IPCO-APND'!D5092</f>
        <v>78.245180000000005</v>
      </c>
      <c r="K5089" s="166">
        <f>+(ExportsELAP[[#This Row],[Exports kWh - MPT]]/1000)*ExportsELAP[[#This Row],[EIM Price]]</f>
        <v>1.358234606066</v>
      </c>
      <c r="L5089" s="167" t="str">
        <f>+INDEX(ECR_Hours!$I$12:$I$15,MATCH(ExportsELAP[[#This Row],[Date Prevailing]],ECR_Hours!$H$12:$H$15,1))</f>
        <v>S</v>
      </c>
      <c r="M5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0" spans="1:13" x14ac:dyDescent="0.25">
      <c r="A5090" s="164">
        <f>+Exports!A5093</f>
        <v>44774</v>
      </c>
      <c r="B5090" s="165">
        <f t="shared" si="316"/>
        <v>2022</v>
      </c>
      <c r="C5090" s="165">
        <f t="shared" si="317"/>
        <v>8</v>
      </c>
      <c r="D5090" s="165">
        <f t="shared" si="318"/>
        <v>1</v>
      </c>
      <c r="E5090" s="165">
        <f>+Exports!B5093</f>
        <v>1</v>
      </c>
      <c r="F5090" s="165">
        <f>+WEEKDAY(ExportsELAP[[#This Row],[Date Prevailing]],1)</f>
        <v>2</v>
      </c>
      <c r="G5090" s="165">
        <f>+COUNTIFS(ECR_Hours!$K$6:$K$7,ExportsELAP[[#This Row],[Date Prevailing]])</f>
        <v>0</v>
      </c>
      <c r="H5090" s="165">
        <f t="shared" si="319"/>
        <v>2</v>
      </c>
      <c r="I5090" s="166">
        <f>+Exports!G5093</f>
        <v>18.5167</v>
      </c>
      <c r="J5090" s="166">
        <f>+'ELAP_IPCO-APND'!D5093</f>
        <v>75.517080000000007</v>
      </c>
      <c r="K5090" s="166">
        <f>+(ExportsELAP[[#This Row],[Exports kWh - MPT]]/1000)*ExportsELAP[[#This Row],[EIM Price]]</f>
        <v>1.3983271152360002</v>
      </c>
      <c r="L5090" s="167" t="str">
        <f>+INDEX(ECR_Hours!$I$12:$I$15,MATCH(ExportsELAP[[#This Row],[Date Prevailing]],ECR_Hours!$H$12:$H$15,1))</f>
        <v>S</v>
      </c>
      <c r="M5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1" spans="1:13" x14ac:dyDescent="0.25">
      <c r="A5091" s="164">
        <f>+Exports!A5094</f>
        <v>44774</v>
      </c>
      <c r="B5091" s="165">
        <f t="shared" si="316"/>
        <v>2022</v>
      </c>
      <c r="C5091" s="165">
        <f t="shared" si="317"/>
        <v>8</v>
      </c>
      <c r="D5091" s="165">
        <f t="shared" si="318"/>
        <v>1</v>
      </c>
      <c r="E5091" s="165">
        <f>+Exports!B5094</f>
        <v>2</v>
      </c>
      <c r="F5091" s="165">
        <f>+WEEKDAY(ExportsELAP[[#This Row],[Date Prevailing]],1)</f>
        <v>2</v>
      </c>
      <c r="G5091" s="165">
        <f>+COUNTIFS(ECR_Hours!$K$6:$K$7,ExportsELAP[[#This Row],[Date Prevailing]])</f>
        <v>0</v>
      </c>
      <c r="H5091" s="165">
        <f t="shared" si="319"/>
        <v>2</v>
      </c>
      <c r="I5091" s="166">
        <f>+Exports!G5094</f>
        <v>19.903199999999998</v>
      </c>
      <c r="J5091" s="166">
        <f>+'ELAP_IPCO-APND'!D5094</f>
        <v>72.595070000000007</v>
      </c>
      <c r="K5091" s="166">
        <f>+(ExportsELAP[[#This Row],[Exports kWh - MPT]]/1000)*ExportsELAP[[#This Row],[EIM Price]]</f>
        <v>1.444874197224</v>
      </c>
      <c r="L5091" s="167" t="str">
        <f>+INDEX(ECR_Hours!$I$12:$I$15,MATCH(ExportsELAP[[#This Row],[Date Prevailing]],ECR_Hours!$H$12:$H$15,1))</f>
        <v>S</v>
      </c>
      <c r="M5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2" spans="1:13" x14ac:dyDescent="0.25">
      <c r="A5092" s="164">
        <f>+Exports!A5095</f>
        <v>44774</v>
      </c>
      <c r="B5092" s="165">
        <f t="shared" si="316"/>
        <v>2022</v>
      </c>
      <c r="C5092" s="165">
        <f t="shared" si="317"/>
        <v>8</v>
      </c>
      <c r="D5092" s="165">
        <f t="shared" si="318"/>
        <v>1</v>
      </c>
      <c r="E5092" s="165">
        <f>+Exports!B5095</f>
        <v>3</v>
      </c>
      <c r="F5092" s="165">
        <f>+WEEKDAY(ExportsELAP[[#This Row],[Date Prevailing]],1)</f>
        <v>2</v>
      </c>
      <c r="G5092" s="165">
        <f>+COUNTIFS(ECR_Hours!$K$6:$K$7,ExportsELAP[[#This Row],[Date Prevailing]])</f>
        <v>0</v>
      </c>
      <c r="H5092" s="165">
        <f t="shared" si="319"/>
        <v>2</v>
      </c>
      <c r="I5092" s="166">
        <f>+Exports!G5095</f>
        <v>20.3596</v>
      </c>
      <c r="J5092" s="166">
        <f>+'ELAP_IPCO-APND'!D5095</f>
        <v>72.324669999999998</v>
      </c>
      <c r="K5092" s="166">
        <f>+(ExportsELAP[[#This Row],[Exports kWh - MPT]]/1000)*ExportsELAP[[#This Row],[EIM Price]]</f>
        <v>1.472501351332</v>
      </c>
      <c r="L5092" s="167" t="str">
        <f>+INDEX(ECR_Hours!$I$12:$I$15,MATCH(ExportsELAP[[#This Row],[Date Prevailing]],ECR_Hours!$H$12:$H$15,1))</f>
        <v>S</v>
      </c>
      <c r="M5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3" spans="1:13" x14ac:dyDescent="0.25">
      <c r="A5093" s="164">
        <f>+Exports!A5096</f>
        <v>44774</v>
      </c>
      <c r="B5093" s="165">
        <f t="shared" si="316"/>
        <v>2022</v>
      </c>
      <c r="C5093" s="165">
        <f t="shared" si="317"/>
        <v>8</v>
      </c>
      <c r="D5093" s="165">
        <f t="shared" si="318"/>
        <v>1</v>
      </c>
      <c r="E5093" s="165">
        <f>+Exports!B5096</f>
        <v>4</v>
      </c>
      <c r="F5093" s="165">
        <f>+WEEKDAY(ExportsELAP[[#This Row],[Date Prevailing]],1)</f>
        <v>2</v>
      </c>
      <c r="G5093" s="165">
        <f>+COUNTIFS(ECR_Hours!$K$6:$K$7,ExportsELAP[[#This Row],[Date Prevailing]])</f>
        <v>0</v>
      </c>
      <c r="H5093" s="165">
        <f t="shared" si="319"/>
        <v>2</v>
      </c>
      <c r="I5093" s="166">
        <f>+Exports!G5096</f>
        <v>22.907200000000003</v>
      </c>
      <c r="J5093" s="166">
        <f>+'ELAP_IPCO-APND'!D5096</f>
        <v>62.421660000000003</v>
      </c>
      <c r="K5093" s="166">
        <f>+(ExportsELAP[[#This Row],[Exports kWh - MPT]]/1000)*ExportsELAP[[#This Row],[EIM Price]]</f>
        <v>1.4299054499520003</v>
      </c>
      <c r="L5093" s="167" t="str">
        <f>+INDEX(ECR_Hours!$I$12:$I$15,MATCH(ExportsELAP[[#This Row],[Date Prevailing]],ECR_Hours!$H$12:$H$15,1))</f>
        <v>S</v>
      </c>
      <c r="M5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4" spans="1:13" x14ac:dyDescent="0.25">
      <c r="A5094" s="164">
        <f>+Exports!A5097</f>
        <v>44774</v>
      </c>
      <c r="B5094" s="165">
        <f t="shared" si="316"/>
        <v>2022</v>
      </c>
      <c r="C5094" s="165">
        <f t="shared" si="317"/>
        <v>8</v>
      </c>
      <c r="D5094" s="165">
        <f t="shared" si="318"/>
        <v>1</v>
      </c>
      <c r="E5094" s="165">
        <f>+Exports!B5097</f>
        <v>5</v>
      </c>
      <c r="F5094" s="165">
        <f>+WEEKDAY(ExportsELAP[[#This Row],[Date Prevailing]],1)</f>
        <v>2</v>
      </c>
      <c r="G5094" s="165">
        <f>+COUNTIFS(ECR_Hours!$K$6:$K$7,ExportsELAP[[#This Row],[Date Prevailing]])</f>
        <v>0</v>
      </c>
      <c r="H5094" s="165">
        <f t="shared" si="319"/>
        <v>2</v>
      </c>
      <c r="I5094" s="166">
        <f>+Exports!G5097</f>
        <v>26.488499999999998</v>
      </c>
      <c r="J5094" s="166">
        <f>+'ELAP_IPCO-APND'!D5097</f>
        <v>59.408059999999999</v>
      </c>
      <c r="K5094" s="166">
        <f>+(ExportsELAP[[#This Row],[Exports kWh - MPT]]/1000)*ExportsELAP[[#This Row],[EIM Price]]</f>
        <v>1.5736303973099999</v>
      </c>
      <c r="L5094" s="167" t="str">
        <f>+INDEX(ECR_Hours!$I$12:$I$15,MATCH(ExportsELAP[[#This Row],[Date Prevailing]],ECR_Hours!$H$12:$H$15,1))</f>
        <v>S</v>
      </c>
      <c r="M5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5" spans="1:13" x14ac:dyDescent="0.25">
      <c r="A5095" s="164">
        <f>+Exports!A5098</f>
        <v>44774</v>
      </c>
      <c r="B5095" s="165">
        <f t="shared" si="316"/>
        <v>2022</v>
      </c>
      <c r="C5095" s="165">
        <f t="shared" si="317"/>
        <v>8</v>
      </c>
      <c r="D5095" s="165">
        <f t="shared" si="318"/>
        <v>1</v>
      </c>
      <c r="E5095" s="165">
        <f>+Exports!B5098</f>
        <v>6</v>
      </c>
      <c r="F5095" s="165">
        <f>+WEEKDAY(ExportsELAP[[#This Row],[Date Prevailing]],1)</f>
        <v>2</v>
      </c>
      <c r="G5095" s="165">
        <f>+COUNTIFS(ECR_Hours!$K$6:$K$7,ExportsELAP[[#This Row],[Date Prevailing]])</f>
        <v>0</v>
      </c>
      <c r="H5095" s="165">
        <f t="shared" si="319"/>
        <v>2</v>
      </c>
      <c r="I5095" s="166">
        <f>+Exports!G5098</f>
        <v>23.726099999999988</v>
      </c>
      <c r="J5095" s="166">
        <f>+'ELAP_IPCO-APND'!D5098</f>
        <v>62.250959999999999</v>
      </c>
      <c r="K5095" s="166">
        <f>+(ExportsELAP[[#This Row],[Exports kWh - MPT]]/1000)*ExportsELAP[[#This Row],[EIM Price]]</f>
        <v>1.4769725020559994</v>
      </c>
      <c r="L5095" s="167" t="str">
        <f>+INDEX(ECR_Hours!$I$12:$I$15,MATCH(ExportsELAP[[#This Row],[Date Prevailing]],ECR_Hours!$H$12:$H$15,1))</f>
        <v>S</v>
      </c>
      <c r="M5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6" spans="1:13" x14ac:dyDescent="0.25">
      <c r="A5096" s="164">
        <f>+Exports!A5099</f>
        <v>44774</v>
      </c>
      <c r="B5096" s="165">
        <f t="shared" si="316"/>
        <v>2022</v>
      </c>
      <c r="C5096" s="165">
        <f t="shared" si="317"/>
        <v>8</v>
      </c>
      <c r="D5096" s="165">
        <f t="shared" si="318"/>
        <v>1</v>
      </c>
      <c r="E5096" s="165">
        <f>+Exports!B5099</f>
        <v>7</v>
      </c>
      <c r="F5096" s="165">
        <f>+WEEKDAY(ExportsELAP[[#This Row],[Date Prevailing]],1)</f>
        <v>2</v>
      </c>
      <c r="G5096" s="165">
        <f>+COUNTIFS(ECR_Hours!$K$6:$K$7,ExportsELAP[[#This Row],[Date Prevailing]])</f>
        <v>0</v>
      </c>
      <c r="H5096" s="165">
        <f t="shared" si="319"/>
        <v>2</v>
      </c>
      <c r="I5096" s="166">
        <f>+Exports!G5099</f>
        <v>152.18699999999998</v>
      </c>
      <c r="J5096" s="166">
        <f>+'ELAP_IPCO-APND'!D5099</f>
        <v>66.119399999999999</v>
      </c>
      <c r="K5096" s="166">
        <f>+(ExportsELAP[[#This Row],[Exports kWh - MPT]]/1000)*ExportsELAP[[#This Row],[EIM Price]]</f>
        <v>10.062513127799999</v>
      </c>
      <c r="L5096" s="167" t="str">
        <f>+INDEX(ECR_Hours!$I$12:$I$15,MATCH(ExportsELAP[[#This Row],[Date Prevailing]],ECR_Hours!$H$12:$H$15,1))</f>
        <v>S</v>
      </c>
      <c r="M5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7" spans="1:13" x14ac:dyDescent="0.25">
      <c r="A5097" s="164">
        <f>+Exports!A5100</f>
        <v>44774</v>
      </c>
      <c r="B5097" s="165">
        <f t="shared" si="316"/>
        <v>2022</v>
      </c>
      <c r="C5097" s="165">
        <f t="shared" si="317"/>
        <v>8</v>
      </c>
      <c r="D5097" s="165">
        <f t="shared" si="318"/>
        <v>1</v>
      </c>
      <c r="E5097" s="165">
        <f>+Exports!B5100</f>
        <v>8</v>
      </c>
      <c r="F5097" s="165">
        <f>+WEEKDAY(ExportsELAP[[#This Row],[Date Prevailing]],1)</f>
        <v>2</v>
      </c>
      <c r="G5097" s="165">
        <f>+COUNTIFS(ECR_Hours!$K$6:$K$7,ExportsELAP[[#This Row],[Date Prevailing]])</f>
        <v>0</v>
      </c>
      <c r="H5097" s="165">
        <f t="shared" si="319"/>
        <v>2</v>
      </c>
      <c r="I5097" s="166">
        <f>+Exports!G5100</f>
        <v>2484.1235999999999</v>
      </c>
      <c r="J5097" s="166">
        <f>+'ELAP_IPCO-APND'!D5100</f>
        <v>73.898970000000006</v>
      </c>
      <c r="K5097" s="166">
        <f>+(ExportsELAP[[#This Row],[Exports kWh - MPT]]/1000)*ExportsELAP[[#This Row],[EIM Price]]</f>
        <v>183.57417539269198</v>
      </c>
      <c r="L5097" s="167" t="str">
        <f>+INDEX(ECR_Hours!$I$12:$I$15,MATCH(ExportsELAP[[#This Row],[Date Prevailing]],ECR_Hours!$H$12:$H$15,1))</f>
        <v>S</v>
      </c>
      <c r="M5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8" spans="1:13" x14ac:dyDescent="0.25">
      <c r="A5098" s="164">
        <f>+Exports!A5101</f>
        <v>44774</v>
      </c>
      <c r="B5098" s="165">
        <f t="shared" si="316"/>
        <v>2022</v>
      </c>
      <c r="C5098" s="165">
        <f t="shared" si="317"/>
        <v>8</v>
      </c>
      <c r="D5098" s="165">
        <f t="shared" si="318"/>
        <v>1</v>
      </c>
      <c r="E5098" s="165">
        <f>+Exports!B5101</f>
        <v>9</v>
      </c>
      <c r="F5098" s="165">
        <f>+WEEKDAY(ExportsELAP[[#This Row],[Date Prevailing]],1)</f>
        <v>2</v>
      </c>
      <c r="G5098" s="165">
        <f>+COUNTIFS(ECR_Hours!$K$6:$K$7,ExportsELAP[[#This Row],[Date Prevailing]])</f>
        <v>0</v>
      </c>
      <c r="H5098" s="165">
        <f t="shared" si="319"/>
        <v>2</v>
      </c>
      <c r="I5098" s="166">
        <f>+Exports!G5101</f>
        <v>8493.6653000000006</v>
      </c>
      <c r="J5098" s="166">
        <f>+'ELAP_IPCO-APND'!D5101</f>
        <v>71.189869999999999</v>
      </c>
      <c r="K5098" s="166">
        <f>+(ExportsELAP[[#This Row],[Exports kWh - MPT]]/1000)*ExportsELAP[[#This Row],[EIM Price]]</f>
        <v>604.66292853051095</v>
      </c>
      <c r="L5098" s="167" t="str">
        <f>+INDEX(ECR_Hours!$I$12:$I$15,MATCH(ExportsELAP[[#This Row],[Date Prevailing]],ECR_Hours!$H$12:$H$15,1))</f>
        <v>S</v>
      </c>
      <c r="M5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099" spans="1:13" x14ac:dyDescent="0.25">
      <c r="A5099" s="164">
        <f>+Exports!A5102</f>
        <v>44774</v>
      </c>
      <c r="B5099" s="165">
        <f t="shared" si="316"/>
        <v>2022</v>
      </c>
      <c r="C5099" s="165">
        <f t="shared" si="317"/>
        <v>8</v>
      </c>
      <c r="D5099" s="165">
        <f t="shared" si="318"/>
        <v>1</v>
      </c>
      <c r="E5099" s="165">
        <f>+Exports!B5102</f>
        <v>10</v>
      </c>
      <c r="F5099" s="165">
        <f>+WEEKDAY(ExportsELAP[[#This Row],[Date Prevailing]],1)</f>
        <v>2</v>
      </c>
      <c r="G5099" s="165">
        <f>+COUNTIFS(ECR_Hours!$K$6:$K$7,ExportsELAP[[#This Row],[Date Prevailing]])</f>
        <v>0</v>
      </c>
      <c r="H5099" s="165">
        <f t="shared" si="319"/>
        <v>2</v>
      </c>
      <c r="I5099" s="166">
        <f>+Exports!G5102</f>
        <v>16395.499900000003</v>
      </c>
      <c r="J5099" s="166">
        <f>+'ELAP_IPCO-APND'!D5102</f>
        <v>63.698140000000002</v>
      </c>
      <c r="K5099" s="166">
        <f>+(ExportsELAP[[#This Row],[Exports kWh - MPT]]/1000)*ExportsELAP[[#This Row],[EIM Price]]</f>
        <v>1044.362848000186</v>
      </c>
      <c r="L5099" s="167" t="str">
        <f>+INDEX(ECR_Hours!$I$12:$I$15,MATCH(ExportsELAP[[#This Row],[Date Prevailing]],ECR_Hours!$H$12:$H$15,1))</f>
        <v>S</v>
      </c>
      <c r="M5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0" spans="1:13" x14ac:dyDescent="0.25">
      <c r="A5100" s="164">
        <f>+Exports!A5103</f>
        <v>44774</v>
      </c>
      <c r="B5100" s="165">
        <f t="shared" si="316"/>
        <v>2022</v>
      </c>
      <c r="C5100" s="165">
        <f t="shared" si="317"/>
        <v>8</v>
      </c>
      <c r="D5100" s="165">
        <f t="shared" si="318"/>
        <v>1</v>
      </c>
      <c r="E5100" s="165">
        <f>+Exports!B5103</f>
        <v>11</v>
      </c>
      <c r="F5100" s="165">
        <f>+WEEKDAY(ExportsELAP[[#This Row],[Date Prevailing]],1)</f>
        <v>2</v>
      </c>
      <c r="G5100" s="165">
        <f>+COUNTIFS(ECR_Hours!$K$6:$K$7,ExportsELAP[[#This Row],[Date Prevailing]])</f>
        <v>0</v>
      </c>
      <c r="H5100" s="165">
        <f t="shared" si="319"/>
        <v>2</v>
      </c>
      <c r="I5100" s="166">
        <f>+Exports!G5103</f>
        <v>23398.795900000001</v>
      </c>
      <c r="J5100" s="166">
        <f>+'ELAP_IPCO-APND'!D5103</f>
        <v>69.477260000000001</v>
      </c>
      <c r="K5100" s="166">
        <f>+(ExportsELAP[[#This Row],[Exports kWh - MPT]]/1000)*ExportsELAP[[#This Row],[EIM Price]]</f>
        <v>1625.684226431234</v>
      </c>
      <c r="L5100" s="167" t="str">
        <f>+INDEX(ECR_Hours!$I$12:$I$15,MATCH(ExportsELAP[[#This Row],[Date Prevailing]],ECR_Hours!$H$12:$H$15,1))</f>
        <v>S</v>
      </c>
      <c r="M5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1" spans="1:13" x14ac:dyDescent="0.25">
      <c r="A5101" s="164">
        <f>+Exports!A5104</f>
        <v>44774</v>
      </c>
      <c r="B5101" s="165">
        <f t="shared" si="316"/>
        <v>2022</v>
      </c>
      <c r="C5101" s="165">
        <f t="shared" si="317"/>
        <v>8</v>
      </c>
      <c r="D5101" s="165">
        <f t="shared" si="318"/>
        <v>1</v>
      </c>
      <c r="E5101" s="165">
        <f>+Exports!B5104</f>
        <v>12</v>
      </c>
      <c r="F5101" s="165">
        <f>+WEEKDAY(ExportsELAP[[#This Row],[Date Prevailing]],1)</f>
        <v>2</v>
      </c>
      <c r="G5101" s="165">
        <f>+COUNTIFS(ECR_Hours!$K$6:$K$7,ExportsELAP[[#This Row],[Date Prevailing]])</f>
        <v>0</v>
      </c>
      <c r="H5101" s="165">
        <f t="shared" si="319"/>
        <v>2</v>
      </c>
      <c r="I5101" s="166">
        <f>+Exports!G5104</f>
        <v>26705.871199999998</v>
      </c>
      <c r="J5101" s="166">
        <f>+'ELAP_IPCO-APND'!D5104</f>
        <v>68.499960000000002</v>
      </c>
      <c r="K5101" s="166">
        <f>+(ExportsELAP[[#This Row],[Exports kWh - MPT]]/1000)*ExportsELAP[[#This Row],[EIM Price]]</f>
        <v>1829.3511089651518</v>
      </c>
      <c r="L5101" s="167" t="str">
        <f>+INDEX(ECR_Hours!$I$12:$I$15,MATCH(ExportsELAP[[#This Row],[Date Prevailing]],ECR_Hours!$H$12:$H$15,1))</f>
        <v>S</v>
      </c>
      <c r="M5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2" spans="1:13" x14ac:dyDescent="0.25">
      <c r="A5102" s="164">
        <f>+Exports!A5105</f>
        <v>44774</v>
      </c>
      <c r="B5102" s="165">
        <f t="shared" si="316"/>
        <v>2022</v>
      </c>
      <c r="C5102" s="165">
        <f t="shared" si="317"/>
        <v>8</v>
      </c>
      <c r="D5102" s="165">
        <f t="shared" si="318"/>
        <v>1</v>
      </c>
      <c r="E5102" s="165">
        <f>+Exports!B5105</f>
        <v>13</v>
      </c>
      <c r="F5102" s="165">
        <f>+WEEKDAY(ExportsELAP[[#This Row],[Date Prevailing]],1)</f>
        <v>2</v>
      </c>
      <c r="G5102" s="165">
        <f>+COUNTIFS(ECR_Hours!$K$6:$K$7,ExportsELAP[[#This Row],[Date Prevailing]])</f>
        <v>0</v>
      </c>
      <c r="H5102" s="165">
        <f t="shared" si="319"/>
        <v>2</v>
      </c>
      <c r="I5102" s="166">
        <f>+Exports!G5105</f>
        <v>27412.650299999994</v>
      </c>
      <c r="J5102" s="166">
        <f>+'ELAP_IPCO-APND'!D5105</f>
        <v>69.410169999999994</v>
      </c>
      <c r="K5102" s="166">
        <f>+(ExportsELAP[[#This Row],[Exports kWh - MPT]]/1000)*ExportsELAP[[#This Row],[EIM Price]]</f>
        <v>1902.7167174735503</v>
      </c>
      <c r="L5102" s="167" t="str">
        <f>+INDEX(ECR_Hours!$I$12:$I$15,MATCH(ExportsELAP[[#This Row],[Date Prevailing]],ECR_Hours!$H$12:$H$15,1))</f>
        <v>S</v>
      </c>
      <c r="M5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3" spans="1:13" x14ac:dyDescent="0.25">
      <c r="A5103" s="164">
        <f>+Exports!A5106</f>
        <v>44774</v>
      </c>
      <c r="B5103" s="165">
        <f t="shared" si="316"/>
        <v>2022</v>
      </c>
      <c r="C5103" s="165">
        <f t="shared" si="317"/>
        <v>8</v>
      </c>
      <c r="D5103" s="165">
        <f t="shared" si="318"/>
        <v>1</v>
      </c>
      <c r="E5103" s="165">
        <f>+Exports!B5106</f>
        <v>14</v>
      </c>
      <c r="F5103" s="165">
        <f>+WEEKDAY(ExportsELAP[[#This Row],[Date Prevailing]],1)</f>
        <v>2</v>
      </c>
      <c r="G5103" s="165">
        <f>+COUNTIFS(ECR_Hours!$K$6:$K$7,ExportsELAP[[#This Row],[Date Prevailing]])</f>
        <v>0</v>
      </c>
      <c r="H5103" s="165">
        <f t="shared" si="319"/>
        <v>2</v>
      </c>
      <c r="I5103" s="166">
        <f>+Exports!G5106</f>
        <v>27158.528600000001</v>
      </c>
      <c r="J5103" s="166">
        <f>+'ELAP_IPCO-APND'!D5106</f>
        <v>74.985510000000005</v>
      </c>
      <c r="K5103" s="166">
        <f>+(ExportsELAP[[#This Row],[Exports kWh - MPT]]/1000)*ExportsELAP[[#This Row],[EIM Price]]</f>
        <v>2036.4961179205861</v>
      </c>
      <c r="L5103" s="167" t="str">
        <f>+INDEX(ECR_Hours!$I$12:$I$15,MATCH(ExportsELAP[[#This Row],[Date Prevailing]],ECR_Hours!$H$12:$H$15,1))</f>
        <v>S</v>
      </c>
      <c r="M5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4" spans="1:13" x14ac:dyDescent="0.25">
      <c r="A5104" s="164">
        <f>+Exports!A5107</f>
        <v>44774</v>
      </c>
      <c r="B5104" s="165">
        <f t="shared" si="316"/>
        <v>2022</v>
      </c>
      <c r="C5104" s="165">
        <f t="shared" si="317"/>
        <v>8</v>
      </c>
      <c r="D5104" s="165">
        <f t="shared" si="318"/>
        <v>1</v>
      </c>
      <c r="E5104" s="165">
        <f>+Exports!B5107</f>
        <v>15</v>
      </c>
      <c r="F5104" s="165">
        <f>+WEEKDAY(ExportsELAP[[#This Row],[Date Prevailing]],1)</f>
        <v>2</v>
      </c>
      <c r="G5104" s="165">
        <f>+COUNTIFS(ECR_Hours!$K$6:$K$7,ExportsELAP[[#This Row],[Date Prevailing]])</f>
        <v>0</v>
      </c>
      <c r="H5104" s="165">
        <f t="shared" si="319"/>
        <v>2</v>
      </c>
      <c r="I5104" s="166">
        <f>+Exports!G5107</f>
        <v>23096.6777</v>
      </c>
      <c r="J5104" s="166">
        <f>+'ELAP_IPCO-APND'!D5107</f>
        <v>71.544799999999995</v>
      </c>
      <c r="K5104" s="166">
        <f>+(ExportsELAP[[#This Row],[Exports kWh - MPT]]/1000)*ExportsELAP[[#This Row],[EIM Price]]</f>
        <v>1652.4471867109598</v>
      </c>
      <c r="L5104" s="167" t="str">
        <f>+INDEX(ECR_Hours!$I$12:$I$15,MATCH(ExportsELAP[[#This Row],[Date Prevailing]],ECR_Hours!$H$12:$H$15,1))</f>
        <v>S</v>
      </c>
      <c r="M5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05" spans="1:13" x14ac:dyDescent="0.25">
      <c r="A5105" s="164">
        <f>+Exports!A5108</f>
        <v>44774</v>
      </c>
      <c r="B5105" s="165">
        <f t="shared" si="316"/>
        <v>2022</v>
      </c>
      <c r="C5105" s="165">
        <f t="shared" si="317"/>
        <v>8</v>
      </c>
      <c r="D5105" s="165">
        <f t="shared" si="318"/>
        <v>1</v>
      </c>
      <c r="E5105" s="165">
        <f>+Exports!B5108</f>
        <v>16</v>
      </c>
      <c r="F5105" s="165">
        <f>+WEEKDAY(ExportsELAP[[#This Row],[Date Prevailing]],1)</f>
        <v>2</v>
      </c>
      <c r="G5105" s="165">
        <f>+COUNTIFS(ECR_Hours!$K$6:$K$7,ExportsELAP[[#This Row],[Date Prevailing]])</f>
        <v>0</v>
      </c>
      <c r="H5105" s="165">
        <f t="shared" si="319"/>
        <v>2</v>
      </c>
      <c r="I5105" s="166">
        <f>+Exports!G5108</f>
        <v>15492.109399999999</v>
      </c>
      <c r="J5105" s="166">
        <f>+'ELAP_IPCO-APND'!D5108</f>
        <v>87.112589999999997</v>
      </c>
      <c r="K5105" s="166">
        <f>+(ExportsELAP[[#This Row],[Exports kWh - MPT]]/1000)*ExportsELAP[[#This Row],[EIM Price]]</f>
        <v>1349.5577743973458</v>
      </c>
      <c r="L5105" s="167" t="str">
        <f>+INDEX(ECR_Hours!$I$12:$I$15,MATCH(ExportsELAP[[#This Row],[Date Prevailing]],ECR_Hours!$H$12:$H$15,1))</f>
        <v>S</v>
      </c>
      <c r="M5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6" spans="1:13" x14ac:dyDescent="0.25">
      <c r="A5106" s="164">
        <f>+Exports!A5109</f>
        <v>44774</v>
      </c>
      <c r="B5106" s="165">
        <f t="shared" si="316"/>
        <v>2022</v>
      </c>
      <c r="C5106" s="165">
        <f t="shared" si="317"/>
        <v>8</v>
      </c>
      <c r="D5106" s="165">
        <f t="shared" si="318"/>
        <v>1</v>
      </c>
      <c r="E5106" s="165">
        <f>+Exports!B5109</f>
        <v>17</v>
      </c>
      <c r="F5106" s="165">
        <f>+WEEKDAY(ExportsELAP[[#This Row],[Date Prevailing]],1)</f>
        <v>2</v>
      </c>
      <c r="G5106" s="165">
        <f>+COUNTIFS(ECR_Hours!$K$6:$K$7,ExportsELAP[[#This Row],[Date Prevailing]])</f>
        <v>0</v>
      </c>
      <c r="H5106" s="165">
        <f t="shared" si="319"/>
        <v>2</v>
      </c>
      <c r="I5106" s="166">
        <f>+Exports!G5109</f>
        <v>10176.7281</v>
      </c>
      <c r="J5106" s="166">
        <f>+'ELAP_IPCO-APND'!D5109</f>
        <v>93.206239999999994</v>
      </c>
      <c r="K5106" s="166">
        <f>+(ExportsELAP[[#This Row],[Exports kWh - MPT]]/1000)*ExportsELAP[[#This Row],[EIM Price]]</f>
        <v>948.53456170334391</v>
      </c>
      <c r="L5106" s="167" t="str">
        <f>+INDEX(ECR_Hours!$I$12:$I$15,MATCH(ExportsELAP[[#This Row],[Date Prevailing]],ECR_Hours!$H$12:$H$15,1))</f>
        <v>S</v>
      </c>
      <c r="M5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7" spans="1:13" x14ac:dyDescent="0.25">
      <c r="A5107" s="164">
        <f>+Exports!A5110</f>
        <v>44774</v>
      </c>
      <c r="B5107" s="165">
        <f t="shared" si="316"/>
        <v>2022</v>
      </c>
      <c r="C5107" s="165">
        <f t="shared" si="317"/>
        <v>8</v>
      </c>
      <c r="D5107" s="165">
        <f t="shared" si="318"/>
        <v>1</v>
      </c>
      <c r="E5107" s="165">
        <f>+Exports!B5110</f>
        <v>18</v>
      </c>
      <c r="F5107" s="165">
        <f>+WEEKDAY(ExportsELAP[[#This Row],[Date Prevailing]],1)</f>
        <v>2</v>
      </c>
      <c r="G5107" s="165">
        <f>+COUNTIFS(ECR_Hours!$K$6:$K$7,ExportsELAP[[#This Row],[Date Prevailing]])</f>
        <v>0</v>
      </c>
      <c r="H5107" s="165">
        <f t="shared" si="319"/>
        <v>2</v>
      </c>
      <c r="I5107" s="166">
        <f>+Exports!G5110</f>
        <v>4713.5441000000001</v>
      </c>
      <c r="J5107" s="166">
        <f>+'ELAP_IPCO-APND'!D5110</f>
        <v>79.826350000000005</v>
      </c>
      <c r="K5107" s="166">
        <f>+(ExportsELAP[[#This Row],[Exports kWh - MPT]]/1000)*ExportsELAP[[#This Row],[EIM Price]]</f>
        <v>376.26502106703504</v>
      </c>
      <c r="L5107" s="167" t="str">
        <f>+INDEX(ECR_Hours!$I$12:$I$15,MATCH(ExportsELAP[[#This Row],[Date Prevailing]],ECR_Hours!$H$12:$H$15,1))</f>
        <v>S</v>
      </c>
      <c r="M5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8" spans="1:13" x14ac:dyDescent="0.25">
      <c r="A5108" s="164">
        <f>+Exports!A5111</f>
        <v>44774</v>
      </c>
      <c r="B5108" s="165">
        <f t="shared" si="316"/>
        <v>2022</v>
      </c>
      <c r="C5108" s="165">
        <f t="shared" si="317"/>
        <v>8</v>
      </c>
      <c r="D5108" s="165">
        <f t="shared" si="318"/>
        <v>1</v>
      </c>
      <c r="E5108" s="165">
        <f>+Exports!B5111</f>
        <v>19</v>
      </c>
      <c r="F5108" s="165">
        <f>+WEEKDAY(ExportsELAP[[#This Row],[Date Prevailing]],1)</f>
        <v>2</v>
      </c>
      <c r="G5108" s="165">
        <f>+COUNTIFS(ECR_Hours!$K$6:$K$7,ExportsELAP[[#This Row],[Date Prevailing]])</f>
        <v>0</v>
      </c>
      <c r="H5108" s="165">
        <f t="shared" si="319"/>
        <v>2</v>
      </c>
      <c r="I5108" s="166">
        <f>+Exports!G5111</f>
        <v>1961.5956000000001</v>
      </c>
      <c r="J5108" s="166">
        <f>+'ELAP_IPCO-APND'!D5111</f>
        <v>80.375919999999994</v>
      </c>
      <c r="K5108" s="166">
        <f>+(ExportsELAP[[#This Row],[Exports kWh - MPT]]/1000)*ExportsELAP[[#This Row],[EIM Price]]</f>
        <v>157.66505101795201</v>
      </c>
      <c r="L5108" s="167" t="str">
        <f>+INDEX(ECR_Hours!$I$12:$I$15,MATCH(ExportsELAP[[#This Row],[Date Prevailing]],ECR_Hours!$H$12:$H$15,1))</f>
        <v>S</v>
      </c>
      <c r="M5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09" spans="1:13" x14ac:dyDescent="0.25">
      <c r="A5109" s="164">
        <f>+Exports!A5112</f>
        <v>44774</v>
      </c>
      <c r="B5109" s="165">
        <f t="shared" si="316"/>
        <v>2022</v>
      </c>
      <c r="C5109" s="165">
        <f t="shared" si="317"/>
        <v>8</v>
      </c>
      <c r="D5109" s="165">
        <f t="shared" si="318"/>
        <v>1</v>
      </c>
      <c r="E5109" s="165">
        <f>+Exports!B5112</f>
        <v>20</v>
      </c>
      <c r="F5109" s="165">
        <f>+WEEKDAY(ExportsELAP[[#This Row],[Date Prevailing]],1)</f>
        <v>2</v>
      </c>
      <c r="G5109" s="165">
        <f>+COUNTIFS(ECR_Hours!$K$6:$K$7,ExportsELAP[[#This Row],[Date Prevailing]])</f>
        <v>0</v>
      </c>
      <c r="H5109" s="165">
        <f t="shared" si="319"/>
        <v>2</v>
      </c>
      <c r="I5109" s="166">
        <f>+Exports!G5112</f>
        <v>424.5299</v>
      </c>
      <c r="J5109" s="166">
        <f>+'ELAP_IPCO-APND'!D5112</f>
        <v>74.515150000000006</v>
      </c>
      <c r="K5109" s="166">
        <f>+(ExportsELAP[[#This Row],[Exports kWh - MPT]]/1000)*ExportsELAP[[#This Row],[EIM Price]]</f>
        <v>31.633909177985004</v>
      </c>
      <c r="L5109" s="167" t="str">
        <f>+INDEX(ECR_Hours!$I$12:$I$15,MATCH(ExportsELAP[[#This Row],[Date Prevailing]],ECR_Hours!$H$12:$H$15,1))</f>
        <v>S</v>
      </c>
      <c r="M5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0" spans="1:13" x14ac:dyDescent="0.25">
      <c r="A5110" s="164">
        <f>+Exports!A5113</f>
        <v>44774</v>
      </c>
      <c r="B5110" s="165">
        <f t="shared" si="316"/>
        <v>2022</v>
      </c>
      <c r="C5110" s="165">
        <f t="shared" si="317"/>
        <v>8</v>
      </c>
      <c r="D5110" s="165">
        <f t="shared" si="318"/>
        <v>1</v>
      </c>
      <c r="E5110" s="165">
        <f>+Exports!B5113</f>
        <v>21</v>
      </c>
      <c r="F5110" s="165">
        <f>+WEEKDAY(ExportsELAP[[#This Row],[Date Prevailing]],1)</f>
        <v>2</v>
      </c>
      <c r="G5110" s="165">
        <f>+COUNTIFS(ECR_Hours!$K$6:$K$7,ExportsELAP[[#This Row],[Date Prevailing]])</f>
        <v>0</v>
      </c>
      <c r="H5110" s="165">
        <f t="shared" si="319"/>
        <v>2</v>
      </c>
      <c r="I5110" s="166">
        <f>+Exports!G5113</f>
        <v>63.979799999999997</v>
      </c>
      <c r="J5110" s="166">
        <f>+'ELAP_IPCO-APND'!D5113</f>
        <v>92.159580000000005</v>
      </c>
      <c r="K5110" s="166">
        <f>+(ExportsELAP[[#This Row],[Exports kWh - MPT]]/1000)*ExportsELAP[[#This Row],[EIM Price]]</f>
        <v>5.8963514964840007</v>
      </c>
      <c r="L5110" s="167" t="str">
        <f>+INDEX(ECR_Hours!$I$12:$I$15,MATCH(ExportsELAP[[#This Row],[Date Prevailing]],ECR_Hours!$H$12:$H$15,1))</f>
        <v>S</v>
      </c>
      <c r="M5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1" spans="1:13" x14ac:dyDescent="0.25">
      <c r="A5111" s="164">
        <f>+Exports!A5114</f>
        <v>44774</v>
      </c>
      <c r="B5111" s="165">
        <f t="shared" si="316"/>
        <v>2022</v>
      </c>
      <c r="C5111" s="165">
        <f t="shared" si="317"/>
        <v>8</v>
      </c>
      <c r="D5111" s="165">
        <f t="shared" si="318"/>
        <v>1</v>
      </c>
      <c r="E5111" s="165">
        <f>+Exports!B5114</f>
        <v>22</v>
      </c>
      <c r="F5111" s="165">
        <f>+WEEKDAY(ExportsELAP[[#This Row],[Date Prevailing]],1)</f>
        <v>2</v>
      </c>
      <c r="G5111" s="165">
        <f>+COUNTIFS(ECR_Hours!$K$6:$K$7,ExportsELAP[[#This Row],[Date Prevailing]])</f>
        <v>0</v>
      </c>
      <c r="H5111" s="165">
        <f t="shared" si="319"/>
        <v>2</v>
      </c>
      <c r="I5111" s="166">
        <f>+Exports!G5114</f>
        <v>12.916499999999999</v>
      </c>
      <c r="J5111" s="166">
        <f>+'ELAP_IPCO-APND'!D5114</f>
        <v>76.802040000000005</v>
      </c>
      <c r="K5111" s="166">
        <f>+(ExportsELAP[[#This Row],[Exports kWh - MPT]]/1000)*ExportsELAP[[#This Row],[EIM Price]]</f>
        <v>0.99201354965999999</v>
      </c>
      <c r="L5111" s="167" t="str">
        <f>+INDEX(ECR_Hours!$I$12:$I$15,MATCH(ExportsELAP[[#This Row],[Date Prevailing]],ECR_Hours!$H$12:$H$15,1))</f>
        <v>S</v>
      </c>
      <c r="M5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2" spans="1:13" x14ac:dyDescent="0.25">
      <c r="A5112" s="164">
        <f>+Exports!A5115</f>
        <v>44774</v>
      </c>
      <c r="B5112" s="165">
        <f t="shared" si="316"/>
        <v>2022</v>
      </c>
      <c r="C5112" s="165">
        <f t="shared" si="317"/>
        <v>8</v>
      </c>
      <c r="D5112" s="165">
        <f t="shared" si="318"/>
        <v>1</v>
      </c>
      <c r="E5112" s="165">
        <f>+Exports!B5115</f>
        <v>23</v>
      </c>
      <c r="F5112" s="165">
        <f>+WEEKDAY(ExportsELAP[[#This Row],[Date Prevailing]],1)</f>
        <v>2</v>
      </c>
      <c r="G5112" s="165">
        <f>+COUNTIFS(ECR_Hours!$K$6:$K$7,ExportsELAP[[#This Row],[Date Prevailing]])</f>
        <v>0</v>
      </c>
      <c r="H5112" s="165">
        <f t="shared" si="319"/>
        <v>2</v>
      </c>
      <c r="I5112" s="166">
        <f>+Exports!G5115</f>
        <v>12.478299999999999</v>
      </c>
      <c r="J5112" s="166">
        <f>+'ELAP_IPCO-APND'!D5115</f>
        <v>78.962360000000004</v>
      </c>
      <c r="K5112" s="166">
        <f>+(ExportsELAP[[#This Row],[Exports kWh - MPT]]/1000)*ExportsELAP[[#This Row],[EIM Price]]</f>
        <v>0.98531601678799996</v>
      </c>
      <c r="L5112" s="167" t="str">
        <f>+INDEX(ECR_Hours!$I$12:$I$15,MATCH(ExportsELAP[[#This Row],[Date Prevailing]],ECR_Hours!$H$12:$H$15,1))</f>
        <v>S</v>
      </c>
      <c r="M5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13" spans="1:13" x14ac:dyDescent="0.25">
      <c r="A5113" s="164">
        <f>+Exports!A5116</f>
        <v>44774</v>
      </c>
      <c r="B5113" s="165">
        <f t="shared" si="316"/>
        <v>2022</v>
      </c>
      <c r="C5113" s="165">
        <f t="shared" si="317"/>
        <v>8</v>
      </c>
      <c r="D5113" s="165">
        <f t="shared" si="318"/>
        <v>1</v>
      </c>
      <c r="E5113" s="165">
        <f>+Exports!B5116</f>
        <v>24</v>
      </c>
      <c r="F5113" s="165">
        <f>+WEEKDAY(ExportsELAP[[#This Row],[Date Prevailing]],1)</f>
        <v>2</v>
      </c>
      <c r="G5113" s="165">
        <f>+COUNTIFS(ECR_Hours!$K$6:$K$7,ExportsELAP[[#This Row],[Date Prevailing]])</f>
        <v>0</v>
      </c>
      <c r="H5113" s="165">
        <f t="shared" si="319"/>
        <v>2</v>
      </c>
      <c r="I5113" s="166">
        <f>+Exports!G5116</f>
        <v>12.3986</v>
      </c>
      <c r="J5113" s="166">
        <f>+'ELAP_IPCO-APND'!D5116</f>
        <v>93.012010000000004</v>
      </c>
      <c r="K5113" s="166">
        <f>+(ExportsELAP[[#This Row],[Exports kWh - MPT]]/1000)*ExportsELAP[[#This Row],[EIM Price]]</f>
        <v>1.1532187071860001</v>
      </c>
      <c r="L5113" s="167" t="str">
        <f>+INDEX(ECR_Hours!$I$12:$I$15,MATCH(ExportsELAP[[#This Row],[Date Prevailing]],ECR_Hours!$H$12:$H$15,1))</f>
        <v>S</v>
      </c>
      <c r="M5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4" spans="1:13" x14ac:dyDescent="0.25">
      <c r="A5114" s="164">
        <f>+Exports!A5117</f>
        <v>44775</v>
      </c>
      <c r="B5114" s="165">
        <f t="shared" si="316"/>
        <v>2022</v>
      </c>
      <c r="C5114" s="165">
        <f t="shared" si="317"/>
        <v>8</v>
      </c>
      <c r="D5114" s="165">
        <f t="shared" si="318"/>
        <v>2</v>
      </c>
      <c r="E5114" s="165">
        <f>+Exports!B5117</f>
        <v>1</v>
      </c>
      <c r="F5114" s="165">
        <f>+WEEKDAY(ExportsELAP[[#This Row],[Date Prevailing]],1)</f>
        <v>3</v>
      </c>
      <c r="G5114" s="165">
        <f>+COUNTIFS(ECR_Hours!$K$6:$K$7,ExportsELAP[[#This Row],[Date Prevailing]])</f>
        <v>0</v>
      </c>
      <c r="H5114" s="165">
        <f t="shared" si="319"/>
        <v>3</v>
      </c>
      <c r="I5114" s="166">
        <f>+Exports!G5117</f>
        <v>17.360199999999999</v>
      </c>
      <c r="J5114" s="166">
        <f>+'ELAP_IPCO-APND'!D5117</f>
        <v>67.384119999999996</v>
      </c>
      <c r="K5114" s="166">
        <f>+(ExportsELAP[[#This Row],[Exports kWh - MPT]]/1000)*ExportsELAP[[#This Row],[EIM Price]]</f>
        <v>1.1698018000239998</v>
      </c>
      <c r="L5114" s="167" t="str">
        <f>+INDEX(ECR_Hours!$I$12:$I$15,MATCH(ExportsELAP[[#This Row],[Date Prevailing]],ECR_Hours!$H$12:$H$15,1))</f>
        <v>S</v>
      </c>
      <c r="M5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5" spans="1:13" x14ac:dyDescent="0.25">
      <c r="A5115" s="164">
        <f>+Exports!A5118</f>
        <v>44775</v>
      </c>
      <c r="B5115" s="165">
        <f t="shared" si="316"/>
        <v>2022</v>
      </c>
      <c r="C5115" s="165">
        <f t="shared" si="317"/>
        <v>8</v>
      </c>
      <c r="D5115" s="165">
        <f t="shared" si="318"/>
        <v>2</v>
      </c>
      <c r="E5115" s="165">
        <f>+Exports!B5118</f>
        <v>2</v>
      </c>
      <c r="F5115" s="165">
        <f>+WEEKDAY(ExportsELAP[[#This Row],[Date Prevailing]],1)</f>
        <v>3</v>
      </c>
      <c r="G5115" s="165">
        <f>+COUNTIFS(ECR_Hours!$K$6:$K$7,ExportsELAP[[#This Row],[Date Prevailing]])</f>
        <v>0</v>
      </c>
      <c r="H5115" s="165">
        <f t="shared" si="319"/>
        <v>3</v>
      </c>
      <c r="I5115" s="166">
        <f>+Exports!G5118</f>
        <v>16.7866</v>
      </c>
      <c r="J5115" s="166">
        <f>+'ELAP_IPCO-APND'!D5118</f>
        <v>67.947519999999997</v>
      </c>
      <c r="K5115" s="166">
        <f>+(ExportsELAP[[#This Row],[Exports kWh - MPT]]/1000)*ExportsELAP[[#This Row],[EIM Price]]</f>
        <v>1.1406078392319998</v>
      </c>
      <c r="L5115" s="167" t="str">
        <f>+INDEX(ECR_Hours!$I$12:$I$15,MATCH(ExportsELAP[[#This Row],[Date Prevailing]],ECR_Hours!$H$12:$H$15,1))</f>
        <v>S</v>
      </c>
      <c r="M5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6" spans="1:13" x14ac:dyDescent="0.25">
      <c r="A5116" s="164">
        <f>+Exports!A5119</f>
        <v>44775</v>
      </c>
      <c r="B5116" s="165">
        <f t="shared" si="316"/>
        <v>2022</v>
      </c>
      <c r="C5116" s="165">
        <f t="shared" si="317"/>
        <v>8</v>
      </c>
      <c r="D5116" s="165">
        <f t="shared" si="318"/>
        <v>2</v>
      </c>
      <c r="E5116" s="165">
        <f>+Exports!B5119</f>
        <v>3</v>
      </c>
      <c r="F5116" s="165">
        <f>+WEEKDAY(ExportsELAP[[#This Row],[Date Prevailing]],1)</f>
        <v>3</v>
      </c>
      <c r="G5116" s="165">
        <f>+COUNTIFS(ECR_Hours!$K$6:$K$7,ExportsELAP[[#This Row],[Date Prevailing]])</f>
        <v>0</v>
      </c>
      <c r="H5116" s="165">
        <f t="shared" si="319"/>
        <v>3</v>
      </c>
      <c r="I5116" s="166">
        <f>+Exports!G5119</f>
        <v>18.350200000000001</v>
      </c>
      <c r="J5116" s="166">
        <f>+'ELAP_IPCO-APND'!D5119</f>
        <v>63.555210000000002</v>
      </c>
      <c r="K5116" s="166">
        <f>+(ExportsELAP[[#This Row],[Exports kWh - MPT]]/1000)*ExportsELAP[[#This Row],[EIM Price]]</f>
        <v>1.1662508145420001</v>
      </c>
      <c r="L5116" s="167" t="str">
        <f>+INDEX(ECR_Hours!$I$12:$I$15,MATCH(ExportsELAP[[#This Row],[Date Prevailing]],ECR_Hours!$H$12:$H$15,1))</f>
        <v>S</v>
      </c>
      <c r="M5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7" spans="1:13" x14ac:dyDescent="0.25">
      <c r="A5117" s="164">
        <f>+Exports!A5120</f>
        <v>44775</v>
      </c>
      <c r="B5117" s="165">
        <f t="shared" si="316"/>
        <v>2022</v>
      </c>
      <c r="C5117" s="165">
        <f t="shared" si="317"/>
        <v>8</v>
      </c>
      <c r="D5117" s="165">
        <f t="shared" si="318"/>
        <v>2</v>
      </c>
      <c r="E5117" s="165">
        <f>+Exports!B5120</f>
        <v>4</v>
      </c>
      <c r="F5117" s="165">
        <f>+WEEKDAY(ExportsELAP[[#This Row],[Date Prevailing]],1)</f>
        <v>3</v>
      </c>
      <c r="G5117" s="165">
        <f>+COUNTIFS(ECR_Hours!$K$6:$K$7,ExportsELAP[[#This Row],[Date Prevailing]])</f>
        <v>0</v>
      </c>
      <c r="H5117" s="165">
        <f t="shared" si="319"/>
        <v>3</v>
      </c>
      <c r="I5117" s="166">
        <f>+Exports!G5120</f>
        <v>38.496200000000002</v>
      </c>
      <c r="J5117" s="166">
        <f>+'ELAP_IPCO-APND'!D5120</f>
        <v>55.196759999999998</v>
      </c>
      <c r="K5117" s="166">
        <f>+(ExportsELAP[[#This Row],[Exports kWh - MPT]]/1000)*ExportsELAP[[#This Row],[EIM Price]]</f>
        <v>2.1248655123120002</v>
      </c>
      <c r="L5117" s="167" t="str">
        <f>+INDEX(ECR_Hours!$I$12:$I$15,MATCH(ExportsELAP[[#This Row],[Date Prevailing]],ECR_Hours!$H$12:$H$15,1))</f>
        <v>S</v>
      </c>
      <c r="M5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8" spans="1:13" x14ac:dyDescent="0.25">
      <c r="A5118" s="164">
        <f>+Exports!A5121</f>
        <v>44775</v>
      </c>
      <c r="B5118" s="165">
        <f t="shared" si="316"/>
        <v>2022</v>
      </c>
      <c r="C5118" s="165">
        <f t="shared" si="317"/>
        <v>8</v>
      </c>
      <c r="D5118" s="165">
        <f t="shared" si="318"/>
        <v>2</v>
      </c>
      <c r="E5118" s="165">
        <f>+Exports!B5121</f>
        <v>5</v>
      </c>
      <c r="F5118" s="165">
        <f>+WEEKDAY(ExportsELAP[[#This Row],[Date Prevailing]],1)</f>
        <v>3</v>
      </c>
      <c r="G5118" s="165">
        <f>+COUNTIFS(ECR_Hours!$K$6:$K$7,ExportsELAP[[#This Row],[Date Prevailing]])</f>
        <v>0</v>
      </c>
      <c r="H5118" s="165">
        <f t="shared" si="319"/>
        <v>3</v>
      </c>
      <c r="I5118" s="166">
        <f>+Exports!G5121</f>
        <v>34.519399999999997</v>
      </c>
      <c r="J5118" s="166">
        <f>+'ELAP_IPCO-APND'!D5121</f>
        <v>53.520490000000002</v>
      </c>
      <c r="K5118" s="166">
        <f>+(ExportsELAP[[#This Row],[Exports kWh - MPT]]/1000)*ExportsELAP[[#This Row],[EIM Price]]</f>
        <v>1.8474952025060001</v>
      </c>
      <c r="L5118" s="167" t="str">
        <f>+INDEX(ECR_Hours!$I$12:$I$15,MATCH(ExportsELAP[[#This Row],[Date Prevailing]],ECR_Hours!$H$12:$H$15,1))</f>
        <v>S</v>
      </c>
      <c r="M5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19" spans="1:13" x14ac:dyDescent="0.25">
      <c r="A5119" s="164">
        <f>+Exports!A5122</f>
        <v>44775</v>
      </c>
      <c r="B5119" s="165">
        <f t="shared" si="316"/>
        <v>2022</v>
      </c>
      <c r="C5119" s="165">
        <f t="shared" si="317"/>
        <v>8</v>
      </c>
      <c r="D5119" s="165">
        <f t="shared" si="318"/>
        <v>2</v>
      </c>
      <c r="E5119" s="165">
        <f>+Exports!B5122</f>
        <v>6</v>
      </c>
      <c r="F5119" s="165">
        <f>+WEEKDAY(ExportsELAP[[#This Row],[Date Prevailing]],1)</f>
        <v>3</v>
      </c>
      <c r="G5119" s="165">
        <f>+COUNTIFS(ECR_Hours!$K$6:$K$7,ExportsELAP[[#This Row],[Date Prevailing]])</f>
        <v>0</v>
      </c>
      <c r="H5119" s="165">
        <f t="shared" si="319"/>
        <v>3</v>
      </c>
      <c r="I5119" s="166">
        <f>+Exports!G5122</f>
        <v>35.2468</v>
      </c>
      <c r="J5119" s="166">
        <f>+'ELAP_IPCO-APND'!D5122</f>
        <v>53.628860000000003</v>
      </c>
      <c r="K5119" s="166">
        <f>+(ExportsELAP[[#This Row],[Exports kWh - MPT]]/1000)*ExportsELAP[[#This Row],[EIM Price]]</f>
        <v>1.8902457026480002</v>
      </c>
      <c r="L5119" s="167" t="str">
        <f>+INDEX(ECR_Hours!$I$12:$I$15,MATCH(ExportsELAP[[#This Row],[Date Prevailing]],ECR_Hours!$H$12:$H$15,1))</f>
        <v>S</v>
      </c>
      <c r="M5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0" spans="1:13" x14ac:dyDescent="0.25">
      <c r="A5120" s="164">
        <f>+Exports!A5123</f>
        <v>44775</v>
      </c>
      <c r="B5120" s="165">
        <f t="shared" si="316"/>
        <v>2022</v>
      </c>
      <c r="C5120" s="165">
        <f t="shared" si="317"/>
        <v>8</v>
      </c>
      <c r="D5120" s="165">
        <f t="shared" si="318"/>
        <v>2</v>
      </c>
      <c r="E5120" s="165">
        <f>+Exports!B5123</f>
        <v>7</v>
      </c>
      <c r="F5120" s="165">
        <f>+WEEKDAY(ExportsELAP[[#This Row],[Date Prevailing]],1)</f>
        <v>3</v>
      </c>
      <c r="G5120" s="165">
        <f>+COUNTIFS(ECR_Hours!$K$6:$K$7,ExportsELAP[[#This Row],[Date Prevailing]])</f>
        <v>0</v>
      </c>
      <c r="H5120" s="165">
        <f t="shared" si="319"/>
        <v>3</v>
      </c>
      <c r="I5120" s="166">
        <f>+Exports!G5123</f>
        <v>47.560600000000001</v>
      </c>
      <c r="J5120" s="166">
        <f>+'ELAP_IPCO-APND'!D5123</f>
        <v>63.408369999999998</v>
      </c>
      <c r="K5120" s="166">
        <f>+(ExportsELAP[[#This Row],[Exports kWh - MPT]]/1000)*ExportsELAP[[#This Row],[EIM Price]]</f>
        <v>3.0157401222220002</v>
      </c>
      <c r="L5120" s="167" t="str">
        <f>+INDEX(ECR_Hours!$I$12:$I$15,MATCH(ExportsELAP[[#This Row],[Date Prevailing]],ECR_Hours!$H$12:$H$15,1))</f>
        <v>S</v>
      </c>
      <c r="M5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1" spans="1:13" x14ac:dyDescent="0.25">
      <c r="A5121" s="164">
        <f>+Exports!A5124</f>
        <v>44775</v>
      </c>
      <c r="B5121" s="165">
        <f t="shared" si="316"/>
        <v>2022</v>
      </c>
      <c r="C5121" s="165">
        <f t="shared" si="317"/>
        <v>8</v>
      </c>
      <c r="D5121" s="165">
        <f t="shared" si="318"/>
        <v>2</v>
      </c>
      <c r="E5121" s="165">
        <f>+Exports!B5124</f>
        <v>8</v>
      </c>
      <c r="F5121" s="165">
        <f>+WEEKDAY(ExportsELAP[[#This Row],[Date Prevailing]],1)</f>
        <v>3</v>
      </c>
      <c r="G5121" s="165">
        <f>+COUNTIFS(ECR_Hours!$K$6:$K$7,ExportsELAP[[#This Row],[Date Prevailing]])</f>
        <v>0</v>
      </c>
      <c r="H5121" s="165">
        <f t="shared" si="319"/>
        <v>3</v>
      </c>
      <c r="I5121" s="166">
        <f>+Exports!G5124</f>
        <v>381.95729999999998</v>
      </c>
      <c r="J5121" s="166">
        <f>+'ELAP_IPCO-APND'!D5124</f>
        <v>67.722480000000004</v>
      </c>
      <c r="K5121" s="166">
        <f>+(ExportsELAP[[#This Row],[Exports kWh - MPT]]/1000)*ExportsELAP[[#This Row],[EIM Price]]</f>
        <v>25.867095610104002</v>
      </c>
      <c r="L5121" s="167" t="str">
        <f>+INDEX(ECR_Hours!$I$12:$I$15,MATCH(ExportsELAP[[#This Row],[Date Prevailing]],ECR_Hours!$H$12:$H$15,1))</f>
        <v>S</v>
      </c>
      <c r="M5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2" spans="1:13" x14ac:dyDescent="0.25">
      <c r="A5122" s="164">
        <f>+Exports!A5125</f>
        <v>44775</v>
      </c>
      <c r="B5122" s="165">
        <f t="shared" ref="B5122:B5185" si="320">+YEAR(A5122)</f>
        <v>2022</v>
      </c>
      <c r="C5122" s="165">
        <f t="shared" ref="C5122:C5185" si="321">+MONTH(A5122)</f>
        <v>8</v>
      </c>
      <c r="D5122" s="165">
        <f t="shared" ref="D5122:D5185" si="322">+DAY(A5122)</f>
        <v>2</v>
      </c>
      <c r="E5122" s="165">
        <f>+Exports!B5125</f>
        <v>9</v>
      </c>
      <c r="F5122" s="165">
        <f>+WEEKDAY(ExportsELAP[[#This Row],[Date Prevailing]],1)</f>
        <v>3</v>
      </c>
      <c r="G5122" s="165">
        <f>+COUNTIFS(ECR_Hours!$K$6:$K$7,ExportsELAP[[#This Row],[Date Prevailing]])</f>
        <v>0</v>
      </c>
      <c r="H5122" s="165">
        <f t="shared" ref="H5122:H5185" si="323">+IF(G5122=1,0,F5122)</f>
        <v>3</v>
      </c>
      <c r="I5122" s="166">
        <f>+Exports!G5125</f>
        <v>1774.8886</v>
      </c>
      <c r="J5122" s="166">
        <f>+'ELAP_IPCO-APND'!D5125</f>
        <v>58.171619999999997</v>
      </c>
      <c r="K5122" s="166">
        <f>+(ExportsELAP[[#This Row],[Exports kWh - MPT]]/1000)*ExportsELAP[[#This Row],[EIM Price]]</f>
        <v>103.248145181532</v>
      </c>
      <c r="L5122" s="167" t="str">
        <f>+INDEX(ECR_Hours!$I$12:$I$15,MATCH(ExportsELAP[[#This Row],[Date Prevailing]],ECR_Hours!$H$12:$H$15,1))</f>
        <v>S</v>
      </c>
      <c r="M5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3" spans="1:13" x14ac:dyDescent="0.25">
      <c r="A5123" s="164">
        <f>+Exports!A5126</f>
        <v>44775</v>
      </c>
      <c r="B5123" s="165">
        <f t="shared" si="320"/>
        <v>2022</v>
      </c>
      <c r="C5123" s="165">
        <f t="shared" si="321"/>
        <v>8</v>
      </c>
      <c r="D5123" s="165">
        <f t="shared" si="322"/>
        <v>2</v>
      </c>
      <c r="E5123" s="165">
        <f>+Exports!B5126</f>
        <v>10</v>
      </c>
      <c r="F5123" s="165">
        <f>+WEEKDAY(ExportsELAP[[#This Row],[Date Prevailing]],1)</f>
        <v>3</v>
      </c>
      <c r="G5123" s="165">
        <f>+COUNTIFS(ECR_Hours!$K$6:$K$7,ExportsELAP[[#This Row],[Date Prevailing]])</f>
        <v>0</v>
      </c>
      <c r="H5123" s="165">
        <f t="shared" si="323"/>
        <v>3</v>
      </c>
      <c r="I5123" s="166">
        <f>+Exports!G5126</f>
        <v>5022.0596999999998</v>
      </c>
      <c r="J5123" s="166">
        <f>+'ELAP_IPCO-APND'!D5126</f>
        <v>49.266620000000003</v>
      </c>
      <c r="K5123" s="166">
        <f>+(ExportsELAP[[#This Row],[Exports kWh - MPT]]/1000)*ExportsELAP[[#This Row],[EIM Price]]</f>
        <v>247.41990685721402</v>
      </c>
      <c r="L5123" s="167" t="str">
        <f>+INDEX(ECR_Hours!$I$12:$I$15,MATCH(ExportsELAP[[#This Row],[Date Prevailing]],ECR_Hours!$H$12:$H$15,1))</f>
        <v>S</v>
      </c>
      <c r="M5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4" spans="1:13" x14ac:dyDescent="0.25">
      <c r="A5124" s="164">
        <f>+Exports!A5127</f>
        <v>44775</v>
      </c>
      <c r="B5124" s="165">
        <f t="shared" si="320"/>
        <v>2022</v>
      </c>
      <c r="C5124" s="165">
        <f t="shared" si="321"/>
        <v>8</v>
      </c>
      <c r="D5124" s="165">
        <f t="shared" si="322"/>
        <v>2</v>
      </c>
      <c r="E5124" s="165">
        <f>+Exports!B5127</f>
        <v>11</v>
      </c>
      <c r="F5124" s="165">
        <f>+WEEKDAY(ExportsELAP[[#This Row],[Date Prevailing]],1)</f>
        <v>3</v>
      </c>
      <c r="G5124" s="165">
        <f>+COUNTIFS(ECR_Hours!$K$6:$K$7,ExportsELAP[[#This Row],[Date Prevailing]])</f>
        <v>0</v>
      </c>
      <c r="H5124" s="165">
        <f t="shared" si="323"/>
        <v>3</v>
      </c>
      <c r="I5124" s="166">
        <f>+Exports!G5127</f>
        <v>9966.9408999999996</v>
      </c>
      <c r="J5124" s="166">
        <f>+'ELAP_IPCO-APND'!D5127</f>
        <v>54.136279999999999</v>
      </c>
      <c r="K5124" s="166">
        <f>+(ExportsELAP[[#This Row],[Exports kWh - MPT]]/1000)*ExportsELAP[[#This Row],[EIM Price]]</f>
        <v>539.57310330585199</v>
      </c>
      <c r="L5124" s="167" t="str">
        <f>+INDEX(ECR_Hours!$I$12:$I$15,MATCH(ExportsELAP[[#This Row],[Date Prevailing]],ECR_Hours!$H$12:$H$15,1))</f>
        <v>S</v>
      </c>
      <c r="M5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5" spans="1:13" x14ac:dyDescent="0.25">
      <c r="A5125" s="164">
        <f>+Exports!A5128</f>
        <v>44775</v>
      </c>
      <c r="B5125" s="165">
        <f t="shared" si="320"/>
        <v>2022</v>
      </c>
      <c r="C5125" s="165">
        <f t="shared" si="321"/>
        <v>8</v>
      </c>
      <c r="D5125" s="165">
        <f t="shared" si="322"/>
        <v>2</v>
      </c>
      <c r="E5125" s="165">
        <f>+Exports!B5128</f>
        <v>12</v>
      </c>
      <c r="F5125" s="165">
        <f>+WEEKDAY(ExportsELAP[[#This Row],[Date Prevailing]],1)</f>
        <v>3</v>
      </c>
      <c r="G5125" s="165">
        <f>+COUNTIFS(ECR_Hours!$K$6:$K$7,ExportsELAP[[#This Row],[Date Prevailing]])</f>
        <v>0</v>
      </c>
      <c r="H5125" s="165">
        <f t="shared" si="323"/>
        <v>3</v>
      </c>
      <c r="I5125" s="166">
        <f>+Exports!G5128</f>
        <v>13976.181600000002</v>
      </c>
      <c r="J5125" s="166">
        <f>+'ELAP_IPCO-APND'!D5128</f>
        <v>54.674750000000003</v>
      </c>
      <c r="K5125" s="166">
        <f>+(ExportsELAP[[#This Row],[Exports kWh - MPT]]/1000)*ExportsELAP[[#This Row],[EIM Price]]</f>
        <v>764.14423493460015</v>
      </c>
      <c r="L5125" s="167" t="str">
        <f>+INDEX(ECR_Hours!$I$12:$I$15,MATCH(ExportsELAP[[#This Row],[Date Prevailing]],ECR_Hours!$H$12:$H$15,1))</f>
        <v>S</v>
      </c>
      <c r="M5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6" spans="1:13" x14ac:dyDescent="0.25">
      <c r="A5126" s="164">
        <f>+Exports!A5129</f>
        <v>44775</v>
      </c>
      <c r="B5126" s="165">
        <f t="shared" si="320"/>
        <v>2022</v>
      </c>
      <c r="C5126" s="165">
        <f t="shared" si="321"/>
        <v>8</v>
      </c>
      <c r="D5126" s="165">
        <f t="shared" si="322"/>
        <v>2</v>
      </c>
      <c r="E5126" s="165">
        <f>+Exports!B5129</f>
        <v>13</v>
      </c>
      <c r="F5126" s="165">
        <f>+WEEKDAY(ExportsELAP[[#This Row],[Date Prevailing]],1)</f>
        <v>3</v>
      </c>
      <c r="G5126" s="165">
        <f>+COUNTIFS(ECR_Hours!$K$6:$K$7,ExportsELAP[[#This Row],[Date Prevailing]])</f>
        <v>0</v>
      </c>
      <c r="H5126" s="165">
        <f t="shared" si="323"/>
        <v>3</v>
      </c>
      <c r="I5126" s="166">
        <f>+Exports!G5129</f>
        <v>15709.747599999999</v>
      </c>
      <c r="J5126" s="166">
        <f>+'ELAP_IPCO-APND'!D5129</f>
        <v>65.098659999999995</v>
      </c>
      <c r="K5126" s="166">
        <f>+(ExportsELAP[[#This Row],[Exports kWh - MPT]]/1000)*ExportsELAP[[#This Row],[EIM Price]]</f>
        <v>1022.6835176982158</v>
      </c>
      <c r="L5126" s="167" t="str">
        <f>+INDEX(ECR_Hours!$I$12:$I$15,MATCH(ExportsELAP[[#This Row],[Date Prevailing]],ECR_Hours!$H$12:$H$15,1))</f>
        <v>S</v>
      </c>
      <c r="M5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7" spans="1:13" x14ac:dyDescent="0.25">
      <c r="A5127" s="164">
        <f>+Exports!A5130</f>
        <v>44775</v>
      </c>
      <c r="B5127" s="165">
        <f t="shared" si="320"/>
        <v>2022</v>
      </c>
      <c r="C5127" s="165">
        <f t="shared" si="321"/>
        <v>8</v>
      </c>
      <c r="D5127" s="165">
        <f t="shared" si="322"/>
        <v>2</v>
      </c>
      <c r="E5127" s="165">
        <f>+Exports!B5130</f>
        <v>14</v>
      </c>
      <c r="F5127" s="165">
        <f>+WEEKDAY(ExportsELAP[[#This Row],[Date Prevailing]],1)</f>
        <v>3</v>
      </c>
      <c r="G5127" s="165">
        <f>+COUNTIFS(ECR_Hours!$K$6:$K$7,ExportsELAP[[#This Row],[Date Prevailing]])</f>
        <v>0</v>
      </c>
      <c r="H5127" s="165">
        <f t="shared" si="323"/>
        <v>3</v>
      </c>
      <c r="I5127" s="166">
        <f>+Exports!G5130</f>
        <v>19251.825000000001</v>
      </c>
      <c r="J5127" s="166">
        <f>+'ELAP_IPCO-APND'!D5130</f>
        <v>67.847520000000003</v>
      </c>
      <c r="K5127" s="166">
        <f>+(ExportsELAP[[#This Row],[Exports kWh - MPT]]/1000)*ExportsELAP[[#This Row],[EIM Price]]</f>
        <v>1306.188581724</v>
      </c>
      <c r="L5127" s="167" t="str">
        <f>+INDEX(ECR_Hours!$I$12:$I$15,MATCH(ExportsELAP[[#This Row],[Date Prevailing]],ECR_Hours!$H$12:$H$15,1))</f>
        <v>S</v>
      </c>
      <c r="M5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8" spans="1:13" x14ac:dyDescent="0.25">
      <c r="A5128" s="164">
        <f>+Exports!A5131</f>
        <v>44775</v>
      </c>
      <c r="B5128" s="165">
        <f t="shared" si="320"/>
        <v>2022</v>
      </c>
      <c r="C5128" s="165">
        <f t="shared" si="321"/>
        <v>8</v>
      </c>
      <c r="D5128" s="165">
        <f t="shared" si="322"/>
        <v>2</v>
      </c>
      <c r="E5128" s="165">
        <f>+Exports!B5131</f>
        <v>15</v>
      </c>
      <c r="F5128" s="165">
        <f>+WEEKDAY(ExportsELAP[[#This Row],[Date Prevailing]],1)</f>
        <v>3</v>
      </c>
      <c r="G5128" s="165">
        <f>+COUNTIFS(ECR_Hours!$K$6:$K$7,ExportsELAP[[#This Row],[Date Prevailing]])</f>
        <v>0</v>
      </c>
      <c r="H5128" s="165">
        <f t="shared" si="323"/>
        <v>3</v>
      </c>
      <c r="I5128" s="166">
        <f>+Exports!G5131</f>
        <v>14387.396400000001</v>
      </c>
      <c r="J5128" s="166">
        <f>+'ELAP_IPCO-APND'!D5131</f>
        <v>70.44923</v>
      </c>
      <c r="K5128" s="166">
        <f>+(ExportsELAP[[#This Row],[Exports kWh - MPT]]/1000)*ExportsELAP[[#This Row],[EIM Price]]</f>
        <v>1013.5809980847721</v>
      </c>
      <c r="L5128" s="167" t="str">
        <f>+INDEX(ECR_Hours!$I$12:$I$15,MATCH(ExportsELAP[[#This Row],[Date Prevailing]],ECR_Hours!$H$12:$H$15,1))</f>
        <v>S</v>
      </c>
      <c r="M5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29" spans="1:13" x14ac:dyDescent="0.25">
      <c r="A5129" s="164">
        <f>+Exports!A5132</f>
        <v>44775</v>
      </c>
      <c r="B5129" s="165">
        <f t="shared" si="320"/>
        <v>2022</v>
      </c>
      <c r="C5129" s="165">
        <f t="shared" si="321"/>
        <v>8</v>
      </c>
      <c r="D5129" s="165">
        <f t="shared" si="322"/>
        <v>2</v>
      </c>
      <c r="E5129" s="165">
        <f>+Exports!B5132</f>
        <v>16</v>
      </c>
      <c r="F5129" s="165">
        <f>+WEEKDAY(ExportsELAP[[#This Row],[Date Prevailing]],1)</f>
        <v>3</v>
      </c>
      <c r="G5129" s="165">
        <f>+COUNTIFS(ECR_Hours!$K$6:$K$7,ExportsELAP[[#This Row],[Date Prevailing]])</f>
        <v>0</v>
      </c>
      <c r="H5129" s="165">
        <f t="shared" si="323"/>
        <v>3</v>
      </c>
      <c r="I5129" s="166">
        <f>+Exports!G5132</f>
        <v>13446.0375</v>
      </c>
      <c r="J5129" s="166">
        <f>+'ELAP_IPCO-APND'!D5132</f>
        <v>72.240409999999997</v>
      </c>
      <c r="K5129" s="166">
        <f>+(ExportsELAP[[#This Row],[Exports kWh - MPT]]/1000)*ExportsELAP[[#This Row],[EIM Price]]</f>
        <v>971.34726187537501</v>
      </c>
      <c r="L5129" s="167" t="str">
        <f>+INDEX(ECR_Hours!$I$12:$I$15,MATCH(ExportsELAP[[#This Row],[Date Prevailing]],ECR_Hours!$H$12:$H$15,1))</f>
        <v>S</v>
      </c>
      <c r="M5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0" spans="1:13" x14ac:dyDescent="0.25">
      <c r="A5130" s="164">
        <f>+Exports!A5133</f>
        <v>44775</v>
      </c>
      <c r="B5130" s="165">
        <f t="shared" si="320"/>
        <v>2022</v>
      </c>
      <c r="C5130" s="165">
        <f t="shared" si="321"/>
        <v>8</v>
      </c>
      <c r="D5130" s="165">
        <f t="shared" si="322"/>
        <v>2</v>
      </c>
      <c r="E5130" s="165">
        <f>+Exports!B5133</f>
        <v>17</v>
      </c>
      <c r="F5130" s="165">
        <f>+WEEKDAY(ExportsELAP[[#This Row],[Date Prevailing]],1)</f>
        <v>3</v>
      </c>
      <c r="G5130" s="165">
        <f>+COUNTIFS(ECR_Hours!$K$6:$K$7,ExportsELAP[[#This Row],[Date Prevailing]])</f>
        <v>0</v>
      </c>
      <c r="H5130" s="165">
        <f t="shared" si="323"/>
        <v>3</v>
      </c>
      <c r="I5130" s="166">
        <f>+Exports!G5133</f>
        <v>11260.0213</v>
      </c>
      <c r="J5130" s="166">
        <f>+'ELAP_IPCO-APND'!D5133</f>
        <v>73.682640000000006</v>
      </c>
      <c r="K5130" s="166">
        <f>+(ExportsELAP[[#This Row],[Exports kWh - MPT]]/1000)*ExportsELAP[[#This Row],[EIM Price]]</f>
        <v>829.66809584023213</v>
      </c>
      <c r="L5130" s="167" t="str">
        <f>+INDEX(ECR_Hours!$I$12:$I$15,MATCH(ExportsELAP[[#This Row],[Date Prevailing]],ECR_Hours!$H$12:$H$15,1))</f>
        <v>S</v>
      </c>
      <c r="M5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1" spans="1:13" x14ac:dyDescent="0.25">
      <c r="A5131" s="164">
        <f>+Exports!A5134</f>
        <v>44775</v>
      </c>
      <c r="B5131" s="165">
        <f t="shared" si="320"/>
        <v>2022</v>
      </c>
      <c r="C5131" s="165">
        <f t="shared" si="321"/>
        <v>8</v>
      </c>
      <c r="D5131" s="165">
        <f t="shared" si="322"/>
        <v>2</v>
      </c>
      <c r="E5131" s="165">
        <f>+Exports!B5134</f>
        <v>18</v>
      </c>
      <c r="F5131" s="165">
        <f>+WEEKDAY(ExportsELAP[[#This Row],[Date Prevailing]],1)</f>
        <v>3</v>
      </c>
      <c r="G5131" s="165">
        <f>+COUNTIFS(ECR_Hours!$K$6:$K$7,ExportsELAP[[#This Row],[Date Prevailing]])</f>
        <v>0</v>
      </c>
      <c r="H5131" s="165">
        <f t="shared" si="323"/>
        <v>3</v>
      </c>
      <c r="I5131" s="166">
        <f>+Exports!G5134</f>
        <v>10858.771799999999</v>
      </c>
      <c r="J5131" s="166">
        <f>+'ELAP_IPCO-APND'!D5134</f>
        <v>85.983329999999995</v>
      </c>
      <c r="K5131" s="166">
        <f>+(ExportsELAP[[#This Row],[Exports kWh - MPT]]/1000)*ExportsELAP[[#This Row],[EIM Price]]</f>
        <v>933.67335907409381</v>
      </c>
      <c r="L5131" s="167" t="str">
        <f>+INDEX(ECR_Hours!$I$12:$I$15,MATCH(ExportsELAP[[#This Row],[Date Prevailing]],ECR_Hours!$H$12:$H$15,1))</f>
        <v>S</v>
      </c>
      <c r="M5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2" spans="1:13" x14ac:dyDescent="0.25">
      <c r="A5132" s="164">
        <f>+Exports!A5135</f>
        <v>44775</v>
      </c>
      <c r="B5132" s="165">
        <f t="shared" si="320"/>
        <v>2022</v>
      </c>
      <c r="C5132" s="165">
        <f t="shared" si="321"/>
        <v>8</v>
      </c>
      <c r="D5132" s="165">
        <f t="shared" si="322"/>
        <v>2</v>
      </c>
      <c r="E5132" s="165">
        <f>+Exports!B5135</f>
        <v>19</v>
      </c>
      <c r="F5132" s="165">
        <f>+WEEKDAY(ExportsELAP[[#This Row],[Date Prevailing]],1)</f>
        <v>3</v>
      </c>
      <c r="G5132" s="165">
        <f>+COUNTIFS(ECR_Hours!$K$6:$K$7,ExportsELAP[[#This Row],[Date Prevailing]])</f>
        <v>0</v>
      </c>
      <c r="H5132" s="165">
        <f t="shared" si="323"/>
        <v>3</v>
      </c>
      <c r="I5132" s="166">
        <f>+Exports!G5135</f>
        <v>5596.1019999999999</v>
      </c>
      <c r="J5132" s="166">
        <f>+'ELAP_IPCO-APND'!D5135</f>
        <v>65.760660000000001</v>
      </c>
      <c r="K5132" s="166">
        <f>+(ExportsELAP[[#This Row],[Exports kWh - MPT]]/1000)*ExportsELAP[[#This Row],[EIM Price]]</f>
        <v>368.00336094732</v>
      </c>
      <c r="L5132" s="167" t="str">
        <f>+INDEX(ECR_Hours!$I$12:$I$15,MATCH(ExportsELAP[[#This Row],[Date Prevailing]],ECR_Hours!$H$12:$H$15,1))</f>
        <v>S</v>
      </c>
      <c r="M5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3" spans="1:13" x14ac:dyDescent="0.25">
      <c r="A5133" s="164">
        <f>+Exports!A5136</f>
        <v>44775</v>
      </c>
      <c r="B5133" s="165">
        <f t="shared" si="320"/>
        <v>2022</v>
      </c>
      <c r="C5133" s="165">
        <f t="shared" si="321"/>
        <v>8</v>
      </c>
      <c r="D5133" s="165">
        <f t="shared" si="322"/>
        <v>2</v>
      </c>
      <c r="E5133" s="165">
        <f>+Exports!B5136</f>
        <v>20</v>
      </c>
      <c r="F5133" s="165">
        <f>+WEEKDAY(ExportsELAP[[#This Row],[Date Prevailing]],1)</f>
        <v>3</v>
      </c>
      <c r="G5133" s="165">
        <f>+COUNTIFS(ECR_Hours!$K$6:$K$7,ExportsELAP[[#This Row],[Date Prevailing]])</f>
        <v>0</v>
      </c>
      <c r="H5133" s="165">
        <f t="shared" si="323"/>
        <v>3</v>
      </c>
      <c r="I5133" s="166">
        <f>+Exports!G5136</f>
        <v>1843.6770000000001</v>
      </c>
      <c r="J5133" s="166">
        <f>+'ELAP_IPCO-APND'!D5136</f>
        <v>84.361739999999998</v>
      </c>
      <c r="K5133" s="166">
        <f>+(ExportsELAP[[#This Row],[Exports kWh - MPT]]/1000)*ExportsELAP[[#This Row],[EIM Price]]</f>
        <v>155.53579971798001</v>
      </c>
      <c r="L5133" s="167" t="str">
        <f>+INDEX(ECR_Hours!$I$12:$I$15,MATCH(ExportsELAP[[#This Row],[Date Prevailing]],ECR_Hours!$H$12:$H$15,1))</f>
        <v>S</v>
      </c>
      <c r="M5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4" spans="1:13" x14ac:dyDescent="0.25">
      <c r="A5134" s="164">
        <f>+Exports!A5137</f>
        <v>44775</v>
      </c>
      <c r="B5134" s="165">
        <f t="shared" si="320"/>
        <v>2022</v>
      </c>
      <c r="C5134" s="165">
        <f t="shared" si="321"/>
        <v>8</v>
      </c>
      <c r="D5134" s="165">
        <f t="shared" si="322"/>
        <v>2</v>
      </c>
      <c r="E5134" s="165">
        <f>+Exports!B5137</f>
        <v>21</v>
      </c>
      <c r="F5134" s="165">
        <f>+WEEKDAY(ExportsELAP[[#This Row],[Date Prevailing]],1)</f>
        <v>3</v>
      </c>
      <c r="G5134" s="165">
        <f>+COUNTIFS(ECR_Hours!$K$6:$K$7,ExportsELAP[[#This Row],[Date Prevailing]])</f>
        <v>0</v>
      </c>
      <c r="H5134" s="165">
        <f t="shared" si="323"/>
        <v>3</v>
      </c>
      <c r="I5134" s="166">
        <f>+Exports!G5137</f>
        <v>357.23630000000003</v>
      </c>
      <c r="J5134" s="166">
        <f>+'ELAP_IPCO-APND'!D5137</f>
        <v>84.538470000000004</v>
      </c>
      <c r="K5134" s="166">
        <f>+(ExportsELAP[[#This Row],[Exports kWh - MPT]]/1000)*ExportsELAP[[#This Row],[EIM Price]]</f>
        <v>30.200210230461003</v>
      </c>
      <c r="L5134" s="167" t="str">
        <f>+INDEX(ECR_Hours!$I$12:$I$15,MATCH(ExportsELAP[[#This Row],[Date Prevailing]],ECR_Hours!$H$12:$H$15,1))</f>
        <v>S</v>
      </c>
      <c r="M5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5" spans="1:13" x14ac:dyDescent="0.25">
      <c r="A5135" s="164">
        <f>+Exports!A5138</f>
        <v>44775</v>
      </c>
      <c r="B5135" s="165">
        <f t="shared" si="320"/>
        <v>2022</v>
      </c>
      <c r="C5135" s="165">
        <f t="shared" si="321"/>
        <v>8</v>
      </c>
      <c r="D5135" s="165">
        <f t="shared" si="322"/>
        <v>2</v>
      </c>
      <c r="E5135" s="165">
        <f>+Exports!B5138</f>
        <v>22</v>
      </c>
      <c r="F5135" s="165">
        <f>+WEEKDAY(ExportsELAP[[#This Row],[Date Prevailing]],1)</f>
        <v>3</v>
      </c>
      <c r="G5135" s="165">
        <f>+COUNTIFS(ECR_Hours!$K$6:$K$7,ExportsELAP[[#This Row],[Date Prevailing]])</f>
        <v>0</v>
      </c>
      <c r="H5135" s="165">
        <f t="shared" si="323"/>
        <v>3</v>
      </c>
      <c r="I5135" s="166">
        <f>+Exports!G5138</f>
        <v>11.0579</v>
      </c>
      <c r="J5135" s="166">
        <f>+'ELAP_IPCO-APND'!D5138</f>
        <v>95.068169999999995</v>
      </c>
      <c r="K5135" s="166">
        <f>+(ExportsELAP[[#This Row],[Exports kWh - MPT]]/1000)*ExportsELAP[[#This Row],[EIM Price]]</f>
        <v>1.051254317043</v>
      </c>
      <c r="L5135" s="167" t="str">
        <f>+INDEX(ECR_Hours!$I$12:$I$15,MATCH(ExportsELAP[[#This Row],[Date Prevailing]],ECR_Hours!$H$12:$H$15,1))</f>
        <v>S</v>
      </c>
      <c r="M5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6" spans="1:13" x14ac:dyDescent="0.25">
      <c r="A5136" s="164">
        <f>+Exports!A5139</f>
        <v>44775</v>
      </c>
      <c r="B5136" s="165">
        <f t="shared" si="320"/>
        <v>2022</v>
      </c>
      <c r="C5136" s="165">
        <f t="shared" si="321"/>
        <v>8</v>
      </c>
      <c r="D5136" s="165">
        <f t="shared" si="322"/>
        <v>2</v>
      </c>
      <c r="E5136" s="165">
        <f>+Exports!B5139</f>
        <v>23</v>
      </c>
      <c r="F5136" s="165">
        <f>+WEEKDAY(ExportsELAP[[#This Row],[Date Prevailing]],1)</f>
        <v>3</v>
      </c>
      <c r="G5136" s="165">
        <f>+COUNTIFS(ECR_Hours!$K$6:$K$7,ExportsELAP[[#This Row],[Date Prevailing]])</f>
        <v>0</v>
      </c>
      <c r="H5136" s="165">
        <f t="shared" si="323"/>
        <v>3</v>
      </c>
      <c r="I5136" s="166">
        <f>+Exports!G5139</f>
        <v>10.6442</v>
      </c>
      <c r="J5136" s="166">
        <f>+'ELAP_IPCO-APND'!D5139</f>
        <v>91.565439999999995</v>
      </c>
      <c r="K5136" s="166">
        <f>+(ExportsELAP[[#This Row],[Exports kWh - MPT]]/1000)*ExportsELAP[[#This Row],[EIM Price]]</f>
        <v>0.97464085644799991</v>
      </c>
      <c r="L5136" s="167" t="str">
        <f>+INDEX(ECR_Hours!$I$12:$I$15,MATCH(ExportsELAP[[#This Row],[Date Prevailing]],ECR_Hours!$H$12:$H$15,1))</f>
        <v>S</v>
      </c>
      <c r="M5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37" spans="1:13" x14ac:dyDescent="0.25">
      <c r="A5137" s="164">
        <f>+Exports!A5140</f>
        <v>44775</v>
      </c>
      <c r="B5137" s="165">
        <f t="shared" si="320"/>
        <v>2022</v>
      </c>
      <c r="C5137" s="165">
        <f t="shared" si="321"/>
        <v>8</v>
      </c>
      <c r="D5137" s="165">
        <f t="shared" si="322"/>
        <v>2</v>
      </c>
      <c r="E5137" s="165">
        <f>+Exports!B5140</f>
        <v>24</v>
      </c>
      <c r="F5137" s="165">
        <f>+WEEKDAY(ExportsELAP[[#This Row],[Date Prevailing]],1)</f>
        <v>3</v>
      </c>
      <c r="G5137" s="165">
        <f>+COUNTIFS(ECR_Hours!$K$6:$K$7,ExportsELAP[[#This Row],[Date Prevailing]])</f>
        <v>0</v>
      </c>
      <c r="H5137" s="165">
        <f t="shared" si="323"/>
        <v>3</v>
      </c>
      <c r="I5137" s="166">
        <f>+Exports!G5140</f>
        <v>13.0549</v>
      </c>
      <c r="J5137" s="166">
        <f>+'ELAP_IPCO-APND'!D5140</f>
        <v>80.895009999999999</v>
      </c>
      <c r="K5137" s="166">
        <f>+(ExportsELAP[[#This Row],[Exports kWh - MPT]]/1000)*ExportsELAP[[#This Row],[EIM Price]]</f>
        <v>1.056076266049</v>
      </c>
      <c r="L5137" s="167" t="str">
        <f>+INDEX(ECR_Hours!$I$12:$I$15,MATCH(ExportsELAP[[#This Row],[Date Prevailing]],ECR_Hours!$H$12:$H$15,1))</f>
        <v>S</v>
      </c>
      <c r="M5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38" spans="1:13" x14ac:dyDescent="0.25">
      <c r="A5138" s="164">
        <f>+Exports!A5141</f>
        <v>44776</v>
      </c>
      <c r="B5138" s="165">
        <f t="shared" si="320"/>
        <v>2022</v>
      </c>
      <c r="C5138" s="165">
        <f t="shared" si="321"/>
        <v>8</v>
      </c>
      <c r="D5138" s="165">
        <f t="shared" si="322"/>
        <v>3</v>
      </c>
      <c r="E5138" s="165">
        <f>+Exports!B5141</f>
        <v>1</v>
      </c>
      <c r="F5138" s="165">
        <f>+WEEKDAY(ExportsELAP[[#This Row],[Date Prevailing]],1)</f>
        <v>4</v>
      </c>
      <c r="G5138" s="165">
        <f>+COUNTIFS(ECR_Hours!$K$6:$K$7,ExportsELAP[[#This Row],[Date Prevailing]])</f>
        <v>0</v>
      </c>
      <c r="H5138" s="165">
        <f t="shared" si="323"/>
        <v>4</v>
      </c>
      <c r="I5138" s="166">
        <f>+Exports!G5141</f>
        <v>11.459999999999999</v>
      </c>
      <c r="J5138" s="166">
        <f>+'ELAP_IPCO-APND'!D5141</f>
        <v>79.666499999999999</v>
      </c>
      <c r="K5138" s="166">
        <f>+(ExportsELAP[[#This Row],[Exports kWh - MPT]]/1000)*ExportsELAP[[#This Row],[EIM Price]]</f>
        <v>0.91297808999999996</v>
      </c>
      <c r="L5138" s="167" t="str">
        <f>+INDEX(ECR_Hours!$I$12:$I$15,MATCH(ExportsELAP[[#This Row],[Date Prevailing]],ECR_Hours!$H$12:$H$15,1))</f>
        <v>S</v>
      </c>
      <c r="M5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39" spans="1:13" x14ac:dyDescent="0.25">
      <c r="A5139" s="164">
        <f>+Exports!A5142</f>
        <v>44776</v>
      </c>
      <c r="B5139" s="165">
        <f t="shared" si="320"/>
        <v>2022</v>
      </c>
      <c r="C5139" s="165">
        <f t="shared" si="321"/>
        <v>8</v>
      </c>
      <c r="D5139" s="165">
        <f t="shared" si="322"/>
        <v>3</v>
      </c>
      <c r="E5139" s="165">
        <f>+Exports!B5142</f>
        <v>2</v>
      </c>
      <c r="F5139" s="165">
        <f>+WEEKDAY(ExportsELAP[[#This Row],[Date Prevailing]],1)</f>
        <v>4</v>
      </c>
      <c r="G5139" s="165">
        <f>+COUNTIFS(ECR_Hours!$K$6:$K$7,ExportsELAP[[#This Row],[Date Prevailing]])</f>
        <v>0</v>
      </c>
      <c r="H5139" s="165">
        <f t="shared" si="323"/>
        <v>4</v>
      </c>
      <c r="I5139" s="166">
        <f>+Exports!G5142</f>
        <v>11.539</v>
      </c>
      <c r="J5139" s="166">
        <f>+'ELAP_IPCO-APND'!D5142</f>
        <v>67.51464</v>
      </c>
      <c r="K5139" s="166">
        <f>+(ExportsELAP[[#This Row],[Exports kWh - MPT]]/1000)*ExportsELAP[[#This Row],[EIM Price]]</f>
        <v>0.77905143095999996</v>
      </c>
      <c r="L5139" s="167" t="str">
        <f>+INDEX(ECR_Hours!$I$12:$I$15,MATCH(ExportsELAP[[#This Row],[Date Prevailing]],ECR_Hours!$H$12:$H$15,1))</f>
        <v>S</v>
      </c>
      <c r="M5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0" spans="1:13" x14ac:dyDescent="0.25">
      <c r="A5140" s="164">
        <f>+Exports!A5143</f>
        <v>44776</v>
      </c>
      <c r="B5140" s="165">
        <f t="shared" si="320"/>
        <v>2022</v>
      </c>
      <c r="C5140" s="165">
        <f t="shared" si="321"/>
        <v>8</v>
      </c>
      <c r="D5140" s="165">
        <f t="shared" si="322"/>
        <v>3</v>
      </c>
      <c r="E5140" s="165">
        <f>+Exports!B5143</f>
        <v>3</v>
      </c>
      <c r="F5140" s="165">
        <f>+WEEKDAY(ExportsELAP[[#This Row],[Date Prevailing]],1)</f>
        <v>4</v>
      </c>
      <c r="G5140" s="165">
        <f>+COUNTIFS(ECR_Hours!$K$6:$K$7,ExportsELAP[[#This Row],[Date Prevailing]])</f>
        <v>0</v>
      </c>
      <c r="H5140" s="165">
        <f t="shared" si="323"/>
        <v>4</v>
      </c>
      <c r="I5140" s="166">
        <f>+Exports!G5143</f>
        <v>11.806399999999991</v>
      </c>
      <c r="J5140" s="166">
        <f>+'ELAP_IPCO-APND'!D5143</f>
        <v>65.347170000000006</v>
      </c>
      <c r="K5140" s="166">
        <f>+(ExportsELAP[[#This Row],[Exports kWh - MPT]]/1000)*ExportsELAP[[#This Row],[EIM Price]]</f>
        <v>0.77151482788799952</v>
      </c>
      <c r="L5140" s="167" t="str">
        <f>+INDEX(ECR_Hours!$I$12:$I$15,MATCH(ExportsELAP[[#This Row],[Date Prevailing]],ECR_Hours!$H$12:$H$15,1))</f>
        <v>S</v>
      </c>
      <c r="M5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1" spans="1:13" x14ac:dyDescent="0.25">
      <c r="A5141" s="164">
        <f>+Exports!A5144</f>
        <v>44776</v>
      </c>
      <c r="B5141" s="165">
        <f t="shared" si="320"/>
        <v>2022</v>
      </c>
      <c r="C5141" s="165">
        <f t="shared" si="321"/>
        <v>8</v>
      </c>
      <c r="D5141" s="165">
        <f t="shared" si="322"/>
        <v>3</v>
      </c>
      <c r="E5141" s="165">
        <f>+Exports!B5144</f>
        <v>4</v>
      </c>
      <c r="F5141" s="165">
        <f>+WEEKDAY(ExportsELAP[[#This Row],[Date Prevailing]],1)</f>
        <v>4</v>
      </c>
      <c r="G5141" s="165">
        <f>+COUNTIFS(ECR_Hours!$K$6:$K$7,ExportsELAP[[#This Row],[Date Prevailing]])</f>
        <v>0</v>
      </c>
      <c r="H5141" s="165">
        <f t="shared" si="323"/>
        <v>4</v>
      </c>
      <c r="I5141" s="166">
        <f>+Exports!G5144</f>
        <v>13.295399999999999</v>
      </c>
      <c r="J5141" s="166">
        <f>+'ELAP_IPCO-APND'!D5144</f>
        <v>60.846119999999999</v>
      </c>
      <c r="K5141" s="166">
        <f>+(ExportsELAP[[#This Row],[Exports kWh - MPT]]/1000)*ExportsELAP[[#This Row],[EIM Price]]</f>
        <v>0.80897350384799993</v>
      </c>
      <c r="L5141" s="167" t="str">
        <f>+INDEX(ECR_Hours!$I$12:$I$15,MATCH(ExportsELAP[[#This Row],[Date Prevailing]],ECR_Hours!$H$12:$H$15,1))</f>
        <v>S</v>
      </c>
      <c r="M5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2" spans="1:13" x14ac:dyDescent="0.25">
      <c r="A5142" s="164">
        <f>+Exports!A5145</f>
        <v>44776</v>
      </c>
      <c r="B5142" s="165">
        <f t="shared" si="320"/>
        <v>2022</v>
      </c>
      <c r="C5142" s="165">
        <f t="shared" si="321"/>
        <v>8</v>
      </c>
      <c r="D5142" s="165">
        <f t="shared" si="322"/>
        <v>3</v>
      </c>
      <c r="E5142" s="165">
        <f>+Exports!B5145</f>
        <v>5</v>
      </c>
      <c r="F5142" s="165">
        <f>+WEEKDAY(ExportsELAP[[#This Row],[Date Prevailing]],1)</f>
        <v>4</v>
      </c>
      <c r="G5142" s="165">
        <f>+COUNTIFS(ECR_Hours!$K$6:$K$7,ExportsELAP[[#This Row],[Date Prevailing]])</f>
        <v>0</v>
      </c>
      <c r="H5142" s="165">
        <f t="shared" si="323"/>
        <v>4</v>
      </c>
      <c r="I5142" s="166">
        <f>+Exports!G5145</f>
        <v>17.2532</v>
      </c>
      <c r="J5142" s="166">
        <f>+'ELAP_IPCO-APND'!D5145</f>
        <v>58.671610000000001</v>
      </c>
      <c r="K5142" s="166">
        <f>+(ExportsELAP[[#This Row],[Exports kWh - MPT]]/1000)*ExportsELAP[[#This Row],[EIM Price]]</f>
        <v>1.0122730216519999</v>
      </c>
      <c r="L5142" s="167" t="str">
        <f>+INDEX(ECR_Hours!$I$12:$I$15,MATCH(ExportsELAP[[#This Row],[Date Prevailing]],ECR_Hours!$H$12:$H$15,1))</f>
        <v>S</v>
      </c>
      <c r="M5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3" spans="1:13" x14ac:dyDescent="0.25">
      <c r="A5143" s="164">
        <f>+Exports!A5146</f>
        <v>44776</v>
      </c>
      <c r="B5143" s="165">
        <f t="shared" si="320"/>
        <v>2022</v>
      </c>
      <c r="C5143" s="165">
        <f t="shared" si="321"/>
        <v>8</v>
      </c>
      <c r="D5143" s="165">
        <f t="shared" si="322"/>
        <v>3</v>
      </c>
      <c r="E5143" s="165">
        <f>+Exports!B5146</f>
        <v>6</v>
      </c>
      <c r="F5143" s="165">
        <f>+WEEKDAY(ExportsELAP[[#This Row],[Date Prevailing]],1)</f>
        <v>4</v>
      </c>
      <c r="G5143" s="165">
        <f>+COUNTIFS(ECR_Hours!$K$6:$K$7,ExportsELAP[[#This Row],[Date Prevailing]])</f>
        <v>0</v>
      </c>
      <c r="H5143" s="165">
        <f t="shared" si="323"/>
        <v>4</v>
      </c>
      <c r="I5143" s="166">
        <f>+Exports!G5146</f>
        <v>13.2843</v>
      </c>
      <c r="J5143" s="166">
        <f>+'ELAP_IPCO-APND'!D5146</f>
        <v>64.863389999999995</v>
      </c>
      <c r="K5143" s="166">
        <f>+(ExportsELAP[[#This Row],[Exports kWh - MPT]]/1000)*ExportsELAP[[#This Row],[EIM Price]]</f>
        <v>0.86166473177699998</v>
      </c>
      <c r="L5143" s="167" t="str">
        <f>+INDEX(ECR_Hours!$I$12:$I$15,MATCH(ExportsELAP[[#This Row],[Date Prevailing]],ECR_Hours!$H$12:$H$15,1))</f>
        <v>S</v>
      </c>
      <c r="M5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4" spans="1:13" x14ac:dyDescent="0.25">
      <c r="A5144" s="164">
        <f>+Exports!A5147</f>
        <v>44776</v>
      </c>
      <c r="B5144" s="165">
        <f t="shared" si="320"/>
        <v>2022</v>
      </c>
      <c r="C5144" s="165">
        <f t="shared" si="321"/>
        <v>8</v>
      </c>
      <c r="D5144" s="165">
        <f t="shared" si="322"/>
        <v>3</v>
      </c>
      <c r="E5144" s="165">
        <f>+Exports!B5147</f>
        <v>7</v>
      </c>
      <c r="F5144" s="165">
        <f>+WEEKDAY(ExportsELAP[[#This Row],[Date Prevailing]],1)</f>
        <v>4</v>
      </c>
      <c r="G5144" s="165">
        <f>+COUNTIFS(ECR_Hours!$K$6:$K$7,ExportsELAP[[#This Row],[Date Prevailing]])</f>
        <v>0</v>
      </c>
      <c r="H5144" s="165">
        <f t="shared" si="323"/>
        <v>4</v>
      </c>
      <c r="I5144" s="166">
        <f>+Exports!G5147</f>
        <v>202.17880000000002</v>
      </c>
      <c r="J5144" s="166">
        <f>+'ELAP_IPCO-APND'!D5147</f>
        <v>73.230879999999999</v>
      </c>
      <c r="K5144" s="166">
        <f>+(ExportsELAP[[#This Row],[Exports kWh - MPT]]/1000)*ExportsELAP[[#This Row],[EIM Price]]</f>
        <v>14.805731441344001</v>
      </c>
      <c r="L5144" s="167" t="str">
        <f>+INDEX(ECR_Hours!$I$12:$I$15,MATCH(ExportsELAP[[#This Row],[Date Prevailing]],ECR_Hours!$H$12:$H$15,1))</f>
        <v>S</v>
      </c>
      <c r="M5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5" spans="1:13" x14ac:dyDescent="0.25">
      <c r="A5145" s="164">
        <f>+Exports!A5148</f>
        <v>44776</v>
      </c>
      <c r="B5145" s="165">
        <f t="shared" si="320"/>
        <v>2022</v>
      </c>
      <c r="C5145" s="165">
        <f t="shared" si="321"/>
        <v>8</v>
      </c>
      <c r="D5145" s="165">
        <f t="shared" si="322"/>
        <v>3</v>
      </c>
      <c r="E5145" s="165">
        <f>+Exports!B5148</f>
        <v>8</v>
      </c>
      <c r="F5145" s="165">
        <f>+WEEKDAY(ExportsELAP[[#This Row],[Date Prevailing]],1)</f>
        <v>4</v>
      </c>
      <c r="G5145" s="165">
        <f>+COUNTIFS(ECR_Hours!$K$6:$K$7,ExportsELAP[[#This Row],[Date Prevailing]])</f>
        <v>0</v>
      </c>
      <c r="H5145" s="165">
        <f t="shared" si="323"/>
        <v>4</v>
      </c>
      <c r="I5145" s="166">
        <f>+Exports!G5148</f>
        <v>3305.1877000000004</v>
      </c>
      <c r="J5145" s="166">
        <f>+'ELAP_IPCO-APND'!D5148</f>
        <v>70.754940000000005</v>
      </c>
      <c r="K5145" s="166">
        <f>+(ExportsELAP[[#This Row],[Exports kWh - MPT]]/1000)*ExportsELAP[[#This Row],[EIM Price]]</f>
        <v>233.85835740223803</v>
      </c>
      <c r="L5145" s="167" t="str">
        <f>+INDEX(ECR_Hours!$I$12:$I$15,MATCH(ExportsELAP[[#This Row],[Date Prevailing]],ECR_Hours!$H$12:$H$15,1))</f>
        <v>S</v>
      </c>
      <c r="M5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6" spans="1:13" x14ac:dyDescent="0.25">
      <c r="A5146" s="164">
        <f>+Exports!A5149</f>
        <v>44776</v>
      </c>
      <c r="B5146" s="165">
        <f t="shared" si="320"/>
        <v>2022</v>
      </c>
      <c r="C5146" s="165">
        <f t="shared" si="321"/>
        <v>8</v>
      </c>
      <c r="D5146" s="165">
        <f t="shared" si="322"/>
        <v>3</v>
      </c>
      <c r="E5146" s="165">
        <f>+Exports!B5149</f>
        <v>9</v>
      </c>
      <c r="F5146" s="165">
        <f>+WEEKDAY(ExportsELAP[[#This Row],[Date Prevailing]],1)</f>
        <v>4</v>
      </c>
      <c r="G5146" s="165">
        <f>+COUNTIFS(ECR_Hours!$K$6:$K$7,ExportsELAP[[#This Row],[Date Prevailing]])</f>
        <v>0</v>
      </c>
      <c r="H5146" s="165">
        <f t="shared" si="323"/>
        <v>4</v>
      </c>
      <c r="I5146" s="166">
        <f>+Exports!G5149</f>
        <v>9665.9148999999998</v>
      </c>
      <c r="J5146" s="166">
        <f>+'ELAP_IPCO-APND'!D5149</f>
        <v>62.142910000000001</v>
      </c>
      <c r="K5146" s="166">
        <f>+(ExportsELAP[[#This Row],[Exports kWh - MPT]]/1000)*ExportsELAP[[#This Row],[EIM Price]]</f>
        <v>600.66807969835907</v>
      </c>
      <c r="L5146" s="167" t="str">
        <f>+INDEX(ECR_Hours!$I$12:$I$15,MATCH(ExportsELAP[[#This Row],[Date Prevailing]],ECR_Hours!$H$12:$H$15,1))</f>
        <v>S</v>
      </c>
      <c r="M5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7" spans="1:13" x14ac:dyDescent="0.25">
      <c r="A5147" s="164">
        <f>+Exports!A5150</f>
        <v>44776</v>
      </c>
      <c r="B5147" s="165">
        <f t="shared" si="320"/>
        <v>2022</v>
      </c>
      <c r="C5147" s="165">
        <f t="shared" si="321"/>
        <v>8</v>
      </c>
      <c r="D5147" s="165">
        <f t="shared" si="322"/>
        <v>3</v>
      </c>
      <c r="E5147" s="165">
        <f>+Exports!B5150</f>
        <v>10</v>
      </c>
      <c r="F5147" s="165">
        <f>+WEEKDAY(ExportsELAP[[#This Row],[Date Prevailing]],1)</f>
        <v>4</v>
      </c>
      <c r="G5147" s="165">
        <f>+COUNTIFS(ECR_Hours!$K$6:$K$7,ExportsELAP[[#This Row],[Date Prevailing]])</f>
        <v>0</v>
      </c>
      <c r="H5147" s="165">
        <f t="shared" si="323"/>
        <v>4</v>
      </c>
      <c r="I5147" s="166">
        <f>+Exports!G5150</f>
        <v>18981.2294</v>
      </c>
      <c r="J5147" s="166">
        <f>+'ELAP_IPCO-APND'!D5150</f>
        <v>60.02993</v>
      </c>
      <c r="K5147" s="166">
        <f>+(ExportsELAP[[#This Row],[Exports kWh - MPT]]/1000)*ExportsELAP[[#This Row],[EIM Price]]</f>
        <v>1139.4418721959421</v>
      </c>
      <c r="L5147" s="167" t="str">
        <f>+INDEX(ECR_Hours!$I$12:$I$15,MATCH(ExportsELAP[[#This Row],[Date Prevailing]],ECR_Hours!$H$12:$H$15,1))</f>
        <v>S</v>
      </c>
      <c r="M5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8" spans="1:13" x14ac:dyDescent="0.25">
      <c r="A5148" s="164">
        <f>+Exports!A5151</f>
        <v>44776</v>
      </c>
      <c r="B5148" s="165">
        <f t="shared" si="320"/>
        <v>2022</v>
      </c>
      <c r="C5148" s="165">
        <f t="shared" si="321"/>
        <v>8</v>
      </c>
      <c r="D5148" s="165">
        <f t="shared" si="322"/>
        <v>3</v>
      </c>
      <c r="E5148" s="165">
        <f>+Exports!B5151</f>
        <v>11</v>
      </c>
      <c r="F5148" s="165">
        <f>+WEEKDAY(ExportsELAP[[#This Row],[Date Prevailing]],1)</f>
        <v>4</v>
      </c>
      <c r="G5148" s="165">
        <f>+COUNTIFS(ECR_Hours!$K$6:$K$7,ExportsELAP[[#This Row],[Date Prevailing]])</f>
        <v>0</v>
      </c>
      <c r="H5148" s="165">
        <f t="shared" si="323"/>
        <v>4</v>
      </c>
      <c r="I5148" s="166">
        <f>+Exports!G5151</f>
        <v>27814.412999999997</v>
      </c>
      <c r="J5148" s="166">
        <f>+'ELAP_IPCO-APND'!D5151</f>
        <v>62.578400000000002</v>
      </c>
      <c r="K5148" s="166">
        <f>+(ExportsELAP[[#This Row],[Exports kWh - MPT]]/1000)*ExportsELAP[[#This Row],[EIM Price]]</f>
        <v>1740.5814624791999</v>
      </c>
      <c r="L5148" s="167" t="str">
        <f>+INDEX(ECR_Hours!$I$12:$I$15,MATCH(ExportsELAP[[#This Row],[Date Prevailing]],ECR_Hours!$H$12:$H$15,1))</f>
        <v>S</v>
      </c>
      <c r="M5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49" spans="1:13" x14ac:dyDescent="0.25">
      <c r="A5149" s="164">
        <f>+Exports!A5152</f>
        <v>44776</v>
      </c>
      <c r="B5149" s="165">
        <f t="shared" si="320"/>
        <v>2022</v>
      </c>
      <c r="C5149" s="165">
        <f t="shared" si="321"/>
        <v>8</v>
      </c>
      <c r="D5149" s="165">
        <f t="shared" si="322"/>
        <v>3</v>
      </c>
      <c r="E5149" s="165">
        <f>+Exports!B5152</f>
        <v>12</v>
      </c>
      <c r="F5149" s="165">
        <f>+WEEKDAY(ExportsELAP[[#This Row],[Date Prevailing]],1)</f>
        <v>4</v>
      </c>
      <c r="G5149" s="165">
        <f>+COUNTIFS(ECR_Hours!$K$6:$K$7,ExportsELAP[[#This Row],[Date Prevailing]])</f>
        <v>0</v>
      </c>
      <c r="H5149" s="165">
        <f t="shared" si="323"/>
        <v>4</v>
      </c>
      <c r="I5149" s="166">
        <f>+Exports!G5152</f>
        <v>34401.166000000005</v>
      </c>
      <c r="J5149" s="166">
        <f>+'ELAP_IPCO-APND'!D5152</f>
        <v>59.875129999999999</v>
      </c>
      <c r="K5149" s="166">
        <f>+(ExportsELAP[[#This Row],[Exports kWh - MPT]]/1000)*ExportsELAP[[#This Row],[EIM Price]]</f>
        <v>2059.77428640158</v>
      </c>
      <c r="L5149" s="167" t="str">
        <f>+INDEX(ECR_Hours!$I$12:$I$15,MATCH(ExportsELAP[[#This Row],[Date Prevailing]],ECR_Hours!$H$12:$H$15,1))</f>
        <v>S</v>
      </c>
      <c r="M5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0" spans="1:13" x14ac:dyDescent="0.25">
      <c r="A5150" s="164">
        <f>+Exports!A5153</f>
        <v>44776</v>
      </c>
      <c r="B5150" s="165">
        <f t="shared" si="320"/>
        <v>2022</v>
      </c>
      <c r="C5150" s="165">
        <f t="shared" si="321"/>
        <v>8</v>
      </c>
      <c r="D5150" s="165">
        <f t="shared" si="322"/>
        <v>3</v>
      </c>
      <c r="E5150" s="165">
        <f>+Exports!B5153</f>
        <v>13</v>
      </c>
      <c r="F5150" s="165">
        <f>+WEEKDAY(ExportsELAP[[#This Row],[Date Prevailing]],1)</f>
        <v>4</v>
      </c>
      <c r="G5150" s="165">
        <f>+COUNTIFS(ECR_Hours!$K$6:$K$7,ExportsELAP[[#This Row],[Date Prevailing]])</f>
        <v>0</v>
      </c>
      <c r="H5150" s="165">
        <f t="shared" si="323"/>
        <v>4</v>
      </c>
      <c r="I5150" s="166">
        <f>+Exports!G5153</f>
        <v>37185.244099999996</v>
      </c>
      <c r="J5150" s="166">
        <f>+'ELAP_IPCO-APND'!D5153</f>
        <v>58.547519999999999</v>
      </c>
      <c r="K5150" s="166">
        <f>+(ExportsELAP[[#This Row],[Exports kWh - MPT]]/1000)*ExportsELAP[[#This Row],[EIM Price]]</f>
        <v>2177.1038226496316</v>
      </c>
      <c r="L5150" s="167" t="str">
        <f>+INDEX(ECR_Hours!$I$12:$I$15,MATCH(ExportsELAP[[#This Row],[Date Prevailing]],ECR_Hours!$H$12:$H$15,1))</f>
        <v>S</v>
      </c>
      <c r="M5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1" spans="1:13" x14ac:dyDescent="0.25">
      <c r="A5151" s="164">
        <f>+Exports!A5154</f>
        <v>44776</v>
      </c>
      <c r="B5151" s="165">
        <f t="shared" si="320"/>
        <v>2022</v>
      </c>
      <c r="C5151" s="165">
        <f t="shared" si="321"/>
        <v>8</v>
      </c>
      <c r="D5151" s="165">
        <f t="shared" si="322"/>
        <v>3</v>
      </c>
      <c r="E5151" s="165">
        <f>+Exports!B5154</f>
        <v>14</v>
      </c>
      <c r="F5151" s="165">
        <f>+WEEKDAY(ExportsELAP[[#This Row],[Date Prevailing]],1)</f>
        <v>4</v>
      </c>
      <c r="G5151" s="165">
        <f>+COUNTIFS(ECR_Hours!$K$6:$K$7,ExportsELAP[[#This Row],[Date Prevailing]])</f>
        <v>0</v>
      </c>
      <c r="H5151" s="165">
        <f t="shared" si="323"/>
        <v>4</v>
      </c>
      <c r="I5151" s="166">
        <f>+Exports!G5154</f>
        <v>37203.118000000002</v>
      </c>
      <c r="J5151" s="166">
        <f>+'ELAP_IPCO-APND'!D5154</f>
        <v>70.856549999999999</v>
      </c>
      <c r="K5151" s="166">
        <f>+(ExportsELAP[[#This Row],[Exports kWh - MPT]]/1000)*ExportsELAP[[#This Row],[EIM Price]]</f>
        <v>2636.0845907229</v>
      </c>
      <c r="L5151" s="167" t="str">
        <f>+INDEX(ECR_Hours!$I$12:$I$15,MATCH(ExportsELAP[[#This Row],[Date Prevailing]],ECR_Hours!$H$12:$H$15,1))</f>
        <v>S</v>
      </c>
      <c r="M5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2" spans="1:13" x14ac:dyDescent="0.25">
      <c r="A5152" s="164">
        <f>+Exports!A5155</f>
        <v>44776</v>
      </c>
      <c r="B5152" s="165">
        <f t="shared" si="320"/>
        <v>2022</v>
      </c>
      <c r="C5152" s="165">
        <f t="shared" si="321"/>
        <v>8</v>
      </c>
      <c r="D5152" s="165">
        <f t="shared" si="322"/>
        <v>3</v>
      </c>
      <c r="E5152" s="165">
        <f>+Exports!B5155</f>
        <v>15</v>
      </c>
      <c r="F5152" s="165">
        <f>+WEEKDAY(ExportsELAP[[#This Row],[Date Prevailing]],1)</f>
        <v>4</v>
      </c>
      <c r="G5152" s="165">
        <f>+COUNTIFS(ECR_Hours!$K$6:$K$7,ExportsELAP[[#This Row],[Date Prevailing]])</f>
        <v>0</v>
      </c>
      <c r="H5152" s="165">
        <f t="shared" si="323"/>
        <v>4</v>
      </c>
      <c r="I5152" s="166">
        <f>+Exports!G5155</f>
        <v>33844.012000000002</v>
      </c>
      <c r="J5152" s="166">
        <f>+'ELAP_IPCO-APND'!D5155</f>
        <v>78.753990000000002</v>
      </c>
      <c r="K5152" s="166">
        <f>+(ExportsELAP[[#This Row],[Exports kWh - MPT]]/1000)*ExportsELAP[[#This Row],[EIM Price]]</f>
        <v>2665.3509826078798</v>
      </c>
      <c r="L5152" s="167" t="str">
        <f>+INDEX(ECR_Hours!$I$12:$I$15,MATCH(ExportsELAP[[#This Row],[Date Prevailing]],ECR_Hours!$H$12:$H$15,1))</f>
        <v>S</v>
      </c>
      <c r="M5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53" spans="1:13" x14ac:dyDescent="0.25">
      <c r="A5153" s="164">
        <f>+Exports!A5156</f>
        <v>44776</v>
      </c>
      <c r="B5153" s="165">
        <f t="shared" si="320"/>
        <v>2022</v>
      </c>
      <c r="C5153" s="165">
        <f t="shared" si="321"/>
        <v>8</v>
      </c>
      <c r="D5153" s="165">
        <f t="shared" si="322"/>
        <v>3</v>
      </c>
      <c r="E5153" s="165">
        <f>+Exports!B5156</f>
        <v>16</v>
      </c>
      <c r="F5153" s="165">
        <f>+WEEKDAY(ExportsELAP[[#This Row],[Date Prevailing]],1)</f>
        <v>4</v>
      </c>
      <c r="G5153" s="165">
        <f>+COUNTIFS(ECR_Hours!$K$6:$K$7,ExportsELAP[[#This Row],[Date Prevailing]])</f>
        <v>0</v>
      </c>
      <c r="H5153" s="165">
        <f t="shared" si="323"/>
        <v>4</v>
      </c>
      <c r="I5153" s="166">
        <f>+Exports!G5156</f>
        <v>28747.285300000003</v>
      </c>
      <c r="J5153" s="166">
        <f>+'ELAP_IPCO-APND'!D5156</f>
        <v>89.47372</v>
      </c>
      <c r="K5153" s="166">
        <f>+(ExportsELAP[[#This Row],[Exports kWh - MPT]]/1000)*ExportsELAP[[#This Row],[EIM Price]]</f>
        <v>2572.1265556923163</v>
      </c>
      <c r="L5153" s="167" t="str">
        <f>+INDEX(ECR_Hours!$I$12:$I$15,MATCH(ExportsELAP[[#This Row],[Date Prevailing]],ECR_Hours!$H$12:$H$15,1))</f>
        <v>S</v>
      </c>
      <c r="M5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4" spans="1:13" x14ac:dyDescent="0.25">
      <c r="A5154" s="164">
        <f>+Exports!A5157</f>
        <v>44776</v>
      </c>
      <c r="B5154" s="165">
        <f t="shared" si="320"/>
        <v>2022</v>
      </c>
      <c r="C5154" s="165">
        <f t="shared" si="321"/>
        <v>8</v>
      </c>
      <c r="D5154" s="165">
        <f t="shared" si="322"/>
        <v>3</v>
      </c>
      <c r="E5154" s="165">
        <f>+Exports!B5157</f>
        <v>17</v>
      </c>
      <c r="F5154" s="165">
        <f>+WEEKDAY(ExportsELAP[[#This Row],[Date Prevailing]],1)</f>
        <v>4</v>
      </c>
      <c r="G5154" s="165">
        <f>+COUNTIFS(ECR_Hours!$K$6:$K$7,ExportsELAP[[#This Row],[Date Prevailing]])</f>
        <v>0</v>
      </c>
      <c r="H5154" s="165">
        <f t="shared" si="323"/>
        <v>4</v>
      </c>
      <c r="I5154" s="166">
        <f>+Exports!G5157</f>
        <v>21920.050499999998</v>
      </c>
      <c r="J5154" s="166">
        <f>+'ELAP_IPCO-APND'!D5157</f>
        <v>97.52807</v>
      </c>
      <c r="K5154" s="166">
        <f>+(ExportsELAP[[#This Row],[Exports kWh - MPT]]/1000)*ExportsELAP[[#This Row],[EIM Price]]</f>
        <v>2137.8202195675349</v>
      </c>
      <c r="L5154" s="167" t="str">
        <f>+INDEX(ECR_Hours!$I$12:$I$15,MATCH(ExportsELAP[[#This Row],[Date Prevailing]],ECR_Hours!$H$12:$H$15,1))</f>
        <v>S</v>
      </c>
      <c r="M5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5" spans="1:13" x14ac:dyDescent="0.25">
      <c r="A5155" s="164">
        <f>+Exports!A5158</f>
        <v>44776</v>
      </c>
      <c r="B5155" s="165">
        <f t="shared" si="320"/>
        <v>2022</v>
      </c>
      <c r="C5155" s="165">
        <f t="shared" si="321"/>
        <v>8</v>
      </c>
      <c r="D5155" s="165">
        <f t="shared" si="322"/>
        <v>3</v>
      </c>
      <c r="E5155" s="165">
        <f>+Exports!B5158</f>
        <v>18</v>
      </c>
      <c r="F5155" s="165">
        <f>+WEEKDAY(ExportsELAP[[#This Row],[Date Prevailing]],1)</f>
        <v>4</v>
      </c>
      <c r="G5155" s="165">
        <f>+COUNTIFS(ECR_Hours!$K$6:$K$7,ExportsELAP[[#This Row],[Date Prevailing]])</f>
        <v>0</v>
      </c>
      <c r="H5155" s="165">
        <f t="shared" si="323"/>
        <v>4</v>
      </c>
      <c r="I5155" s="166">
        <f>+Exports!G5158</f>
        <v>14976.909299999999</v>
      </c>
      <c r="J5155" s="166">
        <f>+'ELAP_IPCO-APND'!D5158</f>
        <v>86.518590000000003</v>
      </c>
      <c r="K5155" s="166">
        <f>+(ExportsELAP[[#This Row],[Exports kWh - MPT]]/1000)*ExportsELAP[[#This Row],[EIM Price]]</f>
        <v>1295.7810751938869</v>
      </c>
      <c r="L5155" s="167" t="str">
        <f>+INDEX(ECR_Hours!$I$12:$I$15,MATCH(ExportsELAP[[#This Row],[Date Prevailing]],ECR_Hours!$H$12:$H$15,1))</f>
        <v>S</v>
      </c>
      <c r="M5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6" spans="1:13" x14ac:dyDescent="0.25">
      <c r="A5156" s="164">
        <f>+Exports!A5159</f>
        <v>44776</v>
      </c>
      <c r="B5156" s="165">
        <f t="shared" si="320"/>
        <v>2022</v>
      </c>
      <c r="C5156" s="165">
        <f t="shared" si="321"/>
        <v>8</v>
      </c>
      <c r="D5156" s="165">
        <f t="shared" si="322"/>
        <v>3</v>
      </c>
      <c r="E5156" s="165">
        <f>+Exports!B5159</f>
        <v>19</v>
      </c>
      <c r="F5156" s="165">
        <f>+WEEKDAY(ExportsELAP[[#This Row],[Date Prevailing]],1)</f>
        <v>4</v>
      </c>
      <c r="G5156" s="165">
        <f>+COUNTIFS(ECR_Hours!$K$6:$K$7,ExportsELAP[[#This Row],[Date Prevailing]])</f>
        <v>0</v>
      </c>
      <c r="H5156" s="165">
        <f t="shared" si="323"/>
        <v>4</v>
      </c>
      <c r="I5156" s="166">
        <f>+Exports!G5159</f>
        <v>9108.3541000000005</v>
      </c>
      <c r="J5156" s="166">
        <f>+'ELAP_IPCO-APND'!D5159</f>
        <v>92.495490000000004</v>
      </c>
      <c r="K5156" s="166">
        <f>+(ExportsELAP[[#This Row],[Exports kWh - MPT]]/1000)*ExportsELAP[[#This Row],[EIM Price]]</f>
        <v>842.48167557300906</v>
      </c>
      <c r="L5156" s="167" t="str">
        <f>+INDEX(ECR_Hours!$I$12:$I$15,MATCH(ExportsELAP[[#This Row],[Date Prevailing]],ECR_Hours!$H$12:$H$15,1))</f>
        <v>S</v>
      </c>
      <c r="M5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7" spans="1:13" x14ac:dyDescent="0.25">
      <c r="A5157" s="164">
        <f>+Exports!A5160</f>
        <v>44776</v>
      </c>
      <c r="B5157" s="165">
        <f t="shared" si="320"/>
        <v>2022</v>
      </c>
      <c r="C5157" s="165">
        <f t="shared" si="321"/>
        <v>8</v>
      </c>
      <c r="D5157" s="165">
        <f t="shared" si="322"/>
        <v>3</v>
      </c>
      <c r="E5157" s="165">
        <f>+Exports!B5160</f>
        <v>20</v>
      </c>
      <c r="F5157" s="165">
        <f>+WEEKDAY(ExportsELAP[[#This Row],[Date Prevailing]],1)</f>
        <v>4</v>
      </c>
      <c r="G5157" s="165">
        <f>+COUNTIFS(ECR_Hours!$K$6:$K$7,ExportsELAP[[#This Row],[Date Prevailing]])</f>
        <v>0</v>
      </c>
      <c r="H5157" s="165">
        <f t="shared" si="323"/>
        <v>4</v>
      </c>
      <c r="I5157" s="166">
        <f>+Exports!G5160</f>
        <v>4870.7241999999997</v>
      </c>
      <c r="J5157" s="166">
        <f>+'ELAP_IPCO-APND'!D5160</f>
        <v>113.65787</v>
      </c>
      <c r="K5157" s="166">
        <f>+(ExportsELAP[[#This Row],[Exports kWh - MPT]]/1000)*ExportsELAP[[#This Row],[EIM Price]]</f>
        <v>553.59613792945402</v>
      </c>
      <c r="L5157" s="167" t="str">
        <f>+INDEX(ECR_Hours!$I$12:$I$15,MATCH(ExportsELAP[[#This Row],[Date Prevailing]],ECR_Hours!$H$12:$H$15,1))</f>
        <v>S</v>
      </c>
      <c r="M5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8" spans="1:13" x14ac:dyDescent="0.25">
      <c r="A5158" s="164">
        <f>+Exports!A5161</f>
        <v>44776</v>
      </c>
      <c r="B5158" s="165">
        <f t="shared" si="320"/>
        <v>2022</v>
      </c>
      <c r="C5158" s="165">
        <f t="shared" si="321"/>
        <v>8</v>
      </c>
      <c r="D5158" s="165">
        <f t="shared" si="322"/>
        <v>3</v>
      </c>
      <c r="E5158" s="165">
        <f>+Exports!B5161</f>
        <v>21</v>
      </c>
      <c r="F5158" s="165">
        <f>+WEEKDAY(ExportsELAP[[#This Row],[Date Prevailing]],1)</f>
        <v>4</v>
      </c>
      <c r="G5158" s="165">
        <f>+COUNTIFS(ECR_Hours!$K$6:$K$7,ExportsELAP[[#This Row],[Date Prevailing]])</f>
        <v>0</v>
      </c>
      <c r="H5158" s="165">
        <f t="shared" si="323"/>
        <v>4</v>
      </c>
      <c r="I5158" s="166">
        <f>+Exports!G5161</f>
        <v>992.45800000000008</v>
      </c>
      <c r="J5158" s="166">
        <f>+'ELAP_IPCO-APND'!D5161</f>
        <v>121.16345</v>
      </c>
      <c r="K5158" s="166">
        <f>+(ExportsELAP[[#This Row],[Exports kWh - MPT]]/1000)*ExportsELAP[[#This Row],[EIM Price]]</f>
        <v>120.24963526010001</v>
      </c>
      <c r="L5158" s="167" t="str">
        <f>+INDEX(ECR_Hours!$I$12:$I$15,MATCH(ExportsELAP[[#This Row],[Date Prevailing]],ECR_Hours!$H$12:$H$15,1))</f>
        <v>S</v>
      </c>
      <c r="M5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59" spans="1:13" x14ac:dyDescent="0.25">
      <c r="A5159" s="164">
        <f>+Exports!A5162</f>
        <v>44776</v>
      </c>
      <c r="B5159" s="165">
        <f t="shared" si="320"/>
        <v>2022</v>
      </c>
      <c r="C5159" s="165">
        <f t="shared" si="321"/>
        <v>8</v>
      </c>
      <c r="D5159" s="165">
        <f t="shared" si="322"/>
        <v>3</v>
      </c>
      <c r="E5159" s="165">
        <f>+Exports!B5162</f>
        <v>22</v>
      </c>
      <c r="F5159" s="165">
        <f>+WEEKDAY(ExportsELAP[[#This Row],[Date Prevailing]],1)</f>
        <v>4</v>
      </c>
      <c r="G5159" s="165">
        <f>+COUNTIFS(ECR_Hours!$K$6:$K$7,ExportsELAP[[#This Row],[Date Prevailing]])</f>
        <v>0</v>
      </c>
      <c r="H5159" s="165">
        <f t="shared" si="323"/>
        <v>4</v>
      </c>
      <c r="I5159" s="166">
        <f>+Exports!G5162</f>
        <v>5.3180999999999994</v>
      </c>
      <c r="J5159" s="166">
        <f>+'ELAP_IPCO-APND'!D5162</f>
        <v>119.84275</v>
      </c>
      <c r="K5159" s="166">
        <f>+(ExportsELAP[[#This Row],[Exports kWh - MPT]]/1000)*ExportsELAP[[#This Row],[EIM Price]]</f>
        <v>0.63733572877499989</v>
      </c>
      <c r="L5159" s="167" t="str">
        <f>+INDEX(ECR_Hours!$I$12:$I$15,MATCH(ExportsELAP[[#This Row],[Date Prevailing]],ECR_Hours!$H$12:$H$15,1))</f>
        <v>S</v>
      </c>
      <c r="M5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60" spans="1:13" x14ac:dyDescent="0.25">
      <c r="A5160" s="164">
        <f>+Exports!A5163</f>
        <v>44776</v>
      </c>
      <c r="B5160" s="165">
        <f t="shared" si="320"/>
        <v>2022</v>
      </c>
      <c r="C5160" s="165">
        <f t="shared" si="321"/>
        <v>8</v>
      </c>
      <c r="D5160" s="165">
        <f t="shared" si="322"/>
        <v>3</v>
      </c>
      <c r="E5160" s="165">
        <f>+Exports!B5163</f>
        <v>23</v>
      </c>
      <c r="F5160" s="165">
        <f>+WEEKDAY(ExportsELAP[[#This Row],[Date Prevailing]],1)</f>
        <v>4</v>
      </c>
      <c r="G5160" s="165">
        <f>+COUNTIFS(ECR_Hours!$K$6:$K$7,ExportsELAP[[#This Row],[Date Prevailing]])</f>
        <v>0</v>
      </c>
      <c r="H5160" s="165">
        <f t="shared" si="323"/>
        <v>4</v>
      </c>
      <c r="I5160" s="166">
        <f>+Exports!G5163</f>
        <v>4.47</v>
      </c>
      <c r="J5160" s="166">
        <f>+'ELAP_IPCO-APND'!D5163</f>
        <v>101.35484</v>
      </c>
      <c r="K5160" s="166">
        <f>+(ExportsELAP[[#This Row],[Exports kWh - MPT]]/1000)*ExportsELAP[[#This Row],[EIM Price]]</f>
        <v>0.45305613480000001</v>
      </c>
      <c r="L5160" s="167" t="str">
        <f>+INDEX(ECR_Hours!$I$12:$I$15,MATCH(ExportsELAP[[#This Row],[Date Prevailing]],ECR_Hours!$H$12:$H$15,1))</f>
        <v>S</v>
      </c>
      <c r="M5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61" spans="1:13" x14ac:dyDescent="0.25">
      <c r="A5161" s="164">
        <f>+Exports!A5164</f>
        <v>44776</v>
      </c>
      <c r="B5161" s="165">
        <f t="shared" si="320"/>
        <v>2022</v>
      </c>
      <c r="C5161" s="165">
        <f t="shared" si="321"/>
        <v>8</v>
      </c>
      <c r="D5161" s="165">
        <f t="shared" si="322"/>
        <v>3</v>
      </c>
      <c r="E5161" s="165">
        <f>+Exports!B5164</f>
        <v>24</v>
      </c>
      <c r="F5161" s="165">
        <f>+WEEKDAY(ExportsELAP[[#This Row],[Date Prevailing]],1)</f>
        <v>4</v>
      </c>
      <c r="G5161" s="165">
        <f>+COUNTIFS(ECR_Hours!$K$6:$K$7,ExportsELAP[[#This Row],[Date Prevailing]])</f>
        <v>0</v>
      </c>
      <c r="H5161" s="165">
        <f t="shared" si="323"/>
        <v>4</v>
      </c>
      <c r="I5161" s="166">
        <f>+Exports!G5164</f>
        <v>4.9142000000000001</v>
      </c>
      <c r="J5161" s="166">
        <f>+'ELAP_IPCO-APND'!D5164</f>
        <v>103.64886</v>
      </c>
      <c r="K5161" s="166">
        <f>+(ExportsELAP[[#This Row],[Exports kWh - MPT]]/1000)*ExportsELAP[[#This Row],[EIM Price]]</f>
        <v>0.50935122781200004</v>
      </c>
      <c r="L5161" s="167" t="str">
        <f>+INDEX(ECR_Hours!$I$12:$I$15,MATCH(ExportsELAP[[#This Row],[Date Prevailing]],ECR_Hours!$H$12:$H$15,1))</f>
        <v>S</v>
      </c>
      <c r="M5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2" spans="1:13" x14ac:dyDescent="0.25">
      <c r="A5162" s="164">
        <f>+Exports!A5165</f>
        <v>44777</v>
      </c>
      <c r="B5162" s="165">
        <f t="shared" si="320"/>
        <v>2022</v>
      </c>
      <c r="C5162" s="165">
        <f t="shared" si="321"/>
        <v>8</v>
      </c>
      <c r="D5162" s="165">
        <f t="shared" si="322"/>
        <v>4</v>
      </c>
      <c r="E5162" s="165">
        <f>+Exports!B5165</f>
        <v>1</v>
      </c>
      <c r="F5162" s="165">
        <f>+WEEKDAY(ExportsELAP[[#This Row],[Date Prevailing]],1)</f>
        <v>5</v>
      </c>
      <c r="G5162" s="165">
        <f>+COUNTIFS(ECR_Hours!$K$6:$K$7,ExportsELAP[[#This Row],[Date Prevailing]])</f>
        <v>0</v>
      </c>
      <c r="H5162" s="165">
        <f t="shared" si="323"/>
        <v>5</v>
      </c>
      <c r="I5162" s="166">
        <f>+Exports!G5165</f>
        <v>7.6610000000000005</v>
      </c>
      <c r="J5162" s="166">
        <f>+'ELAP_IPCO-APND'!D5165</f>
        <v>77.260419999999996</v>
      </c>
      <c r="K5162" s="166">
        <f>+(ExportsELAP[[#This Row],[Exports kWh - MPT]]/1000)*ExportsELAP[[#This Row],[EIM Price]]</f>
        <v>0.59189207761999996</v>
      </c>
      <c r="L5162" s="167" t="str">
        <f>+INDEX(ECR_Hours!$I$12:$I$15,MATCH(ExportsELAP[[#This Row],[Date Prevailing]],ECR_Hours!$H$12:$H$15,1))</f>
        <v>S</v>
      </c>
      <c r="M5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3" spans="1:13" x14ac:dyDescent="0.25">
      <c r="A5163" s="164">
        <f>+Exports!A5166</f>
        <v>44777</v>
      </c>
      <c r="B5163" s="165">
        <f t="shared" si="320"/>
        <v>2022</v>
      </c>
      <c r="C5163" s="165">
        <f t="shared" si="321"/>
        <v>8</v>
      </c>
      <c r="D5163" s="165">
        <f t="shared" si="322"/>
        <v>4</v>
      </c>
      <c r="E5163" s="165">
        <f>+Exports!B5166</f>
        <v>2</v>
      </c>
      <c r="F5163" s="165">
        <f>+WEEKDAY(ExportsELAP[[#This Row],[Date Prevailing]],1)</f>
        <v>5</v>
      </c>
      <c r="G5163" s="165">
        <f>+COUNTIFS(ECR_Hours!$K$6:$K$7,ExportsELAP[[#This Row],[Date Prevailing]])</f>
        <v>0</v>
      </c>
      <c r="H5163" s="165">
        <f t="shared" si="323"/>
        <v>5</v>
      </c>
      <c r="I5163" s="166">
        <f>+Exports!G5166</f>
        <v>7.5354999999999901</v>
      </c>
      <c r="J5163" s="166">
        <f>+'ELAP_IPCO-APND'!D5166</f>
        <v>67.805589999999995</v>
      </c>
      <c r="K5163" s="166">
        <f>+(ExportsELAP[[#This Row],[Exports kWh - MPT]]/1000)*ExportsELAP[[#This Row],[EIM Price]]</f>
        <v>0.51094902344499926</v>
      </c>
      <c r="L5163" s="167" t="str">
        <f>+INDEX(ECR_Hours!$I$12:$I$15,MATCH(ExportsELAP[[#This Row],[Date Prevailing]],ECR_Hours!$H$12:$H$15,1))</f>
        <v>S</v>
      </c>
      <c r="M5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4" spans="1:13" x14ac:dyDescent="0.25">
      <c r="A5164" s="164">
        <f>+Exports!A5167</f>
        <v>44777</v>
      </c>
      <c r="B5164" s="165">
        <f t="shared" si="320"/>
        <v>2022</v>
      </c>
      <c r="C5164" s="165">
        <f t="shared" si="321"/>
        <v>8</v>
      </c>
      <c r="D5164" s="165">
        <f t="shared" si="322"/>
        <v>4</v>
      </c>
      <c r="E5164" s="165">
        <f>+Exports!B5167</f>
        <v>3</v>
      </c>
      <c r="F5164" s="165">
        <f>+WEEKDAY(ExportsELAP[[#This Row],[Date Prevailing]],1)</f>
        <v>5</v>
      </c>
      <c r="G5164" s="165">
        <f>+COUNTIFS(ECR_Hours!$K$6:$K$7,ExportsELAP[[#This Row],[Date Prevailing]])</f>
        <v>0</v>
      </c>
      <c r="H5164" s="165">
        <f t="shared" si="323"/>
        <v>5</v>
      </c>
      <c r="I5164" s="166">
        <f>+Exports!G5167</f>
        <v>7.5790999999999897</v>
      </c>
      <c r="J5164" s="166">
        <f>+'ELAP_IPCO-APND'!D5167</f>
        <v>66.244699999999995</v>
      </c>
      <c r="K5164" s="166">
        <f>+(ExportsELAP[[#This Row],[Exports kWh - MPT]]/1000)*ExportsELAP[[#This Row],[EIM Price]]</f>
        <v>0.50207520576999931</v>
      </c>
      <c r="L5164" s="167" t="str">
        <f>+INDEX(ECR_Hours!$I$12:$I$15,MATCH(ExportsELAP[[#This Row],[Date Prevailing]],ECR_Hours!$H$12:$H$15,1))</f>
        <v>S</v>
      </c>
      <c r="M5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5" spans="1:13" x14ac:dyDescent="0.25">
      <c r="A5165" s="164">
        <f>+Exports!A5168</f>
        <v>44777</v>
      </c>
      <c r="B5165" s="165">
        <f t="shared" si="320"/>
        <v>2022</v>
      </c>
      <c r="C5165" s="165">
        <f t="shared" si="321"/>
        <v>8</v>
      </c>
      <c r="D5165" s="165">
        <f t="shared" si="322"/>
        <v>4</v>
      </c>
      <c r="E5165" s="165">
        <f>+Exports!B5168</f>
        <v>4</v>
      </c>
      <c r="F5165" s="165">
        <f>+WEEKDAY(ExportsELAP[[#This Row],[Date Prevailing]],1)</f>
        <v>5</v>
      </c>
      <c r="G5165" s="165">
        <f>+COUNTIFS(ECR_Hours!$K$6:$K$7,ExportsELAP[[#This Row],[Date Prevailing]])</f>
        <v>0</v>
      </c>
      <c r="H5165" s="165">
        <f t="shared" si="323"/>
        <v>5</v>
      </c>
      <c r="I5165" s="166">
        <f>+Exports!G5168</f>
        <v>9.3072999999999997</v>
      </c>
      <c r="J5165" s="166">
        <f>+'ELAP_IPCO-APND'!D5168</f>
        <v>50.910960000000003</v>
      </c>
      <c r="K5165" s="166">
        <f>+(ExportsELAP[[#This Row],[Exports kWh - MPT]]/1000)*ExportsELAP[[#This Row],[EIM Price]]</f>
        <v>0.47384357800799998</v>
      </c>
      <c r="L5165" s="167" t="str">
        <f>+INDEX(ECR_Hours!$I$12:$I$15,MATCH(ExportsELAP[[#This Row],[Date Prevailing]],ECR_Hours!$H$12:$H$15,1))</f>
        <v>S</v>
      </c>
      <c r="M5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6" spans="1:13" x14ac:dyDescent="0.25">
      <c r="A5166" s="164">
        <f>+Exports!A5169</f>
        <v>44777</v>
      </c>
      <c r="B5166" s="165">
        <f t="shared" si="320"/>
        <v>2022</v>
      </c>
      <c r="C5166" s="165">
        <f t="shared" si="321"/>
        <v>8</v>
      </c>
      <c r="D5166" s="165">
        <f t="shared" si="322"/>
        <v>4</v>
      </c>
      <c r="E5166" s="165">
        <f>+Exports!B5169</f>
        <v>5</v>
      </c>
      <c r="F5166" s="165">
        <f>+WEEKDAY(ExportsELAP[[#This Row],[Date Prevailing]],1)</f>
        <v>5</v>
      </c>
      <c r="G5166" s="165">
        <f>+COUNTIFS(ECR_Hours!$K$6:$K$7,ExportsELAP[[#This Row],[Date Prevailing]])</f>
        <v>0</v>
      </c>
      <c r="H5166" s="165">
        <f t="shared" si="323"/>
        <v>5</v>
      </c>
      <c r="I5166" s="166">
        <f>+Exports!G5169</f>
        <v>10.0693</v>
      </c>
      <c r="J5166" s="166">
        <f>+'ELAP_IPCO-APND'!D5169</f>
        <v>64.697590000000005</v>
      </c>
      <c r="K5166" s="166">
        <f>+(ExportsELAP[[#This Row],[Exports kWh - MPT]]/1000)*ExportsELAP[[#This Row],[EIM Price]]</f>
        <v>0.65145944298700009</v>
      </c>
      <c r="L5166" s="167" t="str">
        <f>+INDEX(ECR_Hours!$I$12:$I$15,MATCH(ExportsELAP[[#This Row],[Date Prevailing]],ECR_Hours!$H$12:$H$15,1))</f>
        <v>S</v>
      </c>
      <c r="M5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7" spans="1:13" x14ac:dyDescent="0.25">
      <c r="A5167" s="164">
        <f>+Exports!A5170</f>
        <v>44777</v>
      </c>
      <c r="B5167" s="165">
        <f t="shared" si="320"/>
        <v>2022</v>
      </c>
      <c r="C5167" s="165">
        <f t="shared" si="321"/>
        <v>8</v>
      </c>
      <c r="D5167" s="165">
        <f t="shared" si="322"/>
        <v>4</v>
      </c>
      <c r="E5167" s="165">
        <f>+Exports!B5170</f>
        <v>6</v>
      </c>
      <c r="F5167" s="165">
        <f>+WEEKDAY(ExportsELAP[[#This Row],[Date Prevailing]],1)</f>
        <v>5</v>
      </c>
      <c r="G5167" s="165">
        <f>+COUNTIFS(ECR_Hours!$K$6:$K$7,ExportsELAP[[#This Row],[Date Prevailing]])</f>
        <v>0</v>
      </c>
      <c r="H5167" s="165">
        <f t="shared" si="323"/>
        <v>5</v>
      </c>
      <c r="I5167" s="166">
        <f>+Exports!G5170</f>
        <v>5.9313000000000002</v>
      </c>
      <c r="J5167" s="166">
        <f>+'ELAP_IPCO-APND'!D5170</f>
        <v>61.478250000000003</v>
      </c>
      <c r="K5167" s="166">
        <f>+(ExportsELAP[[#This Row],[Exports kWh - MPT]]/1000)*ExportsELAP[[#This Row],[EIM Price]]</f>
        <v>0.36464594422500002</v>
      </c>
      <c r="L5167" s="167" t="str">
        <f>+INDEX(ECR_Hours!$I$12:$I$15,MATCH(ExportsELAP[[#This Row],[Date Prevailing]],ECR_Hours!$H$12:$H$15,1))</f>
        <v>S</v>
      </c>
      <c r="M5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8" spans="1:13" x14ac:dyDescent="0.25">
      <c r="A5168" s="164">
        <f>+Exports!A5171</f>
        <v>44777</v>
      </c>
      <c r="B5168" s="165">
        <f t="shared" si="320"/>
        <v>2022</v>
      </c>
      <c r="C5168" s="165">
        <f t="shared" si="321"/>
        <v>8</v>
      </c>
      <c r="D5168" s="165">
        <f t="shared" si="322"/>
        <v>4</v>
      </c>
      <c r="E5168" s="165">
        <f>+Exports!B5171</f>
        <v>7</v>
      </c>
      <c r="F5168" s="165">
        <f>+WEEKDAY(ExportsELAP[[#This Row],[Date Prevailing]],1)</f>
        <v>5</v>
      </c>
      <c r="G5168" s="165">
        <f>+COUNTIFS(ECR_Hours!$K$6:$K$7,ExportsELAP[[#This Row],[Date Prevailing]])</f>
        <v>0</v>
      </c>
      <c r="H5168" s="165">
        <f t="shared" si="323"/>
        <v>5</v>
      </c>
      <c r="I5168" s="166">
        <f>+Exports!G5171</f>
        <v>244.9924</v>
      </c>
      <c r="J5168" s="166">
        <f>+'ELAP_IPCO-APND'!D5171</f>
        <v>73.415300000000002</v>
      </c>
      <c r="K5168" s="166">
        <f>+(ExportsELAP[[#This Row],[Exports kWh - MPT]]/1000)*ExportsELAP[[#This Row],[EIM Price]]</f>
        <v>17.986190543719999</v>
      </c>
      <c r="L5168" s="167" t="str">
        <f>+INDEX(ECR_Hours!$I$12:$I$15,MATCH(ExportsELAP[[#This Row],[Date Prevailing]],ECR_Hours!$H$12:$H$15,1))</f>
        <v>S</v>
      </c>
      <c r="M5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69" spans="1:13" x14ac:dyDescent="0.25">
      <c r="A5169" s="164">
        <f>+Exports!A5172</f>
        <v>44777</v>
      </c>
      <c r="B5169" s="165">
        <f t="shared" si="320"/>
        <v>2022</v>
      </c>
      <c r="C5169" s="165">
        <f t="shared" si="321"/>
        <v>8</v>
      </c>
      <c r="D5169" s="165">
        <f t="shared" si="322"/>
        <v>4</v>
      </c>
      <c r="E5169" s="165">
        <f>+Exports!B5172</f>
        <v>8</v>
      </c>
      <c r="F5169" s="165">
        <f>+WEEKDAY(ExportsELAP[[#This Row],[Date Prevailing]],1)</f>
        <v>5</v>
      </c>
      <c r="G5169" s="165">
        <f>+COUNTIFS(ECR_Hours!$K$6:$K$7,ExportsELAP[[#This Row],[Date Prevailing]])</f>
        <v>0</v>
      </c>
      <c r="H5169" s="165">
        <f t="shared" si="323"/>
        <v>5</v>
      </c>
      <c r="I5169" s="166">
        <f>+Exports!G5172</f>
        <v>3031.018</v>
      </c>
      <c r="J5169" s="166">
        <f>+'ELAP_IPCO-APND'!D5172</f>
        <v>74.646720000000002</v>
      </c>
      <c r="K5169" s="166">
        <f>+(ExportsELAP[[#This Row],[Exports kWh - MPT]]/1000)*ExportsELAP[[#This Row],[EIM Price]]</f>
        <v>226.25555196095999</v>
      </c>
      <c r="L5169" s="167" t="str">
        <f>+INDEX(ECR_Hours!$I$12:$I$15,MATCH(ExportsELAP[[#This Row],[Date Prevailing]],ECR_Hours!$H$12:$H$15,1))</f>
        <v>S</v>
      </c>
      <c r="M5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0" spans="1:13" x14ac:dyDescent="0.25">
      <c r="A5170" s="164">
        <f>+Exports!A5173</f>
        <v>44777</v>
      </c>
      <c r="B5170" s="165">
        <f t="shared" si="320"/>
        <v>2022</v>
      </c>
      <c r="C5170" s="165">
        <f t="shared" si="321"/>
        <v>8</v>
      </c>
      <c r="D5170" s="165">
        <f t="shared" si="322"/>
        <v>4</v>
      </c>
      <c r="E5170" s="165">
        <f>+Exports!B5173</f>
        <v>9</v>
      </c>
      <c r="F5170" s="165">
        <f>+WEEKDAY(ExportsELAP[[#This Row],[Date Prevailing]],1)</f>
        <v>5</v>
      </c>
      <c r="G5170" s="165">
        <f>+COUNTIFS(ECR_Hours!$K$6:$K$7,ExportsELAP[[#This Row],[Date Prevailing]])</f>
        <v>0</v>
      </c>
      <c r="H5170" s="165">
        <f t="shared" si="323"/>
        <v>5</v>
      </c>
      <c r="I5170" s="166">
        <f>+Exports!G5173</f>
        <v>8521.5796000000009</v>
      </c>
      <c r="J5170" s="166">
        <f>+'ELAP_IPCO-APND'!D5173</f>
        <v>62.046959999999999</v>
      </c>
      <c r="K5170" s="166">
        <f>+(ExportsELAP[[#This Row],[Exports kWh - MPT]]/1000)*ExportsELAP[[#This Row],[EIM Price]]</f>
        <v>528.73810857801607</v>
      </c>
      <c r="L5170" s="167" t="str">
        <f>+INDEX(ECR_Hours!$I$12:$I$15,MATCH(ExportsELAP[[#This Row],[Date Prevailing]],ECR_Hours!$H$12:$H$15,1))</f>
        <v>S</v>
      </c>
      <c r="M5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1" spans="1:13" x14ac:dyDescent="0.25">
      <c r="A5171" s="164">
        <f>+Exports!A5174</f>
        <v>44777</v>
      </c>
      <c r="B5171" s="165">
        <f t="shared" si="320"/>
        <v>2022</v>
      </c>
      <c r="C5171" s="165">
        <f t="shared" si="321"/>
        <v>8</v>
      </c>
      <c r="D5171" s="165">
        <f t="shared" si="322"/>
        <v>4</v>
      </c>
      <c r="E5171" s="165">
        <f>+Exports!B5174</f>
        <v>10</v>
      </c>
      <c r="F5171" s="165">
        <f>+WEEKDAY(ExportsELAP[[#This Row],[Date Prevailing]],1)</f>
        <v>5</v>
      </c>
      <c r="G5171" s="165">
        <f>+COUNTIFS(ECR_Hours!$K$6:$K$7,ExportsELAP[[#This Row],[Date Prevailing]])</f>
        <v>0</v>
      </c>
      <c r="H5171" s="165">
        <f t="shared" si="323"/>
        <v>5</v>
      </c>
      <c r="I5171" s="166">
        <f>+Exports!G5174</f>
        <v>15318.026600000001</v>
      </c>
      <c r="J5171" s="166">
        <f>+'ELAP_IPCO-APND'!D5174</f>
        <v>67.508600000000001</v>
      </c>
      <c r="K5171" s="166">
        <f>+(ExportsELAP[[#This Row],[Exports kWh - MPT]]/1000)*ExportsELAP[[#This Row],[EIM Price]]</f>
        <v>1034.0985305287602</v>
      </c>
      <c r="L5171" s="167" t="str">
        <f>+INDEX(ECR_Hours!$I$12:$I$15,MATCH(ExportsELAP[[#This Row],[Date Prevailing]],ECR_Hours!$H$12:$H$15,1))</f>
        <v>S</v>
      </c>
      <c r="M5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2" spans="1:13" x14ac:dyDescent="0.25">
      <c r="A5172" s="164">
        <f>+Exports!A5175</f>
        <v>44777</v>
      </c>
      <c r="B5172" s="165">
        <f t="shared" si="320"/>
        <v>2022</v>
      </c>
      <c r="C5172" s="165">
        <f t="shared" si="321"/>
        <v>8</v>
      </c>
      <c r="D5172" s="165">
        <f t="shared" si="322"/>
        <v>4</v>
      </c>
      <c r="E5172" s="165">
        <f>+Exports!B5175</f>
        <v>11</v>
      </c>
      <c r="F5172" s="165">
        <f>+WEEKDAY(ExportsELAP[[#This Row],[Date Prevailing]],1)</f>
        <v>5</v>
      </c>
      <c r="G5172" s="165">
        <f>+COUNTIFS(ECR_Hours!$K$6:$K$7,ExportsELAP[[#This Row],[Date Prevailing]])</f>
        <v>0</v>
      </c>
      <c r="H5172" s="165">
        <f t="shared" si="323"/>
        <v>5</v>
      </c>
      <c r="I5172" s="166">
        <f>+Exports!G5175</f>
        <v>20826.109100000001</v>
      </c>
      <c r="J5172" s="166">
        <f>+'ELAP_IPCO-APND'!D5175</f>
        <v>65.948759999999993</v>
      </c>
      <c r="K5172" s="166">
        <f>+(ExportsELAP[[#This Row],[Exports kWh - MPT]]/1000)*ExportsELAP[[#This Row],[EIM Price]]</f>
        <v>1373.4560707697158</v>
      </c>
      <c r="L5172" s="167" t="str">
        <f>+INDEX(ECR_Hours!$I$12:$I$15,MATCH(ExportsELAP[[#This Row],[Date Prevailing]],ECR_Hours!$H$12:$H$15,1))</f>
        <v>S</v>
      </c>
      <c r="M5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3" spans="1:13" x14ac:dyDescent="0.25">
      <c r="A5173" s="164">
        <f>+Exports!A5176</f>
        <v>44777</v>
      </c>
      <c r="B5173" s="165">
        <f t="shared" si="320"/>
        <v>2022</v>
      </c>
      <c r="C5173" s="165">
        <f t="shared" si="321"/>
        <v>8</v>
      </c>
      <c r="D5173" s="165">
        <f t="shared" si="322"/>
        <v>4</v>
      </c>
      <c r="E5173" s="165">
        <f>+Exports!B5176</f>
        <v>12</v>
      </c>
      <c r="F5173" s="165">
        <f>+WEEKDAY(ExportsELAP[[#This Row],[Date Prevailing]],1)</f>
        <v>5</v>
      </c>
      <c r="G5173" s="165">
        <f>+COUNTIFS(ECR_Hours!$K$6:$K$7,ExportsELAP[[#This Row],[Date Prevailing]])</f>
        <v>0</v>
      </c>
      <c r="H5173" s="165">
        <f t="shared" si="323"/>
        <v>5</v>
      </c>
      <c r="I5173" s="166">
        <f>+Exports!G5176</f>
        <v>25975.122100000001</v>
      </c>
      <c r="J5173" s="166">
        <f>+'ELAP_IPCO-APND'!D5176</f>
        <v>69.220339999999993</v>
      </c>
      <c r="K5173" s="166">
        <f>+(ExportsELAP[[#This Row],[Exports kWh - MPT]]/1000)*ExportsELAP[[#This Row],[EIM Price]]</f>
        <v>1798.0067833035139</v>
      </c>
      <c r="L5173" s="167" t="str">
        <f>+INDEX(ECR_Hours!$I$12:$I$15,MATCH(ExportsELAP[[#This Row],[Date Prevailing]],ECR_Hours!$H$12:$H$15,1))</f>
        <v>S</v>
      </c>
      <c r="M5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4" spans="1:13" x14ac:dyDescent="0.25">
      <c r="A5174" s="164">
        <f>+Exports!A5177</f>
        <v>44777</v>
      </c>
      <c r="B5174" s="165">
        <f t="shared" si="320"/>
        <v>2022</v>
      </c>
      <c r="C5174" s="165">
        <f t="shared" si="321"/>
        <v>8</v>
      </c>
      <c r="D5174" s="165">
        <f t="shared" si="322"/>
        <v>4</v>
      </c>
      <c r="E5174" s="165">
        <f>+Exports!B5177</f>
        <v>13</v>
      </c>
      <c r="F5174" s="165">
        <f>+WEEKDAY(ExportsELAP[[#This Row],[Date Prevailing]],1)</f>
        <v>5</v>
      </c>
      <c r="G5174" s="165">
        <f>+COUNTIFS(ECR_Hours!$K$6:$K$7,ExportsELAP[[#This Row],[Date Prevailing]])</f>
        <v>0</v>
      </c>
      <c r="H5174" s="165">
        <f t="shared" si="323"/>
        <v>5</v>
      </c>
      <c r="I5174" s="166">
        <f>+Exports!G5177</f>
        <v>28660.653299999998</v>
      </c>
      <c r="J5174" s="166">
        <f>+'ELAP_IPCO-APND'!D5177</f>
        <v>65.135019999999997</v>
      </c>
      <c r="K5174" s="166">
        <f>+(ExportsELAP[[#This Row],[Exports kWh - MPT]]/1000)*ExportsELAP[[#This Row],[EIM Price]]</f>
        <v>1866.812225908566</v>
      </c>
      <c r="L5174" s="167" t="str">
        <f>+INDEX(ECR_Hours!$I$12:$I$15,MATCH(ExportsELAP[[#This Row],[Date Prevailing]],ECR_Hours!$H$12:$H$15,1))</f>
        <v>S</v>
      </c>
      <c r="M5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5" spans="1:13" x14ac:dyDescent="0.25">
      <c r="A5175" s="164">
        <f>+Exports!A5178</f>
        <v>44777</v>
      </c>
      <c r="B5175" s="165">
        <f t="shared" si="320"/>
        <v>2022</v>
      </c>
      <c r="C5175" s="165">
        <f t="shared" si="321"/>
        <v>8</v>
      </c>
      <c r="D5175" s="165">
        <f t="shared" si="322"/>
        <v>4</v>
      </c>
      <c r="E5175" s="165">
        <f>+Exports!B5178</f>
        <v>14</v>
      </c>
      <c r="F5175" s="165">
        <f>+WEEKDAY(ExportsELAP[[#This Row],[Date Prevailing]],1)</f>
        <v>5</v>
      </c>
      <c r="G5175" s="165">
        <f>+COUNTIFS(ECR_Hours!$K$6:$K$7,ExportsELAP[[#This Row],[Date Prevailing]])</f>
        <v>0</v>
      </c>
      <c r="H5175" s="165">
        <f t="shared" si="323"/>
        <v>5</v>
      </c>
      <c r="I5175" s="166">
        <f>+Exports!G5178</f>
        <v>27292.0425</v>
      </c>
      <c r="J5175" s="166">
        <f>+'ELAP_IPCO-APND'!D5178</f>
        <v>70.997799999999998</v>
      </c>
      <c r="K5175" s="166">
        <f>+(ExportsELAP[[#This Row],[Exports kWh - MPT]]/1000)*ExportsELAP[[#This Row],[EIM Price]]</f>
        <v>1937.6749750065001</v>
      </c>
      <c r="L5175" s="167" t="str">
        <f>+INDEX(ECR_Hours!$I$12:$I$15,MATCH(ExportsELAP[[#This Row],[Date Prevailing]],ECR_Hours!$H$12:$H$15,1))</f>
        <v>S</v>
      </c>
      <c r="M5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6" spans="1:13" x14ac:dyDescent="0.25">
      <c r="A5176" s="164">
        <f>+Exports!A5179</f>
        <v>44777</v>
      </c>
      <c r="B5176" s="165">
        <f t="shared" si="320"/>
        <v>2022</v>
      </c>
      <c r="C5176" s="165">
        <f t="shared" si="321"/>
        <v>8</v>
      </c>
      <c r="D5176" s="165">
        <f t="shared" si="322"/>
        <v>4</v>
      </c>
      <c r="E5176" s="165">
        <f>+Exports!B5179</f>
        <v>15</v>
      </c>
      <c r="F5176" s="165">
        <f>+WEEKDAY(ExportsELAP[[#This Row],[Date Prevailing]],1)</f>
        <v>5</v>
      </c>
      <c r="G5176" s="165">
        <f>+COUNTIFS(ECR_Hours!$K$6:$K$7,ExportsELAP[[#This Row],[Date Prevailing]])</f>
        <v>0</v>
      </c>
      <c r="H5176" s="165">
        <f t="shared" si="323"/>
        <v>5</v>
      </c>
      <c r="I5176" s="166">
        <f>+Exports!G5179</f>
        <v>25114.222399999999</v>
      </c>
      <c r="J5176" s="166">
        <f>+'ELAP_IPCO-APND'!D5179</f>
        <v>76.641800000000003</v>
      </c>
      <c r="K5176" s="166">
        <f>+(ExportsELAP[[#This Row],[Exports kWh - MPT]]/1000)*ExportsELAP[[#This Row],[EIM Price]]</f>
        <v>1924.7992103363201</v>
      </c>
      <c r="L5176" s="167" t="str">
        <f>+INDEX(ECR_Hours!$I$12:$I$15,MATCH(ExportsELAP[[#This Row],[Date Prevailing]],ECR_Hours!$H$12:$H$15,1))</f>
        <v>S</v>
      </c>
      <c r="M5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77" spans="1:13" x14ac:dyDescent="0.25">
      <c r="A5177" s="164">
        <f>+Exports!A5180</f>
        <v>44777</v>
      </c>
      <c r="B5177" s="165">
        <f t="shared" si="320"/>
        <v>2022</v>
      </c>
      <c r="C5177" s="165">
        <f t="shared" si="321"/>
        <v>8</v>
      </c>
      <c r="D5177" s="165">
        <f t="shared" si="322"/>
        <v>4</v>
      </c>
      <c r="E5177" s="165">
        <f>+Exports!B5180</f>
        <v>16</v>
      </c>
      <c r="F5177" s="165">
        <f>+WEEKDAY(ExportsELAP[[#This Row],[Date Prevailing]],1)</f>
        <v>5</v>
      </c>
      <c r="G5177" s="165">
        <f>+COUNTIFS(ECR_Hours!$K$6:$K$7,ExportsELAP[[#This Row],[Date Prevailing]])</f>
        <v>0</v>
      </c>
      <c r="H5177" s="165">
        <f t="shared" si="323"/>
        <v>5</v>
      </c>
      <c r="I5177" s="166">
        <f>+Exports!G5180</f>
        <v>23910.293900000004</v>
      </c>
      <c r="J5177" s="166">
        <f>+'ELAP_IPCO-APND'!D5180</f>
        <v>59.189590000000003</v>
      </c>
      <c r="K5177" s="166">
        <f>+(ExportsELAP[[#This Row],[Exports kWh - MPT]]/1000)*ExportsELAP[[#This Row],[EIM Price]]</f>
        <v>1415.2404927205012</v>
      </c>
      <c r="L5177" s="167" t="str">
        <f>+INDEX(ECR_Hours!$I$12:$I$15,MATCH(ExportsELAP[[#This Row],[Date Prevailing]],ECR_Hours!$H$12:$H$15,1))</f>
        <v>S</v>
      </c>
      <c r="M5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78" spans="1:13" x14ac:dyDescent="0.25">
      <c r="A5178" s="164">
        <f>+Exports!A5181</f>
        <v>44777</v>
      </c>
      <c r="B5178" s="165">
        <f t="shared" si="320"/>
        <v>2022</v>
      </c>
      <c r="C5178" s="165">
        <f t="shared" si="321"/>
        <v>8</v>
      </c>
      <c r="D5178" s="165">
        <f t="shared" si="322"/>
        <v>4</v>
      </c>
      <c r="E5178" s="165">
        <f>+Exports!B5181</f>
        <v>17</v>
      </c>
      <c r="F5178" s="165">
        <f>+WEEKDAY(ExportsELAP[[#This Row],[Date Prevailing]],1)</f>
        <v>5</v>
      </c>
      <c r="G5178" s="165">
        <f>+COUNTIFS(ECR_Hours!$K$6:$K$7,ExportsELAP[[#This Row],[Date Prevailing]])</f>
        <v>0</v>
      </c>
      <c r="H5178" s="165">
        <f t="shared" si="323"/>
        <v>5</v>
      </c>
      <c r="I5178" s="166">
        <f>+Exports!G5181</f>
        <v>19450.1806</v>
      </c>
      <c r="J5178" s="166">
        <f>+'ELAP_IPCO-APND'!D5181</f>
        <v>112.57407000000001</v>
      </c>
      <c r="K5178" s="166">
        <f>+(ExportsELAP[[#This Row],[Exports kWh - MPT]]/1000)*ExportsELAP[[#This Row],[EIM Price]]</f>
        <v>2189.5859923770422</v>
      </c>
      <c r="L5178" s="167" t="str">
        <f>+INDEX(ECR_Hours!$I$12:$I$15,MATCH(ExportsELAP[[#This Row],[Date Prevailing]],ECR_Hours!$H$12:$H$15,1))</f>
        <v>S</v>
      </c>
      <c r="M5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79" spans="1:13" x14ac:dyDescent="0.25">
      <c r="A5179" s="164">
        <f>+Exports!A5182</f>
        <v>44777</v>
      </c>
      <c r="B5179" s="165">
        <f t="shared" si="320"/>
        <v>2022</v>
      </c>
      <c r="C5179" s="165">
        <f t="shared" si="321"/>
        <v>8</v>
      </c>
      <c r="D5179" s="165">
        <f t="shared" si="322"/>
        <v>4</v>
      </c>
      <c r="E5179" s="165">
        <f>+Exports!B5182</f>
        <v>18</v>
      </c>
      <c r="F5179" s="165">
        <f>+WEEKDAY(ExportsELAP[[#This Row],[Date Prevailing]],1)</f>
        <v>5</v>
      </c>
      <c r="G5179" s="165">
        <f>+COUNTIFS(ECR_Hours!$K$6:$K$7,ExportsELAP[[#This Row],[Date Prevailing]])</f>
        <v>0</v>
      </c>
      <c r="H5179" s="165">
        <f t="shared" si="323"/>
        <v>5</v>
      </c>
      <c r="I5179" s="166">
        <f>+Exports!G5182</f>
        <v>13668.084299999999</v>
      </c>
      <c r="J5179" s="166">
        <f>+'ELAP_IPCO-APND'!D5182</f>
        <v>78.327359999999999</v>
      </c>
      <c r="K5179" s="166">
        <f>+(ExportsELAP[[#This Row],[Exports kWh - MPT]]/1000)*ExportsELAP[[#This Row],[EIM Price]]</f>
        <v>1070.5849594764479</v>
      </c>
      <c r="L5179" s="167" t="str">
        <f>+INDEX(ECR_Hours!$I$12:$I$15,MATCH(ExportsELAP[[#This Row],[Date Prevailing]],ECR_Hours!$H$12:$H$15,1))</f>
        <v>S</v>
      </c>
      <c r="M5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0" spans="1:13" x14ac:dyDescent="0.25">
      <c r="A5180" s="164">
        <f>+Exports!A5183</f>
        <v>44777</v>
      </c>
      <c r="B5180" s="165">
        <f t="shared" si="320"/>
        <v>2022</v>
      </c>
      <c r="C5180" s="165">
        <f t="shared" si="321"/>
        <v>8</v>
      </c>
      <c r="D5180" s="165">
        <f t="shared" si="322"/>
        <v>4</v>
      </c>
      <c r="E5180" s="165">
        <f>+Exports!B5183</f>
        <v>19</v>
      </c>
      <c r="F5180" s="165">
        <f>+WEEKDAY(ExportsELAP[[#This Row],[Date Prevailing]],1)</f>
        <v>5</v>
      </c>
      <c r="G5180" s="165">
        <f>+COUNTIFS(ECR_Hours!$K$6:$K$7,ExportsELAP[[#This Row],[Date Prevailing]])</f>
        <v>0</v>
      </c>
      <c r="H5180" s="165">
        <f t="shared" si="323"/>
        <v>5</v>
      </c>
      <c r="I5180" s="166">
        <f>+Exports!G5183</f>
        <v>8255.476999999999</v>
      </c>
      <c r="J5180" s="166">
        <f>+'ELAP_IPCO-APND'!D5183</f>
        <v>88.462630000000004</v>
      </c>
      <c r="K5180" s="166">
        <f>+(ExportsELAP[[#This Row],[Exports kWh - MPT]]/1000)*ExportsELAP[[#This Row],[EIM Price]]</f>
        <v>730.30120732450996</v>
      </c>
      <c r="L5180" s="167" t="str">
        <f>+INDEX(ECR_Hours!$I$12:$I$15,MATCH(ExportsELAP[[#This Row],[Date Prevailing]],ECR_Hours!$H$12:$H$15,1))</f>
        <v>S</v>
      </c>
      <c r="M5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1" spans="1:13" x14ac:dyDescent="0.25">
      <c r="A5181" s="164">
        <f>+Exports!A5184</f>
        <v>44777</v>
      </c>
      <c r="B5181" s="165">
        <f t="shared" si="320"/>
        <v>2022</v>
      </c>
      <c r="C5181" s="165">
        <f t="shared" si="321"/>
        <v>8</v>
      </c>
      <c r="D5181" s="165">
        <f t="shared" si="322"/>
        <v>4</v>
      </c>
      <c r="E5181" s="165">
        <f>+Exports!B5184</f>
        <v>20</v>
      </c>
      <c r="F5181" s="165">
        <f>+WEEKDAY(ExportsELAP[[#This Row],[Date Prevailing]],1)</f>
        <v>5</v>
      </c>
      <c r="G5181" s="165">
        <f>+COUNTIFS(ECR_Hours!$K$6:$K$7,ExportsELAP[[#This Row],[Date Prevailing]])</f>
        <v>0</v>
      </c>
      <c r="H5181" s="165">
        <f t="shared" si="323"/>
        <v>5</v>
      </c>
      <c r="I5181" s="166">
        <f>+Exports!G5184</f>
        <v>3676.5598</v>
      </c>
      <c r="J5181" s="166">
        <f>+'ELAP_IPCO-APND'!D5184</f>
        <v>90.665520000000001</v>
      </c>
      <c r="K5181" s="166">
        <f>+(ExportsELAP[[#This Row],[Exports kWh - MPT]]/1000)*ExportsELAP[[#This Row],[EIM Price]]</f>
        <v>333.33720607809602</v>
      </c>
      <c r="L5181" s="167" t="str">
        <f>+INDEX(ECR_Hours!$I$12:$I$15,MATCH(ExportsELAP[[#This Row],[Date Prevailing]],ECR_Hours!$H$12:$H$15,1))</f>
        <v>S</v>
      </c>
      <c r="M5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2" spans="1:13" x14ac:dyDescent="0.25">
      <c r="A5182" s="164">
        <f>+Exports!A5185</f>
        <v>44777</v>
      </c>
      <c r="B5182" s="165">
        <f t="shared" si="320"/>
        <v>2022</v>
      </c>
      <c r="C5182" s="165">
        <f t="shared" si="321"/>
        <v>8</v>
      </c>
      <c r="D5182" s="165">
        <f t="shared" si="322"/>
        <v>4</v>
      </c>
      <c r="E5182" s="165">
        <f>+Exports!B5185</f>
        <v>21</v>
      </c>
      <c r="F5182" s="165">
        <f>+WEEKDAY(ExportsELAP[[#This Row],[Date Prevailing]],1)</f>
        <v>5</v>
      </c>
      <c r="G5182" s="165">
        <f>+COUNTIFS(ECR_Hours!$K$6:$K$7,ExportsELAP[[#This Row],[Date Prevailing]])</f>
        <v>0</v>
      </c>
      <c r="H5182" s="165">
        <f t="shared" si="323"/>
        <v>5</v>
      </c>
      <c r="I5182" s="166">
        <f>+Exports!G5185</f>
        <v>694.59950000000003</v>
      </c>
      <c r="J5182" s="166">
        <f>+'ELAP_IPCO-APND'!D5185</f>
        <v>81.159310000000005</v>
      </c>
      <c r="K5182" s="166">
        <f>+(ExportsELAP[[#This Row],[Exports kWh - MPT]]/1000)*ExportsELAP[[#This Row],[EIM Price]]</f>
        <v>56.373216146345008</v>
      </c>
      <c r="L5182" s="167" t="str">
        <f>+INDEX(ECR_Hours!$I$12:$I$15,MATCH(ExportsELAP[[#This Row],[Date Prevailing]],ECR_Hours!$H$12:$H$15,1))</f>
        <v>S</v>
      </c>
      <c r="M5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3" spans="1:13" x14ac:dyDescent="0.25">
      <c r="A5183" s="164">
        <f>+Exports!A5186</f>
        <v>44777</v>
      </c>
      <c r="B5183" s="165">
        <f t="shared" si="320"/>
        <v>2022</v>
      </c>
      <c r="C5183" s="165">
        <f t="shared" si="321"/>
        <v>8</v>
      </c>
      <c r="D5183" s="165">
        <f t="shared" si="322"/>
        <v>4</v>
      </c>
      <c r="E5183" s="165">
        <f>+Exports!B5186</f>
        <v>22</v>
      </c>
      <c r="F5183" s="165">
        <f>+WEEKDAY(ExportsELAP[[#This Row],[Date Prevailing]],1)</f>
        <v>5</v>
      </c>
      <c r="G5183" s="165">
        <f>+COUNTIFS(ECR_Hours!$K$6:$K$7,ExportsELAP[[#This Row],[Date Prevailing]])</f>
        <v>0</v>
      </c>
      <c r="H5183" s="165">
        <f t="shared" si="323"/>
        <v>5</v>
      </c>
      <c r="I5183" s="166">
        <f>+Exports!G5186</f>
        <v>9.0418000000000003</v>
      </c>
      <c r="J5183" s="166">
        <f>+'ELAP_IPCO-APND'!D5186</f>
        <v>96.043639999999996</v>
      </c>
      <c r="K5183" s="166">
        <f>+(ExportsELAP[[#This Row],[Exports kWh - MPT]]/1000)*ExportsELAP[[#This Row],[EIM Price]]</f>
        <v>0.86840738415200003</v>
      </c>
      <c r="L5183" s="167" t="str">
        <f>+INDEX(ECR_Hours!$I$12:$I$15,MATCH(ExportsELAP[[#This Row],[Date Prevailing]],ECR_Hours!$H$12:$H$15,1))</f>
        <v>S</v>
      </c>
      <c r="M5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4" spans="1:13" x14ac:dyDescent="0.25">
      <c r="A5184" s="164">
        <f>+Exports!A5187</f>
        <v>44777</v>
      </c>
      <c r="B5184" s="165">
        <f t="shared" si="320"/>
        <v>2022</v>
      </c>
      <c r="C5184" s="165">
        <f t="shared" si="321"/>
        <v>8</v>
      </c>
      <c r="D5184" s="165">
        <f t="shared" si="322"/>
        <v>4</v>
      </c>
      <c r="E5184" s="165">
        <f>+Exports!B5187</f>
        <v>23</v>
      </c>
      <c r="F5184" s="165">
        <f>+WEEKDAY(ExportsELAP[[#This Row],[Date Prevailing]],1)</f>
        <v>5</v>
      </c>
      <c r="G5184" s="165">
        <f>+COUNTIFS(ECR_Hours!$K$6:$K$7,ExportsELAP[[#This Row],[Date Prevailing]])</f>
        <v>0</v>
      </c>
      <c r="H5184" s="165">
        <f t="shared" si="323"/>
        <v>5</v>
      </c>
      <c r="I5184" s="166">
        <f>+Exports!G5187</f>
        <v>8.8912999999999993</v>
      </c>
      <c r="J5184" s="166">
        <f>+'ELAP_IPCO-APND'!D5187</f>
        <v>77.077460000000002</v>
      </c>
      <c r="K5184" s="166">
        <f>+(ExportsELAP[[#This Row],[Exports kWh - MPT]]/1000)*ExportsELAP[[#This Row],[EIM Price]]</f>
        <v>0.68531882009799994</v>
      </c>
      <c r="L5184" s="167" t="str">
        <f>+INDEX(ECR_Hours!$I$12:$I$15,MATCH(ExportsELAP[[#This Row],[Date Prevailing]],ECR_Hours!$H$12:$H$15,1))</f>
        <v>S</v>
      </c>
      <c r="M5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185" spans="1:13" x14ac:dyDescent="0.25">
      <c r="A5185" s="164">
        <f>+Exports!A5188</f>
        <v>44777</v>
      </c>
      <c r="B5185" s="165">
        <f t="shared" si="320"/>
        <v>2022</v>
      </c>
      <c r="C5185" s="165">
        <f t="shared" si="321"/>
        <v>8</v>
      </c>
      <c r="D5185" s="165">
        <f t="shared" si="322"/>
        <v>4</v>
      </c>
      <c r="E5185" s="165">
        <f>+Exports!B5188</f>
        <v>24</v>
      </c>
      <c r="F5185" s="165">
        <f>+WEEKDAY(ExportsELAP[[#This Row],[Date Prevailing]],1)</f>
        <v>5</v>
      </c>
      <c r="G5185" s="165">
        <f>+COUNTIFS(ECR_Hours!$K$6:$K$7,ExportsELAP[[#This Row],[Date Prevailing]])</f>
        <v>0</v>
      </c>
      <c r="H5185" s="165">
        <f t="shared" si="323"/>
        <v>5</v>
      </c>
      <c r="I5185" s="166">
        <f>+Exports!G5188</f>
        <v>9.8008999999999986</v>
      </c>
      <c r="J5185" s="166">
        <f>+'ELAP_IPCO-APND'!D5188</f>
        <v>83.738879999999995</v>
      </c>
      <c r="K5185" s="166">
        <f>+(ExportsELAP[[#This Row],[Exports kWh - MPT]]/1000)*ExportsELAP[[#This Row],[EIM Price]]</f>
        <v>0.82071638899199972</v>
      </c>
      <c r="L5185" s="167" t="str">
        <f>+INDEX(ECR_Hours!$I$12:$I$15,MATCH(ExportsELAP[[#This Row],[Date Prevailing]],ECR_Hours!$H$12:$H$15,1))</f>
        <v>S</v>
      </c>
      <c r="M5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6" spans="1:13" x14ac:dyDescent="0.25">
      <c r="A5186" s="164">
        <f>+Exports!A5189</f>
        <v>44778</v>
      </c>
      <c r="B5186" s="165">
        <f t="shared" ref="B5186:B5249" si="324">+YEAR(A5186)</f>
        <v>2022</v>
      </c>
      <c r="C5186" s="165">
        <f t="shared" ref="C5186:C5249" si="325">+MONTH(A5186)</f>
        <v>8</v>
      </c>
      <c r="D5186" s="165">
        <f t="shared" ref="D5186:D5249" si="326">+DAY(A5186)</f>
        <v>5</v>
      </c>
      <c r="E5186" s="165">
        <f>+Exports!B5189</f>
        <v>1</v>
      </c>
      <c r="F5186" s="165">
        <f>+WEEKDAY(ExportsELAP[[#This Row],[Date Prevailing]],1)</f>
        <v>6</v>
      </c>
      <c r="G5186" s="165">
        <f>+COUNTIFS(ECR_Hours!$K$6:$K$7,ExportsELAP[[#This Row],[Date Prevailing]])</f>
        <v>0</v>
      </c>
      <c r="H5186" s="165">
        <f t="shared" ref="H5186:H5249" si="327">+IF(G5186=1,0,F5186)</f>
        <v>6</v>
      </c>
      <c r="I5186" s="166">
        <f>+Exports!G5189</f>
        <v>10.204699999999999</v>
      </c>
      <c r="J5186" s="166">
        <f>+'ELAP_IPCO-APND'!D5189</f>
        <v>72.410250000000005</v>
      </c>
      <c r="K5186" s="166">
        <f>+(ExportsELAP[[#This Row],[Exports kWh - MPT]]/1000)*ExportsELAP[[#This Row],[EIM Price]]</f>
        <v>0.73892487817499997</v>
      </c>
      <c r="L5186" s="167" t="str">
        <f>+INDEX(ECR_Hours!$I$12:$I$15,MATCH(ExportsELAP[[#This Row],[Date Prevailing]],ECR_Hours!$H$12:$H$15,1))</f>
        <v>S</v>
      </c>
      <c r="M5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7" spans="1:13" x14ac:dyDescent="0.25">
      <c r="A5187" s="164">
        <f>+Exports!A5190</f>
        <v>44778</v>
      </c>
      <c r="B5187" s="165">
        <f t="shared" si="324"/>
        <v>2022</v>
      </c>
      <c r="C5187" s="165">
        <f t="shared" si="325"/>
        <v>8</v>
      </c>
      <c r="D5187" s="165">
        <f t="shared" si="326"/>
        <v>5</v>
      </c>
      <c r="E5187" s="165">
        <f>+Exports!B5190</f>
        <v>2</v>
      </c>
      <c r="F5187" s="165">
        <f>+WEEKDAY(ExportsELAP[[#This Row],[Date Prevailing]],1)</f>
        <v>6</v>
      </c>
      <c r="G5187" s="165">
        <f>+COUNTIFS(ECR_Hours!$K$6:$K$7,ExportsELAP[[#This Row],[Date Prevailing]])</f>
        <v>0</v>
      </c>
      <c r="H5187" s="165">
        <f t="shared" si="327"/>
        <v>6</v>
      </c>
      <c r="I5187" s="166">
        <f>+Exports!G5190</f>
        <v>12.3887</v>
      </c>
      <c r="J5187" s="166">
        <f>+'ELAP_IPCO-APND'!D5190</f>
        <v>66.097239999999999</v>
      </c>
      <c r="K5187" s="166">
        <f>+(ExportsELAP[[#This Row],[Exports kWh - MPT]]/1000)*ExportsELAP[[#This Row],[EIM Price]]</f>
        <v>0.81885887718799999</v>
      </c>
      <c r="L5187" s="167" t="str">
        <f>+INDEX(ECR_Hours!$I$12:$I$15,MATCH(ExportsELAP[[#This Row],[Date Prevailing]],ECR_Hours!$H$12:$H$15,1))</f>
        <v>S</v>
      </c>
      <c r="M5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8" spans="1:13" x14ac:dyDescent="0.25">
      <c r="A5188" s="164">
        <f>+Exports!A5191</f>
        <v>44778</v>
      </c>
      <c r="B5188" s="165">
        <f t="shared" si="324"/>
        <v>2022</v>
      </c>
      <c r="C5188" s="165">
        <f t="shared" si="325"/>
        <v>8</v>
      </c>
      <c r="D5188" s="165">
        <f t="shared" si="326"/>
        <v>5</v>
      </c>
      <c r="E5188" s="165">
        <f>+Exports!B5191</f>
        <v>3</v>
      </c>
      <c r="F5188" s="165">
        <f>+WEEKDAY(ExportsELAP[[#This Row],[Date Prevailing]],1)</f>
        <v>6</v>
      </c>
      <c r="G5188" s="165">
        <f>+COUNTIFS(ECR_Hours!$K$6:$K$7,ExportsELAP[[#This Row],[Date Prevailing]])</f>
        <v>0</v>
      </c>
      <c r="H5188" s="165">
        <f t="shared" si="327"/>
        <v>6</v>
      </c>
      <c r="I5188" s="166">
        <f>+Exports!G5191</f>
        <v>12.08719999999999</v>
      </c>
      <c r="J5188" s="166">
        <f>+'ELAP_IPCO-APND'!D5191</f>
        <v>61.46481</v>
      </c>
      <c r="K5188" s="166">
        <f>+(ExportsELAP[[#This Row],[Exports kWh - MPT]]/1000)*ExportsELAP[[#This Row],[EIM Price]]</f>
        <v>0.74293745143199941</v>
      </c>
      <c r="L5188" s="167" t="str">
        <f>+INDEX(ECR_Hours!$I$12:$I$15,MATCH(ExportsELAP[[#This Row],[Date Prevailing]],ECR_Hours!$H$12:$H$15,1))</f>
        <v>S</v>
      </c>
      <c r="M5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89" spans="1:13" x14ac:dyDescent="0.25">
      <c r="A5189" s="164">
        <f>+Exports!A5192</f>
        <v>44778</v>
      </c>
      <c r="B5189" s="165">
        <f t="shared" si="324"/>
        <v>2022</v>
      </c>
      <c r="C5189" s="165">
        <f t="shared" si="325"/>
        <v>8</v>
      </c>
      <c r="D5189" s="165">
        <f t="shared" si="326"/>
        <v>5</v>
      </c>
      <c r="E5189" s="165">
        <f>+Exports!B5192</f>
        <v>4</v>
      </c>
      <c r="F5189" s="165">
        <f>+WEEKDAY(ExportsELAP[[#This Row],[Date Prevailing]],1)</f>
        <v>6</v>
      </c>
      <c r="G5189" s="165">
        <f>+COUNTIFS(ECR_Hours!$K$6:$K$7,ExportsELAP[[#This Row],[Date Prevailing]])</f>
        <v>0</v>
      </c>
      <c r="H5189" s="165">
        <f t="shared" si="327"/>
        <v>6</v>
      </c>
      <c r="I5189" s="166">
        <f>+Exports!G5192</f>
        <v>11.3306</v>
      </c>
      <c r="J5189" s="166">
        <f>+'ELAP_IPCO-APND'!D5192</f>
        <v>56.74877</v>
      </c>
      <c r="K5189" s="166">
        <f>+(ExportsELAP[[#This Row],[Exports kWh - MPT]]/1000)*ExportsELAP[[#This Row],[EIM Price]]</f>
        <v>0.64299761336200001</v>
      </c>
      <c r="L5189" s="167" t="str">
        <f>+INDEX(ECR_Hours!$I$12:$I$15,MATCH(ExportsELAP[[#This Row],[Date Prevailing]],ECR_Hours!$H$12:$H$15,1))</f>
        <v>S</v>
      </c>
      <c r="M5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0" spans="1:13" x14ac:dyDescent="0.25">
      <c r="A5190" s="164">
        <f>+Exports!A5193</f>
        <v>44778</v>
      </c>
      <c r="B5190" s="165">
        <f t="shared" si="324"/>
        <v>2022</v>
      </c>
      <c r="C5190" s="165">
        <f t="shared" si="325"/>
        <v>8</v>
      </c>
      <c r="D5190" s="165">
        <f t="shared" si="326"/>
        <v>5</v>
      </c>
      <c r="E5190" s="165">
        <f>+Exports!B5193</f>
        <v>5</v>
      </c>
      <c r="F5190" s="165">
        <f>+WEEKDAY(ExportsELAP[[#This Row],[Date Prevailing]],1)</f>
        <v>6</v>
      </c>
      <c r="G5190" s="165">
        <f>+COUNTIFS(ECR_Hours!$K$6:$K$7,ExportsELAP[[#This Row],[Date Prevailing]])</f>
        <v>0</v>
      </c>
      <c r="H5190" s="165">
        <f t="shared" si="327"/>
        <v>6</v>
      </c>
      <c r="I5190" s="166">
        <f>+Exports!G5193</f>
        <v>14.0496</v>
      </c>
      <c r="J5190" s="166">
        <f>+'ELAP_IPCO-APND'!D5193</f>
        <v>55.366199999999999</v>
      </c>
      <c r="K5190" s="166">
        <f>+(ExportsELAP[[#This Row],[Exports kWh - MPT]]/1000)*ExportsELAP[[#This Row],[EIM Price]]</f>
        <v>0.77787296352000002</v>
      </c>
      <c r="L5190" s="167" t="str">
        <f>+INDEX(ECR_Hours!$I$12:$I$15,MATCH(ExportsELAP[[#This Row],[Date Prevailing]],ECR_Hours!$H$12:$H$15,1))</f>
        <v>S</v>
      </c>
      <c r="M5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1" spans="1:13" x14ac:dyDescent="0.25">
      <c r="A5191" s="164">
        <f>+Exports!A5194</f>
        <v>44778</v>
      </c>
      <c r="B5191" s="165">
        <f t="shared" si="324"/>
        <v>2022</v>
      </c>
      <c r="C5191" s="165">
        <f t="shared" si="325"/>
        <v>8</v>
      </c>
      <c r="D5191" s="165">
        <f t="shared" si="326"/>
        <v>5</v>
      </c>
      <c r="E5191" s="165">
        <f>+Exports!B5194</f>
        <v>6</v>
      </c>
      <c r="F5191" s="165">
        <f>+WEEKDAY(ExportsELAP[[#This Row],[Date Prevailing]],1)</f>
        <v>6</v>
      </c>
      <c r="G5191" s="165">
        <f>+COUNTIFS(ECR_Hours!$K$6:$K$7,ExportsELAP[[#This Row],[Date Prevailing]])</f>
        <v>0</v>
      </c>
      <c r="H5191" s="165">
        <f t="shared" si="327"/>
        <v>6</v>
      </c>
      <c r="I5191" s="166">
        <f>+Exports!G5194</f>
        <v>14.505199999999999</v>
      </c>
      <c r="J5191" s="166">
        <f>+'ELAP_IPCO-APND'!D5194</f>
        <v>63.069360000000003</v>
      </c>
      <c r="K5191" s="166">
        <f>+(ExportsELAP[[#This Row],[Exports kWh - MPT]]/1000)*ExportsELAP[[#This Row],[EIM Price]]</f>
        <v>0.91483368067199999</v>
      </c>
      <c r="L5191" s="167" t="str">
        <f>+INDEX(ECR_Hours!$I$12:$I$15,MATCH(ExportsELAP[[#This Row],[Date Prevailing]],ECR_Hours!$H$12:$H$15,1))</f>
        <v>S</v>
      </c>
      <c r="M5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2" spans="1:13" x14ac:dyDescent="0.25">
      <c r="A5192" s="164">
        <f>+Exports!A5195</f>
        <v>44778</v>
      </c>
      <c r="B5192" s="165">
        <f t="shared" si="324"/>
        <v>2022</v>
      </c>
      <c r="C5192" s="165">
        <f t="shared" si="325"/>
        <v>8</v>
      </c>
      <c r="D5192" s="165">
        <f t="shared" si="326"/>
        <v>5</v>
      </c>
      <c r="E5192" s="165">
        <f>+Exports!B5195</f>
        <v>7</v>
      </c>
      <c r="F5192" s="165">
        <f>+WEEKDAY(ExportsELAP[[#This Row],[Date Prevailing]],1)</f>
        <v>6</v>
      </c>
      <c r="G5192" s="165">
        <f>+COUNTIFS(ECR_Hours!$K$6:$K$7,ExportsELAP[[#This Row],[Date Prevailing]])</f>
        <v>0</v>
      </c>
      <c r="H5192" s="165">
        <f t="shared" si="327"/>
        <v>6</v>
      </c>
      <c r="I5192" s="166">
        <f>+Exports!G5195</f>
        <v>20.621699999999997</v>
      </c>
      <c r="J5192" s="166">
        <f>+'ELAP_IPCO-APND'!D5195</f>
        <v>68.740350000000007</v>
      </c>
      <c r="K5192" s="166">
        <f>+(ExportsELAP[[#This Row],[Exports kWh - MPT]]/1000)*ExportsELAP[[#This Row],[EIM Price]]</f>
        <v>1.4175428755949999</v>
      </c>
      <c r="L5192" s="167" t="str">
        <f>+INDEX(ECR_Hours!$I$12:$I$15,MATCH(ExportsELAP[[#This Row],[Date Prevailing]],ECR_Hours!$H$12:$H$15,1))</f>
        <v>S</v>
      </c>
      <c r="M5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3" spans="1:13" x14ac:dyDescent="0.25">
      <c r="A5193" s="164">
        <f>+Exports!A5196</f>
        <v>44778</v>
      </c>
      <c r="B5193" s="165">
        <f t="shared" si="324"/>
        <v>2022</v>
      </c>
      <c r="C5193" s="165">
        <f t="shared" si="325"/>
        <v>8</v>
      </c>
      <c r="D5193" s="165">
        <f t="shared" si="326"/>
        <v>5</v>
      </c>
      <c r="E5193" s="165">
        <f>+Exports!B5196</f>
        <v>8</v>
      </c>
      <c r="F5193" s="165">
        <f>+WEEKDAY(ExportsELAP[[#This Row],[Date Prevailing]],1)</f>
        <v>6</v>
      </c>
      <c r="G5193" s="165">
        <f>+COUNTIFS(ECR_Hours!$K$6:$K$7,ExportsELAP[[#This Row],[Date Prevailing]])</f>
        <v>0</v>
      </c>
      <c r="H5193" s="165">
        <f t="shared" si="327"/>
        <v>6</v>
      </c>
      <c r="I5193" s="166">
        <f>+Exports!G5196</f>
        <v>324.44190000000003</v>
      </c>
      <c r="J5193" s="166">
        <f>+'ELAP_IPCO-APND'!D5196</f>
        <v>79.380269999999996</v>
      </c>
      <c r="K5193" s="166">
        <f>+(ExportsELAP[[#This Row],[Exports kWh - MPT]]/1000)*ExportsELAP[[#This Row],[EIM Price]]</f>
        <v>25.754285621312999</v>
      </c>
      <c r="L5193" s="167" t="str">
        <f>+INDEX(ECR_Hours!$I$12:$I$15,MATCH(ExportsELAP[[#This Row],[Date Prevailing]],ECR_Hours!$H$12:$H$15,1))</f>
        <v>S</v>
      </c>
      <c r="M5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4" spans="1:13" x14ac:dyDescent="0.25">
      <c r="A5194" s="164">
        <f>+Exports!A5197</f>
        <v>44778</v>
      </c>
      <c r="B5194" s="165">
        <f t="shared" si="324"/>
        <v>2022</v>
      </c>
      <c r="C5194" s="165">
        <f t="shared" si="325"/>
        <v>8</v>
      </c>
      <c r="D5194" s="165">
        <f t="shared" si="326"/>
        <v>5</v>
      </c>
      <c r="E5194" s="165">
        <f>+Exports!B5197</f>
        <v>9</v>
      </c>
      <c r="F5194" s="165">
        <f>+WEEKDAY(ExportsELAP[[#This Row],[Date Prevailing]],1)</f>
        <v>6</v>
      </c>
      <c r="G5194" s="165">
        <f>+COUNTIFS(ECR_Hours!$K$6:$K$7,ExportsELAP[[#This Row],[Date Prevailing]])</f>
        <v>0</v>
      </c>
      <c r="H5194" s="165">
        <f t="shared" si="327"/>
        <v>6</v>
      </c>
      <c r="I5194" s="166">
        <f>+Exports!G5197</f>
        <v>1736.1439</v>
      </c>
      <c r="J5194" s="166">
        <f>+'ELAP_IPCO-APND'!D5197</f>
        <v>83.326650000000001</v>
      </c>
      <c r="K5194" s="166">
        <f>+(ExportsELAP[[#This Row],[Exports kWh - MPT]]/1000)*ExportsELAP[[#This Row],[EIM Price]]</f>
        <v>144.667055104935</v>
      </c>
      <c r="L5194" s="167" t="str">
        <f>+INDEX(ECR_Hours!$I$12:$I$15,MATCH(ExportsELAP[[#This Row],[Date Prevailing]],ECR_Hours!$H$12:$H$15,1))</f>
        <v>S</v>
      </c>
      <c r="M5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5" spans="1:13" x14ac:dyDescent="0.25">
      <c r="A5195" s="164">
        <f>+Exports!A5198</f>
        <v>44778</v>
      </c>
      <c r="B5195" s="165">
        <f t="shared" si="324"/>
        <v>2022</v>
      </c>
      <c r="C5195" s="165">
        <f t="shared" si="325"/>
        <v>8</v>
      </c>
      <c r="D5195" s="165">
        <f t="shared" si="326"/>
        <v>5</v>
      </c>
      <c r="E5195" s="165">
        <f>+Exports!B5198</f>
        <v>10</v>
      </c>
      <c r="F5195" s="165">
        <f>+WEEKDAY(ExportsELAP[[#This Row],[Date Prevailing]],1)</f>
        <v>6</v>
      </c>
      <c r="G5195" s="165">
        <f>+COUNTIFS(ECR_Hours!$K$6:$K$7,ExportsELAP[[#This Row],[Date Prevailing]])</f>
        <v>0</v>
      </c>
      <c r="H5195" s="165">
        <f t="shared" si="327"/>
        <v>6</v>
      </c>
      <c r="I5195" s="166">
        <f>+Exports!G5198</f>
        <v>5825.6239000000005</v>
      </c>
      <c r="J5195" s="166">
        <f>+'ELAP_IPCO-APND'!D5198</f>
        <v>75.206299999999999</v>
      </c>
      <c r="K5195" s="166">
        <f>+(ExportsELAP[[#This Row],[Exports kWh - MPT]]/1000)*ExportsELAP[[#This Row],[EIM Price]]</f>
        <v>438.12361871056999</v>
      </c>
      <c r="L5195" s="167" t="str">
        <f>+INDEX(ECR_Hours!$I$12:$I$15,MATCH(ExportsELAP[[#This Row],[Date Prevailing]],ECR_Hours!$H$12:$H$15,1))</f>
        <v>S</v>
      </c>
      <c r="M5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6" spans="1:13" x14ac:dyDescent="0.25">
      <c r="A5196" s="164">
        <f>+Exports!A5199</f>
        <v>44778</v>
      </c>
      <c r="B5196" s="165">
        <f t="shared" si="324"/>
        <v>2022</v>
      </c>
      <c r="C5196" s="165">
        <f t="shared" si="325"/>
        <v>8</v>
      </c>
      <c r="D5196" s="165">
        <f t="shared" si="326"/>
        <v>5</v>
      </c>
      <c r="E5196" s="165">
        <f>+Exports!B5199</f>
        <v>11</v>
      </c>
      <c r="F5196" s="165">
        <f>+WEEKDAY(ExportsELAP[[#This Row],[Date Prevailing]],1)</f>
        <v>6</v>
      </c>
      <c r="G5196" s="165">
        <f>+COUNTIFS(ECR_Hours!$K$6:$K$7,ExportsELAP[[#This Row],[Date Prevailing]])</f>
        <v>0</v>
      </c>
      <c r="H5196" s="165">
        <f t="shared" si="327"/>
        <v>6</v>
      </c>
      <c r="I5196" s="166">
        <f>+Exports!G5199</f>
        <v>14272.436899999997</v>
      </c>
      <c r="J5196" s="166">
        <f>+'ELAP_IPCO-APND'!D5199</f>
        <v>72.994100000000003</v>
      </c>
      <c r="K5196" s="166">
        <f>+(ExportsELAP[[#This Row],[Exports kWh - MPT]]/1000)*ExportsELAP[[#This Row],[EIM Price]]</f>
        <v>1041.8036863222899</v>
      </c>
      <c r="L5196" s="167" t="str">
        <f>+INDEX(ECR_Hours!$I$12:$I$15,MATCH(ExportsELAP[[#This Row],[Date Prevailing]],ECR_Hours!$H$12:$H$15,1))</f>
        <v>S</v>
      </c>
      <c r="M5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7" spans="1:13" x14ac:dyDescent="0.25">
      <c r="A5197" s="164">
        <f>+Exports!A5200</f>
        <v>44778</v>
      </c>
      <c r="B5197" s="165">
        <f t="shared" si="324"/>
        <v>2022</v>
      </c>
      <c r="C5197" s="165">
        <f t="shared" si="325"/>
        <v>8</v>
      </c>
      <c r="D5197" s="165">
        <f t="shared" si="326"/>
        <v>5</v>
      </c>
      <c r="E5197" s="165">
        <f>+Exports!B5200</f>
        <v>12</v>
      </c>
      <c r="F5197" s="165">
        <f>+WEEKDAY(ExportsELAP[[#This Row],[Date Prevailing]],1)</f>
        <v>6</v>
      </c>
      <c r="G5197" s="165">
        <f>+COUNTIFS(ECR_Hours!$K$6:$K$7,ExportsELAP[[#This Row],[Date Prevailing]])</f>
        <v>0</v>
      </c>
      <c r="H5197" s="165">
        <f t="shared" si="327"/>
        <v>6</v>
      </c>
      <c r="I5197" s="166">
        <f>+Exports!G5200</f>
        <v>14511.6322</v>
      </c>
      <c r="J5197" s="166">
        <f>+'ELAP_IPCO-APND'!D5200</f>
        <v>68.714309999999998</v>
      </c>
      <c r="K5197" s="166">
        <f>+(ExportsELAP[[#This Row],[Exports kWh - MPT]]/1000)*ExportsELAP[[#This Row],[EIM Price]]</f>
        <v>997.15679359678188</v>
      </c>
      <c r="L5197" s="167" t="str">
        <f>+INDEX(ECR_Hours!$I$12:$I$15,MATCH(ExportsELAP[[#This Row],[Date Prevailing]],ECR_Hours!$H$12:$H$15,1))</f>
        <v>S</v>
      </c>
      <c r="M5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8" spans="1:13" x14ac:dyDescent="0.25">
      <c r="A5198" s="164">
        <f>+Exports!A5201</f>
        <v>44778</v>
      </c>
      <c r="B5198" s="165">
        <f t="shared" si="324"/>
        <v>2022</v>
      </c>
      <c r="C5198" s="165">
        <f t="shared" si="325"/>
        <v>8</v>
      </c>
      <c r="D5198" s="165">
        <f t="shared" si="326"/>
        <v>5</v>
      </c>
      <c r="E5198" s="165">
        <f>+Exports!B5201</f>
        <v>13</v>
      </c>
      <c r="F5198" s="165">
        <f>+WEEKDAY(ExportsELAP[[#This Row],[Date Prevailing]],1)</f>
        <v>6</v>
      </c>
      <c r="G5198" s="165">
        <f>+COUNTIFS(ECR_Hours!$K$6:$K$7,ExportsELAP[[#This Row],[Date Prevailing]])</f>
        <v>0</v>
      </c>
      <c r="H5198" s="165">
        <f t="shared" si="327"/>
        <v>6</v>
      </c>
      <c r="I5198" s="166">
        <f>+Exports!G5201</f>
        <v>17191.8963</v>
      </c>
      <c r="J5198" s="166">
        <f>+'ELAP_IPCO-APND'!D5201</f>
        <v>68.184970000000007</v>
      </c>
      <c r="K5198" s="166">
        <f>+(ExportsELAP[[#This Row],[Exports kWh - MPT]]/1000)*ExportsELAP[[#This Row],[EIM Price]]</f>
        <v>1172.2289334586112</v>
      </c>
      <c r="L5198" s="167" t="str">
        <f>+INDEX(ECR_Hours!$I$12:$I$15,MATCH(ExportsELAP[[#This Row],[Date Prevailing]],ECR_Hours!$H$12:$H$15,1))</f>
        <v>S</v>
      </c>
      <c r="M5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199" spans="1:13" x14ac:dyDescent="0.25">
      <c r="A5199" s="164">
        <f>+Exports!A5202</f>
        <v>44778</v>
      </c>
      <c r="B5199" s="165">
        <f t="shared" si="324"/>
        <v>2022</v>
      </c>
      <c r="C5199" s="165">
        <f t="shared" si="325"/>
        <v>8</v>
      </c>
      <c r="D5199" s="165">
        <f t="shared" si="326"/>
        <v>5</v>
      </c>
      <c r="E5199" s="165">
        <f>+Exports!B5202</f>
        <v>14</v>
      </c>
      <c r="F5199" s="165">
        <f>+WEEKDAY(ExportsELAP[[#This Row],[Date Prevailing]],1)</f>
        <v>6</v>
      </c>
      <c r="G5199" s="165">
        <f>+COUNTIFS(ECR_Hours!$K$6:$K$7,ExportsELAP[[#This Row],[Date Prevailing]])</f>
        <v>0</v>
      </c>
      <c r="H5199" s="165">
        <f t="shared" si="327"/>
        <v>6</v>
      </c>
      <c r="I5199" s="166">
        <f>+Exports!G5202</f>
        <v>21541.977200000001</v>
      </c>
      <c r="J5199" s="166">
        <f>+'ELAP_IPCO-APND'!D5202</f>
        <v>65.317959999999999</v>
      </c>
      <c r="K5199" s="166">
        <f>+(ExportsELAP[[#This Row],[Exports kWh - MPT]]/1000)*ExportsELAP[[#This Row],[EIM Price]]</f>
        <v>1407.0780050705121</v>
      </c>
      <c r="L5199" s="167" t="str">
        <f>+INDEX(ECR_Hours!$I$12:$I$15,MATCH(ExportsELAP[[#This Row],[Date Prevailing]],ECR_Hours!$H$12:$H$15,1))</f>
        <v>S</v>
      </c>
      <c r="M5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00" spans="1:13" x14ac:dyDescent="0.25">
      <c r="A5200" s="164">
        <f>+Exports!A5203</f>
        <v>44778</v>
      </c>
      <c r="B5200" s="165">
        <f t="shared" si="324"/>
        <v>2022</v>
      </c>
      <c r="C5200" s="165">
        <f t="shared" si="325"/>
        <v>8</v>
      </c>
      <c r="D5200" s="165">
        <f t="shared" si="326"/>
        <v>5</v>
      </c>
      <c r="E5200" s="165">
        <f>+Exports!B5203</f>
        <v>15</v>
      </c>
      <c r="F5200" s="165">
        <f>+WEEKDAY(ExportsELAP[[#This Row],[Date Prevailing]],1)</f>
        <v>6</v>
      </c>
      <c r="G5200" s="165">
        <f>+COUNTIFS(ECR_Hours!$K$6:$K$7,ExportsELAP[[#This Row],[Date Prevailing]])</f>
        <v>0</v>
      </c>
      <c r="H5200" s="165">
        <f t="shared" si="327"/>
        <v>6</v>
      </c>
      <c r="I5200" s="166">
        <f>+Exports!G5203</f>
        <v>20643.519900000003</v>
      </c>
      <c r="J5200" s="166">
        <f>+'ELAP_IPCO-APND'!D5203</f>
        <v>64.472040000000007</v>
      </c>
      <c r="K5200" s="166">
        <f>+(ExportsELAP[[#This Row],[Exports kWh - MPT]]/1000)*ExportsELAP[[#This Row],[EIM Price]]</f>
        <v>1330.9298407335964</v>
      </c>
      <c r="L5200" s="167" t="str">
        <f>+INDEX(ECR_Hours!$I$12:$I$15,MATCH(ExportsELAP[[#This Row],[Date Prevailing]],ECR_Hours!$H$12:$H$15,1))</f>
        <v>S</v>
      </c>
      <c r="M5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01" spans="1:13" x14ac:dyDescent="0.25">
      <c r="A5201" s="164">
        <f>+Exports!A5204</f>
        <v>44778</v>
      </c>
      <c r="B5201" s="165">
        <f t="shared" si="324"/>
        <v>2022</v>
      </c>
      <c r="C5201" s="165">
        <f t="shared" si="325"/>
        <v>8</v>
      </c>
      <c r="D5201" s="165">
        <f t="shared" si="326"/>
        <v>5</v>
      </c>
      <c r="E5201" s="165">
        <f>+Exports!B5204</f>
        <v>16</v>
      </c>
      <c r="F5201" s="165">
        <f>+WEEKDAY(ExportsELAP[[#This Row],[Date Prevailing]],1)</f>
        <v>6</v>
      </c>
      <c r="G5201" s="165">
        <f>+COUNTIFS(ECR_Hours!$K$6:$K$7,ExportsELAP[[#This Row],[Date Prevailing]])</f>
        <v>0</v>
      </c>
      <c r="H5201" s="165">
        <f t="shared" si="327"/>
        <v>6</v>
      </c>
      <c r="I5201" s="166">
        <f>+Exports!G5204</f>
        <v>14251.501799999998</v>
      </c>
      <c r="J5201" s="166">
        <f>+'ELAP_IPCO-APND'!D5204</f>
        <v>62.089860000000002</v>
      </c>
      <c r="K5201" s="166">
        <f>+(ExportsELAP[[#This Row],[Exports kWh - MPT]]/1000)*ExportsELAP[[#This Row],[EIM Price]]</f>
        <v>884.87375155174789</v>
      </c>
      <c r="L5201" s="167" t="str">
        <f>+INDEX(ECR_Hours!$I$12:$I$15,MATCH(ExportsELAP[[#This Row],[Date Prevailing]],ECR_Hours!$H$12:$H$15,1))</f>
        <v>S</v>
      </c>
      <c r="M5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2" spans="1:13" x14ac:dyDescent="0.25">
      <c r="A5202" s="164">
        <f>+Exports!A5205</f>
        <v>44778</v>
      </c>
      <c r="B5202" s="165">
        <f t="shared" si="324"/>
        <v>2022</v>
      </c>
      <c r="C5202" s="165">
        <f t="shared" si="325"/>
        <v>8</v>
      </c>
      <c r="D5202" s="165">
        <f t="shared" si="326"/>
        <v>5</v>
      </c>
      <c r="E5202" s="165">
        <f>+Exports!B5205</f>
        <v>17</v>
      </c>
      <c r="F5202" s="165">
        <f>+WEEKDAY(ExportsELAP[[#This Row],[Date Prevailing]],1)</f>
        <v>6</v>
      </c>
      <c r="G5202" s="165">
        <f>+COUNTIFS(ECR_Hours!$K$6:$K$7,ExportsELAP[[#This Row],[Date Prevailing]])</f>
        <v>0</v>
      </c>
      <c r="H5202" s="165">
        <f t="shared" si="327"/>
        <v>6</v>
      </c>
      <c r="I5202" s="166">
        <f>+Exports!G5205</f>
        <v>13011.9229</v>
      </c>
      <c r="J5202" s="166">
        <f>+'ELAP_IPCO-APND'!D5205</f>
        <v>70.024100000000004</v>
      </c>
      <c r="K5202" s="166">
        <f>+(ExportsELAP[[#This Row],[Exports kWh - MPT]]/1000)*ExportsELAP[[#This Row],[EIM Price]]</f>
        <v>911.14819034189009</v>
      </c>
      <c r="L5202" s="167" t="str">
        <f>+INDEX(ECR_Hours!$I$12:$I$15,MATCH(ExportsELAP[[#This Row],[Date Prevailing]],ECR_Hours!$H$12:$H$15,1))</f>
        <v>S</v>
      </c>
      <c r="M5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3" spans="1:13" x14ac:dyDescent="0.25">
      <c r="A5203" s="164">
        <f>+Exports!A5206</f>
        <v>44778</v>
      </c>
      <c r="B5203" s="165">
        <f t="shared" si="324"/>
        <v>2022</v>
      </c>
      <c r="C5203" s="165">
        <f t="shared" si="325"/>
        <v>8</v>
      </c>
      <c r="D5203" s="165">
        <f t="shared" si="326"/>
        <v>5</v>
      </c>
      <c r="E5203" s="165">
        <f>+Exports!B5206</f>
        <v>18</v>
      </c>
      <c r="F5203" s="165">
        <f>+WEEKDAY(ExportsELAP[[#This Row],[Date Prevailing]],1)</f>
        <v>6</v>
      </c>
      <c r="G5203" s="165">
        <f>+COUNTIFS(ECR_Hours!$K$6:$K$7,ExportsELAP[[#This Row],[Date Prevailing]])</f>
        <v>0</v>
      </c>
      <c r="H5203" s="165">
        <f t="shared" si="327"/>
        <v>6</v>
      </c>
      <c r="I5203" s="166">
        <f>+Exports!G5206</f>
        <v>6655.4038999999993</v>
      </c>
      <c r="J5203" s="166">
        <f>+'ELAP_IPCO-APND'!D5206</f>
        <v>63.334330000000001</v>
      </c>
      <c r="K5203" s="166">
        <f>+(ExportsELAP[[#This Row],[Exports kWh - MPT]]/1000)*ExportsELAP[[#This Row],[EIM Price]]</f>
        <v>421.51554688588698</v>
      </c>
      <c r="L5203" s="167" t="str">
        <f>+INDEX(ECR_Hours!$I$12:$I$15,MATCH(ExportsELAP[[#This Row],[Date Prevailing]],ECR_Hours!$H$12:$H$15,1))</f>
        <v>S</v>
      </c>
      <c r="M5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4" spans="1:13" x14ac:dyDescent="0.25">
      <c r="A5204" s="164">
        <f>+Exports!A5207</f>
        <v>44778</v>
      </c>
      <c r="B5204" s="165">
        <f t="shared" si="324"/>
        <v>2022</v>
      </c>
      <c r="C5204" s="165">
        <f t="shared" si="325"/>
        <v>8</v>
      </c>
      <c r="D5204" s="165">
        <f t="shared" si="326"/>
        <v>5</v>
      </c>
      <c r="E5204" s="165">
        <f>+Exports!B5207</f>
        <v>19</v>
      </c>
      <c r="F5204" s="165">
        <f>+WEEKDAY(ExportsELAP[[#This Row],[Date Prevailing]],1)</f>
        <v>6</v>
      </c>
      <c r="G5204" s="165">
        <f>+COUNTIFS(ECR_Hours!$K$6:$K$7,ExportsELAP[[#This Row],[Date Prevailing]])</f>
        <v>0</v>
      </c>
      <c r="H5204" s="165">
        <f t="shared" si="327"/>
        <v>6</v>
      </c>
      <c r="I5204" s="166">
        <f>+Exports!G5207</f>
        <v>1868.2620000000002</v>
      </c>
      <c r="J5204" s="166">
        <f>+'ELAP_IPCO-APND'!D5207</f>
        <v>66.164820000000006</v>
      </c>
      <c r="K5204" s="166">
        <f>+(ExportsELAP[[#This Row],[Exports kWh - MPT]]/1000)*ExportsELAP[[#This Row],[EIM Price]]</f>
        <v>123.61321894284002</v>
      </c>
      <c r="L5204" s="167" t="str">
        <f>+INDEX(ECR_Hours!$I$12:$I$15,MATCH(ExportsELAP[[#This Row],[Date Prevailing]],ECR_Hours!$H$12:$H$15,1))</f>
        <v>S</v>
      </c>
      <c r="M5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5" spans="1:13" x14ac:dyDescent="0.25">
      <c r="A5205" s="164">
        <f>+Exports!A5208</f>
        <v>44778</v>
      </c>
      <c r="B5205" s="165">
        <f t="shared" si="324"/>
        <v>2022</v>
      </c>
      <c r="C5205" s="165">
        <f t="shared" si="325"/>
        <v>8</v>
      </c>
      <c r="D5205" s="165">
        <f t="shared" si="326"/>
        <v>5</v>
      </c>
      <c r="E5205" s="165">
        <f>+Exports!B5208</f>
        <v>20</v>
      </c>
      <c r="F5205" s="165">
        <f>+WEEKDAY(ExportsELAP[[#This Row],[Date Prevailing]],1)</f>
        <v>6</v>
      </c>
      <c r="G5205" s="165">
        <f>+COUNTIFS(ECR_Hours!$K$6:$K$7,ExportsELAP[[#This Row],[Date Prevailing]])</f>
        <v>0</v>
      </c>
      <c r="H5205" s="165">
        <f t="shared" si="327"/>
        <v>6</v>
      </c>
      <c r="I5205" s="166">
        <f>+Exports!G5208</f>
        <v>607.92100000000005</v>
      </c>
      <c r="J5205" s="166">
        <f>+'ELAP_IPCO-APND'!D5208</f>
        <v>77.020210000000006</v>
      </c>
      <c r="K5205" s="166">
        <f>+(ExportsELAP[[#This Row],[Exports kWh - MPT]]/1000)*ExportsELAP[[#This Row],[EIM Price]]</f>
        <v>46.82220308341001</v>
      </c>
      <c r="L5205" s="167" t="str">
        <f>+INDEX(ECR_Hours!$I$12:$I$15,MATCH(ExportsELAP[[#This Row],[Date Prevailing]],ECR_Hours!$H$12:$H$15,1))</f>
        <v>S</v>
      </c>
      <c r="M5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6" spans="1:13" x14ac:dyDescent="0.25">
      <c r="A5206" s="164">
        <f>+Exports!A5209</f>
        <v>44778</v>
      </c>
      <c r="B5206" s="165">
        <f t="shared" si="324"/>
        <v>2022</v>
      </c>
      <c r="C5206" s="165">
        <f t="shared" si="325"/>
        <v>8</v>
      </c>
      <c r="D5206" s="165">
        <f t="shared" si="326"/>
        <v>5</v>
      </c>
      <c r="E5206" s="165">
        <f>+Exports!B5209</f>
        <v>21</v>
      </c>
      <c r="F5206" s="165">
        <f>+WEEKDAY(ExportsELAP[[#This Row],[Date Prevailing]],1)</f>
        <v>6</v>
      </c>
      <c r="G5206" s="165">
        <f>+COUNTIFS(ECR_Hours!$K$6:$K$7,ExportsELAP[[#This Row],[Date Prevailing]])</f>
        <v>0</v>
      </c>
      <c r="H5206" s="165">
        <f t="shared" si="327"/>
        <v>6</v>
      </c>
      <c r="I5206" s="166">
        <f>+Exports!G5209</f>
        <v>70.567599999999999</v>
      </c>
      <c r="J5206" s="166">
        <f>+'ELAP_IPCO-APND'!D5209</f>
        <v>74.416489999999996</v>
      </c>
      <c r="K5206" s="166">
        <f>+(ExportsELAP[[#This Row],[Exports kWh - MPT]]/1000)*ExportsELAP[[#This Row],[EIM Price]]</f>
        <v>5.251393099723999</v>
      </c>
      <c r="L5206" s="167" t="str">
        <f>+INDEX(ECR_Hours!$I$12:$I$15,MATCH(ExportsELAP[[#This Row],[Date Prevailing]],ECR_Hours!$H$12:$H$15,1))</f>
        <v>S</v>
      </c>
      <c r="M5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7" spans="1:13" x14ac:dyDescent="0.25">
      <c r="A5207" s="164">
        <f>+Exports!A5210</f>
        <v>44778</v>
      </c>
      <c r="B5207" s="165">
        <f t="shared" si="324"/>
        <v>2022</v>
      </c>
      <c r="C5207" s="165">
        <f t="shared" si="325"/>
        <v>8</v>
      </c>
      <c r="D5207" s="165">
        <f t="shared" si="326"/>
        <v>5</v>
      </c>
      <c r="E5207" s="165">
        <f>+Exports!B5210</f>
        <v>22</v>
      </c>
      <c r="F5207" s="165">
        <f>+WEEKDAY(ExportsELAP[[#This Row],[Date Prevailing]],1)</f>
        <v>6</v>
      </c>
      <c r="G5207" s="165">
        <f>+COUNTIFS(ECR_Hours!$K$6:$K$7,ExportsELAP[[#This Row],[Date Prevailing]])</f>
        <v>0</v>
      </c>
      <c r="H5207" s="165">
        <f t="shared" si="327"/>
        <v>6</v>
      </c>
      <c r="I5207" s="166">
        <f>+Exports!G5210</f>
        <v>8.5121999999999982</v>
      </c>
      <c r="J5207" s="166">
        <f>+'ELAP_IPCO-APND'!D5210</f>
        <v>73.691569999999999</v>
      </c>
      <c r="K5207" s="166">
        <f>+(ExportsELAP[[#This Row],[Exports kWh - MPT]]/1000)*ExportsELAP[[#This Row],[EIM Price]]</f>
        <v>0.62727738215399986</v>
      </c>
      <c r="L5207" s="167" t="str">
        <f>+INDEX(ECR_Hours!$I$12:$I$15,MATCH(ExportsELAP[[#This Row],[Date Prevailing]],ECR_Hours!$H$12:$H$15,1))</f>
        <v>S</v>
      </c>
      <c r="M5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8" spans="1:13" x14ac:dyDescent="0.25">
      <c r="A5208" s="164">
        <f>+Exports!A5211</f>
        <v>44778</v>
      </c>
      <c r="B5208" s="165">
        <f t="shared" si="324"/>
        <v>2022</v>
      </c>
      <c r="C5208" s="165">
        <f t="shared" si="325"/>
        <v>8</v>
      </c>
      <c r="D5208" s="165">
        <f t="shared" si="326"/>
        <v>5</v>
      </c>
      <c r="E5208" s="165">
        <f>+Exports!B5211</f>
        <v>23</v>
      </c>
      <c r="F5208" s="165">
        <f>+WEEKDAY(ExportsELAP[[#This Row],[Date Prevailing]],1)</f>
        <v>6</v>
      </c>
      <c r="G5208" s="165">
        <f>+COUNTIFS(ECR_Hours!$K$6:$K$7,ExportsELAP[[#This Row],[Date Prevailing]])</f>
        <v>0</v>
      </c>
      <c r="H5208" s="165">
        <f t="shared" si="327"/>
        <v>6</v>
      </c>
      <c r="I5208" s="166">
        <f>+Exports!G5211</f>
        <v>6.3985000000000003</v>
      </c>
      <c r="J5208" s="166">
        <f>+'ELAP_IPCO-APND'!D5211</f>
        <v>78.149330000000006</v>
      </c>
      <c r="K5208" s="166">
        <f>+(ExportsELAP[[#This Row],[Exports kWh - MPT]]/1000)*ExportsELAP[[#This Row],[EIM Price]]</f>
        <v>0.50003848800500006</v>
      </c>
      <c r="L5208" s="167" t="str">
        <f>+INDEX(ECR_Hours!$I$12:$I$15,MATCH(ExportsELAP[[#This Row],[Date Prevailing]],ECR_Hours!$H$12:$H$15,1))</f>
        <v>S</v>
      </c>
      <c r="M5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09" spans="1:13" x14ac:dyDescent="0.25">
      <c r="A5209" s="164">
        <f>+Exports!A5212</f>
        <v>44778</v>
      </c>
      <c r="B5209" s="165">
        <f t="shared" si="324"/>
        <v>2022</v>
      </c>
      <c r="C5209" s="165">
        <f t="shared" si="325"/>
        <v>8</v>
      </c>
      <c r="D5209" s="165">
        <f t="shared" si="326"/>
        <v>5</v>
      </c>
      <c r="E5209" s="165">
        <f>+Exports!B5212</f>
        <v>24</v>
      </c>
      <c r="F5209" s="165">
        <f>+WEEKDAY(ExportsELAP[[#This Row],[Date Prevailing]],1)</f>
        <v>6</v>
      </c>
      <c r="G5209" s="165">
        <f>+COUNTIFS(ECR_Hours!$K$6:$K$7,ExportsELAP[[#This Row],[Date Prevailing]])</f>
        <v>0</v>
      </c>
      <c r="H5209" s="165">
        <f t="shared" si="327"/>
        <v>6</v>
      </c>
      <c r="I5209" s="166">
        <f>+Exports!G5212</f>
        <v>15.283999999999999</v>
      </c>
      <c r="J5209" s="166">
        <f>+'ELAP_IPCO-APND'!D5212</f>
        <v>87.195580000000007</v>
      </c>
      <c r="K5209" s="166">
        <f>+(ExportsELAP[[#This Row],[Exports kWh - MPT]]/1000)*ExportsELAP[[#This Row],[EIM Price]]</f>
        <v>1.3326972447200001</v>
      </c>
      <c r="L5209" s="167" t="str">
        <f>+INDEX(ECR_Hours!$I$12:$I$15,MATCH(ExportsELAP[[#This Row],[Date Prevailing]],ECR_Hours!$H$12:$H$15,1))</f>
        <v>S</v>
      </c>
      <c r="M5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0" spans="1:13" x14ac:dyDescent="0.25">
      <c r="A5210" s="164">
        <f>+Exports!A5213</f>
        <v>44779</v>
      </c>
      <c r="B5210" s="165">
        <f t="shared" si="324"/>
        <v>2022</v>
      </c>
      <c r="C5210" s="165">
        <f t="shared" si="325"/>
        <v>8</v>
      </c>
      <c r="D5210" s="165">
        <f t="shared" si="326"/>
        <v>6</v>
      </c>
      <c r="E5210" s="165">
        <f>+Exports!B5213</f>
        <v>1</v>
      </c>
      <c r="F5210" s="165">
        <f>+WEEKDAY(ExportsELAP[[#This Row],[Date Prevailing]],1)</f>
        <v>7</v>
      </c>
      <c r="G5210" s="165">
        <f>+COUNTIFS(ECR_Hours!$K$6:$K$7,ExportsELAP[[#This Row],[Date Prevailing]])</f>
        <v>0</v>
      </c>
      <c r="H5210" s="165">
        <f t="shared" si="327"/>
        <v>7</v>
      </c>
      <c r="I5210" s="166">
        <f>+Exports!G5213</f>
        <v>9.6754000000000016</v>
      </c>
      <c r="J5210" s="166">
        <f>+'ELAP_IPCO-APND'!D5213</f>
        <v>70.948849999999993</v>
      </c>
      <c r="K5210" s="166">
        <f>+(ExportsELAP[[#This Row],[Exports kWh - MPT]]/1000)*ExportsELAP[[#This Row],[EIM Price]]</f>
        <v>0.68645850329000013</v>
      </c>
      <c r="L5210" s="167" t="str">
        <f>+INDEX(ECR_Hours!$I$12:$I$15,MATCH(ExportsELAP[[#This Row],[Date Prevailing]],ECR_Hours!$H$12:$H$15,1))</f>
        <v>S</v>
      </c>
      <c r="M5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1" spans="1:13" x14ac:dyDescent="0.25">
      <c r="A5211" s="164">
        <f>+Exports!A5214</f>
        <v>44779</v>
      </c>
      <c r="B5211" s="165">
        <f t="shared" si="324"/>
        <v>2022</v>
      </c>
      <c r="C5211" s="165">
        <f t="shared" si="325"/>
        <v>8</v>
      </c>
      <c r="D5211" s="165">
        <f t="shared" si="326"/>
        <v>6</v>
      </c>
      <c r="E5211" s="165">
        <f>+Exports!B5214</f>
        <v>2</v>
      </c>
      <c r="F5211" s="165">
        <f>+WEEKDAY(ExportsELAP[[#This Row],[Date Prevailing]],1)</f>
        <v>7</v>
      </c>
      <c r="G5211" s="165">
        <f>+COUNTIFS(ECR_Hours!$K$6:$K$7,ExportsELAP[[#This Row],[Date Prevailing]])</f>
        <v>0</v>
      </c>
      <c r="H5211" s="165">
        <f t="shared" si="327"/>
        <v>7</v>
      </c>
      <c r="I5211" s="166">
        <f>+Exports!G5214</f>
        <v>9.7163000000000004</v>
      </c>
      <c r="J5211" s="166">
        <f>+'ELAP_IPCO-APND'!D5214</f>
        <v>66.877229999999997</v>
      </c>
      <c r="K5211" s="166">
        <f>+(ExportsELAP[[#This Row],[Exports kWh - MPT]]/1000)*ExportsELAP[[#This Row],[EIM Price]]</f>
        <v>0.64979922984900007</v>
      </c>
      <c r="L5211" s="167" t="str">
        <f>+INDEX(ECR_Hours!$I$12:$I$15,MATCH(ExportsELAP[[#This Row],[Date Prevailing]],ECR_Hours!$H$12:$H$15,1))</f>
        <v>S</v>
      </c>
      <c r="M5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2" spans="1:13" x14ac:dyDescent="0.25">
      <c r="A5212" s="164">
        <f>+Exports!A5215</f>
        <v>44779</v>
      </c>
      <c r="B5212" s="165">
        <f t="shared" si="324"/>
        <v>2022</v>
      </c>
      <c r="C5212" s="165">
        <f t="shared" si="325"/>
        <v>8</v>
      </c>
      <c r="D5212" s="165">
        <f t="shared" si="326"/>
        <v>6</v>
      </c>
      <c r="E5212" s="165">
        <f>+Exports!B5215</f>
        <v>3</v>
      </c>
      <c r="F5212" s="165">
        <f>+WEEKDAY(ExportsELAP[[#This Row],[Date Prevailing]],1)</f>
        <v>7</v>
      </c>
      <c r="G5212" s="165">
        <f>+COUNTIFS(ECR_Hours!$K$6:$K$7,ExportsELAP[[#This Row],[Date Prevailing]])</f>
        <v>0</v>
      </c>
      <c r="H5212" s="165">
        <f t="shared" si="327"/>
        <v>7</v>
      </c>
      <c r="I5212" s="166">
        <f>+Exports!G5215</f>
        <v>9.6450999999999993</v>
      </c>
      <c r="J5212" s="166">
        <f>+'ELAP_IPCO-APND'!D5215</f>
        <v>64.800129999999996</v>
      </c>
      <c r="K5212" s="166">
        <f>+(ExportsELAP[[#This Row],[Exports kWh - MPT]]/1000)*ExportsELAP[[#This Row],[EIM Price]]</f>
        <v>0.62500373386300001</v>
      </c>
      <c r="L5212" s="167" t="str">
        <f>+INDEX(ECR_Hours!$I$12:$I$15,MATCH(ExportsELAP[[#This Row],[Date Prevailing]],ECR_Hours!$H$12:$H$15,1))</f>
        <v>S</v>
      </c>
      <c r="M5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3" spans="1:13" x14ac:dyDescent="0.25">
      <c r="A5213" s="164">
        <f>+Exports!A5216</f>
        <v>44779</v>
      </c>
      <c r="B5213" s="165">
        <f t="shared" si="324"/>
        <v>2022</v>
      </c>
      <c r="C5213" s="165">
        <f t="shared" si="325"/>
        <v>8</v>
      </c>
      <c r="D5213" s="165">
        <f t="shared" si="326"/>
        <v>6</v>
      </c>
      <c r="E5213" s="165">
        <f>+Exports!B5216</f>
        <v>4</v>
      </c>
      <c r="F5213" s="165">
        <f>+WEEKDAY(ExportsELAP[[#This Row],[Date Prevailing]],1)</f>
        <v>7</v>
      </c>
      <c r="G5213" s="165">
        <f>+COUNTIFS(ECR_Hours!$K$6:$K$7,ExportsELAP[[#This Row],[Date Prevailing]])</f>
        <v>0</v>
      </c>
      <c r="H5213" s="165">
        <f t="shared" si="327"/>
        <v>7</v>
      </c>
      <c r="I5213" s="166">
        <f>+Exports!G5216</f>
        <v>7.7133999999999991</v>
      </c>
      <c r="J5213" s="166">
        <f>+'ELAP_IPCO-APND'!D5216</f>
        <v>61.011749999999999</v>
      </c>
      <c r="K5213" s="166">
        <f>+(ExportsELAP[[#This Row],[Exports kWh - MPT]]/1000)*ExportsELAP[[#This Row],[EIM Price]]</f>
        <v>0.47060803244999994</v>
      </c>
      <c r="L5213" s="167" t="str">
        <f>+INDEX(ECR_Hours!$I$12:$I$15,MATCH(ExportsELAP[[#This Row],[Date Prevailing]],ECR_Hours!$H$12:$H$15,1))</f>
        <v>S</v>
      </c>
      <c r="M5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4" spans="1:13" x14ac:dyDescent="0.25">
      <c r="A5214" s="164">
        <f>+Exports!A5217</f>
        <v>44779</v>
      </c>
      <c r="B5214" s="165">
        <f t="shared" si="324"/>
        <v>2022</v>
      </c>
      <c r="C5214" s="165">
        <f t="shared" si="325"/>
        <v>8</v>
      </c>
      <c r="D5214" s="165">
        <f t="shared" si="326"/>
        <v>6</v>
      </c>
      <c r="E5214" s="165">
        <f>+Exports!B5217</f>
        <v>5</v>
      </c>
      <c r="F5214" s="165">
        <f>+WEEKDAY(ExportsELAP[[#This Row],[Date Prevailing]],1)</f>
        <v>7</v>
      </c>
      <c r="G5214" s="165">
        <f>+COUNTIFS(ECR_Hours!$K$6:$K$7,ExportsELAP[[#This Row],[Date Prevailing]])</f>
        <v>0</v>
      </c>
      <c r="H5214" s="165">
        <f t="shared" si="327"/>
        <v>7</v>
      </c>
      <c r="I5214" s="166">
        <f>+Exports!G5217</f>
        <v>8.4641999999999999</v>
      </c>
      <c r="J5214" s="166">
        <f>+'ELAP_IPCO-APND'!D5217</f>
        <v>58.127969999999998</v>
      </c>
      <c r="K5214" s="166">
        <f>+(ExportsELAP[[#This Row],[Exports kWh - MPT]]/1000)*ExportsELAP[[#This Row],[EIM Price]]</f>
        <v>0.49200676367399998</v>
      </c>
      <c r="L5214" s="167" t="str">
        <f>+INDEX(ECR_Hours!$I$12:$I$15,MATCH(ExportsELAP[[#This Row],[Date Prevailing]],ECR_Hours!$H$12:$H$15,1))</f>
        <v>S</v>
      </c>
      <c r="M5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5" spans="1:13" x14ac:dyDescent="0.25">
      <c r="A5215" s="164">
        <f>+Exports!A5218</f>
        <v>44779</v>
      </c>
      <c r="B5215" s="165">
        <f t="shared" si="324"/>
        <v>2022</v>
      </c>
      <c r="C5215" s="165">
        <f t="shared" si="325"/>
        <v>8</v>
      </c>
      <c r="D5215" s="165">
        <f t="shared" si="326"/>
        <v>6</v>
      </c>
      <c r="E5215" s="165">
        <f>+Exports!B5218</f>
        <v>6</v>
      </c>
      <c r="F5215" s="165">
        <f>+WEEKDAY(ExportsELAP[[#This Row],[Date Prevailing]],1)</f>
        <v>7</v>
      </c>
      <c r="G5215" s="165">
        <f>+COUNTIFS(ECR_Hours!$K$6:$K$7,ExportsELAP[[#This Row],[Date Prevailing]])</f>
        <v>0</v>
      </c>
      <c r="H5215" s="165">
        <f t="shared" si="327"/>
        <v>7</v>
      </c>
      <c r="I5215" s="166">
        <f>+Exports!G5218</f>
        <v>8.8594000000000008</v>
      </c>
      <c r="J5215" s="166">
        <f>+'ELAP_IPCO-APND'!D5218</f>
        <v>56.709229999999998</v>
      </c>
      <c r="K5215" s="166">
        <f>+(ExportsELAP[[#This Row],[Exports kWh - MPT]]/1000)*ExportsELAP[[#This Row],[EIM Price]]</f>
        <v>0.50240975226200013</v>
      </c>
      <c r="L5215" s="167" t="str">
        <f>+INDEX(ECR_Hours!$I$12:$I$15,MATCH(ExportsELAP[[#This Row],[Date Prevailing]],ECR_Hours!$H$12:$H$15,1))</f>
        <v>S</v>
      </c>
      <c r="M5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6" spans="1:13" x14ac:dyDescent="0.25">
      <c r="A5216" s="164">
        <f>+Exports!A5219</f>
        <v>44779</v>
      </c>
      <c r="B5216" s="165">
        <f t="shared" si="324"/>
        <v>2022</v>
      </c>
      <c r="C5216" s="165">
        <f t="shared" si="325"/>
        <v>8</v>
      </c>
      <c r="D5216" s="165">
        <f t="shared" si="326"/>
        <v>6</v>
      </c>
      <c r="E5216" s="165">
        <f>+Exports!B5219</f>
        <v>7</v>
      </c>
      <c r="F5216" s="165">
        <f>+WEEKDAY(ExportsELAP[[#This Row],[Date Prevailing]],1)</f>
        <v>7</v>
      </c>
      <c r="G5216" s="165">
        <f>+COUNTIFS(ECR_Hours!$K$6:$K$7,ExportsELAP[[#This Row],[Date Prevailing]])</f>
        <v>0</v>
      </c>
      <c r="H5216" s="165">
        <f t="shared" si="327"/>
        <v>7</v>
      </c>
      <c r="I5216" s="166">
        <f>+Exports!G5219</f>
        <v>10.458399999999999</v>
      </c>
      <c r="J5216" s="166">
        <f>+'ELAP_IPCO-APND'!D5219</f>
        <v>59.280360000000002</v>
      </c>
      <c r="K5216" s="166">
        <f>+(ExportsELAP[[#This Row],[Exports kWh - MPT]]/1000)*ExportsELAP[[#This Row],[EIM Price]]</f>
        <v>0.61997771702399995</v>
      </c>
      <c r="L5216" s="167" t="str">
        <f>+INDEX(ECR_Hours!$I$12:$I$15,MATCH(ExportsELAP[[#This Row],[Date Prevailing]],ECR_Hours!$H$12:$H$15,1))</f>
        <v>S</v>
      </c>
      <c r="M5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7" spans="1:13" x14ac:dyDescent="0.25">
      <c r="A5217" s="164">
        <f>+Exports!A5220</f>
        <v>44779</v>
      </c>
      <c r="B5217" s="165">
        <f t="shared" si="324"/>
        <v>2022</v>
      </c>
      <c r="C5217" s="165">
        <f t="shared" si="325"/>
        <v>8</v>
      </c>
      <c r="D5217" s="165">
        <f t="shared" si="326"/>
        <v>6</v>
      </c>
      <c r="E5217" s="165">
        <f>+Exports!B5220</f>
        <v>8</v>
      </c>
      <c r="F5217" s="165">
        <f>+WEEKDAY(ExportsELAP[[#This Row],[Date Prevailing]],1)</f>
        <v>7</v>
      </c>
      <c r="G5217" s="165">
        <f>+COUNTIFS(ECR_Hours!$K$6:$K$7,ExportsELAP[[#This Row],[Date Prevailing]])</f>
        <v>0</v>
      </c>
      <c r="H5217" s="165">
        <f t="shared" si="327"/>
        <v>7</v>
      </c>
      <c r="I5217" s="166">
        <f>+Exports!G5220</f>
        <v>462.65609999999992</v>
      </c>
      <c r="J5217" s="166">
        <f>+'ELAP_IPCO-APND'!D5220</f>
        <v>57.151969999999999</v>
      </c>
      <c r="K5217" s="166">
        <f>+(ExportsELAP[[#This Row],[Exports kWh - MPT]]/1000)*ExportsELAP[[#This Row],[EIM Price]]</f>
        <v>26.441707547516994</v>
      </c>
      <c r="L5217" s="167" t="str">
        <f>+INDEX(ECR_Hours!$I$12:$I$15,MATCH(ExportsELAP[[#This Row],[Date Prevailing]],ECR_Hours!$H$12:$H$15,1))</f>
        <v>S</v>
      </c>
      <c r="M5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8" spans="1:13" x14ac:dyDescent="0.25">
      <c r="A5218" s="164">
        <f>+Exports!A5221</f>
        <v>44779</v>
      </c>
      <c r="B5218" s="165">
        <f t="shared" si="324"/>
        <v>2022</v>
      </c>
      <c r="C5218" s="165">
        <f t="shared" si="325"/>
        <v>8</v>
      </c>
      <c r="D5218" s="165">
        <f t="shared" si="326"/>
        <v>6</v>
      </c>
      <c r="E5218" s="165">
        <f>+Exports!B5221</f>
        <v>9</v>
      </c>
      <c r="F5218" s="165">
        <f>+WEEKDAY(ExportsELAP[[#This Row],[Date Prevailing]],1)</f>
        <v>7</v>
      </c>
      <c r="G5218" s="165">
        <f>+COUNTIFS(ECR_Hours!$K$6:$K$7,ExportsELAP[[#This Row],[Date Prevailing]])</f>
        <v>0</v>
      </c>
      <c r="H5218" s="165">
        <f t="shared" si="327"/>
        <v>7</v>
      </c>
      <c r="I5218" s="166">
        <f>+Exports!G5221</f>
        <v>4508.6938</v>
      </c>
      <c r="J5218" s="166">
        <f>+'ELAP_IPCO-APND'!D5221</f>
        <v>49.029249999999998</v>
      </c>
      <c r="K5218" s="166">
        <f>+(ExportsELAP[[#This Row],[Exports kWh - MPT]]/1000)*ExportsELAP[[#This Row],[EIM Price]]</f>
        <v>221.05787549364996</v>
      </c>
      <c r="L5218" s="167" t="str">
        <f>+INDEX(ECR_Hours!$I$12:$I$15,MATCH(ExportsELAP[[#This Row],[Date Prevailing]],ECR_Hours!$H$12:$H$15,1))</f>
        <v>S</v>
      </c>
      <c r="M5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19" spans="1:13" x14ac:dyDescent="0.25">
      <c r="A5219" s="164">
        <f>+Exports!A5222</f>
        <v>44779</v>
      </c>
      <c r="B5219" s="165">
        <f t="shared" si="324"/>
        <v>2022</v>
      </c>
      <c r="C5219" s="165">
        <f t="shared" si="325"/>
        <v>8</v>
      </c>
      <c r="D5219" s="165">
        <f t="shared" si="326"/>
        <v>6</v>
      </c>
      <c r="E5219" s="165">
        <f>+Exports!B5222</f>
        <v>10</v>
      </c>
      <c r="F5219" s="165">
        <f>+WEEKDAY(ExportsELAP[[#This Row],[Date Prevailing]],1)</f>
        <v>7</v>
      </c>
      <c r="G5219" s="165">
        <f>+COUNTIFS(ECR_Hours!$K$6:$K$7,ExportsELAP[[#This Row],[Date Prevailing]])</f>
        <v>0</v>
      </c>
      <c r="H5219" s="165">
        <f t="shared" si="327"/>
        <v>7</v>
      </c>
      <c r="I5219" s="166">
        <f>+Exports!G5222</f>
        <v>13334.668200000002</v>
      </c>
      <c r="J5219" s="166">
        <f>+'ELAP_IPCO-APND'!D5222</f>
        <v>29.898540000000001</v>
      </c>
      <c r="K5219" s="166">
        <f>+(ExportsELAP[[#This Row],[Exports kWh - MPT]]/1000)*ExportsELAP[[#This Row],[EIM Price]]</f>
        <v>398.68711056442805</v>
      </c>
      <c r="L5219" s="167" t="str">
        <f>+INDEX(ECR_Hours!$I$12:$I$15,MATCH(ExportsELAP[[#This Row],[Date Prevailing]],ECR_Hours!$H$12:$H$15,1))</f>
        <v>S</v>
      </c>
      <c r="M5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0" spans="1:13" x14ac:dyDescent="0.25">
      <c r="A5220" s="164">
        <f>+Exports!A5223</f>
        <v>44779</v>
      </c>
      <c r="B5220" s="165">
        <f t="shared" si="324"/>
        <v>2022</v>
      </c>
      <c r="C5220" s="165">
        <f t="shared" si="325"/>
        <v>8</v>
      </c>
      <c r="D5220" s="165">
        <f t="shared" si="326"/>
        <v>6</v>
      </c>
      <c r="E5220" s="165">
        <f>+Exports!B5223</f>
        <v>11</v>
      </c>
      <c r="F5220" s="165">
        <f>+WEEKDAY(ExportsELAP[[#This Row],[Date Prevailing]],1)</f>
        <v>7</v>
      </c>
      <c r="G5220" s="165">
        <f>+COUNTIFS(ECR_Hours!$K$6:$K$7,ExportsELAP[[#This Row],[Date Prevailing]])</f>
        <v>0</v>
      </c>
      <c r="H5220" s="165">
        <f t="shared" si="327"/>
        <v>7</v>
      </c>
      <c r="I5220" s="166">
        <f>+Exports!G5223</f>
        <v>22443.606099999997</v>
      </c>
      <c r="J5220" s="166">
        <f>+'ELAP_IPCO-APND'!D5223</f>
        <v>37.750959999999999</v>
      </c>
      <c r="K5220" s="166">
        <f>+(ExportsELAP[[#This Row],[Exports kWh - MPT]]/1000)*ExportsELAP[[#This Row],[EIM Price]]</f>
        <v>847.26767613685581</v>
      </c>
      <c r="L5220" s="167" t="str">
        <f>+INDEX(ECR_Hours!$I$12:$I$15,MATCH(ExportsELAP[[#This Row],[Date Prevailing]],ECR_Hours!$H$12:$H$15,1))</f>
        <v>S</v>
      </c>
      <c r="M5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1" spans="1:13" x14ac:dyDescent="0.25">
      <c r="A5221" s="164">
        <f>+Exports!A5224</f>
        <v>44779</v>
      </c>
      <c r="B5221" s="165">
        <f t="shared" si="324"/>
        <v>2022</v>
      </c>
      <c r="C5221" s="165">
        <f t="shared" si="325"/>
        <v>8</v>
      </c>
      <c r="D5221" s="165">
        <f t="shared" si="326"/>
        <v>6</v>
      </c>
      <c r="E5221" s="165">
        <f>+Exports!B5224</f>
        <v>12</v>
      </c>
      <c r="F5221" s="165">
        <f>+WEEKDAY(ExportsELAP[[#This Row],[Date Prevailing]],1)</f>
        <v>7</v>
      </c>
      <c r="G5221" s="165">
        <f>+COUNTIFS(ECR_Hours!$K$6:$K$7,ExportsELAP[[#This Row],[Date Prevailing]])</f>
        <v>0</v>
      </c>
      <c r="H5221" s="165">
        <f t="shared" si="327"/>
        <v>7</v>
      </c>
      <c r="I5221" s="166">
        <f>+Exports!G5224</f>
        <v>28311.385099999996</v>
      </c>
      <c r="J5221" s="166">
        <f>+'ELAP_IPCO-APND'!D5224</f>
        <v>27.732880000000002</v>
      </c>
      <c r="K5221" s="166">
        <f>+(ExportsELAP[[#This Row],[Exports kWh - MPT]]/1000)*ExportsELAP[[#This Row],[EIM Price]]</f>
        <v>785.1562456120879</v>
      </c>
      <c r="L5221" s="167" t="str">
        <f>+INDEX(ECR_Hours!$I$12:$I$15,MATCH(ExportsELAP[[#This Row],[Date Prevailing]],ECR_Hours!$H$12:$H$15,1))</f>
        <v>S</v>
      </c>
      <c r="M5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2" spans="1:13" x14ac:dyDescent="0.25">
      <c r="A5222" s="164">
        <f>+Exports!A5225</f>
        <v>44779</v>
      </c>
      <c r="B5222" s="165">
        <f t="shared" si="324"/>
        <v>2022</v>
      </c>
      <c r="C5222" s="165">
        <f t="shared" si="325"/>
        <v>8</v>
      </c>
      <c r="D5222" s="165">
        <f t="shared" si="326"/>
        <v>6</v>
      </c>
      <c r="E5222" s="165">
        <f>+Exports!B5225</f>
        <v>13</v>
      </c>
      <c r="F5222" s="165">
        <f>+WEEKDAY(ExportsELAP[[#This Row],[Date Prevailing]],1)</f>
        <v>7</v>
      </c>
      <c r="G5222" s="165">
        <f>+COUNTIFS(ECR_Hours!$K$6:$K$7,ExportsELAP[[#This Row],[Date Prevailing]])</f>
        <v>0</v>
      </c>
      <c r="H5222" s="165">
        <f t="shared" si="327"/>
        <v>7</v>
      </c>
      <c r="I5222" s="166">
        <f>+Exports!G5225</f>
        <v>33898.149100000002</v>
      </c>
      <c r="J5222" s="166">
        <f>+'ELAP_IPCO-APND'!D5225</f>
        <v>40.362470000000002</v>
      </c>
      <c r="K5222" s="166">
        <f>+(ExportsELAP[[#This Row],[Exports kWh - MPT]]/1000)*ExportsELAP[[#This Row],[EIM Price]]</f>
        <v>1368.2130261042773</v>
      </c>
      <c r="L5222" s="167" t="str">
        <f>+INDEX(ECR_Hours!$I$12:$I$15,MATCH(ExportsELAP[[#This Row],[Date Prevailing]],ECR_Hours!$H$12:$H$15,1))</f>
        <v>S</v>
      </c>
      <c r="M5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3" spans="1:13" x14ac:dyDescent="0.25">
      <c r="A5223" s="164">
        <f>+Exports!A5226</f>
        <v>44779</v>
      </c>
      <c r="B5223" s="165">
        <f t="shared" si="324"/>
        <v>2022</v>
      </c>
      <c r="C5223" s="165">
        <f t="shared" si="325"/>
        <v>8</v>
      </c>
      <c r="D5223" s="165">
        <f t="shared" si="326"/>
        <v>6</v>
      </c>
      <c r="E5223" s="165">
        <f>+Exports!B5226</f>
        <v>14</v>
      </c>
      <c r="F5223" s="165">
        <f>+WEEKDAY(ExportsELAP[[#This Row],[Date Prevailing]],1)</f>
        <v>7</v>
      </c>
      <c r="G5223" s="165">
        <f>+COUNTIFS(ECR_Hours!$K$6:$K$7,ExportsELAP[[#This Row],[Date Prevailing]])</f>
        <v>0</v>
      </c>
      <c r="H5223" s="165">
        <f t="shared" si="327"/>
        <v>7</v>
      </c>
      <c r="I5223" s="166">
        <f>+Exports!G5226</f>
        <v>37072.661999999997</v>
      </c>
      <c r="J5223" s="166">
        <f>+'ELAP_IPCO-APND'!D5226</f>
        <v>49.094949999999997</v>
      </c>
      <c r="K5223" s="166">
        <f>+(ExportsELAP[[#This Row],[Exports kWh - MPT]]/1000)*ExportsELAP[[#This Row],[EIM Price]]</f>
        <v>1820.0804872568997</v>
      </c>
      <c r="L5223" s="167" t="str">
        <f>+INDEX(ECR_Hours!$I$12:$I$15,MATCH(ExportsELAP[[#This Row],[Date Prevailing]],ECR_Hours!$H$12:$H$15,1))</f>
        <v>S</v>
      </c>
      <c r="M5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4" spans="1:13" x14ac:dyDescent="0.25">
      <c r="A5224" s="164">
        <f>+Exports!A5227</f>
        <v>44779</v>
      </c>
      <c r="B5224" s="165">
        <f t="shared" si="324"/>
        <v>2022</v>
      </c>
      <c r="C5224" s="165">
        <f t="shared" si="325"/>
        <v>8</v>
      </c>
      <c r="D5224" s="165">
        <f t="shared" si="326"/>
        <v>6</v>
      </c>
      <c r="E5224" s="165">
        <f>+Exports!B5227</f>
        <v>15</v>
      </c>
      <c r="F5224" s="165">
        <f>+WEEKDAY(ExportsELAP[[#This Row],[Date Prevailing]],1)</f>
        <v>7</v>
      </c>
      <c r="G5224" s="165">
        <f>+COUNTIFS(ECR_Hours!$K$6:$K$7,ExportsELAP[[#This Row],[Date Prevailing]])</f>
        <v>0</v>
      </c>
      <c r="H5224" s="165">
        <f t="shared" si="327"/>
        <v>7</v>
      </c>
      <c r="I5224" s="166">
        <f>+Exports!G5227</f>
        <v>36762.196900000003</v>
      </c>
      <c r="J5224" s="166">
        <f>+'ELAP_IPCO-APND'!D5227</f>
        <v>53.691310000000001</v>
      </c>
      <c r="K5224" s="166">
        <f>+(ExportsELAP[[#This Row],[Exports kWh - MPT]]/1000)*ExportsELAP[[#This Row],[EIM Price]]</f>
        <v>1973.8105100389389</v>
      </c>
      <c r="L5224" s="167" t="str">
        <f>+INDEX(ECR_Hours!$I$12:$I$15,MATCH(ExportsELAP[[#This Row],[Date Prevailing]],ECR_Hours!$H$12:$H$15,1))</f>
        <v>S</v>
      </c>
      <c r="M5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25" spans="1:13" x14ac:dyDescent="0.25">
      <c r="A5225" s="164">
        <f>+Exports!A5228</f>
        <v>44779</v>
      </c>
      <c r="B5225" s="165">
        <f t="shared" si="324"/>
        <v>2022</v>
      </c>
      <c r="C5225" s="165">
        <f t="shared" si="325"/>
        <v>8</v>
      </c>
      <c r="D5225" s="165">
        <f t="shared" si="326"/>
        <v>6</v>
      </c>
      <c r="E5225" s="165">
        <f>+Exports!B5228</f>
        <v>16</v>
      </c>
      <c r="F5225" s="165">
        <f>+WEEKDAY(ExportsELAP[[#This Row],[Date Prevailing]],1)</f>
        <v>7</v>
      </c>
      <c r="G5225" s="165">
        <f>+COUNTIFS(ECR_Hours!$K$6:$K$7,ExportsELAP[[#This Row],[Date Prevailing]])</f>
        <v>0</v>
      </c>
      <c r="H5225" s="165">
        <f t="shared" si="327"/>
        <v>7</v>
      </c>
      <c r="I5225" s="166">
        <f>+Exports!G5228</f>
        <v>31968.131000000001</v>
      </c>
      <c r="J5225" s="166">
        <f>+'ELAP_IPCO-APND'!D5228</f>
        <v>48.905569999999997</v>
      </c>
      <c r="K5225" s="166">
        <f>+(ExportsELAP[[#This Row],[Exports kWh - MPT]]/1000)*ExportsELAP[[#This Row],[EIM Price]]</f>
        <v>1563.4196683896698</v>
      </c>
      <c r="L5225" s="167" t="str">
        <f>+INDEX(ECR_Hours!$I$12:$I$15,MATCH(ExportsELAP[[#This Row],[Date Prevailing]],ECR_Hours!$H$12:$H$15,1))</f>
        <v>S</v>
      </c>
      <c r="M5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6" spans="1:13" x14ac:dyDescent="0.25">
      <c r="A5226" s="164">
        <f>+Exports!A5229</f>
        <v>44779</v>
      </c>
      <c r="B5226" s="165">
        <f t="shared" si="324"/>
        <v>2022</v>
      </c>
      <c r="C5226" s="165">
        <f t="shared" si="325"/>
        <v>8</v>
      </c>
      <c r="D5226" s="165">
        <f t="shared" si="326"/>
        <v>6</v>
      </c>
      <c r="E5226" s="165">
        <f>+Exports!B5229</f>
        <v>17</v>
      </c>
      <c r="F5226" s="165">
        <f>+WEEKDAY(ExportsELAP[[#This Row],[Date Prevailing]],1)</f>
        <v>7</v>
      </c>
      <c r="G5226" s="165">
        <f>+COUNTIFS(ECR_Hours!$K$6:$K$7,ExportsELAP[[#This Row],[Date Prevailing]])</f>
        <v>0</v>
      </c>
      <c r="H5226" s="165">
        <f t="shared" si="327"/>
        <v>7</v>
      </c>
      <c r="I5226" s="166">
        <f>+Exports!G5229</f>
        <v>24134.347899999997</v>
      </c>
      <c r="J5226" s="166">
        <f>+'ELAP_IPCO-APND'!D5229</f>
        <v>47.441279999999999</v>
      </c>
      <c r="K5226" s="166">
        <f>+(ExportsELAP[[#This Row],[Exports kWh - MPT]]/1000)*ExportsELAP[[#This Row],[EIM Price]]</f>
        <v>1144.9643563413119</v>
      </c>
      <c r="L5226" s="167" t="str">
        <f>+INDEX(ECR_Hours!$I$12:$I$15,MATCH(ExportsELAP[[#This Row],[Date Prevailing]],ECR_Hours!$H$12:$H$15,1))</f>
        <v>S</v>
      </c>
      <c r="M5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7" spans="1:13" x14ac:dyDescent="0.25">
      <c r="A5227" s="164">
        <f>+Exports!A5230</f>
        <v>44779</v>
      </c>
      <c r="B5227" s="165">
        <f t="shared" si="324"/>
        <v>2022</v>
      </c>
      <c r="C5227" s="165">
        <f t="shared" si="325"/>
        <v>8</v>
      </c>
      <c r="D5227" s="165">
        <f t="shared" si="326"/>
        <v>6</v>
      </c>
      <c r="E5227" s="165">
        <f>+Exports!B5230</f>
        <v>18</v>
      </c>
      <c r="F5227" s="165">
        <f>+WEEKDAY(ExportsELAP[[#This Row],[Date Prevailing]],1)</f>
        <v>7</v>
      </c>
      <c r="G5227" s="165">
        <f>+COUNTIFS(ECR_Hours!$K$6:$K$7,ExportsELAP[[#This Row],[Date Prevailing]])</f>
        <v>0</v>
      </c>
      <c r="H5227" s="165">
        <f t="shared" si="327"/>
        <v>7</v>
      </c>
      <c r="I5227" s="166">
        <f>+Exports!G5230</f>
        <v>16976.085899999998</v>
      </c>
      <c r="J5227" s="166">
        <f>+'ELAP_IPCO-APND'!D5230</f>
        <v>36.504559999999998</v>
      </c>
      <c r="K5227" s="166">
        <f>+(ExportsELAP[[#This Row],[Exports kWh - MPT]]/1000)*ExportsELAP[[#This Row],[EIM Price]]</f>
        <v>619.70454630170389</v>
      </c>
      <c r="L5227" s="167" t="str">
        <f>+INDEX(ECR_Hours!$I$12:$I$15,MATCH(ExportsELAP[[#This Row],[Date Prevailing]],ECR_Hours!$H$12:$H$15,1))</f>
        <v>S</v>
      </c>
      <c r="M5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8" spans="1:13" x14ac:dyDescent="0.25">
      <c r="A5228" s="164">
        <f>+Exports!A5231</f>
        <v>44779</v>
      </c>
      <c r="B5228" s="165">
        <f t="shared" si="324"/>
        <v>2022</v>
      </c>
      <c r="C5228" s="165">
        <f t="shared" si="325"/>
        <v>8</v>
      </c>
      <c r="D5228" s="165">
        <f t="shared" si="326"/>
        <v>6</v>
      </c>
      <c r="E5228" s="165">
        <f>+Exports!B5231</f>
        <v>19</v>
      </c>
      <c r="F5228" s="165">
        <f>+WEEKDAY(ExportsELAP[[#This Row],[Date Prevailing]],1)</f>
        <v>7</v>
      </c>
      <c r="G5228" s="165">
        <f>+COUNTIFS(ECR_Hours!$K$6:$K$7,ExportsELAP[[#This Row],[Date Prevailing]])</f>
        <v>0</v>
      </c>
      <c r="H5228" s="165">
        <f t="shared" si="327"/>
        <v>7</v>
      </c>
      <c r="I5228" s="166">
        <f>+Exports!G5231</f>
        <v>10024.18449999999</v>
      </c>
      <c r="J5228" s="166">
        <f>+'ELAP_IPCO-APND'!D5231</f>
        <v>40.196190000000001</v>
      </c>
      <c r="K5228" s="166">
        <f>+(ExportsELAP[[#This Row],[Exports kWh - MPT]]/1000)*ExportsELAP[[#This Row],[EIM Price]]</f>
        <v>402.9340247570546</v>
      </c>
      <c r="L5228" s="167" t="str">
        <f>+INDEX(ECR_Hours!$I$12:$I$15,MATCH(ExportsELAP[[#This Row],[Date Prevailing]],ECR_Hours!$H$12:$H$15,1))</f>
        <v>S</v>
      </c>
      <c r="M5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29" spans="1:13" x14ac:dyDescent="0.25">
      <c r="A5229" s="164">
        <f>+Exports!A5232</f>
        <v>44779</v>
      </c>
      <c r="B5229" s="165">
        <f t="shared" si="324"/>
        <v>2022</v>
      </c>
      <c r="C5229" s="165">
        <f t="shared" si="325"/>
        <v>8</v>
      </c>
      <c r="D5229" s="165">
        <f t="shared" si="326"/>
        <v>6</v>
      </c>
      <c r="E5229" s="165">
        <f>+Exports!B5232</f>
        <v>20</v>
      </c>
      <c r="F5229" s="165">
        <f>+WEEKDAY(ExportsELAP[[#This Row],[Date Prevailing]],1)</f>
        <v>7</v>
      </c>
      <c r="G5229" s="165">
        <f>+COUNTIFS(ECR_Hours!$K$6:$K$7,ExportsELAP[[#This Row],[Date Prevailing]])</f>
        <v>0</v>
      </c>
      <c r="H5229" s="165">
        <f t="shared" si="327"/>
        <v>7</v>
      </c>
      <c r="I5229" s="166">
        <f>+Exports!G5232</f>
        <v>4286.3562000000002</v>
      </c>
      <c r="J5229" s="166">
        <f>+'ELAP_IPCO-APND'!D5232</f>
        <v>53.487969999999997</v>
      </c>
      <c r="K5229" s="166">
        <f>+(ExportsELAP[[#This Row],[Exports kWh - MPT]]/1000)*ExportsELAP[[#This Row],[EIM Price]]</f>
        <v>229.26849183491399</v>
      </c>
      <c r="L5229" s="167" t="str">
        <f>+INDEX(ECR_Hours!$I$12:$I$15,MATCH(ExportsELAP[[#This Row],[Date Prevailing]],ECR_Hours!$H$12:$H$15,1))</f>
        <v>S</v>
      </c>
      <c r="M5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0" spans="1:13" x14ac:dyDescent="0.25">
      <c r="A5230" s="164">
        <f>+Exports!A5233</f>
        <v>44779</v>
      </c>
      <c r="B5230" s="165">
        <f t="shared" si="324"/>
        <v>2022</v>
      </c>
      <c r="C5230" s="165">
        <f t="shared" si="325"/>
        <v>8</v>
      </c>
      <c r="D5230" s="165">
        <f t="shared" si="326"/>
        <v>6</v>
      </c>
      <c r="E5230" s="165">
        <f>+Exports!B5233</f>
        <v>21</v>
      </c>
      <c r="F5230" s="165">
        <f>+WEEKDAY(ExportsELAP[[#This Row],[Date Prevailing]],1)</f>
        <v>7</v>
      </c>
      <c r="G5230" s="165">
        <f>+COUNTIFS(ECR_Hours!$K$6:$K$7,ExportsELAP[[#This Row],[Date Prevailing]])</f>
        <v>0</v>
      </c>
      <c r="H5230" s="165">
        <f t="shared" si="327"/>
        <v>7</v>
      </c>
      <c r="I5230" s="166">
        <f>+Exports!G5233</f>
        <v>1260.3901000000001</v>
      </c>
      <c r="J5230" s="166">
        <f>+'ELAP_IPCO-APND'!D5233</f>
        <v>73.297070000000005</v>
      </c>
      <c r="K5230" s="166">
        <f>+(ExportsELAP[[#This Row],[Exports kWh - MPT]]/1000)*ExportsELAP[[#This Row],[EIM Price]]</f>
        <v>92.382901387007024</v>
      </c>
      <c r="L5230" s="167" t="str">
        <f>+INDEX(ECR_Hours!$I$12:$I$15,MATCH(ExportsELAP[[#This Row],[Date Prevailing]],ECR_Hours!$H$12:$H$15,1))</f>
        <v>S</v>
      </c>
      <c r="M5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1" spans="1:13" x14ac:dyDescent="0.25">
      <c r="A5231" s="164">
        <f>+Exports!A5234</f>
        <v>44779</v>
      </c>
      <c r="B5231" s="165">
        <f t="shared" si="324"/>
        <v>2022</v>
      </c>
      <c r="C5231" s="165">
        <f t="shared" si="325"/>
        <v>8</v>
      </c>
      <c r="D5231" s="165">
        <f t="shared" si="326"/>
        <v>6</v>
      </c>
      <c r="E5231" s="165">
        <f>+Exports!B5234</f>
        <v>22</v>
      </c>
      <c r="F5231" s="165">
        <f>+WEEKDAY(ExportsELAP[[#This Row],[Date Prevailing]],1)</f>
        <v>7</v>
      </c>
      <c r="G5231" s="165">
        <f>+COUNTIFS(ECR_Hours!$K$6:$K$7,ExportsELAP[[#This Row],[Date Prevailing]])</f>
        <v>0</v>
      </c>
      <c r="H5231" s="165">
        <f t="shared" si="327"/>
        <v>7</v>
      </c>
      <c r="I5231" s="166">
        <f>+Exports!G5234</f>
        <v>26.883499999999998</v>
      </c>
      <c r="J5231" s="166">
        <f>+'ELAP_IPCO-APND'!D5234</f>
        <v>59.512819999999998</v>
      </c>
      <c r="K5231" s="166">
        <f>+(ExportsELAP[[#This Row],[Exports kWh - MPT]]/1000)*ExportsELAP[[#This Row],[EIM Price]]</f>
        <v>1.5999128964699998</v>
      </c>
      <c r="L5231" s="167" t="str">
        <f>+INDEX(ECR_Hours!$I$12:$I$15,MATCH(ExportsELAP[[#This Row],[Date Prevailing]],ECR_Hours!$H$12:$H$15,1))</f>
        <v>S</v>
      </c>
      <c r="M5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2" spans="1:13" x14ac:dyDescent="0.25">
      <c r="A5232" s="164">
        <f>+Exports!A5235</f>
        <v>44779</v>
      </c>
      <c r="B5232" s="165">
        <f t="shared" si="324"/>
        <v>2022</v>
      </c>
      <c r="C5232" s="165">
        <f t="shared" si="325"/>
        <v>8</v>
      </c>
      <c r="D5232" s="165">
        <f t="shared" si="326"/>
        <v>6</v>
      </c>
      <c r="E5232" s="165">
        <f>+Exports!B5235</f>
        <v>23</v>
      </c>
      <c r="F5232" s="165">
        <f>+WEEKDAY(ExportsELAP[[#This Row],[Date Prevailing]],1)</f>
        <v>7</v>
      </c>
      <c r="G5232" s="165">
        <f>+COUNTIFS(ECR_Hours!$K$6:$K$7,ExportsELAP[[#This Row],[Date Prevailing]])</f>
        <v>0</v>
      </c>
      <c r="H5232" s="165">
        <f t="shared" si="327"/>
        <v>7</v>
      </c>
      <c r="I5232" s="166">
        <f>+Exports!G5235</f>
        <v>27.661799999999999</v>
      </c>
      <c r="J5232" s="166">
        <f>+'ELAP_IPCO-APND'!D5235</f>
        <v>65.959580000000003</v>
      </c>
      <c r="K5232" s="166">
        <f>+(ExportsELAP[[#This Row],[Exports kWh - MPT]]/1000)*ExportsELAP[[#This Row],[EIM Price]]</f>
        <v>1.824560710044</v>
      </c>
      <c r="L5232" s="167" t="str">
        <f>+INDEX(ECR_Hours!$I$12:$I$15,MATCH(ExportsELAP[[#This Row],[Date Prevailing]],ECR_Hours!$H$12:$H$15,1))</f>
        <v>S</v>
      </c>
      <c r="M5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33" spans="1:13" x14ac:dyDescent="0.25">
      <c r="A5233" s="164">
        <f>+Exports!A5236</f>
        <v>44779</v>
      </c>
      <c r="B5233" s="165">
        <f t="shared" si="324"/>
        <v>2022</v>
      </c>
      <c r="C5233" s="165">
        <f t="shared" si="325"/>
        <v>8</v>
      </c>
      <c r="D5233" s="165">
        <f t="shared" si="326"/>
        <v>6</v>
      </c>
      <c r="E5233" s="165">
        <f>+Exports!B5236</f>
        <v>24</v>
      </c>
      <c r="F5233" s="165">
        <f>+WEEKDAY(ExportsELAP[[#This Row],[Date Prevailing]],1)</f>
        <v>7</v>
      </c>
      <c r="G5233" s="165">
        <f>+COUNTIFS(ECR_Hours!$K$6:$K$7,ExportsELAP[[#This Row],[Date Prevailing]])</f>
        <v>0</v>
      </c>
      <c r="H5233" s="165">
        <f t="shared" si="327"/>
        <v>7</v>
      </c>
      <c r="I5233" s="166">
        <f>+Exports!G5236</f>
        <v>21.8003</v>
      </c>
      <c r="J5233" s="166">
        <f>+'ELAP_IPCO-APND'!D5236</f>
        <v>62.483640000000001</v>
      </c>
      <c r="K5233" s="166">
        <f>+(ExportsELAP[[#This Row],[Exports kWh - MPT]]/1000)*ExportsELAP[[#This Row],[EIM Price]]</f>
        <v>1.3621620970920001</v>
      </c>
      <c r="L5233" s="167" t="str">
        <f>+INDEX(ECR_Hours!$I$12:$I$15,MATCH(ExportsELAP[[#This Row],[Date Prevailing]],ECR_Hours!$H$12:$H$15,1))</f>
        <v>S</v>
      </c>
      <c r="M5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4" spans="1:13" x14ac:dyDescent="0.25">
      <c r="A5234" s="164">
        <f>+Exports!A5237</f>
        <v>44780</v>
      </c>
      <c r="B5234" s="165">
        <f t="shared" si="324"/>
        <v>2022</v>
      </c>
      <c r="C5234" s="165">
        <f t="shared" si="325"/>
        <v>8</v>
      </c>
      <c r="D5234" s="165">
        <f t="shared" si="326"/>
        <v>7</v>
      </c>
      <c r="E5234" s="165">
        <f>+Exports!B5237</f>
        <v>1</v>
      </c>
      <c r="F5234" s="165">
        <f>+WEEKDAY(ExportsELAP[[#This Row],[Date Prevailing]],1)</f>
        <v>1</v>
      </c>
      <c r="G5234" s="165">
        <f>+COUNTIFS(ECR_Hours!$K$6:$K$7,ExportsELAP[[#This Row],[Date Prevailing]])</f>
        <v>0</v>
      </c>
      <c r="H5234" s="165">
        <f t="shared" si="327"/>
        <v>1</v>
      </c>
      <c r="I5234" s="166">
        <f>+Exports!G5237</f>
        <v>12.932399999999999</v>
      </c>
      <c r="J5234" s="166">
        <f>+'ELAP_IPCO-APND'!D5237</f>
        <v>53.667630000000003</v>
      </c>
      <c r="K5234" s="166">
        <f>+(ExportsELAP[[#This Row],[Exports kWh - MPT]]/1000)*ExportsELAP[[#This Row],[EIM Price]]</f>
        <v>0.69405125821200009</v>
      </c>
      <c r="L5234" s="167" t="str">
        <f>+INDEX(ECR_Hours!$I$12:$I$15,MATCH(ExportsELAP[[#This Row],[Date Prevailing]],ECR_Hours!$H$12:$H$15,1))</f>
        <v>S</v>
      </c>
      <c r="M5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5" spans="1:13" x14ac:dyDescent="0.25">
      <c r="A5235" s="164">
        <f>+Exports!A5238</f>
        <v>44780</v>
      </c>
      <c r="B5235" s="165">
        <f t="shared" si="324"/>
        <v>2022</v>
      </c>
      <c r="C5235" s="165">
        <f t="shared" si="325"/>
        <v>8</v>
      </c>
      <c r="D5235" s="165">
        <f t="shared" si="326"/>
        <v>7</v>
      </c>
      <c r="E5235" s="165">
        <f>+Exports!B5238</f>
        <v>2</v>
      </c>
      <c r="F5235" s="165">
        <f>+WEEKDAY(ExportsELAP[[#This Row],[Date Prevailing]],1)</f>
        <v>1</v>
      </c>
      <c r="G5235" s="165">
        <f>+COUNTIFS(ECR_Hours!$K$6:$K$7,ExportsELAP[[#This Row],[Date Prevailing]])</f>
        <v>0</v>
      </c>
      <c r="H5235" s="165">
        <f t="shared" si="327"/>
        <v>1</v>
      </c>
      <c r="I5235" s="166">
        <f>+Exports!G5238</f>
        <v>13.0388</v>
      </c>
      <c r="J5235" s="166">
        <f>+'ELAP_IPCO-APND'!D5238</f>
        <v>52.458159999999999</v>
      </c>
      <c r="K5235" s="166">
        <f>+(ExportsELAP[[#This Row],[Exports kWh - MPT]]/1000)*ExportsELAP[[#This Row],[EIM Price]]</f>
        <v>0.68399145660799998</v>
      </c>
      <c r="L5235" s="167" t="str">
        <f>+INDEX(ECR_Hours!$I$12:$I$15,MATCH(ExportsELAP[[#This Row],[Date Prevailing]],ECR_Hours!$H$12:$H$15,1))</f>
        <v>S</v>
      </c>
      <c r="M5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6" spans="1:13" x14ac:dyDescent="0.25">
      <c r="A5236" s="164">
        <f>+Exports!A5239</f>
        <v>44780</v>
      </c>
      <c r="B5236" s="165">
        <f t="shared" si="324"/>
        <v>2022</v>
      </c>
      <c r="C5236" s="165">
        <f t="shared" si="325"/>
        <v>8</v>
      </c>
      <c r="D5236" s="165">
        <f t="shared" si="326"/>
        <v>7</v>
      </c>
      <c r="E5236" s="165">
        <f>+Exports!B5239</f>
        <v>3</v>
      </c>
      <c r="F5236" s="165">
        <f>+WEEKDAY(ExportsELAP[[#This Row],[Date Prevailing]],1)</f>
        <v>1</v>
      </c>
      <c r="G5236" s="165">
        <f>+COUNTIFS(ECR_Hours!$K$6:$K$7,ExportsELAP[[#This Row],[Date Prevailing]])</f>
        <v>0</v>
      </c>
      <c r="H5236" s="165">
        <f t="shared" si="327"/>
        <v>1</v>
      </c>
      <c r="I5236" s="166">
        <f>+Exports!G5239</f>
        <v>12.684999999999999</v>
      </c>
      <c r="J5236" s="166">
        <f>+'ELAP_IPCO-APND'!D5239</f>
        <v>56.645359999999997</v>
      </c>
      <c r="K5236" s="166">
        <f>+(ExportsELAP[[#This Row],[Exports kWh - MPT]]/1000)*ExportsELAP[[#This Row],[EIM Price]]</f>
        <v>0.71854639159999989</v>
      </c>
      <c r="L5236" s="167" t="str">
        <f>+INDEX(ECR_Hours!$I$12:$I$15,MATCH(ExportsELAP[[#This Row],[Date Prevailing]],ECR_Hours!$H$12:$H$15,1))</f>
        <v>S</v>
      </c>
      <c r="M5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7" spans="1:13" x14ac:dyDescent="0.25">
      <c r="A5237" s="164">
        <f>+Exports!A5240</f>
        <v>44780</v>
      </c>
      <c r="B5237" s="165">
        <f t="shared" si="324"/>
        <v>2022</v>
      </c>
      <c r="C5237" s="165">
        <f t="shared" si="325"/>
        <v>8</v>
      </c>
      <c r="D5237" s="165">
        <f t="shared" si="326"/>
        <v>7</v>
      </c>
      <c r="E5237" s="165">
        <f>+Exports!B5240</f>
        <v>4</v>
      </c>
      <c r="F5237" s="165">
        <f>+WEEKDAY(ExportsELAP[[#This Row],[Date Prevailing]],1)</f>
        <v>1</v>
      </c>
      <c r="G5237" s="165">
        <f>+COUNTIFS(ECR_Hours!$K$6:$K$7,ExportsELAP[[#This Row],[Date Prevailing]])</f>
        <v>0</v>
      </c>
      <c r="H5237" s="165">
        <f t="shared" si="327"/>
        <v>1</v>
      </c>
      <c r="I5237" s="166">
        <f>+Exports!G5240</f>
        <v>26.871299999999898</v>
      </c>
      <c r="J5237" s="166">
        <f>+'ELAP_IPCO-APND'!D5240</f>
        <v>56.950569999999999</v>
      </c>
      <c r="K5237" s="166">
        <f>+(ExportsELAP[[#This Row],[Exports kWh - MPT]]/1000)*ExportsELAP[[#This Row],[EIM Price]]</f>
        <v>1.5303358516409944</v>
      </c>
      <c r="L5237" s="167" t="str">
        <f>+INDEX(ECR_Hours!$I$12:$I$15,MATCH(ExportsELAP[[#This Row],[Date Prevailing]],ECR_Hours!$H$12:$H$15,1))</f>
        <v>S</v>
      </c>
      <c r="M5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8" spans="1:13" x14ac:dyDescent="0.25">
      <c r="A5238" s="164">
        <f>+Exports!A5241</f>
        <v>44780</v>
      </c>
      <c r="B5238" s="165">
        <f t="shared" si="324"/>
        <v>2022</v>
      </c>
      <c r="C5238" s="165">
        <f t="shared" si="325"/>
        <v>8</v>
      </c>
      <c r="D5238" s="165">
        <f t="shared" si="326"/>
        <v>7</v>
      </c>
      <c r="E5238" s="165">
        <f>+Exports!B5241</f>
        <v>5</v>
      </c>
      <c r="F5238" s="165">
        <f>+WEEKDAY(ExportsELAP[[#This Row],[Date Prevailing]],1)</f>
        <v>1</v>
      </c>
      <c r="G5238" s="165">
        <f>+COUNTIFS(ECR_Hours!$K$6:$K$7,ExportsELAP[[#This Row],[Date Prevailing]])</f>
        <v>0</v>
      </c>
      <c r="H5238" s="165">
        <f t="shared" si="327"/>
        <v>1</v>
      </c>
      <c r="I5238" s="166">
        <f>+Exports!G5241</f>
        <v>26.7394999999999</v>
      </c>
      <c r="J5238" s="166">
        <f>+'ELAP_IPCO-APND'!D5241</f>
        <v>53.068449999999999</v>
      </c>
      <c r="K5238" s="166">
        <f>+(ExportsELAP[[#This Row],[Exports kWh - MPT]]/1000)*ExportsELAP[[#This Row],[EIM Price]]</f>
        <v>1.4190238187749946</v>
      </c>
      <c r="L5238" s="167" t="str">
        <f>+INDEX(ECR_Hours!$I$12:$I$15,MATCH(ExportsELAP[[#This Row],[Date Prevailing]],ECR_Hours!$H$12:$H$15,1))</f>
        <v>S</v>
      </c>
      <c r="M5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39" spans="1:13" x14ac:dyDescent="0.25">
      <c r="A5239" s="164">
        <f>+Exports!A5242</f>
        <v>44780</v>
      </c>
      <c r="B5239" s="165">
        <f t="shared" si="324"/>
        <v>2022</v>
      </c>
      <c r="C5239" s="165">
        <f t="shared" si="325"/>
        <v>8</v>
      </c>
      <c r="D5239" s="165">
        <f t="shared" si="326"/>
        <v>7</v>
      </c>
      <c r="E5239" s="165">
        <f>+Exports!B5242</f>
        <v>6</v>
      </c>
      <c r="F5239" s="165">
        <f>+WEEKDAY(ExportsELAP[[#This Row],[Date Prevailing]],1)</f>
        <v>1</v>
      </c>
      <c r="G5239" s="165">
        <f>+COUNTIFS(ECR_Hours!$K$6:$K$7,ExportsELAP[[#This Row],[Date Prevailing]])</f>
        <v>0</v>
      </c>
      <c r="H5239" s="165">
        <f t="shared" si="327"/>
        <v>1</v>
      </c>
      <c r="I5239" s="166">
        <f>+Exports!G5242</f>
        <v>24.252400000000002</v>
      </c>
      <c r="J5239" s="166">
        <f>+'ELAP_IPCO-APND'!D5242</f>
        <v>50.896369999999997</v>
      </c>
      <c r="K5239" s="166">
        <f>+(ExportsELAP[[#This Row],[Exports kWh - MPT]]/1000)*ExportsELAP[[#This Row],[EIM Price]]</f>
        <v>1.2343591237880001</v>
      </c>
      <c r="L5239" s="167" t="str">
        <f>+INDEX(ECR_Hours!$I$12:$I$15,MATCH(ExportsELAP[[#This Row],[Date Prevailing]],ECR_Hours!$H$12:$H$15,1))</f>
        <v>S</v>
      </c>
      <c r="M5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0" spans="1:13" x14ac:dyDescent="0.25">
      <c r="A5240" s="164">
        <f>+Exports!A5243</f>
        <v>44780</v>
      </c>
      <c r="B5240" s="165">
        <f t="shared" si="324"/>
        <v>2022</v>
      </c>
      <c r="C5240" s="165">
        <f t="shared" si="325"/>
        <v>8</v>
      </c>
      <c r="D5240" s="165">
        <f t="shared" si="326"/>
        <v>7</v>
      </c>
      <c r="E5240" s="165">
        <f>+Exports!B5243</f>
        <v>7</v>
      </c>
      <c r="F5240" s="165">
        <f>+WEEKDAY(ExportsELAP[[#This Row],[Date Prevailing]],1)</f>
        <v>1</v>
      </c>
      <c r="G5240" s="165">
        <f>+COUNTIFS(ECR_Hours!$K$6:$K$7,ExportsELAP[[#This Row],[Date Prevailing]])</f>
        <v>0</v>
      </c>
      <c r="H5240" s="165">
        <f t="shared" si="327"/>
        <v>1</v>
      </c>
      <c r="I5240" s="166">
        <f>+Exports!G5243</f>
        <v>351.02929999999998</v>
      </c>
      <c r="J5240" s="166">
        <f>+'ELAP_IPCO-APND'!D5243</f>
        <v>50.841099999999997</v>
      </c>
      <c r="K5240" s="166">
        <f>+(ExportsELAP[[#This Row],[Exports kWh - MPT]]/1000)*ExportsELAP[[#This Row],[EIM Price]]</f>
        <v>17.84671574423</v>
      </c>
      <c r="L5240" s="167" t="str">
        <f>+INDEX(ECR_Hours!$I$12:$I$15,MATCH(ExportsELAP[[#This Row],[Date Prevailing]],ECR_Hours!$H$12:$H$15,1))</f>
        <v>S</v>
      </c>
      <c r="M5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1" spans="1:13" x14ac:dyDescent="0.25">
      <c r="A5241" s="164">
        <f>+Exports!A5244</f>
        <v>44780</v>
      </c>
      <c r="B5241" s="165">
        <f t="shared" si="324"/>
        <v>2022</v>
      </c>
      <c r="C5241" s="165">
        <f t="shared" si="325"/>
        <v>8</v>
      </c>
      <c r="D5241" s="165">
        <f t="shared" si="326"/>
        <v>7</v>
      </c>
      <c r="E5241" s="165">
        <f>+Exports!B5244</f>
        <v>8</v>
      </c>
      <c r="F5241" s="165">
        <f>+WEEKDAY(ExportsELAP[[#This Row],[Date Prevailing]],1)</f>
        <v>1</v>
      </c>
      <c r="G5241" s="165">
        <f>+COUNTIFS(ECR_Hours!$K$6:$K$7,ExportsELAP[[#This Row],[Date Prevailing]])</f>
        <v>0</v>
      </c>
      <c r="H5241" s="165">
        <f t="shared" si="327"/>
        <v>1</v>
      </c>
      <c r="I5241" s="166">
        <f>+Exports!G5244</f>
        <v>4901.3937000000005</v>
      </c>
      <c r="J5241" s="166">
        <f>+'ELAP_IPCO-APND'!D5244</f>
        <v>48.321339999999999</v>
      </c>
      <c r="K5241" s="166">
        <f>+(ExportsELAP[[#This Row],[Exports kWh - MPT]]/1000)*ExportsELAP[[#This Row],[EIM Price]]</f>
        <v>236.84191145155802</v>
      </c>
      <c r="L5241" s="167" t="str">
        <f>+INDEX(ECR_Hours!$I$12:$I$15,MATCH(ExportsELAP[[#This Row],[Date Prevailing]],ECR_Hours!$H$12:$H$15,1))</f>
        <v>S</v>
      </c>
      <c r="M5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2" spans="1:13" x14ac:dyDescent="0.25">
      <c r="A5242" s="164">
        <f>+Exports!A5245</f>
        <v>44780</v>
      </c>
      <c r="B5242" s="165">
        <f t="shared" si="324"/>
        <v>2022</v>
      </c>
      <c r="C5242" s="165">
        <f t="shared" si="325"/>
        <v>8</v>
      </c>
      <c r="D5242" s="165">
        <f t="shared" si="326"/>
        <v>7</v>
      </c>
      <c r="E5242" s="165">
        <f>+Exports!B5245</f>
        <v>9</v>
      </c>
      <c r="F5242" s="165">
        <f>+WEEKDAY(ExportsELAP[[#This Row],[Date Prevailing]],1)</f>
        <v>1</v>
      </c>
      <c r="G5242" s="165">
        <f>+COUNTIFS(ECR_Hours!$K$6:$K$7,ExportsELAP[[#This Row],[Date Prevailing]])</f>
        <v>0</v>
      </c>
      <c r="H5242" s="165">
        <f t="shared" si="327"/>
        <v>1</v>
      </c>
      <c r="I5242" s="166">
        <f>+Exports!G5245</f>
        <v>13296.96</v>
      </c>
      <c r="J5242" s="166">
        <f>+'ELAP_IPCO-APND'!D5245</f>
        <v>28.88015</v>
      </c>
      <c r="K5242" s="166">
        <f>+(ExportsELAP[[#This Row],[Exports kWh - MPT]]/1000)*ExportsELAP[[#This Row],[EIM Price]]</f>
        <v>384.01819934399998</v>
      </c>
      <c r="L5242" s="167" t="str">
        <f>+INDEX(ECR_Hours!$I$12:$I$15,MATCH(ExportsELAP[[#This Row],[Date Prevailing]],ECR_Hours!$H$12:$H$15,1))</f>
        <v>S</v>
      </c>
      <c r="M5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3" spans="1:13" x14ac:dyDescent="0.25">
      <c r="A5243" s="164">
        <f>+Exports!A5246</f>
        <v>44780</v>
      </c>
      <c r="B5243" s="165">
        <f t="shared" si="324"/>
        <v>2022</v>
      </c>
      <c r="C5243" s="165">
        <f t="shared" si="325"/>
        <v>8</v>
      </c>
      <c r="D5243" s="165">
        <f t="shared" si="326"/>
        <v>7</v>
      </c>
      <c r="E5243" s="165">
        <f>+Exports!B5246</f>
        <v>10</v>
      </c>
      <c r="F5243" s="165">
        <f>+WEEKDAY(ExportsELAP[[#This Row],[Date Prevailing]],1)</f>
        <v>1</v>
      </c>
      <c r="G5243" s="165">
        <f>+COUNTIFS(ECR_Hours!$K$6:$K$7,ExportsELAP[[#This Row],[Date Prevailing]])</f>
        <v>0</v>
      </c>
      <c r="H5243" s="165">
        <f t="shared" si="327"/>
        <v>1</v>
      </c>
      <c r="I5243" s="166">
        <f>+Exports!G5246</f>
        <v>24483.138999999999</v>
      </c>
      <c r="J5243" s="166">
        <f>+'ELAP_IPCO-APND'!D5246</f>
        <v>29.844860000000001</v>
      </c>
      <c r="K5243" s="166">
        <f>+(ExportsELAP[[#This Row],[Exports kWh - MPT]]/1000)*ExportsELAP[[#This Row],[EIM Price]]</f>
        <v>730.69585581553997</v>
      </c>
      <c r="L5243" s="167" t="str">
        <f>+INDEX(ECR_Hours!$I$12:$I$15,MATCH(ExportsELAP[[#This Row],[Date Prevailing]],ECR_Hours!$H$12:$H$15,1))</f>
        <v>S</v>
      </c>
      <c r="M5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4" spans="1:13" x14ac:dyDescent="0.25">
      <c r="A5244" s="164">
        <f>+Exports!A5247</f>
        <v>44780</v>
      </c>
      <c r="B5244" s="165">
        <f t="shared" si="324"/>
        <v>2022</v>
      </c>
      <c r="C5244" s="165">
        <f t="shared" si="325"/>
        <v>8</v>
      </c>
      <c r="D5244" s="165">
        <f t="shared" si="326"/>
        <v>7</v>
      </c>
      <c r="E5244" s="165">
        <f>+Exports!B5247</f>
        <v>11</v>
      </c>
      <c r="F5244" s="165">
        <f>+WEEKDAY(ExportsELAP[[#This Row],[Date Prevailing]],1)</f>
        <v>1</v>
      </c>
      <c r="G5244" s="165">
        <f>+COUNTIFS(ECR_Hours!$K$6:$K$7,ExportsELAP[[#This Row],[Date Prevailing]])</f>
        <v>0</v>
      </c>
      <c r="H5244" s="165">
        <f t="shared" si="327"/>
        <v>1</v>
      </c>
      <c r="I5244" s="166">
        <f>+Exports!G5247</f>
        <v>35127.027999999998</v>
      </c>
      <c r="J5244" s="166">
        <f>+'ELAP_IPCO-APND'!D5247</f>
        <v>27.20468</v>
      </c>
      <c r="K5244" s="166">
        <f>+(ExportsELAP[[#This Row],[Exports kWh - MPT]]/1000)*ExportsELAP[[#This Row],[EIM Price]]</f>
        <v>955.61955609103984</v>
      </c>
      <c r="L5244" s="167" t="str">
        <f>+INDEX(ECR_Hours!$I$12:$I$15,MATCH(ExportsELAP[[#This Row],[Date Prevailing]],ECR_Hours!$H$12:$H$15,1))</f>
        <v>S</v>
      </c>
      <c r="M5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5" spans="1:13" x14ac:dyDescent="0.25">
      <c r="A5245" s="164">
        <f>+Exports!A5248</f>
        <v>44780</v>
      </c>
      <c r="B5245" s="165">
        <f t="shared" si="324"/>
        <v>2022</v>
      </c>
      <c r="C5245" s="165">
        <f t="shared" si="325"/>
        <v>8</v>
      </c>
      <c r="D5245" s="165">
        <f t="shared" si="326"/>
        <v>7</v>
      </c>
      <c r="E5245" s="165">
        <f>+Exports!B5248</f>
        <v>12</v>
      </c>
      <c r="F5245" s="165">
        <f>+WEEKDAY(ExportsELAP[[#This Row],[Date Prevailing]],1)</f>
        <v>1</v>
      </c>
      <c r="G5245" s="165">
        <f>+COUNTIFS(ECR_Hours!$K$6:$K$7,ExportsELAP[[#This Row],[Date Prevailing]])</f>
        <v>0</v>
      </c>
      <c r="H5245" s="165">
        <f t="shared" si="327"/>
        <v>1</v>
      </c>
      <c r="I5245" s="166">
        <f>+Exports!G5248</f>
        <v>42425.095399999998</v>
      </c>
      <c r="J5245" s="166">
        <f>+'ELAP_IPCO-APND'!D5248</f>
        <v>23.334409999999998</v>
      </c>
      <c r="K5245" s="166">
        <f>+(ExportsELAP[[#This Row],[Exports kWh - MPT]]/1000)*ExportsELAP[[#This Row],[EIM Price]]</f>
        <v>989.96457035271385</v>
      </c>
      <c r="L5245" s="167" t="str">
        <f>+INDEX(ECR_Hours!$I$12:$I$15,MATCH(ExportsELAP[[#This Row],[Date Prevailing]],ECR_Hours!$H$12:$H$15,1))</f>
        <v>S</v>
      </c>
      <c r="M5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6" spans="1:13" x14ac:dyDescent="0.25">
      <c r="A5246" s="164">
        <f>+Exports!A5249</f>
        <v>44780</v>
      </c>
      <c r="B5246" s="165">
        <f t="shared" si="324"/>
        <v>2022</v>
      </c>
      <c r="C5246" s="165">
        <f t="shared" si="325"/>
        <v>8</v>
      </c>
      <c r="D5246" s="165">
        <f t="shared" si="326"/>
        <v>7</v>
      </c>
      <c r="E5246" s="165">
        <f>+Exports!B5249</f>
        <v>13</v>
      </c>
      <c r="F5246" s="165">
        <f>+WEEKDAY(ExportsELAP[[#This Row],[Date Prevailing]],1)</f>
        <v>1</v>
      </c>
      <c r="G5246" s="165">
        <f>+COUNTIFS(ECR_Hours!$K$6:$K$7,ExportsELAP[[#This Row],[Date Prevailing]])</f>
        <v>0</v>
      </c>
      <c r="H5246" s="165">
        <f t="shared" si="327"/>
        <v>1</v>
      </c>
      <c r="I5246" s="166">
        <f>+Exports!G5249</f>
        <v>45950.65389999999</v>
      </c>
      <c r="J5246" s="166">
        <f>+'ELAP_IPCO-APND'!D5249</f>
        <v>22.746549999999999</v>
      </c>
      <c r="K5246" s="166">
        <f>+(ExportsELAP[[#This Row],[Exports kWh - MPT]]/1000)*ExportsELAP[[#This Row],[EIM Price]]</f>
        <v>1045.2188464690448</v>
      </c>
      <c r="L5246" s="167" t="str">
        <f>+INDEX(ECR_Hours!$I$12:$I$15,MATCH(ExportsELAP[[#This Row],[Date Prevailing]],ECR_Hours!$H$12:$H$15,1))</f>
        <v>S</v>
      </c>
      <c r="M5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7" spans="1:13" x14ac:dyDescent="0.25">
      <c r="A5247" s="164">
        <f>+Exports!A5250</f>
        <v>44780</v>
      </c>
      <c r="B5247" s="165">
        <f t="shared" si="324"/>
        <v>2022</v>
      </c>
      <c r="C5247" s="165">
        <f t="shared" si="325"/>
        <v>8</v>
      </c>
      <c r="D5247" s="165">
        <f t="shared" si="326"/>
        <v>7</v>
      </c>
      <c r="E5247" s="165">
        <f>+Exports!B5250</f>
        <v>14</v>
      </c>
      <c r="F5247" s="165">
        <f>+WEEKDAY(ExportsELAP[[#This Row],[Date Prevailing]],1)</f>
        <v>1</v>
      </c>
      <c r="G5247" s="165">
        <f>+COUNTIFS(ECR_Hours!$K$6:$K$7,ExportsELAP[[#This Row],[Date Prevailing]])</f>
        <v>0</v>
      </c>
      <c r="H5247" s="165">
        <f t="shared" si="327"/>
        <v>1</v>
      </c>
      <c r="I5247" s="166">
        <f>+Exports!G5250</f>
        <v>45304.624299999996</v>
      </c>
      <c r="J5247" s="166">
        <f>+'ELAP_IPCO-APND'!D5250</f>
        <v>34.878450000000001</v>
      </c>
      <c r="K5247" s="166">
        <f>+(ExportsELAP[[#This Row],[Exports kWh - MPT]]/1000)*ExportsELAP[[#This Row],[EIM Price]]</f>
        <v>1580.1550734163347</v>
      </c>
      <c r="L5247" s="167" t="str">
        <f>+INDEX(ECR_Hours!$I$12:$I$15,MATCH(ExportsELAP[[#This Row],[Date Prevailing]],ECR_Hours!$H$12:$H$15,1))</f>
        <v>S</v>
      </c>
      <c r="M5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8" spans="1:13" x14ac:dyDescent="0.25">
      <c r="A5248" s="164">
        <f>+Exports!A5251</f>
        <v>44780</v>
      </c>
      <c r="B5248" s="165">
        <f t="shared" si="324"/>
        <v>2022</v>
      </c>
      <c r="C5248" s="165">
        <f t="shared" si="325"/>
        <v>8</v>
      </c>
      <c r="D5248" s="165">
        <f t="shared" si="326"/>
        <v>7</v>
      </c>
      <c r="E5248" s="165">
        <f>+Exports!B5251</f>
        <v>15</v>
      </c>
      <c r="F5248" s="165">
        <f>+WEEKDAY(ExportsELAP[[#This Row],[Date Prevailing]],1)</f>
        <v>1</v>
      </c>
      <c r="G5248" s="165">
        <f>+COUNTIFS(ECR_Hours!$K$6:$K$7,ExportsELAP[[#This Row],[Date Prevailing]])</f>
        <v>0</v>
      </c>
      <c r="H5248" s="165">
        <f t="shared" si="327"/>
        <v>1</v>
      </c>
      <c r="I5248" s="166">
        <f>+Exports!G5251</f>
        <v>41873.7304</v>
      </c>
      <c r="J5248" s="166">
        <f>+'ELAP_IPCO-APND'!D5251</f>
        <v>49.633650000000003</v>
      </c>
      <c r="K5248" s="166">
        <f>+(ExportsELAP[[#This Row],[Exports kWh - MPT]]/1000)*ExportsELAP[[#This Row],[EIM Price]]</f>
        <v>2078.3460788679599</v>
      </c>
      <c r="L5248" s="167" t="str">
        <f>+INDEX(ECR_Hours!$I$12:$I$15,MATCH(ExportsELAP[[#This Row],[Date Prevailing]],ECR_Hours!$H$12:$H$15,1))</f>
        <v>S</v>
      </c>
      <c r="M5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49" spans="1:13" x14ac:dyDescent="0.25">
      <c r="A5249" s="164">
        <f>+Exports!A5252</f>
        <v>44780</v>
      </c>
      <c r="B5249" s="165">
        <f t="shared" si="324"/>
        <v>2022</v>
      </c>
      <c r="C5249" s="165">
        <f t="shared" si="325"/>
        <v>8</v>
      </c>
      <c r="D5249" s="165">
        <f t="shared" si="326"/>
        <v>7</v>
      </c>
      <c r="E5249" s="165">
        <f>+Exports!B5252</f>
        <v>16</v>
      </c>
      <c r="F5249" s="165">
        <f>+WEEKDAY(ExportsELAP[[#This Row],[Date Prevailing]],1)</f>
        <v>1</v>
      </c>
      <c r="G5249" s="165">
        <f>+COUNTIFS(ECR_Hours!$K$6:$K$7,ExportsELAP[[#This Row],[Date Prevailing]])</f>
        <v>0</v>
      </c>
      <c r="H5249" s="165">
        <f t="shared" si="327"/>
        <v>1</v>
      </c>
      <c r="I5249" s="166">
        <f>+Exports!G5252</f>
        <v>35817.190199999997</v>
      </c>
      <c r="J5249" s="166">
        <f>+'ELAP_IPCO-APND'!D5252</f>
        <v>67.698040000000006</v>
      </c>
      <c r="K5249" s="166">
        <f>+(ExportsELAP[[#This Row],[Exports kWh - MPT]]/1000)*ExportsELAP[[#This Row],[EIM Price]]</f>
        <v>2424.7535748472083</v>
      </c>
      <c r="L5249" s="167" t="str">
        <f>+INDEX(ECR_Hours!$I$12:$I$15,MATCH(ExportsELAP[[#This Row],[Date Prevailing]],ECR_Hours!$H$12:$H$15,1))</f>
        <v>S</v>
      </c>
      <c r="M5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0" spans="1:13" x14ac:dyDescent="0.25">
      <c r="A5250" s="164">
        <f>+Exports!A5253</f>
        <v>44780</v>
      </c>
      <c r="B5250" s="165">
        <f t="shared" ref="B5250:B5313" si="328">+YEAR(A5250)</f>
        <v>2022</v>
      </c>
      <c r="C5250" s="165">
        <f t="shared" ref="C5250:C5313" si="329">+MONTH(A5250)</f>
        <v>8</v>
      </c>
      <c r="D5250" s="165">
        <f t="shared" ref="D5250:D5313" si="330">+DAY(A5250)</f>
        <v>7</v>
      </c>
      <c r="E5250" s="165">
        <f>+Exports!B5253</f>
        <v>17</v>
      </c>
      <c r="F5250" s="165">
        <f>+WEEKDAY(ExportsELAP[[#This Row],[Date Prevailing]],1)</f>
        <v>1</v>
      </c>
      <c r="G5250" s="165">
        <f>+COUNTIFS(ECR_Hours!$K$6:$K$7,ExportsELAP[[#This Row],[Date Prevailing]])</f>
        <v>0</v>
      </c>
      <c r="H5250" s="165">
        <f t="shared" ref="H5250:H5313" si="331">+IF(G5250=1,0,F5250)</f>
        <v>1</v>
      </c>
      <c r="I5250" s="166">
        <f>+Exports!G5253</f>
        <v>28121.014000000003</v>
      </c>
      <c r="J5250" s="166">
        <f>+'ELAP_IPCO-APND'!D5253</f>
        <v>71.532079999999993</v>
      </c>
      <c r="K5250" s="166">
        <f>+(ExportsELAP[[#This Row],[Exports kWh - MPT]]/1000)*ExportsELAP[[#This Row],[EIM Price]]</f>
        <v>2011.55462312912</v>
      </c>
      <c r="L5250" s="167" t="str">
        <f>+INDEX(ECR_Hours!$I$12:$I$15,MATCH(ExportsELAP[[#This Row],[Date Prevailing]],ECR_Hours!$H$12:$H$15,1))</f>
        <v>S</v>
      </c>
      <c r="M5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1" spans="1:13" x14ac:dyDescent="0.25">
      <c r="A5251" s="164">
        <f>+Exports!A5254</f>
        <v>44780</v>
      </c>
      <c r="B5251" s="165">
        <f t="shared" si="328"/>
        <v>2022</v>
      </c>
      <c r="C5251" s="165">
        <f t="shared" si="329"/>
        <v>8</v>
      </c>
      <c r="D5251" s="165">
        <f t="shared" si="330"/>
        <v>7</v>
      </c>
      <c r="E5251" s="165">
        <f>+Exports!B5254</f>
        <v>18</v>
      </c>
      <c r="F5251" s="165">
        <f>+WEEKDAY(ExportsELAP[[#This Row],[Date Prevailing]],1)</f>
        <v>1</v>
      </c>
      <c r="G5251" s="165">
        <f>+COUNTIFS(ECR_Hours!$K$6:$K$7,ExportsELAP[[#This Row],[Date Prevailing]])</f>
        <v>0</v>
      </c>
      <c r="H5251" s="165">
        <f t="shared" si="331"/>
        <v>1</v>
      </c>
      <c r="I5251" s="166">
        <f>+Exports!G5254</f>
        <v>19788.458899999998</v>
      </c>
      <c r="J5251" s="166">
        <f>+'ELAP_IPCO-APND'!D5254</f>
        <v>65.037379999999999</v>
      </c>
      <c r="K5251" s="166">
        <f>+(ExportsELAP[[#This Row],[Exports kWh - MPT]]/1000)*ExportsELAP[[#This Row],[EIM Price]]</f>
        <v>1286.9895210936818</v>
      </c>
      <c r="L5251" s="167" t="str">
        <f>+INDEX(ECR_Hours!$I$12:$I$15,MATCH(ExportsELAP[[#This Row],[Date Prevailing]],ECR_Hours!$H$12:$H$15,1))</f>
        <v>S</v>
      </c>
      <c r="M5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2" spans="1:13" x14ac:dyDescent="0.25">
      <c r="A5252" s="164">
        <f>+Exports!A5255</f>
        <v>44780</v>
      </c>
      <c r="B5252" s="165">
        <f t="shared" si="328"/>
        <v>2022</v>
      </c>
      <c r="C5252" s="165">
        <f t="shared" si="329"/>
        <v>8</v>
      </c>
      <c r="D5252" s="165">
        <f t="shared" si="330"/>
        <v>7</v>
      </c>
      <c r="E5252" s="165">
        <f>+Exports!B5255</f>
        <v>19</v>
      </c>
      <c r="F5252" s="165">
        <f>+WEEKDAY(ExportsELAP[[#This Row],[Date Prevailing]],1)</f>
        <v>1</v>
      </c>
      <c r="G5252" s="165">
        <f>+COUNTIFS(ECR_Hours!$K$6:$K$7,ExportsELAP[[#This Row],[Date Prevailing]])</f>
        <v>0</v>
      </c>
      <c r="H5252" s="165">
        <f t="shared" si="331"/>
        <v>1</v>
      </c>
      <c r="I5252" s="166">
        <f>+Exports!G5255</f>
        <v>12438.7315</v>
      </c>
      <c r="J5252" s="166">
        <f>+'ELAP_IPCO-APND'!D5255</f>
        <v>77.478570000000005</v>
      </c>
      <c r="K5252" s="166">
        <f>+(ExportsELAP[[#This Row],[Exports kWh - MPT]]/1000)*ExportsELAP[[#This Row],[EIM Price]]</f>
        <v>963.73512923395504</v>
      </c>
      <c r="L5252" s="167" t="str">
        <f>+INDEX(ECR_Hours!$I$12:$I$15,MATCH(ExportsELAP[[#This Row],[Date Prevailing]],ECR_Hours!$H$12:$H$15,1))</f>
        <v>S</v>
      </c>
      <c r="M5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3" spans="1:13" x14ac:dyDescent="0.25">
      <c r="A5253" s="164">
        <f>+Exports!A5256</f>
        <v>44780</v>
      </c>
      <c r="B5253" s="165">
        <f t="shared" si="328"/>
        <v>2022</v>
      </c>
      <c r="C5253" s="165">
        <f t="shared" si="329"/>
        <v>8</v>
      </c>
      <c r="D5253" s="165">
        <f t="shared" si="330"/>
        <v>7</v>
      </c>
      <c r="E5253" s="165">
        <f>+Exports!B5256</f>
        <v>20</v>
      </c>
      <c r="F5253" s="165">
        <f>+WEEKDAY(ExportsELAP[[#This Row],[Date Prevailing]],1)</f>
        <v>1</v>
      </c>
      <c r="G5253" s="165">
        <f>+COUNTIFS(ECR_Hours!$K$6:$K$7,ExportsELAP[[#This Row],[Date Prevailing]])</f>
        <v>0</v>
      </c>
      <c r="H5253" s="165">
        <f t="shared" si="331"/>
        <v>1</v>
      </c>
      <c r="I5253" s="166">
        <f>+Exports!G5256</f>
        <v>6733.5472</v>
      </c>
      <c r="J5253" s="166">
        <f>+'ELAP_IPCO-APND'!D5256</f>
        <v>120.23658</v>
      </c>
      <c r="K5253" s="166">
        <f>+(ExportsELAP[[#This Row],[Exports kWh - MPT]]/1000)*ExportsELAP[[#This Row],[EIM Price]]</f>
        <v>809.61868659657603</v>
      </c>
      <c r="L5253" s="167" t="str">
        <f>+INDEX(ECR_Hours!$I$12:$I$15,MATCH(ExportsELAP[[#This Row],[Date Prevailing]],ECR_Hours!$H$12:$H$15,1))</f>
        <v>S</v>
      </c>
      <c r="M5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4" spans="1:13" x14ac:dyDescent="0.25">
      <c r="A5254" s="164">
        <f>+Exports!A5257</f>
        <v>44780</v>
      </c>
      <c r="B5254" s="165">
        <f t="shared" si="328"/>
        <v>2022</v>
      </c>
      <c r="C5254" s="165">
        <f t="shared" si="329"/>
        <v>8</v>
      </c>
      <c r="D5254" s="165">
        <f t="shared" si="330"/>
        <v>7</v>
      </c>
      <c r="E5254" s="165">
        <f>+Exports!B5257</f>
        <v>21</v>
      </c>
      <c r="F5254" s="165">
        <f>+WEEKDAY(ExportsELAP[[#This Row],[Date Prevailing]],1)</f>
        <v>1</v>
      </c>
      <c r="G5254" s="165">
        <f>+COUNTIFS(ECR_Hours!$K$6:$K$7,ExportsELAP[[#This Row],[Date Prevailing]])</f>
        <v>0</v>
      </c>
      <c r="H5254" s="165">
        <f t="shared" si="331"/>
        <v>1</v>
      </c>
      <c r="I5254" s="166">
        <f>+Exports!G5257</f>
        <v>1520.2212</v>
      </c>
      <c r="J5254" s="166">
        <f>+'ELAP_IPCO-APND'!D5257</f>
        <v>127.59926</v>
      </c>
      <c r="K5254" s="166">
        <f>+(ExportsELAP[[#This Row],[Exports kWh - MPT]]/1000)*ExportsELAP[[#This Row],[EIM Price]]</f>
        <v>193.979100156312</v>
      </c>
      <c r="L5254" s="167" t="str">
        <f>+INDEX(ECR_Hours!$I$12:$I$15,MATCH(ExportsELAP[[#This Row],[Date Prevailing]],ECR_Hours!$H$12:$H$15,1))</f>
        <v>S</v>
      </c>
      <c r="M5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5" spans="1:13" x14ac:dyDescent="0.25">
      <c r="A5255" s="164">
        <f>+Exports!A5258</f>
        <v>44780</v>
      </c>
      <c r="B5255" s="165">
        <f t="shared" si="328"/>
        <v>2022</v>
      </c>
      <c r="C5255" s="165">
        <f t="shared" si="329"/>
        <v>8</v>
      </c>
      <c r="D5255" s="165">
        <f t="shared" si="330"/>
        <v>7</v>
      </c>
      <c r="E5255" s="165">
        <f>+Exports!B5258</f>
        <v>22</v>
      </c>
      <c r="F5255" s="165">
        <f>+WEEKDAY(ExportsELAP[[#This Row],[Date Prevailing]],1)</f>
        <v>1</v>
      </c>
      <c r="G5255" s="165">
        <f>+COUNTIFS(ECR_Hours!$K$6:$K$7,ExportsELAP[[#This Row],[Date Prevailing]])</f>
        <v>0</v>
      </c>
      <c r="H5255" s="165">
        <f t="shared" si="331"/>
        <v>1</v>
      </c>
      <c r="I5255" s="166">
        <f>+Exports!G5258</f>
        <v>12.4397</v>
      </c>
      <c r="J5255" s="166">
        <f>+'ELAP_IPCO-APND'!D5258</f>
        <v>86.568439999999995</v>
      </c>
      <c r="K5255" s="166">
        <f>+(ExportsELAP[[#This Row],[Exports kWh - MPT]]/1000)*ExportsELAP[[#This Row],[EIM Price]]</f>
        <v>1.0768854230679998</v>
      </c>
      <c r="L5255" s="167" t="str">
        <f>+INDEX(ECR_Hours!$I$12:$I$15,MATCH(ExportsELAP[[#This Row],[Date Prevailing]],ECR_Hours!$H$12:$H$15,1))</f>
        <v>S</v>
      </c>
      <c r="M5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6" spans="1:13" x14ac:dyDescent="0.25">
      <c r="A5256" s="164">
        <f>+Exports!A5259</f>
        <v>44780</v>
      </c>
      <c r="B5256" s="165">
        <f t="shared" si="328"/>
        <v>2022</v>
      </c>
      <c r="C5256" s="165">
        <f t="shared" si="329"/>
        <v>8</v>
      </c>
      <c r="D5256" s="165">
        <f t="shared" si="330"/>
        <v>7</v>
      </c>
      <c r="E5256" s="165">
        <f>+Exports!B5259</f>
        <v>23</v>
      </c>
      <c r="F5256" s="165">
        <f>+WEEKDAY(ExportsELAP[[#This Row],[Date Prevailing]],1)</f>
        <v>1</v>
      </c>
      <c r="G5256" s="165">
        <f>+COUNTIFS(ECR_Hours!$K$6:$K$7,ExportsELAP[[#This Row],[Date Prevailing]])</f>
        <v>0</v>
      </c>
      <c r="H5256" s="165">
        <f t="shared" si="331"/>
        <v>1</v>
      </c>
      <c r="I5256" s="166">
        <f>+Exports!G5259</f>
        <v>12.865600000000001</v>
      </c>
      <c r="J5256" s="166">
        <f>+'ELAP_IPCO-APND'!D5259</f>
        <v>85.041939999999997</v>
      </c>
      <c r="K5256" s="166">
        <f>+(ExportsELAP[[#This Row],[Exports kWh - MPT]]/1000)*ExportsELAP[[#This Row],[EIM Price]]</f>
        <v>1.0941155832640002</v>
      </c>
      <c r="L5256" s="167" t="str">
        <f>+INDEX(ECR_Hours!$I$12:$I$15,MATCH(ExportsELAP[[#This Row],[Date Prevailing]],ECR_Hours!$H$12:$H$15,1))</f>
        <v>S</v>
      </c>
      <c r="M5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7" spans="1:13" x14ac:dyDescent="0.25">
      <c r="A5257" s="164">
        <f>+Exports!A5260</f>
        <v>44780</v>
      </c>
      <c r="B5257" s="165">
        <f t="shared" si="328"/>
        <v>2022</v>
      </c>
      <c r="C5257" s="165">
        <f t="shared" si="329"/>
        <v>8</v>
      </c>
      <c r="D5257" s="165">
        <f t="shared" si="330"/>
        <v>7</v>
      </c>
      <c r="E5257" s="165">
        <f>+Exports!B5260</f>
        <v>24</v>
      </c>
      <c r="F5257" s="165">
        <f>+WEEKDAY(ExportsELAP[[#This Row],[Date Prevailing]],1)</f>
        <v>1</v>
      </c>
      <c r="G5257" s="165">
        <f>+COUNTIFS(ECR_Hours!$K$6:$K$7,ExportsELAP[[#This Row],[Date Prevailing]])</f>
        <v>0</v>
      </c>
      <c r="H5257" s="165">
        <f t="shared" si="331"/>
        <v>1</v>
      </c>
      <c r="I5257" s="166">
        <f>+Exports!G5260</f>
        <v>14.940799999999999</v>
      </c>
      <c r="J5257" s="166">
        <f>+'ELAP_IPCO-APND'!D5260</f>
        <v>78.861170000000001</v>
      </c>
      <c r="K5257" s="166">
        <f>+(ExportsELAP[[#This Row],[Exports kWh - MPT]]/1000)*ExportsELAP[[#This Row],[EIM Price]]</f>
        <v>1.1782489687359998</v>
      </c>
      <c r="L5257" s="167" t="str">
        <f>+INDEX(ECR_Hours!$I$12:$I$15,MATCH(ExportsELAP[[#This Row],[Date Prevailing]],ECR_Hours!$H$12:$H$15,1))</f>
        <v>S</v>
      </c>
      <c r="M5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8" spans="1:13" x14ac:dyDescent="0.25">
      <c r="A5258" s="164">
        <f>+Exports!A5261</f>
        <v>44781</v>
      </c>
      <c r="B5258" s="165">
        <f t="shared" si="328"/>
        <v>2022</v>
      </c>
      <c r="C5258" s="165">
        <f t="shared" si="329"/>
        <v>8</v>
      </c>
      <c r="D5258" s="165">
        <f t="shared" si="330"/>
        <v>8</v>
      </c>
      <c r="E5258" s="165">
        <f>+Exports!B5261</f>
        <v>1</v>
      </c>
      <c r="F5258" s="165">
        <f>+WEEKDAY(ExportsELAP[[#This Row],[Date Prevailing]],1)</f>
        <v>2</v>
      </c>
      <c r="G5258" s="165">
        <f>+COUNTIFS(ECR_Hours!$K$6:$K$7,ExportsELAP[[#This Row],[Date Prevailing]])</f>
        <v>0</v>
      </c>
      <c r="H5258" s="165">
        <f t="shared" si="331"/>
        <v>2</v>
      </c>
      <c r="I5258" s="166">
        <f>+Exports!G5261</f>
        <v>15.6976</v>
      </c>
      <c r="J5258" s="166">
        <f>+'ELAP_IPCO-APND'!D5261</f>
        <v>60.67221</v>
      </c>
      <c r="K5258" s="166">
        <f>+(ExportsELAP[[#This Row],[Exports kWh - MPT]]/1000)*ExportsELAP[[#This Row],[EIM Price]]</f>
        <v>0.95240808369599994</v>
      </c>
      <c r="L5258" s="167" t="str">
        <f>+INDEX(ECR_Hours!$I$12:$I$15,MATCH(ExportsELAP[[#This Row],[Date Prevailing]],ECR_Hours!$H$12:$H$15,1))</f>
        <v>S</v>
      </c>
      <c r="M5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59" spans="1:13" x14ac:dyDescent="0.25">
      <c r="A5259" s="164">
        <f>+Exports!A5262</f>
        <v>44781</v>
      </c>
      <c r="B5259" s="165">
        <f t="shared" si="328"/>
        <v>2022</v>
      </c>
      <c r="C5259" s="165">
        <f t="shared" si="329"/>
        <v>8</v>
      </c>
      <c r="D5259" s="165">
        <f t="shared" si="330"/>
        <v>8</v>
      </c>
      <c r="E5259" s="165">
        <f>+Exports!B5262</f>
        <v>2</v>
      </c>
      <c r="F5259" s="165">
        <f>+WEEKDAY(ExportsELAP[[#This Row],[Date Prevailing]],1)</f>
        <v>2</v>
      </c>
      <c r="G5259" s="165">
        <f>+COUNTIFS(ECR_Hours!$K$6:$K$7,ExportsELAP[[#This Row],[Date Prevailing]])</f>
        <v>0</v>
      </c>
      <c r="H5259" s="165">
        <f t="shared" si="331"/>
        <v>2</v>
      </c>
      <c r="I5259" s="166">
        <f>+Exports!G5262</f>
        <v>14.491899999999999</v>
      </c>
      <c r="J5259" s="166">
        <f>+'ELAP_IPCO-APND'!D5262</f>
        <v>55.019950000000001</v>
      </c>
      <c r="K5259" s="166">
        <f>+(ExportsELAP[[#This Row],[Exports kWh - MPT]]/1000)*ExportsELAP[[#This Row],[EIM Price]]</f>
        <v>0.79734361340499993</v>
      </c>
      <c r="L5259" s="167" t="str">
        <f>+INDEX(ECR_Hours!$I$12:$I$15,MATCH(ExportsELAP[[#This Row],[Date Prevailing]],ECR_Hours!$H$12:$H$15,1))</f>
        <v>S</v>
      </c>
      <c r="M5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0" spans="1:13" x14ac:dyDescent="0.25">
      <c r="A5260" s="164">
        <f>+Exports!A5263</f>
        <v>44781</v>
      </c>
      <c r="B5260" s="165">
        <f t="shared" si="328"/>
        <v>2022</v>
      </c>
      <c r="C5260" s="165">
        <f t="shared" si="329"/>
        <v>8</v>
      </c>
      <c r="D5260" s="165">
        <f t="shared" si="330"/>
        <v>8</v>
      </c>
      <c r="E5260" s="165">
        <f>+Exports!B5263</f>
        <v>3</v>
      </c>
      <c r="F5260" s="165">
        <f>+WEEKDAY(ExportsELAP[[#This Row],[Date Prevailing]],1)</f>
        <v>2</v>
      </c>
      <c r="G5260" s="165">
        <f>+COUNTIFS(ECR_Hours!$K$6:$K$7,ExportsELAP[[#This Row],[Date Prevailing]])</f>
        <v>0</v>
      </c>
      <c r="H5260" s="165">
        <f t="shared" si="331"/>
        <v>2</v>
      </c>
      <c r="I5260" s="166">
        <f>+Exports!G5263</f>
        <v>15.194100000000001</v>
      </c>
      <c r="J5260" s="166">
        <f>+'ELAP_IPCO-APND'!D5263</f>
        <v>56.462679999999999</v>
      </c>
      <c r="K5260" s="166">
        <f>+(ExportsELAP[[#This Row],[Exports kWh - MPT]]/1000)*ExportsELAP[[#This Row],[EIM Price]]</f>
        <v>0.85789960618799999</v>
      </c>
      <c r="L5260" s="167" t="str">
        <f>+INDEX(ECR_Hours!$I$12:$I$15,MATCH(ExportsELAP[[#This Row],[Date Prevailing]],ECR_Hours!$H$12:$H$15,1))</f>
        <v>S</v>
      </c>
      <c r="M5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1" spans="1:13" x14ac:dyDescent="0.25">
      <c r="A5261" s="164">
        <f>+Exports!A5264</f>
        <v>44781</v>
      </c>
      <c r="B5261" s="165">
        <f t="shared" si="328"/>
        <v>2022</v>
      </c>
      <c r="C5261" s="165">
        <f t="shared" si="329"/>
        <v>8</v>
      </c>
      <c r="D5261" s="165">
        <f t="shared" si="330"/>
        <v>8</v>
      </c>
      <c r="E5261" s="165">
        <f>+Exports!B5264</f>
        <v>4</v>
      </c>
      <c r="F5261" s="165">
        <f>+WEEKDAY(ExportsELAP[[#This Row],[Date Prevailing]],1)</f>
        <v>2</v>
      </c>
      <c r="G5261" s="165">
        <f>+COUNTIFS(ECR_Hours!$K$6:$K$7,ExportsELAP[[#This Row],[Date Prevailing]])</f>
        <v>0</v>
      </c>
      <c r="H5261" s="165">
        <f t="shared" si="331"/>
        <v>2</v>
      </c>
      <c r="I5261" s="166">
        <f>+Exports!G5264</f>
        <v>55.722399999999894</v>
      </c>
      <c r="J5261" s="166">
        <f>+'ELAP_IPCO-APND'!D5264</f>
        <v>54.270890000000001</v>
      </c>
      <c r="K5261" s="166">
        <f>+(ExportsELAP[[#This Row],[Exports kWh - MPT]]/1000)*ExportsELAP[[#This Row],[EIM Price]]</f>
        <v>3.0241042409359942</v>
      </c>
      <c r="L5261" s="167" t="str">
        <f>+INDEX(ECR_Hours!$I$12:$I$15,MATCH(ExportsELAP[[#This Row],[Date Prevailing]],ECR_Hours!$H$12:$H$15,1))</f>
        <v>S</v>
      </c>
      <c r="M5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2" spans="1:13" x14ac:dyDescent="0.25">
      <c r="A5262" s="164">
        <f>+Exports!A5265</f>
        <v>44781</v>
      </c>
      <c r="B5262" s="165">
        <f t="shared" si="328"/>
        <v>2022</v>
      </c>
      <c r="C5262" s="165">
        <f t="shared" si="329"/>
        <v>8</v>
      </c>
      <c r="D5262" s="165">
        <f t="shared" si="330"/>
        <v>8</v>
      </c>
      <c r="E5262" s="165">
        <f>+Exports!B5265</f>
        <v>5</v>
      </c>
      <c r="F5262" s="165">
        <f>+WEEKDAY(ExportsELAP[[#This Row],[Date Prevailing]],1)</f>
        <v>2</v>
      </c>
      <c r="G5262" s="165">
        <f>+COUNTIFS(ECR_Hours!$K$6:$K$7,ExportsELAP[[#This Row],[Date Prevailing]])</f>
        <v>0</v>
      </c>
      <c r="H5262" s="165">
        <f t="shared" si="331"/>
        <v>2</v>
      </c>
      <c r="I5262" s="166">
        <f>+Exports!G5265</f>
        <v>58.437600000000003</v>
      </c>
      <c r="J5262" s="166">
        <f>+'ELAP_IPCO-APND'!D5265</f>
        <v>54.2575</v>
      </c>
      <c r="K5262" s="166">
        <f>+(ExportsELAP[[#This Row],[Exports kWh - MPT]]/1000)*ExportsELAP[[#This Row],[EIM Price]]</f>
        <v>3.1706780820000002</v>
      </c>
      <c r="L5262" s="167" t="str">
        <f>+INDEX(ECR_Hours!$I$12:$I$15,MATCH(ExportsELAP[[#This Row],[Date Prevailing]],ECR_Hours!$H$12:$H$15,1))</f>
        <v>S</v>
      </c>
      <c r="M5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3" spans="1:13" x14ac:dyDescent="0.25">
      <c r="A5263" s="164">
        <f>+Exports!A5266</f>
        <v>44781</v>
      </c>
      <c r="B5263" s="165">
        <f t="shared" si="328"/>
        <v>2022</v>
      </c>
      <c r="C5263" s="165">
        <f t="shared" si="329"/>
        <v>8</v>
      </c>
      <c r="D5263" s="165">
        <f t="shared" si="330"/>
        <v>8</v>
      </c>
      <c r="E5263" s="165">
        <f>+Exports!B5266</f>
        <v>6</v>
      </c>
      <c r="F5263" s="165">
        <f>+WEEKDAY(ExportsELAP[[#This Row],[Date Prevailing]],1)</f>
        <v>2</v>
      </c>
      <c r="G5263" s="165">
        <f>+COUNTIFS(ECR_Hours!$K$6:$K$7,ExportsELAP[[#This Row],[Date Prevailing]])</f>
        <v>0</v>
      </c>
      <c r="H5263" s="165">
        <f t="shared" si="331"/>
        <v>2</v>
      </c>
      <c r="I5263" s="166">
        <f>+Exports!G5266</f>
        <v>56.457899999999903</v>
      </c>
      <c r="J5263" s="166">
        <f>+'ELAP_IPCO-APND'!D5266</f>
        <v>56.269069999999999</v>
      </c>
      <c r="K5263" s="166">
        <f>+(ExportsELAP[[#This Row],[Exports kWh - MPT]]/1000)*ExportsELAP[[#This Row],[EIM Price]]</f>
        <v>3.1768335271529944</v>
      </c>
      <c r="L5263" s="167" t="str">
        <f>+INDEX(ECR_Hours!$I$12:$I$15,MATCH(ExportsELAP[[#This Row],[Date Prevailing]],ECR_Hours!$H$12:$H$15,1))</f>
        <v>S</v>
      </c>
      <c r="M5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4" spans="1:13" x14ac:dyDescent="0.25">
      <c r="A5264" s="164">
        <f>+Exports!A5267</f>
        <v>44781</v>
      </c>
      <c r="B5264" s="165">
        <f t="shared" si="328"/>
        <v>2022</v>
      </c>
      <c r="C5264" s="165">
        <f t="shared" si="329"/>
        <v>8</v>
      </c>
      <c r="D5264" s="165">
        <f t="shared" si="330"/>
        <v>8</v>
      </c>
      <c r="E5264" s="165">
        <f>+Exports!B5267</f>
        <v>7</v>
      </c>
      <c r="F5264" s="165">
        <f>+WEEKDAY(ExportsELAP[[#This Row],[Date Prevailing]],1)</f>
        <v>2</v>
      </c>
      <c r="G5264" s="165">
        <f>+COUNTIFS(ECR_Hours!$K$6:$K$7,ExportsELAP[[#This Row],[Date Prevailing]])</f>
        <v>0</v>
      </c>
      <c r="H5264" s="165">
        <f t="shared" si="331"/>
        <v>2</v>
      </c>
      <c r="I5264" s="166">
        <f>+Exports!G5267</f>
        <v>382.23239999999998</v>
      </c>
      <c r="J5264" s="166">
        <f>+'ELAP_IPCO-APND'!D5267</f>
        <v>59.320140000000002</v>
      </c>
      <c r="K5264" s="166">
        <f>+(ExportsELAP[[#This Row],[Exports kWh - MPT]]/1000)*ExportsELAP[[#This Row],[EIM Price]]</f>
        <v>22.674079480535998</v>
      </c>
      <c r="L5264" s="167" t="str">
        <f>+INDEX(ECR_Hours!$I$12:$I$15,MATCH(ExportsELAP[[#This Row],[Date Prevailing]],ECR_Hours!$H$12:$H$15,1))</f>
        <v>S</v>
      </c>
      <c r="M5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5" spans="1:13" x14ac:dyDescent="0.25">
      <c r="A5265" s="164">
        <f>+Exports!A5268</f>
        <v>44781</v>
      </c>
      <c r="B5265" s="165">
        <f t="shared" si="328"/>
        <v>2022</v>
      </c>
      <c r="C5265" s="165">
        <f t="shared" si="329"/>
        <v>8</v>
      </c>
      <c r="D5265" s="165">
        <f t="shared" si="330"/>
        <v>8</v>
      </c>
      <c r="E5265" s="165">
        <f>+Exports!B5268</f>
        <v>8</v>
      </c>
      <c r="F5265" s="165">
        <f>+WEEKDAY(ExportsELAP[[#This Row],[Date Prevailing]],1)</f>
        <v>2</v>
      </c>
      <c r="G5265" s="165">
        <f>+COUNTIFS(ECR_Hours!$K$6:$K$7,ExportsELAP[[#This Row],[Date Prevailing]])</f>
        <v>0</v>
      </c>
      <c r="H5265" s="165">
        <f t="shared" si="331"/>
        <v>2</v>
      </c>
      <c r="I5265" s="166">
        <f>+Exports!G5268</f>
        <v>4088.2739000000001</v>
      </c>
      <c r="J5265" s="166">
        <f>+'ELAP_IPCO-APND'!D5268</f>
        <v>59.058140000000002</v>
      </c>
      <c r="K5265" s="166">
        <f>+(ExportsELAP[[#This Row],[Exports kWh - MPT]]/1000)*ExportsELAP[[#This Row],[EIM Price]]</f>
        <v>241.44585234454601</v>
      </c>
      <c r="L5265" s="167" t="str">
        <f>+INDEX(ECR_Hours!$I$12:$I$15,MATCH(ExportsELAP[[#This Row],[Date Prevailing]],ECR_Hours!$H$12:$H$15,1))</f>
        <v>S</v>
      </c>
      <c r="M5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6" spans="1:13" x14ac:dyDescent="0.25">
      <c r="A5266" s="164">
        <f>+Exports!A5269</f>
        <v>44781</v>
      </c>
      <c r="B5266" s="165">
        <f t="shared" si="328"/>
        <v>2022</v>
      </c>
      <c r="C5266" s="165">
        <f t="shared" si="329"/>
        <v>8</v>
      </c>
      <c r="D5266" s="165">
        <f t="shared" si="330"/>
        <v>8</v>
      </c>
      <c r="E5266" s="165">
        <f>+Exports!B5269</f>
        <v>9</v>
      </c>
      <c r="F5266" s="165">
        <f>+WEEKDAY(ExportsELAP[[#This Row],[Date Prevailing]],1)</f>
        <v>2</v>
      </c>
      <c r="G5266" s="165">
        <f>+COUNTIFS(ECR_Hours!$K$6:$K$7,ExportsELAP[[#This Row],[Date Prevailing]])</f>
        <v>0</v>
      </c>
      <c r="H5266" s="165">
        <f t="shared" si="331"/>
        <v>2</v>
      </c>
      <c r="I5266" s="166">
        <f>+Exports!G5269</f>
        <v>10993.3696</v>
      </c>
      <c r="J5266" s="166">
        <f>+'ELAP_IPCO-APND'!D5269</f>
        <v>55.136209999999998</v>
      </c>
      <c r="K5266" s="166">
        <f>+(ExportsELAP[[#This Row],[Exports kWh - MPT]]/1000)*ExportsELAP[[#This Row],[EIM Price]]</f>
        <v>606.1327348732159</v>
      </c>
      <c r="L5266" s="167" t="str">
        <f>+INDEX(ECR_Hours!$I$12:$I$15,MATCH(ExportsELAP[[#This Row],[Date Prevailing]],ECR_Hours!$H$12:$H$15,1))</f>
        <v>S</v>
      </c>
      <c r="M5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7" spans="1:13" x14ac:dyDescent="0.25">
      <c r="A5267" s="164">
        <f>+Exports!A5270</f>
        <v>44781</v>
      </c>
      <c r="B5267" s="165">
        <f t="shared" si="328"/>
        <v>2022</v>
      </c>
      <c r="C5267" s="165">
        <f t="shared" si="329"/>
        <v>8</v>
      </c>
      <c r="D5267" s="165">
        <f t="shared" si="330"/>
        <v>8</v>
      </c>
      <c r="E5267" s="165">
        <f>+Exports!B5270</f>
        <v>10</v>
      </c>
      <c r="F5267" s="165">
        <f>+WEEKDAY(ExportsELAP[[#This Row],[Date Prevailing]],1)</f>
        <v>2</v>
      </c>
      <c r="G5267" s="165">
        <f>+COUNTIFS(ECR_Hours!$K$6:$K$7,ExportsELAP[[#This Row],[Date Prevailing]])</f>
        <v>0</v>
      </c>
      <c r="H5267" s="165">
        <f t="shared" si="331"/>
        <v>2</v>
      </c>
      <c r="I5267" s="166">
        <f>+Exports!G5270</f>
        <v>21166.7876</v>
      </c>
      <c r="J5267" s="166">
        <f>+'ELAP_IPCO-APND'!D5270</f>
        <v>54.861559999999997</v>
      </c>
      <c r="K5267" s="166">
        <f>+(ExportsELAP[[#This Row],[Exports kWh - MPT]]/1000)*ExportsELAP[[#This Row],[EIM Price]]</f>
        <v>1161.2429879246558</v>
      </c>
      <c r="L5267" s="167" t="str">
        <f>+INDEX(ECR_Hours!$I$12:$I$15,MATCH(ExportsELAP[[#This Row],[Date Prevailing]],ECR_Hours!$H$12:$H$15,1))</f>
        <v>S</v>
      </c>
      <c r="M5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8" spans="1:13" x14ac:dyDescent="0.25">
      <c r="A5268" s="164">
        <f>+Exports!A5271</f>
        <v>44781</v>
      </c>
      <c r="B5268" s="165">
        <f t="shared" si="328"/>
        <v>2022</v>
      </c>
      <c r="C5268" s="165">
        <f t="shared" si="329"/>
        <v>8</v>
      </c>
      <c r="D5268" s="165">
        <f t="shared" si="330"/>
        <v>8</v>
      </c>
      <c r="E5268" s="165">
        <f>+Exports!B5271</f>
        <v>11</v>
      </c>
      <c r="F5268" s="165">
        <f>+WEEKDAY(ExportsELAP[[#This Row],[Date Prevailing]],1)</f>
        <v>2</v>
      </c>
      <c r="G5268" s="165">
        <f>+COUNTIFS(ECR_Hours!$K$6:$K$7,ExportsELAP[[#This Row],[Date Prevailing]])</f>
        <v>0</v>
      </c>
      <c r="H5268" s="165">
        <f t="shared" si="331"/>
        <v>2</v>
      </c>
      <c r="I5268" s="166">
        <f>+Exports!G5271</f>
        <v>30937.105600000003</v>
      </c>
      <c r="J5268" s="166">
        <f>+'ELAP_IPCO-APND'!D5271</f>
        <v>52.625019999999999</v>
      </c>
      <c r="K5268" s="166">
        <f>+(ExportsELAP[[#This Row],[Exports kWh - MPT]]/1000)*ExportsELAP[[#This Row],[EIM Price]]</f>
        <v>1628.065800942112</v>
      </c>
      <c r="L5268" s="167" t="str">
        <f>+INDEX(ECR_Hours!$I$12:$I$15,MATCH(ExportsELAP[[#This Row],[Date Prevailing]],ECR_Hours!$H$12:$H$15,1))</f>
        <v>S</v>
      </c>
      <c r="M5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69" spans="1:13" x14ac:dyDescent="0.25">
      <c r="A5269" s="164">
        <f>+Exports!A5272</f>
        <v>44781</v>
      </c>
      <c r="B5269" s="165">
        <f t="shared" si="328"/>
        <v>2022</v>
      </c>
      <c r="C5269" s="165">
        <f t="shared" si="329"/>
        <v>8</v>
      </c>
      <c r="D5269" s="165">
        <f t="shared" si="330"/>
        <v>8</v>
      </c>
      <c r="E5269" s="165">
        <f>+Exports!B5272</f>
        <v>12</v>
      </c>
      <c r="F5269" s="165">
        <f>+WEEKDAY(ExportsELAP[[#This Row],[Date Prevailing]],1)</f>
        <v>2</v>
      </c>
      <c r="G5269" s="165">
        <f>+COUNTIFS(ECR_Hours!$K$6:$K$7,ExportsELAP[[#This Row],[Date Prevailing]])</f>
        <v>0</v>
      </c>
      <c r="H5269" s="165">
        <f t="shared" si="331"/>
        <v>2</v>
      </c>
      <c r="I5269" s="166">
        <f>+Exports!G5272</f>
        <v>37321.733099999998</v>
      </c>
      <c r="J5269" s="166">
        <f>+'ELAP_IPCO-APND'!D5272</f>
        <v>60.748289999999997</v>
      </c>
      <c r="K5269" s="166">
        <f>+(ExportsELAP[[#This Row],[Exports kWh - MPT]]/1000)*ExportsELAP[[#This Row],[EIM Price]]</f>
        <v>2267.2314656613985</v>
      </c>
      <c r="L5269" s="167" t="str">
        <f>+INDEX(ECR_Hours!$I$12:$I$15,MATCH(ExportsELAP[[#This Row],[Date Prevailing]],ECR_Hours!$H$12:$H$15,1))</f>
        <v>S</v>
      </c>
      <c r="M5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0" spans="1:13" x14ac:dyDescent="0.25">
      <c r="A5270" s="164">
        <f>+Exports!A5273</f>
        <v>44781</v>
      </c>
      <c r="B5270" s="165">
        <f t="shared" si="328"/>
        <v>2022</v>
      </c>
      <c r="C5270" s="165">
        <f t="shared" si="329"/>
        <v>8</v>
      </c>
      <c r="D5270" s="165">
        <f t="shared" si="330"/>
        <v>8</v>
      </c>
      <c r="E5270" s="165">
        <f>+Exports!B5273</f>
        <v>13</v>
      </c>
      <c r="F5270" s="165">
        <f>+WEEKDAY(ExportsELAP[[#This Row],[Date Prevailing]],1)</f>
        <v>2</v>
      </c>
      <c r="G5270" s="165">
        <f>+COUNTIFS(ECR_Hours!$K$6:$K$7,ExportsELAP[[#This Row],[Date Prevailing]])</f>
        <v>0</v>
      </c>
      <c r="H5270" s="165">
        <f t="shared" si="331"/>
        <v>2</v>
      </c>
      <c r="I5270" s="166">
        <f>+Exports!G5273</f>
        <v>39820.330099999999</v>
      </c>
      <c r="J5270" s="166">
        <f>+'ELAP_IPCO-APND'!D5273</f>
        <v>61.844540000000002</v>
      </c>
      <c r="K5270" s="166">
        <f>+(ExportsELAP[[#This Row],[Exports kWh - MPT]]/1000)*ExportsELAP[[#This Row],[EIM Price]]</f>
        <v>2462.669997682654</v>
      </c>
      <c r="L5270" s="167" t="str">
        <f>+INDEX(ECR_Hours!$I$12:$I$15,MATCH(ExportsELAP[[#This Row],[Date Prevailing]],ECR_Hours!$H$12:$H$15,1))</f>
        <v>S</v>
      </c>
      <c r="M5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1" spans="1:13" x14ac:dyDescent="0.25">
      <c r="A5271" s="164">
        <f>+Exports!A5274</f>
        <v>44781</v>
      </c>
      <c r="B5271" s="165">
        <f t="shared" si="328"/>
        <v>2022</v>
      </c>
      <c r="C5271" s="165">
        <f t="shared" si="329"/>
        <v>8</v>
      </c>
      <c r="D5271" s="165">
        <f t="shared" si="330"/>
        <v>8</v>
      </c>
      <c r="E5271" s="165">
        <f>+Exports!B5274</f>
        <v>14</v>
      </c>
      <c r="F5271" s="165">
        <f>+WEEKDAY(ExportsELAP[[#This Row],[Date Prevailing]],1)</f>
        <v>2</v>
      </c>
      <c r="G5271" s="165">
        <f>+COUNTIFS(ECR_Hours!$K$6:$K$7,ExportsELAP[[#This Row],[Date Prevailing]])</f>
        <v>0</v>
      </c>
      <c r="H5271" s="165">
        <f t="shared" si="331"/>
        <v>2</v>
      </c>
      <c r="I5271" s="166">
        <f>+Exports!G5274</f>
        <v>39159.0599</v>
      </c>
      <c r="J5271" s="166">
        <f>+'ELAP_IPCO-APND'!D5274</f>
        <v>77.560839999999999</v>
      </c>
      <c r="K5271" s="166">
        <f>+(ExportsELAP[[#This Row],[Exports kWh - MPT]]/1000)*ExportsELAP[[#This Row],[EIM Price]]</f>
        <v>3037.2095794543161</v>
      </c>
      <c r="L5271" s="167" t="str">
        <f>+INDEX(ECR_Hours!$I$12:$I$15,MATCH(ExportsELAP[[#This Row],[Date Prevailing]],ECR_Hours!$H$12:$H$15,1))</f>
        <v>S</v>
      </c>
      <c r="M5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2" spans="1:13" x14ac:dyDescent="0.25">
      <c r="A5272" s="164">
        <f>+Exports!A5275</f>
        <v>44781</v>
      </c>
      <c r="B5272" s="165">
        <f t="shared" si="328"/>
        <v>2022</v>
      </c>
      <c r="C5272" s="165">
        <f t="shared" si="329"/>
        <v>8</v>
      </c>
      <c r="D5272" s="165">
        <f t="shared" si="330"/>
        <v>8</v>
      </c>
      <c r="E5272" s="165">
        <f>+Exports!B5275</f>
        <v>15</v>
      </c>
      <c r="F5272" s="165">
        <f>+WEEKDAY(ExportsELAP[[#This Row],[Date Prevailing]],1)</f>
        <v>2</v>
      </c>
      <c r="G5272" s="165">
        <f>+COUNTIFS(ECR_Hours!$K$6:$K$7,ExportsELAP[[#This Row],[Date Prevailing]])</f>
        <v>0</v>
      </c>
      <c r="H5272" s="165">
        <f t="shared" si="331"/>
        <v>2</v>
      </c>
      <c r="I5272" s="166">
        <f>+Exports!G5275</f>
        <v>35786.831299999998</v>
      </c>
      <c r="J5272" s="166">
        <f>+'ELAP_IPCO-APND'!D5275</f>
        <v>79.202060000000003</v>
      </c>
      <c r="K5272" s="166">
        <f>+(ExportsELAP[[#This Row],[Exports kWh - MPT]]/1000)*ExportsELAP[[#This Row],[EIM Price]]</f>
        <v>2834.3907598324777</v>
      </c>
      <c r="L5272" s="167" t="str">
        <f>+INDEX(ECR_Hours!$I$12:$I$15,MATCH(ExportsELAP[[#This Row],[Date Prevailing]],ECR_Hours!$H$12:$H$15,1))</f>
        <v>S</v>
      </c>
      <c r="M5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73" spans="1:13" x14ac:dyDescent="0.25">
      <c r="A5273" s="164">
        <f>+Exports!A5276</f>
        <v>44781</v>
      </c>
      <c r="B5273" s="165">
        <f t="shared" si="328"/>
        <v>2022</v>
      </c>
      <c r="C5273" s="165">
        <f t="shared" si="329"/>
        <v>8</v>
      </c>
      <c r="D5273" s="165">
        <f t="shared" si="330"/>
        <v>8</v>
      </c>
      <c r="E5273" s="165">
        <f>+Exports!B5276</f>
        <v>16</v>
      </c>
      <c r="F5273" s="165">
        <f>+WEEKDAY(ExportsELAP[[#This Row],[Date Prevailing]],1)</f>
        <v>2</v>
      </c>
      <c r="G5273" s="165">
        <f>+COUNTIFS(ECR_Hours!$K$6:$K$7,ExportsELAP[[#This Row],[Date Prevailing]])</f>
        <v>0</v>
      </c>
      <c r="H5273" s="165">
        <f t="shared" si="331"/>
        <v>2</v>
      </c>
      <c r="I5273" s="166">
        <f>+Exports!G5276</f>
        <v>29803.659</v>
      </c>
      <c r="J5273" s="166">
        <f>+'ELAP_IPCO-APND'!D5276</f>
        <v>83.463750000000005</v>
      </c>
      <c r="K5273" s="166">
        <f>+(ExportsELAP[[#This Row],[Exports kWh - MPT]]/1000)*ExportsELAP[[#This Row],[EIM Price]]</f>
        <v>2487.5251438612499</v>
      </c>
      <c r="L5273" s="167" t="str">
        <f>+INDEX(ECR_Hours!$I$12:$I$15,MATCH(ExportsELAP[[#This Row],[Date Prevailing]],ECR_Hours!$H$12:$H$15,1))</f>
        <v>S</v>
      </c>
      <c r="M5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4" spans="1:13" x14ac:dyDescent="0.25">
      <c r="A5274" s="164">
        <f>+Exports!A5277</f>
        <v>44781</v>
      </c>
      <c r="B5274" s="165">
        <f t="shared" si="328"/>
        <v>2022</v>
      </c>
      <c r="C5274" s="165">
        <f t="shared" si="329"/>
        <v>8</v>
      </c>
      <c r="D5274" s="165">
        <f t="shared" si="330"/>
        <v>8</v>
      </c>
      <c r="E5274" s="165">
        <f>+Exports!B5277</f>
        <v>17</v>
      </c>
      <c r="F5274" s="165">
        <f>+WEEKDAY(ExportsELAP[[#This Row],[Date Prevailing]],1)</f>
        <v>2</v>
      </c>
      <c r="G5274" s="165">
        <f>+COUNTIFS(ECR_Hours!$K$6:$K$7,ExportsELAP[[#This Row],[Date Prevailing]])</f>
        <v>0</v>
      </c>
      <c r="H5274" s="165">
        <f t="shared" si="331"/>
        <v>2</v>
      </c>
      <c r="I5274" s="166">
        <f>+Exports!G5277</f>
        <v>22698.415999999997</v>
      </c>
      <c r="J5274" s="166">
        <f>+'ELAP_IPCO-APND'!D5277</f>
        <v>84.577179999999998</v>
      </c>
      <c r="K5274" s="166">
        <f>+(ExportsELAP[[#This Row],[Exports kWh - MPT]]/1000)*ExportsELAP[[#This Row],[EIM Price]]</f>
        <v>1919.7680157468799</v>
      </c>
      <c r="L5274" s="167" t="str">
        <f>+INDEX(ECR_Hours!$I$12:$I$15,MATCH(ExportsELAP[[#This Row],[Date Prevailing]],ECR_Hours!$H$12:$H$15,1))</f>
        <v>S</v>
      </c>
      <c r="M5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5" spans="1:13" x14ac:dyDescent="0.25">
      <c r="A5275" s="164">
        <f>+Exports!A5278</f>
        <v>44781</v>
      </c>
      <c r="B5275" s="165">
        <f t="shared" si="328"/>
        <v>2022</v>
      </c>
      <c r="C5275" s="165">
        <f t="shared" si="329"/>
        <v>8</v>
      </c>
      <c r="D5275" s="165">
        <f t="shared" si="330"/>
        <v>8</v>
      </c>
      <c r="E5275" s="165">
        <f>+Exports!B5278</f>
        <v>18</v>
      </c>
      <c r="F5275" s="165">
        <f>+WEEKDAY(ExportsELAP[[#This Row],[Date Prevailing]],1)</f>
        <v>2</v>
      </c>
      <c r="G5275" s="165">
        <f>+COUNTIFS(ECR_Hours!$K$6:$K$7,ExportsELAP[[#This Row],[Date Prevailing]])</f>
        <v>0</v>
      </c>
      <c r="H5275" s="165">
        <f t="shared" si="331"/>
        <v>2</v>
      </c>
      <c r="I5275" s="166">
        <f>+Exports!G5278</f>
        <v>15785.271799999999</v>
      </c>
      <c r="J5275" s="166">
        <f>+'ELAP_IPCO-APND'!D5278</f>
        <v>97.887420000000006</v>
      </c>
      <c r="K5275" s="166">
        <f>+(ExportsELAP[[#This Row],[Exports kWh - MPT]]/1000)*ExportsELAP[[#This Row],[EIM Price]]</f>
        <v>1545.1795305007558</v>
      </c>
      <c r="L5275" s="167" t="str">
        <f>+INDEX(ECR_Hours!$I$12:$I$15,MATCH(ExportsELAP[[#This Row],[Date Prevailing]],ECR_Hours!$H$12:$H$15,1))</f>
        <v>S</v>
      </c>
      <c r="M5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6" spans="1:13" x14ac:dyDescent="0.25">
      <c r="A5276" s="164">
        <f>+Exports!A5279</f>
        <v>44781</v>
      </c>
      <c r="B5276" s="165">
        <f t="shared" si="328"/>
        <v>2022</v>
      </c>
      <c r="C5276" s="165">
        <f t="shared" si="329"/>
        <v>8</v>
      </c>
      <c r="D5276" s="165">
        <f t="shared" si="330"/>
        <v>8</v>
      </c>
      <c r="E5276" s="165">
        <f>+Exports!B5279</f>
        <v>19</v>
      </c>
      <c r="F5276" s="165">
        <f>+WEEKDAY(ExportsELAP[[#This Row],[Date Prevailing]],1)</f>
        <v>2</v>
      </c>
      <c r="G5276" s="165">
        <f>+COUNTIFS(ECR_Hours!$K$6:$K$7,ExportsELAP[[#This Row],[Date Prevailing]])</f>
        <v>0</v>
      </c>
      <c r="H5276" s="165">
        <f t="shared" si="331"/>
        <v>2</v>
      </c>
      <c r="I5276" s="166">
        <f>+Exports!G5279</f>
        <v>9966.5609000000004</v>
      </c>
      <c r="J5276" s="166">
        <f>+'ELAP_IPCO-APND'!D5279</f>
        <v>105.18622000000001</v>
      </c>
      <c r="K5276" s="166">
        <f>+(ExportsELAP[[#This Row],[Exports kWh - MPT]]/1000)*ExportsELAP[[#This Row],[EIM Price]]</f>
        <v>1048.3448674707981</v>
      </c>
      <c r="L5276" s="167" t="str">
        <f>+INDEX(ECR_Hours!$I$12:$I$15,MATCH(ExportsELAP[[#This Row],[Date Prevailing]],ECR_Hours!$H$12:$H$15,1))</f>
        <v>S</v>
      </c>
      <c r="M5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7" spans="1:13" x14ac:dyDescent="0.25">
      <c r="A5277" s="164">
        <f>+Exports!A5280</f>
        <v>44781</v>
      </c>
      <c r="B5277" s="165">
        <f t="shared" si="328"/>
        <v>2022</v>
      </c>
      <c r="C5277" s="165">
        <f t="shared" si="329"/>
        <v>8</v>
      </c>
      <c r="D5277" s="165">
        <f t="shared" si="330"/>
        <v>8</v>
      </c>
      <c r="E5277" s="165">
        <f>+Exports!B5280</f>
        <v>20</v>
      </c>
      <c r="F5277" s="165">
        <f>+WEEKDAY(ExportsELAP[[#This Row],[Date Prevailing]],1)</f>
        <v>2</v>
      </c>
      <c r="G5277" s="165">
        <f>+COUNTIFS(ECR_Hours!$K$6:$K$7,ExportsELAP[[#This Row],[Date Prevailing]])</f>
        <v>0</v>
      </c>
      <c r="H5277" s="165">
        <f t="shared" si="331"/>
        <v>2</v>
      </c>
      <c r="I5277" s="166">
        <f>+Exports!G5280</f>
        <v>5318.2873999999993</v>
      </c>
      <c r="J5277" s="166">
        <f>+'ELAP_IPCO-APND'!D5280</f>
        <v>180.82843</v>
      </c>
      <c r="K5277" s="166">
        <f>+(ExportsELAP[[#This Row],[Exports kWh - MPT]]/1000)*ExportsELAP[[#This Row],[EIM Price]]</f>
        <v>961.69756083078187</v>
      </c>
      <c r="L5277" s="167" t="str">
        <f>+INDEX(ECR_Hours!$I$12:$I$15,MATCH(ExportsELAP[[#This Row],[Date Prevailing]],ECR_Hours!$H$12:$H$15,1))</f>
        <v>S</v>
      </c>
      <c r="M5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8" spans="1:13" x14ac:dyDescent="0.25">
      <c r="A5278" s="164">
        <f>+Exports!A5281</f>
        <v>44781</v>
      </c>
      <c r="B5278" s="165">
        <f t="shared" si="328"/>
        <v>2022</v>
      </c>
      <c r="C5278" s="165">
        <f t="shared" si="329"/>
        <v>8</v>
      </c>
      <c r="D5278" s="165">
        <f t="shared" si="330"/>
        <v>8</v>
      </c>
      <c r="E5278" s="165">
        <f>+Exports!B5281</f>
        <v>21</v>
      </c>
      <c r="F5278" s="165">
        <f>+WEEKDAY(ExportsELAP[[#This Row],[Date Prevailing]],1)</f>
        <v>2</v>
      </c>
      <c r="G5278" s="165">
        <f>+COUNTIFS(ECR_Hours!$K$6:$K$7,ExportsELAP[[#This Row],[Date Prevailing]])</f>
        <v>0</v>
      </c>
      <c r="H5278" s="165">
        <f t="shared" si="331"/>
        <v>2</v>
      </c>
      <c r="I5278" s="166">
        <f>+Exports!G5281</f>
        <v>868.14290000000005</v>
      </c>
      <c r="J5278" s="166">
        <f>+'ELAP_IPCO-APND'!D5281</f>
        <v>140.26768000000001</v>
      </c>
      <c r="K5278" s="166">
        <f>+(ExportsELAP[[#This Row],[Exports kWh - MPT]]/1000)*ExportsELAP[[#This Row],[EIM Price]]</f>
        <v>121.77239049147202</v>
      </c>
      <c r="L5278" s="167" t="str">
        <f>+INDEX(ECR_Hours!$I$12:$I$15,MATCH(ExportsELAP[[#This Row],[Date Prevailing]],ECR_Hours!$H$12:$H$15,1))</f>
        <v>S</v>
      </c>
      <c r="M5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79" spans="1:13" x14ac:dyDescent="0.25">
      <c r="A5279" s="164">
        <f>+Exports!A5282</f>
        <v>44781</v>
      </c>
      <c r="B5279" s="165">
        <f t="shared" si="328"/>
        <v>2022</v>
      </c>
      <c r="C5279" s="165">
        <f t="shared" si="329"/>
        <v>8</v>
      </c>
      <c r="D5279" s="165">
        <f t="shared" si="330"/>
        <v>8</v>
      </c>
      <c r="E5279" s="165">
        <f>+Exports!B5282</f>
        <v>22</v>
      </c>
      <c r="F5279" s="165">
        <f>+WEEKDAY(ExportsELAP[[#This Row],[Date Prevailing]],1)</f>
        <v>2</v>
      </c>
      <c r="G5279" s="165">
        <f>+COUNTIFS(ECR_Hours!$K$6:$K$7,ExportsELAP[[#This Row],[Date Prevailing]])</f>
        <v>0</v>
      </c>
      <c r="H5279" s="165">
        <f t="shared" si="331"/>
        <v>2</v>
      </c>
      <c r="I5279" s="166">
        <f>+Exports!G5282</f>
        <v>16.46609999999999</v>
      </c>
      <c r="J5279" s="166">
        <f>+'ELAP_IPCO-APND'!D5282</f>
        <v>136.25207</v>
      </c>
      <c r="K5279" s="166">
        <f>+(ExportsELAP[[#This Row],[Exports kWh - MPT]]/1000)*ExportsELAP[[#This Row],[EIM Price]]</f>
        <v>2.2435402098269988</v>
      </c>
      <c r="L5279" s="167" t="str">
        <f>+INDEX(ECR_Hours!$I$12:$I$15,MATCH(ExportsELAP[[#This Row],[Date Prevailing]],ECR_Hours!$H$12:$H$15,1))</f>
        <v>S</v>
      </c>
      <c r="M5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80" spans="1:13" x14ac:dyDescent="0.25">
      <c r="A5280" s="164">
        <f>+Exports!A5283</f>
        <v>44781</v>
      </c>
      <c r="B5280" s="165">
        <f t="shared" si="328"/>
        <v>2022</v>
      </c>
      <c r="C5280" s="165">
        <f t="shared" si="329"/>
        <v>8</v>
      </c>
      <c r="D5280" s="165">
        <f t="shared" si="330"/>
        <v>8</v>
      </c>
      <c r="E5280" s="165">
        <f>+Exports!B5283</f>
        <v>23</v>
      </c>
      <c r="F5280" s="165">
        <f>+WEEKDAY(ExportsELAP[[#This Row],[Date Prevailing]],1)</f>
        <v>2</v>
      </c>
      <c r="G5280" s="165">
        <f>+COUNTIFS(ECR_Hours!$K$6:$K$7,ExportsELAP[[#This Row],[Date Prevailing]])</f>
        <v>0</v>
      </c>
      <c r="H5280" s="165">
        <f t="shared" si="331"/>
        <v>2</v>
      </c>
      <c r="I5280" s="166">
        <f>+Exports!G5283</f>
        <v>17.535999999999991</v>
      </c>
      <c r="J5280" s="166">
        <f>+'ELAP_IPCO-APND'!D5283</f>
        <v>115.0398</v>
      </c>
      <c r="K5280" s="166">
        <f>+(ExportsELAP[[#This Row],[Exports kWh - MPT]]/1000)*ExportsELAP[[#This Row],[EIM Price]]</f>
        <v>2.017337932799999</v>
      </c>
      <c r="L5280" s="167" t="str">
        <f>+INDEX(ECR_Hours!$I$12:$I$15,MATCH(ExportsELAP[[#This Row],[Date Prevailing]],ECR_Hours!$H$12:$H$15,1))</f>
        <v>S</v>
      </c>
      <c r="M5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81" spans="1:13" x14ac:dyDescent="0.25">
      <c r="A5281" s="164">
        <f>+Exports!A5284</f>
        <v>44781</v>
      </c>
      <c r="B5281" s="165">
        <f t="shared" si="328"/>
        <v>2022</v>
      </c>
      <c r="C5281" s="165">
        <f t="shared" si="329"/>
        <v>8</v>
      </c>
      <c r="D5281" s="165">
        <f t="shared" si="330"/>
        <v>8</v>
      </c>
      <c r="E5281" s="165">
        <f>+Exports!B5284</f>
        <v>24</v>
      </c>
      <c r="F5281" s="165">
        <f>+WEEKDAY(ExportsELAP[[#This Row],[Date Prevailing]],1)</f>
        <v>2</v>
      </c>
      <c r="G5281" s="165">
        <f>+COUNTIFS(ECR_Hours!$K$6:$K$7,ExportsELAP[[#This Row],[Date Prevailing]])</f>
        <v>0</v>
      </c>
      <c r="H5281" s="165">
        <f t="shared" si="331"/>
        <v>2</v>
      </c>
      <c r="I5281" s="166">
        <f>+Exports!G5284</f>
        <v>18.697899999999997</v>
      </c>
      <c r="J5281" s="166">
        <f>+'ELAP_IPCO-APND'!D5284</f>
        <v>98.437759999999997</v>
      </c>
      <c r="K5281" s="166">
        <f>+(ExportsELAP[[#This Row],[Exports kWh - MPT]]/1000)*ExportsELAP[[#This Row],[EIM Price]]</f>
        <v>1.8405793927039995</v>
      </c>
      <c r="L5281" s="167" t="str">
        <f>+INDEX(ECR_Hours!$I$12:$I$15,MATCH(ExportsELAP[[#This Row],[Date Prevailing]],ECR_Hours!$H$12:$H$15,1))</f>
        <v>S</v>
      </c>
      <c r="M5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2" spans="1:13" x14ac:dyDescent="0.25">
      <c r="A5282" s="164">
        <f>+Exports!A5285</f>
        <v>44782</v>
      </c>
      <c r="B5282" s="165">
        <f t="shared" si="328"/>
        <v>2022</v>
      </c>
      <c r="C5282" s="165">
        <f t="shared" si="329"/>
        <v>8</v>
      </c>
      <c r="D5282" s="165">
        <f t="shared" si="330"/>
        <v>9</v>
      </c>
      <c r="E5282" s="165">
        <f>+Exports!B5285</f>
        <v>1</v>
      </c>
      <c r="F5282" s="165">
        <f>+WEEKDAY(ExportsELAP[[#This Row],[Date Prevailing]],1)</f>
        <v>3</v>
      </c>
      <c r="G5282" s="165">
        <f>+COUNTIFS(ECR_Hours!$K$6:$K$7,ExportsELAP[[#This Row],[Date Prevailing]])</f>
        <v>0</v>
      </c>
      <c r="H5282" s="165">
        <f t="shared" si="331"/>
        <v>3</v>
      </c>
      <c r="I5282" s="166">
        <f>+Exports!G5285</f>
        <v>21.744299999999999</v>
      </c>
      <c r="J5282" s="166">
        <f>+'ELAP_IPCO-APND'!D5285</f>
        <v>81.908339999999995</v>
      </c>
      <c r="K5282" s="166">
        <f>+(ExportsELAP[[#This Row],[Exports kWh - MPT]]/1000)*ExportsELAP[[#This Row],[EIM Price]]</f>
        <v>1.7810395174619997</v>
      </c>
      <c r="L5282" s="167" t="str">
        <f>+INDEX(ECR_Hours!$I$12:$I$15,MATCH(ExportsELAP[[#This Row],[Date Prevailing]],ECR_Hours!$H$12:$H$15,1))</f>
        <v>S</v>
      </c>
      <c r="M5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3" spans="1:13" x14ac:dyDescent="0.25">
      <c r="A5283" s="164">
        <f>+Exports!A5286</f>
        <v>44782</v>
      </c>
      <c r="B5283" s="165">
        <f t="shared" si="328"/>
        <v>2022</v>
      </c>
      <c r="C5283" s="165">
        <f t="shared" si="329"/>
        <v>8</v>
      </c>
      <c r="D5283" s="165">
        <f t="shared" si="330"/>
        <v>9</v>
      </c>
      <c r="E5283" s="165">
        <f>+Exports!B5286</f>
        <v>2</v>
      </c>
      <c r="F5283" s="165">
        <f>+WEEKDAY(ExportsELAP[[#This Row],[Date Prevailing]],1)</f>
        <v>3</v>
      </c>
      <c r="G5283" s="165">
        <f>+COUNTIFS(ECR_Hours!$K$6:$K$7,ExportsELAP[[#This Row],[Date Prevailing]])</f>
        <v>0</v>
      </c>
      <c r="H5283" s="165">
        <f t="shared" si="331"/>
        <v>3</v>
      </c>
      <c r="I5283" s="166">
        <f>+Exports!G5286</f>
        <v>22.181299999999997</v>
      </c>
      <c r="J5283" s="166">
        <f>+'ELAP_IPCO-APND'!D5286</f>
        <v>73.511200000000002</v>
      </c>
      <c r="K5283" s="166">
        <f>+(ExportsELAP[[#This Row],[Exports kWh - MPT]]/1000)*ExportsELAP[[#This Row],[EIM Price]]</f>
        <v>1.6305739805599999</v>
      </c>
      <c r="L5283" s="167" t="str">
        <f>+INDEX(ECR_Hours!$I$12:$I$15,MATCH(ExportsELAP[[#This Row],[Date Prevailing]],ECR_Hours!$H$12:$H$15,1))</f>
        <v>S</v>
      </c>
      <c r="M5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4" spans="1:13" x14ac:dyDescent="0.25">
      <c r="A5284" s="164">
        <f>+Exports!A5287</f>
        <v>44782</v>
      </c>
      <c r="B5284" s="165">
        <f t="shared" si="328"/>
        <v>2022</v>
      </c>
      <c r="C5284" s="165">
        <f t="shared" si="329"/>
        <v>8</v>
      </c>
      <c r="D5284" s="165">
        <f t="shared" si="330"/>
        <v>9</v>
      </c>
      <c r="E5284" s="165">
        <f>+Exports!B5287</f>
        <v>3</v>
      </c>
      <c r="F5284" s="165">
        <f>+WEEKDAY(ExportsELAP[[#This Row],[Date Prevailing]],1)</f>
        <v>3</v>
      </c>
      <c r="G5284" s="165">
        <f>+COUNTIFS(ECR_Hours!$K$6:$K$7,ExportsELAP[[#This Row],[Date Prevailing]])</f>
        <v>0</v>
      </c>
      <c r="H5284" s="165">
        <f t="shared" si="331"/>
        <v>3</v>
      </c>
      <c r="I5284" s="166">
        <f>+Exports!G5287</f>
        <v>20.733699999999999</v>
      </c>
      <c r="J5284" s="166">
        <f>+'ELAP_IPCO-APND'!D5287</f>
        <v>66.562910000000002</v>
      </c>
      <c r="K5284" s="166">
        <f>+(ExportsELAP[[#This Row],[Exports kWh - MPT]]/1000)*ExportsELAP[[#This Row],[EIM Price]]</f>
        <v>1.380095407067</v>
      </c>
      <c r="L5284" s="167" t="str">
        <f>+INDEX(ECR_Hours!$I$12:$I$15,MATCH(ExportsELAP[[#This Row],[Date Prevailing]],ECR_Hours!$H$12:$H$15,1))</f>
        <v>S</v>
      </c>
      <c r="M5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5" spans="1:13" x14ac:dyDescent="0.25">
      <c r="A5285" s="164">
        <f>+Exports!A5288</f>
        <v>44782</v>
      </c>
      <c r="B5285" s="165">
        <f t="shared" si="328"/>
        <v>2022</v>
      </c>
      <c r="C5285" s="165">
        <f t="shared" si="329"/>
        <v>8</v>
      </c>
      <c r="D5285" s="165">
        <f t="shared" si="330"/>
        <v>9</v>
      </c>
      <c r="E5285" s="165">
        <f>+Exports!B5288</f>
        <v>4</v>
      </c>
      <c r="F5285" s="165">
        <f>+WEEKDAY(ExportsELAP[[#This Row],[Date Prevailing]],1)</f>
        <v>3</v>
      </c>
      <c r="G5285" s="165">
        <f>+COUNTIFS(ECR_Hours!$K$6:$K$7,ExportsELAP[[#This Row],[Date Prevailing]])</f>
        <v>0</v>
      </c>
      <c r="H5285" s="165">
        <f t="shared" si="331"/>
        <v>3</v>
      </c>
      <c r="I5285" s="166">
        <f>+Exports!G5288</f>
        <v>15.067599999999999</v>
      </c>
      <c r="J5285" s="166">
        <f>+'ELAP_IPCO-APND'!D5288</f>
        <v>63.37809</v>
      </c>
      <c r="K5285" s="166">
        <f>+(ExportsELAP[[#This Row],[Exports kWh - MPT]]/1000)*ExportsELAP[[#This Row],[EIM Price]]</f>
        <v>0.95495570888399994</v>
      </c>
      <c r="L5285" s="167" t="str">
        <f>+INDEX(ECR_Hours!$I$12:$I$15,MATCH(ExportsELAP[[#This Row],[Date Prevailing]],ECR_Hours!$H$12:$H$15,1))</f>
        <v>S</v>
      </c>
      <c r="M5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6" spans="1:13" x14ac:dyDescent="0.25">
      <c r="A5286" s="164">
        <f>+Exports!A5289</f>
        <v>44782</v>
      </c>
      <c r="B5286" s="165">
        <f t="shared" si="328"/>
        <v>2022</v>
      </c>
      <c r="C5286" s="165">
        <f t="shared" si="329"/>
        <v>8</v>
      </c>
      <c r="D5286" s="165">
        <f t="shared" si="330"/>
        <v>9</v>
      </c>
      <c r="E5286" s="165">
        <f>+Exports!B5289</f>
        <v>5</v>
      </c>
      <c r="F5286" s="165">
        <f>+WEEKDAY(ExportsELAP[[#This Row],[Date Prevailing]],1)</f>
        <v>3</v>
      </c>
      <c r="G5286" s="165">
        <f>+COUNTIFS(ECR_Hours!$K$6:$K$7,ExportsELAP[[#This Row],[Date Prevailing]])</f>
        <v>0</v>
      </c>
      <c r="H5286" s="165">
        <f t="shared" si="331"/>
        <v>3</v>
      </c>
      <c r="I5286" s="166">
        <f>+Exports!G5289</f>
        <v>15.2272</v>
      </c>
      <c r="J5286" s="166">
        <f>+'ELAP_IPCO-APND'!D5289</f>
        <v>58.979509999999998</v>
      </c>
      <c r="K5286" s="166">
        <f>+(ExportsELAP[[#This Row],[Exports kWh - MPT]]/1000)*ExportsELAP[[#This Row],[EIM Price]]</f>
        <v>0.89809279467199998</v>
      </c>
      <c r="L5286" s="167" t="str">
        <f>+INDEX(ECR_Hours!$I$12:$I$15,MATCH(ExportsELAP[[#This Row],[Date Prevailing]],ECR_Hours!$H$12:$H$15,1))</f>
        <v>S</v>
      </c>
      <c r="M5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7" spans="1:13" x14ac:dyDescent="0.25">
      <c r="A5287" s="164">
        <f>+Exports!A5290</f>
        <v>44782</v>
      </c>
      <c r="B5287" s="165">
        <f t="shared" si="328"/>
        <v>2022</v>
      </c>
      <c r="C5287" s="165">
        <f t="shared" si="329"/>
        <v>8</v>
      </c>
      <c r="D5287" s="165">
        <f t="shared" si="330"/>
        <v>9</v>
      </c>
      <c r="E5287" s="165">
        <f>+Exports!B5290</f>
        <v>6</v>
      </c>
      <c r="F5287" s="165">
        <f>+WEEKDAY(ExportsELAP[[#This Row],[Date Prevailing]],1)</f>
        <v>3</v>
      </c>
      <c r="G5287" s="165">
        <f>+COUNTIFS(ECR_Hours!$K$6:$K$7,ExportsELAP[[#This Row],[Date Prevailing]])</f>
        <v>0</v>
      </c>
      <c r="H5287" s="165">
        <f t="shared" si="331"/>
        <v>3</v>
      </c>
      <c r="I5287" s="166">
        <f>+Exports!G5290</f>
        <v>15.533199999999979</v>
      </c>
      <c r="J5287" s="166">
        <f>+'ELAP_IPCO-APND'!D5290</f>
        <v>61.37903</v>
      </c>
      <c r="K5287" s="166">
        <f>+(ExportsELAP[[#This Row],[Exports kWh - MPT]]/1000)*ExportsELAP[[#This Row],[EIM Price]]</f>
        <v>0.9534127487959988</v>
      </c>
      <c r="L5287" s="167" t="str">
        <f>+INDEX(ECR_Hours!$I$12:$I$15,MATCH(ExportsELAP[[#This Row],[Date Prevailing]],ECR_Hours!$H$12:$H$15,1))</f>
        <v>S</v>
      </c>
      <c r="M5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8" spans="1:13" x14ac:dyDescent="0.25">
      <c r="A5288" s="164">
        <f>+Exports!A5291</f>
        <v>44782</v>
      </c>
      <c r="B5288" s="165">
        <f t="shared" si="328"/>
        <v>2022</v>
      </c>
      <c r="C5288" s="165">
        <f t="shared" si="329"/>
        <v>8</v>
      </c>
      <c r="D5288" s="165">
        <f t="shared" si="330"/>
        <v>9</v>
      </c>
      <c r="E5288" s="165">
        <f>+Exports!B5291</f>
        <v>7</v>
      </c>
      <c r="F5288" s="165">
        <f>+WEEKDAY(ExportsELAP[[#This Row],[Date Prevailing]],1)</f>
        <v>3</v>
      </c>
      <c r="G5288" s="165">
        <f>+COUNTIFS(ECR_Hours!$K$6:$K$7,ExportsELAP[[#This Row],[Date Prevailing]])</f>
        <v>0</v>
      </c>
      <c r="H5288" s="165">
        <f t="shared" si="331"/>
        <v>3</v>
      </c>
      <c r="I5288" s="166">
        <f>+Exports!G5291</f>
        <v>202.9975</v>
      </c>
      <c r="J5288" s="166">
        <f>+'ELAP_IPCO-APND'!D5291</f>
        <v>84.002179999999996</v>
      </c>
      <c r="K5288" s="166">
        <f>+(ExportsELAP[[#This Row],[Exports kWh - MPT]]/1000)*ExportsELAP[[#This Row],[EIM Price]]</f>
        <v>17.052232534549997</v>
      </c>
      <c r="L5288" s="167" t="str">
        <f>+INDEX(ECR_Hours!$I$12:$I$15,MATCH(ExportsELAP[[#This Row],[Date Prevailing]],ECR_Hours!$H$12:$H$15,1))</f>
        <v>S</v>
      </c>
      <c r="M5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89" spans="1:13" x14ac:dyDescent="0.25">
      <c r="A5289" s="164">
        <f>+Exports!A5292</f>
        <v>44782</v>
      </c>
      <c r="B5289" s="165">
        <f t="shared" si="328"/>
        <v>2022</v>
      </c>
      <c r="C5289" s="165">
        <f t="shared" si="329"/>
        <v>8</v>
      </c>
      <c r="D5289" s="165">
        <f t="shared" si="330"/>
        <v>9</v>
      </c>
      <c r="E5289" s="165">
        <f>+Exports!B5292</f>
        <v>8</v>
      </c>
      <c r="F5289" s="165">
        <f>+WEEKDAY(ExportsELAP[[#This Row],[Date Prevailing]],1)</f>
        <v>3</v>
      </c>
      <c r="G5289" s="165">
        <f>+COUNTIFS(ECR_Hours!$K$6:$K$7,ExportsELAP[[#This Row],[Date Prevailing]])</f>
        <v>0</v>
      </c>
      <c r="H5289" s="165">
        <f t="shared" si="331"/>
        <v>3</v>
      </c>
      <c r="I5289" s="166">
        <f>+Exports!G5292</f>
        <v>1974.9038999999998</v>
      </c>
      <c r="J5289" s="166">
        <f>+'ELAP_IPCO-APND'!D5292</f>
        <v>63.404139999999998</v>
      </c>
      <c r="K5289" s="166">
        <f>+(ExportsELAP[[#This Row],[Exports kWh - MPT]]/1000)*ExportsELAP[[#This Row],[EIM Price]]</f>
        <v>125.21708336214598</v>
      </c>
      <c r="L5289" s="167" t="str">
        <f>+INDEX(ECR_Hours!$I$12:$I$15,MATCH(ExportsELAP[[#This Row],[Date Prevailing]],ECR_Hours!$H$12:$H$15,1))</f>
        <v>S</v>
      </c>
      <c r="M5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0" spans="1:13" x14ac:dyDescent="0.25">
      <c r="A5290" s="164">
        <f>+Exports!A5293</f>
        <v>44782</v>
      </c>
      <c r="B5290" s="165">
        <f t="shared" si="328"/>
        <v>2022</v>
      </c>
      <c r="C5290" s="165">
        <f t="shared" si="329"/>
        <v>8</v>
      </c>
      <c r="D5290" s="165">
        <f t="shared" si="330"/>
        <v>9</v>
      </c>
      <c r="E5290" s="165">
        <f>+Exports!B5293</f>
        <v>9</v>
      </c>
      <c r="F5290" s="165">
        <f>+WEEKDAY(ExportsELAP[[#This Row],[Date Prevailing]],1)</f>
        <v>3</v>
      </c>
      <c r="G5290" s="165">
        <f>+COUNTIFS(ECR_Hours!$K$6:$K$7,ExportsELAP[[#This Row],[Date Prevailing]])</f>
        <v>0</v>
      </c>
      <c r="H5290" s="165">
        <f t="shared" si="331"/>
        <v>3</v>
      </c>
      <c r="I5290" s="166">
        <f>+Exports!G5293</f>
        <v>4307.5553999999993</v>
      </c>
      <c r="J5290" s="166">
        <f>+'ELAP_IPCO-APND'!D5293</f>
        <v>59.340769999999999</v>
      </c>
      <c r="K5290" s="166">
        <f>+(ExportsELAP[[#This Row],[Exports kWh - MPT]]/1000)*ExportsELAP[[#This Row],[EIM Price]]</f>
        <v>255.61365425365796</v>
      </c>
      <c r="L5290" s="167" t="str">
        <f>+INDEX(ECR_Hours!$I$12:$I$15,MATCH(ExportsELAP[[#This Row],[Date Prevailing]],ECR_Hours!$H$12:$H$15,1))</f>
        <v>S</v>
      </c>
      <c r="M5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1" spans="1:13" x14ac:dyDescent="0.25">
      <c r="A5291" s="164">
        <f>+Exports!A5294</f>
        <v>44782</v>
      </c>
      <c r="B5291" s="165">
        <f t="shared" si="328"/>
        <v>2022</v>
      </c>
      <c r="C5291" s="165">
        <f t="shared" si="329"/>
        <v>8</v>
      </c>
      <c r="D5291" s="165">
        <f t="shared" si="330"/>
        <v>9</v>
      </c>
      <c r="E5291" s="165">
        <f>+Exports!B5294</f>
        <v>10</v>
      </c>
      <c r="F5291" s="165">
        <f>+WEEKDAY(ExportsELAP[[#This Row],[Date Prevailing]],1)</f>
        <v>3</v>
      </c>
      <c r="G5291" s="165">
        <f>+COUNTIFS(ECR_Hours!$K$6:$K$7,ExportsELAP[[#This Row],[Date Prevailing]])</f>
        <v>0</v>
      </c>
      <c r="H5291" s="165">
        <f t="shared" si="331"/>
        <v>3</v>
      </c>
      <c r="I5291" s="166">
        <f>+Exports!G5294</f>
        <v>8096.6813000000002</v>
      </c>
      <c r="J5291" s="166">
        <f>+'ELAP_IPCO-APND'!D5294</f>
        <v>53.584479999999999</v>
      </c>
      <c r="K5291" s="166">
        <f>+(ExportsELAP[[#This Row],[Exports kWh - MPT]]/1000)*ExportsELAP[[#This Row],[EIM Price]]</f>
        <v>433.85645718622402</v>
      </c>
      <c r="L5291" s="167" t="str">
        <f>+INDEX(ECR_Hours!$I$12:$I$15,MATCH(ExportsELAP[[#This Row],[Date Prevailing]],ECR_Hours!$H$12:$H$15,1))</f>
        <v>S</v>
      </c>
      <c r="M5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2" spans="1:13" x14ac:dyDescent="0.25">
      <c r="A5292" s="164">
        <f>+Exports!A5295</f>
        <v>44782</v>
      </c>
      <c r="B5292" s="165">
        <f t="shared" si="328"/>
        <v>2022</v>
      </c>
      <c r="C5292" s="165">
        <f t="shared" si="329"/>
        <v>8</v>
      </c>
      <c r="D5292" s="165">
        <f t="shared" si="330"/>
        <v>9</v>
      </c>
      <c r="E5292" s="165">
        <f>+Exports!B5295</f>
        <v>11</v>
      </c>
      <c r="F5292" s="165">
        <f>+WEEKDAY(ExportsELAP[[#This Row],[Date Prevailing]],1)</f>
        <v>3</v>
      </c>
      <c r="G5292" s="165">
        <f>+COUNTIFS(ECR_Hours!$K$6:$K$7,ExportsELAP[[#This Row],[Date Prevailing]])</f>
        <v>0</v>
      </c>
      <c r="H5292" s="165">
        <f t="shared" si="331"/>
        <v>3</v>
      </c>
      <c r="I5292" s="166">
        <f>+Exports!G5295</f>
        <v>17760.7644</v>
      </c>
      <c r="J5292" s="166">
        <f>+'ELAP_IPCO-APND'!D5295</f>
        <v>56.882510000000003</v>
      </c>
      <c r="K5292" s="166">
        <f>+(ExportsELAP[[#This Row],[Exports kWh - MPT]]/1000)*ExportsELAP[[#This Row],[EIM Price]]</f>
        <v>1010.276858590644</v>
      </c>
      <c r="L5292" s="167" t="str">
        <f>+INDEX(ECR_Hours!$I$12:$I$15,MATCH(ExportsELAP[[#This Row],[Date Prevailing]],ECR_Hours!$H$12:$H$15,1))</f>
        <v>S</v>
      </c>
      <c r="M5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3" spans="1:13" x14ac:dyDescent="0.25">
      <c r="A5293" s="164">
        <f>+Exports!A5296</f>
        <v>44782</v>
      </c>
      <c r="B5293" s="165">
        <f t="shared" si="328"/>
        <v>2022</v>
      </c>
      <c r="C5293" s="165">
        <f t="shared" si="329"/>
        <v>8</v>
      </c>
      <c r="D5293" s="165">
        <f t="shared" si="330"/>
        <v>9</v>
      </c>
      <c r="E5293" s="165">
        <f>+Exports!B5296</f>
        <v>12</v>
      </c>
      <c r="F5293" s="165">
        <f>+WEEKDAY(ExportsELAP[[#This Row],[Date Prevailing]],1)</f>
        <v>3</v>
      </c>
      <c r="G5293" s="165">
        <f>+COUNTIFS(ECR_Hours!$K$6:$K$7,ExportsELAP[[#This Row],[Date Prevailing]])</f>
        <v>0</v>
      </c>
      <c r="H5293" s="165">
        <f t="shared" si="331"/>
        <v>3</v>
      </c>
      <c r="I5293" s="166">
        <f>+Exports!G5296</f>
        <v>20489.011700000003</v>
      </c>
      <c r="J5293" s="166">
        <f>+'ELAP_IPCO-APND'!D5296</f>
        <v>59.603299999999997</v>
      </c>
      <c r="K5293" s="166">
        <f>+(ExportsELAP[[#This Row],[Exports kWh - MPT]]/1000)*ExportsELAP[[#This Row],[EIM Price]]</f>
        <v>1221.21271105861</v>
      </c>
      <c r="L5293" s="167" t="str">
        <f>+INDEX(ECR_Hours!$I$12:$I$15,MATCH(ExportsELAP[[#This Row],[Date Prevailing]],ECR_Hours!$H$12:$H$15,1))</f>
        <v>S</v>
      </c>
      <c r="M5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4" spans="1:13" x14ac:dyDescent="0.25">
      <c r="A5294" s="164">
        <f>+Exports!A5297</f>
        <v>44782</v>
      </c>
      <c r="B5294" s="165">
        <f t="shared" si="328"/>
        <v>2022</v>
      </c>
      <c r="C5294" s="165">
        <f t="shared" si="329"/>
        <v>8</v>
      </c>
      <c r="D5294" s="165">
        <f t="shared" si="330"/>
        <v>9</v>
      </c>
      <c r="E5294" s="165">
        <f>+Exports!B5297</f>
        <v>13</v>
      </c>
      <c r="F5294" s="165">
        <f>+WEEKDAY(ExportsELAP[[#This Row],[Date Prevailing]],1)</f>
        <v>3</v>
      </c>
      <c r="G5294" s="165">
        <f>+COUNTIFS(ECR_Hours!$K$6:$K$7,ExportsELAP[[#This Row],[Date Prevailing]])</f>
        <v>0</v>
      </c>
      <c r="H5294" s="165">
        <f t="shared" si="331"/>
        <v>3</v>
      </c>
      <c r="I5294" s="166">
        <f>+Exports!G5297</f>
        <v>21773.8737</v>
      </c>
      <c r="J5294" s="166">
        <f>+'ELAP_IPCO-APND'!D5297</f>
        <v>63.864739999999998</v>
      </c>
      <c r="K5294" s="166">
        <f>+(ExportsELAP[[#This Row],[Exports kWh - MPT]]/1000)*ExportsELAP[[#This Row],[EIM Price]]</f>
        <v>1390.5827826433379</v>
      </c>
      <c r="L5294" s="167" t="str">
        <f>+INDEX(ECR_Hours!$I$12:$I$15,MATCH(ExportsELAP[[#This Row],[Date Prevailing]],ECR_Hours!$H$12:$H$15,1))</f>
        <v>S</v>
      </c>
      <c r="M5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5" spans="1:13" x14ac:dyDescent="0.25">
      <c r="A5295" s="164">
        <f>+Exports!A5298</f>
        <v>44782</v>
      </c>
      <c r="B5295" s="165">
        <f t="shared" si="328"/>
        <v>2022</v>
      </c>
      <c r="C5295" s="165">
        <f t="shared" si="329"/>
        <v>8</v>
      </c>
      <c r="D5295" s="165">
        <f t="shared" si="330"/>
        <v>9</v>
      </c>
      <c r="E5295" s="165">
        <f>+Exports!B5298</f>
        <v>14</v>
      </c>
      <c r="F5295" s="165">
        <f>+WEEKDAY(ExportsELAP[[#This Row],[Date Prevailing]],1)</f>
        <v>3</v>
      </c>
      <c r="G5295" s="165">
        <f>+COUNTIFS(ECR_Hours!$K$6:$K$7,ExportsELAP[[#This Row],[Date Prevailing]])</f>
        <v>0</v>
      </c>
      <c r="H5295" s="165">
        <f t="shared" si="331"/>
        <v>3</v>
      </c>
      <c r="I5295" s="166">
        <f>+Exports!G5298</f>
        <v>30556.447999999997</v>
      </c>
      <c r="J5295" s="166">
        <f>+'ELAP_IPCO-APND'!D5298</f>
        <v>63.790529999999997</v>
      </c>
      <c r="K5295" s="166">
        <f>+(ExportsELAP[[#This Row],[Exports kWh - MPT]]/1000)*ExportsELAP[[#This Row],[EIM Price]]</f>
        <v>1949.2120128374397</v>
      </c>
      <c r="L5295" s="167" t="str">
        <f>+INDEX(ECR_Hours!$I$12:$I$15,MATCH(ExportsELAP[[#This Row],[Date Prevailing]],ECR_Hours!$H$12:$H$15,1))</f>
        <v>S</v>
      </c>
      <c r="M5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6" spans="1:13" x14ac:dyDescent="0.25">
      <c r="A5296" s="164">
        <f>+Exports!A5299</f>
        <v>44782</v>
      </c>
      <c r="B5296" s="165">
        <f t="shared" si="328"/>
        <v>2022</v>
      </c>
      <c r="C5296" s="165">
        <f t="shared" si="329"/>
        <v>8</v>
      </c>
      <c r="D5296" s="165">
        <f t="shared" si="330"/>
        <v>9</v>
      </c>
      <c r="E5296" s="165">
        <f>+Exports!B5299</f>
        <v>15</v>
      </c>
      <c r="F5296" s="165">
        <f>+WEEKDAY(ExportsELAP[[#This Row],[Date Prevailing]],1)</f>
        <v>3</v>
      </c>
      <c r="G5296" s="165">
        <f>+COUNTIFS(ECR_Hours!$K$6:$K$7,ExportsELAP[[#This Row],[Date Prevailing]])</f>
        <v>0</v>
      </c>
      <c r="H5296" s="165">
        <f t="shared" si="331"/>
        <v>3</v>
      </c>
      <c r="I5296" s="166">
        <f>+Exports!G5299</f>
        <v>32634.310399999998</v>
      </c>
      <c r="J5296" s="166">
        <f>+'ELAP_IPCO-APND'!D5299</f>
        <v>62.904559999999996</v>
      </c>
      <c r="K5296" s="166">
        <f>+(ExportsELAP[[#This Row],[Exports kWh - MPT]]/1000)*ExportsELAP[[#This Row],[EIM Price]]</f>
        <v>2052.8469366154236</v>
      </c>
      <c r="L5296" s="167" t="str">
        <f>+INDEX(ECR_Hours!$I$12:$I$15,MATCH(ExportsELAP[[#This Row],[Date Prevailing]],ECR_Hours!$H$12:$H$15,1))</f>
        <v>S</v>
      </c>
      <c r="M5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297" spans="1:13" x14ac:dyDescent="0.25">
      <c r="A5297" s="164">
        <f>+Exports!A5300</f>
        <v>44782</v>
      </c>
      <c r="B5297" s="165">
        <f t="shared" si="328"/>
        <v>2022</v>
      </c>
      <c r="C5297" s="165">
        <f t="shared" si="329"/>
        <v>8</v>
      </c>
      <c r="D5297" s="165">
        <f t="shared" si="330"/>
        <v>9</v>
      </c>
      <c r="E5297" s="165">
        <f>+Exports!B5300</f>
        <v>16</v>
      </c>
      <c r="F5297" s="165">
        <f>+WEEKDAY(ExportsELAP[[#This Row],[Date Prevailing]],1)</f>
        <v>3</v>
      </c>
      <c r="G5297" s="165">
        <f>+COUNTIFS(ECR_Hours!$K$6:$K$7,ExportsELAP[[#This Row],[Date Prevailing]])</f>
        <v>0</v>
      </c>
      <c r="H5297" s="165">
        <f t="shared" si="331"/>
        <v>3</v>
      </c>
      <c r="I5297" s="166">
        <f>+Exports!G5300</f>
        <v>21758.06779999999</v>
      </c>
      <c r="J5297" s="166">
        <f>+'ELAP_IPCO-APND'!D5300</f>
        <v>66.927480000000003</v>
      </c>
      <c r="K5297" s="166">
        <f>+(ExportsELAP[[#This Row],[Exports kWh - MPT]]/1000)*ExportsELAP[[#This Row],[EIM Price]]</f>
        <v>1456.2126475231432</v>
      </c>
      <c r="L5297" s="167" t="str">
        <f>+INDEX(ECR_Hours!$I$12:$I$15,MATCH(ExportsELAP[[#This Row],[Date Prevailing]],ECR_Hours!$H$12:$H$15,1))</f>
        <v>S</v>
      </c>
      <c r="M5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98" spans="1:13" x14ac:dyDescent="0.25">
      <c r="A5298" s="164">
        <f>+Exports!A5301</f>
        <v>44782</v>
      </c>
      <c r="B5298" s="165">
        <f t="shared" si="328"/>
        <v>2022</v>
      </c>
      <c r="C5298" s="165">
        <f t="shared" si="329"/>
        <v>8</v>
      </c>
      <c r="D5298" s="165">
        <f t="shared" si="330"/>
        <v>9</v>
      </c>
      <c r="E5298" s="165">
        <f>+Exports!B5301</f>
        <v>17</v>
      </c>
      <c r="F5298" s="165">
        <f>+WEEKDAY(ExportsELAP[[#This Row],[Date Prevailing]],1)</f>
        <v>3</v>
      </c>
      <c r="G5298" s="165">
        <f>+COUNTIFS(ECR_Hours!$K$6:$K$7,ExportsELAP[[#This Row],[Date Prevailing]])</f>
        <v>0</v>
      </c>
      <c r="H5298" s="165">
        <f t="shared" si="331"/>
        <v>3</v>
      </c>
      <c r="I5298" s="166">
        <f>+Exports!G5301</f>
        <v>12928.533299999999</v>
      </c>
      <c r="J5298" s="166">
        <f>+'ELAP_IPCO-APND'!D5301</f>
        <v>76.91628</v>
      </c>
      <c r="K5298" s="166">
        <f>+(ExportsELAP[[#This Row],[Exports kWh - MPT]]/1000)*ExportsELAP[[#This Row],[EIM Price]]</f>
        <v>994.41468729212397</v>
      </c>
      <c r="L5298" s="167" t="str">
        <f>+INDEX(ECR_Hours!$I$12:$I$15,MATCH(ExportsELAP[[#This Row],[Date Prevailing]],ECR_Hours!$H$12:$H$15,1))</f>
        <v>S</v>
      </c>
      <c r="M5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299" spans="1:13" x14ac:dyDescent="0.25">
      <c r="A5299" s="164">
        <f>+Exports!A5302</f>
        <v>44782</v>
      </c>
      <c r="B5299" s="165">
        <f t="shared" si="328"/>
        <v>2022</v>
      </c>
      <c r="C5299" s="165">
        <f t="shared" si="329"/>
        <v>8</v>
      </c>
      <c r="D5299" s="165">
        <f t="shared" si="330"/>
        <v>9</v>
      </c>
      <c r="E5299" s="165">
        <f>+Exports!B5302</f>
        <v>18</v>
      </c>
      <c r="F5299" s="165">
        <f>+WEEKDAY(ExportsELAP[[#This Row],[Date Prevailing]],1)</f>
        <v>3</v>
      </c>
      <c r="G5299" s="165">
        <f>+COUNTIFS(ECR_Hours!$K$6:$K$7,ExportsELAP[[#This Row],[Date Prevailing]])</f>
        <v>0</v>
      </c>
      <c r="H5299" s="165">
        <f t="shared" si="331"/>
        <v>3</v>
      </c>
      <c r="I5299" s="166">
        <f>+Exports!G5302</f>
        <v>9589.93</v>
      </c>
      <c r="J5299" s="166">
        <f>+'ELAP_IPCO-APND'!D5302</f>
        <v>79.534719999999993</v>
      </c>
      <c r="K5299" s="166">
        <f>+(ExportsELAP[[#This Row],[Exports kWh - MPT]]/1000)*ExportsELAP[[#This Row],[EIM Price]]</f>
        <v>762.73239736959999</v>
      </c>
      <c r="L5299" s="167" t="str">
        <f>+INDEX(ECR_Hours!$I$12:$I$15,MATCH(ExportsELAP[[#This Row],[Date Prevailing]],ECR_Hours!$H$12:$H$15,1))</f>
        <v>S</v>
      </c>
      <c r="M5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0" spans="1:13" x14ac:dyDescent="0.25">
      <c r="A5300" s="164">
        <f>+Exports!A5303</f>
        <v>44782</v>
      </c>
      <c r="B5300" s="165">
        <f t="shared" si="328"/>
        <v>2022</v>
      </c>
      <c r="C5300" s="165">
        <f t="shared" si="329"/>
        <v>8</v>
      </c>
      <c r="D5300" s="165">
        <f t="shared" si="330"/>
        <v>9</v>
      </c>
      <c r="E5300" s="165">
        <f>+Exports!B5303</f>
        <v>19</v>
      </c>
      <c r="F5300" s="165">
        <f>+WEEKDAY(ExportsELAP[[#This Row],[Date Prevailing]],1)</f>
        <v>3</v>
      </c>
      <c r="G5300" s="165">
        <f>+COUNTIFS(ECR_Hours!$K$6:$K$7,ExportsELAP[[#This Row],[Date Prevailing]])</f>
        <v>0</v>
      </c>
      <c r="H5300" s="165">
        <f t="shared" si="331"/>
        <v>3</v>
      </c>
      <c r="I5300" s="166">
        <f>+Exports!G5303</f>
        <v>6920.4182000000001</v>
      </c>
      <c r="J5300" s="166">
        <f>+'ELAP_IPCO-APND'!D5303</f>
        <v>83.079819999999998</v>
      </c>
      <c r="K5300" s="166">
        <f>+(ExportsELAP[[#This Row],[Exports kWh - MPT]]/1000)*ExportsELAP[[#This Row],[EIM Price]]</f>
        <v>574.94709838072401</v>
      </c>
      <c r="L5300" s="167" t="str">
        <f>+INDEX(ECR_Hours!$I$12:$I$15,MATCH(ExportsELAP[[#This Row],[Date Prevailing]],ECR_Hours!$H$12:$H$15,1))</f>
        <v>S</v>
      </c>
      <c r="M5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1" spans="1:13" x14ac:dyDescent="0.25">
      <c r="A5301" s="164">
        <f>+Exports!A5304</f>
        <v>44782</v>
      </c>
      <c r="B5301" s="165">
        <f t="shared" si="328"/>
        <v>2022</v>
      </c>
      <c r="C5301" s="165">
        <f t="shared" si="329"/>
        <v>8</v>
      </c>
      <c r="D5301" s="165">
        <f t="shared" si="330"/>
        <v>9</v>
      </c>
      <c r="E5301" s="165">
        <f>+Exports!B5304</f>
        <v>20</v>
      </c>
      <c r="F5301" s="165">
        <f>+WEEKDAY(ExportsELAP[[#This Row],[Date Prevailing]],1)</f>
        <v>3</v>
      </c>
      <c r="G5301" s="165">
        <f>+COUNTIFS(ECR_Hours!$K$6:$K$7,ExportsELAP[[#This Row],[Date Prevailing]])</f>
        <v>0</v>
      </c>
      <c r="H5301" s="165">
        <f t="shared" si="331"/>
        <v>3</v>
      </c>
      <c r="I5301" s="166">
        <f>+Exports!G5304</f>
        <v>2934.2026999999998</v>
      </c>
      <c r="J5301" s="166">
        <f>+'ELAP_IPCO-APND'!D5304</f>
        <v>74.04853</v>
      </c>
      <c r="K5301" s="166">
        <f>+(ExportsELAP[[#This Row],[Exports kWh - MPT]]/1000)*ExportsELAP[[#This Row],[EIM Price]]</f>
        <v>217.27339665703099</v>
      </c>
      <c r="L5301" s="167" t="str">
        <f>+INDEX(ECR_Hours!$I$12:$I$15,MATCH(ExportsELAP[[#This Row],[Date Prevailing]],ECR_Hours!$H$12:$H$15,1))</f>
        <v>S</v>
      </c>
      <c r="M5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2" spans="1:13" x14ac:dyDescent="0.25">
      <c r="A5302" s="164">
        <f>+Exports!A5305</f>
        <v>44782</v>
      </c>
      <c r="B5302" s="165">
        <f t="shared" si="328"/>
        <v>2022</v>
      </c>
      <c r="C5302" s="165">
        <f t="shared" si="329"/>
        <v>8</v>
      </c>
      <c r="D5302" s="165">
        <f t="shared" si="330"/>
        <v>9</v>
      </c>
      <c r="E5302" s="165">
        <f>+Exports!B5305</f>
        <v>21</v>
      </c>
      <c r="F5302" s="165">
        <f>+WEEKDAY(ExportsELAP[[#This Row],[Date Prevailing]],1)</f>
        <v>3</v>
      </c>
      <c r="G5302" s="165">
        <f>+COUNTIFS(ECR_Hours!$K$6:$K$7,ExportsELAP[[#This Row],[Date Prevailing]])</f>
        <v>0</v>
      </c>
      <c r="H5302" s="165">
        <f t="shared" si="331"/>
        <v>3</v>
      </c>
      <c r="I5302" s="166">
        <f>+Exports!G5305</f>
        <v>207.2252</v>
      </c>
      <c r="J5302" s="166">
        <f>+'ELAP_IPCO-APND'!D5305</f>
        <v>171.57277999999999</v>
      </c>
      <c r="K5302" s="166">
        <f>+(ExportsELAP[[#This Row],[Exports kWh - MPT]]/1000)*ExportsELAP[[#This Row],[EIM Price]]</f>
        <v>35.554203650055996</v>
      </c>
      <c r="L5302" s="167" t="str">
        <f>+INDEX(ECR_Hours!$I$12:$I$15,MATCH(ExportsELAP[[#This Row],[Date Prevailing]],ECR_Hours!$H$12:$H$15,1))</f>
        <v>S</v>
      </c>
      <c r="M5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3" spans="1:13" x14ac:dyDescent="0.25">
      <c r="A5303" s="164">
        <f>+Exports!A5306</f>
        <v>44782</v>
      </c>
      <c r="B5303" s="165">
        <f t="shared" si="328"/>
        <v>2022</v>
      </c>
      <c r="C5303" s="165">
        <f t="shared" si="329"/>
        <v>8</v>
      </c>
      <c r="D5303" s="165">
        <f t="shared" si="330"/>
        <v>9</v>
      </c>
      <c r="E5303" s="165">
        <f>+Exports!B5306</f>
        <v>22</v>
      </c>
      <c r="F5303" s="165">
        <f>+WEEKDAY(ExportsELAP[[#This Row],[Date Prevailing]],1)</f>
        <v>3</v>
      </c>
      <c r="G5303" s="165">
        <f>+COUNTIFS(ECR_Hours!$K$6:$K$7,ExportsELAP[[#This Row],[Date Prevailing]])</f>
        <v>0</v>
      </c>
      <c r="H5303" s="165">
        <f t="shared" si="331"/>
        <v>3</v>
      </c>
      <c r="I5303" s="166">
        <f>+Exports!G5306</f>
        <v>12.948499999999981</v>
      </c>
      <c r="J5303" s="166">
        <f>+'ELAP_IPCO-APND'!D5306</f>
        <v>100.33448</v>
      </c>
      <c r="K5303" s="166">
        <f>+(ExportsELAP[[#This Row],[Exports kWh - MPT]]/1000)*ExportsELAP[[#This Row],[EIM Price]]</f>
        <v>1.299181014279998</v>
      </c>
      <c r="L5303" s="167" t="str">
        <f>+INDEX(ECR_Hours!$I$12:$I$15,MATCH(ExportsELAP[[#This Row],[Date Prevailing]],ECR_Hours!$H$12:$H$15,1))</f>
        <v>S</v>
      </c>
      <c r="M5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4" spans="1:13" x14ac:dyDescent="0.25">
      <c r="A5304" s="164">
        <f>+Exports!A5307</f>
        <v>44782</v>
      </c>
      <c r="B5304" s="165">
        <f t="shared" si="328"/>
        <v>2022</v>
      </c>
      <c r="C5304" s="165">
        <f t="shared" si="329"/>
        <v>8</v>
      </c>
      <c r="D5304" s="165">
        <f t="shared" si="330"/>
        <v>9</v>
      </c>
      <c r="E5304" s="165">
        <f>+Exports!B5307</f>
        <v>23</v>
      </c>
      <c r="F5304" s="165">
        <f>+WEEKDAY(ExportsELAP[[#This Row],[Date Prevailing]],1)</f>
        <v>3</v>
      </c>
      <c r="G5304" s="165">
        <f>+COUNTIFS(ECR_Hours!$K$6:$K$7,ExportsELAP[[#This Row],[Date Prevailing]])</f>
        <v>0</v>
      </c>
      <c r="H5304" s="165">
        <f t="shared" si="331"/>
        <v>3</v>
      </c>
      <c r="I5304" s="166">
        <f>+Exports!G5307</f>
        <v>13.130099999999999</v>
      </c>
      <c r="J5304" s="166">
        <f>+'ELAP_IPCO-APND'!D5307</f>
        <v>96.823139999999995</v>
      </c>
      <c r="K5304" s="166">
        <f>+(ExportsELAP[[#This Row],[Exports kWh - MPT]]/1000)*ExportsELAP[[#This Row],[EIM Price]]</f>
        <v>1.2712975105139999</v>
      </c>
      <c r="L5304" s="167" t="str">
        <f>+INDEX(ECR_Hours!$I$12:$I$15,MATCH(ExportsELAP[[#This Row],[Date Prevailing]],ECR_Hours!$H$12:$H$15,1))</f>
        <v>S</v>
      </c>
      <c r="M5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05" spans="1:13" x14ac:dyDescent="0.25">
      <c r="A5305" s="164">
        <f>+Exports!A5308</f>
        <v>44782</v>
      </c>
      <c r="B5305" s="165">
        <f t="shared" si="328"/>
        <v>2022</v>
      </c>
      <c r="C5305" s="165">
        <f t="shared" si="329"/>
        <v>8</v>
      </c>
      <c r="D5305" s="165">
        <f t="shared" si="330"/>
        <v>9</v>
      </c>
      <c r="E5305" s="165">
        <f>+Exports!B5308</f>
        <v>24</v>
      </c>
      <c r="F5305" s="165">
        <f>+WEEKDAY(ExportsELAP[[#This Row],[Date Prevailing]],1)</f>
        <v>3</v>
      </c>
      <c r="G5305" s="165">
        <f>+COUNTIFS(ECR_Hours!$K$6:$K$7,ExportsELAP[[#This Row],[Date Prevailing]])</f>
        <v>0</v>
      </c>
      <c r="H5305" s="165">
        <f t="shared" si="331"/>
        <v>3</v>
      </c>
      <c r="I5305" s="166">
        <f>+Exports!G5308</f>
        <v>14.9452</v>
      </c>
      <c r="J5305" s="166">
        <f>+'ELAP_IPCO-APND'!D5308</f>
        <v>98.934049999999999</v>
      </c>
      <c r="K5305" s="166">
        <f>+(ExportsELAP[[#This Row],[Exports kWh - MPT]]/1000)*ExportsELAP[[#This Row],[EIM Price]]</f>
        <v>1.47858916406</v>
      </c>
      <c r="L5305" s="167" t="str">
        <f>+INDEX(ECR_Hours!$I$12:$I$15,MATCH(ExportsELAP[[#This Row],[Date Prevailing]],ECR_Hours!$H$12:$H$15,1))</f>
        <v>S</v>
      </c>
      <c r="M5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6" spans="1:13" x14ac:dyDescent="0.25">
      <c r="A5306" s="164">
        <f>+Exports!A5309</f>
        <v>44783</v>
      </c>
      <c r="B5306" s="165">
        <f t="shared" si="328"/>
        <v>2022</v>
      </c>
      <c r="C5306" s="165">
        <f t="shared" si="329"/>
        <v>8</v>
      </c>
      <c r="D5306" s="165">
        <f t="shared" si="330"/>
        <v>10</v>
      </c>
      <c r="E5306" s="165">
        <f>+Exports!B5309</f>
        <v>1</v>
      </c>
      <c r="F5306" s="165">
        <f>+WEEKDAY(ExportsELAP[[#This Row],[Date Prevailing]],1)</f>
        <v>4</v>
      </c>
      <c r="G5306" s="165">
        <f>+COUNTIFS(ECR_Hours!$K$6:$K$7,ExportsELAP[[#This Row],[Date Prevailing]])</f>
        <v>0</v>
      </c>
      <c r="H5306" s="165">
        <f t="shared" si="331"/>
        <v>4</v>
      </c>
      <c r="I5306" s="166">
        <f>+Exports!G5309</f>
        <v>13.465200000000001</v>
      </c>
      <c r="J5306" s="166">
        <f>+'ELAP_IPCO-APND'!D5309</f>
        <v>95.678319999999999</v>
      </c>
      <c r="K5306" s="166">
        <f>+(ExportsELAP[[#This Row],[Exports kWh - MPT]]/1000)*ExportsELAP[[#This Row],[EIM Price]]</f>
        <v>1.2883277144640002</v>
      </c>
      <c r="L5306" s="167" t="str">
        <f>+INDEX(ECR_Hours!$I$12:$I$15,MATCH(ExportsELAP[[#This Row],[Date Prevailing]],ECR_Hours!$H$12:$H$15,1))</f>
        <v>S</v>
      </c>
      <c r="M5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7" spans="1:13" x14ac:dyDescent="0.25">
      <c r="A5307" s="164">
        <f>+Exports!A5310</f>
        <v>44783</v>
      </c>
      <c r="B5307" s="165">
        <f t="shared" si="328"/>
        <v>2022</v>
      </c>
      <c r="C5307" s="165">
        <f t="shared" si="329"/>
        <v>8</v>
      </c>
      <c r="D5307" s="165">
        <f t="shared" si="330"/>
        <v>10</v>
      </c>
      <c r="E5307" s="165">
        <f>+Exports!B5310</f>
        <v>2</v>
      </c>
      <c r="F5307" s="165">
        <f>+WEEKDAY(ExportsELAP[[#This Row],[Date Prevailing]],1)</f>
        <v>4</v>
      </c>
      <c r="G5307" s="165">
        <f>+COUNTIFS(ECR_Hours!$K$6:$K$7,ExportsELAP[[#This Row],[Date Prevailing]])</f>
        <v>0</v>
      </c>
      <c r="H5307" s="165">
        <f t="shared" si="331"/>
        <v>4</v>
      </c>
      <c r="I5307" s="166">
        <f>+Exports!G5310</f>
        <v>13.381500000000001</v>
      </c>
      <c r="J5307" s="166">
        <f>+'ELAP_IPCO-APND'!D5310</f>
        <v>81.689329999999998</v>
      </c>
      <c r="K5307" s="166">
        <f>+(ExportsELAP[[#This Row],[Exports kWh - MPT]]/1000)*ExportsELAP[[#This Row],[EIM Price]]</f>
        <v>1.0931257693950001</v>
      </c>
      <c r="L5307" s="167" t="str">
        <f>+INDEX(ECR_Hours!$I$12:$I$15,MATCH(ExportsELAP[[#This Row],[Date Prevailing]],ECR_Hours!$H$12:$H$15,1))</f>
        <v>S</v>
      </c>
      <c r="M5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8" spans="1:13" x14ac:dyDescent="0.25">
      <c r="A5308" s="164">
        <f>+Exports!A5311</f>
        <v>44783</v>
      </c>
      <c r="B5308" s="165">
        <f t="shared" si="328"/>
        <v>2022</v>
      </c>
      <c r="C5308" s="165">
        <f t="shared" si="329"/>
        <v>8</v>
      </c>
      <c r="D5308" s="165">
        <f t="shared" si="330"/>
        <v>10</v>
      </c>
      <c r="E5308" s="165">
        <f>+Exports!B5311</f>
        <v>3</v>
      </c>
      <c r="F5308" s="165">
        <f>+WEEKDAY(ExportsELAP[[#This Row],[Date Prevailing]],1)</f>
        <v>4</v>
      </c>
      <c r="G5308" s="165">
        <f>+COUNTIFS(ECR_Hours!$K$6:$K$7,ExportsELAP[[#This Row],[Date Prevailing]])</f>
        <v>0</v>
      </c>
      <c r="H5308" s="165">
        <f t="shared" si="331"/>
        <v>4</v>
      </c>
      <c r="I5308" s="166">
        <f>+Exports!G5311</f>
        <v>16.2196</v>
      </c>
      <c r="J5308" s="166">
        <f>+'ELAP_IPCO-APND'!D5311</f>
        <v>83.664299999999997</v>
      </c>
      <c r="K5308" s="166">
        <f>+(ExportsELAP[[#This Row],[Exports kWh - MPT]]/1000)*ExportsELAP[[#This Row],[EIM Price]]</f>
        <v>1.3570014802800001</v>
      </c>
      <c r="L5308" s="167" t="str">
        <f>+INDEX(ECR_Hours!$I$12:$I$15,MATCH(ExportsELAP[[#This Row],[Date Prevailing]],ECR_Hours!$H$12:$H$15,1))</f>
        <v>S</v>
      </c>
      <c r="M5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09" spans="1:13" x14ac:dyDescent="0.25">
      <c r="A5309" s="164">
        <f>+Exports!A5312</f>
        <v>44783</v>
      </c>
      <c r="B5309" s="165">
        <f t="shared" si="328"/>
        <v>2022</v>
      </c>
      <c r="C5309" s="165">
        <f t="shared" si="329"/>
        <v>8</v>
      </c>
      <c r="D5309" s="165">
        <f t="shared" si="330"/>
        <v>10</v>
      </c>
      <c r="E5309" s="165">
        <f>+Exports!B5312</f>
        <v>4</v>
      </c>
      <c r="F5309" s="165">
        <f>+WEEKDAY(ExportsELAP[[#This Row],[Date Prevailing]],1)</f>
        <v>4</v>
      </c>
      <c r="G5309" s="165">
        <f>+COUNTIFS(ECR_Hours!$K$6:$K$7,ExportsELAP[[#This Row],[Date Prevailing]])</f>
        <v>0</v>
      </c>
      <c r="H5309" s="165">
        <f t="shared" si="331"/>
        <v>4</v>
      </c>
      <c r="I5309" s="166">
        <f>+Exports!G5312</f>
        <v>17.795300000000001</v>
      </c>
      <c r="J5309" s="166">
        <f>+'ELAP_IPCO-APND'!D5312</f>
        <v>72.357020000000006</v>
      </c>
      <c r="K5309" s="166">
        <f>+(ExportsELAP[[#This Row],[Exports kWh - MPT]]/1000)*ExportsELAP[[#This Row],[EIM Price]]</f>
        <v>1.2876148780060002</v>
      </c>
      <c r="L5309" s="167" t="str">
        <f>+INDEX(ECR_Hours!$I$12:$I$15,MATCH(ExportsELAP[[#This Row],[Date Prevailing]],ECR_Hours!$H$12:$H$15,1))</f>
        <v>S</v>
      </c>
      <c r="M5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0" spans="1:13" x14ac:dyDescent="0.25">
      <c r="A5310" s="164">
        <f>+Exports!A5313</f>
        <v>44783</v>
      </c>
      <c r="B5310" s="165">
        <f t="shared" si="328"/>
        <v>2022</v>
      </c>
      <c r="C5310" s="165">
        <f t="shared" si="329"/>
        <v>8</v>
      </c>
      <c r="D5310" s="165">
        <f t="shared" si="330"/>
        <v>10</v>
      </c>
      <c r="E5310" s="165">
        <f>+Exports!B5313</f>
        <v>5</v>
      </c>
      <c r="F5310" s="165">
        <f>+WEEKDAY(ExportsELAP[[#This Row],[Date Prevailing]],1)</f>
        <v>4</v>
      </c>
      <c r="G5310" s="165">
        <f>+COUNTIFS(ECR_Hours!$K$6:$K$7,ExportsELAP[[#This Row],[Date Prevailing]])</f>
        <v>0</v>
      </c>
      <c r="H5310" s="165">
        <f t="shared" si="331"/>
        <v>4</v>
      </c>
      <c r="I5310" s="166">
        <f>+Exports!G5313</f>
        <v>19.765700000000002</v>
      </c>
      <c r="J5310" s="166">
        <f>+'ELAP_IPCO-APND'!D5313</f>
        <v>78.996949999999998</v>
      </c>
      <c r="K5310" s="166">
        <f>+(ExportsELAP[[#This Row],[Exports kWh - MPT]]/1000)*ExportsELAP[[#This Row],[EIM Price]]</f>
        <v>1.5614300146150002</v>
      </c>
      <c r="L5310" s="167" t="str">
        <f>+INDEX(ECR_Hours!$I$12:$I$15,MATCH(ExportsELAP[[#This Row],[Date Prevailing]],ECR_Hours!$H$12:$H$15,1))</f>
        <v>S</v>
      </c>
      <c r="M5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1" spans="1:13" x14ac:dyDescent="0.25">
      <c r="A5311" s="164">
        <f>+Exports!A5314</f>
        <v>44783</v>
      </c>
      <c r="B5311" s="165">
        <f t="shared" si="328"/>
        <v>2022</v>
      </c>
      <c r="C5311" s="165">
        <f t="shared" si="329"/>
        <v>8</v>
      </c>
      <c r="D5311" s="165">
        <f t="shared" si="330"/>
        <v>10</v>
      </c>
      <c r="E5311" s="165">
        <f>+Exports!B5314</f>
        <v>6</v>
      </c>
      <c r="F5311" s="165">
        <f>+WEEKDAY(ExportsELAP[[#This Row],[Date Prevailing]],1)</f>
        <v>4</v>
      </c>
      <c r="G5311" s="165">
        <f>+COUNTIFS(ECR_Hours!$K$6:$K$7,ExportsELAP[[#This Row],[Date Prevailing]])</f>
        <v>0</v>
      </c>
      <c r="H5311" s="165">
        <f t="shared" si="331"/>
        <v>4</v>
      </c>
      <c r="I5311" s="166">
        <f>+Exports!G5314</f>
        <v>17.345700000000001</v>
      </c>
      <c r="J5311" s="166">
        <f>+'ELAP_IPCO-APND'!D5314</f>
        <v>87.142579999999995</v>
      </c>
      <c r="K5311" s="166">
        <f>+(ExportsELAP[[#This Row],[Exports kWh - MPT]]/1000)*ExportsELAP[[#This Row],[EIM Price]]</f>
        <v>1.511549049906</v>
      </c>
      <c r="L5311" s="167" t="str">
        <f>+INDEX(ECR_Hours!$I$12:$I$15,MATCH(ExportsELAP[[#This Row],[Date Prevailing]],ECR_Hours!$H$12:$H$15,1))</f>
        <v>S</v>
      </c>
      <c r="M5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2" spans="1:13" x14ac:dyDescent="0.25">
      <c r="A5312" s="164">
        <f>+Exports!A5315</f>
        <v>44783</v>
      </c>
      <c r="B5312" s="165">
        <f t="shared" si="328"/>
        <v>2022</v>
      </c>
      <c r="C5312" s="165">
        <f t="shared" si="329"/>
        <v>8</v>
      </c>
      <c r="D5312" s="165">
        <f t="shared" si="330"/>
        <v>10</v>
      </c>
      <c r="E5312" s="165">
        <f>+Exports!B5315</f>
        <v>7</v>
      </c>
      <c r="F5312" s="165">
        <f>+WEEKDAY(ExportsELAP[[#This Row],[Date Prevailing]],1)</f>
        <v>4</v>
      </c>
      <c r="G5312" s="165">
        <f>+COUNTIFS(ECR_Hours!$K$6:$K$7,ExportsELAP[[#This Row],[Date Prevailing]])</f>
        <v>0</v>
      </c>
      <c r="H5312" s="165">
        <f t="shared" si="331"/>
        <v>4</v>
      </c>
      <c r="I5312" s="166">
        <f>+Exports!G5315</f>
        <v>24.249499999999998</v>
      </c>
      <c r="J5312" s="166">
        <f>+'ELAP_IPCO-APND'!D5315</f>
        <v>98.996139999999997</v>
      </c>
      <c r="K5312" s="166">
        <f>+(ExportsELAP[[#This Row],[Exports kWh - MPT]]/1000)*ExportsELAP[[#This Row],[EIM Price]]</f>
        <v>2.4006068969299994</v>
      </c>
      <c r="L5312" s="167" t="str">
        <f>+INDEX(ECR_Hours!$I$12:$I$15,MATCH(ExportsELAP[[#This Row],[Date Prevailing]],ECR_Hours!$H$12:$H$15,1))</f>
        <v>S</v>
      </c>
      <c r="M5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3" spans="1:13" x14ac:dyDescent="0.25">
      <c r="A5313" s="164">
        <f>+Exports!A5316</f>
        <v>44783</v>
      </c>
      <c r="B5313" s="165">
        <f t="shared" si="328"/>
        <v>2022</v>
      </c>
      <c r="C5313" s="165">
        <f t="shared" si="329"/>
        <v>8</v>
      </c>
      <c r="D5313" s="165">
        <f t="shared" si="330"/>
        <v>10</v>
      </c>
      <c r="E5313" s="165">
        <f>+Exports!B5316</f>
        <v>8</v>
      </c>
      <c r="F5313" s="165">
        <f>+WEEKDAY(ExportsELAP[[#This Row],[Date Prevailing]],1)</f>
        <v>4</v>
      </c>
      <c r="G5313" s="165">
        <f>+COUNTIFS(ECR_Hours!$K$6:$K$7,ExportsELAP[[#This Row],[Date Prevailing]])</f>
        <v>0</v>
      </c>
      <c r="H5313" s="165">
        <f t="shared" si="331"/>
        <v>4</v>
      </c>
      <c r="I5313" s="166">
        <f>+Exports!G5316</f>
        <v>493.57439999999986</v>
      </c>
      <c r="J5313" s="166">
        <f>+'ELAP_IPCO-APND'!D5316</f>
        <v>66.622540000000001</v>
      </c>
      <c r="K5313" s="166">
        <f>+(ExportsELAP[[#This Row],[Exports kWh - MPT]]/1000)*ExportsELAP[[#This Row],[EIM Price]]</f>
        <v>32.883180206975993</v>
      </c>
      <c r="L5313" s="167" t="str">
        <f>+INDEX(ECR_Hours!$I$12:$I$15,MATCH(ExportsELAP[[#This Row],[Date Prevailing]],ECR_Hours!$H$12:$H$15,1))</f>
        <v>S</v>
      </c>
      <c r="M5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4" spans="1:13" x14ac:dyDescent="0.25">
      <c r="A5314" s="164">
        <f>+Exports!A5317</f>
        <v>44783</v>
      </c>
      <c r="B5314" s="165">
        <f t="shared" ref="B5314:B5377" si="332">+YEAR(A5314)</f>
        <v>2022</v>
      </c>
      <c r="C5314" s="165">
        <f t="shared" ref="C5314:C5377" si="333">+MONTH(A5314)</f>
        <v>8</v>
      </c>
      <c r="D5314" s="165">
        <f t="shared" ref="D5314:D5377" si="334">+DAY(A5314)</f>
        <v>10</v>
      </c>
      <c r="E5314" s="165">
        <f>+Exports!B5317</f>
        <v>9</v>
      </c>
      <c r="F5314" s="165">
        <f>+WEEKDAY(ExportsELAP[[#This Row],[Date Prevailing]],1)</f>
        <v>4</v>
      </c>
      <c r="G5314" s="165">
        <f>+COUNTIFS(ECR_Hours!$K$6:$K$7,ExportsELAP[[#This Row],[Date Prevailing]])</f>
        <v>0</v>
      </c>
      <c r="H5314" s="165">
        <f t="shared" ref="H5314:H5377" si="335">+IF(G5314=1,0,F5314)</f>
        <v>4</v>
      </c>
      <c r="I5314" s="166">
        <f>+Exports!G5317</f>
        <v>2612.9586999999992</v>
      </c>
      <c r="J5314" s="166">
        <f>+'ELAP_IPCO-APND'!D5317</f>
        <v>67.766270000000006</v>
      </c>
      <c r="K5314" s="166">
        <f>+(ExportsELAP[[#This Row],[Exports kWh - MPT]]/1000)*ExportsELAP[[#This Row],[EIM Price]]</f>
        <v>177.07046476304896</v>
      </c>
      <c r="L5314" s="167" t="str">
        <f>+INDEX(ECR_Hours!$I$12:$I$15,MATCH(ExportsELAP[[#This Row],[Date Prevailing]],ECR_Hours!$H$12:$H$15,1))</f>
        <v>S</v>
      </c>
      <c r="M5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5" spans="1:13" x14ac:dyDescent="0.25">
      <c r="A5315" s="164">
        <f>+Exports!A5318</f>
        <v>44783</v>
      </c>
      <c r="B5315" s="165">
        <f t="shared" si="332"/>
        <v>2022</v>
      </c>
      <c r="C5315" s="165">
        <f t="shared" si="333"/>
        <v>8</v>
      </c>
      <c r="D5315" s="165">
        <f t="shared" si="334"/>
        <v>10</v>
      </c>
      <c r="E5315" s="165">
        <f>+Exports!B5318</f>
        <v>10</v>
      </c>
      <c r="F5315" s="165">
        <f>+WEEKDAY(ExportsELAP[[#This Row],[Date Prevailing]],1)</f>
        <v>4</v>
      </c>
      <c r="G5315" s="165">
        <f>+COUNTIFS(ECR_Hours!$K$6:$K$7,ExportsELAP[[#This Row],[Date Prevailing]])</f>
        <v>0</v>
      </c>
      <c r="H5315" s="165">
        <f t="shared" si="335"/>
        <v>4</v>
      </c>
      <c r="I5315" s="166">
        <f>+Exports!G5318</f>
        <v>4707.5870999999997</v>
      </c>
      <c r="J5315" s="166">
        <f>+'ELAP_IPCO-APND'!D5318</f>
        <v>44.472340000000003</v>
      </c>
      <c r="K5315" s="166">
        <f>+(ExportsELAP[[#This Row],[Exports kWh - MPT]]/1000)*ExportsELAP[[#This Row],[EIM Price]]</f>
        <v>209.35741409081399</v>
      </c>
      <c r="L5315" s="167" t="str">
        <f>+INDEX(ECR_Hours!$I$12:$I$15,MATCH(ExportsELAP[[#This Row],[Date Prevailing]],ECR_Hours!$H$12:$H$15,1))</f>
        <v>S</v>
      </c>
      <c r="M5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6" spans="1:13" x14ac:dyDescent="0.25">
      <c r="A5316" s="164">
        <f>+Exports!A5319</f>
        <v>44783</v>
      </c>
      <c r="B5316" s="165">
        <f t="shared" si="332"/>
        <v>2022</v>
      </c>
      <c r="C5316" s="165">
        <f t="shared" si="333"/>
        <v>8</v>
      </c>
      <c r="D5316" s="165">
        <f t="shared" si="334"/>
        <v>10</v>
      </c>
      <c r="E5316" s="165">
        <f>+Exports!B5319</f>
        <v>11</v>
      </c>
      <c r="F5316" s="165">
        <f>+WEEKDAY(ExportsELAP[[#This Row],[Date Prevailing]],1)</f>
        <v>4</v>
      </c>
      <c r="G5316" s="165">
        <f>+COUNTIFS(ECR_Hours!$K$6:$K$7,ExportsELAP[[#This Row],[Date Prevailing]])</f>
        <v>0</v>
      </c>
      <c r="H5316" s="165">
        <f t="shared" si="335"/>
        <v>4</v>
      </c>
      <c r="I5316" s="166">
        <f>+Exports!G5319</f>
        <v>10574.7351</v>
      </c>
      <c r="J5316" s="166">
        <f>+'ELAP_IPCO-APND'!D5319</f>
        <v>57.381619999999998</v>
      </c>
      <c r="K5316" s="166">
        <f>+(ExportsELAP[[#This Row],[Exports kWh - MPT]]/1000)*ExportsELAP[[#This Row],[EIM Price]]</f>
        <v>606.79543110886198</v>
      </c>
      <c r="L5316" s="167" t="str">
        <f>+INDEX(ECR_Hours!$I$12:$I$15,MATCH(ExportsELAP[[#This Row],[Date Prevailing]],ECR_Hours!$H$12:$H$15,1))</f>
        <v>S</v>
      </c>
      <c r="M5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7" spans="1:13" x14ac:dyDescent="0.25">
      <c r="A5317" s="164">
        <f>+Exports!A5320</f>
        <v>44783</v>
      </c>
      <c r="B5317" s="165">
        <f t="shared" si="332"/>
        <v>2022</v>
      </c>
      <c r="C5317" s="165">
        <f t="shared" si="333"/>
        <v>8</v>
      </c>
      <c r="D5317" s="165">
        <f t="shared" si="334"/>
        <v>10</v>
      </c>
      <c r="E5317" s="165">
        <f>+Exports!B5320</f>
        <v>12</v>
      </c>
      <c r="F5317" s="165">
        <f>+WEEKDAY(ExportsELAP[[#This Row],[Date Prevailing]],1)</f>
        <v>4</v>
      </c>
      <c r="G5317" s="165">
        <f>+COUNTIFS(ECR_Hours!$K$6:$K$7,ExportsELAP[[#This Row],[Date Prevailing]])</f>
        <v>0</v>
      </c>
      <c r="H5317" s="165">
        <f t="shared" si="335"/>
        <v>4</v>
      </c>
      <c r="I5317" s="166">
        <f>+Exports!G5320</f>
        <v>19206.341999999997</v>
      </c>
      <c r="J5317" s="166">
        <f>+'ELAP_IPCO-APND'!D5320</f>
        <v>53.557279999999999</v>
      </c>
      <c r="K5317" s="166">
        <f>+(ExportsELAP[[#This Row],[Exports kWh - MPT]]/1000)*ExportsELAP[[#This Row],[EIM Price]]</f>
        <v>1028.6394362697597</v>
      </c>
      <c r="L5317" s="167" t="str">
        <f>+INDEX(ECR_Hours!$I$12:$I$15,MATCH(ExportsELAP[[#This Row],[Date Prevailing]],ECR_Hours!$H$12:$H$15,1))</f>
        <v>S</v>
      </c>
      <c r="M5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8" spans="1:13" x14ac:dyDescent="0.25">
      <c r="A5318" s="164">
        <f>+Exports!A5321</f>
        <v>44783</v>
      </c>
      <c r="B5318" s="165">
        <f t="shared" si="332"/>
        <v>2022</v>
      </c>
      <c r="C5318" s="165">
        <f t="shared" si="333"/>
        <v>8</v>
      </c>
      <c r="D5318" s="165">
        <f t="shared" si="334"/>
        <v>10</v>
      </c>
      <c r="E5318" s="165">
        <f>+Exports!B5321</f>
        <v>13</v>
      </c>
      <c r="F5318" s="165">
        <f>+WEEKDAY(ExportsELAP[[#This Row],[Date Prevailing]],1)</f>
        <v>4</v>
      </c>
      <c r="G5318" s="165">
        <f>+COUNTIFS(ECR_Hours!$K$6:$K$7,ExportsELAP[[#This Row],[Date Prevailing]])</f>
        <v>0</v>
      </c>
      <c r="H5318" s="165">
        <f t="shared" si="335"/>
        <v>4</v>
      </c>
      <c r="I5318" s="166">
        <f>+Exports!G5321</f>
        <v>17203.9391</v>
      </c>
      <c r="J5318" s="166">
        <f>+'ELAP_IPCO-APND'!D5321</f>
        <v>62.513750000000002</v>
      </c>
      <c r="K5318" s="166">
        <f>+(ExportsELAP[[#This Row],[Exports kWh - MPT]]/1000)*ExportsELAP[[#This Row],[EIM Price]]</f>
        <v>1075.482747912625</v>
      </c>
      <c r="L5318" s="167" t="str">
        <f>+INDEX(ECR_Hours!$I$12:$I$15,MATCH(ExportsELAP[[#This Row],[Date Prevailing]],ECR_Hours!$H$12:$H$15,1))</f>
        <v>S</v>
      </c>
      <c r="M5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19" spans="1:13" x14ac:dyDescent="0.25">
      <c r="A5319" s="164">
        <f>+Exports!A5322</f>
        <v>44783</v>
      </c>
      <c r="B5319" s="165">
        <f t="shared" si="332"/>
        <v>2022</v>
      </c>
      <c r="C5319" s="165">
        <f t="shared" si="333"/>
        <v>8</v>
      </c>
      <c r="D5319" s="165">
        <f t="shared" si="334"/>
        <v>10</v>
      </c>
      <c r="E5319" s="165">
        <f>+Exports!B5322</f>
        <v>14</v>
      </c>
      <c r="F5319" s="165">
        <f>+WEEKDAY(ExportsELAP[[#This Row],[Date Prevailing]],1)</f>
        <v>4</v>
      </c>
      <c r="G5319" s="165">
        <f>+COUNTIFS(ECR_Hours!$K$6:$K$7,ExportsELAP[[#This Row],[Date Prevailing]])</f>
        <v>0</v>
      </c>
      <c r="H5319" s="165">
        <f t="shared" si="335"/>
        <v>4</v>
      </c>
      <c r="I5319" s="166">
        <f>+Exports!G5322</f>
        <v>18444.8485</v>
      </c>
      <c r="J5319" s="166">
        <f>+'ELAP_IPCO-APND'!D5322</f>
        <v>64.287859999999995</v>
      </c>
      <c r="K5319" s="166">
        <f>+(ExportsELAP[[#This Row],[Exports kWh - MPT]]/1000)*ExportsELAP[[#This Row],[EIM Price]]</f>
        <v>1185.7798380892098</v>
      </c>
      <c r="L5319" s="167" t="str">
        <f>+INDEX(ECR_Hours!$I$12:$I$15,MATCH(ExportsELAP[[#This Row],[Date Prevailing]],ECR_Hours!$H$12:$H$15,1))</f>
        <v>S</v>
      </c>
      <c r="M5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20" spans="1:13" x14ac:dyDescent="0.25">
      <c r="A5320" s="164">
        <f>+Exports!A5323</f>
        <v>44783</v>
      </c>
      <c r="B5320" s="165">
        <f t="shared" si="332"/>
        <v>2022</v>
      </c>
      <c r="C5320" s="165">
        <f t="shared" si="333"/>
        <v>8</v>
      </c>
      <c r="D5320" s="165">
        <f t="shared" si="334"/>
        <v>10</v>
      </c>
      <c r="E5320" s="165">
        <f>+Exports!B5323</f>
        <v>15</v>
      </c>
      <c r="F5320" s="165">
        <f>+WEEKDAY(ExportsELAP[[#This Row],[Date Prevailing]],1)</f>
        <v>4</v>
      </c>
      <c r="G5320" s="165">
        <f>+COUNTIFS(ECR_Hours!$K$6:$K$7,ExportsELAP[[#This Row],[Date Prevailing]])</f>
        <v>0</v>
      </c>
      <c r="H5320" s="165">
        <f t="shared" si="335"/>
        <v>4</v>
      </c>
      <c r="I5320" s="166">
        <f>+Exports!G5323</f>
        <v>21381.113000000001</v>
      </c>
      <c r="J5320" s="166">
        <f>+'ELAP_IPCO-APND'!D5323</f>
        <v>65.406189999999995</v>
      </c>
      <c r="K5320" s="166">
        <f>+(ExportsELAP[[#This Row],[Exports kWh - MPT]]/1000)*ExportsELAP[[#This Row],[EIM Price]]</f>
        <v>1398.45713928947</v>
      </c>
      <c r="L5320" s="167" t="str">
        <f>+INDEX(ECR_Hours!$I$12:$I$15,MATCH(ExportsELAP[[#This Row],[Date Prevailing]],ECR_Hours!$H$12:$H$15,1))</f>
        <v>S</v>
      </c>
      <c r="M5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21" spans="1:13" x14ac:dyDescent="0.25">
      <c r="A5321" s="164">
        <f>+Exports!A5324</f>
        <v>44783</v>
      </c>
      <c r="B5321" s="165">
        <f t="shared" si="332"/>
        <v>2022</v>
      </c>
      <c r="C5321" s="165">
        <f t="shared" si="333"/>
        <v>8</v>
      </c>
      <c r="D5321" s="165">
        <f t="shared" si="334"/>
        <v>10</v>
      </c>
      <c r="E5321" s="165">
        <f>+Exports!B5324</f>
        <v>16</v>
      </c>
      <c r="F5321" s="165">
        <f>+WEEKDAY(ExportsELAP[[#This Row],[Date Prevailing]],1)</f>
        <v>4</v>
      </c>
      <c r="G5321" s="165">
        <f>+COUNTIFS(ECR_Hours!$K$6:$K$7,ExportsELAP[[#This Row],[Date Prevailing]])</f>
        <v>0</v>
      </c>
      <c r="H5321" s="165">
        <f t="shared" si="335"/>
        <v>4</v>
      </c>
      <c r="I5321" s="166">
        <f>+Exports!G5324</f>
        <v>15580.7238</v>
      </c>
      <c r="J5321" s="166">
        <f>+'ELAP_IPCO-APND'!D5324</f>
        <v>75.59281</v>
      </c>
      <c r="K5321" s="166">
        <f>+(ExportsELAP[[#This Row],[Exports kWh - MPT]]/1000)*ExportsELAP[[#This Row],[EIM Price]]</f>
        <v>1177.7906938758779</v>
      </c>
      <c r="L5321" s="167" t="str">
        <f>+INDEX(ECR_Hours!$I$12:$I$15,MATCH(ExportsELAP[[#This Row],[Date Prevailing]],ECR_Hours!$H$12:$H$15,1))</f>
        <v>S</v>
      </c>
      <c r="M5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2" spans="1:13" x14ac:dyDescent="0.25">
      <c r="A5322" s="164">
        <f>+Exports!A5325</f>
        <v>44783</v>
      </c>
      <c r="B5322" s="165">
        <f t="shared" si="332"/>
        <v>2022</v>
      </c>
      <c r="C5322" s="165">
        <f t="shared" si="333"/>
        <v>8</v>
      </c>
      <c r="D5322" s="165">
        <f t="shared" si="334"/>
        <v>10</v>
      </c>
      <c r="E5322" s="165">
        <f>+Exports!B5325</f>
        <v>17</v>
      </c>
      <c r="F5322" s="165">
        <f>+WEEKDAY(ExportsELAP[[#This Row],[Date Prevailing]],1)</f>
        <v>4</v>
      </c>
      <c r="G5322" s="165">
        <f>+COUNTIFS(ECR_Hours!$K$6:$K$7,ExportsELAP[[#This Row],[Date Prevailing]])</f>
        <v>0</v>
      </c>
      <c r="H5322" s="165">
        <f t="shared" si="335"/>
        <v>4</v>
      </c>
      <c r="I5322" s="166">
        <f>+Exports!G5325</f>
        <v>12103.413700000001</v>
      </c>
      <c r="J5322" s="166">
        <f>+'ELAP_IPCO-APND'!D5325</f>
        <v>72.082340000000002</v>
      </c>
      <c r="K5322" s="166">
        <f>+(ExportsELAP[[#This Row],[Exports kWh - MPT]]/1000)*ExportsELAP[[#This Row],[EIM Price]]</f>
        <v>872.44238148405805</v>
      </c>
      <c r="L5322" s="167" t="str">
        <f>+INDEX(ECR_Hours!$I$12:$I$15,MATCH(ExportsELAP[[#This Row],[Date Prevailing]],ECR_Hours!$H$12:$H$15,1))</f>
        <v>S</v>
      </c>
      <c r="M5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3" spans="1:13" x14ac:dyDescent="0.25">
      <c r="A5323" s="164">
        <f>+Exports!A5326</f>
        <v>44783</v>
      </c>
      <c r="B5323" s="165">
        <f t="shared" si="332"/>
        <v>2022</v>
      </c>
      <c r="C5323" s="165">
        <f t="shared" si="333"/>
        <v>8</v>
      </c>
      <c r="D5323" s="165">
        <f t="shared" si="334"/>
        <v>10</v>
      </c>
      <c r="E5323" s="165">
        <f>+Exports!B5326</f>
        <v>18</v>
      </c>
      <c r="F5323" s="165">
        <f>+WEEKDAY(ExportsELAP[[#This Row],[Date Prevailing]],1)</f>
        <v>4</v>
      </c>
      <c r="G5323" s="165">
        <f>+COUNTIFS(ECR_Hours!$K$6:$K$7,ExportsELAP[[#This Row],[Date Prevailing]])</f>
        <v>0</v>
      </c>
      <c r="H5323" s="165">
        <f t="shared" si="335"/>
        <v>4</v>
      </c>
      <c r="I5323" s="166">
        <f>+Exports!G5326</f>
        <v>5499.7830999999996</v>
      </c>
      <c r="J5323" s="166">
        <f>+'ELAP_IPCO-APND'!D5326</f>
        <v>57.997950000000003</v>
      </c>
      <c r="K5323" s="166">
        <f>+(ExportsELAP[[#This Row],[Exports kWh - MPT]]/1000)*ExportsELAP[[#This Row],[EIM Price]]</f>
        <v>318.97614524464495</v>
      </c>
      <c r="L5323" s="167" t="str">
        <f>+INDEX(ECR_Hours!$I$12:$I$15,MATCH(ExportsELAP[[#This Row],[Date Prevailing]],ECR_Hours!$H$12:$H$15,1))</f>
        <v>S</v>
      </c>
      <c r="M5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4" spans="1:13" x14ac:dyDescent="0.25">
      <c r="A5324" s="164">
        <f>+Exports!A5327</f>
        <v>44783</v>
      </c>
      <c r="B5324" s="165">
        <f t="shared" si="332"/>
        <v>2022</v>
      </c>
      <c r="C5324" s="165">
        <f t="shared" si="333"/>
        <v>8</v>
      </c>
      <c r="D5324" s="165">
        <f t="shared" si="334"/>
        <v>10</v>
      </c>
      <c r="E5324" s="165">
        <f>+Exports!B5327</f>
        <v>19</v>
      </c>
      <c r="F5324" s="165">
        <f>+WEEKDAY(ExportsELAP[[#This Row],[Date Prevailing]],1)</f>
        <v>4</v>
      </c>
      <c r="G5324" s="165">
        <f>+COUNTIFS(ECR_Hours!$K$6:$K$7,ExportsELAP[[#This Row],[Date Prevailing]])</f>
        <v>0</v>
      </c>
      <c r="H5324" s="165">
        <f t="shared" si="335"/>
        <v>4</v>
      </c>
      <c r="I5324" s="166">
        <f>+Exports!G5327</f>
        <v>2704.7474000000002</v>
      </c>
      <c r="J5324" s="166">
        <f>+'ELAP_IPCO-APND'!D5327</f>
        <v>91.230930000000001</v>
      </c>
      <c r="K5324" s="166">
        <f>+(ExportsELAP[[#This Row],[Exports kWh - MPT]]/1000)*ExportsELAP[[#This Row],[EIM Price]]</f>
        <v>246.756620717082</v>
      </c>
      <c r="L5324" s="167" t="str">
        <f>+INDEX(ECR_Hours!$I$12:$I$15,MATCH(ExportsELAP[[#This Row],[Date Prevailing]],ECR_Hours!$H$12:$H$15,1))</f>
        <v>S</v>
      </c>
      <c r="M5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5" spans="1:13" x14ac:dyDescent="0.25">
      <c r="A5325" s="164">
        <f>+Exports!A5328</f>
        <v>44783</v>
      </c>
      <c r="B5325" s="165">
        <f t="shared" si="332"/>
        <v>2022</v>
      </c>
      <c r="C5325" s="165">
        <f t="shared" si="333"/>
        <v>8</v>
      </c>
      <c r="D5325" s="165">
        <f t="shared" si="334"/>
        <v>10</v>
      </c>
      <c r="E5325" s="165">
        <f>+Exports!B5328</f>
        <v>20</v>
      </c>
      <c r="F5325" s="165">
        <f>+WEEKDAY(ExportsELAP[[#This Row],[Date Prevailing]],1)</f>
        <v>4</v>
      </c>
      <c r="G5325" s="165">
        <f>+COUNTIFS(ECR_Hours!$K$6:$K$7,ExportsELAP[[#This Row],[Date Prevailing]])</f>
        <v>0</v>
      </c>
      <c r="H5325" s="165">
        <f t="shared" si="335"/>
        <v>4</v>
      </c>
      <c r="I5325" s="166">
        <f>+Exports!G5328</f>
        <v>1468.9832999999999</v>
      </c>
      <c r="J5325" s="166">
        <f>+'ELAP_IPCO-APND'!D5328</f>
        <v>85.537239999999997</v>
      </c>
      <c r="K5325" s="166">
        <f>+(ExportsELAP[[#This Row],[Exports kWh - MPT]]/1000)*ExportsELAP[[#This Row],[EIM Price]]</f>
        <v>125.65277708809198</v>
      </c>
      <c r="L5325" s="167" t="str">
        <f>+INDEX(ECR_Hours!$I$12:$I$15,MATCH(ExportsELAP[[#This Row],[Date Prevailing]],ECR_Hours!$H$12:$H$15,1))</f>
        <v>S</v>
      </c>
      <c r="M5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6" spans="1:13" x14ac:dyDescent="0.25">
      <c r="A5326" s="164">
        <f>+Exports!A5329</f>
        <v>44783</v>
      </c>
      <c r="B5326" s="165">
        <f t="shared" si="332"/>
        <v>2022</v>
      </c>
      <c r="C5326" s="165">
        <f t="shared" si="333"/>
        <v>8</v>
      </c>
      <c r="D5326" s="165">
        <f t="shared" si="334"/>
        <v>10</v>
      </c>
      <c r="E5326" s="165">
        <f>+Exports!B5329</f>
        <v>21</v>
      </c>
      <c r="F5326" s="165">
        <f>+WEEKDAY(ExportsELAP[[#This Row],[Date Prevailing]],1)</f>
        <v>4</v>
      </c>
      <c r="G5326" s="165">
        <f>+COUNTIFS(ECR_Hours!$K$6:$K$7,ExportsELAP[[#This Row],[Date Prevailing]])</f>
        <v>0</v>
      </c>
      <c r="H5326" s="165">
        <f t="shared" si="335"/>
        <v>4</v>
      </c>
      <c r="I5326" s="166">
        <f>+Exports!G5329</f>
        <v>98.395499999999998</v>
      </c>
      <c r="J5326" s="166">
        <f>+'ELAP_IPCO-APND'!D5329</f>
        <v>95.806910000000002</v>
      </c>
      <c r="K5326" s="166">
        <f>+(ExportsELAP[[#This Row],[Exports kWh - MPT]]/1000)*ExportsELAP[[#This Row],[EIM Price]]</f>
        <v>9.4269688129050007</v>
      </c>
      <c r="L5326" s="167" t="str">
        <f>+INDEX(ECR_Hours!$I$12:$I$15,MATCH(ExportsELAP[[#This Row],[Date Prevailing]],ECR_Hours!$H$12:$H$15,1))</f>
        <v>S</v>
      </c>
      <c r="M5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7" spans="1:13" x14ac:dyDescent="0.25">
      <c r="A5327" s="164">
        <f>+Exports!A5330</f>
        <v>44783</v>
      </c>
      <c r="B5327" s="165">
        <f t="shared" si="332"/>
        <v>2022</v>
      </c>
      <c r="C5327" s="165">
        <f t="shared" si="333"/>
        <v>8</v>
      </c>
      <c r="D5327" s="165">
        <f t="shared" si="334"/>
        <v>10</v>
      </c>
      <c r="E5327" s="165">
        <f>+Exports!B5330</f>
        <v>22</v>
      </c>
      <c r="F5327" s="165">
        <f>+WEEKDAY(ExportsELAP[[#This Row],[Date Prevailing]],1)</f>
        <v>4</v>
      </c>
      <c r="G5327" s="165">
        <f>+COUNTIFS(ECR_Hours!$K$6:$K$7,ExportsELAP[[#This Row],[Date Prevailing]])</f>
        <v>0</v>
      </c>
      <c r="H5327" s="165">
        <f t="shared" si="335"/>
        <v>4</v>
      </c>
      <c r="I5327" s="166">
        <f>+Exports!G5330</f>
        <v>11.17</v>
      </c>
      <c r="J5327" s="166">
        <f>+'ELAP_IPCO-APND'!D5330</f>
        <v>90.825980000000001</v>
      </c>
      <c r="K5327" s="166">
        <f>+(ExportsELAP[[#This Row],[Exports kWh - MPT]]/1000)*ExportsELAP[[#This Row],[EIM Price]]</f>
        <v>1.0145261965999999</v>
      </c>
      <c r="L5327" s="167" t="str">
        <f>+INDEX(ECR_Hours!$I$12:$I$15,MATCH(ExportsELAP[[#This Row],[Date Prevailing]],ECR_Hours!$H$12:$H$15,1))</f>
        <v>S</v>
      </c>
      <c r="M5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8" spans="1:13" x14ac:dyDescent="0.25">
      <c r="A5328" s="164">
        <f>+Exports!A5331</f>
        <v>44783</v>
      </c>
      <c r="B5328" s="165">
        <f t="shared" si="332"/>
        <v>2022</v>
      </c>
      <c r="C5328" s="165">
        <f t="shared" si="333"/>
        <v>8</v>
      </c>
      <c r="D5328" s="165">
        <f t="shared" si="334"/>
        <v>10</v>
      </c>
      <c r="E5328" s="165">
        <f>+Exports!B5331</f>
        <v>23</v>
      </c>
      <c r="F5328" s="165">
        <f>+WEEKDAY(ExportsELAP[[#This Row],[Date Prevailing]],1)</f>
        <v>4</v>
      </c>
      <c r="G5328" s="165">
        <f>+COUNTIFS(ECR_Hours!$K$6:$K$7,ExportsELAP[[#This Row],[Date Prevailing]])</f>
        <v>0</v>
      </c>
      <c r="H5328" s="165">
        <f t="shared" si="335"/>
        <v>4</v>
      </c>
      <c r="I5328" s="166">
        <f>+Exports!G5331</f>
        <v>10.475800000000001</v>
      </c>
      <c r="J5328" s="166">
        <f>+'ELAP_IPCO-APND'!D5331</f>
        <v>76.349500000000006</v>
      </c>
      <c r="K5328" s="166">
        <f>+(ExportsELAP[[#This Row],[Exports kWh - MPT]]/1000)*ExportsELAP[[#This Row],[EIM Price]]</f>
        <v>0.79982209210000021</v>
      </c>
      <c r="L5328" s="167" t="str">
        <f>+INDEX(ECR_Hours!$I$12:$I$15,MATCH(ExportsELAP[[#This Row],[Date Prevailing]],ECR_Hours!$H$12:$H$15,1))</f>
        <v>S</v>
      </c>
      <c r="M5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29" spans="1:13" x14ac:dyDescent="0.25">
      <c r="A5329" s="164">
        <f>+Exports!A5332</f>
        <v>44783</v>
      </c>
      <c r="B5329" s="165">
        <f t="shared" si="332"/>
        <v>2022</v>
      </c>
      <c r="C5329" s="165">
        <f t="shared" si="333"/>
        <v>8</v>
      </c>
      <c r="D5329" s="165">
        <f t="shared" si="334"/>
        <v>10</v>
      </c>
      <c r="E5329" s="165">
        <f>+Exports!B5332</f>
        <v>24</v>
      </c>
      <c r="F5329" s="165">
        <f>+WEEKDAY(ExportsELAP[[#This Row],[Date Prevailing]],1)</f>
        <v>4</v>
      </c>
      <c r="G5329" s="165">
        <f>+COUNTIFS(ECR_Hours!$K$6:$K$7,ExportsELAP[[#This Row],[Date Prevailing]])</f>
        <v>0</v>
      </c>
      <c r="H5329" s="165">
        <f t="shared" si="335"/>
        <v>4</v>
      </c>
      <c r="I5329" s="166">
        <f>+Exports!G5332</f>
        <v>14.8101</v>
      </c>
      <c r="J5329" s="166">
        <f>+'ELAP_IPCO-APND'!D5332</f>
        <v>82.94126</v>
      </c>
      <c r="K5329" s="166">
        <f>+(ExportsELAP[[#This Row],[Exports kWh - MPT]]/1000)*ExportsELAP[[#This Row],[EIM Price]]</f>
        <v>1.228368354726</v>
      </c>
      <c r="L5329" s="167" t="str">
        <f>+INDEX(ECR_Hours!$I$12:$I$15,MATCH(ExportsELAP[[#This Row],[Date Prevailing]],ECR_Hours!$H$12:$H$15,1))</f>
        <v>S</v>
      </c>
      <c r="M5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0" spans="1:13" x14ac:dyDescent="0.25">
      <c r="A5330" s="164">
        <f>+Exports!A5333</f>
        <v>44784</v>
      </c>
      <c r="B5330" s="165">
        <f t="shared" si="332"/>
        <v>2022</v>
      </c>
      <c r="C5330" s="165">
        <f t="shared" si="333"/>
        <v>8</v>
      </c>
      <c r="D5330" s="165">
        <f t="shared" si="334"/>
        <v>11</v>
      </c>
      <c r="E5330" s="165">
        <f>+Exports!B5333</f>
        <v>1</v>
      </c>
      <c r="F5330" s="165">
        <f>+WEEKDAY(ExportsELAP[[#This Row],[Date Prevailing]],1)</f>
        <v>5</v>
      </c>
      <c r="G5330" s="165">
        <f>+COUNTIFS(ECR_Hours!$K$6:$K$7,ExportsELAP[[#This Row],[Date Prevailing]])</f>
        <v>0</v>
      </c>
      <c r="H5330" s="165">
        <f t="shared" si="335"/>
        <v>5</v>
      </c>
      <c r="I5330" s="166">
        <f>+Exports!G5333</f>
        <v>16.301499999999997</v>
      </c>
      <c r="J5330" s="166">
        <f>+'ELAP_IPCO-APND'!D5333</f>
        <v>78.164510000000007</v>
      </c>
      <c r="K5330" s="166">
        <f>+(ExportsELAP[[#This Row],[Exports kWh - MPT]]/1000)*ExportsELAP[[#This Row],[EIM Price]]</f>
        <v>1.2741987597649997</v>
      </c>
      <c r="L5330" s="167" t="str">
        <f>+INDEX(ECR_Hours!$I$12:$I$15,MATCH(ExportsELAP[[#This Row],[Date Prevailing]],ECR_Hours!$H$12:$H$15,1))</f>
        <v>S</v>
      </c>
      <c r="M5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1" spans="1:13" x14ac:dyDescent="0.25">
      <c r="A5331" s="164">
        <f>+Exports!A5334</f>
        <v>44784</v>
      </c>
      <c r="B5331" s="165">
        <f t="shared" si="332"/>
        <v>2022</v>
      </c>
      <c r="C5331" s="165">
        <f t="shared" si="333"/>
        <v>8</v>
      </c>
      <c r="D5331" s="165">
        <f t="shared" si="334"/>
        <v>11</v>
      </c>
      <c r="E5331" s="165">
        <f>+Exports!B5334</f>
        <v>2</v>
      </c>
      <c r="F5331" s="165">
        <f>+WEEKDAY(ExportsELAP[[#This Row],[Date Prevailing]],1)</f>
        <v>5</v>
      </c>
      <c r="G5331" s="165">
        <f>+COUNTIFS(ECR_Hours!$K$6:$K$7,ExportsELAP[[#This Row],[Date Prevailing]])</f>
        <v>0</v>
      </c>
      <c r="H5331" s="165">
        <f t="shared" si="335"/>
        <v>5</v>
      </c>
      <c r="I5331" s="166">
        <f>+Exports!G5334</f>
        <v>13.795299999999999</v>
      </c>
      <c r="J5331" s="166">
        <f>+'ELAP_IPCO-APND'!D5334</f>
        <v>64.465090000000004</v>
      </c>
      <c r="K5331" s="166">
        <f>+(ExportsELAP[[#This Row],[Exports kWh - MPT]]/1000)*ExportsELAP[[#This Row],[EIM Price]]</f>
        <v>0.88931525607700002</v>
      </c>
      <c r="L5331" s="167" t="str">
        <f>+INDEX(ECR_Hours!$I$12:$I$15,MATCH(ExportsELAP[[#This Row],[Date Prevailing]],ECR_Hours!$H$12:$H$15,1))</f>
        <v>S</v>
      </c>
      <c r="M5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2" spans="1:13" x14ac:dyDescent="0.25">
      <c r="A5332" s="164">
        <f>+Exports!A5335</f>
        <v>44784</v>
      </c>
      <c r="B5332" s="165">
        <f t="shared" si="332"/>
        <v>2022</v>
      </c>
      <c r="C5332" s="165">
        <f t="shared" si="333"/>
        <v>8</v>
      </c>
      <c r="D5332" s="165">
        <f t="shared" si="334"/>
        <v>11</v>
      </c>
      <c r="E5332" s="165">
        <f>+Exports!B5335</f>
        <v>3</v>
      </c>
      <c r="F5332" s="165">
        <f>+WEEKDAY(ExportsELAP[[#This Row],[Date Prevailing]],1)</f>
        <v>5</v>
      </c>
      <c r="G5332" s="165">
        <f>+COUNTIFS(ECR_Hours!$K$6:$K$7,ExportsELAP[[#This Row],[Date Prevailing]])</f>
        <v>0</v>
      </c>
      <c r="H5332" s="165">
        <f t="shared" si="335"/>
        <v>5</v>
      </c>
      <c r="I5332" s="166">
        <f>+Exports!G5335</f>
        <v>11.4963</v>
      </c>
      <c r="J5332" s="166">
        <f>+'ELAP_IPCO-APND'!D5335</f>
        <v>71.698840000000004</v>
      </c>
      <c r="K5332" s="166">
        <f>+(ExportsELAP[[#This Row],[Exports kWh - MPT]]/1000)*ExportsELAP[[#This Row],[EIM Price]]</f>
        <v>0.82427137429200004</v>
      </c>
      <c r="L5332" s="167" t="str">
        <f>+INDEX(ECR_Hours!$I$12:$I$15,MATCH(ExportsELAP[[#This Row],[Date Prevailing]],ECR_Hours!$H$12:$H$15,1))</f>
        <v>S</v>
      </c>
      <c r="M5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3" spans="1:13" x14ac:dyDescent="0.25">
      <c r="A5333" s="164">
        <f>+Exports!A5336</f>
        <v>44784</v>
      </c>
      <c r="B5333" s="165">
        <f t="shared" si="332"/>
        <v>2022</v>
      </c>
      <c r="C5333" s="165">
        <f t="shared" si="333"/>
        <v>8</v>
      </c>
      <c r="D5333" s="165">
        <f t="shared" si="334"/>
        <v>11</v>
      </c>
      <c r="E5333" s="165">
        <f>+Exports!B5336</f>
        <v>4</v>
      </c>
      <c r="F5333" s="165">
        <f>+WEEKDAY(ExportsELAP[[#This Row],[Date Prevailing]],1)</f>
        <v>5</v>
      </c>
      <c r="G5333" s="165">
        <f>+COUNTIFS(ECR_Hours!$K$6:$K$7,ExportsELAP[[#This Row],[Date Prevailing]])</f>
        <v>0</v>
      </c>
      <c r="H5333" s="165">
        <f t="shared" si="335"/>
        <v>5</v>
      </c>
      <c r="I5333" s="166">
        <f>+Exports!G5336</f>
        <v>14.789700000000002</v>
      </c>
      <c r="J5333" s="166">
        <f>+'ELAP_IPCO-APND'!D5336</f>
        <v>54.130240000000001</v>
      </c>
      <c r="K5333" s="166">
        <f>+(ExportsELAP[[#This Row],[Exports kWh - MPT]]/1000)*ExportsELAP[[#This Row],[EIM Price]]</f>
        <v>0.80057001052800003</v>
      </c>
      <c r="L5333" s="167" t="str">
        <f>+INDEX(ECR_Hours!$I$12:$I$15,MATCH(ExportsELAP[[#This Row],[Date Prevailing]],ECR_Hours!$H$12:$H$15,1))</f>
        <v>S</v>
      </c>
      <c r="M5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4" spans="1:13" x14ac:dyDescent="0.25">
      <c r="A5334" s="164">
        <f>+Exports!A5337</f>
        <v>44784</v>
      </c>
      <c r="B5334" s="165">
        <f t="shared" si="332"/>
        <v>2022</v>
      </c>
      <c r="C5334" s="165">
        <f t="shared" si="333"/>
        <v>8</v>
      </c>
      <c r="D5334" s="165">
        <f t="shared" si="334"/>
        <v>11</v>
      </c>
      <c r="E5334" s="165">
        <f>+Exports!B5337</f>
        <v>5</v>
      </c>
      <c r="F5334" s="165">
        <f>+WEEKDAY(ExportsELAP[[#This Row],[Date Prevailing]],1)</f>
        <v>5</v>
      </c>
      <c r="G5334" s="165">
        <f>+COUNTIFS(ECR_Hours!$K$6:$K$7,ExportsELAP[[#This Row],[Date Prevailing]])</f>
        <v>0</v>
      </c>
      <c r="H5334" s="165">
        <f t="shared" si="335"/>
        <v>5</v>
      </c>
      <c r="I5334" s="166">
        <f>+Exports!G5337</f>
        <v>19.343999999999998</v>
      </c>
      <c r="J5334" s="166">
        <f>+'ELAP_IPCO-APND'!D5337</f>
        <v>57.170439999999999</v>
      </c>
      <c r="K5334" s="166">
        <f>+(ExportsELAP[[#This Row],[Exports kWh - MPT]]/1000)*ExportsELAP[[#This Row],[EIM Price]]</f>
        <v>1.1059049913599999</v>
      </c>
      <c r="L5334" s="167" t="str">
        <f>+INDEX(ECR_Hours!$I$12:$I$15,MATCH(ExportsELAP[[#This Row],[Date Prevailing]],ECR_Hours!$H$12:$H$15,1))</f>
        <v>S</v>
      </c>
      <c r="M5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5" spans="1:13" x14ac:dyDescent="0.25">
      <c r="A5335" s="164">
        <f>+Exports!A5338</f>
        <v>44784</v>
      </c>
      <c r="B5335" s="165">
        <f t="shared" si="332"/>
        <v>2022</v>
      </c>
      <c r="C5335" s="165">
        <f t="shared" si="333"/>
        <v>8</v>
      </c>
      <c r="D5335" s="165">
        <f t="shared" si="334"/>
        <v>11</v>
      </c>
      <c r="E5335" s="165">
        <f>+Exports!B5338</f>
        <v>6</v>
      </c>
      <c r="F5335" s="165">
        <f>+WEEKDAY(ExportsELAP[[#This Row],[Date Prevailing]],1)</f>
        <v>5</v>
      </c>
      <c r="G5335" s="165">
        <f>+COUNTIFS(ECR_Hours!$K$6:$K$7,ExportsELAP[[#This Row],[Date Prevailing]])</f>
        <v>0</v>
      </c>
      <c r="H5335" s="165">
        <f t="shared" si="335"/>
        <v>5</v>
      </c>
      <c r="I5335" s="166">
        <f>+Exports!G5338</f>
        <v>14.859799999999989</v>
      </c>
      <c r="J5335" s="166">
        <f>+'ELAP_IPCO-APND'!D5338</f>
        <v>56.121519999999997</v>
      </c>
      <c r="K5335" s="166">
        <f>+(ExportsELAP[[#This Row],[Exports kWh - MPT]]/1000)*ExportsELAP[[#This Row],[EIM Price]]</f>
        <v>0.83395456289599934</v>
      </c>
      <c r="L5335" s="167" t="str">
        <f>+INDEX(ECR_Hours!$I$12:$I$15,MATCH(ExportsELAP[[#This Row],[Date Prevailing]],ECR_Hours!$H$12:$H$15,1))</f>
        <v>S</v>
      </c>
      <c r="M5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6" spans="1:13" x14ac:dyDescent="0.25">
      <c r="A5336" s="164">
        <f>+Exports!A5339</f>
        <v>44784</v>
      </c>
      <c r="B5336" s="165">
        <f t="shared" si="332"/>
        <v>2022</v>
      </c>
      <c r="C5336" s="165">
        <f t="shared" si="333"/>
        <v>8</v>
      </c>
      <c r="D5336" s="165">
        <f t="shared" si="334"/>
        <v>11</v>
      </c>
      <c r="E5336" s="165">
        <f>+Exports!B5339</f>
        <v>7</v>
      </c>
      <c r="F5336" s="165">
        <f>+WEEKDAY(ExportsELAP[[#This Row],[Date Prevailing]],1)</f>
        <v>5</v>
      </c>
      <c r="G5336" s="165">
        <f>+COUNTIFS(ECR_Hours!$K$6:$K$7,ExportsELAP[[#This Row],[Date Prevailing]])</f>
        <v>0</v>
      </c>
      <c r="H5336" s="165">
        <f t="shared" si="335"/>
        <v>5</v>
      </c>
      <c r="I5336" s="166">
        <f>+Exports!G5339</f>
        <v>34.629400000000004</v>
      </c>
      <c r="J5336" s="166">
        <f>+'ELAP_IPCO-APND'!D5339</f>
        <v>73.9499</v>
      </c>
      <c r="K5336" s="166">
        <f>+(ExportsELAP[[#This Row],[Exports kWh - MPT]]/1000)*ExportsELAP[[#This Row],[EIM Price]]</f>
        <v>2.5608406670600004</v>
      </c>
      <c r="L5336" s="167" t="str">
        <f>+INDEX(ECR_Hours!$I$12:$I$15,MATCH(ExportsELAP[[#This Row],[Date Prevailing]],ECR_Hours!$H$12:$H$15,1))</f>
        <v>S</v>
      </c>
      <c r="M5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7" spans="1:13" x14ac:dyDescent="0.25">
      <c r="A5337" s="164">
        <f>+Exports!A5340</f>
        <v>44784</v>
      </c>
      <c r="B5337" s="165">
        <f t="shared" si="332"/>
        <v>2022</v>
      </c>
      <c r="C5337" s="165">
        <f t="shared" si="333"/>
        <v>8</v>
      </c>
      <c r="D5337" s="165">
        <f t="shared" si="334"/>
        <v>11</v>
      </c>
      <c r="E5337" s="165">
        <f>+Exports!B5340</f>
        <v>8</v>
      </c>
      <c r="F5337" s="165">
        <f>+WEEKDAY(ExportsELAP[[#This Row],[Date Prevailing]],1)</f>
        <v>5</v>
      </c>
      <c r="G5337" s="165">
        <f>+COUNTIFS(ECR_Hours!$K$6:$K$7,ExportsELAP[[#This Row],[Date Prevailing]])</f>
        <v>0</v>
      </c>
      <c r="H5337" s="165">
        <f t="shared" si="335"/>
        <v>5</v>
      </c>
      <c r="I5337" s="166">
        <f>+Exports!G5340</f>
        <v>1987.0974999999999</v>
      </c>
      <c r="J5337" s="166">
        <f>+'ELAP_IPCO-APND'!D5340</f>
        <v>61.118020000000001</v>
      </c>
      <c r="K5337" s="166">
        <f>+(ExportsELAP[[#This Row],[Exports kWh - MPT]]/1000)*ExportsELAP[[#This Row],[EIM Price]]</f>
        <v>121.44746474695</v>
      </c>
      <c r="L5337" s="167" t="str">
        <f>+INDEX(ECR_Hours!$I$12:$I$15,MATCH(ExportsELAP[[#This Row],[Date Prevailing]],ECR_Hours!$H$12:$H$15,1))</f>
        <v>S</v>
      </c>
      <c r="M5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8" spans="1:13" x14ac:dyDescent="0.25">
      <c r="A5338" s="164">
        <f>+Exports!A5341</f>
        <v>44784</v>
      </c>
      <c r="B5338" s="165">
        <f t="shared" si="332"/>
        <v>2022</v>
      </c>
      <c r="C5338" s="165">
        <f t="shared" si="333"/>
        <v>8</v>
      </c>
      <c r="D5338" s="165">
        <f t="shared" si="334"/>
        <v>11</v>
      </c>
      <c r="E5338" s="165">
        <f>+Exports!B5341</f>
        <v>9</v>
      </c>
      <c r="F5338" s="165">
        <f>+WEEKDAY(ExportsELAP[[#This Row],[Date Prevailing]],1)</f>
        <v>5</v>
      </c>
      <c r="G5338" s="165">
        <f>+COUNTIFS(ECR_Hours!$K$6:$K$7,ExportsELAP[[#This Row],[Date Prevailing]])</f>
        <v>0</v>
      </c>
      <c r="H5338" s="165">
        <f t="shared" si="335"/>
        <v>5</v>
      </c>
      <c r="I5338" s="166">
        <f>+Exports!G5341</f>
        <v>9977.6510999999991</v>
      </c>
      <c r="J5338" s="166">
        <f>+'ELAP_IPCO-APND'!D5341</f>
        <v>66.259150000000005</v>
      </c>
      <c r="K5338" s="166">
        <f>+(ExportsELAP[[#This Row],[Exports kWh - MPT]]/1000)*ExportsELAP[[#This Row],[EIM Price]]</f>
        <v>661.11068088256502</v>
      </c>
      <c r="L5338" s="167" t="str">
        <f>+INDEX(ECR_Hours!$I$12:$I$15,MATCH(ExportsELAP[[#This Row],[Date Prevailing]],ECR_Hours!$H$12:$H$15,1))</f>
        <v>S</v>
      </c>
      <c r="M5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39" spans="1:13" x14ac:dyDescent="0.25">
      <c r="A5339" s="164">
        <f>+Exports!A5342</f>
        <v>44784</v>
      </c>
      <c r="B5339" s="165">
        <f t="shared" si="332"/>
        <v>2022</v>
      </c>
      <c r="C5339" s="165">
        <f t="shared" si="333"/>
        <v>8</v>
      </c>
      <c r="D5339" s="165">
        <f t="shared" si="334"/>
        <v>11</v>
      </c>
      <c r="E5339" s="165">
        <f>+Exports!B5342</f>
        <v>10</v>
      </c>
      <c r="F5339" s="165">
        <f>+WEEKDAY(ExportsELAP[[#This Row],[Date Prevailing]],1)</f>
        <v>5</v>
      </c>
      <c r="G5339" s="165">
        <f>+COUNTIFS(ECR_Hours!$K$6:$K$7,ExportsELAP[[#This Row],[Date Prevailing]])</f>
        <v>0</v>
      </c>
      <c r="H5339" s="165">
        <f t="shared" si="335"/>
        <v>5</v>
      </c>
      <c r="I5339" s="166">
        <f>+Exports!G5342</f>
        <v>19589.759900000001</v>
      </c>
      <c r="J5339" s="166">
        <f>+'ELAP_IPCO-APND'!D5342</f>
        <v>52.36056</v>
      </c>
      <c r="K5339" s="166">
        <f>+(ExportsELAP[[#This Row],[Exports kWh - MPT]]/1000)*ExportsELAP[[#This Row],[EIM Price]]</f>
        <v>1025.7307986295441</v>
      </c>
      <c r="L5339" s="167" t="str">
        <f>+INDEX(ECR_Hours!$I$12:$I$15,MATCH(ExportsELAP[[#This Row],[Date Prevailing]],ECR_Hours!$H$12:$H$15,1))</f>
        <v>S</v>
      </c>
      <c r="M5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0" spans="1:13" x14ac:dyDescent="0.25">
      <c r="A5340" s="164">
        <f>+Exports!A5343</f>
        <v>44784</v>
      </c>
      <c r="B5340" s="165">
        <f t="shared" si="332"/>
        <v>2022</v>
      </c>
      <c r="C5340" s="165">
        <f t="shared" si="333"/>
        <v>8</v>
      </c>
      <c r="D5340" s="165">
        <f t="shared" si="334"/>
        <v>11</v>
      </c>
      <c r="E5340" s="165">
        <f>+Exports!B5343</f>
        <v>11</v>
      </c>
      <c r="F5340" s="165">
        <f>+WEEKDAY(ExportsELAP[[#This Row],[Date Prevailing]],1)</f>
        <v>5</v>
      </c>
      <c r="G5340" s="165">
        <f>+COUNTIFS(ECR_Hours!$K$6:$K$7,ExportsELAP[[#This Row],[Date Prevailing]])</f>
        <v>0</v>
      </c>
      <c r="H5340" s="165">
        <f t="shared" si="335"/>
        <v>5</v>
      </c>
      <c r="I5340" s="166">
        <f>+Exports!G5343</f>
        <v>28020.563000000002</v>
      </c>
      <c r="J5340" s="166">
        <f>+'ELAP_IPCO-APND'!D5343</f>
        <v>62.254449999999999</v>
      </c>
      <c r="K5340" s="166">
        <f>+(ExportsELAP[[#This Row],[Exports kWh - MPT]]/1000)*ExportsELAP[[#This Row],[EIM Price]]</f>
        <v>1744.4047382553501</v>
      </c>
      <c r="L5340" s="167" t="str">
        <f>+INDEX(ECR_Hours!$I$12:$I$15,MATCH(ExportsELAP[[#This Row],[Date Prevailing]],ECR_Hours!$H$12:$H$15,1))</f>
        <v>S</v>
      </c>
      <c r="M5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1" spans="1:13" x14ac:dyDescent="0.25">
      <c r="A5341" s="164">
        <f>+Exports!A5344</f>
        <v>44784</v>
      </c>
      <c r="B5341" s="165">
        <f t="shared" si="332"/>
        <v>2022</v>
      </c>
      <c r="C5341" s="165">
        <f t="shared" si="333"/>
        <v>8</v>
      </c>
      <c r="D5341" s="165">
        <f t="shared" si="334"/>
        <v>11</v>
      </c>
      <c r="E5341" s="165">
        <f>+Exports!B5344</f>
        <v>12</v>
      </c>
      <c r="F5341" s="165">
        <f>+WEEKDAY(ExportsELAP[[#This Row],[Date Prevailing]],1)</f>
        <v>5</v>
      </c>
      <c r="G5341" s="165">
        <f>+COUNTIFS(ECR_Hours!$K$6:$K$7,ExportsELAP[[#This Row],[Date Prevailing]])</f>
        <v>0</v>
      </c>
      <c r="H5341" s="165">
        <f t="shared" si="335"/>
        <v>5</v>
      </c>
      <c r="I5341" s="166">
        <f>+Exports!G5344</f>
        <v>33373.0861</v>
      </c>
      <c r="J5341" s="166">
        <f>+'ELAP_IPCO-APND'!D5344</f>
        <v>66.13852</v>
      </c>
      <c r="K5341" s="166">
        <f>+(ExportsELAP[[#This Row],[Exports kWh - MPT]]/1000)*ExportsELAP[[#This Row],[EIM Price]]</f>
        <v>2207.2465224865723</v>
      </c>
      <c r="L5341" s="167" t="str">
        <f>+INDEX(ECR_Hours!$I$12:$I$15,MATCH(ExportsELAP[[#This Row],[Date Prevailing]],ECR_Hours!$H$12:$H$15,1))</f>
        <v>S</v>
      </c>
      <c r="M5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2" spans="1:13" x14ac:dyDescent="0.25">
      <c r="A5342" s="164">
        <f>+Exports!A5345</f>
        <v>44784</v>
      </c>
      <c r="B5342" s="165">
        <f t="shared" si="332"/>
        <v>2022</v>
      </c>
      <c r="C5342" s="165">
        <f t="shared" si="333"/>
        <v>8</v>
      </c>
      <c r="D5342" s="165">
        <f t="shared" si="334"/>
        <v>11</v>
      </c>
      <c r="E5342" s="165">
        <f>+Exports!B5345</f>
        <v>13</v>
      </c>
      <c r="F5342" s="165">
        <f>+WEEKDAY(ExportsELAP[[#This Row],[Date Prevailing]],1)</f>
        <v>5</v>
      </c>
      <c r="G5342" s="165">
        <f>+COUNTIFS(ECR_Hours!$K$6:$K$7,ExportsELAP[[#This Row],[Date Prevailing]])</f>
        <v>0</v>
      </c>
      <c r="H5342" s="165">
        <f t="shared" si="335"/>
        <v>5</v>
      </c>
      <c r="I5342" s="166">
        <f>+Exports!G5345</f>
        <v>36177.786899999999</v>
      </c>
      <c r="J5342" s="166">
        <f>+'ELAP_IPCO-APND'!D5345</f>
        <v>69.941850000000002</v>
      </c>
      <c r="K5342" s="166">
        <f>+(ExportsELAP[[#This Row],[Exports kWh - MPT]]/1000)*ExportsELAP[[#This Row],[EIM Price]]</f>
        <v>2530.3413446917652</v>
      </c>
      <c r="L5342" s="167" t="str">
        <f>+INDEX(ECR_Hours!$I$12:$I$15,MATCH(ExportsELAP[[#This Row],[Date Prevailing]],ECR_Hours!$H$12:$H$15,1))</f>
        <v>S</v>
      </c>
      <c r="M5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3" spans="1:13" x14ac:dyDescent="0.25">
      <c r="A5343" s="164">
        <f>+Exports!A5346</f>
        <v>44784</v>
      </c>
      <c r="B5343" s="165">
        <f t="shared" si="332"/>
        <v>2022</v>
      </c>
      <c r="C5343" s="165">
        <f t="shared" si="333"/>
        <v>8</v>
      </c>
      <c r="D5343" s="165">
        <f t="shared" si="334"/>
        <v>11</v>
      </c>
      <c r="E5343" s="165">
        <f>+Exports!B5346</f>
        <v>14</v>
      </c>
      <c r="F5343" s="165">
        <f>+WEEKDAY(ExportsELAP[[#This Row],[Date Prevailing]],1)</f>
        <v>5</v>
      </c>
      <c r="G5343" s="165">
        <f>+COUNTIFS(ECR_Hours!$K$6:$K$7,ExportsELAP[[#This Row],[Date Prevailing]])</f>
        <v>0</v>
      </c>
      <c r="H5343" s="165">
        <f t="shared" si="335"/>
        <v>5</v>
      </c>
      <c r="I5343" s="166">
        <f>+Exports!G5346</f>
        <v>36043.276899999997</v>
      </c>
      <c r="J5343" s="166">
        <f>+'ELAP_IPCO-APND'!D5346</f>
        <v>71.303979999999996</v>
      </c>
      <c r="K5343" s="166">
        <f>+(ExportsELAP[[#This Row],[Exports kWh - MPT]]/1000)*ExportsELAP[[#This Row],[EIM Price]]</f>
        <v>2570.0290952120613</v>
      </c>
      <c r="L5343" s="167" t="str">
        <f>+INDEX(ECR_Hours!$I$12:$I$15,MATCH(ExportsELAP[[#This Row],[Date Prevailing]],ECR_Hours!$H$12:$H$15,1))</f>
        <v>S</v>
      </c>
      <c r="M5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4" spans="1:13" x14ac:dyDescent="0.25">
      <c r="A5344" s="164">
        <f>+Exports!A5347</f>
        <v>44784</v>
      </c>
      <c r="B5344" s="165">
        <f t="shared" si="332"/>
        <v>2022</v>
      </c>
      <c r="C5344" s="165">
        <f t="shared" si="333"/>
        <v>8</v>
      </c>
      <c r="D5344" s="165">
        <f t="shared" si="334"/>
        <v>11</v>
      </c>
      <c r="E5344" s="165">
        <f>+Exports!B5347</f>
        <v>15</v>
      </c>
      <c r="F5344" s="165">
        <f>+WEEKDAY(ExportsELAP[[#This Row],[Date Prevailing]],1)</f>
        <v>5</v>
      </c>
      <c r="G5344" s="165">
        <f>+COUNTIFS(ECR_Hours!$K$6:$K$7,ExportsELAP[[#This Row],[Date Prevailing]])</f>
        <v>0</v>
      </c>
      <c r="H5344" s="165">
        <f t="shared" si="335"/>
        <v>5</v>
      </c>
      <c r="I5344" s="166">
        <f>+Exports!G5347</f>
        <v>29224.955800000003</v>
      </c>
      <c r="J5344" s="166">
        <f>+'ELAP_IPCO-APND'!D5347</f>
        <v>94.161090000000002</v>
      </c>
      <c r="K5344" s="166">
        <f>+(ExportsELAP[[#This Row],[Exports kWh - MPT]]/1000)*ExportsELAP[[#This Row],[EIM Price]]</f>
        <v>2751.8536933298224</v>
      </c>
      <c r="L5344" s="167" t="str">
        <f>+INDEX(ECR_Hours!$I$12:$I$15,MATCH(ExportsELAP[[#This Row],[Date Prevailing]],ECR_Hours!$H$12:$H$15,1))</f>
        <v>S</v>
      </c>
      <c r="M5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45" spans="1:13" x14ac:dyDescent="0.25">
      <c r="A5345" s="164">
        <f>+Exports!A5348</f>
        <v>44784</v>
      </c>
      <c r="B5345" s="165">
        <f t="shared" si="332"/>
        <v>2022</v>
      </c>
      <c r="C5345" s="165">
        <f t="shared" si="333"/>
        <v>8</v>
      </c>
      <c r="D5345" s="165">
        <f t="shared" si="334"/>
        <v>11</v>
      </c>
      <c r="E5345" s="165">
        <f>+Exports!B5348</f>
        <v>16</v>
      </c>
      <c r="F5345" s="165">
        <f>+WEEKDAY(ExportsELAP[[#This Row],[Date Prevailing]],1)</f>
        <v>5</v>
      </c>
      <c r="G5345" s="165">
        <f>+COUNTIFS(ECR_Hours!$K$6:$K$7,ExportsELAP[[#This Row],[Date Prevailing]])</f>
        <v>0</v>
      </c>
      <c r="H5345" s="165">
        <f t="shared" si="335"/>
        <v>5</v>
      </c>
      <c r="I5345" s="166">
        <f>+Exports!G5348</f>
        <v>21627.949799999999</v>
      </c>
      <c r="J5345" s="166">
        <f>+'ELAP_IPCO-APND'!D5348</f>
        <v>105.58816</v>
      </c>
      <c r="K5345" s="166">
        <f>+(ExportsELAP[[#This Row],[Exports kWh - MPT]]/1000)*ExportsELAP[[#This Row],[EIM Price]]</f>
        <v>2283.655423954368</v>
      </c>
      <c r="L5345" s="167" t="str">
        <f>+INDEX(ECR_Hours!$I$12:$I$15,MATCH(ExportsELAP[[#This Row],[Date Prevailing]],ECR_Hours!$H$12:$H$15,1))</f>
        <v>S</v>
      </c>
      <c r="M5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6" spans="1:13" x14ac:dyDescent="0.25">
      <c r="A5346" s="164">
        <f>+Exports!A5349</f>
        <v>44784</v>
      </c>
      <c r="B5346" s="165">
        <f t="shared" si="332"/>
        <v>2022</v>
      </c>
      <c r="C5346" s="165">
        <f t="shared" si="333"/>
        <v>8</v>
      </c>
      <c r="D5346" s="165">
        <f t="shared" si="334"/>
        <v>11</v>
      </c>
      <c r="E5346" s="165">
        <f>+Exports!B5349</f>
        <v>17</v>
      </c>
      <c r="F5346" s="165">
        <f>+WEEKDAY(ExportsELAP[[#This Row],[Date Prevailing]],1)</f>
        <v>5</v>
      </c>
      <c r="G5346" s="165">
        <f>+COUNTIFS(ECR_Hours!$K$6:$K$7,ExportsELAP[[#This Row],[Date Prevailing]])</f>
        <v>0</v>
      </c>
      <c r="H5346" s="165">
        <f t="shared" si="335"/>
        <v>5</v>
      </c>
      <c r="I5346" s="166">
        <f>+Exports!G5349</f>
        <v>12871.781500000001</v>
      </c>
      <c r="J5346" s="166">
        <f>+'ELAP_IPCO-APND'!D5349</f>
        <v>98.155929999999998</v>
      </c>
      <c r="K5346" s="166">
        <f>+(ExportsELAP[[#This Row],[Exports kWh - MPT]]/1000)*ExportsELAP[[#This Row],[EIM Price]]</f>
        <v>1263.4416838892951</v>
      </c>
      <c r="L5346" s="167" t="str">
        <f>+INDEX(ECR_Hours!$I$12:$I$15,MATCH(ExportsELAP[[#This Row],[Date Prevailing]],ECR_Hours!$H$12:$H$15,1))</f>
        <v>S</v>
      </c>
      <c r="M5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7" spans="1:13" x14ac:dyDescent="0.25">
      <c r="A5347" s="164">
        <f>+Exports!A5350</f>
        <v>44784</v>
      </c>
      <c r="B5347" s="165">
        <f t="shared" si="332"/>
        <v>2022</v>
      </c>
      <c r="C5347" s="165">
        <f t="shared" si="333"/>
        <v>8</v>
      </c>
      <c r="D5347" s="165">
        <f t="shared" si="334"/>
        <v>11</v>
      </c>
      <c r="E5347" s="165">
        <f>+Exports!B5350</f>
        <v>18</v>
      </c>
      <c r="F5347" s="165">
        <f>+WEEKDAY(ExportsELAP[[#This Row],[Date Prevailing]],1)</f>
        <v>5</v>
      </c>
      <c r="G5347" s="165">
        <f>+COUNTIFS(ECR_Hours!$K$6:$K$7,ExportsELAP[[#This Row],[Date Prevailing]])</f>
        <v>0</v>
      </c>
      <c r="H5347" s="165">
        <f t="shared" si="335"/>
        <v>5</v>
      </c>
      <c r="I5347" s="166">
        <f>+Exports!G5350</f>
        <v>8873.665500000001</v>
      </c>
      <c r="J5347" s="166">
        <f>+'ELAP_IPCO-APND'!D5350</f>
        <v>70.948890000000006</v>
      </c>
      <c r="K5347" s="166">
        <f>+(ExportsELAP[[#This Row],[Exports kWh - MPT]]/1000)*ExportsELAP[[#This Row],[EIM Price]]</f>
        <v>629.57671745629511</v>
      </c>
      <c r="L5347" s="167" t="str">
        <f>+INDEX(ECR_Hours!$I$12:$I$15,MATCH(ExportsELAP[[#This Row],[Date Prevailing]],ECR_Hours!$H$12:$H$15,1))</f>
        <v>S</v>
      </c>
      <c r="M5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8" spans="1:13" x14ac:dyDescent="0.25">
      <c r="A5348" s="164">
        <f>+Exports!A5351</f>
        <v>44784</v>
      </c>
      <c r="B5348" s="165">
        <f t="shared" si="332"/>
        <v>2022</v>
      </c>
      <c r="C5348" s="165">
        <f t="shared" si="333"/>
        <v>8</v>
      </c>
      <c r="D5348" s="165">
        <f t="shared" si="334"/>
        <v>11</v>
      </c>
      <c r="E5348" s="165">
        <f>+Exports!B5351</f>
        <v>19</v>
      </c>
      <c r="F5348" s="165">
        <f>+WEEKDAY(ExportsELAP[[#This Row],[Date Prevailing]],1)</f>
        <v>5</v>
      </c>
      <c r="G5348" s="165">
        <f>+COUNTIFS(ECR_Hours!$K$6:$K$7,ExportsELAP[[#This Row],[Date Prevailing]])</f>
        <v>0</v>
      </c>
      <c r="H5348" s="165">
        <f t="shared" si="335"/>
        <v>5</v>
      </c>
      <c r="I5348" s="166">
        <f>+Exports!G5351</f>
        <v>6788.1926999999996</v>
      </c>
      <c r="J5348" s="166">
        <f>+'ELAP_IPCO-APND'!D5351</f>
        <v>95.477069999999998</v>
      </c>
      <c r="K5348" s="166">
        <f>+(ExportsELAP[[#This Row],[Exports kWh - MPT]]/1000)*ExportsELAP[[#This Row],[EIM Price]]</f>
        <v>648.11674959138895</v>
      </c>
      <c r="L5348" s="167" t="str">
        <f>+INDEX(ECR_Hours!$I$12:$I$15,MATCH(ExportsELAP[[#This Row],[Date Prevailing]],ECR_Hours!$H$12:$H$15,1))</f>
        <v>S</v>
      </c>
      <c r="M5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49" spans="1:13" x14ac:dyDescent="0.25">
      <c r="A5349" s="164">
        <f>+Exports!A5352</f>
        <v>44784</v>
      </c>
      <c r="B5349" s="165">
        <f t="shared" si="332"/>
        <v>2022</v>
      </c>
      <c r="C5349" s="165">
        <f t="shared" si="333"/>
        <v>8</v>
      </c>
      <c r="D5349" s="165">
        <f t="shared" si="334"/>
        <v>11</v>
      </c>
      <c r="E5349" s="165">
        <f>+Exports!B5352</f>
        <v>20</v>
      </c>
      <c r="F5349" s="165">
        <f>+WEEKDAY(ExportsELAP[[#This Row],[Date Prevailing]],1)</f>
        <v>5</v>
      </c>
      <c r="G5349" s="165">
        <f>+COUNTIFS(ECR_Hours!$K$6:$K$7,ExportsELAP[[#This Row],[Date Prevailing]])</f>
        <v>0</v>
      </c>
      <c r="H5349" s="165">
        <f t="shared" si="335"/>
        <v>5</v>
      </c>
      <c r="I5349" s="166">
        <f>+Exports!G5352</f>
        <v>3323.5713000000001</v>
      </c>
      <c r="J5349" s="166">
        <f>+'ELAP_IPCO-APND'!D5352</f>
        <v>106.27652999999999</v>
      </c>
      <c r="K5349" s="166">
        <f>+(ExportsELAP[[#This Row],[Exports kWh - MPT]]/1000)*ExportsELAP[[#This Row],[EIM Price]]</f>
        <v>353.21762497158903</v>
      </c>
      <c r="L5349" s="167" t="str">
        <f>+INDEX(ECR_Hours!$I$12:$I$15,MATCH(ExportsELAP[[#This Row],[Date Prevailing]],ECR_Hours!$H$12:$H$15,1))</f>
        <v>S</v>
      </c>
      <c r="M5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0" spans="1:13" x14ac:dyDescent="0.25">
      <c r="A5350" s="164">
        <f>+Exports!A5353</f>
        <v>44784</v>
      </c>
      <c r="B5350" s="165">
        <f t="shared" si="332"/>
        <v>2022</v>
      </c>
      <c r="C5350" s="165">
        <f t="shared" si="333"/>
        <v>8</v>
      </c>
      <c r="D5350" s="165">
        <f t="shared" si="334"/>
        <v>11</v>
      </c>
      <c r="E5350" s="165">
        <f>+Exports!B5353</f>
        <v>21</v>
      </c>
      <c r="F5350" s="165">
        <f>+WEEKDAY(ExportsELAP[[#This Row],[Date Prevailing]],1)</f>
        <v>5</v>
      </c>
      <c r="G5350" s="165">
        <f>+COUNTIFS(ECR_Hours!$K$6:$K$7,ExportsELAP[[#This Row],[Date Prevailing]])</f>
        <v>0</v>
      </c>
      <c r="H5350" s="165">
        <f t="shared" si="335"/>
        <v>5</v>
      </c>
      <c r="I5350" s="166">
        <f>+Exports!G5353</f>
        <v>513.26859999999999</v>
      </c>
      <c r="J5350" s="166">
        <f>+'ELAP_IPCO-APND'!D5353</f>
        <v>121.15964</v>
      </c>
      <c r="K5350" s="166">
        <f>+(ExportsELAP[[#This Row],[Exports kWh - MPT]]/1000)*ExportsELAP[[#This Row],[EIM Price]]</f>
        <v>62.18743879930399</v>
      </c>
      <c r="L5350" s="167" t="str">
        <f>+INDEX(ECR_Hours!$I$12:$I$15,MATCH(ExportsELAP[[#This Row],[Date Prevailing]],ECR_Hours!$H$12:$H$15,1))</f>
        <v>S</v>
      </c>
      <c r="M5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1" spans="1:13" x14ac:dyDescent="0.25">
      <c r="A5351" s="164">
        <f>+Exports!A5354</f>
        <v>44784</v>
      </c>
      <c r="B5351" s="165">
        <f t="shared" si="332"/>
        <v>2022</v>
      </c>
      <c r="C5351" s="165">
        <f t="shared" si="333"/>
        <v>8</v>
      </c>
      <c r="D5351" s="165">
        <f t="shared" si="334"/>
        <v>11</v>
      </c>
      <c r="E5351" s="165">
        <f>+Exports!B5354</f>
        <v>22</v>
      </c>
      <c r="F5351" s="165">
        <f>+WEEKDAY(ExportsELAP[[#This Row],[Date Prevailing]],1)</f>
        <v>5</v>
      </c>
      <c r="G5351" s="165">
        <f>+COUNTIFS(ECR_Hours!$K$6:$K$7,ExportsELAP[[#This Row],[Date Prevailing]])</f>
        <v>0</v>
      </c>
      <c r="H5351" s="165">
        <f t="shared" si="335"/>
        <v>5</v>
      </c>
      <c r="I5351" s="166">
        <f>+Exports!G5354</f>
        <v>11.6043</v>
      </c>
      <c r="J5351" s="166">
        <f>+'ELAP_IPCO-APND'!D5354</f>
        <v>112.37589</v>
      </c>
      <c r="K5351" s="166">
        <f>+(ExportsELAP[[#This Row],[Exports kWh - MPT]]/1000)*ExportsELAP[[#This Row],[EIM Price]]</f>
        <v>1.3040435403269999</v>
      </c>
      <c r="L5351" s="167" t="str">
        <f>+INDEX(ECR_Hours!$I$12:$I$15,MATCH(ExportsELAP[[#This Row],[Date Prevailing]],ECR_Hours!$H$12:$H$15,1))</f>
        <v>S</v>
      </c>
      <c r="M5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2" spans="1:13" x14ac:dyDescent="0.25">
      <c r="A5352" s="164">
        <f>+Exports!A5355</f>
        <v>44784</v>
      </c>
      <c r="B5352" s="165">
        <f t="shared" si="332"/>
        <v>2022</v>
      </c>
      <c r="C5352" s="165">
        <f t="shared" si="333"/>
        <v>8</v>
      </c>
      <c r="D5352" s="165">
        <f t="shared" si="334"/>
        <v>11</v>
      </c>
      <c r="E5352" s="165">
        <f>+Exports!B5355</f>
        <v>23</v>
      </c>
      <c r="F5352" s="165">
        <f>+WEEKDAY(ExportsELAP[[#This Row],[Date Prevailing]],1)</f>
        <v>5</v>
      </c>
      <c r="G5352" s="165">
        <f>+COUNTIFS(ECR_Hours!$K$6:$K$7,ExportsELAP[[#This Row],[Date Prevailing]])</f>
        <v>0</v>
      </c>
      <c r="H5352" s="165">
        <f t="shared" si="335"/>
        <v>5</v>
      </c>
      <c r="I5352" s="166">
        <f>+Exports!G5355</f>
        <v>11.383699999999999</v>
      </c>
      <c r="J5352" s="166">
        <f>+'ELAP_IPCO-APND'!D5355</f>
        <v>92.402249999999995</v>
      </c>
      <c r="K5352" s="166">
        <f>+(ExportsELAP[[#This Row],[Exports kWh - MPT]]/1000)*ExportsELAP[[#This Row],[EIM Price]]</f>
        <v>1.051879493325</v>
      </c>
      <c r="L5352" s="167" t="str">
        <f>+INDEX(ECR_Hours!$I$12:$I$15,MATCH(ExportsELAP[[#This Row],[Date Prevailing]],ECR_Hours!$H$12:$H$15,1))</f>
        <v>S</v>
      </c>
      <c r="M5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53" spans="1:13" x14ac:dyDescent="0.25">
      <c r="A5353" s="164">
        <f>+Exports!A5356</f>
        <v>44784</v>
      </c>
      <c r="B5353" s="165">
        <f t="shared" si="332"/>
        <v>2022</v>
      </c>
      <c r="C5353" s="165">
        <f t="shared" si="333"/>
        <v>8</v>
      </c>
      <c r="D5353" s="165">
        <f t="shared" si="334"/>
        <v>11</v>
      </c>
      <c r="E5353" s="165">
        <f>+Exports!B5356</f>
        <v>24</v>
      </c>
      <c r="F5353" s="165">
        <f>+WEEKDAY(ExportsELAP[[#This Row],[Date Prevailing]],1)</f>
        <v>5</v>
      </c>
      <c r="G5353" s="165">
        <f>+COUNTIFS(ECR_Hours!$K$6:$K$7,ExportsELAP[[#This Row],[Date Prevailing]])</f>
        <v>0</v>
      </c>
      <c r="H5353" s="165">
        <f t="shared" si="335"/>
        <v>5</v>
      </c>
      <c r="I5353" s="166">
        <f>+Exports!G5356</f>
        <v>10.677100000000001</v>
      </c>
      <c r="J5353" s="166">
        <f>+'ELAP_IPCO-APND'!D5356</f>
        <v>89.777079999999998</v>
      </c>
      <c r="K5353" s="166">
        <f>+(ExportsELAP[[#This Row],[Exports kWh - MPT]]/1000)*ExportsELAP[[#This Row],[EIM Price]]</f>
        <v>0.95855886086800013</v>
      </c>
      <c r="L5353" s="167" t="str">
        <f>+INDEX(ECR_Hours!$I$12:$I$15,MATCH(ExportsELAP[[#This Row],[Date Prevailing]],ECR_Hours!$H$12:$H$15,1))</f>
        <v>S</v>
      </c>
      <c r="M5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4" spans="1:13" x14ac:dyDescent="0.25">
      <c r="A5354" s="164">
        <f>+Exports!A5357</f>
        <v>44785</v>
      </c>
      <c r="B5354" s="165">
        <f t="shared" si="332"/>
        <v>2022</v>
      </c>
      <c r="C5354" s="165">
        <f t="shared" si="333"/>
        <v>8</v>
      </c>
      <c r="D5354" s="165">
        <f t="shared" si="334"/>
        <v>12</v>
      </c>
      <c r="E5354" s="165">
        <f>+Exports!B5357</f>
        <v>1</v>
      </c>
      <c r="F5354" s="165">
        <f>+WEEKDAY(ExportsELAP[[#This Row],[Date Prevailing]],1)</f>
        <v>6</v>
      </c>
      <c r="G5354" s="165">
        <f>+COUNTIFS(ECR_Hours!$K$6:$K$7,ExportsELAP[[#This Row],[Date Prevailing]])</f>
        <v>0</v>
      </c>
      <c r="H5354" s="165">
        <f t="shared" si="335"/>
        <v>6</v>
      </c>
      <c r="I5354" s="166">
        <f>+Exports!G5357</f>
        <v>15.4611</v>
      </c>
      <c r="J5354" s="166">
        <f>+'ELAP_IPCO-APND'!D5357</f>
        <v>80.860640000000004</v>
      </c>
      <c r="K5354" s="166">
        <f>+(ExportsELAP[[#This Row],[Exports kWh - MPT]]/1000)*ExportsELAP[[#This Row],[EIM Price]]</f>
        <v>1.250194441104</v>
      </c>
      <c r="L5354" s="167" t="str">
        <f>+INDEX(ECR_Hours!$I$12:$I$15,MATCH(ExportsELAP[[#This Row],[Date Prevailing]],ECR_Hours!$H$12:$H$15,1))</f>
        <v>S</v>
      </c>
      <c r="M5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5" spans="1:13" x14ac:dyDescent="0.25">
      <c r="A5355" s="164">
        <f>+Exports!A5358</f>
        <v>44785</v>
      </c>
      <c r="B5355" s="165">
        <f t="shared" si="332"/>
        <v>2022</v>
      </c>
      <c r="C5355" s="165">
        <f t="shared" si="333"/>
        <v>8</v>
      </c>
      <c r="D5355" s="165">
        <f t="shared" si="334"/>
        <v>12</v>
      </c>
      <c r="E5355" s="165">
        <f>+Exports!B5358</f>
        <v>2</v>
      </c>
      <c r="F5355" s="165">
        <f>+WEEKDAY(ExportsELAP[[#This Row],[Date Prevailing]],1)</f>
        <v>6</v>
      </c>
      <c r="G5355" s="165">
        <f>+COUNTIFS(ECR_Hours!$K$6:$K$7,ExportsELAP[[#This Row],[Date Prevailing]])</f>
        <v>0</v>
      </c>
      <c r="H5355" s="165">
        <f t="shared" si="335"/>
        <v>6</v>
      </c>
      <c r="I5355" s="166">
        <f>+Exports!G5358</f>
        <v>14.987500000000001</v>
      </c>
      <c r="J5355" s="166">
        <f>+'ELAP_IPCO-APND'!D5358</f>
        <v>81.777709999999999</v>
      </c>
      <c r="K5355" s="166">
        <f>+(ExportsELAP[[#This Row],[Exports kWh - MPT]]/1000)*ExportsELAP[[#This Row],[EIM Price]]</f>
        <v>1.225643428625</v>
      </c>
      <c r="L5355" s="167" t="str">
        <f>+INDEX(ECR_Hours!$I$12:$I$15,MATCH(ExportsELAP[[#This Row],[Date Prevailing]],ECR_Hours!$H$12:$H$15,1))</f>
        <v>S</v>
      </c>
      <c r="M5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6" spans="1:13" x14ac:dyDescent="0.25">
      <c r="A5356" s="164">
        <f>+Exports!A5359</f>
        <v>44785</v>
      </c>
      <c r="B5356" s="165">
        <f t="shared" si="332"/>
        <v>2022</v>
      </c>
      <c r="C5356" s="165">
        <f t="shared" si="333"/>
        <v>8</v>
      </c>
      <c r="D5356" s="165">
        <f t="shared" si="334"/>
        <v>12</v>
      </c>
      <c r="E5356" s="165">
        <f>+Exports!B5359</f>
        <v>3</v>
      </c>
      <c r="F5356" s="165">
        <f>+WEEKDAY(ExportsELAP[[#This Row],[Date Prevailing]],1)</f>
        <v>6</v>
      </c>
      <c r="G5356" s="165">
        <f>+COUNTIFS(ECR_Hours!$K$6:$K$7,ExportsELAP[[#This Row],[Date Prevailing]])</f>
        <v>0</v>
      </c>
      <c r="H5356" s="165">
        <f t="shared" si="335"/>
        <v>6</v>
      </c>
      <c r="I5356" s="166">
        <f>+Exports!G5359</f>
        <v>15.5352</v>
      </c>
      <c r="J5356" s="166">
        <f>+'ELAP_IPCO-APND'!D5359</f>
        <v>73.682820000000007</v>
      </c>
      <c r="K5356" s="166">
        <f>+(ExportsELAP[[#This Row],[Exports kWh - MPT]]/1000)*ExportsELAP[[#This Row],[EIM Price]]</f>
        <v>1.144677345264</v>
      </c>
      <c r="L5356" s="167" t="str">
        <f>+INDEX(ECR_Hours!$I$12:$I$15,MATCH(ExportsELAP[[#This Row],[Date Prevailing]],ECR_Hours!$H$12:$H$15,1))</f>
        <v>S</v>
      </c>
      <c r="M5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7" spans="1:13" x14ac:dyDescent="0.25">
      <c r="A5357" s="164">
        <f>+Exports!A5360</f>
        <v>44785</v>
      </c>
      <c r="B5357" s="165">
        <f t="shared" si="332"/>
        <v>2022</v>
      </c>
      <c r="C5357" s="165">
        <f t="shared" si="333"/>
        <v>8</v>
      </c>
      <c r="D5357" s="165">
        <f t="shared" si="334"/>
        <v>12</v>
      </c>
      <c r="E5357" s="165">
        <f>+Exports!B5360</f>
        <v>4</v>
      </c>
      <c r="F5357" s="165">
        <f>+WEEKDAY(ExportsELAP[[#This Row],[Date Prevailing]],1)</f>
        <v>6</v>
      </c>
      <c r="G5357" s="165">
        <f>+COUNTIFS(ECR_Hours!$K$6:$K$7,ExportsELAP[[#This Row],[Date Prevailing]])</f>
        <v>0</v>
      </c>
      <c r="H5357" s="165">
        <f t="shared" si="335"/>
        <v>6</v>
      </c>
      <c r="I5357" s="166">
        <f>+Exports!G5360</f>
        <v>15.837999999999999</v>
      </c>
      <c r="J5357" s="166">
        <f>+'ELAP_IPCO-APND'!D5360</f>
        <v>67.650329999999997</v>
      </c>
      <c r="K5357" s="166">
        <f>+(ExportsELAP[[#This Row],[Exports kWh - MPT]]/1000)*ExportsELAP[[#This Row],[EIM Price]]</f>
        <v>1.0714459265399998</v>
      </c>
      <c r="L5357" s="167" t="str">
        <f>+INDEX(ECR_Hours!$I$12:$I$15,MATCH(ExportsELAP[[#This Row],[Date Prevailing]],ECR_Hours!$H$12:$H$15,1))</f>
        <v>S</v>
      </c>
      <c r="M5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8" spans="1:13" x14ac:dyDescent="0.25">
      <c r="A5358" s="164">
        <f>+Exports!A5361</f>
        <v>44785</v>
      </c>
      <c r="B5358" s="165">
        <f t="shared" si="332"/>
        <v>2022</v>
      </c>
      <c r="C5358" s="165">
        <f t="shared" si="333"/>
        <v>8</v>
      </c>
      <c r="D5358" s="165">
        <f t="shared" si="334"/>
        <v>12</v>
      </c>
      <c r="E5358" s="165">
        <f>+Exports!B5361</f>
        <v>5</v>
      </c>
      <c r="F5358" s="165">
        <f>+WEEKDAY(ExportsELAP[[#This Row],[Date Prevailing]],1)</f>
        <v>6</v>
      </c>
      <c r="G5358" s="165">
        <f>+COUNTIFS(ECR_Hours!$K$6:$K$7,ExportsELAP[[#This Row],[Date Prevailing]])</f>
        <v>0</v>
      </c>
      <c r="H5358" s="165">
        <f t="shared" si="335"/>
        <v>6</v>
      </c>
      <c r="I5358" s="166">
        <f>+Exports!G5361</f>
        <v>20.2576</v>
      </c>
      <c r="J5358" s="166">
        <f>+'ELAP_IPCO-APND'!D5361</f>
        <v>69.212249999999997</v>
      </c>
      <c r="K5358" s="166">
        <f>+(ExportsELAP[[#This Row],[Exports kWh - MPT]]/1000)*ExportsELAP[[#This Row],[EIM Price]]</f>
        <v>1.4020740756000001</v>
      </c>
      <c r="L5358" s="167" t="str">
        <f>+INDEX(ECR_Hours!$I$12:$I$15,MATCH(ExportsELAP[[#This Row],[Date Prevailing]],ECR_Hours!$H$12:$H$15,1))</f>
        <v>S</v>
      </c>
      <c r="M5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59" spans="1:13" x14ac:dyDescent="0.25">
      <c r="A5359" s="164">
        <f>+Exports!A5362</f>
        <v>44785</v>
      </c>
      <c r="B5359" s="165">
        <f t="shared" si="332"/>
        <v>2022</v>
      </c>
      <c r="C5359" s="165">
        <f t="shared" si="333"/>
        <v>8</v>
      </c>
      <c r="D5359" s="165">
        <f t="shared" si="334"/>
        <v>12</v>
      </c>
      <c r="E5359" s="165">
        <f>+Exports!B5362</f>
        <v>6</v>
      </c>
      <c r="F5359" s="165">
        <f>+WEEKDAY(ExportsELAP[[#This Row],[Date Prevailing]],1)</f>
        <v>6</v>
      </c>
      <c r="G5359" s="165">
        <f>+COUNTIFS(ECR_Hours!$K$6:$K$7,ExportsELAP[[#This Row],[Date Prevailing]])</f>
        <v>0</v>
      </c>
      <c r="H5359" s="165">
        <f t="shared" si="335"/>
        <v>6</v>
      </c>
      <c r="I5359" s="166">
        <f>+Exports!G5362</f>
        <v>16.828499999999998</v>
      </c>
      <c r="J5359" s="166">
        <f>+'ELAP_IPCO-APND'!D5362</f>
        <v>75.66798</v>
      </c>
      <c r="K5359" s="166">
        <f>+(ExportsELAP[[#This Row],[Exports kWh - MPT]]/1000)*ExportsELAP[[#This Row],[EIM Price]]</f>
        <v>1.2733786014299999</v>
      </c>
      <c r="L5359" s="167" t="str">
        <f>+INDEX(ECR_Hours!$I$12:$I$15,MATCH(ExportsELAP[[#This Row],[Date Prevailing]],ECR_Hours!$H$12:$H$15,1))</f>
        <v>S</v>
      </c>
      <c r="M5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0" spans="1:13" x14ac:dyDescent="0.25">
      <c r="A5360" s="164">
        <f>+Exports!A5363</f>
        <v>44785</v>
      </c>
      <c r="B5360" s="165">
        <f t="shared" si="332"/>
        <v>2022</v>
      </c>
      <c r="C5360" s="165">
        <f t="shared" si="333"/>
        <v>8</v>
      </c>
      <c r="D5360" s="165">
        <f t="shared" si="334"/>
        <v>12</v>
      </c>
      <c r="E5360" s="165">
        <f>+Exports!B5363</f>
        <v>7</v>
      </c>
      <c r="F5360" s="165">
        <f>+WEEKDAY(ExportsELAP[[#This Row],[Date Prevailing]],1)</f>
        <v>6</v>
      </c>
      <c r="G5360" s="165">
        <f>+COUNTIFS(ECR_Hours!$K$6:$K$7,ExportsELAP[[#This Row],[Date Prevailing]])</f>
        <v>0</v>
      </c>
      <c r="H5360" s="165">
        <f t="shared" si="335"/>
        <v>6</v>
      </c>
      <c r="I5360" s="166">
        <f>+Exports!G5363</f>
        <v>32.591999999999992</v>
      </c>
      <c r="J5360" s="166">
        <f>+'ELAP_IPCO-APND'!D5363</f>
        <v>83.256129999999999</v>
      </c>
      <c r="K5360" s="166">
        <f>+(ExportsELAP[[#This Row],[Exports kWh - MPT]]/1000)*ExportsELAP[[#This Row],[EIM Price]]</f>
        <v>2.7134837889599992</v>
      </c>
      <c r="L5360" s="167" t="str">
        <f>+INDEX(ECR_Hours!$I$12:$I$15,MATCH(ExportsELAP[[#This Row],[Date Prevailing]],ECR_Hours!$H$12:$H$15,1))</f>
        <v>S</v>
      </c>
      <c r="M5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1" spans="1:13" x14ac:dyDescent="0.25">
      <c r="A5361" s="164">
        <f>+Exports!A5364</f>
        <v>44785</v>
      </c>
      <c r="B5361" s="165">
        <f t="shared" si="332"/>
        <v>2022</v>
      </c>
      <c r="C5361" s="165">
        <f t="shared" si="333"/>
        <v>8</v>
      </c>
      <c r="D5361" s="165">
        <f t="shared" si="334"/>
        <v>12</v>
      </c>
      <c r="E5361" s="165">
        <f>+Exports!B5364</f>
        <v>8</v>
      </c>
      <c r="F5361" s="165">
        <f>+WEEKDAY(ExportsELAP[[#This Row],[Date Prevailing]],1)</f>
        <v>6</v>
      </c>
      <c r="G5361" s="165">
        <f>+COUNTIFS(ECR_Hours!$K$6:$K$7,ExportsELAP[[#This Row],[Date Prevailing]])</f>
        <v>0</v>
      </c>
      <c r="H5361" s="165">
        <f t="shared" si="335"/>
        <v>6</v>
      </c>
      <c r="I5361" s="166">
        <f>+Exports!G5364</f>
        <v>3121.8834999999999</v>
      </c>
      <c r="J5361" s="166">
        <f>+'ELAP_IPCO-APND'!D5364</f>
        <v>78.637309999999999</v>
      </c>
      <c r="K5361" s="166">
        <f>+(ExportsELAP[[#This Row],[Exports kWh - MPT]]/1000)*ExportsELAP[[#This Row],[EIM Price]]</f>
        <v>245.496520573385</v>
      </c>
      <c r="L5361" s="167" t="str">
        <f>+INDEX(ECR_Hours!$I$12:$I$15,MATCH(ExportsELAP[[#This Row],[Date Prevailing]],ECR_Hours!$H$12:$H$15,1))</f>
        <v>S</v>
      </c>
      <c r="M5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2" spans="1:13" x14ac:dyDescent="0.25">
      <c r="A5362" s="164">
        <f>+Exports!A5365</f>
        <v>44785</v>
      </c>
      <c r="B5362" s="165">
        <f t="shared" si="332"/>
        <v>2022</v>
      </c>
      <c r="C5362" s="165">
        <f t="shared" si="333"/>
        <v>8</v>
      </c>
      <c r="D5362" s="165">
        <f t="shared" si="334"/>
        <v>12</v>
      </c>
      <c r="E5362" s="165">
        <f>+Exports!B5365</f>
        <v>9</v>
      </c>
      <c r="F5362" s="165">
        <f>+WEEKDAY(ExportsELAP[[#This Row],[Date Prevailing]],1)</f>
        <v>6</v>
      </c>
      <c r="G5362" s="165">
        <f>+COUNTIFS(ECR_Hours!$K$6:$K$7,ExportsELAP[[#This Row],[Date Prevailing]])</f>
        <v>0</v>
      </c>
      <c r="H5362" s="165">
        <f t="shared" si="335"/>
        <v>6</v>
      </c>
      <c r="I5362" s="166">
        <f>+Exports!G5365</f>
        <v>10250.500900000001</v>
      </c>
      <c r="J5362" s="166">
        <f>+'ELAP_IPCO-APND'!D5365</f>
        <v>72.933340000000001</v>
      </c>
      <c r="K5362" s="166">
        <f>+(ExportsELAP[[#This Row],[Exports kWh - MPT]]/1000)*ExportsELAP[[#This Row],[EIM Price]]</f>
        <v>747.603267310006</v>
      </c>
      <c r="L5362" s="167" t="str">
        <f>+INDEX(ECR_Hours!$I$12:$I$15,MATCH(ExportsELAP[[#This Row],[Date Prevailing]],ECR_Hours!$H$12:$H$15,1))</f>
        <v>S</v>
      </c>
      <c r="M5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3" spans="1:13" x14ac:dyDescent="0.25">
      <c r="A5363" s="164">
        <f>+Exports!A5366</f>
        <v>44785</v>
      </c>
      <c r="B5363" s="165">
        <f t="shared" si="332"/>
        <v>2022</v>
      </c>
      <c r="C5363" s="165">
        <f t="shared" si="333"/>
        <v>8</v>
      </c>
      <c r="D5363" s="165">
        <f t="shared" si="334"/>
        <v>12</v>
      </c>
      <c r="E5363" s="165">
        <f>+Exports!B5366</f>
        <v>10</v>
      </c>
      <c r="F5363" s="165">
        <f>+WEEKDAY(ExportsELAP[[#This Row],[Date Prevailing]],1)</f>
        <v>6</v>
      </c>
      <c r="G5363" s="165">
        <f>+COUNTIFS(ECR_Hours!$K$6:$K$7,ExportsELAP[[#This Row],[Date Prevailing]])</f>
        <v>0</v>
      </c>
      <c r="H5363" s="165">
        <f t="shared" si="335"/>
        <v>6</v>
      </c>
      <c r="I5363" s="166">
        <f>+Exports!G5366</f>
        <v>18944.815199999997</v>
      </c>
      <c r="J5363" s="166">
        <f>+'ELAP_IPCO-APND'!D5366</f>
        <v>59.750790000000002</v>
      </c>
      <c r="K5363" s="166">
        <f>+(ExportsELAP[[#This Row],[Exports kWh - MPT]]/1000)*ExportsELAP[[#This Row],[EIM Price]]</f>
        <v>1131.9676746040079</v>
      </c>
      <c r="L5363" s="167" t="str">
        <f>+INDEX(ECR_Hours!$I$12:$I$15,MATCH(ExportsELAP[[#This Row],[Date Prevailing]],ECR_Hours!$H$12:$H$15,1))</f>
        <v>S</v>
      </c>
      <c r="M5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4" spans="1:13" x14ac:dyDescent="0.25">
      <c r="A5364" s="164">
        <f>+Exports!A5367</f>
        <v>44785</v>
      </c>
      <c r="B5364" s="165">
        <f t="shared" si="332"/>
        <v>2022</v>
      </c>
      <c r="C5364" s="165">
        <f t="shared" si="333"/>
        <v>8</v>
      </c>
      <c r="D5364" s="165">
        <f t="shared" si="334"/>
        <v>12</v>
      </c>
      <c r="E5364" s="165">
        <f>+Exports!B5367</f>
        <v>11</v>
      </c>
      <c r="F5364" s="165">
        <f>+WEEKDAY(ExportsELAP[[#This Row],[Date Prevailing]],1)</f>
        <v>6</v>
      </c>
      <c r="G5364" s="165">
        <f>+COUNTIFS(ECR_Hours!$K$6:$K$7,ExportsELAP[[#This Row],[Date Prevailing]])</f>
        <v>0</v>
      </c>
      <c r="H5364" s="165">
        <f t="shared" si="335"/>
        <v>6</v>
      </c>
      <c r="I5364" s="166">
        <f>+Exports!G5367</f>
        <v>26507.7346</v>
      </c>
      <c r="J5364" s="166">
        <f>+'ELAP_IPCO-APND'!D5367</f>
        <v>64.168350000000004</v>
      </c>
      <c r="K5364" s="166">
        <f>+(ExportsELAP[[#This Row],[Exports kWh - MPT]]/1000)*ExportsELAP[[#This Row],[EIM Price]]</f>
        <v>1700.95759151991</v>
      </c>
      <c r="L5364" s="167" t="str">
        <f>+INDEX(ECR_Hours!$I$12:$I$15,MATCH(ExportsELAP[[#This Row],[Date Prevailing]],ECR_Hours!$H$12:$H$15,1))</f>
        <v>S</v>
      </c>
      <c r="M5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5" spans="1:13" x14ac:dyDescent="0.25">
      <c r="A5365" s="164">
        <f>+Exports!A5368</f>
        <v>44785</v>
      </c>
      <c r="B5365" s="165">
        <f t="shared" si="332"/>
        <v>2022</v>
      </c>
      <c r="C5365" s="165">
        <f t="shared" si="333"/>
        <v>8</v>
      </c>
      <c r="D5365" s="165">
        <f t="shared" si="334"/>
        <v>12</v>
      </c>
      <c r="E5365" s="165">
        <f>+Exports!B5368</f>
        <v>12</v>
      </c>
      <c r="F5365" s="165">
        <f>+WEEKDAY(ExportsELAP[[#This Row],[Date Prevailing]],1)</f>
        <v>6</v>
      </c>
      <c r="G5365" s="165">
        <f>+COUNTIFS(ECR_Hours!$K$6:$K$7,ExportsELAP[[#This Row],[Date Prevailing]])</f>
        <v>0</v>
      </c>
      <c r="H5365" s="165">
        <f t="shared" si="335"/>
        <v>6</v>
      </c>
      <c r="I5365" s="166">
        <f>+Exports!G5368</f>
        <v>31898.0972</v>
      </c>
      <c r="J5365" s="166">
        <f>+'ELAP_IPCO-APND'!D5368</f>
        <v>70.939769999999996</v>
      </c>
      <c r="K5365" s="166">
        <f>+(ExportsELAP[[#This Row],[Exports kWh - MPT]]/1000)*ExportsELAP[[#This Row],[EIM Price]]</f>
        <v>2262.8436788056438</v>
      </c>
      <c r="L5365" s="167" t="str">
        <f>+INDEX(ECR_Hours!$I$12:$I$15,MATCH(ExportsELAP[[#This Row],[Date Prevailing]],ECR_Hours!$H$12:$H$15,1))</f>
        <v>S</v>
      </c>
      <c r="M5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6" spans="1:13" x14ac:dyDescent="0.25">
      <c r="A5366" s="164">
        <f>+Exports!A5369</f>
        <v>44785</v>
      </c>
      <c r="B5366" s="165">
        <f t="shared" si="332"/>
        <v>2022</v>
      </c>
      <c r="C5366" s="165">
        <f t="shared" si="333"/>
        <v>8</v>
      </c>
      <c r="D5366" s="165">
        <f t="shared" si="334"/>
        <v>12</v>
      </c>
      <c r="E5366" s="165">
        <f>+Exports!B5369</f>
        <v>13</v>
      </c>
      <c r="F5366" s="165">
        <f>+WEEKDAY(ExportsELAP[[#This Row],[Date Prevailing]],1)</f>
        <v>6</v>
      </c>
      <c r="G5366" s="165">
        <f>+COUNTIFS(ECR_Hours!$K$6:$K$7,ExportsELAP[[#This Row],[Date Prevailing]])</f>
        <v>0</v>
      </c>
      <c r="H5366" s="165">
        <f t="shared" si="335"/>
        <v>6</v>
      </c>
      <c r="I5366" s="166">
        <f>+Exports!G5369</f>
        <v>33675.573899999996</v>
      </c>
      <c r="J5366" s="166">
        <f>+'ELAP_IPCO-APND'!D5369</f>
        <v>70.342650000000006</v>
      </c>
      <c r="K5366" s="166">
        <f>+(ExportsELAP[[#This Row],[Exports kWh - MPT]]/1000)*ExportsELAP[[#This Row],[EIM Price]]</f>
        <v>2368.8291083968347</v>
      </c>
      <c r="L5366" s="167" t="str">
        <f>+INDEX(ECR_Hours!$I$12:$I$15,MATCH(ExportsELAP[[#This Row],[Date Prevailing]],ECR_Hours!$H$12:$H$15,1))</f>
        <v>S</v>
      </c>
      <c r="M5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7" spans="1:13" x14ac:dyDescent="0.25">
      <c r="A5367" s="164">
        <f>+Exports!A5370</f>
        <v>44785</v>
      </c>
      <c r="B5367" s="165">
        <f t="shared" si="332"/>
        <v>2022</v>
      </c>
      <c r="C5367" s="165">
        <f t="shared" si="333"/>
        <v>8</v>
      </c>
      <c r="D5367" s="165">
        <f t="shared" si="334"/>
        <v>12</v>
      </c>
      <c r="E5367" s="165">
        <f>+Exports!B5370</f>
        <v>14</v>
      </c>
      <c r="F5367" s="165">
        <f>+WEEKDAY(ExportsELAP[[#This Row],[Date Prevailing]],1)</f>
        <v>6</v>
      </c>
      <c r="G5367" s="165">
        <f>+COUNTIFS(ECR_Hours!$K$6:$K$7,ExportsELAP[[#This Row],[Date Prevailing]])</f>
        <v>0</v>
      </c>
      <c r="H5367" s="165">
        <f t="shared" si="335"/>
        <v>6</v>
      </c>
      <c r="I5367" s="166">
        <f>+Exports!G5370</f>
        <v>29244.456700000002</v>
      </c>
      <c r="J5367" s="166">
        <f>+'ELAP_IPCO-APND'!D5370</f>
        <v>83.721459999999993</v>
      </c>
      <c r="K5367" s="166">
        <f>+(ExportsELAP[[#This Row],[Exports kWh - MPT]]/1000)*ExportsELAP[[#This Row],[EIM Price]]</f>
        <v>2448.3886118307823</v>
      </c>
      <c r="L5367" s="167" t="str">
        <f>+INDEX(ECR_Hours!$I$12:$I$15,MATCH(ExportsELAP[[#This Row],[Date Prevailing]],ECR_Hours!$H$12:$H$15,1))</f>
        <v>S</v>
      </c>
      <c r="M5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8" spans="1:13" x14ac:dyDescent="0.25">
      <c r="A5368" s="164">
        <f>+Exports!A5371</f>
        <v>44785</v>
      </c>
      <c r="B5368" s="165">
        <f t="shared" si="332"/>
        <v>2022</v>
      </c>
      <c r="C5368" s="165">
        <f t="shared" si="333"/>
        <v>8</v>
      </c>
      <c r="D5368" s="165">
        <f t="shared" si="334"/>
        <v>12</v>
      </c>
      <c r="E5368" s="165">
        <f>+Exports!B5371</f>
        <v>15</v>
      </c>
      <c r="F5368" s="165">
        <f>+WEEKDAY(ExportsELAP[[#This Row],[Date Prevailing]],1)</f>
        <v>6</v>
      </c>
      <c r="G5368" s="165">
        <f>+COUNTIFS(ECR_Hours!$K$6:$K$7,ExportsELAP[[#This Row],[Date Prevailing]])</f>
        <v>0</v>
      </c>
      <c r="H5368" s="165">
        <f t="shared" si="335"/>
        <v>6</v>
      </c>
      <c r="I5368" s="166">
        <f>+Exports!G5371</f>
        <v>27815.764799999997</v>
      </c>
      <c r="J5368" s="166">
        <f>+'ELAP_IPCO-APND'!D5371</f>
        <v>82.569019999999995</v>
      </c>
      <c r="K5368" s="166">
        <f>+(ExportsELAP[[#This Row],[Exports kWh - MPT]]/1000)*ExportsELAP[[#This Row],[EIM Price]]</f>
        <v>2296.7204400864957</v>
      </c>
      <c r="L5368" s="167" t="str">
        <f>+INDEX(ECR_Hours!$I$12:$I$15,MATCH(ExportsELAP[[#This Row],[Date Prevailing]],ECR_Hours!$H$12:$H$15,1))</f>
        <v>S</v>
      </c>
      <c r="M5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69" spans="1:13" x14ac:dyDescent="0.25">
      <c r="A5369" s="164">
        <f>+Exports!A5372</f>
        <v>44785</v>
      </c>
      <c r="B5369" s="165">
        <f t="shared" si="332"/>
        <v>2022</v>
      </c>
      <c r="C5369" s="165">
        <f t="shared" si="333"/>
        <v>8</v>
      </c>
      <c r="D5369" s="165">
        <f t="shared" si="334"/>
        <v>12</v>
      </c>
      <c r="E5369" s="165">
        <f>+Exports!B5372</f>
        <v>16</v>
      </c>
      <c r="F5369" s="165">
        <f>+WEEKDAY(ExportsELAP[[#This Row],[Date Prevailing]],1)</f>
        <v>6</v>
      </c>
      <c r="G5369" s="165">
        <f>+COUNTIFS(ECR_Hours!$K$6:$K$7,ExportsELAP[[#This Row],[Date Prevailing]])</f>
        <v>0</v>
      </c>
      <c r="H5369" s="165">
        <f t="shared" si="335"/>
        <v>6</v>
      </c>
      <c r="I5369" s="166">
        <f>+Exports!G5372</f>
        <v>22265.312099999999</v>
      </c>
      <c r="J5369" s="166">
        <f>+'ELAP_IPCO-APND'!D5372</f>
        <v>76.778760000000005</v>
      </c>
      <c r="K5369" s="166">
        <f>+(ExportsELAP[[#This Row],[Exports kWh - MPT]]/1000)*ExportsELAP[[#This Row],[EIM Price]]</f>
        <v>1709.5030540509961</v>
      </c>
      <c r="L5369" s="167" t="str">
        <f>+INDEX(ECR_Hours!$I$12:$I$15,MATCH(ExportsELAP[[#This Row],[Date Prevailing]],ECR_Hours!$H$12:$H$15,1))</f>
        <v>S</v>
      </c>
      <c r="M5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0" spans="1:13" x14ac:dyDescent="0.25">
      <c r="A5370" s="164">
        <f>+Exports!A5373</f>
        <v>44785</v>
      </c>
      <c r="B5370" s="165">
        <f t="shared" si="332"/>
        <v>2022</v>
      </c>
      <c r="C5370" s="165">
        <f t="shared" si="333"/>
        <v>8</v>
      </c>
      <c r="D5370" s="165">
        <f t="shared" si="334"/>
        <v>12</v>
      </c>
      <c r="E5370" s="165">
        <f>+Exports!B5373</f>
        <v>17</v>
      </c>
      <c r="F5370" s="165">
        <f>+WEEKDAY(ExportsELAP[[#This Row],[Date Prevailing]],1)</f>
        <v>6</v>
      </c>
      <c r="G5370" s="165">
        <f>+COUNTIFS(ECR_Hours!$K$6:$K$7,ExportsELAP[[#This Row],[Date Prevailing]])</f>
        <v>0</v>
      </c>
      <c r="H5370" s="165">
        <f t="shared" si="335"/>
        <v>6</v>
      </c>
      <c r="I5370" s="166">
        <f>+Exports!G5373</f>
        <v>16668.805</v>
      </c>
      <c r="J5370" s="166">
        <f>+'ELAP_IPCO-APND'!D5373</f>
        <v>76.628600000000006</v>
      </c>
      <c r="K5370" s="166">
        <f>+(ExportsELAP[[#This Row],[Exports kWh - MPT]]/1000)*ExportsELAP[[#This Row],[EIM Price]]</f>
        <v>1277.3071908229999</v>
      </c>
      <c r="L5370" s="167" t="str">
        <f>+INDEX(ECR_Hours!$I$12:$I$15,MATCH(ExportsELAP[[#This Row],[Date Prevailing]],ECR_Hours!$H$12:$H$15,1))</f>
        <v>S</v>
      </c>
      <c r="M5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1" spans="1:13" x14ac:dyDescent="0.25">
      <c r="A5371" s="164">
        <f>+Exports!A5374</f>
        <v>44785</v>
      </c>
      <c r="B5371" s="165">
        <f t="shared" si="332"/>
        <v>2022</v>
      </c>
      <c r="C5371" s="165">
        <f t="shared" si="333"/>
        <v>8</v>
      </c>
      <c r="D5371" s="165">
        <f t="shared" si="334"/>
        <v>12</v>
      </c>
      <c r="E5371" s="165">
        <f>+Exports!B5374</f>
        <v>18</v>
      </c>
      <c r="F5371" s="165">
        <f>+WEEKDAY(ExportsELAP[[#This Row],[Date Prevailing]],1)</f>
        <v>6</v>
      </c>
      <c r="G5371" s="165">
        <f>+COUNTIFS(ECR_Hours!$K$6:$K$7,ExportsELAP[[#This Row],[Date Prevailing]])</f>
        <v>0</v>
      </c>
      <c r="H5371" s="165">
        <f t="shared" si="335"/>
        <v>6</v>
      </c>
      <c r="I5371" s="166">
        <f>+Exports!G5374</f>
        <v>10767.715899999999</v>
      </c>
      <c r="J5371" s="166">
        <f>+'ELAP_IPCO-APND'!D5374</f>
        <v>73.180179999999993</v>
      </c>
      <c r="K5371" s="166">
        <f>+(ExportsELAP[[#This Row],[Exports kWh - MPT]]/1000)*ExportsELAP[[#This Row],[EIM Price]]</f>
        <v>787.98338775086188</v>
      </c>
      <c r="L5371" s="167" t="str">
        <f>+INDEX(ECR_Hours!$I$12:$I$15,MATCH(ExportsELAP[[#This Row],[Date Prevailing]],ECR_Hours!$H$12:$H$15,1))</f>
        <v>S</v>
      </c>
      <c r="M5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2" spans="1:13" x14ac:dyDescent="0.25">
      <c r="A5372" s="164">
        <f>+Exports!A5375</f>
        <v>44785</v>
      </c>
      <c r="B5372" s="165">
        <f t="shared" si="332"/>
        <v>2022</v>
      </c>
      <c r="C5372" s="165">
        <f t="shared" si="333"/>
        <v>8</v>
      </c>
      <c r="D5372" s="165">
        <f t="shared" si="334"/>
        <v>12</v>
      </c>
      <c r="E5372" s="165">
        <f>+Exports!B5375</f>
        <v>19</v>
      </c>
      <c r="F5372" s="165">
        <f>+WEEKDAY(ExportsELAP[[#This Row],[Date Prevailing]],1)</f>
        <v>6</v>
      </c>
      <c r="G5372" s="165">
        <f>+COUNTIFS(ECR_Hours!$K$6:$K$7,ExportsELAP[[#This Row],[Date Prevailing]])</f>
        <v>0</v>
      </c>
      <c r="H5372" s="165">
        <f t="shared" si="335"/>
        <v>6</v>
      </c>
      <c r="I5372" s="166">
        <f>+Exports!G5375</f>
        <v>6308.3922000000002</v>
      </c>
      <c r="J5372" s="166">
        <f>+'ELAP_IPCO-APND'!D5375</f>
        <v>60.12914</v>
      </c>
      <c r="K5372" s="166">
        <f>+(ExportsELAP[[#This Row],[Exports kWh - MPT]]/1000)*ExportsELAP[[#This Row],[EIM Price]]</f>
        <v>379.31819776870799</v>
      </c>
      <c r="L5372" s="167" t="str">
        <f>+INDEX(ECR_Hours!$I$12:$I$15,MATCH(ExportsELAP[[#This Row],[Date Prevailing]],ECR_Hours!$H$12:$H$15,1))</f>
        <v>S</v>
      </c>
      <c r="M5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3" spans="1:13" x14ac:dyDescent="0.25">
      <c r="A5373" s="164">
        <f>+Exports!A5376</f>
        <v>44785</v>
      </c>
      <c r="B5373" s="165">
        <f t="shared" si="332"/>
        <v>2022</v>
      </c>
      <c r="C5373" s="165">
        <f t="shared" si="333"/>
        <v>8</v>
      </c>
      <c r="D5373" s="165">
        <f t="shared" si="334"/>
        <v>12</v>
      </c>
      <c r="E5373" s="165">
        <f>+Exports!B5376</f>
        <v>20</v>
      </c>
      <c r="F5373" s="165">
        <f>+WEEKDAY(ExportsELAP[[#This Row],[Date Prevailing]],1)</f>
        <v>6</v>
      </c>
      <c r="G5373" s="165">
        <f>+COUNTIFS(ECR_Hours!$K$6:$K$7,ExportsELAP[[#This Row],[Date Prevailing]])</f>
        <v>0</v>
      </c>
      <c r="H5373" s="165">
        <f t="shared" si="335"/>
        <v>6</v>
      </c>
      <c r="I5373" s="166">
        <f>+Exports!G5376</f>
        <v>2293.4160999999999</v>
      </c>
      <c r="J5373" s="166">
        <f>+'ELAP_IPCO-APND'!D5376</f>
        <v>70.714240000000004</v>
      </c>
      <c r="K5373" s="166">
        <f>+(ExportsELAP[[#This Row],[Exports kWh - MPT]]/1000)*ExportsELAP[[#This Row],[EIM Price]]</f>
        <v>162.17717651526399</v>
      </c>
      <c r="L5373" s="167" t="str">
        <f>+INDEX(ECR_Hours!$I$12:$I$15,MATCH(ExportsELAP[[#This Row],[Date Prevailing]],ECR_Hours!$H$12:$H$15,1))</f>
        <v>S</v>
      </c>
      <c r="M5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4" spans="1:13" x14ac:dyDescent="0.25">
      <c r="A5374" s="164">
        <f>+Exports!A5377</f>
        <v>44785</v>
      </c>
      <c r="B5374" s="165">
        <f t="shared" si="332"/>
        <v>2022</v>
      </c>
      <c r="C5374" s="165">
        <f t="shared" si="333"/>
        <v>8</v>
      </c>
      <c r="D5374" s="165">
        <f t="shared" si="334"/>
        <v>12</v>
      </c>
      <c r="E5374" s="165">
        <f>+Exports!B5377</f>
        <v>21</v>
      </c>
      <c r="F5374" s="165">
        <f>+WEEKDAY(ExportsELAP[[#This Row],[Date Prevailing]],1)</f>
        <v>6</v>
      </c>
      <c r="G5374" s="165">
        <f>+COUNTIFS(ECR_Hours!$K$6:$K$7,ExportsELAP[[#This Row],[Date Prevailing]])</f>
        <v>0</v>
      </c>
      <c r="H5374" s="165">
        <f t="shared" si="335"/>
        <v>6</v>
      </c>
      <c r="I5374" s="166">
        <f>+Exports!G5377</f>
        <v>439.4837</v>
      </c>
      <c r="J5374" s="166">
        <f>+'ELAP_IPCO-APND'!D5377</f>
        <v>67.787710000000004</v>
      </c>
      <c r="K5374" s="166">
        <f>+(ExportsELAP[[#This Row],[Exports kWh - MPT]]/1000)*ExportsELAP[[#This Row],[EIM Price]]</f>
        <v>29.791593605327002</v>
      </c>
      <c r="L5374" s="167" t="str">
        <f>+INDEX(ECR_Hours!$I$12:$I$15,MATCH(ExportsELAP[[#This Row],[Date Prevailing]],ECR_Hours!$H$12:$H$15,1))</f>
        <v>S</v>
      </c>
      <c r="M5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5" spans="1:13" x14ac:dyDescent="0.25">
      <c r="A5375" s="164">
        <f>+Exports!A5378</f>
        <v>44785</v>
      </c>
      <c r="B5375" s="165">
        <f t="shared" si="332"/>
        <v>2022</v>
      </c>
      <c r="C5375" s="165">
        <f t="shared" si="333"/>
        <v>8</v>
      </c>
      <c r="D5375" s="165">
        <f t="shared" si="334"/>
        <v>12</v>
      </c>
      <c r="E5375" s="165">
        <f>+Exports!B5378</f>
        <v>22</v>
      </c>
      <c r="F5375" s="165">
        <f>+WEEKDAY(ExportsELAP[[#This Row],[Date Prevailing]],1)</f>
        <v>6</v>
      </c>
      <c r="G5375" s="165">
        <f>+COUNTIFS(ECR_Hours!$K$6:$K$7,ExportsELAP[[#This Row],[Date Prevailing]])</f>
        <v>0</v>
      </c>
      <c r="H5375" s="165">
        <f t="shared" si="335"/>
        <v>6</v>
      </c>
      <c r="I5375" s="166">
        <f>+Exports!G5378</f>
        <v>7.6262000000000008</v>
      </c>
      <c r="J5375" s="166">
        <f>+'ELAP_IPCO-APND'!D5378</f>
        <v>71.460909999999998</v>
      </c>
      <c r="K5375" s="166">
        <f>+(ExportsELAP[[#This Row],[Exports kWh - MPT]]/1000)*ExportsELAP[[#This Row],[EIM Price]]</f>
        <v>0.54497519184200005</v>
      </c>
      <c r="L5375" s="167" t="str">
        <f>+INDEX(ECR_Hours!$I$12:$I$15,MATCH(ExportsELAP[[#This Row],[Date Prevailing]],ECR_Hours!$H$12:$H$15,1))</f>
        <v>S</v>
      </c>
      <c r="M5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6" spans="1:13" x14ac:dyDescent="0.25">
      <c r="A5376" s="164">
        <f>+Exports!A5379</f>
        <v>44785</v>
      </c>
      <c r="B5376" s="165">
        <f t="shared" si="332"/>
        <v>2022</v>
      </c>
      <c r="C5376" s="165">
        <f t="shared" si="333"/>
        <v>8</v>
      </c>
      <c r="D5376" s="165">
        <f t="shared" si="334"/>
        <v>12</v>
      </c>
      <c r="E5376" s="165">
        <f>+Exports!B5379</f>
        <v>23</v>
      </c>
      <c r="F5376" s="165">
        <f>+WEEKDAY(ExportsELAP[[#This Row],[Date Prevailing]],1)</f>
        <v>6</v>
      </c>
      <c r="G5376" s="165">
        <f>+COUNTIFS(ECR_Hours!$K$6:$K$7,ExportsELAP[[#This Row],[Date Prevailing]])</f>
        <v>0</v>
      </c>
      <c r="H5376" s="165">
        <f t="shared" si="335"/>
        <v>6</v>
      </c>
      <c r="I5376" s="166">
        <f>+Exports!G5379</f>
        <v>7.9718</v>
      </c>
      <c r="J5376" s="166">
        <f>+'ELAP_IPCO-APND'!D5379</f>
        <v>55.377079999999999</v>
      </c>
      <c r="K5376" s="166">
        <f>+(ExportsELAP[[#This Row],[Exports kWh - MPT]]/1000)*ExportsELAP[[#This Row],[EIM Price]]</f>
        <v>0.44145500634399998</v>
      </c>
      <c r="L5376" s="167" t="str">
        <f>+INDEX(ECR_Hours!$I$12:$I$15,MATCH(ExportsELAP[[#This Row],[Date Prevailing]],ECR_Hours!$H$12:$H$15,1))</f>
        <v>S</v>
      </c>
      <c r="M5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77" spans="1:13" x14ac:dyDescent="0.25">
      <c r="A5377" s="164">
        <f>+Exports!A5380</f>
        <v>44785</v>
      </c>
      <c r="B5377" s="165">
        <f t="shared" si="332"/>
        <v>2022</v>
      </c>
      <c r="C5377" s="165">
        <f t="shared" si="333"/>
        <v>8</v>
      </c>
      <c r="D5377" s="165">
        <f t="shared" si="334"/>
        <v>12</v>
      </c>
      <c r="E5377" s="165">
        <f>+Exports!B5380</f>
        <v>24</v>
      </c>
      <c r="F5377" s="165">
        <f>+WEEKDAY(ExportsELAP[[#This Row],[Date Prevailing]],1)</f>
        <v>6</v>
      </c>
      <c r="G5377" s="165">
        <f>+COUNTIFS(ECR_Hours!$K$6:$K$7,ExportsELAP[[#This Row],[Date Prevailing]])</f>
        <v>0</v>
      </c>
      <c r="H5377" s="165">
        <f t="shared" si="335"/>
        <v>6</v>
      </c>
      <c r="I5377" s="166">
        <f>+Exports!G5380</f>
        <v>9.0638000000000005</v>
      </c>
      <c r="J5377" s="166">
        <f>+'ELAP_IPCO-APND'!D5380</f>
        <v>80.102549999999994</v>
      </c>
      <c r="K5377" s="166">
        <f>+(ExportsELAP[[#This Row],[Exports kWh - MPT]]/1000)*ExportsELAP[[#This Row],[EIM Price]]</f>
        <v>0.72603349268999995</v>
      </c>
      <c r="L5377" s="167" t="str">
        <f>+INDEX(ECR_Hours!$I$12:$I$15,MATCH(ExportsELAP[[#This Row],[Date Prevailing]],ECR_Hours!$H$12:$H$15,1))</f>
        <v>S</v>
      </c>
      <c r="M5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78" spans="1:13" x14ac:dyDescent="0.25">
      <c r="A5378" s="164">
        <f>+Exports!A5381</f>
        <v>44786</v>
      </c>
      <c r="B5378" s="165">
        <f t="shared" ref="B5378:B5441" si="336">+YEAR(A5378)</f>
        <v>2022</v>
      </c>
      <c r="C5378" s="165">
        <f t="shared" ref="C5378:C5441" si="337">+MONTH(A5378)</f>
        <v>8</v>
      </c>
      <c r="D5378" s="165">
        <f t="shared" ref="D5378:D5441" si="338">+DAY(A5378)</f>
        <v>13</v>
      </c>
      <c r="E5378" s="165">
        <f>+Exports!B5381</f>
        <v>1</v>
      </c>
      <c r="F5378" s="165">
        <f>+WEEKDAY(ExportsELAP[[#This Row],[Date Prevailing]],1)</f>
        <v>7</v>
      </c>
      <c r="G5378" s="165">
        <f>+COUNTIFS(ECR_Hours!$K$6:$K$7,ExportsELAP[[#This Row],[Date Prevailing]])</f>
        <v>0</v>
      </c>
      <c r="H5378" s="165">
        <f t="shared" ref="H5378:H5441" si="339">+IF(G5378=1,0,F5378)</f>
        <v>7</v>
      </c>
      <c r="I5378" s="166">
        <f>+Exports!G5381</f>
        <v>8.9357000000000006</v>
      </c>
      <c r="J5378" s="166">
        <f>+'ELAP_IPCO-APND'!D5381</f>
        <v>75.152140000000003</v>
      </c>
      <c r="K5378" s="166">
        <f>+(ExportsELAP[[#This Row],[Exports kWh - MPT]]/1000)*ExportsELAP[[#This Row],[EIM Price]]</f>
        <v>0.67153697739800011</v>
      </c>
      <c r="L5378" s="167" t="str">
        <f>+INDEX(ECR_Hours!$I$12:$I$15,MATCH(ExportsELAP[[#This Row],[Date Prevailing]],ECR_Hours!$H$12:$H$15,1))</f>
        <v>S</v>
      </c>
      <c r="M5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79" spans="1:13" x14ac:dyDescent="0.25">
      <c r="A5379" s="164">
        <f>+Exports!A5382</f>
        <v>44786</v>
      </c>
      <c r="B5379" s="165">
        <f t="shared" si="336"/>
        <v>2022</v>
      </c>
      <c r="C5379" s="165">
        <f t="shared" si="337"/>
        <v>8</v>
      </c>
      <c r="D5379" s="165">
        <f t="shared" si="338"/>
        <v>13</v>
      </c>
      <c r="E5379" s="165">
        <f>+Exports!B5382</f>
        <v>2</v>
      </c>
      <c r="F5379" s="165">
        <f>+WEEKDAY(ExportsELAP[[#This Row],[Date Prevailing]],1)</f>
        <v>7</v>
      </c>
      <c r="G5379" s="165">
        <f>+COUNTIFS(ECR_Hours!$K$6:$K$7,ExportsELAP[[#This Row],[Date Prevailing]])</f>
        <v>0</v>
      </c>
      <c r="H5379" s="165">
        <f t="shared" si="339"/>
        <v>7</v>
      </c>
      <c r="I5379" s="166">
        <f>+Exports!G5382</f>
        <v>8.4237000000000002</v>
      </c>
      <c r="J5379" s="166">
        <f>+'ELAP_IPCO-APND'!D5382</f>
        <v>61.645330000000001</v>
      </c>
      <c r="K5379" s="166">
        <f>+(ExportsELAP[[#This Row],[Exports kWh - MPT]]/1000)*ExportsELAP[[#This Row],[EIM Price]]</f>
        <v>0.51928176632100009</v>
      </c>
      <c r="L5379" s="167" t="str">
        <f>+INDEX(ECR_Hours!$I$12:$I$15,MATCH(ExportsELAP[[#This Row],[Date Prevailing]],ECR_Hours!$H$12:$H$15,1))</f>
        <v>S</v>
      </c>
      <c r="M5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0" spans="1:13" x14ac:dyDescent="0.25">
      <c r="A5380" s="164">
        <f>+Exports!A5383</f>
        <v>44786</v>
      </c>
      <c r="B5380" s="165">
        <f t="shared" si="336"/>
        <v>2022</v>
      </c>
      <c r="C5380" s="165">
        <f t="shared" si="337"/>
        <v>8</v>
      </c>
      <c r="D5380" s="165">
        <f t="shared" si="338"/>
        <v>13</v>
      </c>
      <c r="E5380" s="165">
        <f>+Exports!B5383</f>
        <v>3</v>
      </c>
      <c r="F5380" s="165">
        <f>+WEEKDAY(ExportsELAP[[#This Row],[Date Prevailing]],1)</f>
        <v>7</v>
      </c>
      <c r="G5380" s="165">
        <f>+COUNTIFS(ECR_Hours!$K$6:$K$7,ExportsELAP[[#This Row],[Date Prevailing]])</f>
        <v>0</v>
      </c>
      <c r="H5380" s="165">
        <f t="shared" si="339"/>
        <v>7</v>
      </c>
      <c r="I5380" s="166">
        <f>+Exports!G5383</f>
        <v>9.319700000000001</v>
      </c>
      <c r="J5380" s="166">
        <f>+'ELAP_IPCO-APND'!D5383</f>
        <v>50.52028</v>
      </c>
      <c r="K5380" s="166">
        <f>+(ExportsELAP[[#This Row],[Exports kWh - MPT]]/1000)*ExportsELAP[[#This Row],[EIM Price]]</f>
        <v>0.47083385351599999</v>
      </c>
      <c r="L5380" s="167" t="str">
        <f>+INDEX(ECR_Hours!$I$12:$I$15,MATCH(ExportsELAP[[#This Row],[Date Prevailing]],ECR_Hours!$H$12:$H$15,1))</f>
        <v>S</v>
      </c>
      <c r="M5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1" spans="1:13" x14ac:dyDescent="0.25">
      <c r="A5381" s="164">
        <f>+Exports!A5384</f>
        <v>44786</v>
      </c>
      <c r="B5381" s="165">
        <f t="shared" si="336"/>
        <v>2022</v>
      </c>
      <c r="C5381" s="165">
        <f t="shared" si="337"/>
        <v>8</v>
      </c>
      <c r="D5381" s="165">
        <f t="shared" si="338"/>
        <v>13</v>
      </c>
      <c r="E5381" s="165">
        <f>+Exports!B5384</f>
        <v>4</v>
      </c>
      <c r="F5381" s="165">
        <f>+WEEKDAY(ExportsELAP[[#This Row],[Date Prevailing]],1)</f>
        <v>7</v>
      </c>
      <c r="G5381" s="165">
        <f>+COUNTIFS(ECR_Hours!$K$6:$K$7,ExportsELAP[[#This Row],[Date Prevailing]])</f>
        <v>0</v>
      </c>
      <c r="H5381" s="165">
        <f t="shared" si="339"/>
        <v>7</v>
      </c>
      <c r="I5381" s="166">
        <f>+Exports!G5384</f>
        <v>45.516500000000001</v>
      </c>
      <c r="J5381" s="166">
        <f>+'ELAP_IPCO-APND'!D5384</f>
        <v>40.53302</v>
      </c>
      <c r="K5381" s="166">
        <f>+(ExportsELAP[[#This Row],[Exports kWh - MPT]]/1000)*ExportsELAP[[#This Row],[EIM Price]]</f>
        <v>1.8449212048300001</v>
      </c>
      <c r="L5381" s="167" t="str">
        <f>+INDEX(ECR_Hours!$I$12:$I$15,MATCH(ExportsELAP[[#This Row],[Date Prevailing]],ECR_Hours!$H$12:$H$15,1))</f>
        <v>S</v>
      </c>
      <c r="M5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2" spans="1:13" x14ac:dyDescent="0.25">
      <c r="A5382" s="164">
        <f>+Exports!A5385</f>
        <v>44786</v>
      </c>
      <c r="B5382" s="165">
        <f t="shared" si="336"/>
        <v>2022</v>
      </c>
      <c r="C5382" s="165">
        <f t="shared" si="337"/>
        <v>8</v>
      </c>
      <c r="D5382" s="165">
        <f t="shared" si="338"/>
        <v>13</v>
      </c>
      <c r="E5382" s="165">
        <f>+Exports!B5385</f>
        <v>5</v>
      </c>
      <c r="F5382" s="165">
        <f>+WEEKDAY(ExportsELAP[[#This Row],[Date Prevailing]],1)</f>
        <v>7</v>
      </c>
      <c r="G5382" s="165">
        <f>+COUNTIFS(ECR_Hours!$K$6:$K$7,ExportsELAP[[#This Row],[Date Prevailing]])</f>
        <v>0</v>
      </c>
      <c r="H5382" s="165">
        <f t="shared" si="339"/>
        <v>7</v>
      </c>
      <c r="I5382" s="166">
        <f>+Exports!G5385</f>
        <v>29.770499999999998</v>
      </c>
      <c r="J5382" s="166">
        <f>+'ELAP_IPCO-APND'!D5385</f>
        <v>41.600819999999999</v>
      </c>
      <c r="K5382" s="166">
        <f>+(ExportsELAP[[#This Row],[Exports kWh - MPT]]/1000)*ExportsELAP[[#This Row],[EIM Price]]</f>
        <v>1.2384772118099998</v>
      </c>
      <c r="L5382" s="167" t="str">
        <f>+INDEX(ECR_Hours!$I$12:$I$15,MATCH(ExportsELAP[[#This Row],[Date Prevailing]],ECR_Hours!$H$12:$H$15,1))</f>
        <v>S</v>
      </c>
      <c r="M5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3" spans="1:13" x14ac:dyDescent="0.25">
      <c r="A5383" s="164">
        <f>+Exports!A5386</f>
        <v>44786</v>
      </c>
      <c r="B5383" s="165">
        <f t="shared" si="336"/>
        <v>2022</v>
      </c>
      <c r="C5383" s="165">
        <f t="shared" si="337"/>
        <v>8</v>
      </c>
      <c r="D5383" s="165">
        <f t="shared" si="338"/>
        <v>13</v>
      </c>
      <c r="E5383" s="165">
        <f>+Exports!B5386</f>
        <v>6</v>
      </c>
      <c r="F5383" s="165">
        <f>+WEEKDAY(ExportsELAP[[#This Row],[Date Prevailing]],1)</f>
        <v>7</v>
      </c>
      <c r="G5383" s="165">
        <f>+COUNTIFS(ECR_Hours!$K$6:$K$7,ExportsELAP[[#This Row],[Date Prevailing]])</f>
        <v>0</v>
      </c>
      <c r="H5383" s="165">
        <f t="shared" si="339"/>
        <v>7</v>
      </c>
      <c r="I5383" s="166">
        <f>+Exports!G5386</f>
        <v>31.924899999999987</v>
      </c>
      <c r="J5383" s="166">
        <f>+'ELAP_IPCO-APND'!D5386</f>
        <v>35.829430000000002</v>
      </c>
      <c r="K5383" s="166">
        <f>+(ExportsELAP[[#This Row],[Exports kWh - MPT]]/1000)*ExportsELAP[[#This Row],[EIM Price]]</f>
        <v>1.1438509698069996</v>
      </c>
      <c r="L5383" s="167" t="str">
        <f>+INDEX(ECR_Hours!$I$12:$I$15,MATCH(ExportsELAP[[#This Row],[Date Prevailing]],ECR_Hours!$H$12:$H$15,1))</f>
        <v>S</v>
      </c>
      <c r="M5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4" spans="1:13" x14ac:dyDescent="0.25">
      <c r="A5384" s="164">
        <f>+Exports!A5387</f>
        <v>44786</v>
      </c>
      <c r="B5384" s="165">
        <f t="shared" si="336"/>
        <v>2022</v>
      </c>
      <c r="C5384" s="165">
        <f t="shared" si="337"/>
        <v>8</v>
      </c>
      <c r="D5384" s="165">
        <f t="shared" si="338"/>
        <v>13</v>
      </c>
      <c r="E5384" s="165">
        <f>+Exports!B5387</f>
        <v>7</v>
      </c>
      <c r="F5384" s="165">
        <f>+WEEKDAY(ExportsELAP[[#This Row],[Date Prevailing]],1)</f>
        <v>7</v>
      </c>
      <c r="G5384" s="165">
        <f>+COUNTIFS(ECR_Hours!$K$6:$K$7,ExportsELAP[[#This Row],[Date Prevailing]])</f>
        <v>0</v>
      </c>
      <c r="H5384" s="165">
        <f t="shared" si="339"/>
        <v>7</v>
      </c>
      <c r="I5384" s="166">
        <f>+Exports!G5387</f>
        <v>116.22949999999999</v>
      </c>
      <c r="J5384" s="166">
        <f>+'ELAP_IPCO-APND'!D5387</f>
        <v>30.461680000000001</v>
      </c>
      <c r="K5384" s="166">
        <f>+(ExportsELAP[[#This Row],[Exports kWh - MPT]]/1000)*ExportsELAP[[#This Row],[EIM Price]]</f>
        <v>3.5405458355599997</v>
      </c>
      <c r="L5384" s="167" t="str">
        <f>+INDEX(ECR_Hours!$I$12:$I$15,MATCH(ExportsELAP[[#This Row],[Date Prevailing]],ECR_Hours!$H$12:$H$15,1))</f>
        <v>S</v>
      </c>
      <c r="M5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5" spans="1:13" x14ac:dyDescent="0.25">
      <c r="A5385" s="164">
        <f>+Exports!A5388</f>
        <v>44786</v>
      </c>
      <c r="B5385" s="165">
        <f t="shared" si="336"/>
        <v>2022</v>
      </c>
      <c r="C5385" s="165">
        <f t="shared" si="337"/>
        <v>8</v>
      </c>
      <c r="D5385" s="165">
        <f t="shared" si="338"/>
        <v>13</v>
      </c>
      <c r="E5385" s="165">
        <f>+Exports!B5388</f>
        <v>8</v>
      </c>
      <c r="F5385" s="165">
        <f>+WEEKDAY(ExportsELAP[[#This Row],[Date Prevailing]],1)</f>
        <v>7</v>
      </c>
      <c r="G5385" s="165">
        <f>+COUNTIFS(ECR_Hours!$K$6:$K$7,ExportsELAP[[#This Row],[Date Prevailing]])</f>
        <v>0</v>
      </c>
      <c r="H5385" s="165">
        <f t="shared" si="339"/>
        <v>7</v>
      </c>
      <c r="I5385" s="166">
        <f>+Exports!G5388</f>
        <v>2519.7674000000002</v>
      </c>
      <c r="J5385" s="166">
        <f>+'ELAP_IPCO-APND'!D5388</f>
        <v>25.37435</v>
      </c>
      <c r="K5385" s="166">
        <f>+(ExportsELAP[[#This Row],[Exports kWh - MPT]]/1000)*ExportsELAP[[#This Row],[EIM Price]]</f>
        <v>63.937459926190002</v>
      </c>
      <c r="L5385" s="167" t="str">
        <f>+INDEX(ECR_Hours!$I$12:$I$15,MATCH(ExportsELAP[[#This Row],[Date Prevailing]],ECR_Hours!$H$12:$H$15,1))</f>
        <v>S</v>
      </c>
      <c r="M5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6" spans="1:13" x14ac:dyDescent="0.25">
      <c r="A5386" s="164">
        <f>+Exports!A5389</f>
        <v>44786</v>
      </c>
      <c r="B5386" s="165">
        <f t="shared" si="336"/>
        <v>2022</v>
      </c>
      <c r="C5386" s="165">
        <f t="shared" si="337"/>
        <v>8</v>
      </c>
      <c r="D5386" s="165">
        <f t="shared" si="338"/>
        <v>13</v>
      </c>
      <c r="E5386" s="165">
        <f>+Exports!B5389</f>
        <v>9</v>
      </c>
      <c r="F5386" s="165">
        <f>+WEEKDAY(ExportsELAP[[#This Row],[Date Prevailing]],1)</f>
        <v>7</v>
      </c>
      <c r="G5386" s="165">
        <f>+COUNTIFS(ECR_Hours!$K$6:$K$7,ExportsELAP[[#This Row],[Date Prevailing]])</f>
        <v>0</v>
      </c>
      <c r="H5386" s="165">
        <f t="shared" si="339"/>
        <v>7</v>
      </c>
      <c r="I5386" s="166">
        <f>+Exports!G5389</f>
        <v>9259.2171000000017</v>
      </c>
      <c r="J5386" s="166">
        <f>+'ELAP_IPCO-APND'!D5389</f>
        <v>35.69135</v>
      </c>
      <c r="K5386" s="166">
        <f>+(ExportsELAP[[#This Row],[Exports kWh - MPT]]/1000)*ExportsELAP[[#This Row],[EIM Price]]</f>
        <v>330.47395824208508</v>
      </c>
      <c r="L5386" s="167" t="str">
        <f>+INDEX(ECR_Hours!$I$12:$I$15,MATCH(ExportsELAP[[#This Row],[Date Prevailing]],ECR_Hours!$H$12:$H$15,1))</f>
        <v>S</v>
      </c>
      <c r="M5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7" spans="1:13" x14ac:dyDescent="0.25">
      <c r="A5387" s="164">
        <f>+Exports!A5390</f>
        <v>44786</v>
      </c>
      <c r="B5387" s="165">
        <f t="shared" si="336"/>
        <v>2022</v>
      </c>
      <c r="C5387" s="165">
        <f t="shared" si="337"/>
        <v>8</v>
      </c>
      <c r="D5387" s="165">
        <f t="shared" si="338"/>
        <v>13</v>
      </c>
      <c r="E5387" s="165">
        <f>+Exports!B5390</f>
        <v>10</v>
      </c>
      <c r="F5387" s="165">
        <f>+WEEKDAY(ExportsELAP[[#This Row],[Date Prevailing]],1)</f>
        <v>7</v>
      </c>
      <c r="G5387" s="165">
        <f>+COUNTIFS(ECR_Hours!$K$6:$K$7,ExportsELAP[[#This Row],[Date Prevailing]])</f>
        <v>0</v>
      </c>
      <c r="H5387" s="165">
        <f t="shared" si="339"/>
        <v>7</v>
      </c>
      <c r="I5387" s="166">
        <f>+Exports!G5390</f>
        <v>19407.184099999999</v>
      </c>
      <c r="J5387" s="166">
        <f>+'ELAP_IPCO-APND'!D5390</f>
        <v>41.650030000000001</v>
      </c>
      <c r="K5387" s="166">
        <f>+(ExportsELAP[[#This Row],[Exports kWh - MPT]]/1000)*ExportsELAP[[#This Row],[EIM Price]]</f>
        <v>808.30979998052294</v>
      </c>
      <c r="L5387" s="167" t="str">
        <f>+INDEX(ECR_Hours!$I$12:$I$15,MATCH(ExportsELAP[[#This Row],[Date Prevailing]],ECR_Hours!$H$12:$H$15,1))</f>
        <v>S</v>
      </c>
      <c r="M5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8" spans="1:13" x14ac:dyDescent="0.25">
      <c r="A5388" s="164">
        <f>+Exports!A5391</f>
        <v>44786</v>
      </c>
      <c r="B5388" s="165">
        <f t="shared" si="336"/>
        <v>2022</v>
      </c>
      <c r="C5388" s="165">
        <f t="shared" si="337"/>
        <v>8</v>
      </c>
      <c r="D5388" s="165">
        <f t="shared" si="338"/>
        <v>13</v>
      </c>
      <c r="E5388" s="165">
        <f>+Exports!B5391</f>
        <v>11</v>
      </c>
      <c r="F5388" s="165">
        <f>+WEEKDAY(ExportsELAP[[#This Row],[Date Prevailing]],1)</f>
        <v>7</v>
      </c>
      <c r="G5388" s="165">
        <f>+COUNTIFS(ECR_Hours!$K$6:$K$7,ExportsELAP[[#This Row],[Date Prevailing]])</f>
        <v>0</v>
      </c>
      <c r="H5388" s="165">
        <f t="shared" si="339"/>
        <v>7</v>
      </c>
      <c r="I5388" s="166">
        <f>+Exports!G5391</f>
        <v>27181.449700000001</v>
      </c>
      <c r="J5388" s="166">
        <f>+'ELAP_IPCO-APND'!D5391</f>
        <v>50.451459999999997</v>
      </c>
      <c r="K5388" s="166">
        <f>+(ExportsELAP[[#This Row],[Exports kWh - MPT]]/1000)*ExportsELAP[[#This Row],[EIM Price]]</f>
        <v>1371.3438222815621</v>
      </c>
      <c r="L5388" s="167" t="str">
        <f>+INDEX(ECR_Hours!$I$12:$I$15,MATCH(ExportsELAP[[#This Row],[Date Prevailing]],ECR_Hours!$H$12:$H$15,1))</f>
        <v>S</v>
      </c>
      <c r="M5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89" spans="1:13" x14ac:dyDescent="0.25">
      <c r="A5389" s="164">
        <f>+Exports!A5392</f>
        <v>44786</v>
      </c>
      <c r="B5389" s="165">
        <f t="shared" si="336"/>
        <v>2022</v>
      </c>
      <c r="C5389" s="165">
        <f t="shared" si="337"/>
        <v>8</v>
      </c>
      <c r="D5389" s="165">
        <f t="shared" si="338"/>
        <v>13</v>
      </c>
      <c r="E5389" s="165">
        <f>+Exports!B5392</f>
        <v>12</v>
      </c>
      <c r="F5389" s="165">
        <f>+WEEKDAY(ExportsELAP[[#This Row],[Date Prevailing]],1)</f>
        <v>7</v>
      </c>
      <c r="G5389" s="165">
        <f>+COUNTIFS(ECR_Hours!$K$6:$K$7,ExportsELAP[[#This Row],[Date Prevailing]])</f>
        <v>0</v>
      </c>
      <c r="H5389" s="165">
        <f t="shared" si="339"/>
        <v>7</v>
      </c>
      <c r="I5389" s="166">
        <f>+Exports!G5392</f>
        <v>34869.927199999998</v>
      </c>
      <c r="J5389" s="166">
        <f>+'ELAP_IPCO-APND'!D5392</f>
        <v>48.763060000000003</v>
      </c>
      <c r="K5389" s="166">
        <f>+(ExportsELAP[[#This Row],[Exports kWh - MPT]]/1000)*ExportsELAP[[#This Row],[EIM Price]]</f>
        <v>1700.3643522492321</v>
      </c>
      <c r="L5389" s="167" t="str">
        <f>+INDEX(ECR_Hours!$I$12:$I$15,MATCH(ExportsELAP[[#This Row],[Date Prevailing]],ECR_Hours!$H$12:$H$15,1))</f>
        <v>S</v>
      </c>
      <c r="M5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0" spans="1:13" x14ac:dyDescent="0.25">
      <c r="A5390" s="164">
        <f>+Exports!A5393</f>
        <v>44786</v>
      </c>
      <c r="B5390" s="165">
        <f t="shared" si="336"/>
        <v>2022</v>
      </c>
      <c r="C5390" s="165">
        <f t="shared" si="337"/>
        <v>8</v>
      </c>
      <c r="D5390" s="165">
        <f t="shared" si="338"/>
        <v>13</v>
      </c>
      <c r="E5390" s="165">
        <f>+Exports!B5393</f>
        <v>13</v>
      </c>
      <c r="F5390" s="165">
        <f>+WEEKDAY(ExportsELAP[[#This Row],[Date Prevailing]],1)</f>
        <v>7</v>
      </c>
      <c r="G5390" s="165">
        <f>+COUNTIFS(ECR_Hours!$K$6:$K$7,ExportsELAP[[#This Row],[Date Prevailing]])</f>
        <v>0</v>
      </c>
      <c r="H5390" s="165">
        <f t="shared" si="339"/>
        <v>7</v>
      </c>
      <c r="I5390" s="166">
        <f>+Exports!G5393</f>
        <v>39377.296599999994</v>
      </c>
      <c r="J5390" s="166">
        <f>+'ELAP_IPCO-APND'!D5393</f>
        <v>37.886450000000004</v>
      </c>
      <c r="K5390" s="166">
        <f>+(ExportsELAP[[#This Row],[Exports kWh - MPT]]/1000)*ExportsELAP[[#This Row],[EIM Price]]</f>
        <v>1491.8659787710699</v>
      </c>
      <c r="L5390" s="167" t="str">
        <f>+INDEX(ECR_Hours!$I$12:$I$15,MATCH(ExportsELAP[[#This Row],[Date Prevailing]],ECR_Hours!$H$12:$H$15,1))</f>
        <v>S</v>
      </c>
      <c r="M5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1" spans="1:13" x14ac:dyDescent="0.25">
      <c r="A5391" s="164">
        <f>+Exports!A5394</f>
        <v>44786</v>
      </c>
      <c r="B5391" s="165">
        <f t="shared" si="336"/>
        <v>2022</v>
      </c>
      <c r="C5391" s="165">
        <f t="shared" si="337"/>
        <v>8</v>
      </c>
      <c r="D5391" s="165">
        <f t="shared" si="338"/>
        <v>13</v>
      </c>
      <c r="E5391" s="165">
        <f>+Exports!B5394</f>
        <v>14</v>
      </c>
      <c r="F5391" s="165">
        <f>+WEEKDAY(ExportsELAP[[#This Row],[Date Prevailing]],1)</f>
        <v>7</v>
      </c>
      <c r="G5391" s="165">
        <f>+COUNTIFS(ECR_Hours!$K$6:$K$7,ExportsELAP[[#This Row],[Date Prevailing]])</f>
        <v>0</v>
      </c>
      <c r="H5391" s="165">
        <f t="shared" si="339"/>
        <v>7</v>
      </c>
      <c r="I5391" s="166">
        <f>+Exports!G5394</f>
        <v>38329.956099999996</v>
      </c>
      <c r="J5391" s="166">
        <f>+'ELAP_IPCO-APND'!D5394</f>
        <v>52.678150000000002</v>
      </c>
      <c r="K5391" s="166">
        <f>+(ExportsELAP[[#This Row],[Exports kWh - MPT]]/1000)*ExportsELAP[[#This Row],[EIM Price]]</f>
        <v>2019.1511769292149</v>
      </c>
      <c r="L5391" s="167" t="str">
        <f>+INDEX(ECR_Hours!$I$12:$I$15,MATCH(ExportsELAP[[#This Row],[Date Prevailing]],ECR_Hours!$H$12:$H$15,1))</f>
        <v>S</v>
      </c>
      <c r="M5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2" spans="1:13" x14ac:dyDescent="0.25">
      <c r="A5392" s="164">
        <f>+Exports!A5395</f>
        <v>44786</v>
      </c>
      <c r="B5392" s="165">
        <f t="shared" si="336"/>
        <v>2022</v>
      </c>
      <c r="C5392" s="165">
        <f t="shared" si="337"/>
        <v>8</v>
      </c>
      <c r="D5392" s="165">
        <f t="shared" si="338"/>
        <v>13</v>
      </c>
      <c r="E5392" s="165">
        <f>+Exports!B5395</f>
        <v>15</v>
      </c>
      <c r="F5392" s="165">
        <f>+WEEKDAY(ExportsELAP[[#This Row],[Date Prevailing]],1)</f>
        <v>7</v>
      </c>
      <c r="G5392" s="165">
        <f>+COUNTIFS(ECR_Hours!$K$6:$K$7,ExportsELAP[[#This Row],[Date Prevailing]])</f>
        <v>0</v>
      </c>
      <c r="H5392" s="165">
        <f t="shared" si="339"/>
        <v>7</v>
      </c>
      <c r="I5392" s="166">
        <f>+Exports!G5395</f>
        <v>35009.527600000001</v>
      </c>
      <c r="J5392" s="166">
        <f>+'ELAP_IPCO-APND'!D5395</f>
        <v>59.899900000000002</v>
      </c>
      <c r="K5392" s="166">
        <f>+(ExportsELAP[[#This Row],[Exports kWh - MPT]]/1000)*ExportsELAP[[#This Row],[EIM Price]]</f>
        <v>2097.06720228724</v>
      </c>
      <c r="L5392" s="167" t="str">
        <f>+INDEX(ECR_Hours!$I$12:$I$15,MATCH(ExportsELAP[[#This Row],[Date Prevailing]],ECR_Hours!$H$12:$H$15,1))</f>
        <v>S</v>
      </c>
      <c r="M5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393" spans="1:13" x14ac:dyDescent="0.25">
      <c r="A5393" s="164">
        <f>+Exports!A5396</f>
        <v>44786</v>
      </c>
      <c r="B5393" s="165">
        <f t="shared" si="336"/>
        <v>2022</v>
      </c>
      <c r="C5393" s="165">
        <f t="shared" si="337"/>
        <v>8</v>
      </c>
      <c r="D5393" s="165">
        <f t="shared" si="338"/>
        <v>13</v>
      </c>
      <c r="E5393" s="165">
        <f>+Exports!B5396</f>
        <v>16</v>
      </c>
      <c r="F5393" s="165">
        <f>+WEEKDAY(ExportsELAP[[#This Row],[Date Prevailing]],1)</f>
        <v>7</v>
      </c>
      <c r="G5393" s="165">
        <f>+COUNTIFS(ECR_Hours!$K$6:$K$7,ExportsELAP[[#This Row],[Date Prevailing]])</f>
        <v>0</v>
      </c>
      <c r="H5393" s="165">
        <f t="shared" si="339"/>
        <v>7</v>
      </c>
      <c r="I5393" s="166">
        <f>+Exports!G5396</f>
        <v>29182.786199999995</v>
      </c>
      <c r="J5393" s="166">
        <f>+'ELAP_IPCO-APND'!D5396</f>
        <v>69.198689999999999</v>
      </c>
      <c r="K5393" s="166">
        <f>+(ExportsELAP[[#This Row],[Exports kWh - MPT]]/1000)*ExportsELAP[[#This Row],[EIM Price]]</f>
        <v>2019.4105755900775</v>
      </c>
      <c r="L5393" s="167" t="str">
        <f>+INDEX(ECR_Hours!$I$12:$I$15,MATCH(ExportsELAP[[#This Row],[Date Prevailing]],ECR_Hours!$H$12:$H$15,1))</f>
        <v>S</v>
      </c>
      <c r="M5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4" spans="1:13" x14ac:dyDescent="0.25">
      <c r="A5394" s="164">
        <f>+Exports!A5397</f>
        <v>44786</v>
      </c>
      <c r="B5394" s="165">
        <f t="shared" si="336"/>
        <v>2022</v>
      </c>
      <c r="C5394" s="165">
        <f t="shared" si="337"/>
        <v>8</v>
      </c>
      <c r="D5394" s="165">
        <f t="shared" si="338"/>
        <v>13</v>
      </c>
      <c r="E5394" s="165">
        <f>+Exports!B5397</f>
        <v>17</v>
      </c>
      <c r="F5394" s="165">
        <f>+WEEKDAY(ExportsELAP[[#This Row],[Date Prevailing]],1)</f>
        <v>7</v>
      </c>
      <c r="G5394" s="165">
        <f>+COUNTIFS(ECR_Hours!$K$6:$K$7,ExportsELAP[[#This Row],[Date Prevailing]])</f>
        <v>0</v>
      </c>
      <c r="H5394" s="165">
        <f t="shared" si="339"/>
        <v>7</v>
      </c>
      <c r="I5394" s="166">
        <f>+Exports!G5397</f>
        <v>22523.269</v>
      </c>
      <c r="J5394" s="166">
        <f>+'ELAP_IPCO-APND'!D5397</f>
        <v>56.636620000000001</v>
      </c>
      <c r="K5394" s="166">
        <f>+(ExportsELAP[[#This Row],[Exports kWh - MPT]]/1000)*ExportsELAP[[#This Row],[EIM Price]]</f>
        <v>1275.6418275107799</v>
      </c>
      <c r="L5394" s="167" t="str">
        <f>+INDEX(ECR_Hours!$I$12:$I$15,MATCH(ExportsELAP[[#This Row],[Date Prevailing]],ECR_Hours!$H$12:$H$15,1))</f>
        <v>S</v>
      </c>
      <c r="M5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5" spans="1:13" x14ac:dyDescent="0.25">
      <c r="A5395" s="164">
        <f>+Exports!A5398</f>
        <v>44786</v>
      </c>
      <c r="B5395" s="165">
        <f t="shared" si="336"/>
        <v>2022</v>
      </c>
      <c r="C5395" s="165">
        <f t="shared" si="337"/>
        <v>8</v>
      </c>
      <c r="D5395" s="165">
        <f t="shared" si="338"/>
        <v>13</v>
      </c>
      <c r="E5395" s="165">
        <f>+Exports!B5398</f>
        <v>18</v>
      </c>
      <c r="F5395" s="165">
        <f>+WEEKDAY(ExportsELAP[[#This Row],[Date Prevailing]],1)</f>
        <v>7</v>
      </c>
      <c r="G5395" s="165">
        <f>+COUNTIFS(ECR_Hours!$K$6:$K$7,ExportsELAP[[#This Row],[Date Prevailing]])</f>
        <v>0</v>
      </c>
      <c r="H5395" s="165">
        <f t="shared" si="339"/>
        <v>7</v>
      </c>
      <c r="I5395" s="166">
        <f>+Exports!G5398</f>
        <v>14164.5934</v>
      </c>
      <c r="J5395" s="166">
        <f>+'ELAP_IPCO-APND'!D5398</f>
        <v>40.032240000000002</v>
      </c>
      <c r="K5395" s="166">
        <f>+(ExportsELAP[[#This Row],[Exports kWh - MPT]]/1000)*ExportsELAP[[#This Row],[EIM Price]]</f>
        <v>567.04040249121601</v>
      </c>
      <c r="L5395" s="167" t="str">
        <f>+INDEX(ECR_Hours!$I$12:$I$15,MATCH(ExportsELAP[[#This Row],[Date Prevailing]],ECR_Hours!$H$12:$H$15,1))</f>
        <v>S</v>
      </c>
      <c r="M5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6" spans="1:13" x14ac:dyDescent="0.25">
      <c r="A5396" s="164">
        <f>+Exports!A5399</f>
        <v>44786</v>
      </c>
      <c r="B5396" s="165">
        <f t="shared" si="336"/>
        <v>2022</v>
      </c>
      <c r="C5396" s="165">
        <f t="shared" si="337"/>
        <v>8</v>
      </c>
      <c r="D5396" s="165">
        <f t="shared" si="338"/>
        <v>13</v>
      </c>
      <c r="E5396" s="165">
        <f>+Exports!B5399</f>
        <v>19</v>
      </c>
      <c r="F5396" s="165">
        <f>+WEEKDAY(ExportsELAP[[#This Row],[Date Prevailing]],1)</f>
        <v>7</v>
      </c>
      <c r="G5396" s="165">
        <f>+COUNTIFS(ECR_Hours!$K$6:$K$7,ExportsELAP[[#This Row],[Date Prevailing]])</f>
        <v>0</v>
      </c>
      <c r="H5396" s="165">
        <f t="shared" si="339"/>
        <v>7</v>
      </c>
      <c r="I5396" s="166">
        <f>+Exports!G5399</f>
        <v>9058.7775000000001</v>
      </c>
      <c r="J5396" s="166">
        <f>+'ELAP_IPCO-APND'!D5399</f>
        <v>36.456049999999998</v>
      </c>
      <c r="K5396" s="166">
        <f>+(ExportsELAP[[#This Row],[Exports kWh - MPT]]/1000)*ExportsELAP[[#This Row],[EIM Price]]</f>
        <v>330.24724547887496</v>
      </c>
      <c r="L5396" s="167" t="str">
        <f>+INDEX(ECR_Hours!$I$12:$I$15,MATCH(ExportsELAP[[#This Row],[Date Prevailing]],ECR_Hours!$H$12:$H$15,1))</f>
        <v>S</v>
      </c>
      <c r="M5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7" spans="1:13" x14ac:dyDescent="0.25">
      <c r="A5397" s="164">
        <f>+Exports!A5400</f>
        <v>44786</v>
      </c>
      <c r="B5397" s="165">
        <f t="shared" si="336"/>
        <v>2022</v>
      </c>
      <c r="C5397" s="165">
        <f t="shared" si="337"/>
        <v>8</v>
      </c>
      <c r="D5397" s="165">
        <f t="shared" si="338"/>
        <v>13</v>
      </c>
      <c r="E5397" s="165">
        <f>+Exports!B5400</f>
        <v>20</v>
      </c>
      <c r="F5397" s="165">
        <f>+WEEKDAY(ExportsELAP[[#This Row],[Date Prevailing]],1)</f>
        <v>7</v>
      </c>
      <c r="G5397" s="165">
        <f>+COUNTIFS(ECR_Hours!$K$6:$K$7,ExportsELAP[[#This Row],[Date Prevailing]])</f>
        <v>0</v>
      </c>
      <c r="H5397" s="165">
        <f t="shared" si="339"/>
        <v>7</v>
      </c>
      <c r="I5397" s="166">
        <f>+Exports!G5400</f>
        <v>3557.88</v>
      </c>
      <c r="J5397" s="166">
        <f>+'ELAP_IPCO-APND'!D5400</f>
        <v>45.208550000000002</v>
      </c>
      <c r="K5397" s="166">
        <f>+(ExportsELAP[[#This Row],[Exports kWh - MPT]]/1000)*ExportsELAP[[#This Row],[EIM Price]]</f>
        <v>160.846595874</v>
      </c>
      <c r="L5397" s="167" t="str">
        <f>+INDEX(ECR_Hours!$I$12:$I$15,MATCH(ExportsELAP[[#This Row],[Date Prevailing]],ECR_Hours!$H$12:$H$15,1))</f>
        <v>S</v>
      </c>
      <c r="M5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8" spans="1:13" x14ac:dyDescent="0.25">
      <c r="A5398" s="164">
        <f>+Exports!A5401</f>
        <v>44786</v>
      </c>
      <c r="B5398" s="165">
        <f t="shared" si="336"/>
        <v>2022</v>
      </c>
      <c r="C5398" s="165">
        <f t="shared" si="337"/>
        <v>8</v>
      </c>
      <c r="D5398" s="165">
        <f t="shared" si="338"/>
        <v>13</v>
      </c>
      <c r="E5398" s="165">
        <f>+Exports!B5401</f>
        <v>21</v>
      </c>
      <c r="F5398" s="165">
        <f>+WEEKDAY(ExportsELAP[[#This Row],[Date Prevailing]],1)</f>
        <v>7</v>
      </c>
      <c r="G5398" s="165">
        <f>+COUNTIFS(ECR_Hours!$K$6:$K$7,ExportsELAP[[#This Row],[Date Prevailing]])</f>
        <v>0</v>
      </c>
      <c r="H5398" s="165">
        <f t="shared" si="339"/>
        <v>7</v>
      </c>
      <c r="I5398" s="166">
        <f>+Exports!G5401</f>
        <v>651.56409999999994</v>
      </c>
      <c r="J5398" s="166">
        <f>+'ELAP_IPCO-APND'!D5401</f>
        <v>49.613590000000002</v>
      </c>
      <c r="K5398" s="166">
        <f>+(ExportsELAP[[#This Row],[Exports kWh - MPT]]/1000)*ExportsELAP[[#This Row],[EIM Price]]</f>
        <v>32.326434116119003</v>
      </c>
      <c r="L5398" s="167" t="str">
        <f>+INDEX(ECR_Hours!$I$12:$I$15,MATCH(ExportsELAP[[#This Row],[Date Prevailing]],ECR_Hours!$H$12:$H$15,1))</f>
        <v>S</v>
      </c>
      <c r="M5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399" spans="1:13" x14ac:dyDescent="0.25">
      <c r="A5399" s="164">
        <f>+Exports!A5402</f>
        <v>44786</v>
      </c>
      <c r="B5399" s="165">
        <f t="shared" si="336"/>
        <v>2022</v>
      </c>
      <c r="C5399" s="165">
        <f t="shared" si="337"/>
        <v>8</v>
      </c>
      <c r="D5399" s="165">
        <f t="shared" si="338"/>
        <v>13</v>
      </c>
      <c r="E5399" s="165">
        <f>+Exports!B5402</f>
        <v>22</v>
      </c>
      <c r="F5399" s="165">
        <f>+WEEKDAY(ExportsELAP[[#This Row],[Date Prevailing]],1)</f>
        <v>7</v>
      </c>
      <c r="G5399" s="165">
        <f>+COUNTIFS(ECR_Hours!$K$6:$K$7,ExportsELAP[[#This Row],[Date Prevailing]])</f>
        <v>0</v>
      </c>
      <c r="H5399" s="165">
        <f t="shared" si="339"/>
        <v>7</v>
      </c>
      <c r="I5399" s="166">
        <f>+Exports!G5402</f>
        <v>2.8806000000000003</v>
      </c>
      <c r="J5399" s="166">
        <f>+'ELAP_IPCO-APND'!D5402</f>
        <v>45.96895</v>
      </c>
      <c r="K5399" s="166">
        <f>+(ExportsELAP[[#This Row],[Exports kWh - MPT]]/1000)*ExportsELAP[[#This Row],[EIM Price]]</f>
        <v>0.13241815737000001</v>
      </c>
      <c r="L5399" s="167" t="str">
        <f>+INDEX(ECR_Hours!$I$12:$I$15,MATCH(ExportsELAP[[#This Row],[Date Prevailing]],ECR_Hours!$H$12:$H$15,1))</f>
        <v>S</v>
      </c>
      <c r="M5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00" spans="1:13" x14ac:dyDescent="0.25">
      <c r="A5400" s="164">
        <f>+Exports!A5403</f>
        <v>44786</v>
      </c>
      <c r="B5400" s="165">
        <f t="shared" si="336"/>
        <v>2022</v>
      </c>
      <c r="C5400" s="165">
        <f t="shared" si="337"/>
        <v>8</v>
      </c>
      <c r="D5400" s="165">
        <f t="shared" si="338"/>
        <v>13</v>
      </c>
      <c r="E5400" s="165">
        <f>+Exports!B5403</f>
        <v>23</v>
      </c>
      <c r="F5400" s="165">
        <f>+WEEKDAY(ExportsELAP[[#This Row],[Date Prevailing]],1)</f>
        <v>7</v>
      </c>
      <c r="G5400" s="165">
        <f>+COUNTIFS(ECR_Hours!$K$6:$K$7,ExportsELAP[[#This Row],[Date Prevailing]])</f>
        <v>0</v>
      </c>
      <c r="H5400" s="165">
        <f t="shared" si="339"/>
        <v>7</v>
      </c>
      <c r="I5400" s="166">
        <f>+Exports!G5403</f>
        <v>4.8646000000000003</v>
      </c>
      <c r="J5400" s="166">
        <f>+'ELAP_IPCO-APND'!D5403</f>
        <v>44.1952</v>
      </c>
      <c r="K5400" s="166">
        <f>+(ExportsELAP[[#This Row],[Exports kWh - MPT]]/1000)*ExportsELAP[[#This Row],[EIM Price]]</f>
        <v>0.21499196992</v>
      </c>
      <c r="L5400" s="167" t="str">
        <f>+INDEX(ECR_Hours!$I$12:$I$15,MATCH(ExportsELAP[[#This Row],[Date Prevailing]],ECR_Hours!$H$12:$H$15,1))</f>
        <v>S</v>
      </c>
      <c r="M5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01" spans="1:13" x14ac:dyDescent="0.25">
      <c r="A5401" s="164">
        <f>+Exports!A5404</f>
        <v>44786</v>
      </c>
      <c r="B5401" s="165">
        <f t="shared" si="336"/>
        <v>2022</v>
      </c>
      <c r="C5401" s="165">
        <f t="shared" si="337"/>
        <v>8</v>
      </c>
      <c r="D5401" s="165">
        <f t="shared" si="338"/>
        <v>13</v>
      </c>
      <c r="E5401" s="165">
        <f>+Exports!B5404</f>
        <v>24</v>
      </c>
      <c r="F5401" s="165">
        <f>+WEEKDAY(ExportsELAP[[#This Row],[Date Prevailing]],1)</f>
        <v>7</v>
      </c>
      <c r="G5401" s="165">
        <f>+COUNTIFS(ECR_Hours!$K$6:$K$7,ExportsELAP[[#This Row],[Date Prevailing]])</f>
        <v>0</v>
      </c>
      <c r="H5401" s="165">
        <f t="shared" si="339"/>
        <v>7</v>
      </c>
      <c r="I5401" s="166">
        <f>+Exports!G5404</f>
        <v>5.4610000000000003</v>
      </c>
      <c r="J5401" s="166">
        <f>+'ELAP_IPCO-APND'!D5404</f>
        <v>63.663119999999999</v>
      </c>
      <c r="K5401" s="166">
        <f>+(ExportsELAP[[#This Row],[Exports kWh - MPT]]/1000)*ExportsELAP[[#This Row],[EIM Price]]</f>
        <v>0.34766429832000001</v>
      </c>
      <c r="L5401" s="167" t="str">
        <f>+INDEX(ECR_Hours!$I$12:$I$15,MATCH(ExportsELAP[[#This Row],[Date Prevailing]],ECR_Hours!$H$12:$H$15,1))</f>
        <v>S</v>
      </c>
      <c r="M5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2" spans="1:13" x14ac:dyDescent="0.25">
      <c r="A5402" s="164">
        <f>+Exports!A5405</f>
        <v>44787</v>
      </c>
      <c r="B5402" s="165">
        <f t="shared" si="336"/>
        <v>2022</v>
      </c>
      <c r="C5402" s="165">
        <f t="shared" si="337"/>
        <v>8</v>
      </c>
      <c r="D5402" s="165">
        <f t="shared" si="338"/>
        <v>14</v>
      </c>
      <c r="E5402" s="165">
        <f>+Exports!B5405</f>
        <v>1</v>
      </c>
      <c r="F5402" s="165">
        <f>+WEEKDAY(ExportsELAP[[#This Row],[Date Prevailing]],1)</f>
        <v>1</v>
      </c>
      <c r="G5402" s="165">
        <f>+COUNTIFS(ECR_Hours!$K$6:$K$7,ExportsELAP[[#This Row],[Date Prevailing]])</f>
        <v>0</v>
      </c>
      <c r="H5402" s="165">
        <f t="shared" si="339"/>
        <v>1</v>
      </c>
      <c r="I5402" s="166">
        <f>+Exports!G5405</f>
        <v>7.5206999999999997</v>
      </c>
      <c r="J5402" s="166">
        <f>+'ELAP_IPCO-APND'!D5405</f>
        <v>66.630240000000001</v>
      </c>
      <c r="K5402" s="166">
        <f>+(ExportsELAP[[#This Row],[Exports kWh - MPT]]/1000)*ExportsELAP[[#This Row],[EIM Price]]</f>
        <v>0.50110604596800001</v>
      </c>
      <c r="L5402" s="167" t="str">
        <f>+INDEX(ECR_Hours!$I$12:$I$15,MATCH(ExportsELAP[[#This Row],[Date Prevailing]],ECR_Hours!$H$12:$H$15,1))</f>
        <v>S</v>
      </c>
      <c r="M5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3" spans="1:13" x14ac:dyDescent="0.25">
      <c r="A5403" s="164">
        <f>+Exports!A5406</f>
        <v>44787</v>
      </c>
      <c r="B5403" s="165">
        <f t="shared" si="336"/>
        <v>2022</v>
      </c>
      <c r="C5403" s="165">
        <f t="shared" si="337"/>
        <v>8</v>
      </c>
      <c r="D5403" s="165">
        <f t="shared" si="338"/>
        <v>14</v>
      </c>
      <c r="E5403" s="165">
        <f>+Exports!B5406</f>
        <v>2</v>
      </c>
      <c r="F5403" s="165">
        <f>+WEEKDAY(ExportsELAP[[#This Row],[Date Prevailing]],1)</f>
        <v>1</v>
      </c>
      <c r="G5403" s="165">
        <f>+COUNTIFS(ECR_Hours!$K$6:$K$7,ExportsELAP[[#This Row],[Date Prevailing]])</f>
        <v>0</v>
      </c>
      <c r="H5403" s="165">
        <f t="shared" si="339"/>
        <v>1</v>
      </c>
      <c r="I5403" s="166">
        <f>+Exports!G5406</f>
        <v>9.3307000000000002</v>
      </c>
      <c r="J5403" s="166">
        <f>+'ELAP_IPCO-APND'!D5406</f>
        <v>62.619</v>
      </c>
      <c r="K5403" s="166">
        <f>+(ExportsELAP[[#This Row],[Exports kWh - MPT]]/1000)*ExportsELAP[[#This Row],[EIM Price]]</f>
        <v>0.5842791033000001</v>
      </c>
      <c r="L5403" s="167" t="str">
        <f>+INDEX(ECR_Hours!$I$12:$I$15,MATCH(ExportsELAP[[#This Row],[Date Prevailing]],ECR_Hours!$H$12:$H$15,1))</f>
        <v>S</v>
      </c>
      <c r="M5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4" spans="1:13" x14ac:dyDescent="0.25">
      <c r="A5404" s="164">
        <f>+Exports!A5407</f>
        <v>44787</v>
      </c>
      <c r="B5404" s="165">
        <f t="shared" si="336"/>
        <v>2022</v>
      </c>
      <c r="C5404" s="165">
        <f t="shared" si="337"/>
        <v>8</v>
      </c>
      <c r="D5404" s="165">
        <f t="shared" si="338"/>
        <v>14</v>
      </c>
      <c r="E5404" s="165">
        <f>+Exports!B5407</f>
        <v>3</v>
      </c>
      <c r="F5404" s="165">
        <f>+WEEKDAY(ExportsELAP[[#This Row],[Date Prevailing]],1)</f>
        <v>1</v>
      </c>
      <c r="G5404" s="165">
        <f>+COUNTIFS(ECR_Hours!$K$6:$K$7,ExportsELAP[[#This Row],[Date Prevailing]])</f>
        <v>0</v>
      </c>
      <c r="H5404" s="165">
        <f t="shared" si="339"/>
        <v>1</v>
      </c>
      <c r="I5404" s="166">
        <f>+Exports!G5407</f>
        <v>9.1588999999999992</v>
      </c>
      <c r="J5404" s="166">
        <f>+'ELAP_IPCO-APND'!D5407</f>
        <v>56.379989999999999</v>
      </c>
      <c r="K5404" s="166">
        <f>+(ExportsELAP[[#This Row],[Exports kWh - MPT]]/1000)*ExportsELAP[[#This Row],[EIM Price]]</f>
        <v>0.51637869041099993</v>
      </c>
      <c r="L5404" s="167" t="str">
        <f>+INDEX(ECR_Hours!$I$12:$I$15,MATCH(ExportsELAP[[#This Row],[Date Prevailing]],ECR_Hours!$H$12:$H$15,1))</f>
        <v>S</v>
      </c>
      <c r="M5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5" spans="1:13" x14ac:dyDescent="0.25">
      <c r="A5405" s="164">
        <f>+Exports!A5408</f>
        <v>44787</v>
      </c>
      <c r="B5405" s="165">
        <f t="shared" si="336"/>
        <v>2022</v>
      </c>
      <c r="C5405" s="165">
        <f t="shared" si="337"/>
        <v>8</v>
      </c>
      <c r="D5405" s="165">
        <f t="shared" si="338"/>
        <v>14</v>
      </c>
      <c r="E5405" s="165">
        <f>+Exports!B5408</f>
        <v>4</v>
      </c>
      <c r="F5405" s="165">
        <f>+WEEKDAY(ExportsELAP[[#This Row],[Date Prevailing]],1)</f>
        <v>1</v>
      </c>
      <c r="G5405" s="165">
        <f>+COUNTIFS(ECR_Hours!$K$6:$K$7,ExportsELAP[[#This Row],[Date Prevailing]])</f>
        <v>0</v>
      </c>
      <c r="H5405" s="165">
        <f t="shared" si="339"/>
        <v>1</v>
      </c>
      <c r="I5405" s="166">
        <f>+Exports!G5408</f>
        <v>58.054299999999991</v>
      </c>
      <c r="J5405" s="166">
        <f>+'ELAP_IPCO-APND'!D5408</f>
        <v>50.42792</v>
      </c>
      <c r="K5405" s="166">
        <f>+(ExportsELAP[[#This Row],[Exports kWh - MPT]]/1000)*ExportsELAP[[#This Row],[EIM Price]]</f>
        <v>2.9275575960559994</v>
      </c>
      <c r="L5405" s="167" t="str">
        <f>+INDEX(ECR_Hours!$I$12:$I$15,MATCH(ExportsELAP[[#This Row],[Date Prevailing]],ECR_Hours!$H$12:$H$15,1))</f>
        <v>S</v>
      </c>
      <c r="M5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6" spans="1:13" x14ac:dyDescent="0.25">
      <c r="A5406" s="164">
        <f>+Exports!A5409</f>
        <v>44787</v>
      </c>
      <c r="B5406" s="165">
        <f t="shared" si="336"/>
        <v>2022</v>
      </c>
      <c r="C5406" s="165">
        <f t="shared" si="337"/>
        <v>8</v>
      </c>
      <c r="D5406" s="165">
        <f t="shared" si="338"/>
        <v>14</v>
      </c>
      <c r="E5406" s="165">
        <f>+Exports!B5409</f>
        <v>5</v>
      </c>
      <c r="F5406" s="165">
        <f>+WEEKDAY(ExportsELAP[[#This Row],[Date Prevailing]],1)</f>
        <v>1</v>
      </c>
      <c r="G5406" s="165">
        <f>+COUNTIFS(ECR_Hours!$K$6:$K$7,ExportsELAP[[#This Row],[Date Prevailing]])</f>
        <v>0</v>
      </c>
      <c r="H5406" s="165">
        <f t="shared" si="339"/>
        <v>1</v>
      </c>
      <c r="I5406" s="166">
        <f>+Exports!G5409</f>
        <v>60.944599999999994</v>
      </c>
      <c r="J5406" s="166">
        <f>+'ELAP_IPCO-APND'!D5409</f>
        <v>52.804879999999997</v>
      </c>
      <c r="K5406" s="166">
        <f>+(ExportsELAP[[#This Row],[Exports kWh - MPT]]/1000)*ExportsELAP[[#This Row],[EIM Price]]</f>
        <v>3.2181722896479994</v>
      </c>
      <c r="L5406" s="167" t="str">
        <f>+INDEX(ECR_Hours!$I$12:$I$15,MATCH(ExportsELAP[[#This Row],[Date Prevailing]],ECR_Hours!$H$12:$H$15,1))</f>
        <v>S</v>
      </c>
      <c r="M5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7" spans="1:13" x14ac:dyDescent="0.25">
      <c r="A5407" s="164">
        <f>+Exports!A5410</f>
        <v>44787</v>
      </c>
      <c r="B5407" s="165">
        <f t="shared" si="336"/>
        <v>2022</v>
      </c>
      <c r="C5407" s="165">
        <f t="shared" si="337"/>
        <v>8</v>
      </c>
      <c r="D5407" s="165">
        <f t="shared" si="338"/>
        <v>14</v>
      </c>
      <c r="E5407" s="165">
        <f>+Exports!B5410</f>
        <v>6</v>
      </c>
      <c r="F5407" s="165">
        <f>+WEEKDAY(ExportsELAP[[#This Row],[Date Prevailing]],1)</f>
        <v>1</v>
      </c>
      <c r="G5407" s="165">
        <f>+COUNTIFS(ECR_Hours!$K$6:$K$7,ExportsELAP[[#This Row],[Date Prevailing]])</f>
        <v>0</v>
      </c>
      <c r="H5407" s="165">
        <f t="shared" si="339"/>
        <v>1</v>
      </c>
      <c r="I5407" s="166">
        <f>+Exports!G5410</f>
        <v>58.801299999999991</v>
      </c>
      <c r="J5407" s="166">
        <f>+'ELAP_IPCO-APND'!D5410</f>
        <v>56.447949999999999</v>
      </c>
      <c r="K5407" s="166">
        <f>+(ExportsELAP[[#This Row],[Exports kWh - MPT]]/1000)*ExportsELAP[[#This Row],[EIM Price]]</f>
        <v>3.3192128423349994</v>
      </c>
      <c r="L5407" s="167" t="str">
        <f>+INDEX(ECR_Hours!$I$12:$I$15,MATCH(ExportsELAP[[#This Row],[Date Prevailing]],ECR_Hours!$H$12:$H$15,1))</f>
        <v>S</v>
      </c>
      <c r="M5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8" spans="1:13" x14ac:dyDescent="0.25">
      <c r="A5408" s="164">
        <f>+Exports!A5411</f>
        <v>44787</v>
      </c>
      <c r="B5408" s="165">
        <f t="shared" si="336"/>
        <v>2022</v>
      </c>
      <c r="C5408" s="165">
        <f t="shared" si="337"/>
        <v>8</v>
      </c>
      <c r="D5408" s="165">
        <f t="shared" si="338"/>
        <v>14</v>
      </c>
      <c r="E5408" s="165">
        <f>+Exports!B5411</f>
        <v>7</v>
      </c>
      <c r="F5408" s="165">
        <f>+WEEKDAY(ExportsELAP[[#This Row],[Date Prevailing]],1)</f>
        <v>1</v>
      </c>
      <c r="G5408" s="165">
        <f>+COUNTIFS(ECR_Hours!$K$6:$K$7,ExportsELAP[[#This Row],[Date Prevailing]])</f>
        <v>0</v>
      </c>
      <c r="H5408" s="165">
        <f t="shared" si="339"/>
        <v>1</v>
      </c>
      <c r="I5408" s="166">
        <f>+Exports!G5411</f>
        <v>84.465800000000002</v>
      </c>
      <c r="J5408" s="166">
        <f>+'ELAP_IPCO-APND'!D5411</f>
        <v>63.105130000000003</v>
      </c>
      <c r="K5408" s="166">
        <f>+(ExportsELAP[[#This Row],[Exports kWh - MPT]]/1000)*ExportsELAP[[#This Row],[EIM Price]]</f>
        <v>5.3302252895540008</v>
      </c>
      <c r="L5408" s="167" t="str">
        <f>+INDEX(ECR_Hours!$I$12:$I$15,MATCH(ExportsELAP[[#This Row],[Date Prevailing]],ECR_Hours!$H$12:$H$15,1))</f>
        <v>S</v>
      </c>
      <c r="M5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09" spans="1:13" x14ac:dyDescent="0.25">
      <c r="A5409" s="164">
        <f>+Exports!A5412</f>
        <v>44787</v>
      </c>
      <c r="B5409" s="165">
        <f t="shared" si="336"/>
        <v>2022</v>
      </c>
      <c r="C5409" s="165">
        <f t="shared" si="337"/>
        <v>8</v>
      </c>
      <c r="D5409" s="165">
        <f t="shared" si="338"/>
        <v>14</v>
      </c>
      <c r="E5409" s="165">
        <f>+Exports!B5412</f>
        <v>8</v>
      </c>
      <c r="F5409" s="165">
        <f>+WEEKDAY(ExportsELAP[[#This Row],[Date Prevailing]],1)</f>
        <v>1</v>
      </c>
      <c r="G5409" s="165">
        <f>+COUNTIFS(ECR_Hours!$K$6:$K$7,ExportsELAP[[#This Row],[Date Prevailing]])</f>
        <v>0</v>
      </c>
      <c r="H5409" s="165">
        <f t="shared" si="339"/>
        <v>1</v>
      </c>
      <c r="I5409" s="166">
        <f>+Exports!G5412</f>
        <v>3303.4693000000002</v>
      </c>
      <c r="J5409" s="166">
        <f>+'ELAP_IPCO-APND'!D5412</f>
        <v>57.176430000000003</v>
      </c>
      <c r="K5409" s="166">
        <f>+(ExportsELAP[[#This Row],[Exports kWh - MPT]]/1000)*ExportsELAP[[#This Row],[EIM Price]]</f>
        <v>188.88058118859902</v>
      </c>
      <c r="L5409" s="167" t="str">
        <f>+INDEX(ECR_Hours!$I$12:$I$15,MATCH(ExportsELAP[[#This Row],[Date Prevailing]],ECR_Hours!$H$12:$H$15,1))</f>
        <v>S</v>
      </c>
      <c r="M5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0" spans="1:13" x14ac:dyDescent="0.25">
      <c r="A5410" s="164">
        <f>+Exports!A5413</f>
        <v>44787</v>
      </c>
      <c r="B5410" s="165">
        <f t="shared" si="336"/>
        <v>2022</v>
      </c>
      <c r="C5410" s="165">
        <f t="shared" si="337"/>
        <v>8</v>
      </c>
      <c r="D5410" s="165">
        <f t="shared" si="338"/>
        <v>14</v>
      </c>
      <c r="E5410" s="165">
        <f>+Exports!B5413</f>
        <v>9</v>
      </c>
      <c r="F5410" s="165">
        <f>+WEEKDAY(ExportsELAP[[#This Row],[Date Prevailing]],1)</f>
        <v>1</v>
      </c>
      <c r="G5410" s="165">
        <f>+COUNTIFS(ECR_Hours!$K$6:$K$7,ExportsELAP[[#This Row],[Date Prevailing]])</f>
        <v>0</v>
      </c>
      <c r="H5410" s="165">
        <f t="shared" si="339"/>
        <v>1</v>
      </c>
      <c r="I5410" s="166">
        <f>+Exports!G5413</f>
        <v>11446.4733</v>
      </c>
      <c r="J5410" s="166">
        <f>+'ELAP_IPCO-APND'!D5413</f>
        <v>-127.19112</v>
      </c>
      <c r="K5410" s="166">
        <f>+(ExportsELAP[[#This Row],[Exports kWh - MPT]]/1000)*ExportsELAP[[#This Row],[EIM Price]]</f>
        <v>-1455.889759077096</v>
      </c>
      <c r="L5410" s="167" t="str">
        <f>+INDEX(ECR_Hours!$I$12:$I$15,MATCH(ExportsELAP[[#This Row],[Date Prevailing]],ECR_Hours!$H$12:$H$15,1))</f>
        <v>S</v>
      </c>
      <c r="M5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1" spans="1:13" x14ac:dyDescent="0.25">
      <c r="A5411" s="164">
        <f>+Exports!A5414</f>
        <v>44787</v>
      </c>
      <c r="B5411" s="165">
        <f t="shared" si="336"/>
        <v>2022</v>
      </c>
      <c r="C5411" s="165">
        <f t="shared" si="337"/>
        <v>8</v>
      </c>
      <c r="D5411" s="165">
        <f t="shared" si="338"/>
        <v>14</v>
      </c>
      <c r="E5411" s="165">
        <f>+Exports!B5414</f>
        <v>10</v>
      </c>
      <c r="F5411" s="165">
        <f>+WEEKDAY(ExportsELAP[[#This Row],[Date Prevailing]],1)</f>
        <v>1</v>
      </c>
      <c r="G5411" s="165">
        <f>+COUNTIFS(ECR_Hours!$K$6:$K$7,ExportsELAP[[#This Row],[Date Prevailing]])</f>
        <v>0</v>
      </c>
      <c r="H5411" s="165">
        <f t="shared" si="339"/>
        <v>1</v>
      </c>
      <c r="I5411" s="166">
        <f>+Exports!G5414</f>
        <v>22092.386699999999</v>
      </c>
      <c r="J5411" s="166">
        <f>+'ELAP_IPCO-APND'!D5414</f>
        <v>16.839230000000001</v>
      </c>
      <c r="K5411" s="166">
        <f>+(ExportsELAP[[#This Row],[Exports kWh - MPT]]/1000)*ExportsELAP[[#This Row],[EIM Price]]</f>
        <v>372.01878089024098</v>
      </c>
      <c r="L5411" s="167" t="str">
        <f>+INDEX(ECR_Hours!$I$12:$I$15,MATCH(ExportsELAP[[#This Row],[Date Prevailing]],ECR_Hours!$H$12:$H$15,1))</f>
        <v>S</v>
      </c>
      <c r="M5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2" spans="1:13" x14ac:dyDescent="0.25">
      <c r="A5412" s="164">
        <f>+Exports!A5415</f>
        <v>44787</v>
      </c>
      <c r="B5412" s="165">
        <f t="shared" si="336"/>
        <v>2022</v>
      </c>
      <c r="C5412" s="165">
        <f t="shared" si="337"/>
        <v>8</v>
      </c>
      <c r="D5412" s="165">
        <f t="shared" si="338"/>
        <v>14</v>
      </c>
      <c r="E5412" s="165">
        <f>+Exports!B5415</f>
        <v>11</v>
      </c>
      <c r="F5412" s="165">
        <f>+WEEKDAY(ExportsELAP[[#This Row],[Date Prevailing]],1)</f>
        <v>1</v>
      </c>
      <c r="G5412" s="165">
        <f>+COUNTIFS(ECR_Hours!$K$6:$K$7,ExportsELAP[[#This Row],[Date Prevailing]])</f>
        <v>0</v>
      </c>
      <c r="H5412" s="165">
        <f t="shared" si="339"/>
        <v>1</v>
      </c>
      <c r="I5412" s="166">
        <f>+Exports!G5415</f>
        <v>31937.972700000006</v>
      </c>
      <c r="J5412" s="166">
        <f>+'ELAP_IPCO-APND'!D5415</f>
        <v>14.60755</v>
      </c>
      <c r="K5412" s="166">
        <f>+(ExportsELAP[[#This Row],[Exports kWh - MPT]]/1000)*ExportsELAP[[#This Row],[EIM Price]]</f>
        <v>466.53553311388509</v>
      </c>
      <c r="L5412" s="167" t="str">
        <f>+INDEX(ECR_Hours!$I$12:$I$15,MATCH(ExportsELAP[[#This Row],[Date Prevailing]],ECR_Hours!$H$12:$H$15,1))</f>
        <v>S</v>
      </c>
      <c r="M5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3" spans="1:13" x14ac:dyDescent="0.25">
      <c r="A5413" s="164">
        <f>+Exports!A5416</f>
        <v>44787</v>
      </c>
      <c r="B5413" s="165">
        <f t="shared" si="336"/>
        <v>2022</v>
      </c>
      <c r="C5413" s="165">
        <f t="shared" si="337"/>
        <v>8</v>
      </c>
      <c r="D5413" s="165">
        <f t="shared" si="338"/>
        <v>14</v>
      </c>
      <c r="E5413" s="165">
        <f>+Exports!B5416</f>
        <v>12</v>
      </c>
      <c r="F5413" s="165">
        <f>+WEEKDAY(ExportsELAP[[#This Row],[Date Prevailing]],1)</f>
        <v>1</v>
      </c>
      <c r="G5413" s="165">
        <f>+COUNTIFS(ECR_Hours!$K$6:$K$7,ExportsELAP[[#This Row],[Date Prevailing]])</f>
        <v>0</v>
      </c>
      <c r="H5413" s="165">
        <f t="shared" si="339"/>
        <v>1</v>
      </c>
      <c r="I5413" s="166">
        <f>+Exports!G5416</f>
        <v>38977.446599999996</v>
      </c>
      <c r="J5413" s="166">
        <f>+'ELAP_IPCO-APND'!D5416</f>
        <v>18.279920000000001</v>
      </c>
      <c r="K5413" s="166">
        <f>+(ExportsELAP[[#This Row],[Exports kWh - MPT]]/1000)*ExportsELAP[[#This Row],[EIM Price]]</f>
        <v>712.50460565227195</v>
      </c>
      <c r="L5413" s="167" t="str">
        <f>+INDEX(ECR_Hours!$I$12:$I$15,MATCH(ExportsELAP[[#This Row],[Date Prevailing]],ECR_Hours!$H$12:$H$15,1))</f>
        <v>S</v>
      </c>
      <c r="M5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4" spans="1:13" x14ac:dyDescent="0.25">
      <c r="A5414" s="164">
        <f>+Exports!A5417</f>
        <v>44787</v>
      </c>
      <c r="B5414" s="165">
        <f t="shared" si="336"/>
        <v>2022</v>
      </c>
      <c r="C5414" s="165">
        <f t="shared" si="337"/>
        <v>8</v>
      </c>
      <c r="D5414" s="165">
        <f t="shared" si="338"/>
        <v>14</v>
      </c>
      <c r="E5414" s="165">
        <f>+Exports!B5417</f>
        <v>13</v>
      </c>
      <c r="F5414" s="165">
        <f>+WEEKDAY(ExportsELAP[[#This Row],[Date Prevailing]],1)</f>
        <v>1</v>
      </c>
      <c r="G5414" s="165">
        <f>+COUNTIFS(ECR_Hours!$K$6:$K$7,ExportsELAP[[#This Row],[Date Prevailing]])</f>
        <v>0</v>
      </c>
      <c r="H5414" s="165">
        <f t="shared" si="339"/>
        <v>1</v>
      </c>
      <c r="I5414" s="166">
        <f>+Exports!G5417</f>
        <v>42186.802499999998</v>
      </c>
      <c r="J5414" s="166">
        <f>+'ELAP_IPCO-APND'!D5417</f>
        <v>23.870200000000001</v>
      </c>
      <c r="K5414" s="166">
        <f>+(ExportsELAP[[#This Row],[Exports kWh - MPT]]/1000)*ExportsELAP[[#This Row],[EIM Price]]</f>
        <v>1007.0074130355</v>
      </c>
      <c r="L5414" s="167" t="str">
        <f>+INDEX(ECR_Hours!$I$12:$I$15,MATCH(ExportsELAP[[#This Row],[Date Prevailing]],ECR_Hours!$H$12:$H$15,1))</f>
        <v>S</v>
      </c>
      <c r="M5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5" spans="1:13" x14ac:dyDescent="0.25">
      <c r="A5415" s="164">
        <f>+Exports!A5418</f>
        <v>44787</v>
      </c>
      <c r="B5415" s="165">
        <f t="shared" si="336"/>
        <v>2022</v>
      </c>
      <c r="C5415" s="165">
        <f t="shared" si="337"/>
        <v>8</v>
      </c>
      <c r="D5415" s="165">
        <f t="shared" si="338"/>
        <v>14</v>
      </c>
      <c r="E5415" s="165">
        <f>+Exports!B5418</f>
        <v>14</v>
      </c>
      <c r="F5415" s="165">
        <f>+WEEKDAY(ExportsELAP[[#This Row],[Date Prevailing]],1)</f>
        <v>1</v>
      </c>
      <c r="G5415" s="165">
        <f>+COUNTIFS(ECR_Hours!$K$6:$K$7,ExportsELAP[[#This Row],[Date Prevailing]])</f>
        <v>0</v>
      </c>
      <c r="H5415" s="165">
        <f t="shared" si="339"/>
        <v>1</v>
      </c>
      <c r="I5415" s="166">
        <f>+Exports!G5418</f>
        <v>42159.424399999996</v>
      </c>
      <c r="J5415" s="166">
        <f>+'ELAP_IPCO-APND'!D5418</f>
        <v>-5.6352900000000004</v>
      </c>
      <c r="K5415" s="166">
        <f>+(ExportsELAP[[#This Row],[Exports kWh - MPT]]/1000)*ExportsELAP[[#This Row],[EIM Price]]</f>
        <v>-237.58058272707601</v>
      </c>
      <c r="L5415" s="167" t="str">
        <f>+INDEX(ECR_Hours!$I$12:$I$15,MATCH(ExportsELAP[[#This Row],[Date Prevailing]],ECR_Hours!$H$12:$H$15,1))</f>
        <v>S</v>
      </c>
      <c r="M5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6" spans="1:13" x14ac:dyDescent="0.25">
      <c r="A5416" s="164">
        <f>+Exports!A5419</f>
        <v>44787</v>
      </c>
      <c r="B5416" s="165">
        <f t="shared" si="336"/>
        <v>2022</v>
      </c>
      <c r="C5416" s="165">
        <f t="shared" si="337"/>
        <v>8</v>
      </c>
      <c r="D5416" s="165">
        <f t="shared" si="338"/>
        <v>14</v>
      </c>
      <c r="E5416" s="165">
        <f>+Exports!B5419</f>
        <v>15</v>
      </c>
      <c r="F5416" s="165">
        <f>+WEEKDAY(ExportsELAP[[#This Row],[Date Prevailing]],1)</f>
        <v>1</v>
      </c>
      <c r="G5416" s="165">
        <f>+COUNTIFS(ECR_Hours!$K$6:$K$7,ExportsELAP[[#This Row],[Date Prevailing]])</f>
        <v>0</v>
      </c>
      <c r="H5416" s="165">
        <f t="shared" si="339"/>
        <v>1</v>
      </c>
      <c r="I5416" s="166">
        <f>+Exports!G5419</f>
        <v>38836.75</v>
      </c>
      <c r="J5416" s="166">
        <f>+'ELAP_IPCO-APND'!D5419</f>
        <v>22.897919999999999</v>
      </c>
      <c r="K5416" s="166">
        <f>+(ExportsELAP[[#This Row],[Exports kWh - MPT]]/1000)*ExportsELAP[[#This Row],[EIM Price]]</f>
        <v>889.28079456</v>
      </c>
      <c r="L5416" s="167" t="str">
        <f>+INDEX(ECR_Hours!$I$12:$I$15,MATCH(ExportsELAP[[#This Row],[Date Prevailing]],ECR_Hours!$H$12:$H$15,1))</f>
        <v>S</v>
      </c>
      <c r="M5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7" spans="1:13" x14ac:dyDescent="0.25">
      <c r="A5417" s="164">
        <f>+Exports!A5420</f>
        <v>44787</v>
      </c>
      <c r="B5417" s="165">
        <f t="shared" si="336"/>
        <v>2022</v>
      </c>
      <c r="C5417" s="165">
        <f t="shared" si="337"/>
        <v>8</v>
      </c>
      <c r="D5417" s="165">
        <f t="shared" si="338"/>
        <v>14</v>
      </c>
      <c r="E5417" s="165">
        <f>+Exports!B5420</f>
        <v>16</v>
      </c>
      <c r="F5417" s="165">
        <f>+WEEKDAY(ExportsELAP[[#This Row],[Date Prevailing]],1)</f>
        <v>1</v>
      </c>
      <c r="G5417" s="165">
        <f>+COUNTIFS(ECR_Hours!$K$6:$K$7,ExportsELAP[[#This Row],[Date Prevailing]])</f>
        <v>0</v>
      </c>
      <c r="H5417" s="165">
        <f t="shared" si="339"/>
        <v>1</v>
      </c>
      <c r="I5417" s="166">
        <f>+Exports!G5420</f>
        <v>31221.6574</v>
      </c>
      <c r="J5417" s="166">
        <f>+'ELAP_IPCO-APND'!D5420</f>
        <v>31.102779999999999</v>
      </c>
      <c r="K5417" s="166">
        <f>+(ExportsELAP[[#This Row],[Exports kWh - MPT]]/1000)*ExportsELAP[[#This Row],[EIM Price]]</f>
        <v>971.08034134757202</v>
      </c>
      <c r="L5417" s="167" t="str">
        <f>+INDEX(ECR_Hours!$I$12:$I$15,MATCH(ExportsELAP[[#This Row],[Date Prevailing]],ECR_Hours!$H$12:$H$15,1))</f>
        <v>S</v>
      </c>
      <c r="M5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8" spans="1:13" x14ac:dyDescent="0.25">
      <c r="A5418" s="164">
        <f>+Exports!A5421</f>
        <v>44787</v>
      </c>
      <c r="B5418" s="165">
        <f t="shared" si="336"/>
        <v>2022</v>
      </c>
      <c r="C5418" s="165">
        <f t="shared" si="337"/>
        <v>8</v>
      </c>
      <c r="D5418" s="165">
        <f t="shared" si="338"/>
        <v>14</v>
      </c>
      <c r="E5418" s="165">
        <f>+Exports!B5421</f>
        <v>17</v>
      </c>
      <c r="F5418" s="165">
        <f>+WEEKDAY(ExportsELAP[[#This Row],[Date Prevailing]],1)</f>
        <v>1</v>
      </c>
      <c r="G5418" s="165">
        <f>+COUNTIFS(ECR_Hours!$K$6:$K$7,ExportsELAP[[#This Row],[Date Prevailing]])</f>
        <v>0</v>
      </c>
      <c r="H5418" s="165">
        <f t="shared" si="339"/>
        <v>1</v>
      </c>
      <c r="I5418" s="166">
        <f>+Exports!G5421</f>
        <v>23478.6387</v>
      </c>
      <c r="J5418" s="166">
        <f>+'ELAP_IPCO-APND'!D5421</f>
        <v>74.102159999999998</v>
      </c>
      <c r="K5418" s="166">
        <f>+(ExportsELAP[[#This Row],[Exports kWh - MPT]]/1000)*ExportsELAP[[#This Row],[EIM Price]]</f>
        <v>1739.817841529592</v>
      </c>
      <c r="L5418" s="167" t="str">
        <f>+INDEX(ECR_Hours!$I$12:$I$15,MATCH(ExportsELAP[[#This Row],[Date Prevailing]],ECR_Hours!$H$12:$H$15,1))</f>
        <v>S</v>
      </c>
      <c r="M5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19" spans="1:13" x14ac:dyDescent="0.25">
      <c r="A5419" s="164">
        <f>+Exports!A5422</f>
        <v>44787</v>
      </c>
      <c r="B5419" s="165">
        <f t="shared" si="336"/>
        <v>2022</v>
      </c>
      <c r="C5419" s="165">
        <f t="shared" si="337"/>
        <v>8</v>
      </c>
      <c r="D5419" s="165">
        <f t="shared" si="338"/>
        <v>14</v>
      </c>
      <c r="E5419" s="165">
        <f>+Exports!B5422</f>
        <v>18</v>
      </c>
      <c r="F5419" s="165">
        <f>+WEEKDAY(ExportsELAP[[#This Row],[Date Prevailing]],1)</f>
        <v>1</v>
      </c>
      <c r="G5419" s="165">
        <f>+COUNTIFS(ECR_Hours!$K$6:$K$7,ExportsELAP[[#This Row],[Date Prevailing]])</f>
        <v>0</v>
      </c>
      <c r="H5419" s="165">
        <f t="shared" si="339"/>
        <v>1</v>
      </c>
      <c r="I5419" s="166">
        <f>+Exports!G5422</f>
        <v>16389.012999999999</v>
      </c>
      <c r="J5419" s="166">
        <f>+'ELAP_IPCO-APND'!D5422</f>
        <v>73.1678</v>
      </c>
      <c r="K5419" s="166">
        <f>+(ExportsELAP[[#This Row],[Exports kWh - MPT]]/1000)*ExportsELAP[[#This Row],[EIM Price]]</f>
        <v>1199.1480253814</v>
      </c>
      <c r="L5419" s="167" t="str">
        <f>+INDEX(ECR_Hours!$I$12:$I$15,MATCH(ExportsELAP[[#This Row],[Date Prevailing]],ECR_Hours!$H$12:$H$15,1))</f>
        <v>S</v>
      </c>
      <c r="M5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0" spans="1:13" x14ac:dyDescent="0.25">
      <c r="A5420" s="164">
        <f>+Exports!A5423</f>
        <v>44787</v>
      </c>
      <c r="B5420" s="165">
        <f t="shared" si="336"/>
        <v>2022</v>
      </c>
      <c r="C5420" s="165">
        <f t="shared" si="337"/>
        <v>8</v>
      </c>
      <c r="D5420" s="165">
        <f t="shared" si="338"/>
        <v>14</v>
      </c>
      <c r="E5420" s="165">
        <f>+Exports!B5423</f>
        <v>19</v>
      </c>
      <c r="F5420" s="165">
        <f>+WEEKDAY(ExportsELAP[[#This Row],[Date Prevailing]],1)</f>
        <v>1</v>
      </c>
      <c r="G5420" s="165">
        <f>+COUNTIFS(ECR_Hours!$K$6:$K$7,ExportsELAP[[#This Row],[Date Prevailing]])</f>
        <v>0</v>
      </c>
      <c r="H5420" s="165">
        <f t="shared" si="339"/>
        <v>1</v>
      </c>
      <c r="I5420" s="166">
        <f>+Exports!G5423</f>
        <v>9869.6096999999991</v>
      </c>
      <c r="J5420" s="166">
        <f>+'ELAP_IPCO-APND'!D5423</f>
        <v>77.481539999999995</v>
      </c>
      <c r="K5420" s="166">
        <f>+(ExportsELAP[[#This Row],[Exports kWh - MPT]]/1000)*ExportsELAP[[#This Row],[EIM Price]]</f>
        <v>764.71255875493796</v>
      </c>
      <c r="L5420" s="167" t="str">
        <f>+INDEX(ECR_Hours!$I$12:$I$15,MATCH(ExportsELAP[[#This Row],[Date Prevailing]],ECR_Hours!$H$12:$H$15,1))</f>
        <v>S</v>
      </c>
      <c r="M5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1" spans="1:13" x14ac:dyDescent="0.25">
      <c r="A5421" s="164">
        <f>+Exports!A5424</f>
        <v>44787</v>
      </c>
      <c r="B5421" s="165">
        <f t="shared" si="336"/>
        <v>2022</v>
      </c>
      <c r="C5421" s="165">
        <f t="shared" si="337"/>
        <v>8</v>
      </c>
      <c r="D5421" s="165">
        <f t="shared" si="338"/>
        <v>14</v>
      </c>
      <c r="E5421" s="165">
        <f>+Exports!B5424</f>
        <v>20</v>
      </c>
      <c r="F5421" s="165">
        <f>+WEEKDAY(ExportsELAP[[#This Row],[Date Prevailing]],1)</f>
        <v>1</v>
      </c>
      <c r="G5421" s="165">
        <f>+COUNTIFS(ECR_Hours!$K$6:$K$7,ExportsELAP[[#This Row],[Date Prevailing]])</f>
        <v>0</v>
      </c>
      <c r="H5421" s="165">
        <f t="shared" si="339"/>
        <v>1</v>
      </c>
      <c r="I5421" s="166">
        <f>+Exports!G5424</f>
        <v>5279.9111000000003</v>
      </c>
      <c r="J5421" s="166">
        <f>+'ELAP_IPCO-APND'!D5424</f>
        <v>77.95881</v>
      </c>
      <c r="K5421" s="166">
        <f>+(ExportsELAP[[#This Row],[Exports kWh - MPT]]/1000)*ExportsELAP[[#This Row],[EIM Price]]</f>
        <v>411.61558626179107</v>
      </c>
      <c r="L5421" s="167" t="str">
        <f>+INDEX(ECR_Hours!$I$12:$I$15,MATCH(ExportsELAP[[#This Row],[Date Prevailing]],ECR_Hours!$H$12:$H$15,1))</f>
        <v>S</v>
      </c>
      <c r="M5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2" spans="1:13" x14ac:dyDescent="0.25">
      <c r="A5422" s="164">
        <f>+Exports!A5425</f>
        <v>44787</v>
      </c>
      <c r="B5422" s="165">
        <f t="shared" si="336"/>
        <v>2022</v>
      </c>
      <c r="C5422" s="165">
        <f t="shared" si="337"/>
        <v>8</v>
      </c>
      <c r="D5422" s="165">
        <f t="shared" si="338"/>
        <v>14</v>
      </c>
      <c r="E5422" s="165">
        <f>+Exports!B5425</f>
        <v>21</v>
      </c>
      <c r="F5422" s="165">
        <f>+WEEKDAY(ExportsELAP[[#This Row],[Date Prevailing]],1)</f>
        <v>1</v>
      </c>
      <c r="G5422" s="165">
        <f>+COUNTIFS(ECR_Hours!$K$6:$K$7,ExportsELAP[[#This Row],[Date Prevailing]])</f>
        <v>0</v>
      </c>
      <c r="H5422" s="165">
        <f t="shared" si="339"/>
        <v>1</v>
      </c>
      <c r="I5422" s="166">
        <f>+Exports!G5425</f>
        <v>802.61929999999984</v>
      </c>
      <c r="J5422" s="166">
        <f>+'ELAP_IPCO-APND'!D5425</f>
        <v>84.950450000000004</v>
      </c>
      <c r="K5422" s="166">
        <f>+(ExportsELAP[[#This Row],[Exports kWh - MPT]]/1000)*ExportsELAP[[#This Row],[EIM Price]]</f>
        <v>68.182870713684991</v>
      </c>
      <c r="L5422" s="167" t="str">
        <f>+INDEX(ECR_Hours!$I$12:$I$15,MATCH(ExportsELAP[[#This Row],[Date Prevailing]],ECR_Hours!$H$12:$H$15,1))</f>
        <v>S</v>
      </c>
      <c r="M5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3" spans="1:13" x14ac:dyDescent="0.25">
      <c r="A5423" s="164">
        <f>+Exports!A5426</f>
        <v>44787</v>
      </c>
      <c r="B5423" s="165">
        <f t="shared" si="336"/>
        <v>2022</v>
      </c>
      <c r="C5423" s="165">
        <f t="shared" si="337"/>
        <v>8</v>
      </c>
      <c r="D5423" s="165">
        <f t="shared" si="338"/>
        <v>14</v>
      </c>
      <c r="E5423" s="165">
        <f>+Exports!B5426</f>
        <v>22</v>
      </c>
      <c r="F5423" s="165">
        <f>+WEEKDAY(ExportsELAP[[#This Row],[Date Prevailing]],1)</f>
        <v>1</v>
      </c>
      <c r="G5423" s="165">
        <f>+COUNTIFS(ECR_Hours!$K$6:$K$7,ExportsELAP[[#This Row],[Date Prevailing]])</f>
        <v>0</v>
      </c>
      <c r="H5423" s="165">
        <f t="shared" si="339"/>
        <v>1</v>
      </c>
      <c r="I5423" s="166">
        <f>+Exports!G5426</f>
        <v>7.6526000000000005</v>
      </c>
      <c r="J5423" s="166">
        <f>+'ELAP_IPCO-APND'!D5426</f>
        <v>79.390510000000006</v>
      </c>
      <c r="K5423" s="166">
        <f>+(ExportsELAP[[#This Row],[Exports kWh - MPT]]/1000)*ExportsELAP[[#This Row],[EIM Price]]</f>
        <v>0.60754381682600012</v>
      </c>
      <c r="L5423" s="167" t="str">
        <f>+INDEX(ECR_Hours!$I$12:$I$15,MATCH(ExportsELAP[[#This Row],[Date Prevailing]],ECR_Hours!$H$12:$H$15,1))</f>
        <v>S</v>
      </c>
      <c r="M5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4" spans="1:13" x14ac:dyDescent="0.25">
      <c r="A5424" s="164">
        <f>+Exports!A5427</f>
        <v>44787</v>
      </c>
      <c r="B5424" s="165">
        <f t="shared" si="336"/>
        <v>2022</v>
      </c>
      <c r="C5424" s="165">
        <f t="shared" si="337"/>
        <v>8</v>
      </c>
      <c r="D5424" s="165">
        <f t="shared" si="338"/>
        <v>14</v>
      </c>
      <c r="E5424" s="165">
        <f>+Exports!B5427</f>
        <v>23</v>
      </c>
      <c r="F5424" s="165">
        <f>+WEEKDAY(ExportsELAP[[#This Row],[Date Prevailing]],1)</f>
        <v>1</v>
      </c>
      <c r="G5424" s="165">
        <f>+COUNTIFS(ECR_Hours!$K$6:$K$7,ExportsELAP[[#This Row],[Date Prevailing]])</f>
        <v>0</v>
      </c>
      <c r="H5424" s="165">
        <f t="shared" si="339"/>
        <v>1</v>
      </c>
      <c r="I5424" s="166">
        <f>+Exports!G5427</f>
        <v>7</v>
      </c>
      <c r="J5424" s="166">
        <f>+'ELAP_IPCO-APND'!D5427</f>
        <v>67.782600000000002</v>
      </c>
      <c r="K5424" s="166">
        <f>+(ExportsELAP[[#This Row],[Exports kWh - MPT]]/1000)*ExportsELAP[[#This Row],[EIM Price]]</f>
        <v>0.47447820000000002</v>
      </c>
      <c r="L5424" s="167" t="str">
        <f>+INDEX(ECR_Hours!$I$12:$I$15,MATCH(ExportsELAP[[#This Row],[Date Prevailing]],ECR_Hours!$H$12:$H$15,1))</f>
        <v>S</v>
      </c>
      <c r="M5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5" spans="1:13" x14ac:dyDescent="0.25">
      <c r="A5425" s="164">
        <f>+Exports!A5428</f>
        <v>44787</v>
      </c>
      <c r="B5425" s="165">
        <f t="shared" si="336"/>
        <v>2022</v>
      </c>
      <c r="C5425" s="165">
        <f t="shared" si="337"/>
        <v>8</v>
      </c>
      <c r="D5425" s="165">
        <f t="shared" si="338"/>
        <v>14</v>
      </c>
      <c r="E5425" s="165">
        <f>+Exports!B5428</f>
        <v>24</v>
      </c>
      <c r="F5425" s="165">
        <f>+WEEKDAY(ExportsELAP[[#This Row],[Date Prevailing]],1)</f>
        <v>1</v>
      </c>
      <c r="G5425" s="165">
        <f>+COUNTIFS(ECR_Hours!$K$6:$K$7,ExportsELAP[[#This Row],[Date Prevailing]])</f>
        <v>0</v>
      </c>
      <c r="H5425" s="165">
        <f t="shared" si="339"/>
        <v>1</v>
      </c>
      <c r="I5425" s="166">
        <f>+Exports!G5428</f>
        <v>8.3450000000000006</v>
      </c>
      <c r="J5425" s="166">
        <f>+'ELAP_IPCO-APND'!D5428</f>
        <v>64.317769999999996</v>
      </c>
      <c r="K5425" s="166">
        <f>+(ExportsELAP[[#This Row],[Exports kWh - MPT]]/1000)*ExportsELAP[[#This Row],[EIM Price]]</f>
        <v>0.53673179064999998</v>
      </c>
      <c r="L5425" s="167" t="str">
        <f>+INDEX(ECR_Hours!$I$12:$I$15,MATCH(ExportsELAP[[#This Row],[Date Prevailing]],ECR_Hours!$H$12:$H$15,1))</f>
        <v>S</v>
      </c>
      <c r="M5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6" spans="1:13" x14ac:dyDescent="0.25">
      <c r="A5426" s="164">
        <f>+Exports!A5429</f>
        <v>44788</v>
      </c>
      <c r="B5426" s="165">
        <f t="shared" si="336"/>
        <v>2022</v>
      </c>
      <c r="C5426" s="165">
        <f t="shared" si="337"/>
        <v>8</v>
      </c>
      <c r="D5426" s="165">
        <f t="shared" si="338"/>
        <v>15</v>
      </c>
      <c r="E5426" s="165">
        <f>+Exports!B5429</f>
        <v>1</v>
      </c>
      <c r="F5426" s="165">
        <f>+WEEKDAY(ExportsELAP[[#This Row],[Date Prevailing]],1)</f>
        <v>2</v>
      </c>
      <c r="G5426" s="165">
        <f>+COUNTIFS(ECR_Hours!$K$6:$K$7,ExportsELAP[[#This Row],[Date Prevailing]])</f>
        <v>0</v>
      </c>
      <c r="H5426" s="165">
        <f t="shared" si="339"/>
        <v>2</v>
      </c>
      <c r="I5426" s="166">
        <f>+Exports!G5429</f>
        <v>5.8149999999999995</v>
      </c>
      <c r="J5426" s="166">
        <f>+'ELAP_IPCO-APND'!D5429</f>
        <v>65.0167</v>
      </c>
      <c r="K5426" s="166">
        <f>+(ExportsELAP[[#This Row],[Exports kWh - MPT]]/1000)*ExportsELAP[[#This Row],[EIM Price]]</f>
        <v>0.3780721105</v>
      </c>
      <c r="L5426" s="167" t="str">
        <f>+INDEX(ECR_Hours!$I$12:$I$15,MATCH(ExportsELAP[[#This Row],[Date Prevailing]],ECR_Hours!$H$12:$H$15,1))</f>
        <v>S</v>
      </c>
      <c r="M5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7" spans="1:13" x14ac:dyDescent="0.25">
      <c r="A5427" s="164">
        <f>+Exports!A5430</f>
        <v>44788</v>
      </c>
      <c r="B5427" s="165">
        <f t="shared" si="336"/>
        <v>2022</v>
      </c>
      <c r="C5427" s="165">
        <f t="shared" si="337"/>
        <v>8</v>
      </c>
      <c r="D5427" s="165">
        <f t="shared" si="338"/>
        <v>15</v>
      </c>
      <c r="E5427" s="165">
        <f>+Exports!B5430</f>
        <v>2</v>
      </c>
      <c r="F5427" s="165">
        <f>+WEEKDAY(ExportsELAP[[#This Row],[Date Prevailing]],1)</f>
        <v>2</v>
      </c>
      <c r="G5427" s="165">
        <f>+COUNTIFS(ECR_Hours!$K$6:$K$7,ExportsELAP[[#This Row],[Date Prevailing]])</f>
        <v>0</v>
      </c>
      <c r="H5427" s="165">
        <f t="shared" si="339"/>
        <v>2</v>
      </c>
      <c r="I5427" s="166">
        <f>+Exports!G5430</f>
        <v>6.0914000000000001</v>
      </c>
      <c r="J5427" s="166">
        <f>+'ELAP_IPCO-APND'!D5430</f>
        <v>61.998010000000001</v>
      </c>
      <c r="K5427" s="166">
        <f>+(ExportsELAP[[#This Row],[Exports kWh - MPT]]/1000)*ExportsELAP[[#This Row],[EIM Price]]</f>
        <v>0.377654678114</v>
      </c>
      <c r="L5427" s="167" t="str">
        <f>+INDEX(ECR_Hours!$I$12:$I$15,MATCH(ExportsELAP[[#This Row],[Date Prevailing]],ECR_Hours!$H$12:$H$15,1))</f>
        <v>S</v>
      </c>
      <c r="M5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8" spans="1:13" x14ac:dyDescent="0.25">
      <c r="A5428" s="164">
        <f>+Exports!A5431</f>
        <v>44788</v>
      </c>
      <c r="B5428" s="165">
        <f t="shared" si="336"/>
        <v>2022</v>
      </c>
      <c r="C5428" s="165">
        <f t="shared" si="337"/>
        <v>8</v>
      </c>
      <c r="D5428" s="165">
        <f t="shared" si="338"/>
        <v>15</v>
      </c>
      <c r="E5428" s="165">
        <f>+Exports!B5431</f>
        <v>3</v>
      </c>
      <c r="F5428" s="165">
        <f>+WEEKDAY(ExportsELAP[[#This Row],[Date Prevailing]],1)</f>
        <v>2</v>
      </c>
      <c r="G5428" s="165">
        <f>+COUNTIFS(ECR_Hours!$K$6:$K$7,ExportsELAP[[#This Row],[Date Prevailing]])</f>
        <v>0</v>
      </c>
      <c r="H5428" s="165">
        <f t="shared" si="339"/>
        <v>2</v>
      </c>
      <c r="I5428" s="166">
        <f>+Exports!G5431</f>
        <v>6.4138999999999999</v>
      </c>
      <c r="J5428" s="166">
        <f>+'ELAP_IPCO-APND'!D5431</f>
        <v>58.04853</v>
      </c>
      <c r="K5428" s="166">
        <f>+(ExportsELAP[[#This Row],[Exports kWh - MPT]]/1000)*ExportsELAP[[#This Row],[EIM Price]]</f>
        <v>0.37231746656699999</v>
      </c>
      <c r="L5428" s="167" t="str">
        <f>+INDEX(ECR_Hours!$I$12:$I$15,MATCH(ExportsELAP[[#This Row],[Date Prevailing]],ECR_Hours!$H$12:$H$15,1))</f>
        <v>S</v>
      </c>
      <c r="M5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29" spans="1:13" x14ac:dyDescent="0.25">
      <c r="A5429" s="164">
        <f>+Exports!A5432</f>
        <v>44788</v>
      </c>
      <c r="B5429" s="165">
        <f t="shared" si="336"/>
        <v>2022</v>
      </c>
      <c r="C5429" s="165">
        <f t="shared" si="337"/>
        <v>8</v>
      </c>
      <c r="D5429" s="165">
        <f t="shared" si="338"/>
        <v>15</v>
      </c>
      <c r="E5429" s="165">
        <f>+Exports!B5432</f>
        <v>4</v>
      </c>
      <c r="F5429" s="165">
        <f>+WEEKDAY(ExportsELAP[[#This Row],[Date Prevailing]],1)</f>
        <v>2</v>
      </c>
      <c r="G5429" s="165">
        <f>+COUNTIFS(ECR_Hours!$K$6:$K$7,ExportsELAP[[#This Row],[Date Prevailing]])</f>
        <v>0</v>
      </c>
      <c r="H5429" s="165">
        <f t="shared" si="339"/>
        <v>2</v>
      </c>
      <c r="I5429" s="166">
        <f>+Exports!G5432</f>
        <v>30.187800000000003</v>
      </c>
      <c r="J5429" s="166">
        <f>+'ELAP_IPCO-APND'!D5432</f>
        <v>50.93582</v>
      </c>
      <c r="K5429" s="166">
        <f>+(ExportsELAP[[#This Row],[Exports kWh - MPT]]/1000)*ExportsELAP[[#This Row],[EIM Price]]</f>
        <v>1.5376403469960003</v>
      </c>
      <c r="L5429" s="167" t="str">
        <f>+INDEX(ECR_Hours!$I$12:$I$15,MATCH(ExportsELAP[[#This Row],[Date Prevailing]],ECR_Hours!$H$12:$H$15,1))</f>
        <v>S</v>
      </c>
      <c r="M5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0" spans="1:13" x14ac:dyDescent="0.25">
      <c r="A5430" s="164">
        <f>+Exports!A5433</f>
        <v>44788</v>
      </c>
      <c r="B5430" s="165">
        <f t="shared" si="336"/>
        <v>2022</v>
      </c>
      <c r="C5430" s="165">
        <f t="shared" si="337"/>
        <v>8</v>
      </c>
      <c r="D5430" s="165">
        <f t="shared" si="338"/>
        <v>15</v>
      </c>
      <c r="E5430" s="165">
        <f>+Exports!B5433</f>
        <v>5</v>
      </c>
      <c r="F5430" s="165">
        <f>+WEEKDAY(ExportsELAP[[#This Row],[Date Prevailing]],1)</f>
        <v>2</v>
      </c>
      <c r="G5430" s="165">
        <f>+COUNTIFS(ECR_Hours!$K$6:$K$7,ExportsELAP[[#This Row],[Date Prevailing]])</f>
        <v>0</v>
      </c>
      <c r="H5430" s="165">
        <f t="shared" si="339"/>
        <v>2</v>
      </c>
      <c r="I5430" s="166">
        <f>+Exports!G5433</f>
        <v>33.769800000000004</v>
      </c>
      <c r="J5430" s="166">
        <f>+'ELAP_IPCO-APND'!D5433</f>
        <v>51.827689999999997</v>
      </c>
      <c r="K5430" s="166">
        <f>+(ExportsELAP[[#This Row],[Exports kWh - MPT]]/1000)*ExportsELAP[[#This Row],[EIM Price]]</f>
        <v>1.7502107257620001</v>
      </c>
      <c r="L5430" s="167" t="str">
        <f>+INDEX(ECR_Hours!$I$12:$I$15,MATCH(ExportsELAP[[#This Row],[Date Prevailing]],ECR_Hours!$H$12:$H$15,1))</f>
        <v>S</v>
      </c>
      <c r="M5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1" spans="1:13" x14ac:dyDescent="0.25">
      <c r="A5431" s="164">
        <f>+Exports!A5434</f>
        <v>44788</v>
      </c>
      <c r="B5431" s="165">
        <f t="shared" si="336"/>
        <v>2022</v>
      </c>
      <c r="C5431" s="165">
        <f t="shared" si="337"/>
        <v>8</v>
      </c>
      <c r="D5431" s="165">
        <f t="shared" si="338"/>
        <v>15</v>
      </c>
      <c r="E5431" s="165">
        <f>+Exports!B5434</f>
        <v>6</v>
      </c>
      <c r="F5431" s="165">
        <f>+WEEKDAY(ExportsELAP[[#This Row],[Date Prevailing]],1)</f>
        <v>2</v>
      </c>
      <c r="G5431" s="165">
        <f>+COUNTIFS(ECR_Hours!$K$6:$K$7,ExportsELAP[[#This Row],[Date Prevailing]])</f>
        <v>0</v>
      </c>
      <c r="H5431" s="165">
        <f t="shared" si="339"/>
        <v>2</v>
      </c>
      <c r="I5431" s="166">
        <f>+Exports!G5434</f>
        <v>29.894499999999987</v>
      </c>
      <c r="J5431" s="166">
        <f>+'ELAP_IPCO-APND'!D5434</f>
        <v>60.293219999999998</v>
      </c>
      <c r="K5431" s="166">
        <f>+(ExportsELAP[[#This Row],[Exports kWh - MPT]]/1000)*ExportsELAP[[#This Row],[EIM Price]]</f>
        <v>1.8024356652899991</v>
      </c>
      <c r="L5431" s="167" t="str">
        <f>+INDEX(ECR_Hours!$I$12:$I$15,MATCH(ExportsELAP[[#This Row],[Date Prevailing]],ECR_Hours!$H$12:$H$15,1))</f>
        <v>S</v>
      </c>
      <c r="M5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2" spans="1:13" x14ac:dyDescent="0.25">
      <c r="A5432" s="164">
        <f>+Exports!A5435</f>
        <v>44788</v>
      </c>
      <c r="B5432" s="165">
        <f t="shared" si="336"/>
        <v>2022</v>
      </c>
      <c r="C5432" s="165">
        <f t="shared" si="337"/>
        <v>8</v>
      </c>
      <c r="D5432" s="165">
        <f t="shared" si="338"/>
        <v>15</v>
      </c>
      <c r="E5432" s="165">
        <f>+Exports!B5435</f>
        <v>7</v>
      </c>
      <c r="F5432" s="165">
        <f>+WEEKDAY(ExportsELAP[[#This Row],[Date Prevailing]],1)</f>
        <v>2</v>
      </c>
      <c r="G5432" s="165">
        <f>+COUNTIFS(ECR_Hours!$K$6:$K$7,ExportsELAP[[#This Row],[Date Prevailing]])</f>
        <v>0</v>
      </c>
      <c r="H5432" s="165">
        <f t="shared" si="339"/>
        <v>2</v>
      </c>
      <c r="I5432" s="166">
        <f>+Exports!G5435</f>
        <v>170.7234</v>
      </c>
      <c r="J5432" s="166">
        <f>+'ELAP_IPCO-APND'!D5435</f>
        <v>69.271190000000004</v>
      </c>
      <c r="K5432" s="166">
        <f>+(ExportsELAP[[#This Row],[Exports kWh - MPT]]/1000)*ExportsELAP[[#This Row],[EIM Price]]</f>
        <v>11.826213078846001</v>
      </c>
      <c r="L5432" s="167" t="str">
        <f>+INDEX(ECR_Hours!$I$12:$I$15,MATCH(ExportsELAP[[#This Row],[Date Prevailing]],ECR_Hours!$H$12:$H$15,1))</f>
        <v>S</v>
      </c>
      <c r="M5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3" spans="1:13" x14ac:dyDescent="0.25">
      <c r="A5433" s="164">
        <f>+Exports!A5436</f>
        <v>44788</v>
      </c>
      <c r="B5433" s="165">
        <f t="shared" si="336"/>
        <v>2022</v>
      </c>
      <c r="C5433" s="165">
        <f t="shared" si="337"/>
        <v>8</v>
      </c>
      <c r="D5433" s="165">
        <f t="shared" si="338"/>
        <v>15</v>
      </c>
      <c r="E5433" s="165">
        <f>+Exports!B5436</f>
        <v>8</v>
      </c>
      <c r="F5433" s="165">
        <f>+WEEKDAY(ExportsELAP[[#This Row],[Date Prevailing]],1)</f>
        <v>2</v>
      </c>
      <c r="G5433" s="165">
        <f>+COUNTIFS(ECR_Hours!$K$6:$K$7,ExportsELAP[[#This Row],[Date Prevailing]])</f>
        <v>0</v>
      </c>
      <c r="H5433" s="165">
        <f t="shared" si="339"/>
        <v>2</v>
      </c>
      <c r="I5433" s="166">
        <f>+Exports!G5436</f>
        <v>3355.1460000000002</v>
      </c>
      <c r="J5433" s="166">
        <f>+'ELAP_IPCO-APND'!D5436</f>
        <v>63.684939999999997</v>
      </c>
      <c r="K5433" s="166">
        <f>+(ExportsELAP[[#This Row],[Exports kWh - MPT]]/1000)*ExportsELAP[[#This Row],[EIM Price]]</f>
        <v>213.67227170124002</v>
      </c>
      <c r="L5433" s="167" t="str">
        <f>+INDEX(ECR_Hours!$I$12:$I$15,MATCH(ExportsELAP[[#This Row],[Date Prevailing]],ECR_Hours!$H$12:$H$15,1))</f>
        <v>S</v>
      </c>
      <c r="M5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4" spans="1:13" x14ac:dyDescent="0.25">
      <c r="A5434" s="164">
        <f>+Exports!A5437</f>
        <v>44788</v>
      </c>
      <c r="B5434" s="165">
        <f t="shared" si="336"/>
        <v>2022</v>
      </c>
      <c r="C5434" s="165">
        <f t="shared" si="337"/>
        <v>8</v>
      </c>
      <c r="D5434" s="165">
        <f t="shared" si="338"/>
        <v>15</v>
      </c>
      <c r="E5434" s="165">
        <f>+Exports!B5437</f>
        <v>9</v>
      </c>
      <c r="F5434" s="165">
        <f>+WEEKDAY(ExportsELAP[[#This Row],[Date Prevailing]],1)</f>
        <v>2</v>
      </c>
      <c r="G5434" s="165">
        <f>+COUNTIFS(ECR_Hours!$K$6:$K$7,ExportsELAP[[#This Row],[Date Prevailing]])</f>
        <v>0</v>
      </c>
      <c r="H5434" s="165">
        <f t="shared" si="339"/>
        <v>2</v>
      </c>
      <c r="I5434" s="166">
        <f>+Exports!G5437</f>
        <v>10338.9581</v>
      </c>
      <c r="J5434" s="166">
        <f>+'ELAP_IPCO-APND'!D5437</f>
        <v>65.987589999999997</v>
      </c>
      <c r="K5434" s="166">
        <f>+(ExportsELAP[[#This Row],[Exports kWh - MPT]]/1000)*ExportsELAP[[#This Row],[EIM Price]]</f>
        <v>682.24292812997896</v>
      </c>
      <c r="L5434" s="167" t="str">
        <f>+INDEX(ECR_Hours!$I$12:$I$15,MATCH(ExportsELAP[[#This Row],[Date Prevailing]],ECR_Hours!$H$12:$H$15,1))</f>
        <v>S</v>
      </c>
      <c r="M5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5" spans="1:13" x14ac:dyDescent="0.25">
      <c r="A5435" s="164">
        <f>+Exports!A5438</f>
        <v>44788</v>
      </c>
      <c r="B5435" s="165">
        <f t="shared" si="336"/>
        <v>2022</v>
      </c>
      <c r="C5435" s="165">
        <f t="shared" si="337"/>
        <v>8</v>
      </c>
      <c r="D5435" s="165">
        <f t="shared" si="338"/>
        <v>15</v>
      </c>
      <c r="E5435" s="165">
        <f>+Exports!B5438</f>
        <v>10</v>
      </c>
      <c r="F5435" s="165">
        <f>+WEEKDAY(ExportsELAP[[#This Row],[Date Prevailing]],1)</f>
        <v>2</v>
      </c>
      <c r="G5435" s="165">
        <f>+COUNTIFS(ECR_Hours!$K$6:$K$7,ExportsELAP[[#This Row],[Date Prevailing]])</f>
        <v>0</v>
      </c>
      <c r="H5435" s="165">
        <f t="shared" si="339"/>
        <v>2</v>
      </c>
      <c r="I5435" s="166">
        <f>+Exports!G5438</f>
        <v>20669.830399999999</v>
      </c>
      <c r="J5435" s="166">
        <f>+'ELAP_IPCO-APND'!D5438</f>
        <v>63.418239999999997</v>
      </c>
      <c r="K5435" s="166">
        <f>+(ExportsELAP[[#This Row],[Exports kWh - MPT]]/1000)*ExportsELAP[[#This Row],[EIM Price]]</f>
        <v>1310.8442650664958</v>
      </c>
      <c r="L5435" s="167" t="str">
        <f>+INDEX(ECR_Hours!$I$12:$I$15,MATCH(ExportsELAP[[#This Row],[Date Prevailing]],ECR_Hours!$H$12:$H$15,1))</f>
        <v>S</v>
      </c>
      <c r="M5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6" spans="1:13" x14ac:dyDescent="0.25">
      <c r="A5436" s="164">
        <f>+Exports!A5439</f>
        <v>44788</v>
      </c>
      <c r="B5436" s="165">
        <f t="shared" si="336"/>
        <v>2022</v>
      </c>
      <c r="C5436" s="165">
        <f t="shared" si="337"/>
        <v>8</v>
      </c>
      <c r="D5436" s="165">
        <f t="shared" si="338"/>
        <v>15</v>
      </c>
      <c r="E5436" s="165">
        <f>+Exports!B5439</f>
        <v>11</v>
      </c>
      <c r="F5436" s="165">
        <f>+WEEKDAY(ExportsELAP[[#This Row],[Date Prevailing]],1)</f>
        <v>2</v>
      </c>
      <c r="G5436" s="165">
        <f>+COUNTIFS(ECR_Hours!$K$6:$K$7,ExportsELAP[[#This Row],[Date Prevailing]])</f>
        <v>0</v>
      </c>
      <c r="H5436" s="165">
        <f t="shared" si="339"/>
        <v>2</v>
      </c>
      <c r="I5436" s="166">
        <f>+Exports!G5439</f>
        <v>30952.559499999999</v>
      </c>
      <c r="J5436" s="166">
        <f>+'ELAP_IPCO-APND'!D5439</f>
        <v>63.041800000000002</v>
      </c>
      <c r="K5436" s="166">
        <f>+(ExportsELAP[[#This Row],[Exports kWh - MPT]]/1000)*ExportsELAP[[#This Row],[EIM Price]]</f>
        <v>1951.3050654871001</v>
      </c>
      <c r="L5436" s="167" t="str">
        <f>+INDEX(ECR_Hours!$I$12:$I$15,MATCH(ExportsELAP[[#This Row],[Date Prevailing]],ECR_Hours!$H$12:$H$15,1))</f>
        <v>S</v>
      </c>
      <c r="M5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7" spans="1:13" x14ac:dyDescent="0.25">
      <c r="A5437" s="164">
        <f>+Exports!A5440</f>
        <v>44788</v>
      </c>
      <c r="B5437" s="165">
        <f t="shared" si="336"/>
        <v>2022</v>
      </c>
      <c r="C5437" s="165">
        <f t="shared" si="337"/>
        <v>8</v>
      </c>
      <c r="D5437" s="165">
        <f t="shared" si="338"/>
        <v>15</v>
      </c>
      <c r="E5437" s="165">
        <f>+Exports!B5440</f>
        <v>12</v>
      </c>
      <c r="F5437" s="165">
        <f>+WEEKDAY(ExportsELAP[[#This Row],[Date Prevailing]],1)</f>
        <v>2</v>
      </c>
      <c r="G5437" s="165">
        <f>+COUNTIFS(ECR_Hours!$K$6:$K$7,ExportsELAP[[#This Row],[Date Prevailing]])</f>
        <v>0</v>
      </c>
      <c r="H5437" s="165">
        <f t="shared" si="339"/>
        <v>2</v>
      </c>
      <c r="I5437" s="166">
        <f>+Exports!G5440</f>
        <v>38034.639199999998</v>
      </c>
      <c r="J5437" s="166">
        <f>+'ELAP_IPCO-APND'!D5440</f>
        <v>65.894469999999998</v>
      </c>
      <c r="K5437" s="166">
        <f>+(ExportsELAP[[#This Row],[Exports kWh - MPT]]/1000)*ExportsELAP[[#This Row],[EIM Price]]</f>
        <v>2506.2723917252238</v>
      </c>
      <c r="L5437" s="167" t="str">
        <f>+INDEX(ECR_Hours!$I$12:$I$15,MATCH(ExportsELAP[[#This Row],[Date Prevailing]],ECR_Hours!$H$12:$H$15,1))</f>
        <v>S</v>
      </c>
      <c r="M5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8" spans="1:13" x14ac:dyDescent="0.25">
      <c r="A5438" s="164">
        <f>+Exports!A5441</f>
        <v>44788</v>
      </c>
      <c r="B5438" s="165">
        <f t="shared" si="336"/>
        <v>2022</v>
      </c>
      <c r="C5438" s="165">
        <f t="shared" si="337"/>
        <v>8</v>
      </c>
      <c r="D5438" s="165">
        <f t="shared" si="338"/>
        <v>15</v>
      </c>
      <c r="E5438" s="165">
        <f>+Exports!B5441</f>
        <v>13</v>
      </c>
      <c r="F5438" s="165">
        <f>+WEEKDAY(ExportsELAP[[#This Row],[Date Prevailing]],1)</f>
        <v>2</v>
      </c>
      <c r="G5438" s="165">
        <f>+COUNTIFS(ECR_Hours!$K$6:$K$7,ExportsELAP[[#This Row],[Date Prevailing]])</f>
        <v>0</v>
      </c>
      <c r="H5438" s="165">
        <f t="shared" si="339"/>
        <v>2</v>
      </c>
      <c r="I5438" s="166">
        <f>+Exports!G5441</f>
        <v>41053.655200000001</v>
      </c>
      <c r="J5438" s="166">
        <f>+'ELAP_IPCO-APND'!D5441</f>
        <v>72.698229999999995</v>
      </c>
      <c r="K5438" s="166">
        <f>+(ExportsELAP[[#This Row],[Exports kWh - MPT]]/1000)*ExportsELAP[[#This Row],[EIM Price]]</f>
        <v>2984.5280680702958</v>
      </c>
      <c r="L5438" s="167" t="str">
        <f>+INDEX(ECR_Hours!$I$12:$I$15,MATCH(ExportsELAP[[#This Row],[Date Prevailing]],ECR_Hours!$H$12:$H$15,1))</f>
        <v>S</v>
      </c>
      <c r="M5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39" spans="1:13" x14ac:dyDescent="0.25">
      <c r="A5439" s="164">
        <f>+Exports!A5442</f>
        <v>44788</v>
      </c>
      <c r="B5439" s="165">
        <f t="shared" si="336"/>
        <v>2022</v>
      </c>
      <c r="C5439" s="165">
        <f t="shared" si="337"/>
        <v>8</v>
      </c>
      <c r="D5439" s="165">
        <f t="shared" si="338"/>
        <v>15</v>
      </c>
      <c r="E5439" s="165">
        <f>+Exports!B5442</f>
        <v>14</v>
      </c>
      <c r="F5439" s="165">
        <f>+WEEKDAY(ExportsELAP[[#This Row],[Date Prevailing]],1)</f>
        <v>2</v>
      </c>
      <c r="G5439" s="165">
        <f>+COUNTIFS(ECR_Hours!$K$6:$K$7,ExportsELAP[[#This Row],[Date Prevailing]])</f>
        <v>0</v>
      </c>
      <c r="H5439" s="165">
        <f t="shared" si="339"/>
        <v>2</v>
      </c>
      <c r="I5439" s="166">
        <f>+Exports!G5442</f>
        <v>41210.0213</v>
      </c>
      <c r="J5439" s="166">
        <f>+'ELAP_IPCO-APND'!D5442</f>
        <v>77.605279999999993</v>
      </c>
      <c r="K5439" s="166">
        <f>+(ExportsELAP[[#This Row],[Exports kWh - MPT]]/1000)*ExportsELAP[[#This Row],[EIM Price]]</f>
        <v>3198.1152417924636</v>
      </c>
      <c r="L5439" s="167" t="str">
        <f>+INDEX(ECR_Hours!$I$12:$I$15,MATCH(ExportsELAP[[#This Row],[Date Prevailing]],ECR_Hours!$H$12:$H$15,1))</f>
        <v>S</v>
      </c>
      <c r="M5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40" spans="1:13" x14ac:dyDescent="0.25">
      <c r="A5440" s="164">
        <f>+Exports!A5443</f>
        <v>44788</v>
      </c>
      <c r="B5440" s="165">
        <f t="shared" si="336"/>
        <v>2022</v>
      </c>
      <c r="C5440" s="165">
        <f t="shared" si="337"/>
        <v>8</v>
      </c>
      <c r="D5440" s="165">
        <f t="shared" si="338"/>
        <v>15</v>
      </c>
      <c r="E5440" s="165">
        <f>+Exports!B5443</f>
        <v>15</v>
      </c>
      <c r="F5440" s="165">
        <f>+WEEKDAY(ExportsELAP[[#This Row],[Date Prevailing]],1)</f>
        <v>2</v>
      </c>
      <c r="G5440" s="165">
        <f>+COUNTIFS(ECR_Hours!$K$6:$K$7,ExportsELAP[[#This Row],[Date Prevailing]])</f>
        <v>0</v>
      </c>
      <c r="H5440" s="165">
        <f t="shared" si="339"/>
        <v>2</v>
      </c>
      <c r="I5440" s="166">
        <f>+Exports!G5443</f>
        <v>37830.449100000005</v>
      </c>
      <c r="J5440" s="166">
        <f>+'ELAP_IPCO-APND'!D5443</f>
        <v>82.25291</v>
      </c>
      <c r="K5440" s="166">
        <f>+(ExportsELAP[[#This Row],[Exports kWh - MPT]]/1000)*ExportsELAP[[#This Row],[EIM Price]]</f>
        <v>3111.664525081881</v>
      </c>
      <c r="L5440" s="167" t="str">
        <f>+INDEX(ECR_Hours!$I$12:$I$15,MATCH(ExportsELAP[[#This Row],[Date Prevailing]],ECR_Hours!$H$12:$H$15,1))</f>
        <v>S</v>
      </c>
      <c r="M5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41" spans="1:13" x14ac:dyDescent="0.25">
      <c r="A5441" s="164">
        <f>+Exports!A5444</f>
        <v>44788</v>
      </c>
      <c r="B5441" s="165">
        <f t="shared" si="336"/>
        <v>2022</v>
      </c>
      <c r="C5441" s="165">
        <f t="shared" si="337"/>
        <v>8</v>
      </c>
      <c r="D5441" s="165">
        <f t="shared" si="338"/>
        <v>15</v>
      </c>
      <c r="E5441" s="165">
        <f>+Exports!B5444</f>
        <v>16</v>
      </c>
      <c r="F5441" s="165">
        <f>+WEEKDAY(ExportsELAP[[#This Row],[Date Prevailing]],1)</f>
        <v>2</v>
      </c>
      <c r="G5441" s="165">
        <f>+COUNTIFS(ECR_Hours!$K$6:$K$7,ExportsELAP[[#This Row],[Date Prevailing]])</f>
        <v>0</v>
      </c>
      <c r="H5441" s="165">
        <f t="shared" si="339"/>
        <v>2</v>
      </c>
      <c r="I5441" s="166">
        <f>+Exports!G5444</f>
        <v>31608.103099999986</v>
      </c>
      <c r="J5441" s="166">
        <f>+'ELAP_IPCO-APND'!D5444</f>
        <v>88.017319999999998</v>
      </c>
      <c r="K5441" s="166">
        <f>+(ExportsELAP[[#This Row],[Exports kWh - MPT]]/1000)*ExportsELAP[[#This Row],[EIM Price]]</f>
        <v>2782.0605251456909</v>
      </c>
      <c r="L5441" s="167" t="str">
        <f>+INDEX(ECR_Hours!$I$12:$I$15,MATCH(ExportsELAP[[#This Row],[Date Prevailing]],ECR_Hours!$H$12:$H$15,1))</f>
        <v>S</v>
      </c>
      <c r="M5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2" spans="1:13" x14ac:dyDescent="0.25">
      <c r="A5442" s="164">
        <f>+Exports!A5445</f>
        <v>44788</v>
      </c>
      <c r="B5442" s="165">
        <f t="shared" ref="B5442:B5505" si="340">+YEAR(A5442)</f>
        <v>2022</v>
      </c>
      <c r="C5442" s="165">
        <f t="shared" ref="C5442:C5505" si="341">+MONTH(A5442)</f>
        <v>8</v>
      </c>
      <c r="D5442" s="165">
        <f t="shared" ref="D5442:D5505" si="342">+DAY(A5442)</f>
        <v>15</v>
      </c>
      <c r="E5442" s="165">
        <f>+Exports!B5445</f>
        <v>17</v>
      </c>
      <c r="F5442" s="165">
        <f>+WEEKDAY(ExportsELAP[[#This Row],[Date Prevailing]],1)</f>
        <v>2</v>
      </c>
      <c r="G5442" s="165">
        <f>+COUNTIFS(ECR_Hours!$K$6:$K$7,ExportsELAP[[#This Row],[Date Prevailing]])</f>
        <v>0</v>
      </c>
      <c r="H5442" s="165">
        <f t="shared" ref="H5442:H5505" si="343">+IF(G5442=1,0,F5442)</f>
        <v>2</v>
      </c>
      <c r="I5442" s="166">
        <f>+Exports!G5445</f>
        <v>23838.903699999999</v>
      </c>
      <c r="J5442" s="166">
        <f>+'ELAP_IPCO-APND'!D5445</f>
        <v>83.756519999999995</v>
      </c>
      <c r="K5442" s="166">
        <f>+(ExportsELAP[[#This Row],[Exports kWh - MPT]]/1000)*ExportsELAP[[#This Row],[EIM Price]]</f>
        <v>1996.6636145271239</v>
      </c>
      <c r="L5442" s="167" t="str">
        <f>+INDEX(ECR_Hours!$I$12:$I$15,MATCH(ExportsELAP[[#This Row],[Date Prevailing]],ECR_Hours!$H$12:$H$15,1))</f>
        <v>S</v>
      </c>
      <c r="M5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3" spans="1:13" x14ac:dyDescent="0.25">
      <c r="A5443" s="164">
        <f>+Exports!A5446</f>
        <v>44788</v>
      </c>
      <c r="B5443" s="165">
        <f t="shared" si="340"/>
        <v>2022</v>
      </c>
      <c r="C5443" s="165">
        <f t="shared" si="341"/>
        <v>8</v>
      </c>
      <c r="D5443" s="165">
        <f t="shared" si="342"/>
        <v>15</v>
      </c>
      <c r="E5443" s="165">
        <f>+Exports!B5446</f>
        <v>18</v>
      </c>
      <c r="F5443" s="165">
        <f>+WEEKDAY(ExportsELAP[[#This Row],[Date Prevailing]],1)</f>
        <v>2</v>
      </c>
      <c r="G5443" s="165">
        <f>+COUNTIFS(ECR_Hours!$K$6:$K$7,ExportsELAP[[#This Row],[Date Prevailing]])</f>
        <v>0</v>
      </c>
      <c r="H5443" s="165">
        <f t="shared" si="343"/>
        <v>2</v>
      </c>
      <c r="I5443" s="166">
        <f>+Exports!G5446</f>
        <v>15739.035</v>
      </c>
      <c r="J5443" s="166">
        <f>+'ELAP_IPCO-APND'!D5446</f>
        <v>100.96434000000001</v>
      </c>
      <c r="K5443" s="166">
        <f>+(ExportsELAP[[#This Row],[Exports kWh - MPT]]/1000)*ExportsELAP[[#This Row],[EIM Price]]</f>
        <v>1589.0812810119</v>
      </c>
      <c r="L5443" s="167" t="str">
        <f>+INDEX(ECR_Hours!$I$12:$I$15,MATCH(ExportsELAP[[#This Row],[Date Prevailing]],ECR_Hours!$H$12:$H$15,1))</f>
        <v>S</v>
      </c>
      <c r="M5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4" spans="1:13" x14ac:dyDescent="0.25">
      <c r="A5444" s="164">
        <f>+Exports!A5447</f>
        <v>44788</v>
      </c>
      <c r="B5444" s="165">
        <f t="shared" si="340"/>
        <v>2022</v>
      </c>
      <c r="C5444" s="165">
        <f t="shared" si="341"/>
        <v>8</v>
      </c>
      <c r="D5444" s="165">
        <f t="shared" si="342"/>
        <v>15</v>
      </c>
      <c r="E5444" s="165">
        <f>+Exports!B5447</f>
        <v>19</v>
      </c>
      <c r="F5444" s="165">
        <f>+WEEKDAY(ExportsELAP[[#This Row],[Date Prevailing]],1)</f>
        <v>2</v>
      </c>
      <c r="G5444" s="165">
        <f>+COUNTIFS(ECR_Hours!$K$6:$K$7,ExportsELAP[[#This Row],[Date Prevailing]])</f>
        <v>0</v>
      </c>
      <c r="H5444" s="165">
        <f t="shared" si="343"/>
        <v>2</v>
      </c>
      <c r="I5444" s="166">
        <f>+Exports!G5447</f>
        <v>9349.1716000000015</v>
      </c>
      <c r="J5444" s="166">
        <f>+'ELAP_IPCO-APND'!D5447</f>
        <v>94.952399999999997</v>
      </c>
      <c r="K5444" s="166">
        <f>+(ExportsELAP[[#This Row],[Exports kWh - MPT]]/1000)*ExportsELAP[[#This Row],[EIM Price]]</f>
        <v>887.72628143184011</v>
      </c>
      <c r="L5444" s="167" t="str">
        <f>+INDEX(ECR_Hours!$I$12:$I$15,MATCH(ExportsELAP[[#This Row],[Date Prevailing]],ECR_Hours!$H$12:$H$15,1))</f>
        <v>S</v>
      </c>
      <c r="M5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5" spans="1:13" x14ac:dyDescent="0.25">
      <c r="A5445" s="164">
        <f>+Exports!A5448</f>
        <v>44788</v>
      </c>
      <c r="B5445" s="165">
        <f t="shared" si="340"/>
        <v>2022</v>
      </c>
      <c r="C5445" s="165">
        <f t="shared" si="341"/>
        <v>8</v>
      </c>
      <c r="D5445" s="165">
        <f t="shared" si="342"/>
        <v>15</v>
      </c>
      <c r="E5445" s="165">
        <f>+Exports!B5448</f>
        <v>20</v>
      </c>
      <c r="F5445" s="165">
        <f>+WEEKDAY(ExportsELAP[[#This Row],[Date Prevailing]],1)</f>
        <v>2</v>
      </c>
      <c r="G5445" s="165">
        <f>+COUNTIFS(ECR_Hours!$K$6:$K$7,ExportsELAP[[#This Row],[Date Prevailing]])</f>
        <v>0</v>
      </c>
      <c r="H5445" s="165">
        <f t="shared" si="343"/>
        <v>2</v>
      </c>
      <c r="I5445" s="166">
        <f>+Exports!G5448</f>
        <v>4459.7510999999995</v>
      </c>
      <c r="J5445" s="166">
        <f>+'ELAP_IPCO-APND'!D5448</f>
        <v>131.77557999999999</v>
      </c>
      <c r="K5445" s="166">
        <f>+(ExportsELAP[[#This Row],[Exports kWh - MPT]]/1000)*ExportsELAP[[#This Row],[EIM Price]]</f>
        <v>587.6862878581378</v>
      </c>
      <c r="L5445" s="167" t="str">
        <f>+INDEX(ECR_Hours!$I$12:$I$15,MATCH(ExportsELAP[[#This Row],[Date Prevailing]],ECR_Hours!$H$12:$H$15,1))</f>
        <v>S</v>
      </c>
      <c r="M5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6" spans="1:13" x14ac:dyDescent="0.25">
      <c r="A5446" s="164">
        <f>+Exports!A5449</f>
        <v>44788</v>
      </c>
      <c r="B5446" s="165">
        <f t="shared" si="340"/>
        <v>2022</v>
      </c>
      <c r="C5446" s="165">
        <f t="shared" si="341"/>
        <v>8</v>
      </c>
      <c r="D5446" s="165">
        <f t="shared" si="342"/>
        <v>15</v>
      </c>
      <c r="E5446" s="165">
        <f>+Exports!B5449</f>
        <v>21</v>
      </c>
      <c r="F5446" s="165">
        <f>+WEEKDAY(ExportsELAP[[#This Row],[Date Prevailing]],1)</f>
        <v>2</v>
      </c>
      <c r="G5446" s="165">
        <f>+COUNTIFS(ECR_Hours!$K$6:$K$7,ExportsELAP[[#This Row],[Date Prevailing]])</f>
        <v>0</v>
      </c>
      <c r="H5446" s="165">
        <f t="shared" si="343"/>
        <v>2</v>
      </c>
      <c r="I5446" s="166">
        <f>+Exports!G5449</f>
        <v>635.18669999999997</v>
      </c>
      <c r="J5446" s="166">
        <f>+'ELAP_IPCO-APND'!D5449</f>
        <v>159.45180999999999</v>
      </c>
      <c r="K5446" s="166">
        <f>+(ExportsELAP[[#This Row],[Exports kWh - MPT]]/1000)*ExportsELAP[[#This Row],[EIM Price]]</f>
        <v>101.28166900292699</v>
      </c>
      <c r="L5446" s="167" t="str">
        <f>+INDEX(ECR_Hours!$I$12:$I$15,MATCH(ExportsELAP[[#This Row],[Date Prevailing]],ECR_Hours!$H$12:$H$15,1))</f>
        <v>S</v>
      </c>
      <c r="M5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7" spans="1:13" x14ac:dyDescent="0.25">
      <c r="A5447" s="164">
        <f>+Exports!A5450</f>
        <v>44788</v>
      </c>
      <c r="B5447" s="165">
        <f t="shared" si="340"/>
        <v>2022</v>
      </c>
      <c r="C5447" s="165">
        <f t="shared" si="341"/>
        <v>8</v>
      </c>
      <c r="D5447" s="165">
        <f t="shared" si="342"/>
        <v>15</v>
      </c>
      <c r="E5447" s="165">
        <f>+Exports!B5450</f>
        <v>22</v>
      </c>
      <c r="F5447" s="165">
        <f>+WEEKDAY(ExportsELAP[[#This Row],[Date Prevailing]],1)</f>
        <v>2</v>
      </c>
      <c r="G5447" s="165">
        <f>+COUNTIFS(ECR_Hours!$K$6:$K$7,ExportsELAP[[#This Row],[Date Prevailing]])</f>
        <v>0</v>
      </c>
      <c r="H5447" s="165">
        <f t="shared" si="343"/>
        <v>2</v>
      </c>
      <c r="I5447" s="166">
        <f>+Exports!G5450</f>
        <v>30.565400000000004</v>
      </c>
      <c r="J5447" s="166">
        <f>+'ELAP_IPCO-APND'!D5450</f>
        <v>111.95055000000001</v>
      </c>
      <c r="K5447" s="166">
        <f>+(ExportsELAP[[#This Row],[Exports kWh - MPT]]/1000)*ExportsELAP[[#This Row],[EIM Price]]</f>
        <v>3.4218133409700004</v>
      </c>
      <c r="L5447" s="167" t="str">
        <f>+INDEX(ECR_Hours!$I$12:$I$15,MATCH(ExportsELAP[[#This Row],[Date Prevailing]],ECR_Hours!$H$12:$H$15,1))</f>
        <v>S</v>
      </c>
      <c r="M5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8" spans="1:13" x14ac:dyDescent="0.25">
      <c r="A5448" s="164">
        <f>+Exports!A5451</f>
        <v>44788</v>
      </c>
      <c r="B5448" s="165">
        <f t="shared" si="340"/>
        <v>2022</v>
      </c>
      <c r="C5448" s="165">
        <f t="shared" si="341"/>
        <v>8</v>
      </c>
      <c r="D5448" s="165">
        <f t="shared" si="342"/>
        <v>15</v>
      </c>
      <c r="E5448" s="165">
        <f>+Exports!B5451</f>
        <v>23</v>
      </c>
      <c r="F5448" s="165">
        <f>+WEEKDAY(ExportsELAP[[#This Row],[Date Prevailing]],1)</f>
        <v>2</v>
      </c>
      <c r="G5448" s="165">
        <f>+COUNTIFS(ECR_Hours!$K$6:$K$7,ExportsELAP[[#This Row],[Date Prevailing]])</f>
        <v>0</v>
      </c>
      <c r="H5448" s="165">
        <f t="shared" si="343"/>
        <v>2</v>
      </c>
      <c r="I5448" s="166">
        <f>+Exports!G5451</f>
        <v>31.544499999999999</v>
      </c>
      <c r="J5448" s="166">
        <f>+'ELAP_IPCO-APND'!D5451</f>
        <v>89.505369999999999</v>
      </c>
      <c r="K5448" s="166">
        <f>+(ExportsELAP[[#This Row],[Exports kWh - MPT]]/1000)*ExportsELAP[[#This Row],[EIM Price]]</f>
        <v>2.8234021439649997</v>
      </c>
      <c r="L5448" s="167" t="str">
        <f>+INDEX(ECR_Hours!$I$12:$I$15,MATCH(ExportsELAP[[#This Row],[Date Prevailing]],ECR_Hours!$H$12:$H$15,1))</f>
        <v>S</v>
      </c>
      <c r="M5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49" spans="1:13" x14ac:dyDescent="0.25">
      <c r="A5449" s="164">
        <f>+Exports!A5452</f>
        <v>44788</v>
      </c>
      <c r="B5449" s="165">
        <f t="shared" si="340"/>
        <v>2022</v>
      </c>
      <c r="C5449" s="165">
        <f t="shared" si="341"/>
        <v>8</v>
      </c>
      <c r="D5449" s="165">
        <f t="shared" si="342"/>
        <v>15</v>
      </c>
      <c r="E5449" s="165">
        <f>+Exports!B5452</f>
        <v>24</v>
      </c>
      <c r="F5449" s="165">
        <f>+WEEKDAY(ExportsELAP[[#This Row],[Date Prevailing]],1)</f>
        <v>2</v>
      </c>
      <c r="G5449" s="165">
        <f>+COUNTIFS(ECR_Hours!$K$6:$K$7,ExportsELAP[[#This Row],[Date Prevailing]])</f>
        <v>0</v>
      </c>
      <c r="H5449" s="165">
        <f t="shared" si="343"/>
        <v>2</v>
      </c>
      <c r="I5449" s="166">
        <f>+Exports!G5452</f>
        <v>31.9925</v>
      </c>
      <c r="J5449" s="166">
        <f>+'ELAP_IPCO-APND'!D5452</f>
        <v>82.233919999999998</v>
      </c>
      <c r="K5449" s="166">
        <f>+(ExportsELAP[[#This Row],[Exports kWh - MPT]]/1000)*ExportsELAP[[#This Row],[EIM Price]]</f>
        <v>2.6308686855999999</v>
      </c>
      <c r="L5449" s="167" t="str">
        <f>+INDEX(ECR_Hours!$I$12:$I$15,MATCH(ExportsELAP[[#This Row],[Date Prevailing]],ECR_Hours!$H$12:$H$15,1))</f>
        <v>S</v>
      </c>
      <c r="M5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0" spans="1:13" x14ac:dyDescent="0.25">
      <c r="A5450" s="164">
        <f>+Exports!A5453</f>
        <v>44789</v>
      </c>
      <c r="B5450" s="165">
        <f t="shared" si="340"/>
        <v>2022</v>
      </c>
      <c r="C5450" s="165">
        <f t="shared" si="341"/>
        <v>8</v>
      </c>
      <c r="D5450" s="165">
        <f t="shared" si="342"/>
        <v>16</v>
      </c>
      <c r="E5450" s="165">
        <f>+Exports!B5453</f>
        <v>1</v>
      </c>
      <c r="F5450" s="165">
        <f>+WEEKDAY(ExportsELAP[[#This Row],[Date Prevailing]],1)</f>
        <v>3</v>
      </c>
      <c r="G5450" s="165">
        <f>+COUNTIFS(ECR_Hours!$K$6:$K$7,ExportsELAP[[#This Row],[Date Prevailing]])</f>
        <v>0</v>
      </c>
      <c r="H5450" s="165">
        <f t="shared" si="343"/>
        <v>3</v>
      </c>
      <c r="I5450" s="166">
        <f>+Exports!G5453</f>
        <v>31.063999999999989</v>
      </c>
      <c r="J5450" s="166">
        <f>+'ELAP_IPCO-APND'!D5453</f>
        <v>70.564070000000001</v>
      </c>
      <c r="K5450" s="166">
        <f>+(ExportsELAP[[#This Row],[Exports kWh - MPT]]/1000)*ExportsELAP[[#This Row],[EIM Price]]</f>
        <v>2.1920022704799993</v>
      </c>
      <c r="L5450" s="167" t="str">
        <f>+INDEX(ECR_Hours!$I$12:$I$15,MATCH(ExportsELAP[[#This Row],[Date Prevailing]],ECR_Hours!$H$12:$H$15,1))</f>
        <v>S</v>
      </c>
      <c r="M5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1" spans="1:13" x14ac:dyDescent="0.25">
      <c r="A5451" s="164">
        <f>+Exports!A5454</f>
        <v>44789</v>
      </c>
      <c r="B5451" s="165">
        <f t="shared" si="340"/>
        <v>2022</v>
      </c>
      <c r="C5451" s="165">
        <f t="shared" si="341"/>
        <v>8</v>
      </c>
      <c r="D5451" s="165">
        <f t="shared" si="342"/>
        <v>16</v>
      </c>
      <c r="E5451" s="165">
        <f>+Exports!B5454</f>
        <v>2</v>
      </c>
      <c r="F5451" s="165">
        <f>+WEEKDAY(ExportsELAP[[#This Row],[Date Prevailing]],1)</f>
        <v>3</v>
      </c>
      <c r="G5451" s="165">
        <f>+COUNTIFS(ECR_Hours!$K$6:$K$7,ExportsELAP[[#This Row],[Date Prevailing]])</f>
        <v>0</v>
      </c>
      <c r="H5451" s="165">
        <f t="shared" si="343"/>
        <v>3</v>
      </c>
      <c r="I5451" s="166">
        <f>+Exports!G5454</f>
        <v>31.340399999999988</v>
      </c>
      <c r="J5451" s="166">
        <f>+'ELAP_IPCO-APND'!D5454</f>
        <v>63.53369</v>
      </c>
      <c r="K5451" s="166">
        <f>+(ExportsELAP[[#This Row],[Exports kWh - MPT]]/1000)*ExportsELAP[[#This Row],[EIM Price]]</f>
        <v>1.9911712580759995</v>
      </c>
      <c r="L5451" s="167" t="str">
        <f>+INDEX(ECR_Hours!$I$12:$I$15,MATCH(ExportsELAP[[#This Row],[Date Prevailing]],ECR_Hours!$H$12:$H$15,1))</f>
        <v>S</v>
      </c>
      <c r="M5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2" spans="1:13" x14ac:dyDescent="0.25">
      <c r="A5452" s="164">
        <f>+Exports!A5455</f>
        <v>44789</v>
      </c>
      <c r="B5452" s="165">
        <f t="shared" si="340"/>
        <v>2022</v>
      </c>
      <c r="C5452" s="165">
        <f t="shared" si="341"/>
        <v>8</v>
      </c>
      <c r="D5452" s="165">
        <f t="shared" si="342"/>
        <v>16</v>
      </c>
      <c r="E5452" s="165">
        <f>+Exports!B5455</f>
        <v>3</v>
      </c>
      <c r="F5452" s="165">
        <f>+WEEKDAY(ExportsELAP[[#This Row],[Date Prevailing]],1)</f>
        <v>3</v>
      </c>
      <c r="G5452" s="165">
        <f>+COUNTIFS(ECR_Hours!$K$6:$K$7,ExportsELAP[[#This Row],[Date Prevailing]])</f>
        <v>0</v>
      </c>
      <c r="H5452" s="165">
        <f t="shared" si="343"/>
        <v>3</v>
      </c>
      <c r="I5452" s="166">
        <f>+Exports!G5455</f>
        <v>31.170999999999996</v>
      </c>
      <c r="J5452" s="166">
        <f>+'ELAP_IPCO-APND'!D5455</f>
        <v>63.479970000000002</v>
      </c>
      <c r="K5452" s="166">
        <f>+(ExportsELAP[[#This Row],[Exports kWh - MPT]]/1000)*ExportsELAP[[#This Row],[EIM Price]]</f>
        <v>1.97873414487</v>
      </c>
      <c r="L5452" s="167" t="str">
        <f>+INDEX(ECR_Hours!$I$12:$I$15,MATCH(ExportsELAP[[#This Row],[Date Prevailing]],ECR_Hours!$H$12:$H$15,1))</f>
        <v>S</v>
      </c>
      <c r="M5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3" spans="1:13" x14ac:dyDescent="0.25">
      <c r="A5453" s="164">
        <f>+Exports!A5456</f>
        <v>44789</v>
      </c>
      <c r="B5453" s="165">
        <f t="shared" si="340"/>
        <v>2022</v>
      </c>
      <c r="C5453" s="165">
        <f t="shared" si="341"/>
        <v>8</v>
      </c>
      <c r="D5453" s="165">
        <f t="shared" si="342"/>
        <v>16</v>
      </c>
      <c r="E5453" s="165">
        <f>+Exports!B5456</f>
        <v>4</v>
      </c>
      <c r="F5453" s="165">
        <f>+WEEKDAY(ExportsELAP[[#This Row],[Date Prevailing]],1)</f>
        <v>3</v>
      </c>
      <c r="G5453" s="165">
        <f>+COUNTIFS(ECR_Hours!$K$6:$K$7,ExportsELAP[[#This Row],[Date Prevailing]])</f>
        <v>0</v>
      </c>
      <c r="H5453" s="165">
        <f t="shared" si="343"/>
        <v>3</v>
      </c>
      <c r="I5453" s="166">
        <f>+Exports!G5456</f>
        <v>9.5168999999999997</v>
      </c>
      <c r="J5453" s="166">
        <f>+'ELAP_IPCO-APND'!D5456</f>
        <v>60.445419999999999</v>
      </c>
      <c r="K5453" s="166">
        <f>+(ExportsELAP[[#This Row],[Exports kWh - MPT]]/1000)*ExportsELAP[[#This Row],[EIM Price]]</f>
        <v>0.57525301759799996</v>
      </c>
      <c r="L5453" s="167" t="str">
        <f>+INDEX(ECR_Hours!$I$12:$I$15,MATCH(ExportsELAP[[#This Row],[Date Prevailing]],ECR_Hours!$H$12:$H$15,1))</f>
        <v>S</v>
      </c>
      <c r="M5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4" spans="1:13" x14ac:dyDescent="0.25">
      <c r="A5454" s="164">
        <f>+Exports!A5457</f>
        <v>44789</v>
      </c>
      <c r="B5454" s="165">
        <f t="shared" si="340"/>
        <v>2022</v>
      </c>
      <c r="C5454" s="165">
        <f t="shared" si="341"/>
        <v>8</v>
      </c>
      <c r="D5454" s="165">
        <f t="shared" si="342"/>
        <v>16</v>
      </c>
      <c r="E5454" s="165">
        <f>+Exports!B5457</f>
        <v>5</v>
      </c>
      <c r="F5454" s="165">
        <f>+WEEKDAY(ExportsELAP[[#This Row],[Date Prevailing]],1)</f>
        <v>3</v>
      </c>
      <c r="G5454" s="165">
        <f>+COUNTIFS(ECR_Hours!$K$6:$K$7,ExportsELAP[[#This Row],[Date Prevailing]])</f>
        <v>0</v>
      </c>
      <c r="H5454" s="165">
        <f t="shared" si="343"/>
        <v>3</v>
      </c>
      <c r="I5454" s="166">
        <f>+Exports!G5457</f>
        <v>9.1209000000000007</v>
      </c>
      <c r="J5454" s="166">
        <f>+'ELAP_IPCO-APND'!D5457</f>
        <v>58.926009999999998</v>
      </c>
      <c r="K5454" s="166">
        <f>+(ExportsELAP[[#This Row],[Exports kWh - MPT]]/1000)*ExportsELAP[[#This Row],[EIM Price]]</f>
        <v>0.53745824460900005</v>
      </c>
      <c r="L5454" s="167" t="str">
        <f>+INDEX(ECR_Hours!$I$12:$I$15,MATCH(ExportsELAP[[#This Row],[Date Prevailing]],ECR_Hours!$H$12:$H$15,1))</f>
        <v>S</v>
      </c>
      <c r="M5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5" spans="1:13" x14ac:dyDescent="0.25">
      <c r="A5455" s="164">
        <f>+Exports!A5458</f>
        <v>44789</v>
      </c>
      <c r="B5455" s="165">
        <f t="shared" si="340"/>
        <v>2022</v>
      </c>
      <c r="C5455" s="165">
        <f t="shared" si="341"/>
        <v>8</v>
      </c>
      <c r="D5455" s="165">
        <f t="shared" si="342"/>
        <v>16</v>
      </c>
      <c r="E5455" s="165">
        <f>+Exports!B5458</f>
        <v>6</v>
      </c>
      <c r="F5455" s="165">
        <f>+WEEKDAY(ExportsELAP[[#This Row],[Date Prevailing]],1)</f>
        <v>3</v>
      </c>
      <c r="G5455" s="165">
        <f>+COUNTIFS(ECR_Hours!$K$6:$K$7,ExportsELAP[[#This Row],[Date Prevailing]])</f>
        <v>0</v>
      </c>
      <c r="H5455" s="165">
        <f t="shared" si="343"/>
        <v>3</v>
      </c>
      <c r="I5455" s="166">
        <f>+Exports!G5458</f>
        <v>9.5488999999999997</v>
      </c>
      <c r="J5455" s="166">
        <f>+'ELAP_IPCO-APND'!D5458</f>
        <v>61.61618</v>
      </c>
      <c r="K5455" s="166">
        <f>+(ExportsELAP[[#This Row],[Exports kWh - MPT]]/1000)*ExportsELAP[[#This Row],[EIM Price]]</f>
        <v>0.58836674120199994</v>
      </c>
      <c r="L5455" s="167" t="str">
        <f>+INDEX(ECR_Hours!$I$12:$I$15,MATCH(ExportsELAP[[#This Row],[Date Prevailing]],ECR_Hours!$H$12:$H$15,1))</f>
        <v>S</v>
      </c>
      <c r="M5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6" spans="1:13" x14ac:dyDescent="0.25">
      <c r="A5456" s="164">
        <f>+Exports!A5459</f>
        <v>44789</v>
      </c>
      <c r="B5456" s="165">
        <f t="shared" si="340"/>
        <v>2022</v>
      </c>
      <c r="C5456" s="165">
        <f t="shared" si="341"/>
        <v>8</v>
      </c>
      <c r="D5456" s="165">
        <f t="shared" si="342"/>
        <v>16</v>
      </c>
      <c r="E5456" s="165">
        <f>+Exports!B5459</f>
        <v>7</v>
      </c>
      <c r="F5456" s="165">
        <f>+WEEKDAY(ExportsELAP[[#This Row],[Date Prevailing]],1)</f>
        <v>3</v>
      </c>
      <c r="G5456" s="165">
        <f>+COUNTIFS(ECR_Hours!$K$6:$K$7,ExportsELAP[[#This Row],[Date Prevailing]])</f>
        <v>0</v>
      </c>
      <c r="H5456" s="165">
        <f t="shared" si="343"/>
        <v>3</v>
      </c>
      <c r="I5456" s="166">
        <f>+Exports!G5459</f>
        <v>115.9061</v>
      </c>
      <c r="J5456" s="166">
        <f>+'ELAP_IPCO-APND'!D5459</f>
        <v>63.834690000000002</v>
      </c>
      <c r="K5456" s="166">
        <f>+(ExportsELAP[[#This Row],[Exports kWh - MPT]]/1000)*ExportsELAP[[#This Row],[EIM Price]]</f>
        <v>7.3988299626089997</v>
      </c>
      <c r="L5456" s="167" t="str">
        <f>+INDEX(ECR_Hours!$I$12:$I$15,MATCH(ExportsELAP[[#This Row],[Date Prevailing]],ECR_Hours!$H$12:$H$15,1))</f>
        <v>S</v>
      </c>
      <c r="M5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7" spans="1:13" x14ac:dyDescent="0.25">
      <c r="A5457" s="164">
        <f>+Exports!A5460</f>
        <v>44789</v>
      </c>
      <c r="B5457" s="165">
        <f t="shared" si="340"/>
        <v>2022</v>
      </c>
      <c r="C5457" s="165">
        <f t="shared" si="341"/>
        <v>8</v>
      </c>
      <c r="D5457" s="165">
        <f t="shared" si="342"/>
        <v>16</v>
      </c>
      <c r="E5457" s="165">
        <f>+Exports!B5460</f>
        <v>8</v>
      </c>
      <c r="F5457" s="165">
        <f>+WEEKDAY(ExportsELAP[[#This Row],[Date Prevailing]],1)</f>
        <v>3</v>
      </c>
      <c r="G5457" s="165">
        <f>+COUNTIFS(ECR_Hours!$K$6:$K$7,ExportsELAP[[#This Row],[Date Prevailing]])</f>
        <v>0</v>
      </c>
      <c r="H5457" s="165">
        <f t="shared" si="343"/>
        <v>3</v>
      </c>
      <c r="I5457" s="166">
        <f>+Exports!G5460</f>
        <v>3219.1462000000001</v>
      </c>
      <c r="J5457" s="166">
        <f>+'ELAP_IPCO-APND'!D5460</f>
        <v>65.250690000000006</v>
      </c>
      <c r="K5457" s="166">
        <f>+(ExportsELAP[[#This Row],[Exports kWh - MPT]]/1000)*ExportsELAP[[#This Row],[EIM Price]]</f>
        <v>210.05151076087802</v>
      </c>
      <c r="L5457" s="167" t="str">
        <f>+INDEX(ECR_Hours!$I$12:$I$15,MATCH(ExportsELAP[[#This Row],[Date Prevailing]],ECR_Hours!$H$12:$H$15,1))</f>
        <v>S</v>
      </c>
      <c r="M5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8" spans="1:13" x14ac:dyDescent="0.25">
      <c r="A5458" s="164">
        <f>+Exports!A5461</f>
        <v>44789</v>
      </c>
      <c r="B5458" s="165">
        <f t="shared" si="340"/>
        <v>2022</v>
      </c>
      <c r="C5458" s="165">
        <f t="shared" si="341"/>
        <v>8</v>
      </c>
      <c r="D5458" s="165">
        <f t="shared" si="342"/>
        <v>16</v>
      </c>
      <c r="E5458" s="165">
        <f>+Exports!B5461</f>
        <v>9</v>
      </c>
      <c r="F5458" s="165">
        <f>+WEEKDAY(ExportsELAP[[#This Row],[Date Prevailing]],1)</f>
        <v>3</v>
      </c>
      <c r="G5458" s="165">
        <f>+COUNTIFS(ECR_Hours!$K$6:$K$7,ExportsELAP[[#This Row],[Date Prevailing]])</f>
        <v>0</v>
      </c>
      <c r="H5458" s="165">
        <f t="shared" si="343"/>
        <v>3</v>
      </c>
      <c r="I5458" s="166">
        <f>+Exports!G5461</f>
        <v>10268.1088</v>
      </c>
      <c r="J5458" s="166">
        <f>+'ELAP_IPCO-APND'!D5461</f>
        <v>63.614890000000003</v>
      </c>
      <c r="K5458" s="166">
        <f>+(ExportsELAP[[#This Row],[Exports kWh - MPT]]/1000)*ExportsELAP[[#This Row],[EIM Price]]</f>
        <v>653.20461182003203</v>
      </c>
      <c r="L5458" s="167" t="str">
        <f>+INDEX(ECR_Hours!$I$12:$I$15,MATCH(ExportsELAP[[#This Row],[Date Prevailing]],ECR_Hours!$H$12:$H$15,1))</f>
        <v>S</v>
      </c>
      <c r="M5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59" spans="1:13" x14ac:dyDescent="0.25">
      <c r="A5459" s="164">
        <f>+Exports!A5462</f>
        <v>44789</v>
      </c>
      <c r="B5459" s="165">
        <f t="shared" si="340"/>
        <v>2022</v>
      </c>
      <c r="C5459" s="165">
        <f t="shared" si="341"/>
        <v>8</v>
      </c>
      <c r="D5459" s="165">
        <f t="shared" si="342"/>
        <v>16</v>
      </c>
      <c r="E5459" s="165">
        <f>+Exports!B5462</f>
        <v>10</v>
      </c>
      <c r="F5459" s="165">
        <f>+WEEKDAY(ExportsELAP[[#This Row],[Date Prevailing]],1)</f>
        <v>3</v>
      </c>
      <c r="G5459" s="165">
        <f>+COUNTIFS(ECR_Hours!$K$6:$K$7,ExportsELAP[[#This Row],[Date Prevailing]])</f>
        <v>0</v>
      </c>
      <c r="H5459" s="165">
        <f t="shared" si="343"/>
        <v>3</v>
      </c>
      <c r="I5459" s="166">
        <f>+Exports!G5462</f>
        <v>20493.516199999998</v>
      </c>
      <c r="J5459" s="166">
        <f>+'ELAP_IPCO-APND'!D5462</f>
        <v>60.323090000000001</v>
      </c>
      <c r="K5459" s="166">
        <f>+(ExportsELAP[[#This Row],[Exports kWh - MPT]]/1000)*ExportsELAP[[#This Row],[EIM Price]]</f>
        <v>1236.2322221490579</v>
      </c>
      <c r="L5459" s="167" t="str">
        <f>+INDEX(ECR_Hours!$I$12:$I$15,MATCH(ExportsELAP[[#This Row],[Date Prevailing]],ECR_Hours!$H$12:$H$15,1))</f>
        <v>S</v>
      </c>
      <c r="M5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0" spans="1:13" x14ac:dyDescent="0.25">
      <c r="A5460" s="164">
        <f>+Exports!A5463</f>
        <v>44789</v>
      </c>
      <c r="B5460" s="165">
        <f t="shared" si="340"/>
        <v>2022</v>
      </c>
      <c r="C5460" s="165">
        <f t="shared" si="341"/>
        <v>8</v>
      </c>
      <c r="D5460" s="165">
        <f t="shared" si="342"/>
        <v>16</v>
      </c>
      <c r="E5460" s="165">
        <f>+Exports!B5463</f>
        <v>11</v>
      </c>
      <c r="F5460" s="165">
        <f>+WEEKDAY(ExportsELAP[[#This Row],[Date Prevailing]],1)</f>
        <v>3</v>
      </c>
      <c r="G5460" s="165">
        <f>+COUNTIFS(ECR_Hours!$K$6:$K$7,ExportsELAP[[#This Row],[Date Prevailing]])</f>
        <v>0</v>
      </c>
      <c r="H5460" s="165">
        <f t="shared" si="343"/>
        <v>3</v>
      </c>
      <c r="I5460" s="166">
        <f>+Exports!G5463</f>
        <v>30405.0249</v>
      </c>
      <c r="J5460" s="166">
        <f>+'ELAP_IPCO-APND'!D5463</f>
        <v>65.654290000000003</v>
      </c>
      <c r="K5460" s="166">
        <f>+(ExportsELAP[[#This Row],[Exports kWh - MPT]]/1000)*ExportsELAP[[#This Row],[EIM Price]]</f>
        <v>1996.2203222418211</v>
      </c>
      <c r="L5460" s="167" t="str">
        <f>+INDEX(ECR_Hours!$I$12:$I$15,MATCH(ExportsELAP[[#This Row],[Date Prevailing]],ECR_Hours!$H$12:$H$15,1))</f>
        <v>S</v>
      </c>
      <c r="M5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1" spans="1:13" x14ac:dyDescent="0.25">
      <c r="A5461" s="164">
        <f>+Exports!A5464</f>
        <v>44789</v>
      </c>
      <c r="B5461" s="165">
        <f t="shared" si="340"/>
        <v>2022</v>
      </c>
      <c r="C5461" s="165">
        <f t="shared" si="341"/>
        <v>8</v>
      </c>
      <c r="D5461" s="165">
        <f t="shared" si="342"/>
        <v>16</v>
      </c>
      <c r="E5461" s="165">
        <f>+Exports!B5464</f>
        <v>12</v>
      </c>
      <c r="F5461" s="165">
        <f>+WEEKDAY(ExportsELAP[[#This Row],[Date Prevailing]],1)</f>
        <v>3</v>
      </c>
      <c r="G5461" s="165">
        <f>+COUNTIFS(ECR_Hours!$K$6:$K$7,ExportsELAP[[#This Row],[Date Prevailing]])</f>
        <v>0</v>
      </c>
      <c r="H5461" s="165">
        <f t="shared" si="343"/>
        <v>3</v>
      </c>
      <c r="I5461" s="166">
        <f>+Exports!G5464</f>
        <v>37167.279699999999</v>
      </c>
      <c r="J5461" s="166">
        <f>+'ELAP_IPCO-APND'!D5464</f>
        <v>75.066869999999994</v>
      </c>
      <c r="K5461" s="166">
        <f>+(ExportsELAP[[#This Row],[Exports kWh - MPT]]/1000)*ExportsELAP[[#This Row],[EIM Price]]</f>
        <v>2790.031353493539</v>
      </c>
      <c r="L5461" s="167" t="str">
        <f>+INDEX(ECR_Hours!$I$12:$I$15,MATCH(ExportsELAP[[#This Row],[Date Prevailing]],ECR_Hours!$H$12:$H$15,1))</f>
        <v>S</v>
      </c>
      <c r="M5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2" spans="1:13" x14ac:dyDescent="0.25">
      <c r="A5462" s="164">
        <f>+Exports!A5465</f>
        <v>44789</v>
      </c>
      <c r="B5462" s="165">
        <f t="shared" si="340"/>
        <v>2022</v>
      </c>
      <c r="C5462" s="165">
        <f t="shared" si="341"/>
        <v>8</v>
      </c>
      <c r="D5462" s="165">
        <f t="shared" si="342"/>
        <v>16</v>
      </c>
      <c r="E5462" s="165">
        <f>+Exports!B5465</f>
        <v>13</v>
      </c>
      <c r="F5462" s="165">
        <f>+WEEKDAY(ExportsELAP[[#This Row],[Date Prevailing]],1)</f>
        <v>3</v>
      </c>
      <c r="G5462" s="165">
        <f>+COUNTIFS(ECR_Hours!$K$6:$K$7,ExportsELAP[[#This Row],[Date Prevailing]])</f>
        <v>0</v>
      </c>
      <c r="H5462" s="165">
        <f t="shared" si="343"/>
        <v>3</v>
      </c>
      <c r="I5462" s="166">
        <f>+Exports!G5465</f>
        <v>39889.863500000007</v>
      </c>
      <c r="J5462" s="166">
        <f>+'ELAP_IPCO-APND'!D5465</f>
        <v>78.078639999999993</v>
      </c>
      <c r="K5462" s="166">
        <f>+(ExportsELAP[[#This Row],[Exports kWh - MPT]]/1000)*ExportsELAP[[#This Row],[EIM Price]]</f>
        <v>3114.5462918656399</v>
      </c>
      <c r="L5462" s="167" t="str">
        <f>+INDEX(ECR_Hours!$I$12:$I$15,MATCH(ExportsELAP[[#This Row],[Date Prevailing]],ECR_Hours!$H$12:$H$15,1))</f>
        <v>S</v>
      </c>
      <c r="M5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3" spans="1:13" x14ac:dyDescent="0.25">
      <c r="A5463" s="164">
        <f>+Exports!A5466</f>
        <v>44789</v>
      </c>
      <c r="B5463" s="165">
        <f t="shared" si="340"/>
        <v>2022</v>
      </c>
      <c r="C5463" s="165">
        <f t="shared" si="341"/>
        <v>8</v>
      </c>
      <c r="D5463" s="165">
        <f t="shared" si="342"/>
        <v>16</v>
      </c>
      <c r="E5463" s="165">
        <f>+Exports!B5466</f>
        <v>14</v>
      </c>
      <c r="F5463" s="165">
        <f>+WEEKDAY(ExportsELAP[[#This Row],[Date Prevailing]],1)</f>
        <v>3</v>
      </c>
      <c r="G5463" s="165">
        <f>+COUNTIFS(ECR_Hours!$K$6:$K$7,ExportsELAP[[#This Row],[Date Prevailing]])</f>
        <v>0</v>
      </c>
      <c r="H5463" s="165">
        <f t="shared" si="343"/>
        <v>3</v>
      </c>
      <c r="I5463" s="166">
        <f>+Exports!G5466</f>
        <v>39590.268100000001</v>
      </c>
      <c r="J5463" s="166">
        <f>+'ELAP_IPCO-APND'!D5466</f>
        <v>86.072320000000005</v>
      </c>
      <c r="K5463" s="166">
        <f>+(ExportsELAP[[#This Row],[Exports kWh - MPT]]/1000)*ExportsELAP[[#This Row],[EIM Price]]</f>
        <v>3407.6262247889927</v>
      </c>
      <c r="L5463" s="167" t="str">
        <f>+INDEX(ECR_Hours!$I$12:$I$15,MATCH(ExportsELAP[[#This Row],[Date Prevailing]],ECR_Hours!$H$12:$H$15,1))</f>
        <v>S</v>
      </c>
      <c r="M5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4" spans="1:13" x14ac:dyDescent="0.25">
      <c r="A5464" s="164">
        <f>+Exports!A5467</f>
        <v>44789</v>
      </c>
      <c r="B5464" s="165">
        <f t="shared" si="340"/>
        <v>2022</v>
      </c>
      <c r="C5464" s="165">
        <f t="shared" si="341"/>
        <v>8</v>
      </c>
      <c r="D5464" s="165">
        <f t="shared" si="342"/>
        <v>16</v>
      </c>
      <c r="E5464" s="165">
        <f>+Exports!B5467</f>
        <v>15</v>
      </c>
      <c r="F5464" s="165">
        <f>+WEEKDAY(ExportsELAP[[#This Row],[Date Prevailing]],1)</f>
        <v>3</v>
      </c>
      <c r="G5464" s="165">
        <f>+COUNTIFS(ECR_Hours!$K$6:$K$7,ExportsELAP[[#This Row],[Date Prevailing]])</f>
        <v>0</v>
      </c>
      <c r="H5464" s="165">
        <f t="shared" si="343"/>
        <v>3</v>
      </c>
      <c r="I5464" s="166">
        <f>+Exports!G5467</f>
        <v>35867.530300000006</v>
      </c>
      <c r="J5464" s="166">
        <f>+'ELAP_IPCO-APND'!D5467</f>
        <v>105.05425</v>
      </c>
      <c r="K5464" s="166">
        <f>+(ExportsELAP[[#This Row],[Exports kWh - MPT]]/1000)*ExportsELAP[[#This Row],[EIM Price]]</f>
        <v>3768.0364950187754</v>
      </c>
      <c r="L5464" s="167" t="str">
        <f>+INDEX(ECR_Hours!$I$12:$I$15,MATCH(ExportsELAP[[#This Row],[Date Prevailing]],ECR_Hours!$H$12:$H$15,1))</f>
        <v>S</v>
      </c>
      <c r="M5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65" spans="1:13" x14ac:dyDescent="0.25">
      <c r="A5465" s="164">
        <f>+Exports!A5468</f>
        <v>44789</v>
      </c>
      <c r="B5465" s="165">
        <f t="shared" si="340"/>
        <v>2022</v>
      </c>
      <c r="C5465" s="165">
        <f t="shared" si="341"/>
        <v>8</v>
      </c>
      <c r="D5465" s="165">
        <f t="shared" si="342"/>
        <v>16</v>
      </c>
      <c r="E5465" s="165">
        <f>+Exports!B5468</f>
        <v>16</v>
      </c>
      <c r="F5465" s="165">
        <f>+WEEKDAY(ExportsELAP[[#This Row],[Date Prevailing]],1)</f>
        <v>3</v>
      </c>
      <c r="G5465" s="165">
        <f>+COUNTIFS(ECR_Hours!$K$6:$K$7,ExportsELAP[[#This Row],[Date Prevailing]])</f>
        <v>0</v>
      </c>
      <c r="H5465" s="165">
        <f t="shared" si="343"/>
        <v>3</v>
      </c>
      <c r="I5465" s="166">
        <f>+Exports!G5468</f>
        <v>29762.4617</v>
      </c>
      <c r="J5465" s="166">
        <f>+'ELAP_IPCO-APND'!D5468</f>
        <v>133.60050000000001</v>
      </c>
      <c r="K5465" s="166">
        <f>+(ExportsELAP[[#This Row],[Exports kWh - MPT]]/1000)*ExportsELAP[[#This Row],[EIM Price]]</f>
        <v>3976.2797643508502</v>
      </c>
      <c r="L5465" s="167" t="str">
        <f>+INDEX(ECR_Hours!$I$12:$I$15,MATCH(ExportsELAP[[#This Row],[Date Prevailing]],ECR_Hours!$H$12:$H$15,1))</f>
        <v>S</v>
      </c>
      <c r="M5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6" spans="1:13" x14ac:dyDescent="0.25">
      <c r="A5466" s="164">
        <f>+Exports!A5469</f>
        <v>44789</v>
      </c>
      <c r="B5466" s="165">
        <f t="shared" si="340"/>
        <v>2022</v>
      </c>
      <c r="C5466" s="165">
        <f t="shared" si="341"/>
        <v>8</v>
      </c>
      <c r="D5466" s="165">
        <f t="shared" si="342"/>
        <v>16</v>
      </c>
      <c r="E5466" s="165">
        <f>+Exports!B5469</f>
        <v>17</v>
      </c>
      <c r="F5466" s="165">
        <f>+WEEKDAY(ExportsELAP[[#This Row],[Date Prevailing]],1)</f>
        <v>3</v>
      </c>
      <c r="G5466" s="165">
        <f>+COUNTIFS(ECR_Hours!$K$6:$K$7,ExportsELAP[[#This Row],[Date Prevailing]])</f>
        <v>0</v>
      </c>
      <c r="H5466" s="165">
        <f t="shared" si="343"/>
        <v>3</v>
      </c>
      <c r="I5466" s="166">
        <f>+Exports!G5469</f>
        <v>22116.760200000001</v>
      </c>
      <c r="J5466" s="166">
        <f>+'ELAP_IPCO-APND'!D5469</f>
        <v>207.10916</v>
      </c>
      <c r="K5466" s="166">
        <f>+(ExportsELAP[[#This Row],[Exports kWh - MPT]]/1000)*ExportsELAP[[#This Row],[EIM Price]]</f>
        <v>4580.5836269434321</v>
      </c>
      <c r="L5466" s="167" t="str">
        <f>+INDEX(ECR_Hours!$I$12:$I$15,MATCH(ExportsELAP[[#This Row],[Date Prevailing]],ECR_Hours!$H$12:$H$15,1))</f>
        <v>S</v>
      </c>
      <c r="M5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7" spans="1:13" x14ac:dyDescent="0.25">
      <c r="A5467" s="164">
        <f>+Exports!A5470</f>
        <v>44789</v>
      </c>
      <c r="B5467" s="165">
        <f t="shared" si="340"/>
        <v>2022</v>
      </c>
      <c r="C5467" s="165">
        <f t="shared" si="341"/>
        <v>8</v>
      </c>
      <c r="D5467" s="165">
        <f t="shared" si="342"/>
        <v>16</v>
      </c>
      <c r="E5467" s="165">
        <f>+Exports!B5470</f>
        <v>18</v>
      </c>
      <c r="F5467" s="165">
        <f>+WEEKDAY(ExportsELAP[[#This Row],[Date Prevailing]],1)</f>
        <v>3</v>
      </c>
      <c r="G5467" s="165">
        <f>+COUNTIFS(ECR_Hours!$K$6:$K$7,ExportsELAP[[#This Row],[Date Prevailing]])</f>
        <v>0</v>
      </c>
      <c r="H5467" s="165">
        <f t="shared" si="343"/>
        <v>3</v>
      </c>
      <c r="I5467" s="166">
        <f>+Exports!G5470</f>
        <v>14519.471100000001</v>
      </c>
      <c r="J5467" s="166">
        <f>+'ELAP_IPCO-APND'!D5470</f>
        <v>182.90473</v>
      </c>
      <c r="K5467" s="166">
        <f>+(ExportsELAP[[#This Row],[Exports kWh - MPT]]/1000)*ExportsELAP[[#This Row],[EIM Price]]</f>
        <v>2655.6799412883033</v>
      </c>
      <c r="L5467" s="167" t="str">
        <f>+INDEX(ECR_Hours!$I$12:$I$15,MATCH(ExportsELAP[[#This Row],[Date Prevailing]],ECR_Hours!$H$12:$H$15,1))</f>
        <v>S</v>
      </c>
      <c r="M5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8" spans="1:13" x14ac:dyDescent="0.25">
      <c r="A5468" s="164">
        <f>+Exports!A5471</f>
        <v>44789</v>
      </c>
      <c r="B5468" s="165">
        <f t="shared" si="340"/>
        <v>2022</v>
      </c>
      <c r="C5468" s="165">
        <f t="shared" si="341"/>
        <v>8</v>
      </c>
      <c r="D5468" s="165">
        <f t="shared" si="342"/>
        <v>16</v>
      </c>
      <c r="E5468" s="165">
        <f>+Exports!B5471</f>
        <v>19</v>
      </c>
      <c r="F5468" s="165">
        <f>+WEEKDAY(ExportsELAP[[#This Row],[Date Prevailing]],1)</f>
        <v>3</v>
      </c>
      <c r="G5468" s="165">
        <f>+COUNTIFS(ECR_Hours!$K$6:$K$7,ExportsELAP[[#This Row],[Date Prevailing]])</f>
        <v>0</v>
      </c>
      <c r="H5468" s="165">
        <f t="shared" si="343"/>
        <v>3</v>
      </c>
      <c r="I5468" s="166">
        <f>+Exports!G5471</f>
        <v>8739.3309000000008</v>
      </c>
      <c r="J5468" s="166">
        <f>+'ELAP_IPCO-APND'!D5471</f>
        <v>207.18915999999999</v>
      </c>
      <c r="K5468" s="166">
        <f>+(ExportsELAP[[#This Row],[Exports kWh - MPT]]/1000)*ExportsELAP[[#This Row],[EIM Price]]</f>
        <v>1810.694628133044</v>
      </c>
      <c r="L5468" s="167" t="str">
        <f>+INDEX(ECR_Hours!$I$12:$I$15,MATCH(ExportsELAP[[#This Row],[Date Prevailing]],ECR_Hours!$H$12:$H$15,1))</f>
        <v>S</v>
      </c>
      <c r="M5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69" spans="1:13" x14ac:dyDescent="0.25">
      <c r="A5469" s="164">
        <f>+Exports!A5472</f>
        <v>44789</v>
      </c>
      <c r="B5469" s="165">
        <f t="shared" si="340"/>
        <v>2022</v>
      </c>
      <c r="C5469" s="165">
        <f t="shared" si="341"/>
        <v>8</v>
      </c>
      <c r="D5469" s="165">
        <f t="shared" si="342"/>
        <v>16</v>
      </c>
      <c r="E5469" s="165">
        <f>+Exports!B5472</f>
        <v>20</v>
      </c>
      <c r="F5469" s="165">
        <f>+WEEKDAY(ExportsELAP[[#This Row],[Date Prevailing]],1)</f>
        <v>3</v>
      </c>
      <c r="G5469" s="165">
        <f>+COUNTIFS(ECR_Hours!$K$6:$K$7,ExportsELAP[[#This Row],[Date Prevailing]])</f>
        <v>0</v>
      </c>
      <c r="H5469" s="165">
        <f t="shared" si="343"/>
        <v>3</v>
      </c>
      <c r="I5469" s="166">
        <f>+Exports!G5472</f>
        <v>4320.6304</v>
      </c>
      <c r="J5469" s="166">
        <f>+'ELAP_IPCO-APND'!D5472</f>
        <v>183.00255000000001</v>
      </c>
      <c r="K5469" s="166">
        <f>+(ExportsELAP[[#This Row],[Exports kWh - MPT]]/1000)*ExportsELAP[[#This Row],[EIM Price]]</f>
        <v>790.68638080751998</v>
      </c>
      <c r="L5469" s="167" t="str">
        <f>+INDEX(ECR_Hours!$I$12:$I$15,MATCH(ExportsELAP[[#This Row],[Date Prevailing]],ECR_Hours!$H$12:$H$15,1))</f>
        <v>S</v>
      </c>
      <c r="M5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0" spans="1:13" x14ac:dyDescent="0.25">
      <c r="A5470" s="164">
        <f>+Exports!A5473</f>
        <v>44789</v>
      </c>
      <c r="B5470" s="165">
        <f t="shared" si="340"/>
        <v>2022</v>
      </c>
      <c r="C5470" s="165">
        <f t="shared" si="341"/>
        <v>8</v>
      </c>
      <c r="D5470" s="165">
        <f t="shared" si="342"/>
        <v>16</v>
      </c>
      <c r="E5470" s="165">
        <f>+Exports!B5473</f>
        <v>21</v>
      </c>
      <c r="F5470" s="165">
        <f>+WEEKDAY(ExportsELAP[[#This Row],[Date Prevailing]],1)</f>
        <v>3</v>
      </c>
      <c r="G5470" s="165">
        <f>+COUNTIFS(ECR_Hours!$K$6:$K$7,ExportsELAP[[#This Row],[Date Prevailing]])</f>
        <v>0</v>
      </c>
      <c r="H5470" s="165">
        <f t="shared" si="343"/>
        <v>3</v>
      </c>
      <c r="I5470" s="166">
        <f>+Exports!G5473</f>
        <v>537.68629999999996</v>
      </c>
      <c r="J5470" s="166">
        <f>+'ELAP_IPCO-APND'!D5473</f>
        <v>757.87995999999998</v>
      </c>
      <c r="K5470" s="166">
        <f>+(ExportsELAP[[#This Row],[Exports kWh - MPT]]/1000)*ExportsELAP[[#This Row],[EIM Price]]</f>
        <v>407.50167153654797</v>
      </c>
      <c r="L5470" s="167" t="str">
        <f>+INDEX(ECR_Hours!$I$12:$I$15,MATCH(ExportsELAP[[#This Row],[Date Prevailing]],ECR_Hours!$H$12:$H$15,1))</f>
        <v>S</v>
      </c>
      <c r="M5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1" spans="1:13" x14ac:dyDescent="0.25">
      <c r="A5471" s="164">
        <f>+Exports!A5474</f>
        <v>44789</v>
      </c>
      <c r="B5471" s="165">
        <f t="shared" si="340"/>
        <v>2022</v>
      </c>
      <c r="C5471" s="165">
        <f t="shared" si="341"/>
        <v>8</v>
      </c>
      <c r="D5471" s="165">
        <f t="shared" si="342"/>
        <v>16</v>
      </c>
      <c r="E5471" s="165">
        <f>+Exports!B5474</f>
        <v>22</v>
      </c>
      <c r="F5471" s="165">
        <f>+WEEKDAY(ExportsELAP[[#This Row],[Date Prevailing]],1)</f>
        <v>3</v>
      </c>
      <c r="G5471" s="165">
        <f>+COUNTIFS(ECR_Hours!$K$6:$K$7,ExportsELAP[[#This Row],[Date Prevailing]])</f>
        <v>0</v>
      </c>
      <c r="H5471" s="165">
        <f t="shared" si="343"/>
        <v>3</v>
      </c>
      <c r="I5471" s="166">
        <f>+Exports!G5474</f>
        <v>18.0883</v>
      </c>
      <c r="J5471" s="166">
        <f>+'ELAP_IPCO-APND'!D5474</f>
        <v>163.66954000000001</v>
      </c>
      <c r="K5471" s="166">
        <f>+(ExportsELAP[[#This Row],[Exports kWh - MPT]]/1000)*ExportsELAP[[#This Row],[EIM Price]]</f>
        <v>2.9605037403820003</v>
      </c>
      <c r="L5471" s="167" t="str">
        <f>+INDEX(ECR_Hours!$I$12:$I$15,MATCH(ExportsELAP[[#This Row],[Date Prevailing]],ECR_Hours!$H$12:$H$15,1))</f>
        <v>S</v>
      </c>
      <c r="M5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2" spans="1:13" x14ac:dyDescent="0.25">
      <c r="A5472" s="164">
        <f>+Exports!A5475</f>
        <v>44789</v>
      </c>
      <c r="B5472" s="165">
        <f t="shared" si="340"/>
        <v>2022</v>
      </c>
      <c r="C5472" s="165">
        <f t="shared" si="341"/>
        <v>8</v>
      </c>
      <c r="D5472" s="165">
        <f t="shared" si="342"/>
        <v>16</v>
      </c>
      <c r="E5472" s="165">
        <f>+Exports!B5475</f>
        <v>23</v>
      </c>
      <c r="F5472" s="165">
        <f>+WEEKDAY(ExportsELAP[[#This Row],[Date Prevailing]],1)</f>
        <v>3</v>
      </c>
      <c r="G5472" s="165">
        <f>+COUNTIFS(ECR_Hours!$K$6:$K$7,ExportsELAP[[#This Row],[Date Prevailing]])</f>
        <v>0</v>
      </c>
      <c r="H5472" s="165">
        <f t="shared" si="343"/>
        <v>3</v>
      </c>
      <c r="I5472" s="166">
        <f>+Exports!G5475</f>
        <v>19.701499999999999</v>
      </c>
      <c r="J5472" s="166">
        <f>+'ELAP_IPCO-APND'!D5475</f>
        <v>113.07176</v>
      </c>
      <c r="K5472" s="166">
        <f>+(ExportsELAP[[#This Row],[Exports kWh - MPT]]/1000)*ExportsELAP[[#This Row],[EIM Price]]</f>
        <v>2.2276832796399999</v>
      </c>
      <c r="L5472" s="167" t="str">
        <f>+INDEX(ECR_Hours!$I$12:$I$15,MATCH(ExportsELAP[[#This Row],[Date Prevailing]],ECR_Hours!$H$12:$H$15,1))</f>
        <v>S</v>
      </c>
      <c r="M5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73" spans="1:13" x14ac:dyDescent="0.25">
      <c r="A5473" s="164">
        <f>+Exports!A5476</f>
        <v>44789</v>
      </c>
      <c r="B5473" s="165">
        <f t="shared" si="340"/>
        <v>2022</v>
      </c>
      <c r="C5473" s="165">
        <f t="shared" si="341"/>
        <v>8</v>
      </c>
      <c r="D5473" s="165">
        <f t="shared" si="342"/>
        <v>16</v>
      </c>
      <c r="E5473" s="165">
        <f>+Exports!B5476</f>
        <v>24</v>
      </c>
      <c r="F5473" s="165">
        <f>+WEEKDAY(ExportsELAP[[#This Row],[Date Prevailing]],1)</f>
        <v>3</v>
      </c>
      <c r="G5473" s="165">
        <f>+COUNTIFS(ECR_Hours!$K$6:$K$7,ExportsELAP[[#This Row],[Date Prevailing]])</f>
        <v>0</v>
      </c>
      <c r="H5473" s="165">
        <f t="shared" si="343"/>
        <v>3</v>
      </c>
      <c r="I5473" s="166">
        <f>+Exports!G5476</f>
        <v>19.318399999999997</v>
      </c>
      <c r="J5473" s="166">
        <f>+'ELAP_IPCO-APND'!D5476</f>
        <v>124.64147</v>
      </c>
      <c r="K5473" s="166">
        <f>+(ExportsELAP[[#This Row],[Exports kWh - MPT]]/1000)*ExportsELAP[[#This Row],[EIM Price]]</f>
        <v>2.4078737740479994</v>
      </c>
      <c r="L5473" s="167" t="str">
        <f>+INDEX(ECR_Hours!$I$12:$I$15,MATCH(ExportsELAP[[#This Row],[Date Prevailing]],ECR_Hours!$H$12:$H$15,1))</f>
        <v>S</v>
      </c>
      <c r="M5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4" spans="1:13" x14ac:dyDescent="0.25">
      <c r="A5474" s="164">
        <f>+Exports!A5477</f>
        <v>44790</v>
      </c>
      <c r="B5474" s="165">
        <f t="shared" si="340"/>
        <v>2022</v>
      </c>
      <c r="C5474" s="165">
        <f t="shared" si="341"/>
        <v>8</v>
      </c>
      <c r="D5474" s="165">
        <f t="shared" si="342"/>
        <v>17</v>
      </c>
      <c r="E5474" s="165">
        <f>+Exports!B5477</f>
        <v>1</v>
      </c>
      <c r="F5474" s="165">
        <f>+WEEKDAY(ExportsELAP[[#This Row],[Date Prevailing]],1)</f>
        <v>4</v>
      </c>
      <c r="G5474" s="165">
        <f>+COUNTIFS(ECR_Hours!$K$6:$K$7,ExportsELAP[[#This Row],[Date Prevailing]])</f>
        <v>0</v>
      </c>
      <c r="H5474" s="165">
        <f t="shared" si="343"/>
        <v>4</v>
      </c>
      <c r="I5474" s="166">
        <f>+Exports!G5477</f>
        <v>7.6876000000000007</v>
      </c>
      <c r="J5474" s="166">
        <f>+'ELAP_IPCO-APND'!D5477</f>
        <v>88.359639999999999</v>
      </c>
      <c r="K5474" s="166">
        <f>+(ExportsELAP[[#This Row],[Exports kWh - MPT]]/1000)*ExportsELAP[[#This Row],[EIM Price]]</f>
        <v>0.67927356846400011</v>
      </c>
      <c r="L5474" s="167" t="str">
        <f>+INDEX(ECR_Hours!$I$12:$I$15,MATCH(ExportsELAP[[#This Row],[Date Prevailing]],ECR_Hours!$H$12:$H$15,1))</f>
        <v>S</v>
      </c>
      <c r="M5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5" spans="1:13" x14ac:dyDescent="0.25">
      <c r="A5475" s="164">
        <f>+Exports!A5478</f>
        <v>44790</v>
      </c>
      <c r="B5475" s="165">
        <f t="shared" si="340"/>
        <v>2022</v>
      </c>
      <c r="C5475" s="165">
        <f t="shared" si="341"/>
        <v>8</v>
      </c>
      <c r="D5475" s="165">
        <f t="shared" si="342"/>
        <v>17</v>
      </c>
      <c r="E5475" s="165">
        <f>+Exports!B5478</f>
        <v>2</v>
      </c>
      <c r="F5475" s="165">
        <f>+WEEKDAY(ExportsELAP[[#This Row],[Date Prevailing]],1)</f>
        <v>4</v>
      </c>
      <c r="G5475" s="165">
        <f>+COUNTIFS(ECR_Hours!$K$6:$K$7,ExportsELAP[[#This Row],[Date Prevailing]])</f>
        <v>0</v>
      </c>
      <c r="H5475" s="165">
        <f t="shared" si="343"/>
        <v>4</v>
      </c>
      <c r="I5475" s="166">
        <f>+Exports!G5478</f>
        <v>8.2425999999999995</v>
      </c>
      <c r="J5475" s="166">
        <f>+'ELAP_IPCO-APND'!D5478</f>
        <v>84.69614</v>
      </c>
      <c r="K5475" s="166">
        <f>+(ExportsELAP[[#This Row],[Exports kWh - MPT]]/1000)*ExportsELAP[[#This Row],[EIM Price]]</f>
        <v>0.69811640356399995</v>
      </c>
      <c r="L5475" s="167" t="str">
        <f>+INDEX(ECR_Hours!$I$12:$I$15,MATCH(ExportsELAP[[#This Row],[Date Prevailing]],ECR_Hours!$H$12:$H$15,1))</f>
        <v>S</v>
      </c>
      <c r="M5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6" spans="1:13" x14ac:dyDescent="0.25">
      <c r="A5476" s="164">
        <f>+Exports!A5479</f>
        <v>44790</v>
      </c>
      <c r="B5476" s="165">
        <f t="shared" si="340"/>
        <v>2022</v>
      </c>
      <c r="C5476" s="165">
        <f t="shared" si="341"/>
        <v>8</v>
      </c>
      <c r="D5476" s="165">
        <f t="shared" si="342"/>
        <v>17</v>
      </c>
      <c r="E5476" s="165">
        <f>+Exports!B5479</f>
        <v>3</v>
      </c>
      <c r="F5476" s="165">
        <f>+WEEKDAY(ExportsELAP[[#This Row],[Date Prevailing]],1)</f>
        <v>4</v>
      </c>
      <c r="G5476" s="165">
        <f>+COUNTIFS(ECR_Hours!$K$6:$K$7,ExportsELAP[[#This Row],[Date Prevailing]])</f>
        <v>0</v>
      </c>
      <c r="H5476" s="165">
        <f t="shared" si="343"/>
        <v>4</v>
      </c>
      <c r="I5476" s="166">
        <f>+Exports!G5479</f>
        <v>8.662700000000001</v>
      </c>
      <c r="J5476" s="166">
        <f>+'ELAP_IPCO-APND'!D5479</f>
        <v>83.183580000000006</v>
      </c>
      <c r="K5476" s="166">
        <f>+(ExportsELAP[[#This Row],[Exports kWh - MPT]]/1000)*ExportsELAP[[#This Row],[EIM Price]]</f>
        <v>0.72059439846600015</v>
      </c>
      <c r="L5476" s="167" t="str">
        <f>+INDEX(ECR_Hours!$I$12:$I$15,MATCH(ExportsELAP[[#This Row],[Date Prevailing]],ECR_Hours!$H$12:$H$15,1))</f>
        <v>S</v>
      </c>
      <c r="M5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7" spans="1:13" x14ac:dyDescent="0.25">
      <c r="A5477" s="164">
        <f>+Exports!A5480</f>
        <v>44790</v>
      </c>
      <c r="B5477" s="165">
        <f t="shared" si="340"/>
        <v>2022</v>
      </c>
      <c r="C5477" s="165">
        <f t="shared" si="341"/>
        <v>8</v>
      </c>
      <c r="D5477" s="165">
        <f t="shared" si="342"/>
        <v>17</v>
      </c>
      <c r="E5477" s="165">
        <f>+Exports!B5480</f>
        <v>4</v>
      </c>
      <c r="F5477" s="165">
        <f>+WEEKDAY(ExportsELAP[[#This Row],[Date Prevailing]],1)</f>
        <v>4</v>
      </c>
      <c r="G5477" s="165">
        <f>+COUNTIFS(ECR_Hours!$K$6:$K$7,ExportsELAP[[#This Row],[Date Prevailing]])</f>
        <v>0</v>
      </c>
      <c r="H5477" s="165">
        <f t="shared" si="343"/>
        <v>4</v>
      </c>
      <c r="I5477" s="166">
        <f>+Exports!G5480</f>
        <v>36.773200000000003</v>
      </c>
      <c r="J5477" s="166">
        <f>+'ELAP_IPCO-APND'!D5480</f>
        <v>74.115200000000002</v>
      </c>
      <c r="K5477" s="166">
        <f>+(ExportsELAP[[#This Row],[Exports kWh - MPT]]/1000)*ExportsELAP[[#This Row],[EIM Price]]</f>
        <v>2.7254530726400006</v>
      </c>
      <c r="L5477" s="167" t="str">
        <f>+INDEX(ECR_Hours!$I$12:$I$15,MATCH(ExportsELAP[[#This Row],[Date Prevailing]],ECR_Hours!$H$12:$H$15,1))</f>
        <v>S</v>
      </c>
      <c r="M5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8" spans="1:13" x14ac:dyDescent="0.25">
      <c r="A5478" s="164">
        <f>+Exports!A5481</f>
        <v>44790</v>
      </c>
      <c r="B5478" s="165">
        <f t="shared" si="340"/>
        <v>2022</v>
      </c>
      <c r="C5478" s="165">
        <f t="shared" si="341"/>
        <v>8</v>
      </c>
      <c r="D5478" s="165">
        <f t="shared" si="342"/>
        <v>17</v>
      </c>
      <c r="E5478" s="165">
        <f>+Exports!B5481</f>
        <v>5</v>
      </c>
      <c r="F5478" s="165">
        <f>+WEEKDAY(ExportsELAP[[#This Row],[Date Prevailing]],1)</f>
        <v>4</v>
      </c>
      <c r="G5478" s="165">
        <f>+COUNTIFS(ECR_Hours!$K$6:$K$7,ExportsELAP[[#This Row],[Date Prevailing]])</f>
        <v>0</v>
      </c>
      <c r="H5478" s="165">
        <f t="shared" si="343"/>
        <v>4</v>
      </c>
      <c r="I5478" s="166">
        <f>+Exports!G5481</f>
        <v>39.4939999999999</v>
      </c>
      <c r="J5478" s="166">
        <f>+'ELAP_IPCO-APND'!D5481</f>
        <v>68.180220000000006</v>
      </c>
      <c r="K5478" s="166">
        <f>+(ExportsELAP[[#This Row],[Exports kWh - MPT]]/1000)*ExportsELAP[[#This Row],[EIM Price]]</f>
        <v>2.6927096086799933</v>
      </c>
      <c r="L5478" s="167" t="str">
        <f>+INDEX(ECR_Hours!$I$12:$I$15,MATCH(ExportsELAP[[#This Row],[Date Prevailing]],ECR_Hours!$H$12:$H$15,1))</f>
        <v>S</v>
      </c>
      <c r="M5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79" spans="1:13" x14ac:dyDescent="0.25">
      <c r="A5479" s="164">
        <f>+Exports!A5482</f>
        <v>44790</v>
      </c>
      <c r="B5479" s="165">
        <f t="shared" si="340"/>
        <v>2022</v>
      </c>
      <c r="C5479" s="165">
        <f t="shared" si="341"/>
        <v>8</v>
      </c>
      <c r="D5479" s="165">
        <f t="shared" si="342"/>
        <v>17</v>
      </c>
      <c r="E5479" s="165">
        <f>+Exports!B5482</f>
        <v>6</v>
      </c>
      <c r="F5479" s="165">
        <f>+WEEKDAY(ExportsELAP[[#This Row],[Date Prevailing]],1)</f>
        <v>4</v>
      </c>
      <c r="G5479" s="165">
        <f>+COUNTIFS(ECR_Hours!$K$6:$K$7,ExportsELAP[[#This Row],[Date Prevailing]])</f>
        <v>0</v>
      </c>
      <c r="H5479" s="165">
        <f t="shared" si="343"/>
        <v>4</v>
      </c>
      <c r="I5479" s="166">
        <f>+Exports!G5482</f>
        <v>35.988399999999892</v>
      </c>
      <c r="J5479" s="166">
        <f>+'ELAP_IPCO-APND'!D5482</f>
        <v>69.616479999999996</v>
      </c>
      <c r="K5479" s="166">
        <f>+(ExportsELAP[[#This Row],[Exports kWh - MPT]]/1000)*ExportsELAP[[#This Row],[EIM Price]]</f>
        <v>2.5053857288319925</v>
      </c>
      <c r="L5479" s="167" t="str">
        <f>+INDEX(ECR_Hours!$I$12:$I$15,MATCH(ExportsELAP[[#This Row],[Date Prevailing]],ECR_Hours!$H$12:$H$15,1))</f>
        <v>S</v>
      </c>
      <c r="M5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0" spans="1:13" x14ac:dyDescent="0.25">
      <c r="A5480" s="164">
        <f>+Exports!A5483</f>
        <v>44790</v>
      </c>
      <c r="B5480" s="165">
        <f t="shared" si="340"/>
        <v>2022</v>
      </c>
      <c r="C5480" s="165">
        <f t="shared" si="341"/>
        <v>8</v>
      </c>
      <c r="D5480" s="165">
        <f t="shared" si="342"/>
        <v>17</v>
      </c>
      <c r="E5480" s="165">
        <f>+Exports!B5483</f>
        <v>7</v>
      </c>
      <c r="F5480" s="165">
        <f>+WEEKDAY(ExportsELAP[[#This Row],[Date Prevailing]],1)</f>
        <v>4</v>
      </c>
      <c r="G5480" s="165">
        <f>+COUNTIFS(ECR_Hours!$K$6:$K$7,ExportsELAP[[#This Row],[Date Prevailing]])</f>
        <v>0</v>
      </c>
      <c r="H5480" s="165">
        <f t="shared" si="343"/>
        <v>4</v>
      </c>
      <c r="I5480" s="166">
        <f>+Exports!G5483</f>
        <v>107.31719999999999</v>
      </c>
      <c r="J5480" s="166">
        <f>+'ELAP_IPCO-APND'!D5483</f>
        <v>74.655699999999996</v>
      </c>
      <c r="K5480" s="166">
        <f>+(ExportsELAP[[#This Row],[Exports kWh - MPT]]/1000)*ExportsELAP[[#This Row],[EIM Price]]</f>
        <v>8.0118406880399995</v>
      </c>
      <c r="L5480" s="167" t="str">
        <f>+INDEX(ECR_Hours!$I$12:$I$15,MATCH(ExportsELAP[[#This Row],[Date Prevailing]],ECR_Hours!$H$12:$H$15,1))</f>
        <v>S</v>
      </c>
      <c r="M5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1" spans="1:13" x14ac:dyDescent="0.25">
      <c r="A5481" s="164">
        <f>+Exports!A5484</f>
        <v>44790</v>
      </c>
      <c r="B5481" s="165">
        <f t="shared" si="340"/>
        <v>2022</v>
      </c>
      <c r="C5481" s="165">
        <f t="shared" si="341"/>
        <v>8</v>
      </c>
      <c r="D5481" s="165">
        <f t="shared" si="342"/>
        <v>17</v>
      </c>
      <c r="E5481" s="165">
        <f>+Exports!B5484</f>
        <v>8</v>
      </c>
      <c r="F5481" s="165">
        <f>+WEEKDAY(ExportsELAP[[#This Row],[Date Prevailing]],1)</f>
        <v>4</v>
      </c>
      <c r="G5481" s="165">
        <f>+COUNTIFS(ECR_Hours!$K$6:$K$7,ExportsELAP[[#This Row],[Date Prevailing]])</f>
        <v>0</v>
      </c>
      <c r="H5481" s="165">
        <f t="shared" si="343"/>
        <v>4</v>
      </c>
      <c r="I5481" s="166">
        <f>+Exports!G5484</f>
        <v>3063.7096000000001</v>
      </c>
      <c r="J5481" s="166">
        <f>+'ELAP_IPCO-APND'!D5484</f>
        <v>72.548349999999999</v>
      </c>
      <c r="K5481" s="166">
        <f>+(ExportsELAP[[#This Row],[Exports kWh - MPT]]/1000)*ExportsELAP[[#This Row],[EIM Price]]</f>
        <v>222.26707635916</v>
      </c>
      <c r="L5481" s="167" t="str">
        <f>+INDEX(ECR_Hours!$I$12:$I$15,MATCH(ExportsELAP[[#This Row],[Date Prevailing]],ECR_Hours!$H$12:$H$15,1))</f>
        <v>S</v>
      </c>
      <c r="M5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2" spans="1:13" x14ac:dyDescent="0.25">
      <c r="A5482" s="164">
        <f>+Exports!A5485</f>
        <v>44790</v>
      </c>
      <c r="B5482" s="165">
        <f t="shared" si="340"/>
        <v>2022</v>
      </c>
      <c r="C5482" s="165">
        <f t="shared" si="341"/>
        <v>8</v>
      </c>
      <c r="D5482" s="165">
        <f t="shared" si="342"/>
        <v>17</v>
      </c>
      <c r="E5482" s="165">
        <f>+Exports!B5485</f>
        <v>9</v>
      </c>
      <c r="F5482" s="165">
        <f>+WEEKDAY(ExportsELAP[[#This Row],[Date Prevailing]],1)</f>
        <v>4</v>
      </c>
      <c r="G5482" s="165">
        <f>+COUNTIFS(ECR_Hours!$K$6:$K$7,ExportsELAP[[#This Row],[Date Prevailing]])</f>
        <v>0</v>
      </c>
      <c r="H5482" s="165">
        <f t="shared" si="343"/>
        <v>4</v>
      </c>
      <c r="I5482" s="166">
        <f>+Exports!G5485</f>
        <v>9833.4717999999993</v>
      </c>
      <c r="J5482" s="166">
        <f>+'ELAP_IPCO-APND'!D5485</f>
        <v>80.019239999999996</v>
      </c>
      <c r="K5482" s="166">
        <f>+(ExportsELAP[[#This Row],[Exports kWh - MPT]]/1000)*ExportsELAP[[#This Row],[EIM Price]]</f>
        <v>786.86693999743193</v>
      </c>
      <c r="L5482" s="167" t="str">
        <f>+INDEX(ECR_Hours!$I$12:$I$15,MATCH(ExportsELAP[[#This Row],[Date Prevailing]],ECR_Hours!$H$12:$H$15,1))</f>
        <v>S</v>
      </c>
      <c r="M5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3" spans="1:13" x14ac:dyDescent="0.25">
      <c r="A5483" s="164">
        <f>+Exports!A5486</f>
        <v>44790</v>
      </c>
      <c r="B5483" s="165">
        <f t="shared" si="340"/>
        <v>2022</v>
      </c>
      <c r="C5483" s="165">
        <f t="shared" si="341"/>
        <v>8</v>
      </c>
      <c r="D5483" s="165">
        <f t="shared" si="342"/>
        <v>17</v>
      </c>
      <c r="E5483" s="165">
        <f>+Exports!B5486</f>
        <v>10</v>
      </c>
      <c r="F5483" s="165">
        <f>+WEEKDAY(ExportsELAP[[#This Row],[Date Prevailing]],1)</f>
        <v>4</v>
      </c>
      <c r="G5483" s="165">
        <f>+COUNTIFS(ECR_Hours!$K$6:$K$7,ExportsELAP[[#This Row],[Date Prevailing]])</f>
        <v>0</v>
      </c>
      <c r="H5483" s="165">
        <f t="shared" si="343"/>
        <v>4</v>
      </c>
      <c r="I5483" s="166">
        <f>+Exports!G5486</f>
        <v>19121.089100000001</v>
      </c>
      <c r="J5483" s="166">
        <f>+'ELAP_IPCO-APND'!D5486</f>
        <v>66.01558</v>
      </c>
      <c r="K5483" s="166">
        <f>+(ExportsELAP[[#This Row],[Exports kWh - MPT]]/1000)*ExportsELAP[[#This Row],[EIM Price]]</f>
        <v>1262.2897871681782</v>
      </c>
      <c r="L5483" s="167" t="str">
        <f>+INDEX(ECR_Hours!$I$12:$I$15,MATCH(ExportsELAP[[#This Row],[Date Prevailing]],ECR_Hours!$H$12:$H$15,1))</f>
        <v>S</v>
      </c>
      <c r="M5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4" spans="1:13" x14ac:dyDescent="0.25">
      <c r="A5484" s="164">
        <f>+Exports!A5487</f>
        <v>44790</v>
      </c>
      <c r="B5484" s="165">
        <f t="shared" si="340"/>
        <v>2022</v>
      </c>
      <c r="C5484" s="165">
        <f t="shared" si="341"/>
        <v>8</v>
      </c>
      <c r="D5484" s="165">
        <f t="shared" si="342"/>
        <v>17</v>
      </c>
      <c r="E5484" s="165">
        <f>+Exports!B5487</f>
        <v>11</v>
      </c>
      <c r="F5484" s="165">
        <f>+WEEKDAY(ExportsELAP[[#This Row],[Date Prevailing]],1)</f>
        <v>4</v>
      </c>
      <c r="G5484" s="165">
        <f>+COUNTIFS(ECR_Hours!$K$6:$K$7,ExportsELAP[[#This Row],[Date Prevailing]])</f>
        <v>0</v>
      </c>
      <c r="H5484" s="165">
        <f t="shared" si="343"/>
        <v>4</v>
      </c>
      <c r="I5484" s="166">
        <f>+Exports!G5487</f>
        <v>28349.736699999998</v>
      </c>
      <c r="J5484" s="166">
        <f>+'ELAP_IPCO-APND'!D5487</f>
        <v>70.768039999999999</v>
      </c>
      <c r="K5484" s="166">
        <f>+(ExportsELAP[[#This Row],[Exports kWh - MPT]]/1000)*ExportsELAP[[#This Row],[EIM Price]]</f>
        <v>2006.2553007750678</v>
      </c>
      <c r="L5484" s="167" t="str">
        <f>+INDEX(ECR_Hours!$I$12:$I$15,MATCH(ExportsELAP[[#This Row],[Date Prevailing]],ECR_Hours!$H$12:$H$15,1))</f>
        <v>S</v>
      </c>
      <c r="M5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5" spans="1:13" x14ac:dyDescent="0.25">
      <c r="A5485" s="164">
        <f>+Exports!A5488</f>
        <v>44790</v>
      </c>
      <c r="B5485" s="165">
        <f t="shared" si="340"/>
        <v>2022</v>
      </c>
      <c r="C5485" s="165">
        <f t="shared" si="341"/>
        <v>8</v>
      </c>
      <c r="D5485" s="165">
        <f t="shared" si="342"/>
        <v>17</v>
      </c>
      <c r="E5485" s="165">
        <f>+Exports!B5488</f>
        <v>12</v>
      </c>
      <c r="F5485" s="165">
        <f>+WEEKDAY(ExportsELAP[[#This Row],[Date Prevailing]],1)</f>
        <v>4</v>
      </c>
      <c r="G5485" s="165">
        <f>+COUNTIFS(ECR_Hours!$K$6:$K$7,ExportsELAP[[#This Row],[Date Prevailing]])</f>
        <v>0</v>
      </c>
      <c r="H5485" s="165">
        <f t="shared" si="343"/>
        <v>4</v>
      </c>
      <c r="I5485" s="166">
        <f>+Exports!G5488</f>
        <v>35040.892399999997</v>
      </c>
      <c r="J5485" s="166">
        <f>+'ELAP_IPCO-APND'!D5488</f>
        <v>83.323639999999997</v>
      </c>
      <c r="K5485" s="166">
        <f>+(ExportsELAP[[#This Row],[Exports kWh - MPT]]/1000)*ExportsELAP[[#This Row],[EIM Price]]</f>
        <v>2919.7347036163355</v>
      </c>
      <c r="L5485" s="167" t="str">
        <f>+INDEX(ECR_Hours!$I$12:$I$15,MATCH(ExportsELAP[[#This Row],[Date Prevailing]],ECR_Hours!$H$12:$H$15,1))</f>
        <v>S</v>
      </c>
      <c r="M5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6" spans="1:13" x14ac:dyDescent="0.25">
      <c r="A5486" s="164">
        <f>+Exports!A5489</f>
        <v>44790</v>
      </c>
      <c r="B5486" s="165">
        <f t="shared" si="340"/>
        <v>2022</v>
      </c>
      <c r="C5486" s="165">
        <f t="shared" si="341"/>
        <v>8</v>
      </c>
      <c r="D5486" s="165">
        <f t="shared" si="342"/>
        <v>17</v>
      </c>
      <c r="E5486" s="165">
        <f>+Exports!B5489</f>
        <v>13</v>
      </c>
      <c r="F5486" s="165">
        <f>+WEEKDAY(ExportsELAP[[#This Row],[Date Prevailing]],1)</f>
        <v>4</v>
      </c>
      <c r="G5486" s="165">
        <f>+COUNTIFS(ECR_Hours!$K$6:$K$7,ExportsELAP[[#This Row],[Date Prevailing]])</f>
        <v>0</v>
      </c>
      <c r="H5486" s="165">
        <f t="shared" si="343"/>
        <v>4</v>
      </c>
      <c r="I5486" s="166">
        <f>+Exports!G5489</f>
        <v>37964.761700000003</v>
      </c>
      <c r="J5486" s="166">
        <f>+'ELAP_IPCO-APND'!D5489</f>
        <v>85.816119999999998</v>
      </c>
      <c r="K5486" s="166">
        <f>+(ExportsELAP[[#This Row],[Exports kWh - MPT]]/1000)*ExportsELAP[[#This Row],[EIM Price]]</f>
        <v>3257.9885458186041</v>
      </c>
      <c r="L5486" s="167" t="str">
        <f>+INDEX(ECR_Hours!$I$12:$I$15,MATCH(ExportsELAP[[#This Row],[Date Prevailing]],ECR_Hours!$H$12:$H$15,1))</f>
        <v>S</v>
      </c>
      <c r="M5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7" spans="1:13" x14ac:dyDescent="0.25">
      <c r="A5487" s="164">
        <f>+Exports!A5490</f>
        <v>44790</v>
      </c>
      <c r="B5487" s="165">
        <f t="shared" si="340"/>
        <v>2022</v>
      </c>
      <c r="C5487" s="165">
        <f t="shared" si="341"/>
        <v>8</v>
      </c>
      <c r="D5487" s="165">
        <f t="shared" si="342"/>
        <v>17</v>
      </c>
      <c r="E5487" s="165">
        <f>+Exports!B5490</f>
        <v>14</v>
      </c>
      <c r="F5487" s="165">
        <f>+WEEKDAY(ExportsELAP[[#This Row],[Date Prevailing]],1)</f>
        <v>4</v>
      </c>
      <c r="G5487" s="165">
        <f>+COUNTIFS(ECR_Hours!$K$6:$K$7,ExportsELAP[[#This Row],[Date Prevailing]])</f>
        <v>0</v>
      </c>
      <c r="H5487" s="165">
        <f t="shared" si="343"/>
        <v>4</v>
      </c>
      <c r="I5487" s="166">
        <f>+Exports!G5490</f>
        <v>37325.8174</v>
      </c>
      <c r="J5487" s="166">
        <f>+'ELAP_IPCO-APND'!D5490</f>
        <v>85.536540000000002</v>
      </c>
      <c r="K5487" s="166">
        <f>+(ExportsELAP[[#This Row],[Exports kWh - MPT]]/1000)*ExportsELAP[[#This Row],[EIM Price]]</f>
        <v>3192.7212730677961</v>
      </c>
      <c r="L5487" s="167" t="str">
        <f>+INDEX(ECR_Hours!$I$12:$I$15,MATCH(ExportsELAP[[#This Row],[Date Prevailing]],ECR_Hours!$H$12:$H$15,1))</f>
        <v>S</v>
      </c>
      <c r="M5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8" spans="1:13" x14ac:dyDescent="0.25">
      <c r="A5488" s="164">
        <f>+Exports!A5491</f>
        <v>44790</v>
      </c>
      <c r="B5488" s="165">
        <f t="shared" si="340"/>
        <v>2022</v>
      </c>
      <c r="C5488" s="165">
        <f t="shared" si="341"/>
        <v>8</v>
      </c>
      <c r="D5488" s="165">
        <f t="shared" si="342"/>
        <v>17</v>
      </c>
      <c r="E5488" s="165">
        <f>+Exports!B5491</f>
        <v>15</v>
      </c>
      <c r="F5488" s="165">
        <f>+WEEKDAY(ExportsELAP[[#This Row],[Date Prevailing]],1)</f>
        <v>4</v>
      </c>
      <c r="G5488" s="165">
        <f>+COUNTIFS(ECR_Hours!$K$6:$K$7,ExportsELAP[[#This Row],[Date Prevailing]])</f>
        <v>0</v>
      </c>
      <c r="H5488" s="165">
        <f t="shared" si="343"/>
        <v>4</v>
      </c>
      <c r="I5488" s="166">
        <f>+Exports!G5491</f>
        <v>33814.227800000001</v>
      </c>
      <c r="J5488" s="166">
        <f>+'ELAP_IPCO-APND'!D5491</f>
        <v>97.619789999999995</v>
      </c>
      <c r="K5488" s="166">
        <f>+(ExportsELAP[[#This Row],[Exports kWh - MPT]]/1000)*ExportsELAP[[#This Row],[EIM Price]]</f>
        <v>3300.9378168481617</v>
      </c>
      <c r="L5488" s="167" t="str">
        <f>+INDEX(ECR_Hours!$I$12:$I$15,MATCH(ExportsELAP[[#This Row],[Date Prevailing]],ECR_Hours!$H$12:$H$15,1))</f>
        <v>S</v>
      </c>
      <c r="M5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89" spans="1:13" x14ac:dyDescent="0.25">
      <c r="A5489" s="164">
        <f>+Exports!A5492</f>
        <v>44790</v>
      </c>
      <c r="B5489" s="165">
        <f t="shared" si="340"/>
        <v>2022</v>
      </c>
      <c r="C5489" s="165">
        <f t="shared" si="341"/>
        <v>8</v>
      </c>
      <c r="D5489" s="165">
        <f t="shared" si="342"/>
        <v>17</v>
      </c>
      <c r="E5489" s="165">
        <f>+Exports!B5492</f>
        <v>16</v>
      </c>
      <c r="F5489" s="165">
        <f>+WEEKDAY(ExportsELAP[[#This Row],[Date Prevailing]],1)</f>
        <v>4</v>
      </c>
      <c r="G5489" s="165">
        <f>+COUNTIFS(ECR_Hours!$K$6:$K$7,ExportsELAP[[#This Row],[Date Prevailing]])</f>
        <v>0</v>
      </c>
      <c r="H5489" s="165">
        <f t="shared" si="343"/>
        <v>4</v>
      </c>
      <c r="I5489" s="166">
        <f>+Exports!G5492</f>
        <v>28054.617800000004</v>
      </c>
      <c r="J5489" s="166">
        <f>+'ELAP_IPCO-APND'!D5492</f>
        <v>103.90899</v>
      </c>
      <c r="K5489" s="166">
        <f>+(ExportsELAP[[#This Row],[Exports kWh - MPT]]/1000)*ExportsELAP[[#This Row],[EIM Price]]</f>
        <v>2915.1270004340222</v>
      </c>
      <c r="L5489" s="167" t="str">
        <f>+INDEX(ECR_Hours!$I$12:$I$15,MATCH(ExportsELAP[[#This Row],[Date Prevailing]],ECR_Hours!$H$12:$H$15,1))</f>
        <v>S</v>
      </c>
      <c r="M5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0" spans="1:13" x14ac:dyDescent="0.25">
      <c r="A5490" s="164">
        <f>+Exports!A5493</f>
        <v>44790</v>
      </c>
      <c r="B5490" s="165">
        <f t="shared" si="340"/>
        <v>2022</v>
      </c>
      <c r="C5490" s="165">
        <f t="shared" si="341"/>
        <v>8</v>
      </c>
      <c r="D5490" s="165">
        <f t="shared" si="342"/>
        <v>17</v>
      </c>
      <c r="E5490" s="165">
        <f>+Exports!B5493</f>
        <v>17</v>
      </c>
      <c r="F5490" s="165">
        <f>+WEEKDAY(ExportsELAP[[#This Row],[Date Prevailing]],1)</f>
        <v>4</v>
      </c>
      <c r="G5490" s="165">
        <f>+COUNTIFS(ECR_Hours!$K$6:$K$7,ExportsELAP[[#This Row],[Date Prevailing]])</f>
        <v>0</v>
      </c>
      <c r="H5490" s="165">
        <f t="shared" si="343"/>
        <v>4</v>
      </c>
      <c r="I5490" s="166">
        <f>+Exports!G5493</f>
        <v>21033.390599999999</v>
      </c>
      <c r="J5490" s="166">
        <f>+'ELAP_IPCO-APND'!D5493</f>
        <v>117.009</v>
      </c>
      <c r="K5490" s="166">
        <f>+(ExportsELAP[[#This Row],[Exports kWh - MPT]]/1000)*ExportsELAP[[#This Row],[EIM Price]]</f>
        <v>2461.0960007153994</v>
      </c>
      <c r="L5490" s="167" t="str">
        <f>+INDEX(ECR_Hours!$I$12:$I$15,MATCH(ExportsELAP[[#This Row],[Date Prevailing]],ECR_Hours!$H$12:$H$15,1))</f>
        <v>S</v>
      </c>
      <c r="M5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1" spans="1:13" x14ac:dyDescent="0.25">
      <c r="A5491" s="164">
        <f>+Exports!A5494</f>
        <v>44790</v>
      </c>
      <c r="B5491" s="165">
        <f t="shared" si="340"/>
        <v>2022</v>
      </c>
      <c r="C5491" s="165">
        <f t="shared" si="341"/>
        <v>8</v>
      </c>
      <c r="D5491" s="165">
        <f t="shared" si="342"/>
        <v>17</v>
      </c>
      <c r="E5491" s="165">
        <f>+Exports!B5494</f>
        <v>18</v>
      </c>
      <c r="F5491" s="165">
        <f>+WEEKDAY(ExportsELAP[[#This Row],[Date Prevailing]],1)</f>
        <v>4</v>
      </c>
      <c r="G5491" s="165">
        <f>+COUNTIFS(ECR_Hours!$K$6:$K$7,ExportsELAP[[#This Row],[Date Prevailing]])</f>
        <v>0</v>
      </c>
      <c r="H5491" s="165">
        <f t="shared" si="343"/>
        <v>4</v>
      </c>
      <c r="I5491" s="166">
        <f>+Exports!G5494</f>
        <v>15483.226500000001</v>
      </c>
      <c r="J5491" s="166">
        <f>+'ELAP_IPCO-APND'!D5494</f>
        <v>96.355760000000004</v>
      </c>
      <c r="K5491" s="166">
        <f>+(ExportsELAP[[#This Row],[Exports kWh - MPT]]/1000)*ExportsELAP[[#This Row],[EIM Price]]</f>
        <v>1491.8980566596401</v>
      </c>
      <c r="L5491" s="167" t="str">
        <f>+INDEX(ECR_Hours!$I$12:$I$15,MATCH(ExportsELAP[[#This Row],[Date Prevailing]],ECR_Hours!$H$12:$H$15,1))</f>
        <v>S</v>
      </c>
      <c r="M5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2" spans="1:13" x14ac:dyDescent="0.25">
      <c r="A5492" s="164">
        <f>+Exports!A5495</f>
        <v>44790</v>
      </c>
      <c r="B5492" s="165">
        <f t="shared" si="340"/>
        <v>2022</v>
      </c>
      <c r="C5492" s="165">
        <f t="shared" si="341"/>
        <v>8</v>
      </c>
      <c r="D5492" s="165">
        <f t="shared" si="342"/>
        <v>17</v>
      </c>
      <c r="E5492" s="165">
        <f>+Exports!B5495</f>
        <v>19</v>
      </c>
      <c r="F5492" s="165">
        <f>+WEEKDAY(ExportsELAP[[#This Row],[Date Prevailing]],1)</f>
        <v>4</v>
      </c>
      <c r="G5492" s="165">
        <f>+COUNTIFS(ECR_Hours!$K$6:$K$7,ExportsELAP[[#This Row],[Date Prevailing]])</f>
        <v>0</v>
      </c>
      <c r="H5492" s="165">
        <f t="shared" si="343"/>
        <v>4</v>
      </c>
      <c r="I5492" s="166">
        <f>+Exports!G5495</f>
        <v>10061.269200000001</v>
      </c>
      <c r="J5492" s="166">
        <f>+'ELAP_IPCO-APND'!D5495</f>
        <v>98.249600000000001</v>
      </c>
      <c r="K5492" s="166">
        <f>+(ExportsELAP[[#This Row],[Exports kWh - MPT]]/1000)*ExportsELAP[[#This Row],[EIM Price]]</f>
        <v>988.51567439231997</v>
      </c>
      <c r="L5492" s="167" t="str">
        <f>+INDEX(ECR_Hours!$I$12:$I$15,MATCH(ExportsELAP[[#This Row],[Date Prevailing]],ECR_Hours!$H$12:$H$15,1))</f>
        <v>S</v>
      </c>
      <c r="M5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3" spans="1:13" x14ac:dyDescent="0.25">
      <c r="A5493" s="164">
        <f>+Exports!A5496</f>
        <v>44790</v>
      </c>
      <c r="B5493" s="165">
        <f t="shared" si="340"/>
        <v>2022</v>
      </c>
      <c r="C5493" s="165">
        <f t="shared" si="341"/>
        <v>8</v>
      </c>
      <c r="D5493" s="165">
        <f t="shared" si="342"/>
        <v>17</v>
      </c>
      <c r="E5493" s="165">
        <f>+Exports!B5496</f>
        <v>20</v>
      </c>
      <c r="F5493" s="165">
        <f>+WEEKDAY(ExportsELAP[[#This Row],[Date Prevailing]],1)</f>
        <v>4</v>
      </c>
      <c r="G5493" s="165">
        <f>+COUNTIFS(ECR_Hours!$K$6:$K$7,ExportsELAP[[#This Row],[Date Prevailing]])</f>
        <v>0</v>
      </c>
      <c r="H5493" s="165">
        <f t="shared" si="343"/>
        <v>4</v>
      </c>
      <c r="I5493" s="166">
        <f>+Exports!G5496</f>
        <v>4969.9681999999984</v>
      </c>
      <c r="J5493" s="166">
        <f>+'ELAP_IPCO-APND'!D5496</f>
        <v>121.01732</v>
      </c>
      <c r="K5493" s="166">
        <f>+(ExportsELAP[[#This Row],[Exports kWh - MPT]]/1000)*ExportsELAP[[#This Row],[EIM Price]]</f>
        <v>601.45223204922377</v>
      </c>
      <c r="L5493" s="167" t="str">
        <f>+INDEX(ECR_Hours!$I$12:$I$15,MATCH(ExportsELAP[[#This Row],[Date Prevailing]],ECR_Hours!$H$12:$H$15,1))</f>
        <v>S</v>
      </c>
      <c r="M5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4" spans="1:13" x14ac:dyDescent="0.25">
      <c r="A5494" s="164">
        <f>+Exports!A5497</f>
        <v>44790</v>
      </c>
      <c r="B5494" s="165">
        <f t="shared" si="340"/>
        <v>2022</v>
      </c>
      <c r="C5494" s="165">
        <f t="shared" si="341"/>
        <v>8</v>
      </c>
      <c r="D5494" s="165">
        <f t="shared" si="342"/>
        <v>17</v>
      </c>
      <c r="E5494" s="165">
        <f>+Exports!B5497</f>
        <v>21</v>
      </c>
      <c r="F5494" s="165">
        <f>+WEEKDAY(ExportsELAP[[#This Row],[Date Prevailing]],1)</f>
        <v>4</v>
      </c>
      <c r="G5494" s="165">
        <f>+COUNTIFS(ECR_Hours!$K$6:$K$7,ExportsELAP[[#This Row],[Date Prevailing]])</f>
        <v>0</v>
      </c>
      <c r="H5494" s="165">
        <f t="shared" si="343"/>
        <v>4</v>
      </c>
      <c r="I5494" s="166">
        <f>+Exports!G5497</f>
        <v>548.75049999999999</v>
      </c>
      <c r="J5494" s="166">
        <f>+'ELAP_IPCO-APND'!D5497</f>
        <v>138.74825999999999</v>
      </c>
      <c r="K5494" s="166">
        <f>+(ExportsELAP[[#This Row],[Exports kWh - MPT]]/1000)*ExportsELAP[[#This Row],[EIM Price]]</f>
        <v>76.138177049129993</v>
      </c>
      <c r="L5494" s="167" t="str">
        <f>+INDEX(ECR_Hours!$I$12:$I$15,MATCH(ExportsELAP[[#This Row],[Date Prevailing]],ECR_Hours!$H$12:$H$15,1))</f>
        <v>S</v>
      </c>
      <c r="M5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5" spans="1:13" x14ac:dyDescent="0.25">
      <c r="A5495" s="164">
        <f>+Exports!A5498</f>
        <v>44790</v>
      </c>
      <c r="B5495" s="165">
        <f t="shared" si="340"/>
        <v>2022</v>
      </c>
      <c r="C5495" s="165">
        <f t="shared" si="341"/>
        <v>8</v>
      </c>
      <c r="D5495" s="165">
        <f t="shared" si="342"/>
        <v>17</v>
      </c>
      <c r="E5495" s="165">
        <f>+Exports!B5498</f>
        <v>22</v>
      </c>
      <c r="F5495" s="165">
        <f>+WEEKDAY(ExportsELAP[[#This Row],[Date Prevailing]],1)</f>
        <v>4</v>
      </c>
      <c r="G5495" s="165">
        <f>+COUNTIFS(ECR_Hours!$K$6:$K$7,ExportsELAP[[#This Row],[Date Prevailing]])</f>
        <v>0</v>
      </c>
      <c r="H5495" s="165">
        <f t="shared" si="343"/>
        <v>4</v>
      </c>
      <c r="I5495" s="166">
        <f>+Exports!G5498</f>
        <v>7.5566000000000004</v>
      </c>
      <c r="J5495" s="166">
        <f>+'ELAP_IPCO-APND'!D5498</f>
        <v>137.57670999999999</v>
      </c>
      <c r="K5495" s="166">
        <f>+(ExportsELAP[[#This Row],[Exports kWh - MPT]]/1000)*ExportsELAP[[#This Row],[EIM Price]]</f>
        <v>1.0396121667859999</v>
      </c>
      <c r="L5495" s="167" t="str">
        <f>+INDEX(ECR_Hours!$I$12:$I$15,MATCH(ExportsELAP[[#This Row],[Date Prevailing]],ECR_Hours!$H$12:$H$15,1))</f>
        <v>S</v>
      </c>
      <c r="M5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6" spans="1:13" x14ac:dyDescent="0.25">
      <c r="A5496" s="164">
        <f>+Exports!A5499</f>
        <v>44790</v>
      </c>
      <c r="B5496" s="165">
        <f t="shared" si="340"/>
        <v>2022</v>
      </c>
      <c r="C5496" s="165">
        <f t="shared" si="341"/>
        <v>8</v>
      </c>
      <c r="D5496" s="165">
        <f t="shared" si="342"/>
        <v>17</v>
      </c>
      <c r="E5496" s="165">
        <f>+Exports!B5499</f>
        <v>23</v>
      </c>
      <c r="F5496" s="165">
        <f>+WEEKDAY(ExportsELAP[[#This Row],[Date Prevailing]],1)</f>
        <v>4</v>
      </c>
      <c r="G5496" s="165">
        <f>+COUNTIFS(ECR_Hours!$K$6:$K$7,ExportsELAP[[#This Row],[Date Prevailing]])</f>
        <v>0</v>
      </c>
      <c r="H5496" s="165">
        <f t="shared" si="343"/>
        <v>4</v>
      </c>
      <c r="I5496" s="166">
        <f>+Exports!G5499</f>
        <v>9.9336000000000002</v>
      </c>
      <c r="J5496" s="166">
        <f>+'ELAP_IPCO-APND'!D5499</f>
        <v>95.77431</v>
      </c>
      <c r="K5496" s="166">
        <f>+(ExportsELAP[[#This Row],[Exports kWh - MPT]]/1000)*ExportsELAP[[#This Row],[EIM Price]]</f>
        <v>0.95138368581600008</v>
      </c>
      <c r="L5496" s="167" t="str">
        <f>+INDEX(ECR_Hours!$I$12:$I$15,MATCH(ExportsELAP[[#This Row],[Date Prevailing]],ECR_Hours!$H$12:$H$15,1))</f>
        <v>S</v>
      </c>
      <c r="M5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497" spans="1:13" x14ac:dyDescent="0.25">
      <c r="A5497" s="164">
        <f>+Exports!A5500</f>
        <v>44790</v>
      </c>
      <c r="B5497" s="165">
        <f t="shared" si="340"/>
        <v>2022</v>
      </c>
      <c r="C5497" s="165">
        <f t="shared" si="341"/>
        <v>8</v>
      </c>
      <c r="D5497" s="165">
        <f t="shared" si="342"/>
        <v>17</v>
      </c>
      <c r="E5497" s="165">
        <f>+Exports!B5500</f>
        <v>24</v>
      </c>
      <c r="F5497" s="165">
        <f>+WEEKDAY(ExportsELAP[[#This Row],[Date Prevailing]],1)</f>
        <v>4</v>
      </c>
      <c r="G5497" s="165">
        <f>+COUNTIFS(ECR_Hours!$K$6:$K$7,ExportsELAP[[#This Row],[Date Prevailing]])</f>
        <v>0</v>
      </c>
      <c r="H5497" s="165">
        <f t="shared" si="343"/>
        <v>4</v>
      </c>
      <c r="I5497" s="166">
        <f>+Exports!G5500</f>
        <v>9.0960000000000001</v>
      </c>
      <c r="J5497" s="166">
        <f>+'ELAP_IPCO-APND'!D5500</f>
        <v>94.167420000000007</v>
      </c>
      <c r="K5497" s="166">
        <f>+(ExportsELAP[[#This Row],[Exports kWh - MPT]]/1000)*ExportsELAP[[#This Row],[EIM Price]]</f>
        <v>0.85654685232000005</v>
      </c>
      <c r="L5497" s="167" t="str">
        <f>+INDEX(ECR_Hours!$I$12:$I$15,MATCH(ExportsELAP[[#This Row],[Date Prevailing]],ECR_Hours!$H$12:$H$15,1))</f>
        <v>S</v>
      </c>
      <c r="M5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98" spans="1:13" x14ac:dyDescent="0.25">
      <c r="A5498" s="164">
        <f>+Exports!A5501</f>
        <v>44791</v>
      </c>
      <c r="B5498" s="165">
        <f t="shared" si="340"/>
        <v>2022</v>
      </c>
      <c r="C5498" s="165">
        <f t="shared" si="341"/>
        <v>8</v>
      </c>
      <c r="D5498" s="165">
        <f t="shared" si="342"/>
        <v>18</v>
      </c>
      <c r="E5498" s="165">
        <f>+Exports!B5501</f>
        <v>1</v>
      </c>
      <c r="F5498" s="165">
        <f>+WEEKDAY(ExportsELAP[[#This Row],[Date Prevailing]],1)</f>
        <v>5</v>
      </c>
      <c r="G5498" s="165">
        <f>+COUNTIFS(ECR_Hours!$K$6:$K$7,ExportsELAP[[#This Row],[Date Prevailing]])</f>
        <v>0</v>
      </c>
      <c r="H5498" s="165">
        <f t="shared" si="343"/>
        <v>5</v>
      </c>
      <c r="I5498" s="166">
        <f>+Exports!G5501</f>
        <v>7.9901999999999997</v>
      </c>
      <c r="J5498" s="166">
        <f>+'ELAP_IPCO-APND'!D5501</f>
        <v>77.710999999999999</v>
      </c>
      <c r="K5498" s="166">
        <f>+(ExportsELAP[[#This Row],[Exports kWh - MPT]]/1000)*ExportsELAP[[#This Row],[EIM Price]]</f>
        <v>0.62092643219999999</v>
      </c>
      <c r="L5498" s="167" t="str">
        <f>+INDEX(ECR_Hours!$I$12:$I$15,MATCH(ExportsELAP[[#This Row],[Date Prevailing]],ECR_Hours!$H$12:$H$15,1))</f>
        <v>S</v>
      </c>
      <c r="M5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499" spans="1:13" x14ac:dyDescent="0.25">
      <c r="A5499" s="164">
        <f>+Exports!A5502</f>
        <v>44791</v>
      </c>
      <c r="B5499" s="165">
        <f t="shared" si="340"/>
        <v>2022</v>
      </c>
      <c r="C5499" s="165">
        <f t="shared" si="341"/>
        <v>8</v>
      </c>
      <c r="D5499" s="165">
        <f t="shared" si="342"/>
        <v>18</v>
      </c>
      <c r="E5499" s="165">
        <f>+Exports!B5502</f>
        <v>2</v>
      </c>
      <c r="F5499" s="165">
        <f>+WEEKDAY(ExportsELAP[[#This Row],[Date Prevailing]],1)</f>
        <v>5</v>
      </c>
      <c r="G5499" s="165">
        <f>+COUNTIFS(ECR_Hours!$K$6:$K$7,ExportsELAP[[#This Row],[Date Prevailing]])</f>
        <v>0</v>
      </c>
      <c r="H5499" s="165">
        <f t="shared" si="343"/>
        <v>5</v>
      </c>
      <c r="I5499" s="166">
        <f>+Exports!G5502</f>
        <v>12.426700000000002</v>
      </c>
      <c r="J5499" s="166">
        <f>+'ELAP_IPCO-APND'!D5502</f>
        <v>79.125860000000003</v>
      </c>
      <c r="K5499" s="166">
        <f>+(ExportsELAP[[#This Row],[Exports kWh - MPT]]/1000)*ExportsELAP[[#This Row],[EIM Price]]</f>
        <v>0.98327332446200022</v>
      </c>
      <c r="L5499" s="167" t="str">
        <f>+INDEX(ECR_Hours!$I$12:$I$15,MATCH(ExportsELAP[[#This Row],[Date Prevailing]],ECR_Hours!$H$12:$H$15,1))</f>
        <v>S</v>
      </c>
      <c r="M5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0" spans="1:13" x14ac:dyDescent="0.25">
      <c r="A5500" s="164">
        <f>+Exports!A5503</f>
        <v>44791</v>
      </c>
      <c r="B5500" s="165">
        <f t="shared" si="340"/>
        <v>2022</v>
      </c>
      <c r="C5500" s="165">
        <f t="shared" si="341"/>
        <v>8</v>
      </c>
      <c r="D5500" s="165">
        <f t="shared" si="342"/>
        <v>18</v>
      </c>
      <c r="E5500" s="165">
        <f>+Exports!B5503</f>
        <v>3</v>
      </c>
      <c r="F5500" s="165">
        <f>+WEEKDAY(ExportsELAP[[#This Row],[Date Prevailing]],1)</f>
        <v>5</v>
      </c>
      <c r="G5500" s="165">
        <f>+COUNTIFS(ECR_Hours!$K$6:$K$7,ExportsELAP[[#This Row],[Date Prevailing]])</f>
        <v>0</v>
      </c>
      <c r="H5500" s="165">
        <f t="shared" si="343"/>
        <v>5</v>
      </c>
      <c r="I5500" s="166">
        <f>+Exports!G5503</f>
        <v>6.5647000000000002</v>
      </c>
      <c r="J5500" s="166">
        <f>+'ELAP_IPCO-APND'!D5503</f>
        <v>74.70635</v>
      </c>
      <c r="K5500" s="166">
        <f>+(ExportsELAP[[#This Row],[Exports kWh - MPT]]/1000)*ExportsELAP[[#This Row],[EIM Price]]</f>
        <v>0.49042477584500005</v>
      </c>
      <c r="L5500" s="167" t="str">
        <f>+INDEX(ECR_Hours!$I$12:$I$15,MATCH(ExportsELAP[[#This Row],[Date Prevailing]],ECR_Hours!$H$12:$H$15,1))</f>
        <v>S</v>
      </c>
      <c r="M5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1" spans="1:13" x14ac:dyDescent="0.25">
      <c r="A5501" s="164">
        <f>+Exports!A5504</f>
        <v>44791</v>
      </c>
      <c r="B5501" s="165">
        <f t="shared" si="340"/>
        <v>2022</v>
      </c>
      <c r="C5501" s="165">
        <f t="shared" si="341"/>
        <v>8</v>
      </c>
      <c r="D5501" s="165">
        <f t="shared" si="342"/>
        <v>18</v>
      </c>
      <c r="E5501" s="165">
        <f>+Exports!B5504</f>
        <v>4</v>
      </c>
      <c r="F5501" s="165">
        <f>+WEEKDAY(ExportsELAP[[#This Row],[Date Prevailing]],1)</f>
        <v>5</v>
      </c>
      <c r="G5501" s="165">
        <f>+COUNTIFS(ECR_Hours!$K$6:$K$7,ExportsELAP[[#This Row],[Date Prevailing]])</f>
        <v>0</v>
      </c>
      <c r="H5501" s="165">
        <f t="shared" si="343"/>
        <v>5</v>
      </c>
      <c r="I5501" s="166">
        <f>+Exports!G5504</f>
        <v>8.0628999999999902</v>
      </c>
      <c r="J5501" s="166">
        <f>+'ELAP_IPCO-APND'!D5504</f>
        <v>67.799289999999999</v>
      </c>
      <c r="K5501" s="166">
        <f>+(ExportsELAP[[#This Row],[Exports kWh - MPT]]/1000)*ExportsELAP[[#This Row],[EIM Price]]</f>
        <v>0.54665889534099943</v>
      </c>
      <c r="L5501" s="167" t="str">
        <f>+INDEX(ECR_Hours!$I$12:$I$15,MATCH(ExportsELAP[[#This Row],[Date Prevailing]],ECR_Hours!$H$12:$H$15,1))</f>
        <v>S</v>
      </c>
      <c r="M5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2" spans="1:13" x14ac:dyDescent="0.25">
      <c r="A5502" s="164">
        <f>+Exports!A5505</f>
        <v>44791</v>
      </c>
      <c r="B5502" s="165">
        <f t="shared" si="340"/>
        <v>2022</v>
      </c>
      <c r="C5502" s="165">
        <f t="shared" si="341"/>
        <v>8</v>
      </c>
      <c r="D5502" s="165">
        <f t="shared" si="342"/>
        <v>18</v>
      </c>
      <c r="E5502" s="165">
        <f>+Exports!B5505</f>
        <v>5</v>
      </c>
      <c r="F5502" s="165">
        <f>+WEEKDAY(ExportsELAP[[#This Row],[Date Prevailing]],1)</f>
        <v>5</v>
      </c>
      <c r="G5502" s="165">
        <f>+COUNTIFS(ECR_Hours!$K$6:$K$7,ExportsELAP[[#This Row],[Date Prevailing]])</f>
        <v>0</v>
      </c>
      <c r="H5502" s="165">
        <f t="shared" si="343"/>
        <v>5</v>
      </c>
      <c r="I5502" s="166">
        <f>+Exports!G5505</f>
        <v>12.671999999999992</v>
      </c>
      <c r="J5502" s="166">
        <f>+'ELAP_IPCO-APND'!D5505</f>
        <v>69.26267</v>
      </c>
      <c r="K5502" s="166">
        <f>+(ExportsELAP[[#This Row],[Exports kWh - MPT]]/1000)*ExportsELAP[[#This Row],[EIM Price]]</f>
        <v>0.87769655423999948</v>
      </c>
      <c r="L5502" s="167" t="str">
        <f>+INDEX(ECR_Hours!$I$12:$I$15,MATCH(ExportsELAP[[#This Row],[Date Prevailing]],ECR_Hours!$H$12:$H$15,1))</f>
        <v>S</v>
      </c>
      <c r="M5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3" spans="1:13" x14ac:dyDescent="0.25">
      <c r="A5503" s="164">
        <f>+Exports!A5506</f>
        <v>44791</v>
      </c>
      <c r="B5503" s="165">
        <f t="shared" si="340"/>
        <v>2022</v>
      </c>
      <c r="C5503" s="165">
        <f t="shared" si="341"/>
        <v>8</v>
      </c>
      <c r="D5503" s="165">
        <f t="shared" si="342"/>
        <v>18</v>
      </c>
      <c r="E5503" s="165">
        <f>+Exports!B5506</f>
        <v>6</v>
      </c>
      <c r="F5503" s="165">
        <f>+WEEKDAY(ExportsELAP[[#This Row],[Date Prevailing]],1)</f>
        <v>5</v>
      </c>
      <c r="G5503" s="165">
        <f>+COUNTIFS(ECR_Hours!$K$6:$K$7,ExportsELAP[[#This Row],[Date Prevailing]])</f>
        <v>0</v>
      </c>
      <c r="H5503" s="165">
        <f t="shared" si="343"/>
        <v>5</v>
      </c>
      <c r="I5503" s="166">
        <f>+Exports!G5506</f>
        <v>8.4628000000000014</v>
      </c>
      <c r="J5503" s="166">
        <f>+'ELAP_IPCO-APND'!D5506</f>
        <v>69.358720000000005</v>
      </c>
      <c r="K5503" s="166">
        <f>+(ExportsELAP[[#This Row],[Exports kWh - MPT]]/1000)*ExportsELAP[[#This Row],[EIM Price]]</f>
        <v>0.58696897561600014</v>
      </c>
      <c r="L5503" s="167" t="str">
        <f>+INDEX(ECR_Hours!$I$12:$I$15,MATCH(ExportsELAP[[#This Row],[Date Prevailing]],ECR_Hours!$H$12:$H$15,1))</f>
        <v>S</v>
      </c>
      <c r="M5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4" spans="1:13" x14ac:dyDescent="0.25">
      <c r="A5504" s="164">
        <f>+Exports!A5507</f>
        <v>44791</v>
      </c>
      <c r="B5504" s="165">
        <f t="shared" si="340"/>
        <v>2022</v>
      </c>
      <c r="C5504" s="165">
        <f t="shared" si="341"/>
        <v>8</v>
      </c>
      <c r="D5504" s="165">
        <f t="shared" si="342"/>
        <v>18</v>
      </c>
      <c r="E5504" s="165">
        <f>+Exports!B5507</f>
        <v>7</v>
      </c>
      <c r="F5504" s="165">
        <f>+WEEKDAY(ExportsELAP[[#This Row],[Date Prevailing]],1)</f>
        <v>5</v>
      </c>
      <c r="G5504" s="165">
        <f>+COUNTIFS(ECR_Hours!$K$6:$K$7,ExportsELAP[[#This Row],[Date Prevailing]])</f>
        <v>0</v>
      </c>
      <c r="H5504" s="165">
        <f t="shared" si="343"/>
        <v>5</v>
      </c>
      <c r="I5504" s="166">
        <f>+Exports!G5507</f>
        <v>64.608999999999995</v>
      </c>
      <c r="J5504" s="166">
        <f>+'ELAP_IPCO-APND'!D5507</f>
        <v>79.707170000000005</v>
      </c>
      <c r="K5504" s="166">
        <f>+(ExportsELAP[[#This Row],[Exports kWh - MPT]]/1000)*ExportsELAP[[#This Row],[EIM Price]]</f>
        <v>5.1498005465300007</v>
      </c>
      <c r="L5504" s="167" t="str">
        <f>+INDEX(ECR_Hours!$I$12:$I$15,MATCH(ExportsELAP[[#This Row],[Date Prevailing]],ECR_Hours!$H$12:$H$15,1))</f>
        <v>S</v>
      </c>
      <c r="M5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5" spans="1:13" x14ac:dyDescent="0.25">
      <c r="A5505" s="164">
        <f>+Exports!A5508</f>
        <v>44791</v>
      </c>
      <c r="B5505" s="165">
        <f t="shared" si="340"/>
        <v>2022</v>
      </c>
      <c r="C5505" s="165">
        <f t="shared" si="341"/>
        <v>8</v>
      </c>
      <c r="D5505" s="165">
        <f t="shared" si="342"/>
        <v>18</v>
      </c>
      <c r="E5505" s="165">
        <f>+Exports!B5508</f>
        <v>8</v>
      </c>
      <c r="F5505" s="165">
        <f>+WEEKDAY(ExportsELAP[[#This Row],[Date Prevailing]],1)</f>
        <v>5</v>
      </c>
      <c r="G5505" s="165">
        <f>+COUNTIFS(ECR_Hours!$K$6:$K$7,ExportsELAP[[#This Row],[Date Prevailing]])</f>
        <v>0</v>
      </c>
      <c r="H5505" s="165">
        <f t="shared" si="343"/>
        <v>5</v>
      </c>
      <c r="I5505" s="166">
        <f>+Exports!G5508</f>
        <v>2192.4481999999998</v>
      </c>
      <c r="J5505" s="166">
        <f>+'ELAP_IPCO-APND'!D5508</f>
        <v>67.749470000000002</v>
      </c>
      <c r="K5505" s="166">
        <f>+(ExportsELAP[[#This Row],[Exports kWh - MPT]]/1000)*ExportsELAP[[#This Row],[EIM Price]]</f>
        <v>148.537203552454</v>
      </c>
      <c r="L5505" s="167" t="str">
        <f>+INDEX(ECR_Hours!$I$12:$I$15,MATCH(ExportsELAP[[#This Row],[Date Prevailing]],ECR_Hours!$H$12:$H$15,1))</f>
        <v>S</v>
      </c>
      <c r="M5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6" spans="1:13" x14ac:dyDescent="0.25">
      <c r="A5506" s="164">
        <f>+Exports!A5509</f>
        <v>44791</v>
      </c>
      <c r="B5506" s="165">
        <f t="shared" ref="B5506:B5569" si="344">+YEAR(A5506)</f>
        <v>2022</v>
      </c>
      <c r="C5506" s="165">
        <f t="shared" ref="C5506:C5569" si="345">+MONTH(A5506)</f>
        <v>8</v>
      </c>
      <c r="D5506" s="165">
        <f t="shared" ref="D5506:D5569" si="346">+DAY(A5506)</f>
        <v>18</v>
      </c>
      <c r="E5506" s="165">
        <f>+Exports!B5509</f>
        <v>9</v>
      </c>
      <c r="F5506" s="165">
        <f>+WEEKDAY(ExportsELAP[[#This Row],[Date Prevailing]],1)</f>
        <v>5</v>
      </c>
      <c r="G5506" s="165">
        <f>+COUNTIFS(ECR_Hours!$K$6:$K$7,ExportsELAP[[#This Row],[Date Prevailing]])</f>
        <v>0</v>
      </c>
      <c r="H5506" s="165">
        <f t="shared" ref="H5506:H5569" si="347">+IF(G5506=1,0,F5506)</f>
        <v>5</v>
      </c>
      <c r="I5506" s="166">
        <f>+Exports!G5509</f>
        <v>7405.1800999999996</v>
      </c>
      <c r="J5506" s="166">
        <f>+'ELAP_IPCO-APND'!D5509</f>
        <v>65.1755</v>
      </c>
      <c r="K5506" s="166">
        <f>+(ExportsELAP[[#This Row],[Exports kWh - MPT]]/1000)*ExportsELAP[[#This Row],[EIM Price]]</f>
        <v>482.63631560754999</v>
      </c>
      <c r="L5506" s="167" t="str">
        <f>+INDEX(ECR_Hours!$I$12:$I$15,MATCH(ExportsELAP[[#This Row],[Date Prevailing]],ECR_Hours!$H$12:$H$15,1))</f>
        <v>S</v>
      </c>
      <c r="M5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7" spans="1:13" x14ac:dyDescent="0.25">
      <c r="A5507" s="164">
        <f>+Exports!A5510</f>
        <v>44791</v>
      </c>
      <c r="B5507" s="165">
        <f t="shared" si="344"/>
        <v>2022</v>
      </c>
      <c r="C5507" s="165">
        <f t="shared" si="345"/>
        <v>8</v>
      </c>
      <c r="D5507" s="165">
        <f t="shared" si="346"/>
        <v>18</v>
      </c>
      <c r="E5507" s="165">
        <f>+Exports!B5510</f>
        <v>10</v>
      </c>
      <c r="F5507" s="165">
        <f>+WEEKDAY(ExportsELAP[[#This Row],[Date Prevailing]],1)</f>
        <v>5</v>
      </c>
      <c r="G5507" s="165">
        <f>+COUNTIFS(ECR_Hours!$K$6:$K$7,ExportsELAP[[#This Row],[Date Prevailing]])</f>
        <v>0</v>
      </c>
      <c r="H5507" s="165">
        <f t="shared" si="347"/>
        <v>5</v>
      </c>
      <c r="I5507" s="166">
        <f>+Exports!G5510</f>
        <v>16329.1446</v>
      </c>
      <c r="J5507" s="166">
        <f>+'ELAP_IPCO-APND'!D5510</f>
        <v>64.90204</v>
      </c>
      <c r="K5507" s="166">
        <f>+(ExportsELAP[[#This Row],[Exports kWh - MPT]]/1000)*ExportsELAP[[#This Row],[EIM Price]]</f>
        <v>1059.794795994984</v>
      </c>
      <c r="L5507" s="167" t="str">
        <f>+INDEX(ECR_Hours!$I$12:$I$15,MATCH(ExportsELAP[[#This Row],[Date Prevailing]],ECR_Hours!$H$12:$H$15,1))</f>
        <v>S</v>
      </c>
      <c r="M5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8" spans="1:13" x14ac:dyDescent="0.25">
      <c r="A5508" s="164">
        <f>+Exports!A5511</f>
        <v>44791</v>
      </c>
      <c r="B5508" s="165">
        <f t="shared" si="344"/>
        <v>2022</v>
      </c>
      <c r="C5508" s="165">
        <f t="shared" si="345"/>
        <v>8</v>
      </c>
      <c r="D5508" s="165">
        <f t="shared" si="346"/>
        <v>18</v>
      </c>
      <c r="E5508" s="165">
        <f>+Exports!B5511</f>
        <v>11</v>
      </c>
      <c r="F5508" s="165">
        <f>+WEEKDAY(ExportsELAP[[#This Row],[Date Prevailing]],1)</f>
        <v>5</v>
      </c>
      <c r="G5508" s="165">
        <f>+COUNTIFS(ECR_Hours!$K$6:$K$7,ExportsELAP[[#This Row],[Date Prevailing]])</f>
        <v>0</v>
      </c>
      <c r="H5508" s="165">
        <f t="shared" si="347"/>
        <v>5</v>
      </c>
      <c r="I5508" s="166">
        <f>+Exports!G5511</f>
        <v>22732.280200000001</v>
      </c>
      <c r="J5508" s="166">
        <f>+'ELAP_IPCO-APND'!D5511</f>
        <v>68.707070000000002</v>
      </c>
      <c r="K5508" s="166">
        <f>+(ExportsELAP[[#This Row],[Exports kWh - MPT]]/1000)*ExportsELAP[[#This Row],[EIM Price]]</f>
        <v>1561.8683669610141</v>
      </c>
      <c r="L5508" s="167" t="str">
        <f>+INDEX(ECR_Hours!$I$12:$I$15,MATCH(ExportsELAP[[#This Row],[Date Prevailing]],ECR_Hours!$H$12:$H$15,1))</f>
        <v>S</v>
      </c>
      <c r="M5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09" spans="1:13" x14ac:dyDescent="0.25">
      <c r="A5509" s="164">
        <f>+Exports!A5512</f>
        <v>44791</v>
      </c>
      <c r="B5509" s="165">
        <f t="shared" si="344"/>
        <v>2022</v>
      </c>
      <c r="C5509" s="165">
        <f t="shared" si="345"/>
        <v>8</v>
      </c>
      <c r="D5509" s="165">
        <f t="shared" si="346"/>
        <v>18</v>
      </c>
      <c r="E5509" s="165">
        <f>+Exports!B5512</f>
        <v>12</v>
      </c>
      <c r="F5509" s="165">
        <f>+WEEKDAY(ExportsELAP[[#This Row],[Date Prevailing]],1)</f>
        <v>5</v>
      </c>
      <c r="G5509" s="165">
        <f>+COUNTIFS(ECR_Hours!$K$6:$K$7,ExportsELAP[[#This Row],[Date Prevailing]])</f>
        <v>0</v>
      </c>
      <c r="H5509" s="165">
        <f t="shared" si="347"/>
        <v>5</v>
      </c>
      <c r="I5509" s="166">
        <f>+Exports!G5512</f>
        <v>28407.719100000002</v>
      </c>
      <c r="J5509" s="166">
        <f>+'ELAP_IPCO-APND'!D5512</f>
        <v>74.546930000000003</v>
      </c>
      <c r="K5509" s="166">
        <f>+(ExportsELAP[[#This Row],[Exports kWh - MPT]]/1000)*ExportsELAP[[#This Row],[EIM Price]]</f>
        <v>2117.708247207363</v>
      </c>
      <c r="L5509" s="167" t="str">
        <f>+INDEX(ECR_Hours!$I$12:$I$15,MATCH(ExportsELAP[[#This Row],[Date Prevailing]],ECR_Hours!$H$12:$H$15,1))</f>
        <v>S</v>
      </c>
      <c r="M5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0" spans="1:13" x14ac:dyDescent="0.25">
      <c r="A5510" s="164">
        <f>+Exports!A5513</f>
        <v>44791</v>
      </c>
      <c r="B5510" s="165">
        <f t="shared" si="344"/>
        <v>2022</v>
      </c>
      <c r="C5510" s="165">
        <f t="shared" si="345"/>
        <v>8</v>
      </c>
      <c r="D5510" s="165">
        <f t="shared" si="346"/>
        <v>18</v>
      </c>
      <c r="E5510" s="165">
        <f>+Exports!B5513</f>
        <v>13</v>
      </c>
      <c r="F5510" s="165">
        <f>+WEEKDAY(ExportsELAP[[#This Row],[Date Prevailing]],1)</f>
        <v>5</v>
      </c>
      <c r="G5510" s="165">
        <f>+COUNTIFS(ECR_Hours!$K$6:$K$7,ExportsELAP[[#This Row],[Date Prevailing]])</f>
        <v>0</v>
      </c>
      <c r="H5510" s="165">
        <f t="shared" si="347"/>
        <v>5</v>
      </c>
      <c r="I5510" s="166">
        <f>+Exports!G5513</f>
        <v>27439.592199999999</v>
      </c>
      <c r="J5510" s="166">
        <f>+'ELAP_IPCO-APND'!D5513</f>
        <v>80.938360000000003</v>
      </c>
      <c r="K5510" s="166">
        <f>+(ExportsELAP[[#This Row],[Exports kWh - MPT]]/1000)*ExportsELAP[[#This Row],[EIM Price]]</f>
        <v>2220.9155917367921</v>
      </c>
      <c r="L5510" s="167" t="str">
        <f>+INDEX(ECR_Hours!$I$12:$I$15,MATCH(ExportsELAP[[#This Row],[Date Prevailing]],ECR_Hours!$H$12:$H$15,1))</f>
        <v>S</v>
      </c>
      <c r="M5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1" spans="1:13" x14ac:dyDescent="0.25">
      <c r="A5511" s="164">
        <f>+Exports!A5514</f>
        <v>44791</v>
      </c>
      <c r="B5511" s="165">
        <f t="shared" si="344"/>
        <v>2022</v>
      </c>
      <c r="C5511" s="165">
        <f t="shared" si="345"/>
        <v>8</v>
      </c>
      <c r="D5511" s="165">
        <f t="shared" si="346"/>
        <v>18</v>
      </c>
      <c r="E5511" s="165">
        <f>+Exports!B5514</f>
        <v>14</v>
      </c>
      <c r="F5511" s="165">
        <f>+WEEKDAY(ExportsELAP[[#This Row],[Date Prevailing]],1)</f>
        <v>5</v>
      </c>
      <c r="G5511" s="165">
        <f>+COUNTIFS(ECR_Hours!$K$6:$K$7,ExportsELAP[[#This Row],[Date Prevailing]])</f>
        <v>0</v>
      </c>
      <c r="H5511" s="165">
        <f t="shared" si="347"/>
        <v>5</v>
      </c>
      <c r="I5511" s="166">
        <f>+Exports!G5514</f>
        <v>24730.9025</v>
      </c>
      <c r="J5511" s="166">
        <f>+'ELAP_IPCO-APND'!D5514</f>
        <v>76.514769999999999</v>
      </c>
      <c r="K5511" s="166">
        <f>+(ExportsELAP[[#This Row],[Exports kWh - MPT]]/1000)*ExportsELAP[[#This Row],[EIM Price]]</f>
        <v>1892.2793166799249</v>
      </c>
      <c r="L5511" s="167" t="str">
        <f>+INDEX(ECR_Hours!$I$12:$I$15,MATCH(ExportsELAP[[#This Row],[Date Prevailing]],ECR_Hours!$H$12:$H$15,1))</f>
        <v>S</v>
      </c>
      <c r="M5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2" spans="1:13" x14ac:dyDescent="0.25">
      <c r="A5512" s="164">
        <f>+Exports!A5515</f>
        <v>44791</v>
      </c>
      <c r="B5512" s="165">
        <f t="shared" si="344"/>
        <v>2022</v>
      </c>
      <c r="C5512" s="165">
        <f t="shared" si="345"/>
        <v>8</v>
      </c>
      <c r="D5512" s="165">
        <f t="shared" si="346"/>
        <v>18</v>
      </c>
      <c r="E5512" s="165">
        <f>+Exports!B5515</f>
        <v>15</v>
      </c>
      <c r="F5512" s="165">
        <f>+WEEKDAY(ExportsELAP[[#This Row],[Date Prevailing]],1)</f>
        <v>5</v>
      </c>
      <c r="G5512" s="165">
        <f>+COUNTIFS(ECR_Hours!$K$6:$K$7,ExportsELAP[[#This Row],[Date Prevailing]])</f>
        <v>0</v>
      </c>
      <c r="H5512" s="165">
        <f t="shared" si="347"/>
        <v>5</v>
      </c>
      <c r="I5512" s="166">
        <f>+Exports!G5515</f>
        <v>22013.442500000001</v>
      </c>
      <c r="J5512" s="166">
        <f>+'ELAP_IPCO-APND'!D5515</f>
        <v>81.772890000000004</v>
      </c>
      <c r="K5512" s="166">
        <f>+(ExportsELAP[[#This Row],[Exports kWh - MPT]]/1000)*ExportsELAP[[#This Row],[EIM Price]]</f>
        <v>1800.1028120738251</v>
      </c>
      <c r="L5512" s="167" t="str">
        <f>+INDEX(ECR_Hours!$I$12:$I$15,MATCH(ExportsELAP[[#This Row],[Date Prevailing]],ECR_Hours!$H$12:$H$15,1))</f>
        <v>S</v>
      </c>
      <c r="M5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13" spans="1:13" x14ac:dyDescent="0.25">
      <c r="A5513" s="164">
        <f>+Exports!A5516</f>
        <v>44791</v>
      </c>
      <c r="B5513" s="165">
        <f t="shared" si="344"/>
        <v>2022</v>
      </c>
      <c r="C5513" s="165">
        <f t="shared" si="345"/>
        <v>8</v>
      </c>
      <c r="D5513" s="165">
        <f t="shared" si="346"/>
        <v>18</v>
      </c>
      <c r="E5513" s="165">
        <f>+Exports!B5516</f>
        <v>16</v>
      </c>
      <c r="F5513" s="165">
        <f>+WEEKDAY(ExportsELAP[[#This Row],[Date Prevailing]],1)</f>
        <v>5</v>
      </c>
      <c r="G5513" s="165">
        <f>+COUNTIFS(ECR_Hours!$K$6:$K$7,ExportsELAP[[#This Row],[Date Prevailing]])</f>
        <v>0</v>
      </c>
      <c r="H5513" s="165">
        <f t="shared" si="347"/>
        <v>5</v>
      </c>
      <c r="I5513" s="166">
        <f>+Exports!G5516</f>
        <v>18248.7713</v>
      </c>
      <c r="J5513" s="166">
        <f>+'ELAP_IPCO-APND'!D5516</f>
        <v>90.442989999999995</v>
      </c>
      <c r="K5513" s="166">
        <f>+(ExportsELAP[[#This Row],[Exports kWh - MPT]]/1000)*ExportsELAP[[#This Row],[EIM Price]]</f>
        <v>1650.4734401981871</v>
      </c>
      <c r="L5513" s="167" t="str">
        <f>+INDEX(ECR_Hours!$I$12:$I$15,MATCH(ExportsELAP[[#This Row],[Date Prevailing]],ECR_Hours!$H$12:$H$15,1))</f>
        <v>S</v>
      </c>
      <c r="M5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4" spans="1:13" x14ac:dyDescent="0.25">
      <c r="A5514" s="164">
        <f>+Exports!A5517</f>
        <v>44791</v>
      </c>
      <c r="B5514" s="165">
        <f t="shared" si="344"/>
        <v>2022</v>
      </c>
      <c r="C5514" s="165">
        <f t="shared" si="345"/>
        <v>8</v>
      </c>
      <c r="D5514" s="165">
        <f t="shared" si="346"/>
        <v>18</v>
      </c>
      <c r="E5514" s="165">
        <f>+Exports!B5517</f>
        <v>17</v>
      </c>
      <c r="F5514" s="165">
        <f>+WEEKDAY(ExportsELAP[[#This Row],[Date Prevailing]],1)</f>
        <v>5</v>
      </c>
      <c r="G5514" s="165">
        <f>+COUNTIFS(ECR_Hours!$K$6:$K$7,ExportsELAP[[#This Row],[Date Prevailing]])</f>
        <v>0</v>
      </c>
      <c r="H5514" s="165">
        <f t="shared" si="347"/>
        <v>5</v>
      </c>
      <c r="I5514" s="166">
        <f>+Exports!G5517</f>
        <v>13750.835299999999</v>
      </c>
      <c r="J5514" s="166">
        <f>+'ELAP_IPCO-APND'!D5517</f>
        <v>85.244900000000001</v>
      </c>
      <c r="K5514" s="166">
        <f>+(ExportsELAP[[#This Row],[Exports kWh - MPT]]/1000)*ExportsELAP[[#This Row],[EIM Price]]</f>
        <v>1172.18858006497</v>
      </c>
      <c r="L5514" s="167" t="str">
        <f>+INDEX(ECR_Hours!$I$12:$I$15,MATCH(ExportsELAP[[#This Row],[Date Prevailing]],ECR_Hours!$H$12:$H$15,1))</f>
        <v>S</v>
      </c>
      <c r="M5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5" spans="1:13" x14ac:dyDescent="0.25">
      <c r="A5515" s="164">
        <f>+Exports!A5518</f>
        <v>44791</v>
      </c>
      <c r="B5515" s="165">
        <f t="shared" si="344"/>
        <v>2022</v>
      </c>
      <c r="C5515" s="165">
        <f t="shared" si="345"/>
        <v>8</v>
      </c>
      <c r="D5515" s="165">
        <f t="shared" si="346"/>
        <v>18</v>
      </c>
      <c r="E5515" s="165">
        <f>+Exports!B5518</f>
        <v>18</v>
      </c>
      <c r="F5515" s="165">
        <f>+WEEKDAY(ExportsELAP[[#This Row],[Date Prevailing]],1)</f>
        <v>5</v>
      </c>
      <c r="G5515" s="165">
        <f>+COUNTIFS(ECR_Hours!$K$6:$K$7,ExportsELAP[[#This Row],[Date Prevailing]])</f>
        <v>0</v>
      </c>
      <c r="H5515" s="165">
        <f t="shared" si="347"/>
        <v>5</v>
      </c>
      <c r="I5515" s="166">
        <f>+Exports!G5518</f>
        <v>6805.3009999999995</v>
      </c>
      <c r="J5515" s="166">
        <f>+'ELAP_IPCO-APND'!D5518</f>
        <v>88.334199999999996</v>
      </c>
      <c r="K5515" s="166">
        <f>+(ExportsELAP[[#This Row],[Exports kWh - MPT]]/1000)*ExportsELAP[[#This Row],[EIM Price]]</f>
        <v>601.14081959419991</v>
      </c>
      <c r="L5515" s="167" t="str">
        <f>+INDEX(ECR_Hours!$I$12:$I$15,MATCH(ExportsELAP[[#This Row],[Date Prevailing]],ECR_Hours!$H$12:$H$15,1))</f>
        <v>S</v>
      </c>
      <c r="M5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6" spans="1:13" x14ac:dyDescent="0.25">
      <c r="A5516" s="164">
        <f>+Exports!A5519</f>
        <v>44791</v>
      </c>
      <c r="B5516" s="165">
        <f t="shared" si="344"/>
        <v>2022</v>
      </c>
      <c r="C5516" s="165">
        <f t="shared" si="345"/>
        <v>8</v>
      </c>
      <c r="D5516" s="165">
        <f t="shared" si="346"/>
        <v>18</v>
      </c>
      <c r="E5516" s="165">
        <f>+Exports!B5519</f>
        <v>19</v>
      </c>
      <c r="F5516" s="165">
        <f>+WEEKDAY(ExportsELAP[[#This Row],[Date Prevailing]],1)</f>
        <v>5</v>
      </c>
      <c r="G5516" s="165">
        <f>+COUNTIFS(ECR_Hours!$K$6:$K$7,ExportsELAP[[#This Row],[Date Prevailing]])</f>
        <v>0</v>
      </c>
      <c r="H5516" s="165">
        <f t="shared" si="347"/>
        <v>5</v>
      </c>
      <c r="I5516" s="166">
        <f>+Exports!G5519</f>
        <v>2575.2502999999997</v>
      </c>
      <c r="J5516" s="166">
        <f>+'ELAP_IPCO-APND'!D5519</f>
        <v>76.906379999999999</v>
      </c>
      <c r="K5516" s="166">
        <f>+(ExportsELAP[[#This Row],[Exports kWh - MPT]]/1000)*ExportsELAP[[#This Row],[EIM Price]]</f>
        <v>198.05317816691397</v>
      </c>
      <c r="L5516" s="167" t="str">
        <f>+INDEX(ECR_Hours!$I$12:$I$15,MATCH(ExportsELAP[[#This Row],[Date Prevailing]],ECR_Hours!$H$12:$H$15,1))</f>
        <v>S</v>
      </c>
      <c r="M5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7" spans="1:13" x14ac:dyDescent="0.25">
      <c r="A5517" s="164">
        <f>+Exports!A5520</f>
        <v>44791</v>
      </c>
      <c r="B5517" s="165">
        <f t="shared" si="344"/>
        <v>2022</v>
      </c>
      <c r="C5517" s="165">
        <f t="shared" si="345"/>
        <v>8</v>
      </c>
      <c r="D5517" s="165">
        <f t="shared" si="346"/>
        <v>18</v>
      </c>
      <c r="E5517" s="165">
        <f>+Exports!B5520</f>
        <v>20</v>
      </c>
      <c r="F5517" s="165">
        <f>+WEEKDAY(ExportsELAP[[#This Row],[Date Prevailing]],1)</f>
        <v>5</v>
      </c>
      <c r="G5517" s="165">
        <f>+COUNTIFS(ECR_Hours!$K$6:$K$7,ExportsELAP[[#This Row],[Date Prevailing]])</f>
        <v>0</v>
      </c>
      <c r="H5517" s="165">
        <f t="shared" si="347"/>
        <v>5</v>
      </c>
      <c r="I5517" s="166">
        <f>+Exports!G5520</f>
        <v>774.53189999999995</v>
      </c>
      <c r="J5517" s="166">
        <f>+'ELAP_IPCO-APND'!D5520</f>
        <v>104.84943</v>
      </c>
      <c r="K5517" s="166">
        <f>+(ExportsELAP[[#This Row],[Exports kWh - MPT]]/1000)*ExportsELAP[[#This Row],[EIM Price]]</f>
        <v>81.209228231816994</v>
      </c>
      <c r="L5517" s="167" t="str">
        <f>+INDEX(ECR_Hours!$I$12:$I$15,MATCH(ExportsELAP[[#This Row],[Date Prevailing]],ECR_Hours!$H$12:$H$15,1))</f>
        <v>S</v>
      </c>
      <c r="M5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8" spans="1:13" x14ac:dyDescent="0.25">
      <c r="A5518" s="164">
        <f>+Exports!A5521</f>
        <v>44791</v>
      </c>
      <c r="B5518" s="165">
        <f t="shared" si="344"/>
        <v>2022</v>
      </c>
      <c r="C5518" s="165">
        <f t="shared" si="345"/>
        <v>8</v>
      </c>
      <c r="D5518" s="165">
        <f t="shared" si="346"/>
        <v>18</v>
      </c>
      <c r="E5518" s="165">
        <f>+Exports!B5521</f>
        <v>21</v>
      </c>
      <c r="F5518" s="165">
        <f>+WEEKDAY(ExportsELAP[[#This Row],[Date Prevailing]],1)</f>
        <v>5</v>
      </c>
      <c r="G5518" s="165">
        <f>+COUNTIFS(ECR_Hours!$K$6:$K$7,ExportsELAP[[#This Row],[Date Prevailing]])</f>
        <v>0</v>
      </c>
      <c r="H5518" s="165">
        <f t="shared" si="347"/>
        <v>5</v>
      </c>
      <c r="I5518" s="166">
        <f>+Exports!G5521</f>
        <v>62.585299999999989</v>
      </c>
      <c r="J5518" s="166">
        <f>+'ELAP_IPCO-APND'!D5521</f>
        <v>94.436840000000004</v>
      </c>
      <c r="K5518" s="166">
        <f>+(ExportsELAP[[#This Row],[Exports kWh - MPT]]/1000)*ExportsELAP[[#This Row],[EIM Price]]</f>
        <v>5.9103579624519984</v>
      </c>
      <c r="L5518" s="167" t="str">
        <f>+INDEX(ECR_Hours!$I$12:$I$15,MATCH(ExportsELAP[[#This Row],[Date Prevailing]],ECR_Hours!$H$12:$H$15,1))</f>
        <v>S</v>
      </c>
      <c r="M5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19" spans="1:13" x14ac:dyDescent="0.25">
      <c r="A5519" s="164">
        <f>+Exports!A5522</f>
        <v>44791</v>
      </c>
      <c r="B5519" s="165">
        <f t="shared" si="344"/>
        <v>2022</v>
      </c>
      <c r="C5519" s="165">
        <f t="shared" si="345"/>
        <v>8</v>
      </c>
      <c r="D5519" s="165">
        <f t="shared" si="346"/>
        <v>18</v>
      </c>
      <c r="E5519" s="165">
        <f>+Exports!B5522</f>
        <v>22</v>
      </c>
      <c r="F5519" s="165">
        <f>+WEEKDAY(ExportsELAP[[#This Row],[Date Prevailing]],1)</f>
        <v>5</v>
      </c>
      <c r="G5519" s="165">
        <f>+COUNTIFS(ECR_Hours!$K$6:$K$7,ExportsELAP[[#This Row],[Date Prevailing]])</f>
        <v>0</v>
      </c>
      <c r="H5519" s="165">
        <f t="shared" si="347"/>
        <v>5</v>
      </c>
      <c r="I5519" s="166">
        <f>+Exports!G5522</f>
        <v>8.751100000000001</v>
      </c>
      <c r="J5519" s="166">
        <f>+'ELAP_IPCO-APND'!D5522</f>
        <v>91.711939999999998</v>
      </c>
      <c r="K5519" s="166">
        <f>+(ExportsELAP[[#This Row],[Exports kWh - MPT]]/1000)*ExportsELAP[[#This Row],[EIM Price]]</f>
        <v>0.80258035813400008</v>
      </c>
      <c r="L5519" s="167" t="str">
        <f>+INDEX(ECR_Hours!$I$12:$I$15,MATCH(ExportsELAP[[#This Row],[Date Prevailing]],ECR_Hours!$H$12:$H$15,1))</f>
        <v>S</v>
      </c>
      <c r="M5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20" spans="1:13" x14ac:dyDescent="0.25">
      <c r="A5520" s="164">
        <f>+Exports!A5523</f>
        <v>44791</v>
      </c>
      <c r="B5520" s="165">
        <f t="shared" si="344"/>
        <v>2022</v>
      </c>
      <c r="C5520" s="165">
        <f t="shared" si="345"/>
        <v>8</v>
      </c>
      <c r="D5520" s="165">
        <f t="shared" si="346"/>
        <v>18</v>
      </c>
      <c r="E5520" s="165">
        <f>+Exports!B5523</f>
        <v>23</v>
      </c>
      <c r="F5520" s="165">
        <f>+WEEKDAY(ExportsELAP[[#This Row],[Date Prevailing]],1)</f>
        <v>5</v>
      </c>
      <c r="G5520" s="165">
        <f>+COUNTIFS(ECR_Hours!$K$6:$K$7,ExportsELAP[[#This Row],[Date Prevailing]])</f>
        <v>0</v>
      </c>
      <c r="H5520" s="165">
        <f t="shared" si="347"/>
        <v>5</v>
      </c>
      <c r="I5520" s="166">
        <f>+Exports!G5523</f>
        <v>9.2068000000000012</v>
      </c>
      <c r="J5520" s="166">
        <f>+'ELAP_IPCO-APND'!D5523</f>
        <v>85.452370000000002</v>
      </c>
      <c r="K5520" s="166">
        <f>+(ExportsELAP[[#This Row],[Exports kWh - MPT]]/1000)*ExportsELAP[[#This Row],[EIM Price]]</f>
        <v>0.78674288011600013</v>
      </c>
      <c r="L5520" s="167" t="str">
        <f>+INDEX(ECR_Hours!$I$12:$I$15,MATCH(ExportsELAP[[#This Row],[Date Prevailing]],ECR_Hours!$H$12:$H$15,1))</f>
        <v>S</v>
      </c>
      <c r="M5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21" spans="1:13" x14ac:dyDescent="0.25">
      <c r="A5521" s="164">
        <f>+Exports!A5524</f>
        <v>44791</v>
      </c>
      <c r="B5521" s="165">
        <f t="shared" si="344"/>
        <v>2022</v>
      </c>
      <c r="C5521" s="165">
        <f t="shared" si="345"/>
        <v>8</v>
      </c>
      <c r="D5521" s="165">
        <f t="shared" si="346"/>
        <v>18</v>
      </c>
      <c r="E5521" s="165">
        <f>+Exports!B5524</f>
        <v>24</v>
      </c>
      <c r="F5521" s="165">
        <f>+WEEKDAY(ExportsELAP[[#This Row],[Date Prevailing]],1)</f>
        <v>5</v>
      </c>
      <c r="G5521" s="165">
        <f>+COUNTIFS(ECR_Hours!$K$6:$K$7,ExportsELAP[[#This Row],[Date Prevailing]])</f>
        <v>0</v>
      </c>
      <c r="H5521" s="165">
        <f t="shared" si="347"/>
        <v>5</v>
      </c>
      <c r="I5521" s="166">
        <f>+Exports!G5524</f>
        <v>8.0305999999999909</v>
      </c>
      <c r="J5521" s="166">
        <f>+'ELAP_IPCO-APND'!D5524</f>
        <v>79.802009999999996</v>
      </c>
      <c r="K5521" s="166">
        <f>+(ExportsELAP[[#This Row],[Exports kWh - MPT]]/1000)*ExportsELAP[[#This Row],[EIM Price]]</f>
        <v>0.64085802150599913</v>
      </c>
      <c r="L5521" s="167" t="str">
        <f>+INDEX(ECR_Hours!$I$12:$I$15,MATCH(ExportsELAP[[#This Row],[Date Prevailing]],ECR_Hours!$H$12:$H$15,1))</f>
        <v>S</v>
      </c>
      <c r="M5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2" spans="1:13" x14ac:dyDescent="0.25">
      <c r="A5522" s="164">
        <f>+Exports!A5525</f>
        <v>44792</v>
      </c>
      <c r="B5522" s="165">
        <f t="shared" si="344"/>
        <v>2022</v>
      </c>
      <c r="C5522" s="165">
        <f t="shared" si="345"/>
        <v>8</v>
      </c>
      <c r="D5522" s="165">
        <f t="shared" si="346"/>
        <v>19</v>
      </c>
      <c r="E5522" s="165">
        <f>+Exports!B5525</f>
        <v>1</v>
      </c>
      <c r="F5522" s="165">
        <f>+WEEKDAY(ExportsELAP[[#This Row],[Date Prevailing]],1)</f>
        <v>6</v>
      </c>
      <c r="G5522" s="165">
        <f>+COUNTIFS(ECR_Hours!$K$6:$K$7,ExportsELAP[[#This Row],[Date Prevailing]])</f>
        <v>0</v>
      </c>
      <c r="H5522" s="165">
        <f t="shared" si="347"/>
        <v>6</v>
      </c>
      <c r="I5522" s="166">
        <f>+Exports!G5525</f>
        <v>19.798399999999901</v>
      </c>
      <c r="J5522" s="166">
        <f>+'ELAP_IPCO-APND'!D5525</f>
        <v>77.889619999999994</v>
      </c>
      <c r="K5522" s="166">
        <f>+(ExportsELAP[[#This Row],[Exports kWh - MPT]]/1000)*ExportsELAP[[#This Row],[EIM Price]]</f>
        <v>1.542089852607992</v>
      </c>
      <c r="L5522" s="167" t="str">
        <f>+INDEX(ECR_Hours!$I$12:$I$15,MATCH(ExportsELAP[[#This Row],[Date Prevailing]],ECR_Hours!$H$12:$H$15,1))</f>
        <v>S</v>
      </c>
      <c r="M5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3" spans="1:13" x14ac:dyDescent="0.25">
      <c r="A5523" s="164">
        <f>+Exports!A5526</f>
        <v>44792</v>
      </c>
      <c r="B5523" s="165">
        <f t="shared" si="344"/>
        <v>2022</v>
      </c>
      <c r="C5523" s="165">
        <f t="shared" si="345"/>
        <v>8</v>
      </c>
      <c r="D5523" s="165">
        <f t="shared" si="346"/>
        <v>19</v>
      </c>
      <c r="E5523" s="165">
        <f>+Exports!B5526</f>
        <v>2</v>
      </c>
      <c r="F5523" s="165">
        <f>+WEEKDAY(ExportsELAP[[#This Row],[Date Prevailing]],1)</f>
        <v>6</v>
      </c>
      <c r="G5523" s="165">
        <f>+COUNTIFS(ECR_Hours!$K$6:$K$7,ExportsELAP[[#This Row],[Date Prevailing]])</f>
        <v>0</v>
      </c>
      <c r="H5523" s="165">
        <f t="shared" si="347"/>
        <v>6</v>
      </c>
      <c r="I5523" s="166">
        <f>+Exports!G5526</f>
        <v>25.130799999999898</v>
      </c>
      <c r="J5523" s="166">
        <f>+'ELAP_IPCO-APND'!D5526</f>
        <v>77.297659999999993</v>
      </c>
      <c r="K5523" s="166">
        <f>+(ExportsELAP[[#This Row],[Exports kWh - MPT]]/1000)*ExportsELAP[[#This Row],[EIM Price]]</f>
        <v>1.942552033927992</v>
      </c>
      <c r="L5523" s="167" t="str">
        <f>+INDEX(ECR_Hours!$I$12:$I$15,MATCH(ExportsELAP[[#This Row],[Date Prevailing]],ECR_Hours!$H$12:$H$15,1))</f>
        <v>S</v>
      </c>
      <c r="M5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4" spans="1:13" x14ac:dyDescent="0.25">
      <c r="A5524" s="164">
        <f>+Exports!A5527</f>
        <v>44792</v>
      </c>
      <c r="B5524" s="165">
        <f t="shared" si="344"/>
        <v>2022</v>
      </c>
      <c r="C5524" s="165">
        <f t="shared" si="345"/>
        <v>8</v>
      </c>
      <c r="D5524" s="165">
        <f t="shared" si="346"/>
        <v>19</v>
      </c>
      <c r="E5524" s="165">
        <f>+Exports!B5527</f>
        <v>3</v>
      </c>
      <c r="F5524" s="165">
        <f>+WEEKDAY(ExportsELAP[[#This Row],[Date Prevailing]],1)</f>
        <v>6</v>
      </c>
      <c r="G5524" s="165">
        <f>+COUNTIFS(ECR_Hours!$K$6:$K$7,ExportsELAP[[#This Row],[Date Prevailing]])</f>
        <v>0</v>
      </c>
      <c r="H5524" s="165">
        <f t="shared" si="347"/>
        <v>6</v>
      </c>
      <c r="I5524" s="166">
        <f>+Exports!G5527</f>
        <v>27.511199999999899</v>
      </c>
      <c r="J5524" s="166">
        <f>+'ELAP_IPCO-APND'!D5527</f>
        <v>70.983549999999994</v>
      </c>
      <c r="K5524" s="166">
        <f>+(ExportsELAP[[#This Row],[Exports kWh - MPT]]/1000)*ExportsELAP[[#This Row],[EIM Price]]</f>
        <v>1.9528426407599926</v>
      </c>
      <c r="L5524" s="167" t="str">
        <f>+INDEX(ECR_Hours!$I$12:$I$15,MATCH(ExportsELAP[[#This Row],[Date Prevailing]],ECR_Hours!$H$12:$H$15,1))</f>
        <v>S</v>
      </c>
      <c r="M5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5" spans="1:13" x14ac:dyDescent="0.25">
      <c r="A5525" s="164">
        <f>+Exports!A5528</f>
        <v>44792</v>
      </c>
      <c r="B5525" s="165">
        <f t="shared" si="344"/>
        <v>2022</v>
      </c>
      <c r="C5525" s="165">
        <f t="shared" si="345"/>
        <v>8</v>
      </c>
      <c r="D5525" s="165">
        <f t="shared" si="346"/>
        <v>19</v>
      </c>
      <c r="E5525" s="165">
        <f>+Exports!B5528</f>
        <v>4</v>
      </c>
      <c r="F5525" s="165">
        <f>+WEEKDAY(ExportsELAP[[#This Row],[Date Prevailing]],1)</f>
        <v>6</v>
      </c>
      <c r="G5525" s="165">
        <f>+COUNTIFS(ECR_Hours!$K$6:$K$7,ExportsELAP[[#This Row],[Date Prevailing]])</f>
        <v>0</v>
      </c>
      <c r="H5525" s="165">
        <f t="shared" si="347"/>
        <v>6</v>
      </c>
      <c r="I5525" s="166">
        <f>+Exports!G5528</f>
        <v>19.626499999999989</v>
      </c>
      <c r="J5525" s="166">
        <f>+'ELAP_IPCO-APND'!D5528</f>
        <v>65.618359999999996</v>
      </c>
      <c r="K5525" s="166">
        <f>+(ExportsELAP[[#This Row],[Exports kWh - MPT]]/1000)*ExportsELAP[[#This Row],[EIM Price]]</f>
        <v>1.2878587425399992</v>
      </c>
      <c r="L5525" s="167" t="str">
        <f>+INDEX(ECR_Hours!$I$12:$I$15,MATCH(ExportsELAP[[#This Row],[Date Prevailing]],ECR_Hours!$H$12:$H$15,1))</f>
        <v>S</v>
      </c>
      <c r="M5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6" spans="1:13" x14ac:dyDescent="0.25">
      <c r="A5526" s="164">
        <f>+Exports!A5529</f>
        <v>44792</v>
      </c>
      <c r="B5526" s="165">
        <f t="shared" si="344"/>
        <v>2022</v>
      </c>
      <c r="C5526" s="165">
        <f t="shared" si="345"/>
        <v>8</v>
      </c>
      <c r="D5526" s="165">
        <f t="shared" si="346"/>
        <v>19</v>
      </c>
      <c r="E5526" s="165">
        <f>+Exports!B5529</f>
        <v>5</v>
      </c>
      <c r="F5526" s="165">
        <f>+WEEKDAY(ExportsELAP[[#This Row],[Date Prevailing]],1)</f>
        <v>6</v>
      </c>
      <c r="G5526" s="165">
        <f>+COUNTIFS(ECR_Hours!$K$6:$K$7,ExportsELAP[[#This Row],[Date Prevailing]])</f>
        <v>0</v>
      </c>
      <c r="H5526" s="165">
        <f t="shared" si="347"/>
        <v>6</v>
      </c>
      <c r="I5526" s="166">
        <f>+Exports!G5529</f>
        <v>24.647399999999998</v>
      </c>
      <c r="J5526" s="166">
        <f>+'ELAP_IPCO-APND'!D5529</f>
        <v>64.774370000000005</v>
      </c>
      <c r="K5526" s="166">
        <f>+(ExportsELAP[[#This Row],[Exports kWh - MPT]]/1000)*ExportsELAP[[#This Row],[EIM Price]]</f>
        <v>1.5965198071379998</v>
      </c>
      <c r="L5526" s="167" t="str">
        <f>+INDEX(ECR_Hours!$I$12:$I$15,MATCH(ExportsELAP[[#This Row],[Date Prevailing]],ECR_Hours!$H$12:$H$15,1))</f>
        <v>S</v>
      </c>
      <c r="M5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7" spans="1:13" x14ac:dyDescent="0.25">
      <c r="A5527" s="164">
        <f>+Exports!A5530</f>
        <v>44792</v>
      </c>
      <c r="B5527" s="165">
        <f t="shared" si="344"/>
        <v>2022</v>
      </c>
      <c r="C5527" s="165">
        <f t="shared" si="345"/>
        <v>8</v>
      </c>
      <c r="D5527" s="165">
        <f t="shared" si="346"/>
        <v>19</v>
      </c>
      <c r="E5527" s="165">
        <f>+Exports!B5530</f>
        <v>6</v>
      </c>
      <c r="F5527" s="165">
        <f>+WEEKDAY(ExportsELAP[[#This Row],[Date Prevailing]],1)</f>
        <v>6</v>
      </c>
      <c r="G5527" s="165">
        <f>+COUNTIFS(ECR_Hours!$K$6:$K$7,ExportsELAP[[#This Row],[Date Prevailing]])</f>
        <v>0</v>
      </c>
      <c r="H5527" s="165">
        <f t="shared" si="347"/>
        <v>6</v>
      </c>
      <c r="I5527" s="166">
        <f>+Exports!G5530</f>
        <v>22.232599999999998</v>
      </c>
      <c r="J5527" s="166">
        <f>+'ELAP_IPCO-APND'!D5530</f>
        <v>65.136179999999996</v>
      </c>
      <c r="K5527" s="166">
        <f>+(ExportsELAP[[#This Row],[Exports kWh - MPT]]/1000)*ExportsELAP[[#This Row],[EIM Price]]</f>
        <v>1.4481466354679997</v>
      </c>
      <c r="L5527" s="167" t="str">
        <f>+INDEX(ECR_Hours!$I$12:$I$15,MATCH(ExportsELAP[[#This Row],[Date Prevailing]],ECR_Hours!$H$12:$H$15,1))</f>
        <v>S</v>
      </c>
      <c r="M5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8" spans="1:13" x14ac:dyDescent="0.25">
      <c r="A5528" s="164">
        <f>+Exports!A5531</f>
        <v>44792</v>
      </c>
      <c r="B5528" s="165">
        <f t="shared" si="344"/>
        <v>2022</v>
      </c>
      <c r="C5528" s="165">
        <f t="shared" si="345"/>
        <v>8</v>
      </c>
      <c r="D5528" s="165">
        <f t="shared" si="346"/>
        <v>19</v>
      </c>
      <c r="E5528" s="165">
        <f>+Exports!B5531</f>
        <v>7</v>
      </c>
      <c r="F5528" s="165">
        <f>+WEEKDAY(ExportsELAP[[#This Row],[Date Prevailing]],1)</f>
        <v>6</v>
      </c>
      <c r="G5528" s="165">
        <f>+COUNTIFS(ECR_Hours!$K$6:$K$7,ExportsELAP[[#This Row],[Date Prevailing]])</f>
        <v>0</v>
      </c>
      <c r="H5528" s="165">
        <f t="shared" si="347"/>
        <v>6</v>
      </c>
      <c r="I5528" s="166">
        <f>+Exports!G5531</f>
        <v>39.966499999999996</v>
      </c>
      <c r="J5528" s="166">
        <f>+'ELAP_IPCO-APND'!D5531</f>
        <v>69.473519999999994</v>
      </c>
      <c r="K5528" s="166">
        <f>+(ExportsELAP[[#This Row],[Exports kWh - MPT]]/1000)*ExportsELAP[[#This Row],[EIM Price]]</f>
        <v>2.7766134370799995</v>
      </c>
      <c r="L5528" s="167" t="str">
        <f>+INDEX(ECR_Hours!$I$12:$I$15,MATCH(ExportsELAP[[#This Row],[Date Prevailing]],ECR_Hours!$H$12:$H$15,1))</f>
        <v>S</v>
      </c>
      <c r="M5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29" spans="1:13" x14ac:dyDescent="0.25">
      <c r="A5529" s="164">
        <f>+Exports!A5532</f>
        <v>44792</v>
      </c>
      <c r="B5529" s="165">
        <f t="shared" si="344"/>
        <v>2022</v>
      </c>
      <c r="C5529" s="165">
        <f t="shared" si="345"/>
        <v>8</v>
      </c>
      <c r="D5529" s="165">
        <f t="shared" si="346"/>
        <v>19</v>
      </c>
      <c r="E5529" s="165">
        <f>+Exports!B5532</f>
        <v>8</v>
      </c>
      <c r="F5529" s="165">
        <f>+WEEKDAY(ExportsELAP[[#This Row],[Date Prevailing]],1)</f>
        <v>6</v>
      </c>
      <c r="G5529" s="165">
        <f>+COUNTIFS(ECR_Hours!$K$6:$K$7,ExportsELAP[[#This Row],[Date Prevailing]])</f>
        <v>0</v>
      </c>
      <c r="H5529" s="165">
        <f t="shared" si="347"/>
        <v>6</v>
      </c>
      <c r="I5529" s="166">
        <f>+Exports!G5532</f>
        <v>902.02489999999898</v>
      </c>
      <c r="J5529" s="166">
        <f>+'ELAP_IPCO-APND'!D5532</f>
        <v>77.776970000000006</v>
      </c>
      <c r="K5529" s="166">
        <f>+(ExportsELAP[[#This Row],[Exports kWh - MPT]]/1000)*ExportsELAP[[#This Row],[EIM Price]]</f>
        <v>70.156763586552927</v>
      </c>
      <c r="L5529" s="167" t="str">
        <f>+INDEX(ECR_Hours!$I$12:$I$15,MATCH(ExportsELAP[[#This Row],[Date Prevailing]],ECR_Hours!$H$12:$H$15,1))</f>
        <v>S</v>
      </c>
      <c r="M5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0" spans="1:13" x14ac:dyDescent="0.25">
      <c r="A5530" s="164">
        <f>+Exports!A5533</f>
        <v>44792</v>
      </c>
      <c r="B5530" s="165">
        <f t="shared" si="344"/>
        <v>2022</v>
      </c>
      <c r="C5530" s="165">
        <f t="shared" si="345"/>
        <v>8</v>
      </c>
      <c r="D5530" s="165">
        <f t="shared" si="346"/>
        <v>19</v>
      </c>
      <c r="E5530" s="165">
        <f>+Exports!B5533</f>
        <v>9</v>
      </c>
      <c r="F5530" s="165">
        <f>+WEEKDAY(ExportsELAP[[#This Row],[Date Prevailing]],1)</f>
        <v>6</v>
      </c>
      <c r="G5530" s="165">
        <f>+COUNTIFS(ECR_Hours!$K$6:$K$7,ExportsELAP[[#This Row],[Date Prevailing]])</f>
        <v>0</v>
      </c>
      <c r="H5530" s="165">
        <f t="shared" si="347"/>
        <v>6</v>
      </c>
      <c r="I5530" s="166">
        <f>+Exports!G5533</f>
        <v>2738.6086999999998</v>
      </c>
      <c r="J5530" s="166">
        <f>+'ELAP_IPCO-APND'!D5533</f>
        <v>69.889889999999994</v>
      </c>
      <c r="K5530" s="166">
        <f>+(ExportsELAP[[#This Row],[Exports kWh - MPT]]/1000)*ExportsELAP[[#This Row],[EIM Price]]</f>
        <v>191.40106079604297</v>
      </c>
      <c r="L5530" s="167" t="str">
        <f>+INDEX(ECR_Hours!$I$12:$I$15,MATCH(ExportsELAP[[#This Row],[Date Prevailing]],ECR_Hours!$H$12:$H$15,1))</f>
        <v>S</v>
      </c>
      <c r="M5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1" spans="1:13" x14ac:dyDescent="0.25">
      <c r="A5531" s="164">
        <f>+Exports!A5534</f>
        <v>44792</v>
      </c>
      <c r="B5531" s="165">
        <f t="shared" si="344"/>
        <v>2022</v>
      </c>
      <c r="C5531" s="165">
        <f t="shared" si="345"/>
        <v>8</v>
      </c>
      <c r="D5531" s="165">
        <f t="shared" si="346"/>
        <v>19</v>
      </c>
      <c r="E5531" s="165">
        <f>+Exports!B5534</f>
        <v>10</v>
      </c>
      <c r="F5531" s="165">
        <f>+WEEKDAY(ExportsELAP[[#This Row],[Date Prevailing]],1)</f>
        <v>6</v>
      </c>
      <c r="G5531" s="165">
        <f>+COUNTIFS(ECR_Hours!$K$6:$K$7,ExportsELAP[[#This Row],[Date Prevailing]])</f>
        <v>0</v>
      </c>
      <c r="H5531" s="165">
        <f t="shared" si="347"/>
        <v>6</v>
      </c>
      <c r="I5531" s="166">
        <f>+Exports!G5534</f>
        <v>10159.9877</v>
      </c>
      <c r="J5531" s="166">
        <f>+'ELAP_IPCO-APND'!D5534</f>
        <v>62.350810000000003</v>
      </c>
      <c r="K5531" s="166">
        <f>+(ExportsELAP[[#This Row],[Exports kWh - MPT]]/1000)*ExportsELAP[[#This Row],[EIM Price]]</f>
        <v>633.48346268503701</v>
      </c>
      <c r="L5531" s="167" t="str">
        <f>+INDEX(ECR_Hours!$I$12:$I$15,MATCH(ExportsELAP[[#This Row],[Date Prevailing]],ECR_Hours!$H$12:$H$15,1))</f>
        <v>S</v>
      </c>
      <c r="M5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2" spans="1:13" x14ac:dyDescent="0.25">
      <c r="A5532" s="164">
        <f>+Exports!A5535</f>
        <v>44792</v>
      </c>
      <c r="B5532" s="165">
        <f t="shared" si="344"/>
        <v>2022</v>
      </c>
      <c r="C5532" s="165">
        <f t="shared" si="345"/>
        <v>8</v>
      </c>
      <c r="D5532" s="165">
        <f t="shared" si="346"/>
        <v>19</v>
      </c>
      <c r="E5532" s="165">
        <f>+Exports!B5535</f>
        <v>11</v>
      </c>
      <c r="F5532" s="165">
        <f>+WEEKDAY(ExportsELAP[[#This Row],[Date Prevailing]],1)</f>
        <v>6</v>
      </c>
      <c r="G5532" s="165">
        <f>+COUNTIFS(ECR_Hours!$K$6:$K$7,ExportsELAP[[#This Row],[Date Prevailing]])</f>
        <v>0</v>
      </c>
      <c r="H5532" s="165">
        <f t="shared" si="347"/>
        <v>6</v>
      </c>
      <c r="I5532" s="166">
        <f>+Exports!G5535</f>
        <v>19925.939700000003</v>
      </c>
      <c r="J5532" s="166">
        <f>+'ELAP_IPCO-APND'!D5535</f>
        <v>62.952109999999998</v>
      </c>
      <c r="K5532" s="166">
        <f>+(ExportsELAP[[#This Row],[Exports kWh - MPT]]/1000)*ExportsELAP[[#This Row],[EIM Price]]</f>
        <v>1254.3799478477672</v>
      </c>
      <c r="L5532" s="167" t="str">
        <f>+INDEX(ECR_Hours!$I$12:$I$15,MATCH(ExportsELAP[[#This Row],[Date Prevailing]],ECR_Hours!$H$12:$H$15,1))</f>
        <v>S</v>
      </c>
      <c r="M5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3" spans="1:13" x14ac:dyDescent="0.25">
      <c r="A5533" s="164">
        <f>+Exports!A5536</f>
        <v>44792</v>
      </c>
      <c r="B5533" s="165">
        <f t="shared" si="344"/>
        <v>2022</v>
      </c>
      <c r="C5533" s="165">
        <f t="shared" si="345"/>
        <v>8</v>
      </c>
      <c r="D5533" s="165">
        <f t="shared" si="346"/>
        <v>19</v>
      </c>
      <c r="E5533" s="165">
        <f>+Exports!B5536</f>
        <v>12</v>
      </c>
      <c r="F5533" s="165">
        <f>+WEEKDAY(ExportsELAP[[#This Row],[Date Prevailing]],1)</f>
        <v>6</v>
      </c>
      <c r="G5533" s="165">
        <f>+COUNTIFS(ECR_Hours!$K$6:$K$7,ExportsELAP[[#This Row],[Date Prevailing]])</f>
        <v>0</v>
      </c>
      <c r="H5533" s="165">
        <f t="shared" si="347"/>
        <v>6</v>
      </c>
      <c r="I5533" s="166">
        <f>+Exports!G5536</f>
        <v>28113.426899999999</v>
      </c>
      <c r="J5533" s="166">
        <f>+'ELAP_IPCO-APND'!D5536</f>
        <v>59.905430000000003</v>
      </c>
      <c r="K5533" s="166">
        <f>+(ExportsELAP[[#This Row],[Exports kWh - MPT]]/1000)*ExportsELAP[[#This Row],[EIM Price]]</f>
        <v>1684.146927218067</v>
      </c>
      <c r="L5533" s="167" t="str">
        <f>+INDEX(ECR_Hours!$I$12:$I$15,MATCH(ExportsELAP[[#This Row],[Date Prevailing]],ECR_Hours!$H$12:$H$15,1))</f>
        <v>S</v>
      </c>
      <c r="M5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4" spans="1:13" x14ac:dyDescent="0.25">
      <c r="A5534" s="164">
        <f>+Exports!A5537</f>
        <v>44792</v>
      </c>
      <c r="B5534" s="165">
        <f t="shared" si="344"/>
        <v>2022</v>
      </c>
      <c r="C5534" s="165">
        <f t="shared" si="345"/>
        <v>8</v>
      </c>
      <c r="D5534" s="165">
        <f t="shared" si="346"/>
        <v>19</v>
      </c>
      <c r="E5534" s="165">
        <f>+Exports!B5537</f>
        <v>13</v>
      </c>
      <c r="F5534" s="165">
        <f>+WEEKDAY(ExportsELAP[[#This Row],[Date Prevailing]],1)</f>
        <v>6</v>
      </c>
      <c r="G5534" s="165">
        <f>+COUNTIFS(ECR_Hours!$K$6:$K$7,ExportsELAP[[#This Row],[Date Prevailing]])</f>
        <v>0</v>
      </c>
      <c r="H5534" s="165">
        <f t="shared" si="347"/>
        <v>6</v>
      </c>
      <c r="I5534" s="166">
        <f>+Exports!G5537</f>
        <v>30259.110499999999</v>
      </c>
      <c r="J5534" s="166">
        <f>+'ELAP_IPCO-APND'!D5537</f>
        <v>67.253460000000004</v>
      </c>
      <c r="K5534" s="166">
        <f>+(ExportsELAP[[#This Row],[Exports kWh - MPT]]/1000)*ExportsELAP[[#This Row],[EIM Price]]</f>
        <v>2035.0298776473301</v>
      </c>
      <c r="L5534" s="167" t="str">
        <f>+INDEX(ECR_Hours!$I$12:$I$15,MATCH(ExportsELAP[[#This Row],[Date Prevailing]],ECR_Hours!$H$12:$H$15,1))</f>
        <v>S</v>
      </c>
      <c r="M5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5" spans="1:13" x14ac:dyDescent="0.25">
      <c r="A5535" s="164">
        <f>+Exports!A5538</f>
        <v>44792</v>
      </c>
      <c r="B5535" s="165">
        <f t="shared" si="344"/>
        <v>2022</v>
      </c>
      <c r="C5535" s="165">
        <f t="shared" si="345"/>
        <v>8</v>
      </c>
      <c r="D5535" s="165">
        <f t="shared" si="346"/>
        <v>19</v>
      </c>
      <c r="E5535" s="165">
        <f>+Exports!B5538</f>
        <v>14</v>
      </c>
      <c r="F5535" s="165">
        <f>+WEEKDAY(ExportsELAP[[#This Row],[Date Prevailing]],1)</f>
        <v>6</v>
      </c>
      <c r="G5535" s="165">
        <f>+COUNTIFS(ECR_Hours!$K$6:$K$7,ExportsELAP[[#This Row],[Date Prevailing]])</f>
        <v>0</v>
      </c>
      <c r="H5535" s="165">
        <f t="shared" si="347"/>
        <v>6</v>
      </c>
      <c r="I5535" s="166">
        <f>+Exports!G5538</f>
        <v>29710.724099999999</v>
      </c>
      <c r="J5535" s="166">
        <f>+'ELAP_IPCO-APND'!D5538</f>
        <v>67.61112</v>
      </c>
      <c r="K5535" s="166">
        <f>+(ExportsELAP[[#This Row],[Exports kWh - MPT]]/1000)*ExportsELAP[[#This Row],[EIM Price]]</f>
        <v>2008.7753324119919</v>
      </c>
      <c r="L5535" s="167" t="str">
        <f>+INDEX(ECR_Hours!$I$12:$I$15,MATCH(ExportsELAP[[#This Row],[Date Prevailing]],ECR_Hours!$H$12:$H$15,1))</f>
        <v>S</v>
      </c>
      <c r="M5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6" spans="1:13" x14ac:dyDescent="0.25">
      <c r="A5536" s="164">
        <f>+Exports!A5539</f>
        <v>44792</v>
      </c>
      <c r="B5536" s="165">
        <f t="shared" si="344"/>
        <v>2022</v>
      </c>
      <c r="C5536" s="165">
        <f t="shared" si="345"/>
        <v>8</v>
      </c>
      <c r="D5536" s="165">
        <f t="shared" si="346"/>
        <v>19</v>
      </c>
      <c r="E5536" s="165">
        <f>+Exports!B5539</f>
        <v>15</v>
      </c>
      <c r="F5536" s="165">
        <f>+WEEKDAY(ExportsELAP[[#This Row],[Date Prevailing]],1)</f>
        <v>6</v>
      </c>
      <c r="G5536" s="165">
        <f>+COUNTIFS(ECR_Hours!$K$6:$K$7,ExportsELAP[[#This Row],[Date Prevailing]])</f>
        <v>0</v>
      </c>
      <c r="H5536" s="165">
        <f t="shared" si="347"/>
        <v>6</v>
      </c>
      <c r="I5536" s="166">
        <f>+Exports!G5539</f>
        <v>25871.296699999999</v>
      </c>
      <c r="J5536" s="166">
        <f>+'ELAP_IPCO-APND'!D5539</f>
        <v>68.383949999999999</v>
      </c>
      <c r="K5536" s="166">
        <f>+(ExportsELAP[[#This Row],[Exports kWh - MPT]]/1000)*ExportsELAP[[#This Row],[EIM Price]]</f>
        <v>1769.1814599679649</v>
      </c>
      <c r="L5536" s="167" t="str">
        <f>+INDEX(ECR_Hours!$I$12:$I$15,MATCH(ExportsELAP[[#This Row],[Date Prevailing]],ECR_Hours!$H$12:$H$15,1))</f>
        <v>S</v>
      </c>
      <c r="M5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37" spans="1:13" x14ac:dyDescent="0.25">
      <c r="A5537" s="164">
        <f>+Exports!A5540</f>
        <v>44792</v>
      </c>
      <c r="B5537" s="165">
        <f t="shared" si="344"/>
        <v>2022</v>
      </c>
      <c r="C5537" s="165">
        <f t="shared" si="345"/>
        <v>8</v>
      </c>
      <c r="D5537" s="165">
        <f t="shared" si="346"/>
        <v>19</v>
      </c>
      <c r="E5537" s="165">
        <f>+Exports!B5540</f>
        <v>16</v>
      </c>
      <c r="F5537" s="165">
        <f>+WEEKDAY(ExportsELAP[[#This Row],[Date Prevailing]],1)</f>
        <v>6</v>
      </c>
      <c r="G5537" s="165">
        <f>+COUNTIFS(ECR_Hours!$K$6:$K$7,ExportsELAP[[#This Row],[Date Prevailing]])</f>
        <v>0</v>
      </c>
      <c r="H5537" s="165">
        <f t="shared" si="347"/>
        <v>6</v>
      </c>
      <c r="I5537" s="166">
        <f>+Exports!G5540</f>
        <v>20611.757700000002</v>
      </c>
      <c r="J5537" s="166">
        <f>+'ELAP_IPCO-APND'!D5540</f>
        <v>66.892349999999993</v>
      </c>
      <c r="K5537" s="166">
        <f>+(ExportsELAP[[#This Row],[Exports kWh - MPT]]/1000)*ExportsELAP[[#This Row],[EIM Price]]</f>
        <v>1378.7689101835949</v>
      </c>
      <c r="L5537" s="167" t="str">
        <f>+INDEX(ECR_Hours!$I$12:$I$15,MATCH(ExportsELAP[[#This Row],[Date Prevailing]],ECR_Hours!$H$12:$H$15,1))</f>
        <v>S</v>
      </c>
      <c r="M5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38" spans="1:13" x14ac:dyDescent="0.25">
      <c r="A5538" s="164">
        <f>+Exports!A5541</f>
        <v>44792</v>
      </c>
      <c r="B5538" s="165">
        <f t="shared" si="344"/>
        <v>2022</v>
      </c>
      <c r="C5538" s="165">
        <f t="shared" si="345"/>
        <v>8</v>
      </c>
      <c r="D5538" s="165">
        <f t="shared" si="346"/>
        <v>19</v>
      </c>
      <c r="E5538" s="165">
        <f>+Exports!B5541</f>
        <v>17</v>
      </c>
      <c r="F5538" s="165">
        <f>+WEEKDAY(ExportsELAP[[#This Row],[Date Prevailing]],1)</f>
        <v>6</v>
      </c>
      <c r="G5538" s="165">
        <f>+COUNTIFS(ECR_Hours!$K$6:$K$7,ExportsELAP[[#This Row],[Date Prevailing]])</f>
        <v>0</v>
      </c>
      <c r="H5538" s="165">
        <f t="shared" si="347"/>
        <v>6</v>
      </c>
      <c r="I5538" s="166">
        <f>+Exports!G5541</f>
        <v>13857.755299999999</v>
      </c>
      <c r="J5538" s="166">
        <f>+'ELAP_IPCO-APND'!D5541</f>
        <v>73.131739999999994</v>
      </c>
      <c r="K5538" s="166">
        <f>+(ExportsELAP[[#This Row],[Exports kWh - MPT]]/1000)*ExportsELAP[[#This Row],[EIM Price]]</f>
        <v>1013.4417575832218</v>
      </c>
      <c r="L5538" s="167" t="str">
        <f>+INDEX(ECR_Hours!$I$12:$I$15,MATCH(ExportsELAP[[#This Row],[Date Prevailing]],ECR_Hours!$H$12:$H$15,1))</f>
        <v>S</v>
      </c>
      <c r="M5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39" spans="1:13" x14ac:dyDescent="0.25">
      <c r="A5539" s="164">
        <f>+Exports!A5542</f>
        <v>44792</v>
      </c>
      <c r="B5539" s="165">
        <f t="shared" si="344"/>
        <v>2022</v>
      </c>
      <c r="C5539" s="165">
        <f t="shared" si="345"/>
        <v>8</v>
      </c>
      <c r="D5539" s="165">
        <f t="shared" si="346"/>
        <v>19</v>
      </c>
      <c r="E5539" s="165">
        <f>+Exports!B5542</f>
        <v>18</v>
      </c>
      <c r="F5539" s="165">
        <f>+WEEKDAY(ExportsELAP[[#This Row],[Date Prevailing]],1)</f>
        <v>6</v>
      </c>
      <c r="G5539" s="165">
        <f>+COUNTIFS(ECR_Hours!$K$6:$K$7,ExportsELAP[[#This Row],[Date Prevailing]])</f>
        <v>0</v>
      </c>
      <c r="H5539" s="165">
        <f t="shared" si="347"/>
        <v>6</v>
      </c>
      <c r="I5539" s="166">
        <f>+Exports!G5542</f>
        <v>7956.0080999999991</v>
      </c>
      <c r="J5539" s="166">
        <f>+'ELAP_IPCO-APND'!D5542</f>
        <v>74.133579999999995</v>
      </c>
      <c r="K5539" s="166">
        <f>+(ExportsELAP[[#This Row],[Exports kWh - MPT]]/1000)*ExportsELAP[[#This Row],[EIM Price]]</f>
        <v>589.80736296199791</v>
      </c>
      <c r="L5539" s="167" t="str">
        <f>+INDEX(ECR_Hours!$I$12:$I$15,MATCH(ExportsELAP[[#This Row],[Date Prevailing]],ECR_Hours!$H$12:$H$15,1))</f>
        <v>S</v>
      </c>
      <c r="M5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0" spans="1:13" x14ac:dyDescent="0.25">
      <c r="A5540" s="164">
        <f>+Exports!A5543</f>
        <v>44792</v>
      </c>
      <c r="B5540" s="165">
        <f t="shared" si="344"/>
        <v>2022</v>
      </c>
      <c r="C5540" s="165">
        <f t="shared" si="345"/>
        <v>8</v>
      </c>
      <c r="D5540" s="165">
        <f t="shared" si="346"/>
        <v>19</v>
      </c>
      <c r="E5540" s="165">
        <f>+Exports!B5543</f>
        <v>19</v>
      </c>
      <c r="F5540" s="165">
        <f>+WEEKDAY(ExportsELAP[[#This Row],[Date Prevailing]],1)</f>
        <v>6</v>
      </c>
      <c r="G5540" s="165">
        <f>+COUNTIFS(ECR_Hours!$K$6:$K$7,ExportsELAP[[#This Row],[Date Prevailing]])</f>
        <v>0</v>
      </c>
      <c r="H5540" s="165">
        <f t="shared" si="347"/>
        <v>6</v>
      </c>
      <c r="I5540" s="166">
        <f>+Exports!G5543</f>
        <v>2477.2577000000001</v>
      </c>
      <c r="J5540" s="166">
        <f>+'ELAP_IPCO-APND'!D5543</f>
        <v>72.446219999999997</v>
      </c>
      <c r="K5540" s="166">
        <f>+(ExportsELAP[[#This Row],[Exports kWh - MPT]]/1000)*ExportsELAP[[#This Row],[EIM Price]]</f>
        <v>179.467956330894</v>
      </c>
      <c r="L5540" s="167" t="str">
        <f>+INDEX(ECR_Hours!$I$12:$I$15,MATCH(ExportsELAP[[#This Row],[Date Prevailing]],ECR_Hours!$H$12:$H$15,1))</f>
        <v>S</v>
      </c>
      <c r="M5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1" spans="1:13" x14ac:dyDescent="0.25">
      <c r="A5541" s="164">
        <f>+Exports!A5544</f>
        <v>44792</v>
      </c>
      <c r="B5541" s="165">
        <f t="shared" si="344"/>
        <v>2022</v>
      </c>
      <c r="C5541" s="165">
        <f t="shared" si="345"/>
        <v>8</v>
      </c>
      <c r="D5541" s="165">
        <f t="shared" si="346"/>
        <v>19</v>
      </c>
      <c r="E5541" s="165">
        <f>+Exports!B5544</f>
        <v>20</v>
      </c>
      <c r="F5541" s="165">
        <f>+WEEKDAY(ExportsELAP[[#This Row],[Date Prevailing]],1)</f>
        <v>6</v>
      </c>
      <c r="G5541" s="165">
        <f>+COUNTIFS(ECR_Hours!$K$6:$K$7,ExportsELAP[[#This Row],[Date Prevailing]])</f>
        <v>0</v>
      </c>
      <c r="H5541" s="165">
        <f t="shared" si="347"/>
        <v>6</v>
      </c>
      <c r="I5541" s="166">
        <f>+Exports!G5544</f>
        <v>1124.1890000000001</v>
      </c>
      <c r="J5541" s="166">
        <f>+'ELAP_IPCO-APND'!D5544</f>
        <v>74.440790000000007</v>
      </c>
      <c r="K5541" s="166">
        <f>+(ExportsELAP[[#This Row],[Exports kWh - MPT]]/1000)*ExportsELAP[[#This Row],[EIM Price]]</f>
        <v>83.685517269310012</v>
      </c>
      <c r="L5541" s="167" t="str">
        <f>+INDEX(ECR_Hours!$I$12:$I$15,MATCH(ExportsELAP[[#This Row],[Date Prevailing]],ECR_Hours!$H$12:$H$15,1))</f>
        <v>S</v>
      </c>
      <c r="M5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2" spans="1:13" x14ac:dyDescent="0.25">
      <c r="A5542" s="164">
        <f>+Exports!A5545</f>
        <v>44792</v>
      </c>
      <c r="B5542" s="165">
        <f t="shared" si="344"/>
        <v>2022</v>
      </c>
      <c r="C5542" s="165">
        <f t="shared" si="345"/>
        <v>8</v>
      </c>
      <c r="D5542" s="165">
        <f t="shared" si="346"/>
        <v>19</v>
      </c>
      <c r="E5542" s="165">
        <f>+Exports!B5545</f>
        <v>21</v>
      </c>
      <c r="F5542" s="165">
        <f>+WEEKDAY(ExportsELAP[[#This Row],[Date Prevailing]],1)</f>
        <v>6</v>
      </c>
      <c r="G5542" s="165">
        <f>+COUNTIFS(ECR_Hours!$K$6:$K$7,ExportsELAP[[#This Row],[Date Prevailing]])</f>
        <v>0</v>
      </c>
      <c r="H5542" s="165">
        <f t="shared" si="347"/>
        <v>6</v>
      </c>
      <c r="I5542" s="166">
        <f>+Exports!G5545</f>
        <v>87.019499999999979</v>
      </c>
      <c r="J5542" s="166">
        <f>+'ELAP_IPCO-APND'!D5545</f>
        <v>72.609579999999994</v>
      </c>
      <c r="K5542" s="166">
        <f>+(ExportsELAP[[#This Row],[Exports kWh - MPT]]/1000)*ExportsELAP[[#This Row],[EIM Price]]</f>
        <v>6.3184493468099987</v>
      </c>
      <c r="L5542" s="167" t="str">
        <f>+INDEX(ECR_Hours!$I$12:$I$15,MATCH(ExportsELAP[[#This Row],[Date Prevailing]],ECR_Hours!$H$12:$H$15,1))</f>
        <v>S</v>
      </c>
      <c r="M5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3" spans="1:13" x14ac:dyDescent="0.25">
      <c r="A5543" s="164">
        <f>+Exports!A5546</f>
        <v>44792</v>
      </c>
      <c r="B5543" s="165">
        <f t="shared" si="344"/>
        <v>2022</v>
      </c>
      <c r="C5543" s="165">
        <f t="shared" si="345"/>
        <v>8</v>
      </c>
      <c r="D5543" s="165">
        <f t="shared" si="346"/>
        <v>19</v>
      </c>
      <c r="E5543" s="165">
        <f>+Exports!B5546</f>
        <v>22</v>
      </c>
      <c r="F5543" s="165">
        <f>+WEEKDAY(ExportsELAP[[#This Row],[Date Prevailing]],1)</f>
        <v>6</v>
      </c>
      <c r="G5543" s="165">
        <f>+COUNTIFS(ECR_Hours!$K$6:$K$7,ExportsELAP[[#This Row],[Date Prevailing]])</f>
        <v>0</v>
      </c>
      <c r="H5543" s="165">
        <f t="shared" si="347"/>
        <v>6</v>
      </c>
      <c r="I5543" s="166">
        <f>+Exports!G5546</f>
        <v>7.9308999999999994</v>
      </c>
      <c r="J5543" s="166">
        <f>+'ELAP_IPCO-APND'!D5546</f>
        <v>73.547200000000004</v>
      </c>
      <c r="K5543" s="166">
        <f>+(ExportsELAP[[#This Row],[Exports kWh - MPT]]/1000)*ExportsELAP[[#This Row],[EIM Price]]</f>
        <v>0.58329548848000001</v>
      </c>
      <c r="L5543" s="167" t="str">
        <f>+INDEX(ECR_Hours!$I$12:$I$15,MATCH(ExportsELAP[[#This Row],[Date Prevailing]],ECR_Hours!$H$12:$H$15,1))</f>
        <v>S</v>
      </c>
      <c r="M5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4" spans="1:13" x14ac:dyDescent="0.25">
      <c r="A5544" s="164">
        <f>+Exports!A5547</f>
        <v>44792</v>
      </c>
      <c r="B5544" s="165">
        <f t="shared" si="344"/>
        <v>2022</v>
      </c>
      <c r="C5544" s="165">
        <f t="shared" si="345"/>
        <v>8</v>
      </c>
      <c r="D5544" s="165">
        <f t="shared" si="346"/>
        <v>19</v>
      </c>
      <c r="E5544" s="165">
        <f>+Exports!B5547</f>
        <v>23</v>
      </c>
      <c r="F5544" s="165">
        <f>+WEEKDAY(ExportsELAP[[#This Row],[Date Prevailing]],1)</f>
        <v>6</v>
      </c>
      <c r="G5544" s="165">
        <f>+COUNTIFS(ECR_Hours!$K$6:$K$7,ExportsELAP[[#This Row],[Date Prevailing]])</f>
        <v>0</v>
      </c>
      <c r="H5544" s="165">
        <f t="shared" si="347"/>
        <v>6</v>
      </c>
      <c r="I5544" s="166">
        <f>+Exports!G5547</f>
        <v>7.1797999999999895</v>
      </c>
      <c r="J5544" s="166">
        <f>+'ELAP_IPCO-APND'!D5547</f>
        <v>67.888210000000001</v>
      </c>
      <c r="K5544" s="166">
        <f>+(ExportsELAP[[#This Row],[Exports kWh - MPT]]/1000)*ExportsELAP[[#This Row],[EIM Price]]</f>
        <v>0.48742377015799931</v>
      </c>
      <c r="L5544" s="167" t="str">
        <f>+INDEX(ECR_Hours!$I$12:$I$15,MATCH(ExportsELAP[[#This Row],[Date Prevailing]],ECR_Hours!$H$12:$H$15,1))</f>
        <v>S</v>
      </c>
      <c r="M5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45" spans="1:13" x14ac:dyDescent="0.25">
      <c r="A5545" s="164">
        <f>+Exports!A5548</f>
        <v>44792</v>
      </c>
      <c r="B5545" s="165">
        <f t="shared" si="344"/>
        <v>2022</v>
      </c>
      <c r="C5545" s="165">
        <f t="shared" si="345"/>
        <v>8</v>
      </c>
      <c r="D5545" s="165">
        <f t="shared" si="346"/>
        <v>19</v>
      </c>
      <c r="E5545" s="165">
        <f>+Exports!B5548</f>
        <v>24</v>
      </c>
      <c r="F5545" s="165">
        <f>+WEEKDAY(ExportsELAP[[#This Row],[Date Prevailing]],1)</f>
        <v>6</v>
      </c>
      <c r="G5545" s="165">
        <f>+COUNTIFS(ECR_Hours!$K$6:$K$7,ExportsELAP[[#This Row],[Date Prevailing]])</f>
        <v>0</v>
      </c>
      <c r="H5545" s="165">
        <f t="shared" si="347"/>
        <v>6</v>
      </c>
      <c r="I5545" s="166">
        <f>+Exports!G5548</f>
        <v>15.371600000000001</v>
      </c>
      <c r="J5545" s="166">
        <f>+'ELAP_IPCO-APND'!D5548</f>
        <v>70.828710000000001</v>
      </c>
      <c r="K5545" s="166">
        <f>+(ExportsELAP[[#This Row],[Exports kWh - MPT]]/1000)*ExportsELAP[[#This Row],[EIM Price]]</f>
        <v>1.088750598636</v>
      </c>
      <c r="L5545" s="167" t="str">
        <f>+INDEX(ECR_Hours!$I$12:$I$15,MATCH(ExportsELAP[[#This Row],[Date Prevailing]],ECR_Hours!$H$12:$H$15,1))</f>
        <v>S</v>
      </c>
      <c r="M5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6" spans="1:13" x14ac:dyDescent="0.25">
      <c r="A5546" s="164">
        <f>+Exports!A5549</f>
        <v>44793</v>
      </c>
      <c r="B5546" s="165">
        <f t="shared" si="344"/>
        <v>2022</v>
      </c>
      <c r="C5546" s="165">
        <f t="shared" si="345"/>
        <v>8</v>
      </c>
      <c r="D5546" s="165">
        <f t="shared" si="346"/>
        <v>20</v>
      </c>
      <c r="E5546" s="165">
        <f>+Exports!B5549</f>
        <v>1</v>
      </c>
      <c r="F5546" s="165">
        <f>+WEEKDAY(ExportsELAP[[#This Row],[Date Prevailing]],1)</f>
        <v>7</v>
      </c>
      <c r="G5546" s="165">
        <f>+COUNTIFS(ECR_Hours!$K$6:$K$7,ExportsELAP[[#This Row],[Date Prevailing]])</f>
        <v>0</v>
      </c>
      <c r="H5546" s="165">
        <f t="shared" si="347"/>
        <v>7</v>
      </c>
      <c r="I5546" s="166">
        <f>+Exports!G5549</f>
        <v>14.1996</v>
      </c>
      <c r="J5546" s="166">
        <f>+'ELAP_IPCO-APND'!D5549</f>
        <v>63.836860000000001</v>
      </c>
      <c r="K5546" s="166">
        <f>+(ExportsELAP[[#This Row],[Exports kWh - MPT]]/1000)*ExportsELAP[[#This Row],[EIM Price]]</f>
        <v>0.90645787725600002</v>
      </c>
      <c r="L5546" s="167" t="str">
        <f>+INDEX(ECR_Hours!$I$12:$I$15,MATCH(ExportsELAP[[#This Row],[Date Prevailing]],ECR_Hours!$H$12:$H$15,1))</f>
        <v>S</v>
      </c>
      <c r="M5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7" spans="1:13" x14ac:dyDescent="0.25">
      <c r="A5547" s="164">
        <f>+Exports!A5550</f>
        <v>44793</v>
      </c>
      <c r="B5547" s="165">
        <f t="shared" si="344"/>
        <v>2022</v>
      </c>
      <c r="C5547" s="165">
        <f t="shared" si="345"/>
        <v>8</v>
      </c>
      <c r="D5547" s="165">
        <f t="shared" si="346"/>
        <v>20</v>
      </c>
      <c r="E5547" s="165">
        <f>+Exports!B5550</f>
        <v>2</v>
      </c>
      <c r="F5547" s="165">
        <f>+WEEKDAY(ExportsELAP[[#This Row],[Date Prevailing]],1)</f>
        <v>7</v>
      </c>
      <c r="G5547" s="165">
        <f>+COUNTIFS(ECR_Hours!$K$6:$K$7,ExportsELAP[[#This Row],[Date Prevailing]])</f>
        <v>0</v>
      </c>
      <c r="H5547" s="165">
        <f t="shared" si="347"/>
        <v>7</v>
      </c>
      <c r="I5547" s="166">
        <f>+Exports!G5550</f>
        <v>15.183200000000001</v>
      </c>
      <c r="J5547" s="166">
        <f>+'ELAP_IPCO-APND'!D5550</f>
        <v>60.131369999999997</v>
      </c>
      <c r="K5547" s="166">
        <f>+(ExportsELAP[[#This Row],[Exports kWh - MPT]]/1000)*ExportsELAP[[#This Row],[EIM Price]]</f>
        <v>0.91298661698399997</v>
      </c>
      <c r="L5547" s="167" t="str">
        <f>+INDEX(ECR_Hours!$I$12:$I$15,MATCH(ExportsELAP[[#This Row],[Date Prevailing]],ECR_Hours!$H$12:$H$15,1))</f>
        <v>S</v>
      </c>
      <c r="M5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8" spans="1:13" x14ac:dyDescent="0.25">
      <c r="A5548" s="164">
        <f>+Exports!A5551</f>
        <v>44793</v>
      </c>
      <c r="B5548" s="165">
        <f t="shared" si="344"/>
        <v>2022</v>
      </c>
      <c r="C5548" s="165">
        <f t="shared" si="345"/>
        <v>8</v>
      </c>
      <c r="D5548" s="165">
        <f t="shared" si="346"/>
        <v>20</v>
      </c>
      <c r="E5548" s="165">
        <f>+Exports!B5551</f>
        <v>3</v>
      </c>
      <c r="F5548" s="165">
        <f>+WEEKDAY(ExportsELAP[[#This Row],[Date Prevailing]],1)</f>
        <v>7</v>
      </c>
      <c r="G5548" s="165">
        <f>+COUNTIFS(ECR_Hours!$K$6:$K$7,ExportsELAP[[#This Row],[Date Prevailing]])</f>
        <v>0</v>
      </c>
      <c r="H5548" s="165">
        <f t="shared" si="347"/>
        <v>7</v>
      </c>
      <c r="I5548" s="166">
        <f>+Exports!G5551</f>
        <v>13.609599999999999</v>
      </c>
      <c r="J5548" s="166">
        <f>+'ELAP_IPCO-APND'!D5551</f>
        <v>56.848390000000002</v>
      </c>
      <c r="K5548" s="166">
        <f>+(ExportsELAP[[#This Row],[Exports kWh - MPT]]/1000)*ExportsELAP[[#This Row],[EIM Price]]</f>
        <v>0.77368384854399985</v>
      </c>
      <c r="L5548" s="167" t="str">
        <f>+INDEX(ECR_Hours!$I$12:$I$15,MATCH(ExportsELAP[[#This Row],[Date Prevailing]],ECR_Hours!$H$12:$H$15,1))</f>
        <v>S</v>
      </c>
      <c r="M5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49" spans="1:13" x14ac:dyDescent="0.25">
      <c r="A5549" s="164">
        <f>+Exports!A5552</f>
        <v>44793</v>
      </c>
      <c r="B5549" s="165">
        <f t="shared" si="344"/>
        <v>2022</v>
      </c>
      <c r="C5549" s="165">
        <f t="shared" si="345"/>
        <v>8</v>
      </c>
      <c r="D5549" s="165">
        <f t="shared" si="346"/>
        <v>20</v>
      </c>
      <c r="E5549" s="165">
        <f>+Exports!B5552</f>
        <v>4</v>
      </c>
      <c r="F5549" s="165">
        <f>+WEEKDAY(ExportsELAP[[#This Row],[Date Prevailing]],1)</f>
        <v>7</v>
      </c>
      <c r="G5549" s="165">
        <f>+COUNTIFS(ECR_Hours!$K$6:$K$7,ExportsELAP[[#This Row],[Date Prevailing]])</f>
        <v>0</v>
      </c>
      <c r="H5549" s="165">
        <f t="shared" si="347"/>
        <v>7</v>
      </c>
      <c r="I5549" s="166">
        <f>+Exports!G5552</f>
        <v>8.4370000000000012</v>
      </c>
      <c r="J5549" s="166">
        <f>+'ELAP_IPCO-APND'!D5552</f>
        <v>54.519109999999998</v>
      </c>
      <c r="K5549" s="166">
        <f>+(ExportsELAP[[#This Row],[Exports kWh - MPT]]/1000)*ExportsELAP[[#This Row],[EIM Price]]</f>
        <v>0.45997773107000006</v>
      </c>
      <c r="L5549" s="167" t="str">
        <f>+INDEX(ECR_Hours!$I$12:$I$15,MATCH(ExportsELAP[[#This Row],[Date Prevailing]],ECR_Hours!$H$12:$H$15,1))</f>
        <v>S</v>
      </c>
      <c r="M5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0" spans="1:13" x14ac:dyDescent="0.25">
      <c r="A5550" s="164">
        <f>+Exports!A5553</f>
        <v>44793</v>
      </c>
      <c r="B5550" s="165">
        <f t="shared" si="344"/>
        <v>2022</v>
      </c>
      <c r="C5550" s="165">
        <f t="shared" si="345"/>
        <v>8</v>
      </c>
      <c r="D5550" s="165">
        <f t="shared" si="346"/>
        <v>20</v>
      </c>
      <c r="E5550" s="165">
        <f>+Exports!B5553</f>
        <v>5</v>
      </c>
      <c r="F5550" s="165">
        <f>+WEEKDAY(ExportsELAP[[#This Row],[Date Prevailing]],1)</f>
        <v>7</v>
      </c>
      <c r="G5550" s="165">
        <f>+COUNTIFS(ECR_Hours!$K$6:$K$7,ExportsELAP[[#This Row],[Date Prevailing]])</f>
        <v>0</v>
      </c>
      <c r="H5550" s="165">
        <f t="shared" si="347"/>
        <v>7</v>
      </c>
      <c r="I5550" s="166">
        <f>+Exports!G5553</f>
        <v>8.9493000000000009</v>
      </c>
      <c r="J5550" s="166">
        <f>+'ELAP_IPCO-APND'!D5553</f>
        <v>50.555669999999999</v>
      </c>
      <c r="K5550" s="166">
        <f>+(ExportsELAP[[#This Row],[Exports kWh - MPT]]/1000)*ExportsELAP[[#This Row],[EIM Price]]</f>
        <v>0.45243785753100002</v>
      </c>
      <c r="L5550" s="167" t="str">
        <f>+INDEX(ECR_Hours!$I$12:$I$15,MATCH(ExportsELAP[[#This Row],[Date Prevailing]],ECR_Hours!$H$12:$H$15,1))</f>
        <v>S</v>
      </c>
      <c r="M5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1" spans="1:13" x14ac:dyDescent="0.25">
      <c r="A5551" s="164">
        <f>+Exports!A5554</f>
        <v>44793</v>
      </c>
      <c r="B5551" s="165">
        <f t="shared" si="344"/>
        <v>2022</v>
      </c>
      <c r="C5551" s="165">
        <f t="shared" si="345"/>
        <v>8</v>
      </c>
      <c r="D5551" s="165">
        <f t="shared" si="346"/>
        <v>20</v>
      </c>
      <c r="E5551" s="165">
        <f>+Exports!B5554</f>
        <v>6</v>
      </c>
      <c r="F5551" s="165">
        <f>+WEEKDAY(ExportsELAP[[#This Row],[Date Prevailing]],1)</f>
        <v>7</v>
      </c>
      <c r="G5551" s="165">
        <f>+COUNTIFS(ECR_Hours!$K$6:$K$7,ExportsELAP[[#This Row],[Date Prevailing]])</f>
        <v>0</v>
      </c>
      <c r="H5551" s="165">
        <f t="shared" si="347"/>
        <v>7</v>
      </c>
      <c r="I5551" s="166">
        <f>+Exports!G5554</f>
        <v>10.386900000000001</v>
      </c>
      <c r="J5551" s="166">
        <f>+'ELAP_IPCO-APND'!D5554</f>
        <v>46.75506</v>
      </c>
      <c r="K5551" s="166">
        <f>+(ExportsELAP[[#This Row],[Exports kWh - MPT]]/1000)*ExportsELAP[[#This Row],[EIM Price]]</f>
        <v>0.48564013271400003</v>
      </c>
      <c r="L5551" s="167" t="str">
        <f>+INDEX(ECR_Hours!$I$12:$I$15,MATCH(ExportsELAP[[#This Row],[Date Prevailing]],ECR_Hours!$H$12:$H$15,1))</f>
        <v>S</v>
      </c>
      <c r="M5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2" spans="1:13" x14ac:dyDescent="0.25">
      <c r="A5552" s="164">
        <f>+Exports!A5555</f>
        <v>44793</v>
      </c>
      <c r="B5552" s="165">
        <f t="shared" si="344"/>
        <v>2022</v>
      </c>
      <c r="C5552" s="165">
        <f t="shared" si="345"/>
        <v>8</v>
      </c>
      <c r="D5552" s="165">
        <f t="shared" si="346"/>
        <v>20</v>
      </c>
      <c r="E5552" s="165">
        <f>+Exports!B5555</f>
        <v>7</v>
      </c>
      <c r="F5552" s="165">
        <f>+WEEKDAY(ExportsELAP[[#This Row],[Date Prevailing]],1)</f>
        <v>7</v>
      </c>
      <c r="G5552" s="165">
        <f>+COUNTIFS(ECR_Hours!$K$6:$K$7,ExportsELAP[[#This Row],[Date Prevailing]])</f>
        <v>0</v>
      </c>
      <c r="H5552" s="165">
        <f t="shared" si="347"/>
        <v>7</v>
      </c>
      <c r="I5552" s="166">
        <f>+Exports!G5555</f>
        <v>18.957899999999999</v>
      </c>
      <c r="J5552" s="166">
        <f>+'ELAP_IPCO-APND'!D5555</f>
        <v>48.049320000000002</v>
      </c>
      <c r="K5552" s="166">
        <f>+(ExportsELAP[[#This Row],[Exports kWh - MPT]]/1000)*ExportsELAP[[#This Row],[EIM Price]]</f>
        <v>0.91091420362800002</v>
      </c>
      <c r="L5552" s="167" t="str">
        <f>+INDEX(ECR_Hours!$I$12:$I$15,MATCH(ExportsELAP[[#This Row],[Date Prevailing]],ECR_Hours!$H$12:$H$15,1))</f>
        <v>S</v>
      </c>
      <c r="M5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3" spans="1:13" x14ac:dyDescent="0.25">
      <c r="A5553" s="164">
        <f>+Exports!A5556</f>
        <v>44793</v>
      </c>
      <c r="B5553" s="165">
        <f t="shared" si="344"/>
        <v>2022</v>
      </c>
      <c r="C5553" s="165">
        <f t="shared" si="345"/>
        <v>8</v>
      </c>
      <c r="D5553" s="165">
        <f t="shared" si="346"/>
        <v>20</v>
      </c>
      <c r="E5553" s="165">
        <f>+Exports!B5556</f>
        <v>8</v>
      </c>
      <c r="F5553" s="165">
        <f>+WEEKDAY(ExportsELAP[[#This Row],[Date Prevailing]],1)</f>
        <v>7</v>
      </c>
      <c r="G5553" s="165">
        <f>+COUNTIFS(ECR_Hours!$K$6:$K$7,ExportsELAP[[#This Row],[Date Prevailing]])</f>
        <v>0</v>
      </c>
      <c r="H5553" s="165">
        <f t="shared" si="347"/>
        <v>7</v>
      </c>
      <c r="I5553" s="166">
        <f>+Exports!G5556</f>
        <v>893.91120000000001</v>
      </c>
      <c r="J5553" s="166">
        <f>+'ELAP_IPCO-APND'!D5556</f>
        <v>33.70758</v>
      </c>
      <c r="K5553" s="166">
        <f>+(ExportsELAP[[#This Row],[Exports kWh - MPT]]/1000)*ExportsELAP[[#This Row],[EIM Price]]</f>
        <v>30.131583286895999</v>
      </c>
      <c r="L5553" s="167" t="str">
        <f>+INDEX(ECR_Hours!$I$12:$I$15,MATCH(ExportsELAP[[#This Row],[Date Prevailing]],ECR_Hours!$H$12:$H$15,1))</f>
        <v>S</v>
      </c>
      <c r="M5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4" spans="1:13" x14ac:dyDescent="0.25">
      <c r="A5554" s="164">
        <f>+Exports!A5557</f>
        <v>44793</v>
      </c>
      <c r="B5554" s="165">
        <f t="shared" si="344"/>
        <v>2022</v>
      </c>
      <c r="C5554" s="165">
        <f t="shared" si="345"/>
        <v>8</v>
      </c>
      <c r="D5554" s="165">
        <f t="shared" si="346"/>
        <v>20</v>
      </c>
      <c r="E5554" s="165">
        <f>+Exports!B5557</f>
        <v>9</v>
      </c>
      <c r="F5554" s="165">
        <f>+WEEKDAY(ExportsELAP[[#This Row],[Date Prevailing]],1)</f>
        <v>7</v>
      </c>
      <c r="G5554" s="165">
        <f>+COUNTIFS(ECR_Hours!$K$6:$K$7,ExportsELAP[[#This Row],[Date Prevailing]])</f>
        <v>0</v>
      </c>
      <c r="H5554" s="165">
        <f t="shared" si="347"/>
        <v>7</v>
      </c>
      <c r="I5554" s="166">
        <f>+Exports!G5557</f>
        <v>5852.6381999999994</v>
      </c>
      <c r="J5554" s="166">
        <f>+'ELAP_IPCO-APND'!D5557</f>
        <v>25.033909999999999</v>
      </c>
      <c r="K5554" s="166">
        <f>+(ExportsELAP[[#This Row],[Exports kWh - MPT]]/1000)*ExportsELAP[[#This Row],[EIM Price]]</f>
        <v>146.51441796136197</v>
      </c>
      <c r="L5554" s="167" t="str">
        <f>+INDEX(ECR_Hours!$I$12:$I$15,MATCH(ExportsELAP[[#This Row],[Date Prevailing]],ECR_Hours!$H$12:$H$15,1))</f>
        <v>S</v>
      </c>
      <c r="M5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5" spans="1:13" x14ac:dyDescent="0.25">
      <c r="A5555" s="164">
        <f>+Exports!A5558</f>
        <v>44793</v>
      </c>
      <c r="B5555" s="165">
        <f t="shared" si="344"/>
        <v>2022</v>
      </c>
      <c r="C5555" s="165">
        <f t="shared" si="345"/>
        <v>8</v>
      </c>
      <c r="D5555" s="165">
        <f t="shared" si="346"/>
        <v>20</v>
      </c>
      <c r="E5555" s="165">
        <f>+Exports!B5558</f>
        <v>10</v>
      </c>
      <c r="F5555" s="165">
        <f>+WEEKDAY(ExportsELAP[[#This Row],[Date Prevailing]],1)</f>
        <v>7</v>
      </c>
      <c r="G5555" s="165">
        <f>+COUNTIFS(ECR_Hours!$K$6:$K$7,ExportsELAP[[#This Row],[Date Prevailing]])</f>
        <v>0</v>
      </c>
      <c r="H5555" s="165">
        <f t="shared" si="347"/>
        <v>7</v>
      </c>
      <c r="I5555" s="166">
        <f>+Exports!G5558</f>
        <v>16412.740599999997</v>
      </c>
      <c r="J5555" s="166">
        <f>+'ELAP_IPCO-APND'!D5558</f>
        <v>19.631150000000002</v>
      </c>
      <c r="K5555" s="166">
        <f>+(ExportsELAP[[#This Row],[Exports kWh - MPT]]/1000)*ExportsELAP[[#This Row],[EIM Price]]</f>
        <v>322.20097262968994</v>
      </c>
      <c r="L5555" s="167" t="str">
        <f>+INDEX(ECR_Hours!$I$12:$I$15,MATCH(ExportsELAP[[#This Row],[Date Prevailing]],ECR_Hours!$H$12:$H$15,1))</f>
        <v>S</v>
      </c>
      <c r="M5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6" spans="1:13" x14ac:dyDescent="0.25">
      <c r="A5556" s="164">
        <f>+Exports!A5559</f>
        <v>44793</v>
      </c>
      <c r="B5556" s="165">
        <f t="shared" si="344"/>
        <v>2022</v>
      </c>
      <c r="C5556" s="165">
        <f t="shared" si="345"/>
        <v>8</v>
      </c>
      <c r="D5556" s="165">
        <f t="shared" si="346"/>
        <v>20</v>
      </c>
      <c r="E5556" s="165">
        <f>+Exports!B5559</f>
        <v>11</v>
      </c>
      <c r="F5556" s="165">
        <f>+WEEKDAY(ExportsELAP[[#This Row],[Date Prevailing]],1)</f>
        <v>7</v>
      </c>
      <c r="G5556" s="165">
        <f>+COUNTIFS(ECR_Hours!$K$6:$K$7,ExportsELAP[[#This Row],[Date Prevailing]])</f>
        <v>0</v>
      </c>
      <c r="H5556" s="165">
        <f t="shared" si="347"/>
        <v>7</v>
      </c>
      <c r="I5556" s="166">
        <f>+Exports!G5559</f>
        <v>25949.5458</v>
      </c>
      <c r="J5556" s="166">
        <f>+'ELAP_IPCO-APND'!D5559</f>
        <v>42.148110000000003</v>
      </c>
      <c r="K5556" s="166">
        <f>+(ExportsELAP[[#This Row],[Exports kWh - MPT]]/1000)*ExportsELAP[[#This Row],[EIM Price]]</f>
        <v>1093.7243108284381</v>
      </c>
      <c r="L5556" s="167" t="str">
        <f>+INDEX(ECR_Hours!$I$12:$I$15,MATCH(ExportsELAP[[#This Row],[Date Prevailing]],ECR_Hours!$H$12:$H$15,1))</f>
        <v>S</v>
      </c>
      <c r="M5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7" spans="1:13" x14ac:dyDescent="0.25">
      <c r="A5557" s="164">
        <f>+Exports!A5560</f>
        <v>44793</v>
      </c>
      <c r="B5557" s="165">
        <f t="shared" si="344"/>
        <v>2022</v>
      </c>
      <c r="C5557" s="165">
        <f t="shared" si="345"/>
        <v>8</v>
      </c>
      <c r="D5557" s="165">
        <f t="shared" si="346"/>
        <v>20</v>
      </c>
      <c r="E5557" s="165">
        <f>+Exports!B5560</f>
        <v>12</v>
      </c>
      <c r="F5557" s="165">
        <f>+WEEKDAY(ExportsELAP[[#This Row],[Date Prevailing]],1)</f>
        <v>7</v>
      </c>
      <c r="G5557" s="165">
        <f>+COUNTIFS(ECR_Hours!$K$6:$K$7,ExportsELAP[[#This Row],[Date Prevailing]])</f>
        <v>0</v>
      </c>
      <c r="H5557" s="165">
        <f t="shared" si="347"/>
        <v>7</v>
      </c>
      <c r="I5557" s="166">
        <f>+Exports!G5560</f>
        <v>33740.2958</v>
      </c>
      <c r="J5557" s="166">
        <f>+'ELAP_IPCO-APND'!D5560</f>
        <v>48.022649999999999</v>
      </c>
      <c r="K5557" s="166">
        <f>+(ExportsELAP[[#This Row],[Exports kWh - MPT]]/1000)*ExportsELAP[[#This Row],[EIM Price]]</f>
        <v>1620.2984160998699</v>
      </c>
      <c r="L5557" s="167" t="str">
        <f>+INDEX(ECR_Hours!$I$12:$I$15,MATCH(ExportsELAP[[#This Row],[Date Prevailing]],ECR_Hours!$H$12:$H$15,1))</f>
        <v>S</v>
      </c>
      <c r="M5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8" spans="1:13" x14ac:dyDescent="0.25">
      <c r="A5558" s="164">
        <f>+Exports!A5561</f>
        <v>44793</v>
      </c>
      <c r="B5558" s="165">
        <f t="shared" si="344"/>
        <v>2022</v>
      </c>
      <c r="C5558" s="165">
        <f t="shared" si="345"/>
        <v>8</v>
      </c>
      <c r="D5558" s="165">
        <f t="shared" si="346"/>
        <v>20</v>
      </c>
      <c r="E5558" s="165">
        <f>+Exports!B5561</f>
        <v>13</v>
      </c>
      <c r="F5558" s="165">
        <f>+WEEKDAY(ExportsELAP[[#This Row],[Date Prevailing]],1)</f>
        <v>7</v>
      </c>
      <c r="G5558" s="165">
        <f>+COUNTIFS(ECR_Hours!$K$6:$K$7,ExportsELAP[[#This Row],[Date Prevailing]])</f>
        <v>0</v>
      </c>
      <c r="H5558" s="165">
        <f t="shared" si="347"/>
        <v>7</v>
      </c>
      <c r="I5558" s="166">
        <f>+Exports!G5561</f>
        <v>36841.184199999996</v>
      </c>
      <c r="J5558" s="166">
        <f>+'ELAP_IPCO-APND'!D5561</f>
        <v>56.684060000000002</v>
      </c>
      <c r="K5558" s="166">
        <f>+(ExportsELAP[[#This Row],[Exports kWh - MPT]]/1000)*ExportsELAP[[#This Row],[EIM Price]]</f>
        <v>2088.3078956638519</v>
      </c>
      <c r="L5558" s="167" t="str">
        <f>+INDEX(ECR_Hours!$I$12:$I$15,MATCH(ExportsELAP[[#This Row],[Date Prevailing]],ECR_Hours!$H$12:$H$15,1))</f>
        <v>S</v>
      </c>
      <c r="M5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59" spans="1:13" x14ac:dyDescent="0.25">
      <c r="A5559" s="164">
        <f>+Exports!A5562</f>
        <v>44793</v>
      </c>
      <c r="B5559" s="165">
        <f t="shared" si="344"/>
        <v>2022</v>
      </c>
      <c r="C5559" s="165">
        <f t="shared" si="345"/>
        <v>8</v>
      </c>
      <c r="D5559" s="165">
        <f t="shared" si="346"/>
        <v>20</v>
      </c>
      <c r="E5559" s="165">
        <f>+Exports!B5562</f>
        <v>14</v>
      </c>
      <c r="F5559" s="165">
        <f>+WEEKDAY(ExportsELAP[[#This Row],[Date Prevailing]],1)</f>
        <v>7</v>
      </c>
      <c r="G5559" s="165">
        <f>+COUNTIFS(ECR_Hours!$K$6:$K$7,ExportsELAP[[#This Row],[Date Prevailing]])</f>
        <v>0</v>
      </c>
      <c r="H5559" s="165">
        <f t="shared" si="347"/>
        <v>7</v>
      </c>
      <c r="I5559" s="166">
        <f>+Exports!G5562</f>
        <v>36061.404900000001</v>
      </c>
      <c r="J5559" s="166">
        <f>+'ELAP_IPCO-APND'!D5562</f>
        <v>67.48648</v>
      </c>
      <c r="K5559" s="166">
        <f>+(ExportsELAP[[#This Row],[Exports kWh - MPT]]/1000)*ExportsELAP[[#This Row],[EIM Price]]</f>
        <v>2433.6572805557521</v>
      </c>
      <c r="L5559" s="167" t="str">
        <f>+INDEX(ECR_Hours!$I$12:$I$15,MATCH(ExportsELAP[[#This Row],[Date Prevailing]],ECR_Hours!$H$12:$H$15,1))</f>
        <v>S</v>
      </c>
      <c r="M5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60" spans="1:13" x14ac:dyDescent="0.25">
      <c r="A5560" s="164">
        <f>+Exports!A5563</f>
        <v>44793</v>
      </c>
      <c r="B5560" s="165">
        <f t="shared" si="344"/>
        <v>2022</v>
      </c>
      <c r="C5560" s="165">
        <f t="shared" si="345"/>
        <v>8</v>
      </c>
      <c r="D5560" s="165">
        <f t="shared" si="346"/>
        <v>20</v>
      </c>
      <c r="E5560" s="165">
        <f>+Exports!B5563</f>
        <v>15</v>
      </c>
      <c r="F5560" s="165">
        <f>+WEEKDAY(ExportsELAP[[#This Row],[Date Prevailing]],1)</f>
        <v>7</v>
      </c>
      <c r="G5560" s="165">
        <f>+COUNTIFS(ECR_Hours!$K$6:$K$7,ExportsELAP[[#This Row],[Date Prevailing]])</f>
        <v>0</v>
      </c>
      <c r="H5560" s="165">
        <f t="shared" si="347"/>
        <v>7</v>
      </c>
      <c r="I5560" s="166">
        <f>+Exports!G5563</f>
        <v>32881.117799999993</v>
      </c>
      <c r="J5560" s="166">
        <f>+'ELAP_IPCO-APND'!D5563</f>
        <v>63.310319999999997</v>
      </c>
      <c r="K5560" s="166">
        <f>+(ExportsELAP[[#This Row],[Exports kWh - MPT]]/1000)*ExportsELAP[[#This Row],[EIM Price]]</f>
        <v>2081.7140898756952</v>
      </c>
      <c r="L5560" s="167" t="str">
        <f>+INDEX(ECR_Hours!$I$12:$I$15,MATCH(ExportsELAP[[#This Row],[Date Prevailing]],ECR_Hours!$H$12:$H$15,1))</f>
        <v>S</v>
      </c>
      <c r="M5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61" spans="1:13" x14ac:dyDescent="0.25">
      <c r="A5561" s="164">
        <f>+Exports!A5564</f>
        <v>44793</v>
      </c>
      <c r="B5561" s="165">
        <f t="shared" si="344"/>
        <v>2022</v>
      </c>
      <c r="C5561" s="165">
        <f t="shared" si="345"/>
        <v>8</v>
      </c>
      <c r="D5561" s="165">
        <f t="shared" si="346"/>
        <v>20</v>
      </c>
      <c r="E5561" s="165">
        <f>+Exports!B5564</f>
        <v>16</v>
      </c>
      <c r="F5561" s="165">
        <f>+WEEKDAY(ExportsELAP[[#This Row],[Date Prevailing]],1)</f>
        <v>7</v>
      </c>
      <c r="G5561" s="165">
        <f>+COUNTIFS(ECR_Hours!$K$6:$K$7,ExportsELAP[[#This Row],[Date Prevailing]])</f>
        <v>0</v>
      </c>
      <c r="H5561" s="165">
        <f t="shared" si="347"/>
        <v>7</v>
      </c>
      <c r="I5561" s="166">
        <f>+Exports!G5564</f>
        <v>28062.785799999998</v>
      </c>
      <c r="J5561" s="166">
        <f>+'ELAP_IPCO-APND'!D5564</f>
        <v>64.504019999999997</v>
      </c>
      <c r="K5561" s="166">
        <f>+(ExportsELAP[[#This Row],[Exports kWh - MPT]]/1000)*ExportsELAP[[#This Row],[EIM Price]]</f>
        <v>1810.1624964989157</v>
      </c>
      <c r="L5561" s="167" t="str">
        <f>+INDEX(ECR_Hours!$I$12:$I$15,MATCH(ExportsELAP[[#This Row],[Date Prevailing]],ECR_Hours!$H$12:$H$15,1))</f>
        <v>S</v>
      </c>
      <c r="M5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2" spans="1:13" x14ac:dyDescent="0.25">
      <c r="A5562" s="164">
        <f>+Exports!A5565</f>
        <v>44793</v>
      </c>
      <c r="B5562" s="165">
        <f t="shared" si="344"/>
        <v>2022</v>
      </c>
      <c r="C5562" s="165">
        <f t="shared" si="345"/>
        <v>8</v>
      </c>
      <c r="D5562" s="165">
        <f t="shared" si="346"/>
        <v>20</v>
      </c>
      <c r="E5562" s="165">
        <f>+Exports!B5565</f>
        <v>17</v>
      </c>
      <c r="F5562" s="165">
        <f>+WEEKDAY(ExportsELAP[[#This Row],[Date Prevailing]],1)</f>
        <v>7</v>
      </c>
      <c r="G5562" s="165">
        <f>+COUNTIFS(ECR_Hours!$K$6:$K$7,ExportsELAP[[#This Row],[Date Prevailing]])</f>
        <v>0</v>
      </c>
      <c r="H5562" s="165">
        <f t="shared" si="347"/>
        <v>7</v>
      </c>
      <c r="I5562" s="166">
        <f>+Exports!G5565</f>
        <v>21563.557700000001</v>
      </c>
      <c r="J5562" s="166">
        <f>+'ELAP_IPCO-APND'!D5565</f>
        <v>57.536639999999998</v>
      </c>
      <c r="K5562" s="166">
        <f>+(ExportsELAP[[#This Row],[Exports kWh - MPT]]/1000)*ExportsELAP[[#This Row],[EIM Price]]</f>
        <v>1240.694656504128</v>
      </c>
      <c r="L5562" s="167" t="str">
        <f>+INDEX(ECR_Hours!$I$12:$I$15,MATCH(ExportsELAP[[#This Row],[Date Prevailing]],ECR_Hours!$H$12:$H$15,1))</f>
        <v>S</v>
      </c>
      <c r="M5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3" spans="1:13" x14ac:dyDescent="0.25">
      <c r="A5563" s="164">
        <f>+Exports!A5566</f>
        <v>44793</v>
      </c>
      <c r="B5563" s="165">
        <f t="shared" si="344"/>
        <v>2022</v>
      </c>
      <c r="C5563" s="165">
        <f t="shared" si="345"/>
        <v>8</v>
      </c>
      <c r="D5563" s="165">
        <f t="shared" si="346"/>
        <v>20</v>
      </c>
      <c r="E5563" s="165">
        <f>+Exports!B5566</f>
        <v>18</v>
      </c>
      <c r="F5563" s="165">
        <f>+WEEKDAY(ExportsELAP[[#This Row],[Date Prevailing]],1)</f>
        <v>7</v>
      </c>
      <c r="G5563" s="165">
        <f>+COUNTIFS(ECR_Hours!$K$6:$K$7,ExportsELAP[[#This Row],[Date Prevailing]])</f>
        <v>0</v>
      </c>
      <c r="H5563" s="165">
        <f t="shared" si="347"/>
        <v>7</v>
      </c>
      <c r="I5563" s="166">
        <f>+Exports!G5566</f>
        <v>14246.891</v>
      </c>
      <c r="J5563" s="166">
        <f>+'ELAP_IPCO-APND'!D5566</f>
        <v>52.591749999999998</v>
      </c>
      <c r="K5563" s="166">
        <f>+(ExportsELAP[[#This Row],[Exports kWh - MPT]]/1000)*ExportsELAP[[#This Row],[EIM Price]]</f>
        <v>749.26892974924999</v>
      </c>
      <c r="L5563" s="167" t="str">
        <f>+INDEX(ECR_Hours!$I$12:$I$15,MATCH(ExportsELAP[[#This Row],[Date Prevailing]],ECR_Hours!$H$12:$H$15,1))</f>
        <v>S</v>
      </c>
      <c r="M5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4" spans="1:13" x14ac:dyDescent="0.25">
      <c r="A5564" s="164">
        <f>+Exports!A5567</f>
        <v>44793</v>
      </c>
      <c r="B5564" s="165">
        <f t="shared" si="344"/>
        <v>2022</v>
      </c>
      <c r="C5564" s="165">
        <f t="shared" si="345"/>
        <v>8</v>
      </c>
      <c r="D5564" s="165">
        <f t="shared" si="346"/>
        <v>20</v>
      </c>
      <c r="E5564" s="165">
        <f>+Exports!B5567</f>
        <v>19</v>
      </c>
      <c r="F5564" s="165">
        <f>+WEEKDAY(ExportsELAP[[#This Row],[Date Prevailing]],1)</f>
        <v>7</v>
      </c>
      <c r="G5564" s="165">
        <f>+COUNTIFS(ECR_Hours!$K$6:$K$7,ExportsELAP[[#This Row],[Date Prevailing]])</f>
        <v>0</v>
      </c>
      <c r="H5564" s="165">
        <f t="shared" si="347"/>
        <v>7</v>
      </c>
      <c r="I5564" s="166">
        <f>+Exports!G5567</f>
        <v>8550.5936000000002</v>
      </c>
      <c r="J5564" s="166">
        <f>+'ELAP_IPCO-APND'!D5567</f>
        <v>58.915750000000003</v>
      </c>
      <c r="K5564" s="166">
        <f>+(ExportsELAP[[#This Row],[Exports kWh - MPT]]/1000)*ExportsELAP[[#This Row],[EIM Price]]</f>
        <v>503.76463488920007</v>
      </c>
      <c r="L5564" s="167" t="str">
        <f>+INDEX(ECR_Hours!$I$12:$I$15,MATCH(ExportsELAP[[#This Row],[Date Prevailing]],ECR_Hours!$H$12:$H$15,1))</f>
        <v>S</v>
      </c>
      <c r="M5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5" spans="1:13" x14ac:dyDescent="0.25">
      <c r="A5565" s="164">
        <f>+Exports!A5568</f>
        <v>44793</v>
      </c>
      <c r="B5565" s="165">
        <f t="shared" si="344"/>
        <v>2022</v>
      </c>
      <c r="C5565" s="165">
        <f t="shared" si="345"/>
        <v>8</v>
      </c>
      <c r="D5565" s="165">
        <f t="shared" si="346"/>
        <v>20</v>
      </c>
      <c r="E5565" s="165">
        <f>+Exports!B5568</f>
        <v>20</v>
      </c>
      <c r="F5565" s="165">
        <f>+WEEKDAY(ExportsELAP[[#This Row],[Date Prevailing]],1)</f>
        <v>7</v>
      </c>
      <c r="G5565" s="165">
        <f>+COUNTIFS(ECR_Hours!$K$6:$K$7,ExportsELAP[[#This Row],[Date Prevailing]])</f>
        <v>0</v>
      </c>
      <c r="H5565" s="165">
        <f t="shared" si="347"/>
        <v>7</v>
      </c>
      <c r="I5565" s="166">
        <f>+Exports!G5568</f>
        <v>4191.1067000000003</v>
      </c>
      <c r="J5565" s="166">
        <f>+'ELAP_IPCO-APND'!D5568</f>
        <v>61.335790000000003</v>
      </c>
      <c r="K5565" s="166">
        <f>+(ExportsELAP[[#This Row],[Exports kWh - MPT]]/1000)*ExportsELAP[[#This Row],[EIM Price]]</f>
        <v>257.06484041879304</v>
      </c>
      <c r="L5565" s="167" t="str">
        <f>+INDEX(ECR_Hours!$I$12:$I$15,MATCH(ExportsELAP[[#This Row],[Date Prevailing]],ECR_Hours!$H$12:$H$15,1))</f>
        <v>S</v>
      </c>
      <c r="M5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6" spans="1:13" x14ac:dyDescent="0.25">
      <c r="A5566" s="164">
        <f>+Exports!A5569</f>
        <v>44793</v>
      </c>
      <c r="B5566" s="165">
        <f t="shared" si="344"/>
        <v>2022</v>
      </c>
      <c r="C5566" s="165">
        <f t="shared" si="345"/>
        <v>8</v>
      </c>
      <c r="D5566" s="165">
        <f t="shared" si="346"/>
        <v>20</v>
      </c>
      <c r="E5566" s="165">
        <f>+Exports!B5569</f>
        <v>21</v>
      </c>
      <c r="F5566" s="165">
        <f>+WEEKDAY(ExportsELAP[[#This Row],[Date Prevailing]],1)</f>
        <v>7</v>
      </c>
      <c r="G5566" s="165">
        <f>+COUNTIFS(ECR_Hours!$K$6:$K$7,ExportsELAP[[#This Row],[Date Prevailing]])</f>
        <v>0</v>
      </c>
      <c r="H5566" s="165">
        <f t="shared" si="347"/>
        <v>7</v>
      </c>
      <c r="I5566" s="166">
        <f>+Exports!G5569</f>
        <v>345.33950000000004</v>
      </c>
      <c r="J5566" s="166">
        <f>+'ELAP_IPCO-APND'!D5569</f>
        <v>61.469549999999998</v>
      </c>
      <c r="K5566" s="166">
        <f>+(ExportsELAP[[#This Row],[Exports kWh - MPT]]/1000)*ExportsELAP[[#This Row],[EIM Price]]</f>
        <v>21.227863662225001</v>
      </c>
      <c r="L5566" s="167" t="str">
        <f>+INDEX(ECR_Hours!$I$12:$I$15,MATCH(ExportsELAP[[#This Row],[Date Prevailing]],ECR_Hours!$H$12:$H$15,1))</f>
        <v>S</v>
      </c>
      <c r="M5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7" spans="1:13" x14ac:dyDescent="0.25">
      <c r="A5567" s="164">
        <f>+Exports!A5570</f>
        <v>44793</v>
      </c>
      <c r="B5567" s="165">
        <f t="shared" si="344"/>
        <v>2022</v>
      </c>
      <c r="C5567" s="165">
        <f t="shared" si="345"/>
        <v>8</v>
      </c>
      <c r="D5567" s="165">
        <f t="shared" si="346"/>
        <v>20</v>
      </c>
      <c r="E5567" s="165">
        <f>+Exports!B5570</f>
        <v>22</v>
      </c>
      <c r="F5567" s="165">
        <f>+WEEKDAY(ExportsELAP[[#This Row],[Date Prevailing]],1)</f>
        <v>7</v>
      </c>
      <c r="G5567" s="165">
        <f>+COUNTIFS(ECR_Hours!$K$6:$K$7,ExportsELAP[[#This Row],[Date Prevailing]])</f>
        <v>0</v>
      </c>
      <c r="H5567" s="165">
        <f t="shared" si="347"/>
        <v>7</v>
      </c>
      <c r="I5567" s="166">
        <f>+Exports!G5570</f>
        <v>7.8496000000000006</v>
      </c>
      <c r="J5567" s="166">
        <f>+'ELAP_IPCO-APND'!D5570</f>
        <v>60.387999999999998</v>
      </c>
      <c r="K5567" s="166">
        <f>+(ExportsELAP[[#This Row],[Exports kWh - MPT]]/1000)*ExportsELAP[[#This Row],[EIM Price]]</f>
        <v>0.47402164479999997</v>
      </c>
      <c r="L5567" s="167" t="str">
        <f>+INDEX(ECR_Hours!$I$12:$I$15,MATCH(ExportsELAP[[#This Row],[Date Prevailing]],ECR_Hours!$H$12:$H$15,1))</f>
        <v>S</v>
      </c>
      <c r="M5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8" spans="1:13" x14ac:dyDescent="0.25">
      <c r="A5568" s="164">
        <f>+Exports!A5571</f>
        <v>44793</v>
      </c>
      <c r="B5568" s="165">
        <f t="shared" si="344"/>
        <v>2022</v>
      </c>
      <c r="C5568" s="165">
        <f t="shared" si="345"/>
        <v>8</v>
      </c>
      <c r="D5568" s="165">
        <f t="shared" si="346"/>
        <v>20</v>
      </c>
      <c r="E5568" s="165">
        <f>+Exports!B5571</f>
        <v>23</v>
      </c>
      <c r="F5568" s="165">
        <f>+WEEKDAY(ExportsELAP[[#This Row],[Date Prevailing]],1)</f>
        <v>7</v>
      </c>
      <c r="G5568" s="165">
        <f>+COUNTIFS(ECR_Hours!$K$6:$K$7,ExportsELAP[[#This Row],[Date Prevailing]])</f>
        <v>0</v>
      </c>
      <c r="H5568" s="165">
        <f t="shared" si="347"/>
        <v>7</v>
      </c>
      <c r="I5568" s="166">
        <f>+Exports!G5571</f>
        <v>9.3455000000000013</v>
      </c>
      <c r="J5568" s="166">
        <f>+'ELAP_IPCO-APND'!D5571</f>
        <v>68.758390000000006</v>
      </c>
      <c r="K5568" s="166">
        <f>+(ExportsELAP[[#This Row],[Exports kWh - MPT]]/1000)*ExportsELAP[[#This Row],[EIM Price]]</f>
        <v>0.64258153374500016</v>
      </c>
      <c r="L5568" s="167" t="str">
        <f>+INDEX(ECR_Hours!$I$12:$I$15,MATCH(ExportsELAP[[#This Row],[Date Prevailing]],ECR_Hours!$H$12:$H$15,1))</f>
        <v>S</v>
      </c>
      <c r="M5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569" spans="1:13" x14ac:dyDescent="0.25">
      <c r="A5569" s="164">
        <f>+Exports!A5572</f>
        <v>44793</v>
      </c>
      <c r="B5569" s="165">
        <f t="shared" si="344"/>
        <v>2022</v>
      </c>
      <c r="C5569" s="165">
        <f t="shared" si="345"/>
        <v>8</v>
      </c>
      <c r="D5569" s="165">
        <f t="shared" si="346"/>
        <v>20</v>
      </c>
      <c r="E5569" s="165">
        <f>+Exports!B5572</f>
        <v>24</v>
      </c>
      <c r="F5569" s="165">
        <f>+WEEKDAY(ExportsELAP[[#This Row],[Date Prevailing]],1)</f>
        <v>7</v>
      </c>
      <c r="G5569" s="165">
        <f>+COUNTIFS(ECR_Hours!$K$6:$K$7,ExportsELAP[[#This Row],[Date Prevailing]])</f>
        <v>0</v>
      </c>
      <c r="H5569" s="165">
        <f t="shared" si="347"/>
        <v>7</v>
      </c>
      <c r="I5569" s="166">
        <f>+Exports!G5572</f>
        <v>8.8454999999999995</v>
      </c>
      <c r="J5569" s="166">
        <f>+'ELAP_IPCO-APND'!D5572</f>
        <v>73.118639999999999</v>
      </c>
      <c r="K5569" s="166">
        <f>+(ExportsELAP[[#This Row],[Exports kWh - MPT]]/1000)*ExportsELAP[[#This Row],[EIM Price]]</f>
        <v>0.64677093011999998</v>
      </c>
      <c r="L5569" s="167" t="str">
        <f>+INDEX(ECR_Hours!$I$12:$I$15,MATCH(ExportsELAP[[#This Row],[Date Prevailing]],ECR_Hours!$H$12:$H$15,1))</f>
        <v>S</v>
      </c>
      <c r="M5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0" spans="1:13" x14ac:dyDescent="0.25">
      <c r="A5570" s="164">
        <f>+Exports!A5573</f>
        <v>44794</v>
      </c>
      <c r="B5570" s="165">
        <f t="shared" ref="B5570:B5633" si="348">+YEAR(A5570)</f>
        <v>2022</v>
      </c>
      <c r="C5570" s="165">
        <f t="shared" ref="C5570:C5633" si="349">+MONTH(A5570)</f>
        <v>8</v>
      </c>
      <c r="D5570" s="165">
        <f t="shared" ref="D5570:D5633" si="350">+DAY(A5570)</f>
        <v>21</v>
      </c>
      <c r="E5570" s="165">
        <f>+Exports!B5573</f>
        <v>1</v>
      </c>
      <c r="F5570" s="165">
        <f>+WEEKDAY(ExportsELAP[[#This Row],[Date Prevailing]],1)</f>
        <v>1</v>
      </c>
      <c r="G5570" s="165">
        <f>+COUNTIFS(ECR_Hours!$K$6:$K$7,ExportsELAP[[#This Row],[Date Prevailing]])</f>
        <v>0</v>
      </c>
      <c r="H5570" s="165">
        <f t="shared" ref="H5570:H5633" si="351">+IF(G5570=1,0,F5570)</f>
        <v>1</v>
      </c>
      <c r="I5570" s="166">
        <f>+Exports!G5573</f>
        <v>8.9489000000000001</v>
      </c>
      <c r="J5570" s="166">
        <f>+'ELAP_IPCO-APND'!D5573</f>
        <v>71.798789999999997</v>
      </c>
      <c r="K5570" s="166">
        <f>+(ExportsELAP[[#This Row],[Exports kWh - MPT]]/1000)*ExportsELAP[[#This Row],[EIM Price]]</f>
        <v>0.64252019183099995</v>
      </c>
      <c r="L5570" s="167" t="str">
        <f>+INDEX(ECR_Hours!$I$12:$I$15,MATCH(ExportsELAP[[#This Row],[Date Prevailing]],ECR_Hours!$H$12:$H$15,1))</f>
        <v>S</v>
      </c>
      <c r="M5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1" spans="1:13" x14ac:dyDescent="0.25">
      <c r="A5571" s="164">
        <f>+Exports!A5574</f>
        <v>44794</v>
      </c>
      <c r="B5571" s="165">
        <f t="shared" si="348"/>
        <v>2022</v>
      </c>
      <c r="C5571" s="165">
        <f t="shared" si="349"/>
        <v>8</v>
      </c>
      <c r="D5571" s="165">
        <f t="shared" si="350"/>
        <v>21</v>
      </c>
      <c r="E5571" s="165">
        <f>+Exports!B5574</f>
        <v>2</v>
      </c>
      <c r="F5571" s="165">
        <f>+WEEKDAY(ExportsELAP[[#This Row],[Date Prevailing]],1)</f>
        <v>1</v>
      </c>
      <c r="G5571" s="165">
        <f>+COUNTIFS(ECR_Hours!$K$6:$K$7,ExportsELAP[[#This Row],[Date Prevailing]])</f>
        <v>0</v>
      </c>
      <c r="H5571" s="165">
        <f t="shared" si="351"/>
        <v>1</v>
      </c>
      <c r="I5571" s="166">
        <f>+Exports!G5574</f>
        <v>9.5865000000000009</v>
      </c>
      <c r="J5571" s="166">
        <f>+'ELAP_IPCO-APND'!D5574</f>
        <v>67.343130000000002</v>
      </c>
      <c r="K5571" s="166">
        <f>+(ExportsELAP[[#This Row],[Exports kWh - MPT]]/1000)*ExportsELAP[[#This Row],[EIM Price]]</f>
        <v>0.6455849157450001</v>
      </c>
      <c r="L5571" s="167" t="str">
        <f>+INDEX(ECR_Hours!$I$12:$I$15,MATCH(ExportsELAP[[#This Row],[Date Prevailing]],ECR_Hours!$H$12:$H$15,1))</f>
        <v>S</v>
      </c>
      <c r="M5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2" spans="1:13" x14ac:dyDescent="0.25">
      <c r="A5572" s="164">
        <f>+Exports!A5575</f>
        <v>44794</v>
      </c>
      <c r="B5572" s="165">
        <f t="shared" si="348"/>
        <v>2022</v>
      </c>
      <c r="C5572" s="165">
        <f t="shared" si="349"/>
        <v>8</v>
      </c>
      <c r="D5572" s="165">
        <f t="shared" si="350"/>
        <v>21</v>
      </c>
      <c r="E5572" s="165">
        <f>+Exports!B5575</f>
        <v>3</v>
      </c>
      <c r="F5572" s="165">
        <f>+WEEKDAY(ExportsELAP[[#This Row],[Date Prevailing]],1)</f>
        <v>1</v>
      </c>
      <c r="G5572" s="165">
        <f>+COUNTIFS(ECR_Hours!$K$6:$K$7,ExportsELAP[[#This Row],[Date Prevailing]])</f>
        <v>0</v>
      </c>
      <c r="H5572" s="165">
        <f t="shared" si="351"/>
        <v>1</v>
      </c>
      <c r="I5572" s="166">
        <f>+Exports!G5575</f>
        <v>9.6884999999999994</v>
      </c>
      <c r="J5572" s="166">
        <f>+'ELAP_IPCO-APND'!D5575</f>
        <v>63.278019999999998</v>
      </c>
      <c r="K5572" s="166">
        <f>+(ExportsELAP[[#This Row],[Exports kWh - MPT]]/1000)*ExportsELAP[[#This Row],[EIM Price]]</f>
        <v>0.61306909676999988</v>
      </c>
      <c r="L5572" s="167" t="str">
        <f>+INDEX(ECR_Hours!$I$12:$I$15,MATCH(ExportsELAP[[#This Row],[Date Prevailing]],ECR_Hours!$H$12:$H$15,1))</f>
        <v>S</v>
      </c>
      <c r="M5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3" spans="1:13" x14ac:dyDescent="0.25">
      <c r="A5573" s="164">
        <f>+Exports!A5576</f>
        <v>44794</v>
      </c>
      <c r="B5573" s="165">
        <f t="shared" si="348"/>
        <v>2022</v>
      </c>
      <c r="C5573" s="165">
        <f t="shared" si="349"/>
        <v>8</v>
      </c>
      <c r="D5573" s="165">
        <f t="shared" si="350"/>
        <v>21</v>
      </c>
      <c r="E5573" s="165">
        <f>+Exports!B5576</f>
        <v>4</v>
      </c>
      <c r="F5573" s="165">
        <f>+WEEKDAY(ExportsELAP[[#This Row],[Date Prevailing]],1)</f>
        <v>1</v>
      </c>
      <c r="G5573" s="165">
        <f>+COUNTIFS(ECR_Hours!$K$6:$K$7,ExportsELAP[[#This Row],[Date Prevailing]])</f>
        <v>0</v>
      </c>
      <c r="H5573" s="165">
        <f t="shared" si="351"/>
        <v>1</v>
      </c>
      <c r="I5573" s="166">
        <f>+Exports!G5576</f>
        <v>40.406700000000001</v>
      </c>
      <c r="J5573" s="166">
        <f>+'ELAP_IPCO-APND'!D5576</f>
        <v>59.664160000000003</v>
      </c>
      <c r="K5573" s="166">
        <f>+(ExportsELAP[[#This Row],[Exports kWh - MPT]]/1000)*ExportsELAP[[#This Row],[EIM Price]]</f>
        <v>2.4108318138720004</v>
      </c>
      <c r="L5573" s="167" t="str">
        <f>+INDEX(ECR_Hours!$I$12:$I$15,MATCH(ExportsELAP[[#This Row],[Date Prevailing]],ECR_Hours!$H$12:$H$15,1))</f>
        <v>S</v>
      </c>
      <c r="M5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4" spans="1:13" x14ac:dyDescent="0.25">
      <c r="A5574" s="164">
        <f>+Exports!A5577</f>
        <v>44794</v>
      </c>
      <c r="B5574" s="165">
        <f t="shared" si="348"/>
        <v>2022</v>
      </c>
      <c r="C5574" s="165">
        <f t="shared" si="349"/>
        <v>8</v>
      </c>
      <c r="D5574" s="165">
        <f t="shared" si="350"/>
        <v>21</v>
      </c>
      <c r="E5574" s="165">
        <f>+Exports!B5577</f>
        <v>5</v>
      </c>
      <c r="F5574" s="165">
        <f>+WEEKDAY(ExportsELAP[[#This Row],[Date Prevailing]],1)</f>
        <v>1</v>
      </c>
      <c r="G5574" s="165">
        <f>+COUNTIFS(ECR_Hours!$K$6:$K$7,ExportsELAP[[#This Row],[Date Prevailing]])</f>
        <v>0</v>
      </c>
      <c r="H5574" s="165">
        <f t="shared" si="351"/>
        <v>1</v>
      </c>
      <c r="I5574" s="166">
        <f>+Exports!G5577</f>
        <v>43.9407</v>
      </c>
      <c r="J5574" s="166">
        <f>+'ELAP_IPCO-APND'!D5577</f>
        <v>57.830680000000001</v>
      </c>
      <c r="K5574" s="166">
        <f>+(ExportsELAP[[#This Row],[Exports kWh - MPT]]/1000)*ExportsELAP[[#This Row],[EIM Price]]</f>
        <v>2.5411205606760001</v>
      </c>
      <c r="L5574" s="167" t="str">
        <f>+INDEX(ECR_Hours!$I$12:$I$15,MATCH(ExportsELAP[[#This Row],[Date Prevailing]],ECR_Hours!$H$12:$H$15,1))</f>
        <v>S</v>
      </c>
      <c r="M5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5" spans="1:13" x14ac:dyDescent="0.25">
      <c r="A5575" s="164">
        <f>+Exports!A5578</f>
        <v>44794</v>
      </c>
      <c r="B5575" s="165">
        <f t="shared" si="348"/>
        <v>2022</v>
      </c>
      <c r="C5575" s="165">
        <f t="shared" si="349"/>
        <v>8</v>
      </c>
      <c r="D5575" s="165">
        <f t="shared" si="350"/>
        <v>21</v>
      </c>
      <c r="E5575" s="165">
        <f>+Exports!B5578</f>
        <v>6</v>
      </c>
      <c r="F5575" s="165">
        <f>+WEEKDAY(ExportsELAP[[#This Row],[Date Prevailing]],1)</f>
        <v>1</v>
      </c>
      <c r="G5575" s="165">
        <f>+COUNTIFS(ECR_Hours!$K$6:$K$7,ExportsELAP[[#This Row],[Date Prevailing]])</f>
        <v>0</v>
      </c>
      <c r="H5575" s="165">
        <f t="shared" si="351"/>
        <v>1</v>
      </c>
      <c r="I5575" s="166">
        <f>+Exports!G5578</f>
        <v>40.348699999999994</v>
      </c>
      <c r="J5575" s="166">
        <f>+'ELAP_IPCO-APND'!D5578</f>
        <v>56.348199999999999</v>
      </c>
      <c r="K5575" s="166">
        <f>+(ExportsELAP[[#This Row],[Exports kWh - MPT]]/1000)*ExportsELAP[[#This Row],[EIM Price]]</f>
        <v>2.2735766173399998</v>
      </c>
      <c r="L5575" s="167" t="str">
        <f>+INDEX(ECR_Hours!$I$12:$I$15,MATCH(ExportsELAP[[#This Row],[Date Prevailing]],ECR_Hours!$H$12:$H$15,1))</f>
        <v>S</v>
      </c>
      <c r="M5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6" spans="1:13" x14ac:dyDescent="0.25">
      <c r="A5576" s="164">
        <f>+Exports!A5579</f>
        <v>44794</v>
      </c>
      <c r="B5576" s="165">
        <f t="shared" si="348"/>
        <v>2022</v>
      </c>
      <c r="C5576" s="165">
        <f t="shared" si="349"/>
        <v>8</v>
      </c>
      <c r="D5576" s="165">
        <f t="shared" si="350"/>
        <v>21</v>
      </c>
      <c r="E5576" s="165">
        <f>+Exports!B5579</f>
        <v>7</v>
      </c>
      <c r="F5576" s="165">
        <f>+WEEKDAY(ExportsELAP[[#This Row],[Date Prevailing]],1)</f>
        <v>1</v>
      </c>
      <c r="G5576" s="165">
        <f>+COUNTIFS(ECR_Hours!$K$6:$K$7,ExportsELAP[[#This Row],[Date Prevailing]])</f>
        <v>0</v>
      </c>
      <c r="H5576" s="165">
        <f t="shared" si="351"/>
        <v>1</v>
      </c>
      <c r="I5576" s="166">
        <f>+Exports!G5579</f>
        <v>70.232399999999998</v>
      </c>
      <c r="J5576" s="166">
        <f>+'ELAP_IPCO-APND'!D5579</f>
        <v>52.995310000000003</v>
      </c>
      <c r="K5576" s="166">
        <f>+(ExportsELAP[[#This Row],[Exports kWh - MPT]]/1000)*ExportsELAP[[#This Row],[EIM Price]]</f>
        <v>3.7219878100440003</v>
      </c>
      <c r="L5576" s="167" t="str">
        <f>+INDEX(ECR_Hours!$I$12:$I$15,MATCH(ExportsELAP[[#This Row],[Date Prevailing]],ECR_Hours!$H$12:$H$15,1))</f>
        <v>S</v>
      </c>
      <c r="M5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7" spans="1:13" x14ac:dyDescent="0.25">
      <c r="A5577" s="164">
        <f>+Exports!A5580</f>
        <v>44794</v>
      </c>
      <c r="B5577" s="165">
        <f t="shared" si="348"/>
        <v>2022</v>
      </c>
      <c r="C5577" s="165">
        <f t="shared" si="349"/>
        <v>8</v>
      </c>
      <c r="D5577" s="165">
        <f t="shared" si="350"/>
        <v>21</v>
      </c>
      <c r="E5577" s="165">
        <f>+Exports!B5580</f>
        <v>8</v>
      </c>
      <c r="F5577" s="165">
        <f>+WEEKDAY(ExportsELAP[[#This Row],[Date Prevailing]],1)</f>
        <v>1</v>
      </c>
      <c r="G5577" s="165">
        <f>+COUNTIFS(ECR_Hours!$K$6:$K$7,ExportsELAP[[#This Row],[Date Prevailing]])</f>
        <v>0</v>
      </c>
      <c r="H5577" s="165">
        <f t="shared" si="351"/>
        <v>1</v>
      </c>
      <c r="I5577" s="166">
        <f>+Exports!G5580</f>
        <v>2367.4955</v>
      </c>
      <c r="J5577" s="166">
        <f>+'ELAP_IPCO-APND'!D5580</f>
        <v>56.06568</v>
      </c>
      <c r="K5577" s="166">
        <f>+(ExportsELAP[[#This Row],[Exports kWh - MPT]]/1000)*ExportsELAP[[#This Row],[EIM Price]]</f>
        <v>132.73524510444</v>
      </c>
      <c r="L5577" s="167" t="str">
        <f>+INDEX(ECR_Hours!$I$12:$I$15,MATCH(ExportsELAP[[#This Row],[Date Prevailing]],ECR_Hours!$H$12:$H$15,1))</f>
        <v>S</v>
      </c>
      <c r="M5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8" spans="1:13" x14ac:dyDescent="0.25">
      <c r="A5578" s="164">
        <f>+Exports!A5581</f>
        <v>44794</v>
      </c>
      <c r="B5578" s="165">
        <f t="shared" si="348"/>
        <v>2022</v>
      </c>
      <c r="C5578" s="165">
        <f t="shared" si="349"/>
        <v>8</v>
      </c>
      <c r="D5578" s="165">
        <f t="shared" si="350"/>
        <v>21</v>
      </c>
      <c r="E5578" s="165">
        <f>+Exports!B5581</f>
        <v>9</v>
      </c>
      <c r="F5578" s="165">
        <f>+WEEKDAY(ExportsELAP[[#This Row],[Date Prevailing]],1)</f>
        <v>1</v>
      </c>
      <c r="G5578" s="165">
        <f>+COUNTIFS(ECR_Hours!$K$6:$K$7,ExportsELAP[[#This Row],[Date Prevailing]])</f>
        <v>0</v>
      </c>
      <c r="H5578" s="165">
        <f t="shared" si="351"/>
        <v>1</v>
      </c>
      <c r="I5578" s="166">
        <f>+Exports!G5581</f>
        <v>9065.4965999999986</v>
      </c>
      <c r="J5578" s="166">
        <f>+'ELAP_IPCO-APND'!D5581</f>
        <v>51.609099999999998</v>
      </c>
      <c r="K5578" s="166">
        <f>+(ExportsELAP[[#This Row],[Exports kWh - MPT]]/1000)*ExportsELAP[[#This Row],[EIM Price]]</f>
        <v>467.86212057905993</v>
      </c>
      <c r="L5578" s="167" t="str">
        <f>+INDEX(ECR_Hours!$I$12:$I$15,MATCH(ExportsELAP[[#This Row],[Date Prevailing]],ECR_Hours!$H$12:$H$15,1))</f>
        <v>S</v>
      </c>
      <c r="M5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79" spans="1:13" x14ac:dyDescent="0.25">
      <c r="A5579" s="164">
        <f>+Exports!A5582</f>
        <v>44794</v>
      </c>
      <c r="B5579" s="165">
        <f t="shared" si="348"/>
        <v>2022</v>
      </c>
      <c r="C5579" s="165">
        <f t="shared" si="349"/>
        <v>8</v>
      </c>
      <c r="D5579" s="165">
        <f t="shared" si="350"/>
        <v>21</v>
      </c>
      <c r="E5579" s="165">
        <f>+Exports!B5582</f>
        <v>10</v>
      </c>
      <c r="F5579" s="165">
        <f>+WEEKDAY(ExportsELAP[[#This Row],[Date Prevailing]],1)</f>
        <v>1</v>
      </c>
      <c r="G5579" s="165">
        <f>+COUNTIFS(ECR_Hours!$K$6:$K$7,ExportsELAP[[#This Row],[Date Prevailing]])</f>
        <v>0</v>
      </c>
      <c r="H5579" s="165">
        <f t="shared" si="351"/>
        <v>1</v>
      </c>
      <c r="I5579" s="166">
        <f>+Exports!G5582</f>
        <v>19190.706200000001</v>
      </c>
      <c r="J5579" s="166">
        <f>+'ELAP_IPCO-APND'!D5582</f>
        <v>48.884520000000002</v>
      </c>
      <c r="K5579" s="166">
        <f>+(ExportsELAP[[#This Row],[Exports kWh - MPT]]/1000)*ExportsELAP[[#This Row],[EIM Price]]</f>
        <v>938.12846104802406</v>
      </c>
      <c r="L5579" s="167" t="str">
        <f>+INDEX(ECR_Hours!$I$12:$I$15,MATCH(ExportsELAP[[#This Row],[Date Prevailing]],ECR_Hours!$H$12:$H$15,1))</f>
        <v>S</v>
      </c>
      <c r="M5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0" spans="1:13" x14ac:dyDescent="0.25">
      <c r="A5580" s="164">
        <f>+Exports!A5583</f>
        <v>44794</v>
      </c>
      <c r="B5580" s="165">
        <f t="shared" si="348"/>
        <v>2022</v>
      </c>
      <c r="C5580" s="165">
        <f t="shared" si="349"/>
        <v>8</v>
      </c>
      <c r="D5580" s="165">
        <f t="shared" si="350"/>
        <v>21</v>
      </c>
      <c r="E5580" s="165">
        <f>+Exports!B5583</f>
        <v>11</v>
      </c>
      <c r="F5580" s="165">
        <f>+WEEKDAY(ExportsELAP[[#This Row],[Date Prevailing]],1)</f>
        <v>1</v>
      </c>
      <c r="G5580" s="165">
        <f>+COUNTIFS(ECR_Hours!$K$6:$K$7,ExportsELAP[[#This Row],[Date Prevailing]])</f>
        <v>0</v>
      </c>
      <c r="H5580" s="165">
        <f t="shared" si="351"/>
        <v>1</v>
      </c>
      <c r="I5580" s="166">
        <f>+Exports!G5583</f>
        <v>28543.4522</v>
      </c>
      <c r="J5580" s="166">
        <f>+'ELAP_IPCO-APND'!D5583</f>
        <v>56.131990000000002</v>
      </c>
      <c r="K5580" s="166">
        <f>+(ExportsELAP[[#This Row],[Exports kWh - MPT]]/1000)*ExportsELAP[[#This Row],[EIM Price]]</f>
        <v>1602.2007734558781</v>
      </c>
      <c r="L5580" s="167" t="str">
        <f>+INDEX(ECR_Hours!$I$12:$I$15,MATCH(ExportsELAP[[#This Row],[Date Prevailing]],ECR_Hours!$H$12:$H$15,1))</f>
        <v>S</v>
      </c>
      <c r="M5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1" spans="1:13" x14ac:dyDescent="0.25">
      <c r="A5581" s="164">
        <f>+Exports!A5584</f>
        <v>44794</v>
      </c>
      <c r="B5581" s="165">
        <f t="shared" si="348"/>
        <v>2022</v>
      </c>
      <c r="C5581" s="165">
        <f t="shared" si="349"/>
        <v>8</v>
      </c>
      <c r="D5581" s="165">
        <f t="shared" si="350"/>
        <v>21</v>
      </c>
      <c r="E5581" s="165">
        <f>+Exports!B5584</f>
        <v>12</v>
      </c>
      <c r="F5581" s="165">
        <f>+WEEKDAY(ExportsELAP[[#This Row],[Date Prevailing]],1)</f>
        <v>1</v>
      </c>
      <c r="G5581" s="165">
        <f>+COUNTIFS(ECR_Hours!$K$6:$K$7,ExportsELAP[[#This Row],[Date Prevailing]])</f>
        <v>0</v>
      </c>
      <c r="H5581" s="165">
        <f t="shared" si="351"/>
        <v>1</v>
      </c>
      <c r="I5581" s="166">
        <f>+Exports!G5584</f>
        <v>34857.392399999997</v>
      </c>
      <c r="J5581" s="166">
        <f>+'ELAP_IPCO-APND'!D5584</f>
        <v>55.453240000000001</v>
      </c>
      <c r="K5581" s="166">
        <f>+(ExportsELAP[[#This Row],[Exports kWh - MPT]]/1000)*ExportsELAP[[#This Row],[EIM Price]]</f>
        <v>1932.9553465313757</v>
      </c>
      <c r="L5581" s="167" t="str">
        <f>+INDEX(ECR_Hours!$I$12:$I$15,MATCH(ExportsELAP[[#This Row],[Date Prevailing]],ECR_Hours!$H$12:$H$15,1))</f>
        <v>S</v>
      </c>
      <c r="M5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2" spans="1:13" x14ac:dyDescent="0.25">
      <c r="A5582" s="164">
        <f>+Exports!A5585</f>
        <v>44794</v>
      </c>
      <c r="B5582" s="165">
        <f t="shared" si="348"/>
        <v>2022</v>
      </c>
      <c r="C5582" s="165">
        <f t="shared" si="349"/>
        <v>8</v>
      </c>
      <c r="D5582" s="165">
        <f t="shared" si="350"/>
        <v>21</v>
      </c>
      <c r="E5582" s="165">
        <f>+Exports!B5585</f>
        <v>13</v>
      </c>
      <c r="F5582" s="165">
        <f>+WEEKDAY(ExportsELAP[[#This Row],[Date Prevailing]],1)</f>
        <v>1</v>
      </c>
      <c r="G5582" s="165">
        <f>+COUNTIFS(ECR_Hours!$K$6:$K$7,ExportsELAP[[#This Row],[Date Prevailing]])</f>
        <v>0</v>
      </c>
      <c r="H5582" s="165">
        <f t="shared" si="351"/>
        <v>1</v>
      </c>
      <c r="I5582" s="166">
        <f>+Exports!G5585</f>
        <v>37164.876700000001</v>
      </c>
      <c r="J5582" s="166">
        <f>+'ELAP_IPCO-APND'!D5585</f>
        <v>66.566419999999994</v>
      </c>
      <c r="K5582" s="166">
        <f>+(ExportsELAP[[#This Row],[Exports kWh - MPT]]/1000)*ExportsELAP[[#This Row],[EIM Price]]</f>
        <v>2473.9327916604138</v>
      </c>
      <c r="L5582" s="167" t="str">
        <f>+INDEX(ECR_Hours!$I$12:$I$15,MATCH(ExportsELAP[[#This Row],[Date Prevailing]],ECR_Hours!$H$12:$H$15,1))</f>
        <v>S</v>
      </c>
      <c r="M5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3" spans="1:13" x14ac:dyDescent="0.25">
      <c r="A5583" s="164">
        <f>+Exports!A5586</f>
        <v>44794</v>
      </c>
      <c r="B5583" s="165">
        <f t="shared" si="348"/>
        <v>2022</v>
      </c>
      <c r="C5583" s="165">
        <f t="shared" si="349"/>
        <v>8</v>
      </c>
      <c r="D5583" s="165">
        <f t="shared" si="350"/>
        <v>21</v>
      </c>
      <c r="E5583" s="165">
        <f>+Exports!B5586</f>
        <v>14</v>
      </c>
      <c r="F5583" s="165">
        <f>+WEEKDAY(ExportsELAP[[#This Row],[Date Prevailing]],1)</f>
        <v>1</v>
      </c>
      <c r="G5583" s="165">
        <f>+COUNTIFS(ECR_Hours!$K$6:$K$7,ExportsELAP[[#This Row],[Date Prevailing]])</f>
        <v>0</v>
      </c>
      <c r="H5583" s="165">
        <f t="shared" si="351"/>
        <v>1</v>
      </c>
      <c r="I5583" s="166">
        <f>+Exports!G5586</f>
        <v>35720.876299999996</v>
      </c>
      <c r="J5583" s="166">
        <f>+'ELAP_IPCO-APND'!D5586</f>
        <v>76.193190000000001</v>
      </c>
      <c r="K5583" s="166">
        <f>+(ExportsELAP[[#This Row],[Exports kWh - MPT]]/1000)*ExportsELAP[[#This Row],[EIM Price]]</f>
        <v>2721.6875148923964</v>
      </c>
      <c r="L5583" s="167" t="str">
        <f>+INDEX(ECR_Hours!$I$12:$I$15,MATCH(ExportsELAP[[#This Row],[Date Prevailing]],ECR_Hours!$H$12:$H$15,1))</f>
        <v>S</v>
      </c>
      <c r="M5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4" spans="1:13" x14ac:dyDescent="0.25">
      <c r="A5584" s="164">
        <f>+Exports!A5587</f>
        <v>44794</v>
      </c>
      <c r="B5584" s="165">
        <f t="shared" si="348"/>
        <v>2022</v>
      </c>
      <c r="C5584" s="165">
        <f t="shared" si="349"/>
        <v>8</v>
      </c>
      <c r="D5584" s="165">
        <f t="shared" si="350"/>
        <v>21</v>
      </c>
      <c r="E5584" s="165">
        <f>+Exports!B5587</f>
        <v>15</v>
      </c>
      <c r="F5584" s="165">
        <f>+WEEKDAY(ExportsELAP[[#This Row],[Date Prevailing]],1)</f>
        <v>1</v>
      </c>
      <c r="G5584" s="165">
        <f>+COUNTIFS(ECR_Hours!$K$6:$K$7,ExportsELAP[[#This Row],[Date Prevailing]])</f>
        <v>0</v>
      </c>
      <c r="H5584" s="165">
        <f t="shared" si="351"/>
        <v>1</v>
      </c>
      <c r="I5584" s="166">
        <f>+Exports!G5587</f>
        <v>32387.641900000002</v>
      </c>
      <c r="J5584" s="166">
        <f>+'ELAP_IPCO-APND'!D5587</f>
        <v>92.946200000000005</v>
      </c>
      <c r="K5584" s="166">
        <f>+(ExportsELAP[[#This Row],[Exports kWh - MPT]]/1000)*ExportsELAP[[#This Row],[EIM Price]]</f>
        <v>3010.3082415657805</v>
      </c>
      <c r="L5584" s="167" t="str">
        <f>+INDEX(ECR_Hours!$I$12:$I$15,MATCH(ExportsELAP[[#This Row],[Date Prevailing]],ECR_Hours!$H$12:$H$15,1))</f>
        <v>S</v>
      </c>
      <c r="M5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5" spans="1:13" x14ac:dyDescent="0.25">
      <c r="A5585" s="164">
        <f>+Exports!A5588</f>
        <v>44794</v>
      </c>
      <c r="B5585" s="165">
        <f t="shared" si="348"/>
        <v>2022</v>
      </c>
      <c r="C5585" s="165">
        <f t="shared" si="349"/>
        <v>8</v>
      </c>
      <c r="D5585" s="165">
        <f t="shared" si="350"/>
        <v>21</v>
      </c>
      <c r="E5585" s="165">
        <f>+Exports!B5588</f>
        <v>16</v>
      </c>
      <c r="F5585" s="165">
        <f>+WEEKDAY(ExportsELAP[[#This Row],[Date Prevailing]],1)</f>
        <v>1</v>
      </c>
      <c r="G5585" s="165">
        <f>+COUNTIFS(ECR_Hours!$K$6:$K$7,ExportsELAP[[#This Row],[Date Prevailing]])</f>
        <v>0</v>
      </c>
      <c r="H5585" s="165">
        <f t="shared" si="351"/>
        <v>1</v>
      </c>
      <c r="I5585" s="166">
        <f>+Exports!G5588</f>
        <v>27312.176399999997</v>
      </c>
      <c r="J5585" s="166">
        <f>+'ELAP_IPCO-APND'!D5588</f>
        <v>88.721289999999996</v>
      </c>
      <c r="K5585" s="166">
        <f>+(ExportsELAP[[#This Row],[Exports kWh - MPT]]/1000)*ExportsELAP[[#This Row],[EIM Price]]</f>
        <v>2423.1715229155557</v>
      </c>
      <c r="L5585" s="167" t="str">
        <f>+INDEX(ECR_Hours!$I$12:$I$15,MATCH(ExportsELAP[[#This Row],[Date Prevailing]],ECR_Hours!$H$12:$H$15,1))</f>
        <v>S</v>
      </c>
      <c r="M5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6" spans="1:13" x14ac:dyDescent="0.25">
      <c r="A5586" s="164">
        <f>+Exports!A5589</f>
        <v>44794</v>
      </c>
      <c r="B5586" s="165">
        <f t="shared" si="348"/>
        <v>2022</v>
      </c>
      <c r="C5586" s="165">
        <f t="shared" si="349"/>
        <v>8</v>
      </c>
      <c r="D5586" s="165">
        <f t="shared" si="350"/>
        <v>21</v>
      </c>
      <c r="E5586" s="165">
        <f>+Exports!B5589</f>
        <v>17</v>
      </c>
      <c r="F5586" s="165">
        <f>+WEEKDAY(ExportsELAP[[#This Row],[Date Prevailing]],1)</f>
        <v>1</v>
      </c>
      <c r="G5586" s="165">
        <f>+COUNTIFS(ECR_Hours!$K$6:$K$7,ExportsELAP[[#This Row],[Date Prevailing]])</f>
        <v>0</v>
      </c>
      <c r="H5586" s="165">
        <f t="shared" si="351"/>
        <v>1</v>
      </c>
      <c r="I5586" s="166">
        <f>+Exports!G5589</f>
        <v>21050.0501</v>
      </c>
      <c r="J5586" s="166">
        <f>+'ELAP_IPCO-APND'!D5589</f>
        <v>89.458749999999995</v>
      </c>
      <c r="K5586" s="166">
        <f>+(ExportsELAP[[#This Row],[Exports kWh - MPT]]/1000)*ExportsELAP[[#This Row],[EIM Price]]</f>
        <v>1883.111169383375</v>
      </c>
      <c r="L5586" s="167" t="str">
        <f>+INDEX(ECR_Hours!$I$12:$I$15,MATCH(ExportsELAP[[#This Row],[Date Prevailing]],ECR_Hours!$H$12:$H$15,1))</f>
        <v>S</v>
      </c>
      <c r="M5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7" spans="1:13" x14ac:dyDescent="0.25">
      <c r="A5587" s="164">
        <f>+Exports!A5590</f>
        <v>44794</v>
      </c>
      <c r="B5587" s="165">
        <f t="shared" si="348"/>
        <v>2022</v>
      </c>
      <c r="C5587" s="165">
        <f t="shared" si="349"/>
        <v>8</v>
      </c>
      <c r="D5587" s="165">
        <f t="shared" si="350"/>
        <v>21</v>
      </c>
      <c r="E5587" s="165">
        <f>+Exports!B5590</f>
        <v>18</v>
      </c>
      <c r="F5587" s="165">
        <f>+WEEKDAY(ExportsELAP[[#This Row],[Date Prevailing]],1)</f>
        <v>1</v>
      </c>
      <c r="G5587" s="165">
        <f>+COUNTIFS(ECR_Hours!$K$6:$K$7,ExportsELAP[[#This Row],[Date Prevailing]])</f>
        <v>0</v>
      </c>
      <c r="H5587" s="165">
        <f t="shared" si="351"/>
        <v>1</v>
      </c>
      <c r="I5587" s="166">
        <f>+Exports!G5590</f>
        <v>13013.714100000001</v>
      </c>
      <c r="J5587" s="166">
        <f>+'ELAP_IPCO-APND'!D5590</f>
        <v>81.786879999999996</v>
      </c>
      <c r="K5587" s="166">
        <f>+(ExportsELAP[[#This Row],[Exports kWh - MPT]]/1000)*ExportsELAP[[#This Row],[EIM Price]]</f>
        <v>1064.351073451008</v>
      </c>
      <c r="L5587" s="167" t="str">
        <f>+INDEX(ECR_Hours!$I$12:$I$15,MATCH(ExportsELAP[[#This Row],[Date Prevailing]],ECR_Hours!$H$12:$H$15,1))</f>
        <v>S</v>
      </c>
      <c r="M5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8" spans="1:13" x14ac:dyDescent="0.25">
      <c r="A5588" s="164">
        <f>+Exports!A5591</f>
        <v>44794</v>
      </c>
      <c r="B5588" s="165">
        <f t="shared" si="348"/>
        <v>2022</v>
      </c>
      <c r="C5588" s="165">
        <f t="shared" si="349"/>
        <v>8</v>
      </c>
      <c r="D5588" s="165">
        <f t="shared" si="350"/>
        <v>21</v>
      </c>
      <c r="E5588" s="165">
        <f>+Exports!B5591</f>
        <v>19</v>
      </c>
      <c r="F5588" s="165">
        <f>+WEEKDAY(ExportsELAP[[#This Row],[Date Prevailing]],1)</f>
        <v>1</v>
      </c>
      <c r="G5588" s="165">
        <f>+COUNTIFS(ECR_Hours!$K$6:$K$7,ExportsELAP[[#This Row],[Date Prevailing]])</f>
        <v>0</v>
      </c>
      <c r="H5588" s="165">
        <f t="shared" si="351"/>
        <v>1</v>
      </c>
      <c r="I5588" s="166">
        <f>+Exports!G5591</f>
        <v>7654.7614000000003</v>
      </c>
      <c r="J5588" s="166">
        <f>+'ELAP_IPCO-APND'!D5591</f>
        <v>77.922139999999999</v>
      </c>
      <c r="K5588" s="166">
        <f>+(ExportsELAP[[#This Row],[Exports kWh - MPT]]/1000)*ExportsELAP[[#This Row],[EIM Price]]</f>
        <v>596.47538947739599</v>
      </c>
      <c r="L5588" s="167" t="str">
        <f>+INDEX(ECR_Hours!$I$12:$I$15,MATCH(ExportsELAP[[#This Row],[Date Prevailing]],ECR_Hours!$H$12:$H$15,1))</f>
        <v>S</v>
      </c>
      <c r="M5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89" spans="1:13" x14ac:dyDescent="0.25">
      <c r="A5589" s="164">
        <f>+Exports!A5592</f>
        <v>44794</v>
      </c>
      <c r="B5589" s="165">
        <f t="shared" si="348"/>
        <v>2022</v>
      </c>
      <c r="C5589" s="165">
        <f t="shared" si="349"/>
        <v>8</v>
      </c>
      <c r="D5589" s="165">
        <f t="shared" si="350"/>
        <v>21</v>
      </c>
      <c r="E5589" s="165">
        <f>+Exports!B5592</f>
        <v>20</v>
      </c>
      <c r="F5589" s="165">
        <f>+WEEKDAY(ExportsELAP[[#This Row],[Date Prevailing]],1)</f>
        <v>1</v>
      </c>
      <c r="G5589" s="165">
        <f>+COUNTIFS(ECR_Hours!$K$6:$K$7,ExportsELAP[[#This Row],[Date Prevailing]])</f>
        <v>0</v>
      </c>
      <c r="H5589" s="165">
        <f t="shared" si="351"/>
        <v>1</v>
      </c>
      <c r="I5589" s="166">
        <f>+Exports!G5592</f>
        <v>3480.1124999999988</v>
      </c>
      <c r="J5589" s="166">
        <f>+'ELAP_IPCO-APND'!D5592</f>
        <v>86.661910000000006</v>
      </c>
      <c r="K5589" s="166">
        <f>+(ExportsELAP[[#This Row],[Exports kWh - MPT]]/1000)*ExportsELAP[[#This Row],[EIM Price]]</f>
        <v>301.5931962648749</v>
      </c>
      <c r="L5589" s="167" t="str">
        <f>+INDEX(ECR_Hours!$I$12:$I$15,MATCH(ExportsELAP[[#This Row],[Date Prevailing]],ECR_Hours!$H$12:$H$15,1))</f>
        <v>S</v>
      </c>
      <c r="M5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0" spans="1:13" x14ac:dyDescent="0.25">
      <c r="A5590" s="164">
        <f>+Exports!A5593</f>
        <v>44794</v>
      </c>
      <c r="B5590" s="165">
        <f t="shared" si="348"/>
        <v>2022</v>
      </c>
      <c r="C5590" s="165">
        <f t="shared" si="349"/>
        <v>8</v>
      </c>
      <c r="D5590" s="165">
        <f t="shared" si="350"/>
        <v>21</v>
      </c>
      <c r="E5590" s="165">
        <f>+Exports!B5593</f>
        <v>21</v>
      </c>
      <c r="F5590" s="165">
        <f>+WEEKDAY(ExportsELAP[[#This Row],[Date Prevailing]],1)</f>
        <v>1</v>
      </c>
      <c r="G5590" s="165">
        <f>+COUNTIFS(ECR_Hours!$K$6:$K$7,ExportsELAP[[#This Row],[Date Prevailing]])</f>
        <v>0</v>
      </c>
      <c r="H5590" s="165">
        <f t="shared" si="351"/>
        <v>1</v>
      </c>
      <c r="I5590" s="166">
        <f>+Exports!G5593</f>
        <v>338.62740000000002</v>
      </c>
      <c r="J5590" s="166">
        <f>+'ELAP_IPCO-APND'!D5593</f>
        <v>95.01831</v>
      </c>
      <c r="K5590" s="166">
        <f>+(ExportsELAP[[#This Row],[Exports kWh - MPT]]/1000)*ExportsELAP[[#This Row],[EIM Price]]</f>
        <v>32.175803267694</v>
      </c>
      <c r="L5590" s="167" t="str">
        <f>+INDEX(ECR_Hours!$I$12:$I$15,MATCH(ExportsELAP[[#This Row],[Date Prevailing]],ECR_Hours!$H$12:$H$15,1))</f>
        <v>S</v>
      </c>
      <c r="M5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1" spans="1:13" x14ac:dyDescent="0.25">
      <c r="A5591" s="164">
        <f>+Exports!A5594</f>
        <v>44794</v>
      </c>
      <c r="B5591" s="165">
        <f t="shared" si="348"/>
        <v>2022</v>
      </c>
      <c r="C5591" s="165">
        <f t="shared" si="349"/>
        <v>8</v>
      </c>
      <c r="D5591" s="165">
        <f t="shared" si="350"/>
        <v>21</v>
      </c>
      <c r="E5591" s="165">
        <f>+Exports!B5594</f>
        <v>22</v>
      </c>
      <c r="F5591" s="165">
        <f>+WEEKDAY(ExportsELAP[[#This Row],[Date Prevailing]],1)</f>
        <v>1</v>
      </c>
      <c r="G5591" s="165">
        <f>+COUNTIFS(ECR_Hours!$K$6:$K$7,ExportsELAP[[#This Row],[Date Prevailing]])</f>
        <v>0</v>
      </c>
      <c r="H5591" s="165">
        <f t="shared" si="351"/>
        <v>1</v>
      </c>
      <c r="I5591" s="166">
        <f>+Exports!G5594</f>
        <v>15.4099</v>
      </c>
      <c r="J5591" s="166">
        <f>+'ELAP_IPCO-APND'!D5594</f>
        <v>83.551789999999997</v>
      </c>
      <c r="K5591" s="166">
        <f>+(ExportsELAP[[#This Row],[Exports kWh - MPT]]/1000)*ExportsELAP[[#This Row],[EIM Price]]</f>
        <v>1.2875247287210001</v>
      </c>
      <c r="L5591" s="167" t="str">
        <f>+INDEX(ECR_Hours!$I$12:$I$15,MATCH(ExportsELAP[[#This Row],[Date Prevailing]],ECR_Hours!$H$12:$H$15,1))</f>
        <v>S</v>
      </c>
      <c r="M5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2" spans="1:13" x14ac:dyDescent="0.25">
      <c r="A5592" s="164">
        <f>+Exports!A5595</f>
        <v>44794</v>
      </c>
      <c r="B5592" s="165">
        <f t="shared" si="348"/>
        <v>2022</v>
      </c>
      <c r="C5592" s="165">
        <f t="shared" si="349"/>
        <v>8</v>
      </c>
      <c r="D5592" s="165">
        <f t="shared" si="350"/>
        <v>21</v>
      </c>
      <c r="E5592" s="165">
        <f>+Exports!B5595</f>
        <v>23</v>
      </c>
      <c r="F5592" s="165">
        <f>+WEEKDAY(ExportsELAP[[#This Row],[Date Prevailing]],1)</f>
        <v>1</v>
      </c>
      <c r="G5592" s="165">
        <f>+COUNTIFS(ECR_Hours!$K$6:$K$7,ExportsELAP[[#This Row],[Date Prevailing]])</f>
        <v>0</v>
      </c>
      <c r="H5592" s="165">
        <f t="shared" si="351"/>
        <v>1</v>
      </c>
      <c r="I5592" s="166">
        <f>+Exports!G5595</f>
        <v>14.595699999999999</v>
      </c>
      <c r="J5592" s="166">
        <f>+'ELAP_IPCO-APND'!D5595</f>
        <v>72.658869999999993</v>
      </c>
      <c r="K5592" s="166">
        <f>+(ExportsELAP[[#This Row],[Exports kWh - MPT]]/1000)*ExportsELAP[[#This Row],[EIM Price]]</f>
        <v>1.0605070688589999</v>
      </c>
      <c r="L5592" s="167" t="str">
        <f>+INDEX(ECR_Hours!$I$12:$I$15,MATCH(ExportsELAP[[#This Row],[Date Prevailing]],ECR_Hours!$H$12:$H$15,1))</f>
        <v>S</v>
      </c>
      <c r="M5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3" spans="1:13" x14ac:dyDescent="0.25">
      <c r="A5593" s="164">
        <f>+Exports!A5596</f>
        <v>44794</v>
      </c>
      <c r="B5593" s="165">
        <f t="shared" si="348"/>
        <v>2022</v>
      </c>
      <c r="C5593" s="165">
        <f t="shared" si="349"/>
        <v>8</v>
      </c>
      <c r="D5593" s="165">
        <f t="shared" si="350"/>
        <v>21</v>
      </c>
      <c r="E5593" s="165">
        <f>+Exports!B5596</f>
        <v>24</v>
      </c>
      <c r="F5593" s="165">
        <f>+WEEKDAY(ExportsELAP[[#This Row],[Date Prevailing]],1)</f>
        <v>1</v>
      </c>
      <c r="G5593" s="165">
        <f>+COUNTIFS(ECR_Hours!$K$6:$K$7,ExportsELAP[[#This Row],[Date Prevailing]])</f>
        <v>0</v>
      </c>
      <c r="H5593" s="165">
        <f t="shared" si="351"/>
        <v>1</v>
      </c>
      <c r="I5593" s="166">
        <f>+Exports!G5596</f>
        <v>15.369000000000002</v>
      </c>
      <c r="J5593" s="166">
        <f>+'ELAP_IPCO-APND'!D5596</f>
        <v>83.117239999999995</v>
      </c>
      <c r="K5593" s="166">
        <f>+(ExportsELAP[[#This Row],[Exports kWh - MPT]]/1000)*ExportsELAP[[#This Row],[EIM Price]]</f>
        <v>1.27742886156</v>
      </c>
      <c r="L5593" s="167" t="str">
        <f>+INDEX(ECR_Hours!$I$12:$I$15,MATCH(ExportsELAP[[#This Row],[Date Prevailing]],ECR_Hours!$H$12:$H$15,1))</f>
        <v>S</v>
      </c>
      <c r="M5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4" spans="1:13" x14ac:dyDescent="0.25">
      <c r="A5594" s="164">
        <f>+Exports!A5597</f>
        <v>44795</v>
      </c>
      <c r="B5594" s="165">
        <f t="shared" si="348"/>
        <v>2022</v>
      </c>
      <c r="C5594" s="165">
        <f t="shared" si="349"/>
        <v>8</v>
      </c>
      <c r="D5594" s="165">
        <f t="shared" si="350"/>
        <v>22</v>
      </c>
      <c r="E5594" s="165">
        <f>+Exports!B5597</f>
        <v>1</v>
      </c>
      <c r="F5594" s="165">
        <f>+WEEKDAY(ExportsELAP[[#This Row],[Date Prevailing]],1)</f>
        <v>2</v>
      </c>
      <c r="G5594" s="165">
        <f>+COUNTIFS(ECR_Hours!$K$6:$K$7,ExportsELAP[[#This Row],[Date Prevailing]])</f>
        <v>0</v>
      </c>
      <c r="H5594" s="165">
        <f t="shared" si="351"/>
        <v>2</v>
      </c>
      <c r="I5594" s="166">
        <f>+Exports!G5597</f>
        <v>11.107900000000001</v>
      </c>
      <c r="J5594" s="166">
        <f>+'ELAP_IPCO-APND'!D5597</f>
        <v>84.040940000000006</v>
      </c>
      <c r="K5594" s="166">
        <f>+(ExportsELAP[[#This Row],[Exports kWh - MPT]]/1000)*ExportsELAP[[#This Row],[EIM Price]]</f>
        <v>0.93351835742600009</v>
      </c>
      <c r="L5594" s="167" t="str">
        <f>+INDEX(ECR_Hours!$I$12:$I$15,MATCH(ExportsELAP[[#This Row],[Date Prevailing]],ECR_Hours!$H$12:$H$15,1))</f>
        <v>S</v>
      </c>
      <c r="M5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5" spans="1:13" x14ac:dyDescent="0.25">
      <c r="A5595" s="164">
        <f>+Exports!A5598</f>
        <v>44795</v>
      </c>
      <c r="B5595" s="165">
        <f t="shared" si="348"/>
        <v>2022</v>
      </c>
      <c r="C5595" s="165">
        <f t="shared" si="349"/>
        <v>8</v>
      </c>
      <c r="D5595" s="165">
        <f t="shared" si="350"/>
        <v>22</v>
      </c>
      <c r="E5595" s="165">
        <f>+Exports!B5598</f>
        <v>2</v>
      </c>
      <c r="F5595" s="165">
        <f>+WEEKDAY(ExportsELAP[[#This Row],[Date Prevailing]],1)</f>
        <v>2</v>
      </c>
      <c r="G5595" s="165">
        <f>+COUNTIFS(ECR_Hours!$K$6:$K$7,ExportsELAP[[#This Row],[Date Prevailing]])</f>
        <v>0</v>
      </c>
      <c r="H5595" s="165">
        <f t="shared" si="351"/>
        <v>2</v>
      </c>
      <c r="I5595" s="166">
        <f>+Exports!G5598</f>
        <v>12.0192</v>
      </c>
      <c r="J5595" s="166">
        <f>+'ELAP_IPCO-APND'!D5598</f>
        <v>76.127080000000007</v>
      </c>
      <c r="K5595" s="166">
        <f>+(ExportsELAP[[#This Row],[Exports kWh - MPT]]/1000)*ExportsELAP[[#This Row],[EIM Price]]</f>
        <v>0.91498659993599996</v>
      </c>
      <c r="L5595" s="167" t="str">
        <f>+INDEX(ECR_Hours!$I$12:$I$15,MATCH(ExportsELAP[[#This Row],[Date Prevailing]],ECR_Hours!$H$12:$H$15,1))</f>
        <v>S</v>
      </c>
      <c r="M5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6" spans="1:13" x14ac:dyDescent="0.25">
      <c r="A5596" s="164">
        <f>+Exports!A5599</f>
        <v>44795</v>
      </c>
      <c r="B5596" s="165">
        <f t="shared" si="348"/>
        <v>2022</v>
      </c>
      <c r="C5596" s="165">
        <f t="shared" si="349"/>
        <v>8</v>
      </c>
      <c r="D5596" s="165">
        <f t="shared" si="350"/>
        <v>22</v>
      </c>
      <c r="E5596" s="165">
        <f>+Exports!B5599</f>
        <v>3</v>
      </c>
      <c r="F5596" s="165">
        <f>+WEEKDAY(ExportsELAP[[#This Row],[Date Prevailing]],1)</f>
        <v>2</v>
      </c>
      <c r="G5596" s="165">
        <f>+COUNTIFS(ECR_Hours!$K$6:$K$7,ExportsELAP[[#This Row],[Date Prevailing]])</f>
        <v>0</v>
      </c>
      <c r="H5596" s="165">
        <f t="shared" si="351"/>
        <v>2</v>
      </c>
      <c r="I5596" s="166">
        <f>+Exports!G5599</f>
        <v>12.1259</v>
      </c>
      <c r="J5596" s="166">
        <f>+'ELAP_IPCO-APND'!D5599</f>
        <v>74.508340000000004</v>
      </c>
      <c r="K5596" s="166">
        <f>+(ExportsELAP[[#This Row],[Exports kWh - MPT]]/1000)*ExportsELAP[[#This Row],[EIM Price]]</f>
        <v>0.90348068000600001</v>
      </c>
      <c r="L5596" s="167" t="str">
        <f>+INDEX(ECR_Hours!$I$12:$I$15,MATCH(ExportsELAP[[#This Row],[Date Prevailing]],ECR_Hours!$H$12:$H$15,1))</f>
        <v>S</v>
      </c>
      <c r="M5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7" spans="1:13" x14ac:dyDescent="0.25">
      <c r="A5597" s="164">
        <f>+Exports!A5600</f>
        <v>44795</v>
      </c>
      <c r="B5597" s="165">
        <f t="shared" si="348"/>
        <v>2022</v>
      </c>
      <c r="C5597" s="165">
        <f t="shared" si="349"/>
        <v>8</v>
      </c>
      <c r="D5597" s="165">
        <f t="shared" si="350"/>
        <v>22</v>
      </c>
      <c r="E5597" s="165">
        <f>+Exports!B5600</f>
        <v>4</v>
      </c>
      <c r="F5597" s="165">
        <f>+WEEKDAY(ExportsELAP[[#This Row],[Date Prevailing]],1)</f>
        <v>2</v>
      </c>
      <c r="G5597" s="165">
        <f>+COUNTIFS(ECR_Hours!$K$6:$K$7,ExportsELAP[[#This Row],[Date Prevailing]])</f>
        <v>0</v>
      </c>
      <c r="H5597" s="165">
        <f t="shared" si="351"/>
        <v>2</v>
      </c>
      <c r="I5597" s="166">
        <f>+Exports!G5600</f>
        <v>12.8483</v>
      </c>
      <c r="J5597" s="166">
        <f>+'ELAP_IPCO-APND'!D5600</f>
        <v>65.8626</v>
      </c>
      <c r="K5597" s="166">
        <f>+(ExportsELAP[[#This Row],[Exports kWh - MPT]]/1000)*ExportsELAP[[#This Row],[EIM Price]]</f>
        <v>0.84622244357999998</v>
      </c>
      <c r="L5597" s="167" t="str">
        <f>+INDEX(ECR_Hours!$I$12:$I$15,MATCH(ExportsELAP[[#This Row],[Date Prevailing]],ECR_Hours!$H$12:$H$15,1))</f>
        <v>S</v>
      </c>
      <c r="M5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8" spans="1:13" x14ac:dyDescent="0.25">
      <c r="A5598" s="164">
        <f>+Exports!A5601</f>
        <v>44795</v>
      </c>
      <c r="B5598" s="165">
        <f t="shared" si="348"/>
        <v>2022</v>
      </c>
      <c r="C5598" s="165">
        <f t="shared" si="349"/>
        <v>8</v>
      </c>
      <c r="D5598" s="165">
        <f t="shared" si="350"/>
        <v>22</v>
      </c>
      <c r="E5598" s="165">
        <f>+Exports!B5601</f>
        <v>5</v>
      </c>
      <c r="F5598" s="165">
        <f>+WEEKDAY(ExportsELAP[[#This Row],[Date Prevailing]],1)</f>
        <v>2</v>
      </c>
      <c r="G5598" s="165">
        <f>+COUNTIFS(ECR_Hours!$K$6:$K$7,ExportsELAP[[#This Row],[Date Prevailing]])</f>
        <v>0</v>
      </c>
      <c r="H5598" s="165">
        <f t="shared" si="351"/>
        <v>2</v>
      </c>
      <c r="I5598" s="166">
        <f>+Exports!G5601</f>
        <v>17.087699999999987</v>
      </c>
      <c r="J5598" s="166">
        <f>+'ELAP_IPCO-APND'!D5601</f>
        <v>61.518630000000002</v>
      </c>
      <c r="K5598" s="166">
        <f>+(ExportsELAP[[#This Row],[Exports kWh - MPT]]/1000)*ExportsELAP[[#This Row],[EIM Price]]</f>
        <v>1.0512118938509993</v>
      </c>
      <c r="L5598" s="167" t="str">
        <f>+INDEX(ECR_Hours!$I$12:$I$15,MATCH(ExportsELAP[[#This Row],[Date Prevailing]],ECR_Hours!$H$12:$H$15,1))</f>
        <v>S</v>
      </c>
      <c r="M5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599" spans="1:13" x14ac:dyDescent="0.25">
      <c r="A5599" s="164">
        <f>+Exports!A5602</f>
        <v>44795</v>
      </c>
      <c r="B5599" s="165">
        <f t="shared" si="348"/>
        <v>2022</v>
      </c>
      <c r="C5599" s="165">
        <f t="shared" si="349"/>
        <v>8</v>
      </c>
      <c r="D5599" s="165">
        <f t="shared" si="350"/>
        <v>22</v>
      </c>
      <c r="E5599" s="165">
        <f>+Exports!B5602</f>
        <v>6</v>
      </c>
      <c r="F5599" s="165">
        <f>+WEEKDAY(ExportsELAP[[#This Row],[Date Prevailing]],1)</f>
        <v>2</v>
      </c>
      <c r="G5599" s="165">
        <f>+COUNTIFS(ECR_Hours!$K$6:$K$7,ExportsELAP[[#This Row],[Date Prevailing]])</f>
        <v>0</v>
      </c>
      <c r="H5599" s="165">
        <f t="shared" si="351"/>
        <v>2</v>
      </c>
      <c r="I5599" s="166">
        <f>+Exports!G5602</f>
        <v>14.69009999999999</v>
      </c>
      <c r="J5599" s="166">
        <f>+'ELAP_IPCO-APND'!D5602</f>
        <v>63.329050000000002</v>
      </c>
      <c r="K5599" s="166">
        <f>+(ExportsELAP[[#This Row],[Exports kWh - MPT]]/1000)*ExportsELAP[[#This Row],[EIM Price]]</f>
        <v>0.93031007740499949</v>
      </c>
      <c r="L5599" s="167" t="str">
        <f>+INDEX(ECR_Hours!$I$12:$I$15,MATCH(ExportsELAP[[#This Row],[Date Prevailing]],ECR_Hours!$H$12:$H$15,1))</f>
        <v>S</v>
      </c>
      <c r="M5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0" spans="1:13" x14ac:dyDescent="0.25">
      <c r="A5600" s="164">
        <f>+Exports!A5603</f>
        <v>44795</v>
      </c>
      <c r="B5600" s="165">
        <f t="shared" si="348"/>
        <v>2022</v>
      </c>
      <c r="C5600" s="165">
        <f t="shared" si="349"/>
        <v>8</v>
      </c>
      <c r="D5600" s="165">
        <f t="shared" si="350"/>
        <v>22</v>
      </c>
      <c r="E5600" s="165">
        <f>+Exports!B5603</f>
        <v>7</v>
      </c>
      <c r="F5600" s="165">
        <f>+WEEKDAY(ExportsELAP[[#This Row],[Date Prevailing]],1)</f>
        <v>2</v>
      </c>
      <c r="G5600" s="165">
        <f>+COUNTIFS(ECR_Hours!$K$6:$K$7,ExportsELAP[[#This Row],[Date Prevailing]])</f>
        <v>0</v>
      </c>
      <c r="H5600" s="165">
        <f t="shared" si="351"/>
        <v>2</v>
      </c>
      <c r="I5600" s="166">
        <f>+Exports!G5603</f>
        <v>53.915700000000001</v>
      </c>
      <c r="J5600" s="166">
        <f>+'ELAP_IPCO-APND'!D5603</f>
        <v>78.819710000000001</v>
      </c>
      <c r="K5600" s="166">
        <f>+(ExportsELAP[[#This Row],[Exports kWh - MPT]]/1000)*ExportsELAP[[#This Row],[EIM Price]]</f>
        <v>4.2496198384470008</v>
      </c>
      <c r="L5600" s="167" t="str">
        <f>+INDEX(ECR_Hours!$I$12:$I$15,MATCH(ExportsELAP[[#This Row],[Date Prevailing]],ECR_Hours!$H$12:$H$15,1))</f>
        <v>S</v>
      </c>
      <c r="M5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1" spans="1:13" x14ac:dyDescent="0.25">
      <c r="A5601" s="164">
        <f>+Exports!A5604</f>
        <v>44795</v>
      </c>
      <c r="B5601" s="165">
        <f t="shared" si="348"/>
        <v>2022</v>
      </c>
      <c r="C5601" s="165">
        <f t="shared" si="349"/>
        <v>8</v>
      </c>
      <c r="D5601" s="165">
        <f t="shared" si="350"/>
        <v>22</v>
      </c>
      <c r="E5601" s="165">
        <f>+Exports!B5604</f>
        <v>8</v>
      </c>
      <c r="F5601" s="165">
        <f>+WEEKDAY(ExportsELAP[[#This Row],[Date Prevailing]],1)</f>
        <v>2</v>
      </c>
      <c r="G5601" s="165">
        <f>+COUNTIFS(ECR_Hours!$K$6:$K$7,ExportsELAP[[#This Row],[Date Prevailing]])</f>
        <v>0</v>
      </c>
      <c r="H5601" s="165">
        <f t="shared" si="351"/>
        <v>2</v>
      </c>
      <c r="I5601" s="166">
        <f>+Exports!G5604</f>
        <v>2873.4852999999998</v>
      </c>
      <c r="J5601" s="166">
        <f>+'ELAP_IPCO-APND'!D5604</f>
        <v>91.69659</v>
      </c>
      <c r="K5601" s="166">
        <f>+(ExportsELAP[[#This Row],[Exports kWh - MPT]]/1000)*ExportsELAP[[#This Row],[EIM Price]]</f>
        <v>263.488803425127</v>
      </c>
      <c r="L5601" s="167" t="str">
        <f>+INDEX(ECR_Hours!$I$12:$I$15,MATCH(ExportsELAP[[#This Row],[Date Prevailing]],ECR_Hours!$H$12:$H$15,1))</f>
        <v>S</v>
      </c>
      <c r="M5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2" spans="1:13" x14ac:dyDescent="0.25">
      <c r="A5602" s="164">
        <f>+Exports!A5605</f>
        <v>44795</v>
      </c>
      <c r="B5602" s="165">
        <f t="shared" si="348"/>
        <v>2022</v>
      </c>
      <c r="C5602" s="165">
        <f t="shared" si="349"/>
        <v>8</v>
      </c>
      <c r="D5602" s="165">
        <f t="shared" si="350"/>
        <v>22</v>
      </c>
      <c r="E5602" s="165">
        <f>+Exports!B5605</f>
        <v>9</v>
      </c>
      <c r="F5602" s="165">
        <f>+WEEKDAY(ExportsELAP[[#This Row],[Date Prevailing]],1)</f>
        <v>2</v>
      </c>
      <c r="G5602" s="165">
        <f>+COUNTIFS(ECR_Hours!$K$6:$K$7,ExportsELAP[[#This Row],[Date Prevailing]])</f>
        <v>0</v>
      </c>
      <c r="H5602" s="165">
        <f t="shared" si="351"/>
        <v>2</v>
      </c>
      <c r="I5602" s="166">
        <f>+Exports!G5605</f>
        <v>9993.1218000000008</v>
      </c>
      <c r="J5602" s="166">
        <f>+'ELAP_IPCO-APND'!D5605</f>
        <v>62.865029999999997</v>
      </c>
      <c r="K5602" s="166">
        <f>+(ExportsELAP[[#This Row],[Exports kWh - MPT]]/1000)*ExportsELAP[[#This Row],[EIM Price]]</f>
        <v>628.21790175065405</v>
      </c>
      <c r="L5602" s="167" t="str">
        <f>+INDEX(ECR_Hours!$I$12:$I$15,MATCH(ExportsELAP[[#This Row],[Date Prevailing]],ECR_Hours!$H$12:$H$15,1))</f>
        <v>S</v>
      </c>
      <c r="M5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3" spans="1:13" x14ac:dyDescent="0.25">
      <c r="A5603" s="164">
        <f>+Exports!A5606</f>
        <v>44795</v>
      </c>
      <c r="B5603" s="165">
        <f t="shared" si="348"/>
        <v>2022</v>
      </c>
      <c r="C5603" s="165">
        <f t="shared" si="349"/>
        <v>8</v>
      </c>
      <c r="D5603" s="165">
        <f t="shared" si="350"/>
        <v>22</v>
      </c>
      <c r="E5603" s="165">
        <f>+Exports!B5606</f>
        <v>10</v>
      </c>
      <c r="F5603" s="165">
        <f>+WEEKDAY(ExportsELAP[[#This Row],[Date Prevailing]],1)</f>
        <v>2</v>
      </c>
      <c r="G5603" s="165">
        <f>+COUNTIFS(ECR_Hours!$K$6:$K$7,ExportsELAP[[#This Row],[Date Prevailing]])</f>
        <v>0</v>
      </c>
      <c r="H5603" s="165">
        <f t="shared" si="351"/>
        <v>2</v>
      </c>
      <c r="I5603" s="166">
        <f>+Exports!G5606</f>
        <v>16211.7127</v>
      </c>
      <c r="J5603" s="166">
        <f>+'ELAP_IPCO-APND'!D5606</f>
        <v>58.458129999999997</v>
      </c>
      <c r="K5603" s="166">
        <f>+(ExportsELAP[[#This Row],[Exports kWh - MPT]]/1000)*ExportsELAP[[#This Row],[EIM Price]]</f>
        <v>947.7064085392509</v>
      </c>
      <c r="L5603" s="167" t="str">
        <f>+INDEX(ECR_Hours!$I$12:$I$15,MATCH(ExportsELAP[[#This Row],[Date Prevailing]],ECR_Hours!$H$12:$H$15,1))</f>
        <v>S</v>
      </c>
      <c r="M5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4" spans="1:13" x14ac:dyDescent="0.25">
      <c r="A5604" s="164">
        <f>+Exports!A5607</f>
        <v>44795</v>
      </c>
      <c r="B5604" s="165">
        <f t="shared" si="348"/>
        <v>2022</v>
      </c>
      <c r="C5604" s="165">
        <f t="shared" si="349"/>
        <v>8</v>
      </c>
      <c r="D5604" s="165">
        <f t="shared" si="350"/>
        <v>22</v>
      </c>
      <c r="E5604" s="165">
        <f>+Exports!B5607</f>
        <v>11</v>
      </c>
      <c r="F5604" s="165">
        <f>+WEEKDAY(ExportsELAP[[#This Row],[Date Prevailing]],1)</f>
        <v>2</v>
      </c>
      <c r="G5604" s="165">
        <f>+COUNTIFS(ECR_Hours!$K$6:$K$7,ExportsELAP[[#This Row],[Date Prevailing]])</f>
        <v>0</v>
      </c>
      <c r="H5604" s="165">
        <f t="shared" si="351"/>
        <v>2</v>
      </c>
      <c r="I5604" s="166">
        <f>+Exports!G5607</f>
        <v>27721.037700000001</v>
      </c>
      <c r="J5604" s="166">
        <f>+'ELAP_IPCO-APND'!D5607</f>
        <v>56.79674</v>
      </c>
      <c r="K5604" s="166">
        <f>+(ExportsELAP[[#This Row],[Exports kWh - MPT]]/1000)*ExportsELAP[[#This Row],[EIM Price]]</f>
        <v>1574.4645707770981</v>
      </c>
      <c r="L5604" s="167" t="str">
        <f>+INDEX(ECR_Hours!$I$12:$I$15,MATCH(ExportsELAP[[#This Row],[Date Prevailing]],ECR_Hours!$H$12:$H$15,1))</f>
        <v>S</v>
      </c>
      <c r="M5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5" spans="1:13" x14ac:dyDescent="0.25">
      <c r="A5605" s="164">
        <f>+Exports!A5608</f>
        <v>44795</v>
      </c>
      <c r="B5605" s="165">
        <f t="shared" si="348"/>
        <v>2022</v>
      </c>
      <c r="C5605" s="165">
        <f t="shared" si="349"/>
        <v>8</v>
      </c>
      <c r="D5605" s="165">
        <f t="shared" si="350"/>
        <v>22</v>
      </c>
      <c r="E5605" s="165">
        <f>+Exports!B5608</f>
        <v>12</v>
      </c>
      <c r="F5605" s="165">
        <f>+WEEKDAY(ExportsELAP[[#This Row],[Date Prevailing]],1)</f>
        <v>2</v>
      </c>
      <c r="G5605" s="165">
        <f>+COUNTIFS(ECR_Hours!$K$6:$K$7,ExportsELAP[[#This Row],[Date Prevailing]])</f>
        <v>0</v>
      </c>
      <c r="H5605" s="165">
        <f t="shared" si="351"/>
        <v>2</v>
      </c>
      <c r="I5605" s="166">
        <f>+Exports!G5608</f>
        <v>34506.251600000003</v>
      </c>
      <c r="J5605" s="166">
        <f>+'ELAP_IPCO-APND'!D5608</f>
        <v>62.158749999999998</v>
      </c>
      <c r="K5605" s="166">
        <f>+(ExportsELAP[[#This Row],[Exports kWh - MPT]]/1000)*ExportsELAP[[#This Row],[EIM Price]]</f>
        <v>2144.8654666415005</v>
      </c>
      <c r="L5605" s="167" t="str">
        <f>+INDEX(ECR_Hours!$I$12:$I$15,MATCH(ExportsELAP[[#This Row],[Date Prevailing]],ECR_Hours!$H$12:$H$15,1))</f>
        <v>S</v>
      </c>
      <c r="M5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6" spans="1:13" x14ac:dyDescent="0.25">
      <c r="A5606" s="164">
        <f>+Exports!A5609</f>
        <v>44795</v>
      </c>
      <c r="B5606" s="165">
        <f t="shared" si="348"/>
        <v>2022</v>
      </c>
      <c r="C5606" s="165">
        <f t="shared" si="349"/>
        <v>8</v>
      </c>
      <c r="D5606" s="165">
        <f t="shared" si="350"/>
        <v>22</v>
      </c>
      <c r="E5606" s="165">
        <f>+Exports!B5609</f>
        <v>13</v>
      </c>
      <c r="F5606" s="165">
        <f>+WEEKDAY(ExportsELAP[[#This Row],[Date Prevailing]],1)</f>
        <v>2</v>
      </c>
      <c r="G5606" s="165">
        <f>+COUNTIFS(ECR_Hours!$K$6:$K$7,ExportsELAP[[#This Row],[Date Prevailing]])</f>
        <v>0</v>
      </c>
      <c r="H5606" s="165">
        <f t="shared" si="351"/>
        <v>2</v>
      </c>
      <c r="I5606" s="166">
        <f>+Exports!G5609</f>
        <v>37192.819300000003</v>
      </c>
      <c r="J5606" s="166">
        <f>+'ELAP_IPCO-APND'!D5609</f>
        <v>63.203009999999999</v>
      </c>
      <c r="K5606" s="166">
        <f>+(ExportsELAP[[#This Row],[Exports kWh - MPT]]/1000)*ExportsELAP[[#This Row],[EIM Price]]</f>
        <v>2350.6981301460933</v>
      </c>
      <c r="L5606" s="167" t="str">
        <f>+INDEX(ECR_Hours!$I$12:$I$15,MATCH(ExportsELAP[[#This Row],[Date Prevailing]],ECR_Hours!$H$12:$H$15,1))</f>
        <v>S</v>
      </c>
      <c r="M5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7" spans="1:13" x14ac:dyDescent="0.25">
      <c r="A5607" s="164">
        <f>+Exports!A5610</f>
        <v>44795</v>
      </c>
      <c r="B5607" s="165">
        <f t="shared" si="348"/>
        <v>2022</v>
      </c>
      <c r="C5607" s="165">
        <f t="shared" si="349"/>
        <v>8</v>
      </c>
      <c r="D5607" s="165">
        <f t="shared" si="350"/>
        <v>22</v>
      </c>
      <c r="E5607" s="165">
        <f>+Exports!B5610</f>
        <v>14</v>
      </c>
      <c r="F5607" s="165">
        <f>+WEEKDAY(ExportsELAP[[#This Row],[Date Prevailing]],1)</f>
        <v>2</v>
      </c>
      <c r="G5607" s="165">
        <f>+COUNTIFS(ECR_Hours!$K$6:$K$7,ExportsELAP[[#This Row],[Date Prevailing]])</f>
        <v>0</v>
      </c>
      <c r="H5607" s="165">
        <f t="shared" si="351"/>
        <v>2</v>
      </c>
      <c r="I5607" s="166">
        <f>+Exports!G5610</f>
        <v>35320.824399999998</v>
      </c>
      <c r="J5607" s="166">
        <f>+'ELAP_IPCO-APND'!D5610</f>
        <v>66.123540000000006</v>
      </c>
      <c r="K5607" s="166">
        <f>+(ExportsELAP[[#This Row],[Exports kWh - MPT]]/1000)*ExportsELAP[[#This Row],[EIM Price]]</f>
        <v>2335.5379450463761</v>
      </c>
      <c r="L5607" s="167" t="str">
        <f>+INDEX(ECR_Hours!$I$12:$I$15,MATCH(ExportsELAP[[#This Row],[Date Prevailing]],ECR_Hours!$H$12:$H$15,1))</f>
        <v>S</v>
      </c>
      <c r="M5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8" spans="1:13" x14ac:dyDescent="0.25">
      <c r="A5608" s="164">
        <f>+Exports!A5611</f>
        <v>44795</v>
      </c>
      <c r="B5608" s="165">
        <f t="shared" si="348"/>
        <v>2022</v>
      </c>
      <c r="C5608" s="165">
        <f t="shared" si="349"/>
        <v>8</v>
      </c>
      <c r="D5608" s="165">
        <f t="shared" si="350"/>
        <v>22</v>
      </c>
      <c r="E5608" s="165">
        <f>+Exports!B5611</f>
        <v>15</v>
      </c>
      <c r="F5608" s="165">
        <f>+WEEKDAY(ExportsELAP[[#This Row],[Date Prevailing]],1)</f>
        <v>2</v>
      </c>
      <c r="G5608" s="165">
        <f>+COUNTIFS(ECR_Hours!$K$6:$K$7,ExportsELAP[[#This Row],[Date Prevailing]])</f>
        <v>0</v>
      </c>
      <c r="H5608" s="165">
        <f t="shared" si="351"/>
        <v>2</v>
      </c>
      <c r="I5608" s="166">
        <f>+Exports!G5611</f>
        <v>30624.492399999996</v>
      </c>
      <c r="J5608" s="166">
        <f>+'ELAP_IPCO-APND'!D5611</f>
        <v>77.728020000000001</v>
      </c>
      <c r="K5608" s="166">
        <f>+(ExportsELAP[[#This Row],[Exports kWh - MPT]]/1000)*ExportsELAP[[#This Row],[EIM Price]]</f>
        <v>2380.3811577570477</v>
      </c>
      <c r="L5608" s="167" t="str">
        <f>+INDEX(ECR_Hours!$I$12:$I$15,MATCH(ExportsELAP[[#This Row],[Date Prevailing]],ECR_Hours!$H$12:$H$15,1))</f>
        <v>S</v>
      </c>
      <c r="M5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09" spans="1:13" x14ac:dyDescent="0.25">
      <c r="A5609" s="164">
        <f>+Exports!A5612</f>
        <v>44795</v>
      </c>
      <c r="B5609" s="165">
        <f t="shared" si="348"/>
        <v>2022</v>
      </c>
      <c r="C5609" s="165">
        <f t="shared" si="349"/>
        <v>8</v>
      </c>
      <c r="D5609" s="165">
        <f t="shared" si="350"/>
        <v>22</v>
      </c>
      <c r="E5609" s="165">
        <f>+Exports!B5612</f>
        <v>16</v>
      </c>
      <c r="F5609" s="165">
        <f>+WEEKDAY(ExportsELAP[[#This Row],[Date Prevailing]],1)</f>
        <v>2</v>
      </c>
      <c r="G5609" s="165">
        <f>+COUNTIFS(ECR_Hours!$K$6:$K$7,ExportsELAP[[#This Row],[Date Prevailing]])</f>
        <v>0</v>
      </c>
      <c r="H5609" s="165">
        <f t="shared" si="351"/>
        <v>2</v>
      </c>
      <c r="I5609" s="166">
        <f>+Exports!G5612</f>
        <v>25807.965799999998</v>
      </c>
      <c r="J5609" s="166">
        <f>+'ELAP_IPCO-APND'!D5612</f>
        <v>87.897019999999998</v>
      </c>
      <c r="K5609" s="166">
        <f>+(ExportsELAP[[#This Row],[Exports kWh - MPT]]/1000)*ExportsELAP[[#This Row],[EIM Price]]</f>
        <v>2268.4432860819156</v>
      </c>
      <c r="L5609" s="167" t="str">
        <f>+INDEX(ECR_Hours!$I$12:$I$15,MATCH(ExportsELAP[[#This Row],[Date Prevailing]],ECR_Hours!$H$12:$H$15,1))</f>
        <v>S</v>
      </c>
      <c r="M5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0" spans="1:13" x14ac:dyDescent="0.25">
      <c r="A5610" s="164">
        <f>+Exports!A5613</f>
        <v>44795</v>
      </c>
      <c r="B5610" s="165">
        <f t="shared" si="348"/>
        <v>2022</v>
      </c>
      <c r="C5610" s="165">
        <f t="shared" si="349"/>
        <v>8</v>
      </c>
      <c r="D5610" s="165">
        <f t="shared" si="350"/>
        <v>22</v>
      </c>
      <c r="E5610" s="165">
        <f>+Exports!B5613</f>
        <v>17</v>
      </c>
      <c r="F5610" s="165">
        <f>+WEEKDAY(ExportsELAP[[#This Row],[Date Prevailing]],1)</f>
        <v>2</v>
      </c>
      <c r="G5610" s="165">
        <f>+COUNTIFS(ECR_Hours!$K$6:$K$7,ExportsELAP[[#This Row],[Date Prevailing]])</f>
        <v>0</v>
      </c>
      <c r="H5610" s="165">
        <f t="shared" si="351"/>
        <v>2</v>
      </c>
      <c r="I5610" s="166">
        <f>+Exports!G5613</f>
        <v>18758.231</v>
      </c>
      <c r="J5610" s="166">
        <f>+'ELAP_IPCO-APND'!D5613</f>
        <v>92.709509999999995</v>
      </c>
      <c r="K5610" s="166">
        <f>+(ExportsELAP[[#This Row],[Exports kWh - MPT]]/1000)*ExportsELAP[[#This Row],[EIM Price]]</f>
        <v>1739.0664044768098</v>
      </c>
      <c r="L5610" s="167" t="str">
        <f>+INDEX(ECR_Hours!$I$12:$I$15,MATCH(ExportsELAP[[#This Row],[Date Prevailing]],ECR_Hours!$H$12:$H$15,1))</f>
        <v>S</v>
      </c>
      <c r="M5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1" spans="1:13" x14ac:dyDescent="0.25">
      <c r="A5611" s="164">
        <f>+Exports!A5614</f>
        <v>44795</v>
      </c>
      <c r="B5611" s="165">
        <f t="shared" si="348"/>
        <v>2022</v>
      </c>
      <c r="C5611" s="165">
        <f t="shared" si="349"/>
        <v>8</v>
      </c>
      <c r="D5611" s="165">
        <f t="shared" si="350"/>
        <v>22</v>
      </c>
      <c r="E5611" s="165">
        <f>+Exports!B5614</f>
        <v>18</v>
      </c>
      <c r="F5611" s="165">
        <f>+WEEKDAY(ExportsELAP[[#This Row],[Date Prevailing]],1)</f>
        <v>2</v>
      </c>
      <c r="G5611" s="165">
        <f>+COUNTIFS(ECR_Hours!$K$6:$K$7,ExportsELAP[[#This Row],[Date Prevailing]])</f>
        <v>0</v>
      </c>
      <c r="H5611" s="165">
        <f t="shared" si="351"/>
        <v>2</v>
      </c>
      <c r="I5611" s="166">
        <f>+Exports!G5614</f>
        <v>12040.500400000001</v>
      </c>
      <c r="J5611" s="166">
        <f>+'ELAP_IPCO-APND'!D5614</f>
        <v>84.681120000000007</v>
      </c>
      <c r="K5611" s="166">
        <f>+(ExportsELAP[[#This Row],[Exports kWh - MPT]]/1000)*ExportsELAP[[#This Row],[EIM Price]]</f>
        <v>1019.6030592324481</v>
      </c>
      <c r="L5611" s="167" t="str">
        <f>+INDEX(ECR_Hours!$I$12:$I$15,MATCH(ExportsELAP[[#This Row],[Date Prevailing]],ECR_Hours!$H$12:$H$15,1))</f>
        <v>S</v>
      </c>
      <c r="M5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2" spans="1:13" x14ac:dyDescent="0.25">
      <c r="A5612" s="164">
        <f>+Exports!A5615</f>
        <v>44795</v>
      </c>
      <c r="B5612" s="165">
        <f t="shared" si="348"/>
        <v>2022</v>
      </c>
      <c r="C5612" s="165">
        <f t="shared" si="349"/>
        <v>8</v>
      </c>
      <c r="D5612" s="165">
        <f t="shared" si="350"/>
        <v>22</v>
      </c>
      <c r="E5612" s="165">
        <f>+Exports!B5615</f>
        <v>19</v>
      </c>
      <c r="F5612" s="165">
        <f>+WEEKDAY(ExportsELAP[[#This Row],[Date Prevailing]],1)</f>
        <v>2</v>
      </c>
      <c r="G5612" s="165">
        <f>+COUNTIFS(ECR_Hours!$K$6:$K$7,ExportsELAP[[#This Row],[Date Prevailing]])</f>
        <v>0</v>
      </c>
      <c r="H5612" s="165">
        <f t="shared" si="351"/>
        <v>2</v>
      </c>
      <c r="I5612" s="166">
        <f>+Exports!G5615</f>
        <v>5757.5971000000009</v>
      </c>
      <c r="J5612" s="166">
        <f>+'ELAP_IPCO-APND'!D5615</f>
        <v>73.235479999999995</v>
      </c>
      <c r="K5612" s="166">
        <f>+(ExportsELAP[[#This Row],[Exports kWh - MPT]]/1000)*ExportsELAP[[#This Row],[EIM Price]]</f>
        <v>421.66038726510806</v>
      </c>
      <c r="L5612" s="167" t="str">
        <f>+INDEX(ECR_Hours!$I$12:$I$15,MATCH(ExportsELAP[[#This Row],[Date Prevailing]],ECR_Hours!$H$12:$H$15,1))</f>
        <v>S</v>
      </c>
      <c r="M5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3" spans="1:13" x14ac:dyDescent="0.25">
      <c r="A5613" s="164">
        <f>+Exports!A5616</f>
        <v>44795</v>
      </c>
      <c r="B5613" s="165">
        <f t="shared" si="348"/>
        <v>2022</v>
      </c>
      <c r="C5613" s="165">
        <f t="shared" si="349"/>
        <v>8</v>
      </c>
      <c r="D5613" s="165">
        <f t="shared" si="350"/>
        <v>22</v>
      </c>
      <c r="E5613" s="165">
        <f>+Exports!B5616</f>
        <v>20</v>
      </c>
      <c r="F5613" s="165">
        <f>+WEEKDAY(ExportsELAP[[#This Row],[Date Prevailing]],1)</f>
        <v>2</v>
      </c>
      <c r="G5613" s="165">
        <f>+COUNTIFS(ECR_Hours!$K$6:$K$7,ExportsELAP[[#This Row],[Date Prevailing]])</f>
        <v>0</v>
      </c>
      <c r="H5613" s="165">
        <f t="shared" si="351"/>
        <v>2</v>
      </c>
      <c r="I5613" s="166">
        <f>+Exports!G5616</f>
        <v>1386.9</v>
      </c>
      <c r="J5613" s="166">
        <f>+'ELAP_IPCO-APND'!D5616</f>
        <v>97.380200000000002</v>
      </c>
      <c r="K5613" s="166">
        <f>+(ExportsELAP[[#This Row],[Exports kWh - MPT]]/1000)*ExportsELAP[[#This Row],[EIM Price]]</f>
        <v>135.05659937999999</v>
      </c>
      <c r="L5613" s="167" t="str">
        <f>+INDEX(ECR_Hours!$I$12:$I$15,MATCH(ExportsELAP[[#This Row],[Date Prevailing]],ECR_Hours!$H$12:$H$15,1))</f>
        <v>S</v>
      </c>
      <c r="M5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4" spans="1:13" x14ac:dyDescent="0.25">
      <c r="A5614" s="164">
        <f>+Exports!A5617</f>
        <v>44795</v>
      </c>
      <c r="B5614" s="165">
        <f t="shared" si="348"/>
        <v>2022</v>
      </c>
      <c r="C5614" s="165">
        <f t="shared" si="349"/>
        <v>8</v>
      </c>
      <c r="D5614" s="165">
        <f t="shared" si="350"/>
        <v>22</v>
      </c>
      <c r="E5614" s="165">
        <f>+Exports!B5617</f>
        <v>21</v>
      </c>
      <c r="F5614" s="165">
        <f>+WEEKDAY(ExportsELAP[[#This Row],[Date Prevailing]],1)</f>
        <v>2</v>
      </c>
      <c r="G5614" s="165">
        <f>+COUNTIFS(ECR_Hours!$K$6:$K$7,ExportsELAP[[#This Row],[Date Prevailing]])</f>
        <v>0</v>
      </c>
      <c r="H5614" s="165">
        <f t="shared" si="351"/>
        <v>2</v>
      </c>
      <c r="I5614" s="166">
        <f>+Exports!G5617</f>
        <v>89.515900000000002</v>
      </c>
      <c r="J5614" s="166">
        <f>+'ELAP_IPCO-APND'!D5617</f>
        <v>116.12917</v>
      </c>
      <c r="K5614" s="166">
        <f>+(ExportsELAP[[#This Row],[Exports kWh - MPT]]/1000)*ExportsELAP[[#This Row],[EIM Price]]</f>
        <v>10.395407168803001</v>
      </c>
      <c r="L5614" s="167" t="str">
        <f>+INDEX(ECR_Hours!$I$12:$I$15,MATCH(ExportsELAP[[#This Row],[Date Prevailing]],ECR_Hours!$H$12:$H$15,1))</f>
        <v>S</v>
      </c>
      <c r="M5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5" spans="1:13" x14ac:dyDescent="0.25">
      <c r="A5615" s="164">
        <f>+Exports!A5618</f>
        <v>44795</v>
      </c>
      <c r="B5615" s="165">
        <f t="shared" si="348"/>
        <v>2022</v>
      </c>
      <c r="C5615" s="165">
        <f t="shared" si="349"/>
        <v>8</v>
      </c>
      <c r="D5615" s="165">
        <f t="shared" si="350"/>
        <v>22</v>
      </c>
      <c r="E5615" s="165">
        <f>+Exports!B5618</f>
        <v>22</v>
      </c>
      <c r="F5615" s="165">
        <f>+WEEKDAY(ExportsELAP[[#This Row],[Date Prevailing]],1)</f>
        <v>2</v>
      </c>
      <c r="G5615" s="165">
        <f>+COUNTIFS(ECR_Hours!$K$6:$K$7,ExportsELAP[[#This Row],[Date Prevailing]])</f>
        <v>0</v>
      </c>
      <c r="H5615" s="165">
        <f t="shared" si="351"/>
        <v>2</v>
      </c>
      <c r="I5615" s="166">
        <f>+Exports!G5618</f>
        <v>8.1196000000000002</v>
      </c>
      <c r="J5615" s="166">
        <f>+'ELAP_IPCO-APND'!D5618</f>
        <v>89.044640000000001</v>
      </c>
      <c r="K5615" s="166">
        <f>+(ExportsELAP[[#This Row],[Exports kWh - MPT]]/1000)*ExportsELAP[[#This Row],[EIM Price]]</f>
        <v>0.72300685894399996</v>
      </c>
      <c r="L5615" s="167" t="str">
        <f>+INDEX(ECR_Hours!$I$12:$I$15,MATCH(ExportsELAP[[#This Row],[Date Prevailing]],ECR_Hours!$H$12:$H$15,1))</f>
        <v>S</v>
      </c>
      <c r="M5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6" spans="1:13" x14ac:dyDescent="0.25">
      <c r="A5616" s="164">
        <f>+Exports!A5619</f>
        <v>44795</v>
      </c>
      <c r="B5616" s="165">
        <f t="shared" si="348"/>
        <v>2022</v>
      </c>
      <c r="C5616" s="165">
        <f t="shared" si="349"/>
        <v>8</v>
      </c>
      <c r="D5616" s="165">
        <f t="shared" si="350"/>
        <v>22</v>
      </c>
      <c r="E5616" s="165">
        <f>+Exports!B5619</f>
        <v>23</v>
      </c>
      <c r="F5616" s="165">
        <f>+WEEKDAY(ExportsELAP[[#This Row],[Date Prevailing]],1)</f>
        <v>2</v>
      </c>
      <c r="G5616" s="165">
        <f>+COUNTIFS(ECR_Hours!$K$6:$K$7,ExportsELAP[[#This Row],[Date Prevailing]])</f>
        <v>0</v>
      </c>
      <c r="H5616" s="165">
        <f t="shared" si="351"/>
        <v>2</v>
      </c>
      <c r="I5616" s="166">
        <f>+Exports!G5619</f>
        <v>9.8356999999999903</v>
      </c>
      <c r="J5616" s="166">
        <f>+'ELAP_IPCO-APND'!D5619</f>
        <v>73.048050000000003</v>
      </c>
      <c r="K5616" s="166">
        <f>+(ExportsELAP[[#This Row],[Exports kWh - MPT]]/1000)*ExportsELAP[[#This Row],[EIM Price]]</f>
        <v>0.71847870538499936</v>
      </c>
      <c r="L5616" s="167" t="str">
        <f>+INDEX(ECR_Hours!$I$12:$I$15,MATCH(ExportsELAP[[#This Row],[Date Prevailing]],ECR_Hours!$H$12:$H$15,1))</f>
        <v>S</v>
      </c>
      <c r="M5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17" spans="1:13" x14ac:dyDescent="0.25">
      <c r="A5617" s="164">
        <f>+Exports!A5620</f>
        <v>44795</v>
      </c>
      <c r="B5617" s="165">
        <f t="shared" si="348"/>
        <v>2022</v>
      </c>
      <c r="C5617" s="165">
        <f t="shared" si="349"/>
        <v>8</v>
      </c>
      <c r="D5617" s="165">
        <f t="shared" si="350"/>
        <v>22</v>
      </c>
      <c r="E5617" s="165">
        <f>+Exports!B5620</f>
        <v>24</v>
      </c>
      <c r="F5617" s="165">
        <f>+WEEKDAY(ExportsELAP[[#This Row],[Date Prevailing]],1)</f>
        <v>2</v>
      </c>
      <c r="G5617" s="165">
        <f>+COUNTIFS(ECR_Hours!$K$6:$K$7,ExportsELAP[[#This Row],[Date Prevailing]])</f>
        <v>0</v>
      </c>
      <c r="H5617" s="165">
        <f t="shared" si="351"/>
        <v>2</v>
      </c>
      <c r="I5617" s="166">
        <f>+Exports!G5620</f>
        <v>8.569700000000001</v>
      </c>
      <c r="J5617" s="166">
        <f>+'ELAP_IPCO-APND'!D5620</f>
        <v>85.723789999999994</v>
      </c>
      <c r="K5617" s="166">
        <f>+(ExportsELAP[[#This Row],[Exports kWh - MPT]]/1000)*ExportsELAP[[#This Row],[EIM Price]]</f>
        <v>0.73462716316300003</v>
      </c>
      <c r="L5617" s="167" t="str">
        <f>+INDEX(ECR_Hours!$I$12:$I$15,MATCH(ExportsELAP[[#This Row],[Date Prevailing]],ECR_Hours!$H$12:$H$15,1))</f>
        <v>S</v>
      </c>
      <c r="M5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18" spans="1:13" x14ac:dyDescent="0.25">
      <c r="A5618" s="164">
        <f>+Exports!A5621</f>
        <v>44796</v>
      </c>
      <c r="B5618" s="165">
        <f t="shared" si="348"/>
        <v>2022</v>
      </c>
      <c r="C5618" s="165">
        <f t="shared" si="349"/>
        <v>8</v>
      </c>
      <c r="D5618" s="165">
        <f t="shared" si="350"/>
        <v>23</v>
      </c>
      <c r="E5618" s="165">
        <f>+Exports!B5621</f>
        <v>1</v>
      </c>
      <c r="F5618" s="165">
        <f>+WEEKDAY(ExportsELAP[[#This Row],[Date Prevailing]],1)</f>
        <v>3</v>
      </c>
      <c r="G5618" s="165">
        <f>+COUNTIFS(ECR_Hours!$K$6:$K$7,ExportsELAP[[#This Row],[Date Prevailing]])</f>
        <v>0</v>
      </c>
      <c r="H5618" s="165">
        <f t="shared" si="351"/>
        <v>3</v>
      </c>
      <c r="I5618" s="166">
        <f>+Exports!G5621</f>
        <v>11.1972</v>
      </c>
      <c r="J5618" s="166">
        <f>+'ELAP_IPCO-APND'!D5621</f>
        <v>78.705579999999998</v>
      </c>
      <c r="K5618" s="166">
        <f>+(ExportsELAP[[#This Row],[Exports kWh - MPT]]/1000)*ExportsELAP[[#This Row],[EIM Price]]</f>
        <v>0.88128212037600007</v>
      </c>
      <c r="L5618" s="167" t="str">
        <f>+INDEX(ECR_Hours!$I$12:$I$15,MATCH(ExportsELAP[[#This Row],[Date Prevailing]],ECR_Hours!$H$12:$H$15,1))</f>
        <v>S</v>
      </c>
      <c r="M5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19" spans="1:13" x14ac:dyDescent="0.25">
      <c r="A5619" s="164">
        <f>+Exports!A5622</f>
        <v>44796</v>
      </c>
      <c r="B5619" s="165">
        <f t="shared" si="348"/>
        <v>2022</v>
      </c>
      <c r="C5619" s="165">
        <f t="shared" si="349"/>
        <v>8</v>
      </c>
      <c r="D5619" s="165">
        <f t="shared" si="350"/>
        <v>23</v>
      </c>
      <c r="E5619" s="165">
        <f>+Exports!B5622</f>
        <v>2</v>
      </c>
      <c r="F5619" s="165">
        <f>+WEEKDAY(ExportsELAP[[#This Row],[Date Prevailing]],1)</f>
        <v>3</v>
      </c>
      <c r="G5619" s="165">
        <f>+COUNTIFS(ECR_Hours!$K$6:$K$7,ExportsELAP[[#This Row],[Date Prevailing]])</f>
        <v>0</v>
      </c>
      <c r="H5619" s="165">
        <f t="shared" si="351"/>
        <v>3</v>
      </c>
      <c r="I5619" s="166">
        <f>+Exports!G5622</f>
        <v>9.4905999999999899</v>
      </c>
      <c r="J5619" s="166">
        <f>+'ELAP_IPCO-APND'!D5622</f>
        <v>80.76464</v>
      </c>
      <c r="K5619" s="166">
        <f>+(ExportsELAP[[#This Row],[Exports kWh - MPT]]/1000)*ExportsELAP[[#This Row],[EIM Price]]</f>
        <v>0.76650489238399921</v>
      </c>
      <c r="L5619" s="167" t="str">
        <f>+INDEX(ECR_Hours!$I$12:$I$15,MATCH(ExportsELAP[[#This Row],[Date Prevailing]],ECR_Hours!$H$12:$H$15,1))</f>
        <v>S</v>
      </c>
      <c r="M5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0" spans="1:13" x14ac:dyDescent="0.25">
      <c r="A5620" s="164">
        <f>+Exports!A5623</f>
        <v>44796</v>
      </c>
      <c r="B5620" s="165">
        <f t="shared" si="348"/>
        <v>2022</v>
      </c>
      <c r="C5620" s="165">
        <f t="shared" si="349"/>
        <v>8</v>
      </c>
      <c r="D5620" s="165">
        <f t="shared" si="350"/>
        <v>23</v>
      </c>
      <c r="E5620" s="165">
        <f>+Exports!B5623</f>
        <v>3</v>
      </c>
      <c r="F5620" s="165">
        <f>+WEEKDAY(ExportsELAP[[#This Row],[Date Prevailing]],1)</f>
        <v>3</v>
      </c>
      <c r="G5620" s="165">
        <f>+COUNTIFS(ECR_Hours!$K$6:$K$7,ExportsELAP[[#This Row],[Date Prevailing]])</f>
        <v>0</v>
      </c>
      <c r="H5620" s="165">
        <f t="shared" si="351"/>
        <v>3</v>
      </c>
      <c r="I5620" s="166">
        <f>+Exports!G5623</f>
        <v>9.8691999999999993</v>
      </c>
      <c r="J5620" s="166">
        <f>+'ELAP_IPCO-APND'!D5623</f>
        <v>81.570660000000004</v>
      </c>
      <c r="K5620" s="166">
        <f>+(ExportsELAP[[#This Row],[Exports kWh - MPT]]/1000)*ExportsELAP[[#This Row],[EIM Price]]</f>
        <v>0.80503715767200001</v>
      </c>
      <c r="L5620" s="167" t="str">
        <f>+INDEX(ECR_Hours!$I$12:$I$15,MATCH(ExportsELAP[[#This Row],[Date Prevailing]],ECR_Hours!$H$12:$H$15,1))</f>
        <v>S</v>
      </c>
      <c r="M5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1" spans="1:13" x14ac:dyDescent="0.25">
      <c r="A5621" s="164">
        <f>+Exports!A5624</f>
        <v>44796</v>
      </c>
      <c r="B5621" s="165">
        <f t="shared" si="348"/>
        <v>2022</v>
      </c>
      <c r="C5621" s="165">
        <f t="shared" si="349"/>
        <v>8</v>
      </c>
      <c r="D5621" s="165">
        <f t="shared" si="350"/>
        <v>23</v>
      </c>
      <c r="E5621" s="165">
        <f>+Exports!B5624</f>
        <v>4</v>
      </c>
      <c r="F5621" s="165">
        <f>+WEEKDAY(ExportsELAP[[#This Row],[Date Prevailing]],1)</f>
        <v>3</v>
      </c>
      <c r="G5621" s="165">
        <f>+COUNTIFS(ECR_Hours!$K$6:$K$7,ExportsELAP[[#This Row],[Date Prevailing]])</f>
        <v>0</v>
      </c>
      <c r="H5621" s="165">
        <f t="shared" si="351"/>
        <v>3</v>
      </c>
      <c r="I5621" s="166">
        <f>+Exports!G5624</f>
        <v>20.487200000000001</v>
      </c>
      <c r="J5621" s="166">
        <f>+'ELAP_IPCO-APND'!D5624</f>
        <v>76.075810000000004</v>
      </c>
      <c r="K5621" s="166">
        <f>+(ExportsELAP[[#This Row],[Exports kWh - MPT]]/1000)*ExportsELAP[[#This Row],[EIM Price]]</f>
        <v>1.5585803346320002</v>
      </c>
      <c r="L5621" s="167" t="str">
        <f>+INDEX(ECR_Hours!$I$12:$I$15,MATCH(ExportsELAP[[#This Row],[Date Prevailing]],ECR_Hours!$H$12:$H$15,1))</f>
        <v>S</v>
      </c>
      <c r="M5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2" spans="1:13" x14ac:dyDescent="0.25">
      <c r="A5622" s="164">
        <f>+Exports!A5625</f>
        <v>44796</v>
      </c>
      <c r="B5622" s="165">
        <f t="shared" si="348"/>
        <v>2022</v>
      </c>
      <c r="C5622" s="165">
        <f t="shared" si="349"/>
        <v>8</v>
      </c>
      <c r="D5622" s="165">
        <f t="shared" si="350"/>
        <v>23</v>
      </c>
      <c r="E5622" s="165">
        <f>+Exports!B5625</f>
        <v>5</v>
      </c>
      <c r="F5622" s="165">
        <f>+WEEKDAY(ExportsELAP[[#This Row],[Date Prevailing]],1)</f>
        <v>3</v>
      </c>
      <c r="G5622" s="165">
        <f>+COUNTIFS(ECR_Hours!$K$6:$K$7,ExportsELAP[[#This Row],[Date Prevailing]])</f>
        <v>0</v>
      </c>
      <c r="H5622" s="165">
        <f t="shared" si="351"/>
        <v>3</v>
      </c>
      <c r="I5622" s="166">
        <f>+Exports!G5625</f>
        <v>20.2988</v>
      </c>
      <c r="J5622" s="166">
        <f>+'ELAP_IPCO-APND'!D5625</f>
        <v>76.786590000000004</v>
      </c>
      <c r="K5622" s="166">
        <f>+(ExportsELAP[[#This Row],[Exports kWh - MPT]]/1000)*ExportsELAP[[#This Row],[EIM Price]]</f>
        <v>1.558675633092</v>
      </c>
      <c r="L5622" s="167" t="str">
        <f>+INDEX(ECR_Hours!$I$12:$I$15,MATCH(ExportsELAP[[#This Row],[Date Prevailing]],ECR_Hours!$H$12:$H$15,1))</f>
        <v>S</v>
      </c>
      <c r="M5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3" spans="1:13" x14ac:dyDescent="0.25">
      <c r="A5623" s="164">
        <f>+Exports!A5626</f>
        <v>44796</v>
      </c>
      <c r="B5623" s="165">
        <f t="shared" si="348"/>
        <v>2022</v>
      </c>
      <c r="C5623" s="165">
        <f t="shared" si="349"/>
        <v>8</v>
      </c>
      <c r="D5623" s="165">
        <f t="shared" si="350"/>
        <v>23</v>
      </c>
      <c r="E5623" s="165">
        <f>+Exports!B5626</f>
        <v>6</v>
      </c>
      <c r="F5623" s="165">
        <f>+WEEKDAY(ExportsELAP[[#This Row],[Date Prevailing]],1)</f>
        <v>3</v>
      </c>
      <c r="G5623" s="165">
        <f>+COUNTIFS(ECR_Hours!$K$6:$K$7,ExportsELAP[[#This Row],[Date Prevailing]])</f>
        <v>0</v>
      </c>
      <c r="H5623" s="165">
        <f t="shared" si="351"/>
        <v>3</v>
      </c>
      <c r="I5623" s="166">
        <f>+Exports!G5626</f>
        <v>20.164400000000001</v>
      </c>
      <c r="J5623" s="166">
        <f>+'ELAP_IPCO-APND'!D5626</f>
        <v>80.823800000000006</v>
      </c>
      <c r="K5623" s="166">
        <f>+(ExportsELAP[[#This Row],[Exports kWh - MPT]]/1000)*ExportsELAP[[#This Row],[EIM Price]]</f>
        <v>1.6297634327200001</v>
      </c>
      <c r="L5623" s="167" t="str">
        <f>+INDEX(ECR_Hours!$I$12:$I$15,MATCH(ExportsELAP[[#This Row],[Date Prevailing]],ECR_Hours!$H$12:$H$15,1))</f>
        <v>S</v>
      </c>
      <c r="M5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4" spans="1:13" x14ac:dyDescent="0.25">
      <c r="A5624" s="164">
        <f>+Exports!A5627</f>
        <v>44796</v>
      </c>
      <c r="B5624" s="165">
        <f t="shared" si="348"/>
        <v>2022</v>
      </c>
      <c r="C5624" s="165">
        <f t="shared" si="349"/>
        <v>8</v>
      </c>
      <c r="D5624" s="165">
        <f t="shared" si="350"/>
        <v>23</v>
      </c>
      <c r="E5624" s="165">
        <f>+Exports!B5627</f>
        <v>7</v>
      </c>
      <c r="F5624" s="165">
        <f>+WEEKDAY(ExportsELAP[[#This Row],[Date Prevailing]],1)</f>
        <v>3</v>
      </c>
      <c r="G5624" s="165">
        <f>+COUNTIFS(ECR_Hours!$K$6:$K$7,ExportsELAP[[#This Row],[Date Prevailing]])</f>
        <v>0</v>
      </c>
      <c r="H5624" s="165">
        <f t="shared" si="351"/>
        <v>3</v>
      </c>
      <c r="I5624" s="166">
        <f>+Exports!G5627</f>
        <v>32.278999999999897</v>
      </c>
      <c r="J5624" s="166">
        <f>+'ELAP_IPCO-APND'!D5627</f>
        <v>102.65065</v>
      </c>
      <c r="K5624" s="166">
        <f>+(ExportsELAP[[#This Row],[Exports kWh - MPT]]/1000)*ExportsELAP[[#This Row],[EIM Price]]</f>
        <v>3.3134603313499893</v>
      </c>
      <c r="L5624" s="167" t="str">
        <f>+INDEX(ECR_Hours!$I$12:$I$15,MATCH(ExportsELAP[[#This Row],[Date Prevailing]],ECR_Hours!$H$12:$H$15,1))</f>
        <v>S</v>
      </c>
      <c r="M5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5" spans="1:13" x14ac:dyDescent="0.25">
      <c r="A5625" s="164">
        <f>+Exports!A5628</f>
        <v>44796</v>
      </c>
      <c r="B5625" s="165">
        <f t="shared" si="348"/>
        <v>2022</v>
      </c>
      <c r="C5625" s="165">
        <f t="shared" si="349"/>
        <v>8</v>
      </c>
      <c r="D5625" s="165">
        <f t="shared" si="350"/>
        <v>23</v>
      </c>
      <c r="E5625" s="165">
        <f>+Exports!B5628</f>
        <v>8</v>
      </c>
      <c r="F5625" s="165">
        <f>+WEEKDAY(ExportsELAP[[#This Row],[Date Prevailing]],1)</f>
        <v>3</v>
      </c>
      <c r="G5625" s="165">
        <f>+COUNTIFS(ECR_Hours!$K$6:$K$7,ExportsELAP[[#This Row],[Date Prevailing]])</f>
        <v>0</v>
      </c>
      <c r="H5625" s="165">
        <f t="shared" si="351"/>
        <v>3</v>
      </c>
      <c r="I5625" s="166">
        <f>+Exports!G5628</f>
        <v>2176.2556999999997</v>
      </c>
      <c r="J5625" s="166">
        <f>+'ELAP_IPCO-APND'!D5628</f>
        <v>87.389120000000005</v>
      </c>
      <c r="K5625" s="166">
        <f>+(ExportsELAP[[#This Row],[Exports kWh - MPT]]/1000)*ExportsELAP[[#This Row],[EIM Price]]</f>
        <v>190.18107051798398</v>
      </c>
      <c r="L5625" s="167" t="str">
        <f>+INDEX(ECR_Hours!$I$12:$I$15,MATCH(ExportsELAP[[#This Row],[Date Prevailing]],ECR_Hours!$H$12:$H$15,1))</f>
        <v>S</v>
      </c>
      <c r="M5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6" spans="1:13" x14ac:dyDescent="0.25">
      <c r="A5626" s="164">
        <f>+Exports!A5629</f>
        <v>44796</v>
      </c>
      <c r="B5626" s="165">
        <f t="shared" si="348"/>
        <v>2022</v>
      </c>
      <c r="C5626" s="165">
        <f t="shared" si="349"/>
        <v>8</v>
      </c>
      <c r="D5626" s="165">
        <f t="shared" si="350"/>
        <v>23</v>
      </c>
      <c r="E5626" s="165">
        <f>+Exports!B5629</f>
        <v>9</v>
      </c>
      <c r="F5626" s="165">
        <f>+WEEKDAY(ExportsELAP[[#This Row],[Date Prevailing]],1)</f>
        <v>3</v>
      </c>
      <c r="G5626" s="165">
        <f>+COUNTIFS(ECR_Hours!$K$6:$K$7,ExportsELAP[[#This Row],[Date Prevailing]])</f>
        <v>0</v>
      </c>
      <c r="H5626" s="165">
        <f t="shared" si="351"/>
        <v>3</v>
      </c>
      <c r="I5626" s="166">
        <f>+Exports!G5629</f>
        <v>9115.5987999999998</v>
      </c>
      <c r="J5626" s="166">
        <f>+'ELAP_IPCO-APND'!D5629</f>
        <v>69.211529999999996</v>
      </c>
      <c r="K5626" s="166">
        <f>+(ExportsELAP[[#This Row],[Exports kWh - MPT]]/1000)*ExportsELAP[[#This Row],[EIM Price]]</f>
        <v>630.90453981416385</v>
      </c>
      <c r="L5626" s="167" t="str">
        <f>+INDEX(ECR_Hours!$I$12:$I$15,MATCH(ExportsELAP[[#This Row],[Date Prevailing]],ECR_Hours!$H$12:$H$15,1))</f>
        <v>S</v>
      </c>
      <c r="M5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7" spans="1:13" x14ac:dyDescent="0.25">
      <c r="A5627" s="164">
        <f>+Exports!A5630</f>
        <v>44796</v>
      </c>
      <c r="B5627" s="165">
        <f t="shared" si="348"/>
        <v>2022</v>
      </c>
      <c r="C5627" s="165">
        <f t="shared" si="349"/>
        <v>8</v>
      </c>
      <c r="D5627" s="165">
        <f t="shared" si="350"/>
        <v>23</v>
      </c>
      <c r="E5627" s="165">
        <f>+Exports!B5630</f>
        <v>10</v>
      </c>
      <c r="F5627" s="165">
        <f>+WEEKDAY(ExportsELAP[[#This Row],[Date Prevailing]],1)</f>
        <v>3</v>
      </c>
      <c r="G5627" s="165">
        <f>+COUNTIFS(ECR_Hours!$K$6:$K$7,ExportsELAP[[#This Row],[Date Prevailing]])</f>
        <v>0</v>
      </c>
      <c r="H5627" s="165">
        <f t="shared" si="351"/>
        <v>3</v>
      </c>
      <c r="I5627" s="166">
        <f>+Exports!G5630</f>
        <v>19439.455900000001</v>
      </c>
      <c r="J5627" s="166">
        <f>+'ELAP_IPCO-APND'!D5630</f>
        <v>69.534520000000001</v>
      </c>
      <c r="K5627" s="166">
        <f>+(ExportsELAP[[#This Row],[Exports kWh - MPT]]/1000)*ExportsELAP[[#This Row],[EIM Price]]</f>
        <v>1351.7132350676682</v>
      </c>
      <c r="L5627" s="167" t="str">
        <f>+INDEX(ECR_Hours!$I$12:$I$15,MATCH(ExportsELAP[[#This Row],[Date Prevailing]],ECR_Hours!$H$12:$H$15,1))</f>
        <v>S</v>
      </c>
      <c r="M5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8" spans="1:13" x14ac:dyDescent="0.25">
      <c r="A5628" s="164">
        <f>+Exports!A5631</f>
        <v>44796</v>
      </c>
      <c r="B5628" s="165">
        <f t="shared" si="348"/>
        <v>2022</v>
      </c>
      <c r="C5628" s="165">
        <f t="shared" si="349"/>
        <v>8</v>
      </c>
      <c r="D5628" s="165">
        <f t="shared" si="350"/>
        <v>23</v>
      </c>
      <c r="E5628" s="165">
        <f>+Exports!B5631</f>
        <v>11</v>
      </c>
      <c r="F5628" s="165">
        <f>+WEEKDAY(ExportsELAP[[#This Row],[Date Prevailing]],1)</f>
        <v>3</v>
      </c>
      <c r="G5628" s="165">
        <f>+COUNTIFS(ECR_Hours!$K$6:$K$7,ExportsELAP[[#This Row],[Date Prevailing]])</f>
        <v>0</v>
      </c>
      <c r="H5628" s="165">
        <f t="shared" si="351"/>
        <v>3</v>
      </c>
      <c r="I5628" s="166">
        <f>+Exports!G5631</f>
        <v>29453.901700000002</v>
      </c>
      <c r="J5628" s="166">
        <f>+'ELAP_IPCO-APND'!D5631</f>
        <v>67.738420000000005</v>
      </c>
      <c r="K5628" s="166">
        <f>+(ExportsELAP[[#This Row],[Exports kWh - MPT]]/1000)*ExportsELAP[[#This Row],[EIM Price]]</f>
        <v>1995.1607639933143</v>
      </c>
      <c r="L5628" s="167" t="str">
        <f>+INDEX(ECR_Hours!$I$12:$I$15,MATCH(ExportsELAP[[#This Row],[Date Prevailing]],ECR_Hours!$H$12:$H$15,1))</f>
        <v>S</v>
      </c>
      <c r="M5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29" spans="1:13" x14ac:dyDescent="0.25">
      <c r="A5629" s="164">
        <f>+Exports!A5632</f>
        <v>44796</v>
      </c>
      <c r="B5629" s="165">
        <f t="shared" si="348"/>
        <v>2022</v>
      </c>
      <c r="C5629" s="165">
        <f t="shared" si="349"/>
        <v>8</v>
      </c>
      <c r="D5629" s="165">
        <f t="shared" si="350"/>
        <v>23</v>
      </c>
      <c r="E5629" s="165">
        <f>+Exports!B5632</f>
        <v>12</v>
      </c>
      <c r="F5629" s="165">
        <f>+WEEKDAY(ExportsELAP[[#This Row],[Date Prevailing]],1)</f>
        <v>3</v>
      </c>
      <c r="G5629" s="165">
        <f>+COUNTIFS(ECR_Hours!$K$6:$K$7,ExportsELAP[[#This Row],[Date Prevailing]])</f>
        <v>0</v>
      </c>
      <c r="H5629" s="165">
        <f t="shared" si="351"/>
        <v>3</v>
      </c>
      <c r="I5629" s="166">
        <f>+Exports!G5632</f>
        <v>36243.116099999999</v>
      </c>
      <c r="J5629" s="166">
        <f>+'ELAP_IPCO-APND'!D5632</f>
        <v>72.903220000000005</v>
      </c>
      <c r="K5629" s="166">
        <f>+(ExportsELAP[[#This Row],[Exports kWh - MPT]]/1000)*ExportsELAP[[#This Row],[EIM Price]]</f>
        <v>2642.2398665238425</v>
      </c>
      <c r="L5629" s="167" t="str">
        <f>+INDEX(ECR_Hours!$I$12:$I$15,MATCH(ExportsELAP[[#This Row],[Date Prevailing]],ECR_Hours!$H$12:$H$15,1))</f>
        <v>S</v>
      </c>
      <c r="M5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0" spans="1:13" x14ac:dyDescent="0.25">
      <c r="A5630" s="164">
        <f>+Exports!A5633</f>
        <v>44796</v>
      </c>
      <c r="B5630" s="165">
        <f t="shared" si="348"/>
        <v>2022</v>
      </c>
      <c r="C5630" s="165">
        <f t="shared" si="349"/>
        <v>8</v>
      </c>
      <c r="D5630" s="165">
        <f t="shared" si="350"/>
        <v>23</v>
      </c>
      <c r="E5630" s="165">
        <f>+Exports!B5633</f>
        <v>13</v>
      </c>
      <c r="F5630" s="165">
        <f>+WEEKDAY(ExportsELAP[[#This Row],[Date Prevailing]],1)</f>
        <v>3</v>
      </c>
      <c r="G5630" s="165">
        <f>+COUNTIFS(ECR_Hours!$K$6:$K$7,ExportsELAP[[#This Row],[Date Prevailing]])</f>
        <v>0</v>
      </c>
      <c r="H5630" s="165">
        <f t="shared" si="351"/>
        <v>3</v>
      </c>
      <c r="I5630" s="166">
        <f>+Exports!G5633</f>
        <v>39143.139799999997</v>
      </c>
      <c r="J5630" s="166">
        <f>+'ELAP_IPCO-APND'!D5633</f>
        <v>77.193240000000003</v>
      </c>
      <c r="K5630" s="166">
        <f>+(ExportsELAP[[#This Row],[Exports kWh - MPT]]/1000)*ExportsELAP[[#This Row],[EIM Price]]</f>
        <v>3021.5857849349522</v>
      </c>
      <c r="L5630" s="167" t="str">
        <f>+INDEX(ECR_Hours!$I$12:$I$15,MATCH(ExportsELAP[[#This Row],[Date Prevailing]],ECR_Hours!$H$12:$H$15,1))</f>
        <v>S</v>
      </c>
      <c r="M5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1" spans="1:13" x14ac:dyDescent="0.25">
      <c r="A5631" s="164">
        <f>+Exports!A5634</f>
        <v>44796</v>
      </c>
      <c r="B5631" s="165">
        <f t="shared" si="348"/>
        <v>2022</v>
      </c>
      <c r="C5631" s="165">
        <f t="shared" si="349"/>
        <v>8</v>
      </c>
      <c r="D5631" s="165">
        <f t="shared" si="350"/>
        <v>23</v>
      </c>
      <c r="E5631" s="165">
        <f>+Exports!B5634</f>
        <v>14</v>
      </c>
      <c r="F5631" s="165">
        <f>+WEEKDAY(ExportsELAP[[#This Row],[Date Prevailing]],1)</f>
        <v>3</v>
      </c>
      <c r="G5631" s="165">
        <f>+COUNTIFS(ECR_Hours!$K$6:$K$7,ExportsELAP[[#This Row],[Date Prevailing]])</f>
        <v>0</v>
      </c>
      <c r="H5631" s="165">
        <f t="shared" si="351"/>
        <v>3</v>
      </c>
      <c r="I5631" s="166">
        <f>+Exports!G5634</f>
        <v>38314.016799999998</v>
      </c>
      <c r="J5631" s="166">
        <f>+'ELAP_IPCO-APND'!D5634</f>
        <v>89.301410000000004</v>
      </c>
      <c r="K5631" s="166">
        <f>+(ExportsELAP[[#This Row],[Exports kWh - MPT]]/1000)*ExportsELAP[[#This Row],[EIM Price]]</f>
        <v>3421.495723003688</v>
      </c>
      <c r="L5631" s="167" t="str">
        <f>+INDEX(ECR_Hours!$I$12:$I$15,MATCH(ExportsELAP[[#This Row],[Date Prevailing]],ECR_Hours!$H$12:$H$15,1))</f>
        <v>S</v>
      </c>
      <c r="M5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2" spans="1:13" x14ac:dyDescent="0.25">
      <c r="A5632" s="164">
        <f>+Exports!A5635</f>
        <v>44796</v>
      </c>
      <c r="B5632" s="165">
        <f t="shared" si="348"/>
        <v>2022</v>
      </c>
      <c r="C5632" s="165">
        <f t="shared" si="349"/>
        <v>8</v>
      </c>
      <c r="D5632" s="165">
        <f t="shared" si="350"/>
        <v>23</v>
      </c>
      <c r="E5632" s="165">
        <f>+Exports!B5635</f>
        <v>15</v>
      </c>
      <c r="F5632" s="165">
        <f>+WEEKDAY(ExportsELAP[[#This Row],[Date Prevailing]],1)</f>
        <v>3</v>
      </c>
      <c r="G5632" s="165">
        <f>+COUNTIFS(ECR_Hours!$K$6:$K$7,ExportsELAP[[#This Row],[Date Prevailing]])</f>
        <v>0</v>
      </c>
      <c r="H5632" s="165">
        <f t="shared" si="351"/>
        <v>3</v>
      </c>
      <c r="I5632" s="166">
        <f>+Exports!G5635</f>
        <v>34843.859599999996</v>
      </c>
      <c r="J5632" s="166">
        <f>+'ELAP_IPCO-APND'!D5635</f>
        <v>127.14679</v>
      </c>
      <c r="K5632" s="166">
        <f>+(ExportsELAP[[#This Row],[Exports kWh - MPT]]/1000)*ExportsELAP[[#This Row],[EIM Price]]</f>
        <v>4430.2848993506832</v>
      </c>
      <c r="L5632" s="167" t="str">
        <f>+INDEX(ECR_Hours!$I$12:$I$15,MATCH(ExportsELAP[[#This Row],[Date Prevailing]],ECR_Hours!$H$12:$H$15,1))</f>
        <v>S</v>
      </c>
      <c r="M5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33" spans="1:13" x14ac:dyDescent="0.25">
      <c r="A5633" s="164">
        <f>+Exports!A5636</f>
        <v>44796</v>
      </c>
      <c r="B5633" s="165">
        <f t="shared" si="348"/>
        <v>2022</v>
      </c>
      <c r="C5633" s="165">
        <f t="shared" si="349"/>
        <v>8</v>
      </c>
      <c r="D5633" s="165">
        <f t="shared" si="350"/>
        <v>23</v>
      </c>
      <c r="E5633" s="165">
        <f>+Exports!B5636</f>
        <v>16</v>
      </c>
      <c r="F5633" s="165">
        <f>+WEEKDAY(ExportsELAP[[#This Row],[Date Prevailing]],1)</f>
        <v>3</v>
      </c>
      <c r="G5633" s="165">
        <f>+COUNTIFS(ECR_Hours!$K$6:$K$7,ExportsELAP[[#This Row],[Date Prevailing]])</f>
        <v>0</v>
      </c>
      <c r="H5633" s="165">
        <f t="shared" si="351"/>
        <v>3</v>
      </c>
      <c r="I5633" s="166">
        <f>+Exports!G5636</f>
        <v>28849.0101</v>
      </c>
      <c r="J5633" s="166">
        <f>+'ELAP_IPCO-APND'!D5636</f>
        <v>111.43817</v>
      </c>
      <c r="K5633" s="166">
        <f>+(ExportsELAP[[#This Row],[Exports kWh - MPT]]/1000)*ExportsELAP[[#This Row],[EIM Price]]</f>
        <v>3214.8808918555169</v>
      </c>
      <c r="L5633" s="167" t="str">
        <f>+INDEX(ECR_Hours!$I$12:$I$15,MATCH(ExportsELAP[[#This Row],[Date Prevailing]],ECR_Hours!$H$12:$H$15,1))</f>
        <v>S</v>
      </c>
      <c r="M5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4" spans="1:13" x14ac:dyDescent="0.25">
      <c r="A5634" s="164">
        <f>+Exports!A5637</f>
        <v>44796</v>
      </c>
      <c r="B5634" s="165">
        <f t="shared" ref="B5634:B5697" si="352">+YEAR(A5634)</f>
        <v>2022</v>
      </c>
      <c r="C5634" s="165">
        <f t="shared" ref="C5634:C5697" si="353">+MONTH(A5634)</f>
        <v>8</v>
      </c>
      <c r="D5634" s="165">
        <f t="shared" ref="D5634:D5697" si="354">+DAY(A5634)</f>
        <v>23</v>
      </c>
      <c r="E5634" s="165">
        <f>+Exports!B5637</f>
        <v>17</v>
      </c>
      <c r="F5634" s="165">
        <f>+WEEKDAY(ExportsELAP[[#This Row],[Date Prevailing]],1)</f>
        <v>3</v>
      </c>
      <c r="G5634" s="165">
        <f>+COUNTIFS(ECR_Hours!$K$6:$K$7,ExportsELAP[[#This Row],[Date Prevailing]])</f>
        <v>0</v>
      </c>
      <c r="H5634" s="165">
        <f t="shared" ref="H5634:H5697" si="355">+IF(G5634=1,0,F5634)</f>
        <v>3</v>
      </c>
      <c r="I5634" s="166">
        <f>+Exports!G5637</f>
        <v>21578.900900000001</v>
      </c>
      <c r="J5634" s="166">
        <f>+'ELAP_IPCO-APND'!D5637</f>
        <v>92.249939999999995</v>
      </c>
      <c r="K5634" s="166">
        <f>+(ExportsELAP[[#This Row],[Exports kWh - MPT]]/1000)*ExportsELAP[[#This Row],[EIM Price]]</f>
        <v>1990.652313290946</v>
      </c>
      <c r="L5634" s="167" t="str">
        <f>+INDEX(ECR_Hours!$I$12:$I$15,MATCH(ExportsELAP[[#This Row],[Date Prevailing]],ECR_Hours!$H$12:$H$15,1))</f>
        <v>S</v>
      </c>
      <c r="M5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5" spans="1:13" x14ac:dyDescent="0.25">
      <c r="A5635" s="164">
        <f>+Exports!A5638</f>
        <v>44796</v>
      </c>
      <c r="B5635" s="165">
        <f t="shared" si="352"/>
        <v>2022</v>
      </c>
      <c r="C5635" s="165">
        <f t="shared" si="353"/>
        <v>8</v>
      </c>
      <c r="D5635" s="165">
        <f t="shared" si="354"/>
        <v>23</v>
      </c>
      <c r="E5635" s="165">
        <f>+Exports!B5638</f>
        <v>18</v>
      </c>
      <c r="F5635" s="165">
        <f>+WEEKDAY(ExportsELAP[[#This Row],[Date Prevailing]],1)</f>
        <v>3</v>
      </c>
      <c r="G5635" s="165">
        <f>+COUNTIFS(ECR_Hours!$K$6:$K$7,ExportsELAP[[#This Row],[Date Prevailing]])</f>
        <v>0</v>
      </c>
      <c r="H5635" s="165">
        <f t="shared" si="355"/>
        <v>3</v>
      </c>
      <c r="I5635" s="166">
        <f>+Exports!G5638</f>
        <v>14270.0023</v>
      </c>
      <c r="J5635" s="166">
        <f>+'ELAP_IPCO-APND'!D5638</f>
        <v>106.22669999999999</v>
      </c>
      <c r="K5635" s="166">
        <f>+(ExportsELAP[[#This Row],[Exports kWh - MPT]]/1000)*ExportsELAP[[#This Row],[EIM Price]]</f>
        <v>1515.8552533214099</v>
      </c>
      <c r="L5635" s="167" t="str">
        <f>+INDEX(ECR_Hours!$I$12:$I$15,MATCH(ExportsELAP[[#This Row],[Date Prevailing]],ECR_Hours!$H$12:$H$15,1))</f>
        <v>S</v>
      </c>
      <c r="M5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6" spans="1:13" x14ac:dyDescent="0.25">
      <c r="A5636" s="164">
        <f>+Exports!A5639</f>
        <v>44796</v>
      </c>
      <c r="B5636" s="165">
        <f t="shared" si="352"/>
        <v>2022</v>
      </c>
      <c r="C5636" s="165">
        <f t="shared" si="353"/>
        <v>8</v>
      </c>
      <c r="D5636" s="165">
        <f t="shared" si="354"/>
        <v>23</v>
      </c>
      <c r="E5636" s="165">
        <f>+Exports!B5639</f>
        <v>19</v>
      </c>
      <c r="F5636" s="165">
        <f>+WEEKDAY(ExportsELAP[[#This Row],[Date Prevailing]],1)</f>
        <v>3</v>
      </c>
      <c r="G5636" s="165">
        <f>+COUNTIFS(ECR_Hours!$K$6:$K$7,ExportsELAP[[#This Row],[Date Prevailing]])</f>
        <v>0</v>
      </c>
      <c r="H5636" s="165">
        <f t="shared" si="355"/>
        <v>3</v>
      </c>
      <c r="I5636" s="166">
        <f>+Exports!G5639</f>
        <v>8339.8500999999997</v>
      </c>
      <c r="J5636" s="166">
        <f>+'ELAP_IPCO-APND'!D5639</f>
        <v>96.156490000000005</v>
      </c>
      <c r="K5636" s="166">
        <f>+(ExportsELAP[[#This Row],[Exports kWh - MPT]]/1000)*ExportsELAP[[#This Row],[EIM Price]]</f>
        <v>801.93071274214901</v>
      </c>
      <c r="L5636" s="167" t="str">
        <f>+INDEX(ECR_Hours!$I$12:$I$15,MATCH(ExportsELAP[[#This Row],[Date Prevailing]],ECR_Hours!$H$12:$H$15,1))</f>
        <v>S</v>
      </c>
      <c r="M5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7" spans="1:13" x14ac:dyDescent="0.25">
      <c r="A5637" s="164">
        <f>+Exports!A5640</f>
        <v>44796</v>
      </c>
      <c r="B5637" s="165">
        <f t="shared" si="352"/>
        <v>2022</v>
      </c>
      <c r="C5637" s="165">
        <f t="shared" si="353"/>
        <v>8</v>
      </c>
      <c r="D5637" s="165">
        <f t="shared" si="354"/>
        <v>23</v>
      </c>
      <c r="E5637" s="165">
        <f>+Exports!B5640</f>
        <v>20</v>
      </c>
      <c r="F5637" s="165">
        <f>+WEEKDAY(ExportsELAP[[#This Row],[Date Prevailing]],1)</f>
        <v>3</v>
      </c>
      <c r="G5637" s="165">
        <f>+COUNTIFS(ECR_Hours!$K$6:$K$7,ExportsELAP[[#This Row],[Date Prevailing]])</f>
        <v>0</v>
      </c>
      <c r="H5637" s="165">
        <f t="shared" si="355"/>
        <v>3</v>
      </c>
      <c r="I5637" s="166">
        <f>+Exports!G5640</f>
        <v>3474.8199</v>
      </c>
      <c r="J5637" s="166">
        <f>+'ELAP_IPCO-APND'!D5640</f>
        <v>160.43156999999999</v>
      </c>
      <c r="K5637" s="166">
        <f>+(ExportsELAP[[#This Row],[Exports kWh - MPT]]/1000)*ExportsELAP[[#This Row],[EIM Price]]</f>
        <v>557.47081202424295</v>
      </c>
      <c r="L5637" s="167" t="str">
        <f>+INDEX(ECR_Hours!$I$12:$I$15,MATCH(ExportsELAP[[#This Row],[Date Prevailing]],ECR_Hours!$H$12:$H$15,1))</f>
        <v>S</v>
      </c>
      <c r="M5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8" spans="1:13" x14ac:dyDescent="0.25">
      <c r="A5638" s="164">
        <f>+Exports!A5641</f>
        <v>44796</v>
      </c>
      <c r="B5638" s="165">
        <f t="shared" si="352"/>
        <v>2022</v>
      </c>
      <c r="C5638" s="165">
        <f t="shared" si="353"/>
        <v>8</v>
      </c>
      <c r="D5638" s="165">
        <f t="shared" si="354"/>
        <v>23</v>
      </c>
      <c r="E5638" s="165">
        <f>+Exports!B5641</f>
        <v>21</v>
      </c>
      <c r="F5638" s="165">
        <f>+WEEKDAY(ExportsELAP[[#This Row],[Date Prevailing]],1)</f>
        <v>3</v>
      </c>
      <c r="G5638" s="165">
        <f>+COUNTIFS(ECR_Hours!$K$6:$K$7,ExportsELAP[[#This Row],[Date Prevailing]])</f>
        <v>0</v>
      </c>
      <c r="H5638" s="165">
        <f t="shared" si="355"/>
        <v>3</v>
      </c>
      <c r="I5638" s="166">
        <f>+Exports!G5641</f>
        <v>212.94299999999998</v>
      </c>
      <c r="J5638" s="166">
        <f>+'ELAP_IPCO-APND'!D5641</f>
        <v>210.38372000000001</v>
      </c>
      <c r="K5638" s="166">
        <f>+(ExportsELAP[[#This Row],[Exports kWh - MPT]]/1000)*ExportsELAP[[#This Row],[EIM Price]]</f>
        <v>44.799740487960001</v>
      </c>
      <c r="L5638" s="167" t="str">
        <f>+INDEX(ECR_Hours!$I$12:$I$15,MATCH(ExportsELAP[[#This Row],[Date Prevailing]],ECR_Hours!$H$12:$H$15,1))</f>
        <v>S</v>
      </c>
      <c r="M5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39" spans="1:13" x14ac:dyDescent="0.25">
      <c r="A5639" s="164">
        <f>+Exports!A5642</f>
        <v>44796</v>
      </c>
      <c r="B5639" s="165">
        <f t="shared" si="352"/>
        <v>2022</v>
      </c>
      <c r="C5639" s="165">
        <f t="shared" si="353"/>
        <v>8</v>
      </c>
      <c r="D5639" s="165">
        <f t="shared" si="354"/>
        <v>23</v>
      </c>
      <c r="E5639" s="165">
        <f>+Exports!B5642</f>
        <v>22</v>
      </c>
      <c r="F5639" s="165">
        <f>+WEEKDAY(ExportsELAP[[#This Row],[Date Prevailing]],1)</f>
        <v>3</v>
      </c>
      <c r="G5639" s="165">
        <f>+COUNTIFS(ECR_Hours!$K$6:$K$7,ExportsELAP[[#This Row],[Date Prevailing]])</f>
        <v>0</v>
      </c>
      <c r="H5639" s="165">
        <f t="shared" si="355"/>
        <v>3</v>
      </c>
      <c r="I5639" s="166">
        <f>+Exports!G5642</f>
        <v>7.1684999999999999</v>
      </c>
      <c r="J5639" s="166">
        <f>+'ELAP_IPCO-APND'!D5642</f>
        <v>106.91677</v>
      </c>
      <c r="K5639" s="166">
        <f>+(ExportsELAP[[#This Row],[Exports kWh - MPT]]/1000)*ExportsELAP[[#This Row],[EIM Price]]</f>
        <v>0.76643286574499991</v>
      </c>
      <c r="L5639" s="167" t="str">
        <f>+INDEX(ECR_Hours!$I$12:$I$15,MATCH(ExportsELAP[[#This Row],[Date Prevailing]],ECR_Hours!$H$12:$H$15,1))</f>
        <v>S</v>
      </c>
      <c r="M5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40" spans="1:13" x14ac:dyDescent="0.25">
      <c r="A5640" s="164">
        <f>+Exports!A5643</f>
        <v>44796</v>
      </c>
      <c r="B5640" s="165">
        <f t="shared" si="352"/>
        <v>2022</v>
      </c>
      <c r="C5640" s="165">
        <f t="shared" si="353"/>
        <v>8</v>
      </c>
      <c r="D5640" s="165">
        <f t="shared" si="354"/>
        <v>23</v>
      </c>
      <c r="E5640" s="165">
        <f>+Exports!B5643</f>
        <v>23</v>
      </c>
      <c r="F5640" s="165">
        <f>+WEEKDAY(ExportsELAP[[#This Row],[Date Prevailing]],1)</f>
        <v>3</v>
      </c>
      <c r="G5640" s="165">
        <f>+COUNTIFS(ECR_Hours!$K$6:$K$7,ExportsELAP[[#This Row],[Date Prevailing]])</f>
        <v>0</v>
      </c>
      <c r="H5640" s="165">
        <f t="shared" si="355"/>
        <v>3</v>
      </c>
      <c r="I5640" s="166">
        <f>+Exports!G5643</f>
        <v>8.8221000000000007</v>
      </c>
      <c r="J5640" s="166">
        <f>+'ELAP_IPCO-APND'!D5643</f>
        <v>94.370199999999997</v>
      </c>
      <c r="K5640" s="166">
        <f>+(ExportsELAP[[#This Row],[Exports kWh - MPT]]/1000)*ExportsELAP[[#This Row],[EIM Price]]</f>
        <v>0.83254334142000008</v>
      </c>
      <c r="L5640" s="167" t="str">
        <f>+INDEX(ECR_Hours!$I$12:$I$15,MATCH(ExportsELAP[[#This Row],[Date Prevailing]],ECR_Hours!$H$12:$H$15,1))</f>
        <v>S</v>
      </c>
      <c r="M5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41" spans="1:13" x14ac:dyDescent="0.25">
      <c r="A5641" s="164">
        <f>+Exports!A5644</f>
        <v>44796</v>
      </c>
      <c r="B5641" s="165">
        <f t="shared" si="352"/>
        <v>2022</v>
      </c>
      <c r="C5641" s="165">
        <f t="shared" si="353"/>
        <v>8</v>
      </c>
      <c r="D5641" s="165">
        <f t="shared" si="354"/>
        <v>23</v>
      </c>
      <c r="E5641" s="165">
        <f>+Exports!B5644</f>
        <v>24</v>
      </c>
      <c r="F5641" s="165">
        <f>+WEEKDAY(ExportsELAP[[#This Row],[Date Prevailing]],1)</f>
        <v>3</v>
      </c>
      <c r="G5641" s="165">
        <f>+COUNTIFS(ECR_Hours!$K$6:$K$7,ExportsELAP[[#This Row],[Date Prevailing]])</f>
        <v>0</v>
      </c>
      <c r="H5641" s="165">
        <f t="shared" si="355"/>
        <v>3</v>
      </c>
      <c r="I5641" s="166">
        <f>+Exports!G5644</f>
        <v>11.571700000000002</v>
      </c>
      <c r="J5641" s="166">
        <f>+'ELAP_IPCO-APND'!D5644</f>
        <v>70.671790000000001</v>
      </c>
      <c r="K5641" s="166">
        <f>+(ExportsELAP[[#This Row],[Exports kWh - MPT]]/1000)*ExportsELAP[[#This Row],[EIM Price]]</f>
        <v>0.8177927523430002</v>
      </c>
      <c r="L5641" s="167" t="str">
        <f>+INDEX(ECR_Hours!$I$12:$I$15,MATCH(ExportsELAP[[#This Row],[Date Prevailing]],ECR_Hours!$H$12:$H$15,1))</f>
        <v>S</v>
      </c>
      <c r="M5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2" spans="1:13" x14ac:dyDescent="0.25">
      <c r="A5642" s="164">
        <f>+Exports!A5645</f>
        <v>44797</v>
      </c>
      <c r="B5642" s="165">
        <f t="shared" si="352"/>
        <v>2022</v>
      </c>
      <c r="C5642" s="165">
        <f t="shared" si="353"/>
        <v>8</v>
      </c>
      <c r="D5642" s="165">
        <f t="shared" si="354"/>
        <v>24</v>
      </c>
      <c r="E5642" s="165">
        <f>+Exports!B5645</f>
        <v>1</v>
      </c>
      <c r="F5642" s="165">
        <f>+WEEKDAY(ExportsELAP[[#This Row],[Date Prevailing]],1)</f>
        <v>4</v>
      </c>
      <c r="G5642" s="165">
        <f>+COUNTIFS(ECR_Hours!$K$6:$K$7,ExportsELAP[[#This Row],[Date Prevailing]])</f>
        <v>0</v>
      </c>
      <c r="H5642" s="165">
        <f t="shared" si="355"/>
        <v>4</v>
      </c>
      <c r="I5642" s="166">
        <f>+Exports!G5645</f>
        <v>16.448499999999999</v>
      </c>
      <c r="J5642" s="166">
        <f>+'ELAP_IPCO-APND'!D5645</f>
        <v>82.220870000000005</v>
      </c>
      <c r="K5642" s="166">
        <f>+(ExportsELAP[[#This Row],[Exports kWh - MPT]]/1000)*ExportsELAP[[#This Row],[EIM Price]]</f>
        <v>1.3524099801949998</v>
      </c>
      <c r="L5642" s="167" t="str">
        <f>+INDEX(ECR_Hours!$I$12:$I$15,MATCH(ExportsELAP[[#This Row],[Date Prevailing]],ECR_Hours!$H$12:$H$15,1))</f>
        <v>S</v>
      </c>
      <c r="M5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3" spans="1:13" x14ac:dyDescent="0.25">
      <c r="A5643" s="164">
        <f>+Exports!A5646</f>
        <v>44797</v>
      </c>
      <c r="B5643" s="165">
        <f t="shared" si="352"/>
        <v>2022</v>
      </c>
      <c r="C5643" s="165">
        <f t="shared" si="353"/>
        <v>8</v>
      </c>
      <c r="D5643" s="165">
        <f t="shared" si="354"/>
        <v>24</v>
      </c>
      <c r="E5643" s="165">
        <f>+Exports!B5646</f>
        <v>2</v>
      </c>
      <c r="F5643" s="165">
        <f>+WEEKDAY(ExportsELAP[[#This Row],[Date Prevailing]],1)</f>
        <v>4</v>
      </c>
      <c r="G5643" s="165">
        <f>+COUNTIFS(ECR_Hours!$K$6:$K$7,ExportsELAP[[#This Row],[Date Prevailing]])</f>
        <v>0</v>
      </c>
      <c r="H5643" s="165">
        <f t="shared" si="355"/>
        <v>4</v>
      </c>
      <c r="I5643" s="166">
        <f>+Exports!G5646</f>
        <v>16.424599999999998</v>
      </c>
      <c r="J5643" s="166">
        <f>+'ELAP_IPCO-APND'!D5646</f>
        <v>86.667969999999997</v>
      </c>
      <c r="K5643" s="166">
        <f>+(ExportsELAP[[#This Row],[Exports kWh - MPT]]/1000)*ExportsELAP[[#This Row],[EIM Price]]</f>
        <v>1.4234867400619997</v>
      </c>
      <c r="L5643" s="167" t="str">
        <f>+INDEX(ECR_Hours!$I$12:$I$15,MATCH(ExportsELAP[[#This Row],[Date Prevailing]],ECR_Hours!$H$12:$H$15,1))</f>
        <v>S</v>
      </c>
      <c r="M5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4" spans="1:13" x14ac:dyDescent="0.25">
      <c r="A5644" s="164">
        <f>+Exports!A5647</f>
        <v>44797</v>
      </c>
      <c r="B5644" s="165">
        <f t="shared" si="352"/>
        <v>2022</v>
      </c>
      <c r="C5644" s="165">
        <f t="shared" si="353"/>
        <v>8</v>
      </c>
      <c r="D5644" s="165">
        <f t="shared" si="354"/>
        <v>24</v>
      </c>
      <c r="E5644" s="165">
        <f>+Exports!B5647</f>
        <v>3</v>
      </c>
      <c r="F5644" s="165">
        <f>+WEEKDAY(ExportsELAP[[#This Row],[Date Prevailing]],1)</f>
        <v>4</v>
      </c>
      <c r="G5644" s="165">
        <f>+COUNTIFS(ECR_Hours!$K$6:$K$7,ExportsELAP[[#This Row],[Date Prevailing]])</f>
        <v>0</v>
      </c>
      <c r="H5644" s="165">
        <f t="shared" si="355"/>
        <v>4</v>
      </c>
      <c r="I5644" s="166">
        <f>+Exports!G5647</f>
        <v>15.981699999999991</v>
      </c>
      <c r="J5644" s="166">
        <f>+'ELAP_IPCO-APND'!D5647</f>
        <v>72.992940000000004</v>
      </c>
      <c r="K5644" s="166">
        <f>+(ExportsELAP[[#This Row],[Exports kWh - MPT]]/1000)*ExportsELAP[[#This Row],[EIM Price]]</f>
        <v>1.1665512691979993</v>
      </c>
      <c r="L5644" s="167" t="str">
        <f>+INDEX(ECR_Hours!$I$12:$I$15,MATCH(ExportsELAP[[#This Row],[Date Prevailing]],ECR_Hours!$H$12:$H$15,1))</f>
        <v>S</v>
      </c>
      <c r="M5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5" spans="1:13" x14ac:dyDescent="0.25">
      <c r="A5645" s="164">
        <f>+Exports!A5648</f>
        <v>44797</v>
      </c>
      <c r="B5645" s="165">
        <f t="shared" si="352"/>
        <v>2022</v>
      </c>
      <c r="C5645" s="165">
        <f t="shared" si="353"/>
        <v>8</v>
      </c>
      <c r="D5645" s="165">
        <f t="shared" si="354"/>
        <v>24</v>
      </c>
      <c r="E5645" s="165">
        <f>+Exports!B5648</f>
        <v>4</v>
      </c>
      <c r="F5645" s="165">
        <f>+WEEKDAY(ExportsELAP[[#This Row],[Date Prevailing]],1)</f>
        <v>4</v>
      </c>
      <c r="G5645" s="165">
        <f>+COUNTIFS(ECR_Hours!$K$6:$K$7,ExportsELAP[[#This Row],[Date Prevailing]])</f>
        <v>0</v>
      </c>
      <c r="H5645" s="165">
        <f t="shared" si="355"/>
        <v>4</v>
      </c>
      <c r="I5645" s="166">
        <f>+Exports!G5648</f>
        <v>12.011100000000001</v>
      </c>
      <c r="J5645" s="166">
        <f>+'ELAP_IPCO-APND'!D5648</f>
        <v>77.373720000000006</v>
      </c>
      <c r="K5645" s="166">
        <f>+(ExportsELAP[[#This Row],[Exports kWh - MPT]]/1000)*ExportsELAP[[#This Row],[EIM Price]]</f>
        <v>0.92934348829200009</v>
      </c>
      <c r="L5645" s="167" t="str">
        <f>+INDEX(ECR_Hours!$I$12:$I$15,MATCH(ExportsELAP[[#This Row],[Date Prevailing]],ECR_Hours!$H$12:$H$15,1))</f>
        <v>S</v>
      </c>
      <c r="M5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6" spans="1:13" x14ac:dyDescent="0.25">
      <c r="A5646" s="164">
        <f>+Exports!A5649</f>
        <v>44797</v>
      </c>
      <c r="B5646" s="165">
        <f t="shared" si="352"/>
        <v>2022</v>
      </c>
      <c r="C5646" s="165">
        <f t="shared" si="353"/>
        <v>8</v>
      </c>
      <c r="D5646" s="165">
        <f t="shared" si="354"/>
        <v>24</v>
      </c>
      <c r="E5646" s="165">
        <f>+Exports!B5649</f>
        <v>5</v>
      </c>
      <c r="F5646" s="165">
        <f>+WEEKDAY(ExportsELAP[[#This Row],[Date Prevailing]],1)</f>
        <v>4</v>
      </c>
      <c r="G5646" s="165">
        <f>+COUNTIFS(ECR_Hours!$K$6:$K$7,ExportsELAP[[#This Row],[Date Prevailing]])</f>
        <v>0</v>
      </c>
      <c r="H5646" s="165">
        <f t="shared" si="355"/>
        <v>4</v>
      </c>
      <c r="I5646" s="166">
        <f>+Exports!G5649</f>
        <v>15.857700000000001</v>
      </c>
      <c r="J5646" s="166">
        <f>+'ELAP_IPCO-APND'!D5649</f>
        <v>86.808189999999996</v>
      </c>
      <c r="K5646" s="166">
        <f>+(ExportsELAP[[#This Row],[Exports kWh - MPT]]/1000)*ExportsELAP[[#This Row],[EIM Price]]</f>
        <v>1.3765782345630002</v>
      </c>
      <c r="L5646" s="167" t="str">
        <f>+INDEX(ECR_Hours!$I$12:$I$15,MATCH(ExportsELAP[[#This Row],[Date Prevailing]],ECR_Hours!$H$12:$H$15,1))</f>
        <v>S</v>
      </c>
      <c r="M5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7" spans="1:13" x14ac:dyDescent="0.25">
      <c r="A5647" s="164">
        <f>+Exports!A5650</f>
        <v>44797</v>
      </c>
      <c r="B5647" s="165">
        <f t="shared" si="352"/>
        <v>2022</v>
      </c>
      <c r="C5647" s="165">
        <f t="shared" si="353"/>
        <v>8</v>
      </c>
      <c r="D5647" s="165">
        <f t="shared" si="354"/>
        <v>24</v>
      </c>
      <c r="E5647" s="165">
        <f>+Exports!B5650</f>
        <v>6</v>
      </c>
      <c r="F5647" s="165">
        <f>+WEEKDAY(ExportsELAP[[#This Row],[Date Prevailing]],1)</f>
        <v>4</v>
      </c>
      <c r="G5647" s="165">
        <f>+COUNTIFS(ECR_Hours!$K$6:$K$7,ExportsELAP[[#This Row],[Date Prevailing]])</f>
        <v>0</v>
      </c>
      <c r="H5647" s="165">
        <f t="shared" si="355"/>
        <v>4</v>
      </c>
      <c r="I5647" s="166">
        <f>+Exports!G5650</f>
        <v>12.692899999999991</v>
      </c>
      <c r="J5647" s="166">
        <f>+'ELAP_IPCO-APND'!D5650</f>
        <v>94.028739999999999</v>
      </c>
      <c r="K5647" s="166">
        <f>+(ExportsELAP[[#This Row],[Exports kWh - MPT]]/1000)*ExportsELAP[[#This Row],[EIM Price]]</f>
        <v>1.1934973939459992</v>
      </c>
      <c r="L5647" s="167" t="str">
        <f>+INDEX(ECR_Hours!$I$12:$I$15,MATCH(ExportsELAP[[#This Row],[Date Prevailing]],ECR_Hours!$H$12:$H$15,1))</f>
        <v>S</v>
      </c>
      <c r="M5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8" spans="1:13" x14ac:dyDescent="0.25">
      <c r="A5648" s="164">
        <f>+Exports!A5651</f>
        <v>44797</v>
      </c>
      <c r="B5648" s="165">
        <f t="shared" si="352"/>
        <v>2022</v>
      </c>
      <c r="C5648" s="165">
        <f t="shared" si="353"/>
        <v>8</v>
      </c>
      <c r="D5648" s="165">
        <f t="shared" si="354"/>
        <v>24</v>
      </c>
      <c r="E5648" s="165">
        <f>+Exports!B5651</f>
        <v>7</v>
      </c>
      <c r="F5648" s="165">
        <f>+WEEKDAY(ExportsELAP[[#This Row],[Date Prevailing]],1)</f>
        <v>4</v>
      </c>
      <c r="G5648" s="165">
        <f>+COUNTIFS(ECR_Hours!$K$6:$K$7,ExportsELAP[[#This Row],[Date Prevailing]])</f>
        <v>0</v>
      </c>
      <c r="H5648" s="165">
        <f t="shared" si="355"/>
        <v>4</v>
      </c>
      <c r="I5648" s="166">
        <f>+Exports!G5651</f>
        <v>44.265199999999979</v>
      </c>
      <c r="J5648" s="166">
        <f>+'ELAP_IPCO-APND'!D5651</f>
        <v>116.89447</v>
      </c>
      <c r="K5648" s="166">
        <f>+(ExportsELAP[[#This Row],[Exports kWh - MPT]]/1000)*ExportsELAP[[#This Row],[EIM Price]]</f>
        <v>5.1743570934439971</v>
      </c>
      <c r="L5648" s="167" t="str">
        <f>+INDEX(ECR_Hours!$I$12:$I$15,MATCH(ExportsELAP[[#This Row],[Date Prevailing]],ECR_Hours!$H$12:$H$15,1))</f>
        <v>S</v>
      </c>
      <c r="M5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49" spans="1:13" x14ac:dyDescent="0.25">
      <c r="A5649" s="164">
        <f>+Exports!A5652</f>
        <v>44797</v>
      </c>
      <c r="B5649" s="165">
        <f t="shared" si="352"/>
        <v>2022</v>
      </c>
      <c r="C5649" s="165">
        <f t="shared" si="353"/>
        <v>8</v>
      </c>
      <c r="D5649" s="165">
        <f t="shared" si="354"/>
        <v>24</v>
      </c>
      <c r="E5649" s="165">
        <f>+Exports!B5652</f>
        <v>8</v>
      </c>
      <c r="F5649" s="165">
        <f>+WEEKDAY(ExportsELAP[[#This Row],[Date Prevailing]],1)</f>
        <v>4</v>
      </c>
      <c r="G5649" s="165">
        <f>+COUNTIFS(ECR_Hours!$K$6:$K$7,ExportsELAP[[#This Row],[Date Prevailing]])</f>
        <v>0</v>
      </c>
      <c r="H5649" s="165">
        <f t="shared" si="355"/>
        <v>4</v>
      </c>
      <c r="I5649" s="166">
        <f>+Exports!G5652</f>
        <v>1726.7211</v>
      </c>
      <c r="J5649" s="166">
        <f>+'ELAP_IPCO-APND'!D5652</f>
        <v>106.96005</v>
      </c>
      <c r="K5649" s="166">
        <f>+(ExportsELAP[[#This Row],[Exports kWh - MPT]]/1000)*ExportsELAP[[#This Row],[EIM Price]]</f>
        <v>184.69017519205499</v>
      </c>
      <c r="L5649" s="167" t="str">
        <f>+INDEX(ECR_Hours!$I$12:$I$15,MATCH(ExportsELAP[[#This Row],[Date Prevailing]],ECR_Hours!$H$12:$H$15,1))</f>
        <v>S</v>
      </c>
      <c r="M5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0" spans="1:13" x14ac:dyDescent="0.25">
      <c r="A5650" s="164">
        <f>+Exports!A5653</f>
        <v>44797</v>
      </c>
      <c r="B5650" s="165">
        <f t="shared" si="352"/>
        <v>2022</v>
      </c>
      <c r="C5650" s="165">
        <f t="shared" si="353"/>
        <v>8</v>
      </c>
      <c r="D5650" s="165">
        <f t="shared" si="354"/>
        <v>24</v>
      </c>
      <c r="E5650" s="165">
        <f>+Exports!B5653</f>
        <v>9</v>
      </c>
      <c r="F5650" s="165">
        <f>+WEEKDAY(ExportsELAP[[#This Row],[Date Prevailing]],1)</f>
        <v>4</v>
      </c>
      <c r="G5650" s="165">
        <f>+COUNTIFS(ECR_Hours!$K$6:$K$7,ExportsELAP[[#This Row],[Date Prevailing]])</f>
        <v>0</v>
      </c>
      <c r="H5650" s="165">
        <f t="shared" si="355"/>
        <v>4</v>
      </c>
      <c r="I5650" s="166">
        <f>+Exports!G5653</f>
        <v>8685.9457000000002</v>
      </c>
      <c r="J5650" s="166">
        <f>+'ELAP_IPCO-APND'!D5653</f>
        <v>78.690349999999995</v>
      </c>
      <c r="K5650" s="166">
        <f>+(ExportsELAP[[#This Row],[Exports kWh - MPT]]/1000)*ExportsELAP[[#This Row],[EIM Price]]</f>
        <v>683.50010721399497</v>
      </c>
      <c r="L5650" s="167" t="str">
        <f>+INDEX(ECR_Hours!$I$12:$I$15,MATCH(ExportsELAP[[#This Row],[Date Prevailing]],ECR_Hours!$H$12:$H$15,1))</f>
        <v>S</v>
      </c>
      <c r="M5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1" spans="1:13" x14ac:dyDescent="0.25">
      <c r="A5651" s="164">
        <f>+Exports!A5654</f>
        <v>44797</v>
      </c>
      <c r="B5651" s="165">
        <f t="shared" si="352"/>
        <v>2022</v>
      </c>
      <c r="C5651" s="165">
        <f t="shared" si="353"/>
        <v>8</v>
      </c>
      <c r="D5651" s="165">
        <f t="shared" si="354"/>
        <v>24</v>
      </c>
      <c r="E5651" s="165">
        <f>+Exports!B5654</f>
        <v>10</v>
      </c>
      <c r="F5651" s="165">
        <f>+WEEKDAY(ExportsELAP[[#This Row],[Date Prevailing]],1)</f>
        <v>4</v>
      </c>
      <c r="G5651" s="165">
        <f>+COUNTIFS(ECR_Hours!$K$6:$K$7,ExportsELAP[[#This Row],[Date Prevailing]])</f>
        <v>0</v>
      </c>
      <c r="H5651" s="165">
        <f t="shared" si="355"/>
        <v>4</v>
      </c>
      <c r="I5651" s="166">
        <f>+Exports!G5654</f>
        <v>19556.650000000001</v>
      </c>
      <c r="J5651" s="166">
        <f>+'ELAP_IPCO-APND'!D5654</f>
        <v>65.455129999999997</v>
      </c>
      <c r="K5651" s="166">
        <f>+(ExportsELAP[[#This Row],[Exports kWh - MPT]]/1000)*ExportsELAP[[#This Row],[EIM Price]]</f>
        <v>1280.0830681145001</v>
      </c>
      <c r="L5651" s="167" t="str">
        <f>+INDEX(ECR_Hours!$I$12:$I$15,MATCH(ExportsELAP[[#This Row],[Date Prevailing]],ECR_Hours!$H$12:$H$15,1))</f>
        <v>S</v>
      </c>
      <c r="M5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2" spans="1:13" x14ac:dyDescent="0.25">
      <c r="A5652" s="164">
        <f>+Exports!A5655</f>
        <v>44797</v>
      </c>
      <c r="B5652" s="165">
        <f t="shared" si="352"/>
        <v>2022</v>
      </c>
      <c r="C5652" s="165">
        <f t="shared" si="353"/>
        <v>8</v>
      </c>
      <c r="D5652" s="165">
        <f t="shared" si="354"/>
        <v>24</v>
      </c>
      <c r="E5652" s="165">
        <f>+Exports!B5655</f>
        <v>11</v>
      </c>
      <c r="F5652" s="165">
        <f>+WEEKDAY(ExportsELAP[[#This Row],[Date Prevailing]],1)</f>
        <v>4</v>
      </c>
      <c r="G5652" s="165">
        <f>+COUNTIFS(ECR_Hours!$K$6:$K$7,ExportsELAP[[#This Row],[Date Prevailing]])</f>
        <v>0</v>
      </c>
      <c r="H5652" s="165">
        <f t="shared" si="355"/>
        <v>4</v>
      </c>
      <c r="I5652" s="166">
        <f>+Exports!G5655</f>
        <v>29026.0494</v>
      </c>
      <c r="J5652" s="166">
        <f>+'ELAP_IPCO-APND'!D5655</f>
        <v>66.383769999999998</v>
      </c>
      <c r="K5652" s="166">
        <f>+(ExportsELAP[[#This Row],[Exports kWh - MPT]]/1000)*ExportsELAP[[#This Row],[EIM Price]]</f>
        <v>1926.8585873782381</v>
      </c>
      <c r="L5652" s="167" t="str">
        <f>+INDEX(ECR_Hours!$I$12:$I$15,MATCH(ExportsELAP[[#This Row],[Date Prevailing]],ECR_Hours!$H$12:$H$15,1))</f>
        <v>S</v>
      </c>
      <c r="M5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3" spans="1:13" x14ac:dyDescent="0.25">
      <c r="A5653" s="164">
        <f>+Exports!A5656</f>
        <v>44797</v>
      </c>
      <c r="B5653" s="165">
        <f t="shared" si="352"/>
        <v>2022</v>
      </c>
      <c r="C5653" s="165">
        <f t="shared" si="353"/>
        <v>8</v>
      </c>
      <c r="D5653" s="165">
        <f t="shared" si="354"/>
        <v>24</v>
      </c>
      <c r="E5653" s="165">
        <f>+Exports!B5656</f>
        <v>12</v>
      </c>
      <c r="F5653" s="165">
        <f>+WEEKDAY(ExportsELAP[[#This Row],[Date Prevailing]],1)</f>
        <v>4</v>
      </c>
      <c r="G5653" s="165">
        <f>+COUNTIFS(ECR_Hours!$K$6:$K$7,ExportsELAP[[#This Row],[Date Prevailing]])</f>
        <v>0</v>
      </c>
      <c r="H5653" s="165">
        <f t="shared" si="355"/>
        <v>4</v>
      </c>
      <c r="I5653" s="166">
        <f>+Exports!G5656</f>
        <v>35977.227800000001</v>
      </c>
      <c r="J5653" s="166">
        <f>+'ELAP_IPCO-APND'!D5656</f>
        <v>73.129519999999999</v>
      </c>
      <c r="K5653" s="166">
        <f>+(ExportsELAP[[#This Row],[Exports kWh - MPT]]/1000)*ExportsELAP[[#This Row],[EIM Price]]</f>
        <v>2630.9973999446561</v>
      </c>
      <c r="L5653" s="167" t="str">
        <f>+INDEX(ECR_Hours!$I$12:$I$15,MATCH(ExportsELAP[[#This Row],[Date Prevailing]],ECR_Hours!$H$12:$H$15,1))</f>
        <v>S</v>
      </c>
      <c r="M5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4" spans="1:13" x14ac:dyDescent="0.25">
      <c r="A5654" s="164">
        <f>+Exports!A5657</f>
        <v>44797</v>
      </c>
      <c r="B5654" s="165">
        <f t="shared" si="352"/>
        <v>2022</v>
      </c>
      <c r="C5654" s="165">
        <f t="shared" si="353"/>
        <v>8</v>
      </c>
      <c r="D5654" s="165">
        <f t="shared" si="354"/>
        <v>24</v>
      </c>
      <c r="E5654" s="165">
        <f>+Exports!B5657</f>
        <v>13</v>
      </c>
      <c r="F5654" s="165">
        <f>+WEEKDAY(ExportsELAP[[#This Row],[Date Prevailing]],1)</f>
        <v>4</v>
      </c>
      <c r="G5654" s="165">
        <f>+COUNTIFS(ECR_Hours!$K$6:$K$7,ExportsELAP[[#This Row],[Date Prevailing]])</f>
        <v>0</v>
      </c>
      <c r="H5654" s="165">
        <f t="shared" si="355"/>
        <v>4</v>
      </c>
      <c r="I5654" s="166">
        <f>+Exports!G5657</f>
        <v>37451.306600000004</v>
      </c>
      <c r="J5654" s="166">
        <f>+'ELAP_IPCO-APND'!D5657</f>
        <v>80.199969999999993</v>
      </c>
      <c r="K5654" s="166">
        <f>+(ExportsELAP[[#This Row],[Exports kWh - MPT]]/1000)*ExportsELAP[[#This Row],[EIM Price]]</f>
        <v>3003.593665780802</v>
      </c>
      <c r="L5654" s="167" t="str">
        <f>+INDEX(ECR_Hours!$I$12:$I$15,MATCH(ExportsELAP[[#This Row],[Date Prevailing]],ECR_Hours!$H$12:$H$15,1))</f>
        <v>S</v>
      </c>
      <c r="M5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5" spans="1:13" x14ac:dyDescent="0.25">
      <c r="A5655" s="164">
        <f>+Exports!A5658</f>
        <v>44797</v>
      </c>
      <c r="B5655" s="165">
        <f t="shared" si="352"/>
        <v>2022</v>
      </c>
      <c r="C5655" s="165">
        <f t="shared" si="353"/>
        <v>8</v>
      </c>
      <c r="D5655" s="165">
        <f t="shared" si="354"/>
        <v>24</v>
      </c>
      <c r="E5655" s="165">
        <f>+Exports!B5658</f>
        <v>14</v>
      </c>
      <c r="F5655" s="165">
        <f>+WEEKDAY(ExportsELAP[[#This Row],[Date Prevailing]],1)</f>
        <v>4</v>
      </c>
      <c r="G5655" s="165">
        <f>+COUNTIFS(ECR_Hours!$K$6:$K$7,ExportsELAP[[#This Row],[Date Prevailing]])</f>
        <v>0</v>
      </c>
      <c r="H5655" s="165">
        <f t="shared" si="355"/>
        <v>4</v>
      </c>
      <c r="I5655" s="166">
        <f>+Exports!G5658</f>
        <v>31333.8351</v>
      </c>
      <c r="J5655" s="166">
        <f>+'ELAP_IPCO-APND'!D5658</f>
        <v>94.096689999999995</v>
      </c>
      <c r="K5655" s="166">
        <f>+(ExportsELAP[[#This Row],[Exports kWh - MPT]]/1000)*ExportsELAP[[#This Row],[EIM Price]]</f>
        <v>2948.4101679158189</v>
      </c>
      <c r="L5655" s="167" t="str">
        <f>+INDEX(ECR_Hours!$I$12:$I$15,MATCH(ExportsELAP[[#This Row],[Date Prevailing]],ECR_Hours!$H$12:$H$15,1))</f>
        <v>S</v>
      </c>
      <c r="M5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6" spans="1:13" x14ac:dyDescent="0.25">
      <c r="A5656" s="164">
        <f>+Exports!A5659</f>
        <v>44797</v>
      </c>
      <c r="B5656" s="165">
        <f t="shared" si="352"/>
        <v>2022</v>
      </c>
      <c r="C5656" s="165">
        <f t="shared" si="353"/>
        <v>8</v>
      </c>
      <c r="D5656" s="165">
        <f t="shared" si="354"/>
        <v>24</v>
      </c>
      <c r="E5656" s="165">
        <f>+Exports!B5659</f>
        <v>15</v>
      </c>
      <c r="F5656" s="165">
        <f>+WEEKDAY(ExportsELAP[[#This Row],[Date Prevailing]],1)</f>
        <v>4</v>
      </c>
      <c r="G5656" s="165">
        <f>+COUNTIFS(ECR_Hours!$K$6:$K$7,ExportsELAP[[#This Row],[Date Prevailing]])</f>
        <v>0</v>
      </c>
      <c r="H5656" s="165">
        <f t="shared" si="355"/>
        <v>4</v>
      </c>
      <c r="I5656" s="166">
        <f>+Exports!G5659</f>
        <v>24753.260399999999</v>
      </c>
      <c r="J5656" s="166">
        <f>+'ELAP_IPCO-APND'!D5659</f>
        <v>121.71541000000001</v>
      </c>
      <c r="K5656" s="166">
        <f>+(ExportsELAP[[#This Row],[Exports kWh - MPT]]/1000)*ExportsELAP[[#This Row],[EIM Price]]</f>
        <v>3012.8532384227638</v>
      </c>
      <c r="L5656" s="167" t="str">
        <f>+INDEX(ECR_Hours!$I$12:$I$15,MATCH(ExportsELAP[[#This Row],[Date Prevailing]],ECR_Hours!$H$12:$H$15,1))</f>
        <v>S</v>
      </c>
      <c r="M5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57" spans="1:13" x14ac:dyDescent="0.25">
      <c r="A5657" s="164">
        <f>+Exports!A5660</f>
        <v>44797</v>
      </c>
      <c r="B5657" s="165">
        <f t="shared" si="352"/>
        <v>2022</v>
      </c>
      <c r="C5657" s="165">
        <f t="shared" si="353"/>
        <v>8</v>
      </c>
      <c r="D5657" s="165">
        <f t="shared" si="354"/>
        <v>24</v>
      </c>
      <c r="E5657" s="165">
        <f>+Exports!B5660</f>
        <v>16</v>
      </c>
      <c r="F5657" s="165">
        <f>+WEEKDAY(ExportsELAP[[#This Row],[Date Prevailing]],1)</f>
        <v>4</v>
      </c>
      <c r="G5657" s="165">
        <f>+COUNTIFS(ECR_Hours!$K$6:$K$7,ExportsELAP[[#This Row],[Date Prevailing]])</f>
        <v>0</v>
      </c>
      <c r="H5657" s="165">
        <f t="shared" si="355"/>
        <v>4</v>
      </c>
      <c r="I5657" s="166">
        <f>+Exports!G5660</f>
        <v>19113.3789</v>
      </c>
      <c r="J5657" s="166">
        <f>+'ELAP_IPCO-APND'!D5660</f>
        <v>110.89878</v>
      </c>
      <c r="K5657" s="166">
        <f>+(ExportsELAP[[#This Row],[Exports kWh - MPT]]/1000)*ExportsELAP[[#This Row],[EIM Price]]</f>
        <v>2119.650401687742</v>
      </c>
      <c r="L5657" s="167" t="str">
        <f>+INDEX(ECR_Hours!$I$12:$I$15,MATCH(ExportsELAP[[#This Row],[Date Prevailing]],ECR_Hours!$H$12:$H$15,1))</f>
        <v>S</v>
      </c>
      <c r="M5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58" spans="1:13" x14ac:dyDescent="0.25">
      <c r="A5658" s="164">
        <f>+Exports!A5661</f>
        <v>44797</v>
      </c>
      <c r="B5658" s="165">
        <f t="shared" si="352"/>
        <v>2022</v>
      </c>
      <c r="C5658" s="165">
        <f t="shared" si="353"/>
        <v>8</v>
      </c>
      <c r="D5658" s="165">
        <f t="shared" si="354"/>
        <v>24</v>
      </c>
      <c r="E5658" s="165">
        <f>+Exports!B5661</f>
        <v>17</v>
      </c>
      <c r="F5658" s="165">
        <f>+WEEKDAY(ExportsELAP[[#This Row],[Date Prevailing]],1)</f>
        <v>4</v>
      </c>
      <c r="G5658" s="165">
        <f>+COUNTIFS(ECR_Hours!$K$6:$K$7,ExportsELAP[[#This Row],[Date Prevailing]])</f>
        <v>0</v>
      </c>
      <c r="H5658" s="165">
        <f t="shared" si="355"/>
        <v>4</v>
      </c>
      <c r="I5658" s="166">
        <f>+Exports!G5661</f>
        <v>15544.8567</v>
      </c>
      <c r="J5658" s="166">
        <f>+'ELAP_IPCO-APND'!D5661</f>
        <v>108.96339999999999</v>
      </c>
      <c r="K5658" s="166">
        <f>+(ExportsELAP[[#This Row],[Exports kWh - MPT]]/1000)*ExportsELAP[[#This Row],[EIM Price]]</f>
        <v>1693.82043854478</v>
      </c>
      <c r="L5658" s="167" t="str">
        <f>+INDEX(ECR_Hours!$I$12:$I$15,MATCH(ExportsELAP[[#This Row],[Date Prevailing]],ECR_Hours!$H$12:$H$15,1))</f>
        <v>S</v>
      </c>
      <c r="M5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59" spans="1:13" x14ac:dyDescent="0.25">
      <c r="A5659" s="164">
        <f>+Exports!A5662</f>
        <v>44797</v>
      </c>
      <c r="B5659" s="165">
        <f t="shared" si="352"/>
        <v>2022</v>
      </c>
      <c r="C5659" s="165">
        <f t="shared" si="353"/>
        <v>8</v>
      </c>
      <c r="D5659" s="165">
        <f t="shared" si="354"/>
        <v>24</v>
      </c>
      <c r="E5659" s="165">
        <f>+Exports!B5662</f>
        <v>18</v>
      </c>
      <c r="F5659" s="165">
        <f>+WEEKDAY(ExportsELAP[[#This Row],[Date Prevailing]],1)</f>
        <v>4</v>
      </c>
      <c r="G5659" s="165">
        <f>+COUNTIFS(ECR_Hours!$K$6:$K$7,ExportsELAP[[#This Row],[Date Prevailing]])</f>
        <v>0</v>
      </c>
      <c r="H5659" s="165">
        <f t="shared" si="355"/>
        <v>4</v>
      </c>
      <c r="I5659" s="166">
        <f>+Exports!G5662</f>
        <v>10070.6891</v>
      </c>
      <c r="J5659" s="166">
        <f>+'ELAP_IPCO-APND'!D5662</f>
        <v>87.524730000000005</v>
      </c>
      <c r="K5659" s="166">
        <f>+(ExportsELAP[[#This Row],[Exports kWh - MPT]]/1000)*ExportsELAP[[#This Row],[EIM Price]]</f>
        <v>881.43434439144301</v>
      </c>
      <c r="L5659" s="167" t="str">
        <f>+INDEX(ECR_Hours!$I$12:$I$15,MATCH(ExportsELAP[[#This Row],[Date Prevailing]],ECR_Hours!$H$12:$H$15,1))</f>
        <v>S</v>
      </c>
      <c r="M5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0" spans="1:13" x14ac:dyDescent="0.25">
      <c r="A5660" s="164">
        <f>+Exports!A5663</f>
        <v>44797</v>
      </c>
      <c r="B5660" s="165">
        <f t="shared" si="352"/>
        <v>2022</v>
      </c>
      <c r="C5660" s="165">
        <f t="shared" si="353"/>
        <v>8</v>
      </c>
      <c r="D5660" s="165">
        <f t="shared" si="354"/>
        <v>24</v>
      </c>
      <c r="E5660" s="165">
        <f>+Exports!B5663</f>
        <v>19</v>
      </c>
      <c r="F5660" s="165">
        <f>+WEEKDAY(ExportsELAP[[#This Row],[Date Prevailing]],1)</f>
        <v>4</v>
      </c>
      <c r="G5660" s="165">
        <f>+COUNTIFS(ECR_Hours!$K$6:$K$7,ExportsELAP[[#This Row],[Date Prevailing]])</f>
        <v>0</v>
      </c>
      <c r="H5660" s="165">
        <f t="shared" si="355"/>
        <v>4</v>
      </c>
      <c r="I5660" s="166">
        <f>+Exports!G5663</f>
        <v>4974.0326999999997</v>
      </c>
      <c r="J5660" s="166">
        <f>+'ELAP_IPCO-APND'!D5663</f>
        <v>99.099289999999996</v>
      </c>
      <c r="K5660" s="166">
        <f>+(ExportsELAP[[#This Row],[Exports kWh - MPT]]/1000)*ExportsELAP[[#This Row],[EIM Price]]</f>
        <v>492.92310900678291</v>
      </c>
      <c r="L5660" s="167" t="str">
        <f>+INDEX(ECR_Hours!$I$12:$I$15,MATCH(ExportsELAP[[#This Row],[Date Prevailing]],ECR_Hours!$H$12:$H$15,1))</f>
        <v>S</v>
      </c>
      <c r="M5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1" spans="1:13" x14ac:dyDescent="0.25">
      <c r="A5661" s="164">
        <f>+Exports!A5664</f>
        <v>44797</v>
      </c>
      <c r="B5661" s="165">
        <f t="shared" si="352"/>
        <v>2022</v>
      </c>
      <c r="C5661" s="165">
        <f t="shared" si="353"/>
        <v>8</v>
      </c>
      <c r="D5661" s="165">
        <f t="shared" si="354"/>
        <v>24</v>
      </c>
      <c r="E5661" s="165">
        <f>+Exports!B5664</f>
        <v>20</v>
      </c>
      <c r="F5661" s="165">
        <f>+WEEKDAY(ExportsELAP[[#This Row],[Date Prevailing]],1)</f>
        <v>4</v>
      </c>
      <c r="G5661" s="165">
        <f>+COUNTIFS(ECR_Hours!$K$6:$K$7,ExportsELAP[[#This Row],[Date Prevailing]])</f>
        <v>0</v>
      </c>
      <c r="H5661" s="165">
        <f t="shared" si="355"/>
        <v>4</v>
      </c>
      <c r="I5661" s="166">
        <f>+Exports!G5664</f>
        <v>1409.9132</v>
      </c>
      <c r="J5661" s="166">
        <f>+'ELAP_IPCO-APND'!D5664</f>
        <v>122.50478</v>
      </c>
      <c r="K5661" s="166">
        <f>+(ExportsELAP[[#This Row],[Exports kWh - MPT]]/1000)*ExportsELAP[[#This Row],[EIM Price]]</f>
        <v>172.72110638509599</v>
      </c>
      <c r="L5661" s="167" t="str">
        <f>+INDEX(ECR_Hours!$I$12:$I$15,MATCH(ExportsELAP[[#This Row],[Date Prevailing]],ECR_Hours!$H$12:$H$15,1))</f>
        <v>S</v>
      </c>
      <c r="M5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2" spans="1:13" x14ac:dyDescent="0.25">
      <c r="A5662" s="164">
        <f>+Exports!A5665</f>
        <v>44797</v>
      </c>
      <c r="B5662" s="165">
        <f t="shared" si="352"/>
        <v>2022</v>
      </c>
      <c r="C5662" s="165">
        <f t="shared" si="353"/>
        <v>8</v>
      </c>
      <c r="D5662" s="165">
        <f t="shared" si="354"/>
        <v>24</v>
      </c>
      <c r="E5662" s="165">
        <f>+Exports!B5665</f>
        <v>21</v>
      </c>
      <c r="F5662" s="165">
        <f>+WEEKDAY(ExportsELAP[[#This Row],[Date Prevailing]],1)</f>
        <v>4</v>
      </c>
      <c r="G5662" s="165">
        <f>+COUNTIFS(ECR_Hours!$K$6:$K$7,ExportsELAP[[#This Row],[Date Prevailing]])</f>
        <v>0</v>
      </c>
      <c r="H5662" s="165">
        <f t="shared" si="355"/>
        <v>4</v>
      </c>
      <c r="I5662" s="166">
        <f>+Exports!G5665</f>
        <v>79.141400000000004</v>
      </c>
      <c r="J5662" s="166">
        <f>+'ELAP_IPCO-APND'!D5665</f>
        <v>111.48985999999999</v>
      </c>
      <c r="K5662" s="166">
        <f>+(ExportsELAP[[#This Row],[Exports kWh - MPT]]/1000)*ExportsELAP[[#This Row],[EIM Price]]</f>
        <v>8.8234636062039993</v>
      </c>
      <c r="L5662" s="167" t="str">
        <f>+INDEX(ECR_Hours!$I$12:$I$15,MATCH(ExportsELAP[[#This Row],[Date Prevailing]],ECR_Hours!$H$12:$H$15,1))</f>
        <v>S</v>
      </c>
      <c r="M5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3" spans="1:13" x14ac:dyDescent="0.25">
      <c r="A5663" s="164">
        <f>+Exports!A5666</f>
        <v>44797</v>
      </c>
      <c r="B5663" s="165">
        <f t="shared" si="352"/>
        <v>2022</v>
      </c>
      <c r="C5663" s="165">
        <f t="shared" si="353"/>
        <v>8</v>
      </c>
      <c r="D5663" s="165">
        <f t="shared" si="354"/>
        <v>24</v>
      </c>
      <c r="E5663" s="165">
        <f>+Exports!B5666</f>
        <v>22</v>
      </c>
      <c r="F5663" s="165">
        <f>+WEEKDAY(ExportsELAP[[#This Row],[Date Prevailing]],1)</f>
        <v>4</v>
      </c>
      <c r="G5663" s="165">
        <f>+COUNTIFS(ECR_Hours!$K$6:$K$7,ExportsELAP[[#This Row],[Date Prevailing]])</f>
        <v>0</v>
      </c>
      <c r="H5663" s="165">
        <f t="shared" si="355"/>
        <v>4</v>
      </c>
      <c r="I5663" s="166">
        <f>+Exports!G5666</f>
        <v>17.926399999999997</v>
      </c>
      <c r="J5663" s="166">
        <f>+'ELAP_IPCO-APND'!D5666</f>
        <v>94.649640000000005</v>
      </c>
      <c r="K5663" s="166">
        <f>+(ExportsELAP[[#This Row],[Exports kWh - MPT]]/1000)*ExportsELAP[[#This Row],[EIM Price]]</f>
        <v>1.696727306496</v>
      </c>
      <c r="L5663" s="167" t="str">
        <f>+INDEX(ECR_Hours!$I$12:$I$15,MATCH(ExportsELAP[[#This Row],[Date Prevailing]],ECR_Hours!$H$12:$H$15,1))</f>
        <v>S</v>
      </c>
      <c r="M5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4" spans="1:13" x14ac:dyDescent="0.25">
      <c r="A5664" s="164">
        <f>+Exports!A5667</f>
        <v>44797</v>
      </c>
      <c r="B5664" s="165">
        <f t="shared" si="352"/>
        <v>2022</v>
      </c>
      <c r="C5664" s="165">
        <f t="shared" si="353"/>
        <v>8</v>
      </c>
      <c r="D5664" s="165">
        <f t="shared" si="354"/>
        <v>24</v>
      </c>
      <c r="E5664" s="165">
        <f>+Exports!B5667</f>
        <v>23</v>
      </c>
      <c r="F5664" s="165">
        <f>+WEEKDAY(ExportsELAP[[#This Row],[Date Prevailing]],1)</f>
        <v>4</v>
      </c>
      <c r="G5664" s="165">
        <f>+COUNTIFS(ECR_Hours!$K$6:$K$7,ExportsELAP[[#This Row],[Date Prevailing]])</f>
        <v>0</v>
      </c>
      <c r="H5664" s="165">
        <f t="shared" si="355"/>
        <v>4</v>
      </c>
      <c r="I5664" s="166">
        <f>+Exports!G5667</f>
        <v>21.366099999999999</v>
      </c>
      <c r="J5664" s="166">
        <f>+'ELAP_IPCO-APND'!D5667</f>
        <v>74.781170000000003</v>
      </c>
      <c r="K5664" s="166">
        <f>+(ExportsELAP[[#This Row],[Exports kWh - MPT]]/1000)*ExportsELAP[[#This Row],[EIM Price]]</f>
        <v>1.5977819563369999</v>
      </c>
      <c r="L5664" s="167" t="str">
        <f>+INDEX(ECR_Hours!$I$12:$I$15,MATCH(ExportsELAP[[#This Row],[Date Prevailing]],ECR_Hours!$H$12:$H$15,1))</f>
        <v>S</v>
      </c>
      <c r="M5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65" spans="1:13" x14ac:dyDescent="0.25">
      <c r="A5665" s="164">
        <f>+Exports!A5668</f>
        <v>44797</v>
      </c>
      <c r="B5665" s="165">
        <f t="shared" si="352"/>
        <v>2022</v>
      </c>
      <c r="C5665" s="165">
        <f t="shared" si="353"/>
        <v>8</v>
      </c>
      <c r="D5665" s="165">
        <f t="shared" si="354"/>
        <v>24</v>
      </c>
      <c r="E5665" s="165">
        <f>+Exports!B5668</f>
        <v>24</v>
      </c>
      <c r="F5665" s="165">
        <f>+WEEKDAY(ExportsELAP[[#This Row],[Date Prevailing]],1)</f>
        <v>4</v>
      </c>
      <c r="G5665" s="165">
        <f>+COUNTIFS(ECR_Hours!$K$6:$K$7,ExportsELAP[[#This Row],[Date Prevailing]])</f>
        <v>0</v>
      </c>
      <c r="H5665" s="165">
        <f t="shared" si="355"/>
        <v>4</v>
      </c>
      <c r="I5665" s="166">
        <f>+Exports!G5668</f>
        <v>20.721</v>
      </c>
      <c r="J5665" s="166">
        <f>+'ELAP_IPCO-APND'!D5668</f>
        <v>75.449529999999996</v>
      </c>
      <c r="K5665" s="166">
        <f>+(ExportsELAP[[#This Row],[Exports kWh - MPT]]/1000)*ExportsELAP[[#This Row],[EIM Price]]</f>
        <v>1.5633897111299999</v>
      </c>
      <c r="L5665" s="167" t="str">
        <f>+INDEX(ECR_Hours!$I$12:$I$15,MATCH(ExportsELAP[[#This Row],[Date Prevailing]],ECR_Hours!$H$12:$H$15,1))</f>
        <v>S</v>
      </c>
      <c r="M5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6" spans="1:13" x14ac:dyDescent="0.25">
      <c r="A5666" s="164">
        <f>+Exports!A5669</f>
        <v>44798</v>
      </c>
      <c r="B5666" s="165">
        <f t="shared" si="352"/>
        <v>2022</v>
      </c>
      <c r="C5666" s="165">
        <f t="shared" si="353"/>
        <v>8</v>
      </c>
      <c r="D5666" s="165">
        <f t="shared" si="354"/>
        <v>25</v>
      </c>
      <c r="E5666" s="165">
        <f>+Exports!B5669</f>
        <v>1</v>
      </c>
      <c r="F5666" s="165">
        <f>+WEEKDAY(ExportsELAP[[#This Row],[Date Prevailing]],1)</f>
        <v>5</v>
      </c>
      <c r="G5666" s="165">
        <f>+COUNTIFS(ECR_Hours!$K$6:$K$7,ExportsELAP[[#This Row],[Date Prevailing]])</f>
        <v>0</v>
      </c>
      <c r="H5666" s="165">
        <f t="shared" si="355"/>
        <v>5</v>
      </c>
      <c r="I5666" s="166">
        <f>+Exports!G5669</f>
        <v>29.991299999999903</v>
      </c>
      <c r="J5666" s="166">
        <f>+'ELAP_IPCO-APND'!D5669</f>
        <v>70.667339999999996</v>
      </c>
      <c r="K5666" s="166">
        <f>+(ExportsELAP[[#This Row],[Exports kWh - MPT]]/1000)*ExportsELAP[[#This Row],[EIM Price]]</f>
        <v>2.1194053941419928</v>
      </c>
      <c r="L5666" s="167" t="str">
        <f>+INDEX(ECR_Hours!$I$12:$I$15,MATCH(ExportsELAP[[#This Row],[Date Prevailing]],ECR_Hours!$H$12:$H$15,1))</f>
        <v>S</v>
      </c>
      <c r="M5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7" spans="1:13" x14ac:dyDescent="0.25">
      <c r="A5667" s="164">
        <f>+Exports!A5670</f>
        <v>44798</v>
      </c>
      <c r="B5667" s="165">
        <f t="shared" si="352"/>
        <v>2022</v>
      </c>
      <c r="C5667" s="165">
        <f t="shared" si="353"/>
        <v>8</v>
      </c>
      <c r="D5667" s="165">
        <f t="shared" si="354"/>
        <v>25</v>
      </c>
      <c r="E5667" s="165">
        <f>+Exports!B5670</f>
        <v>2</v>
      </c>
      <c r="F5667" s="165">
        <f>+WEEKDAY(ExportsELAP[[#This Row],[Date Prevailing]],1)</f>
        <v>5</v>
      </c>
      <c r="G5667" s="165">
        <f>+COUNTIFS(ECR_Hours!$K$6:$K$7,ExportsELAP[[#This Row],[Date Prevailing]])</f>
        <v>0</v>
      </c>
      <c r="H5667" s="165">
        <f t="shared" si="355"/>
        <v>5</v>
      </c>
      <c r="I5667" s="166">
        <f>+Exports!G5670</f>
        <v>28.676199999999998</v>
      </c>
      <c r="J5667" s="166">
        <f>+'ELAP_IPCO-APND'!D5670</f>
        <v>63.065350000000002</v>
      </c>
      <c r="K5667" s="166">
        <f>+(ExportsELAP[[#This Row],[Exports kWh - MPT]]/1000)*ExportsELAP[[#This Row],[EIM Price]]</f>
        <v>1.8084745896700001</v>
      </c>
      <c r="L5667" s="167" t="str">
        <f>+INDEX(ECR_Hours!$I$12:$I$15,MATCH(ExportsELAP[[#This Row],[Date Prevailing]],ECR_Hours!$H$12:$H$15,1))</f>
        <v>S</v>
      </c>
      <c r="M5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8" spans="1:13" x14ac:dyDescent="0.25">
      <c r="A5668" s="164">
        <f>+Exports!A5671</f>
        <v>44798</v>
      </c>
      <c r="B5668" s="165">
        <f t="shared" si="352"/>
        <v>2022</v>
      </c>
      <c r="C5668" s="165">
        <f t="shared" si="353"/>
        <v>8</v>
      </c>
      <c r="D5668" s="165">
        <f t="shared" si="354"/>
        <v>25</v>
      </c>
      <c r="E5668" s="165">
        <f>+Exports!B5671</f>
        <v>3</v>
      </c>
      <c r="F5668" s="165">
        <f>+WEEKDAY(ExportsELAP[[#This Row],[Date Prevailing]],1)</f>
        <v>5</v>
      </c>
      <c r="G5668" s="165">
        <f>+COUNTIFS(ECR_Hours!$K$6:$K$7,ExportsELAP[[#This Row],[Date Prevailing]])</f>
        <v>0</v>
      </c>
      <c r="H5668" s="165">
        <f t="shared" si="355"/>
        <v>5</v>
      </c>
      <c r="I5668" s="166">
        <f>+Exports!G5671</f>
        <v>29.222099999999998</v>
      </c>
      <c r="J5668" s="166">
        <f>+'ELAP_IPCO-APND'!D5671</f>
        <v>64.481309999999993</v>
      </c>
      <c r="K5668" s="166">
        <f>+(ExportsELAP[[#This Row],[Exports kWh - MPT]]/1000)*ExportsELAP[[#This Row],[EIM Price]]</f>
        <v>1.8842792889509996</v>
      </c>
      <c r="L5668" s="167" t="str">
        <f>+INDEX(ECR_Hours!$I$12:$I$15,MATCH(ExportsELAP[[#This Row],[Date Prevailing]],ECR_Hours!$H$12:$H$15,1))</f>
        <v>S</v>
      </c>
      <c r="M5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69" spans="1:13" x14ac:dyDescent="0.25">
      <c r="A5669" s="164">
        <f>+Exports!A5672</f>
        <v>44798</v>
      </c>
      <c r="B5669" s="165">
        <f t="shared" si="352"/>
        <v>2022</v>
      </c>
      <c r="C5669" s="165">
        <f t="shared" si="353"/>
        <v>8</v>
      </c>
      <c r="D5669" s="165">
        <f t="shared" si="354"/>
        <v>25</v>
      </c>
      <c r="E5669" s="165">
        <f>+Exports!B5672</f>
        <v>4</v>
      </c>
      <c r="F5669" s="165">
        <f>+WEEKDAY(ExportsELAP[[#This Row],[Date Prevailing]],1)</f>
        <v>5</v>
      </c>
      <c r="G5669" s="165">
        <f>+COUNTIFS(ECR_Hours!$K$6:$K$7,ExportsELAP[[#This Row],[Date Prevailing]])</f>
        <v>0</v>
      </c>
      <c r="H5669" s="165">
        <f t="shared" si="355"/>
        <v>5</v>
      </c>
      <c r="I5669" s="166">
        <f>+Exports!G5672</f>
        <v>32.554899999999996</v>
      </c>
      <c r="J5669" s="166">
        <f>+'ELAP_IPCO-APND'!D5672</f>
        <v>71.637060000000005</v>
      </c>
      <c r="K5669" s="166">
        <f>+(ExportsELAP[[#This Row],[Exports kWh - MPT]]/1000)*ExportsELAP[[#This Row],[EIM Price]]</f>
        <v>2.332137324594</v>
      </c>
      <c r="L5669" s="167" t="str">
        <f>+INDEX(ECR_Hours!$I$12:$I$15,MATCH(ExportsELAP[[#This Row],[Date Prevailing]],ECR_Hours!$H$12:$H$15,1))</f>
        <v>S</v>
      </c>
      <c r="M5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0" spans="1:13" x14ac:dyDescent="0.25">
      <c r="A5670" s="164">
        <f>+Exports!A5673</f>
        <v>44798</v>
      </c>
      <c r="B5670" s="165">
        <f t="shared" si="352"/>
        <v>2022</v>
      </c>
      <c r="C5670" s="165">
        <f t="shared" si="353"/>
        <v>8</v>
      </c>
      <c r="D5670" s="165">
        <f t="shared" si="354"/>
        <v>25</v>
      </c>
      <c r="E5670" s="165">
        <f>+Exports!B5673</f>
        <v>5</v>
      </c>
      <c r="F5670" s="165">
        <f>+WEEKDAY(ExportsELAP[[#This Row],[Date Prevailing]],1)</f>
        <v>5</v>
      </c>
      <c r="G5670" s="165">
        <f>+COUNTIFS(ECR_Hours!$K$6:$K$7,ExportsELAP[[#This Row],[Date Prevailing]])</f>
        <v>0</v>
      </c>
      <c r="H5670" s="165">
        <f t="shared" si="355"/>
        <v>5</v>
      </c>
      <c r="I5670" s="166">
        <f>+Exports!G5673</f>
        <v>38.740099999999998</v>
      </c>
      <c r="J5670" s="166">
        <f>+'ELAP_IPCO-APND'!D5673</f>
        <v>63.224249999999998</v>
      </c>
      <c r="K5670" s="166">
        <f>+(ExportsELAP[[#This Row],[Exports kWh - MPT]]/1000)*ExportsELAP[[#This Row],[EIM Price]]</f>
        <v>2.4493137674250001</v>
      </c>
      <c r="L5670" s="167" t="str">
        <f>+INDEX(ECR_Hours!$I$12:$I$15,MATCH(ExportsELAP[[#This Row],[Date Prevailing]],ECR_Hours!$H$12:$H$15,1))</f>
        <v>S</v>
      </c>
      <c r="M5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1" spans="1:13" x14ac:dyDescent="0.25">
      <c r="A5671" s="164">
        <f>+Exports!A5674</f>
        <v>44798</v>
      </c>
      <c r="B5671" s="165">
        <f t="shared" si="352"/>
        <v>2022</v>
      </c>
      <c r="C5671" s="165">
        <f t="shared" si="353"/>
        <v>8</v>
      </c>
      <c r="D5671" s="165">
        <f t="shared" si="354"/>
        <v>25</v>
      </c>
      <c r="E5671" s="165">
        <f>+Exports!B5674</f>
        <v>6</v>
      </c>
      <c r="F5671" s="165">
        <f>+WEEKDAY(ExportsELAP[[#This Row],[Date Prevailing]],1)</f>
        <v>5</v>
      </c>
      <c r="G5671" s="165">
        <f>+COUNTIFS(ECR_Hours!$K$6:$K$7,ExportsELAP[[#This Row],[Date Prevailing]])</f>
        <v>0</v>
      </c>
      <c r="H5671" s="165">
        <f t="shared" si="355"/>
        <v>5</v>
      </c>
      <c r="I5671" s="166">
        <f>+Exports!G5674</f>
        <v>33.366299999999988</v>
      </c>
      <c r="J5671" s="166">
        <f>+'ELAP_IPCO-APND'!D5674</f>
        <v>63.912880000000001</v>
      </c>
      <c r="K5671" s="166">
        <f>+(ExportsELAP[[#This Row],[Exports kWh - MPT]]/1000)*ExportsELAP[[#This Row],[EIM Price]]</f>
        <v>2.1325363279439991</v>
      </c>
      <c r="L5671" s="167" t="str">
        <f>+INDEX(ECR_Hours!$I$12:$I$15,MATCH(ExportsELAP[[#This Row],[Date Prevailing]],ECR_Hours!$H$12:$H$15,1))</f>
        <v>S</v>
      </c>
      <c r="M5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2" spans="1:13" x14ac:dyDescent="0.25">
      <c r="A5672" s="164">
        <f>+Exports!A5675</f>
        <v>44798</v>
      </c>
      <c r="B5672" s="165">
        <f t="shared" si="352"/>
        <v>2022</v>
      </c>
      <c r="C5672" s="165">
        <f t="shared" si="353"/>
        <v>8</v>
      </c>
      <c r="D5672" s="165">
        <f t="shared" si="354"/>
        <v>25</v>
      </c>
      <c r="E5672" s="165">
        <f>+Exports!B5675</f>
        <v>7</v>
      </c>
      <c r="F5672" s="165">
        <f>+WEEKDAY(ExportsELAP[[#This Row],[Date Prevailing]],1)</f>
        <v>5</v>
      </c>
      <c r="G5672" s="165">
        <f>+COUNTIFS(ECR_Hours!$K$6:$K$7,ExportsELAP[[#This Row],[Date Prevailing]])</f>
        <v>0</v>
      </c>
      <c r="H5672" s="165">
        <f t="shared" si="355"/>
        <v>5</v>
      </c>
      <c r="I5672" s="166">
        <f>+Exports!G5675</f>
        <v>51.480999999999987</v>
      </c>
      <c r="J5672" s="166">
        <f>+'ELAP_IPCO-APND'!D5675</f>
        <v>79.206460000000007</v>
      </c>
      <c r="K5672" s="166">
        <f>+(ExportsELAP[[#This Row],[Exports kWh - MPT]]/1000)*ExportsELAP[[#This Row],[EIM Price]]</f>
        <v>4.0776277672599992</v>
      </c>
      <c r="L5672" s="167" t="str">
        <f>+INDEX(ECR_Hours!$I$12:$I$15,MATCH(ExportsELAP[[#This Row],[Date Prevailing]],ECR_Hours!$H$12:$H$15,1))</f>
        <v>S</v>
      </c>
      <c r="M5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3" spans="1:13" x14ac:dyDescent="0.25">
      <c r="A5673" s="164">
        <f>+Exports!A5676</f>
        <v>44798</v>
      </c>
      <c r="B5673" s="165">
        <f t="shared" si="352"/>
        <v>2022</v>
      </c>
      <c r="C5673" s="165">
        <f t="shared" si="353"/>
        <v>8</v>
      </c>
      <c r="D5673" s="165">
        <f t="shared" si="354"/>
        <v>25</v>
      </c>
      <c r="E5673" s="165">
        <f>+Exports!B5676</f>
        <v>8</v>
      </c>
      <c r="F5673" s="165">
        <f>+WEEKDAY(ExportsELAP[[#This Row],[Date Prevailing]],1)</f>
        <v>5</v>
      </c>
      <c r="G5673" s="165">
        <f>+COUNTIFS(ECR_Hours!$K$6:$K$7,ExportsELAP[[#This Row],[Date Prevailing]])</f>
        <v>0</v>
      </c>
      <c r="H5673" s="165">
        <f t="shared" si="355"/>
        <v>5</v>
      </c>
      <c r="I5673" s="166">
        <f>+Exports!G5676</f>
        <v>2429.0353</v>
      </c>
      <c r="J5673" s="166">
        <f>+'ELAP_IPCO-APND'!D5676</f>
        <v>79.050269999999998</v>
      </c>
      <c r="K5673" s="166">
        <f>+(ExportsELAP[[#This Row],[Exports kWh - MPT]]/1000)*ExportsELAP[[#This Row],[EIM Price]]</f>
        <v>192.01589630453097</v>
      </c>
      <c r="L5673" s="167" t="str">
        <f>+INDEX(ECR_Hours!$I$12:$I$15,MATCH(ExportsELAP[[#This Row],[Date Prevailing]],ECR_Hours!$H$12:$H$15,1))</f>
        <v>S</v>
      </c>
      <c r="M5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4" spans="1:13" x14ac:dyDescent="0.25">
      <c r="A5674" s="164">
        <f>+Exports!A5677</f>
        <v>44798</v>
      </c>
      <c r="B5674" s="165">
        <f t="shared" si="352"/>
        <v>2022</v>
      </c>
      <c r="C5674" s="165">
        <f t="shared" si="353"/>
        <v>8</v>
      </c>
      <c r="D5674" s="165">
        <f t="shared" si="354"/>
        <v>25</v>
      </c>
      <c r="E5674" s="165">
        <f>+Exports!B5677</f>
        <v>9</v>
      </c>
      <c r="F5674" s="165">
        <f>+WEEKDAY(ExportsELAP[[#This Row],[Date Prevailing]],1)</f>
        <v>5</v>
      </c>
      <c r="G5674" s="165">
        <f>+COUNTIFS(ECR_Hours!$K$6:$K$7,ExportsELAP[[#This Row],[Date Prevailing]])</f>
        <v>0</v>
      </c>
      <c r="H5674" s="165">
        <f t="shared" si="355"/>
        <v>5</v>
      </c>
      <c r="I5674" s="166">
        <f>+Exports!G5677</f>
        <v>9175.5578000000005</v>
      </c>
      <c r="J5674" s="166">
        <f>+'ELAP_IPCO-APND'!D5677</f>
        <v>81.394400000000005</v>
      </c>
      <c r="K5674" s="166">
        <f>+(ExportsELAP[[#This Row],[Exports kWh - MPT]]/1000)*ExportsELAP[[#This Row],[EIM Price]]</f>
        <v>746.83902179632003</v>
      </c>
      <c r="L5674" s="167" t="str">
        <f>+INDEX(ECR_Hours!$I$12:$I$15,MATCH(ExportsELAP[[#This Row],[Date Prevailing]],ECR_Hours!$H$12:$H$15,1))</f>
        <v>S</v>
      </c>
      <c r="M5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5" spans="1:13" x14ac:dyDescent="0.25">
      <c r="A5675" s="164">
        <f>+Exports!A5678</f>
        <v>44798</v>
      </c>
      <c r="B5675" s="165">
        <f t="shared" si="352"/>
        <v>2022</v>
      </c>
      <c r="C5675" s="165">
        <f t="shared" si="353"/>
        <v>8</v>
      </c>
      <c r="D5675" s="165">
        <f t="shared" si="354"/>
        <v>25</v>
      </c>
      <c r="E5675" s="165">
        <f>+Exports!B5678</f>
        <v>10</v>
      </c>
      <c r="F5675" s="165">
        <f>+WEEKDAY(ExportsELAP[[#This Row],[Date Prevailing]],1)</f>
        <v>5</v>
      </c>
      <c r="G5675" s="165">
        <f>+COUNTIFS(ECR_Hours!$K$6:$K$7,ExportsELAP[[#This Row],[Date Prevailing]])</f>
        <v>0</v>
      </c>
      <c r="H5675" s="165">
        <f t="shared" si="355"/>
        <v>5</v>
      </c>
      <c r="I5675" s="166">
        <f>+Exports!G5678</f>
        <v>19003.213499999998</v>
      </c>
      <c r="J5675" s="166">
        <f>+'ELAP_IPCO-APND'!D5678</f>
        <v>75.331950000000006</v>
      </c>
      <c r="K5675" s="166">
        <f>+(ExportsELAP[[#This Row],[Exports kWh - MPT]]/1000)*ExportsELAP[[#This Row],[EIM Price]]</f>
        <v>1431.5491292213248</v>
      </c>
      <c r="L5675" s="167" t="str">
        <f>+INDEX(ECR_Hours!$I$12:$I$15,MATCH(ExportsELAP[[#This Row],[Date Prevailing]],ECR_Hours!$H$12:$H$15,1))</f>
        <v>S</v>
      </c>
      <c r="M5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6" spans="1:13" x14ac:dyDescent="0.25">
      <c r="A5676" s="164">
        <f>+Exports!A5679</f>
        <v>44798</v>
      </c>
      <c r="B5676" s="165">
        <f t="shared" si="352"/>
        <v>2022</v>
      </c>
      <c r="C5676" s="165">
        <f t="shared" si="353"/>
        <v>8</v>
      </c>
      <c r="D5676" s="165">
        <f t="shared" si="354"/>
        <v>25</v>
      </c>
      <c r="E5676" s="165">
        <f>+Exports!B5679</f>
        <v>11</v>
      </c>
      <c r="F5676" s="165">
        <f>+WEEKDAY(ExportsELAP[[#This Row],[Date Prevailing]],1)</f>
        <v>5</v>
      </c>
      <c r="G5676" s="165">
        <f>+COUNTIFS(ECR_Hours!$K$6:$K$7,ExportsELAP[[#This Row],[Date Prevailing]])</f>
        <v>0</v>
      </c>
      <c r="H5676" s="165">
        <f t="shared" si="355"/>
        <v>5</v>
      </c>
      <c r="I5676" s="166">
        <f>+Exports!G5679</f>
        <v>28715.982600000003</v>
      </c>
      <c r="J5676" s="166">
        <f>+'ELAP_IPCO-APND'!D5679</f>
        <v>76.050299999999993</v>
      </c>
      <c r="K5676" s="166">
        <f>+(ExportsELAP[[#This Row],[Exports kWh - MPT]]/1000)*ExportsELAP[[#This Row],[EIM Price]]</f>
        <v>2183.8590915247801</v>
      </c>
      <c r="L5676" s="167" t="str">
        <f>+INDEX(ECR_Hours!$I$12:$I$15,MATCH(ExportsELAP[[#This Row],[Date Prevailing]],ECR_Hours!$H$12:$H$15,1))</f>
        <v>S</v>
      </c>
      <c r="M5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7" spans="1:13" x14ac:dyDescent="0.25">
      <c r="A5677" s="164">
        <f>+Exports!A5680</f>
        <v>44798</v>
      </c>
      <c r="B5677" s="165">
        <f t="shared" si="352"/>
        <v>2022</v>
      </c>
      <c r="C5677" s="165">
        <f t="shared" si="353"/>
        <v>8</v>
      </c>
      <c r="D5677" s="165">
        <f t="shared" si="354"/>
        <v>25</v>
      </c>
      <c r="E5677" s="165">
        <f>+Exports!B5680</f>
        <v>12</v>
      </c>
      <c r="F5677" s="165">
        <f>+WEEKDAY(ExportsELAP[[#This Row],[Date Prevailing]],1)</f>
        <v>5</v>
      </c>
      <c r="G5677" s="165">
        <f>+COUNTIFS(ECR_Hours!$K$6:$K$7,ExportsELAP[[#This Row],[Date Prevailing]])</f>
        <v>0</v>
      </c>
      <c r="H5677" s="165">
        <f t="shared" si="355"/>
        <v>5</v>
      </c>
      <c r="I5677" s="166">
        <f>+Exports!G5680</f>
        <v>35147.352800000001</v>
      </c>
      <c r="J5677" s="166">
        <f>+'ELAP_IPCO-APND'!D5680</f>
        <v>79.061279999999996</v>
      </c>
      <c r="K5677" s="166">
        <f>+(ExportsELAP[[#This Row],[Exports kWh - MPT]]/1000)*ExportsELAP[[#This Row],[EIM Price]]</f>
        <v>2778.7947009795839</v>
      </c>
      <c r="L5677" s="167" t="str">
        <f>+INDEX(ECR_Hours!$I$12:$I$15,MATCH(ExportsELAP[[#This Row],[Date Prevailing]],ECR_Hours!$H$12:$H$15,1))</f>
        <v>S</v>
      </c>
      <c r="M5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8" spans="1:13" x14ac:dyDescent="0.25">
      <c r="A5678" s="164">
        <f>+Exports!A5681</f>
        <v>44798</v>
      </c>
      <c r="B5678" s="165">
        <f t="shared" si="352"/>
        <v>2022</v>
      </c>
      <c r="C5678" s="165">
        <f t="shared" si="353"/>
        <v>8</v>
      </c>
      <c r="D5678" s="165">
        <f t="shared" si="354"/>
        <v>25</v>
      </c>
      <c r="E5678" s="165">
        <f>+Exports!B5681</f>
        <v>13</v>
      </c>
      <c r="F5678" s="165">
        <f>+WEEKDAY(ExportsELAP[[#This Row],[Date Prevailing]],1)</f>
        <v>5</v>
      </c>
      <c r="G5678" s="165">
        <f>+COUNTIFS(ECR_Hours!$K$6:$K$7,ExportsELAP[[#This Row],[Date Prevailing]])</f>
        <v>0</v>
      </c>
      <c r="H5678" s="165">
        <f t="shared" si="355"/>
        <v>5</v>
      </c>
      <c r="I5678" s="166">
        <f>+Exports!G5681</f>
        <v>38597.346799999999</v>
      </c>
      <c r="J5678" s="166">
        <f>+'ELAP_IPCO-APND'!D5681</f>
        <v>85.450400000000002</v>
      </c>
      <c r="K5678" s="166">
        <f>+(ExportsELAP[[#This Row],[Exports kWh - MPT]]/1000)*ExportsELAP[[#This Row],[EIM Price]]</f>
        <v>3298.1587229987199</v>
      </c>
      <c r="L5678" s="167" t="str">
        <f>+INDEX(ECR_Hours!$I$12:$I$15,MATCH(ExportsELAP[[#This Row],[Date Prevailing]],ECR_Hours!$H$12:$H$15,1))</f>
        <v>S</v>
      </c>
      <c r="M5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79" spans="1:13" x14ac:dyDescent="0.25">
      <c r="A5679" s="164">
        <f>+Exports!A5682</f>
        <v>44798</v>
      </c>
      <c r="B5679" s="165">
        <f t="shared" si="352"/>
        <v>2022</v>
      </c>
      <c r="C5679" s="165">
        <f t="shared" si="353"/>
        <v>8</v>
      </c>
      <c r="D5679" s="165">
        <f t="shared" si="354"/>
        <v>25</v>
      </c>
      <c r="E5679" s="165">
        <f>+Exports!B5682</f>
        <v>14</v>
      </c>
      <c r="F5679" s="165">
        <f>+WEEKDAY(ExportsELAP[[#This Row],[Date Prevailing]],1)</f>
        <v>5</v>
      </c>
      <c r="G5679" s="165">
        <f>+COUNTIFS(ECR_Hours!$K$6:$K$7,ExportsELAP[[#This Row],[Date Prevailing]])</f>
        <v>0</v>
      </c>
      <c r="H5679" s="165">
        <f t="shared" si="355"/>
        <v>5</v>
      </c>
      <c r="I5679" s="166">
        <f>+Exports!G5682</f>
        <v>38236.881199999996</v>
      </c>
      <c r="J5679" s="166">
        <f>+'ELAP_IPCO-APND'!D5682</f>
        <v>76.73903</v>
      </c>
      <c r="K5679" s="166">
        <f>+(ExportsELAP[[#This Row],[Exports kWh - MPT]]/1000)*ExportsELAP[[#This Row],[EIM Price]]</f>
        <v>2934.2611735132359</v>
      </c>
      <c r="L5679" s="167" t="str">
        <f>+INDEX(ECR_Hours!$I$12:$I$15,MATCH(ExportsELAP[[#This Row],[Date Prevailing]],ECR_Hours!$H$12:$H$15,1))</f>
        <v>S</v>
      </c>
      <c r="M5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80" spans="1:13" x14ac:dyDescent="0.25">
      <c r="A5680" s="164">
        <f>+Exports!A5683</f>
        <v>44798</v>
      </c>
      <c r="B5680" s="165">
        <f t="shared" si="352"/>
        <v>2022</v>
      </c>
      <c r="C5680" s="165">
        <f t="shared" si="353"/>
        <v>8</v>
      </c>
      <c r="D5680" s="165">
        <f t="shared" si="354"/>
        <v>25</v>
      </c>
      <c r="E5680" s="165">
        <f>+Exports!B5683</f>
        <v>15</v>
      </c>
      <c r="F5680" s="165">
        <f>+WEEKDAY(ExportsELAP[[#This Row],[Date Prevailing]],1)</f>
        <v>5</v>
      </c>
      <c r="G5680" s="165">
        <f>+COUNTIFS(ECR_Hours!$K$6:$K$7,ExportsELAP[[#This Row],[Date Prevailing]])</f>
        <v>0</v>
      </c>
      <c r="H5680" s="165">
        <f t="shared" si="355"/>
        <v>5</v>
      </c>
      <c r="I5680" s="166">
        <f>+Exports!G5683</f>
        <v>35174.101000000002</v>
      </c>
      <c r="J5680" s="166">
        <f>+'ELAP_IPCO-APND'!D5683</f>
        <v>78.242329999999995</v>
      </c>
      <c r="K5680" s="166">
        <f>+(ExportsELAP[[#This Row],[Exports kWh - MPT]]/1000)*ExportsELAP[[#This Row],[EIM Price]]</f>
        <v>2752.10361789533</v>
      </c>
      <c r="L5680" s="167" t="str">
        <f>+INDEX(ECR_Hours!$I$12:$I$15,MATCH(ExportsELAP[[#This Row],[Date Prevailing]],ECR_Hours!$H$12:$H$15,1))</f>
        <v>S</v>
      </c>
      <c r="M5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81" spans="1:13" x14ac:dyDescent="0.25">
      <c r="A5681" s="164">
        <f>+Exports!A5684</f>
        <v>44798</v>
      </c>
      <c r="B5681" s="165">
        <f t="shared" si="352"/>
        <v>2022</v>
      </c>
      <c r="C5681" s="165">
        <f t="shared" si="353"/>
        <v>8</v>
      </c>
      <c r="D5681" s="165">
        <f t="shared" si="354"/>
        <v>25</v>
      </c>
      <c r="E5681" s="165">
        <f>+Exports!B5684</f>
        <v>16</v>
      </c>
      <c r="F5681" s="165">
        <f>+WEEKDAY(ExportsELAP[[#This Row],[Date Prevailing]],1)</f>
        <v>5</v>
      </c>
      <c r="G5681" s="165">
        <f>+COUNTIFS(ECR_Hours!$K$6:$K$7,ExportsELAP[[#This Row],[Date Prevailing]])</f>
        <v>0</v>
      </c>
      <c r="H5681" s="165">
        <f t="shared" si="355"/>
        <v>5</v>
      </c>
      <c r="I5681" s="166">
        <f>+Exports!G5684</f>
        <v>29719.379199999999</v>
      </c>
      <c r="J5681" s="166">
        <f>+'ELAP_IPCO-APND'!D5684</f>
        <v>83.298010000000005</v>
      </c>
      <c r="K5681" s="166">
        <f>+(ExportsELAP[[#This Row],[Exports kWh - MPT]]/1000)*ExportsELAP[[#This Row],[EIM Price]]</f>
        <v>2475.5651457953923</v>
      </c>
      <c r="L5681" s="167" t="str">
        <f>+INDEX(ECR_Hours!$I$12:$I$15,MATCH(ExportsELAP[[#This Row],[Date Prevailing]],ECR_Hours!$H$12:$H$15,1))</f>
        <v>S</v>
      </c>
      <c r="M5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2" spans="1:13" x14ac:dyDescent="0.25">
      <c r="A5682" s="164">
        <f>+Exports!A5685</f>
        <v>44798</v>
      </c>
      <c r="B5682" s="165">
        <f t="shared" si="352"/>
        <v>2022</v>
      </c>
      <c r="C5682" s="165">
        <f t="shared" si="353"/>
        <v>8</v>
      </c>
      <c r="D5682" s="165">
        <f t="shared" si="354"/>
        <v>25</v>
      </c>
      <c r="E5682" s="165">
        <f>+Exports!B5685</f>
        <v>17</v>
      </c>
      <c r="F5682" s="165">
        <f>+WEEKDAY(ExportsELAP[[#This Row],[Date Prevailing]],1)</f>
        <v>5</v>
      </c>
      <c r="G5682" s="165">
        <f>+COUNTIFS(ECR_Hours!$K$6:$K$7,ExportsELAP[[#This Row],[Date Prevailing]])</f>
        <v>0</v>
      </c>
      <c r="H5682" s="165">
        <f t="shared" si="355"/>
        <v>5</v>
      </c>
      <c r="I5682" s="166">
        <f>+Exports!G5685</f>
        <v>22245.052199999998</v>
      </c>
      <c r="J5682" s="166">
        <f>+'ELAP_IPCO-APND'!D5685</f>
        <v>94.404979999999995</v>
      </c>
      <c r="K5682" s="166">
        <f>+(ExportsELAP[[#This Row],[Exports kWh - MPT]]/1000)*ExportsELAP[[#This Row],[EIM Price]]</f>
        <v>2100.0437080399561</v>
      </c>
      <c r="L5682" s="167" t="str">
        <f>+INDEX(ECR_Hours!$I$12:$I$15,MATCH(ExportsELAP[[#This Row],[Date Prevailing]],ECR_Hours!$H$12:$H$15,1))</f>
        <v>S</v>
      </c>
      <c r="M5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3" spans="1:13" x14ac:dyDescent="0.25">
      <c r="A5683" s="164">
        <f>+Exports!A5686</f>
        <v>44798</v>
      </c>
      <c r="B5683" s="165">
        <f t="shared" si="352"/>
        <v>2022</v>
      </c>
      <c r="C5683" s="165">
        <f t="shared" si="353"/>
        <v>8</v>
      </c>
      <c r="D5683" s="165">
        <f t="shared" si="354"/>
        <v>25</v>
      </c>
      <c r="E5683" s="165">
        <f>+Exports!B5686</f>
        <v>18</v>
      </c>
      <c r="F5683" s="165">
        <f>+WEEKDAY(ExportsELAP[[#This Row],[Date Prevailing]],1)</f>
        <v>5</v>
      </c>
      <c r="G5683" s="165">
        <f>+COUNTIFS(ECR_Hours!$K$6:$K$7,ExportsELAP[[#This Row],[Date Prevailing]])</f>
        <v>0</v>
      </c>
      <c r="H5683" s="165">
        <f t="shared" si="355"/>
        <v>5</v>
      </c>
      <c r="I5683" s="166">
        <f>+Exports!G5686</f>
        <v>14707.3274</v>
      </c>
      <c r="J5683" s="166">
        <f>+'ELAP_IPCO-APND'!D5686</f>
        <v>121.76647</v>
      </c>
      <c r="K5683" s="166">
        <f>+(ExportsELAP[[#This Row],[Exports kWh - MPT]]/1000)*ExportsELAP[[#This Row],[EIM Price]]</f>
        <v>1790.859340632278</v>
      </c>
      <c r="L5683" s="167" t="str">
        <f>+INDEX(ECR_Hours!$I$12:$I$15,MATCH(ExportsELAP[[#This Row],[Date Prevailing]],ECR_Hours!$H$12:$H$15,1))</f>
        <v>S</v>
      </c>
      <c r="M5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4" spans="1:13" x14ac:dyDescent="0.25">
      <c r="A5684" s="164">
        <f>+Exports!A5687</f>
        <v>44798</v>
      </c>
      <c r="B5684" s="165">
        <f t="shared" si="352"/>
        <v>2022</v>
      </c>
      <c r="C5684" s="165">
        <f t="shared" si="353"/>
        <v>8</v>
      </c>
      <c r="D5684" s="165">
        <f t="shared" si="354"/>
        <v>25</v>
      </c>
      <c r="E5684" s="165">
        <f>+Exports!B5687</f>
        <v>19</v>
      </c>
      <c r="F5684" s="165">
        <f>+WEEKDAY(ExportsELAP[[#This Row],[Date Prevailing]],1)</f>
        <v>5</v>
      </c>
      <c r="G5684" s="165">
        <f>+COUNTIFS(ECR_Hours!$K$6:$K$7,ExportsELAP[[#This Row],[Date Prevailing]])</f>
        <v>0</v>
      </c>
      <c r="H5684" s="165">
        <f t="shared" si="355"/>
        <v>5</v>
      </c>
      <c r="I5684" s="166">
        <f>+Exports!G5687</f>
        <v>8560.6658000000007</v>
      </c>
      <c r="J5684" s="166">
        <f>+'ELAP_IPCO-APND'!D5687</f>
        <v>104.05951</v>
      </c>
      <c r="K5684" s="166">
        <f>+(ExportsELAP[[#This Row],[Exports kWh - MPT]]/1000)*ExportsELAP[[#This Row],[EIM Price]]</f>
        <v>890.81868842175811</v>
      </c>
      <c r="L5684" s="167" t="str">
        <f>+INDEX(ECR_Hours!$I$12:$I$15,MATCH(ExportsELAP[[#This Row],[Date Prevailing]],ECR_Hours!$H$12:$H$15,1))</f>
        <v>S</v>
      </c>
      <c r="M5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5" spans="1:13" x14ac:dyDescent="0.25">
      <c r="A5685" s="164">
        <f>+Exports!A5688</f>
        <v>44798</v>
      </c>
      <c r="B5685" s="165">
        <f t="shared" si="352"/>
        <v>2022</v>
      </c>
      <c r="C5685" s="165">
        <f t="shared" si="353"/>
        <v>8</v>
      </c>
      <c r="D5685" s="165">
        <f t="shared" si="354"/>
        <v>25</v>
      </c>
      <c r="E5685" s="165">
        <f>+Exports!B5688</f>
        <v>20</v>
      </c>
      <c r="F5685" s="165">
        <f>+WEEKDAY(ExportsELAP[[#This Row],[Date Prevailing]],1)</f>
        <v>5</v>
      </c>
      <c r="G5685" s="165">
        <f>+COUNTIFS(ECR_Hours!$K$6:$K$7,ExportsELAP[[#This Row],[Date Prevailing]])</f>
        <v>0</v>
      </c>
      <c r="H5685" s="165">
        <f t="shared" si="355"/>
        <v>5</v>
      </c>
      <c r="I5685" s="166">
        <f>+Exports!G5688</f>
        <v>3335.9031</v>
      </c>
      <c r="J5685" s="166">
        <f>+'ELAP_IPCO-APND'!D5688</f>
        <v>96.989940000000004</v>
      </c>
      <c r="K5685" s="166">
        <f>+(ExportsELAP[[#This Row],[Exports kWh - MPT]]/1000)*ExportsELAP[[#This Row],[EIM Price]]</f>
        <v>323.54904151481401</v>
      </c>
      <c r="L5685" s="167" t="str">
        <f>+INDEX(ECR_Hours!$I$12:$I$15,MATCH(ExportsELAP[[#This Row],[Date Prevailing]],ECR_Hours!$H$12:$H$15,1))</f>
        <v>S</v>
      </c>
      <c r="M5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6" spans="1:13" x14ac:dyDescent="0.25">
      <c r="A5686" s="164">
        <f>+Exports!A5689</f>
        <v>44798</v>
      </c>
      <c r="B5686" s="165">
        <f t="shared" si="352"/>
        <v>2022</v>
      </c>
      <c r="C5686" s="165">
        <f t="shared" si="353"/>
        <v>8</v>
      </c>
      <c r="D5686" s="165">
        <f t="shared" si="354"/>
        <v>25</v>
      </c>
      <c r="E5686" s="165">
        <f>+Exports!B5689</f>
        <v>21</v>
      </c>
      <c r="F5686" s="165">
        <f>+WEEKDAY(ExportsELAP[[#This Row],[Date Prevailing]],1)</f>
        <v>5</v>
      </c>
      <c r="G5686" s="165">
        <f>+COUNTIFS(ECR_Hours!$K$6:$K$7,ExportsELAP[[#This Row],[Date Prevailing]])</f>
        <v>0</v>
      </c>
      <c r="H5686" s="165">
        <f t="shared" si="355"/>
        <v>5</v>
      </c>
      <c r="I5686" s="166">
        <f>+Exports!G5689</f>
        <v>141.90170000000001</v>
      </c>
      <c r="J5686" s="166">
        <f>+'ELAP_IPCO-APND'!D5689</f>
        <v>157.45837</v>
      </c>
      <c r="K5686" s="166">
        <f>+(ExportsELAP[[#This Row],[Exports kWh - MPT]]/1000)*ExportsELAP[[#This Row],[EIM Price]]</f>
        <v>22.343610382228999</v>
      </c>
      <c r="L5686" s="167" t="str">
        <f>+INDEX(ECR_Hours!$I$12:$I$15,MATCH(ExportsELAP[[#This Row],[Date Prevailing]],ECR_Hours!$H$12:$H$15,1))</f>
        <v>S</v>
      </c>
      <c r="M5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7" spans="1:13" x14ac:dyDescent="0.25">
      <c r="A5687" s="164">
        <f>+Exports!A5690</f>
        <v>44798</v>
      </c>
      <c r="B5687" s="165">
        <f t="shared" si="352"/>
        <v>2022</v>
      </c>
      <c r="C5687" s="165">
        <f t="shared" si="353"/>
        <v>8</v>
      </c>
      <c r="D5687" s="165">
        <f t="shared" si="354"/>
        <v>25</v>
      </c>
      <c r="E5687" s="165">
        <f>+Exports!B5690</f>
        <v>22</v>
      </c>
      <c r="F5687" s="165">
        <f>+WEEKDAY(ExportsELAP[[#This Row],[Date Prevailing]],1)</f>
        <v>5</v>
      </c>
      <c r="G5687" s="165">
        <f>+COUNTIFS(ECR_Hours!$K$6:$K$7,ExportsELAP[[#This Row],[Date Prevailing]])</f>
        <v>0</v>
      </c>
      <c r="H5687" s="165">
        <f t="shared" si="355"/>
        <v>5</v>
      </c>
      <c r="I5687" s="166">
        <f>+Exports!G5690</f>
        <v>11.9198</v>
      </c>
      <c r="J5687" s="166">
        <f>+'ELAP_IPCO-APND'!D5690</f>
        <v>106.21861</v>
      </c>
      <c r="K5687" s="166">
        <f>+(ExportsELAP[[#This Row],[Exports kWh - MPT]]/1000)*ExportsELAP[[#This Row],[EIM Price]]</f>
        <v>1.2661045874780001</v>
      </c>
      <c r="L5687" s="167" t="str">
        <f>+INDEX(ECR_Hours!$I$12:$I$15,MATCH(ExportsELAP[[#This Row],[Date Prevailing]],ECR_Hours!$H$12:$H$15,1))</f>
        <v>S</v>
      </c>
      <c r="M5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8" spans="1:13" x14ac:dyDescent="0.25">
      <c r="A5688" s="164">
        <f>+Exports!A5691</f>
        <v>44798</v>
      </c>
      <c r="B5688" s="165">
        <f t="shared" si="352"/>
        <v>2022</v>
      </c>
      <c r="C5688" s="165">
        <f t="shared" si="353"/>
        <v>8</v>
      </c>
      <c r="D5688" s="165">
        <f t="shared" si="354"/>
        <v>25</v>
      </c>
      <c r="E5688" s="165">
        <f>+Exports!B5691</f>
        <v>23</v>
      </c>
      <c r="F5688" s="165">
        <f>+WEEKDAY(ExportsELAP[[#This Row],[Date Prevailing]],1)</f>
        <v>5</v>
      </c>
      <c r="G5688" s="165">
        <f>+COUNTIFS(ECR_Hours!$K$6:$K$7,ExportsELAP[[#This Row],[Date Prevailing]])</f>
        <v>0</v>
      </c>
      <c r="H5688" s="165">
        <f t="shared" si="355"/>
        <v>5</v>
      </c>
      <c r="I5688" s="166">
        <f>+Exports!G5691</f>
        <v>11.87099999999999</v>
      </c>
      <c r="J5688" s="166">
        <f>+'ELAP_IPCO-APND'!D5691</f>
        <v>95.332530000000006</v>
      </c>
      <c r="K5688" s="166">
        <f>+(ExportsELAP[[#This Row],[Exports kWh - MPT]]/1000)*ExportsELAP[[#This Row],[EIM Price]]</f>
        <v>1.131692463629999</v>
      </c>
      <c r="L5688" s="167" t="str">
        <f>+INDEX(ECR_Hours!$I$12:$I$15,MATCH(ExportsELAP[[#This Row],[Date Prevailing]],ECR_Hours!$H$12:$H$15,1))</f>
        <v>S</v>
      </c>
      <c r="M5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689" spans="1:13" x14ac:dyDescent="0.25">
      <c r="A5689" s="164">
        <f>+Exports!A5692</f>
        <v>44798</v>
      </c>
      <c r="B5689" s="165">
        <f t="shared" si="352"/>
        <v>2022</v>
      </c>
      <c r="C5689" s="165">
        <f t="shared" si="353"/>
        <v>8</v>
      </c>
      <c r="D5689" s="165">
        <f t="shared" si="354"/>
        <v>25</v>
      </c>
      <c r="E5689" s="165">
        <f>+Exports!B5692</f>
        <v>24</v>
      </c>
      <c r="F5689" s="165">
        <f>+WEEKDAY(ExportsELAP[[#This Row],[Date Prevailing]],1)</f>
        <v>5</v>
      </c>
      <c r="G5689" s="165">
        <f>+COUNTIFS(ECR_Hours!$K$6:$K$7,ExportsELAP[[#This Row],[Date Prevailing]])</f>
        <v>0</v>
      </c>
      <c r="H5689" s="165">
        <f t="shared" si="355"/>
        <v>5</v>
      </c>
      <c r="I5689" s="166">
        <f>+Exports!G5692</f>
        <v>11.801600000000001</v>
      </c>
      <c r="J5689" s="166">
        <f>+'ELAP_IPCO-APND'!D5692</f>
        <v>82.422960000000003</v>
      </c>
      <c r="K5689" s="166">
        <f>+(ExportsELAP[[#This Row],[Exports kWh - MPT]]/1000)*ExportsELAP[[#This Row],[EIM Price]]</f>
        <v>0.97272280473600015</v>
      </c>
      <c r="L5689" s="167" t="str">
        <f>+INDEX(ECR_Hours!$I$12:$I$15,MATCH(ExportsELAP[[#This Row],[Date Prevailing]],ECR_Hours!$H$12:$H$15,1))</f>
        <v>S</v>
      </c>
      <c r="M5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0" spans="1:13" x14ac:dyDescent="0.25">
      <c r="A5690" s="164">
        <f>+Exports!A5693</f>
        <v>44799</v>
      </c>
      <c r="B5690" s="165">
        <f t="shared" si="352"/>
        <v>2022</v>
      </c>
      <c r="C5690" s="165">
        <f t="shared" si="353"/>
        <v>8</v>
      </c>
      <c r="D5690" s="165">
        <f t="shared" si="354"/>
        <v>26</v>
      </c>
      <c r="E5690" s="165">
        <f>+Exports!B5693</f>
        <v>1</v>
      </c>
      <c r="F5690" s="165">
        <f>+WEEKDAY(ExportsELAP[[#This Row],[Date Prevailing]],1)</f>
        <v>6</v>
      </c>
      <c r="G5690" s="165">
        <f>+COUNTIFS(ECR_Hours!$K$6:$K$7,ExportsELAP[[#This Row],[Date Prevailing]])</f>
        <v>0</v>
      </c>
      <c r="H5690" s="165">
        <f t="shared" si="355"/>
        <v>6</v>
      </c>
      <c r="I5690" s="166">
        <f>+Exports!G5693</f>
        <v>16.216899999999999</v>
      </c>
      <c r="J5690" s="166">
        <f>+'ELAP_IPCO-APND'!D5693</f>
        <v>77.49503</v>
      </c>
      <c r="K5690" s="166">
        <f>+(ExportsELAP[[#This Row],[Exports kWh - MPT]]/1000)*ExportsELAP[[#This Row],[EIM Price]]</f>
        <v>1.2567291520069999</v>
      </c>
      <c r="L5690" s="167" t="str">
        <f>+INDEX(ECR_Hours!$I$12:$I$15,MATCH(ExportsELAP[[#This Row],[Date Prevailing]],ECR_Hours!$H$12:$H$15,1))</f>
        <v>S</v>
      </c>
      <c r="M5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1" spans="1:13" x14ac:dyDescent="0.25">
      <c r="A5691" s="164">
        <f>+Exports!A5694</f>
        <v>44799</v>
      </c>
      <c r="B5691" s="165">
        <f t="shared" si="352"/>
        <v>2022</v>
      </c>
      <c r="C5691" s="165">
        <f t="shared" si="353"/>
        <v>8</v>
      </c>
      <c r="D5691" s="165">
        <f t="shared" si="354"/>
        <v>26</v>
      </c>
      <c r="E5691" s="165">
        <f>+Exports!B5694</f>
        <v>2</v>
      </c>
      <c r="F5691" s="165">
        <f>+WEEKDAY(ExportsELAP[[#This Row],[Date Prevailing]],1)</f>
        <v>6</v>
      </c>
      <c r="G5691" s="165">
        <f>+COUNTIFS(ECR_Hours!$K$6:$K$7,ExportsELAP[[#This Row],[Date Prevailing]])</f>
        <v>0</v>
      </c>
      <c r="H5691" s="165">
        <f t="shared" si="355"/>
        <v>6</v>
      </c>
      <c r="I5691" s="166">
        <f>+Exports!G5694</f>
        <v>17.986799999999999</v>
      </c>
      <c r="J5691" s="166">
        <f>+'ELAP_IPCO-APND'!D5694</f>
        <v>80.333879999999994</v>
      </c>
      <c r="K5691" s="166">
        <f>+(ExportsELAP[[#This Row],[Exports kWh - MPT]]/1000)*ExportsELAP[[#This Row],[EIM Price]]</f>
        <v>1.4449494327839996</v>
      </c>
      <c r="L5691" s="167" t="str">
        <f>+INDEX(ECR_Hours!$I$12:$I$15,MATCH(ExportsELAP[[#This Row],[Date Prevailing]],ECR_Hours!$H$12:$H$15,1))</f>
        <v>S</v>
      </c>
      <c r="M5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2" spans="1:13" x14ac:dyDescent="0.25">
      <c r="A5692" s="164">
        <f>+Exports!A5695</f>
        <v>44799</v>
      </c>
      <c r="B5692" s="165">
        <f t="shared" si="352"/>
        <v>2022</v>
      </c>
      <c r="C5692" s="165">
        <f t="shared" si="353"/>
        <v>8</v>
      </c>
      <c r="D5692" s="165">
        <f t="shared" si="354"/>
        <v>26</v>
      </c>
      <c r="E5692" s="165">
        <f>+Exports!B5695</f>
        <v>3</v>
      </c>
      <c r="F5692" s="165">
        <f>+WEEKDAY(ExportsELAP[[#This Row],[Date Prevailing]],1)</f>
        <v>6</v>
      </c>
      <c r="G5692" s="165">
        <f>+COUNTIFS(ECR_Hours!$K$6:$K$7,ExportsELAP[[#This Row],[Date Prevailing]])</f>
        <v>0</v>
      </c>
      <c r="H5692" s="165">
        <f t="shared" si="355"/>
        <v>6</v>
      </c>
      <c r="I5692" s="166">
        <f>+Exports!G5695</f>
        <v>17.590099999999993</v>
      </c>
      <c r="J5692" s="166">
        <f>+'ELAP_IPCO-APND'!D5695</f>
        <v>86.589230000000001</v>
      </c>
      <c r="K5692" s="166">
        <f>+(ExportsELAP[[#This Row],[Exports kWh - MPT]]/1000)*ExportsELAP[[#This Row],[EIM Price]]</f>
        <v>1.5231132146229995</v>
      </c>
      <c r="L5692" s="167" t="str">
        <f>+INDEX(ECR_Hours!$I$12:$I$15,MATCH(ExportsELAP[[#This Row],[Date Prevailing]],ECR_Hours!$H$12:$H$15,1))</f>
        <v>S</v>
      </c>
      <c r="M5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3" spans="1:13" x14ac:dyDescent="0.25">
      <c r="A5693" s="164">
        <f>+Exports!A5696</f>
        <v>44799</v>
      </c>
      <c r="B5693" s="165">
        <f t="shared" si="352"/>
        <v>2022</v>
      </c>
      <c r="C5693" s="165">
        <f t="shared" si="353"/>
        <v>8</v>
      </c>
      <c r="D5693" s="165">
        <f t="shared" si="354"/>
        <v>26</v>
      </c>
      <c r="E5693" s="165">
        <f>+Exports!B5696</f>
        <v>4</v>
      </c>
      <c r="F5693" s="165">
        <f>+WEEKDAY(ExportsELAP[[#This Row],[Date Prevailing]],1)</f>
        <v>6</v>
      </c>
      <c r="G5693" s="165">
        <f>+COUNTIFS(ECR_Hours!$K$6:$K$7,ExportsELAP[[#This Row],[Date Prevailing]])</f>
        <v>0</v>
      </c>
      <c r="H5693" s="165">
        <f t="shared" si="355"/>
        <v>6</v>
      </c>
      <c r="I5693" s="166">
        <f>+Exports!G5696</f>
        <v>15.794499999999999</v>
      </c>
      <c r="J5693" s="166">
        <f>+'ELAP_IPCO-APND'!D5696</f>
        <v>79.701099999999997</v>
      </c>
      <c r="K5693" s="166">
        <f>+(ExportsELAP[[#This Row],[Exports kWh - MPT]]/1000)*ExportsELAP[[#This Row],[EIM Price]]</f>
        <v>1.2588390239499998</v>
      </c>
      <c r="L5693" s="167" t="str">
        <f>+INDEX(ECR_Hours!$I$12:$I$15,MATCH(ExportsELAP[[#This Row],[Date Prevailing]],ECR_Hours!$H$12:$H$15,1))</f>
        <v>S</v>
      </c>
      <c r="M5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4" spans="1:13" x14ac:dyDescent="0.25">
      <c r="A5694" s="164">
        <f>+Exports!A5697</f>
        <v>44799</v>
      </c>
      <c r="B5694" s="165">
        <f t="shared" si="352"/>
        <v>2022</v>
      </c>
      <c r="C5694" s="165">
        <f t="shared" si="353"/>
        <v>8</v>
      </c>
      <c r="D5694" s="165">
        <f t="shared" si="354"/>
        <v>26</v>
      </c>
      <c r="E5694" s="165">
        <f>+Exports!B5697</f>
        <v>5</v>
      </c>
      <c r="F5694" s="165">
        <f>+WEEKDAY(ExportsELAP[[#This Row],[Date Prevailing]],1)</f>
        <v>6</v>
      </c>
      <c r="G5694" s="165">
        <f>+COUNTIFS(ECR_Hours!$K$6:$K$7,ExportsELAP[[#This Row],[Date Prevailing]])</f>
        <v>0</v>
      </c>
      <c r="H5694" s="165">
        <f t="shared" si="355"/>
        <v>6</v>
      </c>
      <c r="I5694" s="166">
        <f>+Exports!G5697</f>
        <v>19.320599999999999</v>
      </c>
      <c r="J5694" s="166">
        <f>+'ELAP_IPCO-APND'!D5697</f>
        <v>75.677269999999993</v>
      </c>
      <c r="K5694" s="166">
        <f>+(ExportsELAP[[#This Row],[Exports kWh - MPT]]/1000)*ExportsELAP[[#This Row],[EIM Price]]</f>
        <v>1.4621302627619999</v>
      </c>
      <c r="L5694" s="167" t="str">
        <f>+INDEX(ECR_Hours!$I$12:$I$15,MATCH(ExportsELAP[[#This Row],[Date Prevailing]],ECR_Hours!$H$12:$H$15,1))</f>
        <v>S</v>
      </c>
      <c r="M5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5" spans="1:13" x14ac:dyDescent="0.25">
      <c r="A5695" s="164">
        <f>+Exports!A5698</f>
        <v>44799</v>
      </c>
      <c r="B5695" s="165">
        <f t="shared" si="352"/>
        <v>2022</v>
      </c>
      <c r="C5695" s="165">
        <f t="shared" si="353"/>
        <v>8</v>
      </c>
      <c r="D5695" s="165">
        <f t="shared" si="354"/>
        <v>26</v>
      </c>
      <c r="E5695" s="165">
        <f>+Exports!B5698</f>
        <v>6</v>
      </c>
      <c r="F5695" s="165">
        <f>+WEEKDAY(ExportsELAP[[#This Row],[Date Prevailing]],1)</f>
        <v>6</v>
      </c>
      <c r="G5695" s="165">
        <f>+COUNTIFS(ECR_Hours!$K$6:$K$7,ExportsELAP[[#This Row],[Date Prevailing]])</f>
        <v>0</v>
      </c>
      <c r="H5695" s="165">
        <f t="shared" si="355"/>
        <v>6</v>
      </c>
      <c r="I5695" s="166">
        <f>+Exports!G5698</f>
        <v>15.3329</v>
      </c>
      <c r="J5695" s="166">
        <f>+'ELAP_IPCO-APND'!D5698</f>
        <v>79.840500000000006</v>
      </c>
      <c r="K5695" s="166">
        <f>+(ExportsELAP[[#This Row],[Exports kWh - MPT]]/1000)*ExportsELAP[[#This Row],[EIM Price]]</f>
        <v>1.22418640245</v>
      </c>
      <c r="L5695" s="167" t="str">
        <f>+INDEX(ECR_Hours!$I$12:$I$15,MATCH(ExportsELAP[[#This Row],[Date Prevailing]],ECR_Hours!$H$12:$H$15,1))</f>
        <v>S</v>
      </c>
      <c r="M5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6" spans="1:13" x14ac:dyDescent="0.25">
      <c r="A5696" s="164">
        <f>+Exports!A5699</f>
        <v>44799</v>
      </c>
      <c r="B5696" s="165">
        <f t="shared" si="352"/>
        <v>2022</v>
      </c>
      <c r="C5696" s="165">
        <f t="shared" si="353"/>
        <v>8</v>
      </c>
      <c r="D5696" s="165">
        <f t="shared" si="354"/>
        <v>26</v>
      </c>
      <c r="E5696" s="165">
        <f>+Exports!B5699</f>
        <v>7</v>
      </c>
      <c r="F5696" s="165">
        <f>+WEEKDAY(ExportsELAP[[#This Row],[Date Prevailing]],1)</f>
        <v>6</v>
      </c>
      <c r="G5696" s="165">
        <f>+COUNTIFS(ECR_Hours!$K$6:$K$7,ExportsELAP[[#This Row],[Date Prevailing]])</f>
        <v>0</v>
      </c>
      <c r="H5696" s="165">
        <f t="shared" si="355"/>
        <v>6</v>
      </c>
      <c r="I5696" s="166">
        <f>+Exports!G5699</f>
        <v>24.269899999999978</v>
      </c>
      <c r="J5696" s="166">
        <f>+'ELAP_IPCO-APND'!D5699</f>
        <v>87.177670000000006</v>
      </c>
      <c r="K5696" s="166">
        <f>+(ExportsELAP[[#This Row],[Exports kWh - MPT]]/1000)*ExportsELAP[[#This Row],[EIM Price]]</f>
        <v>2.1157933331329986</v>
      </c>
      <c r="L5696" s="167" t="str">
        <f>+INDEX(ECR_Hours!$I$12:$I$15,MATCH(ExportsELAP[[#This Row],[Date Prevailing]],ECR_Hours!$H$12:$H$15,1))</f>
        <v>S</v>
      </c>
      <c r="M5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7" spans="1:13" x14ac:dyDescent="0.25">
      <c r="A5697" s="164">
        <f>+Exports!A5700</f>
        <v>44799</v>
      </c>
      <c r="B5697" s="165">
        <f t="shared" si="352"/>
        <v>2022</v>
      </c>
      <c r="C5697" s="165">
        <f t="shared" si="353"/>
        <v>8</v>
      </c>
      <c r="D5697" s="165">
        <f t="shared" si="354"/>
        <v>26</v>
      </c>
      <c r="E5697" s="165">
        <f>+Exports!B5700</f>
        <v>8</v>
      </c>
      <c r="F5697" s="165">
        <f>+WEEKDAY(ExportsELAP[[#This Row],[Date Prevailing]],1)</f>
        <v>6</v>
      </c>
      <c r="G5697" s="165">
        <f>+COUNTIFS(ECR_Hours!$K$6:$K$7,ExportsELAP[[#This Row],[Date Prevailing]])</f>
        <v>0</v>
      </c>
      <c r="H5697" s="165">
        <f t="shared" si="355"/>
        <v>6</v>
      </c>
      <c r="I5697" s="166">
        <f>+Exports!G5700</f>
        <v>1781.3842</v>
      </c>
      <c r="J5697" s="166">
        <f>+'ELAP_IPCO-APND'!D5700</f>
        <v>76.552639999999997</v>
      </c>
      <c r="K5697" s="166">
        <f>+(ExportsELAP[[#This Row],[Exports kWh - MPT]]/1000)*ExportsELAP[[#This Row],[EIM Price]]</f>
        <v>136.36966336428799</v>
      </c>
      <c r="L5697" s="167" t="str">
        <f>+INDEX(ECR_Hours!$I$12:$I$15,MATCH(ExportsELAP[[#This Row],[Date Prevailing]],ECR_Hours!$H$12:$H$15,1))</f>
        <v>S</v>
      </c>
      <c r="M5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8" spans="1:13" x14ac:dyDescent="0.25">
      <c r="A5698" s="164">
        <f>+Exports!A5701</f>
        <v>44799</v>
      </c>
      <c r="B5698" s="165">
        <f t="shared" ref="B5698:B5761" si="356">+YEAR(A5698)</f>
        <v>2022</v>
      </c>
      <c r="C5698" s="165">
        <f t="shared" ref="C5698:C5761" si="357">+MONTH(A5698)</f>
        <v>8</v>
      </c>
      <c r="D5698" s="165">
        <f t="shared" ref="D5698:D5761" si="358">+DAY(A5698)</f>
        <v>26</v>
      </c>
      <c r="E5698" s="165">
        <f>+Exports!B5701</f>
        <v>9</v>
      </c>
      <c r="F5698" s="165">
        <f>+WEEKDAY(ExportsELAP[[#This Row],[Date Prevailing]],1)</f>
        <v>6</v>
      </c>
      <c r="G5698" s="165">
        <f>+COUNTIFS(ECR_Hours!$K$6:$K$7,ExportsELAP[[#This Row],[Date Prevailing]])</f>
        <v>0</v>
      </c>
      <c r="H5698" s="165">
        <f t="shared" ref="H5698:H5761" si="359">+IF(G5698=1,0,F5698)</f>
        <v>6</v>
      </c>
      <c r="I5698" s="166">
        <f>+Exports!G5701</f>
        <v>8138.1957999999995</v>
      </c>
      <c r="J5698" s="166">
        <f>+'ELAP_IPCO-APND'!D5701</f>
        <v>83.799750000000003</v>
      </c>
      <c r="K5698" s="166">
        <f>+(ExportsELAP[[#This Row],[Exports kWh - MPT]]/1000)*ExportsELAP[[#This Row],[EIM Price]]</f>
        <v>681.97877349104999</v>
      </c>
      <c r="L5698" s="167" t="str">
        <f>+INDEX(ECR_Hours!$I$12:$I$15,MATCH(ExportsELAP[[#This Row],[Date Prevailing]],ECR_Hours!$H$12:$H$15,1))</f>
        <v>S</v>
      </c>
      <c r="M5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699" spans="1:13" x14ac:dyDescent="0.25">
      <c r="A5699" s="164">
        <f>+Exports!A5702</f>
        <v>44799</v>
      </c>
      <c r="B5699" s="165">
        <f t="shared" si="356"/>
        <v>2022</v>
      </c>
      <c r="C5699" s="165">
        <f t="shared" si="357"/>
        <v>8</v>
      </c>
      <c r="D5699" s="165">
        <f t="shared" si="358"/>
        <v>26</v>
      </c>
      <c r="E5699" s="165">
        <f>+Exports!B5702</f>
        <v>10</v>
      </c>
      <c r="F5699" s="165">
        <f>+WEEKDAY(ExportsELAP[[#This Row],[Date Prevailing]],1)</f>
        <v>6</v>
      </c>
      <c r="G5699" s="165">
        <f>+COUNTIFS(ECR_Hours!$K$6:$K$7,ExportsELAP[[#This Row],[Date Prevailing]])</f>
        <v>0</v>
      </c>
      <c r="H5699" s="165">
        <f t="shared" si="359"/>
        <v>6</v>
      </c>
      <c r="I5699" s="166">
        <f>+Exports!G5702</f>
        <v>17910.4221</v>
      </c>
      <c r="J5699" s="166">
        <f>+'ELAP_IPCO-APND'!D5702</f>
        <v>69.559830000000005</v>
      </c>
      <c r="K5699" s="166">
        <f>+(ExportsELAP[[#This Row],[Exports kWh - MPT]]/1000)*ExportsELAP[[#This Row],[EIM Price]]</f>
        <v>1245.845916504243</v>
      </c>
      <c r="L5699" s="167" t="str">
        <f>+INDEX(ECR_Hours!$I$12:$I$15,MATCH(ExportsELAP[[#This Row],[Date Prevailing]],ECR_Hours!$H$12:$H$15,1))</f>
        <v>S</v>
      </c>
      <c r="M5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0" spans="1:13" x14ac:dyDescent="0.25">
      <c r="A5700" s="164">
        <f>+Exports!A5703</f>
        <v>44799</v>
      </c>
      <c r="B5700" s="165">
        <f t="shared" si="356"/>
        <v>2022</v>
      </c>
      <c r="C5700" s="165">
        <f t="shared" si="357"/>
        <v>8</v>
      </c>
      <c r="D5700" s="165">
        <f t="shared" si="358"/>
        <v>26</v>
      </c>
      <c r="E5700" s="165">
        <f>+Exports!B5703</f>
        <v>11</v>
      </c>
      <c r="F5700" s="165">
        <f>+WEEKDAY(ExportsELAP[[#This Row],[Date Prevailing]],1)</f>
        <v>6</v>
      </c>
      <c r="G5700" s="165">
        <f>+COUNTIFS(ECR_Hours!$K$6:$K$7,ExportsELAP[[#This Row],[Date Prevailing]])</f>
        <v>0</v>
      </c>
      <c r="H5700" s="165">
        <f t="shared" si="359"/>
        <v>6</v>
      </c>
      <c r="I5700" s="166">
        <f>+Exports!G5703</f>
        <v>27925.7513</v>
      </c>
      <c r="J5700" s="166">
        <f>+'ELAP_IPCO-APND'!D5703</f>
        <v>58.981169999999999</v>
      </c>
      <c r="K5700" s="166">
        <f>+(ExportsELAP[[#This Row],[Exports kWh - MPT]]/1000)*ExportsELAP[[#This Row],[EIM Price]]</f>
        <v>1647.0934848030208</v>
      </c>
      <c r="L5700" s="167" t="str">
        <f>+INDEX(ECR_Hours!$I$12:$I$15,MATCH(ExportsELAP[[#This Row],[Date Prevailing]],ECR_Hours!$H$12:$H$15,1))</f>
        <v>S</v>
      </c>
      <c r="M5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1" spans="1:13" x14ac:dyDescent="0.25">
      <c r="A5701" s="164">
        <f>+Exports!A5704</f>
        <v>44799</v>
      </c>
      <c r="B5701" s="165">
        <f t="shared" si="356"/>
        <v>2022</v>
      </c>
      <c r="C5701" s="165">
        <f t="shared" si="357"/>
        <v>8</v>
      </c>
      <c r="D5701" s="165">
        <f t="shared" si="358"/>
        <v>26</v>
      </c>
      <c r="E5701" s="165">
        <f>+Exports!B5704</f>
        <v>12</v>
      </c>
      <c r="F5701" s="165">
        <f>+WEEKDAY(ExportsELAP[[#This Row],[Date Prevailing]],1)</f>
        <v>6</v>
      </c>
      <c r="G5701" s="165">
        <f>+COUNTIFS(ECR_Hours!$K$6:$K$7,ExportsELAP[[#This Row],[Date Prevailing]])</f>
        <v>0</v>
      </c>
      <c r="H5701" s="165">
        <f t="shared" si="359"/>
        <v>6</v>
      </c>
      <c r="I5701" s="166">
        <f>+Exports!G5704</f>
        <v>34539.283000000003</v>
      </c>
      <c r="J5701" s="166">
        <f>+'ELAP_IPCO-APND'!D5704</f>
        <v>61.611780000000003</v>
      </c>
      <c r="K5701" s="166">
        <f>+(ExportsELAP[[#This Row],[Exports kWh - MPT]]/1000)*ExportsELAP[[#This Row],[EIM Price]]</f>
        <v>2128.0267055537406</v>
      </c>
      <c r="L5701" s="167" t="str">
        <f>+INDEX(ECR_Hours!$I$12:$I$15,MATCH(ExportsELAP[[#This Row],[Date Prevailing]],ECR_Hours!$H$12:$H$15,1))</f>
        <v>S</v>
      </c>
      <c r="M5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2" spans="1:13" x14ac:dyDescent="0.25">
      <c r="A5702" s="164">
        <f>+Exports!A5705</f>
        <v>44799</v>
      </c>
      <c r="B5702" s="165">
        <f t="shared" si="356"/>
        <v>2022</v>
      </c>
      <c r="C5702" s="165">
        <f t="shared" si="357"/>
        <v>8</v>
      </c>
      <c r="D5702" s="165">
        <f t="shared" si="358"/>
        <v>26</v>
      </c>
      <c r="E5702" s="165">
        <f>+Exports!B5705</f>
        <v>13</v>
      </c>
      <c r="F5702" s="165">
        <f>+WEEKDAY(ExportsELAP[[#This Row],[Date Prevailing]],1)</f>
        <v>6</v>
      </c>
      <c r="G5702" s="165">
        <f>+COUNTIFS(ECR_Hours!$K$6:$K$7,ExportsELAP[[#This Row],[Date Prevailing]])</f>
        <v>0</v>
      </c>
      <c r="H5702" s="165">
        <f t="shared" si="359"/>
        <v>6</v>
      </c>
      <c r="I5702" s="166">
        <f>+Exports!G5705</f>
        <v>37945.977999999996</v>
      </c>
      <c r="J5702" s="166">
        <f>+'ELAP_IPCO-APND'!D5705</f>
        <v>71.641030000000001</v>
      </c>
      <c r="K5702" s="166">
        <f>+(ExportsELAP[[#This Row],[Exports kWh - MPT]]/1000)*ExportsELAP[[#This Row],[EIM Price]]</f>
        <v>2718.4889482773397</v>
      </c>
      <c r="L5702" s="167" t="str">
        <f>+INDEX(ECR_Hours!$I$12:$I$15,MATCH(ExportsELAP[[#This Row],[Date Prevailing]],ECR_Hours!$H$12:$H$15,1))</f>
        <v>S</v>
      </c>
      <c r="M5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3" spans="1:13" x14ac:dyDescent="0.25">
      <c r="A5703" s="164">
        <f>+Exports!A5706</f>
        <v>44799</v>
      </c>
      <c r="B5703" s="165">
        <f t="shared" si="356"/>
        <v>2022</v>
      </c>
      <c r="C5703" s="165">
        <f t="shared" si="357"/>
        <v>8</v>
      </c>
      <c r="D5703" s="165">
        <f t="shared" si="358"/>
        <v>26</v>
      </c>
      <c r="E5703" s="165">
        <f>+Exports!B5706</f>
        <v>14</v>
      </c>
      <c r="F5703" s="165">
        <f>+WEEKDAY(ExportsELAP[[#This Row],[Date Prevailing]],1)</f>
        <v>6</v>
      </c>
      <c r="G5703" s="165">
        <f>+COUNTIFS(ECR_Hours!$K$6:$K$7,ExportsELAP[[#This Row],[Date Prevailing]])</f>
        <v>0</v>
      </c>
      <c r="H5703" s="165">
        <f t="shared" si="359"/>
        <v>6</v>
      </c>
      <c r="I5703" s="166">
        <f>+Exports!G5706</f>
        <v>38052.872900000002</v>
      </c>
      <c r="J5703" s="166">
        <f>+'ELAP_IPCO-APND'!D5706</f>
        <v>72.429770000000005</v>
      </c>
      <c r="K5703" s="166">
        <f>+(ExportsELAP[[#This Row],[Exports kWh - MPT]]/1000)*ExportsELAP[[#This Row],[EIM Price]]</f>
        <v>2756.1608319862335</v>
      </c>
      <c r="L5703" s="167" t="str">
        <f>+INDEX(ECR_Hours!$I$12:$I$15,MATCH(ExportsELAP[[#This Row],[Date Prevailing]],ECR_Hours!$H$12:$H$15,1))</f>
        <v>S</v>
      </c>
      <c r="M5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4" spans="1:13" x14ac:dyDescent="0.25">
      <c r="A5704" s="164">
        <f>+Exports!A5707</f>
        <v>44799</v>
      </c>
      <c r="B5704" s="165">
        <f t="shared" si="356"/>
        <v>2022</v>
      </c>
      <c r="C5704" s="165">
        <f t="shared" si="357"/>
        <v>8</v>
      </c>
      <c r="D5704" s="165">
        <f t="shared" si="358"/>
        <v>26</v>
      </c>
      <c r="E5704" s="165">
        <f>+Exports!B5707</f>
        <v>15</v>
      </c>
      <c r="F5704" s="165">
        <f>+WEEKDAY(ExportsELAP[[#This Row],[Date Prevailing]],1)</f>
        <v>6</v>
      </c>
      <c r="G5704" s="165">
        <f>+COUNTIFS(ECR_Hours!$K$6:$K$7,ExportsELAP[[#This Row],[Date Prevailing]])</f>
        <v>0</v>
      </c>
      <c r="H5704" s="165">
        <f t="shared" si="359"/>
        <v>6</v>
      </c>
      <c r="I5704" s="166">
        <f>+Exports!G5707</f>
        <v>35171.056900000003</v>
      </c>
      <c r="J5704" s="166">
        <f>+'ELAP_IPCO-APND'!D5707</f>
        <v>77.733699999999999</v>
      </c>
      <c r="K5704" s="166">
        <f>+(ExportsELAP[[#This Row],[Exports kWh - MPT]]/1000)*ExportsELAP[[#This Row],[EIM Price]]</f>
        <v>2733.9763857475305</v>
      </c>
      <c r="L5704" s="167" t="str">
        <f>+INDEX(ECR_Hours!$I$12:$I$15,MATCH(ExportsELAP[[#This Row],[Date Prevailing]],ECR_Hours!$H$12:$H$15,1))</f>
        <v>S</v>
      </c>
      <c r="M5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05" spans="1:13" x14ac:dyDescent="0.25">
      <c r="A5705" s="164">
        <f>+Exports!A5708</f>
        <v>44799</v>
      </c>
      <c r="B5705" s="165">
        <f t="shared" si="356"/>
        <v>2022</v>
      </c>
      <c r="C5705" s="165">
        <f t="shared" si="357"/>
        <v>8</v>
      </c>
      <c r="D5705" s="165">
        <f t="shared" si="358"/>
        <v>26</v>
      </c>
      <c r="E5705" s="165">
        <f>+Exports!B5708</f>
        <v>16</v>
      </c>
      <c r="F5705" s="165">
        <f>+WEEKDAY(ExportsELAP[[#This Row],[Date Prevailing]],1)</f>
        <v>6</v>
      </c>
      <c r="G5705" s="165">
        <f>+COUNTIFS(ECR_Hours!$K$6:$K$7,ExportsELAP[[#This Row],[Date Prevailing]])</f>
        <v>0</v>
      </c>
      <c r="H5705" s="165">
        <f t="shared" si="359"/>
        <v>6</v>
      </c>
      <c r="I5705" s="166">
        <f>+Exports!G5708</f>
        <v>28501.306699999994</v>
      </c>
      <c r="J5705" s="166">
        <f>+'ELAP_IPCO-APND'!D5708</f>
        <v>66.269589999999994</v>
      </c>
      <c r="K5705" s="166">
        <f>+(ExportsELAP[[#This Row],[Exports kWh - MPT]]/1000)*ExportsELAP[[#This Row],[EIM Price]]</f>
        <v>1888.7699094732525</v>
      </c>
      <c r="L5705" s="167" t="str">
        <f>+INDEX(ECR_Hours!$I$12:$I$15,MATCH(ExportsELAP[[#This Row],[Date Prevailing]],ECR_Hours!$H$12:$H$15,1))</f>
        <v>S</v>
      </c>
      <c r="M5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6" spans="1:13" x14ac:dyDescent="0.25">
      <c r="A5706" s="164">
        <f>+Exports!A5709</f>
        <v>44799</v>
      </c>
      <c r="B5706" s="165">
        <f t="shared" si="356"/>
        <v>2022</v>
      </c>
      <c r="C5706" s="165">
        <f t="shared" si="357"/>
        <v>8</v>
      </c>
      <c r="D5706" s="165">
        <f t="shared" si="358"/>
        <v>26</v>
      </c>
      <c r="E5706" s="165">
        <f>+Exports!B5709</f>
        <v>17</v>
      </c>
      <c r="F5706" s="165">
        <f>+WEEKDAY(ExportsELAP[[#This Row],[Date Prevailing]],1)</f>
        <v>6</v>
      </c>
      <c r="G5706" s="165">
        <f>+COUNTIFS(ECR_Hours!$K$6:$K$7,ExportsELAP[[#This Row],[Date Prevailing]])</f>
        <v>0</v>
      </c>
      <c r="H5706" s="165">
        <f t="shared" si="359"/>
        <v>6</v>
      </c>
      <c r="I5706" s="166">
        <f>+Exports!G5709</f>
        <v>20242.0458</v>
      </c>
      <c r="J5706" s="166">
        <f>+'ELAP_IPCO-APND'!D5709</f>
        <v>52.873060000000002</v>
      </c>
      <c r="K5706" s="166">
        <f>+(ExportsELAP[[#This Row],[Exports kWh - MPT]]/1000)*ExportsELAP[[#This Row],[EIM Price]]</f>
        <v>1070.2589021061481</v>
      </c>
      <c r="L5706" s="167" t="str">
        <f>+INDEX(ECR_Hours!$I$12:$I$15,MATCH(ExportsELAP[[#This Row],[Date Prevailing]],ECR_Hours!$H$12:$H$15,1))</f>
        <v>S</v>
      </c>
      <c r="M5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7" spans="1:13" x14ac:dyDescent="0.25">
      <c r="A5707" s="164">
        <f>+Exports!A5710</f>
        <v>44799</v>
      </c>
      <c r="B5707" s="165">
        <f t="shared" si="356"/>
        <v>2022</v>
      </c>
      <c r="C5707" s="165">
        <f t="shared" si="357"/>
        <v>8</v>
      </c>
      <c r="D5707" s="165">
        <f t="shared" si="358"/>
        <v>26</v>
      </c>
      <c r="E5707" s="165">
        <f>+Exports!B5710</f>
        <v>18</v>
      </c>
      <c r="F5707" s="165">
        <f>+WEEKDAY(ExportsELAP[[#This Row],[Date Prevailing]],1)</f>
        <v>6</v>
      </c>
      <c r="G5707" s="165">
        <f>+COUNTIFS(ECR_Hours!$K$6:$K$7,ExportsELAP[[#This Row],[Date Prevailing]])</f>
        <v>0</v>
      </c>
      <c r="H5707" s="165">
        <f t="shared" si="359"/>
        <v>6</v>
      </c>
      <c r="I5707" s="166">
        <f>+Exports!G5710</f>
        <v>12205.1368</v>
      </c>
      <c r="J5707" s="166">
        <f>+'ELAP_IPCO-APND'!D5710</f>
        <v>41.028930000000003</v>
      </c>
      <c r="K5707" s="166">
        <f>+(ExportsELAP[[#This Row],[Exports kWh - MPT]]/1000)*ExportsELAP[[#This Row],[EIM Price]]</f>
        <v>500.76370340762401</v>
      </c>
      <c r="L5707" s="167" t="str">
        <f>+INDEX(ECR_Hours!$I$12:$I$15,MATCH(ExportsELAP[[#This Row],[Date Prevailing]],ECR_Hours!$H$12:$H$15,1))</f>
        <v>S</v>
      </c>
      <c r="M5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8" spans="1:13" x14ac:dyDescent="0.25">
      <c r="A5708" s="164">
        <f>+Exports!A5711</f>
        <v>44799</v>
      </c>
      <c r="B5708" s="165">
        <f t="shared" si="356"/>
        <v>2022</v>
      </c>
      <c r="C5708" s="165">
        <f t="shared" si="357"/>
        <v>8</v>
      </c>
      <c r="D5708" s="165">
        <f t="shared" si="358"/>
        <v>26</v>
      </c>
      <c r="E5708" s="165">
        <f>+Exports!B5711</f>
        <v>19</v>
      </c>
      <c r="F5708" s="165">
        <f>+WEEKDAY(ExportsELAP[[#This Row],[Date Prevailing]],1)</f>
        <v>6</v>
      </c>
      <c r="G5708" s="165">
        <f>+COUNTIFS(ECR_Hours!$K$6:$K$7,ExportsELAP[[#This Row],[Date Prevailing]])</f>
        <v>0</v>
      </c>
      <c r="H5708" s="165">
        <f t="shared" si="359"/>
        <v>6</v>
      </c>
      <c r="I5708" s="166">
        <f>+Exports!G5711</f>
        <v>5581.2042999999994</v>
      </c>
      <c r="J5708" s="166">
        <f>+'ELAP_IPCO-APND'!D5711</f>
        <v>41.595570000000002</v>
      </c>
      <c r="K5708" s="166">
        <f>+(ExportsELAP[[#This Row],[Exports kWh - MPT]]/1000)*ExportsELAP[[#This Row],[EIM Price]]</f>
        <v>232.15337414495099</v>
      </c>
      <c r="L5708" s="167" t="str">
        <f>+INDEX(ECR_Hours!$I$12:$I$15,MATCH(ExportsELAP[[#This Row],[Date Prevailing]],ECR_Hours!$H$12:$H$15,1))</f>
        <v>S</v>
      </c>
      <c r="M5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09" spans="1:13" x14ac:dyDescent="0.25">
      <c r="A5709" s="164">
        <f>+Exports!A5712</f>
        <v>44799</v>
      </c>
      <c r="B5709" s="165">
        <f t="shared" si="356"/>
        <v>2022</v>
      </c>
      <c r="C5709" s="165">
        <f t="shared" si="357"/>
        <v>8</v>
      </c>
      <c r="D5709" s="165">
        <f t="shared" si="358"/>
        <v>26</v>
      </c>
      <c r="E5709" s="165">
        <f>+Exports!B5712</f>
        <v>20</v>
      </c>
      <c r="F5709" s="165">
        <f>+WEEKDAY(ExportsELAP[[#This Row],[Date Prevailing]],1)</f>
        <v>6</v>
      </c>
      <c r="G5709" s="165">
        <f>+COUNTIFS(ECR_Hours!$K$6:$K$7,ExportsELAP[[#This Row],[Date Prevailing]])</f>
        <v>0</v>
      </c>
      <c r="H5709" s="165">
        <f t="shared" si="359"/>
        <v>6</v>
      </c>
      <c r="I5709" s="166">
        <f>+Exports!G5712</f>
        <v>1390.6725000000001</v>
      </c>
      <c r="J5709" s="166">
        <f>+'ELAP_IPCO-APND'!D5712</f>
        <v>39.320279999999997</v>
      </c>
      <c r="K5709" s="166">
        <f>+(ExportsELAP[[#This Row],[Exports kWh - MPT]]/1000)*ExportsELAP[[#This Row],[EIM Price]]</f>
        <v>54.681632088300006</v>
      </c>
      <c r="L5709" s="167" t="str">
        <f>+INDEX(ECR_Hours!$I$12:$I$15,MATCH(ExportsELAP[[#This Row],[Date Prevailing]],ECR_Hours!$H$12:$H$15,1))</f>
        <v>S</v>
      </c>
      <c r="M5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0" spans="1:13" x14ac:dyDescent="0.25">
      <c r="A5710" s="164">
        <f>+Exports!A5713</f>
        <v>44799</v>
      </c>
      <c r="B5710" s="165">
        <f t="shared" si="356"/>
        <v>2022</v>
      </c>
      <c r="C5710" s="165">
        <f t="shared" si="357"/>
        <v>8</v>
      </c>
      <c r="D5710" s="165">
        <f t="shared" si="358"/>
        <v>26</v>
      </c>
      <c r="E5710" s="165">
        <f>+Exports!B5713</f>
        <v>21</v>
      </c>
      <c r="F5710" s="165">
        <f>+WEEKDAY(ExportsELAP[[#This Row],[Date Prevailing]],1)</f>
        <v>6</v>
      </c>
      <c r="G5710" s="165">
        <f>+COUNTIFS(ECR_Hours!$K$6:$K$7,ExportsELAP[[#This Row],[Date Prevailing]])</f>
        <v>0</v>
      </c>
      <c r="H5710" s="165">
        <f t="shared" si="359"/>
        <v>6</v>
      </c>
      <c r="I5710" s="166">
        <f>+Exports!G5713</f>
        <v>63.551400000000001</v>
      </c>
      <c r="J5710" s="166">
        <f>+'ELAP_IPCO-APND'!D5713</f>
        <v>60.197240000000001</v>
      </c>
      <c r="K5710" s="166">
        <f>+(ExportsELAP[[#This Row],[Exports kWh - MPT]]/1000)*ExportsELAP[[#This Row],[EIM Price]]</f>
        <v>3.8256188781360003</v>
      </c>
      <c r="L5710" s="167" t="str">
        <f>+INDEX(ECR_Hours!$I$12:$I$15,MATCH(ExportsELAP[[#This Row],[Date Prevailing]],ECR_Hours!$H$12:$H$15,1))</f>
        <v>S</v>
      </c>
      <c r="M5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1" spans="1:13" x14ac:dyDescent="0.25">
      <c r="A5711" s="164">
        <f>+Exports!A5714</f>
        <v>44799</v>
      </c>
      <c r="B5711" s="165">
        <f t="shared" si="356"/>
        <v>2022</v>
      </c>
      <c r="C5711" s="165">
        <f t="shared" si="357"/>
        <v>8</v>
      </c>
      <c r="D5711" s="165">
        <f t="shared" si="358"/>
        <v>26</v>
      </c>
      <c r="E5711" s="165">
        <f>+Exports!B5714</f>
        <v>22</v>
      </c>
      <c r="F5711" s="165">
        <f>+WEEKDAY(ExportsELAP[[#This Row],[Date Prevailing]],1)</f>
        <v>6</v>
      </c>
      <c r="G5711" s="165">
        <f>+COUNTIFS(ECR_Hours!$K$6:$K$7,ExportsELAP[[#This Row],[Date Prevailing]])</f>
        <v>0</v>
      </c>
      <c r="H5711" s="165">
        <f t="shared" si="359"/>
        <v>6</v>
      </c>
      <c r="I5711" s="166">
        <f>+Exports!G5714</f>
        <v>11.699799999999989</v>
      </c>
      <c r="J5711" s="166">
        <f>+'ELAP_IPCO-APND'!D5714</f>
        <v>47.772880000000001</v>
      </c>
      <c r="K5711" s="166">
        <f>+(ExportsELAP[[#This Row],[Exports kWh - MPT]]/1000)*ExportsELAP[[#This Row],[EIM Price]]</f>
        <v>0.55893314142399952</v>
      </c>
      <c r="L5711" s="167" t="str">
        <f>+INDEX(ECR_Hours!$I$12:$I$15,MATCH(ExportsELAP[[#This Row],[Date Prevailing]],ECR_Hours!$H$12:$H$15,1))</f>
        <v>S</v>
      </c>
      <c r="M5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2" spans="1:13" x14ac:dyDescent="0.25">
      <c r="A5712" s="164">
        <f>+Exports!A5715</f>
        <v>44799</v>
      </c>
      <c r="B5712" s="165">
        <f t="shared" si="356"/>
        <v>2022</v>
      </c>
      <c r="C5712" s="165">
        <f t="shared" si="357"/>
        <v>8</v>
      </c>
      <c r="D5712" s="165">
        <f t="shared" si="358"/>
        <v>26</v>
      </c>
      <c r="E5712" s="165">
        <f>+Exports!B5715</f>
        <v>23</v>
      </c>
      <c r="F5712" s="165">
        <f>+WEEKDAY(ExportsELAP[[#This Row],[Date Prevailing]],1)</f>
        <v>6</v>
      </c>
      <c r="G5712" s="165">
        <f>+COUNTIFS(ECR_Hours!$K$6:$K$7,ExportsELAP[[#This Row],[Date Prevailing]])</f>
        <v>0</v>
      </c>
      <c r="H5712" s="165">
        <f t="shared" si="359"/>
        <v>6</v>
      </c>
      <c r="I5712" s="166">
        <f>+Exports!G5715</f>
        <v>11.670300000000001</v>
      </c>
      <c r="J5712" s="166">
        <f>+'ELAP_IPCO-APND'!D5715</f>
        <v>70.331990000000005</v>
      </c>
      <c r="K5712" s="166">
        <f>+(ExportsELAP[[#This Row],[Exports kWh - MPT]]/1000)*ExportsELAP[[#This Row],[EIM Price]]</f>
        <v>0.82079542289700014</v>
      </c>
      <c r="L5712" s="167" t="str">
        <f>+INDEX(ECR_Hours!$I$12:$I$15,MATCH(ExportsELAP[[#This Row],[Date Prevailing]],ECR_Hours!$H$12:$H$15,1))</f>
        <v>S</v>
      </c>
      <c r="M5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13" spans="1:13" x14ac:dyDescent="0.25">
      <c r="A5713" s="164">
        <f>+Exports!A5716</f>
        <v>44799</v>
      </c>
      <c r="B5713" s="165">
        <f t="shared" si="356"/>
        <v>2022</v>
      </c>
      <c r="C5713" s="165">
        <f t="shared" si="357"/>
        <v>8</v>
      </c>
      <c r="D5713" s="165">
        <f t="shared" si="358"/>
        <v>26</v>
      </c>
      <c r="E5713" s="165">
        <f>+Exports!B5716</f>
        <v>24</v>
      </c>
      <c r="F5713" s="165">
        <f>+WEEKDAY(ExportsELAP[[#This Row],[Date Prevailing]],1)</f>
        <v>6</v>
      </c>
      <c r="G5713" s="165">
        <f>+COUNTIFS(ECR_Hours!$K$6:$K$7,ExportsELAP[[#This Row],[Date Prevailing]])</f>
        <v>0</v>
      </c>
      <c r="H5713" s="165">
        <f t="shared" si="359"/>
        <v>6</v>
      </c>
      <c r="I5713" s="166">
        <f>+Exports!G5716</f>
        <v>11.96759999999999</v>
      </c>
      <c r="J5713" s="166">
        <f>+'ELAP_IPCO-APND'!D5716</f>
        <v>75.925730000000001</v>
      </c>
      <c r="K5713" s="166">
        <f>+(ExportsELAP[[#This Row],[Exports kWh - MPT]]/1000)*ExportsELAP[[#This Row],[EIM Price]]</f>
        <v>0.90864876634799918</v>
      </c>
      <c r="L5713" s="167" t="str">
        <f>+INDEX(ECR_Hours!$I$12:$I$15,MATCH(ExportsELAP[[#This Row],[Date Prevailing]],ECR_Hours!$H$12:$H$15,1))</f>
        <v>S</v>
      </c>
      <c r="M5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4" spans="1:13" x14ac:dyDescent="0.25">
      <c r="A5714" s="164">
        <f>+Exports!A5717</f>
        <v>44800</v>
      </c>
      <c r="B5714" s="165">
        <f t="shared" si="356"/>
        <v>2022</v>
      </c>
      <c r="C5714" s="165">
        <f t="shared" si="357"/>
        <v>8</v>
      </c>
      <c r="D5714" s="165">
        <f t="shared" si="358"/>
        <v>27</v>
      </c>
      <c r="E5714" s="165">
        <f>+Exports!B5717</f>
        <v>1</v>
      </c>
      <c r="F5714" s="165">
        <f>+WEEKDAY(ExportsELAP[[#This Row],[Date Prevailing]],1)</f>
        <v>7</v>
      </c>
      <c r="G5714" s="165">
        <f>+COUNTIFS(ECR_Hours!$K$6:$K$7,ExportsELAP[[#This Row],[Date Prevailing]])</f>
        <v>0</v>
      </c>
      <c r="H5714" s="165">
        <f t="shared" si="359"/>
        <v>7</v>
      </c>
      <c r="I5714" s="166">
        <f>+Exports!G5717</f>
        <v>11.612100000000002</v>
      </c>
      <c r="J5714" s="166">
        <f>+'ELAP_IPCO-APND'!D5717</f>
        <v>78.983999999999995</v>
      </c>
      <c r="K5714" s="166">
        <f>+(ExportsELAP[[#This Row],[Exports kWh - MPT]]/1000)*ExportsELAP[[#This Row],[EIM Price]]</f>
        <v>0.91717010640000007</v>
      </c>
      <c r="L5714" s="167" t="str">
        <f>+INDEX(ECR_Hours!$I$12:$I$15,MATCH(ExportsELAP[[#This Row],[Date Prevailing]],ECR_Hours!$H$12:$H$15,1))</f>
        <v>S</v>
      </c>
      <c r="M5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5" spans="1:13" x14ac:dyDescent="0.25">
      <c r="A5715" s="164">
        <f>+Exports!A5718</f>
        <v>44800</v>
      </c>
      <c r="B5715" s="165">
        <f t="shared" si="356"/>
        <v>2022</v>
      </c>
      <c r="C5715" s="165">
        <f t="shared" si="357"/>
        <v>8</v>
      </c>
      <c r="D5715" s="165">
        <f t="shared" si="358"/>
        <v>27</v>
      </c>
      <c r="E5715" s="165">
        <f>+Exports!B5718</f>
        <v>2</v>
      </c>
      <c r="F5715" s="165">
        <f>+WEEKDAY(ExportsELAP[[#This Row],[Date Prevailing]],1)</f>
        <v>7</v>
      </c>
      <c r="G5715" s="165">
        <f>+COUNTIFS(ECR_Hours!$K$6:$K$7,ExportsELAP[[#This Row],[Date Prevailing]])</f>
        <v>0</v>
      </c>
      <c r="H5715" s="165">
        <f t="shared" si="359"/>
        <v>7</v>
      </c>
      <c r="I5715" s="166">
        <f>+Exports!G5718</f>
        <v>13.386900000000001</v>
      </c>
      <c r="J5715" s="166">
        <f>+'ELAP_IPCO-APND'!D5718</f>
        <v>74.431619999999995</v>
      </c>
      <c r="K5715" s="166">
        <f>+(ExportsELAP[[#This Row],[Exports kWh - MPT]]/1000)*ExportsELAP[[#This Row],[EIM Price]]</f>
        <v>0.99640865377799992</v>
      </c>
      <c r="L5715" s="167" t="str">
        <f>+INDEX(ECR_Hours!$I$12:$I$15,MATCH(ExportsELAP[[#This Row],[Date Prevailing]],ECR_Hours!$H$12:$H$15,1))</f>
        <v>S</v>
      </c>
      <c r="M5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6" spans="1:13" x14ac:dyDescent="0.25">
      <c r="A5716" s="164">
        <f>+Exports!A5719</f>
        <v>44800</v>
      </c>
      <c r="B5716" s="165">
        <f t="shared" si="356"/>
        <v>2022</v>
      </c>
      <c r="C5716" s="165">
        <f t="shared" si="357"/>
        <v>8</v>
      </c>
      <c r="D5716" s="165">
        <f t="shared" si="358"/>
        <v>27</v>
      </c>
      <c r="E5716" s="165">
        <f>+Exports!B5719</f>
        <v>3</v>
      </c>
      <c r="F5716" s="165">
        <f>+WEEKDAY(ExportsELAP[[#This Row],[Date Prevailing]],1)</f>
        <v>7</v>
      </c>
      <c r="G5716" s="165">
        <f>+COUNTIFS(ECR_Hours!$K$6:$K$7,ExportsELAP[[#This Row],[Date Prevailing]])</f>
        <v>0</v>
      </c>
      <c r="H5716" s="165">
        <f t="shared" si="359"/>
        <v>7</v>
      </c>
      <c r="I5716" s="166">
        <f>+Exports!G5719</f>
        <v>11.504600000000002</v>
      </c>
      <c r="J5716" s="166">
        <f>+'ELAP_IPCO-APND'!D5719</f>
        <v>69.465639999999993</v>
      </c>
      <c r="K5716" s="166">
        <f>+(ExportsELAP[[#This Row],[Exports kWh - MPT]]/1000)*ExportsELAP[[#This Row],[EIM Price]]</f>
        <v>0.79917440194400002</v>
      </c>
      <c r="L5716" s="167" t="str">
        <f>+INDEX(ECR_Hours!$I$12:$I$15,MATCH(ExportsELAP[[#This Row],[Date Prevailing]],ECR_Hours!$H$12:$H$15,1))</f>
        <v>S</v>
      </c>
      <c r="M5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7" spans="1:13" x14ac:dyDescent="0.25">
      <c r="A5717" s="164">
        <f>+Exports!A5720</f>
        <v>44800</v>
      </c>
      <c r="B5717" s="165">
        <f t="shared" si="356"/>
        <v>2022</v>
      </c>
      <c r="C5717" s="165">
        <f t="shared" si="357"/>
        <v>8</v>
      </c>
      <c r="D5717" s="165">
        <f t="shared" si="358"/>
        <v>27</v>
      </c>
      <c r="E5717" s="165">
        <f>+Exports!B5720</f>
        <v>4</v>
      </c>
      <c r="F5717" s="165">
        <f>+WEEKDAY(ExportsELAP[[#This Row],[Date Prevailing]],1)</f>
        <v>7</v>
      </c>
      <c r="G5717" s="165">
        <f>+COUNTIFS(ECR_Hours!$K$6:$K$7,ExportsELAP[[#This Row],[Date Prevailing]])</f>
        <v>0</v>
      </c>
      <c r="H5717" s="165">
        <f t="shared" si="359"/>
        <v>7</v>
      </c>
      <c r="I5717" s="166">
        <f>+Exports!G5720</f>
        <v>11.740999999999991</v>
      </c>
      <c r="J5717" s="166">
        <f>+'ELAP_IPCO-APND'!D5720</f>
        <v>54.398859999999999</v>
      </c>
      <c r="K5717" s="166">
        <f>+(ExportsELAP[[#This Row],[Exports kWh - MPT]]/1000)*ExportsELAP[[#This Row],[EIM Price]]</f>
        <v>0.63869701525999956</v>
      </c>
      <c r="L5717" s="167" t="str">
        <f>+INDEX(ECR_Hours!$I$12:$I$15,MATCH(ExportsELAP[[#This Row],[Date Prevailing]],ECR_Hours!$H$12:$H$15,1))</f>
        <v>S</v>
      </c>
      <c r="M5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8" spans="1:13" x14ac:dyDescent="0.25">
      <c r="A5718" s="164">
        <f>+Exports!A5721</f>
        <v>44800</v>
      </c>
      <c r="B5718" s="165">
        <f t="shared" si="356"/>
        <v>2022</v>
      </c>
      <c r="C5718" s="165">
        <f t="shared" si="357"/>
        <v>8</v>
      </c>
      <c r="D5718" s="165">
        <f t="shared" si="358"/>
        <v>27</v>
      </c>
      <c r="E5718" s="165">
        <f>+Exports!B5721</f>
        <v>5</v>
      </c>
      <c r="F5718" s="165">
        <f>+WEEKDAY(ExportsELAP[[#This Row],[Date Prevailing]],1)</f>
        <v>7</v>
      </c>
      <c r="G5718" s="165">
        <f>+COUNTIFS(ECR_Hours!$K$6:$K$7,ExportsELAP[[#This Row],[Date Prevailing]])</f>
        <v>0</v>
      </c>
      <c r="H5718" s="165">
        <f t="shared" si="359"/>
        <v>7</v>
      </c>
      <c r="I5718" s="166">
        <f>+Exports!G5721</f>
        <v>12.573</v>
      </c>
      <c r="J5718" s="166">
        <f>+'ELAP_IPCO-APND'!D5721</f>
        <v>51.911160000000002</v>
      </c>
      <c r="K5718" s="166">
        <f>+(ExportsELAP[[#This Row],[Exports kWh - MPT]]/1000)*ExportsELAP[[#This Row],[EIM Price]]</f>
        <v>0.65267901468000011</v>
      </c>
      <c r="L5718" s="167" t="str">
        <f>+INDEX(ECR_Hours!$I$12:$I$15,MATCH(ExportsELAP[[#This Row],[Date Prevailing]],ECR_Hours!$H$12:$H$15,1))</f>
        <v>S</v>
      </c>
      <c r="M5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19" spans="1:13" x14ac:dyDescent="0.25">
      <c r="A5719" s="164">
        <f>+Exports!A5722</f>
        <v>44800</v>
      </c>
      <c r="B5719" s="165">
        <f t="shared" si="356"/>
        <v>2022</v>
      </c>
      <c r="C5719" s="165">
        <f t="shared" si="357"/>
        <v>8</v>
      </c>
      <c r="D5719" s="165">
        <f t="shared" si="358"/>
        <v>27</v>
      </c>
      <c r="E5719" s="165">
        <f>+Exports!B5722</f>
        <v>6</v>
      </c>
      <c r="F5719" s="165">
        <f>+WEEKDAY(ExportsELAP[[#This Row],[Date Prevailing]],1)</f>
        <v>7</v>
      </c>
      <c r="G5719" s="165">
        <f>+COUNTIFS(ECR_Hours!$K$6:$K$7,ExportsELAP[[#This Row],[Date Prevailing]])</f>
        <v>0</v>
      </c>
      <c r="H5719" s="165">
        <f t="shared" si="359"/>
        <v>7</v>
      </c>
      <c r="I5719" s="166">
        <f>+Exports!G5722</f>
        <v>14.298400000000001</v>
      </c>
      <c r="J5719" s="166">
        <f>+'ELAP_IPCO-APND'!D5722</f>
        <v>66.640119999999996</v>
      </c>
      <c r="K5719" s="166">
        <f>+(ExportsELAP[[#This Row],[Exports kWh - MPT]]/1000)*ExportsELAP[[#This Row],[EIM Price]]</f>
        <v>0.95284709180799998</v>
      </c>
      <c r="L5719" s="167" t="str">
        <f>+INDEX(ECR_Hours!$I$12:$I$15,MATCH(ExportsELAP[[#This Row],[Date Prevailing]],ECR_Hours!$H$12:$H$15,1))</f>
        <v>S</v>
      </c>
      <c r="M5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0" spans="1:13" x14ac:dyDescent="0.25">
      <c r="A5720" s="164">
        <f>+Exports!A5723</f>
        <v>44800</v>
      </c>
      <c r="B5720" s="165">
        <f t="shared" si="356"/>
        <v>2022</v>
      </c>
      <c r="C5720" s="165">
        <f t="shared" si="357"/>
        <v>8</v>
      </c>
      <c r="D5720" s="165">
        <f t="shared" si="358"/>
        <v>27</v>
      </c>
      <c r="E5720" s="165">
        <f>+Exports!B5723</f>
        <v>7</v>
      </c>
      <c r="F5720" s="165">
        <f>+WEEKDAY(ExportsELAP[[#This Row],[Date Prevailing]],1)</f>
        <v>7</v>
      </c>
      <c r="G5720" s="165">
        <f>+COUNTIFS(ECR_Hours!$K$6:$K$7,ExportsELAP[[#This Row],[Date Prevailing]])</f>
        <v>0</v>
      </c>
      <c r="H5720" s="165">
        <f t="shared" si="359"/>
        <v>7</v>
      </c>
      <c r="I5720" s="166">
        <f>+Exports!G5723</f>
        <v>19.09869999999999</v>
      </c>
      <c r="J5720" s="166">
        <f>+'ELAP_IPCO-APND'!D5723</f>
        <v>42.81371</v>
      </c>
      <c r="K5720" s="166">
        <f>+(ExportsELAP[[#This Row],[Exports kWh - MPT]]/1000)*ExportsELAP[[#This Row],[EIM Price]]</f>
        <v>0.81768620317699958</v>
      </c>
      <c r="L5720" s="167" t="str">
        <f>+INDEX(ECR_Hours!$I$12:$I$15,MATCH(ExportsELAP[[#This Row],[Date Prevailing]],ECR_Hours!$H$12:$H$15,1))</f>
        <v>S</v>
      </c>
      <c r="M5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1" spans="1:13" x14ac:dyDescent="0.25">
      <c r="A5721" s="164">
        <f>+Exports!A5724</f>
        <v>44800</v>
      </c>
      <c r="B5721" s="165">
        <f t="shared" si="356"/>
        <v>2022</v>
      </c>
      <c r="C5721" s="165">
        <f t="shared" si="357"/>
        <v>8</v>
      </c>
      <c r="D5721" s="165">
        <f t="shared" si="358"/>
        <v>27</v>
      </c>
      <c r="E5721" s="165">
        <f>+Exports!B5724</f>
        <v>8</v>
      </c>
      <c r="F5721" s="165">
        <f>+WEEKDAY(ExportsELAP[[#This Row],[Date Prevailing]],1)</f>
        <v>7</v>
      </c>
      <c r="G5721" s="165">
        <f>+COUNTIFS(ECR_Hours!$K$6:$K$7,ExportsELAP[[#This Row],[Date Prevailing]])</f>
        <v>0</v>
      </c>
      <c r="H5721" s="165">
        <f t="shared" si="359"/>
        <v>7</v>
      </c>
      <c r="I5721" s="166">
        <f>+Exports!G5724</f>
        <v>1599.1030000000001</v>
      </c>
      <c r="J5721" s="166">
        <f>+'ELAP_IPCO-APND'!D5724</f>
        <v>33.195329999999998</v>
      </c>
      <c r="K5721" s="166">
        <f>+(ExportsELAP[[#This Row],[Exports kWh - MPT]]/1000)*ExportsELAP[[#This Row],[EIM Price]]</f>
        <v>53.082751788990002</v>
      </c>
      <c r="L5721" s="167" t="str">
        <f>+INDEX(ECR_Hours!$I$12:$I$15,MATCH(ExportsELAP[[#This Row],[Date Prevailing]],ECR_Hours!$H$12:$H$15,1))</f>
        <v>S</v>
      </c>
      <c r="M5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2" spans="1:13" x14ac:dyDescent="0.25">
      <c r="A5722" s="164">
        <f>+Exports!A5725</f>
        <v>44800</v>
      </c>
      <c r="B5722" s="165">
        <f t="shared" si="356"/>
        <v>2022</v>
      </c>
      <c r="C5722" s="165">
        <f t="shared" si="357"/>
        <v>8</v>
      </c>
      <c r="D5722" s="165">
        <f t="shared" si="358"/>
        <v>27</v>
      </c>
      <c r="E5722" s="165">
        <f>+Exports!B5725</f>
        <v>9</v>
      </c>
      <c r="F5722" s="165">
        <f>+WEEKDAY(ExportsELAP[[#This Row],[Date Prevailing]],1)</f>
        <v>7</v>
      </c>
      <c r="G5722" s="165">
        <f>+COUNTIFS(ECR_Hours!$K$6:$K$7,ExportsELAP[[#This Row],[Date Prevailing]])</f>
        <v>0</v>
      </c>
      <c r="H5722" s="165">
        <f t="shared" si="359"/>
        <v>7</v>
      </c>
      <c r="I5722" s="166">
        <f>+Exports!G5725</f>
        <v>6757.0190000000002</v>
      </c>
      <c r="J5722" s="166">
        <f>+'ELAP_IPCO-APND'!D5725</f>
        <v>29.77281</v>
      </c>
      <c r="K5722" s="166">
        <f>+(ExportsELAP[[#This Row],[Exports kWh - MPT]]/1000)*ExportsELAP[[#This Row],[EIM Price]]</f>
        <v>201.17544285339002</v>
      </c>
      <c r="L5722" s="167" t="str">
        <f>+INDEX(ECR_Hours!$I$12:$I$15,MATCH(ExportsELAP[[#This Row],[Date Prevailing]],ECR_Hours!$H$12:$H$15,1))</f>
        <v>S</v>
      </c>
      <c r="M5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3" spans="1:13" x14ac:dyDescent="0.25">
      <c r="A5723" s="164">
        <f>+Exports!A5726</f>
        <v>44800</v>
      </c>
      <c r="B5723" s="165">
        <f t="shared" si="356"/>
        <v>2022</v>
      </c>
      <c r="C5723" s="165">
        <f t="shared" si="357"/>
        <v>8</v>
      </c>
      <c r="D5723" s="165">
        <f t="shared" si="358"/>
        <v>27</v>
      </c>
      <c r="E5723" s="165">
        <f>+Exports!B5726</f>
        <v>10</v>
      </c>
      <c r="F5723" s="165">
        <f>+WEEKDAY(ExportsELAP[[#This Row],[Date Prevailing]],1)</f>
        <v>7</v>
      </c>
      <c r="G5723" s="165">
        <f>+COUNTIFS(ECR_Hours!$K$6:$K$7,ExportsELAP[[#This Row],[Date Prevailing]])</f>
        <v>0</v>
      </c>
      <c r="H5723" s="165">
        <f t="shared" si="359"/>
        <v>7</v>
      </c>
      <c r="I5723" s="166">
        <f>+Exports!G5726</f>
        <v>13803.4552</v>
      </c>
      <c r="J5723" s="166">
        <f>+'ELAP_IPCO-APND'!D5726</f>
        <v>24.299140000000001</v>
      </c>
      <c r="K5723" s="166">
        <f>+(ExportsELAP[[#This Row],[Exports kWh - MPT]]/1000)*ExportsELAP[[#This Row],[EIM Price]]</f>
        <v>335.41209038852804</v>
      </c>
      <c r="L5723" s="167" t="str">
        <f>+INDEX(ECR_Hours!$I$12:$I$15,MATCH(ExportsELAP[[#This Row],[Date Prevailing]],ECR_Hours!$H$12:$H$15,1))</f>
        <v>S</v>
      </c>
      <c r="M5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4" spans="1:13" x14ac:dyDescent="0.25">
      <c r="A5724" s="164">
        <f>+Exports!A5727</f>
        <v>44800</v>
      </c>
      <c r="B5724" s="165">
        <f t="shared" si="356"/>
        <v>2022</v>
      </c>
      <c r="C5724" s="165">
        <f t="shared" si="357"/>
        <v>8</v>
      </c>
      <c r="D5724" s="165">
        <f t="shared" si="358"/>
        <v>27</v>
      </c>
      <c r="E5724" s="165">
        <f>+Exports!B5727</f>
        <v>11</v>
      </c>
      <c r="F5724" s="165">
        <f>+WEEKDAY(ExportsELAP[[#This Row],[Date Prevailing]],1)</f>
        <v>7</v>
      </c>
      <c r="G5724" s="165">
        <f>+COUNTIFS(ECR_Hours!$K$6:$K$7,ExportsELAP[[#This Row],[Date Prevailing]])</f>
        <v>0</v>
      </c>
      <c r="H5724" s="165">
        <f t="shared" si="359"/>
        <v>7</v>
      </c>
      <c r="I5724" s="166">
        <f>+Exports!G5727</f>
        <v>22911.211499999998</v>
      </c>
      <c r="J5724" s="166">
        <f>+'ELAP_IPCO-APND'!D5727</f>
        <v>30.867159999999998</v>
      </c>
      <c r="K5724" s="166">
        <f>+(ExportsELAP[[#This Row],[Exports kWh - MPT]]/1000)*ExportsELAP[[#This Row],[EIM Price]]</f>
        <v>707.20403116433988</v>
      </c>
      <c r="L5724" s="167" t="str">
        <f>+INDEX(ECR_Hours!$I$12:$I$15,MATCH(ExportsELAP[[#This Row],[Date Prevailing]],ECR_Hours!$H$12:$H$15,1))</f>
        <v>S</v>
      </c>
      <c r="M5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5" spans="1:13" x14ac:dyDescent="0.25">
      <c r="A5725" s="164">
        <f>+Exports!A5728</f>
        <v>44800</v>
      </c>
      <c r="B5725" s="165">
        <f t="shared" si="356"/>
        <v>2022</v>
      </c>
      <c r="C5725" s="165">
        <f t="shared" si="357"/>
        <v>8</v>
      </c>
      <c r="D5725" s="165">
        <f t="shared" si="358"/>
        <v>27</v>
      </c>
      <c r="E5725" s="165">
        <f>+Exports!B5728</f>
        <v>12</v>
      </c>
      <c r="F5725" s="165">
        <f>+WEEKDAY(ExportsELAP[[#This Row],[Date Prevailing]],1)</f>
        <v>7</v>
      </c>
      <c r="G5725" s="165">
        <f>+COUNTIFS(ECR_Hours!$K$6:$K$7,ExportsELAP[[#This Row],[Date Prevailing]])</f>
        <v>0</v>
      </c>
      <c r="H5725" s="165">
        <f t="shared" si="359"/>
        <v>7</v>
      </c>
      <c r="I5725" s="166">
        <f>+Exports!G5728</f>
        <v>33438.8387</v>
      </c>
      <c r="J5725" s="166">
        <f>+'ELAP_IPCO-APND'!D5728</f>
        <v>37.994259999999997</v>
      </c>
      <c r="K5725" s="166">
        <f>+(ExportsELAP[[#This Row],[Exports kWh - MPT]]/1000)*ExportsELAP[[#This Row],[EIM Price]]</f>
        <v>1270.4839316658617</v>
      </c>
      <c r="L5725" s="167" t="str">
        <f>+INDEX(ECR_Hours!$I$12:$I$15,MATCH(ExportsELAP[[#This Row],[Date Prevailing]],ECR_Hours!$H$12:$H$15,1))</f>
        <v>S</v>
      </c>
      <c r="M5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6" spans="1:13" x14ac:dyDescent="0.25">
      <c r="A5726" s="164">
        <f>+Exports!A5729</f>
        <v>44800</v>
      </c>
      <c r="B5726" s="165">
        <f t="shared" si="356"/>
        <v>2022</v>
      </c>
      <c r="C5726" s="165">
        <f t="shared" si="357"/>
        <v>8</v>
      </c>
      <c r="D5726" s="165">
        <f t="shared" si="358"/>
        <v>27</v>
      </c>
      <c r="E5726" s="165">
        <f>+Exports!B5729</f>
        <v>13</v>
      </c>
      <c r="F5726" s="165">
        <f>+WEEKDAY(ExportsELAP[[#This Row],[Date Prevailing]],1)</f>
        <v>7</v>
      </c>
      <c r="G5726" s="165">
        <f>+COUNTIFS(ECR_Hours!$K$6:$K$7,ExportsELAP[[#This Row],[Date Prevailing]])</f>
        <v>0</v>
      </c>
      <c r="H5726" s="165">
        <f t="shared" si="359"/>
        <v>7</v>
      </c>
      <c r="I5726" s="166">
        <f>+Exports!G5729</f>
        <v>41534.002099999998</v>
      </c>
      <c r="J5726" s="166">
        <f>+'ELAP_IPCO-APND'!D5729</f>
        <v>28.340319999999998</v>
      </c>
      <c r="K5726" s="166">
        <f>+(ExportsELAP[[#This Row],[Exports kWh - MPT]]/1000)*ExportsELAP[[#This Row],[EIM Price]]</f>
        <v>1177.0869103946718</v>
      </c>
      <c r="L5726" s="167" t="str">
        <f>+INDEX(ECR_Hours!$I$12:$I$15,MATCH(ExportsELAP[[#This Row],[Date Prevailing]],ECR_Hours!$H$12:$H$15,1))</f>
        <v>S</v>
      </c>
      <c r="M5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7" spans="1:13" x14ac:dyDescent="0.25">
      <c r="A5727" s="164">
        <f>+Exports!A5730</f>
        <v>44800</v>
      </c>
      <c r="B5727" s="165">
        <f t="shared" si="356"/>
        <v>2022</v>
      </c>
      <c r="C5727" s="165">
        <f t="shared" si="357"/>
        <v>8</v>
      </c>
      <c r="D5727" s="165">
        <f t="shared" si="358"/>
        <v>27</v>
      </c>
      <c r="E5727" s="165">
        <f>+Exports!B5730</f>
        <v>14</v>
      </c>
      <c r="F5727" s="165">
        <f>+WEEKDAY(ExportsELAP[[#This Row],[Date Prevailing]],1)</f>
        <v>7</v>
      </c>
      <c r="G5727" s="165">
        <f>+COUNTIFS(ECR_Hours!$K$6:$K$7,ExportsELAP[[#This Row],[Date Prevailing]])</f>
        <v>0</v>
      </c>
      <c r="H5727" s="165">
        <f t="shared" si="359"/>
        <v>7</v>
      </c>
      <c r="I5727" s="166">
        <f>+Exports!G5730</f>
        <v>42603.983699999997</v>
      </c>
      <c r="J5727" s="166">
        <f>+'ELAP_IPCO-APND'!D5730</f>
        <v>21.16968</v>
      </c>
      <c r="K5727" s="166">
        <f>+(ExportsELAP[[#This Row],[Exports kWh - MPT]]/1000)*ExportsELAP[[#This Row],[EIM Price]]</f>
        <v>901.91270165421599</v>
      </c>
      <c r="L5727" s="167" t="str">
        <f>+INDEX(ECR_Hours!$I$12:$I$15,MATCH(ExportsELAP[[#This Row],[Date Prevailing]],ECR_Hours!$H$12:$H$15,1))</f>
        <v>S</v>
      </c>
      <c r="M5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8" spans="1:13" x14ac:dyDescent="0.25">
      <c r="A5728" s="164">
        <f>+Exports!A5731</f>
        <v>44800</v>
      </c>
      <c r="B5728" s="165">
        <f t="shared" si="356"/>
        <v>2022</v>
      </c>
      <c r="C5728" s="165">
        <f t="shared" si="357"/>
        <v>8</v>
      </c>
      <c r="D5728" s="165">
        <f t="shared" si="358"/>
        <v>27</v>
      </c>
      <c r="E5728" s="165">
        <f>+Exports!B5731</f>
        <v>15</v>
      </c>
      <c r="F5728" s="165">
        <f>+WEEKDAY(ExportsELAP[[#This Row],[Date Prevailing]],1)</f>
        <v>7</v>
      </c>
      <c r="G5728" s="165">
        <f>+COUNTIFS(ECR_Hours!$K$6:$K$7,ExportsELAP[[#This Row],[Date Prevailing]])</f>
        <v>0</v>
      </c>
      <c r="H5728" s="165">
        <f t="shared" si="359"/>
        <v>7</v>
      </c>
      <c r="I5728" s="166">
        <f>+Exports!G5731</f>
        <v>37130.836999999992</v>
      </c>
      <c r="J5728" s="166">
        <f>+'ELAP_IPCO-APND'!D5731</f>
        <v>22.492840000000001</v>
      </c>
      <c r="K5728" s="166">
        <f>+(ExportsELAP[[#This Row],[Exports kWh - MPT]]/1000)*ExportsELAP[[#This Row],[EIM Price]]</f>
        <v>835.1779757070799</v>
      </c>
      <c r="L5728" s="167" t="str">
        <f>+INDEX(ECR_Hours!$I$12:$I$15,MATCH(ExportsELAP[[#This Row],[Date Prevailing]],ECR_Hours!$H$12:$H$15,1))</f>
        <v>S</v>
      </c>
      <c r="M5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29" spans="1:13" x14ac:dyDescent="0.25">
      <c r="A5729" s="164">
        <f>+Exports!A5732</f>
        <v>44800</v>
      </c>
      <c r="B5729" s="165">
        <f t="shared" si="356"/>
        <v>2022</v>
      </c>
      <c r="C5729" s="165">
        <f t="shared" si="357"/>
        <v>8</v>
      </c>
      <c r="D5729" s="165">
        <f t="shared" si="358"/>
        <v>27</v>
      </c>
      <c r="E5729" s="165">
        <f>+Exports!B5732</f>
        <v>16</v>
      </c>
      <c r="F5729" s="165">
        <f>+WEEKDAY(ExportsELAP[[#This Row],[Date Prevailing]],1)</f>
        <v>7</v>
      </c>
      <c r="G5729" s="165">
        <f>+COUNTIFS(ECR_Hours!$K$6:$K$7,ExportsELAP[[#This Row],[Date Prevailing]])</f>
        <v>0</v>
      </c>
      <c r="H5729" s="165">
        <f t="shared" si="359"/>
        <v>7</v>
      </c>
      <c r="I5729" s="166">
        <f>+Exports!G5732</f>
        <v>30351.603200000001</v>
      </c>
      <c r="J5729" s="166">
        <f>+'ELAP_IPCO-APND'!D5732</f>
        <v>9.0620899999999995</v>
      </c>
      <c r="K5729" s="166">
        <f>+(ExportsELAP[[#This Row],[Exports kWh - MPT]]/1000)*ExportsELAP[[#This Row],[EIM Price]]</f>
        <v>275.04895984268802</v>
      </c>
      <c r="L5729" s="167" t="str">
        <f>+INDEX(ECR_Hours!$I$12:$I$15,MATCH(ExportsELAP[[#This Row],[Date Prevailing]],ECR_Hours!$H$12:$H$15,1))</f>
        <v>S</v>
      </c>
      <c r="M5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0" spans="1:13" x14ac:dyDescent="0.25">
      <c r="A5730" s="164">
        <f>+Exports!A5733</f>
        <v>44800</v>
      </c>
      <c r="B5730" s="165">
        <f t="shared" si="356"/>
        <v>2022</v>
      </c>
      <c r="C5730" s="165">
        <f t="shared" si="357"/>
        <v>8</v>
      </c>
      <c r="D5730" s="165">
        <f t="shared" si="358"/>
        <v>27</v>
      </c>
      <c r="E5730" s="165">
        <f>+Exports!B5733</f>
        <v>17</v>
      </c>
      <c r="F5730" s="165">
        <f>+WEEKDAY(ExportsELAP[[#This Row],[Date Prevailing]],1)</f>
        <v>7</v>
      </c>
      <c r="G5730" s="165">
        <f>+COUNTIFS(ECR_Hours!$K$6:$K$7,ExportsELAP[[#This Row],[Date Prevailing]])</f>
        <v>0</v>
      </c>
      <c r="H5730" s="165">
        <f t="shared" si="359"/>
        <v>7</v>
      </c>
      <c r="I5730" s="166">
        <f>+Exports!G5733</f>
        <v>20830.754300000001</v>
      </c>
      <c r="J5730" s="166">
        <f>+'ELAP_IPCO-APND'!D5733</f>
        <v>13.98583</v>
      </c>
      <c r="K5730" s="166">
        <f>+(ExportsELAP[[#This Row],[Exports kWh - MPT]]/1000)*ExportsELAP[[#This Row],[EIM Price]]</f>
        <v>291.335388411569</v>
      </c>
      <c r="L5730" s="167" t="str">
        <f>+INDEX(ECR_Hours!$I$12:$I$15,MATCH(ExportsELAP[[#This Row],[Date Prevailing]],ECR_Hours!$H$12:$H$15,1))</f>
        <v>S</v>
      </c>
      <c r="M5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1" spans="1:13" x14ac:dyDescent="0.25">
      <c r="A5731" s="164">
        <f>+Exports!A5734</f>
        <v>44800</v>
      </c>
      <c r="B5731" s="165">
        <f t="shared" si="356"/>
        <v>2022</v>
      </c>
      <c r="C5731" s="165">
        <f t="shared" si="357"/>
        <v>8</v>
      </c>
      <c r="D5731" s="165">
        <f t="shared" si="358"/>
        <v>27</v>
      </c>
      <c r="E5731" s="165">
        <f>+Exports!B5734</f>
        <v>18</v>
      </c>
      <c r="F5731" s="165">
        <f>+WEEKDAY(ExportsELAP[[#This Row],[Date Prevailing]],1)</f>
        <v>7</v>
      </c>
      <c r="G5731" s="165">
        <f>+COUNTIFS(ECR_Hours!$K$6:$K$7,ExportsELAP[[#This Row],[Date Prevailing]])</f>
        <v>0</v>
      </c>
      <c r="H5731" s="165">
        <f t="shared" si="359"/>
        <v>7</v>
      </c>
      <c r="I5731" s="166">
        <f>+Exports!G5734</f>
        <v>12737.762299999999</v>
      </c>
      <c r="J5731" s="166">
        <f>+'ELAP_IPCO-APND'!D5734</f>
        <v>0.72724</v>
      </c>
      <c r="K5731" s="166">
        <f>+(ExportsELAP[[#This Row],[Exports kWh - MPT]]/1000)*ExportsELAP[[#This Row],[EIM Price]]</f>
        <v>9.2634102550519994</v>
      </c>
      <c r="L5731" s="167" t="str">
        <f>+INDEX(ECR_Hours!$I$12:$I$15,MATCH(ExportsELAP[[#This Row],[Date Prevailing]],ECR_Hours!$H$12:$H$15,1))</f>
        <v>S</v>
      </c>
      <c r="M5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2" spans="1:13" x14ac:dyDescent="0.25">
      <c r="A5732" s="164">
        <f>+Exports!A5735</f>
        <v>44800</v>
      </c>
      <c r="B5732" s="165">
        <f t="shared" si="356"/>
        <v>2022</v>
      </c>
      <c r="C5732" s="165">
        <f t="shared" si="357"/>
        <v>8</v>
      </c>
      <c r="D5732" s="165">
        <f t="shared" si="358"/>
        <v>27</v>
      </c>
      <c r="E5732" s="165">
        <f>+Exports!B5735</f>
        <v>19</v>
      </c>
      <c r="F5732" s="165">
        <f>+WEEKDAY(ExportsELAP[[#This Row],[Date Prevailing]],1)</f>
        <v>7</v>
      </c>
      <c r="G5732" s="165">
        <f>+COUNTIFS(ECR_Hours!$K$6:$K$7,ExportsELAP[[#This Row],[Date Prevailing]])</f>
        <v>0</v>
      </c>
      <c r="H5732" s="165">
        <f t="shared" si="359"/>
        <v>7</v>
      </c>
      <c r="I5732" s="166">
        <f>+Exports!G5735</f>
        <v>6828.3011999999999</v>
      </c>
      <c r="J5732" s="166">
        <f>+'ELAP_IPCO-APND'!D5735</f>
        <v>3.6839200000000001</v>
      </c>
      <c r="K5732" s="166">
        <f>+(ExportsELAP[[#This Row],[Exports kWh - MPT]]/1000)*ExportsELAP[[#This Row],[EIM Price]]</f>
        <v>25.154915356704002</v>
      </c>
      <c r="L5732" s="167" t="str">
        <f>+INDEX(ECR_Hours!$I$12:$I$15,MATCH(ExportsELAP[[#This Row],[Date Prevailing]],ECR_Hours!$H$12:$H$15,1))</f>
        <v>S</v>
      </c>
      <c r="M5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3" spans="1:13" x14ac:dyDescent="0.25">
      <c r="A5733" s="164">
        <f>+Exports!A5736</f>
        <v>44800</v>
      </c>
      <c r="B5733" s="165">
        <f t="shared" si="356"/>
        <v>2022</v>
      </c>
      <c r="C5733" s="165">
        <f t="shared" si="357"/>
        <v>8</v>
      </c>
      <c r="D5733" s="165">
        <f t="shared" si="358"/>
        <v>27</v>
      </c>
      <c r="E5733" s="165">
        <f>+Exports!B5736</f>
        <v>20</v>
      </c>
      <c r="F5733" s="165">
        <f>+WEEKDAY(ExportsELAP[[#This Row],[Date Prevailing]],1)</f>
        <v>7</v>
      </c>
      <c r="G5733" s="165">
        <f>+COUNTIFS(ECR_Hours!$K$6:$K$7,ExportsELAP[[#This Row],[Date Prevailing]])</f>
        <v>0</v>
      </c>
      <c r="H5733" s="165">
        <f t="shared" si="359"/>
        <v>7</v>
      </c>
      <c r="I5733" s="166">
        <f>+Exports!G5736</f>
        <v>1587.9802</v>
      </c>
      <c r="J5733" s="166">
        <f>+'ELAP_IPCO-APND'!D5736</f>
        <v>24.05978</v>
      </c>
      <c r="K5733" s="166">
        <f>+(ExportsELAP[[#This Row],[Exports kWh - MPT]]/1000)*ExportsELAP[[#This Row],[EIM Price]]</f>
        <v>38.206454256356004</v>
      </c>
      <c r="L5733" s="167" t="str">
        <f>+INDEX(ECR_Hours!$I$12:$I$15,MATCH(ExportsELAP[[#This Row],[Date Prevailing]],ECR_Hours!$H$12:$H$15,1))</f>
        <v>S</v>
      </c>
      <c r="M5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4" spans="1:13" x14ac:dyDescent="0.25">
      <c r="A5734" s="164">
        <f>+Exports!A5737</f>
        <v>44800</v>
      </c>
      <c r="B5734" s="165">
        <f t="shared" si="356"/>
        <v>2022</v>
      </c>
      <c r="C5734" s="165">
        <f t="shared" si="357"/>
        <v>8</v>
      </c>
      <c r="D5734" s="165">
        <f t="shared" si="358"/>
        <v>27</v>
      </c>
      <c r="E5734" s="165">
        <f>+Exports!B5737</f>
        <v>21</v>
      </c>
      <c r="F5734" s="165">
        <f>+WEEKDAY(ExportsELAP[[#This Row],[Date Prevailing]],1)</f>
        <v>7</v>
      </c>
      <c r="G5734" s="165">
        <f>+COUNTIFS(ECR_Hours!$K$6:$K$7,ExportsELAP[[#This Row],[Date Prevailing]])</f>
        <v>0</v>
      </c>
      <c r="H5734" s="165">
        <f t="shared" si="359"/>
        <v>7</v>
      </c>
      <c r="I5734" s="166">
        <f>+Exports!G5737</f>
        <v>76.673900000000003</v>
      </c>
      <c r="J5734" s="166">
        <f>+'ELAP_IPCO-APND'!D5737</f>
        <v>42.110680000000002</v>
      </c>
      <c r="K5734" s="166">
        <f>+(ExportsELAP[[#This Row],[Exports kWh - MPT]]/1000)*ExportsELAP[[#This Row],[EIM Price]]</f>
        <v>3.2287900672520005</v>
      </c>
      <c r="L5734" s="167" t="str">
        <f>+INDEX(ECR_Hours!$I$12:$I$15,MATCH(ExportsELAP[[#This Row],[Date Prevailing]],ECR_Hours!$H$12:$H$15,1))</f>
        <v>S</v>
      </c>
      <c r="M5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5" spans="1:13" x14ac:dyDescent="0.25">
      <c r="A5735" s="164">
        <f>+Exports!A5738</f>
        <v>44800</v>
      </c>
      <c r="B5735" s="165">
        <f t="shared" si="356"/>
        <v>2022</v>
      </c>
      <c r="C5735" s="165">
        <f t="shared" si="357"/>
        <v>8</v>
      </c>
      <c r="D5735" s="165">
        <f t="shared" si="358"/>
        <v>27</v>
      </c>
      <c r="E5735" s="165">
        <f>+Exports!B5738</f>
        <v>22</v>
      </c>
      <c r="F5735" s="165">
        <f>+WEEKDAY(ExportsELAP[[#This Row],[Date Prevailing]],1)</f>
        <v>7</v>
      </c>
      <c r="G5735" s="165">
        <f>+COUNTIFS(ECR_Hours!$K$6:$K$7,ExportsELAP[[#This Row],[Date Prevailing]])</f>
        <v>0</v>
      </c>
      <c r="H5735" s="165">
        <f t="shared" si="359"/>
        <v>7</v>
      </c>
      <c r="I5735" s="166">
        <f>+Exports!G5738</f>
        <v>12.017499999999998</v>
      </c>
      <c r="J5735" s="166">
        <f>+'ELAP_IPCO-APND'!D5738</f>
        <v>38.422170000000001</v>
      </c>
      <c r="K5735" s="166">
        <f>+(ExportsELAP[[#This Row],[Exports kWh - MPT]]/1000)*ExportsELAP[[#This Row],[EIM Price]]</f>
        <v>0.46173842797499998</v>
      </c>
      <c r="L5735" s="167" t="str">
        <f>+INDEX(ECR_Hours!$I$12:$I$15,MATCH(ExportsELAP[[#This Row],[Date Prevailing]],ECR_Hours!$H$12:$H$15,1))</f>
        <v>S</v>
      </c>
      <c r="M5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6" spans="1:13" x14ac:dyDescent="0.25">
      <c r="A5736" s="164">
        <f>+Exports!A5739</f>
        <v>44800</v>
      </c>
      <c r="B5736" s="165">
        <f t="shared" si="356"/>
        <v>2022</v>
      </c>
      <c r="C5736" s="165">
        <f t="shared" si="357"/>
        <v>8</v>
      </c>
      <c r="D5736" s="165">
        <f t="shared" si="358"/>
        <v>27</v>
      </c>
      <c r="E5736" s="165">
        <f>+Exports!B5739</f>
        <v>23</v>
      </c>
      <c r="F5736" s="165">
        <f>+WEEKDAY(ExportsELAP[[#This Row],[Date Prevailing]],1)</f>
        <v>7</v>
      </c>
      <c r="G5736" s="165">
        <f>+COUNTIFS(ECR_Hours!$K$6:$K$7,ExportsELAP[[#This Row],[Date Prevailing]])</f>
        <v>0</v>
      </c>
      <c r="H5736" s="165">
        <f t="shared" si="359"/>
        <v>7</v>
      </c>
      <c r="I5736" s="166">
        <f>+Exports!G5739</f>
        <v>11.466200000000001</v>
      </c>
      <c r="J5736" s="166">
        <f>+'ELAP_IPCO-APND'!D5739</f>
        <v>51.370710000000003</v>
      </c>
      <c r="K5736" s="166">
        <f>+(ExportsELAP[[#This Row],[Exports kWh - MPT]]/1000)*ExportsELAP[[#This Row],[EIM Price]]</f>
        <v>0.58902683500200004</v>
      </c>
      <c r="L5736" s="167" t="str">
        <f>+INDEX(ECR_Hours!$I$12:$I$15,MATCH(ExportsELAP[[#This Row],[Date Prevailing]],ECR_Hours!$H$12:$H$15,1))</f>
        <v>S</v>
      </c>
      <c r="M5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37" spans="1:13" x14ac:dyDescent="0.25">
      <c r="A5737" s="164">
        <f>+Exports!A5740</f>
        <v>44800</v>
      </c>
      <c r="B5737" s="165">
        <f t="shared" si="356"/>
        <v>2022</v>
      </c>
      <c r="C5737" s="165">
        <f t="shared" si="357"/>
        <v>8</v>
      </c>
      <c r="D5737" s="165">
        <f t="shared" si="358"/>
        <v>27</v>
      </c>
      <c r="E5737" s="165">
        <f>+Exports!B5740</f>
        <v>24</v>
      </c>
      <c r="F5737" s="165">
        <f>+WEEKDAY(ExportsELAP[[#This Row],[Date Prevailing]],1)</f>
        <v>7</v>
      </c>
      <c r="G5737" s="165">
        <f>+COUNTIFS(ECR_Hours!$K$6:$K$7,ExportsELAP[[#This Row],[Date Prevailing]])</f>
        <v>0</v>
      </c>
      <c r="H5737" s="165">
        <f t="shared" si="359"/>
        <v>7</v>
      </c>
      <c r="I5737" s="166">
        <f>+Exports!G5740</f>
        <v>11.95839999999999</v>
      </c>
      <c r="J5737" s="166">
        <f>+'ELAP_IPCO-APND'!D5740</f>
        <v>51.904290000000003</v>
      </c>
      <c r="K5737" s="166">
        <f>+(ExportsELAP[[#This Row],[Exports kWh - MPT]]/1000)*ExportsELAP[[#This Row],[EIM Price]]</f>
        <v>0.62069226153599955</v>
      </c>
      <c r="L5737" s="167" t="str">
        <f>+INDEX(ECR_Hours!$I$12:$I$15,MATCH(ExportsELAP[[#This Row],[Date Prevailing]],ECR_Hours!$H$12:$H$15,1))</f>
        <v>S</v>
      </c>
      <c r="M5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38" spans="1:13" x14ac:dyDescent="0.25">
      <c r="A5738" s="164">
        <f>+Exports!A5741</f>
        <v>44801</v>
      </c>
      <c r="B5738" s="165">
        <f t="shared" si="356"/>
        <v>2022</v>
      </c>
      <c r="C5738" s="165">
        <f t="shared" si="357"/>
        <v>8</v>
      </c>
      <c r="D5738" s="165">
        <f t="shared" si="358"/>
        <v>28</v>
      </c>
      <c r="E5738" s="165">
        <f>+Exports!B5741</f>
        <v>1</v>
      </c>
      <c r="F5738" s="165">
        <f>+WEEKDAY(ExportsELAP[[#This Row],[Date Prevailing]],1)</f>
        <v>1</v>
      </c>
      <c r="G5738" s="165">
        <f>+COUNTIFS(ECR_Hours!$K$6:$K$7,ExportsELAP[[#This Row],[Date Prevailing]])</f>
        <v>0</v>
      </c>
      <c r="H5738" s="165">
        <f t="shared" si="359"/>
        <v>1</v>
      </c>
      <c r="I5738" s="166">
        <f>+Exports!G5741</f>
        <v>32.794999999999987</v>
      </c>
      <c r="J5738" s="166">
        <f>+'ELAP_IPCO-APND'!D5741</f>
        <v>44.50535</v>
      </c>
      <c r="K5738" s="166">
        <f>+(ExportsELAP[[#This Row],[Exports kWh - MPT]]/1000)*ExportsELAP[[#This Row],[EIM Price]]</f>
        <v>1.4595529532499996</v>
      </c>
      <c r="L5738" s="167" t="str">
        <f>+INDEX(ECR_Hours!$I$12:$I$15,MATCH(ExportsELAP[[#This Row],[Date Prevailing]],ECR_Hours!$H$12:$H$15,1))</f>
        <v>S</v>
      </c>
      <c r="M5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39" spans="1:13" x14ac:dyDescent="0.25">
      <c r="A5739" s="164">
        <f>+Exports!A5742</f>
        <v>44801</v>
      </c>
      <c r="B5739" s="165">
        <f t="shared" si="356"/>
        <v>2022</v>
      </c>
      <c r="C5739" s="165">
        <f t="shared" si="357"/>
        <v>8</v>
      </c>
      <c r="D5739" s="165">
        <f t="shared" si="358"/>
        <v>28</v>
      </c>
      <c r="E5739" s="165">
        <f>+Exports!B5742</f>
        <v>2</v>
      </c>
      <c r="F5739" s="165">
        <f>+WEEKDAY(ExportsELAP[[#This Row],[Date Prevailing]],1)</f>
        <v>1</v>
      </c>
      <c r="G5739" s="165">
        <f>+COUNTIFS(ECR_Hours!$K$6:$K$7,ExportsELAP[[#This Row],[Date Prevailing]])</f>
        <v>0</v>
      </c>
      <c r="H5739" s="165">
        <f t="shared" si="359"/>
        <v>1</v>
      </c>
      <c r="I5739" s="166">
        <f>+Exports!G5742</f>
        <v>33.250700000000002</v>
      </c>
      <c r="J5739" s="166">
        <f>+'ELAP_IPCO-APND'!D5742</f>
        <v>47.151000000000003</v>
      </c>
      <c r="K5739" s="166">
        <f>+(ExportsELAP[[#This Row],[Exports kWh - MPT]]/1000)*ExportsELAP[[#This Row],[EIM Price]]</f>
        <v>1.5678037557000002</v>
      </c>
      <c r="L5739" s="167" t="str">
        <f>+INDEX(ECR_Hours!$I$12:$I$15,MATCH(ExportsELAP[[#This Row],[Date Prevailing]],ECR_Hours!$H$12:$H$15,1))</f>
        <v>S</v>
      </c>
      <c r="M5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0" spans="1:13" x14ac:dyDescent="0.25">
      <c r="A5740" s="164">
        <f>+Exports!A5743</f>
        <v>44801</v>
      </c>
      <c r="B5740" s="165">
        <f t="shared" si="356"/>
        <v>2022</v>
      </c>
      <c r="C5740" s="165">
        <f t="shared" si="357"/>
        <v>8</v>
      </c>
      <c r="D5740" s="165">
        <f t="shared" si="358"/>
        <v>28</v>
      </c>
      <c r="E5740" s="165">
        <f>+Exports!B5743</f>
        <v>3</v>
      </c>
      <c r="F5740" s="165">
        <f>+WEEKDAY(ExportsELAP[[#This Row],[Date Prevailing]],1)</f>
        <v>1</v>
      </c>
      <c r="G5740" s="165">
        <f>+COUNTIFS(ECR_Hours!$K$6:$K$7,ExportsELAP[[#This Row],[Date Prevailing]])</f>
        <v>0</v>
      </c>
      <c r="H5740" s="165">
        <f t="shared" si="359"/>
        <v>1</v>
      </c>
      <c r="I5740" s="166">
        <f>+Exports!G5743</f>
        <v>34.423099999999998</v>
      </c>
      <c r="J5740" s="166">
        <f>+'ELAP_IPCO-APND'!D5743</f>
        <v>50.133270000000003</v>
      </c>
      <c r="K5740" s="166">
        <f>+(ExportsELAP[[#This Row],[Exports kWh - MPT]]/1000)*ExportsELAP[[#This Row],[EIM Price]]</f>
        <v>1.7257425665370001</v>
      </c>
      <c r="L5740" s="167" t="str">
        <f>+INDEX(ECR_Hours!$I$12:$I$15,MATCH(ExportsELAP[[#This Row],[Date Prevailing]],ECR_Hours!$H$12:$H$15,1))</f>
        <v>S</v>
      </c>
      <c r="M5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1" spans="1:13" x14ac:dyDescent="0.25">
      <c r="A5741" s="164">
        <f>+Exports!A5744</f>
        <v>44801</v>
      </c>
      <c r="B5741" s="165">
        <f t="shared" si="356"/>
        <v>2022</v>
      </c>
      <c r="C5741" s="165">
        <f t="shared" si="357"/>
        <v>8</v>
      </c>
      <c r="D5741" s="165">
        <f t="shared" si="358"/>
        <v>28</v>
      </c>
      <c r="E5741" s="165">
        <f>+Exports!B5744</f>
        <v>4</v>
      </c>
      <c r="F5741" s="165">
        <f>+WEEKDAY(ExportsELAP[[#This Row],[Date Prevailing]],1)</f>
        <v>1</v>
      </c>
      <c r="G5741" s="165">
        <f>+COUNTIFS(ECR_Hours!$K$6:$K$7,ExportsELAP[[#This Row],[Date Prevailing]])</f>
        <v>0</v>
      </c>
      <c r="H5741" s="165">
        <f t="shared" si="359"/>
        <v>1</v>
      </c>
      <c r="I5741" s="166">
        <f>+Exports!G5744</f>
        <v>34.837299999999999</v>
      </c>
      <c r="J5741" s="166">
        <f>+'ELAP_IPCO-APND'!D5744</f>
        <v>49.112279999999998</v>
      </c>
      <c r="K5741" s="166">
        <f>+(ExportsELAP[[#This Row],[Exports kWh - MPT]]/1000)*ExportsELAP[[#This Row],[EIM Price]]</f>
        <v>1.710939232044</v>
      </c>
      <c r="L5741" s="167" t="str">
        <f>+INDEX(ECR_Hours!$I$12:$I$15,MATCH(ExportsELAP[[#This Row],[Date Prevailing]],ECR_Hours!$H$12:$H$15,1))</f>
        <v>S</v>
      </c>
      <c r="M5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2" spans="1:13" x14ac:dyDescent="0.25">
      <c r="A5742" s="164">
        <f>+Exports!A5745</f>
        <v>44801</v>
      </c>
      <c r="B5742" s="165">
        <f t="shared" si="356"/>
        <v>2022</v>
      </c>
      <c r="C5742" s="165">
        <f t="shared" si="357"/>
        <v>8</v>
      </c>
      <c r="D5742" s="165">
        <f t="shared" si="358"/>
        <v>28</v>
      </c>
      <c r="E5742" s="165">
        <f>+Exports!B5745</f>
        <v>5</v>
      </c>
      <c r="F5742" s="165">
        <f>+WEEKDAY(ExportsELAP[[#This Row],[Date Prevailing]],1)</f>
        <v>1</v>
      </c>
      <c r="G5742" s="165">
        <f>+COUNTIFS(ECR_Hours!$K$6:$K$7,ExportsELAP[[#This Row],[Date Prevailing]])</f>
        <v>0</v>
      </c>
      <c r="H5742" s="165">
        <f t="shared" si="359"/>
        <v>1</v>
      </c>
      <c r="I5742" s="166">
        <f>+Exports!G5745</f>
        <v>39.5809</v>
      </c>
      <c r="J5742" s="166">
        <f>+'ELAP_IPCO-APND'!D5745</f>
        <v>39.35116</v>
      </c>
      <c r="K5742" s="166">
        <f>+(ExportsELAP[[#This Row],[Exports kWh - MPT]]/1000)*ExportsELAP[[#This Row],[EIM Price]]</f>
        <v>1.5575543288440001</v>
      </c>
      <c r="L5742" s="167" t="str">
        <f>+INDEX(ECR_Hours!$I$12:$I$15,MATCH(ExportsELAP[[#This Row],[Date Prevailing]],ECR_Hours!$H$12:$H$15,1))</f>
        <v>S</v>
      </c>
      <c r="M5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3" spans="1:13" x14ac:dyDescent="0.25">
      <c r="A5743" s="164">
        <f>+Exports!A5746</f>
        <v>44801</v>
      </c>
      <c r="B5743" s="165">
        <f t="shared" si="356"/>
        <v>2022</v>
      </c>
      <c r="C5743" s="165">
        <f t="shared" si="357"/>
        <v>8</v>
      </c>
      <c r="D5743" s="165">
        <f t="shared" si="358"/>
        <v>28</v>
      </c>
      <c r="E5743" s="165">
        <f>+Exports!B5746</f>
        <v>6</v>
      </c>
      <c r="F5743" s="165">
        <f>+WEEKDAY(ExportsELAP[[#This Row],[Date Prevailing]],1)</f>
        <v>1</v>
      </c>
      <c r="G5743" s="165">
        <f>+COUNTIFS(ECR_Hours!$K$6:$K$7,ExportsELAP[[#This Row],[Date Prevailing]])</f>
        <v>0</v>
      </c>
      <c r="H5743" s="165">
        <f t="shared" si="359"/>
        <v>1</v>
      </c>
      <c r="I5743" s="166">
        <f>+Exports!G5746</f>
        <v>35.360799999999998</v>
      </c>
      <c r="J5743" s="166">
        <f>+'ELAP_IPCO-APND'!D5746</f>
        <v>35.326430000000002</v>
      </c>
      <c r="K5743" s="166">
        <f>+(ExportsELAP[[#This Row],[Exports kWh - MPT]]/1000)*ExportsELAP[[#This Row],[EIM Price]]</f>
        <v>1.249170825944</v>
      </c>
      <c r="L5743" s="167" t="str">
        <f>+INDEX(ECR_Hours!$I$12:$I$15,MATCH(ExportsELAP[[#This Row],[Date Prevailing]],ECR_Hours!$H$12:$H$15,1))</f>
        <v>S</v>
      </c>
      <c r="M5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4" spans="1:13" x14ac:dyDescent="0.25">
      <c r="A5744" s="164">
        <f>+Exports!A5747</f>
        <v>44801</v>
      </c>
      <c r="B5744" s="165">
        <f t="shared" si="356"/>
        <v>2022</v>
      </c>
      <c r="C5744" s="165">
        <f t="shared" si="357"/>
        <v>8</v>
      </c>
      <c r="D5744" s="165">
        <f t="shared" si="358"/>
        <v>28</v>
      </c>
      <c r="E5744" s="165">
        <f>+Exports!B5747</f>
        <v>7</v>
      </c>
      <c r="F5744" s="165">
        <f>+WEEKDAY(ExportsELAP[[#This Row],[Date Prevailing]],1)</f>
        <v>1</v>
      </c>
      <c r="G5744" s="165">
        <f>+COUNTIFS(ECR_Hours!$K$6:$K$7,ExportsELAP[[#This Row],[Date Prevailing]])</f>
        <v>0</v>
      </c>
      <c r="H5744" s="165">
        <f t="shared" si="359"/>
        <v>1</v>
      </c>
      <c r="I5744" s="166">
        <f>+Exports!G5747</f>
        <v>48.526299999999985</v>
      </c>
      <c r="J5744" s="166">
        <f>+'ELAP_IPCO-APND'!D5747</f>
        <v>41.662590000000002</v>
      </c>
      <c r="K5744" s="166">
        <f>+(ExportsELAP[[#This Row],[Exports kWh - MPT]]/1000)*ExportsELAP[[#This Row],[EIM Price]]</f>
        <v>2.0217313411169995</v>
      </c>
      <c r="L5744" s="167" t="str">
        <f>+INDEX(ECR_Hours!$I$12:$I$15,MATCH(ExportsELAP[[#This Row],[Date Prevailing]],ECR_Hours!$H$12:$H$15,1))</f>
        <v>S</v>
      </c>
      <c r="M5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5" spans="1:13" x14ac:dyDescent="0.25">
      <c r="A5745" s="164">
        <f>+Exports!A5748</f>
        <v>44801</v>
      </c>
      <c r="B5745" s="165">
        <f t="shared" si="356"/>
        <v>2022</v>
      </c>
      <c r="C5745" s="165">
        <f t="shared" si="357"/>
        <v>8</v>
      </c>
      <c r="D5745" s="165">
        <f t="shared" si="358"/>
        <v>28</v>
      </c>
      <c r="E5745" s="165">
        <f>+Exports!B5748</f>
        <v>8</v>
      </c>
      <c r="F5745" s="165">
        <f>+WEEKDAY(ExportsELAP[[#This Row],[Date Prevailing]],1)</f>
        <v>1</v>
      </c>
      <c r="G5745" s="165">
        <f>+COUNTIFS(ECR_Hours!$K$6:$K$7,ExportsELAP[[#This Row],[Date Prevailing]])</f>
        <v>0</v>
      </c>
      <c r="H5745" s="165">
        <f t="shared" si="359"/>
        <v>1</v>
      </c>
      <c r="I5745" s="166">
        <f>+Exports!G5748</f>
        <v>2922.1765</v>
      </c>
      <c r="J5745" s="166">
        <f>+'ELAP_IPCO-APND'!D5748</f>
        <v>46.509779999999999</v>
      </c>
      <c r="K5745" s="166">
        <f>+(ExportsELAP[[#This Row],[Exports kWh - MPT]]/1000)*ExportsELAP[[#This Row],[EIM Price]]</f>
        <v>135.90978613617</v>
      </c>
      <c r="L5745" s="167" t="str">
        <f>+INDEX(ECR_Hours!$I$12:$I$15,MATCH(ExportsELAP[[#This Row],[Date Prevailing]],ECR_Hours!$H$12:$H$15,1))</f>
        <v>S</v>
      </c>
      <c r="M5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6" spans="1:13" x14ac:dyDescent="0.25">
      <c r="A5746" s="164">
        <f>+Exports!A5749</f>
        <v>44801</v>
      </c>
      <c r="B5746" s="165">
        <f t="shared" si="356"/>
        <v>2022</v>
      </c>
      <c r="C5746" s="165">
        <f t="shared" si="357"/>
        <v>8</v>
      </c>
      <c r="D5746" s="165">
        <f t="shared" si="358"/>
        <v>28</v>
      </c>
      <c r="E5746" s="165">
        <f>+Exports!B5749</f>
        <v>9</v>
      </c>
      <c r="F5746" s="165">
        <f>+WEEKDAY(ExportsELAP[[#This Row],[Date Prevailing]],1)</f>
        <v>1</v>
      </c>
      <c r="G5746" s="165">
        <f>+COUNTIFS(ECR_Hours!$K$6:$K$7,ExportsELAP[[#This Row],[Date Prevailing]])</f>
        <v>0</v>
      </c>
      <c r="H5746" s="165">
        <f t="shared" si="359"/>
        <v>1</v>
      </c>
      <c r="I5746" s="166">
        <f>+Exports!G5749</f>
        <v>11559.242399999999</v>
      </c>
      <c r="J5746" s="166">
        <f>+'ELAP_IPCO-APND'!D5749</f>
        <v>44.835920000000002</v>
      </c>
      <c r="K5746" s="166">
        <f>+(ExportsELAP[[#This Row],[Exports kWh - MPT]]/1000)*ExportsELAP[[#This Row],[EIM Price]]</f>
        <v>518.26926750700795</v>
      </c>
      <c r="L5746" s="167" t="str">
        <f>+INDEX(ECR_Hours!$I$12:$I$15,MATCH(ExportsELAP[[#This Row],[Date Prevailing]],ECR_Hours!$H$12:$H$15,1))</f>
        <v>S</v>
      </c>
      <c r="M5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7" spans="1:13" x14ac:dyDescent="0.25">
      <c r="A5747" s="164">
        <f>+Exports!A5750</f>
        <v>44801</v>
      </c>
      <c r="B5747" s="165">
        <f t="shared" si="356"/>
        <v>2022</v>
      </c>
      <c r="C5747" s="165">
        <f t="shared" si="357"/>
        <v>8</v>
      </c>
      <c r="D5747" s="165">
        <f t="shared" si="358"/>
        <v>28</v>
      </c>
      <c r="E5747" s="165">
        <f>+Exports!B5750</f>
        <v>10</v>
      </c>
      <c r="F5747" s="165">
        <f>+WEEKDAY(ExportsELAP[[#This Row],[Date Prevailing]],1)</f>
        <v>1</v>
      </c>
      <c r="G5747" s="165">
        <f>+COUNTIFS(ECR_Hours!$K$6:$K$7,ExportsELAP[[#This Row],[Date Prevailing]])</f>
        <v>0</v>
      </c>
      <c r="H5747" s="165">
        <f t="shared" si="359"/>
        <v>1</v>
      </c>
      <c r="I5747" s="166">
        <f>+Exports!G5750</f>
        <v>23455.519800000002</v>
      </c>
      <c r="J5747" s="166">
        <f>+'ELAP_IPCO-APND'!D5750</f>
        <v>32.342570000000002</v>
      </c>
      <c r="K5747" s="166">
        <f>+(ExportsELAP[[#This Row],[Exports kWh - MPT]]/1000)*ExportsELAP[[#This Row],[EIM Price]]</f>
        <v>758.61179101788605</v>
      </c>
      <c r="L5747" s="167" t="str">
        <f>+INDEX(ECR_Hours!$I$12:$I$15,MATCH(ExportsELAP[[#This Row],[Date Prevailing]],ECR_Hours!$H$12:$H$15,1))</f>
        <v>S</v>
      </c>
      <c r="M5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8" spans="1:13" x14ac:dyDescent="0.25">
      <c r="A5748" s="164">
        <f>+Exports!A5751</f>
        <v>44801</v>
      </c>
      <c r="B5748" s="165">
        <f t="shared" si="356"/>
        <v>2022</v>
      </c>
      <c r="C5748" s="165">
        <f t="shared" si="357"/>
        <v>8</v>
      </c>
      <c r="D5748" s="165">
        <f t="shared" si="358"/>
        <v>28</v>
      </c>
      <c r="E5748" s="165">
        <f>+Exports!B5751</f>
        <v>11</v>
      </c>
      <c r="F5748" s="165">
        <f>+WEEKDAY(ExportsELAP[[#This Row],[Date Prevailing]],1)</f>
        <v>1</v>
      </c>
      <c r="G5748" s="165">
        <f>+COUNTIFS(ECR_Hours!$K$6:$K$7,ExportsELAP[[#This Row],[Date Prevailing]])</f>
        <v>0</v>
      </c>
      <c r="H5748" s="165">
        <f t="shared" si="359"/>
        <v>1</v>
      </c>
      <c r="I5748" s="166">
        <f>+Exports!G5751</f>
        <v>35502.3361</v>
      </c>
      <c r="J5748" s="166">
        <f>+'ELAP_IPCO-APND'!D5751</f>
        <v>38.81673</v>
      </c>
      <c r="K5748" s="166">
        <f>+(ExportsELAP[[#This Row],[Exports kWh - MPT]]/1000)*ExportsELAP[[#This Row],[EIM Price]]</f>
        <v>1378.084594762953</v>
      </c>
      <c r="L5748" s="167" t="str">
        <f>+INDEX(ECR_Hours!$I$12:$I$15,MATCH(ExportsELAP[[#This Row],[Date Prevailing]],ECR_Hours!$H$12:$H$15,1))</f>
        <v>S</v>
      </c>
      <c r="M5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49" spans="1:13" x14ac:dyDescent="0.25">
      <c r="A5749" s="164">
        <f>+Exports!A5752</f>
        <v>44801</v>
      </c>
      <c r="B5749" s="165">
        <f t="shared" si="356"/>
        <v>2022</v>
      </c>
      <c r="C5749" s="165">
        <f t="shared" si="357"/>
        <v>8</v>
      </c>
      <c r="D5749" s="165">
        <f t="shared" si="358"/>
        <v>28</v>
      </c>
      <c r="E5749" s="165">
        <f>+Exports!B5752</f>
        <v>12</v>
      </c>
      <c r="F5749" s="165">
        <f>+WEEKDAY(ExportsELAP[[#This Row],[Date Prevailing]],1)</f>
        <v>1</v>
      </c>
      <c r="G5749" s="165">
        <f>+COUNTIFS(ECR_Hours!$K$6:$K$7,ExportsELAP[[#This Row],[Date Prevailing]])</f>
        <v>0</v>
      </c>
      <c r="H5749" s="165">
        <f t="shared" si="359"/>
        <v>1</v>
      </c>
      <c r="I5749" s="166">
        <f>+Exports!G5752</f>
        <v>44191.315699999999</v>
      </c>
      <c r="J5749" s="166">
        <f>+'ELAP_IPCO-APND'!D5752</f>
        <v>47.79533</v>
      </c>
      <c r="K5749" s="166">
        <f>+(ExportsELAP[[#This Row],[Exports kWh - MPT]]/1000)*ExportsELAP[[#This Row],[EIM Price]]</f>
        <v>2112.1385170156809</v>
      </c>
      <c r="L5749" s="167" t="str">
        <f>+INDEX(ECR_Hours!$I$12:$I$15,MATCH(ExportsELAP[[#This Row],[Date Prevailing]],ECR_Hours!$H$12:$H$15,1))</f>
        <v>S</v>
      </c>
      <c r="M5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0" spans="1:13" x14ac:dyDescent="0.25">
      <c r="A5750" s="164">
        <f>+Exports!A5753</f>
        <v>44801</v>
      </c>
      <c r="B5750" s="165">
        <f t="shared" si="356"/>
        <v>2022</v>
      </c>
      <c r="C5750" s="165">
        <f t="shared" si="357"/>
        <v>8</v>
      </c>
      <c r="D5750" s="165">
        <f t="shared" si="358"/>
        <v>28</v>
      </c>
      <c r="E5750" s="165">
        <f>+Exports!B5753</f>
        <v>13</v>
      </c>
      <c r="F5750" s="165">
        <f>+WEEKDAY(ExportsELAP[[#This Row],[Date Prevailing]],1)</f>
        <v>1</v>
      </c>
      <c r="G5750" s="165">
        <f>+COUNTIFS(ECR_Hours!$K$6:$K$7,ExportsELAP[[#This Row],[Date Prevailing]])</f>
        <v>0</v>
      </c>
      <c r="H5750" s="165">
        <f t="shared" si="359"/>
        <v>1</v>
      </c>
      <c r="I5750" s="166">
        <f>+Exports!G5753</f>
        <v>49453.855800000005</v>
      </c>
      <c r="J5750" s="166">
        <f>+'ELAP_IPCO-APND'!D5753</f>
        <v>45.964489999999998</v>
      </c>
      <c r="K5750" s="166">
        <f>+(ExportsELAP[[#This Row],[Exports kWh - MPT]]/1000)*ExportsELAP[[#This Row],[EIM Price]]</f>
        <v>2273.121260380542</v>
      </c>
      <c r="L5750" s="167" t="str">
        <f>+INDEX(ECR_Hours!$I$12:$I$15,MATCH(ExportsELAP[[#This Row],[Date Prevailing]],ECR_Hours!$H$12:$H$15,1))</f>
        <v>S</v>
      </c>
      <c r="M5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1" spans="1:13" x14ac:dyDescent="0.25">
      <c r="A5751" s="164">
        <f>+Exports!A5754</f>
        <v>44801</v>
      </c>
      <c r="B5751" s="165">
        <f t="shared" si="356"/>
        <v>2022</v>
      </c>
      <c r="C5751" s="165">
        <f t="shared" si="357"/>
        <v>8</v>
      </c>
      <c r="D5751" s="165">
        <f t="shared" si="358"/>
        <v>28</v>
      </c>
      <c r="E5751" s="165">
        <f>+Exports!B5754</f>
        <v>14</v>
      </c>
      <c r="F5751" s="165">
        <f>+WEEKDAY(ExportsELAP[[#This Row],[Date Prevailing]],1)</f>
        <v>1</v>
      </c>
      <c r="G5751" s="165">
        <f>+COUNTIFS(ECR_Hours!$K$6:$K$7,ExportsELAP[[#This Row],[Date Prevailing]])</f>
        <v>0</v>
      </c>
      <c r="H5751" s="165">
        <f t="shared" si="359"/>
        <v>1</v>
      </c>
      <c r="I5751" s="166">
        <f>+Exports!G5754</f>
        <v>50222.053699999997</v>
      </c>
      <c r="J5751" s="166">
        <f>+'ELAP_IPCO-APND'!D5754</f>
        <v>58.701169999999998</v>
      </c>
      <c r="K5751" s="166">
        <f>+(ExportsELAP[[#This Row],[Exports kWh - MPT]]/1000)*ExportsELAP[[#This Row],[EIM Price]]</f>
        <v>2948.0933119928286</v>
      </c>
      <c r="L5751" s="167" t="str">
        <f>+INDEX(ECR_Hours!$I$12:$I$15,MATCH(ExportsELAP[[#This Row],[Date Prevailing]],ECR_Hours!$H$12:$H$15,1))</f>
        <v>S</v>
      </c>
      <c r="M5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2" spans="1:13" x14ac:dyDescent="0.25">
      <c r="A5752" s="164">
        <f>+Exports!A5755</f>
        <v>44801</v>
      </c>
      <c r="B5752" s="165">
        <f t="shared" si="356"/>
        <v>2022</v>
      </c>
      <c r="C5752" s="165">
        <f t="shared" si="357"/>
        <v>8</v>
      </c>
      <c r="D5752" s="165">
        <f t="shared" si="358"/>
        <v>28</v>
      </c>
      <c r="E5752" s="165">
        <f>+Exports!B5755</f>
        <v>15</v>
      </c>
      <c r="F5752" s="165">
        <f>+WEEKDAY(ExportsELAP[[#This Row],[Date Prevailing]],1)</f>
        <v>1</v>
      </c>
      <c r="G5752" s="165">
        <f>+COUNTIFS(ECR_Hours!$K$6:$K$7,ExportsELAP[[#This Row],[Date Prevailing]])</f>
        <v>0</v>
      </c>
      <c r="H5752" s="165">
        <f t="shared" si="359"/>
        <v>1</v>
      </c>
      <c r="I5752" s="166">
        <f>+Exports!G5755</f>
        <v>47733.832899999994</v>
      </c>
      <c r="J5752" s="166">
        <f>+'ELAP_IPCO-APND'!D5755</f>
        <v>67.99906</v>
      </c>
      <c r="K5752" s="166">
        <f>+(ExportsELAP[[#This Row],[Exports kWh - MPT]]/1000)*ExportsELAP[[#This Row],[EIM Price]]</f>
        <v>3245.8557673970736</v>
      </c>
      <c r="L5752" s="167" t="str">
        <f>+INDEX(ECR_Hours!$I$12:$I$15,MATCH(ExportsELAP[[#This Row],[Date Prevailing]],ECR_Hours!$H$12:$H$15,1))</f>
        <v>S</v>
      </c>
      <c r="M5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3" spans="1:13" x14ac:dyDescent="0.25">
      <c r="A5753" s="164">
        <f>+Exports!A5756</f>
        <v>44801</v>
      </c>
      <c r="B5753" s="165">
        <f t="shared" si="356"/>
        <v>2022</v>
      </c>
      <c r="C5753" s="165">
        <f t="shared" si="357"/>
        <v>8</v>
      </c>
      <c r="D5753" s="165">
        <f t="shared" si="358"/>
        <v>28</v>
      </c>
      <c r="E5753" s="165">
        <f>+Exports!B5756</f>
        <v>16</v>
      </c>
      <c r="F5753" s="165">
        <f>+WEEKDAY(ExportsELAP[[#This Row],[Date Prevailing]],1)</f>
        <v>1</v>
      </c>
      <c r="G5753" s="165">
        <f>+COUNTIFS(ECR_Hours!$K$6:$K$7,ExportsELAP[[#This Row],[Date Prevailing]])</f>
        <v>0</v>
      </c>
      <c r="H5753" s="165">
        <f t="shared" si="359"/>
        <v>1</v>
      </c>
      <c r="I5753" s="166">
        <f>+Exports!G5756</f>
        <v>41146.638699999996</v>
      </c>
      <c r="J5753" s="166">
        <f>+'ELAP_IPCO-APND'!D5756</f>
        <v>74.993600000000001</v>
      </c>
      <c r="K5753" s="166">
        <f>+(ExportsELAP[[#This Row],[Exports kWh - MPT]]/1000)*ExportsELAP[[#This Row],[EIM Price]]</f>
        <v>3085.7345640123199</v>
      </c>
      <c r="L5753" s="167" t="str">
        <f>+INDEX(ECR_Hours!$I$12:$I$15,MATCH(ExportsELAP[[#This Row],[Date Prevailing]],ECR_Hours!$H$12:$H$15,1))</f>
        <v>S</v>
      </c>
      <c r="M5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4" spans="1:13" x14ac:dyDescent="0.25">
      <c r="A5754" s="164">
        <f>+Exports!A5757</f>
        <v>44801</v>
      </c>
      <c r="B5754" s="165">
        <f t="shared" si="356"/>
        <v>2022</v>
      </c>
      <c r="C5754" s="165">
        <f t="shared" si="357"/>
        <v>8</v>
      </c>
      <c r="D5754" s="165">
        <f t="shared" si="358"/>
        <v>28</v>
      </c>
      <c r="E5754" s="165">
        <f>+Exports!B5757</f>
        <v>17</v>
      </c>
      <c r="F5754" s="165">
        <f>+WEEKDAY(ExportsELAP[[#This Row],[Date Prevailing]],1)</f>
        <v>1</v>
      </c>
      <c r="G5754" s="165">
        <f>+COUNTIFS(ECR_Hours!$K$6:$K$7,ExportsELAP[[#This Row],[Date Prevailing]])</f>
        <v>0</v>
      </c>
      <c r="H5754" s="165">
        <f t="shared" si="359"/>
        <v>1</v>
      </c>
      <c r="I5754" s="166">
        <f>+Exports!G5757</f>
        <v>31650.028600000005</v>
      </c>
      <c r="J5754" s="166">
        <f>+'ELAP_IPCO-APND'!D5757</f>
        <v>83.163330000000002</v>
      </c>
      <c r="K5754" s="166">
        <f>+(ExportsELAP[[#This Row],[Exports kWh - MPT]]/1000)*ExportsELAP[[#This Row],[EIM Price]]</f>
        <v>2632.1217729712384</v>
      </c>
      <c r="L5754" s="167" t="str">
        <f>+INDEX(ECR_Hours!$I$12:$I$15,MATCH(ExportsELAP[[#This Row],[Date Prevailing]],ECR_Hours!$H$12:$H$15,1))</f>
        <v>S</v>
      </c>
      <c r="M5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5" spans="1:13" x14ac:dyDescent="0.25">
      <c r="A5755" s="164">
        <f>+Exports!A5758</f>
        <v>44801</v>
      </c>
      <c r="B5755" s="165">
        <f t="shared" si="356"/>
        <v>2022</v>
      </c>
      <c r="C5755" s="165">
        <f t="shared" si="357"/>
        <v>8</v>
      </c>
      <c r="D5755" s="165">
        <f t="shared" si="358"/>
        <v>28</v>
      </c>
      <c r="E5755" s="165">
        <f>+Exports!B5758</f>
        <v>18</v>
      </c>
      <c r="F5755" s="165">
        <f>+WEEKDAY(ExportsELAP[[#This Row],[Date Prevailing]],1)</f>
        <v>1</v>
      </c>
      <c r="G5755" s="165">
        <f>+COUNTIFS(ECR_Hours!$K$6:$K$7,ExportsELAP[[#This Row],[Date Prevailing]])</f>
        <v>0</v>
      </c>
      <c r="H5755" s="165">
        <f t="shared" si="359"/>
        <v>1</v>
      </c>
      <c r="I5755" s="166">
        <f>+Exports!G5758</f>
        <v>20956.433799999999</v>
      </c>
      <c r="J5755" s="166">
        <f>+'ELAP_IPCO-APND'!D5758</f>
        <v>79.633700000000005</v>
      </c>
      <c r="K5755" s="166">
        <f>+(ExportsELAP[[#This Row],[Exports kWh - MPT]]/1000)*ExportsELAP[[#This Row],[EIM Price]]</f>
        <v>1668.83836229906</v>
      </c>
      <c r="L5755" s="167" t="str">
        <f>+INDEX(ECR_Hours!$I$12:$I$15,MATCH(ExportsELAP[[#This Row],[Date Prevailing]],ECR_Hours!$H$12:$H$15,1))</f>
        <v>S</v>
      </c>
      <c r="M5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6" spans="1:13" x14ac:dyDescent="0.25">
      <c r="A5756" s="164">
        <f>+Exports!A5759</f>
        <v>44801</v>
      </c>
      <c r="B5756" s="165">
        <f t="shared" si="356"/>
        <v>2022</v>
      </c>
      <c r="C5756" s="165">
        <f t="shared" si="357"/>
        <v>8</v>
      </c>
      <c r="D5756" s="165">
        <f t="shared" si="358"/>
        <v>28</v>
      </c>
      <c r="E5756" s="165">
        <f>+Exports!B5759</f>
        <v>19</v>
      </c>
      <c r="F5756" s="165">
        <f>+WEEKDAY(ExportsELAP[[#This Row],[Date Prevailing]],1)</f>
        <v>1</v>
      </c>
      <c r="G5756" s="165">
        <f>+COUNTIFS(ECR_Hours!$K$6:$K$7,ExportsELAP[[#This Row],[Date Prevailing]])</f>
        <v>0</v>
      </c>
      <c r="H5756" s="165">
        <f t="shared" si="359"/>
        <v>1</v>
      </c>
      <c r="I5756" s="166">
        <f>+Exports!G5759</f>
        <v>11727.329900000001</v>
      </c>
      <c r="J5756" s="166">
        <f>+'ELAP_IPCO-APND'!D5759</f>
        <v>109.45081</v>
      </c>
      <c r="K5756" s="166">
        <f>+(ExportsELAP[[#This Row],[Exports kWh - MPT]]/1000)*ExportsELAP[[#This Row],[EIM Price]]</f>
        <v>1283.5657566922191</v>
      </c>
      <c r="L5756" s="167" t="str">
        <f>+INDEX(ECR_Hours!$I$12:$I$15,MATCH(ExportsELAP[[#This Row],[Date Prevailing]],ECR_Hours!$H$12:$H$15,1))</f>
        <v>S</v>
      </c>
      <c r="M5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7" spans="1:13" x14ac:dyDescent="0.25">
      <c r="A5757" s="164">
        <f>+Exports!A5760</f>
        <v>44801</v>
      </c>
      <c r="B5757" s="165">
        <f t="shared" si="356"/>
        <v>2022</v>
      </c>
      <c r="C5757" s="165">
        <f t="shared" si="357"/>
        <v>8</v>
      </c>
      <c r="D5757" s="165">
        <f t="shared" si="358"/>
        <v>28</v>
      </c>
      <c r="E5757" s="165">
        <f>+Exports!B5760</f>
        <v>20</v>
      </c>
      <c r="F5757" s="165">
        <f>+WEEKDAY(ExportsELAP[[#This Row],[Date Prevailing]],1)</f>
        <v>1</v>
      </c>
      <c r="G5757" s="165">
        <f>+COUNTIFS(ECR_Hours!$K$6:$K$7,ExportsELAP[[#This Row],[Date Prevailing]])</f>
        <v>0</v>
      </c>
      <c r="H5757" s="165">
        <f t="shared" si="359"/>
        <v>1</v>
      </c>
      <c r="I5757" s="166">
        <f>+Exports!G5760</f>
        <v>4290.5609999999997</v>
      </c>
      <c r="J5757" s="166">
        <f>+'ELAP_IPCO-APND'!D5760</f>
        <v>112.20232</v>
      </c>
      <c r="K5757" s="166">
        <f>+(ExportsELAP[[#This Row],[Exports kWh - MPT]]/1000)*ExportsELAP[[#This Row],[EIM Price]]</f>
        <v>481.41089830151992</v>
      </c>
      <c r="L5757" s="167" t="str">
        <f>+INDEX(ECR_Hours!$I$12:$I$15,MATCH(ExportsELAP[[#This Row],[Date Prevailing]],ECR_Hours!$H$12:$H$15,1))</f>
        <v>S</v>
      </c>
      <c r="M5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8" spans="1:13" x14ac:dyDescent="0.25">
      <c r="A5758" s="164">
        <f>+Exports!A5761</f>
        <v>44801</v>
      </c>
      <c r="B5758" s="165">
        <f t="shared" si="356"/>
        <v>2022</v>
      </c>
      <c r="C5758" s="165">
        <f t="shared" si="357"/>
        <v>8</v>
      </c>
      <c r="D5758" s="165">
        <f t="shared" si="358"/>
        <v>28</v>
      </c>
      <c r="E5758" s="165">
        <f>+Exports!B5761</f>
        <v>21</v>
      </c>
      <c r="F5758" s="165">
        <f>+WEEKDAY(ExportsELAP[[#This Row],[Date Prevailing]],1)</f>
        <v>1</v>
      </c>
      <c r="G5758" s="165">
        <f>+COUNTIFS(ECR_Hours!$K$6:$K$7,ExportsELAP[[#This Row],[Date Prevailing]])</f>
        <v>0</v>
      </c>
      <c r="H5758" s="165">
        <f t="shared" si="359"/>
        <v>1</v>
      </c>
      <c r="I5758" s="166">
        <f>+Exports!G5761</f>
        <v>173.40170000000001</v>
      </c>
      <c r="J5758" s="166">
        <f>+'ELAP_IPCO-APND'!D5761</f>
        <v>120.87607</v>
      </c>
      <c r="K5758" s="166">
        <f>+(ExportsELAP[[#This Row],[Exports kWh - MPT]]/1000)*ExportsELAP[[#This Row],[EIM Price]]</f>
        <v>20.960116027319</v>
      </c>
      <c r="L5758" s="167" t="str">
        <f>+INDEX(ECR_Hours!$I$12:$I$15,MATCH(ExportsELAP[[#This Row],[Date Prevailing]],ECR_Hours!$H$12:$H$15,1))</f>
        <v>S</v>
      </c>
      <c r="M5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59" spans="1:13" x14ac:dyDescent="0.25">
      <c r="A5759" s="164">
        <f>+Exports!A5762</f>
        <v>44801</v>
      </c>
      <c r="B5759" s="165">
        <f t="shared" si="356"/>
        <v>2022</v>
      </c>
      <c r="C5759" s="165">
        <f t="shared" si="357"/>
        <v>8</v>
      </c>
      <c r="D5759" s="165">
        <f t="shared" si="358"/>
        <v>28</v>
      </c>
      <c r="E5759" s="165">
        <f>+Exports!B5762</f>
        <v>22</v>
      </c>
      <c r="F5759" s="165">
        <f>+WEEKDAY(ExportsELAP[[#This Row],[Date Prevailing]],1)</f>
        <v>1</v>
      </c>
      <c r="G5759" s="165">
        <f>+COUNTIFS(ECR_Hours!$K$6:$K$7,ExportsELAP[[#This Row],[Date Prevailing]])</f>
        <v>0</v>
      </c>
      <c r="H5759" s="165">
        <f t="shared" si="359"/>
        <v>1</v>
      </c>
      <c r="I5759" s="166">
        <f>+Exports!G5762</f>
        <v>17.617000000000001</v>
      </c>
      <c r="J5759" s="166">
        <f>+'ELAP_IPCO-APND'!D5762</f>
        <v>113.33320999999999</v>
      </c>
      <c r="K5759" s="166">
        <f>+(ExportsELAP[[#This Row],[Exports kWh - MPT]]/1000)*ExportsELAP[[#This Row],[EIM Price]]</f>
        <v>1.99659116057</v>
      </c>
      <c r="L5759" s="167" t="str">
        <f>+INDEX(ECR_Hours!$I$12:$I$15,MATCH(ExportsELAP[[#This Row],[Date Prevailing]],ECR_Hours!$H$12:$H$15,1))</f>
        <v>S</v>
      </c>
      <c r="M5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0" spans="1:13" x14ac:dyDescent="0.25">
      <c r="A5760" s="164">
        <f>+Exports!A5763</f>
        <v>44801</v>
      </c>
      <c r="B5760" s="165">
        <f t="shared" si="356"/>
        <v>2022</v>
      </c>
      <c r="C5760" s="165">
        <f t="shared" si="357"/>
        <v>8</v>
      </c>
      <c r="D5760" s="165">
        <f t="shared" si="358"/>
        <v>28</v>
      </c>
      <c r="E5760" s="165">
        <f>+Exports!B5763</f>
        <v>23</v>
      </c>
      <c r="F5760" s="165">
        <f>+WEEKDAY(ExportsELAP[[#This Row],[Date Prevailing]],1)</f>
        <v>1</v>
      </c>
      <c r="G5760" s="165">
        <f>+COUNTIFS(ECR_Hours!$K$6:$K$7,ExportsELAP[[#This Row],[Date Prevailing]])</f>
        <v>0</v>
      </c>
      <c r="H5760" s="165">
        <f t="shared" si="359"/>
        <v>1</v>
      </c>
      <c r="I5760" s="166">
        <f>+Exports!G5763</f>
        <v>14.2858</v>
      </c>
      <c r="J5760" s="166">
        <f>+'ELAP_IPCO-APND'!D5763</f>
        <v>87.728399999999993</v>
      </c>
      <c r="K5760" s="166">
        <f>+(ExportsELAP[[#This Row],[Exports kWh - MPT]]/1000)*ExportsELAP[[#This Row],[EIM Price]]</f>
        <v>1.25327037672</v>
      </c>
      <c r="L5760" s="167" t="str">
        <f>+INDEX(ECR_Hours!$I$12:$I$15,MATCH(ExportsELAP[[#This Row],[Date Prevailing]],ECR_Hours!$H$12:$H$15,1))</f>
        <v>S</v>
      </c>
      <c r="M5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1" spans="1:13" x14ac:dyDescent="0.25">
      <c r="A5761" s="164">
        <f>+Exports!A5764</f>
        <v>44801</v>
      </c>
      <c r="B5761" s="165">
        <f t="shared" si="356"/>
        <v>2022</v>
      </c>
      <c r="C5761" s="165">
        <f t="shared" si="357"/>
        <v>8</v>
      </c>
      <c r="D5761" s="165">
        <f t="shared" si="358"/>
        <v>28</v>
      </c>
      <c r="E5761" s="165">
        <f>+Exports!B5764</f>
        <v>24</v>
      </c>
      <c r="F5761" s="165">
        <f>+WEEKDAY(ExportsELAP[[#This Row],[Date Prevailing]],1)</f>
        <v>1</v>
      </c>
      <c r="G5761" s="165">
        <f>+COUNTIFS(ECR_Hours!$K$6:$K$7,ExportsELAP[[#This Row],[Date Prevailing]])</f>
        <v>0</v>
      </c>
      <c r="H5761" s="165">
        <f t="shared" si="359"/>
        <v>1</v>
      </c>
      <c r="I5761" s="166">
        <f>+Exports!G5764</f>
        <v>13.405200000000001</v>
      </c>
      <c r="J5761" s="166">
        <f>+'ELAP_IPCO-APND'!D5764</f>
        <v>82.893709999999999</v>
      </c>
      <c r="K5761" s="166">
        <f>+(ExportsELAP[[#This Row],[Exports kWh - MPT]]/1000)*ExportsELAP[[#This Row],[EIM Price]]</f>
        <v>1.111206761292</v>
      </c>
      <c r="L5761" s="167" t="str">
        <f>+INDEX(ECR_Hours!$I$12:$I$15,MATCH(ExportsELAP[[#This Row],[Date Prevailing]],ECR_Hours!$H$12:$H$15,1))</f>
        <v>S</v>
      </c>
      <c r="M5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2" spans="1:13" x14ac:dyDescent="0.25">
      <c r="A5762" s="164">
        <f>+Exports!A5765</f>
        <v>44802</v>
      </c>
      <c r="B5762" s="165">
        <f t="shared" ref="B5762:B5825" si="360">+YEAR(A5762)</f>
        <v>2022</v>
      </c>
      <c r="C5762" s="165">
        <f t="shared" ref="C5762:C5825" si="361">+MONTH(A5762)</f>
        <v>8</v>
      </c>
      <c r="D5762" s="165">
        <f t="shared" ref="D5762:D5825" si="362">+DAY(A5762)</f>
        <v>29</v>
      </c>
      <c r="E5762" s="165">
        <f>+Exports!B5765</f>
        <v>1</v>
      </c>
      <c r="F5762" s="165">
        <f>+WEEKDAY(ExportsELAP[[#This Row],[Date Prevailing]],1)</f>
        <v>2</v>
      </c>
      <c r="G5762" s="165">
        <f>+COUNTIFS(ECR_Hours!$K$6:$K$7,ExportsELAP[[#This Row],[Date Prevailing]])</f>
        <v>0</v>
      </c>
      <c r="H5762" s="165">
        <f t="shared" ref="H5762:H5825" si="363">+IF(G5762=1,0,F5762)</f>
        <v>2</v>
      </c>
      <c r="I5762" s="166">
        <f>+Exports!G5765</f>
        <v>10.9444</v>
      </c>
      <c r="J5762" s="166">
        <f>+'ELAP_IPCO-APND'!D5765</f>
        <v>76.959220000000002</v>
      </c>
      <c r="K5762" s="166">
        <f>+(ExportsELAP[[#This Row],[Exports kWh - MPT]]/1000)*ExportsELAP[[#This Row],[EIM Price]]</f>
        <v>0.84227248736799998</v>
      </c>
      <c r="L5762" s="167" t="str">
        <f>+INDEX(ECR_Hours!$I$12:$I$15,MATCH(ExportsELAP[[#This Row],[Date Prevailing]],ECR_Hours!$H$12:$H$15,1))</f>
        <v>S</v>
      </c>
      <c r="M5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3" spans="1:13" x14ac:dyDescent="0.25">
      <c r="A5763" s="164">
        <f>+Exports!A5766</f>
        <v>44802</v>
      </c>
      <c r="B5763" s="165">
        <f t="shared" si="360"/>
        <v>2022</v>
      </c>
      <c r="C5763" s="165">
        <f t="shared" si="361"/>
        <v>8</v>
      </c>
      <c r="D5763" s="165">
        <f t="shared" si="362"/>
        <v>29</v>
      </c>
      <c r="E5763" s="165">
        <f>+Exports!B5766</f>
        <v>2</v>
      </c>
      <c r="F5763" s="165">
        <f>+WEEKDAY(ExportsELAP[[#This Row],[Date Prevailing]],1)</f>
        <v>2</v>
      </c>
      <c r="G5763" s="165">
        <f>+COUNTIFS(ECR_Hours!$K$6:$K$7,ExportsELAP[[#This Row],[Date Prevailing]])</f>
        <v>0</v>
      </c>
      <c r="H5763" s="165">
        <f t="shared" si="363"/>
        <v>2</v>
      </c>
      <c r="I5763" s="166">
        <f>+Exports!G5766</f>
        <v>10.841200000000001</v>
      </c>
      <c r="J5763" s="166">
        <f>+'ELAP_IPCO-APND'!D5766</f>
        <v>71.307090000000002</v>
      </c>
      <c r="K5763" s="166">
        <f>+(ExportsELAP[[#This Row],[Exports kWh - MPT]]/1000)*ExportsELAP[[#This Row],[EIM Price]]</f>
        <v>0.77305442410800007</v>
      </c>
      <c r="L5763" s="167" t="str">
        <f>+INDEX(ECR_Hours!$I$12:$I$15,MATCH(ExportsELAP[[#This Row],[Date Prevailing]],ECR_Hours!$H$12:$H$15,1))</f>
        <v>S</v>
      </c>
      <c r="M5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4" spans="1:13" x14ac:dyDescent="0.25">
      <c r="A5764" s="164">
        <f>+Exports!A5767</f>
        <v>44802</v>
      </c>
      <c r="B5764" s="165">
        <f t="shared" si="360"/>
        <v>2022</v>
      </c>
      <c r="C5764" s="165">
        <f t="shared" si="361"/>
        <v>8</v>
      </c>
      <c r="D5764" s="165">
        <f t="shared" si="362"/>
        <v>29</v>
      </c>
      <c r="E5764" s="165">
        <f>+Exports!B5767</f>
        <v>3</v>
      </c>
      <c r="F5764" s="165">
        <f>+WEEKDAY(ExportsELAP[[#This Row],[Date Prevailing]],1)</f>
        <v>2</v>
      </c>
      <c r="G5764" s="165">
        <f>+COUNTIFS(ECR_Hours!$K$6:$K$7,ExportsELAP[[#This Row],[Date Prevailing]])</f>
        <v>0</v>
      </c>
      <c r="H5764" s="165">
        <f t="shared" si="363"/>
        <v>2</v>
      </c>
      <c r="I5764" s="166">
        <f>+Exports!G5767</f>
        <v>11.686500000000002</v>
      </c>
      <c r="J5764" s="166">
        <f>+'ELAP_IPCO-APND'!D5767</f>
        <v>73.828739999999996</v>
      </c>
      <c r="K5764" s="166">
        <f>+(ExportsELAP[[#This Row],[Exports kWh - MPT]]/1000)*ExportsELAP[[#This Row],[EIM Price]]</f>
        <v>0.86279957001000018</v>
      </c>
      <c r="L5764" s="167" t="str">
        <f>+INDEX(ECR_Hours!$I$12:$I$15,MATCH(ExportsELAP[[#This Row],[Date Prevailing]],ECR_Hours!$H$12:$H$15,1))</f>
        <v>S</v>
      </c>
      <c r="M5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5" spans="1:13" x14ac:dyDescent="0.25">
      <c r="A5765" s="164">
        <f>+Exports!A5768</f>
        <v>44802</v>
      </c>
      <c r="B5765" s="165">
        <f t="shared" si="360"/>
        <v>2022</v>
      </c>
      <c r="C5765" s="165">
        <f t="shared" si="361"/>
        <v>8</v>
      </c>
      <c r="D5765" s="165">
        <f t="shared" si="362"/>
        <v>29</v>
      </c>
      <c r="E5765" s="165">
        <f>+Exports!B5768</f>
        <v>4</v>
      </c>
      <c r="F5765" s="165">
        <f>+WEEKDAY(ExportsELAP[[#This Row],[Date Prevailing]],1)</f>
        <v>2</v>
      </c>
      <c r="G5765" s="165">
        <f>+COUNTIFS(ECR_Hours!$K$6:$K$7,ExportsELAP[[#This Row],[Date Prevailing]])</f>
        <v>0</v>
      </c>
      <c r="H5765" s="165">
        <f t="shared" si="363"/>
        <v>2</v>
      </c>
      <c r="I5765" s="166">
        <f>+Exports!G5768</f>
        <v>10.621</v>
      </c>
      <c r="J5765" s="166">
        <f>+'ELAP_IPCO-APND'!D5768</f>
        <v>77.780820000000006</v>
      </c>
      <c r="K5765" s="166">
        <f>+(ExportsELAP[[#This Row],[Exports kWh - MPT]]/1000)*ExportsELAP[[#This Row],[EIM Price]]</f>
        <v>0.82611008922000007</v>
      </c>
      <c r="L5765" s="167" t="str">
        <f>+INDEX(ECR_Hours!$I$12:$I$15,MATCH(ExportsELAP[[#This Row],[Date Prevailing]],ECR_Hours!$H$12:$H$15,1))</f>
        <v>S</v>
      </c>
      <c r="M5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6" spans="1:13" x14ac:dyDescent="0.25">
      <c r="A5766" s="164">
        <f>+Exports!A5769</f>
        <v>44802</v>
      </c>
      <c r="B5766" s="165">
        <f t="shared" si="360"/>
        <v>2022</v>
      </c>
      <c r="C5766" s="165">
        <f t="shared" si="361"/>
        <v>8</v>
      </c>
      <c r="D5766" s="165">
        <f t="shared" si="362"/>
        <v>29</v>
      </c>
      <c r="E5766" s="165">
        <f>+Exports!B5769</f>
        <v>5</v>
      </c>
      <c r="F5766" s="165">
        <f>+WEEKDAY(ExportsELAP[[#This Row],[Date Prevailing]],1)</f>
        <v>2</v>
      </c>
      <c r="G5766" s="165">
        <f>+COUNTIFS(ECR_Hours!$K$6:$K$7,ExportsELAP[[#This Row],[Date Prevailing]])</f>
        <v>0</v>
      </c>
      <c r="H5766" s="165">
        <f t="shared" si="363"/>
        <v>2</v>
      </c>
      <c r="I5766" s="166">
        <f>+Exports!G5769</f>
        <v>16.095599999999987</v>
      </c>
      <c r="J5766" s="166">
        <f>+'ELAP_IPCO-APND'!D5769</f>
        <v>78.989429999999999</v>
      </c>
      <c r="K5766" s="166">
        <f>+(ExportsELAP[[#This Row],[Exports kWh - MPT]]/1000)*ExportsELAP[[#This Row],[EIM Price]]</f>
        <v>1.271382269507999</v>
      </c>
      <c r="L5766" s="167" t="str">
        <f>+INDEX(ECR_Hours!$I$12:$I$15,MATCH(ExportsELAP[[#This Row],[Date Prevailing]],ECR_Hours!$H$12:$H$15,1))</f>
        <v>S</v>
      </c>
      <c r="M5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7" spans="1:13" x14ac:dyDescent="0.25">
      <c r="A5767" s="164">
        <f>+Exports!A5770</f>
        <v>44802</v>
      </c>
      <c r="B5767" s="165">
        <f t="shared" si="360"/>
        <v>2022</v>
      </c>
      <c r="C5767" s="165">
        <f t="shared" si="361"/>
        <v>8</v>
      </c>
      <c r="D5767" s="165">
        <f t="shared" si="362"/>
        <v>29</v>
      </c>
      <c r="E5767" s="165">
        <f>+Exports!B5770</f>
        <v>6</v>
      </c>
      <c r="F5767" s="165">
        <f>+WEEKDAY(ExportsELAP[[#This Row],[Date Prevailing]],1)</f>
        <v>2</v>
      </c>
      <c r="G5767" s="165">
        <f>+COUNTIFS(ECR_Hours!$K$6:$K$7,ExportsELAP[[#This Row],[Date Prevailing]])</f>
        <v>0</v>
      </c>
      <c r="H5767" s="165">
        <f t="shared" si="363"/>
        <v>2</v>
      </c>
      <c r="I5767" s="166">
        <f>+Exports!G5770</f>
        <v>11.758399999999989</v>
      </c>
      <c r="J5767" s="166">
        <f>+'ELAP_IPCO-APND'!D5770</f>
        <v>85.218980000000002</v>
      </c>
      <c r="K5767" s="166">
        <f>+(ExportsELAP[[#This Row],[Exports kWh - MPT]]/1000)*ExportsELAP[[#This Row],[EIM Price]]</f>
        <v>1.0020388544319991</v>
      </c>
      <c r="L5767" s="167" t="str">
        <f>+INDEX(ECR_Hours!$I$12:$I$15,MATCH(ExportsELAP[[#This Row],[Date Prevailing]],ECR_Hours!$H$12:$H$15,1))</f>
        <v>S</v>
      </c>
      <c r="M5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8" spans="1:13" x14ac:dyDescent="0.25">
      <c r="A5768" s="164">
        <f>+Exports!A5771</f>
        <v>44802</v>
      </c>
      <c r="B5768" s="165">
        <f t="shared" si="360"/>
        <v>2022</v>
      </c>
      <c r="C5768" s="165">
        <f t="shared" si="361"/>
        <v>8</v>
      </c>
      <c r="D5768" s="165">
        <f t="shared" si="362"/>
        <v>29</v>
      </c>
      <c r="E5768" s="165">
        <f>+Exports!B5771</f>
        <v>7</v>
      </c>
      <c r="F5768" s="165">
        <f>+WEEKDAY(ExportsELAP[[#This Row],[Date Prevailing]],1)</f>
        <v>2</v>
      </c>
      <c r="G5768" s="165">
        <f>+COUNTIFS(ECR_Hours!$K$6:$K$7,ExportsELAP[[#This Row],[Date Prevailing]])</f>
        <v>0</v>
      </c>
      <c r="H5768" s="165">
        <f t="shared" si="363"/>
        <v>2</v>
      </c>
      <c r="I5768" s="166">
        <f>+Exports!G5771</f>
        <v>24.261599999999998</v>
      </c>
      <c r="J5768" s="166">
        <f>+'ELAP_IPCO-APND'!D5771</f>
        <v>90.371960000000001</v>
      </c>
      <c r="K5768" s="166">
        <f>+(ExportsELAP[[#This Row],[Exports kWh - MPT]]/1000)*ExportsELAP[[#This Row],[EIM Price]]</f>
        <v>2.1925683447359998</v>
      </c>
      <c r="L5768" s="167" t="str">
        <f>+INDEX(ECR_Hours!$I$12:$I$15,MATCH(ExportsELAP[[#This Row],[Date Prevailing]],ECR_Hours!$H$12:$H$15,1))</f>
        <v>S</v>
      </c>
      <c r="M5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69" spans="1:13" x14ac:dyDescent="0.25">
      <c r="A5769" s="164">
        <f>+Exports!A5772</f>
        <v>44802</v>
      </c>
      <c r="B5769" s="165">
        <f t="shared" si="360"/>
        <v>2022</v>
      </c>
      <c r="C5769" s="165">
        <f t="shared" si="361"/>
        <v>8</v>
      </c>
      <c r="D5769" s="165">
        <f t="shared" si="362"/>
        <v>29</v>
      </c>
      <c r="E5769" s="165">
        <f>+Exports!B5772</f>
        <v>8</v>
      </c>
      <c r="F5769" s="165">
        <f>+WEEKDAY(ExportsELAP[[#This Row],[Date Prevailing]],1)</f>
        <v>2</v>
      </c>
      <c r="G5769" s="165">
        <f>+COUNTIFS(ECR_Hours!$K$6:$K$7,ExportsELAP[[#This Row],[Date Prevailing]])</f>
        <v>0</v>
      </c>
      <c r="H5769" s="165">
        <f t="shared" si="363"/>
        <v>2</v>
      </c>
      <c r="I5769" s="166">
        <f>+Exports!G5772</f>
        <v>2669.3395</v>
      </c>
      <c r="J5769" s="166">
        <f>+'ELAP_IPCO-APND'!D5772</f>
        <v>85.794669999999996</v>
      </c>
      <c r="K5769" s="166">
        <f>+(ExportsELAP[[#This Row],[Exports kWh - MPT]]/1000)*ExportsELAP[[#This Row],[EIM Price]]</f>
        <v>229.01510152046498</v>
      </c>
      <c r="L5769" s="167" t="str">
        <f>+INDEX(ECR_Hours!$I$12:$I$15,MATCH(ExportsELAP[[#This Row],[Date Prevailing]],ECR_Hours!$H$12:$H$15,1))</f>
        <v>S</v>
      </c>
      <c r="M5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0" spans="1:13" x14ac:dyDescent="0.25">
      <c r="A5770" s="164">
        <f>+Exports!A5773</f>
        <v>44802</v>
      </c>
      <c r="B5770" s="165">
        <f t="shared" si="360"/>
        <v>2022</v>
      </c>
      <c r="C5770" s="165">
        <f t="shared" si="361"/>
        <v>8</v>
      </c>
      <c r="D5770" s="165">
        <f t="shared" si="362"/>
        <v>29</v>
      </c>
      <c r="E5770" s="165">
        <f>+Exports!B5773</f>
        <v>9</v>
      </c>
      <c r="F5770" s="165">
        <f>+WEEKDAY(ExportsELAP[[#This Row],[Date Prevailing]],1)</f>
        <v>2</v>
      </c>
      <c r="G5770" s="165">
        <f>+COUNTIFS(ECR_Hours!$K$6:$K$7,ExportsELAP[[#This Row],[Date Prevailing]])</f>
        <v>0</v>
      </c>
      <c r="H5770" s="165">
        <f t="shared" si="363"/>
        <v>2</v>
      </c>
      <c r="I5770" s="166">
        <f>+Exports!G5773</f>
        <v>9887.5947999999989</v>
      </c>
      <c r="J5770" s="166">
        <f>+'ELAP_IPCO-APND'!D5773</f>
        <v>69.848020000000005</v>
      </c>
      <c r="K5770" s="166">
        <f>+(ExportsELAP[[#This Row],[Exports kWh - MPT]]/1000)*ExportsELAP[[#This Row],[EIM Price]]</f>
        <v>690.62891934229594</v>
      </c>
      <c r="L5770" s="167" t="str">
        <f>+INDEX(ECR_Hours!$I$12:$I$15,MATCH(ExportsELAP[[#This Row],[Date Prevailing]],ECR_Hours!$H$12:$H$15,1))</f>
        <v>S</v>
      </c>
      <c r="M5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1" spans="1:13" x14ac:dyDescent="0.25">
      <c r="A5771" s="164">
        <f>+Exports!A5774</f>
        <v>44802</v>
      </c>
      <c r="B5771" s="165">
        <f t="shared" si="360"/>
        <v>2022</v>
      </c>
      <c r="C5771" s="165">
        <f t="shared" si="361"/>
        <v>8</v>
      </c>
      <c r="D5771" s="165">
        <f t="shared" si="362"/>
        <v>29</v>
      </c>
      <c r="E5771" s="165">
        <f>+Exports!B5774</f>
        <v>10</v>
      </c>
      <c r="F5771" s="165">
        <f>+WEEKDAY(ExportsELAP[[#This Row],[Date Prevailing]],1)</f>
        <v>2</v>
      </c>
      <c r="G5771" s="165">
        <f>+COUNTIFS(ECR_Hours!$K$6:$K$7,ExportsELAP[[#This Row],[Date Prevailing]])</f>
        <v>0</v>
      </c>
      <c r="H5771" s="165">
        <f t="shared" si="363"/>
        <v>2</v>
      </c>
      <c r="I5771" s="166">
        <f>+Exports!G5774</f>
        <v>20644.146199999999</v>
      </c>
      <c r="J5771" s="166">
        <f>+'ELAP_IPCO-APND'!D5774</f>
        <v>62.204079999999998</v>
      </c>
      <c r="K5771" s="166">
        <f>+(ExportsELAP[[#This Row],[Exports kWh - MPT]]/1000)*ExportsELAP[[#This Row],[EIM Price]]</f>
        <v>1284.1501217564958</v>
      </c>
      <c r="L5771" s="167" t="str">
        <f>+INDEX(ECR_Hours!$I$12:$I$15,MATCH(ExportsELAP[[#This Row],[Date Prevailing]],ECR_Hours!$H$12:$H$15,1))</f>
        <v>S</v>
      </c>
      <c r="M5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2" spans="1:13" x14ac:dyDescent="0.25">
      <c r="A5772" s="164">
        <f>+Exports!A5775</f>
        <v>44802</v>
      </c>
      <c r="B5772" s="165">
        <f t="shared" si="360"/>
        <v>2022</v>
      </c>
      <c r="C5772" s="165">
        <f t="shared" si="361"/>
        <v>8</v>
      </c>
      <c r="D5772" s="165">
        <f t="shared" si="362"/>
        <v>29</v>
      </c>
      <c r="E5772" s="165">
        <f>+Exports!B5775</f>
        <v>11</v>
      </c>
      <c r="F5772" s="165">
        <f>+WEEKDAY(ExportsELAP[[#This Row],[Date Prevailing]],1)</f>
        <v>2</v>
      </c>
      <c r="G5772" s="165">
        <f>+COUNTIFS(ECR_Hours!$K$6:$K$7,ExportsELAP[[#This Row],[Date Prevailing]])</f>
        <v>0</v>
      </c>
      <c r="H5772" s="165">
        <f t="shared" si="363"/>
        <v>2</v>
      </c>
      <c r="I5772" s="166">
        <f>+Exports!G5775</f>
        <v>32039.894</v>
      </c>
      <c r="J5772" s="166">
        <f>+'ELAP_IPCO-APND'!D5775</f>
        <v>68.185829999999996</v>
      </c>
      <c r="K5772" s="166">
        <f>+(ExportsELAP[[#This Row],[Exports kWh - MPT]]/1000)*ExportsELAP[[#This Row],[EIM Price]]</f>
        <v>2184.6667655020196</v>
      </c>
      <c r="L5772" s="167" t="str">
        <f>+INDEX(ECR_Hours!$I$12:$I$15,MATCH(ExportsELAP[[#This Row],[Date Prevailing]],ECR_Hours!$H$12:$H$15,1))</f>
        <v>S</v>
      </c>
      <c r="M5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3" spans="1:13" x14ac:dyDescent="0.25">
      <c r="A5773" s="164">
        <f>+Exports!A5776</f>
        <v>44802</v>
      </c>
      <c r="B5773" s="165">
        <f t="shared" si="360"/>
        <v>2022</v>
      </c>
      <c r="C5773" s="165">
        <f t="shared" si="361"/>
        <v>8</v>
      </c>
      <c r="D5773" s="165">
        <f t="shared" si="362"/>
        <v>29</v>
      </c>
      <c r="E5773" s="165">
        <f>+Exports!B5776</f>
        <v>12</v>
      </c>
      <c r="F5773" s="165">
        <f>+WEEKDAY(ExportsELAP[[#This Row],[Date Prevailing]],1)</f>
        <v>2</v>
      </c>
      <c r="G5773" s="165">
        <f>+COUNTIFS(ECR_Hours!$K$6:$K$7,ExportsELAP[[#This Row],[Date Prevailing]])</f>
        <v>0</v>
      </c>
      <c r="H5773" s="165">
        <f t="shared" si="363"/>
        <v>2</v>
      </c>
      <c r="I5773" s="166">
        <f>+Exports!G5776</f>
        <v>40372.258200000004</v>
      </c>
      <c r="J5773" s="166">
        <f>+'ELAP_IPCO-APND'!D5776</f>
        <v>75.596680000000006</v>
      </c>
      <c r="K5773" s="166">
        <f>+(ExportsELAP[[#This Row],[Exports kWh - MPT]]/1000)*ExportsELAP[[#This Row],[EIM Price]]</f>
        <v>3052.0086840227764</v>
      </c>
      <c r="L5773" s="167" t="str">
        <f>+INDEX(ECR_Hours!$I$12:$I$15,MATCH(ExportsELAP[[#This Row],[Date Prevailing]],ECR_Hours!$H$12:$H$15,1))</f>
        <v>S</v>
      </c>
      <c r="M5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4" spans="1:13" x14ac:dyDescent="0.25">
      <c r="A5774" s="164">
        <f>+Exports!A5777</f>
        <v>44802</v>
      </c>
      <c r="B5774" s="165">
        <f t="shared" si="360"/>
        <v>2022</v>
      </c>
      <c r="C5774" s="165">
        <f t="shared" si="361"/>
        <v>8</v>
      </c>
      <c r="D5774" s="165">
        <f t="shared" si="362"/>
        <v>29</v>
      </c>
      <c r="E5774" s="165">
        <f>+Exports!B5777</f>
        <v>13</v>
      </c>
      <c r="F5774" s="165">
        <f>+WEEKDAY(ExportsELAP[[#This Row],[Date Prevailing]],1)</f>
        <v>2</v>
      </c>
      <c r="G5774" s="165">
        <f>+COUNTIFS(ECR_Hours!$K$6:$K$7,ExportsELAP[[#This Row],[Date Prevailing]])</f>
        <v>0</v>
      </c>
      <c r="H5774" s="165">
        <f t="shared" si="363"/>
        <v>2</v>
      </c>
      <c r="I5774" s="166">
        <f>+Exports!G5777</f>
        <v>44592.123599999999</v>
      </c>
      <c r="J5774" s="166">
        <f>+'ELAP_IPCO-APND'!D5777</f>
        <v>76.026049999999998</v>
      </c>
      <c r="K5774" s="166">
        <f>+(ExportsELAP[[#This Row],[Exports kWh - MPT]]/1000)*ExportsELAP[[#This Row],[EIM Price]]</f>
        <v>3390.1630184197797</v>
      </c>
      <c r="L5774" s="167" t="str">
        <f>+INDEX(ECR_Hours!$I$12:$I$15,MATCH(ExportsELAP[[#This Row],[Date Prevailing]],ECR_Hours!$H$12:$H$15,1))</f>
        <v>S</v>
      </c>
      <c r="M5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5" spans="1:13" x14ac:dyDescent="0.25">
      <c r="A5775" s="164">
        <f>+Exports!A5778</f>
        <v>44802</v>
      </c>
      <c r="B5775" s="165">
        <f t="shared" si="360"/>
        <v>2022</v>
      </c>
      <c r="C5775" s="165">
        <f t="shared" si="361"/>
        <v>8</v>
      </c>
      <c r="D5775" s="165">
        <f t="shared" si="362"/>
        <v>29</v>
      </c>
      <c r="E5775" s="165">
        <f>+Exports!B5778</f>
        <v>14</v>
      </c>
      <c r="F5775" s="165">
        <f>+WEEKDAY(ExportsELAP[[#This Row],[Date Prevailing]],1)</f>
        <v>2</v>
      </c>
      <c r="G5775" s="165">
        <f>+COUNTIFS(ECR_Hours!$K$6:$K$7,ExportsELAP[[#This Row],[Date Prevailing]])</f>
        <v>0</v>
      </c>
      <c r="H5775" s="165">
        <f t="shared" si="363"/>
        <v>2</v>
      </c>
      <c r="I5775" s="166">
        <f>+Exports!G5778</f>
        <v>44397.0844</v>
      </c>
      <c r="J5775" s="166">
        <f>+'ELAP_IPCO-APND'!D5778</f>
        <v>79.300340000000006</v>
      </c>
      <c r="K5775" s="166">
        <f>+(ExportsELAP[[#This Row],[Exports kWh - MPT]]/1000)*ExportsELAP[[#This Row],[EIM Price]]</f>
        <v>3520.7038879286961</v>
      </c>
      <c r="L5775" s="167" t="str">
        <f>+INDEX(ECR_Hours!$I$12:$I$15,MATCH(ExportsELAP[[#This Row],[Date Prevailing]],ECR_Hours!$H$12:$H$15,1))</f>
        <v>S</v>
      </c>
      <c r="M5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6" spans="1:13" x14ac:dyDescent="0.25">
      <c r="A5776" s="164">
        <f>+Exports!A5779</f>
        <v>44802</v>
      </c>
      <c r="B5776" s="165">
        <f t="shared" si="360"/>
        <v>2022</v>
      </c>
      <c r="C5776" s="165">
        <f t="shared" si="361"/>
        <v>8</v>
      </c>
      <c r="D5776" s="165">
        <f t="shared" si="362"/>
        <v>29</v>
      </c>
      <c r="E5776" s="165">
        <f>+Exports!B5779</f>
        <v>15</v>
      </c>
      <c r="F5776" s="165">
        <f>+WEEKDAY(ExportsELAP[[#This Row],[Date Prevailing]],1)</f>
        <v>2</v>
      </c>
      <c r="G5776" s="165">
        <f>+COUNTIFS(ECR_Hours!$K$6:$K$7,ExportsELAP[[#This Row],[Date Prevailing]])</f>
        <v>0</v>
      </c>
      <c r="H5776" s="165">
        <f t="shared" si="363"/>
        <v>2</v>
      </c>
      <c r="I5776" s="166">
        <f>+Exports!G5779</f>
        <v>40682.974499999997</v>
      </c>
      <c r="J5776" s="166">
        <f>+'ELAP_IPCO-APND'!D5779</f>
        <v>79.772639999999996</v>
      </c>
      <c r="K5776" s="166">
        <f>+(ExportsELAP[[#This Row],[Exports kWh - MPT]]/1000)*ExportsELAP[[#This Row],[EIM Price]]</f>
        <v>3245.3882789176791</v>
      </c>
      <c r="L5776" s="167" t="str">
        <f>+INDEX(ECR_Hours!$I$12:$I$15,MATCH(ExportsELAP[[#This Row],[Date Prevailing]],ECR_Hours!$H$12:$H$15,1))</f>
        <v>S</v>
      </c>
      <c r="M5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77" spans="1:13" x14ac:dyDescent="0.25">
      <c r="A5777" s="164">
        <f>+Exports!A5780</f>
        <v>44802</v>
      </c>
      <c r="B5777" s="165">
        <f t="shared" si="360"/>
        <v>2022</v>
      </c>
      <c r="C5777" s="165">
        <f t="shared" si="361"/>
        <v>8</v>
      </c>
      <c r="D5777" s="165">
        <f t="shared" si="362"/>
        <v>29</v>
      </c>
      <c r="E5777" s="165">
        <f>+Exports!B5780</f>
        <v>16</v>
      </c>
      <c r="F5777" s="165">
        <f>+WEEKDAY(ExportsELAP[[#This Row],[Date Prevailing]],1)</f>
        <v>2</v>
      </c>
      <c r="G5777" s="165">
        <f>+COUNTIFS(ECR_Hours!$K$6:$K$7,ExportsELAP[[#This Row],[Date Prevailing]])</f>
        <v>0</v>
      </c>
      <c r="H5777" s="165">
        <f t="shared" si="363"/>
        <v>2</v>
      </c>
      <c r="I5777" s="166">
        <f>+Exports!G5780</f>
        <v>33281.411899999999</v>
      </c>
      <c r="J5777" s="166">
        <f>+'ELAP_IPCO-APND'!D5780</f>
        <v>84.354839999999996</v>
      </c>
      <c r="K5777" s="166">
        <f>+(ExportsELAP[[#This Row],[Exports kWh - MPT]]/1000)*ExportsELAP[[#This Row],[EIM Price]]</f>
        <v>2807.4481757985959</v>
      </c>
      <c r="L5777" s="167" t="str">
        <f>+INDEX(ECR_Hours!$I$12:$I$15,MATCH(ExportsELAP[[#This Row],[Date Prevailing]],ECR_Hours!$H$12:$H$15,1))</f>
        <v>S</v>
      </c>
      <c r="M5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78" spans="1:13" x14ac:dyDescent="0.25">
      <c r="A5778" s="164">
        <f>+Exports!A5781</f>
        <v>44802</v>
      </c>
      <c r="B5778" s="165">
        <f t="shared" si="360"/>
        <v>2022</v>
      </c>
      <c r="C5778" s="165">
        <f t="shared" si="361"/>
        <v>8</v>
      </c>
      <c r="D5778" s="165">
        <f t="shared" si="362"/>
        <v>29</v>
      </c>
      <c r="E5778" s="165">
        <f>+Exports!B5781</f>
        <v>17</v>
      </c>
      <c r="F5778" s="165">
        <f>+WEEKDAY(ExportsELAP[[#This Row],[Date Prevailing]],1)</f>
        <v>2</v>
      </c>
      <c r="G5778" s="165">
        <f>+COUNTIFS(ECR_Hours!$K$6:$K$7,ExportsELAP[[#This Row],[Date Prevailing]])</f>
        <v>0</v>
      </c>
      <c r="H5778" s="165">
        <f t="shared" si="363"/>
        <v>2</v>
      </c>
      <c r="I5778" s="166">
        <f>+Exports!G5781</f>
        <v>24370.837800000001</v>
      </c>
      <c r="J5778" s="166">
        <f>+'ELAP_IPCO-APND'!D5781</f>
        <v>101.03834999999999</v>
      </c>
      <c r="K5778" s="166">
        <f>+(ExportsELAP[[#This Row],[Exports kWh - MPT]]/1000)*ExportsELAP[[#This Row],[EIM Price]]</f>
        <v>2462.3892394296299</v>
      </c>
      <c r="L5778" s="167" t="str">
        <f>+INDEX(ECR_Hours!$I$12:$I$15,MATCH(ExportsELAP[[#This Row],[Date Prevailing]],ECR_Hours!$H$12:$H$15,1))</f>
        <v>S</v>
      </c>
      <c r="M5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79" spans="1:13" x14ac:dyDescent="0.25">
      <c r="A5779" s="164">
        <f>+Exports!A5782</f>
        <v>44802</v>
      </c>
      <c r="B5779" s="165">
        <f t="shared" si="360"/>
        <v>2022</v>
      </c>
      <c r="C5779" s="165">
        <f t="shared" si="361"/>
        <v>8</v>
      </c>
      <c r="D5779" s="165">
        <f t="shared" si="362"/>
        <v>29</v>
      </c>
      <c r="E5779" s="165">
        <f>+Exports!B5782</f>
        <v>18</v>
      </c>
      <c r="F5779" s="165">
        <f>+WEEKDAY(ExportsELAP[[#This Row],[Date Prevailing]],1)</f>
        <v>2</v>
      </c>
      <c r="G5779" s="165">
        <f>+COUNTIFS(ECR_Hours!$K$6:$K$7,ExportsELAP[[#This Row],[Date Prevailing]])</f>
        <v>0</v>
      </c>
      <c r="H5779" s="165">
        <f t="shared" si="363"/>
        <v>2</v>
      </c>
      <c r="I5779" s="166">
        <f>+Exports!G5782</f>
        <v>15746.7757</v>
      </c>
      <c r="J5779" s="166">
        <f>+'ELAP_IPCO-APND'!D5782</f>
        <v>106.9862</v>
      </c>
      <c r="K5779" s="166">
        <f>+(ExportsELAP[[#This Row],[Exports kWh - MPT]]/1000)*ExportsELAP[[#This Row],[EIM Price]]</f>
        <v>1684.68769439534</v>
      </c>
      <c r="L5779" s="167" t="str">
        <f>+INDEX(ECR_Hours!$I$12:$I$15,MATCH(ExportsELAP[[#This Row],[Date Prevailing]],ECR_Hours!$H$12:$H$15,1))</f>
        <v>S</v>
      </c>
      <c r="M5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0" spans="1:13" x14ac:dyDescent="0.25">
      <c r="A5780" s="164">
        <f>+Exports!A5783</f>
        <v>44802</v>
      </c>
      <c r="B5780" s="165">
        <f t="shared" si="360"/>
        <v>2022</v>
      </c>
      <c r="C5780" s="165">
        <f t="shared" si="361"/>
        <v>8</v>
      </c>
      <c r="D5780" s="165">
        <f t="shared" si="362"/>
        <v>29</v>
      </c>
      <c r="E5780" s="165">
        <f>+Exports!B5783</f>
        <v>19</v>
      </c>
      <c r="F5780" s="165">
        <f>+WEEKDAY(ExportsELAP[[#This Row],[Date Prevailing]],1)</f>
        <v>2</v>
      </c>
      <c r="G5780" s="165">
        <f>+COUNTIFS(ECR_Hours!$K$6:$K$7,ExportsELAP[[#This Row],[Date Prevailing]])</f>
        <v>0</v>
      </c>
      <c r="H5780" s="165">
        <f t="shared" si="363"/>
        <v>2</v>
      </c>
      <c r="I5780" s="166">
        <f>+Exports!G5783</f>
        <v>8991.9434000000001</v>
      </c>
      <c r="J5780" s="166">
        <f>+'ELAP_IPCO-APND'!D5783</f>
        <v>112.79864000000001</v>
      </c>
      <c r="K5780" s="166">
        <f>+(ExportsELAP[[#This Row],[Exports kWh - MPT]]/1000)*ExportsELAP[[#This Row],[EIM Price]]</f>
        <v>1014.2789864769761</v>
      </c>
      <c r="L5780" s="167" t="str">
        <f>+INDEX(ECR_Hours!$I$12:$I$15,MATCH(ExportsELAP[[#This Row],[Date Prevailing]],ECR_Hours!$H$12:$H$15,1))</f>
        <v>S</v>
      </c>
      <c r="M5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1" spans="1:13" x14ac:dyDescent="0.25">
      <c r="A5781" s="164">
        <f>+Exports!A5784</f>
        <v>44802</v>
      </c>
      <c r="B5781" s="165">
        <f t="shared" si="360"/>
        <v>2022</v>
      </c>
      <c r="C5781" s="165">
        <f t="shared" si="361"/>
        <v>8</v>
      </c>
      <c r="D5781" s="165">
        <f t="shared" si="362"/>
        <v>29</v>
      </c>
      <c r="E5781" s="165">
        <f>+Exports!B5784</f>
        <v>20</v>
      </c>
      <c r="F5781" s="165">
        <f>+WEEKDAY(ExportsELAP[[#This Row],[Date Prevailing]],1)</f>
        <v>2</v>
      </c>
      <c r="G5781" s="165">
        <f>+COUNTIFS(ECR_Hours!$K$6:$K$7,ExportsELAP[[#This Row],[Date Prevailing]])</f>
        <v>0</v>
      </c>
      <c r="H5781" s="165">
        <f t="shared" si="363"/>
        <v>2</v>
      </c>
      <c r="I5781" s="166">
        <f>+Exports!G5784</f>
        <v>3210.4128999999998</v>
      </c>
      <c r="J5781" s="166">
        <f>+'ELAP_IPCO-APND'!D5784</f>
        <v>181.30794</v>
      </c>
      <c r="K5781" s="166">
        <f>+(ExportsELAP[[#This Row],[Exports kWh - MPT]]/1000)*ExportsELAP[[#This Row],[EIM Price]]</f>
        <v>582.07334944842592</v>
      </c>
      <c r="L5781" s="167" t="str">
        <f>+INDEX(ECR_Hours!$I$12:$I$15,MATCH(ExportsELAP[[#This Row],[Date Prevailing]],ECR_Hours!$H$12:$H$15,1))</f>
        <v>S</v>
      </c>
      <c r="M5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2" spans="1:13" x14ac:dyDescent="0.25">
      <c r="A5782" s="164">
        <f>+Exports!A5785</f>
        <v>44802</v>
      </c>
      <c r="B5782" s="165">
        <f t="shared" si="360"/>
        <v>2022</v>
      </c>
      <c r="C5782" s="165">
        <f t="shared" si="361"/>
        <v>8</v>
      </c>
      <c r="D5782" s="165">
        <f t="shared" si="362"/>
        <v>29</v>
      </c>
      <c r="E5782" s="165">
        <f>+Exports!B5785</f>
        <v>21</v>
      </c>
      <c r="F5782" s="165">
        <f>+WEEKDAY(ExportsELAP[[#This Row],[Date Prevailing]],1)</f>
        <v>2</v>
      </c>
      <c r="G5782" s="165">
        <f>+COUNTIFS(ECR_Hours!$K$6:$K$7,ExportsELAP[[#This Row],[Date Prevailing]])</f>
        <v>0</v>
      </c>
      <c r="H5782" s="165">
        <f t="shared" si="363"/>
        <v>2</v>
      </c>
      <c r="I5782" s="166">
        <f>+Exports!G5785</f>
        <v>108.67679999999999</v>
      </c>
      <c r="J5782" s="166">
        <f>+'ELAP_IPCO-APND'!D5785</f>
        <v>170.38007999999999</v>
      </c>
      <c r="K5782" s="166">
        <f>+(ExportsELAP[[#This Row],[Exports kWh - MPT]]/1000)*ExportsELAP[[#This Row],[EIM Price]]</f>
        <v>18.516361878143996</v>
      </c>
      <c r="L5782" s="167" t="str">
        <f>+INDEX(ECR_Hours!$I$12:$I$15,MATCH(ExportsELAP[[#This Row],[Date Prevailing]],ECR_Hours!$H$12:$H$15,1))</f>
        <v>S</v>
      </c>
      <c r="M5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3" spans="1:13" x14ac:dyDescent="0.25">
      <c r="A5783" s="164">
        <f>+Exports!A5786</f>
        <v>44802</v>
      </c>
      <c r="B5783" s="165">
        <f t="shared" si="360"/>
        <v>2022</v>
      </c>
      <c r="C5783" s="165">
        <f t="shared" si="361"/>
        <v>8</v>
      </c>
      <c r="D5783" s="165">
        <f t="shared" si="362"/>
        <v>29</v>
      </c>
      <c r="E5783" s="165">
        <f>+Exports!B5786</f>
        <v>22</v>
      </c>
      <c r="F5783" s="165">
        <f>+WEEKDAY(ExportsELAP[[#This Row],[Date Prevailing]],1)</f>
        <v>2</v>
      </c>
      <c r="G5783" s="165">
        <f>+COUNTIFS(ECR_Hours!$K$6:$K$7,ExportsELAP[[#This Row],[Date Prevailing]])</f>
        <v>0</v>
      </c>
      <c r="H5783" s="165">
        <f t="shared" si="363"/>
        <v>2</v>
      </c>
      <c r="I5783" s="166">
        <f>+Exports!G5786</f>
        <v>29.993899999999986</v>
      </c>
      <c r="J5783" s="166">
        <f>+'ELAP_IPCO-APND'!D5786</f>
        <v>122.19033</v>
      </c>
      <c r="K5783" s="166">
        <f>+(ExportsELAP[[#This Row],[Exports kWh - MPT]]/1000)*ExportsELAP[[#This Row],[EIM Price]]</f>
        <v>3.6649645389869985</v>
      </c>
      <c r="L5783" s="167" t="str">
        <f>+INDEX(ECR_Hours!$I$12:$I$15,MATCH(ExportsELAP[[#This Row],[Date Prevailing]],ECR_Hours!$H$12:$H$15,1))</f>
        <v>S</v>
      </c>
      <c r="M5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4" spans="1:13" x14ac:dyDescent="0.25">
      <c r="A5784" s="164">
        <f>+Exports!A5787</f>
        <v>44802</v>
      </c>
      <c r="B5784" s="165">
        <f t="shared" si="360"/>
        <v>2022</v>
      </c>
      <c r="C5784" s="165">
        <f t="shared" si="361"/>
        <v>8</v>
      </c>
      <c r="D5784" s="165">
        <f t="shared" si="362"/>
        <v>29</v>
      </c>
      <c r="E5784" s="165">
        <f>+Exports!B5787</f>
        <v>23</v>
      </c>
      <c r="F5784" s="165">
        <f>+WEEKDAY(ExportsELAP[[#This Row],[Date Prevailing]],1)</f>
        <v>2</v>
      </c>
      <c r="G5784" s="165">
        <f>+COUNTIFS(ECR_Hours!$K$6:$K$7,ExportsELAP[[#This Row],[Date Prevailing]])</f>
        <v>0</v>
      </c>
      <c r="H5784" s="165">
        <f t="shared" si="363"/>
        <v>2</v>
      </c>
      <c r="I5784" s="166">
        <f>+Exports!G5787</f>
        <v>62.426899999999996</v>
      </c>
      <c r="J5784" s="166">
        <f>+'ELAP_IPCO-APND'!D5787</f>
        <v>112.54828000000001</v>
      </c>
      <c r="K5784" s="166">
        <f>+(ExportsELAP[[#This Row],[Exports kWh - MPT]]/1000)*ExportsELAP[[#This Row],[EIM Price]]</f>
        <v>7.0260402207319999</v>
      </c>
      <c r="L5784" s="167" t="str">
        <f>+INDEX(ECR_Hours!$I$12:$I$15,MATCH(ExportsELAP[[#This Row],[Date Prevailing]],ECR_Hours!$H$12:$H$15,1))</f>
        <v>S</v>
      </c>
      <c r="M5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785" spans="1:13" x14ac:dyDescent="0.25">
      <c r="A5785" s="164">
        <f>+Exports!A5788</f>
        <v>44802</v>
      </c>
      <c r="B5785" s="165">
        <f t="shared" si="360"/>
        <v>2022</v>
      </c>
      <c r="C5785" s="165">
        <f t="shared" si="361"/>
        <v>8</v>
      </c>
      <c r="D5785" s="165">
        <f t="shared" si="362"/>
        <v>29</v>
      </c>
      <c r="E5785" s="165">
        <f>+Exports!B5788</f>
        <v>24</v>
      </c>
      <c r="F5785" s="165">
        <f>+WEEKDAY(ExportsELAP[[#This Row],[Date Prevailing]],1)</f>
        <v>2</v>
      </c>
      <c r="G5785" s="165">
        <f>+COUNTIFS(ECR_Hours!$K$6:$K$7,ExportsELAP[[#This Row],[Date Prevailing]])</f>
        <v>0</v>
      </c>
      <c r="H5785" s="165">
        <f t="shared" si="363"/>
        <v>2</v>
      </c>
      <c r="I5785" s="166">
        <f>+Exports!G5788</f>
        <v>46.645699999999998</v>
      </c>
      <c r="J5785" s="166">
        <f>+'ELAP_IPCO-APND'!D5788</f>
        <v>110.22178</v>
      </c>
      <c r="K5785" s="166">
        <f>+(ExportsELAP[[#This Row],[Exports kWh - MPT]]/1000)*ExportsELAP[[#This Row],[EIM Price]]</f>
        <v>5.1413720833459999</v>
      </c>
      <c r="L5785" s="167" t="str">
        <f>+INDEX(ECR_Hours!$I$12:$I$15,MATCH(ExportsELAP[[#This Row],[Date Prevailing]],ECR_Hours!$H$12:$H$15,1))</f>
        <v>S</v>
      </c>
      <c r="M5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6" spans="1:13" x14ac:dyDescent="0.25">
      <c r="A5786" s="164">
        <f>+Exports!A5789</f>
        <v>44803</v>
      </c>
      <c r="B5786" s="165">
        <f t="shared" si="360"/>
        <v>2022</v>
      </c>
      <c r="C5786" s="165">
        <f t="shared" si="361"/>
        <v>8</v>
      </c>
      <c r="D5786" s="165">
        <f t="shared" si="362"/>
        <v>30</v>
      </c>
      <c r="E5786" s="165">
        <f>+Exports!B5789</f>
        <v>1</v>
      </c>
      <c r="F5786" s="165">
        <f>+WEEKDAY(ExportsELAP[[#This Row],[Date Prevailing]],1)</f>
        <v>3</v>
      </c>
      <c r="G5786" s="165">
        <f>+COUNTIFS(ECR_Hours!$K$6:$K$7,ExportsELAP[[#This Row],[Date Prevailing]])</f>
        <v>0</v>
      </c>
      <c r="H5786" s="165">
        <f t="shared" si="363"/>
        <v>3</v>
      </c>
      <c r="I5786" s="166">
        <f>+Exports!G5789</f>
        <v>15.367100000000001</v>
      </c>
      <c r="J5786" s="166">
        <f>+'ELAP_IPCO-APND'!D5789</f>
        <v>100.47346</v>
      </c>
      <c r="K5786" s="166">
        <f>+(ExportsELAP[[#This Row],[Exports kWh - MPT]]/1000)*ExportsELAP[[#This Row],[EIM Price]]</f>
        <v>1.5439857071659999</v>
      </c>
      <c r="L5786" s="167" t="str">
        <f>+INDEX(ECR_Hours!$I$12:$I$15,MATCH(ExportsELAP[[#This Row],[Date Prevailing]],ECR_Hours!$H$12:$H$15,1))</f>
        <v>S</v>
      </c>
      <c r="M5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7" spans="1:13" x14ac:dyDescent="0.25">
      <c r="A5787" s="164">
        <f>+Exports!A5790</f>
        <v>44803</v>
      </c>
      <c r="B5787" s="165">
        <f t="shared" si="360"/>
        <v>2022</v>
      </c>
      <c r="C5787" s="165">
        <f t="shared" si="361"/>
        <v>8</v>
      </c>
      <c r="D5787" s="165">
        <f t="shared" si="362"/>
        <v>30</v>
      </c>
      <c r="E5787" s="165">
        <f>+Exports!B5790</f>
        <v>2</v>
      </c>
      <c r="F5787" s="165">
        <f>+WEEKDAY(ExportsELAP[[#This Row],[Date Prevailing]],1)</f>
        <v>3</v>
      </c>
      <c r="G5787" s="165">
        <f>+COUNTIFS(ECR_Hours!$K$6:$K$7,ExportsELAP[[#This Row],[Date Prevailing]])</f>
        <v>0</v>
      </c>
      <c r="H5787" s="165">
        <f t="shared" si="363"/>
        <v>3</v>
      </c>
      <c r="I5787" s="166">
        <f>+Exports!G5790</f>
        <v>14.9602</v>
      </c>
      <c r="J5787" s="166">
        <f>+'ELAP_IPCO-APND'!D5790</f>
        <v>99.318370000000002</v>
      </c>
      <c r="K5787" s="166">
        <f>+(ExportsELAP[[#This Row],[Exports kWh - MPT]]/1000)*ExportsELAP[[#This Row],[EIM Price]]</f>
        <v>1.4858226788740001</v>
      </c>
      <c r="L5787" s="167" t="str">
        <f>+INDEX(ECR_Hours!$I$12:$I$15,MATCH(ExportsELAP[[#This Row],[Date Prevailing]],ECR_Hours!$H$12:$H$15,1))</f>
        <v>S</v>
      </c>
      <c r="M5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8" spans="1:13" x14ac:dyDescent="0.25">
      <c r="A5788" s="164">
        <f>+Exports!A5791</f>
        <v>44803</v>
      </c>
      <c r="B5788" s="165">
        <f t="shared" si="360"/>
        <v>2022</v>
      </c>
      <c r="C5788" s="165">
        <f t="shared" si="361"/>
        <v>8</v>
      </c>
      <c r="D5788" s="165">
        <f t="shared" si="362"/>
        <v>30</v>
      </c>
      <c r="E5788" s="165">
        <f>+Exports!B5791</f>
        <v>3</v>
      </c>
      <c r="F5788" s="165">
        <f>+WEEKDAY(ExportsELAP[[#This Row],[Date Prevailing]],1)</f>
        <v>3</v>
      </c>
      <c r="G5788" s="165">
        <f>+COUNTIFS(ECR_Hours!$K$6:$K$7,ExportsELAP[[#This Row],[Date Prevailing]])</f>
        <v>0</v>
      </c>
      <c r="H5788" s="165">
        <f t="shared" si="363"/>
        <v>3</v>
      </c>
      <c r="I5788" s="166">
        <f>+Exports!G5791</f>
        <v>45.884599999999999</v>
      </c>
      <c r="J5788" s="166">
        <f>+'ELAP_IPCO-APND'!D5791</f>
        <v>112.54340999999999</v>
      </c>
      <c r="K5788" s="166">
        <f>+(ExportsELAP[[#This Row],[Exports kWh - MPT]]/1000)*ExportsELAP[[#This Row],[EIM Price]]</f>
        <v>5.1640093504859994</v>
      </c>
      <c r="L5788" s="167" t="str">
        <f>+INDEX(ECR_Hours!$I$12:$I$15,MATCH(ExportsELAP[[#This Row],[Date Prevailing]],ECR_Hours!$H$12:$H$15,1))</f>
        <v>S</v>
      </c>
      <c r="M5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89" spans="1:13" x14ac:dyDescent="0.25">
      <c r="A5789" s="164">
        <f>+Exports!A5792</f>
        <v>44803</v>
      </c>
      <c r="B5789" s="165">
        <f t="shared" si="360"/>
        <v>2022</v>
      </c>
      <c r="C5789" s="165">
        <f t="shared" si="361"/>
        <v>8</v>
      </c>
      <c r="D5789" s="165">
        <f t="shared" si="362"/>
        <v>30</v>
      </c>
      <c r="E5789" s="165">
        <f>+Exports!B5792</f>
        <v>4</v>
      </c>
      <c r="F5789" s="165">
        <f>+WEEKDAY(ExportsELAP[[#This Row],[Date Prevailing]],1)</f>
        <v>3</v>
      </c>
      <c r="G5789" s="165">
        <f>+COUNTIFS(ECR_Hours!$K$6:$K$7,ExportsELAP[[#This Row],[Date Prevailing]])</f>
        <v>0</v>
      </c>
      <c r="H5789" s="165">
        <f t="shared" si="363"/>
        <v>3</v>
      </c>
      <c r="I5789" s="166">
        <f>+Exports!G5792</f>
        <v>29.0474999999999</v>
      </c>
      <c r="J5789" s="166">
        <f>+'ELAP_IPCO-APND'!D5792</f>
        <v>101.96055</v>
      </c>
      <c r="K5789" s="166">
        <f>+(ExportsELAP[[#This Row],[Exports kWh - MPT]]/1000)*ExportsELAP[[#This Row],[EIM Price]]</f>
        <v>2.9616990761249897</v>
      </c>
      <c r="L5789" s="167" t="str">
        <f>+INDEX(ECR_Hours!$I$12:$I$15,MATCH(ExportsELAP[[#This Row],[Date Prevailing]],ECR_Hours!$H$12:$H$15,1))</f>
        <v>S</v>
      </c>
      <c r="M5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0" spans="1:13" x14ac:dyDescent="0.25">
      <c r="A5790" s="164">
        <f>+Exports!A5793</f>
        <v>44803</v>
      </c>
      <c r="B5790" s="165">
        <f t="shared" si="360"/>
        <v>2022</v>
      </c>
      <c r="C5790" s="165">
        <f t="shared" si="361"/>
        <v>8</v>
      </c>
      <c r="D5790" s="165">
        <f t="shared" si="362"/>
        <v>30</v>
      </c>
      <c r="E5790" s="165">
        <f>+Exports!B5793</f>
        <v>5</v>
      </c>
      <c r="F5790" s="165">
        <f>+WEEKDAY(ExportsELAP[[#This Row],[Date Prevailing]],1)</f>
        <v>3</v>
      </c>
      <c r="G5790" s="165">
        <f>+COUNTIFS(ECR_Hours!$K$6:$K$7,ExportsELAP[[#This Row],[Date Prevailing]])</f>
        <v>0</v>
      </c>
      <c r="H5790" s="165">
        <f t="shared" si="363"/>
        <v>3</v>
      </c>
      <c r="I5790" s="166">
        <f>+Exports!G5793</f>
        <v>29.869399999999999</v>
      </c>
      <c r="J5790" s="166">
        <f>+'ELAP_IPCO-APND'!D5793</f>
        <v>97.824590000000001</v>
      </c>
      <c r="K5790" s="166">
        <f>+(ExportsELAP[[#This Row],[Exports kWh - MPT]]/1000)*ExportsELAP[[#This Row],[EIM Price]]</f>
        <v>2.921961808546</v>
      </c>
      <c r="L5790" s="167" t="str">
        <f>+INDEX(ECR_Hours!$I$12:$I$15,MATCH(ExportsELAP[[#This Row],[Date Prevailing]],ECR_Hours!$H$12:$H$15,1))</f>
        <v>S</v>
      </c>
      <c r="M5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1" spans="1:13" x14ac:dyDescent="0.25">
      <c r="A5791" s="164">
        <f>+Exports!A5794</f>
        <v>44803</v>
      </c>
      <c r="B5791" s="165">
        <f t="shared" si="360"/>
        <v>2022</v>
      </c>
      <c r="C5791" s="165">
        <f t="shared" si="361"/>
        <v>8</v>
      </c>
      <c r="D5791" s="165">
        <f t="shared" si="362"/>
        <v>30</v>
      </c>
      <c r="E5791" s="165">
        <f>+Exports!B5794</f>
        <v>6</v>
      </c>
      <c r="F5791" s="165">
        <f>+WEEKDAY(ExportsELAP[[#This Row],[Date Prevailing]],1)</f>
        <v>3</v>
      </c>
      <c r="G5791" s="165">
        <f>+COUNTIFS(ECR_Hours!$K$6:$K$7,ExportsELAP[[#This Row],[Date Prevailing]])</f>
        <v>0</v>
      </c>
      <c r="H5791" s="165">
        <f t="shared" si="363"/>
        <v>3</v>
      </c>
      <c r="I5791" s="166">
        <f>+Exports!G5794</f>
        <v>29.733599999999896</v>
      </c>
      <c r="J5791" s="166">
        <f>+'ELAP_IPCO-APND'!D5794</f>
        <v>90.481080000000006</v>
      </c>
      <c r="K5791" s="166">
        <f>+(ExportsELAP[[#This Row],[Exports kWh - MPT]]/1000)*ExportsELAP[[#This Row],[EIM Price]]</f>
        <v>2.6903282402879904</v>
      </c>
      <c r="L5791" s="167" t="str">
        <f>+INDEX(ECR_Hours!$I$12:$I$15,MATCH(ExportsELAP[[#This Row],[Date Prevailing]],ECR_Hours!$H$12:$H$15,1))</f>
        <v>S</v>
      </c>
      <c r="M5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2" spans="1:13" x14ac:dyDescent="0.25">
      <c r="A5792" s="164">
        <f>+Exports!A5795</f>
        <v>44803</v>
      </c>
      <c r="B5792" s="165">
        <f t="shared" si="360"/>
        <v>2022</v>
      </c>
      <c r="C5792" s="165">
        <f t="shared" si="361"/>
        <v>8</v>
      </c>
      <c r="D5792" s="165">
        <f t="shared" si="362"/>
        <v>30</v>
      </c>
      <c r="E5792" s="165">
        <f>+Exports!B5795</f>
        <v>7</v>
      </c>
      <c r="F5792" s="165">
        <f>+WEEKDAY(ExportsELAP[[#This Row],[Date Prevailing]],1)</f>
        <v>3</v>
      </c>
      <c r="G5792" s="165">
        <f>+COUNTIFS(ECR_Hours!$K$6:$K$7,ExportsELAP[[#This Row],[Date Prevailing]])</f>
        <v>0</v>
      </c>
      <c r="H5792" s="165">
        <f t="shared" si="363"/>
        <v>3</v>
      </c>
      <c r="I5792" s="166">
        <f>+Exports!G5795</f>
        <v>37.05869999999998</v>
      </c>
      <c r="J5792" s="166">
        <f>+'ELAP_IPCO-APND'!D5795</f>
        <v>112.31898</v>
      </c>
      <c r="K5792" s="166">
        <f>+(ExportsELAP[[#This Row],[Exports kWh - MPT]]/1000)*ExportsELAP[[#This Row],[EIM Price]]</f>
        <v>4.1623953841259977</v>
      </c>
      <c r="L5792" s="167" t="str">
        <f>+INDEX(ECR_Hours!$I$12:$I$15,MATCH(ExportsELAP[[#This Row],[Date Prevailing]],ECR_Hours!$H$12:$H$15,1))</f>
        <v>S</v>
      </c>
      <c r="M5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3" spans="1:13" x14ac:dyDescent="0.25">
      <c r="A5793" s="164">
        <f>+Exports!A5796</f>
        <v>44803</v>
      </c>
      <c r="B5793" s="165">
        <f t="shared" si="360"/>
        <v>2022</v>
      </c>
      <c r="C5793" s="165">
        <f t="shared" si="361"/>
        <v>8</v>
      </c>
      <c r="D5793" s="165">
        <f t="shared" si="362"/>
        <v>30</v>
      </c>
      <c r="E5793" s="165">
        <f>+Exports!B5796</f>
        <v>8</v>
      </c>
      <c r="F5793" s="165">
        <f>+WEEKDAY(ExportsELAP[[#This Row],[Date Prevailing]],1)</f>
        <v>3</v>
      </c>
      <c r="G5793" s="165">
        <f>+COUNTIFS(ECR_Hours!$K$6:$K$7,ExportsELAP[[#This Row],[Date Prevailing]])</f>
        <v>0</v>
      </c>
      <c r="H5793" s="165">
        <f t="shared" si="363"/>
        <v>3</v>
      </c>
      <c r="I5793" s="166">
        <f>+Exports!G5796</f>
        <v>2031.4625000000001</v>
      </c>
      <c r="J5793" s="166">
        <f>+'ELAP_IPCO-APND'!D5796</f>
        <v>93.222650000000002</v>
      </c>
      <c r="K5793" s="166">
        <f>+(ExportsELAP[[#This Row],[Exports kWh - MPT]]/1000)*ExportsELAP[[#This Row],[EIM Price]]</f>
        <v>189.37831762562499</v>
      </c>
      <c r="L5793" s="167" t="str">
        <f>+INDEX(ECR_Hours!$I$12:$I$15,MATCH(ExportsELAP[[#This Row],[Date Prevailing]],ECR_Hours!$H$12:$H$15,1))</f>
        <v>S</v>
      </c>
      <c r="M5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4" spans="1:13" x14ac:dyDescent="0.25">
      <c r="A5794" s="164">
        <f>+Exports!A5797</f>
        <v>44803</v>
      </c>
      <c r="B5794" s="165">
        <f t="shared" si="360"/>
        <v>2022</v>
      </c>
      <c r="C5794" s="165">
        <f t="shared" si="361"/>
        <v>8</v>
      </c>
      <c r="D5794" s="165">
        <f t="shared" si="362"/>
        <v>30</v>
      </c>
      <c r="E5794" s="165">
        <f>+Exports!B5797</f>
        <v>9</v>
      </c>
      <c r="F5794" s="165">
        <f>+WEEKDAY(ExportsELAP[[#This Row],[Date Prevailing]],1)</f>
        <v>3</v>
      </c>
      <c r="G5794" s="165">
        <f>+COUNTIFS(ECR_Hours!$K$6:$K$7,ExportsELAP[[#This Row],[Date Prevailing]])</f>
        <v>0</v>
      </c>
      <c r="H5794" s="165">
        <f t="shared" si="363"/>
        <v>3</v>
      </c>
      <c r="I5794" s="166">
        <f>+Exports!G5797</f>
        <v>7638.0262999999995</v>
      </c>
      <c r="J5794" s="166">
        <f>+'ELAP_IPCO-APND'!D5797</f>
        <v>60.158360000000002</v>
      </c>
      <c r="K5794" s="166">
        <f>+(ExportsELAP[[#This Row],[Exports kWh - MPT]]/1000)*ExportsELAP[[#This Row],[EIM Price]]</f>
        <v>459.49113584486798</v>
      </c>
      <c r="L5794" s="167" t="str">
        <f>+INDEX(ECR_Hours!$I$12:$I$15,MATCH(ExportsELAP[[#This Row],[Date Prevailing]],ECR_Hours!$H$12:$H$15,1))</f>
        <v>S</v>
      </c>
      <c r="M5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5" spans="1:13" x14ac:dyDescent="0.25">
      <c r="A5795" s="164">
        <f>+Exports!A5798</f>
        <v>44803</v>
      </c>
      <c r="B5795" s="165">
        <f t="shared" si="360"/>
        <v>2022</v>
      </c>
      <c r="C5795" s="165">
        <f t="shared" si="361"/>
        <v>8</v>
      </c>
      <c r="D5795" s="165">
        <f t="shared" si="362"/>
        <v>30</v>
      </c>
      <c r="E5795" s="165">
        <f>+Exports!B5798</f>
        <v>10</v>
      </c>
      <c r="F5795" s="165">
        <f>+WEEKDAY(ExportsELAP[[#This Row],[Date Prevailing]],1)</f>
        <v>3</v>
      </c>
      <c r="G5795" s="165">
        <f>+COUNTIFS(ECR_Hours!$K$6:$K$7,ExportsELAP[[#This Row],[Date Prevailing]])</f>
        <v>0</v>
      </c>
      <c r="H5795" s="165">
        <f t="shared" si="363"/>
        <v>3</v>
      </c>
      <c r="I5795" s="166">
        <f>+Exports!G5798</f>
        <v>19176.903400000003</v>
      </c>
      <c r="J5795" s="166">
        <f>+'ELAP_IPCO-APND'!D5798</f>
        <v>57.946640000000002</v>
      </c>
      <c r="K5795" s="166">
        <f>+(ExportsELAP[[#This Row],[Exports kWh - MPT]]/1000)*ExportsELAP[[#This Row],[EIM Price]]</f>
        <v>1111.2371176345762</v>
      </c>
      <c r="L5795" s="167" t="str">
        <f>+INDEX(ECR_Hours!$I$12:$I$15,MATCH(ExportsELAP[[#This Row],[Date Prevailing]],ECR_Hours!$H$12:$H$15,1))</f>
        <v>S</v>
      </c>
      <c r="M5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6" spans="1:13" x14ac:dyDescent="0.25">
      <c r="A5796" s="164">
        <f>+Exports!A5799</f>
        <v>44803</v>
      </c>
      <c r="B5796" s="165">
        <f t="shared" si="360"/>
        <v>2022</v>
      </c>
      <c r="C5796" s="165">
        <f t="shared" si="361"/>
        <v>8</v>
      </c>
      <c r="D5796" s="165">
        <f t="shared" si="362"/>
        <v>30</v>
      </c>
      <c r="E5796" s="165">
        <f>+Exports!B5799</f>
        <v>11</v>
      </c>
      <c r="F5796" s="165">
        <f>+WEEKDAY(ExportsELAP[[#This Row],[Date Prevailing]],1)</f>
        <v>3</v>
      </c>
      <c r="G5796" s="165">
        <f>+COUNTIFS(ECR_Hours!$K$6:$K$7,ExportsELAP[[#This Row],[Date Prevailing]])</f>
        <v>0</v>
      </c>
      <c r="H5796" s="165">
        <f t="shared" si="363"/>
        <v>3</v>
      </c>
      <c r="I5796" s="166">
        <f>+Exports!G5799</f>
        <v>28404.973599999998</v>
      </c>
      <c r="J5796" s="166">
        <f>+'ELAP_IPCO-APND'!D5799</f>
        <v>59.913989999999998</v>
      </c>
      <c r="K5796" s="166">
        <f>+(ExportsELAP[[#This Row],[Exports kWh - MPT]]/1000)*ExportsELAP[[#This Row],[EIM Price]]</f>
        <v>1701.8553042206638</v>
      </c>
      <c r="L5796" s="167" t="str">
        <f>+INDEX(ECR_Hours!$I$12:$I$15,MATCH(ExportsELAP[[#This Row],[Date Prevailing]],ECR_Hours!$H$12:$H$15,1))</f>
        <v>S</v>
      </c>
      <c r="M5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7" spans="1:13" x14ac:dyDescent="0.25">
      <c r="A5797" s="164">
        <f>+Exports!A5800</f>
        <v>44803</v>
      </c>
      <c r="B5797" s="165">
        <f t="shared" si="360"/>
        <v>2022</v>
      </c>
      <c r="C5797" s="165">
        <f t="shared" si="361"/>
        <v>8</v>
      </c>
      <c r="D5797" s="165">
        <f t="shared" si="362"/>
        <v>30</v>
      </c>
      <c r="E5797" s="165">
        <f>+Exports!B5800</f>
        <v>12</v>
      </c>
      <c r="F5797" s="165">
        <f>+WEEKDAY(ExportsELAP[[#This Row],[Date Prevailing]],1)</f>
        <v>3</v>
      </c>
      <c r="G5797" s="165">
        <f>+COUNTIFS(ECR_Hours!$K$6:$K$7,ExportsELAP[[#This Row],[Date Prevailing]])</f>
        <v>0</v>
      </c>
      <c r="H5797" s="165">
        <f t="shared" si="363"/>
        <v>3</v>
      </c>
      <c r="I5797" s="166">
        <f>+Exports!G5800</f>
        <v>35802.680099999998</v>
      </c>
      <c r="J5797" s="166">
        <f>+'ELAP_IPCO-APND'!D5800</f>
        <v>75.700919999999996</v>
      </c>
      <c r="K5797" s="166">
        <f>+(ExportsELAP[[#This Row],[Exports kWh - MPT]]/1000)*ExportsELAP[[#This Row],[EIM Price]]</f>
        <v>2710.2958220356918</v>
      </c>
      <c r="L5797" s="167" t="str">
        <f>+INDEX(ECR_Hours!$I$12:$I$15,MATCH(ExportsELAP[[#This Row],[Date Prevailing]],ECR_Hours!$H$12:$H$15,1))</f>
        <v>S</v>
      </c>
      <c r="M5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8" spans="1:13" x14ac:dyDescent="0.25">
      <c r="A5798" s="164">
        <f>+Exports!A5801</f>
        <v>44803</v>
      </c>
      <c r="B5798" s="165">
        <f t="shared" si="360"/>
        <v>2022</v>
      </c>
      <c r="C5798" s="165">
        <f t="shared" si="361"/>
        <v>8</v>
      </c>
      <c r="D5798" s="165">
        <f t="shared" si="362"/>
        <v>30</v>
      </c>
      <c r="E5798" s="165">
        <f>+Exports!B5801</f>
        <v>13</v>
      </c>
      <c r="F5798" s="165">
        <f>+WEEKDAY(ExportsELAP[[#This Row],[Date Prevailing]],1)</f>
        <v>3</v>
      </c>
      <c r="G5798" s="165">
        <f>+COUNTIFS(ECR_Hours!$K$6:$K$7,ExportsELAP[[#This Row],[Date Prevailing]])</f>
        <v>0</v>
      </c>
      <c r="H5798" s="165">
        <f t="shared" si="363"/>
        <v>3</v>
      </c>
      <c r="I5798" s="166">
        <f>+Exports!G5801</f>
        <v>36655.696499999998</v>
      </c>
      <c r="J5798" s="166">
        <f>+'ELAP_IPCO-APND'!D5801</f>
        <v>91.244</v>
      </c>
      <c r="K5798" s="166">
        <f>+(ExportsELAP[[#This Row],[Exports kWh - MPT]]/1000)*ExportsELAP[[#This Row],[EIM Price]]</f>
        <v>3344.612371446</v>
      </c>
      <c r="L5798" s="167" t="str">
        <f>+INDEX(ECR_Hours!$I$12:$I$15,MATCH(ExportsELAP[[#This Row],[Date Prevailing]],ECR_Hours!$H$12:$H$15,1))</f>
        <v>S</v>
      </c>
      <c r="M5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799" spans="1:13" x14ac:dyDescent="0.25">
      <c r="A5799" s="164">
        <f>+Exports!A5802</f>
        <v>44803</v>
      </c>
      <c r="B5799" s="165">
        <f t="shared" si="360"/>
        <v>2022</v>
      </c>
      <c r="C5799" s="165">
        <f t="shared" si="361"/>
        <v>8</v>
      </c>
      <c r="D5799" s="165">
        <f t="shared" si="362"/>
        <v>30</v>
      </c>
      <c r="E5799" s="165">
        <f>+Exports!B5802</f>
        <v>14</v>
      </c>
      <c r="F5799" s="165">
        <f>+WEEKDAY(ExportsELAP[[#This Row],[Date Prevailing]],1)</f>
        <v>3</v>
      </c>
      <c r="G5799" s="165">
        <f>+COUNTIFS(ECR_Hours!$K$6:$K$7,ExportsELAP[[#This Row],[Date Prevailing]])</f>
        <v>0</v>
      </c>
      <c r="H5799" s="165">
        <f t="shared" si="363"/>
        <v>3</v>
      </c>
      <c r="I5799" s="166">
        <f>+Exports!G5802</f>
        <v>37528.518400000001</v>
      </c>
      <c r="J5799" s="166">
        <f>+'ELAP_IPCO-APND'!D5802</f>
        <v>102.84054</v>
      </c>
      <c r="K5799" s="166">
        <f>+(ExportsELAP[[#This Row],[Exports kWh - MPT]]/1000)*ExportsELAP[[#This Row],[EIM Price]]</f>
        <v>3859.4530976559363</v>
      </c>
      <c r="L5799" s="167" t="str">
        <f>+INDEX(ECR_Hours!$I$12:$I$15,MATCH(ExportsELAP[[#This Row],[Date Prevailing]],ECR_Hours!$H$12:$H$15,1))</f>
        <v>S</v>
      </c>
      <c r="M5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00" spans="1:13" x14ac:dyDescent="0.25">
      <c r="A5800" s="164">
        <f>+Exports!A5803</f>
        <v>44803</v>
      </c>
      <c r="B5800" s="165">
        <f t="shared" si="360"/>
        <v>2022</v>
      </c>
      <c r="C5800" s="165">
        <f t="shared" si="361"/>
        <v>8</v>
      </c>
      <c r="D5800" s="165">
        <f t="shared" si="362"/>
        <v>30</v>
      </c>
      <c r="E5800" s="165">
        <f>+Exports!B5803</f>
        <v>15</v>
      </c>
      <c r="F5800" s="165">
        <f>+WEEKDAY(ExportsELAP[[#This Row],[Date Prevailing]],1)</f>
        <v>3</v>
      </c>
      <c r="G5800" s="165">
        <f>+COUNTIFS(ECR_Hours!$K$6:$K$7,ExportsELAP[[#This Row],[Date Prevailing]])</f>
        <v>0</v>
      </c>
      <c r="H5800" s="165">
        <f t="shared" si="363"/>
        <v>3</v>
      </c>
      <c r="I5800" s="166">
        <f>+Exports!G5803</f>
        <v>35717.420599999998</v>
      </c>
      <c r="J5800" s="166">
        <f>+'ELAP_IPCO-APND'!D5803</f>
        <v>110.67624000000001</v>
      </c>
      <c r="K5800" s="166">
        <f>+(ExportsELAP[[#This Row],[Exports kWh - MPT]]/1000)*ExportsELAP[[#This Row],[EIM Price]]</f>
        <v>3953.0698145065439</v>
      </c>
      <c r="L5800" s="167" t="str">
        <f>+INDEX(ECR_Hours!$I$12:$I$15,MATCH(ExportsELAP[[#This Row],[Date Prevailing]],ECR_Hours!$H$12:$H$15,1))</f>
        <v>S</v>
      </c>
      <c r="M5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01" spans="1:13" x14ac:dyDescent="0.25">
      <c r="A5801" s="164">
        <f>+Exports!A5804</f>
        <v>44803</v>
      </c>
      <c r="B5801" s="165">
        <f t="shared" si="360"/>
        <v>2022</v>
      </c>
      <c r="C5801" s="165">
        <f t="shared" si="361"/>
        <v>8</v>
      </c>
      <c r="D5801" s="165">
        <f t="shared" si="362"/>
        <v>30</v>
      </c>
      <c r="E5801" s="165">
        <f>+Exports!B5804</f>
        <v>16</v>
      </c>
      <c r="F5801" s="165">
        <f>+WEEKDAY(ExportsELAP[[#This Row],[Date Prevailing]],1)</f>
        <v>3</v>
      </c>
      <c r="G5801" s="165">
        <f>+COUNTIFS(ECR_Hours!$K$6:$K$7,ExportsELAP[[#This Row],[Date Prevailing]])</f>
        <v>0</v>
      </c>
      <c r="H5801" s="165">
        <f t="shared" si="363"/>
        <v>3</v>
      </c>
      <c r="I5801" s="166">
        <f>+Exports!G5804</f>
        <v>28815.7739</v>
      </c>
      <c r="J5801" s="166">
        <f>+'ELAP_IPCO-APND'!D5804</f>
        <v>123.98132</v>
      </c>
      <c r="K5801" s="166">
        <f>+(ExportsELAP[[#This Row],[Exports kWh - MPT]]/1000)*ExportsELAP[[#This Row],[EIM Price]]</f>
        <v>3572.6176849435478</v>
      </c>
      <c r="L5801" s="167" t="str">
        <f>+INDEX(ECR_Hours!$I$12:$I$15,MATCH(ExportsELAP[[#This Row],[Date Prevailing]],ECR_Hours!$H$12:$H$15,1))</f>
        <v>S</v>
      </c>
      <c r="M5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2" spans="1:13" x14ac:dyDescent="0.25">
      <c r="A5802" s="164">
        <f>+Exports!A5805</f>
        <v>44803</v>
      </c>
      <c r="B5802" s="165">
        <f t="shared" si="360"/>
        <v>2022</v>
      </c>
      <c r="C5802" s="165">
        <f t="shared" si="361"/>
        <v>8</v>
      </c>
      <c r="D5802" s="165">
        <f t="shared" si="362"/>
        <v>30</v>
      </c>
      <c r="E5802" s="165">
        <f>+Exports!B5805</f>
        <v>17</v>
      </c>
      <c r="F5802" s="165">
        <f>+WEEKDAY(ExportsELAP[[#This Row],[Date Prevailing]],1)</f>
        <v>3</v>
      </c>
      <c r="G5802" s="165">
        <f>+COUNTIFS(ECR_Hours!$K$6:$K$7,ExportsELAP[[#This Row],[Date Prevailing]])</f>
        <v>0</v>
      </c>
      <c r="H5802" s="165">
        <f t="shared" si="363"/>
        <v>3</v>
      </c>
      <c r="I5802" s="166">
        <f>+Exports!G5805</f>
        <v>21548.035599999999</v>
      </c>
      <c r="J5802" s="166">
        <f>+'ELAP_IPCO-APND'!D5805</f>
        <v>139.93733</v>
      </c>
      <c r="K5802" s="166">
        <f>+(ExportsELAP[[#This Row],[Exports kWh - MPT]]/1000)*ExportsELAP[[#This Row],[EIM Price]]</f>
        <v>3015.3745686089478</v>
      </c>
      <c r="L5802" s="167" t="str">
        <f>+INDEX(ECR_Hours!$I$12:$I$15,MATCH(ExportsELAP[[#This Row],[Date Prevailing]],ECR_Hours!$H$12:$H$15,1))</f>
        <v>S</v>
      </c>
      <c r="M5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3" spans="1:13" x14ac:dyDescent="0.25">
      <c r="A5803" s="164">
        <f>+Exports!A5806</f>
        <v>44803</v>
      </c>
      <c r="B5803" s="165">
        <f t="shared" si="360"/>
        <v>2022</v>
      </c>
      <c r="C5803" s="165">
        <f t="shared" si="361"/>
        <v>8</v>
      </c>
      <c r="D5803" s="165">
        <f t="shared" si="362"/>
        <v>30</v>
      </c>
      <c r="E5803" s="165">
        <f>+Exports!B5806</f>
        <v>18</v>
      </c>
      <c r="F5803" s="165">
        <f>+WEEKDAY(ExportsELAP[[#This Row],[Date Prevailing]],1)</f>
        <v>3</v>
      </c>
      <c r="G5803" s="165">
        <f>+COUNTIFS(ECR_Hours!$K$6:$K$7,ExportsELAP[[#This Row],[Date Prevailing]])</f>
        <v>0</v>
      </c>
      <c r="H5803" s="165">
        <f t="shared" si="363"/>
        <v>3</v>
      </c>
      <c r="I5803" s="166">
        <f>+Exports!G5806</f>
        <v>13723.272199999999</v>
      </c>
      <c r="J5803" s="166">
        <f>+'ELAP_IPCO-APND'!D5806</f>
        <v>149.3227</v>
      </c>
      <c r="K5803" s="166">
        <f>+(ExportsELAP[[#This Row],[Exports kWh - MPT]]/1000)*ExportsELAP[[#This Row],[EIM Price]]</f>
        <v>2049.19605773894</v>
      </c>
      <c r="L5803" s="167" t="str">
        <f>+INDEX(ECR_Hours!$I$12:$I$15,MATCH(ExportsELAP[[#This Row],[Date Prevailing]],ECR_Hours!$H$12:$H$15,1))</f>
        <v>S</v>
      </c>
      <c r="M5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4" spans="1:13" x14ac:dyDescent="0.25">
      <c r="A5804" s="164">
        <f>+Exports!A5807</f>
        <v>44803</v>
      </c>
      <c r="B5804" s="165">
        <f t="shared" si="360"/>
        <v>2022</v>
      </c>
      <c r="C5804" s="165">
        <f t="shared" si="361"/>
        <v>8</v>
      </c>
      <c r="D5804" s="165">
        <f t="shared" si="362"/>
        <v>30</v>
      </c>
      <c r="E5804" s="165">
        <f>+Exports!B5807</f>
        <v>19</v>
      </c>
      <c r="F5804" s="165">
        <f>+WEEKDAY(ExportsELAP[[#This Row],[Date Prevailing]],1)</f>
        <v>3</v>
      </c>
      <c r="G5804" s="165">
        <f>+COUNTIFS(ECR_Hours!$K$6:$K$7,ExportsELAP[[#This Row],[Date Prevailing]])</f>
        <v>0</v>
      </c>
      <c r="H5804" s="165">
        <f t="shared" si="363"/>
        <v>3</v>
      </c>
      <c r="I5804" s="166">
        <f>+Exports!G5807</f>
        <v>7688.3115999999991</v>
      </c>
      <c r="J5804" s="166">
        <f>+'ELAP_IPCO-APND'!D5807</f>
        <v>157.87891999999999</v>
      </c>
      <c r="K5804" s="166">
        <f>+(ExportsELAP[[#This Row],[Exports kWh - MPT]]/1000)*ExportsELAP[[#This Row],[EIM Price]]</f>
        <v>1213.8223320314717</v>
      </c>
      <c r="L5804" s="167" t="str">
        <f>+INDEX(ECR_Hours!$I$12:$I$15,MATCH(ExportsELAP[[#This Row],[Date Prevailing]],ECR_Hours!$H$12:$H$15,1))</f>
        <v>S</v>
      </c>
      <c r="M5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5" spans="1:13" x14ac:dyDescent="0.25">
      <c r="A5805" s="164">
        <f>+Exports!A5808</f>
        <v>44803</v>
      </c>
      <c r="B5805" s="165">
        <f t="shared" si="360"/>
        <v>2022</v>
      </c>
      <c r="C5805" s="165">
        <f t="shared" si="361"/>
        <v>8</v>
      </c>
      <c r="D5805" s="165">
        <f t="shared" si="362"/>
        <v>30</v>
      </c>
      <c r="E5805" s="165">
        <f>+Exports!B5808</f>
        <v>20</v>
      </c>
      <c r="F5805" s="165">
        <f>+WEEKDAY(ExportsELAP[[#This Row],[Date Prevailing]],1)</f>
        <v>3</v>
      </c>
      <c r="G5805" s="165">
        <f>+COUNTIFS(ECR_Hours!$K$6:$K$7,ExportsELAP[[#This Row],[Date Prevailing]])</f>
        <v>0</v>
      </c>
      <c r="H5805" s="165">
        <f t="shared" si="363"/>
        <v>3</v>
      </c>
      <c r="I5805" s="166">
        <f>+Exports!G5808</f>
        <v>2621.0366000000004</v>
      </c>
      <c r="J5805" s="166">
        <f>+'ELAP_IPCO-APND'!D5808</f>
        <v>802.86240999999995</v>
      </c>
      <c r="K5805" s="166">
        <f>+(ExportsELAP[[#This Row],[Exports kWh - MPT]]/1000)*ExportsELAP[[#This Row],[EIM Price]]</f>
        <v>2104.3317613742061</v>
      </c>
      <c r="L5805" s="167" t="str">
        <f>+INDEX(ECR_Hours!$I$12:$I$15,MATCH(ExportsELAP[[#This Row],[Date Prevailing]],ECR_Hours!$H$12:$H$15,1))</f>
        <v>S</v>
      </c>
      <c r="M5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6" spans="1:13" x14ac:dyDescent="0.25">
      <c r="A5806" s="164">
        <f>+Exports!A5809</f>
        <v>44803</v>
      </c>
      <c r="B5806" s="165">
        <f t="shared" si="360"/>
        <v>2022</v>
      </c>
      <c r="C5806" s="165">
        <f t="shared" si="361"/>
        <v>8</v>
      </c>
      <c r="D5806" s="165">
        <f t="shared" si="362"/>
        <v>30</v>
      </c>
      <c r="E5806" s="165">
        <f>+Exports!B5809</f>
        <v>21</v>
      </c>
      <c r="F5806" s="165">
        <f>+WEEKDAY(ExportsELAP[[#This Row],[Date Prevailing]],1)</f>
        <v>3</v>
      </c>
      <c r="G5806" s="165">
        <f>+COUNTIFS(ECR_Hours!$K$6:$K$7,ExportsELAP[[#This Row],[Date Prevailing]])</f>
        <v>0</v>
      </c>
      <c r="H5806" s="165">
        <f t="shared" si="363"/>
        <v>3</v>
      </c>
      <c r="I5806" s="166">
        <f>+Exports!G5809</f>
        <v>46.871000000000002</v>
      </c>
      <c r="J5806" s="166">
        <f>+'ELAP_IPCO-APND'!D5809</f>
        <v>768.21290999999997</v>
      </c>
      <c r="K5806" s="166">
        <f>+(ExportsELAP[[#This Row],[Exports kWh - MPT]]/1000)*ExportsELAP[[#This Row],[EIM Price]]</f>
        <v>36.006907304610003</v>
      </c>
      <c r="L5806" s="167" t="str">
        <f>+INDEX(ECR_Hours!$I$12:$I$15,MATCH(ExportsELAP[[#This Row],[Date Prevailing]],ECR_Hours!$H$12:$H$15,1))</f>
        <v>S</v>
      </c>
      <c r="M5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7" spans="1:13" x14ac:dyDescent="0.25">
      <c r="A5807" s="164">
        <f>+Exports!A5810</f>
        <v>44803</v>
      </c>
      <c r="B5807" s="165">
        <f t="shared" si="360"/>
        <v>2022</v>
      </c>
      <c r="C5807" s="165">
        <f t="shared" si="361"/>
        <v>8</v>
      </c>
      <c r="D5807" s="165">
        <f t="shared" si="362"/>
        <v>30</v>
      </c>
      <c r="E5807" s="165">
        <f>+Exports!B5810</f>
        <v>22</v>
      </c>
      <c r="F5807" s="165">
        <f>+WEEKDAY(ExportsELAP[[#This Row],[Date Prevailing]],1)</f>
        <v>3</v>
      </c>
      <c r="G5807" s="165">
        <f>+COUNTIFS(ECR_Hours!$K$6:$K$7,ExportsELAP[[#This Row],[Date Prevailing]])</f>
        <v>0</v>
      </c>
      <c r="H5807" s="165">
        <f t="shared" si="363"/>
        <v>3</v>
      </c>
      <c r="I5807" s="166">
        <f>+Exports!G5810</f>
        <v>10.2364</v>
      </c>
      <c r="J5807" s="166">
        <f>+'ELAP_IPCO-APND'!D5810</f>
        <v>325.44429000000002</v>
      </c>
      <c r="K5807" s="166">
        <f>+(ExportsELAP[[#This Row],[Exports kWh - MPT]]/1000)*ExportsELAP[[#This Row],[EIM Price]]</f>
        <v>3.331377930156</v>
      </c>
      <c r="L5807" s="167" t="str">
        <f>+INDEX(ECR_Hours!$I$12:$I$15,MATCH(ExportsELAP[[#This Row],[Date Prevailing]],ECR_Hours!$H$12:$H$15,1))</f>
        <v>S</v>
      </c>
      <c r="M5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8" spans="1:13" x14ac:dyDescent="0.25">
      <c r="A5808" s="164">
        <f>+Exports!A5811</f>
        <v>44803</v>
      </c>
      <c r="B5808" s="165">
        <f t="shared" si="360"/>
        <v>2022</v>
      </c>
      <c r="C5808" s="165">
        <f t="shared" si="361"/>
        <v>8</v>
      </c>
      <c r="D5808" s="165">
        <f t="shared" si="362"/>
        <v>30</v>
      </c>
      <c r="E5808" s="165">
        <f>+Exports!B5811</f>
        <v>23</v>
      </c>
      <c r="F5808" s="165">
        <f>+WEEKDAY(ExportsELAP[[#This Row],[Date Prevailing]],1)</f>
        <v>3</v>
      </c>
      <c r="G5808" s="165">
        <f>+COUNTIFS(ECR_Hours!$K$6:$K$7,ExportsELAP[[#This Row],[Date Prevailing]])</f>
        <v>0</v>
      </c>
      <c r="H5808" s="165">
        <f t="shared" si="363"/>
        <v>3</v>
      </c>
      <c r="I5808" s="166">
        <f>+Exports!G5811</f>
        <v>11.670000000000002</v>
      </c>
      <c r="J5808" s="166">
        <f>+'ELAP_IPCO-APND'!D5811</f>
        <v>136.34853000000001</v>
      </c>
      <c r="K5808" s="166">
        <f>+(ExportsELAP[[#This Row],[Exports kWh - MPT]]/1000)*ExportsELAP[[#This Row],[EIM Price]]</f>
        <v>1.5911873451000003</v>
      </c>
      <c r="L5808" s="167" t="str">
        <f>+INDEX(ECR_Hours!$I$12:$I$15,MATCH(ExportsELAP[[#This Row],[Date Prevailing]],ECR_Hours!$H$12:$H$15,1))</f>
        <v>S</v>
      </c>
      <c r="M5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09" spans="1:13" x14ac:dyDescent="0.25">
      <c r="A5809" s="164">
        <f>+Exports!A5812</f>
        <v>44803</v>
      </c>
      <c r="B5809" s="165">
        <f t="shared" si="360"/>
        <v>2022</v>
      </c>
      <c r="C5809" s="165">
        <f t="shared" si="361"/>
        <v>8</v>
      </c>
      <c r="D5809" s="165">
        <f t="shared" si="362"/>
        <v>30</v>
      </c>
      <c r="E5809" s="165">
        <f>+Exports!B5812</f>
        <v>24</v>
      </c>
      <c r="F5809" s="165">
        <f>+WEEKDAY(ExportsELAP[[#This Row],[Date Prevailing]],1)</f>
        <v>3</v>
      </c>
      <c r="G5809" s="165">
        <f>+COUNTIFS(ECR_Hours!$K$6:$K$7,ExportsELAP[[#This Row],[Date Prevailing]])</f>
        <v>0</v>
      </c>
      <c r="H5809" s="165">
        <f t="shared" si="363"/>
        <v>3</v>
      </c>
      <c r="I5809" s="166">
        <f>+Exports!G5812</f>
        <v>18.1007</v>
      </c>
      <c r="J5809" s="166">
        <f>+'ELAP_IPCO-APND'!D5812</f>
        <v>142.59289999999999</v>
      </c>
      <c r="K5809" s="166">
        <f>+(ExportsELAP[[#This Row],[Exports kWh - MPT]]/1000)*ExportsELAP[[#This Row],[EIM Price]]</f>
        <v>2.5810313050299998</v>
      </c>
      <c r="L5809" s="167" t="str">
        <f>+INDEX(ECR_Hours!$I$12:$I$15,MATCH(ExportsELAP[[#This Row],[Date Prevailing]],ECR_Hours!$H$12:$H$15,1))</f>
        <v>S</v>
      </c>
      <c r="M5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0" spans="1:13" x14ac:dyDescent="0.25">
      <c r="A5810" s="164">
        <f>+Exports!A5813</f>
        <v>44804</v>
      </c>
      <c r="B5810" s="165">
        <f t="shared" si="360"/>
        <v>2022</v>
      </c>
      <c r="C5810" s="165">
        <f t="shared" si="361"/>
        <v>8</v>
      </c>
      <c r="D5810" s="165">
        <f t="shared" si="362"/>
        <v>31</v>
      </c>
      <c r="E5810" s="165">
        <f>+Exports!B5813</f>
        <v>1</v>
      </c>
      <c r="F5810" s="165">
        <f>+WEEKDAY(ExportsELAP[[#This Row],[Date Prevailing]],1)</f>
        <v>4</v>
      </c>
      <c r="G5810" s="165">
        <f>+COUNTIFS(ECR_Hours!$K$6:$K$7,ExportsELAP[[#This Row],[Date Prevailing]])</f>
        <v>0</v>
      </c>
      <c r="H5810" s="165">
        <f t="shared" si="363"/>
        <v>4</v>
      </c>
      <c r="I5810" s="166">
        <f>+Exports!G5813</f>
        <v>18.802500000000002</v>
      </c>
      <c r="J5810" s="166">
        <f>+'ELAP_IPCO-APND'!D5813</f>
        <v>129.75023999999999</v>
      </c>
      <c r="K5810" s="166">
        <f>+(ExportsELAP[[#This Row],[Exports kWh - MPT]]/1000)*ExportsELAP[[#This Row],[EIM Price]]</f>
        <v>2.4396288876000001</v>
      </c>
      <c r="L5810" s="167" t="str">
        <f>+INDEX(ECR_Hours!$I$12:$I$15,MATCH(ExportsELAP[[#This Row],[Date Prevailing]],ECR_Hours!$H$12:$H$15,1))</f>
        <v>S</v>
      </c>
      <c r="M5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1" spans="1:13" x14ac:dyDescent="0.25">
      <c r="A5811" s="164">
        <f>+Exports!A5814</f>
        <v>44804</v>
      </c>
      <c r="B5811" s="165">
        <f t="shared" si="360"/>
        <v>2022</v>
      </c>
      <c r="C5811" s="165">
        <f t="shared" si="361"/>
        <v>8</v>
      </c>
      <c r="D5811" s="165">
        <f t="shared" si="362"/>
        <v>31</v>
      </c>
      <c r="E5811" s="165">
        <f>+Exports!B5814</f>
        <v>2</v>
      </c>
      <c r="F5811" s="165">
        <f>+WEEKDAY(ExportsELAP[[#This Row],[Date Prevailing]],1)</f>
        <v>4</v>
      </c>
      <c r="G5811" s="165">
        <f>+COUNTIFS(ECR_Hours!$K$6:$K$7,ExportsELAP[[#This Row],[Date Prevailing]])</f>
        <v>0</v>
      </c>
      <c r="H5811" s="165">
        <f t="shared" si="363"/>
        <v>4</v>
      </c>
      <c r="I5811" s="166">
        <f>+Exports!G5814</f>
        <v>22.123499999999993</v>
      </c>
      <c r="J5811" s="166">
        <f>+'ELAP_IPCO-APND'!D5814</f>
        <v>125.32262</v>
      </c>
      <c r="K5811" s="166">
        <f>+(ExportsELAP[[#This Row],[Exports kWh - MPT]]/1000)*ExportsELAP[[#This Row],[EIM Price]]</f>
        <v>2.7725749835699993</v>
      </c>
      <c r="L5811" s="167" t="str">
        <f>+INDEX(ECR_Hours!$I$12:$I$15,MATCH(ExportsELAP[[#This Row],[Date Prevailing]],ECR_Hours!$H$12:$H$15,1))</f>
        <v>S</v>
      </c>
      <c r="M5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2" spans="1:13" x14ac:dyDescent="0.25">
      <c r="A5812" s="164">
        <f>+Exports!A5815</f>
        <v>44804</v>
      </c>
      <c r="B5812" s="165">
        <f t="shared" si="360"/>
        <v>2022</v>
      </c>
      <c r="C5812" s="165">
        <f t="shared" si="361"/>
        <v>8</v>
      </c>
      <c r="D5812" s="165">
        <f t="shared" si="362"/>
        <v>31</v>
      </c>
      <c r="E5812" s="165">
        <f>+Exports!B5815</f>
        <v>3</v>
      </c>
      <c r="F5812" s="165">
        <f>+WEEKDAY(ExportsELAP[[#This Row],[Date Prevailing]],1)</f>
        <v>4</v>
      </c>
      <c r="G5812" s="165">
        <f>+COUNTIFS(ECR_Hours!$K$6:$K$7,ExportsELAP[[#This Row],[Date Prevailing]])</f>
        <v>0</v>
      </c>
      <c r="H5812" s="165">
        <f t="shared" si="363"/>
        <v>4</v>
      </c>
      <c r="I5812" s="166">
        <f>+Exports!G5815</f>
        <v>24.215599999999998</v>
      </c>
      <c r="J5812" s="166">
        <f>+'ELAP_IPCO-APND'!D5815</f>
        <v>115.22859</v>
      </c>
      <c r="K5812" s="166">
        <f>+(ExportsELAP[[#This Row],[Exports kWh - MPT]]/1000)*ExportsELAP[[#This Row],[EIM Price]]</f>
        <v>2.7903294440039996</v>
      </c>
      <c r="L5812" s="167" t="str">
        <f>+INDEX(ECR_Hours!$I$12:$I$15,MATCH(ExportsELAP[[#This Row],[Date Prevailing]],ECR_Hours!$H$12:$H$15,1))</f>
        <v>S</v>
      </c>
      <c r="M5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3" spans="1:13" x14ac:dyDescent="0.25">
      <c r="A5813" s="164">
        <f>+Exports!A5816</f>
        <v>44804</v>
      </c>
      <c r="B5813" s="165">
        <f t="shared" si="360"/>
        <v>2022</v>
      </c>
      <c r="C5813" s="165">
        <f t="shared" si="361"/>
        <v>8</v>
      </c>
      <c r="D5813" s="165">
        <f t="shared" si="362"/>
        <v>31</v>
      </c>
      <c r="E5813" s="165">
        <f>+Exports!B5816</f>
        <v>4</v>
      </c>
      <c r="F5813" s="165">
        <f>+WEEKDAY(ExportsELAP[[#This Row],[Date Prevailing]],1)</f>
        <v>4</v>
      </c>
      <c r="G5813" s="165">
        <f>+COUNTIFS(ECR_Hours!$K$6:$K$7,ExportsELAP[[#This Row],[Date Prevailing]])</f>
        <v>0</v>
      </c>
      <c r="H5813" s="165">
        <f t="shared" si="363"/>
        <v>4</v>
      </c>
      <c r="I5813" s="166">
        <f>+Exports!G5816</f>
        <v>35.266999999999896</v>
      </c>
      <c r="J5813" s="166">
        <f>+'ELAP_IPCO-APND'!D5816</f>
        <v>99.271180000000001</v>
      </c>
      <c r="K5813" s="166">
        <f>+(ExportsELAP[[#This Row],[Exports kWh - MPT]]/1000)*ExportsELAP[[#This Row],[EIM Price]]</f>
        <v>3.5009967050599897</v>
      </c>
      <c r="L5813" s="167" t="str">
        <f>+INDEX(ECR_Hours!$I$12:$I$15,MATCH(ExportsELAP[[#This Row],[Date Prevailing]],ECR_Hours!$H$12:$H$15,1))</f>
        <v>S</v>
      </c>
      <c r="M5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4" spans="1:13" x14ac:dyDescent="0.25">
      <c r="A5814" s="164">
        <f>+Exports!A5817</f>
        <v>44804</v>
      </c>
      <c r="B5814" s="165">
        <f t="shared" si="360"/>
        <v>2022</v>
      </c>
      <c r="C5814" s="165">
        <f t="shared" si="361"/>
        <v>8</v>
      </c>
      <c r="D5814" s="165">
        <f t="shared" si="362"/>
        <v>31</v>
      </c>
      <c r="E5814" s="165">
        <f>+Exports!B5817</f>
        <v>5</v>
      </c>
      <c r="F5814" s="165">
        <f>+WEEKDAY(ExportsELAP[[#This Row],[Date Prevailing]],1)</f>
        <v>4</v>
      </c>
      <c r="G5814" s="165">
        <f>+COUNTIFS(ECR_Hours!$K$6:$K$7,ExportsELAP[[#This Row],[Date Prevailing]])</f>
        <v>0</v>
      </c>
      <c r="H5814" s="165">
        <f t="shared" si="363"/>
        <v>4</v>
      </c>
      <c r="I5814" s="166">
        <f>+Exports!G5817</f>
        <v>38.840199999999996</v>
      </c>
      <c r="J5814" s="166">
        <f>+'ELAP_IPCO-APND'!D5817</f>
        <v>99.048169999999999</v>
      </c>
      <c r="K5814" s="166">
        <f>+(ExportsELAP[[#This Row],[Exports kWh - MPT]]/1000)*ExportsELAP[[#This Row],[EIM Price]]</f>
        <v>3.847050732434</v>
      </c>
      <c r="L5814" s="167" t="str">
        <f>+INDEX(ECR_Hours!$I$12:$I$15,MATCH(ExportsELAP[[#This Row],[Date Prevailing]],ECR_Hours!$H$12:$H$15,1))</f>
        <v>S</v>
      </c>
      <c r="M5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5" spans="1:13" x14ac:dyDescent="0.25">
      <c r="A5815" s="164">
        <f>+Exports!A5818</f>
        <v>44804</v>
      </c>
      <c r="B5815" s="165">
        <f t="shared" si="360"/>
        <v>2022</v>
      </c>
      <c r="C5815" s="165">
        <f t="shared" si="361"/>
        <v>8</v>
      </c>
      <c r="D5815" s="165">
        <f t="shared" si="362"/>
        <v>31</v>
      </c>
      <c r="E5815" s="165">
        <f>+Exports!B5818</f>
        <v>6</v>
      </c>
      <c r="F5815" s="165">
        <f>+WEEKDAY(ExportsELAP[[#This Row],[Date Prevailing]],1)</f>
        <v>4</v>
      </c>
      <c r="G5815" s="165">
        <f>+COUNTIFS(ECR_Hours!$K$6:$K$7,ExportsELAP[[#This Row],[Date Prevailing]])</f>
        <v>0</v>
      </c>
      <c r="H5815" s="165">
        <f t="shared" si="363"/>
        <v>4</v>
      </c>
      <c r="I5815" s="166">
        <f>+Exports!G5818</f>
        <v>35.411100000000005</v>
      </c>
      <c r="J5815" s="166">
        <f>+'ELAP_IPCO-APND'!D5818</f>
        <v>95.636269999999996</v>
      </c>
      <c r="K5815" s="166">
        <f>+(ExportsELAP[[#This Row],[Exports kWh - MPT]]/1000)*ExportsELAP[[#This Row],[EIM Price]]</f>
        <v>3.3865855205970008</v>
      </c>
      <c r="L5815" s="167" t="str">
        <f>+INDEX(ECR_Hours!$I$12:$I$15,MATCH(ExportsELAP[[#This Row],[Date Prevailing]],ECR_Hours!$H$12:$H$15,1))</f>
        <v>S</v>
      </c>
      <c r="M5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6" spans="1:13" x14ac:dyDescent="0.25">
      <c r="A5816" s="164">
        <f>+Exports!A5819</f>
        <v>44804</v>
      </c>
      <c r="B5816" s="165">
        <f t="shared" si="360"/>
        <v>2022</v>
      </c>
      <c r="C5816" s="165">
        <f t="shared" si="361"/>
        <v>8</v>
      </c>
      <c r="D5816" s="165">
        <f t="shared" si="362"/>
        <v>31</v>
      </c>
      <c r="E5816" s="165">
        <f>+Exports!B5819</f>
        <v>7</v>
      </c>
      <c r="F5816" s="165">
        <f>+WEEKDAY(ExportsELAP[[#This Row],[Date Prevailing]],1)</f>
        <v>4</v>
      </c>
      <c r="G5816" s="165">
        <f>+COUNTIFS(ECR_Hours!$K$6:$K$7,ExportsELAP[[#This Row],[Date Prevailing]])</f>
        <v>0</v>
      </c>
      <c r="H5816" s="165">
        <f t="shared" si="363"/>
        <v>4</v>
      </c>
      <c r="I5816" s="166">
        <f>+Exports!G5819</f>
        <v>48.80899999999999</v>
      </c>
      <c r="J5816" s="166">
        <f>+'ELAP_IPCO-APND'!D5819</f>
        <v>103.46002</v>
      </c>
      <c r="K5816" s="166">
        <f>+(ExportsELAP[[#This Row],[Exports kWh - MPT]]/1000)*ExportsELAP[[#This Row],[EIM Price]]</f>
        <v>5.0497801161799991</v>
      </c>
      <c r="L5816" s="167" t="str">
        <f>+INDEX(ECR_Hours!$I$12:$I$15,MATCH(ExportsELAP[[#This Row],[Date Prevailing]],ECR_Hours!$H$12:$H$15,1))</f>
        <v>S</v>
      </c>
      <c r="M5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7" spans="1:13" x14ac:dyDescent="0.25">
      <c r="A5817" s="164">
        <f>+Exports!A5820</f>
        <v>44804</v>
      </c>
      <c r="B5817" s="165">
        <f t="shared" si="360"/>
        <v>2022</v>
      </c>
      <c r="C5817" s="165">
        <f t="shared" si="361"/>
        <v>8</v>
      </c>
      <c r="D5817" s="165">
        <f t="shared" si="362"/>
        <v>31</v>
      </c>
      <c r="E5817" s="165">
        <f>+Exports!B5820</f>
        <v>8</v>
      </c>
      <c r="F5817" s="165">
        <f>+WEEKDAY(ExportsELAP[[#This Row],[Date Prevailing]],1)</f>
        <v>4</v>
      </c>
      <c r="G5817" s="165">
        <f>+COUNTIFS(ECR_Hours!$K$6:$K$7,ExportsELAP[[#This Row],[Date Prevailing]])</f>
        <v>0</v>
      </c>
      <c r="H5817" s="165">
        <f t="shared" si="363"/>
        <v>4</v>
      </c>
      <c r="I5817" s="166">
        <f>+Exports!G5820</f>
        <v>1589.1774999999998</v>
      </c>
      <c r="J5817" s="166">
        <f>+'ELAP_IPCO-APND'!D5820</f>
        <v>92.848550000000003</v>
      </c>
      <c r="K5817" s="166">
        <f>+(ExportsELAP[[#This Row],[Exports kWh - MPT]]/1000)*ExportsELAP[[#This Row],[EIM Price]]</f>
        <v>147.55282656762498</v>
      </c>
      <c r="L5817" s="167" t="str">
        <f>+INDEX(ECR_Hours!$I$12:$I$15,MATCH(ExportsELAP[[#This Row],[Date Prevailing]],ECR_Hours!$H$12:$H$15,1))</f>
        <v>S</v>
      </c>
      <c r="M5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8" spans="1:13" x14ac:dyDescent="0.25">
      <c r="A5818" s="164">
        <f>+Exports!A5821</f>
        <v>44804</v>
      </c>
      <c r="B5818" s="165">
        <f t="shared" si="360"/>
        <v>2022</v>
      </c>
      <c r="C5818" s="165">
        <f t="shared" si="361"/>
        <v>8</v>
      </c>
      <c r="D5818" s="165">
        <f t="shared" si="362"/>
        <v>31</v>
      </c>
      <c r="E5818" s="165">
        <f>+Exports!B5821</f>
        <v>9</v>
      </c>
      <c r="F5818" s="165">
        <f>+WEEKDAY(ExportsELAP[[#This Row],[Date Prevailing]],1)</f>
        <v>4</v>
      </c>
      <c r="G5818" s="165">
        <f>+COUNTIFS(ECR_Hours!$K$6:$K$7,ExportsELAP[[#This Row],[Date Prevailing]])</f>
        <v>0</v>
      </c>
      <c r="H5818" s="165">
        <f t="shared" si="363"/>
        <v>4</v>
      </c>
      <c r="I5818" s="166">
        <f>+Exports!G5821</f>
        <v>8288.1659</v>
      </c>
      <c r="J5818" s="166">
        <f>+'ELAP_IPCO-APND'!D5821</f>
        <v>84.552300000000002</v>
      </c>
      <c r="K5818" s="166">
        <f>+(ExportsELAP[[#This Row],[Exports kWh - MPT]]/1000)*ExportsELAP[[#This Row],[EIM Price]]</f>
        <v>700.78348962656992</v>
      </c>
      <c r="L5818" s="167" t="str">
        <f>+INDEX(ECR_Hours!$I$12:$I$15,MATCH(ExportsELAP[[#This Row],[Date Prevailing]],ECR_Hours!$H$12:$H$15,1))</f>
        <v>S</v>
      </c>
      <c r="M5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19" spans="1:13" x14ac:dyDescent="0.25">
      <c r="A5819" s="164">
        <f>+Exports!A5822</f>
        <v>44804</v>
      </c>
      <c r="B5819" s="165">
        <f t="shared" si="360"/>
        <v>2022</v>
      </c>
      <c r="C5819" s="165">
        <f t="shared" si="361"/>
        <v>8</v>
      </c>
      <c r="D5819" s="165">
        <f t="shared" si="362"/>
        <v>31</v>
      </c>
      <c r="E5819" s="165">
        <f>+Exports!B5822</f>
        <v>10</v>
      </c>
      <c r="F5819" s="165">
        <f>+WEEKDAY(ExportsELAP[[#This Row],[Date Prevailing]],1)</f>
        <v>4</v>
      </c>
      <c r="G5819" s="165">
        <f>+COUNTIFS(ECR_Hours!$K$6:$K$7,ExportsELAP[[#This Row],[Date Prevailing]])</f>
        <v>0</v>
      </c>
      <c r="H5819" s="165">
        <f t="shared" si="363"/>
        <v>4</v>
      </c>
      <c r="I5819" s="166">
        <f>+Exports!G5822</f>
        <v>18408.324000000001</v>
      </c>
      <c r="J5819" s="166">
        <f>+'ELAP_IPCO-APND'!D5822</f>
        <v>79.529480000000007</v>
      </c>
      <c r="K5819" s="166">
        <f>+(ExportsELAP[[#This Row],[Exports kWh - MPT]]/1000)*ExportsELAP[[#This Row],[EIM Price]]</f>
        <v>1464.0044353915202</v>
      </c>
      <c r="L5819" s="167" t="str">
        <f>+INDEX(ECR_Hours!$I$12:$I$15,MATCH(ExportsELAP[[#This Row],[Date Prevailing]],ECR_Hours!$H$12:$H$15,1))</f>
        <v>S</v>
      </c>
      <c r="M5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0" spans="1:13" x14ac:dyDescent="0.25">
      <c r="A5820" s="164">
        <f>+Exports!A5823</f>
        <v>44804</v>
      </c>
      <c r="B5820" s="165">
        <f t="shared" si="360"/>
        <v>2022</v>
      </c>
      <c r="C5820" s="165">
        <f t="shared" si="361"/>
        <v>8</v>
      </c>
      <c r="D5820" s="165">
        <f t="shared" si="362"/>
        <v>31</v>
      </c>
      <c r="E5820" s="165">
        <f>+Exports!B5823</f>
        <v>11</v>
      </c>
      <c r="F5820" s="165">
        <f>+WEEKDAY(ExportsELAP[[#This Row],[Date Prevailing]],1)</f>
        <v>4</v>
      </c>
      <c r="G5820" s="165">
        <f>+COUNTIFS(ECR_Hours!$K$6:$K$7,ExportsELAP[[#This Row],[Date Prevailing]])</f>
        <v>0</v>
      </c>
      <c r="H5820" s="165">
        <f t="shared" si="363"/>
        <v>4</v>
      </c>
      <c r="I5820" s="166">
        <f>+Exports!G5823</f>
        <v>28539.391300000003</v>
      </c>
      <c r="J5820" s="166">
        <f>+'ELAP_IPCO-APND'!D5823</f>
        <v>83.138369999999995</v>
      </c>
      <c r="K5820" s="166">
        <f>+(ExportsELAP[[#This Row],[Exports kWh - MPT]]/1000)*ExportsELAP[[#This Row],[EIM Price]]</f>
        <v>2372.7184734741809</v>
      </c>
      <c r="L5820" s="167" t="str">
        <f>+INDEX(ECR_Hours!$I$12:$I$15,MATCH(ExportsELAP[[#This Row],[Date Prevailing]],ECR_Hours!$H$12:$H$15,1))</f>
        <v>S</v>
      </c>
      <c r="M5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1" spans="1:13" x14ac:dyDescent="0.25">
      <c r="A5821" s="164">
        <f>+Exports!A5824</f>
        <v>44804</v>
      </c>
      <c r="B5821" s="165">
        <f t="shared" si="360"/>
        <v>2022</v>
      </c>
      <c r="C5821" s="165">
        <f t="shared" si="361"/>
        <v>8</v>
      </c>
      <c r="D5821" s="165">
        <f t="shared" si="362"/>
        <v>31</v>
      </c>
      <c r="E5821" s="165">
        <f>+Exports!B5824</f>
        <v>12</v>
      </c>
      <c r="F5821" s="165">
        <f>+WEEKDAY(ExportsELAP[[#This Row],[Date Prevailing]],1)</f>
        <v>4</v>
      </c>
      <c r="G5821" s="165">
        <f>+COUNTIFS(ECR_Hours!$K$6:$K$7,ExportsELAP[[#This Row],[Date Prevailing]])</f>
        <v>0</v>
      </c>
      <c r="H5821" s="165">
        <f t="shared" si="363"/>
        <v>4</v>
      </c>
      <c r="I5821" s="166">
        <f>+Exports!G5824</f>
        <v>35096.1247</v>
      </c>
      <c r="J5821" s="166">
        <f>+'ELAP_IPCO-APND'!D5824</f>
        <v>91.75197</v>
      </c>
      <c r="K5821" s="166">
        <f>+(ExportsELAP[[#This Row],[Exports kWh - MPT]]/1000)*ExportsELAP[[#This Row],[EIM Price]]</f>
        <v>3220.1385805906589</v>
      </c>
      <c r="L5821" s="167" t="str">
        <f>+INDEX(ECR_Hours!$I$12:$I$15,MATCH(ExportsELAP[[#This Row],[Date Prevailing]],ECR_Hours!$H$12:$H$15,1))</f>
        <v>S</v>
      </c>
      <c r="M5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2" spans="1:13" x14ac:dyDescent="0.25">
      <c r="A5822" s="164">
        <f>+Exports!A5825</f>
        <v>44804</v>
      </c>
      <c r="B5822" s="165">
        <f t="shared" si="360"/>
        <v>2022</v>
      </c>
      <c r="C5822" s="165">
        <f t="shared" si="361"/>
        <v>8</v>
      </c>
      <c r="D5822" s="165">
        <f t="shared" si="362"/>
        <v>31</v>
      </c>
      <c r="E5822" s="165">
        <f>+Exports!B5825</f>
        <v>13</v>
      </c>
      <c r="F5822" s="165">
        <f>+WEEKDAY(ExportsELAP[[#This Row],[Date Prevailing]],1)</f>
        <v>4</v>
      </c>
      <c r="G5822" s="165">
        <f>+COUNTIFS(ECR_Hours!$K$6:$K$7,ExportsELAP[[#This Row],[Date Prevailing]])</f>
        <v>0</v>
      </c>
      <c r="H5822" s="165">
        <f t="shared" si="363"/>
        <v>4</v>
      </c>
      <c r="I5822" s="166">
        <f>+Exports!G5825</f>
        <v>37091.3842</v>
      </c>
      <c r="J5822" s="166">
        <f>+'ELAP_IPCO-APND'!D5825</f>
        <v>109.66338</v>
      </c>
      <c r="K5822" s="166">
        <f>+(ExportsELAP[[#This Row],[Exports kWh - MPT]]/1000)*ExportsELAP[[#This Row],[EIM Price]]</f>
        <v>4067.566560250596</v>
      </c>
      <c r="L5822" s="167" t="str">
        <f>+INDEX(ECR_Hours!$I$12:$I$15,MATCH(ExportsELAP[[#This Row],[Date Prevailing]],ECR_Hours!$H$12:$H$15,1))</f>
        <v>S</v>
      </c>
      <c r="M5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3" spans="1:13" x14ac:dyDescent="0.25">
      <c r="A5823" s="164">
        <f>+Exports!A5826</f>
        <v>44804</v>
      </c>
      <c r="B5823" s="165">
        <f t="shared" si="360"/>
        <v>2022</v>
      </c>
      <c r="C5823" s="165">
        <f t="shared" si="361"/>
        <v>8</v>
      </c>
      <c r="D5823" s="165">
        <f t="shared" si="362"/>
        <v>31</v>
      </c>
      <c r="E5823" s="165">
        <f>+Exports!B5826</f>
        <v>14</v>
      </c>
      <c r="F5823" s="165">
        <f>+WEEKDAY(ExportsELAP[[#This Row],[Date Prevailing]],1)</f>
        <v>4</v>
      </c>
      <c r="G5823" s="165">
        <f>+COUNTIFS(ECR_Hours!$K$6:$K$7,ExportsELAP[[#This Row],[Date Prevailing]])</f>
        <v>0</v>
      </c>
      <c r="H5823" s="165">
        <f t="shared" si="363"/>
        <v>4</v>
      </c>
      <c r="I5823" s="166">
        <f>+Exports!G5826</f>
        <v>35681.041599999997</v>
      </c>
      <c r="J5823" s="166">
        <f>+'ELAP_IPCO-APND'!D5826</f>
        <v>122.2414</v>
      </c>
      <c r="K5823" s="166">
        <f>+(ExportsELAP[[#This Row],[Exports kWh - MPT]]/1000)*ExportsELAP[[#This Row],[EIM Price]]</f>
        <v>4361.7004786422403</v>
      </c>
      <c r="L5823" s="167" t="str">
        <f>+INDEX(ECR_Hours!$I$12:$I$15,MATCH(ExportsELAP[[#This Row],[Date Prevailing]],ECR_Hours!$H$12:$H$15,1))</f>
        <v>S</v>
      </c>
      <c r="M5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4" spans="1:13" x14ac:dyDescent="0.25">
      <c r="A5824" s="164">
        <f>+Exports!A5827</f>
        <v>44804</v>
      </c>
      <c r="B5824" s="165">
        <f t="shared" si="360"/>
        <v>2022</v>
      </c>
      <c r="C5824" s="165">
        <f t="shared" si="361"/>
        <v>8</v>
      </c>
      <c r="D5824" s="165">
        <f t="shared" si="362"/>
        <v>31</v>
      </c>
      <c r="E5824" s="165">
        <f>+Exports!B5827</f>
        <v>15</v>
      </c>
      <c r="F5824" s="165">
        <f>+WEEKDAY(ExportsELAP[[#This Row],[Date Prevailing]],1)</f>
        <v>4</v>
      </c>
      <c r="G5824" s="165">
        <f>+COUNTIFS(ECR_Hours!$K$6:$K$7,ExportsELAP[[#This Row],[Date Prevailing]])</f>
        <v>0</v>
      </c>
      <c r="H5824" s="165">
        <f t="shared" si="363"/>
        <v>4</v>
      </c>
      <c r="I5824" s="166">
        <f>+Exports!G5827</f>
        <v>31516.896599999989</v>
      </c>
      <c r="J5824" s="166">
        <f>+'ELAP_IPCO-APND'!D5827</f>
        <v>134.05554000000001</v>
      </c>
      <c r="K5824" s="166">
        <f>+(ExportsELAP[[#This Row],[Exports kWh - MPT]]/1000)*ExportsELAP[[#This Row],[EIM Price]]</f>
        <v>4225.014592837163</v>
      </c>
      <c r="L5824" s="167" t="str">
        <f>+INDEX(ECR_Hours!$I$12:$I$15,MATCH(ExportsELAP[[#This Row],[Date Prevailing]],ECR_Hours!$H$12:$H$15,1))</f>
        <v>S</v>
      </c>
      <c r="M5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25" spans="1:13" x14ac:dyDescent="0.25">
      <c r="A5825" s="164">
        <f>+Exports!A5828</f>
        <v>44804</v>
      </c>
      <c r="B5825" s="165">
        <f t="shared" si="360"/>
        <v>2022</v>
      </c>
      <c r="C5825" s="165">
        <f t="shared" si="361"/>
        <v>8</v>
      </c>
      <c r="D5825" s="165">
        <f t="shared" si="362"/>
        <v>31</v>
      </c>
      <c r="E5825" s="165">
        <f>+Exports!B5828</f>
        <v>16</v>
      </c>
      <c r="F5825" s="165">
        <f>+WEEKDAY(ExportsELAP[[#This Row],[Date Prevailing]],1)</f>
        <v>4</v>
      </c>
      <c r="G5825" s="165">
        <f>+COUNTIFS(ECR_Hours!$K$6:$K$7,ExportsELAP[[#This Row],[Date Prevailing]])</f>
        <v>0</v>
      </c>
      <c r="H5825" s="165">
        <f t="shared" si="363"/>
        <v>4</v>
      </c>
      <c r="I5825" s="166">
        <f>+Exports!G5828</f>
        <v>25113.059600000001</v>
      </c>
      <c r="J5825" s="166">
        <f>+'ELAP_IPCO-APND'!D5828</f>
        <v>186.85345000000001</v>
      </c>
      <c r="K5825" s="166">
        <f>+(ExportsELAP[[#This Row],[Exports kWh - MPT]]/1000)*ExportsELAP[[#This Row],[EIM Price]]</f>
        <v>4692.4618263156199</v>
      </c>
      <c r="L5825" s="167" t="str">
        <f>+INDEX(ECR_Hours!$I$12:$I$15,MATCH(ExportsELAP[[#This Row],[Date Prevailing]],ECR_Hours!$H$12:$H$15,1))</f>
        <v>S</v>
      </c>
      <c r="M5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6" spans="1:13" x14ac:dyDescent="0.25">
      <c r="A5826" s="164">
        <f>+Exports!A5829</f>
        <v>44804</v>
      </c>
      <c r="B5826" s="165">
        <f t="shared" ref="B5826:B5889" si="364">+YEAR(A5826)</f>
        <v>2022</v>
      </c>
      <c r="C5826" s="165">
        <f t="shared" ref="C5826:C5889" si="365">+MONTH(A5826)</f>
        <v>8</v>
      </c>
      <c r="D5826" s="165">
        <f t="shared" ref="D5826:D5889" si="366">+DAY(A5826)</f>
        <v>31</v>
      </c>
      <c r="E5826" s="165">
        <f>+Exports!B5829</f>
        <v>17</v>
      </c>
      <c r="F5826" s="165">
        <f>+WEEKDAY(ExportsELAP[[#This Row],[Date Prevailing]],1)</f>
        <v>4</v>
      </c>
      <c r="G5826" s="165">
        <f>+COUNTIFS(ECR_Hours!$K$6:$K$7,ExportsELAP[[#This Row],[Date Prevailing]])</f>
        <v>0</v>
      </c>
      <c r="H5826" s="165">
        <f t="shared" ref="H5826:H5889" si="367">+IF(G5826=1,0,F5826)</f>
        <v>4</v>
      </c>
      <c r="I5826" s="166">
        <f>+Exports!G5829</f>
        <v>18288.575400000002</v>
      </c>
      <c r="J5826" s="166">
        <f>+'ELAP_IPCO-APND'!D5829</f>
        <v>200.97095999999999</v>
      </c>
      <c r="K5826" s="166">
        <f>+(ExportsELAP[[#This Row],[Exports kWh - MPT]]/1000)*ExportsELAP[[#This Row],[EIM Price]]</f>
        <v>3675.4725551703846</v>
      </c>
      <c r="L5826" s="167" t="str">
        <f>+INDEX(ECR_Hours!$I$12:$I$15,MATCH(ExportsELAP[[#This Row],[Date Prevailing]],ECR_Hours!$H$12:$H$15,1))</f>
        <v>S</v>
      </c>
      <c r="M5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7" spans="1:13" x14ac:dyDescent="0.25">
      <c r="A5827" s="164">
        <f>+Exports!A5830</f>
        <v>44804</v>
      </c>
      <c r="B5827" s="165">
        <f t="shared" si="364"/>
        <v>2022</v>
      </c>
      <c r="C5827" s="165">
        <f t="shared" si="365"/>
        <v>8</v>
      </c>
      <c r="D5827" s="165">
        <f t="shared" si="366"/>
        <v>31</v>
      </c>
      <c r="E5827" s="165">
        <f>+Exports!B5830</f>
        <v>18</v>
      </c>
      <c r="F5827" s="165">
        <f>+WEEKDAY(ExportsELAP[[#This Row],[Date Prevailing]],1)</f>
        <v>4</v>
      </c>
      <c r="G5827" s="165">
        <f>+COUNTIFS(ECR_Hours!$K$6:$K$7,ExportsELAP[[#This Row],[Date Prevailing]])</f>
        <v>0</v>
      </c>
      <c r="H5827" s="165">
        <f t="shared" si="367"/>
        <v>4</v>
      </c>
      <c r="I5827" s="166">
        <f>+Exports!G5830</f>
        <v>12040.772799999999</v>
      </c>
      <c r="J5827" s="166">
        <f>+'ELAP_IPCO-APND'!D5830</f>
        <v>169.12394</v>
      </c>
      <c r="K5827" s="166">
        <f>+(ExportsELAP[[#This Row],[Exports kWh - MPT]]/1000)*ExportsELAP[[#This Row],[EIM Price]]</f>
        <v>2036.3829365808319</v>
      </c>
      <c r="L5827" s="167" t="str">
        <f>+INDEX(ECR_Hours!$I$12:$I$15,MATCH(ExportsELAP[[#This Row],[Date Prevailing]],ECR_Hours!$H$12:$H$15,1))</f>
        <v>S</v>
      </c>
      <c r="M5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8" spans="1:13" x14ac:dyDescent="0.25">
      <c r="A5828" s="164">
        <f>+Exports!A5831</f>
        <v>44804</v>
      </c>
      <c r="B5828" s="165">
        <f t="shared" si="364"/>
        <v>2022</v>
      </c>
      <c r="C5828" s="165">
        <f t="shared" si="365"/>
        <v>8</v>
      </c>
      <c r="D5828" s="165">
        <f t="shared" si="366"/>
        <v>31</v>
      </c>
      <c r="E5828" s="165">
        <f>+Exports!B5831</f>
        <v>19</v>
      </c>
      <c r="F5828" s="165">
        <f>+WEEKDAY(ExportsELAP[[#This Row],[Date Prevailing]],1)</f>
        <v>4</v>
      </c>
      <c r="G5828" s="165">
        <f>+COUNTIFS(ECR_Hours!$K$6:$K$7,ExportsELAP[[#This Row],[Date Prevailing]])</f>
        <v>0</v>
      </c>
      <c r="H5828" s="165">
        <f t="shared" si="367"/>
        <v>4</v>
      </c>
      <c r="I5828" s="166">
        <f>+Exports!G5831</f>
        <v>6843.2279999999992</v>
      </c>
      <c r="J5828" s="166">
        <f>+'ELAP_IPCO-APND'!D5831</f>
        <v>790.79142000000002</v>
      </c>
      <c r="K5828" s="166">
        <f>+(ExportsELAP[[#This Row],[Exports kWh - MPT]]/1000)*ExportsELAP[[#This Row],[EIM Price]]</f>
        <v>5411.5659875037591</v>
      </c>
      <c r="L5828" s="167" t="str">
        <f>+INDEX(ECR_Hours!$I$12:$I$15,MATCH(ExportsELAP[[#This Row],[Date Prevailing]],ECR_Hours!$H$12:$H$15,1))</f>
        <v>S</v>
      </c>
      <c r="M5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29" spans="1:13" x14ac:dyDescent="0.25">
      <c r="A5829" s="164">
        <f>+Exports!A5832</f>
        <v>44804</v>
      </c>
      <c r="B5829" s="165">
        <f t="shared" si="364"/>
        <v>2022</v>
      </c>
      <c r="C5829" s="165">
        <f t="shared" si="365"/>
        <v>8</v>
      </c>
      <c r="D5829" s="165">
        <f t="shared" si="366"/>
        <v>31</v>
      </c>
      <c r="E5829" s="165">
        <f>+Exports!B5832</f>
        <v>20</v>
      </c>
      <c r="F5829" s="165">
        <f>+WEEKDAY(ExportsELAP[[#This Row],[Date Prevailing]],1)</f>
        <v>4</v>
      </c>
      <c r="G5829" s="165">
        <f>+COUNTIFS(ECR_Hours!$K$6:$K$7,ExportsELAP[[#This Row],[Date Prevailing]])</f>
        <v>0</v>
      </c>
      <c r="H5829" s="165">
        <f t="shared" si="367"/>
        <v>4</v>
      </c>
      <c r="I5829" s="166">
        <f>+Exports!G5832</f>
        <v>2223.183</v>
      </c>
      <c r="J5829" s="166">
        <f>+'ELAP_IPCO-APND'!D5832</f>
        <v>291.16984000000002</v>
      </c>
      <c r="K5829" s="166">
        <f>+(ExportsELAP[[#This Row],[Exports kWh - MPT]]/1000)*ExportsELAP[[#This Row],[EIM Price]]</f>
        <v>647.32383840072009</v>
      </c>
      <c r="L5829" s="167" t="str">
        <f>+INDEX(ECR_Hours!$I$12:$I$15,MATCH(ExportsELAP[[#This Row],[Date Prevailing]],ECR_Hours!$H$12:$H$15,1))</f>
        <v>S</v>
      </c>
      <c r="M5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0" spans="1:13" x14ac:dyDescent="0.25">
      <c r="A5830" s="164">
        <f>+Exports!A5833</f>
        <v>44804</v>
      </c>
      <c r="B5830" s="165">
        <f t="shared" si="364"/>
        <v>2022</v>
      </c>
      <c r="C5830" s="165">
        <f t="shared" si="365"/>
        <v>8</v>
      </c>
      <c r="D5830" s="165">
        <f t="shared" si="366"/>
        <v>31</v>
      </c>
      <c r="E5830" s="165">
        <f>+Exports!B5833</f>
        <v>21</v>
      </c>
      <c r="F5830" s="165">
        <f>+WEEKDAY(ExportsELAP[[#This Row],[Date Prevailing]],1)</f>
        <v>4</v>
      </c>
      <c r="G5830" s="165">
        <f>+COUNTIFS(ECR_Hours!$K$6:$K$7,ExportsELAP[[#This Row],[Date Prevailing]])</f>
        <v>0</v>
      </c>
      <c r="H5830" s="165">
        <f t="shared" si="367"/>
        <v>4</v>
      </c>
      <c r="I5830" s="166">
        <f>+Exports!G5833</f>
        <v>68.009</v>
      </c>
      <c r="J5830" s="166">
        <f>+'ELAP_IPCO-APND'!D5833</f>
        <v>840.23113999999998</v>
      </c>
      <c r="K5830" s="166">
        <f>+(ExportsELAP[[#This Row],[Exports kWh - MPT]]/1000)*ExportsELAP[[#This Row],[EIM Price]]</f>
        <v>57.143279600260001</v>
      </c>
      <c r="L5830" s="167" t="str">
        <f>+INDEX(ECR_Hours!$I$12:$I$15,MATCH(ExportsELAP[[#This Row],[Date Prevailing]],ECR_Hours!$H$12:$H$15,1))</f>
        <v>S</v>
      </c>
      <c r="M5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1" spans="1:13" x14ac:dyDescent="0.25">
      <c r="A5831" s="164">
        <f>+Exports!A5834</f>
        <v>44804</v>
      </c>
      <c r="B5831" s="165">
        <f t="shared" si="364"/>
        <v>2022</v>
      </c>
      <c r="C5831" s="165">
        <f t="shared" si="365"/>
        <v>8</v>
      </c>
      <c r="D5831" s="165">
        <f t="shared" si="366"/>
        <v>31</v>
      </c>
      <c r="E5831" s="165">
        <f>+Exports!B5834</f>
        <v>22</v>
      </c>
      <c r="F5831" s="165">
        <f>+WEEKDAY(ExportsELAP[[#This Row],[Date Prevailing]],1)</f>
        <v>4</v>
      </c>
      <c r="G5831" s="165">
        <f>+COUNTIFS(ECR_Hours!$K$6:$K$7,ExportsELAP[[#This Row],[Date Prevailing]])</f>
        <v>0</v>
      </c>
      <c r="H5831" s="165">
        <f t="shared" si="367"/>
        <v>4</v>
      </c>
      <c r="I5831" s="166">
        <f>+Exports!G5834</f>
        <v>42.141199999999998</v>
      </c>
      <c r="J5831" s="166">
        <f>+'ELAP_IPCO-APND'!D5834</f>
        <v>315.11813999999998</v>
      </c>
      <c r="K5831" s="166">
        <f>+(ExportsELAP[[#This Row],[Exports kWh - MPT]]/1000)*ExportsELAP[[#This Row],[EIM Price]]</f>
        <v>13.279456561367999</v>
      </c>
      <c r="L5831" s="167" t="str">
        <f>+INDEX(ECR_Hours!$I$12:$I$15,MATCH(ExportsELAP[[#This Row],[Date Prevailing]],ECR_Hours!$H$12:$H$15,1))</f>
        <v>S</v>
      </c>
      <c r="M5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2" spans="1:13" x14ac:dyDescent="0.25">
      <c r="A5832" s="164">
        <f>+Exports!A5835</f>
        <v>44804</v>
      </c>
      <c r="B5832" s="165">
        <f t="shared" si="364"/>
        <v>2022</v>
      </c>
      <c r="C5832" s="165">
        <f t="shared" si="365"/>
        <v>8</v>
      </c>
      <c r="D5832" s="165">
        <f t="shared" si="366"/>
        <v>31</v>
      </c>
      <c r="E5832" s="165">
        <f>+Exports!B5835</f>
        <v>23</v>
      </c>
      <c r="F5832" s="165">
        <f>+WEEKDAY(ExportsELAP[[#This Row],[Date Prevailing]],1)</f>
        <v>4</v>
      </c>
      <c r="G5832" s="165">
        <f>+COUNTIFS(ECR_Hours!$K$6:$K$7,ExportsELAP[[#This Row],[Date Prevailing]])</f>
        <v>0</v>
      </c>
      <c r="H5832" s="165">
        <f t="shared" si="367"/>
        <v>4</v>
      </c>
      <c r="I5832" s="166">
        <f>+Exports!G5835</f>
        <v>42.670400000000001</v>
      </c>
      <c r="J5832" s="166">
        <f>+'ELAP_IPCO-APND'!D5835</f>
        <v>109.90102</v>
      </c>
      <c r="K5832" s="166">
        <f>+(ExportsELAP[[#This Row],[Exports kWh - MPT]]/1000)*ExportsELAP[[#This Row],[EIM Price]]</f>
        <v>4.6895204838080007</v>
      </c>
      <c r="L5832" s="167" t="str">
        <f>+INDEX(ECR_Hours!$I$12:$I$15,MATCH(ExportsELAP[[#This Row],[Date Prevailing]],ECR_Hours!$H$12:$H$15,1))</f>
        <v>S</v>
      </c>
      <c r="M5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33" spans="1:13" x14ac:dyDescent="0.25">
      <c r="A5833" s="164">
        <f>+Exports!A5836</f>
        <v>44804</v>
      </c>
      <c r="B5833" s="165">
        <f t="shared" si="364"/>
        <v>2022</v>
      </c>
      <c r="C5833" s="165">
        <f t="shared" si="365"/>
        <v>8</v>
      </c>
      <c r="D5833" s="165">
        <f t="shared" si="366"/>
        <v>31</v>
      </c>
      <c r="E5833" s="165">
        <f>+Exports!B5836</f>
        <v>24</v>
      </c>
      <c r="F5833" s="165">
        <f>+WEEKDAY(ExportsELAP[[#This Row],[Date Prevailing]],1)</f>
        <v>4</v>
      </c>
      <c r="G5833" s="165">
        <f>+COUNTIFS(ECR_Hours!$K$6:$K$7,ExportsELAP[[#This Row],[Date Prevailing]])</f>
        <v>0</v>
      </c>
      <c r="H5833" s="165">
        <f t="shared" si="367"/>
        <v>4</v>
      </c>
      <c r="I5833" s="166">
        <f>+Exports!G5836</f>
        <v>42.495400000000004</v>
      </c>
      <c r="J5833" s="166">
        <f>+'ELAP_IPCO-APND'!D5836</f>
        <v>132.23031</v>
      </c>
      <c r="K5833" s="166">
        <f>+(ExportsELAP[[#This Row],[Exports kWh - MPT]]/1000)*ExportsELAP[[#This Row],[EIM Price]]</f>
        <v>5.6191799155740005</v>
      </c>
      <c r="L5833" s="167" t="str">
        <f>+INDEX(ECR_Hours!$I$12:$I$15,MATCH(ExportsELAP[[#This Row],[Date Prevailing]],ECR_Hours!$H$12:$H$15,1))</f>
        <v>S</v>
      </c>
      <c r="M5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4" spans="1:13" x14ac:dyDescent="0.25">
      <c r="A5834" s="164">
        <f>+Exports!A5837</f>
        <v>44805</v>
      </c>
      <c r="B5834" s="165">
        <f t="shared" si="364"/>
        <v>2022</v>
      </c>
      <c r="C5834" s="165">
        <f t="shared" si="365"/>
        <v>9</v>
      </c>
      <c r="D5834" s="165">
        <f t="shared" si="366"/>
        <v>1</v>
      </c>
      <c r="E5834" s="165">
        <f>+Exports!B5837</f>
        <v>1</v>
      </c>
      <c r="F5834" s="165">
        <f>+WEEKDAY(ExportsELAP[[#This Row],[Date Prevailing]],1)</f>
        <v>5</v>
      </c>
      <c r="G5834" s="165">
        <f>+COUNTIFS(ECR_Hours!$K$6:$K$7,ExportsELAP[[#This Row],[Date Prevailing]])</f>
        <v>0</v>
      </c>
      <c r="H5834" s="165">
        <f t="shared" si="367"/>
        <v>5</v>
      </c>
      <c r="I5834" s="166">
        <f>+Exports!G5837</f>
        <v>15.910499999999999</v>
      </c>
      <c r="J5834" s="166">
        <f>+'ELAP_IPCO-APND'!D5837</f>
        <v>91.859200000000001</v>
      </c>
      <c r="K5834" s="166">
        <f>+(ExportsELAP[[#This Row],[Exports kWh - MPT]]/1000)*ExportsELAP[[#This Row],[EIM Price]]</f>
        <v>1.4615258015999999</v>
      </c>
      <c r="L5834" s="167" t="str">
        <f>+INDEX(ECR_Hours!$I$12:$I$15,MATCH(ExportsELAP[[#This Row],[Date Prevailing]],ECR_Hours!$H$12:$H$15,1))</f>
        <v>S</v>
      </c>
      <c r="M5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5" spans="1:13" x14ac:dyDescent="0.25">
      <c r="A5835" s="164">
        <f>+Exports!A5838</f>
        <v>44805</v>
      </c>
      <c r="B5835" s="165">
        <f t="shared" si="364"/>
        <v>2022</v>
      </c>
      <c r="C5835" s="165">
        <f t="shared" si="365"/>
        <v>9</v>
      </c>
      <c r="D5835" s="165">
        <f t="shared" si="366"/>
        <v>1</v>
      </c>
      <c r="E5835" s="165">
        <f>+Exports!B5838</f>
        <v>2</v>
      </c>
      <c r="F5835" s="165">
        <f>+WEEKDAY(ExportsELAP[[#This Row],[Date Prevailing]],1)</f>
        <v>5</v>
      </c>
      <c r="G5835" s="165">
        <f>+COUNTIFS(ECR_Hours!$K$6:$K$7,ExportsELAP[[#This Row],[Date Prevailing]])</f>
        <v>0</v>
      </c>
      <c r="H5835" s="165">
        <f t="shared" si="367"/>
        <v>5</v>
      </c>
      <c r="I5835" s="166">
        <f>+Exports!G5838</f>
        <v>15.865399999999999</v>
      </c>
      <c r="J5835" s="166">
        <f>+'ELAP_IPCO-APND'!D5838</f>
        <v>81.060550000000006</v>
      </c>
      <c r="K5835" s="166">
        <f>+(ExportsELAP[[#This Row],[Exports kWh - MPT]]/1000)*ExportsELAP[[#This Row],[EIM Price]]</f>
        <v>1.2860580499700001</v>
      </c>
      <c r="L5835" s="167" t="str">
        <f>+INDEX(ECR_Hours!$I$12:$I$15,MATCH(ExportsELAP[[#This Row],[Date Prevailing]],ECR_Hours!$H$12:$H$15,1))</f>
        <v>S</v>
      </c>
      <c r="M5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6" spans="1:13" x14ac:dyDescent="0.25">
      <c r="A5836" s="164">
        <f>+Exports!A5839</f>
        <v>44805</v>
      </c>
      <c r="B5836" s="165">
        <f t="shared" si="364"/>
        <v>2022</v>
      </c>
      <c r="C5836" s="165">
        <f t="shared" si="365"/>
        <v>9</v>
      </c>
      <c r="D5836" s="165">
        <f t="shared" si="366"/>
        <v>1</v>
      </c>
      <c r="E5836" s="165">
        <f>+Exports!B5839</f>
        <v>3</v>
      </c>
      <c r="F5836" s="165">
        <f>+WEEKDAY(ExportsELAP[[#This Row],[Date Prevailing]],1)</f>
        <v>5</v>
      </c>
      <c r="G5836" s="165">
        <f>+COUNTIFS(ECR_Hours!$K$6:$K$7,ExportsELAP[[#This Row],[Date Prevailing]])</f>
        <v>0</v>
      </c>
      <c r="H5836" s="165">
        <f t="shared" si="367"/>
        <v>5</v>
      </c>
      <c r="I5836" s="166">
        <f>+Exports!G5839</f>
        <v>16.01659999999999</v>
      </c>
      <c r="J5836" s="166">
        <f>+'ELAP_IPCO-APND'!D5839</f>
        <v>94.153390000000002</v>
      </c>
      <c r="K5836" s="166">
        <f>+(ExportsELAP[[#This Row],[Exports kWh - MPT]]/1000)*ExportsELAP[[#This Row],[EIM Price]]</f>
        <v>1.5080171862739988</v>
      </c>
      <c r="L5836" s="167" t="str">
        <f>+INDEX(ECR_Hours!$I$12:$I$15,MATCH(ExportsELAP[[#This Row],[Date Prevailing]],ECR_Hours!$H$12:$H$15,1))</f>
        <v>S</v>
      </c>
      <c r="M5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7" spans="1:13" x14ac:dyDescent="0.25">
      <c r="A5837" s="164">
        <f>+Exports!A5840</f>
        <v>44805</v>
      </c>
      <c r="B5837" s="165">
        <f t="shared" si="364"/>
        <v>2022</v>
      </c>
      <c r="C5837" s="165">
        <f t="shared" si="365"/>
        <v>9</v>
      </c>
      <c r="D5837" s="165">
        <f t="shared" si="366"/>
        <v>1</v>
      </c>
      <c r="E5837" s="165">
        <f>+Exports!B5840</f>
        <v>4</v>
      </c>
      <c r="F5837" s="165">
        <f>+WEEKDAY(ExportsELAP[[#This Row],[Date Prevailing]],1)</f>
        <v>5</v>
      </c>
      <c r="G5837" s="165">
        <f>+COUNTIFS(ECR_Hours!$K$6:$K$7,ExportsELAP[[#This Row],[Date Prevailing]])</f>
        <v>0</v>
      </c>
      <c r="H5837" s="165">
        <f t="shared" si="367"/>
        <v>5</v>
      </c>
      <c r="I5837" s="166">
        <f>+Exports!G5840</f>
        <v>14.118600000000001</v>
      </c>
      <c r="J5837" s="166">
        <f>+'ELAP_IPCO-APND'!D5840</f>
        <v>80.062349999999995</v>
      </c>
      <c r="K5837" s="166">
        <f>+(ExportsELAP[[#This Row],[Exports kWh - MPT]]/1000)*ExportsELAP[[#This Row],[EIM Price]]</f>
        <v>1.13036829471</v>
      </c>
      <c r="L5837" s="167" t="str">
        <f>+INDEX(ECR_Hours!$I$12:$I$15,MATCH(ExportsELAP[[#This Row],[Date Prevailing]],ECR_Hours!$H$12:$H$15,1))</f>
        <v>S</v>
      </c>
      <c r="M5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8" spans="1:13" x14ac:dyDescent="0.25">
      <c r="A5838" s="164">
        <f>+Exports!A5841</f>
        <v>44805</v>
      </c>
      <c r="B5838" s="165">
        <f t="shared" si="364"/>
        <v>2022</v>
      </c>
      <c r="C5838" s="165">
        <f t="shared" si="365"/>
        <v>9</v>
      </c>
      <c r="D5838" s="165">
        <f t="shared" si="366"/>
        <v>1</v>
      </c>
      <c r="E5838" s="165">
        <f>+Exports!B5841</f>
        <v>5</v>
      </c>
      <c r="F5838" s="165">
        <f>+WEEKDAY(ExportsELAP[[#This Row],[Date Prevailing]],1)</f>
        <v>5</v>
      </c>
      <c r="G5838" s="165">
        <f>+COUNTIFS(ECR_Hours!$K$6:$K$7,ExportsELAP[[#This Row],[Date Prevailing]])</f>
        <v>0</v>
      </c>
      <c r="H5838" s="165">
        <f t="shared" si="367"/>
        <v>5</v>
      </c>
      <c r="I5838" s="166">
        <f>+Exports!G5841</f>
        <v>19.186499999999999</v>
      </c>
      <c r="J5838" s="166">
        <f>+'ELAP_IPCO-APND'!D5841</f>
        <v>77.454430000000002</v>
      </c>
      <c r="K5838" s="166">
        <f>+(ExportsELAP[[#This Row],[Exports kWh - MPT]]/1000)*ExportsELAP[[#This Row],[EIM Price]]</f>
        <v>1.4860794211949999</v>
      </c>
      <c r="L5838" s="167" t="str">
        <f>+INDEX(ECR_Hours!$I$12:$I$15,MATCH(ExportsELAP[[#This Row],[Date Prevailing]],ECR_Hours!$H$12:$H$15,1))</f>
        <v>S</v>
      </c>
      <c r="M5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39" spans="1:13" x14ac:dyDescent="0.25">
      <c r="A5839" s="164">
        <f>+Exports!A5842</f>
        <v>44805</v>
      </c>
      <c r="B5839" s="165">
        <f t="shared" si="364"/>
        <v>2022</v>
      </c>
      <c r="C5839" s="165">
        <f t="shared" si="365"/>
        <v>9</v>
      </c>
      <c r="D5839" s="165">
        <f t="shared" si="366"/>
        <v>1</v>
      </c>
      <c r="E5839" s="165">
        <f>+Exports!B5842</f>
        <v>6</v>
      </c>
      <c r="F5839" s="165">
        <f>+WEEKDAY(ExportsELAP[[#This Row],[Date Prevailing]],1)</f>
        <v>5</v>
      </c>
      <c r="G5839" s="165">
        <f>+COUNTIFS(ECR_Hours!$K$6:$K$7,ExportsELAP[[#This Row],[Date Prevailing]])</f>
        <v>0</v>
      </c>
      <c r="H5839" s="165">
        <f t="shared" si="367"/>
        <v>5</v>
      </c>
      <c r="I5839" s="166">
        <f>+Exports!G5842</f>
        <v>15.821</v>
      </c>
      <c r="J5839" s="166">
        <f>+'ELAP_IPCO-APND'!D5842</f>
        <v>72.792940000000002</v>
      </c>
      <c r="K5839" s="166">
        <f>+(ExportsELAP[[#This Row],[Exports kWh - MPT]]/1000)*ExportsELAP[[#This Row],[EIM Price]]</f>
        <v>1.1516571037399999</v>
      </c>
      <c r="L5839" s="167" t="str">
        <f>+INDEX(ECR_Hours!$I$12:$I$15,MATCH(ExportsELAP[[#This Row],[Date Prevailing]],ECR_Hours!$H$12:$H$15,1))</f>
        <v>S</v>
      </c>
      <c r="M5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0" spans="1:13" x14ac:dyDescent="0.25">
      <c r="A5840" s="164">
        <f>+Exports!A5843</f>
        <v>44805</v>
      </c>
      <c r="B5840" s="165">
        <f t="shared" si="364"/>
        <v>2022</v>
      </c>
      <c r="C5840" s="165">
        <f t="shared" si="365"/>
        <v>9</v>
      </c>
      <c r="D5840" s="165">
        <f t="shared" si="366"/>
        <v>1</v>
      </c>
      <c r="E5840" s="165">
        <f>+Exports!B5843</f>
        <v>7</v>
      </c>
      <c r="F5840" s="165">
        <f>+WEEKDAY(ExportsELAP[[#This Row],[Date Prevailing]],1)</f>
        <v>5</v>
      </c>
      <c r="G5840" s="165">
        <f>+COUNTIFS(ECR_Hours!$K$6:$K$7,ExportsELAP[[#This Row],[Date Prevailing]])</f>
        <v>0</v>
      </c>
      <c r="H5840" s="165">
        <f t="shared" si="367"/>
        <v>5</v>
      </c>
      <c r="I5840" s="166">
        <f>+Exports!G5843</f>
        <v>18.7453</v>
      </c>
      <c r="J5840" s="166">
        <f>+'ELAP_IPCO-APND'!D5843</f>
        <v>89.563180000000003</v>
      </c>
      <c r="K5840" s="166">
        <f>+(ExportsELAP[[#This Row],[Exports kWh - MPT]]/1000)*ExportsELAP[[#This Row],[EIM Price]]</f>
        <v>1.678888678054</v>
      </c>
      <c r="L5840" s="167" t="str">
        <f>+INDEX(ECR_Hours!$I$12:$I$15,MATCH(ExportsELAP[[#This Row],[Date Prevailing]],ECR_Hours!$H$12:$H$15,1))</f>
        <v>S</v>
      </c>
      <c r="M5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1" spans="1:13" x14ac:dyDescent="0.25">
      <c r="A5841" s="164">
        <f>+Exports!A5844</f>
        <v>44805</v>
      </c>
      <c r="B5841" s="165">
        <f t="shared" si="364"/>
        <v>2022</v>
      </c>
      <c r="C5841" s="165">
        <f t="shared" si="365"/>
        <v>9</v>
      </c>
      <c r="D5841" s="165">
        <f t="shared" si="366"/>
        <v>1</v>
      </c>
      <c r="E5841" s="165">
        <f>+Exports!B5844</f>
        <v>8</v>
      </c>
      <c r="F5841" s="165">
        <f>+WEEKDAY(ExportsELAP[[#This Row],[Date Prevailing]],1)</f>
        <v>5</v>
      </c>
      <c r="G5841" s="165">
        <f>+COUNTIFS(ECR_Hours!$K$6:$K$7,ExportsELAP[[#This Row],[Date Prevailing]])</f>
        <v>0</v>
      </c>
      <c r="H5841" s="165">
        <f t="shared" si="367"/>
        <v>5</v>
      </c>
      <c r="I5841" s="166">
        <f>+Exports!G5844</f>
        <v>1114.7534000000001</v>
      </c>
      <c r="J5841" s="166">
        <f>+'ELAP_IPCO-APND'!D5844</f>
        <v>92.609780000000001</v>
      </c>
      <c r="K5841" s="166">
        <f>+(ExportsELAP[[#This Row],[Exports kWh - MPT]]/1000)*ExportsELAP[[#This Row],[EIM Price]]</f>
        <v>103.23706712825201</v>
      </c>
      <c r="L5841" s="167" t="str">
        <f>+INDEX(ECR_Hours!$I$12:$I$15,MATCH(ExportsELAP[[#This Row],[Date Prevailing]],ECR_Hours!$H$12:$H$15,1))</f>
        <v>S</v>
      </c>
      <c r="M5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2" spans="1:13" x14ac:dyDescent="0.25">
      <c r="A5842" s="164">
        <f>+Exports!A5845</f>
        <v>44805</v>
      </c>
      <c r="B5842" s="165">
        <f t="shared" si="364"/>
        <v>2022</v>
      </c>
      <c r="C5842" s="165">
        <f t="shared" si="365"/>
        <v>9</v>
      </c>
      <c r="D5842" s="165">
        <f t="shared" si="366"/>
        <v>1</v>
      </c>
      <c r="E5842" s="165">
        <f>+Exports!B5845</f>
        <v>9</v>
      </c>
      <c r="F5842" s="165">
        <f>+WEEKDAY(ExportsELAP[[#This Row],[Date Prevailing]],1)</f>
        <v>5</v>
      </c>
      <c r="G5842" s="165">
        <f>+COUNTIFS(ECR_Hours!$K$6:$K$7,ExportsELAP[[#This Row],[Date Prevailing]])</f>
        <v>0</v>
      </c>
      <c r="H5842" s="165">
        <f t="shared" si="367"/>
        <v>5</v>
      </c>
      <c r="I5842" s="166">
        <f>+Exports!G5845</f>
        <v>7533.6171000000004</v>
      </c>
      <c r="J5842" s="166">
        <f>+'ELAP_IPCO-APND'!D5845</f>
        <v>75.991169999999997</v>
      </c>
      <c r="K5842" s="166">
        <f>+(ExportsELAP[[#This Row],[Exports kWh - MPT]]/1000)*ExportsELAP[[#This Row],[EIM Price]]</f>
        <v>572.48837776100709</v>
      </c>
      <c r="L5842" s="167" t="str">
        <f>+INDEX(ECR_Hours!$I$12:$I$15,MATCH(ExportsELAP[[#This Row],[Date Prevailing]],ECR_Hours!$H$12:$H$15,1))</f>
        <v>S</v>
      </c>
      <c r="M5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3" spans="1:13" x14ac:dyDescent="0.25">
      <c r="A5843" s="164">
        <f>+Exports!A5846</f>
        <v>44805</v>
      </c>
      <c r="B5843" s="165">
        <f t="shared" si="364"/>
        <v>2022</v>
      </c>
      <c r="C5843" s="165">
        <f t="shared" si="365"/>
        <v>9</v>
      </c>
      <c r="D5843" s="165">
        <f t="shared" si="366"/>
        <v>1</v>
      </c>
      <c r="E5843" s="165">
        <f>+Exports!B5846</f>
        <v>10</v>
      </c>
      <c r="F5843" s="165">
        <f>+WEEKDAY(ExportsELAP[[#This Row],[Date Prevailing]],1)</f>
        <v>5</v>
      </c>
      <c r="G5843" s="165">
        <f>+COUNTIFS(ECR_Hours!$K$6:$K$7,ExportsELAP[[#This Row],[Date Prevailing]])</f>
        <v>0</v>
      </c>
      <c r="H5843" s="165">
        <f t="shared" si="367"/>
        <v>5</v>
      </c>
      <c r="I5843" s="166">
        <f>+Exports!G5846</f>
        <v>17412.280299999999</v>
      </c>
      <c r="J5843" s="166">
        <f>+'ELAP_IPCO-APND'!D5846</f>
        <v>77.113519999999994</v>
      </c>
      <c r="K5843" s="166">
        <f>+(ExportsELAP[[#This Row],[Exports kWh - MPT]]/1000)*ExportsELAP[[#This Row],[EIM Price]]</f>
        <v>1342.7222251596559</v>
      </c>
      <c r="L5843" s="167" t="str">
        <f>+INDEX(ECR_Hours!$I$12:$I$15,MATCH(ExportsELAP[[#This Row],[Date Prevailing]],ECR_Hours!$H$12:$H$15,1))</f>
        <v>S</v>
      </c>
      <c r="M5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4" spans="1:13" x14ac:dyDescent="0.25">
      <c r="A5844" s="164">
        <f>+Exports!A5847</f>
        <v>44805</v>
      </c>
      <c r="B5844" s="165">
        <f t="shared" si="364"/>
        <v>2022</v>
      </c>
      <c r="C5844" s="165">
        <f t="shared" si="365"/>
        <v>9</v>
      </c>
      <c r="D5844" s="165">
        <f t="shared" si="366"/>
        <v>1</v>
      </c>
      <c r="E5844" s="165">
        <f>+Exports!B5847</f>
        <v>11</v>
      </c>
      <c r="F5844" s="165">
        <f>+WEEKDAY(ExportsELAP[[#This Row],[Date Prevailing]],1)</f>
        <v>5</v>
      </c>
      <c r="G5844" s="165">
        <f>+COUNTIFS(ECR_Hours!$K$6:$K$7,ExportsELAP[[#This Row],[Date Prevailing]])</f>
        <v>0</v>
      </c>
      <c r="H5844" s="165">
        <f t="shared" si="367"/>
        <v>5</v>
      </c>
      <c r="I5844" s="166">
        <f>+Exports!G5847</f>
        <v>27591.870099999996</v>
      </c>
      <c r="J5844" s="166">
        <f>+'ELAP_IPCO-APND'!D5847</f>
        <v>70.047219999999996</v>
      </c>
      <c r="K5844" s="166">
        <f>+(ExportsELAP[[#This Row],[Exports kWh - MPT]]/1000)*ExportsELAP[[#This Row],[EIM Price]]</f>
        <v>1932.7337951061218</v>
      </c>
      <c r="L5844" s="167" t="str">
        <f>+INDEX(ECR_Hours!$I$12:$I$15,MATCH(ExportsELAP[[#This Row],[Date Prevailing]],ECR_Hours!$H$12:$H$15,1))</f>
        <v>S</v>
      </c>
      <c r="M5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5" spans="1:13" x14ac:dyDescent="0.25">
      <c r="A5845" s="164">
        <f>+Exports!A5848</f>
        <v>44805</v>
      </c>
      <c r="B5845" s="165">
        <f t="shared" si="364"/>
        <v>2022</v>
      </c>
      <c r="C5845" s="165">
        <f t="shared" si="365"/>
        <v>9</v>
      </c>
      <c r="D5845" s="165">
        <f t="shared" si="366"/>
        <v>1</v>
      </c>
      <c r="E5845" s="165">
        <f>+Exports!B5848</f>
        <v>12</v>
      </c>
      <c r="F5845" s="165">
        <f>+WEEKDAY(ExportsELAP[[#This Row],[Date Prevailing]],1)</f>
        <v>5</v>
      </c>
      <c r="G5845" s="165">
        <f>+COUNTIFS(ECR_Hours!$K$6:$K$7,ExportsELAP[[#This Row],[Date Prevailing]])</f>
        <v>0</v>
      </c>
      <c r="H5845" s="165">
        <f t="shared" si="367"/>
        <v>5</v>
      </c>
      <c r="I5845" s="166">
        <f>+Exports!G5848</f>
        <v>34593.604899999998</v>
      </c>
      <c r="J5845" s="166">
        <f>+'ELAP_IPCO-APND'!D5848</f>
        <v>77.665689999999998</v>
      </c>
      <c r="K5845" s="166">
        <f>+(ExportsELAP[[#This Row],[Exports kWh - MPT]]/1000)*ExportsELAP[[#This Row],[EIM Price]]</f>
        <v>2686.7361941458807</v>
      </c>
      <c r="L5845" s="167" t="str">
        <f>+INDEX(ECR_Hours!$I$12:$I$15,MATCH(ExportsELAP[[#This Row],[Date Prevailing]],ECR_Hours!$H$12:$H$15,1))</f>
        <v>S</v>
      </c>
      <c r="M5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6" spans="1:13" x14ac:dyDescent="0.25">
      <c r="A5846" s="164">
        <f>+Exports!A5849</f>
        <v>44805</v>
      </c>
      <c r="B5846" s="165">
        <f t="shared" si="364"/>
        <v>2022</v>
      </c>
      <c r="C5846" s="165">
        <f t="shared" si="365"/>
        <v>9</v>
      </c>
      <c r="D5846" s="165">
        <f t="shared" si="366"/>
        <v>1</v>
      </c>
      <c r="E5846" s="165">
        <f>+Exports!B5849</f>
        <v>13</v>
      </c>
      <c r="F5846" s="165">
        <f>+WEEKDAY(ExportsELAP[[#This Row],[Date Prevailing]],1)</f>
        <v>5</v>
      </c>
      <c r="G5846" s="165">
        <f>+COUNTIFS(ECR_Hours!$K$6:$K$7,ExportsELAP[[#This Row],[Date Prevailing]])</f>
        <v>0</v>
      </c>
      <c r="H5846" s="165">
        <f t="shared" si="367"/>
        <v>5</v>
      </c>
      <c r="I5846" s="166">
        <f>+Exports!G5849</f>
        <v>37899.18</v>
      </c>
      <c r="J5846" s="166">
        <f>+'ELAP_IPCO-APND'!D5849</f>
        <v>76.359859999999998</v>
      </c>
      <c r="K5846" s="166">
        <f>+(ExportsELAP[[#This Row],[Exports kWh - MPT]]/1000)*ExportsELAP[[#This Row],[EIM Price]]</f>
        <v>2893.9760789147999</v>
      </c>
      <c r="L5846" s="167" t="str">
        <f>+INDEX(ECR_Hours!$I$12:$I$15,MATCH(ExportsELAP[[#This Row],[Date Prevailing]],ECR_Hours!$H$12:$H$15,1))</f>
        <v>S</v>
      </c>
      <c r="M5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7" spans="1:13" x14ac:dyDescent="0.25">
      <c r="A5847" s="164">
        <f>+Exports!A5850</f>
        <v>44805</v>
      </c>
      <c r="B5847" s="165">
        <f t="shared" si="364"/>
        <v>2022</v>
      </c>
      <c r="C5847" s="165">
        <f t="shared" si="365"/>
        <v>9</v>
      </c>
      <c r="D5847" s="165">
        <f t="shared" si="366"/>
        <v>1</v>
      </c>
      <c r="E5847" s="165">
        <f>+Exports!B5850</f>
        <v>14</v>
      </c>
      <c r="F5847" s="165">
        <f>+WEEKDAY(ExportsELAP[[#This Row],[Date Prevailing]],1)</f>
        <v>5</v>
      </c>
      <c r="G5847" s="165">
        <f>+COUNTIFS(ECR_Hours!$K$6:$K$7,ExportsELAP[[#This Row],[Date Prevailing]])</f>
        <v>0</v>
      </c>
      <c r="H5847" s="165">
        <f t="shared" si="367"/>
        <v>5</v>
      </c>
      <c r="I5847" s="166">
        <f>+Exports!G5850</f>
        <v>37407.609800000006</v>
      </c>
      <c r="J5847" s="166">
        <f>+'ELAP_IPCO-APND'!D5850</f>
        <v>90.410989999999998</v>
      </c>
      <c r="K5847" s="166">
        <f>+(ExportsELAP[[#This Row],[Exports kWh - MPT]]/1000)*ExportsELAP[[#This Row],[EIM Price]]</f>
        <v>3382.059035551702</v>
      </c>
      <c r="L5847" s="167" t="str">
        <f>+INDEX(ECR_Hours!$I$12:$I$15,MATCH(ExportsELAP[[#This Row],[Date Prevailing]],ECR_Hours!$H$12:$H$15,1))</f>
        <v>S</v>
      </c>
      <c r="M5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8" spans="1:13" x14ac:dyDescent="0.25">
      <c r="A5848" s="164">
        <f>+Exports!A5851</f>
        <v>44805</v>
      </c>
      <c r="B5848" s="165">
        <f t="shared" si="364"/>
        <v>2022</v>
      </c>
      <c r="C5848" s="165">
        <f t="shared" si="365"/>
        <v>9</v>
      </c>
      <c r="D5848" s="165">
        <f t="shared" si="366"/>
        <v>1</v>
      </c>
      <c r="E5848" s="165">
        <f>+Exports!B5851</f>
        <v>15</v>
      </c>
      <c r="F5848" s="165">
        <f>+WEEKDAY(ExportsELAP[[#This Row],[Date Prevailing]],1)</f>
        <v>5</v>
      </c>
      <c r="G5848" s="165">
        <f>+COUNTIFS(ECR_Hours!$K$6:$K$7,ExportsELAP[[#This Row],[Date Prevailing]])</f>
        <v>0</v>
      </c>
      <c r="H5848" s="165">
        <f t="shared" si="367"/>
        <v>5</v>
      </c>
      <c r="I5848" s="166">
        <f>+Exports!G5851</f>
        <v>33854.528999999995</v>
      </c>
      <c r="J5848" s="166">
        <f>+'ELAP_IPCO-APND'!D5851</f>
        <v>127.59665</v>
      </c>
      <c r="K5848" s="166">
        <f>+(ExportsELAP[[#This Row],[Exports kWh - MPT]]/1000)*ExportsELAP[[#This Row],[EIM Price]]</f>
        <v>4319.724487727849</v>
      </c>
      <c r="L5848" s="167" t="str">
        <f>+INDEX(ECR_Hours!$I$12:$I$15,MATCH(ExportsELAP[[#This Row],[Date Prevailing]],ECR_Hours!$H$12:$H$15,1))</f>
        <v>S</v>
      </c>
      <c r="M5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49" spans="1:13" x14ac:dyDescent="0.25">
      <c r="A5849" s="164">
        <f>+Exports!A5852</f>
        <v>44805</v>
      </c>
      <c r="B5849" s="165">
        <f t="shared" si="364"/>
        <v>2022</v>
      </c>
      <c r="C5849" s="165">
        <f t="shared" si="365"/>
        <v>9</v>
      </c>
      <c r="D5849" s="165">
        <f t="shared" si="366"/>
        <v>1</v>
      </c>
      <c r="E5849" s="165">
        <f>+Exports!B5852</f>
        <v>16</v>
      </c>
      <c r="F5849" s="165">
        <f>+WEEKDAY(ExportsELAP[[#This Row],[Date Prevailing]],1)</f>
        <v>5</v>
      </c>
      <c r="G5849" s="165">
        <f>+COUNTIFS(ECR_Hours!$K$6:$K$7,ExportsELAP[[#This Row],[Date Prevailing]])</f>
        <v>0</v>
      </c>
      <c r="H5849" s="165">
        <f t="shared" si="367"/>
        <v>5</v>
      </c>
      <c r="I5849" s="166">
        <f>+Exports!G5852</f>
        <v>28023.20229999999</v>
      </c>
      <c r="J5849" s="166">
        <f>+'ELAP_IPCO-APND'!D5852</f>
        <v>168.12039999999999</v>
      </c>
      <c r="K5849" s="166">
        <f>+(ExportsELAP[[#This Row],[Exports kWh - MPT]]/1000)*ExportsELAP[[#This Row],[EIM Price]]</f>
        <v>4711.2719799569177</v>
      </c>
      <c r="L5849" s="167" t="str">
        <f>+INDEX(ECR_Hours!$I$12:$I$15,MATCH(ExportsELAP[[#This Row],[Date Prevailing]],ECR_Hours!$H$12:$H$15,1))</f>
        <v>S</v>
      </c>
      <c r="M5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0" spans="1:13" x14ac:dyDescent="0.25">
      <c r="A5850" s="164">
        <f>+Exports!A5853</f>
        <v>44805</v>
      </c>
      <c r="B5850" s="165">
        <f t="shared" si="364"/>
        <v>2022</v>
      </c>
      <c r="C5850" s="165">
        <f t="shared" si="365"/>
        <v>9</v>
      </c>
      <c r="D5850" s="165">
        <f t="shared" si="366"/>
        <v>1</v>
      </c>
      <c r="E5850" s="165">
        <f>+Exports!B5853</f>
        <v>17</v>
      </c>
      <c r="F5850" s="165">
        <f>+WEEKDAY(ExportsELAP[[#This Row],[Date Prevailing]],1)</f>
        <v>5</v>
      </c>
      <c r="G5850" s="165">
        <f>+COUNTIFS(ECR_Hours!$K$6:$K$7,ExportsELAP[[#This Row],[Date Prevailing]])</f>
        <v>0</v>
      </c>
      <c r="H5850" s="165">
        <f t="shared" si="367"/>
        <v>5</v>
      </c>
      <c r="I5850" s="166">
        <f>+Exports!G5853</f>
        <v>20064.730500000001</v>
      </c>
      <c r="J5850" s="166">
        <f>+'ELAP_IPCO-APND'!D5853</f>
        <v>213.23124000000001</v>
      </c>
      <c r="K5850" s="166">
        <f>+(ExportsELAP[[#This Row],[Exports kWh - MPT]]/1000)*ExportsELAP[[#This Row],[EIM Price]]</f>
        <v>4278.4273647808213</v>
      </c>
      <c r="L5850" s="167" t="str">
        <f>+INDEX(ECR_Hours!$I$12:$I$15,MATCH(ExportsELAP[[#This Row],[Date Prevailing]],ECR_Hours!$H$12:$H$15,1))</f>
        <v>S</v>
      </c>
      <c r="M5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1" spans="1:13" x14ac:dyDescent="0.25">
      <c r="A5851" s="164">
        <f>+Exports!A5854</f>
        <v>44805</v>
      </c>
      <c r="B5851" s="165">
        <f t="shared" si="364"/>
        <v>2022</v>
      </c>
      <c r="C5851" s="165">
        <f t="shared" si="365"/>
        <v>9</v>
      </c>
      <c r="D5851" s="165">
        <f t="shared" si="366"/>
        <v>1</v>
      </c>
      <c r="E5851" s="165">
        <f>+Exports!B5854</f>
        <v>18</v>
      </c>
      <c r="F5851" s="165">
        <f>+WEEKDAY(ExportsELAP[[#This Row],[Date Prevailing]],1)</f>
        <v>5</v>
      </c>
      <c r="G5851" s="165">
        <f>+COUNTIFS(ECR_Hours!$K$6:$K$7,ExportsELAP[[#This Row],[Date Prevailing]])</f>
        <v>0</v>
      </c>
      <c r="H5851" s="165">
        <f t="shared" si="367"/>
        <v>5</v>
      </c>
      <c r="I5851" s="166">
        <f>+Exports!G5854</f>
        <v>11663.177799999999</v>
      </c>
      <c r="J5851" s="166">
        <f>+'ELAP_IPCO-APND'!D5854</f>
        <v>386.70587</v>
      </c>
      <c r="K5851" s="166">
        <f>+(ExportsELAP[[#This Row],[Exports kWh - MPT]]/1000)*ExportsELAP[[#This Row],[EIM Price]]</f>
        <v>4510.2193181136863</v>
      </c>
      <c r="L5851" s="167" t="str">
        <f>+INDEX(ECR_Hours!$I$12:$I$15,MATCH(ExportsELAP[[#This Row],[Date Prevailing]],ECR_Hours!$H$12:$H$15,1))</f>
        <v>S</v>
      </c>
      <c r="M5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2" spans="1:13" x14ac:dyDescent="0.25">
      <c r="A5852" s="164">
        <f>+Exports!A5855</f>
        <v>44805</v>
      </c>
      <c r="B5852" s="165">
        <f t="shared" si="364"/>
        <v>2022</v>
      </c>
      <c r="C5852" s="165">
        <f t="shared" si="365"/>
        <v>9</v>
      </c>
      <c r="D5852" s="165">
        <f t="shared" si="366"/>
        <v>1</v>
      </c>
      <c r="E5852" s="165">
        <f>+Exports!B5855</f>
        <v>19</v>
      </c>
      <c r="F5852" s="165">
        <f>+WEEKDAY(ExportsELAP[[#This Row],[Date Prevailing]],1)</f>
        <v>5</v>
      </c>
      <c r="G5852" s="165">
        <f>+COUNTIFS(ECR_Hours!$K$6:$K$7,ExportsELAP[[#This Row],[Date Prevailing]])</f>
        <v>0</v>
      </c>
      <c r="H5852" s="165">
        <f t="shared" si="367"/>
        <v>5</v>
      </c>
      <c r="I5852" s="166">
        <f>+Exports!G5855</f>
        <v>4916.5810000000001</v>
      </c>
      <c r="J5852" s="166">
        <f>+'ELAP_IPCO-APND'!D5855</f>
        <v>331.32916999999998</v>
      </c>
      <c r="K5852" s="166">
        <f>+(ExportsELAP[[#This Row],[Exports kWh - MPT]]/1000)*ExportsELAP[[#This Row],[EIM Price]]</f>
        <v>1629.0067019677699</v>
      </c>
      <c r="L5852" s="167" t="str">
        <f>+INDEX(ECR_Hours!$I$12:$I$15,MATCH(ExportsELAP[[#This Row],[Date Prevailing]],ECR_Hours!$H$12:$H$15,1))</f>
        <v>S</v>
      </c>
      <c r="M5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3" spans="1:13" x14ac:dyDescent="0.25">
      <c r="A5853" s="164">
        <f>+Exports!A5856</f>
        <v>44805</v>
      </c>
      <c r="B5853" s="165">
        <f t="shared" si="364"/>
        <v>2022</v>
      </c>
      <c r="C5853" s="165">
        <f t="shared" si="365"/>
        <v>9</v>
      </c>
      <c r="D5853" s="165">
        <f t="shared" si="366"/>
        <v>1</v>
      </c>
      <c r="E5853" s="165">
        <f>+Exports!B5856</f>
        <v>20</v>
      </c>
      <c r="F5853" s="165">
        <f>+WEEKDAY(ExportsELAP[[#This Row],[Date Prevailing]],1)</f>
        <v>5</v>
      </c>
      <c r="G5853" s="165">
        <f>+COUNTIFS(ECR_Hours!$K$6:$K$7,ExportsELAP[[#This Row],[Date Prevailing]])</f>
        <v>0</v>
      </c>
      <c r="H5853" s="165">
        <f t="shared" si="367"/>
        <v>5</v>
      </c>
      <c r="I5853" s="166">
        <f>+Exports!G5856</f>
        <v>1111.5606</v>
      </c>
      <c r="J5853" s="166">
        <f>+'ELAP_IPCO-APND'!D5856</f>
        <v>1261.53449</v>
      </c>
      <c r="K5853" s="166">
        <f>+(ExportsELAP[[#This Row],[Exports kWh - MPT]]/1000)*ExportsELAP[[#This Row],[EIM Price]]</f>
        <v>1402.272034625094</v>
      </c>
      <c r="L5853" s="167" t="str">
        <f>+INDEX(ECR_Hours!$I$12:$I$15,MATCH(ExportsELAP[[#This Row],[Date Prevailing]],ECR_Hours!$H$12:$H$15,1))</f>
        <v>S</v>
      </c>
      <c r="M5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4" spans="1:13" x14ac:dyDescent="0.25">
      <c r="A5854" s="164">
        <f>+Exports!A5857</f>
        <v>44805</v>
      </c>
      <c r="B5854" s="165">
        <f t="shared" si="364"/>
        <v>2022</v>
      </c>
      <c r="C5854" s="165">
        <f t="shared" si="365"/>
        <v>9</v>
      </c>
      <c r="D5854" s="165">
        <f t="shared" si="366"/>
        <v>1</v>
      </c>
      <c r="E5854" s="165">
        <f>+Exports!B5857</f>
        <v>21</v>
      </c>
      <c r="F5854" s="165">
        <f>+WEEKDAY(ExportsELAP[[#This Row],[Date Prevailing]],1)</f>
        <v>5</v>
      </c>
      <c r="G5854" s="165">
        <f>+COUNTIFS(ECR_Hours!$K$6:$K$7,ExportsELAP[[#This Row],[Date Prevailing]])</f>
        <v>0</v>
      </c>
      <c r="H5854" s="165">
        <f t="shared" si="367"/>
        <v>5</v>
      </c>
      <c r="I5854" s="166">
        <f>+Exports!G5857</f>
        <v>7.5140000000000002</v>
      </c>
      <c r="J5854" s="166">
        <f>+'ELAP_IPCO-APND'!D5857</f>
        <v>1326.0395699999999</v>
      </c>
      <c r="K5854" s="166">
        <f>+(ExportsELAP[[#This Row],[Exports kWh - MPT]]/1000)*ExportsELAP[[#This Row],[EIM Price]]</f>
        <v>9.9638613289799984</v>
      </c>
      <c r="L5854" s="167" t="str">
        <f>+INDEX(ECR_Hours!$I$12:$I$15,MATCH(ExportsELAP[[#This Row],[Date Prevailing]],ECR_Hours!$H$12:$H$15,1))</f>
        <v>S</v>
      </c>
      <c r="M5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5" spans="1:13" x14ac:dyDescent="0.25">
      <c r="A5855" s="164">
        <f>+Exports!A5858</f>
        <v>44805</v>
      </c>
      <c r="B5855" s="165">
        <f t="shared" si="364"/>
        <v>2022</v>
      </c>
      <c r="C5855" s="165">
        <f t="shared" si="365"/>
        <v>9</v>
      </c>
      <c r="D5855" s="165">
        <f t="shared" si="366"/>
        <v>1</v>
      </c>
      <c r="E5855" s="165">
        <f>+Exports!B5858</f>
        <v>22</v>
      </c>
      <c r="F5855" s="165">
        <f>+WEEKDAY(ExportsELAP[[#This Row],[Date Prevailing]],1)</f>
        <v>5</v>
      </c>
      <c r="G5855" s="165">
        <f>+COUNTIFS(ECR_Hours!$K$6:$K$7,ExportsELAP[[#This Row],[Date Prevailing]])</f>
        <v>0</v>
      </c>
      <c r="H5855" s="165">
        <f t="shared" si="367"/>
        <v>5</v>
      </c>
      <c r="I5855" s="166">
        <f>+Exports!G5858</f>
        <v>2.6244999999999998</v>
      </c>
      <c r="J5855" s="166">
        <f>+'ELAP_IPCO-APND'!D5858</f>
        <v>178.61840000000001</v>
      </c>
      <c r="K5855" s="166">
        <f>+(ExportsELAP[[#This Row],[Exports kWh - MPT]]/1000)*ExportsELAP[[#This Row],[EIM Price]]</f>
        <v>0.46878399079999994</v>
      </c>
      <c r="L5855" s="167" t="str">
        <f>+INDEX(ECR_Hours!$I$12:$I$15,MATCH(ExportsELAP[[#This Row],[Date Prevailing]],ECR_Hours!$H$12:$H$15,1))</f>
        <v>S</v>
      </c>
      <c r="M5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6" spans="1:13" x14ac:dyDescent="0.25">
      <c r="A5856" s="164">
        <f>+Exports!A5859</f>
        <v>44805</v>
      </c>
      <c r="B5856" s="165">
        <f t="shared" si="364"/>
        <v>2022</v>
      </c>
      <c r="C5856" s="165">
        <f t="shared" si="365"/>
        <v>9</v>
      </c>
      <c r="D5856" s="165">
        <f t="shared" si="366"/>
        <v>1</v>
      </c>
      <c r="E5856" s="165">
        <f>+Exports!B5859</f>
        <v>23</v>
      </c>
      <c r="F5856" s="165">
        <f>+WEEKDAY(ExportsELAP[[#This Row],[Date Prevailing]],1)</f>
        <v>5</v>
      </c>
      <c r="G5856" s="165">
        <f>+COUNTIFS(ECR_Hours!$K$6:$K$7,ExportsELAP[[#This Row],[Date Prevailing]])</f>
        <v>0</v>
      </c>
      <c r="H5856" s="165">
        <f t="shared" si="367"/>
        <v>5</v>
      </c>
      <c r="I5856" s="166">
        <f>+Exports!G5859</f>
        <v>2.8274999999999899</v>
      </c>
      <c r="J5856" s="166">
        <f>+'ELAP_IPCO-APND'!D5859</f>
        <v>162.84386000000001</v>
      </c>
      <c r="K5856" s="166">
        <f>+(ExportsELAP[[#This Row],[Exports kWh - MPT]]/1000)*ExportsELAP[[#This Row],[EIM Price]]</f>
        <v>0.46044101414999833</v>
      </c>
      <c r="L5856" s="167" t="str">
        <f>+INDEX(ECR_Hours!$I$12:$I$15,MATCH(ExportsELAP[[#This Row],[Date Prevailing]],ECR_Hours!$H$12:$H$15,1))</f>
        <v>S</v>
      </c>
      <c r="M5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57" spans="1:13" x14ac:dyDescent="0.25">
      <c r="A5857" s="164">
        <f>+Exports!A5860</f>
        <v>44805</v>
      </c>
      <c r="B5857" s="165">
        <f t="shared" si="364"/>
        <v>2022</v>
      </c>
      <c r="C5857" s="165">
        <f t="shared" si="365"/>
        <v>9</v>
      </c>
      <c r="D5857" s="165">
        <f t="shared" si="366"/>
        <v>1</v>
      </c>
      <c r="E5857" s="165">
        <f>+Exports!B5860</f>
        <v>24</v>
      </c>
      <c r="F5857" s="165">
        <f>+WEEKDAY(ExportsELAP[[#This Row],[Date Prevailing]],1)</f>
        <v>5</v>
      </c>
      <c r="G5857" s="165">
        <f>+COUNTIFS(ECR_Hours!$K$6:$K$7,ExportsELAP[[#This Row],[Date Prevailing]])</f>
        <v>0</v>
      </c>
      <c r="H5857" s="165">
        <f t="shared" si="367"/>
        <v>5</v>
      </c>
      <c r="I5857" s="166">
        <f>+Exports!G5860</f>
        <v>3.2004999999999999</v>
      </c>
      <c r="J5857" s="166">
        <f>+'ELAP_IPCO-APND'!D5860</f>
        <v>126.66401</v>
      </c>
      <c r="K5857" s="166">
        <f>+(ExportsELAP[[#This Row],[Exports kWh - MPT]]/1000)*ExportsELAP[[#This Row],[EIM Price]]</f>
        <v>0.405388164005</v>
      </c>
      <c r="L5857" s="167" t="str">
        <f>+INDEX(ECR_Hours!$I$12:$I$15,MATCH(ExportsELAP[[#This Row],[Date Prevailing]],ECR_Hours!$H$12:$H$15,1))</f>
        <v>S</v>
      </c>
      <c r="M5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58" spans="1:13" x14ac:dyDescent="0.25">
      <c r="A5858" s="164">
        <f>+Exports!A5861</f>
        <v>44806</v>
      </c>
      <c r="B5858" s="165">
        <f t="shared" si="364"/>
        <v>2022</v>
      </c>
      <c r="C5858" s="165">
        <f t="shared" si="365"/>
        <v>9</v>
      </c>
      <c r="D5858" s="165">
        <f t="shared" si="366"/>
        <v>2</v>
      </c>
      <c r="E5858" s="165">
        <f>+Exports!B5861</f>
        <v>1</v>
      </c>
      <c r="F5858" s="165">
        <f>+WEEKDAY(ExportsELAP[[#This Row],[Date Prevailing]],1)</f>
        <v>6</v>
      </c>
      <c r="G5858" s="165">
        <f>+COUNTIFS(ECR_Hours!$K$6:$K$7,ExportsELAP[[#This Row],[Date Prevailing]])</f>
        <v>0</v>
      </c>
      <c r="H5858" s="165">
        <f t="shared" si="367"/>
        <v>6</v>
      </c>
      <c r="I5858" s="166">
        <f>+Exports!G5861</f>
        <v>4.2717000000000001</v>
      </c>
      <c r="J5858" s="166">
        <f>+'ELAP_IPCO-APND'!D5861</f>
        <v>113.56949</v>
      </c>
      <c r="K5858" s="166">
        <f>+(ExportsELAP[[#This Row],[Exports kWh - MPT]]/1000)*ExportsELAP[[#This Row],[EIM Price]]</f>
        <v>0.48513479043300001</v>
      </c>
      <c r="L5858" s="167" t="str">
        <f>+INDEX(ECR_Hours!$I$12:$I$15,MATCH(ExportsELAP[[#This Row],[Date Prevailing]],ECR_Hours!$H$12:$H$15,1))</f>
        <v>S</v>
      </c>
      <c r="M5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59" spans="1:13" x14ac:dyDescent="0.25">
      <c r="A5859" s="164">
        <f>+Exports!A5862</f>
        <v>44806</v>
      </c>
      <c r="B5859" s="165">
        <f t="shared" si="364"/>
        <v>2022</v>
      </c>
      <c r="C5859" s="165">
        <f t="shared" si="365"/>
        <v>9</v>
      </c>
      <c r="D5859" s="165">
        <f t="shared" si="366"/>
        <v>2</v>
      </c>
      <c r="E5859" s="165">
        <f>+Exports!B5862</f>
        <v>2</v>
      </c>
      <c r="F5859" s="165">
        <f>+WEEKDAY(ExportsELAP[[#This Row],[Date Prevailing]],1)</f>
        <v>6</v>
      </c>
      <c r="G5859" s="165">
        <f>+COUNTIFS(ECR_Hours!$K$6:$K$7,ExportsELAP[[#This Row],[Date Prevailing]])</f>
        <v>0</v>
      </c>
      <c r="H5859" s="165">
        <f t="shared" si="367"/>
        <v>6</v>
      </c>
      <c r="I5859" s="166">
        <f>+Exports!G5862</f>
        <v>3.4192999999999998</v>
      </c>
      <c r="J5859" s="166">
        <f>+'ELAP_IPCO-APND'!D5862</f>
        <v>99.170640000000006</v>
      </c>
      <c r="K5859" s="166">
        <f>+(ExportsELAP[[#This Row],[Exports kWh - MPT]]/1000)*ExportsELAP[[#This Row],[EIM Price]]</f>
        <v>0.33909416935199999</v>
      </c>
      <c r="L5859" s="167" t="str">
        <f>+INDEX(ECR_Hours!$I$12:$I$15,MATCH(ExportsELAP[[#This Row],[Date Prevailing]],ECR_Hours!$H$12:$H$15,1))</f>
        <v>S</v>
      </c>
      <c r="M5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0" spans="1:13" x14ac:dyDescent="0.25">
      <c r="A5860" s="164">
        <f>+Exports!A5863</f>
        <v>44806</v>
      </c>
      <c r="B5860" s="165">
        <f t="shared" si="364"/>
        <v>2022</v>
      </c>
      <c r="C5860" s="165">
        <f t="shared" si="365"/>
        <v>9</v>
      </c>
      <c r="D5860" s="165">
        <f t="shared" si="366"/>
        <v>2</v>
      </c>
      <c r="E5860" s="165">
        <f>+Exports!B5863</f>
        <v>3</v>
      </c>
      <c r="F5860" s="165">
        <f>+WEEKDAY(ExportsELAP[[#This Row],[Date Prevailing]],1)</f>
        <v>6</v>
      </c>
      <c r="G5860" s="165">
        <f>+COUNTIFS(ECR_Hours!$K$6:$K$7,ExportsELAP[[#This Row],[Date Prevailing]])</f>
        <v>0</v>
      </c>
      <c r="H5860" s="165">
        <f t="shared" si="367"/>
        <v>6</v>
      </c>
      <c r="I5860" s="166">
        <f>+Exports!G5863</f>
        <v>3.3163</v>
      </c>
      <c r="J5860" s="166">
        <f>+'ELAP_IPCO-APND'!D5863</f>
        <v>85.79768</v>
      </c>
      <c r="K5860" s="166">
        <f>+(ExportsELAP[[#This Row],[Exports kWh - MPT]]/1000)*ExportsELAP[[#This Row],[EIM Price]]</f>
        <v>0.28453084618399999</v>
      </c>
      <c r="L5860" s="167" t="str">
        <f>+INDEX(ECR_Hours!$I$12:$I$15,MATCH(ExportsELAP[[#This Row],[Date Prevailing]],ECR_Hours!$H$12:$H$15,1))</f>
        <v>S</v>
      </c>
      <c r="M5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1" spans="1:13" x14ac:dyDescent="0.25">
      <c r="A5861" s="164">
        <f>+Exports!A5864</f>
        <v>44806</v>
      </c>
      <c r="B5861" s="165">
        <f t="shared" si="364"/>
        <v>2022</v>
      </c>
      <c r="C5861" s="165">
        <f t="shared" si="365"/>
        <v>9</v>
      </c>
      <c r="D5861" s="165">
        <f t="shared" si="366"/>
        <v>2</v>
      </c>
      <c r="E5861" s="165">
        <f>+Exports!B5864</f>
        <v>4</v>
      </c>
      <c r="F5861" s="165">
        <f>+WEEKDAY(ExportsELAP[[#This Row],[Date Prevailing]],1)</f>
        <v>6</v>
      </c>
      <c r="G5861" s="165">
        <f>+COUNTIFS(ECR_Hours!$K$6:$K$7,ExportsELAP[[#This Row],[Date Prevailing]])</f>
        <v>0</v>
      </c>
      <c r="H5861" s="165">
        <f t="shared" si="367"/>
        <v>6</v>
      </c>
      <c r="I5861" s="166">
        <f>+Exports!G5864</f>
        <v>5.0617000000000001</v>
      </c>
      <c r="J5861" s="166">
        <f>+'ELAP_IPCO-APND'!D5864</f>
        <v>82.624470000000002</v>
      </c>
      <c r="K5861" s="166">
        <f>+(ExportsELAP[[#This Row],[Exports kWh - MPT]]/1000)*ExportsELAP[[#This Row],[EIM Price]]</f>
        <v>0.41822027979900001</v>
      </c>
      <c r="L5861" s="167" t="str">
        <f>+INDEX(ECR_Hours!$I$12:$I$15,MATCH(ExportsELAP[[#This Row],[Date Prevailing]],ECR_Hours!$H$12:$H$15,1))</f>
        <v>S</v>
      </c>
      <c r="M5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2" spans="1:13" x14ac:dyDescent="0.25">
      <c r="A5862" s="164">
        <f>+Exports!A5865</f>
        <v>44806</v>
      </c>
      <c r="B5862" s="165">
        <f t="shared" si="364"/>
        <v>2022</v>
      </c>
      <c r="C5862" s="165">
        <f t="shared" si="365"/>
        <v>9</v>
      </c>
      <c r="D5862" s="165">
        <f t="shared" si="366"/>
        <v>2</v>
      </c>
      <c r="E5862" s="165">
        <f>+Exports!B5865</f>
        <v>5</v>
      </c>
      <c r="F5862" s="165">
        <f>+WEEKDAY(ExportsELAP[[#This Row],[Date Prevailing]],1)</f>
        <v>6</v>
      </c>
      <c r="G5862" s="165">
        <f>+COUNTIFS(ECR_Hours!$K$6:$K$7,ExportsELAP[[#This Row],[Date Prevailing]])</f>
        <v>0</v>
      </c>
      <c r="H5862" s="165">
        <f t="shared" si="367"/>
        <v>6</v>
      </c>
      <c r="I5862" s="166">
        <f>+Exports!G5865</f>
        <v>9.5266999999999999</v>
      </c>
      <c r="J5862" s="166">
        <f>+'ELAP_IPCO-APND'!D5865</f>
        <v>80.152929999999998</v>
      </c>
      <c r="K5862" s="166">
        <f>+(ExportsELAP[[#This Row],[Exports kWh - MPT]]/1000)*ExportsELAP[[#This Row],[EIM Price]]</f>
        <v>0.76359291823100006</v>
      </c>
      <c r="L5862" s="167" t="str">
        <f>+INDEX(ECR_Hours!$I$12:$I$15,MATCH(ExportsELAP[[#This Row],[Date Prevailing]],ECR_Hours!$H$12:$H$15,1))</f>
        <v>S</v>
      </c>
      <c r="M5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3" spans="1:13" x14ac:dyDescent="0.25">
      <c r="A5863" s="164">
        <f>+Exports!A5866</f>
        <v>44806</v>
      </c>
      <c r="B5863" s="165">
        <f t="shared" si="364"/>
        <v>2022</v>
      </c>
      <c r="C5863" s="165">
        <f t="shared" si="365"/>
        <v>9</v>
      </c>
      <c r="D5863" s="165">
        <f t="shared" si="366"/>
        <v>2</v>
      </c>
      <c r="E5863" s="165">
        <f>+Exports!B5866</f>
        <v>6</v>
      </c>
      <c r="F5863" s="165">
        <f>+WEEKDAY(ExportsELAP[[#This Row],[Date Prevailing]],1)</f>
        <v>6</v>
      </c>
      <c r="G5863" s="165">
        <f>+COUNTIFS(ECR_Hours!$K$6:$K$7,ExportsELAP[[#This Row],[Date Prevailing]])</f>
        <v>0</v>
      </c>
      <c r="H5863" s="165">
        <f t="shared" si="367"/>
        <v>6</v>
      </c>
      <c r="I5863" s="166">
        <f>+Exports!G5866</f>
        <v>6.6099999999999994</v>
      </c>
      <c r="J5863" s="166">
        <f>+'ELAP_IPCO-APND'!D5866</f>
        <v>74.706680000000006</v>
      </c>
      <c r="K5863" s="166">
        <f>+(ExportsELAP[[#This Row],[Exports kWh - MPT]]/1000)*ExportsELAP[[#This Row],[EIM Price]]</f>
        <v>0.49381115479999999</v>
      </c>
      <c r="L5863" s="167" t="str">
        <f>+INDEX(ECR_Hours!$I$12:$I$15,MATCH(ExportsELAP[[#This Row],[Date Prevailing]],ECR_Hours!$H$12:$H$15,1))</f>
        <v>S</v>
      </c>
      <c r="M5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4" spans="1:13" x14ac:dyDescent="0.25">
      <c r="A5864" s="164">
        <f>+Exports!A5867</f>
        <v>44806</v>
      </c>
      <c r="B5864" s="165">
        <f t="shared" si="364"/>
        <v>2022</v>
      </c>
      <c r="C5864" s="165">
        <f t="shared" si="365"/>
        <v>9</v>
      </c>
      <c r="D5864" s="165">
        <f t="shared" si="366"/>
        <v>2</v>
      </c>
      <c r="E5864" s="165">
        <f>+Exports!B5867</f>
        <v>7</v>
      </c>
      <c r="F5864" s="165">
        <f>+WEEKDAY(ExportsELAP[[#This Row],[Date Prevailing]],1)</f>
        <v>6</v>
      </c>
      <c r="G5864" s="165">
        <f>+COUNTIFS(ECR_Hours!$K$6:$K$7,ExportsELAP[[#This Row],[Date Prevailing]])</f>
        <v>0</v>
      </c>
      <c r="H5864" s="165">
        <f t="shared" si="367"/>
        <v>6</v>
      </c>
      <c r="I5864" s="166">
        <f>+Exports!G5867</f>
        <v>12.8842</v>
      </c>
      <c r="J5864" s="166">
        <f>+'ELAP_IPCO-APND'!D5867</f>
        <v>86.121619999999993</v>
      </c>
      <c r="K5864" s="166">
        <f>+(ExportsELAP[[#This Row],[Exports kWh - MPT]]/1000)*ExportsELAP[[#This Row],[EIM Price]]</f>
        <v>1.109608176404</v>
      </c>
      <c r="L5864" s="167" t="str">
        <f>+INDEX(ECR_Hours!$I$12:$I$15,MATCH(ExportsELAP[[#This Row],[Date Prevailing]],ECR_Hours!$H$12:$H$15,1))</f>
        <v>S</v>
      </c>
      <c r="M5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5" spans="1:13" x14ac:dyDescent="0.25">
      <c r="A5865" s="164">
        <f>+Exports!A5868</f>
        <v>44806</v>
      </c>
      <c r="B5865" s="165">
        <f t="shared" si="364"/>
        <v>2022</v>
      </c>
      <c r="C5865" s="165">
        <f t="shared" si="365"/>
        <v>9</v>
      </c>
      <c r="D5865" s="165">
        <f t="shared" si="366"/>
        <v>2</v>
      </c>
      <c r="E5865" s="165">
        <f>+Exports!B5868</f>
        <v>8</v>
      </c>
      <c r="F5865" s="165">
        <f>+WEEKDAY(ExportsELAP[[#This Row],[Date Prevailing]],1)</f>
        <v>6</v>
      </c>
      <c r="G5865" s="165">
        <f>+COUNTIFS(ECR_Hours!$K$6:$K$7,ExportsELAP[[#This Row],[Date Prevailing]])</f>
        <v>0</v>
      </c>
      <c r="H5865" s="165">
        <f t="shared" si="367"/>
        <v>6</v>
      </c>
      <c r="I5865" s="166">
        <f>+Exports!G5868</f>
        <v>1193.7871</v>
      </c>
      <c r="J5865" s="166">
        <f>+'ELAP_IPCO-APND'!D5868</f>
        <v>86.561850000000007</v>
      </c>
      <c r="K5865" s="166">
        <f>+(ExportsELAP[[#This Row],[Exports kWh - MPT]]/1000)*ExportsELAP[[#This Row],[EIM Price]]</f>
        <v>103.336419882135</v>
      </c>
      <c r="L5865" s="167" t="str">
        <f>+INDEX(ECR_Hours!$I$12:$I$15,MATCH(ExportsELAP[[#This Row],[Date Prevailing]],ECR_Hours!$H$12:$H$15,1))</f>
        <v>S</v>
      </c>
      <c r="M5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6" spans="1:13" x14ac:dyDescent="0.25">
      <c r="A5866" s="164">
        <f>+Exports!A5869</f>
        <v>44806</v>
      </c>
      <c r="B5866" s="165">
        <f t="shared" si="364"/>
        <v>2022</v>
      </c>
      <c r="C5866" s="165">
        <f t="shared" si="365"/>
        <v>9</v>
      </c>
      <c r="D5866" s="165">
        <f t="shared" si="366"/>
        <v>2</v>
      </c>
      <c r="E5866" s="165">
        <f>+Exports!B5869</f>
        <v>9</v>
      </c>
      <c r="F5866" s="165">
        <f>+WEEKDAY(ExportsELAP[[#This Row],[Date Prevailing]],1)</f>
        <v>6</v>
      </c>
      <c r="G5866" s="165">
        <f>+COUNTIFS(ECR_Hours!$K$6:$K$7,ExportsELAP[[#This Row],[Date Prevailing]])</f>
        <v>0</v>
      </c>
      <c r="H5866" s="165">
        <f t="shared" si="367"/>
        <v>6</v>
      </c>
      <c r="I5866" s="166">
        <f>+Exports!G5869</f>
        <v>7769.6449000000002</v>
      </c>
      <c r="J5866" s="166">
        <f>+'ELAP_IPCO-APND'!D5869</f>
        <v>69.421869999999998</v>
      </c>
      <c r="K5866" s="166">
        <f>+(ExportsELAP[[#This Row],[Exports kWh - MPT]]/1000)*ExportsELAP[[#This Row],[EIM Price]]</f>
        <v>539.38327819396306</v>
      </c>
      <c r="L5866" s="167" t="str">
        <f>+INDEX(ECR_Hours!$I$12:$I$15,MATCH(ExportsELAP[[#This Row],[Date Prevailing]],ECR_Hours!$H$12:$H$15,1))</f>
        <v>S</v>
      </c>
      <c r="M5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7" spans="1:13" x14ac:dyDescent="0.25">
      <c r="A5867" s="164">
        <f>+Exports!A5870</f>
        <v>44806</v>
      </c>
      <c r="B5867" s="165">
        <f t="shared" si="364"/>
        <v>2022</v>
      </c>
      <c r="C5867" s="165">
        <f t="shared" si="365"/>
        <v>9</v>
      </c>
      <c r="D5867" s="165">
        <f t="shared" si="366"/>
        <v>2</v>
      </c>
      <c r="E5867" s="165">
        <f>+Exports!B5870</f>
        <v>10</v>
      </c>
      <c r="F5867" s="165">
        <f>+WEEKDAY(ExportsELAP[[#This Row],[Date Prevailing]],1)</f>
        <v>6</v>
      </c>
      <c r="G5867" s="165">
        <f>+COUNTIFS(ECR_Hours!$K$6:$K$7,ExportsELAP[[#This Row],[Date Prevailing]])</f>
        <v>0</v>
      </c>
      <c r="H5867" s="165">
        <f t="shared" si="367"/>
        <v>6</v>
      </c>
      <c r="I5867" s="166">
        <f>+Exports!G5870</f>
        <v>18920.321800000002</v>
      </c>
      <c r="J5867" s="166">
        <f>+'ELAP_IPCO-APND'!D5870</f>
        <v>64.313800000000001</v>
      </c>
      <c r="K5867" s="166">
        <f>+(ExportsELAP[[#This Row],[Exports kWh - MPT]]/1000)*ExportsELAP[[#This Row],[EIM Price]]</f>
        <v>1216.8377921808401</v>
      </c>
      <c r="L5867" s="167" t="str">
        <f>+INDEX(ECR_Hours!$I$12:$I$15,MATCH(ExportsELAP[[#This Row],[Date Prevailing]],ECR_Hours!$H$12:$H$15,1))</f>
        <v>S</v>
      </c>
      <c r="M5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8" spans="1:13" x14ac:dyDescent="0.25">
      <c r="A5868" s="164">
        <f>+Exports!A5871</f>
        <v>44806</v>
      </c>
      <c r="B5868" s="165">
        <f t="shared" si="364"/>
        <v>2022</v>
      </c>
      <c r="C5868" s="165">
        <f t="shared" si="365"/>
        <v>9</v>
      </c>
      <c r="D5868" s="165">
        <f t="shared" si="366"/>
        <v>2</v>
      </c>
      <c r="E5868" s="165">
        <f>+Exports!B5871</f>
        <v>11</v>
      </c>
      <c r="F5868" s="165">
        <f>+WEEKDAY(ExportsELAP[[#This Row],[Date Prevailing]],1)</f>
        <v>6</v>
      </c>
      <c r="G5868" s="165">
        <f>+COUNTIFS(ECR_Hours!$K$6:$K$7,ExportsELAP[[#This Row],[Date Prevailing]])</f>
        <v>0</v>
      </c>
      <c r="H5868" s="165">
        <f t="shared" si="367"/>
        <v>6</v>
      </c>
      <c r="I5868" s="166">
        <f>+Exports!G5871</f>
        <v>30153.630200000003</v>
      </c>
      <c r="J5868" s="166">
        <f>+'ELAP_IPCO-APND'!D5871</f>
        <v>74.845050000000001</v>
      </c>
      <c r="K5868" s="166">
        <f>+(ExportsELAP[[#This Row],[Exports kWh - MPT]]/1000)*ExportsELAP[[#This Row],[EIM Price]]</f>
        <v>2256.8499600005102</v>
      </c>
      <c r="L5868" s="167" t="str">
        <f>+INDEX(ECR_Hours!$I$12:$I$15,MATCH(ExportsELAP[[#This Row],[Date Prevailing]],ECR_Hours!$H$12:$H$15,1))</f>
        <v>S</v>
      </c>
      <c r="M5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69" spans="1:13" x14ac:dyDescent="0.25">
      <c r="A5869" s="164">
        <f>+Exports!A5872</f>
        <v>44806</v>
      </c>
      <c r="B5869" s="165">
        <f t="shared" si="364"/>
        <v>2022</v>
      </c>
      <c r="C5869" s="165">
        <f t="shared" si="365"/>
        <v>9</v>
      </c>
      <c r="D5869" s="165">
        <f t="shared" si="366"/>
        <v>2</v>
      </c>
      <c r="E5869" s="165">
        <f>+Exports!B5872</f>
        <v>12</v>
      </c>
      <c r="F5869" s="165">
        <f>+WEEKDAY(ExportsELAP[[#This Row],[Date Prevailing]],1)</f>
        <v>6</v>
      </c>
      <c r="G5869" s="165">
        <f>+COUNTIFS(ECR_Hours!$K$6:$K$7,ExportsELAP[[#This Row],[Date Prevailing]])</f>
        <v>0</v>
      </c>
      <c r="H5869" s="165">
        <f t="shared" si="367"/>
        <v>6</v>
      </c>
      <c r="I5869" s="166">
        <f>+Exports!G5872</f>
        <v>38354.732399999994</v>
      </c>
      <c r="J5869" s="166">
        <f>+'ELAP_IPCO-APND'!D5872</f>
        <v>87.985910000000004</v>
      </c>
      <c r="K5869" s="166">
        <f>+(ExportsELAP[[#This Row],[Exports kWh - MPT]]/1000)*ExportsELAP[[#This Row],[EIM Price]]</f>
        <v>3374.6760330204838</v>
      </c>
      <c r="L5869" s="167" t="str">
        <f>+INDEX(ECR_Hours!$I$12:$I$15,MATCH(ExportsELAP[[#This Row],[Date Prevailing]],ECR_Hours!$H$12:$H$15,1))</f>
        <v>S</v>
      </c>
      <c r="M5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0" spans="1:13" x14ac:dyDescent="0.25">
      <c r="A5870" s="164">
        <f>+Exports!A5873</f>
        <v>44806</v>
      </c>
      <c r="B5870" s="165">
        <f t="shared" si="364"/>
        <v>2022</v>
      </c>
      <c r="C5870" s="165">
        <f t="shared" si="365"/>
        <v>9</v>
      </c>
      <c r="D5870" s="165">
        <f t="shared" si="366"/>
        <v>2</v>
      </c>
      <c r="E5870" s="165">
        <f>+Exports!B5873</f>
        <v>13</v>
      </c>
      <c r="F5870" s="165">
        <f>+WEEKDAY(ExportsELAP[[#This Row],[Date Prevailing]],1)</f>
        <v>6</v>
      </c>
      <c r="G5870" s="165">
        <f>+COUNTIFS(ECR_Hours!$K$6:$K$7,ExportsELAP[[#This Row],[Date Prevailing]])</f>
        <v>0</v>
      </c>
      <c r="H5870" s="165">
        <f t="shared" si="367"/>
        <v>6</v>
      </c>
      <c r="I5870" s="166">
        <f>+Exports!G5873</f>
        <v>42492.250400000004</v>
      </c>
      <c r="J5870" s="166">
        <f>+'ELAP_IPCO-APND'!D5873</f>
        <v>97.643140000000002</v>
      </c>
      <c r="K5870" s="166">
        <f>+(ExportsELAP[[#This Row],[Exports kWh - MPT]]/1000)*ExportsELAP[[#This Row],[EIM Price]]</f>
        <v>4149.0767547222567</v>
      </c>
      <c r="L5870" s="167" t="str">
        <f>+INDEX(ECR_Hours!$I$12:$I$15,MATCH(ExportsELAP[[#This Row],[Date Prevailing]],ECR_Hours!$H$12:$H$15,1))</f>
        <v>S</v>
      </c>
      <c r="M5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1" spans="1:13" x14ac:dyDescent="0.25">
      <c r="A5871" s="164">
        <f>+Exports!A5874</f>
        <v>44806</v>
      </c>
      <c r="B5871" s="165">
        <f t="shared" si="364"/>
        <v>2022</v>
      </c>
      <c r="C5871" s="165">
        <f t="shared" si="365"/>
        <v>9</v>
      </c>
      <c r="D5871" s="165">
        <f t="shared" si="366"/>
        <v>2</v>
      </c>
      <c r="E5871" s="165">
        <f>+Exports!B5874</f>
        <v>14</v>
      </c>
      <c r="F5871" s="165">
        <f>+WEEKDAY(ExportsELAP[[#This Row],[Date Prevailing]],1)</f>
        <v>6</v>
      </c>
      <c r="G5871" s="165">
        <f>+COUNTIFS(ECR_Hours!$K$6:$K$7,ExportsELAP[[#This Row],[Date Prevailing]])</f>
        <v>0</v>
      </c>
      <c r="H5871" s="165">
        <f t="shared" si="367"/>
        <v>6</v>
      </c>
      <c r="I5871" s="166">
        <f>+Exports!G5874</f>
        <v>42074.813799999989</v>
      </c>
      <c r="J5871" s="166">
        <f>+'ELAP_IPCO-APND'!D5874</f>
        <v>113.85133999999999</v>
      </c>
      <c r="K5871" s="166">
        <f>+(ExportsELAP[[#This Row],[Exports kWh - MPT]]/1000)*ExportsELAP[[#This Row],[EIM Price]]</f>
        <v>4790.2739313804905</v>
      </c>
      <c r="L5871" s="167" t="str">
        <f>+INDEX(ECR_Hours!$I$12:$I$15,MATCH(ExportsELAP[[#This Row],[Date Prevailing]],ECR_Hours!$H$12:$H$15,1))</f>
        <v>S</v>
      </c>
      <c r="M5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2" spans="1:13" x14ac:dyDescent="0.25">
      <c r="A5872" s="164">
        <f>+Exports!A5875</f>
        <v>44806</v>
      </c>
      <c r="B5872" s="165">
        <f t="shared" si="364"/>
        <v>2022</v>
      </c>
      <c r="C5872" s="165">
        <f t="shared" si="365"/>
        <v>9</v>
      </c>
      <c r="D5872" s="165">
        <f t="shared" si="366"/>
        <v>2</v>
      </c>
      <c r="E5872" s="165">
        <f>+Exports!B5875</f>
        <v>15</v>
      </c>
      <c r="F5872" s="165">
        <f>+WEEKDAY(ExportsELAP[[#This Row],[Date Prevailing]],1)</f>
        <v>6</v>
      </c>
      <c r="G5872" s="165">
        <f>+COUNTIFS(ECR_Hours!$K$6:$K$7,ExportsELAP[[#This Row],[Date Prevailing]])</f>
        <v>0</v>
      </c>
      <c r="H5872" s="165">
        <f t="shared" si="367"/>
        <v>6</v>
      </c>
      <c r="I5872" s="166">
        <f>+Exports!G5875</f>
        <v>37938.987300000001</v>
      </c>
      <c r="J5872" s="166">
        <f>+'ELAP_IPCO-APND'!D5875</f>
        <v>110.12099000000001</v>
      </c>
      <c r="K5872" s="166">
        <f>+(ExportsELAP[[#This Row],[Exports kWh - MPT]]/1000)*ExportsELAP[[#This Row],[EIM Price]]</f>
        <v>4177.8788410734269</v>
      </c>
      <c r="L5872" s="167" t="str">
        <f>+INDEX(ECR_Hours!$I$12:$I$15,MATCH(ExportsELAP[[#This Row],[Date Prevailing]],ECR_Hours!$H$12:$H$15,1))</f>
        <v>S</v>
      </c>
      <c r="M5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73" spans="1:13" x14ac:dyDescent="0.25">
      <c r="A5873" s="164">
        <f>+Exports!A5876</f>
        <v>44806</v>
      </c>
      <c r="B5873" s="165">
        <f t="shared" si="364"/>
        <v>2022</v>
      </c>
      <c r="C5873" s="165">
        <f t="shared" si="365"/>
        <v>9</v>
      </c>
      <c r="D5873" s="165">
        <f t="shared" si="366"/>
        <v>2</v>
      </c>
      <c r="E5873" s="165">
        <f>+Exports!B5876</f>
        <v>16</v>
      </c>
      <c r="F5873" s="165">
        <f>+WEEKDAY(ExportsELAP[[#This Row],[Date Prevailing]],1)</f>
        <v>6</v>
      </c>
      <c r="G5873" s="165">
        <f>+COUNTIFS(ECR_Hours!$K$6:$K$7,ExportsELAP[[#This Row],[Date Prevailing]])</f>
        <v>0</v>
      </c>
      <c r="H5873" s="165">
        <f t="shared" si="367"/>
        <v>6</v>
      </c>
      <c r="I5873" s="166">
        <f>+Exports!G5876</f>
        <v>31054.872499999998</v>
      </c>
      <c r="J5873" s="166">
        <f>+'ELAP_IPCO-APND'!D5876</f>
        <v>137.5438</v>
      </c>
      <c r="K5873" s="166">
        <f>+(ExportsELAP[[#This Row],[Exports kWh - MPT]]/1000)*ExportsELAP[[#This Row],[EIM Price]]</f>
        <v>4271.4051721654996</v>
      </c>
      <c r="L5873" s="167" t="str">
        <f>+INDEX(ECR_Hours!$I$12:$I$15,MATCH(ExportsELAP[[#This Row],[Date Prevailing]],ECR_Hours!$H$12:$H$15,1))</f>
        <v>S</v>
      </c>
      <c r="M5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4" spans="1:13" x14ac:dyDescent="0.25">
      <c r="A5874" s="164">
        <f>+Exports!A5877</f>
        <v>44806</v>
      </c>
      <c r="B5874" s="165">
        <f t="shared" si="364"/>
        <v>2022</v>
      </c>
      <c r="C5874" s="165">
        <f t="shared" si="365"/>
        <v>9</v>
      </c>
      <c r="D5874" s="165">
        <f t="shared" si="366"/>
        <v>2</v>
      </c>
      <c r="E5874" s="165">
        <f>+Exports!B5877</f>
        <v>17</v>
      </c>
      <c r="F5874" s="165">
        <f>+WEEKDAY(ExportsELAP[[#This Row],[Date Prevailing]],1)</f>
        <v>6</v>
      </c>
      <c r="G5874" s="165">
        <f>+COUNTIFS(ECR_Hours!$K$6:$K$7,ExportsELAP[[#This Row],[Date Prevailing]])</f>
        <v>0</v>
      </c>
      <c r="H5874" s="165">
        <f t="shared" si="367"/>
        <v>6</v>
      </c>
      <c r="I5874" s="166">
        <f>+Exports!G5877</f>
        <v>22484.0857</v>
      </c>
      <c r="J5874" s="166">
        <f>+'ELAP_IPCO-APND'!D5877</f>
        <v>142.37549999999999</v>
      </c>
      <c r="K5874" s="166">
        <f>+(ExportsELAP[[#This Row],[Exports kWh - MPT]]/1000)*ExportsELAP[[#This Row],[EIM Price]]</f>
        <v>3201.1829435803497</v>
      </c>
      <c r="L5874" s="167" t="str">
        <f>+INDEX(ECR_Hours!$I$12:$I$15,MATCH(ExportsELAP[[#This Row],[Date Prevailing]],ECR_Hours!$H$12:$H$15,1))</f>
        <v>S</v>
      </c>
      <c r="M5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5" spans="1:13" x14ac:dyDescent="0.25">
      <c r="A5875" s="164">
        <f>+Exports!A5878</f>
        <v>44806</v>
      </c>
      <c r="B5875" s="165">
        <f t="shared" si="364"/>
        <v>2022</v>
      </c>
      <c r="C5875" s="165">
        <f t="shared" si="365"/>
        <v>9</v>
      </c>
      <c r="D5875" s="165">
        <f t="shared" si="366"/>
        <v>2</v>
      </c>
      <c r="E5875" s="165">
        <f>+Exports!B5878</f>
        <v>18</v>
      </c>
      <c r="F5875" s="165">
        <f>+WEEKDAY(ExportsELAP[[#This Row],[Date Prevailing]],1)</f>
        <v>6</v>
      </c>
      <c r="G5875" s="165">
        <f>+COUNTIFS(ECR_Hours!$K$6:$K$7,ExportsELAP[[#This Row],[Date Prevailing]])</f>
        <v>0</v>
      </c>
      <c r="H5875" s="165">
        <f t="shared" si="367"/>
        <v>6</v>
      </c>
      <c r="I5875" s="166">
        <f>+Exports!G5878</f>
        <v>16283.525300000001</v>
      </c>
      <c r="J5875" s="166">
        <f>+'ELAP_IPCO-APND'!D5878</f>
        <v>149.89645999999999</v>
      </c>
      <c r="K5875" s="166">
        <f>+(ExportsELAP[[#This Row],[Exports kWh - MPT]]/1000)*ExportsELAP[[#This Row],[EIM Price]]</f>
        <v>2440.8427987904379</v>
      </c>
      <c r="L5875" s="167" t="str">
        <f>+INDEX(ECR_Hours!$I$12:$I$15,MATCH(ExportsELAP[[#This Row],[Date Prevailing]],ECR_Hours!$H$12:$H$15,1))</f>
        <v>S</v>
      </c>
      <c r="M5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6" spans="1:13" x14ac:dyDescent="0.25">
      <c r="A5876" s="164">
        <f>+Exports!A5879</f>
        <v>44806</v>
      </c>
      <c r="B5876" s="165">
        <f t="shared" si="364"/>
        <v>2022</v>
      </c>
      <c r="C5876" s="165">
        <f t="shared" si="365"/>
        <v>9</v>
      </c>
      <c r="D5876" s="165">
        <f t="shared" si="366"/>
        <v>2</v>
      </c>
      <c r="E5876" s="165">
        <f>+Exports!B5879</f>
        <v>19</v>
      </c>
      <c r="F5876" s="165">
        <f>+WEEKDAY(ExportsELAP[[#This Row],[Date Prevailing]],1)</f>
        <v>6</v>
      </c>
      <c r="G5876" s="165">
        <f>+COUNTIFS(ECR_Hours!$K$6:$K$7,ExportsELAP[[#This Row],[Date Prevailing]])</f>
        <v>0</v>
      </c>
      <c r="H5876" s="165">
        <f t="shared" si="367"/>
        <v>6</v>
      </c>
      <c r="I5876" s="166">
        <f>+Exports!G5879</f>
        <v>10084.444099999999</v>
      </c>
      <c r="J5876" s="166">
        <f>+'ELAP_IPCO-APND'!D5879</f>
        <v>126.37350000000001</v>
      </c>
      <c r="K5876" s="166">
        <f>+(ExportsELAP[[#This Row],[Exports kWh - MPT]]/1000)*ExportsELAP[[#This Row],[EIM Price]]</f>
        <v>1274.40649647135</v>
      </c>
      <c r="L5876" s="167" t="str">
        <f>+INDEX(ECR_Hours!$I$12:$I$15,MATCH(ExportsELAP[[#This Row],[Date Prevailing]],ECR_Hours!$H$12:$H$15,1))</f>
        <v>S</v>
      </c>
      <c r="M5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7" spans="1:13" x14ac:dyDescent="0.25">
      <c r="A5877" s="164">
        <f>+Exports!A5880</f>
        <v>44806</v>
      </c>
      <c r="B5877" s="165">
        <f t="shared" si="364"/>
        <v>2022</v>
      </c>
      <c r="C5877" s="165">
        <f t="shared" si="365"/>
        <v>9</v>
      </c>
      <c r="D5877" s="165">
        <f t="shared" si="366"/>
        <v>2</v>
      </c>
      <c r="E5877" s="165">
        <f>+Exports!B5880</f>
        <v>20</v>
      </c>
      <c r="F5877" s="165">
        <f>+WEEKDAY(ExportsELAP[[#This Row],[Date Prevailing]],1)</f>
        <v>6</v>
      </c>
      <c r="G5877" s="165">
        <f>+COUNTIFS(ECR_Hours!$K$6:$K$7,ExportsELAP[[#This Row],[Date Prevailing]])</f>
        <v>0</v>
      </c>
      <c r="H5877" s="165">
        <f t="shared" si="367"/>
        <v>6</v>
      </c>
      <c r="I5877" s="166">
        <f>+Exports!G5880</f>
        <v>3285.2647000000002</v>
      </c>
      <c r="J5877" s="166">
        <f>+'ELAP_IPCO-APND'!D5880</f>
        <v>148.96706</v>
      </c>
      <c r="K5877" s="166">
        <f>+(ExportsELAP[[#This Row],[Exports kWh - MPT]]/1000)*ExportsELAP[[#This Row],[EIM Price]]</f>
        <v>489.39622368078204</v>
      </c>
      <c r="L5877" s="167" t="str">
        <f>+INDEX(ECR_Hours!$I$12:$I$15,MATCH(ExportsELAP[[#This Row],[Date Prevailing]],ECR_Hours!$H$12:$H$15,1))</f>
        <v>S</v>
      </c>
      <c r="M5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8" spans="1:13" x14ac:dyDescent="0.25">
      <c r="A5878" s="164">
        <f>+Exports!A5881</f>
        <v>44806</v>
      </c>
      <c r="B5878" s="165">
        <f t="shared" si="364"/>
        <v>2022</v>
      </c>
      <c r="C5878" s="165">
        <f t="shared" si="365"/>
        <v>9</v>
      </c>
      <c r="D5878" s="165">
        <f t="shared" si="366"/>
        <v>2</v>
      </c>
      <c r="E5878" s="165">
        <f>+Exports!B5881</f>
        <v>21</v>
      </c>
      <c r="F5878" s="165">
        <f>+WEEKDAY(ExportsELAP[[#This Row],[Date Prevailing]],1)</f>
        <v>6</v>
      </c>
      <c r="G5878" s="165">
        <f>+COUNTIFS(ECR_Hours!$K$6:$K$7,ExportsELAP[[#This Row],[Date Prevailing]])</f>
        <v>0</v>
      </c>
      <c r="H5878" s="165">
        <f t="shared" si="367"/>
        <v>6</v>
      </c>
      <c r="I5878" s="166">
        <f>+Exports!G5881</f>
        <v>23.945599999999999</v>
      </c>
      <c r="J5878" s="166">
        <f>+'ELAP_IPCO-APND'!D5881</f>
        <v>111.60758</v>
      </c>
      <c r="K5878" s="166">
        <f>+(ExportsELAP[[#This Row],[Exports kWh - MPT]]/1000)*ExportsELAP[[#This Row],[EIM Price]]</f>
        <v>2.6725104676479998</v>
      </c>
      <c r="L5878" s="167" t="str">
        <f>+INDEX(ECR_Hours!$I$12:$I$15,MATCH(ExportsELAP[[#This Row],[Date Prevailing]],ECR_Hours!$H$12:$H$15,1))</f>
        <v>S</v>
      </c>
      <c r="M5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79" spans="1:13" x14ac:dyDescent="0.25">
      <c r="A5879" s="164">
        <f>+Exports!A5882</f>
        <v>44806</v>
      </c>
      <c r="B5879" s="165">
        <f t="shared" si="364"/>
        <v>2022</v>
      </c>
      <c r="C5879" s="165">
        <f t="shared" si="365"/>
        <v>9</v>
      </c>
      <c r="D5879" s="165">
        <f t="shared" si="366"/>
        <v>2</v>
      </c>
      <c r="E5879" s="165">
        <f>+Exports!B5882</f>
        <v>22</v>
      </c>
      <c r="F5879" s="165">
        <f>+WEEKDAY(ExportsELAP[[#This Row],[Date Prevailing]],1)</f>
        <v>6</v>
      </c>
      <c r="G5879" s="165">
        <f>+COUNTIFS(ECR_Hours!$K$6:$K$7,ExportsELAP[[#This Row],[Date Prevailing]])</f>
        <v>0</v>
      </c>
      <c r="H5879" s="165">
        <f t="shared" si="367"/>
        <v>6</v>
      </c>
      <c r="I5879" s="166">
        <f>+Exports!G5882</f>
        <v>3.0760000000000001</v>
      </c>
      <c r="J5879" s="166">
        <f>+'ELAP_IPCO-APND'!D5882</f>
        <v>87.862440000000007</v>
      </c>
      <c r="K5879" s="166">
        <f>+(ExportsELAP[[#This Row],[Exports kWh - MPT]]/1000)*ExportsELAP[[#This Row],[EIM Price]]</f>
        <v>0.27026486544000006</v>
      </c>
      <c r="L5879" s="167" t="str">
        <f>+INDEX(ECR_Hours!$I$12:$I$15,MATCH(ExportsELAP[[#This Row],[Date Prevailing]],ECR_Hours!$H$12:$H$15,1))</f>
        <v>S</v>
      </c>
      <c r="M5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80" spans="1:13" x14ac:dyDescent="0.25">
      <c r="A5880" s="164">
        <f>+Exports!A5883</f>
        <v>44806</v>
      </c>
      <c r="B5880" s="165">
        <f t="shared" si="364"/>
        <v>2022</v>
      </c>
      <c r="C5880" s="165">
        <f t="shared" si="365"/>
        <v>9</v>
      </c>
      <c r="D5880" s="165">
        <f t="shared" si="366"/>
        <v>2</v>
      </c>
      <c r="E5880" s="165">
        <f>+Exports!B5883</f>
        <v>23</v>
      </c>
      <c r="F5880" s="165">
        <f>+WEEKDAY(ExportsELAP[[#This Row],[Date Prevailing]],1)</f>
        <v>6</v>
      </c>
      <c r="G5880" s="165">
        <f>+COUNTIFS(ECR_Hours!$K$6:$K$7,ExportsELAP[[#This Row],[Date Prevailing]])</f>
        <v>0</v>
      </c>
      <c r="H5880" s="165">
        <f t="shared" si="367"/>
        <v>6</v>
      </c>
      <c r="I5880" s="166">
        <f>+Exports!G5883</f>
        <v>3.7160000000000002</v>
      </c>
      <c r="J5880" s="166">
        <f>+'ELAP_IPCO-APND'!D5883</f>
        <v>96.37679</v>
      </c>
      <c r="K5880" s="166">
        <f>+(ExportsELAP[[#This Row],[Exports kWh - MPT]]/1000)*ExportsELAP[[#This Row],[EIM Price]]</f>
        <v>0.35813615164000001</v>
      </c>
      <c r="L5880" s="167" t="str">
        <f>+INDEX(ECR_Hours!$I$12:$I$15,MATCH(ExportsELAP[[#This Row],[Date Prevailing]],ECR_Hours!$H$12:$H$15,1))</f>
        <v>S</v>
      </c>
      <c r="M5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81" spans="1:13" x14ac:dyDescent="0.25">
      <c r="A5881" s="164">
        <f>+Exports!A5884</f>
        <v>44806</v>
      </c>
      <c r="B5881" s="165">
        <f t="shared" si="364"/>
        <v>2022</v>
      </c>
      <c r="C5881" s="165">
        <f t="shared" si="365"/>
        <v>9</v>
      </c>
      <c r="D5881" s="165">
        <f t="shared" si="366"/>
        <v>2</v>
      </c>
      <c r="E5881" s="165">
        <f>+Exports!B5884</f>
        <v>24</v>
      </c>
      <c r="F5881" s="165">
        <f>+WEEKDAY(ExportsELAP[[#This Row],[Date Prevailing]],1)</f>
        <v>6</v>
      </c>
      <c r="G5881" s="165">
        <f>+COUNTIFS(ECR_Hours!$K$6:$K$7,ExportsELAP[[#This Row],[Date Prevailing]])</f>
        <v>0</v>
      </c>
      <c r="H5881" s="165">
        <f t="shared" si="367"/>
        <v>6</v>
      </c>
      <c r="I5881" s="166">
        <f>+Exports!G5884</f>
        <v>3.73639999999999</v>
      </c>
      <c r="J5881" s="166">
        <f>+'ELAP_IPCO-APND'!D5884</f>
        <v>97.650009999999995</v>
      </c>
      <c r="K5881" s="166">
        <f>+(ExportsELAP[[#This Row],[Exports kWh - MPT]]/1000)*ExportsELAP[[#This Row],[EIM Price]]</f>
        <v>0.36485949736399903</v>
      </c>
      <c r="L5881" s="167" t="str">
        <f>+INDEX(ECR_Hours!$I$12:$I$15,MATCH(ExportsELAP[[#This Row],[Date Prevailing]],ECR_Hours!$H$12:$H$15,1))</f>
        <v>S</v>
      </c>
      <c r="M5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2" spans="1:13" x14ac:dyDescent="0.25">
      <c r="A5882" s="164">
        <f>+Exports!A5885</f>
        <v>44807</v>
      </c>
      <c r="B5882" s="165">
        <f t="shared" si="364"/>
        <v>2022</v>
      </c>
      <c r="C5882" s="165">
        <f t="shared" si="365"/>
        <v>9</v>
      </c>
      <c r="D5882" s="165">
        <f t="shared" si="366"/>
        <v>3</v>
      </c>
      <c r="E5882" s="165">
        <f>+Exports!B5885</f>
        <v>1</v>
      </c>
      <c r="F5882" s="165">
        <f>+WEEKDAY(ExportsELAP[[#This Row],[Date Prevailing]],1)</f>
        <v>7</v>
      </c>
      <c r="G5882" s="165">
        <f>+COUNTIFS(ECR_Hours!$K$6:$K$7,ExportsELAP[[#This Row],[Date Prevailing]])</f>
        <v>0</v>
      </c>
      <c r="H5882" s="165">
        <f t="shared" si="367"/>
        <v>7</v>
      </c>
      <c r="I5882" s="166">
        <f>+Exports!G5885</f>
        <v>4.2177000000000007</v>
      </c>
      <c r="J5882" s="166">
        <f>+'ELAP_IPCO-APND'!D5885</f>
        <v>76.897350000000003</v>
      </c>
      <c r="K5882" s="166">
        <f>+(ExportsELAP[[#This Row],[Exports kWh - MPT]]/1000)*ExportsELAP[[#This Row],[EIM Price]]</f>
        <v>0.32432995309500007</v>
      </c>
      <c r="L5882" s="167" t="str">
        <f>+INDEX(ECR_Hours!$I$12:$I$15,MATCH(ExportsELAP[[#This Row],[Date Prevailing]],ECR_Hours!$H$12:$H$15,1))</f>
        <v>S</v>
      </c>
      <c r="M5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3" spans="1:13" x14ac:dyDescent="0.25">
      <c r="A5883" s="164">
        <f>+Exports!A5886</f>
        <v>44807</v>
      </c>
      <c r="B5883" s="165">
        <f t="shared" si="364"/>
        <v>2022</v>
      </c>
      <c r="C5883" s="165">
        <f t="shared" si="365"/>
        <v>9</v>
      </c>
      <c r="D5883" s="165">
        <f t="shared" si="366"/>
        <v>3</v>
      </c>
      <c r="E5883" s="165">
        <f>+Exports!B5886</f>
        <v>2</v>
      </c>
      <c r="F5883" s="165">
        <f>+WEEKDAY(ExportsELAP[[#This Row],[Date Prevailing]],1)</f>
        <v>7</v>
      </c>
      <c r="G5883" s="165">
        <f>+COUNTIFS(ECR_Hours!$K$6:$K$7,ExportsELAP[[#This Row],[Date Prevailing]])</f>
        <v>0</v>
      </c>
      <c r="H5883" s="165">
        <f t="shared" si="367"/>
        <v>7</v>
      </c>
      <c r="I5883" s="166">
        <f>+Exports!G5886</f>
        <v>5.1573000000000002</v>
      </c>
      <c r="J5883" s="166">
        <f>+'ELAP_IPCO-APND'!D5886</f>
        <v>66.071950000000001</v>
      </c>
      <c r="K5883" s="166">
        <f>+(ExportsELAP[[#This Row],[Exports kWh - MPT]]/1000)*ExportsELAP[[#This Row],[EIM Price]]</f>
        <v>0.34075286773500002</v>
      </c>
      <c r="L5883" s="167" t="str">
        <f>+INDEX(ECR_Hours!$I$12:$I$15,MATCH(ExportsELAP[[#This Row],[Date Prevailing]],ECR_Hours!$H$12:$H$15,1))</f>
        <v>S</v>
      </c>
      <c r="M5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4" spans="1:13" x14ac:dyDescent="0.25">
      <c r="A5884" s="164">
        <f>+Exports!A5887</f>
        <v>44807</v>
      </c>
      <c r="B5884" s="165">
        <f t="shared" si="364"/>
        <v>2022</v>
      </c>
      <c r="C5884" s="165">
        <f t="shared" si="365"/>
        <v>9</v>
      </c>
      <c r="D5884" s="165">
        <f t="shared" si="366"/>
        <v>3</v>
      </c>
      <c r="E5884" s="165">
        <f>+Exports!B5887</f>
        <v>3</v>
      </c>
      <c r="F5884" s="165">
        <f>+WEEKDAY(ExportsELAP[[#This Row],[Date Prevailing]],1)</f>
        <v>7</v>
      </c>
      <c r="G5884" s="165">
        <f>+COUNTIFS(ECR_Hours!$K$6:$K$7,ExportsELAP[[#This Row],[Date Prevailing]])</f>
        <v>0</v>
      </c>
      <c r="H5884" s="165">
        <f t="shared" si="367"/>
        <v>7</v>
      </c>
      <c r="I5884" s="166">
        <f>+Exports!G5887</f>
        <v>5.3107000000000006</v>
      </c>
      <c r="J5884" s="166">
        <f>+'ELAP_IPCO-APND'!D5887</f>
        <v>58.033059999999999</v>
      </c>
      <c r="K5884" s="166">
        <f>+(ExportsELAP[[#This Row],[Exports kWh - MPT]]/1000)*ExportsELAP[[#This Row],[EIM Price]]</f>
        <v>0.30819617174200004</v>
      </c>
      <c r="L5884" s="167" t="str">
        <f>+INDEX(ECR_Hours!$I$12:$I$15,MATCH(ExportsELAP[[#This Row],[Date Prevailing]],ECR_Hours!$H$12:$H$15,1))</f>
        <v>S</v>
      </c>
      <c r="M5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5" spans="1:13" x14ac:dyDescent="0.25">
      <c r="A5885" s="164">
        <f>+Exports!A5888</f>
        <v>44807</v>
      </c>
      <c r="B5885" s="165">
        <f t="shared" si="364"/>
        <v>2022</v>
      </c>
      <c r="C5885" s="165">
        <f t="shared" si="365"/>
        <v>9</v>
      </c>
      <c r="D5885" s="165">
        <f t="shared" si="366"/>
        <v>3</v>
      </c>
      <c r="E5885" s="165">
        <f>+Exports!B5888</f>
        <v>4</v>
      </c>
      <c r="F5885" s="165">
        <f>+WEEKDAY(ExportsELAP[[#This Row],[Date Prevailing]],1)</f>
        <v>7</v>
      </c>
      <c r="G5885" s="165">
        <f>+COUNTIFS(ECR_Hours!$K$6:$K$7,ExportsELAP[[#This Row],[Date Prevailing]])</f>
        <v>0</v>
      </c>
      <c r="H5885" s="165">
        <f t="shared" si="367"/>
        <v>7</v>
      </c>
      <c r="I5885" s="166">
        <f>+Exports!G5888</f>
        <v>5.3631000000000002</v>
      </c>
      <c r="J5885" s="166">
        <f>+'ELAP_IPCO-APND'!D5888</f>
        <v>56.09742</v>
      </c>
      <c r="K5885" s="166">
        <f>+(ExportsELAP[[#This Row],[Exports kWh - MPT]]/1000)*ExportsELAP[[#This Row],[EIM Price]]</f>
        <v>0.30085607320199997</v>
      </c>
      <c r="L5885" s="167" t="str">
        <f>+INDEX(ECR_Hours!$I$12:$I$15,MATCH(ExportsELAP[[#This Row],[Date Prevailing]],ECR_Hours!$H$12:$H$15,1))</f>
        <v>S</v>
      </c>
      <c r="M5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6" spans="1:13" x14ac:dyDescent="0.25">
      <c r="A5886" s="164">
        <f>+Exports!A5889</f>
        <v>44807</v>
      </c>
      <c r="B5886" s="165">
        <f t="shared" si="364"/>
        <v>2022</v>
      </c>
      <c r="C5886" s="165">
        <f t="shared" si="365"/>
        <v>9</v>
      </c>
      <c r="D5886" s="165">
        <f t="shared" si="366"/>
        <v>3</v>
      </c>
      <c r="E5886" s="165">
        <f>+Exports!B5889</f>
        <v>5</v>
      </c>
      <c r="F5886" s="165">
        <f>+WEEKDAY(ExportsELAP[[#This Row],[Date Prevailing]],1)</f>
        <v>7</v>
      </c>
      <c r="G5886" s="165">
        <f>+COUNTIFS(ECR_Hours!$K$6:$K$7,ExportsELAP[[#This Row],[Date Prevailing]])</f>
        <v>0</v>
      </c>
      <c r="H5886" s="165">
        <f t="shared" si="367"/>
        <v>7</v>
      </c>
      <c r="I5886" s="166">
        <f>+Exports!G5889</f>
        <v>5.1711</v>
      </c>
      <c r="J5886" s="166">
        <f>+'ELAP_IPCO-APND'!D5889</f>
        <v>54.13053</v>
      </c>
      <c r="K5886" s="166">
        <f>+(ExportsELAP[[#This Row],[Exports kWh - MPT]]/1000)*ExportsELAP[[#This Row],[EIM Price]]</f>
        <v>0.27991438368299998</v>
      </c>
      <c r="L5886" s="167" t="str">
        <f>+INDEX(ECR_Hours!$I$12:$I$15,MATCH(ExportsELAP[[#This Row],[Date Prevailing]],ECR_Hours!$H$12:$H$15,1))</f>
        <v>S</v>
      </c>
      <c r="M5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7" spans="1:13" x14ac:dyDescent="0.25">
      <c r="A5887" s="164">
        <f>+Exports!A5890</f>
        <v>44807</v>
      </c>
      <c r="B5887" s="165">
        <f t="shared" si="364"/>
        <v>2022</v>
      </c>
      <c r="C5887" s="165">
        <f t="shared" si="365"/>
        <v>9</v>
      </c>
      <c r="D5887" s="165">
        <f t="shared" si="366"/>
        <v>3</v>
      </c>
      <c r="E5887" s="165">
        <f>+Exports!B5890</f>
        <v>6</v>
      </c>
      <c r="F5887" s="165">
        <f>+WEEKDAY(ExportsELAP[[#This Row],[Date Prevailing]],1)</f>
        <v>7</v>
      </c>
      <c r="G5887" s="165">
        <f>+COUNTIFS(ECR_Hours!$K$6:$K$7,ExportsELAP[[#This Row],[Date Prevailing]])</f>
        <v>0</v>
      </c>
      <c r="H5887" s="165">
        <f t="shared" si="367"/>
        <v>7</v>
      </c>
      <c r="I5887" s="166">
        <f>+Exports!G5890</f>
        <v>4.9790999999999999</v>
      </c>
      <c r="J5887" s="166">
        <f>+'ELAP_IPCO-APND'!D5890</f>
        <v>55.536380000000001</v>
      </c>
      <c r="K5887" s="166">
        <f>+(ExportsELAP[[#This Row],[Exports kWh - MPT]]/1000)*ExportsELAP[[#This Row],[EIM Price]]</f>
        <v>0.27652118965800004</v>
      </c>
      <c r="L5887" s="167" t="str">
        <f>+INDEX(ECR_Hours!$I$12:$I$15,MATCH(ExportsELAP[[#This Row],[Date Prevailing]],ECR_Hours!$H$12:$H$15,1))</f>
        <v>S</v>
      </c>
      <c r="M5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8" spans="1:13" x14ac:dyDescent="0.25">
      <c r="A5888" s="164">
        <f>+Exports!A5891</f>
        <v>44807</v>
      </c>
      <c r="B5888" s="165">
        <f t="shared" si="364"/>
        <v>2022</v>
      </c>
      <c r="C5888" s="165">
        <f t="shared" si="365"/>
        <v>9</v>
      </c>
      <c r="D5888" s="165">
        <f t="shared" si="366"/>
        <v>3</v>
      </c>
      <c r="E5888" s="165">
        <f>+Exports!B5891</f>
        <v>7</v>
      </c>
      <c r="F5888" s="165">
        <f>+WEEKDAY(ExportsELAP[[#This Row],[Date Prevailing]],1)</f>
        <v>7</v>
      </c>
      <c r="G5888" s="165">
        <f>+COUNTIFS(ECR_Hours!$K$6:$K$7,ExportsELAP[[#This Row],[Date Prevailing]])</f>
        <v>0</v>
      </c>
      <c r="H5888" s="165">
        <f t="shared" si="367"/>
        <v>7</v>
      </c>
      <c r="I5888" s="166">
        <f>+Exports!G5891</f>
        <v>10.630099999999999</v>
      </c>
      <c r="J5888" s="166">
        <f>+'ELAP_IPCO-APND'!D5891</f>
        <v>51.698230000000002</v>
      </c>
      <c r="K5888" s="166">
        <f>+(ExportsELAP[[#This Row],[Exports kWh - MPT]]/1000)*ExportsELAP[[#This Row],[EIM Price]]</f>
        <v>0.54955735472299994</v>
      </c>
      <c r="L5888" s="167" t="str">
        <f>+INDEX(ECR_Hours!$I$12:$I$15,MATCH(ExportsELAP[[#This Row],[Date Prevailing]],ECR_Hours!$H$12:$H$15,1))</f>
        <v>S</v>
      </c>
      <c r="M5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89" spans="1:13" x14ac:dyDescent="0.25">
      <c r="A5889" s="164">
        <f>+Exports!A5892</f>
        <v>44807</v>
      </c>
      <c r="B5889" s="165">
        <f t="shared" si="364"/>
        <v>2022</v>
      </c>
      <c r="C5889" s="165">
        <f t="shared" si="365"/>
        <v>9</v>
      </c>
      <c r="D5889" s="165">
        <f t="shared" si="366"/>
        <v>3</v>
      </c>
      <c r="E5889" s="165">
        <f>+Exports!B5892</f>
        <v>8</v>
      </c>
      <c r="F5889" s="165">
        <f>+WEEKDAY(ExportsELAP[[#This Row],[Date Prevailing]],1)</f>
        <v>7</v>
      </c>
      <c r="G5889" s="165">
        <f>+COUNTIFS(ECR_Hours!$K$6:$K$7,ExportsELAP[[#This Row],[Date Prevailing]])</f>
        <v>0</v>
      </c>
      <c r="H5889" s="165">
        <f t="shared" si="367"/>
        <v>7</v>
      </c>
      <c r="I5889" s="166">
        <f>+Exports!G5892</f>
        <v>1483.8335999999999</v>
      </c>
      <c r="J5889" s="166">
        <f>+'ELAP_IPCO-APND'!D5892</f>
        <v>40.844140000000003</v>
      </c>
      <c r="K5889" s="166">
        <f>+(ExportsELAP[[#This Row],[Exports kWh - MPT]]/1000)*ExportsELAP[[#This Row],[EIM Price]]</f>
        <v>60.605907295103997</v>
      </c>
      <c r="L5889" s="167" t="str">
        <f>+INDEX(ECR_Hours!$I$12:$I$15,MATCH(ExportsELAP[[#This Row],[Date Prevailing]],ECR_Hours!$H$12:$H$15,1))</f>
        <v>S</v>
      </c>
      <c r="M5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0" spans="1:13" x14ac:dyDescent="0.25">
      <c r="A5890" s="164">
        <f>+Exports!A5893</f>
        <v>44807</v>
      </c>
      <c r="B5890" s="165">
        <f t="shared" ref="B5890:B5953" si="368">+YEAR(A5890)</f>
        <v>2022</v>
      </c>
      <c r="C5890" s="165">
        <f t="shared" ref="C5890:C5953" si="369">+MONTH(A5890)</f>
        <v>9</v>
      </c>
      <c r="D5890" s="165">
        <f t="shared" ref="D5890:D5953" si="370">+DAY(A5890)</f>
        <v>3</v>
      </c>
      <c r="E5890" s="165">
        <f>+Exports!B5893</f>
        <v>9</v>
      </c>
      <c r="F5890" s="165">
        <f>+WEEKDAY(ExportsELAP[[#This Row],[Date Prevailing]],1)</f>
        <v>7</v>
      </c>
      <c r="G5890" s="165">
        <f>+COUNTIFS(ECR_Hours!$K$6:$K$7,ExportsELAP[[#This Row],[Date Prevailing]])</f>
        <v>0</v>
      </c>
      <c r="H5890" s="165">
        <f t="shared" ref="H5890:H5953" si="371">+IF(G5890=1,0,F5890)</f>
        <v>7</v>
      </c>
      <c r="I5890" s="166">
        <f>+Exports!G5893</f>
        <v>6557.9231</v>
      </c>
      <c r="J5890" s="166">
        <f>+'ELAP_IPCO-APND'!D5893</f>
        <v>13.348990000000001</v>
      </c>
      <c r="K5890" s="166">
        <f>+(ExportsELAP[[#This Row],[Exports kWh - MPT]]/1000)*ExportsELAP[[#This Row],[EIM Price]]</f>
        <v>87.541649882669006</v>
      </c>
      <c r="L5890" s="167" t="str">
        <f>+INDEX(ECR_Hours!$I$12:$I$15,MATCH(ExportsELAP[[#This Row],[Date Prevailing]],ECR_Hours!$H$12:$H$15,1))</f>
        <v>S</v>
      </c>
      <c r="M5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1" spans="1:13" x14ac:dyDescent="0.25">
      <c r="A5891" s="164">
        <f>+Exports!A5894</f>
        <v>44807</v>
      </c>
      <c r="B5891" s="165">
        <f t="shared" si="368"/>
        <v>2022</v>
      </c>
      <c r="C5891" s="165">
        <f t="shared" si="369"/>
        <v>9</v>
      </c>
      <c r="D5891" s="165">
        <f t="shared" si="370"/>
        <v>3</v>
      </c>
      <c r="E5891" s="165">
        <f>+Exports!B5894</f>
        <v>10</v>
      </c>
      <c r="F5891" s="165">
        <f>+WEEKDAY(ExportsELAP[[#This Row],[Date Prevailing]],1)</f>
        <v>7</v>
      </c>
      <c r="G5891" s="165">
        <f>+COUNTIFS(ECR_Hours!$K$6:$K$7,ExportsELAP[[#This Row],[Date Prevailing]])</f>
        <v>0</v>
      </c>
      <c r="H5891" s="165">
        <f t="shared" si="371"/>
        <v>7</v>
      </c>
      <c r="I5891" s="166">
        <f>+Exports!G5894</f>
        <v>14396.124</v>
      </c>
      <c r="J5891" s="166">
        <f>+'ELAP_IPCO-APND'!D5894</f>
        <v>22.895910000000001</v>
      </c>
      <c r="K5891" s="166">
        <f>+(ExportsELAP[[#This Row],[Exports kWh - MPT]]/1000)*ExportsELAP[[#This Row],[EIM Price]]</f>
        <v>329.61235945284</v>
      </c>
      <c r="L5891" s="167" t="str">
        <f>+INDEX(ECR_Hours!$I$12:$I$15,MATCH(ExportsELAP[[#This Row],[Date Prevailing]],ECR_Hours!$H$12:$H$15,1))</f>
        <v>S</v>
      </c>
      <c r="M5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2" spans="1:13" x14ac:dyDescent="0.25">
      <c r="A5892" s="164">
        <f>+Exports!A5895</f>
        <v>44807</v>
      </c>
      <c r="B5892" s="165">
        <f t="shared" si="368"/>
        <v>2022</v>
      </c>
      <c r="C5892" s="165">
        <f t="shared" si="369"/>
        <v>9</v>
      </c>
      <c r="D5892" s="165">
        <f t="shared" si="370"/>
        <v>3</v>
      </c>
      <c r="E5892" s="165">
        <f>+Exports!B5895</f>
        <v>11</v>
      </c>
      <c r="F5892" s="165">
        <f>+WEEKDAY(ExportsELAP[[#This Row],[Date Prevailing]],1)</f>
        <v>7</v>
      </c>
      <c r="G5892" s="165">
        <f>+COUNTIFS(ECR_Hours!$K$6:$K$7,ExportsELAP[[#This Row],[Date Prevailing]])</f>
        <v>0</v>
      </c>
      <c r="H5892" s="165">
        <f t="shared" si="371"/>
        <v>7</v>
      </c>
      <c r="I5892" s="166">
        <f>+Exports!G5895</f>
        <v>22672.599399999988</v>
      </c>
      <c r="J5892" s="166">
        <f>+'ELAP_IPCO-APND'!D5895</f>
        <v>43.11374</v>
      </c>
      <c r="K5892" s="166">
        <f>+(ExportsELAP[[#This Row],[Exports kWh - MPT]]/1000)*ExportsELAP[[#This Row],[EIM Price]]</f>
        <v>977.50055565575553</v>
      </c>
      <c r="L5892" s="167" t="str">
        <f>+INDEX(ECR_Hours!$I$12:$I$15,MATCH(ExportsELAP[[#This Row],[Date Prevailing]],ECR_Hours!$H$12:$H$15,1))</f>
        <v>S</v>
      </c>
      <c r="M5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3" spans="1:13" x14ac:dyDescent="0.25">
      <c r="A5893" s="164">
        <f>+Exports!A5896</f>
        <v>44807</v>
      </c>
      <c r="B5893" s="165">
        <f t="shared" si="368"/>
        <v>2022</v>
      </c>
      <c r="C5893" s="165">
        <f t="shared" si="369"/>
        <v>9</v>
      </c>
      <c r="D5893" s="165">
        <f t="shared" si="370"/>
        <v>3</v>
      </c>
      <c r="E5893" s="165">
        <f>+Exports!B5896</f>
        <v>12</v>
      </c>
      <c r="F5893" s="165">
        <f>+WEEKDAY(ExportsELAP[[#This Row],[Date Prevailing]],1)</f>
        <v>7</v>
      </c>
      <c r="G5893" s="165">
        <f>+COUNTIFS(ECR_Hours!$K$6:$K$7,ExportsELAP[[#This Row],[Date Prevailing]])</f>
        <v>0</v>
      </c>
      <c r="H5893" s="165">
        <f t="shared" si="371"/>
        <v>7</v>
      </c>
      <c r="I5893" s="166">
        <f>+Exports!G5896</f>
        <v>25631.365900000001</v>
      </c>
      <c r="J5893" s="166">
        <f>+'ELAP_IPCO-APND'!D5896</f>
        <v>62.802880000000002</v>
      </c>
      <c r="K5893" s="166">
        <f>+(ExportsELAP[[#This Row],[Exports kWh - MPT]]/1000)*ExportsELAP[[#This Row],[EIM Price]]</f>
        <v>1609.7235968537923</v>
      </c>
      <c r="L5893" s="167" t="str">
        <f>+INDEX(ECR_Hours!$I$12:$I$15,MATCH(ExportsELAP[[#This Row],[Date Prevailing]],ECR_Hours!$H$12:$H$15,1))</f>
        <v>S</v>
      </c>
      <c r="M5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4" spans="1:13" x14ac:dyDescent="0.25">
      <c r="A5894" s="164">
        <f>+Exports!A5897</f>
        <v>44807</v>
      </c>
      <c r="B5894" s="165">
        <f t="shared" si="368"/>
        <v>2022</v>
      </c>
      <c r="C5894" s="165">
        <f t="shared" si="369"/>
        <v>9</v>
      </c>
      <c r="D5894" s="165">
        <f t="shared" si="370"/>
        <v>3</v>
      </c>
      <c r="E5894" s="165">
        <f>+Exports!B5897</f>
        <v>13</v>
      </c>
      <c r="F5894" s="165">
        <f>+WEEKDAY(ExportsELAP[[#This Row],[Date Prevailing]],1)</f>
        <v>7</v>
      </c>
      <c r="G5894" s="165">
        <f>+COUNTIFS(ECR_Hours!$K$6:$K$7,ExportsELAP[[#This Row],[Date Prevailing]])</f>
        <v>0</v>
      </c>
      <c r="H5894" s="165">
        <f t="shared" si="371"/>
        <v>7</v>
      </c>
      <c r="I5894" s="166">
        <f>+Exports!G5897</f>
        <v>32897.149299999997</v>
      </c>
      <c r="J5894" s="166">
        <f>+'ELAP_IPCO-APND'!D5897</f>
        <v>66.862170000000006</v>
      </c>
      <c r="K5894" s="166">
        <f>+(ExportsELAP[[#This Row],[Exports kWh - MPT]]/1000)*ExportsELAP[[#This Row],[EIM Price]]</f>
        <v>2199.574789011981</v>
      </c>
      <c r="L5894" s="167" t="str">
        <f>+INDEX(ECR_Hours!$I$12:$I$15,MATCH(ExportsELAP[[#This Row],[Date Prevailing]],ECR_Hours!$H$12:$H$15,1))</f>
        <v>S</v>
      </c>
      <c r="M5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5" spans="1:13" x14ac:dyDescent="0.25">
      <c r="A5895" s="164">
        <f>+Exports!A5898</f>
        <v>44807</v>
      </c>
      <c r="B5895" s="165">
        <f t="shared" si="368"/>
        <v>2022</v>
      </c>
      <c r="C5895" s="165">
        <f t="shared" si="369"/>
        <v>9</v>
      </c>
      <c r="D5895" s="165">
        <f t="shared" si="370"/>
        <v>3</v>
      </c>
      <c r="E5895" s="165">
        <f>+Exports!B5898</f>
        <v>14</v>
      </c>
      <c r="F5895" s="165">
        <f>+WEEKDAY(ExportsELAP[[#This Row],[Date Prevailing]],1)</f>
        <v>7</v>
      </c>
      <c r="G5895" s="165">
        <f>+COUNTIFS(ECR_Hours!$K$6:$K$7,ExportsELAP[[#This Row],[Date Prevailing]])</f>
        <v>0</v>
      </c>
      <c r="H5895" s="165">
        <f t="shared" si="371"/>
        <v>7</v>
      </c>
      <c r="I5895" s="166">
        <f>+Exports!G5898</f>
        <v>36623.589800000002</v>
      </c>
      <c r="J5895" s="166">
        <f>+'ELAP_IPCO-APND'!D5898</f>
        <v>51.693550000000002</v>
      </c>
      <c r="K5895" s="166">
        <f>+(ExportsELAP[[#This Row],[Exports kWh - MPT]]/1000)*ExportsELAP[[#This Row],[EIM Price]]</f>
        <v>1893.2033705057904</v>
      </c>
      <c r="L5895" s="167" t="str">
        <f>+INDEX(ECR_Hours!$I$12:$I$15,MATCH(ExportsELAP[[#This Row],[Date Prevailing]],ECR_Hours!$H$12:$H$15,1))</f>
        <v>S</v>
      </c>
      <c r="M5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6" spans="1:13" x14ac:dyDescent="0.25">
      <c r="A5896" s="164">
        <f>+Exports!A5899</f>
        <v>44807</v>
      </c>
      <c r="B5896" s="165">
        <f t="shared" si="368"/>
        <v>2022</v>
      </c>
      <c r="C5896" s="165">
        <f t="shared" si="369"/>
        <v>9</v>
      </c>
      <c r="D5896" s="165">
        <f t="shared" si="370"/>
        <v>3</v>
      </c>
      <c r="E5896" s="165">
        <f>+Exports!B5899</f>
        <v>15</v>
      </c>
      <c r="F5896" s="165">
        <f>+WEEKDAY(ExportsELAP[[#This Row],[Date Prevailing]],1)</f>
        <v>7</v>
      </c>
      <c r="G5896" s="165">
        <f>+COUNTIFS(ECR_Hours!$K$6:$K$7,ExportsELAP[[#This Row],[Date Prevailing]])</f>
        <v>0</v>
      </c>
      <c r="H5896" s="165">
        <f t="shared" si="371"/>
        <v>7</v>
      </c>
      <c r="I5896" s="166">
        <f>+Exports!G5899</f>
        <v>34229.685099999988</v>
      </c>
      <c r="J5896" s="166">
        <f>+'ELAP_IPCO-APND'!D5899</f>
        <v>40.354280000000003</v>
      </c>
      <c r="K5896" s="166">
        <f>+(ExportsELAP[[#This Row],[Exports kWh - MPT]]/1000)*ExportsELAP[[#This Row],[EIM Price]]</f>
        <v>1381.3142968372276</v>
      </c>
      <c r="L5896" s="167" t="str">
        <f>+INDEX(ECR_Hours!$I$12:$I$15,MATCH(ExportsELAP[[#This Row],[Date Prevailing]],ECR_Hours!$H$12:$H$15,1))</f>
        <v>S</v>
      </c>
      <c r="M5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897" spans="1:13" x14ac:dyDescent="0.25">
      <c r="A5897" s="164">
        <f>+Exports!A5900</f>
        <v>44807</v>
      </c>
      <c r="B5897" s="165">
        <f t="shared" si="368"/>
        <v>2022</v>
      </c>
      <c r="C5897" s="165">
        <f t="shared" si="369"/>
        <v>9</v>
      </c>
      <c r="D5897" s="165">
        <f t="shared" si="370"/>
        <v>3</v>
      </c>
      <c r="E5897" s="165">
        <f>+Exports!B5900</f>
        <v>16</v>
      </c>
      <c r="F5897" s="165">
        <f>+WEEKDAY(ExportsELAP[[#This Row],[Date Prevailing]],1)</f>
        <v>7</v>
      </c>
      <c r="G5897" s="165">
        <f>+COUNTIFS(ECR_Hours!$K$6:$K$7,ExportsELAP[[#This Row],[Date Prevailing]])</f>
        <v>0</v>
      </c>
      <c r="H5897" s="165">
        <f t="shared" si="371"/>
        <v>7</v>
      </c>
      <c r="I5897" s="166">
        <f>+Exports!G5900</f>
        <v>28176.0736</v>
      </c>
      <c r="J5897" s="166">
        <f>+'ELAP_IPCO-APND'!D5900</f>
        <v>19.968630000000001</v>
      </c>
      <c r="K5897" s="166">
        <f>+(ExportsELAP[[#This Row],[Exports kWh - MPT]]/1000)*ExportsELAP[[#This Row],[EIM Price]]</f>
        <v>562.63758857116795</v>
      </c>
      <c r="L5897" s="167" t="str">
        <f>+INDEX(ECR_Hours!$I$12:$I$15,MATCH(ExportsELAP[[#This Row],[Date Prevailing]],ECR_Hours!$H$12:$H$15,1))</f>
        <v>S</v>
      </c>
      <c r="M5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98" spans="1:13" x14ac:dyDescent="0.25">
      <c r="A5898" s="164">
        <f>+Exports!A5901</f>
        <v>44807</v>
      </c>
      <c r="B5898" s="165">
        <f t="shared" si="368"/>
        <v>2022</v>
      </c>
      <c r="C5898" s="165">
        <f t="shared" si="369"/>
        <v>9</v>
      </c>
      <c r="D5898" s="165">
        <f t="shared" si="370"/>
        <v>3</v>
      </c>
      <c r="E5898" s="165">
        <f>+Exports!B5901</f>
        <v>17</v>
      </c>
      <c r="F5898" s="165">
        <f>+WEEKDAY(ExportsELAP[[#This Row],[Date Prevailing]],1)</f>
        <v>7</v>
      </c>
      <c r="G5898" s="165">
        <f>+COUNTIFS(ECR_Hours!$K$6:$K$7,ExportsELAP[[#This Row],[Date Prevailing]])</f>
        <v>0</v>
      </c>
      <c r="H5898" s="165">
        <f t="shared" si="371"/>
        <v>7</v>
      </c>
      <c r="I5898" s="166">
        <f>+Exports!G5901</f>
        <v>19257.852199999998</v>
      </c>
      <c r="J5898" s="166">
        <f>+'ELAP_IPCO-APND'!D5901</f>
        <v>22.211539999999999</v>
      </c>
      <c r="K5898" s="166">
        <f>+(ExportsELAP[[#This Row],[Exports kWh - MPT]]/1000)*ExportsELAP[[#This Row],[EIM Price]]</f>
        <v>427.74655445438793</v>
      </c>
      <c r="L5898" s="167" t="str">
        <f>+INDEX(ECR_Hours!$I$12:$I$15,MATCH(ExportsELAP[[#This Row],[Date Prevailing]],ECR_Hours!$H$12:$H$15,1))</f>
        <v>S</v>
      </c>
      <c r="M5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899" spans="1:13" x14ac:dyDescent="0.25">
      <c r="A5899" s="164">
        <f>+Exports!A5902</f>
        <v>44807</v>
      </c>
      <c r="B5899" s="165">
        <f t="shared" si="368"/>
        <v>2022</v>
      </c>
      <c r="C5899" s="165">
        <f t="shared" si="369"/>
        <v>9</v>
      </c>
      <c r="D5899" s="165">
        <f t="shared" si="370"/>
        <v>3</v>
      </c>
      <c r="E5899" s="165">
        <f>+Exports!B5902</f>
        <v>18</v>
      </c>
      <c r="F5899" s="165">
        <f>+WEEKDAY(ExportsELAP[[#This Row],[Date Prevailing]],1)</f>
        <v>7</v>
      </c>
      <c r="G5899" s="165">
        <f>+COUNTIFS(ECR_Hours!$K$6:$K$7,ExportsELAP[[#This Row],[Date Prevailing]])</f>
        <v>0</v>
      </c>
      <c r="H5899" s="165">
        <f t="shared" si="371"/>
        <v>7</v>
      </c>
      <c r="I5899" s="166">
        <f>+Exports!G5902</f>
        <v>11067.963</v>
      </c>
      <c r="J5899" s="166">
        <f>+'ELAP_IPCO-APND'!D5902</f>
        <v>-31.97917</v>
      </c>
      <c r="K5899" s="166">
        <f>+(ExportsELAP[[#This Row],[Exports kWh - MPT]]/1000)*ExportsELAP[[#This Row],[EIM Price]]</f>
        <v>-353.94427033070997</v>
      </c>
      <c r="L5899" s="167" t="str">
        <f>+INDEX(ECR_Hours!$I$12:$I$15,MATCH(ExportsELAP[[#This Row],[Date Prevailing]],ECR_Hours!$H$12:$H$15,1))</f>
        <v>S</v>
      </c>
      <c r="M5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0" spans="1:13" x14ac:dyDescent="0.25">
      <c r="A5900" s="164">
        <f>+Exports!A5903</f>
        <v>44807</v>
      </c>
      <c r="B5900" s="165">
        <f t="shared" si="368"/>
        <v>2022</v>
      </c>
      <c r="C5900" s="165">
        <f t="shared" si="369"/>
        <v>9</v>
      </c>
      <c r="D5900" s="165">
        <f t="shared" si="370"/>
        <v>3</v>
      </c>
      <c r="E5900" s="165">
        <f>+Exports!B5903</f>
        <v>19</v>
      </c>
      <c r="F5900" s="165">
        <f>+WEEKDAY(ExportsELAP[[#This Row],[Date Prevailing]],1)</f>
        <v>7</v>
      </c>
      <c r="G5900" s="165">
        <f>+COUNTIFS(ECR_Hours!$K$6:$K$7,ExportsELAP[[#This Row],[Date Prevailing]])</f>
        <v>0</v>
      </c>
      <c r="H5900" s="165">
        <f t="shared" si="371"/>
        <v>7</v>
      </c>
      <c r="I5900" s="166">
        <f>+Exports!G5903</f>
        <v>5062.1585999999998</v>
      </c>
      <c r="J5900" s="166">
        <f>+'ELAP_IPCO-APND'!D5903</f>
        <v>49.452970000000001</v>
      </c>
      <c r="K5900" s="166">
        <f>+(ExportsELAP[[#This Row],[Exports kWh - MPT]]/1000)*ExportsELAP[[#This Row],[EIM Price]]</f>
        <v>250.33877738104201</v>
      </c>
      <c r="L5900" s="167" t="str">
        <f>+INDEX(ECR_Hours!$I$12:$I$15,MATCH(ExportsELAP[[#This Row],[Date Prevailing]],ECR_Hours!$H$12:$H$15,1))</f>
        <v>S</v>
      </c>
      <c r="M5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1" spans="1:13" x14ac:dyDescent="0.25">
      <c r="A5901" s="164">
        <f>+Exports!A5904</f>
        <v>44807</v>
      </c>
      <c r="B5901" s="165">
        <f t="shared" si="368"/>
        <v>2022</v>
      </c>
      <c r="C5901" s="165">
        <f t="shared" si="369"/>
        <v>9</v>
      </c>
      <c r="D5901" s="165">
        <f t="shared" si="370"/>
        <v>3</v>
      </c>
      <c r="E5901" s="165">
        <f>+Exports!B5904</f>
        <v>20</v>
      </c>
      <c r="F5901" s="165">
        <f>+WEEKDAY(ExportsELAP[[#This Row],[Date Prevailing]],1)</f>
        <v>7</v>
      </c>
      <c r="G5901" s="165">
        <f>+COUNTIFS(ECR_Hours!$K$6:$K$7,ExportsELAP[[#This Row],[Date Prevailing]])</f>
        <v>0</v>
      </c>
      <c r="H5901" s="165">
        <f t="shared" si="371"/>
        <v>7</v>
      </c>
      <c r="I5901" s="166">
        <f>+Exports!G5904</f>
        <v>1300.9811</v>
      </c>
      <c r="J5901" s="166">
        <f>+'ELAP_IPCO-APND'!D5904</f>
        <v>108.40409</v>
      </c>
      <c r="K5901" s="166">
        <f>+(ExportsELAP[[#This Row],[Exports kWh - MPT]]/1000)*ExportsELAP[[#This Row],[EIM Price]]</f>
        <v>141.031672252699</v>
      </c>
      <c r="L5901" s="167" t="str">
        <f>+INDEX(ECR_Hours!$I$12:$I$15,MATCH(ExportsELAP[[#This Row],[Date Prevailing]],ECR_Hours!$H$12:$H$15,1))</f>
        <v>S</v>
      </c>
      <c r="M5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2" spans="1:13" x14ac:dyDescent="0.25">
      <c r="A5902" s="164">
        <f>+Exports!A5905</f>
        <v>44807</v>
      </c>
      <c r="B5902" s="165">
        <f t="shared" si="368"/>
        <v>2022</v>
      </c>
      <c r="C5902" s="165">
        <f t="shared" si="369"/>
        <v>9</v>
      </c>
      <c r="D5902" s="165">
        <f t="shared" si="370"/>
        <v>3</v>
      </c>
      <c r="E5902" s="165">
        <f>+Exports!B5905</f>
        <v>21</v>
      </c>
      <c r="F5902" s="165">
        <f>+WEEKDAY(ExportsELAP[[#This Row],[Date Prevailing]],1)</f>
        <v>7</v>
      </c>
      <c r="G5902" s="165">
        <f>+COUNTIFS(ECR_Hours!$K$6:$K$7,ExportsELAP[[#This Row],[Date Prevailing]])</f>
        <v>0</v>
      </c>
      <c r="H5902" s="165">
        <f t="shared" si="371"/>
        <v>7</v>
      </c>
      <c r="I5902" s="166">
        <f>+Exports!G5905</f>
        <v>21.908899999999999</v>
      </c>
      <c r="J5902" s="166">
        <f>+'ELAP_IPCO-APND'!D5905</f>
        <v>81.467929999999996</v>
      </c>
      <c r="K5902" s="166">
        <f>+(ExportsELAP[[#This Row],[Exports kWh - MPT]]/1000)*ExportsELAP[[#This Row],[EIM Price]]</f>
        <v>1.7848727315769999</v>
      </c>
      <c r="L5902" s="167" t="str">
        <f>+INDEX(ECR_Hours!$I$12:$I$15,MATCH(ExportsELAP[[#This Row],[Date Prevailing]],ECR_Hours!$H$12:$H$15,1))</f>
        <v>S</v>
      </c>
      <c r="M5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3" spans="1:13" x14ac:dyDescent="0.25">
      <c r="A5903" s="164">
        <f>+Exports!A5906</f>
        <v>44807</v>
      </c>
      <c r="B5903" s="165">
        <f t="shared" si="368"/>
        <v>2022</v>
      </c>
      <c r="C5903" s="165">
        <f t="shared" si="369"/>
        <v>9</v>
      </c>
      <c r="D5903" s="165">
        <f t="shared" si="370"/>
        <v>3</v>
      </c>
      <c r="E5903" s="165">
        <f>+Exports!B5906</f>
        <v>22</v>
      </c>
      <c r="F5903" s="165">
        <f>+WEEKDAY(ExportsELAP[[#This Row],[Date Prevailing]],1)</f>
        <v>7</v>
      </c>
      <c r="G5903" s="165">
        <f>+COUNTIFS(ECR_Hours!$K$6:$K$7,ExportsELAP[[#This Row],[Date Prevailing]])</f>
        <v>0</v>
      </c>
      <c r="H5903" s="165">
        <f t="shared" si="371"/>
        <v>7</v>
      </c>
      <c r="I5903" s="166">
        <f>+Exports!G5906</f>
        <v>7.5959000000000003</v>
      </c>
      <c r="J5903" s="166">
        <f>+'ELAP_IPCO-APND'!D5906</f>
        <v>52.14517</v>
      </c>
      <c r="K5903" s="166">
        <f>+(ExportsELAP[[#This Row],[Exports kWh - MPT]]/1000)*ExportsELAP[[#This Row],[EIM Price]]</f>
        <v>0.39608949680299999</v>
      </c>
      <c r="L5903" s="167" t="str">
        <f>+INDEX(ECR_Hours!$I$12:$I$15,MATCH(ExportsELAP[[#This Row],[Date Prevailing]],ECR_Hours!$H$12:$H$15,1))</f>
        <v>S</v>
      </c>
      <c r="M5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4" spans="1:13" x14ac:dyDescent="0.25">
      <c r="A5904" s="164">
        <f>+Exports!A5907</f>
        <v>44807</v>
      </c>
      <c r="B5904" s="165">
        <f t="shared" si="368"/>
        <v>2022</v>
      </c>
      <c r="C5904" s="165">
        <f t="shared" si="369"/>
        <v>9</v>
      </c>
      <c r="D5904" s="165">
        <f t="shared" si="370"/>
        <v>3</v>
      </c>
      <c r="E5904" s="165">
        <f>+Exports!B5907</f>
        <v>23</v>
      </c>
      <c r="F5904" s="165">
        <f>+WEEKDAY(ExportsELAP[[#This Row],[Date Prevailing]],1)</f>
        <v>7</v>
      </c>
      <c r="G5904" s="165">
        <f>+COUNTIFS(ECR_Hours!$K$6:$K$7,ExportsELAP[[#This Row],[Date Prevailing]])</f>
        <v>0</v>
      </c>
      <c r="H5904" s="165">
        <f t="shared" si="371"/>
        <v>7</v>
      </c>
      <c r="I5904" s="166">
        <f>+Exports!G5907</f>
        <v>7.2633999999999999</v>
      </c>
      <c r="J5904" s="166">
        <f>+'ELAP_IPCO-APND'!D5907</f>
        <v>62.16883</v>
      </c>
      <c r="K5904" s="166">
        <f>+(ExportsELAP[[#This Row],[Exports kWh - MPT]]/1000)*ExportsELAP[[#This Row],[EIM Price]]</f>
        <v>0.451557079822</v>
      </c>
      <c r="L5904" s="167" t="str">
        <f>+INDEX(ECR_Hours!$I$12:$I$15,MATCH(ExportsELAP[[#This Row],[Date Prevailing]],ECR_Hours!$H$12:$H$15,1))</f>
        <v>S</v>
      </c>
      <c r="M5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05" spans="1:13" x14ac:dyDescent="0.25">
      <c r="A5905" s="164">
        <f>+Exports!A5908</f>
        <v>44807</v>
      </c>
      <c r="B5905" s="165">
        <f t="shared" si="368"/>
        <v>2022</v>
      </c>
      <c r="C5905" s="165">
        <f t="shared" si="369"/>
        <v>9</v>
      </c>
      <c r="D5905" s="165">
        <f t="shared" si="370"/>
        <v>3</v>
      </c>
      <c r="E5905" s="165">
        <f>+Exports!B5908</f>
        <v>24</v>
      </c>
      <c r="F5905" s="165">
        <f>+WEEKDAY(ExportsELAP[[#This Row],[Date Prevailing]],1)</f>
        <v>7</v>
      </c>
      <c r="G5905" s="165">
        <f>+COUNTIFS(ECR_Hours!$K$6:$K$7,ExportsELAP[[#This Row],[Date Prevailing]])</f>
        <v>0</v>
      </c>
      <c r="H5905" s="165">
        <f t="shared" si="371"/>
        <v>7</v>
      </c>
      <c r="I5905" s="166">
        <f>+Exports!G5908</f>
        <v>7.7114000000000003</v>
      </c>
      <c r="J5905" s="166">
        <f>+'ELAP_IPCO-APND'!D5908</f>
        <v>64.841440000000006</v>
      </c>
      <c r="K5905" s="166">
        <f>+(ExportsELAP[[#This Row],[Exports kWh - MPT]]/1000)*ExportsELAP[[#This Row],[EIM Price]]</f>
        <v>0.50001828041600005</v>
      </c>
      <c r="L5905" s="167" t="str">
        <f>+INDEX(ECR_Hours!$I$12:$I$15,MATCH(ExportsELAP[[#This Row],[Date Prevailing]],ECR_Hours!$H$12:$H$15,1))</f>
        <v>S</v>
      </c>
      <c r="M5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6" spans="1:13" x14ac:dyDescent="0.25">
      <c r="A5906" s="164">
        <f>+Exports!A5909</f>
        <v>44808</v>
      </c>
      <c r="B5906" s="165">
        <f t="shared" si="368"/>
        <v>2022</v>
      </c>
      <c r="C5906" s="165">
        <f t="shared" si="369"/>
        <v>9</v>
      </c>
      <c r="D5906" s="165">
        <f t="shared" si="370"/>
        <v>4</v>
      </c>
      <c r="E5906" s="165">
        <f>+Exports!B5909</f>
        <v>1</v>
      </c>
      <c r="F5906" s="165">
        <f>+WEEKDAY(ExportsELAP[[#This Row],[Date Prevailing]],1)</f>
        <v>1</v>
      </c>
      <c r="G5906" s="165">
        <f>+COUNTIFS(ECR_Hours!$K$6:$K$7,ExportsELAP[[#This Row],[Date Prevailing]])</f>
        <v>0</v>
      </c>
      <c r="H5906" s="165">
        <f t="shared" si="371"/>
        <v>1</v>
      </c>
      <c r="I5906" s="166">
        <f>+Exports!G5909</f>
        <v>11.2631</v>
      </c>
      <c r="J5906" s="166">
        <f>+'ELAP_IPCO-APND'!D5909</f>
        <v>65.6785</v>
      </c>
      <c r="K5906" s="166">
        <f>+(ExportsELAP[[#This Row],[Exports kWh - MPT]]/1000)*ExportsELAP[[#This Row],[EIM Price]]</f>
        <v>0.73974351334999999</v>
      </c>
      <c r="L5906" s="167" t="str">
        <f>+INDEX(ECR_Hours!$I$12:$I$15,MATCH(ExportsELAP[[#This Row],[Date Prevailing]],ECR_Hours!$H$12:$H$15,1))</f>
        <v>S</v>
      </c>
      <c r="M5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7" spans="1:13" x14ac:dyDescent="0.25">
      <c r="A5907" s="164">
        <f>+Exports!A5910</f>
        <v>44808</v>
      </c>
      <c r="B5907" s="165">
        <f t="shared" si="368"/>
        <v>2022</v>
      </c>
      <c r="C5907" s="165">
        <f t="shared" si="369"/>
        <v>9</v>
      </c>
      <c r="D5907" s="165">
        <f t="shared" si="370"/>
        <v>4</v>
      </c>
      <c r="E5907" s="165">
        <f>+Exports!B5910</f>
        <v>2</v>
      </c>
      <c r="F5907" s="165">
        <f>+WEEKDAY(ExportsELAP[[#This Row],[Date Prevailing]],1)</f>
        <v>1</v>
      </c>
      <c r="G5907" s="165">
        <f>+COUNTIFS(ECR_Hours!$K$6:$K$7,ExportsELAP[[#This Row],[Date Prevailing]])</f>
        <v>0</v>
      </c>
      <c r="H5907" s="165">
        <f t="shared" si="371"/>
        <v>1</v>
      </c>
      <c r="I5907" s="166">
        <f>+Exports!G5910</f>
        <v>11.2087</v>
      </c>
      <c r="J5907" s="166">
        <f>+'ELAP_IPCO-APND'!D5910</f>
        <v>63.695819999999998</v>
      </c>
      <c r="K5907" s="166">
        <f>+(ExportsELAP[[#This Row],[Exports kWh - MPT]]/1000)*ExportsELAP[[#This Row],[EIM Price]]</f>
        <v>0.71394733763399998</v>
      </c>
      <c r="L5907" s="167" t="str">
        <f>+INDEX(ECR_Hours!$I$12:$I$15,MATCH(ExportsELAP[[#This Row],[Date Prevailing]],ECR_Hours!$H$12:$H$15,1))</f>
        <v>S</v>
      </c>
      <c r="M5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8" spans="1:13" x14ac:dyDescent="0.25">
      <c r="A5908" s="164">
        <f>+Exports!A5911</f>
        <v>44808</v>
      </c>
      <c r="B5908" s="165">
        <f t="shared" si="368"/>
        <v>2022</v>
      </c>
      <c r="C5908" s="165">
        <f t="shared" si="369"/>
        <v>9</v>
      </c>
      <c r="D5908" s="165">
        <f t="shared" si="370"/>
        <v>4</v>
      </c>
      <c r="E5908" s="165">
        <f>+Exports!B5911</f>
        <v>3</v>
      </c>
      <c r="F5908" s="165">
        <f>+WEEKDAY(ExportsELAP[[#This Row],[Date Prevailing]],1)</f>
        <v>1</v>
      </c>
      <c r="G5908" s="165">
        <f>+COUNTIFS(ECR_Hours!$K$6:$K$7,ExportsELAP[[#This Row],[Date Prevailing]])</f>
        <v>0</v>
      </c>
      <c r="H5908" s="165">
        <f t="shared" si="371"/>
        <v>1</v>
      </c>
      <c r="I5908" s="166">
        <f>+Exports!G5911</f>
        <v>10.8079</v>
      </c>
      <c r="J5908" s="166">
        <f>+'ELAP_IPCO-APND'!D5911</f>
        <v>56.778889999999997</v>
      </c>
      <c r="K5908" s="166">
        <f>+(ExportsELAP[[#This Row],[Exports kWh - MPT]]/1000)*ExportsELAP[[#This Row],[EIM Price]]</f>
        <v>0.61366056523099999</v>
      </c>
      <c r="L5908" s="167" t="str">
        <f>+INDEX(ECR_Hours!$I$12:$I$15,MATCH(ExportsELAP[[#This Row],[Date Prevailing]],ECR_Hours!$H$12:$H$15,1))</f>
        <v>S</v>
      </c>
      <c r="M5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09" spans="1:13" x14ac:dyDescent="0.25">
      <c r="A5909" s="164">
        <f>+Exports!A5912</f>
        <v>44808</v>
      </c>
      <c r="B5909" s="165">
        <f t="shared" si="368"/>
        <v>2022</v>
      </c>
      <c r="C5909" s="165">
        <f t="shared" si="369"/>
        <v>9</v>
      </c>
      <c r="D5909" s="165">
        <f t="shared" si="370"/>
        <v>4</v>
      </c>
      <c r="E5909" s="165">
        <f>+Exports!B5912</f>
        <v>4</v>
      </c>
      <c r="F5909" s="165">
        <f>+WEEKDAY(ExportsELAP[[#This Row],[Date Prevailing]],1)</f>
        <v>1</v>
      </c>
      <c r="G5909" s="165">
        <f>+COUNTIFS(ECR_Hours!$K$6:$K$7,ExportsELAP[[#This Row],[Date Prevailing]])</f>
        <v>0</v>
      </c>
      <c r="H5909" s="165">
        <f t="shared" si="371"/>
        <v>1</v>
      </c>
      <c r="I5909" s="166">
        <f>+Exports!G5912</f>
        <v>5.0343999999999998</v>
      </c>
      <c r="J5909" s="166">
        <f>+'ELAP_IPCO-APND'!D5912</f>
        <v>53.107289999999999</v>
      </c>
      <c r="K5909" s="166">
        <f>+(ExportsELAP[[#This Row],[Exports kWh - MPT]]/1000)*ExportsELAP[[#This Row],[EIM Price]]</f>
        <v>0.26736334077599999</v>
      </c>
      <c r="L5909" s="167" t="str">
        <f>+INDEX(ECR_Hours!$I$12:$I$15,MATCH(ExportsELAP[[#This Row],[Date Prevailing]],ECR_Hours!$H$12:$H$15,1))</f>
        <v>S</v>
      </c>
      <c r="M5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0" spans="1:13" x14ac:dyDescent="0.25">
      <c r="A5910" s="164">
        <f>+Exports!A5913</f>
        <v>44808</v>
      </c>
      <c r="B5910" s="165">
        <f t="shared" si="368"/>
        <v>2022</v>
      </c>
      <c r="C5910" s="165">
        <f t="shared" si="369"/>
        <v>9</v>
      </c>
      <c r="D5910" s="165">
        <f t="shared" si="370"/>
        <v>4</v>
      </c>
      <c r="E5910" s="165">
        <f>+Exports!B5913</f>
        <v>5</v>
      </c>
      <c r="F5910" s="165">
        <f>+WEEKDAY(ExportsELAP[[#This Row],[Date Prevailing]],1)</f>
        <v>1</v>
      </c>
      <c r="G5910" s="165">
        <f>+COUNTIFS(ECR_Hours!$K$6:$K$7,ExportsELAP[[#This Row],[Date Prevailing]])</f>
        <v>0</v>
      </c>
      <c r="H5910" s="165">
        <f t="shared" si="371"/>
        <v>1</v>
      </c>
      <c r="I5910" s="166">
        <f>+Exports!G5913</f>
        <v>8.7904999999999998</v>
      </c>
      <c r="J5910" s="166">
        <f>+'ELAP_IPCO-APND'!D5913</f>
        <v>54.623420000000003</v>
      </c>
      <c r="K5910" s="166">
        <f>+(ExportsELAP[[#This Row],[Exports kWh - MPT]]/1000)*ExportsELAP[[#This Row],[EIM Price]]</f>
        <v>0.48016717350999999</v>
      </c>
      <c r="L5910" s="167" t="str">
        <f>+INDEX(ECR_Hours!$I$12:$I$15,MATCH(ExportsELAP[[#This Row],[Date Prevailing]],ECR_Hours!$H$12:$H$15,1))</f>
        <v>S</v>
      </c>
      <c r="M5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1" spans="1:13" x14ac:dyDescent="0.25">
      <c r="A5911" s="164">
        <f>+Exports!A5914</f>
        <v>44808</v>
      </c>
      <c r="B5911" s="165">
        <f t="shared" si="368"/>
        <v>2022</v>
      </c>
      <c r="C5911" s="165">
        <f t="shared" si="369"/>
        <v>9</v>
      </c>
      <c r="D5911" s="165">
        <f t="shared" si="370"/>
        <v>4</v>
      </c>
      <c r="E5911" s="165">
        <f>+Exports!B5914</f>
        <v>6</v>
      </c>
      <c r="F5911" s="165">
        <f>+WEEKDAY(ExportsELAP[[#This Row],[Date Prevailing]],1)</f>
        <v>1</v>
      </c>
      <c r="G5911" s="165">
        <f>+COUNTIFS(ECR_Hours!$K$6:$K$7,ExportsELAP[[#This Row],[Date Prevailing]])</f>
        <v>0</v>
      </c>
      <c r="H5911" s="165">
        <f t="shared" si="371"/>
        <v>1</v>
      </c>
      <c r="I5911" s="166">
        <f>+Exports!G5914</f>
        <v>4.8429000000000002</v>
      </c>
      <c r="J5911" s="166">
        <f>+'ELAP_IPCO-APND'!D5914</f>
        <v>57.998269999999998</v>
      </c>
      <c r="K5911" s="166">
        <f>+(ExportsELAP[[#This Row],[Exports kWh - MPT]]/1000)*ExportsELAP[[#This Row],[EIM Price]]</f>
        <v>0.28087982178299997</v>
      </c>
      <c r="L5911" s="167" t="str">
        <f>+INDEX(ECR_Hours!$I$12:$I$15,MATCH(ExportsELAP[[#This Row],[Date Prevailing]],ECR_Hours!$H$12:$H$15,1))</f>
        <v>S</v>
      </c>
      <c r="M5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2" spans="1:13" x14ac:dyDescent="0.25">
      <c r="A5912" s="164">
        <f>+Exports!A5915</f>
        <v>44808</v>
      </c>
      <c r="B5912" s="165">
        <f t="shared" si="368"/>
        <v>2022</v>
      </c>
      <c r="C5912" s="165">
        <f t="shared" si="369"/>
        <v>9</v>
      </c>
      <c r="D5912" s="165">
        <f t="shared" si="370"/>
        <v>4</v>
      </c>
      <c r="E5912" s="165">
        <f>+Exports!B5915</f>
        <v>7</v>
      </c>
      <c r="F5912" s="165">
        <f>+WEEKDAY(ExportsELAP[[#This Row],[Date Prevailing]],1)</f>
        <v>1</v>
      </c>
      <c r="G5912" s="165">
        <f>+COUNTIFS(ECR_Hours!$K$6:$K$7,ExportsELAP[[#This Row],[Date Prevailing]])</f>
        <v>0</v>
      </c>
      <c r="H5912" s="165">
        <f t="shared" si="371"/>
        <v>1</v>
      </c>
      <c r="I5912" s="166">
        <f>+Exports!G5915</f>
        <v>9.0689999999999991</v>
      </c>
      <c r="J5912" s="166">
        <f>+'ELAP_IPCO-APND'!D5915</f>
        <v>59.050490000000003</v>
      </c>
      <c r="K5912" s="166">
        <f>+(ExportsELAP[[#This Row],[Exports kWh - MPT]]/1000)*ExportsELAP[[#This Row],[EIM Price]]</f>
        <v>0.53552889381000002</v>
      </c>
      <c r="L5912" s="167" t="str">
        <f>+INDEX(ECR_Hours!$I$12:$I$15,MATCH(ExportsELAP[[#This Row],[Date Prevailing]],ECR_Hours!$H$12:$H$15,1))</f>
        <v>S</v>
      </c>
      <c r="M5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3" spans="1:13" x14ac:dyDescent="0.25">
      <c r="A5913" s="164">
        <f>+Exports!A5916</f>
        <v>44808</v>
      </c>
      <c r="B5913" s="165">
        <f t="shared" si="368"/>
        <v>2022</v>
      </c>
      <c r="C5913" s="165">
        <f t="shared" si="369"/>
        <v>9</v>
      </c>
      <c r="D5913" s="165">
        <f t="shared" si="370"/>
        <v>4</v>
      </c>
      <c r="E5913" s="165">
        <f>+Exports!B5916</f>
        <v>8</v>
      </c>
      <c r="F5913" s="165">
        <f>+WEEKDAY(ExportsELAP[[#This Row],[Date Prevailing]],1)</f>
        <v>1</v>
      </c>
      <c r="G5913" s="165">
        <f>+COUNTIFS(ECR_Hours!$K$6:$K$7,ExportsELAP[[#This Row],[Date Prevailing]])</f>
        <v>0</v>
      </c>
      <c r="H5913" s="165">
        <f t="shared" si="371"/>
        <v>1</v>
      </c>
      <c r="I5913" s="166">
        <f>+Exports!G5916</f>
        <v>1429.0929000000001</v>
      </c>
      <c r="J5913" s="166">
        <f>+'ELAP_IPCO-APND'!D5916</f>
        <v>47.327179999999998</v>
      </c>
      <c r="K5913" s="166">
        <f>+(ExportsELAP[[#This Row],[Exports kWh - MPT]]/1000)*ExportsELAP[[#This Row],[EIM Price]]</f>
        <v>67.63493691502201</v>
      </c>
      <c r="L5913" s="167" t="str">
        <f>+INDEX(ECR_Hours!$I$12:$I$15,MATCH(ExportsELAP[[#This Row],[Date Prevailing]],ECR_Hours!$H$12:$H$15,1))</f>
        <v>S</v>
      </c>
      <c r="M5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4" spans="1:13" x14ac:dyDescent="0.25">
      <c r="A5914" s="164">
        <f>+Exports!A5917</f>
        <v>44808</v>
      </c>
      <c r="B5914" s="165">
        <f t="shared" si="368"/>
        <v>2022</v>
      </c>
      <c r="C5914" s="165">
        <f t="shared" si="369"/>
        <v>9</v>
      </c>
      <c r="D5914" s="165">
        <f t="shared" si="370"/>
        <v>4</v>
      </c>
      <c r="E5914" s="165">
        <f>+Exports!B5917</f>
        <v>9</v>
      </c>
      <c r="F5914" s="165">
        <f>+WEEKDAY(ExportsELAP[[#This Row],[Date Prevailing]],1)</f>
        <v>1</v>
      </c>
      <c r="G5914" s="165">
        <f>+COUNTIFS(ECR_Hours!$K$6:$K$7,ExportsELAP[[#This Row],[Date Prevailing]])</f>
        <v>0</v>
      </c>
      <c r="H5914" s="165">
        <f t="shared" si="371"/>
        <v>1</v>
      </c>
      <c r="I5914" s="166">
        <f>+Exports!G5917</f>
        <v>8200.2582999999995</v>
      </c>
      <c r="J5914" s="166">
        <f>+'ELAP_IPCO-APND'!D5917</f>
        <v>58.57938</v>
      </c>
      <c r="K5914" s="166">
        <f>+(ExportsELAP[[#This Row],[Exports kWh - MPT]]/1000)*ExportsELAP[[#This Row],[EIM Price]]</f>
        <v>480.366047053854</v>
      </c>
      <c r="L5914" s="167" t="str">
        <f>+INDEX(ECR_Hours!$I$12:$I$15,MATCH(ExportsELAP[[#This Row],[Date Prevailing]],ECR_Hours!$H$12:$H$15,1))</f>
        <v>S</v>
      </c>
      <c r="M5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5" spans="1:13" x14ac:dyDescent="0.25">
      <c r="A5915" s="164">
        <f>+Exports!A5918</f>
        <v>44808</v>
      </c>
      <c r="B5915" s="165">
        <f t="shared" si="368"/>
        <v>2022</v>
      </c>
      <c r="C5915" s="165">
        <f t="shared" si="369"/>
        <v>9</v>
      </c>
      <c r="D5915" s="165">
        <f t="shared" si="370"/>
        <v>4</v>
      </c>
      <c r="E5915" s="165">
        <f>+Exports!B5918</f>
        <v>10</v>
      </c>
      <c r="F5915" s="165">
        <f>+WEEKDAY(ExportsELAP[[#This Row],[Date Prevailing]],1)</f>
        <v>1</v>
      </c>
      <c r="G5915" s="165">
        <f>+COUNTIFS(ECR_Hours!$K$6:$K$7,ExportsELAP[[#This Row],[Date Prevailing]])</f>
        <v>0</v>
      </c>
      <c r="H5915" s="165">
        <f t="shared" si="371"/>
        <v>1</v>
      </c>
      <c r="I5915" s="166">
        <f>+Exports!G5918</f>
        <v>18680.340899999999</v>
      </c>
      <c r="J5915" s="166">
        <f>+'ELAP_IPCO-APND'!D5918</f>
        <v>46.154730000000001</v>
      </c>
      <c r="K5915" s="166">
        <f>+(ExportsELAP[[#This Row],[Exports kWh - MPT]]/1000)*ExportsELAP[[#This Row],[EIM Price]]</f>
        <v>862.18609054745707</v>
      </c>
      <c r="L5915" s="167" t="str">
        <f>+INDEX(ECR_Hours!$I$12:$I$15,MATCH(ExportsELAP[[#This Row],[Date Prevailing]],ECR_Hours!$H$12:$H$15,1))</f>
        <v>S</v>
      </c>
      <c r="M5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6" spans="1:13" x14ac:dyDescent="0.25">
      <c r="A5916" s="164">
        <f>+Exports!A5919</f>
        <v>44808</v>
      </c>
      <c r="B5916" s="165">
        <f t="shared" si="368"/>
        <v>2022</v>
      </c>
      <c r="C5916" s="165">
        <f t="shared" si="369"/>
        <v>9</v>
      </c>
      <c r="D5916" s="165">
        <f t="shared" si="370"/>
        <v>4</v>
      </c>
      <c r="E5916" s="165">
        <f>+Exports!B5919</f>
        <v>11</v>
      </c>
      <c r="F5916" s="165">
        <f>+WEEKDAY(ExportsELAP[[#This Row],[Date Prevailing]],1)</f>
        <v>1</v>
      </c>
      <c r="G5916" s="165">
        <f>+COUNTIFS(ECR_Hours!$K$6:$K$7,ExportsELAP[[#This Row],[Date Prevailing]])</f>
        <v>0</v>
      </c>
      <c r="H5916" s="165">
        <f t="shared" si="371"/>
        <v>1</v>
      </c>
      <c r="I5916" s="166">
        <f>+Exports!G5919</f>
        <v>28970.3894</v>
      </c>
      <c r="J5916" s="166">
        <f>+'ELAP_IPCO-APND'!D5919</f>
        <v>23.489840000000001</v>
      </c>
      <c r="K5916" s="166">
        <f>+(ExportsELAP[[#This Row],[Exports kWh - MPT]]/1000)*ExportsELAP[[#This Row],[EIM Price]]</f>
        <v>680.50981174369599</v>
      </c>
      <c r="L5916" s="167" t="str">
        <f>+INDEX(ECR_Hours!$I$12:$I$15,MATCH(ExportsELAP[[#This Row],[Date Prevailing]],ECR_Hours!$H$12:$H$15,1))</f>
        <v>S</v>
      </c>
      <c r="M5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7" spans="1:13" x14ac:dyDescent="0.25">
      <c r="A5917" s="164">
        <f>+Exports!A5920</f>
        <v>44808</v>
      </c>
      <c r="B5917" s="165">
        <f t="shared" si="368"/>
        <v>2022</v>
      </c>
      <c r="C5917" s="165">
        <f t="shared" si="369"/>
        <v>9</v>
      </c>
      <c r="D5917" s="165">
        <f t="shared" si="370"/>
        <v>4</v>
      </c>
      <c r="E5917" s="165">
        <f>+Exports!B5920</f>
        <v>12</v>
      </c>
      <c r="F5917" s="165">
        <f>+WEEKDAY(ExportsELAP[[#This Row],[Date Prevailing]],1)</f>
        <v>1</v>
      </c>
      <c r="G5917" s="165">
        <f>+COUNTIFS(ECR_Hours!$K$6:$K$7,ExportsELAP[[#This Row],[Date Prevailing]])</f>
        <v>0</v>
      </c>
      <c r="H5917" s="165">
        <f t="shared" si="371"/>
        <v>1</v>
      </c>
      <c r="I5917" s="166">
        <f>+Exports!G5920</f>
        <v>36277.471000000005</v>
      </c>
      <c r="J5917" s="166">
        <f>+'ELAP_IPCO-APND'!D5920</f>
        <v>31.15409</v>
      </c>
      <c r="K5917" s="166">
        <f>+(ExportsELAP[[#This Row],[Exports kWh - MPT]]/1000)*ExportsELAP[[#This Row],[EIM Price]]</f>
        <v>1130.1915965063902</v>
      </c>
      <c r="L5917" s="167" t="str">
        <f>+INDEX(ECR_Hours!$I$12:$I$15,MATCH(ExportsELAP[[#This Row],[Date Prevailing]],ECR_Hours!$H$12:$H$15,1))</f>
        <v>S</v>
      </c>
      <c r="M5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8" spans="1:13" x14ac:dyDescent="0.25">
      <c r="A5918" s="164">
        <f>+Exports!A5921</f>
        <v>44808</v>
      </c>
      <c r="B5918" s="165">
        <f t="shared" si="368"/>
        <v>2022</v>
      </c>
      <c r="C5918" s="165">
        <f t="shared" si="369"/>
        <v>9</v>
      </c>
      <c r="D5918" s="165">
        <f t="shared" si="370"/>
        <v>4</v>
      </c>
      <c r="E5918" s="165">
        <f>+Exports!B5921</f>
        <v>13</v>
      </c>
      <c r="F5918" s="165">
        <f>+WEEKDAY(ExportsELAP[[#This Row],[Date Prevailing]],1)</f>
        <v>1</v>
      </c>
      <c r="G5918" s="165">
        <f>+COUNTIFS(ECR_Hours!$K$6:$K$7,ExportsELAP[[#This Row],[Date Prevailing]])</f>
        <v>0</v>
      </c>
      <c r="H5918" s="165">
        <f t="shared" si="371"/>
        <v>1</v>
      </c>
      <c r="I5918" s="166">
        <f>+Exports!G5921</f>
        <v>39926.459000000003</v>
      </c>
      <c r="J5918" s="166">
        <f>+'ELAP_IPCO-APND'!D5921</f>
        <v>51.083240000000004</v>
      </c>
      <c r="K5918" s="166">
        <f>+(ExportsELAP[[#This Row],[Exports kWh - MPT]]/1000)*ExportsELAP[[#This Row],[EIM Price]]</f>
        <v>2039.5728874471602</v>
      </c>
      <c r="L5918" s="167" t="str">
        <f>+INDEX(ECR_Hours!$I$12:$I$15,MATCH(ExportsELAP[[#This Row],[Date Prevailing]],ECR_Hours!$H$12:$H$15,1))</f>
        <v>S</v>
      </c>
      <c r="M5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19" spans="1:13" x14ac:dyDescent="0.25">
      <c r="A5919" s="164">
        <f>+Exports!A5922</f>
        <v>44808</v>
      </c>
      <c r="B5919" s="165">
        <f t="shared" si="368"/>
        <v>2022</v>
      </c>
      <c r="C5919" s="165">
        <f t="shared" si="369"/>
        <v>9</v>
      </c>
      <c r="D5919" s="165">
        <f t="shared" si="370"/>
        <v>4</v>
      </c>
      <c r="E5919" s="165">
        <f>+Exports!B5922</f>
        <v>14</v>
      </c>
      <c r="F5919" s="165">
        <f>+WEEKDAY(ExportsELAP[[#This Row],[Date Prevailing]],1)</f>
        <v>1</v>
      </c>
      <c r="G5919" s="165">
        <f>+COUNTIFS(ECR_Hours!$K$6:$K$7,ExportsELAP[[#This Row],[Date Prevailing]])</f>
        <v>0</v>
      </c>
      <c r="H5919" s="165">
        <f t="shared" si="371"/>
        <v>1</v>
      </c>
      <c r="I5919" s="166">
        <f>+Exports!G5922</f>
        <v>39534.053400000004</v>
      </c>
      <c r="J5919" s="166">
        <f>+'ELAP_IPCO-APND'!D5922</f>
        <v>48.611550000000001</v>
      </c>
      <c r="K5919" s="166">
        <f>+(ExportsELAP[[#This Row],[Exports kWh - MPT]]/1000)*ExportsELAP[[#This Row],[EIM Price]]</f>
        <v>1921.8116135567702</v>
      </c>
      <c r="L5919" s="167" t="str">
        <f>+INDEX(ECR_Hours!$I$12:$I$15,MATCH(ExportsELAP[[#This Row],[Date Prevailing]],ECR_Hours!$H$12:$H$15,1))</f>
        <v>S</v>
      </c>
      <c r="M5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0" spans="1:13" x14ac:dyDescent="0.25">
      <c r="A5920" s="164">
        <f>+Exports!A5923</f>
        <v>44808</v>
      </c>
      <c r="B5920" s="165">
        <f t="shared" si="368"/>
        <v>2022</v>
      </c>
      <c r="C5920" s="165">
        <f t="shared" si="369"/>
        <v>9</v>
      </c>
      <c r="D5920" s="165">
        <f t="shared" si="370"/>
        <v>4</v>
      </c>
      <c r="E5920" s="165">
        <f>+Exports!B5923</f>
        <v>15</v>
      </c>
      <c r="F5920" s="165">
        <f>+WEEKDAY(ExportsELAP[[#This Row],[Date Prevailing]],1)</f>
        <v>1</v>
      </c>
      <c r="G5920" s="165">
        <f>+COUNTIFS(ECR_Hours!$K$6:$K$7,ExportsELAP[[#This Row],[Date Prevailing]])</f>
        <v>0</v>
      </c>
      <c r="H5920" s="165">
        <f t="shared" si="371"/>
        <v>1</v>
      </c>
      <c r="I5920" s="166">
        <f>+Exports!G5923</f>
        <v>36239.971600000004</v>
      </c>
      <c r="J5920" s="166">
        <f>+'ELAP_IPCO-APND'!D5923</f>
        <v>76.956029999999998</v>
      </c>
      <c r="K5920" s="166">
        <f>+(ExportsELAP[[#This Row],[Exports kWh - MPT]]/1000)*ExportsELAP[[#This Row],[EIM Price]]</f>
        <v>2788.8843416487484</v>
      </c>
      <c r="L5920" s="167" t="str">
        <f>+INDEX(ECR_Hours!$I$12:$I$15,MATCH(ExportsELAP[[#This Row],[Date Prevailing]],ECR_Hours!$H$12:$H$15,1))</f>
        <v>S</v>
      </c>
      <c r="M5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1" spans="1:13" x14ac:dyDescent="0.25">
      <c r="A5921" s="164">
        <f>+Exports!A5924</f>
        <v>44808</v>
      </c>
      <c r="B5921" s="165">
        <f t="shared" si="368"/>
        <v>2022</v>
      </c>
      <c r="C5921" s="165">
        <f t="shared" si="369"/>
        <v>9</v>
      </c>
      <c r="D5921" s="165">
        <f t="shared" si="370"/>
        <v>4</v>
      </c>
      <c r="E5921" s="165">
        <f>+Exports!B5924</f>
        <v>16</v>
      </c>
      <c r="F5921" s="165">
        <f>+WEEKDAY(ExportsELAP[[#This Row],[Date Prevailing]],1)</f>
        <v>1</v>
      </c>
      <c r="G5921" s="165">
        <f>+COUNTIFS(ECR_Hours!$K$6:$K$7,ExportsELAP[[#This Row],[Date Prevailing]])</f>
        <v>0</v>
      </c>
      <c r="H5921" s="165">
        <f t="shared" si="371"/>
        <v>1</v>
      </c>
      <c r="I5921" s="166">
        <f>+Exports!G5924</f>
        <v>30390.6924</v>
      </c>
      <c r="J5921" s="166">
        <f>+'ELAP_IPCO-APND'!D5924</f>
        <v>77.053479999999993</v>
      </c>
      <c r="K5921" s="166">
        <f>+(ExportsELAP[[#This Row],[Exports kWh - MPT]]/1000)*ExportsELAP[[#This Row],[EIM Price]]</f>
        <v>2341.7086090295516</v>
      </c>
      <c r="L5921" s="167" t="str">
        <f>+INDEX(ECR_Hours!$I$12:$I$15,MATCH(ExportsELAP[[#This Row],[Date Prevailing]],ECR_Hours!$H$12:$H$15,1))</f>
        <v>S</v>
      </c>
      <c r="M5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2" spans="1:13" x14ac:dyDescent="0.25">
      <c r="A5922" s="164">
        <f>+Exports!A5925</f>
        <v>44808</v>
      </c>
      <c r="B5922" s="165">
        <f t="shared" si="368"/>
        <v>2022</v>
      </c>
      <c r="C5922" s="165">
        <f t="shared" si="369"/>
        <v>9</v>
      </c>
      <c r="D5922" s="165">
        <f t="shared" si="370"/>
        <v>4</v>
      </c>
      <c r="E5922" s="165">
        <f>+Exports!B5925</f>
        <v>17</v>
      </c>
      <c r="F5922" s="165">
        <f>+WEEKDAY(ExportsELAP[[#This Row],[Date Prevailing]],1)</f>
        <v>1</v>
      </c>
      <c r="G5922" s="165">
        <f>+COUNTIFS(ECR_Hours!$K$6:$K$7,ExportsELAP[[#This Row],[Date Prevailing]])</f>
        <v>0</v>
      </c>
      <c r="H5922" s="165">
        <f t="shared" si="371"/>
        <v>1</v>
      </c>
      <c r="I5922" s="166">
        <f>+Exports!G5925</f>
        <v>22385.875600000003</v>
      </c>
      <c r="J5922" s="166">
        <f>+'ELAP_IPCO-APND'!D5925</f>
        <v>72.153260000000003</v>
      </c>
      <c r="K5922" s="166">
        <f>+(ExportsELAP[[#This Row],[Exports kWh - MPT]]/1000)*ExportsELAP[[#This Row],[EIM Price]]</f>
        <v>1615.2139024944563</v>
      </c>
      <c r="L5922" s="167" t="str">
        <f>+INDEX(ECR_Hours!$I$12:$I$15,MATCH(ExportsELAP[[#This Row],[Date Prevailing]],ECR_Hours!$H$12:$H$15,1))</f>
        <v>S</v>
      </c>
      <c r="M5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3" spans="1:13" x14ac:dyDescent="0.25">
      <c r="A5923" s="164">
        <f>+Exports!A5926</f>
        <v>44808</v>
      </c>
      <c r="B5923" s="165">
        <f t="shared" si="368"/>
        <v>2022</v>
      </c>
      <c r="C5923" s="165">
        <f t="shared" si="369"/>
        <v>9</v>
      </c>
      <c r="D5923" s="165">
        <f t="shared" si="370"/>
        <v>4</v>
      </c>
      <c r="E5923" s="165">
        <f>+Exports!B5926</f>
        <v>18</v>
      </c>
      <c r="F5923" s="165">
        <f>+WEEKDAY(ExportsELAP[[#This Row],[Date Prevailing]],1)</f>
        <v>1</v>
      </c>
      <c r="G5923" s="165">
        <f>+COUNTIFS(ECR_Hours!$K$6:$K$7,ExportsELAP[[#This Row],[Date Prevailing]])</f>
        <v>0</v>
      </c>
      <c r="H5923" s="165">
        <f t="shared" si="371"/>
        <v>1</v>
      </c>
      <c r="I5923" s="166">
        <f>+Exports!G5926</f>
        <v>14606.344099999998</v>
      </c>
      <c r="J5923" s="166">
        <f>+'ELAP_IPCO-APND'!D5926</f>
        <v>74.690029999999993</v>
      </c>
      <c r="K5923" s="166">
        <f>+(ExportsELAP[[#This Row],[Exports kWh - MPT]]/1000)*ExportsELAP[[#This Row],[EIM Price]]</f>
        <v>1090.9482790193226</v>
      </c>
      <c r="L5923" s="167" t="str">
        <f>+INDEX(ECR_Hours!$I$12:$I$15,MATCH(ExportsELAP[[#This Row],[Date Prevailing]],ECR_Hours!$H$12:$H$15,1))</f>
        <v>S</v>
      </c>
      <c r="M5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4" spans="1:13" x14ac:dyDescent="0.25">
      <c r="A5924" s="164">
        <f>+Exports!A5927</f>
        <v>44808</v>
      </c>
      <c r="B5924" s="165">
        <f t="shared" si="368"/>
        <v>2022</v>
      </c>
      <c r="C5924" s="165">
        <f t="shared" si="369"/>
        <v>9</v>
      </c>
      <c r="D5924" s="165">
        <f t="shared" si="370"/>
        <v>4</v>
      </c>
      <c r="E5924" s="165">
        <f>+Exports!B5927</f>
        <v>19</v>
      </c>
      <c r="F5924" s="165">
        <f>+WEEKDAY(ExportsELAP[[#This Row],[Date Prevailing]],1)</f>
        <v>1</v>
      </c>
      <c r="G5924" s="165">
        <f>+COUNTIFS(ECR_Hours!$K$6:$K$7,ExportsELAP[[#This Row],[Date Prevailing]])</f>
        <v>0</v>
      </c>
      <c r="H5924" s="165">
        <f t="shared" si="371"/>
        <v>1</v>
      </c>
      <c r="I5924" s="166">
        <f>+Exports!G5927</f>
        <v>7949.8706999999995</v>
      </c>
      <c r="J5924" s="166">
        <f>+'ELAP_IPCO-APND'!D5927</f>
        <v>81.9846</v>
      </c>
      <c r="K5924" s="166">
        <f>+(ExportsELAP[[#This Row],[Exports kWh - MPT]]/1000)*ExportsELAP[[#This Row],[EIM Price]]</f>
        <v>651.76696939121996</v>
      </c>
      <c r="L5924" s="167" t="str">
        <f>+INDEX(ECR_Hours!$I$12:$I$15,MATCH(ExportsELAP[[#This Row],[Date Prevailing]],ECR_Hours!$H$12:$H$15,1))</f>
        <v>S</v>
      </c>
      <c r="M5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5" spans="1:13" x14ac:dyDescent="0.25">
      <c r="A5925" s="164">
        <f>+Exports!A5928</f>
        <v>44808</v>
      </c>
      <c r="B5925" s="165">
        <f t="shared" si="368"/>
        <v>2022</v>
      </c>
      <c r="C5925" s="165">
        <f t="shared" si="369"/>
        <v>9</v>
      </c>
      <c r="D5925" s="165">
        <f t="shared" si="370"/>
        <v>4</v>
      </c>
      <c r="E5925" s="165">
        <f>+Exports!B5928</f>
        <v>20</v>
      </c>
      <c r="F5925" s="165">
        <f>+WEEKDAY(ExportsELAP[[#This Row],[Date Prevailing]],1)</f>
        <v>1</v>
      </c>
      <c r="G5925" s="165">
        <f>+COUNTIFS(ECR_Hours!$K$6:$K$7,ExportsELAP[[#This Row],[Date Prevailing]])</f>
        <v>0</v>
      </c>
      <c r="H5925" s="165">
        <f t="shared" si="371"/>
        <v>1</v>
      </c>
      <c r="I5925" s="166">
        <f>+Exports!G5928</f>
        <v>2184.1192000000001</v>
      </c>
      <c r="J5925" s="166">
        <f>+'ELAP_IPCO-APND'!D5928</f>
        <v>126.04411</v>
      </c>
      <c r="K5925" s="166">
        <f>+(ExportsELAP[[#This Row],[Exports kWh - MPT]]/1000)*ExportsELAP[[#This Row],[EIM Price]]</f>
        <v>275.29536069791203</v>
      </c>
      <c r="L5925" s="167" t="str">
        <f>+INDEX(ECR_Hours!$I$12:$I$15,MATCH(ExportsELAP[[#This Row],[Date Prevailing]],ECR_Hours!$H$12:$H$15,1))</f>
        <v>S</v>
      </c>
      <c r="M5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6" spans="1:13" x14ac:dyDescent="0.25">
      <c r="A5926" s="164">
        <f>+Exports!A5929</f>
        <v>44808</v>
      </c>
      <c r="B5926" s="165">
        <f t="shared" si="368"/>
        <v>2022</v>
      </c>
      <c r="C5926" s="165">
        <f t="shared" si="369"/>
        <v>9</v>
      </c>
      <c r="D5926" s="165">
        <f t="shared" si="370"/>
        <v>4</v>
      </c>
      <c r="E5926" s="165">
        <f>+Exports!B5929</f>
        <v>21</v>
      </c>
      <c r="F5926" s="165">
        <f>+WEEKDAY(ExportsELAP[[#This Row],[Date Prevailing]],1)</f>
        <v>1</v>
      </c>
      <c r="G5926" s="165">
        <f>+COUNTIFS(ECR_Hours!$K$6:$K$7,ExportsELAP[[#This Row],[Date Prevailing]])</f>
        <v>0</v>
      </c>
      <c r="H5926" s="165">
        <f t="shared" si="371"/>
        <v>1</v>
      </c>
      <c r="I5926" s="166">
        <f>+Exports!G5929</f>
        <v>8.1486000000000001</v>
      </c>
      <c r="J5926" s="166">
        <f>+'ELAP_IPCO-APND'!D5929</f>
        <v>78.588790000000003</v>
      </c>
      <c r="K5926" s="166">
        <f>+(ExportsELAP[[#This Row],[Exports kWh - MPT]]/1000)*ExportsELAP[[#This Row],[EIM Price]]</f>
        <v>0.64038861419400006</v>
      </c>
      <c r="L5926" s="167" t="str">
        <f>+INDEX(ECR_Hours!$I$12:$I$15,MATCH(ExportsELAP[[#This Row],[Date Prevailing]],ECR_Hours!$H$12:$H$15,1))</f>
        <v>S</v>
      </c>
      <c r="M5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7" spans="1:13" x14ac:dyDescent="0.25">
      <c r="A5927" s="164">
        <f>+Exports!A5930</f>
        <v>44808</v>
      </c>
      <c r="B5927" s="165">
        <f t="shared" si="368"/>
        <v>2022</v>
      </c>
      <c r="C5927" s="165">
        <f t="shared" si="369"/>
        <v>9</v>
      </c>
      <c r="D5927" s="165">
        <f t="shared" si="370"/>
        <v>4</v>
      </c>
      <c r="E5927" s="165">
        <f>+Exports!B5930</f>
        <v>22</v>
      </c>
      <c r="F5927" s="165">
        <f>+WEEKDAY(ExportsELAP[[#This Row],[Date Prevailing]],1)</f>
        <v>1</v>
      </c>
      <c r="G5927" s="165">
        <f>+COUNTIFS(ECR_Hours!$K$6:$K$7,ExportsELAP[[#This Row],[Date Prevailing]])</f>
        <v>0</v>
      </c>
      <c r="H5927" s="165">
        <f t="shared" si="371"/>
        <v>1</v>
      </c>
      <c r="I5927" s="166">
        <f>+Exports!G5930</f>
        <v>4.3966000000000003</v>
      </c>
      <c r="J5927" s="166">
        <f>+'ELAP_IPCO-APND'!D5930</f>
        <v>73.729709999999997</v>
      </c>
      <c r="K5927" s="166">
        <f>+(ExportsELAP[[#This Row],[Exports kWh - MPT]]/1000)*ExportsELAP[[#This Row],[EIM Price]]</f>
        <v>0.32416004298600004</v>
      </c>
      <c r="L5927" s="167" t="str">
        <f>+INDEX(ECR_Hours!$I$12:$I$15,MATCH(ExportsELAP[[#This Row],[Date Prevailing]],ECR_Hours!$H$12:$H$15,1))</f>
        <v>S</v>
      </c>
      <c r="M5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8" spans="1:13" x14ac:dyDescent="0.25">
      <c r="A5928" s="164">
        <f>+Exports!A5931</f>
        <v>44808</v>
      </c>
      <c r="B5928" s="165">
        <f t="shared" si="368"/>
        <v>2022</v>
      </c>
      <c r="C5928" s="165">
        <f t="shared" si="369"/>
        <v>9</v>
      </c>
      <c r="D5928" s="165">
        <f t="shared" si="370"/>
        <v>4</v>
      </c>
      <c r="E5928" s="165">
        <f>+Exports!B5931</f>
        <v>23</v>
      </c>
      <c r="F5928" s="165">
        <f>+WEEKDAY(ExportsELAP[[#This Row],[Date Prevailing]],1)</f>
        <v>1</v>
      </c>
      <c r="G5928" s="165">
        <f>+COUNTIFS(ECR_Hours!$K$6:$K$7,ExportsELAP[[#This Row],[Date Prevailing]])</f>
        <v>0</v>
      </c>
      <c r="H5928" s="165">
        <f t="shared" si="371"/>
        <v>1</v>
      </c>
      <c r="I5928" s="166">
        <f>+Exports!G5931</f>
        <v>5.2049000000000003</v>
      </c>
      <c r="J5928" s="166">
        <f>+'ELAP_IPCO-APND'!D5931</f>
        <v>66.609650000000002</v>
      </c>
      <c r="K5928" s="166">
        <f>+(ExportsELAP[[#This Row],[Exports kWh - MPT]]/1000)*ExportsELAP[[#This Row],[EIM Price]]</f>
        <v>0.34669656728500003</v>
      </c>
      <c r="L5928" s="167" t="str">
        <f>+INDEX(ECR_Hours!$I$12:$I$15,MATCH(ExportsELAP[[#This Row],[Date Prevailing]],ECR_Hours!$H$12:$H$15,1))</f>
        <v>S</v>
      </c>
      <c r="M5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29" spans="1:13" x14ac:dyDescent="0.25">
      <c r="A5929" s="164">
        <f>+Exports!A5932</f>
        <v>44808</v>
      </c>
      <c r="B5929" s="165">
        <f t="shared" si="368"/>
        <v>2022</v>
      </c>
      <c r="C5929" s="165">
        <f t="shared" si="369"/>
        <v>9</v>
      </c>
      <c r="D5929" s="165">
        <f t="shared" si="370"/>
        <v>4</v>
      </c>
      <c r="E5929" s="165">
        <f>+Exports!B5932</f>
        <v>24</v>
      </c>
      <c r="F5929" s="165">
        <f>+WEEKDAY(ExportsELAP[[#This Row],[Date Prevailing]],1)</f>
        <v>1</v>
      </c>
      <c r="G5929" s="165">
        <f>+COUNTIFS(ECR_Hours!$K$6:$K$7,ExportsELAP[[#This Row],[Date Prevailing]])</f>
        <v>0</v>
      </c>
      <c r="H5929" s="165">
        <f t="shared" si="371"/>
        <v>1</v>
      </c>
      <c r="I5929" s="166">
        <f>+Exports!G5932</f>
        <v>4.8209</v>
      </c>
      <c r="J5929" s="166">
        <f>+'ELAP_IPCO-APND'!D5932</f>
        <v>75.472470000000001</v>
      </c>
      <c r="K5929" s="166">
        <f>+(ExportsELAP[[#This Row],[Exports kWh - MPT]]/1000)*ExportsELAP[[#This Row],[EIM Price]]</f>
        <v>0.36384523062300006</v>
      </c>
      <c r="L5929" s="167" t="str">
        <f>+INDEX(ECR_Hours!$I$12:$I$15,MATCH(ExportsELAP[[#This Row],[Date Prevailing]],ECR_Hours!$H$12:$H$15,1))</f>
        <v>S</v>
      </c>
      <c r="M5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0" spans="1:13" x14ac:dyDescent="0.25">
      <c r="A5930" s="164">
        <f>+Exports!A5933</f>
        <v>44809</v>
      </c>
      <c r="B5930" s="165">
        <f t="shared" si="368"/>
        <v>2022</v>
      </c>
      <c r="C5930" s="165">
        <f t="shared" si="369"/>
        <v>9</v>
      </c>
      <c r="D5930" s="165">
        <f t="shared" si="370"/>
        <v>5</v>
      </c>
      <c r="E5930" s="165">
        <f>+Exports!B5933</f>
        <v>1</v>
      </c>
      <c r="F5930" s="165">
        <f>+WEEKDAY(ExportsELAP[[#This Row],[Date Prevailing]],1)</f>
        <v>2</v>
      </c>
      <c r="G5930" s="165">
        <f>+COUNTIFS(ECR_Hours!$K$6:$K$7,ExportsELAP[[#This Row],[Date Prevailing]])</f>
        <v>1</v>
      </c>
      <c r="H5930" s="165">
        <f t="shared" si="371"/>
        <v>0</v>
      </c>
      <c r="I5930" s="166">
        <f>+Exports!G5933</f>
        <v>3.4853999999999998</v>
      </c>
      <c r="J5930" s="166">
        <f>+'ELAP_IPCO-APND'!D5933</f>
        <v>65.283879999999996</v>
      </c>
      <c r="K5930" s="166">
        <f>+(ExportsELAP[[#This Row],[Exports kWh - MPT]]/1000)*ExportsELAP[[#This Row],[EIM Price]]</f>
        <v>0.227540435352</v>
      </c>
      <c r="L5930" s="167" t="str">
        <f>+INDEX(ECR_Hours!$I$12:$I$15,MATCH(ExportsELAP[[#This Row],[Date Prevailing]],ECR_Hours!$H$12:$H$15,1))</f>
        <v>S</v>
      </c>
      <c r="M5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1" spans="1:13" x14ac:dyDescent="0.25">
      <c r="A5931" s="164">
        <f>+Exports!A5934</f>
        <v>44809</v>
      </c>
      <c r="B5931" s="165">
        <f t="shared" si="368"/>
        <v>2022</v>
      </c>
      <c r="C5931" s="165">
        <f t="shared" si="369"/>
        <v>9</v>
      </c>
      <c r="D5931" s="165">
        <f t="shared" si="370"/>
        <v>5</v>
      </c>
      <c r="E5931" s="165">
        <f>+Exports!B5934</f>
        <v>2</v>
      </c>
      <c r="F5931" s="165">
        <f>+WEEKDAY(ExportsELAP[[#This Row],[Date Prevailing]],1)</f>
        <v>2</v>
      </c>
      <c r="G5931" s="165">
        <f>+COUNTIFS(ECR_Hours!$K$6:$K$7,ExportsELAP[[#This Row],[Date Prevailing]])</f>
        <v>1</v>
      </c>
      <c r="H5931" s="165">
        <f t="shared" si="371"/>
        <v>0</v>
      </c>
      <c r="I5931" s="166">
        <f>+Exports!G5934</f>
        <v>2.9003999999999999</v>
      </c>
      <c r="J5931" s="166">
        <f>+'ELAP_IPCO-APND'!D5934</f>
        <v>66.945549999999997</v>
      </c>
      <c r="K5931" s="166">
        <f>+(ExportsELAP[[#This Row],[Exports kWh - MPT]]/1000)*ExportsELAP[[#This Row],[EIM Price]]</f>
        <v>0.19416887321999998</v>
      </c>
      <c r="L5931" s="167" t="str">
        <f>+INDEX(ECR_Hours!$I$12:$I$15,MATCH(ExportsELAP[[#This Row],[Date Prevailing]],ECR_Hours!$H$12:$H$15,1))</f>
        <v>S</v>
      </c>
      <c r="M5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2" spans="1:13" x14ac:dyDescent="0.25">
      <c r="A5932" s="164">
        <f>+Exports!A5935</f>
        <v>44809</v>
      </c>
      <c r="B5932" s="165">
        <f t="shared" si="368"/>
        <v>2022</v>
      </c>
      <c r="C5932" s="165">
        <f t="shared" si="369"/>
        <v>9</v>
      </c>
      <c r="D5932" s="165">
        <f t="shared" si="370"/>
        <v>5</v>
      </c>
      <c r="E5932" s="165">
        <f>+Exports!B5935</f>
        <v>3</v>
      </c>
      <c r="F5932" s="165">
        <f>+WEEKDAY(ExportsELAP[[#This Row],[Date Prevailing]],1)</f>
        <v>2</v>
      </c>
      <c r="G5932" s="165">
        <f>+COUNTIFS(ECR_Hours!$K$6:$K$7,ExportsELAP[[#This Row],[Date Prevailing]])</f>
        <v>1</v>
      </c>
      <c r="H5932" s="165">
        <f t="shared" si="371"/>
        <v>0</v>
      </c>
      <c r="I5932" s="166">
        <f>+Exports!G5935</f>
        <v>3.1044</v>
      </c>
      <c r="J5932" s="166">
        <f>+'ELAP_IPCO-APND'!D5935</f>
        <v>58.68139</v>
      </c>
      <c r="K5932" s="166">
        <f>+(ExportsELAP[[#This Row],[Exports kWh - MPT]]/1000)*ExportsELAP[[#This Row],[EIM Price]]</f>
        <v>0.18217050711600002</v>
      </c>
      <c r="L5932" s="167" t="str">
        <f>+INDEX(ECR_Hours!$I$12:$I$15,MATCH(ExportsELAP[[#This Row],[Date Prevailing]],ECR_Hours!$H$12:$H$15,1))</f>
        <v>S</v>
      </c>
      <c r="M5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3" spans="1:13" x14ac:dyDescent="0.25">
      <c r="A5933" s="164">
        <f>+Exports!A5936</f>
        <v>44809</v>
      </c>
      <c r="B5933" s="165">
        <f t="shared" si="368"/>
        <v>2022</v>
      </c>
      <c r="C5933" s="165">
        <f t="shared" si="369"/>
        <v>9</v>
      </c>
      <c r="D5933" s="165">
        <f t="shared" si="370"/>
        <v>5</v>
      </c>
      <c r="E5933" s="165">
        <f>+Exports!B5936</f>
        <v>4</v>
      </c>
      <c r="F5933" s="165">
        <f>+WEEKDAY(ExportsELAP[[#This Row],[Date Prevailing]],1)</f>
        <v>2</v>
      </c>
      <c r="G5933" s="165">
        <f>+COUNTIFS(ECR_Hours!$K$6:$K$7,ExportsELAP[[#This Row],[Date Prevailing]])</f>
        <v>1</v>
      </c>
      <c r="H5933" s="165">
        <f t="shared" si="371"/>
        <v>0</v>
      </c>
      <c r="I5933" s="166">
        <f>+Exports!G5936</f>
        <v>3.0085000000000002</v>
      </c>
      <c r="J5933" s="166">
        <f>+'ELAP_IPCO-APND'!D5936</f>
        <v>46.638599999999997</v>
      </c>
      <c r="K5933" s="166">
        <f>+(ExportsELAP[[#This Row],[Exports kWh - MPT]]/1000)*ExportsELAP[[#This Row],[EIM Price]]</f>
        <v>0.14031222809999999</v>
      </c>
      <c r="L5933" s="167" t="str">
        <f>+INDEX(ECR_Hours!$I$12:$I$15,MATCH(ExportsELAP[[#This Row],[Date Prevailing]],ECR_Hours!$H$12:$H$15,1))</f>
        <v>S</v>
      </c>
      <c r="M5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4" spans="1:13" x14ac:dyDescent="0.25">
      <c r="A5934" s="164">
        <f>+Exports!A5937</f>
        <v>44809</v>
      </c>
      <c r="B5934" s="165">
        <f t="shared" si="368"/>
        <v>2022</v>
      </c>
      <c r="C5934" s="165">
        <f t="shared" si="369"/>
        <v>9</v>
      </c>
      <c r="D5934" s="165">
        <f t="shared" si="370"/>
        <v>5</v>
      </c>
      <c r="E5934" s="165">
        <f>+Exports!B5937</f>
        <v>5</v>
      </c>
      <c r="F5934" s="165">
        <f>+WEEKDAY(ExportsELAP[[#This Row],[Date Prevailing]],1)</f>
        <v>2</v>
      </c>
      <c r="G5934" s="165">
        <f>+COUNTIFS(ECR_Hours!$K$6:$K$7,ExportsELAP[[#This Row],[Date Prevailing]])</f>
        <v>1</v>
      </c>
      <c r="H5934" s="165">
        <f t="shared" si="371"/>
        <v>0</v>
      </c>
      <c r="I5934" s="166">
        <f>+Exports!G5937</f>
        <v>6.9234999999999998</v>
      </c>
      <c r="J5934" s="166">
        <f>+'ELAP_IPCO-APND'!D5937</f>
        <v>51.062530000000002</v>
      </c>
      <c r="K5934" s="166">
        <f>+(ExportsELAP[[#This Row],[Exports kWh - MPT]]/1000)*ExportsELAP[[#This Row],[EIM Price]]</f>
        <v>0.35353142645500002</v>
      </c>
      <c r="L5934" s="167" t="str">
        <f>+INDEX(ECR_Hours!$I$12:$I$15,MATCH(ExportsELAP[[#This Row],[Date Prevailing]],ECR_Hours!$H$12:$H$15,1))</f>
        <v>S</v>
      </c>
      <c r="M5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5" spans="1:13" x14ac:dyDescent="0.25">
      <c r="A5935" s="164">
        <f>+Exports!A5938</f>
        <v>44809</v>
      </c>
      <c r="B5935" s="165">
        <f t="shared" si="368"/>
        <v>2022</v>
      </c>
      <c r="C5935" s="165">
        <f t="shared" si="369"/>
        <v>9</v>
      </c>
      <c r="D5935" s="165">
        <f t="shared" si="370"/>
        <v>5</v>
      </c>
      <c r="E5935" s="165">
        <f>+Exports!B5938</f>
        <v>6</v>
      </c>
      <c r="F5935" s="165">
        <f>+WEEKDAY(ExportsELAP[[#This Row],[Date Prevailing]],1)</f>
        <v>2</v>
      </c>
      <c r="G5935" s="165">
        <f>+COUNTIFS(ECR_Hours!$K$6:$K$7,ExportsELAP[[#This Row],[Date Prevailing]])</f>
        <v>1</v>
      </c>
      <c r="H5935" s="165">
        <f t="shared" si="371"/>
        <v>0</v>
      </c>
      <c r="I5935" s="166">
        <f>+Exports!G5938</f>
        <v>2.9115000000000002</v>
      </c>
      <c r="J5935" s="166">
        <f>+'ELAP_IPCO-APND'!D5938</f>
        <v>51.075560000000003</v>
      </c>
      <c r="K5935" s="166">
        <f>+(ExportsELAP[[#This Row],[Exports kWh - MPT]]/1000)*ExportsELAP[[#This Row],[EIM Price]]</f>
        <v>0.14870649294000002</v>
      </c>
      <c r="L5935" s="167" t="str">
        <f>+INDEX(ECR_Hours!$I$12:$I$15,MATCH(ExportsELAP[[#This Row],[Date Prevailing]],ECR_Hours!$H$12:$H$15,1))</f>
        <v>S</v>
      </c>
      <c r="M5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6" spans="1:13" x14ac:dyDescent="0.25">
      <c r="A5936" s="164">
        <f>+Exports!A5939</f>
        <v>44809</v>
      </c>
      <c r="B5936" s="165">
        <f t="shared" si="368"/>
        <v>2022</v>
      </c>
      <c r="C5936" s="165">
        <f t="shared" si="369"/>
        <v>9</v>
      </c>
      <c r="D5936" s="165">
        <f t="shared" si="370"/>
        <v>5</v>
      </c>
      <c r="E5936" s="165">
        <f>+Exports!B5939</f>
        <v>7</v>
      </c>
      <c r="F5936" s="165">
        <f>+WEEKDAY(ExportsELAP[[#This Row],[Date Prevailing]],1)</f>
        <v>2</v>
      </c>
      <c r="G5936" s="165">
        <f>+COUNTIFS(ECR_Hours!$K$6:$K$7,ExportsELAP[[#This Row],[Date Prevailing]])</f>
        <v>1</v>
      </c>
      <c r="H5936" s="165">
        <f t="shared" si="371"/>
        <v>0</v>
      </c>
      <c r="I5936" s="166">
        <f>+Exports!G5939</f>
        <v>6.0762999999999998</v>
      </c>
      <c r="J5936" s="166">
        <f>+'ELAP_IPCO-APND'!D5939</f>
        <v>52.214640000000003</v>
      </c>
      <c r="K5936" s="166">
        <f>+(ExportsELAP[[#This Row],[Exports kWh - MPT]]/1000)*ExportsELAP[[#This Row],[EIM Price]]</f>
        <v>0.31727181703200003</v>
      </c>
      <c r="L5936" s="167" t="str">
        <f>+INDEX(ECR_Hours!$I$12:$I$15,MATCH(ExportsELAP[[#This Row],[Date Prevailing]],ECR_Hours!$H$12:$H$15,1))</f>
        <v>S</v>
      </c>
      <c r="M5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7" spans="1:13" x14ac:dyDescent="0.25">
      <c r="A5937" s="164">
        <f>+Exports!A5940</f>
        <v>44809</v>
      </c>
      <c r="B5937" s="165">
        <f t="shared" si="368"/>
        <v>2022</v>
      </c>
      <c r="C5937" s="165">
        <f t="shared" si="369"/>
        <v>9</v>
      </c>
      <c r="D5937" s="165">
        <f t="shared" si="370"/>
        <v>5</v>
      </c>
      <c r="E5937" s="165">
        <f>+Exports!B5940</f>
        <v>8</v>
      </c>
      <c r="F5937" s="165">
        <f>+WEEKDAY(ExportsELAP[[#This Row],[Date Prevailing]],1)</f>
        <v>2</v>
      </c>
      <c r="G5937" s="165">
        <f>+COUNTIFS(ECR_Hours!$K$6:$K$7,ExportsELAP[[#This Row],[Date Prevailing]])</f>
        <v>1</v>
      </c>
      <c r="H5937" s="165">
        <f t="shared" si="371"/>
        <v>0</v>
      </c>
      <c r="I5937" s="166">
        <f>+Exports!G5940</f>
        <v>1335.0374999999999</v>
      </c>
      <c r="J5937" s="166">
        <f>+'ELAP_IPCO-APND'!D5940</f>
        <v>50.559229999999999</v>
      </c>
      <c r="K5937" s="166">
        <f>+(ExportsELAP[[#This Row],[Exports kWh - MPT]]/1000)*ExportsELAP[[#This Row],[EIM Price]]</f>
        <v>67.498468021124992</v>
      </c>
      <c r="L5937" s="167" t="str">
        <f>+INDEX(ECR_Hours!$I$12:$I$15,MATCH(ExportsELAP[[#This Row],[Date Prevailing]],ECR_Hours!$H$12:$H$15,1))</f>
        <v>S</v>
      </c>
      <c r="M5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8" spans="1:13" x14ac:dyDescent="0.25">
      <c r="A5938" s="164">
        <f>+Exports!A5941</f>
        <v>44809</v>
      </c>
      <c r="B5938" s="165">
        <f t="shared" si="368"/>
        <v>2022</v>
      </c>
      <c r="C5938" s="165">
        <f t="shared" si="369"/>
        <v>9</v>
      </c>
      <c r="D5938" s="165">
        <f t="shared" si="370"/>
        <v>5</v>
      </c>
      <c r="E5938" s="165">
        <f>+Exports!B5941</f>
        <v>9</v>
      </c>
      <c r="F5938" s="165">
        <f>+WEEKDAY(ExportsELAP[[#This Row],[Date Prevailing]],1)</f>
        <v>2</v>
      </c>
      <c r="G5938" s="165">
        <f>+COUNTIFS(ECR_Hours!$K$6:$K$7,ExportsELAP[[#This Row],[Date Prevailing]])</f>
        <v>1</v>
      </c>
      <c r="H5938" s="165">
        <f t="shared" si="371"/>
        <v>0</v>
      </c>
      <c r="I5938" s="166">
        <f>+Exports!G5941</f>
        <v>7591.4781999999996</v>
      </c>
      <c r="J5938" s="166">
        <f>+'ELAP_IPCO-APND'!D5941</f>
        <v>47.297049999999999</v>
      </c>
      <c r="K5938" s="166">
        <f>+(ExportsELAP[[#This Row],[Exports kWh - MPT]]/1000)*ExportsELAP[[#This Row],[EIM Price]]</f>
        <v>359.05452399930994</v>
      </c>
      <c r="L5938" s="167" t="str">
        <f>+INDEX(ECR_Hours!$I$12:$I$15,MATCH(ExportsELAP[[#This Row],[Date Prevailing]],ECR_Hours!$H$12:$H$15,1))</f>
        <v>S</v>
      </c>
      <c r="M5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39" spans="1:13" x14ac:dyDescent="0.25">
      <c r="A5939" s="164">
        <f>+Exports!A5942</f>
        <v>44809</v>
      </c>
      <c r="B5939" s="165">
        <f t="shared" si="368"/>
        <v>2022</v>
      </c>
      <c r="C5939" s="165">
        <f t="shared" si="369"/>
        <v>9</v>
      </c>
      <c r="D5939" s="165">
        <f t="shared" si="370"/>
        <v>5</v>
      </c>
      <c r="E5939" s="165">
        <f>+Exports!B5942</f>
        <v>10</v>
      </c>
      <c r="F5939" s="165">
        <f>+WEEKDAY(ExportsELAP[[#This Row],[Date Prevailing]],1)</f>
        <v>2</v>
      </c>
      <c r="G5939" s="165">
        <f>+COUNTIFS(ECR_Hours!$K$6:$K$7,ExportsELAP[[#This Row],[Date Prevailing]])</f>
        <v>1</v>
      </c>
      <c r="H5939" s="165">
        <f t="shared" si="371"/>
        <v>0</v>
      </c>
      <c r="I5939" s="166">
        <f>+Exports!G5942</f>
        <v>17433.692299999999</v>
      </c>
      <c r="J5939" s="166">
        <f>+'ELAP_IPCO-APND'!D5942</f>
        <v>29.454249999999998</v>
      </c>
      <c r="K5939" s="166">
        <f>+(ExportsELAP[[#This Row],[Exports kWh - MPT]]/1000)*ExportsELAP[[#This Row],[EIM Price]]</f>
        <v>513.49633142727487</v>
      </c>
      <c r="L5939" s="167" t="str">
        <f>+INDEX(ECR_Hours!$I$12:$I$15,MATCH(ExportsELAP[[#This Row],[Date Prevailing]],ECR_Hours!$H$12:$H$15,1))</f>
        <v>S</v>
      </c>
      <c r="M5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0" spans="1:13" x14ac:dyDescent="0.25">
      <c r="A5940" s="164">
        <f>+Exports!A5943</f>
        <v>44809</v>
      </c>
      <c r="B5940" s="165">
        <f t="shared" si="368"/>
        <v>2022</v>
      </c>
      <c r="C5940" s="165">
        <f t="shared" si="369"/>
        <v>9</v>
      </c>
      <c r="D5940" s="165">
        <f t="shared" si="370"/>
        <v>5</v>
      </c>
      <c r="E5940" s="165">
        <f>+Exports!B5943</f>
        <v>11</v>
      </c>
      <c r="F5940" s="165">
        <f>+WEEKDAY(ExportsELAP[[#This Row],[Date Prevailing]],1)</f>
        <v>2</v>
      </c>
      <c r="G5940" s="165">
        <f>+COUNTIFS(ECR_Hours!$K$6:$K$7,ExportsELAP[[#This Row],[Date Prevailing]])</f>
        <v>1</v>
      </c>
      <c r="H5940" s="165">
        <f t="shared" si="371"/>
        <v>0</v>
      </c>
      <c r="I5940" s="166">
        <f>+Exports!G5943</f>
        <v>26963.384899999997</v>
      </c>
      <c r="J5940" s="166">
        <f>+'ELAP_IPCO-APND'!D5943</f>
        <v>43.999890000000001</v>
      </c>
      <c r="K5940" s="166">
        <f>+(ExportsELAP[[#This Row],[Exports kWh - MPT]]/1000)*ExportsELAP[[#This Row],[EIM Price]]</f>
        <v>1186.3859696276609</v>
      </c>
      <c r="L5940" s="167" t="str">
        <f>+INDEX(ECR_Hours!$I$12:$I$15,MATCH(ExportsELAP[[#This Row],[Date Prevailing]],ECR_Hours!$H$12:$H$15,1))</f>
        <v>S</v>
      </c>
      <c r="M5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1" spans="1:13" x14ac:dyDescent="0.25">
      <c r="A5941" s="164">
        <f>+Exports!A5944</f>
        <v>44809</v>
      </c>
      <c r="B5941" s="165">
        <f t="shared" si="368"/>
        <v>2022</v>
      </c>
      <c r="C5941" s="165">
        <f t="shared" si="369"/>
        <v>9</v>
      </c>
      <c r="D5941" s="165">
        <f t="shared" si="370"/>
        <v>5</v>
      </c>
      <c r="E5941" s="165">
        <f>+Exports!B5944</f>
        <v>12</v>
      </c>
      <c r="F5941" s="165">
        <f>+WEEKDAY(ExportsELAP[[#This Row],[Date Prevailing]],1)</f>
        <v>2</v>
      </c>
      <c r="G5941" s="165">
        <f>+COUNTIFS(ECR_Hours!$K$6:$K$7,ExportsELAP[[#This Row],[Date Prevailing]])</f>
        <v>1</v>
      </c>
      <c r="H5941" s="165">
        <f t="shared" si="371"/>
        <v>0</v>
      </c>
      <c r="I5941" s="166">
        <f>+Exports!G5944</f>
        <v>34484.193999999996</v>
      </c>
      <c r="J5941" s="166">
        <f>+'ELAP_IPCO-APND'!D5944</f>
        <v>67.705430000000007</v>
      </c>
      <c r="K5941" s="166">
        <f>+(ExportsELAP[[#This Row],[Exports kWh - MPT]]/1000)*ExportsELAP[[#This Row],[EIM Price]]</f>
        <v>2334.7671829734199</v>
      </c>
      <c r="L5941" s="167" t="str">
        <f>+INDEX(ECR_Hours!$I$12:$I$15,MATCH(ExportsELAP[[#This Row],[Date Prevailing]],ECR_Hours!$H$12:$H$15,1))</f>
        <v>S</v>
      </c>
      <c r="M5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2" spans="1:13" x14ac:dyDescent="0.25">
      <c r="A5942" s="164">
        <f>+Exports!A5945</f>
        <v>44809</v>
      </c>
      <c r="B5942" s="165">
        <f t="shared" si="368"/>
        <v>2022</v>
      </c>
      <c r="C5942" s="165">
        <f t="shared" si="369"/>
        <v>9</v>
      </c>
      <c r="D5942" s="165">
        <f t="shared" si="370"/>
        <v>5</v>
      </c>
      <c r="E5942" s="165">
        <f>+Exports!B5945</f>
        <v>13</v>
      </c>
      <c r="F5942" s="165">
        <f>+WEEKDAY(ExportsELAP[[#This Row],[Date Prevailing]],1)</f>
        <v>2</v>
      </c>
      <c r="G5942" s="165">
        <f>+COUNTIFS(ECR_Hours!$K$6:$K$7,ExportsELAP[[#This Row],[Date Prevailing]])</f>
        <v>1</v>
      </c>
      <c r="H5942" s="165">
        <f t="shared" si="371"/>
        <v>0</v>
      </c>
      <c r="I5942" s="166">
        <f>+Exports!G5945</f>
        <v>38956.048299999995</v>
      </c>
      <c r="J5942" s="166">
        <f>+'ELAP_IPCO-APND'!D5945</f>
        <v>74.093260000000001</v>
      </c>
      <c r="K5942" s="166">
        <f>+(ExportsELAP[[#This Row],[Exports kWh - MPT]]/1000)*ExportsELAP[[#This Row],[EIM Price]]</f>
        <v>2886.3806152644574</v>
      </c>
      <c r="L5942" s="167" t="str">
        <f>+INDEX(ECR_Hours!$I$12:$I$15,MATCH(ExportsELAP[[#This Row],[Date Prevailing]],ECR_Hours!$H$12:$H$15,1))</f>
        <v>S</v>
      </c>
      <c r="M5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3" spans="1:13" x14ac:dyDescent="0.25">
      <c r="A5943" s="164">
        <f>+Exports!A5946</f>
        <v>44809</v>
      </c>
      <c r="B5943" s="165">
        <f t="shared" si="368"/>
        <v>2022</v>
      </c>
      <c r="C5943" s="165">
        <f t="shared" si="369"/>
        <v>9</v>
      </c>
      <c r="D5943" s="165">
        <f t="shared" si="370"/>
        <v>5</v>
      </c>
      <c r="E5943" s="165">
        <f>+Exports!B5946</f>
        <v>14</v>
      </c>
      <c r="F5943" s="165">
        <f>+WEEKDAY(ExportsELAP[[#This Row],[Date Prevailing]],1)</f>
        <v>2</v>
      </c>
      <c r="G5943" s="165">
        <f>+COUNTIFS(ECR_Hours!$K$6:$K$7,ExportsELAP[[#This Row],[Date Prevailing]])</f>
        <v>1</v>
      </c>
      <c r="H5943" s="165">
        <f t="shared" si="371"/>
        <v>0</v>
      </c>
      <c r="I5943" s="166">
        <f>+Exports!G5946</f>
        <v>39163.871700000003</v>
      </c>
      <c r="J5943" s="166">
        <f>+'ELAP_IPCO-APND'!D5946</f>
        <v>81.441630000000004</v>
      </c>
      <c r="K5943" s="166">
        <f>+(ExportsELAP[[#This Row],[Exports kWh - MPT]]/1000)*ExportsELAP[[#This Row],[EIM Price]]</f>
        <v>3189.5695483588711</v>
      </c>
      <c r="L5943" s="167" t="str">
        <f>+INDEX(ECR_Hours!$I$12:$I$15,MATCH(ExportsELAP[[#This Row],[Date Prevailing]],ECR_Hours!$H$12:$H$15,1))</f>
        <v>S</v>
      </c>
      <c r="M5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4" spans="1:13" x14ac:dyDescent="0.25">
      <c r="A5944" s="164">
        <f>+Exports!A5947</f>
        <v>44809</v>
      </c>
      <c r="B5944" s="165">
        <f t="shared" si="368"/>
        <v>2022</v>
      </c>
      <c r="C5944" s="165">
        <f t="shared" si="369"/>
        <v>9</v>
      </c>
      <c r="D5944" s="165">
        <f t="shared" si="370"/>
        <v>5</v>
      </c>
      <c r="E5944" s="165">
        <f>+Exports!B5947</f>
        <v>15</v>
      </c>
      <c r="F5944" s="165">
        <f>+WEEKDAY(ExportsELAP[[#This Row],[Date Prevailing]],1)</f>
        <v>2</v>
      </c>
      <c r="G5944" s="165">
        <f>+COUNTIFS(ECR_Hours!$K$6:$K$7,ExportsELAP[[#This Row],[Date Prevailing]])</f>
        <v>1</v>
      </c>
      <c r="H5944" s="165">
        <f t="shared" si="371"/>
        <v>0</v>
      </c>
      <c r="I5944" s="166">
        <f>+Exports!G5947</f>
        <v>35672.570800000001</v>
      </c>
      <c r="J5944" s="166">
        <f>+'ELAP_IPCO-APND'!D5947</f>
        <v>89.702569999999994</v>
      </c>
      <c r="K5944" s="166">
        <f>+(ExportsELAP[[#This Row],[Exports kWh - MPT]]/1000)*ExportsELAP[[#This Row],[EIM Price]]</f>
        <v>3199.9212792669559</v>
      </c>
      <c r="L5944" s="167" t="str">
        <f>+INDEX(ECR_Hours!$I$12:$I$15,MATCH(ExportsELAP[[#This Row],[Date Prevailing]],ECR_Hours!$H$12:$H$15,1))</f>
        <v>S</v>
      </c>
      <c r="M5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5" spans="1:13" x14ac:dyDescent="0.25">
      <c r="A5945" s="164">
        <f>+Exports!A5948</f>
        <v>44809</v>
      </c>
      <c r="B5945" s="165">
        <f t="shared" si="368"/>
        <v>2022</v>
      </c>
      <c r="C5945" s="165">
        <f t="shared" si="369"/>
        <v>9</v>
      </c>
      <c r="D5945" s="165">
        <f t="shared" si="370"/>
        <v>5</v>
      </c>
      <c r="E5945" s="165">
        <f>+Exports!B5948</f>
        <v>16</v>
      </c>
      <c r="F5945" s="165">
        <f>+WEEKDAY(ExportsELAP[[#This Row],[Date Prevailing]],1)</f>
        <v>2</v>
      </c>
      <c r="G5945" s="165">
        <f>+COUNTIFS(ECR_Hours!$K$6:$K$7,ExportsELAP[[#This Row],[Date Prevailing]])</f>
        <v>1</v>
      </c>
      <c r="H5945" s="165">
        <f t="shared" si="371"/>
        <v>0</v>
      </c>
      <c r="I5945" s="166">
        <f>+Exports!G5948</f>
        <v>29551.933999999997</v>
      </c>
      <c r="J5945" s="166">
        <f>+'ELAP_IPCO-APND'!D5948</f>
        <v>101.96716000000001</v>
      </c>
      <c r="K5945" s="166">
        <f>+(ExportsELAP[[#This Row],[Exports kWh - MPT]]/1000)*ExportsELAP[[#This Row],[EIM Price]]</f>
        <v>3013.3267824874397</v>
      </c>
      <c r="L5945" s="167" t="str">
        <f>+INDEX(ECR_Hours!$I$12:$I$15,MATCH(ExportsELAP[[#This Row],[Date Prevailing]],ECR_Hours!$H$12:$H$15,1))</f>
        <v>S</v>
      </c>
      <c r="M5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6" spans="1:13" x14ac:dyDescent="0.25">
      <c r="A5946" s="164">
        <f>+Exports!A5949</f>
        <v>44809</v>
      </c>
      <c r="B5946" s="165">
        <f t="shared" si="368"/>
        <v>2022</v>
      </c>
      <c r="C5946" s="165">
        <f t="shared" si="369"/>
        <v>9</v>
      </c>
      <c r="D5946" s="165">
        <f t="shared" si="370"/>
        <v>5</v>
      </c>
      <c r="E5946" s="165">
        <f>+Exports!B5949</f>
        <v>17</v>
      </c>
      <c r="F5946" s="165">
        <f>+WEEKDAY(ExportsELAP[[#This Row],[Date Prevailing]],1)</f>
        <v>2</v>
      </c>
      <c r="G5946" s="165">
        <f>+COUNTIFS(ECR_Hours!$K$6:$K$7,ExportsELAP[[#This Row],[Date Prevailing]])</f>
        <v>1</v>
      </c>
      <c r="H5946" s="165">
        <f t="shared" si="371"/>
        <v>0</v>
      </c>
      <c r="I5946" s="166">
        <f>+Exports!G5949</f>
        <v>21467.720699999998</v>
      </c>
      <c r="J5946" s="166">
        <f>+'ELAP_IPCO-APND'!D5949</f>
        <v>145.33571000000001</v>
      </c>
      <c r="K5946" s="166">
        <f>+(ExportsELAP[[#This Row],[Exports kWh - MPT]]/1000)*ExportsELAP[[#This Row],[EIM Price]]</f>
        <v>3120.0264300161966</v>
      </c>
      <c r="L5946" s="167" t="str">
        <f>+INDEX(ECR_Hours!$I$12:$I$15,MATCH(ExportsELAP[[#This Row],[Date Prevailing]],ECR_Hours!$H$12:$H$15,1))</f>
        <v>S</v>
      </c>
      <c r="M5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7" spans="1:13" x14ac:dyDescent="0.25">
      <c r="A5947" s="164">
        <f>+Exports!A5950</f>
        <v>44809</v>
      </c>
      <c r="B5947" s="165">
        <f t="shared" si="368"/>
        <v>2022</v>
      </c>
      <c r="C5947" s="165">
        <f t="shared" si="369"/>
        <v>9</v>
      </c>
      <c r="D5947" s="165">
        <f t="shared" si="370"/>
        <v>5</v>
      </c>
      <c r="E5947" s="165">
        <f>+Exports!B5950</f>
        <v>18</v>
      </c>
      <c r="F5947" s="165">
        <f>+WEEKDAY(ExportsELAP[[#This Row],[Date Prevailing]],1)</f>
        <v>2</v>
      </c>
      <c r="G5947" s="165">
        <f>+COUNTIFS(ECR_Hours!$K$6:$K$7,ExportsELAP[[#This Row],[Date Prevailing]])</f>
        <v>1</v>
      </c>
      <c r="H5947" s="165">
        <f t="shared" si="371"/>
        <v>0</v>
      </c>
      <c r="I5947" s="166">
        <f>+Exports!G5950</f>
        <v>13392.881000000001</v>
      </c>
      <c r="J5947" s="166">
        <f>+'ELAP_IPCO-APND'!D5950</f>
        <v>249.61437000000001</v>
      </c>
      <c r="K5947" s="166">
        <f>+(ExportsELAP[[#This Row],[Exports kWh - MPT]]/1000)*ExportsELAP[[#This Row],[EIM Price]]</f>
        <v>3343.0555532999701</v>
      </c>
      <c r="L5947" s="167" t="str">
        <f>+INDEX(ECR_Hours!$I$12:$I$15,MATCH(ExportsELAP[[#This Row],[Date Prevailing]],ECR_Hours!$H$12:$H$15,1))</f>
        <v>S</v>
      </c>
      <c r="M5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8" spans="1:13" x14ac:dyDescent="0.25">
      <c r="A5948" s="164">
        <f>+Exports!A5951</f>
        <v>44809</v>
      </c>
      <c r="B5948" s="165">
        <f t="shared" si="368"/>
        <v>2022</v>
      </c>
      <c r="C5948" s="165">
        <f t="shared" si="369"/>
        <v>9</v>
      </c>
      <c r="D5948" s="165">
        <f t="shared" si="370"/>
        <v>5</v>
      </c>
      <c r="E5948" s="165">
        <f>+Exports!B5951</f>
        <v>19</v>
      </c>
      <c r="F5948" s="165">
        <f>+WEEKDAY(ExportsELAP[[#This Row],[Date Prevailing]],1)</f>
        <v>2</v>
      </c>
      <c r="G5948" s="165">
        <f>+COUNTIFS(ECR_Hours!$K$6:$K$7,ExportsELAP[[#This Row],[Date Prevailing]])</f>
        <v>1</v>
      </c>
      <c r="H5948" s="165">
        <f t="shared" si="371"/>
        <v>0</v>
      </c>
      <c r="I5948" s="166">
        <f>+Exports!G5951</f>
        <v>7084.3095999999996</v>
      </c>
      <c r="J5948" s="166">
        <f>+'ELAP_IPCO-APND'!D5951</f>
        <v>409.30871999999999</v>
      </c>
      <c r="K5948" s="166">
        <f>+(ExportsELAP[[#This Row],[Exports kWh - MPT]]/1000)*ExportsELAP[[#This Row],[EIM Price]]</f>
        <v>2899.6696944597115</v>
      </c>
      <c r="L5948" s="167" t="str">
        <f>+INDEX(ECR_Hours!$I$12:$I$15,MATCH(ExportsELAP[[#This Row],[Date Prevailing]],ECR_Hours!$H$12:$H$15,1))</f>
        <v>S</v>
      </c>
      <c r="M5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49" spans="1:13" x14ac:dyDescent="0.25">
      <c r="A5949" s="164">
        <f>+Exports!A5952</f>
        <v>44809</v>
      </c>
      <c r="B5949" s="165">
        <f t="shared" si="368"/>
        <v>2022</v>
      </c>
      <c r="C5949" s="165">
        <f t="shared" si="369"/>
        <v>9</v>
      </c>
      <c r="D5949" s="165">
        <f t="shared" si="370"/>
        <v>5</v>
      </c>
      <c r="E5949" s="165">
        <f>+Exports!B5952</f>
        <v>20</v>
      </c>
      <c r="F5949" s="165">
        <f>+WEEKDAY(ExportsELAP[[#This Row],[Date Prevailing]],1)</f>
        <v>2</v>
      </c>
      <c r="G5949" s="165">
        <f>+COUNTIFS(ECR_Hours!$K$6:$K$7,ExportsELAP[[#This Row],[Date Prevailing]])</f>
        <v>1</v>
      </c>
      <c r="H5949" s="165">
        <f t="shared" si="371"/>
        <v>0</v>
      </c>
      <c r="I5949" s="166">
        <f>+Exports!G5952</f>
        <v>1735.5579</v>
      </c>
      <c r="J5949" s="166">
        <f>+'ELAP_IPCO-APND'!D5952</f>
        <v>1331.3092899999999</v>
      </c>
      <c r="K5949" s="166">
        <f>+(ExportsELAP[[#This Row],[Exports kWh - MPT]]/1000)*ExportsELAP[[#This Row],[EIM Price]]</f>
        <v>2310.5643556028908</v>
      </c>
      <c r="L5949" s="167" t="str">
        <f>+INDEX(ECR_Hours!$I$12:$I$15,MATCH(ExportsELAP[[#This Row],[Date Prevailing]],ECR_Hours!$H$12:$H$15,1))</f>
        <v>S</v>
      </c>
      <c r="M5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0" spans="1:13" x14ac:dyDescent="0.25">
      <c r="A5950" s="164">
        <f>+Exports!A5953</f>
        <v>44809</v>
      </c>
      <c r="B5950" s="165">
        <f t="shared" si="368"/>
        <v>2022</v>
      </c>
      <c r="C5950" s="165">
        <f t="shared" si="369"/>
        <v>9</v>
      </c>
      <c r="D5950" s="165">
        <f t="shared" si="370"/>
        <v>5</v>
      </c>
      <c r="E5950" s="165">
        <f>+Exports!B5953</f>
        <v>21</v>
      </c>
      <c r="F5950" s="165">
        <f>+WEEKDAY(ExportsELAP[[#This Row],[Date Prevailing]],1)</f>
        <v>2</v>
      </c>
      <c r="G5950" s="165">
        <f>+COUNTIFS(ECR_Hours!$K$6:$K$7,ExportsELAP[[#This Row],[Date Prevailing]])</f>
        <v>1</v>
      </c>
      <c r="H5950" s="165">
        <f t="shared" si="371"/>
        <v>0</v>
      </c>
      <c r="I5950" s="166">
        <f>+Exports!G5953</f>
        <v>7.944</v>
      </c>
      <c r="J5950" s="166">
        <f>+'ELAP_IPCO-APND'!D5953</f>
        <v>1630.7673199999999</v>
      </c>
      <c r="K5950" s="166">
        <f>+(ExportsELAP[[#This Row],[Exports kWh - MPT]]/1000)*ExportsELAP[[#This Row],[EIM Price]]</f>
        <v>12.954815590079999</v>
      </c>
      <c r="L5950" s="167" t="str">
        <f>+INDEX(ECR_Hours!$I$12:$I$15,MATCH(ExportsELAP[[#This Row],[Date Prevailing]],ECR_Hours!$H$12:$H$15,1))</f>
        <v>S</v>
      </c>
      <c r="M5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1" spans="1:13" x14ac:dyDescent="0.25">
      <c r="A5951" s="164">
        <f>+Exports!A5954</f>
        <v>44809</v>
      </c>
      <c r="B5951" s="165">
        <f t="shared" si="368"/>
        <v>2022</v>
      </c>
      <c r="C5951" s="165">
        <f t="shared" si="369"/>
        <v>9</v>
      </c>
      <c r="D5951" s="165">
        <f t="shared" si="370"/>
        <v>5</v>
      </c>
      <c r="E5951" s="165">
        <f>+Exports!B5954</f>
        <v>22</v>
      </c>
      <c r="F5951" s="165">
        <f>+WEEKDAY(ExportsELAP[[#This Row],[Date Prevailing]],1)</f>
        <v>2</v>
      </c>
      <c r="G5951" s="165">
        <f>+COUNTIFS(ECR_Hours!$K$6:$K$7,ExportsELAP[[#This Row],[Date Prevailing]])</f>
        <v>1</v>
      </c>
      <c r="H5951" s="165">
        <f t="shared" si="371"/>
        <v>0</v>
      </c>
      <c r="I5951" s="166">
        <f>+Exports!G5954</f>
        <v>8.2186000000000003</v>
      </c>
      <c r="J5951" s="166">
        <f>+'ELAP_IPCO-APND'!D5954</f>
        <v>303.18144000000001</v>
      </c>
      <c r="K5951" s="166">
        <f>+(ExportsELAP[[#This Row],[Exports kWh - MPT]]/1000)*ExportsELAP[[#This Row],[EIM Price]]</f>
        <v>2.4917269827839998</v>
      </c>
      <c r="L5951" s="167" t="str">
        <f>+INDEX(ECR_Hours!$I$12:$I$15,MATCH(ExportsELAP[[#This Row],[Date Prevailing]],ECR_Hours!$H$12:$H$15,1))</f>
        <v>S</v>
      </c>
      <c r="M5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2" spans="1:13" x14ac:dyDescent="0.25">
      <c r="A5952" s="164">
        <f>+Exports!A5955</f>
        <v>44809</v>
      </c>
      <c r="B5952" s="165">
        <f t="shared" si="368"/>
        <v>2022</v>
      </c>
      <c r="C5952" s="165">
        <f t="shared" si="369"/>
        <v>9</v>
      </c>
      <c r="D5952" s="165">
        <f t="shared" si="370"/>
        <v>5</v>
      </c>
      <c r="E5952" s="165">
        <f>+Exports!B5955</f>
        <v>23</v>
      </c>
      <c r="F5952" s="165">
        <f>+WEEKDAY(ExportsELAP[[#This Row],[Date Prevailing]],1)</f>
        <v>2</v>
      </c>
      <c r="G5952" s="165">
        <f>+COUNTIFS(ECR_Hours!$K$6:$K$7,ExportsELAP[[#This Row],[Date Prevailing]])</f>
        <v>1</v>
      </c>
      <c r="H5952" s="165">
        <f t="shared" si="371"/>
        <v>0</v>
      </c>
      <c r="I5952" s="166">
        <f>+Exports!G5955</f>
        <v>8.2447999999999997</v>
      </c>
      <c r="J5952" s="166">
        <f>+'ELAP_IPCO-APND'!D5955</f>
        <v>130.12905000000001</v>
      </c>
      <c r="K5952" s="166">
        <f>+(ExportsELAP[[#This Row],[Exports kWh - MPT]]/1000)*ExportsELAP[[#This Row],[EIM Price]]</f>
        <v>1.07288799144</v>
      </c>
      <c r="L5952" s="167" t="str">
        <f>+INDEX(ECR_Hours!$I$12:$I$15,MATCH(ExportsELAP[[#This Row],[Date Prevailing]],ECR_Hours!$H$12:$H$15,1))</f>
        <v>S</v>
      </c>
      <c r="M5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3" spans="1:13" x14ac:dyDescent="0.25">
      <c r="A5953" s="164">
        <f>+Exports!A5956</f>
        <v>44809</v>
      </c>
      <c r="B5953" s="165">
        <f t="shared" si="368"/>
        <v>2022</v>
      </c>
      <c r="C5953" s="165">
        <f t="shared" si="369"/>
        <v>9</v>
      </c>
      <c r="D5953" s="165">
        <f t="shared" si="370"/>
        <v>5</v>
      </c>
      <c r="E5953" s="165">
        <f>+Exports!B5956</f>
        <v>24</v>
      </c>
      <c r="F5953" s="165">
        <f>+WEEKDAY(ExportsELAP[[#This Row],[Date Prevailing]],1)</f>
        <v>2</v>
      </c>
      <c r="G5953" s="165">
        <f>+COUNTIFS(ECR_Hours!$K$6:$K$7,ExportsELAP[[#This Row],[Date Prevailing]])</f>
        <v>1</v>
      </c>
      <c r="H5953" s="165">
        <f t="shared" si="371"/>
        <v>0</v>
      </c>
      <c r="I5953" s="166">
        <f>+Exports!G5956</f>
        <v>9.5632999999999999</v>
      </c>
      <c r="J5953" s="166">
        <f>+'ELAP_IPCO-APND'!D5956</f>
        <v>113.02525</v>
      </c>
      <c r="K5953" s="166">
        <f>+(ExportsELAP[[#This Row],[Exports kWh - MPT]]/1000)*ExportsELAP[[#This Row],[EIM Price]]</f>
        <v>1.080894373325</v>
      </c>
      <c r="L5953" s="167" t="str">
        <f>+INDEX(ECR_Hours!$I$12:$I$15,MATCH(ExportsELAP[[#This Row],[Date Prevailing]],ECR_Hours!$H$12:$H$15,1))</f>
        <v>S</v>
      </c>
      <c r="M5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4" spans="1:13" x14ac:dyDescent="0.25">
      <c r="A5954" s="164">
        <f>+Exports!A5957</f>
        <v>44810</v>
      </c>
      <c r="B5954" s="165">
        <f t="shared" ref="B5954:B6017" si="372">+YEAR(A5954)</f>
        <v>2022</v>
      </c>
      <c r="C5954" s="165">
        <f t="shared" ref="C5954:C6017" si="373">+MONTH(A5954)</f>
        <v>9</v>
      </c>
      <c r="D5954" s="165">
        <f t="shared" ref="D5954:D6017" si="374">+DAY(A5954)</f>
        <v>6</v>
      </c>
      <c r="E5954" s="165">
        <f>+Exports!B5957</f>
        <v>1</v>
      </c>
      <c r="F5954" s="165">
        <f>+WEEKDAY(ExportsELAP[[#This Row],[Date Prevailing]],1)</f>
        <v>3</v>
      </c>
      <c r="G5954" s="165">
        <f>+COUNTIFS(ECR_Hours!$K$6:$K$7,ExportsELAP[[#This Row],[Date Prevailing]])</f>
        <v>0</v>
      </c>
      <c r="H5954" s="165">
        <f t="shared" ref="H5954:H6017" si="375">+IF(G5954=1,0,F5954)</f>
        <v>3</v>
      </c>
      <c r="I5954" s="166">
        <f>+Exports!G5957</f>
        <v>12.071300000000001</v>
      </c>
      <c r="J5954" s="166">
        <f>+'ELAP_IPCO-APND'!D5957</f>
        <v>113.73528</v>
      </c>
      <c r="K5954" s="166">
        <f>+(ExportsELAP[[#This Row],[Exports kWh - MPT]]/1000)*ExportsELAP[[#This Row],[EIM Price]]</f>
        <v>1.372932685464</v>
      </c>
      <c r="L5954" s="167" t="str">
        <f>+INDEX(ECR_Hours!$I$12:$I$15,MATCH(ExportsELAP[[#This Row],[Date Prevailing]],ECR_Hours!$H$12:$H$15,1))</f>
        <v>S</v>
      </c>
      <c r="M5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5" spans="1:13" x14ac:dyDescent="0.25">
      <c r="A5955" s="164">
        <f>+Exports!A5958</f>
        <v>44810</v>
      </c>
      <c r="B5955" s="165">
        <f t="shared" si="372"/>
        <v>2022</v>
      </c>
      <c r="C5955" s="165">
        <f t="shared" si="373"/>
        <v>9</v>
      </c>
      <c r="D5955" s="165">
        <f t="shared" si="374"/>
        <v>6</v>
      </c>
      <c r="E5955" s="165">
        <f>+Exports!B5958</f>
        <v>2</v>
      </c>
      <c r="F5955" s="165">
        <f>+WEEKDAY(ExportsELAP[[#This Row],[Date Prevailing]],1)</f>
        <v>3</v>
      </c>
      <c r="G5955" s="165">
        <f>+COUNTIFS(ECR_Hours!$K$6:$K$7,ExportsELAP[[#This Row],[Date Prevailing]])</f>
        <v>0</v>
      </c>
      <c r="H5955" s="165">
        <f t="shared" si="375"/>
        <v>3</v>
      </c>
      <c r="I5955" s="166">
        <f>+Exports!G5958</f>
        <v>10.6736</v>
      </c>
      <c r="J5955" s="166">
        <f>+'ELAP_IPCO-APND'!D5958</f>
        <v>120.16616</v>
      </c>
      <c r="K5955" s="166">
        <f>+(ExportsELAP[[#This Row],[Exports kWh - MPT]]/1000)*ExportsELAP[[#This Row],[EIM Price]]</f>
        <v>1.282605525376</v>
      </c>
      <c r="L5955" s="167" t="str">
        <f>+INDEX(ECR_Hours!$I$12:$I$15,MATCH(ExportsELAP[[#This Row],[Date Prevailing]],ECR_Hours!$H$12:$H$15,1))</f>
        <v>S</v>
      </c>
      <c r="M5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6" spans="1:13" x14ac:dyDescent="0.25">
      <c r="A5956" s="164">
        <f>+Exports!A5959</f>
        <v>44810</v>
      </c>
      <c r="B5956" s="165">
        <f t="shared" si="372"/>
        <v>2022</v>
      </c>
      <c r="C5956" s="165">
        <f t="shared" si="373"/>
        <v>9</v>
      </c>
      <c r="D5956" s="165">
        <f t="shared" si="374"/>
        <v>6</v>
      </c>
      <c r="E5956" s="165">
        <f>+Exports!B5959</f>
        <v>3</v>
      </c>
      <c r="F5956" s="165">
        <f>+WEEKDAY(ExportsELAP[[#This Row],[Date Prevailing]],1)</f>
        <v>3</v>
      </c>
      <c r="G5956" s="165">
        <f>+COUNTIFS(ECR_Hours!$K$6:$K$7,ExportsELAP[[#This Row],[Date Prevailing]])</f>
        <v>0</v>
      </c>
      <c r="H5956" s="165">
        <f t="shared" si="375"/>
        <v>3</v>
      </c>
      <c r="I5956" s="166">
        <f>+Exports!G5959</f>
        <v>10.709300000000001</v>
      </c>
      <c r="J5956" s="166">
        <f>+'ELAP_IPCO-APND'!D5959</f>
        <v>127.00839000000001</v>
      </c>
      <c r="K5956" s="166">
        <f>+(ExportsELAP[[#This Row],[Exports kWh - MPT]]/1000)*ExportsELAP[[#This Row],[EIM Price]]</f>
        <v>1.3601709510270001</v>
      </c>
      <c r="L5956" s="167" t="str">
        <f>+INDEX(ECR_Hours!$I$12:$I$15,MATCH(ExportsELAP[[#This Row],[Date Prevailing]],ECR_Hours!$H$12:$H$15,1))</f>
        <v>S</v>
      </c>
      <c r="M5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7" spans="1:13" x14ac:dyDescent="0.25">
      <c r="A5957" s="164">
        <f>+Exports!A5960</f>
        <v>44810</v>
      </c>
      <c r="B5957" s="165">
        <f t="shared" si="372"/>
        <v>2022</v>
      </c>
      <c r="C5957" s="165">
        <f t="shared" si="373"/>
        <v>9</v>
      </c>
      <c r="D5957" s="165">
        <f t="shared" si="374"/>
        <v>6</v>
      </c>
      <c r="E5957" s="165">
        <f>+Exports!B5960</f>
        <v>4</v>
      </c>
      <c r="F5957" s="165">
        <f>+WEEKDAY(ExportsELAP[[#This Row],[Date Prevailing]],1)</f>
        <v>3</v>
      </c>
      <c r="G5957" s="165">
        <f>+COUNTIFS(ECR_Hours!$K$6:$K$7,ExportsELAP[[#This Row],[Date Prevailing]])</f>
        <v>0</v>
      </c>
      <c r="H5957" s="165">
        <f t="shared" si="375"/>
        <v>3</v>
      </c>
      <c r="I5957" s="166">
        <f>+Exports!G5960</f>
        <v>11.6287</v>
      </c>
      <c r="J5957" s="166">
        <f>+'ELAP_IPCO-APND'!D5960</f>
        <v>83.073269999999994</v>
      </c>
      <c r="K5957" s="166">
        <f>+(ExportsELAP[[#This Row],[Exports kWh - MPT]]/1000)*ExportsELAP[[#This Row],[EIM Price]]</f>
        <v>0.96603413484899991</v>
      </c>
      <c r="L5957" s="167" t="str">
        <f>+INDEX(ECR_Hours!$I$12:$I$15,MATCH(ExportsELAP[[#This Row],[Date Prevailing]],ECR_Hours!$H$12:$H$15,1))</f>
        <v>S</v>
      </c>
      <c r="M5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8" spans="1:13" x14ac:dyDescent="0.25">
      <c r="A5958" s="164">
        <f>+Exports!A5961</f>
        <v>44810</v>
      </c>
      <c r="B5958" s="165">
        <f t="shared" si="372"/>
        <v>2022</v>
      </c>
      <c r="C5958" s="165">
        <f t="shared" si="373"/>
        <v>9</v>
      </c>
      <c r="D5958" s="165">
        <f t="shared" si="374"/>
        <v>6</v>
      </c>
      <c r="E5958" s="165">
        <f>+Exports!B5961</f>
        <v>5</v>
      </c>
      <c r="F5958" s="165">
        <f>+WEEKDAY(ExportsELAP[[#This Row],[Date Prevailing]],1)</f>
        <v>3</v>
      </c>
      <c r="G5958" s="165">
        <f>+COUNTIFS(ECR_Hours!$K$6:$K$7,ExportsELAP[[#This Row],[Date Prevailing]])</f>
        <v>0</v>
      </c>
      <c r="H5958" s="165">
        <f t="shared" si="375"/>
        <v>3</v>
      </c>
      <c r="I5958" s="166">
        <f>+Exports!G5961</f>
        <v>12.593799999999989</v>
      </c>
      <c r="J5958" s="166">
        <f>+'ELAP_IPCO-APND'!D5961</f>
        <v>78.43159</v>
      </c>
      <c r="K5958" s="166">
        <f>+(ExportsELAP[[#This Row],[Exports kWh - MPT]]/1000)*ExportsELAP[[#This Row],[EIM Price]]</f>
        <v>0.98775175814199923</v>
      </c>
      <c r="L5958" s="167" t="str">
        <f>+INDEX(ECR_Hours!$I$12:$I$15,MATCH(ExportsELAP[[#This Row],[Date Prevailing]],ECR_Hours!$H$12:$H$15,1))</f>
        <v>S</v>
      </c>
      <c r="M5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59" spans="1:13" x14ac:dyDescent="0.25">
      <c r="A5959" s="164">
        <f>+Exports!A5962</f>
        <v>44810</v>
      </c>
      <c r="B5959" s="165">
        <f t="shared" si="372"/>
        <v>2022</v>
      </c>
      <c r="C5959" s="165">
        <f t="shared" si="373"/>
        <v>9</v>
      </c>
      <c r="D5959" s="165">
        <f t="shared" si="374"/>
        <v>6</v>
      </c>
      <c r="E5959" s="165">
        <f>+Exports!B5962</f>
        <v>6</v>
      </c>
      <c r="F5959" s="165">
        <f>+WEEKDAY(ExportsELAP[[#This Row],[Date Prevailing]],1)</f>
        <v>3</v>
      </c>
      <c r="G5959" s="165">
        <f>+COUNTIFS(ECR_Hours!$K$6:$K$7,ExportsELAP[[#This Row],[Date Prevailing]])</f>
        <v>0</v>
      </c>
      <c r="H5959" s="165">
        <f t="shared" si="375"/>
        <v>3</v>
      </c>
      <c r="I5959" s="166">
        <f>+Exports!G5962</f>
        <v>13.4078</v>
      </c>
      <c r="J5959" s="166">
        <f>+'ELAP_IPCO-APND'!D5962</f>
        <v>93.769620000000003</v>
      </c>
      <c r="K5959" s="166">
        <f>+(ExportsELAP[[#This Row],[Exports kWh - MPT]]/1000)*ExportsELAP[[#This Row],[EIM Price]]</f>
        <v>1.2572443110359999</v>
      </c>
      <c r="L5959" s="167" t="str">
        <f>+INDEX(ECR_Hours!$I$12:$I$15,MATCH(ExportsELAP[[#This Row],[Date Prevailing]],ECR_Hours!$H$12:$H$15,1))</f>
        <v>S</v>
      </c>
      <c r="M5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0" spans="1:13" x14ac:dyDescent="0.25">
      <c r="A5960" s="164">
        <f>+Exports!A5963</f>
        <v>44810</v>
      </c>
      <c r="B5960" s="165">
        <f t="shared" si="372"/>
        <v>2022</v>
      </c>
      <c r="C5960" s="165">
        <f t="shared" si="373"/>
        <v>9</v>
      </c>
      <c r="D5960" s="165">
        <f t="shared" si="374"/>
        <v>6</v>
      </c>
      <c r="E5960" s="165">
        <f>+Exports!B5963</f>
        <v>7</v>
      </c>
      <c r="F5960" s="165">
        <f>+WEEKDAY(ExportsELAP[[#This Row],[Date Prevailing]],1)</f>
        <v>3</v>
      </c>
      <c r="G5960" s="165">
        <f>+COUNTIFS(ECR_Hours!$K$6:$K$7,ExportsELAP[[#This Row],[Date Prevailing]])</f>
        <v>0</v>
      </c>
      <c r="H5960" s="165">
        <f t="shared" si="375"/>
        <v>3</v>
      </c>
      <c r="I5960" s="166">
        <f>+Exports!G5963</f>
        <v>11.266400000000001</v>
      </c>
      <c r="J5960" s="166">
        <f>+'ELAP_IPCO-APND'!D5963</f>
        <v>104.38424999999999</v>
      </c>
      <c r="K5960" s="166">
        <f>+(ExportsELAP[[#This Row],[Exports kWh - MPT]]/1000)*ExportsELAP[[#This Row],[EIM Price]]</f>
        <v>1.1760347142000001</v>
      </c>
      <c r="L5960" s="167" t="str">
        <f>+INDEX(ECR_Hours!$I$12:$I$15,MATCH(ExportsELAP[[#This Row],[Date Prevailing]],ECR_Hours!$H$12:$H$15,1))</f>
        <v>S</v>
      </c>
      <c r="M5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1" spans="1:13" x14ac:dyDescent="0.25">
      <c r="A5961" s="164">
        <f>+Exports!A5964</f>
        <v>44810</v>
      </c>
      <c r="B5961" s="165">
        <f t="shared" si="372"/>
        <v>2022</v>
      </c>
      <c r="C5961" s="165">
        <f t="shared" si="373"/>
        <v>9</v>
      </c>
      <c r="D5961" s="165">
        <f t="shared" si="374"/>
        <v>6</v>
      </c>
      <c r="E5961" s="165">
        <f>+Exports!B5964</f>
        <v>8</v>
      </c>
      <c r="F5961" s="165">
        <f>+WEEKDAY(ExportsELAP[[#This Row],[Date Prevailing]],1)</f>
        <v>3</v>
      </c>
      <c r="G5961" s="165">
        <f>+COUNTIFS(ECR_Hours!$K$6:$K$7,ExportsELAP[[#This Row],[Date Prevailing]])</f>
        <v>0</v>
      </c>
      <c r="H5961" s="165">
        <f t="shared" si="375"/>
        <v>3</v>
      </c>
      <c r="I5961" s="166">
        <f>+Exports!G5964</f>
        <v>838.91409999999996</v>
      </c>
      <c r="J5961" s="166">
        <f>+'ELAP_IPCO-APND'!D5964</f>
        <v>112.40967999999999</v>
      </c>
      <c r="K5961" s="166">
        <f>+(ExportsELAP[[#This Row],[Exports kWh - MPT]]/1000)*ExportsELAP[[#This Row],[EIM Price]]</f>
        <v>94.302065528488001</v>
      </c>
      <c r="L5961" s="167" t="str">
        <f>+INDEX(ECR_Hours!$I$12:$I$15,MATCH(ExportsELAP[[#This Row],[Date Prevailing]],ECR_Hours!$H$12:$H$15,1))</f>
        <v>S</v>
      </c>
      <c r="M5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2" spans="1:13" x14ac:dyDescent="0.25">
      <c r="A5962" s="164">
        <f>+Exports!A5965</f>
        <v>44810</v>
      </c>
      <c r="B5962" s="165">
        <f t="shared" si="372"/>
        <v>2022</v>
      </c>
      <c r="C5962" s="165">
        <f t="shared" si="373"/>
        <v>9</v>
      </c>
      <c r="D5962" s="165">
        <f t="shared" si="374"/>
        <v>6</v>
      </c>
      <c r="E5962" s="165">
        <f>+Exports!B5965</f>
        <v>9</v>
      </c>
      <c r="F5962" s="165">
        <f>+WEEKDAY(ExportsELAP[[#This Row],[Date Prevailing]],1)</f>
        <v>3</v>
      </c>
      <c r="G5962" s="165">
        <f>+COUNTIFS(ECR_Hours!$K$6:$K$7,ExportsELAP[[#This Row],[Date Prevailing]])</f>
        <v>0</v>
      </c>
      <c r="H5962" s="165">
        <f t="shared" si="375"/>
        <v>3</v>
      </c>
      <c r="I5962" s="166">
        <f>+Exports!G5965</f>
        <v>6436.1116000000002</v>
      </c>
      <c r="J5962" s="166">
        <f>+'ELAP_IPCO-APND'!D5965</f>
        <v>89.626350000000002</v>
      </c>
      <c r="K5962" s="166">
        <f>+(ExportsELAP[[#This Row],[Exports kWh - MPT]]/1000)*ExportsELAP[[#This Row],[EIM Price]]</f>
        <v>576.84519090065999</v>
      </c>
      <c r="L5962" s="167" t="str">
        <f>+INDEX(ECR_Hours!$I$12:$I$15,MATCH(ExportsELAP[[#This Row],[Date Prevailing]],ECR_Hours!$H$12:$H$15,1))</f>
        <v>S</v>
      </c>
      <c r="M5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3" spans="1:13" x14ac:dyDescent="0.25">
      <c r="A5963" s="164">
        <f>+Exports!A5966</f>
        <v>44810</v>
      </c>
      <c r="B5963" s="165">
        <f t="shared" si="372"/>
        <v>2022</v>
      </c>
      <c r="C5963" s="165">
        <f t="shared" si="373"/>
        <v>9</v>
      </c>
      <c r="D5963" s="165">
        <f t="shared" si="374"/>
        <v>6</v>
      </c>
      <c r="E5963" s="165">
        <f>+Exports!B5966</f>
        <v>10</v>
      </c>
      <c r="F5963" s="165">
        <f>+WEEKDAY(ExportsELAP[[#This Row],[Date Prevailing]],1)</f>
        <v>3</v>
      </c>
      <c r="G5963" s="165">
        <f>+COUNTIFS(ECR_Hours!$K$6:$K$7,ExportsELAP[[#This Row],[Date Prevailing]])</f>
        <v>0</v>
      </c>
      <c r="H5963" s="165">
        <f t="shared" si="375"/>
        <v>3</v>
      </c>
      <c r="I5963" s="166">
        <f>+Exports!G5966</f>
        <v>16522.442999999999</v>
      </c>
      <c r="J5963" s="166">
        <f>+'ELAP_IPCO-APND'!D5966</f>
        <v>72.818960000000004</v>
      </c>
      <c r="K5963" s="166">
        <f>+(ExportsELAP[[#This Row],[Exports kWh - MPT]]/1000)*ExportsELAP[[#This Row],[EIM Price]]</f>
        <v>1203.1471159192799</v>
      </c>
      <c r="L5963" s="167" t="str">
        <f>+INDEX(ECR_Hours!$I$12:$I$15,MATCH(ExportsELAP[[#This Row],[Date Prevailing]],ECR_Hours!$H$12:$H$15,1))</f>
        <v>S</v>
      </c>
      <c r="M5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4" spans="1:13" x14ac:dyDescent="0.25">
      <c r="A5964" s="164">
        <f>+Exports!A5967</f>
        <v>44810</v>
      </c>
      <c r="B5964" s="165">
        <f t="shared" si="372"/>
        <v>2022</v>
      </c>
      <c r="C5964" s="165">
        <f t="shared" si="373"/>
        <v>9</v>
      </c>
      <c r="D5964" s="165">
        <f t="shared" si="374"/>
        <v>6</v>
      </c>
      <c r="E5964" s="165">
        <f>+Exports!B5967</f>
        <v>11</v>
      </c>
      <c r="F5964" s="165">
        <f>+WEEKDAY(ExportsELAP[[#This Row],[Date Prevailing]],1)</f>
        <v>3</v>
      </c>
      <c r="G5964" s="165">
        <f>+COUNTIFS(ECR_Hours!$K$6:$K$7,ExportsELAP[[#This Row],[Date Prevailing]])</f>
        <v>0</v>
      </c>
      <c r="H5964" s="165">
        <f t="shared" si="375"/>
        <v>3</v>
      </c>
      <c r="I5964" s="166">
        <f>+Exports!G5967</f>
        <v>26932.118499999997</v>
      </c>
      <c r="J5964" s="166">
        <f>+'ELAP_IPCO-APND'!D5967</f>
        <v>85.193359999999998</v>
      </c>
      <c r="K5964" s="166">
        <f>+(ExportsELAP[[#This Row],[Exports kWh - MPT]]/1000)*ExportsELAP[[#This Row],[EIM Price]]</f>
        <v>2294.4376669331596</v>
      </c>
      <c r="L5964" s="167" t="str">
        <f>+INDEX(ECR_Hours!$I$12:$I$15,MATCH(ExportsELAP[[#This Row],[Date Prevailing]],ECR_Hours!$H$12:$H$15,1))</f>
        <v>S</v>
      </c>
      <c r="M5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5" spans="1:13" x14ac:dyDescent="0.25">
      <c r="A5965" s="164">
        <f>+Exports!A5968</f>
        <v>44810</v>
      </c>
      <c r="B5965" s="165">
        <f t="shared" si="372"/>
        <v>2022</v>
      </c>
      <c r="C5965" s="165">
        <f t="shared" si="373"/>
        <v>9</v>
      </c>
      <c r="D5965" s="165">
        <f t="shared" si="374"/>
        <v>6</v>
      </c>
      <c r="E5965" s="165">
        <f>+Exports!B5968</f>
        <v>12</v>
      </c>
      <c r="F5965" s="165">
        <f>+WEEKDAY(ExportsELAP[[#This Row],[Date Prevailing]],1)</f>
        <v>3</v>
      </c>
      <c r="G5965" s="165">
        <f>+COUNTIFS(ECR_Hours!$K$6:$K$7,ExportsELAP[[#This Row],[Date Prevailing]])</f>
        <v>0</v>
      </c>
      <c r="H5965" s="165">
        <f t="shared" si="375"/>
        <v>3</v>
      </c>
      <c r="I5965" s="166">
        <f>+Exports!G5968</f>
        <v>34486.990299999998</v>
      </c>
      <c r="J5965" s="166">
        <f>+'ELAP_IPCO-APND'!D5968</f>
        <v>104.92491</v>
      </c>
      <c r="K5965" s="166">
        <f>+(ExportsELAP[[#This Row],[Exports kWh - MPT]]/1000)*ExportsELAP[[#This Row],[EIM Price]]</f>
        <v>3618.5443533983726</v>
      </c>
      <c r="L5965" s="167" t="str">
        <f>+INDEX(ECR_Hours!$I$12:$I$15,MATCH(ExportsELAP[[#This Row],[Date Prevailing]],ECR_Hours!$H$12:$H$15,1))</f>
        <v>S</v>
      </c>
      <c r="M5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6" spans="1:13" x14ac:dyDescent="0.25">
      <c r="A5966" s="164">
        <f>+Exports!A5969</f>
        <v>44810</v>
      </c>
      <c r="B5966" s="165">
        <f t="shared" si="372"/>
        <v>2022</v>
      </c>
      <c r="C5966" s="165">
        <f t="shared" si="373"/>
        <v>9</v>
      </c>
      <c r="D5966" s="165">
        <f t="shared" si="374"/>
        <v>6</v>
      </c>
      <c r="E5966" s="165">
        <f>+Exports!B5969</f>
        <v>13</v>
      </c>
      <c r="F5966" s="165">
        <f>+WEEKDAY(ExportsELAP[[#This Row],[Date Prevailing]],1)</f>
        <v>3</v>
      </c>
      <c r="G5966" s="165">
        <f>+COUNTIFS(ECR_Hours!$K$6:$K$7,ExportsELAP[[#This Row],[Date Prevailing]])</f>
        <v>0</v>
      </c>
      <c r="H5966" s="165">
        <f t="shared" si="375"/>
        <v>3</v>
      </c>
      <c r="I5966" s="166">
        <f>+Exports!G5969</f>
        <v>36833.319000000003</v>
      </c>
      <c r="J5966" s="166">
        <f>+'ELAP_IPCO-APND'!D5969</f>
        <v>123.79823</v>
      </c>
      <c r="K5966" s="166">
        <f>+(ExportsELAP[[#This Row],[Exports kWh - MPT]]/1000)*ExportsELAP[[#This Row],[EIM Price]]</f>
        <v>4559.8996972253708</v>
      </c>
      <c r="L5966" s="167" t="str">
        <f>+INDEX(ECR_Hours!$I$12:$I$15,MATCH(ExportsELAP[[#This Row],[Date Prevailing]],ECR_Hours!$H$12:$H$15,1))</f>
        <v>S</v>
      </c>
      <c r="M5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7" spans="1:13" x14ac:dyDescent="0.25">
      <c r="A5967" s="164">
        <f>+Exports!A5970</f>
        <v>44810</v>
      </c>
      <c r="B5967" s="165">
        <f t="shared" si="372"/>
        <v>2022</v>
      </c>
      <c r="C5967" s="165">
        <f t="shared" si="373"/>
        <v>9</v>
      </c>
      <c r="D5967" s="165">
        <f t="shared" si="374"/>
        <v>6</v>
      </c>
      <c r="E5967" s="165">
        <f>+Exports!B5970</f>
        <v>14</v>
      </c>
      <c r="F5967" s="165">
        <f>+WEEKDAY(ExportsELAP[[#This Row],[Date Prevailing]],1)</f>
        <v>3</v>
      </c>
      <c r="G5967" s="165">
        <f>+COUNTIFS(ECR_Hours!$K$6:$K$7,ExportsELAP[[#This Row],[Date Prevailing]])</f>
        <v>0</v>
      </c>
      <c r="H5967" s="165">
        <f t="shared" si="375"/>
        <v>3</v>
      </c>
      <c r="I5967" s="166">
        <f>+Exports!G5970</f>
        <v>35852.937899999997</v>
      </c>
      <c r="J5967" s="166">
        <f>+'ELAP_IPCO-APND'!D5970</f>
        <v>162.82978</v>
      </c>
      <c r="K5967" s="166">
        <f>+(ExportsELAP[[#This Row],[Exports kWh - MPT]]/1000)*ExportsELAP[[#This Row],[EIM Price]]</f>
        <v>5837.9259906106618</v>
      </c>
      <c r="L5967" s="167" t="str">
        <f>+INDEX(ECR_Hours!$I$12:$I$15,MATCH(ExportsELAP[[#This Row],[Date Prevailing]],ECR_Hours!$H$12:$H$15,1))</f>
        <v>S</v>
      </c>
      <c r="M5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8" spans="1:13" x14ac:dyDescent="0.25">
      <c r="A5968" s="164">
        <f>+Exports!A5971</f>
        <v>44810</v>
      </c>
      <c r="B5968" s="165">
        <f t="shared" si="372"/>
        <v>2022</v>
      </c>
      <c r="C5968" s="165">
        <f t="shared" si="373"/>
        <v>9</v>
      </c>
      <c r="D5968" s="165">
        <f t="shared" si="374"/>
        <v>6</v>
      </c>
      <c r="E5968" s="165">
        <f>+Exports!B5971</f>
        <v>15</v>
      </c>
      <c r="F5968" s="165">
        <f>+WEEKDAY(ExportsELAP[[#This Row],[Date Prevailing]],1)</f>
        <v>3</v>
      </c>
      <c r="G5968" s="165">
        <f>+COUNTIFS(ECR_Hours!$K$6:$K$7,ExportsELAP[[#This Row],[Date Prevailing]])</f>
        <v>0</v>
      </c>
      <c r="H5968" s="165">
        <f t="shared" si="375"/>
        <v>3</v>
      </c>
      <c r="I5968" s="166">
        <f>+Exports!G5971</f>
        <v>30772.573799999998</v>
      </c>
      <c r="J5968" s="166">
        <f>+'ELAP_IPCO-APND'!D5971</f>
        <v>147.63139000000001</v>
      </c>
      <c r="K5968" s="166">
        <f>+(ExportsELAP[[#This Row],[Exports kWh - MPT]]/1000)*ExportsELAP[[#This Row],[EIM Price]]</f>
        <v>4542.9978439715824</v>
      </c>
      <c r="L5968" s="167" t="str">
        <f>+INDEX(ECR_Hours!$I$12:$I$15,MATCH(ExportsELAP[[#This Row],[Date Prevailing]],ECR_Hours!$H$12:$H$15,1))</f>
        <v>S</v>
      </c>
      <c r="M5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69" spans="1:13" x14ac:dyDescent="0.25">
      <c r="A5969" s="164">
        <f>+Exports!A5972</f>
        <v>44810</v>
      </c>
      <c r="B5969" s="165">
        <f t="shared" si="372"/>
        <v>2022</v>
      </c>
      <c r="C5969" s="165">
        <f t="shared" si="373"/>
        <v>9</v>
      </c>
      <c r="D5969" s="165">
        <f t="shared" si="374"/>
        <v>6</v>
      </c>
      <c r="E5969" s="165">
        <f>+Exports!B5972</f>
        <v>16</v>
      </c>
      <c r="F5969" s="165">
        <f>+WEEKDAY(ExportsELAP[[#This Row],[Date Prevailing]],1)</f>
        <v>3</v>
      </c>
      <c r="G5969" s="165">
        <f>+COUNTIFS(ECR_Hours!$K$6:$K$7,ExportsELAP[[#This Row],[Date Prevailing]])</f>
        <v>0</v>
      </c>
      <c r="H5969" s="165">
        <f t="shared" si="375"/>
        <v>3</v>
      </c>
      <c r="I5969" s="166">
        <f>+Exports!G5972</f>
        <v>24793.566799999997</v>
      </c>
      <c r="J5969" s="166">
        <f>+'ELAP_IPCO-APND'!D5972</f>
        <v>316.86076000000003</v>
      </c>
      <c r="K5969" s="166">
        <f>+(ExportsELAP[[#This Row],[Exports kWh - MPT]]/1000)*ExportsELAP[[#This Row],[EIM Price]]</f>
        <v>7856.1084193587676</v>
      </c>
      <c r="L5969" s="167" t="str">
        <f>+INDEX(ECR_Hours!$I$12:$I$15,MATCH(ExportsELAP[[#This Row],[Date Prevailing]],ECR_Hours!$H$12:$H$15,1))</f>
        <v>S</v>
      </c>
      <c r="M5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0" spans="1:13" x14ac:dyDescent="0.25">
      <c r="A5970" s="164">
        <f>+Exports!A5973</f>
        <v>44810</v>
      </c>
      <c r="B5970" s="165">
        <f t="shared" si="372"/>
        <v>2022</v>
      </c>
      <c r="C5970" s="165">
        <f t="shared" si="373"/>
        <v>9</v>
      </c>
      <c r="D5970" s="165">
        <f t="shared" si="374"/>
        <v>6</v>
      </c>
      <c r="E5970" s="165">
        <f>+Exports!B5973</f>
        <v>17</v>
      </c>
      <c r="F5970" s="165">
        <f>+WEEKDAY(ExportsELAP[[#This Row],[Date Prevailing]],1)</f>
        <v>3</v>
      </c>
      <c r="G5970" s="165">
        <f>+COUNTIFS(ECR_Hours!$K$6:$K$7,ExportsELAP[[#This Row],[Date Prevailing]])</f>
        <v>0</v>
      </c>
      <c r="H5970" s="165">
        <f t="shared" si="375"/>
        <v>3</v>
      </c>
      <c r="I5970" s="166">
        <f>+Exports!G5973</f>
        <v>17659.428899999999</v>
      </c>
      <c r="J5970" s="166">
        <f>+'ELAP_IPCO-APND'!D5973</f>
        <v>1062.01821</v>
      </c>
      <c r="K5970" s="166">
        <f>+(ExportsELAP[[#This Row],[Exports kWh - MPT]]/1000)*ExportsELAP[[#This Row],[EIM Price]]</f>
        <v>18754.635070000266</v>
      </c>
      <c r="L5970" s="167" t="str">
        <f>+INDEX(ECR_Hours!$I$12:$I$15,MATCH(ExportsELAP[[#This Row],[Date Prevailing]],ECR_Hours!$H$12:$H$15,1))</f>
        <v>S</v>
      </c>
      <c r="M5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1" spans="1:13" x14ac:dyDescent="0.25">
      <c r="A5971" s="164">
        <f>+Exports!A5974</f>
        <v>44810</v>
      </c>
      <c r="B5971" s="165">
        <f t="shared" si="372"/>
        <v>2022</v>
      </c>
      <c r="C5971" s="165">
        <f t="shared" si="373"/>
        <v>9</v>
      </c>
      <c r="D5971" s="165">
        <f t="shared" si="374"/>
        <v>6</v>
      </c>
      <c r="E5971" s="165">
        <f>+Exports!B5974</f>
        <v>18</v>
      </c>
      <c r="F5971" s="165">
        <f>+WEEKDAY(ExportsELAP[[#This Row],[Date Prevailing]],1)</f>
        <v>3</v>
      </c>
      <c r="G5971" s="165">
        <f>+COUNTIFS(ECR_Hours!$K$6:$K$7,ExportsELAP[[#This Row],[Date Prevailing]])</f>
        <v>0</v>
      </c>
      <c r="H5971" s="165">
        <f t="shared" si="375"/>
        <v>3</v>
      </c>
      <c r="I5971" s="166">
        <f>+Exports!G5974</f>
        <v>10354.859399999999</v>
      </c>
      <c r="J5971" s="166">
        <f>+'ELAP_IPCO-APND'!D5974</f>
        <v>1648.3840600000001</v>
      </c>
      <c r="K5971" s="166">
        <f>+(ExportsELAP[[#This Row],[Exports kWh - MPT]]/1000)*ExportsELAP[[#This Row],[EIM Price]]</f>
        <v>17068.785178501163</v>
      </c>
      <c r="L5971" s="167" t="str">
        <f>+INDEX(ECR_Hours!$I$12:$I$15,MATCH(ExportsELAP[[#This Row],[Date Prevailing]],ECR_Hours!$H$12:$H$15,1))</f>
        <v>S</v>
      </c>
      <c r="M5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2" spans="1:13" x14ac:dyDescent="0.25">
      <c r="A5972" s="164">
        <f>+Exports!A5975</f>
        <v>44810</v>
      </c>
      <c r="B5972" s="165">
        <f t="shared" si="372"/>
        <v>2022</v>
      </c>
      <c r="C5972" s="165">
        <f t="shared" si="373"/>
        <v>9</v>
      </c>
      <c r="D5972" s="165">
        <f t="shared" si="374"/>
        <v>6</v>
      </c>
      <c r="E5972" s="165">
        <f>+Exports!B5975</f>
        <v>19</v>
      </c>
      <c r="F5972" s="165">
        <f>+WEEKDAY(ExportsELAP[[#This Row],[Date Prevailing]],1)</f>
        <v>3</v>
      </c>
      <c r="G5972" s="165">
        <f>+COUNTIFS(ECR_Hours!$K$6:$K$7,ExportsELAP[[#This Row],[Date Prevailing]])</f>
        <v>0</v>
      </c>
      <c r="H5972" s="165">
        <f t="shared" si="375"/>
        <v>3</v>
      </c>
      <c r="I5972" s="166">
        <f>+Exports!G5975</f>
        <v>6096.4814999999999</v>
      </c>
      <c r="J5972" s="166">
        <f>+'ELAP_IPCO-APND'!D5975</f>
        <v>1036.7280699999999</v>
      </c>
      <c r="K5972" s="166">
        <f>+(ExportsELAP[[#This Row],[Exports kWh - MPT]]/1000)*ExportsELAP[[#This Row],[EIM Price]]</f>
        <v>6320.3934992857039</v>
      </c>
      <c r="L5972" s="167" t="str">
        <f>+INDEX(ECR_Hours!$I$12:$I$15,MATCH(ExportsELAP[[#This Row],[Date Prevailing]],ECR_Hours!$H$12:$H$15,1))</f>
        <v>S</v>
      </c>
      <c r="M5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3" spans="1:13" x14ac:dyDescent="0.25">
      <c r="A5973" s="164">
        <f>+Exports!A5976</f>
        <v>44810</v>
      </c>
      <c r="B5973" s="165">
        <f t="shared" si="372"/>
        <v>2022</v>
      </c>
      <c r="C5973" s="165">
        <f t="shared" si="373"/>
        <v>9</v>
      </c>
      <c r="D5973" s="165">
        <f t="shared" si="374"/>
        <v>6</v>
      </c>
      <c r="E5973" s="165">
        <f>+Exports!B5976</f>
        <v>20</v>
      </c>
      <c r="F5973" s="165">
        <f>+WEEKDAY(ExportsELAP[[#This Row],[Date Prevailing]],1)</f>
        <v>3</v>
      </c>
      <c r="G5973" s="165">
        <f>+COUNTIFS(ECR_Hours!$K$6:$K$7,ExportsELAP[[#This Row],[Date Prevailing]])</f>
        <v>0</v>
      </c>
      <c r="H5973" s="165">
        <f t="shared" si="375"/>
        <v>3</v>
      </c>
      <c r="I5973" s="166">
        <f>+Exports!G5976</f>
        <v>1355.5633</v>
      </c>
      <c r="J5973" s="166">
        <f>+'ELAP_IPCO-APND'!D5976</f>
        <v>1142.3016299999999</v>
      </c>
      <c r="K5973" s="166">
        <f>+(ExportsELAP[[#This Row],[Exports kWh - MPT]]/1000)*ExportsELAP[[#This Row],[EIM Price]]</f>
        <v>1548.462167158179</v>
      </c>
      <c r="L5973" s="167" t="str">
        <f>+INDEX(ECR_Hours!$I$12:$I$15,MATCH(ExportsELAP[[#This Row],[Date Prevailing]],ECR_Hours!$H$12:$H$15,1))</f>
        <v>S</v>
      </c>
      <c r="M5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4" spans="1:13" x14ac:dyDescent="0.25">
      <c r="A5974" s="164">
        <f>+Exports!A5977</f>
        <v>44810</v>
      </c>
      <c r="B5974" s="165">
        <f t="shared" si="372"/>
        <v>2022</v>
      </c>
      <c r="C5974" s="165">
        <f t="shared" si="373"/>
        <v>9</v>
      </c>
      <c r="D5974" s="165">
        <f t="shared" si="374"/>
        <v>6</v>
      </c>
      <c r="E5974" s="165">
        <f>+Exports!B5977</f>
        <v>21</v>
      </c>
      <c r="F5974" s="165">
        <f>+WEEKDAY(ExportsELAP[[#This Row],[Date Prevailing]],1)</f>
        <v>3</v>
      </c>
      <c r="G5974" s="165">
        <f>+COUNTIFS(ECR_Hours!$K$6:$K$7,ExportsELAP[[#This Row],[Date Prevailing]])</f>
        <v>0</v>
      </c>
      <c r="H5974" s="165">
        <f t="shared" si="375"/>
        <v>3</v>
      </c>
      <c r="I5974" s="166">
        <f>+Exports!G5977</f>
        <v>3.2528999999999999</v>
      </c>
      <c r="J5974" s="166">
        <f>+'ELAP_IPCO-APND'!D5977</f>
        <v>1350.0096599999999</v>
      </c>
      <c r="K5974" s="166">
        <f>+(ExportsELAP[[#This Row],[Exports kWh - MPT]]/1000)*ExportsELAP[[#This Row],[EIM Price]]</f>
        <v>4.391446423014</v>
      </c>
      <c r="L5974" s="167" t="str">
        <f>+INDEX(ECR_Hours!$I$12:$I$15,MATCH(ExportsELAP[[#This Row],[Date Prevailing]],ECR_Hours!$H$12:$H$15,1))</f>
        <v>S</v>
      </c>
      <c r="M5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5" spans="1:13" x14ac:dyDescent="0.25">
      <c r="A5975" s="164">
        <f>+Exports!A5978</f>
        <v>44810</v>
      </c>
      <c r="B5975" s="165">
        <f t="shared" si="372"/>
        <v>2022</v>
      </c>
      <c r="C5975" s="165">
        <f t="shared" si="373"/>
        <v>9</v>
      </c>
      <c r="D5975" s="165">
        <f t="shared" si="374"/>
        <v>6</v>
      </c>
      <c r="E5975" s="165">
        <f>+Exports!B5978</f>
        <v>22</v>
      </c>
      <c r="F5975" s="165">
        <f>+WEEKDAY(ExportsELAP[[#This Row],[Date Prevailing]],1)</f>
        <v>3</v>
      </c>
      <c r="G5975" s="165">
        <f>+COUNTIFS(ECR_Hours!$K$6:$K$7,ExportsELAP[[#This Row],[Date Prevailing]])</f>
        <v>0</v>
      </c>
      <c r="H5975" s="165">
        <f t="shared" si="375"/>
        <v>3</v>
      </c>
      <c r="I5975" s="166">
        <f>+Exports!G5978</f>
        <v>3.4337</v>
      </c>
      <c r="J5975" s="166">
        <f>+'ELAP_IPCO-APND'!D5978</f>
        <v>360.45431000000002</v>
      </c>
      <c r="K5975" s="166">
        <f>+(ExportsELAP[[#This Row],[Exports kWh - MPT]]/1000)*ExportsELAP[[#This Row],[EIM Price]]</f>
        <v>1.2376919642470001</v>
      </c>
      <c r="L5975" s="167" t="str">
        <f>+INDEX(ECR_Hours!$I$12:$I$15,MATCH(ExportsELAP[[#This Row],[Date Prevailing]],ECR_Hours!$H$12:$H$15,1))</f>
        <v>S</v>
      </c>
      <c r="M5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6" spans="1:13" x14ac:dyDescent="0.25">
      <c r="A5976" s="164">
        <f>+Exports!A5979</f>
        <v>44810</v>
      </c>
      <c r="B5976" s="165">
        <f t="shared" si="372"/>
        <v>2022</v>
      </c>
      <c r="C5976" s="165">
        <f t="shared" si="373"/>
        <v>9</v>
      </c>
      <c r="D5976" s="165">
        <f t="shared" si="374"/>
        <v>6</v>
      </c>
      <c r="E5976" s="165">
        <f>+Exports!B5979</f>
        <v>23</v>
      </c>
      <c r="F5976" s="165">
        <f>+WEEKDAY(ExportsELAP[[#This Row],[Date Prevailing]],1)</f>
        <v>3</v>
      </c>
      <c r="G5976" s="165">
        <f>+COUNTIFS(ECR_Hours!$K$6:$K$7,ExportsELAP[[#This Row],[Date Prevailing]])</f>
        <v>0</v>
      </c>
      <c r="H5976" s="165">
        <f t="shared" si="375"/>
        <v>3</v>
      </c>
      <c r="I5976" s="166">
        <f>+Exports!G5979</f>
        <v>3.6710999999999996</v>
      </c>
      <c r="J5976" s="166">
        <f>+'ELAP_IPCO-APND'!D5979</f>
        <v>3.5019499999999999</v>
      </c>
      <c r="K5976" s="166">
        <f>+(ExportsELAP[[#This Row],[Exports kWh - MPT]]/1000)*ExportsELAP[[#This Row],[EIM Price]]</f>
        <v>1.2856008644999998E-2</v>
      </c>
      <c r="L5976" s="167" t="str">
        <f>+INDEX(ECR_Hours!$I$12:$I$15,MATCH(ExportsELAP[[#This Row],[Date Prevailing]],ECR_Hours!$H$12:$H$15,1))</f>
        <v>S</v>
      </c>
      <c r="M5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77" spans="1:13" x14ac:dyDescent="0.25">
      <c r="A5977" s="164">
        <f>+Exports!A5980</f>
        <v>44810</v>
      </c>
      <c r="B5977" s="165">
        <f t="shared" si="372"/>
        <v>2022</v>
      </c>
      <c r="C5977" s="165">
        <f t="shared" si="373"/>
        <v>9</v>
      </c>
      <c r="D5977" s="165">
        <f t="shared" si="374"/>
        <v>6</v>
      </c>
      <c r="E5977" s="165">
        <f>+Exports!B5980</f>
        <v>24</v>
      </c>
      <c r="F5977" s="165">
        <f>+WEEKDAY(ExportsELAP[[#This Row],[Date Prevailing]],1)</f>
        <v>3</v>
      </c>
      <c r="G5977" s="165">
        <f>+COUNTIFS(ECR_Hours!$K$6:$K$7,ExportsELAP[[#This Row],[Date Prevailing]])</f>
        <v>0</v>
      </c>
      <c r="H5977" s="165">
        <f t="shared" si="375"/>
        <v>3</v>
      </c>
      <c r="I5977" s="166">
        <f>+Exports!G5980</f>
        <v>2.8577000000000004</v>
      </c>
      <c r="J5977" s="166">
        <f>+'ELAP_IPCO-APND'!D5980</f>
        <v>154.48095000000001</v>
      </c>
      <c r="K5977" s="166">
        <f>+(ExportsELAP[[#This Row],[Exports kWh - MPT]]/1000)*ExportsELAP[[#This Row],[EIM Price]]</f>
        <v>0.44146021081500009</v>
      </c>
      <c r="L5977" s="167" t="str">
        <f>+INDEX(ECR_Hours!$I$12:$I$15,MATCH(ExportsELAP[[#This Row],[Date Prevailing]],ECR_Hours!$H$12:$H$15,1))</f>
        <v>S</v>
      </c>
      <c r="M5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78" spans="1:13" x14ac:dyDescent="0.25">
      <c r="A5978" s="164">
        <f>+Exports!A5981</f>
        <v>44811</v>
      </c>
      <c r="B5978" s="165">
        <f t="shared" si="372"/>
        <v>2022</v>
      </c>
      <c r="C5978" s="165">
        <f t="shared" si="373"/>
        <v>9</v>
      </c>
      <c r="D5978" s="165">
        <f t="shared" si="374"/>
        <v>7</v>
      </c>
      <c r="E5978" s="165">
        <f>+Exports!B5981</f>
        <v>1</v>
      </c>
      <c r="F5978" s="165">
        <f>+WEEKDAY(ExportsELAP[[#This Row],[Date Prevailing]],1)</f>
        <v>4</v>
      </c>
      <c r="G5978" s="165">
        <f>+COUNTIFS(ECR_Hours!$K$6:$K$7,ExportsELAP[[#This Row],[Date Prevailing]])</f>
        <v>0</v>
      </c>
      <c r="H5978" s="165">
        <f t="shared" si="375"/>
        <v>4</v>
      </c>
      <c r="I5978" s="166">
        <f>+Exports!G5981</f>
        <v>2.5960000000000001</v>
      </c>
      <c r="J5978" s="166">
        <f>+'ELAP_IPCO-APND'!D5981</f>
        <v>143.33454</v>
      </c>
      <c r="K5978" s="166">
        <f>+(ExportsELAP[[#This Row],[Exports kWh - MPT]]/1000)*ExportsELAP[[#This Row],[EIM Price]]</f>
        <v>0.37209646584000006</v>
      </c>
      <c r="L5978" s="167" t="str">
        <f>+INDEX(ECR_Hours!$I$12:$I$15,MATCH(ExportsELAP[[#This Row],[Date Prevailing]],ECR_Hours!$H$12:$H$15,1))</f>
        <v>S</v>
      </c>
      <c r="M5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79" spans="1:13" x14ac:dyDescent="0.25">
      <c r="A5979" s="164">
        <f>+Exports!A5982</f>
        <v>44811</v>
      </c>
      <c r="B5979" s="165">
        <f t="shared" si="372"/>
        <v>2022</v>
      </c>
      <c r="C5979" s="165">
        <f t="shared" si="373"/>
        <v>9</v>
      </c>
      <c r="D5979" s="165">
        <f t="shared" si="374"/>
        <v>7</v>
      </c>
      <c r="E5979" s="165">
        <f>+Exports!B5982</f>
        <v>2</v>
      </c>
      <c r="F5979" s="165">
        <f>+WEEKDAY(ExportsELAP[[#This Row],[Date Prevailing]],1)</f>
        <v>4</v>
      </c>
      <c r="G5979" s="165">
        <f>+COUNTIFS(ECR_Hours!$K$6:$K$7,ExportsELAP[[#This Row],[Date Prevailing]])</f>
        <v>0</v>
      </c>
      <c r="H5979" s="165">
        <f t="shared" si="375"/>
        <v>4</v>
      </c>
      <c r="I5979" s="166">
        <f>+Exports!G5982</f>
        <v>2.6440000000000001</v>
      </c>
      <c r="J5979" s="166">
        <f>+'ELAP_IPCO-APND'!D5982</f>
        <v>105.25946999999999</v>
      </c>
      <c r="K5979" s="166">
        <f>+(ExportsELAP[[#This Row],[Exports kWh - MPT]]/1000)*ExportsELAP[[#This Row],[EIM Price]]</f>
        <v>0.27830603867999998</v>
      </c>
      <c r="L5979" s="167" t="str">
        <f>+INDEX(ECR_Hours!$I$12:$I$15,MATCH(ExportsELAP[[#This Row],[Date Prevailing]],ECR_Hours!$H$12:$H$15,1))</f>
        <v>S</v>
      </c>
      <c r="M5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0" spans="1:13" x14ac:dyDescent="0.25">
      <c r="A5980" s="164">
        <f>+Exports!A5983</f>
        <v>44811</v>
      </c>
      <c r="B5980" s="165">
        <f t="shared" si="372"/>
        <v>2022</v>
      </c>
      <c r="C5980" s="165">
        <f t="shared" si="373"/>
        <v>9</v>
      </c>
      <c r="D5980" s="165">
        <f t="shared" si="374"/>
        <v>7</v>
      </c>
      <c r="E5980" s="165">
        <f>+Exports!B5983</f>
        <v>3</v>
      </c>
      <c r="F5980" s="165">
        <f>+WEEKDAY(ExportsELAP[[#This Row],[Date Prevailing]],1)</f>
        <v>4</v>
      </c>
      <c r="G5980" s="165">
        <f>+COUNTIFS(ECR_Hours!$K$6:$K$7,ExportsELAP[[#This Row],[Date Prevailing]])</f>
        <v>0</v>
      </c>
      <c r="H5980" s="165">
        <f t="shared" si="375"/>
        <v>4</v>
      </c>
      <c r="I5980" s="166">
        <f>+Exports!G5983</f>
        <v>2.7635999999999998</v>
      </c>
      <c r="J5980" s="166">
        <f>+'ELAP_IPCO-APND'!D5983</f>
        <v>90.96002</v>
      </c>
      <c r="K5980" s="166">
        <f>+(ExportsELAP[[#This Row],[Exports kWh - MPT]]/1000)*ExportsELAP[[#This Row],[EIM Price]]</f>
        <v>0.25137711127199996</v>
      </c>
      <c r="L5980" s="167" t="str">
        <f>+INDEX(ECR_Hours!$I$12:$I$15,MATCH(ExportsELAP[[#This Row],[Date Prevailing]],ECR_Hours!$H$12:$H$15,1))</f>
        <v>S</v>
      </c>
      <c r="M5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1" spans="1:13" x14ac:dyDescent="0.25">
      <c r="A5981" s="164">
        <f>+Exports!A5984</f>
        <v>44811</v>
      </c>
      <c r="B5981" s="165">
        <f t="shared" si="372"/>
        <v>2022</v>
      </c>
      <c r="C5981" s="165">
        <f t="shared" si="373"/>
        <v>9</v>
      </c>
      <c r="D5981" s="165">
        <f t="shared" si="374"/>
        <v>7</v>
      </c>
      <c r="E5981" s="165">
        <f>+Exports!B5984</f>
        <v>4</v>
      </c>
      <c r="F5981" s="165">
        <f>+WEEKDAY(ExportsELAP[[#This Row],[Date Prevailing]],1)</f>
        <v>4</v>
      </c>
      <c r="G5981" s="165">
        <f>+COUNTIFS(ECR_Hours!$K$6:$K$7,ExportsELAP[[#This Row],[Date Prevailing]])</f>
        <v>0</v>
      </c>
      <c r="H5981" s="165">
        <f t="shared" si="375"/>
        <v>4</v>
      </c>
      <c r="I5981" s="166">
        <f>+Exports!G5984</f>
        <v>10.780899999999999</v>
      </c>
      <c r="J5981" s="166">
        <f>+'ELAP_IPCO-APND'!D5984</f>
        <v>75.789190000000005</v>
      </c>
      <c r="K5981" s="166">
        <f>+(ExportsELAP[[#This Row],[Exports kWh - MPT]]/1000)*ExportsELAP[[#This Row],[EIM Price]]</f>
        <v>0.81707567847100004</v>
      </c>
      <c r="L5981" s="167" t="str">
        <f>+INDEX(ECR_Hours!$I$12:$I$15,MATCH(ExportsELAP[[#This Row],[Date Prevailing]],ECR_Hours!$H$12:$H$15,1))</f>
        <v>S</v>
      </c>
      <c r="M5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2" spans="1:13" x14ac:dyDescent="0.25">
      <c r="A5982" s="164">
        <f>+Exports!A5985</f>
        <v>44811</v>
      </c>
      <c r="B5982" s="165">
        <f t="shared" si="372"/>
        <v>2022</v>
      </c>
      <c r="C5982" s="165">
        <f t="shared" si="373"/>
        <v>9</v>
      </c>
      <c r="D5982" s="165">
        <f t="shared" si="374"/>
        <v>7</v>
      </c>
      <c r="E5982" s="165">
        <f>+Exports!B5985</f>
        <v>5</v>
      </c>
      <c r="F5982" s="165">
        <f>+WEEKDAY(ExportsELAP[[#This Row],[Date Prevailing]],1)</f>
        <v>4</v>
      </c>
      <c r="G5982" s="165">
        <f>+COUNTIFS(ECR_Hours!$K$6:$K$7,ExportsELAP[[#This Row],[Date Prevailing]])</f>
        <v>0</v>
      </c>
      <c r="H5982" s="165">
        <f t="shared" si="375"/>
        <v>4</v>
      </c>
      <c r="I5982" s="166">
        <f>+Exports!G5985</f>
        <v>14.109400000000001</v>
      </c>
      <c r="J5982" s="166">
        <f>+'ELAP_IPCO-APND'!D5985</f>
        <v>75.928820000000002</v>
      </c>
      <c r="K5982" s="166">
        <f>+(ExportsELAP[[#This Row],[Exports kWh - MPT]]/1000)*ExportsELAP[[#This Row],[EIM Price]]</f>
        <v>1.0713100929080002</v>
      </c>
      <c r="L5982" s="167" t="str">
        <f>+INDEX(ECR_Hours!$I$12:$I$15,MATCH(ExportsELAP[[#This Row],[Date Prevailing]],ECR_Hours!$H$12:$H$15,1))</f>
        <v>S</v>
      </c>
      <c r="M5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3" spans="1:13" x14ac:dyDescent="0.25">
      <c r="A5983" s="164">
        <f>+Exports!A5986</f>
        <v>44811</v>
      </c>
      <c r="B5983" s="165">
        <f t="shared" si="372"/>
        <v>2022</v>
      </c>
      <c r="C5983" s="165">
        <f t="shared" si="373"/>
        <v>9</v>
      </c>
      <c r="D5983" s="165">
        <f t="shared" si="374"/>
        <v>7</v>
      </c>
      <c r="E5983" s="165">
        <f>+Exports!B5986</f>
        <v>6</v>
      </c>
      <c r="F5983" s="165">
        <f>+WEEKDAY(ExportsELAP[[#This Row],[Date Prevailing]],1)</f>
        <v>4</v>
      </c>
      <c r="G5983" s="165">
        <f>+COUNTIFS(ECR_Hours!$K$6:$K$7,ExportsELAP[[#This Row],[Date Prevailing]])</f>
        <v>0</v>
      </c>
      <c r="H5983" s="165">
        <f t="shared" si="375"/>
        <v>4</v>
      </c>
      <c r="I5983" s="166">
        <f>+Exports!G5986</f>
        <v>10.2484</v>
      </c>
      <c r="J5983" s="166">
        <f>+'ELAP_IPCO-APND'!D5986</f>
        <v>78.353539999999995</v>
      </c>
      <c r="K5983" s="166">
        <f>+(ExportsELAP[[#This Row],[Exports kWh - MPT]]/1000)*ExportsELAP[[#This Row],[EIM Price]]</f>
        <v>0.80299841933599991</v>
      </c>
      <c r="L5983" s="167" t="str">
        <f>+INDEX(ECR_Hours!$I$12:$I$15,MATCH(ExportsELAP[[#This Row],[Date Prevailing]],ECR_Hours!$H$12:$H$15,1))</f>
        <v>S</v>
      </c>
      <c r="M5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4" spans="1:13" x14ac:dyDescent="0.25">
      <c r="A5984" s="164">
        <f>+Exports!A5987</f>
        <v>44811</v>
      </c>
      <c r="B5984" s="165">
        <f t="shared" si="372"/>
        <v>2022</v>
      </c>
      <c r="C5984" s="165">
        <f t="shared" si="373"/>
        <v>9</v>
      </c>
      <c r="D5984" s="165">
        <f t="shared" si="374"/>
        <v>7</v>
      </c>
      <c r="E5984" s="165">
        <f>+Exports!B5987</f>
        <v>7</v>
      </c>
      <c r="F5984" s="165">
        <f>+WEEKDAY(ExportsELAP[[#This Row],[Date Prevailing]],1)</f>
        <v>4</v>
      </c>
      <c r="G5984" s="165">
        <f>+COUNTIFS(ECR_Hours!$K$6:$K$7,ExportsELAP[[#This Row],[Date Prevailing]])</f>
        <v>0</v>
      </c>
      <c r="H5984" s="165">
        <f t="shared" si="375"/>
        <v>4</v>
      </c>
      <c r="I5984" s="166">
        <f>+Exports!G5987</f>
        <v>11.743099999999998</v>
      </c>
      <c r="J5984" s="166">
        <f>+'ELAP_IPCO-APND'!D5987</f>
        <v>88.262129999999999</v>
      </c>
      <c r="K5984" s="166">
        <f>+(ExportsELAP[[#This Row],[Exports kWh - MPT]]/1000)*ExportsELAP[[#This Row],[EIM Price]]</f>
        <v>1.0364710188029997</v>
      </c>
      <c r="L5984" s="167" t="str">
        <f>+INDEX(ECR_Hours!$I$12:$I$15,MATCH(ExportsELAP[[#This Row],[Date Prevailing]],ECR_Hours!$H$12:$H$15,1))</f>
        <v>S</v>
      </c>
      <c r="M5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5" spans="1:13" x14ac:dyDescent="0.25">
      <c r="A5985" s="164">
        <f>+Exports!A5988</f>
        <v>44811</v>
      </c>
      <c r="B5985" s="165">
        <f t="shared" si="372"/>
        <v>2022</v>
      </c>
      <c r="C5985" s="165">
        <f t="shared" si="373"/>
        <v>9</v>
      </c>
      <c r="D5985" s="165">
        <f t="shared" si="374"/>
        <v>7</v>
      </c>
      <c r="E5985" s="165">
        <f>+Exports!B5988</f>
        <v>8</v>
      </c>
      <c r="F5985" s="165">
        <f>+WEEKDAY(ExportsELAP[[#This Row],[Date Prevailing]],1)</f>
        <v>4</v>
      </c>
      <c r="G5985" s="165">
        <f>+COUNTIFS(ECR_Hours!$K$6:$K$7,ExportsELAP[[#This Row],[Date Prevailing]])</f>
        <v>0</v>
      </c>
      <c r="H5985" s="165">
        <f t="shared" si="375"/>
        <v>4</v>
      </c>
      <c r="I5985" s="166">
        <f>+Exports!G5988</f>
        <v>957.76070000000004</v>
      </c>
      <c r="J5985" s="166">
        <f>+'ELAP_IPCO-APND'!D5988</f>
        <v>41.2241</v>
      </c>
      <c r="K5985" s="166">
        <f>+(ExportsELAP[[#This Row],[Exports kWh - MPT]]/1000)*ExportsELAP[[#This Row],[EIM Price]]</f>
        <v>39.482822872870003</v>
      </c>
      <c r="L5985" s="167" t="str">
        <f>+INDEX(ECR_Hours!$I$12:$I$15,MATCH(ExportsELAP[[#This Row],[Date Prevailing]],ECR_Hours!$H$12:$H$15,1))</f>
        <v>S</v>
      </c>
      <c r="M5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6" spans="1:13" x14ac:dyDescent="0.25">
      <c r="A5986" s="164">
        <f>+Exports!A5989</f>
        <v>44811</v>
      </c>
      <c r="B5986" s="165">
        <f t="shared" si="372"/>
        <v>2022</v>
      </c>
      <c r="C5986" s="165">
        <f t="shared" si="373"/>
        <v>9</v>
      </c>
      <c r="D5986" s="165">
        <f t="shared" si="374"/>
        <v>7</v>
      </c>
      <c r="E5986" s="165">
        <f>+Exports!B5989</f>
        <v>9</v>
      </c>
      <c r="F5986" s="165">
        <f>+WEEKDAY(ExportsELAP[[#This Row],[Date Prevailing]],1)</f>
        <v>4</v>
      </c>
      <c r="G5986" s="165">
        <f>+COUNTIFS(ECR_Hours!$K$6:$K$7,ExportsELAP[[#This Row],[Date Prevailing]])</f>
        <v>0</v>
      </c>
      <c r="H5986" s="165">
        <f t="shared" si="375"/>
        <v>4</v>
      </c>
      <c r="I5986" s="166">
        <f>+Exports!G5989</f>
        <v>5152.7515000000003</v>
      </c>
      <c r="J5986" s="166">
        <f>+'ELAP_IPCO-APND'!D5989</f>
        <v>54.471299999999999</v>
      </c>
      <c r="K5986" s="166">
        <f>+(ExportsELAP[[#This Row],[Exports kWh - MPT]]/1000)*ExportsELAP[[#This Row],[EIM Price]]</f>
        <v>280.67707278195002</v>
      </c>
      <c r="L5986" s="167" t="str">
        <f>+INDEX(ECR_Hours!$I$12:$I$15,MATCH(ExportsELAP[[#This Row],[Date Prevailing]],ECR_Hours!$H$12:$H$15,1))</f>
        <v>S</v>
      </c>
      <c r="M5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7" spans="1:13" x14ac:dyDescent="0.25">
      <c r="A5987" s="164">
        <f>+Exports!A5990</f>
        <v>44811</v>
      </c>
      <c r="B5987" s="165">
        <f t="shared" si="372"/>
        <v>2022</v>
      </c>
      <c r="C5987" s="165">
        <f t="shared" si="373"/>
        <v>9</v>
      </c>
      <c r="D5987" s="165">
        <f t="shared" si="374"/>
        <v>7</v>
      </c>
      <c r="E5987" s="165">
        <f>+Exports!B5990</f>
        <v>10</v>
      </c>
      <c r="F5987" s="165">
        <f>+WEEKDAY(ExportsELAP[[#This Row],[Date Prevailing]],1)</f>
        <v>4</v>
      </c>
      <c r="G5987" s="165">
        <f>+COUNTIFS(ECR_Hours!$K$6:$K$7,ExportsELAP[[#This Row],[Date Prevailing]])</f>
        <v>0</v>
      </c>
      <c r="H5987" s="165">
        <f t="shared" si="375"/>
        <v>4</v>
      </c>
      <c r="I5987" s="166">
        <f>+Exports!G5990</f>
        <v>14019.948200000003</v>
      </c>
      <c r="J5987" s="166">
        <f>+'ELAP_IPCO-APND'!D5990</f>
        <v>67.410880000000006</v>
      </c>
      <c r="K5987" s="166">
        <f>+(ExportsELAP[[#This Row],[Exports kWh - MPT]]/1000)*ExportsELAP[[#This Row],[EIM Price]]</f>
        <v>945.09704571641623</v>
      </c>
      <c r="L5987" s="167" t="str">
        <f>+INDEX(ECR_Hours!$I$12:$I$15,MATCH(ExportsELAP[[#This Row],[Date Prevailing]],ECR_Hours!$H$12:$H$15,1))</f>
        <v>S</v>
      </c>
      <c r="M5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8" spans="1:13" x14ac:dyDescent="0.25">
      <c r="A5988" s="164">
        <f>+Exports!A5991</f>
        <v>44811</v>
      </c>
      <c r="B5988" s="165">
        <f t="shared" si="372"/>
        <v>2022</v>
      </c>
      <c r="C5988" s="165">
        <f t="shared" si="373"/>
        <v>9</v>
      </c>
      <c r="D5988" s="165">
        <f t="shared" si="374"/>
        <v>7</v>
      </c>
      <c r="E5988" s="165">
        <f>+Exports!B5991</f>
        <v>11</v>
      </c>
      <c r="F5988" s="165">
        <f>+WEEKDAY(ExportsELAP[[#This Row],[Date Prevailing]],1)</f>
        <v>4</v>
      </c>
      <c r="G5988" s="165">
        <f>+COUNTIFS(ECR_Hours!$K$6:$K$7,ExportsELAP[[#This Row],[Date Prevailing]])</f>
        <v>0</v>
      </c>
      <c r="H5988" s="165">
        <f t="shared" si="375"/>
        <v>4</v>
      </c>
      <c r="I5988" s="166">
        <f>+Exports!G5991</f>
        <v>22575.205599999998</v>
      </c>
      <c r="J5988" s="166">
        <f>+'ELAP_IPCO-APND'!D5991</f>
        <v>78.891050000000007</v>
      </c>
      <c r="K5988" s="166">
        <f>+(ExportsELAP[[#This Row],[Exports kWh - MPT]]/1000)*ExportsELAP[[#This Row],[EIM Price]]</f>
        <v>1780.98167374988</v>
      </c>
      <c r="L5988" s="167" t="str">
        <f>+INDEX(ECR_Hours!$I$12:$I$15,MATCH(ExportsELAP[[#This Row],[Date Prevailing]],ECR_Hours!$H$12:$H$15,1))</f>
        <v>S</v>
      </c>
      <c r="M5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89" spans="1:13" x14ac:dyDescent="0.25">
      <c r="A5989" s="164">
        <f>+Exports!A5992</f>
        <v>44811</v>
      </c>
      <c r="B5989" s="165">
        <f t="shared" si="372"/>
        <v>2022</v>
      </c>
      <c r="C5989" s="165">
        <f t="shared" si="373"/>
        <v>9</v>
      </c>
      <c r="D5989" s="165">
        <f t="shared" si="374"/>
        <v>7</v>
      </c>
      <c r="E5989" s="165">
        <f>+Exports!B5992</f>
        <v>12</v>
      </c>
      <c r="F5989" s="165">
        <f>+WEEKDAY(ExportsELAP[[#This Row],[Date Prevailing]],1)</f>
        <v>4</v>
      </c>
      <c r="G5989" s="165">
        <f>+COUNTIFS(ECR_Hours!$K$6:$K$7,ExportsELAP[[#This Row],[Date Prevailing]])</f>
        <v>0</v>
      </c>
      <c r="H5989" s="165">
        <f t="shared" si="375"/>
        <v>4</v>
      </c>
      <c r="I5989" s="166">
        <f>+Exports!G5992</f>
        <v>28030.748699999996</v>
      </c>
      <c r="J5989" s="166">
        <f>+'ELAP_IPCO-APND'!D5992</f>
        <v>71.85454</v>
      </c>
      <c r="K5989" s="166">
        <f>+(ExportsELAP[[#This Row],[Exports kWh - MPT]]/1000)*ExportsELAP[[#This Row],[EIM Price]]</f>
        <v>2014.1365536940978</v>
      </c>
      <c r="L5989" s="167" t="str">
        <f>+INDEX(ECR_Hours!$I$12:$I$15,MATCH(ExportsELAP[[#This Row],[Date Prevailing]],ECR_Hours!$H$12:$H$15,1))</f>
        <v>S</v>
      </c>
      <c r="M5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0" spans="1:13" x14ac:dyDescent="0.25">
      <c r="A5990" s="164">
        <f>+Exports!A5993</f>
        <v>44811</v>
      </c>
      <c r="B5990" s="165">
        <f t="shared" si="372"/>
        <v>2022</v>
      </c>
      <c r="C5990" s="165">
        <f t="shared" si="373"/>
        <v>9</v>
      </c>
      <c r="D5990" s="165">
        <f t="shared" si="374"/>
        <v>7</v>
      </c>
      <c r="E5990" s="165">
        <f>+Exports!B5993</f>
        <v>13</v>
      </c>
      <c r="F5990" s="165">
        <f>+WEEKDAY(ExportsELAP[[#This Row],[Date Prevailing]],1)</f>
        <v>4</v>
      </c>
      <c r="G5990" s="165">
        <f>+COUNTIFS(ECR_Hours!$K$6:$K$7,ExportsELAP[[#This Row],[Date Prevailing]])</f>
        <v>0</v>
      </c>
      <c r="H5990" s="165">
        <f t="shared" si="375"/>
        <v>4</v>
      </c>
      <c r="I5990" s="166">
        <f>+Exports!G5993</f>
        <v>31603.154200000001</v>
      </c>
      <c r="J5990" s="166">
        <f>+'ELAP_IPCO-APND'!D5993</f>
        <v>68.613640000000004</v>
      </c>
      <c r="K5990" s="166">
        <f>+(ExportsELAP[[#This Row],[Exports kWh - MPT]]/1000)*ExportsELAP[[#This Row],[EIM Price]]</f>
        <v>2168.4074451432884</v>
      </c>
      <c r="L5990" s="167" t="str">
        <f>+INDEX(ECR_Hours!$I$12:$I$15,MATCH(ExportsELAP[[#This Row],[Date Prevailing]],ECR_Hours!$H$12:$H$15,1))</f>
        <v>S</v>
      </c>
      <c r="M5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1" spans="1:13" x14ac:dyDescent="0.25">
      <c r="A5991" s="164">
        <f>+Exports!A5994</f>
        <v>44811</v>
      </c>
      <c r="B5991" s="165">
        <f t="shared" si="372"/>
        <v>2022</v>
      </c>
      <c r="C5991" s="165">
        <f t="shared" si="373"/>
        <v>9</v>
      </c>
      <c r="D5991" s="165">
        <f t="shared" si="374"/>
        <v>7</v>
      </c>
      <c r="E5991" s="165">
        <f>+Exports!B5994</f>
        <v>14</v>
      </c>
      <c r="F5991" s="165">
        <f>+WEEKDAY(ExportsELAP[[#This Row],[Date Prevailing]],1)</f>
        <v>4</v>
      </c>
      <c r="G5991" s="165">
        <f>+COUNTIFS(ECR_Hours!$K$6:$K$7,ExportsELAP[[#This Row],[Date Prevailing]])</f>
        <v>0</v>
      </c>
      <c r="H5991" s="165">
        <f t="shared" si="375"/>
        <v>4</v>
      </c>
      <c r="I5991" s="166">
        <f>+Exports!G5994</f>
        <v>29912.805</v>
      </c>
      <c r="J5991" s="166">
        <f>+'ELAP_IPCO-APND'!D5994</f>
        <v>76.990849999999995</v>
      </c>
      <c r="K5991" s="166">
        <f>+(ExportsELAP[[#This Row],[Exports kWh - MPT]]/1000)*ExportsELAP[[#This Row],[EIM Price]]</f>
        <v>2303.0122828342496</v>
      </c>
      <c r="L5991" s="167" t="str">
        <f>+INDEX(ECR_Hours!$I$12:$I$15,MATCH(ExportsELAP[[#This Row],[Date Prevailing]],ECR_Hours!$H$12:$H$15,1))</f>
        <v>S</v>
      </c>
      <c r="M5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2" spans="1:13" x14ac:dyDescent="0.25">
      <c r="A5992" s="164">
        <f>+Exports!A5995</f>
        <v>44811</v>
      </c>
      <c r="B5992" s="165">
        <f t="shared" si="372"/>
        <v>2022</v>
      </c>
      <c r="C5992" s="165">
        <f t="shared" si="373"/>
        <v>9</v>
      </c>
      <c r="D5992" s="165">
        <f t="shared" si="374"/>
        <v>7</v>
      </c>
      <c r="E5992" s="165">
        <f>+Exports!B5995</f>
        <v>15</v>
      </c>
      <c r="F5992" s="165">
        <f>+WEEKDAY(ExportsELAP[[#This Row],[Date Prevailing]],1)</f>
        <v>4</v>
      </c>
      <c r="G5992" s="165">
        <f>+COUNTIFS(ECR_Hours!$K$6:$K$7,ExportsELAP[[#This Row],[Date Prevailing]])</f>
        <v>0</v>
      </c>
      <c r="H5992" s="165">
        <f t="shared" si="375"/>
        <v>4</v>
      </c>
      <c r="I5992" s="166">
        <f>+Exports!G5995</f>
        <v>21899.926299999999</v>
      </c>
      <c r="J5992" s="166">
        <f>+'ELAP_IPCO-APND'!D5995</f>
        <v>93.796180000000007</v>
      </c>
      <c r="K5992" s="166">
        <f>+(ExportsELAP[[#This Row],[Exports kWh - MPT]]/1000)*ExportsELAP[[#This Row],[EIM Price]]</f>
        <v>2054.1294292215343</v>
      </c>
      <c r="L5992" s="167" t="str">
        <f>+INDEX(ECR_Hours!$I$12:$I$15,MATCH(ExportsELAP[[#This Row],[Date Prevailing]],ECR_Hours!$H$12:$H$15,1))</f>
        <v>S</v>
      </c>
      <c r="M5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5993" spans="1:13" x14ac:dyDescent="0.25">
      <c r="A5993" s="164">
        <f>+Exports!A5996</f>
        <v>44811</v>
      </c>
      <c r="B5993" s="165">
        <f t="shared" si="372"/>
        <v>2022</v>
      </c>
      <c r="C5993" s="165">
        <f t="shared" si="373"/>
        <v>9</v>
      </c>
      <c r="D5993" s="165">
        <f t="shared" si="374"/>
        <v>7</v>
      </c>
      <c r="E5993" s="165">
        <f>+Exports!B5996</f>
        <v>16</v>
      </c>
      <c r="F5993" s="165">
        <f>+WEEKDAY(ExportsELAP[[#This Row],[Date Prevailing]],1)</f>
        <v>4</v>
      </c>
      <c r="G5993" s="165">
        <f>+COUNTIFS(ECR_Hours!$K$6:$K$7,ExportsELAP[[#This Row],[Date Prevailing]])</f>
        <v>0</v>
      </c>
      <c r="H5993" s="165">
        <f t="shared" si="375"/>
        <v>4</v>
      </c>
      <c r="I5993" s="166">
        <f>+Exports!G5996</f>
        <v>17593.8459</v>
      </c>
      <c r="J5993" s="166">
        <f>+'ELAP_IPCO-APND'!D5996</f>
        <v>65.230530000000002</v>
      </c>
      <c r="K5993" s="166">
        <f>+(ExportsELAP[[#This Row],[Exports kWh - MPT]]/1000)*ExportsELAP[[#This Row],[EIM Price]]</f>
        <v>1147.6558927953272</v>
      </c>
      <c r="L5993" s="167" t="str">
        <f>+INDEX(ECR_Hours!$I$12:$I$15,MATCH(ExportsELAP[[#This Row],[Date Prevailing]],ECR_Hours!$H$12:$H$15,1))</f>
        <v>S</v>
      </c>
      <c r="M5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4" spans="1:13" x14ac:dyDescent="0.25">
      <c r="A5994" s="164">
        <f>+Exports!A5997</f>
        <v>44811</v>
      </c>
      <c r="B5994" s="165">
        <f t="shared" si="372"/>
        <v>2022</v>
      </c>
      <c r="C5994" s="165">
        <f t="shared" si="373"/>
        <v>9</v>
      </c>
      <c r="D5994" s="165">
        <f t="shared" si="374"/>
        <v>7</v>
      </c>
      <c r="E5994" s="165">
        <f>+Exports!B5997</f>
        <v>17</v>
      </c>
      <c r="F5994" s="165">
        <f>+WEEKDAY(ExportsELAP[[#This Row],[Date Prevailing]],1)</f>
        <v>4</v>
      </c>
      <c r="G5994" s="165">
        <f>+COUNTIFS(ECR_Hours!$K$6:$K$7,ExportsELAP[[#This Row],[Date Prevailing]])</f>
        <v>0</v>
      </c>
      <c r="H5994" s="165">
        <f t="shared" si="375"/>
        <v>4</v>
      </c>
      <c r="I5994" s="166">
        <f>+Exports!G5997</f>
        <v>13017.798999999999</v>
      </c>
      <c r="J5994" s="166">
        <f>+'ELAP_IPCO-APND'!D5997</f>
        <v>135.90508</v>
      </c>
      <c r="K5994" s="166">
        <f>+(ExportsELAP[[#This Row],[Exports kWh - MPT]]/1000)*ExportsELAP[[#This Row],[EIM Price]]</f>
        <v>1769.1850145189198</v>
      </c>
      <c r="L5994" s="167" t="str">
        <f>+INDEX(ECR_Hours!$I$12:$I$15,MATCH(ExportsELAP[[#This Row],[Date Prevailing]],ECR_Hours!$H$12:$H$15,1))</f>
        <v>S</v>
      </c>
      <c r="M5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5" spans="1:13" x14ac:dyDescent="0.25">
      <c r="A5995" s="164">
        <f>+Exports!A5998</f>
        <v>44811</v>
      </c>
      <c r="B5995" s="165">
        <f t="shared" si="372"/>
        <v>2022</v>
      </c>
      <c r="C5995" s="165">
        <f t="shared" si="373"/>
        <v>9</v>
      </c>
      <c r="D5995" s="165">
        <f t="shared" si="374"/>
        <v>7</v>
      </c>
      <c r="E5995" s="165">
        <f>+Exports!B5998</f>
        <v>18</v>
      </c>
      <c r="F5995" s="165">
        <f>+WEEKDAY(ExportsELAP[[#This Row],[Date Prevailing]],1)</f>
        <v>4</v>
      </c>
      <c r="G5995" s="165">
        <f>+COUNTIFS(ECR_Hours!$K$6:$K$7,ExportsELAP[[#This Row],[Date Prevailing]])</f>
        <v>0</v>
      </c>
      <c r="H5995" s="165">
        <f t="shared" si="375"/>
        <v>4</v>
      </c>
      <c r="I5995" s="166">
        <f>+Exports!G5998</f>
        <v>6669.1442000000006</v>
      </c>
      <c r="J5995" s="166">
        <f>+'ELAP_IPCO-APND'!D5998</f>
        <v>255.10531</v>
      </c>
      <c r="K5995" s="166">
        <f>+(ExportsELAP[[#This Row],[Exports kWh - MPT]]/1000)*ExportsELAP[[#This Row],[EIM Price]]</f>
        <v>1701.3340985757022</v>
      </c>
      <c r="L5995" s="167" t="str">
        <f>+INDEX(ECR_Hours!$I$12:$I$15,MATCH(ExportsELAP[[#This Row],[Date Prevailing]],ECR_Hours!$H$12:$H$15,1))</f>
        <v>S</v>
      </c>
      <c r="M5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6" spans="1:13" x14ac:dyDescent="0.25">
      <c r="A5996" s="164">
        <f>+Exports!A5999</f>
        <v>44811</v>
      </c>
      <c r="B5996" s="165">
        <f t="shared" si="372"/>
        <v>2022</v>
      </c>
      <c r="C5996" s="165">
        <f t="shared" si="373"/>
        <v>9</v>
      </c>
      <c r="D5996" s="165">
        <f t="shared" si="374"/>
        <v>7</v>
      </c>
      <c r="E5996" s="165">
        <f>+Exports!B5999</f>
        <v>19</v>
      </c>
      <c r="F5996" s="165">
        <f>+WEEKDAY(ExportsELAP[[#This Row],[Date Prevailing]],1)</f>
        <v>4</v>
      </c>
      <c r="G5996" s="165">
        <f>+COUNTIFS(ECR_Hours!$K$6:$K$7,ExportsELAP[[#This Row],[Date Prevailing]])</f>
        <v>0</v>
      </c>
      <c r="H5996" s="165">
        <f t="shared" si="375"/>
        <v>4</v>
      </c>
      <c r="I5996" s="166">
        <f>+Exports!G5999</f>
        <v>5018.4014000000006</v>
      </c>
      <c r="J5996" s="166">
        <f>+'ELAP_IPCO-APND'!D5999</f>
        <v>248.76737</v>
      </c>
      <c r="K5996" s="166">
        <f>+(ExportsELAP[[#This Row],[Exports kWh - MPT]]/1000)*ExportsELAP[[#This Row],[EIM Price]]</f>
        <v>1248.4145178823183</v>
      </c>
      <c r="L5996" s="167" t="str">
        <f>+INDEX(ECR_Hours!$I$12:$I$15,MATCH(ExportsELAP[[#This Row],[Date Prevailing]],ECR_Hours!$H$12:$H$15,1))</f>
        <v>S</v>
      </c>
      <c r="M5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7" spans="1:13" x14ac:dyDescent="0.25">
      <c r="A5997" s="164">
        <f>+Exports!A6000</f>
        <v>44811</v>
      </c>
      <c r="B5997" s="165">
        <f t="shared" si="372"/>
        <v>2022</v>
      </c>
      <c r="C5997" s="165">
        <f t="shared" si="373"/>
        <v>9</v>
      </c>
      <c r="D5997" s="165">
        <f t="shared" si="374"/>
        <v>7</v>
      </c>
      <c r="E5997" s="165">
        <f>+Exports!B6000</f>
        <v>20</v>
      </c>
      <c r="F5997" s="165">
        <f>+WEEKDAY(ExportsELAP[[#This Row],[Date Prevailing]],1)</f>
        <v>4</v>
      </c>
      <c r="G5997" s="165">
        <f>+COUNTIFS(ECR_Hours!$K$6:$K$7,ExportsELAP[[#This Row],[Date Prevailing]])</f>
        <v>0</v>
      </c>
      <c r="H5997" s="165">
        <f t="shared" si="375"/>
        <v>4</v>
      </c>
      <c r="I5997" s="166">
        <f>+Exports!G6000</f>
        <v>1046.7865999999999</v>
      </c>
      <c r="J5997" s="166">
        <f>+'ELAP_IPCO-APND'!D6000</f>
        <v>659.69533000000001</v>
      </c>
      <c r="K5997" s="166">
        <f>+(ExportsELAP[[#This Row],[Exports kWh - MPT]]/1000)*ExportsELAP[[#This Row],[EIM Price]]</f>
        <v>690.56023152657792</v>
      </c>
      <c r="L5997" s="167" t="str">
        <f>+INDEX(ECR_Hours!$I$12:$I$15,MATCH(ExportsELAP[[#This Row],[Date Prevailing]],ECR_Hours!$H$12:$H$15,1))</f>
        <v>S</v>
      </c>
      <c r="M5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8" spans="1:13" x14ac:dyDescent="0.25">
      <c r="A5998" s="164">
        <f>+Exports!A6001</f>
        <v>44811</v>
      </c>
      <c r="B5998" s="165">
        <f t="shared" si="372"/>
        <v>2022</v>
      </c>
      <c r="C5998" s="165">
        <f t="shared" si="373"/>
        <v>9</v>
      </c>
      <c r="D5998" s="165">
        <f t="shared" si="374"/>
        <v>7</v>
      </c>
      <c r="E5998" s="165">
        <f>+Exports!B6001</f>
        <v>21</v>
      </c>
      <c r="F5998" s="165">
        <f>+WEEKDAY(ExportsELAP[[#This Row],[Date Prevailing]],1)</f>
        <v>4</v>
      </c>
      <c r="G5998" s="165">
        <f>+COUNTIFS(ECR_Hours!$K$6:$K$7,ExportsELAP[[#This Row],[Date Prevailing]])</f>
        <v>0</v>
      </c>
      <c r="H5998" s="165">
        <f t="shared" si="375"/>
        <v>4</v>
      </c>
      <c r="I5998" s="166">
        <f>+Exports!G6001</f>
        <v>7.2648999999999999</v>
      </c>
      <c r="J5998" s="166">
        <f>+'ELAP_IPCO-APND'!D6001</f>
        <v>150.73294000000001</v>
      </c>
      <c r="K5998" s="166">
        <f>+(ExportsELAP[[#This Row],[Exports kWh - MPT]]/1000)*ExportsELAP[[#This Row],[EIM Price]]</f>
        <v>1.0950597358059999</v>
      </c>
      <c r="L5998" s="167" t="str">
        <f>+INDEX(ECR_Hours!$I$12:$I$15,MATCH(ExportsELAP[[#This Row],[Date Prevailing]],ECR_Hours!$H$12:$H$15,1))</f>
        <v>S</v>
      </c>
      <c r="M5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5999" spans="1:13" x14ac:dyDescent="0.25">
      <c r="A5999" s="164">
        <f>+Exports!A6002</f>
        <v>44811</v>
      </c>
      <c r="B5999" s="165">
        <f t="shared" si="372"/>
        <v>2022</v>
      </c>
      <c r="C5999" s="165">
        <f t="shared" si="373"/>
        <v>9</v>
      </c>
      <c r="D5999" s="165">
        <f t="shared" si="374"/>
        <v>7</v>
      </c>
      <c r="E5999" s="165">
        <f>+Exports!B6002</f>
        <v>22</v>
      </c>
      <c r="F5999" s="165">
        <f>+WEEKDAY(ExportsELAP[[#This Row],[Date Prevailing]],1)</f>
        <v>4</v>
      </c>
      <c r="G5999" s="165">
        <f>+COUNTIFS(ECR_Hours!$K$6:$K$7,ExportsELAP[[#This Row],[Date Prevailing]])</f>
        <v>0</v>
      </c>
      <c r="H5999" s="165">
        <f t="shared" si="375"/>
        <v>4</v>
      </c>
      <c r="I5999" s="166">
        <f>+Exports!G6002</f>
        <v>14.055399999999999</v>
      </c>
      <c r="J5999" s="166">
        <f>+'ELAP_IPCO-APND'!D6002</f>
        <v>72.52346</v>
      </c>
      <c r="K5999" s="166">
        <f>+(ExportsELAP[[#This Row],[Exports kWh - MPT]]/1000)*ExportsELAP[[#This Row],[EIM Price]]</f>
        <v>1.0193462396839998</v>
      </c>
      <c r="L5999" s="167" t="str">
        <f>+INDEX(ECR_Hours!$I$12:$I$15,MATCH(ExportsELAP[[#This Row],[Date Prevailing]],ECR_Hours!$H$12:$H$15,1))</f>
        <v>S</v>
      </c>
      <c r="M5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00" spans="1:13" x14ac:dyDescent="0.25">
      <c r="A6000" s="164">
        <f>+Exports!A6003</f>
        <v>44811</v>
      </c>
      <c r="B6000" s="165">
        <f t="shared" si="372"/>
        <v>2022</v>
      </c>
      <c r="C6000" s="165">
        <f t="shared" si="373"/>
        <v>9</v>
      </c>
      <c r="D6000" s="165">
        <f t="shared" si="374"/>
        <v>7</v>
      </c>
      <c r="E6000" s="165">
        <f>+Exports!B6003</f>
        <v>23</v>
      </c>
      <c r="F6000" s="165">
        <f>+WEEKDAY(ExportsELAP[[#This Row],[Date Prevailing]],1)</f>
        <v>4</v>
      </c>
      <c r="G6000" s="165">
        <f>+COUNTIFS(ECR_Hours!$K$6:$K$7,ExportsELAP[[#This Row],[Date Prevailing]])</f>
        <v>0</v>
      </c>
      <c r="H6000" s="165">
        <f t="shared" si="375"/>
        <v>4</v>
      </c>
      <c r="I6000" s="166">
        <f>+Exports!G6003</f>
        <v>5.4596</v>
      </c>
      <c r="J6000" s="166">
        <f>+'ELAP_IPCO-APND'!D6003</f>
        <v>85.42604</v>
      </c>
      <c r="K6000" s="166">
        <f>+(ExportsELAP[[#This Row],[Exports kWh - MPT]]/1000)*ExportsELAP[[#This Row],[EIM Price]]</f>
        <v>0.46639200798400005</v>
      </c>
      <c r="L6000" s="167" t="str">
        <f>+INDEX(ECR_Hours!$I$12:$I$15,MATCH(ExportsELAP[[#This Row],[Date Prevailing]],ECR_Hours!$H$12:$H$15,1))</f>
        <v>S</v>
      </c>
      <c r="M6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01" spans="1:13" x14ac:dyDescent="0.25">
      <c r="A6001" s="164">
        <f>+Exports!A6004</f>
        <v>44811</v>
      </c>
      <c r="B6001" s="165">
        <f t="shared" si="372"/>
        <v>2022</v>
      </c>
      <c r="C6001" s="165">
        <f t="shared" si="373"/>
        <v>9</v>
      </c>
      <c r="D6001" s="165">
        <f t="shared" si="374"/>
        <v>7</v>
      </c>
      <c r="E6001" s="165">
        <f>+Exports!B6004</f>
        <v>24</v>
      </c>
      <c r="F6001" s="165">
        <f>+WEEKDAY(ExportsELAP[[#This Row],[Date Prevailing]],1)</f>
        <v>4</v>
      </c>
      <c r="G6001" s="165">
        <f>+COUNTIFS(ECR_Hours!$K$6:$K$7,ExportsELAP[[#This Row],[Date Prevailing]])</f>
        <v>0</v>
      </c>
      <c r="H6001" s="165">
        <f t="shared" si="375"/>
        <v>4</v>
      </c>
      <c r="I6001" s="166">
        <f>+Exports!G6004</f>
        <v>5.7261999999999897</v>
      </c>
      <c r="J6001" s="166">
        <f>+'ELAP_IPCO-APND'!D6004</f>
        <v>84.49691</v>
      </c>
      <c r="K6001" s="166">
        <f>+(ExportsELAP[[#This Row],[Exports kWh - MPT]]/1000)*ExportsELAP[[#This Row],[EIM Price]]</f>
        <v>0.48384620604199913</v>
      </c>
      <c r="L6001" s="167" t="str">
        <f>+INDEX(ECR_Hours!$I$12:$I$15,MATCH(ExportsELAP[[#This Row],[Date Prevailing]],ECR_Hours!$H$12:$H$15,1))</f>
        <v>S</v>
      </c>
      <c r="M6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2" spans="1:13" x14ac:dyDescent="0.25">
      <c r="A6002" s="164">
        <f>+Exports!A6005</f>
        <v>44812</v>
      </c>
      <c r="B6002" s="165">
        <f t="shared" si="372"/>
        <v>2022</v>
      </c>
      <c r="C6002" s="165">
        <f t="shared" si="373"/>
        <v>9</v>
      </c>
      <c r="D6002" s="165">
        <f t="shared" si="374"/>
        <v>8</v>
      </c>
      <c r="E6002" s="165">
        <f>+Exports!B6005</f>
        <v>1</v>
      </c>
      <c r="F6002" s="165">
        <f>+WEEKDAY(ExportsELAP[[#This Row],[Date Prevailing]],1)</f>
        <v>5</v>
      </c>
      <c r="G6002" s="165">
        <f>+COUNTIFS(ECR_Hours!$K$6:$K$7,ExportsELAP[[#This Row],[Date Prevailing]])</f>
        <v>0</v>
      </c>
      <c r="H6002" s="165">
        <f t="shared" si="375"/>
        <v>5</v>
      </c>
      <c r="I6002" s="166">
        <f>+Exports!G6005</f>
        <v>8.9808000000000003</v>
      </c>
      <c r="J6002" s="166">
        <f>+'ELAP_IPCO-APND'!D6005</f>
        <v>79.506770000000003</v>
      </c>
      <c r="K6002" s="166">
        <f>+(ExportsELAP[[#This Row],[Exports kWh - MPT]]/1000)*ExportsELAP[[#This Row],[EIM Price]]</f>
        <v>0.71403440001600005</v>
      </c>
      <c r="L6002" s="167" t="str">
        <f>+INDEX(ECR_Hours!$I$12:$I$15,MATCH(ExportsELAP[[#This Row],[Date Prevailing]],ECR_Hours!$H$12:$H$15,1))</f>
        <v>S</v>
      </c>
      <c r="M6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3" spans="1:13" x14ac:dyDescent="0.25">
      <c r="A6003" s="164">
        <f>+Exports!A6006</f>
        <v>44812</v>
      </c>
      <c r="B6003" s="165">
        <f t="shared" si="372"/>
        <v>2022</v>
      </c>
      <c r="C6003" s="165">
        <f t="shared" si="373"/>
        <v>9</v>
      </c>
      <c r="D6003" s="165">
        <f t="shared" si="374"/>
        <v>8</v>
      </c>
      <c r="E6003" s="165">
        <f>+Exports!B6006</f>
        <v>2</v>
      </c>
      <c r="F6003" s="165">
        <f>+WEEKDAY(ExportsELAP[[#This Row],[Date Prevailing]],1)</f>
        <v>5</v>
      </c>
      <c r="G6003" s="165">
        <f>+COUNTIFS(ECR_Hours!$K$6:$K$7,ExportsELAP[[#This Row],[Date Prevailing]])</f>
        <v>0</v>
      </c>
      <c r="H6003" s="165">
        <f t="shared" si="375"/>
        <v>5</v>
      </c>
      <c r="I6003" s="166">
        <f>+Exports!G6006</f>
        <v>11.5769</v>
      </c>
      <c r="J6003" s="166">
        <f>+'ELAP_IPCO-APND'!D6006</f>
        <v>-15.77393</v>
      </c>
      <c r="K6003" s="166">
        <f>+(ExportsELAP[[#This Row],[Exports kWh - MPT]]/1000)*ExportsELAP[[#This Row],[EIM Price]]</f>
        <v>-0.182613210217</v>
      </c>
      <c r="L6003" s="167" t="str">
        <f>+INDEX(ECR_Hours!$I$12:$I$15,MATCH(ExportsELAP[[#This Row],[Date Prevailing]],ECR_Hours!$H$12:$H$15,1))</f>
        <v>S</v>
      </c>
      <c r="M6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4" spans="1:13" x14ac:dyDescent="0.25">
      <c r="A6004" s="164">
        <f>+Exports!A6007</f>
        <v>44812</v>
      </c>
      <c r="B6004" s="165">
        <f t="shared" si="372"/>
        <v>2022</v>
      </c>
      <c r="C6004" s="165">
        <f t="shared" si="373"/>
        <v>9</v>
      </c>
      <c r="D6004" s="165">
        <f t="shared" si="374"/>
        <v>8</v>
      </c>
      <c r="E6004" s="165">
        <f>+Exports!B6007</f>
        <v>3</v>
      </c>
      <c r="F6004" s="165">
        <f>+WEEKDAY(ExportsELAP[[#This Row],[Date Prevailing]],1)</f>
        <v>5</v>
      </c>
      <c r="G6004" s="165">
        <f>+COUNTIFS(ECR_Hours!$K$6:$K$7,ExportsELAP[[#This Row],[Date Prevailing]])</f>
        <v>0</v>
      </c>
      <c r="H6004" s="165">
        <f t="shared" si="375"/>
        <v>5</v>
      </c>
      <c r="I6004" s="166">
        <f>+Exports!G6007</f>
        <v>11.0905</v>
      </c>
      <c r="J6004" s="166">
        <f>+'ELAP_IPCO-APND'!D6007</f>
        <v>23.042899999999999</v>
      </c>
      <c r="K6004" s="166">
        <f>+(ExportsELAP[[#This Row],[Exports kWh - MPT]]/1000)*ExportsELAP[[#This Row],[EIM Price]]</f>
        <v>0.25555728244999998</v>
      </c>
      <c r="L6004" s="167" t="str">
        <f>+INDEX(ECR_Hours!$I$12:$I$15,MATCH(ExportsELAP[[#This Row],[Date Prevailing]],ECR_Hours!$H$12:$H$15,1))</f>
        <v>S</v>
      </c>
      <c r="M6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5" spans="1:13" x14ac:dyDescent="0.25">
      <c r="A6005" s="164">
        <f>+Exports!A6008</f>
        <v>44812</v>
      </c>
      <c r="B6005" s="165">
        <f t="shared" si="372"/>
        <v>2022</v>
      </c>
      <c r="C6005" s="165">
        <f t="shared" si="373"/>
        <v>9</v>
      </c>
      <c r="D6005" s="165">
        <f t="shared" si="374"/>
        <v>8</v>
      </c>
      <c r="E6005" s="165">
        <f>+Exports!B6008</f>
        <v>4</v>
      </c>
      <c r="F6005" s="165">
        <f>+WEEKDAY(ExportsELAP[[#This Row],[Date Prevailing]],1)</f>
        <v>5</v>
      </c>
      <c r="G6005" s="165">
        <f>+COUNTIFS(ECR_Hours!$K$6:$K$7,ExportsELAP[[#This Row],[Date Prevailing]])</f>
        <v>0</v>
      </c>
      <c r="H6005" s="165">
        <f t="shared" si="375"/>
        <v>5</v>
      </c>
      <c r="I6005" s="166">
        <f>+Exports!G6008</f>
        <v>4.9927000000000001</v>
      </c>
      <c r="J6005" s="166">
        <f>+'ELAP_IPCO-APND'!D6008</f>
        <v>48.064570000000003</v>
      </c>
      <c r="K6005" s="166">
        <f>+(ExportsELAP[[#This Row],[Exports kWh - MPT]]/1000)*ExportsELAP[[#This Row],[EIM Price]]</f>
        <v>0.23997197863900002</v>
      </c>
      <c r="L6005" s="167" t="str">
        <f>+INDEX(ECR_Hours!$I$12:$I$15,MATCH(ExportsELAP[[#This Row],[Date Prevailing]],ECR_Hours!$H$12:$H$15,1))</f>
        <v>S</v>
      </c>
      <c r="M6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6" spans="1:13" x14ac:dyDescent="0.25">
      <c r="A6006" s="164">
        <f>+Exports!A6009</f>
        <v>44812</v>
      </c>
      <c r="B6006" s="165">
        <f t="shared" si="372"/>
        <v>2022</v>
      </c>
      <c r="C6006" s="165">
        <f t="shared" si="373"/>
        <v>9</v>
      </c>
      <c r="D6006" s="165">
        <f t="shared" si="374"/>
        <v>8</v>
      </c>
      <c r="E6006" s="165">
        <f>+Exports!B6009</f>
        <v>5</v>
      </c>
      <c r="F6006" s="165">
        <f>+WEEKDAY(ExportsELAP[[#This Row],[Date Prevailing]],1)</f>
        <v>5</v>
      </c>
      <c r="G6006" s="165">
        <f>+COUNTIFS(ECR_Hours!$K$6:$K$7,ExportsELAP[[#This Row],[Date Prevailing]])</f>
        <v>0</v>
      </c>
      <c r="H6006" s="165">
        <f t="shared" si="375"/>
        <v>5</v>
      </c>
      <c r="I6006" s="166">
        <f>+Exports!G6009</f>
        <v>8.5282</v>
      </c>
      <c r="J6006" s="166">
        <f>+'ELAP_IPCO-APND'!D6009</f>
        <v>24.160879999999999</v>
      </c>
      <c r="K6006" s="166">
        <f>+(ExportsELAP[[#This Row],[Exports kWh - MPT]]/1000)*ExportsELAP[[#This Row],[EIM Price]]</f>
        <v>0.20604881681599999</v>
      </c>
      <c r="L6006" s="167" t="str">
        <f>+INDEX(ECR_Hours!$I$12:$I$15,MATCH(ExportsELAP[[#This Row],[Date Prevailing]],ECR_Hours!$H$12:$H$15,1))</f>
        <v>S</v>
      </c>
      <c r="M6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7" spans="1:13" x14ac:dyDescent="0.25">
      <c r="A6007" s="164">
        <f>+Exports!A6010</f>
        <v>44812</v>
      </c>
      <c r="B6007" s="165">
        <f t="shared" si="372"/>
        <v>2022</v>
      </c>
      <c r="C6007" s="165">
        <f t="shared" si="373"/>
        <v>9</v>
      </c>
      <c r="D6007" s="165">
        <f t="shared" si="374"/>
        <v>8</v>
      </c>
      <c r="E6007" s="165">
        <f>+Exports!B6010</f>
        <v>6</v>
      </c>
      <c r="F6007" s="165">
        <f>+WEEKDAY(ExportsELAP[[#This Row],[Date Prevailing]],1)</f>
        <v>5</v>
      </c>
      <c r="G6007" s="165">
        <f>+COUNTIFS(ECR_Hours!$K$6:$K$7,ExportsELAP[[#This Row],[Date Prevailing]])</f>
        <v>0</v>
      </c>
      <c r="H6007" s="165">
        <f t="shared" si="375"/>
        <v>5</v>
      </c>
      <c r="I6007" s="166">
        <f>+Exports!G6010</f>
        <v>5.5046999999999997</v>
      </c>
      <c r="J6007" s="166">
        <f>+'ELAP_IPCO-APND'!D6010</f>
        <v>11.76028</v>
      </c>
      <c r="K6007" s="166">
        <f>+(ExportsELAP[[#This Row],[Exports kWh - MPT]]/1000)*ExportsELAP[[#This Row],[EIM Price]]</f>
        <v>6.4736813315999994E-2</v>
      </c>
      <c r="L6007" s="167" t="str">
        <f>+INDEX(ECR_Hours!$I$12:$I$15,MATCH(ExportsELAP[[#This Row],[Date Prevailing]],ECR_Hours!$H$12:$H$15,1))</f>
        <v>S</v>
      </c>
      <c r="M6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8" spans="1:13" x14ac:dyDescent="0.25">
      <c r="A6008" s="164">
        <f>+Exports!A6011</f>
        <v>44812</v>
      </c>
      <c r="B6008" s="165">
        <f t="shared" si="372"/>
        <v>2022</v>
      </c>
      <c r="C6008" s="165">
        <f t="shared" si="373"/>
        <v>9</v>
      </c>
      <c r="D6008" s="165">
        <f t="shared" si="374"/>
        <v>8</v>
      </c>
      <c r="E6008" s="165">
        <f>+Exports!B6011</f>
        <v>7</v>
      </c>
      <c r="F6008" s="165">
        <f>+WEEKDAY(ExportsELAP[[#This Row],[Date Prevailing]],1)</f>
        <v>5</v>
      </c>
      <c r="G6008" s="165">
        <f>+COUNTIFS(ECR_Hours!$K$6:$K$7,ExportsELAP[[#This Row],[Date Prevailing]])</f>
        <v>0</v>
      </c>
      <c r="H6008" s="165">
        <f t="shared" si="375"/>
        <v>5</v>
      </c>
      <c r="I6008" s="166">
        <f>+Exports!G6011</f>
        <v>6.1553000000000004</v>
      </c>
      <c r="J6008" s="166">
        <f>+'ELAP_IPCO-APND'!D6011</f>
        <v>55.108240000000002</v>
      </c>
      <c r="K6008" s="166">
        <f>+(ExportsELAP[[#This Row],[Exports kWh - MPT]]/1000)*ExportsELAP[[#This Row],[EIM Price]]</f>
        <v>0.33920774967200007</v>
      </c>
      <c r="L6008" s="167" t="str">
        <f>+INDEX(ECR_Hours!$I$12:$I$15,MATCH(ExportsELAP[[#This Row],[Date Prevailing]],ECR_Hours!$H$12:$H$15,1))</f>
        <v>S</v>
      </c>
      <c r="M6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09" spans="1:13" x14ac:dyDescent="0.25">
      <c r="A6009" s="164">
        <f>+Exports!A6012</f>
        <v>44812</v>
      </c>
      <c r="B6009" s="165">
        <f t="shared" si="372"/>
        <v>2022</v>
      </c>
      <c r="C6009" s="165">
        <f t="shared" si="373"/>
        <v>9</v>
      </c>
      <c r="D6009" s="165">
        <f t="shared" si="374"/>
        <v>8</v>
      </c>
      <c r="E6009" s="165">
        <f>+Exports!B6012</f>
        <v>8</v>
      </c>
      <c r="F6009" s="165">
        <f>+WEEKDAY(ExportsELAP[[#This Row],[Date Prevailing]],1)</f>
        <v>5</v>
      </c>
      <c r="G6009" s="165">
        <f>+COUNTIFS(ECR_Hours!$K$6:$K$7,ExportsELAP[[#This Row],[Date Prevailing]])</f>
        <v>0</v>
      </c>
      <c r="H6009" s="165">
        <f t="shared" si="375"/>
        <v>5</v>
      </c>
      <c r="I6009" s="166">
        <f>+Exports!G6012</f>
        <v>308.23639999999898</v>
      </c>
      <c r="J6009" s="166">
        <f>+'ELAP_IPCO-APND'!D6012</f>
        <v>78.512609999999995</v>
      </c>
      <c r="K6009" s="166">
        <f>+(ExportsELAP[[#This Row],[Exports kWh - MPT]]/1000)*ExportsELAP[[#This Row],[EIM Price]]</f>
        <v>24.200444261003916</v>
      </c>
      <c r="L6009" s="167" t="str">
        <f>+INDEX(ECR_Hours!$I$12:$I$15,MATCH(ExportsELAP[[#This Row],[Date Prevailing]],ECR_Hours!$H$12:$H$15,1))</f>
        <v>S</v>
      </c>
      <c r="M6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0" spans="1:13" x14ac:dyDescent="0.25">
      <c r="A6010" s="164">
        <f>+Exports!A6013</f>
        <v>44812</v>
      </c>
      <c r="B6010" s="165">
        <f t="shared" si="372"/>
        <v>2022</v>
      </c>
      <c r="C6010" s="165">
        <f t="shared" si="373"/>
        <v>9</v>
      </c>
      <c r="D6010" s="165">
        <f t="shared" si="374"/>
        <v>8</v>
      </c>
      <c r="E6010" s="165">
        <f>+Exports!B6013</f>
        <v>9</v>
      </c>
      <c r="F6010" s="165">
        <f>+WEEKDAY(ExportsELAP[[#This Row],[Date Prevailing]],1)</f>
        <v>5</v>
      </c>
      <c r="G6010" s="165">
        <f>+COUNTIFS(ECR_Hours!$K$6:$K$7,ExportsELAP[[#This Row],[Date Prevailing]])</f>
        <v>0</v>
      </c>
      <c r="H6010" s="165">
        <f t="shared" si="375"/>
        <v>5</v>
      </c>
      <c r="I6010" s="166">
        <f>+Exports!G6013</f>
        <v>4106.9511000000002</v>
      </c>
      <c r="J6010" s="166">
        <f>+'ELAP_IPCO-APND'!D6013</f>
        <v>99.056759999999997</v>
      </c>
      <c r="K6010" s="166">
        <f>+(ExportsELAP[[#This Row],[Exports kWh - MPT]]/1000)*ExportsELAP[[#This Row],[EIM Price]]</f>
        <v>406.82126944443598</v>
      </c>
      <c r="L6010" s="167" t="str">
        <f>+INDEX(ECR_Hours!$I$12:$I$15,MATCH(ExportsELAP[[#This Row],[Date Prevailing]],ECR_Hours!$H$12:$H$15,1))</f>
        <v>S</v>
      </c>
      <c r="M6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1" spans="1:13" x14ac:dyDescent="0.25">
      <c r="A6011" s="164">
        <f>+Exports!A6014</f>
        <v>44812</v>
      </c>
      <c r="B6011" s="165">
        <f t="shared" si="372"/>
        <v>2022</v>
      </c>
      <c r="C6011" s="165">
        <f t="shared" si="373"/>
        <v>9</v>
      </c>
      <c r="D6011" s="165">
        <f t="shared" si="374"/>
        <v>8</v>
      </c>
      <c r="E6011" s="165">
        <f>+Exports!B6014</f>
        <v>10</v>
      </c>
      <c r="F6011" s="165">
        <f>+WEEKDAY(ExportsELAP[[#This Row],[Date Prevailing]],1)</f>
        <v>5</v>
      </c>
      <c r="G6011" s="165">
        <f>+COUNTIFS(ECR_Hours!$K$6:$K$7,ExportsELAP[[#This Row],[Date Prevailing]])</f>
        <v>0</v>
      </c>
      <c r="H6011" s="165">
        <f t="shared" si="375"/>
        <v>5</v>
      </c>
      <c r="I6011" s="166">
        <f>+Exports!G6014</f>
        <v>15388.960200000001</v>
      </c>
      <c r="J6011" s="166">
        <f>+'ELAP_IPCO-APND'!D6014</f>
        <v>78.240579999999994</v>
      </c>
      <c r="K6011" s="166">
        <f>+(ExportsELAP[[#This Row],[Exports kWh - MPT]]/1000)*ExportsELAP[[#This Row],[EIM Price]]</f>
        <v>1204.0411716449159</v>
      </c>
      <c r="L6011" s="167" t="str">
        <f>+INDEX(ECR_Hours!$I$12:$I$15,MATCH(ExportsELAP[[#This Row],[Date Prevailing]],ECR_Hours!$H$12:$H$15,1))</f>
        <v>S</v>
      </c>
      <c r="M6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2" spans="1:13" x14ac:dyDescent="0.25">
      <c r="A6012" s="164">
        <f>+Exports!A6015</f>
        <v>44812</v>
      </c>
      <c r="B6012" s="165">
        <f t="shared" si="372"/>
        <v>2022</v>
      </c>
      <c r="C6012" s="165">
        <f t="shared" si="373"/>
        <v>9</v>
      </c>
      <c r="D6012" s="165">
        <f t="shared" si="374"/>
        <v>8</v>
      </c>
      <c r="E6012" s="165">
        <f>+Exports!B6015</f>
        <v>11</v>
      </c>
      <c r="F6012" s="165">
        <f>+WEEKDAY(ExportsELAP[[#This Row],[Date Prevailing]],1)</f>
        <v>5</v>
      </c>
      <c r="G6012" s="165">
        <f>+COUNTIFS(ECR_Hours!$K$6:$K$7,ExportsELAP[[#This Row],[Date Prevailing]])</f>
        <v>0</v>
      </c>
      <c r="H6012" s="165">
        <f t="shared" si="375"/>
        <v>5</v>
      </c>
      <c r="I6012" s="166">
        <f>+Exports!G6015</f>
        <v>26826.929200000002</v>
      </c>
      <c r="J6012" s="166">
        <f>+'ELAP_IPCO-APND'!D6015</f>
        <v>89.533959999999993</v>
      </c>
      <c r="K6012" s="166">
        <f>+(ExportsELAP[[#This Row],[Exports kWh - MPT]]/1000)*ExportsELAP[[#This Row],[EIM Price]]</f>
        <v>2401.9212059156321</v>
      </c>
      <c r="L6012" s="167" t="str">
        <f>+INDEX(ECR_Hours!$I$12:$I$15,MATCH(ExportsELAP[[#This Row],[Date Prevailing]],ECR_Hours!$H$12:$H$15,1))</f>
        <v>S</v>
      </c>
      <c r="M6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3" spans="1:13" x14ac:dyDescent="0.25">
      <c r="A6013" s="164">
        <f>+Exports!A6016</f>
        <v>44812</v>
      </c>
      <c r="B6013" s="165">
        <f t="shared" si="372"/>
        <v>2022</v>
      </c>
      <c r="C6013" s="165">
        <f t="shared" si="373"/>
        <v>9</v>
      </c>
      <c r="D6013" s="165">
        <f t="shared" si="374"/>
        <v>8</v>
      </c>
      <c r="E6013" s="165">
        <f>+Exports!B6016</f>
        <v>12</v>
      </c>
      <c r="F6013" s="165">
        <f>+WEEKDAY(ExportsELAP[[#This Row],[Date Prevailing]],1)</f>
        <v>5</v>
      </c>
      <c r="G6013" s="165">
        <f>+COUNTIFS(ECR_Hours!$K$6:$K$7,ExportsELAP[[#This Row],[Date Prevailing]])</f>
        <v>0</v>
      </c>
      <c r="H6013" s="165">
        <f t="shared" si="375"/>
        <v>5</v>
      </c>
      <c r="I6013" s="166">
        <f>+Exports!G6016</f>
        <v>36459.914600000004</v>
      </c>
      <c r="J6013" s="166">
        <f>+'ELAP_IPCO-APND'!D6016</f>
        <v>90.993070000000003</v>
      </c>
      <c r="K6013" s="166">
        <f>+(ExportsELAP[[#This Row],[Exports kWh - MPT]]/1000)*ExportsELAP[[#This Row],[EIM Price]]</f>
        <v>3317.5995613918226</v>
      </c>
      <c r="L6013" s="167" t="str">
        <f>+INDEX(ECR_Hours!$I$12:$I$15,MATCH(ExportsELAP[[#This Row],[Date Prevailing]],ECR_Hours!$H$12:$H$15,1))</f>
        <v>S</v>
      </c>
      <c r="M6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4" spans="1:13" x14ac:dyDescent="0.25">
      <c r="A6014" s="164">
        <f>+Exports!A6017</f>
        <v>44812</v>
      </c>
      <c r="B6014" s="165">
        <f t="shared" si="372"/>
        <v>2022</v>
      </c>
      <c r="C6014" s="165">
        <f t="shared" si="373"/>
        <v>9</v>
      </c>
      <c r="D6014" s="165">
        <f t="shared" si="374"/>
        <v>8</v>
      </c>
      <c r="E6014" s="165">
        <f>+Exports!B6017</f>
        <v>13</v>
      </c>
      <c r="F6014" s="165">
        <f>+WEEKDAY(ExportsELAP[[#This Row],[Date Prevailing]],1)</f>
        <v>5</v>
      </c>
      <c r="G6014" s="165">
        <f>+COUNTIFS(ECR_Hours!$K$6:$K$7,ExportsELAP[[#This Row],[Date Prevailing]])</f>
        <v>0</v>
      </c>
      <c r="H6014" s="165">
        <f t="shared" si="375"/>
        <v>5</v>
      </c>
      <c r="I6014" s="166">
        <f>+Exports!G6017</f>
        <v>42805.643800000005</v>
      </c>
      <c r="J6014" s="166">
        <f>+'ELAP_IPCO-APND'!D6017</f>
        <v>87.391710000000003</v>
      </c>
      <c r="K6014" s="166">
        <f>+(ExportsELAP[[#This Row],[Exports kWh - MPT]]/1000)*ExportsELAP[[#This Row],[EIM Price]]</f>
        <v>3740.8584093328986</v>
      </c>
      <c r="L6014" s="167" t="str">
        <f>+INDEX(ECR_Hours!$I$12:$I$15,MATCH(ExportsELAP[[#This Row],[Date Prevailing]],ECR_Hours!$H$12:$H$15,1))</f>
        <v>S</v>
      </c>
      <c r="M6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5" spans="1:13" x14ac:dyDescent="0.25">
      <c r="A6015" s="164">
        <f>+Exports!A6018</f>
        <v>44812</v>
      </c>
      <c r="B6015" s="165">
        <f t="shared" si="372"/>
        <v>2022</v>
      </c>
      <c r="C6015" s="165">
        <f t="shared" si="373"/>
        <v>9</v>
      </c>
      <c r="D6015" s="165">
        <f t="shared" si="374"/>
        <v>8</v>
      </c>
      <c r="E6015" s="165">
        <f>+Exports!B6018</f>
        <v>14</v>
      </c>
      <c r="F6015" s="165">
        <f>+WEEKDAY(ExportsELAP[[#This Row],[Date Prevailing]],1)</f>
        <v>5</v>
      </c>
      <c r="G6015" s="165">
        <f>+COUNTIFS(ECR_Hours!$K$6:$K$7,ExportsELAP[[#This Row],[Date Prevailing]])</f>
        <v>0</v>
      </c>
      <c r="H6015" s="165">
        <f t="shared" si="375"/>
        <v>5</v>
      </c>
      <c r="I6015" s="166">
        <f>+Exports!G6018</f>
        <v>44696.169499999996</v>
      </c>
      <c r="J6015" s="166">
        <f>+'ELAP_IPCO-APND'!D6018</f>
        <v>97.250370000000004</v>
      </c>
      <c r="K6015" s="166">
        <f>+(ExportsELAP[[#This Row],[Exports kWh - MPT]]/1000)*ExportsELAP[[#This Row],[EIM Price]]</f>
        <v>4346.7190214577149</v>
      </c>
      <c r="L6015" s="167" t="str">
        <f>+INDEX(ECR_Hours!$I$12:$I$15,MATCH(ExportsELAP[[#This Row],[Date Prevailing]],ECR_Hours!$H$12:$H$15,1))</f>
        <v>S</v>
      </c>
      <c r="M6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6" spans="1:13" x14ac:dyDescent="0.25">
      <c r="A6016" s="164">
        <f>+Exports!A6019</f>
        <v>44812</v>
      </c>
      <c r="B6016" s="165">
        <f t="shared" si="372"/>
        <v>2022</v>
      </c>
      <c r="C6016" s="165">
        <f t="shared" si="373"/>
        <v>9</v>
      </c>
      <c r="D6016" s="165">
        <f t="shared" si="374"/>
        <v>8</v>
      </c>
      <c r="E6016" s="165">
        <f>+Exports!B6019</f>
        <v>15</v>
      </c>
      <c r="F6016" s="165">
        <f>+WEEKDAY(ExportsELAP[[#This Row],[Date Prevailing]],1)</f>
        <v>5</v>
      </c>
      <c r="G6016" s="165">
        <f>+COUNTIFS(ECR_Hours!$K$6:$K$7,ExportsELAP[[#This Row],[Date Prevailing]])</f>
        <v>0</v>
      </c>
      <c r="H6016" s="165">
        <f t="shared" si="375"/>
        <v>5</v>
      </c>
      <c r="I6016" s="166">
        <f>+Exports!G6019</f>
        <v>42973.332999999999</v>
      </c>
      <c r="J6016" s="166">
        <f>+'ELAP_IPCO-APND'!D6019</f>
        <v>109.93566</v>
      </c>
      <c r="K6016" s="166">
        <f>+(ExportsELAP[[#This Row],[Exports kWh - MPT]]/1000)*ExportsELAP[[#This Row],[EIM Price]]</f>
        <v>4724.3017257547799</v>
      </c>
      <c r="L6016" s="167" t="str">
        <f>+INDEX(ECR_Hours!$I$12:$I$15,MATCH(ExportsELAP[[#This Row],[Date Prevailing]],ECR_Hours!$H$12:$H$15,1))</f>
        <v>S</v>
      </c>
      <c r="M6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17" spans="1:13" x14ac:dyDescent="0.25">
      <c r="A6017" s="164">
        <f>+Exports!A6020</f>
        <v>44812</v>
      </c>
      <c r="B6017" s="165">
        <f t="shared" si="372"/>
        <v>2022</v>
      </c>
      <c r="C6017" s="165">
        <f t="shared" si="373"/>
        <v>9</v>
      </c>
      <c r="D6017" s="165">
        <f t="shared" si="374"/>
        <v>8</v>
      </c>
      <c r="E6017" s="165">
        <f>+Exports!B6020</f>
        <v>16</v>
      </c>
      <c r="F6017" s="165">
        <f>+WEEKDAY(ExportsELAP[[#This Row],[Date Prevailing]],1)</f>
        <v>5</v>
      </c>
      <c r="G6017" s="165">
        <f>+COUNTIFS(ECR_Hours!$K$6:$K$7,ExportsELAP[[#This Row],[Date Prevailing]])</f>
        <v>0</v>
      </c>
      <c r="H6017" s="165">
        <f t="shared" si="375"/>
        <v>5</v>
      </c>
      <c r="I6017" s="166">
        <f>+Exports!G6020</f>
        <v>36748.582999999999</v>
      </c>
      <c r="J6017" s="166">
        <f>+'ELAP_IPCO-APND'!D6020</f>
        <v>98.943939999999998</v>
      </c>
      <c r="K6017" s="166">
        <f>+(ExportsELAP[[#This Row],[Exports kWh - MPT]]/1000)*ExportsELAP[[#This Row],[EIM Price]]</f>
        <v>3636.0495914370194</v>
      </c>
      <c r="L6017" s="167" t="str">
        <f>+INDEX(ECR_Hours!$I$12:$I$15,MATCH(ExportsELAP[[#This Row],[Date Prevailing]],ECR_Hours!$H$12:$H$15,1))</f>
        <v>S</v>
      </c>
      <c r="M6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18" spans="1:13" x14ac:dyDescent="0.25">
      <c r="A6018" s="164">
        <f>+Exports!A6021</f>
        <v>44812</v>
      </c>
      <c r="B6018" s="165">
        <f t="shared" ref="B6018:B6081" si="376">+YEAR(A6018)</f>
        <v>2022</v>
      </c>
      <c r="C6018" s="165">
        <f t="shared" ref="C6018:C6081" si="377">+MONTH(A6018)</f>
        <v>9</v>
      </c>
      <c r="D6018" s="165">
        <f t="shared" ref="D6018:D6081" si="378">+DAY(A6018)</f>
        <v>8</v>
      </c>
      <c r="E6018" s="165">
        <f>+Exports!B6021</f>
        <v>17</v>
      </c>
      <c r="F6018" s="165">
        <f>+WEEKDAY(ExportsELAP[[#This Row],[Date Prevailing]],1)</f>
        <v>5</v>
      </c>
      <c r="G6018" s="165">
        <f>+COUNTIFS(ECR_Hours!$K$6:$K$7,ExportsELAP[[#This Row],[Date Prevailing]])</f>
        <v>0</v>
      </c>
      <c r="H6018" s="165">
        <f t="shared" ref="H6018:H6081" si="379">+IF(G6018=1,0,F6018)</f>
        <v>5</v>
      </c>
      <c r="I6018" s="166">
        <f>+Exports!G6021</f>
        <v>25748.162999999997</v>
      </c>
      <c r="J6018" s="166">
        <f>+'ELAP_IPCO-APND'!D6021</f>
        <v>75.852320000000006</v>
      </c>
      <c r="K6018" s="166">
        <f>+(ExportsELAP[[#This Row],[Exports kWh - MPT]]/1000)*ExportsELAP[[#This Row],[EIM Price]]</f>
        <v>1953.0578992881601</v>
      </c>
      <c r="L6018" s="167" t="str">
        <f>+INDEX(ECR_Hours!$I$12:$I$15,MATCH(ExportsELAP[[#This Row],[Date Prevailing]],ECR_Hours!$H$12:$H$15,1))</f>
        <v>S</v>
      </c>
      <c r="M6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19" spans="1:13" x14ac:dyDescent="0.25">
      <c r="A6019" s="164">
        <f>+Exports!A6022</f>
        <v>44812</v>
      </c>
      <c r="B6019" s="165">
        <f t="shared" si="376"/>
        <v>2022</v>
      </c>
      <c r="C6019" s="165">
        <f t="shared" si="377"/>
        <v>9</v>
      </c>
      <c r="D6019" s="165">
        <f t="shared" si="378"/>
        <v>8</v>
      </c>
      <c r="E6019" s="165">
        <f>+Exports!B6022</f>
        <v>18</v>
      </c>
      <c r="F6019" s="165">
        <f>+WEEKDAY(ExportsELAP[[#This Row],[Date Prevailing]],1)</f>
        <v>5</v>
      </c>
      <c r="G6019" s="165">
        <f>+COUNTIFS(ECR_Hours!$K$6:$K$7,ExportsELAP[[#This Row],[Date Prevailing]])</f>
        <v>0</v>
      </c>
      <c r="H6019" s="165">
        <f t="shared" si="379"/>
        <v>5</v>
      </c>
      <c r="I6019" s="166">
        <f>+Exports!G6022</f>
        <v>14540.205600000001</v>
      </c>
      <c r="J6019" s="166">
        <f>+'ELAP_IPCO-APND'!D6022</f>
        <v>131.24413000000001</v>
      </c>
      <c r="K6019" s="166">
        <f>+(ExportsELAP[[#This Row],[Exports kWh - MPT]]/1000)*ExportsELAP[[#This Row],[EIM Price]]</f>
        <v>1908.3166339931283</v>
      </c>
      <c r="L6019" s="167" t="str">
        <f>+INDEX(ECR_Hours!$I$12:$I$15,MATCH(ExportsELAP[[#This Row],[Date Prevailing]],ECR_Hours!$H$12:$H$15,1))</f>
        <v>S</v>
      </c>
      <c r="M6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0" spans="1:13" x14ac:dyDescent="0.25">
      <c r="A6020" s="164">
        <f>+Exports!A6023</f>
        <v>44812</v>
      </c>
      <c r="B6020" s="165">
        <f t="shared" si="376"/>
        <v>2022</v>
      </c>
      <c r="C6020" s="165">
        <f t="shared" si="377"/>
        <v>9</v>
      </c>
      <c r="D6020" s="165">
        <f t="shared" si="378"/>
        <v>8</v>
      </c>
      <c r="E6020" s="165">
        <f>+Exports!B6023</f>
        <v>19</v>
      </c>
      <c r="F6020" s="165">
        <f>+WEEKDAY(ExportsELAP[[#This Row],[Date Prevailing]],1)</f>
        <v>5</v>
      </c>
      <c r="G6020" s="165">
        <f>+COUNTIFS(ECR_Hours!$K$6:$K$7,ExportsELAP[[#This Row],[Date Prevailing]])</f>
        <v>0</v>
      </c>
      <c r="H6020" s="165">
        <f t="shared" si="379"/>
        <v>5</v>
      </c>
      <c r="I6020" s="166">
        <f>+Exports!G6023</f>
        <v>5516.1859000000004</v>
      </c>
      <c r="J6020" s="166">
        <f>+'ELAP_IPCO-APND'!D6023</f>
        <v>157.10203000000001</v>
      </c>
      <c r="K6020" s="166">
        <f>+(ExportsELAP[[#This Row],[Exports kWh - MPT]]/1000)*ExportsELAP[[#This Row],[EIM Price]]</f>
        <v>866.60400274737708</v>
      </c>
      <c r="L6020" s="167" t="str">
        <f>+INDEX(ECR_Hours!$I$12:$I$15,MATCH(ExportsELAP[[#This Row],[Date Prevailing]],ECR_Hours!$H$12:$H$15,1))</f>
        <v>S</v>
      </c>
      <c r="M6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1" spans="1:13" x14ac:dyDescent="0.25">
      <c r="A6021" s="164">
        <f>+Exports!A6024</f>
        <v>44812</v>
      </c>
      <c r="B6021" s="165">
        <f t="shared" si="376"/>
        <v>2022</v>
      </c>
      <c r="C6021" s="165">
        <f t="shared" si="377"/>
        <v>9</v>
      </c>
      <c r="D6021" s="165">
        <f t="shared" si="378"/>
        <v>8</v>
      </c>
      <c r="E6021" s="165">
        <f>+Exports!B6024</f>
        <v>20</v>
      </c>
      <c r="F6021" s="165">
        <f>+WEEKDAY(ExportsELAP[[#This Row],[Date Prevailing]],1)</f>
        <v>5</v>
      </c>
      <c r="G6021" s="165">
        <f>+COUNTIFS(ECR_Hours!$K$6:$K$7,ExportsELAP[[#This Row],[Date Prevailing]])</f>
        <v>0</v>
      </c>
      <c r="H6021" s="165">
        <f t="shared" si="379"/>
        <v>5</v>
      </c>
      <c r="I6021" s="166">
        <f>+Exports!G6024</f>
        <v>605.01420000000007</v>
      </c>
      <c r="J6021" s="166">
        <f>+'ELAP_IPCO-APND'!D6024</f>
        <v>191.2089</v>
      </c>
      <c r="K6021" s="166">
        <f>+(ExportsELAP[[#This Row],[Exports kWh - MPT]]/1000)*ExportsELAP[[#This Row],[EIM Price]]</f>
        <v>115.68409966638001</v>
      </c>
      <c r="L6021" s="167" t="str">
        <f>+INDEX(ECR_Hours!$I$12:$I$15,MATCH(ExportsELAP[[#This Row],[Date Prevailing]],ECR_Hours!$H$12:$H$15,1))</f>
        <v>S</v>
      </c>
      <c r="M6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2" spans="1:13" x14ac:dyDescent="0.25">
      <c r="A6022" s="164">
        <f>+Exports!A6025</f>
        <v>44812</v>
      </c>
      <c r="B6022" s="165">
        <f t="shared" si="376"/>
        <v>2022</v>
      </c>
      <c r="C6022" s="165">
        <f t="shared" si="377"/>
        <v>9</v>
      </c>
      <c r="D6022" s="165">
        <f t="shared" si="378"/>
        <v>8</v>
      </c>
      <c r="E6022" s="165">
        <f>+Exports!B6025</f>
        <v>21</v>
      </c>
      <c r="F6022" s="165">
        <f>+WEEKDAY(ExportsELAP[[#This Row],[Date Prevailing]],1)</f>
        <v>5</v>
      </c>
      <c r="G6022" s="165">
        <f>+COUNTIFS(ECR_Hours!$K$6:$K$7,ExportsELAP[[#This Row],[Date Prevailing]])</f>
        <v>0</v>
      </c>
      <c r="H6022" s="165">
        <f t="shared" si="379"/>
        <v>5</v>
      </c>
      <c r="I6022" s="166">
        <f>+Exports!G6025</f>
        <v>142.06319999999999</v>
      </c>
      <c r="J6022" s="166">
        <f>+'ELAP_IPCO-APND'!D6025</f>
        <v>168.37178</v>
      </c>
      <c r="K6022" s="166">
        <f>+(ExportsELAP[[#This Row],[Exports kWh - MPT]]/1000)*ExportsELAP[[#This Row],[EIM Price]]</f>
        <v>23.919433856495999</v>
      </c>
      <c r="L6022" s="167" t="str">
        <f>+INDEX(ECR_Hours!$I$12:$I$15,MATCH(ExportsELAP[[#This Row],[Date Prevailing]],ECR_Hours!$H$12:$H$15,1))</f>
        <v>S</v>
      </c>
      <c r="M6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3" spans="1:13" x14ac:dyDescent="0.25">
      <c r="A6023" s="164">
        <f>+Exports!A6026</f>
        <v>44812</v>
      </c>
      <c r="B6023" s="165">
        <f t="shared" si="376"/>
        <v>2022</v>
      </c>
      <c r="C6023" s="165">
        <f t="shared" si="377"/>
        <v>9</v>
      </c>
      <c r="D6023" s="165">
        <f t="shared" si="378"/>
        <v>8</v>
      </c>
      <c r="E6023" s="165">
        <f>+Exports!B6026</f>
        <v>22</v>
      </c>
      <c r="F6023" s="165">
        <f>+WEEKDAY(ExportsELAP[[#This Row],[Date Prevailing]],1)</f>
        <v>5</v>
      </c>
      <c r="G6023" s="165">
        <f>+COUNTIFS(ECR_Hours!$K$6:$K$7,ExportsELAP[[#This Row],[Date Prevailing]])</f>
        <v>0</v>
      </c>
      <c r="H6023" s="165">
        <f t="shared" si="379"/>
        <v>5</v>
      </c>
      <c r="I6023" s="166">
        <f>+Exports!G6026</f>
        <v>31.5075</v>
      </c>
      <c r="J6023" s="166">
        <f>+'ELAP_IPCO-APND'!D6026</f>
        <v>-77.752049999999997</v>
      </c>
      <c r="K6023" s="166">
        <f>+(ExportsELAP[[#This Row],[Exports kWh - MPT]]/1000)*ExportsELAP[[#This Row],[EIM Price]]</f>
        <v>-2.449772715375</v>
      </c>
      <c r="L6023" s="167" t="str">
        <f>+INDEX(ECR_Hours!$I$12:$I$15,MATCH(ExportsELAP[[#This Row],[Date Prevailing]],ECR_Hours!$H$12:$H$15,1))</f>
        <v>S</v>
      </c>
      <c r="M6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4" spans="1:13" x14ac:dyDescent="0.25">
      <c r="A6024" s="164">
        <f>+Exports!A6027</f>
        <v>44812</v>
      </c>
      <c r="B6024" s="165">
        <f t="shared" si="376"/>
        <v>2022</v>
      </c>
      <c r="C6024" s="165">
        <f t="shared" si="377"/>
        <v>9</v>
      </c>
      <c r="D6024" s="165">
        <f t="shared" si="378"/>
        <v>8</v>
      </c>
      <c r="E6024" s="165">
        <f>+Exports!B6027</f>
        <v>23</v>
      </c>
      <c r="F6024" s="165">
        <f>+WEEKDAY(ExportsELAP[[#This Row],[Date Prevailing]],1)</f>
        <v>5</v>
      </c>
      <c r="G6024" s="165">
        <f>+COUNTIFS(ECR_Hours!$K$6:$K$7,ExportsELAP[[#This Row],[Date Prevailing]])</f>
        <v>0</v>
      </c>
      <c r="H6024" s="165">
        <f t="shared" si="379"/>
        <v>5</v>
      </c>
      <c r="I6024" s="166">
        <f>+Exports!G6027</f>
        <v>5.9874999999999998</v>
      </c>
      <c r="J6024" s="166">
        <f>+'ELAP_IPCO-APND'!D6027</f>
        <v>91.005809999999997</v>
      </c>
      <c r="K6024" s="166">
        <f>+(ExportsELAP[[#This Row],[Exports kWh - MPT]]/1000)*ExportsELAP[[#This Row],[EIM Price]]</f>
        <v>0.54489728737499998</v>
      </c>
      <c r="L6024" s="167" t="str">
        <f>+INDEX(ECR_Hours!$I$12:$I$15,MATCH(ExportsELAP[[#This Row],[Date Prevailing]],ECR_Hours!$H$12:$H$15,1))</f>
        <v>S</v>
      </c>
      <c r="M6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25" spans="1:13" x14ac:dyDescent="0.25">
      <c r="A6025" s="164">
        <f>+Exports!A6028</f>
        <v>44812</v>
      </c>
      <c r="B6025" s="165">
        <f t="shared" si="376"/>
        <v>2022</v>
      </c>
      <c r="C6025" s="165">
        <f t="shared" si="377"/>
        <v>9</v>
      </c>
      <c r="D6025" s="165">
        <f t="shared" si="378"/>
        <v>8</v>
      </c>
      <c r="E6025" s="165">
        <f>+Exports!B6028</f>
        <v>24</v>
      </c>
      <c r="F6025" s="165">
        <f>+WEEKDAY(ExportsELAP[[#This Row],[Date Prevailing]],1)</f>
        <v>5</v>
      </c>
      <c r="G6025" s="165">
        <f>+COUNTIFS(ECR_Hours!$K$6:$K$7,ExportsELAP[[#This Row],[Date Prevailing]])</f>
        <v>0</v>
      </c>
      <c r="H6025" s="165">
        <f t="shared" si="379"/>
        <v>5</v>
      </c>
      <c r="I6025" s="166">
        <f>+Exports!G6028</f>
        <v>5.4702999999999999</v>
      </c>
      <c r="J6025" s="166">
        <f>+'ELAP_IPCO-APND'!D6028</f>
        <v>114.43814999999999</v>
      </c>
      <c r="K6025" s="166">
        <f>+(ExportsELAP[[#This Row],[Exports kWh - MPT]]/1000)*ExportsELAP[[#This Row],[EIM Price]]</f>
        <v>0.62601101194499997</v>
      </c>
      <c r="L6025" s="167" t="str">
        <f>+INDEX(ECR_Hours!$I$12:$I$15,MATCH(ExportsELAP[[#This Row],[Date Prevailing]],ECR_Hours!$H$12:$H$15,1))</f>
        <v>S</v>
      </c>
      <c r="M6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6" spans="1:13" x14ac:dyDescent="0.25">
      <c r="A6026" s="164">
        <f>+Exports!A6029</f>
        <v>44813</v>
      </c>
      <c r="B6026" s="165">
        <f t="shared" si="376"/>
        <v>2022</v>
      </c>
      <c r="C6026" s="165">
        <f t="shared" si="377"/>
        <v>9</v>
      </c>
      <c r="D6026" s="165">
        <f t="shared" si="378"/>
        <v>9</v>
      </c>
      <c r="E6026" s="165">
        <f>+Exports!B6029</f>
        <v>1</v>
      </c>
      <c r="F6026" s="165">
        <f>+WEEKDAY(ExportsELAP[[#This Row],[Date Prevailing]],1)</f>
        <v>6</v>
      </c>
      <c r="G6026" s="165">
        <f>+COUNTIFS(ECR_Hours!$K$6:$K$7,ExportsELAP[[#This Row],[Date Prevailing]])</f>
        <v>0</v>
      </c>
      <c r="H6026" s="165">
        <f t="shared" si="379"/>
        <v>6</v>
      </c>
      <c r="I6026" s="166">
        <f>+Exports!G6029</f>
        <v>18.509400000000003</v>
      </c>
      <c r="J6026" s="166">
        <f>+'ELAP_IPCO-APND'!D6029</f>
        <v>115.19439</v>
      </c>
      <c r="K6026" s="166">
        <f>+(ExportsELAP[[#This Row],[Exports kWh - MPT]]/1000)*ExportsELAP[[#This Row],[EIM Price]]</f>
        <v>2.1321790422660003</v>
      </c>
      <c r="L6026" s="167" t="str">
        <f>+INDEX(ECR_Hours!$I$12:$I$15,MATCH(ExportsELAP[[#This Row],[Date Prevailing]],ECR_Hours!$H$12:$H$15,1))</f>
        <v>S</v>
      </c>
      <c r="M6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7" spans="1:13" x14ac:dyDescent="0.25">
      <c r="A6027" s="164">
        <f>+Exports!A6030</f>
        <v>44813</v>
      </c>
      <c r="B6027" s="165">
        <f t="shared" si="376"/>
        <v>2022</v>
      </c>
      <c r="C6027" s="165">
        <f t="shared" si="377"/>
        <v>9</v>
      </c>
      <c r="D6027" s="165">
        <f t="shared" si="378"/>
        <v>9</v>
      </c>
      <c r="E6027" s="165">
        <f>+Exports!B6030</f>
        <v>2</v>
      </c>
      <c r="F6027" s="165">
        <f>+WEEKDAY(ExportsELAP[[#This Row],[Date Prevailing]],1)</f>
        <v>6</v>
      </c>
      <c r="G6027" s="165">
        <f>+COUNTIFS(ECR_Hours!$K$6:$K$7,ExportsELAP[[#This Row],[Date Prevailing]])</f>
        <v>0</v>
      </c>
      <c r="H6027" s="165">
        <f t="shared" si="379"/>
        <v>6</v>
      </c>
      <c r="I6027" s="166">
        <f>+Exports!G6030</f>
        <v>19.310700000000001</v>
      </c>
      <c r="J6027" s="166">
        <f>+'ELAP_IPCO-APND'!D6030</f>
        <v>74.881219999999999</v>
      </c>
      <c r="K6027" s="166">
        <f>+(ExportsELAP[[#This Row],[Exports kWh - MPT]]/1000)*ExportsELAP[[#This Row],[EIM Price]]</f>
        <v>1.4460087750540001</v>
      </c>
      <c r="L6027" s="167" t="str">
        <f>+INDEX(ECR_Hours!$I$12:$I$15,MATCH(ExportsELAP[[#This Row],[Date Prevailing]],ECR_Hours!$H$12:$H$15,1))</f>
        <v>S</v>
      </c>
      <c r="M6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8" spans="1:13" x14ac:dyDescent="0.25">
      <c r="A6028" s="164">
        <f>+Exports!A6031</f>
        <v>44813</v>
      </c>
      <c r="B6028" s="165">
        <f t="shared" si="376"/>
        <v>2022</v>
      </c>
      <c r="C6028" s="165">
        <f t="shared" si="377"/>
        <v>9</v>
      </c>
      <c r="D6028" s="165">
        <f t="shared" si="378"/>
        <v>9</v>
      </c>
      <c r="E6028" s="165">
        <f>+Exports!B6031</f>
        <v>3</v>
      </c>
      <c r="F6028" s="165">
        <f>+WEEKDAY(ExportsELAP[[#This Row],[Date Prevailing]],1)</f>
        <v>6</v>
      </c>
      <c r="G6028" s="165">
        <f>+COUNTIFS(ECR_Hours!$K$6:$K$7,ExportsELAP[[#This Row],[Date Prevailing]])</f>
        <v>0</v>
      </c>
      <c r="H6028" s="165">
        <f t="shared" si="379"/>
        <v>6</v>
      </c>
      <c r="I6028" s="166">
        <f>+Exports!G6031</f>
        <v>18.717700000000001</v>
      </c>
      <c r="J6028" s="166">
        <f>+'ELAP_IPCO-APND'!D6031</f>
        <v>59.200229999999998</v>
      </c>
      <c r="K6028" s="166">
        <f>+(ExportsELAP[[#This Row],[Exports kWh - MPT]]/1000)*ExportsELAP[[#This Row],[EIM Price]]</f>
        <v>1.108092145071</v>
      </c>
      <c r="L6028" s="167" t="str">
        <f>+INDEX(ECR_Hours!$I$12:$I$15,MATCH(ExportsELAP[[#This Row],[Date Prevailing]],ECR_Hours!$H$12:$H$15,1))</f>
        <v>S</v>
      </c>
      <c r="M6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29" spans="1:13" x14ac:dyDescent="0.25">
      <c r="A6029" s="164">
        <f>+Exports!A6032</f>
        <v>44813</v>
      </c>
      <c r="B6029" s="165">
        <f t="shared" si="376"/>
        <v>2022</v>
      </c>
      <c r="C6029" s="165">
        <f t="shared" si="377"/>
        <v>9</v>
      </c>
      <c r="D6029" s="165">
        <f t="shared" si="378"/>
        <v>9</v>
      </c>
      <c r="E6029" s="165">
        <f>+Exports!B6032</f>
        <v>4</v>
      </c>
      <c r="F6029" s="165">
        <f>+WEEKDAY(ExportsELAP[[#This Row],[Date Prevailing]],1)</f>
        <v>6</v>
      </c>
      <c r="G6029" s="165">
        <f>+COUNTIFS(ECR_Hours!$K$6:$K$7,ExportsELAP[[#This Row],[Date Prevailing]])</f>
        <v>0</v>
      </c>
      <c r="H6029" s="165">
        <f t="shared" si="379"/>
        <v>6</v>
      </c>
      <c r="I6029" s="166">
        <f>+Exports!G6032</f>
        <v>4.5444999999999904</v>
      </c>
      <c r="J6029" s="166">
        <f>+'ELAP_IPCO-APND'!D6032</f>
        <v>70.150180000000006</v>
      </c>
      <c r="K6029" s="166">
        <f>+(ExportsELAP[[#This Row],[Exports kWh - MPT]]/1000)*ExportsELAP[[#This Row],[EIM Price]]</f>
        <v>0.31879749300999938</v>
      </c>
      <c r="L6029" s="167" t="str">
        <f>+INDEX(ECR_Hours!$I$12:$I$15,MATCH(ExportsELAP[[#This Row],[Date Prevailing]],ECR_Hours!$H$12:$H$15,1))</f>
        <v>S</v>
      </c>
      <c r="M6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0" spans="1:13" x14ac:dyDescent="0.25">
      <c r="A6030" s="164">
        <f>+Exports!A6033</f>
        <v>44813</v>
      </c>
      <c r="B6030" s="165">
        <f t="shared" si="376"/>
        <v>2022</v>
      </c>
      <c r="C6030" s="165">
        <f t="shared" si="377"/>
        <v>9</v>
      </c>
      <c r="D6030" s="165">
        <f t="shared" si="378"/>
        <v>9</v>
      </c>
      <c r="E6030" s="165">
        <f>+Exports!B6033</f>
        <v>5</v>
      </c>
      <c r="F6030" s="165">
        <f>+WEEKDAY(ExportsELAP[[#This Row],[Date Prevailing]],1)</f>
        <v>6</v>
      </c>
      <c r="G6030" s="165">
        <f>+COUNTIFS(ECR_Hours!$K$6:$K$7,ExportsELAP[[#This Row],[Date Prevailing]])</f>
        <v>0</v>
      </c>
      <c r="H6030" s="165">
        <f t="shared" si="379"/>
        <v>6</v>
      </c>
      <c r="I6030" s="166">
        <f>+Exports!G6033</f>
        <v>8.6184999999999992</v>
      </c>
      <c r="J6030" s="166">
        <f>+'ELAP_IPCO-APND'!D6033</f>
        <v>72.569280000000006</v>
      </c>
      <c r="K6030" s="166">
        <f>+(ExportsELAP[[#This Row],[Exports kWh - MPT]]/1000)*ExportsELAP[[#This Row],[EIM Price]]</f>
        <v>0.62543833968000007</v>
      </c>
      <c r="L6030" s="167" t="str">
        <f>+INDEX(ECR_Hours!$I$12:$I$15,MATCH(ExportsELAP[[#This Row],[Date Prevailing]],ECR_Hours!$H$12:$H$15,1))</f>
        <v>S</v>
      </c>
      <c r="M6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1" spans="1:13" x14ac:dyDescent="0.25">
      <c r="A6031" s="164">
        <f>+Exports!A6034</f>
        <v>44813</v>
      </c>
      <c r="B6031" s="165">
        <f t="shared" si="376"/>
        <v>2022</v>
      </c>
      <c r="C6031" s="165">
        <f t="shared" si="377"/>
        <v>9</v>
      </c>
      <c r="D6031" s="165">
        <f t="shared" si="378"/>
        <v>9</v>
      </c>
      <c r="E6031" s="165">
        <f>+Exports!B6034</f>
        <v>6</v>
      </c>
      <c r="F6031" s="165">
        <f>+WEEKDAY(ExportsELAP[[#This Row],[Date Prevailing]],1)</f>
        <v>6</v>
      </c>
      <c r="G6031" s="165">
        <f>+COUNTIFS(ECR_Hours!$K$6:$K$7,ExportsELAP[[#This Row],[Date Prevailing]])</f>
        <v>0</v>
      </c>
      <c r="H6031" s="165">
        <f t="shared" si="379"/>
        <v>6</v>
      </c>
      <c r="I6031" s="166">
        <f>+Exports!G6034</f>
        <v>4.7378999999999998</v>
      </c>
      <c r="J6031" s="166">
        <f>+'ELAP_IPCO-APND'!D6034</f>
        <v>72.493440000000007</v>
      </c>
      <c r="K6031" s="166">
        <f>+(ExportsELAP[[#This Row],[Exports kWh - MPT]]/1000)*ExportsELAP[[#This Row],[EIM Price]]</f>
        <v>0.34346666937600001</v>
      </c>
      <c r="L6031" s="167" t="str">
        <f>+INDEX(ECR_Hours!$I$12:$I$15,MATCH(ExportsELAP[[#This Row],[Date Prevailing]],ECR_Hours!$H$12:$H$15,1))</f>
        <v>S</v>
      </c>
      <c r="M6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2" spans="1:13" x14ac:dyDescent="0.25">
      <c r="A6032" s="164">
        <f>+Exports!A6035</f>
        <v>44813</v>
      </c>
      <c r="B6032" s="165">
        <f t="shared" si="376"/>
        <v>2022</v>
      </c>
      <c r="C6032" s="165">
        <f t="shared" si="377"/>
        <v>9</v>
      </c>
      <c r="D6032" s="165">
        <f t="shared" si="378"/>
        <v>9</v>
      </c>
      <c r="E6032" s="165">
        <f>+Exports!B6035</f>
        <v>7</v>
      </c>
      <c r="F6032" s="165">
        <f>+WEEKDAY(ExportsELAP[[#This Row],[Date Prevailing]],1)</f>
        <v>6</v>
      </c>
      <c r="G6032" s="165">
        <f>+COUNTIFS(ECR_Hours!$K$6:$K$7,ExportsELAP[[#This Row],[Date Prevailing]])</f>
        <v>0</v>
      </c>
      <c r="H6032" s="165">
        <f t="shared" si="379"/>
        <v>6</v>
      </c>
      <c r="I6032" s="166">
        <f>+Exports!G6035</f>
        <v>9.0163000000000011</v>
      </c>
      <c r="J6032" s="166">
        <f>+'ELAP_IPCO-APND'!D6035</f>
        <v>85.311369999999997</v>
      </c>
      <c r="K6032" s="166">
        <f>+(ExportsELAP[[#This Row],[Exports kWh - MPT]]/1000)*ExportsELAP[[#This Row],[EIM Price]]</f>
        <v>0.76919290533100004</v>
      </c>
      <c r="L6032" s="167" t="str">
        <f>+INDEX(ECR_Hours!$I$12:$I$15,MATCH(ExportsELAP[[#This Row],[Date Prevailing]],ECR_Hours!$H$12:$H$15,1))</f>
        <v>S</v>
      </c>
      <c r="M6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3" spans="1:13" x14ac:dyDescent="0.25">
      <c r="A6033" s="164">
        <f>+Exports!A6036</f>
        <v>44813</v>
      </c>
      <c r="B6033" s="165">
        <f t="shared" si="376"/>
        <v>2022</v>
      </c>
      <c r="C6033" s="165">
        <f t="shared" si="377"/>
        <v>9</v>
      </c>
      <c r="D6033" s="165">
        <f t="shared" si="378"/>
        <v>9</v>
      </c>
      <c r="E6033" s="165">
        <f>+Exports!B6036</f>
        <v>8</v>
      </c>
      <c r="F6033" s="165">
        <f>+WEEKDAY(ExportsELAP[[#This Row],[Date Prevailing]],1)</f>
        <v>6</v>
      </c>
      <c r="G6033" s="165">
        <f>+COUNTIFS(ECR_Hours!$K$6:$K$7,ExportsELAP[[#This Row],[Date Prevailing]])</f>
        <v>0</v>
      </c>
      <c r="H6033" s="165">
        <f t="shared" si="379"/>
        <v>6</v>
      </c>
      <c r="I6033" s="166">
        <f>+Exports!G6036</f>
        <v>349.08519999999999</v>
      </c>
      <c r="J6033" s="166">
        <f>+'ELAP_IPCO-APND'!D6036</f>
        <v>74.392089999999996</v>
      </c>
      <c r="K6033" s="166">
        <f>+(ExportsELAP[[#This Row],[Exports kWh - MPT]]/1000)*ExportsELAP[[#This Row],[EIM Price]]</f>
        <v>25.969177616067999</v>
      </c>
      <c r="L6033" s="167" t="str">
        <f>+INDEX(ECR_Hours!$I$12:$I$15,MATCH(ExportsELAP[[#This Row],[Date Prevailing]],ECR_Hours!$H$12:$H$15,1))</f>
        <v>S</v>
      </c>
      <c r="M6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4" spans="1:13" x14ac:dyDescent="0.25">
      <c r="A6034" s="164">
        <f>+Exports!A6037</f>
        <v>44813</v>
      </c>
      <c r="B6034" s="165">
        <f t="shared" si="376"/>
        <v>2022</v>
      </c>
      <c r="C6034" s="165">
        <f t="shared" si="377"/>
        <v>9</v>
      </c>
      <c r="D6034" s="165">
        <f t="shared" si="378"/>
        <v>9</v>
      </c>
      <c r="E6034" s="165">
        <f>+Exports!B6037</f>
        <v>9</v>
      </c>
      <c r="F6034" s="165">
        <f>+WEEKDAY(ExportsELAP[[#This Row],[Date Prevailing]],1)</f>
        <v>6</v>
      </c>
      <c r="G6034" s="165">
        <f>+COUNTIFS(ECR_Hours!$K$6:$K$7,ExportsELAP[[#This Row],[Date Prevailing]])</f>
        <v>0</v>
      </c>
      <c r="H6034" s="165">
        <f t="shared" si="379"/>
        <v>6</v>
      </c>
      <c r="I6034" s="166">
        <f>+Exports!G6037</f>
        <v>4516.1351000000004</v>
      </c>
      <c r="J6034" s="166">
        <f>+'ELAP_IPCO-APND'!D6037</f>
        <v>109.31631</v>
      </c>
      <c r="K6034" s="166">
        <f>+(ExportsELAP[[#This Row],[Exports kWh - MPT]]/1000)*ExportsELAP[[#This Row],[EIM Price]]</f>
        <v>493.68722459348106</v>
      </c>
      <c r="L6034" s="167" t="str">
        <f>+INDEX(ECR_Hours!$I$12:$I$15,MATCH(ExportsELAP[[#This Row],[Date Prevailing]],ECR_Hours!$H$12:$H$15,1))</f>
        <v>S</v>
      </c>
      <c r="M6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5" spans="1:13" x14ac:dyDescent="0.25">
      <c r="A6035" s="164">
        <f>+Exports!A6038</f>
        <v>44813</v>
      </c>
      <c r="B6035" s="165">
        <f t="shared" si="376"/>
        <v>2022</v>
      </c>
      <c r="C6035" s="165">
        <f t="shared" si="377"/>
        <v>9</v>
      </c>
      <c r="D6035" s="165">
        <f t="shared" si="378"/>
        <v>9</v>
      </c>
      <c r="E6035" s="165">
        <f>+Exports!B6038</f>
        <v>10</v>
      </c>
      <c r="F6035" s="165">
        <f>+WEEKDAY(ExportsELAP[[#This Row],[Date Prevailing]],1)</f>
        <v>6</v>
      </c>
      <c r="G6035" s="165">
        <f>+COUNTIFS(ECR_Hours!$K$6:$K$7,ExportsELAP[[#This Row],[Date Prevailing]])</f>
        <v>0</v>
      </c>
      <c r="H6035" s="165">
        <f t="shared" si="379"/>
        <v>6</v>
      </c>
      <c r="I6035" s="166">
        <f>+Exports!G6038</f>
        <v>15582.7662</v>
      </c>
      <c r="J6035" s="166">
        <f>+'ELAP_IPCO-APND'!D6038</f>
        <v>102.96012</v>
      </c>
      <c r="K6035" s="166">
        <f>+(ExportsELAP[[#This Row],[Exports kWh - MPT]]/1000)*ExportsELAP[[#This Row],[EIM Price]]</f>
        <v>1604.4034778839441</v>
      </c>
      <c r="L6035" s="167" t="str">
        <f>+INDEX(ECR_Hours!$I$12:$I$15,MATCH(ExportsELAP[[#This Row],[Date Prevailing]],ECR_Hours!$H$12:$H$15,1))</f>
        <v>S</v>
      </c>
      <c r="M6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6" spans="1:13" x14ac:dyDescent="0.25">
      <c r="A6036" s="164">
        <f>+Exports!A6039</f>
        <v>44813</v>
      </c>
      <c r="B6036" s="165">
        <f t="shared" si="376"/>
        <v>2022</v>
      </c>
      <c r="C6036" s="165">
        <f t="shared" si="377"/>
        <v>9</v>
      </c>
      <c r="D6036" s="165">
        <f t="shared" si="378"/>
        <v>9</v>
      </c>
      <c r="E6036" s="165">
        <f>+Exports!B6039</f>
        <v>11</v>
      </c>
      <c r="F6036" s="165">
        <f>+WEEKDAY(ExportsELAP[[#This Row],[Date Prevailing]],1)</f>
        <v>6</v>
      </c>
      <c r="G6036" s="165">
        <f>+COUNTIFS(ECR_Hours!$K$6:$K$7,ExportsELAP[[#This Row],[Date Prevailing]])</f>
        <v>0</v>
      </c>
      <c r="H6036" s="165">
        <f t="shared" si="379"/>
        <v>6</v>
      </c>
      <c r="I6036" s="166">
        <f>+Exports!G6039</f>
        <v>27733.942299999999</v>
      </c>
      <c r="J6036" s="166">
        <f>+'ELAP_IPCO-APND'!D6039</f>
        <v>87.349800000000002</v>
      </c>
      <c r="K6036" s="166">
        <f>+(ExportsELAP[[#This Row],[Exports kWh - MPT]]/1000)*ExportsELAP[[#This Row],[EIM Price]]</f>
        <v>2422.55431311654</v>
      </c>
      <c r="L6036" s="167" t="str">
        <f>+INDEX(ECR_Hours!$I$12:$I$15,MATCH(ExportsELAP[[#This Row],[Date Prevailing]],ECR_Hours!$H$12:$H$15,1))</f>
        <v>S</v>
      </c>
      <c r="M6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7" spans="1:13" x14ac:dyDescent="0.25">
      <c r="A6037" s="164">
        <f>+Exports!A6040</f>
        <v>44813</v>
      </c>
      <c r="B6037" s="165">
        <f t="shared" si="376"/>
        <v>2022</v>
      </c>
      <c r="C6037" s="165">
        <f t="shared" si="377"/>
        <v>9</v>
      </c>
      <c r="D6037" s="165">
        <f t="shared" si="378"/>
        <v>9</v>
      </c>
      <c r="E6037" s="165">
        <f>+Exports!B6040</f>
        <v>12</v>
      </c>
      <c r="F6037" s="165">
        <f>+WEEKDAY(ExportsELAP[[#This Row],[Date Prevailing]],1)</f>
        <v>6</v>
      </c>
      <c r="G6037" s="165">
        <f>+COUNTIFS(ECR_Hours!$K$6:$K$7,ExportsELAP[[#This Row],[Date Prevailing]])</f>
        <v>0</v>
      </c>
      <c r="H6037" s="165">
        <f t="shared" si="379"/>
        <v>6</v>
      </c>
      <c r="I6037" s="166">
        <f>+Exports!G6040</f>
        <v>37864.9954</v>
      </c>
      <c r="J6037" s="166">
        <f>+'ELAP_IPCO-APND'!D6040</f>
        <v>82.25976</v>
      </c>
      <c r="K6037" s="166">
        <f>+(ExportsELAP[[#This Row],[Exports kWh - MPT]]/1000)*ExportsELAP[[#This Row],[EIM Price]]</f>
        <v>3114.765434005104</v>
      </c>
      <c r="L6037" s="167" t="str">
        <f>+INDEX(ECR_Hours!$I$12:$I$15,MATCH(ExportsELAP[[#This Row],[Date Prevailing]],ECR_Hours!$H$12:$H$15,1))</f>
        <v>S</v>
      </c>
      <c r="M6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8" spans="1:13" x14ac:dyDescent="0.25">
      <c r="A6038" s="164">
        <f>+Exports!A6041</f>
        <v>44813</v>
      </c>
      <c r="B6038" s="165">
        <f t="shared" si="376"/>
        <v>2022</v>
      </c>
      <c r="C6038" s="165">
        <f t="shared" si="377"/>
        <v>9</v>
      </c>
      <c r="D6038" s="165">
        <f t="shared" si="378"/>
        <v>9</v>
      </c>
      <c r="E6038" s="165">
        <f>+Exports!B6041</f>
        <v>13</v>
      </c>
      <c r="F6038" s="165">
        <f>+WEEKDAY(ExportsELAP[[#This Row],[Date Prevailing]],1)</f>
        <v>6</v>
      </c>
      <c r="G6038" s="165">
        <f>+COUNTIFS(ECR_Hours!$K$6:$K$7,ExportsELAP[[#This Row],[Date Prevailing]])</f>
        <v>0</v>
      </c>
      <c r="H6038" s="165">
        <f t="shared" si="379"/>
        <v>6</v>
      </c>
      <c r="I6038" s="166">
        <f>+Exports!G6041</f>
        <v>44222.349100000007</v>
      </c>
      <c r="J6038" s="166">
        <f>+'ELAP_IPCO-APND'!D6041</f>
        <v>85.674080000000004</v>
      </c>
      <c r="K6038" s="166">
        <f>+(ExportsELAP[[#This Row],[Exports kWh - MPT]]/1000)*ExportsELAP[[#This Row],[EIM Price]]</f>
        <v>3788.7090745813289</v>
      </c>
      <c r="L6038" s="167" t="str">
        <f>+INDEX(ECR_Hours!$I$12:$I$15,MATCH(ExportsELAP[[#This Row],[Date Prevailing]],ECR_Hours!$H$12:$H$15,1))</f>
        <v>S</v>
      </c>
      <c r="M6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39" spans="1:13" x14ac:dyDescent="0.25">
      <c r="A6039" s="164">
        <f>+Exports!A6042</f>
        <v>44813</v>
      </c>
      <c r="B6039" s="165">
        <f t="shared" si="376"/>
        <v>2022</v>
      </c>
      <c r="C6039" s="165">
        <f t="shared" si="377"/>
        <v>9</v>
      </c>
      <c r="D6039" s="165">
        <f t="shared" si="378"/>
        <v>9</v>
      </c>
      <c r="E6039" s="165">
        <f>+Exports!B6042</f>
        <v>14</v>
      </c>
      <c r="F6039" s="165">
        <f>+WEEKDAY(ExportsELAP[[#This Row],[Date Prevailing]],1)</f>
        <v>6</v>
      </c>
      <c r="G6039" s="165">
        <f>+COUNTIFS(ECR_Hours!$K$6:$K$7,ExportsELAP[[#This Row],[Date Prevailing]])</f>
        <v>0</v>
      </c>
      <c r="H6039" s="165">
        <f t="shared" si="379"/>
        <v>6</v>
      </c>
      <c r="I6039" s="166">
        <f>+Exports!G6042</f>
        <v>46549.727399999996</v>
      </c>
      <c r="J6039" s="166">
        <f>+'ELAP_IPCO-APND'!D6042</f>
        <v>64.986890000000002</v>
      </c>
      <c r="K6039" s="166">
        <f>+(ExportsELAP[[#This Row],[Exports kWh - MPT]]/1000)*ExportsELAP[[#This Row],[EIM Price]]</f>
        <v>3025.122014073786</v>
      </c>
      <c r="L6039" s="167" t="str">
        <f>+INDEX(ECR_Hours!$I$12:$I$15,MATCH(ExportsELAP[[#This Row],[Date Prevailing]],ECR_Hours!$H$12:$H$15,1))</f>
        <v>S</v>
      </c>
      <c r="M6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40" spans="1:13" x14ac:dyDescent="0.25">
      <c r="A6040" s="164">
        <f>+Exports!A6043</f>
        <v>44813</v>
      </c>
      <c r="B6040" s="165">
        <f t="shared" si="376"/>
        <v>2022</v>
      </c>
      <c r="C6040" s="165">
        <f t="shared" si="377"/>
        <v>9</v>
      </c>
      <c r="D6040" s="165">
        <f t="shared" si="378"/>
        <v>9</v>
      </c>
      <c r="E6040" s="165">
        <f>+Exports!B6043</f>
        <v>15</v>
      </c>
      <c r="F6040" s="165">
        <f>+WEEKDAY(ExportsELAP[[#This Row],[Date Prevailing]],1)</f>
        <v>6</v>
      </c>
      <c r="G6040" s="165">
        <f>+COUNTIFS(ECR_Hours!$K$6:$K$7,ExportsELAP[[#This Row],[Date Prevailing]])</f>
        <v>0</v>
      </c>
      <c r="H6040" s="165">
        <f t="shared" si="379"/>
        <v>6</v>
      </c>
      <c r="I6040" s="166">
        <f>+Exports!G6043</f>
        <v>44811.797999999995</v>
      </c>
      <c r="J6040" s="166">
        <f>+'ELAP_IPCO-APND'!D6043</f>
        <v>66.762730000000005</v>
      </c>
      <c r="K6040" s="166">
        <f>+(ExportsELAP[[#This Row],[Exports kWh - MPT]]/1000)*ExportsELAP[[#This Row],[EIM Price]]</f>
        <v>2991.7579706885399</v>
      </c>
      <c r="L6040" s="167" t="str">
        <f>+INDEX(ECR_Hours!$I$12:$I$15,MATCH(ExportsELAP[[#This Row],[Date Prevailing]],ECR_Hours!$H$12:$H$15,1))</f>
        <v>S</v>
      </c>
      <c r="M6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41" spans="1:13" x14ac:dyDescent="0.25">
      <c r="A6041" s="164">
        <f>+Exports!A6044</f>
        <v>44813</v>
      </c>
      <c r="B6041" s="165">
        <f t="shared" si="376"/>
        <v>2022</v>
      </c>
      <c r="C6041" s="165">
        <f t="shared" si="377"/>
        <v>9</v>
      </c>
      <c r="D6041" s="165">
        <f t="shared" si="378"/>
        <v>9</v>
      </c>
      <c r="E6041" s="165">
        <f>+Exports!B6044</f>
        <v>16</v>
      </c>
      <c r="F6041" s="165">
        <f>+WEEKDAY(ExportsELAP[[#This Row],[Date Prevailing]],1)</f>
        <v>6</v>
      </c>
      <c r="G6041" s="165">
        <f>+COUNTIFS(ECR_Hours!$K$6:$K$7,ExportsELAP[[#This Row],[Date Prevailing]])</f>
        <v>0</v>
      </c>
      <c r="H6041" s="165">
        <f t="shared" si="379"/>
        <v>6</v>
      </c>
      <c r="I6041" s="166">
        <f>+Exports!G6044</f>
        <v>38591.186000000002</v>
      </c>
      <c r="J6041" s="166">
        <f>+'ELAP_IPCO-APND'!D6044</f>
        <v>67.155140000000003</v>
      </c>
      <c r="K6041" s="166">
        <f>+(ExportsELAP[[#This Row],[Exports kWh - MPT]]/1000)*ExportsELAP[[#This Row],[EIM Price]]</f>
        <v>2591.59649859604</v>
      </c>
      <c r="L6041" s="167" t="str">
        <f>+INDEX(ECR_Hours!$I$12:$I$15,MATCH(ExportsELAP[[#This Row],[Date Prevailing]],ECR_Hours!$H$12:$H$15,1))</f>
        <v>S</v>
      </c>
      <c r="M6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2" spans="1:13" x14ac:dyDescent="0.25">
      <c r="A6042" s="164">
        <f>+Exports!A6045</f>
        <v>44813</v>
      </c>
      <c r="B6042" s="165">
        <f t="shared" si="376"/>
        <v>2022</v>
      </c>
      <c r="C6042" s="165">
        <f t="shared" si="377"/>
        <v>9</v>
      </c>
      <c r="D6042" s="165">
        <f t="shared" si="378"/>
        <v>9</v>
      </c>
      <c r="E6042" s="165">
        <f>+Exports!B6045</f>
        <v>17</v>
      </c>
      <c r="F6042" s="165">
        <f>+WEEKDAY(ExportsELAP[[#This Row],[Date Prevailing]],1)</f>
        <v>6</v>
      </c>
      <c r="G6042" s="165">
        <f>+COUNTIFS(ECR_Hours!$K$6:$K$7,ExportsELAP[[#This Row],[Date Prevailing]])</f>
        <v>0</v>
      </c>
      <c r="H6042" s="165">
        <f t="shared" si="379"/>
        <v>6</v>
      </c>
      <c r="I6042" s="166">
        <f>+Exports!G6045</f>
        <v>28113.310700000002</v>
      </c>
      <c r="J6042" s="166">
        <f>+'ELAP_IPCO-APND'!D6045</f>
        <v>35.178429999999999</v>
      </c>
      <c r="K6042" s="166">
        <f>+(ExportsELAP[[#This Row],[Exports kWh - MPT]]/1000)*ExportsELAP[[#This Row],[EIM Price]]</f>
        <v>988.98213252820108</v>
      </c>
      <c r="L6042" s="167" t="str">
        <f>+INDEX(ECR_Hours!$I$12:$I$15,MATCH(ExportsELAP[[#This Row],[Date Prevailing]],ECR_Hours!$H$12:$H$15,1))</f>
        <v>S</v>
      </c>
      <c r="M6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3" spans="1:13" x14ac:dyDescent="0.25">
      <c r="A6043" s="164">
        <f>+Exports!A6046</f>
        <v>44813</v>
      </c>
      <c r="B6043" s="165">
        <f t="shared" si="376"/>
        <v>2022</v>
      </c>
      <c r="C6043" s="165">
        <f t="shared" si="377"/>
        <v>9</v>
      </c>
      <c r="D6043" s="165">
        <f t="shared" si="378"/>
        <v>9</v>
      </c>
      <c r="E6043" s="165">
        <f>+Exports!B6046</f>
        <v>18</v>
      </c>
      <c r="F6043" s="165">
        <f>+WEEKDAY(ExportsELAP[[#This Row],[Date Prevailing]],1)</f>
        <v>6</v>
      </c>
      <c r="G6043" s="165">
        <f>+COUNTIFS(ECR_Hours!$K$6:$K$7,ExportsELAP[[#This Row],[Date Prevailing]])</f>
        <v>0</v>
      </c>
      <c r="H6043" s="165">
        <f t="shared" si="379"/>
        <v>6</v>
      </c>
      <c r="I6043" s="166">
        <f>+Exports!G6046</f>
        <v>16068.760199999999</v>
      </c>
      <c r="J6043" s="166">
        <f>+'ELAP_IPCO-APND'!D6046</f>
        <v>49.744860000000003</v>
      </c>
      <c r="K6043" s="166">
        <f>+(ExportsELAP[[#This Row],[Exports kWh - MPT]]/1000)*ExportsELAP[[#This Row],[EIM Price]]</f>
        <v>799.33822652257209</v>
      </c>
      <c r="L6043" s="167" t="str">
        <f>+INDEX(ECR_Hours!$I$12:$I$15,MATCH(ExportsELAP[[#This Row],[Date Prevailing]],ECR_Hours!$H$12:$H$15,1))</f>
        <v>S</v>
      </c>
      <c r="M6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4" spans="1:13" x14ac:dyDescent="0.25">
      <c r="A6044" s="164">
        <f>+Exports!A6047</f>
        <v>44813</v>
      </c>
      <c r="B6044" s="165">
        <f t="shared" si="376"/>
        <v>2022</v>
      </c>
      <c r="C6044" s="165">
        <f t="shared" si="377"/>
        <v>9</v>
      </c>
      <c r="D6044" s="165">
        <f t="shared" si="378"/>
        <v>9</v>
      </c>
      <c r="E6044" s="165">
        <f>+Exports!B6047</f>
        <v>19</v>
      </c>
      <c r="F6044" s="165">
        <f>+WEEKDAY(ExportsELAP[[#This Row],[Date Prevailing]],1)</f>
        <v>6</v>
      </c>
      <c r="G6044" s="165">
        <f>+COUNTIFS(ECR_Hours!$K$6:$K$7,ExportsELAP[[#This Row],[Date Prevailing]])</f>
        <v>0</v>
      </c>
      <c r="H6044" s="165">
        <f t="shared" si="379"/>
        <v>6</v>
      </c>
      <c r="I6044" s="166">
        <f>+Exports!G6047</f>
        <v>5857.6528999999991</v>
      </c>
      <c r="J6044" s="166">
        <f>+'ELAP_IPCO-APND'!D6047</f>
        <v>58.065080000000002</v>
      </c>
      <c r="K6044" s="166">
        <f>+(ExportsELAP[[#This Row],[Exports kWh - MPT]]/1000)*ExportsELAP[[#This Row],[EIM Price]]</f>
        <v>340.12508425073196</v>
      </c>
      <c r="L6044" s="167" t="str">
        <f>+INDEX(ECR_Hours!$I$12:$I$15,MATCH(ExportsELAP[[#This Row],[Date Prevailing]],ECR_Hours!$H$12:$H$15,1))</f>
        <v>S</v>
      </c>
      <c r="M6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5" spans="1:13" x14ac:dyDescent="0.25">
      <c r="A6045" s="164">
        <f>+Exports!A6048</f>
        <v>44813</v>
      </c>
      <c r="B6045" s="165">
        <f t="shared" si="376"/>
        <v>2022</v>
      </c>
      <c r="C6045" s="165">
        <f t="shared" si="377"/>
        <v>9</v>
      </c>
      <c r="D6045" s="165">
        <f t="shared" si="378"/>
        <v>9</v>
      </c>
      <c r="E6045" s="165">
        <f>+Exports!B6048</f>
        <v>20</v>
      </c>
      <c r="F6045" s="165">
        <f>+WEEKDAY(ExportsELAP[[#This Row],[Date Prevailing]],1)</f>
        <v>6</v>
      </c>
      <c r="G6045" s="165">
        <f>+COUNTIFS(ECR_Hours!$K$6:$K$7,ExportsELAP[[#This Row],[Date Prevailing]])</f>
        <v>0</v>
      </c>
      <c r="H6045" s="165">
        <f t="shared" si="379"/>
        <v>6</v>
      </c>
      <c r="I6045" s="166">
        <f>+Exports!G6048</f>
        <v>671.7097</v>
      </c>
      <c r="J6045" s="166">
        <f>+'ELAP_IPCO-APND'!D6048</f>
        <v>57.886360000000003</v>
      </c>
      <c r="K6045" s="166">
        <f>+(ExportsELAP[[#This Row],[Exports kWh - MPT]]/1000)*ExportsELAP[[#This Row],[EIM Price]]</f>
        <v>38.882829509692002</v>
      </c>
      <c r="L6045" s="167" t="str">
        <f>+INDEX(ECR_Hours!$I$12:$I$15,MATCH(ExportsELAP[[#This Row],[Date Prevailing]],ECR_Hours!$H$12:$H$15,1))</f>
        <v>S</v>
      </c>
      <c r="M6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6" spans="1:13" x14ac:dyDescent="0.25">
      <c r="A6046" s="164">
        <f>+Exports!A6049</f>
        <v>44813</v>
      </c>
      <c r="B6046" s="165">
        <f t="shared" si="376"/>
        <v>2022</v>
      </c>
      <c r="C6046" s="165">
        <f t="shared" si="377"/>
        <v>9</v>
      </c>
      <c r="D6046" s="165">
        <f t="shared" si="378"/>
        <v>9</v>
      </c>
      <c r="E6046" s="165">
        <f>+Exports!B6049</f>
        <v>21</v>
      </c>
      <c r="F6046" s="165">
        <f>+WEEKDAY(ExportsELAP[[#This Row],[Date Prevailing]],1)</f>
        <v>6</v>
      </c>
      <c r="G6046" s="165">
        <f>+COUNTIFS(ECR_Hours!$K$6:$K$7,ExportsELAP[[#This Row],[Date Prevailing]])</f>
        <v>0</v>
      </c>
      <c r="H6046" s="165">
        <f t="shared" si="379"/>
        <v>6</v>
      </c>
      <c r="I6046" s="166">
        <f>+Exports!G6049</f>
        <v>9.18</v>
      </c>
      <c r="J6046" s="166">
        <f>+'ELAP_IPCO-APND'!D6049</f>
        <v>53.717320000000001</v>
      </c>
      <c r="K6046" s="166">
        <f>+(ExportsELAP[[#This Row],[Exports kWh - MPT]]/1000)*ExportsELAP[[#This Row],[EIM Price]]</f>
        <v>0.49312499759999995</v>
      </c>
      <c r="L6046" s="167" t="str">
        <f>+INDEX(ECR_Hours!$I$12:$I$15,MATCH(ExportsELAP[[#This Row],[Date Prevailing]],ECR_Hours!$H$12:$H$15,1))</f>
        <v>S</v>
      </c>
      <c r="M6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7" spans="1:13" x14ac:dyDescent="0.25">
      <c r="A6047" s="164">
        <f>+Exports!A6050</f>
        <v>44813</v>
      </c>
      <c r="B6047" s="165">
        <f t="shared" si="376"/>
        <v>2022</v>
      </c>
      <c r="C6047" s="165">
        <f t="shared" si="377"/>
        <v>9</v>
      </c>
      <c r="D6047" s="165">
        <f t="shared" si="378"/>
        <v>9</v>
      </c>
      <c r="E6047" s="165">
        <f>+Exports!B6050</f>
        <v>22</v>
      </c>
      <c r="F6047" s="165">
        <f>+WEEKDAY(ExportsELAP[[#This Row],[Date Prevailing]],1)</f>
        <v>6</v>
      </c>
      <c r="G6047" s="165">
        <f>+COUNTIFS(ECR_Hours!$K$6:$K$7,ExportsELAP[[#This Row],[Date Prevailing]])</f>
        <v>0</v>
      </c>
      <c r="H6047" s="165">
        <f t="shared" si="379"/>
        <v>6</v>
      </c>
      <c r="I6047" s="166">
        <f>+Exports!G6050</f>
        <v>9.6870999999999992</v>
      </c>
      <c r="J6047" s="166">
        <f>+'ELAP_IPCO-APND'!D6050</f>
        <v>68.705889999999997</v>
      </c>
      <c r="K6047" s="166">
        <f>+(ExportsELAP[[#This Row],[Exports kWh - MPT]]/1000)*ExportsELAP[[#This Row],[EIM Price]]</f>
        <v>0.66556082701899988</v>
      </c>
      <c r="L6047" s="167" t="str">
        <f>+INDEX(ECR_Hours!$I$12:$I$15,MATCH(ExportsELAP[[#This Row],[Date Prevailing]],ECR_Hours!$H$12:$H$15,1))</f>
        <v>S</v>
      </c>
      <c r="M6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8" spans="1:13" x14ac:dyDescent="0.25">
      <c r="A6048" s="164">
        <f>+Exports!A6051</f>
        <v>44813</v>
      </c>
      <c r="B6048" s="165">
        <f t="shared" si="376"/>
        <v>2022</v>
      </c>
      <c r="C6048" s="165">
        <f t="shared" si="377"/>
        <v>9</v>
      </c>
      <c r="D6048" s="165">
        <f t="shared" si="378"/>
        <v>9</v>
      </c>
      <c r="E6048" s="165">
        <f>+Exports!B6051</f>
        <v>23</v>
      </c>
      <c r="F6048" s="165">
        <f>+WEEKDAY(ExportsELAP[[#This Row],[Date Prevailing]],1)</f>
        <v>6</v>
      </c>
      <c r="G6048" s="165">
        <f>+COUNTIFS(ECR_Hours!$K$6:$K$7,ExportsELAP[[#This Row],[Date Prevailing]])</f>
        <v>0</v>
      </c>
      <c r="H6048" s="165">
        <f t="shared" si="379"/>
        <v>6</v>
      </c>
      <c r="I6048" s="166">
        <f>+Exports!G6051</f>
        <v>9.6532999999999909</v>
      </c>
      <c r="J6048" s="166">
        <f>+'ELAP_IPCO-APND'!D6051</f>
        <v>70.493449999999996</v>
      </c>
      <c r="K6048" s="166">
        <f>+(ExportsELAP[[#This Row],[Exports kWh - MPT]]/1000)*ExportsELAP[[#This Row],[EIM Price]]</f>
        <v>0.68049442088499934</v>
      </c>
      <c r="L6048" s="167" t="str">
        <f>+INDEX(ECR_Hours!$I$12:$I$15,MATCH(ExportsELAP[[#This Row],[Date Prevailing]],ECR_Hours!$H$12:$H$15,1))</f>
        <v>S</v>
      </c>
      <c r="M6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49" spans="1:13" x14ac:dyDescent="0.25">
      <c r="A6049" s="164">
        <f>+Exports!A6052</f>
        <v>44813</v>
      </c>
      <c r="B6049" s="165">
        <f t="shared" si="376"/>
        <v>2022</v>
      </c>
      <c r="C6049" s="165">
        <f t="shared" si="377"/>
        <v>9</v>
      </c>
      <c r="D6049" s="165">
        <f t="shared" si="378"/>
        <v>9</v>
      </c>
      <c r="E6049" s="165">
        <f>+Exports!B6052</f>
        <v>24</v>
      </c>
      <c r="F6049" s="165">
        <f>+WEEKDAY(ExportsELAP[[#This Row],[Date Prevailing]],1)</f>
        <v>6</v>
      </c>
      <c r="G6049" s="165">
        <f>+COUNTIFS(ECR_Hours!$K$6:$K$7,ExportsELAP[[#This Row],[Date Prevailing]])</f>
        <v>0</v>
      </c>
      <c r="H6049" s="165">
        <f t="shared" si="379"/>
        <v>6</v>
      </c>
      <c r="I6049" s="166">
        <f>+Exports!G6052</f>
        <v>10.810299999999989</v>
      </c>
      <c r="J6049" s="166">
        <f>+'ELAP_IPCO-APND'!D6052</f>
        <v>88.570440000000005</v>
      </c>
      <c r="K6049" s="166">
        <f>+(ExportsELAP[[#This Row],[Exports kWh - MPT]]/1000)*ExportsELAP[[#This Row],[EIM Price]]</f>
        <v>0.95747302753199914</v>
      </c>
      <c r="L6049" s="167" t="str">
        <f>+INDEX(ECR_Hours!$I$12:$I$15,MATCH(ExportsELAP[[#This Row],[Date Prevailing]],ECR_Hours!$H$12:$H$15,1))</f>
        <v>S</v>
      </c>
      <c r="M6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0" spans="1:13" x14ac:dyDescent="0.25">
      <c r="A6050" s="164">
        <f>+Exports!A6053</f>
        <v>44814</v>
      </c>
      <c r="B6050" s="165">
        <f t="shared" si="376"/>
        <v>2022</v>
      </c>
      <c r="C6050" s="165">
        <f t="shared" si="377"/>
        <v>9</v>
      </c>
      <c r="D6050" s="165">
        <f t="shared" si="378"/>
        <v>10</v>
      </c>
      <c r="E6050" s="165">
        <f>+Exports!B6053</f>
        <v>1</v>
      </c>
      <c r="F6050" s="165">
        <f>+WEEKDAY(ExportsELAP[[#This Row],[Date Prevailing]],1)</f>
        <v>7</v>
      </c>
      <c r="G6050" s="165">
        <f>+COUNTIFS(ECR_Hours!$K$6:$K$7,ExportsELAP[[#This Row],[Date Prevailing]])</f>
        <v>0</v>
      </c>
      <c r="H6050" s="165">
        <f t="shared" si="379"/>
        <v>7</v>
      </c>
      <c r="I6050" s="166">
        <f>+Exports!G6053</f>
        <v>15.9732</v>
      </c>
      <c r="J6050" s="166">
        <f>+'ELAP_IPCO-APND'!D6053</f>
        <v>72.969030000000004</v>
      </c>
      <c r="K6050" s="166">
        <f>+(ExportsELAP[[#This Row],[Exports kWh - MPT]]/1000)*ExportsELAP[[#This Row],[EIM Price]]</f>
        <v>1.1655489099960001</v>
      </c>
      <c r="L6050" s="167" t="str">
        <f>+INDEX(ECR_Hours!$I$12:$I$15,MATCH(ExportsELAP[[#This Row],[Date Prevailing]],ECR_Hours!$H$12:$H$15,1))</f>
        <v>S</v>
      </c>
      <c r="M6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1" spans="1:13" x14ac:dyDescent="0.25">
      <c r="A6051" s="164">
        <f>+Exports!A6054</f>
        <v>44814</v>
      </c>
      <c r="B6051" s="165">
        <f t="shared" si="376"/>
        <v>2022</v>
      </c>
      <c r="C6051" s="165">
        <f t="shared" si="377"/>
        <v>9</v>
      </c>
      <c r="D6051" s="165">
        <f t="shared" si="378"/>
        <v>10</v>
      </c>
      <c r="E6051" s="165">
        <f>+Exports!B6054</f>
        <v>2</v>
      </c>
      <c r="F6051" s="165">
        <f>+WEEKDAY(ExportsELAP[[#This Row],[Date Prevailing]],1)</f>
        <v>7</v>
      </c>
      <c r="G6051" s="165">
        <f>+COUNTIFS(ECR_Hours!$K$6:$K$7,ExportsELAP[[#This Row],[Date Prevailing]])</f>
        <v>0</v>
      </c>
      <c r="H6051" s="165">
        <f t="shared" si="379"/>
        <v>7</v>
      </c>
      <c r="I6051" s="166">
        <f>+Exports!G6054</f>
        <v>15.953799999999999</v>
      </c>
      <c r="J6051" s="166">
        <f>+'ELAP_IPCO-APND'!D6054</f>
        <v>67.733639999999994</v>
      </c>
      <c r="K6051" s="166">
        <f>+(ExportsELAP[[#This Row],[Exports kWh - MPT]]/1000)*ExportsELAP[[#This Row],[EIM Price]]</f>
        <v>1.0806089458319998</v>
      </c>
      <c r="L6051" s="167" t="str">
        <f>+INDEX(ECR_Hours!$I$12:$I$15,MATCH(ExportsELAP[[#This Row],[Date Prevailing]],ECR_Hours!$H$12:$H$15,1))</f>
        <v>S</v>
      </c>
      <c r="M6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2" spans="1:13" x14ac:dyDescent="0.25">
      <c r="A6052" s="164">
        <f>+Exports!A6055</f>
        <v>44814</v>
      </c>
      <c r="B6052" s="165">
        <f t="shared" si="376"/>
        <v>2022</v>
      </c>
      <c r="C6052" s="165">
        <f t="shared" si="377"/>
        <v>9</v>
      </c>
      <c r="D6052" s="165">
        <f t="shared" si="378"/>
        <v>10</v>
      </c>
      <c r="E6052" s="165">
        <f>+Exports!B6055</f>
        <v>3</v>
      </c>
      <c r="F6052" s="165">
        <f>+WEEKDAY(ExportsELAP[[#This Row],[Date Prevailing]],1)</f>
        <v>7</v>
      </c>
      <c r="G6052" s="165">
        <f>+COUNTIFS(ECR_Hours!$K$6:$K$7,ExportsELAP[[#This Row],[Date Prevailing]])</f>
        <v>0</v>
      </c>
      <c r="H6052" s="165">
        <f t="shared" si="379"/>
        <v>7</v>
      </c>
      <c r="I6052" s="166">
        <f>+Exports!G6055</f>
        <v>15.143500000000001</v>
      </c>
      <c r="J6052" s="166">
        <f>+'ELAP_IPCO-APND'!D6055</f>
        <v>65.611900000000006</v>
      </c>
      <c r="K6052" s="166">
        <f>+(ExportsELAP[[#This Row],[Exports kWh - MPT]]/1000)*ExportsELAP[[#This Row],[EIM Price]]</f>
        <v>0.99359380765000016</v>
      </c>
      <c r="L6052" s="167" t="str">
        <f>+INDEX(ECR_Hours!$I$12:$I$15,MATCH(ExportsELAP[[#This Row],[Date Prevailing]],ECR_Hours!$H$12:$H$15,1))</f>
        <v>S</v>
      </c>
      <c r="M6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3" spans="1:13" x14ac:dyDescent="0.25">
      <c r="A6053" s="164">
        <f>+Exports!A6056</f>
        <v>44814</v>
      </c>
      <c r="B6053" s="165">
        <f t="shared" si="376"/>
        <v>2022</v>
      </c>
      <c r="C6053" s="165">
        <f t="shared" si="377"/>
        <v>9</v>
      </c>
      <c r="D6053" s="165">
        <f t="shared" si="378"/>
        <v>10</v>
      </c>
      <c r="E6053" s="165">
        <f>+Exports!B6056</f>
        <v>4</v>
      </c>
      <c r="F6053" s="165">
        <f>+WEEKDAY(ExportsELAP[[#This Row],[Date Prevailing]],1)</f>
        <v>7</v>
      </c>
      <c r="G6053" s="165">
        <f>+COUNTIFS(ECR_Hours!$K$6:$K$7,ExportsELAP[[#This Row],[Date Prevailing]])</f>
        <v>0</v>
      </c>
      <c r="H6053" s="165">
        <f t="shared" si="379"/>
        <v>7</v>
      </c>
      <c r="I6053" s="166">
        <f>+Exports!G6056</f>
        <v>7.1063999999999998</v>
      </c>
      <c r="J6053" s="166">
        <f>+'ELAP_IPCO-APND'!D6056</f>
        <v>60.122970000000002</v>
      </c>
      <c r="K6053" s="166">
        <f>+(ExportsELAP[[#This Row],[Exports kWh - MPT]]/1000)*ExportsELAP[[#This Row],[EIM Price]]</f>
        <v>0.42725787400799997</v>
      </c>
      <c r="L6053" s="167" t="str">
        <f>+INDEX(ECR_Hours!$I$12:$I$15,MATCH(ExportsELAP[[#This Row],[Date Prevailing]],ECR_Hours!$H$12:$H$15,1))</f>
        <v>S</v>
      </c>
      <c r="M6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4" spans="1:13" x14ac:dyDescent="0.25">
      <c r="A6054" s="164">
        <f>+Exports!A6057</f>
        <v>44814</v>
      </c>
      <c r="B6054" s="165">
        <f t="shared" si="376"/>
        <v>2022</v>
      </c>
      <c r="C6054" s="165">
        <f t="shared" si="377"/>
        <v>9</v>
      </c>
      <c r="D6054" s="165">
        <f t="shared" si="378"/>
        <v>10</v>
      </c>
      <c r="E6054" s="165">
        <f>+Exports!B6057</f>
        <v>5</v>
      </c>
      <c r="F6054" s="165">
        <f>+WEEKDAY(ExportsELAP[[#This Row],[Date Prevailing]],1)</f>
        <v>7</v>
      </c>
      <c r="G6054" s="165">
        <f>+COUNTIFS(ECR_Hours!$K$6:$K$7,ExportsELAP[[#This Row],[Date Prevailing]])</f>
        <v>0</v>
      </c>
      <c r="H6054" s="165">
        <f t="shared" si="379"/>
        <v>7</v>
      </c>
      <c r="I6054" s="166">
        <f>+Exports!G6057</f>
        <v>7.4436999999999998</v>
      </c>
      <c r="J6054" s="166">
        <f>+'ELAP_IPCO-APND'!D6057</f>
        <v>62.33202</v>
      </c>
      <c r="K6054" s="166">
        <f>+(ExportsELAP[[#This Row],[Exports kWh - MPT]]/1000)*ExportsELAP[[#This Row],[EIM Price]]</f>
        <v>0.46398085727400001</v>
      </c>
      <c r="L6054" s="167" t="str">
        <f>+INDEX(ECR_Hours!$I$12:$I$15,MATCH(ExportsELAP[[#This Row],[Date Prevailing]],ECR_Hours!$H$12:$H$15,1))</f>
        <v>S</v>
      </c>
      <c r="M6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5" spans="1:13" x14ac:dyDescent="0.25">
      <c r="A6055" s="164">
        <f>+Exports!A6058</f>
        <v>44814</v>
      </c>
      <c r="B6055" s="165">
        <f t="shared" si="376"/>
        <v>2022</v>
      </c>
      <c r="C6055" s="165">
        <f t="shared" si="377"/>
        <v>9</v>
      </c>
      <c r="D6055" s="165">
        <f t="shared" si="378"/>
        <v>10</v>
      </c>
      <c r="E6055" s="165">
        <f>+Exports!B6058</f>
        <v>6</v>
      </c>
      <c r="F6055" s="165">
        <f>+WEEKDAY(ExportsELAP[[#This Row],[Date Prevailing]],1)</f>
        <v>7</v>
      </c>
      <c r="G6055" s="165">
        <f>+COUNTIFS(ECR_Hours!$K$6:$K$7,ExportsELAP[[#This Row],[Date Prevailing]])</f>
        <v>0</v>
      </c>
      <c r="H6055" s="165">
        <f t="shared" si="379"/>
        <v>7</v>
      </c>
      <c r="I6055" s="166">
        <f>+Exports!G6058</f>
        <v>7.968</v>
      </c>
      <c r="J6055" s="166">
        <f>+'ELAP_IPCO-APND'!D6058</f>
        <v>61.826819999999998</v>
      </c>
      <c r="K6055" s="166">
        <f>+(ExportsELAP[[#This Row],[Exports kWh - MPT]]/1000)*ExportsELAP[[#This Row],[EIM Price]]</f>
        <v>0.49263610175999994</v>
      </c>
      <c r="L6055" s="167" t="str">
        <f>+INDEX(ECR_Hours!$I$12:$I$15,MATCH(ExportsELAP[[#This Row],[Date Prevailing]],ECR_Hours!$H$12:$H$15,1))</f>
        <v>S</v>
      </c>
      <c r="M6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6" spans="1:13" x14ac:dyDescent="0.25">
      <c r="A6056" s="164">
        <f>+Exports!A6059</f>
        <v>44814</v>
      </c>
      <c r="B6056" s="165">
        <f t="shared" si="376"/>
        <v>2022</v>
      </c>
      <c r="C6056" s="165">
        <f t="shared" si="377"/>
        <v>9</v>
      </c>
      <c r="D6056" s="165">
        <f t="shared" si="378"/>
        <v>10</v>
      </c>
      <c r="E6056" s="165">
        <f>+Exports!B6059</f>
        <v>7</v>
      </c>
      <c r="F6056" s="165">
        <f>+WEEKDAY(ExportsELAP[[#This Row],[Date Prevailing]],1)</f>
        <v>7</v>
      </c>
      <c r="G6056" s="165">
        <f>+COUNTIFS(ECR_Hours!$K$6:$K$7,ExportsELAP[[#This Row],[Date Prevailing]])</f>
        <v>0</v>
      </c>
      <c r="H6056" s="165">
        <f t="shared" si="379"/>
        <v>7</v>
      </c>
      <c r="I6056" s="166">
        <f>+Exports!G6059</f>
        <v>10.911399999999999</v>
      </c>
      <c r="J6056" s="166">
        <f>+'ELAP_IPCO-APND'!D6059</f>
        <v>67.829750000000004</v>
      </c>
      <c r="K6056" s="166">
        <f>+(ExportsELAP[[#This Row],[Exports kWh - MPT]]/1000)*ExportsELAP[[#This Row],[EIM Price]]</f>
        <v>0.74011753414999992</v>
      </c>
      <c r="L6056" s="167" t="str">
        <f>+INDEX(ECR_Hours!$I$12:$I$15,MATCH(ExportsELAP[[#This Row],[Date Prevailing]],ECR_Hours!$H$12:$H$15,1))</f>
        <v>S</v>
      </c>
      <c r="M6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7" spans="1:13" x14ac:dyDescent="0.25">
      <c r="A6057" s="164">
        <f>+Exports!A6060</f>
        <v>44814</v>
      </c>
      <c r="B6057" s="165">
        <f t="shared" si="376"/>
        <v>2022</v>
      </c>
      <c r="C6057" s="165">
        <f t="shared" si="377"/>
        <v>9</v>
      </c>
      <c r="D6057" s="165">
        <f t="shared" si="378"/>
        <v>10</v>
      </c>
      <c r="E6057" s="165">
        <f>+Exports!B6060</f>
        <v>8</v>
      </c>
      <c r="F6057" s="165">
        <f>+WEEKDAY(ExportsELAP[[#This Row],[Date Prevailing]],1)</f>
        <v>7</v>
      </c>
      <c r="G6057" s="165">
        <f>+COUNTIFS(ECR_Hours!$K$6:$K$7,ExportsELAP[[#This Row],[Date Prevailing]])</f>
        <v>0</v>
      </c>
      <c r="H6057" s="165">
        <f t="shared" si="379"/>
        <v>7</v>
      </c>
      <c r="I6057" s="166">
        <f>+Exports!G6060</f>
        <v>339.85599999999999</v>
      </c>
      <c r="J6057" s="166">
        <f>+'ELAP_IPCO-APND'!D6060</f>
        <v>59.158969999999997</v>
      </c>
      <c r="K6057" s="166">
        <f>+(ExportsELAP[[#This Row],[Exports kWh - MPT]]/1000)*ExportsELAP[[#This Row],[EIM Price]]</f>
        <v>20.105530908319999</v>
      </c>
      <c r="L6057" s="167" t="str">
        <f>+INDEX(ECR_Hours!$I$12:$I$15,MATCH(ExportsELAP[[#This Row],[Date Prevailing]],ECR_Hours!$H$12:$H$15,1))</f>
        <v>S</v>
      </c>
      <c r="M6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8" spans="1:13" x14ac:dyDescent="0.25">
      <c r="A6058" s="164">
        <f>+Exports!A6061</f>
        <v>44814</v>
      </c>
      <c r="B6058" s="165">
        <f t="shared" si="376"/>
        <v>2022</v>
      </c>
      <c r="C6058" s="165">
        <f t="shared" si="377"/>
        <v>9</v>
      </c>
      <c r="D6058" s="165">
        <f t="shared" si="378"/>
        <v>10</v>
      </c>
      <c r="E6058" s="165">
        <f>+Exports!B6061</f>
        <v>9</v>
      </c>
      <c r="F6058" s="165">
        <f>+WEEKDAY(ExportsELAP[[#This Row],[Date Prevailing]],1)</f>
        <v>7</v>
      </c>
      <c r="G6058" s="165">
        <f>+COUNTIFS(ECR_Hours!$K$6:$K$7,ExportsELAP[[#This Row],[Date Prevailing]])</f>
        <v>0</v>
      </c>
      <c r="H6058" s="165">
        <f t="shared" si="379"/>
        <v>7</v>
      </c>
      <c r="I6058" s="166">
        <f>+Exports!G6061</f>
        <v>4866.7759000000005</v>
      </c>
      <c r="J6058" s="166">
        <f>+'ELAP_IPCO-APND'!D6061</f>
        <v>60.470730000000003</v>
      </c>
      <c r="K6058" s="166">
        <f>+(ExportsELAP[[#This Row],[Exports kWh - MPT]]/1000)*ExportsELAP[[#This Row],[EIM Price]]</f>
        <v>294.29749141940704</v>
      </c>
      <c r="L6058" s="167" t="str">
        <f>+INDEX(ECR_Hours!$I$12:$I$15,MATCH(ExportsELAP[[#This Row],[Date Prevailing]],ECR_Hours!$H$12:$H$15,1))</f>
        <v>S</v>
      </c>
      <c r="M6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59" spans="1:13" x14ac:dyDescent="0.25">
      <c r="A6059" s="164">
        <f>+Exports!A6062</f>
        <v>44814</v>
      </c>
      <c r="B6059" s="165">
        <f t="shared" si="376"/>
        <v>2022</v>
      </c>
      <c r="C6059" s="165">
        <f t="shared" si="377"/>
        <v>9</v>
      </c>
      <c r="D6059" s="165">
        <f t="shared" si="378"/>
        <v>10</v>
      </c>
      <c r="E6059" s="165">
        <f>+Exports!B6062</f>
        <v>10</v>
      </c>
      <c r="F6059" s="165">
        <f>+WEEKDAY(ExportsELAP[[#This Row],[Date Prevailing]],1)</f>
        <v>7</v>
      </c>
      <c r="G6059" s="165">
        <f>+COUNTIFS(ECR_Hours!$K$6:$K$7,ExportsELAP[[#This Row],[Date Prevailing]])</f>
        <v>0</v>
      </c>
      <c r="H6059" s="165">
        <f t="shared" si="379"/>
        <v>7</v>
      </c>
      <c r="I6059" s="166">
        <f>+Exports!G6062</f>
        <v>16250.8431</v>
      </c>
      <c r="J6059" s="166">
        <f>+'ELAP_IPCO-APND'!D6062</f>
        <v>65.456879999999998</v>
      </c>
      <c r="K6059" s="166">
        <f>+(ExportsELAP[[#This Row],[Exports kWh - MPT]]/1000)*ExportsELAP[[#This Row],[EIM Price]]</f>
        <v>1063.7294866955281</v>
      </c>
      <c r="L6059" s="167" t="str">
        <f>+INDEX(ECR_Hours!$I$12:$I$15,MATCH(ExportsELAP[[#This Row],[Date Prevailing]],ECR_Hours!$H$12:$H$15,1))</f>
        <v>S</v>
      </c>
      <c r="M6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0" spans="1:13" x14ac:dyDescent="0.25">
      <c r="A6060" s="164">
        <f>+Exports!A6063</f>
        <v>44814</v>
      </c>
      <c r="B6060" s="165">
        <f t="shared" si="376"/>
        <v>2022</v>
      </c>
      <c r="C6060" s="165">
        <f t="shared" si="377"/>
        <v>9</v>
      </c>
      <c r="D6060" s="165">
        <f t="shared" si="378"/>
        <v>10</v>
      </c>
      <c r="E6060" s="165">
        <f>+Exports!B6063</f>
        <v>11</v>
      </c>
      <c r="F6060" s="165">
        <f>+WEEKDAY(ExportsELAP[[#This Row],[Date Prevailing]],1)</f>
        <v>7</v>
      </c>
      <c r="G6060" s="165">
        <f>+COUNTIFS(ECR_Hours!$K$6:$K$7,ExportsELAP[[#This Row],[Date Prevailing]])</f>
        <v>0</v>
      </c>
      <c r="H6060" s="165">
        <f t="shared" si="379"/>
        <v>7</v>
      </c>
      <c r="I6060" s="166">
        <f>+Exports!G6063</f>
        <v>29134.835400000004</v>
      </c>
      <c r="J6060" s="166">
        <f>+'ELAP_IPCO-APND'!D6063</f>
        <v>64.974689999999995</v>
      </c>
      <c r="K6060" s="166">
        <f>+(ExportsELAP[[#This Row],[Exports kWh - MPT]]/1000)*ExportsELAP[[#This Row],[EIM Price]]</f>
        <v>1893.0268983160261</v>
      </c>
      <c r="L6060" s="167" t="str">
        <f>+INDEX(ECR_Hours!$I$12:$I$15,MATCH(ExportsELAP[[#This Row],[Date Prevailing]],ECR_Hours!$H$12:$H$15,1))</f>
        <v>S</v>
      </c>
      <c r="M6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1" spans="1:13" x14ac:dyDescent="0.25">
      <c r="A6061" s="164">
        <f>+Exports!A6064</f>
        <v>44814</v>
      </c>
      <c r="B6061" s="165">
        <f t="shared" si="376"/>
        <v>2022</v>
      </c>
      <c r="C6061" s="165">
        <f t="shared" si="377"/>
        <v>9</v>
      </c>
      <c r="D6061" s="165">
        <f t="shared" si="378"/>
        <v>10</v>
      </c>
      <c r="E6061" s="165">
        <f>+Exports!B6064</f>
        <v>12</v>
      </c>
      <c r="F6061" s="165">
        <f>+WEEKDAY(ExportsELAP[[#This Row],[Date Prevailing]],1)</f>
        <v>7</v>
      </c>
      <c r="G6061" s="165">
        <f>+COUNTIFS(ECR_Hours!$K$6:$K$7,ExportsELAP[[#This Row],[Date Prevailing]])</f>
        <v>0</v>
      </c>
      <c r="H6061" s="165">
        <f t="shared" si="379"/>
        <v>7</v>
      </c>
      <c r="I6061" s="166">
        <f>+Exports!G6064</f>
        <v>39166.017</v>
      </c>
      <c r="J6061" s="166">
        <f>+'ELAP_IPCO-APND'!D6064</f>
        <v>55.686410000000002</v>
      </c>
      <c r="K6061" s="166">
        <f>+(ExportsELAP[[#This Row],[Exports kWh - MPT]]/1000)*ExportsELAP[[#This Row],[EIM Price]]</f>
        <v>2181.0148807289697</v>
      </c>
      <c r="L6061" s="167" t="str">
        <f>+INDEX(ECR_Hours!$I$12:$I$15,MATCH(ExportsELAP[[#This Row],[Date Prevailing]],ECR_Hours!$H$12:$H$15,1))</f>
        <v>S</v>
      </c>
      <c r="M6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2" spans="1:13" x14ac:dyDescent="0.25">
      <c r="A6062" s="164">
        <f>+Exports!A6065</f>
        <v>44814</v>
      </c>
      <c r="B6062" s="165">
        <f t="shared" si="376"/>
        <v>2022</v>
      </c>
      <c r="C6062" s="165">
        <f t="shared" si="377"/>
        <v>9</v>
      </c>
      <c r="D6062" s="165">
        <f t="shared" si="378"/>
        <v>10</v>
      </c>
      <c r="E6062" s="165">
        <f>+Exports!B6065</f>
        <v>13</v>
      </c>
      <c r="F6062" s="165">
        <f>+WEEKDAY(ExportsELAP[[#This Row],[Date Prevailing]],1)</f>
        <v>7</v>
      </c>
      <c r="G6062" s="165">
        <f>+COUNTIFS(ECR_Hours!$K$6:$K$7,ExportsELAP[[#This Row],[Date Prevailing]])</f>
        <v>0</v>
      </c>
      <c r="H6062" s="165">
        <f t="shared" si="379"/>
        <v>7</v>
      </c>
      <c r="I6062" s="166">
        <f>+Exports!G6065</f>
        <v>45429.633600000001</v>
      </c>
      <c r="J6062" s="166">
        <f>+'ELAP_IPCO-APND'!D6065</f>
        <v>55.873390000000001</v>
      </c>
      <c r="K6062" s="166">
        <f>+(ExportsELAP[[#This Row],[Exports kWh - MPT]]/1000)*ExportsELAP[[#This Row],[EIM Price]]</f>
        <v>2538.3076356899041</v>
      </c>
      <c r="L6062" s="167" t="str">
        <f>+INDEX(ECR_Hours!$I$12:$I$15,MATCH(ExportsELAP[[#This Row],[Date Prevailing]],ECR_Hours!$H$12:$H$15,1))</f>
        <v>S</v>
      </c>
      <c r="M6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3" spans="1:13" x14ac:dyDescent="0.25">
      <c r="A6063" s="164">
        <f>+Exports!A6066</f>
        <v>44814</v>
      </c>
      <c r="B6063" s="165">
        <f t="shared" si="376"/>
        <v>2022</v>
      </c>
      <c r="C6063" s="165">
        <f t="shared" si="377"/>
        <v>9</v>
      </c>
      <c r="D6063" s="165">
        <f t="shared" si="378"/>
        <v>10</v>
      </c>
      <c r="E6063" s="165">
        <f>+Exports!B6066</f>
        <v>14</v>
      </c>
      <c r="F6063" s="165">
        <f>+WEEKDAY(ExportsELAP[[#This Row],[Date Prevailing]],1)</f>
        <v>7</v>
      </c>
      <c r="G6063" s="165">
        <f>+COUNTIFS(ECR_Hours!$K$6:$K$7,ExportsELAP[[#This Row],[Date Prevailing]])</f>
        <v>0</v>
      </c>
      <c r="H6063" s="165">
        <f t="shared" si="379"/>
        <v>7</v>
      </c>
      <c r="I6063" s="166">
        <f>+Exports!G6066</f>
        <v>46759.602800000008</v>
      </c>
      <c r="J6063" s="166">
        <f>+'ELAP_IPCO-APND'!D6066</f>
        <v>53.982559999999999</v>
      </c>
      <c r="K6063" s="166">
        <f>+(ExportsELAP[[#This Row],[Exports kWh - MPT]]/1000)*ExportsELAP[[#This Row],[EIM Price]]</f>
        <v>2524.2030637271687</v>
      </c>
      <c r="L6063" s="167" t="str">
        <f>+INDEX(ECR_Hours!$I$12:$I$15,MATCH(ExportsELAP[[#This Row],[Date Prevailing]],ECR_Hours!$H$12:$H$15,1))</f>
        <v>S</v>
      </c>
      <c r="M6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4" spans="1:13" x14ac:dyDescent="0.25">
      <c r="A6064" s="164">
        <f>+Exports!A6067</f>
        <v>44814</v>
      </c>
      <c r="B6064" s="165">
        <f t="shared" si="376"/>
        <v>2022</v>
      </c>
      <c r="C6064" s="165">
        <f t="shared" si="377"/>
        <v>9</v>
      </c>
      <c r="D6064" s="165">
        <f t="shared" si="378"/>
        <v>10</v>
      </c>
      <c r="E6064" s="165">
        <f>+Exports!B6067</f>
        <v>15</v>
      </c>
      <c r="F6064" s="165">
        <f>+WEEKDAY(ExportsELAP[[#This Row],[Date Prevailing]],1)</f>
        <v>7</v>
      </c>
      <c r="G6064" s="165">
        <f>+COUNTIFS(ECR_Hours!$K$6:$K$7,ExportsELAP[[#This Row],[Date Prevailing]])</f>
        <v>0</v>
      </c>
      <c r="H6064" s="165">
        <f t="shared" si="379"/>
        <v>7</v>
      </c>
      <c r="I6064" s="166">
        <f>+Exports!G6067</f>
        <v>44189.840500000006</v>
      </c>
      <c r="J6064" s="166">
        <f>+'ELAP_IPCO-APND'!D6067</f>
        <v>59.00752</v>
      </c>
      <c r="K6064" s="166">
        <f>+(ExportsELAP[[#This Row],[Exports kWh - MPT]]/1000)*ExportsELAP[[#This Row],[EIM Price]]</f>
        <v>2607.5328971005601</v>
      </c>
      <c r="L6064" s="167" t="str">
        <f>+INDEX(ECR_Hours!$I$12:$I$15,MATCH(ExportsELAP[[#This Row],[Date Prevailing]],ECR_Hours!$H$12:$H$15,1))</f>
        <v>S</v>
      </c>
      <c r="M6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65" spans="1:13" x14ac:dyDescent="0.25">
      <c r="A6065" s="164">
        <f>+Exports!A6068</f>
        <v>44814</v>
      </c>
      <c r="B6065" s="165">
        <f t="shared" si="376"/>
        <v>2022</v>
      </c>
      <c r="C6065" s="165">
        <f t="shared" si="377"/>
        <v>9</v>
      </c>
      <c r="D6065" s="165">
        <f t="shared" si="378"/>
        <v>10</v>
      </c>
      <c r="E6065" s="165">
        <f>+Exports!B6068</f>
        <v>16</v>
      </c>
      <c r="F6065" s="165">
        <f>+WEEKDAY(ExportsELAP[[#This Row],[Date Prevailing]],1)</f>
        <v>7</v>
      </c>
      <c r="G6065" s="165">
        <f>+COUNTIFS(ECR_Hours!$K$6:$K$7,ExportsELAP[[#This Row],[Date Prevailing]])</f>
        <v>0</v>
      </c>
      <c r="H6065" s="165">
        <f t="shared" si="379"/>
        <v>7</v>
      </c>
      <c r="I6065" s="166">
        <f>+Exports!G6068</f>
        <v>37881.190300000002</v>
      </c>
      <c r="J6065" s="166">
        <f>+'ELAP_IPCO-APND'!D6068</f>
        <v>63.76014</v>
      </c>
      <c r="K6065" s="166">
        <f>+(ExportsELAP[[#This Row],[Exports kWh - MPT]]/1000)*ExportsELAP[[#This Row],[EIM Price]]</f>
        <v>2415.3099968946422</v>
      </c>
      <c r="L6065" s="167" t="str">
        <f>+INDEX(ECR_Hours!$I$12:$I$15,MATCH(ExportsELAP[[#This Row],[Date Prevailing]],ECR_Hours!$H$12:$H$15,1))</f>
        <v>S</v>
      </c>
      <c r="M6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6" spans="1:13" x14ac:dyDescent="0.25">
      <c r="A6066" s="164">
        <f>+Exports!A6069</f>
        <v>44814</v>
      </c>
      <c r="B6066" s="165">
        <f t="shared" si="376"/>
        <v>2022</v>
      </c>
      <c r="C6066" s="165">
        <f t="shared" si="377"/>
        <v>9</v>
      </c>
      <c r="D6066" s="165">
        <f t="shared" si="378"/>
        <v>10</v>
      </c>
      <c r="E6066" s="165">
        <f>+Exports!B6069</f>
        <v>17</v>
      </c>
      <c r="F6066" s="165">
        <f>+WEEKDAY(ExportsELAP[[#This Row],[Date Prevailing]],1)</f>
        <v>7</v>
      </c>
      <c r="G6066" s="165">
        <f>+COUNTIFS(ECR_Hours!$K$6:$K$7,ExportsELAP[[#This Row],[Date Prevailing]])</f>
        <v>0</v>
      </c>
      <c r="H6066" s="165">
        <f t="shared" si="379"/>
        <v>7</v>
      </c>
      <c r="I6066" s="166">
        <f>+Exports!G6069</f>
        <v>27961.298200000001</v>
      </c>
      <c r="J6066" s="166">
        <f>+'ELAP_IPCO-APND'!D6069</f>
        <v>65.028710000000004</v>
      </c>
      <c r="K6066" s="166">
        <f>+(ExportsELAP[[#This Row],[Exports kWh - MPT]]/1000)*ExportsELAP[[#This Row],[EIM Price]]</f>
        <v>1818.2871518713223</v>
      </c>
      <c r="L6066" s="167" t="str">
        <f>+INDEX(ECR_Hours!$I$12:$I$15,MATCH(ExportsELAP[[#This Row],[Date Prevailing]],ECR_Hours!$H$12:$H$15,1))</f>
        <v>S</v>
      </c>
      <c r="M6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7" spans="1:13" x14ac:dyDescent="0.25">
      <c r="A6067" s="164">
        <f>+Exports!A6070</f>
        <v>44814</v>
      </c>
      <c r="B6067" s="165">
        <f t="shared" si="376"/>
        <v>2022</v>
      </c>
      <c r="C6067" s="165">
        <f t="shared" si="377"/>
        <v>9</v>
      </c>
      <c r="D6067" s="165">
        <f t="shared" si="378"/>
        <v>10</v>
      </c>
      <c r="E6067" s="165">
        <f>+Exports!B6070</f>
        <v>18</v>
      </c>
      <c r="F6067" s="165">
        <f>+WEEKDAY(ExportsELAP[[#This Row],[Date Prevailing]],1)</f>
        <v>7</v>
      </c>
      <c r="G6067" s="165">
        <f>+COUNTIFS(ECR_Hours!$K$6:$K$7,ExportsELAP[[#This Row],[Date Prevailing]])</f>
        <v>0</v>
      </c>
      <c r="H6067" s="165">
        <f t="shared" si="379"/>
        <v>7</v>
      </c>
      <c r="I6067" s="166">
        <f>+Exports!G6070</f>
        <v>16518.272700000001</v>
      </c>
      <c r="J6067" s="166">
        <f>+'ELAP_IPCO-APND'!D6070</f>
        <v>61.36842</v>
      </c>
      <c r="K6067" s="166">
        <f>+(ExportsELAP[[#This Row],[Exports kWh - MPT]]/1000)*ExportsELAP[[#This Row],[EIM Price]]</f>
        <v>1013.700296728134</v>
      </c>
      <c r="L6067" s="167" t="str">
        <f>+INDEX(ECR_Hours!$I$12:$I$15,MATCH(ExportsELAP[[#This Row],[Date Prevailing]],ECR_Hours!$H$12:$H$15,1))</f>
        <v>S</v>
      </c>
      <c r="M6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8" spans="1:13" x14ac:dyDescent="0.25">
      <c r="A6068" s="164">
        <f>+Exports!A6071</f>
        <v>44814</v>
      </c>
      <c r="B6068" s="165">
        <f t="shared" si="376"/>
        <v>2022</v>
      </c>
      <c r="C6068" s="165">
        <f t="shared" si="377"/>
        <v>9</v>
      </c>
      <c r="D6068" s="165">
        <f t="shared" si="378"/>
        <v>10</v>
      </c>
      <c r="E6068" s="165">
        <f>+Exports!B6071</f>
        <v>19</v>
      </c>
      <c r="F6068" s="165">
        <f>+WEEKDAY(ExportsELAP[[#This Row],[Date Prevailing]],1)</f>
        <v>7</v>
      </c>
      <c r="G6068" s="165">
        <f>+COUNTIFS(ECR_Hours!$K$6:$K$7,ExportsELAP[[#This Row],[Date Prevailing]])</f>
        <v>0</v>
      </c>
      <c r="H6068" s="165">
        <f t="shared" si="379"/>
        <v>7</v>
      </c>
      <c r="I6068" s="166">
        <f>+Exports!G6071</f>
        <v>6668.5904</v>
      </c>
      <c r="J6068" s="166">
        <f>+'ELAP_IPCO-APND'!D6071</f>
        <v>74.256619999999998</v>
      </c>
      <c r="K6068" s="166">
        <f>+(ExportsELAP[[#This Row],[Exports kWh - MPT]]/1000)*ExportsELAP[[#This Row],[EIM Price]]</f>
        <v>495.18698326844799</v>
      </c>
      <c r="L6068" s="167" t="str">
        <f>+INDEX(ECR_Hours!$I$12:$I$15,MATCH(ExportsELAP[[#This Row],[Date Prevailing]],ECR_Hours!$H$12:$H$15,1))</f>
        <v>S</v>
      </c>
      <c r="M6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69" spans="1:13" x14ac:dyDescent="0.25">
      <c r="A6069" s="164">
        <f>+Exports!A6072</f>
        <v>44814</v>
      </c>
      <c r="B6069" s="165">
        <f t="shared" si="376"/>
        <v>2022</v>
      </c>
      <c r="C6069" s="165">
        <f t="shared" si="377"/>
        <v>9</v>
      </c>
      <c r="D6069" s="165">
        <f t="shared" si="378"/>
        <v>10</v>
      </c>
      <c r="E6069" s="165">
        <f>+Exports!B6072</f>
        <v>20</v>
      </c>
      <c r="F6069" s="165">
        <f>+WEEKDAY(ExportsELAP[[#This Row],[Date Prevailing]],1)</f>
        <v>7</v>
      </c>
      <c r="G6069" s="165">
        <f>+COUNTIFS(ECR_Hours!$K$6:$K$7,ExportsELAP[[#This Row],[Date Prevailing]])</f>
        <v>0</v>
      </c>
      <c r="H6069" s="165">
        <f t="shared" si="379"/>
        <v>7</v>
      </c>
      <c r="I6069" s="166">
        <f>+Exports!G6072</f>
        <v>898.95069999999987</v>
      </c>
      <c r="J6069" s="166">
        <f>+'ELAP_IPCO-APND'!D6072</f>
        <v>71.972489999999993</v>
      </c>
      <c r="K6069" s="166">
        <f>+(ExportsELAP[[#This Row],[Exports kWh - MPT]]/1000)*ExportsELAP[[#This Row],[EIM Price]]</f>
        <v>64.699720266242991</v>
      </c>
      <c r="L6069" s="167" t="str">
        <f>+INDEX(ECR_Hours!$I$12:$I$15,MATCH(ExportsELAP[[#This Row],[Date Prevailing]],ECR_Hours!$H$12:$H$15,1))</f>
        <v>S</v>
      </c>
      <c r="M6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0" spans="1:13" x14ac:dyDescent="0.25">
      <c r="A6070" s="164">
        <f>+Exports!A6073</f>
        <v>44814</v>
      </c>
      <c r="B6070" s="165">
        <f t="shared" si="376"/>
        <v>2022</v>
      </c>
      <c r="C6070" s="165">
        <f t="shared" si="377"/>
        <v>9</v>
      </c>
      <c r="D6070" s="165">
        <f t="shared" si="378"/>
        <v>10</v>
      </c>
      <c r="E6070" s="165">
        <f>+Exports!B6073</f>
        <v>21</v>
      </c>
      <c r="F6070" s="165">
        <f>+WEEKDAY(ExportsELAP[[#This Row],[Date Prevailing]],1)</f>
        <v>7</v>
      </c>
      <c r="G6070" s="165">
        <f>+COUNTIFS(ECR_Hours!$K$6:$K$7,ExportsELAP[[#This Row],[Date Prevailing]])</f>
        <v>0</v>
      </c>
      <c r="H6070" s="165">
        <f t="shared" si="379"/>
        <v>7</v>
      </c>
      <c r="I6070" s="166">
        <f>+Exports!G6073</f>
        <v>3.2819000000000003</v>
      </c>
      <c r="J6070" s="166">
        <f>+'ELAP_IPCO-APND'!D6073</f>
        <v>70.857249999999993</v>
      </c>
      <c r="K6070" s="166">
        <f>+(ExportsELAP[[#This Row],[Exports kWh - MPT]]/1000)*ExportsELAP[[#This Row],[EIM Price]]</f>
        <v>0.23254640877499999</v>
      </c>
      <c r="L6070" s="167" t="str">
        <f>+INDEX(ECR_Hours!$I$12:$I$15,MATCH(ExportsELAP[[#This Row],[Date Prevailing]],ECR_Hours!$H$12:$H$15,1))</f>
        <v>S</v>
      </c>
      <c r="M6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1" spans="1:13" x14ac:dyDescent="0.25">
      <c r="A6071" s="164">
        <f>+Exports!A6074</f>
        <v>44814</v>
      </c>
      <c r="B6071" s="165">
        <f t="shared" si="376"/>
        <v>2022</v>
      </c>
      <c r="C6071" s="165">
        <f t="shared" si="377"/>
        <v>9</v>
      </c>
      <c r="D6071" s="165">
        <f t="shared" si="378"/>
        <v>10</v>
      </c>
      <c r="E6071" s="165">
        <f>+Exports!B6074</f>
        <v>22</v>
      </c>
      <c r="F6071" s="165">
        <f>+WEEKDAY(ExportsELAP[[#This Row],[Date Prevailing]],1)</f>
        <v>7</v>
      </c>
      <c r="G6071" s="165">
        <f>+COUNTIFS(ECR_Hours!$K$6:$K$7,ExportsELAP[[#This Row],[Date Prevailing]])</f>
        <v>0</v>
      </c>
      <c r="H6071" s="165">
        <f t="shared" si="379"/>
        <v>7</v>
      </c>
      <c r="I6071" s="166">
        <f>+Exports!G6074</f>
        <v>3.4923999999999999</v>
      </c>
      <c r="J6071" s="166">
        <f>+'ELAP_IPCO-APND'!D6074</f>
        <v>77.334320000000005</v>
      </c>
      <c r="K6071" s="166">
        <f>+(ExportsELAP[[#This Row],[Exports kWh - MPT]]/1000)*ExportsELAP[[#This Row],[EIM Price]]</f>
        <v>0.27008237916800004</v>
      </c>
      <c r="L6071" s="167" t="str">
        <f>+INDEX(ECR_Hours!$I$12:$I$15,MATCH(ExportsELAP[[#This Row],[Date Prevailing]],ECR_Hours!$H$12:$H$15,1))</f>
        <v>S</v>
      </c>
      <c r="M6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2" spans="1:13" x14ac:dyDescent="0.25">
      <c r="A6072" s="164">
        <f>+Exports!A6075</f>
        <v>44814</v>
      </c>
      <c r="B6072" s="165">
        <f t="shared" si="376"/>
        <v>2022</v>
      </c>
      <c r="C6072" s="165">
        <f t="shared" si="377"/>
        <v>9</v>
      </c>
      <c r="D6072" s="165">
        <f t="shared" si="378"/>
        <v>10</v>
      </c>
      <c r="E6072" s="165">
        <f>+Exports!B6075</f>
        <v>23</v>
      </c>
      <c r="F6072" s="165">
        <f>+WEEKDAY(ExportsELAP[[#This Row],[Date Prevailing]],1)</f>
        <v>7</v>
      </c>
      <c r="G6072" s="165">
        <f>+COUNTIFS(ECR_Hours!$K$6:$K$7,ExportsELAP[[#This Row],[Date Prevailing]])</f>
        <v>0</v>
      </c>
      <c r="H6072" s="165">
        <f t="shared" si="379"/>
        <v>7</v>
      </c>
      <c r="I6072" s="166">
        <f>+Exports!G6075</f>
        <v>3.3308999999999997</v>
      </c>
      <c r="J6072" s="166">
        <f>+'ELAP_IPCO-APND'!D6075</f>
        <v>72.673429999999996</v>
      </c>
      <c r="K6072" s="166">
        <f>+(ExportsELAP[[#This Row],[Exports kWh - MPT]]/1000)*ExportsELAP[[#This Row],[EIM Price]]</f>
        <v>0.24206792798699997</v>
      </c>
      <c r="L6072" s="167" t="str">
        <f>+INDEX(ECR_Hours!$I$12:$I$15,MATCH(ExportsELAP[[#This Row],[Date Prevailing]],ECR_Hours!$H$12:$H$15,1))</f>
        <v>S</v>
      </c>
      <c r="M6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073" spans="1:13" x14ac:dyDescent="0.25">
      <c r="A6073" s="164">
        <f>+Exports!A6076</f>
        <v>44814</v>
      </c>
      <c r="B6073" s="165">
        <f t="shared" si="376"/>
        <v>2022</v>
      </c>
      <c r="C6073" s="165">
        <f t="shared" si="377"/>
        <v>9</v>
      </c>
      <c r="D6073" s="165">
        <f t="shared" si="378"/>
        <v>10</v>
      </c>
      <c r="E6073" s="165">
        <f>+Exports!B6076</f>
        <v>24</v>
      </c>
      <c r="F6073" s="165">
        <f>+WEEKDAY(ExportsELAP[[#This Row],[Date Prevailing]],1)</f>
        <v>7</v>
      </c>
      <c r="G6073" s="165">
        <f>+COUNTIFS(ECR_Hours!$K$6:$K$7,ExportsELAP[[#This Row],[Date Prevailing]])</f>
        <v>0</v>
      </c>
      <c r="H6073" s="165">
        <f t="shared" si="379"/>
        <v>7</v>
      </c>
      <c r="I6073" s="166">
        <f>+Exports!G6076</f>
        <v>4.3658999999999999</v>
      </c>
      <c r="J6073" s="166">
        <f>+'ELAP_IPCO-APND'!D6076</f>
        <v>93.868979999999993</v>
      </c>
      <c r="K6073" s="166">
        <f>+(ExportsELAP[[#This Row],[Exports kWh - MPT]]/1000)*ExportsELAP[[#This Row],[EIM Price]]</f>
        <v>0.40982257978199993</v>
      </c>
      <c r="L6073" s="167" t="str">
        <f>+INDEX(ECR_Hours!$I$12:$I$15,MATCH(ExportsELAP[[#This Row],[Date Prevailing]],ECR_Hours!$H$12:$H$15,1))</f>
        <v>S</v>
      </c>
      <c r="M6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4" spans="1:13" x14ac:dyDescent="0.25">
      <c r="A6074" s="164">
        <f>+Exports!A6077</f>
        <v>44815</v>
      </c>
      <c r="B6074" s="165">
        <f t="shared" si="376"/>
        <v>2022</v>
      </c>
      <c r="C6074" s="165">
        <f t="shared" si="377"/>
        <v>9</v>
      </c>
      <c r="D6074" s="165">
        <f t="shared" si="378"/>
        <v>11</v>
      </c>
      <c r="E6074" s="165">
        <f>+Exports!B6077</f>
        <v>1</v>
      </c>
      <c r="F6074" s="165">
        <f>+WEEKDAY(ExportsELAP[[#This Row],[Date Prevailing]],1)</f>
        <v>1</v>
      </c>
      <c r="G6074" s="165">
        <f>+COUNTIFS(ECR_Hours!$K$6:$K$7,ExportsELAP[[#This Row],[Date Prevailing]])</f>
        <v>0</v>
      </c>
      <c r="H6074" s="165">
        <f t="shared" si="379"/>
        <v>1</v>
      </c>
      <c r="I6074" s="166">
        <f>+Exports!G6077</f>
        <v>3.95589999999999</v>
      </c>
      <c r="J6074" s="166">
        <f>+'ELAP_IPCO-APND'!D6077</f>
        <v>73.566220000000001</v>
      </c>
      <c r="K6074" s="166">
        <f>+(ExportsELAP[[#This Row],[Exports kWh - MPT]]/1000)*ExportsELAP[[#This Row],[EIM Price]]</f>
        <v>0.29102060969799926</v>
      </c>
      <c r="L6074" s="167" t="str">
        <f>+INDEX(ECR_Hours!$I$12:$I$15,MATCH(ExportsELAP[[#This Row],[Date Prevailing]],ECR_Hours!$H$12:$H$15,1))</f>
        <v>S</v>
      </c>
      <c r="M6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5" spans="1:13" x14ac:dyDescent="0.25">
      <c r="A6075" s="164">
        <f>+Exports!A6078</f>
        <v>44815</v>
      </c>
      <c r="B6075" s="165">
        <f t="shared" si="376"/>
        <v>2022</v>
      </c>
      <c r="C6075" s="165">
        <f t="shared" si="377"/>
        <v>9</v>
      </c>
      <c r="D6075" s="165">
        <f t="shared" si="378"/>
        <v>11</v>
      </c>
      <c r="E6075" s="165">
        <f>+Exports!B6078</f>
        <v>2</v>
      </c>
      <c r="F6075" s="165">
        <f>+WEEKDAY(ExportsELAP[[#This Row],[Date Prevailing]],1)</f>
        <v>1</v>
      </c>
      <c r="G6075" s="165">
        <f>+COUNTIFS(ECR_Hours!$K$6:$K$7,ExportsELAP[[#This Row],[Date Prevailing]])</f>
        <v>0</v>
      </c>
      <c r="H6075" s="165">
        <f t="shared" si="379"/>
        <v>1</v>
      </c>
      <c r="I6075" s="166">
        <f>+Exports!G6078</f>
        <v>4.8479999999999999</v>
      </c>
      <c r="J6075" s="166">
        <f>+'ELAP_IPCO-APND'!D6078</f>
        <v>63.854840000000003</v>
      </c>
      <c r="K6075" s="166">
        <f>+(ExportsELAP[[#This Row],[Exports kWh - MPT]]/1000)*ExportsELAP[[#This Row],[EIM Price]]</f>
        <v>0.30956826432000001</v>
      </c>
      <c r="L6075" s="167" t="str">
        <f>+INDEX(ECR_Hours!$I$12:$I$15,MATCH(ExportsELAP[[#This Row],[Date Prevailing]],ECR_Hours!$H$12:$H$15,1))</f>
        <v>S</v>
      </c>
      <c r="M6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6" spans="1:13" x14ac:dyDescent="0.25">
      <c r="A6076" s="164">
        <f>+Exports!A6079</f>
        <v>44815</v>
      </c>
      <c r="B6076" s="165">
        <f t="shared" si="376"/>
        <v>2022</v>
      </c>
      <c r="C6076" s="165">
        <f t="shared" si="377"/>
        <v>9</v>
      </c>
      <c r="D6076" s="165">
        <f t="shared" si="378"/>
        <v>11</v>
      </c>
      <c r="E6076" s="165">
        <f>+Exports!B6079</f>
        <v>3</v>
      </c>
      <c r="F6076" s="165">
        <f>+WEEKDAY(ExportsELAP[[#This Row],[Date Prevailing]],1)</f>
        <v>1</v>
      </c>
      <c r="G6076" s="165">
        <f>+COUNTIFS(ECR_Hours!$K$6:$K$7,ExportsELAP[[#This Row],[Date Prevailing]])</f>
        <v>0</v>
      </c>
      <c r="H6076" s="165">
        <f t="shared" si="379"/>
        <v>1</v>
      </c>
      <c r="I6076" s="166">
        <f>+Exports!G6079</f>
        <v>4.4483999999999995</v>
      </c>
      <c r="J6076" s="166">
        <f>+'ELAP_IPCO-APND'!D6079</f>
        <v>66.89743</v>
      </c>
      <c r="K6076" s="166">
        <f>+(ExportsELAP[[#This Row],[Exports kWh - MPT]]/1000)*ExportsELAP[[#This Row],[EIM Price]]</f>
        <v>0.29758652761199994</v>
      </c>
      <c r="L6076" s="167" t="str">
        <f>+INDEX(ECR_Hours!$I$12:$I$15,MATCH(ExportsELAP[[#This Row],[Date Prevailing]],ECR_Hours!$H$12:$H$15,1))</f>
        <v>S</v>
      </c>
      <c r="M6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7" spans="1:13" x14ac:dyDescent="0.25">
      <c r="A6077" s="164">
        <f>+Exports!A6080</f>
        <v>44815</v>
      </c>
      <c r="B6077" s="165">
        <f t="shared" si="376"/>
        <v>2022</v>
      </c>
      <c r="C6077" s="165">
        <f t="shared" si="377"/>
        <v>9</v>
      </c>
      <c r="D6077" s="165">
        <f t="shared" si="378"/>
        <v>11</v>
      </c>
      <c r="E6077" s="165">
        <f>+Exports!B6080</f>
        <v>4</v>
      </c>
      <c r="F6077" s="165">
        <f>+WEEKDAY(ExportsELAP[[#This Row],[Date Prevailing]],1)</f>
        <v>1</v>
      </c>
      <c r="G6077" s="165">
        <f>+COUNTIFS(ECR_Hours!$K$6:$K$7,ExportsELAP[[#This Row],[Date Prevailing]])</f>
        <v>0</v>
      </c>
      <c r="H6077" s="165">
        <f t="shared" si="379"/>
        <v>1</v>
      </c>
      <c r="I6077" s="166">
        <f>+Exports!G6080</f>
        <v>4.056</v>
      </c>
      <c r="J6077" s="166">
        <f>+'ELAP_IPCO-APND'!D6080</f>
        <v>69.710220000000007</v>
      </c>
      <c r="K6077" s="166">
        <f>+(ExportsELAP[[#This Row],[Exports kWh - MPT]]/1000)*ExportsELAP[[#This Row],[EIM Price]]</f>
        <v>0.28274465232000001</v>
      </c>
      <c r="L6077" s="167" t="str">
        <f>+INDEX(ECR_Hours!$I$12:$I$15,MATCH(ExportsELAP[[#This Row],[Date Prevailing]],ECR_Hours!$H$12:$H$15,1))</f>
        <v>S</v>
      </c>
      <c r="M6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8" spans="1:13" x14ac:dyDescent="0.25">
      <c r="A6078" s="164">
        <f>+Exports!A6081</f>
        <v>44815</v>
      </c>
      <c r="B6078" s="165">
        <f t="shared" si="376"/>
        <v>2022</v>
      </c>
      <c r="C6078" s="165">
        <f t="shared" si="377"/>
        <v>9</v>
      </c>
      <c r="D6078" s="165">
        <f t="shared" si="378"/>
        <v>11</v>
      </c>
      <c r="E6078" s="165">
        <f>+Exports!B6081</f>
        <v>5</v>
      </c>
      <c r="F6078" s="165">
        <f>+WEEKDAY(ExportsELAP[[#This Row],[Date Prevailing]],1)</f>
        <v>1</v>
      </c>
      <c r="G6078" s="165">
        <f>+COUNTIFS(ECR_Hours!$K$6:$K$7,ExportsELAP[[#This Row],[Date Prevailing]])</f>
        <v>0</v>
      </c>
      <c r="H6078" s="165">
        <f t="shared" si="379"/>
        <v>1</v>
      </c>
      <c r="I6078" s="166">
        <f>+Exports!G6081</f>
        <v>9.0869999999999997</v>
      </c>
      <c r="J6078" s="166">
        <f>+'ELAP_IPCO-APND'!D6081</f>
        <v>70.325339999999997</v>
      </c>
      <c r="K6078" s="166">
        <f>+(ExportsELAP[[#This Row],[Exports kWh - MPT]]/1000)*ExportsELAP[[#This Row],[EIM Price]]</f>
        <v>0.63904636457999997</v>
      </c>
      <c r="L6078" s="167" t="str">
        <f>+INDEX(ECR_Hours!$I$12:$I$15,MATCH(ExportsELAP[[#This Row],[Date Prevailing]],ECR_Hours!$H$12:$H$15,1))</f>
        <v>S</v>
      </c>
      <c r="M6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79" spans="1:13" x14ac:dyDescent="0.25">
      <c r="A6079" s="164">
        <f>+Exports!A6082</f>
        <v>44815</v>
      </c>
      <c r="B6079" s="165">
        <f t="shared" si="376"/>
        <v>2022</v>
      </c>
      <c r="C6079" s="165">
        <f t="shared" si="377"/>
        <v>9</v>
      </c>
      <c r="D6079" s="165">
        <f t="shared" si="378"/>
        <v>11</v>
      </c>
      <c r="E6079" s="165">
        <f>+Exports!B6082</f>
        <v>6</v>
      </c>
      <c r="F6079" s="165">
        <f>+WEEKDAY(ExportsELAP[[#This Row],[Date Prevailing]],1)</f>
        <v>1</v>
      </c>
      <c r="G6079" s="165">
        <f>+COUNTIFS(ECR_Hours!$K$6:$K$7,ExportsELAP[[#This Row],[Date Prevailing]])</f>
        <v>0</v>
      </c>
      <c r="H6079" s="165">
        <f t="shared" si="379"/>
        <v>1</v>
      </c>
      <c r="I6079" s="166">
        <f>+Exports!G6082</f>
        <v>5.1093999999999999</v>
      </c>
      <c r="J6079" s="166">
        <f>+'ELAP_IPCO-APND'!D6082</f>
        <v>69.101110000000006</v>
      </c>
      <c r="K6079" s="166">
        <f>+(ExportsELAP[[#This Row],[Exports kWh - MPT]]/1000)*ExportsELAP[[#This Row],[EIM Price]]</f>
        <v>0.35306521143400005</v>
      </c>
      <c r="L6079" s="167" t="str">
        <f>+INDEX(ECR_Hours!$I$12:$I$15,MATCH(ExportsELAP[[#This Row],[Date Prevailing]],ECR_Hours!$H$12:$H$15,1))</f>
        <v>S</v>
      </c>
      <c r="M6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0" spans="1:13" x14ac:dyDescent="0.25">
      <c r="A6080" s="164">
        <f>+Exports!A6083</f>
        <v>44815</v>
      </c>
      <c r="B6080" s="165">
        <f t="shared" si="376"/>
        <v>2022</v>
      </c>
      <c r="C6080" s="165">
        <f t="shared" si="377"/>
        <v>9</v>
      </c>
      <c r="D6080" s="165">
        <f t="shared" si="378"/>
        <v>11</v>
      </c>
      <c r="E6080" s="165">
        <f>+Exports!B6083</f>
        <v>7</v>
      </c>
      <c r="F6080" s="165">
        <f>+WEEKDAY(ExportsELAP[[#This Row],[Date Prevailing]],1)</f>
        <v>1</v>
      </c>
      <c r="G6080" s="165">
        <f>+COUNTIFS(ECR_Hours!$K$6:$K$7,ExportsELAP[[#This Row],[Date Prevailing]])</f>
        <v>0</v>
      </c>
      <c r="H6080" s="165">
        <f t="shared" si="379"/>
        <v>1</v>
      </c>
      <c r="I6080" s="166">
        <f>+Exports!G6083</f>
        <v>8.4872000000000014</v>
      </c>
      <c r="J6080" s="166">
        <f>+'ELAP_IPCO-APND'!D6083</f>
        <v>67.145129999999995</v>
      </c>
      <c r="K6080" s="166">
        <f>+(ExportsELAP[[#This Row],[Exports kWh - MPT]]/1000)*ExportsELAP[[#This Row],[EIM Price]]</f>
        <v>0.56987414733600006</v>
      </c>
      <c r="L6080" s="167" t="str">
        <f>+INDEX(ECR_Hours!$I$12:$I$15,MATCH(ExportsELAP[[#This Row],[Date Prevailing]],ECR_Hours!$H$12:$H$15,1))</f>
        <v>S</v>
      </c>
      <c r="M6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1" spans="1:13" x14ac:dyDescent="0.25">
      <c r="A6081" s="164">
        <f>+Exports!A6084</f>
        <v>44815</v>
      </c>
      <c r="B6081" s="165">
        <f t="shared" si="376"/>
        <v>2022</v>
      </c>
      <c r="C6081" s="165">
        <f t="shared" si="377"/>
        <v>9</v>
      </c>
      <c r="D6081" s="165">
        <f t="shared" si="378"/>
        <v>11</v>
      </c>
      <c r="E6081" s="165">
        <f>+Exports!B6084</f>
        <v>8</v>
      </c>
      <c r="F6081" s="165">
        <f>+WEEKDAY(ExportsELAP[[#This Row],[Date Prevailing]],1)</f>
        <v>1</v>
      </c>
      <c r="G6081" s="165">
        <f>+COUNTIFS(ECR_Hours!$K$6:$K$7,ExportsELAP[[#This Row],[Date Prevailing]])</f>
        <v>0</v>
      </c>
      <c r="H6081" s="165">
        <f t="shared" si="379"/>
        <v>1</v>
      </c>
      <c r="I6081" s="166">
        <f>+Exports!G6084</f>
        <v>800.27189999999996</v>
      </c>
      <c r="J6081" s="166">
        <f>+'ELAP_IPCO-APND'!D6084</f>
        <v>63.950850000000003</v>
      </c>
      <c r="K6081" s="166">
        <f>+(ExportsELAP[[#This Row],[Exports kWh - MPT]]/1000)*ExportsELAP[[#This Row],[EIM Price]]</f>
        <v>51.178068236114996</v>
      </c>
      <c r="L6081" s="167" t="str">
        <f>+INDEX(ECR_Hours!$I$12:$I$15,MATCH(ExportsELAP[[#This Row],[Date Prevailing]],ECR_Hours!$H$12:$H$15,1))</f>
        <v>S</v>
      </c>
      <c r="M6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2" spans="1:13" x14ac:dyDescent="0.25">
      <c r="A6082" s="164">
        <f>+Exports!A6085</f>
        <v>44815</v>
      </c>
      <c r="B6082" s="165">
        <f t="shared" ref="B6082:B6145" si="380">+YEAR(A6082)</f>
        <v>2022</v>
      </c>
      <c r="C6082" s="165">
        <f t="shared" ref="C6082:C6145" si="381">+MONTH(A6082)</f>
        <v>9</v>
      </c>
      <c r="D6082" s="165">
        <f t="shared" ref="D6082:D6145" si="382">+DAY(A6082)</f>
        <v>11</v>
      </c>
      <c r="E6082" s="165">
        <f>+Exports!B6085</f>
        <v>9</v>
      </c>
      <c r="F6082" s="165">
        <f>+WEEKDAY(ExportsELAP[[#This Row],[Date Prevailing]],1)</f>
        <v>1</v>
      </c>
      <c r="G6082" s="165">
        <f>+COUNTIFS(ECR_Hours!$K$6:$K$7,ExportsELAP[[#This Row],[Date Prevailing]])</f>
        <v>0</v>
      </c>
      <c r="H6082" s="165">
        <f t="shared" ref="H6082:H6145" si="383">+IF(G6082=1,0,F6082)</f>
        <v>1</v>
      </c>
      <c r="I6082" s="166">
        <f>+Exports!G6085</f>
        <v>7433.7802000000001</v>
      </c>
      <c r="J6082" s="166">
        <f>+'ELAP_IPCO-APND'!D6085</f>
        <v>58.141120000000001</v>
      </c>
      <c r="K6082" s="166">
        <f>+(ExportsELAP[[#This Row],[Exports kWh - MPT]]/1000)*ExportsELAP[[#This Row],[EIM Price]]</f>
        <v>432.208306661824</v>
      </c>
      <c r="L6082" s="167" t="str">
        <f>+INDEX(ECR_Hours!$I$12:$I$15,MATCH(ExportsELAP[[#This Row],[Date Prevailing]],ECR_Hours!$H$12:$H$15,1))</f>
        <v>S</v>
      </c>
      <c r="M6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3" spans="1:13" x14ac:dyDescent="0.25">
      <c r="A6083" s="164">
        <f>+Exports!A6086</f>
        <v>44815</v>
      </c>
      <c r="B6083" s="165">
        <f t="shared" si="380"/>
        <v>2022</v>
      </c>
      <c r="C6083" s="165">
        <f t="shared" si="381"/>
        <v>9</v>
      </c>
      <c r="D6083" s="165">
        <f t="shared" si="382"/>
        <v>11</v>
      </c>
      <c r="E6083" s="165">
        <f>+Exports!B6086</f>
        <v>10</v>
      </c>
      <c r="F6083" s="165">
        <f>+WEEKDAY(ExportsELAP[[#This Row],[Date Prevailing]],1)</f>
        <v>1</v>
      </c>
      <c r="G6083" s="165">
        <f>+COUNTIFS(ECR_Hours!$K$6:$K$7,ExportsELAP[[#This Row],[Date Prevailing]])</f>
        <v>0</v>
      </c>
      <c r="H6083" s="165">
        <f t="shared" si="383"/>
        <v>1</v>
      </c>
      <c r="I6083" s="166">
        <f>+Exports!G6086</f>
        <v>17805.767800000001</v>
      </c>
      <c r="J6083" s="166">
        <f>+'ELAP_IPCO-APND'!D6086</f>
        <v>51.873190000000001</v>
      </c>
      <c r="K6083" s="166">
        <f>+(ExportsELAP[[#This Row],[Exports kWh - MPT]]/1000)*ExportsELAP[[#This Row],[EIM Price]]</f>
        <v>923.64197618528215</v>
      </c>
      <c r="L6083" s="167" t="str">
        <f>+INDEX(ECR_Hours!$I$12:$I$15,MATCH(ExportsELAP[[#This Row],[Date Prevailing]],ECR_Hours!$H$12:$H$15,1))</f>
        <v>S</v>
      </c>
      <c r="M6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4" spans="1:13" x14ac:dyDescent="0.25">
      <c r="A6084" s="164">
        <f>+Exports!A6087</f>
        <v>44815</v>
      </c>
      <c r="B6084" s="165">
        <f t="shared" si="380"/>
        <v>2022</v>
      </c>
      <c r="C6084" s="165">
        <f t="shared" si="381"/>
        <v>9</v>
      </c>
      <c r="D6084" s="165">
        <f t="shared" si="382"/>
        <v>11</v>
      </c>
      <c r="E6084" s="165">
        <f>+Exports!B6087</f>
        <v>11</v>
      </c>
      <c r="F6084" s="165">
        <f>+WEEKDAY(ExportsELAP[[#This Row],[Date Prevailing]],1)</f>
        <v>1</v>
      </c>
      <c r="G6084" s="165">
        <f>+COUNTIFS(ECR_Hours!$K$6:$K$7,ExportsELAP[[#This Row],[Date Prevailing]])</f>
        <v>0</v>
      </c>
      <c r="H6084" s="165">
        <f t="shared" si="383"/>
        <v>1</v>
      </c>
      <c r="I6084" s="166">
        <f>+Exports!G6087</f>
        <v>28944.5488</v>
      </c>
      <c r="J6084" s="166">
        <f>+'ELAP_IPCO-APND'!D6087</f>
        <v>53.07094</v>
      </c>
      <c r="K6084" s="166">
        <f>+(ExportsELAP[[#This Row],[Exports kWh - MPT]]/1000)*ExportsELAP[[#This Row],[EIM Price]]</f>
        <v>1536.1144126918721</v>
      </c>
      <c r="L6084" s="167" t="str">
        <f>+INDEX(ECR_Hours!$I$12:$I$15,MATCH(ExportsELAP[[#This Row],[Date Prevailing]],ECR_Hours!$H$12:$H$15,1))</f>
        <v>S</v>
      </c>
      <c r="M6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5" spans="1:13" x14ac:dyDescent="0.25">
      <c r="A6085" s="164">
        <f>+Exports!A6088</f>
        <v>44815</v>
      </c>
      <c r="B6085" s="165">
        <f t="shared" si="380"/>
        <v>2022</v>
      </c>
      <c r="C6085" s="165">
        <f t="shared" si="381"/>
        <v>9</v>
      </c>
      <c r="D6085" s="165">
        <f t="shared" si="382"/>
        <v>11</v>
      </c>
      <c r="E6085" s="165">
        <f>+Exports!B6088</f>
        <v>12</v>
      </c>
      <c r="F6085" s="165">
        <f>+WEEKDAY(ExportsELAP[[#This Row],[Date Prevailing]],1)</f>
        <v>1</v>
      </c>
      <c r="G6085" s="165">
        <f>+COUNTIFS(ECR_Hours!$K$6:$K$7,ExportsELAP[[#This Row],[Date Prevailing]])</f>
        <v>0</v>
      </c>
      <c r="H6085" s="165">
        <f t="shared" si="383"/>
        <v>1</v>
      </c>
      <c r="I6085" s="166">
        <f>+Exports!G6088</f>
        <v>40228.560499999992</v>
      </c>
      <c r="J6085" s="166">
        <f>+'ELAP_IPCO-APND'!D6088</f>
        <v>52.647309999999997</v>
      </c>
      <c r="K6085" s="166">
        <f>+(ExportsELAP[[#This Row],[Exports kWh - MPT]]/1000)*ExportsELAP[[#This Row],[EIM Price]]</f>
        <v>2117.9254954972544</v>
      </c>
      <c r="L6085" s="167" t="str">
        <f>+INDEX(ECR_Hours!$I$12:$I$15,MATCH(ExportsELAP[[#This Row],[Date Prevailing]],ECR_Hours!$H$12:$H$15,1))</f>
        <v>S</v>
      </c>
      <c r="M6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6" spans="1:13" x14ac:dyDescent="0.25">
      <c r="A6086" s="164">
        <f>+Exports!A6089</f>
        <v>44815</v>
      </c>
      <c r="B6086" s="165">
        <f t="shared" si="380"/>
        <v>2022</v>
      </c>
      <c r="C6086" s="165">
        <f t="shared" si="381"/>
        <v>9</v>
      </c>
      <c r="D6086" s="165">
        <f t="shared" si="382"/>
        <v>11</v>
      </c>
      <c r="E6086" s="165">
        <f>+Exports!B6089</f>
        <v>13</v>
      </c>
      <c r="F6086" s="165">
        <f>+WEEKDAY(ExportsELAP[[#This Row],[Date Prevailing]],1)</f>
        <v>1</v>
      </c>
      <c r="G6086" s="165">
        <f>+COUNTIFS(ECR_Hours!$K$6:$K$7,ExportsELAP[[#This Row],[Date Prevailing]])</f>
        <v>0</v>
      </c>
      <c r="H6086" s="165">
        <f t="shared" si="383"/>
        <v>1</v>
      </c>
      <c r="I6086" s="166">
        <f>+Exports!G6089</f>
        <v>46250.8217</v>
      </c>
      <c r="J6086" s="166">
        <f>+'ELAP_IPCO-APND'!D6089</f>
        <v>62.990369999999999</v>
      </c>
      <c r="K6086" s="166">
        <f>+(ExportsELAP[[#This Row],[Exports kWh - MPT]]/1000)*ExportsELAP[[#This Row],[EIM Price]]</f>
        <v>2913.356371687029</v>
      </c>
      <c r="L6086" s="167" t="str">
        <f>+INDEX(ECR_Hours!$I$12:$I$15,MATCH(ExportsELAP[[#This Row],[Date Prevailing]],ECR_Hours!$H$12:$H$15,1))</f>
        <v>S</v>
      </c>
      <c r="M6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7" spans="1:13" x14ac:dyDescent="0.25">
      <c r="A6087" s="164">
        <f>+Exports!A6090</f>
        <v>44815</v>
      </c>
      <c r="B6087" s="165">
        <f t="shared" si="380"/>
        <v>2022</v>
      </c>
      <c r="C6087" s="165">
        <f t="shared" si="381"/>
        <v>9</v>
      </c>
      <c r="D6087" s="165">
        <f t="shared" si="382"/>
        <v>11</v>
      </c>
      <c r="E6087" s="165">
        <f>+Exports!B6090</f>
        <v>14</v>
      </c>
      <c r="F6087" s="165">
        <f>+WEEKDAY(ExportsELAP[[#This Row],[Date Prevailing]],1)</f>
        <v>1</v>
      </c>
      <c r="G6087" s="165">
        <f>+COUNTIFS(ECR_Hours!$K$6:$K$7,ExportsELAP[[#This Row],[Date Prevailing]])</f>
        <v>0</v>
      </c>
      <c r="H6087" s="165">
        <f t="shared" si="383"/>
        <v>1</v>
      </c>
      <c r="I6087" s="166">
        <f>+Exports!G6090</f>
        <v>46606.842599999996</v>
      </c>
      <c r="J6087" s="166">
        <f>+'ELAP_IPCO-APND'!D6090</f>
        <v>58.625279999999997</v>
      </c>
      <c r="K6087" s="166">
        <f>+(ExportsELAP[[#This Row],[Exports kWh - MPT]]/1000)*ExportsELAP[[#This Row],[EIM Price]]</f>
        <v>2732.3391973409275</v>
      </c>
      <c r="L6087" s="167" t="str">
        <f>+INDEX(ECR_Hours!$I$12:$I$15,MATCH(ExportsELAP[[#This Row],[Date Prevailing]],ECR_Hours!$H$12:$H$15,1))</f>
        <v>S</v>
      </c>
      <c r="M6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8" spans="1:13" x14ac:dyDescent="0.25">
      <c r="A6088" s="164">
        <f>+Exports!A6091</f>
        <v>44815</v>
      </c>
      <c r="B6088" s="165">
        <f t="shared" si="380"/>
        <v>2022</v>
      </c>
      <c r="C6088" s="165">
        <f t="shared" si="381"/>
        <v>9</v>
      </c>
      <c r="D6088" s="165">
        <f t="shared" si="382"/>
        <v>11</v>
      </c>
      <c r="E6088" s="165">
        <f>+Exports!B6091</f>
        <v>15</v>
      </c>
      <c r="F6088" s="165">
        <f>+WEEKDAY(ExportsELAP[[#This Row],[Date Prevailing]],1)</f>
        <v>1</v>
      </c>
      <c r="G6088" s="165">
        <f>+COUNTIFS(ECR_Hours!$K$6:$K$7,ExportsELAP[[#This Row],[Date Prevailing]])</f>
        <v>0</v>
      </c>
      <c r="H6088" s="165">
        <f t="shared" si="383"/>
        <v>1</v>
      </c>
      <c r="I6088" s="166">
        <f>+Exports!G6091</f>
        <v>43217.156600000002</v>
      </c>
      <c r="J6088" s="166">
        <f>+'ELAP_IPCO-APND'!D6091</f>
        <v>61.636330000000001</v>
      </c>
      <c r="K6088" s="166">
        <f>+(ExportsELAP[[#This Row],[Exports kWh - MPT]]/1000)*ExportsELAP[[#This Row],[EIM Price]]</f>
        <v>2663.7469258592782</v>
      </c>
      <c r="L6088" s="167" t="str">
        <f>+INDEX(ECR_Hours!$I$12:$I$15,MATCH(ExportsELAP[[#This Row],[Date Prevailing]],ECR_Hours!$H$12:$H$15,1))</f>
        <v>S</v>
      </c>
      <c r="M6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89" spans="1:13" x14ac:dyDescent="0.25">
      <c r="A6089" s="164">
        <f>+Exports!A6092</f>
        <v>44815</v>
      </c>
      <c r="B6089" s="165">
        <f t="shared" si="380"/>
        <v>2022</v>
      </c>
      <c r="C6089" s="165">
        <f t="shared" si="381"/>
        <v>9</v>
      </c>
      <c r="D6089" s="165">
        <f t="shared" si="382"/>
        <v>11</v>
      </c>
      <c r="E6089" s="165">
        <f>+Exports!B6092</f>
        <v>16</v>
      </c>
      <c r="F6089" s="165">
        <f>+WEEKDAY(ExportsELAP[[#This Row],[Date Prevailing]],1)</f>
        <v>1</v>
      </c>
      <c r="G6089" s="165">
        <f>+COUNTIFS(ECR_Hours!$K$6:$K$7,ExportsELAP[[#This Row],[Date Prevailing]])</f>
        <v>0</v>
      </c>
      <c r="H6089" s="165">
        <f t="shared" si="383"/>
        <v>1</v>
      </c>
      <c r="I6089" s="166">
        <f>+Exports!G6092</f>
        <v>35890.857900000003</v>
      </c>
      <c r="J6089" s="166">
        <f>+'ELAP_IPCO-APND'!D6092</f>
        <v>64.657359999999997</v>
      </c>
      <c r="K6089" s="166">
        <f>+(ExportsELAP[[#This Row],[Exports kWh - MPT]]/1000)*ExportsELAP[[#This Row],[EIM Price]]</f>
        <v>2320.6081199491441</v>
      </c>
      <c r="L6089" s="167" t="str">
        <f>+INDEX(ECR_Hours!$I$12:$I$15,MATCH(ExportsELAP[[#This Row],[Date Prevailing]],ECR_Hours!$H$12:$H$15,1))</f>
        <v>S</v>
      </c>
      <c r="M6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0" spans="1:13" x14ac:dyDescent="0.25">
      <c r="A6090" s="164">
        <f>+Exports!A6093</f>
        <v>44815</v>
      </c>
      <c r="B6090" s="165">
        <f t="shared" si="380"/>
        <v>2022</v>
      </c>
      <c r="C6090" s="165">
        <f t="shared" si="381"/>
        <v>9</v>
      </c>
      <c r="D6090" s="165">
        <f t="shared" si="382"/>
        <v>11</v>
      </c>
      <c r="E6090" s="165">
        <f>+Exports!B6093</f>
        <v>17</v>
      </c>
      <c r="F6090" s="165">
        <f>+WEEKDAY(ExportsELAP[[#This Row],[Date Prevailing]],1)</f>
        <v>1</v>
      </c>
      <c r="G6090" s="165">
        <f>+COUNTIFS(ECR_Hours!$K$6:$K$7,ExportsELAP[[#This Row],[Date Prevailing]])</f>
        <v>0</v>
      </c>
      <c r="H6090" s="165">
        <f t="shared" si="383"/>
        <v>1</v>
      </c>
      <c r="I6090" s="166">
        <f>+Exports!G6093</f>
        <v>26172.497199999998</v>
      </c>
      <c r="J6090" s="166">
        <f>+'ELAP_IPCO-APND'!D6093</f>
        <v>74.988079999999997</v>
      </c>
      <c r="K6090" s="166">
        <f>+(ExportsELAP[[#This Row],[Exports kWh - MPT]]/1000)*ExportsELAP[[#This Row],[EIM Price]]</f>
        <v>1962.6253138333759</v>
      </c>
      <c r="L6090" s="167" t="str">
        <f>+INDEX(ECR_Hours!$I$12:$I$15,MATCH(ExportsELAP[[#This Row],[Date Prevailing]],ECR_Hours!$H$12:$H$15,1))</f>
        <v>S</v>
      </c>
      <c r="M6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1" spans="1:13" x14ac:dyDescent="0.25">
      <c r="A6091" s="164">
        <f>+Exports!A6094</f>
        <v>44815</v>
      </c>
      <c r="B6091" s="165">
        <f t="shared" si="380"/>
        <v>2022</v>
      </c>
      <c r="C6091" s="165">
        <f t="shared" si="381"/>
        <v>9</v>
      </c>
      <c r="D6091" s="165">
        <f t="shared" si="382"/>
        <v>11</v>
      </c>
      <c r="E6091" s="165">
        <f>+Exports!B6094</f>
        <v>18</v>
      </c>
      <c r="F6091" s="165">
        <f>+WEEKDAY(ExportsELAP[[#This Row],[Date Prevailing]],1)</f>
        <v>1</v>
      </c>
      <c r="G6091" s="165">
        <f>+COUNTIFS(ECR_Hours!$K$6:$K$7,ExportsELAP[[#This Row],[Date Prevailing]])</f>
        <v>0</v>
      </c>
      <c r="H6091" s="165">
        <f t="shared" si="383"/>
        <v>1</v>
      </c>
      <c r="I6091" s="166">
        <f>+Exports!G6094</f>
        <v>15583.103900000002</v>
      </c>
      <c r="J6091" s="166">
        <f>+'ELAP_IPCO-APND'!D6094</f>
        <v>85.099599999999995</v>
      </c>
      <c r="K6091" s="166">
        <f>+(ExportsELAP[[#This Row],[Exports kWh - MPT]]/1000)*ExportsELAP[[#This Row],[EIM Price]]</f>
        <v>1326.1159086484399</v>
      </c>
      <c r="L6091" s="167" t="str">
        <f>+INDEX(ECR_Hours!$I$12:$I$15,MATCH(ExportsELAP[[#This Row],[Date Prevailing]],ECR_Hours!$H$12:$H$15,1))</f>
        <v>S</v>
      </c>
      <c r="M6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2" spans="1:13" x14ac:dyDescent="0.25">
      <c r="A6092" s="164">
        <f>+Exports!A6095</f>
        <v>44815</v>
      </c>
      <c r="B6092" s="165">
        <f t="shared" si="380"/>
        <v>2022</v>
      </c>
      <c r="C6092" s="165">
        <f t="shared" si="381"/>
        <v>9</v>
      </c>
      <c r="D6092" s="165">
        <f t="shared" si="382"/>
        <v>11</v>
      </c>
      <c r="E6092" s="165">
        <f>+Exports!B6095</f>
        <v>19</v>
      </c>
      <c r="F6092" s="165">
        <f>+WEEKDAY(ExportsELAP[[#This Row],[Date Prevailing]],1)</f>
        <v>1</v>
      </c>
      <c r="G6092" s="165">
        <f>+COUNTIFS(ECR_Hours!$K$6:$K$7,ExportsELAP[[#This Row],[Date Prevailing]])</f>
        <v>0</v>
      </c>
      <c r="H6092" s="165">
        <f t="shared" si="383"/>
        <v>1</v>
      </c>
      <c r="I6092" s="166">
        <f>+Exports!G6095</f>
        <v>6673.2260999999999</v>
      </c>
      <c r="J6092" s="166">
        <f>+'ELAP_IPCO-APND'!D6095</f>
        <v>90.799040000000005</v>
      </c>
      <c r="K6092" s="166">
        <f>+(ExportsELAP[[#This Row],[Exports kWh - MPT]]/1000)*ExportsELAP[[#This Row],[EIM Price]]</f>
        <v>605.922523582944</v>
      </c>
      <c r="L6092" s="167" t="str">
        <f>+INDEX(ECR_Hours!$I$12:$I$15,MATCH(ExportsELAP[[#This Row],[Date Prevailing]],ECR_Hours!$H$12:$H$15,1))</f>
        <v>S</v>
      </c>
      <c r="M6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3" spans="1:13" x14ac:dyDescent="0.25">
      <c r="A6093" s="164">
        <f>+Exports!A6096</f>
        <v>44815</v>
      </c>
      <c r="B6093" s="165">
        <f t="shared" si="380"/>
        <v>2022</v>
      </c>
      <c r="C6093" s="165">
        <f t="shared" si="381"/>
        <v>9</v>
      </c>
      <c r="D6093" s="165">
        <f t="shared" si="382"/>
        <v>11</v>
      </c>
      <c r="E6093" s="165">
        <f>+Exports!B6096</f>
        <v>20</v>
      </c>
      <c r="F6093" s="165">
        <f>+WEEKDAY(ExportsELAP[[#This Row],[Date Prevailing]],1)</f>
        <v>1</v>
      </c>
      <c r="G6093" s="165">
        <f>+COUNTIFS(ECR_Hours!$K$6:$K$7,ExportsELAP[[#This Row],[Date Prevailing]])</f>
        <v>0</v>
      </c>
      <c r="H6093" s="165">
        <f t="shared" si="383"/>
        <v>1</v>
      </c>
      <c r="I6093" s="166">
        <f>+Exports!G6096</f>
        <v>1064.9673</v>
      </c>
      <c r="J6093" s="166">
        <f>+'ELAP_IPCO-APND'!D6096</f>
        <v>91.183750000000003</v>
      </c>
      <c r="K6093" s="166">
        <f>+(ExportsELAP[[#This Row],[Exports kWh - MPT]]/1000)*ExportsELAP[[#This Row],[EIM Price]]</f>
        <v>97.107712041374995</v>
      </c>
      <c r="L6093" s="167" t="str">
        <f>+INDEX(ECR_Hours!$I$12:$I$15,MATCH(ExportsELAP[[#This Row],[Date Prevailing]],ECR_Hours!$H$12:$H$15,1))</f>
        <v>S</v>
      </c>
      <c r="M6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4" spans="1:13" x14ac:dyDescent="0.25">
      <c r="A6094" s="164">
        <f>+Exports!A6097</f>
        <v>44815</v>
      </c>
      <c r="B6094" s="165">
        <f t="shared" si="380"/>
        <v>2022</v>
      </c>
      <c r="C6094" s="165">
        <f t="shared" si="381"/>
        <v>9</v>
      </c>
      <c r="D6094" s="165">
        <f t="shared" si="382"/>
        <v>11</v>
      </c>
      <c r="E6094" s="165">
        <f>+Exports!B6097</f>
        <v>21</v>
      </c>
      <c r="F6094" s="165">
        <f>+WEEKDAY(ExportsELAP[[#This Row],[Date Prevailing]],1)</f>
        <v>1</v>
      </c>
      <c r="G6094" s="165">
        <f>+COUNTIFS(ECR_Hours!$K$6:$K$7,ExportsELAP[[#This Row],[Date Prevailing]])</f>
        <v>0</v>
      </c>
      <c r="H6094" s="165">
        <f t="shared" si="383"/>
        <v>1</v>
      </c>
      <c r="I6094" s="166">
        <f>+Exports!G6097</f>
        <v>3.8659999999999899</v>
      </c>
      <c r="J6094" s="166">
        <f>+'ELAP_IPCO-APND'!D6097</f>
        <v>98.976640000000003</v>
      </c>
      <c r="K6094" s="166">
        <f>+(ExportsELAP[[#This Row],[Exports kWh - MPT]]/1000)*ExportsELAP[[#This Row],[EIM Price]]</f>
        <v>0.38264369023999906</v>
      </c>
      <c r="L6094" s="167" t="str">
        <f>+INDEX(ECR_Hours!$I$12:$I$15,MATCH(ExportsELAP[[#This Row],[Date Prevailing]],ECR_Hours!$H$12:$H$15,1))</f>
        <v>S</v>
      </c>
      <c r="M6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5" spans="1:13" x14ac:dyDescent="0.25">
      <c r="A6095" s="164">
        <f>+Exports!A6098</f>
        <v>44815</v>
      </c>
      <c r="B6095" s="165">
        <f t="shared" si="380"/>
        <v>2022</v>
      </c>
      <c r="C6095" s="165">
        <f t="shared" si="381"/>
        <v>9</v>
      </c>
      <c r="D6095" s="165">
        <f t="shared" si="382"/>
        <v>11</v>
      </c>
      <c r="E6095" s="165">
        <f>+Exports!B6098</f>
        <v>22</v>
      </c>
      <c r="F6095" s="165">
        <f>+WEEKDAY(ExportsELAP[[#This Row],[Date Prevailing]],1)</f>
        <v>1</v>
      </c>
      <c r="G6095" s="165">
        <f>+COUNTIFS(ECR_Hours!$K$6:$K$7,ExportsELAP[[#This Row],[Date Prevailing]])</f>
        <v>0</v>
      </c>
      <c r="H6095" s="165">
        <f t="shared" si="383"/>
        <v>1</v>
      </c>
      <c r="I6095" s="166">
        <f>+Exports!G6098</f>
        <v>3.7071999999999901</v>
      </c>
      <c r="J6095" s="166">
        <f>+'ELAP_IPCO-APND'!D6098</f>
        <v>95.362660000000005</v>
      </c>
      <c r="K6095" s="166">
        <f>+(ExportsELAP[[#This Row],[Exports kWh - MPT]]/1000)*ExportsELAP[[#This Row],[EIM Price]]</f>
        <v>0.35352845315199904</v>
      </c>
      <c r="L6095" s="167" t="str">
        <f>+INDEX(ECR_Hours!$I$12:$I$15,MATCH(ExportsELAP[[#This Row],[Date Prevailing]],ECR_Hours!$H$12:$H$15,1))</f>
        <v>S</v>
      </c>
      <c r="M6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6" spans="1:13" x14ac:dyDescent="0.25">
      <c r="A6096" s="164">
        <f>+Exports!A6099</f>
        <v>44815</v>
      </c>
      <c r="B6096" s="165">
        <f t="shared" si="380"/>
        <v>2022</v>
      </c>
      <c r="C6096" s="165">
        <f t="shared" si="381"/>
        <v>9</v>
      </c>
      <c r="D6096" s="165">
        <f t="shared" si="382"/>
        <v>11</v>
      </c>
      <c r="E6096" s="165">
        <f>+Exports!B6099</f>
        <v>23</v>
      </c>
      <c r="F6096" s="165">
        <f>+WEEKDAY(ExportsELAP[[#This Row],[Date Prevailing]],1)</f>
        <v>1</v>
      </c>
      <c r="G6096" s="165">
        <f>+COUNTIFS(ECR_Hours!$K$6:$K$7,ExportsELAP[[#This Row],[Date Prevailing]])</f>
        <v>0</v>
      </c>
      <c r="H6096" s="165">
        <f t="shared" si="383"/>
        <v>1</v>
      </c>
      <c r="I6096" s="166">
        <f>+Exports!G6099</f>
        <v>5.4832999999999998</v>
      </c>
      <c r="J6096" s="166">
        <f>+'ELAP_IPCO-APND'!D6099</f>
        <v>89.680400000000006</v>
      </c>
      <c r="K6096" s="166">
        <f>+(ExportsELAP[[#This Row],[Exports kWh - MPT]]/1000)*ExportsELAP[[#This Row],[EIM Price]]</f>
        <v>0.49174453732000001</v>
      </c>
      <c r="L6096" s="167" t="str">
        <f>+INDEX(ECR_Hours!$I$12:$I$15,MATCH(ExportsELAP[[#This Row],[Date Prevailing]],ECR_Hours!$H$12:$H$15,1))</f>
        <v>S</v>
      </c>
      <c r="M6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7" spans="1:13" x14ac:dyDescent="0.25">
      <c r="A6097" s="164">
        <f>+Exports!A6100</f>
        <v>44815</v>
      </c>
      <c r="B6097" s="165">
        <f t="shared" si="380"/>
        <v>2022</v>
      </c>
      <c r="C6097" s="165">
        <f t="shared" si="381"/>
        <v>9</v>
      </c>
      <c r="D6097" s="165">
        <f t="shared" si="382"/>
        <v>11</v>
      </c>
      <c r="E6097" s="165">
        <f>+Exports!B6100</f>
        <v>24</v>
      </c>
      <c r="F6097" s="165">
        <f>+WEEKDAY(ExportsELAP[[#This Row],[Date Prevailing]],1)</f>
        <v>1</v>
      </c>
      <c r="G6097" s="165">
        <f>+COUNTIFS(ECR_Hours!$K$6:$K$7,ExportsELAP[[#This Row],[Date Prevailing]])</f>
        <v>0</v>
      </c>
      <c r="H6097" s="165">
        <f t="shared" si="383"/>
        <v>1</v>
      </c>
      <c r="I6097" s="166">
        <f>+Exports!G6100</f>
        <v>6.3102999999999998</v>
      </c>
      <c r="J6097" s="166">
        <f>+'ELAP_IPCO-APND'!D6100</f>
        <v>78.590130000000002</v>
      </c>
      <c r="K6097" s="166">
        <f>+(ExportsELAP[[#This Row],[Exports kWh - MPT]]/1000)*ExportsELAP[[#This Row],[EIM Price]]</f>
        <v>0.49592729733899998</v>
      </c>
      <c r="L6097" s="167" t="str">
        <f>+INDEX(ECR_Hours!$I$12:$I$15,MATCH(ExportsELAP[[#This Row],[Date Prevailing]],ECR_Hours!$H$12:$H$15,1))</f>
        <v>S</v>
      </c>
      <c r="M6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8" spans="1:13" x14ac:dyDescent="0.25">
      <c r="A6098" s="164">
        <f>+Exports!A6101</f>
        <v>44816</v>
      </c>
      <c r="B6098" s="165">
        <f t="shared" si="380"/>
        <v>2022</v>
      </c>
      <c r="C6098" s="165">
        <f t="shared" si="381"/>
        <v>9</v>
      </c>
      <c r="D6098" s="165">
        <f t="shared" si="382"/>
        <v>12</v>
      </c>
      <c r="E6098" s="165">
        <f>+Exports!B6101</f>
        <v>1</v>
      </c>
      <c r="F6098" s="165">
        <f>+WEEKDAY(ExportsELAP[[#This Row],[Date Prevailing]],1)</f>
        <v>2</v>
      </c>
      <c r="G6098" s="165">
        <f>+COUNTIFS(ECR_Hours!$K$6:$K$7,ExportsELAP[[#This Row],[Date Prevailing]])</f>
        <v>0</v>
      </c>
      <c r="H6098" s="165">
        <f t="shared" si="383"/>
        <v>2</v>
      </c>
      <c r="I6098" s="166">
        <f>+Exports!G6101</f>
        <v>5.9200999999999997</v>
      </c>
      <c r="J6098" s="166">
        <f>+'ELAP_IPCO-APND'!D6101</f>
        <v>71.339449999999999</v>
      </c>
      <c r="K6098" s="166">
        <f>+(ExportsELAP[[#This Row],[Exports kWh - MPT]]/1000)*ExportsELAP[[#This Row],[EIM Price]]</f>
        <v>0.42233667794499996</v>
      </c>
      <c r="L6098" s="167" t="str">
        <f>+INDEX(ECR_Hours!$I$12:$I$15,MATCH(ExportsELAP[[#This Row],[Date Prevailing]],ECR_Hours!$H$12:$H$15,1))</f>
        <v>S</v>
      </c>
      <c r="M6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099" spans="1:13" x14ac:dyDescent="0.25">
      <c r="A6099" s="164">
        <f>+Exports!A6102</f>
        <v>44816</v>
      </c>
      <c r="B6099" s="165">
        <f t="shared" si="380"/>
        <v>2022</v>
      </c>
      <c r="C6099" s="165">
        <f t="shared" si="381"/>
        <v>9</v>
      </c>
      <c r="D6099" s="165">
        <f t="shared" si="382"/>
        <v>12</v>
      </c>
      <c r="E6099" s="165">
        <f>+Exports!B6102</f>
        <v>2</v>
      </c>
      <c r="F6099" s="165">
        <f>+WEEKDAY(ExportsELAP[[#This Row],[Date Prevailing]],1)</f>
        <v>2</v>
      </c>
      <c r="G6099" s="165">
        <f>+COUNTIFS(ECR_Hours!$K$6:$K$7,ExportsELAP[[#This Row],[Date Prevailing]])</f>
        <v>0</v>
      </c>
      <c r="H6099" s="165">
        <f t="shared" si="383"/>
        <v>2</v>
      </c>
      <c r="I6099" s="166">
        <f>+Exports!G6102</f>
        <v>6.508799999999999</v>
      </c>
      <c r="J6099" s="166">
        <f>+'ELAP_IPCO-APND'!D6102</f>
        <v>61.493659999999998</v>
      </c>
      <c r="K6099" s="166">
        <f>+(ExportsELAP[[#This Row],[Exports kWh - MPT]]/1000)*ExportsELAP[[#This Row],[EIM Price]]</f>
        <v>0.40024993420799992</v>
      </c>
      <c r="L6099" s="167" t="str">
        <f>+INDEX(ECR_Hours!$I$12:$I$15,MATCH(ExportsELAP[[#This Row],[Date Prevailing]],ECR_Hours!$H$12:$H$15,1))</f>
        <v>S</v>
      </c>
      <c r="M6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0" spans="1:13" x14ac:dyDescent="0.25">
      <c r="A6100" s="164">
        <f>+Exports!A6103</f>
        <v>44816</v>
      </c>
      <c r="B6100" s="165">
        <f t="shared" si="380"/>
        <v>2022</v>
      </c>
      <c r="C6100" s="165">
        <f t="shared" si="381"/>
        <v>9</v>
      </c>
      <c r="D6100" s="165">
        <f t="shared" si="382"/>
        <v>12</v>
      </c>
      <c r="E6100" s="165">
        <f>+Exports!B6103</f>
        <v>3</v>
      </c>
      <c r="F6100" s="165">
        <f>+WEEKDAY(ExportsELAP[[#This Row],[Date Prevailing]],1)</f>
        <v>2</v>
      </c>
      <c r="G6100" s="165">
        <f>+COUNTIFS(ECR_Hours!$K$6:$K$7,ExportsELAP[[#This Row],[Date Prevailing]])</f>
        <v>0</v>
      </c>
      <c r="H6100" s="165">
        <f t="shared" si="383"/>
        <v>2</v>
      </c>
      <c r="I6100" s="166">
        <f>+Exports!G6103</f>
        <v>6.4999000000000002</v>
      </c>
      <c r="J6100" s="166">
        <f>+'ELAP_IPCO-APND'!D6103</f>
        <v>70.121409999999997</v>
      </c>
      <c r="K6100" s="166">
        <f>+(ExportsELAP[[#This Row],[Exports kWh - MPT]]/1000)*ExportsELAP[[#This Row],[EIM Price]]</f>
        <v>0.45578215285899998</v>
      </c>
      <c r="L6100" s="167" t="str">
        <f>+INDEX(ECR_Hours!$I$12:$I$15,MATCH(ExportsELAP[[#This Row],[Date Prevailing]],ECR_Hours!$H$12:$H$15,1))</f>
        <v>S</v>
      </c>
      <c r="M6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1" spans="1:13" x14ac:dyDescent="0.25">
      <c r="A6101" s="164">
        <f>+Exports!A6104</f>
        <v>44816</v>
      </c>
      <c r="B6101" s="165">
        <f t="shared" si="380"/>
        <v>2022</v>
      </c>
      <c r="C6101" s="165">
        <f t="shared" si="381"/>
        <v>9</v>
      </c>
      <c r="D6101" s="165">
        <f t="shared" si="382"/>
        <v>12</v>
      </c>
      <c r="E6101" s="165">
        <f>+Exports!B6104</f>
        <v>4</v>
      </c>
      <c r="F6101" s="165">
        <f>+WEEKDAY(ExportsELAP[[#This Row],[Date Prevailing]],1)</f>
        <v>2</v>
      </c>
      <c r="G6101" s="165">
        <f>+COUNTIFS(ECR_Hours!$K$6:$K$7,ExportsELAP[[#This Row],[Date Prevailing]])</f>
        <v>0</v>
      </c>
      <c r="H6101" s="165">
        <f t="shared" si="383"/>
        <v>2</v>
      </c>
      <c r="I6101" s="166">
        <f>+Exports!G6104</f>
        <v>6.4708999999999994</v>
      </c>
      <c r="J6101" s="166">
        <f>+'ELAP_IPCO-APND'!D6104</f>
        <v>63.54766</v>
      </c>
      <c r="K6101" s="166">
        <f>+(ExportsELAP[[#This Row],[Exports kWh - MPT]]/1000)*ExportsELAP[[#This Row],[EIM Price]]</f>
        <v>0.41121055309399995</v>
      </c>
      <c r="L6101" s="167" t="str">
        <f>+INDEX(ECR_Hours!$I$12:$I$15,MATCH(ExportsELAP[[#This Row],[Date Prevailing]],ECR_Hours!$H$12:$H$15,1))</f>
        <v>S</v>
      </c>
      <c r="M6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2" spans="1:13" x14ac:dyDescent="0.25">
      <c r="A6102" s="164">
        <f>+Exports!A6105</f>
        <v>44816</v>
      </c>
      <c r="B6102" s="165">
        <f t="shared" si="380"/>
        <v>2022</v>
      </c>
      <c r="C6102" s="165">
        <f t="shared" si="381"/>
        <v>9</v>
      </c>
      <c r="D6102" s="165">
        <f t="shared" si="382"/>
        <v>12</v>
      </c>
      <c r="E6102" s="165">
        <f>+Exports!B6105</f>
        <v>5</v>
      </c>
      <c r="F6102" s="165">
        <f>+WEEKDAY(ExportsELAP[[#This Row],[Date Prevailing]],1)</f>
        <v>2</v>
      </c>
      <c r="G6102" s="165">
        <f>+COUNTIFS(ECR_Hours!$K$6:$K$7,ExportsELAP[[#This Row],[Date Prevailing]])</f>
        <v>0</v>
      </c>
      <c r="H6102" s="165">
        <f t="shared" si="383"/>
        <v>2</v>
      </c>
      <c r="I6102" s="166">
        <f>+Exports!G6105</f>
        <v>12.0457</v>
      </c>
      <c r="J6102" s="166">
        <f>+'ELAP_IPCO-APND'!D6105</f>
        <v>63.029429999999998</v>
      </c>
      <c r="K6102" s="166">
        <f>+(ExportsELAP[[#This Row],[Exports kWh - MPT]]/1000)*ExportsELAP[[#This Row],[EIM Price]]</f>
        <v>0.7592336049509999</v>
      </c>
      <c r="L6102" s="167" t="str">
        <f>+INDEX(ECR_Hours!$I$12:$I$15,MATCH(ExportsELAP[[#This Row],[Date Prevailing]],ECR_Hours!$H$12:$H$15,1))</f>
        <v>S</v>
      </c>
      <c r="M6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3" spans="1:13" x14ac:dyDescent="0.25">
      <c r="A6103" s="164">
        <f>+Exports!A6106</f>
        <v>44816</v>
      </c>
      <c r="B6103" s="165">
        <f t="shared" si="380"/>
        <v>2022</v>
      </c>
      <c r="C6103" s="165">
        <f t="shared" si="381"/>
        <v>9</v>
      </c>
      <c r="D6103" s="165">
        <f t="shared" si="382"/>
        <v>12</v>
      </c>
      <c r="E6103" s="165">
        <f>+Exports!B6106</f>
        <v>6</v>
      </c>
      <c r="F6103" s="165">
        <f>+WEEKDAY(ExportsELAP[[#This Row],[Date Prevailing]],1)</f>
        <v>2</v>
      </c>
      <c r="G6103" s="165">
        <f>+COUNTIFS(ECR_Hours!$K$6:$K$7,ExportsELAP[[#This Row],[Date Prevailing]])</f>
        <v>0</v>
      </c>
      <c r="H6103" s="165">
        <f t="shared" si="383"/>
        <v>2</v>
      </c>
      <c r="I6103" s="166">
        <f>+Exports!G6106</f>
        <v>8.5176999999999996</v>
      </c>
      <c r="J6103" s="166">
        <f>+'ELAP_IPCO-APND'!D6106</f>
        <v>66.632869999999997</v>
      </c>
      <c r="K6103" s="166">
        <f>+(ExportsELAP[[#This Row],[Exports kWh - MPT]]/1000)*ExportsELAP[[#This Row],[EIM Price]]</f>
        <v>0.5675587967989999</v>
      </c>
      <c r="L6103" s="167" t="str">
        <f>+INDEX(ECR_Hours!$I$12:$I$15,MATCH(ExportsELAP[[#This Row],[Date Prevailing]],ECR_Hours!$H$12:$H$15,1))</f>
        <v>S</v>
      </c>
      <c r="M6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4" spans="1:13" x14ac:dyDescent="0.25">
      <c r="A6104" s="164">
        <f>+Exports!A6107</f>
        <v>44816</v>
      </c>
      <c r="B6104" s="165">
        <f t="shared" si="380"/>
        <v>2022</v>
      </c>
      <c r="C6104" s="165">
        <f t="shared" si="381"/>
        <v>9</v>
      </c>
      <c r="D6104" s="165">
        <f t="shared" si="382"/>
        <v>12</v>
      </c>
      <c r="E6104" s="165">
        <f>+Exports!B6107</f>
        <v>7</v>
      </c>
      <c r="F6104" s="165">
        <f>+WEEKDAY(ExportsELAP[[#This Row],[Date Prevailing]],1)</f>
        <v>2</v>
      </c>
      <c r="G6104" s="165">
        <f>+COUNTIFS(ECR_Hours!$K$6:$K$7,ExportsELAP[[#This Row],[Date Prevailing]])</f>
        <v>0</v>
      </c>
      <c r="H6104" s="165">
        <f t="shared" si="383"/>
        <v>2</v>
      </c>
      <c r="I6104" s="166">
        <f>+Exports!G6107</f>
        <v>8.9409999999999901</v>
      </c>
      <c r="J6104" s="166">
        <f>+'ELAP_IPCO-APND'!D6107</f>
        <v>75.62979</v>
      </c>
      <c r="K6104" s="166">
        <f>+(ExportsELAP[[#This Row],[Exports kWh - MPT]]/1000)*ExportsELAP[[#This Row],[EIM Price]]</f>
        <v>0.67620595238999925</v>
      </c>
      <c r="L6104" s="167" t="str">
        <f>+INDEX(ECR_Hours!$I$12:$I$15,MATCH(ExportsELAP[[#This Row],[Date Prevailing]],ECR_Hours!$H$12:$H$15,1))</f>
        <v>S</v>
      </c>
      <c r="M6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5" spans="1:13" x14ac:dyDescent="0.25">
      <c r="A6105" s="164">
        <f>+Exports!A6108</f>
        <v>44816</v>
      </c>
      <c r="B6105" s="165">
        <f t="shared" si="380"/>
        <v>2022</v>
      </c>
      <c r="C6105" s="165">
        <f t="shared" si="381"/>
        <v>9</v>
      </c>
      <c r="D6105" s="165">
        <f t="shared" si="382"/>
        <v>12</v>
      </c>
      <c r="E6105" s="165">
        <f>+Exports!B6108</f>
        <v>8</v>
      </c>
      <c r="F6105" s="165">
        <f>+WEEKDAY(ExportsELAP[[#This Row],[Date Prevailing]],1)</f>
        <v>2</v>
      </c>
      <c r="G6105" s="165">
        <f>+COUNTIFS(ECR_Hours!$K$6:$K$7,ExportsELAP[[#This Row],[Date Prevailing]])</f>
        <v>0</v>
      </c>
      <c r="H6105" s="165">
        <f t="shared" si="383"/>
        <v>2</v>
      </c>
      <c r="I6105" s="166">
        <f>+Exports!G6108</f>
        <v>822.93240000000003</v>
      </c>
      <c r="J6105" s="166">
        <f>+'ELAP_IPCO-APND'!D6108</f>
        <v>95.410899999999998</v>
      </c>
      <c r="K6105" s="166">
        <f>+(ExportsELAP[[#This Row],[Exports kWh - MPT]]/1000)*ExportsELAP[[#This Row],[EIM Price]]</f>
        <v>78.516720923159994</v>
      </c>
      <c r="L6105" s="167" t="str">
        <f>+INDEX(ECR_Hours!$I$12:$I$15,MATCH(ExportsELAP[[#This Row],[Date Prevailing]],ECR_Hours!$H$12:$H$15,1))</f>
        <v>S</v>
      </c>
      <c r="M6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6" spans="1:13" x14ac:dyDescent="0.25">
      <c r="A6106" s="164">
        <f>+Exports!A6109</f>
        <v>44816</v>
      </c>
      <c r="B6106" s="165">
        <f t="shared" si="380"/>
        <v>2022</v>
      </c>
      <c r="C6106" s="165">
        <f t="shared" si="381"/>
        <v>9</v>
      </c>
      <c r="D6106" s="165">
        <f t="shared" si="382"/>
        <v>12</v>
      </c>
      <c r="E6106" s="165">
        <f>+Exports!B6109</f>
        <v>9</v>
      </c>
      <c r="F6106" s="165">
        <f>+WEEKDAY(ExportsELAP[[#This Row],[Date Prevailing]],1)</f>
        <v>2</v>
      </c>
      <c r="G6106" s="165">
        <f>+COUNTIFS(ECR_Hours!$K$6:$K$7,ExportsELAP[[#This Row],[Date Prevailing]])</f>
        <v>0</v>
      </c>
      <c r="H6106" s="165">
        <f t="shared" si="383"/>
        <v>2</v>
      </c>
      <c r="I6106" s="166">
        <f>+Exports!G6109</f>
        <v>5762.2165000000005</v>
      </c>
      <c r="J6106" s="166">
        <f>+'ELAP_IPCO-APND'!D6109</f>
        <v>79.916200000000003</v>
      </c>
      <c r="K6106" s="166">
        <f>+(ExportsELAP[[#This Row],[Exports kWh - MPT]]/1000)*ExportsELAP[[#This Row],[EIM Price]]</f>
        <v>460.49444625730001</v>
      </c>
      <c r="L6106" s="167" t="str">
        <f>+INDEX(ECR_Hours!$I$12:$I$15,MATCH(ExportsELAP[[#This Row],[Date Prevailing]],ECR_Hours!$H$12:$H$15,1))</f>
        <v>S</v>
      </c>
      <c r="M6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7" spans="1:13" x14ac:dyDescent="0.25">
      <c r="A6107" s="164">
        <f>+Exports!A6110</f>
        <v>44816</v>
      </c>
      <c r="B6107" s="165">
        <f t="shared" si="380"/>
        <v>2022</v>
      </c>
      <c r="C6107" s="165">
        <f t="shared" si="381"/>
        <v>9</v>
      </c>
      <c r="D6107" s="165">
        <f t="shared" si="382"/>
        <v>12</v>
      </c>
      <c r="E6107" s="165">
        <f>+Exports!B6110</f>
        <v>10</v>
      </c>
      <c r="F6107" s="165">
        <f>+WEEKDAY(ExportsELAP[[#This Row],[Date Prevailing]],1)</f>
        <v>2</v>
      </c>
      <c r="G6107" s="165">
        <f>+COUNTIFS(ECR_Hours!$K$6:$K$7,ExportsELAP[[#This Row],[Date Prevailing]])</f>
        <v>0</v>
      </c>
      <c r="H6107" s="165">
        <f t="shared" si="383"/>
        <v>2</v>
      </c>
      <c r="I6107" s="166">
        <f>+Exports!G6110</f>
        <v>14247.318399999989</v>
      </c>
      <c r="J6107" s="166">
        <f>+'ELAP_IPCO-APND'!D6110</f>
        <v>61.28828</v>
      </c>
      <c r="K6107" s="166">
        <f>+(ExportsELAP[[#This Row],[Exports kWh - MPT]]/1000)*ExportsELAP[[#This Row],[EIM Price]]</f>
        <v>873.19363934835133</v>
      </c>
      <c r="L6107" s="167" t="str">
        <f>+INDEX(ECR_Hours!$I$12:$I$15,MATCH(ExportsELAP[[#This Row],[Date Prevailing]],ECR_Hours!$H$12:$H$15,1))</f>
        <v>S</v>
      </c>
      <c r="M6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8" spans="1:13" x14ac:dyDescent="0.25">
      <c r="A6108" s="164">
        <f>+Exports!A6111</f>
        <v>44816</v>
      </c>
      <c r="B6108" s="165">
        <f t="shared" si="380"/>
        <v>2022</v>
      </c>
      <c r="C6108" s="165">
        <f t="shared" si="381"/>
        <v>9</v>
      </c>
      <c r="D6108" s="165">
        <f t="shared" si="382"/>
        <v>12</v>
      </c>
      <c r="E6108" s="165">
        <f>+Exports!B6111</f>
        <v>11</v>
      </c>
      <c r="F6108" s="165">
        <f>+WEEKDAY(ExportsELAP[[#This Row],[Date Prevailing]],1)</f>
        <v>2</v>
      </c>
      <c r="G6108" s="165">
        <f>+COUNTIFS(ECR_Hours!$K$6:$K$7,ExportsELAP[[#This Row],[Date Prevailing]])</f>
        <v>0</v>
      </c>
      <c r="H6108" s="165">
        <f t="shared" si="383"/>
        <v>2</v>
      </c>
      <c r="I6108" s="166">
        <f>+Exports!G6111</f>
        <v>24016.904299999998</v>
      </c>
      <c r="J6108" s="166">
        <f>+'ELAP_IPCO-APND'!D6111</f>
        <v>56.981000000000002</v>
      </c>
      <c r="K6108" s="166">
        <f>+(ExportsELAP[[#This Row],[Exports kWh - MPT]]/1000)*ExportsELAP[[#This Row],[EIM Price]]</f>
        <v>1368.5072239182998</v>
      </c>
      <c r="L6108" s="167" t="str">
        <f>+INDEX(ECR_Hours!$I$12:$I$15,MATCH(ExportsELAP[[#This Row],[Date Prevailing]],ECR_Hours!$H$12:$H$15,1))</f>
        <v>S</v>
      </c>
      <c r="M6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09" spans="1:13" x14ac:dyDescent="0.25">
      <c r="A6109" s="164">
        <f>+Exports!A6112</f>
        <v>44816</v>
      </c>
      <c r="B6109" s="165">
        <f t="shared" si="380"/>
        <v>2022</v>
      </c>
      <c r="C6109" s="165">
        <f t="shared" si="381"/>
        <v>9</v>
      </c>
      <c r="D6109" s="165">
        <f t="shared" si="382"/>
        <v>12</v>
      </c>
      <c r="E6109" s="165">
        <f>+Exports!B6112</f>
        <v>12</v>
      </c>
      <c r="F6109" s="165">
        <f>+WEEKDAY(ExportsELAP[[#This Row],[Date Prevailing]],1)</f>
        <v>2</v>
      </c>
      <c r="G6109" s="165">
        <f>+COUNTIFS(ECR_Hours!$K$6:$K$7,ExportsELAP[[#This Row],[Date Prevailing]])</f>
        <v>0</v>
      </c>
      <c r="H6109" s="165">
        <f t="shared" si="383"/>
        <v>2</v>
      </c>
      <c r="I6109" s="166">
        <f>+Exports!G6112</f>
        <v>25927.388800000001</v>
      </c>
      <c r="J6109" s="166">
        <f>+'ELAP_IPCO-APND'!D6112</f>
        <v>56.455329999999996</v>
      </c>
      <c r="K6109" s="166">
        <f>+(ExportsELAP[[#This Row],[Exports kWh - MPT]]/1000)*ExportsELAP[[#This Row],[EIM Price]]</f>
        <v>1463.7392907423039</v>
      </c>
      <c r="L6109" s="167" t="str">
        <f>+INDEX(ECR_Hours!$I$12:$I$15,MATCH(ExportsELAP[[#This Row],[Date Prevailing]],ECR_Hours!$H$12:$H$15,1))</f>
        <v>S</v>
      </c>
      <c r="M6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0" spans="1:13" x14ac:dyDescent="0.25">
      <c r="A6110" s="164">
        <f>+Exports!A6113</f>
        <v>44816</v>
      </c>
      <c r="B6110" s="165">
        <f t="shared" si="380"/>
        <v>2022</v>
      </c>
      <c r="C6110" s="165">
        <f t="shared" si="381"/>
        <v>9</v>
      </c>
      <c r="D6110" s="165">
        <f t="shared" si="382"/>
        <v>12</v>
      </c>
      <c r="E6110" s="165">
        <f>+Exports!B6113</f>
        <v>13</v>
      </c>
      <c r="F6110" s="165">
        <f>+WEEKDAY(ExportsELAP[[#This Row],[Date Prevailing]],1)</f>
        <v>2</v>
      </c>
      <c r="G6110" s="165">
        <f>+COUNTIFS(ECR_Hours!$K$6:$K$7,ExportsELAP[[#This Row],[Date Prevailing]])</f>
        <v>0</v>
      </c>
      <c r="H6110" s="165">
        <f t="shared" si="383"/>
        <v>2</v>
      </c>
      <c r="I6110" s="166">
        <f>+Exports!G6113</f>
        <v>33061.5697</v>
      </c>
      <c r="J6110" s="166">
        <f>+'ELAP_IPCO-APND'!D6113</f>
        <v>59.930079999999997</v>
      </c>
      <c r="K6110" s="166">
        <f>+(ExportsELAP[[#This Row],[Exports kWh - MPT]]/1000)*ExportsELAP[[#This Row],[EIM Price]]</f>
        <v>1981.3825170465759</v>
      </c>
      <c r="L6110" s="167" t="str">
        <f>+INDEX(ECR_Hours!$I$12:$I$15,MATCH(ExportsELAP[[#This Row],[Date Prevailing]],ECR_Hours!$H$12:$H$15,1))</f>
        <v>S</v>
      </c>
      <c r="M6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1" spans="1:13" x14ac:dyDescent="0.25">
      <c r="A6111" s="164">
        <f>+Exports!A6114</f>
        <v>44816</v>
      </c>
      <c r="B6111" s="165">
        <f t="shared" si="380"/>
        <v>2022</v>
      </c>
      <c r="C6111" s="165">
        <f t="shared" si="381"/>
        <v>9</v>
      </c>
      <c r="D6111" s="165">
        <f t="shared" si="382"/>
        <v>12</v>
      </c>
      <c r="E6111" s="165">
        <f>+Exports!B6114</f>
        <v>14</v>
      </c>
      <c r="F6111" s="165">
        <f>+WEEKDAY(ExportsELAP[[#This Row],[Date Prevailing]],1)</f>
        <v>2</v>
      </c>
      <c r="G6111" s="165">
        <f>+COUNTIFS(ECR_Hours!$K$6:$K$7,ExportsELAP[[#This Row],[Date Prevailing]])</f>
        <v>0</v>
      </c>
      <c r="H6111" s="165">
        <f t="shared" si="383"/>
        <v>2</v>
      </c>
      <c r="I6111" s="166">
        <f>+Exports!G6114</f>
        <v>28936.921000000002</v>
      </c>
      <c r="J6111" s="166">
        <f>+'ELAP_IPCO-APND'!D6114</f>
        <v>68.969210000000004</v>
      </c>
      <c r="K6111" s="166">
        <f>+(ExportsELAP[[#This Row],[Exports kWh - MPT]]/1000)*ExportsELAP[[#This Row],[EIM Price]]</f>
        <v>1995.7565812024102</v>
      </c>
      <c r="L6111" s="167" t="str">
        <f>+INDEX(ECR_Hours!$I$12:$I$15,MATCH(ExportsELAP[[#This Row],[Date Prevailing]],ECR_Hours!$H$12:$H$15,1))</f>
        <v>S</v>
      </c>
      <c r="M6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2" spans="1:13" x14ac:dyDescent="0.25">
      <c r="A6112" s="164">
        <f>+Exports!A6115</f>
        <v>44816</v>
      </c>
      <c r="B6112" s="165">
        <f t="shared" si="380"/>
        <v>2022</v>
      </c>
      <c r="C6112" s="165">
        <f t="shared" si="381"/>
        <v>9</v>
      </c>
      <c r="D6112" s="165">
        <f t="shared" si="382"/>
        <v>12</v>
      </c>
      <c r="E6112" s="165">
        <f>+Exports!B6115</f>
        <v>15</v>
      </c>
      <c r="F6112" s="165">
        <f>+WEEKDAY(ExportsELAP[[#This Row],[Date Prevailing]],1)</f>
        <v>2</v>
      </c>
      <c r="G6112" s="165">
        <f>+COUNTIFS(ECR_Hours!$K$6:$K$7,ExportsELAP[[#This Row],[Date Prevailing]])</f>
        <v>0</v>
      </c>
      <c r="H6112" s="165">
        <f t="shared" si="383"/>
        <v>2</v>
      </c>
      <c r="I6112" s="166">
        <f>+Exports!G6115</f>
        <v>30306.1129</v>
      </c>
      <c r="J6112" s="166">
        <f>+'ELAP_IPCO-APND'!D6115</f>
        <v>81.342169999999996</v>
      </c>
      <c r="K6112" s="166">
        <f>+(ExportsELAP[[#This Row],[Exports kWh - MPT]]/1000)*ExportsELAP[[#This Row],[EIM Price]]</f>
        <v>2465.1649875509929</v>
      </c>
      <c r="L6112" s="167" t="str">
        <f>+INDEX(ECR_Hours!$I$12:$I$15,MATCH(ExportsELAP[[#This Row],[Date Prevailing]],ECR_Hours!$H$12:$H$15,1))</f>
        <v>S</v>
      </c>
      <c r="M6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13" spans="1:13" x14ac:dyDescent="0.25">
      <c r="A6113" s="164">
        <f>+Exports!A6116</f>
        <v>44816</v>
      </c>
      <c r="B6113" s="165">
        <f t="shared" si="380"/>
        <v>2022</v>
      </c>
      <c r="C6113" s="165">
        <f t="shared" si="381"/>
        <v>9</v>
      </c>
      <c r="D6113" s="165">
        <f t="shared" si="382"/>
        <v>12</v>
      </c>
      <c r="E6113" s="165">
        <f>+Exports!B6116</f>
        <v>16</v>
      </c>
      <c r="F6113" s="165">
        <f>+WEEKDAY(ExportsELAP[[#This Row],[Date Prevailing]],1)</f>
        <v>2</v>
      </c>
      <c r="G6113" s="165">
        <f>+COUNTIFS(ECR_Hours!$K$6:$K$7,ExportsELAP[[#This Row],[Date Prevailing]])</f>
        <v>0</v>
      </c>
      <c r="H6113" s="165">
        <f t="shared" si="383"/>
        <v>2</v>
      </c>
      <c r="I6113" s="166">
        <f>+Exports!G6116</f>
        <v>24056.537800000002</v>
      </c>
      <c r="J6113" s="166">
        <f>+'ELAP_IPCO-APND'!D6116</f>
        <v>74.125230000000002</v>
      </c>
      <c r="K6113" s="166">
        <f>+(ExportsELAP[[#This Row],[Exports kWh - MPT]]/1000)*ExportsELAP[[#This Row],[EIM Price]]</f>
        <v>1783.1963974286941</v>
      </c>
      <c r="L6113" s="167" t="str">
        <f>+INDEX(ECR_Hours!$I$12:$I$15,MATCH(ExportsELAP[[#This Row],[Date Prevailing]],ECR_Hours!$H$12:$H$15,1))</f>
        <v>S</v>
      </c>
      <c r="M6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4" spans="1:13" x14ac:dyDescent="0.25">
      <c r="A6114" s="164">
        <f>+Exports!A6117</f>
        <v>44816</v>
      </c>
      <c r="B6114" s="165">
        <f t="shared" si="380"/>
        <v>2022</v>
      </c>
      <c r="C6114" s="165">
        <f t="shared" si="381"/>
        <v>9</v>
      </c>
      <c r="D6114" s="165">
        <f t="shared" si="382"/>
        <v>12</v>
      </c>
      <c r="E6114" s="165">
        <f>+Exports!B6117</f>
        <v>17</v>
      </c>
      <c r="F6114" s="165">
        <f>+WEEKDAY(ExportsELAP[[#This Row],[Date Prevailing]],1)</f>
        <v>2</v>
      </c>
      <c r="G6114" s="165">
        <f>+COUNTIFS(ECR_Hours!$K$6:$K$7,ExportsELAP[[#This Row],[Date Prevailing]])</f>
        <v>0</v>
      </c>
      <c r="H6114" s="165">
        <f t="shared" si="383"/>
        <v>2</v>
      </c>
      <c r="I6114" s="166">
        <f>+Exports!G6117</f>
        <v>10343.047900000001</v>
      </c>
      <c r="J6114" s="166">
        <f>+'ELAP_IPCO-APND'!D6117</f>
        <v>89.327879999999993</v>
      </c>
      <c r="K6114" s="166">
        <f>+(ExportsELAP[[#This Row],[Exports kWh - MPT]]/1000)*ExportsELAP[[#This Row],[EIM Price]]</f>
        <v>923.92254164545216</v>
      </c>
      <c r="L6114" s="167" t="str">
        <f>+INDEX(ECR_Hours!$I$12:$I$15,MATCH(ExportsELAP[[#This Row],[Date Prevailing]],ECR_Hours!$H$12:$H$15,1))</f>
        <v>S</v>
      </c>
      <c r="M6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5" spans="1:13" x14ac:dyDescent="0.25">
      <c r="A6115" s="164">
        <f>+Exports!A6118</f>
        <v>44816</v>
      </c>
      <c r="B6115" s="165">
        <f t="shared" si="380"/>
        <v>2022</v>
      </c>
      <c r="C6115" s="165">
        <f t="shared" si="381"/>
        <v>9</v>
      </c>
      <c r="D6115" s="165">
        <f t="shared" si="382"/>
        <v>12</v>
      </c>
      <c r="E6115" s="165">
        <f>+Exports!B6118</f>
        <v>18</v>
      </c>
      <c r="F6115" s="165">
        <f>+WEEKDAY(ExportsELAP[[#This Row],[Date Prevailing]],1)</f>
        <v>2</v>
      </c>
      <c r="G6115" s="165">
        <f>+COUNTIFS(ECR_Hours!$K$6:$K$7,ExportsELAP[[#This Row],[Date Prevailing]])</f>
        <v>0</v>
      </c>
      <c r="H6115" s="165">
        <f t="shared" si="383"/>
        <v>2</v>
      </c>
      <c r="I6115" s="166">
        <f>+Exports!G6118</f>
        <v>5432.7172</v>
      </c>
      <c r="J6115" s="166">
        <f>+'ELAP_IPCO-APND'!D6118</f>
        <v>74.491159999999994</v>
      </c>
      <c r="K6115" s="166">
        <f>+(ExportsELAP[[#This Row],[Exports kWh - MPT]]/1000)*ExportsELAP[[#This Row],[EIM Price]]</f>
        <v>404.68940617995196</v>
      </c>
      <c r="L6115" s="167" t="str">
        <f>+INDEX(ECR_Hours!$I$12:$I$15,MATCH(ExportsELAP[[#This Row],[Date Prevailing]],ECR_Hours!$H$12:$H$15,1))</f>
        <v>S</v>
      </c>
      <c r="M6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6" spans="1:13" x14ac:dyDescent="0.25">
      <c r="A6116" s="164">
        <f>+Exports!A6119</f>
        <v>44816</v>
      </c>
      <c r="B6116" s="165">
        <f t="shared" si="380"/>
        <v>2022</v>
      </c>
      <c r="C6116" s="165">
        <f t="shared" si="381"/>
        <v>9</v>
      </c>
      <c r="D6116" s="165">
        <f t="shared" si="382"/>
        <v>12</v>
      </c>
      <c r="E6116" s="165">
        <f>+Exports!B6119</f>
        <v>19</v>
      </c>
      <c r="F6116" s="165">
        <f>+WEEKDAY(ExportsELAP[[#This Row],[Date Prevailing]],1)</f>
        <v>2</v>
      </c>
      <c r="G6116" s="165">
        <f>+COUNTIFS(ECR_Hours!$K$6:$K$7,ExportsELAP[[#This Row],[Date Prevailing]])</f>
        <v>0</v>
      </c>
      <c r="H6116" s="165">
        <f t="shared" si="383"/>
        <v>2</v>
      </c>
      <c r="I6116" s="166">
        <f>+Exports!G6119</f>
        <v>2069.7511</v>
      </c>
      <c r="J6116" s="166">
        <f>+'ELAP_IPCO-APND'!D6119</f>
        <v>85.974950000000007</v>
      </c>
      <c r="K6116" s="166">
        <f>+(ExportsELAP[[#This Row],[Exports kWh - MPT]]/1000)*ExportsELAP[[#This Row],[EIM Price]]</f>
        <v>177.946747334945</v>
      </c>
      <c r="L6116" s="167" t="str">
        <f>+INDEX(ECR_Hours!$I$12:$I$15,MATCH(ExportsELAP[[#This Row],[Date Prevailing]],ECR_Hours!$H$12:$H$15,1))</f>
        <v>S</v>
      </c>
      <c r="M6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7" spans="1:13" x14ac:dyDescent="0.25">
      <c r="A6117" s="164">
        <f>+Exports!A6120</f>
        <v>44816</v>
      </c>
      <c r="B6117" s="165">
        <f t="shared" si="380"/>
        <v>2022</v>
      </c>
      <c r="C6117" s="165">
        <f t="shared" si="381"/>
        <v>9</v>
      </c>
      <c r="D6117" s="165">
        <f t="shared" si="382"/>
        <v>12</v>
      </c>
      <c r="E6117" s="165">
        <f>+Exports!B6120</f>
        <v>20</v>
      </c>
      <c r="F6117" s="165">
        <f>+WEEKDAY(ExportsELAP[[#This Row],[Date Prevailing]],1)</f>
        <v>2</v>
      </c>
      <c r="G6117" s="165">
        <f>+COUNTIFS(ECR_Hours!$K$6:$K$7,ExportsELAP[[#This Row],[Date Prevailing]])</f>
        <v>0</v>
      </c>
      <c r="H6117" s="165">
        <f t="shared" si="383"/>
        <v>2</v>
      </c>
      <c r="I6117" s="166">
        <f>+Exports!G6120</f>
        <v>174.3501</v>
      </c>
      <c r="J6117" s="166">
        <f>+'ELAP_IPCO-APND'!D6120</f>
        <v>87.107569999999996</v>
      </c>
      <c r="K6117" s="166">
        <f>+(ExportsELAP[[#This Row],[Exports kWh - MPT]]/1000)*ExportsELAP[[#This Row],[EIM Price]]</f>
        <v>15.187213540257</v>
      </c>
      <c r="L6117" s="167" t="str">
        <f>+INDEX(ECR_Hours!$I$12:$I$15,MATCH(ExportsELAP[[#This Row],[Date Prevailing]],ECR_Hours!$H$12:$H$15,1))</f>
        <v>S</v>
      </c>
      <c r="M6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8" spans="1:13" x14ac:dyDescent="0.25">
      <c r="A6118" s="164">
        <f>+Exports!A6121</f>
        <v>44816</v>
      </c>
      <c r="B6118" s="165">
        <f t="shared" si="380"/>
        <v>2022</v>
      </c>
      <c r="C6118" s="165">
        <f t="shared" si="381"/>
        <v>9</v>
      </c>
      <c r="D6118" s="165">
        <f t="shared" si="382"/>
        <v>12</v>
      </c>
      <c r="E6118" s="165">
        <f>+Exports!B6121</f>
        <v>21</v>
      </c>
      <c r="F6118" s="165">
        <f>+WEEKDAY(ExportsELAP[[#This Row],[Date Prevailing]],1)</f>
        <v>2</v>
      </c>
      <c r="G6118" s="165">
        <f>+COUNTIFS(ECR_Hours!$K$6:$K$7,ExportsELAP[[#This Row],[Date Prevailing]])</f>
        <v>0</v>
      </c>
      <c r="H6118" s="165">
        <f t="shared" si="383"/>
        <v>2</v>
      </c>
      <c r="I6118" s="166">
        <f>+Exports!G6121</f>
        <v>10.84739999999999</v>
      </c>
      <c r="J6118" s="166">
        <f>+'ELAP_IPCO-APND'!D6121</f>
        <v>97.018739999999994</v>
      </c>
      <c r="K6118" s="166">
        <f>+(ExportsELAP[[#This Row],[Exports kWh - MPT]]/1000)*ExportsELAP[[#This Row],[EIM Price]]</f>
        <v>1.0524010802759989</v>
      </c>
      <c r="L6118" s="167" t="str">
        <f>+INDEX(ECR_Hours!$I$12:$I$15,MATCH(ExportsELAP[[#This Row],[Date Prevailing]],ECR_Hours!$H$12:$H$15,1))</f>
        <v>S</v>
      </c>
      <c r="M6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19" spans="1:13" x14ac:dyDescent="0.25">
      <c r="A6119" s="164">
        <f>+Exports!A6122</f>
        <v>44816</v>
      </c>
      <c r="B6119" s="165">
        <f t="shared" si="380"/>
        <v>2022</v>
      </c>
      <c r="C6119" s="165">
        <f t="shared" si="381"/>
        <v>9</v>
      </c>
      <c r="D6119" s="165">
        <f t="shared" si="382"/>
        <v>12</v>
      </c>
      <c r="E6119" s="165">
        <f>+Exports!B6122</f>
        <v>22</v>
      </c>
      <c r="F6119" s="165">
        <f>+WEEKDAY(ExportsELAP[[#This Row],[Date Prevailing]],1)</f>
        <v>2</v>
      </c>
      <c r="G6119" s="165">
        <f>+COUNTIFS(ECR_Hours!$K$6:$K$7,ExportsELAP[[#This Row],[Date Prevailing]])</f>
        <v>0</v>
      </c>
      <c r="H6119" s="165">
        <f t="shared" si="383"/>
        <v>2</v>
      </c>
      <c r="I6119" s="166">
        <f>+Exports!G6122</f>
        <v>8.3536999999999999</v>
      </c>
      <c r="J6119" s="166">
        <f>+'ELAP_IPCO-APND'!D6122</f>
        <v>94.374600000000001</v>
      </c>
      <c r="K6119" s="166">
        <f>+(ExportsELAP[[#This Row],[Exports kWh - MPT]]/1000)*ExportsELAP[[#This Row],[EIM Price]]</f>
        <v>0.78837709602000006</v>
      </c>
      <c r="L6119" s="167" t="str">
        <f>+INDEX(ECR_Hours!$I$12:$I$15,MATCH(ExportsELAP[[#This Row],[Date Prevailing]],ECR_Hours!$H$12:$H$15,1))</f>
        <v>S</v>
      </c>
      <c r="M6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20" spans="1:13" x14ac:dyDescent="0.25">
      <c r="A6120" s="164">
        <f>+Exports!A6123</f>
        <v>44816</v>
      </c>
      <c r="B6120" s="165">
        <f t="shared" si="380"/>
        <v>2022</v>
      </c>
      <c r="C6120" s="165">
        <f t="shared" si="381"/>
        <v>9</v>
      </c>
      <c r="D6120" s="165">
        <f t="shared" si="382"/>
        <v>12</v>
      </c>
      <c r="E6120" s="165">
        <f>+Exports!B6123</f>
        <v>23</v>
      </c>
      <c r="F6120" s="165">
        <f>+WEEKDAY(ExportsELAP[[#This Row],[Date Prevailing]],1)</f>
        <v>2</v>
      </c>
      <c r="G6120" s="165">
        <f>+COUNTIFS(ECR_Hours!$K$6:$K$7,ExportsELAP[[#This Row],[Date Prevailing]])</f>
        <v>0</v>
      </c>
      <c r="H6120" s="165">
        <f t="shared" si="383"/>
        <v>2</v>
      </c>
      <c r="I6120" s="166">
        <f>+Exports!G6123</f>
        <v>9.5599000000000007</v>
      </c>
      <c r="J6120" s="166">
        <f>+'ELAP_IPCO-APND'!D6123</f>
        <v>96.667370000000005</v>
      </c>
      <c r="K6120" s="166">
        <f>+(ExportsELAP[[#This Row],[Exports kWh - MPT]]/1000)*ExportsELAP[[#This Row],[EIM Price]]</f>
        <v>0.92413039046300016</v>
      </c>
      <c r="L6120" s="167" t="str">
        <f>+INDEX(ECR_Hours!$I$12:$I$15,MATCH(ExportsELAP[[#This Row],[Date Prevailing]],ECR_Hours!$H$12:$H$15,1))</f>
        <v>S</v>
      </c>
      <c r="M6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21" spans="1:13" x14ac:dyDescent="0.25">
      <c r="A6121" s="164">
        <f>+Exports!A6124</f>
        <v>44816</v>
      </c>
      <c r="B6121" s="165">
        <f t="shared" si="380"/>
        <v>2022</v>
      </c>
      <c r="C6121" s="165">
        <f t="shared" si="381"/>
        <v>9</v>
      </c>
      <c r="D6121" s="165">
        <f t="shared" si="382"/>
        <v>12</v>
      </c>
      <c r="E6121" s="165">
        <f>+Exports!B6124</f>
        <v>24</v>
      </c>
      <c r="F6121" s="165">
        <f>+WEEKDAY(ExportsELAP[[#This Row],[Date Prevailing]],1)</f>
        <v>2</v>
      </c>
      <c r="G6121" s="165">
        <f>+COUNTIFS(ECR_Hours!$K$6:$K$7,ExportsELAP[[#This Row],[Date Prevailing]])</f>
        <v>0</v>
      </c>
      <c r="H6121" s="165">
        <f t="shared" si="383"/>
        <v>2</v>
      </c>
      <c r="I6121" s="166">
        <f>+Exports!G6124</f>
        <v>9.7855000000000008</v>
      </c>
      <c r="J6121" s="166">
        <f>+'ELAP_IPCO-APND'!D6124</f>
        <v>98.472149999999999</v>
      </c>
      <c r="K6121" s="166">
        <f>+(ExportsELAP[[#This Row],[Exports kWh - MPT]]/1000)*ExportsELAP[[#This Row],[EIM Price]]</f>
        <v>0.96359922382500007</v>
      </c>
      <c r="L6121" s="167" t="str">
        <f>+INDEX(ECR_Hours!$I$12:$I$15,MATCH(ExportsELAP[[#This Row],[Date Prevailing]],ECR_Hours!$H$12:$H$15,1))</f>
        <v>S</v>
      </c>
      <c r="M6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2" spans="1:13" x14ac:dyDescent="0.25">
      <c r="A6122" s="164">
        <f>+Exports!A6125</f>
        <v>44817</v>
      </c>
      <c r="B6122" s="165">
        <f t="shared" si="380"/>
        <v>2022</v>
      </c>
      <c r="C6122" s="165">
        <f t="shared" si="381"/>
        <v>9</v>
      </c>
      <c r="D6122" s="165">
        <f t="shared" si="382"/>
        <v>13</v>
      </c>
      <c r="E6122" s="165">
        <f>+Exports!B6125</f>
        <v>1</v>
      </c>
      <c r="F6122" s="165">
        <f>+WEEKDAY(ExportsELAP[[#This Row],[Date Prevailing]],1)</f>
        <v>3</v>
      </c>
      <c r="G6122" s="165">
        <f>+COUNTIFS(ECR_Hours!$K$6:$K$7,ExportsELAP[[#This Row],[Date Prevailing]])</f>
        <v>0</v>
      </c>
      <c r="H6122" s="165">
        <f t="shared" si="383"/>
        <v>3</v>
      </c>
      <c r="I6122" s="166">
        <f>+Exports!G6125</f>
        <v>11.571399999999999</v>
      </c>
      <c r="J6122" s="166">
        <f>+'ELAP_IPCO-APND'!D6125</f>
        <v>81.95711</v>
      </c>
      <c r="K6122" s="166">
        <f>+(ExportsELAP[[#This Row],[Exports kWh - MPT]]/1000)*ExportsELAP[[#This Row],[EIM Price]]</f>
        <v>0.9483585026539999</v>
      </c>
      <c r="L6122" s="167" t="str">
        <f>+INDEX(ECR_Hours!$I$12:$I$15,MATCH(ExportsELAP[[#This Row],[Date Prevailing]],ECR_Hours!$H$12:$H$15,1))</f>
        <v>S</v>
      </c>
      <c r="M6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3" spans="1:13" x14ac:dyDescent="0.25">
      <c r="A6123" s="164">
        <f>+Exports!A6126</f>
        <v>44817</v>
      </c>
      <c r="B6123" s="165">
        <f t="shared" si="380"/>
        <v>2022</v>
      </c>
      <c r="C6123" s="165">
        <f t="shared" si="381"/>
        <v>9</v>
      </c>
      <c r="D6123" s="165">
        <f t="shared" si="382"/>
        <v>13</v>
      </c>
      <c r="E6123" s="165">
        <f>+Exports!B6126</f>
        <v>2</v>
      </c>
      <c r="F6123" s="165">
        <f>+WEEKDAY(ExportsELAP[[#This Row],[Date Prevailing]],1)</f>
        <v>3</v>
      </c>
      <c r="G6123" s="165">
        <f>+COUNTIFS(ECR_Hours!$K$6:$K$7,ExportsELAP[[#This Row],[Date Prevailing]])</f>
        <v>0</v>
      </c>
      <c r="H6123" s="165">
        <f t="shared" si="383"/>
        <v>3</v>
      </c>
      <c r="I6123" s="166">
        <f>+Exports!G6126</f>
        <v>13.452899999999989</v>
      </c>
      <c r="J6123" s="166">
        <f>+'ELAP_IPCO-APND'!D6126</f>
        <v>72.621049999999997</v>
      </c>
      <c r="K6123" s="166">
        <f>+(ExportsELAP[[#This Row],[Exports kWh - MPT]]/1000)*ExportsELAP[[#This Row],[EIM Price]]</f>
        <v>0.97696372354499905</v>
      </c>
      <c r="L6123" s="167" t="str">
        <f>+INDEX(ECR_Hours!$I$12:$I$15,MATCH(ExportsELAP[[#This Row],[Date Prevailing]],ECR_Hours!$H$12:$H$15,1))</f>
        <v>S</v>
      </c>
      <c r="M6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4" spans="1:13" x14ac:dyDescent="0.25">
      <c r="A6124" s="164">
        <f>+Exports!A6127</f>
        <v>44817</v>
      </c>
      <c r="B6124" s="165">
        <f t="shared" si="380"/>
        <v>2022</v>
      </c>
      <c r="C6124" s="165">
        <f t="shared" si="381"/>
        <v>9</v>
      </c>
      <c r="D6124" s="165">
        <f t="shared" si="382"/>
        <v>13</v>
      </c>
      <c r="E6124" s="165">
        <f>+Exports!B6127</f>
        <v>3</v>
      </c>
      <c r="F6124" s="165">
        <f>+WEEKDAY(ExportsELAP[[#This Row],[Date Prevailing]],1)</f>
        <v>3</v>
      </c>
      <c r="G6124" s="165">
        <f>+COUNTIFS(ECR_Hours!$K$6:$K$7,ExportsELAP[[#This Row],[Date Prevailing]])</f>
        <v>0</v>
      </c>
      <c r="H6124" s="165">
        <f t="shared" si="383"/>
        <v>3</v>
      </c>
      <c r="I6124" s="166">
        <f>+Exports!G6127</f>
        <v>14.265000000000001</v>
      </c>
      <c r="J6124" s="166">
        <f>+'ELAP_IPCO-APND'!D6127</f>
        <v>71.875370000000004</v>
      </c>
      <c r="K6124" s="166">
        <f>+(ExportsELAP[[#This Row],[Exports kWh - MPT]]/1000)*ExportsELAP[[#This Row],[EIM Price]]</f>
        <v>1.0253021530499999</v>
      </c>
      <c r="L6124" s="167" t="str">
        <f>+INDEX(ECR_Hours!$I$12:$I$15,MATCH(ExportsELAP[[#This Row],[Date Prevailing]],ECR_Hours!$H$12:$H$15,1))</f>
        <v>S</v>
      </c>
      <c r="M6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5" spans="1:13" x14ac:dyDescent="0.25">
      <c r="A6125" s="164">
        <f>+Exports!A6128</f>
        <v>44817</v>
      </c>
      <c r="B6125" s="165">
        <f t="shared" si="380"/>
        <v>2022</v>
      </c>
      <c r="C6125" s="165">
        <f t="shared" si="381"/>
        <v>9</v>
      </c>
      <c r="D6125" s="165">
        <f t="shared" si="382"/>
        <v>13</v>
      </c>
      <c r="E6125" s="165">
        <f>+Exports!B6128</f>
        <v>4</v>
      </c>
      <c r="F6125" s="165">
        <f>+WEEKDAY(ExportsELAP[[#This Row],[Date Prevailing]],1)</f>
        <v>3</v>
      </c>
      <c r="G6125" s="165">
        <f>+COUNTIFS(ECR_Hours!$K$6:$K$7,ExportsELAP[[#This Row],[Date Prevailing]])</f>
        <v>0</v>
      </c>
      <c r="H6125" s="165">
        <f t="shared" si="383"/>
        <v>3</v>
      </c>
      <c r="I6125" s="166">
        <f>+Exports!G6128</f>
        <v>11.084</v>
      </c>
      <c r="J6125" s="166">
        <f>+'ELAP_IPCO-APND'!D6128</f>
        <v>65.606309999999993</v>
      </c>
      <c r="K6125" s="166">
        <f>+(ExportsELAP[[#This Row],[Exports kWh - MPT]]/1000)*ExportsELAP[[#This Row],[EIM Price]]</f>
        <v>0.72718034003999998</v>
      </c>
      <c r="L6125" s="167" t="str">
        <f>+INDEX(ECR_Hours!$I$12:$I$15,MATCH(ExportsELAP[[#This Row],[Date Prevailing]],ECR_Hours!$H$12:$H$15,1))</f>
        <v>S</v>
      </c>
      <c r="M6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6" spans="1:13" x14ac:dyDescent="0.25">
      <c r="A6126" s="164">
        <f>+Exports!A6129</f>
        <v>44817</v>
      </c>
      <c r="B6126" s="165">
        <f t="shared" si="380"/>
        <v>2022</v>
      </c>
      <c r="C6126" s="165">
        <f t="shared" si="381"/>
        <v>9</v>
      </c>
      <c r="D6126" s="165">
        <f t="shared" si="382"/>
        <v>13</v>
      </c>
      <c r="E6126" s="165">
        <f>+Exports!B6129</f>
        <v>5</v>
      </c>
      <c r="F6126" s="165">
        <f>+WEEKDAY(ExportsELAP[[#This Row],[Date Prevailing]],1)</f>
        <v>3</v>
      </c>
      <c r="G6126" s="165">
        <f>+COUNTIFS(ECR_Hours!$K$6:$K$7,ExportsELAP[[#This Row],[Date Prevailing]])</f>
        <v>0</v>
      </c>
      <c r="H6126" s="165">
        <f t="shared" si="383"/>
        <v>3</v>
      </c>
      <c r="I6126" s="166">
        <f>+Exports!G6129</f>
        <v>12.19649999999999</v>
      </c>
      <c r="J6126" s="166">
        <f>+'ELAP_IPCO-APND'!D6129</f>
        <v>60.505769999999998</v>
      </c>
      <c r="K6126" s="166">
        <f>+(ExportsELAP[[#This Row],[Exports kWh - MPT]]/1000)*ExportsELAP[[#This Row],[EIM Price]]</f>
        <v>0.73795862380499944</v>
      </c>
      <c r="L6126" s="167" t="str">
        <f>+INDEX(ECR_Hours!$I$12:$I$15,MATCH(ExportsELAP[[#This Row],[Date Prevailing]],ECR_Hours!$H$12:$H$15,1))</f>
        <v>S</v>
      </c>
      <c r="M6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7" spans="1:13" x14ac:dyDescent="0.25">
      <c r="A6127" s="164">
        <f>+Exports!A6130</f>
        <v>44817</v>
      </c>
      <c r="B6127" s="165">
        <f t="shared" si="380"/>
        <v>2022</v>
      </c>
      <c r="C6127" s="165">
        <f t="shared" si="381"/>
        <v>9</v>
      </c>
      <c r="D6127" s="165">
        <f t="shared" si="382"/>
        <v>13</v>
      </c>
      <c r="E6127" s="165">
        <f>+Exports!B6130</f>
        <v>6</v>
      </c>
      <c r="F6127" s="165">
        <f>+WEEKDAY(ExportsELAP[[#This Row],[Date Prevailing]],1)</f>
        <v>3</v>
      </c>
      <c r="G6127" s="165">
        <f>+COUNTIFS(ECR_Hours!$K$6:$K$7,ExportsELAP[[#This Row],[Date Prevailing]])</f>
        <v>0</v>
      </c>
      <c r="H6127" s="165">
        <f t="shared" si="383"/>
        <v>3</v>
      </c>
      <c r="I6127" s="166">
        <f>+Exports!G6130</f>
        <v>11.805</v>
      </c>
      <c r="J6127" s="166">
        <f>+'ELAP_IPCO-APND'!D6130</f>
        <v>63.705449999999999</v>
      </c>
      <c r="K6127" s="166">
        <f>+(ExportsELAP[[#This Row],[Exports kWh - MPT]]/1000)*ExportsELAP[[#This Row],[EIM Price]]</f>
        <v>0.75204283724999998</v>
      </c>
      <c r="L6127" s="167" t="str">
        <f>+INDEX(ECR_Hours!$I$12:$I$15,MATCH(ExportsELAP[[#This Row],[Date Prevailing]],ECR_Hours!$H$12:$H$15,1))</f>
        <v>S</v>
      </c>
      <c r="M6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8" spans="1:13" x14ac:dyDescent="0.25">
      <c r="A6128" s="164">
        <f>+Exports!A6131</f>
        <v>44817</v>
      </c>
      <c r="B6128" s="165">
        <f t="shared" si="380"/>
        <v>2022</v>
      </c>
      <c r="C6128" s="165">
        <f t="shared" si="381"/>
        <v>9</v>
      </c>
      <c r="D6128" s="165">
        <f t="shared" si="382"/>
        <v>13</v>
      </c>
      <c r="E6128" s="165">
        <f>+Exports!B6131</f>
        <v>7</v>
      </c>
      <c r="F6128" s="165">
        <f>+WEEKDAY(ExportsELAP[[#This Row],[Date Prevailing]],1)</f>
        <v>3</v>
      </c>
      <c r="G6128" s="165">
        <f>+COUNTIFS(ECR_Hours!$K$6:$K$7,ExportsELAP[[#This Row],[Date Prevailing]])</f>
        <v>0</v>
      </c>
      <c r="H6128" s="165">
        <f t="shared" si="383"/>
        <v>3</v>
      </c>
      <c r="I6128" s="166">
        <f>+Exports!G6131</f>
        <v>13.85429999999999</v>
      </c>
      <c r="J6128" s="166">
        <f>+'ELAP_IPCO-APND'!D6131</f>
        <v>85.667109999999994</v>
      </c>
      <c r="K6128" s="166">
        <f>+(ExportsELAP[[#This Row],[Exports kWh - MPT]]/1000)*ExportsELAP[[#This Row],[EIM Price]]</f>
        <v>1.1868578420729989</v>
      </c>
      <c r="L6128" s="167" t="str">
        <f>+INDEX(ECR_Hours!$I$12:$I$15,MATCH(ExportsELAP[[#This Row],[Date Prevailing]],ECR_Hours!$H$12:$H$15,1))</f>
        <v>S</v>
      </c>
      <c r="M6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29" spans="1:13" x14ac:dyDescent="0.25">
      <c r="A6129" s="164">
        <f>+Exports!A6132</f>
        <v>44817</v>
      </c>
      <c r="B6129" s="165">
        <f t="shared" si="380"/>
        <v>2022</v>
      </c>
      <c r="C6129" s="165">
        <f t="shared" si="381"/>
        <v>9</v>
      </c>
      <c r="D6129" s="165">
        <f t="shared" si="382"/>
        <v>13</v>
      </c>
      <c r="E6129" s="165">
        <f>+Exports!B6132</f>
        <v>8</v>
      </c>
      <c r="F6129" s="165">
        <f>+WEEKDAY(ExportsELAP[[#This Row],[Date Prevailing]],1)</f>
        <v>3</v>
      </c>
      <c r="G6129" s="165">
        <f>+COUNTIFS(ECR_Hours!$K$6:$K$7,ExportsELAP[[#This Row],[Date Prevailing]])</f>
        <v>0</v>
      </c>
      <c r="H6129" s="165">
        <f t="shared" si="383"/>
        <v>3</v>
      </c>
      <c r="I6129" s="166">
        <f>+Exports!G6132</f>
        <v>85.528800000000004</v>
      </c>
      <c r="J6129" s="166">
        <f>+'ELAP_IPCO-APND'!D6132</f>
        <v>82.8386</v>
      </c>
      <c r="K6129" s="166">
        <f>+(ExportsELAP[[#This Row],[Exports kWh - MPT]]/1000)*ExportsELAP[[#This Row],[EIM Price]]</f>
        <v>7.0850860516800003</v>
      </c>
      <c r="L6129" s="167" t="str">
        <f>+INDEX(ECR_Hours!$I$12:$I$15,MATCH(ExportsELAP[[#This Row],[Date Prevailing]],ECR_Hours!$H$12:$H$15,1))</f>
        <v>S</v>
      </c>
      <c r="M6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0" spans="1:13" x14ac:dyDescent="0.25">
      <c r="A6130" s="164">
        <f>+Exports!A6133</f>
        <v>44817</v>
      </c>
      <c r="B6130" s="165">
        <f t="shared" si="380"/>
        <v>2022</v>
      </c>
      <c r="C6130" s="165">
        <f t="shared" si="381"/>
        <v>9</v>
      </c>
      <c r="D6130" s="165">
        <f t="shared" si="382"/>
        <v>13</v>
      </c>
      <c r="E6130" s="165">
        <f>+Exports!B6133</f>
        <v>9</v>
      </c>
      <c r="F6130" s="165">
        <f>+WEEKDAY(ExportsELAP[[#This Row],[Date Prevailing]],1)</f>
        <v>3</v>
      </c>
      <c r="G6130" s="165">
        <f>+COUNTIFS(ECR_Hours!$K$6:$K$7,ExportsELAP[[#This Row],[Date Prevailing]])</f>
        <v>0</v>
      </c>
      <c r="H6130" s="165">
        <f t="shared" si="383"/>
        <v>3</v>
      </c>
      <c r="I6130" s="166">
        <f>+Exports!G6133</f>
        <v>1338.5862</v>
      </c>
      <c r="J6130" s="166">
        <f>+'ELAP_IPCO-APND'!D6133</f>
        <v>71.574839999999995</v>
      </c>
      <c r="K6130" s="166">
        <f>+(ExportsELAP[[#This Row],[Exports kWh - MPT]]/1000)*ExportsELAP[[#This Row],[EIM Price]]</f>
        <v>95.809093091207984</v>
      </c>
      <c r="L6130" s="167" t="str">
        <f>+INDEX(ECR_Hours!$I$12:$I$15,MATCH(ExportsELAP[[#This Row],[Date Prevailing]],ECR_Hours!$H$12:$H$15,1))</f>
        <v>S</v>
      </c>
      <c r="M6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1" spans="1:13" x14ac:dyDescent="0.25">
      <c r="A6131" s="164">
        <f>+Exports!A6134</f>
        <v>44817</v>
      </c>
      <c r="B6131" s="165">
        <f t="shared" si="380"/>
        <v>2022</v>
      </c>
      <c r="C6131" s="165">
        <f t="shared" si="381"/>
        <v>9</v>
      </c>
      <c r="D6131" s="165">
        <f t="shared" si="382"/>
        <v>13</v>
      </c>
      <c r="E6131" s="165">
        <f>+Exports!B6134</f>
        <v>10</v>
      </c>
      <c r="F6131" s="165">
        <f>+WEEKDAY(ExportsELAP[[#This Row],[Date Prevailing]],1)</f>
        <v>3</v>
      </c>
      <c r="G6131" s="165">
        <f>+COUNTIFS(ECR_Hours!$K$6:$K$7,ExportsELAP[[#This Row],[Date Prevailing]])</f>
        <v>0</v>
      </c>
      <c r="H6131" s="165">
        <f t="shared" si="383"/>
        <v>3</v>
      </c>
      <c r="I6131" s="166">
        <f>+Exports!G6134</f>
        <v>4719.0439999999999</v>
      </c>
      <c r="J6131" s="166">
        <f>+'ELAP_IPCO-APND'!D6134</f>
        <v>66.574089999999998</v>
      </c>
      <c r="K6131" s="166">
        <f>+(ExportsELAP[[#This Row],[Exports kWh - MPT]]/1000)*ExportsELAP[[#This Row],[EIM Price]]</f>
        <v>314.16605996996003</v>
      </c>
      <c r="L6131" s="167" t="str">
        <f>+INDEX(ECR_Hours!$I$12:$I$15,MATCH(ExportsELAP[[#This Row],[Date Prevailing]],ECR_Hours!$H$12:$H$15,1))</f>
        <v>S</v>
      </c>
      <c r="M6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2" spans="1:13" x14ac:dyDescent="0.25">
      <c r="A6132" s="164">
        <f>+Exports!A6135</f>
        <v>44817</v>
      </c>
      <c r="B6132" s="165">
        <f t="shared" si="380"/>
        <v>2022</v>
      </c>
      <c r="C6132" s="165">
        <f t="shared" si="381"/>
        <v>9</v>
      </c>
      <c r="D6132" s="165">
        <f t="shared" si="382"/>
        <v>13</v>
      </c>
      <c r="E6132" s="165">
        <f>+Exports!B6135</f>
        <v>11</v>
      </c>
      <c r="F6132" s="165">
        <f>+WEEKDAY(ExportsELAP[[#This Row],[Date Prevailing]],1)</f>
        <v>3</v>
      </c>
      <c r="G6132" s="165">
        <f>+COUNTIFS(ECR_Hours!$K$6:$K$7,ExportsELAP[[#This Row],[Date Prevailing]])</f>
        <v>0</v>
      </c>
      <c r="H6132" s="165">
        <f t="shared" si="383"/>
        <v>3</v>
      </c>
      <c r="I6132" s="166">
        <f>+Exports!G6135</f>
        <v>9827.4781000000003</v>
      </c>
      <c r="J6132" s="166">
        <f>+'ELAP_IPCO-APND'!D6135</f>
        <v>66.863190000000003</v>
      </c>
      <c r="K6132" s="166">
        <f>+(ExportsELAP[[#This Row],[Exports kWh - MPT]]/1000)*ExportsELAP[[#This Row],[EIM Price]]</f>
        <v>657.09653542113904</v>
      </c>
      <c r="L6132" s="167" t="str">
        <f>+INDEX(ECR_Hours!$I$12:$I$15,MATCH(ExportsELAP[[#This Row],[Date Prevailing]],ECR_Hours!$H$12:$H$15,1))</f>
        <v>S</v>
      </c>
      <c r="M6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3" spans="1:13" x14ac:dyDescent="0.25">
      <c r="A6133" s="164">
        <f>+Exports!A6136</f>
        <v>44817</v>
      </c>
      <c r="B6133" s="165">
        <f t="shared" si="380"/>
        <v>2022</v>
      </c>
      <c r="C6133" s="165">
        <f t="shared" si="381"/>
        <v>9</v>
      </c>
      <c r="D6133" s="165">
        <f t="shared" si="382"/>
        <v>13</v>
      </c>
      <c r="E6133" s="165">
        <f>+Exports!B6136</f>
        <v>12</v>
      </c>
      <c r="F6133" s="165">
        <f>+WEEKDAY(ExportsELAP[[#This Row],[Date Prevailing]],1)</f>
        <v>3</v>
      </c>
      <c r="G6133" s="165">
        <f>+COUNTIFS(ECR_Hours!$K$6:$K$7,ExportsELAP[[#This Row],[Date Prevailing]])</f>
        <v>0</v>
      </c>
      <c r="H6133" s="165">
        <f t="shared" si="383"/>
        <v>3</v>
      </c>
      <c r="I6133" s="166">
        <f>+Exports!G6136</f>
        <v>18416.6489</v>
      </c>
      <c r="J6133" s="166">
        <f>+'ELAP_IPCO-APND'!D6136</f>
        <v>62.872450000000001</v>
      </c>
      <c r="K6133" s="166">
        <f>+(ExportsELAP[[#This Row],[Exports kWh - MPT]]/1000)*ExportsELAP[[#This Row],[EIM Price]]</f>
        <v>1157.8998371328048</v>
      </c>
      <c r="L6133" s="167" t="str">
        <f>+INDEX(ECR_Hours!$I$12:$I$15,MATCH(ExportsELAP[[#This Row],[Date Prevailing]],ECR_Hours!$H$12:$H$15,1))</f>
        <v>S</v>
      </c>
      <c r="M6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4" spans="1:13" x14ac:dyDescent="0.25">
      <c r="A6134" s="164">
        <f>+Exports!A6137</f>
        <v>44817</v>
      </c>
      <c r="B6134" s="165">
        <f t="shared" si="380"/>
        <v>2022</v>
      </c>
      <c r="C6134" s="165">
        <f t="shared" si="381"/>
        <v>9</v>
      </c>
      <c r="D6134" s="165">
        <f t="shared" si="382"/>
        <v>13</v>
      </c>
      <c r="E6134" s="165">
        <f>+Exports!B6137</f>
        <v>13</v>
      </c>
      <c r="F6134" s="165">
        <f>+WEEKDAY(ExportsELAP[[#This Row],[Date Prevailing]],1)</f>
        <v>3</v>
      </c>
      <c r="G6134" s="165">
        <f>+COUNTIFS(ECR_Hours!$K$6:$K$7,ExportsELAP[[#This Row],[Date Prevailing]])</f>
        <v>0</v>
      </c>
      <c r="H6134" s="165">
        <f t="shared" si="383"/>
        <v>3</v>
      </c>
      <c r="I6134" s="166">
        <f>+Exports!G6137</f>
        <v>23634.6738</v>
      </c>
      <c r="J6134" s="166">
        <f>+'ELAP_IPCO-APND'!D6137</f>
        <v>65.567930000000004</v>
      </c>
      <c r="K6134" s="166">
        <f>+(ExportsELAP[[#This Row],[Exports kWh - MPT]]/1000)*ExportsELAP[[#This Row],[EIM Price]]</f>
        <v>1549.6766372912341</v>
      </c>
      <c r="L6134" s="167" t="str">
        <f>+INDEX(ECR_Hours!$I$12:$I$15,MATCH(ExportsELAP[[#This Row],[Date Prevailing]],ECR_Hours!$H$12:$H$15,1))</f>
        <v>S</v>
      </c>
      <c r="M6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5" spans="1:13" x14ac:dyDescent="0.25">
      <c r="A6135" s="164">
        <f>+Exports!A6138</f>
        <v>44817</v>
      </c>
      <c r="B6135" s="165">
        <f t="shared" si="380"/>
        <v>2022</v>
      </c>
      <c r="C6135" s="165">
        <f t="shared" si="381"/>
        <v>9</v>
      </c>
      <c r="D6135" s="165">
        <f t="shared" si="382"/>
        <v>13</v>
      </c>
      <c r="E6135" s="165">
        <f>+Exports!B6138</f>
        <v>14</v>
      </c>
      <c r="F6135" s="165">
        <f>+WEEKDAY(ExportsELAP[[#This Row],[Date Prevailing]],1)</f>
        <v>3</v>
      </c>
      <c r="G6135" s="165">
        <f>+COUNTIFS(ECR_Hours!$K$6:$K$7,ExportsELAP[[#This Row],[Date Prevailing]])</f>
        <v>0</v>
      </c>
      <c r="H6135" s="165">
        <f t="shared" si="383"/>
        <v>3</v>
      </c>
      <c r="I6135" s="166">
        <f>+Exports!G6138</f>
        <v>25752.077300000001</v>
      </c>
      <c r="J6135" s="166">
        <f>+'ELAP_IPCO-APND'!D6138</f>
        <v>70.004409999999993</v>
      </c>
      <c r="K6135" s="166">
        <f>+(ExportsELAP[[#This Row],[Exports kWh - MPT]]/1000)*ExportsELAP[[#This Row],[EIM Price]]</f>
        <v>1802.7589776608927</v>
      </c>
      <c r="L6135" s="167" t="str">
        <f>+INDEX(ECR_Hours!$I$12:$I$15,MATCH(ExportsELAP[[#This Row],[Date Prevailing]],ECR_Hours!$H$12:$H$15,1))</f>
        <v>S</v>
      </c>
      <c r="M6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6" spans="1:13" x14ac:dyDescent="0.25">
      <c r="A6136" s="164">
        <f>+Exports!A6139</f>
        <v>44817</v>
      </c>
      <c r="B6136" s="165">
        <f t="shared" si="380"/>
        <v>2022</v>
      </c>
      <c r="C6136" s="165">
        <f t="shared" si="381"/>
        <v>9</v>
      </c>
      <c r="D6136" s="165">
        <f t="shared" si="382"/>
        <v>13</v>
      </c>
      <c r="E6136" s="165">
        <f>+Exports!B6139</f>
        <v>15</v>
      </c>
      <c r="F6136" s="165">
        <f>+WEEKDAY(ExportsELAP[[#This Row],[Date Prevailing]],1)</f>
        <v>3</v>
      </c>
      <c r="G6136" s="165">
        <f>+COUNTIFS(ECR_Hours!$K$6:$K$7,ExportsELAP[[#This Row],[Date Prevailing]])</f>
        <v>0</v>
      </c>
      <c r="H6136" s="165">
        <f t="shared" si="383"/>
        <v>3</v>
      </c>
      <c r="I6136" s="166">
        <f>+Exports!G6139</f>
        <v>24473.964699999997</v>
      </c>
      <c r="J6136" s="166">
        <f>+'ELAP_IPCO-APND'!D6139</f>
        <v>63.97636</v>
      </c>
      <c r="K6136" s="166">
        <f>+(ExportsELAP[[#This Row],[Exports kWh - MPT]]/1000)*ExportsELAP[[#This Row],[EIM Price]]</f>
        <v>1565.7551762744918</v>
      </c>
      <c r="L6136" s="167" t="str">
        <f>+INDEX(ECR_Hours!$I$12:$I$15,MATCH(ExportsELAP[[#This Row],[Date Prevailing]],ECR_Hours!$H$12:$H$15,1))</f>
        <v>S</v>
      </c>
      <c r="M6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37" spans="1:13" x14ac:dyDescent="0.25">
      <c r="A6137" s="164">
        <f>+Exports!A6140</f>
        <v>44817</v>
      </c>
      <c r="B6137" s="165">
        <f t="shared" si="380"/>
        <v>2022</v>
      </c>
      <c r="C6137" s="165">
        <f t="shared" si="381"/>
        <v>9</v>
      </c>
      <c r="D6137" s="165">
        <f t="shared" si="382"/>
        <v>13</v>
      </c>
      <c r="E6137" s="165">
        <f>+Exports!B6140</f>
        <v>16</v>
      </c>
      <c r="F6137" s="165">
        <f>+WEEKDAY(ExportsELAP[[#This Row],[Date Prevailing]],1)</f>
        <v>3</v>
      </c>
      <c r="G6137" s="165">
        <f>+COUNTIFS(ECR_Hours!$K$6:$K$7,ExportsELAP[[#This Row],[Date Prevailing]])</f>
        <v>0</v>
      </c>
      <c r="H6137" s="165">
        <f t="shared" si="383"/>
        <v>3</v>
      </c>
      <c r="I6137" s="166">
        <f>+Exports!G6140</f>
        <v>14497.5772</v>
      </c>
      <c r="J6137" s="166">
        <f>+'ELAP_IPCO-APND'!D6140</f>
        <v>60.740099999999998</v>
      </c>
      <c r="K6137" s="166">
        <f>+(ExportsELAP[[#This Row],[Exports kWh - MPT]]/1000)*ExportsELAP[[#This Row],[EIM Price]]</f>
        <v>880.58428888571996</v>
      </c>
      <c r="L6137" s="167" t="str">
        <f>+INDEX(ECR_Hours!$I$12:$I$15,MATCH(ExportsELAP[[#This Row],[Date Prevailing]],ECR_Hours!$H$12:$H$15,1))</f>
        <v>S</v>
      </c>
      <c r="M6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38" spans="1:13" x14ac:dyDescent="0.25">
      <c r="A6138" s="164">
        <f>+Exports!A6141</f>
        <v>44817</v>
      </c>
      <c r="B6138" s="165">
        <f t="shared" si="380"/>
        <v>2022</v>
      </c>
      <c r="C6138" s="165">
        <f t="shared" si="381"/>
        <v>9</v>
      </c>
      <c r="D6138" s="165">
        <f t="shared" si="382"/>
        <v>13</v>
      </c>
      <c r="E6138" s="165">
        <f>+Exports!B6141</f>
        <v>17</v>
      </c>
      <c r="F6138" s="165">
        <f>+WEEKDAY(ExportsELAP[[#This Row],[Date Prevailing]],1)</f>
        <v>3</v>
      </c>
      <c r="G6138" s="165">
        <f>+COUNTIFS(ECR_Hours!$K$6:$K$7,ExportsELAP[[#This Row],[Date Prevailing]])</f>
        <v>0</v>
      </c>
      <c r="H6138" s="165">
        <f t="shared" si="383"/>
        <v>3</v>
      </c>
      <c r="I6138" s="166">
        <f>+Exports!G6141</f>
        <v>11282.653199999999</v>
      </c>
      <c r="J6138" s="166">
        <f>+'ELAP_IPCO-APND'!D6141</f>
        <v>69.673299999999998</v>
      </c>
      <c r="K6138" s="166">
        <f>+(ExportsELAP[[#This Row],[Exports kWh - MPT]]/1000)*ExportsELAP[[#This Row],[EIM Price]]</f>
        <v>786.09968119955988</v>
      </c>
      <c r="L6138" s="167" t="str">
        <f>+INDEX(ECR_Hours!$I$12:$I$15,MATCH(ExportsELAP[[#This Row],[Date Prevailing]],ECR_Hours!$H$12:$H$15,1))</f>
        <v>S</v>
      </c>
      <c r="M6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39" spans="1:13" x14ac:dyDescent="0.25">
      <c r="A6139" s="164">
        <f>+Exports!A6142</f>
        <v>44817</v>
      </c>
      <c r="B6139" s="165">
        <f t="shared" si="380"/>
        <v>2022</v>
      </c>
      <c r="C6139" s="165">
        <f t="shared" si="381"/>
        <v>9</v>
      </c>
      <c r="D6139" s="165">
        <f t="shared" si="382"/>
        <v>13</v>
      </c>
      <c r="E6139" s="165">
        <f>+Exports!B6142</f>
        <v>18</v>
      </c>
      <c r="F6139" s="165">
        <f>+WEEKDAY(ExportsELAP[[#This Row],[Date Prevailing]],1)</f>
        <v>3</v>
      </c>
      <c r="G6139" s="165">
        <f>+COUNTIFS(ECR_Hours!$K$6:$K$7,ExportsELAP[[#This Row],[Date Prevailing]])</f>
        <v>0</v>
      </c>
      <c r="H6139" s="165">
        <f t="shared" si="383"/>
        <v>3</v>
      </c>
      <c r="I6139" s="166">
        <f>+Exports!G6142</f>
        <v>6325.6324000000004</v>
      </c>
      <c r="J6139" s="166">
        <f>+'ELAP_IPCO-APND'!D6142</f>
        <v>70.879170000000002</v>
      </c>
      <c r="K6139" s="166">
        <f>+(ExportsELAP[[#This Row],[Exports kWh - MPT]]/1000)*ExportsELAP[[#This Row],[EIM Price]]</f>
        <v>448.35557423710804</v>
      </c>
      <c r="L6139" s="167" t="str">
        <f>+INDEX(ECR_Hours!$I$12:$I$15,MATCH(ExportsELAP[[#This Row],[Date Prevailing]],ECR_Hours!$H$12:$H$15,1))</f>
        <v>S</v>
      </c>
      <c r="M6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0" spans="1:13" x14ac:dyDescent="0.25">
      <c r="A6140" s="164">
        <f>+Exports!A6143</f>
        <v>44817</v>
      </c>
      <c r="B6140" s="165">
        <f t="shared" si="380"/>
        <v>2022</v>
      </c>
      <c r="C6140" s="165">
        <f t="shared" si="381"/>
        <v>9</v>
      </c>
      <c r="D6140" s="165">
        <f t="shared" si="382"/>
        <v>13</v>
      </c>
      <c r="E6140" s="165">
        <f>+Exports!B6143</f>
        <v>19</v>
      </c>
      <c r="F6140" s="165">
        <f>+WEEKDAY(ExportsELAP[[#This Row],[Date Prevailing]],1)</f>
        <v>3</v>
      </c>
      <c r="G6140" s="165">
        <f>+COUNTIFS(ECR_Hours!$K$6:$K$7,ExportsELAP[[#This Row],[Date Prevailing]])</f>
        <v>0</v>
      </c>
      <c r="H6140" s="165">
        <f t="shared" si="383"/>
        <v>3</v>
      </c>
      <c r="I6140" s="166">
        <f>+Exports!G6143</f>
        <v>1444.4361999999999</v>
      </c>
      <c r="J6140" s="166">
        <f>+'ELAP_IPCO-APND'!D6143</f>
        <v>59.431049999999999</v>
      </c>
      <c r="K6140" s="166">
        <f>+(ExportsELAP[[#This Row],[Exports kWh - MPT]]/1000)*ExportsELAP[[#This Row],[EIM Price]]</f>
        <v>85.844360024010001</v>
      </c>
      <c r="L6140" s="167" t="str">
        <f>+INDEX(ECR_Hours!$I$12:$I$15,MATCH(ExportsELAP[[#This Row],[Date Prevailing]],ECR_Hours!$H$12:$H$15,1))</f>
        <v>S</v>
      </c>
      <c r="M6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1" spans="1:13" x14ac:dyDescent="0.25">
      <c r="A6141" s="164">
        <f>+Exports!A6144</f>
        <v>44817</v>
      </c>
      <c r="B6141" s="165">
        <f t="shared" si="380"/>
        <v>2022</v>
      </c>
      <c r="C6141" s="165">
        <f t="shared" si="381"/>
        <v>9</v>
      </c>
      <c r="D6141" s="165">
        <f t="shared" si="382"/>
        <v>13</v>
      </c>
      <c r="E6141" s="165">
        <f>+Exports!B6144</f>
        <v>20</v>
      </c>
      <c r="F6141" s="165">
        <f>+WEEKDAY(ExportsELAP[[#This Row],[Date Prevailing]],1)</f>
        <v>3</v>
      </c>
      <c r="G6141" s="165">
        <f>+COUNTIFS(ECR_Hours!$K$6:$K$7,ExportsELAP[[#This Row],[Date Prevailing]])</f>
        <v>0</v>
      </c>
      <c r="H6141" s="165">
        <f t="shared" si="383"/>
        <v>3</v>
      </c>
      <c r="I6141" s="166">
        <f>+Exports!G6144</f>
        <v>98.986100000000008</v>
      </c>
      <c r="J6141" s="166">
        <f>+'ELAP_IPCO-APND'!D6144</f>
        <v>75.492199999999997</v>
      </c>
      <c r="K6141" s="166">
        <f>+(ExportsELAP[[#This Row],[Exports kWh - MPT]]/1000)*ExportsELAP[[#This Row],[EIM Price]]</f>
        <v>7.4726784584199999</v>
      </c>
      <c r="L6141" s="167" t="str">
        <f>+INDEX(ECR_Hours!$I$12:$I$15,MATCH(ExportsELAP[[#This Row],[Date Prevailing]],ECR_Hours!$H$12:$H$15,1))</f>
        <v>S</v>
      </c>
      <c r="M6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2" spans="1:13" x14ac:dyDescent="0.25">
      <c r="A6142" s="164">
        <f>+Exports!A6145</f>
        <v>44817</v>
      </c>
      <c r="B6142" s="165">
        <f t="shared" si="380"/>
        <v>2022</v>
      </c>
      <c r="C6142" s="165">
        <f t="shared" si="381"/>
        <v>9</v>
      </c>
      <c r="D6142" s="165">
        <f t="shared" si="382"/>
        <v>13</v>
      </c>
      <c r="E6142" s="165">
        <f>+Exports!B6145</f>
        <v>21</v>
      </c>
      <c r="F6142" s="165">
        <f>+WEEKDAY(ExportsELAP[[#This Row],[Date Prevailing]],1)</f>
        <v>3</v>
      </c>
      <c r="G6142" s="165">
        <f>+COUNTIFS(ECR_Hours!$K$6:$K$7,ExportsELAP[[#This Row],[Date Prevailing]])</f>
        <v>0</v>
      </c>
      <c r="H6142" s="165">
        <f t="shared" si="383"/>
        <v>3</v>
      </c>
      <c r="I6142" s="166">
        <f>+Exports!G6145</f>
        <v>7.8574000000000002</v>
      </c>
      <c r="J6142" s="166">
        <f>+'ELAP_IPCO-APND'!D6145</f>
        <v>82.195430000000002</v>
      </c>
      <c r="K6142" s="166">
        <f>+(ExportsELAP[[#This Row],[Exports kWh - MPT]]/1000)*ExportsELAP[[#This Row],[EIM Price]]</f>
        <v>0.64584237168200009</v>
      </c>
      <c r="L6142" s="167" t="str">
        <f>+INDEX(ECR_Hours!$I$12:$I$15,MATCH(ExportsELAP[[#This Row],[Date Prevailing]],ECR_Hours!$H$12:$H$15,1))</f>
        <v>S</v>
      </c>
      <c r="M6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3" spans="1:13" x14ac:dyDescent="0.25">
      <c r="A6143" s="164">
        <f>+Exports!A6146</f>
        <v>44817</v>
      </c>
      <c r="B6143" s="165">
        <f t="shared" si="380"/>
        <v>2022</v>
      </c>
      <c r="C6143" s="165">
        <f t="shared" si="381"/>
        <v>9</v>
      </c>
      <c r="D6143" s="165">
        <f t="shared" si="382"/>
        <v>13</v>
      </c>
      <c r="E6143" s="165">
        <f>+Exports!B6146</f>
        <v>22</v>
      </c>
      <c r="F6143" s="165">
        <f>+WEEKDAY(ExportsELAP[[#This Row],[Date Prevailing]],1)</f>
        <v>3</v>
      </c>
      <c r="G6143" s="165">
        <f>+COUNTIFS(ECR_Hours!$K$6:$K$7,ExportsELAP[[#This Row],[Date Prevailing]])</f>
        <v>0</v>
      </c>
      <c r="H6143" s="165">
        <f t="shared" si="383"/>
        <v>3</v>
      </c>
      <c r="I6143" s="166">
        <f>+Exports!G6146</f>
        <v>6.0166999999999797</v>
      </c>
      <c r="J6143" s="166">
        <f>+'ELAP_IPCO-APND'!D6146</f>
        <v>78.771249999999995</v>
      </c>
      <c r="K6143" s="166">
        <f>+(ExportsELAP[[#This Row],[Exports kWh - MPT]]/1000)*ExportsELAP[[#This Row],[EIM Price]]</f>
        <v>0.47394297987499839</v>
      </c>
      <c r="L6143" s="167" t="str">
        <f>+INDEX(ECR_Hours!$I$12:$I$15,MATCH(ExportsELAP[[#This Row],[Date Prevailing]],ECR_Hours!$H$12:$H$15,1))</f>
        <v>S</v>
      </c>
      <c r="M6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4" spans="1:13" x14ac:dyDescent="0.25">
      <c r="A6144" s="164">
        <f>+Exports!A6147</f>
        <v>44817</v>
      </c>
      <c r="B6144" s="165">
        <f t="shared" si="380"/>
        <v>2022</v>
      </c>
      <c r="C6144" s="165">
        <f t="shared" si="381"/>
        <v>9</v>
      </c>
      <c r="D6144" s="165">
        <f t="shared" si="382"/>
        <v>13</v>
      </c>
      <c r="E6144" s="165">
        <f>+Exports!B6147</f>
        <v>23</v>
      </c>
      <c r="F6144" s="165">
        <f>+WEEKDAY(ExportsELAP[[#This Row],[Date Prevailing]],1)</f>
        <v>3</v>
      </c>
      <c r="G6144" s="165">
        <f>+COUNTIFS(ECR_Hours!$K$6:$K$7,ExportsELAP[[#This Row],[Date Prevailing]])</f>
        <v>0</v>
      </c>
      <c r="H6144" s="165">
        <f t="shared" si="383"/>
        <v>3</v>
      </c>
      <c r="I6144" s="166">
        <f>+Exports!G6147</f>
        <v>6.5218999999999898</v>
      </c>
      <c r="J6144" s="166">
        <f>+'ELAP_IPCO-APND'!D6147</f>
        <v>71.938040000000001</v>
      </c>
      <c r="K6144" s="166">
        <f>+(ExportsELAP[[#This Row],[Exports kWh - MPT]]/1000)*ExportsELAP[[#This Row],[EIM Price]]</f>
        <v>0.46917270307599929</v>
      </c>
      <c r="L6144" s="167" t="str">
        <f>+INDEX(ECR_Hours!$I$12:$I$15,MATCH(ExportsELAP[[#This Row],[Date Prevailing]],ECR_Hours!$H$12:$H$15,1))</f>
        <v>S</v>
      </c>
      <c r="M6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45" spans="1:13" x14ac:dyDescent="0.25">
      <c r="A6145" s="164">
        <f>+Exports!A6148</f>
        <v>44817</v>
      </c>
      <c r="B6145" s="165">
        <f t="shared" si="380"/>
        <v>2022</v>
      </c>
      <c r="C6145" s="165">
        <f t="shared" si="381"/>
        <v>9</v>
      </c>
      <c r="D6145" s="165">
        <f t="shared" si="382"/>
        <v>13</v>
      </c>
      <c r="E6145" s="165">
        <f>+Exports!B6148</f>
        <v>24</v>
      </c>
      <c r="F6145" s="165">
        <f>+WEEKDAY(ExportsELAP[[#This Row],[Date Prevailing]],1)</f>
        <v>3</v>
      </c>
      <c r="G6145" s="165">
        <f>+COUNTIFS(ECR_Hours!$K$6:$K$7,ExportsELAP[[#This Row],[Date Prevailing]])</f>
        <v>0</v>
      </c>
      <c r="H6145" s="165">
        <f t="shared" si="383"/>
        <v>3</v>
      </c>
      <c r="I6145" s="166">
        <f>+Exports!G6148</f>
        <v>6.7312999999999903</v>
      </c>
      <c r="J6145" s="166">
        <f>+'ELAP_IPCO-APND'!D6148</f>
        <v>78.312489999999997</v>
      </c>
      <c r="K6145" s="166">
        <f>+(ExportsELAP[[#This Row],[Exports kWh - MPT]]/1000)*ExportsELAP[[#This Row],[EIM Price]]</f>
        <v>0.52714486393699922</v>
      </c>
      <c r="L6145" s="167" t="str">
        <f>+INDEX(ECR_Hours!$I$12:$I$15,MATCH(ExportsELAP[[#This Row],[Date Prevailing]],ECR_Hours!$H$12:$H$15,1))</f>
        <v>S</v>
      </c>
      <c r="M6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6" spans="1:13" x14ac:dyDescent="0.25">
      <c r="A6146" s="164">
        <f>+Exports!A6149</f>
        <v>44818</v>
      </c>
      <c r="B6146" s="165">
        <f t="shared" ref="B6146:B6209" si="384">+YEAR(A6146)</f>
        <v>2022</v>
      </c>
      <c r="C6146" s="165">
        <f t="shared" ref="C6146:C6209" si="385">+MONTH(A6146)</f>
        <v>9</v>
      </c>
      <c r="D6146" s="165">
        <f t="shared" ref="D6146:D6209" si="386">+DAY(A6146)</f>
        <v>14</v>
      </c>
      <c r="E6146" s="165">
        <f>+Exports!B6149</f>
        <v>1</v>
      </c>
      <c r="F6146" s="165">
        <f>+WEEKDAY(ExportsELAP[[#This Row],[Date Prevailing]],1)</f>
        <v>4</v>
      </c>
      <c r="G6146" s="165">
        <f>+COUNTIFS(ECR_Hours!$K$6:$K$7,ExportsELAP[[#This Row],[Date Prevailing]])</f>
        <v>0</v>
      </c>
      <c r="H6146" s="165">
        <f t="shared" ref="H6146:H6209" si="387">+IF(G6146=1,0,F6146)</f>
        <v>4</v>
      </c>
      <c r="I6146" s="166">
        <f>+Exports!G6149</f>
        <v>8.8373999999999988</v>
      </c>
      <c r="J6146" s="166">
        <f>+'ELAP_IPCO-APND'!D6149</f>
        <v>59.626049999999999</v>
      </c>
      <c r="K6146" s="166">
        <f>+(ExportsELAP[[#This Row],[Exports kWh - MPT]]/1000)*ExportsELAP[[#This Row],[EIM Price]]</f>
        <v>0.52693925426999988</v>
      </c>
      <c r="L6146" s="167" t="str">
        <f>+INDEX(ECR_Hours!$I$12:$I$15,MATCH(ExportsELAP[[#This Row],[Date Prevailing]],ECR_Hours!$H$12:$H$15,1))</f>
        <v>S</v>
      </c>
      <c r="M6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7" spans="1:13" x14ac:dyDescent="0.25">
      <c r="A6147" s="164">
        <f>+Exports!A6150</f>
        <v>44818</v>
      </c>
      <c r="B6147" s="165">
        <f t="shared" si="384"/>
        <v>2022</v>
      </c>
      <c r="C6147" s="165">
        <f t="shared" si="385"/>
        <v>9</v>
      </c>
      <c r="D6147" s="165">
        <f t="shared" si="386"/>
        <v>14</v>
      </c>
      <c r="E6147" s="165">
        <f>+Exports!B6150</f>
        <v>2</v>
      </c>
      <c r="F6147" s="165">
        <f>+WEEKDAY(ExportsELAP[[#This Row],[Date Prevailing]],1)</f>
        <v>4</v>
      </c>
      <c r="G6147" s="165">
        <f>+COUNTIFS(ECR_Hours!$K$6:$K$7,ExportsELAP[[#This Row],[Date Prevailing]])</f>
        <v>0</v>
      </c>
      <c r="H6147" s="165">
        <f t="shared" si="387"/>
        <v>4</v>
      </c>
      <c r="I6147" s="166">
        <f>+Exports!G6150</f>
        <v>8.8838999999999988</v>
      </c>
      <c r="J6147" s="166">
        <f>+'ELAP_IPCO-APND'!D6150</f>
        <v>65.626840000000001</v>
      </c>
      <c r="K6147" s="166">
        <f>+(ExportsELAP[[#This Row],[Exports kWh - MPT]]/1000)*ExportsELAP[[#This Row],[EIM Price]]</f>
        <v>0.58302228387599986</v>
      </c>
      <c r="L6147" s="167" t="str">
        <f>+INDEX(ECR_Hours!$I$12:$I$15,MATCH(ExportsELAP[[#This Row],[Date Prevailing]],ECR_Hours!$H$12:$H$15,1))</f>
        <v>S</v>
      </c>
      <c r="M6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8" spans="1:13" x14ac:dyDescent="0.25">
      <c r="A6148" s="164">
        <f>+Exports!A6151</f>
        <v>44818</v>
      </c>
      <c r="B6148" s="165">
        <f t="shared" si="384"/>
        <v>2022</v>
      </c>
      <c r="C6148" s="165">
        <f t="shared" si="385"/>
        <v>9</v>
      </c>
      <c r="D6148" s="165">
        <f t="shared" si="386"/>
        <v>14</v>
      </c>
      <c r="E6148" s="165">
        <f>+Exports!B6151</f>
        <v>3</v>
      </c>
      <c r="F6148" s="165">
        <f>+WEEKDAY(ExportsELAP[[#This Row],[Date Prevailing]],1)</f>
        <v>4</v>
      </c>
      <c r="G6148" s="165">
        <f>+COUNTIFS(ECR_Hours!$K$6:$K$7,ExportsELAP[[#This Row],[Date Prevailing]])</f>
        <v>0</v>
      </c>
      <c r="H6148" s="165">
        <f t="shared" si="387"/>
        <v>4</v>
      </c>
      <c r="I6148" s="166">
        <f>+Exports!G6151</f>
        <v>8.5439000000000007</v>
      </c>
      <c r="J6148" s="166">
        <f>+'ELAP_IPCO-APND'!D6151</f>
        <v>59.617370000000001</v>
      </c>
      <c r="K6148" s="166">
        <f>+(ExportsELAP[[#This Row],[Exports kWh - MPT]]/1000)*ExportsELAP[[#This Row],[EIM Price]]</f>
        <v>0.50936484754300004</v>
      </c>
      <c r="L6148" s="167" t="str">
        <f>+INDEX(ECR_Hours!$I$12:$I$15,MATCH(ExportsELAP[[#This Row],[Date Prevailing]],ECR_Hours!$H$12:$H$15,1))</f>
        <v>S</v>
      </c>
      <c r="M6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49" spans="1:13" x14ac:dyDescent="0.25">
      <c r="A6149" s="164">
        <f>+Exports!A6152</f>
        <v>44818</v>
      </c>
      <c r="B6149" s="165">
        <f t="shared" si="384"/>
        <v>2022</v>
      </c>
      <c r="C6149" s="165">
        <f t="shared" si="385"/>
        <v>9</v>
      </c>
      <c r="D6149" s="165">
        <f t="shared" si="386"/>
        <v>14</v>
      </c>
      <c r="E6149" s="165">
        <f>+Exports!B6152</f>
        <v>4</v>
      </c>
      <c r="F6149" s="165">
        <f>+WEEKDAY(ExportsELAP[[#This Row],[Date Prevailing]],1)</f>
        <v>4</v>
      </c>
      <c r="G6149" s="165">
        <f>+COUNTIFS(ECR_Hours!$K$6:$K$7,ExportsELAP[[#This Row],[Date Prevailing]])</f>
        <v>0</v>
      </c>
      <c r="H6149" s="165">
        <f t="shared" si="387"/>
        <v>4</v>
      </c>
      <c r="I6149" s="166">
        <f>+Exports!G6152</f>
        <v>7.7681000000000004</v>
      </c>
      <c r="J6149" s="166">
        <f>+'ELAP_IPCO-APND'!D6152</f>
        <v>56.959510000000002</v>
      </c>
      <c r="K6149" s="166">
        <f>+(ExportsELAP[[#This Row],[Exports kWh - MPT]]/1000)*ExportsELAP[[#This Row],[EIM Price]]</f>
        <v>0.44246716963100008</v>
      </c>
      <c r="L6149" s="167" t="str">
        <f>+INDEX(ECR_Hours!$I$12:$I$15,MATCH(ExportsELAP[[#This Row],[Date Prevailing]],ECR_Hours!$H$12:$H$15,1))</f>
        <v>S</v>
      </c>
      <c r="M6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0" spans="1:13" x14ac:dyDescent="0.25">
      <c r="A6150" s="164">
        <f>+Exports!A6153</f>
        <v>44818</v>
      </c>
      <c r="B6150" s="165">
        <f t="shared" si="384"/>
        <v>2022</v>
      </c>
      <c r="C6150" s="165">
        <f t="shared" si="385"/>
        <v>9</v>
      </c>
      <c r="D6150" s="165">
        <f t="shared" si="386"/>
        <v>14</v>
      </c>
      <c r="E6150" s="165">
        <f>+Exports!B6153</f>
        <v>5</v>
      </c>
      <c r="F6150" s="165">
        <f>+WEEKDAY(ExportsELAP[[#This Row],[Date Prevailing]],1)</f>
        <v>4</v>
      </c>
      <c r="G6150" s="165">
        <f>+COUNTIFS(ECR_Hours!$K$6:$K$7,ExportsELAP[[#This Row],[Date Prevailing]])</f>
        <v>0</v>
      </c>
      <c r="H6150" s="165">
        <f t="shared" si="387"/>
        <v>4</v>
      </c>
      <c r="I6150" s="166">
        <f>+Exports!G6153</f>
        <v>11.2385</v>
      </c>
      <c r="J6150" s="166">
        <f>+'ELAP_IPCO-APND'!D6153</f>
        <v>57.312989999999999</v>
      </c>
      <c r="K6150" s="166">
        <f>+(ExportsELAP[[#This Row],[Exports kWh - MPT]]/1000)*ExportsELAP[[#This Row],[EIM Price]]</f>
        <v>0.64411203811499995</v>
      </c>
      <c r="L6150" s="167" t="str">
        <f>+INDEX(ECR_Hours!$I$12:$I$15,MATCH(ExportsELAP[[#This Row],[Date Prevailing]],ECR_Hours!$H$12:$H$15,1))</f>
        <v>S</v>
      </c>
      <c r="M6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1" spans="1:13" x14ac:dyDescent="0.25">
      <c r="A6151" s="164">
        <f>+Exports!A6154</f>
        <v>44818</v>
      </c>
      <c r="B6151" s="165">
        <f t="shared" si="384"/>
        <v>2022</v>
      </c>
      <c r="C6151" s="165">
        <f t="shared" si="385"/>
        <v>9</v>
      </c>
      <c r="D6151" s="165">
        <f t="shared" si="386"/>
        <v>14</v>
      </c>
      <c r="E6151" s="165">
        <f>+Exports!B6154</f>
        <v>6</v>
      </c>
      <c r="F6151" s="165">
        <f>+WEEKDAY(ExportsELAP[[#This Row],[Date Prevailing]],1)</f>
        <v>4</v>
      </c>
      <c r="G6151" s="165">
        <f>+COUNTIFS(ECR_Hours!$K$6:$K$7,ExportsELAP[[#This Row],[Date Prevailing]])</f>
        <v>0</v>
      </c>
      <c r="H6151" s="165">
        <f t="shared" si="387"/>
        <v>4</v>
      </c>
      <c r="I6151" s="166">
        <f>+Exports!G6154</f>
        <v>6.0108999999999995</v>
      </c>
      <c r="J6151" s="166">
        <f>+'ELAP_IPCO-APND'!D6154</f>
        <v>60.00553</v>
      </c>
      <c r="K6151" s="166">
        <f>+(ExportsELAP[[#This Row],[Exports kWh - MPT]]/1000)*ExportsELAP[[#This Row],[EIM Price]]</f>
        <v>0.360687240277</v>
      </c>
      <c r="L6151" s="167" t="str">
        <f>+INDEX(ECR_Hours!$I$12:$I$15,MATCH(ExportsELAP[[#This Row],[Date Prevailing]],ECR_Hours!$H$12:$H$15,1))</f>
        <v>S</v>
      </c>
      <c r="M6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2" spans="1:13" x14ac:dyDescent="0.25">
      <c r="A6152" s="164">
        <f>+Exports!A6155</f>
        <v>44818</v>
      </c>
      <c r="B6152" s="165">
        <f t="shared" si="384"/>
        <v>2022</v>
      </c>
      <c r="C6152" s="165">
        <f t="shared" si="385"/>
        <v>9</v>
      </c>
      <c r="D6152" s="165">
        <f t="shared" si="386"/>
        <v>14</v>
      </c>
      <c r="E6152" s="165">
        <f>+Exports!B6155</f>
        <v>7</v>
      </c>
      <c r="F6152" s="165">
        <f>+WEEKDAY(ExportsELAP[[#This Row],[Date Prevailing]],1)</f>
        <v>4</v>
      </c>
      <c r="G6152" s="165">
        <f>+COUNTIFS(ECR_Hours!$K$6:$K$7,ExportsELAP[[#This Row],[Date Prevailing]])</f>
        <v>0</v>
      </c>
      <c r="H6152" s="165">
        <f t="shared" si="387"/>
        <v>4</v>
      </c>
      <c r="I6152" s="166">
        <f>+Exports!G6155</f>
        <v>4.9085000000000001</v>
      </c>
      <c r="J6152" s="166">
        <f>+'ELAP_IPCO-APND'!D6155</f>
        <v>70.981930000000006</v>
      </c>
      <c r="K6152" s="166">
        <f>+(ExportsELAP[[#This Row],[Exports kWh - MPT]]/1000)*ExportsELAP[[#This Row],[EIM Price]]</f>
        <v>0.34841480340500003</v>
      </c>
      <c r="L6152" s="167" t="str">
        <f>+INDEX(ECR_Hours!$I$12:$I$15,MATCH(ExportsELAP[[#This Row],[Date Prevailing]],ECR_Hours!$H$12:$H$15,1))</f>
        <v>S</v>
      </c>
      <c r="M6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3" spans="1:13" x14ac:dyDescent="0.25">
      <c r="A6153" s="164">
        <f>+Exports!A6156</f>
        <v>44818</v>
      </c>
      <c r="B6153" s="165">
        <f t="shared" si="384"/>
        <v>2022</v>
      </c>
      <c r="C6153" s="165">
        <f t="shared" si="385"/>
        <v>9</v>
      </c>
      <c r="D6153" s="165">
        <f t="shared" si="386"/>
        <v>14</v>
      </c>
      <c r="E6153" s="165">
        <f>+Exports!B6156</f>
        <v>8</v>
      </c>
      <c r="F6153" s="165">
        <f>+WEEKDAY(ExportsELAP[[#This Row],[Date Prevailing]],1)</f>
        <v>4</v>
      </c>
      <c r="G6153" s="165">
        <f>+COUNTIFS(ECR_Hours!$K$6:$K$7,ExportsELAP[[#This Row],[Date Prevailing]])</f>
        <v>0</v>
      </c>
      <c r="H6153" s="165">
        <f t="shared" si="387"/>
        <v>4</v>
      </c>
      <c r="I6153" s="166">
        <f>+Exports!G6156</f>
        <v>382.56120000000004</v>
      </c>
      <c r="J6153" s="166">
        <f>+'ELAP_IPCO-APND'!D6156</f>
        <v>71.911379999999994</v>
      </c>
      <c r="K6153" s="166">
        <f>+(ExportsELAP[[#This Row],[Exports kWh - MPT]]/1000)*ExportsELAP[[#This Row],[EIM Price]]</f>
        <v>27.510503826456002</v>
      </c>
      <c r="L6153" s="167" t="str">
        <f>+INDEX(ECR_Hours!$I$12:$I$15,MATCH(ExportsELAP[[#This Row],[Date Prevailing]],ECR_Hours!$H$12:$H$15,1))</f>
        <v>S</v>
      </c>
      <c r="M6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4" spans="1:13" x14ac:dyDescent="0.25">
      <c r="A6154" s="164">
        <f>+Exports!A6157</f>
        <v>44818</v>
      </c>
      <c r="B6154" s="165">
        <f t="shared" si="384"/>
        <v>2022</v>
      </c>
      <c r="C6154" s="165">
        <f t="shared" si="385"/>
        <v>9</v>
      </c>
      <c r="D6154" s="165">
        <f t="shared" si="386"/>
        <v>14</v>
      </c>
      <c r="E6154" s="165">
        <f>+Exports!B6157</f>
        <v>9</v>
      </c>
      <c r="F6154" s="165">
        <f>+WEEKDAY(ExportsELAP[[#This Row],[Date Prevailing]],1)</f>
        <v>4</v>
      </c>
      <c r="G6154" s="165">
        <f>+COUNTIFS(ECR_Hours!$K$6:$K$7,ExportsELAP[[#This Row],[Date Prevailing]])</f>
        <v>0</v>
      </c>
      <c r="H6154" s="165">
        <f t="shared" si="387"/>
        <v>4</v>
      </c>
      <c r="I6154" s="166">
        <f>+Exports!G6157</f>
        <v>4081.8738999999996</v>
      </c>
      <c r="J6154" s="166">
        <f>+'ELAP_IPCO-APND'!D6157</f>
        <v>77.22587</v>
      </c>
      <c r="K6154" s="166">
        <f>+(ExportsELAP[[#This Row],[Exports kWh - MPT]]/1000)*ExportsELAP[[#This Row],[EIM Price]]</f>
        <v>315.22626315779297</v>
      </c>
      <c r="L6154" s="167" t="str">
        <f>+INDEX(ECR_Hours!$I$12:$I$15,MATCH(ExportsELAP[[#This Row],[Date Prevailing]],ECR_Hours!$H$12:$H$15,1))</f>
        <v>S</v>
      </c>
      <c r="M6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5" spans="1:13" x14ac:dyDescent="0.25">
      <c r="A6155" s="164">
        <f>+Exports!A6158</f>
        <v>44818</v>
      </c>
      <c r="B6155" s="165">
        <f t="shared" si="384"/>
        <v>2022</v>
      </c>
      <c r="C6155" s="165">
        <f t="shared" si="385"/>
        <v>9</v>
      </c>
      <c r="D6155" s="165">
        <f t="shared" si="386"/>
        <v>14</v>
      </c>
      <c r="E6155" s="165">
        <f>+Exports!B6158</f>
        <v>10</v>
      </c>
      <c r="F6155" s="165">
        <f>+WEEKDAY(ExportsELAP[[#This Row],[Date Prevailing]],1)</f>
        <v>4</v>
      </c>
      <c r="G6155" s="165">
        <f>+COUNTIFS(ECR_Hours!$K$6:$K$7,ExportsELAP[[#This Row],[Date Prevailing]])</f>
        <v>0</v>
      </c>
      <c r="H6155" s="165">
        <f t="shared" si="387"/>
        <v>4</v>
      </c>
      <c r="I6155" s="166">
        <f>+Exports!G6158</f>
        <v>14165.875399999997</v>
      </c>
      <c r="J6155" s="166">
        <f>+'ELAP_IPCO-APND'!D6158</f>
        <v>63.33916</v>
      </c>
      <c r="K6155" s="166">
        <f>+(ExportsELAP[[#This Row],[Exports kWh - MPT]]/1000)*ExportsELAP[[#This Row],[EIM Price]]</f>
        <v>897.25464850066385</v>
      </c>
      <c r="L6155" s="167" t="str">
        <f>+INDEX(ECR_Hours!$I$12:$I$15,MATCH(ExportsELAP[[#This Row],[Date Prevailing]],ECR_Hours!$H$12:$H$15,1))</f>
        <v>S</v>
      </c>
      <c r="M6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6" spans="1:13" x14ac:dyDescent="0.25">
      <c r="A6156" s="164">
        <f>+Exports!A6159</f>
        <v>44818</v>
      </c>
      <c r="B6156" s="165">
        <f t="shared" si="384"/>
        <v>2022</v>
      </c>
      <c r="C6156" s="165">
        <f t="shared" si="385"/>
        <v>9</v>
      </c>
      <c r="D6156" s="165">
        <f t="shared" si="386"/>
        <v>14</v>
      </c>
      <c r="E6156" s="165">
        <f>+Exports!B6159</f>
        <v>11</v>
      </c>
      <c r="F6156" s="165">
        <f>+WEEKDAY(ExportsELAP[[#This Row],[Date Prevailing]],1)</f>
        <v>4</v>
      </c>
      <c r="G6156" s="165">
        <f>+COUNTIFS(ECR_Hours!$K$6:$K$7,ExportsELAP[[#This Row],[Date Prevailing]])</f>
        <v>0</v>
      </c>
      <c r="H6156" s="165">
        <f t="shared" si="387"/>
        <v>4</v>
      </c>
      <c r="I6156" s="166">
        <f>+Exports!G6159</f>
        <v>26259.6466</v>
      </c>
      <c r="J6156" s="166">
        <f>+'ELAP_IPCO-APND'!D6159</f>
        <v>60.147019999999998</v>
      </c>
      <c r="K6156" s="166">
        <f>+(ExportsELAP[[#This Row],[Exports kWh - MPT]]/1000)*ExportsELAP[[#This Row],[EIM Price]]</f>
        <v>1579.4394892431319</v>
      </c>
      <c r="L6156" s="167" t="str">
        <f>+INDEX(ECR_Hours!$I$12:$I$15,MATCH(ExportsELAP[[#This Row],[Date Prevailing]],ECR_Hours!$H$12:$H$15,1))</f>
        <v>S</v>
      </c>
      <c r="M6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7" spans="1:13" x14ac:dyDescent="0.25">
      <c r="A6157" s="164">
        <f>+Exports!A6160</f>
        <v>44818</v>
      </c>
      <c r="B6157" s="165">
        <f t="shared" si="384"/>
        <v>2022</v>
      </c>
      <c r="C6157" s="165">
        <f t="shared" si="385"/>
        <v>9</v>
      </c>
      <c r="D6157" s="165">
        <f t="shared" si="386"/>
        <v>14</v>
      </c>
      <c r="E6157" s="165">
        <f>+Exports!B6160</f>
        <v>12</v>
      </c>
      <c r="F6157" s="165">
        <f>+WEEKDAY(ExportsELAP[[#This Row],[Date Prevailing]],1)</f>
        <v>4</v>
      </c>
      <c r="G6157" s="165">
        <f>+COUNTIFS(ECR_Hours!$K$6:$K$7,ExportsELAP[[#This Row],[Date Prevailing]])</f>
        <v>0</v>
      </c>
      <c r="H6157" s="165">
        <f t="shared" si="387"/>
        <v>4</v>
      </c>
      <c r="I6157" s="166">
        <f>+Exports!G6160</f>
        <v>35404.429199999999</v>
      </c>
      <c r="J6157" s="166">
        <f>+'ELAP_IPCO-APND'!D6160</f>
        <v>47.441429999999997</v>
      </c>
      <c r="K6157" s="166">
        <f>+(ExportsELAP[[#This Row],[Exports kWh - MPT]]/1000)*ExportsELAP[[#This Row],[EIM Price]]</f>
        <v>1679.6367495817558</v>
      </c>
      <c r="L6157" s="167" t="str">
        <f>+INDEX(ECR_Hours!$I$12:$I$15,MATCH(ExportsELAP[[#This Row],[Date Prevailing]],ECR_Hours!$H$12:$H$15,1))</f>
        <v>S</v>
      </c>
      <c r="M6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8" spans="1:13" x14ac:dyDescent="0.25">
      <c r="A6158" s="164">
        <f>+Exports!A6161</f>
        <v>44818</v>
      </c>
      <c r="B6158" s="165">
        <f t="shared" si="384"/>
        <v>2022</v>
      </c>
      <c r="C6158" s="165">
        <f t="shared" si="385"/>
        <v>9</v>
      </c>
      <c r="D6158" s="165">
        <f t="shared" si="386"/>
        <v>14</v>
      </c>
      <c r="E6158" s="165">
        <f>+Exports!B6161</f>
        <v>13</v>
      </c>
      <c r="F6158" s="165">
        <f>+WEEKDAY(ExportsELAP[[#This Row],[Date Prevailing]],1)</f>
        <v>4</v>
      </c>
      <c r="G6158" s="165">
        <f>+COUNTIFS(ECR_Hours!$K$6:$K$7,ExportsELAP[[#This Row],[Date Prevailing]])</f>
        <v>0</v>
      </c>
      <c r="H6158" s="165">
        <f t="shared" si="387"/>
        <v>4</v>
      </c>
      <c r="I6158" s="166">
        <f>+Exports!G6161</f>
        <v>39697.796499999997</v>
      </c>
      <c r="J6158" s="166">
        <f>+'ELAP_IPCO-APND'!D6161</f>
        <v>43.540939999999999</v>
      </c>
      <c r="K6158" s="166">
        <f>+(ExportsELAP[[#This Row],[Exports kWh - MPT]]/1000)*ExportsELAP[[#This Row],[EIM Price]]</f>
        <v>1728.4793755387097</v>
      </c>
      <c r="L6158" s="167" t="str">
        <f>+INDEX(ECR_Hours!$I$12:$I$15,MATCH(ExportsELAP[[#This Row],[Date Prevailing]],ECR_Hours!$H$12:$H$15,1))</f>
        <v>S</v>
      </c>
      <c r="M6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59" spans="1:13" x14ac:dyDescent="0.25">
      <c r="A6159" s="164">
        <f>+Exports!A6162</f>
        <v>44818</v>
      </c>
      <c r="B6159" s="165">
        <f t="shared" si="384"/>
        <v>2022</v>
      </c>
      <c r="C6159" s="165">
        <f t="shared" si="385"/>
        <v>9</v>
      </c>
      <c r="D6159" s="165">
        <f t="shared" si="386"/>
        <v>14</v>
      </c>
      <c r="E6159" s="165">
        <f>+Exports!B6162</f>
        <v>14</v>
      </c>
      <c r="F6159" s="165">
        <f>+WEEKDAY(ExportsELAP[[#This Row],[Date Prevailing]],1)</f>
        <v>4</v>
      </c>
      <c r="G6159" s="165">
        <f>+COUNTIFS(ECR_Hours!$K$6:$K$7,ExportsELAP[[#This Row],[Date Prevailing]])</f>
        <v>0</v>
      </c>
      <c r="H6159" s="165">
        <f t="shared" si="387"/>
        <v>4</v>
      </c>
      <c r="I6159" s="166">
        <f>+Exports!G6162</f>
        <v>41139.436999999998</v>
      </c>
      <c r="J6159" s="166">
        <f>+'ELAP_IPCO-APND'!D6162</f>
        <v>55.535029999999999</v>
      </c>
      <c r="K6159" s="166">
        <f>+(ExportsELAP[[#This Row],[Exports kWh - MPT]]/1000)*ExportsELAP[[#This Row],[EIM Price]]</f>
        <v>2284.67986797811</v>
      </c>
      <c r="L6159" s="167" t="str">
        <f>+INDEX(ECR_Hours!$I$12:$I$15,MATCH(ExportsELAP[[#This Row],[Date Prevailing]],ECR_Hours!$H$12:$H$15,1))</f>
        <v>S</v>
      </c>
      <c r="M6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60" spans="1:13" x14ac:dyDescent="0.25">
      <c r="A6160" s="164">
        <f>+Exports!A6163</f>
        <v>44818</v>
      </c>
      <c r="B6160" s="165">
        <f t="shared" si="384"/>
        <v>2022</v>
      </c>
      <c r="C6160" s="165">
        <f t="shared" si="385"/>
        <v>9</v>
      </c>
      <c r="D6160" s="165">
        <f t="shared" si="386"/>
        <v>14</v>
      </c>
      <c r="E6160" s="165">
        <f>+Exports!B6163</f>
        <v>15</v>
      </c>
      <c r="F6160" s="165">
        <f>+WEEKDAY(ExportsELAP[[#This Row],[Date Prevailing]],1)</f>
        <v>4</v>
      </c>
      <c r="G6160" s="165">
        <f>+COUNTIFS(ECR_Hours!$K$6:$K$7,ExportsELAP[[#This Row],[Date Prevailing]])</f>
        <v>0</v>
      </c>
      <c r="H6160" s="165">
        <f t="shared" si="387"/>
        <v>4</v>
      </c>
      <c r="I6160" s="166">
        <f>+Exports!G6163</f>
        <v>39606.165300000001</v>
      </c>
      <c r="J6160" s="166">
        <f>+'ELAP_IPCO-APND'!D6163</f>
        <v>50.223480000000002</v>
      </c>
      <c r="K6160" s="166">
        <f>+(ExportsELAP[[#This Row],[Exports kWh - MPT]]/1000)*ExportsELAP[[#This Row],[EIM Price]]</f>
        <v>1989.159450821244</v>
      </c>
      <c r="L6160" s="167" t="str">
        <f>+INDEX(ECR_Hours!$I$12:$I$15,MATCH(ExportsELAP[[#This Row],[Date Prevailing]],ECR_Hours!$H$12:$H$15,1))</f>
        <v>S</v>
      </c>
      <c r="M6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61" spans="1:13" x14ac:dyDescent="0.25">
      <c r="A6161" s="164">
        <f>+Exports!A6164</f>
        <v>44818</v>
      </c>
      <c r="B6161" s="165">
        <f t="shared" si="384"/>
        <v>2022</v>
      </c>
      <c r="C6161" s="165">
        <f t="shared" si="385"/>
        <v>9</v>
      </c>
      <c r="D6161" s="165">
        <f t="shared" si="386"/>
        <v>14</v>
      </c>
      <c r="E6161" s="165">
        <f>+Exports!B6164</f>
        <v>16</v>
      </c>
      <c r="F6161" s="165">
        <f>+WEEKDAY(ExportsELAP[[#This Row],[Date Prevailing]],1)</f>
        <v>4</v>
      </c>
      <c r="G6161" s="165">
        <f>+COUNTIFS(ECR_Hours!$K$6:$K$7,ExportsELAP[[#This Row],[Date Prevailing]])</f>
        <v>0</v>
      </c>
      <c r="H6161" s="165">
        <f t="shared" si="387"/>
        <v>4</v>
      </c>
      <c r="I6161" s="166">
        <f>+Exports!G6164</f>
        <v>29787.856599999999</v>
      </c>
      <c r="J6161" s="166">
        <f>+'ELAP_IPCO-APND'!D6164</f>
        <v>52.052990000000001</v>
      </c>
      <c r="K6161" s="166">
        <f>+(ExportsELAP[[#This Row],[Exports kWh - MPT]]/1000)*ExportsELAP[[#This Row],[EIM Price]]</f>
        <v>1550.547001721234</v>
      </c>
      <c r="L6161" s="167" t="str">
        <f>+INDEX(ECR_Hours!$I$12:$I$15,MATCH(ExportsELAP[[#This Row],[Date Prevailing]],ECR_Hours!$H$12:$H$15,1))</f>
        <v>S</v>
      </c>
      <c r="M6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2" spans="1:13" x14ac:dyDescent="0.25">
      <c r="A6162" s="164">
        <f>+Exports!A6165</f>
        <v>44818</v>
      </c>
      <c r="B6162" s="165">
        <f t="shared" si="384"/>
        <v>2022</v>
      </c>
      <c r="C6162" s="165">
        <f t="shared" si="385"/>
        <v>9</v>
      </c>
      <c r="D6162" s="165">
        <f t="shared" si="386"/>
        <v>14</v>
      </c>
      <c r="E6162" s="165">
        <f>+Exports!B6165</f>
        <v>17</v>
      </c>
      <c r="F6162" s="165">
        <f>+WEEKDAY(ExportsELAP[[#This Row],[Date Prevailing]],1)</f>
        <v>4</v>
      </c>
      <c r="G6162" s="165">
        <f>+COUNTIFS(ECR_Hours!$K$6:$K$7,ExportsELAP[[#This Row],[Date Prevailing]])</f>
        <v>0</v>
      </c>
      <c r="H6162" s="165">
        <f t="shared" si="387"/>
        <v>4</v>
      </c>
      <c r="I6162" s="166">
        <f>+Exports!G6165</f>
        <v>20018.269700000001</v>
      </c>
      <c r="J6162" s="166">
        <f>+'ELAP_IPCO-APND'!D6165</f>
        <v>61.180669999999999</v>
      </c>
      <c r="K6162" s="166">
        <f>+(ExportsELAP[[#This Row],[Exports kWh - MPT]]/1000)*ExportsELAP[[#This Row],[EIM Price]]</f>
        <v>1224.7311524866991</v>
      </c>
      <c r="L6162" s="167" t="str">
        <f>+INDEX(ECR_Hours!$I$12:$I$15,MATCH(ExportsELAP[[#This Row],[Date Prevailing]],ECR_Hours!$H$12:$H$15,1))</f>
        <v>S</v>
      </c>
      <c r="M6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3" spans="1:13" x14ac:dyDescent="0.25">
      <c r="A6163" s="164">
        <f>+Exports!A6166</f>
        <v>44818</v>
      </c>
      <c r="B6163" s="165">
        <f t="shared" si="384"/>
        <v>2022</v>
      </c>
      <c r="C6163" s="165">
        <f t="shared" si="385"/>
        <v>9</v>
      </c>
      <c r="D6163" s="165">
        <f t="shared" si="386"/>
        <v>14</v>
      </c>
      <c r="E6163" s="165">
        <f>+Exports!B6166</f>
        <v>18</v>
      </c>
      <c r="F6163" s="165">
        <f>+WEEKDAY(ExportsELAP[[#This Row],[Date Prevailing]],1)</f>
        <v>4</v>
      </c>
      <c r="G6163" s="165">
        <f>+COUNTIFS(ECR_Hours!$K$6:$K$7,ExportsELAP[[#This Row],[Date Prevailing]])</f>
        <v>0</v>
      </c>
      <c r="H6163" s="165">
        <f t="shared" si="387"/>
        <v>4</v>
      </c>
      <c r="I6163" s="166">
        <f>+Exports!G6166</f>
        <v>8967.9853000000003</v>
      </c>
      <c r="J6163" s="166">
        <f>+'ELAP_IPCO-APND'!D6166</f>
        <v>54.140599999999999</v>
      </c>
      <c r="K6163" s="166">
        <f>+(ExportsELAP[[#This Row],[Exports kWh - MPT]]/1000)*ExportsELAP[[#This Row],[EIM Price]]</f>
        <v>485.53210493317999</v>
      </c>
      <c r="L6163" s="167" t="str">
        <f>+INDEX(ECR_Hours!$I$12:$I$15,MATCH(ExportsELAP[[#This Row],[Date Prevailing]],ECR_Hours!$H$12:$H$15,1))</f>
        <v>S</v>
      </c>
      <c r="M6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4" spans="1:13" x14ac:dyDescent="0.25">
      <c r="A6164" s="164">
        <f>+Exports!A6167</f>
        <v>44818</v>
      </c>
      <c r="B6164" s="165">
        <f t="shared" si="384"/>
        <v>2022</v>
      </c>
      <c r="C6164" s="165">
        <f t="shared" si="385"/>
        <v>9</v>
      </c>
      <c r="D6164" s="165">
        <f t="shared" si="386"/>
        <v>14</v>
      </c>
      <c r="E6164" s="165">
        <f>+Exports!B6167</f>
        <v>19</v>
      </c>
      <c r="F6164" s="165">
        <f>+WEEKDAY(ExportsELAP[[#This Row],[Date Prevailing]],1)</f>
        <v>4</v>
      </c>
      <c r="G6164" s="165">
        <f>+COUNTIFS(ECR_Hours!$K$6:$K$7,ExportsELAP[[#This Row],[Date Prevailing]])</f>
        <v>0</v>
      </c>
      <c r="H6164" s="165">
        <f t="shared" si="387"/>
        <v>4</v>
      </c>
      <c r="I6164" s="166">
        <f>+Exports!G6167</f>
        <v>2634.4656</v>
      </c>
      <c r="J6164" s="166">
        <f>+'ELAP_IPCO-APND'!D6167</f>
        <v>64.877669999999995</v>
      </c>
      <c r="K6164" s="166">
        <f>+(ExportsELAP[[#This Row],[Exports kWh - MPT]]/1000)*ExportsELAP[[#This Row],[EIM Price]]</f>
        <v>170.91798982315197</v>
      </c>
      <c r="L6164" s="167" t="str">
        <f>+INDEX(ECR_Hours!$I$12:$I$15,MATCH(ExportsELAP[[#This Row],[Date Prevailing]],ECR_Hours!$H$12:$H$15,1))</f>
        <v>S</v>
      </c>
      <c r="M6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5" spans="1:13" x14ac:dyDescent="0.25">
      <c r="A6165" s="164">
        <f>+Exports!A6168</f>
        <v>44818</v>
      </c>
      <c r="B6165" s="165">
        <f t="shared" si="384"/>
        <v>2022</v>
      </c>
      <c r="C6165" s="165">
        <f t="shared" si="385"/>
        <v>9</v>
      </c>
      <c r="D6165" s="165">
        <f t="shared" si="386"/>
        <v>14</v>
      </c>
      <c r="E6165" s="165">
        <f>+Exports!B6168</f>
        <v>20</v>
      </c>
      <c r="F6165" s="165">
        <f>+WEEKDAY(ExportsELAP[[#This Row],[Date Prevailing]],1)</f>
        <v>4</v>
      </c>
      <c r="G6165" s="165">
        <f>+COUNTIFS(ECR_Hours!$K$6:$K$7,ExportsELAP[[#This Row],[Date Prevailing]])</f>
        <v>0</v>
      </c>
      <c r="H6165" s="165">
        <f t="shared" si="387"/>
        <v>4</v>
      </c>
      <c r="I6165" s="166">
        <f>+Exports!G6168</f>
        <v>144.19470000000001</v>
      </c>
      <c r="J6165" s="166">
        <f>+'ELAP_IPCO-APND'!D6168</f>
        <v>79.095870000000005</v>
      </c>
      <c r="K6165" s="166">
        <f>+(ExportsELAP[[#This Row],[Exports kWh - MPT]]/1000)*ExportsELAP[[#This Row],[EIM Price]]</f>
        <v>11.405205245889002</v>
      </c>
      <c r="L6165" s="167" t="str">
        <f>+INDEX(ECR_Hours!$I$12:$I$15,MATCH(ExportsELAP[[#This Row],[Date Prevailing]],ECR_Hours!$H$12:$H$15,1))</f>
        <v>S</v>
      </c>
      <c r="M6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6" spans="1:13" x14ac:dyDescent="0.25">
      <c r="A6166" s="164">
        <f>+Exports!A6169</f>
        <v>44818</v>
      </c>
      <c r="B6166" s="165">
        <f t="shared" si="384"/>
        <v>2022</v>
      </c>
      <c r="C6166" s="165">
        <f t="shared" si="385"/>
        <v>9</v>
      </c>
      <c r="D6166" s="165">
        <f t="shared" si="386"/>
        <v>14</v>
      </c>
      <c r="E6166" s="165">
        <f>+Exports!B6169</f>
        <v>21</v>
      </c>
      <c r="F6166" s="165">
        <f>+WEEKDAY(ExportsELAP[[#This Row],[Date Prevailing]],1)</f>
        <v>4</v>
      </c>
      <c r="G6166" s="165">
        <f>+COUNTIFS(ECR_Hours!$K$6:$K$7,ExportsELAP[[#This Row],[Date Prevailing]])</f>
        <v>0</v>
      </c>
      <c r="H6166" s="165">
        <f t="shared" si="387"/>
        <v>4</v>
      </c>
      <c r="I6166" s="166">
        <f>+Exports!G6169</f>
        <v>5.7852000000000006</v>
      </c>
      <c r="J6166" s="166">
        <f>+'ELAP_IPCO-APND'!D6169</f>
        <v>82.258579999999995</v>
      </c>
      <c r="K6166" s="166">
        <f>+(ExportsELAP[[#This Row],[Exports kWh - MPT]]/1000)*ExportsELAP[[#This Row],[EIM Price]]</f>
        <v>0.47588233701600002</v>
      </c>
      <c r="L6166" s="167" t="str">
        <f>+INDEX(ECR_Hours!$I$12:$I$15,MATCH(ExportsELAP[[#This Row],[Date Prevailing]],ECR_Hours!$H$12:$H$15,1))</f>
        <v>S</v>
      </c>
      <c r="M6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7" spans="1:13" x14ac:dyDescent="0.25">
      <c r="A6167" s="164">
        <f>+Exports!A6170</f>
        <v>44818</v>
      </c>
      <c r="B6167" s="165">
        <f t="shared" si="384"/>
        <v>2022</v>
      </c>
      <c r="C6167" s="165">
        <f t="shared" si="385"/>
        <v>9</v>
      </c>
      <c r="D6167" s="165">
        <f t="shared" si="386"/>
        <v>14</v>
      </c>
      <c r="E6167" s="165">
        <f>+Exports!B6170</f>
        <v>22</v>
      </c>
      <c r="F6167" s="165">
        <f>+WEEKDAY(ExportsELAP[[#This Row],[Date Prevailing]],1)</f>
        <v>4</v>
      </c>
      <c r="G6167" s="165">
        <f>+COUNTIFS(ECR_Hours!$K$6:$K$7,ExportsELAP[[#This Row],[Date Prevailing]])</f>
        <v>0</v>
      </c>
      <c r="H6167" s="165">
        <f t="shared" si="387"/>
        <v>4</v>
      </c>
      <c r="I6167" s="166">
        <f>+Exports!G6170</f>
        <v>6.1239000000000008</v>
      </c>
      <c r="J6167" s="166">
        <f>+'ELAP_IPCO-APND'!D6170</f>
        <v>80.850399999999993</v>
      </c>
      <c r="K6167" s="166">
        <f>+(ExportsELAP[[#This Row],[Exports kWh - MPT]]/1000)*ExportsELAP[[#This Row],[EIM Price]]</f>
        <v>0.49511976456000001</v>
      </c>
      <c r="L6167" s="167" t="str">
        <f>+INDEX(ECR_Hours!$I$12:$I$15,MATCH(ExportsELAP[[#This Row],[Date Prevailing]],ECR_Hours!$H$12:$H$15,1))</f>
        <v>S</v>
      </c>
      <c r="M6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8" spans="1:13" x14ac:dyDescent="0.25">
      <c r="A6168" s="164">
        <f>+Exports!A6171</f>
        <v>44818</v>
      </c>
      <c r="B6168" s="165">
        <f t="shared" si="384"/>
        <v>2022</v>
      </c>
      <c r="C6168" s="165">
        <f t="shared" si="385"/>
        <v>9</v>
      </c>
      <c r="D6168" s="165">
        <f t="shared" si="386"/>
        <v>14</v>
      </c>
      <c r="E6168" s="165">
        <f>+Exports!B6171</f>
        <v>23</v>
      </c>
      <c r="F6168" s="165">
        <f>+WEEKDAY(ExportsELAP[[#This Row],[Date Prevailing]],1)</f>
        <v>4</v>
      </c>
      <c r="G6168" s="165">
        <f>+COUNTIFS(ECR_Hours!$K$6:$K$7,ExportsELAP[[#This Row],[Date Prevailing]])</f>
        <v>0</v>
      </c>
      <c r="H6168" s="165">
        <f t="shared" si="387"/>
        <v>4</v>
      </c>
      <c r="I6168" s="166">
        <f>+Exports!G6171</f>
        <v>6.5668999999999995</v>
      </c>
      <c r="J6168" s="166">
        <f>+'ELAP_IPCO-APND'!D6171</f>
        <v>76.002350000000007</v>
      </c>
      <c r="K6168" s="166">
        <f>+(ExportsELAP[[#This Row],[Exports kWh - MPT]]/1000)*ExportsELAP[[#This Row],[EIM Price]]</f>
        <v>0.49909983221500004</v>
      </c>
      <c r="L6168" s="167" t="str">
        <f>+INDEX(ECR_Hours!$I$12:$I$15,MATCH(ExportsELAP[[#This Row],[Date Prevailing]],ECR_Hours!$H$12:$H$15,1))</f>
        <v>S</v>
      </c>
      <c r="M6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69" spans="1:13" x14ac:dyDescent="0.25">
      <c r="A6169" s="164">
        <f>+Exports!A6172</f>
        <v>44818</v>
      </c>
      <c r="B6169" s="165">
        <f t="shared" si="384"/>
        <v>2022</v>
      </c>
      <c r="C6169" s="165">
        <f t="shared" si="385"/>
        <v>9</v>
      </c>
      <c r="D6169" s="165">
        <f t="shared" si="386"/>
        <v>14</v>
      </c>
      <c r="E6169" s="165">
        <f>+Exports!B6172</f>
        <v>24</v>
      </c>
      <c r="F6169" s="165">
        <f>+WEEKDAY(ExportsELAP[[#This Row],[Date Prevailing]],1)</f>
        <v>4</v>
      </c>
      <c r="G6169" s="165">
        <f>+COUNTIFS(ECR_Hours!$K$6:$K$7,ExportsELAP[[#This Row],[Date Prevailing]])</f>
        <v>0</v>
      </c>
      <c r="H6169" s="165">
        <f t="shared" si="387"/>
        <v>4</v>
      </c>
      <c r="I6169" s="166">
        <f>+Exports!G6172</f>
        <v>7.7368000000000006</v>
      </c>
      <c r="J6169" s="166">
        <f>+'ELAP_IPCO-APND'!D6172</f>
        <v>77.064679999999996</v>
      </c>
      <c r="K6169" s="166">
        <f>+(ExportsELAP[[#This Row],[Exports kWh - MPT]]/1000)*ExportsELAP[[#This Row],[EIM Price]]</f>
        <v>0.59623401622399996</v>
      </c>
      <c r="L6169" s="167" t="str">
        <f>+INDEX(ECR_Hours!$I$12:$I$15,MATCH(ExportsELAP[[#This Row],[Date Prevailing]],ECR_Hours!$H$12:$H$15,1))</f>
        <v>S</v>
      </c>
      <c r="M6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0" spans="1:13" x14ac:dyDescent="0.25">
      <c r="A6170" s="164">
        <f>+Exports!A6173</f>
        <v>44819</v>
      </c>
      <c r="B6170" s="165">
        <f t="shared" si="384"/>
        <v>2022</v>
      </c>
      <c r="C6170" s="165">
        <f t="shared" si="385"/>
        <v>9</v>
      </c>
      <c r="D6170" s="165">
        <f t="shared" si="386"/>
        <v>15</v>
      </c>
      <c r="E6170" s="165">
        <f>+Exports!B6173</f>
        <v>1</v>
      </c>
      <c r="F6170" s="165">
        <f>+WEEKDAY(ExportsELAP[[#This Row],[Date Prevailing]],1)</f>
        <v>5</v>
      </c>
      <c r="G6170" s="165">
        <f>+COUNTIFS(ECR_Hours!$K$6:$K$7,ExportsELAP[[#This Row],[Date Prevailing]])</f>
        <v>0</v>
      </c>
      <c r="H6170" s="165">
        <f t="shared" si="387"/>
        <v>5</v>
      </c>
      <c r="I6170" s="166">
        <f>+Exports!G6173</f>
        <v>24.975900000000003</v>
      </c>
      <c r="J6170" s="166">
        <f>+'ELAP_IPCO-APND'!D6173</f>
        <v>63.998429999999999</v>
      </c>
      <c r="K6170" s="166">
        <f>+(ExportsELAP[[#This Row],[Exports kWh - MPT]]/1000)*ExportsELAP[[#This Row],[EIM Price]]</f>
        <v>1.5984183878370002</v>
      </c>
      <c r="L6170" s="167" t="str">
        <f>+INDEX(ECR_Hours!$I$12:$I$15,MATCH(ExportsELAP[[#This Row],[Date Prevailing]],ECR_Hours!$H$12:$H$15,1))</f>
        <v>S</v>
      </c>
      <c r="M6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1" spans="1:13" x14ac:dyDescent="0.25">
      <c r="A6171" s="164">
        <f>+Exports!A6174</f>
        <v>44819</v>
      </c>
      <c r="B6171" s="165">
        <f t="shared" si="384"/>
        <v>2022</v>
      </c>
      <c r="C6171" s="165">
        <f t="shared" si="385"/>
        <v>9</v>
      </c>
      <c r="D6171" s="165">
        <f t="shared" si="386"/>
        <v>15</v>
      </c>
      <c r="E6171" s="165">
        <f>+Exports!B6174</f>
        <v>2</v>
      </c>
      <c r="F6171" s="165">
        <f>+WEEKDAY(ExportsELAP[[#This Row],[Date Prevailing]],1)</f>
        <v>5</v>
      </c>
      <c r="G6171" s="165">
        <f>+COUNTIFS(ECR_Hours!$K$6:$K$7,ExportsELAP[[#This Row],[Date Prevailing]])</f>
        <v>0</v>
      </c>
      <c r="H6171" s="165">
        <f t="shared" si="387"/>
        <v>5</v>
      </c>
      <c r="I6171" s="166">
        <f>+Exports!G6174</f>
        <v>24.638400000000001</v>
      </c>
      <c r="J6171" s="166">
        <f>+'ELAP_IPCO-APND'!D6174</f>
        <v>66.900229999999993</v>
      </c>
      <c r="K6171" s="166">
        <f>+(ExportsELAP[[#This Row],[Exports kWh - MPT]]/1000)*ExportsELAP[[#This Row],[EIM Price]]</f>
        <v>1.6483146268319999</v>
      </c>
      <c r="L6171" s="167" t="str">
        <f>+INDEX(ECR_Hours!$I$12:$I$15,MATCH(ExportsELAP[[#This Row],[Date Prevailing]],ECR_Hours!$H$12:$H$15,1))</f>
        <v>S</v>
      </c>
      <c r="M6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2" spans="1:13" x14ac:dyDescent="0.25">
      <c r="A6172" s="164">
        <f>+Exports!A6175</f>
        <v>44819</v>
      </c>
      <c r="B6172" s="165">
        <f t="shared" si="384"/>
        <v>2022</v>
      </c>
      <c r="C6172" s="165">
        <f t="shared" si="385"/>
        <v>9</v>
      </c>
      <c r="D6172" s="165">
        <f t="shared" si="386"/>
        <v>15</v>
      </c>
      <c r="E6172" s="165">
        <f>+Exports!B6175</f>
        <v>3</v>
      </c>
      <c r="F6172" s="165">
        <f>+WEEKDAY(ExportsELAP[[#This Row],[Date Prevailing]],1)</f>
        <v>5</v>
      </c>
      <c r="G6172" s="165">
        <f>+COUNTIFS(ECR_Hours!$K$6:$K$7,ExportsELAP[[#This Row],[Date Prevailing]])</f>
        <v>0</v>
      </c>
      <c r="H6172" s="165">
        <f t="shared" si="387"/>
        <v>5</v>
      </c>
      <c r="I6172" s="166">
        <f>+Exports!G6175</f>
        <v>24.869000000000003</v>
      </c>
      <c r="J6172" s="166">
        <f>+'ELAP_IPCO-APND'!D6175</f>
        <v>62.954059999999998</v>
      </c>
      <c r="K6172" s="166">
        <f>+(ExportsELAP[[#This Row],[Exports kWh - MPT]]/1000)*ExportsELAP[[#This Row],[EIM Price]]</f>
        <v>1.56560451814</v>
      </c>
      <c r="L6172" s="167" t="str">
        <f>+INDEX(ECR_Hours!$I$12:$I$15,MATCH(ExportsELAP[[#This Row],[Date Prevailing]],ECR_Hours!$H$12:$H$15,1))</f>
        <v>S</v>
      </c>
      <c r="M6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3" spans="1:13" x14ac:dyDescent="0.25">
      <c r="A6173" s="164">
        <f>+Exports!A6176</f>
        <v>44819</v>
      </c>
      <c r="B6173" s="165">
        <f t="shared" si="384"/>
        <v>2022</v>
      </c>
      <c r="C6173" s="165">
        <f t="shared" si="385"/>
        <v>9</v>
      </c>
      <c r="D6173" s="165">
        <f t="shared" si="386"/>
        <v>15</v>
      </c>
      <c r="E6173" s="165">
        <f>+Exports!B6176</f>
        <v>4</v>
      </c>
      <c r="F6173" s="165">
        <f>+WEEKDAY(ExportsELAP[[#This Row],[Date Prevailing]],1)</f>
        <v>5</v>
      </c>
      <c r="G6173" s="165">
        <f>+COUNTIFS(ECR_Hours!$K$6:$K$7,ExportsELAP[[#This Row],[Date Prevailing]])</f>
        <v>0</v>
      </c>
      <c r="H6173" s="165">
        <f t="shared" si="387"/>
        <v>5</v>
      </c>
      <c r="I6173" s="166">
        <f>+Exports!G6176</f>
        <v>10.985099999999999</v>
      </c>
      <c r="J6173" s="166">
        <f>+'ELAP_IPCO-APND'!D6176</f>
        <v>63.111559999999997</v>
      </c>
      <c r="K6173" s="166">
        <f>+(ExportsELAP[[#This Row],[Exports kWh - MPT]]/1000)*ExportsELAP[[#This Row],[EIM Price]]</f>
        <v>0.69328679775599988</v>
      </c>
      <c r="L6173" s="167" t="str">
        <f>+INDEX(ECR_Hours!$I$12:$I$15,MATCH(ExportsELAP[[#This Row],[Date Prevailing]],ECR_Hours!$H$12:$H$15,1))</f>
        <v>S</v>
      </c>
      <c r="M6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4" spans="1:13" x14ac:dyDescent="0.25">
      <c r="A6174" s="164">
        <f>+Exports!A6177</f>
        <v>44819</v>
      </c>
      <c r="B6174" s="165">
        <f t="shared" si="384"/>
        <v>2022</v>
      </c>
      <c r="C6174" s="165">
        <f t="shared" si="385"/>
        <v>9</v>
      </c>
      <c r="D6174" s="165">
        <f t="shared" si="386"/>
        <v>15</v>
      </c>
      <c r="E6174" s="165">
        <f>+Exports!B6177</f>
        <v>5</v>
      </c>
      <c r="F6174" s="165">
        <f>+WEEKDAY(ExportsELAP[[#This Row],[Date Prevailing]],1)</f>
        <v>5</v>
      </c>
      <c r="G6174" s="165">
        <f>+COUNTIFS(ECR_Hours!$K$6:$K$7,ExportsELAP[[#This Row],[Date Prevailing]])</f>
        <v>0</v>
      </c>
      <c r="H6174" s="165">
        <f t="shared" si="387"/>
        <v>5</v>
      </c>
      <c r="I6174" s="166">
        <f>+Exports!G6177</f>
        <v>15.617599999999999</v>
      </c>
      <c r="J6174" s="166">
        <f>+'ELAP_IPCO-APND'!D6177</f>
        <v>61.18235</v>
      </c>
      <c r="K6174" s="166">
        <f>+(ExportsELAP[[#This Row],[Exports kWh - MPT]]/1000)*ExportsELAP[[#This Row],[EIM Price]]</f>
        <v>0.95552146935999993</v>
      </c>
      <c r="L6174" s="167" t="str">
        <f>+INDEX(ECR_Hours!$I$12:$I$15,MATCH(ExportsELAP[[#This Row],[Date Prevailing]],ECR_Hours!$H$12:$H$15,1))</f>
        <v>S</v>
      </c>
      <c r="M6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5" spans="1:13" x14ac:dyDescent="0.25">
      <c r="A6175" s="164">
        <f>+Exports!A6178</f>
        <v>44819</v>
      </c>
      <c r="B6175" s="165">
        <f t="shared" si="384"/>
        <v>2022</v>
      </c>
      <c r="C6175" s="165">
        <f t="shared" si="385"/>
        <v>9</v>
      </c>
      <c r="D6175" s="165">
        <f t="shared" si="386"/>
        <v>15</v>
      </c>
      <c r="E6175" s="165">
        <f>+Exports!B6178</f>
        <v>6</v>
      </c>
      <c r="F6175" s="165">
        <f>+WEEKDAY(ExportsELAP[[#This Row],[Date Prevailing]],1)</f>
        <v>5</v>
      </c>
      <c r="G6175" s="165">
        <f>+COUNTIFS(ECR_Hours!$K$6:$K$7,ExportsELAP[[#This Row],[Date Prevailing]])</f>
        <v>0</v>
      </c>
      <c r="H6175" s="165">
        <f t="shared" si="387"/>
        <v>5</v>
      </c>
      <c r="I6175" s="166">
        <f>+Exports!G6178</f>
        <v>11.1221</v>
      </c>
      <c r="J6175" s="166">
        <f>+'ELAP_IPCO-APND'!D6178</f>
        <v>67.501800000000003</v>
      </c>
      <c r="K6175" s="166">
        <f>+(ExportsELAP[[#This Row],[Exports kWh - MPT]]/1000)*ExportsELAP[[#This Row],[EIM Price]]</f>
        <v>0.75076176977999998</v>
      </c>
      <c r="L6175" s="167" t="str">
        <f>+INDEX(ECR_Hours!$I$12:$I$15,MATCH(ExportsELAP[[#This Row],[Date Prevailing]],ECR_Hours!$H$12:$H$15,1))</f>
        <v>S</v>
      </c>
      <c r="M6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6" spans="1:13" x14ac:dyDescent="0.25">
      <c r="A6176" s="164">
        <f>+Exports!A6179</f>
        <v>44819</v>
      </c>
      <c r="B6176" s="165">
        <f t="shared" si="384"/>
        <v>2022</v>
      </c>
      <c r="C6176" s="165">
        <f t="shared" si="385"/>
        <v>9</v>
      </c>
      <c r="D6176" s="165">
        <f t="shared" si="386"/>
        <v>15</v>
      </c>
      <c r="E6176" s="165">
        <f>+Exports!B6179</f>
        <v>7</v>
      </c>
      <c r="F6176" s="165">
        <f>+WEEKDAY(ExportsELAP[[#This Row],[Date Prevailing]],1)</f>
        <v>5</v>
      </c>
      <c r="G6176" s="165">
        <f>+COUNTIFS(ECR_Hours!$K$6:$K$7,ExportsELAP[[#This Row],[Date Prevailing]])</f>
        <v>0</v>
      </c>
      <c r="H6176" s="165">
        <f t="shared" si="387"/>
        <v>5</v>
      </c>
      <c r="I6176" s="166">
        <f>+Exports!G6179</f>
        <v>9.4564000000000004</v>
      </c>
      <c r="J6176" s="166">
        <f>+'ELAP_IPCO-APND'!D6179</f>
        <v>68.391490000000005</v>
      </c>
      <c r="K6176" s="166">
        <f>+(ExportsELAP[[#This Row],[Exports kWh - MPT]]/1000)*ExportsELAP[[#This Row],[EIM Price]]</f>
        <v>0.646737286036</v>
      </c>
      <c r="L6176" s="167" t="str">
        <f>+INDEX(ECR_Hours!$I$12:$I$15,MATCH(ExportsELAP[[#This Row],[Date Prevailing]],ECR_Hours!$H$12:$H$15,1))</f>
        <v>S</v>
      </c>
      <c r="M6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7" spans="1:13" x14ac:dyDescent="0.25">
      <c r="A6177" s="164">
        <f>+Exports!A6180</f>
        <v>44819</v>
      </c>
      <c r="B6177" s="165">
        <f t="shared" si="384"/>
        <v>2022</v>
      </c>
      <c r="C6177" s="165">
        <f t="shared" si="385"/>
        <v>9</v>
      </c>
      <c r="D6177" s="165">
        <f t="shared" si="386"/>
        <v>15</v>
      </c>
      <c r="E6177" s="165">
        <f>+Exports!B6180</f>
        <v>8</v>
      </c>
      <c r="F6177" s="165">
        <f>+WEEKDAY(ExportsELAP[[#This Row],[Date Prevailing]],1)</f>
        <v>5</v>
      </c>
      <c r="G6177" s="165">
        <f>+COUNTIFS(ECR_Hours!$K$6:$K$7,ExportsELAP[[#This Row],[Date Prevailing]])</f>
        <v>0</v>
      </c>
      <c r="H6177" s="165">
        <f t="shared" si="387"/>
        <v>5</v>
      </c>
      <c r="I6177" s="166">
        <f>+Exports!G6180</f>
        <v>210.8527</v>
      </c>
      <c r="J6177" s="166">
        <f>+'ELAP_IPCO-APND'!D6180</f>
        <v>70.333100000000002</v>
      </c>
      <c r="K6177" s="166">
        <f>+(ExportsELAP[[#This Row],[Exports kWh - MPT]]/1000)*ExportsELAP[[#This Row],[EIM Price]]</f>
        <v>14.82992403437</v>
      </c>
      <c r="L6177" s="167" t="str">
        <f>+INDEX(ECR_Hours!$I$12:$I$15,MATCH(ExportsELAP[[#This Row],[Date Prevailing]],ECR_Hours!$H$12:$H$15,1))</f>
        <v>S</v>
      </c>
      <c r="M6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8" spans="1:13" x14ac:dyDescent="0.25">
      <c r="A6178" s="164">
        <f>+Exports!A6181</f>
        <v>44819</v>
      </c>
      <c r="B6178" s="165">
        <f t="shared" si="384"/>
        <v>2022</v>
      </c>
      <c r="C6178" s="165">
        <f t="shared" si="385"/>
        <v>9</v>
      </c>
      <c r="D6178" s="165">
        <f t="shared" si="386"/>
        <v>15</v>
      </c>
      <c r="E6178" s="165">
        <f>+Exports!B6181</f>
        <v>9</v>
      </c>
      <c r="F6178" s="165">
        <f>+WEEKDAY(ExportsELAP[[#This Row],[Date Prevailing]],1)</f>
        <v>5</v>
      </c>
      <c r="G6178" s="165">
        <f>+COUNTIFS(ECR_Hours!$K$6:$K$7,ExportsELAP[[#This Row],[Date Prevailing]])</f>
        <v>0</v>
      </c>
      <c r="H6178" s="165">
        <f t="shared" si="387"/>
        <v>5</v>
      </c>
      <c r="I6178" s="166">
        <f>+Exports!G6181</f>
        <v>2846.2813000000001</v>
      </c>
      <c r="J6178" s="166">
        <f>+'ELAP_IPCO-APND'!D6181</f>
        <v>70.048559999999995</v>
      </c>
      <c r="K6178" s="166">
        <f>+(ExportsELAP[[#This Row],[Exports kWh - MPT]]/1000)*ExportsELAP[[#This Row],[EIM Price]]</f>
        <v>199.377906419928</v>
      </c>
      <c r="L6178" s="167" t="str">
        <f>+INDEX(ECR_Hours!$I$12:$I$15,MATCH(ExportsELAP[[#This Row],[Date Prevailing]],ECR_Hours!$H$12:$H$15,1))</f>
        <v>S</v>
      </c>
      <c r="M6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79" spans="1:13" x14ac:dyDescent="0.25">
      <c r="A6179" s="164">
        <f>+Exports!A6182</f>
        <v>44819</v>
      </c>
      <c r="B6179" s="165">
        <f t="shared" si="384"/>
        <v>2022</v>
      </c>
      <c r="C6179" s="165">
        <f t="shared" si="385"/>
        <v>9</v>
      </c>
      <c r="D6179" s="165">
        <f t="shared" si="386"/>
        <v>15</v>
      </c>
      <c r="E6179" s="165">
        <f>+Exports!B6182</f>
        <v>10</v>
      </c>
      <c r="F6179" s="165">
        <f>+WEEKDAY(ExportsELAP[[#This Row],[Date Prevailing]],1)</f>
        <v>5</v>
      </c>
      <c r="G6179" s="165">
        <f>+COUNTIFS(ECR_Hours!$K$6:$K$7,ExportsELAP[[#This Row],[Date Prevailing]])</f>
        <v>0</v>
      </c>
      <c r="H6179" s="165">
        <f t="shared" si="387"/>
        <v>5</v>
      </c>
      <c r="I6179" s="166">
        <f>+Exports!G6182</f>
        <v>8577.2916999999979</v>
      </c>
      <c r="J6179" s="166">
        <f>+'ELAP_IPCO-APND'!D6182</f>
        <v>61.070300000000003</v>
      </c>
      <c r="K6179" s="166">
        <f>+(ExportsELAP[[#This Row],[Exports kWh - MPT]]/1000)*ExportsELAP[[#This Row],[EIM Price]]</f>
        <v>523.81777730650992</v>
      </c>
      <c r="L6179" s="167" t="str">
        <f>+INDEX(ECR_Hours!$I$12:$I$15,MATCH(ExportsELAP[[#This Row],[Date Prevailing]],ECR_Hours!$H$12:$H$15,1))</f>
        <v>S</v>
      </c>
      <c r="M6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0" spans="1:13" x14ac:dyDescent="0.25">
      <c r="A6180" s="164">
        <f>+Exports!A6183</f>
        <v>44819</v>
      </c>
      <c r="B6180" s="165">
        <f t="shared" si="384"/>
        <v>2022</v>
      </c>
      <c r="C6180" s="165">
        <f t="shared" si="385"/>
        <v>9</v>
      </c>
      <c r="D6180" s="165">
        <f t="shared" si="386"/>
        <v>15</v>
      </c>
      <c r="E6180" s="165">
        <f>+Exports!B6183</f>
        <v>11</v>
      </c>
      <c r="F6180" s="165">
        <f>+WEEKDAY(ExportsELAP[[#This Row],[Date Prevailing]],1)</f>
        <v>5</v>
      </c>
      <c r="G6180" s="165">
        <f>+COUNTIFS(ECR_Hours!$K$6:$K$7,ExportsELAP[[#This Row],[Date Prevailing]])</f>
        <v>0</v>
      </c>
      <c r="H6180" s="165">
        <f t="shared" si="387"/>
        <v>5</v>
      </c>
      <c r="I6180" s="166">
        <f>+Exports!G6183</f>
        <v>17894.0268</v>
      </c>
      <c r="J6180" s="166">
        <f>+'ELAP_IPCO-APND'!D6183</f>
        <v>53.884480000000003</v>
      </c>
      <c r="K6180" s="166">
        <f>+(ExportsELAP[[#This Row],[Exports kWh - MPT]]/1000)*ExportsELAP[[#This Row],[EIM Price]]</f>
        <v>964.21032922406403</v>
      </c>
      <c r="L6180" s="167" t="str">
        <f>+INDEX(ECR_Hours!$I$12:$I$15,MATCH(ExportsELAP[[#This Row],[Date Prevailing]],ECR_Hours!$H$12:$H$15,1))</f>
        <v>S</v>
      </c>
      <c r="M6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1" spans="1:13" x14ac:dyDescent="0.25">
      <c r="A6181" s="164">
        <f>+Exports!A6184</f>
        <v>44819</v>
      </c>
      <c r="B6181" s="165">
        <f t="shared" si="384"/>
        <v>2022</v>
      </c>
      <c r="C6181" s="165">
        <f t="shared" si="385"/>
        <v>9</v>
      </c>
      <c r="D6181" s="165">
        <f t="shared" si="386"/>
        <v>15</v>
      </c>
      <c r="E6181" s="165">
        <f>+Exports!B6184</f>
        <v>12</v>
      </c>
      <c r="F6181" s="165">
        <f>+WEEKDAY(ExportsELAP[[#This Row],[Date Prevailing]],1)</f>
        <v>5</v>
      </c>
      <c r="G6181" s="165">
        <f>+COUNTIFS(ECR_Hours!$K$6:$K$7,ExportsELAP[[#This Row],[Date Prevailing]])</f>
        <v>0</v>
      </c>
      <c r="H6181" s="165">
        <f t="shared" si="387"/>
        <v>5</v>
      </c>
      <c r="I6181" s="166">
        <f>+Exports!G6184</f>
        <v>30699.386400000003</v>
      </c>
      <c r="J6181" s="166">
        <f>+'ELAP_IPCO-APND'!D6184</f>
        <v>53.874400000000001</v>
      </c>
      <c r="K6181" s="166">
        <f>+(ExportsELAP[[#This Row],[Exports kWh - MPT]]/1000)*ExportsELAP[[#This Row],[EIM Price]]</f>
        <v>1653.9110226681601</v>
      </c>
      <c r="L6181" s="167" t="str">
        <f>+INDEX(ECR_Hours!$I$12:$I$15,MATCH(ExportsELAP[[#This Row],[Date Prevailing]],ECR_Hours!$H$12:$H$15,1))</f>
        <v>S</v>
      </c>
      <c r="M6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2" spans="1:13" x14ac:dyDescent="0.25">
      <c r="A6182" s="164">
        <f>+Exports!A6185</f>
        <v>44819</v>
      </c>
      <c r="B6182" s="165">
        <f t="shared" si="384"/>
        <v>2022</v>
      </c>
      <c r="C6182" s="165">
        <f t="shared" si="385"/>
        <v>9</v>
      </c>
      <c r="D6182" s="165">
        <f t="shared" si="386"/>
        <v>15</v>
      </c>
      <c r="E6182" s="165">
        <f>+Exports!B6185</f>
        <v>13</v>
      </c>
      <c r="F6182" s="165">
        <f>+WEEKDAY(ExportsELAP[[#This Row],[Date Prevailing]],1)</f>
        <v>5</v>
      </c>
      <c r="G6182" s="165">
        <f>+COUNTIFS(ECR_Hours!$K$6:$K$7,ExportsELAP[[#This Row],[Date Prevailing]])</f>
        <v>0</v>
      </c>
      <c r="H6182" s="165">
        <f t="shared" si="387"/>
        <v>5</v>
      </c>
      <c r="I6182" s="166">
        <f>+Exports!G6185</f>
        <v>36726.025200000004</v>
      </c>
      <c r="J6182" s="166">
        <f>+'ELAP_IPCO-APND'!D6185</f>
        <v>49.919910000000002</v>
      </c>
      <c r="K6182" s="166">
        <f>+(ExportsELAP[[#This Row],[Exports kWh - MPT]]/1000)*ExportsELAP[[#This Row],[EIM Price]]</f>
        <v>1833.3598726417322</v>
      </c>
      <c r="L6182" s="167" t="str">
        <f>+INDEX(ECR_Hours!$I$12:$I$15,MATCH(ExportsELAP[[#This Row],[Date Prevailing]],ECR_Hours!$H$12:$H$15,1))</f>
        <v>S</v>
      </c>
      <c r="M6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3" spans="1:13" x14ac:dyDescent="0.25">
      <c r="A6183" s="164">
        <f>+Exports!A6186</f>
        <v>44819</v>
      </c>
      <c r="B6183" s="165">
        <f t="shared" si="384"/>
        <v>2022</v>
      </c>
      <c r="C6183" s="165">
        <f t="shared" si="385"/>
        <v>9</v>
      </c>
      <c r="D6183" s="165">
        <f t="shared" si="386"/>
        <v>15</v>
      </c>
      <c r="E6183" s="165">
        <f>+Exports!B6186</f>
        <v>14</v>
      </c>
      <c r="F6183" s="165">
        <f>+WEEKDAY(ExportsELAP[[#This Row],[Date Prevailing]],1)</f>
        <v>5</v>
      </c>
      <c r="G6183" s="165">
        <f>+COUNTIFS(ECR_Hours!$K$6:$K$7,ExportsELAP[[#This Row],[Date Prevailing]])</f>
        <v>0</v>
      </c>
      <c r="H6183" s="165">
        <f t="shared" si="387"/>
        <v>5</v>
      </c>
      <c r="I6183" s="166">
        <f>+Exports!G6186</f>
        <v>35844.446400000001</v>
      </c>
      <c r="J6183" s="166">
        <f>+'ELAP_IPCO-APND'!D6186</f>
        <v>54.005659999999999</v>
      </c>
      <c r="K6183" s="166">
        <f>+(ExportsELAP[[#This Row],[Exports kWh - MPT]]/1000)*ExportsELAP[[#This Row],[EIM Price]]</f>
        <v>1935.802985166624</v>
      </c>
      <c r="L6183" s="167" t="str">
        <f>+INDEX(ECR_Hours!$I$12:$I$15,MATCH(ExportsELAP[[#This Row],[Date Prevailing]],ECR_Hours!$H$12:$H$15,1))</f>
        <v>S</v>
      </c>
      <c r="M6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4" spans="1:13" x14ac:dyDescent="0.25">
      <c r="A6184" s="164">
        <f>+Exports!A6187</f>
        <v>44819</v>
      </c>
      <c r="B6184" s="165">
        <f t="shared" si="384"/>
        <v>2022</v>
      </c>
      <c r="C6184" s="165">
        <f t="shared" si="385"/>
        <v>9</v>
      </c>
      <c r="D6184" s="165">
        <f t="shared" si="386"/>
        <v>15</v>
      </c>
      <c r="E6184" s="165">
        <f>+Exports!B6187</f>
        <v>15</v>
      </c>
      <c r="F6184" s="165">
        <f>+WEEKDAY(ExportsELAP[[#This Row],[Date Prevailing]],1)</f>
        <v>5</v>
      </c>
      <c r="G6184" s="165">
        <f>+COUNTIFS(ECR_Hours!$K$6:$K$7,ExportsELAP[[#This Row],[Date Prevailing]])</f>
        <v>0</v>
      </c>
      <c r="H6184" s="165">
        <f t="shared" si="387"/>
        <v>5</v>
      </c>
      <c r="I6184" s="166">
        <f>+Exports!G6187</f>
        <v>31837.290399999998</v>
      </c>
      <c r="J6184" s="166">
        <f>+'ELAP_IPCO-APND'!D6187</f>
        <v>61.641359999999999</v>
      </c>
      <c r="K6184" s="166">
        <f>+(ExportsELAP[[#This Row],[Exports kWh - MPT]]/1000)*ExportsELAP[[#This Row],[EIM Price]]</f>
        <v>1962.4938789709438</v>
      </c>
      <c r="L6184" s="167" t="str">
        <f>+INDEX(ECR_Hours!$I$12:$I$15,MATCH(ExportsELAP[[#This Row],[Date Prevailing]],ECR_Hours!$H$12:$H$15,1))</f>
        <v>S</v>
      </c>
      <c r="M6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85" spans="1:13" x14ac:dyDescent="0.25">
      <c r="A6185" s="164">
        <f>+Exports!A6188</f>
        <v>44819</v>
      </c>
      <c r="B6185" s="165">
        <f t="shared" si="384"/>
        <v>2022</v>
      </c>
      <c r="C6185" s="165">
        <f t="shared" si="385"/>
        <v>9</v>
      </c>
      <c r="D6185" s="165">
        <f t="shared" si="386"/>
        <v>15</v>
      </c>
      <c r="E6185" s="165">
        <f>+Exports!B6188</f>
        <v>16</v>
      </c>
      <c r="F6185" s="165">
        <f>+WEEKDAY(ExportsELAP[[#This Row],[Date Prevailing]],1)</f>
        <v>5</v>
      </c>
      <c r="G6185" s="165">
        <f>+COUNTIFS(ECR_Hours!$K$6:$K$7,ExportsELAP[[#This Row],[Date Prevailing]])</f>
        <v>0</v>
      </c>
      <c r="H6185" s="165">
        <f t="shared" si="387"/>
        <v>5</v>
      </c>
      <c r="I6185" s="166">
        <f>+Exports!G6188</f>
        <v>26326.369299999998</v>
      </c>
      <c r="J6185" s="166">
        <f>+'ELAP_IPCO-APND'!D6188</f>
        <v>63.65757</v>
      </c>
      <c r="K6185" s="166">
        <f>+(ExportsELAP[[#This Row],[Exports kWh - MPT]]/1000)*ExportsELAP[[#This Row],[EIM Price]]</f>
        <v>1675.8726965606011</v>
      </c>
      <c r="L6185" s="167" t="str">
        <f>+INDEX(ECR_Hours!$I$12:$I$15,MATCH(ExportsELAP[[#This Row],[Date Prevailing]],ECR_Hours!$H$12:$H$15,1))</f>
        <v>S</v>
      </c>
      <c r="M6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6" spans="1:13" x14ac:dyDescent="0.25">
      <c r="A6186" s="164">
        <f>+Exports!A6189</f>
        <v>44819</v>
      </c>
      <c r="B6186" s="165">
        <f t="shared" si="384"/>
        <v>2022</v>
      </c>
      <c r="C6186" s="165">
        <f t="shared" si="385"/>
        <v>9</v>
      </c>
      <c r="D6186" s="165">
        <f t="shared" si="386"/>
        <v>15</v>
      </c>
      <c r="E6186" s="165">
        <f>+Exports!B6189</f>
        <v>17</v>
      </c>
      <c r="F6186" s="165">
        <f>+WEEKDAY(ExportsELAP[[#This Row],[Date Prevailing]],1)</f>
        <v>5</v>
      </c>
      <c r="G6186" s="165">
        <f>+COUNTIFS(ECR_Hours!$K$6:$K$7,ExportsELAP[[#This Row],[Date Prevailing]])</f>
        <v>0</v>
      </c>
      <c r="H6186" s="165">
        <f t="shared" si="387"/>
        <v>5</v>
      </c>
      <c r="I6186" s="166">
        <f>+Exports!G6189</f>
        <v>15251.802300000001</v>
      </c>
      <c r="J6186" s="166">
        <f>+'ELAP_IPCO-APND'!D6189</f>
        <v>69.276989999999998</v>
      </c>
      <c r="K6186" s="166">
        <f>+(ExportsELAP[[#This Row],[Exports kWh - MPT]]/1000)*ExportsELAP[[#This Row],[EIM Price]]</f>
        <v>1056.5989554190771</v>
      </c>
      <c r="L6186" s="167" t="str">
        <f>+INDEX(ECR_Hours!$I$12:$I$15,MATCH(ExportsELAP[[#This Row],[Date Prevailing]],ECR_Hours!$H$12:$H$15,1))</f>
        <v>S</v>
      </c>
      <c r="M6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7" spans="1:13" x14ac:dyDescent="0.25">
      <c r="A6187" s="164">
        <f>+Exports!A6190</f>
        <v>44819</v>
      </c>
      <c r="B6187" s="165">
        <f t="shared" si="384"/>
        <v>2022</v>
      </c>
      <c r="C6187" s="165">
        <f t="shared" si="385"/>
        <v>9</v>
      </c>
      <c r="D6187" s="165">
        <f t="shared" si="386"/>
        <v>15</v>
      </c>
      <c r="E6187" s="165">
        <f>+Exports!B6190</f>
        <v>18</v>
      </c>
      <c r="F6187" s="165">
        <f>+WEEKDAY(ExportsELAP[[#This Row],[Date Prevailing]],1)</f>
        <v>5</v>
      </c>
      <c r="G6187" s="165">
        <f>+COUNTIFS(ECR_Hours!$K$6:$K$7,ExportsELAP[[#This Row],[Date Prevailing]])</f>
        <v>0</v>
      </c>
      <c r="H6187" s="165">
        <f t="shared" si="387"/>
        <v>5</v>
      </c>
      <c r="I6187" s="166">
        <f>+Exports!G6190</f>
        <v>3884.9390000000003</v>
      </c>
      <c r="J6187" s="166">
        <f>+'ELAP_IPCO-APND'!D6190</f>
        <v>60.865070000000003</v>
      </c>
      <c r="K6187" s="166">
        <f>+(ExportsELAP[[#This Row],[Exports kWh - MPT]]/1000)*ExportsELAP[[#This Row],[EIM Price]]</f>
        <v>236.45708418073002</v>
      </c>
      <c r="L6187" s="167" t="str">
        <f>+INDEX(ECR_Hours!$I$12:$I$15,MATCH(ExportsELAP[[#This Row],[Date Prevailing]],ECR_Hours!$H$12:$H$15,1))</f>
        <v>S</v>
      </c>
      <c r="M6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8" spans="1:13" x14ac:dyDescent="0.25">
      <c r="A6188" s="164">
        <f>+Exports!A6191</f>
        <v>44819</v>
      </c>
      <c r="B6188" s="165">
        <f t="shared" si="384"/>
        <v>2022</v>
      </c>
      <c r="C6188" s="165">
        <f t="shared" si="385"/>
        <v>9</v>
      </c>
      <c r="D6188" s="165">
        <f t="shared" si="386"/>
        <v>15</v>
      </c>
      <c r="E6188" s="165">
        <f>+Exports!B6191</f>
        <v>19</v>
      </c>
      <c r="F6188" s="165">
        <f>+WEEKDAY(ExportsELAP[[#This Row],[Date Prevailing]],1)</f>
        <v>5</v>
      </c>
      <c r="G6188" s="165">
        <f>+COUNTIFS(ECR_Hours!$K$6:$K$7,ExportsELAP[[#This Row],[Date Prevailing]])</f>
        <v>0</v>
      </c>
      <c r="H6188" s="165">
        <f t="shared" si="387"/>
        <v>5</v>
      </c>
      <c r="I6188" s="166">
        <f>+Exports!G6191</f>
        <v>1199.8346999999999</v>
      </c>
      <c r="J6188" s="166">
        <f>+'ELAP_IPCO-APND'!D6191</f>
        <v>81.589129999999997</v>
      </c>
      <c r="K6188" s="166">
        <f>+(ExportsELAP[[#This Row],[Exports kWh - MPT]]/1000)*ExportsELAP[[#This Row],[EIM Price]]</f>
        <v>97.893469316810979</v>
      </c>
      <c r="L6188" s="167" t="str">
        <f>+INDEX(ECR_Hours!$I$12:$I$15,MATCH(ExportsELAP[[#This Row],[Date Prevailing]],ECR_Hours!$H$12:$H$15,1))</f>
        <v>S</v>
      </c>
      <c r="M6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89" spans="1:13" x14ac:dyDescent="0.25">
      <c r="A6189" s="164">
        <f>+Exports!A6192</f>
        <v>44819</v>
      </c>
      <c r="B6189" s="165">
        <f t="shared" si="384"/>
        <v>2022</v>
      </c>
      <c r="C6189" s="165">
        <f t="shared" si="385"/>
        <v>9</v>
      </c>
      <c r="D6189" s="165">
        <f t="shared" si="386"/>
        <v>15</v>
      </c>
      <c r="E6189" s="165">
        <f>+Exports!B6192</f>
        <v>20</v>
      </c>
      <c r="F6189" s="165">
        <f>+WEEKDAY(ExportsELAP[[#This Row],[Date Prevailing]],1)</f>
        <v>5</v>
      </c>
      <c r="G6189" s="165">
        <f>+COUNTIFS(ECR_Hours!$K$6:$K$7,ExportsELAP[[#This Row],[Date Prevailing]])</f>
        <v>0</v>
      </c>
      <c r="H6189" s="165">
        <f t="shared" si="387"/>
        <v>5</v>
      </c>
      <c r="I6189" s="166">
        <f>+Exports!G6192</f>
        <v>251.57209999999998</v>
      </c>
      <c r="J6189" s="166">
        <f>+'ELAP_IPCO-APND'!D6192</f>
        <v>78.844830000000002</v>
      </c>
      <c r="K6189" s="166">
        <f>+(ExportsELAP[[#This Row],[Exports kWh - MPT]]/1000)*ExportsELAP[[#This Row],[EIM Price]]</f>
        <v>19.835159457242998</v>
      </c>
      <c r="L6189" s="167" t="str">
        <f>+INDEX(ECR_Hours!$I$12:$I$15,MATCH(ExportsELAP[[#This Row],[Date Prevailing]],ECR_Hours!$H$12:$H$15,1))</f>
        <v>S</v>
      </c>
      <c r="M6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0" spans="1:13" x14ac:dyDescent="0.25">
      <c r="A6190" s="164">
        <f>+Exports!A6193</f>
        <v>44819</v>
      </c>
      <c r="B6190" s="165">
        <f t="shared" si="384"/>
        <v>2022</v>
      </c>
      <c r="C6190" s="165">
        <f t="shared" si="385"/>
        <v>9</v>
      </c>
      <c r="D6190" s="165">
        <f t="shared" si="386"/>
        <v>15</v>
      </c>
      <c r="E6190" s="165">
        <f>+Exports!B6193</f>
        <v>21</v>
      </c>
      <c r="F6190" s="165">
        <f>+WEEKDAY(ExportsELAP[[#This Row],[Date Prevailing]],1)</f>
        <v>5</v>
      </c>
      <c r="G6190" s="165">
        <f>+COUNTIFS(ECR_Hours!$K$6:$K$7,ExportsELAP[[#This Row],[Date Prevailing]])</f>
        <v>0</v>
      </c>
      <c r="H6190" s="165">
        <f t="shared" si="387"/>
        <v>5</v>
      </c>
      <c r="I6190" s="166">
        <f>+Exports!G6193</f>
        <v>10.01939999999998</v>
      </c>
      <c r="J6190" s="166">
        <f>+'ELAP_IPCO-APND'!D6193</f>
        <v>75.438550000000006</v>
      </c>
      <c r="K6190" s="166">
        <f>+(ExportsELAP[[#This Row],[Exports kWh - MPT]]/1000)*ExportsELAP[[#This Row],[EIM Price]]</f>
        <v>0.75584900786999853</v>
      </c>
      <c r="L6190" s="167" t="str">
        <f>+INDEX(ECR_Hours!$I$12:$I$15,MATCH(ExportsELAP[[#This Row],[Date Prevailing]],ECR_Hours!$H$12:$H$15,1))</f>
        <v>S</v>
      </c>
      <c r="M6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1" spans="1:13" x14ac:dyDescent="0.25">
      <c r="A6191" s="164">
        <f>+Exports!A6194</f>
        <v>44819</v>
      </c>
      <c r="B6191" s="165">
        <f t="shared" si="384"/>
        <v>2022</v>
      </c>
      <c r="C6191" s="165">
        <f t="shared" si="385"/>
        <v>9</v>
      </c>
      <c r="D6191" s="165">
        <f t="shared" si="386"/>
        <v>15</v>
      </c>
      <c r="E6191" s="165">
        <f>+Exports!B6194</f>
        <v>22</v>
      </c>
      <c r="F6191" s="165">
        <f>+WEEKDAY(ExportsELAP[[#This Row],[Date Prevailing]],1)</f>
        <v>5</v>
      </c>
      <c r="G6191" s="165">
        <f>+COUNTIFS(ECR_Hours!$K$6:$K$7,ExportsELAP[[#This Row],[Date Prevailing]])</f>
        <v>0</v>
      </c>
      <c r="H6191" s="165">
        <f t="shared" si="387"/>
        <v>5</v>
      </c>
      <c r="I6191" s="166">
        <f>+Exports!G6194</f>
        <v>5.8013999999999903</v>
      </c>
      <c r="J6191" s="166">
        <f>+'ELAP_IPCO-APND'!D6194</f>
        <v>88.194159999999997</v>
      </c>
      <c r="K6191" s="166">
        <f>+(ExportsELAP[[#This Row],[Exports kWh - MPT]]/1000)*ExportsELAP[[#This Row],[EIM Price]]</f>
        <v>0.51164959982399916</v>
      </c>
      <c r="L6191" s="167" t="str">
        <f>+INDEX(ECR_Hours!$I$12:$I$15,MATCH(ExportsELAP[[#This Row],[Date Prevailing]],ECR_Hours!$H$12:$H$15,1))</f>
        <v>S</v>
      </c>
      <c r="M6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2" spans="1:13" x14ac:dyDescent="0.25">
      <c r="A6192" s="164">
        <f>+Exports!A6195</f>
        <v>44819</v>
      </c>
      <c r="B6192" s="165">
        <f t="shared" si="384"/>
        <v>2022</v>
      </c>
      <c r="C6192" s="165">
        <f t="shared" si="385"/>
        <v>9</v>
      </c>
      <c r="D6192" s="165">
        <f t="shared" si="386"/>
        <v>15</v>
      </c>
      <c r="E6192" s="165">
        <f>+Exports!B6195</f>
        <v>23</v>
      </c>
      <c r="F6192" s="165">
        <f>+WEEKDAY(ExportsELAP[[#This Row],[Date Prevailing]],1)</f>
        <v>5</v>
      </c>
      <c r="G6192" s="165">
        <f>+COUNTIFS(ECR_Hours!$K$6:$K$7,ExportsELAP[[#This Row],[Date Prevailing]])</f>
        <v>0</v>
      </c>
      <c r="H6192" s="165">
        <f t="shared" si="387"/>
        <v>5</v>
      </c>
      <c r="I6192" s="166">
        <f>+Exports!G6195</f>
        <v>6.8103999999999996</v>
      </c>
      <c r="J6192" s="166">
        <f>+'ELAP_IPCO-APND'!D6195</f>
        <v>60.922719999999998</v>
      </c>
      <c r="K6192" s="166">
        <f>+(ExportsELAP[[#This Row],[Exports kWh - MPT]]/1000)*ExportsELAP[[#This Row],[EIM Price]]</f>
        <v>0.41490809228799996</v>
      </c>
      <c r="L6192" s="167" t="str">
        <f>+INDEX(ECR_Hours!$I$12:$I$15,MATCH(ExportsELAP[[#This Row],[Date Prevailing]],ECR_Hours!$H$12:$H$15,1))</f>
        <v>S</v>
      </c>
      <c r="M6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193" spans="1:13" x14ac:dyDescent="0.25">
      <c r="A6193" s="164">
        <f>+Exports!A6196</f>
        <v>44819</v>
      </c>
      <c r="B6193" s="165">
        <f t="shared" si="384"/>
        <v>2022</v>
      </c>
      <c r="C6193" s="165">
        <f t="shared" si="385"/>
        <v>9</v>
      </c>
      <c r="D6193" s="165">
        <f t="shared" si="386"/>
        <v>15</v>
      </c>
      <c r="E6193" s="165">
        <f>+Exports!B6196</f>
        <v>24</v>
      </c>
      <c r="F6193" s="165">
        <f>+WEEKDAY(ExportsELAP[[#This Row],[Date Prevailing]],1)</f>
        <v>5</v>
      </c>
      <c r="G6193" s="165">
        <f>+COUNTIFS(ECR_Hours!$K$6:$K$7,ExportsELAP[[#This Row],[Date Prevailing]])</f>
        <v>0</v>
      </c>
      <c r="H6193" s="165">
        <f t="shared" si="387"/>
        <v>5</v>
      </c>
      <c r="I6193" s="166">
        <f>+Exports!G6196</f>
        <v>7.0826000000000002</v>
      </c>
      <c r="J6193" s="166">
        <f>+'ELAP_IPCO-APND'!D6196</f>
        <v>68.132729999999995</v>
      </c>
      <c r="K6193" s="166">
        <f>+(ExportsELAP[[#This Row],[Exports kWh - MPT]]/1000)*ExportsELAP[[#This Row],[EIM Price]]</f>
        <v>0.48255687349800003</v>
      </c>
      <c r="L6193" s="167" t="str">
        <f>+INDEX(ECR_Hours!$I$12:$I$15,MATCH(ExportsELAP[[#This Row],[Date Prevailing]],ECR_Hours!$H$12:$H$15,1))</f>
        <v>S</v>
      </c>
      <c r="M6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4" spans="1:13" x14ac:dyDescent="0.25">
      <c r="A6194" s="164">
        <f>+Exports!A6197</f>
        <v>44820</v>
      </c>
      <c r="B6194" s="165">
        <f t="shared" si="384"/>
        <v>2022</v>
      </c>
      <c r="C6194" s="165">
        <f t="shared" si="385"/>
        <v>9</v>
      </c>
      <c r="D6194" s="165">
        <f t="shared" si="386"/>
        <v>16</v>
      </c>
      <c r="E6194" s="165">
        <f>+Exports!B6197</f>
        <v>1</v>
      </c>
      <c r="F6194" s="165">
        <f>+WEEKDAY(ExportsELAP[[#This Row],[Date Prevailing]],1)</f>
        <v>6</v>
      </c>
      <c r="G6194" s="165">
        <f>+COUNTIFS(ECR_Hours!$K$6:$K$7,ExportsELAP[[#This Row],[Date Prevailing]])</f>
        <v>0</v>
      </c>
      <c r="H6194" s="165">
        <f t="shared" si="387"/>
        <v>6</v>
      </c>
      <c r="I6194" s="166">
        <f>+Exports!G6197</f>
        <v>12.2935</v>
      </c>
      <c r="J6194" s="166">
        <f>+'ELAP_IPCO-APND'!D6197</f>
        <v>64.410799999999995</v>
      </c>
      <c r="K6194" s="166">
        <f>+(ExportsELAP[[#This Row],[Exports kWh - MPT]]/1000)*ExportsELAP[[#This Row],[EIM Price]]</f>
        <v>0.79183416979999999</v>
      </c>
      <c r="L6194" s="167" t="str">
        <f>+INDEX(ECR_Hours!$I$12:$I$15,MATCH(ExportsELAP[[#This Row],[Date Prevailing]],ECR_Hours!$H$12:$H$15,1))</f>
        <v>S</v>
      </c>
      <c r="M6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5" spans="1:13" x14ac:dyDescent="0.25">
      <c r="A6195" s="164">
        <f>+Exports!A6198</f>
        <v>44820</v>
      </c>
      <c r="B6195" s="165">
        <f t="shared" si="384"/>
        <v>2022</v>
      </c>
      <c r="C6195" s="165">
        <f t="shared" si="385"/>
        <v>9</v>
      </c>
      <c r="D6195" s="165">
        <f t="shared" si="386"/>
        <v>16</v>
      </c>
      <c r="E6195" s="165">
        <f>+Exports!B6198</f>
        <v>2</v>
      </c>
      <c r="F6195" s="165">
        <f>+WEEKDAY(ExportsELAP[[#This Row],[Date Prevailing]],1)</f>
        <v>6</v>
      </c>
      <c r="G6195" s="165">
        <f>+COUNTIFS(ECR_Hours!$K$6:$K$7,ExportsELAP[[#This Row],[Date Prevailing]])</f>
        <v>0</v>
      </c>
      <c r="H6195" s="165">
        <f t="shared" si="387"/>
        <v>6</v>
      </c>
      <c r="I6195" s="166">
        <f>+Exports!G6198</f>
        <v>14.651900000000001</v>
      </c>
      <c r="J6195" s="166">
        <f>+'ELAP_IPCO-APND'!D6198</f>
        <v>56.204720000000002</v>
      </c>
      <c r="K6195" s="166">
        <f>+(ExportsELAP[[#This Row],[Exports kWh - MPT]]/1000)*ExportsELAP[[#This Row],[EIM Price]]</f>
        <v>0.82350593696800012</v>
      </c>
      <c r="L6195" s="167" t="str">
        <f>+INDEX(ECR_Hours!$I$12:$I$15,MATCH(ExportsELAP[[#This Row],[Date Prevailing]],ECR_Hours!$H$12:$H$15,1))</f>
        <v>S</v>
      </c>
      <c r="M6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6" spans="1:13" x14ac:dyDescent="0.25">
      <c r="A6196" s="164">
        <f>+Exports!A6199</f>
        <v>44820</v>
      </c>
      <c r="B6196" s="165">
        <f t="shared" si="384"/>
        <v>2022</v>
      </c>
      <c r="C6196" s="165">
        <f t="shared" si="385"/>
        <v>9</v>
      </c>
      <c r="D6196" s="165">
        <f t="shared" si="386"/>
        <v>16</v>
      </c>
      <c r="E6196" s="165">
        <f>+Exports!B6199</f>
        <v>3</v>
      </c>
      <c r="F6196" s="165">
        <f>+WEEKDAY(ExportsELAP[[#This Row],[Date Prevailing]],1)</f>
        <v>6</v>
      </c>
      <c r="G6196" s="165">
        <f>+COUNTIFS(ECR_Hours!$K$6:$K$7,ExportsELAP[[#This Row],[Date Prevailing]])</f>
        <v>0</v>
      </c>
      <c r="H6196" s="165">
        <f t="shared" si="387"/>
        <v>6</v>
      </c>
      <c r="I6196" s="166">
        <f>+Exports!G6199</f>
        <v>16.382100000000001</v>
      </c>
      <c r="J6196" s="166">
        <f>+'ELAP_IPCO-APND'!D6199</f>
        <v>51.36495</v>
      </c>
      <c r="K6196" s="166">
        <f>+(ExportsELAP[[#This Row],[Exports kWh - MPT]]/1000)*ExportsELAP[[#This Row],[EIM Price]]</f>
        <v>0.84146574739500002</v>
      </c>
      <c r="L6196" s="167" t="str">
        <f>+INDEX(ECR_Hours!$I$12:$I$15,MATCH(ExportsELAP[[#This Row],[Date Prevailing]],ECR_Hours!$H$12:$H$15,1))</f>
        <v>S</v>
      </c>
      <c r="M6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7" spans="1:13" x14ac:dyDescent="0.25">
      <c r="A6197" s="164">
        <f>+Exports!A6200</f>
        <v>44820</v>
      </c>
      <c r="B6197" s="165">
        <f t="shared" si="384"/>
        <v>2022</v>
      </c>
      <c r="C6197" s="165">
        <f t="shared" si="385"/>
        <v>9</v>
      </c>
      <c r="D6197" s="165">
        <f t="shared" si="386"/>
        <v>16</v>
      </c>
      <c r="E6197" s="165">
        <f>+Exports!B6200</f>
        <v>4</v>
      </c>
      <c r="F6197" s="165">
        <f>+WEEKDAY(ExportsELAP[[#This Row],[Date Prevailing]],1)</f>
        <v>6</v>
      </c>
      <c r="G6197" s="165">
        <f>+COUNTIFS(ECR_Hours!$K$6:$K$7,ExportsELAP[[#This Row],[Date Prevailing]])</f>
        <v>0</v>
      </c>
      <c r="H6197" s="165">
        <f t="shared" si="387"/>
        <v>6</v>
      </c>
      <c r="I6197" s="166">
        <f>+Exports!G6200</f>
        <v>14.620199999999999</v>
      </c>
      <c r="J6197" s="166">
        <f>+'ELAP_IPCO-APND'!D6200</f>
        <v>50.252180000000003</v>
      </c>
      <c r="K6197" s="166">
        <f>+(ExportsELAP[[#This Row],[Exports kWh - MPT]]/1000)*ExportsELAP[[#This Row],[EIM Price]]</f>
        <v>0.7346969220359999</v>
      </c>
      <c r="L6197" s="167" t="str">
        <f>+INDEX(ECR_Hours!$I$12:$I$15,MATCH(ExportsELAP[[#This Row],[Date Prevailing]],ECR_Hours!$H$12:$H$15,1))</f>
        <v>S</v>
      </c>
      <c r="M6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8" spans="1:13" x14ac:dyDescent="0.25">
      <c r="A6198" s="164">
        <f>+Exports!A6201</f>
        <v>44820</v>
      </c>
      <c r="B6198" s="165">
        <f t="shared" si="384"/>
        <v>2022</v>
      </c>
      <c r="C6198" s="165">
        <f t="shared" si="385"/>
        <v>9</v>
      </c>
      <c r="D6198" s="165">
        <f t="shared" si="386"/>
        <v>16</v>
      </c>
      <c r="E6198" s="165">
        <f>+Exports!B6201</f>
        <v>5</v>
      </c>
      <c r="F6198" s="165">
        <f>+WEEKDAY(ExportsELAP[[#This Row],[Date Prevailing]],1)</f>
        <v>6</v>
      </c>
      <c r="G6198" s="165">
        <f>+COUNTIFS(ECR_Hours!$K$6:$K$7,ExportsELAP[[#This Row],[Date Prevailing]])</f>
        <v>0</v>
      </c>
      <c r="H6198" s="165">
        <f t="shared" si="387"/>
        <v>6</v>
      </c>
      <c r="I6198" s="166">
        <f>+Exports!G6201</f>
        <v>20.624200000000002</v>
      </c>
      <c r="J6198" s="166">
        <f>+'ELAP_IPCO-APND'!D6201</f>
        <v>49.205249999999999</v>
      </c>
      <c r="K6198" s="166">
        <f>+(ExportsELAP[[#This Row],[Exports kWh - MPT]]/1000)*ExportsELAP[[#This Row],[EIM Price]]</f>
        <v>1.0148189170500002</v>
      </c>
      <c r="L6198" s="167" t="str">
        <f>+INDEX(ECR_Hours!$I$12:$I$15,MATCH(ExportsELAP[[#This Row],[Date Prevailing]],ECR_Hours!$H$12:$H$15,1))</f>
        <v>S</v>
      </c>
      <c r="M6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199" spans="1:13" x14ac:dyDescent="0.25">
      <c r="A6199" s="164">
        <f>+Exports!A6202</f>
        <v>44820</v>
      </c>
      <c r="B6199" s="165">
        <f t="shared" si="384"/>
        <v>2022</v>
      </c>
      <c r="C6199" s="165">
        <f t="shared" si="385"/>
        <v>9</v>
      </c>
      <c r="D6199" s="165">
        <f t="shared" si="386"/>
        <v>16</v>
      </c>
      <c r="E6199" s="165">
        <f>+Exports!B6202</f>
        <v>6</v>
      </c>
      <c r="F6199" s="165">
        <f>+WEEKDAY(ExportsELAP[[#This Row],[Date Prevailing]],1)</f>
        <v>6</v>
      </c>
      <c r="G6199" s="165">
        <f>+COUNTIFS(ECR_Hours!$K$6:$K$7,ExportsELAP[[#This Row],[Date Prevailing]])</f>
        <v>0</v>
      </c>
      <c r="H6199" s="165">
        <f t="shared" si="387"/>
        <v>6</v>
      </c>
      <c r="I6199" s="166">
        <f>+Exports!G6202</f>
        <v>17.876000000000001</v>
      </c>
      <c r="J6199" s="166">
        <f>+'ELAP_IPCO-APND'!D6202</f>
        <v>50.830590000000001</v>
      </c>
      <c r="K6199" s="166">
        <f>+(ExportsELAP[[#This Row],[Exports kWh - MPT]]/1000)*ExportsELAP[[#This Row],[EIM Price]]</f>
        <v>0.90864762684</v>
      </c>
      <c r="L6199" s="167" t="str">
        <f>+INDEX(ECR_Hours!$I$12:$I$15,MATCH(ExportsELAP[[#This Row],[Date Prevailing]],ECR_Hours!$H$12:$H$15,1))</f>
        <v>S</v>
      </c>
      <c r="M6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0" spans="1:13" x14ac:dyDescent="0.25">
      <c r="A6200" s="164">
        <f>+Exports!A6203</f>
        <v>44820</v>
      </c>
      <c r="B6200" s="165">
        <f t="shared" si="384"/>
        <v>2022</v>
      </c>
      <c r="C6200" s="165">
        <f t="shared" si="385"/>
        <v>9</v>
      </c>
      <c r="D6200" s="165">
        <f t="shared" si="386"/>
        <v>16</v>
      </c>
      <c r="E6200" s="165">
        <f>+Exports!B6203</f>
        <v>7</v>
      </c>
      <c r="F6200" s="165">
        <f>+WEEKDAY(ExportsELAP[[#This Row],[Date Prevailing]],1)</f>
        <v>6</v>
      </c>
      <c r="G6200" s="165">
        <f>+COUNTIFS(ECR_Hours!$K$6:$K$7,ExportsELAP[[#This Row],[Date Prevailing]])</f>
        <v>0</v>
      </c>
      <c r="H6200" s="165">
        <f t="shared" si="387"/>
        <v>6</v>
      </c>
      <c r="I6200" s="166">
        <f>+Exports!G6203</f>
        <v>16.355699999999999</v>
      </c>
      <c r="J6200" s="166">
        <f>+'ELAP_IPCO-APND'!D6203</f>
        <v>55.2761</v>
      </c>
      <c r="K6200" s="166">
        <f>+(ExportsELAP[[#This Row],[Exports kWh - MPT]]/1000)*ExportsELAP[[#This Row],[EIM Price]]</f>
        <v>0.90407930876999987</v>
      </c>
      <c r="L6200" s="167" t="str">
        <f>+INDEX(ECR_Hours!$I$12:$I$15,MATCH(ExportsELAP[[#This Row],[Date Prevailing]],ECR_Hours!$H$12:$H$15,1))</f>
        <v>S</v>
      </c>
      <c r="M6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1" spans="1:13" x14ac:dyDescent="0.25">
      <c r="A6201" s="164">
        <f>+Exports!A6204</f>
        <v>44820</v>
      </c>
      <c r="B6201" s="165">
        <f t="shared" si="384"/>
        <v>2022</v>
      </c>
      <c r="C6201" s="165">
        <f t="shared" si="385"/>
        <v>9</v>
      </c>
      <c r="D6201" s="165">
        <f t="shared" si="386"/>
        <v>16</v>
      </c>
      <c r="E6201" s="165">
        <f>+Exports!B6204</f>
        <v>8</v>
      </c>
      <c r="F6201" s="165">
        <f>+WEEKDAY(ExportsELAP[[#This Row],[Date Prevailing]],1)</f>
        <v>6</v>
      </c>
      <c r="G6201" s="165">
        <f>+COUNTIFS(ECR_Hours!$K$6:$K$7,ExportsELAP[[#This Row],[Date Prevailing]])</f>
        <v>0</v>
      </c>
      <c r="H6201" s="165">
        <f t="shared" si="387"/>
        <v>6</v>
      </c>
      <c r="I6201" s="166">
        <f>+Exports!G6204</f>
        <v>376.10820000000001</v>
      </c>
      <c r="J6201" s="166">
        <f>+'ELAP_IPCO-APND'!D6204</f>
        <v>62.429650000000002</v>
      </c>
      <c r="K6201" s="166">
        <f>+(ExportsELAP[[#This Row],[Exports kWh - MPT]]/1000)*ExportsELAP[[#This Row],[EIM Price]]</f>
        <v>23.480303288130003</v>
      </c>
      <c r="L6201" s="167" t="str">
        <f>+INDEX(ECR_Hours!$I$12:$I$15,MATCH(ExportsELAP[[#This Row],[Date Prevailing]],ECR_Hours!$H$12:$H$15,1))</f>
        <v>S</v>
      </c>
      <c r="M6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2" spans="1:13" x14ac:dyDescent="0.25">
      <c r="A6202" s="164">
        <f>+Exports!A6205</f>
        <v>44820</v>
      </c>
      <c r="B6202" s="165">
        <f t="shared" si="384"/>
        <v>2022</v>
      </c>
      <c r="C6202" s="165">
        <f t="shared" si="385"/>
        <v>9</v>
      </c>
      <c r="D6202" s="165">
        <f t="shared" si="386"/>
        <v>16</v>
      </c>
      <c r="E6202" s="165">
        <f>+Exports!B6205</f>
        <v>9</v>
      </c>
      <c r="F6202" s="165">
        <f>+WEEKDAY(ExportsELAP[[#This Row],[Date Prevailing]],1)</f>
        <v>6</v>
      </c>
      <c r="G6202" s="165">
        <f>+COUNTIFS(ECR_Hours!$K$6:$K$7,ExportsELAP[[#This Row],[Date Prevailing]])</f>
        <v>0</v>
      </c>
      <c r="H6202" s="165">
        <f t="shared" si="387"/>
        <v>6</v>
      </c>
      <c r="I6202" s="166">
        <f>+Exports!G6205</f>
        <v>6452.1760999999988</v>
      </c>
      <c r="J6202" s="166">
        <f>+'ELAP_IPCO-APND'!D6205</f>
        <v>62.900799999999997</v>
      </c>
      <c r="K6202" s="166">
        <f>+(ExportsELAP[[#This Row],[Exports kWh - MPT]]/1000)*ExportsELAP[[#This Row],[EIM Price]]</f>
        <v>405.84703843087993</v>
      </c>
      <c r="L6202" s="167" t="str">
        <f>+INDEX(ECR_Hours!$I$12:$I$15,MATCH(ExportsELAP[[#This Row],[Date Prevailing]],ECR_Hours!$H$12:$H$15,1))</f>
        <v>S</v>
      </c>
      <c r="M6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3" spans="1:13" x14ac:dyDescent="0.25">
      <c r="A6203" s="164">
        <f>+Exports!A6206</f>
        <v>44820</v>
      </c>
      <c r="B6203" s="165">
        <f t="shared" si="384"/>
        <v>2022</v>
      </c>
      <c r="C6203" s="165">
        <f t="shared" si="385"/>
        <v>9</v>
      </c>
      <c r="D6203" s="165">
        <f t="shared" si="386"/>
        <v>16</v>
      </c>
      <c r="E6203" s="165">
        <f>+Exports!B6206</f>
        <v>10</v>
      </c>
      <c r="F6203" s="165">
        <f>+WEEKDAY(ExportsELAP[[#This Row],[Date Prevailing]],1)</f>
        <v>6</v>
      </c>
      <c r="G6203" s="165">
        <f>+COUNTIFS(ECR_Hours!$K$6:$K$7,ExportsELAP[[#This Row],[Date Prevailing]])</f>
        <v>0</v>
      </c>
      <c r="H6203" s="165">
        <f t="shared" si="387"/>
        <v>6</v>
      </c>
      <c r="I6203" s="166">
        <f>+Exports!G6206</f>
        <v>19611.650900000001</v>
      </c>
      <c r="J6203" s="166">
        <f>+'ELAP_IPCO-APND'!D6206</f>
        <v>56.285200000000003</v>
      </c>
      <c r="K6203" s="166">
        <f>+(ExportsELAP[[#This Row],[Exports kWh - MPT]]/1000)*ExportsELAP[[#This Row],[EIM Price]]</f>
        <v>1103.8456932366801</v>
      </c>
      <c r="L6203" s="167" t="str">
        <f>+INDEX(ECR_Hours!$I$12:$I$15,MATCH(ExportsELAP[[#This Row],[Date Prevailing]],ECR_Hours!$H$12:$H$15,1))</f>
        <v>S</v>
      </c>
      <c r="M6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4" spans="1:13" x14ac:dyDescent="0.25">
      <c r="A6204" s="164">
        <f>+Exports!A6207</f>
        <v>44820</v>
      </c>
      <c r="B6204" s="165">
        <f t="shared" si="384"/>
        <v>2022</v>
      </c>
      <c r="C6204" s="165">
        <f t="shared" si="385"/>
        <v>9</v>
      </c>
      <c r="D6204" s="165">
        <f t="shared" si="386"/>
        <v>16</v>
      </c>
      <c r="E6204" s="165">
        <f>+Exports!B6207</f>
        <v>11</v>
      </c>
      <c r="F6204" s="165">
        <f>+WEEKDAY(ExportsELAP[[#This Row],[Date Prevailing]],1)</f>
        <v>6</v>
      </c>
      <c r="G6204" s="165">
        <f>+COUNTIFS(ECR_Hours!$K$6:$K$7,ExportsELAP[[#This Row],[Date Prevailing]])</f>
        <v>0</v>
      </c>
      <c r="H6204" s="165">
        <f t="shared" si="387"/>
        <v>6</v>
      </c>
      <c r="I6204" s="166">
        <f>+Exports!G6207</f>
        <v>32081.303899999999</v>
      </c>
      <c r="J6204" s="166">
        <f>+'ELAP_IPCO-APND'!D6207</f>
        <v>54.062849999999997</v>
      </c>
      <c r="K6204" s="166">
        <f>+(ExportsELAP[[#This Row],[Exports kWh - MPT]]/1000)*ExportsELAP[[#This Row],[EIM Price]]</f>
        <v>1734.4067205501151</v>
      </c>
      <c r="L6204" s="167" t="str">
        <f>+INDEX(ECR_Hours!$I$12:$I$15,MATCH(ExportsELAP[[#This Row],[Date Prevailing]],ECR_Hours!$H$12:$H$15,1))</f>
        <v>S</v>
      </c>
      <c r="M6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5" spans="1:13" x14ac:dyDescent="0.25">
      <c r="A6205" s="164">
        <f>+Exports!A6208</f>
        <v>44820</v>
      </c>
      <c r="B6205" s="165">
        <f t="shared" si="384"/>
        <v>2022</v>
      </c>
      <c r="C6205" s="165">
        <f t="shared" si="385"/>
        <v>9</v>
      </c>
      <c r="D6205" s="165">
        <f t="shared" si="386"/>
        <v>16</v>
      </c>
      <c r="E6205" s="165">
        <f>+Exports!B6208</f>
        <v>12</v>
      </c>
      <c r="F6205" s="165">
        <f>+WEEKDAY(ExportsELAP[[#This Row],[Date Prevailing]],1)</f>
        <v>6</v>
      </c>
      <c r="G6205" s="165">
        <f>+COUNTIFS(ECR_Hours!$K$6:$K$7,ExportsELAP[[#This Row],[Date Prevailing]])</f>
        <v>0</v>
      </c>
      <c r="H6205" s="165">
        <f t="shared" si="387"/>
        <v>6</v>
      </c>
      <c r="I6205" s="166">
        <f>+Exports!G6208</f>
        <v>42160.084199999998</v>
      </c>
      <c r="J6205" s="166">
        <f>+'ELAP_IPCO-APND'!D6208</f>
        <v>38.930239999999998</v>
      </c>
      <c r="K6205" s="166">
        <f>+(ExportsELAP[[#This Row],[Exports kWh - MPT]]/1000)*ExportsELAP[[#This Row],[EIM Price]]</f>
        <v>1641.3021963262079</v>
      </c>
      <c r="L6205" s="167" t="str">
        <f>+INDEX(ECR_Hours!$I$12:$I$15,MATCH(ExportsELAP[[#This Row],[Date Prevailing]],ECR_Hours!$H$12:$H$15,1))</f>
        <v>S</v>
      </c>
      <c r="M6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6" spans="1:13" x14ac:dyDescent="0.25">
      <c r="A6206" s="164">
        <f>+Exports!A6209</f>
        <v>44820</v>
      </c>
      <c r="B6206" s="165">
        <f t="shared" si="384"/>
        <v>2022</v>
      </c>
      <c r="C6206" s="165">
        <f t="shared" si="385"/>
        <v>9</v>
      </c>
      <c r="D6206" s="165">
        <f t="shared" si="386"/>
        <v>16</v>
      </c>
      <c r="E6206" s="165">
        <f>+Exports!B6209</f>
        <v>13</v>
      </c>
      <c r="F6206" s="165">
        <f>+WEEKDAY(ExportsELAP[[#This Row],[Date Prevailing]],1)</f>
        <v>6</v>
      </c>
      <c r="G6206" s="165">
        <f>+COUNTIFS(ECR_Hours!$K$6:$K$7,ExportsELAP[[#This Row],[Date Prevailing]])</f>
        <v>0</v>
      </c>
      <c r="H6206" s="165">
        <f t="shared" si="387"/>
        <v>6</v>
      </c>
      <c r="I6206" s="166">
        <f>+Exports!G6209</f>
        <v>48659.979800000001</v>
      </c>
      <c r="J6206" s="166">
        <f>+'ELAP_IPCO-APND'!D6209</f>
        <v>36.33126</v>
      </c>
      <c r="K6206" s="166">
        <f>+(ExportsELAP[[#This Row],[Exports kWh - MPT]]/1000)*ExportsELAP[[#This Row],[EIM Price]]</f>
        <v>1767.878377708548</v>
      </c>
      <c r="L6206" s="167" t="str">
        <f>+INDEX(ECR_Hours!$I$12:$I$15,MATCH(ExportsELAP[[#This Row],[Date Prevailing]],ECR_Hours!$H$12:$H$15,1))</f>
        <v>S</v>
      </c>
      <c r="M6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7" spans="1:13" x14ac:dyDescent="0.25">
      <c r="A6207" s="164">
        <f>+Exports!A6210</f>
        <v>44820</v>
      </c>
      <c r="B6207" s="165">
        <f t="shared" si="384"/>
        <v>2022</v>
      </c>
      <c r="C6207" s="165">
        <f t="shared" si="385"/>
        <v>9</v>
      </c>
      <c r="D6207" s="165">
        <f t="shared" si="386"/>
        <v>16</v>
      </c>
      <c r="E6207" s="165">
        <f>+Exports!B6210</f>
        <v>14</v>
      </c>
      <c r="F6207" s="165">
        <f>+WEEKDAY(ExportsELAP[[#This Row],[Date Prevailing]],1)</f>
        <v>6</v>
      </c>
      <c r="G6207" s="165">
        <f>+COUNTIFS(ECR_Hours!$K$6:$K$7,ExportsELAP[[#This Row],[Date Prevailing]])</f>
        <v>0</v>
      </c>
      <c r="H6207" s="165">
        <f t="shared" si="387"/>
        <v>6</v>
      </c>
      <c r="I6207" s="166">
        <f>+Exports!G6210</f>
        <v>50505.281299999995</v>
      </c>
      <c r="J6207" s="166">
        <f>+'ELAP_IPCO-APND'!D6210</f>
        <v>44.329360000000001</v>
      </c>
      <c r="K6207" s="166">
        <f>+(ExportsELAP[[#This Row],[Exports kWh - MPT]]/1000)*ExportsELAP[[#This Row],[EIM Price]]</f>
        <v>2238.8667966489679</v>
      </c>
      <c r="L6207" s="167" t="str">
        <f>+INDEX(ECR_Hours!$I$12:$I$15,MATCH(ExportsELAP[[#This Row],[Date Prevailing]],ECR_Hours!$H$12:$H$15,1))</f>
        <v>S</v>
      </c>
      <c r="M6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8" spans="1:13" x14ac:dyDescent="0.25">
      <c r="A6208" s="164">
        <f>+Exports!A6211</f>
        <v>44820</v>
      </c>
      <c r="B6208" s="165">
        <f t="shared" si="384"/>
        <v>2022</v>
      </c>
      <c r="C6208" s="165">
        <f t="shared" si="385"/>
        <v>9</v>
      </c>
      <c r="D6208" s="165">
        <f t="shared" si="386"/>
        <v>16</v>
      </c>
      <c r="E6208" s="165">
        <f>+Exports!B6211</f>
        <v>15</v>
      </c>
      <c r="F6208" s="165">
        <f>+WEEKDAY(ExportsELAP[[#This Row],[Date Prevailing]],1)</f>
        <v>6</v>
      </c>
      <c r="G6208" s="165">
        <f>+COUNTIFS(ECR_Hours!$K$6:$K$7,ExportsELAP[[#This Row],[Date Prevailing]])</f>
        <v>0</v>
      </c>
      <c r="H6208" s="165">
        <f t="shared" si="387"/>
        <v>6</v>
      </c>
      <c r="I6208" s="166">
        <f>+Exports!G6211</f>
        <v>47011.909</v>
      </c>
      <c r="J6208" s="166">
        <f>+'ELAP_IPCO-APND'!D6211</f>
        <v>55.887479999999996</v>
      </c>
      <c r="K6208" s="166">
        <f>+(ExportsELAP[[#This Row],[Exports kWh - MPT]]/1000)*ExportsELAP[[#This Row],[EIM Price]]</f>
        <v>2627.3771239993198</v>
      </c>
      <c r="L6208" s="167" t="str">
        <f>+INDEX(ECR_Hours!$I$12:$I$15,MATCH(ExportsELAP[[#This Row],[Date Prevailing]],ECR_Hours!$H$12:$H$15,1))</f>
        <v>S</v>
      </c>
      <c r="M6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09" spans="1:13" x14ac:dyDescent="0.25">
      <c r="A6209" s="164">
        <f>+Exports!A6212</f>
        <v>44820</v>
      </c>
      <c r="B6209" s="165">
        <f t="shared" si="384"/>
        <v>2022</v>
      </c>
      <c r="C6209" s="165">
        <f t="shared" si="385"/>
        <v>9</v>
      </c>
      <c r="D6209" s="165">
        <f t="shared" si="386"/>
        <v>16</v>
      </c>
      <c r="E6209" s="165">
        <f>+Exports!B6212</f>
        <v>16</v>
      </c>
      <c r="F6209" s="165">
        <f>+WEEKDAY(ExportsELAP[[#This Row],[Date Prevailing]],1)</f>
        <v>6</v>
      </c>
      <c r="G6209" s="165">
        <f>+COUNTIFS(ECR_Hours!$K$6:$K$7,ExportsELAP[[#This Row],[Date Prevailing]])</f>
        <v>0</v>
      </c>
      <c r="H6209" s="165">
        <f t="shared" si="387"/>
        <v>6</v>
      </c>
      <c r="I6209" s="166">
        <f>+Exports!G6212</f>
        <v>40224.725299999998</v>
      </c>
      <c r="J6209" s="166">
        <f>+'ELAP_IPCO-APND'!D6212</f>
        <v>59.224469999999997</v>
      </c>
      <c r="K6209" s="166">
        <f>+(ExportsELAP[[#This Row],[Exports kWh - MPT]]/1000)*ExportsELAP[[#This Row],[EIM Price]]</f>
        <v>2382.2880367880907</v>
      </c>
      <c r="L6209" s="167" t="str">
        <f>+INDEX(ECR_Hours!$I$12:$I$15,MATCH(ExportsELAP[[#This Row],[Date Prevailing]],ECR_Hours!$H$12:$H$15,1))</f>
        <v>S</v>
      </c>
      <c r="M6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0" spans="1:13" x14ac:dyDescent="0.25">
      <c r="A6210" s="164">
        <f>+Exports!A6213</f>
        <v>44820</v>
      </c>
      <c r="B6210" s="165">
        <f t="shared" ref="B6210:B6273" si="388">+YEAR(A6210)</f>
        <v>2022</v>
      </c>
      <c r="C6210" s="165">
        <f t="shared" ref="C6210:C6273" si="389">+MONTH(A6210)</f>
        <v>9</v>
      </c>
      <c r="D6210" s="165">
        <f t="shared" ref="D6210:D6273" si="390">+DAY(A6210)</f>
        <v>16</v>
      </c>
      <c r="E6210" s="165">
        <f>+Exports!B6213</f>
        <v>17</v>
      </c>
      <c r="F6210" s="165">
        <f>+WEEKDAY(ExportsELAP[[#This Row],[Date Prevailing]],1)</f>
        <v>6</v>
      </c>
      <c r="G6210" s="165">
        <f>+COUNTIFS(ECR_Hours!$K$6:$K$7,ExportsELAP[[#This Row],[Date Prevailing]])</f>
        <v>0</v>
      </c>
      <c r="H6210" s="165">
        <f t="shared" ref="H6210:H6273" si="391">+IF(G6210=1,0,F6210)</f>
        <v>6</v>
      </c>
      <c r="I6210" s="166">
        <f>+Exports!G6213</f>
        <v>29880.107499999998</v>
      </c>
      <c r="J6210" s="166">
        <f>+'ELAP_IPCO-APND'!D6213</f>
        <v>58.54025</v>
      </c>
      <c r="K6210" s="166">
        <f>+(ExportsELAP[[#This Row],[Exports kWh - MPT]]/1000)*ExportsELAP[[#This Row],[EIM Price]]</f>
        <v>1749.1889630768749</v>
      </c>
      <c r="L6210" s="167" t="str">
        <f>+INDEX(ECR_Hours!$I$12:$I$15,MATCH(ExportsELAP[[#This Row],[Date Prevailing]],ECR_Hours!$H$12:$H$15,1))</f>
        <v>S</v>
      </c>
      <c r="M6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1" spans="1:13" x14ac:dyDescent="0.25">
      <c r="A6211" s="164">
        <f>+Exports!A6214</f>
        <v>44820</v>
      </c>
      <c r="B6211" s="165">
        <f t="shared" si="388"/>
        <v>2022</v>
      </c>
      <c r="C6211" s="165">
        <f t="shared" si="389"/>
        <v>9</v>
      </c>
      <c r="D6211" s="165">
        <f t="shared" si="390"/>
        <v>16</v>
      </c>
      <c r="E6211" s="165">
        <f>+Exports!B6214</f>
        <v>18</v>
      </c>
      <c r="F6211" s="165">
        <f>+WEEKDAY(ExportsELAP[[#This Row],[Date Prevailing]],1)</f>
        <v>6</v>
      </c>
      <c r="G6211" s="165">
        <f>+COUNTIFS(ECR_Hours!$K$6:$K$7,ExportsELAP[[#This Row],[Date Prevailing]])</f>
        <v>0</v>
      </c>
      <c r="H6211" s="165">
        <f t="shared" si="391"/>
        <v>6</v>
      </c>
      <c r="I6211" s="166">
        <f>+Exports!G6214</f>
        <v>17775.7101</v>
      </c>
      <c r="J6211" s="166">
        <f>+'ELAP_IPCO-APND'!D6214</f>
        <v>54.18929</v>
      </c>
      <c r="K6211" s="166">
        <f>+(ExportsELAP[[#This Row],[Exports kWh - MPT]]/1000)*ExportsELAP[[#This Row],[EIM Price]]</f>
        <v>963.25310956482906</v>
      </c>
      <c r="L6211" s="167" t="str">
        <f>+INDEX(ECR_Hours!$I$12:$I$15,MATCH(ExportsELAP[[#This Row],[Date Prevailing]],ECR_Hours!$H$12:$H$15,1))</f>
        <v>S</v>
      </c>
      <c r="M6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2" spans="1:13" x14ac:dyDescent="0.25">
      <c r="A6212" s="164">
        <f>+Exports!A6215</f>
        <v>44820</v>
      </c>
      <c r="B6212" s="165">
        <f t="shared" si="388"/>
        <v>2022</v>
      </c>
      <c r="C6212" s="165">
        <f t="shared" si="389"/>
        <v>9</v>
      </c>
      <c r="D6212" s="165">
        <f t="shared" si="390"/>
        <v>16</v>
      </c>
      <c r="E6212" s="165">
        <f>+Exports!B6215</f>
        <v>19</v>
      </c>
      <c r="F6212" s="165">
        <f>+WEEKDAY(ExportsELAP[[#This Row],[Date Prevailing]],1)</f>
        <v>6</v>
      </c>
      <c r="G6212" s="165">
        <f>+COUNTIFS(ECR_Hours!$K$6:$K$7,ExportsELAP[[#This Row],[Date Prevailing]])</f>
        <v>0</v>
      </c>
      <c r="H6212" s="165">
        <f t="shared" si="391"/>
        <v>6</v>
      </c>
      <c r="I6212" s="166">
        <f>+Exports!G6215</f>
        <v>4991.4749000000002</v>
      </c>
      <c r="J6212" s="166">
        <f>+'ELAP_IPCO-APND'!D6215</f>
        <v>59.942839999999997</v>
      </c>
      <c r="K6212" s="166">
        <f>+(ExportsELAP[[#This Row],[Exports kWh - MPT]]/1000)*ExportsELAP[[#This Row],[EIM Price]]</f>
        <v>299.20318129471599</v>
      </c>
      <c r="L6212" s="167" t="str">
        <f>+INDEX(ECR_Hours!$I$12:$I$15,MATCH(ExportsELAP[[#This Row],[Date Prevailing]],ECR_Hours!$H$12:$H$15,1))</f>
        <v>S</v>
      </c>
      <c r="M6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3" spans="1:13" x14ac:dyDescent="0.25">
      <c r="A6213" s="164">
        <f>+Exports!A6216</f>
        <v>44820</v>
      </c>
      <c r="B6213" s="165">
        <f t="shared" si="388"/>
        <v>2022</v>
      </c>
      <c r="C6213" s="165">
        <f t="shared" si="389"/>
        <v>9</v>
      </c>
      <c r="D6213" s="165">
        <f t="shared" si="390"/>
        <v>16</v>
      </c>
      <c r="E6213" s="165">
        <f>+Exports!B6216</f>
        <v>20</v>
      </c>
      <c r="F6213" s="165">
        <f>+WEEKDAY(ExportsELAP[[#This Row],[Date Prevailing]],1)</f>
        <v>6</v>
      </c>
      <c r="G6213" s="165">
        <f>+COUNTIFS(ECR_Hours!$K$6:$K$7,ExportsELAP[[#This Row],[Date Prevailing]])</f>
        <v>0</v>
      </c>
      <c r="H6213" s="165">
        <f t="shared" si="391"/>
        <v>6</v>
      </c>
      <c r="I6213" s="166">
        <f>+Exports!G6216</f>
        <v>208.25530000000001</v>
      </c>
      <c r="J6213" s="166">
        <f>+'ELAP_IPCO-APND'!D6216</f>
        <v>68.954980000000006</v>
      </c>
      <c r="K6213" s="166">
        <f>+(ExportsELAP[[#This Row],[Exports kWh - MPT]]/1000)*ExportsELAP[[#This Row],[EIM Price]]</f>
        <v>14.360240046394001</v>
      </c>
      <c r="L6213" s="167" t="str">
        <f>+INDEX(ECR_Hours!$I$12:$I$15,MATCH(ExportsELAP[[#This Row],[Date Prevailing]],ECR_Hours!$H$12:$H$15,1))</f>
        <v>S</v>
      </c>
      <c r="M6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4" spans="1:13" x14ac:dyDescent="0.25">
      <c r="A6214" s="164">
        <f>+Exports!A6217</f>
        <v>44820</v>
      </c>
      <c r="B6214" s="165">
        <f t="shared" si="388"/>
        <v>2022</v>
      </c>
      <c r="C6214" s="165">
        <f t="shared" si="389"/>
        <v>9</v>
      </c>
      <c r="D6214" s="165">
        <f t="shared" si="390"/>
        <v>16</v>
      </c>
      <c r="E6214" s="165">
        <f>+Exports!B6217</f>
        <v>21</v>
      </c>
      <c r="F6214" s="165">
        <f>+WEEKDAY(ExportsELAP[[#This Row],[Date Prevailing]],1)</f>
        <v>6</v>
      </c>
      <c r="G6214" s="165">
        <f>+COUNTIFS(ECR_Hours!$K$6:$K$7,ExportsELAP[[#This Row],[Date Prevailing]])</f>
        <v>0</v>
      </c>
      <c r="H6214" s="165">
        <f t="shared" si="391"/>
        <v>6</v>
      </c>
      <c r="I6214" s="166">
        <f>+Exports!G6217</f>
        <v>17.292899999999999</v>
      </c>
      <c r="J6214" s="166">
        <f>+'ELAP_IPCO-APND'!D6217</f>
        <v>65.786240000000006</v>
      </c>
      <c r="K6214" s="166">
        <f>+(ExportsELAP[[#This Row],[Exports kWh - MPT]]/1000)*ExportsELAP[[#This Row],[EIM Price]]</f>
        <v>1.1376348696960001</v>
      </c>
      <c r="L6214" s="167" t="str">
        <f>+INDEX(ECR_Hours!$I$12:$I$15,MATCH(ExportsELAP[[#This Row],[Date Prevailing]],ECR_Hours!$H$12:$H$15,1))</f>
        <v>S</v>
      </c>
      <c r="M6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5" spans="1:13" x14ac:dyDescent="0.25">
      <c r="A6215" s="164">
        <f>+Exports!A6218</f>
        <v>44820</v>
      </c>
      <c r="B6215" s="165">
        <f t="shared" si="388"/>
        <v>2022</v>
      </c>
      <c r="C6215" s="165">
        <f t="shared" si="389"/>
        <v>9</v>
      </c>
      <c r="D6215" s="165">
        <f t="shared" si="390"/>
        <v>16</v>
      </c>
      <c r="E6215" s="165">
        <f>+Exports!B6218</f>
        <v>22</v>
      </c>
      <c r="F6215" s="165">
        <f>+WEEKDAY(ExportsELAP[[#This Row],[Date Prevailing]],1)</f>
        <v>6</v>
      </c>
      <c r="G6215" s="165">
        <f>+COUNTIFS(ECR_Hours!$K$6:$K$7,ExportsELAP[[#This Row],[Date Prevailing]])</f>
        <v>0</v>
      </c>
      <c r="H6215" s="165">
        <f t="shared" si="391"/>
        <v>6</v>
      </c>
      <c r="I6215" s="166">
        <f>+Exports!G6218</f>
        <v>18.792899999999999</v>
      </c>
      <c r="J6215" s="166">
        <f>+'ELAP_IPCO-APND'!D6218</f>
        <v>63.47522</v>
      </c>
      <c r="K6215" s="166">
        <f>+(ExportsELAP[[#This Row],[Exports kWh - MPT]]/1000)*ExportsELAP[[#This Row],[EIM Price]]</f>
        <v>1.1928834619379998</v>
      </c>
      <c r="L6215" s="167" t="str">
        <f>+INDEX(ECR_Hours!$I$12:$I$15,MATCH(ExportsELAP[[#This Row],[Date Prevailing]],ECR_Hours!$H$12:$H$15,1))</f>
        <v>S</v>
      </c>
      <c r="M6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6" spans="1:13" x14ac:dyDescent="0.25">
      <c r="A6216" s="164">
        <f>+Exports!A6219</f>
        <v>44820</v>
      </c>
      <c r="B6216" s="165">
        <f t="shared" si="388"/>
        <v>2022</v>
      </c>
      <c r="C6216" s="165">
        <f t="shared" si="389"/>
        <v>9</v>
      </c>
      <c r="D6216" s="165">
        <f t="shared" si="390"/>
        <v>16</v>
      </c>
      <c r="E6216" s="165">
        <f>+Exports!B6219</f>
        <v>23</v>
      </c>
      <c r="F6216" s="165">
        <f>+WEEKDAY(ExportsELAP[[#This Row],[Date Prevailing]],1)</f>
        <v>6</v>
      </c>
      <c r="G6216" s="165">
        <f>+COUNTIFS(ECR_Hours!$K$6:$K$7,ExportsELAP[[#This Row],[Date Prevailing]])</f>
        <v>0</v>
      </c>
      <c r="H6216" s="165">
        <f t="shared" si="391"/>
        <v>6</v>
      </c>
      <c r="I6216" s="166">
        <f>+Exports!G6219</f>
        <v>21.1418999999999</v>
      </c>
      <c r="J6216" s="166">
        <f>+'ELAP_IPCO-APND'!D6219</f>
        <v>62.609070000000003</v>
      </c>
      <c r="K6216" s="166">
        <f>+(ExportsELAP[[#This Row],[Exports kWh - MPT]]/1000)*ExportsELAP[[#This Row],[EIM Price]]</f>
        <v>1.3236746970329938</v>
      </c>
      <c r="L6216" s="167" t="str">
        <f>+INDEX(ECR_Hours!$I$12:$I$15,MATCH(ExportsELAP[[#This Row],[Date Prevailing]],ECR_Hours!$H$12:$H$15,1))</f>
        <v>S</v>
      </c>
      <c r="M6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17" spans="1:13" x14ac:dyDescent="0.25">
      <c r="A6217" s="164">
        <f>+Exports!A6220</f>
        <v>44820</v>
      </c>
      <c r="B6217" s="165">
        <f t="shared" si="388"/>
        <v>2022</v>
      </c>
      <c r="C6217" s="165">
        <f t="shared" si="389"/>
        <v>9</v>
      </c>
      <c r="D6217" s="165">
        <f t="shared" si="390"/>
        <v>16</v>
      </c>
      <c r="E6217" s="165">
        <f>+Exports!B6220</f>
        <v>24</v>
      </c>
      <c r="F6217" s="165">
        <f>+WEEKDAY(ExportsELAP[[#This Row],[Date Prevailing]],1)</f>
        <v>6</v>
      </c>
      <c r="G6217" s="165">
        <f>+COUNTIFS(ECR_Hours!$K$6:$K$7,ExportsELAP[[#This Row],[Date Prevailing]])</f>
        <v>0</v>
      </c>
      <c r="H6217" s="165">
        <f t="shared" si="391"/>
        <v>6</v>
      </c>
      <c r="I6217" s="166">
        <f>+Exports!G6220</f>
        <v>25.941900000000004</v>
      </c>
      <c r="J6217" s="166">
        <f>+'ELAP_IPCO-APND'!D6220</f>
        <v>63.7577</v>
      </c>
      <c r="K6217" s="166">
        <f>+(ExportsELAP[[#This Row],[Exports kWh - MPT]]/1000)*ExportsELAP[[#This Row],[EIM Price]]</f>
        <v>1.6539958776300003</v>
      </c>
      <c r="L6217" s="167" t="str">
        <f>+INDEX(ECR_Hours!$I$12:$I$15,MATCH(ExportsELAP[[#This Row],[Date Prevailing]],ECR_Hours!$H$12:$H$15,1))</f>
        <v>S</v>
      </c>
      <c r="M6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8" spans="1:13" x14ac:dyDescent="0.25">
      <c r="A6218" s="164">
        <f>+Exports!A6221</f>
        <v>44821</v>
      </c>
      <c r="B6218" s="165">
        <f t="shared" si="388"/>
        <v>2022</v>
      </c>
      <c r="C6218" s="165">
        <f t="shared" si="389"/>
        <v>9</v>
      </c>
      <c r="D6218" s="165">
        <f t="shared" si="390"/>
        <v>17</v>
      </c>
      <c r="E6218" s="165">
        <f>+Exports!B6221</f>
        <v>1</v>
      </c>
      <c r="F6218" s="165">
        <f>+WEEKDAY(ExportsELAP[[#This Row],[Date Prevailing]],1)</f>
        <v>7</v>
      </c>
      <c r="G6218" s="165">
        <f>+COUNTIFS(ECR_Hours!$K$6:$K$7,ExportsELAP[[#This Row],[Date Prevailing]])</f>
        <v>0</v>
      </c>
      <c r="H6218" s="165">
        <f t="shared" si="391"/>
        <v>7</v>
      </c>
      <c r="I6218" s="166">
        <f>+Exports!G6221</f>
        <v>39.950299999999999</v>
      </c>
      <c r="J6218" s="166">
        <f>+'ELAP_IPCO-APND'!D6221</f>
        <v>58.342700000000001</v>
      </c>
      <c r="K6218" s="166">
        <f>+(ExportsELAP[[#This Row],[Exports kWh - MPT]]/1000)*ExportsELAP[[#This Row],[EIM Price]]</f>
        <v>2.33080836781</v>
      </c>
      <c r="L6218" s="167" t="str">
        <f>+INDEX(ECR_Hours!$I$12:$I$15,MATCH(ExportsELAP[[#This Row],[Date Prevailing]],ECR_Hours!$H$12:$H$15,1))</f>
        <v>S</v>
      </c>
      <c r="M6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19" spans="1:13" x14ac:dyDescent="0.25">
      <c r="A6219" s="164">
        <f>+Exports!A6222</f>
        <v>44821</v>
      </c>
      <c r="B6219" s="165">
        <f t="shared" si="388"/>
        <v>2022</v>
      </c>
      <c r="C6219" s="165">
        <f t="shared" si="389"/>
        <v>9</v>
      </c>
      <c r="D6219" s="165">
        <f t="shared" si="390"/>
        <v>17</v>
      </c>
      <c r="E6219" s="165">
        <f>+Exports!B6222</f>
        <v>2</v>
      </c>
      <c r="F6219" s="165">
        <f>+WEEKDAY(ExportsELAP[[#This Row],[Date Prevailing]],1)</f>
        <v>7</v>
      </c>
      <c r="G6219" s="165">
        <f>+COUNTIFS(ECR_Hours!$K$6:$K$7,ExportsELAP[[#This Row],[Date Prevailing]])</f>
        <v>0</v>
      </c>
      <c r="H6219" s="165">
        <f t="shared" si="391"/>
        <v>7</v>
      </c>
      <c r="I6219" s="166">
        <f>+Exports!G6222</f>
        <v>40.942699999999995</v>
      </c>
      <c r="J6219" s="166">
        <f>+'ELAP_IPCO-APND'!D6222</f>
        <v>57.382680000000001</v>
      </c>
      <c r="K6219" s="166">
        <f>+(ExportsELAP[[#This Row],[Exports kWh - MPT]]/1000)*ExportsELAP[[#This Row],[EIM Price]]</f>
        <v>2.3494018524359994</v>
      </c>
      <c r="L6219" s="167" t="str">
        <f>+INDEX(ECR_Hours!$I$12:$I$15,MATCH(ExportsELAP[[#This Row],[Date Prevailing]],ECR_Hours!$H$12:$H$15,1))</f>
        <v>S</v>
      </c>
      <c r="M6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0" spans="1:13" x14ac:dyDescent="0.25">
      <c r="A6220" s="164">
        <f>+Exports!A6223</f>
        <v>44821</v>
      </c>
      <c r="B6220" s="165">
        <f t="shared" si="388"/>
        <v>2022</v>
      </c>
      <c r="C6220" s="165">
        <f t="shared" si="389"/>
        <v>9</v>
      </c>
      <c r="D6220" s="165">
        <f t="shared" si="390"/>
        <v>17</v>
      </c>
      <c r="E6220" s="165">
        <f>+Exports!B6223</f>
        <v>3</v>
      </c>
      <c r="F6220" s="165">
        <f>+WEEKDAY(ExportsELAP[[#This Row],[Date Prevailing]],1)</f>
        <v>7</v>
      </c>
      <c r="G6220" s="165">
        <f>+COUNTIFS(ECR_Hours!$K$6:$K$7,ExportsELAP[[#This Row],[Date Prevailing]])</f>
        <v>0</v>
      </c>
      <c r="H6220" s="165">
        <f t="shared" si="391"/>
        <v>7</v>
      </c>
      <c r="I6220" s="166">
        <f>+Exports!G6223</f>
        <v>40.548999999999999</v>
      </c>
      <c r="J6220" s="166">
        <f>+'ELAP_IPCO-APND'!D6223</f>
        <v>58.168840000000003</v>
      </c>
      <c r="K6220" s="166">
        <f>+(ExportsELAP[[#This Row],[Exports kWh - MPT]]/1000)*ExportsELAP[[#This Row],[EIM Price]]</f>
        <v>2.3586882931600002</v>
      </c>
      <c r="L6220" s="167" t="str">
        <f>+INDEX(ECR_Hours!$I$12:$I$15,MATCH(ExportsELAP[[#This Row],[Date Prevailing]],ECR_Hours!$H$12:$H$15,1))</f>
        <v>S</v>
      </c>
      <c r="M6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1" spans="1:13" x14ac:dyDescent="0.25">
      <c r="A6221" s="164">
        <f>+Exports!A6224</f>
        <v>44821</v>
      </c>
      <c r="B6221" s="165">
        <f t="shared" si="388"/>
        <v>2022</v>
      </c>
      <c r="C6221" s="165">
        <f t="shared" si="389"/>
        <v>9</v>
      </c>
      <c r="D6221" s="165">
        <f t="shared" si="390"/>
        <v>17</v>
      </c>
      <c r="E6221" s="165">
        <f>+Exports!B6224</f>
        <v>4</v>
      </c>
      <c r="F6221" s="165">
        <f>+WEEKDAY(ExportsELAP[[#This Row],[Date Prevailing]],1)</f>
        <v>7</v>
      </c>
      <c r="G6221" s="165">
        <f>+COUNTIFS(ECR_Hours!$K$6:$K$7,ExportsELAP[[#This Row],[Date Prevailing]])</f>
        <v>0</v>
      </c>
      <c r="H6221" s="165">
        <f t="shared" si="391"/>
        <v>7</v>
      </c>
      <c r="I6221" s="166">
        <f>+Exports!G6224</f>
        <v>26.209899999999998</v>
      </c>
      <c r="J6221" s="166">
        <f>+'ELAP_IPCO-APND'!D6224</f>
        <v>55.410220000000002</v>
      </c>
      <c r="K6221" s="166">
        <f>+(ExportsELAP[[#This Row],[Exports kWh - MPT]]/1000)*ExportsELAP[[#This Row],[EIM Price]]</f>
        <v>1.4522963251779999</v>
      </c>
      <c r="L6221" s="167" t="str">
        <f>+INDEX(ECR_Hours!$I$12:$I$15,MATCH(ExportsELAP[[#This Row],[Date Prevailing]],ECR_Hours!$H$12:$H$15,1))</f>
        <v>S</v>
      </c>
      <c r="M6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2" spans="1:13" x14ac:dyDescent="0.25">
      <c r="A6222" s="164">
        <f>+Exports!A6225</f>
        <v>44821</v>
      </c>
      <c r="B6222" s="165">
        <f t="shared" si="388"/>
        <v>2022</v>
      </c>
      <c r="C6222" s="165">
        <f t="shared" si="389"/>
        <v>9</v>
      </c>
      <c r="D6222" s="165">
        <f t="shared" si="390"/>
        <v>17</v>
      </c>
      <c r="E6222" s="165">
        <f>+Exports!B6225</f>
        <v>5</v>
      </c>
      <c r="F6222" s="165">
        <f>+WEEKDAY(ExportsELAP[[#This Row],[Date Prevailing]],1)</f>
        <v>7</v>
      </c>
      <c r="G6222" s="165">
        <f>+COUNTIFS(ECR_Hours!$K$6:$K$7,ExportsELAP[[#This Row],[Date Prevailing]])</f>
        <v>0</v>
      </c>
      <c r="H6222" s="165">
        <f t="shared" si="391"/>
        <v>7</v>
      </c>
      <c r="I6222" s="166">
        <f>+Exports!G6225</f>
        <v>28.6722</v>
      </c>
      <c r="J6222" s="166">
        <f>+'ELAP_IPCO-APND'!D6225</f>
        <v>56.080530000000003</v>
      </c>
      <c r="K6222" s="166">
        <f>+(ExportsELAP[[#This Row],[Exports kWh - MPT]]/1000)*ExportsELAP[[#This Row],[EIM Price]]</f>
        <v>1.6079521722660002</v>
      </c>
      <c r="L6222" s="167" t="str">
        <f>+INDEX(ECR_Hours!$I$12:$I$15,MATCH(ExportsELAP[[#This Row],[Date Prevailing]],ECR_Hours!$H$12:$H$15,1))</f>
        <v>S</v>
      </c>
      <c r="M6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3" spans="1:13" x14ac:dyDescent="0.25">
      <c r="A6223" s="164">
        <f>+Exports!A6226</f>
        <v>44821</v>
      </c>
      <c r="B6223" s="165">
        <f t="shared" si="388"/>
        <v>2022</v>
      </c>
      <c r="C6223" s="165">
        <f t="shared" si="389"/>
        <v>9</v>
      </c>
      <c r="D6223" s="165">
        <f t="shared" si="390"/>
        <v>17</v>
      </c>
      <c r="E6223" s="165">
        <f>+Exports!B6226</f>
        <v>6</v>
      </c>
      <c r="F6223" s="165">
        <f>+WEEKDAY(ExportsELAP[[#This Row],[Date Prevailing]],1)</f>
        <v>7</v>
      </c>
      <c r="G6223" s="165">
        <f>+COUNTIFS(ECR_Hours!$K$6:$K$7,ExportsELAP[[#This Row],[Date Prevailing]])</f>
        <v>0</v>
      </c>
      <c r="H6223" s="165">
        <f t="shared" si="391"/>
        <v>7</v>
      </c>
      <c r="I6223" s="166">
        <f>+Exports!G6226</f>
        <v>28.105900000000002</v>
      </c>
      <c r="J6223" s="166">
        <f>+'ELAP_IPCO-APND'!D6226</f>
        <v>59.847029999999997</v>
      </c>
      <c r="K6223" s="166">
        <f>+(ExportsELAP[[#This Row],[Exports kWh - MPT]]/1000)*ExportsELAP[[#This Row],[EIM Price]]</f>
        <v>1.682054640477</v>
      </c>
      <c r="L6223" s="167" t="str">
        <f>+INDEX(ECR_Hours!$I$12:$I$15,MATCH(ExportsELAP[[#This Row],[Date Prevailing]],ECR_Hours!$H$12:$H$15,1))</f>
        <v>S</v>
      </c>
      <c r="M6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4" spans="1:13" x14ac:dyDescent="0.25">
      <c r="A6224" s="164">
        <f>+Exports!A6227</f>
        <v>44821</v>
      </c>
      <c r="B6224" s="165">
        <f t="shared" si="388"/>
        <v>2022</v>
      </c>
      <c r="C6224" s="165">
        <f t="shared" si="389"/>
        <v>9</v>
      </c>
      <c r="D6224" s="165">
        <f t="shared" si="390"/>
        <v>17</v>
      </c>
      <c r="E6224" s="165">
        <f>+Exports!B6227</f>
        <v>7</v>
      </c>
      <c r="F6224" s="165">
        <f>+WEEKDAY(ExportsELAP[[#This Row],[Date Prevailing]],1)</f>
        <v>7</v>
      </c>
      <c r="G6224" s="165">
        <f>+COUNTIFS(ECR_Hours!$K$6:$K$7,ExportsELAP[[#This Row],[Date Prevailing]])</f>
        <v>0</v>
      </c>
      <c r="H6224" s="165">
        <f t="shared" si="391"/>
        <v>7</v>
      </c>
      <c r="I6224" s="166">
        <f>+Exports!G6227</f>
        <v>28.508300000000002</v>
      </c>
      <c r="J6224" s="166">
        <f>+'ELAP_IPCO-APND'!D6227</f>
        <v>59.292920000000002</v>
      </c>
      <c r="K6224" s="166">
        <f>+(ExportsELAP[[#This Row],[Exports kWh - MPT]]/1000)*ExportsELAP[[#This Row],[EIM Price]]</f>
        <v>1.690340351236</v>
      </c>
      <c r="L6224" s="167" t="str">
        <f>+INDEX(ECR_Hours!$I$12:$I$15,MATCH(ExportsELAP[[#This Row],[Date Prevailing]],ECR_Hours!$H$12:$H$15,1))</f>
        <v>S</v>
      </c>
      <c r="M6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5" spans="1:13" x14ac:dyDescent="0.25">
      <c r="A6225" s="164">
        <f>+Exports!A6228</f>
        <v>44821</v>
      </c>
      <c r="B6225" s="165">
        <f t="shared" si="388"/>
        <v>2022</v>
      </c>
      <c r="C6225" s="165">
        <f t="shared" si="389"/>
        <v>9</v>
      </c>
      <c r="D6225" s="165">
        <f t="shared" si="390"/>
        <v>17</v>
      </c>
      <c r="E6225" s="165">
        <f>+Exports!B6228</f>
        <v>8</v>
      </c>
      <c r="F6225" s="165">
        <f>+WEEKDAY(ExportsELAP[[#This Row],[Date Prevailing]],1)</f>
        <v>7</v>
      </c>
      <c r="G6225" s="165">
        <f>+COUNTIFS(ECR_Hours!$K$6:$K$7,ExportsELAP[[#This Row],[Date Prevailing]])</f>
        <v>0</v>
      </c>
      <c r="H6225" s="165">
        <f t="shared" si="391"/>
        <v>7</v>
      </c>
      <c r="I6225" s="166">
        <f>+Exports!G6228</f>
        <v>157.22799999999989</v>
      </c>
      <c r="J6225" s="166">
        <f>+'ELAP_IPCO-APND'!D6228</f>
        <v>55.865969999999997</v>
      </c>
      <c r="K6225" s="166">
        <f>+(ExportsELAP[[#This Row],[Exports kWh - MPT]]/1000)*ExportsELAP[[#This Row],[EIM Price]]</f>
        <v>8.7836947311599936</v>
      </c>
      <c r="L6225" s="167" t="str">
        <f>+INDEX(ECR_Hours!$I$12:$I$15,MATCH(ExportsELAP[[#This Row],[Date Prevailing]],ECR_Hours!$H$12:$H$15,1))</f>
        <v>S</v>
      </c>
      <c r="M6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6" spans="1:13" x14ac:dyDescent="0.25">
      <c r="A6226" s="164">
        <f>+Exports!A6229</f>
        <v>44821</v>
      </c>
      <c r="B6226" s="165">
        <f t="shared" si="388"/>
        <v>2022</v>
      </c>
      <c r="C6226" s="165">
        <f t="shared" si="389"/>
        <v>9</v>
      </c>
      <c r="D6226" s="165">
        <f t="shared" si="390"/>
        <v>17</v>
      </c>
      <c r="E6226" s="165">
        <f>+Exports!B6229</f>
        <v>9</v>
      </c>
      <c r="F6226" s="165">
        <f>+WEEKDAY(ExportsELAP[[#This Row],[Date Prevailing]],1)</f>
        <v>7</v>
      </c>
      <c r="G6226" s="165">
        <f>+COUNTIFS(ECR_Hours!$K$6:$K$7,ExportsELAP[[#This Row],[Date Prevailing]])</f>
        <v>0</v>
      </c>
      <c r="H6226" s="165">
        <f t="shared" si="391"/>
        <v>7</v>
      </c>
      <c r="I6226" s="166">
        <f>+Exports!G6229</f>
        <v>3108.0430999999999</v>
      </c>
      <c r="J6226" s="166">
        <f>+'ELAP_IPCO-APND'!D6229</f>
        <v>51.87236</v>
      </c>
      <c r="K6226" s="166">
        <f>+(ExportsELAP[[#This Row],[Exports kWh - MPT]]/1000)*ExportsELAP[[#This Row],[EIM Price]]</f>
        <v>161.221530578716</v>
      </c>
      <c r="L6226" s="167" t="str">
        <f>+INDEX(ECR_Hours!$I$12:$I$15,MATCH(ExportsELAP[[#This Row],[Date Prevailing]],ECR_Hours!$H$12:$H$15,1))</f>
        <v>S</v>
      </c>
      <c r="M6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7" spans="1:13" x14ac:dyDescent="0.25">
      <c r="A6227" s="164">
        <f>+Exports!A6230</f>
        <v>44821</v>
      </c>
      <c r="B6227" s="165">
        <f t="shared" si="388"/>
        <v>2022</v>
      </c>
      <c r="C6227" s="165">
        <f t="shared" si="389"/>
        <v>9</v>
      </c>
      <c r="D6227" s="165">
        <f t="shared" si="390"/>
        <v>17</v>
      </c>
      <c r="E6227" s="165">
        <f>+Exports!B6230</f>
        <v>10</v>
      </c>
      <c r="F6227" s="165">
        <f>+WEEKDAY(ExportsELAP[[#This Row],[Date Prevailing]],1)</f>
        <v>7</v>
      </c>
      <c r="G6227" s="165">
        <f>+COUNTIFS(ECR_Hours!$K$6:$K$7,ExportsELAP[[#This Row],[Date Prevailing]])</f>
        <v>0</v>
      </c>
      <c r="H6227" s="165">
        <f t="shared" si="391"/>
        <v>7</v>
      </c>
      <c r="I6227" s="166">
        <f>+Exports!G6230</f>
        <v>11756.746300000001</v>
      </c>
      <c r="J6227" s="166">
        <f>+'ELAP_IPCO-APND'!D6230</f>
        <v>42.694400000000002</v>
      </c>
      <c r="K6227" s="166">
        <f>+(ExportsELAP[[#This Row],[Exports kWh - MPT]]/1000)*ExportsELAP[[#This Row],[EIM Price]]</f>
        <v>501.9472292307201</v>
      </c>
      <c r="L6227" s="167" t="str">
        <f>+INDEX(ECR_Hours!$I$12:$I$15,MATCH(ExportsELAP[[#This Row],[Date Prevailing]],ECR_Hours!$H$12:$H$15,1))</f>
        <v>S</v>
      </c>
      <c r="M6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8" spans="1:13" x14ac:dyDescent="0.25">
      <c r="A6228" s="164">
        <f>+Exports!A6231</f>
        <v>44821</v>
      </c>
      <c r="B6228" s="165">
        <f t="shared" si="388"/>
        <v>2022</v>
      </c>
      <c r="C6228" s="165">
        <f t="shared" si="389"/>
        <v>9</v>
      </c>
      <c r="D6228" s="165">
        <f t="shared" si="390"/>
        <v>17</v>
      </c>
      <c r="E6228" s="165">
        <f>+Exports!B6231</f>
        <v>11</v>
      </c>
      <c r="F6228" s="165">
        <f>+WEEKDAY(ExportsELAP[[#This Row],[Date Prevailing]],1)</f>
        <v>7</v>
      </c>
      <c r="G6228" s="165">
        <f>+COUNTIFS(ECR_Hours!$K$6:$K$7,ExportsELAP[[#This Row],[Date Prevailing]])</f>
        <v>0</v>
      </c>
      <c r="H6228" s="165">
        <f t="shared" si="391"/>
        <v>7</v>
      </c>
      <c r="I6228" s="166">
        <f>+Exports!G6231</f>
        <v>22458.720799999999</v>
      </c>
      <c r="J6228" s="166">
        <f>+'ELAP_IPCO-APND'!D6231</f>
        <v>32.181930000000001</v>
      </c>
      <c r="K6228" s="166">
        <f>+(ExportsELAP[[#This Row],[Exports kWh - MPT]]/1000)*ExportsELAP[[#This Row],[EIM Price]]</f>
        <v>722.76498067514399</v>
      </c>
      <c r="L6228" s="167" t="str">
        <f>+INDEX(ECR_Hours!$I$12:$I$15,MATCH(ExportsELAP[[#This Row],[Date Prevailing]],ECR_Hours!$H$12:$H$15,1))</f>
        <v>S</v>
      </c>
      <c r="M6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29" spans="1:13" x14ac:dyDescent="0.25">
      <c r="A6229" s="164">
        <f>+Exports!A6232</f>
        <v>44821</v>
      </c>
      <c r="B6229" s="165">
        <f t="shared" si="388"/>
        <v>2022</v>
      </c>
      <c r="C6229" s="165">
        <f t="shared" si="389"/>
        <v>9</v>
      </c>
      <c r="D6229" s="165">
        <f t="shared" si="390"/>
        <v>17</v>
      </c>
      <c r="E6229" s="165">
        <f>+Exports!B6232</f>
        <v>12</v>
      </c>
      <c r="F6229" s="165">
        <f>+WEEKDAY(ExportsELAP[[#This Row],[Date Prevailing]],1)</f>
        <v>7</v>
      </c>
      <c r="G6229" s="165">
        <f>+COUNTIFS(ECR_Hours!$K$6:$K$7,ExportsELAP[[#This Row],[Date Prevailing]])</f>
        <v>0</v>
      </c>
      <c r="H6229" s="165">
        <f t="shared" si="391"/>
        <v>7</v>
      </c>
      <c r="I6229" s="166">
        <f>+Exports!G6232</f>
        <v>31815.527399999995</v>
      </c>
      <c r="J6229" s="166">
        <f>+'ELAP_IPCO-APND'!D6232</f>
        <v>32.328150000000001</v>
      </c>
      <c r="K6229" s="166">
        <f>+(ExportsELAP[[#This Row],[Exports kWh - MPT]]/1000)*ExportsELAP[[#This Row],[EIM Price]]</f>
        <v>1028.53714211631</v>
      </c>
      <c r="L6229" s="167" t="str">
        <f>+INDEX(ECR_Hours!$I$12:$I$15,MATCH(ExportsELAP[[#This Row],[Date Prevailing]],ECR_Hours!$H$12:$H$15,1))</f>
        <v>S</v>
      </c>
      <c r="M6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0" spans="1:13" x14ac:dyDescent="0.25">
      <c r="A6230" s="164">
        <f>+Exports!A6233</f>
        <v>44821</v>
      </c>
      <c r="B6230" s="165">
        <f t="shared" si="388"/>
        <v>2022</v>
      </c>
      <c r="C6230" s="165">
        <f t="shared" si="389"/>
        <v>9</v>
      </c>
      <c r="D6230" s="165">
        <f t="shared" si="390"/>
        <v>17</v>
      </c>
      <c r="E6230" s="165">
        <f>+Exports!B6233</f>
        <v>13</v>
      </c>
      <c r="F6230" s="165">
        <f>+WEEKDAY(ExportsELAP[[#This Row],[Date Prevailing]],1)</f>
        <v>7</v>
      </c>
      <c r="G6230" s="165">
        <f>+COUNTIFS(ECR_Hours!$K$6:$K$7,ExportsELAP[[#This Row],[Date Prevailing]])</f>
        <v>0</v>
      </c>
      <c r="H6230" s="165">
        <f t="shared" si="391"/>
        <v>7</v>
      </c>
      <c r="I6230" s="166">
        <f>+Exports!G6233</f>
        <v>38537.323100000001</v>
      </c>
      <c r="J6230" s="166">
        <f>+'ELAP_IPCO-APND'!D6233</f>
        <v>30.522659999999998</v>
      </c>
      <c r="K6230" s="166">
        <f>+(ExportsELAP[[#This Row],[Exports kWh - MPT]]/1000)*ExportsELAP[[#This Row],[EIM Price]]</f>
        <v>1176.261610291446</v>
      </c>
      <c r="L6230" s="167" t="str">
        <f>+INDEX(ECR_Hours!$I$12:$I$15,MATCH(ExportsELAP[[#This Row],[Date Prevailing]],ECR_Hours!$H$12:$H$15,1))</f>
        <v>S</v>
      </c>
      <c r="M6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1" spans="1:13" x14ac:dyDescent="0.25">
      <c r="A6231" s="164">
        <f>+Exports!A6234</f>
        <v>44821</v>
      </c>
      <c r="B6231" s="165">
        <f t="shared" si="388"/>
        <v>2022</v>
      </c>
      <c r="C6231" s="165">
        <f t="shared" si="389"/>
        <v>9</v>
      </c>
      <c r="D6231" s="165">
        <f t="shared" si="390"/>
        <v>17</v>
      </c>
      <c r="E6231" s="165">
        <f>+Exports!B6234</f>
        <v>14</v>
      </c>
      <c r="F6231" s="165">
        <f>+WEEKDAY(ExportsELAP[[#This Row],[Date Prevailing]],1)</f>
        <v>7</v>
      </c>
      <c r="G6231" s="165">
        <f>+COUNTIFS(ECR_Hours!$K$6:$K$7,ExportsELAP[[#This Row],[Date Prevailing]])</f>
        <v>0</v>
      </c>
      <c r="H6231" s="165">
        <f t="shared" si="391"/>
        <v>7</v>
      </c>
      <c r="I6231" s="166">
        <f>+Exports!G6234</f>
        <v>39658.963600000003</v>
      </c>
      <c r="J6231" s="166">
        <f>+'ELAP_IPCO-APND'!D6234</f>
        <v>35.256300000000003</v>
      </c>
      <c r="K6231" s="166">
        <f>+(ExportsELAP[[#This Row],[Exports kWh - MPT]]/1000)*ExportsELAP[[#This Row],[EIM Price]]</f>
        <v>1398.2283183706802</v>
      </c>
      <c r="L6231" s="167" t="str">
        <f>+INDEX(ECR_Hours!$I$12:$I$15,MATCH(ExportsELAP[[#This Row],[Date Prevailing]],ECR_Hours!$H$12:$H$15,1))</f>
        <v>S</v>
      </c>
      <c r="M6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2" spans="1:13" x14ac:dyDescent="0.25">
      <c r="A6232" s="164">
        <f>+Exports!A6235</f>
        <v>44821</v>
      </c>
      <c r="B6232" s="165">
        <f t="shared" si="388"/>
        <v>2022</v>
      </c>
      <c r="C6232" s="165">
        <f t="shared" si="389"/>
        <v>9</v>
      </c>
      <c r="D6232" s="165">
        <f t="shared" si="390"/>
        <v>17</v>
      </c>
      <c r="E6232" s="165">
        <f>+Exports!B6235</f>
        <v>15</v>
      </c>
      <c r="F6232" s="165">
        <f>+WEEKDAY(ExportsELAP[[#This Row],[Date Prevailing]],1)</f>
        <v>7</v>
      </c>
      <c r="G6232" s="165">
        <f>+COUNTIFS(ECR_Hours!$K$6:$K$7,ExportsELAP[[#This Row],[Date Prevailing]])</f>
        <v>0</v>
      </c>
      <c r="H6232" s="165">
        <f t="shared" si="391"/>
        <v>7</v>
      </c>
      <c r="I6232" s="166">
        <f>+Exports!G6235</f>
        <v>36781.429799999998</v>
      </c>
      <c r="J6232" s="166">
        <f>+'ELAP_IPCO-APND'!D6235</f>
        <v>29.422470000000001</v>
      </c>
      <c r="K6232" s="166">
        <f>+(ExportsELAP[[#This Row],[Exports kWh - MPT]]/1000)*ExportsELAP[[#This Row],[EIM Price]]</f>
        <v>1082.200514847606</v>
      </c>
      <c r="L6232" s="167" t="str">
        <f>+INDEX(ECR_Hours!$I$12:$I$15,MATCH(ExportsELAP[[#This Row],[Date Prevailing]],ECR_Hours!$H$12:$H$15,1))</f>
        <v>S</v>
      </c>
      <c r="M6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33" spans="1:13" x14ac:dyDescent="0.25">
      <c r="A6233" s="164">
        <f>+Exports!A6236</f>
        <v>44821</v>
      </c>
      <c r="B6233" s="165">
        <f t="shared" si="388"/>
        <v>2022</v>
      </c>
      <c r="C6233" s="165">
        <f t="shared" si="389"/>
        <v>9</v>
      </c>
      <c r="D6233" s="165">
        <f t="shared" si="390"/>
        <v>17</v>
      </c>
      <c r="E6233" s="165">
        <f>+Exports!B6236</f>
        <v>16</v>
      </c>
      <c r="F6233" s="165">
        <f>+WEEKDAY(ExportsELAP[[#This Row],[Date Prevailing]],1)</f>
        <v>7</v>
      </c>
      <c r="G6233" s="165">
        <f>+COUNTIFS(ECR_Hours!$K$6:$K$7,ExportsELAP[[#This Row],[Date Prevailing]])</f>
        <v>0</v>
      </c>
      <c r="H6233" s="165">
        <f t="shared" si="391"/>
        <v>7</v>
      </c>
      <c r="I6233" s="166">
        <f>+Exports!G6236</f>
        <v>27291.079899999997</v>
      </c>
      <c r="J6233" s="166">
        <f>+'ELAP_IPCO-APND'!D6236</f>
        <v>32.882829999999998</v>
      </c>
      <c r="K6233" s="166">
        <f>+(ExportsELAP[[#This Row],[Exports kWh - MPT]]/1000)*ExportsELAP[[#This Row],[EIM Price]]</f>
        <v>897.40794086811684</v>
      </c>
      <c r="L6233" s="167" t="str">
        <f>+INDEX(ECR_Hours!$I$12:$I$15,MATCH(ExportsELAP[[#This Row],[Date Prevailing]],ECR_Hours!$H$12:$H$15,1))</f>
        <v>S</v>
      </c>
      <c r="M6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34" spans="1:13" x14ac:dyDescent="0.25">
      <c r="A6234" s="164">
        <f>+Exports!A6237</f>
        <v>44821</v>
      </c>
      <c r="B6234" s="165">
        <f t="shared" si="388"/>
        <v>2022</v>
      </c>
      <c r="C6234" s="165">
        <f t="shared" si="389"/>
        <v>9</v>
      </c>
      <c r="D6234" s="165">
        <f t="shared" si="390"/>
        <v>17</v>
      </c>
      <c r="E6234" s="165">
        <f>+Exports!B6237</f>
        <v>17</v>
      </c>
      <c r="F6234" s="165">
        <f>+WEEKDAY(ExportsELAP[[#This Row],[Date Prevailing]],1)</f>
        <v>7</v>
      </c>
      <c r="G6234" s="165">
        <f>+COUNTIFS(ECR_Hours!$K$6:$K$7,ExportsELAP[[#This Row],[Date Prevailing]])</f>
        <v>0</v>
      </c>
      <c r="H6234" s="165">
        <f t="shared" si="391"/>
        <v>7</v>
      </c>
      <c r="I6234" s="166">
        <f>+Exports!G6237</f>
        <v>14892.892400000001</v>
      </c>
      <c r="J6234" s="166">
        <f>+'ELAP_IPCO-APND'!D6237</f>
        <v>20.584140000000001</v>
      </c>
      <c r="K6234" s="166">
        <f>+(ExportsELAP[[#This Row],[Exports kWh - MPT]]/1000)*ExportsELAP[[#This Row],[EIM Price]]</f>
        <v>306.55738216653606</v>
      </c>
      <c r="L6234" s="167" t="str">
        <f>+INDEX(ECR_Hours!$I$12:$I$15,MATCH(ExportsELAP[[#This Row],[Date Prevailing]],ECR_Hours!$H$12:$H$15,1))</f>
        <v>S</v>
      </c>
      <c r="M6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35" spans="1:13" x14ac:dyDescent="0.25">
      <c r="A6235" s="164">
        <f>+Exports!A6238</f>
        <v>44821</v>
      </c>
      <c r="B6235" s="165">
        <f t="shared" si="388"/>
        <v>2022</v>
      </c>
      <c r="C6235" s="165">
        <f t="shared" si="389"/>
        <v>9</v>
      </c>
      <c r="D6235" s="165">
        <f t="shared" si="390"/>
        <v>17</v>
      </c>
      <c r="E6235" s="165">
        <f>+Exports!B6238</f>
        <v>18</v>
      </c>
      <c r="F6235" s="165">
        <f>+WEEKDAY(ExportsELAP[[#This Row],[Date Prevailing]],1)</f>
        <v>7</v>
      </c>
      <c r="G6235" s="165">
        <f>+COUNTIFS(ECR_Hours!$K$6:$K$7,ExportsELAP[[#This Row],[Date Prevailing]])</f>
        <v>0</v>
      </c>
      <c r="H6235" s="165">
        <f t="shared" si="391"/>
        <v>7</v>
      </c>
      <c r="I6235" s="166">
        <f>+Exports!G6238</f>
        <v>11130.664000000001</v>
      </c>
      <c r="J6235" s="166">
        <f>+'ELAP_IPCO-APND'!D6238</f>
        <v>20.389510000000001</v>
      </c>
      <c r="K6235" s="166">
        <f>+(ExportsELAP[[#This Row],[Exports kWh - MPT]]/1000)*ExportsELAP[[#This Row],[EIM Price]]</f>
        <v>226.94878493464003</v>
      </c>
      <c r="L6235" s="167" t="str">
        <f>+INDEX(ECR_Hours!$I$12:$I$15,MATCH(ExportsELAP[[#This Row],[Date Prevailing]],ECR_Hours!$H$12:$H$15,1))</f>
        <v>S</v>
      </c>
      <c r="M6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36" spans="1:13" x14ac:dyDescent="0.25">
      <c r="A6236" s="164">
        <f>+Exports!A6239</f>
        <v>44821</v>
      </c>
      <c r="B6236" s="165">
        <f t="shared" si="388"/>
        <v>2022</v>
      </c>
      <c r="C6236" s="165">
        <f t="shared" si="389"/>
        <v>9</v>
      </c>
      <c r="D6236" s="165">
        <f t="shared" si="390"/>
        <v>17</v>
      </c>
      <c r="E6236" s="165">
        <f>+Exports!B6239</f>
        <v>19</v>
      </c>
      <c r="F6236" s="165">
        <f>+WEEKDAY(ExportsELAP[[#This Row],[Date Prevailing]],1)</f>
        <v>7</v>
      </c>
      <c r="G6236" s="165">
        <f>+COUNTIFS(ECR_Hours!$K$6:$K$7,ExportsELAP[[#This Row],[Date Prevailing]])</f>
        <v>0</v>
      </c>
      <c r="H6236" s="165">
        <f t="shared" si="391"/>
        <v>7</v>
      </c>
      <c r="I6236" s="166">
        <f>+Exports!G6239</f>
        <v>5503.9341999999997</v>
      </c>
      <c r="J6236" s="166">
        <f>+'ELAP_IPCO-APND'!D6239</f>
        <v>34.773260000000001</v>
      </c>
      <c r="K6236" s="166">
        <f>+(ExportsELAP[[#This Row],[Exports kWh - MPT]]/1000)*ExportsELAP[[#This Row],[EIM Price]]</f>
        <v>191.38973495949199</v>
      </c>
      <c r="L6236" s="167" t="str">
        <f>+INDEX(ECR_Hours!$I$12:$I$15,MATCH(ExportsELAP[[#This Row],[Date Prevailing]],ECR_Hours!$H$12:$H$15,1))</f>
        <v>S</v>
      </c>
      <c r="M6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37" spans="1:13" x14ac:dyDescent="0.25">
      <c r="A6237" s="164">
        <f>+Exports!A6240</f>
        <v>44821</v>
      </c>
      <c r="B6237" s="165">
        <f t="shared" si="388"/>
        <v>2022</v>
      </c>
      <c r="C6237" s="165">
        <f t="shared" si="389"/>
        <v>9</v>
      </c>
      <c r="D6237" s="165">
        <f t="shared" si="390"/>
        <v>17</v>
      </c>
      <c r="E6237" s="165">
        <f>+Exports!B6240</f>
        <v>20</v>
      </c>
      <c r="F6237" s="165">
        <f>+WEEKDAY(ExportsELAP[[#This Row],[Date Prevailing]],1)</f>
        <v>7</v>
      </c>
      <c r="G6237" s="165">
        <f>+COUNTIFS(ECR_Hours!$K$6:$K$7,ExportsELAP[[#This Row],[Date Prevailing]])</f>
        <v>0</v>
      </c>
      <c r="H6237" s="165">
        <f t="shared" si="391"/>
        <v>7</v>
      </c>
      <c r="I6237" s="166">
        <f>+Exports!G6240</f>
        <v>381.13259999999997</v>
      </c>
      <c r="J6237" s="166">
        <f>+'ELAP_IPCO-APND'!D6240</f>
        <v>68.700209999999998</v>
      </c>
      <c r="K6237" s="166">
        <f>+(ExportsELAP[[#This Row],[Exports kWh - MPT]]/1000)*ExportsELAP[[#This Row],[EIM Price]]</f>
        <v>26.183889657845999</v>
      </c>
      <c r="L6237" s="167" t="str">
        <f>+INDEX(ECR_Hours!$I$12:$I$15,MATCH(ExportsELAP[[#This Row],[Date Prevailing]],ECR_Hours!$H$12:$H$15,1))</f>
        <v>S</v>
      </c>
      <c r="M6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38" spans="1:13" x14ac:dyDescent="0.25">
      <c r="A6238" s="164">
        <f>+Exports!A6241</f>
        <v>44821</v>
      </c>
      <c r="B6238" s="165">
        <f t="shared" si="388"/>
        <v>2022</v>
      </c>
      <c r="C6238" s="165">
        <f t="shared" si="389"/>
        <v>9</v>
      </c>
      <c r="D6238" s="165">
        <f t="shared" si="390"/>
        <v>17</v>
      </c>
      <c r="E6238" s="165">
        <f>+Exports!B6241</f>
        <v>21</v>
      </c>
      <c r="F6238" s="165">
        <f>+WEEKDAY(ExportsELAP[[#This Row],[Date Prevailing]],1)</f>
        <v>7</v>
      </c>
      <c r="G6238" s="165">
        <f>+COUNTIFS(ECR_Hours!$K$6:$K$7,ExportsELAP[[#This Row],[Date Prevailing]])</f>
        <v>0</v>
      </c>
      <c r="H6238" s="165">
        <f t="shared" si="391"/>
        <v>7</v>
      </c>
      <c r="I6238" s="166">
        <f>+Exports!G6241</f>
        <v>8.9547999999999899</v>
      </c>
      <c r="J6238" s="166">
        <f>+'ELAP_IPCO-APND'!D6241</f>
        <v>61.506520000000002</v>
      </c>
      <c r="K6238" s="166">
        <f>+(ExportsELAP[[#This Row],[Exports kWh - MPT]]/1000)*ExportsELAP[[#This Row],[EIM Price]]</f>
        <v>0.55077858529599943</v>
      </c>
      <c r="L6238" s="167" t="str">
        <f>+INDEX(ECR_Hours!$I$12:$I$15,MATCH(ExportsELAP[[#This Row],[Date Prevailing]],ECR_Hours!$H$12:$H$15,1))</f>
        <v>S</v>
      </c>
      <c r="M6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39" spans="1:13" x14ac:dyDescent="0.25">
      <c r="A6239" s="164">
        <f>+Exports!A6242</f>
        <v>44821</v>
      </c>
      <c r="B6239" s="165">
        <f t="shared" si="388"/>
        <v>2022</v>
      </c>
      <c r="C6239" s="165">
        <f t="shared" si="389"/>
        <v>9</v>
      </c>
      <c r="D6239" s="165">
        <f t="shared" si="390"/>
        <v>17</v>
      </c>
      <c r="E6239" s="165">
        <f>+Exports!B6242</f>
        <v>22</v>
      </c>
      <c r="F6239" s="165">
        <f>+WEEKDAY(ExportsELAP[[#This Row],[Date Prevailing]],1)</f>
        <v>7</v>
      </c>
      <c r="G6239" s="165">
        <f>+COUNTIFS(ECR_Hours!$K$6:$K$7,ExportsELAP[[#This Row],[Date Prevailing]])</f>
        <v>0</v>
      </c>
      <c r="H6239" s="165">
        <f t="shared" si="391"/>
        <v>7</v>
      </c>
      <c r="I6239" s="166">
        <f>+Exports!G6242</f>
        <v>9.7242999999999995</v>
      </c>
      <c r="J6239" s="166">
        <f>+'ELAP_IPCO-APND'!D6242</f>
        <v>62.57667</v>
      </c>
      <c r="K6239" s="166">
        <f>+(ExportsELAP[[#This Row],[Exports kWh - MPT]]/1000)*ExportsELAP[[#This Row],[EIM Price]]</f>
        <v>0.60851431208100004</v>
      </c>
      <c r="L6239" s="167" t="str">
        <f>+INDEX(ECR_Hours!$I$12:$I$15,MATCH(ExportsELAP[[#This Row],[Date Prevailing]],ECR_Hours!$H$12:$H$15,1))</f>
        <v>S</v>
      </c>
      <c r="M6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40" spans="1:13" x14ac:dyDescent="0.25">
      <c r="A6240" s="164">
        <f>+Exports!A6243</f>
        <v>44821</v>
      </c>
      <c r="B6240" s="165">
        <f t="shared" si="388"/>
        <v>2022</v>
      </c>
      <c r="C6240" s="165">
        <f t="shared" si="389"/>
        <v>9</v>
      </c>
      <c r="D6240" s="165">
        <f t="shared" si="390"/>
        <v>17</v>
      </c>
      <c r="E6240" s="165">
        <f>+Exports!B6243</f>
        <v>23</v>
      </c>
      <c r="F6240" s="165">
        <f>+WEEKDAY(ExportsELAP[[#This Row],[Date Prevailing]],1)</f>
        <v>7</v>
      </c>
      <c r="G6240" s="165">
        <f>+COUNTIFS(ECR_Hours!$K$6:$K$7,ExportsELAP[[#This Row],[Date Prevailing]])</f>
        <v>0</v>
      </c>
      <c r="H6240" s="165">
        <f t="shared" si="391"/>
        <v>7</v>
      </c>
      <c r="I6240" s="166">
        <f>+Exports!G6243</f>
        <v>11.96609999999999</v>
      </c>
      <c r="J6240" s="166">
        <f>+'ELAP_IPCO-APND'!D6243</f>
        <v>65.153360000000006</v>
      </c>
      <c r="K6240" s="166">
        <f>+(ExportsELAP[[#This Row],[Exports kWh - MPT]]/1000)*ExportsELAP[[#This Row],[EIM Price]]</f>
        <v>0.77963162109599937</v>
      </c>
      <c r="L6240" s="167" t="str">
        <f>+INDEX(ECR_Hours!$I$12:$I$15,MATCH(ExportsELAP[[#This Row],[Date Prevailing]],ECR_Hours!$H$12:$H$15,1))</f>
        <v>S</v>
      </c>
      <c r="M6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41" spans="1:13" x14ac:dyDescent="0.25">
      <c r="A6241" s="164">
        <f>+Exports!A6244</f>
        <v>44821</v>
      </c>
      <c r="B6241" s="165">
        <f t="shared" si="388"/>
        <v>2022</v>
      </c>
      <c r="C6241" s="165">
        <f t="shared" si="389"/>
        <v>9</v>
      </c>
      <c r="D6241" s="165">
        <f t="shared" si="390"/>
        <v>17</v>
      </c>
      <c r="E6241" s="165">
        <f>+Exports!B6244</f>
        <v>24</v>
      </c>
      <c r="F6241" s="165">
        <f>+WEEKDAY(ExportsELAP[[#This Row],[Date Prevailing]],1)</f>
        <v>7</v>
      </c>
      <c r="G6241" s="165">
        <f>+COUNTIFS(ECR_Hours!$K$6:$K$7,ExportsELAP[[#This Row],[Date Prevailing]])</f>
        <v>0</v>
      </c>
      <c r="H6241" s="165">
        <f t="shared" si="391"/>
        <v>7</v>
      </c>
      <c r="I6241" s="166">
        <f>+Exports!G6244</f>
        <v>16.120200000000001</v>
      </c>
      <c r="J6241" s="166">
        <f>+'ELAP_IPCO-APND'!D6244</f>
        <v>59.658200000000001</v>
      </c>
      <c r="K6241" s="166">
        <f>+(ExportsELAP[[#This Row],[Exports kWh - MPT]]/1000)*ExportsELAP[[#This Row],[EIM Price]]</f>
        <v>0.96170211564000008</v>
      </c>
      <c r="L6241" s="167" t="str">
        <f>+INDEX(ECR_Hours!$I$12:$I$15,MATCH(ExportsELAP[[#This Row],[Date Prevailing]],ECR_Hours!$H$12:$H$15,1))</f>
        <v>S</v>
      </c>
      <c r="M6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2" spans="1:13" x14ac:dyDescent="0.25">
      <c r="A6242" s="164">
        <f>+Exports!A6245</f>
        <v>44822</v>
      </c>
      <c r="B6242" s="165">
        <f t="shared" si="388"/>
        <v>2022</v>
      </c>
      <c r="C6242" s="165">
        <f t="shared" si="389"/>
        <v>9</v>
      </c>
      <c r="D6242" s="165">
        <f t="shared" si="390"/>
        <v>18</v>
      </c>
      <c r="E6242" s="165">
        <f>+Exports!B6245</f>
        <v>1</v>
      </c>
      <c r="F6242" s="165">
        <f>+WEEKDAY(ExportsELAP[[#This Row],[Date Prevailing]],1)</f>
        <v>1</v>
      </c>
      <c r="G6242" s="165">
        <f>+COUNTIFS(ECR_Hours!$K$6:$K$7,ExportsELAP[[#This Row],[Date Prevailing]])</f>
        <v>0</v>
      </c>
      <c r="H6242" s="165">
        <f t="shared" si="391"/>
        <v>1</v>
      </c>
      <c r="I6242" s="166">
        <f>+Exports!G6245</f>
        <v>22.463000000000001</v>
      </c>
      <c r="J6242" s="166">
        <f>+'ELAP_IPCO-APND'!D6245</f>
        <v>56.253700000000002</v>
      </c>
      <c r="K6242" s="166">
        <f>+(ExportsELAP[[#This Row],[Exports kWh - MPT]]/1000)*ExportsELAP[[#This Row],[EIM Price]]</f>
        <v>1.2636268631000001</v>
      </c>
      <c r="L6242" s="167" t="str">
        <f>+INDEX(ECR_Hours!$I$12:$I$15,MATCH(ExportsELAP[[#This Row],[Date Prevailing]],ECR_Hours!$H$12:$H$15,1))</f>
        <v>S</v>
      </c>
      <c r="M6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3" spans="1:13" x14ac:dyDescent="0.25">
      <c r="A6243" s="164">
        <f>+Exports!A6246</f>
        <v>44822</v>
      </c>
      <c r="B6243" s="165">
        <f t="shared" si="388"/>
        <v>2022</v>
      </c>
      <c r="C6243" s="165">
        <f t="shared" si="389"/>
        <v>9</v>
      </c>
      <c r="D6243" s="165">
        <f t="shared" si="390"/>
        <v>18</v>
      </c>
      <c r="E6243" s="165">
        <f>+Exports!B6246</f>
        <v>2</v>
      </c>
      <c r="F6243" s="165">
        <f>+WEEKDAY(ExportsELAP[[#This Row],[Date Prevailing]],1)</f>
        <v>1</v>
      </c>
      <c r="G6243" s="165">
        <f>+COUNTIFS(ECR_Hours!$K$6:$K$7,ExportsELAP[[#This Row],[Date Prevailing]])</f>
        <v>0</v>
      </c>
      <c r="H6243" s="165">
        <f t="shared" si="391"/>
        <v>1</v>
      </c>
      <c r="I6243" s="166">
        <f>+Exports!G6246</f>
        <v>21.231300000000001</v>
      </c>
      <c r="J6243" s="166">
        <f>+'ELAP_IPCO-APND'!D6246</f>
        <v>52.571350000000002</v>
      </c>
      <c r="K6243" s="166">
        <f>+(ExportsELAP[[#This Row],[Exports kWh - MPT]]/1000)*ExportsELAP[[#This Row],[EIM Price]]</f>
        <v>1.1161581032550001</v>
      </c>
      <c r="L6243" s="167" t="str">
        <f>+INDEX(ECR_Hours!$I$12:$I$15,MATCH(ExportsELAP[[#This Row],[Date Prevailing]],ECR_Hours!$H$12:$H$15,1))</f>
        <v>S</v>
      </c>
      <c r="M6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4" spans="1:13" x14ac:dyDescent="0.25">
      <c r="A6244" s="164">
        <f>+Exports!A6247</f>
        <v>44822</v>
      </c>
      <c r="B6244" s="165">
        <f t="shared" si="388"/>
        <v>2022</v>
      </c>
      <c r="C6244" s="165">
        <f t="shared" si="389"/>
        <v>9</v>
      </c>
      <c r="D6244" s="165">
        <f t="shared" si="390"/>
        <v>18</v>
      </c>
      <c r="E6244" s="165">
        <f>+Exports!B6247</f>
        <v>3</v>
      </c>
      <c r="F6244" s="165">
        <f>+WEEKDAY(ExportsELAP[[#This Row],[Date Prevailing]],1)</f>
        <v>1</v>
      </c>
      <c r="G6244" s="165">
        <f>+COUNTIFS(ECR_Hours!$K$6:$K$7,ExportsELAP[[#This Row],[Date Prevailing]])</f>
        <v>0</v>
      </c>
      <c r="H6244" s="165">
        <f t="shared" si="391"/>
        <v>1</v>
      </c>
      <c r="I6244" s="166">
        <f>+Exports!G6247</f>
        <v>23.091899999999995</v>
      </c>
      <c r="J6244" s="166">
        <f>+'ELAP_IPCO-APND'!D6247</f>
        <v>51.156709999999997</v>
      </c>
      <c r="K6244" s="166">
        <f>+(ExportsELAP[[#This Row],[Exports kWh - MPT]]/1000)*ExportsELAP[[#This Row],[EIM Price]]</f>
        <v>1.1813056316489996</v>
      </c>
      <c r="L6244" s="167" t="str">
        <f>+INDEX(ECR_Hours!$I$12:$I$15,MATCH(ExportsELAP[[#This Row],[Date Prevailing]],ECR_Hours!$H$12:$H$15,1))</f>
        <v>S</v>
      </c>
      <c r="M6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5" spans="1:13" x14ac:dyDescent="0.25">
      <c r="A6245" s="164">
        <f>+Exports!A6248</f>
        <v>44822</v>
      </c>
      <c r="B6245" s="165">
        <f t="shared" si="388"/>
        <v>2022</v>
      </c>
      <c r="C6245" s="165">
        <f t="shared" si="389"/>
        <v>9</v>
      </c>
      <c r="D6245" s="165">
        <f t="shared" si="390"/>
        <v>18</v>
      </c>
      <c r="E6245" s="165">
        <f>+Exports!B6248</f>
        <v>4</v>
      </c>
      <c r="F6245" s="165">
        <f>+WEEKDAY(ExportsELAP[[#This Row],[Date Prevailing]],1)</f>
        <v>1</v>
      </c>
      <c r="G6245" s="165">
        <f>+COUNTIFS(ECR_Hours!$K$6:$K$7,ExportsELAP[[#This Row],[Date Prevailing]])</f>
        <v>0</v>
      </c>
      <c r="H6245" s="165">
        <f t="shared" si="391"/>
        <v>1</v>
      </c>
      <c r="I6245" s="166">
        <f>+Exports!G6248</f>
        <v>22.0016</v>
      </c>
      <c r="J6245" s="166">
        <f>+'ELAP_IPCO-APND'!D6248</f>
        <v>47.617959999999997</v>
      </c>
      <c r="K6245" s="166">
        <f>+(ExportsELAP[[#This Row],[Exports kWh - MPT]]/1000)*ExportsELAP[[#This Row],[EIM Price]]</f>
        <v>1.0476713087359999</v>
      </c>
      <c r="L6245" s="167" t="str">
        <f>+INDEX(ECR_Hours!$I$12:$I$15,MATCH(ExportsELAP[[#This Row],[Date Prevailing]],ECR_Hours!$H$12:$H$15,1))</f>
        <v>S</v>
      </c>
      <c r="M6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6" spans="1:13" x14ac:dyDescent="0.25">
      <c r="A6246" s="164">
        <f>+Exports!A6249</f>
        <v>44822</v>
      </c>
      <c r="B6246" s="165">
        <f t="shared" si="388"/>
        <v>2022</v>
      </c>
      <c r="C6246" s="165">
        <f t="shared" si="389"/>
        <v>9</v>
      </c>
      <c r="D6246" s="165">
        <f t="shared" si="390"/>
        <v>18</v>
      </c>
      <c r="E6246" s="165">
        <f>+Exports!B6249</f>
        <v>5</v>
      </c>
      <c r="F6246" s="165">
        <f>+WEEKDAY(ExportsELAP[[#This Row],[Date Prevailing]],1)</f>
        <v>1</v>
      </c>
      <c r="G6246" s="165">
        <f>+COUNTIFS(ECR_Hours!$K$6:$K$7,ExportsELAP[[#This Row],[Date Prevailing]])</f>
        <v>0</v>
      </c>
      <c r="H6246" s="165">
        <f t="shared" si="391"/>
        <v>1</v>
      </c>
      <c r="I6246" s="166">
        <f>+Exports!G6249</f>
        <v>23.412799999999901</v>
      </c>
      <c r="J6246" s="166">
        <f>+'ELAP_IPCO-APND'!D6249</f>
        <v>48.316890000000001</v>
      </c>
      <c r="K6246" s="166">
        <f>+(ExportsELAP[[#This Row],[Exports kWh - MPT]]/1000)*ExportsELAP[[#This Row],[EIM Price]]</f>
        <v>1.1312336821919953</v>
      </c>
      <c r="L6246" s="167" t="str">
        <f>+INDEX(ECR_Hours!$I$12:$I$15,MATCH(ExportsELAP[[#This Row],[Date Prevailing]],ECR_Hours!$H$12:$H$15,1))</f>
        <v>S</v>
      </c>
      <c r="M6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7" spans="1:13" x14ac:dyDescent="0.25">
      <c r="A6247" s="164">
        <f>+Exports!A6250</f>
        <v>44822</v>
      </c>
      <c r="B6247" s="165">
        <f t="shared" si="388"/>
        <v>2022</v>
      </c>
      <c r="C6247" s="165">
        <f t="shared" si="389"/>
        <v>9</v>
      </c>
      <c r="D6247" s="165">
        <f t="shared" si="390"/>
        <v>18</v>
      </c>
      <c r="E6247" s="165">
        <f>+Exports!B6250</f>
        <v>6</v>
      </c>
      <c r="F6247" s="165">
        <f>+WEEKDAY(ExportsELAP[[#This Row],[Date Prevailing]],1)</f>
        <v>1</v>
      </c>
      <c r="G6247" s="165">
        <f>+COUNTIFS(ECR_Hours!$K$6:$K$7,ExportsELAP[[#This Row],[Date Prevailing]])</f>
        <v>0</v>
      </c>
      <c r="H6247" s="165">
        <f t="shared" si="391"/>
        <v>1</v>
      </c>
      <c r="I6247" s="166">
        <f>+Exports!G6250</f>
        <v>18.333499999999994</v>
      </c>
      <c r="J6247" s="166">
        <f>+'ELAP_IPCO-APND'!D6250</f>
        <v>50.105539999999998</v>
      </c>
      <c r="K6247" s="166">
        <f>+(ExportsELAP[[#This Row],[Exports kWh - MPT]]/1000)*ExportsELAP[[#This Row],[EIM Price]]</f>
        <v>0.91860991758999955</v>
      </c>
      <c r="L6247" s="167" t="str">
        <f>+INDEX(ECR_Hours!$I$12:$I$15,MATCH(ExportsELAP[[#This Row],[Date Prevailing]],ECR_Hours!$H$12:$H$15,1))</f>
        <v>S</v>
      </c>
      <c r="M6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8" spans="1:13" x14ac:dyDescent="0.25">
      <c r="A6248" s="164">
        <f>+Exports!A6251</f>
        <v>44822</v>
      </c>
      <c r="B6248" s="165">
        <f t="shared" si="388"/>
        <v>2022</v>
      </c>
      <c r="C6248" s="165">
        <f t="shared" si="389"/>
        <v>9</v>
      </c>
      <c r="D6248" s="165">
        <f t="shared" si="390"/>
        <v>18</v>
      </c>
      <c r="E6248" s="165">
        <f>+Exports!B6251</f>
        <v>7</v>
      </c>
      <c r="F6248" s="165">
        <f>+WEEKDAY(ExportsELAP[[#This Row],[Date Prevailing]],1)</f>
        <v>1</v>
      </c>
      <c r="G6248" s="165">
        <f>+COUNTIFS(ECR_Hours!$K$6:$K$7,ExportsELAP[[#This Row],[Date Prevailing]])</f>
        <v>0</v>
      </c>
      <c r="H6248" s="165">
        <f t="shared" si="391"/>
        <v>1</v>
      </c>
      <c r="I6248" s="166">
        <f>+Exports!G6251</f>
        <v>18.218000000000004</v>
      </c>
      <c r="J6248" s="166">
        <f>+'ELAP_IPCO-APND'!D6251</f>
        <v>51.922519999999999</v>
      </c>
      <c r="K6248" s="166">
        <f>+(ExportsELAP[[#This Row],[Exports kWh - MPT]]/1000)*ExportsELAP[[#This Row],[EIM Price]]</f>
        <v>0.94592446936000019</v>
      </c>
      <c r="L6248" s="167" t="str">
        <f>+INDEX(ECR_Hours!$I$12:$I$15,MATCH(ExportsELAP[[#This Row],[Date Prevailing]],ECR_Hours!$H$12:$H$15,1))</f>
        <v>S</v>
      </c>
      <c r="M6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49" spans="1:13" x14ac:dyDescent="0.25">
      <c r="A6249" s="164">
        <f>+Exports!A6252</f>
        <v>44822</v>
      </c>
      <c r="B6249" s="165">
        <f t="shared" si="388"/>
        <v>2022</v>
      </c>
      <c r="C6249" s="165">
        <f t="shared" si="389"/>
        <v>9</v>
      </c>
      <c r="D6249" s="165">
        <f t="shared" si="390"/>
        <v>18</v>
      </c>
      <c r="E6249" s="165">
        <f>+Exports!B6252</f>
        <v>8</v>
      </c>
      <c r="F6249" s="165">
        <f>+WEEKDAY(ExportsELAP[[#This Row],[Date Prevailing]],1)</f>
        <v>1</v>
      </c>
      <c r="G6249" s="165">
        <f>+COUNTIFS(ECR_Hours!$K$6:$K$7,ExportsELAP[[#This Row],[Date Prevailing]])</f>
        <v>0</v>
      </c>
      <c r="H6249" s="165">
        <f t="shared" si="391"/>
        <v>1</v>
      </c>
      <c r="I6249" s="166">
        <f>+Exports!G6252</f>
        <v>403.10149999999999</v>
      </c>
      <c r="J6249" s="166">
        <f>+'ELAP_IPCO-APND'!D6252</f>
        <v>49.108899999999998</v>
      </c>
      <c r="K6249" s="166">
        <f>+(ExportsELAP[[#This Row],[Exports kWh - MPT]]/1000)*ExportsELAP[[#This Row],[EIM Price]]</f>
        <v>19.795871253350001</v>
      </c>
      <c r="L6249" s="167" t="str">
        <f>+INDEX(ECR_Hours!$I$12:$I$15,MATCH(ExportsELAP[[#This Row],[Date Prevailing]],ECR_Hours!$H$12:$H$15,1))</f>
        <v>S</v>
      </c>
      <c r="M6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0" spans="1:13" x14ac:dyDescent="0.25">
      <c r="A6250" s="164">
        <f>+Exports!A6253</f>
        <v>44822</v>
      </c>
      <c r="B6250" s="165">
        <f t="shared" si="388"/>
        <v>2022</v>
      </c>
      <c r="C6250" s="165">
        <f t="shared" si="389"/>
        <v>9</v>
      </c>
      <c r="D6250" s="165">
        <f t="shared" si="390"/>
        <v>18</v>
      </c>
      <c r="E6250" s="165">
        <f>+Exports!B6253</f>
        <v>9</v>
      </c>
      <c r="F6250" s="165">
        <f>+WEEKDAY(ExportsELAP[[#This Row],[Date Prevailing]],1)</f>
        <v>1</v>
      </c>
      <c r="G6250" s="165">
        <f>+COUNTIFS(ECR_Hours!$K$6:$K$7,ExportsELAP[[#This Row],[Date Prevailing]])</f>
        <v>0</v>
      </c>
      <c r="H6250" s="165">
        <f t="shared" si="391"/>
        <v>1</v>
      </c>
      <c r="I6250" s="166">
        <f>+Exports!G6253</f>
        <v>3531.8909999999996</v>
      </c>
      <c r="J6250" s="166">
        <f>+'ELAP_IPCO-APND'!D6253</f>
        <v>47.36974</v>
      </c>
      <c r="K6250" s="166">
        <f>+(ExportsELAP[[#This Row],[Exports kWh - MPT]]/1000)*ExportsELAP[[#This Row],[EIM Price]]</f>
        <v>167.30475837833998</v>
      </c>
      <c r="L6250" s="167" t="str">
        <f>+INDEX(ECR_Hours!$I$12:$I$15,MATCH(ExportsELAP[[#This Row],[Date Prevailing]],ECR_Hours!$H$12:$H$15,1))</f>
        <v>S</v>
      </c>
      <c r="M6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1" spans="1:13" x14ac:dyDescent="0.25">
      <c r="A6251" s="164">
        <f>+Exports!A6254</f>
        <v>44822</v>
      </c>
      <c r="B6251" s="165">
        <f t="shared" si="388"/>
        <v>2022</v>
      </c>
      <c r="C6251" s="165">
        <f t="shared" si="389"/>
        <v>9</v>
      </c>
      <c r="D6251" s="165">
        <f t="shared" si="390"/>
        <v>18</v>
      </c>
      <c r="E6251" s="165">
        <f>+Exports!B6254</f>
        <v>10</v>
      </c>
      <c r="F6251" s="165">
        <f>+WEEKDAY(ExportsELAP[[#This Row],[Date Prevailing]],1)</f>
        <v>1</v>
      </c>
      <c r="G6251" s="165">
        <f>+COUNTIFS(ECR_Hours!$K$6:$K$7,ExportsELAP[[#This Row],[Date Prevailing]])</f>
        <v>0</v>
      </c>
      <c r="H6251" s="165">
        <f t="shared" si="391"/>
        <v>1</v>
      </c>
      <c r="I6251" s="166">
        <f>+Exports!G6254</f>
        <v>11836.4928</v>
      </c>
      <c r="J6251" s="166">
        <f>+'ELAP_IPCO-APND'!D6254</f>
        <v>44.397320000000001</v>
      </c>
      <c r="K6251" s="166">
        <f>+(ExportsELAP[[#This Row],[Exports kWh - MPT]]/1000)*ExportsELAP[[#This Row],[EIM Price]]</f>
        <v>525.508558519296</v>
      </c>
      <c r="L6251" s="167" t="str">
        <f>+INDEX(ECR_Hours!$I$12:$I$15,MATCH(ExportsELAP[[#This Row],[Date Prevailing]],ECR_Hours!$H$12:$H$15,1))</f>
        <v>S</v>
      </c>
      <c r="M6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2" spans="1:13" x14ac:dyDescent="0.25">
      <c r="A6252" s="164">
        <f>+Exports!A6255</f>
        <v>44822</v>
      </c>
      <c r="B6252" s="165">
        <f t="shared" si="388"/>
        <v>2022</v>
      </c>
      <c r="C6252" s="165">
        <f t="shared" si="389"/>
        <v>9</v>
      </c>
      <c r="D6252" s="165">
        <f t="shared" si="390"/>
        <v>18</v>
      </c>
      <c r="E6252" s="165">
        <f>+Exports!B6255</f>
        <v>11</v>
      </c>
      <c r="F6252" s="165">
        <f>+WEEKDAY(ExportsELAP[[#This Row],[Date Prevailing]],1)</f>
        <v>1</v>
      </c>
      <c r="G6252" s="165">
        <f>+COUNTIFS(ECR_Hours!$K$6:$K$7,ExportsELAP[[#This Row],[Date Prevailing]])</f>
        <v>0</v>
      </c>
      <c r="H6252" s="165">
        <f t="shared" si="391"/>
        <v>1</v>
      </c>
      <c r="I6252" s="166">
        <f>+Exports!G6255</f>
        <v>19742.160599999999</v>
      </c>
      <c r="J6252" s="166">
        <f>+'ELAP_IPCO-APND'!D6255</f>
        <v>44.159089999999999</v>
      </c>
      <c r="K6252" s="166">
        <f>+(ExportsELAP[[#This Row],[Exports kWh - MPT]]/1000)*ExportsELAP[[#This Row],[EIM Price]]</f>
        <v>871.79584672985391</v>
      </c>
      <c r="L6252" s="167" t="str">
        <f>+INDEX(ECR_Hours!$I$12:$I$15,MATCH(ExportsELAP[[#This Row],[Date Prevailing]],ECR_Hours!$H$12:$H$15,1))</f>
        <v>S</v>
      </c>
      <c r="M6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3" spans="1:13" x14ac:dyDescent="0.25">
      <c r="A6253" s="164">
        <f>+Exports!A6256</f>
        <v>44822</v>
      </c>
      <c r="B6253" s="165">
        <f t="shared" si="388"/>
        <v>2022</v>
      </c>
      <c r="C6253" s="165">
        <f t="shared" si="389"/>
        <v>9</v>
      </c>
      <c r="D6253" s="165">
        <f t="shared" si="390"/>
        <v>18</v>
      </c>
      <c r="E6253" s="165">
        <f>+Exports!B6256</f>
        <v>12</v>
      </c>
      <c r="F6253" s="165">
        <f>+WEEKDAY(ExportsELAP[[#This Row],[Date Prevailing]],1)</f>
        <v>1</v>
      </c>
      <c r="G6253" s="165">
        <f>+COUNTIFS(ECR_Hours!$K$6:$K$7,ExportsELAP[[#This Row],[Date Prevailing]])</f>
        <v>0</v>
      </c>
      <c r="H6253" s="165">
        <f t="shared" si="391"/>
        <v>1</v>
      </c>
      <c r="I6253" s="166">
        <f>+Exports!G6256</f>
        <v>23166.7497</v>
      </c>
      <c r="J6253" s="166">
        <f>+'ELAP_IPCO-APND'!D6256</f>
        <v>45.325699999999998</v>
      </c>
      <c r="K6253" s="166">
        <f>+(ExportsELAP[[#This Row],[Exports kWh - MPT]]/1000)*ExportsELAP[[#This Row],[EIM Price]]</f>
        <v>1050.04914687729</v>
      </c>
      <c r="L6253" s="167" t="str">
        <f>+INDEX(ECR_Hours!$I$12:$I$15,MATCH(ExportsELAP[[#This Row],[Date Prevailing]],ECR_Hours!$H$12:$H$15,1))</f>
        <v>S</v>
      </c>
      <c r="M6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4" spans="1:13" x14ac:dyDescent="0.25">
      <c r="A6254" s="164">
        <f>+Exports!A6257</f>
        <v>44822</v>
      </c>
      <c r="B6254" s="165">
        <f t="shared" si="388"/>
        <v>2022</v>
      </c>
      <c r="C6254" s="165">
        <f t="shared" si="389"/>
        <v>9</v>
      </c>
      <c r="D6254" s="165">
        <f t="shared" si="390"/>
        <v>18</v>
      </c>
      <c r="E6254" s="165">
        <f>+Exports!B6257</f>
        <v>13</v>
      </c>
      <c r="F6254" s="165">
        <f>+WEEKDAY(ExportsELAP[[#This Row],[Date Prevailing]],1)</f>
        <v>1</v>
      </c>
      <c r="G6254" s="165">
        <f>+COUNTIFS(ECR_Hours!$K$6:$K$7,ExportsELAP[[#This Row],[Date Prevailing]])</f>
        <v>0</v>
      </c>
      <c r="H6254" s="165">
        <f t="shared" si="391"/>
        <v>1</v>
      </c>
      <c r="I6254" s="166">
        <f>+Exports!G6257</f>
        <v>32041.857799999998</v>
      </c>
      <c r="J6254" s="166">
        <f>+'ELAP_IPCO-APND'!D6257</f>
        <v>43.307090000000002</v>
      </c>
      <c r="K6254" s="166">
        <f>+(ExportsELAP[[#This Row],[Exports kWh - MPT]]/1000)*ExportsELAP[[#This Row],[EIM Price]]</f>
        <v>1387.6396195118018</v>
      </c>
      <c r="L6254" s="167" t="str">
        <f>+INDEX(ECR_Hours!$I$12:$I$15,MATCH(ExportsELAP[[#This Row],[Date Prevailing]],ECR_Hours!$H$12:$H$15,1))</f>
        <v>S</v>
      </c>
      <c r="M6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5" spans="1:13" x14ac:dyDescent="0.25">
      <c r="A6255" s="164">
        <f>+Exports!A6258</f>
        <v>44822</v>
      </c>
      <c r="B6255" s="165">
        <f t="shared" si="388"/>
        <v>2022</v>
      </c>
      <c r="C6255" s="165">
        <f t="shared" si="389"/>
        <v>9</v>
      </c>
      <c r="D6255" s="165">
        <f t="shared" si="390"/>
        <v>18</v>
      </c>
      <c r="E6255" s="165">
        <f>+Exports!B6258</f>
        <v>14</v>
      </c>
      <c r="F6255" s="165">
        <f>+WEEKDAY(ExportsELAP[[#This Row],[Date Prevailing]],1)</f>
        <v>1</v>
      </c>
      <c r="G6255" s="165">
        <f>+COUNTIFS(ECR_Hours!$K$6:$K$7,ExportsELAP[[#This Row],[Date Prevailing]])</f>
        <v>0</v>
      </c>
      <c r="H6255" s="165">
        <f t="shared" si="391"/>
        <v>1</v>
      </c>
      <c r="I6255" s="166">
        <f>+Exports!G6258</f>
        <v>39088.546500000004</v>
      </c>
      <c r="J6255" s="166">
        <f>+'ELAP_IPCO-APND'!D6258</f>
        <v>57.20402</v>
      </c>
      <c r="K6255" s="166">
        <f>+(ExportsELAP[[#This Row],[Exports kWh - MPT]]/1000)*ExportsELAP[[#This Row],[EIM Price]]</f>
        <v>2236.0219957569302</v>
      </c>
      <c r="L6255" s="167" t="str">
        <f>+INDEX(ECR_Hours!$I$12:$I$15,MATCH(ExportsELAP[[#This Row],[Date Prevailing]],ECR_Hours!$H$12:$H$15,1))</f>
        <v>S</v>
      </c>
      <c r="M6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6" spans="1:13" x14ac:dyDescent="0.25">
      <c r="A6256" s="164">
        <f>+Exports!A6259</f>
        <v>44822</v>
      </c>
      <c r="B6256" s="165">
        <f t="shared" si="388"/>
        <v>2022</v>
      </c>
      <c r="C6256" s="165">
        <f t="shared" si="389"/>
        <v>9</v>
      </c>
      <c r="D6256" s="165">
        <f t="shared" si="390"/>
        <v>18</v>
      </c>
      <c r="E6256" s="165">
        <f>+Exports!B6259</f>
        <v>15</v>
      </c>
      <c r="F6256" s="165">
        <f>+WEEKDAY(ExportsELAP[[#This Row],[Date Prevailing]],1)</f>
        <v>1</v>
      </c>
      <c r="G6256" s="165">
        <f>+COUNTIFS(ECR_Hours!$K$6:$K$7,ExportsELAP[[#This Row],[Date Prevailing]])</f>
        <v>0</v>
      </c>
      <c r="H6256" s="165">
        <f t="shared" si="391"/>
        <v>1</v>
      </c>
      <c r="I6256" s="166">
        <f>+Exports!G6259</f>
        <v>40507.565300000002</v>
      </c>
      <c r="J6256" s="166">
        <f>+'ELAP_IPCO-APND'!D6259</f>
        <v>49.960880000000003</v>
      </c>
      <c r="K6256" s="166">
        <f>+(ExportsELAP[[#This Row],[Exports kWh - MPT]]/1000)*ExportsELAP[[#This Row],[EIM Price]]</f>
        <v>2023.7936090454643</v>
      </c>
      <c r="L6256" s="167" t="str">
        <f>+INDEX(ECR_Hours!$I$12:$I$15,MATCH(ExportsELAP[[#This Row],[Date Prevailing]],ECR_Hours!$H$12:$H$15,1))</f>
        <v>S</v>
      </c>
      <c r="M6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7" spans="1:13" x14ac:dyDescent="0.25">
      <c r="A6257" s="164">
        <f>+Exports!A6260</f>
        <v>44822</v>
      </c>
      <c r="B6257" s="165">
        <f t="shared" si="388"/>
        <v>2022</v>
      </c>
      <c r="C6257" s="165">
        <f t="shared" si="389"/>
        <v>9</v>
      </c>
      <c r="D6257" s="165">
        <f t="shared" si="390"/>
        <v>18</v>
      </c>
      <c r="E6257" s="165">
        <f>+Exports!B6260</f>
        <v>16</v>
      </c>
      <c r="F6257" s="165">
        <f>+WEEKDAY(ExportsELAP[[#This Row],[Date Prevailing]],1)</f>
        <v>1</v>
      </c>
      <c r="G6257" s="165">
        <f>+COUNTIFS(ECR_Hours!$K$6:$K$7,ExportsELAP[[#This Row],[Date Prevailing]])</f>
        <v>0</v>
      </c>
      <c r="H6257" s="165">
        <f t="shared" si="391"/>
        <v>1</v>
      </c>
      <c r="I6257" s="166">
        <f>+Exports!G6260</f>
        <v>28703.049299999999</v>
      </c>
      <c r="J6257" s="166">
        <f>+'ELAP_IPCO-APND'!D6260</f>
        <v>58.685540000000003</v>
      </c>
      <c r="K6257" s="166">
        <f>+(ExportsELAP[[#This Row],[Exports kWh - MPT]]/1000)*ExportsELAP[[#This Row],[EIM Price]]</f>
        <v>1684.4539478171221</v>
      </c>
      <c r="L6257" s="167" t="str">
        <f>+INDEX(ECR_Hours!$I$12:$I$15,MATCH(ExportsELAP[[#This Row],[Date Prevailing]],ECR_Hours!$H$12:$H$15,1))</f>
        <v>S</v>
      </c>
      <c r="M6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8" spans="1:13" x14ac:dyDescent="0.25">
      <c r="A6258" s="164">
        <f>+Exports!A6261</f>
        <v>44822</v>
      </c>
      <c r="B6258" s="165">
        <f t="shared" si="388"/>
        <v>2022</v>
      </c>
      <c r="C6258" s="165">
        <f t="shared" si="389"/>
        <v>9</v>
      </c>
      <c r="D6258" s="165">
        <f t="shared" si="390"/>
        <v>18</v>
      </c>
      <c r="E6258" s="165">
        <f>+Exports!B6261</f>
        <v>17</v>
      </c>
      <c r="F6258" s="165">
        <f>+WEEKDAY(ExportsELAP[[#This Row],[Date Prevailing]],1)</f>
        <v>1</v>
      </c>
      <c r="G6258" s="165">
        <f>+COUNTIFS(ECR_Hours!$K$6:$K$7,ExportsELAP[[#This Row],[Date Prevailing]])</f>
        <v>0</v>
      </c>
      <c r="H6258" s="165">
        <f t="shared" si="391"/>
        <v>1</v>
      </c>
      <c r="I6258" s="166">
        <f>+Exports!G6261</f>
        <v>23576.232199999999</v>
      </c>
      <c r="J6258" s="166">
        <f>+'ELAP_IPCO-APND'!D6261</f>
        <v>58.740180000000002</v>
      </c>
      <c r="K6258" s="166">
        <f>+(ExportsELAP[[#This Row],[Exports kWh - MPT]]/1000)*ExportsELAP[[#This Row],[EIM Price]]</f>
        <v>1384.8721231497962</v>
      </c>
      <c r="L6258" s="167" t="str">
        <f>+INDEX(ECR_Hours!$I$12:$I$15,MATCH(ExportsELAP[[#This Row],[Date Prevailing]],ECR_Hours!$H$12:$H$15,1))</f>
        <v>S</v>
      </c>
      <c r="M6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59" spans="1:13" x14ac:dyDescent="0.25">
      <c r="A6259" s="164">
        <f>+Exports!A6262</f>
        <v>44822</v>
      </c>
      <c r="B6259" s="165">
        <f t="shared" si="388"/>
        <v>2022</v>
      </c>
      <c r="C6259" s="165">
        <f t="shared" si="389"/>
        <v>9</v>
      </c>
      <c r="D6259" s="165">
        <f t="shared" si="390"/>
        <v>18</v>
      </c>
      <c r="E6259" s="165">
        <f>+Exports!B6262</f>
        <v>18</v>
      </c>
      <c r="F6259" s="165">
        <f>+WEEKDAY(ExportsELAP[[#This Row],[Date Prevailing]],1)</f>
        <v>1</v>
      </c>
      <c r="G6259" s="165">
        <f>+COUNTIFS(ECR_Hours!$K$6:$K$7,ExportsELAP[[#This Row],[Date Prevailing]])</f>
        <v>0</v>
      </c>
      <c r="H6259" s="165">
        <f t="shared" si="391"/>
        <v>1</v>
      </c>
      <c r="I6259" s="166">
        <f>+Exports!G6262</f>
        <v>15240.5906</v>
      </c>
      <c r="J6259" s="166">
        <f>+'ELAP_IPCO-APND'!D6262</f>
        <v>61.101219999999998</v>
      </c>
      <c r="K6259" s="166">
        <f>+(ExportsELAP[[#This Row],[Exports kWh - MPT]]/1000)*ExportsELAP[[#This Row],[EIM Price]]</f>
        <v>931.21867918053192</v>
      </c>
      <c r="L6259" s="167" t="str">
        <f>+INDEX(ECR_Hours!$I$12:$I$15,MATCH(ExportsELAP[[#This Row],[Date Prevailing]],ECR_Hours!$H$12:$H$15,1))</f>
        <v>S</v>
      </c>
      <c r="M6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0" spans="1:13" x14ac:dyDescent="0.25">
      <c r="A6260" s="164">
        <f>+Exports!A6263</f>
        <v>44822</v>
      </c>
      <c r="B6260" s="165">
        <f t="shared" si="388"/>
        <v>2022</v>
      </c>
      <c r="C6260" s="165">
        <f t="shared" si="389"/>
        <v>9</v>
      </c>
      <c r="D6260" s="165">
        <f t="shared" si="390"/>
        <v>18</v>
      </c>
      <c r="E6260" s="165">
        <f>+Exports!B6263</f>
        <v>19</v>
      </c>
      <c r="F6260" s="165">
        <f>+WEEKDAY(ExportsELAP[[#This Row],[Date Prevailing]],1)</f>
        <v>1</v>
      </c>
      <c r="G6260" s="165">
        <f>+COUNTIFS(ECR_Hours!$K$6:$K$7,ExportsELAP[[#This Row],[Date Prevailing]])</f>
        <v>0</v>
      </c>
      <c r="H6260" s="165">
        <f t="shared" si="391"/>
        <v>1</v>
      </c>
      <c r="I6260" s="166">
        <f>+Exports!G6263</f>
        <v>6495.6072999999997</v>
      </c>
      <c r="J6260" s="166">
        <f>+'ELAP_IPCO-APND'!D6263</f>
        <v>74.201490000000007</v>
      </c>
      <c r="K6260" s="166">
        <f>+(ExportsELAP[[#This Row],[Exports kWh - MPT]]/1000)*ExportsELAP[[#This Row],[EIM Price]]</f>
        <v>481.98374011487704</v>
      </c>
      <c r="L6260" s="167" t="str">
        <f>+INDEX(ECR_Hours!$I$12:$I$15,MATCH(ExportsELAP[[#This Row],[Date Prevailing]],ECR_Hours!$H$12:$H$15,1))</f>
        <v>S</v>
      </c>
      <c r="M6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1" spans="1:13" x14ac:dyDescent="0.25">
      <c r="A6261" s="164">
        <f>+Exports!A6264</f>
        <v>44822</v>
      </c>
      <c r="B6261" s="165">
        <f t="shared" si="388"/>
        <v>2022</v>
      </c>
      <c r="C6261" s="165">
        <f t="shared" si="389"/>
        <v>9</v>
      </c>
      <c r="D6261" s="165">
        <f t="shared" si="390"/>
        <v>18</v>
      </c>
      <c r="E6261" s="165">
        <f>+Exports!B6264</f>
        <v>20</v>
      </c>
      <c r="F6261" s="165">
        <f>+WEEKDAY(ExportsELAP[[#This Row],[Date Prevailing]],1)</f>
        <v>1</v>
      </c>
      <c r="G6261" s="165">
        <f>+COUNTIFS(ECR_Hours!$K$6:$K$7,ExportsELAP[[#This Row],[Date Prevailing]])</f>
        <v>0</v>
      </c>
      <c r="H6261" s="165">
        <f t="shared" si="391"/>
        <v>1</v>
      </c>
      <c r="I6261" s="166">
        <f>+Exports!G6264</f>
        <v>536.37049999999999</v>
      </c>
      <c r="J6261" s="166">
        <f>+'ELAP_IPCO-APND'!D6264</f>
        <v>82.810670000000002</v>
      </c>
      <c r="K6261" s="166">
        <f>+(ExportsELAP[[#This Row],[Exports kWh - MPT]]/1000)*ExportsELAP[[#This Row],[EIM Price]]</f>
        <v>44.417200473234999</v>
      </c>
      <c r="L6261" s="167" t="str">
        <f>+INDEX(ECR_Hours!$I$12:$I$15,MATCH(ExportsELAP[[#This Row],[Date Prevailing]],ECR_Hours!$H$12:$H$15,1))</f>
        <v>S</v>
      </c>
      <c r="M6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2" spans="1:13" x14ac:dyDescent="0.25">
      <c r="A6262" s="164">
        <f>+Exports!A6265</f>
        <v>44822</v>
      </c>
      <c r="B6262" s="165">
        <f t="shared" si="388"/>
        <v>2022</v>
      </c>
      <c r="C6262" s="165">
        <f t="shared" si="389"/>
        <v>9</v>
      </c>
      <c r="D6262" s="165">
        <f t="shared" si="390"/>
        <v>18</v>
      </c>
      <c r="E6262" s="165">
        <f>+Exports!B6265</f>
        <v>21</v>
      </c>
      <c r="F6262" s="165">
        <f>+WEEKDAY(ExportsELAP[[#This Row],[Date Prevailing]],1)</f>
        <v>1</v>
      </c>
      <c r="G6262" s="165">
        <f>+COUNTIFS(ECR_Hours!$K$6:$K$7,ExportsELAP[[#This Row],[Date Prevailing]])</f>
        <v>0</v>
      </c>
      <c r="H6262" s="165">
        <f t="shared" si="391"/>
        <v>1</v>
      </c>
      <c r="I6262" s="166">
        <f>+Exports!G6265</f>
        <v>12.742999999999991</v>
      </c>
      <c r="J6262" s="166">
        <f>+'ELAP_IPCO-APND'!D6265</f>
        <v>75.089089999999999</v>
      </c>
      <c r="K6262" s="166">
        <f>+(ExportsELAP[[#This Row],[Exports kWh - MPT]]/1000)*ExportsELAP[[#This Row],[EIM Price]]</f>
        <v>0.95686027386999939</v>
      </c>
      <c r="L6262" s="167" t="str">
        <f>+INDEX(ECR_Hours!$I$12:$I$15,MATCH(ExportsELAP[[#This Row],[Date Prevailing]],ECR_Hours!$H$12:$H$15,1))</f>
        <v>S</v>
      </c>
      <c r="M6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3" spans="1:13" x14ac:dyDescent="0.25">
      <c r="A6263" s="164">
        <f>+Exports!A6266</f>
        <v>44822</v>
      </c>
      <c r="B6263" s="165">
        <f t="shared" si="388"/>
        <v>2022</v>
      </c>
      <c r="C6263" s="165">
        <f t="shared" si="389"/>
        <v>9</v>
      </c>
      <c r="D6263" s="165">
        <f t="shared" si="390"/>
        <v>18</v>
      </c>
      <c r="E6263" s="165">
        <f>+Exports!B6266</f>
        <v>22</v>
      </c>
      <c r="F6263" s="165">
        <f>+WEEKDAY(ExportsELAP[[#This Row],[Date Prevailing]],1)</f>
        <v>1</v>
      </c>
      <c r="G6263" s="165">
        <f>+COUNTIFS(ECR_Hours!$K$6:$K$7,ExportsELAP[[#This Row],[Date Prevailing]])</f>
        <v>0</v>
      </c>
      <c r="H6263" s="165">
        <f t="shared" si="391"/>
        <v>1</v>
      </c>
      <c r="I6263" s="166">
        <f>+Exports!G6266</f>
        <v>13.757300000000001</v>
      </c>
      <c r="J6263" s="166">
        <f>+'ELAP_IPCO-APND'!D6266</f>
        <v>79.532600000000002</v>
      </c>
      <c r="K6263" s="166">
        <f>+(ExportsELAP[[#This Row],[Exports kWh - MPT]]/1000)*ExportsELAP[[#This Row],[EIM Price]]</f>
        <v>1.09415383798</v>
      </c>
      <c r="L6263" s="167" t="str">
        <f>+INDEX(ECR_Hours!$I$12:$I$15,MATCH(ExportsELAP[[#This Row],[Date Prevailing]],ECR_Hours!$H$12:$H$15,1))</f>
        <v>S</v>
      </c>
      <c r="M6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4" spans="1:13" x14ac:dyDescent="0.25">
      <c r="A6264" s="164">
        <f>+Exports!A6267</f>
        <v>44822</v>
      </c>
      <c r="B6264" s="165">
        <f t="shared" si="388"/>
        <v>2022</v>
      </c>
      <c r="C6264" s="165">
        <f t="shared" si="389"/>
        <v>9</v>
      </c>
      <c r="D6264" s="165">
        <f t="shared" si="390"/>
        <v>18</v>
      </c>
      <c r="E6264" s="165">
        <f>+Exports!B6267</f>
        <v>23</v>
      </c>
      <c r="F6264" s="165">
        <f>+WEEKDAY(ExportsELAP[[#This Row],[Date Prevailing]],1)</f>
        <v>1</v>
      </c>
      <c r="G6264" s="165">
        <f>+COUNTIFS(ECR_Hours!$K$6:$K$7,ExportsELAP[[#This Row],[Date Prevailing]])</f>
        <v>0</v>
      </c>
      <c r="H6264" s="165">
        <f t="shared" si="391"/>
        <v>1</v>
      </c>
      <c r="I6264" s="166">
        <f>+Exports!G6267</f>
        <v>14.61469999999999</v>
      </c>
      <c r="J6264" s="166">
        <f>+'ELAP_IPCO-APND'!D6267</f>
        <v>84.420119999999997</v>
      </c>
      <c r="K6264" s="166">
        <f>+(ExportsELAP[[#This Row],[Exports kWh - MPT]]/1000)*ExportsELAP[[#This Row],[EIM Price]]</f>
        <v>1.2337747277639992</v>
      </c>
      <c r="L6264" s="167" t="str">
        <f>+INDEX(ECR_Hours!$I$12:$I$15,MATCH(ExportsELAP[[#This Row],[Date Prevailing]],ECR_Hours!$H$12:$H$15,1))</f>
        <v>S</v>
      </c>
      <c r="M6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5" spans="1:13" x14ac:dyDescent="0.25">
      <c r="A6265" s="164">
        <f>+Exports!A6268</f>
        <v>44822</v>
      </c>
      <c r="B6265" s="165">
        <f t="shared" si="388"/>
        <v>2022</v>
      </c>
      <c r="C6265" s="165">
        <f t="shared" si="389"/>
        <v>9</v>
      </c>
      <c r="D6265" s="165">
        <f t="shared" si="390"/>
        <v>18</v>
      </c>
      <c r="E6265" s="165">
        <f>+Exports!B6268</f>
        <v>24</v>
      </c>
      <c r="F6265" s="165">
        <f>+WEEKDAY(ExportsELAP[[#This Row],[Date Prevailing]],1)</f>
        <v>1</v>
      </c>
      <c r="G6265" s="165">
        <f>+COUNTIFS(ECR_Hours!$K$6:$K$7,ExportsELAP[[#This Row],[Date Prevailing]])</f>
        <v>0</v>
      </c>
      <c r="H6265" s="165">
        <f t="shared" si="391"/>
        <v>1</v>
      </c>
      <c r="I6265" s="166">
        <f>+Exports!G6268</f>
        <v>15.391999999999989</v>
      </c>
      <c r="J6265" s="166">
        <f>+'ELAP_IPCO-APND'!D6268</f>
        <v>63.470230000000001</v>
      </c>
      <c r="K6265" s="166">
        <f>+(ExportsELAP[[#This Row],[Exports kWh - MPT]]/1000)*ExportsELAP[[#This Row],[EIM Price]]</f>
        <v>0.97693378015999932</v>
      </c>
      <c r="L6265" s="167" t="str">
        <f>+INDEX(ECR_Hours!$I$12:$I$15,MATCH(ExportsELAP[[#This Row],[Date Prevailing]],ECR_Hours!$H$12:$H$15,1))</f>
        <v>S</v>
      </c>
      <c r="M6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6" spans="1:13" x14ac:dyDescent="0.25">
      <c r="A6266" s="164">
        <f>+Exports!A6269</f>
        <v>44823</v>
      </c>
      <c r="B6266" s="165">
        <f t="shared" si="388"/>
        <v>2022</v>
      </c>
      <c r="C6266" s="165">
        <f t="shared" si="389"/>
        <v>9</v>
      </c>
      <c r="D6266" s="165">
        <f t="shared" si="390"/>
        <v>19</v>
      </c>
      <c r="E6266" s="165">
        <f>+Exports!B6269</f>
        <v>1</v>
      </c>
      <c r="F6266" s="165">
        <f>+WEEKDAY(ExportsELAP[[#This Row],[Date Prevailing]],1)</f>
        <v>2</v>
      </c>
      <c r="G6266" s="165">
        <f>+COUNTIFS(ECR_Hours!$K$6:$K$7,ExportsELAP[[#This Row],[Date Prevailing]])</f>
        <v>0</v>
      </c>
      <c r="H6266" s="165">
        <f t="shared" si="391"/>
        <v>2</v>
      </c>
      <c r="I6266" s="166">
        <f>+Exports!G6269</f>
        <v>12.824300000000001</v>
      </c>
      <c r="J6266" s="166">
        <f>+'ELAP_IPCO-APND'!D6269</f>
        <v>54.286099999999998</v>
      </c>
      <c r="K6266" s="166">
        <f>+(ExportsELAP[[#This Row],[Exports kWh - MPT]]/1000)*ExportsELAP[[#This Row],[EIM Price]]</f>
        <v>0.69618123222999995</v>
      </c>
      <c r="L6266" s="167" t="str">
        <f>+INDEX(ECR_Hours!$I$12:$I$15,MATCH(ExportsELAP[[#This Row],[Date Prevailing]],ECR_Hours!$H$12:$H$15,1))</f>
        <v>S</v>
      </c>
      <c r="M6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7" spans="1:13" x14ac:dyDescent="0.25">
      <c r="A6267" s="164">
        <f>+Exports!A6270</f>
        <v>44823</v>
      </c>
      <c r="B6267" s="165">
        <f t="shared" si="388"/>
        <v>2022</v>
      </c>
      <c r="C6267" s="165">
        <f t="shared" si="389"/>
        <v>9</v>
      </c>
      <c r="D6267" s="165">
        <f t="shared" si="390"/>
        <v>19</v>
      </c>
      <c r="E6267" s="165">
        <f>+Exports!B6270</f>
        <v>2</v>
      </c>
      <c r="F6267" s="165">
        <f>+WEEKDAY(ExportsELAP[[#This Row],[Date Prevailing]],1)</f>
        <v>2</v>
      </c>
      <c r="G6267" s="165">
        <f>+COUNTIFS(ECR_Hours!$K$6:$K$7,ExportsELAP[[#This Row],[Date Prevailing]])</f>
        <v>0</v>
      </c>
      <c r="H6267" s="165">
        <f t="shared" si="391"/>
        <v>2</v>
      </c>
      <c r="I6267" s="166">
        <f>+Exports!G6270</f>
        <v>14.810400000000001</v>
      </c>
      <c r="J6267" s="166">
        <f>+'ELAP_IPCO-APND'!D6270</f>
        <v>55.33372</v>
      </c>
      <c r="K6267" s="166">
        <f>+(ExportsELAP[[#This Row],[Exports kWh - MPT]]/1000)*ExportsELAP[[#This Row],[EIM Price]]</f>
        <v>0.81951452668800007</v>
      </c>
      <c r="L6267" s="167" t="str">
        <f>+INDEX(ECR_Hours!$I$12:$I$15,MATCH(ExportsELAP[[#This Row],[Date Prevailing]],ECR_Hours!$H$12:$H$15,1))</f>
        <v>S</v>
      </c>
      <c r="M6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8" spans="1:13" x14ac:dyDescent="0.25">
      <c r="A6268" s="164">
        <f>+Exports!A6271</f>
        <v>44823</v>
      </c>
      <c r="B6268" s="165">
        <f t="shared" si="388"/>
        <v>2022</v>
      </c>
      <c r="C6268" s="165">
        <f t="shared" si="389"/>
        <v>9</v>
      </c>
      <c r="D6268" s="165">
        <f t="shared" si="390"/>
        <v>19</v>
      </c>
      <c r="E6268" s="165">
        <f>+Exports!B6271</f>
        <v>3</v>
      </c>
      <c r="F6268" s="165">
        <f>+WEEKDAY(ExportsELAP[[#This Row],[Date Prevailing]],1)</f>
        <v>2</v>
      </c>
      <c r="G6268" s="165">
        <f>+COUNTIFS(ECR_Hours!$K$6:$K$7,ExportsELAP[[#This Row],[Date Prevailing]])</f>
        <v>0</v>
      </c>
      <c r="H6268" s="165">
        <f t="shared" si="391"/>
        <v>2</v>
      </c>
      <c r="I6268" s="166">
        <f>+Exports!G6271</f>
        <v>15.342000000000001</v>
      </c>
      <c r="J6268" s="166">
        <f>+'ELAP_IPCO-APND'!D6271</f>
        <v>53.44388</v>
      </c>
      <c r="K6268" s="166">
        <f>+(ExportsELAP[[#This Row],[Exports kWh - MPT]]/1000)*ExportsELAP[[#This Row],[EIM Price]]</f>
        <v>0.81993600696000002</v>
      </c>
      <c r="L6268" s="167" t="str">
        <f>+INDEX(ECR_Hours!$I$12:$I$15,MATCH(ExportsELAP[[#This Row],[Date Prevailing]],ECR_Hours!$H$12:$H$15,1))</f>
        <v>S</v>
      </c>
      <c r="M6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69" spans="1:13" x14ac:dyDescent="0.25">
      <c r="A6269" s="164">
        <f>+Exports!A6272</f>
        <v>44823</v>
      </c>
      <c r="B6269" s="165">
        <f t="shared" si="388"/>
        <v>2022</v>
      </c>
      <c r="C6269" s="165">
        <f t="shared" si="389"/>
        <v>9</v>
      </c>
      <c r="D6269" s="165">
        <f t="shared" si="390"/>
        <v>19</v>
      </c>
      <c r="E6269" s="165">
        <f>+Exports!B6272</f>
        <v>4</v>
      </c>
      <c r="F6269" s="165">
        <f>+WEEKDAY(ExportsELAP[[#This Row],[Date Prevailing]],1)</f>
        <v>2</v>
      </c>
      <c r="G6269" s="165">
        <f>+COUNTIFS(ECR_Hours!$K$6:$K$7,ExportsELAP[[#This Row],[Date Prevailing]])</f>
        <v>0</v>
      </c>
      <c r="H6269" s="165">
        <f t="shared" si="391"/>
        <v>2</v>
      </c>
      <c r="I6269" s="166">
        <f>+Exports!G6272</f>
        <v>18.0181</v>
      </c>
      <c r="J6269" s="166">
        <f>+'ELAP_IPCO-APND'!D6272</f>
        <v>53.332619999999999</v>
      </c>
      <c r="K6269" s="166">
        <f>+(ExportsELAP[[#This Row],[Exports kWh - MPT]]/1000)*ExportsELAP[[#This Row],[EIM Price]]</f>
        <v>0.9609524804220001</v>
      </c>
      <c r="L6269" s="167" t="str">
        <f>+INDEX(ECR_Hours!$I$12:$I$15,MATCH(ExportsELAP[[#This Row],[Date Prevailing]],ECR_Hours!$H$12:$H$15,1))</f>
        <v>S</v>
      </c>
      <c r="M6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0" spans="1:13" x14ac:dyDescent="0.25">
      <c r="A6270" s="164">
        <f>+Exports!A6273</f>
        <v>44823</v>
      </c>
      <c r="B6270" s="165">
        <f t="shared" si="388"/>
        <v>2022</v>
      </c>
      <c r="C6270" s="165">
        <f t="shared" si="389"/>
        <v>9</v>
      </c>
      <c r="D6270" s="165">
        <f t="shared" si="390"/>
        <v>19</v>
      </c>
      <c r="E6270" s="165">
        <f>+Exports!B6273</f>
        <v>5</v>
      </c>
      <c r="F6270" s="165">
        <f>+WEEKDAY(ExportsELAP[[#This Row],[Date Prevailing]],1)</f>
        <v>2</v>
      </c>
      <c r="G6270" s="165">
        <f>+COUNTIFS(ECR_Hours!$K$6:$K$7,ExportsELAP[[#This Row],[Date Prevailing]])</f>
        <v>0</v>
      </c>
      <c r="H6270" s="165">
        <f t="shared" si="391"/>
        <v>2</v>
      </c>
      <c r="I6270" s="166">
        <f>+Exports!G6273</f>
        <v>24.532999999999998</v>
      </c>
      <c r="J6270" s="166">
        <f>+'ELAP_IPCO-APND'!D6273</f>
        <v>54.726939999999999</v>
      </c>
      <c r="K6270" s="166">
        <f>+(ExportsELAP[[#This Row],[Exports kWh - MPT]]/1000)*ExportsELAP[[#This Row],[EIM Price]]</f>
        <v>1.3426160190199998</v>
      </c>
      <c r="L6270" s="167" t="str">
        <f>+INDEX(ECR_Hours!$I$12:$I$15,MATCH(ExportsELAP[[#This Row],[Date Prevailing]],ECR_Hours!$H$12:$H$15,1))</f>
        <v>S</v>
      </c>
      <c r="M6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1" spans="1:13" x14ac:dyDescent="0.25">
      <c r="A6271" s="164">
        <f>+Exports!A6274</f>
        <v>44823</v>
      </c>
      <c r="B6271" s="165">
        <f t="shared" si="388"/>
        <v>2022</v>
      </c>
      <c r="C6271" s="165">
        <f t="shared" si="389"/>
        <v>9</v>
      </c>
      <c r="D6271" s="165">
        <f t="shared" si="390"/>
        <v>19</v>
      </c>
      <c r="E6271" s="165">
        <f>+Exports!B6274</f>
        <v>6</v>
      </c>
      <c r="F6271" s="165">
        <f>+WEEKDAY(ExportsELAP[[#This Row],[Date Prevailing]],1)</f>
        <v>2</v>
      </c>
      <c r="G6271" s="165">
        <f>+COUNTIFS(ECR_Hours!$K$6:$K$7,ExportsELAP[[#This Row],[Date Prevailing]])</f>
        <v>0</v>
      </c>
      <c r="H6271" s="165">
        <f t="shared" si="391"/>
        <v>2</v>
      </c>
      <c r="I6271" s="166">
        <f>+Exports!G6274</f>
        <v>18.4375</v>
      </c>
      <c r="J6271" s="166">
        <f>+'ELAP_IPCO-APND'!D6274</f>
        <v>56.023470000000003</v>
      </c>
      <c r="K6271" s="166">
        <f>+(ExportsELAP[[#This Row],[Exports kWh - MPT]]/1000)*ExportsELAP[[#This Row],[EIM Price]]</f>
        <v>1.032932728125</v>
      </c>
      <c r="L6271" s="167" t="str">
        <f>+INDEX(ECR_Hours!$I$12:$I$15,MATCH(ExportsELAP[[#This Row],[Date Prevailing]],ECR_Hours!$H$12:$H$15,1))</f>
        <v>S</v>
      </c>
      <c r="M6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2" spans="1:13" x14ac:dyDescent="0.25">
      <c r="A6272" s="164">
        <f>+Exports!A6275</f>
        <v>44823</v>
      </c>
      <c r="B6272" s="165">
        <f t="shared" si="388"/>
        <v>2022</v>
      </c>
      <c r="C6272" s="165">
        <f t="shared" si="389"/>
        <v>9</v>
      </c>
      <c r="D6272" s="165">
        <f t="shared" si="390"/>
        <v>19</v>
      </c>
      <c r="E6272" s="165">
        <f>+Exports!B6275</f>
        <v>7</v>
      </c>
      <c r="F6272" s="165">
        <f>+WEEKDAY(ExportsELAP[[#This Row],[Date Prevailing]],1)</f>
        <v>2</v>
      </c>
      <c r="G6272" s="165">
        <f>+COUNTIFS(ECR_Hours!$K$6:$K$7,ExportsELAP[[#This Row],[Date Prevailing]])</f>
        <v>0</v>
      </c>
      <c r="H6272" s="165">
        <f t="shared" si="391"/>
        <v>2</v>
      </c>
      <c r="I6272" s="166">
        <f>+Exports!G6275</f>
        <v>14.5002</v>
      </c>
      <c r="J6272" s="166">
        <f>+'ELAP_IPCO-APND'!D6275</f>
        <v>61.846490000000003</v>
      </c>
      <c r="K6272" s="166">
        <f>+(ExportsELAP[[#This Row],[Exports kWh - MPT]]/1000)*ExportsELAP[[#This Row],[EIM Price]]</f>
        <v>0.89678647429799996</v>
      </c>
      <c r="L6272" s="167" t="str">
        <f>+INDEX(ECR_Hours!$I$12:$I$15,MATCH(ExportsELAP[[#This Row],[Date Prevailing]],ECR_Hours!$H$12:$H$15,1))</f>
        <v>S</v>
      </c>
      <c r="M6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3" spans="1:13" x14ac:dyDescent="0.25">
      <c r="A6273" s="164">
        <f>+Exports!A6276</f>
        <v>44823</v>
      </c>
      <c r="B6273" s="165">
        <f t="shared" si="388"/>
        <v>2022</v>
      </c>
      <c r="C6273" s="165">
        <f t="shared" si="389"/>
        <v>9</v>
      </c>
      <c r="D6273" s="165">
        <f t="shared" si="390"/>
        <v>19</v>
      </c>
      <c r="E6273" s="165">
        <f>+Exports!B6276</f>
        <v>8</v>
      </c>
      <c r="F6273" s="165">
        <f>+WEEKDAY(ExportsELAP[[#This Row],[Date Prevailing]],1)</f>
        <v>2</v>
      </c>
      <c r="G6273" s="165">
        <f>+COUNTIFS(ECR_Hours!$K$6:$K$7,ExportsELAP[[#This Row],[Date Prevailing]])</f>
        <v>0</v>
      </c>
      <c r="H6273" s="165">
        <f t="shared" si="391"/>
        <v>2</v>
      </c>
      <c r="I6273" s="166">
        <f>+Exports!G6276</f>
        <v>1243.1785</v>
      </c>
      <c r="J6273" s="166">
        <f>+'ELAP_IPCO-APND'!D6276</f>
        <v>73.676299999999998</v>
      </c>
      <c r="K6273" s="166">
        <f>+(ExportsELAP[[#This Row],[Exports kWh - MPT]]/1000)*ExportsELAP[[#This Row],[EIM Price]]</f>
        <v>91.592792119549998</v>
      </c>
      <c r="L6273" s="167" t="str">
        <f>+INDEX(ECR_Hours!$I$12:$I$15,MATCH(ExportsELAP[[#This Row],[Date Prevailing]],ECR_Hours!$H$12:$H$15,1))</f>
        <v>S</v>
      </c>
      <c r="M6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4" spans="1:13" x14ac:dyDescent="0.25">
      <c r="A6274" s="164">
        <f>+Exports!A6277</f>
        <v>44823</v>
      </c>
      <c r="B6274" s="165">
        <f t="shared" ref="B6274:B6337" si="392">+YEAR(A6274)</f>
        <v>2022</v>
      </c>
      <c r="C6274" s="165">
        <f t="shared" ref="C6274:C6337" si="393">+MONTH(A6274)</f>
        <v>9</v>
      </c>
      <c r="D6274" s="165">
        <f t="shared" ref="D6274:D6337" si="394">+DAY(A6274)</f>
        <v>19</v>
      </c>
      <c r="E6274" s="165">
        <f>+Exports!B6277</f>
        <v>9</v>
      </c>
      <c r="F6274" s="165">
        <f>+WEEKDAY(ExportsELAP[[#This Row],[Date Prevailing]],1)</f>
        <v>2</v>
      </c>
      <c r="G6274" s="165">
        <f>+COUNTIFS(ECR_Hours!$K$6:$K$7,ExportsELAP[[#This Row],[Date Prevailing]])</f>
        <v>0</v>
      </c>
      <c r="H6274" s="165">
        <f t="shared" ref="H6274:H6337" si="395">+IF(G6274=1,0,F6274)</f>
        <v>2</v>
      </c>
      <c r="I6274" s="166">
        <f>+Exports!G6277</f>
        <v>9182.2289000000001</v>
      </c>
      <c r="J6274" s="166">
        <f>+'ELAP_IPCO-APND'!D6277</f>
        <v>63.025039999999997</v>
      </c>
      <c r="K6274" s="166">
        <f>+(ExportsELAP[[#This Row],[Exports kWh - MPT]]/1000)*ExportsELAP[[#This Row],[EIM Price]]</f>
        <v>578.71034371165604</v>
      </c>
      <c r="L6274" s="167" t="str">
        <f>+INDEX(ECR_Hours!$I$12:$I$15,MATCH(ExportsELAP[[#This Row],[Date Prevailing]],ECR_Hours!$H$12:$H$15,1))</f>
        <v>S</v>
      </c>
      <c r="M6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5" spans="1:13" x14ac:dyDescent="0.25">
      <c r="A6275" s="164">
        <f>+Exports!A6278</f>
        <v>44823</v>
      </c>
      <c r="B6275" s="165">
        <f t="shared" si="392"/>
        <v>2022</v>
      </c>
      <c r="C6275" s="165">
        <f t="shared" si="393"/>
        <v>9</v>
      </c>
      <c r="D6275" s="165">
        <f t="shared" si="394"/>
        <v>19</v>
      </c>
      <c r="E6275" s="165">
        <f>+Exports!B6278</f>
        <v>10</v>
      </c>
      <c r="F6275" s="165">
        <f>+WEEKDAY(ExportsELAP[[#This Row],[Date Prevailing]],1)</f>
        <v>2</v>
      </c>
      <c r="G6275" s="165">
        <f>+COUNTIFS(ECR_Hours!$K$6:$K$7,ExportsELAP[[#This Row],[Date Prevailing]])</f>
        <v>0</v>
      </c>
      <c r="H6275" s="165">
        <f t="shared" si="395"/>
        <v>2</v>
      </c>
      <c r="I6275" s="166">
        <f>+Exports!G6278</f>
        <v>22413.627899999999</v>
      </c>
      <c r="J6275" s="166">
        <f>+'ELAP_IPCO-APND'!D6278</f>
        <v>60.950760000000002</v>
      </c>
      <c r="K6275" s="166">
        <f>+(ExportsELAP[[#This Row],[Exports kWh - MPT]]/1000)*ExportsELAP[[#This Row],[EIM Price]]</f>
        <v>1366.1276548622038</v>
      </c>
      <c r="L6275" s="167" t="str">
        <f>+INDEX(ECR_Hours!$I$12:$I$15,MATCH(ExportsELAP[[#This Row],[Date Prevailing]],ECR_Hours!$H$12:$H$15,1))</f>
        <v>S</v>
      </c>
      <c r="M6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6" spans="1:13" x14ac:dyDescent="0.25">
      <c r="A6276" s="164">
        <f>+Exports!A6279</f>
        <v>44823</v>
      </c>
      <c r="B6276" s="165">
        <f t="shared" si="392"/>
        <v>2022</v>
      </c>
      <c r="C6276" s="165">
        <f t="shared" si="393"/>
        <v>9</v>
      </c>
      <c r="D6276" s="165">
        <f t="shared" si="394"/>
        <v>19</v>
      </c>
      <c r="E6276" s="165">
        <f>+Exports!B6279</f>
        <v>11</v>
      </c>
      <c r="F6276" s="165">
        <f>+WEEKDAY(ExportsELAP[[#This Row],[Date Prevailing]],1)</f>
        <v>2</v>
      </c>
      <c r="G6276" s="165">
        <f>+COUNTIFS(ECR_Hours!$K$6:$K$7,ExportsELAP[[#This Row],[Date Prevailing]])</f>
        <v>0</v>
      </c>
      <c r="H6276" s="165">
        <f t="shared" si="395"/>
        <v>2</v>
      </c>
      <c r="I6276" s="166">
        <f>+Exports!G6279</f>
        <v>35451.088300000003</v>
      </c>
      <c r="J6276" s="166">
        <f>+'ELAP_IPCO-APND'!D6279</f>
        <v>62.636780000000002</v>
      </c>
      <c r="K6276" s="166">
        <f>+(ExportsELAP[[#This Row],[Exports kWh - MPT]]/1000)*ExportsELAP[[#This Row],[EIM Price]]</f>
        <v>2220.542018607674</v>
      </c>
      <c r="L6276" s="167" t="str">
        <f>+INDEX(ECR_Hours!$I$12:$I$15,MATCH(ExportsELAP[[#This Row],[Date Prevailing]],ECR_Hours!$H$12:$H$15,1))</f>
        <v>S</v>
      </c>
      <c r="M6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7" spans="1:13" x14ac:dyDescent="0.25">
      <c r="A6277" s="164">
        <f>+Exports!A6280</f>
        <v>44823</v>
      </c>
      <c r="B6277" s="165">
        <f t="shared" si="392"/>
        <v>2022</v>
      </c>
      <c r="C6277" s="165">
        <f t="shared" si="393"/>
        <v>9</v>
      </c>
      <c r="D6277" s="165">
        <f t="shared" si="394"/>
        <v>19</v>
      </c>
      <c r="E6277" s="165">
        <f>+Exports!B6280</f>
        <v>12</v>
      </c>
      <c r="F6277" s="165">
        <f>+WEEKDAY(ExportsELAP[[#This Row],[Date Prevailing]],1)</f>
        <v>2</v>
      </c>
      <c r="G6277" s="165">
        <f>+COUNTIFS(ECR_Hours!$K$6:$K$7,ExportsELAP[[#This Row],[Date Prevailing]])</f>
        <v>0</v>
      </c>
      <c r="H6277" s="165">
        <f t="shared" si="395"/>
        <v>2</v>
      </c>
      <c r="I6277" s="166">
        <f>+Exports!G6280</f>
        <v>45062.793699999995</v>
      </c>
      <c r="J6277" s="166">
        <f>+'ELAP_IPCO-APND'!D6280</f>
        <v>65.695790000000002</v>
      </c>
      <c r="K6277" s="166">
        <f>+(ExportsELAP[[#This Row],[Exports kWh - MPT]]/1000)*ExportsELAP[[#This Row],[EIM Price]]</f>
        <v>2960.4358317285228</v>
      </c>
      <c r="L6277" s="167" t="str">
        <f>+INDEX(ECR_Hours!$I$12:$I$15,MATCH(ExportsELAP[[#This Row],[Date Prevailing]],ECR_Hours!$H$12:$H$15,1))</f>
        <v>S</v>
      </c>
      <c r="M6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8" spans="1:13" x14ac:dyDescent="0.25">
      <c r="A6278" s="164">
        <f>+Exports!A6281</f>
        <v>44823</v>
      </c>
      <c r="B6278" s="165">
        <f t="shared" si="392"/>
        <v>2022</v>
      </c>
      <c r="C6278" s="165">
        <f t="shared" si="393"/>
        <v>9</v>
      </c>
      <c r="D6278" s="165">
        <f t="shared" si="394"/>
        <v>19</v>
      </c>
      <c r="E6278" s="165">
        <f>+Exports!B6281</f>
        <v>13</v>
      </c>
      <c r="F6278" s="165">
        <f>+WEEKDAY(ExportsELAP[[#This Row],[Date Prevailing]],1)</f>
        <v>2</v>
      </c>
      <c r="G6278" s="165">
        <f>+COUNTIFS(ECR_Hours!$K$6:$K$7,ExportsELAP[[#This Row],[Date Prevailing]])</f>
        <v>0</v>
      </c>
      <c r="H6278" s="165">
        <f t="shared" si="395"/>
        <v>2</v>
      </c>
      <c r="I6278" s="166">
        <f>+Exports!G6281</f>
        <v>50617.453099999999</v>
      </c>
      <c r="J6278" s="166">
        <f>+'ELAP_IPCO-APND'!D6281</f>
        <v>64.626419999999996</v>
      </c>
      <c r="K6278" s="166">
        <f>+(ExportsELAP[[#This Row],[Exports kWh - MPT]]/1000)*ExportsELAP[[#This Row],[EIM Price]]</f>
        <v>3271.2247833709016</v>
      </c>
      <c r="L6278" s="167" t="str">
        <f>+INDEX(ECR_Hours!$I$12:$I$15,MATCH(ExportsELAP[[#This Row],[Date Prevailing]],ECR_Hours!$H$12:$H$15,1))</f>
        <v>S</v>
      </c>
      <c r="M6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79" spans="1:13" x14ac:dyDescent="0.25">
      <c r="A6279" s="164">
        <f>+Exports!A6282</f>
        <v>44823</v>
      </c>
      <c r="B6279" s="165">
        <f t="shared" si="392"/>
        <v>2022</v>
      </c>
      <c r="C6279" s="165">
        <f t="shared" si="393"/>
        <v>9</v>
      </c>
      <c r="D6279" s="165">
        <f t="shared" si="394"/>
        <v>19</v>
      </c>
      <c r="E6279" s="165">
        <f>+Exports!B6282</f>
        <v>14</v>
      </c>
      <c r="F6279" s="165">
        <f>+WEEKDAY(ExportsELAP[[#This Row],[Date Prevailing]],1)</f>
        <v>2</v>
      </c>
      <c r="G6279" s="165">
        <f>+COUNTIFS(ECR_Hours!$K$6:$K$7,ExportsELAP[[#This Row],[Date Prevailing]])</f>
        <v>0</v>
      </c>
      <c r="H6279" s="165">
        <f t="shared" si="395"/>
        <v>2</v>
      </c>
      <c r="I6279" s="166">
        <f>+Exports!G6282</f>
        <v>52019.131399999998</v>
      </c>
      <c r="J6279" s="166">
        <f>+'ELAP_IPCO-APND'!D6282</f>
        <v>62.3048</v>
      </c>
      <c r="K6279" s="166">
        <f>+(ExportsELAP[[#This Row],[Exports kWh - MPT]]/1000)*ExportsELAP[[#This Row],[EIM Price]]</f>
        <v>3241.0415780507201</v>
      </c>
      <c r="L6279" s="167" t="str">
        <f>+INDEX(ECR_Hours!$I$12:$I$15,MATCH(ExportsELAP[[#This Row],[Date Prevailing]],ECR_Hours!$H$12:$H$15,1))</f>
        <v>S</v>
      </c>
      <c r="M6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0" spans="1:13" x14ac:dyDescent="0.25">
      <c r="A6280" s="164">
        <f>+Exports!A6283</f>
        <v>44823</v>
      </c>
      <c r="B6280" s="165">
        <f t="shared" si="392"/>
        <v>2022</v>
      </c>
      <c r="C6280" s="165">
        <f t="shared" si="393"/>
        <v>9</v>
      </c>
      <c r="D6280" s="165">
        <f t="shared" si="394"/>
        <v>19</v>
      </c>
      <c r="E6280" s="165">
        <f>+Exports!B6283</f>
        <v>15</v>
      </c>
      <c r="F6280" s="165">
        <f>+WEEKDAY(ExportsELAP[[#This Row],[Date Prevailing]],1)</f>
        <v>2</v>
      </c>
      <c r="G6280" s="165">
        <f>+COUNTIFS(ECR_Hours!$K$6:$K$7,ExportsELAP[[#This Row],[Date Prevailing]])</f>
        <v>0</v>
      </c>
      <c r="H6280" s="165">
        <f t="shared" si="395"/>
        <v>2</v>
      </c>
      <c r="I6280" s="166">
        <f>+Exports!G6283</f>
        <v>49469.376499999998</v>
      </c>
      <c r="J6280" s="166">
        <f>+'ELAP_IPCO-APND'!D6283</f>
        <v>67.314279999999997</v>
      </c>
      <c r="K6280" s="166">
        <f>+(ExportsELAP[[#This Row],[Exports kWh - MPT]]/1000)*ExportsELAP[[#This Row],[EIM Price]]</f>
        <v>3329.9954611464195</v>
      </c>
      <c r="L6280" s="167" t="str">
        <f>+INDEX(ECR_Hours!$I$12:$I$15,MATCH(ExportsELAP[[#This Row],[Date Prevailing]],ECR_Hours!$H$12:$H$15,1))</f>
        <v>S</v>
      </c>
      <c r="M6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81" spans="1:13" x14ac:dyDescent="0.25">
      <c r="A6281" s="164">
        <f>+Exports!A6284</f>
        <v>44823</v>
      </c>
      <c r="B6281" s="165">
        <f t="shared" si="392"/>
        <v>2022</v>
      </c>
      <c r="C6281" s="165">
        <f t="shared" si="393"/>
        <v>9</v>
      </c>
      <c r="D6281" s="165">
        <f t="shared" si="394"/>
        <v>19</v>
      </c>
      <c r="E6281" s="165">
        <f>+Exports!B6284</f>
        <v>16</v>
      </c>
      <c r="F6281" s="165">
        <f>+WEEKDAY(ExportsELAP[[#This Row],[Date Prevailing]],1)</f>
        <v>2</v>
      </c>
      <c r="G6281" s="165">
        <f>+COUNTIFS(ECR_Hours!$K$6:$K$7,ExportsELAP[[#This Row],[Date Prevailing]])</f>
        <v>0</v>
      </c>
      <c r="H6281" s="165">
        <f t="shared" si="395"/>
        <v>2</v>
      </c>
      <c r="I6281" s="166">
        <f>+Exports!G6284</f>
        <v>42266.363300000005</v>
      </c>
      <c r="J6281" s="166">
        <f>+'ELAP_IPCO-APND'!D6284</f>
        <v>67.525700000000001</v>
      </c>
      <c r="K6281" s="166">
        <f>+(ExportsELAP[[#This Row],[Exports kWh - MPT]]/1000)*ExportsELAP[[#This Row],[EIM Price]]</f>
        <v>2854.06576828681</v>
      </c>
      <c r="L6281" s="167" t="str">
        <f>+INDEX(ECR_Hours!$I$12:$I$15,MATCH(ExportsELAP[[#This Row],[Date Prevailing]],ECR_Hours!$H$12:$H$15,1))</f>
        <v>S</v>
      </c>
      <c r="M6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2" spans="1:13" x14ac:dyDescent="0.25">
      <c r="A6282" s="164">
        <f>+Exports!A6285</f>
        <v>44823</v>
      </c>
      <c r="B6282" s="165">
        <f t="shared" si="392"/>
        <v>2022</v>
      </c>
      <c r="C6282" s="165">
        <f t="shared" si="393"/>
        <v>9</v>
      </c>
      <c r="D6282" s="165">
        <f t="shared" si="394"/>
        <v>19</v>
      </c>
      <c r="E6282" s="165">
        <f>+Exports!B6285</f>
        <v>17</v>
      </c>
      <c r="F6282" s="165">
        <f>+WEEKDAY(ExportsELAP[[#This Row],[Date Prevailing]],1)</f>
        <v>2</v>
      </c>
      <c r="G6282" s="165">
        <f>+COUNTIFS(ECR_Hours!$K$6:$K$7,ExportsELAP[[#This Row],[Date Prevailing]])</f>
        <v>0</v>
      </c>
      <c r="H6282" s="165">
        <f t="shared" si="395"/>
        <v>2</v>
      </c>
      <c r="I6282" s="166">
        <f>+Exports!G6285</f>
        <v>31362.581599999998</v>
      </c>
      <c r="J6282" s="166">
        <f>+'ELAP_IPCO-APND'!D6285</f>
        <v>78.873459999999994</v>
      </c>
      <c r="K6282" s="166">
        <f>+(ExportsELAP[[#This Row],[Exports kWh - MPT]]/1000)*ExportsELAP[[#This Row],[EIM Price]]</f>
        <v>2473.6753253243355</v>
      </c>
      <c r="L6282" s="167" t="str">
        <f>+INDEX(ECR_Hours!$I$12:$I$15,MATCH(ExportsELAP[[#This Row],[Date Prevailing]],ECR_Hours!$H$12:$H$15,1))</f>
        <v>S</v>
      </c>
      <c r="M6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3" spans="1:13" x14ac:dyDescent="0.25">
      <c r="A6283" s="164">
        <f>+Exports!A6286</f>
        <v>44823</v>
      </c>
      <c r="B6283" s="165">
        <f t="shared" si="392"/>
        <v>2022</v>
      </c>
      <c r="C6283" s="165">
        <f t="shared" si="393"/>
        <v>9</v>
      </c>
      <c r="D6283" s="165">
        <f t="shared" si="394"/>
        <v>19</v>
      </c>
      <c r="E6283" s="165">
        <f>+Exports!B6286</f>
        <v>18</v>
      </c>
      <c r="F6283" s="165">
        <f>+WEEKDAY(ExportsELAP[[#This Row],[Date Prevailing]],1)</f>
        <v>2</v>
      </c>
      <c r="G6283" s="165">
        <f>+COUNTIFS(ECR_Hours!$K$6:$K$7,ExportsELAP[[#This Row],[Date Prevailing]])</f>
        <v>0</v>
      </c>
      <c r="H6283" s="165">
        <f t="shared" si="395"/>
        <v>2</v>
      </c>
      <c r="I6283" s="166">
        <f>+Exports!G6286</f>
        <v>19558.695499999987</v>
      </c>
      <c r="J6283" s="166">
        <f>+'ELAP_IPCO-APND'!D6286</f>
        <v>73.661019999999994</v>
      </c>
      <c r="K6283" s="166">
        <f>+(ExportsELAP[[#This Row],[Exports kWh - MPT]]/1000)*ExportsELAP[[#This Row],[EIM Price]]</f>
        <v>1440.7134603994091</v>
      </c>
      <c r="L6283" s="167" t="str">
        <f>+INDEX(ECR_Hours!$I$12:$I$15,MATCH(ExportsELAP[[#This Row],[Date Prevailing]],ECR_Hours!$H$12:$H$15,1))</f>
        <v>S</v>
      </c>
      <c r="M6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4" spans="1:13" x14ac:dyDescent="0.25">
      <c r="A6284" s="164">
        <f>+Exports!A6287</f>
        <v>44823</v>
      </c>
      <c r="B6284" s="165">
        <f t="shared" si="392"/>
        <v>2022</v>
      </c>
      <c r="C6284" s="165">
        <f t="shared" si="393"/>
        <v>9</v>
      </c>
      <c r="D6284" s="165">
        <f t="shared" si="394"/>
        <v>19</v>
      </c>
      <c r="E6284" s="165">
        <f>+Exports!B6287</f>
        <v>19</v>
      </c>
      <c r="F6284" s="165">
        <f>+WEEKDAY(ExportsELAP[[#This Row],[Date Prevailing]],1)</f>
        <v>2</v>
      </c>
      <c r="G6284" s="165">
        <f>+COUNTIFS(ECR_Hours!$K$6:$K$7,ExportsELAP[[#This Row],[Date Prevailing]])</f>
        <v>0</v>
      </c>
      <c r="H6284" s="165">
        <f t="shared" si="395"/>
        <v>2</v>
      </c>
      <c r="I6284" s="166">
        <f>+Exports!G6287</f>
        <v>8881.6078999999991</v>
      </c>
      <c r="J6284" s="166">
        <f>+'ELAP_IPCO-APND'!D6287</f>
        <v>90.845359999999999</v>
      </c>
      <c r="K6284" s="166">
        <f>+(ExportsELAP[[#This Row],[Exports kWh - MPT]]/1000)*ExportsELAP[[#This Row],[EIM Price]]</f>
        <v>806.85286705434385</v>
      </c>
      <c r="L6284" s="167" t="str">
        <f>+INDEX(ECR_Hours!$I$12:$I$15,MATCH(ExportsELAP[[#This Row],[Date Prevailing]],ECR_Hours!$H$12:$H$15,1))</f>
        <v>S</v>
      </c>
      <c r="M6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5" spans="1:13" x14ac:dyDescent="0.25">
      <c r="A6285" s="164">
        <f>+Exports!A6288</f>
        <v>44823</v>
      </c>
      <c r="B6285" s="165">
        <f t="shared" si="392"/>
        <v>2022</v>
      </c>
      <c r="C6285" s="165">
        <f t="shared" si="393"/>
        <v>9</v>
      </c>
      <c r="D6285" s="165">
        <f t="shared" si="394"/>
        <v>19</v>
      </c>
      <c r="E6285" s="165">
        <f>+Exports!B6288</f>
        <v>20</v>
      </c>
      <c r="F6285" s="165">
        <f>+WEEKDAY(ExportsELAP[[#This Row],[Date Prevailing]],1)</f>
        <v>2</v>
      </c>
      <c r="G6285" s="165">
        <f>+COUNTIFS(ECR_Hours!$K$6:$K$7,ExportsELAP[[#This Row],[Date Prevailing]])</f>
        <v>0</v>
      </c>
      <c r="H6285" s="165">
        <f t="shared" si="395"/>
        <v>2</v>
      </c>
      <c r="I6285" s="166">
        <f>+Exports!G6288</f>
        <v>1039.29</v>
      </c>
      <c r="J6285" s="166">
        <f>+'ELAP_IPCO-APND'!D6288</f>
        <v>128.25735</v>
      </c>
      <c r="K6285" s="166">
        <f>+(ExportsELAP[[#This Row],[Exports kWh - MPT]]/1000)*ExportsELAP[[#This Row],[EIM Price]]</f>
        <v>133.29658128150001</v>
      </c>
      <c r="L6285" s="167" t="str">
        <f>+INDEX(ECR_Hours!$I$12:$I$15,MATCH(ExportsELAP[[#This Row],[Date Prevailing]],ECR_Hours!$H$12:$H$15,1))</f>
        <v>S</v>
      </c>
      <c r="M6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6" spans="1:13" x14ac:dyDescent="0.25">
      <c r="A6286" s="164">
        <f>+Exports!A6289</f>
        <v>44823</v>
      </c>
      <c r="B6286" s="165">
        <f t="shared" si="392"/>
        <v>2022</v>
      </c>
      <c r="C6286" s="165">
        <f t="shared" si="393"/>
        <v>9</v>
      </c>
      <c r="D6286" s="165">
        <f t="shared" si="394"/>
        <v>19</v>
      </c>
      <c r="E6286" s="165">
        <f>+Exports!B6289</f>
        <v>21</v>
      </c>
      <c r="F6286" s="165">
        <f>+WEEKDAY(ExportsELAP[[#This Row],[Date Prevailing]],1)</f>
        <v>2</v>
      </c>
      <c r="G6286" s="165">
        <f>+COUNTIFS(ECR_Hours!$K$6:$K$7,ExportsELAP[[#This Row],[Date Prevailing]])</f>
        <v>0</v>
      </c>
      <c r="H6286" s="165">
        <f t="shared" si="395"/>
        <v>2</v>
      </c>
      <c r="I6286" s="166">
        <f>+Exports!G6289</f>
        <v>7.9812999999999992</v>
      </c>
      <c r="J6286" s="166">
        <f>+'ELAP_IPCO-APND'!D6289</f>
        <v>97.926789999999997</v>
      </c>
      <c r="K6286" s="166">
        <f>+(ExportsELAP[[#This Row],[Exports kWh - MPT]]/1000)*ExportsELAP[[#This Row],[EIM Price]]</f>
        <v>0.7815830890269998</v>
      </c>
      <c r="L6286" s="167" t="str">
        <f>+INDEX(ECR_Hours!$I$12:$I$15,MATCH(ExportsELAP[[#This Row],[Date Prevailing]],ECR_Hours!$H$12:$H$15,1))</f>
        <v>S</v>
      </c>
      <c r="M6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7" spans="1:13" x14ac:dyDescent="0.25">
      <c r="A6287" s="164">
        <f>+Exports!A6290</f>
        <v>44823</v>
      </c>
      <c r="B6287" s="165">
        <f t="shared" si="392"/>
        <v>2022</v>
      </c>
      <c r="C6287" s="165">
        <f t="shared" si="393"/>
        <v>9</v>
      </c>
      <c r="D6287" s="165">
        <f t="shared" si="394"/>
        <v>19</v>
      </c>
      <c r="E6287" s="165">
        <f>+Exports!B6290</f>
        <v>22</v>
      </c>
      <c r="F6287" s="165">
        <f>+WEEKDAY(ExportsELAP[[#This Row],[Date Prevailing]],1)</f>
        <v>2</v>
      </c>
      <c r="G6287" s="165">
        <f>+COUNTIFS(ECR_Hours!$K$6:$K$7,ExportsELAP[[#This Row],[Date Prevailing]])</f>
        <v>0</v>
      </c>
      <c r="H6287" s="165">
        <f t="shared" si="395"/>
        <v>2</v>
      </c>
      <c r="I6287" s="166">
        <f>+Exports!G6290</f>
        <v>7.8957999999999995</v>
      </c>
      <c r="J6287" s="166">
        <f>+'ELAP_IPCO-APND'!D6290</f>
        <v>108.86564</v>
      </c>
      <c r="K6287" s="166">
        <f>+(ExportsELAP[[#This Row],[Exports kWh - MPT]]/1000)*ExportsELAP[[#This Row],[EIM Price]]</f>
        <v>0.85958132031199996</v>
      </c>
      <c r="L6287" s="167" t="str">
        <f>+INDEX(ECR_Hours!$I$12:$I$15,MATCH(ExportsELAP[[#This Row],[Date Prevailing]],ECR_Hours!$H$12:$H$15,1))</f>
        <v>S</v>
      </c>
      <c r="M6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8" spans="1:13" x14ac:dyDescent="0.25">
      <c r="A6288" s="164">
        <f>+Exports!A6291</f>
        <v>44823</v>
      </c>
      <c r="B6288" s="165">
        <f t="shared" si="392"/>
        <v>2022</v>
      </c>
      <c r="C6288" s="165">
        <f t="shared" si="393"/>
        <v>9</v>
      </c>
      <c r="D6288" s="165">
        <f t="shared" si="394"/>
        <v>19</v>
      </c>
      <c r="E6288" s="165">
        <f>+Exports!B6291</f>
        <v>23</v>
      </c>
      <c r="F6288" s="165">
        <f>+WEEKDAY(ExportsELAP[[#This Row],[Date Prevailing]],1)</f>
        <v>2</v>
      </c>
      <c r="G6288" s="165">
        <f>+COUNTIFS(ECR_Hours!$K$6:$K$7,ExportsELAP[[#This Row],[Date Prevailing]])</f>
        <v>0</v>
      </c>
      <c r="H6288" s="165">
        <f t="shared" si="395"/>
        <v>2</v>
      </c>
      <c r="I6288" s="166">
        <f>+Exports!G6291</f>
        <v>9.2521000000000004</v>
      </c>
      <c r="J6288" s="166">
        <f>+'ELAP_IPCO-APND'!D6291</f>
        <v>120.13037</v>
      </c>
      <c r="K6288" s="166">
        <f>+(ExportsELAP[[#This Row],[Exports kWh - MPT]]/1000)*ExportsELAP[[#This Row],[EIM Price]]</f>
        <v>1.111458196277</v>
      </c>
      <c r="L6288" s="167" t="str">
        <f>+INDEX(ECR_Hours!$I$12:$I$15,MATCH(ExportsELAP[[#This Row],[Date Prevailing]],ECR_Hours!$H$12:$H$15,1))</f>
        <v>S</v>
      </c>
      <c r="M6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289" spans="1:13" x14ac:dyDescent="0.25">
      <c r="A6289" s="164">
        <f>+Exports!A6292</f>
        <v>44823</v>
      </c>
      <c r="B6289" s="165">
        <f t="shared" si="392"/>
        <v>2022</v>
      </c>
      <c r="C6289" s="165">
        <f t="shared" si="393"/>
        <v>9</v>
      </c>
      <c r="D6289" s="165">
        <f t="shared" si="394"/>
        <v>19</v>
      </c>
      <c r="E6289" s="165">
        <f>+Exports!B6292</f>
        <v>24</v>
      </c>
      <c r="F6289" s="165">
        <f>+WEEKDAY(ExportsELAP[[#This Row],[Date Prevailing]],1)</f>
        <v>2</v>
      </c>
      <c r="G6289" s="165">
        <f>+COUNTIFS(ECR_Hours!$K$6:$K$7,ExportsELAP[[#This Row],[Date Prevailing]])</f>
        <v>0</v>
      </c>
      <c r="H6289" s="165">
        <f t="shared" si="395"/>
        <v>2</v>
      </c>
      <c r="I6289" s="166">
        <f>+Exports!G6292</f>
        <v>8.4061000000000003</v>
      </c>
      <c r="J6289" s="166">
        <f>+'ELAP_IPCO-APND'!D6292</f>
        <v>73.348420000000004</v>
      </c>
      <c r="K6289" s="166">
        <f>+(ExportsELAP[[#This Row],[Exports kWh - MPT]]/1000)*ExportsELAP[[#This Row],[EIM Price]]</f>
        <v>0.61657415336200005</v>
      </c>
      <c r="L6289" s="167" t="str">
        <f>+INDEX(ECR_Hours!$I$12:$I$15,MATCH(ExportsELAP[[#This Row],[Date Prevailing]],ECR_Hours!$H$12:$H$15,1))</f>
        <v>S</v>
      </c>
      <c r="M6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0" spans="1:13" x14ac:dyDescent="0.25">
      <c r="A6290" s="164">
        <f>+Exports!A6293</f>
        <v>44824</v>
      </c>
      <c r="B6290" s="165">
        <f t="shared" si="392"/>
        <v>2022</v>
      </c>
      <c r="C6290" s="165">
        <f t="shared" si="393"/>
        <v>9</v>
      </c>
      <c r="D6290" s="165">
        <f t="shared" si="394"/>
        <v>20</v>
      </c>
      <c r="E6290" s="165">
        <f>+Exports!B6293</f>
        <v>1</v>
      </c>
      <c r="F6290" s="165">
        <f>+WEEKDAY(ExportsELAP[[#This Row],[Date Prevailing]],1)</f>
        <v>3</v>
      </c>
      <c r="G6290" s="165">
        <f>+COUNTIFS(ECR_Hours!$K$6:$K$7,ExportsELAP[[#This Row],[Date Prevailing]])</f>
        <v>0</v>
      </c>
      <c r="H6290" s="165">
        <f t="shared" si="395"/>
        <v>3</v>
      </c>
      <c r="I6290" s="166">
        <f>+Exports!G6293</f>
        <v>15.0831</v>
      </c>
      <c r="J6290" s="166">
        <f>+'ELAP_IPCO-APND'!D6293</f>
        <v>68.779740000000004</v>
      </c>
      <c r="K6290" s="166">
        <f>+(ExportsELAP[[#This Row],[Exports kWh - MPT]]/1000)*ExportsELAP[[#This Row],[EIM Price]]</f>
        <v>1.0374116963940001</v>
      </c>
      <c r="L6290" s="167" t="str">
        <f>+INDEX(ECR_Hours!$I$12:$I$15,MATCH(ExportsELAP[[#This Row],[Date Prevailing]],ECR_Hours!$H$12:$H$15,1))</f>
        <v>S</v>
      </c>
      <c r="M6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1" spans="1:13" x14ac:dyDescent="0.25">
      <c r="A6291" s="164">
        <f>+Exports!A6294</f>
        <v>44824</v>
      </c>
      <c r="B6291" s="165">
        <f t="shared" si="392"/>
        <v>2022</v>
      </c>
      <c r="C6291" s="165">
        <f t="shared" si="393"/>
        <v>9</v>
      </c>
      <c r="D6291" s="165">
        <f t="shared" si="394"/>
        <v>20</v>
      </c>
      <c r="E6291" s="165">
        <f>+Exports!B6294</f>
        <v>2</v>
      </c>
      <c r="F6291" s="165">
        <f>+WEEKDAY(ExportsELAP[[#This Row],[Date Prevailing]],1)</f>
        <v>3</v>
      </c>
      <c r="G6291" s="165">
        <f>+COUNTIFS(ECR_Hours!$K$6:$K$7,ExportsELAP[[#This Row],[Date Prevailing]])</f>
        <v>0</v>
      </c>
      <c r="H6291" s="165">
        <f t="shared" si="395"/>
        <v>3</v>
      </c>
      <c r="I6291" s="166">
        <f>+Exports!G6294</f>
        <v>18.542500000000004</v>
      </c>
      <c r="J6291" s="166">
        <f>+'ELAP_IPCO-APND'!D6294</f>
        <v>67.249570000000006</v>
      </c>
      <c r="K6291" s="166">
        <f>+(ExportsELAP[[#This Row],[Exports kWh - MPT]]/1000)*ExportsELAP[[#This Row],[EIM Price]]</f>
        <v>1.2469751517250003</v>
      </c>
      <c r="L6291" s="167" t="str">
        <f>+INDEX(ECR_Hours!$I$12:$I$15,MATCH(ExportsELAP[[#This Row],[Date Prevailing]],ECR_Hours!$H$12:$H$15,1))</f>
        <v>S</v>
      </c>
      <c r="M6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2" spans="1:13" x14ac:dyDescent="0.25">
      <c r="A6292" s="164">
        <f>+Exports!A6295</f>
        <v>44824</v>
      </c>
      <c r="B6292" s="165">
        <f t="shared" si="392"/>
        <v>2022</v>
      </c>
      <c r="C6292" s="165">
        <f t="shared" si="393"/>
        <v>9</v>
      </c>
      <c r="D6292" s="165">
        <f t="shared" si="394"/>
        <v>20</v>
      </c>
      <c r="E6292" s="165">
        <f>+Exports!B6295</f>
        <v>3</v>
      </c>
      <c r="F6292" s="165">
        <f>+WEEKDAY(ExportsELAP[[#This Row],[Date Prevailing]],1)</f>
        <v>3</v>
      </c>
      <c r="G6292" s="165">
        <f>+COUNTIFS(ECR_Hours!$K$6:$K$7,ExportsELAP[[#This Row],[Date Prevailing]])</f>
        <v>0</v>
      </c>
      <c r="H6292" s="165">
        <f t="shared" si="395"/>
        <v>3</v>
      </c>
      <c r="I6292" s="166">
        <f>+Exports!G6295</f>
        <v>16.1785</v>
      </c>
      <c r="J6292" s="166">
        <f>+'ELAP_IPCO-APND'!D6295</f>
        <v>62.247990000000001</v>
      </c>
      <c r="K6292" s="166">
        <f>+(ExportsELAP[[#This Row],[Exports kWh - MPT]]/1000)*ExportsELAP[[#This Row],[EIM Price]]</f>
        <v>1.007079106215</v>
      </c>
      <c r="L6292" s="167" t="str">
        <f>+INDEX(ECR_Hours!$I$12:$I$15,MATCH(ExportsELAP[[#This Row],[Date Prevailing]],ECR_Hours!$H$12:$H$15,1))</f>
        <v>S</v>
      </c>
      <c r="M6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3" spans="1:13" x14ac:dyDescent="0.25">
      <c r="A6293" s="164">
        <f>+Exports!A6296</f>
        <v>44824</v>
      </c>
      <c r="B6293" s="165">
        <f t="shared" si="392"/>
        <v>2022</v>
      </c>
      <c r="C6293" s="165">
        <f t="shared" si="393"/>
        <v>9</v>
      </c>
      <c r="D6293" s="165">
        <f t="shared" si="394"/>
        <v>20</v>
      </c>
      <c r="E6293" s="165">
        <f>+Exports!B6296</f>
        <v>4</v>
      </c>
      <c r="F6293" s="165">
        <f>+WEEKDAY(ExportsELAP[[#This Row],[Date Prevailing]],1)</f>
        <v>3</v>
      </c>
      <c r="G6293" s="165">
        <f>+COUNTIFS(ECR_Hours!$K$6:$K$7,ExportsELAP[[#This Row],[Date Prevailing]])</f>
        <v>0</v>
      </c>
      <c r="H6293" s="165">
        <f t="shared" si="395"/>
        <v>3</v>
      </c>
      <c r="I6293" s="166">
        <f>+Exports!G6296</f>
        <v>15.529400000000001</v>
      </c>
      <c r="J6293" s="166">
        <f>+'ELAP_IPCO-APND'!D6296</f>
        <v>61.151910000000001</v>
      </c>
      <c r="K6293" s="166">
        <f>+(ExportsELAP[[#This Row],[Exports kWh - MPT]]/1000)*ExportsELAP[[#This Row],[EIM Price]]</f>
        <v>0.94965247115400009</v>
      </c>
      <c r="L6293" s="167" t="str">
        <f>+INDEX(ECR_Hours!$I$12:$I$15,MATCH(ExportsELAP[[#This Row],[Date Prevailing]],ECR_Hours!$H$12:$H$15,1))</f>
        <v>S</v>
      </c>
      <c r="M6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4" spans="1:13" x14ac:dyDescent="0.25">
      <c r="A6294" s="164">
        <f>+Exports!A6297</f>
        <v>44824</v>
      </c>
      <c r="B6294" s="165">
        <f t="shared" si="392"/>
        <v>2022</v>
      </c>
      <c r="C6294" s="165">
        <f t="shared" si="393"/>
        <v>9</v>
      </c>
      <c r="D6294" s="165">
        <f t="shared" si="394"/>
        <v>20</v>
      </c>
      <c r="E6294" s="165">
        <f>+Exports!B6297</f>
        <v>5</v>
      </c>
      <c r="F6294" s="165">
        <f>+WEEKDAY(ExportsELAP[[#This Row],[Date Prevailing]],1)</f>
        <v>3</v>
      </c>
      <c r="G6294" s="165">
        <f>+COUNTIFS(ECR_Hours!$K$6:$K$7,ExportsELAP[[#This Row],[Date Prevailing]])</f>
        <v>0</v>
      </c>
      <c r="H6294" s="165">
        <f t="shared" si="395"/>
        <v>3</v>
      </c>
      <c r="I6294" s="166">
        <f>+Exports!G6297</f>
        <v>9.0427999999999997</v>
      </c>
      <c r="J6294" s="166">
        <f>+'ELAP_IPCO-APND'!D6297</f>
        <v>56.317929999999997</v>
      </c>
      <c r="K6294" s="166">
        <f>+(ExportsELAP[[#This Row],[Exports kWh - MPT]]/1000)*ExportsELAP[[#This Row],[EIM Price]]</f>
        <v>0.50927177740399998</v>
      </c>
      <c r="L6294" s="167" t="str">
        <f>+INDEX(ECR_Hours!$I$12:$I$15,MATCH(ExportsELAP[[#This Row],[Date Prevailing]],ECR_Hours!$H$12:$H$15,1))</f>
        <v>S</v>
      </c>
      <c r="M6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5" spans="1:13" x14ac:dyDescent="0.25">
      <c r="A6295" s="164">
        <f>+Exports!A6298</f>
        <v>44824</v>
      </c>
      <c r="B6295" s="165">
        <f t="shared" si="392"/>
        <v>2022</v>
      </c>
      <c r="C6295" s="165">
        <f t="shared" si="393"/>
        <v>9</v>
      </c>
      <c r="D6295" s="165">
        <f t="shared" si="394"/>
        <v>20</v>
      </c>
      <c r="E6295" s="165">
        <f>+Exports!B6298</f>
        <v>6</v>
      </c>
      <c r="F6295" s="165">
        <f>+WEEKDAY(ExportsELAP[[#This Row],[Date Prevailing]],1)</f>
        <v>3</v>
      </c>
      <c r="G6295" s="165">
        <f>+COUNTIFS(ECR_Hours!$K$6:$K$7,ExportsELAP[[#This Row],[Date Prevailing]])</f>
        <v>0</v>
      </c>
      <c r="H6295" s="165">
        <f t="shared" si="395"/>
        <v>3</v>
      </c>
      <c r="I6295" s="166">
        <f>+Exports!G6298</f>
        <v>9.5664999999999996</v>
      </c>
      <c r="J6295" s="166">
        <f>+'ELAP_IPCO-APND'!D6298</f>
        <v>66.609710000000007</v>
      </c>
      <c r="K6295" s="166">
        <f>+(ExportsELAP[[#This Row],[Exports kWh - MPT]]/1000)*ExportsELAP[[#This Row],[EIM Price]]</f>
        <v>0.63722179071500007</v>
      </c>
      <c r="L6295" s="167" t="str">
        <f>+INDEX(ECR_Hours!$I$12:$I$15,MATCH(ExportsELAP[[#This Row],[Date Prevailing]],ECR_Hours!$H$12:$H$15,1))</f>
        <v>S</v>
      </c>
      <c r="M6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6" spans="1:13" x14ac:dyDescent="0.25">
      <c r="A6296" s="164">
        <f>+Exports!A6299</f>
        <v>44824</v>
      </c>
      <c r="B6296" s="165">
        <f t="shared" si="392"/>
        <v>2022</v>
      </c>
      <c r="C6296" s="165">
        <f t="shared" si="393"/>
        <v>9</v>
      </c>
      <c r="D6296" s="165">
        <f t="shared" si="394"/>
        <v>20</v>
      </c>
      <c r="E6296" s="165">
        <f>+Exports!B6299</f>
        <v>7</v>
      </c>
      <c r="F6296" s="165">
        <f>+WEEKDAY(ExportsELAP[[#This Row],[Date Prevailing]],1)</f>
        <v>3</v>
      </c>
      <c r="G6296" s="165">
        <f>+COUNTIFS(ECR_Hours!$K$6:$K$7,ExportsELAP[[#This Row],[Date Prevailing]])</f>
        <v>0</v>
      </c>
      <c r="H6296" s="165">
        <f t="shared" si="395"/>
        <v>3</v>
      </c>
      <c r="I6296" s="166">
        <f>+Exports!G6299</f>
        <v>8.607800000000001</v>
      </c>
      <c r="J6296" s="166">
        <f>+'ELAP_IPCO-APND'!D6299</f>
        <v>81.275139999999993</v>
      </c>
      <c r="K6296" s="166">
        <f>+(ExportsELAP[[#This Row],[Exports kWh - MPT]]/1000)*ExportsELAP[[#This Row],[EIM Price]]</f>
        <v>0.69960015009199994</v>
      </c>
      <c r="L6296" s="167" t="str">
        <f>+INDEX(ECR_Hours!$I$12:$I$15,MATCH(ExportsELAP[[#This Row],[Date Prevailing]],ECR_Hours!$H$12:$H$15,1))</f>
        <v>S</v>
      </c>
      <c r="M6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7" spans="1:13" x14ac:dyDescent="0.25">
      <c r="A6297" s="164">
        <f>+Exports!A6300</f>
        <v>44824</v>
      </c>
      <c r="B6297" s="165">
        <f t="shared" si="392"/>
        <v>2022</v>
      </c>
      <c r="C6297" s="165">
        <f t="shared" si="393"/>
        <v>9</v>
      </c>
      <c r="D6297" s="165">
        <f t="shared" si="394"/>
        <v>20</v>
      </c>
      <c r="E6297" s="165">
        <f>+Exports!B6300</f>
        <v>8</v>
      </c>
      <c r="F6297" s="165">
        <f>+WEEKDAY(ExportsELAP[[#This Row],[Date Prevailing]],1)</f>
        <v>3</v>
      </c>
      <c r="G6297" s="165">
        <f>+COUNTIFS(ECR_Hours!$K$6:$K$7,ExportsELAP[[#This Row],[Date Prevailing]])</f>
        <v>0</v>
      </c>
      <c r="H6297" s="165">
        <f t="shared" si="395"/>
        <v>3</v>
      </c>
      <c r="I6297" s="166">
        <f>+Exports!G6300</f>
        <v>749.93579999999997</v>
      </c>
      <c r="J6297" s="166">
        <f>+'ELAP_IPCO-APND'!D6300</f>
        <v>80.244100000000003</v>
      </c>
      <c r="K6297" s="166">
        <f>+(ExportsELAP[[#This Row],[Exports kWh - MPT]]/1000)*ExportsELAP[[#This Row],[EIM Price]]</f>
        <v>60.177923328779997</v>
      </c>
      <c r="L6297" s="167" t="str">
        <f>+INDEX(ECR_Hours!$I$12:$I$15,MATCH(ExportsELAP[[#This Row],[Date Prevailing]],ECR_Hours!$H$12:$H$15,1))</f>
        <v>S</v>
      </c>
      <c r="M6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8" spans="1:13" x14ac:dyDescent="0.25">
      <c r="A6298" s="164">
        <f>+Exports!A6301</f>
        <v>44824</v>
      </c>
      <c r="B6298" s="165">
        <f t="shared" si="392"/>
        <v>2022</v>
      </c>
      <c r="C6298" s="165">
        <f t="shared" si="393"/>
        <v>9</v>
      </c>
      <c r="D6298" s="165">
        <f t="shared" si="394"/>
        <v>20</v>
      </c>
      <c r="E6298" s="165">
        <f>+Exports!B6301</f>
        <v>9</v>
      </c>
      <c r="F6298" s="165">
        <f>+WEEKDAY(ExportsELAP[[#This Row],[Date Prevailing]],1)</f>
        <v>3</v>
      </c>
      <c r="G6298" s="165">
        <f>+COUNTIFS(ECR_Hours!$K$6:$K$7,ExportsELAP[[#This Row],[Date Prevailing]])</f>
        <v>0</v>
      </c>
      <c r="H6298" s="165">
        <f t="shared" si="395"/>
        <v>3</v>
      </c>
      <c r="I6298" s="166">
        <f>+Exports!G6301</f>
        <v>5258.3180000000002</v>
      </c>
      <c r="J6298" s="166">
        <f>+'ELAP_IPCO-APND'!D6301</f>
        <v>67.558440000000004</v>
      </c>
      <c r="K6298" s="166">
        <f>+(ExportsELAP[[#This Row],[Exports kWh - MPT]]/1000)*ExportsELAP[[#This Row],[EIM Price]]</f>
        <v>355.24376110392001</v>
      </c>
      <c r="L6298" s="167" t="str">
        <f>+INDEX(ECR_Hours!$I$12:$I$15,MATCH(ExportsELAP[[#This Row],[Date Prevailing]],ECR_Hours!$H$12:$H$15,1))</f>
        <v>S</v>
      </c>
      <c r="M6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299" spans="1:13" x14ac:dyDescent="0.25">
      <c r="A6299" s="164">
        <f>+Exports!A6302</f>
        <v>44824</v>
      </c>
      <c r="B6299" s="165">
        <f t="shared" si="392"/>
        <v>2022</v>
      </c>
      <c r="C6299" s="165">
        <f t="shared" si="393"/>
        <v>9</v>
      </c>
      <c r="D6299" s="165">
        <f t="shared" si="394"/>
        <v>20</v>
      </c>
      <c r="E6299" s="165">
        <f>+Exports!B6302</f>
        <v>10</v>
      </c>
      <c r="F6299" s="165">
        <f>+WEEKDAY(ExportsELAP[[#This Row],[Date Prevailing]],1)</f>
        <v>3</v>
      </c>
      <c r="G6299" s="165">
        <f>+COUNTIFS(ECR_Hours!$K$6:$K$7,ExportsELAP[[#This Row],[Date Prevailing]])</f>
        <v>0</v>
      </c>
      <c r="H6299" s="165">
        <f t="shared" si="395"/>
        <v>3</v>
      </c>
      <c r="I6299" s="166">
        <f>+Exports!G6302</f>
        <v>18209.0147</v>
      </c>
      <c r="J6299" s="166">
        <f>+'ELAP_IPCO-APND'!D6302</f>
        <v>56.538499999999999</v>
      </c>
      <c r="K6299" s="166">
        <f>+(ExportsELAP[[#This Row],[Exports kWh - MPT]]/1000)*ExportsELAP[[#This Row],[EIM Price]]</f>
        <v>1029.5103776159501</v>
      </c>
      <c r="L6299" s="167" t="str">
        <f>+INDEX(ECR_Hours!$I$12:$I$15,MATCH(ExportsELAP[[#This Row],[Date Prevailing]],ECR_Hours!$H$12:$H$15,1))</f>
        <v>S</v>
      </c>
      <c r="M6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0" spans="1:13" x14ac:dyDescent="0.25">
      <c r="A6300" s="164">
        <f>+Exports!A6303</f>
        <v>44824</v>
      </c>
      <c r="B6300" s="165">
        <f t="shared" si="392"/>
        <v>2022</v>
      </c>
      <c r="C6300" s="165">
        <f t="shared" si="393"/>
        <v>9</v>
      </c>
      <c r="D6300" s="165">
        <f t="shared" si="394"/>
        <v>20</v>
      </c>
      <c r="E6300" s="165">
        <f>+Exports!B6303</f>
        <v>11</v>
      </c>
      <c r="F6300" s="165">
        <f>+WEEKDAY(ExportsELAP[[#This Row],[Date Prevailing]],1)</f>
        <v>3</v>
      </c>
      <c r="G6300" s="165">
        <f>+COUNTIFS(ECR_Hours!$K$6:$K$7,ExportsELAP[[#This Row],[Date Prevailing]])</f>
        <v>0</v>
      </c>
      <c r="H6300" s="165">
        <f t="shared" si="395"/>
        <v>3</v>
      </c>
      <c r="I6300" s="166">
        <f>+Exports!G6303</f>
        <v>31553.6947</v>
      </c>
      <c r="J6300" s="166">
        <f>+'ELAP_IPCO-APND'!D6303</f>
        <v>55.436149999999998</v>
      </c>
      <c r="K6300" s="166">
        <f>+(ExportsELAP[[#This Row],[Exports kWh - MPT]]/1000)*ExportsELAP[[#This Row],[EIM Price]]</f>
        <v>1749.215352443405</v>
      </c>
      <c r="L6300" s="167" t="str">
        <f>+INDEX(ECR_Hours!$I$12:$I$15,MATCH(ExportsELAP[[#This Row],[Date Prevailing]],ECR_Hours!$H$12:$H$15,1))</f>
        <v>S</v>
      </c>
      <c r="M6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1" spans="1:13" x14ac:dyDescent="0.25">
      <c r="A6301" s="164">
        <f>+Exports!A6304</f>
        <v>44824</v>
      </c>
      <c r="B6301" s="165">
        <f t="shared" si="392"/>
        <v>2022</v>
      </c>
      <c r="C6301" s="165">
        <f t="shared" si="393"/>
        <v>9</v>
      </c>
      <c r="D6301" s="165">
        <f t="shared" si="394"/>
        <v>20</v>
      </c>
      <c r="E6301" s="165">
        <f>+Exports!B6304</f>
        <v>12</v>
      </c>
      <c r="F6301" s="165">
        <f>+WEEKDAY(ExportsELAP[[#This Row],[Date Prevailing]],1)</f>
        <v>3</v>
      </c>
      <c r="G6301" s="165">
        <f>+COUNTIFS(ECR_Hours!$K$6:$K$7,ExportsELAP[[#This Row],[Date Prevailing]])</f>
        <v>0</v>
      </c>
      <c r="H6301" s="165">
        <f t="shared" si="395"/>
        <v>3</v>
      </c>
      <c r="I6301" s="166">
        <f>+Exports!G6304</f>
        <v>42317.393100000001</v>
      </c>
      <c r="J6301" s="166">
        <f>+'ELAP_IPCO-APND'!D6304</f>
        <v>58.370310000000003</v>
      </c>
      <c r="K6301" s="166">
        <f>+(ExportsELAP[[#This Row],[Exports kWh - MPT]]/1000)*ExportsELAP[[#This Row],[EIM Price]]</f>
        <v>2470.0793536388614</v>
      </c>
      <c r="L6301" s="167" t="str">
        <f>+INDEX(ECR_Hours!$I$12:$I$15,MATCH(ExportsELAP[[#This Row],[Date Prevailing]],ECR_Hours!$H$12:$H$15,1))</f>
        <v>S</v>
      </c>
      <c r="M6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2" spans="1:13" x14ac:dyDescent="0.25">
      <c r="A6302" s="164">
        <f>+Exports!A6305</f>
        <v>44824</v>
      </c>
      <c r="B6302" s="165">
        <f t="shared" si="392"/>
        <v>2022</v>
      </c>
      <c r="C6302" s="165">
        <f t="shared" si="393"/>
        <v>9</v>
      </c>
      <c r="D6302" s="165">
        <f t="shared" si="394"/>
        <v>20</v>
      </c>
      <c r="E6302" s="165">
        <f>+Exports!B6305</f>
        <v>13</v>
      </c>
      <c r="F6302" s="165">
        <f>+WEEKDAY(ExportsELAP[[#This Row],[Date Prevailing]],1)</f>
        <v>3</v>
      </c>
      <c r="G6302" s="165">
        <f>+COUNTIFS(ECR_Hours!$K$6:$K$7,ExportsELAP[[#This Row],[Date Prevailing]])</f>
        <v>0</v>
      </c>
      <c r="H6302" s="165">
        <f t="shared" si="395"/>
        <v>3</v>
      </c>
      <c r="I6302" s="166">
        <f>+Exports!G6305</f>
        <v>48225.671900000001</v>
      </c>
      <c r="J6302" s="166">
        <f>+'ELAP_IPCO-APND'!D6305</f>
        <v>59.506270000000001</v>
      </c>
      <c r="K6302" s="166">
        <f>+(ExportsELAP[[#This Row],[Exports kWh - MPT]]/1000)*ExportsELAP[[#This Row],[EIM Price]]</f>
        <v>2869.7298530128132</v>
      </c>
      <c r="L6302" s="167" t="str">
        <f>+INDEX(ECR_Hours!$I$12:$I$15,MATCH(ExportsELAP[[#This Row],[Date Prevailing]],ECR_Hours!$H$12:$H$15,1))</f>
        <v>S</v>
      </c>
      <c r="M6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3" spans="1:13" x14ac:dyDescent="0.25">
      <c r="A6303" s="164">
        <f>+Exports!A6306</f>
        <v>44824</v>
      </c>
      <c r="B6303" s="165">
        <f t="shared" si="392"/>
        <v>2022</v>
      </c>
      <c r="C6303" s="165">
        <f t="shared" si="393"/>
        <v>9</v>
      </c>
      <c r="D6303" s="165">
        <f t="shared" si="394"/>
        <v>20</v>
      </c>
      <c r="E6303" s="165">
        <f>+Exports!B6306</f>
        <v>14</v>
      </c>
      <c r="F6303" s="165">
        <f>+WEEKDAY(ExportsELAP[[#This Row],[Date Prevailing]],1)</f>
        <v>3</v>
      </c>
      <c r="G6303" s="165">
        <f>+COUNTIFS(ECR_Hours!$K$6:$K$7,ExportsELAP[[#This Row],[Date Prevailing]])</f>
        <v>0</v>
      </c>
      <c r="H6303" s="165">
        <f t="shared" si="395"/>
        <v>3</v>
      </c>
      <c r="I6303" s="166">
        <f>+Exports!G6306</f>
        <v>49630.767499999994</v>
      </c>
      <c r="J6303" s="166">
        <f>+'ELAP_IPCO-APND'!D6306</f>
        <v>60.252989999999997</v>
      </c>
      <c r="K6303" s="166">
        <f>+(ExportsELAP[[#This Row],[Exports kWh - MPT]]/1000)*ExportsELAP[[#This Row],[EIM Price]]</f>
        <v>2990.4021378698249</v>
      </c>
      <c r="L6303" s="167" t="str">
        <f>+INDEX(ECR_Hours!$I$12:$I$15,MATCH(ExportsELAP[[#This Row],[Date Prevailing]],ECR_Hours!$H$12:$H$15,1))</f>
        <v>S</v>
      </c>
      <c r="M6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4" spans="1:13" x14ac:dyDescent="0.25">
      <c r="A6304" s="164">
        <f>+Exports!A6307</f>
        <v>44824</v>
      </c>
      <c r="B6304" s="165">
        <f t="shared" si="392"/>
        <v>2022</v>
      </c>
      <c r="C6304" s="165">
        <f t="shared" si="393"/>
        <v>9</v>
      </c>
      <c r="D6304" s="165">
        <f t="shared" si="394"/>
        <v>20</v>
      </c>
      <c r="E6304" s="165">
        <f>+Exports!B6307</f>
        <v>15</v>
      </c>
      <c r="F6304" s="165">
        <f>+WEEKDAY(ExportsELAP[[#This Row],[Date Prevailing]],1)</f>
        <v>3</v>
      </c>
      <c r="G6304" s="165">
        <f>+COUNTIFS(ECR_Hours!$K$6:$K$7,ExportsELAP[[#This Row],[Date Prevailing]])</f>
        <v>0</v>
      </c>
      <c r="H6304" s="165">
        <f t="shared" si="395"/>
        <v>3</v>
      </c>
      <c r="I6304" s="166">
        <f>+Exports!G6307</f>
        <v>46307.7785</v>
      </c>
      <c r="J6304" s="166">
        <f>+'ELAP_IPCO-APND'!D6307</f>
        <v>64.976190000000003</v>
      </c>
      <c r="K6304" s="166">
        <f>+(ExportsELAP[[#This Row],[Exports kWh - MPT]]/1000)*ExportsELAP[[#This Row],[EIM Price]]</f>
        <v>3008.903014293915</v>
      </c>
      <c r="L6304" s="167" t="str">
        <f>+INDEX(ECR_Hours!$I$12:$I$15,MATCH(ExportsELAP[[#This Row],[Date Prevailing]],ECR_Hours!$H$12:$H$15,1))</f>
        <v>S</v>
      </c>
      <c r="M6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05" spans="1:13" x14ac:dyDescent="0.25">
      <c r="A6305" s="164">
        <f>+Exports!A6308</f>
        <v>44824</v>
      </c>
      <c r="B6305" s="165">
        <f t="shared" si="392"/>
        <v>2022</v>
      </c>
      <c r="C6305" s="165">
        <f t="shared" si="393"/>
        <v>9</v>
      </c>
      <c r="D6305" s="165">
        <f t="shared" si="394"/>
        <v>20</v>
      </c>
      <c r="E6305" s="165">
        <f>+Exports!B6308</f>
        <v>16</v>
      </c>
      <c r="F6305" s="165">
        <f>+WEEKDAY(ExportsELAP[[#This Row],[Date Prevailing]],1)</f>
        <v>3</v>
      </c>
      <c r="G6305" s="165">
        <f>+COUNTIFS(ECR_Hours!$K$6:$K$7,ExportsELAP[[#This Row],[Date Prevailing]])</f>
        <v>0</v>
      </c>
      <c r="H6305" s="165">
        <f t="shared" si="395"/>
        <v>3</v>
      </c>
      <c r="I6305" s="166">
        <f>+Exports!G6308</f>
        <v>38644.948099999987</v>
      </c>
      <c r="J6305" s="166">
        <f>+'ELAP_IPCO-APND'!D6308</f>
        <v>69.635319999999993</v>
      </c>
      <c r="K6305" s="166">
        <f>+(ExportsELAP[[#This Row],[Exports kWh - MPT]]/1000)*ExportsELAP[[#This Row],[EIM Price]]</f>
        <v>2691.0533273268907</v>
      </c>
      <c r="L6305" s="167" t="str">
        <f>+INDEX(ECR_Hours!$I$12:$I$15,MATCH(ExportsELAP[[#This Row],[Date Prevailing]],ECR_Hours!$H$12:$H$15,1))</f>
        <v>S</v>
      </c>
      <c r="M6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06" spans="1:13" x14ac:dyDescent="0.25">
      <c r="A6306" s="164">
        <f>+Exports!A6309</f>
        <v>44824</v>
      </c>
      <c r="B6306" s="165">
        <f t="shared" si="392"/>
        <v>2022</v>
      </c>
      <c r="C6306" s="165">
        <f t="shared" si="393"/>
        <v>9</v>
      </c>
      <c r="D6306" s="165">
        <f t="shared" si="394"/>
        <v>20</v>
      </c>
      <c r="E6306" s="165">
        <f>+Exports!B6309</f>
        <v>17</v>
      </c>
      <c r="F6306" s="165">
        <f>+WEEKDAY(ExportsELAP[[#This Row],[Date Prevailing]],1)</f>
        <v>3</v>
      </c>
      <c r="G6306" s="165">
        <f>+COUNTIFS(ECR_Hours!$K$6:$K$7,ExportsELAP[[#This Row],[Date Prevailing]])</f>
        <v>0</v>
      </c>
      <c r="H6306" s="165">
        <f t="shared" si="395"/>
        <v>3</v>
      </c>
      <c r="I6306" s="166">
        <f>+Exports!G6309</f>
        <v>27917.0095</v>
      </c>
      <c r="J6306" s="166">
        <f>+'ELAP_IPCO-APND'!D6309</f>
        <v>67.936809999999994</v>
      </c>
      <c r="K6306" s="166">
        <f>+(ExportsELAP[[#This Row],[Exports kWh - MPT]]/1000)*ExportsELAP[[#This Row],[EIM Price]]</f>
        <v>1896.5925701696947</v>
      </c>
      <c r="L6306" s="167" t="str">
        <f>+INDEX(ECR_Hours!$I$12:$I$15,MATCH(ExportsELAP[[#This Row],[Date Prevailing]],ECR_Hours!$H$12:$H$15,1))</f>
        <v>S</v>
      </c>
      <c r="M6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07" spans="1:13" x14ac:dyDescent="0.25">
      <c r="A6307" s="164">
        <f>+Exports!A6310</f>
        <v>44824</v>
      </c>
      <c r="B6307" s="165">
        <f t="shared" si="392"/>
        <v>2022</v>
      </c>
      <c r="C6307" s="165">
        <f t="shared" si="393"/>
        <v>9</v>
      </c>
      <c r="D6307" s="165">
        <f t="shared" si="394"/>
        <v>20</v>
      </c>
      <c r="E6307" s="165">
        <f>+Exports!B6310</f>
        <v>18</v>
      </c>
      <c r="F6307" s="165">
        <f>+WEEKDAY(ExportsELAP[[#This Row],[Date Prevailing]],1)</f>
        <v>3</v>
      </c>
      <c r="G6307" s="165">
        <f>+COUNTIFS(ECR_Hours!$K$6:$K$7,ExportsELAP[[#This Row],[Date Prevailing]])</f>
        <v>0</v>
      </c>
      <c r="H6307" s="165">
        <f t="shared" si="395"/>
        <v>3</v>
      </c>
      <c r="I6307" s="166">
        <f>+Exports!G6310</f>
        <v>15688.816300000002</v>
      </c>
      <c r="J6307" s="166">
        <f>+'ELAP_IPCO-APND'!D6310</f>
        <v>69.714759999999998</v>
      </c>
      <c r="K6307" s="166">
        <f>+(ExportsELAP[[#This Row],[Exports kWh - MPT]]/1000)*ExportsELAP[[#This Row],[EIM Price]]</f>
        <v>1093.7420630385882</v>
      </c>
      <c r="L6307" s="167" t="str">
        <f>+INDEX(ECR_Hours!$I$12:$I$15,MATCH(ExportsELAP[[#This Row],[Date Prevailing]],ECR_Hours!$H$12:$H$15,1))</f>
        <v>S</v>
      </c>
      <c r="M6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08" spans="1:13" x14ac:dyDescent="0.25">
      <c r="A6308" s="164">
        <f>+Exports!A6311</f>
        <v>44824</v>
      </c>
      <c r="B6308" s="165">
        <f t="shared" si="392"/>
        <v>2022</v>
      </c>
      <c r="C6308" s="165">
        <f t="shared" si="393"/>
        <v>9</v>
      </c>
      <c r="D6308" s="165">
        <f t="shared" si="394"/>
        <v>20</v>
      </c>
      <c r="E6308" s="165">
        <f>+Exports!B6311</f>
        <v>19</v>
      </c>
      <c r="F6308" s="165">
        <f>+WEEKDAY(ExportsELAP[[#This Row],[Date Prevailing]],1)</f>
        <v>3</v>
      </c>
      <c r="G6308" s="165">
        <f>+COUNTIFS(ECR_Hours!$K$6:$K$7,ExportsELAP[[#This Row],[Date Prevailing]])</f>
        <v>0</v>
      </c>
      <c r="H6308" s="165">
        <f t="shared" si="395"/>
        <v>3</v>
      </c>
      <c r="I6308" s="166">
        <f>+Exports!G6311</f>
        <v>5507.2957000000006</v>
      </c>
      <c r="J6308" s="166">
        <f>+'ELAP_IPCO-APND'!D6311</f>
        <v>81.556269999999998</v>
      </c>
      <c r="K6308" s="166">
        <f>+(ExportsELAP[[#This Row],[Exports kWh - MPT]]/1000)*ExportsELAP[[#This Row],[EIM Price]]</f>
        <v>449.15449507903901</v>
      </c>
      <c r="L6308" s="167" t="str">
        <f>+INDEX(ECR_Hours!$I$12:$I$15,MATCH(ExportsELAP[[#This Row],[Date Prevailing]],ECR_Hours!$H$12:$H$15,1))</f>
        <v>S</v>
      </c>
      <c r="M6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09" spans="1:13" x14ac:dyDescent="0.25">
      <c r="A6309" s="164">
        <f>+Exports!A6312</f>
        <v>44824</v>
      </c>
      <c r="B6309" s="165">
        <f t="shared" si="392"/>
        <v>2022</v>
      </c>
      <c r="C6309" s="165">
        <f t="shared" si="393"/>
        <v>9</v>
      </c>
      <c r="D6309" s="165">
        <f t="shared" si="394"/>
        <v>20</v>
      </c>
      <c r="E6309" s="165">
        <f>+Exports!B6312</f>
        <v>20</v>
      </c>
      <c r="F6309" s="165">
        <f>+WEEKDAY(ExportsELAP[[#This Row],[Date Prevailing]],1)</f>
        <v>3</v>
      </c>
      <c r="G6309" s="165">
        <f>+COUNTIFS(ECR_Hours!$K$6:$K$7,ExportsELAP[[#This Row],[Date Prevailing]])</f>
        <v>0</v>
      </c>
      <c r="H6309" s="165">
        <f t="shared" si="395"/>
        <v>3</v>
      </c>
      <c r="I6309" s="166">
        <f>+Exports!G6312</f>
        <v>659.05579999999998</v>
      </c>
      <c r="J6309" s="166">
        <f>+'ELAP_IPCO-APND'!D6312</f>
        <v>110.54250999999999</v>
      </c>
      <c r="K6309" s="166">
        <f>+(ExportsELAP[[#This Row],[Exports kWh - MPT]]/1000)*ExportsELAP[[#This Row],[EIM Price]]</f>
        <v>72.853682362057995</v>
      </c>
      <c r="L6309" s="167" t="str">
        <f>+INDEX(ECR_Hours!$I$12:$I$15,MATCH(ExportsELAP[[#This Row],[Date Prevailing]],ECR_Hours!$H$12:$H$15,1))</f>
        <v>S</v>
      </c>
      <c r="M6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10" spans="1:13" x14ac:dyDescent="0.25">
      <c r="A6310" s="164">
        <f>+Exports!A6313</f>
        <v>44824</v>
      </c>
      <c r="B6310" s="165">
        <f t="shared" si="392"/>
        <v>2022</v>
      </c>
      <c r="C6310" s="165">
        <f t="shared" si="393"/>
        <v>9</v>
      </c>
      <c r="D6310" s="165">
        <f t="shared" si="394"/>
        <v>20</v>
      </c>
      <c r="E6310" s="165">
        <f>+Exports!B6313</f>
        <v>21</v>
      </c>
      <c r="F6310" s="165">
        <f>+WEEKDAY(ExportsELAP[[#This Row],[Date Prevailing]],1)</f>
        <v>3</v>
      </c>
      <c r="G6310" s="165">
        <f>+COUNTIFS(ECR_Hours!$K$6:$K$7,ExportsELAP[[#This Row],[Date Prevailing]])</f>
        <v>0</v>
      </c>
      <c r="H6310" s="165">
        <f t="shared" si="395"/>
        <v>3</v>
      </c>
      <c r="I6310" s="166">
        <f>+Exports!G6313</f>
        <v>162.77629999999999</v>
      </c>
      <c r="J6310" s="166">
        <f>+'ELAP_IPCO-APND'!D6313</f>
        <v>113.51242000000001</v>
      </c>
      <c r="K6310" s="166">
        <f>+(ExportsELAP[[#This Row],[Exports kWh - MPT]]/1000)*ExportsELAP[[#This Row],[EIM Price]]</f>
        <v>18.477131731646001</v>
      </c>
      <c r="L6310" s="167" t="str">
        <f>+INDEX(ECR_Hours!$I$12:$I$15,MATCH(ExportsELAP[[#This Row],[Date Prevailing]],ECR_Hours!$H$12:$H$15,1))</f>
        <v>S</v>
      </c>
      <c r="M6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11" spans="1:13" x14ac:dyDescent="0.25">
      <c r="A6311" s="164">
        <f>+Exports!A6314</f>
        <v>44824</v>
      </c>
      <c r="B6311" s="165">
        <f t="shared" si="392"/>
        <v>2022</v>
      </c>
      <c r="C6311" s="165">
        <f t="shared" si="393"/>
        <v>9</v>
      </c>
      <c r="D6311" s="165">
        <f t="shared" si="394"/>
        <v>20</v>
      </c>
      <c r="E6311" s="165">
        <f>+Exports!B6314</f>
        <v>22</v>
      </c>
      <c r="F6311" s="165">
        <f>+WEEKDAY(ExportsELAP[[#This Row],[Date Prevailing]],1)</f>
        <v>3</v>
      </c>
      <c r="G6311" s="165">
        <f>+COUNTIFS(ECR_Hours!$K$6:$K$7,ExportsELAP[[#This Row],[Date Prevailing]])</f>
        <v>0</v>
      </c>
      <c r="H6311" s="165">
        <f t="shared" si="395"/>
        <v>3</v>
      </c>
      <c r="I6311" s="166">
        <f>+Exports!G6314</f>
        <v>148.07089999999999</v>
      </c>
      <c r="J6311" s="166">
        <f>+'ELAP_IPCO-APND'!D6314</f>
        <v>97.138750000000002</v>
      </c>
      <c r="K6311" s="166">
        <f>+(ExportsELAP[[#This Row],[Exports kWh - MPT]]/1000)*ExportsELAP[[#This Row],[EIM Price]]</f>
        <v>14.383422137375002</v>
      </c>
      <c r="L6311" s="167" t="str">
        <f>+INDEX(ECR_Hours!$I$12:$I$15,MATCH(ExportsELAP[[#This Row],[Date Prevailing]],ECR_Hours!$H$12:$H$15,1))</f>
        <v>S</v>
      </c>
      <c r="M6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12" spans="1:13" x14ac:dyDescent="0.25">
      <c r="A6312" s="164">
        <f>+Exports!A6315</f>
        <v>44824</v>
      </c>
      <c r="B6312" s="165">
        <f t="shared" si="392"/>
        <v>2022</v>
      </c>
      <c r="C6312" s="165">
        <f t="shared" si="393"/>
        <v>9</v>
      </c>
      <c r="D6312" s="165">
        <f t="shared" si="394"/>
        <v>20</v>
      </c>
      <c r="E6312" s="165">
        <f>+Exports!B6315</f>
        <v>23</v>
      </c>
      <c r="F6312" s="165">
        <f>+WEEKDAY(ExportsELAP[[#This Row],[Date Prevailing]],1)</f>
        <v>3</v>
      </c>
      <c r="G6312" s="165">
        <f>+COUNTIFS(ECR_Hours!$K$6:$K$7,ExportsELAP[[#This Row],[Date Prevailing]])</f>
        <v>0</v>
      </c>
      <c r="H6312" s="165">
        <f t="shared" si="395"/>
        <v>3</v>
      </c>
      <c r="I6312" s="166">
        <f>+Exports!G6315</f>
        <v>149.6318</v>
      </c>
      <c r="J6312" s="166">
        <f>+'ELAP_IPCO-APND'!D6315</f>
        <v>87.950069999999997</v>
      </c>
      <c r="K6312" s="166">
        <f>+(ExportsELAP[[#This Row],[Exports kWh - MPT]]/1000)*ExportsELAP[[#This Row],[EIM Price]]</f>
        <v>13.160127284226</v>
      </c>
      <c r="L6312" s="167" t="str">
        <f>+INDEX(ECR_Hours!$I$12:$I$15,MATCH(ExportsELAP[[#This Row],[Date Prevailing]],ECR_Hours!$H$12:$H$15,1))</f>
        <v>S</v>
      </c>
      <c r="M6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13" spans="1:13" x14ac:dyDescent="0.25">
      <c r="A6313" s="164">
        <f>+Exports!A6316</f>
        <v>44824</v>
      </c>
      <c r="B6313" s="165">
        <f t="shared" si="392"/>
        <v>2022</v>
      </c>
      <c r="C6313" s="165">
        <f t="shared" si="393"/>
        <v>9</v>
      </c>
      <c r="D6313" s="165">
        <f t="shared" si="394"/>
        <v>20</v>
      </c>
      <c r="E6313" s="165">
        <f>+Exports!B6316</f>
        <v>24</v>
      </c>
      <c r="F6313" s="165">
        <f>+WEEKDAY(ExportsELAP[[#This Row],[Date Prevailing]],1)</f>
        <v>3</v>
      </c>
      <c r="G6313" s="165">
        <f>+COUNTIFS(ECR_Hours!$K$6:$K$7,ExportsELAP[[#This Row],[Date Prevailing]])</f>
        <v>0</v>
      </c>
      <c r="H6313" s="165">
        <f t="shared" si="395"/>
        <v>3</v>
      </c>
      <c r="I6313" s="166">
        <f>+Exports!G6316</f>
        <v>150.79689999999999</v>
      </c>
      <c r="J6313" s="166">
        <f>+'ELAP_IPCO-APND'!D6316</f>
        <v>88.564639999999997</v>
      </c>
      <c r="K6313" s="166">
        <f>+(ExportsELAP[[#This Row],[Exports kWh - MPT]]/1000)*ExportsELAP[[#This Row],[EIM Price]]</f>
        <v>13.355273161615997</v>
      </c>
      <c r="L6313" s="167" t="str">
        <f>+INDEX(ECR_Hours!$I$12:$I$15,MATCH(ExportsELAP[[#This Row],[Date Prevailing]],ECR_Hours!$H$12:$H$15,1))</f>
        <v>S</v>
      </c>
      <c r="M6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4" spans="1:13" x14ac:dyDescent="0.25">
      <c r="A6314" s="164">
        <f>+Exports!A6317</f>
        <v>44825</v>
      </c>
      <c r="B6314" s="165">
        <f t="shared" si="392"/>
        <v>2022</v>
      </c>
      <c r="C6314" s="165">
        <f t="shared" si="393"/>
        <v>9</v>
      </c>
      <c r="D6314" s="165">
        <f t="shared" si="394"/>
        <v>21</v>
      </c>
      <c r="E6314" s="165">
        <f>+Exports!B6317</f>
        <v>1</v>
      </c>
      <c r="F6314" s="165">
        <f>+WEEKDAY(ExportsELAP[[#This Row],[Date Prevailing]],1)</f>
        <v>4</v>
      </c>
      <c r="G6314" s="165">
        <f>+COUNTIFS(ECR_Hours!$K$6:$K$7,ExportsELAP[[#This Row],[Date Prevailing]])</f>
        <v>0</v>
      </c>
      <c r="H6314" s="165">
        <f t="shared" si="395"/>
        <v>4</v>
      </c>
      <c r="I6314" s="166">
        <f>+Exports!G6317</f>
        <v>13.3909</v>
      </c>
      <c r="J6314" s="166">
        <f>+'ELAP_IPCO-APND'!D6317</f>
        <v>72.849850000000004</v>
      </c>
      <c r="K6314" s="166">
        <f>+(ExportsELAP[[#This Row],[Exports kWh - MPT]]/1000)*ExportsELAP[[#This Row],[EIM Price]]</f>
        <v>0.97552505636500009</v>
      </c>
      <c r="L6314" s="167" t="str">
        <f>+INDEX(ECR_Hours!$I$12:$I$15,MATCH(ExportsELAP[[#This Row],[Date Prevailing]],ECR_Hours!$H$12:$H$15,1))</f>
        <v>S</v>
      </c>
      <c r="M6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5" spans="1:13" x14ac:dyDescent="0.25">
      <c r="A6315" s="164">
        <f>+Exports!A6318</f>
        <v>44825</v>
      </c>
      <c r="B6315" s="165">
        <f t="shared" si="392"/>
        <v>2022</v>
      </c>
      <c r="C6315" s="165">
        <f t="shared" si="393"/>
        <v>9</v>
      </c>
      <c r="D6315" s="165">
        <f t="shared" si="394"/>
        <v>21</v>
      </c>
      <c r="E6315" s="165">
        <f>+Exports!B6318</f>
        <v>2</v>
      </c>
      <c r="F6315" s="165">
        <f>+WEEKDAY(ExportsELAP[[#This Row],[Date Prevailing]],1)</f>
        <v>4</v>
      </c>
      <c r="G6315" s="165">
        <f>+COUNTIFS(ECR_Hours!$K$6:$K$7,ExportsELAP[[#This Row],[Date Prevailing]])</f>
        <v>0</v>
      </c>
      <c r="H6315" s="165">
        <f t="shared" si="395"/>
        <v>4</v>
      </c>
      <c r="I6315" s="166">
        <f>+Exports!G6318</f>
        <v>14.847899999999999</v>
      </c>
      <c r="J6315" s="166">
        <f>+'ELAP_IPCO-APND'!D6318</f>
        <v>71.159710000000004</v>
      </c>
      <c r="K6315" s="166">
        <f>+(ExportsELAP[[#This Row],[Exports kWh - MPT]]/1000)*ExportsELAP[[#This Row],[EIM Price]]</f>
        <v>1.056572258109</v>
      </c>
      <c r="L6315" s="167" t="str">
        <f>+INDEX(ECR_Hours!$I$12:$I$15,MATCH(ExportsELAP[[#This Row],[Date Prevailing]],ECR_Hours!$H$12:$H$15,1))</f>
        <v>S</v>
      </c>
      <c r="M6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6" spans="1:13" x14ac:dyDescent="0.25">
      <c r="A6316" s="164">
        <f>+Exports!A6319</f>
        <v>44825</v>
      </c>
      <c r="B6316" s="165">
        <f t="shared" si="392"/>
        <v>2022</v>
      </c>
      <c r="C6316" s="165">
        <f t="shared" si="393"/>
        <v>9</v>
      </c>
      <c r="D6316" s="165">
        <f t="shared" si="394"/>
        <v>21</v>
      </c>
      <c r="E6316" s="165">
        <f>+Exports!B6319</f>
        <v>3</v>
      </c>
      <c r="F6316" s="165">
        <f>+WEEKDAY(ExportsELAP[[#This Row],[Date Prevailing]],1)</f>
        <v>4</v>
      </c>
      <c r="G6316" s="165">
        <f>+COUNTIFS(ECR_Hours!$K$6:$K$7,ExportsELAP[[#This Row],[Date Prevailing]])</f>
        <v>0</v>
      </c>
      <c r="H6316" s="165">
        <f t="shared" si="395"/>
        <v>4</v>
      </c>
      <c r="I6316" s="166">
        <f>+Exports!G6319</f>
        <v>15.8965</v>
      </c>
      <c r="J6316" s="166">
        <f>+'ELAP_IPCO-APND'!D6319</f>
        <v>68.677229999999994</v>
      </c>
      <c r="K6316" s="166">
        <f>+(ExportsELAP[[#This Row],[Exports kWh - MPT]]/1000)*ExportsELAP[[#This Row],[EIM Price]]</f>
        <v>1.091727586695</v>
      </c>
      <c r="L6316" s="167" t="str">
        <f>+INDEX(ECR_Hours!$I$12:$I$15,MATCH(ExportsELAP[[#This Row],[Date Prevailing]],ECR_Hours!$H$12:$H$15,1))</f>
        <v>S</v>
      </c>
      <c r="M6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7" spans="1:13" x14ac:dyDescent="0.25">
      <c r="A6317" s="164">
        <f>+Exports!A6320</f>
        <v>44825</v>
      </c>
      <c r="B6317" s="165">
        <f t="shared" si="392"/>
        <v>2022</v>
      </c>
      <c r="C6317" s="165">
        <f t="shared" si="393"/>
        <v>9</v>
      </c>
      <c r="D6317" s="165">
        <f t="shared" si="394"/>
        <v>21</v>
      </c>
      <c r="E6317" s="165">
        <f>+Exports!B6320</f>
        <v>4</v>
      </c>
      <c r="F6317" s="165">
        <f>+WEEKDAY(ExportsELAP[[#This Row],[Date Prevailing]],1)</f>
        <v>4</v>
      </c>
      <c r="G6317" s="165">
        <f>+COUNTIFS(ECR_Hours!$K$6:$K$7,ExportsELAP[[#This Row],[Date Prevailing]])</f>
        <v>0</v>
      </c>
      <c r="H6317" s="165">
        <f t="shared" si="395"/>
        <v>4</v>
      </c>
      <c r="I6317" s="166">
        <f>+Exports!G6320</f>
        <v>12.853299999999999</v>
      </c>
      <c r="J6317" s="166">
        <f>+'ELAP_IPCO-APND'!D6320</f>
        <v>62.508690000000001</v>
      </c>
      <c r="K6317" s="166">
        <f>+(ExportsELAP[[#This Row],[Exports kWh - MPT]]/1000)*ExportsELAP[[#This Row],[EIM Price]]</f>
        <v>0.80344294517699999</v>
      </c>
      <c r="L6317" s="167" t="str">
        <f>+INDEX(ECR_Hours!$I$12:$I$15,MATCH(ExportsELAP[[#This Row],[Date Prevailing]],ECR_Hours!$H$12:$H$15,1))</f>
        <v>S</v>
      </c>
      <c r="M6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8" spans="1:13" x14ac:dyDescent="0.25">
      <c r="A6318" s="164">
        <f>+Exports!A6321</f>
        <v>44825</v>
      </c>
      <c r="B6318" s="165">
        <f t="shared" si="392"/>
        <v>2022</v>
      </c>
      <c r="C6318" s="165">
        <f t="shared" si="393"/>
        <v>9</v>
      </c>
      <c r="D6318" s="165">
        <f t="shared" si="394"/>
        <v>21</v>
      </c>
      <c r="E6318" s="165">
        <f>+Exports!B6321</f>
        <v>5</v>
      </c>
      <c r="F6318" s="165">
        <f>+WEEKDAY(ExportsELAP[[#This Row],[Date Prevailing]],1)</f>
        <v>4</v>
      </c>
      <c r="G6318" s="165">
        <f>+COUNTIFS(ECR_Hours!$K$6:$K$7,ExportsELAP[[#This Row],[Date Prevailing]])</f>
        <v>0</v>
      </c>
      <c r="H6318" s="165">
        <f t="shared" si="395"/>
        <v>4</v>
      </c>
      <c r="I6318" s="166">
        <f>+Exports!G6321</f>
        <v>15.707899999999999</v>
      </c>
      <c r="J6318" s="166">
        <f>+'ELAP_IPCO-APND'!D6321</f>
        <v>63.846069999999997</v>
      </c>
      <c r="K6318" s="166">
        <f>+(ExportsELAP[[#This Row],[Exports kWh - MPT]]/1000)*ExportsELAP[[#This Row],[EIM Price]]</f>
        <v>1.002887682953</v>
      </c>
      <c r="L6318" s="167" t="str">
        <f>+INDEX(ECR_Hours!$I$12:$I$15,MATCH(ExportsELAP[[#This Row],[Date Prevailing]],ECR_Hours!$H$12:$H$15,1))</f>
        <v>S</v>
      </c>
      <c r="M6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19" spans="1:13" x14ac:dyDescent="0.25">
      <c r="A6319" s="164">
        <f>+Exports!A6322</f>
        <v>44825</v>
      </c>
      <c r="B6319" s="165">
        <f t="shared" si="392"/>
        <v>2022</v>
      </c>
      <c r="C6319" s="165">
        <f t="shared" si="393"/>
        <v>9</v>
      </c>
      <c r="D6319" s="165">
        <f t="shared" si="394"/>
        <v>21</v>
      </c>
      <c r="E6319" s="165">
        <f>+Exports!B6322</f>
        <v>6</v>
      </c>
      <c r="F6319" s="165">
        <f>+WEEKDAY(ExportsELAP[[#This Row],[Date Prevailing]],1)</f>
        <v>4</v>
      </c>
      <c r="G6319" s="165">
        <f>+COUNTIFS(ECR_Hours!$K$6:$K$7,ExportsELAP[[#This Row],[Date Prevailing]])</f>
        <v>0</v>
      </c>
      <c r="H6319" s="165">
        <f t="shared" si="395"/>
        <v>4</v>
      </c>
      <c r="I6319" s="166">
        <f>+Exports!G6322</f>
        <v>14.2387</v>
      </c>
      <c r="J6319" s="166">
        <f>+'ELAP_IPCO-APND'!D6322</f>
        <v>83.254050000000007</v>
      </c>
      <c r="K6319" s="166">
        <f>+(ExportsELAP[[#This Row],[Exports kWh - MPT]]/1000)*ExportsELAP[[#This Row],[EIM Price]]</f>
        <v>1.1854294417350002</v>
      </c>
      <c r="L6319" s="167" t="str">
        <f>+INDEX(ECR_Hours!$I$12:$I$15,MATCH(ExportsELAP[[#This Row],[Date Prevailing]],ECR_Hours!$H$12:$H$15,1))</f>
        <v>S</v>
      </c>
      <c r="M6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0" spans="1:13" x14ac:dyDescent="0.25">
      <c r="A6320" s="164">
        <f>+Exports!A6323</f>
        <v>44825</v>
      </c>
      <c r="B6320" s="165">
        <f t="shared" si="392"/>
        <v>2022</v>
      </c>
      <c r="C6320" s="165">
        <f t="shared" si="393"/>
        <v>9</v>
      </c>
      <c r="D6320" s="165">
        <f t="shared" si="394"/>
        <v>21</v>
      </c>
      <c r="E6320" s="165">
        <f>+Exports!B6323</f>
        <v>7</v>
      </c>
      <c r="F6320" s="165">
        <f>+WEEKDAY(ExportsELAP[[#This Row],[Date Prevailing]],1)</f>
        <v>4</v>
      </c>
      <c r="G6320" s="165">
        <f>+COUNTIFS(ECR_Hours!$K$6:$K$7,ExportsELAP[[#This Row],[Date Prevailing]])</f>
        <v>0</v>
      </c>
      <c r="H6320" s="165">
        <f t="shared" si="395"/>
        <v>4</v>
      </c>
      <c r="I6320" s="166">
        <f>+Exports!G6323</f>
        <v>13.8948</v>
      </c>
      <c r="J6320" s="166">
        <f>+'ELAP_IPCO-APND'!D6323</f>
        <v>88.402349999999998</v>
      </c>
      <c r="K6320" s="166">
        <f>+(ExportsELAP[[#This Row],[Exports kWh - MPT]]/1000)*ExportsELAP[[#This Row],[EIM Price]]</f>
        <v>1.2283329727800001</v>
      </c>
      <c r="L6320" s="167" t="str">
        <f>+INDEX(ECR_Hours!$I$12:$I$15,MATCH(ExportsELAP[[#This Row],[Date Prevailing]],ECR_Hours!$H$12:$H$15,1))</f>
        <v>S</v>
      </c>
      <c r="M6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1" spans="1:13" x14ac:dyDescent="0.25">
      <c r="A6321" s="164">
        <f>+Exports!A6324</f>
        <v>44825</v>
      </c>
      <c r="B6321" s="165">
        <f t="shared" si="392"/>
        <v>2022</v>
      </c>
      <c r="C6321" s="165">
        <f t="shared" si="393"/>
        <v>9</v>
      </c>
      <c r="D6321" s="165">
        <f t="shared" si="394"/>
        <v>21</v>
      </c>
      <c r="E6321" s="165">
        <f>+Exports!B6324</f>
        <v>8</v>
      </c>
      <c r="F6321" s="165">
        <f>+WEEKDAY(ExportsELAP[[#This Row],[Date Prevailing]],1)</f>
        <v>4</v>
      </c>
      <c r="G6321" s="165">
        <f>+COUNTIFS(ECR_Hours!$K$6:$K$7,ExportsELAP[[#This Row],[Date Prevailing]])</f>
        <v>0</v>
      </c>
      <c r="H6321" s="165">
        <f t="shared" si="395"/>
        <v>4</v>
      </c>
      <c r="I6321" s="166">
        <f>+Exports!G6324</f>
        <v>842.4194</v>
      </c>
      <c r="J6321" s="166">
        <f>+'ELAP_IPCO-APND'!D6324</f>
        <v>109.29244</v>
      </c>
      <c r="K6321" s="166">
        <f>+(ExportsELAP[[#This Row],[Exports kWh - MPT]]/1000)*ExportsELAP[[#This Row],[EIM Price]]</f>
        <v>92.070071729336007</v>
      </c>
      <c r="L6321" s="167" t="str">
        <f>+INDEX(ECR_Hours!$I$12:$I$15,MATCH(ExportsELAP[[#This Row],[Date Prevailing]],ECR_Hours!$H$12:$H$15,1))</f>
        <v>S</v>
      </c>
      <c r="M6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2" spans="1:13" x14ac:dyDescent="0.25">
      <c r="A6322" s="164">
        <f>+Exports!A6325</f>
        <v>44825</v>
      </c>
      <c r="B6322" s="165">
        <f t="shared" si="392"/>
        <v>2022</v>
      </c>
      <c r="C6322" s="165">
        <f t="shared" si="393"/>
        <v>9</v>
      </c>
      <c r="D6322" s="165">
        <f t="shared" si="394"/>
        <v>21</v>
      </c>
      <c r="E6322" s="165">
        <f>+Exports!B6325</f>
        <v>9</v>
      </c>
      <c r="F6322" s="165">
        <f>+WEEKDAY(ExportsELAP[[#This Row],[Date Prevailing]],1)</f>
        <v>4</v>
      </c>
      <c r="G6322" s="165">
        <f>+COUNTIFS(ECR_Hours!$K$6:$K$7,ExportsELAP[[#This Row],[Date Prevailing]])</f>
        <v>0</v>
      </c>
      <c r="H6322" s="165">
        <f t="shared" si="395"/>
        <v>4</v>
      </c>
      <c r="I6322" s="166">
        <f>+Exports!G6325</f>
        <v>6854.6753000000008</v>
      </c>
      <c r="J6322" s="166">
        <f>+'ELAP_IPCO-APND'!D6325</f>
        <v>71.424369999999996</v>
      </c>
      <c r="K6322" s="166">
        <f>+(ExportsELAP[[#This Row],[Exports kWh - MPT]]/1000)*ExportsELAP[[#This Row],[EIM Price]]</f>
        <v>489.59086485706104</v>
      </c>
      <c r="L6322" s="167" t="str">
        <f>+INDEX(ECR_Hours!$I$12:$I$15,MATCH(ExportsELAP[[#This Row],[Date Prevailing]],ECR_Hours!$H$12:$H$15,1))</f>
        <v>S</v>
      </c>
      <c r="M6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3" spans="1:13" x14ac:dyDescent="0.25">
      <c r="A6323" s="164">
        <f>+Exports!A6326</f>
        <v>44825</v>
      </c>
      <c r="B6323" s="165">
        <f t="shared" si="392"/>
        <v>2022</v>
      </c>
      <c r="C6323" s="165">
        <f t="shared" si="393"/>
        <v>9</v>
      </c>
      <c r="D6323" s="165">
        <f t="shared" si="394"/>
        <v>21</v>
      </c>
      <c r="E6323" s="165">
        <f>+Exports!B6326</f>
        <v>10</v>
      </c>
      <c r="F6323" s="165">
        <f>+WEEKDAY(ExportsELAP[[#This Row],[Date Prevailing]],1)</f>
        <v>4</v>
      </c>
      <c r="G6323" s="165">
        <f>+COUNTIFS(ECR_Hours!$K$6:$K$7,ExportsELAP[[#This Row],[Date Prevailing]])</f>
        <v>0</v>
      </c>
      <c r="H6323" s="165">
        <f t="shared" si="395"/>
        <v>4</v>
      </c>
      <c r="I6323" s="166">
        <f>+Exports!G6326</f>
        <v>16414.172699999988</v>
      </c>
      <c r="J6323" s="166">
        <f>+'ELAP_IPCO-APND'!D6326</f>
        <v>68.405789999999996</v>
      </c>
      <c r="K6323" s="166">
        <f>+(ExportsELAP[[#This Row],[Exports kWh - MPT]]/1000)*ExportsELAP[[#This Row],[EIM Price]]</f>
        <v>1122.824450739932</v>
      </c>
      <c r="L6323" s="167" t="str">
        <f>+INDEX(ECR_Hours!$I$12:$I$15,MATCH(ExportsELAP[[#This Row],[Date Prevailing]],ECR_Hours!$H$12:$H$15,1))</f>
        <v>S</v>
      </c>
      <c r="M6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4" spans="1:13" x14ac:dyDescent="0.25">
      <c r="A6324" s="164">
        <f>+Exports!A6327</f>
        <v>44825</v>
      </c>
      <c r="B6324" s="165">
        <f t="shared" si="392"/>
        <v>2022</v>
      </c>
      <c r="C6324" s="165">
        <f t="shared" si="393"/>
        <v>9</v>
      </c>
      <c r="D6324" s="165">
        <f t="shared" si="394"/>
        <v>21</v>
      </c>
      <c r="E6324" s="165">
        <f>+Exports!B6327</f>
        <v>11</v>
      </c>
      <c r="F6324" s="165">
        <f>+WEEKDAY(ExportsELAP[[#This Row],[Date Prevailing]],1)</f>
        <v>4</v>
      </c>
      <c r="G6324" s="165">
        <f>+COUNTIFS(ECR_Hours!$K$6:$K$7,ExportsELAP[[#This Row],[Date Prevailing]])</f>
        <v>0</v>
      </c>
      <c r="H6324" s="165">
        <f t="shared" si="395"/>
        <v>4</v>
      </c>
      <c r="I6324" s="166">
        <f>+Exports!G6327</f>
        <v>23604.8544</v>
      </c>
      <c r="J6324" s="166">
        <f>+'ELAP_IPCO-APND'!D6327</f>
        <v>59.518239999999999</v>
      </c>
      <c r="K6324" s="166">
        <f>+(ExportsELAP[[#This Row],[Exports kWh - MPT]]/1000)*ExportsELAP[[#This Row],[EIM Price]]</f>
        <v>1404.9193893442559</v>
      </c>
      <c r="L6324" s="167" t="str">
        <f>+INDEX(ECR_Hours!$I$12:$I$15,MATCH(ExportsELAP[[#This Row],[Date Prevailing]],ECR_Hours!$H$12:$H$15,1))</f>
        <v>S</v>
      </c>
      <c r="M6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5" spans="1:13" x14ac:dyDescent="0.25">
      <c r="A6325" s="164">
        <f>+Exports!A6328</f>
        <v>44825</v>
      </c>
      <c r="B6325" s="165">
        <f t="shared" si="392"/>
        <v>2022</v>
      </c>
      <c r="C6325" s="165">
        <f t="shared" si="393"/>
        <v>9</v>
      </c>
      <c r="D6325" s="165">
        <f t="shared" si="394"/>
        <v>21</v>
      </c>
      <c r="E6325" s="165">
        <f>+Exports!B6328</f>
        <v>12</v>
      </c>
      <c r="F6325" s="165">
        <f>+WEEKDAY(ExportsELAP[[#This Row],[Date Prevailing]],1)</f>
        <v>4</v>
      </c>
      <c r="G6325" s="165">
        <f>+COUNTIFS(ECR_Hours!$K$6:$K$7,ExportsELAP[[#This Row],[Date Prevailing]])</f>
        <v>0</v>
      </c>
      <c r="H6325" s="165">
        <f t="shared" si="395"/>
        <v>4</v>
      </c>
      <c r="I6325" s="166">
        <f>+Exports!G6328</f>
        <v>31277.454699999998</v>
      </c>
      <c r="J6325" s="166">
        <f>+'ELAP_IPCO-APND'!D6328</f>
        <v>60.77308</v>
      </c>
      <c r="K6325" s="166">
        <f>+(ExportsELAP[[#This Row],[Exports kWh - MPT]]/1000)*ExportsELAP[[#This Row],[EIM Price]]</f>
        <v>1900.827256679476</v>
      </c>
      <c r="L6325" s="167" t="str">
        <f>+INDEX(ECR_Hours!$I$12:$I$15,MATCH(ExportsELAP[[#This Row],[Date Prevailing]],ECR_Hours!$H$12:$H$15,1))</f>
        <v>S</v>
      </c>
      <c r="M6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6" spans="1:13" x14ac:dyDescent="0.25">
      <c r="A6326" s="164">
        <f>+Exports!A6329</f>
        <v>44825</v>
      </c>
      <c r="B6326" s="165">
        <f t="shared" si="392"/>
        <v>2022</v>
      </c>
      <c r="C6326" s="165">
        <f t="shared" si="393"/>
        <v>9</v>
      </c>
      <c r="D6326" s="165">
        <f t="shared" si="394"/>
        <v>21</v>
      </c>
      <c r="E6326" s="165">
        <f>+Exports!B6329</f>
        <v>13</v>
      </c>
      <c r="F6326" s="165">
        <f>+WEEKDAY(ExportsELAP[[#This Row],[Date Prevailing]],1)</f>
        <v>4</v>
      </c>
      <c r="G6326" s="165">
        <f>+COUNTIFS(ECR_Hours!$K$6:$K$7,ExportsELAP[[#This Row],[Date Prevailing]])</f>
        <v>0</v>
      </c>
      <c r="H6326" s="165">
        <f t="shared" si="395"/>
        <v>4</v>
      </c>
      <c r="I6326" s="166">
        <f>+Exports!G6329</f>
        <v>21159.305700000001</v>
      </c>
      <c r="J6326" s="166">
        <f>+'ELAP_IPCO-APND'!D6329</f>
        <v>61.514159999999997</v>
      </c>
      <c r="K6326" s="166">
        <f>+(ExportsELAP[[#This Row],[Exports kWh - MPT]]/1000)*ExportsELAP[[#This Row],[EIM Price]]</f>
        <v>1301.5969163187119</v>
      </c>
      <c r="L6326" s="167" t="str">
        <f>+INDEX(ECR_Hours!$I$12:$I$15,MATCH(ExportsELAP[[#This Row],[Date Prevailing]],ECR_Hours!$H$12:$H$15,1))</f>
        <v>S</v>
      </c>
      <c r="M6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7" spans="1:13" x14ac:dyDescent="0.25">
      <c r="A6327" s="164">
        <f>+Exports!A6330</f>
        <v>44825</v>
      </c>
      <c r="B6327" s="165">
        <f t="shared" si="392"/>
        <v>2022</v>
      </c>
      <c r="C6327" s="165">
        <f t="shared" si="393"/>
        <v>9</v>
      </c>
      <c r="D6327" s="165">
        <f t="shared" si="394"/>
        <v>21</v>
      </c>
      <c r="E6327" s="165">
        <f>+Exports!B6330</f>
        <v>14</v>
      </c>
      <c r="F6327" s="165">
        <f>+WEEKDAY(ExportsELAP[[#This Row],[Date Prevailing]],1)</f>
        <v>4</v>
      </c>
      <c r="G6327" s="165">
        <f>+COUNTIFS(ECR_Hours!$K$6:$K$7,ExportsELAP[[#This Row],[Date Prevailing]])</f>
        <v>0</v>
      </c>
      <c r="H6327" s="165">
        <f t="shared" si="395"/>
        <v>4</v>
      </c>
      <c r="I6327" s="166">
        <f>+Exports!G6330</f>
        <v>19385.723799999992</v>
      </c>
      <c r="J6327" s="166">
        <f>+'ELAP_IPCO-APND'!D6330</f>
        <v>64.823650000000001</v>
      </c>
      <c r="K6327" s="166">
        <f>+(ExportsELAP[[#This Row],[Exports kWh - MPT]]/1000)*ExportsELAP[[#This Row],[EIM Price]]</f>
        <v>1256.6533746078696</v>
      </c>
      <c r="L6327" s="167" t="str">
        <f>+INDEX(ECR_Hours!$I$12:$I$15,MATCH(ExportsELAP[[#This Row],[Date Prevailing]],ECR_Hours!$H$12:$H$15,1))</f>
        <v>S</v>
      </c>
      <c r="M6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8" spans="1:13" x14ac:dyDescent="0.25">
      <c r="A6328" s="164">
        <f>+Exports!A6331</f>
        <v>44825</v>
      </c>
      <c r="B6328" s="165">
        <f t="shared" si="392"/>
        <v>2022</v>
      </c>
      <c r="C6328" s="165">
        <f t="shared" si="393"/>
        <v>9</v>
      </c>
      <c r="D6328" s="165">
        <f t="shared" si="394"/>
        <v>21</v>
      </c>
      <c r="E6328" s="165">
        <f>+Exports!B6331</f>
        <v>15</v>
      </c>
      <c r="F6328" s="165">
        <f>+WEEKDAY(ExportsELAP[[#This Row],[Date Prevailing]],1)</f>
        <v>4</v>
      </c>
      <c r="G6328" s="165">
        <f>+COUNTIFS(ECR_Hours!$K$6:$K$7,ExportsELAP[[#This Row],[Date Prevailing]])</f>
        <v>0</v>
      </c>
      <c r="H6328" s="165">
        <f t="shared" si="395"/>
        <v>4</v>
      </c>
      <c r="I6328" s="166">
        <f>+Exports!G6331</f>
        <v>31093.843500000003</v>
      </c>
      <c r="J6328" s="166">
        <f>+'ELAP_IPCO-APND'!D6331</f>
        <v>59.31917</v>
      </c>
      <c r="K6328" s="166">
        <f>+(ExportsELAP[[#This Row],[Exports kWh - MPT]]/1000)*ExportsELAP[[#This Row],[EIM Price]]</f>
        <v>1844.4609885298951</v>
      </c>
      <c r="L6328" s="167" t="str">
        <f>+INDEX(ECR_Hours!$I$12:$I$15,MATCH(ExportsELAP[[#This Row],[Date Prevailing]],ECR_Hours!$H$12:$H$15,1))</f>
        <v>S</v>
      </c>
      <c r="M6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29" spans="1:13" x14ac:dyDescent="0.25">
      <c r="A6329" s="164">
        <f>+Exports!A6332</f>
        <v>44825</v>
      </c>
      <c r="B6329" s="165">
        <f t="shared" si="392"/>
        <v>2022</v>
      </c>
      <c r="C6329" s="165">
        <f t="shared" si="393"/>
        <v>9</v>
      </c>
      <c r="D6329" s="165">
        <f t="shared" si="394"/>
        <v>21</v>
      </c>
      <c r="E6329" s="165">
        <f>+Exports!B6332</f>
        <v>16</v>
      </c>
      <c r="F6329" s="165">
        <f>+WEEKDAY(ExportsELAP[[#This Row],[Date Prevailing]],1)</f>
        <v>4</v>
      </c>
      <c r="G6329" s="165">
        <f>+COUNTIFS(ECR_Hours!$K$6:$K$7,ExportsELAP[[#This Row],[Date Prevailing]])</f>
        <v>0</v>
      </c>
      <c r="H6329" s="165">
        <f t="shared" si="395"/>
        <v>4</v>
      </c>
      <c r="I6329" s="166">
        <f>+Exports!G6332</f>
        <v>39313.876799999998</v>
      </c>
      <c r="J6329" s="166">
        <f>+'ELAP_IPCO-APND'!D6332</f>
        <v>55.669840000000001</v>
      </c>
      <c r="K6329" s="166">
        <f>+(ExportsELAP[[#This Row],[Exports kWh - MPT]]/1000)*ExportsELAP[[#This Row],[EIM Price]]</f>
        <v>2188.5972312357117</v>
      </c>
      <c r="L6329" s="167" t="str">
        <f>+INDEX(ECR_Hours!$I$12:$I$15,MATCH(ExportsELAP[[#This Row],[Date Prevailing]],ECR_Hours!$H$12:$H$15,1))</f>
        <v>S</v>
      </c>
      <c r="M6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0" spans="1:13" x14ac:dyDescent="0.25">
      <c r="A6330" s="164">
        <f>+Exports!A6333</f>
        <v>44825</v>
      </c>
      <c r="B6330" s="165">
        <f t="shared" si="392"/>
        <v>2022</v>
      </c>
      <c r="C6330" s="165">
        <f t="shared" si="393"/>
        <v>9</v>
      </c>
      <c r="D6330" s="165">
        <f t="shared" si="394"/>
        <v>21</v>
      </c>
      <c r="E6330" s="165">
        <f>+Exports!B6333</f>
        <v>17</v>
      </c>
      <c r="F6330" s="165">
        <f>+WEEKDAY(ExportsELAP[[#This Row],[Date Prevailing]],1)</f>
        <v>4</v>
      </c>
      <c r="G6330" s="165">
        <f>+COUNTIFS(ECR_Hours!$K$6:$K$7,ExportsELAP[[#This Row],[Date Prevailing]])</f>
        <v>0</v>
      </c>
      <c r="H6330" s="165">
        <f t="shared" si="395"/>
        <v>4</v>
      </c>
      <c r="I6330" s="166">
        <f>+Exports!G6333</f>
        <v>29285.452099999995</v>
      </c>
      <c r="J6330" s="166">
        <f>+'ELAP_IPCO-APND'!D6333</f>
        <v>58.903410000000001</v>
      </c>
      <c r="K6330" s="166">
        <f>+(ExportsELAP[[#This Row],[Exports kWh - MPT]]/1000)*ExportsELAP[[#This Row],[EIM Price]]</f>
        <v>1725.0129920816607</v>
      </c>
      <c r="L6330" s="167" t="str">
        <f>+INDEX(ECR_Hours!$I$12:$I$15,MATCH(ExportsELAP[[#This Row],[Date Prevailing]],ECR_Hours!$H$12:$H$15,1))</f>
        <v>S</v>
      </c>
      <c r="M6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1" spans="1:13" x14ac:dyDescent="0.25">
      <c r="A6331" s="164">
        <f>+Exports!A6334</f>
        <v>44825</v>
      </c>
      <c r="B6331" s="165">
        <f t="shared" si="392"/>
        <v>2022</v>
      </c>
      <c r="C6331" s="165">
        <f t="shared" si="393"/>
        <v>9</v>
      </c>
      <c r="D6331" s="165">
        <f t="shared" si="394"/>
        <v>21</v>
      </c>
      <c r="E6331" s="165">
        <f>+Exports!B6334</f>
        <v>18</v>
      </c>
      <c r="F6331" s="165">
        <f>+WEEKDAY(ExportsELAP[[#This Row],[Date Prevailing]],1)</f>
        <v>4</v>
      </c>
      <c r="G6331" s="165">
        <f>+COUNTIFS(ECR_Hours!$K$6:$K$7,ExportsELAP[[#This Row],[Date Prevailing]])</f>
        <v>0</v>
      </c>
      <c r="H6331" s="165">
        <f t="shared" si="395"/>
        <v>4</v>
      </c>
      <c r="I6331" s="166">
        <f>+Exports!G6334</f>
        <v>14223.3606</v>
      </c>
      <c r="J6331" s="166">
        <f>+'ELAP_IPCO-APND'!D6334</f>
        <v>54.123759999999997</v>
      </c>
      <c r="K6331" s="166">
        <f>+(ExportsELAP[[#This Row],[Exports kWh - MPT]]/1000)*ExportsELAP[[#This Row],[EIM Price]]</f>
        <v>769.82175550785598</v>
      </c>
      <c r="L6331" s="167" t="str">
        <f>+INDEX(ECR_Hours!$I$12:$I$15,MATCH(ExportsELAP[[#This Row],[Date Prevailing]],ECR_Hours!$H$12:$H$15,1))</f>
        <v>S</v>
      </c>
      <c r="M6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2" spans="1:13" x14ac:dyDescent="0.25">
      <c r="A6332" s="164">
        <f>+Exports!A6335</f>
        <v>44825</v>
      </c>
      <c r="B6332" s="165">
        <f t="shared" si="392"/>
        <v>2022</v>
      </c>
      <c r="C6332" s="165">
        <f t="shared" si="393"/>
        <v>9</v>
      </c>
      <c r="D6332" s="165">
        <f t="shared" si="394"/>
        <v>21</v>
      </c>
      <c r="E6332" s="165">
        <f>+Exports!B6335</f>
        <v>19</v>
      </c>
      <c r="F6332" s="165">
        <f>+WEEKDAY(ExportsELAP[[#This Row],[Date Prevailing]],1)</f>
        <v>4</v>
      </c>
      <c r="G6332" s="165">
        <f>+COUNTIFS(ECR_Hours!$K$6:$K$7,ExportsELAP[[#This Row],[Date Prevailing]])</f>
        <v>0</v>
      </c>
      <c r="H6332" s="165">
        <f t="shared" si="395"/>
        <v>4</v>
      </c>
      <c r="I6332" s="166">
        <f>+Exports!G6335</f>
        <v>4467.1358</v>
      </c>
      <c r="J6332" s="166">
        <f>+'ELAP_IPCO-APND'!D6335</f>
        <v>67.409289999999999</v>
      </c>
      <c r="K6332" s="166">
        <f>+(ExportsELAP[[#This Row],[Exports kWh - MPT]]/1000)*ExportsELAP[[#This Row],[EIM Price]]</f>
        <v>301.12645261158201</v>
      </c>
      <c r="L6332" s="167" t="str">
        <f>+INDEX(ECR_Hours!$I$12:$I$15,MATCH(ExportsELAP[[#This Row],[Date Prevailing]],ECR_Hours!$H$12:$H$15,1))</f>
        <v>S</v>
      </c>
      <c r="M6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3" spans="1:13" x14ac:dyDescent="0.25">
      <c r="A6333" s="164">
        <f>+Exports!A6336</f>
        <v>44825</v>
      </c>
      <c r="B6333" s="165">
        <f t="shared" si="392"/>
        <v>2022</v>
      </c>
      <c r="C6333" s="165">
        <f t="shared" si="393"/>
        <v>9</v>
      </c>
      <c r="D6333" s="165">
        <f t="shared" si="394"/>
        <v>21</v>
      </c>
      <c r="E6333" s="165">
        <f>+Exports!B6336</f>
        <v>20</v>
      </c>
      <c r="F6333" s="165">
        <f>+WEEKDAY(ExportsELAP[[#This Row],[Date Prevailing]],1)</f>
        <v>4</v>
      </c>
      <c r="G6333" s="165">
        <f>+COUNTIFS(ECR_Hours!$K$6:$K$7,ExportsELAP[[#This Row],[Date Prevailing]])</f>
        <v>0</v>
      </c>
      <c r="H6333" s="165">
        <f t="shared" si="395"/>
        <v>4</v>
      </c>
      <c r="I6333" s="166">
        <f>+Exports!G6336</f>
        <v>214.1832</v>
      </c>
      <c r="J6333" s="166">
        <f>+'ELAP_IPCO-APND'!D6336</f>
        <v>77.541690000000003</v>
      </c>
      <c r="K6333" s="166">
        <f>+(ExportsELAP[[#This Row],[Exports kWh - MPT]]/1000)*ExportsELAP[[#This Row],[EIM Price]]</f>
        <v>16.608127297608</v>
      </c>
      <c r="L6333" s="167" t="str">
        <f>+INDEX(ECR_Hours!$I$12:$I$15,MATCH(ExportsELAP[[#This Row],[Date Prevailing]],ECR_Hours!$H$12:$H$15,1))</f>
        <v>S</v>
      </c>
      <c r="M6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4" spans="1:13" x14ac:dyDescent="0.25">
      <c r="A6334" s="164">
        <f>+Exports!A6337</f>
        <v>44825</v>
      </c>
      <c r="B6334" s="165">
        <f t="shared" si="392"/>
        <v>2022</v>
      </c>
      <c r="C6334" s="165">
        <f t="shared" si="393"/>
        <v>9</v>
      </c>
      <c r="D6334" s="165">
        <f t="shared" si="394"/>
        <v>21</v>
      </c>
      <c r="E6334" s="165">
        <f>+Exports!B6337</f>
        <v>21</v>
      </c>
      <c r="F6334" s="165">
        <f>+WEEKDAY(ExportsELAP[[#This Row],[Date Prevailing]],1)</f>
        <v>4</v>
      </c>
      <c r="G6334" s="165">
        <f>+COUNTIFS(ECR_Hours!$K$6:$K$7,ExportsELAP[[#This Row],[Date Prevailing]])</f>
        <v>0</v>
      </c>
      <c r="H6334" s="165">
        <f t="shared" si="395"/>
        <v>4</v>
      </c>
      <c r="I6334" s="166">
        <f>+Exports!G6337</f>
        <v>13.9871</v>
      </c>
      <c r="J6334" s="166">
        <f>+'ELAP_IPCO-APND'!D6337</f>
        <v>75.730379999999997</v>
      </c>
      <c r="K6334" s="166">
        <f>+(ExportsELAP[[#This Row],[Exports kWh - MPT]]/1000)*ExportsELAP[[#This Row],[EIM Price]]</f>
        <v>1.0592483980980001</v>
      </c>
      <c r="L6334" s="167" t="str">
        <f>+INDEX(ECR_Hours!$I$12:$I$15,MATCH(ExportsELAP[[#This Row],[Date Prevailing]],ECR_Hours!$H$12:$H$15,1))</f>
        <v>S</v>
      </c>
      <c r="M6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5" spans="1:13" x14ac:dyDescent="0.25">
      <c r="A6335" s="164">
        <f>+Exports!A6338</f>
        <v>44825</v>
      </c>
      <c r="B6335" s="165">
        <f t="shared" si="392"/>
        <v>2022</v>
      </c>
      <c r="C6335" s="165">
        <f t="shared" si="393"/>
        <v>9</v>
      </c>
      <c r="D6335" s="165">
        <f t="shared" si="394"/>
        <v>21</v>
      </c>
      <c r="E6335" s="165">
        <f>+Exports!B6338</f>
        <v>22</v>
      </c>
      <c r="F6335" s="165">
        <f>+WEEKDAY(ExportsELAP[[#This Row],[Date Prevailing]],1)</f>
        <v>4</v>
      </c>
      <c r="G6335" s="165">
        <f>+COUNTIFS(ECR_Hours!$K$6:$K$7,ExportsELAP[[#This Row],[Date Prevailing]])</f>
        <v>0</v>
      </c>
      <c r="H6335" s="165">
        <f t="shared" si="395"/>
        <v>4</v>
      </c>
      <c r="I6335" s="166">
        <f>+Exports!G6338</f>
        <v>15.523300000000001</v>
      </c>
      <c r="J6335" s="166">
        <f>+'ELAP_IPCO-APND'!D6338</f>
        <v>73.954419999999999</v>
      </c>
      <c r="K6335" s="166">
        <f>+(ExportsELAP[[#This Row],[Exports kWh - MPT]]/1000)*ExportsELAP[[#This Row],[EIM Price]]</f>
        <v>1.1480166479860001</v>
      </c>
      <c r="L6335" s="167" t="str">
        <f>+INDEX(ECR_Hours!$I$12:$I$15,MATCH(ExportsELAP[[#This Row],[Date Prevailing]],ECR_Hours!$H$12:$H$15,1))</f>
        <v>S</v>
      </c>
      <c r="M6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6" spans="1:13" x14ac:dyDescent="0.25">
      <c r="A6336" s="164">
        <f>+Exports!A6339</f>
        <v>44825</v>
      </c>
      <c r="B6336" s="165">
        <f t="shared" si="392"/>
        <v>2022</v>
      </c>
      <c r="C6336" s="165">
        <f t="shared" si="393"/>
        <v>9</v>
      </c>
      <c r="D6336" s="165">
        <f t="shared" si="394"/>
        <v>21</v>
      </c>
      <c r="E6336" s="165">
        <f>+Exports!B6339</f>
        <v>23</v>
      </c>
      <c r="F6336" s="165">
        <f>+WEEKDAY(ExportsELAP[[#This Row],[Date Prevailing]],1)</f>
        <v>4</v>
      </c>
      <c r="G6336" s="165">
        <f>+COUNTIFS(ECR_Hours!$K$6:$K$7,ExportsELAP[[#This Row],[Date Prevailing]])</f>
        <v>0</v>
      </c>
      <c r="H6336" s="165">
        <f t="shared" si="395"/>
        <v>4</v>
      </c>
      <c r="I6336" s="166">
        <f>+Exports!G6339</f>
        <v>16.651399999999999</v>
      </c>
      <c r="J6336" s="166">
        <f>+'ELAP_IPCO-APND'!D6339</f>
        <v>67.571550000000002</v>
      </c>
      <c r="K6336" s="166">
        <f>+(ExportsELAP[[#This Row],[Exports kWh - MPT]]/1000)*ExportsELAP[[#This Row],[EIM Price]]</f>
        <v>1.12516090767</v>
      </c>
      <c r="L6336" s="167" t="str">
        <f>+INDEX(ECR_Hours!$I$12:$I$15,MATCH(ExportsELAP[[#This Row],[Date Prevailing]],ECR_Hours!$H$12:$H$15,1))</f>
        <v>S</v>
      </c>
      <c r="M6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37" spans="1:13" x14ac:dyDescent="0.25">
      <c r="A6337" s="164">
        <f>+Exports!A6340</f>
        <v>44825</v>
      </c>
      <c r="B6337" s="165">
        <f t="shared" si="392"/>
        <v>2022</v>
      </c>
      <c r="C6337" s="165">
        <f t="shared" si="393"/>
        <v>9</v>
      </c>
      <c r="D6337" s="165">
        <f t="shared" si="394"/>
        <v>21</v>
      </c>
      <c r="E6337" s="165">
        <f>+Exports!B6340</f>
        <v>24</v>
      </c>
      <c r="F6337" s="165">
        <f>+WEEKDAY(ExportsELAP[[#This Row],[Date Prevailing]],1)</f>
        <v>4</v>
      </c>
      <c r="G6337" s="165">
        <f>+COUNTIFS(ECR_Hours!$K$6:$K$7,ExportsELAP[[#This Row],[Date Prevailing]])</f>
        <v>0</v>
      </c>
      <c r="H6337" s="165">
        <f t="shared" si="395"/>
        <v>4</v>
      </c>
      <c r="I6337" s="166">
        <f>+Exports!G6340</f>
        <v>18.415900000000001</v>
      </c>
      <c r="J6337" s="166">
        <f>+'ELAP_IPCO-APND'!D6340</f>
        <v>67.851330000000004</v>
      </c>
      <c r="K6337" s="166">
        <f>+(ExportsELAP[[#This Row],[Exports kWh - MPT]]/1000)*ExportsELAP[[#This Row],[EIM Price]]</f>
        <v>1.249543308147</v>
      </c>
      <c r="L6337" s="167" t="str">
        <f>+INDEX(ECR_Hours!$I$12:$I$15,MATCH(ExportsELAP[[#This Row],[Date Prevailing]],ECR_Hours!$H$12:$H$15,1))</f>
        <v>S</v>
      </c>
      <c r="M6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8" spans="1:13" x14ac:dyDescent="0.25">
      <c r="A6338" s="164">
        <f>+Exports!A6341</f>
        <v>44826</v>
      </c>
      <c r="B6338" s="165">
        <f t="shared" ref="B6338:B6401" si="396">+YEAR(A6338)</f>
        <v>2022</v>
      </c>
      <c r="C6338" s="165">
        <f t="shared" ref="C6338:C6401" si="397">+MONTH(A6338)</f>
        <v>9</v>
      </c>
      <c r="D6338" s="165">
        <f t="shared" ref="D6338:D6401" si="398">+DAY(A6338)</f>
        <v>22</v>
      </c>
      <c r="E6338" s="165">
        <f>+Exports!B6341</f>
        <v>1</v>
      </c>
      <c r="F6338" s="165">
        <f>+WEEKDAY(ExportsELAP[[#This Row],[Date Prevailing]],1)</f>
        <v>5</v>
      </c>
      <c r="G6338" s="165">
        <f>+COUNTIFS(ECR_Hours!$K$6:$K$7,ExportsELAP[[#This Row],[Date Prevailing]])</f>
        <v>0</v>
      </c>
      <c r="H6338" s="165">
        <f t="shared" ref="H6338:H6401" si="399">+IF(G6338=1,0,F6338)</f>
        <v>5</v>
      </c>
      <c r="I6338" s="166">
        <f>+Exports!G6341</f>
        <v>19.342199999999998</v>
      </c>
      <c r="J6338" s="166">
        <f>+'ELAP_IPCO-APND'!D6341</f>
        <v>61.635590000000001</v>
      </c>
      <c r="K6338" s="166">
        <f>+(ExportsELAP[[#This Row],[Exports kWh - MPT]]/1000)*ExportsELAP[[#This Row],[EIM Price]]</f>
        <v>1.1921679088979997</v>
      </c>
      <c r="L6338" s="167" t="str">
        <f>+INDEX(ECR_Hours!$I$12:$I$15,MATCH(ExportsELAP[[#This Row],[Date Prevailing]],ECR_Hours!$H$12:$H$15,1))</f>
        <v>S</v>
      </c>
      <c r="M6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39" spans="1:13" x14ac:dyDescent="0.25">
      <c r="A6339" s="164">
        <f>+Exports!A6342</f>
        <v>44826</v>
      </c>
      <c r="B6339" s="165">
        <f t="shared" si="396"/>
        <v>2022</v>
      </c>
      <c r="C6339" s="165">
        <f t="shared" si="397"/>
        <v>9</v>
      </c>
      <c r="D6339" s="165">
        <f t="shared" si="398"/>
        <v>22</v>
      </c>
      <c r="E6339" s="165">
        <f>+Exports!B6342</f>
        <v>2</v>
      </c>
      <c r="F6339" s="165">
        <f>+WEEKDAY(ExportsELAP[[#This Row],[Date Prevailing]],1)</f>
        <v>5</v>
      </c>
      <c r="G6339" s="165">
        <f>+COUNTIFS(ECR_Hours!$K$6:$K$7,ExportsELAP[[#This Row],[Date Prevailing]])</f>
        <v>0</v>
      </c>
      <c r="H6339" s="165">
        <f t="shared" si="399"/>
        <v>5</v>
      </c>
      <c r="I6339" s="166">
        <f>+Exports!G6342</f>
        <v>17.157499999999999</v>
      </c>
      <c r="J6339" s="166">
        <f>+'ELAP_IPCO-APND'!D6342</f>
        <v>59.126910000000002</v>
      </c>
      <c r="K6339" s="166">
        <f>+(ExportsELAP[[#This Row],[Exports kWh - MPT]]/1000)*ExportsELAP[[#This Row],[EIM Price]]</f>
        <v>1.0144699583250001</v>
      </c>
      <c r="L6339" s="167" t="str">
        <f>+INDEX(ECR_Hours!$I$12:$I$15,MATCH(ExportsELAP[[#This Row],[Date Prevailing]],ECR_Hours!$H$12:$H$15,1))</f>
        <v>S</v>
      </c>
      <c r="M6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0" spans="1:13" x14ac:dyDescent="0.25">
      <c r="A6340" s="164">
        <f>+Exports!A6343</f>
        <v>44826</v>
      </c>
      <c r="B6340" s="165">
        <f t="shared" si="396"/>
        <v>2022</v>
      </c>
      <c r="C6340" s="165">
        <f t="shared" si="397"/>
        <v>9</v>
      </c>
      <c r="D6340" s="165">
        <f t="shared" si="398"/>
        <v>22</v>
      </c>
      <c r="E6340" s="165">
        <f>+Exports!B6343</f>
        <v>3</v>
      </c>
      <c r="F6340" s="165">
        <f>+WEEKDAY(ExportsELAP[[#This Row],[Date Prevailing]],1)</f>
        <v>5</v>
      </c>
      <c r="G6340" s="165">
        <f>+COUNTIFS(ECR_Hours!$K$6:$K$7,ExportsELAP[[#This Row],[Date Prevailing]])</f>
        <v>0</v>
      </c>
      <c r="H6340" s="165">
        <f t="shared" si="399"/>
        <v>5</v>
      </c>
      <c r="I6340" s="166">
        <f>+Exports!G6343</f>
        <v>18.260099999999998</v>
      </c>
      <c r="J6340" s="166">
        <f>+'ELAP_IPCO-APND'!D6343</f>
        <v>58.374510000000001</v>
      </c>
      <c r="K6340" s="166">
        <f>+(ExportsELAP[[#This Row],[Exports kWh - MPT]]/1000)*ExportsELAP[[#This Row],[EIM Price]]</f>
        <v>1.0659243900509998</v>
      </c>
      <c r="L6340" s="167" t="str">
        <f>+INDEX(ECR_Hours!$I$12:$I$15,MATCH(ExportsELAP[[#This Row],[Date Prevailing]],ECR_Hours!$H$12:$H$15,1))</f>
        <v>S</v>
      </c>
      <c r="M6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1" spans="1:13" x14ac:dyDescent="0.25">
      <c r="A6341" s="164">
        <f>+Exports!A6344</f>
        <v>44826</v>
      </c>
      <c r="B6341" s="165">
        <f t="shared" si="396"/>
        <v>2022</v>
      </c>
      <c r="C6341" s="165">
        <f t="shared" si="397"/>
        <v>9</v>
      </c>
      <c r="D6341" s="165">
        <f t="shared" si="398"/>
        <v>22</v>
      </c>
      <c r="E6341" s="165">
        <f>+Exports!B6344</f>
        <v>4</v>
      </c>
      <c r="F6341" s="165">
        <f>+WEEKDAY(ExportsELAP[[#This Row],[Date Prevailing]],1)</f>
        <v>5</v>
      </c>
      <c r="G6341" s="165">
        <f>+COUNTIFS(ECR_Hours!$K$6:$K$7,ExportsELAP[[#This Row],[Date Prevailing]])</f>
        <v>0</v>
      </c>
      <c r="H6341" s="165">
        <f t="shared" si="399"/>
        <v>5</v>
      </c>
      <c r="I6341" s="166">
        <f>+Exports!G6344</f>
        <v>18.681100000000001</v>
      </c>
      <c r="J6341" s="166">
        <f>+'ELAP_IPCO-APND'!D6344</f>
        <v>55.811250000000001</v>
      </c>
      <c r="K6341" s="166">
        <f>+(ExportsELAP[[#This Row],[Exports kWh - MPT]]/1000)*ExportsELAP[[#This Row],[EIM Price]]</f>
        <v>1.0426155423749999</v>
      </c>
      <c r="L6341" s="167" t="str">
        <f>+INDEX(ECR_Hours!$I$12:$I$15,MATCH(ExportsELAP[[#This Row],[Date Prevailing]],ECR_Hours!$H$12:$H$15,1))</f>
        <v>S</v>
      </c>
      <c r="M6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2" spans="1:13" x14ac:dyDescent="0.25">
      <c r="A6342" s="164">
        <f>+Exports!A6345</f>
        <v>44826</v>
      </c>
      <c r="B6342" s="165">
        <f t="shared" si="396"/>
        <v>2022</v>
      </c>
      <c r="C6342" s="165">
        <f t="shared" si="397"/>
        <v>9</v>
      </c>
      <c r="D6342" s="165">
        <f t="shared" si="398"/>
        <v>22</v>
      </c>
      <c r="E6342" s="165">
        <f>+Exports!B6345</f>
        <v>5</v>
      </c>
      <c r="F6342" s="165">
        <f>+WEEKDAY(ExportsELAP[[#This Row],[Date Prevailing]],1)</f>
        <v>5</v>
      </c>
      <c r="G6342" s="165">
        <f>+COUNTIFS(ECR_Hours!$K$6:$K$7,ExportsELAP[[#This Row],[Date Prevailing]])</f>
        <v>0</v>
      </c>
      <c r="H6342" s="165">
        <f t="shared" si="399"/>
        <v>5</v>
      </c>
      <c r="I6342" s="166">
        <f>+Exports!G6345</f>
        <v>14.389099999999999</v>
      </c>
      <c r="J6342" s="166">
        <f>+'ELAP_IPCO-APND'!D6345</f>
        <v>60.028689999999997</v>
      </c>
      <c r="K6342" s="166">
        <f>+(ExportsELAP[[#This Row],[Exports kWh - MPT]]/1000)*ExportsELAP[[#This Row],[EIM Price]]</f>
        <v>0.86375882327899989</v>
      </c>
      <c r="L6342" s="167" t="str">
        <f>+INDEX(ECR_Hours!$I$12:$I$15,MATCH(ExportsELAP[[#This Row],[Date Prevailing]],ECR_Hours!$H$12:$H$15,1))</f>
        <v>S</v>
      </c>
      <c r="M6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3" spans="1:13" x14ac:dyDescent="0.25">
      <c r="A6343" s="164">
        <f>+Exports!A6346</f>
        <v>44826</v>
      </c>
      <c r="B6343" s="165">
        <f t="shared" si="396"/>
        <v>2022</v>
      </c>
      <c r="C6343" s="165">
        <f t="shared" si="397"/>
        <v>9</v>
      </c>
      <c r="D6343" s="165">
        <f t="shared" si="398"/>
        <v>22</v>
      </c>
      <c r="E6343" s="165">
        <f>+Exports!B6346</f>
        <v>6</v>
      </c>
      <c r="F6343" s="165">
        <f>+WEEKDAY(ExportsELAP[[#This Row],[Date Prevailing]],1)</f>
        <v>5</v>
      </c>
      <c r="G6343" s="165">
        <f>+COUNTIFS(ECR_Hours!$K$6:$K$7,ExportsELAP[[#This Row],[Date Prevailing]])</f>
        <v>0</v>
      </c>
      <c r="H6343" s="165">
        <f t="shared" si="399"/>
        <v>5</v>
      </c>
      <c r="I6343" s="166">
        <f>+Exports!G6346</f>
        <v>9.2899000000000012</v>
      </c>
      <c r="J6343" s="166">
        <f>+'ELAP_IPCO-APND'!D6346</f>
        <v>57.969900000000003</v>
      </c>
      <c r="K6343" s="166">
        <f>+(ExportsELAP[[#This Row],[Exports kWh - MPT]]/1000)*ExportsELAP[[#This Row],[EIM Price]]</f>
        <v>0.53853457401000016</v>
      </c>
      <c r="L6343" s="167" t="str">
        <f>+INDEX(ECR_Hours!$I$12:$I$15,MATCH(ExportsELAP[[#This Row],[Date Prevailing]],ECR_Hours!$H$12:$H$15,1))</f>
        <v>S</v>
      </c>
      <c r="M6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4" spans="1:13" x14ac:dyDescent="0.25">
      <c r="A6344" s="164">
        <f>+Exports!A6347</f>
        <v>44826</v>
      </c>
      <c r="B6344" s="165">
        <f t="shared" si="396"/>
        <v>2022</v>
      </c>
      <c r="C6344" s="165">
        <f t="shared" si="397"/>
        <v>9</v>
      </c>
      <c r="D6344" s="165">
        <f t="shared" si="398"/>
        <v>22</v>
      </c>
      <c r="E6344" s="165">
        <f>+Exports!B6347</f>
        <v>7</v>
      </c>
      <c r="F6344" s="165">
        <f>+WEEKDAY(ExportsELAP[[#This Row],[Date Prevailing]],1)</f>
        <v>5</v>
      </c>
      <c r="G6344" s="165">
        <f>+COUNTIFS(ECR_Hours!$K$6:$K$7,ExportsELAP[[#This Row],[Date Prevailing]])</f>
        <v>0</v>
      </c>
      <c r="H6344" s="165">
        <f t="shared" si="399"/>
        <v>5</v>
      </c>
      <c r="I6344" s="166">
        <f>+Exports!G6347</f>
        <v>10.476799999999999</v>
      </c>
      <c r="J6344" s="166">
        <f>+'ELAP_IPCO-APND'!D6347</f>
        <v>62.769410000000001</v>
      </c>
      <c r="K6344" s="166">
        <f>+(ExportsELAP[[#This Row],[Exports kWh - MPT]]/1000)*ExportsELAP[[#This Row],[EIM Price]]</f>
        <v>0.65762255468800002</v>
      </c>
      <c r="L6344" s="167" t="str">
        <f>+INDEX(ECR_Hours!$I$12:$I$15,MATCH(ExportsELAP[[#This Row],[Date Prevailing]],ECR_Hours!$H$12:$H$15,1))</f>
        <v>S</v>
      </c>
      <c r="M6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5" spans="1:13" x14ac:dyDescent="0.25">
      <c r="A6345" s="164">
        <f>+Exports!A6348</f>
        <v>44826</v>
      </c>
      <c r="B6345" s="165">
        <f t="shared" si="396"/>
        <v>2022</v>
      </c>
      <c r="C6345" s="165">
        <f t="shared" si="397"/>
        <v>9</v>
      </c>
      <c r="D6345" s="165">
        <f t="shared" si="398"/>
        <v>22</v>
      </c>
      <c r="E6345" s="165">
        <f>+Exports!B6348</f>
        <v>8</v>
      </c>
      <c r="F6345" s="165">
        <f>+WEEKDAY(ExportsELAP[[#This Row],[Date Prevailing]],1)</f>
        <v>5</v>
      </c>
      <c r="G6345" s="165">
        <f>+COUNTIFS(ECR_Hours!$K$6:$K$7,ExportsELAP[[#This Row],[Date Prevailing]])</f>
        <v>0</v>
      </c>
      <c r="H6345" s="165">
        <f t="shared" si="399"/>
        <v>5</v>
      </c>
      <c r="I6345" s="166">
        <f>+Exports!G6348</f>
        <v>47.629800000000003</v>
      </c>
      <c r="J6345" s="166">
        <f>+'ELAP_IPCO-APND'!D6348</f>
        <v>69.856890000000007</v>
      </c>
      <c r="K6345" s="166">
        <f>+(ExportsELAP[[#This Row],[Exports kWh - MPT]]/1000)*ExportsELAP[[#This Row],[EIM Price]]</f>
        <v>3.3272696993220001</v>
      </c>
      <c r="L6345" s="167" t="str">
        <f>+INDEX(ECR_Hours!$I$12:$I$15,MATCH(ExportsELAP[[#This Row],[Date Prevailing]],ECR_Hours!$H$12:$H$15,1))</f>
        <v>S</v>
      </c>
      <c r="M6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6" spans="1:13" x14ac:dyDescent="0.25">
      <c r="A6346" s="164">
        <f>+Exports!A6349</f>
        <v>44826</v>
      </c>
      <c r="B6346" s="165">
        <f t="shared" si="396"/>
        <v>2022</v>
      </c>
      <c r="C6346" s="165">
        <f t="shared" si="397"/>
        <v>9</v>
      </c>
      <c r="D6346" s="165">
        <f t="shared" si="398"/>
        <v>22</v>
      </c>
      <c r="E6346" s="165">
        <f>+Exports!B6349</f>
        <v>9</v>
      </c>
      <c r="F6346" s="165">
        <f>+WEEKDAY(ExportsELAP[[#This Row],[Date Prevailing]],1)</f>
        <v>5</v>
      </c>
      <c r="G6346" s="165">
        <f>+COUNTIFS(ECR_Hours!$K$6:$K$7,ExportsELAP[[#This Row],[Date Prevailing]])</f>
        <v>0</v>
      </c>
      <c r="H6346" s="165">
        <f t="shared" si="399"/>
        <v>5</v>
      </c>
      <c r="I6346" s="166">
        <f>+Exports!G6349</f>
        <v>1182.3923</v>
      </c>
      <c r="J6346" s="166">
        <f>+'ELAP_IPCO-APND'!D6349</f>
        <v>58.251629999999999</v>
      </c>
      <c r="K6346" s="166">
        <f>+(ExportsELAP[[#This Row],[Exports kWh - MPT]]/1000)*ExportsELAP[[#This Row],[EIM Price]]</f>
        <v>68.876278774449005</v>
      </c>
      <c r="L6346" s="167" t="str">
        <f>+INDEX(ECR_Hours!$I$12:$I$15,MATCH(ExportsELAP[[#This Row],[Date Prevailing]],ECR_Hours!$H$12:$H$15,1))</f>
        <v>S</v>
      </c>
      <c r="M6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7" spans="1:13" x14ac:dyDescent="0.25">
      <c r="A6347" s="164">
        <f>+Exports!A6350</f>
        <v>44826</v>
      </c>
      <c r="B6347" s="165">
        <f t="shared" si="396"/>
        <v>2022</v>
      </c>
      <c r="C6347" s="165">
        <f t="shared" si="397"/>
        <v>9</v>
      </c>
      <c r="D6347" s="165">
        <f t="shared" si="398"/>
        <v>22</v>
      </c>
      <c r="E6347" s="165">
        <f>+Exports!B6350</f>
        <v>10</v>
      </c>
      <c r="F6347" s="165">
        <f>+WEEKDAY(ExportsELAP[[#This Row],[Date Prevailing]],1)</f>
        <v>5</v>
      </c>
      <c r="G6347" s="165">
        <f>+COUNTIFS(ECR_Hours!$K$6:$K$7,ExportsELAP[[#This Row],[Date Prevailing]])</f>
        <v>0</v>
      </c>
      <c r="H6347" s="165">
        <f t="shared" si="399"/>
        <v>5</v>
      </c>
      <c r="I6347" s="166">
        <f>+Exports!G6350</f>
        <v>9442.2992999999988</v>
      </c>
      <c r="J6347" s="166">
        <f>+'ELAP_IPCO-APND'!D6350</f>
        <v>42.375300000000003</v>
      </c>
      <c r="K6347" s="166">
        <f>+(ExportsELAP[[#This Row],[Exports kWh - MPT]]/1000)*ExportsELAP[[#This Row],[EIM Price]]</f>
        <v>400.12026552728997</v>
      </c>
      <c r="L6347" s="167" t="str">
        <f>+INDEX(ECR_Hours!$I$12:$I$15,MATCH(ExportsELAP[[#This Row],[Date Prevailing]],ECR_Hours!$H$12:$H$15,1))</f>
        <v>S</v>
      </c>
      <c r="M6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8" spans="1:13" x14ac:dyDescent="0.25">
      <c r="A6348" s="164">
        <f>+Exports!A6351</f>
        <v>44826</v>
      </c>
      <c r="B6348" s="165">
        <f t="shared" si="396"/>
        <v>2022</v>
      </c>
      <c r="C6348" s="165">
        <f t="shared" si="397"/>
        <v>9</v>
      </c>
      <c r="D6348" s="165">
        <f t="shared" si="398"/>
        <v>22</v>
      </c>
      <c r="E6348" s="165">
        <f>+Exports!B6351</f>
        <v>11</v>
      </c>
      <c r="F6348" s="165">
        <f>+WEEKDAY(ExportsELAP[[#This Row],[Date Prevailing]],1)</f>
        <v>5</v>
      </c>
      <c r="G6348" s="165">
        <f>+COUNTIFS(ECR_Hours!$K$6:$K$7,ExportsELAP[[#This Row],[Date Prevailing]])</f>
        <v>0</v>
      </c>
      <c r="H6348" s="165">
        <f t="shared" si="399"/>
        <v>5</v>
      </c>
      <c r="I6348" s="166">
        <f>+Exports!G6351</f>
        <v>17552.012900000002</v>
      </c>
      <c r="J6348" s="166">
        <f>+'ELAP_IPCO-APND'!D6351</f>
        <v>35.092550000000003</v>
      </c>
      <c r="K6348" s="166">
        <f>+(ExportsELAP[[#This Row],[Exports kWh - MPT]]/1000)*ExportsELAP[[#This Row],[EIM Price]]</f>
        <v>615.94489029389513</v>
      </c>
      <c r="L6348" s="167" t="str">
        <f>+INDEX(ECR_Hours!$I$12:$I$15,MATCH(ExportsELAP[[#This Row],[Date Prevailing]],ECR_Hours!$H$12:$H$15,1))</f>
        <v>S</v>
      </c>
      <c r="M6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49" spans="1:13" x14ac:dyDescent="0.25">
      <c r="A6349" s="164">
        <f>+Exports!A6352</f>
        <v>44826</v>
      </c>
      <c r="B6349" s="165">
        <f t="shared" si="396"/>
        <v>2022</v>
      </c>
      <c r="C6349" s="165">
        <f t="shared" si="397"/>
        <v>9</v>
      </c>
      <c r="D6349" s="165">
        <f t="shared" si="398"/>
        <v>22</v>
      </c>
      <c r="E6349" s="165">
        <f>+Exports!B6352</f>
        <v>12</v>
      </c>
      <c r="F6349" s="165">
        <f>+WEEKDAY(ExportsELAP[[#This Row],[Date Prevailing]],1)</f>
        <v>5</v>
      </c>
      <c r="G6349" s="165">
        <f>+COUNTIFS(ECR_Hours!$K$6:$K$7,ExportsELAP[[#This Row],[Date Prevailing]])</f>
        <v>0</v>
      </c>
      <c r="H6349" s="165">
        <f t="shared" si="399"/>
        <v>5</v>
      </c>
      <c r="I6349" s="166">
        <f>+Exports!G6352</f>
        <v>32721.887300000002</v>
      </c>
      <c r="J6349" s="166">
        <f>+'ELAP_IPCO-APND'!D6352</f>
        <v>30.838360000000002</v>
      </c>
      <c r="K6349" s="166">
        <f>+(ExportsELAP[[#This Row],[Exports kWh - MPT]]/1000)*ExportsELAP[[#This Row],[EIM Price]]</f>
        <v>1009.089340436828</v>
      </c>
      <c r="L6349" s="167" t="str">
        <f>+INDEX(ECR_Hours!$I$12:$I$15,MATCH(ExportsELAP[[#This Row],[Date Prevailing]],ECR_Hours!$H$12:$H$15,1))</f>
        <v>S</v>
      </c>
      <c r="M6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0" spans="1:13" x14ac:dyDescent="0.25">
      <c r="A6350" s="164">
        <f>+Exports!A6353</f>
        <v>44826</v>
      </c>
      <c r="B6350" s="165">
        <f t="shared" si="396"/>
        <v>2022</v>
      </c>
      <c r="C6350" s="165">
        <f t="shared" si="397"/>
        <v>9</v>
      </c>
      <c r="D6350" s="165">
        <f t="shared" si="398"/>
        <v>22</v>
      </c>
      <c r="E6350" s="165">
        <f>+Exports!B6353</f>
        <v>13</v>
      </c>
      <c r="F6350" s="165">
        <f>+WEEKDAY(ExportsELAP[[#This Row],[Date Prevailing]],1)</f>
        <v>5</v>
      </c>
      <c r="G6350" s="165">
        <f>+COUNTIFS(ECR_Hours!$K$6:$K$7,ExportsELAP[[#This Row],[Date Prevailing]])</f>
        <v>0</v>
      </c>
      <c r="H6350" s="165">
        <f t="shared" si="399"/>
        <v>5</v>
      </c>
      <c r="I6350" s="166">
        <f>+Exports!G6353</f>
        <v>37107.258800000003</v>
      </c>
      <c r="J6350" s="166">
        <f>+'ELAP_IPCO-APND'!D6353</f>
        <v>12.072950000000001</v>
      </c>
      <c r="K6350" s="166">
        <f>+(ExportsELAP[[#This Row],[Exports kWh - MPT]]/1000)*ExportsELAP[[#This Row],[EIM Price]]</f>
        <v>447.99408012946009</v>
      </c>
      <c r="L6350" s="167" t="str">
        <f>+INDEX(ECR_Hours!$I$12:$I$15,MATCH(ExportsELAP[[#This Row],[Date Prevailing]],ECR_Hours!$H$12:$H$15,1))</f>
        <v>S</v>
      </c>
      <c r="M6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1" spans="1:13" x14ac:dyDescent="0.25">
      <c r="A6351" s="164">
        <f>+Exports!A6354</f>
        <v>44826</v>
      </c>
      <c r="B6351" s="165">
        <f t="shared" si="396"/>
        <v>2022</v>
      </c>
      <c r="C6351" s="165">
        <f t="shared" si="397"/>
        <v>9</v>
      </c>
      <c r="D6351" s="165">
        <f t="shared" si="398"/>
        <v>22</v>
      </c>
      <c r="E6351" s="165">
        <f>+Exports!B6354</f>
        <v>14</v>
      </c>
      <c r="F6351" s="165">
        <f>+WEEKDAY(ExportsELAP[[#This Row],[Date Prevailing]],1)</f>
        <v>5</v>
      </c>
      <c r="G6351" s="165">
        <f>+COUNTIFS(ECR_Hours!$K$6:$K$7,ExportsELAP[[#This Row],[Date Prevailing]])</f>
        <v>0</v>
      </c>
      <c r="H6351" s="165">
        <f t="shared" si="399"/>
        <v>5</v>
      </c>
      <c r="I6351" s="166">
        <f>+Exports!G6354</f>
        <v>36778.974800000004</v>
      </c>
      <c r="J6351" s="166">
        <f>+'ELAP_IPCO-APND'!D6354</f>
        <v>17.3644</v>
      </c>
      <c r="K6351" s="166">
        <f>+(ExportsELAP[[#This Row],[Exports kWh - MPT]]/1000)*ExportsELAP[[#This Row],[EIM Price]]</f>
        <v>638.64483001711994</v>
      </c>
      <c r="L6351" s="167" t="str">
        <f>+INDEX(ECR_Hours!$I$12:$I$15,MATCH(ExportsELAP[[#This Row],[Date Prevailing]],ECR_Hours!$H$12:$H$15,1))</f>
        <v>S</v>
      </c>
      <c r="M6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2" spans="1:13" x14ac:dyDescent="0.25">
      <c r="A6352" s="164">
        <f>+Exports!A6355</f>
        <v>44826</v>
      </c>
      <c r="B6352" s="165">
        <f t="shared" si="396"/>
        <v>2022</v>
      </c>
      <c r="C6352" s="165">
        <f t="shared" si="397"/>
        <v>9</v>
      </c>
      <c r="D6352" s="165">
        <f t="shared" si="398"/>
        <v>22</v>
      </c>
      <c r="E6352" s="165">
        <f>+Exports!B6355</f>
        <v>15</v>
      </c>
      <c r="F6352" s="165">
        <f>+WEEKDAY(ExportsELAP[[#This Row],[Date Prevailing]],1)</f>
        <v>5</v>
      </c>
      <c r="G6352" s="165">
        <f>+COUNTIFS(ECR_Hours!$K$6:$K$7,ExportsELAP[[#This Row],[Date Prevailing]])</f>
        <v>0</v>
      </c>
      <c r="H6352" s="165">
        <f t="shared" si="399"/>
        <v>5</v>
      </c>
      <c r="I6352" s="166">
        <f>+Exports!G6355</f>
        <v>40837.751600000003</v>
      </c>
      <c r="J6352" s="166">
        <f>+'ELAP_IPCO-APND'!D6355</f>
        <v>30.588100000000001</v>
      </c>
      <c r="K6352" s="166">
        <f>+(ExportsELAP[[#This Row],[Exports kWh - MPT]]/1000)*ExportsELAP[[#This Row],[EIM Price]]</f>
        <v>1249.1492297159602</v>
      </c>
      <c r="L6352" s="167" t="str">
        <f>+INDEX(ECR_Hours!$I$12:$I$15,MATCH(ExportsELAP[[#This Row],[Date Prevailing]],ECR_Hours!$H$12:$H$15,1))</f>
        <v>S</v>
      </c>
      <c r="M6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53" spans="1:13" x14ac:dyDescent="0.25">
      <c r="A6353" s="164">
        <f>+Exports!A6356</f>
        <v>44826</v>
      </c>
      <c r="B6353" s="165">
        <f t="shared" si="396"/>
        <v>2022</v>
      </c>
      <c r="C6353" s="165">
        <f t="shared" si="397"/>
        <v>9</v>
      </c>
      <c r="D6353" s="165">
        <f t="shared" si="398"/>
        <v>22</v>
      </c>
      <c r="E6353" s="165">
        <f>+Exports!B6356</f>
        <v>16</v>
      </c>
      <c r="F6353" s="165">
        <f>+WEEKDAY(ExportsELAP[[#This Row],[Date Prevailing]],1)</f>
        <v>5</v>
      </c>
      <c r="G6353" s="165">
        <f>+COUNTIFS(ECR_Hours!$K$6:$K$7,ExportsELAP[[#This Row],[Date Prevailing]])</f>
        <v>0</v>
      </c>
      <c r="H6353" s="165">
        <f t="shared" si="399"/>
        <v>5</v>
      </c>
      <c r="I6353" s="166">
        <f>+Exports!G6356</f>
        <v>32804.323000000004</v>
      </c>
      <c r="J6353" s="166">
        <f>+'ELAP_IPCO-APND'!D6356</f>
        <v>35.797339999999998</v>
      </c>
      <c r="K6353" s="166">
        <f>+(ExportsELAP[[#This Row],[Exports kWh - MPT]]/1000)*ExportsELAP[[#This Row],[EIM Price]]</f>
        <v>1174.3075039008202</v>
      </c>
      <c r="L6353" s="167" t="str">
        <f>+INDEX(ECR_Hours!$I$12:$I$15,MATCH(ExportsELAP[[#This Row],[Date Prevailing]],ECR_Hours!$H$12:$H$15,1))</f>
        <v>S</v>
      </c>
      <c r="M6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54" spans="1:13" x14ac:dyDescent="0.25">
      <c r="A6354" s="164">
        <f>+Exports!A6357</f>
        <v>44826</v>
      </c>
      <c r="B6354" s="165">
        <f t="shared" si="396"/>
        <v>2022</v>
      </c>
      <c r="C6354" s="165">
        <f t="shared" si="397"/>
        <v>9</v>
      </c>
      <c r="D6354" s="165">
        <f t="shared" si="398"/>
        <v>22</v>
      </c>
      <c r="E6354" s="165">
        <f>+Exports!B6357</f>
        <v>17</v>
      </c>
      <c r="F6354" s="165">
        <f>+WEEKDAY(ExportsELAP[[#This Row],[Date Prevailing]],1)</f>
        <v>5</v>
      </c>
      <c r="G6354" s="165">
        <f>+COUNTIFS(ECR_Hours!$K$6:$K$7,ExportsELAP[[#This Row],[Date Prevailing]])</f>
        <v>0</v>
      </c>
      <c r="H6354" s="165">
        <f t="shared" si="399"/>
        <v>5</v>
      </c>
      <c r="I6354" s="166">
        <f>+Exports!G6357</f>
        <v>25428.2981</v>
      </c>
      <c r="J6354" s="166">
        <f>+'ELAP_IPCO-APND'!D6357</f>
        <v>38.073279999999997</v>
      </c>
      <c r="K6354" s="166">
        <f>+(ExportsELAP[[#This Row],[Exports kWh - MPT]]/1000)*ExportsELAP[[#This Row],[EIM Price]]</f>
        <v>968.13871348476789</v>
      </c>
      <c r="L6354" s="167" t="str">
        <f>+INDEX(ECR_Hours!$I$12:$I$15,MATCH(ExportsELAP[[#This Row],[Date Prevailing]],ECR_Hours!$H$12:$H$15,1))</f>
        <v>S</v>
      </c>
      <c r="M6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55" spans="1:13" x14ac:dyDescent="0.25">
      <c r="A6355" s="164">
        <f>+Exports!A6358</f>
        <v>44826</v>
      </c>
      <c r="B6355" s="165">
        <f t="shared" si="396"/>
        <v>2022</v>
      </c>
      <c r="C6355" s="165">
        <f t="shared" si="397"/>
        <v>9</v>
      </c>
      <c r="D6355" s="165">
        <f t="shared" si="398"/>
        <v>22</v>
      </c>
      <c r="E6355" s="165">
        <f>+Exports!B6358</f>
        <v>18</v>
      </c>
      <c r="F6355" s="165">
        <f>+WEEKDAY(ExportsELAP[[#This Row],[Date Prevailing]],1)</f>
        <v>5</v>
      </c>
      <c r="G6355" s="165">
        <f>+COUNTIFS(ECR_Hours!$K$6:$K$7,ExportsELAP[[#This Row],[Date Prevailing]])</f>
        <v>0</v>
      </c>
      <c r="H6355" s="165">
        <f t="shared" si="399"/>
        <v>5</v>
      </c>
      <c r="I6355" s="166">
        <f>+Exports!G6358</f>
        <v>15895.5906</v>
      </c>
      <c r="J6355" s="166">
        <f>+'ELAP_IPCO-APND'!D6358</f>
        <v>32.463509999999999</v>
      </c>
      <c r="K6355" s="166">
        <f>+(ExportsELAP[[#This Row],[Exports kWh - MPT]]/1000)*ExportsELAP[[#This Row],[EIM Price]]</f>
        <v>516.02666439900599</v>
      </c>
      <c r="L6355" s="167" t="str">
        <f>+INDEX(ECR_Hours!$I$12:$I$15,MATCH(ExportsELAP[[#This Row],[Date Prevailing]],ECR_Hours!$H$12:$H$15,1))</f>
        <v>S</v>
      </c>
      <c r="M6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56" spans="1:13" x14ac:dyDescent="0.25">
      <c r="A6356" s="164">
        <f>+Exports!A6359</f>
        <v>44826</v>
      </c>
      <c r="B6356" s="165">
        <f t="shared" si="396"/>
        <v>2022</v>
      </c>
      <c r="C6356" s="165">
        <f t="shared" si="397"/>
        <v>9</v>
      </c>
      <c r="D6356" s="165">
        <f t="shared" si="398"/>
        <v>22</v>
      </c>
      <c r="E6356" s="165">
        <f>+Exports!B6359</f>
        <v>19</v>
      </c>
      <c r="F6356" s="165">
        <f>+WEEKDAY(ExportsELAP[[#This Row],[Date Prevailing]],1)</f>
        <v>5</v>
      </c>
      <c r="G6356" s="165">
        <f>+COUNTIFS(ECR_Hours!$K$6:$K$7,ExportsELAP[[#This Row],[Date Prevailing]])</f>
        <v>0</v>
      </c>
      <c r="H6356" s="165">
        <f t="shared" si="399"/>
        <v>5</v>
      </c>
      <c r="I6356" s="166">
        <f>+Exports!G6359</f>
        <v>5396.2083000000002</v>
      </c>
      <c r="J6356" s="166">
        <f>+'ELAP_IPCO-APND'!D6359</f>
        <v>53.564239999999998</v>
      </c>
      <c r="K6356" s="166">
        <f>+(ExportsELAP[[#This Row],[Exports kWh - MPT]]/1000)*ExportsELAP[[#This Row],[EIM Price]]</f>
        <v>289.04379647119202</v>
      </c>
      <c r="L6356" s="167" t="str">
        <f>+INDEX(ECR_Hours!$I$12:$I$15,MATCH(ExportsELAP[[#This Row],[Date Prevailing]],ECR_Hours!$H$12:$H$15,1))</f>
        <v>S</v>
      </c>
      <c r="M6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57" spans="1:13" x14ac:dyDescent="0.25">
      <c r="A6357" s="164">
        <f>+Exports!A6360</f>
        <v>44826</v>
      </c>
      <c r="B6357" s="165">
        <f t="shared" si="396"/>
        <v>2022</v>
      </c>
      <c r="C6357" s="165">
        <f t="shared" si="397"/>
        <v>9</v>
      </c>
      <c r="D6357" s="165">
        <f t="shared" si="398"/>
        <v>22</v>
      </c>
      <c r="E6357" s="165">
        <f>+Exports!B6360</f>
        <v>20</v>
      </c>
      <c r="F6357" s="165">
        <f>+WEEKDAY(ExportsELAP[[#This Row],[Date Prevailing]],1)</f>
        <v>5</v>
      </c>
      <c r="G6357" s="165">
        <f>+COUNTIFS(ECR_Hours!$K$6:$K$7,ExportsELAP[[#This Row],[Date Prevailing]])</f>
        <v>0</v>
      </c>
      <c r="H6357" s="165">
        <f t="shared" si="399"/>
        <v>5</v>
      </c>
      <c r="I6357" s="166">
        <f>+Exports!G6360</f>
        <v>277.90260000000001</v>
      </c>
      <c r="J6357" s="166">
        <f>+'ELAP_IPCO-APND'!D6360</f>
        <v>68.263140000000007</v>
      </c>
      <c r="K6357" s="166">
        <f>+(ExportsELAP[[#This Row],[Exports kWh - MPT]]/1000)*ExportsELAP[[#This Row],[EIM Price]]</f>
        <v>18.970504090164003</v>
      </c>
      <c r="L6357" s="167" t="str">
        <f>+INDEX(ECR_Hours!$I$12:$I$15,MATCH(ExportsELAP[[#This Row],[Date Prevailing]],ECR_Hours!$H$12:$H$15,1))</f>
        <v>S</v>
      </c>
      <c r="M6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58" spans="1:13" x14ac:dyDescent="0.25">
      <c r="A6358" s="164">
        <f>+Exports!A6361</f>
        <v>44826</v>
      </c>
      <c r="B6358" s="165">
        <f t="shared" si="396"/>
        <v>2022</v>
      </c>
      <c r="C6358" s="165">
        <f t="shared" si="397"/>
        <v>9</v>
      </c>
      <c r="D6358" s="165">
        <f t="shared" si="398"/>
        <v>22</v>
      </c>
      <c r="E6358" s="165">
        <f>+Exports!B6361</f>
        <v>21</v>
      </c>
      <c r="F6358" s="165">
        <f>+WEEKDAY(ExportsELAP[[#This Row],[Date Prevailing]],1)</f>
        <v>5</v>
      </c>
      <c r="G6358" s="165">
        <f>+COUNTIFS(ECR_Hours!$K$6:$K$7,ExportsELAP[[#This Row],[Date Prevailing]])</f>
        <v>0</v>
      </c>
      <c r="H6358" s="165">
        <f t="shared" si="399"/>
        <v>5</v>
      </c>
      <c r="I6358" s="166">
        <f>+Exports!G6361</f>
        <v>12.262699999999999</v>
      </c>
      <c r="J6358" s="166">
        <f>+'ELAP_IPCO-APND'!D6361</f>
        <v>57.383830000000003</v>
      </c>
      <c r="K6358" s="166">
        <f>+(ExportsELAP[[#This Row],[Exports kWh - MPT]]/1000)*ExportsELAP[[#This Row],[EIM Price]]</f>
        <v>0.70368069214100004</v>
      </c>
      <c r="L6358" s="167" t="str">
        <f>+INDEX(ECR_Hours!$I$12:$I$15,MATCH(ExportsELAP[[#This Row],[Date Prevailing]],ECR_Hours!$H$12:$H$15,1))</f>
        <v>S</v>
      </c>
      <c r="M6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59" spans="1:13" x14ac:dyDescent="0.25">
      <c r="A6359" s="164">
        <f>+Exports!A6362</f>
        <v>44826</v>
      </c>
      <c r="B6359" s="165">
        <f t="shared" si="396"/>
        <v>2022</v>
      </c>
      <c r="C6359" s="165">
        <f t="shared" si="397"/>
        <v>9</v>
      </c>
      <c r="D6359" s="165">
        <f t="shared" si="398"/>
        <v>22</v>
      </c>
      <c r="E6359" s="165">
        <f>+Exports!B6362</f>
        <v>22</v>
      </c>
      <c r="F6359" s="165">
        <f>+WEEKDAY(ExportsELAP[[#This Row],[Date Prevailing]],1)</f>
        <v>5</v>
      </c>
      <c r="G6359" s="165">
        <f>+COUNTIFS(ECR_Hours!$K$6:$K$7,ExportsELAP[[#This Row],[Date Prevailing]])</f>
        <v>0</v>
      </c>
      <c r="H6359" s="165">
        <f t="shared" si="399"/>
        <v>5</v>
      </c>
      <c r="I6359" s="166">
        <f>+Exports!G6362</f>
        <v>10.1671</v>
      </c>
      <c r="J6359" s="166">
        <f>+'ELAP_IPCO-APND'!D6362</f>
        <v>69.265929999999997</v>
      </c>
      <c r="K6359" s="166">
        <f>+(ExportsELAP[[#This Row],[Exports kWh - MPT]]/1000)*ExportsELAP[[#This Row],[EIM Price]]</f>
        <v>0.704233636903</v>
      </c>
      <c r="L6359" s="167" t="str">
        <f>+INDEX(ECR_Hours!$I$12:$I$15,MATCH(ExportsELAP[[#This Row],[Date Prevailing]],ECR_Hours!$H$12:$H$15,1))</f>
        <v>S</v>
      </c>
      <c r="M6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60" spans="1:13" x14ac:dyDescent="0.25">
      <c r="A6360" s="164">
        <f>+Exports!A6363</f>
        <v>44826</v>
      </c>
      <c r="B6360" s="165">
        <f t="shared" si="396"/>
        <v>2022</v>
      </c>
      <c r="C6360" s="165">
        <f t="shared" si="397"/>
        <v>9</v>
      </c>
      <c r="D6360" s="165">
        <f t="shared" si="398"/>
        <v>22</v>
      </c>
      <c r="E6360" s="165">
        <f>+Exports!B6363</f>
        <v>23</v>
      </c>
      <c r="F6360" s="165">
        <f>+WEEKDAY(ExportsELAP[[#This Row],[Date Prevailing]],1)</f>
        <v>5</v>
      </c>
      <c r="G6360" s="165">
        <f>+COUNTIFS(ECR_Hours!$K$6:$K$7,ExportsELAP[[#This Row],[Date Prevailing]])</f>
        <v>0</v>
      </c>
      <c r="H6360" s="165">
        <f t="shared" si="399"/>
        <v>5</v>
      </c>
      <c r="I6360" s="166">
        <f>+Exports!G6363</f>
        <v>12.054400000000001</v>
      </c>
      <c r="J6360" s="166">
        <f>+'ELAP_IPCO-APND'!D6363</f>
        <v>65.334990000000005</v>
      </c>
      <c r="K6360" s="166">
        <f>+(ExportsELAP[[#This Row],[Exports kWh - MPT]]/1000)*ExportsELAP[[#This Row],[EIM Price]]</f>
        <v>0.78757410345600021</v>
      </c>
      <c r="L6360" s="167" t="str">
        <f>+INDEX(ECR_Hours!$I$12:$I$15,MATCH(ExportsELAP[[#This Row],[Date Prevailing]],ECR_Hours!$H$12:$H$15,1))</f>
        <v>S</v>
      </c>
      <c r="M6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61" spans="1:13" x14ac:dyDescent="0.25">
      <c r="A6361" s="164">
        <f>+Exports!A6364</f>
        <v>44826</v>
      </c>
      <c r="B6361" s="165">
        <f t="shared" si="396"/>
        <v>2022</v>
      </c>
      <c r="C6361" s="165">
        <f t="shared" si="397"/>
        <v>9</v>
      </c>
      <c r="D6361" s="165">
        <f t="shared" si="398"/>
        <v>22</v>
      </c>
      <c r="E6361" s="165">
        <f>+Exports!B6364</f>
        <v>24</v>
      </c>
      <c r="F6361" s="165">
        <f>+WEEKDAY(ExportsELAP[[#This Row],[Date Prevailing]],1)</f>
        <v>5</v>
      </c>
      <c r="G6361" s="165">
        <f>+COUNTIFS(ECR_Hours!$K$6:$K$7,ExportsELAP[[#This Row],[Date Prevailing]])</f>
        <v>0</v>
      </c>
      <c r="H6361" s="165">
        <f t="shared" si="399"/>
        <v>5</v>
      </c>
      <c r="I6361" s="166">
        <f>+Exports!G6364</f>
        <v>13.8811</v>
      </c>
      <c r="J6361" s="166">
        <f>+'ELAP_IPCO-APND'!D6364</f>
        <v>65.425240000000002</v>
      </c>
      <c r="K6361" s="166">
        <f>+(ExportsELAP[[#This Row],[Exports kWh - MPT]]/1000)*ExportsELAP[[#This Row],[EIM Price]]</f>
        <v>0.90817429896400004</v>
      </c>
      <c r="L6361" s="167" t="str">
        <f>+INDEX(ECR_Hours!$I$12:$I$15,MATCH(ExportsELAP[[#This Row],[Date Prevailing]],ECR_Hours!$H$12:$H$15,1))</f>
        <v>S</v>
      </c>
      <c r="M6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2" spans="1:13" x14ac:dyDescent="0.25">
      <c r="A6362" s="164">
        <f>+Exports!A6365</f>
        <v>44827</v>
      </c>
      <c r="B6362" s="165">
        <f t="shared" si="396"/>
        <v>2022</v>
      </c>
      <c r="C6362" s="165">
        <f t="shared" si="397"/>
        <v>9</v>
      </c>
      <c r="D6362" s="165">
        <f t="shared" si="398"/>
        <v>23</v>
      </c>
      <c r="E6362" s="165">
        <f>+Exports!B6365</f>
        <v>1</v>
      </c>
      <c r="F6362" s="165">
        <f>+WEEKDAY(ExportsELAP[[#This Row],[Date Prevailing]],1)</f>
        <v>6</v>
      </c>
      <c r="G6362" s="165">
        <f>+COUNTIFS(ECR_Hours!$K$6:$K$7,ExportsELAP[[#This Row],[Date Prevailing]])</f>
        <v>0</v>
      </c>
      <c r="H6362" s="165">
        <f t="shared" si="399"/>
        <v>6</v>
      </c>
      <c r="I6362" s="166">
        <f>+Exports!G6365</f>
        <v>16.383199999999999</v>
      </c>
      <c r="J6362" s="166">
        <f>+'ELAP_IPCO-APND'!D6365</f>
        <v>55.232849999999999</v>
      </c>
      <c r="K6362" s="166">
        <f>+(ExportsELAP[[#This Row],[Exports kWh - MPT]]/1000)*ExportsELAP[[#This Row],[EIM Price]]</f>
        <v>0.90489082811999977</v>
      </c>
      <c r="L6362" s="167" t="str">
        <f>+INDEX(ECR_Hours!$I$12:$I$15,MATCH(ExportsELAP[[#This Row],[Date Prevailing]],ECR_Hours!$H$12:$H$15,1))</f>
        <v>S</v>
      </c>
      <c r="M6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3" spans="1:13" x14ac:dyDescent="0.25">
      <c r="A6363" s="164">
        <f>+Exports!A6366</f>
        <v>44827</v>
      </c>
      <c r="B6363" s="165">
        <f t="shared" si="396"/>
        <v>2022</v>
      </c>
      <c r="C6363" s="165">
        <f t="shared" si="397"/>
        <v>9</v>
      </c>
      <c r="D6363" s="165">
        <f t="shared" si="398"/>
        <v>23</v>
      </c>
      <c r="E6363" s="165">
        <f>+Exports!B6366</f>
        <v>2</v>
      </c>
      <c r="F6363" s="165">
        <f>+WEEKDAY(ExportsELAP[[#This Row],[Date Prevailing]],1)</f>
        <v>6</v>
      </c>
      <c r="G6363" s="165">
        <f>+COUNTIFS(ECR_Hours!$K$6:$K$7,ExportsELAP[[#This Row],[Date Prevailing]])</f>
        <v>0</v>
      </c>
      <c r="H6363" s="165">
        <f t="shared" si="399"/>
        <v>6</v>
      </c>
      <c r="I6363" s="166">
        <f>+Exports!G6366</f>
        <v>16.573899999999998</v>
      </c>
      <c r="J6363" s="166">
        <f>+'ELAP_IPCO-APND'!D6366</f>
        <v>53.95326</v>
      </c>
      <c r="K6363" s="166">
        <f>+(ExportsELAP[[#This Row],[Exports kWh - MPT]]/1000)*ExportsELAP[[#This Row],[EIM Price]]</f>
        <v>0.89421593591399995</v>
      </c>
      <c r="L6363" s="167" t="str">
        <f>+INDEX(ECR_Hours!$I$12:$I$15,MATCH(ExportsELAP[[#This Row],[Date Prevailing]],ECR_Hours!$H$12:$H$15,1))</f>
        <v>S</v>
      </c>
      <c r="M6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4" spans="1:13" x14ac:dyDescent="0.25">
      <c r="A6364" s="164">
        <f>+Exports!A6367</f>
        <v>44827</v>
      </c>
      <c r="B6364" s="165">
        <f t="shared" si="396"/>
        <v>2022</v>
      </c>
      <c r="C6364" s="165">
        <f t="shared" si="397"/>
        <v>9</v>
      </c>
      <c r="D6364" s="165">
        <f t="shared" si="398"/>
        <v>23</v>
      </c>
      <c r="E6364" s="165">
        <f>+Exports!B6367</f>
        <v>3</v>
      </c>
      <c r="F6364" s="165">
        <f>+WEEKDAY(ExportsELAP[[#This Row],[Date Prevailing]],1)</f>
        <v>6</v>
      </c>
      <c r="G6364" s="165">
        <f>+COUNTIFS(ECR_Hours!$K$6:$K$7,ExportsELAP[[#This Row],[Date Prevailing]])</f>
        <v>0</v>
      </c>
      <c r="H6364" s="165">
        <f t="shared" si="399"/>
        <v>6</v>
      </c>
      <c r="I6364" s="166">
        <f>+Exports!G6367</f>
        <v>19.288000000000004</v>
      </c>
      <c r="J6364" s="166">
        <f>+'ELAP_IPCO-APND'!D6367</f>
        <v>54.96152</v>
      </c>
      <c r="K6364" s="166">
        <f>+(ExportsELAP[[#This Row],[Exports kWh - MPT]]/1000)*ExportsELAP[[#This Row],[EIM Price]]</f>
        <v>1.0600977977600001</v>
      </c>
      <c r="L6364" s="167" t="str">
        <f>+INDEX(ECR_Hours!$I$12:$I$15,MATCH(ExportsELAP[[#This Row],[Date Prevailing]],ECR_Hours!$H$12:$H$15,1))</f>
        <v>S</v>
      </c>
      <c r="M6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5" spans="1:13" x14ac:dyDescent="0.25">
      <c r="A6365" s="164">
        <f>+Exports!A6368</f>
        <v>44827</v>
      </c>
      <c r="B6365" s="165">
        <f t="shared" si="396"/>
        <v>2022</v>
      </c>
      <c r="C6365" s="165">
        <f t="shared" si="397"/>
        <v>9</v>
      </c>
      <c r="D6365" s="165">
        <f t="shared" si="398"/>
        <v>23</v>
      </c>
      <c r="E6365" s="165">
        <f>+Exports!B6368</f>
        <v>4</v>
      </c>
      <c r="F6365" s="165">
        <f>+WEEKDAY(ExportsELAP[[#This Row],[Date Prevailing]],1)</f>
        <v>6</v>
      </c>
      <c r="G6365" s="165">
        <f>+COUNTIFS(ECR_Hours!$K$6:$K$7,ExportsELAP[[#This Row],[Date Prevailing]])</f>
        <v>0</v>
      </c>
      <c r="H6365" s="165">
        <f t="shared" si="399"/>
        <v>6</v>
      </c>
      <c r="I6365" s="166">
        <f>+Exports!G6368</f>
        <v>12.302099999999999</v>
      </c>
      <c r="J6365" s="166">
        <f>+'ELAP_IPCO-APND'!D6368</f>
        <v>49.794229999999999</v>
      </c>
      <c r="K6365" s="166">
        <f>+(ExportsELAP[[#This Row],[Exports kWh - MPT]]/1000)*ExportsELAP[[#This Row],[EIM Price]]</f>
        <v>0.61257359688299995</v>
      </c>
      <c r="L6365" s="167" t="str">
        <f>+INDEX(ECR_Hours!$I$12:$I$15,MATCH(ExportsELAP[[#This Row],[Date Prevailing]],ECR_Hours!$H$12:$H$15,1))</f>
        <v>S</v>
      </c>
      <c r="M6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6" spans="1:13" x14ac:dyDescent="0.25">
      <c r="A6366" s="164">
        <f>+Exports!A6369</f>
        <v>44827</v>
      </c>
      <c r="B6366" s="165">
        <f t="shared" si="396"/>
        <v>2022</v>
      </c>
      <c r="C6366" s="165">
        <f t="shared" si="397"/>
        <v>9</v>
      </c>
      <c r="D6366" s="165">
        <f t="shared" si="398"/>
        <v>23</v>
      </c>
      <c r="E6366" s="165">
        <f>+Exports!B6369</f>
        <v>5</v>
      </c>
      <c r="F6366" s="165">
        <f>+WEEKDAY(ExportsELAP[[#This Row],[Date Prevailing]],1)</f>
        <v>6</v>
      </c>
      <c r="G6366" s="165">
        <f>+COUNTIFS(ECR_Hours!$K$6:$K$7,ExportsELAP[[#This Row],[Date Prevailing]])</f>
        <v>0</v>
      </c>
      <c r="H6366" s="165">
        <f t="shared" si="399"/>
        <v>6</v>
      </c>
      <c r="I6366" s="166">
        <f>+Exports!G6369</f>
        <v>14.329699999999999</v>
      </c>
      <c r="J6366" s="166">
        <f>+'ELAP_IPCO-APND'!D6369</f>
        <v>48.093359999999997</v>
      </c>
      <c r="K6366" s="166">
        <f>+(ExportsELAP[[#This Row],[Exports kWh - MPT]]/1000)*ExportsELAP[[#This Row],[EIM Price]]</f>
        <v>0.68916342079199988</v>
      </c>
      <c r="L6366" s="167" t="str">
        <f>+INDEX(ECR_Hours!$I$12:$I$15,MATCH(ExportsELAP[[#This Row],[Date Prevailing]],ECR_Hours!$H$12:$H$15,1))</f>
        <v>S</v>
      </c>
      <c r="M6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7" spans="1:13" x14ac:dyDescent="0.25">
      <c r="A6367" s="164">
        <f>+Exports!A6370</f>
        <v>44827</v>
      </c>
      <c r="B6367" s="165">
        <f t="shared" si="396"/>
        <v>2022</v>
      </c>
      <c r="C6367" s="165">
        <f t="shared" si="397"/>
        <v>9</v>
      </c>
      <c r="D6367" s="165">
        <f t="shared" si="398"/>
        <v>23</v>
      </c>
      <c r="E6367" s="165">
        <f>+Exports!B6370</f>
        <v>6</v>
      </c>
      <c r="F6367" s="165">
        <f>+WEEKDAY(ExportsELAP[[#This Row],[Date Prevailing]],1)</f>
        <v>6</v>
      </c>
      <c r="G6367" s="165">
        <f>+COUNTIFS(ECR_Hours!$K$6:$K$7,ExportsELAP[[#This Row],[Date Prevailing]])</f>
        <v>0</v>
      </c>
      <c r="H6367" s="165">
        <f t="shared" si="399"/>
        <v>6</v>
      </c>
      <c r="I6367" s="166">
        <f>+Exports!G6370</f>
        <v>8.2836999999999996</v>
      </c>
      <c r="J6367" s="166">
        <f>+'ELAP_IPCO-APND'!D6370</f>
        <v>48.353430000000003</v>
      </c>
      <c r="K6367" s="166">
        <f>+(ExportsELAP[[#This Row],[Exports kWh - MPT]]/1000)*ExportsELAP[[#This Row],[EIM Price]]</f>
        <v>0.40054530809100003</v>
      </c>
      <c r="L6367" s="167" t="str">
        <f>+INDEX(ECR_Hours!$I$12:$I$15,MATCH(ExportsELAP[[#This Row],[Date Prevailing]],ECR_Hours!$H$12:$H$15,1))</f>
        <v>S</v>
      </c>
      <c r="M6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8" spans="1:13" x14ac:dyDescent="0.25">
      <c r="A6368" s="164">
        <f>+Exports!A6371</f>
        <v>44827</v>
      </c>
      <c r="B6368" s="165">
        <f t="shared" si="396"/>
        <v>2022</v>
      </c>
      <c r="C6368" s="165">
        <f t="shared" si="397"/>
        <v>9</v>
      </c>
      <c r="D6368" s="165">
        <f t="shared" si="398"/>
        <v>23</v>
      </c>
      <c r="E6368" s="165">
        <f>+Exports!B6371</f>
        <v>7</v>
      </c>
      <c r="F6368" s="165">
        <f>+WEEKDAY(ExportsELAP[[#This Row],[Date Prevailing]],1)</f>
        <v>6</v>
      </c>
      <c r="G6368" s="165">
        <f>+COUNTIFS(ECR_Hours!$K$6:$K$7,ExportsELAP[[#This Row],[Date Prevailing]])</f>
        <v>0</v>
      </c>
      <c r="H6368" s="165">
        <f t="shared" si="399"/>
        <v>6</v>
      </c>
      <c r="I6368" s="166">
        <f>+Exports!G6371</f>
        <v>11.899099999999999</v>
      </c>
      <c r="J6368" s="166">
        <f>+'ELAP_IPCO-APND'!D6371</f>
        <v>55.214230000000001</v>
      </c>
      <c r="K6368" s="166">
        <f>+(ExportsELAP[[#This Row],[Exports kWh - MPT]]/1000)*ExportsELAP[[#This Row],[EIM Price]]</f>
        <v>0.65699964419299994</v>
      </c>
      <c r="L6368" s="167" t="str">
        <f>+INDEX(ECR_Hours!$I$12:$I$15,MATCH(ExportsELAP[[#This Row],[Date Prevailing]],ECR_Hours!$H$12:$H$15,1))</f>
        <v>S</v>
      </c>
      <c r="M6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69" spans="1:13" x14ac:dyDescent="0.25">
      <c r="A6369" s="164">
        <f>+Exports!A6372</f>
        <v>44827</v>
      </c>
      <c r="B6369" s="165">
        <f t="shared" si="396"/>
        <v>2022</v>
      </c>
      <c r="C6369" s="165">
        <f t="shared" si="397"/>
        <v>9</v>
      </c>
      <c r="D6369" s="165">
        <f t="shared" si="398"/>
        <v>23</v>
      </c>
      <c r="E6369" s="165">
        <f>+Exports!B6372</f>
        <v>8</v>
      </c>
      <c r="F6369" s="165">
        <f>+WEEKDAY(ExportsELAP[[#This Row],[Date Prevailing]],1)</f>
        <v>6</v>
      </c>
      <c r="G6369" s="165">
        <f>+COUNTIFS(ECR_Hours!$K$6:$K$7,ExportsELAP[[#This Row],[Date Prevailing]])</f>
        <v>0</v>
      </c>
      <c r="H6369" s="165">
        <f t="shared" si="399"/>
        <v>6</v>
      </c>
      <c r="I6369" s="166">
        <f>+Exports!G6372</f>
        <v>751.00340000000006</v>
      </c>
      <c r="J6369" s="166">
        <f>+'ELAP_IPCO-APND'!D6372</f>
        <v>60.500279999999997</v>
      </c>
      <c r="K6369" s="166">
        <f>+(ExportsELAP[[#This Row],[Exports kWh - MPT]]/1000)*ExportsELAP[[#This Row],[EIM Price]]</f>
        <v>45.435915980952004</v>
      </c>
      <c r="L6369" s="167" t="str">
        <f>+INDEX(ECR_Hours!$I$12:$I$15,MATCH(ExportsELAP[[#This Row],[Date Prevailing]],ECR_Hours!$H$12:$H$15,1))</f>
        <v>S</v>
      </c>
      <c r="M6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0" spans="1:13" x14ac:dyDescent="0.25">
      <c r="A6370" s="164">
        <f>+Exports!A6373</f>
        <v>44827</v>
      </c>
      <c r="B6370" s="165">
        <f t="shared" si="396"/>
        <v>2022</v>
      </c>
      <c r="C6370" s="165">
        <f t="shared" si="397"/>
        <v>9</v>
      </c>
      <c r="D6370" s="165">
        <f t="shared" si="398"/>
        <v>23</v>
      </c>
      <c r="E6370" s="165">
        <f>+Exports!B6373</f>
        <v>9</v>
      </c>
      <c r="F6370" s="165">
        <f>+WEEKDAY(ExportsELAP[[#This Row],[Date Prevailing]],1)</f>
        <v>6</v>
      </c>
      <c r="G6370" s="165">
        <f>+COUNTIFS(ECR_Hours!$K$6:$K$7,ExportsELAP[[#This Row],[Date Prevailing]])</f>
        <v>0</v>
      </c>
      <c r="H6370" s="165">
        <f t="shared" si="399"/>
        <v>6</v>
      </c>
      <c r="I6370" s="166">
        <f>+Exports!G6373</f>
        <v>8328.8381000000008</v>
      </c>
      <c r="J6370" s="166">
        <f>+'ELAP_IPCO-APND'!D6373</f>
        <v>47.571190000000001</v>
      </c>
      <c r="K6370" s="166">
        <f>+(ExportsELAP[[#This Row],[Exports kWh - MPT]]/1000)*ExportsELAP[[#This Row],[EIM Price]]</f>
        <v>396.21273973433904</v>
      </c>
      <c r="L6370" s="167" t="str">
        <f>+INDEX(ECR_Hours!$I$12:$I$15,MATCH(ExportsELAP[[#This Row],[Date Prevailing]],ECR_Hours!$H$12:$H$15,1))</f>
        <v>S</v>
      </c>
      <c r="M6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1" spans="1:13" x14ac:dyDescent="0.25">
      <c r="A6371" s="164">
        <f>+Exports!A6374</f>
        <v>44827</v>
      </c>
      <c r="B6371" s="165">
        <f t="shared" si="396"/>
        <v>2022</v>
      </c>
      <c r="C6371" s="165">
        <f t="shared" si="397"/>
        <v>9</v>
      </c>
      <c r="D6371" s="165">
        <f t="shared" si="398"/>
        <v>23</v>
      </c>
      <c r="E6371" s="165">
        <f>+Exports!B6374</f>
        <v>10</v>
      </c>
      <c r="F6371" s="165">
        <f>+WEEKDAY(ExportsELAP[[#This Row],[Date Prevailing]],1)</f>
        <v>6</v>
      </c>
      <c r="G6371" s="165">
        <f>+COUNTIFS(ECR_Hours!$K$6:$K$7,ExportsELAP[[#This Row],[Date Prevailing]])</f>
        <v>0</v>
      </c>
      <c r="H6371" s="165">
        <f t="shared" si="399"/>
        <v>6</v>
      </c>
      <c r="I6371" s="166">
        <f>+Exports!G6374</f>
        <v>21809.304199999999</v>
      </c>
      <c r="J6371" s="166">
        <f>+'ELAP_IPCO-APND'!D6374</f>
        <v>40.957380000000001</v>
      </c>
      <c r="K6371" s="166">
        <f>+(ExportsELAP[[#This Row],[Exports kWh - MPT]]/1000)*ExportsELAP[[#This Row],[EIM Price]]</f>
        <v>893.25195965499597</v>
      </c>
      <c r="L6371" s="167" t="str">
        <f>+INDEX(ECR_Hours!$I$12:$I$15,MATCH(ExportsELAP[[#This Row],[Date Prevailing]],ECR_Hours!$H$12:$H$15,1))</f>
        <v>S</v>
      </c>
      <c r="M6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2" spans="1:13" x14ac:dyDescent="0.25">
      <c r="A6372" s="164">
        <f>+Exports!A6375</f>
        <v>44827</v>
      </c>
      <c r="B6372" s="165">
        <f t="shared" si="396"/>
        <v>2022</v>
      </c>
      <c r="C6372" s="165">
        <f t="shared" si="397"/>
        <v>9</v>
      </c>
      <c r="D6372" s="165">
        <f t="shared" si="398"/>
        <v>23</v>
      </c>
      <c r="E6372" s="165">
        <f>+Exports!B6375</f>
        <v>11</v>
      </c>
      <c r="F6372" s="165">
        <f>+WEEKDAY(ExportsELAP[[#This Row],[Date Prevailing]],1)</f>
        <v>6</v>
      </c>
      <c r="G6372" s="165">
        <f>+COUNTIFS(ECR_Hours!$K$6:$K$7,ExportsELAP[[#This Row],[Date Prevailing]])</f>
        <v>0</v>
      </c>
      <c r="H6372" s="165">
        <f t="shared" si="399"/>
        <v>6</v>
      </c>
      <c r="I6372" s="166">
        <f>+Exports!G6375</f>
        <v>35296.861399999994</v>
      </c>
      <c r="J6372" s="166">
        <f>+'ELAP_IPCO-APND'!D6375</f>
        <v>41.506889999999999</v>
      </c>
      <c r="K6372" s="166">
        <f>+(ExportsELAP[[#This Row],[Exports kWh - MPT]]/1000)*ExportsELAP[[#This Row],[EIM Price]]</f>
        <v>1465.0629434750458</v>
      </c>
      <c r="L6372" s="167" t="str">
        <f>+INDEX(ECR_Hours!$I$12:$I$15,MATCH(ExportsELAP[[#This Row],[Date Prevailing]],ECR_Hours!$H$12:$H$15,1))</f>
        <v>S</v>
      </c>
      <c r="M6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3" spans="1:13" x14ac:dyDescent="0.25">
      <c r="A6373" s="164">
        <f>+Exports!A6376</f>
        <v>44827</v>
      </c>
      <c r="B6373" s="165">
        <f t="shared" si="396"/>
        <v>2022</v>
      </c>
      <c r="C6373" s="165">
        <f t="shared" si="397"/>
        <v>9</v>
      </c>
      <c r="D6373" s="165">
        <f t="shared" si="398"/>
        <v>23</v>
      </c>
      <c r="E6373" s="165">
        <f>+Exports!B6376</f>
        <v>12</v>
      </c>
      <c r="F6373" s="165">
        <f>+WEEKDAY(ExportsELAP[[#This Row],[Date Prevailing]],1)</f>
        <v>6</v>
      </c>
      <c r="G6373" s="165">
        <f>+COUNTIFS(ECR_Hours!$K$6:$K$7,ExportsELAP[[#This Row],[Date Prevailing]])</f>
        <v>0</v>
      </c>
      <c r="H6373" s="165">
        <f t="shared" si="399"/>
        <v>6</v>
      </c>
      <c r="I6373" s="166">
        <f>+Exports!G6376</f>
        <v>45534.156000000003</v>
      </c>
      <c r="J6373" s="166">
        <f>+'ELAP_IPCO-APND'!D6376</f>
        <v>34.84404</v>
      </c>
      <c r="K6373" s="166">
        <f>+(ExportsELAP[[#This Row],[Exports kWh - MPT]]/1000)*ExportsELAP[[#This Row],[EIM Price]]</f>
        <v>1586.5939530302401</v>
      </c>
      <c r="L6373" s="167" t="str">
        <f>+INDEX(ECR_Hours!$I$12:$I$15,MATCH(ExportsELAP[[#This Row],[Date Prevailing]],ECR_Hours!$H$12:$H$15,1))</f>
        <v>S</v>
      </c>
      <c r="M6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4" spans="1:13" x14ac:dyDescent="0.25">
      <c r="A6374" s="164">
        <f>+Exports!A6377</f>
        <v>44827</v>
      </c>
      <c r="B6374" s="165">
        <f t="shared" si="396"/>
        <v>2022</v>
      </c>
      <c r="C6374" s="165">
        <f t="shared" si="397"/>
        <v>9</v>
      </c>
      <c r="D6374" s="165">
        <f t="shared" si="398"/>
        <v>23</v>
      </c>
      <c r="E6374" s="165">
        <f>+Exports!B6377</f>
        <v>13</v>
      </c>
      <c r="F6374" s="165">
        <f>+WEEKDAY(ExportsELAP[[#This Row],[Date Prevailing]],1)</f>
        <v>6</v>
      </c>
      <c r="G6374" s="165">
        <f>+COUNTIFS(ECR_Hours!$K$6:$K$7,ExportsELAP[[#This Row],[Date Prevailing]])</f>
        <v>0</v>
      </c>
      <c r="H6374" s="165">
        <f t="shared" si="399"/>
        <v>6</v>
      </c>
      <c r="I6374" s="166">
        <f>+Exports!G6377</f>
        <v>51834.883799999996</v>
      </c>
      <c r="J6374" s="166">
        <f>+'ELAP_IPCO-APND'!D6377</f>
        <v>33.756720000000001</v>
      </c>
      <c r="K6374" s="166">
        <f>+(ExportsELAP[[#This Row],[Exports kWh - MPT]]/1000)*ExportsELAP[[#This Row],[EIM Price]]</f>
        <v>1749.7756586691357</v>
      </c>
      <c r="L6374" s="167" t="str">
        <f>+INDEX(ECR_Hours!$I$12:$I$15,MATCH(ExportsELAP[[#This Row],[Date Prevailing]],ECR_Hours!$H$12:$H$15,1))</f>
        <v>S</v>
      </c>
      <c r="M6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5" spans="1:13" x14ac:dyDescent="0.25">
      <c r="A6375" s="164">
        <f>+Exports!A6378</f>
        <v>44827</v>
      </c>
      <c r="B6375" s="165">
        <f t="shared" si="396"/>
        <v>2022</v>
      </c>
      <c r="C6375" s="165">
        <f t="shared" si="397"/>
        <v>9</v>
      </c>
      <c r="D6375" s="165">
        <f t="shared" si="398"/>
        <v>23</v>
      </c>
      <c r="E6375" s="165">
        <f>+Exports!B6378</f>
        <v>14</v>
      </c>
      <c r="F6375" s="165">
        <f>+WEEKDAY(ExportsELAP[[#This Row],[Date Prevailing]],1)</f>
        <v>6</v>
      </c>
      <c r="G6375" s="165">
        <f>+COUNTIFS(ECR_Hours!$K$6:$K$7,ExportsELAP[[#This Row],[Date Prevailing]])</f>
        <v>0</v>
      </c>
      <c r="H6375" s="165">
        <f t="shared" si="399"/>
        <v>6</v>
      </c>
      <c r="I6375" s="166">
        <f>+Exports!G6378</f>
        <v>53692.527300000002</v>
      </c>
      <c r="J6375" s="166">
        <f>+'ELAP_IPCO-APND'!D6378</f>
        <v>36.673969999999997</v>
      </c>
      <c r="K6375" s="166">
        <f>+(ExportsELAP[[#This Row],[Exports kWh - MPT]]/1000)*ExportsELAP[[#This Row],[EIM Price]]</f>
        <v>1969.1181354243809</v>
      </c>
      <c r="L6375" s="167" t="str">
        <f>+INDEX(ECR_Hours!$I$12:$I$15,MATCH(ExportsELAP[[#This Row],[Date Prevailing]],ECR_Hours!$H$12:$H$15,1))</f>
        <v>S</v>
      </c>
      <c r="M6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6" spans="1:13" x14ac:dyDescent="0.25">
      <c r="A6376" s="164">
        <f>+Exports!A6379</f>
        <v>44827</v>
      </c>
      <c r="B6376" s="165">
        <f t="shared" si="396"/>
        <v>2022</v>
      </c>
      <c r="C6376" s="165">
        <f t="shared" si="397"/>
        <v>9</v>
      </c>
      <c r="D6376" s="165">
        <f t="shared" si="398"/>
        <v>23</v>
      </c>
      <c r="E6376" s="165">
        <f>+Exports!B6379</f>
        <v>15</v>
      </c>
      <c r="F6376" s="165">
        <f>+WEEKDAY(ExportsELAP[[#This Row],[Date Prevailing]],1)</f>
        <v>6</v>
      </c>
      <c r="G6376" s="165">
        <f>+COUNTIFS(ECR_Hours!$K$6:$K$7,ExportsELAP[[#This Row],[Date Prevailing]])</f>
        <v>0</v>
      </c>
      <c r="H6376" s="165">
        <f t="shared" si="399"/>
        <v>6</v>
      </c>
      <c r="I6376" s="166">
        <f>+Exports!G6379</f>
        <v>51669.816299999999</v>
      </c>
      <c r="J6376" s="166">
        <f>+'ELAP_IPCO-APND'!D6379</f>
        <v>52.21472</v>
      </c>
      <c r="K6376" s="166">
        <f>+(ExportsELAP[[#This Row],[Exports kWh - MPT]]/1000)*ExportsELAP[[#This Row],[EIM Price]]</f>
        <v>2697.9249905559359</v>
      </c>
      <c r="L6376" s="167" t="str">
        <f>+INDEX(ECR_Hours!$I$12:$I$15,MATCH(ExportsELAP[[#This Row],[Date Prevailing]],ECR_Hours!$H$12:$H$15,1))</f>
        <v>S</v>
      </c>
      <c r="M6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77" spans="1:13" x14ac:dyDescent="0.25">
      <c r="A6377" s="164">
        <f>+Exports!A6380</f>
        <v>44827</v>
      </c>
      <c r="B6377" s="165">
        <f t="shared" si="396"/>
        <v>2022</v>
      </c>
      <c r="C6377" s="165">
        <f t="shared" si="397"/>
        <v>9</v>
      </c>
      <c r="D6377" s="165">
        <f t="shared" si="398"/>
        <v>23</v>
      </c>
      <c r="E6377" s="165">
        <f>+Exports!B6380</f>
        <v>16</v>
      </c>
      <c r="F6377" s="165">
        <f>+WEEKDAY(ExportsELAP[[#This Row],[Date Prevailing]],1)</f>
        <v>6</v>
      </c>
      <c r="G6377" s="165">
        <f>+COUNTIFS(ECR_Hours!$K$6:$K$7,ExportsELAP[[#This Row],[Date Prevailing]])</f>
        <v>0</v>
      </c>
      <c r="H6377" s="165">
        <f t="shared" si="399"/>
        <v>6</v>
      </c>
      <c r="I6377" s="166">
        <f>+Exports!G6380</f>
        <v>45043.238100000002</v>
      </c>
      <c r="J6377" s="166">
        <f>+'ELAP_IPCO-APND'!D6380</f>
        <v>54.980159999999998</v>
      </c>
      <c r="K6377" s="166">
        <f>+(ExportsELAP[[#This Row],[Exports kWh - MPT]]/1000)*ExportsELAP[[#This Row],[EIM Price]]</f>
        <v>2476.4844376560959</v>
      </c>
      <c r="L6377" s="167" t="str">
        <f>+INDEX(ECR_Hours!$I$12:$I$15,MATCH(ExportsELAP[[#This Row],[Date Prevailing]],ECR_Hours!$H$12:$H$15,1))</f>
        <v>S</v>
      </c>
      <c r="M6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78" spans="1:13" x14ac:dyDescent="0.25">
      <c r="A6378" s="164">
        <f>+Exports!A6381</f>
        <v>44827</v>
      </c>
      <c r="B6378" s="165">
        <f t="shared" si="396"/>
        <v>2022</v>
      </c>
      <c r="C6378" s="165">
        <f t="shared" si="397"/>
        <v>9</v>
      </c>
      <c r="D6378" s="165">
        <f t="shared" si="398"/>
        <v>23</v>
      </c>
      <c r="E6378" s="165">
        <f>+Exports!B6381</f>
        <v>17</v>
      </c>
      <c r="F6378" s="165">
        <f>+WEEKDAY(ExportsELAP[[#This Row],[Date Prevailing]],1)</f>
        <v>6</v>
      </c>
      <c r="G6378" s="165">
        <f>+COUNTIFS(ECR_Hours!$K$6:$K$7,ExportsELAP[[#This Row],[Date Prevailing]])</f>
        <v>0</v>
      </c>
      <c r="H6378" s="165">
        <f t="shared" si="399"/>
        <v>6</v>
      </c>
      <c r="I6378" s="166">
        <f>+Exports!G6381</f>
        <v>34233.350299999998</v>
      </c>
      <c r="J6378" s="166">
        <f>+'ELAP_IPCO-APND'!D6381</f>
        <v>64.993579999999994</v>
      </c>
      <c r="K6378" s="166">
        <f>+(ExportsELAP[[#This Row],[Exports kWh - MPT]]/1000)*ExportsELAP[[#This Row],[EIM Price]]</f>
        <v>2224.9479913910736</v>
      </c>
      <c r="L6378" s="167" t="str">
        <f>+INDEX(ECR_Hours!$I$12:$I$15,MATCH(ExportsELAP[[#This Row],[Date Prevailing]],ECR_Hours!$H$12:$H$15,1))</f>
        <v>S</v>
      </c>
      <c r="M6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79" spans="1:13" x14ac:dyDescent="0.25">
      <c r="A6379" s="164">
        <f>+Exports!A6382</f>
        <v>44827</v>
      </c>
      <c r="B6379" s="165">
        <f t="shared" si="396"/>
        <v>2022</v>
      </c>
      <c r="C6379" s="165">
        <f t="shared" si="397"/>
        <v>9</v>
      </c>
      <c r="D6379" s="165">
        <f t="shared" si="398"/>
        <v>23</v>
      </c>
      <c r="E6379" s="165">
        <f>+Exports!B6382</f>
        <v>18</v>
      </c>
      <c r="F6379" s="165">
        <f>+WEEKDAY(ExportsELAP[[#This Row],[Date Prevailing]],1)</f>
        <v>6</v>
      </c>
      <c r="G6379" s="165">
        <f>+COUNTIFS(ECR_Hours!$K$6:$K$7,ExportsELAP[[#This Row],[Date Prevailing]])</f>
        <v>0</v>
      </c>
      <c r="H6379" s="165">
        <f t="shared" si="399"/>
        <v>6</v>
      </c>
      <c r="I6379" s="166">
        <f>+Exports!G6382</f>
        <v>21377.4499</v>
      </c>
      <c r="J6379" s="166">
        <f>+'ELAP_IPCO-APND'!D6382</f>
        <v>71.16816</v>
      </c>
      <c r="K6379" s="166">
        <f>+(ExportsELAP[[#This Row],[Exports kWh - MPT]]/1000)*ExportsELAP[[#This Row],[EIM Price]]</f>
        <v>1521.3937748751839</v>
      </c>
      <c r="L6379" s="167" t="str">
        <f>+INDEX(ECR_Hours!$I$12:$I$15,MATCH(ExportsELAP[[#This Row],[Date Prevailing]],ECR_Hours!$H$12:$H$15,1))</f>
        <v>S</v>
      </c>
      <c r="M6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80" spans="1:13" x14ac:dyDescent="0.25">
      <c r="A6380" s="164">
        <f>+Exports!A6383</f>
        <v>44827</v>
      </c>
      <c r="B6380" s="165">
        <f t="shared" si="396"/>
        <v>2022</v>
      </c>
      <c r="C6380" s="165">
        <f t="shared" si="397"/>
        <v>9</v>
      </c>
      <c r="D6380" s="165">
        <f t="shared" si="398"/>
        <v>23</v>
      </c>
      <c r="E6380" s="165">
        <f>+Exports!B6383</f>
        <v>19</v>
      </c>
      <c r="F6380" s="165">
        <f>+WEEKDAY(ExportsELAP[[#This Row],[Date Prevailing]],1)</f>
        <v>6</v>
      </c>
      <c r="G6380" s="165">
        <f>+COUNTIFS(ECR_Hours!$K$6:$K$7,ExportsELAP[[#This Row],[Date Prevailing]])</f>
        <v>0</v>
      </c>
      <c r="H6380" s="165">
        <f t="shared" si="399"/>
        <v>6</v>
      </c>
      <c r="I6380" s="166">
        <f>+Exports!G6383</f>
        <v>8585.2498999999989</v>
      </c>
      <c r="J6380" s="166">
        <f>+'ELAP_IPCO-APND'!D6383</f>
        <v>86.037790000000001</v>
      </c>
      <c r="K6380" s="166">
        <f>+(ExportsELAP[[#This Row],[Exports kWh - MPT]]/1000)*ExportsELAP[[#This Row],[EIM Price]]</f>
        <v>738.65592799372098</v>
      </c>
      <c r="L6380" s="167" t="str">
        <f>+INDEX(ECR_Hours!$I$12:$I$15,MATCH(ExportsELAP[[#This Row],[Date Prevailing]],ECR_Hours!$H$12:$H$15,1))</f>
        <v>S</v>
      </c>
      <c r="M6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81" spans="1:13" x14ac:dyDescent="0.25">
      <c r="A6381" s="164">
        <f>+Exports!A6384</f>
        <v>44827</v>
      </c>
      <c r="B6381" s="165">
        <f t="shared" si="396"/>
        <v>2022</v>
      </c>
      <c r="C6381" s="165">
        <f t="shared" si="397"/>
        <v>9</v>
      </c>
      <c r="D6381" s="165">
        <f t="shared" si="398"/>
        <v>23</v>
      </c>
      <c r="E6381" s="165">
        <f>+Exports!B6384</f>
        <v>20</v>
      </c>
      <c r="F6381" s="165">
        <f>+WEEKDAY(ExportsELAP[[#This Row],[Date Prevailing]],1)</f>
        <v>6</v>
      </c>
      <c r="G6381" s="165">
        <f>+COUNTIFS(ECR_Hours!$K$6:$K$7,ExportsELAP[[#This Row],[Date Prevailing]])</f>
        <v>0</v>
      </c>
      <c r="H6381" s="165">
        <f t="shared" si="399"/>
        <v>6</v>
      </c>
      <c r="I6381" s="166">
        <f>+Exports!G6384</f>
        <v>679.54579999999999</v>
      </c>
      <c r="J6381" s="166">
        <f>+'ELAP_IPCO-APND'!D6384</f>
        <v>73.269580000000005</v>
      </c>
      <c r="K6381" s="166">
        <f>+(ExportsELAP[[#This Row],[Exports kWh - MPT]]/1000)*ExportsELAP[[#This Row],[EIM Price]]</f>
        <v>49.790035356764001</v>
      </c>
      <c r="L6381" s="167" t="str">
        <f>+INDEX(ECR_Hours!$I$12:$I$15,MATCH(ExportsELAP[[#This Row],[Date Prevailing]],ECR_Hours!$H$12:$H$15,1))</f>
        <v>S</v>
      </c>
      <c r="M6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82" spans="1:13" x14ac:dyDescent="0.25">
      <c r="A6382" s="164">
        <f>+Exports!A6385</f>
        <v>44827</v>
      </c>
      <c r="B6382" s="165">
        <f t="shared" si="396"/>
        <v>2022</v>
      </c>
      <c r="C6382" s="165">
        <f t="shared" si="397"/>
        <v>9</v>
      </c>
      <c r="D6382" s="165">
        <f t="shared" si="398"/>
        <v>23</v>
      </c>
      <c r="E6382" s="165">
        <f>+Exports!B6385</f>
        <v>21</v>
      </c>
      <c r="F6382" s="165">
        <f>+WEEKDAY(ExportsELAP[[#This Row],[Date Prevailing]],1)</f>
        <v>6</v>
      </c>
      <c r="G6382" s="165">
        <f>+COUNTIFS(ECR_Hours!$K$6:$K$7,ExportsELAP[[#This Row],[Date Prevailing]])</f>
        <v>0</v>
      </c>
      <c r="H6382" s="165">
        <f t="shared" si="399"/>
        <v>6</v>
      </c>
      <c r="I6382" s="166">
        <f>+Exports!G6385</f>
        <v>9.2242999999999995</v>
      </c>
      <c r="J6382" s="166">
        <f>+'ELAP_IPCO-APND'!D6385</f>
        <v>67.8626</v>
      </c>
      <c r="K6382" s="166">
        <f>+(ExportsELAP[[#This Row],[Exports kWh - MPT]]/1000)*ExportsELAP[[#This Row],[EIM Price]]</f>
        <v>0.62598498118000001</v>
      </c>
      <c r="L6382" s="167" t="str">
        <f>+INDEX(ECR_Hours!$I$12:$I$15,MATCH(ExportsELAP[[#This Row],[Date Prevailing]],ECR_Hours!$H$12:$H$15,1))</f>
        <v>S</v>
      </c>
      <c r="M6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83" spans="1:13" x14ac:dyDescent="0.25">
      <c r="A6383" s="164">
        <f>+Exports!A6386</f>
        <v>44827</v>
      </c>
      <c r="B6383" s="165">
        <f t="shared" si="396"/>
        <v>2022</v>
      </c>
      <c r="C6383" s="165">
        <f t="shared" si="397"/>
        <v>9</v>
      </c>
      <c r="D6383" s="165">
        <f t="shared" si="398"/>
        <v>23</v>
      </c>
      <c r="E6383" s="165">
        <f>+Exports!B6386</f>
        <v>22</v>
      </c>
      <c r="F6383" s="165">
        <f>+WEEKDAY(ExportsELAP[[#This Row],[Date Prevailing]],1)</f>
        <v>6</v>
      </c>
      <c r="G6383" s="165">
        <f>+COUNTIFS(ECR_Hours!$K$6:$K$7,ExportsELAP[[#This Row],[Date Prevailing]])</f>
        <v>0</v>
      </c>
      <c r="H6383" s="165">
        <f t="shared" si="399"/>
        <v>6</v>
      </c>
      <c r="I6383" s="166">
        <f>+Exports!G6386</f>
        <v>8.7247000000000003</v>
      </c>
      <c r="J6383" s="166">
        <f>+'ELAP_IPCO-APND'!D6386</f>
        <v>72.029690000000002</v>
      </c>
      <c r="K6383" s="166">
        <f>+(ExportsELAP[[#This Row],[Exports kWh - MPT]]/1000)*ExportsELAP[[#This Row],[EIM Price]]</f>
        <v>0.62843743634299998</v>
      </c>
      <c r="L6383" s="167" t="str">
        <f>+INDEX(ECR_Hours!$I$12:$I$15,MATCH(ExportsELAP[[#This Row],[Date Prevailing]],ECR_Hours!$H$12:$H$15,1))</f>
        <v>S</v>
      </c>
      <c r="M6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84" spans="1:13" x14ac:dyDescent="0.25">
      <c r="A6384" s="164">
        <f>+Exports!A6387</f>
        <v>44827</v>
      </c>
      <c r="B6384" s="165">
        <f t="shared" si="396"/>
        <v>2022</v>
      </c>
      <c r="C6384" s="165">
        <f t="shared" si="397"/>
        <v>9</v>
      </c>
      <c r="D6384" s="165">
        <f t="shared" si="398"/>
        <v>23</v>
      </c>
      <c r="E6384" s="165">
        <f>+Exports!B6387</f>
        <v>23</v>
      </c>
      <c r="F6384" s="165">
        <f>+WEEKDAY(ExportsELAP[[#This Row],[Date Prevailing]],1)</f>
        <v>6</v>
      </c>
      <c r="G6384" s="165">
        <f>+COUNTIFS(ECR_Hours!$K$6:$K$7,ExportsELAP[[#This Row],[Date Prevailing]])</f>
        <v>0</v>
      </c>
      <c r="H6384" s="165">
        <f t="shared" si="399"/>
        <v>6</v>
      </c>
      <c r="I6384" s="166">
        <f>+Exports!G6387</f>
        <v>8.0474999999999994</v>
      </c>
      <c r="J6384" s="166">
        <f>+'ELAP_IPCO-APND'!D6387</f>
        <v>77.068550000000002</v>
      </c>
      <c r="K6384" s="166">
        <f>+(ExportsELAP[[#This Row],[Exports kWh - MPT]]/1000)*ExportsELAP[[#This Row],[EIM Price]]</f>
        <v>0.62020915612499994</v>
      </c>
      <c r="L6384" s="167" t="str">
        <f>+INDEX(ECR_Hours!$I$12:$I$15,MATCH(ExportsELAP[[#This Row],[Date Prevailing]],ECR_Hours!$H$12:$H$15,1))</f>
        <v>S</v>
      </c>
      <c r="M6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385" spans="1:13" x14ac:dyDescent="0.25">
      <c r="A6385" s="164">
        <f>+Exports!A6388</f>
        <v>44827</v>
      </c>
      <c r="B6385" s="165">
        <f t="shared" si="396"/>
        <v>2022</v>
      </c>
      <c r="C6385" s="165">
        <f t="shared" si="397"/>
        <v>9</v>
      </c>
      <c r="D6385" s="165">
        <f t="shared" si="398"/>
        <v>23</v>
      </c>
      <c r="E6385" s="165">
        <f>+Exports!B6388</f>
        <v>24</v>
      </c>
      <c r="F6385" s="165">
        <f>+WEEKDAY(ExportsELAP[[#This Row],[Date Prevailing]],1)</f>
        <v>6</v>
      </c>
      <c r="G6385" s="165">
        <f>+COUNTIFS(ECR_Hours!$K$6:$K$7,ExportsELAP[[#This Row],[Date Prevailing]])</f>
        <v>0</v>
      </c>
      <c r="H6385" s="165">
        <f t="shared" si="399"/>
        <v>6</v>
      </c>
      <c r="I6385" s="166">
        <f>+Exports!G6388</f>
        <v>11.8712</v>
      </c>
      <c r="J6385" s="166">
        <f>+'ELAP_IPCO-APND'!D6388</f>
        <v>83.080479999999994</v>
      </c>
      <c r="K6385" s="166">
        <f>+(ExportsELAP[[#This Row],[Exports kWh - MPT]]/1000)*ExportsELAP[[#This Row],[EIM Price]]</f>
        <v>0.986264994176</v>
      </c>
      <c r="L6385" s="167" t="str">
        <f>+INDEX(ECR_Hours!$I$12:$I$15,MATCH(ExportsELAP[[#This Row],[Date Prevailing]],ECR_Hours!$H$12:$H$15,1))</f>
        <v>S</v>
      </c>
      <c r="M6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6" spans="1:13" x14ac:dyDescent="0.25">
      <c r="A6386" s="164">
        <f>+Exports!A6389</f>
        <v>44828</v>
      </c>
      <c r="B6386" s="165">
        <f t="shared" si="396"/>
        <v>2022</v>
      </c>
      <c r="C6386" s="165">
        <f t="shared" si="397"/>
        <v>9</v>
      </c>
      <c r="D6386" s="165">
        <f t="shared" si="398"/>
        <v>24</v>
      </c>
      <c r="E6386" s="165">
        <f>+Exports!B6389</f>
        <v>1</v>
      </c>
      <c r="F6386" s="165">
        <f>+WEEKDAY(ExportsELAP[[#This Row],[Date Prevailing]],1)</f>
        <v>7</v>
      </c>
      <c r="G6386" s="165">
        <f>+COUNTIFS(ECR_Hours!$K$6:$K$7,ExportsELAP[[#This Row],[Date Prevailing]])</f>
        <v>0</v>
      </c>
      <c r="H6386" s="165">
        <f t="shared" si="399"/>
        <v>7</v>
      </c>
      <c r="I6386" s="166">
        <f>+Exports!G6389</f>
        <v>11.5358</v>
      </c>
      <c r="J6386" s="166">
        <f>+'ELAP_IPCO-APND'!D6389</f>
        <v>71.909580000000005</v>
      </c>
      <c r="K6386" s="166">
        <f>+(ExportsELAP[[#This Row],[Exports kWh - MPT]]/1000)*ExportsELAP[[#This Row],[EIM Price]]</f>
        <v>0.82953453296400015</v>
      </c>
      <c r="L6386" s="167" t="str">
        <f>+INDEX(ECR_Hours!$I$12:$I$15,MATCH(ExportsELAP[[#This Row],[Date Prevailing]],ECR_Hours!$H$12:$H$15,1))</f>
        <v>S</v>
      </c>
      <c r="M6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7" spans="1:13" x14ac:dyDescent="0.25">
      <c r="A6387" s="164">
        <f>+Exports!A6390</f>
        <v>44828</v>
      </c>
      <c r="B6387" s="165">
        <f t="shared" si="396"/>
        <v>2022</v>
      </c>
      <c r="C6387" s="165">
        <f t="shared" si="397"/>
        <v>9</v>
      </c>
      <c r="D6387" s="165">
        <f t="shared" si="398"/>
        <v>24</v>
      </c>
      <c r="E6387" s="165">
        <f>+Exports!B6390</f>
        <v>2</v>
      </c>
      <c r="F6387" s="165">
        <f>+WEEKDAY(ExportsELAP[[#This Row],[Date Prevailing]],1)</f>
        <v>7</v>
      </c>
      <c r="G6387" s="165">
        <f>+COUNTIFS(ECR_Hours!$K$6:$K$7,ExportsELAP[[#This Row],[Date Prevailing]])</f>
        <v>0</v>
      </c>
      <c r="H6387" s="165">
        <f t="shared" si="399"/>
        <v>7</v>
      </c>
      <c r="I6387" s="166">
        <f>+Exports!G6390</f>
        <v>11.8955</v>
      </c>
      <c r="J6387" s="166">
        <f>+'ELAP_IPCO-APND'!D6390</f>
        <v>66.921189999999996</v>
      </c>
      <c r="K6387" s="166">
        <f>+(ExportsELAP[[#This Row],[Exports kWh - MPT]]/1000)*ExportsELAP[[#This Row],[EIM Price]]</f>
        <v>0.79606101564499998</v>
      </c>
      <c r="L6387" s="167" t="str">
        <f>+INDEX(ECR_Hours!$I$12:$I$15,MATCH(ExportsELAP[[#This Row],[Date Prevailing]],ECR_Hours!$H$12:$H$15,1))</f>
        <v>S</v>
      </c>
      <c r="M6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8" spans="1:13" x14ac:dyDescent="0.25">
      <c r="A6388" s="164">
        <f>+Exports!A6391</f>
        <v>44828</v>
      </c>
      <c r="B6388" s="165">
        <f t="shared" si="396"/>
        <v>2022</v>
      </c>
      <c r="C6388" s="165">
        <f t="shared" si="397"/>
        <v>9</v>
      </c>
      <c r="D6388" s="165">
        <f t="shared" si="398"/>
        <v>24</v>
      </c>
      <c r="E6388" s="165">
        <f>+Exports!B6391</f>
        <v>3</v>
      </c>
      <c r="F6388" s="165">
        <f>+WEEKDAY(ExportsELAP[[#This Row],[Date Prevailing]],1)</f>
        <v>7</v>
      </c>
      <c r="G6388" s="165">
        <f>+COUNTIFS(ECR_Hours!$K$6:$K$7,ExportsELAP[[#This Row],[Date Prevailing]])</f>
        <v>0</v>
      </c>
      <c r="H6388" s="165">
        <f t="shared" si="399"/>
        <v>7</v>
      </c>
      <c r="I6388" s="166">
        <f>+Exports!G6391</f>
        <v>11.642800000000001</v>
      </c>
      <c r="J6388" s="166">
        <f>+'ELAP_IPCO-APND'!D6391</f>
        <v>67.226640000000003</v>
      </c>
      <c r="K6388" s="166">
        <f>+(ExportsELAP[[#This Row],[Exports kWh - MPT]]/1000)*ExportsELAP[[#This Row],[EIM Price]]</f>
        <v>0.78270632419200015</v>
      </c>
      <c r="L6388" s="167" t="str">
        <f>+INDEX(ECR_Hours!$I$12:$I$15,MATCH(ExportsELAP[[#This Row],[Date Prevailing]],ECR_Hours!$H$12:$H$15,1))</f>
        <v>S</v>
      </c>
      <c r="M6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89" spans="1:13" x14ac:dyDescent="0.25">
      <c r="A6389" s="164">
        <f>+Exports!A6392</f>
        <v>44828</v>
      </c>
      <c r="B6389" s="165">
        <f t="shared" si="396"/>
        <v>2022</v>
      </c>
      <c r="C6389" s="165">
        <f t="shared" si="397"/>
        <v>9</v>
      </c>
      <c r="D6389" s="165">
        <f t="shared" si="398"/>
        <v>24</v>
      </c>
      <c r="E6389" s="165">
        <f>+Exports!B6392</f>
        <v>4</v>
      </c>
      <c r="F6389" s="165">
        <f>+WEEKDAY(ExportsELAP[[#This Row],[Date Prevailing]],1)</f>
        <v>7</v>
      </c>
      <c r="G6389" s="165">
        <f>+COUNTIFS(ECR_Hours!$K$6:$K$7,ExportsELAP[[#This Row],[Date Prevailing]])</f>
        <v>0</v>
      </c>
      <c r="H6389" s="165">
        <f t="shared" si="399"/>
        <v>7</v>
      </c>
      <c r="I6389" s="166">
        <f>+Exports!G6392</f>
        <v>11.4359</v>
      </c>
      <c r="J6389" s="166">
        <f>+'ELAP_IPCO-APND'!D6392</f>
        <v>56.035339999999998</v>
      </c>
      <c r="K6389" s="166">
        <f>+(ExportsELAP[[#This Row],[Exports kWh - MPT]]/1000)*ExportsELAP[[#This Row],[EIM Price]]</f>
        <v>0.64081454470599997</v>
      </c>
      <c r="L6389" s="167" t="str">
        <f>+INDEX(ECR_Hours!$I$12:$I$15,MATCH(ExportsELAP[[#This Row],[Date Prevailing]],ECR_Hours!$H$12:$H$15,1))</f>
        <v>S</v>
      </c>
      <c r="M6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0" spans="1:13" x14ac:dyDescent="0.25">
      <c r="A6390" s="164">
        <f>+Exports!A6393</f>
        <v>44828</v>
      </c>
      <c r="B6390" s="165">
        <f t="shared" si="396"/>
        <v>2022</v>
      </c>
      <c r="C6390" s="165">
        <f t="shared" si="397"/>
        <v>9</v>
      </c>
      <c r="D6390" s="165">
        <f t="shared" si="398"/>
        <v>24</v>
      </c>
      <c r="E6390" s="165">
        <f>+Exports!B6393</f>
        <v>5</v>
      </c>
      <c r="F6390" s="165">
        <f>+WEEKDAY(ExportsELAP[[#This Row],[Date Prevailing]],1)</f>
        <v>7</v>
      </c>
      <c r="G6390" s="165">
        <f>+COUNTIFS(ECR_Hours!$K$6:$K$7,ExportsELAP[[#This Row],[Date Prevailing]])</f>
        <v>0</v>
      </c>
      <c r="H6390" s="165">
        <f t="shared" si="399"/>
        <v>7</v>
      </c>
      <c r="I6390" s="166">
        <f>+Exports!G6393</f>
        <v>10.811600000000002</v>
      </c>
      <c r="J6390" s="166">
        <f>+'ELAP_IPCO-APND'!D6393</f>
        <v>59.352310000000003</v>
      </c>
      <c r="K6390" s="166">
        <f>+(ExportsELAP[[#This Row],[Exports kWh - MPT]]/1000)*ExportsELAP[[#This Row],[EIM Price]]</f>
        <v>0.64169343479600016</v>
      </c>
      <c r="L6390" s="167" t="str">
        <f>+INDEX(ECR_Hours!$I$12:$I$15,MATCH(ExportsELAP[[#This Row],[Date Prevailing]],ECR_Hours!$H$12:$H$15,1))</f>
        <v>S</v>
      </c>
      <c r="M6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1" spans="1:13" x14ac:dyDescent="0.25">
      <c r="A6391" s="164">
        <f>+Exports!A6394</f>
        <v>44828</v>
      </c>
      <c r="B6391" s="165">
        <f t="shared" si="396"/>
        <v>2022</v>
      </c>
      <c r="C6391" s="165">
        <f t="shared" si="397"/>
        <v>9</v>
      </c>
      <c r="D6391" s="165">
        <f t="shared" si="398"/>
        <v>24</v>
      </c>
      <c r="E6391" s="165">
        <f>+Exports!B6394</f>
        <v>6</v>
      </c>
      <c r="F6391" s="165">
        <f>+WEEKDAY(ExportsELAP[[#This Row],[Date Prevailing]],1)</f>
        <v>7</v>
      </c>
      <c r="G6391" s="165">
        <f>+COUNTIFS(ECR_Hours!$K$6:$K$7,ExportsELAP[[#This Row],[Date Prevailing]])</f>
        <v>0</v>
      </c>
      <c r="H6391" s="165">
        <f t="shared" si="399"/>
        <v>7</v>
      </c>
      <c r="I6391" s="166">
        <f>+Exports!G6394</f>
        <v>9.8706000000000014</v>
      </c>
      <c r="J6391" s="166">
        <f>+'ELAP_IPCO-APND'!D6394</f>
        <v>60.124899999999997</v>
      </c>
      <c r="K6391" s="166">
        <f>+(ExportsELAP[[#This Row],[Exports kWh - MPT]]/1000)*ExportsELAP[[#This Row],[EIM Price]]</f>
        <v>0.59346883794000005</v>
      </c>
      <c r="L6391" s="167" t="str">
        <f>+INDEX(ECR_Hours!$I$12:$I$15,MATCH(ExportsELAP[[#This Row],[Date Prevailing]],ECR_Hours!$H$12:$H$15,1))</f>
        <v>S</v>
      </c>
      <c r="M6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2" spans="1:13" x14ac:dyDescent="0.25">
      <c r="A6392" s="164">
        <f>+Exports!A6395</f>
        <v>44828</v>
      </c>
      <c r="B6392" s="165">
        <f t="shared" si="396"/>
        <v>2022</v>
      </c>
      <c r="C6392" s="165">
        <f t="shared" si="397"/>
        <v>9</v>
      </c>
      <c r="D6392" s="165">
        <f t="shared" si="398"/>
        <v>24</v>
      </c>
      <c r="E6392" s="165">
        <f>+Exports!B6395</f>
        <v>7</v>
      </c>
      <c r="F6392" s="165">
        <f>+WEEKDAY(ExportsELAP[[#This Row],[Date Prevailing]],1)</f>
        <v>7</v>
      </c>
      <c r="G6392" s="165">
        <f>+COUNTIFS(ECR_Hours!$K$6:$K$7,ExportsELAP[[#This Row],[Date Prevailing]])</f>
        <v>0</v>
      </c>
      <c r="H6392" s="165">
        <f t="shared" si="399"/>
        <v>7</v>
      </c>
      <c r="I6392" s="166">
        <f>+Exports!G6395</f>
        <v>9.5370000000000008</v>
      </c>
      <c r="J6392" s="166">
        <f>+'ELAP_IPCO-APND'!D6395</f>
        <v>64.254890000000003</v>
      </c>
      <c r="K6392" s="166">
        <f>+(ExportsELAP[[#This Row],[Exports kWh - MPT]]/1000)*ExportsELAP[[#This Row],[EIM Price]]</f>
        <v>0.61279888593000009</v>
      </c>
      <c r="L6392" s="167" t="str">
        <f>+INDEX(ECR_Hours!$I$12:$I$15,MATCH(ExportsELAP[[#This Row],[Date Prevailing]],ECR_Hours!$H$12:$H$15,1))</f>
        <v>S</v>
      </c>
      <c r="M6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3" spans="1:13" x14ac:dyDescent="0.25">
      <c r="A6393" s="164">
        <f>+Exports!A6396</f>
        <v>44828</v>
      </c>
      <c r="B6393" s="165">
        <f t="shared" si="396"/>
        <v>2022</v>
      </c>
      <c r="C6393" s="165">
        <f t="shared" si="397"/>
        <v>9</v>
      </c>
      <c r="D6393" s="165">
        <f t="shared" si="398"/>
        <v>24</v>
      </c>
      <c r="E6393" s="165">
        <f>+Exports!B6396</f>
        <v>8</v>
      </c>
      <c r="F6393" s="165">
        <f>+WEEKDAY(ExportsELAP[[#This Row],[Date Prevailing]],1)</f>
        <v>7</v>
      </c>
      <c r="G6393" s="165">
        <f>+COUNTIFS(ECR_Hours!$K$6:$K$7,ExportsELAP[[#This Row],[Date Prevailing]])</f>
        <v>0</v>
      </c>
      <c r="H6393" s="165">
        <f t="shared" si="399"/>
        <v>7</v>
      </c>
      <c r="I6393" s="166">
        <f>+Exports!G6396</f>
        <v>787.6860999999999</v>
      </c>
      <c r="J6393" s="166">
        <f>+'ELAP_IPCO-APND'!D6396</f>
        <v>68.517979999999994</v>
      </c>
      <c r="K6393" s="166">
        <f>+(ExportsELAP[[#This Row],[Exports kWh - MPT]]/1000)*ExportsELAP[[#This Row],[EIM Price]]</f>
        <v>53.970660446077993</v>
      </c>
      <c r="L6393" s="167" t="str">
        <f>+INDEX(ECR_Hours!$I$12:$I$15,MATCH(ExportsELAP[[#This Row],[Date Prevailing]],ECR_Hours!$H$12:$H$15,1))</f>
        <v>S</v>
      </c>
      <c r="M6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4" spans="1:13" x14ac:dyDescent="0.25">
      <c r="A6394" s="164">
        <f>+Exports!A6397</f>
        <v>44828</v>
      </c>
      <c r="B6394" s="165">
        <f t="shared" si="396"/>
        <v>2022</v>
      </c>
      <c r="C6394" s="165">
        <f t="shared" si="397"/>
        <v>9</v>
      </c>
      <c r="D6394" s="165">
        <f t="shared" si="398"/>
        <v>24</v>
      </c>
      <c r="E6394" s="165">
        <f>+Exports!B6397</f>
        <v>9</v>
      </c>
      <c r="F6394" s="165">
        <f>+WEEKDAY(ExportsELAP[[#This Row],[Date Prevailing]],1)</f>
        <v>7</v>
      </c>
      <c r="G6394" s="165">
        <f>+COUNTIFS(ECR_Hours!$K$6:$K$7,ExportsELAP[[#This Row],[Date Prevailing]])</f>
        <v>0</v>
      </c>
      <c r="H6394" s="165">
        <f t="shared" si="399"/>
        <v>7</v>
      </c>
      <c r="I6394" s="166">
        <f>+Exports!G6397</f>
        <v>8374.5210999999999</v>
      </c>
      <c r="J6394" s="166">
        <f>+'ELAP_IPCO-APND'!D6397</f>
        <v>52.133989999999997</v>
      </c>
      <c r="K6394" s="166">
        <f>+(ExportsELAP[[#This Row],[Exports kWh - MPT]]/1000)*ExportsELAP[[#This Row],[EIM Price]]</f>
        <v>436.59719928218891</v>
      </c>
      <c r="L6394" s="167" t="str">
        <f>+INDEX(ECR_Hours!$I$12:$I$15,MATCH(ExportsELAP[[#This Row],[Date Prevailing]],ECR_Hours!$H$12:$H$15,1))</f>
        <v>S</v>
      </c>
      <c r="M6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5" spans="1:13" x14ac:dyDescent="0.25">
      <c r="A6395" s="164">
        <f>+Exports!A6398</f>
        <v>44828</v>
      </c>
      <c r="B6395" s="165">
        <f t="shared" si="396"/>
        <v>2022</v>
      </c>
      <c r="C6395" s="165">
        <f t="shared" si="397"/>
        <v>9</v>
      </c>
      <c r="D6395" s="165">
        <f t="shared" si="398"/>
        <v>24</v>
      </c>
      <c r="E6395" s="165">
        <f>+Exports!B6398</f>
        <v>10</v>
      </c>
      <c r="F6395" s="165">
        <f>+WEEKDAY(ExportsELAP[[#This Row],[Date Prevailing]],1)</f>
        <v>7</v>
      </c>
      <c r="G6395" s="165">
        <f>+COUNTIFS(ECR_Hours!$K$6:$K$7,ExportsELAP[[#This Row],[Date Prevailing]])</f>
        <v>0</v>
      </c>
      <c r="H6395" s="165">
        <f t="shared" si="399"/>
        <v>7</v>
      </c>
      <c r="I6395" s="166">
        <f>+Exports!G6398</f>
        <v>21631.6394</v>
      </c>
      <c r="J6395" s="166">
        <f>+'ELAP_IPCO-APND'!D6398</f>
        <v>39.475430000000003</v>
      </c>
      <c r="K6395" s="166">
        <f>+(ExportsELAP[[#This Row],[Exports kWh - MPT]]/1000)*ExportsELAP[[#This Row],[EIM Price]]</f>
        <v>853.91826691994208</v>
      </c>
      <c r="L6395" s="167" t="str">
        <f>+INDEX(ECR_Hours!$I$12:$I$15,MATCH(ExportsELAP[[#This Row],[Date Prevailing]],ECR_Hours!$H$12:$H$15,1))</f>
        <v>S</v>
      </c>
      <c r="M6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6" spans="1:13" x14ac:dyDescent="0.25">
      <c r="A6396" s="164">
        <f>+Exports!A6399</f>
        <v>44828</v>
      </c>
      <c r="B6396" s="165">
        <f t="shared" si="396"/>
        <v>2022</v>
      </c>
      <c r="C6396" s="165">
        <f t="shared" si="397"/>
        <v>9</v>
      </c>
      <c r="D6396" s="165">
        <f t="shared" si="398"/>
        <v>24</v>
      </c>
      <c r="E6396" s="165">
        <f>+Exports!B6399</f>
        <v>11</v>
      </c>
      <c r="F6396" s="165">
        <f>+WEEKDAY(ExportsELAP[[#This Row],[Date Prevailing]],1)</f>
        <v>7</v>
      </c>
      <c r="G6396" s="165">
        <f>+COUNTIFS(ECR_Hours!$K$6:$K$7,ExportsELAP[[#This Row],[Date Prevailing]])</f>
        <v>0</v>
      </c>
      <c r="H6396" s="165">
        <f t="shared" si="399"/>
        <v>7</v>
      </c>
      <c r="I6396" s="166">
        <f>+Exports!G6399</f>
        <v>34758.508600000001</v>
      </c>
      <c r="J6396" s="166">
        <f>+'ELAP_IPCO-APND'!D6399</f>
        <v>37.128239999999998</v>
      </c>
      <c r="K6396" s="166">
        <f>+(ExportsELAP[[#This Row],[Exports kWh - MPT]]/1000)*ExportsELAP[[#This Row],[EIM Price]]</f>
        <v>1290.5222493428639</v>
      </c>
      <c r="L6396" s="167" t="str">
        <f>+INDEX(ECR_Hours!$I$12:$I$15,MATCH(ExportsELAP[[#This Row],[Date Prevailing]],ECR_Hours!$H$12:$H$15,1))</f>
        <v>S</v>
      </c>
      <c r="M6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7" spans="1:13" x14ac:dyDescent="0.25">
      <c r="A6397" s="164">
        <f>+Exports!A6400</f>
        <v>44828</v>
      </c>
      <c r="B6397" s="165">
        <f t="shared" si="396"/>
        <v>2022</v>
      </c>
      <c r="C6397" s="165">
        <f t="shared" si="397"/>
        <v>9</v>
      </c>
      <c r="D6397" s="165">
        <f t="shared" si="398"/>
        <v>24</v>
      </c>
      <c r="E6397" s="165">
        <f>+Exports!B6400</f>
        <v>12</v>
      </c>
      <c r="F6397" s="165">
        <f>+WEEKDAY(ExportsELAP[[#This Row],[Date Prevailing]],1)</f>
        <v>7</v>
      </c>
      <c r="G6397" s="165">
        <f>+COUNTIFS(ECR_Hours!$K$6:$K$7,ExportsELAP[[#This Row],[Date Prevailing]])</f>
        <v>0</v>
      </c>
      <c r="H6397" s="165">
        <f t="shared" si="399"/>
        <v>7</v>
      </c>
      <c r="I6397" s="166">
        <f>+Exports!G6400</f>
        <v>44528.273599999993</v>
      </c>
      <c r="J6397" s="166">
        <f>+'ELAP_IPCO-APND'!D6400</f>
        <v>36.392809999999997</v>
      </c>
      <c r="K6397" s="166">
        <f>+(ExportsELAP[[#This Row],[Exports kWh - MPT]]/1000)*ExportsELAP[[#This Row],[EIM Price]]</f>
        <v>1620.5090007528156</v>
      </c>
      <c r="L6397" s="167" t="str">
        <f>+INDEX(ECR_Hours!$I$12:$I$15,MATCH(ExportsELAP[[#This Row],[Date Prevailing]],ECR_Hours!$H$12:$H$15,1))</f>
        <v>S</v>
      </c>
      <c r="M6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8" spans="1:13" x14ac:dyDescent="0.25">
      <c r="A6398" s="164">
        <f>+Exports!A6401</f>
        <v>44828</v>
      </c>
      <c r="B6398" s="165">
        <f t="shared" si="396"/>
        <v>2022</v>
      </c>
      <c r="C6398" s="165">
        <f t="shared" si="397"/>
        <v>9</v>
      </c>
      <c r="D6398" s="165">
        <f t="shared" si="398"/>
        <v>24</v>
      </c>
      <c r="E6398" s="165">
        <f>+Exports!B6401</f>
        <v>13</v>
      </c>
      <c r="F6398" s="165">
        <f>+WEEKDAY(ExportsELAP[[#This Row],[Date Prevailing]],1)</f>
        <v>7</v>
      </c>
      <c r="G6398" s="165">
        <f>+COUNTIFS(ECR_Hours!$K$6:$K$7,ExportsELAP[[#This Row],[Date Prevailing]])</f>
        <v>0</v>
      </c>
      <c r="H6398" s="165">
        <f t="shared" si="399"/>
        <v>7</v>
      </c>
      <c r="I6398" s="166">
        <f>+Exports!G6401</f>
        <v>50567.858200000002</v>
      </c>
      <c r="J6398" s="166">
        <f>+'ELAP_IPCO-APND'!D6401</f>
        <v>43.527560000000001</v>
      </c>
      <c r="K6398" s="166">
        <f>+(ExportsELAP[[#This Row],[Exports kWh - MPT]]/1000)*ExportsELAP[[#This Row],[EIM Price]]</f>
        <v>2201.0954818719924</v>
      </c>
      <c r="L6398" s="167" t="str">
        <f>+INDEX(ECR_Hours!$I$12:$I$15,MATCH(ExportsELAP[[#This Row],[Date Prevailing]],ECR_Hours!$H$12:$H$15,1))</f>
        <v>S</v>
      </c>
      <c r="M6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399" spans="1:13" x14ac:dyDescent="0.25">
      <c r="A6399" s="164">
        <f>+Exports!A6402</f>
        <v>44828</v>
      </c>
      <c r="B6399" s="165">
        <f t="shared" si="396"/>
        <v>2022</v>
      </c>
      <c r="C6399" s="165">
        <f t="shared" si="397"/>
        <v>9</v>
      </c>
      <c r="D6399" s="165">
        <f t="shared" si="398"/>
        <v>24</v>
      </c>
      <c r="E6399" s="165">
        <f>+Exports!B6402</f>
        <v>14</v>
      </c>
      <c r="F6399" s="165">
        <f>+WEEKDAY(ExportsELAP[[#This Row],[Date Prevailing]],1)</f>
        <v>7</v>
      </c>
      <c r="G6399" s="165">
        <f>+COUNTIFS(ECR_Hours!$K$6:$K$7,ExportsELAP[[#This Row],[Date Prevailing]])</f>
        <v>0</v>
      </c>
      <c r="H6399" s="165">
        <f t="shared" si="399"/>
        <v>7</v>
      </c>
      <c r="I6399" s="166">
        <f>+Exports!G6402</f>
        <v>52101.736900000004</v>
      </c>
      <c r="J6399" s="166">
        <f>+'ELAP_IPCO-APND'!D6402</f>
        <v>46.536230000000003</v>
      </c>
      <c r="K6399" s="166">
        <f>+(ExportsELAP[[#This Row],[Exports kWh - MPT]]/1000)*ExportsELAP[[#This Row],[EIM Price]]</f>
        <v>2424.6184117778876</v>
      </c>
      <c r="L6399" s="167" t="str">
        <f>+INDEX(ECR_Hours!$I$12:$I$15,MATCH(ExportsELAP[[#This Row],[Date Prevailing]],ECR_Hours!$H$12:$H$15,1))</f>
        <v>S</v>
      </c>
      <c r="M6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0" spans="1:13" x14ac:dyDescent="0.25">
      <c r="A6400" s="164">
        <f>+Exports!A6403</f>
        <v>44828</v>
      </c>
      <c r="B6400" s="165">
        <f t="shared" si="396"/>
        <v>2022</v>
      </c>
      <c r="C6400" s="165">
        <f t="shared" si="397"/>
        <v>9</v>
      </c>
      <c r="D6400" s="165">
        <f t="shared" si="398"/>
        <v>24</v>
      </c>
      <c r="E6400" s="165">
        <f>+Exports!B6403</f>
        <v>15</v>
      </c>
      <c r="F6400" s="165">
        <f>+WEEKDAY(ExportsELAP[[#This Row],[Date Prevailing]],1)</f>
        <v>7</v>
      </c>
      <c r="G6400" s="165">
        <f>+COUNTIFS(ECR_Hours!$K$6:$K$7,ExportsELAP[[#This Row],[Date Prevailing]])</f>
        <v>0</v>
      </c>
      <c r="H6400" s="165">
        <f t="shared" si="399"/>
        <v>7</v>
      </c>
      <c r="I6400" s="166">
        <f>+Exports!G6403</f>
        <v>49835.553200000009</v>
      </c>
      <c r="J6400" s="166">
        <f>+'ELAP_IPCO-APND'!D6403</f>
        <v>54.833159999999999</v>
      </c>
      <c r="K6400" s="166">
        <f>+(ExportsELAP[[#This Row],[Exports kWh - MPT]]/1000)*ExportsELAP[[#This Row],[EIM Price]]</f>
        <v>2732.6408623041125</v>
      </c>
      <c r="L6400" s="167" t="str">
        <f>+INDEX(ECR_Hours!$I$12:$I$15,MATCH(ExportsELAP[[#This Row],[Date Prevailing]],ECR_Hours!$H$12:$H$15,1))</f>
        <v>S</v>
      </c>
      <c r="M6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01" spans="1:13" x14ac:dyDescent="0.25">
      <c r="A6401" s="164">
        <f>+Exports!A6404</f>
        <v>44828</v>
      </c>
      <c r="B6401" s="165">
        <f t="shared" si="396"/>
        <v>2022</v>
      </c>
      <c r="C6401" s="165">
        <f t="shared" si="397"/>
        <v>9</v>
      </c>
      <c r="D6401" s="165">
        <f t="shared" si="398"/>
        <v>24</v>
      </c>
      <c r="E6401" s="165">
        <f>+Exports!B6404</f>
        <v>16</v>
      </c>
      <c r="F6401" s="165">
        <f>+WEEKDAY(ExportsELAP[[#This Row],[Date Prevailing]],1)</f>
        <v>7</v>
      </c>
      <c r="G6401" s="165">
        <f>+COUNTIFS(ECR_Hours!$K$6:$K$7,ExportsELAP[[#This Row],[Date Prevailing]])</f>
        <v>0</v>
      </c>
      <c r="H6401" s="165">
        <f t="shared" si="399"/>
        <v>7</v>
      </c>
      <c r="I6401" s="166">
        <f>+Exports!G6404</f>
        <v>43197.874400000001</v>
      </c>
      <c r="J6401" s="166">
        <f>+'ELAP_IPCO-APND'!D6404</f>
        <v>62.224789999999999</v>
      </c>
      <c r="K6401" s="166">
        <f>+(ExportsELAP[[#This Row],[Exports kWh - MPT]]/1000)*ExportsELAP[[#This Row],[EIM Price]]</f>
        <v>2687.9786629863761</v>
      </c>
      <c r="L6401" s="167" t="str">
        <f>+INDEX(ECR_Hours!$I$12:$I$15,MATCH(ExportsELAP[[#This Row],[Date Prevailing]],ECR_Hours!$H$12:$H$15,1))</f>
        <v>S</v>
      </c>
      <c r="M6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2" spans="1:13" x14ac:dyDescent="0.25">
      <c r="A6402" s="164">
        <f>+Exports!A6405</f>
        <v>44828</v>
      </c>
      <c r="B6402" s="165">
        <f t="shared" ref="B6402:B6465" si="400">+YEAR(A6402)</f>
        <v>2022</v>
      </c>
      <c r="C6402" s="165">
        <f t="shared" ref="C6402:C6465" si="401">+MONTH(A6402)</f>
        <v>9</v>
      </c>
      <c r="D6402" s="165">
        <f t="shared" ref="D6402:D6465" si="402">+DAY(A6402)</f>
        <v>24</v>
      </c>
      <c r="E6402" s="165">
        <f>+Exports!B6405</f>
        <v>17</v>
      </c>
      <c r="F6402" s="165">
        <f>+WEEKDAY(ExportsELAP[[#This Row],[Date Prevailing]],1)</f>
        <v>7</v>
      </c>
      <c r="G6402" s="165">
        <f>+COUNTIFS(ECR_Hours!$K$6:$K$7,ExportsELAP[[#This Row],[Date Prevailing]])</f>
        <v>0</v>
      </c>
      <c r="H6402" s="165">
        <f t="shared" ref="H6402:H6465" si="403">+IF(G6402=1,0,F6402)</f>
        <v>7</v>
      </c>
      <c r="I6402" s="166">
        <f>+Exports!G6405</f>
        <v>32606.811100000003</v>
      </c>
      <c r="J6402" s="166">
        <f>+'ELAP_IPCO-APND'!D6405</f>
        <v>65.262140000000002</v>
      </c>
      <c r="K6402" s="166">
        <f>+(ExportsELAP[[#This Row],[Exports kWh - MPT]]/1000)*ExportsELAP[[#This Row],[EIM Price]]</f>
        <v>2127.990270961754</v>
      </c>
      <c r="L6402" s="167" t="str">
        <f>+INDEX(ECR_Hours!$I$12:$I$15,MATCH(ExportsELAP[[#This Row],[Date Prevailing]],ECR_Hours!$H$12:$H$15,1))</f>
        <v>S</v>
      </c>
      <c r="M6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3" spans="1:13" x14ac:dyDescent="0.25">
      <c r="A6403" s="164">
        <f>+Exports!A6406</f>
        <v>44828</v>
      </c>
      <c r="B6403" s="165">
        <f t="shared" si="400"/>
        <v>2022</v>
      </c>
      <c r="C6403" s="165">
        <f t="shared" si="401"/>
        <v>9</v>
      </c>
      <c r="D6403" s="165">
        <f t="shared" si="402"/>
        <v>24</v>
      </c>
      <c r="E6403" s="165">
        <f>+Exports!B6406</f>
        <v>18</v>
      </c>
      <c r="F6403" s="165">
        <f>+WEEKDAY(ExportsELAP[[#This Row],[Date Prevailing]],1)</f>
        <v>7</v>
      </c>
      <c r="G6403" s="165">
        <f>+COUNTIFS(ECR_Hours!$K$6:$K$7,ExportsELAP[[#This Row],[Date Prevailing]])</f>
        <v>0</v>
      </c>
      <c r="H6403" s="165">
        <f t="shared" si="403"/>
        <v>7</v>
      </c>
      <c r="I6403" s="166">
        <f>+Exports!G6406</f>
        <v>20441.014199999998</v>
      </c>
      <c r="J6403" s="166">
        <f>+'ELAP_IPCO-APND'!D6406</f>
        <v>71.832830000000001</v>
      </c>
      <c r="K6403" s="166">
        <f>+(ExportsELAP[[#This Row],[Exports kWh - MPT]]/1000)*ExportsELAP[[#This Row],[EIM Price]]</f>
        <v>1468.3358980561859</v>
      </c>
      <c r="L6403" s="167" t="str">
        <f>+INDEX(ECR_Hours!$I$12:$I$15,MATCH(ExportsELAP[[#This Row],[Date Prevailing]],ECR_Hours!$H$12:$H$15,1))</f>
        <v>S</v>
      </c>
      <c r="M6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4" spans="1:13" x14ac:dyDescent="0.25">
      <c r="A6404" s="164">
        <f>+Exports!A6407</f>
        <v>44828</v>
      </c>
      <c r="B6404" s="165">
        <f t="shared" si="400"/>
        <v>2022</v>
      </c>
      <c r="C6404" s="165">
        <f t="shared" si="401"/>
        <v>9</v>
      </c>
      <c r="D6404" s="165">
        <f t="shared" si="402"/>
        <v>24</v>
      </c>
      <c r="E6404" s="165">
        <f>+Exports!B6407</f>
        <v>19</v>
      </c>
      <c r="F6404" s="165">
        <f>+WEEKDAY(ExportsELAP[[#This Row],[Date Prevailing]],1)</f>
        <v>7</v>
      </c>
      <c r="G6404" s="165">
        <f>+COUNTIFS(ECR_Hours!$K$6:$K$7,ExportsELAP[[#This Row],[Date Prevailing]])</f>
        <v>0</v>
      </c>
      <c r="H6404" s="165">
        <f t="shared" si="403"/>
        <v>7</v>
      </c>
      <c r="I6404" s="166">
        <f>+Exports!G6407</f>
        <v>8504.1545999999998</v>
      </c>
      <c r="J6404" s="166">
        <f>+'ELAP_IPCO-APND'!D6407</f>
        <v>79.529160000000005</v>
      </c>
      <c r="K6404" s="166">
        <f>+(ExportsELAP[[#This Row],[Exports kWh - MPT]]/1000)*ExportsELAP[[#This Row],[EIM Price]]</f>
        <v>676.32827184813607</v>
      </c>
      <c r="L6404" s="167" t="str">
        <f>+INDEX(ECR_Hours!$I$12:$I$15,MATCH(ExportsELAP[[#This Row],[Date Prevailing]],ECR_Hours!$H$12:$H$15,1))</f>
        <v>S</v>
      </c>
      <c r="M6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5" spans="1:13" x14ac:dyDescent="0.25">
      <c r="A6405" s="164">
        <f>+Exports!A6408</f>
        <v>44828</v>
      </c>
      <c r="B6405" s="165">
        <f t="shared" si="400"/>
        <v>2022</v>
      </c>
      <c r="C6405" s="165">
        <f t="shared" si="401"/>
        <v>9</v>
      </c>
      <c r="D6405" s="165">
        <f t="shared" si="402"/>
        <v>24</v>
      </c>
      <c r="E6405" s="165">
        <f>+Exports!B6408</f>
        <v>20</v>
      </c>
      <c r="F6405" s="165">
        <f>+WEEKDAY(ExportsELAP[[#This Row],[Date Prevailing]],1)</f>
        <v>7</v>
      </c>
      <c r="G6405" s="165">
        <f>+COUNTIFS(ECR_Hours!$K$6:$K$7,ExportsELAP[[#This Row],[Date Prevailing]])</f>
        <v>0</v>
      </c>
      <c r="H6405" s="165">
        <f t="shared" si="403"/>
        <v>7</v>
      </c>
      <c r="I6405" s="166">
        <f>+Exports!G6408</f>
        <v>702.04899999999998</v>
      </c>
      <c r="J6405" s="166">
        <f>+'ELAP_IPCO-APND'!D6408</f>
        <v>76.217910000000003</v>
      </c>
      <c r="K6405" s="166">
        <f>+(ExportsELAP[[#This Row],[Exports kWh - MPT]]/1000)*ExportsELAP[[#This Row],[EIM Price]]</f>
        <v>53.508707497589995</v>
      </c>
      <c r="L6405" s="167" t="str">
        <f>+INDEX(ECR_Hours!$I$12:$I$15,MATCH(ExportsELAP[[#This Row],[Date Prevailing]],ECR_Hours!$H$12:$H$15,1))</f>
        <v>S</v>
      </c>
      <c r="M6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6" spans="1:13" x14ac:dyDescent="0.25">
      <c r="A6406" s="164">
        <f>+Exports!A6409</f>
        <v>44828</v>
      </c>
      <c r="B6406" s="165">
        <f t="shared" si="400"/>
        <v>2022</v>
      </c>
      <c r="C6406" s="165">
        <f t="shared" si="401"/>
        <v>9</v>
      </c>
      <c r="D6406" s="165">
        <f t="shared" si="402"/>
        <v>24</v>
      </c>
      <c r="E6406" s="165">
        <f>+Exports!B6409</f>
        <v>21</v>
      </c>
      <c r="F6406" s="165">
        <f>+WEEKDAY(ExportsELAP[[#This Row],[Date Prevailing]],1)</f>
        <v>7</v>
      </c>
      <c r="G6406" s="165">
        <f>+COUNTIFS(ECR_Hours!$K$6:$K$7,ExportsELAP[[#This Row],[Date Prevailing]])</f>
        <v>0</v>
      </c>
      <c r="H6406" s="165">
        <f t="shared" si="403"/>
        <v>7</v>
      </c>
      <c r="I6406" s="166">
        <f>+Exports!G6409</f>
        <v>7.6702000000000004</v>
      </c>
      <c r="J6406" s="166">
        <f>+'ELAP_IPCO-APND'!D6409</f>
        <v>69.660700000000006</v>
      </c>
      <c r="K6406" s="166">
        <f>+(ExportsELAP[[#This Row],[Exports kWh - MPT]]/1000)*ExportsELAP[[#This Row],[EIM Price]]</f>
        <v>0.53431150114000003</v>
      </c>
      <c r="L6406" s="167" t="str">
        <f>+INDEX(ECR_Hours!$I$12:$I$15,MATCH(ExportsELAP[[#This Row],[Date Prevailing]],ECR_Hours!$H$12:$H$15,1))</f>
        <v>S</v>
      </c>
      <c r="M6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7" spans="1:13" x14ac:dyDescent="0.25">
      <c r="A6407" s="164">
        <f>+Exports!A6410</f>
        <v>44828</v>
      </c>
      <c r="B6407" s="165">
        <f t="shared" si="400"/>
        <v>2022</v>
      </c>
      <c r="C6407" s="165">
        <f t="shared" si="401"/>
        <v>9</v>
      </c>
      <c r="D6407" s="165">
        <f t="shared" si="402"/>
        <v>24</v>
      </c>
      <c r="E6407" s="165">
        <f>+Exports!B6410</f>
        <v>22</v>
      </c>
      <c r="F6407" s="165">
        <f>+WEEKDAY(ExportsELAP[[#This Row],[Date Prevailing]],1)</f>
        <v>7</v>
      </c>
      <c r="G6407" s="165">
        <f>+COUNTIFS(ECR_Hours!$K$6:$K$7,ExportsELAP[[#This Row],[Date Prevailing]])</f>
        <v>0</v>
      </c>
      <c r="H6407" s="165">
        <f t="shared" si="403"/>
        <v>7</v>
      </c>
      <c r="I6407" s="166">
        <f>+Exports!G6410</f>
        <v>6.1297999999999897</v>
      </c>
      <c r="J6407" s="166">
        <f>+'ELAP_IPCO-APND'!D6410</f>
        <v>70.625140000000002</v>
      </c>
      <c r="K6407" s="166">
        <f>+(ExportsELAP[[#This Row],[Exports kWh - MPT]]/1000)*ExportsELAP[[#This Row],[EIM Price]]</f>
        <v>0.43291798317199931</v>
      </c>
      <c r="L6407" s="167" t="str">
        <f>+INDEX(ECR_Hours!$I$12:$I$15,MATCH(ExportsELAP[[#This Row],[Date Prevailing]],ECR_Hours!$H$12:$H$15,1))</f>
        <v>S</v>
      </c>
      <c r="M6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8" spans="1:13" x14ac:dyDescent="0.25">
      <c r="A6408" s="164">
        <f>+Exports!A6411</f>
        <v>44828</v>
      </c>
      <c r="B6408" s="165">
        <f t="shared" si="400"/>
        <v>2022</v>
      </c>
      <c r="C6408" s="165">
        <f t="shared" si="401"/>
        <v>9</v>
      </c>
      <c r="D6408" s="165">
        <f t="shared" si="402"/>
        <v>24</v>
      </c>
      <c r="E6408" s="165">
        <f>+Exports!B6411</f>
        <v>23</v>
      </c>
      <c r="F6408" s="165">
        <f>+WEEKDAY(ExportsELAP[[#This Row],[Date Prevailing]],1)</f>
        <v>7</v>
      </c>
      <c r="G6408" s="165">
        <f>+COUNTIFS(ECR_Hours!$K$6:$K$7,ExportsELAP[[#This Row],[Date Prevailing]])</f>
        <v>0</v>
      </c>
      <c r="H6408" s="165">
        <f t="shared" si="403"/>
        <v>7</v>
      </c>
      <c r="I6408" s="166">
        <f>+Exports!G6411</f>
        <v>7.4963999999999995</v>
      </c>
      <c r="J6408" s="166">
        <f>+'ELAP_IPCO-APND'!D6411</f>
        <v>73.584400000000002</v>
      </c>
      <c r="K6408" s="166">
        <f>+(ExportsELAP[[#This Row],[Exports kWh - MPT]]/1000)*ExportsELAP[[#This Row],[EIM Price]]</f>
        <v>0.55161809616000002</v>
      </c>
      <c r="L6408" s="167" t="str">
        <f>+INDEX(ECR_Hours!$I$12:$I$15,MATCH(ExportsELAP[[#This Row],[Date Prevailing]],ECR_Hours!$H$12:$H$15,1))</f>
        <v>S</v>
      </c>
      <c r="M6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09" spans="1:13" x14ac:dyDescent="0.25">
      <c r="A6409" s="164">
        <f>+Exports!A6412</f>
        <v>44828</v>
      </c>
      <c r="B6409" s="165">
        <f t="shared" si="400"/>
        <v>2022</v>
      </c>
      <c r="C6409" s="165">
        <f t="shared" si="401"/>
        <v>9</v>
      </c>
      <c r="D6409" s="165">
        <f t="shared" si="402"/>
        <v>24</v>
      </c>
      <c r="E6409" s="165">
        <f>+Exports!B6412</f>
        <v>24</v>
      </c>
      <c r="F6409" s="165">
        <f>+WEEKDAY(ExportsELAP[[#This Row],[Date Prevailing]],1)</f>
        <v>7</v>
      </c>
      <c r="G6409" s="165">
        <f>+COUNTIFS(ECR_Hours!$K$6:$K$7,ExportsELAP[[#This Row],[Date Prevailing]])</f>
        <v>0</v>
      </c>
      <c r="H6409" s="165">
        <f t="shared" si="403"/>
        <v>7</v>
      </c>
      <c r="I6409" s="166">
        <f>+Exports!G6412</f>
        <v>8.6842000000000006</v>
      </c>
      <c r="J6409" s="166">
        <f>+'ELAP_IPCO-APND'!D6412</f>
        <v>77.168239999999997</v>
      </c>
      <c r="K6409" s="166">
        <f>+(ExportsELAP[[#This Row],[Exports kWh - MPT]]/1000)*ExportsELAP[[#This Row],[EIM Price]]</f>
        <v>0.67014442980800004</v>
      </c>
      <c r="L6409" s="167" t="str">
        <f>+INDEX(ECR_Hours!$I$12:$I$15,MATCH(ExportsELAP[[#This Row],[Date Prevailing]],ECR_Hours!$H$12:$H$15,1))</f>
        <v>S</v>
      </c>
      <c r="M6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0" spans="1:13" x14ac:dyDescent="0.25">
      <c r="A6410" s="164">
        <f>+Exports!A6413</f>
        <v>44829</v>
      </c>
      <c r="B6410" s="165">
        <f t="shared" si="400"/>
        <v>2022</v>
      </c>
      <c r="C6410" s="165">
        <f t="shared" si="401"/>
        <v>9</v>
      </c>
      <c r="D6410" s="165">
        <f t="shared" si="402"/>
        <v>25</v>
      </c>
      <c r="E6410" s="165">
        <f>+Exports!B6413</f>
        <v>1</v>
      </c>
      <c r="F6410" s="165">
        <f>+WEEKDAY(ExportsELAP[[#This Row],[Date Prevailing]],1)</f>
        <v>1</v>
      </c>
      <c r="G6410" s="165">
        <f>+COUNTIFS(ECR_Hours!$K$6:$K$7,ExportsELAP[[#This Row],[Date Prevailing]])</f>
        <v>0</v>
      </c>
      <c r="H6410" s="165">
        <f t="shared" si="403"/>
        <v>1</v>
      </c>
      <c r="I6410" s="166">
        <f>+Exports!G6413</f>
        <v>7.6400999999999897</v>
      </c>
      <c r="J6410" s="166">
        <f>+'ELAP_IPCO-APND'!D6413</f>
        <v>70.697479999999999</v>
      </c>
      <c r="K6410" s="166">
        <f>+(ExportsELAP[[#This Row],[Exports kWh - MPT]]/1000)*ExportsELAP[[#This Row],[EIM Price]]</f>
        <v>0.54013581694799928</v>
      </c>
      <c r="L6410" s="167" t="str">
        <f>+INDEX(ECR_Hours!$I$12:$I$15,MATCH(ExportsELAP[[#This Row],[Date Prevailing]],ECR_Hours!$H$12:$H$15,1))</f>
        <v>S</v>
      </c>
      <c r="M6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1" spans="1:13" x14ac:dyDescent="0.25">
      <c r="A6411" s="164">
        <f>+Exports!A6414</f>
        <v>44829</v>
      </c>
      <c r="B6411" s="165">
        <f t="shared" si="400"/>
        <v>2022</v>
      </c>
      <c r="C6411" s="165">
        <f t="shared" si="401"/>
        <v>9</v>
      </c>
      <c r="D6411" s="165">
        <f t="shared" si="402"/>
        <v>25</v>
      </c>
      <c r="E6411" s="165">
        <f>+Exports!B6414</f>
        <v>2</v>
      </c>
      <c r="F6411" s="165">
        <f>+WEEKDAY(ExportsELAP[[#This Row],[Date Prevailing]],1)</f>
        <v>1</v>
      </c>
      <c r="G6411" s="165">
        <f>+COUNTIFS(ECR_Hours!$K$6:$K$7,ExportsELAP[[#This Row],[Date Prevailing]])</f>
        <v>0</v>
      </c>
      <c r="H6411" s="165">
        <f t="shared" si="403"/>
        <v>1</v>
      </c>
      <c r="I6411" s="166">
        <f>+Exports!G6414</f>
        <v>11.346999999999991</v>
      </c>
      <c r="J6411" s="166">
        <f>+'ELAP_IPCO-APND'!D6414</f>
        <v>65.103740000000002</v>
      </c>
      <c r="K6411" s="166">
        <f>+(ExportsELAP[[#This Row],[Exports kWh - MPT]]/1000)*ExportsELAP[[#This Row],[EIM Price]]</f>
        <v>0.73873213777999946</v>
      </c>
      <c r="L6411" s="167" t="str">
        <f>+INDEX(ECR_Hours!$I$12:$I$15,MATCH(ExportsELAP[[#This Row],[Date Prevailing]],ECR_Hours!$H$12:$H$15,1))</f>
        <v>S</v>
      </c>
      <c r="M6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2" spans="1:13" x14ac:dyDescent="0.25">
      <c r="A6412" s="164">
        <f>+Exports!A6415</f>
        <v>44829</v>
      </c>
      <c r="B6412" s="165">
        <f t="shared" si="400"/>
        <v>2022</v>
      </c>
      <c r="C6412" s="165">
        <f t="shared" si="401"/>
        <v>9</v>
      </c>
      <c r="D6412" s="165">
        <f t="shared" si="402"/>
        <v>25</v>
      </c>
      <c r="E6412" s="165">
        <f>+Exports!B6415</f>
        <v>3</v>
      </c>
      <c r="F6412" s="165">
        <f>+WEEKDAY(ExportsELAP[[#This Row],[Date Prevailing]],1)</f>
        <v>1</v>
      </c>
      <c r="G6412" s="165">
        <f>+COUNTIFS(ECR_Hours!$K$6:$K$7,ExportsELAP[[#This Row],[Date Prevailing]])</f>
        <v>0</v>
      </c>
      <c r="H6412" s="165">
        <f t="shared" si="403"/>
        <v>1</v>
      </c>
      <c r="I6412" s="166">
        <f>+Exports!G6415</f>
        <v>7.3511999999999995</v>
      </c>
      <c r="J6412" s="166">
        <f>+'ELAP_IPCO-APND'!D6415</f>
        <v>65.084639999999993</v>
      </c>
      <c r="K6412" s="166">
        <f>+(ExportsELAP[[#This Row],[Exports kWh - MPT]]/1000)*ExportsELAP[[#This Row],[EIM Price]]</f>
        <v>0.47845020556799994</v>
      </c>
      <c r="L6412" s="167" t="str">
        <f>+INDEX(ECR_Hours!$I$12:$I$15,MATCH(ExportsELAP[[#This Row],[Date Prevailing]],ECR_Hours!$H$12:$H$15,1))</f>
        <v>S</v>
      </c>
      <c r="M6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3" spans="1:13" x14ac:dyDescent="0.25">
      <c r="A6413" s="164">
        <f>+Exports!A6416</f>
        <v>44829</v>
      </c>
      <c r="B6413" s="165">
        <f t="shared" si="400"/>
        <v>2022</v>
      </c>
      <c r="C6413" s="165">
        <f t="shared" si="401"/>
        <v>9</v>
      </c>
      <c r="D6413" s="165">
        <f t="shared" si="402"/>
        <v>25</v>
      </c>
      <c r="E6413" s="165">
        <f>+Exports!B6416</f>
        <v>4</v>
      </c>
      <c r="F6413" s="165">
        <f>+WEEKDAY(ExportsELAP[[#This Row],[Date Prevailing]],1)</f>
        <v>1</v>
      </c>
      <c r="G6413" s="165">
        <f>+COUNTIFS(ECR_Hours!$K$6:$K$7,ExportsELAP[[#This Row],[Date Prevailing]])</f>
        <v>0</v>
      </c>
      <c r="H6413" s="165">
        <f t="shared" si="403"/>
        <v>1</v>
      </c>
      <c r="I6413" s="166">
        <f>+Exports!G6416</f>
        <v>8.1249000000000002</v>
      </c>
      <c r="J6413" s="166">
        <f>+'ELAP_IPCO-APND'!D6416</f>
        <v>62.974710000000002</v>
      </c>
      <c r="K6413" s="166">
        <f>+(ExportsELAP[[#This Row],[Exports kWh - MPT]]/1000)*ExportsELAP[[#This Row],[EIM Price]]</f>
        <v>0.5116632212790001</v>
      </c>
      <c r="L6413" s="167" t="str">
        <f>+INDEX(ECR_Hours!$I$12:$I$15,MATCH(ExportsELAP[[#This Row],[Date Prevailing]],ECR_Hours!$H$12:$H$15,1))</f>
        <v>S</v>
      </c>
      <c r="M6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4" spans="1:13" x14ac:dyDescent="0.25">
      <c r="A6414" s="164">
        <f>+Exports!A6417</f>
        <v>44829</v>
      </c>
      <c r="B6414" s="165">
        <f t="shared" si="400"/>
        <v>2022</v>
      </c>
      <c r="C6414" s="165">
        <f t="shared" si="401"/>
        <v>9</v>
      </c>
      <c r="D6414" s="165">
        <f t="shared" si="402"/>
        <v>25</v>
      </c>
      <c r="E6414" s="165">
        <f>+Exports!B6417</f>
        <v>5</v>
      </c>
      <c r="F6414" s="165">
        <f>+WEEKDAY(ExportsELAP[[#This Row],[Date Prevailing]],1)</f>
        <v>1</v>
      </c>
      <c r="G6414" s="165">
        <f>+COUNTIFS(ECR_Hours!$K$6:$K$7,ExportsELAP[[#This Row],[Date Prevailing]])</f>
        <v>0</v>
      </c>
      <c r="H6414" s="165">
        <f t="shared" si="403"/>
        <v>1</v>
      </c>
      <c r="I6414" s="166">
        <f>+Exports!G6417</f>
        <v>10.914699999999991</v>
      </c>
      <c r="J6414" s="166">
        <f>+'ELAP_IPCO-APND'!D6417</f>
        <v>68.776009999999999</v>
      </c>
      <c r="K6414" s="166">
        <f>+(ExportsELAP[[#This Row],[Exports kWh - MPT]]/1000)*ExportsELAP[[#This Row],[EIM Price]]</f>
        <v>0.75066951634699941</v>
      </c>
      <c r="L6414" s="167" t="str">
        <f>+INDEX(ECR_Hours!$I$12:$I$15,MATCH(ExportsELAP[[#This Row],[Date Prevailing]],ECR_Hours!$H$12:$H$15,1))</f>
        <v>S</v>
      </c>
      <c r="M6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5" spans="1:13" x14ac:dyDescent="0.25">
      <c r="A6415" s="164">
        <f>+Exports!A6418</f>
        <v>44829</v>
      </c>
      <c r="B6415" s="165">
        <f t="shared" si="400"/>
        <v>2022</v>
      </c>
      <c r="C6415" s="165">
        <f t="shared" si="401"/>
        <v>9</v>
      </c>
      <c r="D6415" s="165">
        <f t="shared" si="402"/>
        <v>25</v>
      </c>
      <c r="E6415" s="165">
        <f>+Exports!B6418</f>
        <v>6</v>
      </c>
      <c r="F6415" s="165">
        <f>+WEEKDAY(ExportsELAP[[#This Row],[Date Prevailing]],1)</f>
        <v>1</v>
      </c>
      <c r="G6415" s="165">
        <f>+COUNTIFS(ECR_Hours!$K$6:$K$7,ExportsELAP[[#This Row],[Date Prevailing]])</f>
        <v>0</v>
      </c>
      <c r="H6415" s="165">
        <f t="shared" si="403"/>
        <v>1</v>
      </c>
      <c r="I6415" s="166">
        <f>+Exports!G6418</f>
        <v>7.13879999999999</v>
      </c>
      <c r="J6415" s="166">
        <f>+'ELAP_IPCO-APND'!D6418</f>
        <v>57.428330000000003</v>
      </c>
      <c r="K6415" s="166">
        <f>+(ExportsELAP[[#This Row],[Exports kWh - MPT]]/1000)*ExportsELAP[[#This Row],[EIM Price]]</f>
        <v>0.40996936220399949</v>
      </c>
      <c r="L6415" s="167" t="str">
        <f>+INDEX(ECR_Hours!$I$12:$I$15,MATCH(ExportsELAP[[#This Row],[Date Prevailing]],ECR_Hours!$H$12:$H$15,1))</f>
        <v>S</v>
      </c>
      <c r="M6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6" spans="1:13" x14ac:dyDescent="0.25">
      <c r="A6416" s="164">
        <f>+Exports!A6419</f>
        <v>44829</v>
      </c>
      <c r="B6416" s="165">
        <f t="shared" si="400"/>
        <v>2022</v>
      </c>
      <c r="C6416" s="165">
        <f t="shared" si="401"/>
        <v>9</v>
      </c>
      <c r="D6416" s="165">
        <f t="shared" si="402"/>
        <v>25</v>
      </c>
      <c r="E6416" s="165">
        <f>+Exports!B6419</f>
        <v>7</v>
      </c>
      <c r="F6416" s="165">
        <f>+WEEKDAY(ExportsELAP[[#This Row],[Date Prevailing]],1)</f>
        <v>1</v>
      </c>
      <c r="G6416" s="165">
        <f>+COUNTIFS(ECR_Hours!$K$6:$K$7,ExportsELAP[[#This Row],[Date Prevailing]])</f>
        <v>0</v>
      </c>
      <c r="H6416" s="165">
        <f t="shared" si="403"/>
        <v>1</v>
      </c>
      <c r="I6416" s="166">
        <f>+Exports!G6419</f>
        <v>8.0597999999999992</v>
      </c>
      <c r="J6416" s="166">
        <f>+'ELAP_IPCO-APND'!D6419</f>
        <v>61.661760000000001</v>
      </c>
      <c r="K6416" s="166">
        <f>+(ExportsELAP[[#This Row],[Exports kWh - MPT]]/1000)*ExportsELAP[[#This Row],[EIM Price]]</f>
        <v>0.49698145324799992</v>
      </c>
      <c r="L6416" s="167" t="str">
        <f>+INDEX(ECR_Hours!$I$12:$I$15,MATCH(ExportsELAP[[#This Row],[Date Prevailing]],ECR_Hours!$H$12:$H$15,1))</f>
        <v>S</v>
      </c>
      <c r="M6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7" spans="1:13" x14ac:dyDescent="0.25">
      <c r="A6417" s="164">
        <f>+Exports!A6420</f>
        <v>44829</v>
      </c>
      <c r="B6417" s="165">
        <f t="shared" si="400"/>
        <v>2022</v>
      </c>
      <c r="C6417" s="165">
        <f t="shared" si="401"/>
        <v>9</v>
      </c>
      <c r="D6417" s="165">
        <f t="shared" si="402"/>
        <v>25</v>
      </c>
      <c r="E6417" s="165">
        <f>+Exports!B6420</f>
        <v>8</v>
      </c>
      <c r="F6417" s="165">
        <f>+WEEKDAY(ExportsELAP[[#This Row],[Date Prevailing]],1)</f>
        <v>1</v>
      </c>
      <c r="G6417" s="165">
        <f>+COUNTIFS(ECR_Hours!$K$6:$K$7,ExportsELAP[[#This Row],[Date Prevailing]])</f>
        <v>0</v>
      </c>
      <c r="H6417" s="165">
        <f t="shared" si="403"/>
        <v>1</v>
      </c>
      <c r="I6417" s="166">
        <f>+Exports!G6420</f>
        <v>882.82830000000001</v>
      </c>
      <c r="J6417" s="166">
        <f>+'ELAP_IPCO-APND'!D6420</f>
        <v>50.784019999999998</v>
      </c>
      <c r="K6417" s="166">
        <f>+(ExportsELAP[[#This Row],[Exports kWh - MPT]]/1000)*ExportsELAP[[#This Row],[EIM Price]]</f>
        <v>44.833570043766002</v>
      </c>
      <c r="L6417" s="167" t="str">
        <f>+INDEX(ECR_Hours!$I$12:$I$15,MATCH(ExportsELAP[[#This Row],[Date Prevailing]],ECR_Hours!$H$12:$H$15,1))</f>
        <v>S</v>
      </c>
      <c r="M6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8" spans="1:13" x14ac:dyDescent="0.25">
      <c r="A6418" s="164">
        <f>+Exports!A6421</f>
        <v>44829</v>
      </c>
      <c r="B6418" s="165">
        <f t="shared" si="400"/>
        <v>2022</v>
      </c>
      <c r="C6418" s="165">
        <f t="shared" si="401"/>
        <v>9</v>
      </c>
      <c r="D6418" s="165">
        <f t="shared" si="402"/>
        <v>25</v>
      </c>
      <c r="E6418" s="165">
        <f>+Exports!B6421</f>
        <v>9</v>
      </c>
      <c r="F6418" s="165">
        <f>+WEEKDAY(ExportsELAP[[#This Row],[Date Prevailing]],1)</f>
        <v>1</v>
      </c>
      <c r="G6418" s="165">
        <f>+COUNTIFS(ECR_Hours!$K$6:$K$7,ExportsELAP[[#This Row],[Date Prevailing]])</f>
        <v>0</v>
      </c>
      <c r="H6418" s="165">
        <f t="shared" si="403"/>
        <v>1</v>
      </c>
      <c r="I6418" s="166">
        <f>+Exports!G6421</f>
        <v>9085.1517000000003</v>
      </c>
      <c r="J6418" s="166">
        <f>+'ELAP_IPCO-APND'!D6421</f>
        <v>42.513759999999998</v>
      </c>
      <c r="K6418" s="166">
        <f>+(ExportsELAP[[#This Row],[Exports kWh - MPT]]/1000)*ExportsELAP[[#This Row],[EIM Price]]</f>
        <v>386.24395893739199</v>
      </c>
      <c r="L6418" s="167" t="str">
        <f>+INDEX(ECR_Hours!$I$12:$I$15,MATCH(ExportsELAP[[#This Row],[Date Prevailing]],ECR_Hours!$H$12:$H$15,1))</f>
        <v>S</v>
      </c>
      <c r="M6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19" spans="1:13" x14ac:dyDescent="0.25">
      <c r="A6419" s="164">
        <f>+Exports!A6422</f>
        <v>44829</v>
      </c>
      <c r="B6419" s="165">
        <f t="shared" si="400"/>
        <v>2022</v>
      </c>
      <c r="C6419" s="165">
        <f t="shared" si="401"/>
        <v>9</v>
      </c>
      <c r="D6419" s="165">
        <f t="shared" si="402"/>
        <v>25</v>
      </c>
      <c r="E6419" s="165">
        <f>+Exports!B6422</f>
        <v>10</v>
      </c>
      <c r="F6419" s="165">
        <f>+WEEKDAY(ExportsELAP[[#This Row],[Date Prevailing]],1)</f>
        <v>1</v>
      </c>
      <c r="G6419" s="165">
        <f>+COUNTIFS(ECR_Hours!$K$6:$K$7,ExportsELAP[[#This Row],[Date Prevailing]])</f>
        <v>0</v>
      </c>
      <c r="H6419" s="165">
        <f t="shared" si="403"/>
        <v>1</v>
      </c>
      <c r="I6419" s="166">
        <f>+Exports!G6422</f>
        <v>22877.9198</v>
      </c>
      <c r="J6419" s="166">
        <f>+'ELAP_IPCO-APND'!D6422</f>
        <v>32.902200000000001</v>
      </c>
      <c r="K6419" s="166">
        <f>+(ExportsELAP[[#This Row],[Exports kWh - MPT]]/1000)*ExportsELAP[[#This Row],[EIM Price]]</f>
        <v>752.73389284356006</v>
      </c>
      <c r="L6419" s="167" t="str">
        <f>+INDEX(ECR_Hours!$I$12:$I$15,MATCH(ExportsELAP[[#This Row],[Date Prevailing]],ECR_Hours!$H$12:$H$15,1))</f>
        <v>S</v>
      </c>
      <c r="M6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0" spans="1:13" x14ac:dyDescent="0.25">
      <c r="A6420" s="164">
        <f>+Exports!A6423</f>
        <v>44829</v>
      </c>
      <c r="B6420" s="165">
        <f t="shared" si="400"/>
        <v>2022</v>
      </c>
      <c r="C6420" s="165">
        <f t="shared" si="401"/>
        <v>9</v>
      </c>
      <c r="D6420" s="165">
        <f t="shared" si="402"/>
        <v>25</v>
      </c>
      <c r="E6420" s="165">
        <f>+Exports!B6423</f>
        <v>11</v>
      </c>
      <c r="F6420" s="165">
        <f>+WEEKDAY(ExportsELAP[[#This Row],[Date Prevailing]],1)</f>
        <v>1</v>
      </c>
      <c r="G6420" s="165">
        <f>+COUNTIFS(ECR_Hours!$K$6:$K$7,ExportsELAP[[#This Row],[Date Prevailing]])</f>
        <v>0</v>
      </c>
      <c r="H6420" s="165">
        <f t="shared" si="403"/>
        <v>1</v>
      </c>
      <c r="I6420" s="166">
        <f>+Exports!G6423</f>
        <v>35697.731399999902</v>
      </c>
      <c r="J6420" s="166">
        <f>+'ELAP_IPCO-APND'!D6423</f>
        <v>27.157699999999998</v>
      </c>
      <c r="K6420" s="166">
        <f>+(ExportsELAP[[#This Row],[Exports kWh - MPT]]/1000)*ExportsELAP[[#This Row],[EIM Price]]</f>
        <v>969.46828004177735</v>
      </c>
      <c r="L6420" s="167" t="str">
        <f>+INDEX(ECR_Hours!$I$12:$I$15,MATCH(ExportsELAP[[#This Row],[Date Prevailing]],ECR_Hours!$H$12:$H$15,1))</f>
        <v>S</v>
      </c>
      <c r="M6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1" spans="1:13" x14ac:dyDescent="0.25">
      <c r="A6421" s="164">
        <f>+Exports!A6424</f>
        <v>44829</v>
      </c>
      <c r="B6421" s="165">
        <f t="shared" si="400"/>
        <v>2022</v>
      </c>
      <c r="C6421" s="165">
        <f t="shared" si="401"/>
        <v>9</v>
      </c>
      <c r="D6421" s="165">
        <f t="shared" si="402"/>
        <v>25</v>
      </c>
      <c r="E6421" s="165">
        <f>+Exports!B6424</f>
        <v>12</v>
      </c>
      <c r="F6421" s="165">
        <f>+WEEKDAY(ExportsELAP[[#This Row],[Date Prevailing]],1)</f>
        <v>1</v>
      </c>
      <c r="G6421" s="165">
        <f>+COUNTIFS(ECR_Hours!$K$6:$K$7,ExportsELAP[[#This Row],[Date Prevailing]])</f>
        <v>0</v>
      </c>
      <c r="H6421" s="165">
        <f t="shared" si="403"/>
        <v>1</v>
      </c>
      <c r="I6421" s="166">
        <f>+Exports!G6424</f>
        <v>45522.771199999996</v>
      </c>
      <c r="J6421" s="166">
        <f>+'ELAP_IPCO-APND'!D6424</f>
        <v>33.210079999999998</v>
      </c>
      <c r="K6421" s="166">
        <f>+(ExportsELAP[[#This Row],[Exports kWh - MPT]]/1000)*ExportsELAP[[#This Row],[EIM Price]]</f>
        <v>1511.8148733736957</v>
      </c>
      <c r="L6421" s="167" t="str">
        <f>+INDEX(ECR_Hours!$I$12:$I$15,MATCH(ExportsELAP[[#This Row],[Date Prevailing]],ECR_Hours!$H$12:$H$15,1))</f>
        <v>S</v>
      </c>
      <c r="M6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2" spans="1:13" x14ac:dyDescent="0.25">
      <c r="A6422" s="164">
        <f>+Exports!A6425</f>
        <v>44829</v>
      </c>
      <c r="B6422" s="165">
        <f t="shared" si="400"/>
        <v>2022</v>
      </c>
      <c r="C6422" s="165">
        <f t="shared" si="401"/>
        <v>9</v>
      </c>
      <c r="D6422" s="165">
        <f t="shared" si="402"/>
        <v>25</v>
      </c>
      <c r="E6422" s="165">
        <f>+Exports!B6425</f>
        <v>13</v>
      </c>
      <c r="F6422" s="165">
        <f>+WEEKDAY(ExportsELAP[[#This Row],[Date Prevailing]],1)</f>
        <v>1</v>
      </c>
      <c r="G6422" s="165">
        <f>+COUNTIFS(ECR_Hours!$K$6:$K$7,ExportsELAP[[#This Row],[Date Prevailing]])</f>
        <v>0</v>
      </c>
      <c r="H6422" s="165">
        <f t="shared" si="403"/>
        <v>1</v>
      </c>
      <c r="I6422" s="166">
        <f>+Exports!G6425</f>
        <v>50906.457999999999</v>
      </c>
      <c r="J6422" s="166">
        <f>+'ELAP_IPCO-APND'!D6425</f>
        <v>40.122610000000002</v>
      </c>
      <c r="K6422" s="166">
        <f>+(ExportsELAP[[#This Row],[Exports kWh - MPT]]/1000)*ExportsELAP[[#This Row],[EIM Price]]</f>
        <v>2042.4999608153801</v>
      </c>
      <c r="L6422" s="167" t="str">
        <f>+INDEX(ECR_Hours!$I$12:$I$15,MATCH(ExportsELAP[[#This Row],[Date Prevailing]],ECR_Hours!$H$12:$H$15,1))</f>
        <v>S</v>
      </c>
      <c r="M6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3" spans="1:13" x14ac:dyDescent="0.25">
      <c r="A6423" s="164">
        <f>+Exports!A6426</f>
        <v>44829</v>
      </c>
      <c r="B6423" s="165">
        <f t="shared" si="400"/>
        <v>2022</v>
      </c>
      <c r="C6423" s="165">
        <f t="shared" si="401"/>
        <v>9</v>
      </c>
      <c r="D6423" s="165">
        <f t="shared" si="402"/>
        <v>25</v>
      </c>
      <c r="E6423" s="165">
        <f>+Exports!B6426</f>
        <v>14</v>
      </c>
      <c r="F6423" s="165">
        <f>+WEEKDAY(ExportsELAP[[#This Row],[Date Prevailing]],1)</f>
        <v>1</v>
      </c>
      <c r="G6423" s="165">
        <f>+COUNTIFS(ECR_Hours!$K$6:$K$7,ExportsELAP[[#This Row],[Date Prevailing]])</f>
        <v>0</v>
      </c>
      <c r="H6423" s="165">
        <f t="shared" si="403"/>
        <v>1</v>
      </c>
      <c r="I6423" s="166">
        <f>+Exports!G6426</f>
        <v>52042.377099999998</v>
      </c>
      <c r="J6423" s="166">
        <f>+'ELAP_IPCO-APND'!D6426</f>
        <v>42.617789999999999</v>
      </c>
      <c r="K6423" s="166">
        <f>+(ExportsELAP[[#This Row],[Exports kWh - MPT]]/1000)*ExportsELAP[[#This Row],[EIM Price]]</f>
        <v>2217.9310983486089</v>
      </c>
      <c r="L6423" s="167" t="str">
        <f>+INDEX(ECR_Hours!$I$12:$I$15,MATCH(ExportsELAP[[#This Row],[Date Prevailing]],ECR_Hours!$H$12:$H$15,1))</f>
        <v>S</v>
      </c>
      <c r="M6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4" spans="1:13" x14ac:dyDescent="0.25">
      <c r="A6424" s="164">
        <f>+Exports!A6427</f>
        <v>44829</v>
      </c>
      <c r="B6424" s="165">
        <f t="shared" si="400"/>
        <v>2022</v>
      </c>
      <c r="C6424" s="165">
        <f t="shared" si="401"/>
        <v>9</v>
      </c>
      <c r="D6424" s="165">
        <f t="shared" si="402"/>
        <v>25</v>
      </c>
      <c r="E6424" s="165">
        <f>+Exports!B6427</f>
        <v>15</v>
      </c>
      <c r="F6424" s="165">
        <f>+WEEKDAY(ExportsELAP[[#This Row],[Date Prevailing]],1)</f>
        <v>1</v>
      </c>
      <c r="G6424" s="165">
        <f>+COUNTIFS(ECR_Hours!$K$6:$K$7,ExportsELAP[[#This Row],[Date Prevailing]])</f>
        <v>0</v>
      </c>
      <c r="H6424" s="165">
        <f t="shared" si="403"/>
        <v>1</v>
      </c>
      <c r="I6424" s="166">
        <f>+Exports!G6427</f>
        <v>48958.559299999994</v>
      </c>
      <c r="J6424" s="166">
        <f>+'ELAP_IPCO-APND'!D6427</f>
        <v>52.177900000000001</v>
      </c>
      <c r="K6424" s="166">
        <f>+(ExportsELAP[[#This Row],[Exports kWh - MPT]]/1000)*ExportsELAP[[#This Row],[EIM Price]]</f>
        <v>2554.5548112994697</v>
      </c>
      <c r="L6424" s="167" t="str">
        <f>+INDEX(ECR_Hours!$I$12:$I$15,MATCH(ExportsELAP[[#This Row],[Date Prevailing]],ECR_Hours!$H$12:$H$15,1))</f>
        <v>S</v>
      </c>
      <c r="M6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5" spans="1:13" x14ac:dyDescent="0.25">
      <c r="A6425" s="164">
        <f>+Exports!A6428</f>
        <v>44829</v>
      </c>
      <c r="B6425" s="165">
        <f t="shared" si="400"/>
        <v>2022</v>
      </c>
      <c r="C6425" s="165">
        <f t="shared" si="401"/>
        <v>9</v>
      </c>
      <c r="D6425" s="165">
        <f t="shared" si="402"/>
        <v>25</v>
      </c>
      <c r="E6425" s="165">
        <f>+Exports!B6428</f>
        <v>16</v>
      </c>
      <c r="F6425" s="165">
        <f>+WEEKDAY(ExportsELAP[[#This Row],[Date Prevailing]],1)</f>
        <v>1</v>
      </c>
      <c r="G6425" s="165">
        <f>+COUNTIFS(ECR_Hours!$K$6:$K$7,ExportsELAP[[#This Row],[Date Prevailing]])</f>
        <v>0</v>
      </c>
      <c r="H6425" s="165">
        <f t="shared" si="403"/>
        <v>1</v>
      </c>
      <c r="I6425" s="166">
        <f>+Exports!G6428</f>
        <v>41865.492100000003</v>
      </c>
      <c r="J6425" s="166">
        <f>+'ELAP_IPCO-APND'!D6428</f>
        <v>56.695059999999998</v>
      </c>
      <c r="K6425" s="166">
        <f>+(ExportsELAP[[#This Row],[Exports kWh - MPT]]/1000)*ExportsELAP[[#This Row],[EIM Price]]</f>
        <v>2373.566586539026</v>
      </c>
      <c r="L6425" s="167" t="str">
        <f>+INDEX(ECR_Hours!$I$12:$I$15,MATCH(ExportsELAP[[#This Row],[Date Prevailing]],ECR_Hours!$H$12:$H$15,1))</f>
        <v>S</v>
      </c>
      <c r="M6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6" spans="1:13" x14ac:dyDescent="0.25">
      <c r="A6426" s="164">
        <f>+Exports!A6429</f>
        <v>44829</v>
      </c>
      <c r="B6426" s="165">
        <f t="shared" si="400"/>
        <v>2022</v>
      </c>
      <c r="C6426" s="165">
        <f t="shared" si="401"/>
        <v>9</v>
      </c>
      <c r="D6426" s="165">
        <f t="shared" si="402"/>
        <v>25</v>
      </c>
      <c r="E6426" s="165">
        <f>+Exports!B6429</f>
        <v>17</v>
      </c>
      <c r="F6426" s="165">
        <f>+WEEKDAY(ExportsELAP[[#This Row],[Date Prevailing]],1)</f>
        <v>1</v>
      </c>
      <c r="G6426" s="165">
        <f>+COUNTIFS(ECR_Hours!$K$6:$K$7,ExportsELAP[[#This Row],[Date Prevailing]])</f>
        <v>0</v>
      </c>
      <c r="H6426" s="165">
        <f t="shared" si="403"/>
        <v>1</v>
      </c>
      <c r="I6426" s="166">
        <f>+Exports!G6429</f>
        <v>31431.1829</v>
      </c>
      <c r="J6426" s="166">
        <f>+'ELAP_IPCO-APND'!D6429</f>
        <v>68.636560000000003</v>
      </c>
      <c r="K6426" s="166">
        <f>+(ExportsELAP[[#This Row],[Exports kWh - MPT]]/1000)*ExportsELAP[[#This Row],[EIM Price]]</f>
        <v>2157.328270986824</v>
      </c>
      <c r="L6426" s="167" t="str">
        <f>+INDEX(ECR_Hours!$I$12:$I$15,MATCH(ExportsELAP[[#This Row],[Date Prevailing]],ECR_Hours!$H$12:$H$15,1))</f>
        <v>S</v>
      </c>
      <c r="M6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7" spans="1:13" x14ac:dyDescent="0.25">
      <c r="A6427" s="164">
        <f>+Exports!A6430</f>
        <v>44829</v>
      </c>
      <c r="B6427" s="165">
        <f t="shared" si="400"/>
        <v>2022</v>
      </c>
      <c r="C6427" s="165">
        <f t="shared" si="401"/>
        <v>9</v>
      </c>
      <c r="D6427" s="165">
        <f t="shared" si="402"/>
        <v>25</v>
      </c>
      <c r="E6427" s="165">
        <f>+Exports!B6430</f>
        <v>18</v>
      </c>
      <c r="F6427" s="165">
        <f>+WEEKDAY(ExportsELAP[[#This Row],[Date Prevailing]],1)</f>
        <v>1</v>
      </c>
      <c r="G6427" s="165">
        <f>+COUNTIFS(ECR_Hours!$K$6:$K$7,ExportsELAP[[#This Row],[Date Prevailing]])</f>
        <v>0</v>
      </c>
      <c r="H6427" s="165">
        <f t="shared" si="403"/>
        <v>1</v>
      </c>
      <c r="I6427" s="166">
        <f>+Exports!G6430</f>
        <v>19739.729400000004</v>
      </c>
      <c r="J6427" s="166">
        <f>+'ELAP_IPCO-APND'!D6430</f>
        <v>76.097880000000004</v>
      </c>
      <c r="K6427" s="166">
        <f>+(ExportsELAP[[#This Row],[Exports kWh - MPT]]/1000)*ExportsELAP[[#This Row],[EIM Price]]</f>
        <v>1502.1515591136724</v>
      </c>
      <c r="L6427" s="167" t="str">
        <f>+INDEX(ECR_Hours!$I$12:$I$15,MATCH(ExportsELAP[[#This Row],[Date Prevailing]],ECR_Hours!$H$12:$H$15,1))</f>
        <v>S</v>
      </c>
      <c r="M6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8" spans="1:13" x14ac:dyDescent="0.25">
      <c r="A6428" s="164">
        <f>+Exports!A6431</f>
        <v>44829</v>
      </c>
      <c r="B6428" s="165">
        <f t="shared" si="400"/>
        <v>2022</v>
      </c>
      <c r="C6428" s="165">
        <f t="shared" si="401"/>
        <v>9</v>
      </c>
      <c r="D6428" s="165">
        <f t="shared" si="402"/>
        <v>25</v>
      </c>
      <c r="E6428" s="165">
        <f>+Exports!B6431</f>
        <v>19</v>
      </c>
      <c r="F6428" s="165">
        <f>+WEEKDAY(ExportsELAP[[#This Row],[Date Prevailing]],1)</f>
        <v>1</v>
      </c>
      <c r="G6428" s="165">
        <f>+COUNTIFS(ECR_Hours!$K$6:$K$7,ExportsELAP[[#This Row],[Date Prevailing]])</f>
        <v>0</v>
      </c>
      <c r="H6428" s="165">
        <f t="shared" si="403"/>
        <v>1</v>
      </c>
      <c r="I6428" s="166">
        <f>+Exports!G6431</f>
        <v>8696.5266999999985</v>
      </c>
      <c r="J6428" s="166">
        <f>+'ELAP_IPCO-APND'!D6431</f>
        <v>92.305009999999996</v>
      </c>
      <c r="K6428" s="166">
        <f>+(ExportsELAP[[#This Row],[Exports kWh - MPT]]/1000)*ExportsELAP[[#This Row],[EIM Price]]</f>
        <v>802.73298400876672</v>
      </c>
      <c r="L6428" s="167" t="str">
        <f>+INDEX(ECR_Hours!$I$12:$I$15,MATCH(ExportsELAP[[#This Row],[Date Prevailing]],ECR_Hours!$H$12:$H$15,1))</f>
        <v>S</v>
      </c>
      <c r="M6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29" spans="1:13" x14ac:dyDescent="0.25">
      <c r="A6429" s="164">
        <f>+Exports!A6432</f>
        <v>44829</v>
      </c>
      <c r="B6429" s="165">
        <f t="shared" si="400"/>
        <v>2022</v>
      </c>
      <c r="C6429" s="165">
        <f t="shared" si="401"/>
        <v>9</v>
      </c>
      <c r="D6429" s="165">
        <f t="shared" si="402"/>
        <v>25</v>
      </c>
      <c r="E6429" s="165">
        <f>+Exports!B6432</f>
        <v>20</v>
      </c>
      <c r="F6429" s="165">
        <f>+WEEKDAY(ExportsELAP[[#This Row],[Date Prevailing]],1)</f>
        <v>1</v>
      </c>
      <c r="G6429" s="165">
        <f>+COUNTIFS(ECR_Hours!$K$6:$K$7,ExportsELAP[[#This Row],[Date Prevailing]])</f>
        <v>0</v>
      </c>
      <c r="H6429" s="165">
        <f t="shared" si="403"/>
        <v>1</v>
      </c>
      <c r="I6429" s="166">
        <f>+Exports!G6432</f>
        <v>701.08500000000004</v>
      </c>
      <c r="J6429" s="166">
        <f>+'ELAP_IPCO-APND'!D6432</f>
        <v>99.598010000000002</v>
      </c>
      <c r="K6429" s="166">
        <f>+(ExportsELAP[[#This Row],[Exports kWh - MPT]]/1000)*ExportsELAP[[#This Row],[EIM Price]]</f>
        <v>69.826670840850014</v>
      </c>
      <c r="L6429" s="167" t="str">
        <f>+INDEX(ECR_Hours!$I$12:$I$15,MATCH(ExportsELAP[[#This Row],[Date Prevailing]],ECR_Hours!$H$12:$H$15,1))</f>
        <v>S</v>
      </c>
      <c r="M6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0" spans="1:13" x14ac:dyDescent="0.25">
      <c r="A6430" s="164">
        <f>+Exports!A6433</f>
        <v>44829</v>
      </c>
      <c r="B6430" s="165">
        <f t="shared" si="400"/>
        <v>2022</v>
      </c>
      <c r="C6430" s="165">
        <f t="shared" si="401"/>
        <v>9</v>
      </c>
      <c r="D6430" s="165">
        <f t="shared" si="402"/>
        <v>25</v>
      </c>
      <c r="E6430" s="165">
        <f>+Exports!B6433</f>
        <v>21</v>
      </c>
      <c r="F6430" s="165">
        <f>+WEEKDAY(ExportsELAP[[#This Row],[Date Prevailing]],1)</f>
        <v>1</v>
      </c>
      <c r="G6430" s="165">
        <f>+COUNTIFS(ECR_Hours!$K$6:$K$7,ExportsELAP[[#This Row],[Date Prevailing]])</f>
        <v>0</v>
      </c>
      <c r="H6430" s="165">
        <f t="shared" si="403"/>
        <v>1</v>
      </c>
      <c r="I6430" s="166">
        <f>+Exports!G6433</f>
        <v>14.236499999999989</v>
      </c>
      <c r="J6430" s="166">
        <f>+'ELAP_IPCO-APND'!D6433</f>
        <v>75.610479999999995</v>
      </c>
      <c r="K6430" s="166">
        <f>+(ExportsELAP[[#This Row],[Exports kWh - MPT]]/1000)*ExportsELAP[[#This Row],[EIM Price]]</f>
        <v>1.0764285985199991</v>
      </c>
      <c r="L6430" s="167" t="str">
        <f>+INDEX(ECR_Hours!$I$12:$I$15,MATCH(ExportsELAP[[#This Row],[Date Prevailing]],ECR_Hours!$H$12:$H$15,1))</f>
        <v>S</v>
      </c>
      <c r="M6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1" spans="1:13" x14ac:dyDescent="0.25">
      <c r="A6431" s="164">
        <f>+Exports!A6434</f>
        <v>44829</v>
      </c>
      <c r="B6431" s="165">
        <f t="shared" si="400"/>
        <v>2022</v>
      </c>
      <c r="C6431" s="165">
        <f t="shared" si="401"/>
        <v>9</v>
      </c>
      <c r="D6431" s="165">
        <f t="shared" si="402"/>
        <v>25</v>
      </c>
      <c r="E6431" s="165">
        <f>+Exports!B6434</f>
        <v>22</v>
      </c>
      <c r="F6431" s="165">
        <f>+WEEKDAY(ExportsELAP[[#This Row],[Date Prevailing]],1)</f>
        <v>1</v>
      </c>
      <c r="G6431" s="165">
        <f>+COUNTIFS(ECR_Hours!$K$6:$K$7,ExportsELAP[[#This Row],[Date Prevailing]])</f>
        <v>0</v>
      </c>
      <c r="H6431" s="165">
        <f t="shared" si="403"/>
        <v>1</v>
      </c>
      <c r="I6431" s="166">
        <f>+Exports!G6434</f>
        <v>14.127500000000001</v>
      </c>
      <c r="J6431" s="166">
        <f>+'ELAP_IPCO-APND'!D6434</f>
        <v>77.858829999999998</v>
      </c>
      <c r="K6431" s="166">
        <f>+(ExportsELAP[[#This Row],[Exports kWh - MPT]]/1000)*ExportsELAP[[#This Row],[EIM Price]]</f>
        <v>1.0999506208250001</v>
      </c>
      <c r="L6431" s="167" t="str">
        <f>+INDEX(ECR_Hours!$I$12:$I$15,MATCH(ExportsELAP[[#This Row],[Date Prevailing]],ECR_Hours!$H$12:$H$15,1))</f>
        <v>S</v>
      </c>
      <c r="M6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2" spans="1:13" x14ac:dyDescent="0.25">
      <c r="A6432" s="164">
        <f>+Exports!A6435</f>
        <v>44829</v>
      </c>
      <c r="B6432" s="165">
        <f t="shared" si="400"/>
        <v>2022</v>
      </c>
      <c r="C6432" s="165">
        <f t="shared" si="401"/>
        <v>9</v>
      </c>
      <c r="D6432" s="165">
        <f t="shared" si="402"/>
        <v>25</v>
      </c>
      <c r="E6432" s="165">
        <f>+Exports!B6435</f>
        <v>23</v>
      </c>
      <c r="F6432" s="165">
        <f>+WEEKDAY(ExportsELAP[[#This Row],[Date Prevailing]],1)</f>
        <v>1</v>
      </c>
      <c r="G6432" s="165">
        <f>+COUNTIFS(ECR_Hours!$K$6:$K$7,ExportsELAP[[#This Row],[Date Prevailing]])</f>
        <v>0</v>
      </c>
      <c r="H6432" s="165">
        <f t="shared" si="403"/>
        <v>1</v>
      </c>
      <c r="I6432" s="166">
        <f>+Exports!G6435</f>
        <v>14.8560999999999</v>
      </c>
      <c r="J6432" s="166">
        <f>+'ELAP_IPCO-APND'!D6435</f>
        <v>68.41507</v>
      </c>
      <c r="K6432" s="166">
        <f>+(ExportsELAP[[#This Row],[Exports kWh - MPT]]/1000)*ExportsELAP[[#This Row],[EIM Price]]</f>
        <v>1.0163811214269931</v>
      </c>
      <c r="L6432" s="167" t="str">
        <f>+INDEX(ECR_Hours!$I$12:$I$15,MATCH(ExportsELAP[[#This Row],[Date Prevailing]],ECR_Hours!$H$12:$H$15,1))</f>
        <v>S</v>
      </c>
      <c r="M6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3" spans="1:13" x14ac:dyDescent="0.25">
      <c r="A6433" s="164">
        <f>+Exports!A6436</f>
        <v>44829</v>
      </c>
      <c r="B6433" s="165">
        <f t="shared" si="400"/>
        <v>2022</v>
      </c>
      <c r="C6433" s="165">
        <f t="shared" si="401"/>
        <v>9</v>
      </c>
      <c r="D6433" s="165">
        <f t="shared" si="402"/>
        <v>25</v>
      </c>
      <c r="E6433" s="165">
        <f>+Exports!B6436</f>
        <v>24</v>
      </c>
      <c r="F6433" s="165">
        <f>+WEEKDAY(ExportsELAP[[#This Row],[Date Prevailing]],1)</f>
        <v>1</v>
      </c>
      <c r="G6433" s="165">
        <f>+COUNTIFS(ECR_Hours!$K$6:$K$7,ExportsELAP[[#This Row],[Date Prevailing]])</f>
        <v>0</v>
      </c>
      <c r="H6433" s="165">
        <f t="shared" si="403"/>
        <v>1</v>
      </c>
      <c r="I6433" s="166">
        <f>+Exports!G6436</f>
        <v>16.845100000000002</v>
      </c>
      <c r="J6433" s="166">
        <f>+'ELAP_IPCO-APND'!D6436</f>
        <v>74.705370000000002</v>
      </c>
      <c r="K6433" s="166">
        <f>+(ExportsELAP[[#This Row],[Exports kWh - MPT]]/1000)*ExportsELAP[[#This Row],[EIM Price]]</f>
        <v>1.2584194281870003</v>
      </c>
      <c r="L6433" s="167" t="str">
        <f>+INDEX(ECR_Hours!$I$12:$I$15,MATCH(ExportsELAP[[#This Row],[Date Prevailing]],ECR_Hours!$H$12:$H$15,1))</f>
        <v>S</v>
      </c>
      <c r="M6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4" spans="1:13" x14ac:dyDescent="0.25">
      <c r="A6434" s="164">
        <f>+Exports!A6437</f>
        <v>44830</v>
      </c>
      <c r="B6434" s="165">
        <f t="shared" si="400"/>
        <v>2022</v>
      </c>
      <c r="C6434" s="165">
        <f t="shared" si="401"/>
        <v>9</v>
      </c>
      <c r="D6434" s="165">
        <f t="shared" si="402"/>
        <v>26</v>
      </c>
      <c r="E6434" s="165">
        <f>+Exports!B6437</f>
        <v>1</v>
      </c>
      <c r="F6434" s="165">
        <f>+WEEKDAY(ExportsELAP[[#This Row],[Date Prevailing]],1)</f>
        <v>2</v>
      </c>
      <c r="G6434" s="165">
        <f>+COUNTIFS(ECR_Hours!$K$6:$K$7,ExportsELAP[[#This Row],[Date Prevailing]])</f>
        <v>0</v>
      </c>
      <c r="H6434" s="165">
        <f t="shared" si="403"/>
        <v>2</v>
      </c>
      <c r="I6434" s="166">
        <f>+Exports!G6437</f>
        <v>16.0289999999999</v>
      </c>
      <c r="J6434" s="166">
        <f>+'ELAP_IPCO-APND'!D6437</f>
        <v>56.747720000000001</v>
      </c>
      <c r="K6434" s="166">
        <f>+(ExportsELAP[[#This Row],[Exports kWh - MPT]]/1000)*ExportsELAP[[#This Row],[EIM Price]]</f>
        <v>0.90960920387999444</v>
      </c>
      <c r="L6434" s="167" t="str">
        <f>+INDEX(ECR_Hours!$I$12:$I$15,MATCH(ExportsELAP[[#This Row],[Date Prevailing]],ECR_Hours!$H$12:$H$15,1))</f>
        <v>S</v>
      </c>
      <c r="M6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5" spans="1:13" x14ac:dyDescent="0.25">
      <c r="A6435" s="164">
        <f>+Exports!A6438</f>
        <v>44830</v>
      </c>
      <c r="B6435" s="165">
        <f t="shared" si="400"/>
        <v>2022</v>
      </c>
      <c r="C6435" s="165">
        <f t="shared" si="401"/>
        <v>9</v>
      </c>
      <c r="D6435" s="165">
        <f t="shared" si="402"/>
        <v>26</v>
      </c>
      <c r="E6435" s="165">
        <f>+Exports!B6438</f>
        <v>2</v>
      </c>
      <c r="F6435" s="165">
        <f>+WEEKDAY(ExportsELAP[[#This Row],[Date Prevailing]],1)</f>
        <v>2</v>
      </c>
      <c r="G6435" s="165">
        <f>+COUNTIFS(ECR_Hours!$K$6:$K$7,ExportsELAP[[#This Row],[Date Prevailing]])</f>
        <v>0</v>
      </c>
      <c r="H6435" s="165">
        <f t="shared" si="403"/>
        <v>2</v>
      </c>
      <c r="I6435" s="166">
        <f>+Exports!G6438</f>
        <v>19.547999999999998</v>
      </c>
      <c r="J6435" s="166">
        <f>+'ELAP_IPCO-APND'!D6438</f>
        <v>59.252870000000001</v>
      </c>
      <c r="K6435" s="166">
        <f>+(ExportsELAP[[#This Row],[Exports kWh - MPT]]/1000)*ExportsELAP[[#This Row],[EIM Price]]</f>
        <v>1.15827510276</v>
      </c>
      <c r="L6435" s="167" t="str">
        <f>+INDEX(ECR_Hours!$I$12:$I$15,MATCH(ExportsELAP[[#This Row],[Date Prevailing]],ECR_Hours!$H$12:$H$15,1))</f>
        <v>S</v>
      </c>
      <c r="M6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6" spans="1:13" x14ac:dyDescent="0.25">
      <c r="A6436" s="164">
        <f>+Exports!A6439</f>
        <v>44830</v>
      </c>
      <c r="B6436" s="165">
        <f t="shared" si="400"/>
        <v>2022</v>
      </c>
      <c r="C6436" s="165">
        <f t="shared" si="401"/>
        <v>9</v>
      </c>
      <c r="D6436" s="165">
        <f t="shared" si="402"/>
        <v>26</v>
      </c>
      <c r="E6436" s="165">
        <f>+Exports!B6439</f>
        <v>3</v>
      </c>
      <c r="F6436" s="165">
        <f>+WEEKDAY(ExportsELAP[[#This Row],[Date Prevailing]],1)</f>
        <v>2</v>
      </c>
      <c r="G6436" s="165">
        <f>+COUNTIFS(ECR_Hours!$K$6:$K$7,ExportsELAP[[#This Row],[Date Prevailing]])</f>
        <v>0</v>
      </c>
      <c r="H6436" s="165">
        <f t="shared" si="403"/>
        <v>2</v>
      </c>
      <c r="I6436" s="166">
        <f>+Exports!G6439</f>
        <v>15.448799999999999</v>
      </c>
      <c r="J6436" s="166">
        <f>+'ELAP_IPCO-APND'!D6439</f>
        <v>60.482230000000001</v>
      </c>
      <c r="K6436" s="166">
        <f>+(ExportsELAP[[#This Row],[Exports kWh - MPT]]/1000)*ExportsELAP[[#This Row],[EIM Price]]</f>
        <v>0.93437787482399992</v>
      </c>
      <c r="L6436" s="167" t="str">
        <f>+INDEX(ECR_Hours!$I$12:$I$15,MATCH(ExportsELAP[[#This Row],[Date Prevailing]],ECR_Hours!$H$12:$H$15,1))</f>
        <v>S</v>
      </c>
      <c r="M6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7" spans="1:13" x14ac:dyDescent="0.25">
      <c r="A6437" s="164">
        <f>+Exports!A6440</f>
        <v>44830</v>
      </c>
      <c r="B6437" s="165">
        <f t="shared" si="400"/>
        <v>2022</v>
      </c>
      <c r="C6437" s="165">
        <f t="shared" si="401"/>
        <v>9</v>
      </c>
      <c r="D6437" s="165">
        <f t="shared" si="402"/>
        <v>26</v>
      </c>
      <c r="E6437" s="165">
        <f>+Exports!B6440</f>
        <v>4</v>
      </c>
      <c r="F6437" s="165">
        <f>+WEEKDAY(ExportsELAP[[#This Row],[Date Prevailing]],1)</f>
        <v>2</v>
      </c>
      <c r="G6437" s="165">
        <f>+COUNTIFS(ECR_Hours!$K$6:$K$7,ExportsELAP[[#This Row],[Date Prevailing]])</f>
        <v>0</v>
      </c>
      <c r="H6437" s="165">
        <f t="shared" si="403"/>
        <v>2</v>
      </c>
      <c r="I6437" s="166">
        <f>+Exports!G6440</f>
        <v>18.5123</v>
      </c>
      <c r="J6437" s="166">
        <f>+'ELAP_IPCO-APND'!D6440</f>
        <v>56.427410000000002</v>
      </c>
      <c r="K6437" s="166">
        <f>+(ExportsELAP[[#This Row],[Exports kWh - MPT]]/1000)*ExportsELAP[[#This Row],[EIM Price]]</f>
        <v>1.0446011421429999</v>
      </c>
      <c r="L6437" s="167" t="str">
        <f>+INDEX(ECR_Hours!$I$12:$I$15,MATCH(ExportsELAP[[#This Row],[Date Prevailing]],ECR_Hours!$H$12:$H$15,1))</f>
        <v>S</v>
      </c>
      <c r="M6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8" spans="1:13" x14ac:dyDescent="0.25">
      <c r="A6438" s="164">
        <f>+Exports!A6441</f>
        <v>44830</v>
      </c>
      <c r="B6438" s="165">
        <f t="shared" si="400"/>
        <v>2022</v>
      </c>
      <c r="C6438" s="165">
        <f t="shared" si="401"/>
        <v>9</v>
      </c>
      <c r="D6438" s="165">
        <f t="shared" si="402"/>
        <v>26</v>
      </c>
      <c r="E6438" s="165">
        <f>+Exports!B6441</f>
        <v>5</v>
      </c>
      <c r="F6438" s="165">
        <f>+WEEKDAY(ExportsELAP[[#This Row],[Date Prevailing]],1)</f>
        <v>2</v>
      </c>
      <c r="G6438" s="165">
        <f>+COUNTIFS(ECR_Hours!$K$6:$K$7,ExportsELAP[[#This Row],[Date Prevailing]])</f>
        <v>0</v>
      </c>
      <c r="H6438" s="165">
        <f t="shared" si="403"/>
        <v>2</v>
      </c>
      <c r="I6438" s="166">
        <f>+Exports!G6441</f>
        <v>21.609900000000003</v>
      </c>
      <c r="J6438" s="166">
        <f>+'ELAP_IPCO-APND'!D6441</f>
        <v>58.164529999999999</v>
      </c>
      <c r="K6438" s="166">
        <f>+(ExportsELAP[[#This Row],[Exports kWh - MPT]]/1000)*ExportsELAP[[#This Row],[EIM Price]]</f>
        <v>1.2569296768470002</v>
      </c>
      <c r="L6438" s="167" t="str">
        <f>+INDEX(ECR_Hours!$I$12:$I$15,MATCH(ExportsELAP[[#This Row],[Date Prevailing]],ECR_Hours!$H$12:$H$15,1))</f>
        <v>S</v>
      </c>
      <c r="M6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39" spans="1:13" x14ac:dyDescent="0.25">
      <c r="A6439" s="164">
        <f>+Exports!A6442</f>
        <v>44830</v>
      </c>
      <c r="B6439" s="165">
        <f t="shared" si="400"/>
        <v>2022</v>
      </c>
      <c r="C6439" s="165">
        <f t="shared" si="401"/>
        <v>9</v>
      </c>
      <c r="D6439" s="165">
        <f t="shared" si="402"/>
        <v>26</v>
      </c>
      <c r="E6439" s="165">
        <f>+Exports!B6442</f>
        <v>6</v>
      </c>
      <c r="F6439" s="165">
        <f>+WEEKDAY(ExportsELAP[[#This Row],[Date Prevailing]],1)</f>
        <v>2</v>
      </c>
      <c r="G6439" s="165">
        <f>+COUNTIFS(ECR_Hours!$K$6:$K$7,ExportsELAP[[#This Row],[Date Prevailing]])</f>
        <v>0</v>
      </c>
      <c r="H6439" s="165">
        <f t="shared" si="403"/>
        <v>2</v>
      </c>
      <c r="I6439" s="166">
        <f>+Exports!G6442</f>
        <v>15.767999999999999</v>
      </c>
      <c r="J6439" s="166">
        <f>+'ELAP_IPCO-APND'!D6442</f>
        <v>60.729579999999999</v>
      </c>
      <c r="K6439" s="166">
        <f>+(ExportsELAP[[#This Row],[Exports kWh - MPT]]/1000)*ExportsELAP[[#This Row],[EIM Price]]</f>
        <v>0.95758401743999977</v>
      </c>
      <c r="L6439" s="167" t="str">
        <f>+INDEX(ECR_Hours!$I$12:$I$15,MATCH(ExportsELAP[[#This Row],[Date Prevailing]],ECR_Hours!$H$12:$H$15,1))</f>
        <v>S</v>
      </c>
      <c r="M6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0" spans="1:13" x14ac:dyDescent="0.25">
      <c r="A6440" s="164">
        <f>+Exports!A6443</f>
        <v>44830</v>
      </c>
      <c r="B6440" s="165">
        <f t="shared" si="400"/>
        <v>2022</v>
      </c>
      <c r="C6440" s="165">
        <f t="shared" si="401"/>
        <v>9</v>
      </c>
      <c r="D6440" s="165">
        <f t="shared" si="402"/>
        <v>26</v>
      </c>
      <c r="E6440" s="165">
        <f>+Exports!B6443</f>
        <v>7</v>
      </c>
      <c r="F6440" s="165">
        <f>+WEEKDAY(ExportsELAP[[#This Row],[Date Prevailing]],1)</f>
        <v>2</v>
      </c>
      <c r="G6440" s="165">
        <f>+COUNTIFS(ECR_Hours!$K$6:$K$7,ExportsELAP[[#This Row],[Date Prevailing]])</f>
        <v>0</v>
      </c>
      <c r="H6440" s="165">
        <f t="shared" si="403"/>
        <v>2</v>
      </c>
      <c r="I6440" s="166">
        <f>+Exports!G6443</f>
        <v>16.663999999999991</v>
      </c>
      <c r="J6440" s="166">
        <f>+'ELAP_IPCO-APND'!D6443</f>
        <v>63.492649999999998</v>
      </c>
      <c r="K6440" s="166">
        <f>+(ExportsELAP[[#This Row],[Exports kWh - MPT]]/1000)*ExportsELAP[[#This Row],[EIM Price]]</f>
        <v>1.0580415195999995</v>
      </c>
      <c r="L6440" s="167" t="str">
        <f>+INDEX(ECR_Hours!$I$12:$I$15,MATCH(ExportsELAP[[#This Row],[Date Prevailing]],ECR_Hours!$H$12:$H$15,1))</f>
        <v>S</v>
      </c>
      <c r="M6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1" spans="1:13" x14ac:dyDescent="0.25">
      <c r="A6441" s="164">
        <f>+Exports!A6444</f>
        <v>44830</v>
      </c>
      <c r="B6441" s="165">
        <f t="shared" si="400"/>
        <v>2022</v>
      </c>
      <c r="C6441" s="165">
        <f t="shared" si="401"/>
        <v>9</v>
      </c>
      <c r="D6441" s="165">
        <f t="shared" si="402"/>
        <v>26</v>
      </c>
      <c r="E6441" s="165">
        <f>+Exports!B6444</f>
        <v>8</v>
      </c>
      <c r="F6441" s="165">
        <f>+WEEKDAY(ExportsELAP[[#This Row],[Date Prevailing]],1)</f>
        <v>2</v>
      </c>
      <c r="G6441" s="165">
        <f>+COUNTIFS(ECR_Hours!$K$6:$K$7,ExportsELAP[[#This Row],[Date Prevailing]])</f>
        <v>0</v>
      </c>
      <c r="H6441" s="165">
        <f t="shared" si="403"/>
        <v>2</v>
      </c>
      <c r="I6441" s="166">
        <f>+Exports!G6444</f>
        <v>997.3075</v>
      </c>
      <c r="J6441" s="166">
        <f>+'ELAP_IPCO-APND'!D6444</f>
        <v>69.967489999999998</v>
      </c>
      <c r="K6441" s="166">
        <f>+(ExportsELAP[[#This Row],[Exports kWh - MPT]]/1000)*ExportsELAP[[#This Row],[EIM Price]]</f>
        <v>69.779102533174992</v>
      </c>
      <c r="L6441" s="167" t="str">
        <f>+INDEX(ECR_Hours!$I$12:$I$15,MATCH(ExportsELAP[[#This Row],[Date Prevailing]],ECR_Hours!$H$12:$H$15,1))</f>
        <v>S</v>
      </c>
      <c r="M6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2" spans="1:13" x14ac:dyDescent="0.25">
      <c r="A6442" s="164">
        <f>+Exports!A6445</f>
        <v>44830</v>
      </c>
      <c r="B6442" s="165">
        <f t="shared" si="400"/>
        <v>2022</v>
      </c>
      <c r="C6442" s="165">
        <f t="shared" si="401"/>
        <v>9</v>
      </c>
      <c r="D6442" s="165">
        <f t="shared" si="402"/>
        <v>26</v>
      </c>
      <c r="E6442" s="165">
        <f>+Exports!B6445</f>
        <v>9</v>
      </c>
      <c r="F6442" s="165">
        <f>+WEEKDAY(ExportsELAP[[#This Row],[Date Prevailing]],1)</f>
        <v>2</v>
      </c>
      <c r="G6442" s="165">
        <f>+COUNTIFS(ECR_Hours!$K$6:$K$7,ExportsELAP[[#This Row],[Date Prevailing]])</f>
        <v>0</v>
      </c>
      <c r="H6442" s="165">
        <f t="shared" si="403"/>
        <v>2</v>
      </c>
      <c r="I6442" s="166">
        <f>+Exports!G6445</f>
        <v>9200.3777000000009</v>
      </c>
      <c r="J6442" s="166">
        <f>+'ELAP_IPCO-APND'!D6445</f>
        <v>56.213070000000002</v>
      </c>
      <c r="K6442" s="166">
        <f>+(ExportsELAP[[#This Row],[Exports kWh - MPT]]/1000)*ExportsELAP[[#This Row],[EIM Price]]</f>
        <v>517.18147567653909</v>
      </c>
      <c r="L6442" s="167" t="str">
        <f>+INDEX(ECR_Hours!$I$12:$I$15,MATCH(ExportsELAP[[#This Row],[Date Prevailing]],ECR_Hours!$H$12:$H$15,1))</f>
        <v>S</v>
      </c>
      <c r="M6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3" spans="1:13" x14ac:dyDescent="0.25">
      <c r="A6443" s="164">
        <f>+Exports!A6446</f>
        <v>44830</v>
      </c>
      <c r="B6443" s="165">
        <f t="shared" si="400"/>
        <v>2022</v>
      </c>
      <c r="C6443" s="165">
        <f t="shared" si="401"/>
        <v>9</v>
      </c>
      <c r="D6443" s="165">
        <f t="shared" si="402"/>
        <v>26</v>
      </c>
      <c r="E6443" s="165">
        <f>+Exports!B6446</f>
        <v>10</v>
      </c>
      <c r="F6443" s="165">
        <f>+WEEKDAY(ExportsELAP[[#This Row],[Date Prevailing]],1)</f>
        <v>2</v>
      </c>
      <c r="G6443" s="165">
        <f>+COUNTIFS(ECR_Hours!$K$6:$K$7,ExportsELAP[[#This Row],[Date Prevailing]])</f>
        <v>0</v>
      </c>
      <c r="H6443" s="165">
        <f t="shared" si="403"/>
        <v>2</v>
      </c>
      <c r="I6443" s="166">
        <f>+Exports!G6446</f>
        <v>22777.760900000001</v>
      </c>
      <c r="J6443" s="166">
        <f>+'ELAP_IPCO-APND'!D6446</f>
        <v>38.123989999999999</v>
      </c>
      <c r="K6443" s="166">
        <f>+(ExportsELAP[[#This Row],[Exports kWh - MPT]]/1000)*ExportsELAP[[#This Row],[EIM Price]]</f>
        <v>868.37912877399106</v>
      </c>
      <c r="L6443" s="167" t="str">
        <f>+INDEX(ECR_Hours!$I$12:$I$15,MATCH(ExportsELAP[[#This Row],[Date Prevailing]],ECR_Hours!$H$12:$H$15,1))</f>
        <v>S</v>
      </c>
      <c r="M6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4" spans="1:13" x14ac:dyDescent="0.25">
      <c r="A6444" s="164">
        <f>+Exports!A6447</f>
        <v>44830</v>
      </c>
      <c r="B6444" s="165">
        <f t="shared" si="400"/>
        <v>2022</v>
      </c>
      <c r="C6444" s="165">
        <f t="shared" si="401"/>
        <v>9</v>
      </c>
      <c r="D6444" s="165">
        <f t="shared" si="402"/>
        <v>26</v>
      </c>
      <c r="E6444" s="165">
        <f>+Exports!B6447</f>
        <v>11</v>
      </c>
      <c r="F6444" s="165">
        <f>+WEEKDAY(ExportsELAP[[#This Row],[Date Prevailing]],1)</f>
        <v>2</v>
      </c>
      <c r="G6444" s="165">
        <f>+COUNTIFS(ECR_Hours!$K$6:$K$7,ExportsELAP[[#This Row],[Date Prevailing]])</f>
        <v>0</v>
      </c>
      <c r="H6444" s="165">
        <f t="shared" si="403"/>
        <v>2</v>
      </c>
      <c r="I6444" s="166">
        <f>+Exports!G6447</f>
        <v>35654.138200000001</v>
      </c>
      <c r="J6444" s="166">
        <f>+'ELAP_IPCO-APND'!D6447</f>
        <v>36.462159999999997</v>
      </c>
      <c r="K6444" s="166">
        <f>+(ExportsELAP[[#This Row],[Exports kWh - MPT]]/1000)*ExportsELAP[[#This Row],[EIM Price]]</f>
        <v>1300.0268917105118</v>
      </c>
      <c r="L6444" s="167" t="str">
        <f>+INDEX(ECR_Hours!$I$12:$I$15,MATCH(ExportsELAP[[#This Row],[Date Prevailing]],ECR_Hours!$H$12:$H$15,1))</f>
        <v>S</v>
      </c>
      <c r="M6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5" spans="1:13" x14ac:dyDescent="0.25">
      <c r="A6445" s="164">
        <f>+Exports!A6448</f>
        <v>44830</v>
      </c>
      <c r="B6445" s="165">
        <f t="shared" si="400"/>
        <v>2022</v>
      </c>
      <c r="C6445" s="165">
        <f t="shared" si="401"/>
        <v>9</v>
      </c>
      <c r="D6445" s="165">
        <f t="shared" si="402"/>
        <v>26</v>
      </c>
      <c r="E6445" s="165">
        <f>+Exports!B6448</f>
        <v>12</v>
      </c>
      <c r="F6445" s="165">
        <f>+WEEKDAY(ExportsELAP[[#This Row],[Date Prevailing]],1)</f>
        <v>2</v>
      </c>
      <c r="G6445" s="165">
        <f>+COUNTIFS(ECR_Hours!$K$6:$K$7,ExportsELAP[[#This Row],[Date Prevailing]])</f>
        <v>0</v>
      </c>
      <c r="H6445" s="165">
        <f t="shared" si="403"/>
        <v>2</v>
      </c>
      <c r="I6445" s="166">
        <f>+Exports!G6448</f>
        <v>45341.762599999995</v>
      </c>
      <c r="J6445" s="166">
        <f>+'ELAP_IPCO-APND'!D6448</f>
        <v>52.613309999999998</v>
      </c>
      <c r="K6445" s="166">
        <f>+(ExportsELAP[[#This Row],[Exports kWh - MPT]]/1000)*ExportsELAP[[#This Row],[EIM Price]]</f>
        <v>2385.5802116202058</v>
      </c>
      <c r="L6445" s="167" t="str">
        <f>+INDEX(ECR_Hours!$I$12:$I$15,MATCH(ExportsELAP[[#This Row],[Date Prevailing]],ECR_Hours!$H$12:$H$15,1))</f>
        <v>S</v>
      </c>
      <c r="M6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6" spans="1:13" x14ac:dyDescent="0.25">
      <c r="A6446" s="164">
        <f>+Exports!A6449</f>
        <v>44830</v>
      </c>
      <c r="B6446" s="165">
        <f t="shared" si="400"/>
        <v>2022</v>
      </c>
      <c r="C6446" s="165">
        <f t="shared" si="401"/>
        <v>9</v>
      </c>
      <c r="D6446" s="165">
        <f t="shared" si="402"/>
        <v>26</v>
      </c>
      <c r="E6446" s="165">
        <f>+Exports!B6449</f>
        <v>13</v>
      </c>
      <c r="F6446" s="165">
        <f>+WEEKDAY(ExportsELAP[[#This Row],[Date Prevailing]],1)</f>
        <v>2</v>
      </c>
      <c r="G6446" s="165">
        <f>+COUNTIFS(ECR_Hours!$K$6:$K$7,ExportsELAP[[#This Row],[Date Prevailing]])</f>
        <v>0</v>
      </c>
      <c r="H6446" s="165">
        <f t="shared" si="403"/>
        <v>2</v>
      </c>
      <c r="I6446" s="166">
        <f>+Exports!G6449</f>
        <v>51080.665799999995</v>
      </c>
      <c r="J6446" s="166">
        <f>+'ELAP_IPCO-APND'!D6449</f>
        <v>41.55986</v>
      </c>
      <c r="K6446" s="166">
        <f>+(ExportsELAP[[#This Row],[Exports kWh - MPT]]/1000)*ExportsELAP[[#This Row],[EIM Price]]</f>
        <v>2122.9053193547879</v>
      </c>
      <c r="L6446" s="167" t="str">
        <f>+INDEX(ECR_Hours!$I$12:$I$15,MATCH(ExportsELAP[[#This Row],[Date Prevailing]],ECR_Hours!$H$12:$H$15,1))</f>
        <v>S</v>
      </c>
      <c r="M6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7" spans="1:13" x14ac:dyDescent="0.25">
      <c r="A6447" s="164">
        <f>+Exports!A6450</f>
        <v>44830</v>
      </c>
      <c r="B6447" s="165">
        <f t="shared" si="400"/>
        <v>2022</v>
      </c>
      <c r="C6447" s="165">
        <f t="shared" si="401"/>
        <v>9</v>
      </c>
      <c r="D6447" s="165">
        <f t="shared" si="402"/>
        <v>26</v>
      </c>
      <c r="E6447" s="165">
        <f>+Exports!B6450</f>
        <v>14</v>
      </c>
      <c r="F6447" s="165">
        <f>+WEEKDAY(ExportsELAP[[#This Row],[Date Prevailing]],1)</f>
        <v>2</v>
      </c>
      <c r="G6447" s="165">
        <f>+COUNTIFS(ECR_Hours!$K$6:$K$7,ExportsELAP[[#This Row],[Date Prevailing]])</f>
        <v>0</v>
      </c>
      <c r="H6447" s="165">
        <f t="shared" si="403"/>
        <v>2</v>
      </c>
      <c r="I6447" s="166">
        <f>+Exports!G6450</f>
        <v>51794.686499999996</v>
      </c>
      <c r="J6447" s="166">
        <f>+'ELAP_IPCO-APND'!D6450</f>
        <v>47.445639999999997</v>
      </c>
      <c r="K6447" s="166">
        <f>+(ExportsELAP[[#This Row],[Exports kWh - MPT]]/1000)*ExportsELAP[[#This Row],[EIM Price]]</f>
        <v>2457.4320495918596</v>
      </c>
      <c r="L6447" s="167" t="str">
        <f>+INDEX(ECR_Hours!$I$12:$I$15,MATCH(ExportsELAP[[#This Row],[Date Prevailing]],ECR_Hours!$H$12:$H$15,1))</f>
        <v>S</v>
      </c>
      <c r="M6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8" spans="1:13" x14ac:dyDescent="0.25">
      <c r="A6448" s="164">
        <f>+Exports!A6451</f>
        <v>44830</v>
      </c>
      <c r="B6448" s="165">
        <f t="shared" si="400"/>
        <v>2022</v>
      </c>
      <c r="C6448" s="165">
        <f t="shared" si="401"/>
        <v>9</v>
      </c>
      <c r="D6448" s="165">
        <f t="shared" si="402"/>
        <v>26</v>
      </c>
      <c r="E6448" s="165">
        <f>+Exports!B6451</f>
        <v>15</v>
      </c>
      <c r="F6448" s="165">
        <f>+WEEKDAY(ExportsELAP[[#This Row],[Date Prevailing]],1)</f>
        <v>2</v>
      </c>
      <c r="G6448" s="165">
        <f>+COUNTIFS(ECR_Hours!$K$6:$K$7,ExportsELAP[[#This Row],[Date Prevailing]])</f>
        <v>0</v>
      </c>
      <c r="H6448" s="165">
        <f t="shared" si="403"/>
        <v>2</v>
      </c>
      <c r="I6448" s="166">
        <f>+Exports!G6451</f>
        <v>48587.806300000004</v>
      </c>
      <c r="J6448" s="166">
        <f>+'ELAP_IPCO-APND'!D6451</f>
        <v>57.44153</v>
      </c>
      <c r="K6448" s="166">
        <f>+(ExportsELAP[[#This Row],[Exports kWh - MPT]]/1000)*ExportsELAP[[#This Row],[EIM Price]]</f>
        <v>2790.9579332156391</v>
      </c>
      <c r="L6448" s="167" t="str">
        <f>+INDEX(ECR_Hours!$I$12:$I$15,MATCH(ExportsELAP[[#This Row],[Date Prevailing]],ECR_Hours!$H$12:$H$15,1))</f>
        <v>S</v>
      </c>
      <c r="M6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49" spans="1:13" x14ac:dyDescent="0.25">
      <c r="A6449" s="164">
        <f>+Exports!A6452</f>
        <v>44830</v>
      </c>
      <c r="B6449" s="165">
        <f t="shared" si="400"/>
        <v>2022</v>
      </c>
      <c r="C6449" s="165">
        <f t="shared" si="401"/>
        <v>9</v>
      </c>
      <c r="D6449" s="165">
        <f t="shared" si="402"/>
        <v>26</v>
      </c>
      <c r="E6449" s="165">
        <f>+Exports!B6452</f>
        <v>16</v>
      </c>
      <c r="F6449" s="165">
        <f>+WEEKDAY(ExportsELAP[[#This Row],[Date Prevailing]],1)</f>
        <v>2</v>
      </c>
      <c r="G6449" s="165">
        <f>+COUNTIFS(ECR_Hours!$K$6:$K$7,ExportsELAP[[#This Row],[Date Prevailing]])</f>
        <v>0</v>
      </c>
      <c r="H6449" s="165">
        <f t="shared" si="403"/>
        <v>2</v>
      </c>
      <c r="I6449" s="166">
        <f>+Exports!G6452</f>
        <v>40988.8586</v>
      </c>
      <c r="J6449" s="166">
        <f>+'ELAP_IPCO-APND'!D6452</f>
        <v>66.139399999999995</v>
      </c>
      <c r="K6449" s="166">
        <f>+(ExportsELAP[[#This Row],[Exports kWh - MPT]]/1000)*ExportsELAP[[#This Row],[EIM Price]]</f>
        <v>2710.9785144888397</v>
      </c>
      <c r="L6449" s="167" t="str">
        <f>+INDEX(ECR_Hours!$I$12:$I$15,MATCH(ExportsELAP[[#This Row],[Date Prevailing]],ECR_Hours!$H$12:$H$15,1))</f>
        <v>S</v>
      </c>
      <c r="M6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0" spans="1:13" x14ac:dyDescent="0.25">
      <c r="A6450" s="164">
        <f>+Exports!A6453</f>
        <v>44830</v>
      </c>
      <c r="B6450" s="165">
        <f t="shared" si="400"/>
        <v>2022</v>
      </c>
      <c r="C6450" s="165">
        <f t="shared" si="401"/>
        <v>9</v>
      </c>
      <c r="D6450" s="165">
        <f t="shared" si="402"/>
        <v>26</v>
      </c>
      <c r="E6450" s="165">
        <f>+Exports!B6453</f>
        <v>17</v>
      </c>
      <c r="F6450" s="165">
        <f>+WEEKDAY(ExportsELAP[[#This Row],[Date Prevailing]],1)</f>
        <v>2</v>
      </c>
      <c r="G6450" s="165">
        <f>+COUNTIFS(ECR_Hours!$K$6:$K$7,ExportsELAP[[#This Row],[Date Prevailing]])</f>
        <v>0</v>
      </c>
      <c r="H6450" s="165">
        <f t="shared" si="403"/>
        <v>2</v>
      </c>
      <c r="I6450" s="166">
        <f>+Exports!G6453</f>
        <v>30072.174999999999</v>
      </c>
      <c r="J6450" s="166">
        <f>+'ELAP_IPCO-APND'!D6453</f>
        <v>66.708820000000003</v>
      </c>
      <c r="K6450" s="166">
        <f>+(ExportsELAP[[#This Row],[Exports kWh - MPT]]/1000)*ExportsELAP[[#This Row],[EIM Price]]</f>
        <v>2006.0793090835</v>
      </c>
      <c r="L6450" s="167" t="str">
        <f>+INDEX(ECR_Hours!$I$12:$I$15,MATCH(ExportsELAP[[#This Row],[Date Prevailing]],ECR_Hours!$H$12:$H$15,1))</f>
        <v>S</v>
      </c>
      <c r="M6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1" spans="1:13" x14ac:dyDescent="0.25">
      <c r="A6451" s="164">
        <f>+Exports!A6454</f>
        <v>44830</v>
      </c>
      <c r="B6451" s="165">
        <f t="shared" si="400"/>
        <v>2022</v>
      </c>
      <c r="C6451" s="165">
        <f t="shared" si="401"/>
        <v>9</v>
      </c>
      <c r="D6451" s="165">
        <f t="shared" si="402"/>
        <v>26</v>
      </c>
      <c r="E6451" s="165">
        <f>+Exports!B6454</f>
        <v>18</v>
      </c>
      <c r="F6451" s="165">
        <f>+WEEKDAY(ExportsELAP[[#This Row],[Date Prevailing]],1)</f>
        <v>2</v>
      </c>
      <c r="G6451" s="165">
        <f>+COUNTIFS(ECR_Hours!$K$6:$K$7,ExportsELAP[[#This Row],[Date Prevailing]])</f>
        <v>0</v>
      </c>
      <c r="H6451" s="165">
        <f t="shared" si="403"/>
        <v>2</v>
      </c>
      <c r="I6451" s="166">
        <f>+Exports!G6454</f>
        <v>18198.703099999999</v>
      </c>
      <c r="J6451" s="166">
        <f>+'ELAP_IPCO-APND'!D6454</f>
        <v>74.318150000000003</v>
      </c>
      <c r="K6451" s="166">
        <f>+(ExportsELAP[[#This Row],[Exports kWh - MPT]]/1000)*ExportsELAP[[#This Row],[EIM Price]]</f>
        <v>1352.493946791265</v>
      </c>
      <c r="L6451" s="167" t="str">
        <f>+INDEX(ECR_Hours!$I$12:$I$15,MATCH(ExportsELAP[[#This Row],[Date Prevailing]],ECR_Hours!$H$12:$H$15,1))</f>
        <v>S</v>
      </c>
      <c r="M6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2" spans="1:13" x14ac:dyDescent="0.25">
      <c r="A6452" s="164">
        <f>+Exports!A6455</f>
        <v>44830</v>
      </c>
      <c r="B6452" s="165">
        <f t="shared" si="400"/>
        <v>2022</v>
      </c>
      <c r="C6452" s="165">
        <f t="shared" si="401"/>
        <v>9</v>
      </c>
      <c r="D6452" s="165">
        <f t="shared" si="402"/>
        <v>26</v>
      </c>
      <c r="E6452" s="165">
        <f>+Exports!B6455</f>
        <v>19</v>
      </c>
      <c r="F6452" s="165">
        <f>+WEEKDAY(ExportsELAP[[#This Row],[Date Prevailing]],1)</f>
        <v>2</v>
      </c>
      <c r="G6452" s="165">
        <f>+COUNTIFS(ECR_Hours!$K$6:$K$7,ExportsELAP[[#This Row],[Date Prevailing]])</f>
        <v>0</v>
      </c>
      <c r="H6452" s="165">
        <f t="shared" si="403"/>
        <v>2</v>
      </c>
      <c r="I6452" s="166">
        <f>+Exports!G6455</f>
        <v>7358.2800999999999</v>
      </c>
      <c r="J6452" s="166">
        <f>+'ELAP_IPCO-APND'!D6455</f>
        <v>122.34733</v>
      </c>
      <c r="K6452" s="166">
        <f>+(ExportsELAP[[#This Row],[Exports kWh - MPT]]/1000)*ExportsELAP[[#This Row],[EIM Price]]</f>
        <v>900.26592362713302</v>
      </c>
      <c r="L6452" s="167" t="str">
        <f>+INDEX(ECR_Hours!$I$12:$I$15,MATCH(ExportsELAP[[#This Row],[Date Prevailing]],ECR_Hours!$H$12:$H$15,1))</f>
        <v>S</v>
      </c>
      <c r="M6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3" spans="1:13" x14ac:dyDescent="0.25">
      <c r="A6453" s="164">
        <f>+Exports!A6456</f>
        <v>44830</v>
      </c>
      <c r="B6453" s="165">
        <f t="shared" si="400"/>
        <v>2022</v>
      </c>
      <c r="C6453" s="165">
        <f t="shared" si="401"/>
        <v>9</v>
      </c>
      <c r="D6453" s="165">
        <f t="shared" si="402"/>
        <v>26</v>
      </c>
      <c r="E6453" s="165">
        <f>+Exports!B6456</f>
        <v>20</v>
      </c>
      <c r="F6453" s="165">
        <f>+WEEKDAY(ExportsELAP[[#This Row],[Date Prevailing]],1)</f>
        <v>2</v>
      </c>
      <c r="G6453" s="165">
        <f>+COUNTIFS(ECR_Hours!$K$6:$K$7,ExportsELAP[[#This Row],[Date Prevailing]])</f>
        <v>0</v>
      </c>
      <c r="H6453" s="165">
        <f t="shared" si="403"/>
        <v>2</v>
      </c>
      <c r="I6453" s="166">
        <f>+Exports!G6456</f>
        <v>513.49209999999994</v>
      </c>
      <c r="J6453" s="166">
        <f>+'ELAP_IPCO-APND'!D6456</f>
        <v>99.095290000000006</v>
      </c>
      <c r="K6453" s="166">
        <f>+(ExportsELAP[[#This Row],[Exports kWh - MPT]]/1000)*ExportsELAP[[#This Row],[EIM Price]]</f>
        <v>50.884648562208994</v>
      </c>
      <c r="L6453" s="167" t="str">
        <f>+INDEX(ECR_Hours!$I$12:$I$15,MATCH(ExportsELAP[[#This Row],[Date Prevailing]],ECR_Hours!$H$12:$H$15,1))</f>
        <v>S</v>
      </c>
      <c r="M6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4" spans="1:13" x14ac:dyDescent="0.25">
      <c r="A6454" s="164">
        <f>+Exports!A6457</f>
        <v>44830</v>
      </c>
      <c r="B6454" s="165">
        <f t="shared" si="400"/>
        <v>2022</v>
      </c>
      <c r="C6454" s="165">
        <f t="shared" si="401"/>
        <v>9</v>
      </c>
      <c r="D6454" s="165">
        <f t="shared" si="402"/>
        <v>26</v>
      </c>
      <c r="E6454" s="165">
        <f>+Exports!B6457</f>
        <v>21</v>
      </c>
      <c r="F6454" s="165">
        <f>+WEEKDAY(ExportsELAP[[#This Row],[Date Prevailing]],1)</f>
        <v>2</v>
      </c>
      <c r="G6454" s="165">
        <f>+COUNTIFS(ECR_Hours!$K$6:$K$7,ExportsELAP[[#This Row],[Date Prevailing]])</f>
        <v>0</v>
      </c>
      <c r="H6454" s="165">
        <f t="shared" si="403"/>
        <v>2</v>
      </c>
      <c r="I6454" s="166">
        <f>+Exports!G6457</f>
        <v>39.925699999999999</v>
      </c>
      <c r="J6454" s="166">
        <f>+'ELAP_IPCO-APND'!D6457</f>
        <v>62.800870000000003</v>
      </c>
      <c r="K6454" s="166">
        <f>+(ExportsELAP[[#This Row],[Exports kWh - MPT]]/1000)*ExportsELAP[[#This Row],[EIM Price]]</f>
        <v>2.5073686953590002</v>
      </c>
      <c r="L6454" s="167" t="str">
        <f>+INDEX(ECR_Hours!$I$12:$I$15,MATCH(ExportsELAP[[#This Row],[Date Prevailing]],ECR_Hours!$H$12:$H$15,1))</f>
        <v>S</v>
      </c>
      <c r="M6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5" spans="1:13" x14ac:dyDescent="0.25">
      <c r="A6455" s="164">
        <f>+Exports!A6458</f>
        <v>44830</v>
      </c>
      <c r="B6455" s="165">
        <f t="shared" si="400"/>
        <v>2022</v>
      </c>
      <c r="C6455" s="165">
        <f t="shared" si="401"/>
        <v>9</v>
      </c>
      <c r="D6455" s="165">
        <f t="shared" si="402"/>
        <v>26</v>
      </c>
      <c r="E6455" s="165">
        <f>+Exports!B6458</f>
        <v>22</v>
      </c>
      <c r="F6455" s="165">
        <f>+WEEKDAY(ExportsELAP[[#This Row],[Date Prevailing]],1)</f>
        <v>2</v>
      </c>
      <c r="G6455" s="165">
        <f>+COUNTIFS(ECR_Hours!$K$6:$K$7,ExportsELAP[[#This Row],[Date Prevailing]])</f>
        <v>0</v>
      </c>
      <c r="H6455" s="165">
        <f t="shared" si="403"/>
        <v>2</v>
      </c>
      <c r="I6455" s="166">
        <f>+Exports!G6458</f>
        <v>39.564700000000002</v>
      </c>
      <c r="J6455" s="166">
        <f>+'ELAP_IPCO-APND'!D6458</f>
        <v>64.152569999999997</v>
      </c>
      <c r="K6455" s="166">
        <f>+(ExportsELAP[[#This Row],[Exports kWh - MPT]]/1000)*ExportsELAP[[#This Row],[EIM Price]]</f>
        <v>2.5381771862789999</v>
      </c>
      <c r="L6455" s="167" t="str">
        <f>+INDEX(ECR_Hours!$I$12:$I$15,MATCH(ExportsELAP[[#This Row],[Date Prevailing]],ECR_Hours!$H$12:$H$15,1))</f>
        <v>S</v>
      </c>
      <c r="M6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6" spans="1:13" x14ac:dyDescent="0.25">
      <c r="A6456" s="164">
        <f>+Exports!A6459</f>
        <v>44830</v>
      </c>
      <c r="B6456" s="165">
        <f t="shared" si="400"/>
        <v>2022</v>
      </c>
      <c r="C6456" s="165">
        <f t="shared" si="401"/>
        <v>9</v>
      </c>
      <c r="D6456" s="165">
        <f t="shared" si="402"/>
        <v>26</v>
      </c>
      <c r="E6456" s="165">
        <f>+Exports!B6459</f>
        <v>23</v>
      </c>
      <c r="F6456" s="165">
        <f>+WEEKDAY(ExportsELAP[[#This Row],[Date Prevailing]],1)</f>
        <v>2</v>
      </c>
      <c r="G6456" s="165">
        <f>+COUNTIFS(ECR_Hours!$K$6:$K$7,ExportsELAP[[#This Row],[Date Prevailing]])</f>
        <v>0</v>
      </c>
      <c r="H6456" s="165">
        <f t="shared" si="403"/>
        <v>2</v>
      </c>
      <c r="I6456" s="166">
        <f>+Exports!G6459</f>
        <v>40.622</v>
      </c>
      <c r="J6456" s="166">
        <f>+'ELAP_IPCO-APND'!D6459</f>
        <v>66.282129999999995</v>
      </c>
      <c r="K6456" s="166">
        <f>+(ExportsELAP[[#This Row],[Exports kWh - MPT]]/1000)*ExportsELAP[[#This Row],[EIM Price]]</f>
        <v>2.6925126848599996</v>
      </c>
      <c r="L6456" s="167" t="str">
        <f>+INDEX(ECR_Hours!$I$12:$I$15,MATCH(ExportsELAP[[#This Row],[Date Prevailing]],ECR_Hours!$H$12:$H$15,1))</f>
        <v>S</v>
      </c>
      <c r="M6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57" spans="1:13" x14ac:dyDescent="0.25">
      <c r="A6457" s="164">
        <f>+Exports!A6460</f>
        <v>44830</v>
      </c>
      <c r="B6457" s="165">
        <f t="shared" si="400"/>
        <v>2022</v>
      </c>
      <c r="C6457" s="165">
        <f t="shared" si="401"/>
        <v>9</v>
      </c>
      <c r="D6457" s="165">
        <f t="shared" si="402"/>
        <v>26</v>
      </c>
      <c r="E6457" s="165">
        <f>+Exports!B6460</f>
        <v>24</v>
      </c>
      <c r="F6457" s="165">
        <f>+WEEKDAY(ExportsELAP[[#This Row],[Date Prevailing]],1)</f>
        <v>2</v>
      </c>
      <c r="G6457" s="165">
        <f>+COUNTIFS(ECR_Hours!$K$6:$K$7,ExportsELAP[[#This Row],[Date Prevailing]])</f>
        <v>0</v>
      </c>
      <c r="H6457" s="165">
        <f t="shared" si="403"/>
        <v>2</v>
      </c>
      <c r="I6457" s="166">
        <f>+Exports!G6460</f>
        <v>39.585300000000004</v>
      </c>
      <c r="J6457" s="166">
        <f>+'ELAP_IPCO-APND'!D6460</f>
        <v>64.675139999999999</v>
      </c>
      <c r="K6457" s="166">
        <f>+(ExportsELAP[[#This Row],[Exports kWh - MPT]]/1000)*ExportsELAP[[#This Row],[EIM Price]]</f>
        <v>2.560184819442</v>
      </c>
      <c r="L6457" s="167" t="str">
        <f>+INDEX(ECR_Hours!$I$12:$I$15,MATCH(ExportsELAP[[#This Row],[Date Prevailing]],ECR_Hours!$H$12:$H$15,1))</f>
        <v>S</v>
      </c>
      <c r="M6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8" spans="1:13" x14ac:dyDescent="0.25">
      <c r="A6458" s="164">
        <f>+Exports!A6461</f>
        <v>44831</v>
      </c>
      <c r="B6458" s="165">
        <f t="shared" si="400"/>
        <v>2022</v>
      </c>
      <c r="C6458" s="165">
        <f t="shared" si="401"/>
        <v>9</v>
      </c>
      <c r="D6458" s="165">
        <f t="shared" si="402"/>
        <v>27</v>
      </c>
      <c r="E6458" s="165">
        <f>+Exports!B6461</f>
        <v>1</v>
      </c>
      <c r="F6458" s="165">
        <f>+WEEKDAY(ExportsELAP[[#This Row],[Date Prevailing]],1)</f>
        <v>3</v>
      </c>
      <c r="G6458" s="165">
        <f>+COUNTIFS(ECR_Hours!$K$6:$K$7,ExportsELAP[[#This Row],[Date Prevailing]])</f>
        <v>0</v>
      </c>
      <c r="H6458" s="165">
        <f t="shared" si="403"/>
        <v>3</v>
      </c>
      <c r="I6458" s="166">
        <f>+Exports!G6461</f>
        <v>21.308299999999999</v>
      </c>
      <c r="J6458" s="166">
        <f>+'ELAP_IPCO-APND'!D6461</f>
        <v>58.636189999999999</v>
      </c>
      <c r="K6458" s="166">
        <f>+(ExportsELAP[[#This Row],[Exports kWh - MPT]]/1000)*ExportsELAP[[#This Row],[EIM Price]]</f>
        <v>1.249437527377</v>
      </c>
      <c r="L6458" s="167" t="str">
        <f>+INDEX(ECR_Hours!$I$12:$I$15,MATCH(ExportsELAP[[#This Row],[Date Prevailing]],ECR_Hours!$H$12:$H$15,1))</f>
        <v>S</v>
      </c>
      <c r="M6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59" spans="1:13" x14ac:dyDescent="0.25">
      <c r="A6459" s="164">
        <f>+Exports!A6462</f>
        <v>44831</v>
      </c>
      <c r="B6459" s="165">
        <f t="shared" si="400"/>
        <v>2022</v>
      </c>
      <c r="C6459" s="165">
        <f t="shared" si="401"/>
        <v>9</v>
      </c>
      <c r="D6459" s="165">
        <f t="shared" si="402"/>
        <v>27</v>
      </c>
      <c r="E6459" s="165">
        <f>+Exports!B6462</f>
        <v>2</v>
      </c>
      <c r="F6459" s="165">
        <f>+WEEKDAY(ExportsELAP[[#This Row],[Date Prevailing]],1)</f>
        <v>3</v>
      </c>
      <c r="G6459" s="165">
        <f>+COUNTIFS(ECR_Hours!$K$6:$K$7,ExportsELAP[[#This Row],[Date Prevailing]])</f>
        <v>0</v>
      </c>
      <c r="H6459" s="165">
        <f t="shared" si="403"/>
        <v>3</v>
      </c>
      <c r="I6459" s="166">
        <f>+Exports!G6462</f>
        <v>20.9405</v>
      </c>
      <c r="J6459" s="166">
        <f>+'ELAP_IPCO-APND'!D6462</f>
        <v>68.298990000000003</v>
      </c>
      <c r="K6459" s="166">
        <f>+(ExportsELAP[[#This Row],[Exports kWh - MPT]]/1000)*ExportsELAP[[#This Row],[EIM Price]]</f>
        <v>1.430215000095</v>
      </c>
      <c r="L6459" s="167" t="str">
        <f>+INDEX(ECR_Hours!$I$12:$I$15,MATCH(ExportsELAP[[#This Row],[Date Prevailing]],ECR_Hours!$H$12:$H$15,1))</f>
        <v>S</v>
      </c>
      <c r="M6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0" spans="1:13" x14ac:dyDescent="0.25">
      <c r="A6460" s="164">
        <f>+Exports!A6463</f>
        <v>44831</v>
      </c>
      <c r="B6460" s="165">
        <f t="shared" si="400"/>
        <v>2022</v>
      </c>
      <c r="C6460" s="165">
        <f t="shared" si="401"/>
        <v>9</v>
      </c>
      <c r="D6460" s="165">
        <f t="shared" si="402"/>
        <v>27</v>
      </c>
      <c r="E6460" s="165">
        <f>+Exports!B6463</f>
        <v>3</v>
      </c>
      <c r="F6460" s="165">
        <f>+WEEKDAY(ExportsELAP[[#This Row],[Date Prevailing]],1)</f>
        <v>3</v>
      </c>
      <c r="G6460" s="165">
        <f>+COUNTIFS(ECR_Hours!$K$6:$K$7,ExportsELAP[[#This Row],[Date Prevailing]])</f>
        <v>0</v>
      </c>
      <c r="H6460" s="165">
        <f t="shared" si="403"/>
        <v>3</v>
      </c>
      <c r="I6460" s="166">
        <f>+Exports!G6463</f>
        <v>21.343699999999991</v>
      </c>
      <c r="J6460" s="166">
        <f>+'ELAP_IPCO-APND'!D6463</f>
        <v>61.747819999999997</v>
      </c>
      <c r="K6460" s="166">
        <f>+(ExportsELAP[[#This Row],[Exports kWh - MPT]]/1000)*ExportsELAP[[#This Row],[EIM Price]]</f>
        <v>1.3179269457339993</v>
      </c>
      <c r="L6460" s="167" t="str">
        <f>+INDEX(ECR_Hours!$I$12:$I$15,MATCH(ExportsELAP[[#This Row],[Date Prevailing]],ECR_Hours!$H$12:$H$15,1))</f>
        <v>S</v>
      </c>
      <c r="M6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1" spans="1:13" x14ac:dyDescent="0.25">
      <c r="A6461" s="164">
        <f>+Exports!A6464</f>
        <v>44831</v>
      </c>
      <c r="B6461" s="165">
        <f t="shared" si="400"/>
        <v>2022</v>
      </c>
      <c r="C6461" s="165">
        <f t="shared" si="401"/>
        <v>9</v>
      </c>
      <c r="D6461" s="165">
        <f t="shared" si="402"/>
        <v>27</v>
      </c>
      <c r="E6461" s="165">
        <f>+Exports!B6464</f>
        <v>4</v>
      </c>
      <c r="F6461" s="165">
        <f>+WEEKDAY(ExportsELAP[[#This Row],[Date Prevailing]],1)</f>
        <v>3</v>
      </c>
      <c r="G6461" s="165">
        <f>+COUNTIFS(ECR_Hours!$K$6:$K$7,ExportsELAP[[#This Row],[Date Prevailing]])</f>
        <v>0</v>
      </c>
      <c r="H6461" s="165">
        <f t="shared" si="403"/>
        <v>3</v>
      </c>
      <c r="I6461" s="166">
        <f>+Exports!G6464</f>
        <v>17.566699999999997</v>
      </c>
      <c r="J6461" s="166">
        <f>+'ELAP_IPCO-APND'!D6464</f>
        <v>53.1432</v>
      </c>
      <c r="K6461" s="166">
        <f>+(ExportsELAP[[#This Row],[Exports kWh - MPT]]/1000)*ExportsELAP[[#This Row],[EIM Price]]</f>
        <v>0.93355065143999982</v>
      </c>
      <c r="L6461" s="167" t="str">
        <f>+INDEX(ECR_Hours!$I$12:$I$15,MATCH(ExportsELAP[[#This Row],[Date Prevailing]],ECR_Hours!$H$12:$H$15,1))</f>
        <v>S</v>
      </c>
      <c r="M6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2" spans="1:13" x14ac:dyDescent="0.25">
      <c r="A6462" s="164">
        <f>+Exports!A6465</f>
        <v>44831</v>
      </c>
      <c r="B6462" s="165">
        <f t="shared" si="400"/>
        <v>2022</v>
      </c>
      <c r="C6462" s="165">
        <f t="shared" si="401"/>
        <v>9</v>
      </c>
      <c r="D6462" s="165">
        <f t="shared" si="402"/>
        <v>27</v>
      </c>
      <c r="E6462" s="165">
        <f>+Exports!B6465</f>
        <v>5</v>
      </c>
      <c r="F6462" s="165">
        <f>+WEEKDAY(ExportsELAP[[#This Row],[Date Prevailing]],1)</f>
        <v>3</v>
      </c>
      <c r="G6462" s="165">
        <f>+COUNTIFS(ECR_Hours!$K$6:$K$7,ExportsELAP[[#This Row],[Date Prevailing]])</f>
        <v>0</v>
      </c>
      <c r="H6462" s="165">
        <f t="shared" si="403"/>
        <v>3</v>
      </c>
      <c r="I6462" s="166">
        <f>+Exports!G6465</f>
        <v>18.351599999999902</v>
      </c>
      <c r="J6462" s="166">
        <f>+'ELAP_IPCO-APND'!D6465</f>
        <v>54.948639999999997</v>
      </c>
      <c r="K6462" s="166">
        <f>+(ExportsELAP[[#This Row],[Exports kWh - MPT]]/1000)*ExportsELAP[[#This Row],[EIM Price]]</f>
        <v>1.0083954618239945</v>
      </c>
      <c r="L6462" s="167" t="str">
        <f>+INDEX(ECR_Hours!$I$12:$I$15,MATCH(ExportsELAP[[#This Row],[Date Prevailing]],ECR_Hours!$H$12:$H$15,1))</f>
        <v>S</v>
      </c>
      <c r="M6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3" spans="1:13" x14ac:dyDescent="0.25">
      <c r="A6463" s="164">
        <f>+Exports!A6466</f>
        <v>44831</v>
      </c>
      <c r="B6463" s="165">
        <f t="shared" si="400"/>
        <v>2022</v>
      </c>
      <c r="C6463" s="165">
        <f t="shared" si="401"/>
        <v>9</v>
      </c>
      <c r="D6463" s="165">
        <f t="shared" si="402"/>
        <v>27</v>
      </c>
      <c r="E6463" s="165">
        <f>+Exports!B6466</f>
        <v>6</v>
      </c>
      <c r="F6463" s="165">
        <f>+WEEKDAY(ExportsELAP[[#This Row],[Date Prevailing]],1)</f>
        <v>3</v>
      </c>
      <c r="G6463" s="165">
        <f>+COUNTIFS(ECR_Hours!$K$6:$K$7,ExportsELAP[[#This Row],[Date Prevailing]])</f>
        <v>0</v>
      </c>
      <c r="H6463" s="165">
        <f t="shared" si="403"/>
        <v>3</v>
      </c>
      <c r="I6463" s="166">
        <f>+Exports!G6466</f>
        <v>23.409899999999993</v>
      </c>
      <c r="J6463" s="166">
        <f>+'ELAP_IPCO-APND'!D6466</f>
        <v>51.268140000000002</v>
      </c>
      <c r="K6463" s="166">
        <f>+(ExportsELAP[[#This Row],[Exports kWh - MPT]]/1000)*ExportsELAP[[#This Row],[EIM Price]]</f>
        <v>1.2001820305859998</v>
      </c>
      <c r="L6463" s="167" t="str">
        <f>+INDEX(ECR_Hours!$I$12:$I$15,MATCH(ExportsELAP[[#This Row],[Date Prevailing]],ECR_Hours!$H$12:$H$15,1))</f>
        <v>S</v>
      </c>
      <c r="M6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4" spans="1:13" x14ac:dyDescent="0.25">
      <c r="A6464" s="164">
        <f>+Exports!A6467</f>
        <v>44831</v>
      </c>
      <c r="B6464" s="165">
        <f t="shared" si="400"/>
        <v>2022</v>
      </c>
      <c r="C6464" s="165">
        <f t="shared" si="401"/>
        <v>9</v>
      </c>
      <c r="D6464" s="165">
        <f t="shared" si="402"/>
        <v>27</v>
      </c>
      <c r="E6464" s="165">
        <f>+Exports!B6467</f>
        <v>7</v>
      </c>
      <c r="F6464" s="165">
        <f>+WEEKDAY(ExportsELAP[[#This Row],[Date Prevailing]],1)</f>
        <v>3</v>
      </c>
      <c r="G6464" s="165">
        <f>+COUNTIFS(ECR_Hours!$K$6:$K$7,ExportsELAP[[#This Row],[Date Prevailing]])</f>
        <v>0</v>
      </c>
      <c r="H6464" s="165">
        <f t="shared" si="403"/>
        <v>3</v>
      </c>
      <c r="I6464" s="166">
        <f>+Exports!G6467</f>
        <v>20.506700000000002</v>
      </c>
      <c r="J6464" s="166">
        <f>+'ELAP_IPCO-APND'!D6467</f>
        <v>71.374200000000002</v>
      </c>
      <c r="K6464" s="166">
        <f>+(ExportsELAP[[#This Row],[Exports kWh - MPT]]/1000)*ExportsELAP[[#This Row],[EIM Price]]</f>
        <v>1.4636493071400003</v>
      </c>
      <c r="L6464" s="167" t="str">
        <f>+INDEX(ECR_Hours!$I$12:$I$15,MATCH(ExportsELAP[[#This Row],[Date Prevailing]],ECR_Hours!$H$12:$H$15,1))</f>
        <v>S</v>
      </c>
      <c r="M6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5" spans="1:13" x14ac:dyDescent="0.25">
      <c r="A6465" s="164">
        <f>+Exports!A6468</f>
        <v>44831</v>
      </c>
      <c r="B6465" s="165">
        <f t="shared" si="400"/>
        <v>2022</v>
      </c>
      <c r="C6465" s="165">
        <f t="shared" si="401"/>
        <v>9</v>
      </c>
      <c r="D6465" s="165">
        <f t="shared" si="402"/>
        <v>27</v>
      </c>
      <c r="E6465" s="165">
        <f>+Exports!B6468</f>
        <v>8</v>
      </c>
      <c r="F6465" s="165">
        <f>+WEEKDAY(ExportsELAP[[#This Row],[Date Prevailing]],1)</f>
        <v>3</v>
      </c>
      <c r="G6465" s="165">
        <f>+COUNTIFS(ECR_Hours!$K$6:$K$7,ExportsELAP[[#This Row],[Date Prevailing]])</f>
        <v>0</v>
      </c>
      <c r="H6465" s="165">
        <f t="shared" si="403"/>
        <v>3</v>
      </c>
      <c r="I6465" s="166">
        <f>+Exports!G6468</f>
        <v>825.46749999999997</v>
      </c>
      <c r="J6465" s="166">
        <f>+'ELAP_IPCO-APND'!D6468</f>
        <v>75.380089999999996</v>
      </c>
      <c r="K6465" s="166">
        <f>+(ExportsELAP[[#This Row],[Exports kWh - MPT]]/1000)*ExportsELAP[[#This Row],[EIM Price]]</f>
        <v>62.223814442074996</v>
      </c>
      <c r="L6465" s="167" t="str">
        <f>+INDEX(ECR_Hours!$I$12:$I$15,MATCH(ExportsELAP[[#This Row],[Date Prevailing]],ECR_Hours!$H$12:$H$15,1))</f>
        <v>S</v>
      </c>
      <c r="M6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6" spans="1:13" x14ac:dyDescent="0.25">
      <c r="A6466" s="164">
        <f>+Exports!A6469</f>
        <v>44831</v>
      </c>
      <c r="B6466" s="165">
        <f t="shared" ref="B6466:B6529" si="404">+YEAR(A6466)</f>
        <v>2022</v>
      </c>
      <c r="C6466" s="165">
        <f t="shared" ref="C6466:C6529" si="405">+MONTH(A6466)</f>
        <v>9</v>
      </c>
      <c r="D6466" s="165">
        <f t="shared" ref="D6466:D6529" si="406">+DAY(A6466)</f>
        <v>27</v>
      </c>
      <c r="E6466" s="165">
        <f>+Exports!B6469</f>
        <v>9</v>
      </c>
      <c r="F6466" s="165">
        <f>+WEEKDAY(ExportsELAP[[#This Row],[Date Prevailing]],1)</f>
        <v>3</v>
      </c>
      <c r="G6466" s="165">
        <f>+COUNTIFS(ECR_Hours!$K$6:$K$7,ExportsELAP[[#This Row],[Date Prevailing]])</f>
        <v>0</v>
      </c>
      <c r="H6466" s="165">
        <f t="shared" ref="H6466:H6529" si="407">+IF(G6466=1,0,F6466)</f>
        <v>3</v>
      </c>
      <c r="I6466" s="166">
        <f>+Exports!G6469</f>
        <v>8311.6457000000009</v>
      </c>
      <c r="J6466" s="166">
        <f>+'ELAP_IPCO-APND'!D6469</f>
        <v>55.284759999999999</v>
      </c>
      <c r="K6466" s="166">
        <f>+(ExportsELAP[[#This Row],[Exports kWh - MPT]]/1000)*ExportsELAP[[#This Row],[EIM Price]]</f>
        <v>459.50733772953208</v>
      </c>
      <c r="L6466" s="167" t="str">
        <f>+INDEX(ECR_Hours!$I$12:$I$15,MATCH(ExportsELAP[[#This Row],[Date Prevailing]],ECR_Hours!$H$12:$H$15,1))</f>
        <v>S</v>
      </c>
      <c r="M6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7" spans="1:13" x14ac:dyDescent="0.25">
      <c r="A6467" s="164">
        <f>+Exports!A6470</f>
        <v>44831</v>
      </c>
      <c r="B6467" s="165">
        <f t="shared" si="404"/>
        <v>2022</v>
      </c>
      <c r="C6467" s="165">
        <f t="shared" si="405"/>
        <v>9</v>
      </c>
      <c r="D6467" s="165">
        <f t="shared" si="406"/>
        <v>27</v>
      </c>
      <c r="E6467" s="165">
        <f>+Exports!B6470</f>
        <v>10</v>
      </c>
      <c r="F6467" s="165">
        <f>+WEEKDAY(ExportsELAP[[#This Row],[Date Prevailing]],1)</f>
        <v>3</v>
      </c>
      <c r="G6467" s="165">
        <f>+COUNTIFS(ECR_Hours!$K$6:$K$7,ExportsELAP[[#This Row],[Date Prevailing]])</f>
        <v>0</v>
      </c>
      <c r="H6467" s="165">
        <f t="shared" si="407"/>
        <v>3</v>
      </c>
      <c r="I6467" s="166">
        <f>+Exports!G6470</f>
        <v>21138.315000000002</v>
      </c>
      <c r="J6467" s="166">
        <f>+'ELAP_IPCO-APND'!D6470</f>
        <v>46.94209</v>
      </c>
      <c r="K6467" s="166">
        <f>+(ExportsELAP[[#This Row],[Exports kWh - MPT]]/1000)*ExportsELAP[[#This Row],[EIM Price]]</f>
        <v>992.27668517835014</v>
      </c>
      <c r="L6467" s="167" t="str">
        <f>+INDEX(ECR_Hours!$I$12:$I$15,MATCH(ExportsELAP[[#This Row],[Date Prevailing]],ECR_Hours!$H$12:$H$15,1))</f>
        <v>S</v>
      </c>
      <c r="M6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8" spans="1:13" x14ac:dyDescent="0.25">
      <c r="A6468" s="164">
        <f>+Exports!A6471</f>
        <v>44831</v>
      </c>
      <c r="B6468" s="165">
        <f t="shared" si="404"/>
        <v>2022</v>
      </c>
      <c r="C6468" s="165">
        <f t="shared" si="405"/>
        <v>9</v>
      </c>
      <c r="D6468" s="165">
        <f t="shared" si="406"/>
        <v>27</v>
      </c>
      <c r="E6468" s="165">
        <f>+Exports!B6471</f>
        <v>11</v>
      </c>
      <c r="F6468" s="165">
        <f>+WEEKDAY(ExportsELAP[[#This Row],[Date Prevailing]],1)</f>
        <v>3</v>
      </c>
      <c r="G6468" s="165">
        <f>+COUNTIFS(ECR_Hours!$K$6:$K$7,ExportsELAP[[#This Row],[Date Prevailing]])</f>
        <v>0</v>
      </c>
      <c r="H6468" s="165">
        <f t="shared" si="407"/>
        <v>3</v>
      </c>
      <c r="I6468" s="166">
        <f>+Exports!G6471</f>
        <v>33551.218200000003</v>
      </c>
      <c r="J6468" s="166">
        <f>+'ELAP_IPCO-APND'!D6471</f>
        <v>37.790239999999997</v>
      </c>
      <c r="K6468" s="166">
        <f>+(ExportsELAP[[#This Row],[Exports kWh - MPT]]/1000)*ExportsELAP[[#This Row],[EIM Price]]</f>
        <v>1267.9085880703678</v>
      </c>
      <c r="L6468" s="167" t="str">
        <f>+INDEX(ECR_Hours!$I$12:$I$15,MATCH(ExportsELAP[[#This Row],[Date Prevailing]],ECR_Hours!$H$12:$H$15,1))</f>
        <v>S</v>
      </c>
      <c r="M6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69" spans="1:13" x14ac:dyDescent="0.25">
      <c r="A6469" s="164">
        <f>+Exports!A6472</f>
        <v>44831</v>
      </c>
      <c r="B6469" s="165">
        <f t="shared" si="404"/>
        <v>2022</v>
      </c>
      <c r="C6469" s="165">
        <f t="shared" si="405"/>
        <v>9</v>
      </c>
      <c r="D6469" s="165">
        <f t="shared" si="406"/>
        <v>27</v>
      </c>
      <c r="E6469" s="165">
        <f>+Exports!B6472</f>
        <v>12</v>
      </c>
      <c r="F6469" s="165">
        <f>+WEEKDAY(ExportsELAP[[#This Row],[Date Prevailing]],1)</f>
        <v>3</v>
      </c>
      <c r="G6469" s="165">
        <f>+COUNTIFS(ECR_Hours!$K$6:$K$7,ExportsELAP[[#This Row],[Date Prevailing]])</f>
        <v>0</v>
      </c>
      <c r="H6469" s="165">
        <f t="shared" si="407"/>
        <v>3</v>
      </c>
      <c r="I6469" s="166">
        <f>+Exports!G6472</f>
        <v>42114.748399999997</v>
      </c>
      <c r="J6469" s="166">
        <f>+'ELAP_IPCO-APND'!D6472</f>
        <v>38.910150000000002</v>
      </c>
      <c r="K6469" s="166">
        <f>+(ExportsELAP[[#This Row],[Exports kWh - MPT]]/1000)*ExportsELAP[[#This Row],[EIM Price]]</f>
        <v>1638.69117745626</v>
      </c>
      <c r="L6469" s="167" t="str">
        <f>+INDEX(ECR_Hours!$I$12:$I$15,MATCH(ExportsELAP[[#This Row],[Date Prevailing]],ECR_Hours!$H$12:$H$15,1))</f>
        <v>S</v>
      </c>
      <c r="M6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0" spans="1:13" x14ac:dyDescent="0.25">
      <c r="A6470" s="164">
        <f>+Exports!A6473</f>
        <v>44831</v>
      </c>
      <c r="B6470" s="165">
        <f t="shared" si="404"/>
        <v>2022</v>
      </c>
      <c r="C6470" s="165">
        <f t="shared" si="405"/>
        <v>9</v>
      </c>
      <c r="D6470" s="165">
        <f t="shared" si="406"/>
        <v>27</v>
      </c>
      <c r="E6470" s="165">
        <f>+Exports!B6473</f>
        <v>13</v>
      </c>
      <c r="F6470" s="165">
        <f>+WEEKDAY(ExportsELAP[[#This Row],[Date Prevailing]],1)</f>
        <v>3</v>
      </c>
      <c r="G6470" s="165">
        <f>+COUNTIFS(ECR_Hours!$K$6:$K$7,ExportsELAP[[#This Row],[Date Prevailing]])</f>
        <v>0</v>
      </c>
      <c r="H6470" s="165">
        <f t="shared" si="407"/>
        <v>3</v>
      </c>
      <c r="I6470" s="166">
        <f>+Exports!G6473</f>
        <v>48917.560799999999</v>
      </c>
      <c r="J6470" s="166">
        <f>+'ELAP_IPCO-APND'!D6473</f>
        <v>44.451300000000003</v>
      </c>
      <c r="K6470" s="166">
        <f>+(ExportsELAP[[#This Row],[Exports kWh - MPT]]/1000)*ExportsELAP[[#This Row],[EIM Price]]</f>
        <v>2174.4491703890399</v>
      </c>
      <c r="L6470" s="167" t="str">
        <f>+INDEX(ECR_Hours!$I$12:$I$15,MATCH(ExportsELAP[[#This Row],[Date Prevailing]],ECR_Hours!$H$12:$H$15,1))</f>
        <v>S</v>
      </c>
      <c r="M6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1" spans="1:13" x14ac:dyDescent="0.25">
      <c r="A6471" s="164">
        <f>+Exports!A6474</f>
        <v>44831</v>
      </c>
      <c r="B6471" s="165">
        <f t="shared" si="404"/>
        <v>2022</v>
      </c>
      <c r="C6471" s="165">
        <f t="shared" si="405"/>
        <v>9</v>
      </c>
      <c r="D6471" s="165">
        <f t="shared" si="406"/>
        <v>27</v>
      </c>
      <c r="E6471" s="165">
        <f>+Exports!B6474</f>
        <v>14</v>
      </c>
      <c r="F6471" s="165">
        <f>+WEEKDAY(ExportsELAP[[#This Row],[Date Prevailing]],1)</f>
        <v>3</v>
      </c>
      <c r="G6471" s="165">
        <f>+COUNTIFS(ECR_Hours!$K$6:$K$7,ExportsELAP[[#This Row],[Date Prevailing]])</f>
        <v>0</v>
      </c>
      <c r="H6471" s="165">
        <f t="shared" si="407"/>
        <v>3</v>
      </c>
      <c r="I6471" s="166">
        <f>+Exports!G6474</f>
        <v>49939.982100000001</v>
      </c>
      <c r="J6471" s="166">
        <f>+'ELAP_IPCO-APND'!D6474</f>
        <v>61.82226</v>
      </c>
      <c r="K6471" s="166">
        <f>+(ExportsELAP[[#This Row],[Exports kWh - MPT]]/1000)*ExportsELAP[[#This Row],[EIM Price]]</f>
        <v>3087.402557781546</v>
      </c>
      <c r="L6471" s="167" t="str">
        <f>+INDEX(ECR_Hours!$I$12:$I$15,MATCH(ExportsELAP[[#This Row],[Date Prevailing]],ECR_Hours!$H$12:$H$15,1))</f>
        <v>S</v>
      </c>
      <c r="M6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2" spans="1:13" x14ac:dyDescent="0.25">
      <c r="A6472" s="164">
        <f>+Exports!A6475</f>
        <v>44831</v>
      </c>
      <c r="B6472" s="165">
        <f t="shared" si="404"/>
        <v>2022</v>
      </c>
      <c r="C6472" s="165">
        <f t="shared" si="405"/>
        <v>9</v>
      </c>
      <c r="D6472" s="165">
        <f t="shared" si="406"/>
        <v>27</v>
      </c>
      <c r="E6472" s="165">
        <f>+Exports!B6475</f>
        <v>15</v>
      </c>
      <c r="F6472" s="165">
        <f>+WEEKDAY(ExportsELAP[[#This Row],[Date Prevailing]],1)</f>
        <v>3</v>
      </c>
      <c r="G6472" s="165">
        <f>+COUNTIFS(ECR_Hours!$K$6:$K$7,ExportsELAP[[#This Row],[Date Prevailing]])</f>
        <v>0</v>
      </c>
      <c r="H6472" s="165">
        <f t="shared" si="407"/>
        <v>3</v>
      </c>
      <c r="I6472" s="166">
        <f>+Exports!G6475</f>
        <v>45614.669300000001</v>
      </c>
      <c r="J6472" s="166">
        <f>+'ELAP_IPCO-APND'!D6475</f>
        <v>69.428920000000005</v>
      </c>
      <c r="K6472" s="166">
        <f>+(ExportsELAP[[#This Row],[Exports kWh - MPT]]/1000)*ExportsELAP[[#This Row],[EIM Price]]</f>
        <v>3166.9772256561564</v>
      </c>
      <c r="L6472" s="167" t="str">
        <f>+INDEX(ECR_Hours!$I$12:$I$15,MATCH(ExportsELAP[[#This Row],[Date Prevailing]],ECR_Hours!$H$12:$H$15,1))</f>
        <v>S</v>
      </c>
      <c r="M6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73" spans="1:13" x14ac:dyDescent="0.25">
      <c r="A6473" s="164">
        <f>+Exports!A6476</f>
        <v>44831</v>
      </c>
      <c r="B6473" s="165">
        <f t="shared" si="404"/>
        <v>2022</v>
      </c>
      <c r="C6473" s="165">
        <f t="shared" si="405"/>
        <v>9</v>
      </c>
      <c r="D6473" s="165">
        <f t="shared" si="406"/>
        <v>27</v>
      </c>
      <c r="E6473" s="165">
        <f>+Exports!B6476</f>
        <v>16</v>
      </c>
      <c r="F6473" s="165">
        <f>+WEEKDAY(ExportsELAP[[#This Row],[Date Prevailing]],1)</f>
        <v>3</v>
      </c>
      <c r="G6473" s="165">
        <f>+COUNTIFS(ECR_Hours!$K$6:$K$7,ExportsELAP[[#This Row],[Date Prevailing]])</f>
        <v>0</v>
      </c>
      <c r="H6473" s="165">
        <f t="shared" si="407"/>
        <v>3</v>
      </c>
      <c r="I6473" s="166">
        <f>+Exports!G6476</f>
        <v>37638.485000000001</v>
      </c>
      <c r="J6473" s="166">
        <f>+'ELAP_IPCO-APND'!D6476</f>
        <v>64.773340000000005</v>
      </c>
      <c r="K6473" s="166">
        <f>+(ExportsELAP[[#This Row],[Exports kWh - MPT]]/1000)*ExportsELAP[[#This Row],[EIM Price]]</f>
        <v>2437.9703859899005</v>
      </c>
      <c r="L6473" s="167" t="str">
        <f>+INDEX(ECR_Hours!$I$12:$I$15,MATCH(ExportsELAP[[#This Row],[Date Prevailing]],ECR_Hours!$H$12:$H$15,1))</f>
        <v>S</v>
      </c>
      <c r="M6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74" spans="1:13" x14ac:dyDescent="0.25">
      <c r="A6474" s="164">
        <f>+Exports!A6477</f>
        <v>44831</v>
      </c>
      <c r="B6474" s="165">
        <f t="shared" si="404"/>
        <v>2022</v>
      </c>
      <c r="C6474" s="165">
        <f t="shared" si="405"/>
        <v>9</v>
      </c>
      <c r="D6474" s="165">
        <f t="shared" si="406"/>
        <v>27</v>
      </c>
      <c r="E6474" s="165">
        <f>+Exports!B6477</f>
        <v>17</v>
      </c>
      <c r="F6474" s="165">
        <f>+WEEKDAY(ExportsELAP[[#This Row],[Date Prevailing]],1)</f>
        <v>3</v>
      </c>
      <c r="G6474" s="165">
        <f>+COUNTIFS(ECR_Hours!$K$6:$K$7,ExportsELAP[[#This Row],[Date Prevailing]])</f>
        <v>0</v>
      </c>
      <c r="H6474" s="165">
        <f t="shared" si="407"/>
        <v>3</v>
      </c>
      <c r="I6474" s="166">
        <f>+Exports!G6477</f>
        <v>26448.671800000004</v>
      </c>
      <c r="J6474" s="166">
        <f>+'ELAP_IPCO-APND'!D6477</f>
        <v>72.052719999999994</v>
      </c>
      <c r="K6474" s="166">
        <f>+(ExportsELAP[[#This Row],[Exports kWh - MPT]]/1000)*ExportsELAP[[#This Row],[EIM Price]]</f>
        <v>1905.698743577296</v>
      </c>
      <c r="L6474" s="167" t="str">
        <f>+INDEX(ECR_Hours!$I$12:$I$15,MATCH(ExportsELAP[[#This Row],[Date Prevailing]],ECR_Hours!$H$12:$H$15,1))</f>
        <v>S</v>
      </c>
      <c r="M6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75" spans="1:13" x14ac:dyDescent="0.25">
      <c r="A6475" s="164">
        <f>+Exports!A6478</f>
        <v>44831</v>
      </c>
      <c r="B6475" s="165">
        <f t="shared" si="404"/>
        <v>2022</v>
      </c>
      <c r="C6475" s="165">
        <f t="shared" si="405"/>
        <v>9</v>
      </c>
      <c r="D6475" s="165">
        <f t="shared" si="406"/>
        <v>27</v>
      </c>
      <c r="E6475" s="165">
        <f>+Exports!B6478</f>
        <v>18</v>
      </c>
      <c r="F6475" s="165">
        <f>+WEEKDAY(ExportsELAP[[#This Row],[Date Prevailing]],1)</f>
        <v>3</v>
      </c>
      <c r="G6475" s="165">
        <f>+COUNTIFS(ECR_Hours!$K$6:$K$7,ExportsELAP[[#This Row],[Date Prevailing]])</f>
        <v>0</v>
      </c>
      <c r="H6475" s="165">
        <f t="shared" si="407"/>
        <v>3</v>
      </c>
      <c r="I6475" s="166">
        <f>+Exports!G6478</f>
        <v>14403.0275</v>
      </c>
      <c r="J6475" s="166">
        <f>+'ELAP_IPCO-APND'!D6478</f>
        <v>74.280510000000007</v>
      </c>
      <c r="K6475" s="166">
        <f>+(ExportsELAP[[#This Row],[Exports kWh - MPT]]/1000)*ExportsELAP[[#This Row],[EIM Price]]</f>
        <v>1069.8642282440251</v>
      </c>
      <c r="L6475" s="167" t="str">
        <f>+INDEX(ECR_Hours!$I$12:$I$15,MATCH(ExportsELAP[[#This Row],[Date Prevailing]],ECR_Hours!$H$12:$H$15,1))</f>
        <v>S</v>
      </c>
      <c r="M6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76" spans="1:13" x14ac:dyDescent="0.25">
      <c r="A6476" s="164">
        <f>+Exports!A6479</f>
        <v>44831</v>
      </c>
      <c r="B6476" s="165">
        <f t="shared" si="404"/>
        <v>2022</v>
      </c>
      <c r="C6476" s="165">
        <f t="shared" si="405"/>
        <v>9</v>
      </c>
      <c r="D6476" s="165">
        <f t="shared" si="406"/>
        <v>27</v>
      </c>
      <c r="E6476" s="165">
        <f>+Exports!B6479</f>
        <v>19</v>
      </c>
      <c r="F6476" s="165">
        <f>+WEEKDAY(ExportsELAP[[#This Row],[Date Prevailing]],1)</f>
        <v>3</v>
      </c>
      <c r="G6476" s="165">
        <f>+COUNTIFS(ECR_Hours!$K$6:$K$7,ExportsELAP[[#This Row],[Date Prevailing]])</f>
        <v>0</v>
      </c>
      <c r="H6476" s="165">
        <f t="shared" si="407"/>
        <v>3</v>
      </c>
      <c r="I6476" s="166">
        <f>+Exports!G6479</f>
        <v>5090.2739000000001</v>
      </c>
      <c r="J6476" s="166">
        <f>+'ELAP_IPCO-APND'!D6479</f>
        <v>108.8095</v>
      </c>
      <c r="K6476" s="166">
        <f>+(ExportsELAP[[#This Row],[Exports kWh - MPT]]/1000)*ExportsELAP[[#This Row],[EIM Price]]</f>
        <v>553.87015792205011</v>
      </c>
      <c r="L6476" s="167" t="str">
        <f>+INDEX(ECR_Hours!$I$12:$I$15,MATCH(ExportsELAP[[#This Row],[Date Prevailing]],ECR_Hours!$H$12:$H$15,1))</f>
        <v>S</v>
      </c>
      <c r="M6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77" spans="1:13" x14ac:dyDescent="0.25">
      <c r="A6477" s="164">
        <f>+Exports!A6480</f>
        <v>44831</v>
      </c>
      <c r="B6477" s="165">
        <f t="shared" si="404"/>
        <v>2022</v>
      </c>
      <c r="C6477" s="165">
        <f t="shared" si="405"/>
        <v>9</v>
      </c>
      <c r="D6477" s="165">
        <f t="shared" si="406"/>
        <v>27</v>
      </c>
      <c r="E6477" s="165">
        <f>+Exports!B6480</f>
        <v>20</v>
      </c>
      <c r="F6477" s="165">
        <f>+WEEKDAY(ExportsELAP[[#This Row],[Date Prevailing]],1)</f>
        <v>3</v>
      </c>
      <c r="G6477" s="165">
        <f>+COUNTIFS(ECR_Hours!$K$6:$K$7,ExportsELAP[[#This Row],[Date Prevailing]])</f>
        <v>0</v>
      </c>
      <c r="H6477" s="165">
        <f t="shared" si="407"/>
        <v>3</v>
      </c>
      <c r="I6477" s="166">
        <f>+Exports!G6480</f>
        <v>140.1603999999999</v>
      </c>
      <c r="J6477" s="166">
        <f>+'ELAP_IPCO-APND'!D6480</f>
        <v>94.464420000000004</v>
      </c>
      <c r="K6477" s="166">
        <f>+(ExportsELAP[[#This Row],[Exports kWh - MPT]]/1000)*ExportsELAP[[#This Row],[EIM Price]]</f>
        <v>13.240170892967992</v>
      </c>
      <c r="L6477" s="167" t="str">
        <f>+INDEX(ECR_Hours!$I$12:$I$15,MATCH(ExportsELAP[[#This Row],[Date Prevailing]],ECR_Hours!$H$12:$H$15,1))</f>
        <v>S</v>
      </c>
      <c r="M6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78" spans="1:13" x14ac:dyDescent="0.25">
      <c r="A6478" s="164">
        <f>+Exports!A6481</f>
        <v>44831</v>
      </c>
      <c r="B6478" s="165">
        <f t="shared" si="404"/>
        <v>2022</v>
      </c>
      <c r="C6478" s="165">
        <f t="shared" si="405"/>
        <v>9</v>
      </c>
      <c r="D6478" s="165">
        <f t="shared" si="406"/>
        <v>27</v>
      </c>
      <c r="E6478" s="165">
        <f>+Exports!B6481</f>
        <v>21</v>
      </c>
      <c r="F6478" s="165">
        <f>+WEEKDAY(ExportsELAP[[#This Row],[Date Prevailing]],1)</f>
        <v>3</v>
      </c>
      <c r="G6478" s="165">
        <f>+COUNTIFS(ECR_Hours!$K$6:$K$7,ExportsELAP[[#This Row],[Date Prevailing]])</f>
        <v>0</v>
      </c>
      <c r="H6478" s="165">
        <f t="shared" si="407"/>
        <v>3</v>
      </c>
      <c r="I6478" s="166">
        <f>+Exports!G6481</f>
        <v>13.065900000000001</v>
      </c>
      <c r="J6478" s="166">
        <f>+'ELAP_IPCO-APND'!D6481</f>
        <v>67.887119999999996</v>
      </c>
      <c r="K6478" s="166">
        <f>+(ExportsELAP[[#This Row],[Exports kWh - MPT]]/1000)*ExportsELAP[[#This Row],[EIM Price]]</f>
        <v>0.88700632120800005</v>
      </c>
      <c r="L6478" s="167" t="str">
        <f>+INDEX(ECR_Hours!$I$12:$I$15,MATCH(ExportsELAP[[#This Row],[Date Prevailing]],ECR_Hours!$H$12:$H$15,1))</f>
        <v>S</v>
      </c>
      <c r="M6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79" spans="1:13" x14ac:dyDescent="0.25">
      <c r="A6479" s="164">
        <f>+Exports!A6482</f>
        <v>44831</v>
      </c>
      <c r="B6479" s="165">
        <f t="shared" si="404"/>
        <v>2022</v>
      </c>
      <c r="C6479" s="165">
        <f t="shared" si="405"/>
        <v>9</v>
      </c>
      <c r="D6479" s="165">
        <f t="shared" si="406"/>
        <v>27</v>
      </c>
      <c r="E6479" s="165">
        <f>+Exports!B6482</f>
        <v>22</v>
      </c>
      <c r="F6479" s="165">
        <f>+WEEKDAY(ExportsELAP[[#This Row],[Date Prevailing]],1)</f>
        <v>3</v>
      </c>
      <c r="G6479" s="165">
        <f>+COUNTIFS(ECR_Hours!$K$6:$K$7,ExportsELAP[[#This Row],[Date Prevailing]])</f>
        <v>0</v>
      </c>
      <c r="H6479" s="165">
        <f t="shared" si="407"/>
        <v>3</v>
      </c>
      <c r="I6479" s="166">
        <f>+Exports!G6482</f>
        <v>11.657299999999999</v>
      </c>
      <c r="J6479" s="166">
        <f>+'ELAP_IPCO-APND'!D6482</f>
        <v>66.19314</v>
      </c>
      <c r="K6479" s="166">
        <f>+(ExportsELAP[[#This Row],[Exports kWh - MPT]]/1000)*ExportsELAP[[#This Row],[EIM Price]]</f>
        <v>0.77163329092199995</v>
      </c>
      <c r="L6479" s="167" t="str">
        <f>+INDEX(ECR_Hours!$I$12:$I$15,MATCH(ExportsELAP[[#This Row],[Date Prevailing]],ECR_Hours!$H$12:$H$15,1))</f>
        <v>S</v>
      </c>
      <c r="M6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80" spans="1:13" x14ac:dyDescent="0.25">
      <c r="A6480" s="164">
        <f>+Exports!A6483</f>
        <v>44831</v>
      </c>
      <c r="B6480" s="165">
        <f t="shared" si="404"/>
        <v>2022</v>
      </c>
      <c r="C6480" s="165">
        <f t="shared" si="405"/>
        <v>9</v>
      </c>
      <c r="D6480" s="165">
        <f t="shared" si="406"/>
        <v>27</v>
      </c>
      <c r="E6480" s="165">
        <f>+Exports!B6483</f>
        <v>23</v>
      </c>
      <c r="F6480" s="165">
        <f>+WEEKDAY(ExportsELAP[[#This Row],[Date Prevailing]],1)</f>
        <v>3</v>
      </c>
      <c r="G6480" s="165">
        <f>+COUNTIFS(ECR_Hours!$K$6:$K$7,ExportsELAP[[#This Row],[Date Prevailing]])</f>
        <v>0</v>
      </c>
      <c r="H6480" s="165">
        <f t="shared" si="407"/>
        <v>3</v>
      </c>
      <c r="I6480" s="166">
        <f>+Exports!G6483</f>
        <v>14.06289999999999</v>
      </c>
      <c r="J6480" s="166">
        <f>+'ELAP_IPCO-APND'!D6483</f>
        <v>70.480320000000006</v>
      </c>
      <c r="K6480" s="166">
        <f>+(ExportsELAP[[#This Row],[Exports kWh - MPT]]/1000)*ExportsELAP[[#This Row],[EIM Price]]</f>
        <v>0.99115769212799942</v>
      </c>
      <c r="L6480" s="167" t="str">
        <f>+INDEX(ECR_Hours!$I$12:$I$15,MATCH(ExportsELAP[[#This Row],[Date Prevailing]],ECR_Hours!$H$12:$H$15,1))</f>
        <v>S</v>
      </c>
      <c r="M6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81" spans="1:13" x14ac:dyDescent="0.25">
      <c r="A6481" s="164">
        <f>+Exports!A6484</f>
        <v>44831</v>
      </c>
      <c r="B6481" s="165">
        <f t="shared" si="404"/>
        <v>2022</v>
      </c>
      <c r="C6481" s="165">
        <f t="shared" si="405"/>
        <v>9</v>
      </c>
      <c r="D6481" s="165">
        <f t="shared" si="406"/>
        <v>27</v>
      </c>
      <c r="E6481" s="165">
        <f>+Exports!B6484</f>
        <v>24</v>
      </c>
      <c r="F6481" s="165">
        <f>+WEEKDAY(ExportsELAP[[#This Row],[Date Prevailing]],1)</f>
        <v>3</v>
      </c>
      <c r="G6481" s="165">
        <f>+COUNTIFS(ECR_Hours!$K$6:$K$7,ExportsELAP[[#This Row],[Date Prevailing]])</f>
        <v>0</v>
      </c>
      <c r="H6481" s="165">
        <f t="shared" si="407"/>
        <v>3</v>
      </c>
      <c r="I6481" s="166">
        <f>+Exports!G6484</f>
        <v>15.010699999999998</v>
      </c>
      <c r="J6481" s="166">
        <f>+'ELAP_IPCO-APND'!D6484</f>
        <v>65.404839999999993</v>
      </c>
      <c r="K6481" s="166">
        <f>+(ExportsELAP[[#This Row],[Exports kWh - MPT]]/1000)*ExportsELAP[[#This Row],[EIM Price]]</f>
        <v>0.98177243178799978</v>
      </c>
      <c r="L6481" s="167" t="str">
        <f>+INDEX(ECR_Hours!$I$12:$I$15,MATCH(ExportsELAP[[#This Row],[Date Prevailing]],ECR_Hours!$H$12:$H$15,1))</f>
        <v>S</v>
      </c>
      <c r="M6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2" spans="1:13" x14ac:dyDescent="0.25">
      <c r="A6482" s="164">
        <f>+Exports!A6485</f>
        <v>44832</v>
      </c>
      <c r="B6482" s="165">
        <f t="shared" si="404"/>
        <v>2022</v>
      </c>
      <c r="C6482" s="165">
        <f t="shared" si="405"/>
        <v>9</v>
      </c>
      <c r="D6482" s="165">
        <f t="shared" si="406"/>
        <v>28</v>
      </c>
      <c r="E6482" s="165">
        <f>+Exports!B6485</f>
        <v>1</v>
      </c>
      <c r="F6482" s="165">
        <f>+WEEKDAY(ExportsELAP[[#This Row],[Date Prevailing]],1)</f>
        <v>4</v>
      </c>
      <c r="G6482" s="165">
        <f>+COUNTIFS(ECR_Hours!$K$6:$K$7,ExportsELAP[[#This Row],[Date Prevailing]])</f>
        <v>0</v>
      </c>
      <c r="H6482" s="165">
        <f t="shared" si="407"/>
        <v>4</v>
      </c>
      <c r="I6482" s="166">
        <f>+Exports!G6485</f>
        <v>86.816699999999898</v>
      </c>
      <c r="J6482" s="166">
        <f>+'ELAP_IPCO-APND'!D6485</f>
        <v>62.740659999999998</v>
      </c>
      <c r="K6482" s="166">
        <f>+(ExportsELAP[[#This Row],[Exports kWh - MPT]]/1000)*ExportsELAP[[#This Row],[EIM Price]]</f>
        <v>5.4469370570219935</v>
      </c>
      <c r="L6482" s="167" t="str">
        <f>+INDEX(ECR_Hours!$I$12:$I$15,MATCH(ExportsELAP[[#This Row],[Date Prevailing]],ECR_Hours!$H$12:$H$15,1))</f>
        <v>S</v>
      </c>
      <c r="M6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3" spans="1:13" x14ac:dyDescent="0.25">
      <c r="A6483" s="164">
        <f>+Exports!A6486</f>
        <v>44832</v>
      </c>
      <c r="B6483" s="165">
        <f t="shared" si="404"/>
        <v>2022</v>
      </c>
      <c r="C6483" s="165">
        <f t="shared" si="405"/>
        <v>9</v>
      </c>
      <c r="D6483" s="165">
        <f t="shared" si="406"/>
        <v>28</v>
      </c>
      <c r="E6483" s="165">
        <f>+Exports!B6486</f>
        <v>2</v>
      </c>
      <c r="F6483" s="165">
        <f>+WEEKDAY(ExportsELAP[[#This Row],[Date Prevailing]],1)</f>
        <v>4</v>
      </c>
      <c r="G6483" s="165">
        <f>+COUNTIFS(ECR_Hours!$K$6:$K$7,ExportsELAP[[#This Row],[Date Prevailing]])</f>
        <v>0</v>
      </c>
      <c r="H6483" s="165">
        <f t="shared" si="407"/>
        <v>4</v>
      </c>
      <c r="I6483" s="166">
        <f>+Exports!G6486</f>
        <v>91.154399999999896</v>
      </c>
      <c r="J6483" s="166">
        <f>+'ELAP_IPCO-APND'!D6486</f>
        <v>68.338480000000004</v>
      </c>
      <c r="K6483" s="166">
        <f>+(ExportsELAP[[#This Row],[Exports kWh - MPT]]/1000)*ExportsELAP[[#This Row],[EIM Price]]</f>
        <v>6.2293531413119938</v>
      </c>
      <c r="L6483" s="167" t="str">
        <f>+INDEX(ECR_Hours!$I$12:$I$15,MATCH(ExportsELAP[[#This Row],[Date Prevailing]],ECR_Hours!$H$12:$H$15,1))</f>
        <v>S</v>
      </c>
      <c r="M6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4" spans="1:13" x14ac:dyDescent="0.25">
      <c r="A6484" s="164">
        <f>+Exports!A6487</f>
        <v>44832</v>
      </c>
      <c r="B6484" s="165">
        <f t="shared" si="404"/>
        <v>2022</v>
      </c>
      <c r="C6484" s="165">
        <f t="shared" si="405"/>
        <v>9</v>
      </c>
      <c r="D6484" s="165">
        <f t="shared" si="406"/>
        <v>28</v>
      </c>
      <c r="E6484" s="165">
        <f>+Exports!B6487</f>
        <v>3</v>
      </c>
      <c r="F6484" s="165">
        <f>+WEEKDAY(ExportsELAP[[#This Row],[Date Prevailing]],1)</f>
        <v>4</v>
      </c>
      <c r="G6484" s="165">
        <f>+COUNTIFS(ECR_Hours!$K$6:$K$7,ExportsELAP[[#This Row],[Date Prevailing]])</f>
        <v>0</v>
      </c>
      <c r="H6484" s="165">
        <f t="shared" si="407"/>
        <v>4</v>
      </c>
      <c r="I6484" s="166">
        <f>+Exports!G6487</f>
        <v>91.831199999999995</v>
      </c>
      <c r="J6484" s="166">
        <f>+'ELAP_IPCO-APND'!D6487</f>
        <v>63.53192</v>
      </c>
      <c r="K6484" s="166">
        <f>+(ExportsELAP[[#This Row],[Exports kWh - MPT]]/1000)*ExportsELAP[[#This Row],[EIM Price]]</f>
        <v>5.8342124519040004</v>
      </c>
      <c r="L6484" s="167" t="str">
        <f>+INDEX(ECR_Hours!$I$12:$I$15,MATCH(ExportsELAP[[#This Row],[Date Prevailing]],ECR_Hours!$H$12:$H$15,1))</f>
        <v>S</v>
      </c>
      <c r="M6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5" spans="1:13" x14ac:dyDescent="0.25">
      <c r="A6485" s="164">
        <f>+Exports!A6488</f>
        <v>44832</v>
      </c>
      <c r="B6485" s="165">
        <f t="shared" si="404"/>
        <v>2022</v>
      </c>
      <c r="C6485" s="165">
        <f t="shared" si="405"/>
        <v>9</v>
      </c>
      <c r="D6485" s="165">
        <f t="shared" si="406"/>
        <v>28</v>
      </c>
      <c r="E6485" s="165">
        <f>+Exports!B6488</f>
        <v>4</v>
      </c>
      <c r="F6485" s="165">
        <f>+WEEKDAY(ExportsELAP[[#This Row],[Date Prevailing]],1)</f>
        <v>4</v>
      </c>
      <c r="G6485" s="165">
        <f>+COUNTIFS(ECR_Hours!$K$6:$K$7,ExportsELAP[[#This Row],[Date Prevailing]])</f>
        <v>0</v>
      </c>
      <c r="H6485" s="165">
        <f t="shared" si="407"/>
        <v>4</v>
      </c>
      <c r="I6485" s="166">
        <f>+Exports!G6488</f>
        <v>15.7479</v>
      </c>
      <c r="J6485" s="166">
        <f>+'ELAP_IPCO-APND'!D6488</f>
        <v>63.712000000000003</v>
      </c>
      <c r="K6485" s="166">
        <f>+(ExportsELAP[[#This Row],[Exports kWh - MPT]]/1000)*ExportsELAP[[#This Row],[EIM Price]]</f>
        <v>1.0033302047999999</v>
      </c>
      <c r="L6485" s="167" t="str">
        <f>+INDEX(ECR_Hours!$I$12:$I$15,MATCH(ExportsELAP[[#This Row],[Date Prevailing]],ECR_Hours!$H$12:$H$15,1))</f>
        <v>S</v>
      </c>
      <c r="M6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6" spans="1:13" x14ac:dyDescent="0.25">
      <c r="A6486" s="164">
        <f>+Exports!A6489</f>
        <v>44832</v>
      </c>
      <c r="B6486" s="165">
        <f t="shared" si="404"/>
        <v>2022</v>
      </c>
      <c r="C6486" s="165">
        <f t="shared" si="405"/>
        <v>9</v>
      </c>
      <c r="D6486" s="165">
        <f t="shared" si="406"/>
        <v>28</v>
      </c>
      <c r="E6486" s="165">
        <f>+Exports!B6489</f>
        <v>5</v>
      </c>
      <c r="F6486" s="165">
        <f>+WEEKDAY(ExportsELAP[[#This Row],[Date Prevailing]],1)</f>
        <v>4</v>
      </c>
      <c r="G6486" s="165">
        <f>+COUNTIFS(ECR_Hours!$K$6:$K$7,ExportsELAP[[#This Row],[Date Prevailing]])</f>
        <v>0</v>
      </c>
      <c r="H6486" s="165">
        <f t="shared" si="407"/>
        <v>4</v>
      </c>
      <c r="I6486" s="166">
        <f>+Exports!G6489</f>
        <v>18.026400000000002</v>
      </c>
      <c r="J6486" s="166">
        <f>+'ELAP_IPCO-APND'!D6489</f>
        <v>63.806480000000001</v>
      </c>
      <c r="K6486" s="166">
        <f>+(ExportsELAP[[#This Row],[Exports kWh - MPT]]/1000)*ExportsELAP[[#This Row],[EIM Price]]</f>
        <v>1.1502011310720002</v>
      </c>
      <c r="L6486" s="167" t="str">
        <f>+INDEX(ECR_Hours!$I$12:$I$15,MATCH(ExportsELAP[[#This Row],[Date Prevailing]],ECR_Hours!$H$12:$H$15,1))</f>
        <v>S</v>
      </c>
      <c r="M6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7" spans="1:13" x14ac:dyDescent="0.25">
      <c r="A6487" s="164">
        <f>+Exports!A6490</f>
        <v>44832</v>
      </c>
      <c r="B6487" s="165">
        <f t="shared" si="404"/>
        <v>2022</v>
      </c>
      <c r="C6487" s="165">
        <f t="shared" si="405"/>
        <v>9</v>
      </c>
      <c r="D6487" s="165">
        <f t="shared" si="406"/>
        <v>28</v>
      </c>
      <c r="E6487" s="165">
        <f>+Exports!B6490</f>
        <v>6</v>
      </c>
      <c r="F6487" s="165">
        <f>+WEEKDAY(ExportsELAP[[#This Row],[Date Prevailing]],1)</f>
        <v>4</v>
      </c>
      <c r="G6487" s="165">
        <f>+COUNTIFS(ECR_Hours!$K$6:$K$7,ExportsELAP[[#This Row],[Date Prevailing]])</f>
        <v>0</v>
      </c>
      <c r="H6487" s="165">
        <f t="shared" si="407"/>
        <v>4</v>
      </c>
      <c r="I6487" s="166">
        <f>+Exports!G6490</f>
        <v>15.19789999999999</v>
      </c>
      <c r="J6487" s="166">
        <f>+'ELAP_IPCO-APND'!D6490</f>
        <v>66.018879999999996</v>
      </c>
      <c r="K6487" s="166">
        <f>+(ExportsELAP[[#This Row],[Exports kWh - MPT]]/1000)*ExportsELAP[[#This Row],[EIM Price]]</f>
        <v>1.0033483363519993</v>
      </c>
      <c r="L6487" s="167" t="str">
        <f>+INDEX(ECR_Hours!$I$12:$I$15,MATCH(ExportsELAP[[#This Row],[Date Prevailing]],ECR_Hours!$H$12:$H$15,1))</f>
        <v>S</v>
      </c>
      <c r="M6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8" spans="1:13" x14ac:dyDescent="0.25">
      <c r="A6488" s="164">
        <f>+Exports!A6491</f>
        <v>44832</v>
      </c>
      <c r="B6488" s="165">
        <f t="shared" si="404"/>
        <v>2022</v>
      </c>
      <c r="C6488" s="165">
        <f t="shared" si="405"/>
        <v>9</v>
      </c>
      <c r="D6488" s="165">
        <f t="shared" si="406"/>
        <v>28</v>
      </c>
      <c r="E6488" s="165">
        <f>+Exports!B6491</f>
        <v>7</v>
      </c>
      <c r="F6488" s="165">
        <f>+WEEKDAY(ExportsELAP[[#This Row],[Date Prevailing]],1)</f>
        <v>4</v>
      </c>
      <c r="G6488" s="165">
        <f>+COUNTIFS(ECR_Hours!$K$6:$K$7,ExportsELAP[[#This Row],[Date Prevailing]])</f>
        <v>0</v>
      </c>
      <c r="H6488" s="165">
        <f t="shared" si="407"/>
        <v>4</v>
      </c>
      <c r="I6488" s="166">
        <f>+Exports!G6491</f>
        <v>17.533200000000001</v>
      </c>
      <c r="J6488" s="166">
        <f>+'ELAP_IPCO-APND'!D6491</f>
        <v>65.889520000000005</v>
      </c>
      <c r="K6488" s="166">
        <f>+(ExportsELAP[[#This Row],[Exports kWh - MPT]]/1000)*ExportsELAP[[#This Row],[EIM Price]]</f>
        <v>1.1552541320640002</v>
      </c>
      <c r="L6488" s="167" t="str">
        <f>+INDEX(ECR_Hours!$I$12:$I$15,MATCH(ExportsELAP[[#This Row],[Date Prevailing]],ECR_Hours!$H$12:$H$15,1))</f>
        <v>S</v>
      </c>
      <c r="M6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89" spans="1:13" x14ac:dyDescent="0.25">
      <c r="A6489" s="164">
        <f>+Exports!A6492</f>
        <v>44832</v>
      </c>
      <c r="B6489" s="165">
        <f t="shared" si="404"/>
        <v>2022</v>
      </c>
      <c r="C6489" s="165">
        <f t="shared" si="405"/>
        <v>9</v>
      </c>
      <c r="D6489" s="165">
        <f t="shared" si="406"/>
        <v>28</v>
      </c>
      <c r="E6489" s="165">
        <f>+Exports!B6492</f>
        <v>8</v>
      </c>
      <c r="F6489" s="165">
        <f>+WEEKDAY(ExportsELAP[[#This Row],[Date Prevailing]],1)</f>
        <v>4</v>
      </c>
      <c r="G6489" s="165">
        <f>+COUNTIFS(ECR_Hours!$K$6:$K$7,ExportsELAP[[#This Row],[Date Prevailing]])</f>
        <v>0</v>
      </c>
      <c r="H6489" s="165">
        <f t="shared" si="407"/>
        <v>4</v>
      </c>
      <c r="I6489" s="166">
        <f>+Exports!G6492</f>
        <v>507.8159</v>
      </c>
      <c r="J6489" s="166">
        <f>+'ELAP_IPCO-APND'!D6492</f>
        <v>67.168130000000005</v>
      </c>
      <c r="K6489" s="166">
        <f>+(ExportsELAP[[#This Row],[Exports kWh - MPT]]/1000)*ExportsELAP[[#This Row],[EIM Price]]</f>
        <v>34.109044387267005</v>
      </c>
      <c r="L6489" s="167" t="str">
        <f>+INDEX(ECR_Hours!$I$12:$I$15,MATCH(ExportsELAP[[#This Row],[Date Prevailing]],ECR_Hours!$H$12:$H$15,1))</f>
        <v>S</v>
      </c>
      <c r="M6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0" spans="1:13" x14ac:dyDescent="0.25">
      <c r="A6490" s="164">
        <f>+Exports!A6493</f>
        <v>44832</v>
      </c>
      <c r="B6490" s="165">
        <f t="shared" si="404"/>
        <v>2022</v>
      </c>
      <c r="C6490" s="165">
        <f t="shared" si="405"/>
        <v>9</v>
      </c>
      <c r="D6490" s="165">
        <f t="shared" si="406"/>
        <v>28</v>
      </c>
      <c r="E6490" s="165">
        <f>+Exports!B6493</f>
        <v>9</v>
      </c>
      <c r="F6490" s="165">
        <f>+WEEKDAY(ExportsELAP[[#This Row],[Date Prevailing]],1)</f>
        <v>4</v>
      </c>
      <c r="G6490" s="165">
        <f>+COUNTIFS(ECR_Hours!$K$6:$K$7,ExportsELAP[[#This Row],[Date Prevailing]])</f>
        <v>0</v>
      </c>
      <c r="H6490" s="165">
        <f t="shared" si="407"/>
        <v>4</v>
      </c>
      <c r="I6490" s="166">
        <f>+Exports!G6493</f>
        <v>6601.3181999999997</v>
      </c>
      <c r="J6490" s="166">
        <f>+'ELAP_IPCO-APND'!D6493</f>
        <v>61.261699999999998</v>
      </c>
      <c r="K6490" s="166">
        <f>+(ExportsELAP[[#This Row],[Exports kWh - MPT]]/1000)*ExportsELAP[[#This Row],[EIM Price]]</f>
        <v>404.40797517293998</v>
      </c>
      <c r="L6490" s="167" t="str">
        <f>+INDEX(ECR_Hours!$I$12:$I$15,MATCH(ExportsELAP[[#This Row],[Date Prevailing]],ECR_Hours!$H$12:$H$15,1))</f>
        <v>S</v>
      </c>
      <c r="M6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1" spans="1:13" x14ac:dyDescent="0.25">
      <c r="A6491" s="164">
        <f>+Exports!A6494</f>
        <v>44832</v>
      </c>
      <c r="B6491" s="165">
        <f t="shared" si="404"/>
        <v>2022</v>
      </c>
      <c r="C6491" s="165">
        <f t="shared" si="405"/>
        <v>9</v>
      </c>
      <c r="D6491" s="165">
        <f t="shared" si="406"/>
        <v>28</v>
      </c>
      <c r="E6491" s="165">
        <f>+Exports!B6494</f>
        <v>10</v>
      </c>
      <c r="F6491" s="165">
        <f>+WEEKDAY(ExportsELAP[[#This Row],[Date Prevailing]],1)</f>
        <v>4</v>
      </c>
      <c r="G6491" s="165">
        <f>+COUNTIFS(ECR_Hours!$K$6:$K$7,ExportsELAP[[#This Row],[Date Prevailing]])</f>
        <v>0</v>
      </c>
      <c r="H6491" s="165">
        <f t="shared" si="407"/>
        <v>4</v>
      </c>
      <c r="I6491" s="166">
        <f>+Exports!G6494</f>
        <v>17124.092799999999</v>
      </c>
      <c r="J6491" s="166">
        <f>+'ELAP_IPCO-APND'!D6494</f>
        <v>41.127189999999999</v>
      </c>
      <c r="K6491" s="166">
        <f>+(ExportsELAP[[#This Row],[Exports kWh - MPT]]/1000)*ExportsELAP[[#This Row],[EIM Price]]</f>
        <v>704.26581816323198</v>
      </c>
      <c r="L6491" s="167" t="str">
        <f>+INDEX(ECR_Hours!$I$12:$I$15,MATCH(ExportsELAP[[#This Row],[Date Prevailing]],ECR_Hours!$H$12:$H$15,1))</f>
        <v>S</v>
      </c>
      <c r="M6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2" spans="1:13" x14ac:dyDescent="0.25">
      <c r="A6492" s="164">
        <f>+Exports!A6495</f>
        <v>44832</v>
      </c>
      <c r="B6492" s="165">
        <f t="shared" si="404"/>
        <v>2022</v>
      </c>
      <c r="C6492" s="165">
        <f t="shared" si="405"/>
        <v>9</v>
      </c>
      <c r="D6492" s="165">
        <f t="shared" si="406"/>
        <v>28</v>
      </c>
      <c r="E6492" s="165">
        <f>+Exports!B6495</f>
        <v>11</v>
      </c>
      <c r="F6492" s="165">
        <f>+WEEKDAY(ExportsELAP[[#This Row],[Date Prevailing]],1)</f>
        <v>4</v>
      </c>
      <c r="G6492" s="165">
        <f>+COUNTIFS(ECR_Hours!$K$6:$K$7,ExportsELAP[[#This Row],[Date Prevailing]])</f>
        <v>0</v>
      </c>
      <c r="H6492" s="165">
        <f t="shared" si="407"/>
        <v>4</v>
      </c>
      <c r="I6492" s="166">
        <f>+Exports!G6495</f>
        <v>29355.225200000001</v>
      </c>
      <c r="J6492" s="166">
        <f>+'ELAP_IPCO-APND'!D6495</f>
        <v>44.599159999999998</v>
      </c>
      <c r="K6492" s="166">
        <f>+(ExportsELAP[[#This Row],[Exports kWh - MPT]]/1000)*ExportsELAP[[#This Row],[EIM Price]]</f>
        <v>1309.2183855308319</v>
      </c>
      <c r="L6492" s="167" t="str">
        <f>+INDEX(ECR_Hours!$I$12:$I$15,MATCH(ExportsELAP[[#This Row],[Date Prevailing]],ECR_Hours!$H$12:$H$15,1))</f>
        <v>S</v>
      </c>
      <c r="M6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3" spans="1:13" x14ac:dyDescent="0.25">
      <c r="A6493" s="164">
        <f>+Exports!A6496</f>
        <v>44832</v>
      </c>
      <c r="B6493" s="165">
        <f t="shared" si="404"/>
        <v>2022</v>
      </c>
      <c r="C6493" s="165">
        <f t="shared" si="405"/>
        <v>9</v>
      </c>
      <c r="D6493" s="165">
        <f t="shared" si="406"/>
        <v>28</v>
      </c>
      <c r="E6493" s="165">
        <f>+Exports!B6496</f>
        <v>12</v>
      </c>
      <c r="F6493" s="165">
        <f>+WEEKDAY(ExportsELAP[[#This Row],[Date Prevailing]],1)</f>
        <v>4</v>
      </c>
      <c r="G6493" s="165">
        <f>+COUNTIFS(ECR_Hours!$K$6:$K$7,ExportsELAP[[#This Row],[Date Prevailing]])</f>
        <v>0</v>
      </c>
      <c r="H6493" s="165">
        <f t="shared" si="407"/>
        <v>4</v>
      </c>
      <c r="I6493" s="166">
        <f>+Exports!G6496</f>
        <v>36353.810299999997</v>
      </c>
      <c r="J6493" s="166">
        <f>+'ELAP_IPCO-APND'!D6496</f>
        <v>48.49295</v>
      </c>
      <c r="K6493" s="166">
        <f>+(ExportsELAP[[#This Row],[Exports kWh - MPT]]/1000)*ExportsELAP[[#This Row],[EIM Price]]</f>
        <v>1762.903505187385</v>
      </c>
      <c r="L6493" s="167" t="str">
        <f>+INDEX(ECR_Hours!$I$12:$I$15,MATCH(ExportsELAP[[#This Row],[Date Prevailing]],ECR_Hours!$H$12:$H$15,1))</f>
        <v>S</v>
      </c>
      <c r="M6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4" spans="1:13" x14ac:dyDescent="0.25">
      <c r="A6494" s="164">
        <f>+Exports!A6497</f>
        <v>44832</v>
      </c>
      <c r="B6494" s="165">
        <f t="shared" si="404"/>
        <v>2022</v>
      </c>
      <c r="C6494" s="165">
        <f t="shared" si="405"/>
        <v>9</v>
      </c>
      <c r="D6494" s="165">
        <f t="shared" si="406"/>
        <v>28</v>
      </c>
      <c r="E6494" s="165">
        <f>+Exports!B6497</f>
        <v>13</v>
      </c>
      <c r="F6494" s="165">
        <f>+WEEKDAY(ExportsELAP[[#This Row],[Date Prevailing]],1)</f>
        <v>4</v>
      </c>
      <c r="G6494" s="165">
        <f>+COUNTIFS(ECR_Hours!$K$6:$K$7,ExportsELAP[[#This Row],[Date Prevailing]])</f>
        <v>0</v>
      </c>
      <c r="H6494" s="165">
        <f t="shared" si="407"/>
        <v>4</v>
      </c>
      <c r="I6494" s="166">
        <f>+Exports!G6497</f>
        <v>42168.694199999998</v>
      </c>
      <c r="J6494" s="166">
        <f>+'ELAP_IPCO-APND'!D6497</f>
        <v>52.439709999999998</v>
      </c>
      <c r="K6494" s="166">
        <f>+(ExportsELAP[[#This Row],[Exports kWh - MPT]]/1000)*ExportsELAP[[#This Row],[EIM Price]]</f>
        <v>2211.3140949266817</v>
      </c>
      <c r="L6494" s="167" t="str">
        <f>+INDEX(ECR_Hours!$I$12:$I$15,MATCH(ExportsELAP[[#This Row],[Date Prevailing]],ECR_Hours!$H$12:$H$15,1))</f>
        <v>S</v>
      </c>
      <c r="M6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5" spans="1:13" x14ac:dyDescent="0.25">
      <c r="A6495" s="164">
        <f>+Exports!A6498</f>
        <v>44832</v>
      </c>
      <c r="B6495" s="165">
        <f t="shared" si="404"/>
        <v>2022</v>
      </c>
      <c r="C6495" s="165">
        <f t="shared" si="405"/>
        <v>9</v>
      </c>
      <c r="D6495" s="165">
        <f t="shared" si="406"/>
        <v>28</v>
      </c>
      <c r="E6495" s="165">
        <f>+Exports!B6498</f>
        <v>14</v>
      </c>
      <c r="F6495" s="165">
        <f>+WEEKDAY(ExportsELAP[[#This Row],[Date Prevailing]],1)</f>
        <v>4</v>
      </c>
      <c r="G6495" s="165">
        <f>+COUNTIFS(ECR_Hours!$K$6:$K$7,ExportsELAP[[#This Row],[Date Prevailing]])</f>
        <v>0</v>
      </c>
      <c r="H6495" s="165">
        <f t="shared" si="407"/>
        <v>4</v>
      </c>
      <c r="I6495" s="166">
        <f>+Exports!G6498</f>
        <v>41791.845799999996</v>
      </c>
      <c r="J6495" s="166">
        <f>+'ELAP_IPCO-APND'!D6498</f>
        <v>59.168939999999999</v>
      </c>
      <c r="K6495" s="166">
        <f>+(ExportsELAP[[#This Row],[Exports kWh - MPT]]/1000)*ExportsELAP[[#This Row],[EIM Price]]</f>
        <v>2472.7792166294516</v>
      </c>
      <c r="L6495" s="167" t="str">
        <f>+INDEX(ECR_Hours!$I$12:$I$15,MATCH(ExportsELAP[[#This Row],[Date Prevailing]],ECR_Hours!$H$12:$H$15,1))</f>
        <v>S</v>
      </c>
      <c r="M6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6" spans="1:13" x14ac:dyDescent="0.25">
      <c r="A6496" s="164">
        <f>+Exports!A6499</f>
        <v>44832</v>
      </c>
      <c r="B6496" s="165">
        <f t="shared" si="404"/>
        <v>2022</v>
      </c>
      <c r="C6496" s="165">
        <f t="shared" si="405"/>
        <v>9</v>
      </c>
      <c r="D6496" s="165">
        <f t="shared" si="406"/>
        <v>28</v>
      </c>
      <c r="E6496" s="165">
        <f>+Exports!B6499</f>
        <v>15</v>
      </c>
      <c r="F6496" s="165">
        <f>+WEEKDAY(ExportsELAP[[#This Row],[Date Prevailing]],1)</f>
        <v>4</v>
      </c>
      <c r="G6496" s="165">
        <f>+COUNTIFS(ECR_Hours!$K$6:$K$7,ExportsELAP[[#This Row],[Date Prevailing]])</f>
        <v>0</v>
      </c>
      <c r="H6496" s="165">
        <f t="shared" si="407"/>
        <v>4</v>
      </c>
      <c r="I6496" s="166">
        <f>+Exports!G6499</f>
        <v>36511.588600000003</v>
      </c>
      <c r="J6496" s="166">
        <f>+'ELAP_IPCO-APND'!D6499</f>
        <v>61.398479999999999</v>
      </c>
      <c r="K6496" s="166">
        <f>+(ExportsELAP[[#This Row],[Exports kWh - MPT]]/1000)*ExportsELAP[[#This Row],[EIM Price]]</f>
        <v>2241.7560424253284</v>
      </c>
      <c r="L6496" s="167" t="str">
        <f>+INDEX(ECR_Hours!$I$12:$I$15,MATCH(ExportsELAP[[#This Row],[Date Prevailing]],ECR_Hours!$H$12:$H$15,1))</f>
        <v>S</v>
      </c>
      <c r="M6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497" spans="1:13" x14ac:dyDescent="0.25">
      <c r="A6497" s="164">
        <f>+Exports!A6500</f>
        <v>44832</v>
      </c>
      <c r="B6497" s="165">
        <f t="shared" si="404"/>
        <v>2022</v>
      </c>
      <c r="C6497" s="165">
        <f t="shared" si="405"/>
        <v>9</v>
      </c>
      <c r="D6497" s="165">
        <f t="shared" si="406"/>
        <v>28</v>
      </c>
      <c r="E6497" s="165">
        <f>+Exports!B6500</f>
        <v>16</v>
      </c>
      <c r="F6497" s="165">
        <f>+WEEKDAY(ExportsELAP[[#This Row],[Date Prevailing]],1)</f>
        <v>4</v>
      </c>
      <c r="G6497" s="165">
        <f>+COUNTIFS(ECR_Hours!$K$6:$K$7,ExportsELAP[[#This Row],[Date Prevailing]])</f>
        <v>0</v>
      </c>
      <c r="H6497" s="165">
        <f t="shared" si="407"/>
        <v>4</v>
      </c>
      <c r="I6497" s="166">
        <f>+Exports!G6500</f>
        <v>28024.614199999996</v>
      </c>
      <c r="J6497" s="166">
        <f>+'ELAP_IPCO-APND'!D6500</f>
        <v>60.658580000000001</v>
      </c>
      <c r="K6497" s="166">
        <f>+(ExportsELAP[[#This Row],[Exports kWh - MPT]]/1000)*ExportsELAP[[#This Row],[EIM Price]]</f>
        <v>1699.9333024198356</v>
      </c>
      <c r="L6497" s="167" t="str">
        <f>+INDEX(ECR_Hours!$I$12:$I$15,MATCH(ExportsELAP[[#This Row],[Date Prevailing]],ECR_Hours!$H$12:$H$15,1))</f>
        <v>S</v>
      </c>
      <c r="M6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98" spans="1:13" x14ac:dyDescent="0.25">
      <c r="A6498" s="164">
        <f>+Exports!A6501</f>
        <v>44832</v>
      </c>
      <c r="B6498" s="165">
        <f t="shared" si="404"/>
        <v>2022</v>
      </c>
      <c r="C6498" s="165">
        <f t="shared" si="405"/>
        <v>9</v>
      </c>
      <c r="D6498" s="165">
        <f t="shared" si="406"/>
        <v>28</v>
      </c>
      <c r="E6498" s="165">
        <f>+Exports!B6501</f>
        <v>17</v>
      </c>
      <c r="F6498" s="165">
        <f>+WEEKDAY(ExportsELAP[[#This Row],[Date Prevailing]],1)</f>
        <v>4</v>
      </c>
      <c r="G6498" s="165">
        <f>+COUNTIFS(ECR_Hours!$K$6:$K$7,ExportsELAP[[#This Row],[Date Prevailing]])</f>
        <v>0</v>
      </c>
      <c r="H6498" s="165">
        <f t="shared" si="407"/>
        <v>4</v>
      </c>
      <c r="I6498" s="166">
        <f>+Exports!G6501</f>
        <v>19358.206099999999</v>
      </c>
      <c r="J6498" s="166">
        <f>+'ELAP_IPCO-APND'!D6501</f>
        <v>59.203850000000003</v>
      </c>
      <c r="K6498" s="166">
        <f>+(ExportsELAP[[#This Row],[Exports kWh - MPT]]/1000)*ExportsELAP[[#This Row],[EIM Price]]</f>
        <v>1146.080330213485</v>
      </c>
      <c r="L6498" s="167" t="str">
        <f>+INDEX(ECR_Hours!$I$12:$I$15,MATCH(ExportsELAP[[#This Row],[Date Prevailing]],ECR_Hours!$H$12:$H$15,1))</f>
        <v>S</v>
      </c>
      <c r="M6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499" spans="1:13" x14ac:dyDescent="0.25">
      <c r="A6499" s="164">
        <f>+Exports!A6502</f>
        <v>44832</v>
      </c>
      <c r="B6499" s="165">
        <f t="shared" si="404"/>
        <v>2022</v>
      </c>
      <c r="C6499" s="165">
        <f t="shared" si="405"/>
        <v>9</v>
      </c>
      <c r="D6499" s="165">
        <f t="shared" si="406"/>
        <v>28</v>
      </c>
      <c r="E6499" s="165">
        <f>+Exports!B6502</f>
        <v>18</v>
      </c>
      <c r="F6499" s="165">
        <f>+WEEKDAY(ExportsELAP[[#This Row],[Date Prevailing]],1)</f>
        <v>4</v>
      </c>
      <c r="G6499" s="165">
        <f>+COUNTIFS(ECR_Hours!$K$6:$K$7,ExportsELAP[[#This Row],[Date Prevailing]])</f>
        <v>0</v>
      </c>
      <c r="H6499" s="165">
        <f t="shared" si="407"/>
        <v>4</v>
      </c>
      <c r="I6499" s="166">
        <f>+Exports!G6502</f>
        <v>9366.8076999999994</v>
      </c>
      <c r="J6499" s="166">
        <f>+'ELAP_IPCO-APND'!D6502</f>
        <v>58.940350000000002</v>
      </c>
      <c r="K6499" s="166">
        <f>+(ExportsELAP[[#This Row],[Exports kWh - MPT]]/1000)*ExportsELAP[[#This Row],[EIM Price]]</f>
        <v>552.08292422069496</v>
      </c>
      <c r="L6499" s="167" t="str">
        <f>+INDEX(ECR_Hours!$I$12:$I$15,MATCH(ExportsELAP[[#This Row],[Date Prevailing]],ECR_Hours!$H$12:$H$15,1))</f>
        <v>S</v>
      </c>
      <c r="M6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00" spans="1:13" x14ac:dyDescent="0.25">
      <c r="A6500" s="164">
        <f>+Exports!A6503</f>
        <v>44832</v>
      </c>
      <c r="B6500" s="165">
        <f t="shared" si="404"/>
        <v>2022</v>
      </c>
      <c r="C6500" s="165">
        <f t="shared" si="405"/>
        <v>9</v>
      </c>
      <c r="D6500" s="165">
        <f t="shared" si="406"/>
        <v>28</v>
      </c>
      <c r="E6500" s="165">
        <f>+Exports!B6503</f>
        <v>19</v>
      </c>
      <c r="F6500" s="165">
        <f>+WEEKDAY(ExportsELAP[[#This Row],[Date Prevailing]],1)</f>
        <v>4</v>
      </c>
      <c r="G6500" s="165">
        <f>+COUNTIFS(ECR_Hours!$K$6:$K$7,ExportsELAP[[#This Row],[Date Prevailing]])</f>
        <v>0</v>
      </c>
      <c r="H6500" s="165">
        <f t="shared" si="407"/>
        <v>4</v>
      </c>
      <c r="I6500" s="166">
        <f>+Exports!G6503</f>
        <v>2556.1127999999999</v>
      </c>
      <c r="J6500" s="166">
        <f>+'ELAP_IPCO-APND'!D6503</f>
        <v>95.647869999999998</v>
      </c>
      <c r="K6500" s="166">
        <f>+(ExportsELAP[[#This Row],[Exports kWh - MPT]]/1000)*ExportsELAP[[#This Row],[EIM Price]]</f>
        <v>244.48674479973596</v>
      </c>
      <c r="L6500" s="167" t="str">
        <f>+INDEX(ECR_Hours!$I$12:$I$15,MATCH(ExportsELAP[[#This Row],[Date Prevailing]],ECR_Hours!$H$12:$H$15,1))</f>
        <v>S</v>
      </c>
      <c r="M6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01" spans="1:13" x14ac:dyDescent="0.25">
      <c r="A6501" s="164">
        <f>+Exports!A6504</f>
        <v>44832</v>
      </c>
      <c r="B6501" s="165">
        <f t="shared" si="404"/>
        <v>2022</v>
      </c>
      <c r="C6501" s="165">
        <f t="shared" si="405"/>
        <v>9</v>
      </c>
      <c r="D6501" s="165">
        <f t="shared" si="406"/>
        <v>28</v>
      </c>
      <c r="E6501" s="165">
        <f>+Exports!B6504</f>
        <v>20</v>
      </c>
      <c r="F6501" s="165">
        <f>+WEEKDAY(ExportsELAP[[#This Row],[Date Prevailing]],1)</f>
        <v>4</v>
      </c>
      <c r="G6501" s="165">
        <f>+COUNTIFS(ECR_Hours!$K$6:$K$7,ExportsELAP[[#This Row],[Date Prevailing]])</f>
        <v>0</v>
      </c>
      <c r="H6501" s="165">
        <f t="shared" si="407"/>
        <v>4</v>
      </c>
      <c r="I6501" s="166">
        <f>+Exports!G6504</f>
        <v>72.167599999999993</v>
      </c>
      <c r="J6501" s="166">
        <f>+'ELAP_IPCO-APND'!D6504</f>
        <v>62.373739999999998</v>
      </c>
      <c r="K6501" s="166">
        <f>+(ExportsELAP[[#This Row],[Exports kWh - MPT]]/1000)*ExportsELAP[[#This Row],[EIM Price]]</f>
        <v>4.501363118824</v>
      </c>
      <c r="L6501" s="167" t="str">
        <f>+INDEX(ECR_Hours!$I$12:$I$15,MATCH(ExportsELAP[[#This Row],[Date Prevailing]],ECR_Hours!$H$12:$H$15,1))</f>
        <v>S</v>
      </c>
      <c r="M6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02" spans="1:13" x14ac:dyDescent="0.25">
      <c r="A6502" s="164">
        <f>+Exports!A6505</f>
        <v>44832</v>
      </c>
      <c r="B6502" s="165">
        <f t="shared" si="404"/>
        <v>2022</v>
      </c>
      <c r="C6502" s="165">
        <f t="shared" si="405"/>
        <v>9</v>
      </c>
      <c r="D6502" s="165">
        <f t="shared" si="406"/>
        <v>28</v>
      </c>
      <c r="E6502" s="165">
        <f>+Exports!B6505</f>
        <v>21</v>
      </c>
      <c r="F6502" s="165">
        <f>+WEEKDAY(ExportsELAP[[#This Row],[Date Prevailing]],1)</f>
        <v>4</v>
      </c>
      <c r="G6502" s="165">
        <f>+COUNTIFS(ECR_Hours!$K$6:$K$7,ExportsELAP[[#This Row],[Date Prevailing]])</f>
        <v>0</v>
      </c>
      <c r="H6502" s="165">
        <f t="shared" si="407"/>
        <v>4</v>
      </c>
      <c r="I6502" s="166">
        <f>+Exports!G6505</f>
        <v>17.847300000000001</v>
      </c>
      <c r="J6502" s="166">
        <f>+'ELAP_IPCO-APND'!D6505</f>
        <v>61.639299999999999</v>
      </c>
      <c r="K6502" s="166">
        <f>+(ExportsELAP[[#This Row],[Exports kWh - MPT]]/1000)*ExportsELAP[[#This Row],[EIM Price]]</f>
        <v>1.1000950788899999</v>
      </c>
      <c r="L6502" s="167" t="str">
        <f>+INDEX(ECR_Hours!$I$12:$I$15,MATCH(ExportsELAP[[#This Row],[Date Prevailing]],ECR_Hours!$H$12:$H$15,1))</f>
        <v>S</v>
      </c>
      <c r="M6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03" spans="1:13" x14ac:dyDescent="0.25">
      <c r="A6503" s="164">
        <f>+Exports!A6506</f>
        <v>44832</v>
      </c>
      <c r="B6503" s="165">
        <f t="shared" si="404"/>
        <v>2022</v>
      </c>
      <c r="C6503" s="165">
        <f t="shared" si="405"/>
        <v>9</v>
      </c>
      <c r="D6503" s="165">
        <f t="shared" si="406"/>
        <v>28</v>
      </c>
      <c r="E6503" s="165">
        <f>+Exports!B6506</f>
        <v>22</v>
      </c>
      <c r="F6503" s="165">
        <f>+WEEKDAY(ExportsELAP[[#This Row],[Date Prevailing]],1)</f>
        <v>4</v>
      </c>
      <c r="G6503" s="165">
        <f>+COUNTIFS(ECR_Hours!$K$6:$K$7,ExportsELAP[[#This Row],[Date Prevailing]])</f>
        <v>0</v>
      </c>
      <c r="H6503" s="165">
        <f t="shared" si="407"/>
        <v>4</v>
      </c>
      <c r="I6503" s="166">
        <f>+Exports!G6506</f>
        <v>17.9528</v>
      </c>
      <c r="J6503" s="166">
        <f>+'ELAP_IPCO-APND'!D6506</f>
        <v>53.695650000000001</v>
      </c>
      <c r="K6503" s="166">
        <f>+(ExportsELAP[[#This Row],[Exports kWh - MPT]]/1000)*ExportsELAP[[#This Row],[EIM Price]]</f>
        <v>0.96398726532000012</v>
      </c>
      <c r="L6503" s="167" t="str">
        <f>+INDEX(ECR_Hours!$I$12:$I$15,MATCH(ExportsELAP[[#This Row],[Date Prevailing]],ECR_Hours!$H$12:$H$15,1))</f>
        <v>S</v>
      </c>
      <c r="M6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04" spans="1:13" x14ac:dyDescent="0.25">
      <c r="A6504" s="164">
        <f>+Exports!A6507</f>
        <v>44832</v>
      </c>
      <c r="B6504" s="165">
        <f t="shared" si="404"/>
        <v>2022</v>
      </c>
      <c r="C6504" s="165">
        <f t="shared" si="405"/>
        <v>9</v>
      </c>
      <c r="D6504" s="165">
        <f t="shared" si="406"/>
        <v>28</v>
      </c>
      <c r="E6504" s="165">
        <f>+Exports!B6507</f>
        <v>23</v>
      </c>
      <c r="F6504" s="165">
        <f>+WEEKDAY(ExportsELAP[[#This Row],[Date Prevailing]],1)</f>
        <v>4</v>
      </c>
      <c r="G6504" s="165">
        <f>+COUNTIFS(ECR_Hours!$K$6:$K$7,ExportsELAP[[#This Row],[Date Prevailing]])</f>
        <v>0</v>
      </c>
      <c r="H6504" s="165">
        <f t="shared" si="407"/>
        <v>4</v>
      </c>
      <c r="I6504" s="166">
        <f>+Exports!G6507</f>
        <v>17.022099999999998</v>
      </c>
      <c r="J6504" s="166">
        <f>+'ELAP_IPCO-APND'!D6507</f>
        <v>61.083170000000003</v>
      </c>
      <c r="K6504" s="166">
        <f>+(ExportsELAP[[#This Row],[Exports kWh - MPT]]/1000)*ExportsELAP[[#This Row],[EIM Price]]</f>
        <v>1.0397638280569999</v>
      </c>
      <c r="L6504" s="167" t="str">
        <f>+INDEX(ECR_Hours!$I$12:$I$15,MATCH(ExportsELAP[[#This Row],[Date Prevailing]],ECR_Hours!$H$12:$H$15,1))</f>
        <v>S</v>
      </c>
      <c r="M6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05" spans="1:13" x14ac:dyDescent="0.25">
      <c r="A6505" s="164">
        <f>+Exports!A6508</f>
        <v>44832</v>
      </c>
      <c r="B6505" s="165">
        <f t="shared" si="404"/>
        <v>2022</v>
      </c>
      <c r="C6505" s="165">
        <f t="shared" si="405"/>
        <v>9</v>
      </c>
      <c r="D6505" s="165">
        <f t="shared" si="406"/>
        <v>28</v>
      </c>
      <c r="E6505" s="165">
        <f>+Exports!B6508</f>
        <v>24</v>
      </c>
      <c r="F6505" s="165">
        <f>+WEEKDAY(ExportsELAP[[#This Row],[Date Prevailing]],1)</f>
        <v>4</v>
      </c>
      <c r="G6505" s="165">
        <f>+COUNTIFS(ECR_Hours!$K$6:$K$7,ExportsELAP[[#This Row],[Date Prevailing]])</f>
        <v>0</v>
      </c>
      <c r="H6505" s="165">
        <f t="shared" si="407"/>
        <v>4</v>
      </c>
      <c r="I6505" s="166">
        <f>+Exports!G6508</f>
        <v>20.967100000000002</v>
      </c>
      <c r="J6505" s="166">
        <f>+'ELAP_IPCO-APND'!D6508</f>
        <v>60.549880000000002</v>
      </c>
      <c r="K6505" s="166">
        <f>+(ExportsELAP[[#This Row],[Exports kWh - MPT]]/1000)*ExportsELAP[[#This Row],[EIM Price]]</f>
        <v>1.2695553889480002</v>
      </c>
      <c r="L6505" s="167" t="str">
        <f>+INDEX(ECR_Hours!$I$12:$I$15,MATCH(ExportsELAP[[#This Row],[Date Prevailing]],ECR_Hours!$H$12:$H$15,1))</f>
        <v>S</v>
      </c>
      <c r="M6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6" spans="1:13" x14ac:dyDescent="0.25">
      <c r="A6506" s="164">
        <f>+Exports!A6509</f>
        <v>44833</v>
      </c>
      <c r="B6506" s="165">
        <f t="shared" si="404"/>
        <v>2022</v>
      </c>
      <c r="C6506" s="165">
        <f t="shared" si="405"/>
        <v>9</v>
      </c>
      <c r="D6506" s="165">
        <f t="shared" si="406"/>
        <v>29</v>
      </c>
      <c r="E6506" s="165">
        <f>+Exports!B6509</f>
        <v>1</v>
      </c>
      <c r="F6506" s="165">
        <f>+WEEKDAY(ExportsELAP[[#This Row],[Date Prevailing]],1)</f>
        <v>5</v>
      </c>
      <c r="G6506" s="165">
        <f>+COUNTIFS(ECR_Hours!$K$6:$K$7,ExportsELAP[[#This Row],[Date Prevailing]])</f>
        <v>0</v>
      </c>
      <c r="H6506" s="165">
        <f t="shared" si="407"/>
        <v>5</v>
      </c>
      <c r="I6506" s="166">
        <f>+Exports!G6509</f>
        <v>25.926500000000001</v>
      </c>
      <c r="J6506" s="166">
        <f>+'ELAP_IPCO-APND'!D6509</f>
        <v>56.789239999999999</v>
      </c>
      <c r="K6506" s="166">
        <f>+(ExportsELAP[[#This Row],[Exports kWh - MPT]]/1000)*ExportsELAP[[#This Row],[EIM Price]]</f>
        <v>1.4723462308600002</v>
      </c>
      <c r="L6506" s="167" t="str">
        <f>+INDEX(ECR_Hours!$I$12:$I$15,MATCH(ExportsELAP[[#This Row],[Date Prevailing]],ECR_Hours!$H$12:$H$15,1))</f>
        <v>S</v>
      </c>
      <c r="M6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7" spans="1:13" x14ac:dyDescent="0.25">
      <c r="A6507" s="164">
        <f>+Exports!A6510</f>
        <v>44833</v>
      </c>
      <c r="B6507" s="165">
        <f t="shared" si="404"/>
        <v>2022</v>
      </c>
      <c r="C6507" s="165">
        <f t="shared" si="405"/>
        <v>9</v>
      </c>
      <c r="D6507" s="165">
        <f t="shared" si="406"/>
        <v>29</v>
      </c>
      <c r="E6507" s="165">
        <f>+Exports!B6510</f>
        <v>2</v>
      </c>
      <c r="F6507" s="165">
        <f>+WEEKDAY(ExportsELAP[[#This Row],[Date Prevailing]],1)</f>
        <v>5</v>
      </c>
      <c r="G6507" s="165">
        <f>+COUNTIFS(ECR_Hours!$K$6:$K$7,ExportsELAP[[#This Row],[Date Prevailing]])</f>
        <v>0</v>
      </c>
      <c r="H6507" s="165">
        <f t="shared" si="407"/>
        <v>5</v>
      </c>
      <c r="I6507" s="166">
        <f>+Exports!G6510</f>
        <v>14.9947</v>
      </c>
      <c r="J6507" s="166">
        <f>+'ELAP_IPCO-APND'!D6510</f>
        <v>62.276949999999999</v>
      </c>
      <c r="K6507" s="166">
        <f>+(ExportsELAP[[#This Row],[Exports kWh - MPT]]/1000)*ExportsELAP[[#This Row],[EIM Price]]</f>
        <v>0.93382418216499996</v>
      </c>
      <c r="L6507" s="167" t="str">
        <f>+INDEX(ECR_Hours!$I$12:$I$15,MATCH(ExportsELAP[[#This Row],[Date Prevailing]],ECR_Hours!$H$12:$H$15,1))</f>
        <v>S</v>
      </c>
      <c r="M6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8" spans="1:13" x14ac:dyDescent="0.25">
      <c r="A6508" s="164">
        <f>+Exports!A6511</f>
        <v>44833</v>
      </c>
      <c r="B6508" s="165">
        <f t="shared" si="404"/>
        <v>2022</v>
      </c>
      <c r="C6508" s="165">
        <f t="shared" si="405"/>
        <v>9</v>
      </c>
      <c r="D6508" s="165">
        <f t="shared" si="406"/>
        <v>29</v>
      </c>
      <c r="E6508" s="165">
        <f>+Exports!B6511</f>
        <v>3</v>
      </c>
      <c r="F6508" s="165">
        <f>+WEEKDAY(ExportsELAP[[#This Row],[Date Prevailing]],1)</f>
        <v>5</v>
      </c>
      <c r="G6508" s="165">
        <f>+COUNTIFS(ECR_Hours!$K$6:$K$7,ExportsELAP[[#This Row],[Date Prevailing]])</f>
        <v>0</v>
      </c>
      <c r="H6508" s="165">
        <f t="shared" si="407"/>
        <v>5</v>
      </c>
      <c r="I6508" s="166">
        <f>+Exports!G6511</f>
        <v>9.2027000000000001</v>
      </c>
      <c r="J6508" s="166">
        <f>+'ELAP_IPCO-APND'!D6511</f>
        <v>57.596989999999998</v>
      </c>
      <c r="K6508" s="166">
        <f>+(ExportsELAP[[#This Row],[Exports kWh - MPT]]/1000)*ExportsELAP[[#This Row],[EIM Price]]</f>
        <v>0.53004781987299998</v>
      </c>
      <c r="L6508" s="167" t="str">
        <f>+INDEX(ECR_Hours!$I$12:$I$15,MATCH(ExportsELAP[[#This Row],[Date Prevailing]],ECR_Hours!$H$12:$H$15,1))</f>
        <v>S</v>
      </c>
      <c r="M6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09" spans="1:13" x14ac:dyDescent="0.25">
      <c r="A6509" s="164">
        <f>+Exports!A6512</f>
        <v>44833</v>
      </c>
      <c r="B6509" s="165">
        <f t="shared" si="404"/>
        <v>2022</v>
      </c>
      <c r="C6509" s="165">
        <f t="shared" si="405"/>
        <v>9</v>
      </c>
      <c r="D6509" s="165">
        <f t="shared" si="406"/>
        <v>29</v>
      </c>
      <c r="E6509" s="165">
        <f>+Exports!B6512</f>
        <v>4</v>
      </c>
      <c r="F6509" s="165">
        <f>+WEEKDAY(ExportsELAP[[#This Row],[Date Prevailing]],1)</f>
        <v>5</v>
      </c>
      <c r="G6509" s="165">
        <f>+COUNTIFS(ECR_Hours!$K$6:$K$7,ExportsELAP[[#This Row],[Date Prevailing]])</f>
        <v>0</v>
      </c>
      <c r="H6509" s="165">
        <f t="shared" si="407"/>
        <v>5</v>
      </c>
      <c r="I6509" s="166">
        <f>+Exports!G6512</f>
        <v>6.9507999999999903</v>
      </c>
      <c r="J6509" s="166">
        <f>+'ELAP_IPCO-APND'!D6512</f>
        <v>59.105530000000002</v>
      </c>
      <c r="K6509" s="166">
        <f>+(ExportsELAP[[#This Row],[Exports kWh - MPT]]/1000)*ExportsELAP[[#This Row],[EIM Price]]</f>
        <v>0.41083071792399944</v>
      </c>
      <c r="L6509" s="167" t="str">
        <f>+INDEX(ECR_Hours!$I$12:$I$15,MATCH(ExportsELAP[[#This Row],[Date Prevailing]],ECR_Hours!$H$12:$H$15,1))</f>
        <v>S</v>
      </c>
      <c r="M6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0" spans="1:13" x14ac:dyDescent="0.25">
      <c r="A6510" s="164">
        <f>+Exports!A6513</f>
        <v>44833</v>
      </c>
      <c r="B6510" s="165">
        <f t="shared" si="404"/>
        <v>2022</v>
      </c>
      <c r="C6510" s="165">
        <f t="shared" si="405"/>
        <v>9</v>
      </c>
      <c r="D6510" s="165">
        <f t="shared" si="406"/>
        <v>29</v>
      </c>
      <c r="E6510" s="165">
        <f>+Exports!B6513</f>
        <v>5</v>
      </c>
      <c r="F6510" s="165">
        <f>+WEEKDAY(ExportsELAP[[#This Row],[Date Prevailing]],1)</f>
        <v>5</v>
      </c>
      <c r="G6510" s="165">
        <f>+COUNTIFS(ECR_Hours!$K$6:$K$7,ExportsELAP[[#This Row],[Date Prevailing]])</f>
        <v>0</v>
      </c>
      <c r="H6510" s="165">
        <f t="shared" si="407"/>
        <v>5</v>
      </c>
      <c r="I6510" s="166">
        <f>+Exports!G6513</f>
        <v>12.30489999999998</v>
      </c>
      <c r="J6510" s="166">
        <f>+'ELAP_IPCO-APND'!D6513</f>
        <v>54.59355</v>
      </c>
      <c r="K6510" s="166">
        <f>+(ExportsELAP[[#This Row],[Exports kWh - MPT]]/1000)*ExportsELAP[[#This Row],[EIM Price]]</f>
        <v>0.67176817339499895</v>
      </c>
      <c r="L6510" s="167" t="str">
        <f>+INDEX(ECR_Hours!$I$12:$I$15,MATCH(ExportsELAP[[#This Row],[Date Prevailing]],ECR_Hours!$H$12:$H$15,1))</f>
        <v>S</v>
      </c>
      <c r="M6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1" spans="1:13" x14ac:dyDescent="0.25">
      <c r="A6511" s="164">
        <f>+Exports!A6514</f>
        <v>44833</v>
      </c>
      <c r="B6511" s="165">
        <f t="shared" si="404"/>
        <v>2022</v>
      </c>
      <c r="C6511" s="165">
        <f t="shared" si="405"/>
        <v>9</v>
      </c>
      <c r="D6511" s="165">
        <f t="shared" si="406"/>
        <v>29</v>
      </c>
      <c r="E6511" s="165">
        <f>+Exports!B6514</f>
        <v>6</v>
      </c>
      <c r="F6511" s="165">
        <f>+WEEKDAY(ExportsELAP[[#This Row],[Date Prevailing]],1)</f>
        <v>5</v>
      </c>
      <c r="G6511" s="165">
        <f>+COUNTIFS(ECR_Hours!$K$6:$K$7,ExportsELAP[[#This Row],[Date Prevailing]])</f>
        <v>0</v>
      </c>
      <c r="H6511" s="165">
        <f t="shared" si="407"/>
        <v>5</v>
      </c>
      <c r="I6511" s="166">
        <f>+Exports!G6514</f>
        <v>10.8568</v>
      </c>
      <c r="J6511" s="166">
        <f>+'ELAP_IPCO-APND'!D6514</f>
        <v>58.220759999999999</v>
      </c>
      <c r="K6511" s="166">
        <f>+(ExportsELAP[[#This Row],[Exports kWh - MPT]]/1000)*ExportsELAP[[#This Row],[EIM Price]]</f>
        <v>0.63209114716799997</v>
      </c>
      <c r="L6511" s="167" t="str">
        <f>+INDEX(ECR_Hours!$I$12:$I$15,MATCH(ExportsELAP[[#This Row],[Date Prevailing]],ECR_Hours!$H$12:$H$15,1))</f>
        <v>S</v>
      </c>
      <c r="M6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2" spans="1:13" x14ac:dyDescent="0.25">
      <c r="A6512" s="164">
        <f>+Exports!A6515</f>
        <v>44833</v>
      </c>
      <c r="B6512" s="165">
        <f t="shared" si="404"/>
        <v>2022</v>
      </c>
      <c r="C6512" s="165">
        <f t="shared" si="405"/>
        <v>9</v>
      </c>
      <c r="D6512" s="165">
        <f t="shared" si="406"/>
        <v>29</v>
      </c>
      <c r="E6512" s="165">
        <f>+Exports!B6515</f>
        <v>7</v>
      </c>
      <c r="F6512" s="165">
        <f>+WEEKDAY(ExportsELAP[[#This Row],[Date Prevailing]],1)</f>
        <v>5</v>
      </c>
      <c r="G6512" s="165">
        <f>+COUNTIFS(ECR_Hours!$K$6:$K$7,ExportsELAP[[#This Row],[Date Prevailing]])</f>
        <v>0</v>
      </c>
      <c r="H6512" s="165">
        <f t="shared" si="407"/>
        <v>5</v>
      </c>
      <c r="I6512" s="166">
        <f>+Exports!G6515</f>
        <v>10.075099999999999</v>
      </c>
      <c r="J6512" s="166">
        <f>+'ELAP_IPCO-APND'!D6515</f>
        <v>60.237470000000002</v>
      </c>
      <c r="K6512" s="166">
        <f>+(ExportsELAP[[#This Row],[Exports kWh - MPT]]/1000)*ExportsELAP[[#This Row],[EIM Price]]</f>
        <v>0.60689853399699989</v>
      </c>
      <c r="L6512" s="167" t="str">
        <f>+INDEX(ECR_Hours!$I$12:$I$15,MATCH(ExportsELAP[[#This Row],[Date Prevailing]],ECR_Hours!$H$12:$H$15,1))</f>
        <v>S</v>
      </c>
      <c r="M6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3" spans="1:13" x14ac:dyDescent="0.25">
      <c r="A6513" s="164">
        <f>+Exports!A6516</f>
        <v>44833</v>
      </c>
      <c r="B6513" s="165">
        <f t="shared" si="404"/>
        <v>2022</v>
      </c>
      <c r="C6513" s="165">
        <f t="shared" si="405"/>
        <v>9</v>
      </c>
      <c r="D6513" s="165">
        <f t="shared" si="406"/>
        <v>29</v>
      </c>
      <c r="E6513" s="165">
        <f>+Exports!B6516</f>
        <v>8</v>
      </c>
      <c r="F6513" s="165">
        <f>+WEEKDAY(ExportsELAP[[#This Row],[Date Prevailing]],1)</f>
        <v>5</v>
      </c>
      <c r="G6513" s="165">
        <f>+COUNTIFS(ECR_Hours!$K$6:$K$7,ExportsELAP[[#This Row],[Date Prevailing]])</f>
        <v>0</v>
      </c>
      <c r="H6513" s="165">
        <f t="shared" si="407"/>
        <v>5</v>
      </c>
      <c r="I6513" s="166">
        <f>+Exports!G6516</f>
        <v>146.71890000000002</v>
      </c>
      <c r="J6513" s="166">
        <f>+'ELAP_IPCO-APND'!D6516</f>
        <v>64.562150000000003</v>
      </c>
      <c r="K6513" s="166">
        <f>+(ExportsELAP[[#This Row],[Exports kWh - MPT]]/1000)*ExportsELAP[[#This Row],[EIM Price]]</f>
        <v>9.4724876296350011</v>
      </c>
      <c r="L6513" s="167" t="str">
        <f>+INDEX(ECR_Hours!$I$12:$I$15,MATCH(ExportsELAP[[#This Row],[Date Prevailing]],ECR_Hours!$H$12:$H$15,1))</f>
        <v>S</v>
      </c>
      <c r="M6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4" spans="1:13" x14ac:dyDescent="0.25">
      <c r="A6514" s="164">
        <f>+Exports!A6517</f>
        <v>44833</v>
      </c>
      <c r="B6514" s="165">
        <f t="shared" si="404"/>
        <v>2022</v>
      </c>
      <c r="C6514" s="165">
        <f t="shared" si="405"/>
        <v>9</v>
      </c>
      <c r="D6514" s="165">
        <f t="shared" si="406"/>
        <v>29</v>
      </c>
      <c r="E6514" s="165">
        <f>+Exports!B6517</f>
        <v>9</v>
      </c>
      <c r="F6514" s="165">
        <f>+WEEKDAY(ExportsELAP[[#This Row],[Date Prevailing]],1)</f>
        <v>5</v>
      </c>
      <c r="G6514" s="165">
        <f>+COUNTIFS(ECR_Hours!$K$6:$K$7,ExportsELAP[[#This Row],[Date Prevailing]])</f>
        <v>0</v>
      </c>
      <c r="H6514" s="165">
        <f t="shared" si="407"/>
        <v>5</v>
      </c>
      <c r="I6514" s="166">
        <f>+Exports!G6517</f>
        <v>5049.3584000000001</v>
      </c>
      <c r="J6514" s="166">
        <f>+'ELAP_IPCO-APND'!D6517</f>
        <v>57.518439999999998</v>
      </c>
      <c r="K6514" s="166">
        <f>+(ExportsELAP[[#This Row],[Exports kWh - MPT]]/1000)*ExportsELAP[[#This Row],[EIM Price]]</f>
        <v>290.43121816889601</v>
      </c>
      <c r="L6514" s="167" t="str">
        <f>+INDEX(ECR_Hours!$I$12:$I$15,MATCH(ExportsELAP[[#This Row],[Date Prevailing]],ECR_Hours!$H$12:$H$15,1))</f>
        <v>S</v>
      </c>
      <c r="M6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5" spans="1:13" x14ac:dyDescent="0.25">
      <c r="A6515" s="164">
        <f>+Exports!A6518</f>
        <v>44833</v>
      </c>
      <c r="B6515" s="165">
        <f t="shared" si="404"/>
        <v>2022</v>
      </c>
      <c r="C6515" s="165">
        <f t="shared" si="405"/>
        <v>9</v>
      </c>
      <c r="D6515" s="165">
        <f t="shared" si="406"/>
        <v>29</v>
      </c>
      <c r="E6515" s="165">
        <f>+Exports!B6518</f>
        <v>10</v>
      </c>
      <c r="F6515" s="165">
        <f>+WEEKDAY(ExportsELAP[[#This Row],[Date Prevailing]],1)</f>
        <v>5</v>
      </c>
      <c r="G6515" s="165">
        <f>+COUNTIFS(ECR_Hours!$K$6:$K$7,ExportsELAP[[#This Row],[Date Prevailing]])</f>
        <v>0</v>
      </c>
      <c r="H6515" s="165">
        <f t="shared" si="407"/>
        <v>5</v>
      </c>
      <c r="I6515" s="166">
        <f>+Exports!G6518</f>
        <v>18601.874800000001</v>
      </c>
      <c r="J6515" s="166">
        <f>+'ELAP_IPCO-APND'!D6518</f>
        <v>14.37209</v>
      </c>
      <c r="K6515" s="166">
        <f>+(ExportsELAP[[#This Row],[Exports kWh - MPT]]/1000)*ExportsELAP[[#This Row],[EIM Price]]</f>
        <v>267.347818794332</v>
      </c>
      <c r="L6515" s="167" t="str">
        <f>+INDEX(ECR_Hours!$I$12:$I$15,MATCH(ExportsELAP[[#This Row],[Date Prevailing]],ECR_Hours!$H$12:$H$15,1))</f>
        <v>S</v>
      </c>
      <c r="M6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6" spans="1:13" x14ac:dyDescent="0.25">
      <c r="A6516" s="164">
        <f>+Exports!A6519</f>
        <v>44833</v>
      </c>
      <c r="B6516" s="165">
        <f t="shared" si="404"/>
        <v>2022</v>
      </c>
      <c r="C6516" s="165">
        <f t="shared" si="405"/>
        <v>9</v>
      </c>
      <c r="D6516" s="165">
        <f t="shared" si="406"/>
        <v>29</v>
      </c>
      <c r="E6516" s="165">
        <f>+Exports!B6519</f>
        <v>11</v>
      </c>
      <c r="F6516" s="165">
        <f>+WEEKDAY(ExportsELAP[[#This Row],[Date Prevailing]],1)</f>
        <v>5</v>
      </c>
      <c r="G6516" s="165">
        <f>+COUNTIFS(ECR_Hours!$K$6:$K$7,ExportsELAP[[#This Row],[Date Prevailing]])</f>
        <v>0</v>
      </c>
      <c r="H6516" s="165">
        <f t="shared" si="407"/>
        <v>5</v>
      </c>
      <c r="I6516" s="166">
        <f>+Exports!G6519</f>
        <v>30088.855799999998</v>
      </c>
      <c r="J6516" s="166">
        <f>+'ELAP_IPCO-APND'!D6519</f>
        <v>9.1850500000000004</v>
      </c>
      <c r="K6516" s="166">
        <f>+(ExportsELAP[[#This Row],[Exports kWh - MPT]]/1000)*ExportsELAP[[#This Row],[EIM Price]]</f>
        <v>276.36764496578996</v>
      </c>
      <c r="L6516" s="167" t="str">
        <f>+INDEX(ECR_Hours!$I$12:$I$15,MATCH(ExportsELAP[[#This Row],[Date Prevailing]],ECR_Hours!$H$12:$H$15,1))</f>
        <v>S</v>
      </c>
      <c r="M6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7" spans="1:13" x14ac:dyDescent="0.25">
      <c r="A6517" s="164">
        <f>+Exports!A6520</f>
        <v>44833</v>
      </c>
      <c r="B6517" s="165">
        <f t="shared" si="404"/>
        <v>2022</v>
      </c>
      <c r="C6517" s="165">
        <f t="shared" si="405"/>
        <v>9</v>
      </c>
      <c r="D6517" s="165">
        <f t="shared" si="406"/>
        <v>29</v>
      </c>
      <c r="E6517" s="165">
        <f>+Exports!B6520</f>
        <v>12</v>
      </c>
      <c r="F6517" s="165">
        <f>+WEEKDAY(ExportsELAP[[#This Row],[Date Prevailing]],1)</f>
        <v>5</v>
      </c>
      <c r="G6517" s="165">
        <f>+COUNTIFS(ECR_Hours!$K$6:$K$7,ExportsELAP[[#This Row],[Date Prevailing]])</f>
        <v>0</v>
      </c>
      <c r="H6517" s="165">
        <f t="shared" si="407"/>
        <v>5</v>
      </c>
      <c r="I6517" s="166">
        <f>+Exports!G6520</f>
        <v>37053.654999999999</v>
      </c>
      <c r="J6517" s="166">
        <f>+'ELAP_IPCO-APND'!D6520</f>
        <v>13.759359999999999</v>
      </c>
      <c r="K6517" s="166">
        <f>+(ExportsELAP[[#This Row],[Exports kWh - MPT]]/1000)*ExportsELAP[[#This Row],[EIM Price]]</f>
        <v>509.83457846079995</v>
      </c>
      <c r="L6517" s="167" t="str">
        <f>+INDEX(ECR_Hours!$I$12:$I$15,MATCH(ExportsELAP[[#This Row],[Date Prevailing]],ECR_Hours!$H$12:$H$15,1))</f>
        <v>S</v>
      </c>
      <c r="M6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8" spans="1:13" x14ac:dyDescent="0.25">
      <c r="A6518" s="164">
        <f>+Exports!A6521</f>
        <v>44833</v>
      </c>
      <c r="B6518" s="165">
        <f t="shared" si="404"/>
        <v>2022</v>
      </c>
      <c r="C6518" s="165">
        <f t="shared" si="405"/>
        <v>9</v>
      </c>
      <c r="D6518" s="165">
        <f t="shared" si="406"/>
        <v>29</v>
      </c>
      <c r="E6518" s="165">
        <f>+Exports!B6521</f>
        <v>13</v>
      </c>
      <c r="F6518" s="165">
        <f>+WEEKDAY(ExportsELAP[[#This Row],[Date Prevailing]],1)</f>
        <v>5</v>
      </c>
      <c r="G6518" s="165">
        <f>+COUNTIFS(ECR_Hours!$K$6:$K$7,ExportsELAP[[#This Row],[Date Prevailing]])</f>
        <v>0</v>
      </c>
      <c r="H6518" s="165">
        <f t="shared" si="407"/>
        <v>5</v>
      </c>
      <c r="I6518" s="166">
        <f>+Exports!G6521</f>
        <v>41364.928500000002</v>
      </c>
      <c r="J6518" s="166">
        <f>+'ELAP_IPCO-APND'!D6521</f>
        <v>47.365079999999999</v>
      </c>
      <c r="K6518" s="166">
        <f>+(ExportsELAP[[#This Row],[Exports kWh - MPT]]/1000)*ExportsELAP[[#This Row],[EIM Price]]</f>
        <v>1959.2531475967801</v>
      </c>
      <c r="L6518" s="167" t="str">
        <f>+INDEX(ECR_Hours!$I$12:$I$15,MATCH(ExportsELAP[[#This Row],[Date Prevailing]],ECR_Hours!$H$12:$H$15,1))</f>
        <v>S</v>
      </c>
      <c r="M6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19" spans="1:13" x14ac:dyDescent="0.25">
      <c r="A6519" s="164">
        <f>+Exports!A6522</f>
        <v>44833</v>
      </c>
      <c r="B6519" s="165">
        <f t="shared" si="404"/>
        <v>2022</v>
      </c>
      <c r="C6519" s="165">
        <f t="shared" si="405"/>
        <v>9</v>
      </c>
      <c r="D6519" s="165">
        <f t="shared" si="406"/>
        <v>29</v>
      </c>
      <c r="E6519" s="165">
        <f>+Exports!B6522</f>
        <v>14</v>
      </c>
      <c r="F6519" s="165">
        <f>+WEEKDAY(ExportsELAP[[#This Row],[Date Prevailing]],1)</f>
        <v>5</v>
      </c>
      <c r="G6519" s="165">
        <f>+COUNTIFS(ECR_Hours!$K$6:$K$7,ExportsELAP[[#This Row],[Date Prevailing]])</f>
        <v>0</v>
      </c>
      <c r="H6519" s="165">
        <f t="shared" si="407"/>
        <v>5</v>
      </c>
      <c r="I6519" s="166">
        <f>+Exports!G6522</f>
        <v>43133.664600000004</v>
      </c>
      <c r="J6519" s="166">
        <f>+'ELAP_IPCO-APND'!D6522</f>
        <v>48.204059999999998</v>
      </c>
      <c r="K6519" s="166">
        <f>+(ExportsELAP[[#This Row],[Exports kWh - MPT]]/1000)*ExportsELAP[[#This Row],[EIM Price]]</f>
        <v>2079.2177563982759</v>
      </c>
      <c r="L6519" s="167" t="str">
        <f>+INDEX(ECR_Hours!$I$12:$I$15,MATCH(ExportsELAP[[#This Row],[Date Prevailing]],ECR_Hours!$H$12:$H$15,1))</f>
        <v>S</v>
      </c>
      <c r="M6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0" spans="1:13" x14ac:dyDescent="0.25">
      <c r="A6520" s="164">
        <f>+Exports!A6523</f>
        <v>44833</v>
      </c>
      <c r="B6520" s="165">
        <f t="shared" si="404"/>
        <v>2022</v>
      </c>
      <c r="C6520" s="165">
        <f t="shared" si="405"/>
        <v>9</v>
      </c>
      <c r="D6520" s="165">
        <f t="shared" si="406"/>
        <v>29</v>
      </c>
      <c r="E6520" s="165">
        <f>+Exports!B6523</f>
        <v>15</v>
      </c>
      <c r="F6520" s="165">
        <f>+WEEKDAY(ExportsELAP[[#This Row],[Date Prevailing]],1)</f>
        <v>5</v>
      </c>
      <c r="G6520" s="165">
        <f>+COUNTIFS(ECR_Hours!$K$6:$K$7,ExportsELAP[[#This Row],[Date Prevailing]])</f>
        <v>0</v>
      </c>
      <c r="H6520" s="165">
        <f t="shared" si="407"/>
        <v>5</v>
      </c>
      <c r="I6520" s="166">
        <f>+Exports!G6523</f>
        <v>44172.491899999994</v>
      </c>
      <c r="J6520" s="166">
        <f>+'ELAP_IPCO-APND'!D6523</f>
        <v>53.409489999999998</v>
      </c>
      <c r="K6520" s="166">
        <f>+(ExportsELAP[[#This Row],[Exports kWh - MPT]]/1000)*ExportsELAP[[#This Row],[EIM Price]]</f>
        <v>2359.2302644081306</v>
      </c>
      <c r="L6520" s="167" t="str">
        <f>+INDEX(ECR_Hours!$I$12:$I$15,MATCH(ExportsELAP[[#This Row],[Date Prevailing]],ECR_Hours!$H$12:$H$15,1))</f>
        <v>S</v>
      </c>
      <c r="M6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21" spans="1:13" x14ac:dyDescent="0.25">
      <c r="A6521" s="164">
        <f>+Exports!A6524</f>
        <v>44833</v>
      </c>
      <c r="B6521" s="165">
        <f t="shared" si="404"/>
        <v>2022</v>
      </c>
      <c r="C6521" s="165">
        <f t="shared" si="405"/>
        <v>9</v>
      </c>
      <c r="D6521" s="165">
        <f t="shared" si="406"/>
        <v>29</v>
      </c>
      <c r="E6521" s="165">
        <f>+Exports!B6524</f>
        <v>16</v>
      </c>
      <c r="F6521" s="165">
        <f>+WEEKDAY(ExportsELAP[[#This Row],[Date Prevailing]],1)</f>
        <v>5</v>
      </c>
      <c r="G6521" s="165">
        <f>+COUNTIFS(ECR_Hours!$K$6:$K$7,ExportsELAP[[#This Row],[Date Prevailing]])</f>
        <v>0</v>
      </c>
      <c r="H6521" s="165">
        <f t="shared" si="407"/>
        <v>5</v>
      </c>
      <c r="I6521" s="166">
        <f>+Exports!G6524</f>
        <v>36526.237199999996</v>
      </c>
      <c r="J6521" s="166">
        <f>+'ELAP_IPCO-APND'!D6524</f>
        <v>54.680129999999998</v>
      </c>
      <c r="K6521" s="166">
        <f>+(ExportsELAP[[#This Row],[Exports kWh - MPT]]/1000)*ExportsELAP[[#This Row],[EIM Price]]</f>
        <v>1997.2593985068359</v>
      </c>
      <c r="L6521" s="167" t="str">
        <f>+INDEX(ECR_Hours!$I$12:$I$15,MATCH(ExportsELAP[[#This Row],[Date Prevailing]],ECR_Hours!$H$12:$H$15,1))</f>
        <v>S</v>
      </c>
      <c r="M6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2" spans="1:13" x14ac:dyDescent="0.25">
      <c r="A6522" s="164">
        <f>+Exports!A6525</f>
        <v>44833</v>
      </c>
      <c r="B6522" s="165">
        <f t="shared" si="404"/>
        <v>2022</v>
      </c>
      <c r="C6522" s="165">
        <f t="shared" si="405"/>
        <v>9</v>
      </c>
      <c r="D6522" s="165">
        <f t="shared" si="406"/>
        <v>29</v>
      </c>
      <c r="E6522" s="165">
        <f>+Exports!B6525</f>
        <v>17</v>
      </c>
      <c r="F6522" s="165">
        <f>+WEEKDAY(ExportsELAP[[#This Row],[Date Prevailing]],1)</f>
        <v>5</v>
      </c>
      <c r="G6522" s="165">
        <f>+COUNTIFS(ECR_Hours!$K$6:$K$7,ExportsELAP[[#This Row],[Date Prevailing]])</f>
        <v>0</v>
      </c>
      <c r="H6522" s="165">
        <f t="shared" si="407"/>
        <v>5</v>
      </c>
      <c r="I6522" s="166">
        <f>+Exports!G6525</f>
        <v>23384.7536</v>
      </c>
      <c r="J6522" s="166">
        <f>+'ELAP_IPCO-APND'!D6525</f>
        <v>57.511620000000001</v>
      </c>
      <c r="K6522" s="166">
        <f>+(ExportsELAP[[#This Row],[Exports kWh - MPT]]/1000)*ExportsELAP[[#This Row],[EIM Price]]</f>
        <v>1344.895062836832</v>
      </c>
      <c r="L6522" s="167" t="str">
        <f>+INDEX(ECR_Hours!$I$12:$I$15,MATCH(ExportsELAP[[#This Row],[Date Prevailing]],ECR_Hours!$H$12:$H$15,1))</f>
        <v>S</v>
      </c>
      <c r="M6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3" spans="1:13" x14ac:dyDescent="0.25">
      <c r="A6523" s="164">
        <f>+Exports!A6526</f>
        <v>44833</v>
      </c>
      <c r="B6523" s="165">
        <f t="shared" si="404"/>
        <v>2022</v>
      </c>
      <c r="C6523" s="165">
        <f t="shared" si="405"/>
        <v>9</v>
      </c>
      <c r="D6523" s="165">
        <f t="shared" si="406"/>
        <v>29</v>
      </c>
      <c r="E6523" s="165">
        <f>+Exports!B6526</f>
        <v>18</v>
      </c>
      <c r="F6523" s="165">
        <f>+WEEKDAY(ExportsELAP[[#This Row],[Date Prevailing]],1)</f>
        <v>5</v>
      </c>
      <c r="G6523" s="165">
        <f>+COUNTIFS(ECR_Hours!$K$6:$K$7,ExportsELAP[[#This Row],[Date Prevailing]])</f>
        <v>0</v>
      </c>
      <c r="H6523" s="165">
        <f t="shared" si="407"/>
        <v>5</v>
      </c>
      <c r="I6523" s="166">
        <f>+Exports!G6526</f>
        <v>14665.552300000001</v>
      </c>
      <c r="J6523" s="166">
        <f>+'ELAP_IPCO-APND'!D6526</f>
        <v>54.864809999999999</v>
      </c>
      <c r="K6523" s="166">
        <f>+(ExportsELAP[[#This Row],[Exports kWh - MPT]]/1000)*ExportsELAP[[#This Row],[EIM Price]]</f>
        <v>804.62274048456311</v>
      </c>
      <c r="L6523" s="167" t="str">
        <f>+INDEX(ECR_Hours!$I$12:$I$15,MATCH(ExportsELAP[[#This Row],[Date Prevailing]],ECR_Hours!$H$12:$H$15,1))</f>
        <v>S</v>
      </c>
      <c r="M6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4" spans="1:13" x14ac:dyDescent="0.25">
      <c r="A6524" s="164">
        <f>+Exports!A6527</f>
        <v>44833</v>
      </c>
      <c r="B6524" s="165">
        <f t="shared" si="404"/>
        <v>2022</v>
      </c>
      <c r="C6524" s="165">
        <f t="shared" si="405"/>
        <v>9</v>
      </c>
      <c r="D6524" s="165">
        <f t="shared" si="406"/>
        <v>29</v>
      </c>
      <c r="E6524" s="165">
        <f>+Exports!B6527</f>
        <v>19</v>
      </c>
      <c r="F6524" s="165">
        <f>+WEEKDAY(ExportsELAP[[#This Row],[Date Prevailing]],1)</f>
        <v>5</v>
      </c>
      <c r="G6524" s="165">
        <f>+COUNTIFS(ECR_Hours!$K$6:$K$7,ExportsELAP[[#This Row],[Date Prevailing]])</f>
        <v>0</v>
      </c>
      <c r="H6524" s="165">
        <f t="shared" si="407"/>
        <v>5</v>
      </c>
      <c r="I6524" s="166">
        <f>+Exports!G6527</f>
        <v>5735.3927999999996</v>
      </c>
      <c r="J6524" s="166">
        <f>+'ELAP_IPCO-APND'!D6527</f>
        <v>51.588500000000003</v>
      </c>
      <c r="K6524" s="166">
        <f>+(ExportsELAP[[#This Row],[Exports kWh - MPT]]/1000)*ExportsELAP[[#This Row],[EIM Price]]</f>
        <v>295.88031146280002</v>
      </c>
      <c r="L6524" s="167" t="str">
        <f>+INDEX(ECR_Hours!$I$12:$I$15,MATCH(ExportsELAP[[#This Row],[Date Prevailing]],ECR_Hours!$H$12:$H$15,1))</f>
        <v>S</v>
      </c>
      <c r="M6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5" spans="1:13" x14ac:dyDescent="0.25">
      <c r="A6525" s="164">
        <f>+Exports!A6528</f>
        <v>44833</v>
      </c>
      <c r="B6525" s="165">
        <f t="shared" si="404"/>
        <v>2022</v>
      </c>
      <c r="C6525" s="165">
        <f t="shared" si="405"/>
        <v>9</v>
      </c>
      <c r="D6525" s="165">
        <f t="shared" si="406"/>
        <v>29</v>
      </c>
      <c r="E6525" s="165">
        <f>+Exports!B6528</f>
        <v>20</v>
      </c>
      <c r="F6525" s="165">
        <f>+WEEKDAY(ExportsELAP[[#This Row],[Date Prevailing]],1)</f>
        <v>5</v>
      </c>
      <c r="G6525" s="165">
        <f>+COUNTIFS(ECR_Hours!$K$6:$K$7,ExportsELAP[[#This Row],[Date Prevailing]])</f>
        <v>0</v>
      </c>
      <c r="H6525" s="165">
        <f t="shared" si="407"/>
        <v>5</v>
      </c>
      <c r="I6525" s="166">
        <f>+Exports!G6528</f>
        <v>213.86089999999999</v>
      </c>
      <c r="J6525" s="166">
        <f>+'ELAP_IPCO-APND'!D6528</f>
        <v>55.159170000000003</v>
      </c>
      <c r="K6525" s="166">
        <f>+(ExportsELAP[[#This Row],[Exports kWh - MPT]]/1000)*ExportsELAP[[#This Row],[EIM Price]]</f>
        <v>11.796389739453</v>
      </c>
      <c r="L6525" s="167" t="str">
        <f>+INDEX(ECR_Hours!$I$12:$I$15,MATCH(ExportsELAP[[#This Row],[Date Prevailing]],ECR_Hours!$H$12:$H$15,1))</f>
        <v>S</v>
      </c>
      <c r="M6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6" spans="1:13" x14ac:dyDescent="0.25">
      <c r="A6526" s="164">
        <f>+Exports!A6529</f>
        <v>44833</v>
      </c>
      <c r="B6526" s="165">
        <f t="shared" si="404"/>
        <v>2022</v>
      </c>
      <c r="C6526" s="165">
        <f t="shared" si="405"/>
        <v>9</v>
      </c>
      <c r="D6526" s="165">
        <f t="shared" si="406"/>
        <v>29</v>
      </c>
      <c r="E6526" s="165">
        <f>+Exports!B6529</f>
        <v>21</v>
      </c>
      <c r="F6526" s="165">
        <f>+WEEKDAY(ExportsELAP[[#This Row],[Date Prevailing]],1)</f>
        <v>5</v>
      </c>
      <c r="G6526" s="165">
        <f>+COUNTIFS(ECR_Hours!$K$6:$K$7,ExportsELAP[[#This Row],[Date Prevailing]])</f>
        <v>0</v>
      </c>
      <c r="H6526" s="165">
        <f t="shared" si="407"/>
        <v>5</v>
      </c>
      <c r="I6526" s="166">
        <f>+Exports!G6529</f>
        <v>13.542400000000001</v>
      </c>
      <c r="J6526" s="166">
        <f>+'ELAP_IPCO-APND'!D6529</f>
        <v>57.946980000000003</v>
      </c>
      <c r="K6526" s="166">
        <f>+(ExportsELAP[[#This Row],[Exports kWh - MPT]]/1000)*ExportsELAP[[#This Row],[EIM Price]]</f>
        <v>0.78474118195200016</v>
      </c>
      <c r="L6526" s="167" t="str">
        <f>+INDEX(ECR_Hours!$I$12:$I$15,MATCH(ExportsELAP[[#This Row],[Date Prevailing]],ECR_Hours!$H$12:$H$15,1))</f>
        <v>S</v>
      </c>
      <c r="M6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7" spans="1:13" x14ac:dyDescent="0.25">
      <c r="A6527" s="164">
        <f>+Exports!A6530</f>
        <v>44833</v>
      </c>
      <c r="B6527" s="165">
        <f t="shared" si="404"/>
        <v>2022</v>
      </c>
      <c r="C6527" s="165">
        <f t="shared" si="405"/>
        <v>9</v>
      </c>
      <c r="D6527" s="165">
        <f t="shared" si="406"/>
        <v>29</v>
      </c>
      <c r="E6527" s="165">
        <f>+Exports!B6530</f>
        <v>22</v>
      </c>
      <c r="F6527" s="165">
        <f>+WEEKDAY(ExportsELAP[[#This Row],[Date Prevailing]],1)</f>
        <v>5</v>
      </c>
      <c r="G6527" s="165">
        <f>+COUNTIFS(ECR_Hours!$K$6:$K$7,ExportsELAP[[#This Row],[Date Prevailing]])</f>
        <v>0</v>
      </c>
      <c r="H6527" s="165">
        <f t="shared" si="407"/>
        <v>5</v>
      </c>
      <c r="I6527" s="166">
        <f>+Exports!G6530</f>
        <v>12.77109999999999</v>
      </c>
      <c r="J6527" s="166">
        <f>+'ELAP_IPCO-APND'!D6530</f>
        <v>66.627780000000001</v>
      </c>
      <c r="K6527" s="166">
        <f>+(ExportsELAP[[#This Row],[Exports kWh - MPT]]/1000)*ExportsELAP[[#This Row],[EIM Price]]</f>
        <v>0.8509100411579994</v>
      </c>
      <c r="L6527" s="167" t="str">
        <f>+INDEX(ECR_Hours!$I$12:$I$15,MATCH(ExportsELAP[[#This Row],[Date Prevailing]],ECR_Hours!$H$12:$H$15,1))</f>
        <v>S</v>
      </c>
      <c r="M6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8" spans="1:13" x14ac:dyDescent="0.25">
      <c r="A6528" s="164">
        <f>+Exports!A6531</f>
        <v>44833</v>
      </c>
      <c r="B6528" s="165">
        <f t="shared" si="404"/>
        <v>2022</v>
      </c>
      <c r="C6528" s="165">
        <f t="shared" si="405"/>
        <v>9</v>
      </c>
      <c r="D6528" s="165">
        <f t="shared" si="406"/>
        <v>29</v>
      </c>
      <c r="E6528" s="165">
        <f>+Exports!B6531</f>
        <v>23</v>
      </c>
      <c r="F6528" s="165">
        <f>+WEEKDAY(ExportsELAP[[#This Row],[Date Prevailing]],1)</f>
        <v>5</v>
      </c>
      <c r="G6528" s="165">
        <f>+COUNTIFS(ECR_Hours!$K$6:$K$7,ExportsELAP[[#This Row],[Date Prevailing]])</f>
        <v>0</v>
      </c>
      <c r="H6528" s="165">
        <f t="shared" si="407"/>
        <v>5</v>
      </c>
      <c r="I6528" s="166">
        <f>+Exports!G6531</f>
        <v>12.803000000000001</v>
      </c>
      <c r="J6528" s="166">
        <f>+'ELAP_IPCO-APND'!D6531</f>
        <v>67.376779999999997</v>
      </c>
      <c r="K6528" s="166">
        <f>+(ExportsELAP[[#This Row],[Exports kWh - MPT]]/1000)*ExportsELAP[[#This Row],[EIM Price]]</f>
        <v>0.86262491433999999</v>
      </c>
      <c r="L6528" s="167" t="str">
        <f>+INDEX(ECR_Hours!$I$12:$I$15,MATCH(ExportsELAP[[#This Row],[Date Prevailing]],ECR_Hours!$H$12:$H$15,1))</f>
        <v>S</v>
      </c>
      <c r="M6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29" spans="1:13" x14ac:dyDescent="0.25">
      <c r="A6529" s="164">
        <f>+Exports!A6532</f>
        <v>44833</v>
      </c>
      <c r="B6529" s="165">
        <f t="shared" si="404"/>
        <v>2022</v>
      </c>
      <c r="C6529" s="165">
        <f t="shared" si="405"/>
        <v>9</v>
      </c>
      <c r="D6529" s="165">
        <f t="shared" si="406"/>
        <v>29</v>
      </c>
      <c r="E6529" s="165">
        <f>+Exports!B6532</f>
        <v>24</v>
      </c>
      <c r="F6529" s="165">
        <f>+WEEKDAY(ExportsELAP[[#This Row],[Date Prevailing]],1)</f>
        <v>5</v>
      </c>
      <c r="G6529" s="165">
        <f>+COUNTIFS(ECR_Hours!$K$6:$K$7,ExportsELAP[[#This Row],[Date Prevailing]])</f>
        <v>0</v>
      </c>
      <c r="H6529" s="165">
        <f t="shared" si="407"/>
        <v>5</v>
      </c>
      <c r="I6529" s="166">
        <f>+Exports!G6532</f>
        <v>14.724700000000002</v>
      </c>
      <c r="J6529" s="166">
        <f>+'ELAP_IPCO-APND'!D6532</f>
        <v>58.893720000000002</v>
      </c>
      <c r="K6529" s="166">
        <f>+(ExportsELAP[[#This Row],[Exports kWh - MPT]]/1000)*ExportsELAP[[#This Row],[EIM Price]]</f>
        <v>0.86719235888400015</v>
      </c>
      <c r="L6529" s="167" t="str">
        <f>+INDEX(ECR_Hours!$I$12:$I$15,MATCH(ExportsELAP[[#This Row],[Date Prevailing]],ECR_Hours!$H$12:$H$15,1))</f>
        <v>S</v>
      </c>
      <c r="M6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0" spans="1:13" x14ac:dyDescent="0.25">
      <c r="A6530" s="164">
        <f>+Exports!A6533</f>
        <v>44834</v>
      </c>
      <c r="B6530" s="165">
        <f t="shared" ref="B6530:B6593" si="408">+YEAR(A6530)</f>
        <v>2022</v>
      </c>
      <c r="C6530" s="165">
        <f t="shared" ref="C6530:C6593" si="409">+MONTH(A6530)</f>
        <v>9</v>
      </c>
      <c r="D6530" s="165">
        <f t="shared" ref="D6530:D6593" si="410">+DAY(A6530)</f>
        <v>30</v>
      </c>
      <c r="E6530" s="165">
        <f>+Exports!B6533</f>
        <v>1</v>
      </c>
      <c r="F6530" s="165">
        <f>+WEEKDAY(ExportsELAP[[#This Row],[Date Prevailing]],1)</f>
        <v>6</v>
      </c>
      <c r="G6530" s="165">
        <f>+COUNTIFS(ECR_Hours!$K$6:$K$7,ExportsELAP[[#This Row],[Date Prevailing]])</f>
        <v>0</v>
      </c>
      <c r="H6530" s="165">
        <f t="shared" ref="H6530:H6593" si="411">+IF(G6530=1,0,F6530)</f>
        <v>6</v>
      </c>
      <c r="I6530" s="166">
        <f>+Exports!G6533</f>
        <v>20.523699999999998</v>
      </c>
      <c r="J6530" s="166">
        <f>+'ELAP_IPCO-APND'!D6533</f>
        <v>52.969180000000001</v>
      </c>
      <c r="K6530" s="166">
        <f>+(ExportsELAP[[#This Row],[Exports kWh - MPT]]/1000)*ExportsELAP[[#This Row],[EIM Price]]</f>
        <v>1.087123559566</v>
      </c>
      <c r="L6530" s="167" t="str">
        <f>+INDEX(ECR_Hours!$I$12:$I$15,MATCH(ExportsELAP[[#This Row],[Date Prevailing]],ECR_Hours!$H$12:$H$15,1))</f>
        <v>S</v>
      </c>
      <c r="M6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1" spans="1:13" x14ac:dyDescent="0.25">
      <c r="A6531" s="164">
        <f>+Exports!A6534</f>
        <v>44834</v>
      </c>
      <c r="B6531" s="165">
        <f t="shared" si="408"/>
        <v>2022</v>
      </c>
      <c r="C6531" s="165">
        <f t="shared" si="409"/>
        <v>9</v>
      </c>
      <c r="D6531" s="165">
        <f t="shared" si="410"/>
        <v>30</v>
      </c>
      <c r="E6531" s="165">
        <f>+Exports!B6534</f>
        <v>2</v>
      </c>
      <c r="F6531" s="165">
        <f>+WEEKDAY(ExportsELAP[[#This Row],[Date Prevailing]],1)</f>
        <v>6</v>
      </c>
      <c r="G6531" s="165">
        <f>+COUNTIFS(ECR_Hours!$K$6:$K$7,ExportsELAP[[#This Row],[Date Prevailing]])</f>
        <v>0</v>
      </c>
      <c r="H6531" s="165">
        <f t="shared" si="411"/>
        <v>6</v>
      </c>
      <c r="I6531" s="166">
        <f>+Exports!G6534</f>
        <v>17.225300000000001</v>
      </c>
      <c r="J6531" s="166">
        <f>+'ELAP_IPCO-APND'!D6534</f>
        <v>52.602409999999999</v>
      </c>
      <c r="K6531" s="166">
        <f>+(ExportsELAP[[#This Row],[Exports kWh - MPT]]/1000)*ExportsELAP[[#This Row],[EIM Price]]</f>
        <v>0.90609229297300009</v>
      </c>
      <c r="L6531" s="167" t="str">
        <f>+INDEX(ECR_Hours!$I$12:$I$15,MATCH(ExportsELAP[[#This Row],[Date Prevailing]],ECR_Hours!$H$12:$H$15,1))</f>
        <v>S</v>
      </c>
      <c r="M6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2" spans="1:13" x14ac:dyDescent="0.25">
      <c r="A6532" s="164">
        <f>+Exports!A6535</f>
        <v>44834</v>
      </c>
      <c r="B6532" s="165">
        <f t="shared" si="408"/>
        <v>2022</v>
      </c>
      <c r="C6532" s="165">
        <f t="shared" si="409"/>
        <v>9</v>
      </c>
      <c r="D6532" s="165">
        <f t="shared" si="410"/>
        <v>30</v>
      </c>
      <c r="E6532" s="165">
        <f>+Exports!B6535</f>
        <v>3</v>
      </c>
      <c r="F6532" s="165">
        <f>+WEEKDAY(ExportsELAP[[#This Row],[Date Prevailing]],1)</f>
        <v>6</v>
      </c>
      <c r="G6532" s="165">
        <f>+COUNTIFS(ECR_Hours!$K$6:$K$7,ExportsELAP[[#This Row],[Date Prevailing]])</f>
        <v>0</v>
      </c>
      <c r="H6532" s="165">
        <f t="shared" si="411"/>
        <v>6</v>
      </c>
      <c r="I6532" s="166">
        <f>+Exports!G6535</f>
        <v>16.8291</v>
      </c>
      <c r="J6532" s="166">
        <f>+'ELAP_IPCO-APND'!D6535</f>
        <v>55.112949999999998</v>
      </c>
      <c r="K6532" s="166">
        <f>+(ExportsELAP[[#This Row],[Exports kWh - MPT]]/1000)*ExportsELAP[[#This Row],[EIM Price]]</f>
        <v>0.92750134684499996</v>
      </c>
      <c r="L6532" s="167" t="str">
        <f>+INDEX(ECR_Hours!$I$12:$I$15,MATCH(ExportsELAP[[#This Row],[Date Prevailing]],ECR_Hours!$H$12:$H$15,1))</f>
        <v>S</v>
      </c>
      <c r="M6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3" spans="1:13" x14ac:dyDescent="0.25">
      <c r="A6533" s="164">
        <f>+Exports!A6536</f>
        <v>44834</v>
      </c>
      <c r="B6533" s="165">
        <f t="shared" si="408"/>
        <v>2022</v>
      </c>
      <c r="C6533" s="165">
        <f t="shared" si="409"/>
        <v>9</v>
      </c>
      <c r="D6533" s="165">
        <f t="shared" si="410"/>
        <v>30</v>
      </c>
      <c r="E6533" s="165">
        <f>+Exports!B6536</f>
        <v>4</v>
      </c>
      <c r="F6533" s="165">
        <f>+WEEKDAY(ExportsELAP[[#This Row],[Date Prevailing]],1)</f>
        <v>6</v>
      </c>
      <c r="G6533" s="165">
        <f>+COUNTIFS(ECR_Hours!$K$6:$K$7,ExportsELAP[[#This Row],[Date Prevailing]])</f>
        <v>0</v>
      </c>
      <c r="H6533" s="165">
        <f t="shared" si="411"/>
        <v>6</v>
      </c>
      <c r="I6533" s="166">
        <f>+Exports!G6536</f>
        <v>22.144400000000001</v>
      </c>
      <c r="J6533" s="166">
        <f>+'ELAP_IPCO-APND'!D6536</f>
        <v>48.057250000000003</v>
      </c>
      <c r="K6533" s="166">
        <f>+(ExportsELAP[[#This Row],[Exports kWh - MPT]]/1000)*ExportsELAP[[#This Row],[EIM Price]]</f>
        <v>1.0641989669</v>
      </c>
      <c r="L6533" s="167" t="str">
        <f>+INDEX(ECR_Hours!$I$12:$I$15,MATCH(ExportsELAP[[#This Row],[Date Prevailing]],ECR_Hours!$H$12:$H$15,1))</f>
        <v>S</v>
      </c>
      <c r="M6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4" spans="1:13" x14ac:dyDescent="0.25">
      <c r="A6534" s="164">
        <f>+Exports!A6537</f>
        <v>44834</v>
      </c>
      <c r="B6534" s="165">
        <f t="shared" si="408"/>
        <v>2022</v>
      </c>
      <c r="C6534" s="165">
        <f t="shared" si="409"/>
        <v>9</v>
      </c>
      <c r="D6534" s="165">
        <f t="shared" si="410"/>
        <v>30</v>
      </c>
      <c r="E6534" s="165">
        <f>+Exports!B6537</f>
        <v>5</v>
      </c>
      <c r="F6534" s="165">
        <f>+WEEKDAY(ExportsELAP[[#This Row],[Date Prevailing]],1)</f>
        <v>6</v>
      </c>
      <c r="G6534" s="165">
        <f>+COUNTIFS(ECR_Hours!$K$6:$K$7,ExportsELAP[[#This Row],[Date Prevailing]])</f>
        <v>0</v>
      </c>
      <c r="H6534" s="165">
        <f t="shared" si="411"/>
        <v>6</v>
      </c>
      <c r="I6534" s="166">
        <f>+Exports!G6537</f>
        <v>28.955699999999901</v>
      </c>
      <c r="J6534" s="166">
        <f>+'ELAP_IPCO-APND'!D6537</f>
        <v>50.696390000000001</v>
      </c>
      <c r="K6534" s="166">
        <f>+(ExportsELAP[[#This Row],[Exports kWh - MPT]]/1000)*ExportsELAP[[#This Row],[EIM Price]]</f>
        <v>1.467949459922995</v>
      </c>
      <c r="L6534" s="167" t="str">
        <f>+INDEX(ECR_Hours!$I$12:$I$15,MATCH(ExportsELAP[[#This Row],[Date Prevailing]],ECR_Hours!$H$12:$H$15,1))</f>
        <v>S</v>
      </c>
      <c r="M6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5" spans="1:13" x14ac:dyDescent="0.25">
      <c r="A6535" s="164">
        <f>+Exports!A6538</f>
        <v>44834</v>
      </c>
      <c r="B6535" s="165">
        <f t="shared" si="408"/>
        <v>2022</v>
      </c>
      <c r="C6535" s="165">
        <f t="shared" si="409"/>
        <v>9</v>
      </c>
      <c r="D6535" s="165">
        <f t="shared" si="410"/>
        <v>30</v>
      </c>
      <c r="E6535" s="165">
        <f>+Exports!B6538</f>
        <v>6</v>
      </c>
      <c r="F6535" s="165">
        <f>+WEEKDAY(ExportsELAP[[#This Row],[Date Prevailing]],1)</f>
        <v>6</v>
      </c>
      <c r="G6535" s="165">
        <f>+COUNTIFS(ECR_Hours!$K$6:$K$7,ExportsELAP[[#This Row],[Date Prevailing]])</f>
        <v>0</v>
      </c>
      <c r="H6535" s="165">
        <f t="shared" si="411"/>
        <v>6</v>
      </c>
      <c r="I6535" s="166">
        <f>+Exports!G6538</f>
        <v>19.475999999999999</v>
      </c>
      <c r="J6535" s="166">
        <f>+'ELAP_IPCO-APND'!D6538</f>
        <v>48.82694</v>
      </c>
      <c r="K6535" s="166">
        <f>+(ExportsELAP[[#This Row],[Exports kWh - MPT]]/1000)*ExportsELAP[[#This Row],[EIM Price]]</f>
        <v>0.95095348343999997</v>
      </c>
      <c r="L6535" s="167" t="str">
        <f>+INDEX(ECR_Hours!$I$12:$I$15,MATCH(ExportsELAP[[#This Row],[Date Prevailing]],ECR_Hours!$H$12:$H$15,1))</f>
        <v>S</v>
      </c>
      <c r="M6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6" spans="1:13" x14ac:dyDescent="0.25">
      <c r="A6536" s="164">
        <f>+Exports!A6539</f>
        <v>44834</v>
      </c>
      <c r="B6536" s="165">
        <f t="shared" si="408"/>
        <v>2022</v>
      </c>
      <c r="C6536" s="165">
        <f t="shared" si="409"/>
        <v>9</v>
      </c>
      <c r="D6536" s="165">
        <f t="shared" si="410"/>
        <v>30</v>
      </c>
      <c r="E6536" s="165">
        <f>+Exports!B6539</f>
        <v>7</v>
      </c>
      <c r="F6536" s="165">
        <f>+WEEKDAY(ExportsELAP[[#This Row],[Date Prevailing]],1)</f>
        <v>6</v>
      </c>
      <c r="G6536" s="165">
        <f>+COUNTIFS(ECR_Hours!$K$6:$K$7,ExportsELAP[[#This Row],[Date Prevailing]])</f>
        <v>0</v>
      </c>
      <c r="H6536" s="165">
        <f t="shared" si="411"/>
        <v>6</v>
      </c>
      <c r="I6536" s="166">
        <f>+Exports!G6539</f>
        <v>17.121799999999901</v>
      </c>
      <c r="J6536" s="166">
        <f>+'ELAP_IPCO-APND'!D6539</f>
        <v>56.60284</v>
      </c>
      <c r="K6536" s="166">
        <f>+(ExportsELAP[[#This Row],[Exports kWh - MPT]]/1000)*ExportsELAP[[#This Row],[EIM Price]]</f>
        <v>0.96914250591199447</v>
      </c>
      <c r="L6536" s="167" t="str">
        <f>+INDEX(ECR_Hours!$I$12:$I$15,MATCH(ExportsELAP[[#This Row],[Date Prevailing]],ECR_Hours!$H$12:$H$15,1))</f>
        <v>S</v>
      </c>
      <c r="M6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7" spans="1:13" x14ac:dyDescent="0.25">
      <c r="A6537" s="164">
        <f>+Exports!A6540</f>
        <v>44834</v>
      </c>
      <c r="B6537" s="165">
        <f t="shared" si="408"/>
        <v>2022</v>
      </c>
      <c r="C6537" s="165">
        <f t="shared" si="409"/>
        <v>9</v>
      </c>
      <c r="D6537" s="165">
        <f t="shared" si="410"/>
        <v>30</v>
      </c>
      <c r="E6537" s="165">
        <f>+Exports!B6540</f>
        <v>8</v>
      </c>
      <c r="F6537" s="165">
        <f>+WEEKDAY(ExportsELAP[[#This Row],[Date Prevailing]],1)</f>
        <v>6</v>
      </c>
      <c r="G6537" s="165">
        <f>+COUNTIFS(ECR_Hours!$K$6:$K$7,ExportsELAP[[#This Row],[Date Prevailing]])</f>
        <v>0</v>
      </c>
      <c r="H6537" s="165">
        <f t="shared" si="411"/>
        <v>6</v>
      </c>
      <c r="I6537" s="166">
        <f>+Exports!G6540</f>
        <v>407.20600000000002</v>
      </c>
      <c r="J6537" s="166">
        <f>+'ELAP_IPCO-APND'!D6540</f>
        <v>58.735880000000002</v>
      </c>
      <c r="K6537" s="166">
        <f>+(ExportsELAP[[#This Row],[Exports kWh - MPT]]/1000)*ExportsELAP[[#This Row],[EIM Price]]</f>
        <v>23.91760275128</v>
      </c>
      <c r="L6537" s="167" t="str">
        <f>+INDEX(ECR_Hours!$I$12:$I$15,MATCH(ExportsELAP[[#This Row],[Date Prevailing]],ECR_Hours!$H$12:$H$15,1))</f>
        <v>S</v>
      </c>
      <c r="M6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8" spans="1:13" x14ac:dyDescent="0.25">
      <c r="A6538" s="164">
        <f>+Exports!A6541</f>
        <v>44834</v>
      </c>
      <c r="B6538" s="165">
        <f t="shared" si="408"/>
        <v>2022</v>
      </c>
      <c r="C6538" s="165">
        <f t="shared" si="409"/>
        <v>9</v>
      </c>
      <c r="D6538" s="165">
        <f t="shared" si="410"/>
        <v>30</v>
      </c>
      <c r="E6538" s="165">
        <f>+Exports!B6541</f>
        <v>9</v>
      </c>
      <c r="F6538" s="165">
        <f>+WEEKDAY(ExportsELAP[[#This Row],[Date Prevailing]],1)</f>
        <v>6</v>
      </c>
      <c r="G6538" s="165">
        <f>+COUNTIFS(ECR_Hours!$K$6:$K$7,ExportsELAP[[#This Row],[Date Prevailing]])</f>
        <v>0</v>
      </c>
      <c r="H6538" s="165">
        <f t="shared" si="411"/>
        <v>6</v>
      </c>
      <c r="I6538" s="166">
        <f>+Exports!G6541</f>
        <v>3960.4265999999998</v>
      </c>
      <c r="J6538" s="166">
        <f>+'ELAP_IPCO-APND'!D6541</f>
        <v>49.110280000000003</v>
      </c>
      <c r="K6538" s="166">
        <f>+(ExportsELAP[[#This Row],[Exports kWh - MPT]]/1000)*ExportsELAP[[#This Row],[EIM Price]]</f>
        <v>194.49765924544801</v>
      </c>
      <c r="L6538" s="167" t="str">
        <f>+INDEX(ECR_Hours!$I$12:$I$15,MATCH(ExportsELAP[[#This Row],[Date Prevailing]],ECR_Hours!$H$12:$H$15,1))</f>
        <v>S</v>
      </c>
      <c r="M6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39" spans="1:13" x14ac:dyDescent="0.25">
      <c r="A6539" s="164">
        <f>+Exports!A6542</f>
        <v>44834</v>
      </c>
      <c r="B6539" s="165">
        <f t="shared" si="408"/>
        <v>2022</v>
      </c>
      <c r="C6539" s="165">
        <f t="shared" si="409"/>
        <v>9</v>
      </c>
      <c r="D6539" s="165">
        <f t="shared" si="410"/>
        <v>30</v>
      </c>
      <c r="E6539" s="165">
        <f>+Exports!B6542</f>
        <v>10</v>
      </c>
      <c r="F6539" s="165">
        <f>+WEEKDAY(ExportsELAP[[#This Row],[Date Prevailing]],1)</f>
        <v>6</v>
      </c>
      <c r="G6539" s="165">
        <f>+COUNTIFS(ECR_Hours!$K$6:$K$7,ExportsELAP[[#This Row],[Date Prevailing]])</f>
        <v>0</v>
      </c>
      <c r="H6539" s="165">
        <f t="shared" si="411"/>
        <v>6</v>
      </c>
      <c r="I6539" s="166">
        <f>+Exports!G6542</f>
        <v>10440.625899999999</v>
      </c>
      <c r="J6539" s="166">
        <f>+'ELAP_IPCO-APND'!D6542</f>
        <v>68.813599999999994</v>
      </c>
      <c r="K6539" s="166">
        <f>+(ExportsELAP[[#This Row],[Exports kWh - MPT]]/1000)*ExportsELAP[[#This Row],[EIM Price]]</f>
        <v>718.45705443223983</v>
      </c>
      <c r="L6539" s="167" t="str">
        <f>+INDEX(ECR_Hours!$I$12:$I$15,MATCH(ExportsELAP[[#This Row],[Date Prevailing]],ECR_Hours!$H$12:$H$15,1))</f>
        <v>S</v>
      </c>
      <c r="M6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0" spans="1:13" x14ac:dyDescent="0.25">
      <c r="A6540" s="164">
        <f>+Exports!A6543</f>
        <v>44834</v>
      </c>
      <c r="B6540" s="165">
        <f t="shared" si="408"/>
        <v>2022</v>
      </c>
      <c r="C6540" s="165">
        <f t="shared" si="409"/>
        <v>9</v>
      </c>
      <c r="D6540" s="165">
        <f t="shared" si="410"/>
        <v>30</v>
      </c>
      <c r="E6540" s="165">
        <f>+Exports!B6543</f>
        <v>11</v>
      </c>
      <c r="F6540" s="165">
        <f>+WEEKDAY(ExportsELAP[[#This Row],[Date Prevailing]],1)</f>
        <v>6</v>
      </c>
      <c r="G6540" s="165">
        <f>+COUNTIFS(ECR_Hours!$K$6:$K$7,ExportsELAP[[#This Row],[Date Prevailing]])</f>
        <v>0</v>
      </c>
      <c r="H6540" s="165">
        <f t="shared" si="411"/>
        <v>6</v>
      </c>
      <c r="I6540" s="166">
        <f>+Exports!G6543</f>
        <v>21844.935100000002</v>
      </c>
      <c r="J6540" s="166">
        <f>+'ELAP_IPCO-APND'!D6543</f>
        <v>66.174790000000002</v>
      </c>
      <c r="K6540" s="166">
        <f>+(ExportsELAP[[#This Row],[Exports kWh - MPT]]/1000)*ExportsELAP[[#This Row],[EIM Price]]</f>
        <v>1445.5839928061291</v>
      </c>
      <c r="L6540" s="167" t="str">
        <f>+INDEX(ECR_Hours!$I$12:$I$15,MATCH(ExportsELAP[[#This Row],[Date Prevailing]],ECR_Hours!$H$12:$H$15,1))</f>
        <v>S</v>
      </c>
      <c r="M6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1" spans="1:13" x14ac:dyDescent="0.25">
      <c r="A6541" s="164">
        <f>+Exports!A6544</f>
        <v>44834</v>
      </c>
      <c r="B6541" s="165">
        <f t="shared" si="408"/>
        <v>2022</v>
      </c>
      <c r="C6541" s="165">
        <f t="shared" si="409"/>
        <v>9</v>
      </c>
      <c r="D6541" s="165">
        <f t="shared" si="410"/>
        <v>30</v>
      </c>
      <c r="E6541" s="165">
        <f>+Exports!B6544</f>
        <v>12</v>
      </c>
      <c r="F6541" s="165">
        <f>+WEEKDAY(ExportsELAP[[#This Row],[Date Prevailing]],1)</f>
        <v>6</v>
      </c>
      <c r="G6541" s="165">
        <f>+COUNTIFS(ECR_Hours!$K$6:$K$7,ExportsELAP[[#This Row],[Date Prevailing]])</f>
        <v>0</v>
      </c>
      <c r="H6541" s="165">
        <f t="shared" si="411"/>
        <v>6</v>
      </c>
      <c r="I6541" s="166">
        <f>+Exports!G6544</f>
        <v>32814.055200000003</v>
      </c>
      <c r="J6541" s="166">
        <f>+'ELAP_IPCO-APND'!D6544</f>
        <v>57.417189999999998</v>
      </c>
      <c r="K6541" s="166">
        <f>+(ExportsELAP[[#This Row],[Exports kWh - MPT]]/1000)*ExportsELAP[[#This Row],[EIM Price]]</f>
        <v>1884.0908420888882</v>
      </c>
      <c r="L6541" s="167" t="str">
        <f>+INDEX(ECR_Hours!$I$12:$I$15,MATCH(ExportsELAP[[#This Row],[Date Prevailing]],ECR_Hours!$H$12:$H$15,1))</f>
        <v>S</v>
      </c>
      <c r="M6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2" spans="1:13" x14ac:dyDescent="0.25">
      <c r="A6542" s="164">
        <f>+Exports!A6545</f>
        <v>44834</v>
      </c>
      <c r="B6542" s="165">
        <f t="shared" si="408"/>
        <v>2022</v>
      </c>
      <c r="C6542" s="165">
        <f t="shared" si="409"/>
        <v>9</v>
      </c>
      <c r="D6542" s="165">
        <f t="shared" si="410"/>
        <v>30</v>
      </c>
      <c r="E6542" s="165">
        <f>+Exports!B6545</f>
        <v>13</v>
      </c>
      <c r="F6542" s="165">
        <f>+WEEKDAY(ExportsELAP[[#This Row],[Date Prevailing]],1)</f>
        <v>6</v>
      </c>
      <c r="G6542" s="165">
        <f>+COUNTIFS(ECR_Hours!$K$6:$K$7,ExportsELAP[[#This Row],[Date Prevailing]])</f>
        <v>0</v>
      </c>
      <c r="H6542" s="165">
        <f t="shared" si="411"/>
        <v>6</v>
      </c>
      <c r="I6542" s="166">
        <f>+Exports!G6545</f>
        <v>39229.398300000001</v>
      </c>
      <c r="J6542" s="166">
        <f>+'ELAP_IPCO-APND'!D6545</f>
        <v>56.96555</v>
      </c>
      <c r="K6542" s="166">
        <f>+(ExportsELAP[[#This Row],[Exports kWh - MPT]]/1000)*ExportsELAP[[#This Row],[EIM Price]]</f>
        <v>2234.7242503285652</v>
      </c>
      <c r="L6542" s="167" t="str">
        <f>+INDEX(ECR_Hours!$I$12:$I$15,MATCH(ExportsELAP[[#This Row],[Date Prevailing]],ECR_Hours!$H$12:$H$15,1))</f>
        <v>S</v>
      </c>
      <c r="M6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3" spans="1:13" x14ac:dyDescent="0.25">
      <c r="A6543" s="164">
        <f>+Exports!A6546</f>
        <v>44834</v>
      </c>
      <c r="B6543" s="165">
        <f t="shared" si="408"/>
        <v>2022</v>
      </c>
      <c r="C6543" s="165">
        <f t="shared" si="409"/>
        <v>9</v>
      </c>
      <c r="D6543" s="165">
        <f t="shared" si="410"/>
        <v>30</v>
      </c>
      <c r="E6543" s="165">
        <f>+Exports!B6546</f>
        <v>14</v>
      </c>
      <c r="F6543" s="165">
        <f>+WEEKDAY(ExportsELAP[[#This Row],[Date Prevailing]],1)</f>
        <v>6</v>
      </c>
      <c r="G6543" s="165">
        <f>+COUNTIFS(ECR_Hours!$K$6:$K$7,ExportsELAP[[#This Row],[Date Prevailing]])</f>
        <v>0</v>
      </c>
      <c r="H6543" s="165">
        <f t="shared" si="411"/>
        <v>6</v>
      </c>
      <c r="I6543" s="166">
        <f>+Exports!G6546</f>
        <v>40698.154600000002</v>
      </c>
      <c r="J6543" s="166">
        <f>+'ELAP_IPCO-APND'!D6546</f>
        <v>76.033640000000005</v>
      </c>
      <c r="K6543" s="166">
        <f>+(ExportsELAP[[#This Row],[Exports kWh - MPT]]/1000)*ExportsELAP[[#This Row],[EIM Price]]</f>
        <v>3094.4288355207445</v>
      </c>
      <c r="L6543" s="167" t="str">
        <f>+INDEX(ECR_Hours!$I$12:$I$15,MATCH(ExportsELAP[[#This Row],[Date Prevailing]],ECR_Hours!$H$12:$H$15,1))</f>
        <v>S</v>
      </c>
      <c r="M6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4" spans="1:13" x14ac:dyDescent="0.25">
      <c r="A6544" s="164">
        <f>+Exports!A6547</f>
        <v>44834</v>
      </c>
      <c r="B6544" s="165">
        <f t="shared" si="408"/>
        <v>2022</v>
      </c>
      <c r="C6544" s="165">
        <f t="shared" si="409"/>
        <v>9</v>
      </c>
      <c r="D6544" s="165">
        <f t="shared" si="410"/>
        <v>30</v>
      </c>
      <c r="E6544" s="165">
        <f>+Exports!B6547</f>
        <v>15</v>
      </c>
      <c r="F6544" s="165">
        <f>+WEEKDAY(ExportsELAP[[#This Row],[Date Prevailing]],1)</f>
        <v>6</v>
      </c>
      <c r="G6544" s="165">
        <f>+COUNTIFS(ECR_Hours!$K$6:$K$7,ExportsELAP[[#This Row],[Date Prevailing]])</f>
        <v>0</v>
      </c>
      <c r="H6544" s="165">
        <f t="shared" si="411"/>
        <v>6</v>
      </c>
      <c r="I6544" s="166">
        <f>+Exports!G6547</f>
        <v>38281.352500000001</v>
      </c>
      <c r="J6544" s="166">
        <f>+'ELAP_IPCO-APND'!D6547</f>
        <v>81.134439999999998</v>
      </c>
      <c r="K6544" s="166">
        <f>+(ExportsELAP[[#This Row],[Exports kWh - MPT]]/1000)*ExportsELAP[[#This Row],[EIM Price]]</f>
        <v>3105.9360975301001</v>
      </c>
      <c r="L6544" s="167" t="str">
        <f>+INDEX(ECR_Hours!$I$12:$I$15,MATCH(ExportsELAP[[#This Row],[Date Prevailing]],ECR_Hours!$H$12:$H$15,1))</f>
        <v>S</v>
      </c>
      <c r="M6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45" spans="1:13" x14ac:dyDescent="0.25">
      <c r="A6545" s="164">
        <f>+Exports!A6548</f>
        <v>44834</v>
      </c>
      <c r="B6545" s="165">
        <f t="shared" si="408"/>
        <v>2022</v>
      </c>
      <c r="C6545" s="165">
        <f t="shared" si="409"/>
        <v>9</v>
      </c>
      <c r="D6545" s="165">
        <f t="shared" si="410"/>
        <v>30</v>
      </c>
      <c r="E6545" s="165">
        <f>+Exports!B6548</f>
        <v>16</v>
      </c>
      <c r="F6545" s="165">
        <f>+WEEKDAY(ExportsELAP[[#This Row],[Date Prevailing]],1)</f>
        <v>6</v>
      </c>
      <c r="G6545" s="165">
        <f>+COUNTIFS(ECR_Hours!$K$6:$K$7,ExportsELAP[[#This Row],[Date Prevailing]])</f>
        <v>0</v>
      </c>
      <c r="H6545" s="165">
        <f t="shared" si="411"/>
        <v>6</v>
      </c>
      <c r="I6545" s="166">
        <f>+Exports!G6548</f>
        <v>29820.57</v>
      </c>
      <c r="J6545" s="166">
        <f>+'ELAP_IPCO-APND'!D6548</f>
        <v>72.171449999999993</v>
      </c>
      <c r="K6545" s="166">
        <f>+(ExportsELAP[[#This Row],[Exports kWh - MPT]]/1000)*ExportsELAP[[#This Row],[EIM Price]]</f>
        <v>2152.1937767264999</v>
      </c>
      <c r="L6545" s="167" t="str">
        <f>+INDEX(ECR_Hours!$I$12:$I$15,MATCH(ExportsELAP[[#This Row],[Date Prevailing]],ECR_Hours!$H$12:$H$15,1))</f>
        <v>S</v>
      </c>
      <c r="M6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46" spans="1:13" x14ac:dyDescent="0.25">
      <c r="A6546" s="164">
        <f>+Exports!A6549</f>
        <v>44834</v>
      </c>
      <c r="B6546" s="165">
        <f t="shared" si="408"/>
        <v>2022</v>
      </c>
      <c r="C6546" s="165">
        <f t="shared" si="409"/>
        <v>9</v>
      </c>
      <c r="D6546" s="165">
        <f t="shared" si="410"/>
        <v>30</v>
      </c>
      <c r="E6546" s="165">
        <f>+Exports!B6549</f>
        <v>17</v>
      </c>
      <c r="F6546" s="165">
        <f>+WEEKDAY(ExportsELAP[[#This Row],[Date Prevailing]],1)</f>
        <v>6</v>
      </c>
      <c r="G6546" s="165">
        <f>+COUNTIFS(ECR_Hours!$K$6:$K$7,ExportsELAP[[#This Row],[Date Prevailing]])</f>
        <v>0</v>
      </c>
      <c r="H6546" s="165">
        <f t="shared" si="411"/>
        <v>6</v>
      </c>
      <c r="I6546" s="166">
        <f>+Exports!G6549</f>
        <v>26005.746700000003</v>
      </c>
      <c r="J6546" s="166">
        <f>+'ELAP_IPCO-APND'!D6549</f>
        <v>44.665120000000002</v>
      </c>
      <c r="K6546" s="166">
        <f>+(ExportsELAP[[#This Row],[Exports kWh - MPT]]/1000)*ExportsELAP[[#This Row],[EIM Price]]</f>
        <v>1161.5497970451042</v>
      </c>
      <c r="L6546" s="167" t="str">
        <f>+INDEX(ECR_Hours!$I$12:$I$15,MATCH(ExportsELAP[[#This Row],[Date Prevailing]],ECR_Hours!$H$12:$H$15,1))</f>
        <v>S</v>
      </c>
      <c r="M6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47" spans="1:13" x14ac:dyDescent="0.25">
      <c r="A6547" s="164">
        <f>+Exports!A6550</f>
        <v>44834</v>
      </c>
      <c r="B6547" s="165">
        <f t="shared" si="408"/>
        <v>2022</v>
      </c>
      <c r="C6547" s="165">
        <f t="shared" si="409"/>
        <v>9</v>
      </c>
      <c r="D6547" s="165">
        <f t="shared" si="410"/>
        <v>30</v>
      </c>
      <c r="E6547" s="165">
        <f>+Exports!B6550</f>
        <v>18</v>
      </c>
      <c r="F6547" s="165">
        <f>+WEEKDAY(ExportsELAP[[#This Row],[Date Prevailing]],1)</f>
        <v>6</v>
      </c>
      <c r="G6547" s="165">
        <f>+COUNTIFS(ECR_Hours!$K$6:$K$7,ExportsELAP[[#This Row],[Date Prevailing]])</f>
        <v>0</v>
      </c>
      <c r="H6547" s="165">
        <f t="shared" si="411"/>
        <v>6</v>
      </c>
      <c r="I6547" s="166">
        <f>+Exports!G6550</f>
        <v>13573.492</v>
      </c>
      <c r="J6547" s="166">
        <f>+'ELAP_IPCO-APND'!D6550</f>
        <v>49.58643</v>
      </c>
      <c r="K6547" s="166">
        <f>+(ExportsELAP[[#This Row],[Exports kWh - MPT]]/1000)*ExportsELAP[[#This Row],[EIM Price]]</f>
        <v>673.06101091356004</v>
      </c>
      <c r="L6547" s="167" t="str">
        <f>+INDEX(ECR_Hours!$I$12:$I$15,MATCH(ExportsELAP[[#This Row],[Date Prevailing]],ECR_Hours!$H$12:$H$15,1))</f>
        <v>S</v>
      </c>
      <c r="M6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48" spans="1:13" x14ac:dyDescent="0.25">
      <c r="A6548" s="164">
        <f>+Exports!A6551</f>
        <v>44834</v>
      </c>
      <c r="B6548" s="165">
        <f t="shared" si="408"/>
        <v>2022</v>
      </c>
      <c r="C6548" s="165">
        <f t="shared" si="409"/>
        <v>9</v>
      </c>
      <c r="D6548" s="165">
        <f t="shared" si="410"/>
        <v>30</v>
      </c>
      <c r="E6548" s="165">
        <f>+Exports!B6551</f>
        <v>19</v>
      </c>
      <c r="F6548" s="165">
        <f>+WEEKDAY(ExportsELAP[[#This Row],[Date Prevailing]],1)</f>
        <v>6</v>
      </c>
      <c r="G6548" s="165">
        <f>+COUNTIFS(ECR_Hours!$K$6:$K$7,ExportsELAP[[#This Row],[Date Prevailing]])</f>
        <v>0</v>
      </c>
      <c r="H6548" s="165">
        <f t="shared" si="411"/>
        <v>6</v>
      </c>
      <c r="I6548" s="166">
        <f>+Exports!G6551</f>
        <v>3854.6448999999998</v>
      </c>
      <c r="J6548" s="166">
        <f>+'ELAP_IPCO-APND'!D6551</f>
        <v>57.243699999999997</v>
      </c>
      <c r="K6548" s="166">
        <f>+(ExportsELAP[[#This Row],[Exports kWh - MPT]]/1000)*ExportsELAP[[#This Row],[EIM Price]]</f>
        <v>220.65413626212998</v>
      </c>
      <c r="L6548" s="167" t="str">
        <f>+INDEX(ECR_Hours!$I$12:$I$15,MATCH(ExportsELAP[[#This Row],[Date Prevailing]],ECR_Hours!$H$12:$H$15,1))</f>
        <v>S</v>
      </c>
      <c r="M6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49" spans="1:13" x14ac:dyDescent="0.25">
      <c r="A6549" s="164">
        <f>+Exports!A6552</f>
        <v>44834</v>
      </c>
      <c r="B6549" s="165">
        <f t="shared" si="408"/>
        <v>2022</v>
      </c>
      <c r="C6549" s="165">
        <f t="shared" si="409"/>
        <v>9</v>
      </c>
      <c r="D6549" s="165">
        <f t="shared" si="410"/>
        <v>30</v>
      </c>
      <c r="E6549" s="165">
        <f>+Exports!B6552</f>
        <v>20</v>
      </c>
      <c r="F6549" s="165">
        <f>+WEEKDAY(ExportsELAP[[#This Row],[Date Prevailing]],1)</f>
        <v>6</v>
      </c>
      <c r="G6549" s="165">
        <f>+COUNTIFS(ECR_Hours!$K$6:$K$7,ExportsELAP[[#This Row],[Date Prevailing]])</f>
        <v>0</v>
      </c>
      <c r="H6549" s="165">
        <f t="shared" si="411"/>
        <v>6</v>
      </c>
      <c r="I6549" s="166">
        <f>+Exports!G6552</f>
        <v>83.158299999999997</v>
      </c>
      <c r="J6549" s="166">
        <f>+'ELAP_IPCO-APND'!D6552</f>
        <v>65.438820000000007</v>
      </c>
      <c r="K6549" s="166">
        <f>+(ExportsELAP[[#This Row],[Exports kWh - MPT]]/1000)*ExportsELAP[[#This Row],[EIM Price]]</f>
        <v>5.4417810252059997</v>
      </c>
      <c r="L6549" s="167" t="str">
        <f>+INDEX(ECR_Hours!$I$12:$I$15,MATCH(ExportsELAP[[#This Row],[Date Prevailing]],ECR_Hours!$H$12:$H$15,1))</f>
        <v>S</v>
      </c>
      <c r="M6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50" spans="1:13" x14ac:dyDescent="0.25">
      <c r="A6550" s="164">
        <f>+Exports!A6553</f>
        <v>44834</v>
      </c>
      <c r="B6550" s="165">
        <f t="shared" si="408"/>
        <v>2022</v>
      </c>
      <c r="C6550" s="165">
        <f t="shared" si="409"/>
        <v>9</v>
      </c>
      <c r="D6550" s="165">
        <f t="shared" si="410"/>
        <v>30</v>
      </c>
      <c r="E6550" s="165">
        <f>+Exports!B6553</f>
        <v>21</v>
      </c>
      <c r="F6550" s="165">
        <f>+WEEKDAY(ExportsELAP[[#This Row],[Date Prevailing]],1)</f>
        <v>6</v>
      </c>
      <c r="G6550" s="165">
        <f>+COUNTIFS(ECR_Hours!$K$6:$K$7,ExportsELAP[[#This Row],[Date Prevailing]])</f>
        <v>0</v>
      </c>
      <c r="H6550" s="165">
        <f t="shared" si="411"/>
        <v>6</v>
      </c>
      <c r="I6550" s="166">
        <f>+Exports!G6553</f>
        <v>6.9119999999999999</v>
      </c>
      <c r="J6550" s="166">
        <f>+'ELAP_IPCO-APND'!D6553</f>
        <v>56.294600000000003</v>
      </c>
      <c r="K6550" s="166">
        <f>+(ExportsELAP[[#This Row],[Exports kWh - MPT]]/1000)*ExportsELAP[[#This Row],[EIM Price]]</f>
        <v>0.38910827520000002</v>
      </c>
      <c r="L6550" s="167" t="str">
        <f>+INDEX(ECR_Hours!$I$12:$I$15,MATCH(ExportsELAP[[#This Row],[Date Prevailing]],ECR_Hours!$H$12:$H$15,1))</f>
        <v>S</v>
      </c>
      <c r="M6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51" spans="1:13" x14ac:dyDescent="0.25">
      <c r="A6551" s="164">
        <f>+Exports!A6554</f>
        <v>44834</v>
      </c>
      <c r="B6551" s="165">
        <f t="shared" si="408"/>
        <v>2022</v>
      </c>
      <c r="C6551" s="165">
        <f t="shared" si="409"/>
        <v>9</v>
      </c>
      <c r="D6551" s="165">
        <f t="shared" si="410"/>
        <v>30</v>
      </c>
      <c r="E6551" s="165">
        <f>+Exports!B6554</f>
        <v>22</v>
      </c>
      <c r="F6551" s="165">
        <f>+WEEKDAY(ExportsELAP[[#This Row],[Date Prevailing]],1)</f>
        <v>6</v>
      </c>
      <c r="G6551" s="165">
        <f>+COUNTIFS(ECR_Hours!$K$6:$K$7,ExportsELAP[[#This Row],[Date Prevailing]])</f>
        <v>0</v>
      </c>
      <c r="H6551" s="165">
        <f t="shared" si="411"/>
        <v>6</v>
      </c>
      <c r="I6551" s="166">
        <f>+Exports!G6554</f>
        <v>5.1137999999999995</v>
      </c>
      <c r="J6551" s="166">
        <f>+'ELAP_IPCO-APND'!D6554</f>
        <v>52.901339999999998</v>
      </c>
      <c r="K6551" s="166">
        <f>+(ExportsELAP[[#This Row],[Exports kWh - MPT]]/1000)*ExportsELAP[[#This Row],[EIM Price]]</f>
        <v>0.27052687249199991</v>
      </c>
      <c r="L6551" s="167" t="str">
        <f>+INDEX(ECR_Hours!$I$12:$I$15,MATCH(ExportsELAP[[#This Row],[Date Prevailing]],ECR_Hours!$H$12:$H$15,1))</f>
        <v>S</v>
      </c>
      <c r="M6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52" spans="1:13" x14ac:dyDescent="0.25">
      <c r="A6552" s="164">
        <f>+Exports!A6555</f>
        <v>44834</v>
      </c>
      <c r="B6552" s="165">
        <f t="shared" si="408"/>
        <v>2022</v>
      </c>
      <c r="C6552" s="165">
        <f t="shared" si="409"/>
        <v>9</v>
      </c>
      <c r="D6552" s="165">
        <f t="shared" si="410"/>
        <v>30</v>
      </c>
      <c r="E6552" s="165">
        <f>+Exports!B6555</f>
        <v>23</v>
      </c>
      <c r="F6552" s="165">
        <f>+WEEKDAY(ExportsELAP[[#This Row],[Date Prevailing]],1)</f>
        <v>6</v>
      </c>
      <c r="G6552" s="165">
        <f>+COUNTIFS(ECR_Hours!$K$6:$K$7,ExportsELAP[[#This Row],[Date Prevailing]])</f>
        <v>0</v>
      </c>
      <c r="H6552" s="165">
        <f t="shared" si="411"/>
        <v>6</v>
      </c>
      <c r="I6552" s="166">
        <f>+Exports!G6555</f>
        <v>5.6417000000000002</v>
      </c>
      <c r="J6552" s="166">
        <f>+'ELAP_IPCO-APND'!D6555</f>
        <v>60.577179999999998</v>
      </c>
      <c r="K6552" s="166">
        <f>+(ExportsELAP[[#This Row],[Exports kWh - MPT]]/1000)*ExportsELAP[[#This Row],[EIM Price]]</f>
        <v>0.34175827640600004</v>
      </c>
      <c r="L6552" s="167" t="str">
        <f>+INDEX(ECR_Hours!$I$12:$I$15,MATCH(ExportsELAP[[#This Row],[Date Prevailing]],ECR_Hours!$H$12:$H$15,1))</f>
        <v>S</v>
      </c>
      <c r="M6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On-Peak</v>
      </c>
    </row>
    <row r="6553" spans="1:13" x14ac:dyDescent="0.25">
      <c r="A6553" s="164">
        <f>+Exports!A6556</f>
        <v>44834</v>
      </c>
      <c r="B6553" s="165">
        <f t="shared" si="408"/>
        <v>2022</v>
      </c>
      <c r="C6553" s="165">
        <f t="shared" si="409"/>
        <v>9</v>
      </c>
      <c r="D6553" s="165">
        <f t="shared" si="410"/>
        <v>30</v>
      </c>
      <c r="E6553" s="165">
        <f>+Exports!B6556</f>
        <v>24</v>
      </c>
      <c r="F6553" s="165">
        <f>+WEEKDAY(ExportsELAP[[#This Row],[Date Prevailing]],1)</f>
        <v>6</v>
      </c>
      <c r="G6553" s="165">
        <f>+COUNTIFS(ECR_Hours!$K$6:$K$7,ExportsELAP[[#This Row],[Date Prevailing]])</f>
        <v>0</v>
      </c>
      <c r="H6553" s="165">
        <f t="shared" si="411"/>
        <v>6</v>
      </c>
      <c r="I6553" s="166">
        <f>+Exports!G6556</f>
        <v>4.7358000000000002</v>
      </c>
      <c r="J6553" s="166">
        <f>+'ELAP_IPCO-APND'!D6556</f>
        <v>63.042340000000003</v>
      </c>
      <c r="K6553" s="166">
        <f>+(ExportsELAP[[#This Row],[Exports kWh - MPT]]/1000)*ExportsELAP[[#This Row],[EIM Price]]</f>
        <v>0.29855591377200003</v>
      </c>
      <c r="L6553" s="167" t="str">
        <f>+INDEX(ECR_Hours!$I$12:$I$15,MATCH(ExportsELAP[[#This Row],[Date Prevailing]],ECR_Hours!$H$12:$H$15,1))</f>
        <v>S</v>
      </c>
      <c r="M6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4" spans="1:13" x14ac:dyDescent="0.25">
      <c r="A6554" s="164">
        <f>+Exports!A6557</f>
        <v>44835</v>
      </c>
      <c r="B6554" s="165">
        <f t="shared" si="408"/>
        <v>2022</v>
      </c>
      <c r="C6554" s="165">
        <f t="shared" si="409"/>
        <v>10</v>
      </c>
      <c r="D6554" s="165">
        <f t="shared" si="410"/>
        <v>1</v>
      </c>
      <c r="E6554" s="165">
        <f>+Exports!B6557</f>
        <v>1</v>
      </c>
      <c r="F6554" s="165">
        <f>+WEEKDAY(ExportsELAP[[#This Row],[Date Prevailing]],1)</f>
        <v>7</v>
      </c>
      <c r="G6554" s="165">
        <f>+COUNTIFS(ECR_Hours!$K$6:$K$7,ExportsELAP[[#This Row],[Date Prevailing]])</f>
        <v>0</v>
      </c>
      <c r="H6554" s="165">
        <f t="shared" si="411"/>
        <v>7</v>
      </c>
      <c r="I6554" s="166">
        <f>+Exports!G6557</f>
        <v>5.4847000000000001</v>
      </c>
      <c r="J6554" s="166">
        <f>+'ELAP_IPCO-APND'!D6557</f>
        <v>53.430759999999999</v>
      </c>
      <c r="K6554" s="166">
        <f>+(ExportsELAP[[#This Row],[Exports kWh - MPT]]/1000)*ExportsELAP[[#This Row],[EIM Price]]</f>
        <v>0.29305168937199999</v>
      </c>
      <c r="L6554" s="167" t="str">
        <f>+INDEX(ECR_Hours!$I$12:$I$15,MATCH(ExportsELAP[[#This Row],[Date Prevailing]],ECR_Hours!$H$12:$H$15,1))</f>
        <v>NS</v>
      </c>
      <c r="M6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5" spans="1:13" x14ac:dyDescent="0.25">
      <c r="A6555" s="164">
        <f>+Exports!A6558</f>
        <v>44835</v>
      </c>
      <c r="B6555" s="165">
        <f t="shared" si="408"/>
        <v>2022</v>
      </c>
      <c r="C6555" s="165">
        <f t="shared" si="409"/>
        <v>10</v>
      </c>
      <c r="D6555" s="165">
        <f t="shared" si="410"/>
        <v>1</v>
      </c>
      <c r="E6555" s="165">
        <f>+Exports!B6558</f>
        <v>2</v>
      </c>
      <c r="F6555" s="165">
        <f>+WEEKDAY(ExportsELAP[[#This Row],[Date Prevailing]],1)</f>
        <v>7</v>
      </c>
      <c r="G6555" s="165">
        <f>+COUNTIFS(ECR_Hours!$K$6:$K$7,ExportsELAP[[#This Row],[Date Prevailing]])</f>
        <v>0</v>
      </c>
      <c r="H6555" s="165">
        <f t="shared" si="411"/>
        <v>7</v>
      </c>
      <c r="I6555" s="166">
        <f>+Exports!G6558</f>
        <v>6.0100999999999996</v>
      </c>
      <c r="J6555" s="166">
        <f>+'ELAP_IPCO-APND'!D6558</f>
        <v>58.72786</v>
      </c>
      <c r="K6555" s="166">
        <f>+(ExportsELAP[[#This Row],[Exports kWh - MPT]]/1000)*ExportsELAP[[#This Row],[EIM Price]]</f>
        <v>0.35296031138599993</v>
      </c>
      <c r="L6555" s="167" t="str">
        <f>+INDEX(ECR_Hours!$I$12:$I$15,MATCH(ExportsELAP[[#This Row],[Date Prevailing]],ECR_Hours!$H$12:$H$15,1))</f>
        <v>NS</v>
      </c>
      <c r="M6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6" spans="1:13" x14ac:dyDescent="0.25">
      <c r="A6556" s="164">
        <f>+Exports!A6559</f>
        <v>44835</v>
      </c>
      <c r="B6556" s="165">
        <f t="shared" si="408"/>
        <v>2022</v>
      </c>
      <c r="C6556" s="165">
        <f t="shared" si="409"/>
        <v>10</v>
      </c>
      <c r="D6556" s="165">
        <f t="shared" si="410"/>
        <v>1</v>
      </c>
      <c r="E6556" s="165">
        <f>+Exports!B6559</f>
        <v>3</v>
      </c>
      <c r="F6556" s="165">
        <f>+WEEKDAY(ExportsELAP[[#This Row],[Date Prevailing]],1)</f>
        <v>7</v>
      </c>
      <c r="G6556" s="165">
        <f>+COUNTIFS(ECR_Hours!$K$6:$K$7,ExportsELAP[[#This Row],[Date Prevailing]])</f>
        <v>0</v>
      </c>
      <c r="H6556" s="165">
        <f t="shared" si="411"/>
        <v>7</v>
      </c>
      <c r="I6556" s="166">
        <f>+Exports!G6559</f>
        <v>7.9372999999999987</v>
      </c>
      <c r="J6556" s="166">
        <f>+'ELAP_IPCO-APND'!D6559</f>
        <v>54.544469999999997</v>
      </c>
      <c r="K6556" s="166">
        <f>+(ExportsELAP[[#This Row],[Exports kWh - MPT]]/1000)*ExportsELAP[[#This Row],[EIM Price]]</f>
        <v>0.43293582173099987</v>
      </c>
      <c r="L6556" s="167" t="str">
        <f>+INDEX(ECR_Hours!$I$12:$I$15,MATCH(ExportsELAP[[#This Row],[Date Prevailing]],ECR_Hours!$H$12:$H$15,1))</f>
        <v>NS</v>
      </c>
      <c r="M6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7" spans="1:13" x14ac:dyDescent="0.25">
      <c r="A6557" s="164">
        <f>+Exports!A6560</f>
        <v>44835</v>
      </c>
      <c r="B6557" s="165">
        <f t="shared" si="408"/>
        <v>2022</v>
      </c>
      <c r="C6557" s="165">
        <f t="shared" si="409"/>
        <v>10</v>
      </c>
      <c r="D6557" s="165">
        <f t="shared" si="410"/>
        <v>1</v>
      </c>
      <c r="E6557" s="165">
        <f>+Exports!B6560</f>
        <v>4</v>
      </c>
      <c r="F6557" s="165">
        <f>+WEEKDAY(ExportsELAP[[#This Row],[Date Prevailing]],1)</f>
        <v>7</v>
      </c>
      <c r="G6557" s="165">
        <f>+COUNTIFS(ECR_Hours!$K$6:$K$7,ExportsELAP[[#This Row],[Date Prevailing]])</f>
        <v>0</v>
      </c>
      <c r="H6557" s="165">
        <f t="shared" si="411"/>
        <v>7</v>
      </c>
      <c r="I6557" s="166">
        <f>+Exports!G6560</f>
        <v>6.1553999999999904</v>
      </c>
      <c r="J6557" s="166">
        <f>+'ELAP_IPCO-APND'!D6560</f>
        <v>58.701180000000001</v>
      </c>
      <c r="K6557" s="166">
        <f>+(ExportsELAP[[#This Row],[Exports kWh - MPT]]/1000)*ExportsELAP[[#This Row],[EIM Price]]</f>
        <v>0.36132924337199945</v>
      </c>
      <c r="L6557" s="167" t="str">
        <f>+INDEX(ECR_Hours!$I$12:$I$15,MATCH(ExportsELAP[[#This Row],[Date Prevailing]],ECR_Hours!$H$12:$H$15,1))</f>
        <v>NS</v>
      </c>
      <c r="M6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8" spans="1:13" x14ac:dyDescent="0.25">
      <c r="A6558" s="164">
        <f>+Exports!A6561</f>
        <v>44835</v>
      </c>
      <c r="B6558" s="165">
        <f t="shared" si="408"/>
        <v>2022</v>
      </c>
      <c r="C6558" s="165">
        <f t="shared" si="409"/>
        <v>10</v>
      </c>
      <c r="D6558" s="165">
        <f t="shared" si="410"/>
        <v>1</v>
      </c>
      <c r="E6558" s="165">
        <f>+Exports!B6561</f>
        <v>5</v>
      </c>
      <c r="F6558" s="165">
        <f>+WEEKDAY(ExportsELAP[[#This Row],[Date Prevailing]],1)</f>
        <v>7</v>
      </c>
      <c r="G6558" s="165">
        <f>+COUNTIFS(ECR_Hours!$K$6:$K$7,ExportsELAP[[#This Row],[Date Prevailing]])</f>
        <v>0</v>
      </c>
      <c r="H6558" s="165">
        <f t="shared" si="411"/>
        <v>7</v>
      </c>
      <c r="I6558" s="166">
        <f>+Exports!G6561</f>
        <v>8.7904</v>
      </c>
      <c r="J6558" s="166">
        <f>+'ELAP_IPCO-APND'!D6561</f>
        <v>60.602800000000002</v>
      </c>
      <c r="K6558" s="166">
        <f>+(ExportsELAP[[#This Row],[Exports kWh - MPT]]/1000)*ExportsELAP[[#This Row],[EIM Price]]</f>
        <v>0.53272285312000001</v>
      </c>
      <c r="L6558" s="167" t="str">
        <f>+INDEX(ECR_Hours!$I$12:$I$15,MATCH(ExportsELAP[[#This Row],[Date Prevailing]],ECR_Hours!$H$12:$H$15,1))</f>
        <v>NS</v>
      </c>
      <c r="M6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59" spans="1:13" x14ac:dyDescent="0.25">
      <c r="A6559" s="164">
        <f>+Exports!A6562</f>
        <v>44835</v>
      </c>
      <c r="B6559" s="165">
        <f t="shared" si="408"/>
        <v>2022</v>
      </c>
      <c r="C6559" s="165">
        <f t="shared" si="409"/>
        <v>10</v>
      </c>
      <c r="D6559" s="165">
        <f t="shared" si="410"/>
        <v>1</v>
      </c>
      <c r="E6559" s="165">
        <f>+Exports!B6562</f>
        <v>6</v>
      </c>
      <c r="F6559" s="165">
        <f>+WEEKDAY(ExportsELAP[[#This Row],[Date Prevailing]],1)</f>
        <v>7</v>
      </c>
      <c r="G6559" s="165">
        <f>+COUNTIFS(ECR_Hours!$K$6:$K$7,ExportsELAP[[#This Row],[Date Prevailing]])</f>
        <v>0</v>
      </c>
      <c r="H6559" s="165">
        <f t="shared" si="411"/>
        <v>7</v>
      </c>
      <c r="I6559" s="166">
        <f>+Exports!G6562</f>
        <v>9.1630000000000003</v>
      </c>
      <c r="J6559" s="166">
        <f>+'ELAP_IPCO-APND'!D6562</f>
        <v>62.297289999999997</v>
      </c>
      <c r="K6559" s="166">
        <f>+(ExportsELAP[[#This Row],[Exports kWh - MPT]]/1000)*ExportsELAP[[#This Row],[EIM Price]]</f>
        <v>0.57083006827000005</v>
      </c>
      <c r="L6559" s="167" t="str">
        <f>+INDEX(ECR_Hours!$I$12:$I$15,MATCH(ExportsELAP[[#This Row],[Date Prevailing]],ECR_Hours!$H$12:$H$15,1))</f>
        <v>NS</v>
      </c>
      <c r="M6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0" spans="1:13" x14ac:dyDescent="0.25">
      <c r="A6560" s="164">
        <f>+Exports!A6563</f>
        <v>44835</v>
      </c>
      <c r="B6560" s="165">
        <f t="shared" si="408"/>
        <v>2022</v>
      </c>
      <c r="C6560" s="165">
        <f t="shared" si="409"/>
        <v>10</v>
      </c>
      <c r="D6560" s="165">
        <f t="shared" si="410"/>
        <v>1</v>
      </c>
      <c r="E6560" s="165">
        <f>+Exports!B6563</f>
        <v>7</v>
      </c>
      <c r="F6560" s="165">
        <f>+WEEKDAY(ExportsELAP[[#This Row],[Date Prevailing]],1)</f>
        <v>7</v>
      </c>
      <c r="G6560" s="165">
        <f>+COUNTIFS(ECR_Hours!$K$6:$K$7,ExportsELAP[[#This Row],[Date Prevailing]])</f>
        <v>0</v>
      </c>
      <c r="H6560" s="165">
        <f t="shared" si="411"/>
        <v>7</v>
      </c>
      <c r="I6560" s="166">
        <f>+Exports!G6563</f>
        <v>8.3019999999999996</v>
      </c>
      <c r="J6560" s="166">
        <f>+'ELAP_IPCO-APND'!D6563</f>
        <v>61.98319</v>
      </c>
      <c r="K6560" s="166">
        <f>+(ExportsELAP[[#This Row],[Exports kWh - MPT]]/1000)*ExportsELAP[[#This Row],[EIM Price]]</f>
        <v>0.51458444337999998</v>
      </c>
      <c r="L6560" s="167" t="str">
        <f>+INDEX(ECR_Hours!$I$12:$I$15,MATCH(ExportsELAP[[#This Row],[Date Prevailing]],ECR_Hours!$H$12:$H$15,1))</f>
        <v>NS</v>
      </c>
      <c r="M6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1" spans="1:13" x14ac:dyDescent="0.25">
      <c r="A6561" s="164">
        <f>+Exports!A6564</f>
        <v>44835</v>
      </c>
      <c r="B6561" s="165">
        <f t="shared" si="408"/>
        <v>2022</v>
      </c>
      <c r="C6561" s="165">
        <f t="shared" si="409"/>
        <v>10</v>
      </c>
      <c r="D6561" s="165">
        <f t="shared" si="410"/>
        <v>1</v>
      </c>
      <c r="E6561" s="165">
        <f>+Exports!B6564</f>
        <v>8</v>
      </c>
      <c r="F6561" s="165">
        <f>+WEEKDAY(ExportsELAP[[#This Row],[Date Prevailing]],1)</f>
        <v>7</v>
      </c>
      <c r="G6561" s="165">
        <f>+COUNTIFS(ECR_Hours!$K$6:$K$7,ExportsELAP[[#This Row],[Date Prevailing]])</f>
        <v>0</v>
      </c>
      <c r="H6561" s="165">
        <f t="shared" si="411"/>
        <v>7</v>
      </c>
      <c r="I6561" s="166">
        <f>+Exports!G6564</f>
        <v>116.1665</v>
      </c>
      <c r="J6561" s="166">
        <f>+'ELAP_IPCO-APND'!D6564</f>
        <v>64.898510000000002</v>
      </c>
      <c r="K6561" s="166">
        <f>+(ExportsELAP[[#This Row],[Exports kWh - MPT]]/1000)*ExportsELAP[[#This Row],[EIM Price]]</f>
        <v>7.5390327619150002</v>
      </c>
      <c r="L6561" s="167" t="str">
        <f>+INDEX(ECR_Hours!$I$12:$I$15,MATCH(ExportsELAP[[#This Row],[Date Prevailing]],ECR_Hours!$H$12:$H$15,1))</f>
        <v>NS</v>
      </c>
      <c r="M6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2" spans="1:13" x14ac:dyDescent="0.25">
      <c r="A6562" s="164">
        <f>+Exports!A6565</f>
        <v>44835</v>
      </c>
      <c r="B6562" s="165">
        <f t="shared" si="408"/>
        <v>2022</v>
      </c>
      <c r="C6562" s="165">
        <f t="shared" si="409"/>
        <v>10</v>
      </c>
      <c r="D6562" s="165">
        <f t="shared" si="410"/>
        <v>1</v>
      </c>
      <c r="E6562" s="165">
        <f>+Exports!B6565</f>
        <v>9</v>
      </c>
      <c r="F6562" s="165">
        <f>+WEEKDAY(ExportsELAP[[#This Row],[Date Prevailing]],1)</f>
        <v>7</v>
      </c>
      <c r="G6562" s="165">
        <f>+COUNTIFS(ECR_Hours!$K$6:$K$7,ExportsELAP[[#This Row],[Date Prevailing]])</f>
        <v>0</v>
      </c>
      <c r="H6562" s="165">
        <f t="shared" si="411"/>
        <v>7</v>
      </c>
      <c r="I6562" s="166">
        <f>+Exports!G6565</f>
        <v>5754.4236000000001</v>
      </c>
      <c r="J6562" s="166">
        <f>+'ELAP_IPCO-APND'!D6565</f>
        <v>55.901350000000001</v>
      </c>
      <c r="K6562" s="166">
        <f>+(ExportsELAP[[#This Row],[Exports kWh - MPT]]/1000)*ExportsELAP[[#This Row],[EIM Price]]</f>
        <v>321.68004771186003</v>
      </c>
      <c r="L6562" s="167" t="str">
        <f>+INDEX(ECR_Hours!$I$12:$I$15,MATCH(ExportsELAP[[#This Row],[Date Prevailing]],ECR_Hours!$H$12:$H$15,1))</f>
        <v>NS</v>
      </c>
      <c r="M6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3" spans="1:13" x14ac:dyDescent="0.25">
      <c r="A6563" s="164">
        <f>+Exports!A6566</f>
        <v>44835</v>
      </c>
      <c r="B6563" s="165">
        <f t="shared" si="408"/>
        <v>2022</v>
      </c>
      <c r="C6563" s="165">
        <f t="shared" si="409"/>
        <v>10</v>
      </c>
      <c r="D6563" s="165">
        <f t="shared" si="410"/>
        <v>1</v>
      </c>
      <c r="E6563" s="165">
        <f>+Exports!B6566</f>
        <v>10</v>
      </c>
      <c r="F6563" s="165">
        <f>+WEEKDAY(ExportsELAP[[#This Row],[Date Prevailing]],1)</f>
        <v>7</v>
      </c>
      <c r="G6563" s="165">
        <f>+COUNTIFS(ECR_Hours!$K$6:$K$7,ExportsELAP[[#This Row],[Date Prevailing]])</f>
        <v>0</v>
      </c>
      <c r="H6563" s="165">
        <f t="shared" si="411"/>
        <v>7</v>
      </c>
      <c r="I6563" s="166">
        <f>+Exports!G6566</f>
        <v>18269.977599999998</v>
      </c>
      <c r="J6563" s="166">
        <f>+'ELAP_IPCO-APND'!D6566</f>
        <v>42.424939999999999</v>
      </c>
      <c r="K6563" s="166">
        <f>+(ExportsELAP[[#This Row],[Exports kWh - MPT]]/1000)*ExportsELAP[[#This Row],[EIM Price]]</f>
        <v>775.10270348134384</v>
      </c>
      <c r="L6563" s="167" t="str">
        <f>+INDEX(ECR_Hours!$I$12:$I$15,MATCH(ExportsELAP[[#This Row],[Date Prevailing]],ECR_Hours!$H$12:$H$15,1))</f>
        <v>NS</v>
      </c>
      <c r="M6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4" spans="1:13" x14ac:dyDescent="0.25">
      <c r="A6564" s="164">
        <f>+Exports!A6567</f>
        <v>44835</v>
      </c>
      <c r="B6564" s="165">
        <f t="shared" si="408"/>
        <v>2022</v>
      </c>
      <c r="C6564" s="165">
        <f t="shared" si="409"/>
        <v>10</v>
      </c>
      <c r="D6564" s="165">
        <f t="shared" si="410"/>
        <v>1</v>
      </c>
      <c r="E6564" s="165">
        <f>+Exports!B6567</f>
        <v>11</v>
      </c>
      <c r="F6564" s="165">
        <f>+WEEKDAY(ExportsELAP[[#This Row],[Date Prevailing]],1)</f>
        <v>7</v>
      </c>
      <c r="G6564" s="165">
        <f>+COUNTIFS(ECR_Hours!$K$6:$K$7,ExportsELAP[[#This Row],[Date Prevailing]])</f>
        <v>0</v>
      </c>
      <c r="H6564" s="165">
        <f t="shared" si="411"/>
        <v>7</v>
      </c>
      <c r="I6564" s="166">
        <f>+Exports!G6567</f>
        <v>30610.844699999994</v>
      </c>
      <c r="J6564" s="166">
        <f>+'ELAP_IPCO-APND'!D6567</f>
        <v>40.161200000000001</v>
      </c>
      <c r="K6564" s="166">
        <f>+(ExportsELAP[[#This Row],[Exports kWh - MPT]]/1000)*ExportsELAP[[#This Row],[EIM Price]]</f>
        <v>1229.3682561656399</v>
      </c>
      <c r="L6564" s="167" t="str">
        <f>+INDEX(ECR_Hours!$I$12:$I$15,MATCH(ExportsELAP[[#This Row],[Date Prevailing]],ECR_Hours!$H$12:$H$15,1))</f>
        <v>NS</v>
      </c>
      <c r="M6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5" spans="1:13" x14ac:dyDescent="0.25">
      <c r="A6565" s="164">
        <f>+Exports!A6568</f>
        <v>44835</v>
      </c>
      <c r="B6565" s="165">
        <f t="shared" si="408"/>
        <v>2022</v>
      </c>
      <c r="C6565" s="165">
        <f t="shared" si="409"/>
        <v>10</v>
      </c>
      <c r="D6565" s="165">
        <f t="shared" si="410"/>
        <v>1</v>
      </c>
      <c r="E6565" s="165">
        <f>+Exports!B6568</f>
        <v>12</v>
      </c>
      <c r="F6565" s="165">
        <f>+WEEKDAY(ExportsELAP[[#This Row],[Date Prevailing]],1)</f>
        <v>7</v>
      </c>
      <c r="G6565" s="165">
        <f>+COUNTIFS(ECR_Hours!$K$6:$K$7,ExportsELAP[[#This Row],[Date Prevailing]])</f>
        <v>0</v>
      </c>
      <c r="H6565" s="165">
        <f t="shared" si="411"/>
        <v>7</v>
      </c>
      <c r="I6565" s="166">
        <f>+Exports!G6568</f>
        <v>40754.702099999995</v>
      </c>
      <c r="J6565" s="166">
        <f>+'ELAP_IPCO-APND'!D6568</f>
        <v>37.478870000000001</v>
      </c>
      <c r="K6565" s="166">
        <f>+(ExportsELAP[[#This Row],[Exports kWh - MPT]]/1000)*ExportsELAP[[#This Row],[EIM Price]]</f>
        <v>1527.4401818946269</v>
      </c>
      <c r="L6565" s="167" t="str">
        <f>+INDEX(ECR_Hours!$I$12:$I$15,MATCH(ExportsELAP[[#This Row],[Date Prevailing]],ECR_Hours!$H$12:$H$15,1))</f>
        <v>NS</v>
      </c>
      <c r="M6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6" spans="1:13" x14ac:dyDescent="0.25">
      <c r="A6566" s="164">
        <f>+Exports!A6569</f>
        <v>44835</v>
      </c>
      <c r="B6566" s="165">
        <f t="shared" si="408"/>
        <v>2022</v>
      </c>
      <c r="C6566" s="165">
        <f t="shared" si="409"/>
        <v>10</v>
      </c>
      <c r="D6566" s="165">
        <f t="shared" si="410"/>
        <v>1</v>
      </c>
      <c r="E6566" s="165">
        <f>+Exports!B6569</f>
        <v>13</v>
      </c>
      <c r="F6566" s="165">
        <f>+WEEKDAY(ExportsELAP[[#This Row],[Date Prevailing]],1)</f>
        <v>7</v>
      </c>
      <c r="G6566" s="165">
        <f>+COUNTIFS(ECR_Hours!$K$6:$K$7,ExportsELAP[[#This Row],[Date Prevailing]])</f>
        <v>0</v>
      </c>
      <c r="H6566" s="165">
        <f t="shared" si="411"/>
        <v>7</v>
      </c>
      <c r="I6566" s="166">
        <f>+Exports!G6569</f>
        <v>46109.234400000001</v>
      </c>
      <c r="J6566" s="166">
        <f>+'ELAP_IPCO-APND'!D6569</f>
        <v>36.018630000000002</v>
      </c>
      <c r="K6566" s="166">
        <f>+(ExportsELAP[[#This Row],[Exports kWh - MPT]]/1000)*ExportsELAP[[#This Row],[EIM Price]]</f>
        <v>1660.791453436872</v>
      </c>
      <c r="L6566" s="167" t="str">
        <f>+INDEX(ECR_Hours!$I$12:$I$15,MATCH(ExportsELAP[[#This Row],[Date Prevailing]],ECR_Hours!$H$12:$H$15,1))</f>
        <v>NS</v>
      </c>
      <c r="M6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7" spans="1:13" x14ac:dyDescent="0.25">
      <c r="A6567" s="164">
        <f>+Exports!A6570</f>
        <v>44835</v>
      </c>
      <c r="B6567" s="165">
        <f t="shared" si="408"/>
        <v>2022</v>
      </c>
      <c r="C6567" s="165">
        <f t="shared" si="409"/>
        <v>10</v>
      </c>
      <c r="D6567" s="165">
        <f t="shared" si="410"/>
        <v>1</v>
      </c>
      <c r="E6567" s="165">
        <f>+Exports!B6570</f>
        <v>14</v>
      </c>
      <c r="F6567" s="165">
        <f>+WEEKDAY(ExportsELAP[[#This Row],[Date Prevailing]],1)</f>
        <v>7</v>
      </c>
      <c r="G6567" s="165">
        <f>+COUNTIFS(ECR_Hours!$K$6:$K$7,ExportsELAP[[#This Row],[Date Prevailing]])</f>
        <v>0</v>
      </c>
      <c r="H6567" s="165">
        <f t="shared" si="411"/>
        <v>7</v>
      </c>
      <c r="I6567" s="166">
        <f>+Exports!G6570</f>
        <v>48876.892499999994</v>
      </c>
      <c r="J6567" s="166">
        <f>+'ELAP_IPCO-APND'!D6570</f>
        <v>32.940550000000002</v>
      </c>
      <c r="K6567" s="166">
        <f>+(ExportsELAP[[#This Row],[Exports kWh - MPT]]/1000)*ExportsELAP[[#This Row],[EIM Price]]</f>
        <v>1610.031721240875</v>
      </c>
      <c r="L6567" s="167" t="str">
        <f>+INDEX(ECR_Hours!$I$12:$I$15,MATCH(ExportsELAP[[#This Row],[Date Prevailing]],ECR_Hours!$H$12:$H$15,1))</f>
        <v>NS</v>
      </c>
      <c r="M6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8" spans="1:13" x14ac:dyDescent="0.25">
      <c r="A6568" s="164">
        <f>+Exports!A6571</f>
        <v>44835</v>
      </c>
      <c r="B6568" s="165">
        <f t="shared" si="408"/>
        <v>2022</v>
      </c>
      <c r="C6568" s="165">
        <f t="shared" si="409"/>
        <v>10</v>
      </c>
      <c r="D6568" s="165">
        <f t="shared" si="410"/>
        <v>1</v>
      </c>
      <c r="E6568" s="165">
        <f>+Exports!B6571</f>
        <v>15</v>
      </c>
      <c r="F6568" s="165">
        <f>+WEEKDAY(ExportsELAP[[#This Row],[Date Prevailing]],1)</f>
        <v>7</v>
      </c>
      <c r="G6568" s="165">
        <f>+COUNTIFS(ECR_Hours!$K$6:$K$7,ExportsELAP[[#This Row],[Date Prevailing]])</f>
        <v>0</v>
      </c>
      <c r="H6568" s="165">
        <f t="shared" si="411"/>
        <v>7</v>
      </c>
      <c r="I6568" s="166">
        <f>+Exports!G6571</f>
        <v>45382.270599999996</v>
      </c>
      <c r="J6568" s="166">
        <f>+'ELAP_IPCO-APND'!D6571</f>
        <v>40.651969999999999</v>
      </c>
      <c r="K6568" s="166">
        <f>+(ExportsELAP[[#This Row],[Exports kWh - MPT]]/1000)*ExportsELAP[[#This Row],[EIM Price]]</f>
        <v>1844.8787029630819</v>
      </c>
      <c r="L6568" s="167" t="str">
        <f>+INDEX(ECR_Hours!$I$12:$I$15,MATCH(ExportsELAP[[#This Row],[Date Prevailing]],ECR_Hours!$H$12:$H$15,1))</f>
        <v>NS</v>
      </c>
      <c r="M6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69" spans="1:13" x14ac:dyDescent="0.25">
      <c r="A6569" s="164">
        <f>+Exports!A6572</f>
        <v>44835</v>
      </c>
      <c r="B6569" s="165">
        <f t="shared" si="408"/>
        <v>2022</v>
      </c>
      <c r="C6569" s="165">
        <f t="shared" si="409"/>
        <v>10</v>
      </c>
      <c r="D6569" s="165">
        <f t="shared" si="410"/>
        <v>1</v>
      </c>
      <c r="E6569" s="165">
        <f>+Exports!B6572</f>
        <v>16</v>
      </c>
      <c r="F6569" s="165">
        <f>+WEEKDAY(ExportsELAP[[#This Row],[Date Prevailing]],1)</f>
        <v>7</v>
      </c>
      <c r="G6569" s="165">
        <f>+COUNTIFS(ECR_Hours!$K$6:$K$7,ExportsELAP[[#This Row],[Date Prevailing]])</f>
        <v>0</v>
      </c>
      <c r="H6569" s="165">
        <f t="shared" si="411"/>
        <v>7</v>
      </c>
      <c r="I6569" s="166">
        <f>+Exports!G6572</f>
        <v>36519.0628</v>
      </c>
      <c r="J6569" s="166">
        <f>+'ELAP_IPCO-APND'!D6572</f>
        <v>39.505270000000003</v>
      </c>
      <c r="K6569" s="166">
        <f>+(ExportsELAP[[#This Row],[Exports kWh - MPT]]/1000)*ExportsELAP[[#This Row],[EIM Price]]</f>
        <v>1442.6954360609561</v>
      </c>
      <c r="L6569" s="167" t="str">
        <f>+INDEX(ECR_Hours!$I$12:$I$15,MATCH(ExportsELAP[[#This Row],[Date Prevailing]],ECR_Hours!$H$12:$H$15,1))</f>
        <v>NS</v>
      </c>
      <c r="M6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0" spans="1:13" x14ac:dyDescent="0.25">
      <c r="A6570" s="164">
        <f>+Exports!A6573</f>
        <v>44835</v>
      </c>
      <c r="B6570" s="165">
        <f t="shared" si="408"/>
        <v>2022</v>
      </c>
      <c r="C6570" s="165">
        <f t="shared" si="409"/>
        <v>10</v>
      </c>
      <c r="D6570" s="165">
        <f t="shared" si="410"/>
        <v>1</v>
      </c>
      <c r="E6570" s="165">
        <f>+Exports!B6573</f>
        <v>17</v>
      </c>
      <c r="F6570" s="165">
        <f>+WEEKDAY(ExportsELAP[[#This Row],[Date Prevailing]],1)</f>
        <v>7</v>
      </c>
      <c r="G6570" s="165">
        <f>+COUNTIFS(ECR_Hours!$K$6:$K$7,ExportsELAP[[#This Row],[Date Prevailing]])</f>
        <v>0</v>
      </c>
      <c r="H6570" s="165">
        <f t="shared" si="411"/>
        <v>7</v>
      </c>
      <c r="I6570" s="166">
        <f>+Exports!G6573</f>
        <v>24663.1999</v>
      </c>
      <c r="J6570" s="166">
        <f>+'ELAP_IPCO-APND'!D6573</f>
        <v>46.507730000000002</v>
      </c>
      <c r="K6570" s="166">
        <f>+(ExportsELAP[[#This Row],[Exports kWh - MPT]]/1000)*ExportsELAP[[#This Row],[EIM Price]]</f>
        <v>1147.029441885227</v>
      </c>
      <c r="L6570" s="167" t="str">
        <f>+INDEX(ECR_Hours!$I$12:$I$15,MATCH(ExportsELAP[[#This Row],[Date Prevailing]],ECR_Hours!$H$12:$H$15,1))</f>
        <v>NS</v>
      </c>
      <c r="M6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1" spans="1:13" x14ac:dyDescent="0.25">
      <c r="A6571" s="164">
        <f>+Exports!A6574</f>
        <v>44835</v>
      </c>
      <c r="B6571" s="165">
        <f t="shared" si="408"/>
        <v>2022</v>
      </c>
      <c r="C6571" s="165">
        <f t="shared" si="409"/>
        <v>10</v>
      </c>
      <c r="D6571" s="165">
        <f t="shared" si="410"/>
        <v>1</v>
      </c>
      <c r="E6571" s="165">
        <f>+Exports!B6574</f>
        <v>18</v>
      </c>
      <c r="F6571" s="165">
        <f>+WEEKDAY(ExportsELAP[[#This Row],[Date Prevailing]],1)</f>
        <v>7</v>
      </c>
      <c r="G6571" s="165">
        <f>+COUNTIFS(ECR_Hours!$K$6:$K$7,ExportsELAP[[#This Row],[Date Prevailing]])</f>
        <v>0</v>
      </c>
      <c r="H6571" s="165">
        <f t="shared" si="411"/>
        <v>7</v>
      </c>
      <c r="I6571" s="166">
        <f>+Exports!G6574</f>
        <v>13467.981</v>
      </c>
      <c r="J6571" s="166">
        <f>+'ELAP_IPCO-APND'!D6574</f>
        <v>44.193420000000003</v>
      </c>
      <c r="K6571" s="166">
        <f>+(ExportsELAP[[#This Row],[Exports kWh - MPT]]/1000)*ExportsELAP[[#This Row],[EIM Price]]</f>
        <v>595.1961408850201</v>
      </c>
      <c r="L6571" s="167" t="str">
        <f>+INDEX(ECR_Hours!$I$12:$I$15,MATCH(ExportsELAP[[#This Row],[Date Prevailing]],ECR_Hours!$H$12:$H$15,1))</f>
        <v>NS</v>
      </c>
      <c r="M6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2" spans="1:13" x14ac:dyDescent="0.25">
      <c r="A6572" s="164">
        <f>+Exports!A6575</f>
        <v>44835</v>
      </c>
      <c r="B6572" s="165">
        <f t="shared" si="408"/>
        <v>2022</v>
      </c>
      <c r="C6572" s="165">
        <f t="shared" si="409"/>
        <v>10</v>
      </c>
      <c r="D6572" s="165">
        <f t="shared" si="410"/>
        <v>1</v>
      </c>
      <c r="E6572" s="165">
        <f>+Exports!B6575</f>
        <v>19</v>
      </c>
      <c r="F6572" s="165">
        <f>+WEEKDAY(ExportsELAP[[#This Row],[Date Prevailing]],1)</f>
        <v>7</v>
      </c>
      <c r="G6572" s="165">
        <f>+COUNTIFS(ECR_Hours!$K$6:$K$7,ExportsELAP[[#This Row],[Date Prevailing]])</f>
        <v>0</v>
      </c>
      <c r="H6572" s="165">
        <f t="shared" si="411"/>
        <v>7</v>
      </c>
      <c r="I6572" s="166">
        <f>+Exports!G6575</f>
        <v>4875.8858</v>
      </c>
      <c r="J6572" s="166">
        <f>+'ELAP_IPCO-APND'!D6575</f>
        <v>78.206630000000004</v>
      </c>
      <c r="K6572" s="166">
        <f>+(ExportsELAP[[#This Row],[Exports kWh - MPT]]/1000)*ExportsELAP[[#This Row],[EIM Price]]</f>
        <v>381.32659668285402</v>
      </c>
      <c r="L6572" s="167" t="str">
        <f>+INDEX(ECR_Hours!$I$12:$I$15,MATCH(ExportsELAP[[#This Row],[Date Prevailing]],ECR_Hours!$H$12:$H$15,1))</f>
        <v>NS</v>
      </c>
      <c r="M6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3" spans="1:13" x14ac:dyDescent="0.25">
      <c r="A6573" s="164">
        <f>+Exports!A6576</f>
        <v>44835</v>
      </c>
      <c r="B6573" s="165">
        <f t="shared" si="408"/>
        <v>2022</v>
      </c>
      <c r="C6573" s="165">
        <f t="shared" si="409"/>
        <v>10</v>
      </c>
      <c r="D6573" s="165">
        <f t="shared" si="410"/>
        <v>1</v>
      </c>
      <c r="E6573" s="165">
        <f>+Exports!B6576</f>
        <v>20</v>
      </c>
      <c r="F6573" s="165">
        <f>+WEEKDAY(ExportsELAP[[#This Row],[Date Prevailing]],1)</f>
        <v>7</v>
      </c>
      <c r="G6573" s="165">
        <f>+COUNTIFS(ECR_Hours!$K$6:$K$7,ExportsELAP[[#This Row],[Date Prevailing]])</f>
        <v>0</v>
      </c>
      <c r="H6573" s="165">
        <f t="shared" si="411"/>
        <v>7</v>
      </c>
      <c r="I6573" s="166">
        <f>+Exports!G6576</f>
        <v>99.421300000000002</v>
      </c>
      <c r="J6573" s="166">
        <f>+'ELAP_IPCO-APND'!D6576</f>
        <v>70.214830000000006</v>
      </c>
      <c r="K6573" s="166">
        <f>+(ExportsELAP[[#This Row],[Exports kWh - MPT]]/1000)*ExportsELAP[[#This Row],[EIM Price]]</f>
        <v>6.980849677879001</v>
      </c>
      <c r="L6573" s="167" t="str">
        <f>+INDEX(ECR_Hours!$I$12:$I$15,MATCH(ExportsELAP[[#This Row],[Date Prevailing]],ECR_Hours!$H$12:$H$15,1))</f>
        <v>NS</v>
      </c>
      <c r="M6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4" spans="1:13" x14ac:dyDescent="0.25">
      <c r="A6574" s="164">
        <f>+Exports!A6577</f>
        <v>44835</v>
      </c>
      <c r="B6574" s="165">
        <f t="shared" si="408"/>
        <v>2022</v>
      </c>
      <c r="C6574" s="165">
        <f t="shared" si="409"/>
        <v>10</v>
      </c>
      <c r="D6574" s="165">
        <f t="shared" si="410"/>
        <v>1</v>
      </c>
      <c r="E6574" s="165">
        <f>+Exports!B6577</f>
        <v>21</v>
      </c>
      <c r="F6574" s="165">
        <f>+WEEKDAY(ExportsELAP[[#This Row],[Date Prevailing]],1)</f>
        <v>7</v>
      </c>
      <c r="G6574" s="165">
        <f>+COUNTIFS(ECR_Hours!$K$6:$K$7,ExportsELAP[[#This Row],[Date Prevailing]])</f>
        <v>0</v>
      </c>
      <c r="H6574" s="165">
        <f t="shared" si="411"/>
        <v>7</v>
      </c>
      <c r="I6574" s="166">
        <f>+Exports!G6577</f>
        <v>4.8656000000000006</v>
      </c>
      <c r="J6574" s="166">
        <f>+'ELAP_IPCO-APND'!D6577</f>
        <v>65.937420000000003</v>
      </c>
      <c r="K6574" s="166">
        <f>+(ExportsELAP[[#This Row],[Exports kWh - MPT]]/1000)*ExportsELAP[[#This Row],[EIM Price]]</f>
        <v>0.32082511075200004</v>
      </c>
      <c r="L6574" s="167" t="str">
        <f>+INDEX(ECR_Hours!$I$12:$I$15,MATCH(ExportsELAP[[#This Row],[Date Prevailing]],ECR_Hours!$H$12:$H$15,1))</f>
        <v>NS</v>
      </c>
      <c r="M6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5" spans="1:13" x14ac:dyDescent="0.25">
      <c r="A6575" s="164">
        <f>+Exports!A6578</f>
        <v>44835</v>
      </c>
      <c r="B6575" s="165">
        <f t="shared" si="408"/>
        <v>2022</v>
      </c>
      <c r="C6575" s="165">
        <f t="shared" si="409"/>
        <v>10</v>
      </c>
      <c r="D6575" s="165">
        <f t="shared" si="410"/>
        <v>1</v>
      </c>
      <c r="E6575" s="165">
        <f>+Exports!B6578</f>
        <v>22</v>
      </c>
      <c r="F6575" s="165">
        <f>+WEEKDAY(ExportsELAP[[#This Row],[Date Prevailing]],1)</f>
        <v>7</v>
      </c>
      <c r="G6575" s="165">
        <f>+COUNTIFS(ECR_Hours!$K$6:$K$7,ExportsELAP[[#This Row],[Date Prevailing]])</f>
        <v>0</v>
      </c>
      <c r="H6575" s="165">
        <f t="shared" si="411"/>
        <v>7</v>
      </c>
      <c r="I6575" s="166">
        <f>+Exports!G6578</f>
        <v>4.7822000000000005</v>
      </c>
      <c r="J6575" s="166">
        <f>+'ELAP_IPCO-APND'!D6578</f>
        <v>63.053069999999998</v>
      </c>
      <c r="K6575" s="166">
        <f>+(ExportsELAP[[#This Row],[Exports kWh - MPT]]/1000)*ExportsELAP[[#This Row],[EIM Price]]</f>
        <v>0.30153239135400001</v>
      </c>
      <c r="L6575" s="167" t="str">
        <f>+INDEX(ECR_Hours!$I$12:$I$15,MATCH(ExportsELAP[[#This Row],[Date Prevailing]],ECR_Hours!$H$12:$H$15,1))</f>
        <v>NS</v>
      </c>
      <c r="M6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6" spans="1:13" x14ac:dyDescent="0.25">
      <c r="A6576" s="164">
        <f>+Exports!A6579</f>
        <v>44835</v>
      </c>
      <c r="B6576" s="165">
        <f t="shared" si="408"/>
        <v>2022</v>
      </c>
      <c r="C6576" s="165">
        <f t="shared" si="409"/>
        <v>10</v>
      </c>
      <c r="D6576" s="165">
        <f t="shared" si="410"/>
        <v>1</v>
      </c>
      <c r="E6576" s="165">
        <f>+Exports!B6579</f>
        <v>23</v>
      </c>
      <c r="F6576" s="165">
        <f>+WEEKDAY(ExportsELAP[[#This Row],[Date Prevailing]],1)</f>
        <v>7</v>
      </c>
      <c r="G6576" s="165">
        <f>+COUNTIFS(ECR_Hours!$K$6:$K$7,ExportsELAP[[#This Row],[Date Prevailing]])</f>
        <v>0</v>
      </c>
      <c r="H6576" s="165">
        <f t="shared" si="411"/>
        <v>7</v>
      </c>
      <c r="I6576" s="166">
        <f>+Exports!G6579</f>
        <v>5.6411999999999995</v>
      </c>
      <c r="J6576" s="166">
        <f>+'ELAP_IPCO-APND'!D6579</f>
        <v>63.35371</v>
      </c>
      <c r="K6576" s="166">
        <f>+(ExportsELAP[[#This Row],[Exports kWh - MPT]]/1000)*ExportsELAP[[#This Row],[EIM Price]]</f>
        <v>0.35739094885200001</v>
      </c>
      <c r="L6576" s="167" t="str">
        <f>+INDEX(ECR_Hours!$I$12:$I$15,MATCH(ExportsELAP[[#This Row],[Date Prevailing]],ECR_Hours!$H$12:$H$15,1))</f>
        <v>NS</v>
      </c>
      <c r="M6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7" spans="1:13" x14ac:dyDescent="0.25">
      <c r="A6577" s="164">
        <f>+Exports!A6580</f>
        <v>44835</v>
      </c>
      <c r="B6577" s="165">
        <f t="shared" si="408"/>
        <v>2022</v>
      </c>
      <c r="C6577" s="165">
        <f t="shared" si="409"/>
        <v>10</v>
      </c>
      <c r="D6577" s="165">
        <f t="shared" si="410"/>
        <v>1</v>
      </c>
      <c r="E6577" s="165">
        <f>+Exports!B6580</f>
        <v>24</v>
      </c>
      <c r="F6577" s="165">
        <f>+WEEKDAY(ExportsELAP[[#This Row],[Date Prevailing]],1)</f>
        <v>7</v>
      </c>
      <c r="G6577" s="165">
        <f>+COUNTIFS(ECR_Hours!$K$6:$K$7,ExportsELAP[[#This Row],[Date Prevailing]])</f>
        <v>0</v>
      </c>
      <c r="H6577" s="165">
        <f t="shared" si="411"/>
        <v>7</v>
      </c>
      <c r="I6577" s="166">
        <f>+Exports!G6580</f>
        <v>5.4756</v>
      </c>
      <c r="J6577" s="166">
        <f>+'ELAP_IPCO-APND'!D6580</f>
        <v>62.058120000000002</v>
      </c>
      <c r="K6577" s="166">
        <f>+(ExportsELAP[[#This Row],[Exports kWh - MPT]]/1000)*ExportsELAP[[#This Row],[EIM Price]]</f>
        <v>0.33980544187200001</v>
      </c>
      <c r="L6577" s="167" t="str">
        <f>+INDEX(ECR_Hours!$I$12:$I$15,MATCH(ExportsELAP[[#This Row],[Date Prevailing]],ECR_Hours!$H$12:$H$15,1))</f>
        <v>NS</v>
      </c>
      <c r="M6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8" spans="1:13" x14ac:dyDescent="0.25">
      <c r="A6578" s="164">
        <f>+Exports!A6581</f>
        <v>44836</v>
      </c>
      <c r="B6578" s="165">
        <f t="shared" si="408"/>
        <v>2022</v>
      </c>
      <c r="C6578" s="165">
        <f t="shared" si="409"/>
        <v>10</v>
      </c>
      <c r="D6578" s="165">
        <f t="shared" si="410"/>
        <v>2</v>
      </c>
      <c r="E6578" s="165">
        <f>+Exports!B6581</f>
        <v>1</v>
      </c>
      <c r="F6578" s="165">
        <f>+WEEKDAY(ExportsELAP[[#This Row],[Date Prevailing]],1)</f>
        <v>1</v>
      </c>
      <c r="G6578" s="165">
        <f>+COUNTIFS(ECR_Hours!$K$6:$K$7,ExportsELAP[[#This Row],[Date Prevailing]])</f>
        <v>0</v>
      </c>
      <c r="H6578" s="165">
        <f t="shared" si="411"/>
        <v>1</v>
      </c>
      <c r="I6578" s="166">
        <f>+Exports!G6581</f>
        <v>7.5606999999999998</v>
      </c>
      <c r="J6578" s="166">
        <f>+'ELAP_IPCO-APND'!D6581</f>
        <v>59.4651</v>
      </c>
      <c r="K6578" s="166">
        <f>+(ExportsELAP[[#This Row],[Exports kWh - MPT]]/1000)*ExportsELAP[[#This Row],[EIM Price]]</f>
        <v>0.44959778157000002</v>
      </c>
      <c r="L6578" s="167" t="str">
        <f>+INDEX(ECR_Hours!$I$12:$I$15,MATCH(ExportsELAP[[#This Row],[Date Prevailing]],ECR_Hours!$H$12:$H$15,1))</f>
        <v>NS</v>
      </c>
      <c r="M6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79" spans="1:13" x14ac:dyDescent="0.25">
      <c r="A6579" s="164">
        <f>+Exports!A6582</f>
        <v>44836</v>
      </c>
      <c r="B6579" s="165">
        <f t="shared" si="408"/>
        <v>2022</v>
      </c>
      <c r="C6579" s="165">
        <f t="shared" si="409"/>
        <v>10</v>
      </c>
      <c r="D6579" s="165">
        <f t="shared" si="410"/>
        <v>2</v>
      </c>
      <c r="E6579" s="165">
        <f>+Exports!B6582</f>
        <v>2</v>
      </c>
      <c r="F6579" s="165">
        <f>+WEEKDAY(ExportsELAP[[#This Row],[Date Prevailing]],1)</f>
        <v>1</v>
      </c>
      <c r="G6579" s="165">
        <f>+COUNTIFS(ECR_Hours!$K$6:$K$7,ExportsELAP[[#This Row],[Date Prevailing]])</f>
        <v>0</v>
      </c>
      <c r="H6579" s="165">
        <f t="shared" si="411"/>
        <v>1</v>
      </c>
      <c r="I6579" s="166">
        <f>+Exports!G6582</f>
        <v>8.0290999999999997</v>
      </c>
      <c r="J6579" s="166">
        <f>+'ELAP_IPCO-APND'!D6582</f>
        <v>52.047159999999998</v>
      </c>
      <c r="K6579" s="166">
        <f>+(ExportsELAP[[#This Row],[Exports kWh - MPT]]/1000)*ExportsELAP[[#This Row],[EIM Price]]</f>
        <v>0.41789185235599996</v>
      </c>
      <c r="L6579" s="167" t="str">
        <f>+INDEX(ECR_Hours!$I$12:$I$15,MATCH(ExportsELAP[[#This Row],[Date Prevailing]],ECR_Hours!$H$12:$H$15,1))</f>
        <v>NS</v>
      </c>
      <c r="M6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0" spans="1:13" x14ac:dyDescent="0.25">
      <c r="A6580" s="164">
        <f>+Exports!A6583</f>
        <v>44836</v>
      </c>
      <c r="B6580" s="165">
        <f t="shared" si="408"/>
        <v>2022</v>
      </c>
      <c r="C6580" s="165">
        <f t="shared" si="409"/>
        <v>10</v>
      </c>
      <c r="D6580" s="165">
        <f t="shared" si="410"/>
        <v>2</v>
      </c>
      <c r="E6580" s="165">
        <f>+Exports!B6583</f>
        <v>3</v>
      </c>
      <c r="F6580" s="165">
        <f>+WEEKDAY(ExportsELAP[[#This Row],[Date Prevailing]],1)</f>
        <v>1</v>
      </c>
      <c r="G6580" s="165">
        <f>+COUNTIFS(ECR_Hours!$K$6:$K$7,ExportsELAP[[#This Row],[Date Prevailing]])</f>
        <v>0</v>
      </c>
      <c r="H6580" s="165">
        <f t="shared" si="411"/>
        <v>1</v>
      </c>
      <c r="I6580" s="166">
        <f>+Exports!G6583</f>
        <v>6.7770999999999892</v>
      </c>
      <c r="J6580" s="166">
        <f>+'ELAP_IPCO-APND'!D6583</f>
        <v>52.795029999999997</v>
      </c>
      <c r="K6580" s="166">
        <f>+(ExportsELAP[[#This Row],[Exports kWh - MPT]]/1000)*ExportsELAP[[#This Row],[EIM Price]]</f>
        <v>0.3577971978129994</v>
      </c>
      <c r="L6580" s="167" t="str">
        <f>+INDEX(ECR_Hours!$I$12:$I$15,MATCH(ExportsELAP[[#This Row],[Date Prevailing]],ECR_Hours!$H$12:$H$15,1))</f>
        <v>NS</v>
      </c>
      <c r="M6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1" spans="1:13" x14ac:dyDescent="0.25">
      <c r="A6581" s="164">
        <f>+Exports!A6584</f>
        <v>44836</v>
      </c>
      <c r="B6581" s="165">
        <f t="shared" si="408"/>
        <v>2022</v>
      </c>
      <c r="C6581" s="165">
        <f t="shared" si="409"/>
        <v>10</v>
      </c>
      <c r="D6581" s="165">
        <f t="shared" si="410"/>
        <v>2</v>
      </c>
      <c r="E6581" s="165">
        <f>+Exports!B6584</f>
        <v>4</v>
      </c>
      <c r="F6581" s="165">
        <f>+WEEKDAY(ExportsELAP[[#This Row],[Date Prevailing]],1)</f>
        <v>1</v>
      </c>
      <c r="G6581" s="165">
        <f>+COUNTIFS(ECR_Hours!$K$6:$K$7,ExportsELAP[[#This Row],[Date Prevailing]])</f>
        <v>0</v>
      </c>
      <c r="H6581" s="165">
        <f t="shared" si="411"/>
        <v>1</v>
      </c>
      <c r="I6581" s="166">
        <f>+Exports!G6584</f>
        <v>5.5324000000000009</v>
      </c>
      <c r="J6581" s="166">
        <f>+'ELAP_IPCO-APND'!D6584</f>
        <v>51.05162</v>
      </c>
      <c r="K6581" s="166">
        <f>+(ExportsELAP[[#This Row],[Exports kWh - MPT]]/1000)*ExportsELAP[[#This Row],[EIM Price]]</f>
        <v>0.28243798248800006</v>
      </c>
      <c r="L6581" s="167" t="str">
        <f>+INDEX(ECR_Hours!$I$12:$I$15,MATCH(ExportsELAP[[#This Row],[Date Prevailing]],ECR_Hours!$H$12:$H$15,1))</f>
        <v>NS</v>
      </c>
      <c r="M6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2" spans="1:13" x14ac:dyDescent="0.25">
      <c r="A6582" s="164">
        <f>+Exports!A6585</f>
        <v>44836</v>
      </c>
      <c r="B6582" s="165">
        <f t="shared" si="408"/>
        <v>2022</v>
      </c>
      <c r="C6582" s="165">
        <f t="shared" si="409"/>
        <v>10</v>
      </c>
      <c r="D6582" s="165">
        <f t="shared" si="410"/>
        <v>2</v>
      </c>
      <c r="E6582" s="165">
        <f>+Exports!B6585</f>
        <v>5</v>
      </c>
      <c r="F6582" s="165">
        <f>+WEEKDAY(ExportsELAP[[#This Row],[Date Prevailing]],1)</f>
        <v>1</v>
      </c>
      <c r="G6582" s="165">
        <f>+COUNTIFS(ECR_Hours!$K$6:$K$7,ExportsELAP[[#This Row],[Date Prevailing]])</f>
        <v>0</v>
      </c>
      <c r="H6582" s="165">
        <f t="shared" si="411"/>
        <v>1</v>
      </c>
      <c r="I6582" s="166">
        <f>+Exports!G6585</f>
        <v>11.496700000000001</v>
      </c>
      <c r="J6582" s="166">
        <f>+'ELAP_IPCO-APND'!D6585</f>
        <v>59.23556</v>
      </c>
      <c r="K6582" s="166">
        <f>+(ExportsELAP[[#This Row],[Exports kWh - MPT]]/1000)*ExportsELAP[[#This Row],[EIM Price]]</f>
        <v>0.68101346265200002</v>
      </c>
      <c r="L6582" s="167" t="str">
        <f>+INDEX(ECR_Hours!$I$12:$I$15,MATCH(ExportsELAP[[#This Row],[Date Prevailing]],ECR_Hours!$H$12:$H$15,1))</f>
        <v>NS</v>
      </c>
      <c r="M6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3" spans="1:13" x14ac:dyDescent="0.25">
      <c r="A6583" s="164">
        <f>+Exports!A6586</f>
        <v>44836</v>
      </c>
      <c r="B6583" s="165">
        <f t="shared" si="408"/>
        <v>2022</v>
      </c>
      <c r="C6583" s="165">
        <f t="shared" si="409"/>
        <v>10</v>
      </c>
      <c r="D6583" s="165">
        <f t="shared" si="410"/>
        <v>2</v>
      </c>
      <c r="E6583" s="165">
        <f>+Exports!B6586</f>
        <v>6</v>
      </c>
      <c r="F6583" s="165">
        <f>+WEEKDAY(ExportsELAP[[#This Row],[Date Prevailing]],1)</f>
        <v>1</v>
      </c>
      <c r="G6583" s="165">
        <f>+COUNTIFS(ECR_Hours!$K$6:$K$7,ExportsELAP[[#This Row],[Date Prevailing]])</f>
        <v>0</v>
      </c>
      <c r="H6583" s="165">
        <f t="shared" si="411"/>
        <v>1</v>
      </c>
      <c r="I6583" s="166">
        <f>+Exports!G6586</f>
        <v>8.1516999999999999</v>
      </c>
      <c r="J6583" s="166">
        <f>+'ELAP_IPCO-APND'!D6586</f>
        <v>55.525329999999997</v>
      </c>
      <c r="K6583" s="166">
        <f>+(ExportsELAP[[#This Row],[Exports kWh - MPT]]/1000)*ExportsELAP[[#This Row],[EIM Price]]</f>
        <v>0.45262583256099997</v>
      </c>
      <c r="L6583" s="167" t="str">
        <f>+INDEX(ECR_Hours!$I$12:$I$15,MATCH(ExportsELAP[[#This Row],[Date Prevailing]],ECR_Hours!$H$12:$H$15,1))</f>
        <v>NS</v>
      </c>
      <c r="M6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4" spans="1:13" x14ac:dyDescent="0.25">
      <c r="A6584" s="164">
        <f>+Exports!A6587</f>
        <v>44836</v>
      </c>
      <c r="B6584" s="165">
        <f t="shared" si="408"/>
        <v>2022</v>
      </c>
      <c r="C6584" s="165">
        <f t="shared" si="409"/>
        <v>10</v>
      </c>
      <c r="D6584" s="165">
        <f t="shared" si="410"/>
        <v>2</v>
      </c>
      <c r="E6584" s="165">
        <f>+Exports!B6587</f>
        <v>7</v>
      </c>
      <c r="F6584" s="165">
        <f>+WEEKDAY(ExportsELAP[[#This Row],[Date Prevailing]],1)</f>
        <v>1</v>
      </c>
      <c r="G6584" s="165">
        <f>+COUNTIFS(ECR_Hours!$K$6:$K$7,ExportsELAP[[#This Row],[Date Prevailing]])</f>
        <v>0</v>
      </c>
      <c r="H6584" s="165">
        <f t="shared" si="411"/>
        <v>1</v>
      </c>
      <c r="I6584" s="166">
        <f>+Exports!G6587</f>
        <v>7.6117999999999997</v>
      </c>
      <c r="J6584" s="166">
        <f>+'ELAP_IPCO-APND'!D6587</f>
        <v>59.04842</v>
      </c>
      <c r="K6584" s="166">
        <f>+(ExportsELAP[[#This Row],[Exports kWh - MPT]]/1000)*ExportsELAP[[#This Row],[EIM Price]]</f>
        <v>0.44946476335599994</v>
      </c>
      <c r="L6584" s="167" t="str">
        <f>+INDEX(ECR_Hours!$I$12:$I$15,MATCH(ExportsELAP[[#This Row],[Date Prevailing]],ECR_Hours!$H$12:$H$15,1))</f>
        <v>NS</v>
      </c>
      <c r="M6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5" spans="1:13" x14ac:dyDescent="0.25">
      <c r="A6585" s="164">
        <f>+Exports!A6588</f>
        <v>44836</v>
      </c>
      <c r="B6585" s="165">
        <f t="shared" si="408"/>
        <v>2022</v>
      </c>
      <c r="C6585" s="165">
        <f t="shared" si="409"/>
        <v>10</v>
      </c>
      <c r="D6585" s="165">
        <f t="shared" si="410"/>
        <v>2</v>
      </c>
      <c r="E6585" s="165">
        <f>+Exports!B6588</f>
        <v>8</v>
      </c>
      <c r="F6585" s="165">
        <f>+WEEKDAY(ExportsELAP[[#This Row],[Date Prevailing]],1)</f>
        <v>1</v>
      </c>
      <c r="G6585" s="165">
        <f>+COUNTIFS(ECR_Hours!$K$6:$K$7,ExportsELAP[[#This Row],[Date Prevailing]])</f>
        <v>0</v>
      </c>
      <c r="H6585" s="165">
        <f t="shared" si="411"/>
        <v>1</v>
      </c>
      <c r="I6585" s="166">
        <f>+Exports!G6588</f>
        <v>326.28949999999998</v>
      </c>
      <c r="J6585" s="166">
        <f>+'ELAP_IPCO-APND'!D6588</f>
        <v>57.948880000000003</v>
      </c>
      <c r="K6585" s="166">
        <f>+(ExportsELAP[[#This Row],[Exports kWh - MPT]]/1000)*ExportsELAP[[#This Row],[EIM Price]]</f>
        <v>18.908111080759998</v>
      </c>
      <c r="L6585" s="167" t="str">
        <f>+INDEX(ECR_Hours!$I$12:$I$15,MATCH(ExportsELAP[[#This Row],[Date Prevailing]],ECR_Hours!$H$12:$H$15,1))</f>
        <v>NS</v>
      </c>
      <c r="M6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6" spans="1:13" x14ac:dyDescent="0.25">
      <c r="A6586" s="164">
        <f>+Exports!A6589</f>
        <v>44836</v>
      </c>
      <c r="B6586" s="165">
        <f t="shared" si="408"/>
        <v>2022</v>
      </c>
      <c r="C6586" s="165">
        <f t="shared" si="409"/>
        <v>10</v>
      </c>
      <c r="D6586" s="165">
        <f t="shared" si="410"/>
        <v>2</v>
      </c>
      <c r="E6586" s="165">
        <f>+Exports!B6589</f>
        <v>9</v>
      </c>
      <c r="F6586" s="165">
        <f>+WEEKDAY(ExportsELAP[[#This Row],[Date Prevailing]],1)</f>
        <v>1</v>
      </c>
      <c r="G6586" s="165">
        <f>+COUNTIFS(ECR_Hours!$K$6:$K$7,ExportsELAP[[#This Row],[Date Prevailing]])</f>
        <v>0</v>
      </c>
      <c r="H6586" s="165">
        <f t="shared" si="411"/>
        <v>1</v>
      </c>
      <c r="I6586" s="166">
        <f>+Exports!G6589</f>
        <v>6812.6001999999999</v>
      </c>
      <c r="J6586" s="166">
        <f>+'ELAP_IPCO-APND'!D6589</f>
        <v>55.655909999999999</v>
      </c>
      <c r="K6586" s="166">
        <f>+(ExportsELAP[[#This Row],[Exports kWh - MPT]]/1000)*ExportsELAP[[#This Row],[EIM Price]]</f>
        <v>379.16146359718198</v>
      </c>
      <c r="L6586" s="167" t="str">
        <f>+INDEX(ECR_Hours!$I$12:$I$15,MATCH(ExportsELAP[[#This Row],[Date Prevailing]],ECR_Hours!$H$12:$H$15,1))</f>
        <v>NS</v>
      </c>
      <c r="M6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7" spans="1:13" x14ac:dyDescent="0.25">
      <c r="A6587" s="164">
        <f>+Exports!A6590</f>
        <v>44836</v>
      </c>
      <c r="B6587" s="165">
        <f t="shared" si="408"/>
        <v>2022</v>
      </c>
      <c r="C6587" s="165">
        <f t="shared" si="409"/>
        <v>10</v>
      </c>
      <c r="D6587" s="165">
        <f t="shared" si="410"/>
        <v>2</v>
      </c>
      <c r="E6587" s="165">
        <f>+Exports!B6590</f>
        <v>10</v>
      </c>
      <c r="F6587" s="165">
        <f>+WEEKDAY(ExportsELAP[[#This Row],[Date Prevailing]],1)</f>
        <v>1</v>
      </c>
      <c r="G6587" s="165">
        <f>+COUNTIFS(ECR_Hours!$K$6:$K$7,ExportsELAP[[#This Row],[Date Prevailing]])</f>
        <v>0</v>
      </c>
      <c r="H6587" s="165">
        <f t="shared" si="411"/>
        <v>1</v>
      </c>
      <c r="I6587" s="166">
        <f>+Exports!G6590</f>
        <v>19142.036799999998</v>
      </c>
      <c r="J6587" s="166">
        <f>+'ELAP_IPCO-APND'!D6590</f>
        <v>42.372959999999999</v>
      </c>
      <c r="K6587" s="166">
        <f>+(ExportsELAP[[#This Row],[Exports kWh - MPT]]/1000)*ExportsELAP[[#This Row],[EIM Price]]</f>
        <v>811.10475964492798</v>
      </c>
      <c r="L6587" s="167" t="str">
        <f>+INDEX(ECR_Hours!$I$12:$I$15,MATCH(ExportsELAP[[#This Row],[Date Prevailing]],ECR_Hours!$H$12:$H$15,1))</f>
        <v>NS</v>
      </c>
      <c r="M6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8" spans="1:13" x14ac:dyDescent="0.25">
      <c r="A6588" s="164">
        <f>+Exports!A6591</f>
        <v>44836</v>
      </c>
      <c r="B6588" s="165">
        <f t="shared" si="408"/>
        <v>2022</v>
      </c>
      <c r="C6588" s="165">
        <f t="shared" si="409"/>
        <v>10</v>
      </c>
      <c r="D6588" s="165">
        <f t="shared" si="410"/>
        <v>2</v>
      </c>
      <c r="E6588" s="165">
        <f>+Exports!B6591</f>
        <v>11</v>
      </c>
      <c r="F6588" s="165">
        <f>+WEEKDAY(ExportsELAP[[#This Row],[Date Prevailing]],1)</f>
        <v>1</v>
      </c>
      <c r="G6588" s="165">
        <f>+COUNTIFS(ECR_Hours!$K$6:$K$7,ExportsELAP[[#This Row],[Date Prevailing]])</f>
        <v>0</v>
      </c>
      <c r="H6588" s="165">
        <f t="shared" si="411"/>
        <v>1</v>
      </c>
      <c r="I6588" s="166">
        <f>+Exports!G6591</f>
        <v>32127.307100000002</v>
      </c>
      <c r="J6588" s="166">
        <f>+'ELAP_IPCO-APND'!D6591</f>
        <v>40.838419999999999</v>
      </c>
      <c r="K6588" s="166">
        <f>+(ExportsELAP[[#This Row],[Exports kWh - MPT]]/1000)*ExportsELAP[[#This Row],[EIM Price]]</f>
        <v>1312.0284608187822</v>
      </c>
      <c r="L6588" s="167" t="str">
        <f>+INDEX(ECR_Hours!$I$12:$I$15,MATCH(ExportsELAP[[#This Row],[Date Prevailing]],ECR_Hours!$H$12:$H$15,1))</f>
        <v>NS</v>
      </c>
      <c r="M6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89" spans="1:13" x14ac:dyDescent="0.25">
      <c r="A6589" s="164">
        <f>+Exports!A6592</f>
        <v>44836</v>
      </c>
      <c r="B6589" s="165">
        <f t="shared" si="408"/>
        <v>2022</v>
      </c>
      <c r="C6589" s="165">
        <f t="shared" si="409"/>
        <v>10</v>
      </c>
      <c r="D6589" s="165">
        <f t="shared" si="410"/>
        <v>2</v>
      </c>
      <c r="E6589" s="165">
        <f>+Exports!B6592</f>
        <v>12</v>
      </c>
      <c r="F6589" s="165">
        <f>+WEEKDAY(ExportsELAP[[#This Row],[Date Prevailing]],1)</f>
        <v>1</v>
      </c>
      <c r="G6589" s="165">
        <f>+COUNTIFS(ECR_Hours!$K$6:$K$7,ExportsELAP[[#This Row],[Date Prevailing]])</f>
        <v>0</v>
      </c>
      <c r="H6589" s="165">
        <f t="shared" si="411"/>
        <v>1</v>
      </c>
      <c r="I6589" s="166">
        <f>+Exports!G6592</f>
        <v>42244.360199999996</v>
      </c>
      <c r="J6589" s="166">
        <f>+'ELAP_IPCO-APND'!D6592</f>
        <v>42.148209999999999</v>
      </c>
      <c r="K6589" s="166">
        <f>+(ExportsELAP[[#This Row],[Exports kWh - MPT]]/1000)*ExportsELAP[[#This Row],[EIM Price]]</f>
        <v>1780.5241650252417</v>
      </c>
      <c r="L6589" s="167" t="str">
        <f>+INDEX(ECR_Hours!$I$12:$I$15,MATCH(ExportsELAP[[#This Row],[Date Prevailing]],ECR_Hours!$H$12:$H$15,1))</f>
        <v>NS</v>
      </c>
      <c r="M6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0" spans="1:13" x14ac:dyDescent="0.25">
      <c r="A6590" s="164">
        <f>+Exports!A6593</f>
        <v>44836</v>
      </c>
      <c r="B6590" s="165">
        <f t="shared" si="408"/>
        <v>2022</v>
      </c>
      <c r="C6590" s="165">
        <f t="shared" si="409"/>
        <v>10</v>
      </c>
      <c r="D6590" s="165">
        <f t="shared" si="410"/>
        <v>2</v>
      </c>
      <c r="E6590" s="165">
        <f>+Exports!B6593</f>
        <v>13</v>
      </c>
      <c r="F6590" s="165">
        <f>+WEEKDAY(ExportsELAP[[#This Row],[Date Prevailing]],1)</f>
        <v>1</v>
      </c>
      <c r="G6590" s="165">
        <f>+COUNTIFS(ECR_Hours!$K$6:$K$7,ExportsELAP[[#This Row],[Date Prevailing]])</f>
        <v>0</v>
      </c>
      <c r="H6590" s="165">
        <f t="shared" si="411"/>
        <v>1</v>
      </c>
      <c r="I6590" s="166">
        <f>+Exports!G6593</f>
        <v>48583.401700000002</v>
      </c>
      <c r="J6590" s="166">
        <f>+'ELAP_IPCO-APND'!D6593</f>
        <v>34.379689999999997</v>
      </c>
      <c r="K6590" s="166">
        <f>+(ExportsELAP[[#This Row],[Exports kWh - MPT]]/1000)*ExportsELAP[[#This Row],[EIM Price]]</f>
        <v>1670.282289591473</v>
      </c>
      <c r="L6590" s="167" t="str">
        <f>+INDEX(ECR_Hours!$I$12:$I$15,MATCH(ExportsELAP[[#This Row],[Date Prevailing]],ECR_Hours!$H$12:$H$15,1))</f>
        <v>NS</v>
      </c>
      <c r="M6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1" spans="1:13" x14ac:dyDescent="0.25">
      <c r="A6591" s="164">
        <f>+Exports!A6594</f>
        <v>44836</v>
      </c>
      <c r="B6591" s="165">
        <f t="shared" si="408"/>
        <v>2022</v>
      </c>
      <c r="C6591" s="165">
        <f t="shared" si="409"/>
        <v>10</v>
      </c>
      <c r="D6591" s="165">
        <f t="shared" si="410"/>
        <v>2</v>
      </c>
      <c r="E6591" s="165">
        <f>+Exports!B6594</f>
        <v>14</v>
      </c>
      <c r="F6591" s="165">
        <f>+WEEKDAY(ExportsELAP[[#This Row],[Date Prevailing]],1)</f>
        <v>1</v>
      </c>
      <c r="G6591" s="165">
        <f>+COUNTIFS(ECR_Hours!$K$6:$K$7,ExportsELAP[[#This Row],[Date Prevailing]])</f>
        <v>0</v>
      </c>
      <c r="H6591" s="165">
        <f t="shared" si="411"/>
        <v>1</v>
      </c>
      <c r="I6591" s="166">
        <f>+Exports!G6594</f>
        <v>49780.350499999993</v>
      </c>
      <c r="J6591" s="166">
        <f>+'ELAP_IPCO-APND'!D6594</f>
        <v>38.392029999999998</v>
      </c>
      <c r="K6591" s="166">
        <f>+(ExportsELAP[[#This Row],[Exports kWh - MPT]]/1000)*ExportsELAP[[#This Row],[EIM Price]]</f>
        <v>1911.1687098065145</v>
      </c>
      <c r="L6591" s="167" t="str">
        <f>+INDEX(ECR_Hours!$I$12:$I$15,MATCH(ExportsELAP[[#This Row],[Date Prevailing]],ECR_Hours!$H$12:$H$15,1))</f>
        <v>NS</v>
      </c>
      <c r="M6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2" spans="1:13" x14ac:dyDescent="0.25">
      <c r="A6592" s="164">
        <f>+Exports!A6595</f>
        <v>44836</v>
      </c>
      <c r="B6592" s="165">
        <f t="shared" si="408"/>
        <v>2022</v>
      </c>
      <c r="C6592" s="165">
        <f t="shared" si="409"/>
        <v>10</v>
      </c>
      <c r="D6592" s="165">
        <f t="shared" si="410"/>
        <v>2</v>
      </c>
      <c r="E6592" s="165">
        <f>+Exports!B6595</f>
        <v>15</v>
      </c>
      <c r="F6592" s="165">
        <f>+WEEKDAY(ExportsELAP[[#This Row],[Date Prevailing]],1)</f>
        <v>1</v>
      </c>
      <c r="G6592" s="165">
        <f>+COUNTIFS(ECR_Hours!$K$6:$K$7,ExportsELAP[[#This Row],[Date Prevailing]])</f>
        <v>0</v>
      </c>
      <c r="H6592" s="165">
        <f t="shared" si="411"/>
        <v>1</v>
      </c>
      <c r="I6592" s="166">
        <f>+Exports!G6595</f>
        <v>47198.308099999995</v>
      </c>
      <c r="J6592" s="166">
        <f>+'ELAP_IPCO-APND'!D6595</f>
        <v>45.105730000000001</v>
      </c>
      <c r="K6592" s="166">
        <f>+(ExportsELAP[[#This Row],[Exports kWh - MPT]]/1000)*ExportsELAP[[#This Row],[EIM Price]]</f>
        <v>2128.9141416154125</v>
      </c>
      <c r="L6592" s="167" t="str">
        <f>+INDEX(ECR_Hours!$I$12:$I$15,MATCH(ExportsELAP[[#This Row],[Date Prevailing]],ECR_Hours!$H$12:$H$15,1))</f>
        <v>NS</v>
      </c>
      <c r="M6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3" spans="1:13" x14ac:dyDescent="0.25">
      <c r="A6593" s="164">
        <f>+Exports!A6596</f>
        <v>44836</v>
      </c>
      <c r="B6593" s="165">
        <f t="shared" si="408"/>
        <v>2022</v>
      </c>
      <c r="C6593" s="165">
        <f t="shared" si="409"/>
        <v>10</v>
      </c>
      <c r="D6593" s="165">
        <f t="shared" si="410"/>
        <v>2</v>
      </c>
      <c r="E6593" s="165">
        <f>+Exports!B6596</f>
        <v>16</v>
      </c>
      <c r="F6593" s="165">
        <f>+WEEKDAY(ExportsELAP[[#This Row],[Date Prevailing]],1)</f>
        <v>1</v>
      </c>
      <c r="G6593" s="165">
        <f>+COUNTIFS(ECR_Hours!$K$6:$K$7,ExportsELAP[[#This Row],[Date Prevailing]])</f>
        <v>0</v>
      </c>
      <c r="H6593" s="165">
        <f t="shared" si="411"/>
        <v>1</v>
      </c>
      <c r="I6593" s="166">
        <f>+Exports!G6596</f>
        <v>40545.031799999997</v>
      </c>
      <c r="J6593" s="166">
        <f>+'ELAP_IPCO-APND'!D6596</f>
        <v>48.608669999999996</v>
      </c>
      <c r="K6593" s="166">
        <f>+(ExportsELAP[[#This Row],[Exports kWh - MPT]]/1000)*ExportsELAP[[#This Row],[EIM Price]]</f>
        <v>1970.8400709057057</v>
      </c>
      <c r="L6593" s="167" t="str">
        <f>+INDEX(ECR_Hours!$I$12:$I$15,MATCH(ExportsELAP[[#This Row],[Date Prevailing]],ECR_Hours!$H$12:$H$15,1))</f>
        <v>NS</v>
      </c>
      <c r="M6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4" spans="1:13" x14ac:dyDescent="0.25">
      <c r="A6594" s="164">
        <f>+Exports!A6597</f>
        <v>44836</v>
      </c>
      <c r="B6594" s="165">
        <f t="shared" ref="B6594:B6657" si="412">+YEAR(A6594)</f>
        <v>2022</v>
      </c>
      <c r="C6594" s="165">
        <f t="shared" ref="C6594:C6657" si="413">+MONTH(A6594)</f>
        <v>10</v>
      </c>
      <c r="D6594" s="165">
        <f t="shared" ref="D6594:D6657" si="414">+DAY(A6594)</f>
        <v>2</v>
      </c>
      <c r="E6594" s="165">
        <f>+Exports!B6597</f>
        <v>17</v>
      </c>
      <c r="F6594" s="165">
        <f>+WEEKDAY(ExportsELAP[[#This Row],[Date Prevailing]],1)</f>
        <v>1</v>
      </c>
      <c r="G6594" s="165">
        <f>+COUNTIFS(ECR_Hours!$K$6:$K$7,ExportsELAP[[#This Row],[Date Prevailing]])</f>
        <v>0</v>
      </c>
      <c r="H6594" s="165">
        <f t="shared" ref="H6594:H6657" si="415">+IF(G6594=1,0,F6594)</f>
        <v>1</v>
      </c>
      <c r="I6594" s="166">
        <f>+Exports!G6597</f>
        <v>30350.556599999996</v>
      </c>
      <c r="J6594" s="166">
        <f>+'ELAP_IPCO-APND'!D6597</f>
        <v>64.848740000000006</v>
      </c>
      <c r="K6594" s="166">
        <f>+(ExportsELAP[[#This Row],[Exports kWh - MPT]]/1000)*ExportsELAP[[#This Row],[EIM Price]]</f>
        <v>1968.1953538086841</v>
      </c>
      <c r="L6594" s="167" t="str">
        <f>+INDEX(ECR_Hours!$I$12:$I$15,MATCH(ExportsELAP[[#This Row],[Date Prevailing]],ECR_Hours!$H$12:$H$15,1))</f>
        <v>NS</v>
      </c>
      <c r="M6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5" spans="1:13" x14ac:dyDescent="0.25">
      <c r="A6595" s="164">
        <f>+Exports!A6598</f>
        <v>44836</v>
      </c>
      <c r="B6595" s="165">
        <f t="shared" si="412"/>
        <v>2022</v>
      </c>
      <c r="C6595" s="165">
        <f t="shared" si="413"/>
        <v>10</v>
      </c>
      <c r="D6595" s="165">
        <f t="shared" si="414"/>
        <v>2</v>
      </c>
      <c r="E6595" s="165">
        <f>+Exports!B6598</f>
        <v>18</v>
      </c>
      <c r="F6595" s="165">
        <f>+WEEKDAY(ExportsELAP[[#This Row],[Date Prevailing]],1)</f>
        <v>1</v>
      </c>
      <c r="G6595" s="165">
        <f>+COUNTIFS(ECR_Hours!$K$6:$K$7,ExportsELAP[[#This Row],[Date Prevailing]])</f>
        <v>0</v>
      </c>
      <c r="H6595" s="165">
        <f t="shared" si="415"/>
        <v>1</v>
      </c>
      <c r="I6595" s="166">
        <f>+Exports!G6598</f>
        <v>18381.163399999998</v>
      </c>
      <c r="J6595" s="166">
        <f>+'ELAP_IPCO-APND'!D6598</f>
        <v>63.702080000000002</v>
      </c>
      <c r="K6595" s="166">
        <f>+(ExportsELAP[[#This Row],[Exports kWh - MPT]]/1000)*ExportsELAP[[#This Row],[EIM Price]]</f>
        <v>1170.9183413998719</v>
      </c>
      <c r="L6595" s="167" t="str">
        <f>+INDEX(ECR_Hours!$I$12:$I$15,MATCH(ExportsELAP[[#This Row],[Date Prevailing]],ECR_Hours!$H$12:$H$15,1))</f>
        <v>NS</v>
      </c>
      <c r="M6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6" spans="1:13" x14ac:dyDescent="0.25">
      <c r="A6596" s="164">
        <f>+Exports!A6599</f>
        <v>44836</v>
      </c>
      <c r="B6596" s="165">
        <f t="shared" si="412"/>
        <v>2022</v>
      </c>
      <c r="C6596" s="165">
        <f t="shared" si="413"/>
        <v>10</v>
      </c>
      <c r="D6596" s="165">
        <f t="shared" si="414"/>
        <v>2</v>
      </c>
      <c r="E6596" s="165">
        <f>+Exports!B6599</f>
        <v>19</v>
      </c>
      <c r="F6596" s="165">
        <f>+WEEKDAY(ExportsELAP[[#This Row],[Date Prevailing]],1)</f>
        <v>1</v>
      </c>
      <c r="G6596" s="165">
        <f>+COUNTIFS(ECR_Hours!$K$6:$K$7,ExportsELAP[[#This Row],[Date Prevailing]])</f>
        <v>0</v>
      </c>
      <c r="H6596" s="165">
        <f t="shared" si="415"/>
        <v>1</v>
      </c>
      <c r="I6596" s="166">
        <f>+Exports!G6599</f>
        <v>6693.9475999999995</v>
      </c>
      <c r="J6596" s="166">
        <f>+'ELAP_IPCO-APND'!D6599</f>
        <v>63.587229999999998</v>
      </c>
      <c r="K6596" s="166">
        <f>+(ExportsELAP[[#This Row],[Exports kWh - MPT]]/1000)*ExportsELAP[[#This Row],[EIM Price]]</f>
        <v>425.64958564914798</v>
      </c>
      <c r="L6596" s="167" t="str">
        <f>+INDEX(ECR_Hours!$I$12:$I$15,MATCH(ExportsELAP[[#This Row],[Date Prevailing]],ECR_Hours!$H$12:$H$15,1))</f>
        <v>NS</v>
      </c>
      <c r="M6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7" spans="1:13" x14ac:dyDescent="0.25">
      <c r="A6597" s="164">
        <f>+Exports!A6600</f>
        <v>44836</v>
      </c>
      <c r="B6597" s="165">
        <f t="shared" si="412"/>
        <v>2022</v>
      </c>
      <c r="C6597" s="165">
        <f t="shared" si="413"/>
        <v>10</v>
      </c>
      <c r="D6597" s="165">
        <f t="shared" si="414"/>
        <v>2</v>
      </c>
      <c r="E6597" s="165">
        <f>+Exports!B6600</f>
        <v>20</v>
      </c>
      <c r="F6597" s="165">
        <f>+WEEKDAY(ExportsELAP[[#This Row],[Date Prevailing]],1)</f>
        <v>1</v>
      </c>
      <c r="G6597" s="165">
        <f>+COUNTIFS(ECR_Hours!$K$6:$K$7,ExportsELAP[[#This Row],[Date Prevailing]])</f>
        <v>0</v>
      </c>
      <c r="H6597" s="165">
        <f t="shared" si="415"/>
        <v>1</v>
      </c>
      <c r="I6597" s="166">
        <f>+Exports!G6600</f>
        <v>181.43549999999999</v>
      </c>
      <c r="J6597" s="166">
        <f>+'ELAP_IPCO-APND'!D6600</f>
        <v>77.23442</v>
      </c>
      <c r="K6597" s="166">
        <f>+(ExportsELAP[[#This Row],[Exports kWh - MPT]]/1000)*ExportsELAP[[#This Row],[EIM Price]]</f>
        <v>14.013065609910001</v>
      </c>
      <c r="L6597" s="167" t="str">
        <f>+INDEX(ECR_Hours!$I$12:$I$15,MATCH(ExportsELAP[[#This Row],[Date Prevailing]],ECR_Hours!$H$12:$H$15,1))</f>
        <v>NS</v>
      </c>
      <c r="M6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8" spans="1:13" x14ac:dyDescent="0.25">
      <c r="A6598" s="164">
        <f>+Exports!A6601</f>
        <v>44836</v>
      </c>
      <c r="B6598" s="165">
        <f t="shared" si="412"/>
        <v>2022</v>
      </c>
      <c r="C6598" s="165">
        <f t="shared" si="413"/>
        <v>10</v>
      </c>
      <c r="D6598" s="165">
        <f t="shared" si="414"/>
        <v>2</v>
      </c>
      <c r="E6598" s="165">
        <f>+Exports!B6601</f>
        <v>21</v>
      </c>
      <c r="F6598" s="165">
        <f>+WEEKDAY(ExportsELAP[[#This Row],[Date Prevailing]],1)</f>
        <v>1</v>
      </c>
      <c r="G6598" s="165">
        <f>+COUNTIFS(ECR_Hours!$K$6:$K$7,ExportsELAP[[#This Row],[Date Prevailing]])</f>
        <v>0</v>
      </c>
      <c r="H6598" s="165">
        <f t="shared" si="415"/>
        <v>1</v>
      </c>
      <c r="I6598" s="166">
        <f>+Exports!G6601</f>
        <v>25.3233</v>
      </c>
      <c r="J6598" s="166">
        <f>+'ELAP_IPCO-APND'!D6601</f>
        <v>74.005250000000004</v>
      </c>
      <c r="K6598" s="166">
        <f>+(ExportsELAP[[#This Row],[Exports kWh - MPT]]/1000)*ExportsELAP[[#This Row],[EIM Price]]</f>
        <v>1.8740571473250001</v>
      </c>
      <c r="L6598" s="167" t="str">
        <f>+INDEX(ECR_Hours!$I$12:$I$15,MATCH(ExportsELAP[[#This Row],[Date Prevailing]],ECR_Hours!$H$12:$H$15,1))</f>
        <v>NS</v>
      </c>
      <c r="M6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599" spans="1:13" x14ac:dyDescent="0.25">
      <c r="A6599" s="164">
        <f>+Exports!A6602</f>
        <v>44836</v>
      </c>
      <c r="B6599" s="165">
        <f t="shared" si="412"/>
        <v>2022</v>
      </c>
      <c r="C6599" s="165">
        <f t="shared" si="413"/>
        <v>10</v>
      </c>
      <c r="D6599" s="165">
        <f t="shared" si="414"/>
        <v>2</v>
      </c>
      <c r="E6599" s="165">
        <f>+Exports!B6602</f>
        <v>22</v>
      </c>
      <c r="F6599" s="165">
        <f>+WEEKDAY(ExportsELAP[[#This Row],[Date Prevailing]],1)</f>
        <v>1</v>
      </c>
      <c r="G6599" s="165">
        <f>+COUNTIFS(ECR_Hours!$K$6:$K$7,ExportsELAP[[#This Row],[Date Prevailing]])</f>
        <v>0</v>
      </c>
      <c r="H6599" s="165">
        <f t="shared" si="415"/>
        <v>1</v>
      </c>
      <c r="I6599" s="166">
        <f>+Exports!G6602</f>
        <v>26.721300000000003</v>
      </c>
      <c r="J6599" s="166">
        <f>+'ELAP_IPCO-APND'!D6602</f>
        <v>82.260459999999995</v>
      </c>
      <c r="K6599" s="166">
        <f>+(ExportsELAP[[#This Row],[Exports kWh - MPT]]/1000)*ExportsELAP[[#This Row],[EIM Price]]</f>
        <v>2.198106429798</v>
      </c>
      <c r="L6599" s="167" t="str">
        <f>+INDEX(ECR_Hours!$I$12:$I$15,MATCH(ExportsELAP[[#This Row],[Date Prevailing]],ECR_Hours!$H$12:$H$15,1))</f>
        <v>NS</v>
      </c>
      <c r="M6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0" spans="1:13" x14ac:dyDescent="0.25">
      <c r="A6600" s="164">
        <f>+Exports!A6603</f>
        <v>44836</v>
      </c>
      <c r="B6600" s="165">
        <f t="shared" si="412"/>
        <v>2022</v>
      </c>
      <c r="C6600" s="165">
        <f t="shared" si="413"/>
        <v>10</v>
      </c>
      <c r="D6600" s="165">
        <f t="shared" si="414"/>
        <v>2</v>
      </c>
      <c r="E6600" s="165">
        <f>+Exports!B6603</f>
        <v>23</v>
      </c>
      <c r="F6600" s="165">
        <f>+WEEKDAY(ExportsELAP[[#This Row],[Date Prevailing]],1)</f>
        <v>1</v>
      </c>
      <c r="G6600" s="165">
        <f>+COUNTIFS(ECR_Hours!$K$6:$K$7,ExportsELAP[[#This Row],[Date Prevailing]])</f>
        <v>0</v>
      </c>
      <c r="H6600" s="165">
        <f t="shared" si="415"/>
        <v>1</v>
      </c>
      <c r="I6600" s="166">
        <f>+Exports!G6603</f>
        <v>26.872899999999898</v>
      </c>
      <c r="J6600" s="166">
        <f>+'ELAP_IPCO-APND'!D6603</f>
        <v>65.560469999999995</v>
      </c>
      <c r="K6600" s="166">
        <f>+(ExportsELAP[[#This Row],[Exports kWh - MPT]]/1000)*ExportsELAP[[#This Row],[EIM Price]]</f>
        <v>1.7617999542629932</v>
      </c>
      <c r="L6600" s="167" t="str">
        <f>+INDEX(ECR_Hours!$I$12:$I$15,MATCH(ExportsELAP[[#This Row],[Date Prevailing]],ECR_Hours!$H$12:$H$15,1))</f>
        <v>NS</v>
      </c>
      <c r="M6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1" spans="1:13" x14ac:dyDescent="0.25">
      <c r="A6601" s="164">
        <f>+Exports!A6604</f>
        <v>44836</v>
      </c>
      <c r="B6601" s="165">
        <f t="shared" si="412"/>
        <v>2022</v>
      </c>
      <c r="C6601" s="165">
        <f t="shared" si="413"/>
        <v>10</v>
      </c>
      <c r="D6601" s="165">
        <f t="shared" si="414"/>
        <v>2</v>
      </c>
      <c r="E6601" s="165">
        <f>+Exports!B6604</f>
        <v>24</v>
      </c>
      <c r="F6601" s="165">
        <f>+WEEKDAY(ExportsELAP[[#This Row],[Date Prevailing]],1)</f>
        <v>1</v>
      </c>
      <c r="G6601" s="165">
        <f>+COUNTIFS(ECR_Hours!$K$6:$K$7,ExportsELAP[[#This Row],[Date Prevailing]])</f>
        <v>0</v>
      </c>
      <c r="H6601" s="165">
        <f t="shared" si="415"/>
        <v>1</v>
      </c>
      <c r="I6601" s="166">
        <f>+Exports!G6604</f>
        <v>29.228899999999999</v>
      </c>
      <c r="J6601" s="166">
        <f>+'ELAP_IPCO-APND'!D6604</f>
        <v>57.325949999999999</v>
      </c>
      <c r="K6601" s="166">
        <f>+(ExportsELAP[[#This Row],[Exports kWh - MPT]]/1000)*ExportsELAP[[#This Row],[EIM Price]]</f>
        <v>1.675574459955</v>
      </c>
      <c r="L6601" s="167" t="str">
        <f>+INDEX(ECR_Hours!$I$12:$I$15,MATCH(ExportsELAP[[#This Row],[Date Prevailing]],ECR_Hours!$H$12:$H$15,1))</f>
        <v>NS</v>
      </c>
      <c r="M6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2" spans="1:13" x14ac:dyDescent="0.25">
      <c r="A6602" s="164">
        <f>+Exports!A6605</f>
        <v>44837</v>
      </c>
      <c r="B6602" s="165">
        <f t="shared" si="412"/>
        <v>2022</v>
      </c>
      <c r="C6602" s="165">
        <f t="shared" si="413"/>
        <v>10</v>
      </c>
      <c r="D6602" s="165">
        <f t="shared" si="414"/>
        <v>3</v>
      </c>
      <c r="E6602" s="165">
        <f>+Exports!B6605</f>
        <v>1</v>
      </c>
      <c r="F6602" s="165">
        <f>+WEEKDAY(ExportsELAP[[#This Row],[Date Prevailing]],1)</f>
        <v>2</v>
      </c>
      <c r="G6602" s="165">
        <f>+COUNTIFS(ECR_Hours!$K$6:$K$7,ExportsELAP[[#This Row],[Date Prevailing]])</f>
        <v>0</v>
      </c>
      <c r="H6602" s="165">
        <f t="shared" si="415"/>
        <v>2</v>
      </c>
      <c r="I6602" s="166">
        <f>+Exports!G6605</f>
        <v>10.2485</v>
      </c>
      <c r="J6602" s="166">
        <f>+'ELAP_IPCO-APND'!D6605</f>
        <v>50.479500000000002</v>
      </c>
      <c r="K6602" s="166">
        <f>+(ExportsELAP[[#This Row],[Exports kWh - MPT]]/1000)*ExportsELAP[[#This Row],[EIM Price]]</f>
        <v>0.51733915575</v>
      </c>
      <c r="L6602" s="167" t="str">
        <f>+INDEX(ECR_Hours!$I$12:$I$15,MATCH(ExportsELAP[[#This Row],[Date Prevailing]],ECR_Hours!$H$12:$H$15,1))</f>
        <v>NS</v>
      </c>
      <c r="M6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3" spans="1:13" x14ac:dyDescent="0.25">
      <c r="A6603" s="164">
        <f>+Exports!A6606</f>
        <v>44837</v>
      </c>
      <c r="B6603" s="165">
        <f t="shared" si="412"/>
        <v>2022</v>
      </c>
      <c r="C6603" s="165">
        <f t="shared" si="413"/>
        <v>10</v>
      </c>
      <c r="D6603" s="165">
        <f t="shared" si="414"/>
        <v>3</v>
      </c>
      <c r="E6603" s="165">
        <f>+Exports!B6606</f>
        <v>2</v>
      </c>
      <c r="F6603" s="165">
        <f>+WEEKDAY(ExportsELAP[[#This Row],[Date Prevailing]],1)</f>
        <v>2</v>
      </c>
      <c r="G6603" s="165">
        <f>+COUNTIFS(ECR_Hours!$K$6:$K$7,ExportsELAP[[#This Row],[Date Prevailing]])</f>
        <v>0</v>
      </c>
      <c r="H6603" s="165">
        <f t="shared" si="415"/>
        <v>2</v>
      </c>
      <c r="I6603" s="166">
        <f>+Exports!G6606</f>
        <v>12.769299999999999</v>
      </c>
      <c r="J6603" s="166">
        <f>+'ELAP_IPCO-APND'!D6606</f>
        <v>49.157589999999999</v>
      </c>
      <c r="K6603" s="166">
        <f>+(ExportsELAP[[#This Row],[Exports kWh - MPT]]/1000)*ExportsELAP[[#This Row],[EIM Price]]</f>
        <v>0.62770801398699994</v>
      </c>
      <c r="L6603" s="167" t="str">
        <f>+INDEX(ECR_Hours!$I$12:$I$15,MATCH(ExportsELAP[[#This Row],[Date Prevailing]],ECR_Hours!$H$12:$H$15,1))</f>
        <v>NS</v>
      </c>
      <c r="M6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4" spans="1:13" x14ac:dyDescent="0.25">
      <c r="A6604" s="164">
        <f>+Exports!A6607</f>
        <v>44837</v>
      </c>
      <c r="B6604" s="165">
        <f t="shared" si="412"/>
        <v>2022</v>
      </c>
      <c r="C6604" s="165">
        <f t="shared" si="413"/>
        <v>10</v>
      </c>
      <c r="D6604" s="165">
        <f t="shared" si="414"/>
        <v>3</v>
      </c>
      <c r="E6604" s="165">
        <f>+Exports!B6607</f>
        <v>3</v>
      </c>
      <c r="F6604" s="165">
        <f>+WEEKDAY(ExportsELAP[[#This Row],[Date Prevailing]],1)</f>
        <v>2</v>
      </c>
      <c r="G6604" s="165">
        <f>+COUNTIFS(ECR_Hours!$K$6:$K$7,ExportsELAP[[#This Row],[Date Prevailing]])</f>
        <v>0</v>
      </c>
      <c r="H6604" s="165">
        <f t="shared" si="415"/>
        <v>2</v>
      </c>
      <c r="I6604" s="166">
        <f>+Exports!G6607</f>
        <v>10.353199999999999</v>
      </c>
      <c r="J6604" s="166">
        <f>+'ELAP_IPCO-APND'!D6607</f>
        <v>57.288699999999999</v>
      </c>
      <c r="K6604" s="166">
        <f>+(ExportsELAP[[#This Row],[Exports kWh - MPT]]/1000)*ExportsELAP[[#This Row],[EIM Price]]</f>
        <v>0.59312136884</v>
      </c>
      <c r="L6604" s="167" t="str">
        <f>+INDEX(ECR_Hours!$I$12:$I$15,MATCH(ExportsELAP[[#This Row],[Date Prevailing]],ECR_Hours!$H$12:$H$15,1))</f>
        <v>NS</v>
      </c>
      <c r="M6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5" spans="1:13" x14ac:dyDescent="0.25">
      <c r="A6605" s="164">
        <f>+Exports!A6608</f>
        <v>44837</v>
      </c>
      <c r="B6605" s="165">
        <f t="shared" si="412"/>
        <v>2022</v>
      </c>
      <c r="C6605" s="165">
        <f t="shared" si="413"/>
        <v>10</v>
      </c>
      <c r="D6605" s="165">
        <f t="shared" si="414"/>
        <v>3</v>
      </c>
      <c r="E6605" s="165">
        <f>+Exports!B6608</f>
        <v>4</v>
      </c>
      <c r="F6605" s="165">
        <f>+WEEKDAY(ExportsELAP[[#This Row],[Date Prevailing]],1)</f>
        <v>2</v>
      </c>
      <c r="G6605" s="165">
        <f>+COUNTIFS(ECR_Hours!$K$6:$K$7,ExportsELAP[[#This Row],[Date Prevailing]])</f>
        <v>0</v>
      </c>
      <c r="H6605" s="165">
        <f t="shared" si="415"/>
        <v>2</v>
      </c>
      <c r="I6605" s="166">
        <f>+Exports!G6608</f>
        <v>7.5632000000000001</v>
      </c>
      <c r="J6605" s="166">
        <f>+'ELAP_IPCO-APND'!D6608</f>
        <v>54.868549999999999</v>
      </c>
      <c r="K6605" s="166">
        <f>+(ExportsELAP[[#This Row],[Exports kWh - MPT]]/1000)*ExportsELAP[[#This Row],[EIM Price]]</f>
        <v>0.41498181736</v>
      </c>
      <c r="L6605" s="167" t="str">
        <f>+INDEX(ECR_Hours!$I$12:$I$15,MATCH(ExportsELAP[[#This Row],[Date Prevailing]],ECR_Hours!$H$12:$H$15,1))</f>
        <v>NS</v>
      </c>
      <c r="M6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6" spans="1:13" x14ac:dyDescent="0.25">
      <c r="A6606" s="164">
        <f>+Exports!A6609</f>
        <v>44837</v>
      </c>
      <c r="B6606" s="165">
        <f t="shared" si="412"/>
        <v>2022</v>
      </c>
      <c r="C6606" s="165">
        <f t="shared" si="413"/>
        <v>10</v>
      </c>
      <c r="D6606" s="165">
        <f t="shared" si="414"/>
        <v>3</v>
      </c>
      <c r="E6606" s="165">
        <f>+Exports!B6609</f>
        <v>5</v>
      </c>
      <c r="F6606" s="165">
        <f>+WEEKDAY(ExportsELAP[[#This Row],[Date Prevailing]],1)</f>
        <v>2</v>
      </c>
      <c r="G6606" s="165">
        <f>+COUNTIFS(ECR_Hours!$K$6:$K$7,ExportsELAP[[#This Row],[Date Prevailing]])</f>
        <v>0</v>
      </c>
      <c r="H6606" s="165">
        <f t="shared" si="415"/>
        <v>2</v>
      </c>
      <c r="I6606" s="166">
        <f>+Exports!G6609</f>
        <v>10.379200000000001</v>
      </c>
      <c r="J6606" s="166">
        <f>+'ELAP_IPCO-APND'!D6609</f>
        <v>54.1036</v>
      </c>
      <c r="K6606" s="166">
        <f>+(ExportsELAP[[#This Row],[Exports kWh - MPT]]/1000)*ExportsELAP[[#This Row],[EIM Price]]</f>
        <v>0.5615520851200001</v>
      </c>
      <c r="L6606" s="167" t="str">
        <f>+INDEX(ECR_Hours!$I$12:$I$15,MATCH(ExportsELAP[[#This Row],[Date Prevailing]],ECR_Hours!$H$12:$H$15,1))</f>
        <v>NS</v>
      </c>
      <c r="M6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7" spans="1:13" x14ac:dyDescent="0.25">
      <c r="A6607" s="164">
        <f>+Exports!A6610</f>
        <v>44837</v>
      </c>
      <c r="B6607" s="165">
        <f t="shared" si="412"/>
        <v>2022</v>
      </c>
      <c r="C6607" s="165">
        <f t="shared" si="413"/>
        <v>10</v>
      </c>
      <c r="D6607" s="165">
        <f t="shared" si="414"/>
        <v>3</v>
      </c>
      <c r="E6607" s="165">
        <f>+Exports!B6610</f>
        <v>6</v>
      </c>
      <c r="F6607" s="165">
        <f>+WEEKDAY(ExportsELAP[[#This Row],[Date Prevailing]],1)</f>
        <v>2</v>
      </c>
      <c r="G6607" s="165">
        <f>+COUNTIFS(ECR_Hours!$K$6:$K$7,ExportsELAP[[#This Row],[Date Prevailing]])</f>
        <v>0</v>
      </c>
      <c r="H6607" s="165">
        <f t="shared" si="415"/>
        <v>2</v>
      </c>
      <c r="I6607" s="166">
        <f>+Exports!G6610</f>
        <v>5.9862000000000002</v>
      </c>
      <c r="J6607" s="166">
        <f>+'ELAP_IPCO-APND'!D6610</f>
        <v>54.502459999999999</v>
      </c>
      <c r="K6607" s="166">
        <f>+(ExportsELAP[[#This Row],[Exports kWh - MPT]]/1000)*ExportsELAP[[#This Row],[EIM Price]]</f>
        <v>0.32626262605200002</v>
      </c>
      <c r="L6607" s="167" t="str">
        <f>+INDEX(ECR_Hours!$I$12:$I$15,MATCH(ExportsELAP[[#This Row],[Date Prevailing]],ECR_Hours!$H$12:$H$15,1))</f>
        <v>NS</v>
      </c>
      <c r="M6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8" spans="1:13" x14ac:dyDescent="0.25">
      <c r="A6608" s="164">
        <f>+Exports!A6611</f>
        <v>44837</v>
      </c>
      <c r="B6608" s="165">
        <f t="shared" si="412"/>
        <v>2022</v>
      </c>
      <c r="C6608" s="165">
        <f t="shared" si="413"/>
        <v>10</v>
      </c>
      <c r="D6608" s="165">
        <f t="shared" si="414"/>
        <v>3</v>
      </c>
      <c r="E6608" s="165">
        <f>+Exports!B6611</f>
        <v>7</v>
      </c>
      <c r="F6608" s="165">
        <f>+WEEKDAY(ExportsELAP[[#This Row],[Date Prevailing]],1)</f>
        <v>2</v>
      </c>
      <c r="G6608" s="165">
        <f>+COUNTIFS(ECR_Hours!$K$6:$K$7,ExportsELAP[[#This Row],[Date Prevailing]])</f>
        <v>0</v>
      </c>
      <c r="H6608" s="165">
        <f t="shared" si="415"/>
        <v>2</v>
      </c>
      <c r="I6608" s="166">
        <f>+Exports!G6611</f>
        <v>6.5015999999999998</v>
      </c>
      <c r="J6608" s="166">
        <f>+'ELAP_IPCO-APND'!D6611</f>
        <v>65.096580000000003</v>
      </c>
      <c r="K6608" s="166">
        <f>+(ExportsELAP[[#This Row],[Exports kWh - MPT]]/1000)*ExportsELAP[[#This Row],[EIM Price]]</f>
        <v>0.42323192452800001</v>
      </c>
      <c r="L6608" s="167" t="str">
        <f>+INDEX(ECR_Hours!$I$12:$I$15,MATCH(ExportsELAP[[#This Row],[Date Prevailing]],ECR_Hours!$H$12:$H$15,1))</f>
        <v>NS</v>
      </c>
      <c r="M6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09" spans="1:13" x14ac:dyDescent="0.25">
      <c r="A6609" s="164">
        <f>+Exports!A6612</f>
        <v>44837</v>
      </c>
      <c r="B6609" s="165">
        <f t="shared" si="412"/>
        <v>2022</v>
      </c>
      <c r="C6609" s="165">
        <f t="shared" si="413"/>
        <v>10</v>
      </c>
      <c r="D6609" s="165">
        <f t="shared" si="414"/>
        <v>3</v>
      </c>
      <c r="E6609" s="165">
        <f>+Exports!B6612</f>
        <v>8</v>
      </c>
      <c r="F6609" s="165">
        <f>+WEEKDAY(ExportsELAP[[#This Row],[Date Prevailing]],1)</f>
        <v>2</v>
      </c>
      <c r="G6609" s="165">
        <f>+COUNTIFS(ECR_Hours!$K$6:$K$7,ExportsELAP[[#This Row],[Date Prevailing]])</f>
        <v>0</v>
      </c>
      <c r="H6609" s="165">
        <f t="shared" si="415"/>
        <v>2</v>
      </c>
      <c r="I6609" s="166">
        <f>+Exports!G6612</f>
        <v>482.42220000000003</v>
      </c>
      <c r="J6609" s="166">
        <f>+'ELAP_IPCO-APND'!D6612</f>
        <v>71.040930000000003</v>
      </c>
      <c r="K6609" s="166">
        <f>+(ExportsELAP[[#This Row],[Exports kWh - MPT]]/1000)*ExportsELAP[[#This Row],[EIM Price]]</f>
        <v>34.271721740646001</v>
      </c>
      <c r="L6609" s="167" t="str">
        <f>+INDEX(ECR_Hours!$I$12:$I$15,MATCH(ExportsELAP[[#This Row],[Date Prevailing]],ECR_Hours!$H$12:$H$15,1))</f>
        <v>NS</v>
      </c>
      <c r="M6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0" spans="1:13" x14ac:dyDescent="0.25">
      <c r="A6610" s="164">
        <f>+Exports!A6613</f>
        <v>44837</v>
      </c>
      <c r="B6610" s="165">
        <f t="shared" si="412"/>
        <v>2022</v>
      </c>
      <c r="C6610" s="165">
        <f t="shared" si="413"/>
        <v>10</v>
      </c>
      <c r="D6610" s="165">
        <f t="shared" si="414"/>
        <v>3</v>
      </c>
      <c r="E6610" s="165">
        <f>+Exports!B6613</f>
        <v>9</v>
      </c>
      <c r="F6610" s="165">
        <f>+WEEKDAY(ExportsELAP[[#This Row],[Date Prevailing]],1)</f>
        <v>2</v>
      </c>
      <c r="G6610" s="165">
        <f>+COUNTIFS(ECR_Hours!$K$6:$K$7,ExportsELAP[[#This Row],[Date Prevailing]])</f>
        <v>0</v>
      </c>
      <c r="H6610" s="165">
        <f t="shared" si="415"/>
        <v>2</v>
      </c>
      <c r="I6610" s="166">
        <f>+Exports!G6613</f>
        <v>7905.2271000000001</v>
      </c>
      <c r="J6610" s="166">
        <f>+'ELAP_IPCO-APND'!D6613</f>
        <v>60.965359999999997</v>
      </c>
      <c r="K6610" s="166">
        <f>+(ExportsELAP[[#This Row],[Exports kWh - MPT]]/1000)*ExportsELAP[[#This Row],[EIM Price]]</f>
        <v>481.94501603325597</v>
      </c>
      <c r="L6610" s="167" t="str">
        <f>+INDEX(ECR_Hours!$I$12:$I$15,MATCH(ExportsELAP[[#This Row],[Date Prevailing]],ECR_Hours!$H$12:$H$15,1))</f>
        <v>NS</v>
      </c>
      <c r="M6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1" spans="1:13" x14ac:dyDescent="0.25">
      <c r="A6611" s="164">
        <f>+Exports!A6614</f>
        <v>44837</v>
      </c>
      <c r="B6611" s="165">
        <f t="shared" si="412"/>
        <v>2022</v>
      </c>
      <c r="C6611" s="165">
        <f t="shared" si="413"/>
        <v>10</v>
      </c>
      <c r="D6611" s="165">
        <f t="shared" si="414"/>
        <v>3</v>
      </c>
      <c r="E6611" s="165">
        <f>+Exports!B6614</f>
        <v>10</v>
      </c>
      <c r="F6611" s="165">
        <f>+WEEKDAY(ExportsELAP[[#This Row],[Date Prevailing]],1)</f>
        <v>2</v>
      </c>
      <c r="G6611" s="165">
        <f>+COUNTIFS(ECR_Hours!$K$6:$K$7,ExportsELAP[[#This Row],[Date Prevailing]])</f>
        <v>0</v>
      </c>
      <c r="H6611" s="165">
        <f t="shared" si="415"/>
        <v>2</v>
      </c>
      <c r="I6611" s="166">
        <f>+Exports!G6614</f>
        <v>21396.0128</v>
      </c>
      <c r="J6611" s="166">
        <f>+'ELAP_IPCO-APND'!D6614</f>
        <v>54.961959999999998</v>
      </c>
      <c r="K6611" s="166">
        <f>+(ExportsELAP[[#This Row],[Exports kWh - MPT]]/1000)*ExportsELAP[[#This Row],[EIM Price]]</f>
        <v>1175.966799673088</v>
      </c>
      <c r="L6611" s="167" t="str">
        <f>+INDEX(ECR_Hours!$I$12:$I$15,MATCH(ExportsELAP[[#This Row],[Date Prevailing]],ECR_Hours!$H$12:$H$15,1))</f>
        <v>NS</v>
      </c>
      <c r="M6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2" spans="1:13" x14ac:dyDescent="0.25">
      <c r="A6612" s="164">
        <f>+Exports!A6615</f>
        <v>44837</v>
      </c>
      <c r="B6612" s="165">
        <f t="shared" si="412"/>
        <v>2022</v>
      </c>
      <c r="C6612" s="165">
        <f t="shared" si="413"/>
        <v>10</v>
      </c>
      <c r="D6612" s="165">
        <f t="shared" si="414"/>
        <v>3</v>
      </c>
      <c r="E6612" s="165">
        <f>+Exports!B6615</f>
        <v>11</v>
      </c>
      <c r="F6612" s="165">
        <f>+WEEKDAY(ExportsELAP[[#This Row],[Date Prevailing]],1)</f>
        <v>2</v>
      </c>
      <c r="G6612" s="165">
        <f>+COUNTIFS(ECR_Hours!$K$6:$K$7,ExportsELAP[[#This Row],[Date Prevailing]])</f>
        <v>0</v>
      </c>
      <c r="H6612" s="165">
        <f t="shared" si="415"/>
        <v>2</v>
      </c>
      <c r="I6612" s="166">
        <f>+Exports!G6615</f>
        <v>34509.104699999996</v>
      </c>
      <c r="J6612" s="166">
        <f>+'ELAP_IPCO-APND'!D6615</f>
        <v>57.065530000000003</v>
      </c>
      <c r="K6612" s="166">
        <f>+(ExportsELAP[[#This Row],[Exports kWh - MPT]]/1000)*ExportsELAP[[#This Row],[EIM Price]]</f>
        <v>1969.2803495309909</v>
      </c>
      <c r="L6612" s="167" t="str">
        <f>+INDEX(ECR_Hours!$I$12:$I$15,MATCH(ExportsELAP[[#This Row],[Date Prevailing]],ECR_Hours!$H$12:$H$15,1))</f>
        <v>NS</v>
      </c>
      <c r="M6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3" spans="1:13" x14ac:dyDescent="0.25">
      <c r="A6613" s="164">
        <f>+Exports!A6616</f>
        <v>44837</v>
      </c>
      <c r="B6613" s="165">
        <f t="shared" si="412"/>
        <v>2022</v>
      </c>
      <c r="C6613" s="165">
        <f t="shared" si="413"/>
        <v>10</v>
      </c>
      <c r="D6613" s="165">
        <f t="shared" si="414"/>
        <v>3</v>
      </c>
      <c r="E6613" s="165">
        <f>+Exports!B6616</f>
        <v>12</v>
      </c>
      <c r="F6613" s="165">
        <f>+WEEKDAY(ExportsELAP[[#This Row],[Date Prevailing]],1)</f>
        <v>2</v>
      </c>
      <c r="G6613" s="165">
        <f>+COUNTIFS(ECR_Hours!$K$6:$K$7,ExportsELAP[[#This Row],[Date Prevailing]])</f>
        <v>0</v>
      </c>
      <c r="H6613" s="165">
        <f t="shared" si="415"/>
        <v>2</v>
      </c>
      <c r="I6613" s="166">
        <f>+Exports!G6616</f>
        <v>44313.288200000003</v>
      </c>
      <c r="J6613" s="166">
        <f>+'ELAP_IPCO-APND'!D6616</f>
        <v>53.655029999999996</v>
      </c>
      <c r="K6613" s="166">
        <f>+(ExportsELAP[[#This Row],[Exports kWh - MPT]]/1000)*ExportsELAP[[#This Row],[EIM Price]]</f>
        <v>2377.6308077696458</v>
      </c>
      <c r="L6613" s="167" t="str">
        <f>+INDEX(ECR_Hours!$I$12:$I$15,MATCH(ExportsELAP[[#This Row],[Date Prevailing]],ECR_Hours!$H$12:$H$15,1))</f>
        <v>NS</v>
      </c>
      <c r="M6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4" spans="1:13" x14ac:dyDescent="0.25">
      <c r="A6614" s="164">
        <f>+Exports!A6617</f>
        <v>44837</v>
      </c>
      <c r="B6614" s="165">
        <f t="shared" si="412"/>
        <v>2022</v>
      </c>
      <c r="C6614" s="165">
        <f t="shared" si="413"/>
        <v>10</v>
      </c>
      <c r="D6614" s="165">
        <f t="shared" si="414"/>
        <v>3</v>
      </c>
      <c r="E6614" s="165">
        <f>+Exports!B6617</f>
        <v>13</v>
      </c>
      <c r="F6614" s="165">
        <f>+WEEKDAY(ExportsELAP[[#This Row],[Date Prevailing]],1)</f>
        <v>2</v>
      </c>
      <c r="G6614" s="165">
        <f>+COUNTIFS(ECR_Hours!$K$6:$K$7,ExportsELAP[[#This Row],[Date Prevailing]])</f>
        <v>0</v>
      </c>
      <c r="H6614" s="165">
        <f t="shared" si="415"/>
        <v>2</v>
      </c>
      <c r="I6614" s="166">
        <f>+Exports!G6617</f>
        <v>50490.034899999999</v>
      </c>
      <c r="J6614" s="166">
        <f>+'ELAP_IPCO-APND'!D6617</f>
        <v>55.12406</v>
      </c>
      <c r="K6614" s="166">
        <f>+(ExportsELAP[[#This Row],[Exports kWh - MPT]]/1000)*ExportsELAP[[#This Row],[EIM Price]]</f>
        <v>2783.2157132296938</v>
      </c>
      <c r="L6614" s="167" t="str">
        <f>+INDEX(ECR_Hours!$I$12:$I$15,MATCH(ExportsELAP[[#This Row],[Date Prevailing]],ECR_Hours!$H$12:$H$15,1))</f>
        <v>NS</v>
      </c>
      <c r="M6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5" spans="1:13" x14ac:dyDescent="0.25">
      <c r="A6615" s="164">
        <f>+Exports!A6618</f>
        <v>44837</v>
      </c>
      <c r="B6615" s="165">
        <f t="shared" si="412"/>
        <v>2022</v>
      </c>
      <c r="C6615" s="165">
        <f t="shared" si="413"/>
        <v>10</v>
      </c>
      <c r="D6615" s="165">
        <f t="shared" si="414"/>
        <v>3</v>
      </c>
      <c r="E6615" s="165">
        <f>+Exports!B6618</f>
        <v>14</v>
      </c>
      <c r="F6615" s="165">
        <f>+WEEKDAY(ExportsELAP[[#This Row],[Date Prevailing]],1)</f>
        <v>2</v>
      </c>
      <c r="G6615" s="165">
        <f>+COUNTIFS(ECR_Hours!$K$6:$K$7,ExportsELAP[[#This Row],[Date Prevailing]])</f>
        <v>0</v>
      </c>
      <c r="H6615" s="165">
        <f t="shared" si="415"/>
        <v>2</v>
      </c>
      <c r="I6615" s="166">
        <f>+Exports!G6618</f>
        <v>52174.457000000002</v>
      </c>
      <c r="J6615" s="166">
        <f>+'ELAP_IPCO-APND'!D6618</f>
        <v>58.88261</v>
      </c>
      <c r="K6615" s="166">
        <f>+(ExportsELAP[[#This Row],[Exports kWh - MPT]]/1000)*ExportsELAP[[#This Row],[EIM Price]]</f>
        <v>3072.1682034927703</v>
      </c>
      <c r="L6615" s="167" t="str">
        <f>+INDEX(ECR_Hours!$I$12:$I$15,MATCH(ExportsELAP[[#This Row],[Date Prevailing]],ECR_Hours!$H$12:$H$15,1))</f>
        <v>NS</v>
      </c>
      <c r="M6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6" spans="1:13" x14ac:dyDescent="0.25">
      <c r="A6616" s="164">
        <f>+Exports!A6619</f>
        <v>44837</v>
      </c>
      <c r="B6616" s="165">
        <f t="shared" si="412"/>
        <v>2022</v>
      </c>
      <c r="C6616" s="165">
        <f t="shared" si="413"/>
        <v>10</v>
      </c>
      <c r="D6616" s="165">
        <f t="shared" si="414"/>
        <v>3</v>
      </c>
      <c r="E6616" s="165">
        <f>+Exports!B6619</f>
        <v>15</v>
      </c>
      <c r="F6616" s="165">
        <f>+WEEKDAY(ExportsELAP[[#This Row],[Date Prevailing]],1)</f>
        <v>2</v>
      </c>
      <c r="G6616" s="165">
        <f>+COUNTIFS(ECR_Hours!$K$6:$K$7,ExportsELAP[[#This Row],[Date Prevailing]])</f>
        <v>0</v>
      </c>
      <c r="H6616" s="165">
        <f t="shared" si="415"/>
        <v>2</v>
      </c>
      <c r="I6616" s="166">
        <f>+Exports!G6619</f>
        <v>49884.596900000004</v>
      </c>
      <c r="J6616" s="166">
        <f>+'ELAP_IPCO-APND'!D6619</f>
        <v>65.546369999999996</v>
      </c>
      <c r="K6616" s="166">
        <f>+(ExportsELAP[[#This Row],[Exports kWh - MPT]]/1000)*ExportsELAP[[#This Row],[EIM Price]]</f>
        <v>3269.7542457082532</v>
      </c>
      <c r="L6616" s="167" t="str">
        <f>+INDEX(ECR_Hours!$I$12:$I$15,MATCH(ExportsELAP[[#This Row],[Date Prevailing]],ECR_Hours!$H$12:$H$15,1))</f>
        <v>NS</v>
      </c>
      <c r="M6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7" spans="1:13" x14ac:dyDescent="0.25">
      <c r="A6617" s="164">
        <f>+Exports!A6620</f>
        <v>44837</v>
      </c>
      <c r="B6617" s="165">
        <f t="shared" si="412"/>
        <v>2022</v>
      </c>
      <c r="C6617" s="165">
        <f t="shared" si="413"/>
        <v>10</v>
      </c>
      <c r="D6617" s="165">
        <f t="shared" si="414"/>
        <v>3</v>
      </c>
      <c r="E6617" s="165">
        <f>+Exports!B6620</f>
        <v>16</v>
      </c>
      <c r="F6617" s="165">
        <f>+WEEKDAY(ExportsELAP[[#This Row],[Date Prevailing]],1)</f>
        <v>2</v>
      </c>
      <c r="G6617" s="165">
        <f>+COUNTIFS(ECR_Hours!$K$6:$K$7,ExportsELAP[[#This Row],[Date Prevailing]])</f>
        <v>0</v>
      </c>
      <c r="H6617" s="165">
        <f t="shared" si="415"/>
        <v>2</v>
      </c>
      <c r="I6617" s="166">
        <f>+Exports!G6620</f>
        <v>42581.976900000001</v>
      </c>
      <c r="J6617" s="166">
        <f>+'ELAP_IPCO-APND'!D6620</f>
        <v>70.198340000000002</v>
      </c>
      <c r="K6617" s="166">
        <f>+(ExportsELAP[[#This Row],[Exports kWh - MPT]]/1000)*ExportsELAP[[#This Row],[EIM Price]]</f>
        <v>2989.1840922983461</v>
      </c>
      <c r="L6617" s="167" t="str">
        <f>+INDEX(ECR_Hours!$I$12:$I$15,MATCH(ExportsELAP[[#This Row],[Date Prevailing]],ECR_Hours!$H$12:$H$15,1))</f>
        <v>NS</v>
      </c>
      <c r="M6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8" spans="1:13" x14ac:dyDescent="0.25">
      <c r="A6618" s="164">
        <f>+Exports!A6621</f>
        <v>44837</v>
      </c>
      <c r="B6618" s="165">
        <f t="shared" si="412"/>
        <v>2022</v>
      </c>
      <c r="C6618" s="165">
        <f t="shared" si="413"/>
        <v>10</v>
      </c>
      <c r="D6618" s="165">
        <f t="shared" si="414"/>
        <v>3</v>
      </c>
      <c r="E6618" s="165">
        <f>+Exports!B6621</f>
        <v>17</v>
      </c>
      <c r="F6618" s="165">
        <f>+WEEKDAY(ExportsELAP[[#This Row],[Date Prevailing]],1)</f>
        <v>2</v>
      </c>
      <c r="G6618" s="165">
        <f>+COUNTIFS(ECR_Hours!$K$6:$K$7,ExportsELAP[[#This Row],[Date Prevailing]])</f>
        <v>0</v>
      </c>
      <c r="H6618" s="165">
        <f t="shared" si="415"/>
        <v>2</v>
      </c>
      <c r="I6618" s="166">
        <f>+Exports!G6621</f>
        <v>31523.2755</v>
      </c>
      <c r="J6618" s="166">
        <f>+'ELAP_IPCO-APND'!D6621</f>
        <v>82.717179999999999</v>
      </c>
      <c r="K6618" s="166">
        <f>+(ExportsELAP[[#This Row],[Exports kWh - MPT]]/1000)*ExportsELAP[[#This Row],[EIM Price]]</f>
        <v>2607.5164537230899</v>
      </c>
      <c r="L6618" s="167" t="str">
        <f>+INDEX(ECR_Hours!$I$12:$I$15,MATCH(ExportsELAP[[#This Row],[Date Prevailing]],ECR_Hours!$H$12:$H$15,1))</f>
        <v>NS</v>
      </c>
      <c r="M6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19" spans="1:13" x14ac:dyDescent="0.25">
      <c r="A6619" s="164">
        <f>+Exports!A6622</f>
        <v>44837</v>
      </c>
      <c r="B6619" s="165">
        <f t="shared" si="412"/>
        <v>2022</v>
      </c>
      <c r="C6619" s="165">
        <f t="shared" si="413"/>
        <v>10</v>
      </c>
      <c r="D6619" s="165">
        <f t="shared" si="414"/>
        <v>3</v>
      </c>
      <c r="E6619" s="165">
        <f>+Exports!B6622</f>
        <v>18</v>
      </c>
      <c r="F6619" s="165">
        <f>+WEEKDAY(ExportsELAP[[#This Row],[Date Prevailing]],1)</f>
        <v>2</v>
      </c>
      <c r="G6619" s="165">
        <f>+COUNTIFS(ECR_Hours!$K$6:$K$7,ExportsELAP[[#This Row],[Date Prevailing]])</f>
        <v>0</v>
      </c>
      <c r="H6619" s="165">
        <f t="shared" si="415"/>
        <v>2</v>
      </c>
      <c r="I6619" s="166">
        <f>+Exports!G6622</f>
        <v>18546.679</v>
      </c>
      <c r="J6619" s="166">
        <f>+'ELAP_IPCO-APND'!D6622</f>
        <v>68.288330000000002</v>
      </c>
      <c r="K6619" s="166">
        <f>+(ExportsELAP[[#This Row],[Exports kWh - MPT]]/1000)*ExportsELAP[[#This Row],[EIM Price]]</f>
        <v>1266.5217359560702</v>
      </c>
      <c r="L6619" s="167" t="str">
        <f>+INDEX(ECR_Hours!$I$12:$I$15,MATCH(ExportsELAP[[#This Row],[Date Prevailing]],ECR_Hours!$H$12:$H$15,1))</f>
        <v>NS</v>
      </c>
      <c r="M6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0" spans="1:13" x14ac:dyDescent="0.25">
      <c r="A6620" s="164">
        <f>+Exports!A6623</f>
        <v>44837</v>
      </c>
      <c r="B6620" s="165">
        <f t="shared" si="412"/>
        <v>2022</v>
      </c>
      <c r="C6620" s="165">
        <f t="shared" si="413"/>
        <v>10</v>
      </c>
      <c r="D6620" s="165">
        <f t="shared" si="414"/>
        <v>3</v>
      </c>
      <c r="E6620" s="165">
        <f>+Exports!B6623</f>
        <v>19</v>
      </c>
      <c r="F6620" s="165">
        <f>+WEEKDAY(ExportsELAP[[#This Row],[Date Prevailing]],1)</f>
        <v>2</v>
      </c>
      <c r="G6620" s="165">
        <f>+COUNTIFS(ECR_Hours!$K$6:$K$7,ExportsELAP[[#This Row],[Date Prevailing]])</f>
        <v>0</v>
      </c>
      <c r="H6620" s="165">
        <f t="shared" si="415"/>
        <v>2</v>
      </c>
      <c r="I6620" s="166">
        <f>+Exports!G6623</f>
        <v>6336.5495000000001</v>
      </c>
      <c r="J6620" s="166">
        <f>+'ELAP_IPCO-APND'!D6623</f>
        <v>61.622059999999998</v>
      </c>
      <c r="K6620" s="166">
        <f>+(ExportsELAP[[#This Row],[Exports kWh - MPT]]/1000)*ExportsELAP[[#This Row],[EIM Price]]</f>
        <v>390.47123348196999</v>
      </c>
      <c r="L6620" s="167" t="str">
        <f>+INDEX(ECR_Hours!$I$12:$I$15,MATCH(ExportsELAP[[#This Row],[Date Prevailing]],ECR_Hours!$H$12:$H$15,1))</f>
        <v>NS</v>
      </c>
      <c r="M6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1" spans="1:13" x14ac:dyDescent="0.25">
      <c r="A6621" s="164">
        <f>+Exports!A6624</f>
        <v>44837</v>
      </c>
      <c r="B6621" s="165">
        <f t="shared" si="412"/>
        <v>2022</v>
      </c>
      <c r="C6621" s="165">
        <f t="shared" si="413"/>
        <v>10</v>
      </c>
      <c r="D6621" s="165">
        <f t="shared" si="414"/>
        <v>3</v>
      </c>
      <c r="E6621" s="165">
        <f>+Exports!B6624</f>
        <v>20</v>
      </c>
      <c r="F6621" s="165">
        <f>+WEEKDAY(ExportsELAP[[#This Row],[Date Prevailing]],1)</f>
        <v>2</v>
      </c>
      <c r="G6621" s="165">
        <f>+COUNTIFS(ECR_Hours!$K$6:$K$7,ExportsELAP[[#This Row],[Date Prevailing]])</f>
        <v>0</v>
      </c>
      <c r="H6621" s="165">
        <f t="shared" si="415"/>
        <v>2</v>
      </c>
      <c r="I6621" s="166">
        <f>+Exports!G6624</f>
        <v>103.1387</v>
      </c>
      <c r="J6621" s="166">
        <f>+'ELAP_IPCO-APND'!D6624</f>
        <v>74.650009999999995</v>
      </c>
      <c r="K6621" s="166">
        <f>+(ExportsELAP[[#This Row],[Exports kWh - MPT]]/1000)*ExportsELAP[[#This Row],[EIM Price]]</f>
        <v>7.6993049863869993</v>
      </c>
      <c r="L6621" s="167" t="str">
        <f>+INDEX(ECR_Hours!$I$12:$I$15,MATCH(ExportsELAP[[#This Row],[Date Prevailing]],ECR_Hours!$H$12:$H$15,1))</f>
        <v>NS</v>
      </c>
      <c r="M6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2" spans="1:13" x14ac:dyDescent="0.25">
      <c r="A6622" s="164">
        <f>+Exports!A6625</f>
        <v>44837</v>
      </c>
      <c r="B6622" s="165">
        <f t="shared" si="412"/>
        <v>2022</v>
      </c>
      <c r="C6622" s="165">
        <f t="shared" si="413"/>
        <v>10</v>
      </c>
      <c r="D6622" s="165">
        <f t="shared" si="414"/>
        <v>3</v>
      </c>
      <c r="E6622" s="165">
        <f>+Exports!B6625</f>
        <v>21</v>
      </c>
      <c r="F6622" s="165">
        <f>+WEEKDAY(ExportsELAP[[#This Row],[Date Prevailing]],1)</f>
        <v>2</v>
      </c>
      <c r="G6622" s="165">
        <f>+COUNTIFS(ECR_Hours!$K$6:$K$7,ExportsELAP[[#This Row],[Date Prevailing]])</f>
        <v>0</v>
      </c>
      <c r="H6622" s="165">
        <f t="shared" si="415"/>
        <v>2</v>
      </c>
      <c r="I6622" s="166">
        <f>+Exports!G6625</f>
        <v>14.1282</v>
      </c>
      <c r="J6622" s="166">
        <f>+'ELAP_IPCO-APND'!D6625</f>
        <v>70.434070000000006</v>
      </c>
      <c r="K6622" s="166">
        <f>+(ExportsELAP[[#This Row],[Exports kWh - MPT]]/1000)*ExportsELAP[[#This Row],[EIM Price]]</f>
        <v>0.99510662777400016</v>
      </c>
      <c r="L6622" s="167" t="str">
        <f>+INDEX(ECR_Hours!$I$12:$I$15,MATCH(ExportsELAP[[#This Row],[Date Prevailing]],ECR_Hours!$H$12:$H$15,1))</f>
        <v>NS</v>
      </c>
      <c r="M6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3" spans="1:13" x14ac:dyDescent="0.25">
      <c r="A6623" s="164">
        <f>+Exports!A6626</f>
        <v>44837</v>
      </c>
      <c r="B6623" s="165">
        <f t="shared" si="412"/>
        <v>2022</v>
      </c>
      <c r="C6623" s="165">
        <f t="shared" si="413"/>
        <v>10</v>
      </c>
      <c r="D6623" s="165">
        <f t="shared" si="414"/>
        <v>3</v>
      </c>
      <c r="E6623" s="165">
        <f>+Exports!B6626</f>
        <v>22</v>
      </c>
      <c r="F6623" s="165">
        <f>+WEEKDAY(ExportsELAP[[#This Row],[Date Prevailing]],1)</f>
        <v>2</v>
      </c>
      <c r="G6623" s="165">
        <f>+COUNTIFS(ECR_Hours!$K$6:$K$7,ExportsELAP[[#This Row],[Date Prevailing]])</f>
        <v>0</v>
      </c>
      <c r="H6623" s="165">
        <f t="shared" si="415"/>
        <v>2</v>
      </c>
      <c r="I6623" s="166">
        <f>+Exports!G6626</f>
        <v>15.745099999999999</v>
      </c>
      <c r="J6623" s="166">
        <f>+'ELAP_IPCO-APND'!D6626</f>
        <v>69.751469999999998</v>
      </c>
      <c r="K6623" s="166">
        <f>+(ExportsELAP[[#This Row],[Exports kWh - MPT]]/1000)*ExportsELAP[[#This Row],[EIM Price]]</f>
        <v>1.0982438702969999</v>
      </c>
      <c r="L6623" s="167" t="str">
        <f>+INDEX(ECR_Hours!$I$12:$I$15,MATCH(ExportsELAP[[#This Row],[Date Prevailing]],ECR_Hours!$H$12:$H$15,1))</f>
        <v>NS</v>
      </c>
      <c r="M6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4" spans="1:13" x14ac:dyDescent="0.25">
      <c r="A6624" s="164">
        <f>+Exports!A6627</f>
        <v>44837</v>
      </c>
      <c r="B6624" s="165">
        <f t="shared" si="412"/>
        <v>2022</v>
      </c>
      <c r="C6624" s="165">
        <f t="shared" si="413"/>
        <v>10</v>
      </c>
      <c r="D6624" s="165">
        <f t="shared" si="414"/>
        <v>3</v>
      </c>
      <c r="E6624" s="165">
        <f>+Exports!B6627</f>
        <v>23</v>
      </c>
      <c r="F6624" s="165">
        <f>+WEEKDAY(ExportsELAP[[#This Row],[Date Prevailing]],1)</f>
        <v>2</v>
      </c>
      <c r="G6624" s="165">
        <f>+COUNTIFS(ECR_Hours!$K$6:$K$7,ExportsELAP[[#This Row],[Date Prevailing]])</f>
        <v>0</v>
      </c>
      <c r="H6624" s="165">
        <f t="shared" si="415"/>
        <v>2</v>
      </c>
      <c r="I6624" s="166">
        <f>+Exports!G6627</f>
        <v>14.773299999999999</v>
      </c>
      <c r="J6624" s="166">
        <f>+'ELAP_IPCO-APND'!D6627</f>
        <v>70.483599999999996</v>
      </c>
      <c r="K6624" s="166">
        <f>+(ExportsELAP[[#This Row],[Exports kWh - MPT]]/1000)*ExportsELAP[[#This Row],[EIM Price]]</f>
        <v>1.04127536788</v>
      </c>
      <c r="L6624" s="167" t="str">
        <f>+INDEX(ECR_Hours!$I$12:$I$15,MATCH(ExportsELAP[[#This Row],[Date Prevailing]],ECR_Hours!$H$12:$H$15,1))</f>
        <v>NS</v>
      </c>
      <c r="M6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5" spans="1:13" x14ac:dyDescent="0.25">
      <c r="A6625" s="164">
        <f>+Exports!A6628</f>
        <v>44837</v>
      </c>
      <c r="B6625" s="165">
        <f t="shared" si="412"/>
        <v>2022</v>
      </c>
      <c r="C6625" s="165">
        <f t="shared" si="413"/>
        <v>10</v>
      </c>
      <c r="D6625" s="165">
        <f t="shared" si="414"/>
        <v>3</v>
      </c>
      <c r="E6625" s="165">
        <f>+Exports!B6628</f>
        <v>24</v>
      </c>
      <c r="F6625" s="165">
        <f>+WEEKDAY(ExportsELAP[[#This Row],[Date Prevailing]],1)</f>
        <v>2</v>
      </c>
      <c r="G6625" s="165">
        <f>+COUNTIFS(ECR_Hours!$K$6:$K$7,ExportsELAP[[#This Row],[Date Prevailing]])</f>
        <v>0</v>
      </c>
      <c r="H6625" s="165">
        <f t="shared" si="415"/>
        <v>2</v>
      </c>
      <c r="I6625" s="166">
        <f>+Exports!G6628</f>
        <v>16.672800000000002</v>
      </c>
      <c r="J6625" s="166">
        <f>+'ELAP_IPCO-APND'!D6628</f>
        <v>65.110190000000003</v>
      </c>
      <c r="K6625" s="166">
        <f>+(ExportsELAP[[#This Row],[Exports kWh - MPT]]/1000)*ExportsELAP[[#This Row],[EIM Price]]</f>
        <v>1.0855691758320001</v>
      </c>
      <c r="L6625" s="167" t="str">
        <f>+INDEX(ECR_Hours!$I$12:$I$15,MATCH(ExportsELAP[[#This Row],[Date Prevailing]],ECR_Hours!$H$12:$H$15,1))</f>
        <v>NS</v>
      </c>
      <c r="M6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6" spans="1:13" x14ac:dyDescent="0.25">
      <c r="A6626" s="164">
        <f>+Exports!A6629</f>
        <v>44838</v>
      </c>
      <c r="B6626" s="165">
        <f t="shared" si="412"/>
        <v>2022</v>
      </c>
      <c r="C6626" s="165">
        <f t="shared" si="413"/>
        <v>10</v>
      </c>
      <c r="D6626" s="165">
        <f t="shared" si="414"/>
        <v>4</v>
      </c>
      <c r="E6626" s="165">
        <f>+Exports!B6629</f>
        <v>1</v>
      </c>
      <c r="F6626" s="165">
        <f>+WEEKDAY(ExportsELAP[[#This Row],[Date Prevailing]],1)</f>
        <v>3</v>
      </c>
      <c r="G6626" s="165">
        <f>+COUNTIFS(ECR_Hours!$K$6:$K$7,ExportsELAP[[#This Row],[Date Prevailing]])</f>
        <v>0</v>
      </c>
      <c r="H6626" s="165">
        <f t="shared" si="415"/>
        <v>3</v>
      </c>
      <c r="I6626" s="166">
        <f>+Exports!G6629</f>
        <v>18.947900000000001</v>
      </c>
      <c r="J6626" s="166">
        <f>+'ELAP_IPCO-APND'!D6629</f>
        <v>66.286630000000002</v>
      </c>
      <c r="K6626" s="166">
        <f>+(ExportsELAP[[#This Row],[Exports kWh - MPT]]/1000)*ExportsELAP[[#This Row],[EIM Price]]</f>
        <v>1.2559924365770001</v>
      </c>
      <c r="L6626" s="167" t="str">
        <f>+INDEX(ECR_Hours!$I$12:$I$15,MATCH(ExportsELAP[[#This Row],[Date Prevailing]],ECR_Hours!$H$12:$H$15,1))</f>
        <v>NS</v>
      </c>
      <c r="M6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7" spans="1:13" x14ac:dyDescent="0.25">
      <c r="A6627" s="164">
        <f>+Exports!A6630</f>
        <v>44838</v>
      </c>
      <c r="B6627" s="165">
        <f t="shared" si="412"/>
        <v>2022</v>
      </c>
      <c r="C6627" s="165">
        <f t="shared" si="413"/>
        <v>10</v>
      </c>
      <c r="D6627" s="165">
        <f t="shared" si="414"/>
        <v>4</v>
      </c>
      <c r="E6627" s="165">
        <f>+Exports!B6630</f>
        <v>2</v>
      </c>
      <c r="F6627" s="165">
        <f>+WEEKDAY(ExportsELAP[[#This Row],[Date Prevailing]],1)</f>
        <v>3</v>
      </c>
      <c r="G6627" s="165">
        <f>+COUNTIFS(ECR_Hours!$K$6:$K$7,ExportsELAP[[#This Row],[Date Prevailing]])</f>
        <v>0</v>
      </c>
      <c r="H6627" s="165">
        <f t="shared" si="415"/>
        <v>3</v>
      </c>
      <c r="I6627" s="166">
        <f>+Exports!G6630</f>
        <v>18.6647</v>
      </c>
      <c r="J6627" s="166">
        <f>+'ELAP_IPCO-APND'!D6630</f>
        <v>66.22484</v>
      </c>
      <c r="K6627" s="166">
        <f>+(ExportsELAP[[#This Row],[Exports kWh - MPT]]/1000)*ExportsELAP[[#This Row],[EIM Price]]</f>
        <v>1.236066771148</v>
      </c>
      <c r="L6627" s="167" t="str">
        <f>+INDEX(ECR_Hours!$I$12:$I$15,MATCH(ExportsELAP[[#This Row],[Date Prevailing]],ECR_Hours!$H$12:$H$15,1))</f>
        <v>NS</v>
      </c>
      <c r="M6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8" spans="1:13" x14ac:dyDescent="0.25">
      <c r="A6628" s="164">
        <f>+Exports!A6631</f>
        <v>44838</v>
      </c>
      <c r="B6628" s="165">
        <f t="shared" si="412"/>
        <v>2022</v>
      </c>
      <c r="C6628" s="165">
        <f t="shared" si="413"/>
        <v>10</v>
      </c>
      <c r="D6628" s="165">
        <f t="shared" si="414"/>
        <v>4</v>
      </c>
      <c r="E6628" s="165">
        <f>+Exports!B6631</f>
        <v>3</v>
      </c>
      <c r="F6628" s="165">
        <f>+WEEKDAY(ExportsELAP[[#This Row],[Date Prevailing]],1)</f>
        <v>3</v>
      </c>
      <c r="G6628" s="165">
        <f>+COUNTIFS(ECR_Hours!$K$6:$K$7,ExportsELAP[[#This Row],[Date Prevailing]])</f>
        <v>0</v>
      </c>
      <c r="H6628" s="165">
        <f t="shared" si="415"/>
        <v>3</v>
      </c>
      <c r="I6628" s="166">
        <f>+Exports!G6631</f>
        <v>20.9283</v>
      </c>
      <c r="J6628" s="166">
        <f>+'ELAP_IPCO-APND'!D6631</f>
        <v>60.570520000000002</v>
      </c>
      <c r="K6628" s="166">
        <f>+(ExportsELAP[[#This Row],[Exports kWh - MPT]]/1000)*ExportsELAP[[#This Row],[EIM Price]]</f>
        <v>1.2676380137160002</v>
      </c>
      <c r="L6628" s="167" t="str">
        <f>+INDEX(ECR_Hours!$I$12:$I$15,MATCH(ExportsELAP[[#This Row],[Date Prevailing]],ECR_Hours!$H$12:$H$15,1))</f>
        <v>NS</v>
      </c>
      <c r="M6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29" spans="1:13" x14ac:dyDescent="0.25">
      <c r="A6629" s="164">
        <f>+Exports!A6632</f>
        <v>44838</v>
      </c>
      <c r="B6629" s="165">
        <f t="shared" si="412"/>
        <v>2022</v>
      </c>
      <c r="C6629" s="165">
        <f t="shared" si="413"/>
        <v>10</v>
      </c>
      <c r="D6629" s="165">
        <f t="shared" si="414"/>
        <v>4</v>
      </c>
      <c r="E6629" s="165">
        <f>+Exports!B6632</f>
        <v>4</v>
      </c>
      <c r="F6629" s="165">
        <f>+WEEKDAY(ExportsELAP[[#This Row],[Date Prevailing]],1)</f>
        <v>3</v>
      </c>
      <c r="G6629" s="165">
        <f>+COUNTIFS(ECR_Hours!$K$6:$K$7,ExportsELAP[[#This Row],[Date Prevailing]])</f>
        <v>0</v>
      </c>
      <c r="H6629" s="165">
        <f t="shared" si="415"/>
        <v>3</v>
      </c>
      <c r="I6629" s="166">
        <f>+Exports!G6632</f>
        <v>19.747500000000002</v>
      </c>
      <c r="J6629" s="166">
        <f>+'ELAP_IPCO-APND'!D6632</f>
        <v>60.57647</v>
      </c>
      <c r="K6629" s="166">
        <f>+(ExportsELAP[[#This Row],[Exports kWh - MPT]]/1000)*ExportsELAP[[#This Row],[EIM Price]]</f>
        <v>1.196233841325</v>
      </c>
      <c r="L6629" s="167" t="str">
        <f>+INDEX(ECR_Hours!$I$12:$I$15,MATCH(ExportsELAP[[#This Row],[Date Prevailing]],ECR_Hours!$H$12:$H$15,1))</f>
        <v>NS</v>
      </c>
      <c r="M6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0" spans="1:13" x14ac:dyDescent="0.25">
      <c r="A6630" s="164">
        <f>+Exports!A6633</f>
        <v>44838</v>
      </c>
      <c r="B6630" s="165">
        <f t="shared" si="412"/>
        <v>2022</v>
      </c>
      <c r="C6630" s="165">
        <f t="shared" si="413"/>
        <v>10</v>
      </c>
      <c r="D6630" s="165">
        <f t="shared" si="414"/>
        <v>4</v>
      </c>
      <c r="E6630" s="165">
        <f>+Exports!B6633</f>
        <v>5</v>
      </c>
      <c r="F6630" s="165">
        <f>+WEEKDAY(ExportsELAP[[#This Row],[Date Prevailing]],1)</f>
        <v>3</v>
      </c>
      <c r="G6630" s="165">
        <f>+COUNTIFS(ECR_Hours!$K$6:$K$7,ExportsELAP[[#This Row],[Date Prevailing]])</f>
        <v>0</v>
      </c>
      <c r="H6630" s="165">
        <f t="shared" si="415"/>
        <v>3</v>
      </c>
      <c r="I6630" s="166">
        <f>+Exports!G6633</f>
        <v>19.926799999999901</v>
      </c>
      <c r="J6630" s="166">
        <f>+'ELAP_IPCO-APND'!D6633</f>
        <v>55.880369999999999</v>
      </c>
      <c r="K6630" s="166">
        <f>+(ExportsELAP[[#This Row],[Exports kWh - MPT]]/1000)*ExportsELAP[[#This Row],[EIM Price]]</f>
        <v>1.1135169569159944</v>
      </c>
      <c r="L6630" s="167" t="str">
        <f>+INDEX(ECR_Hours!$I$12:$I$15,MATCH(ExportsELAP[[#This Row],[Date Prevailing]],ECR_Hours!$H$12:$H$15,1))</f>
        <v>NS</v>
      </c>
      <c r="M6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1" spans="1:13" x14ac:dyDescent="0.25">
      <c r="A6631" s="164">
        <f>+Exports!A6634</f>
        <v>44838</v>
      </c>
      <c r="B6631" s="165">
        <f t="shared" si="412"/>
        <v>2022</v>
      </c>
      <c r="C6631" s="165">
        <f t="shared" si="413"/>
        <v>10</v>
      </c>
      <c r="D6631" s="165">
        <f t="shared" si="414"/>
        <v>4</v>
      </c>
      <c r="E6631" s="165">
        <f>+Exports!B6634</f>
        <v>6</v>
      </c>
      <c r="F6631" s="165">
        <f>+WEEKDAY(ExportsELAP[[#This Row],[Date Prevailing]],1)</f>
        <v>3</v>
      </c>
      <c r="G6631" s="165">
        <f>+COUNTIFS(ECR_Hours!$K$6:$K$7,ExportsELAP[[#This Row],[Date Prevailing]])</f>
        <v>0</v>
      </c>
      <c r="H6631" s="165">
        <f t="shared" si="415"/>
        <v>3</v>
      </c>
      <c r="I6631" s="166">
        <f>+Exports!G6634</f>
        <v>17.012</v>
      </c>
      <c r="J6631" s="166">
        <f>+'ELAP_IPCO-APND'!D6634</f>
        <v>65.173370000000006</v>
      </c>
      <c r="K6631" s="166">
        <f>+(ExportsELAP[[#This Row],[Exports kWh - MPT]]/1000)*ExportsELAP[[#This Row],[EIM Price]]</f>
        <v>1.1087293704400001</v>
      </c>
      <c r="L6631" s="167" t="str">
        <f>+INDEX(ECR_Hours!$I$12:$I$15,MATCH(ExportsELAP[[#This Row],[Date Prevailing]],ECR_Hours!$H$12:$H$15,1))</f>
        <v>NS</v>
      </c>
      <c r="M6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2" spans="1:13" x14ac:dyDescent="0.25">
      <c r="A6632" s="164">
        <f>+Exports!A6635</f>
        <v>44838</v>
      </c>
      <c r="B6632" s="165">
        <f t="shared" si="412"/>
        <v>2022</v>
      </c>
      <c r="C6632" s="165">
        <f t="shared" si="413"/>
        <v>10</v>
      </c>
      <c r="D6632" s="165">
        <f t="shared" si="414"/>
        <v>4</v>
      </c>
      <c r="E6632" s="165">
        <f>+Exports!B6635</f>
        <v>7</v>
      </c>
      <c r="F6632" s="165">
        <f>+WEEKDAY(ExportsELAP[[#This Row],[Date Prevailing]],1)</f>
        <v>3</v>
      </c>
      <c r="G6632" s="165">
        <f>+COUNTIFS(ECR_Hours!$K$6:$K$7,ExportsELAP[[#This Row],[Date Prevailing]])</f>
        <v>0</v>
      </c>
      <c r="H6632" s="165">
        <f t="shared" si="415"/>
        <v>3</v>
      </c>
      <c r="I6632" s="166">
        <f>+Exports!G6635</f>
        <v>14.598100000000001</v>
      </c>
      <c r="J6632" s="166">
        <f>+'ELAP_IPCO-APND'!D6635</f>
        <v>64.676649999999995</v>
      </c>
      <c r="K6632" s="166">
        <f>+(ExportsELAP[[#This Row],[Exports kWh - MPT]]/1000)*ExportsELAP[[#This Row],[EIM Price]]</f>
        <v>0.94415620436500003</v>
      </c>
      <c r="L6632" s="167" t="str">
        <f>+INDEX(ECR_Hours!$I$12:$I$15,MATCH(ExportsELAP[[#This Row],[Date Prevailing]],ECR_Hours!$H$12:$H$15,1))</f>
        <v>NS</v>
      </c>
      <c r="M6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3" spans="1:13" x14ac:dyDescent="0.25">
      <c r="A6633" s="164">
        <f>+Exports!A6636</f>
        <v>44838</v>
      </c>
      <c r="B6633" s="165">
        <f t="shared" si="412"/>
        <v>2022</v>
      </c>
      <c r="C6633" s="165">
        <f t="shared" si="413"/>
        <v>10</v>
      </c>
      <c r="D6633" s="165">
        <f t="shared" si="414"/>
        <v>4</v>
      </c>
      <c r="E6633" s="165">
        <f>+Exports!B6636</f>
        <v>8</v>
      </c>
      <c r="F6633" s="165">
        <f>+WEEKDAY(ExportsELAP[[#This Row],[Date Prevailing]],1)</f>
        <v>3</v>
      </c>
      <c r="G6633" s="165">
        <f>+COUNTIFS(ECR_Hours!$K$6:$K$7,ExportsELAP[[#This Row],[Date Prevailing]])</f>
        <v>0</v>
      </c>
      <c r="H6633" s="165">
        <f t="shared" si="415"/>
        <v>3</v>
      </c>
      <c r="I6633" s="166">
        <f>+Exports!G6636</f>
        <v>414.20779999999996</v>
      </c>
      <c r="J6633" s="166">
        <f>+'ELAP_IPCO-APND'!D6636</f>
        <v>53.805869999999999</v>
      </c>
      <c r="K6633" s="166">
        <f>+(ExportsELAP[[#This Row],[Exports kWh - MPT]]/1000)*ExportsELAP[[#This Row],[EIM Price]]</f>
        <v>22.286811039785999</v>
      </c>
      <c r="L6633" s="167" t="str">
        <f>+INDEX(ECR_Hours!$I$12:$I$15,MATCH(ExportsELAP[[#This Row],[Date Prevailing]],ECR_Hours!$H$12:$H$15,1))</f>
        <v>NS</v>
      </c>
      <c r="M6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4" spans="1:13" x14ac:dyDescent="0.25">
      <c r="A6634" s="164">
        <f>+Exports!A6637</f>
        <v>44838</v>
      </c>
      <c r="B6634" s="165">
        <f t="shared" si="412"/>
        <v>2022</v>
      </c>
      <c r="C6634" s="165">
        <f t="shared" si="413"/>
        <v>10</v>
      </c>
      <c r="D6634" s="165">
        <f t="shared" si="414"/>
        <v>4</v>
      </c>
      <c r="E6634" s="165">
        <f>+Exports!B6637</f>
        <v>9</v>
      </c>
      <c r="F6634" s="165">
        <f>+WEEKDAY(ExportsELAP[[#This Row],[Date Prevailing]],1)</f>
        <v>3</v>
      </c>
      <c r="G6634" s="165">
        <f>+COUNTIFS(ECR_Hours!$K$6:$K$7,ExportsELAP[[#This Row],[Date Prevailing]])</f>
        <v>0</v>
      </c>
      <c r="H6634" s="165">
        <f t="shared" si="415"/>
        <v>3</v>
      </c>
      <c r="I6634" s="166">
        <f>+Exports!G6637</f>
        <v>7521.7518999999993</v>
      </c>
      <c r="J6634" s="166">
        <f>+'ELAP_IPCO-APND'!D6637</f>
        <v>70.028620000000004</v>
      </c>
      <c r="K6634" s="166">
        <f>+(ExportsELAP[[#This Row],[Exports kWh - MPT]]/1000)*ExportsELAP[[#This Row],[EIM Price]]</f>
        <v>526.73790553937795</v>
      </c>
      <c r="L6634" s="167" t="str">
        <f>+INDEX(ECR_Hours!$I$12:$I$15,MATCH(ExportsELAP[[#This Row],[Date Prevailing]],ECR_Hours!$H$12:$H$15,1))</f>
        <v>NS</v>
      </c>
      <c r="M6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5" spans="1:13" x14ac:dyDescent="0.25">
      <c r="A6635" s="164">
        <f>+Exports!A6638</f>
        <v>44838</v>
      </c>
      <c r="B6635" s="165">
        <f t="shared" si="412"/>
        <v>2022</v>
      </c>
      <c r="C6635" s="165">
        <f t="shared" si="413"/>
        <v>10</v>
      </c>
      <c r="D6635" s="165">
        <f t="shared" si="414"/>
        <v>4</v>
      </c>
      <c r="E6635" s="165">
        <f>+Exports!B6638</f>
        <v>10</v>
      </c>
      <c r="F6635" s="165">
        <f>+WEEKDAY(ExportsELAP[[#This Row],[Date Prevailing]],1)</f>
        <v>3</v>
      </c>
      <c r="G6635" s="165">
        <f>+COUNTIFS(ECR_Hours!$K$6:$K$7,ExportsELAP[[#This Row],[Date Prevailing]])</f>
        <v>0</v>
      </c>
      <c r="H6635" s="165">
        <f t="shared" si="415"/>
        <v>3</v>
      </c>
      <c r="I6635" s="166">
        <f>+Exports!G6638</f>
        <v>20910.857599999999</v>
      </c>
      <c r="J6635" s="166">
        <f>+'ELAP_IPCO-APND'!D6638</f>
        <v>66.287620000000004</v>
      </c>
      <c r="K6635" s="166">
        <f>+(ExportsELAP[[#This Row],[Exports kWh - MPT]]/1000)*ExportsELAP[[#This Row],[EIM Price]]</f>
        <v>1386.130982462912</v>
      </c>
      <c r="L6635" s="167" t="str">
        <f>+INDEX(ECR_Hours!$I$12:$I$15,MATCH(ExportsELAP[[#This Row],[Date Prevailing]],ECR_Hours!$H$12:$H$15,1))</f>
        <v>NS</v>
      </c>
      <c r="M6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6" spans="1:13" x14ac:dyDescent="0.25">
      <c r="A6636" s="164">
        <f>+Exports!A6639</f>
        <v>44838</v>
      </c>
      <c r="B6636" s="165">
        <f t="shared" si="412"/>
        <v>2022</v>
      </c>
      <c r="C6636" s="165">
        <f t="shared" si="413"/>
        <v>10</v>
      </c>
      <c r="D6636" s="165">
        <f t="shared" si="414"/>
        <v>4</v>
      </c>
      <c r="E6636" s="165">
        <f>+Exports!B6639</f>
        <v>11</v>
      </c>
      <c r="F6636" s="165">
        <f>+WEEKDAY(ExportsELAP[[#This Row],[Date Prevailing]],1)</f>
        <v>3</v>
      </c>
      <c r="G6636" s="165">
        <f>+COUNTIFS(ECR_Hours!$K$6:$K$7,ExportsELAP[[#This Row],[Date Prevailing]])</f>
        <v>0</v>
      </c>
      <c r="H6636" s="165">
        <f t="shared" si="415"/>
        <v>3</v>
      </c>
      <c r="I6636" s="166">
        <f>+Exports!G6639</f>
        <v>34185.656300000002</v>
      </c>
      <c r="J6636" s="166">
        <f>+'ELAP_IPCO-APND'!D6639</f>
        <v>65.293450000000007</v>
      </c>
      <c r="K6636" s="166">
        <f>+(ExportsELAP[[#This Row],[Exports kWh - MPT]]/1000)*ExportsELAP[[#This Row],[EIM Price]]</f>
        <v>2232.0994403412355</v>
      </c>
      <c r="L6636" s="167" t="str">
        <f>+INDEX(ECR_Hours!$I$12:$I$15,MATCH(ExportsELAP[[#This Row],[Date Prevailing]],ECR_Hours!$H$12:$H$15,1))</f>
        <v>NS</v>
      </c>
      <c r="M6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7" spans="1:13" x14ac:dyDescent="0.25">
      <c r="A6637" s="164">
        <f>+Exports!A6640</f>
        <v>44838</v>
      </c>
      <c r="B6637" s="165">
        <f t="shared" si="412"/>
        <v>2022</v>
      </c>
      <c r="C6637" s="165">
        <f t="shared" si="413"/>
        <v>10</v>
      </c>
      <c r="D6637" s="165">
        <f t="shared" si="414"/>
        <v>4</v>
      </c>
      <c r="E6637" s="165">
        <f>+Exports!B6640</f>
        <v>12</v>
      </c>
      <c r="F6637" s="165">
        <f>+WEEKDAY(ExportsELAP[[#This Row],[Date Prevailing]],1)</f>
        <v>3</v>
      </c>
      <c r="G6637" s="165">
        <f>+COUNTIFS(ECR_Hours!$K$6:$K$7,ExportsELAP[[#This Row],[Date Prevailing]])</f>
        <v>0</v>
      </c>
      <c r="H6637" s="165">
        <f t="shared" si="415"/>
        <v>3</v>
      </c>
      <c r="I6637" s="166">
        <f>+Exports!G6640</f>
        <v>44194.492700000003</v>
      </c>
      <c r="J6637" s="166">
        <f>+'ELAP_IPCO-APND'!D6640</f>
        <v>63.85624</v>
      </c>
      <c r="K6637" s="166">
        <f>+(ExportsELAP[[#This Row],[Exports kWh - MPT]]/1000)*ExportsELAP[[#This Row],[EIM Price]]</f>
        <v>2822.0941325294484</v>
      </c>
      <c r="L6637" s="167" t="str">
        <f>+INDEX(ECR_Hours!$I$12:$I$15,MATCH(ExportsELAP[[#This Row],[Date Prevailing]],ECR_Hours!$H$12:$H$15,1))</f>
        <v>NS</v>
      </c>
      <c r="M6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8" spans="1:13" x14ac:dyDescent="0.25">
      <c r="A6638" s="164">
        <f>+Exports!A6641</f>
        <v>44838</v>
      </c>
      <c r="B6638" s="165">
        <f t="shared" si="412"/>
        <v>2022</v>
      </c>
      <c r="C6638" s="165">
        <f t="shared" si="413"/>
        <v>10</v>
      </c>
      <c r="D6638" s="165">
        <f t="shared" si="414"/>
        <v>4</v>
      </c>
      <c r="E6638" s="165">
        <f>+Exports!B6641</f>
        <v>13</v>
      </c>
      <c r="F6638" s="165">
        <f>+WEEKDAY(ExportsELAP[[#This Row],[Date Prevailing]],1)</f>
        <v>3</v>
      </c>
      <c r="G6638" s="165">
        <f>+COUNTIFS(ECR_Hours!$K$6:$K$7,ExportsELAP[[#This Row],[Date Prevailing]])</f>
        <v>0</v>
      </c>
      <c r="H6638" s="165">
        <f t="shared" si="415"/>
        <v>3</v>
      </c>
      <c r="I6638" s="166">
        <f>+Exports!G6641</f>
        <v>50364.435899999997</v>
      </c>
      <c r="J6638" s="166">
        <f>+'ELAP_IPCO-APND'!D6641</f>
        <v>70.130560000000003</v>
      </c>
      <c r="K6638" s="166">
        <f>+(ExportsELAP[[#This Row],[Exports kWh - MPT]]/1000)*ExportsELAP[[#This Row],[EIM Price]]</f>
        <v>3532.0860937511038</v>
      </c>
      <c r="L6638" s="167" t="str">
        <f>+INDEX(ECR_Hours!$I$12:$I$15,MATCH(ExportsELAP[[#This Row],[Date Prevailing]],ECR_Hours!$H$12:$H$15,1))</f>
        <v>NS</v>
      </c>
      <c r="M6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39" spans="1:13" x14ac:dyDescent="0.25">
      <c r="A6639" s="164">
        <f>+Exports!A6642</f>
        <v>44838</v>
      </c>
      <c r="B6639" s="165">
        <f t="shared" si="412"/>
        <v>2022</v>
      </c>
      <c r="C6639" s="165">
        <f t="shared" si="413"/>
        <v>10</v>
      </c>
      <c r="D6639" s="165">
        <f t="shared" si="414"/>
        <v>4</v>
      </c>
      <c r="E6639" s="165">
        <f>+Exports!B6642</f>
        <v>14</v>
      </c>
      <c r="F6639" s="165">
        <f>+WEEKDAY(ExportsELAP[[#This Row],[Date Prevailing]],1)</f>
        <v>3</v>
      </c>
      <c r="G6639" s="165">
        <f>+COUNTIFS(ECR_Hours!$K$6:$K$7,ExportsELAP[[#This Row],[Date Prevailing]])</f>
        <v>0</v>
      </c>
      <c r="H6639" s="165">
        <f t="shared" si="415"/>
        <v>3</v>
      </c>
      <c r="I6639" s="166">
        <f>+Exports!G6642</f>
        <v>51684.268899999995</v>
      </c>
      <c r="J6639" s="166">
        <f>+'ELAP_IPCO-APND'!D6642</f>
        <v>67.836269999999999</v>
      </c>
      <c r="K6639" s="166">
        <f>+(ExportsELAP[[#This Row],[Exports kWh - MPT]]/1000)*ExportsELAP[[#This Row],[EIM Price]]</f>
        <v>3506.0680198530026</v>
      </c>
      <c r="L6639" s="167" t="str">
        <f>+INDEX(ECR_Hours!$I$12:$I$15,MATCH(ExportsELAP[[#This Row],[Date Prevailing]],ECR_Hours!$H$12:$H$15,1))</f>
        <v>NS</v>
      </c>
      <c r="M6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0" spans="1:13" x14ac:dyDescent="0.25">
      <c r="A6640" s="164">
        <f>+Exports!A6643</f>
        <v>44838</v>
      </c>
      <c r="B6640" s="165">
        <f t="shared" si="412"/>
        <v>2022</v>
      </c>
      <c r="C6640" s="165">
        <f t="shared" si="413"/>
        <v>10</v>
      </c>
      <c r="D6640" s="165">
        <f t="shared" si="414"/>
        <v>4</v>
      </c>
      <c r="E6640" s="165">
        <f>+Exports!B6643</f>
        <v>15</v>
      </c>
      <c r="F6640" s="165">
        <f>+WEEKDAY(ExportsELAP[[#This Row],[Date Prevailing]],1)</f>
        <v>3</v>
      </c>
      <c r="G6640" s="165">
        <f>+COUNTIFS(ECR_Hours!$K$6:$K$7,ExportsELAP[[#This Row],[Date Prevailing]])</f>
        <v>0</v>
      </c>
      <c r="H6640" s="165">
        <f t="shared" si="415"/>
        <v>3</v>
      </c>
      <c r="I6640" s="166">
        <f>+Exports!G6643</f>
        <v>48775.775399999999</v>
      </c>
      <c r="J6640" s="166">
        <f>+'ELAP_IPCO-APND'!D6643</f>
        <v>64.244839999999996</v>
      </c>
      <c r="K6640" s="166">
        <f>+(ExportsELAP[[#This Row],[Exports kWh - MPT]]/1000)*ExportsELAP[[#This Row],[EIM Price]]</f>
        <v>3133.5918864489358</v>
      </c>
      <c r="L6640" s="167" t="str">
        <f>+INDEX(ECR_Hours!$I$12:$I$15,MATCH(ExportsELAP[[#This Row],[Date Prevailing]],ECR_Hours!$H$12:$H$15,1))</f>
        <v>NS</v>
      </c>
      <c r="M6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1" spans="1:13" x14ac:dyDescent="0.25">
      <c r="A6641" s="164">
        <f>+Exports!A6644</f>
        <v>44838</v>
      </c>
      <c r="B6641" s="165">
        <f t="shared" si="412"/>
        <v>2022</v>
      </c>
      <c r="C6641" s="165">
        <f t="shared" si="413"/>
        <v>10</v>
      </c>
      <c r="D6641" s="165">
        <f t="shared" si="414"/>
        <v>4</v>
      </c>
      <c r="E6641" s="165">
        <f>+Exports!B6644</f>
        <v>16</v>
      </c>
      <c r="F6641" s="165">
        <f>+WEEKDAY(ExportsELAP[[#This Row],[Date Prevailing]],1)</f>
        <v>3</v>
      </c>
      <c r="G6641" s="165">
        <f>+COUNTIFS(ECR_Hours!$K$6:$K$7,ExportsELAP[[#This Row],[Date Prevailing]])</f>
        <v>0</v>
      </c>
      <c r="H6641" s="165">
        <f t="shared" si="415"/>
        <v>3</v>
      </c>
      <c r="I6641" s="166">
        <f>+Exports!G6644</f>
        <v>41638.321299999996</v>
      </c>
      <c r="J6641" s="166">
        <f>+'ELAP_IPCO-APND'!D6644</f>
        <v>69.619479999999996</v>
      </c>
      <c r="K6641" s="166">
        <f>+(ExportsELAP[[#This Row],[Exports kWh - MPT]]/1000)*ExportsELAP[[#This Row],[EIM Price]]</f>
        <v>2898.8382769789232</v>
      </c>
      <c r="L6641" s="167" t="str">
        <f>+INDEX(ECR_Hours!$I$12:$I$15,MATCH(ExportsELAP[[#This Row],[Date Prevailing]],ECR_Hours!$H$12:$H$15,1))</f>
        <v>NS</v>
      </c>
      <c r="M6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2" spans="1:13" x14ac:dyDescent="0.25">
      <c r="A6642" s="164">
        <f>+Exports!A6645</f>
        <v>44838</v>
      </c>
      <c r="B6642" s="165">
        <f t="shared" si="412"/>
        <v>2022</v>
      </c>
      <c r="C6642" s="165">
        <f t="shared" si="413"/>
        <v>10</v>
      </c>
      <c r="D6642" s="165">
        <f t="shared" si="414"/>
        <v>4</v>
      </c>
      <c r="E6642" s="165">
        <f>+Exports!B6645</f>
        <v>17</v>
      </c>
      <c r="F6642" s="165">
        <f>+WEEKDAY(ExportsELAP[[#This Row],[Date Prevailing]],1)</f>
        <v>3</v>
      </c>
      <c r="G6642" s="165">
        <f>+COUNTIFS(ECR_Hours!$K$6:$K$7,ExportsELAP[[#This Row],[Date Prevailing]])</f>
        <v>0</v>
      </c>
      <c r="H6642" s="165">
        <f t="shared" si="415"/>
        <v>3</v>
      </c>
      <c r="I6642" s="166">
        <f>+Exports!G6645</f>
        <v>30706.321699999986</v>
      </c>
      <c r="J6642" s="166">
        <f>+'ELAP_IPCO-APND'!D6645</f>
        <v>51.999420000000001</v>
      </c>
      <c r="K6642" s="166">
        <f>+(ExportsELAP[[#This Row],[Exports kWh - MPT]]/1000)*ExportsELAP[[#This Row],[EIM Price]]</f>
        <v>1596.7109187334133</v>
      </c>
      <c r="L6642" s="167" t="str">
        <f>+INDEX(ECR_Hours!$I$12:$I$15,MATCH(ExportsELAP[[#This Row],[Date Prevailing]],ECR_Hours!$H$12:$H$15,1))</f>
        <v>NS</v>
      </c>
      <c r="M6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3" spans="1:13" x14ac:dyDescent="0.25">
      <c r="A6643" s="164">
        <f>+Exports!A6646</f>
        <v>44838</v>
      </c>
      <c r="B6643" s="165">
        <f t="shared" si="412"/>
        <v>2022</v>
      </c>
      <c r="C6643" s="165">
        <f t="shared" si="413"/>
        <v>10</v>
      </c>
      <c r="D6643" s="165">
        <f t="shared" si="414"/>
        <v>4</v>
      </c>
      <c r="E6643" s="165">
        <f>+Exports!B6646</f>
        <v>18</v>
      </c>
      <c r="F6643" s="165">
        <f>+WEEKDAY(ExportsELAP[[#This Row],[Date Prevailing]],1)</f>
        <v>3</v>
      </c>
      <c r="G6643" s="165">
        <f>+COUNTIFS(ECR_Hours!$K$6:$K$7,ExportsELAP[[#This Row],[Date Prevailing]])</f>
        <v>0</v>
      </c>
      <c r="H6643" s="165">
        <f t="shared" si="415"/>
        <v>3</v>
      </c>
      <c r="I6643" s="166">
        <f>+Exports!G6646</f>
        <v>17985.0344</v>
      </c>
      <c r="J6643" s="166">
        <f>+'ELAP_IPCO-APND'!D6646</f>
        <v>62.231279999999998</v>
      </c>
      <c r="K6643" s="166">
        <f>+(ExportsELAP[[#This Row],[Exports kWh - MPT]]/1000)*ExportsELAP[[#This Row],[EIM Price]]</f>
        <v>1119.231711556032</v>
      </c>
      <c r="L6643" s="167" t="str">
        <f>+INDEX(ECR_Hours!$I$12:$I$15,MATCH(ExportsELAP[[#This Row],[Date Prevailing]],ECR_Hours!$H$12:$H$15,1))</f>
        <v>NS</v>
      </c>
      <c r="M6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4" spans="1:13" x14ac:dyDescent="0.25">
      <c r="A6644" s="164">
        <f>+Exports!A6647</f>
        <v>44838</v>
      </c>
      <c r="B6644" s="165">
        <f t="shared" si="412"/>
        <v>2022</v>
      </c>
      <c r="C6644" s="165">
        <f t="shared" si="413"/>
        <v>10</v>
      </c>
      <c r="D6644" s="165">
        <f t="shared" si="414"/>
        <v>4</v>
      </c>
      <c r="E6644" s="165">
        <f>+Exports!B6647</f>
        <v>19</v>
      </c>
      <c r="F6644" s="165">
        <f>+WEEKDAY(ExportsELAP[[#This Row],[Date Prevailing]],1)</f>
        <v>3</v>
      </c>
      <c r="G6644" s="165">
        <f>+COUNTIFS(ECR_Hours!$K$6:$K$7,ExportsELAP[[#This Row],[Date Prevailing]])</f>
        <v>0</v>
      </c>
      <c r="H6644" s="165">
        <f t="shared" si="415"/>
        <v>3</v>
      </c>
      <c r="I6644" s="166">
        <f>+Exports!G6647</f>
        <v>5947.0059000000001</v>
      </c>
      <c r="J6644" s="166">
        <f>+'ELAP_IPCO-APND'!D6647</f>
        <v>92.481210000000004</v>
      </c>
      <c r="K6644" s="166">
        <f>+(ExportsELAP[[#This Row],[Exports kWh - MPT]]/1000)*ExportsELAP[[#This Row],[EIM Price]]</f>
        <v>549.98630150913903</v>
      </c>
      <c r="L6644" s="167" t="str">
        <f>+INDEX(ECR_Hours!$I$12:$I$15,MATCH(ExportsELAP[[#This Row],[Date Prevailing]],ECR_Hours!$H$12:$H$15,1))</f>
        <v>NS</v>
      </c>
      <c r="M6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5" spans="1:13" x14ac:dyDescent="0.25">
      <c r="A6645" s="164">
        <f>+Exports!A6648</f>
        <v>44838</v>
      </c>
      <c r="B6645" s="165">
        <f t="shared" si="412"/>
        <v>2022</v>
      </c>
      <c r="C6645" s="165">
        <f t="shared" si="413"/>
        <v>10</v>
      </c>
      <c r="D6645" s="165">
        <f t="shared" si="414"/>
        <v>4</v>
      </c>
      <c r="E6645" s="165">
        <f>+Exports!B6648</f>
        <v>20</v>
      </c>
      <c r="F6645" s="165">
        <f>+WEEKDAY(ExportsELAP[[#This Row],[Date Prevailing]],1)</f>
        <v>3</v>
      </c>
      <c r="G6645" s="165">
        <f>+COUNTIFS(ECR_Hours!$K$6:$K$7,ExportsELAP[[#This Row],[Date Prevailing]])</f>
        <v>0</v>
      </c>
      <c r="H6645" s="165">
        <f t="shared" si="415"/>
        <v>3</v>
      </c>
      <c r="I6645" s="166">
        <f>+Exports!G6648</f>
        <v>71.677599999999998</v>
      </c>
      <c r="J6645" s="166">
        <f>+'ELAP_IPCO-APND'!D6648</f>
        <v>87.351479999999995</v>
      </c>
      <c r="K6645" s="166">
        <f>+(ExportsELAP[[#This Row],[Exports kWh - MPT]]/1000)*ExportsELAP[[#This Row],[EIM Price]]</f>
        <v>6.261144442847999</v>
      </c>
      <c r="L6645" s="167" t="str">
        <f>+INDEX(ECR_Hours!$I$12:$I$15,MATCH(ExportsELAP[[#This Row],[Date Prevailing]],ECR_Hours!$H$12:$H$15,1))</f>
        <v>NS</v>
      </c>
      <c r="M6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6" spans="1:13" x14ac:dyDescent="0.25">
      <c r="A6646" s="164">
        <f>+Exports!A6649</f>
        <v>44838</v>
      </c>
      <c r="B6646" s="165">
        <f t="shared" si="412"/>
        <v>2022</v>
      </c>
      <c r="C6646" s="165">
        <f t="shared" si="413"/>
        <v>10</v>
      </c>
      <c r="D6646" s="165">
        <f t="shared" si="414"/>
        <v>4</v>
      </c>
      <c r="E6646" s="165">
        <f>+Exports!B6649</f>
        <v>21</v>
      </c>
      <c r="F6646" s="165">
        <f>+WEEKDAY(ExportsELAP[[#This Row],[Date Prevailing]],1)</f>
        <v>3</v>
      </c>
      <c r="G6646" s="165">
        <f>+COUNTIFS(ECR_Hours!$K$6:$K$7,ExportsELAP[[#This Row],[Date Prevailing]])</f>
        <v>0</v>
      </c>
      <c r="H6646" s="165">
        <f t="shared" si="415"/>
        <v>3</v>
      </c>
      <c r="I6646" s="166">
        <f>+Exports!G6649</f>
        <v>9.6258999999999997</v>
      </c>
      <c r="J6646" s="166">
        <f>+'ELAP_IPCO-APND'!D6649</f>
        <v>76.929869999999994</v>
      </c>
      <c r="K6646" s="166">
        <f>+(ExportsELAP[[#This Row],[Exports kWh - MPT]]/1000)*ExportsELAP[[#This Row],[EIM Price]]</f>
        <v>0.74051923563299993</v>
      </c>
      <c r="L6646" s="167" t="str">
        <f>+INDEX(ECR_Hours!$I$12:$I$15,MATCH(ExportsELAP[[#This Row],[Date Prevailing]],ECR_Hours!$H$12:$H$15,1))</f>
        <v>NS</v>
      </c>
      <c r="M6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7" spans="1:13" x14ac:dyDescent="0.25">
      <c r="A6647" s="164">
        <f>+Exports!A6650</f>
        <v>44838</v>
      </c>
      <c r="B6647" s="165">
        <f t="shared" si="412"/>
        <v>2022</v>
      </c>
      <c r="C6647" s="165">
        <f t="shared" si="413"/>
        <v>10</v>
      </c>
      <c r="D6647" s="165">
        <f t="shared" si="414"/>
        <v>4</v>
      </c>
      <c r="E6647" s="165">
        <f>+Exports!B6650</f>
        <v>22</v>
      </c>
      <c r="F6647" s="165">
        <f>+WEEKDAY(ExportsELAP[[#This Row],[Date Prevailing]],1)</f>
        <v>3</v>
      </c>
      <c r="G6647" s="165">
        <f>+COUNTIFS(ECR_Hours!$K$6:$K$7,ExportsELAP[[#This Row],[Date Prevailing]])</f>
        <v>0</v>
      </c>
      <c r="H6647" s="165">
        <f t="shared" si="415"/>
        <v>3</v>
      </c>
      <c r="I6647" s="166">
        <f>+Exports!G6650</f>
        <v>16.976200000000002</v>
      </c>
      <c r="J6647" s="166">
        <f>+'ELAP_IPCO-APND'!D6650</f>
        <v>83.291200000000003</v>
      </c>
      <c r="K6647" s="166">
        <f>+(ExportsELAP[[#This Row],[Exports kWh - MPT]]/1000)*ExportsELAP[[#This Row],[EIM Price]]</f>
        <v>1.4139680694400003</v>
      </c>
      <c r="L6647" s="167" t="str">
        <f>+INDEX(ECR_Hours!$I$12:$I$15,MATCH(ExportsELAP[[#This Row],[Date Prevailing]],ECR_Hours!$H$12:$H$15,1))</f>
        <v>NS</v>
      </c>
      <c r="M6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8" spans="1:13" x14ac:dyDescent="0.25">
      <c r="A6648" s="164">
        <f>+Exports!A6651</f>
        <v>44838</v>
      </c>
      <c r="B6648" s="165">
        <f t="shared" si="412"/>
        <v>2022</v>
      </c>
      <c r="C6648" s="165">
        <f t="shared" si="413"/>
        <v>10</v>
      </c>
      <c r="D6648" s="165">
        <f t="shared" si="414"/>
        <v>4</v>
      </c>
      <c r="E6648" s="165">
        <f>+Exports!B6651</f>
        <v>23</v>
      </c>
      <c r="F6648" s="165">
        <f>+WEEKDAY(ExportsELAP[[#This Row],[Date Prevailing]],1)</f>
        <v>3</v>
      </c>
      <c r="G6648" s="165">
        <f>+COUNTIFS(ECR_Hours!$K$6:$K$7,ExportsELAP[[#This Row],[Date Prevailing]])</f>
        <v>0</v>
      </c>
      <c r="H6648" s="165">
        <f t="shared" si="415"/>
        <v>3</v>
      </c>
      <c r="I6648" s="166">
        <f>+Exports!G6651</f>
        <v>10.2111</v>
      </c>
      <c r="J6648" s="166">
        <f>+'ELAP_IPCO-APND'!D6651</f>
        <v>77.84</v>
      </c>
      <c r="K6648" s="166">
        <f>+(ExportsELAP[[#This Row],[Exports kWh - MPT]]/1000)*ExportsELAP[[#This Row],[EIM Price]]</f>
        <v>0.79483202400000008</v>
      </c>
      <c r="L6648" s="167" t="str">
        <f>+INDEX(ECR_Hours!$I$12:$I$15,MATCH(ExportsELAP[[#This Row],[Date Prevailing]],ECR_Hours!$H$12:$H$15,1))</f>
        <v>NS</v>
      </c>
      <c r="M6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49" spans="1:13" x14ac:dyDescent="0.25">
      <c r="A6649" s="164">
        <f>+Exports!A6652</f>
        <v>44838</v>
      </c>
      <c r="B6649" s="165">
        <f t="shared" si="412"/>
        <v>2022</v>
      </c>
      <c r="C6649" s="165">
        <f t="shared" si="413"/>
        <v>10</v>
      </c>
      <c r="D6649" s="165">
        <f t="shared" si="414"/>
        <v>4</v>
      </c>
      <c r="E6649" s="165">
        <f>+Exports!B6652</f>
        <v>24</v>
      </c>
      <c r="F6649" s="165">
        <f>+WEEKDAY(ExportsELAP[[#This Row],[Date Prevailing]],1)</f>
        <v>3</v>
      </c>
      <c r="G6649" s="165">
        <f>+COUNTIFS(ECR_Hours!$K$6:$K$7,ExportsELAP[[#This Row],[Date Prevailing]])</f>
        <v>0</v>
      </c>
      <c r="H6649" s="165">
        <f t="shared" si="415"/>
        <v>3</v>
      </c>
      <c r="I6649" s="166">
        <f>+Exports!G6652</f>
        <v>9.7962000000000007</v>
      </c>
      <c r="J6649" s="166">
        <f>+'ELAP_IPCO-APND'!D6652</f>
        <v>73.654790000000006</v>
      </c>
      <c r="K6649" s="166">
        <f>+(ExportsELAP[[#This Row],[Exports kWh - MPT]]/1000)*ExportsELAP[[#This Row],[EIM Price]]</f>
        <v>0.72153705379800015</v>
      </c>
      <c r="L6649" s="167" t="str">
        <f>+INDEX(ECR_Hours!$I$12:$I$15,MATCH(ExportsELAP[[#This Row],[Date Prevailing]],ECR_Hours!$H$12:$H$15,1))</f>
        <v>NS</v>
      </c>
      <c r="M6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0" spans="1:13" x14ac:dyDescent="0.25">
      <c r="A6650" s="164">
        <f>+Exports!A6653</f>
        <v>44839</v>
      </c>
      <c r="B6650" s="165">
        <f t="shared" si="412"/>
        <v>2022</v>
      </c>
      <c r="C6650" s="165">
        <f t="shared" si="413"/>
        <v>10</v>
      </c>
      <c r="D6650" s="165">
        <f t="shared" si="414"/>
        <v>5</v>
      </c>
      <c r="E6650" s="165">
        <f>+Exports!B6653</f>
        <v>1</v>
      </c>
      <c r="F6650" s="165">
        <f>+WEEKDAY(ExportsELAP[[#This Row],[Date Prevailing]],1)</f>
        <v>4</v>
      </c>
      <c r="G6650" s="165">
        <f>+COUNTIFS(ECR_Hours!$K$6:$K$7,ExportsELAP[[#This Row],[Date Prevailing]])</f>
        <v>0</v>
      </c>
      <c r="H6650" s="165">
        <f t="shared" si="415"/>
        <v>4</v>
      </c>
      <c r="I6650" s="166">
        <f>+Exports!G6653</f>
        <v>25.767600000000002</v>
      </c>
      <c r="J6650" s="166">
        <f>+'ELAP_IPCO-APND'!D6653</f>
        <v>57.885269999999998</v>
      </c>
      <c r="K6650" s="166">
        <f>+(ExportsELAP[[#This Row],[Exports kWh - MPT]]/1000)*ExportsELAP[[#This Row],[EIM Price]]</f>
        <v>1.4915644832520001</v>
      </c>
      <c r="L6650" s="167" t="str">
        <f>+INDEX(ECR_Hours!$I$12:$I$15,MATCH(ExportsELAP[[#This Row],[Date Prevailing]],ECR_Hours!$H$12:$H$15,1))</f>
        <v>NS</v>
      </c>
      <c r="M6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1" spans="1:13" x14ac:dyDescent="0.25">
      <c r="A6651" s="164">
        <f>+Exports!A6654</f>
        <v>44839</v>
      </c>
      <c r="B6651" s="165">
        <f t="shared" si="412"/>
        <v>2022</v>
      </c>
      <c r="C6651" s="165">
        <f t="shared" si="413"/>
        <v>10</v>
      </c>
      <c r="D6651" s="165">
        <f t="shared" si="414"/>
        <v>5</v>
      </c>
      <c r="E6651" s="165">
        <f>+Exports!B6654</f>
        <v>2</v>
      </c>
      <c r="F6651" s="165">
        <f>+WEEKDAY(ExportsELAP[[#This Row],[Date Prevailing]],1)</f>
        <v>4</v>
      </c>
      <c r="G6651" s="165">
        <f>+COUNTIFS(ECR_Hours!$K$6:$K$7,ExportsELAP[[#This Row],[Date Prevailing]])</f>
        <v>0</v>
      </c>
      <c r="H6651" s="165">
        <f t="shared" si="415"/>
        <v>4</v>
      </c>
      <c r="I6651" s="166">
        <f>+Exports!G6654</f>
        <v>27.911200000000001</v>
      </c>
      <c r="J6651" s="166">
        <f>+'ELAP_IPCO-APND'!D6654</f>
        <v>67.078440000000001</v>
      </c>
      <c r="K6651" s="166">
        <f>+(ExportsELAP[[#This Row],[Exports kWh - MPT]]/1000)*ExportsELAP[[#This Row],[EIM Price]]</f>
        <v>1.8722397545280001</v>
      </c>
      <c r="L6651" s="167" t="str">
        <f>+INDEX(ECR_Hours!$I$12:$I$15,MATCH(ExportsELAP[[#This Row],[Date Prevailing]],ECR_Hours!$H$12:$H$15,1))</f>
        <v>NS</v>
      </c>
      <c r="M6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2" spans="1:13" x14ac:dyDescent="0.25">
      <c r="A6652" s="164">
        <f>+Exports!A6655</f>
        <v>44839</v>
      </c>
      <c r="B6652" s="165">
        <f t="shared" si="412"/>
        <v>2022</v>
      </c>
      <c r="C6652" s="165">
        <f t="shared" si="413"/>
        <v>10</v>
      </c>
      <c r="D6652" s="165">
        <f t="shared" si="414"/>
        <v>5</v>
      </c>
      <c r="E6652" s="165">
        <f>+Exports!B6655</f>
        <v>3</v>
      </c>
      <c r="F6652" s="165">
        <f>+WEEKDAY(ExportsELAP[[#This Row],[Date Prevailing]],1)</f>
        <v>4</v>
      </c>
      <c r="G6652" s="165">
        <f>+COUNTIFS(ECR_Hours!$K$6:$K$7,ExportsELAP[[#This Row],[Date Prevailing]])</f>
        <v>0</v>
      </c>
      <c r="H6652" s="165">
        <f t="shared" si="415"/>
        <v>4</v>
      </c>
      <c r="I6652" s="166">
        <f>+Exports!G6655</f>
        <v>23.931800000000003</v>
      </c>
      <c r="J6652" s="166">
        <f>+'ELAP_IPCO-APND'!D6655</f>
        <v>58.336559999999999</v>
      </c>
      <c r="K6652" s="166">
        <f>+(ExportsELAP[[#This Row],[Exports kWh - MPT]]/1000)*ExportsELAP[[#This Row],[EIM Price]]</f>
        <v>1.3960988866080002</v>
      </c>
      <c r="L6652" s="167" t="str">
        <f>+INDEX(ECR_Hours!$I$12:$I$15,MATCH(ExportsELAP[[#This Row],[Date Prevailing]],ECR_Hours!$H$12:$H$15,1))</f>
        <v>NS</v>
      </c>
      <c r="M6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3" spans="1:13" x14ac:dyDescent="0.25">
      <c r="A6653" s="164">
        <f>+Exports!A6656</f>
        <v>44839</v>
      </c>
      <c r="B6653" s="165">
        <f t="shared" si="412"/>
        <v>2022</v>
      </c>
      <c r="C6653" s="165">
        <f t="shared" si="413"/>
        <v>10</v>
      </c>
      <c r="D6653" s="165">
        <f t="shared" si="414"/>
        <v>5</v>
      </c>
      <c r="E6653" s="165">
        <f>+Exports!B6656</f>
        <v>4</v>
      </c>
      <c r="F6653" s="165">
        <f>+WEEKDAY(ExportsELAP[[#This Row],[Date Prevailing]],1)</f>
        <v>4</v>
      </c>
      <c r="G6653" s="165">
        <f>+COUNTIFS(ECR_Hours!$K$6:$K$7,ExportsELAP[[#This Row],[Date Prevailing]])</f>
        <v>0</v>
      </c>
      <c r="H6653" s="165">
        <f t="shared" si="415"/>
        <v>4</v>
      </c>
      <c r="I6653" s="166">
        <f>+Exports!G6656</f>
        <v>23.8311999999999</v>
      </c>
      <c r="J6653" s="166">
        <f>+'ELAP_IPCO-APND'!D6656</f>
        <v>58.750079999999997</v>
      </c>
      <c r="K6653" s="166">
        <f>+(ExportsELAP[[#This Row],[Exports kWh - MPT]]/1000)*ExportsELAP[[#This Row],[EIM Price]]</f>
        <v>1.4000849064959939</v>
      </c>
      <c r="L6653" s="167" t="str">
        <f>+INDEX(ECR_Hours!$I$12:$I$15,MATCH(ExportsELAP[[#This Row],[Date Prevailing]],ECR_Hours!$H$12:$H$15,1))</f>
        <v>NS</v>
      </c>
      <c r="M6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4" spans="1:13" x14ac:dyDescent="0.25">
      <c r="A6654" s="164">
        <f>+Exports!A6657</f>
        <v>44839</v>
      </c>
      <c r="B6654" s="165">
        <f t="shared" si="412"/>
        <v>2022</v>
      </c>
      <c r="C6654" s="165">
        <f t="shared" si="413"/>
        <v>10</v>
      </c>
      <c r="D6654" s="165">
        <f t="shared" si="414"/>
        <v>5</v>
      </c>
      <c r="E6654" s="165">
        <f>+Exports!B6657</f>
        <v>5</v>
      </c>
      <c r="F6654" s="165">
        <f>+WEEKDAY(ExportsELAP[[#This Row],[Date Prevailing]],1)</f>
        <v>4</v>
      </c>
      <c r="G6654" s="165">
        <f>+COUNTIFS(ECR_Hours!$K$6:$K$7,ExportsELAP[[#This Row],[Date Prevailing]])</f>
        <v>0</v>
      </c>
      <c r="H6654" s="165">
        <f t="shared" si="415"/>
        <v>4</v>
      </c>
      <c r="I6654" s="166">
        <f>+Exports!G6657</f>
        <v>21.512999999999998</v>
      </c>
      <c r="J6654" s="166">
        <f>+'ELAP_IPCO-APND'!D6657</f>
        <v>60.38626</v>
      </c>
      <c r="K6654" s="166">
        <f>+(ExportsELAP[[#This Row],[Exports kWh - MPT]]/1000)*ExportsELAP[[#This Row],[EIM Price]]</f>
        <v>1.2990896113799999</v>
      </c>
      <c r="L6654" s="167" t="str">
        <f>+INDEX(ECR_Hours!$I$12:$I$15,MATCH(ExportsELAP[[#This Row],[Date Prevailing]],ECR_Hours!$H$12:$H$15,1))</f>
        <v>NS</v>
      </c>
      <c r="M6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5" spans="1:13" x14ac:dyDescent="0.25">
      <c r="A6655" s="164">
        <f>+Exports!A6658</f>
        <v>44839</v>
      </c>
      <c r="B6655" s="165">
        <f t="shared" si="412"/>
        <v>2022</v>
      </c>
      <c r="C6655" s="165">
        <f t="shared" si="413"/>
        <v>10</v>
      </c>
      <c r="D6655" s="165">
        <f t="shared" si="414"/>
        <v>5</v>
      </c>
      <c r="E6655" s="165">
        <f>+Exports!B6658</f>
        <v>6</v>
      </c>
      <c r="F6655" s="165">
        <f>+WEEKDAY(ExportsELAP[[#This Row],[Date Prevailing]],1)</f>
        <v>4</v>
      </c>
      <c r="G6655" s="165">
        <f>+COUNTIFS(ECR_Hours!$K$6:$K$7,ExportsELAP[[#This Row],[Date Prevailing]])</f>
        <v>0</v>
      </c>
      <c r="H6655" s="165">
        <f t="shared" si="415"/>
        <v>4</v>
      </c>
      <c r="I6655" s="166">
        <f>+Exports!G6658</f>
        <v>14.822599999999991</v>
      </c>
      <c r="J6655" s="166">
        <f>+'ELAP_IPCO-APND'!D6658</f>
        <v>63.531419999999997</v>
      </c>
      <c r="K6655" s="166">
        <f>+(ExportsELAP[[#This Row],[Exports kWh - MPT]]/1000)*ExportsELAP[[#This Row],[EIM Price]]</f>
        <v>0.94170082609199945</v>
      </c>
      <c r="L6655" s="167" t="str">
        <f>+INDEX(ECR_Hours!$I$12:$I$15,MATCH(ExportsELAP[[#This Row],[Date Prevailing]],ECR_Hours!$H$12:$H$15,1))</f>
        <v>NS</v>
      </c>
      <c r="M6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6" spans="1:13" x14ac:dyDescent="0.25">
      <c r="A6656" s="164">
        <f>+Exports!A6659</f>
        <v>44839</v>
      </c>
      <c r="B6656" s="165">
        <f t="shared" si="412"/>
        <v>2022</v>
      </c>
      <c r="C6656" s="165">
        <f t="shared" si="413"/>
        <v>10</v>
      </c>
      <c r="D6656" s="165">
        <f t="shared" si="414"/>
        <v>5</v>
      </c>
      <c r="E6656" s="165">
        <f>+Exports!B6659</f>
        <v>7</v>
      </c>
      <c r="F6656" s="165">
        <f>+WEEKDAY(ExportsELAP[[#This Row],[Date Prevailing]],1)</f>
        <v>4</v>
      </c>
      <c r="G6656" s="165">
        <f>+COUNTIFS(ECR_Hours!$K$6:$K$7,ExportsELAP[[#This Row],[Date Prevailing]])</f>
        <v>0</v>
      </c>
      <c r="H6656" s="165">
        <f t="shared" si="415"/>
        <v>4</v>
      </c>
      <c r="I6656" s="166">
        <f>+Exports!G6659</f>
        <v>15.171999999999999</v>
      </c>
      <c r="J6656" s="166">
        <f>+'ELAP_IPCO-APND'!D6659</f>
        <v>67.619190000000003</v>
      </c>
      <c r="K6656" s="166">
        <f>+(ExportsELAP[[#This Row],[Exports kWh - MPT]]/1000)*ExportsELAP[[#This Row],[EIM Price]]</f>
        <v>1.0259183506799998</v>
      </c>
      <c r="L6656" s="167" t="str">
        <f>+INDEX(ECR_Hours!$I$12:$I$15,MATCH(ExportsELAP[[#This Row],[Date Prevailing]],ECR_Hours!$H$12:$H$15,1))</f>
        <v>NS</v>
      </c>
      <c r="M6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7" spans="1:13" x14ac:dyDescent="0.25">
      <c r="A6657" s="164">
        <f>+Exports!A6660</f>
        <v>44839</v>
      </c>
      <c r="B6657" s="165">
        <f t="shared" si="412"/>
        <v>2022</v>
      </c>
      <c r="C6657" s="165">
        <f t="shared" si="413"/>
        <v>10</v>
      </c>
      <c r="D6657" s="165">
        <f t="shared" si="414"/>
        <v>5</v>
      </c>
      <c r="E6657" s="165">
        <f>+Exports!B6660</f>
        <v>8</v>
      </c>
      <c r="F6657" s="165">
        <f>+WEEKDAY(ExportsELAP[[#This Row],[Date Prevailing]],1)</f>
        <v>4</v>
      </c>
      <c r="G6657" s="165">
        <f>+COUNTIFS(ECR_Hours!$K$6:$K$7,ExportsELAP[[#This Row],[Date Prevailing]])</f>
        <v>0</v>
      </c>
      <c r="H6657" s="165">
        <f t="shared" si="415"/>
        <v>4</v>
      </c>
      <c r="I6657" s="166">
        <f>+Exports!G6660</f>
        <v>394.97649999999999</v>
      </c>
      <c r="J6657" s="166">
        <f>+'ELAP_IPCO-APND'!D6660</f>
        <v>61.740519999999997</v>
      </c>
      <c r="K6657" s="166">
        <f>+(ExportsELAP[[#This Row],[Exports kWh - MPT]]/1000)*ExportsELAP[[#This Row],[EIM Price]]</f>
        <v>24.386054497779998</v>
      </c>
      <c r="L6657" s="167" t="str">
        <f>+INDEX(ECR_Hours!$I$12:$I$15,MATCH(ExportsELAP[[#This Row],[Date Prevailing]],ECR_Hours!$H$12:$H$15,1))</f>
        <v>NS</v>
      </c>
      <c r="M6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8" spans="1:13" x14ac:dyDescent="0.25">
      <c r="A6658" s="164">
        <f>+Exports!A6661</f>
        <v>44839</v>
      </c>
      <c r="B6658" s="165">
        <f t="shared" ref="B6658:B6721" si="416">+YEAR(A6658)</f>
        <v>2022</v>
      </c>
      <c r="C6658" s="165">
        <f t="shared" ref="C6658:C6721" si="417">+MONTH(A6658)</f>
        <v>10</v>
      </c>
      <c r="D6658" s="165">
        <f t="shared" ref="D6658:D6721" si="418">+DAY(A6658)</f>
        <v>5</v>
      </c>
      <c r="E6658" s="165">
        <f>+Exports!B6661</f>
        <v>9</v>
      </c>
      <c r="F6658" s="165">
        <f>+WEEKDAY(ExportsELAP[[#This Row],[Date Prevailing]],1)</f>
        <v>4</v>
      </c>
      <c r="G6658" s="165">
        <f>+COUNTIFS(ECR_Hours!$K$6:$K$7,ExportsELAP[[#This Row],[Date Prevailing]])</f>
        <v>0</v>
      </c>
      <c r="H6658" s="165">
        <f t="shared" ref="H6658:H6721" si="419">+IF(G6658=1,0,F6658)</f>
        <v>4</v>
      </c>
      <c r="I6658" s="166">
        <f>+Exports!G6661</f>
        <v>7412.8712999999998</v>
      </c>
      <c r="J6658" s="166">
        <f>+'ELAP_IPCO-APND'!D6661</f>
        <v>77.691810000000004</v>
      </c>
      <c r="K6658" s="166">
        <f>+(ExportsELAP[[#This Row],[Exports kWh - MPT]]/1000)*ExportsELAP[[#This Row],[EIM Price]]</f>
        <v>575.91938859405298</v>
      </c>
      <c r="L6658" s="167" t="str">
        <f>+INDEX(ECR_Hours!$I$12:$I$15,MATCH(ExportsELAP[[#This Row],[Date Prevailing]],ECR_Hours!$H$12:$H$15,1))</f>
        <v>NS</v>
      </c>
      <c r="M6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59" spans="1:13" x14ac:dyDescent="0.25">
      <c r="A6659" s="164">
        <f>+Exports!A6662</f>
        <v>44839</v>
      </c>
      <c r="B6659" s="165">
        <f t="shared" si="416"/>
        <v>2022</v>
      </c>
      <c r="C6659" s="165">
        <f t="shared" si="417"/>
        <v>10</v>
      </c>
      <c r="D6659" s="165">
        <f t="shared" si="418"/>
        <v>5</v>
      </c>
      <c r="E6659" s="165">
        <f>+Exports!B6662</f>
        <v>10</v>
      </c>
      <c r="F6659" s="165">
        <f>+WEEKDAY(ExportsELAP[[#This Row],[Date Prevailing]],1)</f>
        <v>4</v>
      </c>
      <c r="G6659" s="165">
        <f>+COUNTIFS(ECR_Hours!$K$6:$K$7,ExportsELAP[[#This Row],[Date Prevailing]])</f>
        <v>0</v>
      </c>
      <c r="H6659" s="165">
        <f t="shared" si="419"/>
        <v>4</v>
      </c>
      <c r="I6659" s="166">
        <f>+Exports!G6662</f>
        <v>20671.632099999999</v>
      </c>
      <c r="J6659" s="166">
        <f>+'ELAP_IPCO-APND'!D6662</f>
        <v>62.34639</v>
      </c>
      <c r="K6659" s="166">
        <f>+(ExportsELAP[[#This Row],[Exports kWh - MPT]]/1000)*ExportsELAP[[#This Row],[EIM Price]]</f>
        <v>1288.801636843119</v>
      </c>
      <c r="L6659" s="167" t="str">
        <f>+INDEX(ECR_Hours!$I$12:$I$15,MATCH(ExportsELAP[[#This Row],[Date Prevailing]],ECR_Hours!$H$12:$H$15,1))</f>
        <v>NS</v>
      </c>
      <c r="M6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0" spans="1:13" x14ac:dyDescent="0.25">
      <c r="A6660" s="164">
        <f>+Exports!A6663</f>
        <v>44839</v>
      </c>
      <c r="B6660" s="165">
        <f t="shared" si="416"/>
        <v>2022</v>
      </c>
      <c r="C6660" s="165">
        <f t="shared" si="417"/>
        <v>10</v>
      </c>
      <c r="D6660" s="165">
        <f t="shared" si="418"/>
        <v>5</v>
      </c>
      <c r="E6660" s="165">
        <f>+Exports!B6663</f>
        <v>11</v>
      </c>
      <c r="F6660" s="165">
        <f>+WEEKDAY(ExportsELAP[[#This Row],[Date Prevailing]],1)</f>
        <v>4</v>
      </c>
      <c r="G6660" s="165">
        <f>+COUNTIFS(ECR_Hours!$K$6:$K$7,ExportsELAP[[#This Row],[Date Prevailing]])</f>
        <v>0</v>
      </c>
      <c r="H6660" s="165">
        <f t="shared" si="419"/>
        <v>4</v>
      </c>
      <c r="I6660" s="166">
        <f>+Exports!G6663</f>
        <v>33524.790399999998</v>
      </c>
      <c r="J6660" s="166">
        <f>+'ELAP_IPCO-APND'!D6663</f>
        <v>58.390860000000004</v>
      </c>
      <c r="K6660" s="166">
        <f>+(ExportsELAP[[#This Row],[Exports kWh - MPT]]/1000)*ExportsELAP[[#This Row],[EIM Price]]</f>
        <v>1957.5413427757442</v>
      </c>
      <c r="L6660" s="167" t="str">
        <f>+INDEX(ECR_Hours!$I$12:$I$15,MATCH(ExportsELAP[[#This Row],[Date Prevailing]],ECR_Hours!$H$12:$H$15,1))</f>
        <v>NS</v>
      </c>
      <c r="M6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1" spans="1:13" x14ac:dyDescent="0.25">
      <c r="A6661" s="164">
        <f>+Exports!A6664</f>
        <v>44839</v>
      </c>
      <c r="B6661" s="165">
        <f t="shared" si="416"/>
        <v>2022</v>
      </c>
      <c r="C6661" s="165">
        <f t="shared" si="417"/>
        <v>10</v>
      </c>
      <c r="D6661" s="165">
        <f t="shared" si="418"/>
        <v>5</v>
      </c>
      <c r="E6661" s="165">
        <f>+Exports!B6664</f>
        <v>12</v>
      </c>
      <c r="F6661" s="165">
        <f>+WEEKDAY(ExportsELAP[[#This Row],[Date Prevailing]],1)</f>
        <v>4</v>
      </c>
      <c r="G6661" s="165">
        <f>+COUNTIFS(ECR_Hours!$K$6:$K$7,ExportsELAP[[#This Row],[Date Prevailing]])</f>
        <v>0</v>
      </c>
      <c r="H6661" s="165">
        <f t="shared" si="419"/>
        <v>4</v>
      </c>
      <c r="I6661" s="166">
        <f>+Exports!G6664</f>
        <v>43595.824500000002</v>
      </c>
      <c r="J6661" s="166">
        <f>+'ELAP_IPCO-APND'!D6664</f>
        <v>55.712879999999998</v>
      </c>
      <c r="K6661" s="166">
        <f>+(ExportsELAP[[#This Row],[Exports kWh - MPT]]/1000)*ExportsELAP[[#This Row],[EIM Price]]</f>
        <v>2428.8489388695598</v>
      </c>
      <c r="L6661" s="167" t="str">
        <f>+INDEX(ECR_Hours!$I$12:$I$15,MATCH(ExportsELAP[[#This Row],[Date Prevailing]],ECR_Hours!$H$12:$H$15,1))</f>
        <v>NS</v>
      </c>
      <c r="M6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2" spans="1:13" x14ac:dyDescent="0.25">
      <c r="A6662" s="164">
        <f>+Exports!A6665</f>
        <v>44839</v>
      </c>
      <c r="B6662" s="165">
        <f t="shared" si="416"/>
        <v>2022</v>
      </c>
      <c r="C6662" s="165">
        <f t="shared" si="417"/>
        <v>10</v>
      </c>
      <c r="D6662" s="165">
        <f t="shared" si="418"/>
        <v>5</v>
      </c>
      <c r="E6662" s="165">
        <f>+Exports!B6665</f>
        <v>13</v>
      </c>
      <c r="F6662" s="165">
        <f>+WEEKDAY(ExportsELAP[[#This Row],[Date Prevailing]],1)</f>
        <v>4</v>
      </c>
      <c r="G6662" s="165">
        <f>+COUNTIFS(ECR_Hours!$K$6:$K$7,ExportsELAP[[#This Row],[Date Prevailing]])</f>
        <v>0</v>
      </c>
      <c r="H6662" s="165">
        <f t="shared" si="419"/>
        <v>4</v>
      </c>
      <c r="I6662" s="166">
        <f>+Exports!G6665</f>
        <v>49660.169099999992</v>
      </c>
      <c r="J6662" s="166">
        <f>+'ELAP_IPCO-APND'!D6665</f>
        <v>64.520579999999995</v>
      </c>
      <c r="K6662" s="166">
        <f>+(ExportsELAP[[#This Row],[Exports kWh - MPT]]/1000)*ExportsELAP[[#This Row],[EIM Price]]</f>
        <v>3204.1029132300773</v>
      </c>
      <c r="L6662" s="167" t="str">
        <f>+INDEX(ECR_Hours!$I$12:$I$15,MATCH(ExportsELAP[[#This Row],[Date Prevailing]],ECR_Hours!$H$12:$H$15,1))</f>
        <v>NS</v>
      </c>
      <c r="M6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3" spans="1:13" x14ac:dyDescent="0.25">
      <c r="A6663" s="164">
        <f>+Exports!A6666</f>
        <v>44839</v>
      </c>
      <c r="B6663" s="165">
        <f t="shared" si="416"/>
        <v>2022</v>
      </c>
      <c r="C6663" s="165">
        <f t="shared" si="417"/>
        <v>10</v>
      </c>
      <c r="D6663" s="165">
        <f t="shared" si="418"/>
        <v>5</v>
      </c>
      <c r="E6663" s="165">
        <f>+Exports!B6666</f>
        <v>14</v>
      </c>
      <c r="F6663" s="165">
        <f>+WEEKDAY(ExportsELAP[[#This Row],[Date Prevailing]],1)</f>
        <v>4</v>
      </c>
      <c r="G6663" s="165">
        <f>+COUNTIFS(ECR_Hours!$K$6:$K$7,ExportsELAP[[#This Row],[Date Prevailing]])</f>
        <v>0</v>
      </c>
      <c r="H6663" s="165">
        <f t="shared" si="419"/>
        <v>4</v>
      </c>
      <c r="I6663" s="166">
        <f>+Exports!G6666</f>
        <v>51284.125599999999</v>
      </c>
      <c r="J6663" s="166">
        <f>+'ELAP_IPCO-APND'!D6666</f>
        <v>61.567309999999999</v>
      </c>
      <c r="K6663" s="166">
        <f>+(ExportsELAP[[#This Row],[Exports kWh - MPT]]/1000)*ExportsELAP[[#This Row],[EIM Price]]</f>
        <v>3157.4256588941357</v>
      </c>
      <c r="L6663" s="167" t="str">
        <f>+INDEX(ECR_Hours!$I$12:$I$15,MATCH(ExportsELAP[[#This Row],[Date Prevailing]],ECR_Hours!$H$12:$H$15,1))</f>
        <v>NS</v>
      </c>
      <c r="M6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4" spans="1:13" x14ac:dyDescent="0.25">
      <c r="A6664" s="164">
        <f>+Exports!A6667</f>
        <v>44839</v>
      </c>
      <c r="B6664" s="165">
        <f t="shared" si="416"/>
        <v>2022</v>
      </c>
      <c r="C6664" s="165">
        <f t="shared" si="417"/>
        <v>10</v>
      </c>
      <c r="D6664" s="165">
        <f t="shared" si="418"/>
        <v>5</v>
      </c>
      <c r="E6664" s="165">
        <f>+Exports!B6667</f>
        <v>15</v>
      </c>
      <c r="F6664" s="165">
        <f>+WEEKDAY(ExportsELAP[[#This Row],[Date Prevailing]],1)</f>
        <v>4</v>
      </c>
      <c r="G6664" s="165">
        <f>+COUNTIFS(ECR_Hours!$K$6:$K$7,ExportsELAP[[#This Row],[Date Prevailing]])</f>
        <v>0</v>
      </c>
      <c r="H6664" s="165">
        <f t="shared" si="419"/>
        <v>4</v>
      </c>
      <c r="I6664" s="166">
        <f>+Exports!G6667</f>
        <v>48298.275799999996</v>
      </c>
      <c r="J6664" s="166">
        <f>+'ELAP_IPCO-APND'!D6667</f>
        <v>65.79186</v>
      </c>
      <c r="K6664" s="166">
        <f>+(ExportsELAP[[#This Row],[Exports kWh - MPT]]/1000)*ExportsELAP[[#This Row],[EIM Price]]</f>
        <v>3177.6333996749881</v>
      </c>
      <c r="L6664" s="167" t="str">
        <f>+INDEX(ECR_Hours!$I$12:$I$15,MATCH(ExportsELAP[[#This Row],[Date Prevailing]],ECR_Hours!$H$12:$H$15,1))</f>
        <v>NS</v>
      </c>
      <c r="M6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5" spans="1:13" x14ac:dyDescent="0.25">
      <c r="A6665" s="164">
        <f>+Exports!A6668</f>
        <v>44839</v>
      </c>
      <c r="B6665" s="165">
        <f t="shared" si="416"/>
        <v>2022</v>
      </c>
      <c r="C6665" s="165">
        <f t="shared" si="417"/>
        <v>10</v>
      </c>
      <c r="D6665" s="165">
        <f t="shared" si="418"/>
        <v>5</v>
      </c>
      <c r="E6665" s="165">
        <f>+Exports!B6668</f>
        <v>16</v>
      </c>
      <c r="F6665" s="165">
        <f>+WEEKDAY(ExportsELAP[[#This Row],[Date Prevailing]],1)</f>
        <v>4</v>
      </c>
      <c r="G6665" s="165">
        <f>+COUNTIFS(ECR_Hours!$K$6:$K$7,ExportsELAP[[#This Row],[Date Prevailing]])</f>
        <v>0</v>
      </c>
      <c r="H6665" s="165">
        <f t="shared" si="419"/>
        <v>4</v>
      </c>
      <c r="I6665" s="166">
        <f>+Exports!G6668</f>
        <v>40697.915399999998</v>
      </c>
      <c r="J6665" s="166">
        <f>+'ELAP_IPCO-APND'!D6668</f>
        <v>79.489769999999993</v>
      </c>
      <c r="K6665" s="166">
        <f>+(ExportsELAP[[#This Row],[Exports kWh - MPT]]/1000)*ExportsELAP[[#This Row],[EIM Price]]</f>
        <v>3235.0679346254578</v>
      </c>
      <c r="L6665" s="167" t="str">
        <f>+INDEX(ECR_Hours!$I$12:$I$15,MATCH(ExportsELAP[[#This Row],[Date Prevailing]],ECR_Hours!$H$12:$H$15,1))</f>
        <v>NS</v>
      </c>
      <c r="M6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6" spans="1:13" x14ac:dyDescent="0.25">
      <c r="A6666" s="164">
        <f>+Exports!A6669</f>
        <v>44839</v>
      </c>
      <c r="B6666" s="165">
        <f t="shared" si="416"/>
        <v>2022</v>
      </c>
      <c r="C6666" s="165">
        <f t="shared" si="417"/>
        <v>10</v>
      </c>
      <c r="D6666" s="165">
        <f t="shared" si="418"/>
        <v>5</v>
      </c>
      <c r="E6666" s="165">
        <f>+Exports!B6669</f>
        <v>17</v>
      </c>
      <c r="F6666" s="165">
        <f>+WEEKDAY(ExportsELAP[[#This Row],[Date Prevailing]],1)</f>
        <v>4</v>
      </c>
      <c r="G6666" s="165">
        <f>+COUNTIFS(ECR_Hours!$K$6:$K$7,ExportsELAP[[#This Row],[Date Prevailing]])</f>
        <v>0</v>
      </c>
      <c r="H6666" s="165">
        <f t="shared" si="419"/>
        <v>4</v>
      </c>
      <c r="I6666" s="166">
        <f>+Exports!G6669</f>
        <v>29500.563600000001</v>
      </c>
      <c r="J6666" s="166">
        <f>+'ELAP_IPCO-APND'!D6669</f>
        <v>74.341980000000007</v>
      </c>
      <c r="K6666" s="166">
        <f>+(ExportsELAP[[#This Row],[Exports kWh - MPT]]/1000)*ExportsELAP[[#This Row],[EIM Price]]</f>
        <v>2193.1303091399282</v>
      </c>
      <c r="L6666" s="167" t="str">
        <f>+INDEX(ECR_Hours!$I$12:$I$15,MATCH(ExportsELAP[[#This Row],[Date Prevailing]],ECR_Hours!$H$12:$H$15,1))</f>
        <v>NS</v>
      </c>
      <c r="M6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7" spans="1:13" x14ac:dyDescent="0.25">
      <c r="A6667" s="164">
        <f>+Exports!A6670</f>
        <v>44839</v>
      </c>
      <c r="B6667" s="165">
        <f t="shared" si="416"/>
        <v>2022</v>
      </c>
      <c r="C6667" s="165">
        <f t="shared" si="417"/>
        <v>10</v>
      </c>
      <c r="D6667" s="165">
        <f t="shared" si="418"/>
        <v>5</v>
      </c>
      <c r="E6667" s="165">
        <f>+Exports!B6670</f>
        <v>18</v>
      </c>
      <c r="F6667" s="165">
        <f>+WEEKDAY(ExportsELAP[[#This Row],[Date Prevailing]],1)</f>
        <v>4</v>
      </c>
      <c r="G6667" s="165">
        <f>+COUNTIFS(ECR_Hours!$K$6:$K$7,ExportsELAP[[#This Row],[Date Prevailing]])</f>
        <v>0</v>
      </c>
      <c r="H6667" s="165">
        <f t="shared" si="419"/>
        <v>4</v>
      </c>
      <c r="I6667" s="166">
        <f>+Exports!G6670</f>
        <v>17456.737399999998</v>
      </c>
      <c r="J6667" s="166">
        <f>+'ELAP_IPCO-APND'!D6670</f>
        <v>79.894469999999998</v>
      </c>
      <c r="K6667" s="166">
        <f>+(ExportsELAP[[#This Row],[Exports kWh - MPT]]/1000)*ExportsELAP[[#This Row],[EIM Price]]</f>
        <v>1394.6967825021777</v>
      </c>
      <c r="L6667" s="167" t="str">
        <f>+INDEX(ECR_Hours!$I$12:$I$15,MATCH(ExportsELAP[[#This Row],[Date Prevailing]],ECR_Hours!$H$12:$H$15,1))</f>
        <v>NS</v>
      </c>
      <c r="M6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8" spans="1:13" x14ac:dyDescent="0.25">
      <c r="A6668" s="164">
        <f>+Exports!A6671</f>
        <v>44839</v>
      </c>
      <c r="B6668" s="165">
        <f t="shared" si="416"/>
        <v>2022</v>
      </c>
      <c r="C6668" s="165">
        <f t="shared" si="417"/>
        <v>10</v>
      </c>
      <c r="D6668" s="165">
        <f t="shared" si="418"/>
        <v>5</v>
      </c>
      <c r="E6668" s="165">
        <f>+Exports!B6671</f>
        <v>19</v>
      </c>
      <c r="F6668" s="165">
        <f>+WEEKDAY(ExportsELAP[[#This Row],[Date Prevailing]],1)</f>
        <v>4</v>
      </c>
      <c r="G6668" s="165">
        <f>+COUNTIFS(ECR_Hours!$K$6:$K$7,ExportsELAP[[#This Row],[Date Prevailing]])</f>
        <v>0</v>
      </c>
      <c r="H6668" s="165">
        <f t="shared" si="419"/>
        <v>4</v>
      </c>
      <c r="I6668" s="166">
        <f>+Exports!G6671</f>
        <v>5679.4215999999997</v>
      </c>
      <c r="J6668" s="166">
        <f>+'ELAP_IPCO-APND'!D6671</f>
        <v>73.069850000000002</v>
      </c>
      <c r="K6668" s="166">
        <f>+(ExportsELAP[[#This Row],[Exports kWh - MPT]]/1000)*ExportsELAP[[#This Row],[EIM Price]]</f>
        <v>414.99448439875999</v>
      </c>
      <c r="L6668" s="167" t="str">
        <f>+INDEX(ECR_Hours!$I$12:$I$15,MATCH(ExportsELAP[[#This Row],[Date Prevailing]],ECR_Hours!$H$12:$H$15,1))</f>
        <v>NS</v>
      </c>
      <c r="M6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69" spans="1:13" x14ac:dyDescent="0.25">
      <c r="A6669" s="164">
        <f>+Exports!A6672</f>
        <v>44839</v>
      </c>
      <c r="B6669" s="165">
        <f t="shared" si="416"/>
        <v>2022</v>
      </c>
      <c r="C6669" s="165">
        <f t="shared" si="417"/>
        <v>10</v>
      </c>
      <c r="D6669" s="165">
        <f t="shared" si="418"/>
        <v>5</v>
      </c>
      <c r="E6669" s="165">
        <f>+Exports!B6672</f>
        <v>20</v>
      </c>
      <c r="F6669" s="165">
        <f>+WEEKDAY(ExportsELAP[[#This Row],[Date Prevailing]],1)</f>
        <v>4</v>
      </c>
      <c r="G6669" s="165">
        <f>+COUNTIFS(ECR_Hours!$K$6:$K$7,ExportsELAP[[#This Row],[Date Prevailing]])</f>
        <v>0</v>
      </c>
      <c r="H6669" s="165">
        <f t="shared" si="419"/>
        <v>4</v>
      </c>
      <c r="I6669" s="166">
        <f>+Exports!G6672</f>
        <v>53.530900000000003</v>
      </c>
      <c r="J6669" s="166">
        <f>+'ELAP_IPCO-APND'!D6672</f>
        <v>81.38682</v>
      </c>
      <c r="K6669" s="166">
        <f>+(ExportsELAP[[#This Row],[Exports kWh - MPT]]/1000)*ExportsELAP[[#This Row],[EIM Price]]</f>
        <v>4.3567097227379996</v>
      </c>
      <c r="L6669" s="167" t="str">
        <f>+INDEX(ECR_Hours!$I$12:$I$15,MATCH(ExportsELAP[[#This Row],[Date Prevailing]],ECR_Hours!$H$12:$H$15,1))</f>
        <v>NS</v>
      </c>
      <c r="M6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0" spans="1:13" x14ac:dyDescent="0.25">
      <c r="A6670" s="164">
        <f>+Exports!A6673</f>
        <v>44839</v>
      </c>
      <c r="B6670" s="165">
        <f t="shared" si="416"/>
        <v>2022</v>
      </c>
      <c r="C6670" s="165">
        <f t="shared" si="417"/>
        <v>10</v>
      </c>
      <c r="D6670" s="165">
        <f t="shared" si="418"/>
        <v>5</v>
      </c>
      <c r="E6670" s="165">
        <f>+Exports!B6673</f>
        <v>21</v>
      </c>
      <c r="F6670" s="165">
        <f>+WEEKDAY(ExportsELAP[[#This Row],[Date Prevailing]],1)</f>
        <v>4</v>
      </c>
      <c r="G6670" s="165">
        <f>+COUNTIFS(ECR_Hours!$K$6:$K$7,ExportsELAP[[#This Row],[Date Prevailing]])</f>
        <v>0</v>
      </c>
      <c r="H6670" s="165">
        <f t="shared" si="419"/>
        <v>4</v>
      </c>
      <c r="I6670" s="166">
        <f>+Exports!G6673</f>
        <v>14.817299999999989</v>
      </c>
      <c r="J6670" s="166">
        <f>+'ELAP_IPCO-APND'!D6673</f>
        <v>73.430639999999997</v>
      </c>
      <c r="K6670" s="166">
        <f>+(ExportsELAP[[#This Row],[Exports kWh - MPT]]/1000)*ExportsELAP[[#This Row],[EIM Price]]</f>
        <v>1.088043822071999</v>
      </c>
      <c r="L6670" s="167" t="str">
        <f>+INDEX(ECR_Hours!$I$12:$I$15,MATCH(ExportsELAP[[#This Row],[Date Prevailing]],ECR_Hours!$H$12:$H$15,1))</f>
        <v>NS</v>
      </c>
      <c r="M6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1" spans="1:13" x14ac:dyDescent="0.25">
      <c r="A6671" s="164">
        <f>+Exports!A6674</f>
        <v>44839</v>
      </c>
      <c r="B6671" s="165">
        <f t="shared" si="416"/>
        <v>2022</v>
      </c>
      <c r="C6671" s="165">
        <f t="shared" si="417"/>
        <v>10</v>
      </c>
      <c r="D6671" s="165">
        <f t="shared" si="418"/>
        <v>5</v>
      </c>
      <c r="E6671" s="165">
        <f>+Exports!B6674</f>
        <v>22</v>
      </c>
      <c r="F6671" s="165">
        <f>+WEEKDAY(ExportsELAP[[#This Row],[Date Prevailing]],1)</f>
        <v>4</v>
      </c>
      <c r="G6671" s="165">
        <f>+COUNTIFS(ECR_Hours!$K$6:$K$7,ExportsELAP[[#This Row],[Date Prevailing]])</f>
        <v>0</v>
      </c>
      <c r="H6671" s="165">
        <f t="shared" si="419"/>
        <v>4</v>
      </c>
      <c r="I6671" s="166">
        <f>+Exports!G6674</f>
        <v>13.9741</v>
      </c>
      <c r="J6671" s="166">
        <f>+'ELAP_IPCO-APND'!D6674</f>
        <v>95.539270000000002</v>
      </c>
      <c r="K6671" s="166">
        <f>+(ExportsELAP[[#This Row],[Exports kWh - MPT]]/1000)*ExportsELAP[[#This Row],[EIM Price]]</f>
        <v>1.3350753129070001</v>
      </c>
      <c r="L6671" s="167" t="str">
        <f>+INDEX(ECR_Hours!$I$12:$I$15,MATCH(ExportsELAP[[#This Row],[Date Prevailing]],ECR_Hours!$H$12:$H$15,1))</f>
        <v>NS</v>
      </c>
      <c r="M6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2" spans="1:13" x14ac:dyDescent="0.25">
      <c r="A6672" s="164">
        <f>+Exports!A6675</f>
        <v>44839</v>
      </c>
      <c r="B6672" s="165">
        <f t="shared" si="416"/>
        <v>2022</v>
      </c>
      <c r="C6672" s="165">
        <f t="shared" si="417"/>
        <v>10</v>
      </c>
      <c r="D6672" s="165">
        <f t="shared" si="418"/>
        <v>5</v>
      </c>
      <c r="E6672" s="165">
        <f>+Exports!B6675</f>
        <v>23</v>
      </c>
      <c r="F6672" s="165">
        <f>+WEEKDAY(ExportsELAP[[#This Row],[Date Prevailing]],1)</f>
        <v>4</v>
      </c>
      <c r="G6672" s="165">
        <f>+COUNTIFS(ECR_Hours!$K$6:$K$7,ExportsELAP[[#This Row],[Date Prevailing]])</f>
        <v>0</v>
      </c>
      <c r="H6672" s="165">
        <f t="shared" si="419"/>
        <v>4</v>
      </c>
      <c r="I6672" s="166">
        <f>+Exports!G6675</f>
        <v>13.55169999999999</v>
      </c>
      <c r="J6672" s="166">
        <f>+'ELAP_IPCO-APND'!D6675</f>
        <v>82.876369999999994</v>
      </c>
      <c r="K6672" s="166">
        <f>+(ExportsELAP[[#This Row],[Exports kWh - MPT]]/1000)*ExportsELAP[[#This Row],[EIM Price]]</f>
        <v>1.1231157033289991</v>
      </c>
      <c r="L6672" s="167" t="str">
        <f>+INDEX(ECR_Hours!$I$12:$I$15,MATCH(ExportsELAP[[#This Row],[Date Prevailing]],ECR_Hours!$H$12:$H$15,1))</f>
        <v>NS</v>
      </c>
      <c r="M6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3" spans="1:13" x14ac:dyDescent="0.25">
      <c r="A6673" s="164">
        <f>+Exports!A6676</f>
        <v>44839</v>
      </c>
      <c r="B6673" s="165">
        <f t="shared" si="416"/>
        <v>2022</v>
      </c>
      <c r="C6673" s="165">
        <f t="shared" si="417"/>
        <v>10</v>
      </c>
      <c r="D6673" s="165">
        <f t="shared" si="418"/>
        <v>5</v>
      </c>
      <c r="E6673" s="165">
        <f>+Exports!B6676</f>
        <v>24</v>
      </c>
      <c r="F6673" s="165">
        <f>+WEEKDAY(ExportsELAP[[#This Row],[Date Prevailing]],1)</f>
        <v>4</v>
      </c>
      <c r="G6673" s="165">
        <f>+COUNTIFS(ECR_Hours!$K$6:$K$7,ExportsELAP[[#This Row],[Date Prevailing]])</f>
        <v>0</v>
      </c>
      <c r="H6673" s="165">
        <f t="shared" si="419"/>
        <v>4</v>
      </c>
      <c r="I6673" s="166">
        <f>+Exports!G6676</f>
        <v>13.505600000000001</v>
      </c>
      <c r="J6673" s="166">
        <f>+'ELAP_IPCO-APND'!D6676</f>
        <v>81.300160000000005</v>
      </c>
      <c r="K6673" s="166">
        <f>+(ExportsELAP[[#This Row],[Exports kWh - MPT]]/1000)*ExportsELAP[[#This Row],[EIM Price]]</f>
        <v>1.0980074408960001</v>
      </c>
      <c r="L6673" s="167" t="str">
        <f>+INDEX(ECR_Hours!$I$12:$I$15,MATCH(ExportsELAP[[#This Row],[Date Prevailing]],ECR_Hours!$H$12:$H$15,1))</f>
        <v>NS</v>
      </c>
      <c r="M6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4" spans="1:13" x14ac:dyDescent="0.25">
      <c r="A6674" s="164">
        <f>+Exports!A6677</f>
        <v>44840</v>
      </c>
      <c r="B6674" s="165">
        <f t="shared" si="416"/>
        <v>2022</v>
      </c>
      <c r="C6674" s="165">
        <f t="shared" si="417"/>
        <v>10</v>
      </c>
      <c r="D6674" s="165">
        <f t="shared" si="418"/>
        <v>6</v>
      </c>
      <c r="E6674" s="165">
        <f>+Exports!B6677</f>
        <v>1</v>
      </c>
      <c r="F6674" s="165">
        <f>+WEEKDAY(ExportsELAP[[#This Row],[Date Prevailing]],1)</f>
        <v>5</v>
      </c>
      <c r="G6674" s="165">
        <f>+COUNTIFS(ECR_Hours!$K$6:$K$7,ExportsELAP[[#This Row],[Date Prevailing]])</f>
        <v>0</v>
      </c>
      <c r="H6674" s="165">
        <f t="shared" si="419"/>
        <v>5</v>
      </c>
      <c r="I6674" s="166">
        <f>+Exports!G6677</f>
        <v>13.7668</v>
      </c>
      <c r="J6674" s="166">
        <f>+'ELAP_IPCO-APND'!D6677</f>
        <v>72.232569999999996</v>
      </c>
      <c r="K6674" s="166">
        <f>+(ExportsELAP[[#This Row],[Exports kWh - MPT]]/1000)*ExportsELAP[[#This Row],[EIM Price]]</f>
        <v>0.9944113446759999</v>
      </c>
      <c r="L6674" s="167" t="str">
        <f>+INDEX(ECR_Hours!$I$12:$I$15,MATCH(ExportsELAP[[#This Row],[Date Prevailing]],ECR_Hours!$H$12:$H$15,1))</f>
        <v>NS</v>
      </c>
      <c r="M6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5" spans="1:13" x14ac:dyDescent="0.25">
      <c r="A6675" s="164">
        <f>+Exports!A6678</f>
        <v>44840</v>
      </c>
      <c r="B6675" s="165">
        <f t="shared" si="416"/>
        <v>2022</v>
      </c>
      <c r="C6675" s="165">
        <f t="shared" si="417"/>
        <v>10</v>
      </c>
      <c r="D6675" s="165">
        <f t="shared" si="418"/>
        <v>6</v>
      </c>
      <c r="E6675" s="165">
        <f>+Exports!B6678</f>
        <v>2</v>
      </c>
      <c r="F6675" s="165">
        <f>+WEEKDAY(ExportsELAP[[#This Row],[Date Prevailing]],1)</f>
        <v>5</v>
      </c>
      <c r="G6675" s="165">
        <f>+COUNTIFS(ECR_Hours!$K$6:$K$7,ExportsELAP[[#This Row],[Date Prevailing]])</f>
        <v>0</v>
      </c>
      <c r="H6675" s="165">
        <f t="shared" si="419"/>
        <v>5</v>
      </c>
      <c r="I6675" s="166">
        <f>+Exports!G6678</f>
        <v>14.133600000000001</v>
      </c>
      <c r="J6675" s="166">
        <f>+'ELAP_IPCO-APND'!D6678</f>
        <v>77.243350000000007</v>
      </c>
      <c r="K6675" s="166">
        <f>+(ExportsELAP[[#This Row],[Exports kWh - MPT]]/1000)*ExportsELAP[[#This Row],[EIM Price]]</f>
        <v>1.0917266115600002</v>
      </c>
      <c r="L6675" s="167" t="str">
        <f>+INDEX(ECR_Hours!$I$12:$I$15,MATCH(ExportsELAP[[#This Row],[Date Prevailing]],ECR_Hours!$H$12:$H$15,1))</f>
        <v>NS</v>
      </c>
      <c r="M6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6" spans="1:13" x14ac:dyDescent="0.25">
      <c r="A6676" s="164">
        <f>+Exports!A6679</f>
        <v>44840</v>
      </c>
      <c r="B6676" s="165">
        <f t="shared" si="416"/>
        <v>2022</v>
      </c>
      <c r="C6676" s="165">
        <f t="shared" si="417"/>
        <v>10</v>
      </c>
      <c r="D6676" s="165">
        <f t="shared" si="418"/>
        <v>6</v>
      </c>
      <c r="E6676" s="165">
        <f>+Exports!B6679</f>
        <v>3</v>
      </c>
      <c r="F6676" s="165">
        <f>+WEEKDAY(ExportsELAP[[#This Row],[Date Prevailing]],1)</f>
        <v>5</v>
      </c>
      <c r="G6676" s="165">
        <f>+COUNTIFS(ECR_Hours!$K$6:$K$7,ExportsELAP[[#This Row],[Date Prevailing]])</f>
        <v>0</v>
      </c>
      <c r="H6676" s="165">
        <f t="shared" si="419"/>
        <v>5</v>
      </c>
      <c r="I6676" s="166">
        <f>+Exports!G6679</f>
        <v>14.008199999999992</v>
      </c>
      <c r="J6676" s="166">
        <f>+'ELAP_IPCO-APND'!D6679</f>
        <v>71.623570000000001</v>
      </c>
      <c r="K6676" s="166">
        <f>+(ExportsELAP[[#This Row],[Exports kWh - MPT]]/1000)*ExportsELAP[[#This Row],[EIM Price]]</f>
        <v>1.0033172932739993</v>
      </c>
      <c r="L6676" s="167" t="str">
        <f>+INDEX(ECR_Hours!$I$12:$I$15,MATCH(ExportsELAP[[#This Row],[Date Prevailing]],ECR_Hours!$H$12:$H$15,1))</f>
        <v>NS</v>
      </c>
      <c r="M6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7" spans="1:13" x14ac:dyDescent="0.25">
      <c r="A6677" s="164">
        <f>+Exports!A6680</f>
        <v>44840</v>
      </c>
      <c r="B6677" s="165">
        <f t="shared" si="416"/>
        <v>2022</v>
      </c>
      <c r="C6677" s="165">
        <f t="shared" si="417"/>
        <v>10</v>
      </c>
      <c r="D6677" s="165">
        <f t="shared" si="418"/>
        <v>6</v>
      </c>
      <c r="E6677" s="165">
        <f>+Exports!B6680</f>
        <v>4</v>
      </c>
      <c r="F6677" s="165">
        <f>+WEEKDAY(ExportsELAP[[#This Row],[Date Prevailing]],1)</f>
        <v>5</v>
      </c>
      <c r="G6677" s="165">
        <f>+COUNTIFS(ECR_Hours!$K$6:$K$7,ExportsELAP[[#This Row],[Date Prevailing]])</f>
        <v>0</v>
      </c>
      <c r="H6677" s="165">
        <f t="shared" si="419"/>
        <v>5</v>
      </c>
      <c r="I6677" s="166">
        <f>+Exports!G6680</f>
        <v>15.0976</v>
      </c>
      <c r="J6677" s="166">
        <f>+'ELAP_IPCO-APND'!D6680</f>
        <v>69.470920000000007</v>
      </c>
      <c r="K6677" s="166">
        <f>+(ExportsELAP[[#This Row],[Exports kWh - MPT]]/1000)*ExportsELAP[[#This Row],[EIM Price]]</f>
        <v>1.0488441617920001</v>
      </c>
      <c r="L6677" s="167" t="str">
        <f>+INDEX(ECR_Hours!$I$12:$I$15,MATCH(ExportsELAP[[#This Row],[Date Prevailing]],ECR_Hours!$H$12:$H$15,1))</f>
        <v>NS</v>
      </c>
      <c r="M6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8" spans="1:13" x14ac:dyDescent="0.25">
      <c r="A6678" s="164">
        <f>+Exports!A6681</f>
        <v>44840</v>
      </c>
      <c r="B6678" s="165">
        <f t="shared" si="416"/>
        <v>2022</v>
      </c>
      <c r="C6678" s="165">
        <f t="shared" si="417"/>
        <v>10</v>
      </c>
      <c r="D6678" s="165">
        <f t="shared" si="418"/>
        <v>6</v>
      </c>
      <c r="E6678" s="165">
        <f>+Exports!B6681</f>
        <v>5</v>
      </c>
      <c r="F6678" s="165">
        <f>+WEEKDAY(ExportsELAP[[#This Row],[Date Prevailing]],1)</f>
        <v>5</v>
      </c>
      <c r="G6678" s="165">
        <f>+COUNTIFS(ECR_Hours!$K$6:$K$7,ExportsELAP[[#This Row],[Date Prevailing]])</f>
        <v>0</v>
      </c>
      <c r="H6678" s="165">
        <f t="shared" si="419"/>
        <v>5</v>
      </c>
      <c r="I6678" s="166">
        <f>+Exports!G6681</f>
        <v>20.849700000000002</v>
      </c>
      <c r="J6678" s="166">
        <f>+'ELAP_IPCO-APND'!D6681</f>
        <v>69.696619999999996</v>
      </c>
      <c r="K6678" s="166">
        <f>+(ExportsELAP[[#This Row],[Exports kWh - MPT]]/1000)*ExportsELAP[[#This Row],[EIM Price]]</f>
        <v>1.4531536180140001</v>
      </c>
      <c r="L6678" s="167" t="str">
        <f>+INDEX(ECR_Hours!$I$12:$I$15,MATCH(ExportsELAP[[#This Row],[Date Prevailing]],ECR_Hours!$H$12:$H$15,1))</f>
        <v>NS</v>
      </c>
      <c r="M6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79" spans="1:13" x14ac:dyDescent="0.25">
      <c r="A6679" s="164">
        <f>+Exports!A6682</f>
        <v>44840</v>
      </c>
      <c r="B6679" s="165">
        <f t="shared" si="416"/>
        <v>2022</v>
      </c>
      <c r="C6679" s="165">
        <f t="shared" si="417"/>
        <v>10</v>
      </c>
      <c r="D6679" s="165">
        <f t="shared" si="418"/>
        <v>6</v>
      </c>
      <c r="E6679" s="165">
        <f>+Exports!B6682</f>
        <v>6</v>
      </c>
      <c r="F6679" s="165">
        <f>+WEEKDAY(ExportsELAP[[#This Row],[Date Prevailing]],1)</f>
        <v>5</v>
      </c>
      <c r="G6679" s="165">
        <f>+COUNTIFS(ECR_Hours!$K$6:$K$7,ExportsELAP[[#This Row],[Date Prevailing]])</f>
        <v>0</v>
      </c>
      <c r="H6679" s="165">
        <f t="shared" si="419"/>
        <v>5</v>
      </c>
      <c r="I6679" s="166">
        <f>+Exports!G6682</f>
        <v>16.436399999999988</v>
      </c>
      <c r="J6679" s="166">
        <f>+'ELAP_IPCO-APND'!D6682</f>
        <v>72.047960000000003</v>
      </c>
      <c r="K6679" s="166">
        <f>+(ExportsELAP[[#This Row],[Exports kWh - MPT]]/1000)*ExportsELAP[[#This Row],[EIM Price]]</f>
        <v>1.1842090897439994</v>
      </c>
      <c r="L6679" s="167" t="str">
        <f>+INDEX(ECR_Hours!$I$12:$I$15,MATCH(ExportsELAP[[#This Row],[Date Prevailing]],ECR_Hours!$H$12:$H$15,1))</f>
        <v>NS</v>
      </c>
      <c r="M6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0" spans="1:13" x14ac:dyDescent="0.25">
      <c r="A6680" s="164">
        <f>+Exports!A6683</f>
        <v>44840</v>
      </c>
      <c r="B6680" s="165">
        <f t="shared" si="416"/>
        <v>2022</v>
      </c>
      <c r="C6680" s="165">
        <f t="shared" si="417"/>
        <v>10</v>
      </c>
      <c r="D6680" s="165">
        <f t="shared" si="418"/>
        <v>6</v>
      </c>
      <c r="E6680" s="165">
        <f>+Exports!B6683</f>
        <v>7</v>
      </c>
      <c r="F6680" s="165">
        <f>+WEEKDAY(ExportsELAP[[#This Row],[Date Prevailing]],1)</f>
        <v>5</v>
      </c>
      <c r="G6680" s="165">
        <f>+COUNTIFS(ECR_Hours!$K$6:$K$7,ExportsELAP[[#This Row],[Date Prevailing]])</f>
        <v>0</v>
      </c>
      <c r="H6680" s="165">
        <f t="shared" si="419"/>
        <v>5</v>
      </c>
      <c r="I6680" s="166">
        <f>+Exports!G6683</f>
        <v>15.003199999999998</v>
      </c>
      <c r="J6680" s="166">
        <f>+'ELAP_IPCO-APND'!D6683</f>
        <v>80.695080000000004</v>
      </c>
      <c r="K6680" s="166">
        <f>+(ExportsELAP[[#This Row],[Exports kWh - MPT]]/1000)*ExportsELAP[[#This Row],[EIM Price]]</f>
        <v>1.210684424256</v>
      </c>
      <c r="L6680" s="167" t="str">
        <f>+INDEX(ECR_Hours!$I$12:$I$15,MATCH(ExportsELAP[[#This Row],[Date Prevailing]],ECR_Hours!$H$12:$H$15,1))</f>
        <v>NS</v>
      </c>
      <c r="M6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1" spans="1:13" x14ac:dyDescent="0.25">
      <c r="A6681" s="164">
        <f>+Exports!A6684</f>
        <v>44840</v>
      </c>
      <c r="B6681" s="165">
        <f t="shared" si="416"/>
        <v>2022</v>
      </c>
      <c r="C6681" s="165">
        <f t="shared" si="417"/>
        <v>10</v>
      </c>
      <c r="D6681" s="165">
        <f t="shared" si="418"/>
        <v>6</v>
      </c>
      <c r="E6681" s="165">
        <f>+Exports!B6684</f>
        <v>8</v>
      </c>
      <c r="F6681" s="165">
        <f>+WEEKDAY(ExportsELAP[[#This Row],[Date Prevailing]],1)</f>
        <v>5</v>
      </c>
      <c r="G6681" s="165">
        <f>+COUNTIFS(ECR_Hours!$K$6:$K$7,ExportsELAP[[#This Row],[Date Prevailing]])</f>
        <v>0</v>
      </c>
      <c r="H6681" s="165">
        <f t="shared" si="419"/>
        <v>5</v>
      </c>
      <c r="I6681" s="166">
        <f>+Exports!G6684</f>
        <v>312.83260000000001</v>
      </c>
      <c r="J6681" s="166">
        <f>+'ELAP_IPCO-APND'!D6684</f>
        <v>79.544210000000007</v>
      </c>
      <c r="K6681" s="166">
        <f>+(ExportsELAP[[#This Row],[Exports kWh - MPT]]/1000)*ExportsELAP[[#This Row],[EIM Price]]</f>
        <v>24.884022029246005</v>
      </c>
      <c r="L6681" s="167" t="str">
        <f>+INDEX(ECR_Hours!$I$12:$I$15,MATCH(ExportsELAP[[#This Row],[Date Prevailing]],ECR_Hours!$H$12:$H$15,1))</f>
        <v>NS</v>
      </c>
      <c r="M6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2" spans="1:13" x14ac:dyDescent="0.25">
      <c r="A6682" s="164">
        <f>+Exports!A6685</f>
        <v>44840</v>
      </c>
      <c r="B6682" s="165">
        <f t="shared" si="416"/>
        <v>2022</v>
      </c>
      <c r="C6682" s="165">
        <f t="shared" si="417"/>
        <v>10</v>
      </c>
      <c r="D6682" s="165">
        <f t="shared" si="418"/>
        <v>6</v>
      </c>
      <c r="E6682" s="165">
        <f>+Exports!B6685</f>
        <v>9</v>
      </c>
      <c r="F6682" s="165">
        <f>+WEEKDAY(ExportsELAP[[#This Row],[Date Prevailing]],1)</f>
        <v>5</v>
      </c>
      <c r="G6682" s="165">
        <f>+COUNTIFS(ECR_Hours!$K$6:$K$7,ExportsELAP[[#This Row],[Date Prevailing]])</f>
        <v>0</v>
      </c>
      <c r="H6682" s="165">
        <f t="shared" si="419"/>
        <v>5</v>
      </c>
      <c r="I6682" s="166">
        <f>+Exports!G6685</f>
        <v>7146.8432000000003</v>
      </c>
      <c r="J6682" s="166">
        <f>+'ELAP_IPCO-APND'!D6685</f>
        <v>81.46387</v>
      </c>
      <c r="K6682" s="166">
        <f>+(ExportsELAP[[#This Row],[Exports kWh - MPT]]/1000)*ExportsELAP[[#This Row],[EIM Price]]</f>
        <v>582.20950535518398</v>
      </c>
      <c r="L6682" s="167" t="str">
        <f>+INDEX(ECR_Hours!$I$12:$I$15,MATCH(ExportsELAP[[#This Row],[Date Prevailing]],ECR_Hours!$H$12:$H$15,1))</f>
        <v>NS</v>
      </c>
      <c r="M6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3" spans="1:13" x14ac:dyDescent="0.25">
      <c r="A6683" s="164">
        <f>+Exports!A6686</f>
        <v>44840</v>
      </c>
      <c r="B6683" s="165">
        <f t="shared" si="416"/>
        <v>2022</v>
      </c>
      <c r="C6683" s="165">
        <f t="shared" si="417"/>
        <v>10</v>
      </c>
      <c r="D6683" s="165">
        <f t="shared" si="418"/>
        <v>6</v>
      </c>
      <c r="E6683" s="165">
        <f>+Exports!B6686</f>
        <v>10</v>
      </c>
      <c r="F6683" s="165">
        <f>+WEEKDAY(ExportsELAP[[#This Row],[Date Prevailing]],1)</f>
        <v>5</v>
      </c>
      <c r="G6683" s="165">
        <f>+COUNTIFS(ECR_Hours!$K$6:$K$7,ExportsELAP[[#This Row],[Date Prevailing]])</f>
        <v>0</v>
      </c>
      <c r="H6683" s="165">
        <f t="shared" si="419"/>
        <v>5</v>
      </c>
      <c r="I6683" s="166">
        <f>+Exports!G6686</f>
        <v>20100.926500000001</v>
      </c>
      <c r="J6683" s="166">
        <f>+'ELAP_IPCO-APND'!D6686</f>
        <v>66.702690000000004</v>
      </c>
      <c r="K6683" s="166">
        <f>+(ExportsELAP[[#This Row],[Exports kWh - MPT]]/1000)*ExportsELAP[[#This Row],[EIM Price]]</f>
        <v>1340.7858690422852</v>
      </c>
      <c r="L6683" s="167" t="str">
        <f>+INDEX(ECR_Hours!$I$12:$I$15,MATCH(ExportsELAP[[#This Row],[Date Prevailing]],ECR_Hours!$H$12:$H$15,1))</f>
        <v>NS</v>
      </c>
      <c r="M6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4" spans="1:13" x14ac:dyDescent="0.25">
      <c r="A6684" s="164">
        <f>+Exports!A6687</f>
        <v>44840</v>
      </c>
      <c r="B6684" s="165">
        <f t="shared" si="416"/>
        <v>2022</v>
      </c>
      <c r="C6684" s="165">
        <f t="shared" si="417"/>
        <v>10</v>
      </c>
      <c r="D6684" s="165">
        <f t="shared" si="418"/>
        <v>6</v>
      </c>
      <c r="E6684" s="165">
        <f>+Exports!B6687</f>
        <v>11</v>
      </c>
      <c r="F6684" s="165">
        <f>+WEEKDAY(ExportsELAP[[#This Row],[Date Prevailing]],1)</f>
        <v>5</v>
      </c>
      <c r="G6684" s="165">
        <f>+COUNTIFS(ECR_Hours!$K$6:$K$7,ExportsELAP[[#This Row],[Date Prevailing]])</f>
        <v>0</v>
      </c>
      <c r="H6684" s="165">
        <f t="shared" si="419"/>
        <v>5</v>
      </c>
      <c r="I6684" s="166">
        <f>+Exports!G6687</f>
        <v>33435.905299999999</v>
      </c>
      <c r="J6684" s="166">
        <f>+'ELAP_IPCO-APND'!D6687</f>
        <v>66.537850000000006</v>
      </c>
      <c r="K6684" s="166">
        <f>+(ExportsELAP[[#This Row],[Exports kWh - MPT]]/1000)*ExportsELAP[[#This Row],[EIM Price]]</f>
        <v>2224.7532514656054</v>
      </c>
      <c r="L6684" s="167" t="str">
        <f>+INDEX(ECR_Hours!$I$12:$I$15,MATCH(ExportsELAP[[#This Row],[Date Prevailing]],ECR_Hours!$H$12:$H$15,1))</f>
        <v>NS</v>
      </c>
      <c r="M6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5" spans="1:13" x14ac:dyDescent="0.25">
      <c r="A6685" s="164">
        <f>+Exports!A6688</f>
        <v>44840</v>
      </c>
      <c r="B6685" s="165">
        <f t="shared" si="416"/>
        <v>2022</v>
      </c>
      <c r="C6685" s="165">
        <f t="shared" si="417"/>
        <v>10</v>
      </c>
      <c r="D6685" s="165">
        <f t="shared" si="418"/>
        <v>6</v>
      </c>
      <c r="E6685" s="165">
        <f>+Exports!B6688</f>
        <v>12</v>
      </c>
      <c r="F6685" s="165">
        <f>+WEEKDAY(ExportsELAP[[#This Row],[Date Prevailing]],1)</f>
        <v>5</v>
      </c>
      <c r="G6685" s="165">
        <f>+COUNTIFS(ECR_Hours!$K$6:$K$7,ExportsELAP[[#This Row],[Date Prevailing]])</f>
        <v>0</v>
      </c>
      <c r="H6685" s="165">
        <f t="shared" si="419"/>
        <v>5</v>
      </c>
      <c r="I6685" s="166">
        <f>+Exports!G6688</f>
        <v>43065.634600000005</v>
      </c>
      <c r="J6685" s="166">
        <f>+'ELAP_IPCO-APND'!D6688</f>
        <v>56.507420000000003</v>
      </c>
      <c r="K6685" s="166">
        <f>+(ExportsELAP[[#This Row],[Exports kWh - MPT]]/1000)*ExportsELAP[[#This Row],[EIM Price]]</f>
        <v>2433.5279019087325</v>
      </c>
      <c r="L6685" s="167" t="str">
        <f>+INDEX(ECR_Hours!$I$12:$I$15,MATCH(ExportsELAP[[#This Row],[Date Prevailing]],ECR_Hours!$H$12:$H$15,1))</f>
        <v>NS</v>
      </c>
      <c r="M6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6" spans="1:13" x14ac:dyDescent="0.25">
      <c r="A6686" s="164">
        <f>+Exports!A6689</f>
        <v>44840</v>
      </c>
      <c r="B6686" s="165">
        <f t="shared" si="416"/>
        <v>2022</v>
      </c>
      <c r="C6686" s="165">
        <f t="shared" si="417"/>
        <v>10</v>
      </c>
      <c r="D6686" s="165">
        <f t="shared" si="418"/>
        <v>6</v>
      </c>
      <c r="E6686" s="165">
        <f>+Exports!B6689</f>
        <v>13</v>
      </c>
      <c r="F6686" s="165">
        <f>+WEEKDAY(ExportsELAP[[#This Row],[Date Prevailing]],1)</f>
        <v>5</v>
      </c>
      <c r="G6686" s="165">
        <f>+COUNTIFS(ECR_Hours!$K$6:$K$7,ExportsELAP[[#This Row],[Date Prevailing]])</f>
        <v>0</v>
      </c>
      <c r="H6686" s="165">
        <f t="shared" si="419"/>
        <v>5</v>
      </c>
      <c r="I6686" s="166">
        <f>+Exports!G6689</f>
        <v>48869.489799999996</v>
      </c>
      <c r="J6686" s="166">
        <f>+'ELAP_IPCO-APND'!D6689</f>
        <v>61.490200000000002</v>
      </c>
      <c r="K6686" s="166">
        <f>+(ExportsELAP[[#This Row],[Exports kWh - MPT]]/1000)*ExportsELAP[[#This Row],[EIM Price]]</f>
        <v>3004.9947016999599</v>
      </c>
      <c r="L6686" s="167" t="str">
        <f>+INDEX(ECR_Hours!$I$12:$I$15,MATCH(ExportsELAP[[#This Row],[Date Prevailing]],ECR_Hours!$H$12:$H$15,1))</f>
        <v>NS</v>
      </c>
      <c r="M6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7" spans="1:13" x14ac:dyDescent="0.25">
      <c r="A6687" s="164">
        <f>+Exports!A6690</f>
        <v>44840</v>
      </c>
      <c r="B6687" s="165">
        <f t="shared" si="416"/>
        <v>2022</v>
      </c>
      <c r="C6687" s="165">
        <f t="shared" si="417"/>
        <v>10</v>
      </c>
      <c r="D6687" s="165">
        <f t="shared" si="418"/>
        <v>6</v>
      </c>
      <c r="E6687" s="165">
        <f>+Exports!B6690</f>
        <v>14</v>
      </c>
      <c r="F6687" s="165">
        <f>+WEEKDAY(ExportsELAP[[#This Row],[Date Prevailing]],1)</f>
        <v>5</v>
      </c>
      <c r="G6687" s="165">
        <f>+COUNTIFS(ECR_Hours!$K$6:$K$7,ExportsELAP[[#This Row],[Date Prevailing]])</f>
        <v>0</v>
      </c>
      <c r="H6687" s="165">
        <f t="shared" si="419"/>
        <v>5</v>
      </c>
      <c r="I6687" s="166">
        <f>+Exports!G6690</f>
        <v>50513.820699999997</v>
      </c>
      <c r="J6687" s="166">
        <f>+'ELAP_IPCO-APND'!D6690</f>
        <v>62.902920000000002</v>
      </c>
      <c r="K6687" s="166">
        <f>+(ExportsELAP[[#This Row],[Exports kWh - MPT]]/1000)*ExportsELAP[[#This Row],[EIM Price]]</f>
        <v>3177.4668223864437</v>
      </c>
      <c r="L6687" s="167" t="str">
        <f>+INDEX(ECR_Hours!$I$12:$I$15,MATCH(ExportsELAP[[#This Row],[Date Prevailing]],ECR_Hours!$H$12:$H$15,1))</f>
        <v>NS</v>
      </c>
      <c r="M6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8" spans="1:13" x14ac:dyDescent="0.25">
      <c r="A6688" s="164">
        <f>+Exports!A6691</f>
        <v>44840</v>
      </c>
      <c r="B6688" s="165">
        <f t="shared" si="416"/>
        <v>2022</v>
      </c>
      <c r="C6688" s="165">
        <f t="shared" si="417"/>
        <v>10</v>
      </c>
      <c r="D6688" s="165">
        <f t="shared" si="418"/>
        <v>6</v>
      </c>
      <c r="E6688" s="165">
        <f>+Exports!B6691</f>
        <v>15</v>
      </c>
      <c r="F6688" s="165">
        <f>+WEEKDAY(ExportsELAP[[#This Row],[Date Prevailing]],1)</f>
        <v>5</v>
      </c>
      <c r="G6688" s="165">
        <f>+COUNTIFS(ECR_Hours!$K$6:$K$7,ExportsELAP[[#This Row],[Date Prevailing]])</f>
        <v>0</v>
      </c>
      <c r="H6688" s="165">
        <f t="shared" si="419"/>
        <v>5</v>
      </c>
      <c r="I6688" s="166">
        <f>+Exports!G6691</f>
        <v>47555.031100000007</v>
      </c>
      <c r="J6688" s="166">
        <f>+'ELAP_IPCO-APND'!D6691</f>
        <v>67.979330000000004</v>
      </c>
      <c r="K6688" s="166">
        <f>+(ExportsELAP[[#This Row],[Exports kWh - MPT]]/1000)*ExportsELAP[[#This Row],[EIM Price]]</f>
        <v>3232.7591523071637</v>
      </c>
      <c r="L6688" s="167" t="str">
        <f>+INDEX(ECR_Hours!$I$12:$I$15,MATCH(ExportsELAP[[#This Row],[Date Prevailing]],ECR_Hours!$H$12:$H$15,1))</f>
        <v>NS</v>
      </c>
      <c r="M6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89" spans="1:13" x14ac:dyDescent="0.25">
      <c r="A6689" s="164">
        <f>+Exports!A6692</f>
        <v>44840</v>
      </c>
      <c r="B6689" s="165">
        <f t="shared" si="416"/>
        <v>2022</v>
      </c>
      <c r="C6689" s="165">
        <f t="shared" si="417"/>
        <v>10</v>
      </c>
      <c r="D6689" s="165">
        <f t="shared" si="418"/>
        <v>6</v>
      </c>
      <c r="E6689" s="165">
        <f>+Exports!B6692</f>
        <v>16</v>
      </c>
      <c r="F6689" s="165">
        <f>+WEEKDAY(ExportsELAP[[#This Row],[Date Prevailing]],1)</f>
        <v>5</v>
      </c>
      <c r="G6689" s="165">
        <f>+COUNTIFS(ECR_Hours!$K$6:$K$7,ExportsELAP[[#This Row],[Date Prevailing]])</f>
        <v>0</v>
      </c>
      <c r="H6689" s="165">
        <f t="shared" si="419"/>
        <v>5</v>
      </c>
      <c r="I6689" s="166">
        <f>+Exports!G6692</f>
        <v>40035.672500000001</v>
      </c>
      <c r="J6689" s="166">
        <f>+'ELAP_IPCO-APND'!D6692</f>
        <v>81.505669999999995</v>
      </c>
      <c r="K6689" s="166">
        <f>+(ExportsELAP[[#This Row],[Exports kWh - MPT]]/1000)*ExportsELAP[[#This Row],[EIM Price]]</f>
        <v>3263.1343110130751</v>
      </c>
      <c r="L6689" s="167" t="str">
        <f>+INDEX(ECR_Hours!$I$12:$I$15,MATCH(ExportsELAP[[#This Row],[Date Prevailing]],ECR_Hours!$H$12:$H$15,1))</f>
        <v>NS</v>
      </c>
      <c r="M6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0" spans="1:13" x14ac:dyDescent="0.25">
      <c r="A6690" s="164">
        <f>+Exports!A6693</f>
        <v>44840</v>
      </c>
      <c r="B6690" s="165">
        <f t="shared" si="416"/>
        <v>2022</v>
      </c>
      <c r="C6690" s="165">
        <f t="shared" si="417"/>
        <v>10</v>
      </c>
      <c r="D6690" s="165">
        <f t="shared" si="418"/>
        <v>6</v>
      </c>
      <c r="E6690" s="165">
        <f>+Exports!B6693</f>
        <v>17</v>
      </c>
      <c r="F6690" s="165">
        <f>+WEEKDAY(ExportsELAP[[#This Row],[Date Prevailing]],1)</f>
        <v>5</v>
      </c>
      <c r="G6690" s="165">
        <f>+COUNTIFS(ECR_Hours!$K$6:$K$7,ExportsELAP[[#This Row],[Date Prevailing]])</f>
        <v>0</v>
      </c>
      <c r="H6690" s="165">
        <f t="shared" si="419"/>
        <v>5</v>
      </c>
      <c r="I6690" s="166">
        <f>+Exports!G6693</f>
        <v>28973.863000000001</v>
      </c>
      <c r="J6690" s="166">
        <f>+'ELAP_IPCO-APND'!D6693</f>
        <v>73.895889999999994</v>
      </c>
      <c r="K6690" s="166">
        <f>+(ExportsELAP[[#This Row],[Exports kWh - MPT]]/1000)*ExportsELAP[[#This Row],[EIM Price]]</f>
        <v>2141.0493931230699</v>
      </c>
      <c r="L6690" s="167" t="str">
        <f>+INDEX(ECR_Hours!$I$12:$I$15,MATCH(ExportsELAP[[#This Row],[Date Prevailing]],ECR_Hours!$H$12:$H$15,1))</f>
        <v>NS</v>
      </c>
      <c r="M6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1" spans="1:13" x14ac:dyDescent="0.25">
      <c r="A6691" s="164">
        <f>+Exports!A6694</f>
        <v>44840</v>
      </c>
      <c r="B6691" s="165">
        <f t="shared" si="416"/>
        <v>2022</v>
      </c>
      <c r="C6691" s="165">
        <f t="shared" si="417"/>
        <v>10</v>
      </c>
      <c r="D6691" s="165">
        <f t="shared" si="418"/>
        <v>6</v>
      </c>
      <c r="E6691" s="165">
        <f>+Exports!B6694</f>
        <v>18</v>
      </c>
      <c r="F6691" s="165">
        <f>+WEEKDAY(ExportsELAP[[#This Row],[Date Prevailing]],1)</f>
        <v>5</v>
      </c>
      <c r="G6691" s="165">
        <f>+COUNTIFS(ECR_Hours!$K$6:$K$7,ExportsELAP[[#This Row],[Date Prevailing]])</f>
        <v>0</v>
      </c>
      <c r="H6691" s="165">
        <f t="shared" si="419"/>
        <v>5</v>
      </c>
      <c r="I6691" s="166">
        <f>+Exports!G6694</f>
        <v>16866.068599999999</v>
      </c>
      <c r="J6691" s="166">
        <f>+'ELAP_IPCO-APND'!D6694</f>
        <v>74.625079999999997</v>
      </c>
      <c r="K6691" s="166">
        <f>+(ExportsELAP[[#This Row],[Exports kWh - MPT]]/1000)*ExportsELAP[[#This Row],[EIM Price]]</f>
        <v>1258.6317185604878</v>
      </c>
      <c r="L6691" s="167" t="str">
        <f>+INDEX(ECR_Hours!$I$12:$I$15,MATCH(ExportsELAP[[#This Row],[Date Prevailing]],ECR_Hours!$H$12:$H$15,1))</f>
        <v>NS</v>
      </c>
      <c r="M6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2" spans="1:13" x14ac:dyDescent="0.25">
      <c r="A6692" s="164">
        <f>+Exports!A6695</f>
        <v>44840</v>
      </c>
      <c r="B6692" s="165">
        <f t="shared" si="416"/>
        <v>2022</v>
      </c>
      <c r="C6692" s="165">
        <f t="shared" si="417"/>
        <v>10</v>
      </c>
      <c r="D6692" s="165">
        <f t="shared" si="418"/>
        <v>6</v>
      </c>
      <c r="E6692" s="165">
        <f>+Exports!B6695</f>
        <v>19</v>
      </c>
      <c r="F6692" s="165">
        <f>+WEEKDAY(ExportsELAP[[#This Row],[Date Prevailing]],1)</f>
        <v>5</v>
      </c>
      <c r="G6692" s="165">
        <f>+COUNTIFS(ECR_Hours!$K$6:$K$7,ExportsELAP[[#This Row],[Date Prevailing]])</f>
        <v>0</v>
      </c>
      <c r="H6692" s="165">
        <f t="shared" si="419"/>
        <v>5</v>
      </c>
      <c r="I6692" s="166">
        <f>+Exports!G6695</f>
        <v>5361.6908999999996</v>
      </c>
      <c r="J6692" s="166">
        <f>+'ELAP_IPCO-APND'!D6695</f>
        <v>75.316850000000002</v>
      </c>
      <c r="K6692" s="166">
        <f>+(ExportsELAP[[#This Row],[Exports kWh - MPT]]/1000)*ExportsELAP[[#This Row],[EIM Price]]</f>
        <v>403.82566926166498</v>
      </c>
      <c r="L6692" s="167" t="str">
        <f>+INDEX(ECR_Hours!$I$12:$I$15,MATCH(ExportsELAP[[#This Row],[Date Prevailing]],ECR_Hours!$H$12:$H$15,1))</f>
        <v>NS</v>
      </c>
      <c r="M6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3" spans="1:13" x14ac:dyDescent="0.25">
      <c r="A6693" s="164">
        <f>+Exports!A6696</f>
        <v>44840</v>
      </c>
      <c r="B6693" s="165">
        <f t="shared" si="416"/>
        <v>2022</v>
      </c>
      <c r="C6693" s="165">
        <f t="shared" si="417"/>
        <v>10</v>
      </c>
      <c r="D6693" s="165">
        <f t="shared" si="418"/>
        <v>6</v>
      </c>
      <c r="E6693" s="165">
        <f>+Exports!B6696</f>
        <v>20</v>
      </c>
      <c r="F6693" s="165">
        <f>+WEEKDAY(ExportsELAP[[#This Row],[Date Prevailing]],1)</f>
        <v>5</v>
      </c>
      <c r="G6693" s="165">
        <f>+COUNTIFS(ECR_Hours!$K$6:$K$7,ExportsELAP[[#This Row],[Date Prevailing]])</f>
        <v>0</v>
      </c>
      <c r="H6693" s="165">
        <f t="shared" si="419"/>
        <v>5</v>
      </c>
      <c r="I6693" s="166">
        <f>+Exports!G6696</f>
        <v>31.63989999999999</v>
      </c>
      <c r="J6693" s="166">
        <f>+'ELAP_IPCO-APND'!D6696</f>
        <v>81.575270000000003</v>
      </c>
      <c r="K6693" s="166">
        <f>+(ExportsELAP[[#This Row],[Exports kWh - MPT]]/1000)*ExportsELAP[[#This Row],[EIM Price]]</f>
        <v>2.5810333852729994</v>
      </c>
      <c r="L6693" s="167" t="str">
        <f>+INDEX(ECR_Hours!$I$12:$I$15,MATCH(ExportsELAP[[#This Row],[Date Prevailing]],ECR_Hours!$H$12:$H$15,1))</f>
        <v>NS</v>
      </c>
      <c r="M6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4" spans="1:13" x14ac:dyDescent="0.25">
      <c r="A6694" s="164">
        <f>+Exports!A6697</f>
        <v>44840</v>
      </c>
      <c r="B6694" s="165">
        <f t="shared" si="416"/>
        <v>2022</v>
      </c>
      <c r="C6694" s="165">
        <f t="shared" si="417"/>
        <v>10</v>
      </c>
      <c r="D6694" s="165">
        <f t="shared" si="418"/>
        <v>6</v>
      </c>
      <c r="E6694" s="165">
        <f>+Exports!B6697</f>
        <v>21</v>
      </c>
      <c r="F6694" s="165">
        <f>+WEEKDAY(ExportsELAP[[#This Row],[Date Prevailing]],1)</f>
        <v>5</v>
      </c>
      <c r="G6694" s="165">
        <f>+COUNTIFS(ECR_Hours!$K$6:$K$7,ExportsELAP[[#This Row],[Date Prevailing]])</f>
        <v>0</v>
      </c>
      <c r="H6694" s="165">
        <f t="shared" si="419"/>
        <v>5</v>
      </c>
      <c r="I6694" s="166">
        <f>+Exports!G6697</f>
        <v>6.3676999999999992</v>
      </c>
      <c r="J6694" s="166">
        <f>+'ELAP_IPCO-APND'!D6697</f>
        <v>86.04504</v>
      </c>
      <c r="K6694" s="166">
        <f>+(ExportsELAP[[#This Row],[Exports kWh - MPT]]/1000)*ExportsELAP[[#This Row],[EIM Price]]</f>
        <v>0.54790900120800001</v>
      </c>
      <c r="L6694" s="167" t="str">
        <f>+INDEX(ECR_Hours!$I$12:$I$15,MATCH(ExportsELAP[[#This Row],[Date Prevailing]],ECR_Hours!$H$12:$H$15,1))</f>
        <v>NS</v>
      </c>
      <c r="M6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5" spans="1:13" x14ac:dyDescent="0.25">
      <c r="A6695" s="164">
        <f>+Exports!A6698</f>
        <v>44840</v>
      </c>
      <c r="B6695" s="165">
        <f t="shared" si="416"/>
        <v>2022</v>
      </c>
      <c r="C6695" s="165">
        <f t="shared" si="417"/>
        <v>10</v>
      </c>
      <c r="D6695" s="165">
        <f t="shared" si="418"/>
        <v>6</v>
      </c>
      <c r="E6695" s="165">
        <f>+Exports!B6698</f>
        <v>22</v>
      </c>
      <c r="F6695" s="165">
        <f>+WEEKDAY(ExportsELAP[[#This Row],[Date Prevailing]],1)</f>
        <v>5</v>
      </c>
      <c r="G6695" s="165">
        <f>+COUNTIFS(ECR_Hours!$K$6:$K$7,ExportsELAP[[#This Row],[Date Prevailing]])</f>
        <v>0</v>
      </c>
      <c r="H6695" s="165">
        <f t="shared" si="419"/>
        <v>5</v>
      </c>
      <c r="I6695" s="166">
        <f>+Exports!G6698</f>
        <v>4.9687999999999999</v>
      </c>
      <c r="J6695" s="166">
        <f>+'ELAP_IPCO-APND'!D6698</f>
        <v>88.602469999999997</v>
      </c>
      <c r="K6695" s="166">
        <f>+(ExportsELAP[[#This Row],[Exports kWh - MPT]]/1000)*ExportsELAP[[#This Row],[EIM Price]]</f>
        <v>0.44024795293599994</v>
      </c>
      <c r="L6695" s="167" t="str">
        <f>+INDEX(ECR_Hours!$I$12:$I$15,MATCH(ExportsELAP[[#This Row],[Date Prevailing]],ECR_Hours!$H$12:$H$15,1))</f>
        <v>NS</v>
      </c>
      <c r="M6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6" spans="1:13" x14ac:dyDescent="0.25">
      <c r="A6696" s="164">
        <f>+Exports!A6699</f>
        <v>44840</v>
      </c>
      <c r="B6696" s="165">
        <f t="shared" si="416"/>
        <v>2022</v>
      </c>
      <c r="C6696" s="165">
        <f t="shared" si="417"/>
        <v>10</v>
      </c>
      <c r="D6696" s="165">
        <f t="shared" si="418"/>
        <v>6</v>
      </c>
      <c r="E6696" s="165">
        <f>+Exports!B6699</f>
        <v>23</v>
      </c>
      <c r="F6696" s="165">
        <f>+WEEKDAY(ExportsELAP[[#This Row],[Date Prevailing]],1)</f>
        <v>5</v>
      </c>
      <c r="G6696" s="165">
        <f>+COUNTIFS(ECR_Hours!$K$6:$K$7,ExportsELAP[[#This Row],[Date Prevailing]])</f>
        <v>0</v>
      </c>
      <c r="H6696" s="165">
        <f t="shared" si="419"/>
        <v>5</v>
      </c>
      <c r="I6696" s="166">
        <f>+Exports!G6699</f>
        <v>5.8333000000000004</v>
      </c>
      <c r="J6696" s="166">
        <f>+'ELAP_IPCO-APND'!D6699</f>
        <v>87.88364</v>
      </c>
      <c r="K6696" s="166">
        <f>+(ExportsELAP[[#This Row],[Exports kWh - MPT]]/1000)*ExportsELAP[[#This Row],[EIM Price]]</f>
        <v>0.51265163721200002</v>
      </c>
      <c r="L6696" s="167" t="str">
        <f>+INDEX(ECR_Hours!$I$12:$I$15,MATCH(ExportsELAP[[#This Row],[Date Prevailing]],ECR_Hours!$H$12:$H$15,1))</f>
        <v>NS</v>
      </c>
      <c r="M6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7" spans="1:13" x14ac:dyDescent="0.25">
      <c r="A6697" s="164">
        <f>+Exports!A6700</f>
        <v>44840</v>
      </c>
      <c r="B6697" s="165">
        <f t="shared" si="416"/>
        <v>2022</v>
      </c>
      <c r="C6697" s="165">
        <f t="shared" si="417"/>
        <v>10</v>
      </c>
      <c r="D6697" s="165">
        <f t="shared" si="418"/>
        <v>6</v>
      </c>
      <c r="E6697" s="165">
        <f>+Exports!B6700</f>
        <v>24</v>
      </c>
      <c r="F6697" s="165">
        <f>+WEEKDAY(ExportsELAP[[#This Row],[Date Prevailing]],1)</f>
        <v>5</v>
      </c>
      <c r="G6697" s="165">
        <f>+COUNTIFS(ECR_Hours!$K$6:$K$7,ExportsELAP[[#This Row],[Date Prevailing]])</f>
        <v>0</v>
      </c>
      <c r="H6697" s="165">
        <f t="shared" si="419"/>
        <v>5</v>
      </c>
      <c r="I6697" s="166">
        <f>+Exports!G6700</f>
        <v>6.2333999999999996</v>
      </c>
      <c r="J6697" s="166">
        <f>+'ELAP_IPCO-APND'!D6700</f>
        <v>88.487039999999993</v>
      </c>
      <c r="K6697" s="166">
        <f>+(ExportsELAP[[#This Row],[Exports kWh - MPT]]/1000)*ExportsELAP[[#This Row],[EIM Price]]</f>
        <v>0.55157511513599988</v>
      </c>
      <c r="L6697" s="167" t="str">
        <f>+INDEX(ECR_Hours!$I$12:$I$15,MATCH(ExportsELAP[[#This Row],[Date Prevailing]],ECR_Hours!$H$12:$H$15,1))</f>
        <v>NS</v>
      </c>
      <c r="M6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8" spans="1:13" x14ac:dyDescent="0.25">
      <c r="A6698" s="164">
        <f>+Exports!A6701</f>
        <v>44841</v>
      </c>
      <c r="B6698" s="165">
        <f t="shared" si="416"/>
        <v>2022</v>
      </c>
      <c r="C6698" s="165">
        <f t="shared" si="417"/>
        <v>10</v>
      </c>
      <c r="D6698" s="165">
        <f t="shared" si="418"/>
        <v>7</v>
      </c>
      <c r="E6698" s="165">
        <f>+Exports!B6701</f>
        <v>1</v>
      </c>
      <c r="F6698" s="165">
        <f>+WEEKDAY(ExportsELAP[[#This Row],[Date Prevailing]],1)</f>
        <v>6</v>
      </c>
      <c r="G6698" s="165">
        <f>+COUNTIFS(ECR_Hours!$K$6:$K$7,ExportsELAP[[#This Row],[Date Prevailing]])</f>
        <v>0</v>
      </c>
      <c r="H6698" s="165">
        <f t="shared" si="419"/>
        <v>6</v>
      </c>
      <c r="I6698" s="166">
        <f>+Exports!G6701</f>
        <v>23.995100000000001</v>
      </c>
      <c r="J6698" s="166">
        <f>+'ELAP_IPCO-APND'!D6701</f>
        <v>76.585560000000001</v>
      </c>
      <c r="K6698" s="166">
        <f>+(ExportsELAP[[#This Row],[Exports kWh - MPT]]/1000)*ExportsELAP[[#This Row],[EIM Price]]</f>
        <v>1.8376781707560002</v>
      </c>
      <c r="L6698" s="167" t="str">
        <f>+INDEX(ECR_Hours!$I$12:$I$15,MATCH(ExportsELAP[[#This Row],[Date Prevailing]],ECR_Hours!$H$12:$H$15,1))</f>
        <v>NS</v>
      </c>
      <c r="M6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699" spans="1:13" x14ac:dyDescent="0.25">
      <c r="A6699" s="164">
        <f>+Exports!A6702</f>
        <v>44841</v>
      </c>
      <c r="B6699" s="165">
        <f t="shared" si="416"/>
        <v>2022</v>
      </c>
      <c r="C6699" s="165">
        <f t="shared" si="417"/>
        <v>10</v>
      </c>
      <c r="D6699" s="165">
        <f t="shared" si="418"/>
        <v>7</v>
      </c>
      <c r="E6699" s="165">
        <f>+Exports!B6702</f>
        <v>2</v>
      </c>
      <c r="F6699" s="165">
        <f>+WEEKDAY(ExportsELAP[[#This Row],[Date Prevailing]],1)</f>
        <v>6</v>
      </c>
      <c r="G6699" s="165">
        <f>+COUNTIFS(ECR_Hours!$K$6:$K$7,ExportsELAP[[#This Row],[Date Prevailing]])</f>
        <v>0</v>
      </c>
      <c r="H6699" s="165">
        <f t="shared" si="419"/>
        <v>6</v>
      </c>
      <c r="I6699" s="166">
        <f>+Exports!G6702</f>
        <v>25.138000000000002</v>
      </c>
      <c r="J6699" s="166">
        <f>+'ELAP_IPCO-APND'!D6702</f>
        <v>65.380600000000001</v>
      </c>
      <c r="K6699" s="166">
        <f>+(ExportsELAP[[#This Row],[Exports kWh - MPT]]/1000)*ExportsELAP[[#This Row],[EIM Price]]</f>
        <v>1.6435375228</v>
      </c>
      <c r="L6699" s="167" t="str">
        <f>+INDEX(ECR_Hours!$I$12:$I$15,MATCH(ExportsELAP[[#This Row],[Date Prevailing]],ECR_Hours!$H$12:$H$15,1))</f>
        <v>NS</v>
      </c>
      <c r="M6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0" spans="1:13" x14ac:dyDescent="0.25">
      <c r="A6700" s="164">
        <f>+Exports!A6703</f>
        <v>44841</v>
      </c>
      <c r="B6700" s="165">
        <f t="shared" si="416"/>
        <v>2022</v>
      </c>
      <c r="C6700" s="165">
        <f t="shared" si="417"/>
        <v>10</v>
      </c>
      <c r="D6700" s="165">
        <f t="shared" si="418"/>
        <v>7</v>
      </c>
      <c r="E6700" s="165">
        <f>+Exports!B6703</f>
        <v>3</v>
      </c>
      <c r="F6700" s="165">
        <f>+WEEKDAY(ExportsELAP[[#This Row],[Date Prevailing]],1)</f>
        <v>6</v>
      </c>
      <c r="G6700" s="165">
        <f>+COUNTIFS(ECR_Hours!$K$6:$K$7,ExportsELAP[[#This Row],[Date Prevailing]])</f>
        <v>0</v>
      </c>
      <c r="H6700" s="165">
        <f t="shared" si="419"/>
        <v>6</v>
      </c>
      <c r="I6700" s="166">
        <f>+Exports!G6703</f>
        <v>25.895500000000002</v>
      </c>
      <c r="J6700" s="166">
        <f>+'ELAP_IPCO-APND'!D6703</f>
        <v>61.70082</v>
      </c>
      <c r="K6700" s="166">
        <f>+(ExportsELAP[[#This Row],[Exports kWh - MPT]]/1000)*ExportsELAP[[#This Row],[EIM Price]]</f>
        <v>1.5977735843100001</v>
      </c>
      <c r="L6700" s="167" t="str">
        <f>+INDEX(ECR_Hours!$I$12:$I$15,MATCH(ExportsELAP[[#This Row],[Date Prevailing]],ECR_Hours!$H$12:$H$15,1))</f>
        <v>NS</v>
      </c>
      <c r="M6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1" spans="1:13" x14ac:dyDescent="0.25">
      <c r="A6701" s="164">
        <f>+Exports!A6704</f>
        <v>44841</v>
      </c>
      <c r="B6701" s="165">
        <f t="shared" si="416"/>
        <v>2022</v>
      </c>
      <c r="C6701" s="165">
        <f t="shared" si="417"/>
        <v>10</v>
      </c>
      <c r="D6701" s="165">
        <f t="shared" si="418"/>
        <v>7</v>
      </c>
      <c r="E6701" s="165">
        <f>+Exports!B6704</f>
        <v>4</v>
      </c>
      <c r="F6701" s="165">
        <f>+WEEKDAY(ExportsELAP[[#This Row],[Date Prevailing]],1)</f>
        <v>6</v>
      </c>
      <c r="G6701" s="165">
        <f>+COUNTIFS(ECR_Hours!$K$6:$K$7,ExportsELAP[[#This Row],[Date Prevailing]])</f>
        <v>0</v>
      </c>
      <c r="H6701" s="165">
        <f t="shared" si="419"/>
        <v>6</v>
      </c>
      <c r="I6701" s="166">
        <f>+Exports!G6704</f>
        <v>8.4010999999999996</v>
      </c>
      <c r="J6701" s="166">
        <f>+'ELAP_IPCO-APND'!D6704</f>
        <v>60.507770000000001</v>
      </c>
      <c r="K6701" s="166">
        <f>+(ExportsELAP[[#This Row],[Exports kWh - MPT]]/1000)*ExportsELAP[[#This Row],[EIM Price]]</f>
        <v>0.50833182654700004</v>
      </c>
      <c r="L6701" s="167" t="str">
        <f>+INDEX(ECR_Hours!$I$12:$I$15,MATCH(ExportsELAP[[#This Row],[Date Prevailing]],ECR_Hours!$H$12:$H$15,1))</f>
        <v>NS</v>
      </c>
      <c r="M6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2" spans="1:13" x14ac:dyDescent="0.25">
      <c r="A6702" s="164">
        <f>+Exports!A6705</f>
        <v>44841</v>
      </c>
      <c r="B6702" s="165">
        <f t="shared" si="416"/>
        <v>2022</v>
      </c>
      <c r="C6702" s="165">
        <f t="shared" si="417"/>
        <v>10</v>
      </c>
      <c r="D6702" s="165">
        <f t="shared" si="418"/>
        <v>7</v>
      </c>
      <c r="E6702" s="165">
        <f>+Exports!B6705</f>
        <v>5</v>
      </c>
      <c r="F6702" s="165">
        <f>+WEEKDAY(ExportsELAP[[#This Row],[Date Prevailing]],1)</f>
        <v>6</v>
      </c>
      <c r="G6702" s="165">
        <f>+COUNTIFS(ECR_Hours!$K$6:$K$7,ExportsELAP[[#This Row],[Date Prevailing]])</f>
        <v>0</v>
      </c>
      <c r="H6702" s="165">
        <f t="shared" si="419"/>
        <v>6</v>
      </c>
      <c r="I6702" s="166">
        <f>+Exports!G6705</f>
        <v>12.659699999999999</v>
      </c>
      <c r="J6702" s="166">
        <f>+'ELAP_IPCO-APND'!D6705</f>
        <v>61.623179999999998</v>
      </c>
      <c r="K6702" s="166">
        <f>+(ExportsELAP[[#This Row],[Exports kWh - MPT]]/1000)*ExportsELAP[[#This Row],[EIM Price]]</f>
        <v>0.78013097184599989</v>
      </c>
      <c r="L6702" s="167" t="str">
        <f>+INDEX(ECR_Hours!$I$12:$I$15,MATCH(ExportsELAP[[#This Row],[Date Prevailing]],ECR_Hours!$H$12:$H$15,1))</f>
        <v>NS</v>
      </c>
      <c r="M6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3" spans="1:13" x14ac:dyDescent="0.25">
      <c r="A6703" s="164">
        <f>+Exports!A6706</f>
        <v>44841</v>
      </c>
      <c r="B6703" s="165">
        <f t="shared" si="416"/>
        <v>2022</v>
      </c>
      <c r="C6703" s="165">
        <f t="shared" si="417"/>
        <v>10</v>
      </c>
      <c r="D6703" s="165">
        <f t="shared" si="418"/>
        <v>7</v>
      </c>
      <c r="E6703" s="165">
        <f>+Exports!B6706</f>
        <v>6</v>
      </c>
      <c r="F6703" s="165">
        <f>+WEEKDAY(ExportsELAP[[#This Row],[Date Prevailing]],1)</f>
        <v>6</v>
      </c>
      <c r="G6703" s="165">
        <f>+COUNTIFS(ECR_Hours!$K$6:$K$7,ExportsELAP[[#This Row],[Date Prevailing]])</f>
        <v>0</v>
      </c>
      <c r="H6703" s="165">
        <f t="shared" si="419"/>
        <v>6</v>
      </c>
      <c r="I6703" s="166">
        <f>+Exports!G6706</f>
        <v>9.1427999999999994</v>
      </c>
      <c r="J6703" s="166">
        <f>+'ELAP_IPCO-APND'!D6706</f>
        <v>67.761219999999994</v>
      </c>
      <c r="K6703" s="166">
        <f>+(ExportsELAP[[#This Row],[Exports kWh - MPT]]/1000)*ExportsELAP[[#This Row],[EIM Price]]</f>
        <v>0.61952728221599995</v>
      </c>
      <c r="L6703" s="167" t="str">
        <f>+INDEX(ECR_Hours!$I$12:$I$15,MATCH(ExportsELAP[[#This Row],[Date Prevailing]],ECR_Hours!$H$12:$H$15,1))</f>
        <v>NS</v>
      </c>
      <c r="M6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4" spans="1:13" x14ac:dyDescent="0.25">
      <c r="A6704" s="164">
        <f>+Exports!A6707</f>
        <v>44841</v>
      </c>
      <c r="B6704" s="165">
        <f t="shared" si="416"/>
        <v>2022</v>
      </c>
      <c r="C6704" s="165">
        <f t="shared" si="417"/>
        <v>10</v>
      </c>
      <c r="D6704" s="165">
        <f t="shared" si="418"/>
        <v>7</v>
      </c>
      <c r="E6704" s="165">
        <f>+Exports!B6707</f>
        <v>7</v>
      </c>
      <c r="F6704" s="165">
        <f>+WEEKDAY(ExportsELAP[[#This Row],[Date Prevailing]],1)</f>
        <v>6</v>
      </c>
      <c r="G6704" s="165">
        <f>+COUNTIFS(ECR_Hours!$K$6:$K$7,ExportsELAP[[#This Row],[Date Prevailing]])</f>
        <v>0</v>
      </c>
      <c r="H6704" s="165">
        <f t="shared" si="419"/>
        <v>6</v>
      </c>
      <c r="I6704" s="166">
        <f>+Exports!G6707</f>
        <v>8.0396000000000001</v>
      </c>
      <c r="J6704" s="166">
        <f>+'ELAP_IPCO-APND'!D6707</f>
        <v>72.365399999999994</v>
      </c>
      <c r="K6704" s="166">
        <f>+(ExportsELAP[[#This Row],[Exports kWh - MPT]]/1000)*ExportsELAP[[#This Row],[EIM Price]]</f>
        <v>0.58178886984</v>
      </c>
      <c r="L6704" s="167" t="str">
        <f>+INDEX(ECR_Hours!$I$12:$I$15,MATCH(ExportsELAP[[#This Row],[Date Prevailing]],ECR_Hours!$H$12:$H$15,1))</f>
        <v>NS</v>
      </c>
      <c r="M6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5" spans="1:13" x14ac:dyDescent="0.25">
      <c r="A6705" s="164">
        <f>+Exports!A6708</f>
        <v>44841</v>
      </c>
      <c r="B6705" s="165">
        <f t="shared" si="416"/>
        <v>2022</v>
      </c>
      <c r="C6705" s="165">
        <f t="shared" si="417"/>
        <v>10</v>
      </c>
      <c r="D6705" s="165">
        <f t="shared" si="418"/>
        <v>7</v>
      </c>
      <c r="E6705" s="165">
        <f>+Exports!B6708</f>
        <v>8</v>
      </c>
      <c r="F6705" s="165">
        <f>+WEEKDAY(ExportsELAP[[#This Row],[Date Prevailing]],1)</f>
        <v>6</v>
      </c>
      <c r="G6705" s="165">
        <f>+COUNTIFS(ECR_Hours!$K$6:$K$7,ExportsELAP[[#This Row],[Date Prevailing]])</f>
        <v>0</v>
      </c>
      <c r="H6705" s="165">
        <f t="shared" si="419"/>
        <v>6</v>
      </c>
      <c r="I6705" s="166">
        <f>+Exports!G6708</f>
        <v>250.52719999999999</v>
      </c>
      <c r="J6705" s="166">
        <f>+'ELAP_IPCO-APND'!D6708</f>
        <v>66.824789999999993</v>
      </c>
      <c r="K6705" s="166">
        <f>+(ExportsELAP[[#This Row],[Exports kWh - MPT]]/1000)*ExportsELAP[[#This Row],[EIM Price]]</f>
        <v>16.741427529288</v>
      </c>
      <c r="L6705" s="167" t="str">
        <f>+INDEX(ECR_Hours!$I$12:$I$15,MATCH(ExportsELAP[[#This Row],[Date Prevailing]],ECR_Hours!$H$12:$H$15,1))</f>
        <v>NS</v>
      </c>
      <c r="M6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6" spans="1:13" x14ac:dyDescent="0.25">
      <c r="A6706" s="164">
        <f>+Exports!A6709</f>
        <v>44841</v>
      </c>
      <c r="B6706" s="165">
        <f t="shared" si="416"/>
        <v>2022</v>
      </c>
      <c r="C6706" s="165">
        <f t="shared" si="417"/>
        <v>10</v>
      </c>
      <c r="D6706" s="165">
        <f t="shared" si="418"/>
        <v>7</v>
      </c>
      <c r="E6706" s="165">
        <f>+Exports!B6709</f>
        <v>9</v>
      </c>
      <c r="F6706" s="165">
        <f>+WEEKDAY(ExportsELAP[[#This Row],[Date Prevailing]],1)</f>
        <v>6</v>
      </c>
      <c r="G6706" s="165">
        <f>+COUNTIFS(ECR_Hours!$K$6:$K$7,ExportsELAP[[#This Row],[Date Prevailing]])</f>
        <v>0</v>
      </c>
      <c r="H6706" s="165">
        <f t="shared" si="419"/>
        <v>6</v>
      </c>
      <c r="I6706" s="166">
        <f>+Exports!G6709</f>
        <v>6670.2415000000001</v>
      </c>
      <c r="J6706" s="166">
        <f>+'ELAP_IPCO-APND'!D6709</f>
        <v>77.244450000000001</v>
      </c>
      <c r="K6706" s="166">
        <f>+(ExportsELAP[[#This Row],[Exports kWh - MPT]]/1000)*ExportsELAP[[#This Row],[EIM Price]]</f>
        <v>515.23913603467508</v>
      </c>
      <c r="L6706" s="167" t="str">
        <f>+INDEX(ECR_Hours!$I$12:$I$15,MATCH(ExportsELAP[[#This Row],[Date Prevailing]],ECR_Hours!$H$12:$H$15,1))</f>
        <v>NS</v>
      </c>
      <c r="M6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7" spans="1:13" x14ac:dyDescent="0.25">
      <c r="A6707" s="164">
        <f>+Exports!A6710</f>
        <v>44841</v>
      </c>
      <c r="B6707" s="165">
        <f t="shared" si="416"/>
        <v>2022</v>
      </c>
      <c r="C6707" s="165">
        <f t="shared" si="417"/>
        <v>10</v>
      </c>
      <c r="D6707" s="165">
        <f t="shared" si="418"/>
        <v>7</v>
      </c>
      <c r="E6707" s="165">
        <f>+Exports!B6710</f>
        <v>10</v>
      </c>
      <c r="F6707" s="165">
        <f>+WEEKDAY(ExportsELAP[[#This Row],[Date Prevailing]],1)</f>
        <v>6</v>
      </c>
      <c r="G6707" s="165">
        <f>+COUNTIFS(ECR_Hours!$K$6:$K$7,ExportsELAP[[#This Row],[Date Prevailing]])</f>
        <v>0</v>
      </c>
      <c r="H6707" s="165">
        <f t="shared" si="419"/>
        <v>6</v>
      </c>
      <c r="I6707" s="166">
        <f>+Exports!G6710</f>
        <v>19796.097300000001</v>
      </c>
      <c r="J6707" s="166">
        <f>+'ELAP_IPCO-APND'!D6710</f>
        <v>63.697090000000003</v>
      </c>
      <c r="K6707" s="166">
        <f>+(ExportsELAP[[#This Row],[Exports kWh - MPT]]/1000)*ExportsELAP[[#This Row],[EIM Price]]</f>
        <v>1260.9537913668571</v>
      </c>
      <c r="L6707" s="167" t="str">
        <f>+INDEX(ECR_Hours!$I$12:$I$15,MATCH(ExportsELAP[[#This Row],[Date Prevailing]],ECR_Hours!$H$12:$H$15,1))</f>
        <v>NS</v>
      </c>
      <c r="M6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8" spans="1:13" x14ac:dyDescent="0.25">
      <c r="A6708" s="164">
        <f>+Exports!A6711</f>
        <v>44841</v>
      </c>
      <c r="B6708" s="165">
        <f t="shared" si="416"/>
        <v>2022</v>
      </c>
      <c r="C6708" s="165">
        <f t="shared" si="417"/>
        <v>10</v>
      </c>
      <c r="D6708" s="165">
        <f t="shared" si="418"/>
        <v>7</v>
      </c>
      <c r="E6708" s="165">
        <f>+Exports!B6711</f>
        <v>11</v>
      </c>
      <c r="F6708" s="165">
        <f>+WEEKDAY(ExportsELAP[[#This Row],[Date Prevailing]],1)</f>
        <v>6</v>
      </c>
      <c r="G6708" s="165">
        <f>+COUNTIFS(ECR_Hours!$K$6:$K$7,ExportsELAP[[#This Row],[Date Prevailing]])</f>
        <v>0</v>
      </c>
      <c r="H6708" s="165">
        <f t="shared" si="419"/>
        <v>6</v>
      </c>
      <c r="I6708" s="166">
        <f>+Exports!G6711</f>
        <v>32371.549099999997</v>
      </c>
      <c r="J6708" s="166">
        <f>+'ELAP_IPCO-APND'!D6711</f>
        <v>63.38026</v>
      </c>
      <c r="K6708" s="166">
        <f>+(ExportsELAP[[#This Row],[Exports kWh - MPT]]/1000)*ExportsELAP[[#This Row],[EIM Price]]</f>
        <v>2051.7171985607656</v>
      </c>
      <c r="L6708" s="167" t="str">
        <f>+INDEX(ECR_Hours!$I$12:$I$15,MATCH(ExportsELAP[[#This Row],[Date Prevailing]],ECR_Hours!$H$12:$H$15,1))</f>
        <v>NS</v>
      </c>
      <c r="M6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09" spans="1:13" x14ac:dyDescent="0.25">
      <c r="A6709" s="164">
        <f>+Exports!A6712</f>
        <v>44841</v>
      </c>
      <c r="B6709" s="165">
        <f t="shared" si="416"/>
        <v>2022</v>
      </c>
      <c r="C6709" s="165">
        <f t="shared" si="417"/>
        <v>10</v>
      </c>
      <c r="D6709" s="165">
        <f t="shared" si="418"/>
        <v>7</v>
      </c>
      <c r="E6709" s="165">
        <f>+Exports!B6712</f>
        <v>12</v>
      </c>
      <c r="F6709" s="165">
        <f>+WEEKDAY(ExportsELAP[[#This Row],[Date Prevailing]],1)</f>
        <v>6</v>
      </c>
      <c r="G6709" s="165">
        <f>+COUNTIFS(ECR_Hours!$K$6:$K$7,ExportsELAP[[#This Row],[Date Prevailing]])</f>
        <v>0</v>
      </c>
      <c r="H6709" s="165">
        <f t="shared" si="419"/>
        <v>6</v>
      </c>
      <c r="I6709" s="166">
        <f>+Exports!G6712</f>
        <v>41945.323900000003</v>
      </c>
      <c r="J6709" s="166">
        <f>+'ELAP_IPCO-APND'!D6712</f>
        <v>70.022400000000005</v>
      </c>
      <c r="K6709" s="166">
        <f>+(ExportsELAP[[#This Row],[Exports kWh - MPT]]/1000)*ExportsELAP[[#This Row],[EIM Price]]</f>
        <v>2937.1122482553606</v>
      </c>
      <c r="L6709" s="167" t="str">
        <f>+INDEX(ECR_Hours!$I$12:$I$15,MATCH(ExportsELAP[[#This Row],[Date Prevailing]],ECR_Hours!$H$12:$H$15,1))</f>
        <v>NS</v>
      </c>
      <c r="M6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0" spans="1:13" x14ac:dyDescent="0.25">
      <c r="A6710" s="164">
        <f>+Exports!A6713</f>
        <v>44841</v>
      </c>
      <c r="B6710" s="165">
        <f t="shared" si="416"/>
        <v>2022</v>
      </c>
      <c r="C6710" s="165">
        <f t="shared" si="417"/>
        <v>10</v>
      </c>
      <c r="D6710" s="165">
        <f t="shared" si="418"/>
        <v>7</v>
      </c>
      <c r="E6710" s="165">
        <f>+Exports!B6713</f>
        <v>13</v>
      </c>
      <c r="F6710" s="165">
        <f>+WEEKDAY(ExportsELAP[[#This Row],[Date Prevailing]],1)</f>
        <v>6</v>
      </c>
      <c r="G6710" s="165">
        <f>+COUNTIFS(ECR_Hours!$K$6:$K$7,ExportsELAP[[#This Row],[Date Prevailing]])</f>
        <v>0</v>
      </c>
      <c r="H6710" s="165">
        <f t="shared" si="419"/>
        <v>6</v>
      </c>
      <c r="I6710" s="166">
        <f>+Exports!G6713</f>
        <v>48111.614499999996</v>
      </c>
      <c r="J6710" s="166">
        <f>+'ELAP_IPCO-APND'!D6713</f>
        <v>68.034620000000004</v>
      </c>
      <c r="K6710" s="166">
        <f>+(ExportsELAP[[#This Row],[Exports kWh - MPT]]/1000)*ExportsELAP[[#This Row],[EIM Price]]</f>
        <v>3273.2554100939897</v>
      </c>
      <c r="L6710" s="167" t="str">
        <f>+INDEX(ECR_Hours!$I$12:$I$15,MATCH(ExportsELAP[[#This Row],[Date Prevailing]],ECR_Hours!$H$12:$H$15,1))</f>
        <v>NS</v>
      </c>
      <c r="M6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1" spans="1:13" x14ac:dyDescent="0.25">
      <c r="A6711" s="164">
        <f>+Exports!A6714</f>
        <v>44841</v>
      </c>
      <c r="B6711" s="165">
        <f t="shared" si="416"/>
        <v>2022</v>
      </c>
      <c r="C6711" s="165">
        <f t="shared" si="417"/>
        <v>10</v>
      </c>
      <c r="D6711" s="165">
        <f t="shared" si="418"/>
        <v>7</v>
      </c>
      <c r="E6711" s="165">
        <f>+Exports!B6714</f>
        <v>14</v>
      </c>
      <c r="F6711" s="165">
        <f>+WEEKDAY(ExportsELAP[[#This Row],[Date Prevailing]],1)</f>
        <v>6</v>
      </c>
      <c r="G6711" s="165">
        <f>+COUNTIFS(ECR_Hours!$K$6:$K$7,ExportsELAP[[#This Row],[Date Prevailing]])</f>
        <v>0</v>
      </c>
      <c r="H6711" s="165">
        <f t="shared" si="419"/>
        <v>6</v>
      </c>
      <c r="I6711" s="166">
        <f>+Exports!G6714</f>
        <v>49874.954099999988</v>
      </c>
      <c r="J6711" s="166">
        <f>+'ELAP_IPCO-APND'!D6714</f>
        <v>76.044539999999998</v>
      </c>
      <c r="K6711" s="166">
        <f>+(ExportsELAP[[#This Row],[Exports kWh - MPT]]/1000)*ExportsELAP[[#This Row],[EIM Price]]</f>
        <v>3792.7179420556131</v>
      </c>
      <c r="L6711" s="167" t="str">
        <f>+INDEX(ECR_Hours!$I$12:$I$15,MATCH(ExportsELAP[[#This Row],[Date Prevailing]],ECR_Hours!$H$12:$H$15,1))</f>
        <v>NS</v>
      </c>
      <c r="M6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2" spans="1:13" x14ac:dyDescent="0.25">
      <c r="A6712" s="164">
        <f>+Exports!A6715</f>
        <v>44841</v>
      </c>
      <c r="B6712" s="165">
        <f t="shared" si="416"/>
        <v>2022</v>
      </c>
      <c r="C6712" s="165">
        <f t="shared" si="417"/>
        <v>10</v>
      </c>
      <c r="D6712" s="165">
        <f t="shared" si="418"/>
        <v>7</v>
      </c>
      <c r="E6712" s="165">
        <f>+Exports!B6715</f>
        <v>15</v>
      </c>
      <c r="F6712" s="165">
        <f>+WEEKDAY(ExportsELAP[[#This Row],[Date Prevailing]],1)</f>
        <v>6</v>
      </c>
      <c r="G6712" s="165">
        <f>+COUNTIFS(ECR_Hours!$K$6:$K$7,ExportsELAP[[#This Row],[Date Prevailing]])</f>
        <v>0</v>
      </c>
      <c r="H6712" s="165">
        <f t="shared" si="419"/>
        <v>6</v>
      </c>
      <c r="I6712" s="166">
        <f>+Exports!G6715</f>
        <v>47299.628599999996</v>
      </c>
      <c r="J6712" s="166">
        <f>+'ELAP_IPCO-APND'!D6715</f>
        <v>84.374809999999997</v>
      </c>
      <c r="K6712" s="166">
        <f>+(ExportsELAP[[#This Row],[Exports kWh - MPT]]/1000)*ExportsELAP[[#This Row],[EIM Price]]</f>
        <v>3990.8971761955659</v>
      </c>
      <c r="L6712" s="167" t="str">
        <f>+INDEX(ECR_Hours!$I$12:$I$15,MATCH(ExportsELAP[[#This Row],[Date Prevailing]],ECR_Hours!$H$12:$H$15,1))</f>
        <v>NS</v>
      </c>
      <c r="M6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3" spans="1:13" x14ac:dyDescent="0.25">
      <c r="A6713" s="164">
        <f>+Exports!A6716</f>
        <v>44841</v>
      </c>
      <c r="B6713" s="165">
        <f t="shared" si="416"/>
        <v>2022</v>
      </c>
      <c r="C6713" s="165">
        <f t="shared" si="417"/>
        <v>10</v>
      </c>
      <c r="D6713" s="165">
        <f t="shared" si="418"/>
        <v>7</v>
      </c>
      <c r="E6713" s="165">
        <f>+Exports!B6716</f>
        <v>16</v>
      </c>
      <c r="F6713" s="165">
        <f>+WEEKDAY(ExportsELAP[[#This Row],[Date Prevailing]],1)</f>
        <v>6</v>
      </c>
      <c r="G6713" s="165">
        <f>+COUNTIFS(ECR_Hours!$K$6:$K$7,ExportsELAP[[#This Row],[Date Prevailing]])</f>
        <v>0</v>
      </c>
      <c r="H6713" s="165">
        <f t="shared" si="419"/>
        <v>6</v>
      </c>
      <c r="I6713" s="166">
        <f>+Exports!G6716</f>
        <v>40202.5501</v>
      </c>
      <c r="J6713" s="166">
        <f>+'ELAP_IPCO-APND'!D6716</f>
        <v>81.37791</v>
      </c>
      <c r="K6713" s="166">
        <f>+(ExportsELAP[[#This Row],[Exports kWh - MPT]]/1000)*ExportsELAP[[#This Row],[EIM Price]]</f>
        <v>3271.5995038082915</v>
      </c>
      <c r="L6713" s="167" t="str">
        <f>+INDEX(ECR_Hours!$I$12:$I$15,MATCH(ExportsELAP[[#This Row],[Date Prevailing]],ECR_Hours!$H$12:$H$15,1))</f>
        <v>NS</v>
      </c>
      <c r="M6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4" spans="1:13" x14ac:dyDescent="0.25">
      <c r="A6714" s="164">
        <f>+Exports!A6717</f>
        <v>44841</v>
      </c>
      <c r="B6714" s="165">
        <f t="shared" si="416"/>
        <v>2022</v>
      </c>
      <c r="C6714" s="165">
        <f t="shared" si="417"/>
        <v>10</v>
      </c>
      <c r="D6714" s="165">
        <f t="shared" si="418"/>
        <v>7</v>
      </c>
      <c r="E6714" s="165">
        <f>+Exports!B6717</f>
        <v>17</v>
      </c>
      <c r="F6714" s="165">
        <f>+WEEKDAY(ExportsELAP[[#This Row],[Date Prevailing]],1)</f>
        <v>6</v>
      </c>
      <c r="G6714" s="165">
        <f>+COUNTIFS(ECR_Hours!$K$6:$K$7,ExportsELAP[[#This Row],[Date Prevailing]])</f>
        <v>0</v>
      </c>
      <c r="H6714" s="165">
        <f t="shared" si="419"/>
        <v>6</v>
      </c>
      <c r="I6714" s="166">
        <f>+Exports!G6717</f>
        <v>29112.622100000004</v>
      </c>
      <c r="J6714" s="166">
        <f>+'ELAP_IPCO-APND'!D6717</f>
        <v>75.632170000000002</v>
      </c>
      <c r="K6714" s="166">
        <f>+(ExportsELAP[[#This Row],[Exports kWh - MPT]]/1000)*ExportsELAP[[#This Row],[EIM Price]]</f>
        <v>2201.8507838129572</v>
      </c>
      <c r="L6714" s="167" t="str">
        <f>+INDEX(ECR_Hours!$I$12:$I$15,MATCH(ExportsELAP[[#This Row],[Date Prevailing]],ECR_Hours!$H$12:$H$15,1))</f>
        <v>NS</v>
      </c>
      <c r="M6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5" spans="1:13" x14ac:dyDescent="0.25">
      <c r="A6715" s="164">
        <f>+Exports!A6718</f>
        <v>44841</v>
      </c>
      <c r="B6715" s="165">
        <f t="shared" si="416"/>
        <v>2022</v>
      </c>
      <c r="C6715" s="165">
        <f t="shared" si="417"/>
        <v>10</v>
      </c>
      <c r="D6715" s="165">
        <f t="shared" si="418"/>
        <v>7</v>
      </c>
      <c r="E6715" s="165">
        <f>+Exports!B6718</f>
        <v>18</v>
      </c>
      <c r="F6715" s="165">
        <f>+WEEKDAY(ExportsELAP[[#This Row],[Date Prevailing]],1)</f>
        <v>6</v>
      </c>
      <c r="G6715" s="165">
        <f>+COUNTIFS(ECR_Hours!$K$6:$K$7,ExportsELAP[[#This Row],[Date Prevailing]])</f>
        <v>0</v>
      </c>
      <c r="H6715" s="165">
        <f t="shared" si="419"/>
        <v>6</v>
      </c>
      <c r="I6715" s="166">
        <f>+Exports!G6718</f>
        <v>16843.046899999998</v>
      </c>
      <c r="J6715" s="166">
        <f>+'ELAP_IPCO-APND'!D6718</f>
        <v>80.113249999999994</v>
      </c>
      <c r="K6715" s="166">
        <f>+(ExportsELAP[[#This Row],[Exports kWh - MPT]]/1000)*ExportsELAP[[#This Row],[EIM Price]]</f>
        <v>1349.3512270614247</v>
      </c>
      <c r="L6715" s="167" t="str">
        <f>+INDEX(ECR_Hours!$I$12:$I$15,MATCH(ExportsELAP[[#This Row],[Date Prevailing]],ECR_Hours!$H$12:$H$15,1))</f>
        <v>NS</v>
      </c>
      <c r="M6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6" spans="1:13" x14ac:dyDescent="0.25">
      <c r="A6716" s="164">
        <f>+Exports!A6719</f>
        <v>44841</v>
      </c>
      <c r="B6716" s="165">
        <f t="shared" si="416"/>
        <v>2022</v>
      </c>
      <c r="C6716" s="165">
        <f t="shared" si="417"/>
        <v>10</v>
      </c>
      <c r="D6716" s="165">
        <f t="shared" si="418"/>
        <v>7</v>
      </c>
      <c r="E6716" s="165">
        <f>+Exports!B6719</f>
        <v>19</v>
      </c>
      <c r="F6716" s="165">
        <f>+WEEKDAY(ExportsELAP[[#This Row],[Date Prevailing]],1)</f>
        <v>6</v>
      </c>
      <c r="G6716" s="165">
        <f>+COUNTIFS(ECR_Hours!$K$6:$K$7,ExportsELAP[[#This Row],[Date Prevailing]])</f>
        <v>0</v>
      </c>
      <c r="H6716" s="165">
        <f t="shared" si="419"/>
        <v>6</v>
      </c>
      <c r="I6716" s="166">
        <f>+Exports!G6719</f>
        <v>5041.9212000000007</v>
      </c>
      <c r="J6716" s="166">
        <f>+'ELAP_IPCO-APND'!D6719</f>
        <v>82.565989999999999</v>
      </c>
      <c r="K6716" s="166">
        <f>+(ExportsELAP[[#This Row],[Exports kWh - MPT]]/1000)*ExportsELAP[[#This Row],[EIM Price]]</f>
        <v>416.29121537998805</v>
      </c>
      <c r="L6716" s="167" t="str">
        <f>+INDEX(ECR_Hours!$I$12:$I$15,MATCH(ExportsELAP[[#This Row],[Date Prevailing]],ECR_Hours!$H$12:$H$15,1))</f>
        <v>NS</v>
      </c>
      <c r="M6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7" spans="1:13" x14ac:dyDescent="0.25">
      <c r="A6717" s="164">
        <f>+Exports!A6720</f>
        <v>44841</v>
      </c>
      <c r="B6717" s="165">
        <f t="shared" si="416"/>
        <v>2022</v>
      </c>
      <c r="C6717" s="165">
        <f t="shared" si="417"/>
        <v>10</v>
      </c>
      <c r="D6717" s="165">
        <f t="shared" si="418"/>
        <v>7</v>
      </c>
      <c r="E6717" s="165">
        <f>+Exports!B6720</f>
        <v>20</v>
      </c>
      <c r="F6717" s="165">
        <f>+WEEKDAY(ExportsELAP[[#This Row],[Date Prevailing]],1)</f>
        <v>6</v>
      </c>
      <c r="G6717" s="165">
        <f>+COUNTIFS(ECR_Hours!$K$6:$K$7,ExportsELAP[[#This Row],[Date Prevailing]])</f>
        <v>0</v>
      </c>
      <c r="H6717" s="165">
        <f t="shared" si="419"/>
        <v>6</v>
      </c>
      <c r="I6717" s="166">
        <f>+Exports!G6720</f>
        <v>33.988</v>
      </c>
      <c r="J6717" s="166">
        <f>+'ELAP_IPCO-APND'!D6720</f>
        <v>77.871340000000004</v>
      </c>
      <c r="K6717" s="166">
        <f>+(ExportsELAP[[#This Row],[Exports kWh - MPT]]/1000)*ExportsELAP[[#This Row],[EIM Price]]</f>
        <v>2.6466911039199998</v>
      </c>
      <c r="L6717" s="167" t="str">
        <f>+INDEX(ECR_Hours!$I$12:$I$15,MATCH(ExportsELAP[[#This Row],[Date Prevailing]],ECR_Hours!$H$12:$H$15,1))</f>
        <v>NS</v>
      </c>
      <c r="M6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8" spans="1:13" x14ac:dyDescent="0.25">
      <c r="A6718" s="164">
        <f>+Exports!A6721</f>
        <v>44841</v>
      </c>
      <c r="B6718" s="165">
        <f t="shared" si="416"/>
        <v>2022</v>
      </c>
      <c r="C6718" s="165">
        <f t="shared" si="417"/>
        <v>10</v>
      </c>
      <c r="D6718" s="165">
        <f t="shared" si="418"/>
        <v>7</v>
      </c>
      <c r="E6718" s="165">
        <f>+Exports!B6721</f>
        <v>21</v>
      </c>
      <c r="F6718" s="165">
        <f>+WEEKDAY(ExportsELAP[[#This Row],[Date Prevailing]],1)</f>
        <v>6</v>
      </c>
      <c r="G6718" s="165">
        <f>+COUNTIFS(ECR_Hours!$K$6:$K$7,ExportsELAP[[#This Row],[Date Prevailing]])</f>
        <v>0</v>
      </c>
      <c r="H6718" s="165">
        <f t="shared" si="419"/>
        <v>6</v>
      </c>
      <c r="I6718" s="166">
        <f>+Exports!G6721</f>
        <v>18.204000000000001</v>
      </c>
      <c r="J6718" s="166">
        <f>+'ELAP_IPCO-APND'!D6721</f>
        <v>76.048519999999996</v>
      </c>
      <c r="K6718" s="166">
        <f>+(ExportsELAP[[#This Row],[Exports kWh - MPT]]/1000)*ExportsELAP[[#This Row],[EIM Price]]</f>
        <v>1.3843872580800001</v>
      </c>
      <c r="L6718" s="167" t="str">
        <f>+INDEX(ECR_Hours!$I$12:$I$15,MATCH(ExportsELAP[[#This Row],[Date Prevailing]],ECR_Hours!$H$12:$H$15,1))</f>
        <v>NS</v>
      </c>
      <c r="M6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19" spans="1:13" x14ac:dyDescent="0.25">
      <c r="A6719" s="164">
        <f>+Exports!A6722</f>
        <v>44841</v>
      </c>
      <c r="B6719" s="165">
        <f t="shared" si="416"/>
        <v>2022</v>
      </c>
      <c r="C6719" s="165">
        <f t="shared" si="417"/>
        <v>10</v>
      </c>
      <c r="D6719" s="165">
        <f t="shared" si="418"/>
        <v>7</v>
      </c>
      <c r="E6719" s="165">
        <f>+Exports!B6722</f>
        <v>22</v>
      </c>
      <c r="F6719" s="165">
        <f>+WEEKDAY(ExportsELAP[[#This Row],[Date Prevailing]],1)</f>
        <v>6</v>
      </c>
      <c r="G6719" s="165">
        <f>+COUNTIFS(ECR_Hours!$K$6:$K$7,ExportsELAP[[#This Row],[Date Prevailing]])</f>
        <v>0</v>
      </c>
      <c r="H6719" s="165">
        <f t="shared" si="419"/>
        <v>6</v>
      </c>
      <c r="I6719" s="166">
        <f>+Exports!G6722</f>
        <v>19.116600000000002</v>
      </c>
      <c r="J6719" s="166">
        <f>+'ELAP_IPCO-APND'!D6722</f>
        <v>80.791349999999994</v>
      </c>
      <c r="K6719" s="166">
        <f>+(ExportsELAP[[#This Row],[Exports kWh - MPT]]/1000)*ExportsELAP[[#This Row],[EIM Price]]</f>
        <v>1.54445592141</v>
      </c>
      <c r="L6719" s="167" t="str">
        <f>+INDEX(ECR_Hours!$I$12:$I$15,MATCH(ExportsELAP[[#This Row],[Date Prevailing]],ECR_Hours!$H$12:$H$15,1))</f>
        <v>NS</v>
      </c>
      <c r="M6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0" spans="1:13" x14ac:dyDescent="0.25">
      <c r="A6720" s="164">
        <f>+Exports!A6723</f>
        <v>44841</v>
      </c>
      <c r="B6720" s="165">
        <f t="shared" si="416"/>
        <v>2022</v>
      </c>
      <c r="C6720" s="165">
        <f t="shared" si="417"/>
        <v>10</v>
      </c>
      <c r="D6720" s="165">
        <f t="shared" si="418"/>
        <v>7</v>
      </c>
      <c r="E6720" s="165">
        <f>+Exports!B6723</f>
        <v>23</v>
      </c>
      <c r="F6720" s="165">
        <f>+WEEKDAY(ExportsELAP[[#This Row],[Date Prevailing]],1)</f>
        <v>6</v>
      </c>
      <c r="G6720" s="165">
        <f>+COUNTIFS(ECR_Hours!$K$6:$K$7,ExportsELAP[[#This Row],[Date Prevailing]])</f>
        <v>0</v>
      </c>
      <c r="H6720" s="165">
        <f t="shared" si="419"/>
        <v>6</v>
      </c>
      <c r="I6720" s="166">
        <f>+Exports!G6723</f>
        <v>18.290600000000001</v>
      </c>
      <c r="J6720" s="166">
        <f>+'ELAP_IPCO-APND'!D6723</f>
        <v>86.991749999999996</v>
      </c>
      <c r="K6720" s="166">
        <f>+(ExportsELAP[[#This Row],[Exports kWh - MPT]]/1000)*ExportsELAP[[#This Row],[EIM Price]]</f>
        <v>1.59113130255</v>
      </c>
      <c r="L6720" s="167" t="str">
        <f>+INDEX(ECR_Hours!$I$12:$I$15,MATCH(ExportsELAP[[#This Row],[Date Prevailing]],ECR_Hours!$H$12:$H$15,1))</f>
        <v>NS</v>
      </c>
      <c r="M6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1" spans="1:13" x14ac:dyDescent="0.25">
      <c r="A6721" s="164">
        <f>+Exports!A6724</f>
        <v>44841</v>
      </c>
      <c r="B6721" s="165">
        <f t="shared" si="416"/>
        <v>2022</v>
      </c>
      <c r="C6721" s="165">
        <f t="shared" si="417"/>
        <v>10</v>
      </c>
      <c r="D6721" s="165">
        <f t="shared" si="418"/>
        <v>7</v>
      </c>
      <c r="E6721" s="165">
        <f>+Exports!B6724</f>
        <v>24</v>
      </c>
      <c r="F6721" s="165">
        <f>+WEEKDAY(ExportsELAP[[#This Row],[Date Prevailing]],1)</f>
        <v>6</v>
      </c>
      <c r="G6721" s="165">
        <f>+COUNTIFS(ECR_Hours!$K$6:$K$7,ExportsELAP[[#This Row],[Date Prevailing]])</f>
        <v>0</v>
      </c>
      <c r="H6721" s="165">
        <f t="shared" si="419"/>
        <v>6</v>
      </c>
      <c r="I6721" s="166">
        <f>+Exports!G6724</f>
        <v>19.6858</v>
      </c>
      <c r="J6721" s="166">
        <f>+'ELAP_IPCO-APND'!D6724</f>
        <v>81.760270000000006</v>
      </c>
      <c r="K6721" s="166">
        <f>+(ExportsELAP[[#This Row],[Exports kWh - MPT]]/1000)*ExportsELAP[[#This Row],[EIM Price]]</f>
        <v>1.6095163231660001</v>
      </c>
      <c r="L6721" s="167" t="str">
        <f>+INDEX(ECR_Hours!$I$12:$I$15,MATCH(ExportsELAP[[#This Row],[Date Prevailing]],ECR_Hours!$H$12:$H$15,1))</f>
        <v>NS</v>
      </c>
      <c r="M6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2" spans="1:13" x14ac:dyDescent="0.25">
      <c r="A6722" s="164">
        <f>+Exports!A6725</f>
        <v>44842</v>
      </c>
      <c r="B6722" s="165">
        <f t="shared" ref="B6722:B6785" si="420">+YEAR(A6722)</f>
        <v>2022</v>
      </c>
      <c r="C6722" s="165">
        <f t="shared" ref="C6722:C6785" si="421">+MONTH(A6722)</f>
        <v>10</v>
      </c>
      <c r="D6722" s="165">
        <f t="shared" ref="D6722:D6785" si="422">+DAY(A6722)</f>
        <v>8</v>
      </c>
      <c r="E6722" s="165">
        <f>+Exports!B6725</f>
        <v>1</v>
      </c>
      <c r="F6722" s="165">
        <f>+WEEKDAY(ExportsELAP[[#This Row],[Date Prevailing]],1)</f>
        <v>7</v>
      </c>
      <c r="G6722" s="165">
        <f>+COUNTIFS(ECR_Hours!$K$6:$K$7,ExportsELAP[[#This Row],[Date Prevailing]])</f>
        <v>0</v>
      </c>
      <c r="H6722" s="165">
        <f t="shared" ref="H6722:H6785" si="423">+IF(G6722=1,0,F6722)</f>
        <v>7</v>
      </c>
      <c r="I6722" s="166">
        <f>+Exports!G6725</f>
        <v>20.365800000000004</v>
      </c>
      <c r="J6722" s="166">
        <f>+'ELAP_IPCO-APND'!D6725</f>
        <v>75.959209999999999</v>
      </c>
      <c r="K6722" s="166">
        <f>+(ExportsELAP[[#This Row],[Exports kWh - MPT]]/1000)*ExportsELAP[[#This Row],[EIM Price]]</f>
        <v>1.5469700790180003</v>
      </c>
      <c r="L6722" s="167" t="str">
        <f>+INDEX(ECR_Hours!$I$12:$I$15,MATCH(ExportsELAP[[#This Row],[Date Prevailing]],ECR_Hours!$H$12:$H$15,1))</f>
        <v>NS</v>
      </c>
      <c r="M6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3" spans="1:13" x14ac:dyDescent="0.25">
      <c r="A6723" s="164">
        <f>+Exports!A6726</f>
        <v>44842</v>
      </c>
      <c r="B6723" s="165">
        <f t="shared" si="420"/>
        <v>2022</v>
      </c>
      <c r="C6723" s="165">
        <f t="shared" si="421"/>
        <v>10</v>
      </c>
      <c r="D6723" s="165">
        <f t="shared" si="422"/>
        <v>8</v>
      </c>
      <c r="E6723" s="165">
        <f>+Exports!B6726</f>
        <v>2</v>
      </c>
      <c r="F6723" s="165">
        <f>+WEEKDAY(ExportsELAP[[#This Row],[Date Prevailing]],1)</f>
        <v>7</v>
      </c>
      <c r="G6723" s="165">
        <f>+COUNTIFS(ECR_Hours!$K$6:$K$7,ExportsELAP[[#This Row],[Date Prevailing]])</f>
        <v>0</v>
      </c>
      <c r="H6723" s="165">
        <f t="shared" si="423"/>
        <v>7</v>
      </c>
      <c r="I6723" s="166">
        <f>+Exports!G6726</f>
        <v>20.9208</v>
      </c>
      <c r="J6723" s="166">
        <f>+'ELAP_IPCO-APND'!D6726</f>
        <v>71.450770000000006</v>
      </c>
      <c r="K6723" s="166">
        <f>+(ExportsELAP[[#This Row],[Exports kWh - MPT]]/1000)*ExportsELAP[[#This Row],[EIM Price]]</f>
        <v>1.4948072690160001</v>
      </c>
      <c r="L6723" s="167" t="str">
        <f>+INDEX(ECR_Hours!$I$12:$I$15,MATCH(ExportsELAP[[#This Row],[Date Prevailing]],ECR_Hours!$H$12:$H$15,1))</f>
        <v>NS</v>
      </c>
      <c r="M6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4" spans="1:13" x14ac:dyDescent="0.25">
      <c r="A6724" s="164">
        <f>+Exports!A6727</f>
        <v>44842</v>
      </c>
      <c r="B6724" s="165">
        <f t="shared" si="420"/>
        <v>2022</v>
      </c>
      <c r="C6724" s="165">
        <f t="shared" si="421"/>
        <v>10</v>
      </c>
      <c r="D6724" s="165">
        <f t="shared" si="422"/>
        <v>8</v>
      </c>
      <c r="E6724" s="165">
        <f>+Exports!B6727</f>
        <v>3</v>
      </c>
      <c r="F6724" s="165">
        <f>+WEEKDAY(ExportsELAP[[#This Row],[Date Prevailing]],1)</f>
        <v>7</v>
      </c>
      <c r="G6724" s="165">
        <f>+COUNTIFS(ECR_Hours!$K$6:$K$7,ExportsELAP[[#This Row],[Date Prevailing]])</f>
        <v>0</v>
      </c>
      <c r="H6724" s="165">
        <f t="shared" si="423"/>
        <v>7</v>
      </c>
      <c r="I6724" s="166">
        <f>+Exports!G6727</f>
        <v>22.270600000000002</v>
      </c>
      <c r="J6724" s="166">
        <f>+'ELAP_IPCO-APND'!D6727</f>
        <v>72.041259999999994</v>
      </c>
      <c r="K6724" s="166">
        <f>+(ExportsELAP[[#This Row],[Exports kWh - MPT]]/1000)*ExportsELAP[[#This Row],[EIM Price]]</f>
        <v>1.6044020849559999</v>
      </c>
      <c r="L6724" s="167" t="str">
        <f>+INDEX(ECR_Hours!$I$12:$I$15,MATCH(ExportsELAP[[#This Row],[Date Prevailing]],ECR_Hours!$H$12:$H$15,1))</f>
        <v>NS</v>
      </c>
      <c r="M6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5" spans="1:13" x14ac:dyDescent="0.25">
      <c r="A6725" s="164">
        <f>+Exports!A6728</f>
        <v>44842</v>
      </c>
      <c r="B6725" s="165">
        <f t="shared" si="420"/>
        <v>2022</v>
      </c>
      <c r="C6725" s="165">
        <f t="shared" si="421"/>
        <v>10</v>
      </c>
      <c r="D6725" s="165">
        <f t="shared" si="422"/>
        <v>8</v>
      </c>
      <c r="E6725" s="165">
        <f>+Exports!B6728</f>
        <v>4</v>
      </c>
      <c r="F6725" s="165">
        <f>+WEEKDAY(ExportsELAP[[#This Row],[Date Prevailing]],1)</f>
        <v>7</v>
      </c>
      <c r="G6725" s="165">
        <f>+COUNTIFS(ECR_Hours!$K$6:$K$7,ExportsELAP[[#This Row],[Date Prevailing]])</f>
        <v>0</v>
      </c>
      <c r="H6725" s="165">
        <f t="shared" si="423"/>
        <v>7</v>
      </c>
      <c r="I6725" s="166">
        <f>+Exports!G6728</f>
        <v>21.606999999999999</v>
      </c>
      <c r="J6725" s="166">
        <f>+'ELAP_IPCO-APND'!D6728</f>
        <v>65.772099999999995</v>
      </c>
      <c r="K6725" s="166">
        <f>+(ExportsELAP[[#This Row],[Exports kWh - MPT]]/1000)*ExportsELAP[[#This Row],[EIM Price]]</f>
        <v>1.4211377646999996</v>
      </c>
      <c r="L6725" s="167" t="str">
        <f>+INDEX(ECR_Hours!$I$12:$I$15,MATCH(ExportsELAP[[#This Row],[Date Prevailing]],ECR_Hours!$H$12:$H$15,1))</f>
        <v>NS</v>
      </c>
      <c r="M6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6" spans="1:13" x14ac:dyDescent="0.25">
      <c r="A6726" s="164">
        <f>+Exports!A6729</f>
        <v>44842</v>
      </c>
      <c r="B6726" s="165">
        <f t="shared" si="420"/>
        <v>2022</v>
      </c>
      <c r="C6726" s="165">
        <f t="shared" si="421"/>
        <v>10</v>
      </c>
      <c r="D6726" s="165">
        <f t="shared" si="422"/>
        <v>8</v>
      </c>
      <c r="E6726" s="165">
        <f>+Exports!B6729</f>
        <v>5</v>
      </c>
      <c r="F6726" s="165">
        <f>+WEEKDAY(ExportsELAP[[#This Row],[Date Prevailing]],1)</f>
        <v>7</v>
      </c>
      <c r="G6726" s="165">
        <f>+COUNTIFS(ECR_Hours!$K$6:$K$7,ExportsELAP[[#This Row],[Date Prevailing]])</f>
        <v>0</v>
      </c>
      <c r="H6726" s="165">
        <f t="shared" si="423"/>
        <v>7</v>
      </c>
      <c r="I6726" s="166">
        <f>+Exports!G6729</f>
        <v>23.144600000000001</v>
      </c>
      <c r="J6726" s="166">
        <f>+'ELAP_IPCO-APND'!D6729</f>
        <v>66.408559999999994</v>
      </c>
      <c r="K6726" s="166">
        <f>+(ExportsELAP[[#This Row],[Exports kWh - MPT]]/1000)*ExportsELAP[[#This Row],[EIM Price]]</f>
        <v>1.5369995577760001</v>
      </c>
      <c r="L6726" s="167" t="str">
        <f>+INDEX(ECR_Hours!$I$12:$I$15,MATCH(ExportsELAP[[#This Row],[Date Prevailing]],ECR_Hours!$H$12:$H$15,1))</f>
        <v>NS</v>
      </c>
      <c r="M6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7" spans="1:13" x14ac:dyDescent="0.25">
      <c r="A6727" s="164">
        <f>+Exports!A6730</f>
        <v>44842</v>
      </c>
      <c r="B6727" s="165">
        <f t="shared" si="420"/>
        <v>2022</v>
      </c>
      <c r="C6727" s="165">
        <f t="shared" si="421"/>
        <v>10</v>
      </c>
      <c r="D6727" s="165">
        <f t="shared" si="422"/>
        <v>8</v>
      </c>
      <c r="E6727" s="165">
        <f>+Exports!B6730</f>
        <v>6</v>
      </c>
      <c r="F6727" s="165">
        <f>+WEEKDAY(ExportsELAP[[#This Row],[Date Prevailing]],1)</f>
        <v>7</v>
      </c>
      <c r="G6727" s="165">
        <f>+COUNTIFS(ECR_Hours!$K$6:$K$7,ExportsELAP[[#This Row],[Date Prevailing]])</f>
        <v>0</v>
      </c>
      <c r="H6727" s="165">
        <f t="shared" si="423"/>
        <v>7</v>
      </c>
      <c r="I6727" s="166">
        <f>+Exports!G6730</f>
        <v>23.826400000000003</v>
      </c>
      <c r="J6727" s="166">
        <f>+'ELAP_IPCO-APND'!D6730</f>
        <v>69.011989999999997</v>
      </c>
      <c r="K6727" s="166">
        <f>+(ExportsELAP[[#This Row],[Exports kWh - MPT]]/1000)*ExportsELAP[[#This Row],[EIM Price]]</f>
        <v>1.6443072785360002</v>
      </c>
      <c r="L6727" s="167" t="str">
        <f>+INDEX(ECR_Hours!$I$12:$I$15,MATCH(ExportsELAP[[#This Row],[Date Prevailing]],ECR_Hours!$H$12:$H$15,1))</f>
        <v>NS</v>
      </c>
      <c r="M6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8" spans="1:13" x14ac:dyDescent="0.25">
      <c r="A6728" s="164">
        <f>+Exports!A6731</f>
        <v>44842</v>
      </c>
      <c r="B6728" s="165">
        <f t="shared" si="420"/>
        <v>2022</v>
      </c>
      <c r="C6728" s="165">
        <f t="shared" si="421"/>
        <v>10</v>
      </c>
      <c r="D6728" s="165">
        <f t="shared" si="422"/>
        <v>8</v>
      </c>
      <c r="E6728" s="165">
        <f>+Exports!B6731</f>
        <v>7</v>
      </c>
      <c r="F6728" s="165">
        <f>+WEEKDAY(ExportsELAP[[#This Row],[Date Prevailing]],1)</f>
        <v>7</v>
      </c>
      <c r="G6728" s="165">
        <f>+COUNTIFS(ECR_Hours!$K$6:$K$7,ExportsELAP[[#This Row],[Date Prevailing]])</f>
        <v>0</v>
      </c>
      <c r="H6728" s="165">
        <f t="shared" si="423"/>
        <v>7</v>
      </c>
      <c r="I6728" s="166">
        <f>+Exports!G6731</f>
        <v>22.171800000000001</v>
      </c>
      <c r="J6728" s="166">
        <f>+'ELAP_IPCO-APND'!D6731</f>
        <v>73.045299999999997</v>
      </c>
      <c r="K6728" s="166">
        <f>+(ExportsELAP[[#This Row],[Exports kWh - MPT]]/1000)*ExportsELAP[[#This Row],[EIM Price]]</f>
        <v>1.6195457825400001</v>
      </c>
      <c r="L6728" s="167" t="str">
        <f>+INDEX(ECR_Hours!$I$12:$I$15,MATCH(ExportsELAP[[#This Row],[Date Prevailing]],ECR_Hours!$H$12:$H$15,1))</f>
        <v>NS</v>
      </c>
      <c r="M6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29" spans="1:13" x14ac:dyDescent="0.25">
      <c r="A6729" s="164">
        <f>+Exports!A6732</f>
        <v>44842</v>
      </c>
      <c r="B6729" s="165">
        <f t="shared" si="420"/>
        <v>2022</v>
      </c>
      <c r="C6729" s="165">
        <f t="shared" si="421"/>
        <v>10</v>
      </c>
      <c r="D6729" s="165">
        <f t="shared" si="422"/>
        <v>8</v>
      </c>
      <c r="E6729" s="165">
        <f>+Exports!B6732</f>
        <v>8</v>
      </c>
      <c r="F6729" s="165">
        <f>+WEEKDAY(ExportsELAP[[#This Row],[Date Prevailing]],1)</f>
        <v>7</v>
      </c>
      <c r="G6729" s="165">
        <f>+COUNTIFS(ECR_Hours!$K$6:$K$7,ExportsELAP[[#This Row],[Date Prevailing]])</f>
        <v>0</v>
      </c>
      <c r="H6729" s="165">
        <f t="shared" si="423"/>
        <v>7</v>
      </c>
      <c r="I6729" s="166">
        <f>+Exports!G6732</f>
        <v>212.26310000000001</v>
      </c>
      <c r="J6729" s="166">
        <f>+'ELAP_IPCO-APND'!D6732</f>
        <v>70.288849999999996</v>
      </c>
      <c r="K6729" s="166">
        <f>+(ExportsELAP[[#This Row],[Exports kWh - MPT]]/1000)*ExportsELAP[[#This Row],[EIM Price]]</f>
        <v>14.919729196435</v>
      </c>
      <c r="L6729" s="167" t="str">
        <f>+INDEX(ECR_Hours!$I$12:$I$15,MATCH(ExportsELAP[[#This Row],[Date Prevailing]],ECR_Hours!$H$12:$H$15,1))</f>
        <v>NS</v>
      </c>
      <c r="M6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0" spans="1:13" x14ac:dyDescent="0.25">
      <c r="A6730" s="164">
        <f>+Exports!A6733</f>
        <v>44842</v>
      </c>
      <c r="B6730" s="165">
        <f t="shared" si="420"/>
        <v>2022</v>
      </c>
      <c r="C6730" s="165">
        <f t="shared" si="421"/>
        <v>10</v>
      </c>
      <c r="D6730" s="165">
        <f t="shared" si="422"/>
        <v>8</v>
      </c>
      <c r="E6730" s="165">
        <f>+Exports!B6733</f>
        <v>9</v>
      </c>
      <c r="F6730" s="165">
        <f>+WEEKDAY(ExportsELAP[[#This Row],[Date Prevailing]],1)</f>
        <v>7</v>
      </c>
      <c r="G6730" s="165">
        <f>+COUNTIFS(ECR_Hours!$K$6:$K$7,ExportsELAP[[#This Row],[Date Prevailing]])</f>
        <v>0</v>
      </c>
      <c r="H6730" s="165">
        <f t="shared" si="423"/>
        <v>7</v>
      </c>
      <c r="I6730" s="166">
        <f>+Exports!G6733</f>
        <v>5538.3948999999993</v>
      </c>
      <c r="J6730" s="166">
        <f>+'ELAP_IPCO-APND'!D6733</f>
        <v>58.780909999999999</v>
      </c>
      <c r="K6730" s="166">
        <f>+(ExportsELAP[[#This Row],[Exports kWh - MPT]]/1000)*ExportsELAP[[#This Row],[EIM Price]]</f>
        <v>325.55189216135892</v>
      </c>
      <c r="L6730" s="167" t="str">
        <f>+INDEX(ECR_Hours!$I$12:$I$15,MATCH(ExportsELAP[[#This Row],[Date Prevailing]],ECR_Hours!$H$12:$H$15,1))</f>
        <v>NS</v>
      </c>
      <c r="M6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1" spans="1:13" x14ac:dyDescent="0.25">
      <c r="A6731" s="164">
        <f>+Exports!A6734</f>
        <v>44842</v>
      </c>
      <c r="B6731" s="165">
        <f t="shared" si="420"/>
        <v>2022</v>
      </c>
      <c r="C6731" s="165">
        <f t="shared" si="421"/>
        <v>10</v>
      </c>
      <c r="D6731" s="165">
        <f t="shared" si="422"/>
        <v>8</v>
      </c>
      <c r="E6731" s="165">
        <f>+Exports!B6734</f>
        <v>10</v>
      </c>
      <c r="F6731" s="165">
        <f>+WEEKDAY(ExportsELAP[[#This Row],[Date Prevailing]],1)</f>
        <v>7</v>
      </c>
      <c r="G6731" s="165">
        <f>+COUNTIFS(ECR_Hours!$K$6:$K$7,ExportsELAP[[#This Row],[Date Prevailing]])</f>
        <v>0</v>
      </c>
      <c r="H6731" s="165">
        <f t="shared" si="423"/>
        <v>7</v>
      </c>
      <c r="I6731" s="166">
        <f>+Exports!G6734</f>
        <v>16543.184800000003</v>
      </c>
      <c r="J6731" s="166">
        <f>+'ELAP_IPCO-APND'!D6734</f>
        <v>53.305579999999999</v>
      </c>
      <c r="K6731" s="166">
        <f>+(ExportsELAP[[#This Row],[Exports kWh - MPT]]/1000)*ExportsELAP[[#This Row],[EIM Price]]</f>
        <v>881.84406081118414</v>
      </c>
      <c r="L6731" s="167" t="str">
        <f>+INDEX(ECR_Hours!$I$12:$I$15,MATCH(ExportsELAP[[#This Row],[Date Prevailing]],ECR_Hours!$H$12:$H$15,1))</f>
        <v>NS</v>
      </c>
      <c r="M6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2" spans="1:13" x14ac:dyDescent="0.25">
      <c r="A6732" s="164">
        <f>+Exports!A6735</f>
        <v>44842</v>
      </c>
      <c r="B6732" s="165">
        <f t="shared" si="420"/>
        <v>2022</v>
      </c>
      <c r="C6732" s="165">
        <f t="shared" si="421"/>
        <v>10</v>
      </c>
      <c r="D6732" s="165">
        <f t="shared" si="422"/>
        <v>8</v>
      </c>
      <c r="E6732" s="165">
        <f>+Exports!B6735</f>
        <v>11</v>
      </c>
      <c r="F6732" s="165">
        <f>+WEEKDAY(ExportsELAP[[#This Row],[Date Prevailing]],1)</f>
        <v>7</v>
      </c>
      <c r="G6732" s="165">
        <f>+COUNTIFS(ECR_Hours!$K$6:$K$7,ExportsELAP[[#This Row],[Date Prevailing]])</f>
        <v>0</v>
      </c>
      <c r="H6732" s="165">
        <f t="shared" si="423"/>
        <v>7</v>
      </c>
      <c r="I6732" s="166">
        <f>+Exports!G6735</f>
        <v>29448.883900000001</v>
      </c>
      <c r="J6732" s="166">
        <f>+'ELAP_IPCO-APND'!D6735</f>
        <v>56.93385</v>
      </c>
      <c r="K6732" s="166">
        <f>+(ExportsELAP[[#This Row],[Exports kWh - MPT]]/1000)*ExportsELAP[[#This Row],[EIM Price]]</f>
        <v>1676.6383386300151</v>
      </c>
      <c r="L6732" s="167" t="str">
        <f>+INDEX(ECR_Hours!$I$12:$I$15,MATCH(ExportsELAP[[#This Row],[Date Prevailing]],ECR_Hours!$H$12:$H$15,1))</f>
        <v>NS</v>
      </c>
      <c r="M6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3" spans="1:13" x14ac:dyDescent="0.25">
      <c r="A6733" s="164">
        <f>+Exports!A6736</f>
        <v>44842</v>
      </c>
      <c r="B6733" s="165">
        <f t="shared" si="420"/>
        <v>2022</v>
      </c>
      <c r="C6733" s="165">
        <f t="shared" si="421"/>
        <v>10</v>
      </c>
      <c r="D6733" s="165">
        <f t="shared" si="422"/>
        <v>8</v>
      </c>
      <c r="E6733" s="165">
        <f>+Exports!B6736</f>
        <v>12</v>
      </c>
      <c r="F6733" s="165">
        <f>+WEEKDAY(ExportsELAP[[#This Row],[Date Prevailing]],1)</f>
        <v>7</v>
      </c>
      <c r="G6733" s="165">
        <f>+COUNTIFS(ECR_Hours!$K$6:$K$7,ExportsELAP[[#This Row],[Date Prevailing]])</f>
        <v>0</v>
      </c>
      <c r="H6733" s="165">
        <f t="shared" si="423"/>
        <v>7</v>
      </c>
      <c r="I6733" s="166">
        <f>+Exports!G6736</f>
        <v>38635.5867</v>
      </c>
      <c r="J6733" s="166">
        <f>+'ELAP_IPCO-APND'!D6736</f>
        <v>57.58831</v>
      </c>
      <c r="K6733" s="166">
        <f>+(ExportsELAP[[#This Row],[Exports kWh - MPT]]/1000)*ExportsELAP[[#This Row],[EIM Price]]</f>
        <v>2224.9581439114768</v>
      </c>
      <c r="L6733" s="167" t="str">
        <f>+INDEX(ECR_Hours!$I$12:$I$15,MATCH(ExportsELAP[[#This Row],[Date Prevailing]],ECR_Hours!$H$12:$H$15,1))</f>
        <v>NS</v>
      </c>
      <c r="M6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4" spans="1:13" x14ac:dyDescent="0.25">
      <c r="A6734" s="164">
        <f>+Exports!A6737</f>
        <v>44842</v>
      </c>
      <c r="B6734" s="165">
        <f t="shared" si="420"/>
        <v>2022</v>
      </c>
      <c r="C6734" s="165">
        <f t="shared" si="421"/>
        <v>10</v>
      </c>
      <c r="D6734" s="165">
        <f t="shared" si="422"/>
        <v>8</v>
      </c>
      <c r="E6734" s="165">
        <f>+Exports!B6737</f>
        <v>13</v>
      </c>
      <c r="F6734" s="165">
        <f>+WEEKDAY(ExportsELAP[[#This Row],[Date Prevailing]],1)</f>
        <v>7</v>
      </c>
      <c r="G6734" s="165">
        <f>+COUNTIFS(ECR_Hours!$K$6:$K$7,ExportsELAP[[#This Row],[Date Prevailing]])</f>
        <v>0</v>
      </c>
      <c r="H6734" s="165">
        <f t="shared" si="423"/>
        <v>7</v>
      </c>
      <c r="I6734" s="166">
        <f>+Exports!G6737</f>
        <v>45117.921900000001</v>
      </c>
      <c r="J6734" s="166">
        <f>+'ELAP_IPCO-APND'!D6737</f>
        <v>53.5015</v>
      </c>
      <c r="K6734" s="166">
        <f>+(ExportsELAP[[#This Row],[Exports kWh - MPT]]/1000)*ExportsELAP[[#This Row],[EIM Price]]</f>
        <v>2413.8764985328498</v>
      </c>
      <c r="L6734" s="167" t="str">
        <f>+INDEX(ECR_Hours!$I$12:$I$15,MATCH(ExportsELAP[[#This Row],[Date Prevailing]],ECR_Hours!$H$12:$H$15,1))</f>
        <v>NS</v>
      </c>
      <c r="M6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5" spans="1:13" x14ac:dyDescent="0.25">
      <c r="A6735" s="164">
        <f>+Exports!A6738</f>
        <v>44842</v>
      </c>
      <c r="B6735" s="165">
        <f t="shared" si="420"/>
        <v>2022</v>
      </c>
      <c r="C6735" s="165">
        <f t="shared" si="421"/>
        <v>10</v>
      </c>
      <c r="D6735" s="165">
        <f t="shared" si="422"/>
        <v>8</v>
      </c>
      <c r="E6735" s="165">
        <f>+Exports!B6738</f>
        <v>14</v>
      </c>
      <c r="F6735" s="165">
        <f>+WEEKDAY(ExportsELAP[[#This Row],[Date Prevailing]],1)</f>
        <v>7</v>
      </c>
      <c r="G6735" s="165">
        <f>+COUNTIFS(ECR_Hours!$K$6:$K$7,ExportsELAP[[#This Row],[Date Prevailing]])</f>
        <v>0</v>
      </c>
      <c r="H6735" s="165">
        <f t="shared" si="423"/>
        <v>7</v>
      </c>
      <c r="I6735" s="166">
        <f>+Exports!G6738</f>
        <v>47384.197100000005</v>
      </c>
      <c r="J6735" s="166">
        <f>+'ELAP_IPCO-APND'!D6738</f>
        <v>59.542490000000001</v>
      </c>
      <c r="K6735" s="166">
        <f>+(ExportsELAP[[#This Row],[Exports kWh - MPT]]/1000)*ExportsELAP[[#This Row],[EIM Price]]</f>
        <v>2821.3730819847792</v>
      </c>
      <c r="L6735" s="167" t="str">
        <f>+INDEX(ECR_Hours!$I$12:$I$15,MATCH(ExportsELAP[[#This Row],[Date Prevailing]],ECR_Hours!$H$12:$H$15,1))</f>
        <v>NS</v>
      </c>
      <c r="M6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6" spans="1:13" x14ac:dyDescent="0.25">
      <c r="A6736" s="164">
        <f>+Exports!A6739</f>
        <v>44842</v>
      </c>
      <c r="B6736" s="165">
        <f t="shared" si="420"/>
        <v>2022</v>
      </c>
      <c r="C6736" s="165">
        <f t="shared" si="421"/>
        <v>10</v>
      </c>
      <c r="D6736" s="165">
        <f t="shared" si="422"/>
        <v>8</v>
      </c>
      <c r="E6736" s="165">
        <f>+Exports!B6739</f>
        <v>15</v>
      </c>
      <c r="F6736" s="165">
        <f>+WEEKDAY(ExportsELAP[[#This Row],[Date Prevailing]],1)</f>
        <v>7</v>
      </c>
      <c r="G6736" s="165">
        <f>+COUNTIFS(ECR_Hours!$K$6:$K$7,ExportsELAP[[#This Row],[Date Prevailing]])</f>
        <v>0</v>
      </c>
      <c r="H6736" s="165">
        <f t="shared" si="423"/>
        <v>7</v>
      </c>
      <c r="I6736" s="166">
        <f>+Exports!G6739</f>
        <v>43756.941299999999</v>
      </c>
      <c r="J6736" s="166">
        <f>+'ELAP_IPCO-APND'!D6739</f>
        <v>64.86063</v>
      </c>
      <c r="K6736" s="166">
        <f>+(ExportsELAP[[#This Row],[Exports kWh - MPT]]/1000)*ExportsELAP[[#This Row],[EIM Price]]</f>
        <v>2838.102779591019</v>
      </c>
      <c r="L6736" s="167" t="str">
        <f>+INDEX(ECR_Hours!$I$12:$I$15,MATCH(ExportsELAP[[#This Row],[Date Prevailing]],ECR_Hours!$H$12:$H$15,1))</f>
        <v>NS</v>
      </c>
      <c r="M6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7" spans="1:13" x14ac:dyDescent="0.25">
      <c r="A6737" s="164">
        <f>+Exports!A6740</f>
        <v>44842</v>
      </c>
      <c r="B6737" s="165">
        <f t="shared" si="420"/>
        <v>2022</v>
      </c>
      <c r="C6737" s="165">
        <f t="shared" si="421"/>
        <v>10</v>
      </c>
      <c r="D6737" s="165">
        <f t="shared" si="422"/>
        <v>8</v>
      </c>
      <c r="E6737" s="165">
        <f>+Exports!B6740</f>
        <v>16</v>
      </c>
      <c r="F6737" s="165">
        <f>+WEEKDAY(ExportsELAP[[#This Row],[Date Prevailing]],1)</f>
        <v>7</v>
      </c>
      <c r="G6737" s="165">
        <f>+COUNTIFS(ECR_Hours!$K$6:$K$7,ExportsELAP[[#This Row],[Date Prevailing]])</f>
        <v>0</v>
      </c>
      <c r="H6737" s="165">
        <f t="shared" si="423"/>
        <v>7</v>
      </c>
      <c r="I6737" s="166">
        <f>+Exports!G6740</f>
        <v>36121.279399999999</v>
      </c>
      <c r="J6737" s="166">
        <f>+'ELAP_IPCO-APND'!D6740</f>
        <v>71.098849999999999</v>
      </c>
      <c r="K6737" s="166">
        <f>+(ExportsELAP[[#This Row],[Exports kWh - MPT]]/1000)*ExportsELAP[[#This Row],[EIM Price]]</f>
        <v>2568.18142586869</v>
      </c>
      <c r="L6737" s="167" t="str">
        <f>+INDEX(ECR_Hours!$I$12:$I$15,MATCH(ExportsELAP[[#This Row],[Date Prevailing]],ECR_Hours!$H$12:$H$15,1))</f>
        <v>NS</v>
      </c>
      <c r="M6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8" spans="1:13" x14ac:dyDescent="0.25">
      <c r="A6738" s="164">
        <f>+Exports!A6741</f>
        <v>44842</v>
      </c>
      <c r="B6738" s="165">
        <f t="shared" si="420"/>
        <v>2022</v>
      </c>
      <c r="C6738" s="165">
        <f t="shared" si="421"/>
        <v>10</v>
      </c>
      <c r="D6738" s="165">
        <f t="shared" si="422"/>
        <v>8</v>
      </c>
      <c r="E6738" s="165">
        <f>+Exports!B6741</f>
        <v>17</v>
      </c>
      <c r="F6738" s="165">
        <f>+WEEKDAY(ExportsELAP[[#This Row],[Date Prevailing]],1)</f>
        <v>7</v>
      </c>
      <c r="G6738" s="165">
        <f>+COUNTIFS(ECR_Hours!$K$6:$K$7,ExportsELAP[[#This Row],[Date Prevailing]])</f>
        <v>0</v>
      </c>
      <c r="H6738" s="165">
        <f t="shared" si="423"/>
        <v>7</v>
      </c>
      <c r="I6738" s="166">
        <f>+Exports!G6741</f>
        <v>25662.720799999999</v>
      </c>
      <c r="J6738" s="166">
        <f>+'ELAP_IPCO-APND'!D6741</f>
        <v>70.462310000000002</v>
      </c>
      <c r="K6738" s="166">
        <f>+(ExportsELAP[[#This Row],[Exports kWh - MPT]]/1000)*ExportsELAP[[#This Row],[EIM Price]]</f>
        <v>1808.254588453048</v>
      </c>
      <c r="L6738" s="167" t="str">
        <f>+INDEX(ECR_Hours!$I$12:$I$15,MATCH(ExportsELAP[[#This Row],[Date Prevailing]],ECR_Hours!$H$12:$H$15,1))</f>
        <v>NS</v>
      </c>
      <c r="M6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39" spans="1:13" x14ac:dyDescent="0.25">
      <c r="A6739" s="164">
        <f>+Exports!A6742</f>
        <v>44842</v>
      </c>
      <c r="B6739" s="165">
        <f t="shared" si="420"/>
        <v>2022</v>
      </c>
      <c r="C6739" s="165">
        <f t="shared" si="421"/>
        <v>10</v>
      </c>
      <c r="D6739" s="165">
        <f t="shared" si="422"/>
        <v>8</v>
      </c>
      <c r="E6739" s="165">
        <f>+Exports!B6742</f>
        <v>18</v>
      </c>
      <c r="F6739" s="165">
        <f>+WEEKDAY(ExportsELAP[[#This Row],[Date Prevailing]],1)</f>
        <v>7</v>
      </c>
      <c r="G6739" s="165">
        <f>+COUNTIFS(ECR_Hours!$K$6:$K$7,ExportsELAP[[#This Row],[Date Prevailing]])</f>
        <v>0</v>
      </c>
      <c r="H6739" s="165">
        <f t="shared" si="423"/>
        <v>7</v>
      </c>
      <c r="I6739" s="166">
        <f>+Exports!G6742</f>
        <v>15067.6721</v>
      </c>
      <c r="J6739" s="166">
        <f>+'ELAP_IPCO-APND'!D6742</f>
        <v>72.037319999999994</v>
      </c>
      <c r="K6739" s="166">
        <f>+(ExportsELAP[[#This Row],[Exports kWh - MPT]]/1000)*ExportsELAP[[#This Row],[EIM Price]]</f>
        <v>1085.4347167227718</v>
      </c>
      <c r="L6739" s="167" t="str">
        <f>+INDEX(ECR_Hours!$I$12:$I$15,MATCH(ExportsELAP[[#This Row],[Date Prevailing]],ECR_Hours!$H$12:$H$15,1))</f>
        <v>NS</v>
      </c>
      <c r="M6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0" spans="1:13" x14ac:dyDescent="0.25">
      <c r="A6740" s="164">
        <f>+Exports!A6743</f>
        <v>44842</v>
      </c>
      <c r="B6740" s="165">
        <f t="shared" si="420"/>
        <v>2022</v>
      </c>
      <c r="C6740" s="165">
        <f t="shared" si="421"/>
        <v>10</v>
      </c>
      <c r="D6740" s="165">
        <f t="shared" si="422"/>
        <v>8</v>
      </c>
      <c r="E6740" s="165">
        <f>+Exports!B6743</f>
        <v>19</v>
      </c>
      <c r="F6740" s="165">
        <f>+WEEKDAY(ExportsELAP[[#This Row],[Date Prevailing]],1)</f>
        <v>7</v>
      </c>
      <c r="G6740" s="165">
        <f>+COUNTIFS(ECR_Hours!$K$6:$K$7,ExportsELAP[[#This Row],[Date Prevailing]])</f>
        <v>0</v>
      </c>
      <c r="H6740" s="165">
        <f t="shared" si="423"/>
        <v>7</v>
      </c>
      <c r="I6740" s="166">
        <f>+Exports!G6743</f>
        <v>3401.4175999999998</v>
      </c>
      <c r="J6740" s="166">
        <f>+'ELAP_IPCO-APND'!D6743</f>
        <v>71.399460000000005</v>
      </c>
      <c r="K6740" s="166">
        <f>+(ExportsELAP[[#This Row],[Exports kWh - MPT]]/1000)*ExportsELAP[[#This Row],[EIM Price]]</f>
        <v>242.859379874496</v>
      </c>
      <c r="L6740" s="167" t="str">
        <f>+INDEX(ECR_Hours!$I$12:$I$15,MATCH(ExportsELAP[[#This Row],[Date Prevailing]],ECR_Hours!$H$12:$H$15,1))</f>
        <v>NS</v>
      </c>
      <c r="M6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1" spans="1:13" x14ac:dyDescent="0.25">
      <c r="A6741" s="164">
        <f>+Exports!A6744</f>
        <v>44842</v>
      </c>
      <c r="B6741" s="165">
        <f t="shared" si="420"/>
        <v>2022</v>
      </c>
      <c r="C6741" s="165">
        <f t="shared" si="421"/>
        <v>10</v>
      </c>
      <c r="D6741" s="165">
        <f t="shared" si="422"/>
        <v>8</v>
      </c>
      <c r="E6741" s="165">
        <f>+Exports!B6744</f>
        <v>20</v>
      </c>
      <c r="F6741" s="165">
        <f>+WEEKDAY(ExportsELAP[[#This Row],[Date Prevailing]],1)</f>
        <v>7</v>
      </c>
      <c r="G6741" s="165">
        <f>+COUNTIFS(ECR_Hours!$K$6:$K$7,ExportsELAP[[#This Row],[Date Prevailing]])</f>
        <v>0</v>
      </c>
      <c r="H6741" s="165">
        <f t="shared" si="423"/>
        <v>7</v>
      </c>
      <c r="I6741" s="166">
        <f>+Exports!G6744</f>
        <v>31.429000000000002</v>
      </c>
      <c r="J6741" s="166">
        <f>+'ELAP_IPCO-APND'!D6744</f>
        <v>78.797799999999995</v>
      </c>
      <c r="K6741" s="166">
        <f>+(ExportsELAP[[#This Row],[Exports kWh - MPT]]/1000)*ExportsELAP[[#This Row],[EIM Price]]</f>
        <v>2.4765360561999996</v>
      </c>
      <c r="L6741" s="167" t="str">
        <f>+INDEX(ECR_Hours!$I$12:$I$15,MATCH(ExportsELAP[[#This Row],[Date Prevailing]],ECR_Hours!$H$12:$H$15,1))</f>
        <v>NS</v>
      </c>
      <c r="M6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2" spans="1:13" x14ac:dyDescent="0.25">
      <c r="A6742" s="164">
        <f>+Exports!A6745</f>
        <v>44842</v>
      </c>
      <c r="B6742" s="165">
        <f t="shared" si="420"/>
        <v>2022</v>
      </c>
      <c r="C6742" s="165">
        <f t="shared" si="421"/>
        <v>10</v>
      </c>
      <c r="D6742" s="165">
        <f t="shared" si="422"/>
        <v>8</v>
      </c>
      <c r="E6742" s="165">
        <f>+Exports!B6745</f>
        <v>21</v>
      </c>
      <c r="F6742" s="165">
        <f>+WEEKDAY(ExportsELAP[[#This Row],[Date Prevailing]],1)</f>
        <v>7</v>
      </c>
      <c r="G6742" s="165">
        <f>+COUNTIFS(ECR_Hours!$K$6:$K$7,ExportsELAP[[#This Row],[Date Prevailing]])</f>
        <v>0</v>
      </c>
      <c r="H6742" s="165">
        <f t="shared" si="423"/>
        <v>7</v>
      </c>
      <c r="I6742" s="166">
        <f>+Exports!G6745</f>
        <v>27.62</v>
      </c>
      <c r="J6742" s="166">
        <f>+'ELAP_IPCO-APND'!D6745</f>
        <v>91.399479999999997</v>
      </c>
      <c r="K6742" s="166">
        <f>+(ExportsELAP[[#This Row],[Exports kWh - MPT]]/1000)*ExportsELAP[[#This Row],[EIM Price]]</f>
        <v>2.5244536376000002</v>
      </c>
      <c r="L6742" s="167" t="str">
        <f>+INDEX(ECR_Hours!$I$12:$I$15,MATCH(ExportsELAP[[#This Row],[Date Prevailing]],ECR_Hours!$H$12:$H$15,1))</f>
        <v>NS</v>
      </c>
      <c r="M6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3" spans="1:13" x14ac:dyDescent="0.25">
      <c r="A6743" s="164">
        <f>+Exports!A6746</f>
        <v>44842</v>
      </c>
      <c r="B6743" s="165">
        <f t="shared" si="420"/>
        <v>2022</v>
      </c>
      <c r="C6743" s="165">
        <f t="shared" si="421"/>
        <v>10</v>
      </c>
      <c r="D6743" s="165">
        <f t="shared" si="422"/>
        <v>8</v>
      </c>
      <c r="E6743" s="165">
        <f>+Exports!B6746</f>
        <v>22</v>
      </c>
      <c r="F6743" s="165">
        <f>+WEEKDAY(ExportsELAP[[#This Row],[Date Prevailing]],1)</f>
        <v>7</v>
      </c>
      <c r="G6743" s="165">
        <f>+COUNTIFS(ECR_Hours!$K$6:$K$7,ExportsELAP[[#This Row],[Date Prevailing]])</f>
        <v>0</v>
      </c>
      <c r="H6743" s="165">
        <f t="shared" si="423"/>
        <v>7</v>
      </c>
      <c r="I6743" s="166">
        <f>+Exports!G6746</f>
        <v>27.186100000000003</v>
      </c>
      <c r="J6743" s="166">
        <f>+'ELAP_IPCO-APND'!D6746</f>
        <v>76.600229999999996</v>
      </c>
      <c r="K6743" s="166">
        <f>+(ExportsELAP[[#This Row],[Exports kWh - MPT]]/1000)*ExportsELAP[[#This Row],[EIM Price]]</f>
        <v>2.0824615128030004</v>
      </c>
      <c r="L6743" s="167" t="str">
        <f>+INDEX(ECR_Hours!$I$12:$I$15,MATCH(ExportsELAP[[#This Row],[Date Prevailing]],ECR_Hours!$H$12:$H$15,1))</f>
        <v>NS</v>
      </c>
      <c r="M6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4" spans="1:13" x14ac:dyDescent="0.25">
      <c r="A6744" s="164">
        <f>+Exports!A6747</f>
        <v>44842</v>
      </c>
      <c r="B6744" s="165">
        <f t="shared" si="420"/>
        <v>2022</v>
      </c>
      <c r="C6744" s="165">
        <f t="shared" si="421"/>
        <v>10</v>
      </c>
      <c r="D6744" s="165">
        <f t="shared" si="422"/>
        <v>8</v>
      </c>
      <c r="E6744" s="165">
        <f>+Exports!B6747</f>
        <v>23</v>
      </c>
      <c r="F6744" s="165">
        <f>+WEEKDAY(ExportsELAP[[#This Row],[Date Prevailing]],1)</f>
        <v>7</v>
      </c>
      <c r="G6744" s="165">
        <f>+COUNTIFS(ECR_Hours!$K$6:$K$7,ExportsELAP[[#This Row],[Date Prevailing]])</f>
        <v>0</v>
      </c>
      <c r="H6744" s="165">
        <f t="shared" si="423"/>
        <v>7</v>
      </c>
      <c r="I6744" s="166">
        <f>+Exports!G6747</f>
        <v>28.250900000000001</v>
      </c>
      <c r="J6744" s="166">
        <f>+'ELAP_IPCO-APND'!D6747</f>
        <v>76.086160000000007</v>
      </c>
      <c r="K6744" s="166">
        <f>+(ExportsELAP[[#This Row],[Exports kWh - MPT]]/1000)*ExportsELAP[[#This Row],[EIM Price]]</f>
        <v>2.1495024975440002</v>
      </c>
      <c r="L6744" s="167" t="str">
        <f>+INDEX(ECR_Hours!$I$12:$I$15,MATCH(ExportsELAP[[#This Row],[Date Prevailing]],ECR_Hours!$H$12:$H$15,1))</f>
        <v>NS</v>
      </c>
      <c r="M6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5" spans="1:13" x14ac:dyDescent="0.25">
      <c r="A6745" s="164">
        <f>+Exports!A6748</f>
        <v>44842</v>
      </c>
      <c r="B6745" s="165">
        <f t="shared" si="420"/>
        <v>2022</v>
      </c>
      <c r="C6745" s="165">
        <f t="shared" si="421"/>
        <v>10</v>
      </c>
      <c r="D6745" s="165">
        <f t="shared" si="422"/>
        <v>8</v>
      </c>
      <c r="E6745" s="165">
        <f>+Exports!B6748</f>
        <v>24</v>
      </c>
      <c r="F6745" s="165">
        <f>+WEEKDAY(ExportsELAP[[#This Row],[Date Prevailing]],1)</f>
        <v>7</v>
      </c>
      <c r="G6745" s="165">
        <f>+COUNTIFS(ECR_Hours!$K$6:$K$7,ExportsELAP[[#This Row],[Date Prevailing]])</f>
        <v>0</v>
      </c>
      <c r="H6745" s="165">
        <f t="shared" si="423"/>
        <v>7</v>
      </c>
      <c r="I6745" s="166">
        <f>+Exports!G6748</f>
        <v>29.630800000000001</v>
      </c>
      <c r="J6745" s="166">
        <f>+'ELAP_IPCO-APND'!D6748</f>
        <v>77.307289999999995</v>
      </c>
      <c r="K6745" s="166">
        <f>+(ExportsELAP[[#This Row],[Exports kWh - MPT]]/1000)*ExportsELAP[[#This Row],[EIM Price]]</f>
        <v>2.2906768485320002</v>
      </c>
      <c r="L6745" s="167" t="str">
        <f>+INDEX(ECR_Hours!$I$12:$I$15,MATCH(ExportsELAP[[#This Row],[Date Prevailing]],ECR_Hours!$H$12:$H$15,1))</f>
        <v>NS</v>
      </c>
      <c r="M6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6" spans="1:13" x14ac:dyDescent="0.25">
      <c r="A6746" s="164">
        <f>+Exports!A6749</f>
        <v>44843</v>
      </c>
      <c r="B6746" s="165">
        <f t="shared" si="420"/>
        <v>2022</v>
      </c>
      <c r="C6746" s="165">
        <f t="shared" si="421"/>
        <v>10</v>
      </c>
      <c r="D6746" s="165">
        <f t="shared" si="422"/>
        <v>9</v>
      </c>
      <c r="E6746" s="165">
        <f>+Exports!B6749</f>
        <v>1</v>
      </c>
      <c r="F6746" s="165">
        <f>+WEEKDAY(ExportsELAP[[#This Row],[Date Prevailing]],1)</f>
        <v>1</v>
      </c>
      <c r="G6746" s="165">
        <f>+COUNTIFS(ECR_Hours!$K$6:$K$7,ExportsELAP[[#This Row],[Date Prevailing]])</f>
        <v>0</v>
      </c>
      <c r="H6746" s="165">
        <f t="shared" si="423"/>
        <v>1</v>
      </c>
      <c r="I6746" s="166">
        <f>+Exports!G6749</f>
        <v>29.816800000000001</v>
      </c>
      <c r="J6746" s="166">
        <f>+'ELAP_IPCO-APND'!D6749</f>
        <v>69.804130000000001</v>
      </c>
      <c r="K6746" s="166">
        <f>+(ExportsELAP[[#This Row],[Exports kWh - MPT]]/1000)*ExportsELAP[[#This Row],[EIM Price]]</f>
        <v>2.081335783384</v>
      </c>
      <c r="L6746" s="167" t="str">
        <f>+INDEX(ECR_Hours!$I$12:$I$15,MATCH(ExportsELAP[[#This Row],[Date Prevailing]],ECR_Hours!$H$12:$H$15,1))</f>
        <v>NS</v>
      </c>
      <c r="M6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7" spans="1:13" x14ac:dyDescent="0.25">
      <c r="A6747" s="164">
        <f>+Exports!A6750</f>
        <v>44843</v>
      </c>
      <c r="B6747" s="165">
        <f t="shared" si="420"/>
        <v>2022</v>
      </c>
      <c r="C6747" s="165">
        <f t="shared" si="421"/>
        <v>10</v>
      </c>
      <c r="D6747" s="165">
        <f t="shared" si="422"/>
        <v>9</v>
      </c>
      <c r="E6747" s="165">
        <f>+Exports!B6750</f>
        <v>2</v>
      </c>
      <c r="F6747" s="165">
        <f>+WEEKDAY(ExportsELAP[[#This Row],[Date Prevailing]],1)</f>
        <v>1</v>
      </c>
      <c r="G6747" s="165">
        <f>+COUNTIFS(ECR_Hours!$K$6:$K$7,ExportsELAP[[#This Row],[Date Prevailing]])</f>
        <v>0</v>
      </c>
      <c r="H6747" s="165">
        <f t="shared" si="423"/>
        <v>1</v>
      </c>
      <c r="I6747" s="166">
        <f>+Exports!G6750</f>
        <v>26.526</v>
      </c>
      <c r="J6747" s="166">
        <f>+'ELAP_IPCO-APND'!D6750</f>
        <v>71.452870000000004</v>
      </c>
      <c r="K6747" s="166">
        <f>+(ExportsELAP[[#This Row],[Exports kWh - MPT]]/1000)*ExportsELAP[[#This Row],[EIM Price]]</f>
        <v>1.8953588296200001</v>
      </c>
      <c r="L6747" s="167" t="str">
        <f>+INDEX(ECR_Hours!$I$12:$I$15,MATCH(ExportsELAP[[#This Row],[Date Prevailing]],ECR_Hours!$H$12:$H$15,1))</f>
        <v>NS</v>
      </c>
      <c r="M6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8" spans="1:13" x14ac:dyDescent="0.25">
      <c r="A6748" s="164">
        <f>+Exports!A6751</f>
        <v>44843</v>
      </c>
      <c r="B6748" s="165">
        <f t="shared" si="420"/>
        <v>2022</v>
      </c>
      <c r="C6748" s="165">
        <f t="shared" si="421"/>
        <v>10</v>
      </c>
      <c r="D6748" s="165">
        <f t="shared" si="422"/>
        <v>9</v>
      </c>
      <c r="E6748" s="165">
        <f>+Exports!B6751</f>
        <v>3</v>
      </c>
      <c r="F6748" s="165">
        <f>+WEEKDAY(ExportsELAP[[#This Row],[Date Prevailing]],1)</f>
        <v>1</v>
      </c>
      <c r="G6748" s="165">
        <f>+COUNTIFS(ECR_Hours!$K$6:$K$7,ExportsELAP[[#This Row],[Date Prevailing]])</f>
        <v>0</v>
      </c>
      <c r="H6748" s="165">
        <f t="shared" si="423"/>
        <v>1</v>
      </c>
      <c r="I6748" s="166">
        <f>+Exports!G6751</f>
        <v>27.807200000000002</v>
      </c>
      <c r="J6748" s="166">
        <f>+'ELAP_IPCO-APND'!D6751</f>
        <v>66.630279999999999</v>
      </c>
      <c r="K6748" s="166">
        <f>+(ExportsELAP[[#This Row],[Exports kWh - MPT]]/1000)*ExportsELAP[[#This Row],[EIM Price]]</f>
        <v>1.8528015220160001</v>
      </c>
      <c r="L6748" s="167" t="str">
        <f>+INDEX(ECR_Hours!$I$12:$I$15,MATCH(ExportsELAP[[#This Row],[Date Prevailing]],ECR_Hours!$H$12:$H$15,1))</f>
        <v>NS</v>
      </c>
      <c r="M6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49" spans="1:13" x14ac:dyDescent="0.25">
      <c r="A6749" s="164">
        <f>+Exports!A6752</f>
        <v>44843</v>
      </c>
      <c r="B6749" s="165">
        <f t="shared" si="420"/>
        <v>2022</v>
      </c>
      <c r="C6749" s="165">
        <f t="shared" si="421"/>
        <v>10</v>
      </c>
      <c r="D6749" s="165">
        <f t="shared" si="422"/>
        <v>9</v>
      </c>
      <c r="E6749" s="165">
        <f>+Exports!B6752</f>
        <v>4</v>
      </c>
      <c r="F6749" s="165">
        <f>+WEEKDAY(ExportsELAP[[#This Row],[Date Prevailing]],1)</f>
        <v>1</v>
      </c>
      <c r="G6749" s="165">
        <f>+COUNTIFS(ECR_Hours!$K$6:$K$7,ExportsELAP[[#This Row],[Date Prevailing]])</f>
        <v>0</v>
      </c>
      <c r="H6749" s="165">
        <f t="shared" si="423"/>
        <v>1</v>
      </c>
      <c r="I6749" s="166">
        <f>+Exports!G6752</f>
        <v>28.255000000000003</v>
      </c>
      <c r="J6749" s="166">
        <f>+'ELAP_IPCO-APND'!D6752</f>
        <v>66.608260000000001</v>
      </c>
      <c r="K6749" s="166">
        <f>+(ExportsELAP[[#This Row],[Exports kWh - MPT]]/1000)*ExportsELAP[[#This Row],[EIM Price]]</f>
        <v>1.8820163863000001</v>
      </c>
      <c r="L6749" s="167" t="str">
        <f>+INDEX(ECR_Hours!$I$12:$I$15,MATCH(ExportsELAP[[#This Row],[Date Prevailing]],ECR_Hours!$H$12:$H$15,1))</f>
        <v>NS</v>
      </c>
      <c r="M6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0" spans="1:13" x14ac:dyDescent="0.25">
      <c r="A6750" s="164">
        <f>+Exports!A6753</f>
        <v>44843</v>
      </c>
      <c r="B6750" s="165">
        <f t="shared" si="420"/>
        <v>2022</v>
      </c>
      <c r="C6750" s="165">
        <f t="shared" si="421"/>
        <v>10</v>
      </c>
      <c r="D6750" s="165">
        <f t="shared" si="422"/>
        <v>9</v>
      </c>
      <c r="E6750" s="165">
        <f>+Exports!B6753</f>
        <v>5</v>
      </c>
      <c r="F6750" s="165">
        <f>+WEEKDAY(ExportsELAP[[#This Row],[Date Prevailing]],1)</f>
        <v>1</v>
      </c>
      <c r="G6750" s="165">
        <f>+COUNTIFS(ECR_Hours!$K$6:$K$7,ExportsELAP[[#This Row],[Date Prevailing]])</f>
        <v>0</v>
      </c>
      <c r="H6750" s="165">
        <f t="shared" si="423"/>
        <v>1</v>
      </c>
      <c r="I6750" s="166">
        <f>+Exports!G6753</f>
        <v>29.625599999999999</v>
      </c>
      <c r="J6750" s="166">
        <f>+'ELAP_IPCO-APND'!D6753</f>
        <v>62.505319999999998</v>
      </c>
      <c r="K6750" s="166">
        <f>+(ExportsELAP[[#This Row],[Exports kWh - MPT]]/1000)*ExportsELAP[[#This Row],[EIM Price]]</f>
        <v>1.8517576081919997</v>
      </c>
      <c r="L6750" s="167" t="str">
        <f>+INDEX(ECR_Hours!$I$12:$I$15,MATCH(ExportsELAP[[#This Row],[Date Prevailing]],ECR_Hours!$H$12:$H$15,1))</f>
        <v>NS</v>
      </c>
      <c r="M6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1" spans="1:13" x14ac:dyDescent="0.25">
      <c r="A6751" s="164">
        <f>+Exports!A6754</f>
        <v>44843</v>
      </c>
      <c r="B6751" s="165">
        <f t="shared" si="420"/>
        <v>2022</v>
      </c>
      <c r="C6751" s="165">
        <f t="shared" si="421"/>
        <v>10</v>
      </c>
      <c r="D6751" s="165">
        <f t="shared" si="422"/>
        <v>9</v>
      </c>
      <c r="E6751" s="165">
        <f>+Exports!B6754</f>
        <v>6</v>
      </c>
      <c r="F6751" s="165">
        <f>+WEEKDAY(ExportsELAP[[#This Row],[Date Prevailing]],1)</f>
        <v>1</v>
      </c>
      <c r="G6751" s="165">
        <f>+COUNTIFS(ECR_Hours!$K$6:$K$7,ExportsELAP[[#This Row],[Date Prevailing]])</f>
        <v>0</v>
      </c>
      <c r="H6751" s="165">
        <f t="shared" si="423"/>
        <v>1</v>
      </c>
      <c r="I6751" s="166">
        <f>+Exports!G6754</f>
        <v>24.811400000000003</v>
      </c>
      <c r="J6751" s="166">
        <f>+'ELAP_IPCO-APND'!D6754</f>
        <v>68.55462</v>
      </c>
      <c r="K6751" s="166">
        <f>+(ExportsELAP[[#This Row],[Exports kWh - MPT]]/1000)*ExportsELAP[[#This Row],[EIM Price]]</f>
        <v>1.7009360986680002</v>
      </c>
      <c r="L6751" s="167" t="str">
        <f>+INDEX(ECR_Hours!$I$12:$I$15,MATCH(ExportsELAP[[#This Row],[Date Prevailing]],ECR_Hours!$H$12:$H$15,1))</f>
        <v>NS</v>
      </c>
      <c r="M6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2" spans="1:13" x14ac:dyDescent="0.25">
      <c r="A6752" s="164">
        <f>+Exports!A6755</f>
        <v>44843</v>
      </c>
      <c r="B6752" s="165">
        <f t="shared" si="420"/>
        <v>2022</v>
      </c>
      <c r="C6752" s="165">
        <f t="shared" si="421"/>
        <v>10</v>
      </c>
      <c r="D6752" s="165">
        <f t="shared" si="422"/>
        <v>9</v>
      </c>
      <c r="E6752" s="165">
        <f>+Exports!B6755</f>
        <v>7</v>
      </c>
      <c r="F6752" s="165">
        <f>+WEEKDAY(ExportsELAP[[#This Row],[Date Prevailing]],1)</f>
        <v>1</v>
      </c>
      <c r="G6752" s="165">
        <f>+COUNTIFS(ECR_Hours!$K$6:$K$7,ExportsELAP[[#This Row],[Date Prevailing]])</f>
        <v>0</v>
      </c>
      <c r="H6752" s="165">
        <f t="shared" si="423"/>
        <v>1</v>
      </c>
      <c r="I6752" s="166">
        <f>+Exports!G6755</f>
        <v>27.626800000000003</v>
      </c>
      <c r="J6752" s="166">
        <f>+'ELAP_IPCO-APND'!D6755</f>
        <v>69.091350000000006</v>
      </c>
      <c r="K6752" s="166">
        <f>+(ExportsELAP[[#This Row],[Exports kWh - MPT]]/1000)*ExportsELAP[[#This Row],[EIM Price]]</f>
        <v>1.9087729081800004</v>
      </c>
      <c r="L6752" s="167" t="str">
        <f>+INDEX(ECR_Hours!$I$12:$I$15,MATCH(ExportsELAP[[#This Row],[Date Prevailing]],ECR_Hours!$H$12:$H$15,1))</f>
        <v>NS</v>
      </c>
      <c r="M6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3" spans="1:13" x14ac:dyDescent="0.25">
      <c r="A6753" s="164">
        <f>+Exports!A6756</f>
        <v>44843</v>
      </c>
      <c r="B6753" s="165">
        <f t="shared" si="420"/>
        <v>2022</v>
      </c>
      <c r="C6753" s="165">
        <f t="shared" si="421"/>
        <v>10</v>
      </c>
      <c r="D6753" s="165">
        <f t="shared" si="422"/>
        <v>9</v>
      </c>
      <c r="E6753" s="165">
        <f>+Exports!B6756</f>
        <v>8</v>
      </c>
      <c r="F6753" s="165">
        <f>+WEEKDAY(ExportsELAP[[#This Row],[Date Prevailing]],1)</f>
        <v>1</v>
      </c>
      <c r="G6753" s="165">
        <f>+COUNTIFS(ECR_Hours!$K$6:$K$7,ExportsELAP[[#This Row],[Date Prevailing]])</f>
        <v>0</v>
      </c>
      <c r="H6753" s="165">
        <f t="shared" si="423"/>
        <v>1</v>
      </c>
      <c r="I6753" s="166">
        <f>+Exports!G6756</f>
        <v>149.00720000000001</v>
      </c>
      <c r="J6753" s="166">
        <f>+'ELAP_IPCO-APND'!D6756</f>
        <v>67.415790000000001</v>
      </c>
      <c r="K6753" s="166">
        <f>+(ExportsELAP[[#This Row],[Exports kWh - MPT]]/1000)*ExportsELAP[[#This Row],[EIM Price]]</f>
        <v>10.045438103688001</v>
      </c>
      <c r="L6753" s="167" t="str">
        <f>+INDEX(ECR_Hours!$I$12:$I$15,MATCH(ExportsELAP[[#This Row],[Date Prevailing]],ECR_Hours!$H$12:$H$15,1))</f>
        <v>NS</v>
      </c>
      <c r="M6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4" spans="1:13" x14ac:dyDescent="0.25">
      <c r="A6754" s="164">
        <f>+Exports!A6757</f>
        <v>44843</v>
      </c>
      <c r="B6754" s="165">
        <f t="shared" si="420"/>
        <v>2022</v>
      </c>
      <c r="C6754" s="165">
        <f t="shared" si="421"/>
        <v>10</v>
      </c>
      <c r="D6754" s="165">
        <f t="shared" si="422"/>
        <v>9</v>
      </c>
      <c r="E6754" s="165">
        <f>+Exports!B6757</f>
        <v>9</v>
      </c>
      <c r="F6754" s="165">
        <f>+WEEKDAY(ExportsELAP[[#This Row],[Date Prevailing]],1)</f>
        <v>1</v>
      </c>
      <c r="G6754" s="165">
        <f>+COUNTIFS(ECR_Hours!$K$6:$K$7,ExportsELAP[[#This Row],[Date Prevailing]])</f>
        <v>0</v>
      </c>
      <c r="H6754" s="165">
        <f t="shared" si="423"/>
        <v>1</v>
      </c>
      <c r="I6754" s="166">
        <f>+Exports!G6757</f>
        <v>5871.5565999999999</v>
      </c>
      <c r="J6754" s="166">
        <f>+'ELAP_IPCO-APND'!D6757</f>
        <v>58.41845</v>
      </c>
      <c r="K6754" s="166">
        <f>+(ExportsELAP[[#This Row],[Exports kWh - MPT]]/1000)*ExportsELAP[[#This Row],[EIM Price]]</f>
        <v>343.00723565927001</v>
      </c>
      <c r="L6754" s="167" t="str">
        <f>+INDEX(ECR_Hours!$I$12:$I$15,MATCH(ExportsELAP[[#This Row],[Date Prevailing]],ECR_Hours!$H$12:$H$15,1))</f>
        <v>NS</v>
      </c>
      <c r="M6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5" spans="1:13" x14ac:dyDescent="0.25">
      <c r="A6755" s="164">
        <f>+Exports!A6758</f>
        <v>44843</v>
      </c>
      <c r="B6755" s="165">
        <f t="shared" si="420"/>
        <v>2022</v>
      </c>
      <c r="C6755" s="165">
        <f t="shared" si="421"/>
        <v>10</v>
      </c>
      <c r="D6755" s="165">
        <f t="shared" si="422"/>
        <v>9</v>
      </c>
      <c r="E6755" s="165">
        <f>+Exports!B6758</f>
        <v>10</v>
      </c>
      <c r="F6755" s="165">
        <f>+WEEKDAY(ExportsELAP[[#This Row],[Date Prevailing]],1)</f>
        <v>1</v>
      </c>
      <c r="G6755" s="165">
        <f>+COUNTIFS(ECR_Hours!$K$6:$K$7,ExportsELAP[[#This Row],[Date Prevailing]])</f>
        <v>0</v>
      </c>
      <c r="H6755" s="165">
        <f t="shared" si="423"/>
        <v>1</v>
      </c>
      <c r="I6755" s="166">
        <f>+Exports!G6758</f>
        <v>18365.530299999999</v>
      </c>
      <c r="J6755" s="166">
        <f>+'ELAP_IPCO-APND'!D6758</f>
        <v>47.377870000000001</v>
      </c>
      <c r="K6755" s="166">
        <f>+(ExportsELAP[[#This Row],[Exports kWh - MPT]]/1000)*ExportsELAP[[#This Row],[EIM Price]]</f>
        <v>870.11970703446104</v>
      </c>
      <c r="L6755" s="167" t="str">
        <f>+INDEX(ECR_Hours!$I$12:$I$15,MATCH(ExportsELAP[[#This Row],[Date Prevailing]],ECR_Hours!$H$12:$H$15,1))</f>
        <v>NS</v>
      </c>
      <c r="M6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6" spans="1:13" x14ac:dyDescent="0.25">
      <c r="A6756" s="164">
        <f>+Exports!A6759</f>
        <v>44843</v>
      </c>
      <c r="B6756" s="165">
        <f t="shared" si="420"/>
        <v>2022</v>
      </c>
      <c r="C6756" s="165">
        <f t="shared" si="421"/>
        <v>10</v>
      </c>
      <c r="D6756" s="165">
        <f t="shared" si="422"/>
        <v>9</v>
      </c>
      <c r="E6756" s="165">
        <f>+Exports!B6759</f>
        <v>11</v>
      </c>
      <c r="F6756" s="165">
        <f>+WEEKDAY(ExportsELAP[[#This Row],[Date Prevailing]],1)</f>
        <v>1</v>
      </c>
      <c r="G6756" s="165">
        <f>+COUNTIFS(ECR_Hours!$K$6:$K$7,ExportsELAP[[#This Row],[Date Prevailing]])</f>
        <v>0</v>
      </c>
      <c r="H6756" s="165">
        <f t="shared" si="423"/>
        <v>1</v>
      </c>
      <c r="I6756" s="166">
        <f>+Exports!G6759</f>
        <v>31340.826800000003</v>
      </c>
      <c r="J6756" s="166">
        <f>+'ELAP_IPCO-APND'!D6759</f>
        <v>51.350050000000003</v>
      </c>
      <c r="K6756" s="166">
        <f>+(ExportsELAP[[#This Row],[Exports kWh - MPT]]/1000)*ExportsELAP[[#This Row],[EIM Price]]</f>
        <v>1609.3530232213402</v>
      </c>
      <c r="L6756" s="167" t="str">
        <f>+INDEX(ECR_Hours!$I$12:$I$15,MATCH(ExportsELAP[[#This Row],[Date Prevailing]],ECR_Hours!$H$12:$H$15,1))</f>
        <v>NS</v>
      </c>
      <c r="M6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7" spans="1:13" x14ac:dyDescent="0.25">
      <c r="A6757" s="164">
        <f>+Exports!A6760</f>
        <v>44843</v>
      </c>
      <c r="B6757" s="165">
        <f t="shared" si="420"/>
        <v>2022</v>
      </c>
      <c r="C6757" s="165">
        <f t="shared" si="421"/>
        <v>10</v>
      </c>
      <c r="D6757" s="165">
        <f t="shared" si="422"/>
        <v>9</v>
      </c>
      <c r="E6757" s="165">
        <f>+Exports!B6760</f>
        <v>12</v>
      </c>
      <c r="F6757" s="165">
        <f>+WEEKDAY(ExportsELAP[[#This Row],[Date Prevailing]],1)</f>
        <v>1</v>
      </c>
      <c r="G6757" s="165">
        <f>+COUNTIFS(ECR_Hours!$K$6:$K$7,ExportsELAP[[#This Row],[Date Prevailing]])</f>
        <v>0</v>
      </c>
      <c r="H6757" s="165">
        <f t="shared" si="423"/>
        <v>1</v>
      </c>
      <c r="I6757" s="166">
        <f>+Exports!G6760</f>
        <v>40995.123299999999</v>
      </c>
      <c r="J6757" s="166">
        <f>+'ELAP_IPCO-APND'!D6760</f>
        <v>51.023690000000002</v>
      </c>
      <c r="K6757" s="166">
        <f>+(ExportsELAP[[#This Row],[Exports kWh - MPT]]/1000)*ExportsELAP[[#This Row],[EIM Price]]</f>
        <v>2091.722462770977</v>
      </c>
      <c r="L6757" s="167" t="str">
        <f>+INDEX(ECR_Hours!$I$12:$I$15,MATCH(ExportsELAP[[#This Row],[Date Prevailing]],ECR_Hours!$H$12:$H$15,1))</f>
        <v>NS</v>
      </c>
      <c r="M6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8" spans="1:13" x14ac:dyDescent="0.25">
      <c r="A6758" s="164">
        <f>+Exports!A6761</f>
        <v>44843</v>
      </c>
      <c r="B6758" s="165">
        <f t="shared" si="420"/>
        <v>2022</v>
      </c>
      <c r="C6758" s="165">
        <f t="shared" si="421"/>
        <v>10</v>
      </c>
      <c r="D6758" s="165">
        <f t="shared" si="422"/>
        <v>9</v>
      </c>
      <c r="E6758" s="165">
        <f>+Exports!B6761</f>
        <v>13</v>
      </c>
      <c r="F6758" s="165">
        <f>+WEEKDAY(ExportsELAP[[#This Row],[Date Prevailing]],1)</f>
        <v>1</v>
      </c>
      <c r="G6758" s="165">
        <f>+COUNTIFS(ECR_Hours!$K$6:$K$7,ExportsELAP[[#This Row],[Date Prevailing]])</f>
        <v>0</v>
      </c>
      <c r="H6758" s="165">
        <f t="shared" si="423"/>
        <v>1</v>
      </c>
      <c r="I6758" s="166">
        <f>+Exports!G6761</f>
        <v>46511.5069</v>
      </c>
      <c r="J6758" s="166">
        <f>+'ELAP_IPCO-APND'!D6761</f>
        <v>49.760680000000001</v>
      </c>
      <c r="K6758" s="166">
        <f>+(ExportsELAP[[#This Row],[Exports kWh - MPT]]/1000)*ExportsELAP[[#This Row],[EIM Price]]</f>
        <v>2314.4442111686922</v>
      </c>
      <c r="L6758" s="167" t="str">
        <f>+INDEX(ECR_Hours!$I$12:$I$15,MATCH(ExportsELAP[[#This Row],[Date Prevailing]],ECR_Hours!$H$12:$H$15,1))</f>
        <v>NS</v>
      </c>
      <c r="M6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59" spans="1:13" x14ac:dyDescent="0.25">
      <c r="A6759" s="164">
        <f>+Exports!A6762</f>
        <v>44843</v>
      </c>
      <c r="B6759" s="165">
        <f t="shared" si="420"/>
        <v>2022</v>
      </c>
      <c r="C6759" s="165">
        <f t="shared" si="421"/>
        <v>10</v>
      </c>
      <c r="D6759" s="165">
        <f t="shared" si="422"/>
        <v>9</v>
      </c>
      <c r="E6759" s="165">
        <f>+Exports!B6762</f>
        <v>14</v>
      </c>
      <c r="F6759" s="165">
        <f>+WEEKDAY(ExportsELAP[[#This Row],[Date Prevailing]],1)</f>
        <v>1</v>
      </c>
      <c r="G6759" s="165">
        <f>+COUNTIFS(ECR_Hours!$K$6:$K$7,ExportsELAP[[#This Row],[Date Prevailing]])</f>
        <v>0</v>
      </c>
      <c r="H6759" s="165">
        <f t="shared" si="423"/>
        <v>1</v>
      </c>
      <c r="I6759" s="166">
        <f>+Exports!G6762</f>
        <v>47967.821100000001</v>
      </c>
      <c r="J6759" s="166">
        <f>+'ELAP_IPCO-APND'!D6762</f>
        <v>58.248190000000001</v>
      </c>
      <c r="K6759" s="166">
        <f>+(ExportsELAP[[#This Row],[Exports kWh - MPT]]/1000)*ExportsELAP[[#This Row],[EIM Price]]</f>
        <v>2794.0387573188091</v>
      </c>
      <c r="L6759" s="167" t="str">
        <f>+INDEX(ECR_Hours!$I$12:$I$15,MATCH(ExportsELAP[[#This Row],[Date Prevailing]],ECR_Hours!$H$12:$H$15,1))</f>
        <v>NS</v>
      </c>
      <c r="M6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0" spans="1:13" x14ac:dyDescent="0.25">
      <c r="A6760" s="164">
        <f>+Exports!A6763</f>
        <v>44843</v>
      </c>
      <c r="B6760" s="165">
        <f t="shared" si="420"/>
        <v>2022</v>
      </c>
      <c r="C6760" s="165">
        <f t="shared" si="421"/>
        <v>10</v>
      </c>
      <c r="D6760" s="165">
        <f t="shared" si="422"/>
        <v>9</v>
      </c>
      <c r="E6760" s="165">
        <f>+Exports!B6763</f>
        <v>15</v>
      </c>
      <c r="F6760" s="165">
        <f>+WEEKDAY(ExportsELAP[[#This Row],[Date Prevailing]],1)</f>
        <v>1</v>
      </c>
      <c r="G6760" s="165">
        <f>+COUNTIFS(ECR_Hours!$K$6:$K$7,ExportsELAP[[#This Row],[Date Prevailing]])</f>
        <v>0</v>
      </c>
      <c r="H6760" s="165">
        <f t="shared" si="423"/>
        <v>1</v>
      </c>
      <c r="I6760" s="166">
        <f>+Exports!G6763</f>
        <v>45656.277999999998</v>
      </c>
      <c r="J6760" s="166">
        <f>+'ELAP_IPCO-APND'!D6763</f>
        <v>60.317390000000003</v>
      </c>
      <c r="K6760" s="166">
        <f>+(ExportsELAP[[#This Row],[Exports kWh - MPT]]/1000)*ExportsELAP[[#This Row],[EIM Price]]</f>
        <v>2753.8675260744203</v>
      </c>
      <c r="L6760" s="167" t="str">
        <f>+INDEX(ECR_Hours!$I$12:$I$15,MATCH(ExportsELAP[[#This Row],[Date Prevailing]],ECR_Hours!$H$12:$H$15,1))</f>
        <v>NS</v>
      </c>
      <c r="M6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1" spans="1:13" x14ac:dyDescent="0.25">
      <c r="A6761" s="164">
        <f>+Exports!A6764</f>
        <v>44843</v>
      </c>
      <c r="B6761" s="165">
        <f t="shared" si="420"/>
        <v>2022</v>
      </c>
      <c r="C6761" s="165">
        <f t="shared" si="421"/>
        <v>10</v>
      </c>
      <c r="D6761" s="165">
        <f t="shared" si="422"/>
        <v>9</v>
      </c>
      <c r="E6761" s="165">
        <f>+Exports!B6764</f>
        <v>16</v>
      </c>
      <c r="F6761" s="165">
        <f>+WEEKDAY(ExportsELAP[[#This Row],[Date Prevailing]],1)</f>
        <v>1</v>
      </c>
      <c r="G6761" s="165">
        <f>+COUNTIFS(ECR_Hours!$K$6:$K$7,ExportsELAP[[#This Row],[Date Prevailing]])</f>
        <v>0</v>
      </c>
      <c r="H6761" s="165">
        <f t="shared" si="423"/>
        <v>1</v>
      </c>
      <c r="I6761" s="166">
        <f>+Exports!G6764</f>
        <v>38654.323100000001</v>
      </c>
      <c r="J6761" s="166">
        <f>+'ELAP_IPCO-APND'!D6764</f>
        <v>61.133740000000003</v>
      </c>
      <c r="K6761" s="166">
        <f>+(ExportsELAP[[#This Row],[Exports kWh - MPT]]/1000)*ExportsELAP[[#This Row],[EIM Price]]</f>
        <v>2363.083338271394</v>
      </c>
      <c r="L6761" s="167" t="str">
        <f>+INDEX(ECR_Hours!$I$12:$I$15,MATCH(ExportsELAP[[#This Row],[Date Prevailing]],ECR_Hours!$H$12:$H$15,1))</f>
        <v>NS</v>
      </c>
      <c r="M6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2" spans="1:13" x14ac:dyDescent="0.25">
      <c r="A6762" s="164">
        <f>+Exports!A6765</f>
        <v>44843</v>
      </c>
      <c r="B6762" s="165">
        <f t="shared" si="420"/>
        <v>2022</v>
      </c>
      <c r="C6762" s="165">
        <f t="shared" si="421"/>
        <v>10</v>
      </c>
      <c r="D6762" s="165">
        <f t="shared" si="422"/>
        <v>9</v>
      </c>
      <c r="E6762" s="165">
        <f>+Exports!B6765</f>
        <v>17</v>
      </c>
      <c r="F6762" s="165">
        <f>+WEEKDAY(ExportsELAP[[#This Row],[Date Prevailing]],1)</f>
        <v>1</v>
      </c>
      <c r="G6762" s="165">
        <f>+COUNTIFS(ECR_Hours!$K$6:$K$7,ExportsELAP[[#This Row],[Date Prevailing]])</f>
        <v>0</v>
      </c>
      <c r="H6762" s="165">
        <f t="shared" si="423"/>
        <v>1</v>
      </c>
      <c r="I6762" s="166">
        <f>+Exports!G6765</f>
        <v>28039.738599999997</v>
      </c>
      <c r="J6762" s="166">
        <f>+'ELAP_IPCO-APND'!D6765</f>
        <v>70.966840000000005</v>
      </c>
      <c r="K6762" s="166">
        <f>+(ExportsELAP[[#This Row],[Exports kWh - MPT]]/1000)*ExportsELAP[[#This Row],[EIM Price]]</f>
        <v>1989.8916428680238</v>
      </c>
      <c r="L6762" s="167" t="str">
        <f>+INDEX(ECR_Hours!$I$12:$I$15,MATCH(ExportsELAP[[#This Row],[Date Prevailing]],ECR_Hours!$H$12:$H$15,1))</f>
        <v>NS</v>
      </c>
      <c r="M6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3" spans="1:13" x14ac:dyDescent="0.25">
      <c r="A6763" s="164">
        <f>+Exports!A6766</f>
        <v>44843</v>
      </c>
      <c r="B6763" s="165">
        <f t="shared" si="420"/>
        <v>2022</v>
      </c>
      <c r="C6763" s="165">
        <f t="shared" si="421"/>
        <v>10</v>
      </c>
      <c r="D6763" s="165">
        <f t="shared" si="422"/>
        <v>9</v>
      </c>
      <c r="E6763" s="165">
        <f>+Exports!B6766</f>
        <v>18</v>
      </c>
      <c r="F6763" s="165">
        <f>+WEEKDAY(ExportsELAP[[#This Row],[Date Prevailing]],1)</f>
        <v>1</v>
      </c>
      <c r="G6763" s="165">
        <f>+COUNTIFS(ECR_Hours!$K$6:$K$7,ExportsELAP[[#This Row],[Date Prevailing]])</f>
        <v>0</v>
      </c>
      <c r="H6763" s="165">
        <f t="shared" si="423"/>
        <v>1</v>
      </c>
      <c r="I6763" s="166">
        <f>+Exports!G6766</f>
        <v>15749.261699999999</v>
      </c>
      <c r="J6763" s="166">
        <f>+'ELAP_IPCO-APND'!D6766</f>
        <v>75.860290000000006</v>
      </c>
      <c r="K6763" s="166">
        <f>+(ExportsELAP[[#This Row],[Exports kWh - MPT]]/1000)*ExportsELAP[[#This Row],[EIM Price]]</f>
        <v>1194.743559847893</v>
      </c>
      <c r="L6763" s="167" t="str">
        <f>+INDEX(ECR_Hours!$I$12:$I$15,MATCH(ExportsELAP[[#This Row],[Date Prevailing]],ECR_Hours!$H$12:$H$15,1))</f>
        <v>NS</v>
      </c>
      <c r="M6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4" spans="1:13" x14ac:dyDescent="0.25">
      <c r="A6764" s="164">
        <f>+Exports!A6767</f>
        <v>44843</v>
      </c>
      <c r="B6764" s="165">
        <f t="shared" si="420"/>
        <v>2022</v>
      </c>
      <c r="C6764" s="165">
        <f t="shared" si="421"/>
        <v>10</v>
      </c>
      <c r="D6764" s="165">
        <f t="shared" si="422"/>
        <v>9</v>
      </c>
      <c r="E6764" s="165">
        <f>+Exports!B6767</f>
        <v>19</v>
      </c>
      <c r="F6764" s="165">
        <f>+WEEKDAY(ExportsELAP[[#This Row],[Date Prevailing]],1)</f>
        <v>1</v>
      </c>
      <c r="G6764" s="165">
        <f>+COUNTIFS(ECR_Hours!$K$6:$K$7,ExportsELAP[[#This Row],[Date Prevailing]])</f>
        <v>0</v>
      </c>
      <c r="H6764" s="165">
        <f t="shared" si="423"/>
        <v>1</v>
      </c>
      <c r="I6764" s="166">
        <f>+Exports!G6767</f>
        <v>3986.5652999999998</v>
      </c>
      <c r="J6764" s="166">
        <f>+'ELAP_IPCO-APND'!D6767</f>
        <v>78.698260000000005</v>
      </c>
      <c r="K6764" s="166">
        <f>+(ExportsELAP[[#This Row],[Exports kWh - MPT]]/1000)*ExportsELAP[[#This Row],[EIM Price]]</f>
        <v>313.73575248637798</v>
      </c>
      <c r="L6764" s="167" t="str">
        <f>+INDEX(ECR_Hours!$I$12:$I$15,MATCH(ExportsELAP[[#This Row],[Date Prevailing]],ECR_Hours!$H$12:$H$15,1))</f>
        <v>NS</v>
      </c>
      <c r="M6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5" spans="1:13" x14ac:dyDescent="0.25">
      <c r="A6765" s="164">
        <f>+Exports!A6768</f>
        <v>44843</v>
      </c>
      <c r="B6765" s="165">
        <f t="shared" si="420"/>
        <v>2022</v>
      </c>
      <c r="C6765" s="165">
        <f t="shared" si="421"/>
        <v>10</v>
      </c>
      <c r="D6765" s="165">
        <f t="shared" si="422"/>
        <v>9</v>
      </c>
      <c r="E6765" s="165">
        <f>+Exports!B6768</f>
        <v>20</v>
      </c>
      <c r="F6765" s="165">
        <f>+WEEKDAY(ExportsELAP[[#This Row],[Date Prevailing]],1)</f>
        <v>1</v>
      </c>
      <c r="G6765" s="165">
        <f>+COUNTIFS(ECR_Hours!$K$6:$K$7,ExportsELAP[[#This Row],[Date Prevailing]])</f>
        <v>0</v>
      </c>
      <c r="H6765" s="165">
        <f t="shared" si="423"/>
        <v>1</v>
      </c>
      <c r="I6765" s="166">
        <f>+Exports!G6768</f>
        <v>24.834200000000003</v>
      </c>
      <c r="J6765" s="166">
        <f>+'ELAP_IPCO-APND'!D6768</f>
        <v>74.515079999999998</v>
      </c>
      <c r="K6765" s="166">
        <f>+(ExportsELAP[[#This Row],[Exports kWh - MPT]]/1000)*ExportsELAP[[#This Row],[EIM Price]]</f>
        <v>1.8505223997360003</v>
      </c>
      <c r="L6765" s="167" t="str">
        <f>+INDEX(ECR_Hours!$I$12:$I$15,MATCH(ExportsELAP[[#This Row],[Date Prevailing]],ECR_Hours!$H$12:$H$15,1))</f>
        <v>NS</v>
      </c>
      <c r="M6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6" spans="1:13" x14ac:dyDescent="0.25">
      <c r="A6766" s="164">
        <f>+Exports!A6769</f>
        <v>44843</v>
      </c>
      <c r="B6766" s="165">
        <f t="shared" si="420"/>
        <v>2022</v>
      </c>
      <c r="C6766" s="165">
        <f t="shared" si="421"/>
        <v>10</v>
      </c>
      <c r="D6766" s="165">
        <f t="shared" si="422"/>
        <v>9</v>
      </c>
      <c r="E6766" s="165">
        <f>+Exports!B6769</f>
        <v>21</v>
      </c>
      <c r="F6766" s="165">
        <f>+WEEKDAY(ExportsELAP[[#This Row],[Date Prevailing]],1)</f>
        <v>1</v>
      </c>
      <c r="G6766" s="165">
        <f>+COUNTIFS(ECR_Hours!$K$6:$K$7,ExportsELAP[[#This Row],[Date Prevailing]])</f>
        <v>0</v>
      </c>
      <c r="H6766" s="165">
        <f t="shared" si="423"/>
        <v>1</v>
      </c>
      <c r="I6766" s="166">
        <f>+Exports!G6769</f>
        <v>22.479099999999892</v>
      </c>
      <c r="J6766" s="166">
        <f>+'ELAP_IPCO-APND'!D6769</f>
        <v>81.406700000000001</v>
      </c>
      <c r="K6766" s="166">
        <f>+(ExportsELAP[[#This Row],[Exports kWh - MPT]]/1000)*ExportsELAP[[#This Row],[EIM Price]]</f>
        <v>1.829949349969991</v>
      </c>
      <c r="L6766" s="167" t="str">
        <f>+INDEX(ECR_Hours!$I$12:$I$15,MATCH(ExportsELAP[[#This Row],[Date Prevailing]],ECR_Hours!$H$12:$H$15,1))</f>
        <v>NS</v>
      </c>
      <c r="M6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7" spans="1:13" x14ac:dyDescent="0.25">
      <c r="A6767" s="164">
        <f>+Exports!A6770</f>
        <v>44843</v>
      </c>
      <c r="B6767" s="165">
        <f t="shared" si="420"/>
        <v>2022</v>
      </c>
      <c r="C6767" s="165">
        <f t="shared" si="421"/>
        <v>10</v>
      </c>
      <c r="D6767" s="165">
        <f t="shared" si="422"/>
        <v>9</v>
      </c>
      <c r="E6767" s="165">
        <f>+Exports!B6770</f>
        <v>22</v>
      </c>
      <c r="F6767" s="165">
        <f>+WEEKDAY(ExportsELAP[[#This Row],[Date Prevailing]],1)</f>
        <v>1</v>
      </c>
      <c r="G6767" s="165">
        <f>+COUNTIFS(ECR_Hours!$K$6:$K$7,ExportsELAP[[#This Row],[Date Prevailing]])</f>
        <v>0</v>
      </c>
      <c r="H6767" s="165">
        <f t="shared" si="423"/>
        <v>1</v>
      </c>
      <c r="I6767" s="166">
        <f>+Exports!G6770</f>
        <v>23.385400000000001</v>
      </c>
      <c r="J6767" s="166">
        <f>+'ELAP_IPCO-APND'!D6770</f>
        <v>75.737489999999994</v>
      </c>
      <c r="K6767" s="166">
        <f>+(ExportsELAP[[#This Row],[Exports kWh - MPT]]/1000)*ExportsELAP[[#This Row],[EIM Price]]</f>
        <v>1.771151498646</v>
      </c>
      <c r="L6767" s="167" t="str">
        <f>+INDEX(ECR_Hours!$I$12:$I$15,MATCH(ExportsELAP[[#This Row],[Date Prevailing]],ECR_Hours!$H$12:$H$15,1))</f>
        <v>NS</v>
      </c>
      <c r="M6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8" spans="1:13" x14ac:dyDescent="0.25">
      <c r="A6768" s="164">
        <f>+Exports!A6771</f>
        <v>44843</v>
      </c>
      <c r="B6768" s="165">
        <f t="shared" si="420"/>
        <v>2022</v>
      </c>
      <c r="C6768" s="165">
        <f t="shared" si="421"/>
        <v>10</v>
      </c>
      <c r="D6768" s="165">
        <f t="shared" si="422"/>
        <v>9</v>
      </c>
      <c r="E6768" s="165">
        <f>+Exports!B6771</f>
        <v>23</v>
      </c>
      <c r="F6768" s="165">
        <f>+WEEKDAY(ExportsELAP[[#This Row],[Date Prevailing]],1)</f>
        <v>1</v>
      </c>
      <c r="G6768" s="165">
        <f>+COUNTIFS(ECR_Hours!$K$6:$K$7,ExportsELAP[[#This Row],[Date Prevailing]])</f>
        <v>0</v>
      </c>
      <c r="H6768" s="165">
        <f t="shared" si="423"/>
        <v>1</v>
      </c>
      <c r="I6768" s="166">
        <f>+Exports!G6771</f>
        <v>23.9587</v>
      </c>
      <c r="J6768" s="166">
        <f>+'ELAP_IPCO-APND'!D6771</f>
        <v>77.332409999999996</v>
      </c>
      <c r="K6768" s="166">
        <f>+(ExportsELAP[[#This Row],[Exports kWh - MPT]]/1000)*ExportsELAP[[#This Row],[EIM Price]]</f>
        <v>1.8527840114669998</v>
      </c>
      <c r="L6768" s="167" t="str">
        <f>+INDEX(ECR_Hours!$I$12:$I$15,MATCH(ExportsELAP[[#This Row],[Date Prevailing]],ECR_Hours!$H$12:$H$15,1))</f>
        <v>NS</v>
      </c>
      <c r="M6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69" spans="1:13" x14ac:dyDescent="0.25">
      <c r="A6769" s="164">
        <f>+Exports!A6772</f>
        <v>44843</v>
      </c>
      <c r="B6769" s="165">
        <f t="shared" si="420"/>
        <v>2022</v>
      </c>
      <c r="C6769" s="165">
        <f t="shared" si="421"/>
        <v>10</v>
      </c>
      <c r="D6769" s="165">
        <f t="shared" si="422"/>
        <v>9</v>
      </c>
      <c r="E6769" s="165">
        <f>+Exports!B6772</f>
        <v>24</v>
      </c>
      <c r="F6769" s="165">
        <f>+WEEKDAY(ExportsELAP[[#This Row],[Date Prevailing]],1)</f>
        <v>1</v>
      </c>
      <c r="G6769" s="165">
        <f>+COUNTIFS(ECR_Hours!$K$6:$K$7,ExportsELAP[[#This Row],[Date Prevailing]])</f>
        <v>0</v>
      </c>
      <c r="H6769" s="165">
        <f t="shared" si="423"/>
        <v>1</v>
      </c>
      <c r="I6769" s="166">
        <f>+Exports!G6772</f>
        <v>25.517899999999997</v>
      </c>
      <c r="J6769" s="166">
        <f>+'ELAP_IPCO-APND'!D6772</f>
        <v>74.350729999999999</v>
      </c>
      <c r="K6769" s="166">
        <f>+(ExportsELAP[[#This Row],[Exports kWh - MPT]]/1000)*ExportsELAP[[#This Row],[EIM Price]]</f>
        <v>1.8972744930669996</v>
      </c>
      <c r="L6769" s="167" t="str">
        <f>+INDEX(ECR_Hours!$I$12:$I$15,MATCH(ExportsELAP[[#This Row],[Date Prevailing]],ECR_Hours!$H$12:$H$15,1))</f>
        <v>NS</v>
      </c>
      <c r="M6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0" spans="1:13" x14ac:dyDescent="0.25">
      <c r="A6770" s="164">
        <f>+Exports!A6773</f>
        <v>44844</v>
      </c>
      <c r="B6770" s="165">
        <f t="shared" si="420"/>
        <v>2022</v>
      </c>
      <c r="C6770" s="165">
        <f t="shared" si="421"/>
        <v>10</v>
      </c>
      <c r="D6770" s="165">
        <f t="shared" si="422"/>
        <v>10</v>
      </c>
      <c r="E6770" s="165">
        <f>+Exports!B6773</f>
        <v>1</v>
      </c>
      <c r="F6770" s="165">
        <f>+WEEKDAY(ExportsELAP[[#This Row],[Date Prevailing]],1)</f>
        <v>2</v>
      </c>
      <c r="G6770" s="165">
        <f>+COUNTIFS(ECR_Hours!$K$6:$K$7,ExportsELAP[[#This Row],[Date Prevailing]])</f>
        <v>0</v>
      </c>
      <c r="H6770" s="165">
        <f t="shared" si="423"/>
        <v>2</v>
      </c>
      <c r="I6770" s="166">
        <f>+Exports!G6773</f>
        <v>24.712900000000001</v>
      </c>
      <c r="J6770" s="166">
        <f>+'ELAP_IPCO-APND'!D6773</f>
        <v>68.938469999999995</v>
      </c>
      <c r="K6770" s="166">
        <f>+(ExportsELAP[[#This Row],[Exports kWh - MPT]]/1000)*ExportsELAP[[#This Row],[EIM Price]]</f>
        <v>1.7036695152630001</v>
      </c>
      <c r="L6770" s="167" t="str">
        <f>+INDEX(ECR_Hours!$I$12:$I$15,MATCH(ExportsELAP[[#This Row],[Date Prevailing]],ECR_Hours!$H$12:$H$15,1))</f>
        <v>NS</v>
      </c>
      <c r="M6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1" spans="1:13" x14ac:dyDescent="0.25">
      <c r="A6771" s="164">
        <f>+Exports!A6774</f>
        <v>44844</v>
      </c>
      <c r="B6771" s="165">
        <f t="shared" si="420"/>
        <v>2022</v>
      </c>
      <c r="C6771" s="165">
        <f t="shared" si="421"/>
        <v>10</v>
      </c>
      <c r="D6771" s="165">
        <f t="shared" si="422"/>
        <v>10</v>
      </c>
      <c r="E6771" s="165">
        <f>+Exports!B6774</f>
        <v>2</v>
      </c>
      <c r="F6771" s="165">
        <f>+WEEKDAY(ExportsELAP[[#This Row],[Date Prevailing]],1)</f>
        <v>2</v>
      </c>
      <c r="G6771" s="165">
        <f>+COUNTIFS(ECR_Hours!$K$6:$K$7,ExportsELAP[[#This Row],[Date Prevailing]])</f>
        <v>0</v>
      </c>
      <c r="H6771" s="165">
        <f t="shared" si="423"/>
        <v>2</v>
      </c>
      <c r="I6771" s="166">
        <f>+Exports!G6774</f>
        <v>27.271599999999989</v>
      </c>
      <c r="J6771" s="166">
        <f>+'ELAP_IPCO-APND'!D6774</f>
        <v>62.737879999999997</v>
      </c>
      <c r="K6771" s="166">
        <f>+(ExportsELAP[[#This Row],[Exports kWh - MPT]]/1000)*ExportsELAP[[#This Row],[EIM Price]]</f>
        <v>1.7109623682079993</v>
      </c>
      <c r="L6771" s="167" t="str">
        <f>+INDEX(ECR_Hours!$I$12:$I$15,MATCH(ExportsELAP[[#This Row],[Date Prevailing]],ECR_Hours!$H$12:$H$15,1))</f>
        <v>NS</v>
      </c>
      <c r="M6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2" spans="1:13" x14ac:dyDescent="0.25">
      <c r="A6772" s="164">
        <f>+Exports!A6775</f>
        <v>44844</v>
      </c>
      <c r="B6772" s="165">
        <f t="shared" si="420"/>
        <v>2022</v>
      </c>
      <c r="C6772" s="165">
        <f t="shared" si="421"/>
        <v>10</v>
      </c>
      <c r="D6772" s="165">
        <f t="shared" si="422"/>
        <v>10</v>
      </c>
      <c r="E6772" s="165">
        <f>+Exports!B6775</f>
        <v>3</v>
      </c>
      <c r="F6772" s="165">
        <f>+WEEKDAY(ExportsELAP[[#This Row],[Date Prevailing]],1)</f>
        <v>2</v>
      </c>
      <c r="G6772" s="165">
        <f>+COUNTIFS(ECR_Hours!$K$6:$K$7,ExportsELAP[[#This Row],[Date Prevailing]])</f>
        <v>0</v>
      </c>
      <c r="H6772" s="165">
        <f t="shared" si="423"/>
        <v>2</v>
      </c>
      <c r="I6772" s="166">
        <f>+Exports!G6775</f>
        <v>25.300799999999988</v>
      </c>
      <c r="J6772" s="166">
        <f>+'ELAP_IPCO-APND'!D6775</f>
        <v>59.84742</v>
      </c>
      <c r="K6772" s="166">
        <f>+(ExportsELAP[[#This Row],[Exports kWh - MPT]]/1000)*ExportsELAP[[#This Row],[EIM Price]]</f>
        <v>1.5141876039359992</v>
      </c>
      <c r="L6772" s="167" t="str">
        <f>+INDEX(ECR_Hours!$I$12:$I$15,MATCH(ExportsELAP[[#This Row],[Date Prevailing]],ECR_Hours!$H$12:$H$15,1))</f>
        <v>NS</v>
      </c>
      <c r="M6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3" spans="1:13" x14ac:dyDescent="0.25">
      <c r="A6773" s="164">
        <f>+Exports!A6776</f>
        <v>44844</v>
      </c>
      <c r="B6773" s="165">
        <f t="shared" si="420"/>
        <v>2022</v>
      </c>
      <c r="C6773" s="165">
        <f t="shared" si="421"/>
        <v>10</v>
      </c>
      <c r="D6773" s="165">
        <f t="shared" si="422"/>
        <v>10</v>
      </c>
      <c r="E6773" s="165">
        <f>+Exports!B6776</f>
        <v>4</v>
      </c>
      <c r="F6773" s="165">
        <f>+WEEKDAY(ExportsELAP[[#This Row],[Date Prevailing]],1)</f>
        <v>2</v>
      </c>
      <c r="G6773" s="165">
        <f>+COUNTIFS(ECR_Hours!$K$6:$K$7,ExportsELAP[[#This Row],[Date Prevailing]])</f>
        <v>0</v>
      </c>
      <c r="H6773" s="165">
        <f t="shared" si="423"/>
        <v>2</v>
      </c>
      <c r="I6773" s="166">
        <f>+Exports!G6776</f>
        <v>24.584200000000003</v>
      </c>
      <c r="J6773" s="166">
        <f>+'ELAP_IPCO-APND'!D6776</f>
        <v>53.756279999999997</v>
      </c>
      <c r="K6773" s="166">
        <f>+(ExportsELAP[[#This Row],[Exports kWh - MPT]]/1000)*ExportsELAP[[#This Row],[EIM Price]]</f>
        <v>1.3215551387760001</v>
      </c>
      <c r="L6773" s="167" t="str">
        <f>+INDEX(ECR_Hours!$I$12:$I$15,MATCH(ExportsELAP[[#This Row],[Date Prevailing]],ECR_Hours!$H$12:$H$15,1))</f>
        <v>NS</v>
      </c>
      <c r="M6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4" spans="1:13" x14ac:dyDescent="0.25">
      <c r="A6774" s="164">
        <f>+Exports!A6777</f>
        <v>44844</v>
      </c>
      <c r="B6774" s="165">
        <f t="shared" si="420"/>
        <v>2022</v>
      </c>
      <c r="C6774" s="165">
        <f t="shared" si="421"/>
        <v>10</v>
      </c>
      <c r="D6774" s="165">
        <f t="shared" si="422"/>
        <v>10</v>
      </c>
      <c r="E6774" s="165">
        <f>+Exports!B6777</f>
        <v>5</v>
      </c>
      <c r="F6774" s="165">
        <f>+WEEKDAY(ExportsELAP[[#This Row],[Date Prevailing]],1)</f>
        <v>2</v>
      </c>
      <c r="G6774" s="165">
        <f>+COUNTIFS(ECR_Hours!$K$6:$K$7,ExportsELAP[[#This Row],[Date Prevailing]])</f>
        <v>0</v>
      </c>
      <c r="H6774" s="165">
        <f t="shared" si="423"/>
        <v>2</v>
      </c>
      <c r="I6774" s="166">
        <f>+Exports!G6777</f>
        <v>29.632999999999988</v>
      </c>
      <c r="J6774" s="166">
        <f>+'ELAP_IPCO-APND'!D6777</f>
        <v>52.400790000000001</v>
      </c>
      <c r="K6774" s="166">
        <f>+(ExportsELAP[[#This Row],[Exports kWh - MPT]]/1000)*ExportsELAP[[#This Row],[EIM Price]]</f>
        <v>1.5527926100699994</v>
      </c>
      <c r="L6774" s="167" t="str">
        <f>+INDEX(ECR_Hours!$I$12:$I$15,MATCH(ExportsELAP[[#This Row],[Date Prevailing]],ECR_Hours!$H$12:$H$15,1))</f>
        <v>NS</v>
      </c>
      <c r="M6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5" spans="1:13" x14ac:dyDescent="0.25">
      <c r="A6775" s="164">
        <f>+Exports!A6778</f>
        <v>44844</v>
      </c>
      <c r="B6775" s="165">
        <f t="shared" si="420"/>
        <v>2022</v>
      </c>
      <c r="C6775" s="165">
        <f t="shared" si="421"/>
        <v>10</v>
      </c>
      <c r="D6775" s="165">
        <f t="shared" si="422"/>
        <v>10</v>
      </c>
      <c r="E6775" s="165">
        <f>+Exports!B6778</f>
        <v>6</v>
      </c>
      <c r="F6775" s="165">
        <f>+WEEKDAY(ExportsELAP[[#This Row],[Date Prevailing]],1)</f>
        <v>2</v>
      </c>
      <c r="G6775" s="165">
        <f>+COUNTIFS(ECR_Hours!$K$6:$K$7,ExportsELAP[[#This Row],[Date Prevailing]])</f>
        <v>0</v>
      </c>
      <c r="H6775" s="165">
        <f t="shared" si="423"/>
        <v>2</v>
      </c>
      <c r="I6775" s="166">
        <f>+Exports!G6778</f>
        <v>24.62</v>
      </c>
      <c r="J6775" s="166">
        <f>+'ELAP_IPCO-APND'!D6778</f>
        <v>54.652720000000002</v>
      </c>
      <c r="K6775" s="166">
        <f>+(ExportsELAP[[#This Row],[Exports kWh - MPT]]/1000)*ExportsELAP[[#This Row],[EIM Price]]</f>
        <v>1.3455499664000001</v>
      </c>
      <c r="L6775" s="167" t="str">
        <f>+INDEX(ECR_Hours!$I$12:$I$15,MATCH(ExportsELAP[[#This Row],[Date Prevailing]],ECR_Hours!$H$12:$H$15,1))</f>
        <v>NS</v>
      </c>
      <c r="M6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6" spans="1:13" x14ac:dyDescent="0.25">
      <c r="A6776" s="164">
        <f>+Exports!A6779</f>
        <v>44844</v>
      </c>
      <c r="B6776" s="165">
        <f t="shared" si="420"/>
        <v>2022</v>
      </c>
      <c r="C6776" s="165">
        <f t="shared" si="421"/>
        <v>10</v>
      </c>
      <c r="D6776" s="165">
        <f t="shared" si="422"/>
        <v>10</v>
      </c>
      <c r="E6776" s="165">
        <f>+Exports!B6779</f>
        <v>7</v>
      </c>
      <c r="F6776" s="165">
        <f>+WEEKDAY(ExportsELAP[[#This Row],[Date Prevailing]],1)</f>
        <v>2</v>
      </c>
      <c r="G6776" s="165">
        <f>+COUNTIFS(ECR_Hours!$K$6:$K$7,ExportsELAP[[#This Row],[Date Prevailing]])</f>
        <v>0</v>
      </c>
      <c r="H6776" s="165">
        <f t="shared" si="423"/>
        <v>2</v>
      </c>
      <c r="I6776" s="166">
        <f>+Exports!G6779</f>
        <v>25.642299999999899</v>
      </c>
      <c r="J6776" s="166">
        <f>+'ELAP_IPCO-APND'!D6779</f>
        <v>66.28886</v>
      </c>
      <c r="K6776" s="166">
        <f>+(ExportsELAP[[#This Row],[Exports kWh - MPT]]/1000)*ExportsELAP[[#This Row],[EIM Price]]</f>
        <v>1.6997988347779933</v>
      </c>
      <c r="L6776" s="167" t="str">
        <f>+INDEX(ECR_Hours!$I$12:$I$15,MATCH(ExportsELAP[[#This Row],[Date Prevailing]],ECR_Hours!$H$12:$H$15,1))</f>
        <v>NS</v>
      </c>
      <c r="M6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7" spans="1:13" x14ac:dyDescent="0.25">
      <c r="A6777" s="164">
        <f>+Exports!A6780</f>
        <v>44844</v>
      </c>
      <c r="B6777" s="165">
        <f t="shared" si="420"/>
        <v>2022</v>
      </c>
      <c r="C6777" s="165">
        <f t="shared" si="421"/>
        <v>10</v>
      </c>
      <c r="D6777" s="165">
        <f t="shared" si="422"/>
        <v>10</v>
      </c>
      <c r="E6777" s="165">
        <f>+Exports!B6780</f>
        <v>8</v>
      </c>
      <c r="F6777" s="165">
        <f>+WEEKDAY(ExportsELAP[[#This Row],[Date Prevailing]],1)</f>
        <v>2</v>
      </c>
      <c r="G6777" s="165">
        <f>+COUNTIFS(ECR_Hours!$K$6:$K$7,ExportsELAP[[#This Row],[Date Prevailing]])</f>
        <v>0</v>
      </c>
      <c r="H6777" s="165">
        <f t="shared" si="423"/>
        <v>2</v>
      </c>
      <c r="I6777" s="166">
        <f>+Exports!G6780</f>
        <v>111.709</v>
      </c>
      <c r="J6777" s="166">
        <f>+'ELAP_IPCO-APND'!D6780</f>
        <v>72.022360000000006</v>
      </c>
      <c r="K6777" s="166">
        <f>+(ExportsELAP[[#This Row],[Exports kWh - MPT]]/1000)*ExportsELAP[[#This Row],[EIM Price]]</f>
        <v>8.0455458132400004</v>
      </c>
      <c r="L6777" s="167" t="str">
        <f>+INDEX(ECR_Hours!$I$12:$I$15,MATCH(ExportsELAP[[#This Row],[Date Prevailing]],ECR_Hours!$H$12:$H$15,1))</f>
        <v>NS</v>
      </c>
      <c r="M6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8" spans="1:13" x14ac:dyDescent="0.25">
      <c r="A6778" s="164">
        <f>+Exports!A6781</f>
        <v>44844</v>
      </c>
      <c r="B6778" s="165">
        <f t="shared" si="420"/>
        <v>2022</v>
      </c>
      <c r="C6778" s="165">
        <f t="shared" si="421"/>
        <v>10</v>
      </c>
      <c r="D6778" s="165">
        <f t="shared" si="422"/>
        <v>10</v>
      </c>
      <c r="E6778" s="165">
        <f>+Exports!B6781</f>
        <v>9</v>
      </c>
      <c r="F6778" s="165">
        <f>+WEEKDAY(ExportsELAP[[#This Row],[Date Prevailing]],1)</f>
        <v>2</v>
      </c>
      <c r="G6778" s="165">
        <f>+COUNTIFS(ECR_Hours!$K$6:$K$7,ExportsELAP[[#This Row],[Date Prevailing]])</f>
        <v>0</v>
      </c>
      <c r="H6778" s="165">
        <f t="shared" si="423"/>
        <v>2</v>
      </c>
      <c r="I6778" s="166">
        <f>+Exports!G6781</f>
        <v>5544.2118</v>
      </c>
      <c r="J6778" s="166">
        <f>+'ELAP_IPCO-APND'!D6781</f>
        <v>74.77543</v>
      </c>
      <c r="K6778" s="166">
        <f>+(ExportsELAP[[#This Row],[Exports kWh - MPT]]/1000)*ExportsELAP[[#This Row],[EIM Price]]</f>
        <v>414.57082135607402</v>
      </c>
      <c r="L6778" s="167" t="str">
        <f>+INDEX(ECR_Hours!$I$12:$I$15,MATCH(ExportsELAP[[#This Row],[Date Prevailing]],ECR_Hours!$H$12:$H$15,1))</f>
        <v>NS</v>
      </c>
      <c r="M6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79" spans="1:13" x14ac:dyDescent="0.25">
      <c r="A6779" s="164">
        <f>+Exports!A6782</f>
        <v>44844</v>
      </c>
      <c r="B6779" s="165">
        <f t="shared" si="420"/>
        <v>2022</v>
      </c>
      <c r="C6779" s="165">
        <f t="shared" si="421"/>
        <v>10</v>
      </c>
      <c r="D6779" s="165">
        <f t="shared" si="422"/>
        <v>10</v>
      </c>
      <c r="E6779" s="165">
        <f>+Exports!B6782</f>
        <v>10</v>
      </c>
      <c r="F6779" s="165">
        <f>+WEEKDAY(ExportsELAP[[#This Row],[Date Prevailing]],1)</f>
        <v>2</v>
      </c>
      <c r="G6779" s="165">
        <f>+COUNTIFS(ECR_Hours!$K$6:$K$7,ExportsELAP[[#This Row],[Date Prevailing]])</f>
        <v>0</v>
      </c>
      <c r="H6779" s="165">
        <f t="shared" si="423"/>
        <v>2</v>
      </c>
      <c r="I6779" s="166">
        <f>+Exports!G6782</f>
        <v>18434.462299999999</v>
      </c>
      <c r="J6779" s="166">
        <f>+'ELAP_IPCO-APND'!D6782</f>
        <v>52.308050000000001</v>
      </c>
      <c r="K6779" s="166">
        <f>+(ExportsELAP[[#This Row],[Exports kWh - MPT]]/1000)*ExportsELAP[[#This Row],[EIM Price]]</f>
        <v>964.27077571151506</v>
      </c>
      <c r="L6779" s="167" t="str">
        <f>+INDEX(ECR_Hours!$I$12:$I$15,MATCH(ExportsELAP[[#This Row],[Date Prevailing]],ECR_Hours!$H$12:$H$15,1))</f>
        <v>NS</v>
      </c>
      <c r="M6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0" spans="1:13" x14ac:dyDescent="0.25">
      <c r="A6780" s="164">
        <f>+Exports!A6783</f>
        <v>44844</v>
      </c>
      <c r="B6780" s="165">
        <f t="shared" si="420"/>
        <v>2022</v>
      </c>
      <c r="C6780" s="165">
        <f t="shared" si="421"/>
        <v>10</v>
      </c>
      <c r="D6780" s="165">
        <f t="shared" si="422"/>
        <v>10</v>
      </c>
      <c r="E6780" s="165">
        <f>+Exports!B6783</f>
        <v>11</v>
      </c>
      <c r="F6780" s="165">
        <f>+WEEKDAY(ExportsELAP[[#This Row],[Date Prevailing]],1)</f>
        <v>2</v>
      </c>
      <c r="G6780" s="165">
        <f>+COUNTIFS(ECR_Hours!$K$6:$K$7,ExportsELAP[[#This Row],[Date Prevailing]])</f>
        <v>0</v>
      </c>
      <c r="H6780" s="165">
        <f t="shared" si="423"/>
        <v>2</v>
      </c>
      <c r="I6780" s="166">
        <f>+Exports!G6783</f>
        <v>31455.374</v>
      </c>
      <c r="J6780" s="166">
        <f>+'ELAP_IPCO-APND'!D6783</f>
        <v>53.5901</v>
      </c>
      <c r="K6780" s="166">
        <f>+(ExportsELAP[[#This Row],[Exports kWh - MPT]]/1000)*ExportsELAP[[#This Row],[EIM Price]]</f>
        <v>1685.6966381974</v>
      </c>
      <c r="L6780" s="167" t="str">
        <f>+INDEX(ECR_Hours!$I$12:$I$15,MATCH(ExportsELAP[[#This Row],[Date Prevailing]],ECR_Hours!$H$12:$H$15,1))</f>
        <v>NS</v>
      </c>
      <c r="M6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1" spans="1:13" x14ac:dyDescent="0.25">
      <c r="A6781" s="164">
        <f>+Exports!A6784</f>
        <v>44844</v>
      </c>
      <c r="B6781" s="165">
        <f t="shared" si="420"/>
        <v>2022</v>
      </c>
      <c r="C6781" s="165">
        <f t="shared" si="421"/>
        <v>10</v>
      </c>
      <c r="D6781" s="165">
        <f t="shared" si="422"/>
        <v>10</v>
      </c>
      <c r="E6781" s="165">
        <f>+Exports!B6784</f>
        <v>12</v>
      </c>
      <c r="F6781" s="165">
        <f>+WEEKDAY(ExportsELAP[[#This Row],[Date Prevailing]],1)</f>
        <v>2</v>
      </c>
      <c r="G6781" s="165">
        <f>+COUNTIFS(ECR_Hours!$K$6:$K$7,ExportsELAP[[#This Row],[Date Prevailing]])</f>
        <v>0</v>
      </c>
      <c r="H6781" s="165">
        <f t="shared" si="423"/>
        <v>2</v>
      </c>
      <c r="I6781" s="166">
        <f>+Exports!G6784</f>
        <v>41949.130900000004</v>
      </c>
      <c r="J6781" s="166">
        <f>+'ELAP_IPCO-APND'!D6784</f>
        <v>49.845149999999997</v>
      </c>
      <c r="K6781" s="166">
        <f>+(ExportsELAP[[#This Row],[Exports kWh - MPT]]/1000)*ExportsELAP[[#This Row],[EIM Price]]</f>
        <v>2090.9607220801354</v>
      </c>
      <c r="L6781" s="167" t="str">
        <f>+INDEX(ECR_Hours!$I$12:$I$15,MATCH(ExportsELAP[[#This Row],[Date Prevailing]],ECR_Hours!$H$12:$H$15,1))</f>
        <v>NS</v>
      </c>
      <c r="M6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2" spans="1:13" x14ac:dyDescent="0.25">
      <c r="A6782" s="164">
        <f>+Exports!A6785</f>
        <v>44844</v>
      </c>
      <c r="B6782" s="165">
        <f t="shared" si="420"/>
        <v>2022</v>
      </c>
      <c r="C6782" s="165">
        <f t="shared" si="421"/>
        <v>10</v>
      </c>
      <c r="D6782" s="165">
        <f t="shared" si="422"/>
        <v>10</v>
      </c>
      <c r="E6782" s="165">
        <f>+Exports!B6785</f>
        <v>13</v>
      </c>
      <c r="F6782" s="165">
        <f>+WEEKDAY(ExportsELAP[[#This Row],[Date Prevailing]],1)</f>
        <v>2</v>
      </c>
      <c r="G6782" s="165">
        <f>+COUNTIFS(ECR_Hours!$K$6:$K$7,ExportsELAP[[#This Row],[Date Prevailing]])</f>
        <v>0</v>
      </c>
      <c r="H6782" s="165">
        <f t="shared" si="423"/>
        <v>2</v>
      </c>
      <c r="I6782" s="166">
        <f>+Exports!G6785</f>
        <v>48340.181100000002</v>
      </c>
      <c r="J6782" s="166">
        <f>+'ELAP_IPCO-APND'!D6785</f>
        <v>48.013260000000002</v>
      </c>
      <c r="K6782" s="166">
        <f>+(ExportsELAP[[#This Row],[Exports kWh - MPT]]/1000)*ExportsELAP[[#This Row],[EIM Price]]</f>
        <v>2320.9696836013864</v>
      </c>
      <c r="L6782" s="167" t="str">
        <f>+INDEX(ECR_Hours!$I$12:$I$15,MATCH(ExportsELAP[[#This Row],[Date Prevailing]],ECR_Hours!$H$12:$H$15,1))</f>
        <v>NS</v>
      </c>
      <c r="M6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3" spans="1:13" x14ac:dyDescent="0.25">
      <c r="A6783" s="164">
        <f>+Exports!A6786</f>
        <v>44844</v>
      </c>
      <c r="B6783" s="165">
        <f t="shared" si="420"/>
        <v>2022</v>
      </c>
      <c r="C6783" s="165">
        <f t="shared" si="421"/>
        <v>10</v>
      </c>
      <c r="D6783" s="165">
        <f t="shared" si="422"/>
        <v>10</v>
      </c>
      <c r="E6783" s="165">
        <f>+Exports!B6786</f>
        <v>14</v>
      </c>
      <c r="F6783" s="165">
        <f>+WEEKDAY(ExportsELAP[[#This Row],[Date Prevailing]],1)</f>
        <v>2</v>
      </c>
      <c r="G6783" s="165">
        <f>+COUNTIFS(ECR_Hours!$K$6:$K$7,ExportsELAP[[#This Row],[Date Prevailing]])</f>
        <v>0</v>
      </c>
      <c r="H6783" s="165">
        <f t="shared" si="423"/>
        <v>2</v>
      </c>
      <c r="I6783" s="166">
        <f>+Exports!G6786</f>
        <v>50750.9568</v>
      </c>
      <c r="J6783" s="166">
        <f>+'ELAP_IPCO-APND'!D6786</f>
        <v>48.734160000000003</v>
      </c>
      <c r="K6783" s="166">
        <f>+(ExportsELAP[[#This Row],[Exports kWh - MPT]]/1000)*ExportsELAP[[#This Row],[EIM Price]]</f>
        <v>2473.3052488442881</v>
      </c>
      <c r="L6783" s="167" t="str">
        <f>+INDEX(ECR_Hours!$I$12:$I$15,MATCH(ExportsELAP[[#This Row],[Date Prevailing]],ECR_Hours!$H$12:$H$15,1))</f>
        <v>NS</v>
      </c>
      <c r="M6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4" spans="1:13" x14ac:dyDescent="0.25">
      <c r="A6784" s="164">
        <f>+Exports!A6787</f>
        <v>44844</v>
      </c>
      <c r="B6784" s="165">
        <f t="shared" si="420"/>
        <v>2022</v>
      </c>
      <c r="C6784" s="165">
        <f t="shared" si="421"/>
        <v>10</v>
      </c>
      <c r="D6784" s="165">
        <f t="shared" si="422"/>
        <v>10</v>
      </c>
      <c r="E6784" s="165">
        <f>+Exports!B6787</f>
        <v>15</v>
      </c>
      <c r="F6784" s="165">
        <f>+WEEKDAY(ExportsELAP[[#This Row],[Date Prevailing]],1)</f>
        <v>2</v>
      </c>
      <c r="G6784" s="165">
        <f>+COUNTIFS(ECR_Hours!$K$6:$K$7,ExportsELAP[[#This Row],[Date Prevailing]])</f>
        <v>0</v>
      </c>
      <c r="H6784" s="165">
        <f t="shared" si="423"/>
        <v>2</v>
      </c>
      <c r="I6784" s="166">
        <f>+Exports!G6787</f>
        <v>48350.474700000006</v>
      </c>
      <c r="J6784" s="166">
        <f>+'ELAP_IPCO-APND'!D6787</f>
        <v>56.375019999999999</v>
      </c>
      <c r="K6784" s="166">
        <f>+(ExportsELAP[[#This Row],[Exports kWh - MPT]]/1000)*ExportsELAP[[#This Row],[EIM Price]]</f>
        <v>2725.7589782219943</v>
      </c>
      <c r="L6784" s="167" t="str">
        <f>+INDEX(ECR_Hours!$I$12:$I$15,MATCH(ExportsELAP[[#This Row],[Date Prevailing]],ECR_Hours!$H$12:$H$15,1))</f>
        <v>NS</v>
      </c>
      <c r="M6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5" spans="1:13" x14ac:dyDescent="0.25">
      <c r="A6785" s="164">
        <f>+Exports!A6788</f>
        <v>44844</v>
      </c>
      <c r="B6785" s="165">
        <f t="shared" si="420"/>
        <v>2022</v>
      </c>
      <c r="C6785" s="165">
        <f t="shared" si="421"/>
        <v>10</v>
      </c>
      <c r="D6785" s="165">
        <f t="shared" si="422"/>
        <v>10</v>
      </c>
      <c r="E6785" s="165">
        <f>+Exports!B6788</f>
        <v>16</v>
      </c>
      <c r="F6785" s="165">
        <f>+WEEKDAY(ExportsELAP[[#This Row],[Date Prevailing]],1)</f>
        <v>2</v>
      </c>
      <c r="G6785" s="165">
        <f>+COUNTIFS(ECR_Hours!$K$6:$K$7,ExportsELAP[[#This Row],[Date Prevailing]])</f>
        <v>0</v>
      </c>
      <c r="H6785" s="165">
        <f t="shared" si="423"/>
        <v>2</v>
      </c>
      <c r="I6785" s="166">
        <f>+Exports!G6788</f>
        <v>41138.749599999996</v>
      </c>
      <c r="J6785" s="166">
        <f>+'ELAP_IPCO-APND'!D6788</f>
        <v>64.564459999999997</v>
      </c>
      <c r="K6785" s="166">
        <f>+(ExportsELAP[[#This Row],[Exports kWh - MPT]]/1000)*ExportsELAP[[#This Row],[EIM Price]]</f>
        <v>2656.1011529992156</v>
      </c>
      <c r="L6785" s="167" t="str">
        <f>+INDEX(ECR_Hours!$I$12:$I$15,MATCH(ExportsELAP[[#This Row],[Date Prevailing]],ECR_Hours!$H$12:$H$15,1))</f>
        <v>NS</v>
      </c>
      <c r="M6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6" spans="1:13" x14ac:dyDescent="0.25">
      <c r="A6786" s="164">
        <f>+Exports!A6789</f>
        <v>44844</v>
      </c>
      <c r="B6786" s="165">
        <f t="shared" ref="B6786:B6849" si="424">+YEAR(A6786)</f>
        <v>2022</v>
      </c>
      <c r="C6786" s="165">
        <f t="shared" ref="C6786:C6849" si="425">+MONTH(A6786)</f>
        <v>10</v>
      </c>
      <c r="D6786" s="165">
        <f t="shared" ref="D6786:D6849" si="426">+DAY(A6786)</f>
        <v>10</v>
      </c>
      <c r="E6786" s="165">
        <f>+Exports!B6789</f>
        <v>17</v>
      </c>
      <c r="F6786" s="165">
        <f>+WEEKDAY(ExportsELAP[[#This Row],[Date Prevailing]],1)</f>
        <v>2</v>
      </c>
      <c r="G6786" s="165">
        <f>+COUNTIFS(ECR_Hours!$K$6:$K$7,ExportsELAP[[#This Row],[Date Prevailing]])</f>
        <v>0</v>
      </c>
      <c r="H6786" s="165">
        <f t="shared" ref="H6786:H6849" si="427">+IF(G6786=1,0,F6786)</f>
        <v>2</v>
      </c>
      <c r="I6786" s="166">
        <f>+Exports!G6789</f>
        <v>29318.234100000001</v>
      </c>
      <c r="J6786" s="166">
        <f>+'ELAP_IPCO-APND'!D6789</f>
        <v>71.220789999999994</v>
      </c>
      <c r="K6786" s="166">
        <f>+(ExportsELAP[[#This Row],[Exports kWh - MPT]]/1000)*ExportsELAP[[#This Row],[EIM Price]]</f>
        <v>2088.067794006939</v>
      </c>
      <c r="L6786" s="167" t="str">
        <f>+INDEX(ECR_Hours!$I$12:$I$15,MATCH(ExportsELAP[[#This Row],[Date Prevailing]],ECR_Hours!$H$12:$H$15,1))</f>
        <v>NS</v>
      </c>
      <c r="M6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7" spans="1:13" x14ac:dyDescent="0.25">
      <c r="A6787" s="164">
        <f>+Exports!A6790</f>
        <v>44844</v>
      </c>
      <c r="B6787" s="165">
        <f t="shared" si="424"/>
        <v>2022</v>
      </c>
      <c r="C6787" s="165">
        <f t="shared" si="425"/>
        <v>10</v>
      </c>
      <c r="D6787" s="165">
        <f t="shared" si="426"/>
        <v>10</v>
      </c>
      <c r="E6787" s="165">
        <f>+Exports!B6790</f>
        <v>18</v>
      </c>
      <c r="F6787" s="165">
        <f>+WEEKDAY(ExportsELAP[[#This Row],[Date Prevailing]],1)</f>
        <v>2</v>
      </c>
      <c r="G6787" s="165">
        <f>+COUNTIFS(ECR_Hours!$K$6:$K$7,ExportsELAP[[#This Row],[Date Prevailing]])</f>
        <v>0</v>
      </c>
      <c r="H6787" s="165">
        <f t="shared" si="427"/>
        <v>2</v>
      </c>
      <c r="I6787" s="166">
        <f>+Exports!G6790</f>
        <v>15573.909599999999</v>
      </c>
      <c r="J6787" s="166">
        <f>+'ELAP_IPCO-APND'!D6790</f>
        <v>79.432379999999995</v>
      </c>
      <c r="K6787" s="166">
        <f>+(ExportsELAP[[#This Row],[Exports kWh - MPT]]/1000)*ExportsELAP[[#This Row],[EIM Price]]</f>
        <v>1237.0727054328479</v>
      </c>
      <c r="L6787" s="167" t="str">
        <f>+INDEX(ECR_Hours!$I$12:$I$15,MATCH(ExportsELAP[[#This Row],[Date Prevailing]],ECR_Hours!$H$12:$H$15,1))</f>
        <v>NS</v>
      </c>
      <c r="M6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8" spans="1:13" x14ac:dyDescent="0.25">
      <c r="A6788" s="164">
        <f>+Exports!A6791</f>
        <v>44844</v>
      </c>
      <c r="B6788" s="165">
        <f t="shared" si="424"/>
        <v>2022</v>
      </c>
      <c r="C6788" s="165">
        <f t="shared" si="425"/>
        <v>10</v>
      </c>
      <c r="D6788" s="165">
        <f t="shared" si="426"/>
        <v>10</v>
      </c>
      <c r="E6788" s="165">
        <f>+Exports!B6791</f>
        <v>19</v>
      </c>
      <c r="F6788" s="165">
        <f>+WEEKDAY(ExportsELAP[[#This Row],[Date Prevailing]],1)</f>
        <v>2</v>
      </c>
      <c r="G6788" s="165">
        <f>+COUNTIFS(ECR_Hours!$K$6:$K$7,ExportsELAP[[#This Row],[Date Prevailing]])</f>
        <v>0</v>
      </c>
      <c r="H6788" s="165">
        <f t="shared" si="427"/>
        <v>2</v>
      </c>
      <c r="I6788" s="166">
        <f>+Exports!G6791</f>
        <v>3506.7516999999998</v>
      </c>
      <c r="J6788" s="166">
        <f>+'ELAP_IPCO-APND'!D6791</f>
        <v>80.780690000000007</v>
      </c>
      <c r="K6788" s="166">
        <f>+(ExportsELAP[[#This Row],[Exports kWh - MPT]]/1000)*ExportsELAP[[#This Row],[EIM Price]]</f>
        <v>283.27782198467298</v>
      </c>
      <c r="L6788" s="167" t="str">
        <f>+INDEX(ECR_Hours!$I$12:$I$15,MATCH(ExportsELAP[[#This Row],[Date Prevailing]],ECR_Hours!$H$12:$H$15,1))</f>
        <v>NS</v>
      </c>
      <c r="M6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89" spans="1:13" x14ac:dyDescent="0.25">
      <c r="A6789" s="164">
        <f>+Exports!A6792</f>
        <v>44844</v>
      </c>
      <c r="B6789" s="165">
        <f t="shared" si="424"/>
        <v>2022</v>
      </c>
      <c r="C6789" s="165">
        <f t="shared" si="425"/>
        <v>10</v>
      </c>
      <c r="D6789" s="165">
        <f t="shared" si="426"/>
        <v>10</v>
      </c>
      <c r="E6789" s="165">
        <f>+Exports!B6792</f>
        <v>20</v>
      </c>
      <c r="F6789" s="165">
        <f>+WEEKDAY(ExportsELAP[[#This Row],[Date Prevailing]],1)</f>
        <v>2</v>
      </c>
      <c r="G6789" s="165">
        <f>+COUNTIFS(ECR_Hours!$K$6:$K$7,ExportsELAP[[#This Row],[Date Prevailing]])</f>
        <v>0</v>
      </c>
      <c r="H6789" s="165">
        <f t="shared" si="427"/>
        <v>2</v>
      </c>
      <c r="I6789" s="166">
        <f>+Exports!G6792</f>
        <v>23.863800000000001</v>
      </c>
      <c r="J6789" s="166">
        <f>+'ELAP_IPCO-APND'!D6792</f>
        <v>75.734800000000007</v>
      </c>
      <c r="K6789" s="166">
        <f>+(ExportsELAP[[#This Row],[Exports kWh - MPT]]/1000)*ExportsELAP[[#This Row],[EIM Price]]</f>
        <v>1.8073201202400002</v>
      </c>
      <c r="L6789" s="167" t="str">
        <f>+INDEX(ECR_Hours!$I$12:$I$15,MATCH(ExportsELAP[[#This Row],[Date Prevailing]],ECR_Hours!$H$12:$H$15,1))</f>
        <v>NS</v>
      </c>
      <c r="M6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0" spans="1:13" x14ac:dyDescent="0.25">
      <c r="A6790" s="164">
        <f>+Exports!A6793</f>
        <v>44844</v>
      </c>
      <c r="B6790" s="165">
        <f t="shared" si="424"/>
        <v>2022</v>
      </c>
      <c r="C6790" s="165">
        <f t="shared" si="425"/>
        <v>10</v>
      </c>
      <c r="D6790" s="165">
        <f t="shared" si="426"/>
        <v>10</v>
      </c>
      <c r="E6790" s="165">
        <f>+Exports!B6793</f>
        <v>21</v>
      </c>
      <c r="F6790" s="165">
        <f>+WEEKDAY(ExportsELAP[[#This Row],[Date Prevailing]],1)</f>
        <v>2</v>
      </c>
      <c r="G6790" s="165">
        <f>+COUNTIFS(ECR_Hours!$K$6:$K$7,ExportsELAP[[#This Row],[Date Prevailing]])</f>
        <v>0</v>
      </c>
      <c r="H6790" s="165">
        <f t="shared" si="427"/>
        <v>2</v>
      </c>
      <c r="I6790" s="166">
        <f>+Exports!G6793</f>
        <v>25.4604</v>
      </c>
      <c r="J6790" s="166">
        <f>+'ELAP_IPCO-APND'!D6793</f>
        <v>73.349220000000003</v>
      </c>
      <c r="K6790" s="166">
        <f>+(ExportsELAP[[#This Row],[Exports kWh - MPT]]/1000)*ExportsELAP[[#This Row],[EIM Price]]</f>
        <v>1.8675004808880002</v>
      </c>
      <c r="L6790" s="167" t="str">
        <f>+INDEX(ECR_Hours!$I$12:$I$15,MATCH(ExportsELAP[[#This Row],[Date Prevailing]],ECR_Hours!$H$12:$H$15,1))</f>
        <v>NS</v>
      </c>
      <c r="M6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1" spans="1:13" x14ac:dyDescent="0.25">
      <c r="A6791" s="164">
        <f>+Exports!A6794</f>
        <v>44844</v>
      </c>
      <c r="B6791" s="165">
        <f t="shared" si="424"/>
        <v>2022</v>
      </c>
      <c r="C6791" s="165">
        <f t="shared" si="425"/>
        <v>10</v>
      </c>
      <c r="D6791" s="165">
        <f t="shared" si="426"/>
        <v>10</v>
      </c>
      <c r="E6791" s="165">
        <f>+Exports!B6794</f>
        <v>22</v>
      </c>
      <c r="F6791" s="165">
        <f>+WEEKDAY(ExportsELAP[[#This Row],[Date Prevailing]],1)</f>
        <v>2</v>
      </c>
      <c r="G6791" s="165">
        <f>+COUNTIFS(ECR_Hours!$K$6:$K$7,ExportsELAP[[#This Row],[Date Prevailing]])</f>
        <v>0</v>
      </c>
      <c r="H6791" s="165">
        <f t="shared" si="427"/>
        <v>2</v>
      </c>
      <c r="I6791" s="166">
        <f>+Exports!G6794</f>
        <v>26.164000000000001</v>
      </c>
      <c r="J6791" s="166">
        <f>+'ELAP_IPCO-APND'!D6794</f>
        <v>74.006680000000003</v>
      </c>
      <c r="K6791" s="166">
        <f>+(ExportsELAP[[#This Row],[Exports kWh - MPT]]/1000)*ExportsELAP[[#This Row],[EIM Price]]</f>
        <v>1.93631077552</v>
      </c>
      <c r="L6791" s="167" t="str">
        <f>+INDEX(ECR_Hours!$I$12:$I$15,MATCH(ExportsELAP[[#This Row],[Date Prevailing]],ECR_Hours!$H$12:$H$15,1))</f>
        <v>NS</v>
      </c>
      <c r="M6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2" spans="1:13" x14ac:dyDescent="0.25">
      <c r="A6792" s="164">
        <f>+Exports!A6795</f>
        <v>44844</v>
      </c>
      <c r="B6792" s="165">
        <f t="shared" si="424"/>
        <v>2022</v>
      </c>
      <c r="C6792" s="165">
        <f t="shared" si="425"/>
        <v>10</v>
      </c>
      <c r="D6792" s="165">
        <f t="shared" si="426"/>
        <v>10</v>
      </c>
      <c r="E6792" s="165">
        <f>+Exports!B6795</f>
        <v>23</v>
      </c>
      <c r="F6792" s="165">
        <f>+WEEKDAY(ExportsELAP[[#This Row],[Date Prevailing]],1)</f>
        <v>2</v>
      </c>
      <c r="G6792" s="165">
        <f>+COUNTIFS(ECR_Hours!$K$6:$K$7,ExportsELAP[[#This Row],[Date Prevailing]])</f>
        <v>0</v>
      </c>
      <c r="H6792" s="165">
        <f t="shared" si="427"/>
        <v>2</v>
      </c>
      <c r="I6792" s="166">
        <f>+Exports!G6795</f>
        <v>27.5442</v>
      </c>
      <c r="J6792" s="166">
        <f>+'ELAP_IPCO-APND'!D6795</f>
        <v>72.070070000000001</v>
      </c>
      <c r="K6792" s="166">
        <f>+(ExportsELAP[[#This Row],[Exports kWh - MPT]]/1000)*ExportsELAP[[#This Row],[EIM Price]]</f>
        <v>1.9851124220940002</v>
      </c>
      <c r="L6792" s="167" t="str">
        <f>+INDEX(ECR_Hours!$I$12:$I$15,MATCH(ExportsELAP[[#This Row],[Date Prevailing]],ECR_Hours!$H$12:$H$15,1))</f>
        <v>NS</v>
      </c>
      <c r="M6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3" spans="1:13" x14ac:dyDescent="0.25">
      <c r="A6793" s="164">
        <f>+Exports!A6796</f>
        <v>44844</v>
      </c>
      <c r="B6793" s="165">
        <f t="shared" si="424"/>
        <v>2022</v>
      </c>
      <c r="C6793" s="165">
        <f t="shared" si="425"/>
        <v>10</v>
      </c>
      <c r="D6793" s="165">
        <f t="shared" si="426"/>
        <v>10</v>
      </c>
      <c r="E6793" s="165">
        <f>+Exports!B6796</f>
        <v>24</v>
      </c>
      <c r="F6793" s="165">
        <f>+WEEKDAY(ExportsELAP[[#This Row],[Date Prevailing]],1)</f>
        <v>2</v>
      </c>
      <c r="G6793" s="165">
        <f>+COUNTIFS(ECR_Hours!$K$6:$K$7,ExportsELAP[[#This Row],[Date Prevailing]])</f>
        <v>0</v>
      </c>
      <c r="H6793" s="165">
        <f t="shared" si="427"/>
        <v>2</v>
      </c>
      <c r="I6793" s="166">
        <f>+Exports!G6796</f>
        <v>28.046999999999997</v>
      </c>
      <c r="J6793" s="166">
        <f>+'ELAP_IPCO-APND'!D6796</f>
        <v>61.406419999999997</v>
      </c>
      <c r="K6793" s="166">
        <f>+(ExportsELAP[[#This Row],[Exports kWh - MPT]]/1000)*ExportsELAP[[#This Row],[EIM Price]]</f>
        <v>1.7222658617399997</v>
      </c>
      <c r="L6793" s="167" t="str">
        <f>+INDEX(ECR_Hours!$I$12:$I$15,MATCH(ExportsELAP[[#This Row],[Date Prevailing]],ECR_Hours!$H$12:$H$15,1))</f>
        <v>NS</v>
      </c>
      <c r="M6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4" spans="1:13" x14ac:dyDescent="0.25">
      <c r="A6794" s="164">
        <f>+Exports!A6797</f>
        <v>44845</v>
      </c>
      <c r="B6794" s="165">
        <f t="shared" si="424"/>
        <v>2022</v>
      </c>
      <c r="C6794" s="165">
        <f t="shared" si="425"/>
        <v>10</v>
      </c>
      <c r="D6794" s="165">
        <f t="shared" si="426"/>
        <v>11</v>
      </c>
      <c r="E6794" s="165">
        <f>+Exports!B6797</f>
        <v>1</v>
      </c>
      <c r="F6794" s="165">
        <f>+WEEKDAY(ExportsELAP[[#This Row],[Date Prevailing]],1)</f>
        <v>3</v>
      </c>
      <c r="G6794" s="165">
        <f>+COUNTIFS(ECR_Hours!$K$6:$K$7,ExportsELAP[[#This Row],[Date Prevailing]])</f>
        <v>0</v>
      </c>
      <c r="H6794" s="165">
        <f t="shared" si="427"/>
        <v>3</v>
      </c>
      <c r="I6794" s="166">
        <f>+Exports!G6797</f>
        <v>40.445500000000003</v>
      </c>
      <c r="J6794" s="166">
        <f>+'ELAP_IPCO-APND'!D6797</f>
        <v>50.75432</v>
      </c>
      <c r="K6794" s="166">
        <f>+(ExportsELAP[[#This Row],[Exports kWh - MPT]]/1000)*ExportsELAP[[#This Row],[EIM Price]]</f>
        <v>2.0527838495599999</v>
      </c>
      <c r="L6794" s="167" t="str">
        <f>+INDEX(ECR_Hours!$I$12:$I$15,MATCH(ExportsELAP[[#This Row],[Date Prevailing]],ECR_Hours!$H$12:$H$15,1))</f>
        <v>NS</v>
      </c>
      <c r="M6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5" spans="1:13" x14ac:dyDescent="0.25">
      <c r="A6795" s="164">
        <f>+Exports!A6798</f>
        <v>44845</v>
      </c>
      <c r="B6795" s="165">
        <f t="shared" si="424"/>
        <v>2022</v>
      </c>
      <c r="C6795" s="165">
        <f t="shared" si="425"/>
        <v>10</v>
      </c>
      <c r="D6795" s="165">
        <f t="shared" si="426"/>
        <v>11</v>
      </c>
      <c r="E6795" s="165">
        <f>+Exports!B6798</f>
        <v>2</v>
      </c>
      <c r="F6795" s="165">
        <f>+WEEKDAY(ExportsELAP[[#This Row],[Date Prevailing]],1)</f>
        <v>3</v>
      </c>
      <c r="G6795" s="165">
        <f>+COUNTIFS(ECR_Hours!$K$6:$K$7,ExportsELAP[[#This Row],[Date Prevailing]])</f>
        <v>0</v>
      </c>
      <c r="H6795" s="165">
        <f t="shared" si="427"/>
        <v>3</v>
      </c>
      <c r="I6795" s="166">
        <f>+Exports!G6798</f>
        <v>43.110399999999998</v>
      </c>
      <c r="J6795" s="166">
        <f>+'ELAP_IPCO-APND'!D6798</f>
        <v>52.492449999999998</v>
      </c>
      <c r="K6795" s="166">
        <f>+(ExportsELAP[[#This Row],[Exports kWh - MPT]]/1000)*ExportsELAP[[#This Row],[EIM Price]]</f>
        <v>2.2629705164799998</v>
      </c>
      <c r="L6795" s="167" t="str">
        <f>+INDEX(ECR_Hours!$I$12:$I$15,MATCH(ExportsELAP[[#This Row],[Date Prevailing]],ECR_Hours!$H$12:$H$15,1))</f>
        <v>NS</v>
      </c>
      <c r="M6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6" spans="1:13" x14ac:dyDescent="0.25">
      <c r="A6796" s="164">
        <f>+Exports!A6799</f>
        <v>44845</v>
      </c>
      <c r="B6796" s="165">
        <f t="shared" si="424"/>
        <v>2022</v>
      </c>
      <c r="C6796" s="165">
        <f t="shared" si="425"/>
        <v>10</v>
      </c>
      <c r="D6796" s="165">
        <f t="shared" si="426"/>
        <v>11</v>
      </c>
      <c r="E6796" s="165">
        <f>+Exports!B6799</f>
        <v>3</v>
      </c>
      <c r="F6796" s="165">
        <f>+WEEKDAY(ExportsELAP[[#This Row],[Date Prevailing]],1)</f>
        <v>3</v>
      </c>
      <c r="G6796" s="165">
        <f>+COUNTIFS(ECR_Hours!$K$6:$K$7,ExportsELAP[[#This Row],[Date Prevailing]])</f>
        <v>0</v>
      </c>
      <c r="H6796" s="165">
        <f t="shared" si="427"/>
        <v>3</v>
      </c>
      <c r="I6796" s="166">
        <f>+Exports!G6799</f>
        <v>39.567399999999999</v>
      </c>
      <c r="J6796" s="166">
        <f>+'ELAP_IPCO-APND'!D6799</f>
        <v>48.236460000000001</v>
      </c>
      <c r="K6796" s="166">
        <f>+(ExportsELAP[[#This Row],[Exports kWh - MPT]]/1000)*ExportsELAP[[#This Row],[EIM Price]]</f>
        <v>1.9085913074040002</v>
      </c>
      <c r="L6796" s="167" t="str">
        <f>+INDEX(ECR_Hours!$I$12:$I$15,MATCH(ExportsELAP[[#This Row],[Date Prevailing]],ECR_Hours!$H$12:$H$15,1))</f>
        <v>NS</v>
      </c>
      <c r="M6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7" spans="1:13" x14ac:dyDescent="0.25">
      <c r="A6797" s="164">
        <f>+Exports!A6800</f>
        <v>44845</v>
      </c>
      <c r="B6797" s="165">
        <f t="shared" si="424"/>
        <v>2022</v>
      </c>
      <c r="C6797" s="165">
        <f t="shared" si="425"/>
        <v>10</v>
      </c>
      <c r="D6797" s="165">
        <f t="shared" si="426"/>
        <v>11</v>
      </c>
      <c r="E6797" s="165">
        <f>+Exports!B6800</f>
        <v>4</v>
      </c>
      <c r="F6797" s="165">
        <f>+WEEKDAY(ExportsELAP[[#This Row],[Date Prevailing]],1)</f>
        <v>3</v>
      </c>
      <c r="G6797" s="165">
        <f>+COUNTIFS(ECR_Hours!$K$6:$K$7,ExportsELAP[[#This Row],[Date Prevailing]])</f>
        <v>0</v>
      </c>
      <c r="H6797" s="165">
        <f t="shared" si="427"/>
        <v>3</v>
      </c>
      <c r="I6797" s="166">
        <f>+Exports!G6800</f>
        <v>32.924300000000002</v>
      </c>
      <c r="J6797" s="166">
        <f>+'ELAP_IPCO-APND'!D6800</f>
        <v>42.032499999999999</v>
      </c>
      <c r="K6797" s="166">
        <f>+(ExportsELAP[[#This Row],[Exports kWh - MPT]]/1000)*ExportsELAP[[#This Row],[EIM Price]]</f>
        <v>1.3838906397500002</v>
      </c>
      <c r="L6797" s="167" t="str">
        <f>+INDEX(ECR_Hours!$I$12:$I$15,MATCH(ExportsELAP[[#This Row],[Date Prevailing]],ECR_Hours!$H$12:$H$15,1))</f>
        <v>NS</v>
      </c>
      <c r="M6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8" spans="1:13" x14ac:dyDescent="0.25">
      <c r="A6798" s="164">
        <f>+Exports!A6801</f>
        <v>44845</v>
      </c>
      <c r="B6798" s="165">
        <f t="shared" si="424"/>
        <v>2022</v>
      </c>
      <c r="C6798" s="165">
        <f t="shared" si="425"/>
        <v>10</v>
      </c>
      <c r="D6798" s="165">
        <f t="shared" si="426"/>
        <v>11</v>
      </c>
      <c r="E6798" s="165">
        <f>+Exports!B6801</f>
        <v>5</v>
      </c>
      <c r="F6798" s="165">
        <f>+WEEKDAY(ExportsELAP[[#This Row],[Date Prevailing]],1)</f>
        <v>3</v>
      </c>
      <c r="G6798" s="165">
        <f>+COUNTIFS(ECR_Hours!$K$6:$K$7,ExportsELAP[[#This Row],[Date Prevailing]])</f>
        <v>0</v>
      </c>
      <c r="H6798" s="165">
        <f t="shared" si="427"/>
        <v>3</v>
      </c>
      <c r="I6798" s="166">
        <f>+Exports!G6801</f>
        <v>33.037199999999999</v>
      </c>
      <c r="J6798" s="166">
        <f>+'ELAP_IPCO-APND'!D6801</f>
        <v>44.773589999999999</v>
      </c>
      <c r="K6798" s="166">
        <f>+(ExportsELAP[[#This Row],[Exports kWh - MPT]]/1000)*ExportsELAP[[#This Row],[EIM Price]]</f>
        <v>1.4791940475479997</v>
      </c>
      <c r="L6798" s="167" t="str">
        <f>+INDEX(ECR_Hours!$I$12:$I$15,MATCH(ExportsELAP[[#This Row],[Date Prevailing]],ECR_Hours!$H$12:$H$15,1))</f>
        <v>NS</v>
      </c>
      <c r="M6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799" spans="1:13" x14ac:dyDescent="0.25">
      <c r="A6799" s="164">
        <f>+Exports!A6802</f>
        <v>44845</v>
      </c>
      <c r="B6799" s="165">
        <f t="shared" si="424"/>
        <v>2022</v>
      </c>
      <c r="C6799" s="165">
        <f t="shared" si="425"/>
        <v>10</v>
      </c>
      <c r="D6799" s="165">
        <f t="shared" si="426"/>
        <v>11</v>
      </c>
      <c r="E6799" s="165">
        <f>+Exports!B6802</f>
        <v>6</v>
      </c>
      <c r="F6799" s="165">
        <f>+WEEKDAY(ExportsELAP[[#This Row],[Date Prevailing]],1)</f>
        <v>3</v>
      </c>
      <c r="G6799" s="165">
        <f>+COUNTIFS(ECR_Hours!$K$6:$K$7,ExportsELAP[[#This Row],[Date Prevailing]])</f>
        <v>0</v>
      </c>
      <c r="H6799" s="165">
        <f t="shared" si="427"/>
        <v>3</v>
      </c>
      <c r="I6799" s="166">
        <f>+Exports!G6802</f>
        <v>33.107799999999997</v>
      </c>
      <c r="J6799" s="166">
        <f>+'ELAP_IPCO-APND'!D6802</f>
        <v>55.468000000000004</v>
      </c>
      <c r="K6799" s="166">
        <f>+(ExportsELAP[[#This Row],[Exports kWh - MPT]]/1000)*ExportsELAP[[#This Row],[EIM Price]]</f>
        <v>1.8364234504000001</v>
      </c>
      <c r="L6799" s="167" t="str">
        <f>+INDEX(ECR_Hours!$I$12:$I$15,MATCH(ExportsELAP[[#This Row],[Date Prevailing]],ECR_Hours!$H$12:$H$15,1))</f>
        <v>NS</v>
      </c>
      <c r="M6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0" spans="1:13" x14ac:dyDescent="0.25">
      <c r="A6800" s="164">
        <f>+Exports!A6803</f>
        <v>44845</v>
      </c>
      <c r="B6800" s="165">
        <f t="shared" si="424"/>
        <v>2022</v>
      </c>
      <c r="C6800" s="165">
        <f t="shared" si="425"/>
        <v>10</v>
      </c>
      <c r="D6800" s="165">
        <f t="shared" si="426"/>
        <v>11</v>
      </c>
      <c r="E6800" s="165">
        <f>+Exports!B6803</f>
        <v>7</v>
      </c>
      <c r="F6800" s="165">
        <f>+WEEKDAY(ExportsELAP[[#This Row],[Date Prevailing]],1)</f>
        <v>3</v>
      </c>
      <c r="G6800" s="165">
        <f>+COUNTIFS(ECR_Hours!$K$6:$K$7,ExportsELAP[[#This Row],[Date Prevailing]])</f>
        <v>0</v>
      </c>
      <c r="H6800" s="165">
        <f t="shared" si="427"/>
        <v>3</v>
      </c>
      <c r="I6800" s="166">
        <f>+Exports!G6803</f>
        <v>31.4576999999999</v>
      </c>
      <c r="J6800" s="166">
        <f>+'ELAP_IPCO-APND'!D6803</f>
        <v>60.832239999999999</v>
      </c>
      <c r="K6800" s="166">
        <f>+(ExportsELAP[[#This Row],[Exports kWh - MPT]]/1000)*ExportsELAP[[#This Row],[EIM Price]]</f>
        <v>1.9136423562479938</v>
      </c>
      <c r="L6800" s="167" t="str">
        <f>+INDEX(ECR_Hours!$I$12:$I$15,MATCH(ExportsELAP[[#This Row],[Date Prevailing]],ECR_Hours!$H$12:$H$15,1))</f>
        <v>NS</v>
      </c>
      <c r="M6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1" spans="1:13" x14ac:dyDescent="0.25">
      <c r="A6801" s="164">
        <f>+Exports!A6804</f>
        <v>44845</v>
      </c>
      <c r="B6801" s="165">
        <f t="shared" si="424"/>
        <v>2022</v>
      </c>
      <c r="C6801" s="165">
        <f t="shared" si="425"/>
        <v>10</v>
      </c>
      <c r="D6801" s="165">
        <f t="shared" si="426"/>
        <v>11</v>
      </c>
      <c r="E6801" s="165">
        <f>+Exports!B6804</f>
        <v>8</v>
      </c>
      <c r="F6801" s="165">
        <f>+WEEKDAY(ExportsELAP[[#This Row],[Date Prevailing]],1)</f>
        <v>3</v>
      </c>
      <c r="G6801" s="165">
        <f>+COUNTIFS(ECR_Hours!$K$6:$K$7,ExportsELAP[[#This Row],[Date Prevailing]])</f>
        <v>0</v>
      </c>
      <c r="H6801" s="165">
        <f t="shared" si="427"/>
        <v>3</v>
      </c>
      <c r="I6801" s="166">
        <f>+Exports!G6804</f>
        <v>59.697299999999998</v>
      </c>
      <c r="J6801" s="166">
        <f>+'ELAP_IPCO-APND'!D6804</f>
        <v>67.49212</v>
      </c>
      <c r="K6801" s="166">
        <f>+(ExportsELAP[[#This Row],[Exports kWh - MPT]]/1000)*ExportsELAP[[#This Row],[EIM Price]]</f>
        <v>4.029097335276</v>
      </c>
      <c r="L6801" s="167" t="str">
        <f>+INDEX(ECR_Hours!$I$12:$I$15,MATCH(ExportsELAP[[#This Row],[Date Prevailing]],ECR_Hours!$H$12:$H$15,1))</f>
        <v>NS</v>
      </c>
      <c r="M6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2" spans="1:13" x14ac:dyDescent="0.25">
      <c r="A6802" s="164">
        <f>+Exports!A6805</f>
        <v>44845</v>
      </c>
      <c r="B6802" s="165">
        <f t="shared" si="424"/>
        <v>2022</v>
      </c>
      <c r="C6802" s="165">
        <f t="shared" si="425"/>
        <v>10</v>
      </c>
      <c r="D6802" s="165">
        <f t="shared" si="426"/>
        <v>11</v>
      </c>
      <c r="E6802" s="165">
        <f>+Exports!B6805</f>
        <v>9</v>
      </c>
      <c r="F6802" s="165">
        <f>+WEEKDAY(ExportsELAP[[#This Row],[Date Prevailing]],1)</f>
        <v>3</v>
      </c>
      <c r="G6802" s="165">
        <f>+COUNTIFS(ECR_Hours!$K$6:$K$7,ExportsELAP[[#This Row],[Date Prevailing]])</f>
        <v>0</v>
      </c>
      <c r="H6802" s="165">
        <f t="shared" si="427"/>
        <v>3</v>
      </c>
      <c r="I6802" s="166">
        <f>+Exports!G6805</f>
        <v>1699.8133</v>
      </c>
      <c r="J6802" s="166">
        <f>+'ELAP_IPCO-APND'!D6805</f>
        <v>67.078879999999998</v>
      </c>
      <c r="K6802" s="166">
        <f>+(ExportsELAP[[#This Row],[Exports kWh - MPT]]/1000)*ExportsELAP[[#This Row],[EIM Price]]</f>
        <v>114.02157237310399</v>
      </c>
      <c r="L6802" s="167" t="str">
        <f>+INDEX(ECR_Hours!$I$12:$I$15,MATCH(ExportsELAP[[#This Row],[Date Prevailing]],ECR_Hours!$H$12:$H$15,1))</f>
        <v>NS</v>
      </c>
      <c r="M6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3" spans="1:13" x14ac:dyDescent="0.25">
      <c r="A6803" s="164">
        <f>+Exports!A6806</f>
        <v>44845</v>
      </c>
      <c r="B6803" s="165">
        <f t="shared" si="424"/>
        <v>2022</v>
      </c>
      <c r="C6803" s="165">
        <f t="shared" si="425"/>
        <v>10</v>
      </c>
      <c r="D6803" s="165">
        <f t="shared" si="426"/>
        <v>11</v>
      </c>
      <c r="E6803" s="165">
        <f>+Exports!B6806</f>
        <v>10</v>
      </c>
      <c r="F6803" s="165">
        <f>+WEEKDAY(ExportsELAP[[#This Row],[Date Prevailing]],1)</f>
        <v>3</v>
      </c>
      <c r="G6803" s="165">
        <f>+COUNTIFS(ECR_Hours!$K$6:$K$7,ExportsELAP[[#This Row],[Date Prevailing]])</f>
        <v>0</v>
      </c>
      <c r="H6803" s="165">
        <f t="shared" si="427"/>
        <v>3</v>
      </c>
      <c r="I6803" s="166">
        <f>+Exports!G6806</f>
        <v>14691.1986</v>
      </c>
      <c r="J6803" s="166">
        <f>+'ELAP_IPCO-APND'!D6806</f>
        <v>51.594729999999998</v>
      </c>
      <c r="K6803" s="166">
        <f>+(ExportsELAP[[#This Row],[Exports kWh - MPT]]/1000)*ExportsELAP[[#This Row],[EIM Price]]</f>
        <v>757.98842514337798</v>
      </c>
      <c r="L6803" s="167" t="str">
        <f>+INDEX(ECR_Hours!$I$12:$I$15,MATCH(ExportsELAP[[#This Row],[Date Prevailing]],ECR_Hours!$H$12:$H$15,1))</f>
        <v>NS</v>
      </c>
      <c r="M6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4" spans="1:13" x14ac:dyDescent="0.25">
      <c r="A6804" s="164">
        <f>+Exports!A6807</f>
        <v>44845</v>
      </c>
      <c r="B6804" s="165">
        <f t="shared" si="424"/>
        <v>2022</v>
      </c>
      <c r="C6804" s="165">
        <f t="shared" si="425"/>
        <v>10</v>
      </c>
      <c r="D6804" s="165">
        <f t="shared" si="426"/>
        <v>11</v>
      </c>
      <c r="E6804" s="165">
        <f>+Exports!B6807</f>
        <v>11</v>
      </c>
      <c r="F6804" s="165">
        <f>+WEEKDAY(ExportsELAP[[#This Row],[Date Prevailing]],1)</f>
        <v>3</v>
      </c>
      <c r="G6804" s="165">
        <f>+COUNTIFS(ECR_Hours!$K$6:$K$7,ExportsELAP[[#This Row],[Date Prevailing]])</f>
        <v>0</v>
      </c>
      <c r="H6804" s="165">
        <f t="shared" si="427"/>
        <v>3</v>
      </c>
      <c r="I6804" s="166">
        <f>+Exports!G6807</f>
        <v>27628.884400000003</v>
      </c>
      <c r="J6804" s="166">
        <f>+'ELAP_IPCO-APND'!D6807</f>
        <v>54.945239999999998</v>
      </c>
      <c r="K6804" s="166">
        <f>+(ExportsELAP[[#This Row],[Exports kWh - MPT]]/1000)*ExportsELAP[[#This Row],[EIM Price]]</f>
        <v>1518.0756842902563</v>
      </c>
      <c r="L6804" s="167" t="str">
        <f>+INDEX(ECR_Hours!$I$12:$I$15,MATCH(ExportsELAP[[#This Row],[Date Prevailing]],ECR_Hours!$H$12:$H$15,1))</f>
        <v>NS</v>
      </c>
      <c r="M6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5" spans="1:13" x14ac:dyDescent="0.25">
      <c r="A6805" s="164">
        <f>+Exports!A6808</f>
        <v>44845</v>
      </c>
      <c r="B6805" s="165">
        <f t="shared" si="424"/>
        <v>2022</v>
      </c>
      <c r="C6805" s="165">
        <f t="shared" si="425"/>
        <v>10</v>
      </c>
      <c r="D6805" s="165">
        <f t="shared" si="426"/>
        <v>11</v>
      </c>
      <c r="E6805" s="165">
        <f>+Exports!B6808</f>
        <v>12</v>
      </c>
      <c r="F6805" s="165">
        <f>+WEEKDAY(ExportsELAP[[#This Row],[Date Prevailing]],1)</f>
        <v>3</v>
      </c>
      <c r="G6805" s="165">
        <f>+COUNTIFS(ECR_Hours!$K$6:$K$7,ExportsELAP[[#This Row],[Date Prevailing]])</f>
        <v>0</v>
      </c>
      <c r="H6805" s="165">
        <f t="shared" si="427"/>
        <v>3</v>
      </c>
      <c r="I6805" s="166">
        <f>+Exports!G6808</f>
        <v>37622.441500000001</v>
      </c>
      <c r="J6805" s="166">
        <f>+'ELAP_IPCO-APND'!D6808</f>
        <v>51.596769999999999</v>
      </c>
      <c r="K6805" s="166">
        <f>+(ExportsELAP[[#This Row],[Exports kWh - MPT]]/1000)*ExportsELAP[[#This Row],[EIM Price]]</f>
        <v>1941.196460913955</v>
      </c>
      <c r="L6805" s="167" t="str">
        <f>+INDEX(ECR_Hours!$I$12:$I$15,MATCH(ExportsELAP[[#This Row],[Date Prevailing]],ECR_Hours!$H$12:$H$15,1))</f>
        <v>NS</v>
      </c>
      <c r="M6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6" spans="1:13" x14ac:dyDescent="0.25">
      <c r="A6806" s="164">
        <f>+Exports!A6809</f>
        <v>44845</v>
      </c>
      <c r="B6806" s="165">
        <f t="shared" si="424"/>
        <v>2022</v>
      </c>
      <c r="C6806" s="165">
        <f t="shared" si="425"/>
        <v>10</v>
      </c>
      <c r="D6806" s="165">
        <f t="shared" si="426"/>
        <v>11</v>
      </c>
      <c r="E6806" s="165">
        <f>+Exports!B6809</f>
        <v>13</v>
      </c>
      <c r="F6806" s="165">
        <f>+WEEKDAY(ExportsELAP[[#This Row],[Date Prevailing]],1)</f>
        <v>3</v>
      </c>
      <c r="G6806" s="165">
        <f>+COUNTIFS(ECR_Hours!$K$6:$K$7,ExportsELAP[[#This Row],[Date Prevailing]])</f>
        <v>0</v>
      </c>
      <c r="H6806" s="165">
        <f t="shared" si="427"/>
        <v>3</v>
      </c>
      <c r="I6806" s="166">
        <f>+Exports!G6809</f>
        <v>46034.888299999999</v>
      </c>
      <c r="J6806" s="166">
        <f>+'ELAP_IPCO-APND'!D6809</f>
        <v>56.439369999999997</v>
      </c>
      <c r="K6806" s="166">
        <f>+(ExportsELAP[[#This Row],[Exports kWh - MPT]]/1000)*ExportsELAP[[#This Row],[EIM Price]]</f>
        <v>2598.1800936723707</v>
      </c>
      <c r="L6806" s="167" t="str">
        <f>+INDEX(ECR_Hours!$I$12:$I$15,MATCH(ExportsELAP[[#This Row],[Date Prevailing]],ECR_Hours!$H$12:$H$15,1))</f>
        <v>NS</v>
      </c>
      <c r="M6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7" spans="1:13" x14ac:dyDescent="0.25">
      <c r="A6807" s="164">
        <f>+Exports!A6810</f>
        <v>44845</v>
      </c>
      <c r="B6807" s="165">
        <f t="shared" si="424"/>
        <v>2022</v>
      </c>
      <c r="C6807" s="165">
        <f t="shared" si="425"/>
        <v>10</v>
      </c>
      <c r="D6807" s="165">
        <f t="shared" si="426"/>
        <v>11</v>
      </c>
      <c r="E6807" s="165">
        <f>+Exports!B6810</f>
        <v>14</v>
      </c>
      <c r="F6807" s="165">
        <f>+WEEKDAY(ExportsELAP[[#This Row],[Date Prevailing]],1)</f>
        <v>3</v>
      </c>
      <c r="G6807" s="165">
        <f>+COUNTIFS(ECR_Hours!$K$6:$K$7,ExportsELAP[[#This Row],[Date Prevailing]])</f>
        <v>0</v>
      </c>
      <c r="H6807" s="165">
        <f t="shared" si="427"/>
        <v>3</v>
      </c>
      <c r="I6807" s="166">
        <f>+Exports!G6810</f>
        <v>49089.227500000008</v>
      </c>
      <c r="J6807" s="166">
        <f>+'ELAP_IPCO-APND'!D6810</f>
        <v>62.435450000000003</v>
      </c>
      <c r="K6807" s="166">
        <f>+(ExportsELAP[[#This Row],[Exports kWh - MPT]]/1000)*ExportsELAP[[#This Row],[EIM Price]]</f>
        <v>3064.9080091148758</v>
      </c>
      <c r="L6807" s="167" t="str">
        <f>+INDEX(ECR_Hours!$I$12:$I$15,MATCH(ExportsELAP[[#This Row],[Date Prevailing]],ECR_Hours!$H$12:$H$15,1))</f>
        <v>NS</v>
      </c>
      <c r="M6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8" spans="1:13" x14ac:dyDescent="0.25">
      <c r="A6808" s="164">
        <f>+Exports!A6811</f>
        <v>44845</v>
      </c>
      <c r="B6808" s="165">
        <f t="shared" si="424"/>
        <v>2022</v>
      </c>
      <c r="C6808" s="165">
        <f t="shared" si="425"/>
        <v>10</v>
      </c>
      <c r="D6808" s="165">
        <f t="shared" si="426"/>
        <v>11</v>
      </c>
      <c r="E6808" s="165">
        <f>+Exports!B6811</f>
        <v>15</v>
      </c>
      <c r="F6808" s="165">
        <f>+WEEKDAY(ExportsELAP[[#This Row],[Date Prevailing]],1)</f>
        <v>3</v>
      </c>
      <c r="G6808" s="165">
        <f>+COUNTIFS(ECR_Hours!$K$6:$K$7,ExportsELAP[[#This Row],[Date Prevailing]])</f>
        <v>0</v>
      </c>
      <c r="H6808" s="165">
        <f t="shared" si="427"/>
        <v>3</v>
      </c>
      <c r="I6808" s="166">
        <f>+Exports!G6811</f>
        <v>45938.216399999998</v>
      </c>
      <c r="J6808" s="166">
        <f>+'ELAP_IPCO-APND'!D6811</f>
        <v>66.875680000000003</v>
      </c>
      <c r="K6808" s="166">
        <f>+(ExportsELAP[[#This Row],[Exports kWh - MPT]]/1000)*ExportsELAP[[#This Row],[EIM Price]]</f>
        <v>3072.1494597371516</v>
      </c>
      <c r="L6808" s="167" t="str">
        <f>+INDEX(ECR_Hours!$I$12:$I$15,MATCH(ExportsELAP[[#This Row],[Date Prevailing]],ECR_Hours!$H$12:$H$15,1))</f>
        <v>NS</v>
      </c>
      <c r="M6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09" spans="1:13" x14ac:dyDescent="0.25">
      <c r="A6809" s="164">
        <f>+Exports!A6812</f>
        <v>44845</v>
      </c>
      <c r="B6809" s="165">
        <f t="shared" si="424"/>
        <v>2022</v>
      </c>
      <c r="C6809" s="165">
        <f t="shared" si="425"/>
        <v>10</v>
      </c>
      <c r="D6809" s="165">
        <f t="shared" si="426"/>
        <v>11</v>
      </c>
      <c r="E6809" s="165">
        <f>+Exports!B6812</f>
        <v>16</v>
      </c>
      <c r="F6809" s="165">
        <f>+WEEKDAY(ExportsELAP[[#This Row],[Date Prevailing]],1)</f>
        <v>3</v>
      </c>
      <c r="G6809" s="165">
        <f>+COUNTIFS(ECR_Hours!$K$6:$K$7,ExportsELAP[[#This Row],[Date Prevailing]])</f>
        <v>0</v>
      </c>
      <c r="H6809" s="165">
        <f t="shared" si="427"/>
        <v>3</v>
      </c>
      <c r="I6809" s="166">
        <f>+Exports!G6812</f>
        <v>37401.683999999994</v>
      </c>
      <c r="J6809" s="166">
        <f>+'ELAP_IPCO-APND'!D6812</f>
        <v>68.255799999999994</v>
      </c>
      <c r="K6809" s="166">
        <f>+(ExportsELAP[[#This Row],[Exports kWh - MPT]]/1000)*ExportsELAP[[#This Row],[EIM Price]]</f>
        <v>2552.8818627671994</v>
      </c>
      <c r="L6809" s="167" t="str">
        <f>+INDEX(ECR_Hours!$I$12:$I$15,MATCH(ExportsELAP[[#This Row],[Date Prevailing]],ECR_Hours!$H$12:$H$15,1))</f>
        <v>NS</v>
      </c>
      <c r="M6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0" spans="1:13" x14ac:dyDescent="0.25">
      <c r="A6810" s="164">
        <f>+Exports!A6813</f>
        <v>44845</v>
      </c>
      <c r="B6810" s="165">
        <f t="shared" si="424"/>
        <v>2022</v>
      </c>
      <c r="C6810" s="165">
        <f t="shared" si="425"/>
        <v>10</v>
      </c>
      <c r="D6810" s="165">
        <f t="shared" si="426"/>
        <v>11</v>
      </c>
      <c r="E6810" s="165">
        <f>+Exports!B6813</f>
        <v>17</v>
      </c>
      <c r="F6810" s="165">
        <f>+WEEKDAY(ExportsELAP[[#This Row],[Date Prevailing]],1)</f>
        <v>3</v>
      </c>
      <c r="G6810" s="165">
        <f>+COUNTIFS(ECR_Hours!$K$6:$K$7,ExportsELAP[[#This Row],[Date Prevailing]])</f>
        <v>0</v>
      </c>
      <c r="H6810" s="165">
        <f t="shared" si="427"/>
        <v>3</v>
      </c>
      <c r="I6810" s="166">
        <f>+Exports!G6813</f>
        <v>24370.89</v>
      </c>
      <c r="J6810" s="166">
        <f>+'ELAP_IPCO-APND'!D6813</f>
        <v>70.543890000000005</v>
      </c>
      <c r="K6810" s="166">
        <f>+(ExportsELAP[[#This Row],[Exports kWh - MPT]]/1000)*ExportsELAP[[#This Row],[EIM Price]]</f>
        <v>1719.2173833621</v>
      </c>
      <c r="L6810" s="167" t="str">
        <f>+INDEX(ECR_Hours!$I$12:$I$15,MATCH(ExportsELAP[[#This Row],[Date Prevailing]],ECR_Hours!$H$12:$H$15,1))</f>
        <v>NS</v>
      </c>
      <c r="M6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1" spans="1:13" x14ac:dyDescent="0.25">
      <c r="A6811" s="164">
        <f>+Exports!A6814</f>
        <v>44845</v>
      </c>
      <c r="B6811" s="165">
        <f t="shared" si="424"/>
        <v>2022</v>
      </c>
      <c r="C6811" s="165">
        <f t="shared" si="425"/>
        <v>10</v>
      </c>
      <c r="D6811" s="165">
        <f t="shared" si="426"/>
        <v>11</v>
      </c>
      <c r="E6811" s="165">
        <f>+Exports!B6814</f>
        <v>18</v>
      </c>
      <c r="F6811" s="165">
        <f>+WEEKDAY(ExportsELAP[[#This Row],[Date Prevailing]],1)</f>
        <v>3</v>
      </c>
      <c r="G6811" s="165">
        <f>+COUNTIFS(ECR_Hours!$K$6:$K$7,ExportsELAP[[#This Row],[Date Prevailing]])</f>
        <v>0</v>
      </c>
      <c r="H6811" s="165">
        <f t="shared" si="427"/>
        <v>3</v>
      </c>
      <c r="I6811" s="166">
        <f>+Exports!G6814</f>
        <v>10372.5772</v>
      </c>
      <c r="J6811" s="166">
        <f>+'ELAP_IPCO-APND'!D6814</f>
        <v>69.608159999999998</v>
      </c>
      <c r="K6811" s="166">
        <f>+(ExportsELAP[[#This Row],[Exports kWh - MPT]]/1000)*ExportsELAP[[#This Row],[EIM Price]]</f>
        <v>722.016013349952</v>
      </c>
      <c r="L6811" s="167" t="str">
        <f>+INDEX(ECR_Hours!$I$12:$I$15,MATCH(ExportsELAP[[#This Row],[Date Prevailing]],ECR_Hours!$H$12:$H$15,1))</f>
        <v>NS</v>
      </c>
      <c r="M6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2" spans="1:13" x14ac:dyDescent="0.25">
      <c r="A6812" s="164">
        <f>+Exports!A6815</f>
        <v>44845</v>
      </c>
      <c r="B6812" s="165">
        <f t="shared" si="424"/>
        <v>2022</v>
      </c>
      <c r="C6812" s="165">
        <f t="shared" si="425"/>
        <v>10</v>
      </c>
      <c r="D6812" s="165">
        <f t="shared" si="426"/>
        <v>11</v>
      </c>
      <c r="E6812" s="165">
        <f>+Exports!B6815</f>
        <v>19</v>
      </c>
      <c r="F6812" s="165">
        <f>+WEEKDAY(ExportsELAP[[#This Row],[Date Prevailing]],1)</f>
        <v>3</v>
      </c>
      <c r="G6812" s="165">
        <f>+COUNTIFS(ECR_Hours!$K$6:$K$7,ExportsELAP[[#This Row],[Date Prevailing]])</f>
        <v>0</v>
      </c>
      <c r="H6812" s="165">
        <f t="shared" si="427"/>
        <v>3</v>
      </c>
      <c r="I6812" s="166">
        <f>+Exports!G6815</f>
        <v>1554.4384</v>
      </c>
      <c r="J6812" s="166">
        <f>+'ELAP_IPCO-APND'!D6815</f>
        <v>91.178190000000001</v>
      </c>
      <c r="K6812" s="166">
        <f>+(ExportsELAP[[#This Row],[Exports kWh - MPT]]/1000)*ExportsELAP[[#This Row],[EIM Price]]</f>
        <v>141.73087977849599</v>
      </c>
      <c r="L6812" s="167" t="str">
        <f>+INDEX(ECR_Hours!$I$12:$I$15,MATCH(ExportsELAP[[#This Row],[Date Prevailing]],ECR_Hours!$H$12:$H$15,1))</f>
        <v>NS</v>
      </c>
      <c r="M6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3" spans="1:13" x14ac:dyDescent="0.25">
      <c r="A6813" s="164">
        <f>+Exports!A6816</f>
        <v>44845</v>
      </c>
      <c r="B6813" s="165">
        <f t="shared" si="424"/>
        <v>2022</v>
      </c>
      <c r="C6813" s="165">
        <f t="shared" si="425"/>
        <v>10</v>
      </c>
      <c r="D6813" s="165">
        <f t="shared" si="426"/>
        <v>11</v>
      </c>
      <c r="E6813" s="165">
        <f>+Exports!B6816</f>
        <v>20</v>
      </c>
      <c r="F6813" s="165">
        <f>+WEEKDAY(ExportsELAP[[#This Row],[Date Prevailing]],1)</f>
        <v>3</v>
      </c>
      <c r="G6813" s="165">
        <f>+COUNTIFS(ECR_Hours!$K$6:$K$7,ExportsELAP[[#This Row],[Date Prevailing]])</f>
        <v>0</v>
      </c>
      <c r="H6813" s="165">
        <f t="shared" si="427"/>
        <v>3</v>
      </c>
      <c r="I6813" s="166">
        <f>+Exports!G6816</f>
        <v>28.804099999999998</v>
      </c>
      <c r="J6813" s="166">
        <f>+'ELAP_IPCO-APND'!D6816</f>
        <v>85.466890000000006</v>
      </c>
      <c r="K6813" s="166">
        <f>+(ExportsELAP[[#This Row],[Exports kWh - MPT]]/1000)*ExportsELAP[[#This Row],[EIM Price]]</f>
        <v>2.4617968462490003</v>
      </c>
      <c r="L6813" s="167" t="str">
        <f>+INDEX(ECR_Hours!$I$12:$I$15,MATCH(ExportsELAP[[#This Row],[Date Prevailing]],ECR_Hours!$H$12:$H$15,1))</f>
        <v>NS</v>
      </c>
      <c r="M6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4" spans="1:13" x14ac:dyDescent="0.25">
      <c r="A6814" s="164">
        <f>+Exports!A6817</f>
        <v>44845</v>
      </c>
      <c r="B6814" s="165">
        <f t="shared" si="424"/>
        <v>2022</v>
      </c>
      <c r="C6814" s="165">
        <f t="shared" si="425"/>
        <v>10</v>
      </c>
      <c r="D6814" s="165">
        <f t="shared" si="426"/>
        <v>11</v>
      </c>
      <c r="E6814" s="165">
        <f>+Exports!B6817</f>
        <v>21</v>
      </c>
      <c r="F6814" s="165">
        <f>+WEEKDAY(ExportsELAP[[#This Row],[Date Prevailing]],1)</f>
        <v>3</v>
      </c>
      <c r="G6814" s="165">
        <f>+COUNTIFS(ECR_Hours!$K$6:$K$7,ExportsELAP[[#This Row],[Date Prevailing]])</f>
        <v>0</v>
      </c>
      <c r="H6814" s="165">
        <f t="shared" si="427"/>
        <v>3</v>
      </c>
      <c r="I6814" s="166">
        <f>+Exports!G6817</f>
        <v>28.695599999999999</v>
      </c>
      <c r="J6814" s="166">
        <f>+'ELAP_IPCO-APND'!D6817</f>
        <v>75.102879999999999</v>
      </c>
      <c r="K6814" s="166">
        <f>+(ExportsELAP[[#This Row],[Exports kWh - MPT]]/1000)*ExportsELAP[[#This Row],[EIM Price]]</f>
        <v>2.1551222033279998</v>
      </c>
      <c r="L6814" s="167" t="str">
        <f>+INDEX(ECR_Hours!$I$12:$I$15,MATCH(ExportsELAP[[#This Row],[Date Prevailing]],ECR_Hours!$H$12:$H$15,1))</f>
        <v>NS</v>
      </c>
      <c r="M6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5" spans="1:13" x14ac:dyDescent="0.25">
      <c r="A6815" s="164">
        <f>+Exports!A6818</f>
        <v>44845</v>
      </c>
      <c r="B6815" s="165">
        <f t="shared" si="424"/>
        <v>2022</v>
      </c>
      <c r="C6815" s="165">
        <f t="shared" si="425"/>
        <v>10</v>
      </c>
      <c r="D6815" s="165">
        <f t="shared" si="426"/>
        <v>11</v>
      </c>
      <c r="E6815" s="165">
        <f>+Exports!B6818</f>
        <v>22</v>
      </c>
      <c r="F6815" s="165">
        <f>+WEEKDAY(ExportsELAP[[#This Row],[Date Prevailing]],1)</f>
        <v>3</v>
      </c>
      <c r="G6815" s="165">
        <f>+COUNTIFS(ECR_Hours!$K$6:$K$7,ExportsELAP[[#This Row],[Date Prevailing]])</f>
        <v>0</v>
      </c>
      <c r="H6815" s="165">
        <f t="shared" si="427"/>
        <v>3</v>
      </c>
      <c r="I6815" s="166">
        <f>+Exports!G6818</f>
        <v>29.674300000000002</v>
      </c>
      <c r="J6815" s="166">
        <f>+'ELAP_IPCO-APND'!D6818</f>
        <v>71.568520000000007</v>
      </c>
      <c r="K6815" s="166">
        <f>+(ExportsELAP[[#This Row],[Exports kWh - MPT]]/1000)*ExportsELAP[[#This Row],[EIM Price]]</f>
        <v>2.1237457330360003</v>
      </c>
      <c r="L6815" s="167" t="str">
        <f>+INDEX(ECR_Hours!$I$12:$I$15,MATCH(ExportsELAP[[#This Row],[Date Prevailing]],ECR_Hours!$H$12:$H$15,1))</f>
        <v>NS</v>
      </c>
      <c r="M6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6" spans="1:13" x14ac:dyDescent="0.25">
      <c r="A6816" s="164">
        <f>+Exports!A6819</f>
        <v>44845</v>
      </c>
      <c r="B6816" s="165">
        <f t="shared" si="424"/>
        <v>2022</v>
      </c>
      <c r="C6816" s="165">
        <f t="shared" si="425"/>
        <v>10</v>
      </c>
      <c r="D6816" s="165">
        <f t="shared" si="426"/>
        <v>11</v>
      </c>
      <c r="E6816" s="165">
        <f>+Exports!B6819</f>
        <v>23</v>
      </c>
      <c r="F6816" s="165">
        <f>+WEEKDAY(ExportsELAP[[#This Row],[Date Prevailing]],1)</f>
        <v>3</v>
      </c>
      <c r="G6816" s="165">
        <f>+COUNTIFS(ECR_Hours!$K$6:$K$7,ExportsELAP[[#This Row],[Date Prevailing]])</f>
        <v>0</v>
      </c>
      <c r="H6816" s="165">
        <f t="shared" si="427"/>
        <v>3</v>
      </c>
      <c r="I6816" s="166">
        <f>+Exports!G6819</f>
        <v>29.850300000000001</v>
      </c>
      <c r="J6816" s="166">
        <f>+'ELAP_IPCO-APND'!D6819</f>
        <v>68.763260000000002</v>
      </c>
      <c r="K6816" s="166">
        <f>+(ExportsELAP[[#This Row],[Exports kWh - MPT]]/1000)*ExportsELAP[[#This Row],[EIM Price]]</f>
        <v>2.0526039399779998</v>
      </c>
      <c r="L6816" s="167" t="str">
        <f>+INDEX(ECR_Hours!$I$12:$I$15,MATCH(ExportsELAP[[#This Row],[Date Prevailing]],ECR_Hours!$H$12:$H$15,1))</f>
        <v>NS</v>
      </c>
      <c r="M6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7" spans="1:13" x14ac:dyDescent="0.25">
      <c r="A6817" s="164">
        <f>+Exports!A6820</f>
        <v>44845</v>
      </c>
      <c r="B6817" s="165">
        <f t="shared" si="424"/>
        <v>2022</v>
      </c>
      <c r="C6817" s="165">
        <f t="shared" si="425"/>
        <v>10</v>
      </c>
      <c r="D6817" s="165">
        <f t="shared" si="426"/>
        <v>11</v>
      </c>
      <c r="E6817" s="165">
        <f>+Exports!B6820</f>
        <v>24</v>
      </c>
      <c r="F6817" s="165">
        <f>+WEEKDAY(ExportsELAP[[#This Row],[Date Prevailing]],1)</f>
        <v>3</v>
      </c>
      <c r="G6817" s="165">
        <f>+COUNTIFS(ECR_Hours!$K$6:$K$7,ExportsELAP[[#This Row],[Date Prevailing]])</f>
        <v>0</v>
      </c>
      <c r="H6817" s="165">
        <f t="shared" si="427"/>
        <v>3</v>
      </c>
      <c r="I6817" s="166">
        <f>+Exports!G6820</f>
        <v>28.719399999999997</v>
      </c>
      <c r="J6817" s="166">
        <f>+'ELAP_IPCO-APND'!D6820</f>
        <v>67.856219999999993</v>
      </c>
      <c r="K6817" s="166">
        <f>+(ExportsELAP[[#This Row],[Exports kWh - MPT]]/1000)*ExportsELAP[[#This Row],[EIM Price]]</f>
        <v>1.9487899246679996</v>
      </c>
      <c r="L6817" s="167" t="str">
        <f>+INDEX(ECR_Hours!$I$12:$I$15,MATCH(ExportsELAP[[#This Row],[Date Prevailing]],ECR_Hours!$H$12:$H$15,1))</f>
        <v>NS</v>
      </c>
      <c r="M6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8" spans="1:13" x14ac:dyDescent="0.25">
      <c r="A6818" s="164">
        <f>+Exports!A6821</f>
        <v>44846</v>
      </c>
      <c r="B6818" s="165">
        <f t="shared" si="424"/>
        <v>2022</v>
      </c>
      <c r="C6818" s="165">
        <f t="shared" si="425"/>
        <v>10</v>
      </c>
      <c r="D6818" s="165">
        <f t="shared" si="426"/>
        <v>12</v>
      </c>
      <c r="E6818" s="165">
        <f>+Exports!B6821</f>
        <v>1</v>
      </c>
      <c r="F6818" s="165">
        <f>+WEEKDAY(ExportsELAP[[#This Row],[Date Prevailing]],1)</f>
        <v>4</v>
      </c>
      <c r="G6818" s="165">
        <f>+COUNTIFS(ECR_Hours!$K$6:$K$7,ExportsELAP[[#This Row],[Date Prevailing]])</f>
        <v>0</v>
      </c>
      <c r="H6818" s="165">
        <f t="shared" si="427"/>
        <v>4</v>
      </c>
      <c r="I6818" s="166">
        <f>+Exports!G6821</f>
        <v>26.798500000000001</v>
      </c>
      <c r="J6818" s="166">
        <f>+'ELAP_IPCO-APND'!D6821</f>
        <v>64.451350000000005</v>
      </c>
      <c r="K6818" s="166">
        <f>+(ExportsELAP[[#This Row],[Exports kWh - MPT]]/1000)*ExportsELAP[[#This Row],[EIM Price]]</f>
        <v>1.727199502975</v>
      </c>
      <c r="L6818" s="167" t="str">
        <f>+INDEX(ECR_Hours!$I$12:$I$15,MATCH(ExportsELAP[[#This Row],[Date Prevailing]],ECR_Hours!$H$12:$H$15,1))</f>
        <v>NS</v>
      </c>
      <c r="M6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19" spans="1:13" x14ac:dyDescent="0.25">
      <c r="A6819" s="164">
        <f>+Exports!A6822</f>
        <v>44846</v>
      </c>
      <c r="B6819" s="165">
        <f t="shared" si="424"/>
        <v>2022</v>
      </c>
      <c r="C6819" s="165">
        <f t="shared" si="425"/>
        <v>10</v>
      </c>
      <c r="D6819" s="165">
        <f t="shared" si="426"/>
        <v>12</v>
      </c>
      <c r="E6819" s="165">
        <f>+Exports!B6822</f>
        <v>2</v>
      </c>
      <c r="F6819" s="165">
        <f>+WEEKDAY(ExportsELAP[[#This Row],[Date Prevailing]],1)</f>
        <v>4</v>
      </c>
      <c r="G6819" s="165">
        <f>+COUNTIFS(ECR_Hours!$K$6:$K$7,ExportsELAP[[#This Row],[Date Prevailing]])</f>
        <v>0</v>
      </c>
      <c r="H6819" s="165">
        <f t="shared" si="427"/>
        <v>4</v>
      </c>
      <c r="I6819" s="166">
        <f>+Exports!G6822</f>
        <v>28.0808999999999</v>
      </c>
      <c r="J6819" s="166">
        <f>+'ELAP_IPCO-APND'!D6822</f>
        <v>58.987900000000003</v>
      </c>
      <c r="K6819" s="166">
        <f>+(ExportsELAP[[#This Row],[Exports kWh - MPT]]/1000)*ExportsELAP[[#This Row],[EIM Price]]</f>
        <v>1.6564333211099942</v>
      </c>
      <c r="L6819" s="167" t="str">
        <f>+INDEX(ECR_Hours!$I$12:$I$15,MATCH(ExportsELAP[[#This Row],[Date Prevailing]],ECR_Hours!$H$12:$H$15,1))</f>
        <v>NS</v>
      </c>
      <c r="M6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0" spans="1:13" x14ac:dyDescent="0.25">
      <c r="A6820" s="164">
        <f>+Exports!A6823</f>
        <v>44846</v>
      </c>
      <c r="B6820" s="165">
        <f t="shared" si="424"/>
        <v>2022</v>
      </c>
      <c r="C6820" s="165">
        <f t="shared" si="425"/>
        <v>10</v>
      </c>
      <c r="D6820" s="165">
        <f t="shared" si="426"/>
        <v>12</v>
      </c>
      <c r="E6820" s="165">
        <f>+Exports!B6823</f>
        <v>3</v>
      </c>
      <c r="F6820" s="165">
        <f>+WEEKDAY(ExportsELAP[[#This Row],[Date Prevailing]],1)</f>
        <v>4</v>
      </c>
      <c r="G6820" s="165">
        <f>+COUNTIFS(ECR_Hours!$K$6:$K$7,ExportsELAP[[#This Row],[Date Prevailing]])</f>
        <v>0</v>
      </c>
      <c r="H6820" s="165">
        <f t="shared" si="427"/>
        <v>4</v>
      </c>
      <c r="I6820" s="166">
        <f>+Exports!G6823</f>
        <v>26.989000000000001</v>
      </c>
      <c r="J6820" s="166">
        <f>+'ELAP_IPCO-APND'!D6823</f>
        <v>54.951540000000001</v>
      </c>
      <c r="K6820" s="166">
        <f>+(ExportsELAP[[#This Row],[Exports kWh - MPT]]/1000)*ExportsELAP[[#This Row],[EIM Price]]</f>
        <v>1.4830871130600001</v>
      </c>
      <c r="L6820" s="167" t="str">
        <f>+INDEX(ECR_Hours!$I$12:$I$15,MATCH(ExportsELAP[[#This Row],[Date Prevailing]],ECR_Hours!$H$12:$H$15,1))</f>
        <v>NS</v>
      </c>
      <c r="M6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1" spans="1:13" x14ac:dyDescent="0.25">
      <c r="A6821" s="164">
        <f>+Exports!A6824</f>
        <v>44846</v>
      </c>
      <c r="B6821" s="165">
        <f t="shared" si="424"/>
        <v>2022</v>
      </c>
      <c r="C6821" s="165">
        <f t="shared" si="425"/>
        <v>10</v>
      </c>
      <c r="D6821" s="165">
        <f t="shared" si="426"/>
        <v>12</v>
      </c>
      <c r="E6821" s="165">
        <f>+Exports!B6824</f>
        <v>4</v>
      </c>
      <c r="F6821" s="165">
        <f>+WEEKDAY(ExportsELAP[[#This Row],[Date Prevailing]],1)</f>
        <v>4</v>
      </c>
      <c r="G6821" s="165">
        <f>+COUNTIFS(ECR_Hours!$K$6:$K$7,ExportsELAP[[#This Row],[Date Prevailing]])</f>
        <v>0</v>
      </c>
      <c r="H6821" s="165">
        <f t="shared" si="427"/>
        <v>4</v>
      </c>
      <c r="I6821" s="166">
        <f>+Exports!G6824</f>
        <v>24.4787</v>
      </c>
      <c r="J6821" s="166">
        <f>+'ELAP_IPCO-APND'!D6824</f>
        <v>54.511229999999998</v>
      </c>
      <c r="K6821" s="166">
        <f>+(ExportsELAP[[#This Row],[Exports kWh - MPT]]/1000)*ExportsELAP[[#This Row],[EIM Price]]</f>
        <v>1.334364045801</v>
      </c>
      <c r="L6821" s="167" t="str">
        <f>+INDEX(ECR_Hours!$I$12:$I$15,MATCH(ExportsELAP[[#This Row],[Date Prevailing]],ECR_Hours!$H$12:$H$15,1))</f>
        <v>NS</v>
      </c>
      <c r="M6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2" spans="1:13" x14ac:dyDescent="0.25">
      <c r="A6822" s="164">
        <f>+Exports!A6825</f>
        <v>44846</v>
      </c>
      <c r="B6822" s="165">
        <f t="shared" si="424"/>
        <v>2022</v>
      </c>
      <c r="C6822" s="165">
        <f t="shared" si="425"/>
        <v>10</v>
      </c>
      <c r="D6822" s="165">
        <f t="shared" si="426"/>
        <v>12</v>
      </c>
      <c r="E6822" s="165">
        <f>+Exports!B6825</f>
        <v>5</v>
      </c>
      <c r="F6822" s="165">
        <f>+WEEKDAY(ExportsELAP[[#This Row],[Date Prevailing]],1)</f>
        <v>4</v>
      </c>
      <c r="G6822" s="165">
        <f>+COUNTIFS(ECR_Hours!$K$6:$K$7,ExportsELAP[[#This Row],[Date Prevailing]])</f>
        <v>0</v>
      </c>
      <c r="H6822" s="165">
        <f t="shared" si="427"/>
        <v>4</v>
      </c>
      <c r="I6822" s="166">
        <f>+Exports!G6825</f>
        <v>27.015599999999999</v>
      </c>
      <c r="J6822" s="166">
        <f>+'ELAP_IPCO-APND'!D6825</f>
        <v>55.311219999999999</v>
      </c>
      <c r="K6822" s="166">
        <f>+(ExportsELAP[[#This Row],[Exports kWh - MPT]]/1000)*ExportsELAP[[#This Row],[EIM Price]]</f>
        <v>1.494265795032</v>
      </c>
      <c r="L6822" s="167" t="str">
        <f>+INDEX(ECR_Hours!$I$12:$I$15,MATCH(ExportsELAP[[#This Row],[Date Prevailing]],ECR_Hours!$H$12:$H$15,1))</f>
        <v>NS</v>
      </c>
      <c r="M6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3" spans="1:13" x14ac:dyDescent="0.25">
      <c r="A6823" s="164">
        <f>+Exports!A6826</f>
        <v>44846</v>
      </c>
      <c r="B6823" s="165">
        <f t="shared" si="424"/>
        <v>2022</v>
      </c>
      <c r="C6823" s="165">
        <f t="shared" si="425"/>
        <v>10</v>
      </c>
      <c r="D6823" s="165">
        <f t="shared" si="426"/>
        <v>12</v>
      </c>
      <c r="E6823" s="165">
        <f>+Exports!B6826</f>
        <v>6</v>
      </c>
      <c r="F6823" s="165">
        <f>+WEEKDAY(ExportsELAP[[#This Row],[Date Prevailing]],1)</f>
        <v>4</v>
      </c>
      <c r="G6823" s="165">
        <f>+COUNTIFS(ECR_Hours!$K$6:$K$7,ExportsELAP[[#This Row],[Date Prevailing]])</f>
        <v>0</v>
      </c>
      <c r="H6823" s="165">
        <f t="shared" si="427"/>
        <v>4</v>
      </c>
      <c r="I6823" s="166">
        <f>+Exports!G6826</f>
        <v>23.4831</v>
      </c>
      <c r="J6823" s="166">
        <f>+'ELAP_IPCO-APND'!D6826</f>
        <v>59.15549</v>
      </c>
      <c r="K6823" s="166">
        <f>+(ExportsELAP[[#This Row],[Exports kWh - MPT]]/1000)*ExportsELAP[[#This Row],[EIM Price]]</f>
        <v>1.3891542872189999</v>
      </c>
      <c r="L6823" s="167" t="str">
        <f>+INDEX(ECR_Hours!$I$12:$I$15,MATCH(ExportsELAP[[#This Row],[Date Prevailing]],ECR_Hours!$H$12:$H$15,1))</f>
        <v>NS</v>
      </c>
      <c r="M6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4" spans="1:13" x14ac:dyDescent="0.25">
      <c r="A6824" s="164">
        <f>+Exports!A6827</f>
        <v>44846</v>
      </c>
      <c r="B6824" s="165">
        <f t="shared" si="424"/>
        <v>2022</v>
      </c>
      <c r="C6824" s="165">
        <f t="shared" si="425"/>
        <v>10</v>
      </c>
      <c r="D6824" s="165">
        <f t="shared" si="426"/>
        <v>12</v>
      </c>
      <c r="E6824" s="165">
        <f>+Exports!B6827</f>
        <v>7</v>
      </c>
      <c r="F6824" s="165">
        <f>+WEEKDAY(ExportsELAP[[#This Row],[Date Prevailing]],1)</f>
        <v>4</v>
      </c>
      <c r="G6824" s="165">
        <f>+COUNTIFS(ECR_Hours!$K$6:$K$7,ExportsELAP[[#This Row],[Date Prevailing]])</f>
        <v>0</v>
      </c>
      <c r="H6824" s="165">
        <f t="shared" si="427"/>
        <v>4</v>
      </c>
      <c r="I6824" s="166">
        <f>+Exports!G6827</f>
        <v>23.68279999999999</v>
      </c>
      <c r="J6824" s="166">
        <f>+'ELAP_IPCO-APND'!D6827</f>
        <v>64.267660000000006</v>
      </c>
      <c r="K6824" s="166">
        <f>+(ExportsELAP[[#This Row],[Exports kWh - MPT]]/1000)*ExportsELAP[[#This Row],[EIM Price]]</f>
        <v>1.5220381382479995</v>
      </c>
      <c r="L6824" s="167" t="str">
        <f>+INDEX(ECR_Hours!$I$12:$I$15,MATCH(ExportsELAP[[#This Row],[Date Prevailing]],ECR_Hours!$H$12:$H$15,1))</f>
        <v>NS</v>
      </c>
      <c r="M6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5" spans="1:13" x14ac:dyDescent="0.25">
      <c r="A6825" s="164">
        <f>+Exports!A6828</f>
        <v>44846</v>
      </c>
      <c r="B6825" s="165">
        <f t="shared" si="424"/>
        <v>2022</v>
      </c>
      <c r="C6825" s="165">
        <f t="shared" si="425"/>
        <v>10</v>
      </c>
      <c r="D6825" s="165">
        <f t="shared" si="426"/>
        <v>12</v>
      </c>
      <c r="E6825" s="165">
        <f>+Exports!B6828</f>
        <v>8</v>
      </c>
      <c r="F6825" s="165">
        <f>+WEEKDAY(ExportsELAP[[#This Row],[Date Prevailing]],1)</f>
        <v>4</v>
      </c>
      <c r="G6825" s="165">
        <f>+COUNTIFS(ECR_Hours!$K$6:$K$7,ExportsELAP[[#This Row],[Date Prevailing]])</f>
        <v>0</v>
      </c>
      <c r="H6825" s="165">
        <f t="shared" si="427"/>
        <v>4</v>
      </c>
      <c r="I6825" s="166">
        <f>+Exports!G6828</f>
        <v>138.10410000000002</v>
      </c>
      <c r="J6825" s="166">
        <f>+'ELAP_IPCO-APND'!D6828</f>
        <v>66.178389999999993</v>
      </c>
      <c r="K6825" s="166">
        <f>+(ExportsELAP[[#This Row],[Exports kWh - MPT]]/1000)*ExportsELAP[[#This Row],[EIM Price]]</f>
        <v>9.1395069903989992</v>
      </c>
      <c r="L6825" s="167" t="str">
        <f>+INDEX(ECR_Hours!$I$12:$I$15,MATCH(ExportsELAP[[#This Row],[Date Prevailing]],ECR_Hours!$H$12:$H$15,1))</f>
        <v>NS</v>
      </c>
      <c r="M6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6" spans="1:13" x14ac:dyDescent="0.25">
      <c r="A6826" s="164">
        <f>+Exports!A6829</f>
        <v>44846</v>
      </c>
      <c r="B6826" s="165">
        <f t="shared" si="424"/>
        <v>2022</v>
      </c>
      <c r="C6826" s="165">
        <f t="shared" si="425"/>
        <v>10</v>
      </c>
      <c r="D6826" s="165">
        <f t="shared" si="426"/>
        <v>12</v>
      </c>
      <c r="E6826" s="165">
        <f>+Exports!B6829</f>
        <v>9</v>
      </c>
      <c r="F6826" s="165">
        <f>+WEEKDAY(ExportsELAP[[#This Row],[Date Prevailing]],1)</f>
        <v>4</v>
      </c>
      <c r="G6826" s="165">
        <f>+COUNTIFS(ECR_Hours!$K$6:$K$7,ExportsELAP[[#This Row],[Date Prevailing]])</f>
        <v>0</v>
      </c>
      <c r="H6826" s="165">
        <f t="shared" si="427"/>
        <v>4</v>
      </c>
      <c r="I6826" s="166">
        <f>+Exports!G6829</f>
        <v>6638.1224999999995</v>
      </c>
      <c r="J6826" s="166">
        <f>+'ELAP_IPCO-APND'!D6829</f>
        <v>79.113069999999993</v>
      </c>
      <c r="K6826" s="166">
        <f>+(ExportsELAP[[#This Row],[Exports kWh - MPT]]/1000)*ExportsELAP[[#This Row],[EIM Price]]</f>
        <v>525.16225001107489</v>
      </c>
      <c r="L6826" s="167" t="str">
        <f>+INDEX(ECR_Hours!$I$12:$I$15,MATCH(ExportsELAP[[#This Row],[Date Prevailing]],ECR_Hours!$H$12:$H$15,1))</f>
        <v>NS</v>
      </c>
      <c r="M6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7" spans="1:13" x14ac:dyDescent="0.25">
      <c r="A6827" s="164">
        <f>+Exports!A6830</f>
        <v>44846</v>
      </c>
      <c r="B6827" s="165">
        <f t="shared" si="424"/>
        <v>2022</v>
      </c>
      <c r="C6827" s="165">
        <f t="shared" si="425"/>
        <v>10</v>
      </c>
      <c r="D6827" s="165">
        <f t="shared" si="426"/>
        <v>12</v>
      </c>
      <c r="E6827" s="165">
        <f>+Exports!B6830</f>
        <v>10</v>
      </c>
      <c r="F6827" s="165">
        <f>+WEEKDAY(ExportsELAP[[#This Row],[Date Prevailing]],1)</f>
        <v>4</v>
      </c>
      <c r="G6827" s="165">
        <f>+COUNTIFS(ECR_Hours!$K$6:$K$7,ExportsELAP[[#This Row],[Date Prevailing]])</f>
        <v>0</v>
      </c>
      <c r="H6827" s="165">
        <f t="shared" si="427"/>
        <v>4</v>
      </c>
      <c r="I6827" s="166">
        <f>+Exports!G6830</f>
        <v>19760.801899999999</v>
      </c>
      <c r="J6827" s="166">
        <f>+'ELAP_IPCO-APND'!D6830</f>
        <v>61.62238</v>
      </c>
      <c r="K6827" s="166">
        <f>+(ExportsELAP[[#This Row],[Exports kWh - MPT]]/1000)*ExportsELAP[[#This Row],[EIM Price]]</f>
        <v>1217.7076437865219</v>
      </c>
      <c r="L6827" s="167" t="str">
        <f>+INDEX(ECR_Hours!$I$12:$I$15,MATCH(ExportsELAP[[#This Row],[Date Prevailing]],ECR_Hours!$H$12:$H$15,1))</f>
        <v>NS</v>
      </c>
      <c r="M6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8" spans="1:13" x14ac:dyDescent="0.25">
      <c r="A6828" s="164">
        <f>+Exports!A6831</f>
        <v>44846</v>
      </c>
      <c r="B6828" s="165">
        <f t="shared" si="424"/>
        <v>2022</v>
      </c>
      <c r="C6828" s="165">
        <f t="shared" si="425"/>
        <v>10</v>
      </c>
      <c r="D6828" s="165">
        <f t="shared" si="426"/>
        <v>12</v>
      </c>
      <c r="E6828" s="165">
        <f>+Exports!B6831</f>
        <v>11</v>
      </c>
      <c r="F6828" s="165">
        <f>+WEEKDAY(ExportsELAP[[#This Row],[Date Prevailing]],1)</f>
        <v>4</v>
      </c>
      <c r="G6828" s="165">
        <f>+COUNTIFS(ECR_Hours!$K$6:$K$7,ExportsELAP[[#This Row],[Date Prevailing]])</f>
        <v>0</v>
      </c>
      <c r="H6828" s="165">
        <f t="shared" si="427"/>
        <v>4</v>
      </c>
      <c r="I6828" s="166">
        <f>+Exports!G6831</f>
        <v>33216.655299999999</v>
      </c>
      <c r="J6828" s="166">
        <f>+'ELAP_IPCO-APND'!D6831</f>
        <v>65.188980000000001</v>
      </c>
      <c r="K6828" s="166">
        <f>+(ExportsELAP[[#This Row],[Exports kWh - MPT]]/1000)*ExportsELAP[[#This Row],[EIM Price]]</f>
        <v>2165.3598780185939</v>
      </c>
      <c r="L6828" s="167" t="str">
        <f>+INDEX(ECR_Hours!$I$12:$I$15,MATCH(ExportsELAP[[#This Row],[Date Prevailing]],ECR_Hours!$H$12:$H$15,1))</f>
        <v>NS</v>
      </c>
      <c r="M6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29" spans="1:13" x14ac:dyDescent="0.25">
      <c r="A6829" s="164">
        <f>+Exports!A6832</f>
        <v>44846</v>
      </c>
      <c r="B6829" s="165">
        <f t="shared" si="424"/>
        <v>2022</v>
      </c>
      <c r="C6829" s="165">
        <f t="shared" si="425"/>
        <v>10</v>
      </c>
      <c r="D6829" s="165">
        <f t="shared" si="426"/>
        <v>12</v>
      </c>
      <c r="E6829" s="165">
        <f>+Exports!B6832</f>
        <v>12</v>
      </c>
      <c r="F6829" s="165">
        <f>+WEEKDAY(ExportsELAP[[#This Row],[Date Prevailing]],1)</f>
        <v>4</v>
      </c>
      <c r="G6829" s="165">
        <f>+COUNTIFS(ECR_Hours!$K$6:$K$7,ExportsELAP[[#This Row],[Date Prevailing]])</f>
        <v>0</v>
      </c>
      <c r="H6829" s="165">
        <f t="shared" si="427"/>
        <v>4</v>
      </c>
      <c r="I6829" s="166">
        <f>+Exports!G6832</f>
        <v>43588.398399999998</v>
      </c>
      <c r="J6829" s="166">
        <f>+'ELAP_IPCO-APND'!D6832</f>
        <v>64.085440000000006</v>
      </c>
      <c r="K6829" s="166">
        <f>+(ExportsELAP[[#This Row],[Exports kWh - MPT]]/1000)*ExportsELAP[[#This Row],[EIM Price]]</f>
        <v>2793.381690359296</v>
      </c>
      <c r="L6829" s="167" t="str">
        <f>+INDEX(ECR_Hours!$I$12:$I$15,MATCH(ExportsELAP[[#This Row],[Date Prevailing]],ECR_Hours!$H$12:$H$15,1))</f>
        <v>NS</v>
      </c>
      <c r="M6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0" spans="1:13" x14ac:dyDescent="0.25">
      <c r="A6830" s="164">
        <f>+Exports!A6833</f>
        <v>44846</v>
      </c>
      <c r="B6830" s="165">
        <f t="shared" si="424"/>
        <v>2022</v>
      </c>
      <c r="C6830" s="165">
        <f t="shared" si="425"/>
        <v>10</v>
      </c>
      <c r="D6830" s="165">
        <f t="shared" si="426"/>
        <v>12</v>
      </c>
      <c r="E6830" s="165">
        <f>+Exports!B6833</f>
        <v>13</v>
      </c>
      <c r="F6830" s="165">
        <f>+WEEKDAY(ExportsELAP[[#This Row],[Date Prevailing]],1)</f>
        <v>4</v>
      </c>
      <c r="G6830" s="165">
        <f>+COUNTIFS(ECR_Hours!$K$6:$K$7,ExportsELAP[[#This Row],[Date Prevailing]])</f>
        <v>0</v>
      </c>
      <c r="H6830" s="165">
        <f t="shared" si="427"/>
        <v>4</v>
      </c>
      <c r="I6830" s="166">
        <f>+Exports!G6833</f>
        <v>50338.05</v>
      </c>
      <c r="J6830" s="166">
        <f>+'ELAP_IPCO-APND'!D6833</f>
        <v>61.327970000000001</v>
      </c>
      <c r="K6830" s="166">
        <f>+(ExportsELAP[[#This Row],[Exports kWh - MPT]]/1000)*ExportsELAP[[#This Row],[EIM Price]]</f>
        <v>3087.1304202585002</v>
      </c>
      <c r="L6830" s="167" t="str">
        <f>+INDEX(ECR_Hours!$I$12:$I$15,MATCH(ExportsELAP[[#This Row],[Date Prevailing]],ECR_Hours!$H$12:$H$15,1))</f>
        <v>NS</v>
      </c>
      <c r="M6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1" spans="1:13" x14ac:dyDescent="0.25">
      <c r="A6831" s="164">
        <f>+Exports!A6834</f>
        <v>44846</v>
      </c>
      <c r="B6831" s="165">
        <f t="shared" si="424"/>
        <v>2022</v>
      </c>
      <c r="C6831" s="165">
        <f t="shared" si="425"/>
        <v>10</v>
      </c>
      <c r="D6831" s="165">
        <f t="shared" si="426"/>
        <v>12</v>
      </c>
      <c r="E6831" s="165">
        <f>+Exports!B6834</f>
        <v>14</v>
      </c>
      <c r="F6831" s="165">
        <f>+WEEKDAY(ExportsELAP[[#This Row],[Date Prevailing]],1)</f>
        <v>4</v>
      </c>
      <c r="G6831" s="165">
        <f>+COUNTIFS(ECR_Hours!$K$6:$K$7,ExportsELAP[[#This Row],[Date Prevailing]])</f>
        <v>0</v>
      </c>
      <c r="H6831" s="165">
        <f t="shared" si="427"/>
        <v>4</v>
      </c>
      <c r="I6831" s="166">
        <f>+Exports!G6834</f>
        <v>52362.352200000001</v>
      </c>
      <c r="J6831" s="166">
        <f>+'ELAP_IPCO-APND'!D6834</f>
        <v>69.784790000000001</v>
      </c>
      <c r="K6831" s="166">
        <f>+(ExportsELAP[[#This Row],[Exports kWh - MPT]]/1000)*ExportsELAP[[#This Row],[EIM Price]]</f>
        <v>3654.0957521830383</v>
      </c>
      <c r="L6831" s="167" t="str">
        <f>+INDEX(ECR_Hours!$I$12:$I$15,MATCH(ExportsELAP[[#This Row],[Date Prevailing]],ECR_Hours!$H$12:$H$15,1))</f>
        <v>NS</v>
      </c>
      <c r="M6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2" spans="1:13" x14ac:dyDescent="0.25">
      <c r="A6832" s="164">
        <f>+Exports!A6835</f>
        <v>44846</v>
      </c>
      <c r="B6832" s="165">
        <f t="shared" si="424"/>
        <v>2022</v>
      </c>
      <c r="C6832" s="165">
        <f t="shared" si="425"/>
        <v>10</v>
      </c>
      <c r="D6832" s="165">
        <f t="shared" si="426"/>
        <v>12</v>
      </c>
      <c r="E6832" s="165">
        <f>+Exports!B6835</f>
        <v>15</v>
      </c>
      <c r="F6832" s="165">
        <f>+WEEKDAY(ExportsELAP[[#This Row],[Date Prevailing]],1)</f>
        <v>4</v>
      </c>
      <c r="G6832" s="165">
        <f>+COUNTIFS(ECR_Hours!$K$6:$K$7,ExportsELAP[[#This Row],[Date Prevailing]])</f>
        <v>0</v>
      </c>
      <c r="H6832" s="165">
        <f t="shared" si="427"/>
        <v>4</v>
      </c>
      <c r="I6832" s="166">
        <f>+Exports!G6835</f>
        <v>49862.179699999993</v>
      </c>
      <c r="J6832" s="166">
        <f>+'ELAP_IPCO-APND'!D6835</f>
        <v>62.743009999999998</v>
      </c>
      <c r="K6832" s="166">
        <f>+(ExportsELAP[[#This Row],[Exports kWh - MPT]]/1000)*ExportsELAP[[#This Row],[EIM Price]]</f>
        <v>3128.5032395388962</v>
      </c>
      <c r="L6832" s="167" t="str">
        <f>+INDEX(ECR_Hours!$I$12:$I$15,MATCH(ExportsELAP[[#This Row],[Date Prevailing]],ECR_Hours!$H$12:$H$15,1))</f>
        <v>NS</v>
      </c>
      <c r="M6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3" spans="1:13" x14ac:dyDescent="0.25">
      <c r="A6833" s="164">
        <f>+Exports!A6836</f>
        <v>44846</v>
      </c>
      <c r="B6833" s="165">
        <f t="shared" si="424"/>
        <v>2022</v>
      </c>
      <c r="C6833" s="165">
        <f t="shared" si="425"/>
        <v>10</v>
      </c>
      <c r="D6833" s="165">
        <f t="shared" si="426"/>
        <v>12</v>
      </c>
      <c r="E6833" s="165">
        <f>+Exports!B6836</f>
        <v>16</v>
      </c>
      <c r="F6833" s="165">
        <f>+WEEKDAY(ExportsELAP[[#This Row],[Date Prevailing]],1)</f>
        <v>4</v>
      </c>
      <c r="G6833" s="165">
        <f>+COUNTIFS(ECR_Hours!$K$6:$K$7,ExportsELAP[[#This Row],[Date Prevailing]])</f>
        <v>0</v>
      </c>
      <c r="H6833" s="165">
        <f t="shared" si="427"/>
        <v>4</v>
      </c>
      <c r="I6833" s="166">
        <f>+Exports!G6836</f>
        <v>42210.671999999999</v>
      </c>
      <c r="J6833" s="166">
        <f>+'ELAP_IPCO-APND'!D6836</f>
        <v>65.448689999999999</v>
      </c>
      <c r="K6833" s="166">
        <f>+(ExportsELAP[[#This Row],[Exports kWh - MPT]]/1000)*ExportsELAP[[#This Row],[EIM Price]]</f>
        <v>2762.6331864196795</v>
      </c>
      <c r="L6833" s="167" t="str">
        <f>+INDEX(ECR_Hours!$I$12:$I$15,MATCH(ExportsELAP[[#This Row],[Date Prevailing]],ECR_Hours!$H$12:$H$15,1))</f>
        <v>NS</v>
      </c>
      <c r="M6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4" spans="1:13" x14ac:dyDescent="0.25">
      <c r="A6834" s="164">
        <f>+Exports!A6837</f>
        <v>44846</v>
      </c>
      <c r="B6834" s="165">
        <f t="shared" si="424"/>
        <v>2022</v>
      </c>
      <c r="C6834" s="165">
        <f t="shared" si="425"/>
        <v>10</v>
      </c>
      <c r="D6834" s="165">
        <f t="shared" si="426"/>
        <v>12</v>
      </c>
      <c r="E6834" s="165">
        <f>+Exports!B6837</f>
        <v>17</v>
      </c>
      <c r="F6834" s="165">
        <f>+WEEKDAY(ExportsELAP[[#This Row],[Date Prevailing]],1)</f>
        <v>4</v>
      </c>
      <c r="G6834" s="165">
        <f>+COUNTIFS(ECR_Hours!$K$6:$K$7,ExportsELAP[[#This Row],[Date Prevailing]])</f>
        <v>0</v>
      </c>
      <c r="H6834" s="165">
        <f t="shared" si="427"/>
        <v>4</v>
      </c>
      <c r="I6834" s="166">
        <f>+Exports!G6837</f>
        <v>30639.345300000001</v>
      </c>
      <c r="J6834" s="166">
        <f>+'ELAP_IPCO-APND'!D6837</f>
        <v>65.452520000000007</v>
      </c>
      <c r="K6834" s="166">
        <f>+(ExportsELAP[[#This Row],[Exports kWh - MPT]]/1000)*ExportsELAP[[#This Row],[EIM Price]]</f>
        <v>2005.4223610351564</v>
      </c>
      <c r="L6834" s="167" t="str">
        <f>+INDEX(ECR_Hours!$I$12:$I$15,MATCH(ExportsELAP[[#This Row],[Date Prevailing]],ECR_Hours!$H$12:$H$15,1))</f>
        <v>NS</v>
      </c>
      <c r="M6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5" spans="1:13" x14ac:dyDescent="0.25">
      <c r="A6835" s="164">
        <f>+Exports!A6838</f>
        <v>44846</v>
      </c>
      <c r="B6835" s="165">
        <f t="shared" si="424"/>
        <v>2022</v>
      </c>
      <c r="C6835" s="165">
        <f t="shared" si="425"/>
        <v>10</v>
      </c>
      <c r="D6835" s="165">
        <f t="shared" si="426"/>
        <v>12</v>
      </c>
      <c r="E6835" s="165">
        <f>+Exports!B6838</f>
        <v>18</v>
      </c>
      <c r="F6835" s="165">
        <f>+WEEKDAY(ExportsELAP[[#This Row],[Date Prevailing]],1)</f>
        <v>4</v>
      </c>
      <c r="G6835" s="165">
        <f>+COUNTIFS(ECR_Hours!$K$6:$K$7,ExportsELAP[[#This Row],[Date Prevailing]])</f>
        <v>0</v>
      </c>
      <c r="H6835" s="165">
        <f t="shared" si="427"/>
        <v>4</v>
      </c>
      <c r="I6835" s="166">
        <f>+Exports!G6838</f>
        <v>17107.1119</v>
      </c>
      <c r="J6835" s="166">
        <f>+'ELAP_IPCO-APND'!D6838</f>
        <v>73.007900000000006</v>
      </c>
      <c r="K6835" s="166">
        <f>+(ExportsELAP[[#This Row],[Exports kWh - MPT]]/1000)*ExportsELAP[[#This Row],[EIM Price]]</f>
        <v>1248.95431488401</v>
      </c>
      <c r="L6835" s="167" t="str">
        <f>+INDEX(ECR_Hours!$I$12:$I$15,MATCH(ExportsELAP[[#This Row],[Date Prevailing]],ECR_Hours!$H$12:$H$15,1))</f>
        <v>NS</v>
      </c>
      <c r="M6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6" spans="1:13" x14ac:dyDescent="0.25">
      <c r="A6836" s="164">
        <f>+Exports!A6839</f>
        <v>44846</v>
      </c>
      <c r="B6836" s="165">
        <f t="shared" si="424"/>
        <v>2022</v>
      </c>
      <c r="C6836" s="165">
        <f t="shared" si="425"/>
        <v>10</v>
      </c>
      <c r="D6836" s="165">
        <f t="shared" si="426"/>
        <v>12</v>
      </c>
      <c r="E6836" s="165">
        <f>+Exports!B6839</f>
        <v>19</v>
      </c>
      <c r="F6836" s="165">
        <f>+WEEKDAY(ExportsELAP[[#This Row],[Date Prevailing]],1)</f>
        <v>4</v>
      </c>
      <c r="G6836" s="165">
        <f>+COUNTIFS(ECR_Hours!$K$6:$K$7,ExportsELAP[[#This Row],[Date Prevailing]])</f>
        <v>0</v>
      </c>
      <c r="H6836" s="165">
        <f t="shared" si="427"/>
        <v>4</v>
      </c>
      <c r="I6836" s="166">
        <f>+Exports!G6839</f>
        <v>4478.4805999999999</v>
      </c>
      <c r="J6836" s="166">
        <f>+'ELAP_IPCO-APND'!D6839</f>
        <v>81.376130000000003</v>
      </c>
      <c r="K6836" s="166">
        <f>+(ExportsELAP[[#This Row],[Exports kWh - MPT]]/1000)*ExportsELAP[[#This Row],[EIM Price]]</f>
        <v>364.44141950807801</v>
      </c>
      <c r="L6836" s="167" t="str">
        <f>+INDEX(ECR_Hours!$I$12:$I$15,MATCH(ExportsELAP[[#This Row],[Date Prevailing]],ECR_Hours!$H$12:$H$15,1))</f>
        <v>NS</v>
      </c>
      <c r="M6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7" spans="1:13" x14ac:dyDescent="0.25">
      <c r="A6837" s="164">
        <f>+Exports!A6840</f>
        <v>44846</v>
      </c>
      <c r="B6837" s="165">
        <f t="shared" si="424"/>
        <v>2022</v>
      </c>
      <c r="C6837" s="165">
        <f t="shared" si="425"/>
        <v>10</v>
      </c>
      <c r="D6837" s="165">
        <f t="shared" si="426"/>
        <v>12</v>
      </c>
      <c r="E6837" s="165">
        <f>+Exports!B6840</f>
        <v>20</v>
      </c>
      <c r="F6837" s="165">
        <f>+WEEKDAY(ExportsELAP[[#This Row],[Date Prevailing]],1)</f>
        <v>4</v>
      </c>
      <c r="G6837" s="165">
        <f>+COUNTIFS(ECR_Hours!$K$6:$K$7,ExportsELAP[[#This Row],[Date Prevailing]])</f>
        <v>0</v>
      </c>
      <c r="H6837" s="165">
        <f t="shared" si="427"/>
        <v>4</v>
      </c>
      <c r="I6837" s="166">
        <f>+Exports!G6840</f>
        <v>24.4253</v>
      </c>
      <c r="J6837" s="166">
        <f>+'ELAP_IPCO-APND'!D6840</f>
        <v>91.29513</v>
      </c>
      <c r="K6837" s="166">
        <f>+(ExportsELAP[[#This Row],[Exports kWh - MPT]]/1000)*ExportsELAP[[#This Row],[EIM Price]]</f>
        <v>2.2299109387890002</v>
      </c>
      <c r="L6837" s="167" t="str">
        <f>+INDEX(ECR_Hours!$I$12:$I$15,MATCH(ExportsELAP[[#This Row],[Date Prevailing]],ECR_Hours!$H$12:$H$15,1))</f>
        <v>NS</v>
      </c>
      <c r="M6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8" spans="1:13" x14ac:dyDescent="0.25">
      <c r="A6838" s="164">
        <f>+Exports!A6841</f>
        <v>44846</v>
      </c>
      <c r="B6838" s="165">
        <f t="shared" si="424"/>
        <v>2022</v>
      </c>
      <c r="C6838" s="165">
        <f t="shared" si="425"/>
        <v>10</v>
      </c>
      <c r="D6838" s="165">
        <f t="shared" si="426"/>
        <v>12</v>
      </c>
      <c r="E6838" s="165">
        <f>+Exports!B6841</f>
        <v>21</v>
      </c>
      <c r="F6838" s="165">
        <f>+WEEKDAY(ExportsELAP[[#This Row],[Date Prevailing]],1)</f>
        <v>4</v>
      </c>
      <c r="G6838" s="165">
        <f>+COUNTIFS(ECR_Hours!$K$6:$K$7,ExportsELAP[[#This Row],[Date Prevailing]])</f>
        <v>0</v>
      </c>
      <c r="H6838" s="165">
        <f t="shared" si="427"/>
        <v>4</v>
      </c>
      <c r="I6838" s="166">
        <f>+Exports!G6841</f>
        <v>23.407799999999998</v>
      </c>
      <c r="J6838" s="166">
        <f>+'ELAP_IPCO-APND'!D6841</f>
        <v>72.422629999999998</v>
      </c>
      <c r="K6838" s="166">
        <f>+(ExportsELAP[[#This Row],[Exports kWh - MPT]]/1000)*ExportsELAP[[#This Row],[EIM Price]]</f>
        <v>1.6952544385139998</v>
      </c>
      <c r="L6838" s="167" t="str">
        <f>+INDEX(ECR_Hours!$I$12:$I$15,MATCH(ExportsELAP[[#This Row],[Date Prevailing]],ECR_Hours!$H$12:$H$15,1))</f>
        <v>NS</v>
      </c>
      <c r="M6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39" spans="1:13" x14ac:dyDescent="0.25">
      <c r="A6839" s="164">
        <f>+Exports!A6842</f>
        <v>44846</v>
      </c>
      <c r="B6839" s="165">
        <f t="shared" si="424"/>
        <v>2022</v>
      </c>
      <c r="C6839" s="165">
        <f t="shared" si="425"/>
        <v>10</v>
      </c>
      <c r="D6839" s="165">
        <f t="shared" si="426"/>
        <v>12</v>
      </c>
      <c r="E6839" s="165">
        <f>+Exports!B6842</f>
        <v>22</v>
      </c>
      <c r="F6839" s="165">
        <f>+WEEKDAY(ExportsELAP[[#This Row],[Date Prevailing]],1)</f>
        <v>4</v>
      </c>
      <c r="G6839" s="165">
        <f>+COUNTIFS(ECR_Hours!$K$6:$K$7,ExportsELAP[[#This Row],[Date Prevailing]])</f>
        <v>0</v>
      </c>
      <c r="H6839" s="165">
        <f t="shared" si="427"/>
        <v>4</v>
      </c>
      <c r="I6839" s="166">
        <f>+Exports!G6842</f>
        <v>23.470199999999998</v>
      </c>
      <c r="J6839" s="166">
        <f>+'ELAP_IPCO-APND'!D6842</f>
        <v>76.193879999999993</v>
      </c>
      <c r="K6839" s="166">
        <f>+(ExportsELAP[[#This Row],[Exports kWh - MPT]]/1000)*ExportsELAP[[#This Row],[EIM Price]]</f>
        <v>1.7882856023759999</v>
      </c>
      <c r="L6839" s="167" t="str">
        <f>+INDEX(ECR_Hours!$I$12:$I$15,MATCH(ExportsELAP[[#This Row],[Date Prevailing]],ECR_Hours!$H$12:$H$15,1))</f>
        <v>NS</v>
      </c>
      <c r="M6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0" spans="1:13" x14ac:dyDescent="0.25">
      <c r="A6840" s="164">
        <f>+Exports!A6843</f>
        <v>44846</v>
      </c>
      <c r="B6840" s="165">
        <f t="shared" si="424"/>
        <v>2022</v>
      </c>
      <c r="C6840" s="165">
        <f t="shared" si="425"/>
        <v>10</v>
      </c>
      <c r="D6840" s="165">
        <f t="shared" si="426"/>
        <v>12</v>
      </c>
      <c r="E6840" s="165">
        <f>+Exports!B6843</f>
        <v>23</v>
      </c>
      <c r="F6840" s="165">
        <f>+WEEKDAY(ExportsELAP[[#This Row],[Date Prevailing]],1)</f>
        <v>4</v>
      </c>
      <c r="G6840" s="165">
        <f>+COUNTIFS(ECR_Hours!$K$6:$K$7,ExportsELAP[[#This Row],[Date Prevailing]])</f>
        <v>0</v>
      </c>
      <c r="H6840" s="165">
        <f t="shared" si="427"/>
        <v>4</v>
      </c>
      <c r="I6840" s="166">
        <f>+Exports!G6843</f>
        <v>23.531700000000001</v>
      </c>
      <c r="J6840" s="166">
        <f>+'ELAP_IPCO-APND'!D6843</f>
        <v>78.974310000000003</v>
      </c>
      <c r="K6840" s="166">
        <f>+(ExportsELAP[[#This Row],[Exports kWh - MPT]]/1000)*ExportsELAP[[#This Row],[EIM Price]]</f>
        <v>1.8583997706269999</v>
      </c>
      <c r="L6840" s="167" t="str">
        <f>+INDEX(ECR_Hours!$I$12:$I$15,MATCH(ExportsELAP[[#This Row],[Date Prevailing]],ECR_Hours!$H$12:$H$15,1))</f>
        <v>NS</v>
      </c>
      <c r="M6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1" spans="1:13" x14ac:dyDescent="0.25">
      <c r="A6841" s="164">
        <f>+Exports!A6844</f>
        <v>44846</v>
      </c>
      <c r="B6841" s="165">
        <f t="shared" si="424"/>
        <v>2022</v>
      </c>
      <c r="C6841" s="165">
        <f t="shared" si="425"/>
        <v>10</v>
      </c>
      <c r="D6841" s="165">
        <f t="shared" si="426"/>
        <v>12</v>
      </c>
      <c r="E6841" s="165">
        <f>+Exports!B6844</f>
        <v>24</v>
      </c>
      <c r="F6841" s="165">
        <f>+WEEKDAY(ExportsELAP[[#This Row],[Date Prevailing]],1)</f>
        <v>4</v>
      </c>
      <c r="G6841" s="165">
        <f>+COUNTIFS(ECR_Hours!$K$6:$K$7,ExportsELAP[[#This Row],[Date Prevailing]])</f>
        <v>0</v>
      </c>
      <c r="H6841" s="165">
        <f t="shared" si="427"/>
        <v>4</v>
      </c>
      <c r="I6841" s="166">
        <f>+Exports!G6844</f>
        <v>27.8659</v>
      </c>
      <c r="J6841" s="166">
        <f>+'ELAP_IPCO-APND'!D6844</f>
        <v>71.529300000000006</v>
      </c>
      <c r="K6841" s="166">
        <f>+(ExportsELAP[[#This Row],[Exports kWh - MPT]]/1000)*ExportsELAP[[#This Row],[EIM Price]]</f>
        <v>1.9932283208700001</v>
      </c>
      <c r="L6841" s="167" t="str">
        <f>+INDEX(ECR_Hours!$I$12:$I$15,MATCH(ExportsELAP[[#This Row],[Date Prevailing]],ECR_Hours!$H$12:$H$15,1))</f>
        <v>NS</v>
      </c>
      <c r="M6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2" spans="1:13" x14ac:dyDescent="0.25">
      <c r="A6842" s="164">
        <f>+Exports!A6845</f>
        <v>44847</v>
      </c>
      <c r="B6842" s="165">
        <f t="shared" si="424"/>
        <v>2022</v>
      </c>
      <c r="C6842" s="165">
        <f t="shared" si="425"/>
        <v>10</v>
      </c>
      <c r="D6842" s="165">
        <f t="shared" si="426"/>
        <v>13</v>
      </c>
      <c r="E6842" s="165">
        <f>+Exports!B6845</f>
        <v>1</v>
      </c>
      <c r="F6842" s="165">
        <f>+WEEKDAY(ExportsELAP[[#This Row],[Date Prevailing]],1)</f>
        <v>5</v>
      </c>
      <c r="G6842" s="165">
        <f>+COUNTIFS(ECR_Hours!$K$6:$K$7,ExportsELAP[[#This Row],[Date Prevailing]])</f>
        <v>0</v>
      </c>
      <c r="H6842" s="165">
        <f t="shared" si="427"/>
        <v>5</v>
      </c>
      <c r="I6842" s="166">
        <f>+Exports!G6845</f>
        <v>27.421599999999902</v>
      </c>
      <c r="J6842" s="166">
        <f>+'ELAP_IPCO-APND'!D6845</f>
        <v>60.80012</v>
      </c>
      <c r="K6842" s="166">
        <f>+(ExportsELAP[[#This Row],[Exports kWh - MPT]]/1000)*ExportsELAP[[#This Row],[EIM Price]]</f>
        <v>1.667236570591994</v>
      </c>
      <c r="L6842" s="167" t="str">
        <f>+INDEX(ECR_Hours!$I$12:$I$15,MATCH(ExportsELAP[[#This Row],[Date Prevailing]],ECR_Hours!$H$12:$H$15,1))</f>
        <v>NS</v>
      </c>
      <c r="M6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3" spans="1:13" x14ac:dyDescent="0.25">
      <c r="A6843" s="164">
        <f>+Exports!A6846</f>
        <v>44847</v>
      </c>
      <c r="B6843" s="165">
        <f t="shared" si="424"/>
        <v>2022</v>
      </c>
      <c r="C6843" s="165">
        <f t="shared" si="425"/>
        <v>10</v>
      </c>
      <c r="D6843" s="165">
        <f t="shared" si="426"/>
        <v>13</v>
      </c>
      <c r="E6843" s="165">
        <f>+Exports!B6846</f>
        <v>2</v>
      </c>
      <c r="F6843" s="165">
        <f>+WEEKDAY(ExportsELAP[[#This Row],[Date Prevailing]],1)</f>
        <v>5</v>
      </c>
      <c r="G6843" s="165">
        <f>+COUNTIFS(ECR_Hours!$K$6:$K$7,ExportsELAP[[#This Row],[Date Prevailing]])</f>
        <v>0</v>
      </c>
      <c r="H6843" s="165">
        <f t="shared" si="427"/>
        <v>5</v>
      </c>
      <c r="I6843" s="166">
        <f>+Exports!G6846</f>
        <v>25.7742</v>
      </c>
      <c r="J6843" s="166">
        <f>+'ELAP_IPCO-APND'!D6846</f>
        <v>61.835500000000003</v>
      </c>
      <c r="K6843" s="166">
        <f>+(ExportsELAP[[#This Row],[Exports kWh - MPT]]/1000)*ExportsELAP[[#This Row],[EIM Price]]</f>
        <v>1.5937605441</v>
      </c>
      <c r="L6843" s="167" t="str">
        <f>+INDEX(ECR_Hours!$I$12:$I$15,MATCH(ExportsELAP[[#This Row],[Date Prevailing]],ECR_Hours!$H$12:$H$15,1))</f>
        <v>NS</v>
      </c>
      <c r="M6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4" spans="1:13" x14ac:dyDescent="0.25">
      <c r="A6844" s="164">
        <f>+Exports!A6847</f>
        <v>44847</v>
      </c>
      <c r="B6844" s="165">
        <f t="shared" si="424"/>
        <v>2022</v>
      </c>
      <c r="C6844" s="165">
        <f t="shared" si="425"/>
        <v>10</v>
      </c>
      <c r="D6844" s="165">
        <f t="shared" si="426"/>
        <v>13</v>
      </c>
      <c r="E6844" s="165">
        <f>+Exports!B6847</f>
        <v>3</v>
      </c>
      <c r="F6844" s="165">
        <f>+WEEKDAY(ExportsELAP[[#This Row],[Date Prevailing]],1)</f>
        <v>5</v>
      </c>
      <c r="G6844" s="165">
        <f>+COUNTIFS(ECR_Hours!$K$6:$K$7,ExportsELAP[[#This Row],[Date Prevailing]])</f>
        <v>0</v>
      </c>
      <c r="H6844" s="165">
        <f t="shared" si="427"/>
        <v>5</v>
      </c>
      <c r="I6844" s="166">
        <f>+Exports!G6847</f>
        <v>25.5733</v>
      </c>
      <c r="J6844" s="166">
        <f>+'ELAP_IPCO-APND'!D6847</f>
        <v>63.845019999999998</v>
      </c>
      <c r="K6844" s="166">
        <f>+(ExportsELAP[[#This Row],[Exports kWh - MPT]]/1000)*ExportsELAP[[#This Row],[EIM Price]]</f>
        <v>1.6327278499660001</v>
      </c>
      <c r="L6844" s="167" t="str">
        <f>+INDEX(ECR_Hours!$I$12:$I$15,MATCH(ExportsELAP[[#This Row],[Date Prevailing]],ECR_Hours!$H$12:$H$15,1))</f>
        <v>NS</v>
      </c>
      <c r="M6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5" spans="1:13" x14ac:dyDescent="0.25">
      <c r="A6845" s="164">
        <f>+Exports!A6848</f>
        <v>44847</v>
      </c>
      <c r="B6845" s="165">
        <f t="shared" si="424"/>
        <v>2022</v>
      </c>
      <c r="C6845" s="165">
        <f t="shared" si="425"/>
        <v>10</v>
      </c>
      <c r="D6845" s="165">
        <f t="shared" si="426"/>
        <v>13</v>
      </c>
      <c r="E6845" s="165">
        <f>+Exports!B6848</f>
        <v>4</v>
      </c>
      <c r="F6845" s="165">
        <f>+WEEKDAY(ExportsELAP[[#This Row],[Date Prevailing]],1)</f>
        <v>5</v>
      </c>
      <c r="G6845" s="165">
        <f>+COUNTIFS(ECR_Hours!$K$6:$K$7,ExportsELAP[[#This Row],[Date Prevailing]])</f>
        <v>0</v>
      </c>
      <c r="H6845" s="165">
        <f t="shared" si="427"/>
        <v>5</v>
      </c>
      <c r="I6845" s="166">
        <f>+Exports!G6848</f>
        <v>25.273800000000001</v>
      </c>
      <c r="J6845" s="166">
        <f>+'ELAP_IPCO-APND'!D6848</f>
        <v>60.7804</v>
      </c>
      <c r="K6845" s="166">
        <f>+(ExportsELAP[[#This Row],[Exports kWh - MPT]]/1000)*ExportsELAP[[#This Row],[EIM Price]]</f>
        <v>1.5361516735200003</v>
      </c>
      <c r="L6845" s="167" t="str">
        <f>+INDEX(ECR_Hours!$I$12:$I$15,MATCH(ExportsELAP[[#This Row],[Date Prevailing]],ECR_Hours!$H$12:$H$15,1))</f>
        <v>NS</v>
      </c>
      <c r="M6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6" spans="1:13" x14ac:dyDescent="0.25">
      <c r="A6846" s="164">
        <f>+Exports!A6849</f>
        <v>44847</v>
      </c>
      <c r="B6846" s="165">
        <f t="shared" si="424"/>
        <v>2022</v>
      </c>
      <c r="C6846" s="165">
        <f t="shared" si="425"/>
        <v>10</v>
      </c>
      <c r="D6846" s="165">
        <f t="shared" si="426"/>
        <v>13</v>
      </c>
      <c r="E6846" s="165">
        <f>+Exports!B6849</f>
        <v>5</v>
      </c>
      <c r="F6846" s="165">
        <f>+WEEKDAY(ExportsELAP[[#This Row],[Date Prevailing]],1)</f>
        <v>5</v>
      </c>
      <c r="G6846" s="165">
        <f>+COUNTIFS(ECR_Hours!$K$6:$K$7,ExportsELAP[[#This Row],[Date Prevailing]])</f>
        <v>0</v>
      </c>
      <c r="H6846" s="165">
        <f t="shared" si="427"/>
        <v>5</v>
      </c>
      <c r="I6846" s="166">
        <f>+Exports!G6849</f>
        <v>29.431100000000001</v>
      </c>
      <c r="J6846" s="166">
        <f>+'ELAP_IPCO-APND'!D6849</f>
        <v>58.358879999999999</v>
      </c>
      <c r="K6846" s="166">
        <f>+(ExportsELAP[[#This Row],[Exports kWh - MPT]]/1000)*ExportsELAP[[#This Row],[EIM Price]]</f>
        <v>1.7175660331680001</v>
      </c>
      <c r="L6846" s="167" t="str">
        <f>+INDEX(ECR_Hours!$I$12:$I$15,MATCH(ExportsELAP[[#This Row],[Date Prevailing]],ECR_Hours!$H$12:$H$15,1))</f>
        <v>NS</v>
      </c>
      <c r="M6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7" spans="1:13" x14ac:dyDescent="0.25">
      <c r="A6847" s="164">
        <f>+Exports!A6850</f>
        <v>44847</v>
      </c>
      <c r="B6847" s="165">
        <f t="shared" si="424"/>
        <v>2022</v>
      </c>
      <c r="C6847" s="165">
        <f t="shared" si="425"/>
        <v>10</v>
      </c>
      <c r="D6847" s="165">
        <f t="shared" si="426"/>
        <v>13</v>
      </c>
      <c r="E6847" s="165">
        <f>+Exports!B6850</f>
        <v>6</v>
      </c>
      <c r="F6847" s="165">
        <f>+WEEKDAY(ExportsELAP[[#This Row],[Date Prevailing]],1)</f>
        <v>5</v>
      </c>
      <c r="G6847" s="165">
        <f>+COUNTIFS(ECR_Hours!$K$6:$K$7,ExportsELAP[[#This Row],[Date Prevailing]])</f>
        <v>0</v>
      </c>
      <c r="H6847" s="165">
        <f t="shared" si="427"/>
        <v>5</v>
      </c>
      <c r="I6847" s="166">
        <f>+Exports!G6850</f>
        <v>27.842700000000001</v>
      </c>
      <c r="J6847" s="166">
        <f>+'ELAP_IPCO-APND'!D6850</f>
        <v>68.442059999999998</v>
      </c>
      <c r="K6847" s="166">
        <f>+(ExportsELAP[[#This Row],[Exports kWh - MPT]]/1000)*ExportsELAP[[#This Row],[EIM Price]]</f>
        <v>1.9056117439619999</v>
      </c>
      <c r="L6847" s="167" t="str">
        <f>+INDEX(ECR_Hours!$I$12:$I$15,MATCH(ExportsELAP[[#This Row],[Date Prevailing]],ECR_Hours!$H$12:$H$15,1))</f>
        <v>NS</v>
      </c>
      <c r="M6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8" spans="1:13" x14ac:dyDescent="0.25">
      <c r="A6848" s="164">
        <f>+Exports!A6851</f>
        <v>44847</v>
      </c>
      <c r="B6848" s="165">
        <f t="shared" si="424"/>
        <v>2022</v>
      </c>
      <c r="C6848" s="165">
        <f t="shared" si="425"/>
        <v>10</v>
      </c>
      <c r="D6848" s="165">
        <f t="shared" si="426"/>
        <v>13</v>
      </c>
      <c r="E6848" s="165">
        <f>+Exports!B6851</f>
        <v>7</v>
      </c>
      <c r="F6848" s="165">
        <f>+WEEKDAY(ExportsELAP[[#This Row],[Date Prevailing]],1)</f>
        <v>5</v>
      </c>
      <c r="G6848" s="165">
        <f>+COUNTIFS(ECR_Hours!$K$6:$K$7,ExportsELAP[[#This Row],[Date Prevailing]])</f>
        <v>0</v>
      </c>
      <c r="H6848" s="165">
        <f t="shared" si="427"/>
        <v>5</v>
      </c>
      <c r="I6848" s="166">
        <f>+Exports!G6851</f>
        <v>24.7072</v>
      </c>
      <c r="J6848" s="166">
        <f>+'ELAP_IPCO-APND'!D6851</f>
        <v>63.787619999999997</v>
      </c>
      <c r="K6848" s="166">
        <f>+(ExportsELAP[[#This Row],[Exports kWh - MPT]]/1000)*ExportsELAP[[#This Row],[EIM Price]]</f>
        <v>1.5760134848639997</v>
      </c>
      <c r="L6848" s="167" t="str">
        <f>+INDEX(ECR_Hours!$I$12:$I$15,MATCH(ExportsELAP[[#This Row],[Date Prevailing]],ECR_Hours!$H$12:$H$15,1))</f>
        <v>NS</v>
      </c>
      <c r="M6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49" spans="1:13" x14ac:dyDescent="0.25">
      <c r="A6849" s="164">
        <f>+Exports!A6852</f>
        <v>44847</v>
      </c>
      <c r="B6849" s="165">
        <f t="shared" si="424"/>
        <v>2022</v>
      </c>
      <c r="C6849" s="165">
        <f t="shared" si="425"/>
        <v>10</v>
      </c>
      <c r="D6849" s="165">
        <f t="shared" si="426"/>
        <v>13</v>
      </c>
      <c r="E6849" s="165">
        <f>+Exports!B6852</f>
        <v>8</v>
      </c>
      <c r="F6849" s="165">
        <f>+WEEKDAY(ExportsELAP[[#This Row],[Date Prevailing]],1)</f>
        <v>5</v>
      </c>
      <c r="G6849" s="165">
        <f>+COUNTIFS(ECR_Hours!$K$6:$K$7,ExportsELAP[[#This Row],[Date Prevailing]])</f>
        <v>0</v>
      </c>
      <c r="H6849" s="165">
        <f t="shared" si="427"/>
        <v>5</v>
      </c>
      <c r="I6849" s="166">
        <f>+Exports!G6852</f>
        <v>117.7247</v>
      </c>
      <c r="J6849" s="166">
        <f>+'ELAP_IPCO-APND'!D6852</f>
        <v>72.946770000000001</v>
      </c>
      <c r="K6849" s="166">
        <f>+(ExportsELAP[[#This Row],[Exports kWh - MPT]]/1000)*ExportsELAP[[#This Row],[EIM Price]]</f>
        <v>8.5876366142190008</v>
      </c>
      <c r="L6849" s="167" t="str">
        <f>+INDEX(ECR_Hours!$I$12:$I$15,MATCH(ExportsELAP[[#This Row],[Date Prevailing]],ECR_Hours!$H$12:$H$15,1))</f>
        <v>NS</v>
      </c>
      <c r="M6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0" spans="1:13" x14ac:dyDescent="0.25">
      <c r="A6850" s="164">
        <f>+Exports!A6853</f>
        <v>44847</v>
      </c>
      <c r="B6850" s="165">
        <f t="shared" ref="B6850:B6913" si="428">+YEAR(A6850)</f>
        <v>2022</v>
      </c>
      <c r="C6850" s="165">
        <f t="shared" ref="C6850:C6913" si="429">+MONTH(A6850)</f>
        <v>10</v>
      </c>
      <c r="D6850" s="165">
        <f t="shared" ref="D6850:D6913" si="430">+DAY(A6850)</f>
        <v>13</v>
      </c>
      <c r="E6850" s="165">
        <f>+Exports!B6853</f>
        <v>9</v>
      </c>
      <c r="F6850" s="165">
        <f>+WEEKDAY(ExportsELAP[[#This Row],[Date Prevailing]],1)</f>
        <v>5</v>
      </c>
      <c r="G6850" s="165">
        <f>+COUNTIFS(ECR_Hours!$K$6:$K$7,ExportsELAP[[#This Row],[Date Prevailing]])</f>
        <v>0</v>
      </c>
      <c r="H6850" s="165">
        <f t="shared" ref="H6850:H6913" si="431">+IF(G6850=1,0,F6850)</f>
        <v>5</v>
      </c>
      <c r="I6850" s="166">
        <f>+Exports!G6853</f>
        <v>6656.4267999999993</v>
      </c>
      <c r="J6850" s="166">
        <f>+'ELAP_IPCO-APND'!D6853</f>
        <v>97.890150000000006</v>
      </c>
      <c r="K6850" s="166">
        <f>+(ExportsELAP[[#This Row],[Exports kWh - MPT]]/1000)*ExportsELAP[[#This Row],[EIM Price]]</f>
        <v>651.59861791601998</v>
      </c>
      <c r="L6850" s="167" t="str">
        <f>+INDEX(ECR_Hours!$I$12:$I$15,MATCH(ExportsELAP[[#This Row],[Date Prevailing]],ECR_Hours!$H$12:$H$15,1))</f>
        <v>NS</v>
      </c>
      <c r="M6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1" spans="1:13" x14ac:dyDescent="0.25">
      <c r="A6851" s="164">
        <f>+Exports!A6854</f>
        <v>44847</v>
      </c>
      <c r="B6851" s="165">
        <f t="shared" si="428"/>
        <v>2022</v>
      </c>
      <c r="C6851" s="165">
        <f t="shared" si="429"/>
        <v>10</v>
      </c>
      <c r="D6851" s="165">
        <f t="shared" si="430"/>
        <v>13</v>
      </c>
      <c r="E6851" s="165">
        <f>+Exports!B6854</f>
        <v>10</v>
      </c>
      <c r="F6851" s="165">
        <f>+WEEKDAY(ExportsELAP[[#This Row],[Date Prevailing]],1)</f>
        <v>5</v>
      </c>
      <c r="G6851" s="165">
        <f>+COUNTIFS(ECR_Hours!$K$6:$K$7,ExportsELAP[[#This Row],[Date Prevailing]])</f>
        <v>0</v>
      </c>
      <c r="H6851" s="165">
        <f t="shared" si="431"/>
        <v>5</v>
      </c>
      <c r="I6851" s="166">
        <f>+Exports!G6854</f>
        <v>19744.115899999997</v>
      </c>
      <c r="J6851" s="166">
        <f>+'ELAP_IPCO-APND'!D6854</f>
        <v>66.790769999999995</v>
      </c>
      <c r="K6851" s="166">
        <f>+(ExportsELAP[[#This Row],[Exports kWh - MPT]]/1000)*ExportsELAP[[#This Row],[EIM Price]]</f>
        <v>1318.7247039302426</v>
      </c>
      <c r="L6851" s="167" t="str">
        <f>+INDEX(ECR_Hours!$I$12:$I$15,MATCH(ExportsELAP[[#This Row],[Date Prevailing]],ECR_Hours!$H$12:$H$15,1))</f>
        <v>NS</v>
      </c>
      <c r="M6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2" spans="1:13" x14ac:dyDescent="0.25">
      <c r="A6852" s="164">
        <f>+Exports!A6855</f>
        <v>44847</v>
      </c>
      <c r="B6852" s="165">
        <f t="shared" si="428"/>
        <v>2022</v>
      </c>
      <c r="C6852" s="165">
        <f t="shared" si="429"/>
        <v>10</v>
      </c>
      <c r="D6852" s="165">
        <f t="shared" si="430"/>
        <v>13</v>
      </c>
      <c r="E6852" s="165">
        <f>+Exports!B6855</f>
        <v>11</v>
      </c>
      <c r="F6852" s="165">
        <f>+WEEKDAY(ExportsELAP[[#This Row],[Date Prevailing]],1)</f>
        <v>5</v>
      </c>
      <c r="G6852" s="165">
        <f>+COUNTIFS(ECR_Hours!$K$6:$K$7,ExportsELAP[[#This Row],[Date Prevailing]])</f>
        <v>0</v>
      </c>
      <c r="H6852" s="165">
        <f t="shared" si="431"/>
        <v>5</v>
      </c>
      <c r="I6852" s="166">
        <f>+Exports!G6855</f>
        <v>32957.948199999999</v>
      </c>
      <c r="J6852" s="166">
        <f>+'ELAP_IPCO-APND'!D6855</f>
        <v>69.955839999999995</v>
      </c>
      <c r="K6852" s="166">
        <f>+(ExportsELAP[[#This Row],[Exports kWh - MPT]]/1000)*ExportsELAP[[#This Row],[EIM Price]]</f>
        <v>2305.6009510074878</v>
      </c>
      <c r="L6852" s="167" t="str">
        <f>+INDEX(ECR_Hours!$I$12:$I$15,MATCH(ExportsELAP[[#This Row],[Date Prevailing]],ECR_Hours!$H$12:$H$15,1))</f>
        <v>NS</v>
      </c>
      <c r="M6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3" spans="1:13" x14ac:dyDescent="0.25">
      <c r="A6853" s="164">
        <f>+Exports!A6856</f>
        <v>44847</v>
      </c>
      <c r="B6853" s="165">
        <f t="shared" si="428"/>
        <v>2022</v>
      </c>
      <c r="C6853" s="165">
        <f t="shared" si="429"/>
        <v>10</v>
      </c>
      <c r="D6853" s="165">
        <f t="shared" si="430"/>
        <v>13</v>
      </c>
      <c r="E6853" s="165">
        <f>+Exports!B6856</f>
        <v>12</v>
      </c>
      <c r="F6853" s="165">
        <f>+WEEKDAY(ExportsELAP[[#This Row],[Date Prevailing]],1)</f>
        <v>5</v>
      </c>
      <c r="G6853" s="165">
        <f>+COUNTIFS(ECR_Hours!$K$6:$K$7,ExportsELAP[[#This Row],[Date Prevailing]])</f>
        <v>0</v>
      </c>
      <c r="H6853" s="165">
        <f t="shared" si="431"/>
        <v>5</v>
      </c>
      <c r="I6853" s="166">
        <f>+Exports!G6856</f>
        <v>42958.936999999991</v>
      </c>
      <c r="J6853" s="166">
        <f>+'ELAP_IPCO-APND'!D6856</f>
        <v>65.789540000000002</v>
      </c>
      <c r="K6853" s="166">
        <f>+(ExportsELAP[[#This Row],[Exports kWh - MPT]]/1000)*ExportsELAP[[#This Row],[EIM Price]]</f>
        <v>2826.2487041189797</v>
      </c>
      <c r="L6853" s="167" t="str">
        <f>+INDEX(ECR_Hours!$I$12:$I$15,MATCH(ExportsELAP[[#This Row],[Date Prevailing]],ECR_Hours!$H$12:$H$15,1))</f>
        <v>NS</v>
      </c>
      <c r="M6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4" spans="1:13" x14ac:dyDescent="0.25">
      <c r="A6854" s="164">
        <f>+Exports!A6857</f>
        <v>44847</v>
      </c>
      <c r="B6854" s="165">
        <f t="shared" si="428"/>
        <v>2022</v>
      </c>
      <c r="C6854" s="165">
        <f t="shared" si="429"/>
        <v>10</v>
      </c>
      <c r="D6854" s="165">
        <f t="shared" si="430"/>
        <v>13</v>
      </c>
      <c r="E6854" s="165">
        <f>+Exports!B6857</f>
        <v>13</v>
      </c>
      <c r="F6854" s="165">
        <f>+WEEKDAY(ExportsELAP[[#This Row],[Date Prevailing]],1)</f>
        <v>5</v>
      </c>
      <c r="G6854" s="165">
        <f>+COUNTIFS(ECR_Hours!$K$6:$K$7,ExportsELAP[[#This Row],[Date Prevailing]])</f>
        <v>0</v>
      </c>
      <c r="H6854" s="165">
        <f t="shared" si="431"/>
        <v>5</v>
      </c>
      <c r="I6854" s="166">
        <f>+Exports!G6857</f>
        <v>49190.545900000012</v>
      </c>
      <c r="J6854" s="166">
        <f>+'ELAP_IPCO-APND'!D6857</f>
        <v>59.176819999999999</v>
      </c>
      <c r="K6854" s="166">
        <f>+(ExportsELAP[[#This Row],[Exports kWh - MPT]]/1000)*ExportsELAP[[#This Row],[EIM Price]]</f>
        <v>2910.9400804260385</v>
      </c>
      <c r="L6854" s="167" t="str">
        <f>+INDEX(ECR_Hours!$I$12:$I$15,MATCH(ExportsELAP[[#This Row],[Date Prevailing]],ECR_Hours!$H$12:$H$15,1))</f>
        <v>NS</v>
      </c>
      <c r="M6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5" spans="1:13" x14ac:dyDescent="0.25">
      <c r="A6855" s="164">
        <f>+Exports!A6858</f>
        <v>44847</v>
      </c>
      <c r="B6855" s="165">
        <f t="shared" si="428"/>
        <v>2022</v>
      </c>
      <c r="C6855" s="165">
        <f t="shared" si="429"/>
        <v>10</v>
      </c>
      <c r="D6855" s="165">
        <f t="shared" si="430"/>
        <v>13</v>
      </c>
      <c r="E6855" s="165">
        <f>+Exports!B6858</f>
        <v>14</v>
      </c>
      <c r="F6855" s="165">
        <f>+WEEKDAY(ExportsELAP[[#This Row],[Date Prevailing]],1)</f>
        <v>5</v>
      </c>
      <c r="G6855" s="165">
        <f>+COUNTIFS(ECR_Hours!$K$6:$K$7,ExportsELAP[[#This Row],[Date Prevailing]])</f>
        <v>0</v>
      </c>
      <c r="H6855" s="165">
        <f t="shared" si="431"/>
        <v>5</v>
      </c>
      <c r="I6855" s="166">
        <f>+Exports!G6858</f>
        <v>50654.752800000002</v>
      </c>
      <c r="J6855" s="166">
        <f>+'ELAP_IPCO-APND'!D6858</f>
        <v>69.821640000000002</v>
      </c>
      <c r="K6855" s="166">
        <f>+(ExportsELAP[[#This Row],[Exports kWh - MPT]]/1000)*ExportsELAP[[#This Row],[EIM Price]]</f>
        <v>3536.7979142905924</v>
      </c>
      <c r="L6855" s="167" t="str">
        <f>+INDEX(ECR_Hours!$I$12:$I$15,MATCH(ExportsELAP[[#This Row],[Date Prevailing]],ECR_Hours!$H$12:$H$15,1))</f>
        <v>NS</v>
      </c>
      <c r="M6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6" spans="1:13" x14ac:dyDescent="0.25">
      <c r="A6856" s="164">
        <f>+Exports!A6859</f>
        <v>44847</v>
      </c>
      <c r="B6856" s="165">
        <f t="shared" si="428"/>
        <v>2022</v>
      </c>
      <c r="C6856" s="165">
        <f t="shared" si="429"/>
        <v>10</v>
      </c>
      <c r="D6856" s="165">
        <f t="shared" si="430"/>
        <v>13</v>
      </c>
      <c r="E6856" s="165">
        <f>+Exports!B6859</f>
        <v>15</v>
      </c>
      <c r="F6856" s="165">
        <f>+WEEKDAY(ExportsELAP[[#This Row],[Date Prevailing]],1)</f>
        <v>5</v>
      </c>
      <c r="G6856" s="165">
        <f>+COUNTIFS(ECR_Hours!$K$6:$K$7,ExportsELAP[[#This Row],[Date Prevailing]])</f>
        <v>0</v>
      </c>
      <c r="H6856" s="165">
        <f t="shared" si="431"/>
        <v>5</v>
      </c>
      <c r="I6856" s="166">
        <f>+Exports!G6859</f>
        <v>48031.066399999996</v>
      </c>
      <c r="J6856" s="166">
        <f>+'ELAP_IPCO-APND'!D6859</f>
        <v>64.314670000000007</v>
      </c>
      <c r="K6856" s="166">
        <f>+(ExportsELAP[[#This Row],[Exports kWh - MPT]]/1000)*ExportsELAP[[#This Row],[EIM Price]]</f>
        <v>3089.1021852640879</v>
      </c>
      <c r="L6856" s="167" t="str">
        <f>+INDEX(ECR_Hours!$I$12:$I$15,MATCH(ExportsELAP[[#This Row],[Date Prevailing]],ECR_Hours!$H$12:$H$15,1))</f>
        <v>NS</v>
      </c>
      <c r="M6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7" spans="1:13" x14ac:dyDescent="0.25">
      <c r="A6857" s="164">
        <f>+Exports!A6860</f>
        <v>44847</v>
      </c>
      <c r="B6857" s="165">
        <f t="shared" si="428"/>
        <v>2022</v>
      </c>
      <c r="C6857" s="165">
        <f t="shared" si="429"/>
        <v>10</v>
      </c>
      <c r="D6857" s="165">
        <f t="shared" si="430"/>
        <v>13</v>
      </c>
      <c r="E6857" s="165">
        <f>+Exports!B6860</f>
        <v>16</v>
      </c>
      <c r="F6857" s="165">
        <f>+WEEKDAY(ExportsELAP[[#This Row],[Date Prevailing]],1)</f>
        <v>5</v>
      </c>
      <c r="G6857" s="165">
        <f>+COUNTIFS(ECR_Hours!$K$6:$K$7,ExportsELAP[[#This Row],[Date Prevailing]])</f>
        <v>0</v>
      </c>
      <c r="H6857" s="165">
        <f t="shared" si="431"/>
        <v>5</v>
      </c>
      <c r="I6857" s="166">
        <f>+Exports!G6860</f>
        <v>40501.880600000004</v>
      </c>
      <c r="J6857" s="166">
        <f>+'ELAP_IPCO-APND'!D6860</f>
        <v>62.634459999999997</v>
      </c>
      <c r="K6857" s="166">
        <f>+(ExportsELAP[[#This Row],[Exports kWh - MPT]]/1000)*ExportsELAP[[#This Row],[EIM Price]]</f>
        <v>2536.8134203654763</v>
      </c>
      <c r="L6857" s="167" t="str">
        <f>+INDEX(ECR_Hours!$I$12:$I$15,MATCH(ExportsELAP[[#This Row],[Date Prevailing]],ECR_Hours!$H$12:$H$15,1))</f>
        <v>NS</v>
      </c>
      <c r="M6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8" spans="1:13" x14ac:dyDescent="0.25">
      <c r="A6858" s="164">
        <f>+Exports!A6861</f>
        <v>44847</v>
      </c>
      <c r="B6858" s="165">
        <f t="shared" si="428"/>
        <v>2022</v>
      </c>
      <c r="C6858" s="165">
        <f t="shared" si="429"/>
        <v>10</v>
      </c>
      <c r="D6858" s="165">
        <f t="shared" si="430"/>
        <v>13</v>
      </c>
      <c r="E6858" s="165">
        <f>+Exports!B6861</f>
        <v>17</v>
      </c>
      <c r="F6858" s="165">
        <f>+WEEKDAY(ExportsELAP[[#This Row],[Date Prevailing]],1)</f>
        <v>5</v>
      </c>
      <c r="G6858" s="165">
        <f>+COUNTIFS(ECR_Hours!$K$6:$K$7,ExportsELAP[[#This Row],[Date Prevailing]])</f>
        <v>0</v>
      </c>
      <c r="H6858" s="165">
        <f t="shared" si="431"/>
        <v>5</v>
      </c>
      <c r="I6858" s="166">
        <f>+Exports!G6861</f>
        <v>29243.355199999998</v>
      </c>
      <c r="J6858" s="166">
        <f>+'ELAP_IPCO-APND'!D6861</f>
        <v>72.232600000000005</v>
      </c>
      <c r="K6858" s="166">
        <f>+(ExportsELAP[[#This Row],[Exports kWh - MPT]]/1000)*ExportsELAP[[#This Row],[EIM Price]]</f>
        <v>2112.3235788195202</v>
      </c>
      <c r="L6858" s="167" t="str">
        <f>+INDEX(ECR_Hours!$I$12:$I$15,MATCH(ExportsELAP[[#This Row],[Date Prevailing]],ECR_Hours!$H$12:$H$15,1))</f>
        <v>NS</v>
      </c>
      <c r="M6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59" spans="1:13" x14ac:dyDescent="0.25">
      <c r="A6859" s="164">
        <f>+Exports!A6862</f>
        <v>44847</v>
      </c>
      <c r="B6859" s="165">
        <f t="shared" si="428"/>
        <v>2022</v>
      </c>
      <c r="C6859" s="165">
        <f t="shared" si="429"/>
        <v>10</v>
      </c>
      <c r="D6859" s="165">
        <f t="shared" si="430"/>
        <v>13</v>
      </c>
      <c r="E6859" s="165">
        <f>+Exports!B6862</f>
        <v>18</v>
      </c>
      <c r="F6859" s="165">
        <f>+WEEKDAY(ExportsELAP[[#This Row],[Date Prevailing]],1)</f>
        <v>5</v>
      </c>
      <c r="G6859" s="165">
        <f>+COUNTIFS(ECR_Hours!$K$6:$K$7,ExportsELAP[[#This Row],[Date Prevailing]])</f>
        <v>0</v>
      </c>
      <c r="H6859" s="165">
        <f t="shared" si="431"/>
        <v>5</v>
      </c>
      <c r="I6859" s="166">
        <f>+Exports!G6862</f>
        <v>16270.502400000001</v>
      </c>
      <c r="J6859" s="166">
        <f>+'ELAP_IPCO-APND'!D6862</f>
        <v>72.436689999999999</v>
      </c>
      <c r="K6859" s="166">
        <f>+(ExportsELAP[[#This Row],[Exports kWh - MPT]]/1000)*ExportsELAP[[#This Row],[EIM Price]]</f>
        <v>1178.5813384930561</v>
      </c>
      <c r="L6859" s="167" t="str">
        <f>+INDEX(ECR_Hours!$I$12:$I$15,MATCH(ExportsELAP[[#This Row],[Date Prevailing]],ECR_Hours!$H$12:$H$15,1))</f>
        <v>NS</v>
      </c>
      <c r="M6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0" spans="1:13" x14ac:dyDescent="0.25">
      <c r="A6860" s="164">
        <f>+Exports!A6863</f>
        <v>44847</v>
      </c>
      <c r="B6860" s="165">
        <f t="shared" si="428"/>
        <v>2022</v>
      </c>
      <c r="C6860" s="165">
        <f t="shared" si="429"/>
        <v>10</v>
      </c>
      <c r="D6860" s="165">
        <f t="shared" si="430"/>
        <v>13</v>
      </c>
      <c r="E6860" s="165">
        <f>+Exports!B6863</f>
        <v>19</v>
      </c>
      <c r="F6860" s="165">
        <f>+WEEKDAY(ExportsELAP[[#This Row],[Date Prevailing]],1)</f>
        <v>5</v>
      </c>
      <c r="G6860" s="165">
        <f>+COUNTIFS(ECR_Hours!$K$6:$K$7,ExportsELAP[[#This Row],[Date Prevailing]])</f>
        <v>0</v>
      </c>
      <c r="H6860" s="165">
        <f t="shared" si="431"/>
        <v>5</v>
      </c>
      <c r="I6860" s="166">
        <f>+Exports!G6863</f>
        <v>4090.5415000000003</v>
      </c>
      <c r="J6860" s="166">
        <f>+'ELAP_IPCO-APND'!D6863</f>
        <v>216.94767999999999</v>
      </c>
      <c r="K6860" s="166">
        <f>+(ExportsELAP[[#This Row],[Exports kWh - MPT]]/1000)*ExportsELAP[[#This Row],[EIM Price]]</f>
        <v>887.43348836872008</v>
      </c>
      <c r="L6860" s="167" t="str">
        <f>+INDEX(ECR_Hours!$I$12:$I$15,MATCH(ExportsELAP[[#This Row],[Date Prevailing]],ECR_Hours!$H$12:$H$15,1))</f>
        <v>NS</v>
      </c>
      <c r="M6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1" spans="1:13" x14ac:dyDescent="0.25">
      <c r="A6861" s="164">
        <f>+Exports!A6864</f>
        <v>44847</v>
      </c>
      <c r="B6861" s="165">
        <f t="shared" si="428"/>
        <v>2022</v>
      </c>
      <c r="C6861" s="165">
        <f t="shared" si="429"/>
        <v>10</v>
      </c>
      <c r="D6861" s="165">
        <f t="shared" si="430"/>
        <v>13</v>
      </c>
      <c r="E6861" s="165">
        <f>+Exports!B6864</f>
        <v>20</v>
      </c>
      <c r="F6861" s="165">
        <f>+WEEKDAY(ExportsELAP[[#This Row],[Date Prevailing]],1)</f>
        <v>5</v>
      </c>
      <c r="G6861" s="165">
        <f>+COUNTIFS(ECR_Hours!$K$6:$K$7,ExportsELAP[[#This Row],[Date Prevailing]])</f>
        <v>0</v>
      </c>
      <c r="H6861" s="165">
        <f t="shared" si="431"/>
        <v>5</v>
      </c>
      <c r="I6861" s="166">
        <f>+Exports!G6864</f>
        <v>35.251100000000001</v>
      </c>
      <c r="J6861" s="166">
        <f>+'ELAP_IPCO-APND'!D6864</f>
        <v>66.295169999999999</v>
      </c>
      <c r="K6861" s="166">
        <f>+(ExportsELAP[[#This Row],[Exports kWh - MPT]]/1000)*ExportsELAP[[#This Row],[EIM Price]]</f>
        <v>2.336977667187</v>
      </c>
      <c r="L6861" s="167" t="str">
        <f>+INDEX(ECR_Hours!$I$12:$I$15,MATCH(ExportsELAP[[#This Row],[Date Prevailing]],ECR_Hours!$H$12:$H$15,1))</f>
        <v>NS</v>
      </c>
      <c r="M6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2" spans="1:13" x14ac:dyDescent="0.25">
      <c r="A6862" s="164">
        <f>+Exports!A6865</f>
        <v>44847</v>
      </c>
      <c r="B6862" s="165">
        <f t="shared" si="428"/>
        <v>2022</v>
      </c>
      <c r="C6862" s="165">
        <f t="shared" si="429"/>
        <v>10</v>
      </c>
      <c r="D6862" s="165">
        <f t="shared" si="430"/>
        <v>13</v>
      </c>
      <c r="E6862" s="165">
        <f>+Exports!B6865</f>
        <v>21</v>
      </c>
      <c r="F6862" s="165">
        <f>+WEEKDAY(ExportsELAP[[#This Row],[Date Prevailing]],1)</f>
        <v>5</v>
      </c>
      <c r="G6862" s="165">
        <f>+COUNTIFS(ECR_Hours!$K$6:$K$7,ExportsELAP[[#This Row],[Date Prevailing]])</f>
        <v>0</v>
      </c>
      <c r="H6862" s="165">
        <f t="shared" si="431"/>
        <v>5</v>
      </c>
      <c r="I6862" s="166">
        <f>+Exports!G6865</f>
        <v>33.623100000000001</v>
      </c>
      <c r="J6862" s="166">
        <f>+'ELAP_IPCO-APND'!D6865</f>
        <v>78.663780000000003</v>
      </c>
      <c r="K6862" s="166">
        <f>+(ExportsELAP[[#This Row],[Exports kWh - MPT]]/1000)*ExportsELAP[[#This Row],[EIM Price]]</f>
        <v>2.6449201413180004</v>
      </c>
      <c r="L6862" s="167" t="str">
        <f>+INDEX(ECR_Hours!$I$12:$I$15,MATCH(ExportsELAP[[#This Row],[Date Prevailing]],ECR_Hours!$H$12:$H$15,1))</f>
        <v>NS</v>
      </c>
      <c r="M6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3" spans="1:13" x14ac:dyDescent="0.25">
      <c r="A6863" s="164">
        <f>+Exports!A6866</f>
        <v>44847</v>
      </c>
      <c r="B6863" s="165">
        <f t="shared" si="428"/>
        <v>2022</v>
      </c>
      <c r="C6863" s="165">
        <f t="shared" si="429"/>
        <v>10</v>
      </c>
      <c r="D6863" s="165">
        <f t="shared" si="430"/>
        <v>13</v>
      </c>
      <c r="E6863" s="165">
        <f>+Exports!B6866</f>
        <v>22</v>
      </c>
      <c r="F6863" s="165">
        <f>+WEEKDAY(ExportsELAP[[#This Row],[Date Prevailing]],1)</f>
        <v>5</v>
      </c>
      <c r="G6863" s="165">
        <f>+COUNTIFS(ECR_Hours!$K$6:$K$7,ExportsELAP[[#This Row],[Date Prevailing]])</f>
        <v>0</v>
      </c>
      <c r="H6863" s="165">
        <f t="shared" si="431"/>
        <v>5</v>
      </c>
      <c r="I6863" s="166">
        <f>+Exports!G6866</f>
        <v>34.388399999999997</v>
      </c>
      <c r="J6863" s="166">
        <f>+'ELAP_IPCO-APND'!D6866</f>
        <v>81.287980000000005</v>
      </c>
      <c r="K6863" s="166">
        <f>+(ExportsELAP[[#This Row],[Exports kWh - MPT]]/1000)*ExportsELAP[[#This Row],[EIM Price]]</f>
        <v>2.795363571432</v>
      </c>
      <c r="L6863" s="167" t="str">
        <f>+INDEX(ECR_Hours!$I$12:$I$15,MATCH(ExportsELAP[[#This Row],[Date Prevailing]],ECR_Hours!$H$12:$H$15,1))</f>
        <v>NS</v>
      </c>
      <c r="M6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4" spans="1:13" x14ac:dyDescent="0.25">
      <c r="A6864" s="164">
        <f>+Exports!A6867</f>
        <v>44847</v>
      </c>
      <c r="B6864" s="165">
        <f t="shared" si="428"/>
        <v>2022</v>
      </c>
      <c r="C6864" s="165">
        <f t="shared" si="429"/>
        <v>10</v>
      </c>
      <c r="D6864" s="165">
        <f t="shared" si="430"/>
        <v>13</v>
      </c>
      <c r="E6864" s="165">
        <f>+Exports!B6867</f>
        <v>23</v>
      </c>
      <c r="F6864" s="165">
        <f>+WEEKDAY(ExportsELAP[[#This Row],[Date Prevailing]],1)</f>
        <v>5</v>
      </c>
      <c r="G6864" s="165">
        <f>+COUNTIFS(ECR_Hours!$K$6:$K$7,ExportsELAP[[#This Row],[Date Prevailing]])</f>
        <v>0</v>
      </c>
      <c r="H6864" s="165">
        <f t="shared" si="431"/>
        <v>5</v>
      </c>
      <c r="I6864" s="166">
        <f>+Exports!G6867</f>
        <v>34.306599999999989</v>
      </c>
      <c r="J6864" s="166">
        <f>+'ELAP_IPCO-APND'!D6867</f>
        <v>80.007339999999999</v>
      </c>
      <c r="K6864" s="166">
        <f>+(ExportsELAP[[#This Row],[Exports kWh - MPT]]/1000)*ExportsELAP[[#This Row],[EIM Price]]</f>
        <v>2.7447798104439989</v>
      </c>
      <c r="L6864" s="167" t="str">
        <f>+INDEX(ECR_Hours!$I$12:$I$15,MATCH(ExportsELAP[[#This Row],[Date Prevailing]],ECR_Hours!$H$12:$H$15,1))</f>
        <v>NS</v>
      </c>
      <c r="M6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5" spans="1:13" x14ac:dyDescent="0.25">
      <c r="A6865" s="164">
        <f>+Exports!A6868</f>
        <v>44847</v>
      </c>
      <c r="B6865" s="165">
        <f t="shared" si="428"/>
        <v>2022</v>
      </c>
      <c r="C6865" s="165">
        <f t="shared" si="429"/>
        <v>10</v>
      </c>
      <c r="D6865" s="165">
        <f t="shared" si="430"/>
        <v>13</v>
      </c>
      <c r="E6865" s="165">
        <f>+Exports!B6868</f>
        <v>24</v>
      </c>
      <c r="F6865" s="165">
        <f>+WEEKDAY(ExportsELAP[[#This Row],[Date Prevailing]],1)</f>
        <v>5</v>
      </c>
      <c r="G6865" s="165">
        <f>+COUNTIFS(ECR_Hours!$K$6:$K$7,ExportsELAP[[#This Row],[Date Prevailing]])</f>
        <v>0</v>
      </c>
      <c r="H6865" s="165">
        <f t="shared" si="431"/>
        <v>5</v>
      </c>
      <c r="I6865" s="166">
        <f>+Exports!G6868</f>
        <v>37.652299999999904</v>
      </c>
      <c r="J6865" s="166">
        <f>+'ELAP_IPCO-APND'!D6868</f>
        <v>77.004519999999999</v>
      </c>
      <c r="K6865" s="166">
        <f>+(ExportsELAP[[#This Row],[Exports kWh - MPT]]/1000)*ExportsELAP[[#This Row],[EIM Price]]</f>
        <v>2.8993972883959924</v>
      </c>
      <c r="L6865" s="167" t="str">
        <f>+INDEX(ECR_Hours!$I$12:$I$15,MATCH(ExportsELAP[[#This Row],[Date Prevailing]],ECR_Hours!$H$12:$H$15,1))</f>
        <v>NS</v>
      </c>
      <c r="M6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6" spans="1:13" x14ac:dyDescent="0.25">
      <c r="A6866" s="164">
        <f>+Exports!A6869</f>
        <v>44848</v>
      </c>
      <c r="B6866" s="165">
        <f t="shared" si="428"/>
        <v>2022</v>
      </c>
      <c r="C6866" s="165">
        <f t="shared" si="429"/>
        <v>10</v>
      </c>
      <c r="D6866" s="165">
        <f t="shared" si="430"/>
        <v>14</v>
      </c>
      <c r="E6866" s="165">
        <f>+Exports!B6869</f>
        <v>1</v>
      </c>
      <c r="F6866" s="165">
        <f>+WEEKDAY(ExportsELAP[[#This Row],[Date Prevailing]],1)</f>
        <v>6</v>
      </c>
      <c r="G6866" s="165">
        <f>+COUNTIFS(ECR_Hours!$K$6:$K$7,ExportsELAP[[#This Row],[Date Prevailing]])</f>
        <v>0</v>
      </c>
      <c r="H6866" s="165">
        <f t="shared" si="431"/>
        <v>6</v>
      </c>
      <c r="I6866" s="166">
        <f>+Exports!G6869</f>
        <v>37.943999999999996</v>
      </c>
      <c r="J6866" s="166">
        <f>+'ELAP_IPCO-APND'!D6869</f>
        <v>68.020870000000002</v>
      </c>
      <c r="K6866" s="166">
        <f>+(ExportsELAP[[#This Row],[Exports kWh - MPT]]/1000)*ExportsELAP[[#This Row],[EIM Price]]</f>
        <v>2.5809838912799998</v>
      </c>
      <c r="L6866" s="167" t="str">
        <f>+INDEX(ECR_Hours!$I$12:$I$15,MATCH(ExportsELAP[[#This Row],[Date Prevailing]],ECR_Hours!$H$12:$H$15,1))</f>
        <v>NS</v>
      </c>
      <c r="M6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7" spans="1:13" x14ac:dyDescent="0.25">
      <c r="A6867" s="164">
        <f>+Exports!A6870</f>
        <v>44848</v>
      </c>
      <c r="B6867" s="165">
        <f t="shared" si="428"/>
        <v>2022</v>
      </c>
      <c r="C6867" s="165">
        <f t="shared" si="429"/>
        <v>10</v>
      </c>
      <c r="D6867" s="165">
        <f t="shared" si="430"/>
        <v>14</v>
      </c>
      <c r="E6867" s="165">
        <f>+Exports!B6870</f>
        <v>2</v>
      </c>
      <c r="F6867" s="165">
        <f>+WEEKDAY(ExportsELAP[[#This Row],[Date Prevailing]],1)</f>
        <v>6</v>
      </c>
      <c r="G6867" s="165">
        <f>+COUNTIFS(ECR_Hours!$K$6:$K$7,ExportsELAP[[#This Row],[Date Prevailing]])</f>
        <v>0</v>
      </c>
      <c r="H6867" s="165">
        <f t="shared" si="431"/>
        <v>6</v>
      </c>
      <c r="I6867" s="166">
        <f>+Exports!G6870</f>
        <v>35.296799999999998</v>
      </c>
      <c r="J6867" s="166">
        <f>+'ELAP_IPCO-APND'!D6870</f>
        <v>69.503320000000002</v>
      </c>
      <c r="K6867" s="166">
        <f>+(ExportsELAP[[#This Row],[Exports kWh - MPT]]/1000)*ExportsELAP[[#This Row],[EIM Price]]</f>
        <v>2.453244785376</v>
      </c>
      <c r="L6867" s="167" t="str">
        <f>+INDEX(ECR_Hours!$I$12:$I$15,MATCH(ExportsELAP[[#This Row],[Date Prevailing]],ECR_Hours!$H$12:$H$15,1))</f>
        <v>NS</v>
      </c>
      <c r="M6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8" spans="1:13" x14ac:dyDescent="0.25">
      <c r="A6868" s="164">
        <f>+Exports!A6871</f>
        <v>44848</v>
      </c>
      <c r="B6868" s="165">
        <f t="shared" si="428"/>
        <v>2022</v>
      </c>
      <c r="C6868" s="165">
        <f t="shared" si="429"/>
        <v>10</v>
      </c>
      <c r="D6868" s="165">
        <f t="shared" si="430"/>
        <v>14</v>
      </c>
      <c r="E6868" s="165">
        <f>+Exports!B6871</f>
        <v>3</v>
      </c>
      <c r="F6868" s="165">
        <f>+WEEKDAY(ExportsELAP[[#This Row],[Date Prevailing]],1)</f>
        <v>6</v>
      </c>
      <c r="G6868" s="165">
        <f>+COUNTIFS(ECR_Hours!$K$6:$K$7,ExportsELAP[[#This Row],[Date Prevailing]])</f>
        <v>0</v>
      </c>
      <c r="H6868" s="165">
        <f t="shared" si="431"/>
        <v>6</v>
      </c>
      <c r="I6868" s="166">
        <f>+Exports!G6871</f>
        <v>39.067299999999989</v>
      </c>
      <c r="J6868" s="166">
        <f>+'ELAP_IPCO-APND'!D6871</f>
        <v>66.284649999999999</v>
      </c>
      <c r="K6868" s="166">
        <f>+(ExportsELAP[[#This Row],[Exports kWh - MPT]]/1000)*ExportsELAP[[#This Row],[EIM Price]]</f>
        <v>2.5895623069449991</v>
      </c>
      <c r="L6868" s="167" t="str">
        <f>+INDEX(ECR_Hours!$I$12:$I$15,MATCH(ExportsELAP[[#This Row],[Date Prevailing]],ECR_Hours!$H$12:$H$15,1))</f>
        <v>NS</v>
      </c>
      <c r="M6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69" spans="1:13" x14ac:dyDescent="0.25">
      <c r="A6869" s="164">
        <f>+Exports!A6872</f>
        <v>44848</v>
      </c>
      <c r="B6869" s="165">
        <f t="shared" si="428"/>
        <v>2022</v>
      </c>
      <c r="C6869" s="165">
        <f t="shared" si="429"/>
        <v>10</v>
      </c>
      <c r="D6869" s="165">
        <f t="shared" si="430"/>
        <v>14</v>
      </c>
      <c r="E6869" s="165">
        <f>+Exports!B6872</f>
        <v>4</v>
      </c>
      <c r="F6869" s="165">
        <f>+WEEKDAY(ExportsELAP[[#This Row],[Date Prevailing]],1)</f>
        <v>6</v>
      </c>
      <c r="G6869" s="165">
        <f>+COUNTIFS(ECR_Hours!$K$6:$K$7,ExportsELAP[[#This Row],[Date Prevailing]])</f>
        <v>0</v>
      </c>
      <c r="H6869" s="165">
        <f t="shared" si="431"/>
        <v>6</v>
      </c>
      <c r="I6869" s="166">
        <f>+Exports!G6872</f>
        <v>28.597499999999997</v>
      </c>
      <c r="J6869" s="166">
        <f>+'ELAP_IPCO-APND'!D6872</f>
        <v>63.954900000000002</v>
      </c>
      <c r="K6869" s="166">
        <f>+(ExportsELAP[[#This Row],[Exports kWh - MPT]]/1000)*ExportsELAP[[#This Row],[EIM Price]]</f>
        <v>1.8289502527499999</v>
      </c>
      <c r="L6869" s="167" t="str">
        <f>+INDEX(ECR_Hours!$I$12:$I$15,MATCH(ExportsELAP[[#This Row],[Date Prevailing]],ECR_Hours!$H$12:$H$15,1))</f>
        <v>NS</v>
      </c>
      <c r="M6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0" spans="1:13" x14ac:dyDescent="0.25">
      <c r="A6870" s="164">
        <f>+Exports!A6873</f>
        <v>44848</v>
      </c>
      <c r="B6870" s="165">
        <f t="shared" si="428"/>
        <v>2022</v>
      </c>
      <c r="C6870" s="165">
        <f t="shared" si="429"/>
        <v>10</v>
      </c>
      <c r="D6870" s="165">
        <f t="shared" si="430"/>
        <v>14</v>
      </c>
      <c r="E6870" s="165">
        <f>+Exports!B6873</f>
        <v>5</v>
      </c>
      <c r="F6870" s="165">
        <f>+WEEKDAY(ExportsELAP[[#This Row],[Date Prevailing]],1)</f>
        <v>6</v>
      </c>
      <c r="G6870" s="165">
        <f>+COUNTIFS(ECR_Hours!$K$6:$K$7,ExportsELAP[[#This Row],[Date Prevailing]])</f>
        <v>0</v>
      </c>
      <c r="H6870" s="165">
        <f t="shared" si="431"/>
        <v>6</v>
      </c>
      <c r="I6870" s="166">
        <f>+Exports!G6873</f>
        <v>30.147199999999899</v>
      </c>
      <c r="J6870" s="166">
        <f>+'ELAP_IPCO-APND'!D6873</f>
        <v>63.912579999999998</v>
      </c>
      <c r="K6870" s="166">
        <f>+(ExportsELAP[[#This Row],[Exports kWh - MPT]]/1000)*ExportsELAP[[#This Row],[EIM Price]]</f>
        <v>1.9267853317759935</v>
      </c>
      <c r="L6870" s="167" t="str">
        <f>+INDEX(ECR_Hours!$I$12:$I$15,MATCH(ExportsELAP[[#This Row],[Date Prevailing]],ECR_Hours!$H$12:$H$15,1))</f>
        <v>NS</v>
      </c>
      <c r="M6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1" spans="1:13" x14ac:dyDescent="0.25">
      <c r="A6871" s="164">
        <f>+Exports!A6874</f>
        <v>44848</v>
      </c>
      <c r="B6871" s="165">
        <f t="shared" si="428"/>
        <v>2022</v>
      </c>
      <c r="C6871" s="165">
        <f t="shared" si="429"/>
        <v>10</v>
      </c>
      <c r="D6871" s="165">
        <f t="shared" si="430"/>
        <v>14</v>
      </c>
      <c r="E6871" s="165">
        <f>+Exports!B6874</f>
        <v>6</v>
      </c>
      <c r="F6871" s="165">
        <f>+WEEKDAY(ExportsELAP[[#This Row],[Date Prevailing]],1)</f>
        <v>6</v>
      </c>
      <c r="G6871" s="165">
        <f>+COUNTIFS(ECR_Hours!$K$6:$K$7,ExportsELAP[[#This Row],[Date Prevailing]])</f>
        <v>0</v>
      </c>
      <c r="H6871" s="165">
        <f t="shared" si="431"/>
        <v>6</v>
      </c>
      <c r="I6871" s="166">
        <f>+Exports!G6874</f>
        <v>26.067999999999987</v>
      </c>
      <c r="J6871" s="166">
        <f>+'ELAP_IPCO-APND'!D6874</f>
        <v>53.824039999999997</v>
      </c>
      <c r="K6871" s="166">
        <f>+(ExportsELAP[[#This Row],[Exports kWh - MPT]]/1000)*ExportsELAP[[#This Row],[EIM Price]]</f>
        <v>1.4030850747199992</v>
      </c>
      <c r="L6871" s="167" t="str">
        <f>+INDEX(ECR_Hours!$I$12:$I$15,MATCH(ExportsELAP[[#This Row],[Date Prevailing]],ECR_Hours!$H$12:$H$15,1))</f>
        <v>NS</v>
      </c>
      <c r="M6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2" spans="1:13" x14ac:dyDescent="0.25">
      <c r="A6872" s="164">
        <f>+Exports!A6875</f>
        <v>44848</v>
      </c>
      <c r="B6872" s="165">
        <f t="shared" si="428"/>
        <v>2022</v>
      </c>
      <c r="C6872" s="165">
        <f t="shared" si="429"/>
        <v>10</v>
      </c>
      <c r="D6872" s="165">
        <f t="shared" si="430"/>
        <v>14</v>
      </c>
      <c r="E6872" s="165">
        <f>+Exports!B6875</f>
        <v>7</v>
      </c>
      <c r="F6872" s="165">
        <f>+WEEKDAY(ExportsELAP[[#This Row],[Date Prevailing]],1)</f>
        <v>6</v>
      </c>
      <c r="G6872" s="165">
        <f>+COUNTIFS(ECR_Hours!$K$6:$K$7,ExportsELAP[[#This Row],[Date Prevailing]])</f>
        <v>0</v>
      </c>
      <c r="H6872" s="165">
        <f t="shared" si="431"/>
        <v>6</v>
      </c>
      <c r="I6872" s="166">
        <f>+Exports!G6875</f>
        <v>26.381800000000002</v>
      </c>
      <c r="J6872" s="166">
        <f>+'ELAP_IPCO-APND'!D6875</f>
        <v>60.17962</v>
      </c>
      <c r="K6872" s="166">
        <f>+(ExportsELAP[[#This Row],[Exports kWh - MPT]]/1000)*ExportsELAP[[#This Row],[EIM Price]]</f>
        <v>1.5876466989160001</v>
      </c>
      <c r="L6872" s="167" t="str">
        <f>+INDEX(ECR_Hours!$I$12:$I$15,MATCH(ExportsELAP[[#This Row],[Date Prevailing]],ECR_Hours!$H$12:$H$15,1))</f>
        <v>NS</v>
      </c>
      <c r="M6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3" spans="1:13" x14ac:dyDescent="0.25">
      <c r="A6873" s="164">
        <f>+Exports!A6876</f>
        <v>44848</v>
      </c>
      <c r="B6873" s="165">
        <f t="shared" si="428"/>
        <v>2022</v>
      </c>
      <c r="C6873" s="165">
        <f t="shared" si="429"/>
        <v>10</v>
      </c>
      <c r="D6873" s="165">
        <f t="shared" si="430"/>
        <v>14</v>
      </c>
      <c r="E6873" s="165">
        <f>+Exports!B6876</f>
        <v>8</v>
      </c>
      <c r="F6873" s="165">
        <f>+WEEKDAY(ExportsELAP[[#This Row],[Date Prevailing]],1)</f>
        <v>6</v>
      </c>
      <c r="G6873" s="165">
        <f>+COUNTIFS(ECR_Hours!$K$6:$K$7,ExportsELAP[[#This Row],[Date Prevailing]])</f>
        <v>0</v>
      </c>
      <c r="H6873" s="165">
        <f t="shared" si="431"/>
        <v>6</v>
      </c>
      <c r="I6873" s="166">
        <f>+Exports!G6876</f>
        <v>93.612199999999888</v>
      </c>
      <c r="J6873" s="166">
        <f>+'ELAP_IPCO-APND'!D6876</f>
        <v>62.775869999999998</v>
      </c>
      <c r="K6873" s="166">
        <f>+(ExportsELAP[[#This Row],[Exports kWh - MPT]]/1000)*ExportsELAP[[#This Row],[EIM Price]]</f>
        <v>5.8765872976139928</v>
      </c>
      <c r="L6873" s="167" t="str">
        <f>+INDEX(ECR_Hours!$I$12:$I$15,MATCH(ExportsELAP[[#This Row],[Date Prevailing]],ECR_Hours!$H$12:$H$15,1))</f>
        <v>NS</v>
      </c>
      <c r="M6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4" spans="1:13" x14ac:dyDescent="0.25">
      <c r="A6874" s="164">
        <f>+Exports!A6877</f>
        <v>44848</v>
      </c>
      <c r="B6874" s="165">
        <f t="shared" si="428"/>
        <v>2022</v>
      </c>
      <c r="C6874" s="165">
        <f t="shared" si="429"/>
        <v>10</v>
      </c>
      <c r="D6874" s="165">
        <f t="shared" si="430"/>
        <v>14</v>
      </c>
      <c r="E6874" s="165">
        <f>+Exports!B6877</f>
        <v>9</v>
      </c>
      <c r="F6874" s="165">
        <f>+WEEKDAY(ExportsELAP[[#This Row],[Date Prevailing]],1)</f>
        <v>6</v>
      </c>
      <c r="G6874" s="165">
        <f>+COUNTIFS(ECR_Hours!$K$6:$K$7,ExportsELAP[[#This Row],[Date Prevailing]])</f>
        <v>0</v>
      </c>
      <c r="H6874" s="165">
        <f t="shared" si="431"/>
        <v>6</v>
      </c>
      <c r="I6874" s="166">
        <f>+Exports!G6877</f>
        <v>6149.6768000000002</v>
      </c>
      <c r="J6874" s="166">
        <f>+'ELAP_IPCO-APND'!D6877</f>
        <v>70.353629999999995</v>
      </c>
      <c r="K6874" s="166">
        <f>+(ExportsELAP[[#This Row],[Exports kWh - MPT]]/1000)*ExportsELAP[[#This Row],[EIM Price]]</f>
        <v>432.65208620678396</v>
      </c>
      <c r="L6874" s="167" t="str">
        <f>+INDEX(ECR_Hours!$I$12:$I$15,MATCH(ExportsELAP[[#This Row],[Date Prevailing]],ECR_Hours!$H$12:$H$15,1))</f>
        <v>NS</v>
      </c>
      <c r="M6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5" spans="1:13" x14ac:dyDescent="0.25">
      <c r="A6875" s="164">
        <f>+Exports!A6878</f>
        <v>44848</v>
      </c>
      <c r="B6875" s="165">
        <f t="shared" si="428"/>
        <v>2022</v>
      </c>
      <c r="C6875" s="165">
        <f t="shared" si="429"/>
        <v>10</v>
      </c>
      <c r="D6875" s="165">
        <f t="shared" si="430"/>
        <v>14</v>
      </c>
      <c r="E6875" s="165">
        <f>+Exports!B6878</f>
        <v>10</v>
      </c>
      <c r="F6875" s="165">
        <f>+WEEKDAY(ExportsELAP[[#This Row],[Date Prevailing]],1)</f>
        <v>6</v>
      </c>
      <c r="G6875" s="165">
        <f>+COUNTIFS(ECR_Hours!$K$6:$K$7,ExportsELAP[[#This Row],[Date Prevailing]])</f>
        <v>0</v>
      </c>
      <c r="H6875" s="165">
        <f t="shared" si="431"/>
        <v>6</v>
      </c>
      <c r="I6875" s="166">
        <f>+Exports!G6878</f>
        <v>18842.346399999999</v>
      </c>
      <c r="J6875" s="166">
        <f>+'ELAP_IPCO-APND'!D6878</f>
        <v>56.741680000000002</v>
      </c>
      <c r="K6875" s="166">
        <f>+(ExportsELAP[[#This Row],[Exports kWh - MPT]]/1000)*ExportsELAP[[#This Row],[EIM Price]]</f>
        <v>1069.1463898779521</v>
      </c>
      <c r="L6875" s="167" t="str">
        <f>+INDEX(ECR_Hours!$I$12:$I$15,MATCH(ExportsELAP[[#This Row],[Date Prevailing]],ECR_Hours!$H$12:$H$15,1))</f>
        <v>NS</v>
      </c>
      <c r="M6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6" spans="1:13" x14ac:dyDescent="0.25">
      <c r="A6876" s="164">
        <f>+Exports!A6879</f>
        <v>44848</v>
      </c>
      <c r="B6876" s="165">
        <f t="shared" si="428"/>
        <v>2022</v>
      </c>
      <c r="C6876" s="165">
        <f t="shared" si="429"/>
        <v>10</v>
      </c>
      <c r="D6876" s="165">
        <f t="shared" si="430"/>
        <v>14</v>
      </c>
      <c r="E6876" s="165">
        <f>+Exports!B6879</f>
        <v>11</v>
      </c>
      <c r="F6876" s="165">
        <f>+WEEKDAY(ExportsELAP[[#This Row],[Date Prevailing]],1)</f>
        <v>6</v>
      </c>
      <c r="G6876" s="165">
        <f>+COUNTIFS(ECR_Hours!$K$6:$K$7,ExportsELAP[[#This Row],[Date Prevailing]])</f>
        <v>0</v>
      </c>
      <c r="H6876" s="165">
        <f t="shared" si="431"/>
        <v>6</v>
      </c>
      <c r="I6876" s="166">
        <f>+Exports!G6879</f>
        <v>32046.273000000001</v>
      </c>
      <c r="J6876" s="166">
        <f>+'ELAP_IPCO-APND'!D6879</f>
        <v>52.669829999999997</v>
      </c>
      <c r="K6876" s="166">
        <f>+(ExportsELAP[[#This Row],[Exports kWh - MPT]]/1000)*ExportsELAP[[#This Row],[EIM Price]]</f>
        <v>1687.8717510435899</v>
      </c>
      <c r="L6876" s="167" t="str">
        <f>+INDEX(ECR_Hours!$I$12:$I$15,MATCH(ExportsELAP[[#This Row],[Date Prevailing]],ECR_Hours!$H$12:$H$15,1))</f>
        <v>NS</v>
      </c>
      <c r="M6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7" spans="1:13" x14ac:dyDescent="0.25">
      <c r="A6877" s="164">
        <f>+Exports!A6880</f>
        <v>44848</v>
      </c>
      <c r="B6877" s="165">
        <f t="shared" si="428"/>
        <v>2022</v>
      </c>
      <c r="C6877" s="165">
        <f t="shared" si="429"/>
        <v>10</v>
      </c>
      <c r="D6877" s="165">
        <f t="shared" si="430"/>
        <v>14</v>
      </c>
      <c r="E6877" s="165">
        <f>+Exports!B6880</f>
        <v>12</v>
      </c>
      <c r="F6877" s="165">
        <f>+WEEKDAY(ExportsELAP[[#This Row],[Date Prevailing]],1)</f>
        <v>6</v>
      </c>
      <c r="G6877" s="165">
        <f>+COUNTIFS(ECR_Hours!$K$6:$K$7,ExportsELAP[[#This Row],[Date Prevailing]])</f>
        <v>0</v>
      </c>
      <c r="H6877" s="165">
        <f t="shared" si="431"/>
        <v>6</v>
      </c>
      <c r="I6877" s="166">
        <f>+Exports!G6880</f>
        <v>42411.053099999997</v>
      </c>
      <c r="J6877" s="166">
        <f>+'ELAP_IPCO-APND'!D6880</f>
        <v>53.540759999999999</v>
      </c>
      <c r="K6877" s="166">
        <f>+(ExportsELAP[[#This Row],[Exports kWh - MPT]]/1000)*ExportsELAP[[#This Row],[EIM Price]]</f>
        <v>2270.7200153743556</v>
      </c>
      <c r="L6877" s="167" t="str">
        <f>+INDEX(ECR_Hours!$I$12:$I$15,MATCH(ExportsELAP[[#This Row],[Date Prevailing]],ECR_Hours!$H$12:$H$15,1))</f>
        <v>NS</v>
      </c>
      <c r="M6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8" spans="1:13" x14ac:dyDescent="0.25">
      <c r="A6878" s="164">
        <f>+Exports!A6881</f>
        <v>44848</v>
      </c>
      <c r="B6878" s="165">
        <f t="shared" si="428"/>
        <v>2022</v>
      </c>
      <c r="C6878" s="165">
        <f t="shared" si="429"/>
        <v>10</v>
      </c>
      <c r="D6878" s="165">
        <f t="shared" si="430"/>
        <v>14</v>
      </c>
      <c r="E6878" s="165">
        <f>+Exports!B6881</f>
        <v>13</v>
      </c>
      <c r="F6878" s="165">
        <f>+WEEKDAY(ExportsELAP[[#This Row],[Date Prevailing]],1)</f>
        <v>6</v>
      </c>
      <c r="G6878" s="165">
        <f>+COUNTIFS(ECR_Hours!$K$6:$K$7,ExportsELAP[[#This Row],[Date Prevailing]])</f>
        <v>0</v>
      </c>
      <c r="H6878" s="165">
        <f t="shared" si="431"/>
        <v>6</v>
      </c>
      <c r="I6878" s="166">
        <f>+Exports!G6881</f>
        <v>48952.175999999999</v>
      </c>
      <c r="J6878" s="166">
        <f>+'ELAP_IPCO-APND'!D6881</f>
        <v>56.500959999999999</v>
      </c>
      <c r="K6878" s="166">
        <f>+(ExportsELAP[[#This Row],[Exports kWh - MPT]]/1000)*ExportsELAP[[#This Row],[EIM Price]]</f>
        <v>2765.8449380889601</v>
      </c>
      <c r="L6878" s="167" t="str">
        <f>+INDEX(ECR_Hours!$I$12:$I$15,MATCH(ExportsELAP[[#This Row],[Date Prevailing]],ECR_Hours!$H$12:$H$15,1))</f>
        <v>NS</v>
      </c>
      <c r="M6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79" spans="1:13" x14ac:dyDescent="0.25">
      <c r="A6879" s="164">
        <f>+Exports!A6882</f>
        <v>44848</v>
      </c>
      <c r="B6879" s="165">
        <f t="shared" si="428"/>
        <v>2022</v>
      </c>
      <c r="C6879" s="165">
        <f t="shared" si="429"/>
        <v>10</v>
      </c>
      <c r="D6879" s="165">
        <f t="shared" si="430"/>
        <v>14</v>
      </c>
      <c r="E6879" s="165">
        <f>+Exports!B6882</f>
        <v>14</v>
      </c>
      <c r="F6879" s="165">
        <f>+WEEKDAY(ExportsELAP[[#This Row],[Date Prevailing]],1)</f>
        <v>6</v>
      </c>
      <c r="G6879" s="165">
        <f>+COUNTIFS(ECR_Hours!$K$6:$K$7,ExportsELAP[[#This Row],[Date Prevailing]])</f>
        <v>0</v>
      </c>
      <c r="H6879" s="165">
        <f t="shared" si="431"/>
        <v>6</v>
      </c>
      <c r="I6879" s="166">
        <f>+Exports!G6882</f>
        <v>51033.635800000004</v>
      </c>
      <c r="J6879" s="166">
        <f>+'ELAP_IPCO-APND'!D6882</f>
        <v>52.240209999999998</v>
      </c>
      <c r="K6879" s="166">
        <f>+(ExportsELAP[[#This Row],[Exports kWh - MPT]]/1000)*ExportsELAP[[#This Row],[EIM Price]]</f>
        <v>2666.0078512555183</v>
      </c>
      <c r="L6879" s="167" t="str">
        <f>+INDEX(ECR_Hours!$I$12:$I$15,MATCH(ExportsELAP[[#This Row],[Date Prevailing]],ECR_Hours!$H$12:$H$15,1))</f>
        <v>NS</v>
      </c>
      <c r="M6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0" spans="1:13" x14ac:dyDescent="0.25">
      <c r="A6880" s="164">
        <f>+Exports!A6883</f>
        <v>44848</v>
      </c>
      <c r="B6880" s="165">
        <f t="shared" si="428"/>
        <v>2022</v>
      </c>
      <c r="C6880" s="165">
        <f t="shared" si="429"/>
        <v>10</v>
      </c>
      <c r="D6880" s="165">
        <f t="shared" si="430"/>
        <v>14</v>
      </c>
      <c r="E6880" s="165">
        <f>+Exports!B6883</f>
        <v>15</v>
      </c>
      <c r="F6880" s="165">
        <f>+WEEKDAY(ExportsELAP[[#This Row],[Date Prevailing]],1)</f>
        <v>6</v>
      </c>
      <c r="G6880" s="165">
        <f>+COUNTIFS(ECR_Hours!$K$6:$K$7,ExportsELAP[[#This Row],[Date Prevailing]])</f>
        <v>0</v>
      </c>
      <c r="H6880" s="165">
        <f t="shared" si="431"/>
        <v>6</v>
      </c>
      <c r="I6880" s="166">
        <f>+Exports!G6883</f>
        <v>48630.769199999995</v>
      </c>
      <c r="J6880" s="166">
        <f>+'ELAP_IPCO-APND'!D6883</f>
        <v>55.912999999999997</v>
      </c>
      <c r="K6880" s="166">
        <f>+(ExportsELAP[[#This Row],[Exports kWh - MPT]]/1000)*ExportsELAP[[#This Row],[EIM Price]]</f>
        <v>2719.0921982795994</v>
      </c>
      <c r="L6880" s="167" t="str">
        <f>+INDEX(ECR_Hours!$I$12:$I$15,MATCH(ExportsELAP[[#This Row],[Date Prevailing]],ECR_Hours!$H$12:$H$15,1))</f>
        <v>NS</v>
      </c>
      <c r="M6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1" spans="1:13" x14ac:dyDescent="0.25">
      <c r="A6881" s="164">
        <f>+Exports!A6884</f>
        <v>44848</v>
      </c>
      <c r="B6881" s="165">
        <f t="shared" si="428"/>
        <v>2022</v>
      </c>
      <c r="C6881" s="165">
        <f t="shared" si="429"/>
        <v>10</v>
      </c>
      <c r="D6881" s="165">
        <f t="shared" si="430"/>
        <v>14</v>
      </c>
      <c r="E6881" s="165">
        <f>+Exports!B6884</f>
        <v>16</v>
      </c>
      <c r="F6881" s="165">
        <f>+WEEKDAY(ExportsELAP[[#This Row],[Date Prevailing]],1)</f>
        <v>6</v>
      </c>
      <c r="G6881" s="165">
        <f>+COUNTIFS(ECR_Hours!$K$6:$K$7,ExportsELAP[[#This Row],[Date Prevailing]])</f>
        <v>0</v>
      </c>
      <c r="H6881" s="165">
        <f t="shared" si="431"/>
        <v>6</v>
      </c>
      <c r="I6881" s="166">
        <f>+Exports!G6884</f>
        <v>41418.15879999999</v>
      </c>
      <c r="J6881" s="166">
        <f>+'ELAP_IPCO-APND'!D6884</f>
        <v>58.276809999999998</v>
      </c>
      <c r="K6881" s="166">
        <f>+(ExportsELAP[[#This Row],[Exports kWh - MPT]]/1000)*ExportsELAP[[#This Row],[EIM Price]]</f>
        <v>2413.7181709374277</v>
      </c>
      <c r="L6881" s="167" t="str">
        <f>+INDEX(ECR_Hours!$I$12:$I$15,MATCH(ExportsELAP[[#This Row],[Date Prevailing]],ECR_Hours!$H$12:$H$15,1))</f>
        <v>NS</v>
      </c>
      <c r="M6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2" spans="1:13" x14ac:dyDescent="0.25">
      <c r="A6882" s="164">
        <f>+Exports!A6885</f>
        <v>44848</v>
      </c>
      <c r="B6882" s="165">
        <f t="shared" si="428"/>
        <v>2022</v>
      </c>
      <c r="C6882" s="165">
        <f t="shared" si="429"/>
        <v>10</v>
      </c>
      <c r="D6882" s="165">
        <f t="shared" si="430"/>
        <v>14</v>
      </c>
      <c r="E6882" s="165">
        <f>+Exports!B6885</f>
        <v>17</v>
      </c>
      <c r="F6882" s="165">
        <f>+WEEKDAY(ExportsELAP[[#This Row],[Date Prevailing]],1)</f>
        <v>6</v>
      </c>
      <c r="G6882" s="165">
        <f>+COUNTIFS(ECR_Hours!$K$6:$K$7,ExportsELAP[[#This Row],[Date Prevailing]])</f>
        <v>0</v>
      </c>
      <c r="H6882" s="165">
        <f t="shared" si="431"/>
        <v>6</v>
      </c>
      <c r="I6882" s="166">
        <f>+Exports!G6885</f>
        <v>30159.226499999997</v>
      </c>
      <c r="J6882" s="166">
        <f>+'ELAP_IPCO-APND'!D6885</f>
        <v>69.31532</v>
      </c>
      <c r="K6882" s="166">
        <f>+(ExportsELAP[[#This Row],[Exports kWh - MPT]]/1000)*ExportsELAP[[#This Row],[EIM Price]]</f>
        <v>2090.4964357999797</v>
      </c>
      <c r="L6882" s="167" t="str">
        <f>+INDEX(ECR_Hours!$I$12:$I$15,MATCH(ExportsELAP[[#This Row],[Date Prevailing]],ECR_Hours!$H$12:$H$15,1))</f>
        <v>NS</v>
      </c>
      <c r="M6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3" spans="1:13" x14ac:dyDescent="0.25">
      <c r="A6883" s="164">
        <f>+Exports!A6886</f>
        <v>44848</v>
      </c>
      <c r="B6883" s="165">
        <f t="shared" si="428"/>
        <v>2022</v>
      </c>
      <c r="C6883" s="165">
        <f t="shared" si="429"/>
        <v>10</v>
      </c>
      <c r="D6883" s="165">
        <f t="shared" si="430"/>
        <v>14</v>
      </c>
      <c r="E6883" s="165">
        <f>+Exports!B6886</f>
        <v>18</v>
      </c>
      <c r="F6883" s="165">
        <f>+WEEKDAY(ExportsELAP[[#This Row],[Date Prevailing]],1)</f>
        <v>6</v>
      </c>
      <c r="G6883" s="165">
        <f>+COUNTIFS(ECR_Hours!$K$6:$K$7,ExportsELAP[[#This Row],[Date Prevailing]])</f>
        <v>0</v>
      </c>
      <c r="H6883" s="165">
        <f t="shared" si="431"/>
        <v>6</v>
      </c>
      <c r="I6883" s="166">
        <f>+Exports!G6886</f>
        <v>16965.032599999999</v>
      </c>
      <c r="J6883" s="166">
        <f>+'ELAP_IPCO-APND'!D6886</f>
        <v>65.250309999999999</v>
      </c>
      <c r="K6883" s="166">
        <f>+(ExportsELAP[[#This Row],[Exports kWh - MPT]]/1000)*ExportsELAP[[#This Row],[EIM Price]]</f>
        <v>1106.9736363101058</v>
      </c>
      <c r="L6883" s="167" t="str">
        <f>+INDEX(ECR_Hours!$I$12:$I$15,MATCH(ExportsELAP[[#This Row],[Date Prevailing]],ECR_Hours!$H$12:$H$15,1))</f>
        <v>NS</v>
      </c>
      <c r="M6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4" spans="1:13" x14ac:dyDescent="0.25">
      <c r="A6884" s="164">
        <f>+Exports!A6887</f>
        <v>44848</v>
      </c>
      <c r="B6884" s="165">
        <f t="shared" si="428"/>
        <v>2022</v>
      </c>
      <c r="C6884" s="165">
        <f t="shared" si="429"/>
        <v>10</v>
      </c>
      <c r="D6884" s="165">
        <f t="shared" si="430"/>
        <v>14</v>
      </c>
      <c r="E6884" s="165">
        <f>+Exports!B6887</f>
        <v>19</v>
      </c>
      <c r="F6884" s="165">
        <f>+WEEKDAY(ExportsELAP[[#This Row],[Date Prevailing]],1)</f>
        <v>6</v>
      </c>
      <c r="G6884" s="165">
        <f>+COUNTIFS(ECR_Hours!$K$6:$K$7,ExportsELAP[[#This Row],[Date Prevailing]])</f>
        <v>0</v>
      </c>
      <c r="H6884" s="165">
        <f t="shared" si="431"/>
        <v>6</v>
      </c>
      <c r="I6884" s="166">
        <f>+Exports!G6887</f>
        <v>3970.6489999999999</v>
      </c>
      <c r="J6884" s="166">
        <f>+'ELAP_IPCO-APND'!D6887</f>
        <v>71.545169999999999</v>
      </c>
      <c r="K6884" s="166">
        <f>+(ExportsELAP[[#This Row],[Exports kWh - MPT]]/1000)*ExportsELAP[[#This Row],[EIM Price]]</f>
        <v>284.08075771532998</v>
      </c>
      <c r="L6884" s="167" t="str">
        <f>+INDEX(ECR_Hours!$I$12:$I$15,MATCH(ExportsELAP[[#This Row],[Date Prevailing]],ECR_Hours!$H$12:$H$15,1))</f>
        <v>NS</v>
      </c>
      <c r="M6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5" spans="1:13" x14ac:dyDescent="0.25">
      <c r="A6885" s="164">
        <f>+Exports!A6888</f>
        <v>44848</v>
      </c>
      <c r="B6885" s="165">
        <f t="shared" si="428"/>
        <v>2022</v>
      </c>
      <c r="C6885" s="165">
        <f t="shared" si="429"/>
        <v>10</v>
      </c>
      <c r="D6885" s="165">
        <f t="shared" si="430"/>
        <v>14</v>
      </c>
      <c r="E6885" s="165">
        <f>+Exports!B6888</f>
        <v>20</v>
      </c>
      <c r="F6885" s="165">
        <f>+WEEKDAY(ExportsELAP[[#This Row],[Date Prevailing]],1)</f>
        <v>6</v>
      </c>
      <c r="G6885" s="165">
        <f>+COUNTIFS(ECR_Hours!$K$6:$K$7,ExportsELAP[[#This Row],[Date Prevailing]])</f>
        <v>0</v>
      </c>
      <c r="H6885" s="165">
        <f t="shared" si="431"/>
        <v>6</v>
      </c>
      <c r="I6885" s="166">
        <f>+Exports!G6888</f>
        <v>22.263200000000001</v>
      </c>
      <c r="J6885" s="166">
        <f>+'ELAP_IPCO-APND'!D6888</f>
        <v>71.233270000000005</v>
      </c>
      <c r="K6885" s="166">
        <f>+(ExportsELAP[[#This Row],[Exports kWh - MPT]]/1000)*ExportsELAP[[#This Row],[EIM Price]]</f>
        <v>1.5858805366640001</v>
      </c>
      <c r="L6885" s="167" t="str">
        <f>+INDEX(ECR_Hours!$I$12:$I$15,MATCH(ExportsELAP[[#This Row],[Date Prevailing]],ECR_Hours!$H$12:$H$15,1))</f>
        <v>NS</v>
      </c>
      <c r="M6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6" spans="1:13" x14ac:dyDescent="0.25">
      <c r="A6886" s="164">
        <f>+Exports!A6889</f>
        <v>44848</v>
      </c>
      <c r="B6886" s="165">
        <f t="shared" si="428"/>
        <v>2022</v>
      </c>
      <c r="C6886" s="165">
        <f t="shared" si="429"/>
        <v>10</v>
      </c>
      <c r="D6886" s="165">
        <f t="shared" si="430"/>
        <v>14</v>
      </c>
      <c r="E6886" s="165">
        <f>+Exports!B6889</f>
        <v>21</v>
      </c>
      <c r="F6886" s="165">
        <f>+WEEKDAY(ExportsELAP[[#This Row],[Date Prevailing]],1)</f>
        <v>6</v>
      </c>
      <c r="G6886" s="165">
        <f>+COUNTIFS(ECR_Hours!$K$6:$K$7,ExportsELAP[[#This Row],[Date Prevailing]])</f>
        <v>0</v>
      </c>
      <c r="H6886" s="165">
        <f t="shared" si="431"/>
        <v>6</v>
      </c>
      <c r="I6886" s="166">
        <f>+Exports!G6889</f>
        <v>26.177999999999997</v>
      </c>
      <c r="J6886" s="166">
        <f>+'ELAP_IPCO-APND'!D6889</f>
        <v>75.790959999999998</v>
      </c>
      <c r="K6886" s="166">
        <f>+(ExportsELAP[[#This Row],[Exports kWh - MPT]]/1000)*ExportsELAP[[#This Row],[EIM Price]]</f>
        <v>1.9840557508799996</v>
      </c>
      <c r="L6886" s="167" t="str">
        <f>+INDEX(ECR_Hours!$I$12:$I$15,MATCH(ExportsELAP[[#This Row],[Date Prevailing]],ECR_Hours!$H$12:$H$15,1))</f>
        <v>NS</v>
      </c>
      <c r="M6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7" spans="1:13" x14ac:dyDescent="0.25">
      <c r="A6887" s="164">
        <f>+Exports!A6890</f>
        <v>44848</v>
      </c>
      <c r="B6887" s="165">
        <f t="shared" si="428"/>
        <v>2022</v>
      </c>
      <c r="C6887" s="165">
        <f t="shared" si="429"/>
        <v>10</v>
      </c>
      <c r="D6887" s="165">
        <f t="shared" si="430"/>
        <v>14</v>
      </c>
      <c r="E6887" s="165">
        <f>+Exports!B6890</f>
        <v>22</v>
      </c>
      <c r="F6887" s="165">
        <f>+WEEKDAY(ExportsELAP[[#This Row],[Date Prevailing]],1)</f>
        <v>6</v>
      </c>
      <c r="G6887" s="165">
        <f>+COUNTIFS(ECR_Hours!$K$6:$K$7,ExportsELAP[[#This Row],[Date Prevailing]])</f>
        <v>0</v>
      </c>
      <c r="H6887" s="165">
        <f t="shared" si="431"/>
        <v>6</v>
      </c>
      <c r="I6887" s="166">
        <f>+Exports!G6890</f>
        <v>22.626200000000001</v>
      </c>
      <c r="J6887" s="166">
        <f>+'ELAP_IPCO-APND'!D6890</f>
        <v>66.767380000000003</v>
      </c>
      <c r="K6887" s="166">
        <f>+(ExportsELAP[[#This Row],[Exports kWh - MPT]]/1000)*ExportsELAP[[#This Row],[EIM Price]]</f>
        <v>1.510692093356</v>
      </c>
      <c r="L6887" s="167" t="str">
        <f>+INDEX(ECR_Hours!$I$12:$I$15,MATCH(ExportsELAP[[#This Row],[Date Prevailing]],ECR_Hours!$H$12:$H$15,1))</f>
        <v>NS</v>
      </c>
      <c r="M6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8" spans="1:13" x14ac:dyDescent="0.25">
      <c r="A6888" s="164">
        <f>+Exports!A6891</f>
        <v>44848</v>
      </c>
      <c r="B6888" s="165">
        <f t="shared" si="428"/>
        <v>2022</v>
      </c>
      <c r="C6888" s="165">
        <f t="shared" si="429"/>
        <v>10</v>
      </c>
      <c r="D6888" s="165">
        <f t="shared" si="430"/>
        <v>14</v>
      </c>
      <c r="E6888" s="165">
        <f>+Exports!B6891</f>
        <v>23</v>
      </c>
      <c r="F6888" s="165">
        <f>+WEEKDAY(ExportsELAP[[#This Row],[Date Prevailing]],1)</f>
        <v>6</v>
      </c>
      <c r="G6888" s="165">
        <f>+COUNTIFS(ECR_Hours!$K$6:$K$7,ExportsELAP[[#This Row],[Date Prevailing]])</f>
        <v>0</v>
      </c>
      <c r="H6888" s="165">
        <f t="shared" si="431"/>
        <v>6</v>
      </c>
      <c r="I6888" s="166">
        <f>+Exports!G6891</f>
        <v>23.651000000000003</v>
      </c>
      <c r="J6888" s="166">
        <f>+'ELAP_IPCO-APND'!D6891</f>
        <v>75.167209999999997</v>
      </c>
      <c r="K6888" s="166">
        <f>+(ExportsELAP[[#This Row],[Exports kWh - MPT]]/1000)*ExportsELAP[[#This Row],[EIM Price]]</f>
        <v>1.7777796837100002</v>
      </c>
      <c r="L6888" s="167" t="str">
        <f>+INDEX(ECR_Hours!$I$12:$I$15,MATCH(ExportsELAP[[#This Row],[Date Prevailing]],ECR_Hours!$H$12:$H$15,1))</f>
        <v>NS</v>
      </c>
      <c r="M6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89" spans="1:13" x14ac:dyDescent="0.25">
      <c r="A6889" s="164">
        <f>+Exports!A6892</f>
        <v>44848</v>
      </c>
      <c r="B6889" s="165">
        <f t="shared" si="428"/>
        <v>2022</v>
      </c>
      <c r="C6889" s="165">
        <f t="shared" si="429"/>
        <v>10</v>
      </c>
      <c r="D6889" s="165">
        <f t="shared" si="430"/>
        <v>14</v>
      </c>
      <c r="E6889" s="165">
        <f>+Exports!B6892</f>
        <v>24</v>
      </c>
      <c r="F6889" s="165">
        <f>+WEEKDAY(ExportsELAP[[#This Row],[Date Prevailing]],1)</f>
        <v>6</v>
      </c>
      <c r="G6889" s="165">
        <f>+COUNTIFS(ECR_Hours!$K$6:$K$7,ExportsELAP[[#This Row],[Date Prevailing]])</f>
        <v>0</v>
      </c>
      <c r="H6889" s="165">
        <f t="shared" si="431"/>
        <v>6</v>
      </c>
      <c r="I6889" s="166">
        <f>+Exports!G6892</f>
        <v>24.827000000000002</v>
      </c>
      <c r="J6889" s="166">
        <f>+'ELAP_IPCO-APND'!D6892</f>
        <v>68.666489999999996</v>
      </c>
      <c r="K6889" s="166">
        <f>+(ExportsELAP[[#This Row],[Exports kWh - MPT]]/1000)*ExportsELAP[[#This Row],[EIM Price]]</f>
        <v>1.70478294723</v>
      </c>
      <c r="L6889" s="167" t="str">
        <f>+INDEX(ECR_Hours!$I$12:$I$15,MATCH(ExportsELAP[[#This Row],[Date Prevailing]],ECR_Hours!$H$12:$H$15,1))</f>
        <v>NS</v>
      </c>
      <c r="M6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0" spans="1:13" x14ac:dyDescent="0.25">
      <c r="A6890" s="164">
        <f>+Exports!A6893</f>
        <v>44849</v>
      </c>
      <c r="B6890" s="165">
        <f t="shared" si="428"/>
        <v>2022</v>
      </c>
      <c r="C6890" s="165">
        <f t="shared" si="429"/>
        <v>10</v>
      </c>
      <c r="D6890" s="165">
        <f t="shared" si="430"/>
        <v>15</v>
      </c>
      <c r="E6890" s="165">
        <f>+Exports!B6893</f>
        <v>1</v>
      </c>
      <c r="F6890" s="165">
        <f>+WEEKDAY(ExportsELAP[[#This Row],[Date Prevailing]],1)</f>
        <v>7</v>
      </c>
      <c r="G6890" s="165">
        <f>+COUNTIFS(ECR_Hours!$K$6:$K$7,ExportsELAP[[#This Row],[Date Prevailing]])</f>
        <v>0</v>
      </c>
      <c r="H6890" s="165">
        <f t="shared" si="431"/>
        <v>7</v>
      </c>
      <c r="I6890" s="166">
        <f>+Exports!G6893</f>
        <v>27.059000000000001</v>
      </c>
      <c r="J6890" s="166">
        <f>+'ELAP_IPCO-APND'!D6893</f>
        <v>60.960360000000001</v>
      </c>
      <c r="K6890" s="166">
        <f>+(ExportsELAP[[#This Row],[Exports kWh - MPT]]/1000)*ExportsELAP[[#This Row],[EIM Price]]</f>
        <v>1.6495263812400001</v>
      </c>
      <c r="L6890" s="167" t="str">
        <f>+INDEX(ECR_Hours!$I$12:$I$15,MATCH(ExportsELAP[[#This Row],[Date Prevailing]],ECR_Hours!$H$12:$H$15,1))</f>
        <v>NS</v>
      </c>
      <c r="M6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1" spans="1:13" x14ac:dyDescent="0.25">
      <c r="A6891" s="164">
        <f>+Exports!A6894</f>
        <v>44849</v>
      </c>
      <c r="B6891" s="165">
        <f t="shared" si="428"/>
        <v>2022</v>
      </c>
      <c r="C6891" s="165">
        <f t="shared" si="429"/>
        <v>10</v>
      </c>
      <c r="D6891" s="165">
        <f t="shared" si="430"/>
        <v>15</v>
      </c>
      <c r="E6891" s="165">
        <f>+Exports!B6894</f>
        <v>2</v>
      </c>
      <c r="F6891" s="165">
        <f>+WEEKDAY(ExportsELAP[[#This Row],[Date Prevailing]],1)</f>
        <v>7</v>
      </c>
      <c r="G6891" s="165">
        <f>+COUNTIFS(ECR_Hours!$K$6:$K$7,ExportsELAP[[#This Row],[Date Prevailing]])</f>
        <v>0</v>
      </c>
      <c r="H6891" s="165">
        <f t="shared" si="431"/>
        <v>7</v>
      </c>
      <c r="I6891" s="166">
        <f>+Exports!G6894</f>
        <v>26.8874</v>
      </c>
      <c r="J6891" s="166">
        <f>+'ELAP_IPCO-APND'!D6894</f>
        <v>66.678730000000002</v>
      </c>
      <c r="K6891" s="166">
        <f>+(ExportsELAP[[#This Row],[Exports kWh - MPT]]/1000)*ExportsELAP[[#This Row],[EIM Price]]</f>
        <v>1.7928176850019999</v>
      </c>
      <c r="L6891" s="167" t="str">
        <f>+INDEX(ECR_Hours!$I$12:$I$15,MATCH(ExportsELAP[[#This Row],[Date Prevailing]],ECR_Hours!$H$12:$H$15,1))</f>
        <v>NS</v>
      </c>
      <c r="M6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2" spans="1:13" x14ac:dyDescent="0.25">
      <c r="A6892" s="164">
        <f>+Exports!A6895</f>
        <v>44849</v>
      </c>
      <c r="B6892" s="165">
        <f t="shared" si="428"/>
        <v>2022</v>
      </c>
      <c r="C6892" s="165">
        <f t="shared" si="429"/>
        <v>10</v>
      </c>
      <c r="D6892" s="165">
        <f t="shared" si="430"/>
        <v>15</v>
      </c>
      <c r="E6892" s="165">
        <f>+Exports!B6895</f>
        <v>3</v>
      </c>
      <c r="F6892" s="165">
        <f>+WEEKDAY(ExportsELAP[[#This Row],[Date Prevailing]],1)</f>
        <v>7</v>
      </c>
      <c r="G6892" s="165">
        <f>+COUNTIFS(ECR_Hours!$K$6:$K$7,ExportsELAP[[#This Row],[Date Prevailing]])</f>
        <v>0</v>
      </c>
      <c r="H6892" s="165">
        <f t="shared" si="431"/>
        <v>7</v>
      </c>
      <c r="I6892" s="166">
        <f>+Exports!G6895</f>
        <v>27.118100000000002</v>
      </c>
      <c r="J6892" s="166">
        <f>+'ELAP_IPCO-APND'!D6895</f>
        <v>57.034050000000001</v>
      </c>
      <c r="K6892" s="166">
        <f>+(ExportsELAP[[#This Row],[Exports kWh - MPT]]/1000)*ExportsELAP[[#This Row],[EIM Price]]</f>
        <v>1.5466550713050002</v>
      </c>
      <c r="L6892" s="167" t="str">
        <f>+INDEX(ECR_Hours!$I$12:$I$15,MATCH(ExportsELAP[[#This Row],[Date Prevailing]],ECR_Hours!$H$12:$H$15,1))</f>
        <v>NS</v>
      </c>
      <c r="M6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3" spans="1:13" x14ac:dyDescent="0.25">
      <c r="A6893" s="164">
        <f>+Exports!A6896</f>
        <v>44849</v>
      </c>
      <c r="B6893" s="165">
        <f t="shared" si="428"/>
        <v>2022</v>
      </c>
      <c r="C6893" s="165">
        <f t="shared" si="429"/>
        <v>10</v>
      </c>
      <c r="D6893" s="165">
        <f t="shared" si="430"/>
        <v>15</v>
      </c>
      <c r="E6893" s="165">
        <f>+Exports!B6896</f>
        <v>4</v>
      </c>
      <c r="F6893" s="165">
        <f>+WEEKDAY(ExportsELAP[[#This Row],[Date Prevailing]],1)</f>
        <v>7</v>
      </c>
      <c r="G6893" s="165">
        <f>+COUNTIFS(ECR_Hours!$K$6:$K$7,ExportsELAP[[#This Row],[Date Prevailing]])</f>
        <v>0</v>
      </c>
      <c r="H6893" s="165">
        <f t="shared" si="431"/>
        <v>7</v>
      </c>
      <c r="I6893" s="166">
        <f>+Exports!G6896</f>
        <v>22.340499999999999</v>
      </c>
      <c r="J6893" s="166">
        <f>+'ELAP_IPCO-APND'!D6896</f>
        <v>62.604419999999998</v>
      </c>
      <c r="K6893" s="166">
        <f>+(ExportsELAP[[#This Row],[Exports kWh - MPT]]/1000)*ExportsELAP[[#This Row],[EIM Price]]</f>
        <v>1.39861404501</v>
      </c>
      <c r="L6893" s="167" t="str">
        <f>+INDEX(ECR_Hours!$I$12:$I$15,MATCH(ExportsELAP[[#This Row],[Date Prevailing]],ECR_Hours!$H$12:$H$15,1))</f>
        <v>NS</v>
      </c>
      <c r="M6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4" spans="1:13" x14ac:dyDescent="0.25">
      <c r="A6894" s="164">
        <f>+Exports!A6897</f>
        <v>44849</v>
      </c>
      <c r="B6894" s="165">
        <f t="shared" si="428"/>
        <v>2022</v>
      </c>
      <c r="C6894" s="165">
        <f t="shared" si="429"/>
        <v>10</v>
      </c>
      <c r="D6894" s="165">
        <f t="shared" si="430"/>
        <v>15</v>
      </c>
      <c r="E6894" s="165">
        <f>+Exports!B6897</f>
        <v>5</v>
      </c>
      <c r="F6894" s="165">
        <f>+WEEKDAY(ExportsELAP[[#This Row],[Date Prevailing]],1)</f>
        <v>7</v>
      </c>
      <c r="G6894" s="165">
        <f>+COUNTIFS(ECR_Hours!$K$6:$K$7,ExportsELAP[[#This Row],[Date Prevailing]])</f>
        <v>0</v>
      </c>
      <c r="H6894" s="165">
        <f t="shared" si="431"/>
        <v>7</v>
      </c>
      <c r="I6894" s="166">
        <f>+Exports!G6897</f>
        <v>22.089900000000004</v>
      </c>
      <c r="J6894" s="166">
        <f>+'ELAP_IPCO-APND'!D6897</f>
        <v>59.427100000000003</v>
      </c>
      <c r="K6894" s="166">
        <f>+(ExportsELAP[[#This Row],[Exports kWh - MPT]]/1000)*ExportsELAP[[#This Row],[EIM Price]]</f>
        <v>1.3127386962900003</v>
      </c>
      <c r="L6894" s="167" t="str">
        <f>+INDEX(ECR_Hours!$I$12:$I$15,MATCH(ExportsELAP[[#This Row],[Date Prevailing]],ECR_Hours!$H$12:$H$15,1))</f>
        <v>NS</v>
      </c>
      <c r="M6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5" spans="1:13" x14ac:dyDescent="0.25">
      <c r="A6895" s="164">
        <f>+Exports!A6898</f>
        <v>44849</v>
      </c>
      <c r="B6895" s="165">
        <f t="shared" si="428"/>
        <v>2022</v>
      </c>
      <c r="C6895" s="165">
        <f t="shared" si="429"/>
        <v>10</v>
      </c>
      <c r="D6895" s="165">
        <f t="shared" si="430"/>
        <v>15</v>
      </c>
      <c r="E6895" s="165">
        <f>+Exports!B6898</f>
        <v>6</v>
      </c>
      <c r="F6895" s="165">
        <f>+WEEKDAY(ExportsELAP[[#This Row],[Date Prevailing]],1)</f>
        <v>7</v>
      </c>
      <c r="G6895" s="165">
        <f>+COUNTIFS(ECR_Hours!$K$6:$K$7,ExportsELAP[[#This Row],[Date Prevailing]])</f>
        <v>0</v>
      </c>
      <c r="H6895" s="165">
        <f t="shared" si="431"/>
        <v>7</v>
      </c>
      <c r="I6895" s="166">
        <f>+Exports!G6898</f>
        <v>20.264799999999898</v>
      </c>
      <c r="J6895" s="166">
        <f>+'ELAP_IPCO-APND'!D6898</f>
        <v>55.362639999999999</v>
      </c>
      <c r="K6895" s="166">
        <f>+(ExportsELAP[[#This Row],[Exports kWh - MPT]]/1000)*ExportsELAP[[#This Row],[EIM Price]]</f>
        <v>1.1219128270719945</v>
      </c>
      <c r="L6895" s="167" t="str">
        <f>+INDEX(ECR_Hours!$I$12:$I$15,MATCH(ExportsELAP[[#This Row],[Date Prevailing]],ECR_Hours!$H$12:$H$15,1))</f>
        <v>NS</v>
      </c>
      <c r="M6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6" spans="1:13" x14ac:dyDescent="0.25">
      <c r="A6896" s="164">
        <f>+Exports!A6899</f>
        <v>44849</v>
      </c>
      <c r="B6896" s="165">
        <f t="shared" si="428"/>
        <v>2022</v>
      </c>
      <c r="C6896" s="165">
        <f t="shared" si="429"/>
        <v>10</v>
      </c>
      <c r="D6896" s="165">
        <f t="shared" si="430"/>
        <v>15</v>
      </c>
      <c r="E6896" s="165">
        <f>+Exports!B6899</f>
        <v>7</v>
      </c>
      <c r="F6896" s="165">
        <f>+WEEKDAY(ExportsELAP[[#This Row],[Date Prevailing]],1)</f>
        <v>7</v>
      </c>
      <c r="G6896" s="165">
        <f>+COUNTIFS(ECR_Hours!$K$6:$K$7,ExportsELAP[[#This Row],[Date Prevailing]])</f>
        <v>0</v>
      </c>
      <c r="H6896" s="165">
        <f t="shared" si="431"/>
        <v>7</v>
      </c>
      <c r="I6896" s="166">
        <f>+Exports!G6899</f>
        <v>20.354300000000002</v>
      </c>
      <c r="J6896" s="166">
        <f>+'ELAP_IPCO-APND'!D6899</f>
        <v>59.830379999999998</v>
      </c>
      <c r="K6896" s="166">
        <f>+(ExportsELAP[[#This Row],[Exports kWh - MPT]]/1000)*ExportsELAP[[#This Row],[EIM Price]]</f>
        <v>1.2178055036340001</v>
      </c>
      <c r="L6896" s="167" t="str">
        <f>+INDEX(ECR_Hours!$I$12:$I$15,MATCH(ExportsELAP[[#This Row],[Date Prevailing]],ECR_Hours!$H$12:$H$15,1))</f>
        <v>NS</v>
      </c>
      <c r="M6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7" spans="1:13" x14ac:dyDescent="0.25">
      <c r="A6897" s="164">
        <f>+Exports!A6900</f>
        <v>44849</v>
      </c>
      <c r="B6897" s="165">
        <f t="shared" si="428"/>
        <v>2022</v>
      </c>
      <c r="C6897" s="165">
        <f t="shared" si="429"/>
        <v>10</v>
      </c>
      <c r="D6897" s="165">
        <f t="shared" si="430"/>
        <v>15</v>
      </c>
      <c r="E6897" s="165">
        <f>+Exports!B6900</f>
        <v>8</v>
      </c>
      <c r="F6897" s="165">
        <f>+WEEKDAY(ExportsELAP[[#This Row],[Date Prevailing]],1)</f>
        <v>7</v>
      </c>
      <c r="G6897" s="165">
        <f>+COUNTIFS(ECR_Hours!$K$6:$K$7,ExportsELAP[[#This Row],[Date Prevailing]])</f>
        <v>0</v>
      </c>
      <c r="H6897" s="165">
        <f t="shared" si="431"/>
        <v>7</v>
      </c>
      <c r="I6897" s="166">
        <f>+Exports!G6900</f>
        <v>39.530900000000003</v>
      </c>
      <c r="J6897" s="166">
        <f>+'ELAP_IPCO-APND'!D6900</f>
        <v>61.928249999999998</v>
      </c>
      <c r="K6897" s="166">
        <f>+(ExportsELAP[[#This Row],[Exports kWh - MPT]]/1000)*ExportsELAP[[#This Row],[EIM Price]]</f>
        <v>2.448079457925</v>
      </c>
      <c r="L6897" s="167" t="str">
        <f>+INDEX(ECR_Hours!$I$12:$I$15,MATCH(ExportsELAP[[#This Row],[Date Prevailing]],ECR_Hours!$H$12:$H$15,1))</f>
        <v>NS</v>
      </c>
      <c r="M6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8" spans="1:13" x14ac:dyDescent="0.25">
      <c r="A6898" s="164">
        <f>+Exports!A6901</f>
        <v>44849</v>
      </c>
      <c r="B6898" s="165">
        <f t="shared" si="428"/>
        <v>2022</v>
      </c>
      <c r="C6898" s="165">
        <f t="shared" si="429"/>
        <v>10</v>
      </c>
      <c r="D6898" s="165">
        <f t="shared" si="430"/>
        <v>15</v>
      </c>
      <c r="E6898" s="165">
        <f>+Exports!B6901</f>
        <v>9</v>
      </c>
      <c r="F6898" s="165">
        <f>+WEEKDAY(ExportsELAP[[#This Row],[Date Prevailing]],1)</f>
        <v>7</v>
      </c>
      <c r="G6898" s="165">
        <f>+COUNTIFS(ECR_Hours!$K$6:$K$7,ExportsELAP[[#This Row],[Date Prevailing]])</f>
        <v>0</v>
      </c>
      <c r="H6898" s="165">
        <f t="shared" si="431"/>
        <v>7</v>
      </c>
      <c r="I6898" s="166">
        <f>+Exports!G6901</f>
        <v>4544.8861999999999</v>
      </c>
      <c r="J6898" s="166">
        <f>+'ELAP_IPCO-APND'!D6901</f>
        <v>58.844180000000001</v>
      </c>
      <c r="K6898" s="166">
        <f>+(ExportsELAP[[#This Row],[Exports kWh - MPT]]/1000)*ExportsELAP[[#This Row],[EIM Price]]</f>
        <v>267.44010163231599</v>
      </c>
      <c r="L6898" s="167" t="str">
        <f>+INDEX(ECR_Hours!$I$12:$I$15,MATCH(ExportsELAP[[#This Row],[Date Prevailing]],ECR_Hours!$H$12:$H$15,1))</f>
        <v>NS</v>
      </c>
      <c r="M6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899" spans="1:13" x14ac:dyDescent="0.25">
      <c r="A6899" s="164">
        <f>+Exports!A6902</f>
        <v>44849</v>
      </c>
      <c r="B6899" s="165">
        <f t="shared" si="428"/>
        <v>2022</v>
      </c>
      <c r="C6899" s="165">
        <f t="shared" si="429"/>
        <v>10</v>
      </c>
      <c r="D6899" s="165">
        <f t="shared" si="430"/>
        <v>15</v>
      </c>
      <c r="E6899" s="165">
        <f>+Exports!B6902</f>
        <v>10</v>
      </c>
      <c r="F6899" s="165">
        <f>+WEEKDAY(ExportsELAP[[#This Row],[Date Prevailing]],1)</f>
        <v>7</v>
      </c>
      <c r="G6899" s="165">
        <f>+COUNTIFS(ECR_Hours!$K$6:$K$7,ExportsELAP[[#This Row],[Date Prevailing]])</f>
        <v>0</v>
      </c>
      <c r="H6899" s="165">
        <f t="shared" si="431"/>
        <v>7</v>
      </c>
      <c r="I6899" s="166">
        <f>+Exports!G6902</f>
        <v>17087.437399999999</v>
      </c>
      <c r="J6899" s="166">
        <f>+'ELAP_IPCO-APND'!D6902</f>
        <v>53.1736</v>
      </c>
      <c r="K6899" s="166">
        <f>+(ExportsELAP[[#This Row],[Exports kWh - MPT]]/1000)*ExportsELAP[[#This Row],[EIM Price]]</f>
        <v>908.60056133263993</v>
      </c>
      <c r="L6899" s="167" t="str">
        <f>+INDEX(ECR_Hours!$I$12:$I$15,MATCH(ExportsELAP[[#This Row],[Date Prevailing]],ECR_Hours!$H$12:$H$15,1))</f>
        <v>NS</v>
      </c>
      <c r="M6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0" spans="1:13" x14ac:dyDescent="0.25">
      <c r="A6900" s="164">
        <f>+Exports!A6903</f>
        <v>44849</v>
      </c>
      <c r="B6900" s="165">
        <f t="shared" si="428"/>
        <v>2022</v>
      </c>
      <c r="C6900" s="165">
        <f t="shared" si="429"/>
        <v>10</v>
      </c>
      <c r="D6900" s="165">
        <f t="shared" si="430"/>
        <v>15</v>
      </c>
      <c r="E6900" s="165">
        <f>+Exports!B6903</f>
        <v>11</v>
      </c>
      <c r="F6900" s="165">
        <f>+WEEKDAY(ExportsELAP[[#This Row],[Date Prevailing]],1)</f>
        <v>7</v>
      </c>
      <c r="G6900" s="165">
        <f>+COUNTIFS(ECR_Hours!$K$6:$K$7,ExportsELAP[[#This Row],[Date Prevailing]])</f>
        <v>0</v>
      </c>
      <c r="H6900" s="165">
        <f t="shared" si="431"/>
        <v>7</v>
      </c>
      <c r="I6900" s="166">
        <f>+Exports!G6903</f>
        <v>27084.274699999998</v>
      </c>
      <c r="J6900" s="166">
        <f>+'ELAP_IPCO-APND'!D6903</f>
        <v>56.634720000000002</v>
      </c>
      <c r="K6900" s="166">
        <f>+(ExportsELAP[[#This Row],[Exports kWh - MPT]]/1000)*ExportsELAP[[#This Row],[EIM Price]]</f>
        <v>1533.9103140375839</v>
      </c>
      <c r="L6900" s="167" t="str">
        <f>+INDEX(ECR_Hours!$I$12:$I$15,MATCH(ExportsELAP[[#This Row],[Date Prevailing]],ECR_Hours!$H$12:$H$15,1))</f>
        <v>NS</v>
      </c>
      <c r="M6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1" spans="1:13" x14ac:dyDescent="0.25">
      <c r="A6901" s="164">
        <f>+Exports!A6904</f>
        <v>44849</v>
      </c>
      <c r="B6901" s="165">
        <f t="shared" si="428"/>
        <v>2022</v>
      </c>
      <c r="C6901" s="165">
        <f t="shared" si="429"/>
        <v>10</v>
      </c>
      <c r="D6901" s="165">
        <f t="shared" si="430"/>
        <v>15</v>
      </c>
      <c r="E6901" s="165">
        <f>+Exports!B6904</f>
        <v>12</v>
      </c>
      <c r="F6901" s="165">
        <f>+WEEKDAY(ExportsELAP[[#This Row],[Date Prevailing]],1)</f>
        <v>7</v>
      </c>
      <c r="G6901" s="165">
        <f>+COUNTIFS(ECR_Hours!$K$6:$K$7,ExportsELAP[[#This Row],[Date Prevailing]])</f>
        <v>0</v>
      </c>
      <c r="H6901" s="165">
        <f t="shared" si="431"/>
        <v>7</v>
      </c>
      <c r="I6901" s="166">
        <f>+Exports!G6904</f>
        <v>38193.617899999997</v>
      </c>
      <c r="J6901" s="166">
        <f>+'ELAP_IPCO-APND'!D6904</f>
        <v>58.45391</v>
      </c>
      <c r="K6901" s="166">
        <f>+(ExportsELAP[[#This Row],[Exports kWh - MPT]]/1000)*ExportsELAP[[#This Row],[EIM Price]]</f>
        <v>2232.5663033009891</v>
      </c>
      <c r="L6901" s="167" t="str">
        <f>+INDEX(ECR_Hours!$I$12:$I$15,MATCH(ExportsELAP[[#This Row],[Date Prevailing]],ECR_Hours!$H$12:$H$15,1))</f>
        <v>NS</v>
      </c>
      <c r="M6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2" spans="1:13" x14ac:dyDescent="0.25">
      <c r="A6902" s="164">
        <f>+Exports!A6905</f>
        <v>44849</v>
      </c>
      <c r="B6902" s="165">
        <f t="shared" si="428"/>
        <v>2022</v>
      </c>
      <c r="C6902" s="165">
        <f t="shared" si="429"/>
        <v>10</v>
      </c>
      <c r="D6902" s="165">
        <f t="shared" si="430"/>
        <v>15</v>
      </c>
      <c r="E6902" s="165">
        <f>+Exports!B6905</f>
        <v>13</v>
      </c>
      <c r="F6902" s="165">
        <f>+WEEKDAY(ExportsELAP[[#This Row],[Date Prevailing]],1)</f>
        <v>7</v>
      </c>
      <c r="G6902" s="165">
        <f>+COUNTIFS(ECR_Hours!$K$6:$K$7,ExportsELAP[[#This Row],[Date Prevailing]])</f>
        <v>0</v>
      </c>
      <c r="H6902" s="165">
        <f t="shared" si="431"/>
        <v>7</v>
      </c>
      <c r="I6902" s="166">
        <f>+Exports!G6905</f>
        <v>44933.526400000002</v>
      </c>
      <c r="J6902" s="166">
        <f>+'ELAP_IPCO-APND'!D6905</f>
        <v>52.866689999999998</v>
      </c>
      <c r="K6902" s="166">
        <f>+(ExportsELAP[[#This Row],[Exports kWh - MPT]]/1000)*ExportsELAP[[#This Row],[EIM Price]]</f>
        <v>2375.4868107956163</v>
      </c>
      <c r="L6902" s="167" t="str">
        <f>+INDEX(ECR_Hours!$I$12:$I$15,MATCH(ExportsELAP[[#This Row],[Date Prevailing]],ECR_Hours!$H$12:$H$15,1))</f>
        <v>NS</v>
      </c>
      <c r="M6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3" spans="1:13" x14ac:dyDescent="0.25">
      <c r="A6903" s="164">
        <f>+Exports!A6906</f>
        <v>44849</v>
      </c>
      <c r="B6903" s="165">
        <f t="shared" si="428"/>
        <v>2022</v>
      </c>
      <c r="C6903" s="165">
        <f t="shared" si="429"/>
        <v>10</v>
      </c>
      <c r="D6903" s="165">
        <f t="shared" si="430"/>
        <v>15</v>
      </c>
      <c r="E6903" s="165">
        <f>+Exports!B6906</f>
        <v>14</v>
      </c>
      <c r="F6903" s="165">
        <f>+WEEKDAY(ExportsELAP[[#This Row],[Date Prevailing]],1)</f>
        <v>7</v>
      </c>
      <c r="G6903" s="165">
        <f>+COUNTIFS(ECR_Hours!$K$6:$K$7,ExportsELAP[[#This Row],[Date Prevailing]])</f>
        <v>0</v>
      </c>
      <c r="H6903" s="165">
        <f t="shared" si="431"/>
        <v>7</v>
      </c>
      <c r="I6903" s="166">
        <f>+Exports!G6906</f>
        <v>46767.167499999996</v>
      </c>
      <c r="J6903" s="166">
        <f>+'ELAP_IPCO-APND'!D6906</f>
        <v>53.161020000000001</v>
      </c>
      <c r="K6903" s="166">
        <f>+(ExportsELAP[[#This Row],[Exports kWh - MPT]]/1000)*ExportsELAP[[#This Row],[EIM Price]]</f>
        <v>2486.1903268108499</v>
      </c>
      <c r="L6903" s="167" t="str">
        <f>+INDEX(ECR_Hours!$I$12:$I$15,MATCH(ExportsELAP[[#This Row],[Date Prevailing]],ECR_Hours!$H$12:$H$15,1))</f>
        <v>NS</v>
      </c>
      <c r="M6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4" spans="1:13" x14ac:dyDescent="0.25">
      <c r="A6904" s="164">
        <f>+Exports!A6907</f>
        <v>44849</v>
      </c>
      <c r="B6904" s="165">
        <f t="shared" si="428"/>
        <v>2022</v>
      </c>
      <c r="C6904" s="165">
        <f t="shared" si="429"/>
        <v>10</v>
      </c>
      <c r="D6904" s="165">
        <f t="shared" si="430"/>
        <v>15</v>
      </c>
      <c r="E6904" s="165">
        <f>+Exports!B6907</f>
        <v>15</v>
      </c>
      <c r="F6904" s="165">
        <f>+WEEKDAY(ExportsELAP[[#This Row],[Date Prevailing]],1)</f>
        <v>7</v>
      </c>
      <c r="G6904" s="165">
        <f>+COUNTIFS(ECR_Hours!$K$6:$K$7,ExportsELAP[[#This Row],[Date Prevailing]])</f>
        <v>0</v>
      </c>
      <c r="H6904" s="165">
        <f t="shared" si="431"/>
        <v>7</v>
      </c>
      <c r="I6904" s="166">
        <f>+Exports!G6907</f>
        <v>43431.640800000001</v>
      </c>
      <c r="J6904" s="166">
        <f>+'ELAP_IPCO-APND'!D6907</f>
        <v>49.192189999999997</v>
      </c>
      <c r="K6904" s="166">
        <f>+(ExportsELAP[[#This Row],[Exports kWh - MPT]]/1000)*ExportsELAP[[#This Row],[EIM Price]]</f>
        <v>2136.4975262453522</v>
      </c>
      <c r="L6904" s="167" t="str">
        <f>+INDEX(ECR_Hours!$I$12:$I$15,MATCH(ExportsELAP[[#This Row],[Date Prevailing]],ECR_Hours!$H$12:$H$15,1))</f>
        <v>NS</v>
      </c>
      <c r="M6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5" spans="1:13" x14ac:dyDescent="0.25">
      <c r="A6905" s="164">
        <f>+Exports!A6908</f>
        <v>44849</v>
      </c>
      <c r="B6905" s="165">
        <f t="shared" si="428"/>
        <v>2022</v>
      </c>
      <c r="C6905" s="165">
        <f t="shared" si="429"/>
        <v>10</v>
      </c>
      <c r="D6905" s="165">
        <f t="shared" si="430"/>
        <v>15</v>
      </c>
      <c r="E6905" s="165">
        <f>+Exports!B6908</f>
        <v>16</v>
      </c>
      <c r="F6905" s="165">
        <f>+WEEKDAY(ExportsELAP[[#This Row],[Date Prevailing]],1)</f>
        <v>7</v>
      </c>
      <c r="G6905" s="165">
        <f>+COUNTIFS(ECR_Hours!$K$6:$K$7,ExportsELAP[[#This Row],[Date Prevailing]])</f>
        <v>0</v>
      </c>
      <c r="H6905" s="165">
        <f t="shared" si="431"/>
        <v>7</v>
      </c>
      <c r="I6905" s="166">
        <f>+Exports!G6908</f>
        <v>35009.327700000002</v>
      </c>
      <c r="J6905" s="166">
        <f>+'ELAP_IPCO-APND'!D6908</f>
        <v>50.731430000000003</v>
      </c>
      <c r="K6905" s="166">
        <f>+(ExportsELAP[[#This Row],[Exports kWh - MPT]]/1000)*ExportsELAP[[#This Row],[EIM Price]]</f>
        <v>1776.0732575596112</v>
      </c>
      <c r="L6905" s="167" t="str">
        <f>+INDEX(ECR_Hours!$I$12:$I$15,MATCH(ExportsELAP[[#This Row],[Date Prevailing]],ECR_Hours!$H$12:$H$15,1))</f>
        <v>NS</v>
      </c>
      <c r="M6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6" spans="1:13" x14ac:dyDescent="0.25">
      <c r="A6906" s="164">
        <f>+Exports!A6909</f>
        <v>44849</v>
      </c>
      <c r="B6906" s="165">
        <f t="shared" si="428"/>
        <v>2022</v>
      </c>
      <c r="C6906" s="165">
        <f t="shared" si="429"/>
        <v>10</v>
      </c>
      <c r="D6906" s="165">
        <f t="shared" si="430"/>
        <v>15</v>
      </c>
      <c r="E6906" s="165">
        <f>+Exports!B6909</f>
        <v>17</v>
      </c>
      <c r="F6906" s="165">
        <f>+WEEKDAY(ExportsELAP[[#This Row],[Date Prevailing]],1)</f>
        <v>7</v>
      </c>
      <c r="G6906" s="165">
        <f>+COUNTIFS(ECR_Hours!$K$6:$K$7,ExportsELAP[[#This Row],[Date Prevailing]])</f>
        <v>0</v>
      </c>
      <c r="H6906" s="165">
        <f t="shared" si="431"/>
        <v>7</v>
      </c>
      <c r="I6906" s="166">
        <f>+Exports!G6909</f>
        <v>23091.1132</v>
      </c>
      <c r="J6906" s="166">
        <f>+'ELAP_IPCO-APND'!D6909</f>
        <v>56.088479999999997</v>
      </c>
      <c r="K6906" s="166">
        <f>+(ExportsELAP[[#This Row],[Exports kWh - MPT]]/1000)*ExportsELAP[[#This Row],[EIM Price]]</f>
        <v>1295.145440895936</v>
      </c>
      <c r="L6906" s="167" t="str">
        <f>+INDEX(ECR_Hours!$I$12:$I$15,MATCH(ExportsELAP[[#This Row],[Date Prevailing]],ECR_Hours!$H$12:$H$15,1))</f>
        <v>NS</v>
      </c>
      <c r="M6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7" spans="1:13" x14ac:dyDescent="0.25">
      <c r="A6907" s="164">
        <f>+Exports!A6910</f>
        <v>44849</v>
      </c>
      <c r="B6907" s="165">
        <f t="shared" si="428"/>
        <v>2022</v>
      </c>
      <c r="C6907" s="165">
        <f t="shared" si="429"/>
        <v>10</v>
      </c>
      <c r="D6907" s="165">
        <f t="shared" si="430"/>
        <v>15</v>
      </c>
      <c r="E6907" s="165">
        <f>+Exports!B6910</f>
        <v>18</v>
      </c>
      <c r="F6907" s="165">
        <f>+WEEKDAY(ExportsELAP[[#This Row],[Date Prevailing]],1)</f>
        <v>7</v>
      </c>
      <c r="G6907" s="165">
        <f>+COUNTIFS(ECR_Hours!$K$6:$K$7,ExportsELAP[[#This Row],[Date Prevailing]])</f>
        <v>0</v>
      </c>
      <c r="H6907" s="165">
        <f t="shared" si="431"/>
        <v>7</v>
      </c>
      <c r="I6907" s="166">
        <f>+Exports!G6910</f>
        <v>14030.141</v>
      </c>
      <c r="J6907" s="166">
        <f>+'ELAP_IPCO-APND'!D6910</f>
        <v>59.612499999999997</v>
      </c>
      <c r="K6907" s="166">
        <f>+(ExportsELAP[[#This Row],[Exports kWh - MPT]]/1000)*ExportsELAP[[#This Row],[EIM Price]]</f>
        <v>836.37178036249998</v>
      </c>
      <c r="L6907" s="167" t="str">
        <f>+INDEX(ECR_Hours!$I$12:$I$15,MATCH(ExportsELAP[[#This Row],[Date Prevailing]],ECR_Hours!$H$12:$H$15,1))</f>
        <v>NS</v>
      </c>
      <c r="M6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8" spans="1:13" x14ac:dyDescent="0.25">
      <c r="A6908" s="164">
        <f>+Exports!A6911</f>
        <v>44849</v>
      </c>
      <c r="B6908" s="165">
        <f t="shared" si="428"/>
        <v>2022</v>
      </c>
      <c r="C6908" s="165">
        <f t="shared" si="429"/>
        <v>10</v>
      </c>
      <c r="D6908" s="165">
        <f t="shared" si="430"/>
        <v>15</v>
      </c>
      <c r="E6908" s="165">
        <f>+Exports!B6911</f>
        <v>19</v>
      </c>
      <c r="F6908" s="165">
        <f>+WEEKDAY(ExportsELAP[[#This Row],[Date Prevailing]],1)</f>
        <v>7</v>
      </c>
      <c r="G6908" s="165">
        <f>+COUNTIFS(ECR_Hours!$K$6:$K$7,ExportsELAP[[#This Row],[Date Prevailing]])</f>
        <v>0</v>
      </c>
      <c r="H6908" s="165">
        <f t="shared" si="431"/>
        <v>7</v>
      </c>
      <c r="I6908" s="166">
        <f>+Exports!G6911</f>
        <v>3037.8087</v>
      </c>
      <c r="J6908" s="166">
        <f>+'ELAP_IPCO-APND'!D6911</f>
        <v>64.247010000000003</v>
      </c>
      <c r="K6908" s="166">
        <f>+(ExportsELAP[[#This Row],[Exports kWh - MPT]]/1000)*ExportsELAP[[#This Row],[EIM Price]]</f>
        <v>195.17012592698703</v>
      </c>
      <c r="L6908" s="167" t="str">
        <f>+INDEX(ECR_Hours!$I$12:$I$15,MATCH(ExportsELAP[[#This Row],[Date Prevailing]],ECR_Hours!$H$12:$H$15,1))</f>
        <v>NS</v>
      </c>
      <c r="M6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09" spans="1:13" x14ac:dyDescent="0.25">
      <c r="A6909" s="164">
        <f>+Exports!A6912</f>
        <v>44849</v>
      </c>
      <c r="B6909" s="165">
        <f t="shared" si="428"/>
        <v>2022</v>
      </c>
      <c r="C6909" s="165">
        <f t="shared" si="429"/>
        <v>10</v>
      </c>
      <c r="D6909" s="165">
        <f t="shared" si="430"/>
        <v>15</v>
      </c>
      <c r="E6909" s="165">
        <f>+Exports!B6912</f>
        <v>20</v>
      </c>
      <c r="F6909" s="165">
        <f>+WEEKDAY(ExportsELAP[[#This Row],[Date Prevailing]],1)</f>
        <v>7</v>
      </c>
      <c r="G6909" s="165">
        <f>+COUNTIFS(ECR_Hours!$K$6:$K$7,ExportsELAP[[#This Row],[Date Prevailing]])</f>
        <v>0</v>
      </c>
      <c r="H6909" s="165">
        <f t="shared" si="431"/>
        <v>7</v>
      </c>
      <c r="I6909" s="166">
        <f>+Exports!G6912</f>
        <v>23.093199999999989</v>
      </c>
      <c r="J6909" s="166">
        <f>+'ELAP_IPCO-APND'!D6912</f>
        <v>65.766019999999997</v>
      </c>
      <c r="K6909" s="166">
        <f>+(ExportsELAP[[#This Row],[Exports kWh - MPT]]/1000)*ExportsELAP[[#This Row],[EIM Price]]</f>
        <v>1.5187478530639991</v>
      </c>
      <c r="L6909" s="167" t="str">
        <f>+INDEX(ECR_Hours!$I$12:$I$15,MATCH(ExportsELAP[[#This Row],[Date Prevailing]],ECR_Hours!$H$12:$H$15,1))</f>
        <v>NS</v>
      </c>
      <c r="M6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0" spans="1:13" x14ac:dyDescent="0.25">
      <c r="A6910" s="164">
        <f>+Exports!A6913</f>
        <v>44849</v>
      </c>
      <c r="B6910" s="165">
        <f t="shared" si="428"/>
        <v>2022</v>
      </c>
      <c r="C6910" s="165">
        <f t="shared" si="429"/>
        <v>10</v>
      </c>
      <c r="D6910" s="165">
        <f t="shared" si="430"/>
        <v>15</v>
      </c>
      <c r="E6910" s="165">
        <f>+Exports!B6913</f>
        <v>21</v>
      </c>
      <c r="F6910" s="165">
        <f>+WEEKDAY(ExportsELAP[[#This Row],[Date Prevailing]],1)</f>
        <v>7</v>
      </c>
      <c r="G6910" s="165">
        <f>+COUNTIFS(ECR_Hours!$K$6:$K$7,ExportsELAP[[#This Row],[Date Prevailing]])</f>
        <v>0</v>
      </c>
      <c r="H6910" s="165">
        <f t="shared" si="431"/>
        <v>7</v>
      </c>
      <c r="I6910" s="166">
        <f>+Exports!G6913</f>
        <v>24.808600000000002</v>
      </c>
      <c r="J6910" s="166">
        <f>+'ELAP_IPCO-APND'!D6913</f>
        <v>68.591459999999998</v>
      </c>
      <c r="K6910" s="166">
        <f>+(ExportsELAP[[#This Row],[Exports kWh - MPT]]/1000)*ExportsELAP[[#This Row],[EIM Price]]</f>
        <v>1.7016580945560003</v>
      </c>
      <c r="L6910" s="167" t="str">
        <f>+INDEX(ECR_Hours!$I$12:$I$15,MATCH(ExportsELAP[[#This Row],[Date Prevailing]],ECR_Hours!$H$12:$H$15,1))</f>
        <v>NS</v>
      </c>
      <c r="M6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1" spans="1:13" x14ac:dyDescent="0.25">
      <c r="A6911" s="164">
        <f>+Exports!A6914</f>
        <v>44849</v>
      </c>
      <c r="B6911" s="165">
        <f t="shared" si="428"/>
        <v>2022</v>
      </c>
      <c r="C6911" s="165">
        <f t="shared" si="429"/>
        <v>10</v>
      </c>
      <c r="D6911" s="165">
        <f t="shared" si="430"/>
        <v>15</v>
      </c>
      <c r="E6911" s="165">
        <f>+Exports!B6914</f>
        <v>22</v>
      </c>
      <c r="F6911" s="165">
        <f>+WEEKDAY(ExportsELAP[[#This Row],[Date Prevailing]],1)</f>
        <v>7</v>
      </c>
      <c r="G6911" s="165">
        <f>+COUNTIFS(ECR_Hours!$K$6:$K$7,ExportsELAP[[#This Row],[Date Prevailing]])</f>
        <v>0</v>
      </c>
      <c r="H6911" s="165">
        <f t="shared" si="431"/>
        <v>7</v>
      </c>
      <c r="I6911" s="166">
        <f>+Exports!G6914</f>
        <v>24.833899999999897</v>
      </c>
      <c r="J6911" s="166">
        <f>+'ELAP_IPCO-APND'!D6914</f>
        <v>63.856409999999997</v>
      </c>
      <c r="K6911" s="166">
        <f>+(ExportsELAP[[#This Row],[Exports kWh - MPT]]/1000)*ExportsELAP[[#This Row],[EIM Price]]</f>
        <v>1.5858037002989935</v>
      </c>
      <c r="L6911" s="167" t="str">
        <f>+INDEX(ECR_Hours!$I$12:$I$15,MATCH(ExportsELAP[[#This Row],[Date Prevailing]],ECR_Hours!$H$12:$H$15,1))</f>
        <v>NS</v>
      </c>
      <c r="M6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2" spans="1:13" x14ac:dyDescent="0.25">
      <c r="A6912" s="164">
        <f>+Exports!A6915</f>
        <v>44849</v>
      </c>
      <c r="B6912" s="165">
        <f t="shared" si="428"/>
        <v>2022</v>
      </c>
      <c r="C6912" s="165">
        <f t="shared" si="429"/>
        <v>10</v>
      </c>
      <c r="D6912" s="165">
        <f t="shared" si="430"/>
        <v>15</v>
      </c>
      <c r="E6912" s="165">
        <f>+Exports!B6915</f>
        <v>23</v>
      </c>
      <c r="F6912" s="165">
        <f>+WEEKDAY(ExportsELAP[[#This Row],[Date Prevailing]],1)</f>
        <v>7</v>
      </c>
      <c r="G6912" s="165">
        <f>+COUNTIFS(ECR_Hours!$K$6:$K$7,ExportsELAP[[#This Row],[Date Prevailing]])</f>
        <v>0</v>
      </c>
      <c r="H6912" s="165">
        <f t="shared" si="431"/>
        <v>7</v>
      </c>
      <c r="I6912" s="166">
        <f>+Exports!G6915</f>
        <v>25.156599999999997</v>
      </c>
      <c r="J6912" s="166">
        <f>+'ELAP_IPCO-APND'!D6915</f>
        <v>66.654929999999993</v>
      </c>
      <c r="K6912" s="166">
        <f>+(ExportsELAP[[#This Row],[Exports kWh - MPT]]/1000)*ExportsELAP[[#This Row],[EIM Price]]</f>
        <v>1.6768114120379998</v>
      </c>
      <c r="L6912" s="167" t="str">
        <f>+INDEX(ECR_Hours!$I$12:$I$15,MATCH(ExportsELAP[[#This Row],[Date Prevailing]],ECR_Hours!$H$12:$H$15,1))</f>
        <v>NS</v>
      </c>
      <c r="M6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3" spans="1:13" x14ac:dyDescent="0.25">
      <c r="A6913" s="164">
        <f>+Exports!A6916</f>
        <v>44849</v>
      </c>
      <c r="B6913" s="165">
        <f t="shared" si="428"/>
        <v>2022</v>
      </c>
      <c r="C6913" s="165">
        <f t="shared" si="429"/>
        <v>10</v>
      </c>
      <c r="D6913" s="165">
        <f t="shared" si="430"/>
        <v>15</v>
      </c>
      <c r="E6913" s="165">
        <f>+Exports!B6916</f>
        <v>24</v>
      </c>
      <c r="F6913" s="165">
        <f>+WEEKDAY(ExportsELAP[[#This Row],[Date Prevailing]],1)</f>
        <v>7</v>
      </c>
      <c r="G6913" s="165">
        <f>+COUNTIFS(ECR_Hours!$K$6:$K$7,ExportsELAP[[#This Row],[Date Prevailing]])</f>
        <v>0</v>
      </c>
      <c r="H6913" s="165">
        <f t="shared" si="431"/>
        <v>7</v>
      </c>
      <c r="I6913" s="166">
        <f>+Exports!G6916</f>
        <v>24.9861</v>
      </c>
      <c r="J6913" s="166">
        <f>+'ELAP_IPCO-APND'!D6916</f>
        <v>66.148660000000007</v>
      </c>
      <c r="K6913" s="166">
        <f>+(ExportsELAP[[#This Row],[Exports kWh - MPT]]/1000)*ExportsELAP[[#This Row],[EIM Price]]</f>
        <v>1.6527970336260003</v>
      </c>
      <c r="L6913" s="167" t="str">
        <f>+INDEX(ECR_Hours!$I$12:$I$15,MATCH(ExportsELAP[[#This Row],[Date Prevailing]],ECR_Hours!$H$12:$H$15,1))</f>
        <v>NS</v>
      </c>
      <c r="M6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4" spans="1:13" x14ac:dyDescent="0.25">
      <c r="A6914" s="164">
        <f>+Exports!A6917</f>
        <v>44850</v>
      </c>
      <c r="B6914" s="165">
        <f t="shared" ref="B6914:B6977" si="432">+YEAR(A6914)</f>
        <v>2022</v>
      </c>
      <c r="C6914" s="165">
        <f t="shared" ref="C6914:C6977" si="433">+MONTH(A6914)</f>
        <v>10</v>
      </c>
      <c r="D6914" s="165">
        <f t="shared" ref="D6914:D6977" si="434">+DAY(A6914)</f>
        <v>16</v>
      </c>
      <c r="E6914" s="165">
        <f>+Exports!B6917</f>
        <v>1</v>
      </c>
      <c r="F6914" s="165">
        <f>+WEEKDAY(ExportsELAP[[#This Row],[Date Prevailing]],1)</f>
        <v>1</v>
      </c>
      <c r="G6914" s="165">
        <f>+COUNTIFS(ECR_Hours!$K$6:$K$7,ExportsELAP[[#This Row],[Date Prevailing]])</f>
        <v>0</v>
      </c>
      <c r="H6914" s="165">
        <f t="shared" ref="H6914:H6977" si="435">+IF(G6914=1,0,F6914)</f>
        <v>1</v>
      </c>
      <c r="I6914" s="166">
        <f>+Exports!G6917</f>
        <v>23.910799999999998</v>
      </c>
      <c r="J6914" s="166">
        <f>+'ELAP_IPCO-APND'!D6917</f>
        <v>59.732109999999999</v>
      </c>
      <c r="K6914" s="166">
        <f>+(ExportsELAP[[#This Row],[Exports kWh - MPT]]/1000)*ExportsELAP[[#This Row],[EIM Price]]</f>
        <v>1.428242535788</v>
      </c>
      <c r="L6914" s="167" t="str">
        <f>+INDEX(ECR_Hours!$I$12:$I$15,MATCH(ExportsELAP[[#This Row],[Date Prevailing]],ECR_Hours!$H$12:$H$15,1))</f>
        <v>NS</v>
      </c>
      <c r="M6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5" spans="1:13" x14ac:dyDescent="0.25">
      <c r="A6915" s="164">
        <f>+Exports!A6918</f>
        <v>44850</v>
      </c>
      <c r="B6915" s="165">
        <f t="shared" si="432"/>
        <v>2022</v>
      </c>
      <c r="C6915" s="165">
        <f t="shared" si="433"/>
        <v>10</v>
      </c>
      <c r="D6915" s="165">
        <f t="shared" si="434"/>
        <v>16</v>
      </c>
      <c r="E6915" s="165">
        <f>+Exports!B6918</f>
        <v>2</v>
      </c>
      <c r="F6915" s="165">
        <f>+WEEKDAY(ExportsELAP[[#This Row],[Date Prevailing]],1)</f>
        <v>1</v>
      </c>
      <c r="G6915" s="165">
        <f>+COUNTIFS(ECR_Hours!$K$6:$K$7,ExportsELAP[[#This Row],[Date Prevailing]])</f>
        <v>0</v>
      </c>
      <c r="H6915" s="165">
        <f t="shared" si="435"/>
        <v>1</v>
      </c>
      <c r="I6915" s="166">
        <f>+Exports!G6918</f>
        <v>23.648799999999998</v>
      </c>
      <c r="J6915" s="166">
        <f>+'ELAP_IPCO-APND'!D6918</f>
        <v>62.95825</v>
      </c>
      <c r="K6915" s="166">
        <f>+(ExportsELAP[[#This Row],[Exports kWh - MPT]]/1000)*ExportsELAP[[#This Row],[EIM Price]]</f>
        <v>1.4888870625999999</v>
      </c>
      <c r="L6915" s="167" t="str">
        <f>+INDEX(ECR_Hours!$I$12:$I$15,MATCH(ExportsELAP[[#This Row],[Date Prevailing]],ECR_Hours!$H$12:$H$15,1))</f>
        <v>NS</v>
      </c>
      <c r="M6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6" spans="1:13" x14ac:dyDescent="0.25">
      <c r="A6916" s="164">
        <f>+Exports!A6919</f>
        <v>44850</v>
      </c>
      <c r="B6916" s="165">
        <f t="shared" si="432"/>
        <v>2022</v>
      </c>
      <c r="C6916" s="165">
        <f t="shared" si="433"/>
        <v>10</v>
      </c>
      <c r="D6916" s="165">
        <f t="shared" si="434"/>
        <v>16</v>
      </c>
      <c r="E6916" s="165">
        <f>+Exports!B6919</f>
        <v>3</v>
      </c>
      <c r="F6916" s="165">
        <f>+WEEKDAY(ExportsELAP[[#This Row],[Date Prevailing]],1)</f>
        <v>1</v>
      </c>
      <c r="G6916" s="165">
        <f>+COUNTIFS(ECR_Hours!$K$6:$K$7,ExportsELAP[[#This Row],[Date Prevailing]])</f>
        <v>0</v>
      </c>
      <c r="H6916" s="165">
        <f t="shared" si="435"/>
        <v>1</v>
      </c>
      <c r="I6916" s="166">
        <f>+Exports!G6919</f>
        <v>24.541</v>
      </c>
      <c r="J6916" s="166">
        <f>+'ELAP_IPCO-APND'!D6919</f>
        <v>63.083240000000004</v>
      </c>
      <c r="K6916" s="166">
        <f>+(ExportsELAP[[#This Row],[Exports kWh - MPT]]/1000)*ExportsELAP[[#This Row],[EIM Price]]</f>
        <v>1.5481257928400001</v>
      </c>
      <c r="L6916" s="167" t="str">
        <f>+INDEX(ECR_Hours!$I$12:$I$15,MATCH(ExportsELAP[[#This Row],[Date Prevailing]],ECR_Hours!$H$12:$H$15,1))</f>
        <v>NS</v>
      </c>
      <c r="M6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7" spans="1:13" x14ac:dyDescent="0.25">
      <c r="A6917" s="164">
        <f>+Exports!A6920</f>
        <v>44850</v>
      </c>
      <c r="B6917" s="165">
        <f t="shared" si="432"/>
        <v>2022</v>
      </c>
      <c r="C6917" s="165">
        <f t="shared" si="433"/>
        <v>10</v>
      </c>
      <c r="D6917" s="165">
        <f t="shared" si="434"/>
        <v>16</v>
      </c>
      <c r="E6917" s="165">
        <f>+Exports!B6920</f>
        <v>4</v>
      </c>
      <c r="F6917" s="165">
        <f>+WEEKDAY(ExportsELAP[[#This Row],[Date Prevailing]],1)</f>
        <v>1</v>
      </c>
      <c r="G6917" s="165">
        <f>+COUNTIFS(ECR_Hours!$K$6:$K$7,ExportsELAP[[#This Row],[Date Prevailing]])</f>
        <v>0</v>
      </c>
      <c r="H6917" s="165">
        <f t="shared" si="435"/>
        <v>1</v>
      </c>
      <c r="I6917" s="166">
        <f>+Exports!G6920</f>
        <v>23.3856</v>
      </c>
      <c r="J6917" s="166">
        <f>+'ELAP_IPCO-APND'!D6920</f>
        <v>65.233080000000001</v>
      </c>
      <c r="K6917" s="166">
        <f>+(ExportsELAP[[#This Row],[Exports kWh - MPT]]/1000)*ExportsELAP[[#This Row],[EIM Price]]</f>
        <v>1.525514715648</v>
      </c>
      <c r="L6917" s="167" t="str">
        <f>+INDEX(ECR_Hours!$I$12:$I$15,MATCH(ExportsELAP[[#This Row],[Date Prevailing]],ECR_Hours!$H$12:$H$15,1))</f>
        <v>NS</v>
      </c>
      <c r="M6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8" spans="1:13" x14ac:dyDescent="0.25">
      <c r="A6918" s="164">
        <f>+Exports!A6921</f>
        <v>44850</v>
      </c>
      <c r="B6918" s="165">
        <f t="shared" si="432"/>
        <v>2022</v>
      </c>
      <c r="C6918" s="165">
        <f t="shared" si="433"/>
        <v>10</v>
      </c>
      <c r="D6918" s="165">
        <f t="shared" si="434"/>
        <v>16</v>
      </c>
      <c r="E6918" s="165">
        <f>+Exports!B6921</f>
        <v>5</v>
      </c>
      <c r="F6918" s="165">
        <f>+WEEKDAY(ExportsELAP[[#This Row],[Date Prevailing]],1)</f>
        <v>1</v>
      </c>
      <c r="G6918" s="165">
        <f>+COUNTIFS(ECR_Hours!$K$6:$K$7,ExportsELAP[[#This Row],[Date Prevailing]])</f>
        <v>0</v>
      </c>
      <c r="H6918" s="165">
        <f t="shared" si="435"/>
        <v>1</v>
      </c>
      <c r="I6918" s="166">
        <f>+Exports!G6921</f>
        <v>25.451599999999988</v>
      </c>
      <c r="J6918" s="166">
        <f>+'ELAP_IPCO-APND'!D6921</f>
        <v>63.740180000000002</v>
      </c>
      <c r="K6918" s="166">
        <f>+(ExportsELAP[[#This Row],[Exports kWh - MPT]]/1000)*ExportsELAP[[#This Row],[EIM Price]]</f>
        <v>1.6222895652879992</v>
      </c>
      <c r="L6918" s="167" t="str">
        <f>+INDEX(ECR_Hours!$I$12:$I$15,MATCH(ExportsELAP[[#This Row],[Date Prevailing]],ECR_Hours!$H$12:$H$15,1))</f>
        <v>NS</v>
      </c>
      <c r="M6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19" spans="1:13" x14ac:dyDescent="0.25">
      <c r="A6919" s="164">
        <f>+Exports!A6922</f>
        <v>44850</v>
      </c>
      <c r="B6919" s="165">
        <f t="shared" si="432"/>
        <v>2022</v>
      </c>
      <c r="C6919" s="165">
        <f t="shared" si="433"/>
        <v>10</v>
      </c>
      <c r="D6919" s="165">
        <f t="shared" si="434"/>
        <v>16</v>
      </c>
      <c r="E6919" s="165">
        <f>+Exports!B6922</f>
        <v>6</v>
      </c>
      <c r="F6919" s="165">
        <f>+WEEKDAY(ExportsELAP[[#This Row],[Date Prevailing]],1)</f>
        <v>1</v>
      </c>
      <c r="G6919" s="165">
        <f>+COUNTIFS(ECR_Hours!$K$6:$K$7,ExportsELAP[[#This Row],[Date Prevailing]])</f>
        <v>0</v>
      </c>
      <c r="H6919" s="165">
        <f t="shared" si="435"/>
        <v>1</v>
      </c>
      <c r="I6919" s="166">
        <f>+Exports!G6922</f>
        <v>22.1709</v>
      </c>
      <c r="J6919" s="166">
        <f>+'ELAP_IPCO-APND'!D6922</f>
        <v>63.027250000000002</v>
      </c>
      <c r="K6919" s="166">
        <f>+(ExportsELAP[[#This Row],[Exports kWh - MPT]]/1000)*ExportsELAP[[#This Row],[EIM Price]]</f>
        <v>1.3973708570250001</v>
      </c>
      <c r="L6919" s="167" t="str">
        <f>+INDEX(ECR_Hours!$I$12:$I$15,MATCH(ExportsELAP[[#This Row],[Date Prevailing]],ECR_Hours!$H$12:$H$15,1))</f>
        <v>NS</v>
      </c>
      <c r="M6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0" spans="1:13" x14ac:dyDescent="0.25">
      <c r="A6920" s="164">
        <f>+Exports!A6923</f>
        <v>44850</v>
      </c>
      <c r="B6920" s="165">
        <f t="shared" si="432"/>
        <v>2022</v>
      </c>
      <c r="C6920" s="165">
        <f t="shared" si="433"/>
        <v>10</v>
      </c>
      <c r="D6920" s="165">
        <f t="shared" si="434"/>
        <v>16</v>
      </c>
      <c r="E6920" s="165">
        <f>+Exports!B6923</f>
        <v>7</v>
      </c>
      <c r="F6920" s="165">
        <f>+WEEKDAY(ExportsELAP[[#This Row],[Date Prevailing]],1)</f>
        <v>1</v>
      </c>
      <c r="G6920" s="165">
        <f>+COUNTIFS(ECR_Hours!$K$6:$K$7,ExportsELAP[[#This Row],[Date Prevailing]])</f>
        <v>0</v>
      </c>
      <c r="H6920" s="165">
        <f t="shared" si="435"/>
        <v>1</v>
      </c>
      <c r="I6920" s="166">
        <f>+Exports!G6923</f>
        <v>22.4892</v>
      </c>
      <c r="J6920" s="166">
        <f>+'ELAP_IPCO-APND'!D6923</f>
        <v>68.240430000000003</v>
      </c>
      <c r="K6920" s="166">
        <f>+(ExportsELAP[[#This Row],[Exports kWh - MPT]]/1000)*ExportsELAP[[#This Row],[EIM Price]]</f>
        <v>1.5346726783560001</v>
      </c>
      <c r="L6920" s="167" t="str">
        <f>+INDEX(ECR_Hours!$I$12:$I$15,MATCH(ExportsELAP[[#This Row],[Date Prevailing]],ECR_Hours!$H$12:$H$15,1))</f>
        <v>NS</v>
      </c>
      <c r="M6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1" spans="1:13" x14ac:dyDescent="0.25">
      <c r="A6921" s="164">
        <f>+Exports!A6924</f>
        <v>44850</v>
      </c>
      <c r="B6921" s="165">
        <f t="shared" si="432"/>
        <v>2022</v>
      </c>
      <c r="C6921" s="165">
        <f t="shared" si="433"/>
        <v>10</v>
      </c>
      <c r="D6921" s="165">
        <f t="shared" si="434"/>
        <v>16</v>
      </c>
      <c r="E6921" s="165">
        <f>+Exports!B6924</f>
        <v>8</v>
      </c>
      <c r="F6921" s="165">
        <f>+WEEKDAY(ExportsELAP[[#This Row],[Date Prevailing]],1)</f>
        <v>1</v>
      </c>
      <c r="G6921" s="165">
        <f>+COUNTIFS(ECR_Hours!$K$6:$K$7,ExportsELAP[[#This Row],[Date Prevailing]])</f>
        <v>0</v>
      </c>
      <c r="H6921" s="165">
        <f t="shared" si="435"/>
        <v>1</v>
      </c>
      <c r="I6921" s="166">
        <f>+Exports!G6924</f>
        <v>77.041899999999998</v>
      </c>
      <c r="J6921" s="166">
        <f>+'ELAP_IPCO-APND'!D6924</f>
        <v>70.713930000000005</v>
      </c>
      <c r="K6921" s="166">
        <f>+(ExportsELAP[[#This Row],[Exports kWh - MPT]]/1000)*ExportsELAP[[#This Row],[EIM Price]]</f>
        <v>5.4479355236669997</v>
      </c>
      <c r="L6921" s="167" t="str">
        <f>+INDEX(ECR_Hours!$I$12:$I$15,MATCH(ExportsELAP[[#This Row],[Date Prevailing]],ECR_Hours!$H$12:$H$15,1))</f>
        <v>NS</v>
      </c>
      <c r="M6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2" spans="1:13" x14ac:dyDescent="0.25">
      <c r="A6922" s="164">
        <f>+Exports!A6925</f>
        <v>44850</v>
      </c>
      <c r="B6922" s="165">
        <f t="shared" si="432"/>
        <v>2022</v>
      </c>
      <c r="C6922" s="165">
        <f t="shared" si="433"/>
        <v>10</v>
      </c>
      <c r="D6922" s="165">
        <f t="shared" si="434"/>
        <v>16</v>
      </c>
      <c r="E6922" s="165">
        <f>+Exports!B6925</f>
        <v>9</v>
      </c>
      <c r="F6922" s="165">
        <f>+WEEKDAY(ExportsELAP[[#This Row],[Date Prevailing]],1)</f>
        <v>1</v>
      </c>
      <c r="G6922" s="165">
        <f>+COUNTIFS(ECR_Hours!$K$6:$K$7,ExportsELAP[[#This Row],[Date Prevailing]])</f>
        <v>0</v>
      </c>
      <c r="H6922" s="165">
        <f t="shared" si="435"/>
        <v>1</v>
      </c>
      <c r="I6922" s="166">
        <f>+Exports!G6925</f>
        <v>6436.9197999999997</v>
      </c>
      <c r="J6922" s="166">
        <f>+'ELAP_IPCO-APND'!D6925</f>
        <v>65.153580000000005</v>
      </c>
      <c r="K6922" s="166">
        <f>+(ExportsELAP[[#This Row],[Exports kWh - MPT]]/1000)*ExportsELAP[[#This Row],[EIM Price]]</f>
        <v>419.38836914288402</v>
      </c>
      <c r="L6922" s="167" t="str">
        <f>+INDEX(ECR_Hours!$I$12:$I$15,MATCH(ExportsELAP[[#This Row],[Date Prevailing]],ECR_Hours!$H$12:$H$15,1))</f>
        <v>NS</v>
      </c>
      <c r="M6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3" spans="1:13" x14ac:dyDescent="0.25">
      <c r="A6923" s="164">
        <f>+Exports!A6926</f>
        <v>44850</v>
      </c>
      <c r="B6923" s="165">
        <f t="shared" si="432"/>
        <v>2022</v>
      </c>
      <c r="C6923" s="165">
        <f t="shared" si="433"/>
        <v>10</v>
      </c>
      <c r="D6923" s="165">
        <f t="shared" si="434"/>
        <v>16</v>
      </c>
      <c r="E6923" s="165">
        <f>+Exports!B6926</f>
        <v>10</v>
      </c>
      <c r="F6923" s="165">
        <f>+WEEKDAY(ExportsELAP[[#This Row],[Date Prevailing]],1)</f>
        <v>1</v>
      </c>
      <c r="G6923" s="165">
        <f>+COUNTIFS(ECR_Hours!$K$6:$K$7,ExportsELAP[[#This Row],[Date Prevailing]])</f>
        <v>0</v>
      </c>
      <c r="H6923" s="165">
        <f t="shared" si="435"/>
        <v>1</v>
      </c>
      <c r="I6923" s="166">
        <f>+Exports!G6926</f>
        <v>19712.374300000003</v>
      </c>
      <c r="J6923" s="166">
        <f>+'ELAP_IPCO-APND'!D6926</f>
        <v>58.558779999999999</v>
      </c>
      <c r="K6923" s="166">
        <f>+(ExportsELAP[[#This Row],[Exports kWh - MPT]]/1000)*ExportsELAP[[#This Row],[EIM Price]]</f>
        <v>1154.3325899113543</v>
      </c>
      <c r="L6923" s="167" t="str">
        <f>+INDEX(ECR_Hours!$I$12:$I$15,MATCH(ExportsELAP[[#This Row],[Date Prevailing]],ECR_Hours!$H$12:$H$15,1))</f>
        <v>NS</v>
      </c>
      <c r="M6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4" spans="1:13" x14ac:dyDescent="0.25">
      <c r="A6924" s="164">
        <f>+Exports!A6927</f>
        <v>44850</v>
      </c>
      <c r="B6924" s="165">
        <f t="shared" si="432"/>
        <v>2022</v>
      </c>
      <c r="C6924" s="165">
        <f t="shared" si="433"/>
        <v>10</v>
      </c>
      <c r="D6924" s="165">
        <f t="shared" si="434"/>
        <v>16</v>
      </c>
      <c r="E6924" s="165">
        <f>+Exports!B6927</f>
        <v>11</v>
      </c>
      <c r="F6924" s="165">
        <f>+WEEKDAY(ExportsELAP[[#This Row],[Date Prevailing]],1)</f>
        <v>1</v>
      </c>
      <c r="G6924" s="165">
        <f>+COUNTIFS(ECR_Hours!$K$6:$K$7,ExportsELAP[[#This Row],[Date Prevailing]])</f>
        <v>0</v>
      </c>
      <c r="H6924" s="165">
        <f t="shared" si="435"/>
        <v>1</v>
      </c>
      <c r="I6924" s="166">
        <f>+Exports!G6927</f>
        <v>32988.030199999994</v>
      </c>
      <c r="J6924" s="166">
        <f>+'ELAP_IPCO-APND'!D6927</f>
        <v>65.297759999999997</v>
      </c>
      <c r="K6924" s="166">
        <f>+(ExportsELAP[[#This Row],[Exports kWh - MPT]]/1000)*ExportsELAP[[#This Row],[EIM Price]]</f>
        <v>2154.0444788723516</v>
      </c>
      <c r="L6924" s="167" t="str">
        <f>+INDEX(ECR_Hours!$I$12:$I$15,MATCH(ExportsELAP[[#This Row],[Date Prevailing]],ECR_Hours!$H$12:$H$15,1))</f>
        <v>NS</v>
      </c>
      <c r="M6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5" spans="1:13" x14ac:dyDescent="0.25">
      <c r="A6925" s="164">
        <f>+Exports!A6928</f>
        <v>44850</v>
      </c>
      <c r="B6925" s="165">
        <f t="shared" si="432"/>
        <v>2022</v>
      </c>
      <c r="C6925" s="165">
        <f t="shared" si="433"/>
        <v>10</v>
      </c>
      <c r="D6925" s="165">
        <f t="shared" si="434"/>
        <v>16</v>
      </c>
      <c r="E6925" s="165">
        <f>+Exports!B6928</f>
        <v>12</v>
      </c>
      <c r="F6925" s="165">
        <f>+WEEKDAY(ExportsELAP[[#This Row],[Date Prevailing]],1)</f>
        <v>1</v>
      </c>
      <c r="G6925" s="165">
        <f>+COUNTIFS(ECR_Hours!$K$6:$K$7,ExportsELAP[[#This Row],[Date Prevailing]])</f>
        <v>0</v>
      </c>
      <c r="H6925" s="165">
        <f t="shared" si="435"/>
        <v>1</v>
      </c>
      <c r="I6925" s="166">
        <f>+Exports!G6928</f>
        <v>43086.171499999997</v>
      </c>
      <c r="J6925" s="166">
        <f>+'ELAP_IPCO-APND'!D6928</f>
        <v>67.336889999999997</v>
      </c>
      <c r="K6925" s="166">
        <f>+(ExportsELAP[[#This Row],[Exports kWh - MPT]]/1000)*ExportsELAP[[#This Row],[EIM Price]]</f>
        <v>2901.2887908166349</v>
      </c>
      <c r="L6925" s="167" t="str">
        <f>+INDEX(ECR_Hours!$I$12:$I$15,MATCH(ExportsELAP[[#This Row],[Date Prevailing]],ECR_Hours!$H$12:$H$15,1))</f>
        <v>NS</v>
      </c>
      <c r="M6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6" spans="1:13" x14ac:dyDescent="0.25">
      <c r="A6926" s="164">
        <f>+Exports!A6929</f>
        <v>44850</v>
      </c>
      <c r="B6926" s="165">
        <f t="shared" si="432"/>
        <v>2022</v>
      </c>
      <c r="C6926" s="165">
        <f t="shared" si="433"/>
        <v>10</v>
      </c>
      <c r="D6926" s="165">
        <f t="shared" si="434"/>
        <v>16</v>
      </c>
      <c r="E6926" s="165">
        <f>+Exports!B6929</f>
        <v>13</v>
      </c>
      <c r="F6926" s="165">
        <f>+WEEKDAY(ExportsELAP[[#This Row],[Date Prevailing]],1)</f>
        <v>1</v>
      </c>
      <c r="G6926" s="165">
        <f>+COUNTIFS(ECR_Hours!$K$6:$K$7,ExportsELAP[[#This Row],[Date Prevailing]])</f>
        <v>0</v>
      </c>
      <c r="H6926" s="165">
        <f t="shared" si="435"/>
        <v>1</v>
      </c>
      <c r="I6926" s="166">
        <f>+Exports!G6929</f>
        <v>49183.9231</v>
      </c>
      <c r="J6926" s="166">
        <f>+'ELAP_IPCO-APND'!D6929</f>
        <v>71.848050000000001</v>
      </c>
      <c r="K6926" s="166">
        <f>+(ExportsELAP[[#This Row],[Exports kWh - MPT]]/1000)*ExportsELAP[[#This Row],[EIM Price]]</f>
        <v>3533.7689660849551</v>
      </c>
      <c r="L6926" s="167" t="str">
        <f>+INDEX(ECR_Hours!$I$12:$I$15,MATCH(ExportsELAP[[#This Row],[Date Prevailing]],ECR_Hours!$H$12:$H$15,1))</f>
        <v>NS</v>
      </c>
      <c r="M6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7" spans="1:13" x14ac:dyDescent="0.25">
      <c r="A6927" s="164">
        <f>+Exports!A6930</f>
        <v>44850</v>
      </c>
      <c r="B6927" s="165">
        <f t="shared" si="432"/>
        <v>2022</v>
      </c>
      <c r="C6927" s="165">
        <f t="shared" si="433"/>
        <v>10</v>
      </c>
      <c r="D6927" s="165">
        <f t="shared" si="434"/>
        <v>16</v>
      </c>
      <c r="E6927" s="165">
        <f>+Exports!B6930</f>
        <v>14</v>
      </c>
      <c r="F6927" s="165">
        <f>+WEEKDAY(ExportsELAP[[#This Row],[Date Prevailing]],1)</f>
        <v>1</v>
      </c>
      <c r="G6927" s="165">
        <f>+COUNTIFS(ECR_Hours!$K$6:$K$7,ExportsELAP[[#This Row],[Date Prevailing]])</f>
        <v>0</v>
      </c>
      <c r="H6927" s="165">
        <f t="shared" si="435"/>
        <v>1</v>
      </c>
      <c r="I6927" s="166">
        <f>+Exports!G6930</f>
        <v>50799.950799999991</v>
      </c>
      <c r="J6927" s="166">
        <f>+'ELAP_IPCO-APND'!D6930</f>
        <v>68.503680000000003</v>
      </c>
      <c r="K6927" s="166">
        <f>+(ExportsELAP[[#This Row],[Exports kWh - MPT]]/1000)*ExportsELAP[[#This Row],[EIM Price]]</f>
        <v>3479.9835736189434</v>
      </c>
      <c r="L6927" s="167" t="str">
        <f>+INDEX(ECR_Hours!$I$12:$I$15,MATCH(ExportsELAP[[#This Row],[Date Prevailing]],ECR_Hours!$H$12:$H$15,1))</f>
        <v>NS</v>
      </c>
      <c r="M6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8" spans="1:13" x14ac:dyDescent="0.25">
      <c r="A6928" s="164">
        <f>+Exports!A6931</f>
        <v>44850</v>
      </c>
      <c r="B6928" s="165">
        <f t="shared" si="432"/>
        <v>2022</v>
      </c>
      <c r="C6928" s="165">
        <f t="shared" si="433"/>
        <v>10</v>
      </c>
      <c r="D6928" s="165">
        <f t="shared" si="434"/>
        <v>16</v>
      </c>
      <c r="E6928" s="165">
        <f>+Exports!B6931</f>
        <v>15</v>
      </c>
      <c r="F6928" s="165">
        <f>+WEEKDAY(ExportsELAP[[#This Row],[Date Prevailing]],1)</f>
        <v>1</v>
      </c>
      <c r="G6928" s="165">
        <f>+COUNTIFS(ECR_Hours!$K$6:$K$7,ExportsELAP[[#This Row],[Date Prevailing]])</f>
        <v>0</v>
      </c>
      <c r="H6928" s="165">
        <f t="shared" si="435"/>
        <v>1</v>
      </c>
      <c r="I6928" s="166">
        <f>+Exports!G6931</f>
        <v>47975.626799999998</v>
      </c>
      <c r="J6928" s="166">
        <f>+'ELAP_IPCO-APND'!D6931</f>
        <v>68.132549999999995</v>
      </c>
      <c r="K6928" s="166">
        <f>+(ExportsELAP[[#This Row],[Exports kWh - MPT]]/1000)*ExportsELAP[[#This Row],[EIM Price]]</f>
        <v>3268.7017917323396</v>
      </c>
      <c r="L6928" s="167" t="str">
        <f>+INDEX(ECR_Hours!$I$12:$I$15,MATCH(ExportsELAP[[#This Row],[Date Prevailing]],ECR_Hours!$H$12:$H$15,1))</f>
        <v>NS</v>
      </c>
      <c r="M6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29" spans="1:13" x14ac:dyDescent="0.25">
      <c r="A6929" s="164">
        <f>+Exports!A6932</f>
        <v>44850</v>
      </c>
      <c r="B6929" s="165">
        <f t="shared" si="432"/>
        <v>2022</v>
      </c>
      <c r="C6929" s="165">
        <f t="shared" si="433"/>
        <v>10</v>
      </c>
      <c r="D6929" s="165">
        <f t="shared" si="434"/>
        <v>16</v>
      </c>
      <c r="E6929" s="165">
        <f>+Exports!B6932</f>
        <v>16</v>
      </c>
      <c r="F6929" s="165">
        <f>+WEEKDAY(ExportsELAP[[#This Row],[Date Prevailing]],1)</f>
        <v>1</v>
      </c>
      <c r="G6929" s="165">
        <f>+COUNTIFS(ECR_Hours!$K$6:$K$7,ExportsELAP[[#This Row],[Date Prevailing]])</f>
        <v>0</v>
      </c>
      <c r="H6929" s="165">
        <f t="shared" si="435"/>
        <v>1</v>
      </c>
      <c r="I6929" s="166">
        <f>+Exports!G6932</f>
        <v>40702.340799999998</v>
      </c>
      <c r="J6929" s="166">
        <f>+'ELAP_IPCO-APND'!D6932</f>
        <v>65.926329999999993</v>
      </c>
      <c r="K6929" s="166">
        <f>+(ExportsELAP[[#This Row],[Exports kWh - MPT]]/1000)*ExportsELAP[[#This Row],[EIM Price]]</f>
        <v>2683.3559513532632</v>
      </c>
      <c r="L6929" s="167" t="str">
        <f>+INDEX(ECR_Hours!$I$12:$I$15,MATCH(ExportsELAP[[#This Row],[Date Prevailing]],ECR_Hours!$H$12:$H$15,1))</f>
        <v>NS</v>
      </c>
      <c r="M6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0" spans="1:13" x14ac:dyDescent="0.25">
      <c r="A6930" s="164">
        <f>+Exports!A6933</f>
        <v>44850</v>
      </c>
      <c r="B6930" s="165">
        <f t="shared" si="432"/>
        <v>2022</v>
      </c>
      <c r="C6930" s="165">
        <f t="shared" si="433"/>
        <v>10</v>
      </c>
      <c r="D6930" s="165">
        <f t="shared" si="434"/>
        <v>16</v>
      </c>
      <c r="E6930" s="165">
        <f>+Exports!B6933</f>
        <v>17</v>
      </c>
      <c r="F6930" s="165">
        <f>+WEEKDAY(ExportsELAP[[#This Row],[Date Prevailing]],1)</f>
        <v>1</v>
      </c>
      <c r="G6930" s="165">
        <f>+COUNTIFS(ECR_Hours!$K$6:$K$7,ExportsELAP[[#This Row],[Date Prevailing]])</f>
        <v>0</v>
      </c>
      <c r="H6930" s="165">
        <f t="shared" si="435"/>
        <v>1</v>
      </c>
      <c r="I6930" s="166">
        <f>+Exports!G6933</f>
        <v>29232.085599999999</v>
      </c>
      <c r="J6930" s="166">
        <f>+'ELAP_IPCO-APND'!D6933</f>
        <v>67.427679999999995</v>
      </c>
      <c r="K6930" s="166">
        <f>+(ExportsELAP[[#This Row],[Exports kWh - MPT]]/1000)*ExportsELAP[[#This Row],[EIM Price]]</f>
        <v>1971.0517135694076</v>
      </c>
      <c r="L6930" s="167" t="str">
        <f>+INDEX(ECR_Hours!$I$12:$I$15,MATCH(ExportsELAP[[#This Row],[Date Prevailing]],ECR_Hours!$H$12:$H$15,1))</f>
        <v>NS</v>
      </c>
      <c r="M6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1" spans="1:13" x14ac:dyDescent="0.25">
      <c r="A6931" s="164">
        <f>+Exports!A6934</f>
        <v>44850</v>
      </c>
      <c r="B6931" s="165">
        <f t="shared" si="432"/>
        <v>2022</v>
      </c>
      <c r="C6931" s="165">
        <f t="shared" si="433"/>
        <v>10</v>
      </c>
      <c r="D6931" s="165">
        <f t="shared" si="434"/>
        <v>16</v>
      </c>
      <c r="E6931" s="165">
        <f>+Exports!B6934</f>
        <v>18</v>
      </c>
      <c r="F6931" s="165">
        <f>+WEEKDAY(ExportsELAP[[#This Row],[Date Prevailing]],1)</f>
        <v>1</v>
      </c>
      <c r="G6931" s="165">
        <f>+COUNTIFS(ECR_Hours!$K$6:$K$7,ExportsELAP[[#This Row],[Date Prevailing]])</f>
        <v>0</v>
      </c>
      <c r="H6931" s="165">
        <f t="shared" si="435"/>
        <v>1</v>
      </c>
      <c r="I6931" s="166">
        <f>+Exports!G6934</f>
        <v>16346.5481</v>
      </c>
      <c r="J6931" s="166">
        <f>+'ELAP_IPCO-APND'!D6934</f>
        <v>71.035659999999993</v>
      </c>
      <c r="K6931" s="166">
        <f>+(ExportsELAP[[#This Row],[Exports kWh - MPT]]/1000)*ExportsELAP[[#This Row],[EIM Price]]</f>
        <v>1161.1878330052459</v>
      </c>
      <c r="L6931" s="167" t="str">
        <f>+INDEX(ECR_Hours!$I$12:$I$15,MATCH(ExportsELAP[[#This Row],[Date Prevailing]],ECR_Hours!$H$12:$H$15,1))</f>
        <v>NS</v>
      </c>
      <c r="M6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2" spans="1:13" x14ac:dyDescent="0.25">
      <c r="A6932" s="164">
        <f>+Exports!A6935</f>
        <v>44850</v>
      </c>
      <c r="B6932" s="165">
        <f t="shared" si="432"/>
        <v>2022</v>
      </c>
      <c r="C6932" s="165">
        <f t="shared" si="433"/>
        <v>10</v>
      </c>
      <c r="D6932" s="165">
        <f t="shared" si="434"/>
        <v>16</v>
      </c>
      <c r="E6932" s="165">
        <f>+Exports!B6935</f>
        <v>19</v>
      </c>
      <c r="F6932" s="165">
        <f>+WEEKDAY(ExportsELAP[[#This Row],[Date Prevailing]],1)</f>
        <v>1</v>
      </c>
      <c r="G6932" s="165">
        <f>+COUNTIFS(ECR_Hours!$K$6:$K$7,ExportsELAP[[#This Row],[Date Prevailing]])</f>
        <v>0</v>
      </c>
      <c r="H6932" s="165">
        <f t="shared" si="435"/>
        <v>1</v>
      </c>
      <c r="I6932" s="166">
        <f>+Exports!G6935</f>
        <v>3938.9017999999996</v>
      </c>
      <c r="J6932" s="166">
        <f>+'ELAP_IPCO-APND'!D6935</f>
        <v>83.360759999999999</v>
      </c>
      <c r="K6932" s="166">
        <f>+(ExportsELAP[[#This Row],[Exports kWh - MPT]]/1000)*ExportsELAP[[#This Row],[EIM Price]]</f>
        <v>328.34984761336796</v>
      </c>
      <c r="L6932" s="167" t="str">
        <f>+INDEX(ECR_Hours!$I$12:$I$15,MATCH(ExportsELAP[[#This Row],[Date Prevailing]],ECR_Hours!$H$12:$H$15,1))</f>
        <v>NS</v>
      </c>
      <c r="M6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3" spans="1:13" x14ac:dyDescent="0.25">
      <c r="A6933" s="164">
        <f>+Exports!A6936</f>
        <v>44850</v>
      </c>
      <c r="B6933" s="165">
        <f t="shared" si="432"/>
        <v>2022</v>
      </c>
      <c r="C6933" s="165">
        <f t="shared" si="433"/>
        <v>10</v>
      </c>
      <c r="D6933" s="165">
        <f t="shared" si="434"/>
        <v>16</v>
      </c>
      <c r="E6933" s="165">
        <f>+Exports!B6936</f>
        <v>20</v>
      </c>
      <c r="F6933" s="165">
        <f>+WEEKDAY(ExportsELAP[[#This Row],[Date Prevailing]],1)</f>
        <v>1</v>
      </c>
      <c r="G6933" s="165">
        <f>+COUNTIFS(ECR_Hours!$K$6:$K$7,ExportsELAP[[#This Row],[Date Prevailing]])</f>
        <v>0</v>
      </c>
      <c r="H6933" s="165">
        <f t="shared" si="435"/>
        <v>1</v>
      </c>
      <c r="I6933" s="166">
        <f>+Exports!G6936</f>
        <v>25.063500000000001</v>
      </c>
      <c r="J6933" s="166">
        <f>+'ELAP_IPCO-APND'!D6936</f>
        <v>78.065529999999995</v>
      </c>
      <c r="K6933" s="166">
        <f>+(ExportsELAP[[#This Row],[Exports kWh - MPT]]/1000)*ExportsELAP[[#This Row],[EIM Price]]</f>
        <v>1.9565954111550001</v>
      </c>
      <c r="L6933" s="167" t="str">
        <f>+INDEX(ECR_Hours!$I$12:$I$15,MATCH(ExportsELAP[[#This Row],[Date Prevailing]],ECR_Hours!$H$12:$H$15,1))</f>
        <v>NS</v>
      </c>
      <c r="M6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4" spans="1:13" x14ac:dyDescent="0.25">
      <c r="A6934" s="164">
        <f>+Exports!A6937</f>
        <v>44850</v>
      </c>
      <c r="B6934" s="165">
        <f t="shared" si="432"/>
        <v>2022</v>
      </c>
      <c r="C6934" s="165">
        <f t="shared" si="433"/>
        <v>10</v>
      </c>
      <c r="D6934" s="165">
        <f t="shared" si="434"/>
        <v>16</v>
      </c>
      <c r="E6934" s="165">
        <f>+Exports!B6937</f>
        <v>21</v>
      </c>
      <c r="F6934" s="165">
        <f>+WEEKDAY(ExportsELAP[[#This Row],[Date Prevailing]],1)</f>
        <v>1</v>
      </c>
      <c r="G6934" s="165">
        <f>+COUNTIFS(ECR_Hours!$K$6:$K$7,ExportsELAP[[#This Row],[Date Prevailing]])</f>
        <v>0</v>
      </c>
      <c r="H6934" s="165">
        <f t="shared" si="435"/>
        <v>1</v>
      </c>
      <c r="I6934" s="166">
        <f>+Exports!G6937</f>
        <v>25.493199999999998</v>
      </c>
      <c r="J6934" s="166">
        <f>+'ELAP_IPCO-APND'!D6937</f>
        <v>74.905550000000005</v>
      </c>
      <c r="K6934" s="166">
        <f>+(ExportsELAP[[#This Row],[Exports kWh - MPT]]/1000)*ExportsELAP[[#This Row],[EIM Price]]</f>
        <v>1.90958216726</v>
      </c>
      <c r="L6934" s="167" t="str">
        <f>+INDEX(ECR_Hours!$I$12:$I$15,MATCH(ExportsELAP[[#This Row],[Date Prevailing]],ECR_Hours!$H$12:$H$15,1))</f>
        <v>NS</v>
      </c>
      <c r="M6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5" spans="1:13" x14ac:dyDescent="0.25">
      <c r="A6935" s="164">
        <f>+Exports!A6938</f>
        <v>44850</v>
      </c>
      <c r="B6935" s="165">
        <f t="shared" si="432"/>
        <v>2022</v>
      </c>
      <c r="C6935" s="165">
        <f t="shared" si="433"/>
        <v>10</v>
      </c>
      <c r="D6935" s="165">
        <f t="shared" si="434"/>
        <v>16</v>
      </c>
      <c r="E6935" s="165">
        <f>+Exports!B6938</f>
        <v>22</v>
      </c>
      <c r="F6935" s="165">
        <f>+WEEKDAY(ExportsELAP[[#This Row],[Date Prevailing]],1)</f>
        <v>1</v>
      </c>
      <c r="G6935" s="165">
        <f>+COUNTIFS(ECR_Hours!$K$6:$K$7,ExportsELAP[[#This Row],[Date Prevailing]])</f>
        <v>0</v>
      </c>
      <c r="H6935" s="165">
        <f t="shared" si="435"/>
        <v>1</v>
      </c>
      <c r="I6935" s="166">
        <f>+Exports!G6938</f>
        <v>25.351699999999997</v>
      </c>
      <c r="J6935" s="166">
        <f>+'ELAP_IPCO-APND'!D6938</f>
        <v>69.106840000000005</v>
      </c>
      <c r="K6935" s="166">
        <f>+(ExportsELAP[[#This Row],[Exports kWh - MPT]]/1000)*ExportsELAP[[#This Row],[EIM Price]]</f>
        <v>1.7519758756279999</v>
      </c>
      <c r="L6935" s="167" t="str">
        <f>+INDEX(ECR_Hours!$I$12:$I$15,MATCH(ExportsELAP[[#This Row],[Date Prevailing]],ECR_Hours!$H$12:$H$15,1))</f>
        <v>NS</v>
      </c>
      <c r="M6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6" spans="1:13" x14ac:dyDescent="0.25">
      <c r="A6936" s="164">
        <f>+Exports!A6939</f>
        <v>44850</v>
      </c>
      <c r="B6936" s="165">
        <f t="shared" si="432"/>
        <v>2022</v>
      </c>
      <c r="C6936" s="165">
        <f t="shared" si="433"/>
        <v>10</v>
      </c>
      <c r="D6936" s="165">
        <f t="shared" si="434"/>
        <v>16</v>
      </c>
      <c r="E6936" s="165">
        <f>+Exports!B6939</f>
        <v>23</v>
      </c>
      <c r="F6936" s="165">
        <f>+WEEKDAY(ExportsELAP[[#This Row],[Date Prevailing]],1)</f>
        <v>1</v>
      </c>
      <c r="G6936" s="165">
        <f>+COUNTIFS(ECR_Hours!$K$6:$K$7,ExportsELAP[[#This Row],[Date Prevailing]])</f>
        <v>0</v>
      </c>
      <c r="H6936" s="165">
        <f t="shared" si="435"/>
        <v>1</v>
      </c>
      <c r="I6936" s="166">
        <f>+Exports!G6939</f>
        <v>25.418000000000003</v>
      </c>
      <c r="J6936" s="166">
        <f>+'ELAP_IPCO-APND'!D6939</f>
        <v>72.796940000000006</v>
      </c>
      <c r="K6936" s="166">
        <f>+(ExportsELAP[[#This Row],[Exports kWh - MPT]]/1000)*ExportsELAP[[#This Row],[EIM Price]]</f>
        <v>1.8503526209200003</v>
      </c>
      <c r="L6936" s="167" t="str">
        <f>+INDEX(ECR_Hours!$I$12:$I$15,MATCH(ExportsELAP[[#This Row],[Date Prevailing]],ECR_Hours!$H$12:$H$15,1))</f>
        <v>NS</v>
      </c>
      <c r="M6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7" spans="1:13" x14ac:dyDescent="0.25">
      <c r="A6937" s="164">
        <f>+Exports!A6940</f>
        <v>44850</v>
      </c>
      <c r="B6937" s="165">
        <f t="shared" si="432"/>
        <v>2022</v>
      </c>
      <c r="C6937" s="165">
        <f t="shared" si="433"/>
        <v>10</v>
      </c>
      <c r="D6937" s="165">
        <f t="shared" si="434"/>
        <v>16</v>
      </c>
      <c r="E6937" s="165">
        <f>+Exports!B6940</f>
        <v>24</v>
      </c>
      <c r="F6937" s="165">
        <f>+WEEKDAY(ExportsELAP[[#This Row],[Date Prevailing]],1)</f>
        <v>1</v>
      </c>
      <c r="G6937" s="165">
        <f>+COUNTIFS(ECR_Hours!$K$6:$K$7,ExportsELAP[[#This Row],[Date Prevailing]])</f>
        <v>0</v>
      </c>
      <c r="H6937" s="165">
        <f t="shared" si="435"/>
        <v>1</v>
      </c>
      <c r="I6937" s="166">
        <f>+Exports!G6940</f>
        <v>25.911599999999996</v>
      </c>
      <c r="J6937" s="166">
        <f>+'ELAP_IPCO-APND'!D6940</f>
        <v>71.879750000000001</v>
      </c>
      <c r="K6937" s="166">
        <f>+(ExportsELAP[[#This Row],[Exports kWh - MPT]]/1000)*ExportsELAP[[#This Row],[EIM Price]]</f>
        <v>1.8625193300999998</v>
      </c>
      <c r="L6937" s="167" t="str">
        <f>+INDEX(ECR_Hours!$I$12:$I$15,MATCH(ExportsELAP[[#This Row],[Date Prevailing]],ECR_Hours!$H$12:$H$15,1))</f>
        <v>NS</v>
      </c>
      <c r="M6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8" spans="1:13" x14ac:dyDescent="0.25">
      <c r="A6938" s="164">
        <f>+Exports!A6941</f>
        <v>44851</v>
      </c>
      <c r="B6938" s="165">
        <f t="shared" si="432"/>
        <v>2022</v>
      </c>
      <c r="C6938" s="165">
        <f t="shared" si="433"/>
        <v>10</v>
      </c>
      <c r="D6938" s="165">
        <f t="shared" si="434"/>
        <v>17</v>
      </c>
      <c r="E6938" s="165">
        <f>+Exports!B6941</f>
        <v>1</v>
      </c>
      <c r="F6938" s="165">
        <f>+WEEKDAY(ExportsELAP[[#This Row],[Date Prevailing]],1)</f>
        <v>2</v>
      </c>
      <c r="G6938" s="165">
        <f>+COUNTIFS(ECR_Hours!$K$6:$K$7,ExportsELAP[[#This Row],[Date Prevailing]])</f>
        <v>0</v>
      </c>
      <c r="H6938" s="165">
        <f t="shared" si="435"/>
        <v>2</v>
      </c>
      <c r="I6938" s="166">
        <f>+Exports!G6941</f>
        <v>26.567399999999992</v>
      </c>
      <c r="J6938" s="166">
        <f>+'ELAP_IPCO-APND'!D6941</f>
        <v>74.30753</v>
      </c>
      <c r="K6938" s="166">
        <f>+(ExportsELAP[[#This Row],[Exports kWh - MPT]]/1000)*ExportsELAP[[#This Row],[EIM Price]]</f>
        <v>1.9741578725219993</v>
      </c>
      <c r="L6938" s="167" t="str">
        <f>+INDEX(ECR_Hours!$I$12:$I$15,MATCH(ExportsELAP[[#This Row],[Date Prevailing]],ECR_Hours!$H$12:$H$15,1))</f>
        <v>NS</v>
      </c>
      <c r="M6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39" spans="1:13" x14ac:dyDescent="0.25">
      <c r="A6939" s="164">
        <f>+Exports!A6942</f>
        <v>44851</v>
      </c>
      <c r="B6939" s="165">
        <f t="shared" si="432"/>
        <v>2022</v>
      </c>
      <c r="C6939" s="165">
        <f t="shared" si="433"/>
        <v>10</v>
      </c>
      <c r="D6939" s="165">
        <f t="shared" si="434"/>
        <v>17</v>
      </c>
      <c r="E6939" s="165">
        <f>+Exports!B6942</f>
        <v>2</v>
      </c>
      <c r="F6939" s="165">
        <f>+WEEKDAY(ExportsELAP[[#This Row],[Date Prevailing]],1)</f>
        <v>2</v>
      </c>
      <c r="G6939" s="165">
        <f>+COUNTIFS(ECR_Hours!$K$6:$K$7,ExportsELAP[[#This Row],[Date Prevailing]])</f>
        <v>0</v>
      </c>
      <c r="H6939" s="165">
        <f t="shared" si="435"/>
        <v>2</v>
      </c>
      <c r="I6939" s="166">
        <f>+Exports!G6942</f>
        <v>27.305</v>
      </c>
      <c r="J6939" s="166">
        <f>+'ELAP_IPCO-APND'!D6942</f>
        <v>63.54748</v>
      </c>
      <c r="K6939" s="166">
        <f>+(ExportsELAP[[#This Row],[Exports kWh - MPT]]/1000)*ExportsELAP[[#This Row],[EIM Price]]</f>
        <v>1.7351639414</v>
      </c>
      <c r="L6939" s="167" t="str">
        <f>+INDEX(ECR_Hours!$I$12:$I$15,MATCH(ExportsELAP[[#This Row],[Date Prevailing]],ECR_Hours!$H$12:$H$15,1))</f>
        <v>NS</v>
      </c>
      <c r="M6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0" spans="1:13" x14ac:dyDescent="0.25">
      <c r="A6940" s="164">
        <f>+Exports!A6943</f>
        <v>44851</v>
      </c>
      <c r="B6940" s="165">
        <f t="shared" si="432"/>
        <v>2022</v>
      </c>
      <c r="C6940" s="165">
        <f t="shared" si="433"/>
        <v>10</v>
      </c>
      <c r="D6940" s="165">
        <f t="shared" si="434"/>
        <v>17</v>
      </c>
      <c r="E6940" s="165">
        <f>+Exports!B6943</f>
        <v>3</v>
      </c>
      <c r="F6940" s="165">
        <f>+WEEKDAY(ExportsELAP[[#This Row],[Date Prevailing]],1)</f>
        <v>2</v>
      </c>
      <c r="G6940" s="165">
        <f>+COUNTIFS(ECR_Hours!$K$6:$K$7,ExportsELAP[[#This Row],[Date Prevailing]])</f>
        <v>0</v>
      </c>
      <c r="H6940" s="165">
        <f t="shared" si="435"/>
        <v>2</v>
      </c>
      <c r="I6940" s="166">
        <f>+Exports!G6943</f>
        <v>27.102599999999992</v>
      </c>
      <c r="J6940" s="166">
        <f>+'ELAP_IPCO-APND'!D6943</f>
        <v>56.563639999999999</v>
      </c>
      <c r="K6940" s="166">
        <f>+(ExportsELAP[[#This Row],[Exports kWh - MPT]]/1000)*ExportsELAP[[#This Row],[EIM Price]]</f>
        <v>1.5330217094639995</v>
      </c>
      <c r="L6940" s="167" t="str">
        <f>+INDEX(ECR_Hours!$I$12:$I$15,MATCH(ExportsELAP[[#This Row],[Date Prevailing]],ECR_Hours!$H$12:$H$15,1))</f>
        <v>NS</v>
      </c>
      <c r="M6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1" spans="1:13" x14ac:dyDescent="0.25">
      <c r="A6941" s="164">
        <f>+Exports!A6944</f>
        <v>44851</v>
      </c>
      <c r="B6941" s="165">
        <f t="shared" si="432"/>
        <v>2022</v>
      </c>
      <c r="C6941" s="165">
        <f t="shared" si="433"/>
        <v>10</v>
      </c>
      <c r="D6941" s="165">
        <f t="shared" si="434"/>
        <v>17</v>
      </c>
      <c r="E6941" s="165">
        <f>+Exports!B6944</f>
        <v>4</v>
      </c>
      <c r="F6941" s="165">
        <f>+WEEKDAY(ExportsELAP[[#This Row],[Date Prevailing]],1)</f>
        <v>2</v>
      </c>
      <c r="G6941" s="165">
        <f>+COUNTIFS(ECR_Hours!$K$6:$K$7,ExportsELAP[[#This Row],[Date Prevailing]])</f>
        <v>0</v>
      </c>
      <c r="H6941" s="165">
        <f t="shared" si="435"/>
        <v>2</v>
      </c>
      <c r="I6941" s="166">
        <f>+Exports!G6944</f>
        <v>27.405799999999996</v>
      </c>
      <c r="J6941" s="166">
        <f>+'ELAP_IPCO-APND'!D6944</f>
        <v>54.626939999999998</v>
      </c>
      <c r="K6941" s="166">
        <f>+(ExportsELAP[[#This Row],[Exports kWh - MPT]]/1000)*ExportsELAP[[#This Row],[EIM Price]]</f>
        <v>1.4970949922519996</v>
      </c>
      <c r="L6941" s="167" t="str">
        <f>+INDEX(ECR_Hours!$I$12:$I$15,MATCH(ExportsELAP[[#This Row],[Date Prevailing]],ECR_Hours!$H$12:$H$15,1))</f>
        <v>NS</v>
      </c>
      <c r="M6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2" spans="1:13" x14ac:dyDescent="0.25">
      <c r="A6942" s="164">
        <f>+Exports!A6945</f>
        <v>44851</v>
      </c>
      <c r="B6942" s="165">
        <f t="shared" si="432"/>
        <v>2022</v>
      </c>
      <c r="C6942" s="165">
        <f t="shared" si="433"/>
        <v>10</v>
      </c>
      <c r="D6942" s="165">
        <f t="shared" si="434"/>
        <v>17</v>
      </c>
      <c r="E6942" s="165">
        <f>+Exports!B6945</f>
        <v>5</v>
      </c>
      <c r="F6942" s="165">
        <f>+WEEKDAY(ExportsELAP[[#This Row],[Date Prevailing]],1)</f>
        <v>2</v>
      </c>
      <c r="G6942" s="165">
        <f>+COUNTIFS(ECR_Hours!$K$6:$K$7,ExportsELAP[[#This Row],[Date Prevailing]])</f>
        <v>0</v>
      </c>
      <c r="H6942" s="165">
        <f t="shared" si="435"/>
        <v>2</v>
      </c>
      <c r="I6942" s="166">
        <f>+Exports!G6945</f>
        <v>30.504300000000001</v>
      </c>
      <c r="J6942" s="166">
        <f>+'ELAP_IPCO-APND'!D6945</f>
        <v>51.918390000000002</v>
      </c>
      <c r="K6942" s="166">
        <f>+(ExportsELAP[[#This Row],[Exports kWh - MPT]]/1000)*ExportsELAP[[#This Row],[EIM Price]]</f>
        <v>1.5837341440770001</v>
      </c>
      <c r="L6942" s="167" t="str">
        <f>+INDEX(ECR_Hours!$I$12:$I$15,MATCH(ExportsELAP[[#This Row],[Date Prevailing]],ECR_Hours!$H$12:$H$15,1))</f>
        <v>NS</v>
      </c>
      <c r="M6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3" spans="1:13" x14ac:dyDescent="0.25">
      <c r="A6943" s="164">
        <f>+Exports!A6946</f>
        <v>44851</v>
      </c>
      <c r="B6943" s="165">
        <f t="shared" si="432"/>
        <v>2022</v>
      </c>
      <c r="C6943" s="165">
        <f t="shared" si="433"/>
        <v>10</v>
      </c>
      <c r="D6943" s="165">
        <f t="shared" si="434"/>
        <v>17</v>
      </c>
      <c r="E6943" s="165">
        <f>+Exports!B6946</f>
        <v>6</v>
      </c>
      <c r="F6943" s="165">
        <f>+WEEKDAY(ExportsELAP[[#This Row],[Date Prevailing]],1)</f>
        <v>2</v>
      </c>
      <c r="G6943" s="165">
        <f>+COUNTIFS(ECR_Hours!$K$6:$K$7,ExportsELAP[[#This Row],[Date Prevailing]])</f>
        <v>0</v>
      </c>
      <c r="H6943" s="165">
        <f t="shared" si="435"/>
        <v>2</v>
      </c>
      <c r="I6943" s="166">
        <f>+Exports!G6946</f>
        <v>27.153399999999987</v>
      </c>
      <c r="J6943" s="166">
        <f>+'ELAP_IPCO-APND'!D6946</f>
        <v>66.13203</v>
      </c>
      <c r="K6943" s="166">
        <f>+(ExportsELAP[[#This Row],[Exports kWh - MPT]]/1000)*ExportsELAP[[#This Row],[EIM Price]]</f>
        <v>1.7957094634019992</v>
      </c>
      <c r="L6943" s="167" t="str">
        <f>+INDEX(ECR_Hours!$I$12:$I$15,MATCH(ExportsELAP[[#This Row],[Date Prevailing]],ECR_Hours!$H$12:$H$15,1))</f>
        <v>NS</v>
      </c>
      <c r="M6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4" spans="1:13" x14ac:dyDescent="0.25">
      <c r="A6944" s="164">
        <f>+Exports!A6947</f>
        <v>44851</v>
      </c>
      <c r="B6944" s="165">
        <f t="shared" si="432"/>
        <v>2022</v>
      </c>
      <c r="C6944" s="165">
        <f t="shared" si="433"/>
        <v>10</v>
      </c>
      <c r="D6944" s="165">
        <f t="shared" si="434"/>
        <v>17</v>
      </c>
      <c r="E6944" s="165">
        <f>+Exports!B6947</f>
        <v>7</v>
      </c>
      <c r="F6944" s="165">
        <f>+WEEKDAY(ExportsELAP[[#This Row],[Date Prevailing]],1)</f>
        <v>2</v>
      </c>
      <c r="G6944" s="165">
        <f>+COUNTIFS(ECR_Hours!$K$6:$K$7,ExportsELAP[[#This Row],[Date Prevailing]])</f>
        <v>0</v>
      </c>
      <c r="H6944" s="165">
        <f t="shared" si="435"/>
        <v>2</v>
      </c>
      <c r="I6944" s="166">
        <f>+Exports!G6947</f>
        <v>26.1907</v>
      </c>
      <c r="J6944" s="166">
        <f>+'ELAP_IPCO-APND'!D6947</f>
        <v>72.547309999999996</v>
      </c>
      <c r="K6944" s="166">
        <f>+(ExportsELAP[[#This Row],[Exports kWh - MPT]]/1000)*ExportsELAP[[#This Row],[EIM Price]]</f>
        <v>1.9000648320169999</v>
      </c>
      <c r="L6944" s="167" t="str">
        <f>+INDEX(ECR_Hours!$I$12:$I$15,MATCH(ExportsELAP[[#This Row],[Date Prevailing]],ECR_Hours!$H$12:$H$15,1))</f>
        <v>NS</v>
      </c>
      <c r="M6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5" spans="1:13" x14ac:dyDescent="0.25">
      <c r="A6945" s="164">
        <f>+Exports!A6948</f>
        <v>44851</v>
      </c>
      <c r="B6945" s="165">
        <f t="shared" si="432"/>
        <v>2022</v>
      </c>
      <c r="C6945" s="165">
        <f t="shared" si="433"/>
        <v>10</v>
      </c>
      <c r="D6945" s="165">
        <f t="shared" si="434"/>
        <v>17</v>
      </c>
      <c r="E6945" s="165">
        <f>+Exports!B6948</f>
        <v>8</v>
      </c>
      <c r="F6945" s="165">
        <f>+WEEKDAY(ExportsELAP[[#This Row],[Date Prevailing]],1)</f>
        <v>2</v>
      </c>
      <c r="G6945" s="165">
        <f>+COUNTIFS(ECR_Hours!$K$6:$K$7,ExportsELAP[[#This Row],[Date Prevailing]])</f>
        <v>0</v>
      </c>
      <c r="H6945" s="165">
        <f t="shared" si="435"/>
        <v>2</v>
      </c>
      <c r="I6945" s="166">
        <f>+Exports!G6948</f>
        <v>77.174599999999998</v>
      </c>
      <c r="J6945" s="166">
        <f>+'ELAP_IPCO-APND'!D6948</f>
        <v>81.762129999999999</v>
      </c>
      <c r="K6945" s="166">
        <f>+(ExportsELAP[[#This Row],[Exports kWh - MPT]]/1000)*ExportsELAP[[#This Row],[EIM Price]]</f>
        <v>6.3099596778979992</v>
      </c>
      <c r="L6945" s="167" t="str">
        <f>+INDEX(ECR_Hours!$I$12:$I$15,MATCH(ExportsELAP[[#This Row],[Date Prevailing]],ECR_Hours!$H$12:$H$15,1))</f>
        <v>NS</v>
      </c>
      <c r="M6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6" spans="1:13" x14ac:dyDescent="0.25">
      <c r="A6946" s="164">
        <f>+Exports!A6949</f>
        <v>44851</v>
      </c>
      <c r="B6946" s="165">
        <f t="shared" si="432"/>
        <v>2022</v>
      </c>
      <c r="C6946" s="165">
        <f t="shared" si="433"/>
        <v>10</v>
      </c>
      <c r="D6946" s="165">
        <f t="shared" si="434"/>
        <v>17</v>
      </c>
      <c r="E6946" s="165">
        <f>+Exports!B6949</f>
        <v>9</v>
      </c>
      <c r="F6946" s="165">
        <f>+WEEKDAY(ExportsELAP[[#This Row],[Date Prevailing]],1)</f>
        <v>2</v>
      </c>
      <c r="G6946" s="165">
        <f>+COUNTIFS(ECR_Hours!$K$6:$K$7,ExportsELAP[[#This Row],[Date Prevailing]])</f>
        <v>0</v>
      </c>
      <c r="H6946" s="165">
        <f t="shared" si="435"/>
        <v>2</v>
      </c>
      <c r="I6946" s="166">
        <f>+Exports!G6949</f>
        <v>6287.0486000000001</v>
      </c>
      <c r="J6946" s="166">
        <f>+'ELAP_IPCO-APND'!D6949</f>
        <v>77.013279999999995</v>
      </c>
      <c r="K6946" s="166">
        <f>+(ExportsELAP[[#This Row],[Exports kWh - MPT]]/1000)*ExportsELAP[[#This Row],[EIM Price]]</f>
        <v>484.18623420540797</v>
      </c>
      <c r="L6946" s="167" t="str">
        <f>+INDEX(ECR_Hours!$I$12:$I$15,MATCH(ExportsELAP[[#This Row],[Date Prevailing]],ECR_Hours!$H$12:$H$15,1))</f>
        <v>NS</v>
      </c>
      <c r="M6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7" spans="1:13" x14ac:dyDescent="0.25">
      <c r="A6947" s="164">
        <f>+Exports!A6950</f>
        <v>44851</v>
      </c>
      <c r="B6947" s="165">
        <f t="shared" si="432"/>
        <v>2022</v>
      </c>
      <c r="C6947" s="165">
        <f t="shared" si="433"/>
        <v>10</v>
      </c>
      <c r="D6947" s="165">
        <f t="shared" si="434"/>
        <v>17</v>
      </c>
      <c r="E6947" s="165">
        <f>+Exports!B6950</f>
        <v>10</v>
      </c>
      <c r="F6947" s="165">
        <f>+WEEKDAY(ExportsELAP[[#This Row],[Date Prevailing]],1)</f>
        <v>2</v>
      </c>
      <c r="G6947" s="165">
        <f>+COUNTIFS(ECR_Hours!$K$6:$K$7,ExportsELAP[[#This Row],[Date Prevailing]])</f>
        <v>0</v>
      </c>
      <c r="H6947" s="165">
        <f t="shared" si="435"/>
        <v>2</v>
      </c>
      <c r="I6947" s="166">
        <f>+Exports!G6950</f>
        <v>19358.8433</v>
      </c>
      <c r="J6947" s="166">
        <f>+'ELAP_IPCO-APND'!D6950</f>
        <v>69.715260000000001</v>
      </c>
      <c r="K6947" s="166">
        <f>+(ExportsELAP[[#This Row],[Exports kWh - MPT]]/1000)*ExportsELAP[[#This Row],[EIM Price]]</f>
        <v>1349.6067939587581</v>
      </c>
      <c r="L6947" s="167" t="str">
        <f>+INDEX(ECR_Hours!$I$12:$I$15,MATCH(ExportsELAP[[#This Row],[Date Prevailing]],ECR_Hours!$H$12:$H$15,1))</f>
        <v>NS</v>
      </c>
      <c r="M6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8" spans="1:13" x14ac:dyDescent="0.25">
      <c r="A6948" s="164">
        <f>+Exports!A6951</f>
        <v>44851</v>
      </c>
      <c r="B6948" s="165">
        <f t="shared" si="432"/>
        <v>2022</v>
      </c>
      <c r="C6948" s="165">
        <f t="shared" si="433"/>
        <v>10</v>
      </c>
      <c r="D6948" s="165">
        <f t="shared" si="434"/>
        <v>17</v>
      </c>
      <c r="E6948" s="165">
        <f>+Exports!B6951</f>
        <v>11</v>
      </c>
      <c r="F6948" s="165">
        <f>+WEEKDAY(ExportsELAP[[#This Row],[Date Prevailing]],1)</f>
        <v>2</v>
      </c>
      <c r="G6948" s="165">
        <f>+COUNTIFS(ECR_Hours!$K$6:$K$7,ExportsELAP[[#This Row],[Date Prevailing]])</f>
        <v>0</v>
      </c>
      <c r="H6948" s="165">
        <f t="shared" si="435"/>
        <v>2</v>
      </c>
      <c r="I6948" s="166">
        <f>+Exports!G6951</f>
        <v>32227.326399999998</v>
      </c>
      <c r="J6948" s="166">
        <f>+'ELAP_IPCO-APND'!D6951</f>
        <v>66.581779999999995</v>
      </c>
      <c r="K6948" s="166">
        <f>+(ExportsELAP[[#This Row],[Exports kWh - MPT]]/1000)*ExportsELAP[[#This Row],[EIM Price]]</f>
        <v>2145.7527563529916</v>
      </c>
      <c r="L6948" s="167" t="str">
        <f>+INDEX(ECR_Hours!$I$12:$I$15,MATCH(ExportsELAP[[#This Row],[Date Prevailing]],ECR_Hours!$H$12:$H$15,1))</f>
        <v>NS</v>
      </c>
      <c r="M6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49" spans="1:13" x14ac:dyDescent="0.25">
      <c r="A6949" s="164">
        <f>+Exports!A6952</f>
        <v>44851</v>
      </c>
      <c r="B6949" s="165">
        <f t="shared" si="432"/>
        <v>2022</v>
      </c>
      <c r="C6949" s="165">
        <f t="shared" si="433"/>
        <v>10</v>
      </c>
      <c r="D6949" s="165">
        <f t="shared" si="434"/>
        <v>17</v>
      </c>
      <c r="E6949" s="165">
        <f>+Exports!B6952</f>
        <v>12</v>
      </c>
      <c r="F6949" s="165">
        <f>+WEEKDAY(ExportsELAP[[#This Row],[Date Prevailing]],1)</f>
        <v>2</v>
      </c>
      <c r="G6949" s="165">
        <f>+COUNTIFS(ECR_Hours!$K$6:$K$7,ExportsELAP[[#This Row],[Date Prevailing]])</f>
        <v>0</v>
      </c>
      <c r="H6949" s="165">
        <f t="shared" si="435"/>
        <v>2</v>
      </c>
      <c r="I6949" s="166">
        <f>+Exports!G6952</f>
        <v>42347.282999999996</v>
      </c>
      <c r="J6949" s="166">
        <f>+'ELAP_IPCO-APND'!D6952</f>
        <v>71.865499999999997</v>
      </c>
      <c r="K6949" s="166">
        <f>+(ExportsELAP[[#This Row],[Exports kWh - MPT]]/1000)*ExportsELAP[[#This Row],[EIM Price]]</f>
        <v>3043.3086664364996</v>
      </c>
      <c r="L6949" s="167" t="str">
        <f>+INDEX(ECR_Hours!$I$12:$I$15,MATCH(ExportsELAP[[#This Row],[Date Prevailing]],ECR_Hours!$H$12:$H$15,1))</f>
        <v>NS</v>
      </c>
      <c r="M6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0" spans="1:13" x14ac:dyDescent="0.25">
      <c r="A6950" s="164">
        <f>+Exports!A6953</f>
        <v>44851</v>
      </c>
      <c r="B6950" s="165">
        <f t="shared" si="432"/>
        <v>2022</v>
      </c>
      <c r="C6950" s="165">
        <f t="shared" si="433"/>
        <v>10</v>
      </c>
      <c r="D6950" s="165">
        <f t="shared" si="434"/>
        <v>17</v>
      </c>
      <c r="E6950" s="165">
        <f>+Exports!B6953</f>
        <v>13</v>
      </c>
      <c r="F6950" s="165">
        <f>+WEEKDAY(ExportsELAP[[#This Row],[Date Prevailing]],1)</f>
        <v>2</v>
      </c>
      <c r="G6950" s="165">
        <f>+COUNTIFS(ECR_Hours!$K$6:$K$7,ExportsELAP[[#This Row],[Date Prevailing]])</f>
        <v>0</v>
      </c>
      <c r="H6950" s="165">
        <f t="shared" si="435"/>
        <v>2</v>
      </c>
      <c r="I6950" s="166">
        <f>+Exports!G6953</f>
        <v>48708.129000000008</v>
      </c>
      <c r="J6950" s="166">
        <f>+'ELAP_IPCO-APND'!D6953</f>
        <v>74.392700000000005</v>
      </c>
      <c r="K6950" s="166">
        <f>+(ExportsELAP[[#This Row],[Exports kWh - MPT]]/1000)*ExportsELAP[[#This Row],[EIM Price]]</f>
        <v>3623.5292282583009</v>
      </c>
      <c r="L6950" s="167" t="str">
        <f>+INDEX(ECR_Hours!$I$12:$I$15,MATCH(ExportsELAP[[#This Row],[Date Prevailing]],ECR_Hours!$H$12:$H$15,1))</f>
        <v>NS</v>
      </c>
      <c r="M6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1" spans="1:13" x14ac:dyDescent="0.25">
      <c r="A6951" s="164">
        <f>+Exports!A6954</f>
        <v>44851</v>
      </c>
      <c r="B6951" s="165">
        <f t="shared" si="432"/>
        <v>2022</v>
      </c>
      <c r="C6951" s="165">
        <f t="shared" si="433"/>
        <v>10</v>
      </c>
      <c r="D6951" s="165">
        <f t="shared" si="434"/>
        <v>17</v>
      </c>
      <c r="E6951" s="165">
        <f>+Exports!B6954</f>
        <v>14</v>
      </c>
      <c r="F6951" s="165">
        <f>+WEEKDAY(ExportsELAP[[#This Row],[Date Prevailing]],1)</f>
        <v>2</v>
      </c>
      <c r="G6951" s="165">
        <f>+COUNTIFS(ECR_Hours!$K$6:$K$7,ExportsELAP[[#This Row],[Date Prevailing]])</f>
        <v>0</v>
      </c>
      <c r="H6951" s="165">
        <f t="shared" si="435"/>
        <v>2</v>
      </c>
      <c r="I6951" s="166">
        <f>+Exports!G6954</f>
        <v>50363.774599999997</v>
      </c>
      <c r="J6951" s="166">
        <f>+'ELAP_IPCO-APND'!D6954</f>
        <v>72.343000000000004</v>
      </c>
      <c r="K6951" s="166">
        <f>+(ExportsELAP[[#This Row],[Exports kWh - MPT]]/1000)*ExportsELAP[[#This Row],[EIM Price]]</f>
        <v>3643.4665458878003</v>
      </c>
      <c r="L6951" s="167" t="str">
        <f>+INDEX(ECR_Hours!$I$12:$I$15,MATCH(ExportsELAP[[#This Row],[Date Prevailing]],ECR_Hours!$H$12:$H$15,1))</f>
        <v>NS</v>
      </c>
      <c r="M6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2" spans="1:13" x14ac:dyDescent="0.25">
      <c r="A6952" s="164">
        <f>+Exports!A6955</f>
        <v>44851</v>
      </c>
      <c r="B6952" s="165">
        <f t="shared" si="432"/>
        <v>2022</v>
      </c>
      <c r="C6952" s="165">
        <f t="shared" si="433"/>
        <v>10</v>
      </c>
      <c r="D6952" s="165">
        <f t="shared" si="434"/>
        <v>17</v>
      </c>
      <c r="E6952" s="165">
        <f>+Exports!B6955</f>
        <v>15</v>
      </c>
      <c r="F6952" s="165">
        <f>+WEEKDAY(ExportsELAP[[#This Row],[Date Prevailing]],1)</f>
        <v>2</v>
      </c>
      <c r="G6952" s="165">
        <f>+COUNTIFS(ECR_Hours!$K$6:$K$7,ExportsELAP[[#This Row],[Date Prevailing]])</f>
        <v>0</v>
      </c>
      <c r="H6952" s="165">
        <f t="shared" si="435"/>
        <v>2</v>
      </c>
      <c r="I6952" s="166">
        <f>+Exports!G6955</f>
        <v>47671.146599999993</v>
      </c>
      <c r="J6952" s="166">
        <f>+'ELAP_IPCO-APND'!D6955</f>
        <v>73.145740000000004</v>
      </c>
      <c r="K6952" s="166">
        <f>+(ExportsELAP[[#This Row],[Exports kWh - MPT]]/1000)*ExportsELAP[[#This Row],[EIM Price]]</f>
        <v>3486.9412947054839</v>
      </c>
      <c r="L6952" s="167" t="str">
        <f>+INDEX(ECR_Hours!$I$12:$I$15,MATCH(ExportsELAP[[#This Row],[Date Prevailing]],ECR_Hours!$H$12:$H$15,1))</f>
        <v>NS</v>
      </c>
      <c r="M6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3" spans="1:13" x14ac:dyDescent="0.25">
      <c r="A6953" s="164">
        <f>+Exports!A6956</f>
        <v>44851</v>
      </c>
      <c r="B6953" s="165">
        <f t="shared" si="432"/>
        <v>2022</v>
      </c>
      <c r="C6953" s="165">
        <f t="shared" si="433"/>
        <v>10</v>
      </c>
      <c r="D6953" s="165">
        <f t="shared" si="434"/>
        <v>17</v>
      </c>
      <c r="E6953" s="165">
        <f>+Exports!B6956</f>
        <v>16</v>
      </c>
      <c r="F6953" s="165">
        <f>+WEEKDAY(ExportsELAP[[#This Row],[Date Prevailing]],1)</f>
        <v>2</v>
      </c>
      <c r="G6953" s="165">
        <f>+COUNTIFS(ECR_Hours!$K$6:$K$7,ExportsELAP[[#This Row],[Date Prevailing]])</f>
        <v>0</v>
      </c>
      <c r="H6953" s="165">
        <f t="shared" si="435"/>
        <v>2</v>
      </c>
      <c r="I6953" s="166">
        <f>+Exports!G6956</f>
        <v>40379.826800000003</v>
      </c>
      <c r="J6953" s="166">
        <f>+'ELAP_IPCO-APND'!D6956</f>
        <v>81.990849999999995</v>
      </c>
      <c r="K6953" s="166">
        <f>+(ExportsELAP[[#This Row],[Exports kWh - MPT]]/1000)*ExportsELAP[[#This Row],[EIM Price]]</f>
        <v>3310.7763221847799</v>
      </c>
      <c r="L6953" s="167" t="str">
        <f>+INDEX(ECR_Hours!$I$12:$I$15,MATCH(ExportsELAP[[#This Row],[Date Prevailing]],ECR_Hours!$H$12:$H$15,1))</f>
        <v>NS</v>
      </c>
      <c r="M6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4" spans="1:13" x14ac:dyDescent="0.25">
      <c r="A6954" s="164">
        <f>+Exports!A6957</f>
        <v>44851</v>
      </c>
      <c r="B6954" s="165">
        <f t="shared" si="432"/>
        <v>2022</v>
      </c>
      <c r="C6954" s="165">
        <f t="shared" si="433"/>
        <v>10</v>
      </c>
      <c r="D6954" s="165">
        <f t="shared" si="434"/>
        <v>17</v>
      </c>
      <c r="E6954" s="165">
        <f>+Exports!B6957</f>
        <v>17</v>
      </c>
      <c r="F6954" s="165">
        <f>+WEEKDAY(ExportsELAP[[#This Row],[Date Prevailing]],1)</f>
        <v>2</v>
      </c>
      <c r="G6954" s="165">
        <f>+COUNTIFS(ECR_Hours!$K$6:$K$7,ExportsELAP[[#This Row],[Date Prevailing]])</f>
        <v>0</v>
      </c>
      <c r="H6954" s="165">
        <f t="shared" si="435"/>
        <v>2</v>
      </c>
      <c r="I6954" s="166">
        <f>+Exports!G6957</f>
        <v>28749.966399999998</v>
      </c>
      <c r="J6954" s="166">
        <f>+'ELAP_IPCO-APND'!D6957</f>
        <v>74.909210000000002</v>
      </c>
      <c r="K6954" s="166">
        <f>+(ExportsELAP[[#This Row],[Exports kWh - MPT]]/1000)*ExportsELAP[[#This Row],[EIM Price]]</f>
        <v>2153.6372705505437</v>
      </c>
      <c r="L6954" s="167" t="str">
        <f>+INDEX(ECR_Hours!$I$12:$I$15,MATCH(ExportsELAP[[#This Row],[Date Prevailing]],ECR_Hours!$H$12:$H$15,1))</f>
        <v>NS</v>
      </c>
      <c r="M6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5" spans="1:13" x14ac:dyDescent="0.25">
      <c r="A6955" s="164">
        <f>+Exports!A6958</f>
        <v>44851</v>
      </c>
      <c r="B6955" s="165">
        <f t="shared" si="432"/>
        <v>2022</v>
      </c>
      <c r="C6955" s="165">
        <f t="shared" si="433"/>
        <v>10</v>
      </c>
      <c r="D6955" s="165">
        <f t="shared" si="434"/>
        <v>17</v>
      </c>
      <c r="E6955" s="165">
        <f>+Exports!B6958</f>
        <v>18</v>
      </c>
      <c r="F6955" s="165">
        <f>+WEEKDAY(ExportsELAP[[#This Row],[Date Prevailing]],1)</f>
        <v>2</v>
      </c>
      <c r="G6955" s="165">
        <f>+COUNTIFS(ECR_Hours!$K$6:$K$7,ExportsELAP[[#This Row],[Date Prevailing]])</f>
        <v>0</v>
      </c>
      <c r="H6955" s="165">
        <f t="shared" si="435"/>
        <v>2</v>
      </c>
      <c r="I6955" s="166">
        <f>+Exports!G6958</f>
        <v>15482.749499999998</v>
      </c>
      <c r="J6955" s="166">
        <f>+'ELAP_IPCO-APND'!D6958</f>
        <v>81.416690000000003</v>
      </c>
      <c r="K6955" s="166">
        <f>+(ExportsELAP[[#This Row],[Exports kWh - MPT]]/1000)*ExportsELAP[[#This Row],[EIM Price]]</f>
        <v>1260.554216389155</v>
      </c>
      <c r="L6955" s="167" t="str">
        <f>+INDEX(ECR_Hours!$I$12:$I$15,MATCH(ExportsELAP[[#This Row],[Date Prevailing]],ECR_Hours!$H$12:$H$15,1))</f>
        <v>NS</v>
      </c>
      <c r="M6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6" spans="1:13" x14ac:dyDescent="0.25">
      <c r="A6956" s="164">
        <f>+Exports!A6959</f>
        <v>44851</v>
      </c>
      <c r="B6956" s="165">
        <f t="shared" si="432"/>
        <v>2022</v>
      </c>
      <c r="C6956" s="165">
        <f t="shared" si="433"/>
        <v>10</v>
      </c>
      <c r="D6956" s="165">
        <f t="shared" si="434"/>
        <v>17</v>
      </c>
      <c r="E6956" s="165">
        <f>+Exports!B6959</f>
        <v>19</v>
      </c>
      <c r="F6956" s="165">
        <f>+WEEKDAY(ExportsELAP[[#This Row],[Date Prevailing]],1)</f>
        <v>2</v>
      </c>
      <c r="G6956" s="165">
        <f>+COUNTIFS(ECR_Hours!$K$6:$K$7,ExportsELAP[[#This Row],[Date Prevailing]])</f>
        <v>0</v>
      </c>
      <c r="H6956" s="165">
        <f t="shared" si="435"/>
        <v>2</v>
      </c>
      <c r="I6956" s="166">
        <f>+Exports!G6959</f>
        <v>3276.9445000000001</v>
      </c>
      <c r="J6956" s="166">
        <f>+'ELAP_IPCO-APND'!D6959</f>
        <v>84.044110000000003</v>
      </c>
      <c r="K6956" s="166">
        <f>+(ExportsELAP[[#This Row],[Exports kWh - MPT]]/1000)*ExportsELAP[[#This Row],[EIM Price]]</f>
        <v>275.40788402189503</v>
      </c>
      <c r="L6956" s="167" t="str">
        <f>+INDEX(ECR_Hours!$I$12:$I$15,MATCH(ExportsELAP[[#This Row],[Date Prevailing]],ECR_Hours!$H$12:$H$15,1))</f>
        <v>NS</v>
      </c>
      <c r="M6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7" spans="1:13" x14ac:dyDescent="0.25">
      <c r="A6957" s="164">
        <f>+Exports!A6960</f>
        <v>44851</v>
      </c>
      <c r="B6957" s="165">
        <f t="shared" si="432"/>
        <v>2022</v>
      </c>
      <c r="C6957" s="165">
        <f t="shared" si="433"/>
        <v>10</v>
      </c>
      <c r="D6957" s="165">
        <f t="shared" si="434"/>
        <v>17</v>
      </c>
      <c r="E6957" s="165">
        <f>+Exports!B6960</f>
        <v>20</v>
      </c>
      <c r="F6957" s="165">
        <f>+WEEKDAY(ExportsELAP[[#This Row],[Date Prevailing]],1)</f>
        <v>2</v>
      </c>
      <c r="G6957" s="165">
        <f>+COUNTIFS(ECR_Hours!$K$6:$K$7,ExportsELAP[[#This Row],[Date Prevailing]])</f>
        <v>0</v>
      </c>
      <c r="H6957" s="165">
        <f t="shared" si="435"/>
        <v>2</v>
      </c>
      <c r="I6957" s="166">
        <f>+Exports!G6960</f>
        <v>11.976299999999981</v>
      </c>
      <c r="J6957" s="166">
        <f>+'ELAP_IPCO-APND'!D6960</f>
        <v>85.821470000000005</v>
      </c>
      <c r="K6957" s="166">
        <f>+(ExportsELAP[[#This Row],[Exports kWh - MPT]]/1000)*ExportsELAP[[#This Row],[EIM Price]]</f>
        <v>1.0278236711609985</v>
      </c>
      <c r="L6957" s="167" t="str">
        <f>+INDEX(ECR_Hours!$I$12:$I$15,MATCH(ExportsELAP[[#This Row],[Date Prevailing]],ECR_Hours!$H$12:$H$15,1))</f>
        <v>NS</v>
      </c>
      <c r="M6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8" spans="1:13" x14ac:dyDescent="0.25">
      <c r="A6958" s="164">
        <f>+Exports!A6961</f>
        <v>44851</v>
      </c>
      <c r="B6958" s="165">
        <f t="shared" si="432"/>
        <v>2022</v>
      </c>
      <c r="C6958" s="165">
        <f t="shared" si="433"/>
        <v>10</v>
      </c>
      <c r="D6958" s="165">
        <f t="shared" si="434"/>
        <v>17</v>
      </c>
      <c r="E6958" s="165">
        <f>+Exports!B6961</f>
        <v>21</v>
      </c>
      <c r="F6958" s="165">
        <f>+WEEKDAY(ExportsELAP[[#This Row],[Date Prevailing]],1)</f>
        <v>2</v>
      </c>
      <c r="G6958" s="165">
        <f>+COUNTIFS(ECR_Hours!$K$6:$K$7,ExportsELAP[[#This Row],[Date Prevailing]])</f>
        <v>0</v>
      </c>
      <c r="H6958" s="165">
        <f t="shared" si="435"/>
        <v>2</v>
      </c>
      <c r="I6958" s="166">
        <f>+Exports!G6961</f>
        <v>11.819100000000001</v>
      </c>
      <c r="J6958" s="166">
        <f>+'ELAP_IPCO-APND'!D6961</f>
        <v>93.408839999999998</v>
      </c>
      <c r="K6958" s="166">
        <f>+(ExportsELAP[[#This Row],[Exports kWh - MPT]]/1000)*ExportsELAP[[#This Row],[EIM Price]]</f>
        <v>1.104008420844</v>
      </c>
      <c r="L6958" s="167" t="str">
        <f>+INDEX(ECR_Hours!$I$12:$I$15,MATCH(ExportsELAP[[#This Row],[Date Prevailing]],ECR_Hours!$H$12:$H$15,1))</f>
        <v>NS</v>
      </c>
      <c r="M6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59" spans="1:13" x14ac:dyDescent="0.25">
      <c r="A6959" s="164">
        <f>+Exports!A6962</f>
        <v>44851</v>
      </c>
      <c r="B6959" s="165">
        <f t="shared" si="432"/>
        <v>2022</v>
      </c>
      <c r="C6959" s="165">
        <f t="shared" si="433"/>
        <v>10</v>
      </c>
      <c r="D6959" s="165">
        <f t="shared" si="434"/>
        <v>17</v>
      </c>
      <c r="E6959" s="165">
        <f>+Exports!B6962</f>
        <v>22</v>
      </c>
      <c r="F6959" s="165">
        <f>+WEEKDAY(ExportsELAP[[#This Row],[Date Prevailing]],1)</f>
        <v>2</v>
      </c>
      <c r="G6959" s="165">
        <f>+COUNTIFS(ECR_Hours!$K$6:$K$7,ExportsELAP[[#This Row],[Date Prevailing]])</f>
        <v>0</v>
      </c>
      <c r="H6959" s="165">
        <f t="shared" si="435"/>
        <v>2</v>
      </c>
      <c r="I6959" s="166">
        <f>+Exports!G6962</f>
        <v>11.3056</v>
      </c>
      <c r="J6959" s="166">
        <f>+'ELAP_IPCO-APND'!D6962</f>
        <v>96.302779999999998</v>
      </c>
      <c r="K6959" s="166">
        <f>+(ExportsELAP[[#This Row],[Exports kWh - MPT]]/1000)*ExportsELAP[[#This Row],[EIM Price]]</f>
        <v>1.0887607095680001</v>
      </c>
      <c r="L6959" s="167" t="str">
        <f>+INDEX(ECR_Hours!$I$12:$I$15,MATCH(ExportsELAP[[#This Row],[Date Prevailing]],ECR_Hours!$H$12:$H$15,1))</f>
        <v>NS</v>
      </c>
      <c r="M6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0" spans="1:13" x14ac:dyDescent="0.25">
      <c r="A6960" s="164">
        <f>+Exports!A6963</f>
        <v>44851</v>
      </c>
      <c r="B6960" s="165">
        <f t="shared" si="432"/>
        <v>2022</v>
      </c>
      <c r="C6960" s="165">
        <f t="shared" si="433"/>
        <v>10</v>
      </c>
      <c r="D6960" s="165">
        <f t="shared" si="434"/>
        <v>17</v>
      </c>
      <c r="E6960" s="165">
        <f>+Exports!B6963</f>
        <v>23</v>
      </c>
      <c r="F6960" s="165">
        <f>+WEEKDAY(ExportsELAP[[#This Row],[Date Prevailing]],1)</f>
        <v>2</v>
      </c>
      <c r="G6960" s="165">
        <f>+COUNTIFS(ECR_Hours!$K$6:$K$7,ExportsELAP[[#This Row],[Date Prevailing]])</f>
        <v>0</v>
      </c>
      <c r="H6960" s="165">
        <f t="shared" si="435"/>
        <v>2</v>
      </c>
      <c r="I6960" s="166">
        <f>+Exports!G6963</f>
        <v>10.271799999999999</v>
      </c>
      <c r="J6960" s="166">
        <f>+'ELAP_IPCO-APND'!D6963</f>
        <v>93.183170000000004</v>
      </c>
      <c r="K6960" s="166">
        <f>+(ExportsELAP[[#This Row],[Exports kWh - MPT]]/1000)*ExportsELAP[[#This Row],[EIM Price]]</f>
        <v>0.95715888560599993</v>
      </c>
      <c r="L6960" s="167" t="str">
        <f>+INDEX(ECR_Hours!$I$12:$I$15,MATCH(ExportsELAP[[#This Row],[Date Prevailing]],ECR_Hours!$H$12:$H$15,1))</f>
        <v>NS</v>
      </c>
      <c r="M6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1" spans="1:13" x14ac:dyDescent="0.25">
      <c r="A6961" s="164">
        <f>+Exports!A6964</f>
        <v>44851</v>
      </c>
      <c r="B6961" s="165">
        <f t="shared" si="432"/>
        <v>2022</v>
      </c>
      <c r="C6961" s="165">
        <f t="shared" si="433"/>
        <v>10</v>
      </c>
      <c r="D6961" s="165">
        <f t="shared" si="434"/>
        <v>17</v>
      </c>
      <c r="E6961" s="165">
        <f>+Exports!B6964</f>
        <v>24</v>
      </c>
      <c r="F6961" s="165">
        <f>+WEEKDAY(ExportsELAP[[#This Row],[Date Prevailing]],1)</f>
        <v>2</v>
      </c>
      <c r="G6961" s="165">
        <f>+COUNTIFS(ECR_Hours!$K$6:$K$7,ExportsELAP[[#This Row],[Date Prevailing]])</f>
        <v>0</v>
      </c>
      <c r="H6961" s="165">
        <f t="shared" si="435"/>
        <v>2</v>
      </c>
      <c r="I6961" s="166">
        <f>+Exports!G6964</f>
        <v>11.1166</v>
      </c>
      <c r="J6961" s="166">
        <f>+'ELAP_IPCO-APND'!D6964</f>
        <v>85.078810000000004</v>
      </c>
      <c r="K6961" s="166">
        <f>+(ExportsELAP[[#This Row],[Exports kWh - MPT]]/1000)*ExportsELAP[[#This Row],[EIM Price]]</f>
        <v>0.94578709924600013</v>
      </c>
      <c r="L6961" s="167" t="str">
        <f>+INDEX(ECR_Hours!$I$12:$I$15,MATCH(ExportsELAP[[#This Row],[Date Prevailing]],ECR_Hours!$H$12:$H$15,1))</f>
        <v>NS</v>
      </c>
      <c r="M6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2" spans="1:13" x14ac:dyDescent="0.25">
      <c r="A6962" s="164">
        <f>+Exports!A6965</f>
        <v>44852</v>
      </c>
      <c r="B6962" s="165">
        <f t="shared" si="432"/>
        <v>2022</v>
      </c>
      <c r="C6962" s="165">
        <f t="shared" si="433"/>
        <v>10</v>
      </c>
      <c r="D6962" s="165">
        <f t="shared" si="434"/>
        <v>18</v>
      </c>
      <c r="E6962" s="165">
        <f>+Exports!B6965</f>
        <v>1</v>
      </c>
      <c r="F6962" s="165">
        <f>+WEEKDAY(ExportsELAP[[#This Row],[Date Prevailing]],1)</f>
        <v>3</v>
      </c>
      <c r="G6962" s="165">
        <f>+COUNTIFS(ECR_Hours!$K$6:$K$7,ExportsELAP[[#This Row],[Date Prevailing]])</f>
        <v>0</v>
      </c>
      <c r="H6962" s="165">
        <f t="shared" si="435"/>
        <v>3</v>
      </c>
      <c r="I6962" s="166">
        <f>+Exports!G6965</f>
        <v>24.422600000000003</v>
      </c>
      <c r="J6962" s="166">
        <f>+'ELAP_IPCO-APND'!D6965</f>
        <v>64.131469999999993</v>
      </c>
      <c r="K6962" s="166">
        <f>+(ExportsELAP[[#This Row],[Exports kWh - MPT]]/1000)*ExportsELAP[[#This Row],[EIM Price]]</f>
        <v>1.566257239222</v>
      </c>
      <c r="L6962" s="167" t="str">
        <f>+INDEX(ECR_Hours!$I$12:$I$15,MATCH(ExportsELAP[[#This Row],[Date Prevailing]],ECR_Hours!$H$12:$H$15,1))</f>
        <v>NS</v>
      </c>
      <c r="M6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3" spans="1:13" x14ac:dyDescent="0.25">
      <c r="A6963" s="164">
        <f>+Exports!A6966</f>
        <v>44852</v>
      </c>
      <c r="B6963" s="165">
        <f t="shared" si="432"/>
        <v>2022</v>
      </c>
      <c r="C6963" s="165">
        <f t="shared" si="433"/>
        <v>10</v>
      </c>
      <c r="D6963" s="165">
        <f t="shared" si="434"/>
        <v>18</v>
      </c>
      <c r="E6963" s="165">
        <f>+Exports!B6966</f>
        <v>2</v>
      </c>
      <c r="F6963" s="165">
        <f>+WEEKDAY(ExportsELAP[[#This Row],[Date Prevailing]],1)</f>
        <v>3</v>
      </c>
      <c r="G6963" s="165">
        <f>+COUNTIFS(ECR_Hours!$K$6:$K$7,ExportsELAP[[#This Row],[Date Prevailing]])</f>
        <v>0</v>
      </c>
      <c r="H6963" s="165">
        <f t="shared" si="435"/>
        <v>3</v>
      </c>
      <c r="I6963" s="166">
        <f>+Exports!G6966</f>
        <v>23.694100000000002</v>
      </c>
      <c r="J6963" s="166">
        <f>+'ELAP_IPCO-APND'!D6966</f>
        <v>77.191019999999995</v>
      </c>
      <c r="K6963" s="166">
        <f>+(ExportsELAP[[#This Row],[Exports kWh - MPT]]/1000)*ExportsELAP[[#This Row],[EIM Price]]</f>
        <v>1.8289717469820002</v>
      </c>
      <c r="L6963" s="167" t="str">
        <f>+INDEX(ECR_Hours!$I$12:$I$15,MATCH(ExportsELAP[[#This Row],[Date Prevailing]],ECR_Hours!$H$12:$H$15,1))</f>
        <v>NS</v>
      </c>
      <c r="M6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4" spans="1:13" x14ac:dyDescent="0.25">
      <c r="A6964" s="164">
        <f>+Exports!A6967</f>
        <v>44852</v>
      </c>
      <c r="B6964" s="165">
        <f t="shared" si="432"/>
        <v>2022</v>
      </c>
      <c r="C6964" s="165">
        <f t="shared" si="433"/>
        <v>10</v>
      </c>
      <c r="D6964" s="165">
        <f t="shared" si="434"/>
        <v>18</v>
      </c>
      <c r="E6964" s="165">
        <f>+Exports!B6967</f>
        <v>3</v>
      </c>
      <c r="F6964" s="165">
        <f>+WEEKDAY(ExportsELAP[[#This Row],[Date Prevailing]],1)</f>
        <v>3</v>
      </c>
      <c r="G6964" s="165">
        <f>+COUNTIFS(ECR_Hours!$K$6:$K$7,ExportsELAP[[#This Row],[Date Prevailing]])</f>
        <v>0</v>
      </c>
      <c r="H6964" s="165">
        <f t="shared" si="435"/>
        <v>3</v>
      </c>
      <c r="I6964" s="166">
        <f>+Exports!G6967</f>
        <v>23.396000000000001</v>
      </c>
      <c r="J6964" s="166">
        <f>+'ELAP_IPCO-APND'!D6967</f>
        <v>76.343699999999998</v>
      </c>
      <c r="K6964" s="166">
        <f>+(ExportsELAP[[#This Row],[Exports kWh - MPT]]/1000)*ExportsELAP[[#This Row],[EIM Price]]</f>
        <v>1.7861372052</v>
      </c>
      <c r="L6964" s="167" t="str">
        <f>+INDEX(ECR_Hours!$I$12:$I$15,MATCH(ExportsELAP[[#This Row],[Date Prevailing]],ECR_Hours!$H$12:$H$15,1))</f>
        <v>NS</v>
      </c>
      <c r="M6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5" spans="1:13" x14ac:dyDescent="0.25">
      <c r="A6965" s="164">
        <f>+Exports!A6968</f>
        <v>44852</v>
      </c>
      <c r="B6965" s="165">
        <f t="shared" si="432"/>
        <v>2022</v>
      </c>
      <c r="C6965" s="165">
        <f t="shared" si="433"/>
        <v>10</v>
      </c>
      <c r="D6965" s="165">
        <f t="shared" si="434"/>
        <v>18</v>
      </c>
      <c r="E6965" s="165">
        <f>+Exports!B6968</f>
        <v>4</v>
      </c>
      <c r="F6965" s="165">
        <f>+WEEKDAY(ExportsELAP[[#This Row],[Date Prevailing]],1)</f>
        <v>3</v>
      </c>
      <c r="G6965" s="165">
        <f>+COUNTIFS(ECR_Hours!$K$6:$K$7,ExportsELAP[[#This Row],[Date Prevailing]])</f>
        <v>0</v>
      </c>
      <c r="H6965" s="165">
        <f t="shared" si="435"/>
        <v>3</v>
      </c>
      <c r="I6965" s="166">
        <f>+Exports!G6968</f>
        <v>10.652199999999999</v>
      </c>
      <c r="J6965" s="166">
        <f>+'ELAP_IPCO-APND'!D6968</f>
        <v>67.722350000000006</v>
      </c>
      <c r="K6965" s="166">
        <f>+(ExportsELAP[[#This Row],[Exports kWh - MPT]]/1000)*ExportsELAP[[#This Row],[EIM Price]]</f>
        <v>0.72139201666999997</v>
      </c>
      <c r="L6965" s="167" t="str">
        <f>+INDEX(ECR_Hours!$I$12:$I$15,MATCH(ExportsELAP[[#This Row],[Date Prevailing]],ECR_Hours!$H$12:$H$15,1))</f>
        <v>NS</v>
      </c>
      <c r="M6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6" spans="1:13" x14ac:dyDescent="0.25">
      <c r="A6966" s="164">
        <f>+Exports!A6969</f>
        <v>44852</v>
      </c>
      <c r="B6966" s="165">
        <f t="shared" si="432"/>
        <v>2022</v>
      </c>
      <c r="C6966" s="165">
        <f t="shared" si="433"/>
        <v>10</v>
      </c>
      <c r="D6966" s="165">
        <f t="shared" si="434"/>
        <v>18</v>
      </c>
      <c r="E6966" s="165">
        <f>+Exports!B6969</f>
        <v>5</v>
      </c>
      <c r="F6966" s="165">
        <f>+WEEKDAY(ExportsELAP[[#This Row],[Date Prevailing]],1)</f>
        <v>3</v>
      </c>
      <c r="G6966" s="165">
        <f>+COUNTIFS(ECR_Hours!$K$6:$K$7,ExportsELAP[[#This Row],[Date Prevailing]])</f>
        <v>0</v>
      </c>
      <c r="H6966" s="165">
        <f t="shared" si="435"/>
        <v>3</v>
      </c>
      <c r="I6966" s="166">
        <f>+Exports!G6969</f>
        <v>10.2662</v>
      </c>
      <c r="J6966" s="166">
        <f>+'ELAP_IPCO-APND'!D6969</f>
        <v>67.783839999999998</v>
      </c>
      <c r="K6966" s="166">
        <f>+(ExportsELAP[[#This Row],[Exports kWh - MPT]]/1000)*ExportsELAP[[#This Row],[EIM Price]]</f>
        <v>0.69588245820799999</v>
      </c>
      <c r="L6966" s="167" t="str">
        <f>+INDEX(ECR_Hours!$I$12:$I$15,MATCH(ExportsELAP[[#This Row],[Date Prevailing]],ECR_Hours!$H$12:$H$15,1))</f>
        <v>NS</v>
      </c>
      <c r="M6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7" spans="1:13" x14ac:dyDescent="0.25">
      <c r="A6967" s="164">
        <f>+Exports!A6970</f>
        <v>44852</v>
      </c>
      <c r="B6967" s="165">
        <f t="shared" si="432"/>
        <v>2022</v>
      </c>
      <c r="C6967" s="165">
        <f t="shared" si="433"/>
        <v>10</v>
      </c>
      <c r="D6967" s="165">
        <f t="shared" si="434"/>
        <v>18</v>
      </c>
      <c r="E6967" s="165">
        <f>+Exports!B6970</f>
        <v>6</v>
      </c>
      <c r="F6967" s="165">
        <f>+WEEKDAY(ExportsELAP[[#This Row],[Date Prevailing]],1)</f>
        <v>3</v>
      </c>
      <c r="G6967" s="165">
        <f>+COUNTIFS(ECR_Hours!$K$6:$K$7,ExportsELAP[[#This Row],[Date Prevailing]])</f>
        <v>0</v>
      </c>
      <c r="H6967" s="165">
        <f t="shared" si="435"/>
        <v>3</v>
      </c>
      <c r="I6967" s="166">
        <f>+Exports!G6970</f>
        <v>9.639899999999999</v>
      </c>
      <c r="J6967" s="166">
        <f>+'ELAP_IPCO-APND'!D6970</f>
        <v>75.584540000000004</v>
      </c>
      <c r="K6967" s="166">
        <f>+(ExportsELAP[[#This Row],[Exports kWh - MPT]]/1000)*ExportsELAP[[#This Row],[EIM Price]]</f>
        <v>0.72862740714600005</v>
      </c>
      <c r="L6967" s="167" t="str">
        <f>+INDEX(ECR_Hours!$I$12:$I$15,MATCH(ExportsELAP[[#This Row],[Date Prevailing]],ECR_Hours!$H$12:$H$15,1))</f>
        <v>NS</v>
      </c>
      <c r="M6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8" spans="1:13" x14ac:dyDescent="0.25">
      <c r="A6968" s="164">
        <f>+Exports!A6971</f>
        <v>44852</v>
      </c>
      <c r="B6968" s="165">
        <f t="shared" si="432"/>
        <v>2022</v>
      </c>
      <c r="C6968" s="165">
        <f t="shared" si="433"/>
        <v>10</v>
      </c>
      <c r="D6968" s="165">
        <f t="shared" si="434"/>
        <v>18</v>
      </c>
      <c r="E6968" s="165">
        <f>+Exports!B6971</f>
        <v>7</v>
      </c>
      <c r="F6968" s="165">
        <f>+WEEKDAY(ExportsELAP[[#This Row],[Date Prevailing]],1)</f>
        <v>3</v>
      </c>
      <c r="G6968" s="165">
        <f>+COUNTIFS(ECR_Hours!$K$6:$K$7,ExportsELAP[[#This Row],[Date Prevailing]])</f>
        <v>0</v>
      </c>
      <c r="H6968" s="165">
        <f t="shared" si="435"/>
        <v>3</v>
      </c>
      <c r="I6968" s="166">
        <f>+Exports!G6971</f>
        <v>8.4615999999999989</v>
      </c>
      <c r="J6968" s="166">
        <f>+'ELAP_IPCO-APND'!D6971</f>
        <v>76.912499999999994</v>
      </c>
      <c r="K6968" s="166">
        <f>+(ExportsELAP[[#This Row],[Exports kWh - MPT]]/1000)*ExportsELAP[[#This Row],[EIM Price]]</f>
        <v>0.65080280999999995</v>
      </c>
      <c r="L6968" s="167" t="str">
        <f>+INDEX(ECR_Hours!$I$12:$I$15,MATCH(ExportsELAP[[#This Row],[Date Prevailing]],ECR_Hours!$H$12:$H$15,1))</f>
        <v>NS</v>
      </c>
      <c r="M6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69" spans="1:13" x14ac:dyDescent="0.25">
      <c r="A6969" s="164">
        <f>+Exports!A6972</f>
        <v>44852</v>
      </c>
      <c r="B6969" s="165">
        <f t="shared" si="432"/>
        <v>2022</v>
      </c>
      <c r="C6969" s="165">
        <f t="shared" si="433"/>
        <v>10</v>
      </c>
      <c r="D6969" s="165">
        <f t="shared" si="434"/>
        <v>18</v>
      </c>
      <c r="E6969" s="165">
        <f>+Exports!B6972</f>
        <v>8</v>
      </c>
      <c r="F6969" s="165">
        <f>+WEEKDAY(ExportsELAP[[#This Row],[Date Prevailing]],1)</f>
        <v>3</v>
      </c>
      <c r="G6969" s="165">
        <f>+COUNTIFS(ECR_Hours!$K$6:$K$7,ExportsELAP[[#This Row],[Date Prevailing]])</f>
        <v>0</v>
      </c>
      <c r="H6969" s="165">
        <f t="shared" si="435"/>
        <v>3</v>
      </c>
      <c r="I6969" s="166">
        <f>+Exports!G6972</f>
        <v>32.1858</v>
      </c>
      <c r="J6969" s="166">
        <f>+'ELAP_IPCO-APND'!D6972</f>
        <v>93.272509999999997</v>
      </c>
      <c r="K6969" s="166">
        <f>+(ExportsELAP[[#This Row],[Exports kWh - MPT]]/1000)*ExportsELAP[[#This Row],[EIM Price]]</f>
        <v>3.0020503523579998</v>
      </c>
      <c r="L6969" s="167" t="str">
        <f>+INDEX(ECR_Hours!$I$12:$I$15,MATCH(ExportsELAP[[#This Row],[Date Prevailing]],ECR_Hours!$H$12:$H$15,1))</f>
        <v>NS</v>
      </c>
      <c r="M6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0" spans="1:13" x14ac:dyDescent="0.25">
      <c r="A6970" s="164">
        <f>+Exports!A6973</f>
        <v>44852</v>
      </c>
      <c r="B6970" s="165">
        <f t="shared" si="432"/>
        <v>2022</v>
      </c>
      <c r="C6970" s="165">
        <f t="shared" si="433"/>
        <v>10</v>
      </c>
      <c r="D6970" s="165">
        <f t="shared" si="434"/>
        <v>18</v>
      </c>
      <c r="E6970" s="165">
        <f>+Exports!B6973</f>
        <v>9</v>
      </c>
      <c r="F6970" s="165">
        <f>+WEEKDAY(ExportsELAP[[#This Row],[Date Prevailing]],1)</f>
        <v>3</v>
      </c>
      <c r="G6970" s="165">
        <f>+COUNTIFS(ECR_Hours!$K$6:$K$7,ExportsELAP[[#This Row],[Date Prevailing]])</f>
        <v>0</v>
      </c>
      <c r="H6970" s="165">
        <f t="shared" si="435"/>
        <v>3</v>
      </c>
      <c r="I6970" s="166">
        <f>+Exports!G6973</f>
        <v>5694.2427999999991</v>
      </c>
      <c r="J6970" s="166">
        <f>+'ELAP_IPCO-APND'!D6973</f>
        <v>84.952240000000003</v>
      </c>
      <c r="K6970" s="166">
        <f>+(ExportsELAP[[#This Row],[Exports kWh - MPT]]/1000)*ExportsELAP[[#This Row],[EIM Price]]</f>
        <v>483.7386809638719</v>
      </c>
      <c r="L6970" s="167" t="str">
        <f>+INDEX(ECR_Hours!$I$12:$I$15,MATCH(ExportsELAP[[#This Row],[Date Prevailing]],ECR_Hours!$H$12:$H$15,1))</f>
        <v>NS</v>
      </c>
      <c r="M6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1" spans="1:13" x14ac:dyDescent="0.25">
      <c r="A6971" s="164">
        <f>+Exports!A6974</f>
        <v>44852</v>
      </c>
      <c r="B6971" s="165">
        <f t="shared" si="432"/>
        <v>2022</v>
      </c>
      <c r="C6971" s="165">
        <f t="shared" si="433"/>
        <v>10</v>
      </c>
      <c r="D6971" s="165">
        <f t="shared" si="434"/>
        <v>18</v>
      </c>
      <c r="E6971" s="165">
        <f>+Exports!B6974</f>
        <v>10</v>
      </c>
      <c r="F6971" s="165">
        <f>+WEEKDAY(ExportsELAP[[#This Row],[Date Prevailing]],1)</f>
        <v>3</v>
      </c>
      <c r="G6971" s="165">
        <f>+COUNTIFS(ECR_Hours!$K$6:$K$7,ExportsELAP[[#This Row],[Date Prevailing]])</f>
        <v>0</v>
      </c>
      <c r="H6971" s="165">
        <f t="shared" si="435"/>
        <v>3</v>
      </c>
      <c r="I6971" s="166">
        <f>+Exports!G6974</f>
        <v>18496.631799999999</v>
      </c>
      <c r="J6971" s="166">
        <f>+'ELAP_IPCO-APND'!D6974</f>
        <v>68.060559999999995</v>
      </c>
      <c r="K6971" s="166">
        <f>+(ExportsELAP[[#This Row],[Exports kWh - MPT]]/1000)*ExportsELAP[[#This Row],[EIM Price]]</f>
        <v>1258.891118421808</v>
      </c>
      <c r="L6971" s="167" t="str">
        <f>+INDEX(ECR_Hours!$I$12:$I$15,MATCH(ExportsELAP[[#This Row],[Date Prevailing]],ECR_Hours!$H$12:$H$15,1))</f>
        <v>NS</v>
      </c>
      <c r="M6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2" spans="1:13" x14ac:dyDescent="0.25">
      <c r="A6972" s="164">
        <f>+Exports!A6975</f>
        <v>44852</v>
      </c>
      <c r="B6972" s="165">
        <f t="shared" si="432"/>
        <v>2022</v>
      </c>
      <c r="C6972" s="165">
        <f t="shared" si="433"/>
        <v>10</v>
      </c>
      <c r="D6972" s="165">
        <f t="shared" si="434"/>
        <v>18</v>
      </c>
      <c r="E6972" s="165">
        <f>+Exports!B6975</f>
        <v>11</v>
      </c>
      <c r="F6972" s="165">
        <f>+WEEKDAY(ExportsELAP[[#This Row],[Date Prevailing]],1)</f>
        <v>3</v>
      </c>
      <c r="G6972" s="165">
        <f>+COUNTIFS(ECR_Hours!$K$6:$K$7,ExportsELAP[[#This Row],[Date Prevailing]])</f>
        <v>0</v>
      </c>
      <c r="H6972" s="165">
        <f t="shared" si="435"/>
        <v>3</v>
      </c>
      <c r="I6972" s="166">
        <f>+Exports!G6975</f>
        <v>31639.192500000001</v>
      </c>
      <c r="J6972" s="166">
        <f>+'ELAP_IPCO-APND'!D6975</f>
        <v>65.123310000000004</v>
      </c>
      <c r="K6972" s="166">
        <f>+(ExportsELAP[[#This Row],[Exports kWh - MPT]]/1000)*ExportsELAP[[#This Row],[EIM Price]]</f>
        <v>2060.4489413271749</v>
      </c>
      <c r="L6972" s="167" t="str">
        <f>+INDEX(ECR_Hours!$I$12:$I$15,MATCH(ExportsELAP[[#This Row],[Date Prevailing]],ECR_Hours!$H$12:$H$15,1))</f>
        <v>NS</v>
      </c>
      <c r="M6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3" spans="1:13" x14ac:dyDescent="0.25">
      <c r="A6973" s="164">
        <f>+Exports!A6976</f>
        <v>44852</v>
      </c>
      <c r="B6973" s="165">
        <f t="shared" si="432"/>
        <v>2022</v>
      </c>
      <c r="C6973" s="165">
        <f t="shared" si="433"/>
        <v>10</v>
      </c>
      <c r="D6973" s="165">
        <f t="shared" si="434"/>
        <v>18</v>
      </c>
      <c r="E6973" s="165">
        <f>+Exports!B6976</f>
        <v>12</v>
      </c>
      <c r="F6973" s="165">
        <f>+WEEKDAY(ExportsELAP[[#This Row],[Date Prevailing]],1)</f>
        <v>3</v>
      </c>
      <c r="G6973" s="165">
        <f>+COUNTIFS(ECR_Hours!$K$6:$K$7,ExportsELAP[[#This Row],[Date Prevailing]])</f>
        <v>0</v>
      </c>
      <c r="H6973" s="165">
        <f t="shared" si="435"/>
        <v>3</v>
      </c>
      <c r="I6973" s="166">
        <f>+Exports!G6976</f>
        <v>41961.071499999991</v>
      </c>
      <c r="J6973" s="166">
        <f>+'ELAP_IPCO-APND'!D6976</f>
        <v>64.425200000000004</v>
      </c>
      <c r="K6973" s="166">
        <f>+(ExportsELAP[[#This Row],[Exports kWh - MPT]]/1000)*ExportsELAP[[#This Row],[EIM Price]]</f>
        <v>2703.3504236017993</v>
      </c>
      <c r="L6973" s="167" t="str">
        <f>+INDEX(ECR_Hours!$I$12:$I$15,MATCH(ExportsELAP[[#This Row],[Date Prevailing]],ECR_Hours!$H$12:$H$15,1))</f>
        <v>NS</v>
      </c>
      <c r="M6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4" spans="1:13" x14ac:dyDescent="0.25">
      <c r="A6974" s="164">
        <f>+Exports!A6977</f>
        <v>44852</v>
      </c>
      <c r="B6974" s="165">
        <f t="shared" si="432"/>
        <v>2022</v>
      </c>
      <c r="C6974" s="165">
        <f t="shared" si="433"/>
        <v>10</v>
      </c>
      <c r="D6974" s="165">
        <f t="shared" si="434"/>
        <v>18</v>
      </c>
      <c r="E6974" s="165">
        <f>+Exports!B6977</f>
        <v>13</v>
      </c>
      <c r="F6974" s="165">
        <f>+WEEKDAY(ExportsELAP[[#This Row],[Date Prevailing]],1)</f>
        <v>3</v>
      </c>
      <c r="G6974" s="165">
        <f>+COUNTIFS(ECR_Hours!$K$6:$K$7,ExportsELAP[[#This Row],[Date Prevailing]])</f>
        <v>0</v>
      </c>
      <c r="H6974" s="165">
        <f t="shared" si="435"/>
        <v>3</v>
      </c>
      <c r="I6974" s="166">
        <f>+Exports!G6977</f>
        <v>48205.2834</v>
      </c>
      <c r="J6974" s="166">
        <f>+'ELAP_IPCO-APND'!D6977</f>
        <v>63.372010000000003</v>
      </c>
      <c r="K6974" s="166">
        <f>+(ExportsELAP[[#This Row],[Exports kWh - MPT]]/1000)*ExportsELAP[[#This Row],[EIM Price]]</f>
        <v>3054.8657016776342</v>
      </c>
      <c r="L6974" s="167" t="str">
        <f>+INDEX(ECR_Hours!$I$12:$I$15,MATCH(ExportsELAP[[#This Row],[Date Prevailing]],ECR_Hours!$H$12:$H$15,1))</f>
        <v>NS</v>
      </c>
      <c r="M6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5" spans="1:13" x14ac:dyDescent="0.25">
      <c r="A6975" s="164">
        <f>+Exports!A6978</f>
        <v>44852</v>
      </c>
      <c r="B6975" s="165">
        <f t="shared" si="432"/>
        <v>2022</v>
      </c>
      <c r="C6975" s="165">
        <f t="shared" si="433"/>
        <v>10</v>
      </c>
      <c r="D6975" s="165">
        <f t="shared" si="434"/>
        <v>18</v>
      </c>
      <c r="E6975" s="165">
        <f>+Exports!B6978</f>
        <v>14</v>
      </c>
      <c r="F6975" s="165">
        <f>+WEEKDAY(ExportsELAP[[#This Row],[Date Prevailing]],1)</f>
        <v>3</v>
      </c>
      <c r="G6975" s="165">
        <f>+COUNTIFS(ECR_Hours!$K$6:$K$7,ExportsELAP[[#This Row],[Date Prevailing]])</f>
        <v>0</v>
      </c>
      <c r="H6975" s="165">
        <f t="shared" si="435"/>
        <v>3</v>
      </c>
      <c r="I6975" s="166">
        <f>+Exports!G6978</f>
        <v>49640.173699999999</v>
      </c>
      <c r="J6975" s="166">
        <f>+'ELAP_IPCO-APND'!D6978</f>
        <v>62.919910000000002</v>
      </c>
      <c r="K6975" s="166">
        <f>+(ExportsELAP[[#This Row],[Exports kWh - MPT]]/1000)*ExportsELAP[[#This Row],[EIM Price]]</f>
        <v>3123.3552615883668</v>
      </c>
      <c r="L6975" s="167" t="str">
        <f>+INDEX(ECR_Hours!$I$12:$I$15,MATCH(ExportsELAP[[#This Row],[Date Prevailing]],ECR_Hours!$H$12:$H$15,1))</f>
        <v>NS</v>
      </c>
      <c r="M6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6" spans="1:13" x14ac:dyDescent="0.25">
      <c r="A6976" s="164">
        <f>+Exports!A6979</f>
        <v>44852</v>
      </c>
      <c r="B6976" s="165">
        <f t="shared" si="432"/>
        <v>2022</v>
      </c>
      <c r="C6976" s="165">
        <f t="shared" si="433"/>
        <v>10</v>
      </c>
      <c r="D6976" s="165">
        <f t="shared" si="434"/>
        <v>18</v>
      </c>
      <c r="E6976" s="165">
        <f>+Exports!B6979</f>
        <v>15</v>
      </c>
      <c r="F6976" s="165">
        <f>+WEEKDAY(ExportsELAP[[#This Row],[Date Prevailing]],1)</f>
        <v>3</v>
      </c>
      <c r="G6976" s="165">
        <f>+COUNTIFS(ECR_Hours!$K$6:$K$7,ExportsELAP[[#This Row],[Date Prevailing]])</f>
        <v>0</v>
      </c>
      <c r="H6976" s="165">
        <f t="shared" si="435"/>
        <v>3</v>
      </c>
      <c r="I6976" s="166">
        <f>+Exports!G6979</f>
        <v>47015.779399999999</v>
      </c>
      <c r="J6976" s="166">
        <f>+'ELAP_IPCO-APND'!D6979</f>
        <v>56.128599999999999</v>
      </c>
      <c r="K6976" s="166">
        <f>+(ExportsELAP[[#This Row],[Exports kWh - MPT]]/1000)*ExportsELAP[[#This Row],[EIM Price]]</f>
        <v>2638.9298756308399</v>
      </c>
      <c r="L6976" s="167" t="str">
        <f>+INDEX(ECR_Hours!$I$12:$I$15,MATCH(ExportsELAP[[#This Row],[Date Prevailing]],ECR_Hours!$H$12:$H$15,1))</f>
        <v>NS</v>
      </c>
      <c r="M6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7" spans="1:13" x14ac:dyDescent="0.25">
      <c r="A6977" s="164">
        <f>+Exports!A6980</f>
        <v>44852</v>
      </c>
      <c r="B6977" s="165">
        <f t="shared" si="432"/>
        <v>2022</v>
      </c>
      <c r="C6977" s="165">
        <f t="shared" si="433"/>
        <v>10</v>
      </c>
      <c r="D6977" s="165">
        <f t="shared" si="434"/>
        <v>18</v>
      </c>
      <c r="E6977" s="165">
        <f>+Exports!B6980</f>
        <v>16</v>
      </c>
      <c r="F6977" s="165">
        <f>+WEEKDAY(ExportsELAP[[#This Row],[Date Prevailing]],1)</f>
        <v>3</v>
      </c>
      <c r="G6977" s="165">
        <f>+COUNTIFS(ECR_Hours!$K$6:$K$7,ExportsELAP[[#This Row],[Date Prevailing]])</f>
        <v>0</v>
      </c>
      <c r="H6977" s="165">
        <f t="shared" si="435"/>
        <v>3</v>
      </c>
      <c r="I6977" s="166">
        <f>+Exports!G6980</f>
        <v>39677.630099999995</v>
      </c>
      <c r="J6977" s="166">
        <f>+'ELAP_IPCO-APND'!D6980</f>
        <v>58.675730000000001</v>
      </c>
      <c r="K6977" s="166">
        <f>+(ExportsELAP[[#This Row],[Exports kWh - MPT]]/1000)*ExportsELAP[[#This Row],[EIM Price]]</f>
        <v>2328.1139107874728</v>
      </c>
      <c r="L6977" s="167" t="str">
        <f>+INDEX(ECR_Hours!$I$12:$I$15,MATCH(ExportsELAP[[#This Row],[Date Prevailing]],ECR_Hours!$H$12:$H$15,1))</f>
        <v>NS</v>
      </c>
      <c r="M6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8" spans="1:13" x14ac:dyDescent="0.25">
      <c r="A6978" s="164">
        <f>+Exports!A6981</f>
        <v>44852</v>
      </c>
      <c r="B6978" s="165">
        <f t="shared" ref="B6978:B7041" si="436">+YEAR(A6978)</f>
        <v>2022</v>
      </c>
      <c r="C6978" s="165">
        <f t="shared" ref="C6978:C7041" si="437">+MONTH(A6978)</f>
        <v>10</v>
      </c>
      <c r="D6978" s="165">
        <f t="shared" ref="D6978:D7041" si="438">+DAY(A6978)</f>
        <v>18</v>
      </c>
      <c r="E6978" s="165">
        <f>+Exports!B6981</f>
        <v>17</v>
      </c>
      <c r="F6978" s="165">
        <f>+WEEKDAY(ExportsELAP[[#This Row],[Date Prevailing]],1)</f>
        <v>3</v>
      </c>
      <c r="G6978" s="165">
        <f>+COUNTIFS(ECR_Hours!$K$6:$K$7,ExportsELAP[[#This Row],[Date Prevailing]])</f>
        <v>0</v>
      </c>
      <c r="H6978" s="165">
        <f t="shared" ref="H6978:H7041" si="439">+IF(G6978=1,0,F6978)</f>
        <v>3</v>
      </c>
      <c r="I6978" s="166">
        <f>+Exports!G6981</f>
        <v>27945.085299999999</v>
      </c>
      <c r="J6978" s="166">
        <f>+'ELAP_IPCO-APND'!D6981</f>
        <v>64.254099999999994</v>
      </c>
      <c r="K6978" s="166">
        <f>+(ExportsELAP[[#This Row],[Exports kWh - MPT]]/1000)*ExportsELAP[[#This Row],[EIM Price]]</f>
        <v>1795.5863053747298</v>
      </c>
      <c r="L6978" s="167" t="str">
        <f>+INDEX(ECR_Hours!$I$12:$I$15,MATCH(ExportsELAP[[#This Row],[Date Prevailing]],ECR_Hours!$H$12:$H$15,1))</f>
        <v>NS</v>
      </c>
      <c r="M6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79" spans="1:13" x14ac:dyDescent="0.25">
      <c r="A6979" s="164">
        <f>+Exports!A6982</f>
        <v>44852</v>
      </c>
      <c r="B6979" s="165">
        <f t="shared" si="436"/>
        <v>2022</v>
      </c>
      <c r="C6979" s="165">
        <f t="shared" si="437"/>
        <v>10</v>
      </c>
      <c r="D6979" s="165">
        <f t="shared" si="438"/>
        <v>18</v>
      </c>
      <c r="E6979" s="165">
        <f>+Exports!B6982</f>
        <v>18</v>
      </c>
      <c r="F6979" s="165">
        <f>+WEEKDAY(ExportsELAP[[#This Row],[Date Prevailing]],1)</f>
        <v>3</v>
      </c>
      <c r="G6979" s="165">
        <f>+COUNTIFS(ECR_Hours!$K$6:$K$7,ExportsELAP[[#This Row],[Date Prevailing]])</f>
        <v>0</v>
      </c>
      <c r="H6979" s="165">
        <f t="shared" si="439"/>
        <v>3</v>
      </c>
      <c r="I6979" s="166">
        <f>+Exports!G6982</f>
        <v>14886.3711</v>
      </c>
      <c r="J6979" s="166">
        <f>+'ELAP_IPCO-APND'!D6982</f>
        <v>69.977429999999998</v>
      </c>
      <c r="K6979" s="166">
        <f>+(ExportsELAP[[#This Row],[Exports kWh - MPT]]/1000)*ExportsELAP[[#This Row],[EIM Price]]</f>
        <v>1041.709991604273</v>
      </c>
      <c r="L6979" s="167" t="str">
        <f>+INDEX(ECR_Hours!$I$12:$I$15,MATCH(ExportsELAP[[#This Row],[Date Prevailing]],ECR_Hours!$H$12:$H$15,1))</f>
        <v>NS</v>
      </c>
      <c r="M6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0" spans="1:13" x14ac:dyDescent="0.25">
      <c r="A6980" s="164">
        <f>+Exports!A6983</f>
        <v>44852</v>
      </c>
      <c r="B6980" s="165">
        <f t="shared" si="436"/>
        <v>2022</v>
      </c>
      <c r="C6980" s="165">
        <f t="shared" si="437"/>
        <v>10</v>
      </c>
      <c r="D6980" s="165">
        <f t="shared" si="438"/>
        <v>18</v>
      </c>
      <c r="E6980" s="165">
        <f>+Exports!B6983</f>
        <v>19</v>
      </c>
      <c r="F6980" s="165">
        <f>+WEEKDAY(ExportsELAP[[#This Row],[Date Prevailing]],1)</f>
        <v>3</v>
      </c>
      <c r="G6980" s="165">
        <f>+COUNTIFS(ECR_Hours!$K$6:$K$7,ExportsELAP[[#This Row],[Date Prevailing]])</f>
        <v>0</v>
      </c>
      <c r="H6980" s="165">
        <f t="shared" si="439"/>
        <v>3</v>
      </c>
      <c r="I6980" s="166">
        <f>+Exports!G6983</f>
        <v>2517.83</v>
      </c>
      <c r="J6980" s="166">
        <f>+'ELAP_IPCO-APND'!D6983</f>
        <v>80.068740000000005</v>
      </c>
      <c r="K6980" s="166">
        <f>+(ExportsELAP[[#This Row],[Exports kWh - MPT]]/1000)*ExportsELAP[[#This Row],[EIM Price]]</f>
        <v>201.59947563420002</v>
      </c>
      <c r="L6980" s="167" t="str">
        <f>+INDEX(ECR_Hours!$I$12:$I$15,MATCH(ExportsELAP[[#This Row],[Date Prevailing]],ECR_Hours!$H$12:$H$15,1))</f>
        <v>NS</v>
      </c>
      <c r="M6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1" spans="1:13" x14ac:dyDescent="0.25">
      <c r="A6981" s="164">
        <f>+Exports!A6984</f>
        <v>44852</v>
      </c>
      <c r="B6981" s="165">
        <f t="shared" si="436"/>
        <v>2022</v>
      </c>
      <c r="C6981" s="165">
        <f t="shared" si="437"/>
        <v>10</v>
      </c>
      <c r="D6981" s="165">
        <f t="shared" si="438"/>
        <v>18</v>
      </c>
      <c r="E6981" s="165">
        <f>+Exports!B6984</f>
        <v>20</v>
      </c>
      <c r="F6981" s="165">
        <f>+WEEKDAY(ExportsELAP[[#This Row],[Date Prevailing]],1)</f>
        <v>3</v>
      </c>
      <c r="G6981" s="165">
        <f>+COUNTIFS(ECR_Hours!$K$6:$K$7,ExportsELAP[[#This Row],[Date Prevailing]])</f>
        <v>0</v>
      </c>
      <c r="H6981" s="165">
        <f t="shared" si="439"/>
        <v>3</v>
      </c>
      <c r="I6981" s="166">
        <f>+Exports!G6984</f>
        <v>14.5921</v>
      </c>
      <c r="J6981" s="166">
        <f>+'ELAP_IPCO-APND'!D6984</f>
        <v>84.282600000000002</v>
      </c>
      <c r="K6981" s="166">
        <f>+(ExportsELAP[[#This Row],[Exports kWh - MPT]]/1000)*ExportsELAP[[#This Row],[EIM Price]]</f>
        <v>1.2298601274600001</v>
      </c>
      <c r="L6981" s="167" t="str">
        <f>+INDEX(ECR_Hours!$I$12:$I$15,MATCH(ExportsELAP[[#This Row],[Date Prevailing]],ECR_Hours!$H$12:$H$15,1))</f>
        <v>NS</v>
      </c>
      <c r="M6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2" spans="1:13" x14ac:dyDescent="0.25">
      <c r="A6982" s="164">
        <f>+Exports!A6985</f>
        <v>44852</v>
      </c>
      <c r="B6982" s="165">
        <f t="shared" si="436"/>
        <v>2022</v>
      </c>
      <c r="C6982" s="165">
        <f t="shared" si="437"/>
        <v>10</v>
      </c>
      <c r="D6982" s="165">
        <f t="shared" si="438"/>
        <v>18</v>
      </c>
      <c r="E6982" s="165">
        <f>+Exports!B6985</f>
        <v>21</v>
      </c>
      <c r="F6982" s="165">
        <f>+WEEKDAY(ExportsELAP[[#This Row],[Date Prevailing]],1)</f>
        <v>3</v>
      </c>
      <c r="G6982" s="165">
        <f>+COUNTIFS(ECR_Hours!$K$6:$K$7,ExportsELAP[[#This Row],[Date Prevailing]])</f>
        <v>0</v>
      </c>
      <c r="H6982" s="165">
        <f t="shared" si="439"/>
        <v>3</v>
      </c>
      <c r="I6982" s="166">
        <f>+Exports!G6985</f>
        <v>12.834399999999999</v>
      </c>
      <c r="J6982" s="166">
        <f>+'ELAP_IPCO-APND'!D6985</f>
        <v>117.7299</v>
      </c>
      <c r="K6982" s="166">
        <f>+(ExportsELAP[[#This Row],[Exports kWh - MPT]]/1000)*ExportsELAP[[#This Row],[EIM Price]]</f>
        <v>1.5109926285599999</v>
      </c>
      <c r="L6982" s="167" t="str">
        <f>+INDEX(ECR_Hours!$I$12:$I$15,MATCH(ExportsELAP[[#This Row],[Date Prevailing]],ECR_Hours!$H$12:$H$15,1))</f>
        <v>NS</v>
      </c>
      <c r="M6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3" spans="1:13" x14ac:dyDescent="0.25">
      <c r="A6983" s="164">
        <f>+Exports!A6986</f>
        <v>44852</v>
      </c>
      <c r="B6983" s="165">
        <f t="shared" si="436"/>
        <v>2022</v>
      </c>
      <c r="C6983" s="165">
        <f t="shared" si="437"/>
        <v>10</v>
      </c>
      <c r="D6983" s="165">
        <f t="shared" si="438"/>
        <v>18</v>
      </c>
      <c r="E6983" s="165">
        <f>+Exports!B6986</f>
        <v>22</v>
      </c>
      <c r="F6983" s="165">
        <f>+WEEKDAY(ExportsELAP[[#This Row],[Date Prevailing]],1)</f>
        <v>3</v>
      </c>
      <c r="G6983" s="165">
        <f>+COUNTIFS(ECR_Hours!$K$6:$K$7,ExportsELAP[[#This Row],[Date Prevailing]])</f>
        <v>0</v>
      </c>
      <c r="H6983" s="165">
        <f t="shared" si="439"/>
        <v>3</v>
      </c>
      <c r="I6983" s="166">
        <f>+Exports!G6986</f>
        <v>13.669599999999999</v>
      </c>
      <c r="J6983" s="166">
        <f>+'ELAP_IPCO-APND'!D6986</f>
        <v>98.039580000000001</v>
      </c>
      <c r="K6983" s="166">
        <f>+(ExportsELAP[[#This Row],[Exports kWh - MPT]]/1000)*ExportsELAP[[#This Row],[EIM Price]]</f>
        <v>1.340161842768</v>
      </c>
      <c r="L6983" s="167" t="str">
        <f>+INDEX(ECR_Hours!$I$12:$I$15,MATCH(ExportsELAP[[#This Row],[Date Prevailing]],ECR_Hours!$H$12:$H$15,1))</f>
        <v>NS</v>
      </c>
      <c r="M6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4" spans="1:13" x14ac:dyDescent="0.25">
      <c r="A6984" s="164">
        <f>+Exports!A6987</f>
        <v>44852</v>
      </c>
      <c r="B6984" s="165">
        <f t="shared" si="436"/>
        <v>2022</v>
      </c>
      <c r="C6984" s="165">
        <f t="shared" si="437"/>
        <v>10</v>
      </c>
      <c r="D6984" s="165">
        <f t="shared" si="438"/>
        <v>18</v>
      </c>
      <c r="E6984" s="165">
        <f>+Exports!B6987</f>
        <v>23</v>
      </c>
      <c r="F6984" s="165">
        <f>+WEEKDAY(ExportsELAP[[#This Row],[Date Prevailing]],1)</f>
        <v>3</v>
      </c>
      <c r="G6984" s="165">
        <f>+COUNTIFS(ECR_Hours!$K$6:$K$7,ExportsELAP[[#This Row],[Date Prevailing]])</f>
        <v>0</v>
      </c>
      <c r="H6984" s="165">
        <f t="shared" si="439"/>
        <v>3</v>
      </c>
      <c r="I6984" s="166">
        <f>+Exports!G6987</f>
        <v>12.5441</v>
      </c>
      <c r="J6984" s="166">
        <f>+'ELAP_IPCO-APND'!D6987</f>
        <v>95.088750000000005</v>
      </c>
      <c r="K6984" s="166">
        <f>+(ExportsELAP[[#This Row],[Exports kWh - MPT]]/1000)*ExportsELAP[[#This Row],[EIM Price]]</f>
        <v>1.1928027888750001</v>
      </c>
      <c r="L6984" s="167" t="str">
        <f>+INDEX(ECR_Hours!$I$12:$I$15,MATCH(ExportsELAP[[#This Row],[Date Prevailing]],ECR_Hours!$H$12:$H$15,1))</f>
        <v>NS</v>
      </c>
      <c r="M6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5" spans="1:13" x14ac:dyDescent="0.25">
      <c r="A6985" s="164">
        <f>+Exports!A6988</f>
        <v>44852</v>
      </c>
      <c r="B6985" s="165">
        <f t="shared" si="436"/>
        <v>2022</v>
      </c>
      <c r="C6985" s="165">
        <f t="shared" si="437"/>
        <v>10</v>
      </c>
      <c r="D6985" s="165">
        <f t="shared" si="438"/>
        <v>18</v>
      </c>
      <c r="E6985" s="165">
        <f>+Exports!B6988</f>
        <v>24</v>
      </c>
      <c r="F6985" s="165">
        <f>+WEEKDAY(ExportsELAP[[#This Row],[Date Prevailing]],1)</f>
        <v>3</v>
      </c>
      <c r="G6985" s="165">
        <f>+COUNTIFS(ECR_Hours!$K$6:$K$7,ExportsELAP[[#This Row],[Date Prevailing]])</f>
        <v>0</v>
      </c>
      <c r="H6985" s="165">
        <f t="shared" si="439"/>
        <v>3</v>
      </c>
      <c r="I6985" s="166">
        <f>+Exports!G6988</f>
        <v>13.2826</v>
      </c>
      <c r="J6985" s="166">
        <f>+'ELAP_IPCO-APND'!D6988</f>
        <v>80.559259999999995</v>
      </c>
      <c r="K6985" s="166">
        <f>+(ExportsELAP[[#This Row],[Exports kWh - MPT]]/1000)*ExportsELAP[[#This Row],[EIM Price]]</f>
        <v>1.0700364268759999</v>
      </c>
      <c r="L6985" s="167" t="str">
        <f>+INDEX(ECR_Hours!$I$12:$I$15,MATCH(ExportsELAP[[#This Row],[Date Prevailing]],ECR_Hours!$H$12:$H$15,1))</f>
        <v>NS</v>
      </c>
      <c r="M6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6" spans="1:13" x14ac:dyDescent="0.25">
      <c r="A6986" s="164">
        <f>+Exports!A6989</f>
        <v>44853</v>
      </c>
      <c r="B6986" s="165">
        <f t="shared" si="436"/>
        <v>2022</v>
      </c>
      <c r="C6986" s="165">
        <f t="shared" si="437"/>
        <v>10</v>
      </c>
      <c r="D6986" s="165">
        <f t="shared" si="438"/>
        <v>19</v>
      </c>
      <c r="E6986" s="165">
        <f>+Exports!B6989</f>
        <v>1</v>
      </c>
      <c r="F6986" s="165">
        <f>+WEEKDAY(ExportsELAP[[#This Row],[Date Prevailing]],1)</f>
        <v>4</v>
      </c>
      <c r="G6986" s="165">
        <f>+COUNTIFS(ECR_Hours!$K$6:$K$7,ExportsELAP[[#This Row],[Date Prevailing]])</f>
        <v>0</v>
      </c>
      <c r="H6986" s="165">
        <f t="shared" si="439"/>
        <v>4</v>
      </c>
      <c r="I6986" s="166">
        <f>+Exports!G6989</f>
        <v>24.460799999999999</v>
      </c>
      <c r="J6986" s="166">
        <f>+'ELAP_IPCO-APND'!D6989</f>
        <v>75.367099999999994</v>
      </c>
      <c r="K6986" s="166">
        <f>+(ExportsELAP[[#This Row],[Exports kWh - MPT]]/1000)*ExportsELAP[[#This Row],[EIM Price]]</f>
        <v>1.8435395596799997</v>
      </c>
      <c r="L6986" s="167" t="str">
        <f>+INDEX(ECR_Hours!$I$12:$I$15,MATCH(ExportsELAP[[#This Row],[Date Prevailing]],ECR_Hours!$H$12:$H$15,1))</f>
        <v>NS</v>
      </c>
      <c r="M6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7" spans="1:13" x14ac:dyDescent="0.25">
      <c r="A6987" s="164">
        <f>+Exports!A6990</f>
        <v>44853</v>
      </c>
      <c r="B6987" s="165">
        <f t="shared" si="436"/>
        <v>2022</v>
      </c>
      <c r="C6987" s="165">
        <f t="shared" si="437"/>
        <v>10</v>
      </c>
      <c r="D6987" s="165">
        <f t="shared" si="438"/>
        <v>19</v>
      </c>
      <c r="E6987" s="165">
        <f>+Exports!B6990</f>
        <v>2</v>
      </c>
      <c r="F6987" s="165">
        <f>+WEEKDAY(ExportsELAP[[#This Row],[Date Prevailing]],1)</f>
        <v>4</v>
      </c>
      <c r="G6987" s="165">
        <f>+COUNTIFS(ECR_Hours!$K$6:$K$7,ExportsELAP[[#This Row],[Date Prevailing]])</f>
        <v>0</v>
      </c>
      <c r="H6987" s="165">
        <f t="shared" si="439"/>
        <v>4</v>
      </c>
      <c r="I6987" s="166">
        <f>+Exports!G6990</f>
        <v>24.012900000000002</v>
      </c>
      <c r="J6987" s="166">
        <f>+'ELAP_IPCO-APND'!D6990</f>
        <v>77.91704</v>
      </c>
      <c r="K6987" s="166">
        <f>+(ExportsELAP[[#This Row],[Exports kWh - MPT]]/1000)*ExportsELAP[[#This Row],[EIM Price]]</f>
        <v>1.8710140898159999</v>
      </c>
      <c r="L6987" s="167" t="str">
        <f>+INDEX(ECR_Hours!$I$12:$I$15,MATCH(ExportsELAP[[#This Row],[Date Prevailing]],ECR_Hours!$H$12:$H$15,1))</f>
        <v>NS</v>
      </c>
      <c r="M6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8" spans="1:13" x14ac:dyDescent="0.25">
      <c r="A6988" s="164">
        <f>+Exports!A6991</f>
        <v>44853</v>
      </c>
      <c r="B6988" s="165">
        <f t="shared" si="436"/>
        <v>2022</v>
      </c>
      <c r="C6988" s="165">
        <f t="shared" si="437"/>
        <v>10</v>
      </c>
      <c r="D6988" s="165">
        <f t="shared" si="438"/>
        <v>19</v>
      </c>
      <c r="E6988" s="165">
        <f>+Exports!B6991</f>
        <v>3</v>
      </c>
      <c r="F6988" s="165">
        <f>+WEEKDAY(ExportsELAP[[#This Row],[Date Prevailing]],1)</f>
        <v>4</v>
      </c>
      <c r="G6988" s="165">
        <f>+COUNTIFS(ECR_Hours!$K$6:$K$7,ExportsELAP[[#This Row],[Date Prevailing]])</f>
        <v>0</v>
      </c>
      <c r="H6988" s="165">
        <f t="shared" si="439"/>
        <v>4</v>
      </c>
      <c r="I6988" s="166">
        <f>+Exports!G6991</f>
        <v>23.700600000000001</v>
      </c>
      <c r="J6988" s="166">
        <f>+'ELAP_IPCO-APND'!D6991</f>
        <v>70.338459999999998</v>
      </c>
      <c r="K6988" s="166">
        <f>+(ExportsELAP[[#This Row],[Exports kWh - MPT]]/1000)*ExportsELAP[[#This Row],[EIM Price]]</f>
        <v>1.6670637050760002</v>
      </c>
      <c r="L6988" s="167" t="str">
        <f>+INDEX(ECR_Hours!$I$12:$I$15,MATCH(ExportsELAP[[#This Row],[Date Prevailing]],ECR_Hours!$H$12:$H$15,1))</f>
        <v>NS</v>
      </c>
      <c r="M6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89" spans="1:13" x14ac:dyDescent="0.25">
      <c r="A6989" s="164">
        <f>+Exports!A6992</f>
        <v>44853</v>
      </c>
      <c r="B6989" s="165">
        <f t="shared" si="436"/>
        <v>2022</v>
      </c>
      <c r="C6989" s="165">
        <f t="shared" si="437"/>
        <v>10</v>
      </c>
      <c r="D6989" s="165">
        <f t="shared" si="438"/>
        <v>19</v>
      </c>
      <c r="E6989" s="165">
        <f>+Exports!B6992</f>
        <v>4</v>
      </c>
      <c r="F6989" s="165">
        <f>+WEEKDAY(ExportsELAP[[#This Row],[Date Prevailing]],1)</f>
        <v>4</v>
      </c>
      <c r="G6989" s="165">
        <f>+COUNTIFS(ECR_Hours!$K$6:$K$7,ExportsELAP[[#This Row],[Date Prevailing]])</f>
        <v>0</v>
      </c>
      <c r="H6989" s="165">
        <f t="shared" si="439"/>
        <v>4</v>
      </c>
      <c r="I6989" s="166">
        <f>+Exports!G6992</f>
        <v>12.680099999999999</v>
      </c>
      <c r="J6989" s="166">
        <f>+'ELAP_IPCO-APND'!D6992</f>
        <v>62.974049999999998</v>
      </c>
      <c r="K6989" s="166">
        <f>+(ExportsELAP[[#This Row],[Exports kWh - MPT]]/1000)*ExportsELAP[[#This Row],[EIM Price]]</f>
        <v>0.79851725140499996</v>
      </c>
      <c r="L6989" s="167" t="str">
        <f>+INDEX(ECR_Hours!$I$12:$I$15,MATCH(ExportsELAP[[#This Row],[Date Prevailing]],ECR_Hours!$H$12:$H$15,1))</f>
        <v>NS</v>
      </c>
      <c r="M6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0" spans="1:13" x14ac:dyDescent="0.25">
      <c r="A6990" s="164">
        <f>+Exports!A6993</f>
        <v>44853</v>
      </c>
      <c r="B6990" s="165">
        <f t="shared" si="436"/>
        <v>2022</v>
      </c>
      <c r="C6990" s="165">
        <f t="shared" si="437"/>
        <v>10</v>
      </c>
      <c r="D6990" s="165">
        <f t="shared" si="438"/>
        <v>19</v>
      </c>
      <c r="E6990" s="165">
        <f>+Exports!B6993</f>
        <v>5</v>
      </c>
      <c r="F6990" s="165">
        <f>+WEEKDAY(ExportsELAP[[#This Row],[Date Prevailing]],1)</f>
        <v>4</v>
      </c>
      <c r="G6990" s="165">
        <f>+COUNTIFS(ECR_Hours!$K$6:$K$7,ExportsELAP[[#This Row],[Date Prevailing]])</f>
        <v>0</v>
      </c>
      <c r="H6990" s="165">
        <f t="shared" si="439"/>
        <v>4</v>
      </c>
      <c r="I6990" s="166">
        <f>+Exports!G6993</f>
        <v>15.955699999999998</v>
      </c>
      <c r="J6990" s="166">
        <f>+'ELAP_IPCO-APND'!D6993</f>
        <v>64.310360000000003</v>
      </c>
      <c r="K6990" s="166">
        <f>+(ExportsELAP[[#This Row],[Exports kWh - MPT]]/1000)*ExportsELAP[[#This Row],[EIM Price]]</f>
        <v>1.026116811052</v>
      </c>
      <c r="L6990" s="167" t="str">
        <f>+INDEX(ECR_Hours!$I$12:$I$15,MATCH(ExportsELAP[[#This Row],[Date Prevailing]],ECR_Hours!$H$12:$H$15,1))</f>
        <v>NS</v>
      </c>
      <c r="M6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1" spans="1:13" x14ac:dyDescent="0.25">
      <c r="A6991" s="164">
        <f>+Exports!A6994</f>
        <v>44853</v>
      </c>
      <c r="B6991" s="165">
        <f t="shared" si="436"/>
        <v>2022</v>
      </c>
      <c r="C6991" s="165">
        <f t="shared" si="437"/>
        <v>10</v>
      </c>
      <c r="D6991" s="165">
        <f t="shared" si="438"/>
        <v>19</v>
      </c>
      <c r="E6991" s="165">
        <f>+Exports!B6994</f>
        <v>6</v>
      </c>
      <c r="F6991" s="165">
        <f>+WEEKDAY(ExportsELAP[[#This Row],[Date Prevailing]],1)</f>
        <v>4</v>
      </c>
      <c r="G6991" s="165">
        <f>+COUNTIFS(ECR_Hours!$K$6:$K$7,ExportsELAP[[#This Row],[Date Prevailing]])</f>
        <v>0</v>
      </c>
      <c r="H6991" s="165">
        <f t="shared" si="439"/>
        <v>4</v>
      </c>
      <c r="I6991" s="166">
        <f>+Exports!G6994</f>
        <v>12.311500000000001</v>
      </c>
      <c r="J6991" s="166">
        <f>+'ELAP_IPCO-APND'!D6994</f>
        <v>67.544259999999994</v>
      </c>
      <c r="K6991" s="166">
        <f>+(ExportsELAP[[#This Row],[Exports kWh - MPT]]/1000)*ExportsELAP[[#This Row],[EIM Price]]</f>
        <v>0.83157115699000006</v>
      </c>
      <c r="L6991" s="167" t="str">
        <f>+INDEX(ECR_Hours!$I$12:$I$15,MATCH(ExportsELAP[[#This Row],[Date Prevailing]],ECR_Hours!$H$12:$H$15,1))</f>
        <v>NS</v>
      </c>
      <c r="M6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2" spans="1:13" x14ac:dyDescent="0.25">
      <c r="A6992" s="164">
        <f>+Exports!A6995</f>
        <v>44853</v>
      </c>
      <c r="B6992" s="165">
        <f t="shared" si="436"/>
        <v>2022</v>
      </c>
      <c r="C6992" s="165">
        <f t="shared" si="437"/>
        <v>10</v>
      </c>
      <c r="D6992" s="165">
        <f t="shared" si="438"/>
        <v>19</v>
      </c>
      <c r="E6992" s="165">
        <f>+Exports!B6995</f>
        <v>7</v>
      </c>
      <c r="F6992" s="165">
        <f>+WEEKDAY(ExportsELAP[[#This Row],[Date Prevailing]],1)</f>
        <v>4</v>
      </c>
      <c r="G6992" s="165">
        <f>+COUNTIFS(ECR_Hours!$K$6:$K$7,ExportsELAP[[#This Row],[Date Prevailing]])</f>
        <v>0</v>
      </c>
      <c r="H6992" s="165">
        <f t="shared" si="439"/>
        <v>4</v>
      </c>
      <c r="I6992" s="166">
        <f>+Exports!G6995</f>
        <v>11.758499999999991</v>
      </c>
      <c r="J6992" s="166">
        <f>+'ELAP_IPCO-APND'!D6995</f>
        <v>80.476100000000002</v>
      </c>
      <c r="K6992" s="166">
        <f>+(ExportsELAP[[#This Row],[Exports kWh - MPT]]/1000)*ExportsELAP[[#This Row],[EIM Price]]</f>
        <v>0.94627822184999932</v>
      </c>
      <c r="L6992" s="167" t="str">
        <f>+INDEX(ECR_Hours!$I$12:$I$15,MATCH(ExportsELAP[[#This Row],[Date Prevailing]],ECR_Hours!$H$12:$H$15,1))</f>
        <v>NS</v>
      </c>
      <c r="M6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3" spans="1:13" x14ac:dyDescent="0.25">
      <c r="A6993" s="164">
        <f>+Exports!A6996</f>
        <v>44853</v>
      </c>
      <c r="B6993" s="165">
        <f t="shared" si="436"/>
        <v>2022</v>
      </c>
      <c r="C6993" s="165">
        <f t="shared" si="437"/>
        <v>10</v>
      </c>
      <c r="D6993" s="165">
        <f t="shared" si="438"/>
        <v>19</v>
      </c>
      <c r="E6993" s="165">
        <f>+Exports!B6996</f>
        <v>8</v>
      </c>
      <c r="F6993" s="165">
        <f>+WEEKDAY(ExportsELAP[[#This Row],[Date Prevailing]],1)</f>
        <v>4</v>
      </c>
      <c r="G6993" s="165">
        <f>+COUNTIFS(ECR_Hours!$K$6:$K$7,ExportsELAP[[#This Row],[Date Prevailing]])</f>
        <v>0</v>
      </c>
      <c r="H6993" s="165">
        <f t="shared" si="439"/>
        <v>4</v>
      </c>
      <c r="I6993" s="166">
        <f>+Exports!G6996</f>
        <v>29.825700000000001</v>
      </c>
      <c r="J6993" s="166">
        <f>+'ELAP_IPCO-APND'!D6996</f>
        <v>83.069299999999998</v>
      </c>
      <c r="K6993" s="166">
        <f>+(ExportsELAP[[#This Row],[Exports kWh - MPT]]/1000)*ExportsELAP[[#This Row],[EIM Price]]</f>
        <v>2.4776000210099998</v>
      </c>
      <c r="L6993" s="167" t="str">
        <f>+INDEX(ECR_Hours!$I$12:$I$15,MATCH(ExportsELAP[[#This Row],[Date Prevailing]],ECR_Hours!$H$12:$H$15,1))</f>
        <v>NS</v>
      </c>
      <c r="M6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4" spans="1:13" x14ac:dyDescent="0.25">
      <c r="A6994" s="164">
        <f>+Exports!A6997</f>
        <v>44853</v>
      </c>
      <c r="B6994" s="165">
        <f t="shared" si="436"/>
        <v>2022</v>
      </c>
      <c r="C6994" s="165">
        <f t="shared" si="437"/>
        <v>10</v>
      </c>
      <c r="D6994" s="165">
        <f t="shared" si="438"/>
        <v>19</v>
      </c>
      <c r="E6994" s="165">
        <f>+Exports!B6997</f>
        <v>9</v>
      </c>
      <c r="F6994" s="165">
        <f>+WEEKDAY(ExportsELAP[[#This Row],[Date Prevailing]],1)</f>
        <v>4</v>
      </c>
      <c r="G6994" s="165">
        <f>+COUNTIFS(ECR_Hours!$K$6:$K$7,ExportsELAP[[#This Row],[Date Prevailing]])</f>
        <v>0</v>
      </c>
      <c r="H6994" s="165">
        <f t="shared" si="439"/>
        <v>4</v>
      </c>
      <c r="I6994" s="166">
        <f>+Exports!G6997</f>
        <v>4696.2008999999998</v>
      </c>
      <c r="J6994" s="166">
        <f>+'ELAP_IPCO-APND'!D6997</f>
        <v>70.158209999999997</v>
      </c>
      <c r="K6994" s="166">
        <f>+(ExportsELAP[[#This Row],[Exports kWh - MPT]]/1000)*ExportsELAP[[#This Row],[EIM Price]]</f>
        <v>329.47704894438897</v>
      </c>
      <c r="L6994" s="167" t="str">
        <f>+INDEX(ECR_Hours!$I$12:$I$15,MATCH(ExportsELAP[[#This Row],[Date Prevailing]],ECR_Hours!$H$12:$H$15,1))</f>
        <v>NS</v>
      </c>
      <c r="M6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5" spans="1:13" x14ac:dyDescent="0.25">
      <c r="A6995" s="164">
        <f>+Exports!A6998</f>
        <v>44853</v>
      </c>
      <c r="B6995" s="165">
        <f t="shared" si="436"/>
        <v>2022</v>
      </c>
      <c r="C6995" s="165">
        <f t="shared" si="437"/>
        <v>10</v>
      </c>
      <c r="D6995" s="165">
        <f t="shared" si="438"/>
        <v>19</v>
      </c>
      <c r="E6995" s="165">
        <f>+Exports!B6998</f>
        <v>10</v>
      </c>
      <c r="F6995" s="165">
        <f>+WEEKDAY(ExportsELAP[[#This Row],[Date Prevailing]],1)</f>
        <v>4</v>
      </c>
      <c r="G6995" s="165">
        <f>+COUNTIFS(ECR_Hours!$K$6:$K$7,ExportsELAP[[#This Row],[Date Prevailing]])</f>
        <v>0</v>
      </c>
      <c r="H6995" s="165">
        <f t="shared" si="439"/>
        <v>4</v>
      </c>
      <c r="I6995" s="166">
        <f>+Exports!G6998</f>
        <v>16768.0674</v>
      </c>
      <c r="J6995" s="166">
        <f>+'ELAP_IPCO-APND'!D6998</f>
        <v>51.291449999999998</v>
      </c>
      <c r="K6995" s="166">
        <f>+(ExportsELAP[[#This Row],[Exports kWh - MPT]]/1000)*ExportsELAP[[#This Row],[EIM Price]]</f>
        <v>860.0584906437299</v>
      </c>
      <c r="L6995" s="167" t="str">
        <f>+INDEX(ECR_Hours!$I$12:$I$15,MATCH(ExportsELAP[[#This Row],[Date Prevailing]],ECR_Hours!$H$12:$H$15,1))</f>
        <v>NS</v>
      </c>
      <c r="M6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6" spans="1:13" x14ac:dyDescent="0.25">
      <c r="A6996" s="164">
        <f>+Exports!A6999</f>
        <v>44853</v>
      </c>
      <c r="B6996" s="165">
        <f t="shared" si="436"/>
        <v>2022</v>
      </c>
      <c r="C6996" s="165">
        <f t="shared" si="437"/>
        <v>10</v>
      </c>
      <c r="D6996" s="165">
        <f t="shared" si="438"/>
        <v>19</v>
      </c>
      <c r="E6996" s="165">
        <f>+Exports!B6999</f>
        <v>11</v>
      </c>
      <c r="F6996" s="165">
        <f>+WEEKDAY(ExportsELAP[[#This Row],[Date Prevailing]],1)</f>
        <v>4</v>
      </c>
      <c r="G6996" s="165">
        <f>+COUNTIFS(ECR_Hours!$K$6:$K$7,ExportsELAP[[#This Row],[Date Prevailing]])</f>
        <v>0</v>
      </c>
      <c r="H6996" s="165">
        <f t="shared" si="439"/>
        <v>4</v>
      </c>
      <c r="I6996" s="166">
        <f>+Exports!G6999</f>
        <v>29357.520799999904</v>
      </c>
      <c r="J6996" s="166">
        <f>+'ELAP_IPCO-APND'!D6999</f>
        <v>58.90269</v>
      </c>
      <c r="K6996" s="166">
        <f>+(ExportsELAP[[#This Row],[Exports kWh - MPT]]/1000)*ExportsELAP[[#This Row],[EIM Price]]</f>
        <v>1729.2369468509464</v>
      </c>
      <c r="L6996" s="167" t="str">
        <f>+INDEX(ECR_Hours!$I$12:$I$15,MATCH(ExportsELAP[[#This Row],[Date Prevailing]],ECR_Hours!$H$12:$H$15,1))</f>
        <v>NS</v>
      </c>
      <c r="M6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7" spans="1:13" x14ac:dyDescent="0.25">
      <c r="A6997" s="164">
        <f>+Exports!A7000</f>
        <v>44853</v>
      </c>
      <c r="B6997" s="165">
        <f t="shared" si="436"/>
        <v>2022</v>
      </c>
      <c r="C6997" s="165">
        <f t="shared" si="437"/>
        <v>10</v>
      </c>
      <c r="D6997" s="165">
        <f t="shared" si="438"/>
        <v>19</v>
      </c>
      <c r="E6997" s="165">
        <f>+Exports!B7000</f>
        <v>12</v>
      </c>
      <c r="F6997" s="165">
        <f>+WEEKDAY(ExportsELAP[[#This Row],[Date Prevailing]],1)</f>
        <v>4</v>
      </c>
      <c r="G6997" s="165">
        <f>+COUNTIFS(ECR_Hours!$K$6:$K$7,ExportsELAP[[#This Row],[Date Prevailing]])</f>
        <v>0</v>
      </c>
      <c r="H6997" s="165">
        <f t="shared" si="439"/>
        <v>4</v>
      </c>
      <c r="I6997" s="166">
        <f>+Exports!G7000</f>
        <v>39382.1348</v>
      </c>
      <c r="J6997" s="166">
        <f>+'ELAP_IPCO-APND'!D7000</f>
        <v>51.92183</v>
      </c>
      <c r="K6997" s="166">
        <f>+(ExportsELAP[[#This Row],[Exports kWh - MPT]]/1000)*ExportsELAP[[#This Row],[EIM Price]]</f>
        <v>2044.7925081226842</v>
      </c>
      <c r="L6997" s="167" t="str">
        <f>+INDEX(ECR_Hours!$I$12:$I$15,MATCH(ExportsELAP[[#This Row],[Date Prevailing]],ECR_Hours!$H$12:$H$15,1))</f>
        <v>NS</v>
      </c>
      <c r="M6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8" spans="1:13" x14ac:dyDescent="0.25">
      <c r="A6998" s="164">
        <f>+Exports!A7001</f>
        <v>44853</v>
      </c>
      <c r="B6998" s="165">
        <f t="shared" si="436"/>
        <v>2022</v>
      </c>
      <c r="C6998" s="165">
        <f t="shared" si="437"/>
        <v>10</v>
      </c>
      <c r="D6998" s="165">
        <f t="shared" si="438"/>
        <v>19</v>
      </c>
      <c r="E6998" s="165">
        <f>+Exports!B7001</f>
        <v>13</v>
      </c>
      <c r="F6998" s="165">
        <f>+WEEKDAY(ExportsELAP[[#This Row],[Date Prevailing]],1)</f>
        <v>4</v>
      </c>
      <c r="G6998" s="165">
        <f>+COUNTIFS(ECR_Hours!$K$6:$K$7,ExportsELAP[[#This Row],[Date Prevailing]])</f>
        <v>0</v>
      </c>
      <c r="H6998" s="165">
        <f t="shared" si="439"/>
        <v>4</v>
      </c>
      <c r="I6998" s="166">
        <f>+Exports!G7001</f>
        <v>46427.318899999998</v>
      </c>
      <c r="J6998" s="166">
        <f>+'ELAP_IPCO-APND'!D7001</f>
        <v>62.027149999999999</v>
      </c>
      <c r="K6998" s="166">
        <f>+(ExportsELAP[[#This Row],[Exports kWh - MPT]]/1000)*ExportsELAP[[#This Row],[EIM Price]]</f>
        <v>2879.7542735081347</v>
      </c>
      <c r="L6998" s="167" t="str">
        <f>+INDEX(ECR_Hours!$I$12:$I$15,MATCH(ExportsELAP[[#This Row],[Date Prevailing]],ECR_Hours!$H$12:$H$15,1))</f>
        <v>NS</v>
      </c>
      <c r="M6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6999" spans="1:13" x14ac:dyDescent="0.25">
      <c r="A6999" s="164">
        <f>+Exports!A7002</f>
        <v>44853</v>
      </c>
      <c r="B6999" s="165">
        <f t="shared" si="436"/>
        <v>2022</v>
      </c>
      <c r="C6999" s="165">
        <f t="shared" si="437"/>
        <v>10</v>
      </c>
      <c r="D6999" s="165">
        <f t="shared" si="438"/>
        <v>19</v>
      </c>
      <c r="E6999" s="165">
        <f>+Exports!B7002</f>
        <v>14</v>
      </c>
      <c r="F6999" s="165">
        <f>+WEEKDAY(ExportsELAP[[#This Row],[Date Prevailing]],1)</f>
        <v>4</v>
      </c>
      <c r="G6999" s="165">
        <f>+COUNTIFS(ECR_Hours!$K$6:$K$7,ExportsELAP[[#This Row],[Date Prevailing]])</f>
        <v>0</v>
      </c>
      <c r="H6999" s="165">
        <f t="shared" si="439"/>
        <v>4</v>
      </c>
      <c r="I6999" s="166">
        <f>+Exports!G7002</f>
        <v>48499.5101</v>
      </c>
      <c r="J6999" s="166">
        <f>+'ELAP_IPCO-APND'!D7002</f>
        <v>58.22871</v>
      </c>
      <c r="K6999" s="166">
        <f>+(ExportsELAP[[#This Row],[Exports kWh - MPT]]/1000)*ExportsELAP[[#This Row],[EIM Price]]</f>
        <v>2824.0639087549712</v>
      </c>
      <c r="L6999" s="167" t="str">
        <f>+INDEX(ECR_Hours!$I$12:$I$15,MATCH(ExportsELAP[[#This Row],[Date Prevailing]],ECR_Hours!$H$12:$H$15,1))</f>
        <v>NS</v>
      </c>
      <c r="M6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0" spans="1:13" x14ac:dyDescent="0.25">
      <c r="A7000" s="164">
        <f>+Exports!A7003</f>
        <v>44853</v>
      </c>
      <c r="B7000" s="165">
        <f t="shared" si="436"/>
        <v>2022</v>
      </c>
      <c r="C7000" s="165">
        <f t="shared" si="437"/>
        <v>10</v>
      </c>
      <c r="D7000" s="165">
        <f t="shared" si="438"/>
        <v>19</v>
      </c>
      <c r="E7000" s="165">
        <f>+Exports!B7003</f>
        <v>15</v>
      </c>
      <c r="F7000" s="165">
        <f>+WEEKDAY(ExportsELAP[[#This Row],[Date Prevailing]],1)</f>
        <v>4</v>
      </c>
      <c r="G7000" s="165">
        <f>+COUNTIFS(ECR_Hours!$K$6:$K$7,ExportsELAP[[#This Row],[Date Prevailing]])</f>
        <v>0</v>
      </c>
      <c r="H7000" s="165">
        <f t="shared" si="439"/>
        <v>4</v>
      </c>
      <c r="I7000" s="166">
        <f>+Exports!G7003</f>
        <v>46047.367299999998</v>
      </c>
      <c r="J7000" s="166">
        <f>+'ELAP_IPCO-APND'!D7003</f>
        <v>60.277929999999998</v>
      </c>
      <c r="K7000" s="166">
        <f>+(ExportsELAP[[#This Row],[Exports kWh - MPT]]/1000)*ExportsELAP[[#This Row],[EIM Price]]</f>
        <v>2775.6399827936889</v>
      </c>
      <c r="L7000" s="167" t="str">
        <f>+INDEX(ECR_Hours!$I$12:$I$15,MATCH(ExportsELAP[[#This Row],[Date Prevailing]],ECR_Hours!$H$12:$H$15,1))</f>
        <v>NS</v>
      </c>
      <c r="M7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1" spans="1:13" x14ac:dyDescent="0.25">
      <c r="A7001" s="164">
        <f>+Exports!A7004</f>
        <v>44853</v>
      </c>
      <c r="B7001" s="165">
        <f t="shared" si="436"/>
        <v>2022</v>
      </c>
      <c r="C7001" s="165">
        <f t="shared" si="437"/>
        <v>10</v>
      </c>
      <c r="D7001" s="165">
        <f t="shared" si="438"/>
        <v>19</v>
      </c>
      <c r="E7001" s="165">
        <f>+Exports!B7004</f>
        <v>16</v>
      </c>
      <c r="F7001" s="165">
        <f>+WEEKDAY(ExportsELAP[[#This Row],[Date Prevailing]],1)</f>
        <v>4</v>
      </c>
      <c r="G7001" s="165">
        <f>+COUNTIFS(ECR_Hours!$K$6:$K$7,ExportsELAP[[#This Row],[Date Prevailing]])</f>
        <v>0</v>
      </c>
      <c r="H7001" s="165">
        <f t="shared" si="439"/>
        <v>4</v>
      </c>
      <c r="I7001" s="166">
        <f>+Exports!G7004</f>
        <v>38991.421999999999</v>
      </c>
      <c r="J7001" s="166">
        <f>+'ELAP_IPCO-APND'!D7004</f>
        <v>64.626720000000006</v>
      </c>
      <c r="K7001" s="166">
        <f>+(ExportsELAP[[#This Row],[Exports kWh - MPT]]/1000)*ExportsELAP[[#This Row],[EIM Price]]</f>
        <v>2519.8877119958402</v>
      </c>
      <c r="L7001" s="167" t="str">
        <f>+INDEX(ECR_Hours!$I$12:$I$15,MATCH(ExportsELAP[[#This Row],[Date Prevailing]],ECR_Hours!$H$12:$H$15,1))</f>
        <v>NS</v>
      </c>
      <c r="M7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2" spans="1:13" x14ac:dyDescent="0.25">
      <c r="A7002" s="164">
        <f>+Exports!A7005</f>
        <v>44853</v>
      </c>
      <c r="B7002" s="165">
        <f t="shared" si="436"/>
        <v>2022</v>
      </c>
      <c r="C7002" s="165">
        <f t="shared" si="437"/>
        <v>10</v>
      </c>
      <c r="D7002" s="165">
        <f t="shared" si="438"/>
        <v>19</v>
      </c>
      <c r="E7002" s="165">
        <f>+Exports!B7005</f>
        <v>17</v>
      </c>
      <c r="F7002" s="165">
        <f>+WEEKDAY(ExportsELAP[[#This Row],[Date Prevailing]],1)</f>
        <v>4</v>
      </c>
      <c r="G7002" s="165">
        <f>+COUNTIFS(ECR_Hours!$K$6:$K$7,ExportsELAP[[#This Row],[Date Prevailing]])</f>
        <v>0</v>
      </c>
      <c r="H7002" s="165">
        <f t="shared" si="439"/>
        <v>4</v>
      </c>
      <c r="I7002" s="166">
        <f>+Exports!G7005</f>
        <v>28034.5556</v>
      </c>
      <c r="J7002" s="166">
        <f>+'ELAP_IPCO-APND'!D7005</f>
        <v>65.058459999999997</v>
      </c>
      <c r="K7002" s="166">
        <f>+(ExportsELAP[[#This Row],[Exports kWh - MPT]]/1000)*ExportsELAP[[#This Row],[EIM Price]]</f>
        <v>1823.8850141203759</v>
      </c>
      <c r="L7002" s="167" t="str">
        <f>+INDEX(ECR_Hours!$I$12:$I$15,MATCH(ExportsELAP[[#This Row],[Date Prevailing]],ECR_Hours!$H$12:$H$15,1))</f>
        <v>NS</v>
      </c>
      <c r="M7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3" spans="1:13" x14ac:dyDescent="0.25">
      <c r="A7003" s="164">
        <f>+Exports!A7006</f>
        <v>44853</v>
      </c>
      <c r="B7003" s="165">
        <f t="shared" si="436"/>
        <v>2022</v>
      </c>
      <c r="C7003" s="165">
        <f t="shared" si="437"/>
        <v>10</v>
      </c>
      <c r="D7003" s="165">
        <f t="shared" si="438"/>
        <v>19</v>
      </c>
      <c r="E7003" s="165">
        <f>+Exports!B7006</f>
        <v>18</v>
      </c>
      <c r="F7003" s="165">
        <f>+WEEKDAY(ExportsELAP[[#This Row],[Date Prevailing]],1)</f>
        <v>4</v>
      </c>
      <c r="G7003" s="165">
        <f>+COUNTIFS(ECR_Hours!$K$6:$K$7,ExportsELAP[[#This Row],[Date Prevailing]])</f>
        <v>0</v>
      </c>
      <c r="H7003" s="165">
        <f t="shared" si="439"/>
        <v>4</v>
      </c>
      <c r="I7003" s="166">
        <f>+Exports!G7006</f>
        <v>14801.9861</v>
      </c>
      <c r="J7003" s="166">
        <f>+'ELAP_IPCO-APND'!D7006</f>
        <v>106.94392999999999</v>
      </c>
      <c r="K7003" s="166">
        <f>+(ExportsELAP[[#This Row],[Exports kWh - MPT]]/1000)*ExportsELAP[[#This Row],[EIM Price]]</f>
        <v>1582.982565339373</v>
      </c>
      <c r="L7003" s="167" t="str">
        <f>+INDEX(ECR_Hours!$I$12:$I$15,MATCH(ExportsELAP[[#This Row],[Date Prevailing]],ECR_Hours!$H$12:$H$15,1))</f>
        <v>NS</v>
      </c>
      <c r="M7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4" spans="1:13" x14ac:dyDescent="0.25">
      <c r="A7004" s="164">
        <f>+Exports!A7007</f>
        <v>44853</v>
      </c>
      <c r="B7004" s="165">
        <f t="shared" si="436"/>
        <v>2022</v>
      </c>
      <c r="C7004" s="165">
        <f t="shared" si="437"/>
        <v>10</v>
      </c>
      <c r="D7004" s="165">
        <f t="shared" si="438"/>
        <v>19</v>
      </c>
      <c r="E7004" s="165">
        <f>+Exports!B7007</f>
        <v>19</v>
      </c>
      <c r="F7004" s="165">
        <f>+WEEKDAY(ExportsELAP[[#This Row],[Date Prevailing]],1)</f>
        <v>4</v>
      </c>
      <c r="G7004" s="165">
        <f>+COUNTIFS(ECR_Hours!$K$6:$K$7,ExportsELAP[[#This Row],[Date Prevailing]])</f>
        <v>0</v>
      </c>
      <c r="H7004" s="165">
        <f t="shared" si="439"/>
        <v>4</v>
      </c>
      <c r="I7004" s="166">
        <f>+Exports!G7007</f>
        <v>2582.0537999999997</v>
      </c>
      <c r="J7004" s="166">
        <f>+'ELAP_IPCO-APND'!D7007</f>
        <v>93.384619999999998</v>
      </c>
      <c r="K7004" s="166">
        <f>+(ExportsELAP[[#This Row],[Exports kWh - MPT]]/1000)*ExportsELAP[[#This Row],[EIM Price]]</f>
        <v>241.12411293255596</v>
      </c>
      <c r="L7004" s="167" t="str">
        <f>+INDEX(ECR_Hours!$I$12:$I$15,MATCH(ExportsELAP[[#This Row],[Date Prevailing]],ECR_Hours!$H$12:$H$15,1))</f>
        <v>NS</v>
      </c>
      <c r="M7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5" spans="1:13" x14ac:dyDescent="0.25">
      <c r="A7005" s="164">
        <f>+Exports!A7008</f>
        <v>44853</v>
      </c>
      <c r="B7005" s="165">
        <f t="shared" si="436"/>
        <v>2022</v>
      </c>
      <c r="C7005" s="165">
        <f t="shared" si="437"/>
        <v>10</v>
      </c>
      <c r="D7005" s="165">
        <f t="shared" si="438"/>
        <v>19</v>
      </c>
      <c r="E7005" s="165">
        <f>+Exports!B7008</f>
        <v>20</v>
      </c>
      <c r="F7005" s="165">
        <f>+WEEKDAY(ExportsELAP[[#This Row],[Date Prevailing]],1)</f>
        <v>4</v>
      </c>
      <c r="G7005" s="165">
        <f>+COUNTIFS(ECR_Hours!$K$6:$K$7,ExportsELAP[[#This Row],[Date Prevailing]])</f>
        <v>0</v>
      </c>
      <c r="H7005" s="165">
        <f t="shared" si="439"/>
        <v>4</v>
      </c>
      <c r="I7005" s="166">
        <f>+Exports!G7008</f>
        <v>10.802999999999999</v>
      </c>
      <c r="J7005" s="166">
        <f>+'ELAP_IPCO-APND'!D7008</f>
        <v>204.59649999999999</v>
      </c>
      <c r="K7005" s="166">
        <f>+(ExportsELAP[[#This Row],[Exports kWh - MPT]]/1000)*ExportsELAP[[#This Row],[EIM Price]]</f>
        <v>2.2102559894999998</v>
      </c>
      <c r="L7005" s="167" t="str">
        <f>+INDEX(ECR_Hours!$I$12:$I$15,MATCH(ExportsELAP[[#This Row],[Date Prevailing]],ECR_Hours!$H$12:$H$15,1))</f>
        <v>NS</v>
      </c>
      <c r="M7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6" spans="1:13" x14ac:dyDescent="0.25">
      <c r="A7006" s="164">
        <f>+Exports!A7009</f>
        <v>44853</v>
      </c>
      <c r="B7006" s="165">
        <f t="shared" si="436"/>
        <v>2022</v>
      </c>
      <c r="C7006" s="165">
        <f t="shared" si="437"/>
        <v>10</v>
      </c>
      <c r="D7006" s="165">
        <f t="shared" si="438"/>
        <v>19</v>
      </c>
      <c r="E7006" s="165">
        <f>+Exports!B7009</f>
        <v>21</v>
      </c>
      <c r="F7006" s="165">
        <f>+WEEKDAY(ExportsELAP[[#This Row],[Date Prevailing]],1)</f>
        <v>4</v>
      </c>
      <c r="G7006" s="165">
        <f>+COUNTIFS(ECR_Hours!$K$6:$K$7,ExportsELAP[[#This Row],[Date Prevailing]])</f>
        <v>0</v>
      </c>
      <c r="H7006" s="165">
        <f t="shared" si="439"/>
        <v>4</v>
      </c>
      <c r="I7006" s="166">
        <f>+Exports!G7009</f>
        <v>12.500099999999989</v>
      </c>
      <c r="J7006" s="166">
        <f>+'ELAP_IPCO-APND'!D7009</f>
        <v>100.65716</v>
      </c>
      <c r="K7006" s="166">
        <f>+(ExportsELAP[[#This Row],[Exports kWh - MPT]]/1000)*ExportsELAP[[#This Row],[EIM Price]]</f>
        <v>1.2582245657159989</v>
      </c>
      <c r="L7006" s="167" t="str">
        <f>+INDEX(ECR_Hours!$I$12:$I$15,MATCH(ExportsELAP[[#This Row],[Date Prevailing]],ECR_Hours!$H$12:$H$15,1))</f>
        <v>NS</v>
      </c>
      <c r="M7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7" spans="1:13" x14ac:dyDescent="0.25">
      <c r="A7007" s="164">
        <f>+Exports!A7010</f>
        <v>44853</v>
      </c>
      <c r="B7007" s="165">
        <f t="shared" si="436"/>
        <v>2022</v>
      </c>
      <c r="C7007" s="165">
        <f t="shared" si="437"/>
        <v>10</v>
      </c>
      <c r="D7007" s="165">
        <f t="shared" si="438"/>
        <v>19</v>
      </c>
      <c r="E7007" s="165">
        <f>+Exports!B7010</f>
        <v>22</v>
      </c>
      <c r="F7007" s="165">
        <f>+WEEKDAY(ExportsELAP[[#This Row],[Date Prevailing]],1)</f>
        <v>4</v>
      </c>
      <c r="G7007" s="165">
        <f>+COUNTIFS(ECR_Hours!$K$6:$K$7,ExportsELAP[[#This Row],[Date Prevailing]])</f>
        <v>0</v>
      </c>
      <c r="H7007" s="165">
        <f t="shared" si="439"/>
        <v>4</v>
      </c>
      <c r="I7007" s="166">
        <f>+Exports!G7010</f>
        <v>11.785</v>
      </c>
      <c r="J7007" s="166">
        <f>+'ELAP_IPCO-APND'!D7010</f>
        <v>88.171419999999998</v>
      </c>
      <c r="K7007" s="166">
        <f>+(ExportsELAP[[#This Row],[Exports kWh - MPT]]/1000)*ExportsELAP[[#This Row],[EIM Price]]</f>
        <v>1.0391001847000001</v>
      </c>
      <c r="L7007" s="167" t="str">
        <f>+INDEX(ECR_Hours!$I$12:$I$15,MATCH(ExportsELAP[[#This Row],[Date Prevailing]],ECR_Hours!$H$12:$H$15,1))</f>
        <v>NS</v>
      </c>
      <c r="M7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8" spans="1:13" x14ac:dyDescent="0.25">
      <c r="A7008" s="164">
        <f>+Exports!A7011</f>
        <v>44853</v>
      </c>
      <c r="B7008" s="165">
        <f t="shared" si="436"/>
        <v>2022</v>
      </c>
      <c r="C7008" s="165">
        <f t="shared" si="437"/>
        <v>10</v>
      </c>
      <c r="D7008" s="165">
        <f t="shared" si="438"/>
        <v>19</v>
      </c>
      <c r="E7008" s="165">
        <f>+Exports!B7011</f>
        <v>23</v>
      </c>
      <c r="F7008" s="165">
        <f>+WEEKDAY(ExportsELAP[[#This Row],[Date Prevailing]],1)</f>
        <v>4</v>
      </c>
      <c r="G7008" s="165">
        <f>+COUNTIFS(ECR_Hours!$K$6:$K$7,ExportsELAP[[#This Row],[Date Prevailing]])</f>
        <v>0</v>
      </c>
      <c r="H7008" s="165">
        <f t="shared" si="439"/>
        <v>4</v>
      </c>
      <c r="I7008" s="166">
        <f>+Exports!G7011</f>
        <v>11.9475</v>
      </c>
      <c r="J7008" s="166">
        <f>+'ELAP_IPCO-APND'!D7011</f>
        <v>88.839759999999998</v>
      </c>
      <c r="K7008" s="166">
        <f>+(ExportsELAP[[#This Row],[Exports kWh - MPT]]/1000)*ExportsELAP[[#This Row],[EIM Price]]</f>
        <v>1.0614130326</v>
      </c>
      <c r="L7008" s="167" t="str">
        <f>+INDEX(ECR_Hours!$I$12:$I$15,MATCH(ExportsELAP[[#This Row],[Date Prevailing]],ECR_Hours!$H$12:$H$15,1))</f>
        <v>NS</v>
      </c>
      <c r="M7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09" spans="1:13" x14ac:dyDescent="0.25">
      <c r="A7009" s="164">
        <f>+Exports!A7012</f>
        <v>44853</v>
      </c>
      <c r="B7009" s="165">
        <f t="shared" si="436"/>
        <v>2022</v>
      </c>
      <c r="C7009" s="165">
        <f t="shared" si="437"/>
        <v>10</v>
      </c>
      <c r="D7009" s="165">
        <f t="shared" si="438"/>
        <v>19</v>
      </c>
      <c r="E7009" s="165">
        <f>+Exports!B7012</f>
        <v>24</v>
      </c>
      <c r="F7009" s="165">
        <f>+WEEKDAY(ExportsELAP[[#This Row],[Date Prevailing]],1)</f>
        <v>4</v>
      </c>
      <c r="G7009" s="165">
        <f>+COUNTIFS(ECR_Hours!$K$6:$K$7,ExportsELAP[[#This Row],[Date Prevailing]])</f>
        <v>0</v>
      </c>
      <c r="H7009" s="165">
        <f t="shared" si="439"/>
        <v>4</v>
      </c>
      <c r="I7009" s="166">
        <f>+Exports!G7012</f>
        <v>13.2224</v>
      </c>
      <c r="J7009" s="166">
        <f>+'ELAP_IPCO-APND'!D7012</f>
        <v>96.893799999999999</v>
      </c>
      <c r="K7009" s="166">
        <f>+(ExportsELAP[[#This Row],[Exports kWh - MPT]]/1000)*ExportsELAP[[#This Row],[EIM Price]]</f>
        <v>1.28116858112</v>
      </c>
      <c r="L7009" s="167" t="str">
        <f>+INDEX(ECR_Hours!$I$12:$I$15,MATCH(ExportsELAP[[#This Row],[Date Prevailing]],ECR_Hours!$H$12:$H$15,1))</f>
        <v>NS</v>
      </c>
      <c r="M7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0" spans="1:13" x14ac:dyDescent="0.25">
      <c r="A7010" s="164">
        <f>+Exports!A7013</f>
        <v>44854</v>
      </c>
      <c r="B7010" s="165">
        <f t="shared" si="436"/>
        <v>2022</v>
      </c>
      <c r="C7010" s="165">
        <f t="shared" si="437"/>
        <v>10</v>
      </c>
      <c r="D7010" s="165">
        <f t="shared" si="438"/>
        <v>20</v>
      </c>
      <c r="E7010" s="165">
        <f>+Exports!B7013</f>
        <v>1</v>
      </c>
      <c r="F7010" s="165">
        <f>+WEEKDAY(ExportsELAP[[#This Row],[Date Prevailing]],1)</f>
        <v>5</v>
      </c>
      <c r="G7010" s="165">
        <f>+COUNTIFS(ECR_Hours!$K$6:$K$7,ExportsELAP[[#This Row],[Date Prevailing]])</f>
        <v>0</v>
      </c>
      <c r="H7010" s="165">
        <f t="shared" si="439"/>
        <v>5</v>
      </c>
      <c r="I7010" s="166">
        <f>+Exports!G7013</f>
        <v>13.879699999999989</v>
      </c>
      <c r="J7010" s="166">
        <f>+'ELAP_IPCO-APND'!D7013</f>
        <v>76.471019999999996</v>
      </c>
      <c r="K7010" s="166">
        <f>+(ExportsELAP[[#This Row],[Exports kWh - MPT]]/1000)*ExportsELAP[[#This Row],[EIM Price]]</f>
        <v>1.0613948162939992</v>
      </c>
      <c r="L7010" s="167" t="str">
        <f>+INDEX(ECR_Hours!$I$12:$I$15,MATCH(ExportsELAP[[#This Row],[Date Prevailing]],ECR_Hours!$H$12:$H$15,1))</f>
        <v>NS</v>
      </c>
      <c r="M7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1" spans="1:13" x14ac:dyDescent="0.25">
      <c r="A7011" s="164">
        <f>+Exports!A7014</f>
        <v>44854</v>
      </c>
      <c r="B7011" s="165">
        <f t="shared" si="436"/>
        <v>2022</v>
      </c>
      <c r="C7011" s="165">
        <f t="shared" si="437"/>
        <v>10</v>
      </c>
      <c r="D7011" s="165">
        <f t="shared" si="438"/>
        <v>20</v>
      </c>
      <c r="E7011" s="165">
        <f>+Exports!B7014</f>
        <v>2</v>
      </c>
      <c r="F7011" s="165">
        <f>+WEEKDAY(ExportsELAP[[#This Row],[Date Prevailing]],1)</f>
        <v>5</v>
      </c>
      <c r="G7011" s="165">
        <f>+COUNTIFS(ECR_Hours!$K$6:$K$7,ExportsELAP[[#This Row],[Date Prevailing]])</f>
        <v>0</v>
      </c>
      <c r="H7011" s="165">
        <f t="shared" si="439"/>
        <v>5</v>
      </c>
      <c r="I7011" s="166">
        <f>+Exports!G7014</f>
        <v>13.498199999999999</v>
      </c>
      <c r="J7011" s="166">
        <f>+'ELAP_IPCO-APND'!D7014</f>
        <v>71.236660000000001</v>
      </c>
      <c r="K7011" s="166">
        <f>+(ExportsELAP[[#This Row],[Exports kWh - MPT]]/1000)*ExportsELAP[[#This Row],[EIM Price]]</f>
        <v>0.96156668401199985</v>
      </c>
      <c r="L7011" s="167" t="str">
        <f>+INDEX(ECR_Hours!$I$12:$I$15,MATCH(ExportsELAP[[#This Row],[Date Prevailing]],ECR_Hours!$H$12:$H$15,1))</f>
        <v>NS</v>
      </c>
      <c r="M7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2" spans="1:13" x14ac:dyDescent="0.25">
      <c r="A7012" s="164">
        <f>+Exports!A7015</f>
        <v>44854</v>
      </c>
      <c r="B7012" s="165">
        <f t="shared" si="436"/>
        <v>2022</v>
      </c>
      <c r="C7012" s="165">
        <f t="shared" si="437"/>
        <v>10</v>
      </c>
      <c r="D7012" s="165">
        <f t="shared" si="438"/>
        <v>20</v>
      </c>
      <c r="E7012" s="165">
        <f>+Exports!B7015</f>
        <v>3</v>
      </c>
      <c r="F7012" s="165">
        <f>+WEEKDAY(ExportsELAP[[#This Row],[Date Prevailing]],1)</f>
        <v>5</v>
      </c>
      <c r="G7012" s="165">
        <f>+COUNTIFS(ECR_Hours!$K$6:$K$7,ExportsELAP[[#This Row],[Date Prevailing]])</f>
        <v>0</v>
      </c>
      <c r="H7012" s="165">
        <f t="shared" si="439"/>
        <v>5</v>
      </c>
      <c r="I7012" s="166">
        <f>+Exports!G7015</f>
        <v>13.780199999999999</v>
      </c>
      <c r="J7012" s="166">
        <f>+'ELAP_IPCO-APND'!D7015</f>
        <v>66.783900000000003</v>
      </c>
      <c r="K7012" s="166">
        <f>+(ExportsELAP[[#This Row],[Exports kWh - MPT]]/1000)*ExportsELAP[[#This Row],[EIM Price]]</f>
        <v>0.92029549877999994</v>
      </c>
      <c r="L7012" s="167" t="str">
        <f>+INDEX(ECR_Hours!$I$12:$I$15,MATCH(ExportsELAP[[#This Row],[Date Prevailing]],ECR_Hours!$H$12:$H$15,1))</f>
        <v>NS</v>
      </c>
      <c r="M7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3" spans="1:13" x14ac:dyDescent="0.25">
      <c r="A7013" s="164">
        <f>+Exports!A7016</f>
        <v>44854</v>
      </c>
      <c r="B7013" s="165">
        <f t="shared" si="436"/>
        <v>2022</v>
      </c>
      <c r="C7013" s="165">
        <f t="shared" si="437"/>
        <v>10</v>
      </c>
      <c r="D7013" s="165">
        <f t="shared" si="438"/>
        <v>20</v>
      </c>
      <c r="E7013" s="165">
        <f>+Exports!B7016</f>
        <v>4</v>
      </c>
      <c r="F7013" s="165">
        <f>+WEEKDAY(ExportsELAP[[#This Row],[Date Prevailing]],1)</f>
        <v>5</v>
      </c>
      <c r="G7013" s="165">
        <f>+COUNTIFS(ECR_Hours!$K$6:$K$7,ExportsELAP[[#This Row],[Date Prevailing]])</f>
        <v>0</v>
      </c>
      <c r="H7013" s="165">
        <f t="shared" si="439"/>
        <v>5</v>
      </c>
      <c r="I7013" s="166">
        <f>+Exports!G7016</f>
        <v>13.461700000000002</v>
      </c>
      <c r="J7013" s="166">
        <f>+'ELAP_IPCO-APND'!D7016</f>
        <v>59.700479999999999</v>
      </c>
      <c r="K7013" s="166">
        <f>+(ExportsELAP[[#This Row],[Exports kWh - MPT]]/1000)*ExportsELAP[[#This Row],[EIM Price]]</f>
        <v>0.80366995161600008</v>
      </c>
      <c r="L7013" s="167" t="str">
        <f>+INDEX(ECR_Hours!$I$12:$I$15,MATCH(ExportsELAP[[#This Row],[Date Prevailing]],ECR_Hours!$H$12:$H$15,1))</f>
        <v>NS</v>
      </c>
      <c r="M7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4" spans="1:13" x14ac:dyDescent="0.25">
      <c r="A7014" s="164">
        <f>+Exports!A7017</f>
        <v>44854</v>
      </c>
      <c r="B7014" s="165">
        <f t="shared" si="436"/>
        <v>2022</v>
      </c>
      <c r="C7014" s="165">
        <f t="shared" si="437"/>
        <v>10</v>
      </c>
      <c r="D7014" s="165">
        <f t="shared" si="438"/>
        <v>20</v>
      </c>
      <c r="E7014" s="165">
        <f>+Exports!B7017</f>
        <v>5</v>
      </c>
      <c r="F7014" s="165">
        <f>+WEEKDAY(ExportsELAP[[#This Row],[Date Prevailing]],1)</f>
        <v>5</v>
      </c>
      <c r="G7014" s="165">
        <f>+COUNTIFS(ECR_Hours!$K$6:$K$7,ExportsELAP[[#This Row],[Date Prevailing]])</f>
        <v>0</v>
      </c>
      <c r="H7014" s="165">
        <f t="shared" si="439"/>
        <v>5</v>
      </c>
      <c r="I7014" s="166">
        <f>+Exports!G7017</f>
        <v>20.604700000000001</v>
      </c>
      <c r="J7014" s="166">
        <f>+'ELAP_IPCO-APND'!D7017</f>
        <v>60.784410000000001</v>
      </c>
      <c r="K7014" s="166">
        <f>+(ExportsELAP[[#This Row],[Exports kWh - MPT]]/1000)*ExportsELAP[[#This Row],[EIM Price]]</f>
        <v>1.252444532727</v>
      </c>
      <c r="L7014" s="167" t="str">
        <f>+INDEX(ECR_Hours!$I$12:$I$15,MATCH(ExportsELAP[[#This Row],[Date Prevailing]],ECR_Hours!$H$12:$H$15,1))</f>
        <v>NS</v>
      </c>
      <c r="M7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5" spans="1:13" x14ac:dyDescent="0.25">
      <c r="A7015" s="164">
        <f>+Exports!A7018</f>
        <v>44854</v>
      </c>
      <c r="B7015" s="165">
        <f t="shared" si="436"/>
        <v>2022</v>
      </c>
      <c r="C7015" s="165">
        <f t="shared" si="437"/>
        <v>10</v>
      </c>
      <c r="D7015" s="165">
        <f t="shared" si="438"/>
        <v>20</v>
      </c>
      <c r="E7015" s="165">
        <f>+Exports!B7018</f>
        <v>6</v>
      </c>
      <c r="F7015" s="165">
        <f>+WEEKDAY(ExportsELAP[[#This Row],[Date Prevailing]],1)</f>
        <v>5</v>
      </c>
      <c r="G7015" s="165">
        <f>+COUNTIFS(ECR_Hours!$K$6:$K$7,ExportsELAP[[#This Row],[Date Prevailing]])</f>
        <v>0</v>
      </c>
      <c r="H7015" s="165">
        <f t="shared" si="439"/>
        <v>5</v>
      </c>
      <c r="I7015" s="166">
        <f>+Exports!G7018</f>
        <v>17.228200000000001</v>
      </c>
      <c r="J7015" s="166">
        <f>+'ELAP_IPCO-APND'!D7018</f>
        <v>61.774279999999997</v>
      </c>
      <c r="K7015" s="166">
        <f>+(ExportsELAP[[#This Row],[Exports kWh - MPT]]/1000)*ExportsELAP[[#This Row],[EIM Price]]</f>
        <v>1.064259650696</v>
      </c>
      <c r="L7015" s="167" t="str">
        <f>+INDEX(ECR_Hours!$I$12:$I$15,MATCH(ExportsELAP[[#This Row],[Date Prevailing]],ECR_Hours!$H$12:$H$15,1))</f>
        <v>NS</v>
      </c>
      <c r="M7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6" spans="1:13" x14ac:dyDescent="0.25">
      <c r="A7016" s="164">
        <f>+Exports!A7019</f>
        <v>44854</v>
      </c>
      <c r="B7016" s="165">
        <f t="shared" si="436"/>
        <v>2022</v>
      </c>
      <c r="C7016" s="165">
        <f t="shared" si="437"/>
        <v>10</v>
      </c>
      <c r="D7016" s="165">
        <f t="shared" si="438"/>
        <v>20</v>
      </c>
      <c r="E7016" s="165">
        <f>+Exports!B7019</f>
        <v>7</v>
      </c>
      <c r="F7016" s="165">
        <f>+WEEKDAY(ExportsELAP[[#This Row],[Date Prevailing]],1)</f>
        <v>5</v>
      </c>
      <c r="G7016" s="165">
        <f>+COUNTIFS(ECR_Hours!$K$6:$K$7,ExportsELAP[[#This Row],[Date Prevailing]])</f>
        <v>0</v>
      </c>
      <c r="H7016" s="165">
        <f t="shared" si="439"/>
        <v>5</v>
      </c>
      <c r="I7016" s="166">
        <f>+Exports!G7019</f>
        <v>10.719800000000001</v>
      </c>
      <c r="J7016" s="166">
        <f>+'ELAP_IPCO-APND'!D7019</f>
        <v>65.611900000000006</v>
      </c>
      <c r="K7016" s="166">
        <f>+(ExportsELAP[[#This Row],[Exports kWh - MPT]]/1000)*ExportsELAP[[#This Row],[EIM Price]]</f>
        <v>0.70334644562000015</v>
      </c>
      <c r="L7016" s="167" t="str">
        <f>+INDEX(ECR_Hours!$I$12:$I$15,MATCH(ExportsELAP[[#This Row],[Date Prevailing]],ECR_Hours!$H$12:$H$15,1))</f>
        <v>NS</v>
      </c>
      <c r="M7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7" spans="1:13" x14ac:dyDescent="0.25">
      <c r="A7017" s="164">
        <f>+Exports!A7020</f>
        <v>44854</v>
      </c>
      <c r="B7017" s="165">
        <f t="shared" si="436"/>
        <v>2022</v>
      </c>
      <c r="C7017" s="165">
        <f t="shared" si="437"/>
        <v>10</v>
      </c>
      <c r="D7017" s="165">
        <f t="shared" si="438"/>
        <v>20</v>
      </c>
      <c r="E7017" s="165">
        <f>+Exports!B7020</f>
        <v>8</v>
      </c>
      <c r="F7017" s="165">
        <f>+WEEKDAY(ExportsELAP[[#This Row],[Date Prevailing]],1)</f>
        <v>5</v>
      </c>
      <c r="G7017" s="165">
        <f>+COUNTIFS(ECR_Hours!$K$6:$K$7,ExportsELAP[[#This Row],[Date Prevailing]])</f>
        <v>0</v>
      </c>
      <c r="H7017" s="165">
        <f t="shared" si="439"/>
        <v>5</v>
      </c>
      <c r="I7017" s="166">
        <f>+Exports!G7020</f>
        <v>15.206699999999987</v>
      </c>
      <c r="J7017" s="166">
        <f>+'ELAP_IPCO-APND'!D7020</f>
        <v>77.304079999999999</v>
      </c>
      <c r="K7017" s="166">
        <f>+(ExportsELAP[[#This Row],[Exports kWh - MPT]]/1000)*ExportsELAP[[#This Row],[EIM Price]]</f>
        <v>1.1755399533359991</v>
      </c>
      <c r="L7017" s="167" t="str">
        <f>+INDEX(ECR_Hours!$I$12:$I$15,MATCH(ExportsELAP[[#This Row],[Date Prevailing]],ECR_Hours!$H$12:$H$15,1))</f>
        <v>NS</v>
      </c>
      <c r="M7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8" spans="1:13" x14ac:dyDescent="0.25">
      <c r="A7018" s="164">
        <f>+Exports!A7021</f>
        <v>44854</v>
      </c>
      <c r="B7018" s="165">
        <f t="shared" si="436"/>
        <v>2022</v>
      </c>
      <c r="C7018" s="165">
        <f t="shared" si="437"/>
        <v>10</v>
      </c>
      <c r="D7018" s="165">
        <f t="shared" si="438"/>
        <v>20</v>
      </c>
      <c r="E7018" s="165">
        <f>+Exports!B7021</f>
        <v>9</v>
      </c>
      <c r="F7018" s="165">
        <f>+WEEKDAY(ExportsELAP[[#This Row],[Date Prevailing]],1)</f>
        <v>5</v>
      </c>
      <c r="G7018" s="165">
        <f>+COUNTIFS(ECR_Hours!$K$6:$K$7,ExportsELAP[[#This Row],[Date Prevailing]])</f>
        <v>0</v>
      </c>
      <c r="H7018" s="165">
        <f t="shared" si="439"/>
        <v>5</v>
      </c>
      <c r="I7018" s="166">
        <f>+Exports!G7021</f>
        <v>4692.5658000000003</v>
      </c>
      <c r="J7018" s="166">
        <f>+'ELAP_IPCO-APND'!D7021</f>
        <v>69.037059999999997</v>
      </c>
      <c r="K7018" s="166">
        <f>+(ExportsELAP[[#This Row],[Exports kWh - MPT]]/1000)*ExportsELAP[[#This Row],[EIM Price]]</f>
        <v>323.96094668854801</v>
      </c>
      <c r="L7018" s="167" t="str">
        <f>+INDEX(ECR_Hours!$I$12:$I$15,MATCH(ExportsELAP[[#This Row],[Date Prevailing]],ECR_Hours!$H$12:$H$15,1))</f>
        <v>NS</v>
      </c>
      <c r="M7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19" spans="1:13" x14ac:dyDescent="0.25">
      <c r="A7019" s="164">
        <f>+Exports!A7022</f>
        <v>44854</v>
      </c>
      <c r="B7019" s="165">
        <f t="shared" si="436"/>
        <v>2022</v>
      </c>
      <c r="C7019" s="165">
        <f t="shared" si="437"/>
        <v>10</v>
      </c>
      <c r="D7019" s="165">
        <f t="shared" si="438"/>
        <v>20</v>
      </c>
      <c r="E7019" s="165">
        <f>+Exports!B7022</f>
        <v>10</v>
      </c>
      <c r="F7019" s="165">
        <f>+WEEKDAY(ExportsELAP[[#This Row],[Date Prevailing]],1)</f>
        <v>5</v>
      </c>
      <c r="G7019" s="165">
        <f>+COUNTIFS(ECR_Hours!$K$6:$K$7,ExportsELAP[[#This Row],[Date Prevailing]])</f>
        <v>0</v>
      </c>
      <c r="H7019" s="165">
        <f t="shared" si="439"/>
        <v>5</v>
      </c>
      <c r="I7019" s="166">
        <f>+Exports!G7022</f>
        <v>17016.133000000002</v>
      </c>
      <c r="J7019" s="166">
        <f>+'ELAP_IPCO-APND'!D7022</f>
        <v>47.206980000000001</v>
      </c>
      <c r="K7019" s="166">
        <f>+(ExportsELAP[[#This Row],[Exports kWh - MPT]]/1000)*ExportsELAP[[#This Row],[EIM Price]]</f>
        <v>803.28025020834002</v>
      </c>
      <c r="L7019" s="167" t="str">
        <f>+INDEX(ECR_Hours!$I$12:$I$15,MATCH(ExportsELAP[[#This Row],[Date Prevailing]],ECR_Hours!$H$12:$H$15,1))</f>
        <v>NS</v>
      </c>
      <c r="M7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0" spans="1:13" x14ac:dyDescent="0.25">
      <c r="A7020" s="164">
        <f>+Exports!A7023</f>
        <v>44854</v>
      </c>
      <c r="B7020" s="165">
        <f t="shared" si="436"/>
        <v>2022</v>
      </c>
      <c r="C7020" s="165">
        <f t="shared" si="437"/>
        <v>10</v>
      </c>
      <c r="D7020" s="165">
        <f t="shared" si="438"/>
        <v>20</v>
      </c>
      <c r="E7020" s="165">
        <f>+Exports!B7023</f>
        <v>11</v>
      </c>
      <c r="F7020" s="165">
        <f>+WEEKDAY(ExportsELAP[[#This Row],[Date Prevailing]],1)</f>
        <v>5</v>
      </c>
      <c r="G7020" s="165">
        <f>+COUNTIFS(ECR_Hours!$K$6:$K$7,ExportsELAP[[#This Row],[Date Prevailing]])</f>
        <v>0</v>
      </c>
      <c r="H7020" s="165">
        <f t="shared" si="439"/>
        <v>5</v>
      </c>
      <c r="I7020" s="166">
        <f>+Exports!G7023</f>
        <v>30346.1273</v>
      </c>
      <c r="J7020" s="166">
        <f>+'ELAP_IPCO-APND'!D7023</f>
        <v>42.745570000000001</v>
      </c>
      <c r="K7020" s="166">
        <f>+(ExportsELAP[[#This Row],[Exports kWh - MPT]]/1000)*ExportsELAP[[#This Row],[EIM Price]]</f>
        <v>1297.1625087310611</v>
      </c>
      <c r="L7020" s="167" t="str">
        <f>+INDEX(ECR_Hours!$I$12:$I$15,MATCH(ExportsELAP[[#This Row],[Date Prevailing]],ECR_Hours!$H$12:$H$15,1))</f>
        <v>NS</v>
      </c>
      <c r="M7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1" spans="1:13" x14ac:dyDescent="0.25">
      <c r="A7021" s="164">
        <f>+Exports!A7024</f>
        <v>44854</v>
      </c>
      <c r="B7021" s="165">
        <f t="shared" si="436"/>
        <v>2022</v>
      </c>
      <c r="C7021" s="165">
        <f t="shared" si="437"/>
        <v>10</v>
      </c>
      <c r="D7021" s="165">
        <f t="shared" si="438"/>
        <v>20</v>
      </c>
      <c r="E7021" s="165">
        <f>+Exports!B7024</f>
        <v>12</v>
      </c>
      <c r="F7021" s="165">
        <f>+WEEKDAY(ExportsELAP[[#This Row],[Date Prevailing]],1)</f>
        <v>5</v>
      </c>
      <c r="G7021" s="165">
        <f>+COUNTIFS(ECR_Hours!$K$6:$K$7,ExportsELAP[[#This Row],[Date Prevailing]])</f>
        <v>0</v>
      </c>
      <c r="H7021" s="165">
        <f t="shared" si="439"/>
        <v>5</v>
      </c>
      <c r="I7021" s="166">
        <f>+Exports!G7024</f>
        <v>40619.799100000004</v>
      </c>
      <c r="J7021" s="166">
        <f>+'ELAP_IPCO-APND'!D7024</f>
        <v>43.242820000000002</v>
      </c>
      <c r="K7021" s="166">
        <f>+(ExportsELAP[[#This Row],[Exports kWh - MPT]]/1000)*ExportsELAP[[#This Row],[EIM Price]]</f>
        <v>1756.5146609174622</v>
      </c>
      <c r="L7021" s="167" t="str">
        <f>+INDEX(ECR_Hours!$I$12:$I$15,MATCH(ExportsELAP[[#This Row],[Date Prevailing]],ECR_Hours!$H$12:$H$15,1))</f>
        <v>NS</v>
      </c>
      <c r="M7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2" spans="1:13" x14ac:dyDescent="0.25">
      <c r="A7022" s="164">
        <f>+Exports!A7025</f>
        <v>44854</v>
      </c>
      <c r="B7022" s="165">
        <f t="shared" si="436"/>
        <v>2022</v>
      </c>
      <c r="C7022" s="165">
        <f t="shared" si="437"/>
        <v>10</v>
      </c>
      <c r="D7022" s="165">
        <f t="shared" si="438"/>
        <v>20</v>
      </c>
      <c r="E7022" s="165">
        <f>+Exports!B7025</f>
        <v>13</v>
      </c>
      <c r="F7022" s="165">
        <f>+WEEKDAY(ExportsELAP[[#This Row],[Date Prevailing]],1)</f>
        <v>5</v>
      </c>
      <c r="G7022" s="165">
        <f>+COUNTIFS(ECR_Hours!$K$6:$K$7,ExportsELAP[[#This Row],[Date Prevailing]])</f>
        <v>0</v>
      </c>
      <c r="H7022" s="165">
        <f t="shared" si="439"/>
        <v>5</v>
      </c>
      <c r="I7022" s="166">
        <f>+Exports!G7025</f>
        <v>47482.189199999993</v>
      </c>
      <c r="J7022" s="166">
        <f>+'ELAP_IPCO-APND'!D7025</f>
        <v>48.106380000000001</v>
      </c>
      <c r="K7022" s="166">
        <f>+(ExportsELAP[[#This Row],[Exports kWh - MPT]]/1000)*ExportsELAP[[#This Row],[EIM Price]]</f>
        <v>2284.1962368870959</v>
      </c>
      <c r="L7022" s="167" t="str">
        <f>+INDEX(ECR_Hours!$I$12:$I$15,MATCH(ExportsELAP[[#This Row],[Date Prevailing]],ECR_Hours!$H$12:$H$15,1))</f>
        <v>NS</v>
      </c>
      <c r="M7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3" spans="1:13" x14ac:dyDescent="0.25">
      <c r="A7023" s="164">
        <f>+Exports!A7026</f>
        <v>44854</v>
      </c>
      <c r="B7023" s="165">
        <f t="shared" si="436"/>
        <v>2022</v>
      </c>
      <c r="C7023" s="165">
        <f t="shared" si="437"/>
        <v>10</v>
      </c>
      <c r="D7023" s="165">
        <f t="shared" si="438"/>
        <v>20</v>
      </c>
      <c r="E7023" s="165">
        <f>+Exports!B7026</f>
        <v>14</v>
      </c>
      <c r="F7023" s="165">
        <f>+WEEKDAY(ExportsELAP[[#This Row],[Date Prevailing]],1)</f>
        <v>5</v>
      </c>
      <c r="G7023" s="165">
        <f>+COUNTIFS(ECR_Hours!$K$6:$K$7,ExportsELAP[[#This Row],[Date Prevailing]])</f>
        <v>0</v>
      </c>
      <c r="H7023" s="165">
        <f t="shared" si="439"/>
        <v>5</v>
      </c>
      <c r="I7023" s="166">
        <f>+Exports!G7026</f>
        <v>49504.725300000006</v>
      </c>
      <c r="J7023" s="166">
        <f>+'ELAP_IPCO-APND'!D7026</f>
        <v>49.864170000000001</v>
      </c>
      <c r="K7023" s="166">
        <f>+(ExportsELAP[[#This Row],[Exports kWh - MPT]]/1000)*ExportsELAP[[#This Row],[EIM Price]]</f>
        <v>2468.5120381625011</v>
      </c>
      <c r="L7023" s="167" t="str">
        <f>+INDEX(ECR_Hours!$I$12:$I$15,MATCH(ExportsELAP[[#This Row],[Date Prevailing]],ECR_Hours!$H$12:$H$15,1))</f>
        <v>NS</v>
      </c>
      <c r="M7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4" spans="1:13" x14ac:dyDescent="0.25">
      <c r="A7024" s="164">
        <f>+Exports!A7027</f>
        <v>44854</v>
      </c>
      <c r="B7024" s="165">
        <f t="shared" si="436"/>
        <v>2022</v>
      </c>
      <c r="C7024" s="165">
        <f t="shared" si="437"/>
        <v>10</v>
      </c>
      <c r="D7024" s="165">
        <f t="shared" si="438"/>
        <v>20</v>
      </c>
      <c r="E7024" s="165">
        <f>+Exports!B7027</f>
        <v>15</v>
      </c>
      <c r="F7024" s="165">
        <f>+WEEKDAY(ExportsELAP[[#This Row],[Date Prevailing]],1)</f>
        <v>5</v>
      </c>
      <c r="G7024" s="165">
        <f>+COUNTIFS(ECR_Hours!$K$6:$K$7,ExportsELAP[[#This Row],[Date Prevailing]])</f>
        <v>0</v>
      </c>
      <c r="H7024" s="165">
        <f t="shared" si="439"/>
        <v>5</v>
      </c>
      <c r="I7024" s="166">
        <f>+Exports!G7027</f>
        <v>47198.8338</v>
      </c>
      <c r="J7024" s="166">
        <f>+'ELAP_IPCO-APND'!D7027</f>
        <v>50.765999999999998</v>
      </c>
      <c r="K7024" s="166">
        <f>+(ExportsELAP[[#This Row],[Exports kWh - MPT]]/1000)*ExportsELAP[[#This Row],[EIM Price]]</f>
        <v>2396.0959966907999</v>
      </c>
      <c r="L7024" s="167" t="str">
        <f>+INDEX(ECR_Hours!$I$12:$I$15,MATCH(ExportsELAP[[#This Row],[Date Prevailing]],ECR_Hours!$H$12:$H$15,1))</f>
        <v>NS</v>
      </c>
      <c r="M7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5" spans="1:13" x14ac:dyDescent="0.25">
      <c r="A7025" s="164">
        <f>+Exports!A7028</f>
        <v>44854</v>
      </c>
      <c r="B7025" s="165">
        <f t="shared" si="436"/>
        <v>2022</v>
      </c>
      <c r="C7025" s="165">
        <f t="shared" si="437"/>
        <v>10</v>
      </c>
      <c r="D7025" s="165">
        <f t="shared" si="438"/>
        <v>20</v>
      </c>
      <c r="E7025" s="165">
        <f>+Exports!B7028</f>
        <v>16</v>
      </c>
      <c r="F7025" s="165">
        <f>+WEEKDAY(ExportsELAP[[#This Row],[Date Prevailing]],1)</f>
        <v>5</v>
      </c>
      <c r="G7025" s="165">
        <f>+COUNTIFS(ECR_Hours!$K$6:$K$7,ExportsELAP[[#This Row],[Date Prevailing]])</f>
        <v>0</v>
      </c>
      <c r="H7025" s="165">
        <f t="shared" si="439"/>
        <v>5</v>
      </c>
      <c r="I7025" s="166">
        <f>+Exports!G7028</f>
        <v>40044.266300000003</v>
      </c>
      <c r="J7025" s="166">
        <f>+'ELAP_IPCO-APND'!D7028</f>
        <v>55.850430000000003</v>
      </c>
      <c r="K7025" s="166">
        <f>+(ExportsELAP[[#This Row],[Exports kWh - MPT]]/1000)*ExportsELAP[[#This Row],[EIM Price]]</f>
        <v>2236.4894918895093</v>
      </c>
      <c r="L7025" s="167" t="str">
        <f>+INDEX(ECR_Hours!$I$12:$I$15,MATCH(ExportsELAP[[#This Row],[Date Prevailing]],ECR_Hours!$H$12:$H$15,1))</f>
        <v>NS</v>
      </c>
      <c r="M7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6" spans="1:13" x14ac:dyDescent="0.25">
      <c r="A7026" s="164">
        <f>+Exports!A7029</f>
        <v>44854</v>
      </c>
      <c r="B7026" s="165">
        <f t="shared" si="436"/>
        <v>2022</v>
      </c>
      <c r="C7026" s="165">
        <f t="shared" si="437"/>
        <v>10</v>
      </c>
      <c r="D7026" s="165">
        <f t="shared" si="438"/>
        <v>20</v>
      </c>
      <c r="E7026" s="165">
        <f>+Exports!B7029</f>
        <v>17</v>
      </c>
      <c r="F7026" s="165">
        <f>+WEEKDAY(ExportsELAP[[#This Row],[Date Prevailing]],1)</f>
        <v>5</v>
      </c>
      <c r="G7026" s="165">
        <f>+COUNTIFS(ECR_Hours!$K$6:$K$7,ExportsELAP[[#This Row],[Date Prevailing]])</f>
        <v>0</v>
      </c>
      <c r="H7026" s="165">
        <f t="shared" si="439"/>
        <v>5</v>
      </c>
      <c r="I7026" s="166">
        <f>+Exports!G7029</f>
        <v>28696.570599999999</v>
      </c>
      <c r="J7026" s="166">
        <f>+'ELAP_IPCO-APND'!D7029</f>
        <v>60.218760000000003</v>
      </c>
      <c r="K7026" s="166">
        <f>+(ExportsELAP[[#This Row],[Exports kWh - MPT]]/1000)*ExportsELAP[[#This Row],[EIM Price]]</f>
        <v>1728.071897784456</v>
      </c>
      <c r="L7026" s="167" t="str">
        <f>+INDEX(ECR_Hours!$I$12:$I$15,MATCH(ExportsELAP[[#This Row],[Date Prevailing]],ECR_Hours!$H$12:$H$15,1))</f>
        <v>NS</v>
      </c>
      <c r="M7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7" spans="1:13" x14ac:dyDescent="0.25">
      <c r="A7027" s="164">
        <f>+Exports!A7030</f>
        <v>44854</v>
      </c>
      <c r="B7027" s="165">
        <f t="shared" si="436"/>
        <v>2022</v>
      </c>
      <c r="C7027" s="165">
        <f t="shared" si="437"/>
        <v>10</v>
      </c>
      <c r="D7027" s="165">
        <f t="shared" si="438"/>
        <v>20</v>
      </c>
      <c r="E7027" s="165">
        <f>+Exports!B7030</f>
        <v>18</v>
      </c>
      <c r="F7027" s="165">
        <f>+WEEKDAY(ExportsELAP[[#This Row],[Date Prevailing]],1)</f>
        <v>5</v>
      </c>
      <c r="G7027" s="165">
        <f>+COUNTIFS(ECR_Hours!$K$6:$K$7,ExportsELAP[[#This Row],[Date Prevailing]])</f>
        <v>0</v>
      </c>
      <c r="H7027" s="165">
        <f t="shared" si="439"/>
        <v>5</v>
      </c>
      <c r="I7027" s="166">
        <f>+Exports!G7030</f>
        <v>14567.685399999998</v>
      </c>
      <c r="J7027" s="166">
        <f>+'ELAP_IPCO-APND'!D7030</f>
        <v>76.768870000000007</v>
      </c>
      <c r="K7027" s="166">
        <f>+(ExportsELAP[[#This Row],[Exports kWh - MPT]]/1000)*ExportsELAP[[#This Row],[EIM Price]]</f>
        <v>1118.3447466734981</v>
      </c>
      <c r="L7027" s="167" t="str">
        <f>+INDEX(ECR_Hours!$I$12:$I$15,MATCH(ExportsELAP[[#This Row],[Date Prevailing]],ECR_Hours!$H$12:$H$15,1))</f>
        <v>NS</v>
      </c>
      <c r="M7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8" spans="1:13" x14ac:dyDescent="0.25">
      <c r="A7028" s="164">
        <f>+Exports!A7031</f>
        <v>44854</v>
      </c>
      <c r="B7028" s="165">
        <f t="shared" si="436"/>
        <v>2022</v>
      </c>
      <c r="C7028" s="165">
        <f t="shared" si="437"/>
        <v>10</v>
      </c>
      <c r="D7028" s="165">
        <f t="shared" si="438"/>
        <v>20</v>
      </c>
      <c r="E7028" s="165">
        <f>+Exports!B7031</f>
        <v>19</v>
      </c>
      <c r="F7028" s="165">
        <f>+WEEKDAY(ExportsELAP[[#This Row],[Date Prevailing]],1)</f>
        <v>5</v>
      </c>
      <c r="G7028" s="165">
        <f>+COUNTIFS(ECR_Hours!$K$6:$K$7,ExportsELAP[[#This Row],[Date Prevailing]])</f>
        <v>0</v>
      </c>
      <c r="H7028" s="165">
        <f t="shared" si="439"/>
        <v>5</v>
      </c>
      <c r="I7028" s="166">
        <f>+Exports!G7031</f>
        <v>2290.2085000000002</v>
      </c>
      <c r="J7028" s="166">
        <f>+'ELAP_IPCO-APND'!D7031</f>
        <v>65.395439999999994</v>
      </c>
      <c r="K7028" s="166">
        <f>+(ExportsELAP[[#This Row],[Exports kWh - MPT]]/1000)*ExportsELAP[[#This Row],[EIM Price]]</f>
        <v>149.76919254924002</v>
      </c>
      <c r="L7028" s="167" t="str">
        <f>+INDEX(ECR_Hours!$I$12:$I$15,MATCH(ExportsELAP[[#This Row],[Date Prevailing]],ECR_Hours!$H$12:$H$15,1))</f>
        <v>NS</v>
      </c>
      <c r="M7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29" spans="1:13" x14ac:dyDescent="0.25">
      <c r="A7029" s="164">
        <f>+Exports!A7032</f>
        <v>44854</v>
      </c>
      <c r="B7029" s="165">
        <f t="shared" si="436"/>
        <v>2022</v>
      </c>
      <c r="C7029" s="165">
        <f t="shared" si="437"/>
        <v>10</v>
      </c>
      <c r="D7029" s="165">
        <f t="shared" si="438"/>
        <v>20</v>
      </c>
      <c r="E7029" s="165">
        <f>+Exports!B7032</f>
        <v>20</v>
      </c>
      <c r="F7029" s="165">
        <f>+WEEKDAY(ExportsELAP[[#This Row],[Date Prevailing]],1)</f>
        <v>5</v>
      </c>
      <c r="G7029" s="165">
        <f>+COUNTIFS(ECR_Hours!$K$6:$K$7,ExportsELAP[[#This Row],[Date Prevailing]])</f>
        <v>0</v>
      </c>
      <c r="H7029" s="165">
        <f t="shared" si="439"/>
        <v>5</v>
      </c>
      <c r="I7029" s="166">
        <f>+Exports!G7032</f>
        <v>14.0557</v>
      </c>
      <c r="J7029" s="166">
        <f>+'ELAP_IPCO-APND'!D7032</f>
        <v>66.307739999999995</v>
      </c>
      <c r="K7029" s="166">
        <f>+(ExportsELAP[[#This Row],[Exports kWh - MPT]]/1000)*ExportsELAP[[#This Row],[EIM Price]]</f>
        <v>0.93200170111799985</v>
      </c>
      <c r="L7029" s="167" t="str">
        <f>+INDEX(ECR_Hours!$I$12:$I$15,MATCH(ExportsELAP[[#This Row],[Date Prevailing]],ECR_Hours!$H$12:$H$15,1))</f>
        <v>NS</v>
      </c>
      <c r="M7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0" spans="1:13" x14ac:dyDescent="0.25">
      <c r="A7030" s="164">
        <f>+Exports!A7033</f>
        <v>44854</v>
      </c>
      <c r="B7030" s="165">
        <f t="shared" si="436"/>
        <v>2022</v>
      </c>
      <c r="C7030" s="165">
        <f t="shared" si="437"/>
        <v>10</v>
      </c>
      <c r="D7030" s="165">
        <f t="shared" si="438"/>
        <v>20</v>
      </c>
      <c r="E7030" s="165">
        <f>+Exports!B7033</f>
        <v>21</v>
      </c>
      <c r="F7030" s="165">
        <f>+WEEKDAY(ExportsELAP[[#This Row],[Date Prevailing]],1)</f>
        <v>5</v>
      </c>
      <c r="G7030" s="165">
        <f>+COUNTIFS(ECR_Hours!$K$6:$K$7,ExportsELAP[[#This Row],[Date Prevailing]])</f>
        <v>0</v>
      </c>
      <c r="H7030" s="165">
        <f t="shared" si="439"/>
        <v>5</v>
      </c>
      <c r="I7030" s="166">
        <f>+Exports!G7033</f>
        <v>14.5412</v>
      </c>
      <c r="J7030" s="166">
        <f>+'ELAP_IPCO-APND'!D7033</f>
        <v>51.171599999999998</v>
      </c>
      <c r="K7030" s="166">
        <f>+(ExportsELAP[[#This Row],[Exports kWh - MPT]]/1000)*ExportsELAP[[#This Row],[EIM Price]]</f>
        <v>0.74409646992</v>
      </c>
      <c r="L7030" s="167" t="str">
        <f>+INDEX(ECR_Hours!$I$12:$I$15,MATCH(ExportsELAP[[#This Row],[Date Prevailing]],ECR_Hours!$H$12:$H$15,1))</f>
        <v>NS</v>
      </c>
      <c r="M7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1" spans="1:13" x14ac:dyDescent="0.25">
      <c r="A7031" s="164">
        <f>+Exports!A7034</f>
        <v>44854</v>
      </c>
      <c r="B7031" s="165">
        <f t="shared" si="436"/>
        <v>2022</v>
      </c>
      <c r="C7031" s="165">
        <f t="shared" si="437"/>
        <v>10</v>
      </c>
      <c r="D7031" s="165">
        <f t="shared" si="438"/>
        <v>20</v>
      </c>
      <c r="E7031" s="165">
        <f>+Exports!B7034</f>
        <v>22</v>
      </c>
      <c r="F7031" s="165">
        <f>+WEEKDAY(ExportsELAP[[#This Row],[Date Prevailing]],1)</f>
        <v>5</v>
      </c>
      <c r="G7031" s="165">
        <f>+COUNTIFS(ECR_Hours!$K$6:$K$7,ExportsELAP[[#This Row],[Date Prevailing]])</f>
        <v>0</v>
      </c>
      <c r="H7031" s="165">
        <f t="shared" si="439"/>
        <v>5</v>
      </c>
      <c r="I7031" s="166">
        <f>+Exports!G7034</f>
        <v>13.281700000000001</v>
      </c>
      <c r="J7031" s="166">
        <f>+'ELAP_IPCO-APND'!D7034</f>
        <v>52.383839999999999</v>
      </c>
      <c r="K7031" s="166">
        <f>+(ExportsELAP[[#This Row],[Exports kWh - MPT]]/1000)*ExportsELAP[[#This Row],[EIM Price]]</f>
        <v>0.69574644772799998</v>
      </c>
      <c r="L7031" s="167" t="str">
        <f>+INDEX(ECR_Hours!$I$12:$I$15,MATCH(ExportsELAP[[#This Row],[Date Prevailing]],ECR_Hours!$H$12:$H$15,1))</f>
        <v>NS</v>
      </c>
      <c r="M7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2" spans="1:13" x14ac:dyDescent="0.25">
      <c r="A7032" s="164">
        <f>+Exports!A7035</f>
        <v>44854</v>
      </c>
      <c r="B7032" s="165">
        <f t="shared" si="436"/>
        <v>2022</v>
      </c>
      <c r="C7032" s="165">
        <f t="shared" si="437"/>
        <v>10</v>
      </c>
      <c r="D7032" s="165">
        <f t="shared" si="438"/>
        <v>20</v>
      </c>
      <c r="E7032" s="165">
        <f>+Exports!B7035</f>
        <v>23</v>
      </c>
      <c r="F7032" s="165">
        <f>+WEEKDAY(ExportsELAP[[#This Row],[Date Prevailing]],1)</f>
        <v>5</v>
      </c>
      <c r="G7032" s="165">
        <f>+COUNTIFS(ECR_Hours!$K$6:$K$7,ExportsELAP[[#This Row],[Date Prevailing]])</f>
        <v>0</v>
      </c>
      <c r="H7032" s="165">
        <f t="shared" si="439"/>
        <v>5</v>
      </c>
      <c r="I7032" s="166">
        <f>+Exports!G7035</f>
        <v>12.619899999999999</v>
      </c>
      <c r="J7032" s="166">
        <f>+'ELAP_IPCO-APND'!D7035</f>
        <v>47.692120000000003</v>
      </c>
      <c r="K7032" s="166">
        <f>+(ExportsELAP[[#This Row],[Exports kWh - MPT]]/1000)*ExportsELAP[[#This Row],[EIM Price]]</f>
        <v>0.60186978518800005</v>
      </c>
      <c r="L7032" s="167" t="str">
        <f>+INDEX(ECR_Hours!$I$12:$I$15,MATCH(ExportsELAP[[#This Row],[Date Prevailing]],ECR_Hours!$H$12:$H$15,1))</f>
        <v>NS</v>
      </c>
      <c r="M7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3" spans="1:13" x14ac:dyDescent="0.25">
      <c r="A7033" s="164">
        <f>+Exports!A7036</f>
        <v>44854</v>
      </c>
      <c r="B7033" s="165">
        <f t="shared" si="436"/>
        <v>2022</v>
      </c>
      <c r="C7033" s="165">
        <f t="shared" si="437"/>
        <v>10</v>
      </c>
      <c r="D7033" s="165">
        <f t="shared" si="438"/>
        <v>20</v>
      </c>
      <c r="E7033" s="165">
        <f>+Exports!B7036</f>
        <v>24</v>
      </c>
      <c r="F7033" s="165">
        <f>+WEEKDAY(ExportsELAP[[#This Row],[Date Prevailing]],1)</f>
        <v>5</v>
      </c>
      <c r="G7033" s="165">
        <f>+COUNTIFS(ECR_Hours!$K$6:$K$7,ExportsELAP[[#This Row],[Date Prevailing]])</f>
        <v>0</v>
      </c>
      <c r="H7033" s="165">
        <f t="shared" si="439"/>
        <v>5</v>
      </c>
      <c r="I7033" s="166">
        <f>+Exports!G7036</f>
        <v>14.226299999999991</v>
      </c>
      <c r="J7033" s="166">
        <f>+'ELAP_IPCO-APND'!D7036</f>
        <v>50.112360000000002</v>
      </c>
      <c r="K7033" s="166">
        <f>+(ExportsELAP[[#This Row],[Exports kWh - MPT]]/1000)*ExportsELAP[[#This Row],[EIM Price]]</f>
        <v>0.71291346706799963</v>
      </c>
      <c r="L7033" s="167" t="str">
        <f>+INDEX(ECR_Hours!$I$12:$I$15,MATCH(ExportsELAP[[#This Row],[Date Prevailing]],ECR_Hours!$H$12:$H$15,1))</f>
        <v>NS</v>
      </c>
      <c r="M7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4" spans="1:13" x14ac:dyDescent="0.25">
      <c r="A7034" s="164">
        <f>+Exports!A7037</f>
        <v>44855</v>
      </c>
      <c r="B7034" s="165">
        <f t="shared" si="436"/>
        <v>2022</v>
      </c>
      <c r="C7034" s="165">
        <f t="shared" si="437"/>
        <v>10</v>
      </c>
      <c r="D7034" s="165">
        <f t="shared" si="438"/>
        <v>21</v>
      </c>
      <c r="E7034" s="165">
        <f>+Exports!B7037</f>
        <v>1</v>
      </c>
      <c r="F7034" s="165">
        <f>+WEEKDAY(ExportsELAP[[#This Row],[Date Prevailing]],1)</f>
        <v>6</v>
      </c>
      <c r="G7034" s="165">
        <f>+COUNTIFS(ECR_Hours!$K$6:$K$7,ExportsELAP[[#This Row],[Date Prevailing]])</f>
        <v>0</v>
      </c>
      <c r="H7034" s="165">
        <f t="shared" si="439"/>
        <v>6</v>
      </c>
      <c r="I7034" s="166">
        <f>+Exports!G7037</f>
        <v>26.178899999999999</v>
      </c>
      <c r="J7034" s="166">
        <f>+'ELAP_IPCO-APND'!D7037</f>
        <v>49.831659999999999</v>
      </c>
      <c r="K7034" s="166">
        <f>+(ExportsELAP[[#This Row],[Exports kWh - MPT]]/1000)*ExportsELAP[[#This Row],[EIM Price]]</f>
        <v>1.304538043974</v>
      </c>
      <c r="L7034" s="167" t="str">
        <f>+INDEX(ECR_Hours!$I$12:$I$15,MATCH(ExportsELAP[[#This Row],[Date Prevailing]],ECR_Hours!$H$12:$H$15,1))</f>
        <v>NS</v>
      </c>
      <c r="M7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5" spans="1:13" x14ac:dyDescent="0.25">
      <c r="A7035" s="164">
        <f>+Exports!A7038</f>
        <v>44855</v>
      </c>
      <c r="B7035" s="165">
        <f t="shared" si="436"/>
        <v>2022</v>
      </c>
      <c r="C7035" s="165">
        <f t="shared" si="437"/>
        <v>10</v>
      </c>
      <c r="D7035" s="165">
        <f t="shared" si="438"/>
        <v>21</v>
      </c>
      <c r="E7035" s="165">
        <f>+Exports!B7038</f>
        <v>2</v>
      </c>
      <c r="F7035" s="165">
        <f>+WEEKDAY(ExportsELAP[[#This Row],[Date Prevailing]],1)</f>
        <v>6</v>
      </c>
      <c r="G7035" s="165">
        <f>+COUNTIFS(ECR_Hours!$K$6:$K$7,ExportsELAP[[#This Row],[Date Prevailing]])</f>
        <v>0</v>
      </c>
      <c r="H7035" s="165">
        <f t="shared" si="439"/>
        <v>6</v>
      </c>
      <c r="I7035" s="166">
        <f>+Exports!G7038</f>
        <v>27.654299999999797</v>
      </c>
      <c r="J7035" s="166">
        <f>+'ELAP_IPCO-APND'!D7038</f>
        <v>38.386000000000003</v>
      </c>
      <c r="K7035" s="166">
        <f>+(ExportsELAP[[#This Row],[Exports kWh - MPT]]/1000)*ExportsELAP[[#This Row],[EIM Price]]</f>
        <v>1.0615379597999921</v>
      </c>
      <c r="L7035" s="167" t="str">
        <f>+INDEX(ECR_Hours!$I$12:$I$15,MATCH(ExportsELAP[[#This Row],[Date Prevailing]],ECR_Hours!$H$12:$H$15,1))</f>
        <v>NS</v>
      </c>
      <c r="M7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6" spans="1:13" x14ac:dyDescent="0.25">
      <c r="A7036" s="164">
        <f>+Exports!A7039</f>
        <v>44855</v>
      </c>
      <c r="B7036" s="165">
        <f t="shared" si="436"/>
        <v>2022</v>
      </c>
      <c r="C7036" s="165">
        <f t="shared" si="437"/>
        <v>10</v>
      </c>
      <c r="D7036" s="165">
        <f t="shared" si="438"/>
        <v>21</v>
      </c>
      <c r="E7036" s="165">
        <f>+Exports!B7039</f>
        <v>3</v>
      </c>
      <c r="F7036" s="165">
        <f>+WEEKDAY(ExportsELAP[[#This Row],[Date Prevailing]],1)</f>
        <v>6</v>
      </c>
      <c r="G7036" s="165">
        <f>+COUNTIFS(ECR_Hours!$K$6:$K$7,ExportsELAP[[#This Row],[Date Prevailing]])</f>
        <v>0</v>
      </c>
      <c r="H7036" s="165">
        <f t="shared" si="439"/>
        <v>6</v>
      </c>
      <c r="I7036" s="166">
        <f>+Exports!G7039</f>
        <v>27.301199999999898</v>
      </c>
      <c r="J7036" s="166">
        <f>+'ELAP_IPCO-APND'!D7039</f>
        <v>25.360600000000002</v>
      </c>
      <c r="K7036" s="166">
        <f>+(ExportsELAP[[#This Row],[Exports kWh - MPT]]/1000)*ExportsELAP[[#This Row],[EIM Price]]</f>
        <v>0.69237481271999746</v>
      </c>
      <c r="L7036" s="167" t="str">
        <f>+INDEX(ECR_Hours!$I$12:$I$15,MATCH(ExportsELAP[[#This Row],[Date Prevailing]],ECR_Hours!$H$12:$H$15,1))</f>
        <v>NS</v>
      </c>
      <c r="M7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7" spans="1:13" x14ac:dyDescent="0.25">
      <c r="A7037" s="164">
        <f>+Exports!A7040</f>
        <v>44855</v>
      </c>
      <c r="B7037" s="165">
        <f t="shared" si="436"/>
        <v>2022</v>
      </c>
      <c r="C7037" s="165">
        <f t="shared" si="437"/>
        <v>10</v>
      </c>
      <c r="D7037" s="165">
        <f t="shared" si="438"/>
        <v>21</v>
      </c>
      <c r="E7037" s="165">
        <f>+Exports!B7040</f>
        <v>4</v>
      </c>
      <c r="F7037" s="165">
        <f>+WEEKDAY(ExportsELAP[[#This Row],[Date Prevailing]],1)</f>
        <v>6</v>
      </c>
      <c r="G7037" s="165">
        <f>+COUNTIFS(ECR_Hours!$K$6:$K$7,ExportsELAP[[#This Row],[Date Prevailing]])</f>
        <v>0</v>
      </c>
      <c r="H7037" s="165">
        <f t="shared" si="439"/>
        <v>6</v>
      </c>
      <c r="I7037" s="166">
        <f>+Exports!G7040</f>
        <v>17.207699999999999</v>
      </c>
      <c r="J7037" s="166">
        <f>+'ELAP_IPCO-APND'!D7040</f>
        <v>27.2225</v>
      </c>
      <c r="K7037" s="166">
        <f>+(ExportsELAP[[#This Row],[Exports kWh - MPT]]/1000)*ExportsELAP[[#This Row],[EIM Price]]</f>
        <v>0.46843661324999997</v>
      </c>
      <c r="L7037" s="167" t="str">
        <f>+INDEX(ECR_Hours!$I$12:$I$15,MATCH(ExportsELAP[[#This Row],[Date Prevailing]],ECR_Hours!$H$12:$H$15,1))</f>
        <v>NS</v>
      </c>
      <c r="M7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8" spans="1:13" x14ac:dyDescent="0.25">
      <c r="A7038" s="164">
        <f>+Exports!A7041</f>
        <v>44855</v>
      </c>
      <c r="B7038" s="165">
        <f t="shared" si="436"/>
        <v>2022</v>
      </c>
      <c r="C7038" s="165">
        <f t="shared" si="437"/>
        <v>10</v>
      </c>
      <c r="D7038" s="165">
        <f t="shared" si="438"/>
        <v>21</v>
      </c>
      <c r="E7038" s="165">
        <f>+Exports!B7041</f>
        <v>5</v>
      </c>
      <c r="F7038" s="165">
        <f>+WEEKDAY(ExportsELAP[[#This Row],[Date Prevailing]],1)</f>
        <v>6</v>
      </c>
      <c r="G7038" s="165">
        <f>+COUNTIFS(ECR_Hours!$K$6:$K$7,ExportsELAP[[#This Row],[Date Prevailing]])</f>
        <v>0</v>
      </c>
      <c r="H7038" s="165">
        <f t="shared" si="439"/>
        <v>6</v>
      </c>
      <c r="I7038" s="166">
        <f>+Exports!G7041</f>
        <v>19.046900000000001</v>
      </c>
      <c r="J7038" s="166">
        <f>+'ELAP_IPCO-APND'!D7041</f>
        <v>31.90822</v>
      </c>
      <c r="K7038" s="166">
        <f>+(ExportsELAP[[#This Row],[Exports kWh - MPT]]/1000)*ExportsELAP[[#This Row],[EIM Price]]</f>
        <v>0.60775267551800005</v>
      </c>
      <c r="L7038" s="167" t="str">
        <f>+INDEX(ECR_Hours!$I$12:$I$15,MATCH(ExportsELAP[[#This Row],[Date Prevailing]],ECR_Hours!$H$12:$H$15,1))</f>
        <v>NS</v>
      </c>
      <c r="M7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39" spans="1:13" x14ac:dyDescent="0.25">
      <c r="A7039" s="164">
        <f>+Exports!A7042</f>
        <v>44855</v>
      </c>
      <c r="B7039" s="165">
        <f t="shared" si="436"/>
        <v>2022</v>
      </c>
      <c r="C7039" s="165">
        <f t="shared" si="437"/>
        <v>10</v>
      </c>
      <c r="D7039" s="165">
        <f t="shared" si="438"/>
        <v>21</v>
      </c>
      <c r="E7039" s="165">
        <f>+Exports!B7042</f>
        <v>6</v>
      </c>
      <c r="F7039" s="165">
        <f>+WEEKDAY(ExportsELAP[[#This Row],[Date Prevailing]],1)</f>
        <v>6</v>
      </c>
      <c r="G7039" s="165">
        <f>+COUNTIFS(ECR_Hours!$K$6:$K$7,ExportsELAP[[#This Row],[Date Prevailing]])</f>
        <v>0</v>
      </c>
      <c r="H7039" s="165">
        <f t="shared" si="439"/>
        <v>6</v>
      </c>
      <c r="I7039" s="166">
        <f>+Exports!G7042</f>
        <v>12.6022</v>
      </c>
      <c r="J7039" s="166">
        <f>+'ELAP_IPCO-APND'!D7042</f>
        <v>44.476649999999999</v>
      </c>
      <c r="K7039" s="166">
        <f>+(ExportsELAP[[#This Row],[Exports kWh - MPT]]/1000)*ExportsELAP[[#This Row],[EIM Price]]</f>
        <v>0.56050363862999997</v>
      </c>
      <c r="L7039" s="167" t="str">
        <f>+INDEX(ECR_Hours!$I$12:$I$15,MATCH(ExportsELAP[[#This Row],[Date Prevailing]],ECR_Hours!$H$12:$H$15,1))</f>
        <v>NS</v>
      </c>
      <c r="M7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0" spans="1:13" x14ac:dyDescent="0.25">
      <c r="A7040" s="164">
        <f>+Exports!A7043</f>
        <v>44855</v>
      </c>
      <c r="B7040" s="165">
        <f t="shared" si="436"/>
        <v>2022</v>
      </c>
      <c r="C7040" s="165">
        <f t="shared" si="437"/>
        <v>10</v>
      </c>
      <c r="D7040" s="165">
        <f t="shared" si="438"/>
        <v>21</v>
      </c>
      <c r="E7040" s="165">
        <f>+Exports!B7043</f>
        <v>7</v>
      </c>
      <c r="F7040" s="165">
        <f>+WEEKDAY(ExportsELAP[[#This Row],[Date Prevailing]],1)</f>
        <v>6</v>
      </c>
      <c r="G7040" s="165">
        <f>+COUNTIFS(ECR_Hours!$K$6:$K$7,ExportsELAP[[#This Row],[Date Prevailing]])</f>
        <v>0</v>
      </c>
      <c r="H7040" s="165">
        <f t="shared" si="439"/>
        <v>6</v>
      </c>
      <c r="I7040" s="166">
        <f>+Exports!G7043</f>
        <v>14.182399999999989</v>
      </c>
      <c r="J7040" s="166">
        <f>+'ELAP_IPCO-APND'!D7043</f>
        <v>33.871679999999998</v>
      </c>
      <c r="K7040" s="166">
        <f>+(ExportsELAP[[#This Row],[Exports kWh - MPT]]/1000)*ExportsELAP[[#This Row],[EIM Price]]</f>
        <v>0.48038171443199962</v>
      </c>
      <c r="L7040" s="167" t="str">
        <f>+INDEX(ECR_Hours!$I$12:$I$15,MATCH(ExportsELAP[[#This Row],[Date Prevailing]],ECR_Hours!$H$12:$H$15,1))</f>
        <v>NS</v>
      </c>
      <c r="M7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1" spans="1:13" x14ac:dyDescent="0.25">
      <c r="A7041" s="164">
        <f>+Exports!A7044</f>
        <v>44855</v>
      </c>
      <c r="B7041" s="165">
        <f t="shared" si="436"/>
        <v>2022</v>
      </c>
      <c r="C7041" s="165">
        <f t="shared" si="437"/>
        <v>10</v>
      </c>
      <c r="D7041" s="165">
        <f t="shared" si="438"/>
        <v>21</v>
      </c>
      <c r="E7041" s="165">
        <f>+Exports!B7044</f>
        <v>8</v>
      </c>
      <c r="F7041" s="165">
        <f>+WEEKDAY(ExportsELAP[[#This Row],[Date Prevailing]],1)</f>
        <v>6</v>
      </c>
      <c r="G7041" s="165">
        <f>+COUNTIFS(ECR_Hours!$K$6:$K$7,ExportsELAP[[#This Row],[Date Prevailing]])</f>
        <v>0</v>
      </c>
      <c r="H7041" s="165">
        <f t="shared" si="439"/>
        <v>6</v>
      </c>
      <c r="I7041" s="166">
        <f>+Exports!G7044</f>
        <v>19.189299999999999</v>
      </c>
      <c r="J7041" s="166">
        <f>+'ELAP_IPCO-APND'!D7044</f>
        <v>58.748719999999999</v>
      </c>
      <c r="K7041" s="166">
        <f>+(ExportsELAP[[#This Row],[Exports kWh - MPT]]/1000)*ExportsELAP[[#This Row],[EIM Price]]</f>
        <v>1.127346812696</v>
      </c>
      <c r="L7041" s="167" t="str">
        <f>+INDEX(ECR_Hours!$I$12:$I$15,MATCH(ExportsELAP[[#This Row],[Date Prevailing]],ECR_Hours!$H$12:$H$15,1))</f>
        <v>NS</v>
      </c>
      <c r="M7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2" spans="1:13" x14ac:dyDescent="0.25">
      <c r="A7042" s="164">
        <f>+Exports!A7045</f>
        <v>44855</v>
      </c>
      <c r="B7042" s="165">
        <f t="shared" ref="B7042:B7105" si="440">+YEAR(A7042)</f>
        <v>2022</v>
      </c>
      <c r="C7042" s="165">
        <f t="shared" ref="C7042:C7105" si="441">+MONTH(A7042)</f>
        <v>10</v>
      </c>
      <c r="D7042" s="165">
        <f t="shared" ref="D7042:D7105" si="442">+DAY(A7042)</f>
        <v>21</v>
      </c>
      <c r="E7042" s="165">
        <f>+Exports!B7045</f>
        <v>9</v>
      </c>
      <c r="F7042" s="165">
        <f>+WEEKDAY(ExportsELAP[[#This Row],[Date Prevailing]],1)</f>
        <v>6</v>
      </c>
      <c r="G7042" s="165">
        <f>+COUNTIFS(ECR_Hours!$K$6:$K$7,ExportsELAP[[#This Row],[Date Prevailing]])</f>
        <v>0</v>
      </c>
      <c r="H7042" s="165">
        <f t="shared" ref="H7042:H7105" si="443">+IF(G7042=1,0,F7042)</f>
        <v>6</v>
      </c>
      <c r="I7042" s="166">
        <f>+Exports!G7045</f>
        <v>3076.6129999999998</v>
      </c>
      <c r="J7042" s="166">
        <f>+'ELAP_IPCO-APND'!D7045</f>
        <v>70.895179999999996</v>
      </c>
      <c r="K7042" s="166">
        <f>+(ExportsELAP[[#This Row],[Exports kWh - MPT]]/1000)*ExportsELAP[[#This Row],[EIM Price]]</f>
        <v>218.11703242534</v>
      </c>
      <c r="L7042" s="167" t="str">
        <f>+INDEX(ECR_Hours!$I$12:$I$15,MATCH(ExportsELAP[[#This Row],[Date Prevailing]],ECR_Hours!$H$12:$H$15,1))</f>
        <v>NS</v>
      </c>
      <c r="M7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3" spans="1:13" x14ac:dyDescent="0.25">
      <c r="A7043" s="164">
        <f>+Exports!A7046</f>
        <v>44855</v>
      </c>
      <c r="B7043" s="165">
        <f t="shared" si="440"/>
        <v>2022</v>
      </c>
      <c r="C7043" s="165">
        <f t="shared" si="441"/>
        <v>10</v>
      </c>
      <c r="D7043" s="165">
        <f t="shared" si="442"/>
        <v>21</v>
      </c>
      <c r="E7043" s="165">
        <f>+Exports!B7046</f>
        <v>10</v>
      </c>
      <c r="F7043" s="165">
        <f>+WEEKDAY(ExportsELAP[[#This Row],[Date Prevailing]],1)</f>
        <v>6</v>
      </c>
      <c r="G7043" s="165">
        <f>+COUNTIFS(ECR_Hours!$K$6:$K$7,ExportsELAP[[#This Row],[Date Prevailing]])</f>
        <v>0</v>
      </c>
      <c r="H7043" s="165">
        <f t="shared" si="443"/>
        <v>6</v>
      </c>
      <c r="I7043" s="166">
        <f>+Exports!G7046</f>
        <v>15634.659599999999</v>
      </c>
      <c r="J7043" s="166">
        <f>+'ELAP_IPCO-APND'!D7046</f>
        <v>46.376600000000003</v>
      </c>
      <c r="K7043" s="166">
        <f>+(ExportsELAP[[#This Row],[Exports kWh - MPT]]/1000)*ExportsELAP[[#This Row],[EIM Price]]</f>
        <v>725.08235440535998</v>
      </c>
      <c r="L7043" s="167" t="str">
        <f>+INDEX(ECR_Hours!$I$12:$I$15,MATCH(ExportsELAP[[#This Row],[Date Prevailing]],ECR_Hours!$H$12:$H$15,1))</f>
        <v>NS</v>
      </c>
      <c r="M7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4" spans="1:13" x14ac:dyDescent="0.25">
      <c r="A7044" s="164">
        <f>+Exports!A7047</f>
        <v>44855</v>
      </c>
      <c r="B7044" s="165">
        <f t="shared" si="440"/>
        <v>2022</v>
      </c>
      <c r="C7044" s="165">
        <f t="shared" si="441"/>
        <v>10</v>
      </c>
      <c r="D7044" s="165">
        <f t="shared" si="442"/>
        <v>21</v>
      </c>
      <c r="E7044" s="165">
        <f>+Exports!B7047</f>
        <v>11</v>
      </c>
      <c r="F7044" s="165">
        <f>+WEEKDAY(ExportsELAP[[#This Row],[Date Prevailing]],1)</f>
        <v>6</v>
      </c>
      <c r="G7044" s="165">
        <f>+COUNTIFS(ECR_Hours!$K$6:$K$7,ExportsELAP[[#This Row],[Date Prevailing]])</f>
        <v>0</v>
      </c>
      <c r="H7044" s="165">
        <f t="shared" si="443"/>
        <v>6</v>
      </c>
      <c r="I7044" s="166">
        <f>+Exports!G7047</f>
        <v>29770.393799999998</v>
      </c>
      <c r="J7044" s="166">
        <f>+'ELAP_IPCO-APND'!D7047</f>
        <v>39.991030000000002</v>
      </c>
      <c r="K7044" s="166">
        <f>+(ExportsELAP[[#This Row],[Exports kWh - MPT]]/1000)*ExportsELAP[[#This Row],[EIM Price]]</f>
        <v>1190.548711567614</v>
      </c>
      <c r="L7044" s="167" t="str">
        <f>+INDEX(ECR_Hours!$I$12:$I$15,MATCH(ExportsELAP[[#This Row],[Date Prevailing]],ECR_Hours!$H$12:$H$15,1))</f>
        <v>NS</v>
      </c>
      <c r="M7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5" spans="1:13" x14ac:dyDescent="0.25">
      <c r="A7045" s="164">
        <f>+Exports!A7048</f>
        <v>44855</v>
      </c>
      <c r="B7045" s="165">
        <f t="shared" si="440"/>
        <v>2022</v>
      </c>
      <c r="C7045" s="165">
        <f t="shared" si="441"/>
        <v>10</v>
      </c>
      <c r="D7045" s="165">
        <f t="shared" si="442"/>
        <v>21</v>
      </c>
      <c r="E7045" s="165">
        <f>+Exports!B7048</f>
        <v>12</v>
      </c>
      <c r="F7045" s="165">
        <f>+WEEKDAY(ExportsELAP[[#This Row],[Date Prevailing]],1)</f>
        <v>6</v>
      </c>
      <c r="G7045" s="165">
        <f>+COUNTIFS(ECR_Hours!$K$6:$K$7,ExportsELAP[[#This Row],[Date Prevailing]])</f>
        <v>0</v>
      </c>
      <c r="H7045" s="165">
        <f t="shared" si="443"/>
        <v>6</v>
      </c>
      <c r="I7045" s="166">
        <f>+Exports!G7048</f>
        <v>40081.495999999999</v>
      </c>
      <c r="J7045" s="166">
        <f>+'ELAP_IPCO-APND'!D7048</f>
        <v>39.046889999999998</v>
      </c>
      <c r="K7045" s="166">
        <f>+(ExportsELAP[[#This Row],[Exports kWh - MPT]]/1000)*ExportsELAP[[#This Row],[EIM Price]]</f>
        <v>1565.05776534744</v>
      </c>
      <c r="L7045" s="167" t="str">
        <f>+INDEX(ECR_Hours!$I$12:$I$15,MATCH(ExportsELAP[[#This Row],[Date Prevailing]],ECR_Hours!$H$12:$H$15,1))</f>
        <v>NS</v>
      </c>
      <c r="M7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6" spans="1:13" x14ac:dyDescent="0.25">
      <c r="A7046" s="164">
        <f>+Exports!A7049</f>
        <v>44855</v>
      </c>
      <c r="B7046" s="165">
        <f t="shared" si="440"/>
        <v>2022</v>
      </c>
      <c r="C7046" s="165">
        <f t="shared" si="441"/>
        <v>10</v>
      </c>
      <c r="D7046" s="165">
        <f t="shared" si="442"/>
        <v>21</v>
      </c>
      <c r="E7046" s="165">
        <f>+Exports!B7049</f>
        <v>13</v>
      </c>
      <c r="F7046" s="165">
        <f>+WEEKDAY(ExportsELAP[[#This Row],[Date Prevailing]],1)</f>
        <v>6</v>
      </c>
      <c r="G7046" s="165">
        <f>+COUNTIFS(ECR_Hours!$K$6:$K$7,ExportsELAP[[#This Row],[Date Prevailing]])</f>
        <v>0</v>
      </c>
      <c r="H7046" s="165">
        <f t="shared" si="443"/>
        <v>6</v>
      </c>
      <c r="I7046" s="166">
        <f>+Exports!G7049</f>
        <v>45929.788500000002</v>
      </c>
      <c r="J7046" s="166">
        <f>+'ELAP_IPCO-APND'!D7049</f>
        <v>39.474020000000003</v>
      </c>
      <c r="K7046" s="166">
        <f>+(ExportsELAP[[#This Row],[Exports kWh - MPT]]/1000)*ExportsELAP[[#This Row],[EIM Price]]</f>
        <v>1813.0333898447702</v>
      </c>
      <c r="L7046" s="167" t="str">
        <f>+INDEX(ECR_Hours!$I$12:$I$15,MATCH(ExportsELAP[[#This Row],[Date Prevailing]],ECR_Hours!$H$12:$H$15,1))</f>
        <v>NS</v>
      </c>
      <c r="M7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7" spans="1:13" x14ac:dyDescent="0.25">
      <c r="A7047" s="164">
        <f>+Exports!A7050</f>
        <v>44855</v>
      </c>
      <c r="B7047" s="165">
        <f t="shared" si="440"/>
        <v>2022</v>
      </c>
      <c r="C7047" s="165">
        <f t="shared" si="441"/>
        <v>10</v>
      </c>
      <c r="D7047" s="165">
        <f t="shared" si="442"/>
        <v>21</v>
      </c>
      <c r="E7047" s="165">
        <f>+Exports!B7050</f>
        <v>14</v>
      </c>
      <c r="F7047" s="165">
        <f>+WEEKDAY(ExportsELAP[[#This Row],[Date Prevailing]],1)</f>
        <v>6</v>
      </c>
      <c r="G7047" s="165">
        <f>+COUNTIFS(ECR_Hours!$K$6:$K$7,ExportsELAP[[#This Row],[Date Prevailing]])</f>
        <v>0</v>
      </c>
      <c r="H7047" s="165">
        <f t="shared" si="443"/>
        <v>6</v>
      </c>
      <c r="I7047" s="166">
        <f>+Exports!G7050</f>
        <v>47748.293799999999</v>
      </c>
      <c r="J7047" s="166">
        <f>+'ELAP_IPCO-APND'!D7050</f>
        <v>50.915489999999998</v>
      </c>
      <c r="K7047" s="166">
        <f>+(ExportsELAP[[#This Row],[Exports kWh - MPT]]/1000)*ExportsELAP[[#This Row],[EIM Price]]</f>
        <v>2431.127775490962</v>
      </c>
      <c r="L7047" s="167" t="str">
        <f>+INDEX(ECR_Hours!$I$12:$I$15,MATCH(ExportsELAP[[#This Row],[Date Prevailing]],ECR_Hours!$H$12:$H$15,1))</f>
        <v>NS</v>
      </c>
      <c r="M7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8" spans="1:13" x14ac:dyDescent="0.25">
      <c r="A7048" s="164">
        <f>+Exports!A7051</f>
        <v>44855</v>
      </c>
      <c r="B7048" s="165">
        <f t="shared" si="440"/>
        <v>2022</v>
      </c>
      <c r="C7048" s="165">
        <f t="shared" si="441"/>
        <v>10</v>
      </c>
      <c r="D7048" s="165">
        <f t="shared" si="442"/>
        <v>21</v>
      </c>
      <c r="E7048" s="165">
        <f>+Exports!B7051</f>
        <v>15</v>
      </c>
      <c r="F7048" s="165">
        <f>+WEEKDAY(ExportsELAP[[#This Row],[Date Prevailing]],1)</f>
        <v>6</v>
      </c>
      <c r="G7048" s="165">
        <f>+COUNTIFS(ECR_Hours!$K$6:$K$7,ExportsELAP[[#This Row],[Date Prevailing]])</f>
        <v>0</v>
      </c>
      <c r="H7048" s="165">
        <f t="shared" si="443"/>
        <v>6</v>
      </c>
      <c r="I7048" s="166">
        <f>+Exports!G7051</f>
        <v>37784.749899999995</v>
      </c>
      <c r="J7048" s="166">
        <f>+'ELAP_IPCO-APND'!D7051</f>
        <v>48.225079999999998</v>
      </c>
      <c r="K7048" s="166">
        <f>+(ExportsELAP[[#This Row],[Exports kWh - MPT]]/1000)*ExportsELAP[[#This Row],[EIM Price]]</f>
        <v>1822.1725867074917</v>
      </c>
      <c r="L7048" s="167" t="str">
        <f>+INDEX(ECR_Hours!$I$12:$I$15,MATCH(ExportsELAP[[#This Row],[Date Prevailing]],ECR_Hours!$H$12:$H$15,1))</f>
        <v>NS</v>
      </c>
      <c r="M7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49" spans="1:13" x14ac:dyDescent="0.25">
      <c r="A7049" s="164">
        <f>+Exports!A7052</f>
        <v>44855</v>
      </c>
      <c r="B7049" s="165">
        <f t="shared" si="440"/>
        <v>2022</v>
      </c>
      <c r="C7049" s="165">
        <f t="shared" si="441"/>
        <v>10</v>
      </c>
      <c r="D7049" s="165">
        <f t="shared" si="442"/>
        <v>21</v>
      </c>
      <c r="E7049" s="165">
        <f>+Exports!B7052</f>
        <v>16</v>
      </c>
      <c r="F7049" s="165">
        <f>+WEEKDAY(ExportsELAP[[#This Row],[Date Prevailing]],1)</f>
        <v>6</v>
      </c>
      <c r="G7049" s="165">
        <f>+COUNTIFS(ECR_Hours!$K$6:$K$7,ExportsELAP[[#This Row],[Date Prevailing]])</f>
        <v>0</v>
      </c>
      <c r="H7049" s="165">
        <f t="shared" si="443"/>
        <v>6</v>
      </c>
      <c r="I7049" s="166">
        <f>+Exports!G7052</f>
        <v>22482.5792</v>
      </c>
      <c r="J7049" s="166">
        <f>+'ELAP_IPCO-APND'!D7052</f>
        <v>52.409759999999999</v>
      </c>
      <c r="K7049" s="166">
        <f>+(ExportsELAP[[#This Row],[Exports kWh - MPT]]/1000)*ExportsELAP[[#This Row],[EIM Price]]</f>
        <v>1178.3065800529919</v>
      </c>
      <c r="L7049" s="167" t="str">
        <f>+INDEX(ECR_Hours!$I$12:$I$15,MATCH(ExportsELAP[[#This Row],[Date Prevailing]],ECR_Hours!$H$12:$H$15,1))</f>
        <v>NS</v>
      </c>
      <c r="M7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0" spans="1:13" x14ac:dyDescent="0.25">
      <c r="A7050" s="164">
        <f>+Exports!A7053</f>
        <v>44855</v>
      </c>
      <c r="B7050" s="165">
        <f t="shared" si="440"/>
        <v>2022</v>
      </c>
      <c r="C7050" s="165">
        <f t="shared" si="441"/>
        <v>10</v>
      </c>
      <c r="D7050" s="165">
        <f t="shared" si="442"/>
        <v>21</v>
      </c>
      <c r="E7050" s="165">
        <f>+Exports!B7053</f>
        <v>17</v>
      </c>
      <c r="F7050" s="165">
        <f>+WEEKDAY(ExportsELAP[[#This Row],[Date Prevailing]],1)</f>
        <v>6</v>
      </c>
      <c r="G7050" s="165">
        <f>+COUNTIFS(ECR_Hours!$K$6:$K$7,ExportsELAP[[#This Row],[Date Prevailing]])</f>
        <v>0</v>
      </c>
      <c r="H7050" s="165">
        <f t="shared" si="443"/>
        <v>6</v>
      </c>
      <c r="I7050" s="166">
        <f>+Exports!G7053</f>
        <v>13063.725099999989</v>
      </c>
      <c r="J7050" s="166">
        <f>+'ELAP_IPCO-APND'!D7053</f>
        <v>47.059440000000002</v>
      </c>
      <c r="K7050" s="166">
        <f>+(ExportsELAP[[#This Row],[Exports kWh - MPT]]/1000)*ExportsELAP[[#This Row],[EIM Price]]</f>
        <v>614.77158751994352</v>
      </c>
      <c r="L7050" s="167" t="str">
        <f>+INDEX(ECR_Hours!$I$12:$I$15,MATCH(ExportsELAP[[#This Row],[Date Prevailing]],ECR_Hours!$H$12:$H$15,1))</f>
        <v>NS</v>
      </c>
      <c r="M7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1" spans="1:13" x14ac:dyDescent="0.25">
      <c r="A7051" s="164">
        <f>+Exports!A7054</f>
        <v>44855</v>
      </c>
      <c r="B7051" s="165">
        <f t="shared" si="440"/>
        <v>2022</v>
      </c>
      <c r="C7051" s="165">
        <f t="shared" si="441"/>
        <v>10</v>
      </c>
      <c r="D7051" s="165">
        <f t="shared" si="442"/>
        <v>21</v>
      </c>
      <c r="E7051" s="165">
        <f>+Exports!B7054</f>
        <v>18</v>
      </c>
      <c r="F7051" s="165">
        <f>+WEEKDAY(ExportsELAP[[#This Row],[Date Prevailing]],1)</f>
        <v>6</v>
      </c>
      <c r="G7051" s="165">
        <f>+COUNTIFS(ECR_Hours!$K$6:$K$7,ExportsELAP[[#This Row],[Date Prevailing]])</f>
        <v>0</v>
      </c>
      <c r="H7051" s="165">
        <f t="shared" si="443"/>
        <v>6</v>
      </c>
      <c r="I7051" s="166">
        <f>+Exports!G7054</f>
        <v>3215.2030999999997</v>
      </c>
      <c r="J7051" s="166">
        <f>+'ELAP_IPCO-APND'!D7054</f>
        <v>64.023939999999996</v>
      </c>
      <c r="K7051" s="166">
        <f>+(ExportsELAP[[#This Row],[Exports kWh - MPT]]/1000)*ExportsELAP[[#This Row],[EIM Price]]</f>
        <v>205.84997036221395</v>
      </c>
      <c r="L7051" s="167" t="str">
        <f>+INDEX(ECR_Hours!$I$12:$I$15,MATCH(ExportsELAP[[#This Row],[Date Prevailing]],ECR_Hours!$H$12:$H$15,1))</f>
        <v>NS</v>
      </c>
      <c r="M7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2" spans="1:13" x14ac:dyDescent="0.25">
      <c r="A7052" s="164">
        <f>+Exports!A7055</f>
        <v>44855</v>
      </c>
      <c r="B7052" s="165">
        <f t="shared" si="440"/>
        <v>2022</v>
      </c>
      <c r="C7052" s="165">
        <f t="shared" si="441"/>
        <v>10</v>
      </c>
      <c r="D7052" s="165">
        <f t="shared" si="442"/>
        <v>21</v>
      </c>
      <c r="E7052" s="165">
        <f>+Exports!B7055</f>
        <v>19</v>
      </c>
      <c r="F7052" s="165">
        <f>+WEEKDAY(ExportsELAP[[#This Row],[Date Prevailing]],1)</f>
        <v>6</v>
      </c>
      <c r="G7052" s="165">
        <f>+COUNTIFS(ECR_Hours!$K$6:$K$7,ExportsELAP[[#This Row],[Date Prevailing]])</f>
        <v>0</v>
      </c>
      <c r="H7052" s="165">
        <f t="shared" si="443"/>
        <v>6</v>
      </c>
      <c r="I7052" s="166">
        <f>+Exports!G7055</f>
        <v>96.366699999999994</v>
      </c>
      <c r="J7052" s="166">
        <f>+'ELAP_IPCO-APND'!D7055</f>
        <v>73.313500000000005</v>
      </c>
      <c r="K7052" s="166">
        <f>+(ExportsELAP[[#This Row],[Exports kWh - MPT]]/1000)*ExportsELAP[[#This Row],[EIM Price]]</f>
        <v>7.0649800604500008</v>
      </c>
      <c r="L7052" s="167" t="str">
        <f>+INDEX(ECR_Hours!$I$12:$I$15,MATCH(ExportsELAP[[#This Row],[Date Prevailing]],ECR_Hours!$H$12:$H$15,1))</f>
        <v>NS</v>
      </c>
      <c r="M7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3" spans="1:13" x14ac:dyDescent="0.25">
      <c r="A7053" s="164">
        <f>+Exports!A7056</f>
        <v>44855</v>
      </c>
      <c r="B7053" s="165">
        <f t="shared" si="440"/>
        <v>2022</v>
      </c>
      <c r="C7053" s="165">
        <f t="shared" si="441"/>
        <v>10</v>
      </c>
      <c r="D7053" s="165">
        <f t="shared" si="442"/>
        <v>21</v>
      </c>
      <c r="E7053" s="165">
        <f>+Exports!B7056</f>
        <v>20</v>
      </c>
      <c r="F7053" s="165">
        <f>+WEEKDAY(ExportsELAP[[#This Row],[Date Prevailing]],1)</f>
        <v>6</v>
      </c>
      <c r="G7053" s="165">
        <f>+COUNTIFS(ECR_Hours!$K$6:$K$7,ExportsELAP[[#This Row],[Date Prevailing]])</f>
        <v>0</v>
      </c>
      <c r="H7053" s="165">
        <f t="shared" si="443"/>
        <v>6</v>
      </c>
      <c r="I7053" s="166">
        <f>+Exports!G7056</f>
        <v>21.893699999999999</v>
      </c>
      <c r="J7053" s="166">
        <f>+'ELAP_IPCO-APND'!D7056</f>
        <v>67.499529999999993</v>
      </c>
      <c r="K7053" s="166">
        <f>+(ExportsELAP[[#This Row],[Exports kWh - MPT]]/1000)*ExportsELAP[[#This Row],[EIM Price]]</f>
        <v>1.4778144599609997</v>
      </c>
      <c r="L7053" s="167" t="str">
        <f>+INDEX(ECR_Hours!$I$12:$I$15,MATCH(ExportsELAP[[#This Row],[Date Prevailing]],ECR_Hours!$H$12:$H$15,1))</f>
        <v>NS</v>
      </c>
      <c r="M7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4" spans="1:13" x14ac:dyDescent="0.25">
      <c r="A7054" s="164">
        <f>+Exports!A7057</f>
        <v>44855</v>
      </c>
      <c r="B7054" s="165">
        <f t="shared" si="440"/>
        <v>2022</v>
      </c>
      <c r="C7054" s="165">
        <f t="shared" si="441"/>
        <v>10</v>
      </c>
      <c r="D7054" s="165">
        <f t="shared" si="442"/>
        <v>21</v>
      </c>
      <c r="E7054" s="165">
        <f>+Exports!B7057</f>
        <v>21</v>
      </c>
      <c r="F7054" s="165">
        <f>+WEEKDAY(ExportsELAP[[#This Row],[Date Prevailing]],1)</f>
        <v>6</v>
      </c>
      <c r="G7054" s="165">
        <f>+COUNTIFS(ECR_Hours!$K$6:$K$7,ExportsELAP[[#This Row],[Date Prevailing]])</f>
        <v>0</v>
      </c>
      <c r="H7054" s="165">
        <f t="shared" si="443"/>
        <v>6</v>
      </c>
      <c r="I7054" s="166">
        <f>+Exports!G7057</f>
        <v>18.844899999999999</v>
      </c>
      <c r="J7054" s="166">
        <f>+'ELAP_IPCO-APND'!D7057</f>
        <v>58.938330000000001</v>
      </c>
      <c r="K7054" s="166">
        <f>+(ExportsELAP[[#This Row],[Exports kWh - MPT]]/1000)*ExportsELAP[[#This Row],[EIM Price]]</f>
        <v>1.1106869350169999</v>
      </c>
      <c r="L7054" s="167" t="str">
        <f>+INDEX(ECR_Hours!$I$12:$I$15,MATCH(ExportsELAP[[#This Row],[Date Prevailing]],ECR_Hours!$H$12:$H$15,1))</f>
        <v>NS</v>
      </c>
      <c r="M7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5" spans="1:13" x14ac:dyDescent="0.25">
      <c r="A7055" s="164">
        <f>+Exports!A7058</f>
        <v>44855</v>
      </c>
      <c r="B7055" s="165">
        <f t="shared" si="440"/>
        <v>2022</v>
      </c>
      <c r="C7055" s="165">
        <f t="shared" si="441"/>
        <v>10</v>
      </c>
      <c r="D7055" s="165">
        <f t="shared" si="442"/>
        <v>21</v>
      </c>
      <c r="E7055" s="165">
        <f>+Exports!B7058</f>
        <v>22</v>
      </c>
      <c r="F7055" s="165">
        <f>+WEEKDAY(ExportsELAP[[#This Row],[Date Prevailing]],1)</f>
        <v>6</v>
      </c>
      <c r="G7055" s="165">
        <f>+COUNTIFS(ECR_Hours!$K$6:$K$7,ExportsELAP[[#This Row],[Date Prevailing]])</f>
        <v>0</v>
      </c>
      <c r="H7055" s="165">
        <f t="shared" si="443"/>
        <v>6</v>
      </c>
      <c r="I7055" s="166">
        <f>+Exports!G7058</f>
        <v>18.439399999999999</v>
      </c>
      <c r="J7055" s="166">
        <f>+'ELAP_IPCO-APND'!D7058</f>
        <v>64.514290000000003</v>
      </c>
      <c r="K7055" s="166">
        <f>+(ExportsELAP[[#This Row],[Exports kWh - MPT]]/1000)*ExportsELAP[[#This Row],[EIM Price]]</f>
        <v>1.1896047990259999</v>
      </c>
      <c r="L7055" s="167" t="str">
        <f>+INDEX(ECR_Hours!$I$12:$I$15,MATCH(ExportsELAP[[#This Row],[Date Prevailing]],ECR_Hours!$H$12:$H$15,1))</f>
        <v>NS</v>
      </c>
      <c r="M7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6" spans="1:13" x14ac:dyDescent="0.25">
      <c r="A7056" s="164">
        <f>+Exports!A7059</f>
        <v>44855</v>
      </c>
      <c r="B7056" s="165">
        <f t="shared" si="440"/>
        <v>2022</v>
      </c>
      <c r="C7056" s="165">
        <f t="shared" si="441"/>
        <v>10</v>
      </c>
      <c r="D7056" s="165">
        <f t="shared" si="442"/>
        <v>21</v>
      </c>
      <c r="E7056" s="165">
        <f>+Exports!B7059</f>
        <v>23</v>
      </c>
      <c r="F7056" s="165">
        <f>+WEEKDAY(ExportsELAP[[#This Row],[Date Prevailing]],1)</f>
        <v>6</v>
      </c>
      <c r="G7056" s="165">
        <f>+COUNTIFS(ECR_Hours!$K$6:$K$7,ExportsELAP[[#This Row],[Date Prevailing]])</f>
        <v>0</v>
      </c>
      <c r="H7056" s="165">
        <f t="shared" si="443"/>
        <v>6</v>
      </c>
      <c r="I7056" s="166">
        <f>+Exports!G7059</f>
        <v>16.551500000000001</v>
      </c>
      <c r="J7056" s="166">
        <f>+'ELAP_IPCO-APND'!D7059</f>
        <v>65.910060000000001</v>
      </c>
      <c r="K7056" s="166">
        <f>+(ExportsELAP[[#This Row],[Exports kWh - MPT]]/1000)*ExportsELAP[[#This Row],[EIM Price]]</f>
        <v>1.0909103580900001</v>
      </c>
      <c r="L7056" s="167" t="str">
        <f>+INDEX(ECR_Hours!$I$12:$I$15,MATCH(ExportsELAP[[#This Row],[Date Prevailing]],ECR_Hours!$H$12:$H$15,1))</f>
        <v>NS</v>
      </c>
      <c r="M7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7" spans="1:13" x14ac:dyDescent="0.25">
      <c r="A7057" s="164">
        <f>+Exports!A7060</f>
        <v>44855</v>
      </c>
      <c r="B7057" s="165">
        <f t="shared" si="440"/>
        <v>2022</v>
      </c>
      <c r="C7057" s="165">
        <f t="shared" si="441"/>
        <v>10</v>
      </c>
      <c r="D7057" s="165">
        <f t="shared" si="442"/>
        <v>21</v>
      </c>
      <c r="E7057" s="165">
        <f>+Exports!B7060</f>
        <v>24</v>
      </c>
      <c r="F7057" s="165">
        <f>+WEEKDAY(ExportsELAP[[#This Row],[Date Prevailing]],1)</f>
        <v>6</v>
      </c>
      <c r="G7057" s="165">
        <f>+COUNTIFS(ECR_Hours!$K$6:$K$7,ExportsELAP[[#This Row],[Date Prevailing]])</f>
        <v>0</v>
      </c>
      <c r="H7057" s="165">
        <f t="shared" si="443"/>
        <v>6</v>
      </c>
      <c r="I7057" s="166">
        <f>+Exports!G7060</f>
        <v>18.224899999999998</v>
      </c>
      <c r="J7057" s="166">
        <f>+'ELAP_IPCO-APND'!D7060</f>
        <v>66.50497</v>
      </c>
      <c r="K7057" s="166">
        <f>+(ExportsELAP[[#This Row],[Exports kWh - MPT]]/1000)*ExportsELAP[[#This Row],[EIM Price]]</f>
        <v>1.2120464277529999</v>
      </c>
      <c r="L7057" s="167" t="str">
        <f>+INDEX(ECR_Hours!$I$12:$I$15,MATCH(ExportsELAP[[#This Row],[Date Prevailing]],ECR_Hours!$H$12:$H$15,1))</f>
        <v>NS</v>
      </c>
      <c r="M7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8" spans="1:13" x14ac:dyDescent="0.25">
      <c r="A7058" s="164">
        <f>+Exports!A7061</f>
        <v>44856</v>
      </c>
      <c r="B7058" s="165">
        <f t="shared" si="440"/>
        <v>2022</v>
      </c>
      <c r="C7058" s="165">
        <f t="shared" si="441"/>
        <v>10</v>
      </c>
      <c r="D7058" s="165">
        <f t="shared" si="442"/>
        <v>22</v>
      </c>
      <c r="E7058" s="165">
        <f>+Exports!B7061</f>
        <v>1</v>
      </c>
      <c r="F7058" s="165">
        <f>+WEEKDAY(ExportsELAP[[#This Row],[Date Prevailing]],1)</f>
        <v>7</v>
      </c>
      <c r="G7058" s="165">
        <f>+COUNTIFS(ECR_Hours!$K$6:$K$7,ExportsELAP[[#This Row],[Date Prevailing]])</f>
        <v>0</v>
      </c>
      <c r="H7058" s="165">
        <f t="shared" si="443"/>
        <v>7</v>
      </c>
      <c r="I7058" s="166">
        <f>+Exports!G7061</f>
        <v>13.420199999999998</v>
      </c>
      <c r="J7058" s="166">
        <f>+'ELAP_IPCO-APND'!D7061</f>
        <v>86.50479</v>
      </c>
      <c r="K7058" s="166">
        <f>+(ExportsELAP[[#This Row],[Exports kWh - MPT]]/1000)*ExportsELAP[[#This Row],[EIM Price]]</f>
        <v>1.1609115827579999</v>
      </c>
      <c r="L7058" s="167" t="str">
        <f>+INDEX(ECR_Hours!$I$12:$I$15,MATCH(ExportsELAP[[#This Row],[Date Prevailing]],ECR_Hours!$H$12:$H$15,1))</f>
        <v>NS</v>
      </c>
      <c r="M7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59" spans="1:13" x14ac:dyDescent="0.25">
      <c r="A7059" s="164">
        <f>+Exports!A7062</f>
        <v>44856</v>
      </c>
      <c r="B7059" s="165">
        <f t="shared" si="440"/>
        <v>2022</v>
      </c>
      <c r="C7059" s="165">
        <f t="shared" si="441"/>
        <v>10</v>
      </c>
      <c r="D7059" s="165">
        <f t="shared" si="442"/>
        <v>22</v>
      </c>
      <c r="E7059" s="165">
        <f>+Exports!B7062</f>
        <v>2</v>
      </c>
      <c r="F7059" s="165">
        <f>+WEEKDAY(ExportsELAP[[#This Row],[Date Prevailing]],1)</f>
        <v>7</v>
      </c>
      <c r="G7059" s="165">
        <f>+COUNTIFS(ECR_Hours!$K$6:$K$7,ExportsELAP[[#This Row],[Date Prevailing]])</f>
        <v>0</v>
      </c>
      <c r="H7059" s="165">
        <f t="shared" si="443"/>
        <v>7</v>
      </c>
      <c r="I7059" s="166">
        <f>+Exports!G7062</f>
        <v>13.718599999999999</v>
      </c>
      <c r="J7059" s="166">
        <f>+'ELAP_IPCO-APND'!D7062</f>
        <v>64.466419999999999</v>
      </c>
      <c r="K7059" s="166">
        <f>+(ExportsELAP[[#This Row],[Exports kWh - MPT]]/1000)*ExportsELAP[[#This Row],[EIM Price]]</f>
        <v>0.88438902941199993</v>
      </c>
      <c r="L7059" s="167" t="str">
        <f>+INDEX(ECR_Hours!$I$12:$I$15,MATCH(ExportsELAP[[#This Row],[Date Prevailing]],ECR_Hours!$H$12:$H$15,1))</f>
        <v>NS</v>
      </c>
      <c r="M7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0" spans="1:13" x14ac:dyDescent="0.25">
      <c r="A7060" s="164">
        <f>+Exports!A7063</f>
        <v>44856</v>
      </c>
      <c r="B7060" s="165">
        <f t="shared" si="440"/>
        <v>2022</v>
      </c>
      <c r="C7060" s="165">
        <f t="shared" si="441"/>
        <v>10</v>
      </c>
      <c r="D7060" s="165">
        <f t="shared" si="442"/>
        <v>22</v>
      </c>
      <c r="E7060" s="165">
        <f>+Exports!B7063</f>
        <v>3</v>
      </c>
      <c r="F7060" s="165">
        <f>+WEEKDAY(ExportsELAP[[#This Row],[Date Prevailing]],1)</f>
        <v>7</v>
      </c>
      <c r="G7060" s="165">
        <f>+COUNTIFS(ECR_Hours!$K$6:$K$7,ExportsELAP[[#This Row],[Date Prevailing]])</f>
        <v>0</v>
      </c>
      <c r="H7060" s="165">
        <f t="shared" si="443"/>
        <v>7</v>
      </c>
      <c r="I7060" s="166">
        <f>+Exports!G7063</f>
        <v>16.2302</v>
      </c>
      <c r="J7060" s="166">
        <f>+'ELAP_IPCO-APND'!D7063</f>
        <v>59.678350000000002</v>
      </c>
      <c r="K7060" s="166">
        <f>+(ExportsELAP[[#This Row],[Exports kWh - MPT]]/1000)*ExportsELAP[[#This Row],[EIM Price]]</f>
        <v>0.96859155617000003</v>
      </c>
      <c r="L7060" s="167" t="str">
        <f>+INDEX(ECR_Hours!$I$12:$I$15,MATCH(ExportsELAP[[#This Row],[Date Prevailing]],ECR_Hours!$H$12:$H$15,1))</f>
        <v>NS</v>
      </c>
      <c r="M7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1" spans="1:13" x14ac:dyDescent="0.25">
      <c r="A7061" s="164">
        <f>+Exports!A7064</f>
        <v>44856</v>
      </c>
      <c r="B7061" s="165">
        <f t="shared" si="440"/>
        <v>2022</v>
      </c>
      <c r="C7061" s="165">
        <f t="shared" si="441"/>
        <v>10</v>
      </c>
      <c r="D7061" s="165">
        <f t="shared" si="442"/>
        <v>22</v>
      </c>
      <c r="E7061" s="165">
        <f>+Exports!B7064</f>
        <v>4</v>
      </c>
      <c r="F7061" s="165">
        <f>+WEEKDAY(ExportsELAP[[#This Row],[Date Prevailing]],1)</f>
        <v>7</v>
      </c>
      <c r="G7061" s="165">
        <f>+COUNTIFS(ECR_Hours!$K$6:$K$7,ExportsELAP[[#This Row],[Date Prevailing]])</f>
        <v>0</v>
      </c>
      <c r="H7061" s="165">
        <f t="shared" si="443"/>
        <v>7</v>
      </c>
      <c r="I7061" s="166">
        <f>+Exports!G7064</f>
        <v>22.378600000000002</v>
      </c>
      <c r="J7061" s="166">
        <f>+'ELAP_IPCO-APND'!D7064</f>
        <v>61.06476</v>
      </c>
      <c r="K7061" s="166">
        <f>+(ExportsELAP[[#This Row],[Exports kWh - MPT]]/1000)*ExportsELAP[[#This Row],[EIM Price]]</f>
        <v>1.3665438381360002</v>
      </c>
      <c r="L7061" s="167" t="str">
        <f>+INDEX(ECR_Hours!$I$12:$I$15,MATCH(ExportsELAP[[#This Row],[Date Prevailing]],ECR_Hours!$H$12:$H$15,1))</f>
        <v>NS</v>
      </c>
      <c r="M7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2" spans="1:13" x14ac:dyDescent="0.25">
      <c r="A7062" s="164">
        <f>+Exports!A7065</f>
        <v>44856</v>
      </c>
      <c r="B7062" s="165">
        <f t="shared" si="440"/>
        <v>2022</v>
      </c>
      <c r="C7062" s="165">
        <f t="shared" si="441"/>
        <v>10</v>
      </c>
      <c r="D7062" s="165">
        <f t="shared" si="442"/>
        <v>22</v>
      </c>
      <c r="E7062" s="165">
        <f>+Exports!B7065</f>
        <v>5</v>
      </c>
      <c r="F7062" s="165">
        <f>+WEEKDAY(ExportsELAP[[#This Row],[Date Prevailing]],1)</f>
        <v>7</v>
      </c>
      <c r="G7062" s="165">
        <f>+COUNTIFS(ECR_Hours!$K$6:$K$7,ExportsELAP[[#This Row],[Date Prevailing]])</f>
        <v>0</v>
      </c>
      <c r="H7062" s="165">
        <f t="shared" si="443"/>
        <v>7</v>
      </c>
      <c r="I7062" s="166">
        <f>+Exports!G7065</f>
        <v>22.257499999999993</v>
      </c>
      <c r="J7062" s="166">
        <f>+'ELAP_IPCO-APND'!D7065</f>
        <v>57.106430000000003</v>
      </c>
      <c r="K7062" s="166">
        <f>+(ExportsELAP[[#This Row],[Exports kWh - MPT]]/1000)*ExportsELAP[[#This Row],[EIM Price]]</f>
        <v>1.2710463657249997</v>
      </c>
      <c r="L7062" s="167" t="str">
        <f>+INDEX(ECR_Hours!$I$12:$I$15,MATCH(ExportsELAP[[#This Row],[Date Prevailing]],ECR_Hours!$H$12:$H$15,1))</f>
        <v>NS</v>
      </c>
      <c r="M7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3" spans="1:13" x14ac:dyDescent="0.25">
      <c r="A7063" s="164">
        <f>+Exports!A7066</f>
        <v>44856</v>
      </c>
      <c r="B7063" s="165">
        <f t="shared" si="440"/>
        <v>2022</v>
      </c>
      <c r="C7063" s="165">
        <f t="shared" si="441"/>
        <v>10</v>
      </c>
      <c r="D7063" s="165">
        <f t="shared" si="442"/>
        <v>22</v>
      </c>
      <c r="E7063" s="165">
        <f>+Exports!B7066</f>
        <v>6</v>
      </c>
      <c r="F7063" s="165">
        <f>+WEEKDAY(ExportsELAP[[#This Row],[Date Prevailing]],1)</f>
        <v>7</v>
      </c>
      <c r="G7063" s="165">
        <f>+COUNTIFS(ECR_Hours!$K$6:$K$7,ExportsELAP[[#This Row],[Date Prevailing]])</f>
        <v>0</v>
      </c>
      <c r="H7063" s="165">
        <f t="shared" si="443"/>
        <v>7</v>
      </c>
      <c r="I7063" s="166">
        <f>+Exports!G7066</f>
        <v>20.502099999999988</v>
      </c>
      <c r="J7063" s="166">
        <f>+'ELAP_IPCO-APND'!D7066</f>
        <v>56.059249999999999</v>
      </c>
      <c r="K7063" s="166">
        <f>+(ExportsELAP[[#This Row],[Exports kWh - MPT]]/1000)*ExportsELAP[[#This Row],[EIM Price]]</f>
        <v>1.1493323494249994</v>
      </c>
      <c r="L7063" s="167" t="str">
        <f>+INDEX(ECR_Hours!$I$12:$I$15,MATCH(ExportsELAP[[#This Row],[Date Prevailing]],ECR_Hours!$H$12:$H$15,1))</f>
        <v>NS</v>
      </c>
      <c r="M7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4" spans="1:13" x14ac:dyDescent="0.25">
      <c r="A7064" s="164">
        <f>+Exports!A7067</f>
        <v>44856</v>
      </c>
      <c r="B7064" s="165">
        <f t="shared" si="440"/>
        <v>2022</v>
      </c>
      <c r="C7064" s="165">
        <f t="shared" si="441"/>
        <v>10</v>
      </c>
      <c r="D7064" s="165">
        <f t="shared" si="442"/>
        <v>22</v>
      </c>
      <c r="E7064" s="165">
        <f>+Exports!B7067</f>
        <v>7</v>
      </c>
      <c r="F7064" s="165">
        <f>+WEEKDAY(ExportsELAP[[#This Row],[Date Prevailing]],1)</f>
        <v>7</v>
      </c>
      <c r="G7064" s="165">
        <f>+COUNTIFS(ECR_Hours!$K$6:$K$7,ExportsELAP[[#This Row],[Date Prevailing]])</f>
        <v>0</v>
      </c>
      <c r="H7064" s="165">
        <f t="shared" si="443"/>
        <v>7</v>
      </c>
      <c r="I7064" s="166">
        <f>+Exports!G7067</f>
        <v>20.61239999999999</v>
      </c>
      <c r="J7064" s="166">
        <f>+'ELAP_IPCO-APND'!D7067</f>
        <v>75.482900000000001</v>
      </c>
      <c r="K7064" s="166">
        <f>+(ExportsELAP[[#This Row],[Exports kWh - MPT]]/1000)*ExportsELAP[[#This Row],[EIM Price]]</f>
        <v>1.5558837279599993</v>
      </c>
      <c r="L7064" s="167" t="str">
        <f>+INDEX(ECR_Hours!$I$12:$I$15,MATCH(ExportsELAP[[#This Row],[Date Prevailing]],ECR_Hours!$H$12:$H$15,1))</f>
        <v>NS</v>
      </c>
      <c r="M7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5" spans="1:13" x14ac:dyDescent="0.25">
      <c r="A7065" s="164">
        <f>+Exports!A7068</f>
        <v>44856</v>
      </c>
      <c r="B7065" s="165">
        <f t="shared" si="440"/>
        <v>2022</v>
      </c>
      <c r="C7065" s="165">
        <f t="shared" si="441"/>
        <v>10</v>
      </c>
      <c r="D7065" s="165">
        <f t="shared" si="442"/>
        <v>22</v>
      </c>
      <c r="E7065" s="165">
        <f>+Exports!B7068</f>
        <v>8</v>
      </c>
      <c r="F7065" s="165">
        <f>+WEEKDAY(ExportsELAP[[#This Row],[Date Prevailing]],1)</f>
        <v>7</v>
      </c>
      <c r="G7065" s="165">
        <f>+COUNTIFS(ECR_Hours!$K$6:$K$7,ExportsELAP[[#This Row],[Date Prevailing]])</f>
        <v>0</v>
      </c>
      <c r="H7065" s="165">
        <f t="shared" si="443"/>
        <v>7</v>
      </c>
      <c r="I7065" s="166">
        <f>+Exports!G7068</f>
        <v>20.226500000000001</v>
      </c>
      <c r="J7065" s="166">
        <f>+'ELAP_IPCO-APND'!D7068</f>
        <v>53.73603</v>
      </c>
      <c r="K7065" s="166">
        <f>+(ExportsELAP[[#This Row],[Exports kWh - MPT]]/1000)*ExportsELAP[[#This Row],[EIM Price]]</f>
        <v>1.0868918107950001</v>
      </c>
      <c r="L7065" s="167" t="str">
        <f>+INDEX(ECR_Hours!$I$12:$I$15,MATCH(ExportsELAP[[#This Row],[Date Prevailing]],ECR_Hours!$H$12:$H$15,1))</f>
        <v>NS</v>
      </c>
      <c r="M7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6" spans="1:13" x14ac:dyDescent="0.25">
      <c r="A7066" s="164">
        <f>+Exports!A7069</f>
        <v>44856</v>
      </c>
      <c r="B7066" s="165">
        <f t="shared" si="440"/>
        <v>2022</v>
      </c>
      <c r="C7066" s="165">
        <f t="shared" si="441"/>
        <v>10</v>
      </c>
      <c r="D7066" s="165">
        <f t="shared" si="442"/>
        <v>22</v>
      </c>
      <c r="E7066" s="165">
        <f>+Exports!B7069</f>
        <v>9</v>
      </c>
      <c r="F7066" s="165">
        <f>+WEEKDAY(ExportsELAP[[#This Row],[Date Prevailing]],1)</f>
        <v>7</v>
      </c>
      <c r="G7066" s="165">
        <f>+COUNTIFS(ECR_Hours!$K$6:$K$7,ExportsELAP[[#This Row],[Date Prevailing]])</f>
        <v>0</v>
      </c>
      <c r="H7066" s="165">
        <f t="shared" si="443"/>
        <v>7</v>
      </c>
      <c r="I7066" s="166">
        <f>+Exports!G7069</f>
        <v>177.94279999999998</v>
      </c>
      <c r="J7066" s="166">
        <f>+'ELAP_IPCO-APND'!D7069</f>
        <v>66.011809999999997</v>
      </c>
      <c r="K7066" s="166">
        <f>+(ExportsELAP[[#This Row],[Exports kWh - MPT]]/1000)*ExportsELAP[[#This Row],[EIM Price]]</f>
        <v>11.746326304467999</v>
      </c>
      <c r="L7066" s="167" t="str">
        <f>+INDEX(ECR_Hours!$I$12:$I$15,MATCH(ExportsELAP[[#This Row],[Date Prevailing]],ECR_Hours!$H$12:$H$15,1))</f>
        <v>NS</v>
      </c>
      <c r="M7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7" spans="1:13" x14ac:dyDescent="0.25">
      <c r="A7067" s="164">
        <f>+Exports!A7070</f>
        <v>44856</v>
      </c>
      <c r="B7067" s="165">
        <f t="shared" si="440"/>
        <v>2022</v>
      </c>
      <c r="C7067" s="165">
        <f t="shared" si="441"/>
        <v>10</v>
      </c>
      <c r="D7067" s="165">
        <f t="shared" si="442"/>
        <v>22</v>
      </c>
      <c r="E7067" s="165">
        <f>+Exports!B7070</f>
        <v>10</v>
      </c>
      <c r="F7067" s="165">
        <f>+WEEKDAY(ExportsELAP[[#This Row],[Date Prevailing]],1)</f>
        <v>7</v>
      </c>
      <c r="G7067" s="165">
        <f>+COUNTIFS(ECR_Hours!$K$6:$K$7,ExportsELAP[[#This Row],[Date Prevailing]])</f>
        <v>0</v>
      </c>
      <c r="H7067" s="165">
        <f t="shared" si="443"/>
        <v>7</v>
      </c>
      <c r="I7067" s="166">
        <f>+Exports!G7070</f>
        <v>2355.9479999999999</v>
      </c>
      <c r="J7067" s="166">
        <f>+'ELAP_IPCO-APND'!D7070</f>
        <v>52.395159999999997</v>
      </c>
      <c r="K7067" s="166">
        <f>+(ExportsELAP[[#This Row],[Exports kWh - MPT]]/1000)*ExportsELAP[[#This Row],[EIM Price]]</f>
        <v>123.44027241167998</v>
      </c>
      <c r="L7067" s="167" t="str">
        <f>+INDEX(ECR_Hours!$I$12:$I$15,MATCH(ExportsELAP[[#This Row],[Date Prevailing]],ECR_Hours!$H$12:$H$15,1))</f>
        <v>NS</v>
      </c>
      <c r="M7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8" spans="1:13" x14ac:dyDescent="0.25">
      <c r="A7068" s="164">
        <f>+Exports!A7071</f>
        <v>44856</v>
      </c>
      <c r="B7068" s="165">
        <f t="shared" si="440"/>
        <v>2022</v>
      </c>
      <c r="C7068" s="165">
        <f t="shared" si="441"/>
        <v>10</v>
      </c>
      <c r="D7068" s="165">
        <f t="shared" si="442"/>
        <v>22</v>
      </c>
      <c r="E7068" s="165">
        <f>+Exports!B7071</f>
        <v>11</v>
      </c>
      <c r="F7068" s="165">
        <f>+WEEKDAY(ExportsELAP[[#This Row],[Date Prevailing]],1)</f>
        <v>7</v>
      </c>
      <c r="G7068" s="165">
        <f>+COUNTIFS(ECR_Hours!$K$6:$K$7,ExportsELAP[[#This Row],[Date Prevailing]])</f>
        <v>0</v>
      </c>
      <c r="H7068" s="165">
        <f t="shared" si="443"/>
        <v>7</v>
      </c>
      <c r="I7068" s="166">
        <f>+Exports!G7071</f>
        <v>8243.3425999999981</v>
      </c>
      <c r="J7068" s="166">
        <f>+'ELAP_IPCO-APND'!D7071</f>
        <v>59.343350000000001</v>
      </c>
      <c r="K7068" s="166">
        <f>+(ExportsELAP[[#This Row],[Exports kWh - MPT]]/1000)*ExportsELAP[[#This Row],[EIM Price]]</f>
        <v>489.18756508170992</v>
      </c>
      <c r="L7068" s="167" t="str">
        <f>+INDEX(ECR_Hours!$I$12:$I$15,MATCH(ExportsELAP[[#This Row],[Date Prevailing]],ECR_Hours!$H$12:$H$15,1))</f>
        <v>NS</v>
      </c>
      <c r="M7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69" spans="1:13" x14ac:dyDescent="0.25">
      <c r="A7069" s="164">
        <f>+Exports!A7072</f>
        <v>44856</v>
      </c>
      <c r="B7069" s="165">
        <f t="shared" si="440"/>
        <v>2022</v>
      </c>
      <c r="C7069" s="165">
        <f t="shared" si="441"/>
        <v>10</v>
      </c>
      <c r="D7069" s="165">
        <f t="shared" si="442"/>
        <v>22</v>
      </c>
      <c r="E7069" s="165">
        <f>+Exports!B7072</f>
        <v>12</v>
      </c>
      <c r="F7069" s="165">
        <f>+WEEKDAY(ExportsELAP[[#This Row],[Date Prevailing]],1)</f>
        <v>7</v>
      </c>
      <c r="G7069" s="165">
        <f>+COUNTIFS(ECR_Hours!$K$6:$K$7,ExportsELAP[[#This Row],[Date Prevailing]])</f>
        <v>0</v>
      </c>
      <c r="H7069" s="165">
        <f t="shared" si="443"/>
        <v>7</v>
      </c>
      <c r="I7069" s="166">
        <f>+Exports!G7072</f>
        <v>10453.637199999999</v>
      </c>
      <c r="J7069" s="166">
        <f>+'ELAP_IPCO-APND'!D7072</f>
        <v>67.205910000000003</v>
      </c>
      <c r="K7069" s="166">
        <f>+(ExportsELAP[[#This Row],[Exports kWh - MPT]]/1000)*ExportsELAP[[#This Row],[EIM Price]]</f>
        <v>702.54620083585201</v>
      </c>
      <c r="L7069" s="167" t="str">
        <f>+INDEX(ECR_Hours!$I$12:$I$15,MATCH(ExportsELAP[[#This Row],[Date Prevailing]],ECR_Hours!$H$12:$H$15,1))</f>
        <v>NS</v>
      </c>
      <c r="M7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0" spans="1:13" x14ac:dyDescent="0.25">
      <c r="A7070" s="164">
        <f>+Exports!A7073</f>
        <v>44856</v>
      </c>
      <c r="B7070" s="165">
        <f t="shared" si="440"/>
        <v>2022</v>
      </c>
      <c r="C7070" s="165">
        <f t="shared" si="441"/>
        <v>10</v>
      </c>
      <c r="D7070" s="165">
        <f t="shared" si="442"/>
        <v>22</v>
      </c>
      <c r="E7070" s="165">
        <f>+Exports!B7073</f>
        <v>13</v>
      </c>
      <c r="F7070" s="165">
        <f>+WEEKDAY(ExportsELAP[[#This Row],[Date Prevailing]],1)</f>
        <v>7</v>
      </c>
      <c r="G7070" s="165">
        <f>+COUNTIFS(ECR_Hours!$K$6:$K$7,ExportsELAP[[#This Row],[Date Prevailing]])</f>
        <v>0</v>
      </c>
      <c r="H7070" s="165">
        <f t="shared" si="443"/>
        <v>7</v>
      </c>
      <c r="I7070" s="166">
        <f>+Exports!G7073</f>
        <v>20960.235400000001</v>
      </c>
      <c r="J7070" s="166">
        <f>+'ELAP_IPCO-APND'!D7073</f>
        <v>51.18047</v>
      </c>
      <c r="K7070" s="166">
        <f>+(ExportsELAP[[#This Row],[Exports kWh - MPT]]/1000)*ExportsELAP[[#This Row],[EIM Price]]</f>
        <v>1072.7546990826381</v>
      </c>
      <c r="L7070" s="167" t="str">
        <f>+INDEX(ECR_Hours!$I$12:$I$15,MATCH(ExportsELAP[[#This Row],[Date Prevailing]],ECR_Hours!$H$12:$H$15,1))</f>
        <v>NS</v>
      </c>
      <c r="M7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1" spans="1:13" x14ac:dyDescent="0.25">
      <c r="A7071" s="164">
        <f>+Exports!A7074</f>
        <v>44856</v>
      </c>
      <c r="B7071" s="165">
        <f t="shared" si="440"/>
        <v>2022</v>
      </c>
      <c r="C7071" s="165">
        <f t="shared" si="441"/>
        <v>10</v>
      </c>
      <c r="D7071" s="165">
        <f t="shared" si="442"/>
        <v>22</v>
      </c>
      <c r="E7071" s="165">
        <f>+Exports!B7074</f>
        <v>14</v>
      </c>
      <c r="F7071" s="165">
        <f>+WEEKDAY(ExportsELAP[[#This Row],[Date Prevailing]],1)</f>
        <v>7</v>
      </c>
      <c r="G7071" s="165">
        <f>+COUNTIFS(ECR_Hours!$K$6:$K$7,ExportsELAP[[#This Row],[Date Prevailing]])</f>
        <v>0</v>
      </c>
      <c r="H7071" s="165">
        <f t="shared" si="443"/>
        <v>7</v>
      </c>
      <c r="I7071" s="166">
        <f>+Exports!G7074</f>
        <v>26123.803600000003</v>
      </c>
      <c r="J7071" s="166">
        <f>+'ELAP_IPCO-APND'!D7074</f>
        <v>49.882150000000003</v>
      </c>
      <c r="K7071" s="166">
        <f>+(ExportsELAP[[#This Row],[Exports kWh - MPT]]/1000)*ExportsELAP[[#This Row],[EIM Price]]</f>
        <v>1303.1114897457401</v>
      </c>
      <c r="L7071" s="167" t="str">
        <f>+INDEX(ECR_Hours!$I$12:$I$15,MATCH(ExportsELAP[[#This Row],[Date Prevailing]],ECR_Hours!$H$12:$H$15,1))</f>
        <v>NS</v>
      </c>
      <c r="M7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2" spans="1:13" x14ac:dyDescent="0.25">
      <c r="A7072" s="164">
        <f>+Exports!A7075</f>
        <v>44856</v>
      </c>
      <c r="B7072" s="165">
        <f t="shared" si="440"/>
        <v>2022</v>
      </c>
      <c r="C7072" s="165">
        <f t="shared" si="441"/>
        <v>10</v>
      </c>
      <c r="D7072" s="165">
        <f t="shared" si="442"/>
        <v>22</v>
      </c>
      <c r="E7072" s="165">
        <f>+Exports!B7075</f>
        <v>15</v>
      </c>
      <c r="F7072" s="165">
        <f>+WEEKDAY(ExportsELAP[[#This Row],[Date Prevailing]],1)</f>
        <v>7</v>
      </c>
      <c r="G7072" s="165">
        <f>+COUNTIFS(ECR_Hours!$K$6:$K$7,ExportsELAP[[#This Row],[Date Prevailing]])</f>
        <v>0</v>
      </c>
      <c r="H7072" s="165">
        <f t="shared" si="443"/>
        <v>7</v>
      </c>
      <c r="I7072" s="166">
        <f>+Exports!G7075</f>
        <v>20923.533800000001</v>
      </c>
      <c r="J7072" s="166">
        <f>+'ELAP_IPCO-APND'!D7075</f>
        <v>45.645189999999999</v>
      </c>
      <c r="K7072" s="166">
        <f>+(ExportsELAP[[#This Row],[Exports kWh - MPT]]/1000)*ExportsELAP[[#This Row],[EIM Price]]</f>
        <v>955.05867577242202</v>
      </c>
      <c r="L7072" s="167" t="str">
        <f>+INDEX(ECR_Hours!$I$12:$I$15,MATCH(ExportsELAP[[#This Row],[Date Prevailing]],ECR_Hours!$H$12:$H$15,1))</f>
        <v>NS</v>
      </c>
      <c r="M7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3" spans="1:13" x14ac:dyDescent="0.25">
      <c r="A7073" s="164">
        <f>+Exports!A7076</f>
        <v>44856</v>
      </c>
      <c r="B7073" s="165">
        <f t="shared" si="440"/>
        <v>2022</v>
      </c>
      <c r="C7073" s="165">
        <f t="shared" si="441"/>
        <v>10</v>
      </c>
      <c r="D7073" s="165">
        <f t="shared" si="442"/>
        <v>22</v>
      </c>
      <c r="E7073" s="165">
        <f>+Exports!B7076</f>
        <v>16</v>
      </c>
      <c r="F7073" s="165">
        <f>+WEEKDAY(ExportsELAP[[#This Row],[Date Prevailing]],1)</f>
        <v>7</v>
      </c>
      <c r="G7073" s="165">
        <f>+COUNTIFS(ECR_Hours!$K$6:$K$7,ExportsELAP[[#This Row],[Date Prevailing]])</f>
        <v>0</v>
      </c>
      <c r="H7073" s="165">
        <f t="shared" si="443"/>
        <v>7</v>
      </c>
      <c r="I7073" s="166">
        <f>+Exports!G7076</f>
        <v>18053.7078</v>
      </c>
      <c r="J7073" s="166">
        <f>+'ELAP_IPCO-APND'!D7076</f>
        <v>51.920839999999998</v>
      </c>
      <c r="K7073" s="166">
        <f>+(ExportsELAP[[#This Row],[Exports kWh - MPT]]/1000)*ExportsELAP[[#This Row],[EIM Price]]</f>
        <v>937.36367409055208</v>
      </c>
      <c r="L7073" s="167" t="str">
        <f>+INDEX(ECR_Hours!$I$12:$I$15,MATCH(ExportsELAP[[#This Row],[Date Prevailing]],ECR_Hours!$H$12:$H$15,1))</f>
        <v>NS</v>
      </c>
      <c r="M7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4" spans="1:13" x14ac:dyDescent="0.25">
      <c r="A7074" s="164">
        <f>+Exports!A7077</f>
        <v>44856</v>
      </c>
      <c r="B7074" s="165">
        <f t="shared" si="440"/>
        <v>2022</v>
      </c>
      <c r="C7074" s="165">
        <f t="shared" si="441"/>
        <v>10</v>
      </c>
      <c r="D7074" s="165">
        <f t="shared" si="442"/>
        <v>22</v>
      </c>
      <c r="E7074" s="165">
        <f>+Exports!B7077</f>
        <v>17</v>
      </c>
      <c r="F7074" s="165">
        <f>+WEEKDAY(ExportsELAP[[#This Row],[Date Prevailing]],1)</f>
        <v>7</v>
      </c>
      <c r="G7074" s="165">
        <f>+COUNTIFS(ECR_Hours!$K$6:$K$7,ExportsELAP[[#This Row],[Date Prevailing]])</f>
        <v>0</v>
      </c>
      <c r="H7074" s="165">
        <f t="shared" si="443"/>
        <v>7</v>
      </c>
      <c r="I7074" s="166">
        <f>+Exports!G7077</f>
        <v>15276.7819</v>
      </c>
      <c r="J7074" s="166">
        <f>+'ELAP_IPCO-APND'!D7077</f>
        <v>56.211069999999999</v>
      </c>
      <c r="K7074" s="166">
        <f>+(ExportsELAP[[#This Row],[Exports kWh - MPT]]/1000)*ExportsELAP[[#This Row],[EIM Price]]</f>
        <v>858.72425675563295</v>
      </c>
      <c r="L7074" s="167" t="str">
        <f>+INDEX(ECR_Hours!$I$12:$I$15,MATCH(ExportsELAP[[#This Row],[Date Prevailing]],ECR_Hours!$H$12:$H$15,1))</f>
        <v>NS</v>
      </c>
      <c r="M7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5" spans="1:13" x14ac:dyDescent="0.25">
      <c r="A7075" s="164">
        <f>+Exports!A7078</f>
        <v>44856</v>
      </c>
      <c r="B7075" s="165">
        <f t="shared" si="440"/>
        <v>2022</v>
      </c>
      <c r="C7075" s="165">
        <f t="shared" si="441"/>
        <v>10</v>
      </c>
      <c r="D7075" s="165">
        <f t="shared" si="442"/>
        <v>22</v>
      </c>
      <c r="E7075" s="165">
        <f>+Exports!B7078</f>
        <v>18</v>
      </c>
      <c r="F7075" s="165">
        <f>+WEEKDAY(ExportsELAP[[#This Row],[Date Prevailing]],1)</f>
        <v>7</v>
      </c>
      <c r="G7075" s="165">
        <f>+COUNTIFS(ECR_Hours!$K$6:$K$7,ExportsELAP[[#This Row],[Date Prevailing]])</f>
        <v>0</v>
      </c>
      <c r="H7075" s="165">
        <f t="shared" si="443"/>
        <v>7</v>
      </c>
      <c r="I7075" s="166">
        <f>+Exports!G7078</f>
        <v>5776.0632000000005</v>
      </c>
      <c r="J7075" s="166">
        <f>+'ELAP_IPCO-APND'!D7078</f>
        <v>56.241750000000003</v>
      </c>
      <c r="K7075" s="166">
        <f>+(ExportsELAP[[#This Row],[Exports kWh - MPT]]/1000)*ExportsELAP[[#This Row],[EIM Price]]</f>
        <v>324.85590247860006</v>
      </c>
      <c r="L7075" s="167" t="str">
        <f>+INDEX(ECR_Hours!$I$12:$I$15,MATCH(ExportsELAP[[#This Row],[Date Prevailing]],ECR_Hours!$H$12:$H$15,1))</f>
        <v>NS</v>
      </c>
      <c r="M7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6" spans="1:13" x14ac:dyDescent="0.25">
      <c r="A7076" s="164">
        <f>+Exports!A7079</f>
        <v>44856</v>
      </c>
      <c r="B7076" s="165">
        <f t="shared" si="440"/>
        <v>2022</v>
      </c>
      <c r="C7076" s="165">
        <f t="shared" si="441"/>
        <v>10</v>
      </c>
      <c r="D7076" s="165">
        <f t="shared" si="442"/>
        <v>22</v>
      </c>
      <c r="E7076" s="165">
        <f>+Exports!B7079</f>
        <v>19</v>
      </c>
      <c r="F7076" s="165">
        <f>+WEEKDAY(ExportsELAP[[#This Row],[Date Prevailing]],1)</f>
        <v>7</v>
      </c>
      <c r="G7076" s="165">
        <f>+COUNTIFS(ECR_Hours!$K$6:$K$7,ExportsELAP[[#This Row],[Date Prevailing]])</f>
        <v>0</v>
      </c>
      <c r="H7076" s="165">
        <f t="shared" si="443"/>
        <v>7</v>
      </c>
      <c r="I7076" s="166">
        <f>+Exports!G7079</f>
        <v>499.20069999999998</v>
      </c>
      <c r="J7076" s="166">
        <f>+'ELAP_IPCO-APND'!D7079</f>
        <v>61.537219999999998</v>
      </c>
      <c r="K7076" s="166">
        <f>+(ExportsELAP[[#This Row],[Exports kWh - MPT]]/1000)*ExportsELAP[[#This Row],[EIM Price]]</f>
        <v>30.719423300054</v>
      </c>
      <c r="L7076" s="167" t="str">
        <f>+INDEX(ECR_Hours!$I$12:$I$15,MATCH(ExportsELAP[[#This Row],[Date Prevailing]],ECR_Hours!$H$12:$H$15,1))</f>
        <v>NS</v>
      </c>
      <c r="M7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7" spans="1:13" x14ac:dyDescent="0.25">
      <c r="A7077" s="164">
        <f>+Exports!A7080</f>
        <v>44856</v>
      </c>
      <c r="B7077" s="165">
        <f t="shared" si="440"/>
        <v>2022</v>
      </c>
      <c r="C7077" s="165">
        <f t="shared" si="441"/>
        <v>10</v>
      </c>
      <c r="D7077" s="165">
        <f t="shared" si="442"/>
        <v>22</v>
      </c>
      <c r="E7077" s="165">
        <f>+Exports!B7080</f>
        <v>20</v>
      </c>
      <c r="F7077" s="165">
        <f>+WEEKDAY(ExportsELAP[[#This Row],[Date Prevailing]],1)</f>
        <v>7</v>
      </c>
      <c r="G7077" s="165">
        <f>+COUNTIFS(ECR_Hours!$K$6:$K$7,ExportsELAP[[#This Row],[Date Prevailing]])</f>
        <v>0</v>
      </c>
      <c r="H7077" s="165">
        <f t="shared" si="443"/>
        <v>7</v>
      </c>
      <c r="I7077" s="166">
        <f>+Exports!G7080</f>
        <v>13.600299999999988</v>
      </c>
      <c r="J7077" s="166">
        <f>+'ELAP_IPCO-APND'!D7080</f>
        <v>63.837229999999998</v>
      </c>
      <c r="K7077" s="166">
        <f>+(ExportsELAP[[#This Row],[Exports kWh - MPT]]/1000)*ExportsELAP[[#This Row],[EIM Price]]</f>
        <v>0.86820547916899926</v>
      </c>
      <c r="L7077" s="167" t="str">
        <f>+INDEX(ECR_Hours!$I$12:$I$15,MATCH(ExportsELAP[[#This Row],[Date Prevailing]],ECR_Hours!$H$12:$H$15,1))</f>
        <v>NS</v>
      </c>
      <c r="M7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8" spans="1:13" x14ac:dyDescent="0.25">
      <c r="A7078" s="164">
        <f>+Exports!A7081</f>
        <v>44856</v>
      </c>
      <c r="B7078" s="165">
        <f t="shared" si="440"/>
        <v>2022</v>
      </c>
      <c r="C7078" s="165">
        <f t="shared" si="441"/>
        <v>10</v>
      </c>
      <c r="D7078" s="165">
        <f t="shared" si="442"/>
        <v>22</v>
      </c>
      <c r="E7078" s="165">
        <f>+Exports!B7081</f>
        <v>21</v>
      </c>
      <c r="F7078" s="165">
        <f>+WEEKDAY(ExportsELAP[[#This Row],[Date Prevailing]],1)</f>
        <v>7</v>
      </c>
      <c r="G7078" s="165">
        <f>+COUNTIFS(ECR_Hours!$K$6:$K$7,ExportsELAP[[#This Row],[Date Prevailing]])</f>
        <v>0</v>
      </c>
      <c r="H7078" s="165">
        <f t="shared" si="443"/>
        <v>7</v>
      </c>
      <c r="I7078" s="166">
        <f>+Exports!G7081</f>
        <v>13.468699999999998</v>
      </c>
      <c r="J7078" s="166">
        <f>+'ELAP_IPCO-APND'!D7081</f>
        <v>60.016640000000002</v>
      </c>
      <c r="K7078" s="166">
        <f>+(ExportsELAP[[#This Row],[Exports kWh - MPT]]/1000)*ExportsELAP[[#This Row],[EIM Price]]</f>
        <v>0.80834611916799992</v>
      </c>
      <c r="L7078" s="167" t="str">
        <f>+INDEX(ECR_Hours!$I$12:$I$15,MATCH(ExportsELAP[[#This Row],[Date Prevailing]],ECR_Hours!$H$12:$H$15,1))</f>
        <v>NS</v>
      </c>
      <c r="M7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79" spans="1:13" x14ac:dyDescent="0.25">
      <c r="A7079" s="164">
        <f>+Exports!A7082</f>
        <v>44856</v>
      </c>
      <c r="B7079" s="165">
        <f t="shared" si="440"/>
        <v>2022</v>
      </c>
      <c r="C7079" s="165">
        <f t="shared" si="441"/>
        <v>10</v>
      </c>
      <c r="D7079" s="165">
        <f t="shared" si="442"/>
        <v>22</v>
      </c>
      <c r="E7079" s="165">
        <f>+Exports!B7082</f>
        <v>22</v>
      </c>
      <c r="F7079" s="165">
        <f>+WEEKDAY(ExportsELAP[[#This Row],[Date Prevailing]],1)</f>
        <v>7</v>
      </c>
      <c r="G7079" s="165">
        <f>+COUNTIFS(ECR_Hours!$K$6:$K$7,ExportsELAP[[#This Row],[Date Prevailing]])</f>
        <v>0</v>
      </c>
      <c r="H7079" s="165">
        <f t="shared" si="443"/>
        <v>7</v>
      </c>
      <c r="I7079" s="166">
        <f>+Exports!G7082</f>
        <v>12.800600000000001</v>
      </c>
      <c r="J7079" s="166">
        <f>+'ELAP_IPCO-APND'!D7082</f>
        <v>61.886980000000001</v>
      </c>
      <c r="K7079" s="166">
        <f>+(ExportsELAP[[#This Row],[Exports kWh - MPT]]/1000)*ExportsELAP[[#This Row],[EIM Price]]</f>
        <v>0.79219047618800009</v>
      </c>
      <c r="L7079" s="167" t="str">
        <f>+INDEX(ECR_Hours!$I$12:$I$15,MATCH(ExportsELAP[[#This Row],[Date Prevailing]],ECR_Hours!$H$12:$H$15,1))</f>
        <v>NS</v>
      </c>
      <c r="M7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0" spans="1:13" x14ac:dyDescent="0.25">
      <c r="A7080" s="164">
        <f>+Exports!A7083</f>
        <v>44856</v>
      </c>
      <c r="B7080" s="165">
        <f t="shared" si="440"/>
        <v>2022</v>
      </c>
      <c r="C7080" s="165">
        <f t="shared" si="441"/>
        <v>10</v>
      </c>
      <c r="D7080" s="165">
        <f t="shared" si="442"/>
        <v>22</v>
      </c>
      <c r="E7080" s="165">
        <f>+Exports!B7083</f>
        <v>23</v>
      </c>
      <c r="F7080" s="165">
        <f>+WEEKDAY(ExportsELAP[[#This Row],[Date Prevailing]],1)</f>
        <v>7</v>
      </c>
      <c r="G7080" s="165">
        <f>+COUNTIFS(ECR_Hours!$K$6:$K$7,ExportsELAP[[#This Row],[Date Prevailing]])</f>
        <v>0</v>
      </c>
      <c r="H7080" s="165">
        <f t="shared" si="443"/>
        <v>7</v>
      </c>
      <c r="I7080" s="166">
        <f>+Exports!G7083</f>
        <v>11.57409999999998</v>
      </c>
      <c r="J7080" s="166">
        <f>+'ELAP_IPCO-APND'!D7083</f>
        <v>63.831209999999999</v>
      </c>
      <c r="K7080" s="166">
        <f>+(ExportsELAP[[#This Row],[Exports kWh - MPT]]/1000)*ExportsELAP[[#This Row],[EIM Price]]</f>
        <v>0.73878880766099864</v>
      </c>
      <c r="L7080" s="167" t="str">
        <f>+INDEX(ECR_Hours!$I$12:$I$15,MATCH(ExportsELAP[[#This Row],[Date Prevailing]],ECR_Hours!$H$12:$H$15,1))</f>
        <v>NS</v>
      </c>
      <c r="M7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1" spans="1:13" x14ac:dyDescent="0.25">
      <c r="A7081" s="164">
        <f>+Exports!A7084</f>
        <v>44856</v>
      </c>
      <c r="B7081" s="165">
        <f t="shared" si="440"/>
        <v>2022</v>
      </c>
      <c r="C7081" s="165">
        <f t="shared" si="441"/>
        <v>10</v>
      </c>
      <c r="D7081" s="165">
        <f t="shared" si="442"/>
        <v>22</v>
      </c>
      <c r="E7081" s="165">
        <f>+Exports!B7084</f>
        <v>24</v>
      </c>
      <c r="F7081" s="165">
        <f>+WEEKDAY(ExportsELAP[[#This Row],[Date Prevailing]],1)</f>
        <v>7</v>
      </c>
      <c r="G7081" s="165">
        <f>+COUNTIFS(ECR_Hours!$K$6:$K$7,ExportsELAP[[#This Row],[Date Prevailing]])</f>
        <v>0</v>
      </c>
      <c r="H7081" s="165">
        <f t="shared" si="443"/>
        <v>7</v>
      </c>
      <c r="I7081" s="166">
        <f>+Exports!G7084</f>
        <v>12.193999999999999</v>
      </c>
      <c r="J7081" s="166">
        <f>+'ELAP_IPCO-APND'!D7084</f>
        <v>61.784770000000002</v>
      </c>
      <c r="K7081" s="166">
        <f>+(ExportsELAP[[#This Row],[Exports kWh - MPT]]/1000)*ExportsELAP[[#This Row],[EIM Price]]</f>
        <v>0.7534034853799999</v>
      </c>
      <c r="L7081" s="167" t="str">
        <f>+INDEX(ECR_Hours!$I$12:$I$15,MATCH(ExportsELAP[[#This Row],[Date Prevailing]],ECR_Hours!$H$12:$H$15,1))</f>
        <v>NS</v>
      </c>
      <c r="M7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2" spans="1:13" x14ac:dyDescent="0.25">
      <c r="A7082" s="164">
        <f>+Exports!A7085</f>
        <v>44857</v>
      </c>
      <c r="B7082" s="165">
        <f t="shared" si="440"/>
        <v>2022</v>
      </c>
      <c r="C7082" s="165">
        <f t="shared" si="441"/>
        <v>10</v>
      </c>
      <c r="D7082" s="165">
        <f t="shared" si="442"/>
        <v>23</v>
      </c>
      <c r="E7082" s="165">
        <f>+Exports!B7085</f>
        <v>1</v>
      </c>
      <c r="F7082" s="165">
        <f>+WEEKDAY(ExportsELAP[[#This Row],[Date Prevailing]],1)</f>
        <v>1</v>
      </c>
      <c r="G7082" s="165">
        <f>+COUNTIFS(ECR_Hours!$K$6:$K$7,ExportsELAP[[#This Row],[Date Prevailing]])</f>
        <v>0</v>
      </c>
      <c r="H7082" s="165">
        <f t="shared" si="443"/>
        <v>1</v>
      </c>
      <c r="I7082" s="166">
        <f>+Exports!G7085</f>
        <v>10.799300000000001</v>
      </c>
      <c r="J7082" s="166">
        <f>+'ELAP_IPCO-APND'!D7085</f>
        <v>61.730240000000002</v>
      </c>
      <c r="K7082" s="166">
        <f>+(ExportsELAP[[#This Row],[Exports kWh - MPT]]/1000)*ExportsELAP[[#This Row],[EIM Price]]</f>
        <v>0.66664338083200014</v>
      </c>
      <c r="L7082" s="167" t="str">
        <f>+INDEX(ECR_Hours!$I$12:$I$15,MATCH(ExportsELAP[[#This Row],[Date Prevailing]],ECR_Hours!$H$12:$H$15,1))</f>
        <v>NS</v>
      </c>
      <c r="M7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3" spans="1:13" x14ac:dyDescent="0.25">
      <c r="A7083" s="164">
        <f>+Exports!A7086</f>
        <v>44857</v>
      </c>
      <c r="B7083" s="165">
        <f t="shared" si="440"/>
        <v>2022</v>
      </c>
      <c r="C7083" s="165">
        <f t="shared" si="441"/>
        <v>10</v>
      </c>
      <c r="D7083" s="165">
        <f t="shared" si="442"/>
        <v>23</v>
      </c>
      <c r="E7083" s="165">
        <f>+Exports!B7086</f>
        <v>2</v>
      </c>
      <c r="F7083" s="165">
        <f>+WEEKDAY(ExportsELAP[[#This Row],[Date Prevailing]],1)</f>
        <v>1</v>
      </c>
      <c r="G7083" s="165">
        <f>+COUNTIFS(ECR_Hours!$K$6:$K$7,ExportsELAP[[#This Row],[Date Prevailing]])</f>
        <v>0</v>
      </c>
      <c r="H7083" s="165">
        <f t="shared" si="443"/>
        <v>1</v>
      </c>
      <c r="I7083" s="166">
        <f>+Exports!G7086</f>
        <v>12.113099999999999</v>
      </c>
      <c r="J7083" s="166">
        <f>+'ELAP_IPCO-APND'!D7086</f>
        <v>51.836640000000003</v>
      </c>
      <c r="K7083" s="166">
        <f>+(ExportsELAP[[#This Row],[Exports kWh - MPT]]/1000)*ExportsELAP[[#This Row],[EIM Price]]</f>
        <v>0.62790240398399999</v>
      </c>
      <c r="L7083" s="167" t="str">
        <f>+INDEX(ECR_Hours!$I$12:$I$15,MATCH(ExportsELAP[[#This Row],[Date Prevailing]],ECR_Hours!$H$12:$H$15,1))</f>
        <v>NS</v>
      </c>
      <c r="M7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4" spans="1:13" x14ac:dyDescent="0.25">
      <c r="A7084" s="164">
        <f>+Exports!A7087</f>
        <v>44857</v>
      </c>
      <c r="B7084" s="165">
        <f t="shared" si="440"/>
        <v>2022</v>
      </c>
      <c r="C7084" s="165">
        <f t="shared" si="441"/>
        <v>10</v>
      </c>
      <c r="D7084" s="165">
        <f t="shared" si="442"/>
        <v>23</v>
      </c>
      <c r="E7084" s="165">
        <f>+Exports!B7087</f>
        <v>3</v>
      </c>
      <c r="F7084" s="165">
        <f>+WEEKDAY(ExportsELAP[[#This Row],[Date Prevailing]],1)</f>
        <v>1</v>
      </c>
      <c r="G7084" s="165">
        <f>+COUNTIFS(ECR_Hours!$K$6:$K$7,ExportsELAP[[#This Row],[Date Prevailing]])</f>
        <v>0</v>
      </c>
      <c r="H7084" s="165">
        <f t="shared" si="443"/>
        <v>1</v>
      </c>
      <c r="I7084" s="166">
        <f>+Exports!G7087</f>
        <v>11.6197</v>
      </c>
      <c r="J7084" s="166">
        <f>+'ELAP_IPCO-APND'!D7087</f>
        <v>52.322830000000003</v>
      </c>
      <c r="K7084" s="166">
        <f>+(ExportsELAP[[#This Row],[Exports kWh - MPT]]/1000)*ExportsELAP[[#This Row],[EIM Price]]</f>
        <v>0.60797558775100002</v>
      </c>
      <c r="L7084" s="167" t="str">
        <f>+INDEX(ECR_Hours!$I$12:$I$15,MATCH(ExportsELAP[[#This Row],[Date Prevailing]],ECR_Hours!$H$12:$H$15,1))</f>
        <v>NS</v>
      </c>
      <c r="M7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5" spans="1:13" x14ac:dyDescent="0.25">
      <c r="A7085" s="164">
        <f>+Exports!A7088</f>
        <v>44857</v>
      </c>
      <c r="B7085" s="165">
        <f t="shared" si="440"/>
        <v>2022</v>
      </c>
      <c r="C7085" s="165">
        <f t="shared" si="441"/>
        <v>10</v>
      </c>
      <c r="D7085" s="165">
        <f t="shared" si="442"/>
        <v>23</v>
      </c>
      <c r="E7085" s="165">
        <f>+Exports!B7088</f>
        <v>4</v>
      </c>
      <c r="F7085" s="165">
        <f>+WEEKDAY(ExportsELAP[[#This Row],[Date Prevailing]],1)</f>
        <v>1</v>
      </c>
      <c r="G7085" s="165">
        <f>+COUNTIFS(ECR_Hours!$K$6:$K$7,ExportsELAP[[#This Row],[Date Prevailing]])</f>
        <v>0</v>
      </c>
      <c r="H7085" s="165">
        <f t="shared" si="443"/>
        <v>1</v>
      </c>
      <c r="I7085" s="166">
        <f>+Exports!G7088</f>
        <v>10.4101</v>
      </c>
      <c r="J7085" s="166">
        <f>+'ELAP_IPCO-APND'!D7088</f>
        <v>49.141919999999999</v>
      </c>
      <c r="K7085" s="166">
        <f>+(ExportsELAP[[#This Row],[Exports kWh - MPT]]/1000)*ExportsELAP[[#This Row],[EIM Price]]</f>
        <v>0.51157230139200005</v>
      </c>
      <c r="L7085" s="167" t="str">
        <f>+INDEX(ECR_Hours!$I$12:$I$15,MATCH(ExportsELAP[[#This Row],[Date Prevailing]],ECR_Hours!$H$12:$H$15,1))</f>
        <v>NS</v>
      </c>
      <c r="M7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6" spans="1:13" x14ac:dyDescent="0.25">
      <c r="A7086" s="164">
        <f>+Exports!A7089</f>
        <v>44857</v>
      </c>
      <c r="B7086" s="165">
        <f t="shared" si="440"/>
        <v>2022</v>
      </c>
      <c r="C7086" s="165">
        <f t="shared" si="441"/>
        <v>10</v>
      </c>
      <c r="D7086" s="165">
        <f t="shared" si="442"/>
        <v>23</v>
      </c>
      <c r="E7086" s="165">
        <f>+Exports!B7089</f>
        <v>5</v>
      </c>
      <c r="F7086" s="165">
        <f>+WEEKDAY(ExportsELAP[[#This Row],[Date Prevailing]],1)</f>
        <v>1</v>
      </c>
      <c r="G7086" s="165">
        <f>+COUNTIFS(ECR_Hours!$K$6:$K$7,ExportsELAP[[#This Row],[Date Prevailing]])</f>
        <v>0</v>
      </c>
      <c r="H7086" s="165">
        <f t="shared" si="443"/>
        <v>1</v>
      </c>
      <c r="I7086" s="166">
        <f>+Exports!G7089</f>
        <v>14.05689999999999</v>
      </c>
      <c r="J7086" s="166">
        <f>+'ELAP_IPCO-APND'!D7089</f>
        <v>48.995530000000002</v>
      </c>
      <c r="K7086" s="166">
        <f>+(ExportsELAP[[#This Row],[Exports kWh - MPT]]/1000)*ExportsELAP[[#This Row],[EIM Price]]</f>
        <v>0.68872526565699954</v>
      </c>
      <c r="L7086" s="167" t="str">
        <f>+INDEX(ECR_Hours!$I$12:$I$15,MATCH(ExportsELAP[[#This Row],[Date Prevailing]],ECR_Hours!$H$12:$H$15,1))</f>
        <v>NS</v>
      </c>
      <c r="M7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7" spans="1:13" x14ac:dyDescent="0.25">
      <c r="A7087" s="164">
        <f>+Exports!A7090</f>
        <v>44857</v>
      </c>
      <c r="B7087" s="165">
        <f t="shared" si="440"/>
        <v>2022</v>
      </c>
      <c r="C7087" s="165">
        <f t="shared" si="441"/>
        <v>10</v>
      </c>
      <c r="D7087" s="165">
        <f t="shared" si="442"/>
        <v>23</v>
      </c>
      <c r="E7087" s="165">
        <f>+Exports!B7090</f>
        <v>6</v>
      </c>
      <c r="F7087" s="165">
        <f>+WEEKDAY(ExportsELAP[[#This Row],[Date Prevailing]],1)</f>
        <v>1</v>
      </c>
      <c r="G7087" s="165">
        <f>+COUNTIFS(ECR_Hours!$K$6:$K$7,ExportsELAP[[#This Row],[Date Prevailing]])</f>
        <v>0</v>
      </c>
      <c r="H7087" s="165">
        <f t="shared" si="443"/>
        <v>1</v>
      </c>
      <c r="I7087" s="166">
        <f>+Exports!G7090</f>
        <v>9.4521000000000015</v>
      </c>
      <c r="J7087" s="166">
        <f>+'ELAP_IPCO-APND'!D7090</f>
        <v>61.192819999999998</v>
      </c>
      <c r="K7087" s="166">
        <f>+(ExportsELAP[[#This Row],[Exports kWh - MPT]]/1000)*ExportsELAP[[#This Row],[EIM Price]]</f>
        <v>0.57840065392200002</v>
      </c>
      <c r="L7087" s="167" t="str">
        <f>+INDEX(ECR_Hours!$I$12:$I$15,MATCH(ExportsELAP[[#This Row],[Date Prevailing]],ECR_Hours!$H$12:$H$15,1))</f>
        <v>NS</v>
      </c>
      <c r="M7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8" spans="1:13" x14ac:dyDescent="0.25">
      <c r="A7088" s="164">
        <f>+Exports!A7091</f>
        <v>44857</v>
      </c>
      <c r="B7088" s="165">
        <f t="shared" si="440"/>
        <v>2022</v>
      </c>
      <c r="C7088" s="165">
        <f t="shared" si="441"/>
        <v>10</v>
      </c>
      <c r="D7088" s="165">
        <f t="shared" si="442"/>
        <v>23</v>
      </c>
      <c r="E7088" s="165">
        <f>+Exports!B7091</f>
        <v>7</v>
      </c>
      <c r="F7088" s="165">
        <f>+WEEKDAY(ExportsELAP[[#This Row],[Date Prevailing]],1)</f>
        <v>1</v>
      </c>
      <c r="G7088" s="165">
        <f>+COUNTIFS(ECR_Hours!$K$6:$K$7,ExportsELAP[[#This Row],[Date Prevailing]])</f>
        <v>0</v>
      </c>
      <c r="H7088" s="165">
        <f t="shared" si="443"/>
        <v>1</v>
      </c>
      <c r="I7088" s="166">
        <f>+Exports!G7091</f>
        <v>9.3325000000000014</v>
      </c>
      <c r="J7088" s="166">
        <f>+'ELAP_IPCO-APND'!D7091</f>
        <v>66.3797</v>
      </c>
      <c r="K7088" s="166">
        <f>+(ExportsELAP[[#This Row],[Exports kWh - MPT]]/1000)*ExportsELAP[[#This Row],[EIM Price]]</f>
        <v>0.61948855025000005</v>
      </c>
      <c r="L7088" s="167" t="str">
        <f>+INDEX(ECR_Hours!$I$12:$I$15,MATCH(ExportsELAP[[#This Row],[Date Prevailing]],ECR_Hours!$H$12:$H$15,1))</f>
        <v>NS</v>
      </c>
      <c r="M7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89" spans="1:13" x14ac:dyDescent="0.25">
      <c r="A7089" s="164">
        <f>+Exports!A7092</f>
        <v>44857</v>
      </c>
      <c r="B7089" s="165">
        <f t="shared" si="440"/>
        <v>2022</v>
      </c>
      <c r="C7089" s="165">
        <f t="shared" si="441"/>
        <v>10</v>
      </c>
      <c r="D7089" s="165">
        <f t="shared" si="442"/>
        <v>23</v>
      </c>
      <c r="E7089" s="165">
        <f>+Exports!B7092</f>
        <v>8</v>
      </c>
      <c r="F7089" s="165">
        <f>+WEEKDAY(ExportsELAP[[#This Row],[Date Prevailing]],1)</f>
        <v>1</v>
      </c>
      <c r="G7089" s="165">
        <f>+COUNTIFS(ECR_Hours!$K$6:$K$7,ExportsELAP[[#This Row],[Date Prevailing]])</f>
        <v>0</v>
      </c>
      <c r="H7089" s="165">
        <f t="shared" si="443"/>
        <v>1</v>
      </c>
      <c r="I7089" s="166">
        <f>+Exports!G7092</f>
        <v>10.896899999999999</v>
      </c>
      <c r="J7089" s="166">
        <f>+'ELAP_IPCO-APND'!D7092</f>
        <v>89.669610000000006</v>
      </c>
      <c r="K7089" s="166">
        <f>+(ExportsELAP[[#This Row],[Exports kWh - MPT]]/1000)*ExportsELAP[[#This Row],[EIM Price]]</f>
        <v>0.97712077320900004</v>
      </c>
      <c r="L7089" s="167" t="str">
        <f>+INDEX(ECR_Hours!$I$12:$I$15,MATCH(ExportsELAP[[#This Row],[Date Prevailing]],ECR_Hours!$H$12:$H$15,1))</f>
        <v>NS</v>
      </c>
      <c r="M7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0" spans="1:13" x14ac:dyDescent="0.25">
      <c r="A7090" s="164">
        <f>+Exports!A7093</f>
        <v>44857</v>
      </c>
      <c r="B7090" s="165">
        <f t="shared" si="440"/>
        <v>2022</v>
      </c>
      <c r="C7090" s="165">
        <f t="shared" si="441"/>
        <v>10</v>
      </c>
      <c r="D7090" s="165">
        <f t="shared" si="442"/>
        <v>23</v>
      </c>
      <c r="E7090" s="165">
        <f>+Exports!B7093</f>
        <v>9</v>
      </c>
      <c r="F7090" s="165">
        <f>+WEEKDAY(ExportsELAP[[#This Row],[Date Prevailing]],1)</f>
        <v>1</v>
      </c>
      <c r="G7090" s="165">
        <f>+COUNTIFS(ECR_Hours!$K$6:$K$7,ExportsELAP[[#This Row],[Date Prevailing]])</f>
        <v>0</v>
      </c>
      <c r="H7090" s="165">
        <f t="shared" si="443"/>
        <v>1</v>
      </c>
      <c r="I7090" s="166">
        <f>+Exports!G7093</f>
        <v>914.12709999999993</v>
      </c>
      <c r="J7090" s="166">
        <f>+'ELAP_IPCO-APND'!D7093</f>
        <v>56.21143</v>
      </c>
      <c r="K7090" s="166">
        <f>+(ExportsELAP[[#This Row],[Exports kWh - MPT]]/1000)*ExportsELAP[[#This Row],[EIM Price]]</f>
        <v>51.384391492752997</v>
      </c>
      <c r="L7090" s="167" t="str">
        <f>+INDEX(ECR_Hours!$I$12:$I$15,MATCH(ExportsELAP[[#This Row],[Date Prevailing]],ECR_Hours!$H$12:$H$15,1))</f>
        <v>NS</v>
      </c>
      <c r="M7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1" spans="1:13" x14ac:dyDescent="0.25">
      <c r="A7091" s="164">
        <f>+Exports!A7094</f>
        <v>44857</v>
      </c>
      <c r="B7091" s="165">
        <f t="shared" si="440"/>
        <v>2022</v>
      </c>
      <c r="C7091" s="165">
        <f t="shared" si="441"/>
        <v>10</v>
      </c>
      <c r="D7091" s="165">
        <f t="shared" si="442"/>
        <v>23</v>
      </c>
      <c r="E7091" s="165">
        <f>+Exports!B7094</f>
        <v>10</v>
      </c>
      <c r="F7091" s="165">
        <f>+WEEKDAY(ExportsELAP[[#This Row],[Date Prevailing]],1)</f>
        <v>1</v>
      </c>
      <c r="G7091" s="165">
        <f>+COUNTIFS(ECR_Hours!$K$6:$K$7,ExportsELAP[[#This Row],[Date Prevailing]])</f>
        <v>0</v>
      </c>
      <c r="H7091" s="165">
        <f t="shared" si="443"/>
        <v>1</v>
      </c>
      <c r="I7091" s="166">
        <f>+Exports!G7094</f>
        <v>9061.9747000000007</v>
      </c>
      <c r="J7091" s="166">
        <f>+'ELAP_IPCO-APND'!D7094</f>
        <v>56.754660000000001</v>
      </c>
      <c r="K7091" s="166">
        <f>+(ExportsELAP[[#This Row],[Exports kWh - MPT]]/1000)*ExportsELAP[[#This Row],[EIM Price]]</f>
        <v>514.30929302710206</v>
      </c>
      <c r="L7091" s="167" t="str">
        <f>+INDEX(ECR_Hours!$I$12:$I$15,MATCH(ExportsELAP[[#This Row],[Date Prevailing]],ECR_Hours!$H$12:$H$15,1))</f>
        <v>NS</v>
      </c>
      <c r="M7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2" spans="1:13" x14ac:dyDescent="0.25">
      <c r="A7092" s="164">
        <f>+Exports!A7095</f>
        <v>44857</v>
      </c>
      <c r="B7092" s="165">
        <f t="shared" si="440"/>
        <v>2022</v>
      </c>
      <c r="C7092" s="165">
        <f t="shared" si="441"/>
        <v>10</v>
      </c>
      <c r="D7092" s="165">
        <f t="shared" si="442"/>
        <v>23</v>
      </c>
      <c r="E7092" s="165">
        <f>+Exports!B7095</f>
        <v>11</v>
      </c>
      <c r="F7092" s="165">
        <f>+WEEKDAY(ExportsELAP[[#This Row],[Date Prevailing]],1)</f>
        <v>1</v>
      </c>
      <c r="G7092" s="165">
        <f>+COUNTIFS(ECR_Hours!$K$6:$K$7,ExportsELAP[[#This Row],[Date Prevailing]])</f>
        <v>0</v>
      </c>
      <c r="H7092" s="165">
        <f t="shared" si="443"/>
        <v>1</v>
      </c>
      <c r="I7092" s="166">
        <f>+Exports!G7095</f>
        <v>22072.428800000002</v>
      </c>
      <c r="J7092" s="166">
        <f>+'ELAP_IPCO-APND'!D7095</f>
        <v>50.341439999999999</v>
      </c>
      <c r="K7092" s="166">
        <f>+(ExportsELAP[[#This Row],[Exports kWh - MPT]]/1000)*ExportsELAP[[#This Row],[EIM Price]]</f>
        <v>1111.157850089472</v>
      </c>
      <c r="L7092" s="167" t="str">
        <f>+INDEX(ECR_Hours!$I$12:$I$15,MATCH(ExportsELAP[[#This Row],[Date Prevailing]],ECR_Hours!$H$12:$H$15,1))</f>
        <v>NS</v>
      </c>
      <c r="M7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3" spans="1:13" x14ac:dyDescent="0.25">
      <c r="A7093" s="164">
        <f>+Exports!A7096</f>
        <v>44857</v>
      </c>
      <c r="B7093" s="165">
        <f t="shared" si="440"/>
        <v>2022</v>
      </c>
      <c r="C7093" s="165">
        <f t="shared" si="441"/>
        <v>10</v>
      </c>
      <c r="D7093" s="165">
        <f t="shared" si="442"/>
        <v>23</v>
      </c>
      <c r="E7093" s="165">
        <f>+Exports!B7096</f>
        <v>12</v>
      </c>
      <c r="F7093" s="165">
        <f>+WEEKDAY(ExportsELAP[[#This Row],[Date Prevailing]],1)</f>
        <v>1</v>
      </c>
      <c r="G7093" s="165">
        <f>+COUNTIFS(ECR_Hours!$K$6:$K$7,ExportsELAP[[#This Row],[Date Prevailing]])</f>
        <v>0</v>
      </c>
      <c r="H7093" s="165">
        <f t="shared" si="443"/>
        <v>1</v>
      </c>
      <c r="I7093" s="166">
        <f>+Exports!G7096</f>
        <v>33894.237699999998</v>
      </c>
      <c r="J7093" s="166">
        <f>+'ELAP_IPCO-APND'!D7096</f>
        <v>45.354930000000003</v>
      </c>
      <c r="K7093" s="166">
        <f>+(ExportsELAP[[#This Row],[Exports kWh - MPT]]/1000)*ExportsELAP[[#This Row],[EIM Price]]</f>
        <v>1537.2707782868611</v>
      </c>
      <c r="L7093" s="167" t="str">
        <f>+INDEX(ECR_Hours!$I$12:$I$15,MATCH(ExportsELAP[[#This Row],[Date Prevailing]],ECR_Hours!$H$12:$H$15,1))</f>
        <v>NS</v>
      </c>
      <c r="M7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4" spans="1:13" x14ac:dyDescent="0.25">
      <c r="A7094" s="164">
        <f>+Exports!A7097</f>
        <v>44857</v>
      </c>
      <c r="B7094" s="165">
        <f t="shared" si="440"/>
        <v>2022</v>
      </c>
      <c r="C7094" s="165">
        <f t="shared" si="441"/>
        <v>10</v>
      </c>
      <c r="D7094" s="165">
        <f t="shared" si="442"/>
        <v>23</v>
      </c>
      <c r="E7094" s="165">
        <f>+Exports!B7097</f>
        <v>13</v>
      </c>
      <c r="F7094" s="165">
        <f>+WEEKDAY(ExportsELAP[[#This Row],[Date Prevailing]],1)</f>
        <v>1</v>
      </c>
      <c r="G7094" s="165">
        <f>+COUNTIFS(ECR_Hours!$K$6:$K$7,ExportsELAP[[#This Row],[Date Prevailing]])</f>
        <v>0</v>
      </c>
      <c r="H7094" s="165">
        <f t="shared" si="443"/>
        <v>1</v>
      </c>
      <c r="I7094" s="166">
        <f>+Exports!G7097</f>
        <v>39272.329299999998</v>
      </c>
      <c r="J7094" s="166">
        <f>+'ELAP_IPCO-APND'!D7097</f>
        <v>42.688809999999997</v>
      </c>
      <c r="K7094" s="166">
        <f>+(ExportsELAP[[#This Row],[Exports kWh - MPT]]/1000)*ExportsELAP[[#This Row],[EIM Price]]</f>
        <v>1676.4890037451328</v>
      </c>
      <c r="L7094" s="167" t="str">
        <f>+INDEX(ECR_Hours!$I$12:$I$15,MATCH(ExportsELAP[[#This Row],[Date Prevailing]],ECR_Hours!$H$12:$H$15,1))</f>
        <v>NS</v>
      </c>
      <c r="M7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5" spans="1:13" x14ac:dyDescent="0.25">
      <c r="A7095" s="164">
        <f>+Exports!A7098</f>
        <v>44857</v>
      </c>
      <c r="B7095" s="165">
        <f t="shared" si="440"/>
        <v>2022</v>
      </c>
      <c r="C7095" s="165">
        <f t="shared" si="441"/>
        <v>10</v>
      </c>
      <c r="D7095" s="165">
        <f t="shared" si="442"/>
        <v>23</v>
      </c>
      <c r="E7095" s="165">
        <f>+Exports!B7098</f>
        <v>14</v>
      </c>
      <c r="F7095" s="165">
        <f>+WEEKDAY(ExportsELAP[[#This Row],[Date Prevailing]],1)</f>
        <v>1</v>
      </c>
      <c r="G7095" s="165">
        <f>+COUNTIFS(ECR_Hours!$K$6:$K$7,ExportsELAP[[#This Row],[Date Prevailing]])</f>
        <v>0</v>
      </c>
      <c r="H7095" s="165">
        <f t="shared" si="443"/>
        <v>1</v>
      </c>
      <c r="I7095" s="166">
        <f>+Exports!G7098</f>
        <v>40339.956899999997</v>
      </c>
      <c r="J7095" s="166">
        <f>+'ELAP_IPCO-APND'!D7098</f>
        <v>41.858049999999999</v>
      </c>
      <c r="K7095" s="166">
        <f>+(ExportsELAP[[#This Row],[Exports kWh - MPT]]/1000)*ExportsELAP[[#This Row],[EIM Price]]</f>
        <v>1688.5519329180447</v>
      </c>
      <c r="L7095" s="167" t="str">
        <f>+INDEX(ECR_Hours!$I$12:$I$15,MATCH(ExportsELAP[[#This Row],[Date Prevailing]],ECR_Hours!$H$12:$H$15,1))</f>
        <v>NS</v>
      </c>
      <c r="M7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6" spans="1:13" x14ac:dyDescent="0.25">
      <c r="A7096" s="164">
        <f>+Exports!A7099</f>
        <v>44857</v>
      </c>
      <c r="B7096" s="165">
        <f t="shared" si="440"/>
        <v>2022</v>
      </c>
      <c r="C7096" s="165">
        <f t="shared" si="441"/>
        <v>10</v>
      </c>
      <c r="D7096" s="165">
        <f t="shared" si="442"/>
        <v>23</v>
      </c>
      <c r="E7096" s="165">
        <f>+Exports!B7099</f>
        <v>15</v>
      </c>
      <c r="F7096" s="165">
        <f>+WEEKDAY(ExportsELAP[[#This Row],[Date Prevailing]],1)</f>
        <v>1</v>
      </c>
      <c r="G7096" s="165">
        <f>+COUNTIFS(ECR_Hours!$K$6:$K$7,ExportsELAP[[#This Row],[Date Prevailing]])</f>
        <v>0</v>
      </c>
      <c r="H7096" s="165">
        <f t="shared" si="443"/>
        <v>1</v>
      </c>
      <c r="I7096" s="166">
        <f>+Exports!G7099</f>
        <v>33977.754300000001</v>
      </c>
      <c r="J7096" s="166">
        <f>+'ELAP_IPCO-APND'!D7099</f>
        <v>42.510069999999999</v>
      </c>
      <c r="K7096" s="166">
        <f>+(ExportsELAP[[#This Row],[Exports kWh - MPT]]/1000)*ExportsELAP[[#This Row],[EIM Price]]</f>
        <v>1444.3967137358011</v>
      </c>
      <c r="L7096" s="167" t="str">
        <f>+INDEX(ECR_Hours!$I$12:$I$15,MATCH(ExportsELAP[[#This Row],[Date Prevailing]],ECR_Hours!$H$12:$H$15,1))</f>
        <v>NS</v>
      </c>
      <c r="M7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7" spans="1:13" x14ac:dyDescent="0.25">
      <c r="A7097" s="164">
        <f>+Exports!A7100</f>
        <v>44857</v>
      </c>
      <c r="B7097" s="165">
        <f t="shared" si="440"/>
        <v>2022</v>
      </c>
      <c r="C7097" s="165">
        <f t="shared" si="441"/>
        <v>10</v>
      </c>
      <c r="D7097" s="165">
        <f t="shared" si="442"/>
        <v>23</v>
      </c>
      <c r="E7097" s="165">
        <f>+Exports!B7100</f>
        <v>16</v>
      </c>
      <c r="F7097" s="165">
        <f>+WEEKDAY(ExportsELAP[[#This Row],[Date Prevailing]],1)</f>
        <v>1</v>
      </c>
      <c r="G7097" s="165">
        <f>+COUNTIFS(ECR_Hours!$K$6:$K$7,ExportsELAP[[#This Row],[Date Prevailing]])</f>
        <v>0</v>
      </c>
      <c r="H7097" s="165">
        <f t="shared" si="443"/>
        <v>1</v>
      </c>
      <c r="I7097" s="166">
        <f>+Exports!G7100</f>
        <v>25089.468799999999</v>
      </c>
      <c r="J7097" s="166">
        <f>+'ELAP_IPCO-APND'!D7100</f>
        <v>42.730080000000001</v>
      </c>
      <c r="K7097" s="166">
        <f>+(ExportsELAP[[#This Row],[Exports kWh - MPT]]/1000)*ExportsELAP[[#This Row],[EIM Price]]</f>
        <v>1072.075008981504</v>
      </c>
      <c r="L7097" s="167" t="str">
        <f>+INDEX(ECR_Hours!$I$12:$I$15,MATCH(ExportsELAP[[#This Row],[Date Prevailing]],ECR_Hours!$H$12:$H$15,1))</f>
        <v>NS</v>
      </c>
      <c r="M7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8" spans="1:13" x14ac:dyDescent="0.25">
      <c r="A7098" s="164">
        <f>+Exports!A7101</f>
        <v>44857</v>
      </c>
      <c r="B7098" s="165">
        <f t="shared" si="440"/>
        <v>2022</v>
      </c>
      <c r="C7098" s="165">
        <f t="shared" si="441"/>
        <v>10</v>
      </c>
      <c r="D7098" s="165">
        <f t="shared" si="442"/>
        <v>23</v>
      </c>
      <c r="E7098" s="165">
        <f>+Exports!B7101</f>
        <v>17</v>
      </c>
      <c r="F7098" s="165">
        <f>+WEEKDAY(ExportsELAP[[#This Row],[Date Prevailing]],1)</f>
        <v>1</v>
      </c>
      <c r="G7098" s="165">
        <f>+COUNTIFS(ECR_Hours!$K$6:$K$7,ExportsELAP[[#This Row],[Date Prevailing]])</f>
        <v>0</v>
      </c>
      <c r="H7098" s="165">
        <f t="shared" si="443"/>
        <v>1</v>
      </c>
      <c r="I7098" s="166">
        <f>+Exports!G7101</f>
        <v>12782.954299999999</v>
      </c>
      <c r="J7098" s="166">
        <f>+'ELAP_IPCO-APND'!D7101</f>
        <v>45.577120000000001</v>
      </c>
      <c r="K7098" s="166">
        <f>+(ExportsELAP[[#This Row],[Exports kWh - MPT]]/1000)*ExportsELAP[[#This Row],[EIM Price]]</f>
        <v>582.61024208561605</v>
      </c>
      <c r="L7098" s="167" t="str">
        <f>+INDEX(ECR_Hours!$I$12:$I$15,MATCH(ExportsELAP[[#This Row],[Date Prevailing]],ECR_Hours!$H$12:$H$15,1))</f>
        <v>NS</v>
      </c>
      <c r="M7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099" spans="1:13" x14ac:dyDescent="0.25">
      <c r="A7099" s="164">
        <f>+Exports!A7102</f>
        <v>44857</v>
      </c>
      <c r="B7099" s="165">
        <f t="shared" si="440"/>
        <v>2022</v>
      </c>
      <c r="C7099" s="165">
        <f t="shared" si="441"/>
        <v>10</v>
      </c>
      <c r="D7099" s="165">
        <f t="shared" si="442"/>
        <v>23</v>
      </c>
      <c r="E7099" s="165">
        <f>+Exports!B7102</f>
        <v>18</v>
      </c>
      <c r="F7099" s="165">
        <f>+WEEKDAY(ExportsELAP[[#This Row],[Date Prevailing]],1)</f>
        <v>1</v>
      </c>
      <c r="G7099" s="165">
        <f>+COUNTIFS(ECR_Hours!$K$6:$K$7,ExportsELAP[[#This Row],[Date Prevailing]])</f>
        <v>0</v>
      </c>
      <c r="H7099" s="165">
        <f t="shared" si="443"/>
        <v>1</v>
      </c>
      <c r="I7099" s="166">
        <f>+Exports!G7102</f>
        <v>5475.2062000000005</v>
      </c>
      <c r="J7099" s="166">
        <f>+'ELAP_IPCO-APND'!D7102</f>
        <v>55.750239999999998</v>
      </c>
      <c r="K7099" s="166">
        <f>+(ExportsELAP[[#This Row],[Exports kWh - MPT]]/1000)*ExportsELAP[[#This Row],[EIM Price]]</f>
        <v>305.24405969948805</v>
      </c>
      <c r="L7099" s="167" t="str">
        <f>+INDEX(ECR_Hours!$I$12:$I$15,MATCH(ExportsELAP[[#This Row],[Date Prevailing]],ECR_Hours!$H$12:$H$15,1))</f>
        <v>NS</v>
      </c>
      <c r="M7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0" spans="1:13" x14ac:dyDescent="0.25">
      <c r="A7100" s="164">
        <f>+Exports!A7103</f>
        <v>44857</v>
      </c>
      <c r="B7100" s="165">
        <f t="shared" si="440"/>
        <v>2022</v>
      </c>
      <c r="C7100" s="165">
        <f t="shared" si="441"/>
        <v>10</v>
      </c>
      <c r="D7100" s="165">
        <f t="shared" si="442"/>
        <v>23</v>
      </c>
      <c r="E7100" s="165">
        <f>+Exports!B7103</f>
        <v>19</v>
      </c>
      <c r="F7100" s="165">
        <f>+WEEKDAY(ExportsELAP[[#This Row],[Date Prevailing]],1)</f>
        <v>1</v>
      </c>
      <c r="G7100" s="165">
        <f>+COUNTIFS(ECR_Hours!$K$6:$K$7,ExportsELAP[[#This Row],[Date Prevailing]])</f>
        <v>0</v>
      </c>
      <c r="H7100" s="165">
        <f t="shared" si="443"/>
        <v>1</v>
      </c>
      <c r="I7100" s="166">
        <f>+Exports!G7103</f>
        <v>652.93700000000001</v>
      </c>
      <c r="J7100" s="166">
        <f>+'ELAP_IPCO-APND'!D7103</f>
        <v>50.301960000000001</v>
      </c>
      <c r="K7100" s="166">
        <f>+(ExportsELAP[[#This Row],[Exports kWh - MPT]]/1000)*ExportsELAP[[#This Row],[EIM Price]]</f>
        <v>32.844010856520001</v>
      </c>
      <c r="L7100" s="167" t="str">
        <f>+INDEX(ECR_Hours!$I$12:$I$15,MATCH(ExportsELAP[[#This Row],[Date Prevailing]],ECR_Hours!$H$12:$H$15,1))</f>
        <v>NS</v>
      </c>
      <c r="M7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1" spans="1:13" x14ac:dyDescent="0.25">
      <c r="A7101" s="164">
        <f>+Exports!A7104</f>
        <v>44857</v>
      </c>
      <c r="B7101" s="165">
        <f t="shared" si="440"/>
        <v>2022</v>
      </c>
      <c r="C7101" s="165">
        <f t="shared" si="441"/>
        <v>10</v>
      </c>
      <c r="D7101" s="165">
        <f t="shared" si="442"/>
        <v>23</v>
      </c>
      <c r="E7101" s="165">
        <f>+Exports!B7104</f>
        <v>20</v>
      </c>
      <c r="F7101" s="165">
        <f>+WEEKDAY(ExportsELAP[[#This Row],[Date Prevailing]],1)</f>
        <v>1</v>
      </c>
      <c r="G7101" s="165">
        <f>+COUNTIFS(ECR_Hours!$K$6:$K$7,ExportsELAP[[#This Row],[Date Prevailing]])</f>
        <v>0</v>
      </c>
      <c r="H7101" s="165">
        <f t="shared" si="443"/>
        <v>1</v>
      </c>
      <c r="I7101" s="166">
        <f>+Exports!G7104</f>
        <v>11.544199999999988</v>
      </c>
      <c r="J7101" s="166">
        <f>+'ELAP_IPCO-APND'!D7104</f>
        <v>73.573819999999998</v>
      </c>
      <c r="K7101" s="166">
        <f>+(ExportsELAP[[#This Row],[Exports kWh - MPT]]/1000)*ExportsELAP[[#This Row],[EIM Price]]</f>
        <v>0.84935089284399901</v>
      </c>
      <c r="L7101" s="167" t="str">
        <f>+INDEX(ECR_Hours!$I$12:$I$15,MATCH(ExportsELAP[[#This Row],[Date Prevailing]],ECR_Hours!$H$12:$H$15,1))</f>
        <v>NS</v>
      </c>
      <c r="M7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2" spans="1:13" x14ac:dyDescent="0.25">
      <c r="A7102" s="164">
        <f>+Exports!A7105</f>
        <v>44857</v>
      </c>
      <c r="B7102" s="165">
        <f t="shared" si="440"/>
        <v>2022</v>
      </c>
      <c r="C7102" s="165">
        <f t="shared" si="441"/>
        <v>10</v>
      </c>
      <c r="D7102" s="165">
        <f t="shared" si="442"/>
        <v>23</v>
      </c>
      <c r="E7102" s="165">
        <f>+Exports!B7105</f>
        <v>21</v>
      </c>
      <c r="F7102" s="165">
        <f>+WEEKDAY(ExportsELAP[[#This Row],[Date Prevailing]],1)</f>
        <v>1</v>
      </c>
      <c r="G7102" s="165">
        <f>+COUNTIFS(ECR_Hours!$K$6:$K$7,ExportsELAP[[#This Row],[Date Prevailing]])</f>
        <v>0</v>
      </c>
      <c r="H7102" s="165">
        <f t="shared" si="443"/>
        <v>1</v>
      </c>
      <c r="I7102" s="166">
        <f>+Exports!G7105</f>
        <v>8.8255000000000017</v>
      </c>
      <c r="J7102" s="166">
        <f>+'ELAP_IPCO-APND'!D7105</f>
        <v>77.478700000000003</v>
      </c>
      <c r="K7102" s="166">
        <f>+(ExportsELAP[[#This Row],[Exports kWh - MPT]]/1000)*ExportsELAP[[#This Row],[EIM Price]]</f>
        <v>0.68378826685000016</v>
      </c>
      <c r="L7102" s="167" t="str">
        <f>+INDEX(ECR_Hours!$I$12:$I$15,MATCH(ExportsELAP[[#This Row],[Date Prevailing]],ECR_Hours!$H$12:$H$15,1))</f>
        <v>NS</v>
      </c>
      <c r="M7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3" spans="1:13" x14ac:dyDescent="0.25">
      <c r="A7103" s="164">
        <f>+Exports!A7106</f>
        <v>44857</v>
      </c>
      <c r="B7103" s="165">
        <f t="shared" si="440"/>
        <v>2022</v>
      </c>
      <c r="C7103" s="165">
        <f t="shared" si="441"/>
        <v>10</v>
      </c>
      <c r="D7103" s="165">
        <f t="shared" si="442"/>
        <v>23</v>
      </c>
      <c r="E7103" s="165">
        <f>+Exports!B7106</f>
        <v>22</v>
      </c>
      <c r="F7103" s="165">
        <f>+WEEKDAY(ExportsELAP[[#This Row],[Date Prevailing]],1)</f>
        <v>1</v>
      </c>
      <c r="G7103" s="165">
        <f>+COUNTIFS(ECR_Hours!$K$6:$K$7,ExportsELAP[[#This Row],[Date Prevailing]])</f>
        <v>0</v>
      </c>
      <c r="H7103" s="165">
        <f t="shared" si="443"/>
        <v>1</v>
      </c>
      <c r="I7103" s="166">
        <f>+Exports!G7106</f>
        <v>9.2606999999999999</v>
      </c>
      <c r="J7103" s="166">
        <f>+'ELAP_IPCO-APND'!D7106</f>
        <v>64.37209</v>
      </c>
      <c r="K7103" s="166">
        <f>+(ExportsELAP[[#This Row],[Exports kWh - MPT]]/1000)*ExportsELAP[[#This Row],[EIM Price]]</f>
        <v>0.59613061386300004</v>
      </c>
      <c r="L7103" s="167" t="str">
        <f>+INDEX(ECR_Hours!$I$12:$I$15,MATCH(ExportsELAP[[#This Row],[Date Prevailing]],ECR_Hours!$H$12:$H$15,1))</f>
        <v>NS</v>
      </c>
      <c r="M7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4" spans="1:13" x14ac:dyDescent="0.25">
      <c r="A7104" s="164">
        <f>+Exports!A7107</f>
        <v>44857</v>
      </c>
      <c r="B7104" s="165">
        <f t="shared" si="440"/>
        <v>2022</v>
      </c>
      <c r="C7104" s="165">
        <f t="shared" si="441"/>
        <v>10</v>
      </c>
      <c r="D7104" s="165">
        <f t="shared" si="442"/>
        <v>23</v>
      </c>
      <c r="E7104" s="165">
        <f>+Exports!B7107</f>
        <v>23</v>
      </c>
      <c r="F7104" s="165">
        <f>+WEEKDAY(ExportsELAP[[#This Row],[Date Prevailing]],1)</f>
        <v>1</v>
      </c>
      <c r="G7104" s="165">
        <f>+COUNTIFS(ECR_Hours!$K$6:$K$7,ExportsELAP[[#This Row],[Date Prevailing]])</f>
        <v>0</v>
      </c>
      <c r="H7104" s="165">
        <f t="shared" si="443"/>
        <v>1</v>
      </c>
      <c r="I7104" s="166">
        <f>+Exports!G7107</f>
        <v>9.9338000000000015</v>
      </c>
      <c r="J7104" s="166">
        <f>+'ELAP_IPCO-APND'!D7107</f>
        <v>61.589889999999997</v>
      </c>
      <c r="K7104" s="166">
        <f>+(ExportsELAP[[#This Row],[Exports kWh - MPT]]/1000)*ExportsELAP[[#This Row],[EIM Price]]</f>
        <v>0.611821649282</v>
      </c>
      <c r="L7104" s="167" t="str">
        <f>+INDEX(ECR_Hours!$I$12:$I$15,MATCH(ExportsELAP[[#This Row],[Date Prevailing]],ECR_Hours!$H$12:$H$15,1))</f>
        <v>NS</v>
      </c>
      <c r="M7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5" spans="1:13" x14ac:dyDescent="0.25">
      <c r="A7105" s="164">
        <f>+Exports!A7108</f>
        <v>44857</v>
      </c>
      <c r="B7105" s="165">
        <f t="shared" si="440"/>
        <v>2022</v>
      </c>
      <c r="C7105" s="165">
        <f t="shared" si="441"/>
        <v>10</v>
      </c>
      <c r="D7105" s="165">
        <f t="shared" si="442"/>
        <v>23</v>
      </c>
      <c r="E7105" s="165">
        <f>+Exports!B7108</f>
        <v>24</v>
      </c>
      <c r="F7105" s="165">
        <f>+WEEKDAY(ExportsELAP[[#This Row],[Date Prevailing]],1)</f>
        <v>1</v>
      </c>
      <c r="G7105" s="165">
        <f>+COUNTIFS(ECR_Hours!$K$6:$K$7,ExportsELAP[[#This Row],[Date Prevailing]])</f>
        <v>0</v>
      </c>
      <c r="H7105" s="165">
        <f t="shared" si="443"/>
        <v>1</v>
      </c>
      <c r="I7105" s="166">
        <f>+Exports!G7108</f>
        <v>10.3811</v>
      </c>
      <c r="J7105" s="166">
        <f>+'ELAP_IPCO-APND'!D7108</f>
        <v>55.903129999999997</v>
      </c>
      <c r="K7105" s="166">
        <f>+(ExportsELAP[[#This Row],[Exports kWh - MPT]]/1000)*ExportsELAP[[#This Row],[EIM Price]]</f>
        <v>0.58033598284300003</v>
      </c>
      <c r="L7105" s="167" t="str">
        <f>+INDEX(ECR_Hours!$I$12:$I$15,MATCH(ExportsELAP[[#This Row],[Date Prevailing]],ECR_Hours!$H$12:$H$15,1))</f>
        <v>NS</v>
      </c>
      <c r="M7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6" spans="1:13" x14ac:dyDescent="0.25">
      <c r="A7106" s="164">
        <f>+Exports!A7109</f>
        <v>44858</v>
      </c>
      <c r="B7106" s="165">
        <f t="shared" ref="B7106:B7169" si="444">+YEAR(A7106)</f>
        <v>2022</v>
      </c>
      <c r="C7106" s="165">
        <f t="shared" ref="C7106:C7169" si="445">+MONTH(A7106)</f>
        <v>10</v>
      </c>
      <c r="D7106" s="165">
        <f t="shared" ref="D7106:D7169" si="446">+DAY(A7106)</f>
        <v>24</v>
      </c>
      <c r="E7106" s="165">
        <f>+Exports!B7109</f>
        <v>1</v>
      </c>
      <c r="F7106" s="165">
        <f>+WEEKDAY(ExportsELAP[[#This Row],[Date Prevailing]],1)</f>
        <v>2</v>
      </c>
      <c r="G7106" s="165">
        <f>+COUNTIFS(ECR_Hours!$K$6:$K$7,ExportsELAP[[#This Row],[Date Prevailing]])</f>
        <v>0</v>
      </c>
      <c r="H7106" s="165">
        <f t="shared" ref="H7106:H7169" si="447">+IF(G7106=1,0,F7106)</f>
        <v>2</v>
      </c>
      <c r="I7106" s="166">
        <f>+Exports!G7109</f>
        <v>10.514700000000001</v>
      </c>
      <c r="J7106" s="166">
        <f>+'ELAP_IPCO-APND'!D7109</f>
        <v>41.967329999999997</v>
      </c>
      <c r="K7106" s="166">
        <f>+(ExportsELAP[[#This Row],[Exports kWh - MPT]]/1000)*ExportsELAP[[#This Row],[EIM Price]]</f>
        <v>0.44127388475100005</v>
      </c>
      <c r="L7106" s="167" t="str">
        <f>+INDEX(ECR_Hours!$I$12:$I$15,MATCH(ExportsELAP[[#This Row],[Date Prevailing]],ECR_Hours!$H$12:$H$15,1))</f>
        <v>NS</v>
      </c>
      <c r="M7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7" spans="1:13" x14ac:dyDescent="0.25">
      <c r="A7107" s="164">
        <f>+Exports!A7110</f>
        <v>44858</v>
      </c>
      <c r="B7107" s="165">
        <f t="shared" si="444"/>
        <v>2022</v>
      </c>
      <c r="C7107" s="165">
        <f t="shared" si="445"/>
        <v>10</v>
      </c>
      <c r="D7107" s="165">
        <f t="shared" si="446"/>
        <v>24</v>
      </c>
      <c r="E7107" s="165">
        <f>+Exports!B7110</f>
        <v>2</v>
      </c>
      <c r="F7107" s="165">
        <f>+WEEKDAY(ExportsELAP[[#This Row],[Date Prevailing]],1)</f>
        <v>2</v>
      </c>
      <c r="G7107" s="165">
        <f>+COUNTIFS(ECR_Hours!$K$6:$K$7,ExportsELAP[[#This Row],[Date Prevailing]])</f>
        <v>0</v>
      </c>
      <c r="H7107" s="165">
        <f t="shared" si="447"/>
        <v>2</v>
      </c>
      <c r="I7107" s="166">
        <f>+Exports!G7110</f>
        <v>12.3238</v>
      </c>
      <c r="J7107" s="166">
        <f>+'ELAP_IPCO-APND'!D7110</f>
        <v>55.121780000000001</v>
      </c>
      <c r="K7107" s="166">
        <f>+(ExportsELAP[[#This Row],[Exports kWh - MPT]]/1000)*ExportsELAP[[#This Row],[EIM Price]]</f>
        <v>0.67930979236400002</v>
      </c>
      <c r="L7107" s="167" t="str">
        <f>+INDEX(ECR_Hours!$I$12:$I$15,MATCH(ExportsELAP[[#This Row],[Date Prevailing]],ECR_Hours!$H$12:$H$15,1))</f>
        <v>NS</v>
      </c>
      <c r="M7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8" spans="1:13" x14ac:dyDescent="0.25">
      <c r="A7108" s="164">
        <f>+Exports!A7111</f>
        <v>44858</v>
      </c>
      <c r="B7108" s="165">
        <f t="shared" si="444"/>
        <v>2022</v>
      </c>
      <c r="C7108" s="165">
        <f t="shared" si="445"/>
        <v>10</v>
      </c>
      <c r="D7108" s="165">
        <f t="shared" si="446"/>
        <v>24</v>
      </c>
      <c r="E7108" s="165">
        <f>+Exports!B7111</f>
        <v>3</v>
      </c>
      <c r="F7108" s="165">
        <f>+WEEKDAY(ExportsELAP[[#This Row],[Date Prevailing]],1)</f>
        <v>2</v>
      </c>
      <c r="G7108" s="165">
        <f>+COUNTIFS(ECR_Hours!$K$6:$K$7,ExportsELAP[[#This Row],[Date Prevailing]])</f>
        <v>0</v>
      </c>
      <c r="H7108" s="165">
        <f t="shared" si="447"/>
        <v>2</v>
      </c>
      <c r="I7108" s="166">
        <f>+Exports!G7111</f>
        <v>11.368199999999987</v>
      </c>
      <c r="J7108" s="166">
        <f>+'ELAP_IPCO-APND'!D7111</f>
        <v>52.022790000000001</v>
      </c>
      <c r="K7108" s="166">
        <f>+(ExportsELAP[[#This Row],[Exports kWh - MPT]]/1000)*ExportsELAP[[#This Row],[EIM Price]]</f>
        <v>0.59140548127799941</v>
      </c>
      <c r="L7108" s="167" t="str">
        <f>+INDEX(ECR_Hours!$I$12:$I$15,MATCH(ExportsELAP[[#This Row],[Date Prevailing]],ECR_Hours!$H$12:$H$15,1))</f>
        <v>NS</v>
      </c>
      <c r="M7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09" spans="1:13" x14ac:dyDescent="0.25">
      <c r="A7109" s="164">
        <f>+Exports!A7112</f>
        <v>44858</v>
      </c>
      <c r="B7109" s="165">
        <f t="shared" si="444"/>
        <v>2022</v>
      </c>
      <c r="C7109" s="165">
        <f t="shared" si="445"/>
        <v>10</v>
      </c>
      <c r="D7109" s="165">
        <f t="shared" si="446"/>
        <v>24</v>
      </c>
      <c r="E7109" s="165">
        <f>+Exports!B7112</f>
        <v>4</v>
      </c>
      <c r="F7109" s="165">
        <f>+WEEKDAY(ExportsELAP[[#This Row],[Date Prevailing]],1)</f>
        <v>2</v>
      </c>
      <c r="G7109" s="165">
        <f>+COUNTIFS(ECR_Hours!$K$6:$K$7,ExportsELAP[[#This Row],[Date Prevailing]])</f>
        <v>0</v>
      </c>
      <c r="H7109" s="165">
        <f t="shared" si="447"/>
        <v>2</v>
      </c>
      <c r="I7109" s="166">
        <f>+Exports!G7112</f>
        <v>11.6409</v>
      </c>
      <c r="J7109" s="166">
        <f>+'ELAP_IPCO-APND'!D7112</f>
        <v>44.508119999999998</v>
      </c>
      <c r="K7109" s="166">
        <f>+(ExportsELAP[[#This Row],[Exports kWh - MPT]]/1000)*ExportsELAP[[#This Row],[EIM Price]]</f>
        <v>0.51811457410799999</v>
      </c>
      <c r="L7109" s="167" t="str">
        <f>+INDEX(ECR_Hours!$I$12:$I$15,MATCH(ExportsELAP[[#This Row],[Date Prevailing]],ECR_Hours!$H$12:$H$15,1))</f>
        <v>NS</v>
      </c>
      <c r="M7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0" spans="1:13" x14ac:dyDescent="0.25">
      <c r="A7110" s="164">
        <f>+Exports!A7113</f>
        <v>44858</v>
      </c>
      <c r="B7110" s="165">
        <f t="shared" si="444"/>
        <v>2022</v>
      </c>
      <c r="C7110" s="165">
        <f t="shared" si="445"/>
        <v>10</v>
      </c>
      <c r="D7110" s="165">
        <f t="shared" si="446"/>
        <v>24</v>
      </c>
      <c r="E7110" s="165">
        <f>+Exports!B7113</f>
        <v>5</v>
      </c>
      <c r="F7110" s="165">
        <f>+WEEKDAY(ExportsELAP[[#This Row],[Date Prevailing]],1)</f>
        <v>2</v>
      </c>
      <c r="G7110" s="165">
        <f>+COUNTIFS(ECR_Hours!$K$6:$K$7,ExportsELAP[[#This Row],[Date Prevailing]])</f>
        <v>0</v>
      </c>
      <c r="H7110" s="165">
        <f t="shared" si="447"/>
        <v>2</v>
      </c>
      <c r="I7110" s="166">
        <f>+Exports!G7113</f>
        <v>12.5884</v>
      </c>
      <c r="J7110" s="166">
        <f>+'ELAP_IPCO-APND'!D7113</f>
        <v>45.929029999999997</v>
      </c>
      <c r="K7110" s="166">
        <f>+(ExportsELAP[[#This Row],[Exports kWh - MPT]]/1000)*ExportsELAP[[#This Row],[EIM Price]]</f>
        <v>0.578173001252</v>
      </c>
      <c r="L7110" s="167" t="str">
        <f>+INDEX(ECR_Hours!$I$12:$I$15,MATCH(ExportsELAP[[#This Row],[Date Prevailing]],ECR_Hours!$H$12:$H$15,1))</f>
        <v>NS</v>
      </c>
      <c r="M7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1" spans="1:13" x14ac:dyDescent="0.25">
      <c r="A7111" s="164">
        <f>+Exports!A7114</f>
        <v>44858</v>
      </c>
      <c r="B7111" s="165">
        <f t="shared" si="444"/>
        <v>2022</v>
      </c>
      <c r="C7111" s="165">
        <f t="shared" si="445"/>
        <v>10</v>
      </c>
      <c r="D7111" s="165">
        <f t="shared" si="446"/>
        <v>24</v>
      </c>
      <c r="E7111" s="165">
        <f>+Exports!B7114</f>
        <v>6</v>
      </c>
      <c r="F7111" s="165">
        <f>+WEEKDAY(ExportsELAP[[#This Row],[Date Prevailing]],1)</f>
        <v>2</v>
      </c>
      <c r="G7111" s="165">
        <f>+COUNTIFS(ECR_Hours!$K$6:$K$7,ExportsELAP[[#This Row],[Date Prevailing]])</f>
        <v>0</v>
      </c>
      <c r="H7111" s="165">
        <f t="shared" si="447"/>
        <v>2</v>
      </c>
      <c r="I7111" s="166">
        <f>+Exports!G7114</f>
        <v>11.177200000000001</v>
      </c>
      <c r="J7111" s="166">
        <f>+'ELAP_IPCO-APND'!D7114</f>
        <v>55.803179999999998</v>
      </c>
      <c r="K7111" s="166">
        <f>+(ExportsELAP[[#This Row],[Exports kWh - MPT]]/1000)*ExportsELAP[[#This Row],[EIM Price]]</f>
        <v>0.62372330349600003</v>
      </c>
      <c r="L7111" s="167" t="str">
        <f>+INDEX(ECR_Hours!$I$12:$I$15,MATCH(ExportsELAP[[#This Row],[Date Prevailing]],ECR_Hours!$H$12:$H$15,1))</f>
        <v>NS</v>
      </c>
      <c r="M7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2" spans="1:13" x14ac:dyDescent="0.25">
      <c r="A7112" s="164">
        <f>+Exports!A7115</f>
        <v>44858</v>
      </c>
      <c r="B7112" s="165">
        <f t="shared" si="444"/>
        <v>2022</v>
      </c>
      <c r="C7112" s="165">
        <f t="shared" si="445"/>
        <v>10</v>
      </c>
      <c r="D7112" s="165">
        <f t="shared" si="446"/>
        <v>24</v>
      </c>
      <c r="E7112" s="165">
        <f>+Exports!B7115</f>
        <v>7</v>
      </c>
      <c r="F7112" s="165">
        <f>+WEEKDAY(ExportsELAP[[#This Row],[Date Prevailing]],1)</f>
        <v>2</v>
      </c>
      <c r="G7112" s="165">
        <f>+COUNTIFS(ECR_Hours!$K$6:$K$7,ExportsELAP[[#This Row],[Date Prevailing]])</f>
        <v>0</v>
      </c>
      <c r="H7112" s="165">
        <f t="shared" si="447"/>
        <v>2</v>
      </c>
      <c r="I7112" s="166">
        <f>+Exports!G7115</f>
        <v>11.58129999999999</v>
      </c>
      <c r="J7112" s="166">
        <f>+'ELAP_IPCO-APND'!D7115</f>
        <v>56.85774</v>
      </c>
      <c r="K7112" s="166">
        <f>+(ExportsELAP[[#This Row],[Exports kWh - MPT]]/1000)*ExportsELAP[[#This Row],[EIM Price]]</f>
        <v>0.65848654426199948</v>
      </c>
      <c r="L7112" s="167" t="str">
        <f>+INDEX(ECR_Hours!$I$12:$I$15,MATCH(ExportsELAP[[#This Row],[Date Prevailing]],ECR_Hours!$H$12:$H$15,1))</f>
        <v>NS</v>
      </c>
      <c r="M7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3" spans="1:13" x14ac:dyDescent="0.25">
      <c r="A7113" s="164">
        <f>+Exports!A7116</f>
        <v>44858</v>
      </c>
      <c r="B7113" s="165">
        <f t="shared" si="444"/>
        <v>2022</v>
      </c>
      <c r="C7113" s="165">
        <f t="shared" si="445"/>
        <v>10</v>
      </c>
      <c r="D7113" s="165">
        <f t="shared" si="446"/>
        <v>24</v>
      </c>
      <c r="E7113" s="165">
        <f>+Exports!B7116</f>
        <v>8</v>
      </c>
      <c r="F7113" s="165">
        <f>+WEEKDAY(ExportsELAP[[#This Row],[Date Prevailing]],1)</f>
        <v>2</v>
      </c>
      <c r="G7113" s="165">
        <f>+COUNTIFS(ECR_Hours!$K$6:$K$7,ExportsELAP[[#This Row],[Date Prevailing]])</f>
        <v>0</v>
      </c>
      <c r="H7113" s="165">
        <f t="shared" si="447"/>
        <v>2</v>
      </c>
      <c r="I7113" s="166">
        <f>+Exports!G7116</f>
        <v>10.9011</v>
      </c>
      <c r="J7113" s="166">
        <f>+'ELAP_IPCO-APND'!D7116</f>
        <v>64.957250000000002</v>
      </c>
      <c r="K7113" s="166">
        <f>+(ExportsELAP[[#This Row],[Exports kWh - MPT]]/1000)*ExportsELAP[[#This Row],[EIM Price]]</f>
        <v>0.70810547797500001</v>
      </c>
      <c r="L7113" s="167" t="str">
        <f>+INDEX(ECR_Hours!$I$12:$I$15,MATCH(ExportsELAP[[#This Row],[Date Prevailing]],ECR_Hours!$H$12:$H$15,1))</f>
        <v>NS</v>
      </c>
      <c r="M7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4" spans="1:13" x14ac:dyDescent="0.25">
      <c r="A7114" s="164">
        <f>+Exports!A7117</f>
        <v>44858</v>
      </c>
      <c r="B7114" s="165">
        <f t="shared" si="444"/>
        <v>2022</v>
      </c>
      <c r="C7114" s="165">
        <f t="shared" si="445"/>
        <v>10</v>
      </c>
      <c r="D7114" s="165">
        <f t="shared" si="446"/>
        <v>24</v>
      </c>
      <c r="E7114" s="165">
        <f>+Exports!B7117</f>
        <v>9</v>
      </c>
      <c r="F7114" s="165">
        <f>+WEEKDAY(ExportsELAP[[#This Row],[Date Prevailing]],1)</f>
        <v>2</v>
      </c>
      <c r="G7114" s="165">
        <f>+COUNTIFS(ECR_Hours!$K$6:$K$7,ExportsELAP[[#This Row],[Date Prevailing]])</f>
        <v>0</v>
      </c>
      <c r="H7114" s="165">
        <f t="shared" si="447"/>
        <v>2</v>
      </c>
      <c r="I7114" s="166">
        <f>+Exports!G7117</f>
        <v>2152.8496</v>
      </c>
      <c r="J7114" s="166">
        <f>+'ELAP_IPCO-APND'!D7117</f>
        <v>87.280460000000005</v>
      </c>
      <c r="K7114" s="166">
        <f>+(ExportsELAP[[#This Row],[Exports kWh - MPT]]/1000)*ExportsELAP[[#This Row],[EIM Price]]</f>
        <v>187.90170339881601</v>
      </c>
      <c r="L7114" s="167" t="str">
        <f>+INDEX(ECR_Hours!$I$12:$I$15,MATCH(ExportsELAP[[#This Row],[Date Prevailing]],ECR_Hours!$H$12:$H$15,1))</f>
        <v>NS</v>
      </c>
      <c r="M7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5" spans="1:13" x14ac:dyDescent="0.25">
      <c r="A7115" s="164">
        <f>+Exports!A7118</f>
        <v>44858</v>
      </c>
      <c r="B7115" s="165">
        <f t="shared" si="444"/>
        <v>2022</v>
      </c>
      <c r="C7115" s="165">
        <f t="shared" si="445"/>
        <v>10</v>
      </c>
      <c r="D7115" s="165">
        <f t="shared" si="446"/>
        <v>24</v>
      </c>
      <c r="E7115" s="165">
        <f>+Exports!B7118</f>
        <v>10</v>
      </c>
      <c r="F7115" s="165">
        <f>+WEEKDAY(ExportsELAP[[#This Row],[Date Prevailing]],1)</f>
        <v>2</v>
      </c>
      <c r="G7115" s="165">
        <f>+COUNTIFS(ECR_Hours!$K$6:$K$7,ExportsELAP[[#This Row],[Date Prevailing]])</f>
        <v>0</v>
      </c>
      <c r="H7115" s="165">
        <f t="shared" si="447"/>
        <v>2</v>
      </c>
      <c r="I7115" s="166">
        <f>+Exports!G7118</f>
        <v>15057.573899999999</v>
      </c>
      <c r="J7115" s="166">
        <f>+'ELAP_IPCO-APND'!D7118</f>
        <v>56.469749999999998</v>
      </c>
      <c r="K7115" s="166">
        <f>+(ExportsELAP[[#This Row],[Exports kWh - MPT]]/1000)*ExportsELAP[[#This Row],[EIM Price]]</f>
        <v>850.29743373952499</v>
      </c>
      <c r="L7115" s="167" t="str">
        <f>+INDEX(ECR_Hours!$I$12:$I$15,MATCH(ExportsELAP[[#This Row],[Date Prevailing]],ECR_Hours!$H$12:$H$15,1))</f>
        <v>NS</v>
      </c>
      <c r="M7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6" spans="1:13" x14ac:dyDescent="0.25">
      <c r="A7116" s="164">
        <f>+Exports!A7119</f>
        <v>44858</v>
      </c>
      <c r="B7116" s="165">
        <f t="shared" si="444"/>
        <v>2022</v>
      </c>
      <c r="C7116" s="165">
        <f t="shared" si="445"/>
        <v>10</v>
      </c>
      <c r="D7116" s="165">
        <f t="shared" si="446"/>
        <v>24</v>
      </c>
      <c r="E7116" s="165">
        <f>+Exports!B7119</f>
        <v>11</v>
      </c>
      <c r="F7116" s="165">
        <f>+WEEKDAY(ExportsELAP[[#This Row],[Date Prevailing]],1)</f>
        <v>2</v>
      </c>
      <c r="G7116" s="165">
        <f>+COUNTIFS(ECR_Hours!$K$6:$K$7,ExportsELAP[[#This Row],[Date Prevailing]])</f>
        <v>0</v>
      </c>
      <c r="H7116" s="165">
        <f t="shared" si="447"/>
        <v>2</v>
      </c>
      <c r="I7116" s="166">
        <f>+Exports!G7119</f>
        <v>29404.706100000003</v>
      </c>
      <c r="J7116" s="166">
        <f>+'ELAP_IPCO-APND'!D7119</f>
        <v>27.70112</v>
      </c>
      <c r="K7116" s="166">
        <f>+(ExportsELAP[[#This Row],[Exports kWh - MPT]]/1000)*ExportsELAP[[#This Row],[EIM Price]]</f>
        <v>814.54329224083199</v>
      </c>
      <c r="L7116" s="167" t="str">
        <f>+INDEX(ECR_Hours!$I$12:$I$15,MATCH(ExportsELAP[[#This Row],[Date Prevailing]],ECR_Hours!$H$12:$H$15,1))</f>
        <v>NS</v>
      </c>
      <c r="M7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7" spans="1:13" x14ac:dyDescent="0.25">
      <c r="A7117" s="164">
        <f>+Exports!A7120</f>
        <v>44858</v>
      </c>
      <c r="B7117" s="165">
        <f t="shared" si="444"/>
        <v>2022</v>
      </c>
      <c r="C7117" s="165">
        <f t="shared" si="445"/>
        <v>10</v>
      </c>
      <c r="D7117" s="165">
        <f t="shared" si="446"/>
        <v>24</v>
      </c>
      <c r="E7117" s="165">
        <f>+Exports!B7120</f>
        <v>12</v>
      </c>
      <c r="F7117" s="165">
        <f>+WEEKDAY(ExportsELAP[[#This Row],[Date Prevailing]],1)</f>
        <v>2</v>
      </c>
      <c r="G7117" s="165">
        <f>+COUNTIFS(ECR_Hours!$K$6:$K$7,ExportsELAP[[#This Row],[Date Prevailing]])</f>
        <v>0</v>
      </c>
      <c r="H7117" s="165">
        <f t="shared" si="447"/>
        <v>2</v>
      </c>
      <c r="I7117" s="166">
        <f>+Exports!G7120</f>
        <v>32837.2379</v>
      </c>
      <c r="J7117" s="166">
        <f>+'ELAP_IPCO-APND'!D7120</f>
        <v>40.225749999999998</v>
      </c>
      <c r="K7117" s="166">
        <f>+(ExportsELAP[[#This Row],[Exports kWh - MPT]]/1000)*ExportsELAP[[#This Row],[EIM Price]]</f>
        <v>1320.9025224559248</v>
      </c>
      <c r="L7117" s="167" t="str">
        <f>+INDEX(ECR_Hours!$I$12:$I$15,MATCH(ExportsELAP[[#This Row],[Date Prevailing]],ECR_Hours!$H$12:$H$15,1))</f>
        <v>NS</v>
      </c>
      <c r="M7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8" spans="1:13" x14ac:dyDescent="0.25">
      <c r="A7118" s="164">
        <f>+Exports!A7121</f>
        <v>44858</v>
      </c>
      <c r="B7118" s="165">
        <f t="shared" si="444"/>
        <v>2022</v>
      </c>
      <c r="C7118" s="165">
        <f t="shared" si="445"/>
        <v>10</v>
      </c>
      <c r="D7118" s="165">
        <f t="shared" si="446"/>
        <v>24</v>
      </c>
      <c r="E7118" s="165">
        <f>+Exports!B7121</f>
        <v>13</v>
      </c>
      <c r="F7118" s="165">
        <f>+WEEKDAY(ExportsELAP[[#This Row],[Date Prevailing]],1)</f>
        <v>2</v>
      </c>
      <c r="G7118" s="165">
        <f>+COUNTIFS(ECR_Hours!$K$6:$K$7,ExportsELAP[[#This Row],[Date Prevailing]])</f>
        <v>0</v>
      </c>
      <c r="H7118" s="165">
        <f t="shared" si="447"/>
        <v>2</v>
      </c>
      <c r="I7118" s="166">
        <f>+Exports!G7121</f>
        <v>29152.804499999998</v>
      </c>
      <c r="J7118" s="166">
        <f>+'ELAP_IPCO-APND'!D7121</f>
        <v>60.264789999999998</v>
      </c>
      <c r="K7118" s="166">
        <f>+(ExportsELAP[[#This Row],[Exports kWh - MPT]]/1000)*ExportsELAP[[#This Row],[EIM Price]]</f>
        <v>1756.8876411035549</v>
      </c>
      <c r="L7118" s="167" t="str">
        <f>+INDEX(ECR_Hours!$I$12:$I$15,MATCH(ExportsELAP[[#This Row],[Date Prevailing]],ECR_Hours!$H$12:$H$15,1))</f>
        <v>NS</v>
      </c>
      <c r="M7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19" spans="1:13" x14ac:dyDescent="0.25">
      <c r="A7119" s="164">
        <f>+Exports!A7122</f>
        <v>44858</v>
      </c>
      <c r="B7119" s="165">
        <f t="shared" si="444"/>
        <v>2022</v>
      </c>
      <c r="C7119" s="165">
        <f t="shared" si="445"/>
        <v>10</v>
      </c>
      <c r="D7119" s="165">
        <f t="shared" si="446"/>
        <v>24</v>
      </c>
      <c r="E7119" s="165">
        <f>+Exports!B7122</f>
        <v>14</v>
      </c>
      <c r="F7119" s="165">
        <f>+WEEKDAY(ExportsELAP[[#This Row],[Date Prevailing]],1)</f>
        <v>2</v>
      </c>
      <c r="G7119" s="165">
        <f>+COUNTIFS(ECR_Hours!$K$6:$K$7,ExportsELAP[[#This Row],[Date Prevailing]])</f>
        <v>0</v>
      </c>
      <c r="H7119" s="165">
        <f t="shared" si="447"/>
        <v>2</v>
      </c>
      <c r="I7119" s="166">
        <f>+Exports!G7122</f>
        <v>26717.571400000001</v>
      </c>
      <c r="J7119" s="166">
        <f>+'ELAP_IPCO-APND'!D7122</f>
        <v>40.291800000000002</v>
      </c>
      <c r="K7119" s="166">
        <f>+(ExportsELAP[[#This Row],[Exports kWh - MPT]]/1000)*ExportsELAP[[#This Row],[EIM Price]]</f>
        <v>1076.4990433345201</v>
      </c>
      <c r="L7119" s="167" t="str">
        <f>+INDEX(ECR_Hours!$I$12:$I$15,MATCH(ExportsELAP[[#This Row],[Date Prevailing]],ECR_Hours!$H$12:$H$15,1))</f>
        <v>NS</v>
      </c>
      <c r="M7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0" spans="1:13" x14ac:dyDescent="0.25">
      <c r="A7120" s="164">
        <f>+Exports!A7123</f>
        <v>44858</v>
      </c>
      <c r="B7120" s="165">
        <f t="shared" si="444"/>
        <v>2022</v>
      </c>
      <c r="C7120" s="165">
        <f t="shared" si="445"/>
        <v>10</v>
      </c>
      <c r="D7120" s="165">
        <f t="shared" si="446"/>
        <v>24</v>
      </c>
      <c r="E7120" s="165">
        <f>+Exports!B7123</f>
        <v>15</v>
      </c>
      <c r="F7120" s="165">
        <f>+WEEKDAY(ExportsELAP[[#This Row],[Date Prevailing]],1)</f>
        <v>2</v>
      </c>
      <c r="G7120" s="165">
        <f>+COUNTIFS(ECR_Hours!$K$6:$K$7,ExportsELAP[[#This Row],[Date Prevailing]])</f>
        <v>0</v>
      </c>
      <c r="H7120" s="165">
        <f t="shared" si="447"/>
        <v>2</v>
      </c>
      <c r="I7120" s="166">
        <f>+Exports!G7123</f>
        <v>20584.805099999998</v>
      </c>
      <c r="J7120" s="166">
        <f>+'ELAP_IPCO-APND'!D7123</f>
        <v>46.467509999999997</v>
      </c>
      <c r="K7120" s="166">
        <f>+(ExportsELAP[[#This Row],[Exports kWh - MPT]]/1000)*ExportsELAP[[#This Row],[EIM Price]]</f>
        <v>956.52463683230076</v>
      </c>
      <c r="L7120" s="167" t="str">
        <f>+INDEX(ECR_Hours!$I$12:$I$15,MATCH(ExportsELAP[[#This Row],[Date Prevailing]],ECR_Hours!$H$12:$H$15,1))</f>
        <v>NS</v>
      </c>
      <c r="M7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1" spans="1:13" x14ac:dyDescent="0.25">
      <c r="A7121" s="164">
        <f>+Exports!A7124</f>
        <v>44858</v>
      </c>
      <c r="B7121" s="165">
        <f t="shared" si="444"/>
        <v>2022</v>
      </c>
      <c r="C7121" s="165">
        <f t="shared" si="445"/>
        <v>10</v>
      </c>
      <c r="D7121" s="165">
        <f t="shared" si="446"/>
        <v>24</v>
      </c>
      <c r="E7121" s="165">
        <f>+Exports!B7124</f>
        <v>16</v>
      </c>
      <c r="F7121" s="165">
        <f>+WEEKDAY(ExportsELAP[[#This Row],[Date Prevailing]],1)</f>
        <v>2</v>
      </c>
      <c r="G7121" s="165">
        <f>+COUNTIFS(ECR_Hours!$K$6:$K$7,ExportsELAP[[#This Row],[Date Prevailing]])</f>
        <v>0</v>
      </c>
      <c r="H7121" s="165">
        <f t="shared" si="447"/>
        <v>2</v>
      </c>
      <c r="I7121" s="166">
        <f>+Exports!G7124</f>
        <v>12103.276399999999</v>
      </c>
      <c r="J7121" s="166">
        <f>+'ELAP_IPCO-APND'!D7124</f>
        <v>29.377050000000001</v>
      </c>
      <c r="K7121" s="166">
        <f>+(ExportsELAP[[#This Row],[Exports kWh - MPT]]/1000)*ExportsELAP[[#This Row],[EIM Price]]</f>
        <v>355.55855596661996</v>
      </c>
      <c r="L7121" s="167" t="str">
        <f>+INDEX(ECR_Hours!$I$12:$I$15,MATCH(ExportsELAP[[#This Row],[Date Prevailing]],ECR_Hours!$H$12:$H$15,1))</f>
        <v>NS</v>
      </c>
      <c r="M7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2" spans="1:13" x14ac:dyDescent="0.25">
      <c r="A7122" s="164">
        <f>+Exports!A7125</f>
        <v>44858</v>
      </c>
      <c r="B7122" s="165">
        <f t="shared" si="444"/>
        <v>2022</v>
      </c>
      <c r="C7122" s="165">
        <f t="shared" si="445"/>
        <v>10</v>
      </c>
      <c r="D7122" s="165">
        <f t="shared" si="446"/>
        <v>24</v>
      </c>
      <c r="E7122" s="165">
        <f>+Exports!B7125</f>
        <v>17</v>
      </c>
      <c r="F7122" s="165">
        <f>+WEEKDAY(ExportsELAP[[#This Row],[Date Prevailing]],1)</f>
        <v>2</v>
      </c>
      <c r="G7122" s="165">
        <f>+COUNTIFS(ECR_Hours!$K$6:$K$7,ExportsELAP[[#This Row],[Date Prevailing]])</f>
        <v>0</v>
      </c>
      <c r="H7122" s="165">
        <f t="shared" si="447"/>
        <v>2</v>
      </c>
      <c r="I7122" s="166">
        <f>+Exports!G7125</f>
        <v>4569.7803999999996</v>
      </c>
      <c r="J7122" s="166">
        <f>+'ELAP_IPCO-APND'!D7125</f>
        <v>35.969970000000004</v>
      </c>
      <c r="K7122" s="166">
        <f>+(ExportsELAP[[#This Row],[Exports kWh - MPT]]/1000)*ExportsELAP[[#This Row],[EIM Price]]</f>
        <v>164.374863894588</v>
      </c>
      <c r="L7122" s="167" t="str">
        <f>+INDEX(ECR_Hours!$I$12:$I$15,MATCH(ExportsELAP[[#This Row],[Date Prevailing]],ECR_Hours!$H$12:$H$15,1))</f>
        <v>NS</v>
      </c>
      <c r="M7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3" spans="1:13" x14ac:dyDescent="0.25">
      <c r="A7123" s="164">
        <f>+Exports!A7126</f>
        <v>44858</v>
      </c>
      <c r="B7123" s="165">
        <f t="shared" si="444"/>
        <v>2022</v>
      </c>
      <c r="C7123" s="165">
        <f t="shared" si="445"/>
        <v>10</v>
      </c>
      <c r="D7123" s="165">
        <f t="shared" si="446"/>
        <v>24</v>
      </c>
      <c r="E7123" s="165">
        <f>+Exports!B7126</f>
        <v>18</v>
      </c>
      <c r="F7123" s="165">
        <f>+WEEKDAY(ExportsELAP[[#This Row],[Date Prevailing]],1)</f>
        <v>2</v>
      </c>
      <c r="G7123" s="165">
        <f>+COUNTIFS(ECR_Hours!$K$6:$K$7,ExportsELAP[[#This Row],[Date Prevailing]])</f>
        <v>0</v>
      </c>
      <c r="H7123" s="165">
        <f t="shared" si="447"/>
        <v>2</v>
      </c>
      <c r="I7123" s="166">
        <f>+Exports!G7126</f>
        <v>1126.1594</v>
      </c>
      <c r="J7123" s="166">
        <f>+'ELAP_IPCO-APND'!D7126</f>
        <v>41.227519999999998</v>
      </c>
      <c r="K7123" s="166">
        <f>+(ExportsELAP[[#This Row],[Exports kWh - MPT]]/1000)*ExportsELAP[[#This Row],[EIM Price]]</f>
        <v>46.428759186687998</v>
      </c>
      <c r="L7123" s="167" t="str">
        <f>+INDEX(ECR_Hours!$I$12:$I$15,MATCH(ExportsELAP[[#This Row],[Date Prevailing]],ECR_Hours!$H$12:$H$15,1))</f>
        <v>NS</v>
      </c>
      <c r="M7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4" spans="1:13" x14ac:dyDescent="0.25">
      <c r="A7124" s="164">
        <f>+Exports!A7127</f>
        <v>44858</v>
      </c>
      <c r="B7124" s="165">
        <f t="shared" si="444"/>
        <v>2022</v>
      </c>
      <c r="C7124" s="165">
        <f t="shared" si="445"/>
        <v>10</v>
      </c>
      <c r="D7124" s="165">
        <f t="shared" si="446"/>
        <v>24</v>
      </c>
      <c r="E7124" s="165">
        <f>+Exports!B7127</f>
        <v>19</v>
      </c>
      <c r="F7124" s="165">
        <f>+WEEKDAY(ExportsELAP[[#This Row],[Date Prevailing]],1)</f>
        <v>2</v>
      </c>
      <c r="G7124" s="165">
        <f>+COUNTIFS(ECR_Hours!$K$6:$K$7,ExportsELAP[[#This Row],[Date Prevailing]])</f>
        <v>0</v>
      </c>
      <c r="H7124" s="165">
        <f t="shared" si="447"/>
        <v>2</v>
      </c>
      <c r="I7124" s="166">
        <f>+Exports!G7127</f>
        <v>69.322299999999885</v>
      </c>
      <c r="J7124" s="166">
        <f>+'ELAP_IPCO-APND'!D7127</f>
        <v>74.674809999999994</v>
      </c>
      <c r="K7124" s="166">
        <f>+(ExportsELAP[[#This Row],[Exports kWh - MPT]]/1000)*ExportsELAP[[#This Row],[EIM Price]]</f>
        <v>5.1766295812629908</v>
      </c>
      <c r="L7124" s="167" t="str">
        <f>+INDEX(ECR_Hours!$I$12:$I$15,MATCH(ExportsELAP[[#This Row],[Date Prevailing]],ECR_Hours!$H$12:$H$15,1))</f>
        <v>NS</v>
      </c>
      <c r="M7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5" spans="1:13" x14ac:dyDescent="0.25">
      <c r="A7125" s="164">
        <f>+Exports!A7128</f>
        <v>44858</v>
      </c>
      <c r="B7125" s="165">
        <f t="shared" si="444"/>
        <v>2022</v>
      </c>
      <c r="C7125" s="165">
        <f t="shared" si="445"/>
        <v>10</v>
      </c>
      <c r="D7125" s="165">
        <f t="shared" si="446"/>
        <v>24</v>
      </c>
      <c r="E7125" s="165">
        <f>+Exports!B7128</f>
        <v>20</v>
      </c>
      <c r="F7125" s="165">
        <f>+WEEKDAY(ExportsELAP[[#This Row],[Date Prevailing]],1)</f>
        <v>2</v>
      </c>
      <c r="G7125" s="165">
        <f>+COUNTIFS(ECR_Hours!$K$6:$K$7,ExportsELAP[[#This Row],[Date Prevailing]])</f>
        <v>0</v>
      </c>
      <c r="H7125" s="165">
        <f t="shared" si="447"/>
        <v>2</v>
      </c>
      <c r="I7125" s="166">
        <f>+Exports!G7128</f>
        <v>8.8481000000000005</v>
      </c>
      <c r="J7125" s="166">
        <f>+'ELAP_IPCO-APND'!D7128</f>
        <v>73.583799999999997</v>
      </c>
      <c r="K7125" s="166">
        <f>+(ExportsELAP[[#This Row],[Exports kWh - MPT]]/1000)*ExportsELAP[[#This Row],[EIM Price]]</f>
        <v>0.65107682078000007</v>
      </c>
      <c r="L7125" s="167" t="str">
        <f>+INDEX(ECR_Hours!$I$12:$I$15,MATCH(ExportsELAP[[#This Row],[Date Prevailing]],ECR_Hours!$H$12:$H$15,1))</f>
        <v>NS</v>
      </c>
      <c r="M7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6" spans="1:13" x14ac:dyDescent="0.25">
      <c r="A7126" s="164">
        <f>+Exports!A7129</f>
        <v>44858</v>
      </c>
      <c r="B7126" s="165">
        <f t="shared" si="444"/>
        <v>2022</v>
      </c>
      <c r="C7126" s="165">
        <f t="shared" si="445"/>
        <v>10</v>
      </c>
      <c r="D7126" s="165">
        <f t="shared" si="446"/>
        <v>24</v>
      </c>
      <c r="E7126" s="165">
        <f>+Exports!B7129</f>
        <v>21</v>
      </c>
      <c r="F7126" s="165">
        <f>+WEEKDAY(ExportsELAP[[#This Row],[Date Prevailing]],1)</f>
        <v>2</v>
      </c>
      <c r="G7126" s="165">
        <f>+COUNTIFS(ECR_Hours!$K$6:$K$7,ExportsELAP[[#This Row],[Date Prevailing]])</f>
        <v>0</v>
      </c>
      <c r="H7126" s="165">
        <f t="shared" si="447"/>
        <v>2</v>
      </c>
      <c r="I7126" s="166">
        <f>+Exports!G7129</f>
        <v>9.7827999999999999</v>
      </c>
      <c r="J7126" s="166">
        <f>+'ELAP_IPCO-APND'!D7129</f>
        <v>63.180660000000003</v>
      </c>
      <c r="K7126" s="166">
        <f>+(ExportsELAP[[#This Row],[Exports kWh - MPT]]/1000)*ExportsELAP[[#This Row],[EIM Price]]</f>
        <v>0.61808376064799997</v>
      </c>
      <c r="L7126" s="167" t="str">
        <f>+INDEX(ECR_Hours!$I$12:$I$15,MATCH(ExportsELAP[[#This Row],[Date Prevailing]],ECR_Hours!$H$12:$H$15,1))</f>
        <v>NS</v>
      </c>
      <c r="M7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7" spans="1:13" x14ac:dyDescent="0.25">
      <c r="A7127" s="164">
        <f>+Exports!A7130</f>
        <v>44858</v>
      </c>
      <c r="B7127" s="165">
        <f t="shared" si="444"/>
        <v>2022</v>
      </c>
      <c r="C7127" s="165">
        <f t="shared" si="445"/>
        <v>10</v>
      </c>
      <c r="D7127" s="165">
        <f t="shared" si="446"/>
        <v>24</v>
      </c>
      <c r="E7127" s="165">
        <f>+Exports!B7130</f>
        <v>22</v>
      </c>
      <c r="F7127" s="165">
        <f>+WEEKDAY(ExportsELAP[[#This Row],[Date Prevailing]],1)</f>
        <v>2</v>
      </c>
      <c r="G7127" s="165">
        <f>+COUNTIFS(ECR_Hours!$K$6:$K$7,ExportsELAP[[#This Row],[Date Prevailing]])</f>
        <v>0</v>
      </c>
      <c r="H7127" s="165">
        <f t="shared" si="447"/>
        <v>2</v>
      </c>
      <c r="I7127" s="166">
        <f>+Exports!G7130</f>
        <v>10.673400000000001</v>
      </c>
      <c r="J7127" s="166">
        <f>+'ELAP_IPCO-APND'!D7130</f>
        <v>62.348179999999999</v>
      </c>
      <c r="K7127" s="166">
        <f>+(ExportsELAP[[#This Row],[Exports kWh - MPT]]/1000)*ExportsELAP[[#This Row],[EIM Price]]</f>
        <v>0.6654670644120001</v>
      </c>
      <c r="L7127" s="167" t="str">
        <f>+INDEX(ECR_Hours!$I$12:$I$15,MATCH(ExportsELAP[[#This Row],[Date Prevailing]],ECR_Hours!$H$12:$H$15,1))</f>
        <v>NS</v>
      </c>
      <c r="M7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8" spans="1:13" x14ac:dyDescent="0.25">
      <c r="A7128" s="164">
        <f>+Exports!A7131</f>
        <v>44858</v>
      </c>
      <c r="B7128" s="165">
        <f t="shared" si="444"/>
        <v>2022</v>
      </c>
      <c r="C7128" s="165">
        <f t="shared" si="445"/>
        <v>10</v>
      </c>
      <c r="D7128" s="165">
        <f t="shared" si="446"/>
        <v>24</v>
      </c>
      <c r="E7128" s="165">
        <f>+Exports!B7131</f>
        <v>23</v>
      </c>
      <c r="F7128" s="165">
        <f>+WEEKDAY(ExportsELAP[[#This Row],[Date Prevailing]],1)</f>
        <v>2</v>
      </c>
      <c r="G7128" s="165">
        <f>+COUNTIFS(ECR_Hours!$K$6:$K$7,ExportsELAP[[#This Row],[Date Prevailing]])</f>
        <v>0</v>
      </c>
      <c r="H7128" s="165">
        <f t="shared" si="447"/>
        <v>2</v>
      </c>
      <c r="I7128" s="166">
        <f>+Exports!G7131</f>
        <v>11.692299999999999</v>
      </c>
      <c r="J7128" s="166">
        <f>+'ELAP_IPCO-APND'!D7131</f>
        <v>66.662549999999996</v>
      </c>
      <c r="K7128" s="166">
        <f>+(ExportsELAP[[#This Row],[Exports kWh - MPT]]/1000)*ExportsELAP[[#This Row],[EIM Price]]</f>
        <v>0.77943853336499991</v>
      </c>
      <c r="L7128" s="167" t="str">
        <f>+INDEX(ECR_Hours!$I$12:$I$15,MATCH(ExportsELAP[[#This Row],[Date Prevailing]],ECR_Hours!$H$12:$H$15,1))</f>
        <v>NS</v>
      </c>
      <c r="M7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29" spans="1:13" x14ac:dyDescent="0.25">
      <c r="A7129" s="164">
        <f>+Exports!A7132</f>
        <v>44858</v>
      </c>
      <c r="B7129" s="165">
        <f t="shared" si="444"/>
        <v>2022</v>
      </c>
      <c r="C7129" s="165">
        <f t="shared" si="445"/>
        <v>10</v>
      </c>
      <c r="D7129" s="165">
        <f t="shared" si="446"/>
        <v>24</v>
      </c>
      <c r="E7129" s="165">
        <f>+Exports!B7132</f>
        <v>24</v>
      </c>
      <c r="F7129" s="165">
        <f>+WEEKDAY(ExportsELAP[[#This Row],[Date Prevailing]],1)</f>
        <v>2</v>
      </c>
      <c r="G7129" s="165">
        <f>+COUNTIFS(ECR_Hours!$K$6:$K$7,ExportsELAP[[#This Row],[Date Prevailing]])</f>
        <v>0</v>
      </c>
      <c r="H7129" s="165">
        <f t="shared" si="447"/>
        <v>2</v>
      </c>
      <c r="I7129" s="166">
        <f>+Exports!G7132</f>
        <v>13.2155</v>
      </c>
      <c r="J7129" s="166">
        <f>+'ELAP_IPCO-APND'!D7132</f>
        <v>53.546790000000001</v>
      </c>
      <c r="K7129" s="166">
        <f>+(ExportsELAP[[#This Row],[Exports kWh - MPT]]/1000)*ExportsELAP[[#This Row],[EIM Price]]</f>
        <v>0.70764760324499998</v>
      </c>
      <c r="L7129" s="167" t="str">
        <f>+INDEX(ECR_Hours!$I$12:$I$15,MATCH(ExportsELAP[[#This Row],[Date Prevailing]],ECR_Hours!$H$12:$H$15,1))</f>
        <v>NS</v>
      </c>
      <c r="M7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0" spans="1:13" x14ac:dyDescent="0.25">
      <c r="A7130" s="164">
        <f>+Exports!A7133</f>
        <v>44859</v>
      </c>
      <c r="B7130" s="165">
        <f t="shared" si="444"/>
        <v>2022</v>
      </c>
      <c r="C7130" s="165">
        <f t="shared" si="445"/>
        <v>10</v>
      </c>
      <c r="D7130" s="165">
        <f t="shared" si="446"/>
        <v>25</v>
      </c>
      <c r="E7130" s="165">
        <f>+Exports!B7133</f>
        <v>1</v>
      </c>
      <c r="F7130" s="165">
        <f>+WEEKDAY(ExportsELAP[[#This Row],[Date Prevailing]],1)</f>
        <v>3</v>
      </c>
      <c r="G7130" s="165">
        <f>+COUNTIFS(ECR_Hours!$K$6:$K$7,ExportsELAP[[#This Row],[Date Prevailing]])</f>
        <v>0</v>
      </c>
      <c r="H7130" s="165">
        <f t="shared" si="447"/>
        <v>3</v>
      </c>
      <c r="I7130" s="166">
        <f>+Exports!G7133</f>
        <v>25.660299999999999</v>
      </c>
      <c r="J7130" s="166">
        <f>+'ELAP_IPCO-APND'!D7133</f>
        <v>45.779139999999998</v>
      </c>
      <c r="K7130" s="166">
        <f>+(ExportsELAP[[#This Row],[Exports kWh - MPT]]/1000)*ExportsELAP[[#This Row],[EIM Price]]</f>
        <v>1.1747064661419999</v>
      </c>
      <c r="L7130" s="167" t="str">
        <f>+INDEX(ECR_Hours!$I$12:$I$15,MATCH(ExportsELAP[[#This Row],[Date Prevailing]],ECR_Hours!$H$12:$H$15,1))</f>
        <v>NS</v>
      </c>
      <c r="M7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1" spans="1:13" x14ac:dyDescent="0.25">
      <c r="A7131" s="164">
        <f>+Exports!A7134</f>
        <v>44859</v>
      </c>
      <c r="B7131" s="165">
        <f t="shared" si="444"/>
        <v>2022</v>
      </c>
      <c r="C7131" s="165">
        <f t="shared" si="445"/>
        <v>10</v>
      </c>
      <c r="D7131" s="165">
        <f t="shared" si="446"/>
        <v>25</v>
      </c>
      <c r="E7131" s="165">
        <f>+Exports!B7134</f>
        <v>2</v>
      </c>
      <c r="F7131" s="165">
        <f>+WEEKDAY(ExportsELAP[[#This Row],[Date Prevailing]],1)</f>
        <v>3</v>
      </c>
      <c r="G7131" s="165">
        <f>+COUNTIFS(ECR_Hours!$K$6:$K$7,ExportsELAP[[#This Row],[Date Prevailing]])</f>
        <v>0</v>
      </c>
      <c r="H7131" s="165">
        <f t="shared" si="447"/>
        <v>3</v>
      </c>
      <c r="I7131" s="166">
        <f>+Exports!G7134</f>
        <v>25.806100000000001</v>
      </c>
      <c r="J7131" s="166">
        <f>+'ELAP_IPCO-APND'!D7134</f>
        <v>42.099550000000001</v>
      </c>
      <c r="K7131" s="166">
        <f>+(ExportsELAP[[#This Row],[Exports kWh - MPT]]/1000)*ExportsELAP[[#This Row],[EIM Price]]</f>
        <v>1.0864251972550001</v>
      </c>
      <c r="L7131" s="167" t="str">
        <f>+INDEX(ECR_Hours!$I$12:$I$15,MATCH(ExportsELAP[[#This Row],[Date Prevailing]],ECR_Hours!$H$12:$H$15,1))</f>
        <v>NS</v>
      </c>
      <c r="M7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2" spans="1:13" x14ac:dyDescent="0.25">
      <c r="A7132" s="164">
        <f>+Exports!A7135</f>
        <v>44859</v>
      </c>
      <c r="B7132" s="165">
        <f t="shared" si="444"/>
        <v>2022</v>
      </c>
      <c r="C7132" s="165">
        <f t="shared" si="445"/>
        <v>10</v>
      </c>
      <c r="D7132" s="165">
        <f t="shared" si="446"/>
        <v>25</v>
      </c>
      <c r="E7132" s="165">
        <f>+Exports!B7135</f>
        <v>3</v>
      </c>
      <c r="F7132" s="165">
        <f>+WEEKDAY(ExportsELAP[[#This Row],[Date Prevailing]],1)</f>
        <v>3</v>
      </c>
      <c r="G7132" s="165">
        <f>+COUNTIFS(ECR_Hours!$K$6:$K$7,ExportsELAP[[#This Row],[Date Prevailing]])</f>
        <v>0</v>
      </c>
      <c r="H7132" s="165">
        <f t="shared" si="447"/>
        <v>3</v>
      </c>
      <c r="I7132" s="166">
        <f>+Exports!G7135</f>
        <v>26.830100000000002</v>
      </c>
      <c r="J7132" s="166">
        <f>+'ELAP_IPCO-APND'!D7135</f>
        <v>37.621009999999998</v>
      </c>
      <c r="K7132" s="166">
        <f>+(ExportsELAP[[#This Row],[Exports kWh - MPT]]/1000)*ExportsELAP[[#This Row],[EIM Price]]</f>
        <v>1.0093754604010001</v>
      </c>
      <c r="L7132" s="167" t="str">
        <f>+INDEX(ECR_Hours!$I$12:$I$15,MATCH(ExportsELAP[[#This Row],[Date Prevailing]],ECR_Hours!$H$12:$H$15,1))</f>
        <v>NS</v>
      </c>
      <c r="M7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3" spans="1:13" x14ac:dyDescent="0.25">
      <c r="A7133" s="164">
        <f>+Exports!A7136</f>
        <v>44859</v>
      </c>
      <c r="B7133" s="165">
        <f t="shared" si="444"/>
        <v>2022</v>
      </c>
      <c r="C7133" s="165">
        <f t="shared" si="445"/>
        <v>10</v>
      </c>
      <c r="D7133" s="165">
        <f t="shared" si="446"/>
        <v>25</v>
      </c>
      <c r="E7133" s="165">
        <f>+Exports!B7136</f>
        <v>4</v>
      </c>
      <c r="F7133" s="165">
        <f>+WEEKDAY(ExportsELAP[[#This Row],[Date Prevailing]],1)</f>
        <v>3</v>
      </c>
      <c r="G7133" s="165">
        <f>+COUNTIFS(ECR_Hours!$K$6:$K$7,ExportsELAP[[#This Row],[Date Prevailing]])</f>
        <v>0</v>
      </c>
      <c r="H7133" s="165">
        <f t="shared" si="447"/>
        <v>3</v>
      </c>
      <c r="I7133" s="166">
        <f>+Exports!G7136</f>
        <v>16.1342</v>
      </c>
      <c r="J7133" s="166">
        <f>+'ELAP_IPCO-APND'!D7136</f>
        <v>34.944589999999998</v>
      </c>
      <c r="K7133" s="166">
        <f>+(ExportsELAP[[#This Row],[Exports kWh - MPT]]/1000)*ExportsELAP[[#This Row],[EIM Price]]</f>
        <v>0.56380300397799998</v>
      </c>
      <c r="L7133" s="167" t="str">
        <f>+INDEX(ECR_Hours!$I$12:$I$15,MATCH(ExportsELAP[[#This Row],[Date Prevailing]],ECR_Hours!$H$12:$H$15,1))</f>
        <v>NS</v>
      </c>
      <c r="M7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4" spans="1:13" x14ac:dyDescent="0.25">
      <c r="A7134" s="164">
        <f>+Exports!A7137</f>
        <v>44859</v>
      </c>
      <c r="B7134" s="165">
        <f t="shared" si="444"/>
        <v>2022</v>
      </c>
      <c r="C7134" s="165">
        <f t="shared" si="445"/>
        <v>10</v>
      </c>
      <c r="D7134" s="165">
        <f t="shared" si="446"/>
        <v>25</v>
      </c>
      <c r="E7134" s="165">
        <f>+Exports!B7137</f>
        <v>5</v>
      </c>
      <c r="F7134" s="165">
        <f>+WEEKDAY(ExportsELAP[[#This Row],[Date Prevailing]],1)</f>
        <v>3</v>
      </c>
      <c r="G7134" s="165">
        <f>+COUNTIFS(ECR_Hours!$K$6:$K$7,ExportsELAP[[#This Row],[Date Prevailing]])</f>
        <v>0</v>
      </c>
      <c r="H7134" s="165">
        <f t="shared" si="447"/>
        <v>3</v>
      </c>
      <c r="I7134" s="166">
        <f>+Exports!G7137</f>
        <v>15.7906</v>
      </c>
      <c r="J7134" s="166">
        <f>+'ELAP_IPCO-APND'!D7137</f>
        <v>36.523699999999998</v>
      </c>
      <c r="K7134" s="166">
        <f>+(ExportsELAP[[#This Row],[Exports kWh - MPT]]/1000)*ExportsELAP[[#This Row],[EIM Price]]</f>
        <v>0.57673113721999991</v>
      </c>
      <c r="L7134" s="167" t="str">
        <f>+INDEX(ECR_Hours!$I$12:$I$15,MATCH(ExportsELAP[[#This Row],[Date Prevailing]],ECR_Hours!$H$12:$H$15,1))</f>
        <v>NS</v>
      </c>
      <c r="M7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5" spans="1:13" x14ac:dyDescent="0.25">
      <c r="A7135" s="164">
        <f>+Exports!A7138</f>
        <v>44859</v>
      </c>
      <c r="B7135" s="165">
        <f t="shared" si="444"/>
        <v>2022</v>
      </c>
      <c r="C7135" s="165">
        <f t="shared" si="445"/>
        <v>10</v>
      </c>
      <c r="D7135" s="165">
        <f t="shared" si="446"/>
        <v>25</v>
      </c>
      <c r="E7135" s="165">
        <f>+Exports!B7138</f>
        <v>6</v>
      </c>
      <c r="F7135" s="165">
        <f>+WEEKDAY(ExportsELAP[[#This Row],[Date Prevailing]],1)</f>
        <v>3</v>
      </c>
      <c r="G7135" s="165">
        <f>+COUNTIFS(ECR_Hours!$K$6:$K$7,ExportsELAP[[#This Row],[Date Prevailing]])</f>
        <v>0</v>
      </c>
      <c r="H7135" s="165">
        <f t="shared" si="447"/>
        <v>3</v>
      </c>
      <c r="I7135" s="166">
        <f>+Exports!G7138</f>
        <v>13.264300000000002</v>
      </c>
      <c r="J7135" s="166">
        <f>+'ELAP_IPCO-APND'!D7138</f>
        <v>44.588250000000002</v>
      </c>
      <c r="K7135" s="166">
        <f>+(ExportsELAP[[#This Row],[Exports kWh - MPT]]/1000)*ExportsELAP[[#This Row],[EIM Price]]</f>
        <v>0.59143192447500015</v>
      </c>
      <c r="L7135" s="167" t="str">
        <f>+INDEX(ECR_Hours!$I$12:$I$15,MATCH(ExportsELAP[[#This Row],[Date Prevailing]],ECR_Hours!$H$12:$H$15,1))</f>
        <v>NS</v>
      </c>
      <c r="M7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6" spans="1:13" x14ac:dyDescent="0.25">
      <c r="A7136" s="164">
        <f>+Exports!A7139</f>
        <v>44859</v>
      </c>
      <c r="B7136" s="165">
        <f t="shared" si="444"/>
        <v>2022</v>
      </c>
      <c r="C7136" s="165">
        <f t="shared" si="445"/>
        <v>10</v>
      </c>
      <c r="D7136" s="165">
        <f t="shared" si="446"/>
        <v>25</v>
      </c>
      <c r="E7136" s="165">
        <f>+Exports!B7139</f>
        <v>7</v>
      </c>
      <c r="F7136" s="165">
        <f>+WEEKDAY(ExportsELAP[[#This Row],[Date Prevailing]],1)</f>
        <v>3</v>
      </c>
      <c r="G7136" s="165">
        <f>+COUNTIFS(ECR_Hours!$K$6:$K$7,ExportsELAP[[#This Row],[Date Prevailing]])</f>
        <v>0</v>
      </c>
      <c r="H7136" s="165">
        <f t="shared" si="447"/>
        <v>3</v>
      </c>
      <c r="I7136" s="166">
        <f>+Exports!G7139</f>
        <v>13.154199999999999</v>
      </c>
      <c r="J7136" s="166">
        <f>+'ELAP_IPCO-APND'!D7139</f>
        <v>48.013019999999997</v>
      </c>
      <c r="K7136" s="166">
        <f>+(ExportsELAP[[#This Row],[Exports kWh - MPT]]/1000)*ExportsELAP[[#This Row],[EIM Price]]</f>
        <v>0.63157286768399989</v>
      </c>
      <c r="L7136" s="167" t="str">
        <f>+INDEX(ECR_Hours!$I$12:$I$15,MATCH(ExportsELAP[[#This Row],[Date Prevailing]],ECR_Hours!$H$12:$H$15,1))</f>
        <v>NS</v>
      </c>
      <c r="M7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7" spans="1:13" x14ac:dyDescent="0.25">
      <c r="A7137" s="164">
        <f>+Exports!A7140</f>
        <v>44859</v>
      </c>
      <c r="B7137" s="165">
        <f t="shared" si="444"/>
        <v>2022</v>
      </c>
      <c r="C7137" s="165">
        <f t="shared" si="445"/>
        <v>10</v>
      </c>
      <c r="D7137" s="165">
        <f t="shared" si="446"/>
        <v>25</v>
      </c>
      <c r="E7137" s="165">
        <f>+Exports!B7140</f>
        <v>8</v>
      </c>
      <c r="F7137" s="165">
        <f>+WEEKDAY(ExportsELAP[[#This Row],[Date Prevailing]],1)</f>
        <v>3</v>
      </c>
      <c r="G7137" s="165">
        <f>+COUNTIFS(ECR_Hours!$K$6:$K$7,ExportsELAP[[#This Row],[Date Prevailing]])</f>
        <v>0</v>
      </c>
      <c r="H7137" s="165">
        <f t="shared" si="447"/>
        <v>3</v>
      </c>
      <c r="I7137" s="166">
        <f>+Exports!G7140</f>
        <v>11.2971</v>
      </c>
      <c r="J7137" s="166">
        <f>+'ELAP_IPCO-APND'!D7140</f>
        <v>54.093179999999997</v>
      </c>
      <c r="K7137" s="166">
        <f>+(ExportsELAP[[#This Row],[Exports kWh - MPT]]/1000)*ExportsELAP[[#This Row],[EIM Price]]</f>
        <v>0.61109606377799996</v>
      </c>
      <c r="L7137" s="167" t="str">
        <f>+INDEX(ECR_Hours!$I$12:$I$15,MATCH(ExportsELAP[[#This Row],[Date Prevailing]],ECR_Hours!$H$12:$H$15,1))</f>
        <v>NS</v>
      </c>
      <c r="M7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8" spans="1:13" x14ac:dyDescent="0.25">
      <c r="A7138" s="164">
        <f>+Exports!A7141</f>
        <v>44859</v>
      </c>
      <c r="B7138" s="165">
        <f t="shared" si="444"/>
        <v>2022</v>
      </c>
      <c r="C7138" s="165">
        <f t="shared" si="445"/>
        <v>10</v>
      </c>
      <c r="D7138" s="165">
        <f t="shared" si="446"/>
        <v>25</v>
      </c>
      <c r="E7138" s="165">
        <f>+Exports!B7141</f>
        <v>9</v>
      </c>
      <c r="F7138" s="165">
        <f>+WEEKDAY(ExportsELAP[[#This Row],[Date Prevailing]],1)</f>
        <v>3</v>
      </c>
      <c r="G7138" s="165">
        <f>+COUNTIFS(ECR_Hours!$K$6:$K$7,ExportsELAP[[#This Row],[Date Prevailing]])</f>
        <v>0</v>
      </c>
      <c r="H7138" s="165">
        <f t="shared" si="447"/>
        <v>3</v>
      </c>
      <c r="I7138" s="166">
        <f>+Exports!G7141</f>
        <v>1335.5170000000001</v>
      </c>
      <c r="J7138" s="166">
        <f>+'ELAP_IPCO-APND'!D7141</f>
        <v>64.019279999999995</v>
      </c>
      <c r="K7138" s="166">
        <f>+(ExportsELAP[[#This Row],[Exports kWh - MPT]]/1000)*ExportsELAP[[#This Row],[EIM Price]]</f>
        <v>85.498836767759997</v>
      </c>
      <c r="L7138" s="167" t="str">
        <f>+INDEX(ECR_Hours!$I$12:$I$15,MATCH(ExportsELAP[[#This Row],[Date Prevailing]],ECR_Hours!$H$12:$H$15,1))</f>
        <v>NS</v>
      </c>
      <c r="M7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39" spans="1:13" x14ac:dyDescent="0.25">
      <c r="A7139" s="164">
        <f>+Exports!A7142</f>
        <v>44859</v>
      </c>
      <c r="B7139" s="165">
        <f t="shared" si="444"/>
        <v>2022</v>
      </c>
      <c r="C7139" s="165">
        <f t="shared" si="445"/>
        <v>10</v>
      </c>
      <c r="D7139" s="165">
        <f t="shared" si="446"/>
        <v>25</v>
      </c>
      <c r="E7139" s="165">
        <f>+Exports!B7142</f>
        <v>10</v>
      </c>
      <c r="F7139" s="165">
        <f>+WEEKDAY(ExportsELAP[[#This Row],[Date Prevailing]],1)</f>
        <v>3</v>
      </c>
      <c r="G7139" s="165">
        <f>+COUNTIFS(ECR_Hours!$K$6:$K$7,ExportsELAP[[#This Row],[Date Prevailing]])</f>
        <v>0</v>
      </c>
      <c r="H7139" s="165">
        <f t="shared" si="447"/>
        <v>3</v>
      </c>
      <c r="I7139" s="166">
        <f>+Exports!G7142</f>
        <v>10514.4331</v>
      </c>
      <c r="J7139" s="166">
        <f>+'ELAP_IPCO-APND'!D7142</f>
        <v>48.596209999999999</v>
      </c>
      <c r="K7139" s="166">
        <f>+(ExportsELAP[[#This Row],[Exports kWh - MPT]]/1000)*ExportsELAP[[#This Row],[EIM Price]]</f>
        <v>510.96159895855101</v>
      </c>
      <c r="L7139" s="167" t="str">
        <f>+INDEX(ECR_Hours!$I$12:$I$15,MATCH(ExportsELAP[[#This Row],[Date Prevailing]],ECR_Hours!$H$12:$H$15,1))</f>
        <v>NS</v>
      </c>
      <c r="M7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0" spans="1:13" x14ac:dyDescent="0.25">
      <c r="A7140" s="164">
        <f>+Exports!A7143</f>
        <v>44859</v>
      </c>
      <c r="B7140" s="165">
        <f t="shared" si="444"/>
        <v>2022</v>
      </c>
      <c r="C7140" s="165">
        <f t="shared" si="445"/>
        <v>10</v>
      </c>
      <c r="D7140" s="165">
        <f t="shared" si="446"/>
        <v>25</v>
      </c>
      <c r="E7140" s="165">
        <f>+Exports!B7143</f>
        <v>11</v>
      </c>
      <c r="F7140" s="165">
        <f>+WEEKDAY(ExportsELAP[[#This Row],[Date Prevailing]],1)</f>
        <v>3</v>
      </c>
      <c r="G7140" s="165">
        <f>+COUNTIFS(ECR_Hours!$K$6:$K$7,ExportsELAP[[#This Row],[Date Prevailing]])</f>
        <v>0</v>
      </c>
      <c r="H7140" s="165">
        <f t="shared" si="447"/>
        <v>3</v>
      </c>
      <c r="I7140" s="166">
        <f>+Exports!G7143</f>
        <v>22506.807200000003</v>
      </c>
      <c r="J7140" s="166">
        <f>+'ELAP_IPCO-APND'!D7143</f>
        <v>38.893770000000004</v>
      </c>
      <c r="K7140" s="166">
        <f>+(ExportsELAP[[#This Row],[Exports kWh - MPT]]/1000)*ExportsELAP[[#This Row],[EIM Price]]</f>
        <v>875.37458267114425</v>
      </c>
      <c r="L7140" s="167" t="str">
        <f>+INDEX(ECR_Hours!$I$12:$I$15,MATCH(ExportsELAP[[#This Row],[Date Prevailing]],ECR_Hours!$H$12:$H$15,1))</f>
        <v>NS</v>
      </c>
      <c r="M7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1" spans="1:13" x14ac:dyDescent="0.25">
      <c r="A7141" s="164">
        <f>+Exports!A7144</f>
        <v>44859</v>
      </c>
      <c r="B7141" s="165">
        <f t="shared" si="444"/>
        <v>2022</v>
      </c>
      <c r="C7141" s="165">
        <f t="shared" si="445"/>
        <v>10</v>
      </c>
      <c r="D7141" s="165">
        <f t="shared" si="446"/>
        <v>25</v>
      </c>
      <c r="E7141" s="165">
        <f>+Exports!B7144</f>
        <v>12</v>
      </c>
      <c r="F7141" s="165">
        <f>+WEEKDAY(ExportsELAP[[#This Row],[Date Prevailing]],1)</f>
        <v>3</v>
      </c>
      <c r="G7141" s="165">
        <f>+COUNTIFS(ECR_Hours!$K$6:$K$7,ExportsELAP[[#This Row],[Date Prevailing]])</f>
        <v>0</v>
      </c>
      <c r="H7141" s="165">
        <f t="shared" si="447"/>
        <v>3</v>
      </c>
      <c r="I7141" s="166">
        <f>+Exports!G7144</f>
        <v>35411.2526</v>
      </c>
      <c r="J7141" s="166">
        <f>+'ELAP_IPCO-APND'!D7144</f>
        <v>35.345689999999998</v>
      </c>
      <c r="K7141" s="166">
        <f>+(ExportsELAP[[#This Row],[Exports kWh - MPT]]/1000)*ExportsELAP[[#This Row],[EIM Price]]</f>
        <v>1251.6351569112937</v>
      </c>
      <c r="L7141" s="167" t="str">
        <f>+INDEX(ECR_Hours!$I$12:$I$15,MATCH(ExportsELAP[[#This Row],[Date Prevailing]],ECR_Hours!$H$12:$H$15,1))</f>
        <v>NS</v>
      </c>
      <c r="M7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2" spans="1:13" x14ac:dyDescent="0.25">
      <c r="A7142" s="164">
        <f>+Exports!A7145</f>
        <v>44859</v>
      </c>
      <c r="B7142" s="165">
        <f t="shared" si="444"/>
        <v>2022</v>
      </c>
      <c r="C7142" s="165">
        <f t="shared" si="445"/>
        <v>10</v>
      </c>
      <c r="D7142" s="165">
        <f t="shared" si="446"/>
        <v>25</v>
      </c>
      <c r="E7142" s="165">
        <f>+Exports!B7145</f>
        <v>13</v>
      </c>
      <c r="F7142" s="165">
        <f>+WEEKDAY(ExportsELAP[[#This Row],[Date Prevailing]],1)</f>
        <v>3</v>
      </c>
      <c r="G7142" s="165">
        <f>+COUNTIFS(ECR_Hours!$K$6:$K$7,ExportsELAP[[#This Row],[Date Prevailing]])</f>
        <v>0</v>
      </c>
      <c r="H7142" s="165">
        <f t="shared" si="447"/>
        <v>3</v>
      </c>
      <c r="I7142" s="166">
        <f>+Exports!G7145</f>
        <v>45788.000599999999</v>
      </c>
      <c r="J7142" s="166">
        <f>+'ELAP_IPCO-APND'!D7145</f>
        <v>29.325500000000002</v>
      </c>
      <c r="K7142" s="166">
        <f>+(ExportsELAP[[#This Row],[Exports kWh - MPT]]/1000)*ExportsELAP[[#This Row],[EIM Price]]</f>
        <v>1342.7560115952999</v>
      </c>
      <c r="L7142" s="167" t="str">
        <f>+INDEX(ECR_Hours!$I$12:$I$15,MATCH(ExportsELAP[[#This Row],[Date Prevailing]],ECR_Hours!$H$12:$H$15,1))</f>
        <v>NS</v>
      </c>
      <c r="M7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3" spans="1:13" x14ac:dyDescent="0.25">
      <c r="A7143" s="164">
        <f>+Exports!A7146</f>
        <v>44859</v>
      </c>
      <c r="B7143" s="165">
        <f t="shared" si="444"/>
        <v>2022</v>
      </c>
      <c r="C7143" s="165">
        <f t="shared" si="445"/>
        <v>10</v>
      </c>
      <c r="D7143" s="165">
        <f t="shared" si="446"/>
        <v>25</v>
      </c>
      <c r="E7143" s="165">
        <f>+Exports!B7146</f>
        <v>14</v>
      </c>
      <c r="F7143" s="165">
        <f>+WEEKDAY(ExportsELAP[[#This Row],[Date Prevailing]],1)</f>
        <v>3</v>
      </c>
      <c r="G7143" s="165">
        <f>+COUNTIFS(ECR_Hours!$K$6:$K$7,ExportsELAP[[#This Row],[Date Prevailing]])</f>
        <v>0</v>
      </c>
      <c r="H7143" s="165">
        <f t="shared" si="447"/>
        <v>3</v>
      </c>
      <c r="I7143" s="166">
        <f>+Exports!G7146</f>
        <v>48091.91</v>
      </c>
      <c r="J7143" s="166">
        <f>+'ELAP_IPCO-APND'!D7146</f>
        <v>34.22569</v>
      </c>
      <c r="K7143" s="166">
        <f>+(ExportsELAP[[#This Row],[Exports kWh - MPT]]/1000)*ExportsELAP[[#This Row],[EIM Price]]</f>
        <v>1645.9788031679002</v>
      </c>
      <c r="L7143" s="167" t="str">
        <f>+INDEX(ECR_Hours!$I$12:$I$15,MATCH(ExportsELAP[[#This Row],[Date Prevailing]],ECR_Hours!$H$12:$H$15,1))</f>
        <v>NS</v>
      </c>
      <c r="M7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4" spans="1:13" x14ac:dyDescent="0.25">
      <c r="A7144" s="164">
        <f>+Exports!A7147</f>
        <v>44859</v>
      </c>
      <c r="B7144" s="165">
        <f t="shared" si="444"/>
        <v>2022</v>
      </c>
      <c r="C7144" s="165">
        <f t="shared" si="445"/>
        <v>10</v>
      </c>
      <c r="D7144" s="165">
        <f t="shared" si="446"/>
        <v>25</v>
      </c>
      <c r="E7144" s="165">
        <f>+Exports!B7147</f>
        <v>15</v>
      </c>
      <c r="F7144" s="165">
        <f>+WEEKDAY(ExportsELAP[[#This Row],[Date Prevailing]],1)</f>
        <v>3</v>
      </c>
      <c r="G7144" s="165">
        <f>+COUNTIFS(ECR_Hours!$K$6:$K$7,ExportsELAP[[#This Row],[Date Prevailing]])</f>
        <v>0</v>
      </c>
      <c r="H7144" s="165">
        <f t="shared" si="447"/>
        <v>3</v>
      </c>
      <c r="I7144" s="166">
        <f>+Exports!G7147</f>
        <v>48078.701999999997</v>
      </c>
      <c r="J7144" s="166">
        <f>+'ELAP_IPCO-APND'!D7147</f>
        <v>35.3675</v>
      </c>
      <c r="K7144" s="166">
        <f>+(ExportsELAP[[#This Row],[Exports kWh - MPT]]/1000)*ExportsELAP[[#This Row],[EIM Price]]</f>
        <v>1700.4234929849999</v>
      </c>
      <c r="L7144" s="167" t="str">
        <f>+INDEX(ECR_Hours!$I$12:$I$15,MATCH(ExportsELAP[[#This Row],[Date Prevailing]],ECR_Hours!$H$12:$H$15,1))</f>
        <v>NS</v>
      </c>
      <c r="M7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5" spans="1:13" x14ac:dyDescent="0.25">
      <c r="A7145" s="164">
        <f>+Exports!A7148</f>
        <v>44859</v>
      </c>
      <c r="B7145" s="165">
        <f t="shared" si="444"/>
        <v>2022</v>
      </c>
      <c r="C7145" s="165">
        <f t="shared" si="445"/>
        <v>10</v>
      </c>
      <c r="D7145" s="165">
        <f t="shared" si="446"/>
        <v>25</v>
      </c>
      <c r="E7145" s="165">
        <f>+Exports!B7148</f>
        <v>16</v>
      </c>
      <c r="F7145" s="165">
        <f>+WEEKDAY(ExportsELAP[[#This Row],[Date Prevailing]],1)</f>
        <v>3</v>
      </c>
      <c r="G7145" s="165">
        <f>+COUNTIFS(ECR_Hours!$K$6:$K$7,ExportsELAP[[#This Row],[Date Prevailing]])</f>
        <v>0</v>
      </c>
      <c r="H7145" s="165">
        <f t="shared" si="447"/>
        <v>3</v>
      </c>
      <c r="I7145" s="166">
        <f>+Exports!G7148</f>
        <v>41761.889300000003</v>
      </c>
      <c r="J7145" s="166">
        <f>+'ELAP_IPCO-APND'!D7148</f>
        <v>42.663290000000003</v>
      </c>
      <c r="K7145" s="166">
        <f>+(ExportsELAP[[#This Row],[Exports kWh - MPT]]/1000)*ExportsELAP[[#This Row],[EIM Price]]</f>
        <v>1781.6995941537971</v>
      </c>
      <c r="L7145" s="167" t="str">
        <f>+INDEX(ECR_Hours!$I$12:$I$15,MATCH(ExportsELAP[[#This Row],[Date Prevailing]],ECR_Hours!$H$12:$H$15,1))</f>
        <v>NS</v>
      </c>
      <c r="M7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6" spans="1:13" x14ac:dyDescent="0.25">
      <c r="A7146" s="164">
        <f>+Exports!A7149</f>
        <v>44859</v>
      </c>
      <c r="B7146" s="165">
        <f t="shared" si="444"/>
        <v>2022</v>
      </c>
      <c r="C7146" s="165">
        <f t="shared" si="445"/>
        <v>10</v>
      </c>
      <c r="D7146" s="165">
        <f t="shared" si="446"/>
        <v>25</v>
      </c>
      <c r="E7146" s="165">
        <f>+Exports!B7149</f>
        <v>17</v>
      </c>
      <c r="F7146" s="165">
        <f>+WEEKDAY(ExportsELAP[[#This Row],[Date Prevailing]],1)</f>
        <v>3</v>
      </c>
      <c r="G7146" s="165">
        <f>+COUNTIFS(ECR_Hours!$K$6:$K$7,ExportsELAP[[#This Row],[Date Prevailing]])</f>
        <v>0</v>
      </c>
      <c r="H7146" s="165">
        <f t="shared" si="447"/>
        <v>3</v>
      </c>
      <c r="I7146" s="166">
        <f>+Exports!G7149</f>
        <v>25380.611499999999</v>
      </c>
      <c r="J7146" s="166">
        <f>+'ELAP_IPCO-APND'!D7149</f>
        <v>46.146659999999997</v>
      </c>
      <c r="K7146" s="166">
        <f>+(ExportsELAP[[#This Row],[Exports kWh - MPT]]/1000)*ExportsELAP[[#This Row],[EIM Price]]</f>
        <v>1171.2304494825898</v>
      </c>
      <c r="L7146" s="167" t="str">
        <f>+INDEX(ECR_Hours!$I$12:$I$15,MATCH(ExportsELAP[[#This Row],[Date Prevailing]],ECR_Hours!$H$12:$H$15,1))</f>
        <v>NS</v>
      </c>
      <c r="M7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7" spans="1:13" x14ac:dyDescent="0.25">
      <c r="A7147" s="164">
        <f>+Exports!A7150</f>
        <v>44859</v>
      </c>
      <c r="B7147" s="165">
        <f t="shared" si="444"/>
        <v>2022</v>
      </c>
      <c r="C7147" s="165">
        <f t="shared" si="445"/>
        <v>10</v>
      </c>
      <c r="D7147" s="165">
        <f t="shared" si="446"/>
        <v>25</v>
      </c>
      <c r="E7147" s="165">
        <f>+Exports!B7150</f>
        <v>18</v>
      </c>
      <c r="F7147" s="165">
        <f>+WEEKDAY(ExportsELAP[[#This Row],[Date Prevailing]],1)</f>
        <v>3</v>
      </c>
      <c r="G7147" s="165">
        <f>+COUNTIFS(ECR_Hours!$K$6:$K$7,ExportsELAP[[#This Row],[Date Prevailing]])</f>
        <v>0</v>
      </c>
      <c r="H7147" s="165">
        <f t="shared" si="447"/>
        <v>3</v>
      </c>
      <c r="I7147" s="166">
        <f>+Exports!G7150</f>
        <v>8988.9573</v>
      </c>
      <c r="J7147" s="166">
        <f>+'ELAP_IPCO-APND'!D7150</f>
        <v>73.102710000000002</v>
      </c>
      <c r="K7147" s="166">
        <f>+(ExportsELAP[[#This Row],[Exports kWh - MPT]]/1000)*ExportsELAP[[#This Row],[EIM Price]]</f>
        <v>657.11713870428298</v>
      </c>
      <c r="L7147" s="167" t="str">
        <f>+INDEX(ECR_Hours!$I$12:$I$15,MATCH(ExportsELAP[[#This Row],[Date Prevailing]],ECR_Hours!$H$12:$H$15,1))</f>
        <v>NS</v>
      </c>
      <c r="M7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8" spans="1:13" x14ac:dyDescent="0.25">
      <c r="A7148" s="164">
        <f>+Exports!A7151</f>
        <v>44859</v>
      </c>
      <c r="B7148" s="165">
        <f t="shared" si="444"/>
        <v>2022</v>
      </c>
      <c r="C7148" s="165">
        <f t="shared" si="445"/>
        <v>10</v>
      </c>
      <c r="D7148" s="165">
        <f t="shared" si="446"/>
        <v>25</v>
      </c>
      <c r="E7148" s="165">
        <f>+Exports!B7151</f>
        <v>19</v>
      </c>
      <c r="F7148" s="165">
        <f>+WEEKDAY(ExportsELAP[[#This Row],[Date Prevailing]],1)</f>
        <v>3</v>
      </c>
      <c r="G7148" s="165">
        <f>+COUNTIFS(ECR_Hours!$K$6:$K$7,ExportsELAP[[#This Row],[Date Prevailing]])</f>
        <v>0</v>
      </c>
      <c r="H7148" s="165">
        <f t="shared" si="447"/>
        <v>3</v>
      </c>
      <c r="I7148" s="166">
        <f>+Exports!G7151</f>
        <v>1589.3480999999999</v>
      </c>
      <c r="J7148" s="166">
        <f>+'ELAP_IPCO-APND'!D7151</f>
        <v>149.34473</v>
      </c>
      <c r="K7148" s="166">
        <f>+(ExportsELAP[[#This Row],[Exports kWh - MPT]]/1000)*ExportsELAP[[#This Row],[EIM Price]]</f>
        <v>237.36076287051301</v>
      </c>
      <c r="L7148" s="167" t="str">
        <f>+INDEX(ECR_Hours!$I$12:$I$15,MATCH(ExportsELAP[[#This Row],[Date Prevailing]],ECR_Hours!$H$12:$H$15,1))</f>
        <v>NS</v>
      </c>
      <c r="M7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49" spans="1:13" x14ac:dyDescent="0.25">
      <c r="A7149" s="164">
        <f>+Exports!A7152</f>
        <v>44859</v>
      </c>
      <c r="B7149" s="165">
        <f t="shared" si="444"/>
        <v>2022</v>
      </c>
      <c r="C7149" s="165">
        <f t="shared" si="445"/>
        <v>10</v>
      </c>
      <c r="D7149" s="165">
        <f t="shared" si="446"/>
        <v>25</v>
      </c>
      <c r="E7149" s="165">
        <f>+Exports!B7152</f>
        <v>20</v>
      </c>
      <c r="F7149" s="165">
        <f>+WEEKDAY(ExportsELAP[[#This Row],[Date Prevailing]],1)</f>
        <v>3</v>
      </c>
      <c r="G7149" s="165">
        <f>+COUNTIFS(ECR_Hours!$K$6:$K$7,ExportsELAP[[#This Row],[Date Prevailing]])</f>
        <v>0</v>
      </c>
      <c r="H7149" s="165">
        <f t="shared" si="447"/>
        <v>3</v>
      </c>
      <c r="I7149" s="166">
        <f>+Exports!G7152</f>
        <v>7.4366999999999894</v>
      </c>
      <c r="J7149" s="166">
        <f>+'ELAP_IPCO-APND'!D7152</f>
        <v>92.166790000000006</v>
      </c>
      <c r="K7149" s="166">
        <f>+(ExportsELAP[[#This Row],[Exports kWh - MPT]]/1000)*ExportsELAP[[#This Row],[EIM Price]]</f>
        <v>0.68541676719299904</v>
      </c>
      <c r="L7149" s="167" t="str">
        <f>+INDEX(ECR_Hours!$I$12:$I$15,MATCH(ExportsELAP[[#This Row],[Date Prevailing]],ECR_Hours!$H$12:$H$15,1))</f>
        <v>NS</v>
      </c>
      <c r="M7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0" spans="1:13" x14ac:dyDescent="0.25">
      <c r="A7150" s="164">
        <f>+Exports!A7153</f>
        <v>44859</v>
      </c>
      <c r="B7150" s="165">
        <f t="shared" si="444"/>
        <v>2022</v>
      </c>
      <c r="C7150" s="165">
        <f t="shared" si="445"/>
        <v>10</v>
      </c>
      <c r="D7150" s="165">
        <f t="shared" si="446"/>
        <v>25</v>
      </c>
      <c r="E7150" s="165">
        <f>+Exports!B7153</f>
        <v>21</v>
      </c>
      <c r="F7150" s="165">
        <f>+WEEKDAY(ExportsELAP[[#This Row],[Date Prevailing]],1)</f>
        <v>3</v>
      </c>
      <c r="G7150" s="165">
        <f>+COUNTIFS(ECR_Hours!$K$6:$K$7,ExportsELAP[[#This Row],[Date Prevailing]])</f>
        <v>0</v>
      </c>
      <c r="H7150" s="165">
        <f t="shared" si="447"/>
        <v>3</v>
      </c>
      <c r="I7150" s="166">
        <f>+Exports!G7153</f>
        <v>8.1381999999999994</v>
      </c>
      <c r="J7150" s="166">
        <f>+'ELAP_IPCO-APND'!D7153</f>
        <v>74.899000000000001</v>
      </c>
      <c r="K7150" s="166">
        <f>+(ExportsELAP[[#This Row],[Exports kWh - MPT]]/1000)*ExportsELAP[[#This Row],[EIM Price]]</f>
        <v>0.60954304179999996</v>
      </c>
      <c r="L7150" s="167" t="str">
        <f>+INDEX(ECR_Hours!$I$12:$I$15,MATCH(ExportsELAP[[#This Row],[Date Prevailing]],ECR_Hours!$H$12:$H$15,1))</f>
        <v>NS</v>
      </c>
      <c r="M7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1" spans="1:13" x14ac:dyDescent="0.25">
      <c r="A7151" s="164">
        <f>+Exports!A7154</f>
        <v>44859</v>
      </c>
      <c r="B7151" s="165">
        <f t="shared" si="444"/>
        <v>2022</v>
      </c>
      <c r="C7151" s="165">
        <f t="shared" si="445"/>
        <v>10</v>
      </c>
      <c r="D7151" s="165">
        <f t="shared" si="446"/>
        <v>25</v>
      </c>
      <c r="E7151" s="165">
        <f>+Exports!B7154</f>
        <v>22</v>
      </c>
      <c r="F7151" s="165">
        <f>+WEEKDAY(ExportsELAP[[#This Row],[Date Prevailing]],1)</f>
        <v>3</v>
      </c>
      <c r="G7151" s="165">
        <f>+COUNTIFS(ECR_Hours!$K$6:$K$7,ExportsELAP[[#This Row],[Date Prevailing]])</f>
        <v>0</v>
      </c>
      <c r="H7151" s="165">
        <f t="shared" si="447"/>
        <v>3</v>
      </c>
      <c r="I7151" s="166">
        <f>+Exports!G7154</f>
        <v>7.9038000000000004</v>
      </c>
      <c r="J7151" s="166">
        <f>+'ELAP_IPCO-APND'!D7154</f>
        <v>73.348129999999998</v>
      </c>
      <c r="K7151" s="166">
        <f>+(ExportsELAP[[#This Row],[Exports kWh - MPT]]/1000)*ExportsELAP[[#This Row],[EIM Price]]</f>
        <v>0.57972894989400003</v>
      </c>
      <c r="L7151" s="167" t="str">
        <f>+INDEX(ECR_Hours!$I$12:$I$15,MATCH(ExportsELAP[[#This Row],[Date Prevailing]],ECR_Hours!$H$12:$H$15,1))</f>
        <v>NS</v>
      </c>
      <c r="M7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2" spans="1:13" x14ac:dyDescent="0.25">
      <c r="A7152" s="164">
        <f>+Exports!A7155</f>
        <v>44859</v>
      </c>
      <c r="B7152" s="165">
        <f t="shared" si="444"/>
        <v>2022</v>
      </c>
      <c r="C7152" s="165">
        <f t="shared" si="445"/>
        <v>10</v>
      </c>
      <c r="D7152" s="165">
        <f t="shared" si="446"/>
        <v>25</v>
      </c>
      <c r="E7152" s="165">
        <f>+Exports!B7155</f>
        <v>23</v>
      </c>
      <c r="F7152" s="165">
        <f>+WEEKDAY(ExportsELAP[[#This Row],[Date Prevailing]],1)</f>
        <v>3</v>
      </c>
      <c r="G7152" s="165">
        <f>+COUNTIFS(ECR_Hours!$K$6:$K$7,ExportsELAP[[#This Row],[Date Prevailing]])</f>
        <v>0</v>
      </c>
      <c r="H7152" s="165">
        <f t="shared" si="447"/>
        <v>3</v>
      </c>
      <c r="I7152" s="166">
        <f>+Exports!G7155</f>
        <v>10.286799999999999</v>
      </c>
      <c r="J7152" s="166">
        <f>+'ELAP_IPCO-APND'!D7155</f>
        <v>72.396850000000001</v>
      </c>
      <c r="K7152" s="166">
        <f>+(ExportsELAP[[#This Row],[Exports kWh - MPT]]/1000)*ExportsELAP[[#This Row],[EIM Price]]</f>
        <v>0.74473191657999993</v>
      </c>
      <c r="L7152" s="167" t="str">
        <f>+INDEX(ECR_Hours!$I$12:$I$15,MATCH(ExportsELAP[[#This Row],[Date Prevailing]],ECR_Hours!$H$12:$H$15,1))</f>
        <v>NS</v>
      </c>
      <c r="M7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3" spans="1:13" x14ac:dyDescent="0.25">
      <c r="A7153" s="164">
        <f>+Exports!A7156</f>
        <v>44859</v>
      </c>
      <c r="B7153" s="165">
        <f t="shared" si="444"/>
        <v>2022</v>
      </c>
      <c r="C7153" s="165">
        <f t="shared" si="445"/>
        <v>10</v>
      </c>
      <c r="D7153" s="165">
        <f t="shared" si="446"/>
        <v>25</v>
      </c>
      <c r="E7153" s="165">
        <f>+Exports!B7156</f>
        <v>24</v>
      </c>
      <c r="F7153" s="165">
        <f>+WEEKDAY(ExportsELAP[[#This Row],[Date Prevailing]],1)</f>
        <v>3</v>
      </c>
      <c r="G7153" s="165">
        <f>+COUNTIFS(ECR_Hours!$K$6:$K$7,ExportsELAP[[#This Row],[Date Prevailing]])</f>
        <v>0</v>
      </c>
      <c r="H7153" s="165">
        <f t="shared" si="447"/>
        <v>3</v>
      </c>
      <c r="I7153" s="166">
        <f>+Exports!G7156</f>
        <v>9.9886999999999997</v>
      </c>
      <c r="J7153" s="166">
        <f>+'ELAP_IPCO-APND'!D7156</f>
        <v>56.457900000000002</v>
      </c>
      <c r="K7153" s="166">
        <f>+(ExportsELAP[[#This Row],[Exports kWh - MPT]]/1000)*ExportsELAP[[#This Row],[EIM Price]]</f>
        <v>0.56394102573000005</v>
      </c>
      <c r="L7153" s="167" t="str">
        <f>+INDEX(ECR_Hours!$I$12:$I$15,MATCH(ExportsELAP[[#This Row],[Date Prevailing]],ECR_Hours!$H$12:$H$15,1))</f>
        <v>NS</v>
      </c>
      <c r="M7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4" spans="1:13" x14ac:dyDescent="0.25">
      <c r="A7154" s="164">
        <f>+Exports!A7157</f>
        <v>44860</v>
      </c>
      <c r="B7154" s="165">
        <f t="shared" si="444"/>
        <v>2022</v>
      </c>
      <c r="C7154" s="165">
        <f t="shared" si="445"/>
        <v>10</v>
      </c>
      <c r="D7154" s="165">
        <f t="shared" si="446"/>
        <v>26</v>
      </c>
      <c r="E7154" s="165">
        <f>+Exports!B7157</f>
        <v>1</v>
      </c>
      <c r="F7154" s="165">
        <f>+WEEKDAY(ExportsELAP[[#This Row],[Date Prevailing]],1)</f>
        <v>4</v>
      </c>
      <c r="G7154" s="165">
        <f>+COUNTIFS(ECR_Hours!$K$6:$K$7,ExportsELAP[[#This Row],[Date Prevailing]])</f>
        <v>0</v>
      </c>
      <c r="H7154" s="165">
        <f t="shared" si="447"/>
        <v>4</v>
      </c>
      <c r="I7154" s="166">
        <f>+Exports!G7157</f>
        <v>18.3291</v>
      </c>
      <c r="J7154" s="166">
        <f>+'ELAP_IPCO-APND'!D7157</f>
        <v>46.951090000000001</v>
      </c>
      <c r="K7154" s="166">
        <f>+(ExportsELAP[[#This Row],[Exports kWh - MPT]]/1000)*ExportsELAP[[#This Row],[EIM Price]]</f>
        <v>0.86057122371900008</v>
      </c>
      <c r="L7154" s="167" t="str">
        <f>+INDEX(ECR_Hours!$I$12:$I$15,MATCH(ExportsELAP[[#This Row],[Date Prevailing]],ECR_Hours!$H$12:$H$15,1))</f>
        <v>NS</v>
      </c>
      <c r="M7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5" spans="1:13" x14ac:dyDescent="0.25">
      <c r="A7155" s="164">
        <f>+Exports!A7158</f>
        <v>44860</v>
      </c>
      <c r="B7155" s="165">
        <f t="shared" si="444"/>
        <v>2022</v>
      </c>
      <c r="C7155" s="165">
        <f t="shared" si="445"/>
        <v>10</v>
      </c>
      <c r="D7155" s="165">
        <f t="shared" si="446"/>
        <v>26</v>
      </c>
      <c r="E7155" s="165">
        <f>+Exports!B7158</f>
        <v>2</v>
      </c>
      <c r="F7155" s="165">
        <f>+WEEKDAY(ExportsELAP[[#This Row],[Date Prevailing]],1)</f>
        <v>4</v>
      </c>
      <c r="G7155" s="165">
        <f>+COUNTIFS(ECR_Hours!$K$6:$K$7,ExportsELAP[[#This Row],[Date Prevailing]])</f>
        <v>0</v>
      </c>
      <c r="H7155" s="165">
        <f t="shared" si="447"/>
        <v>4</v>
      </c>
      <c r="I7155" s="166">
        <f>+Exports!G7158</f>
        <v>18.488699999999991</v>
      </c>
      <c r="J7155" s="166">
        <f>+'ELAP_IPCO-APND'!D7158</f>
        <v>44.313870000000001</v>
      </c>
      <c r="K7155" s="166">
        <f>+(ExportsELAP[[#This Row],[Exports kWh - MPT]]/1000)*ExportsELAP[[#This Row],[EIM Price]]</f>
        <v>0.81930584826899955</v>
      </c>
      <c r="L7155" s="167" t="str">
        <f>+INDEX(ECR_Hours!$I$12:$I$15,MATCH(ExportsELAP[[#This Row],[Date Prevailing]],ECR_Hours!$H$12:$H$15,1))</f>
        <v>NS</v>
      </c>
      <c r="M7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6" spans="1:13" x14ac:dyDescent="0.25">
      <c r="A7156" s="164">
        <f>+Exports!A7159</f>
        <v>44860</v>
      </c>
      <c r="B7156" s="165">
        <f t="shared" si="444"/>
        <v>2022</v>
      </c>
      <c r="C7156" s="165">
        <f t="shared" si="445"/>
        <v>10</v>
      </c>
      <c r="D7156" s="165">
        <f t="shared" si="446"/>
        <v>26</v>
      </c>
      <c r="E7156" s="165">
        <f>+Exports!B7159</f>
        <v>3</v>
      </c>
      <c r="F7156" s="165">
        <f>+WEEKDAY(ExportsELAP[[#This Row],[Date Prevailing]],1)</f>
        <v>4</v>
      </c>
      <c r="G7156" s="165">
        <f>+COUNTIFS(ECR_Hours!$K$6:$K$7,ExportsELAP[[#This Row],[Date Prevailing]])</f>
        <v>0</v>
      </c>
      <c r="H7156" s="165">
        <f t="shared" si="447"/>
        <v>4</v>
      </c>
      <c r="I7156" s="166">
        <f>+Exports!G7159</f>
        <v>18.225300000000001</v>
      </c>
      <c r="J7156" s="166">
        <f>+'ELAP_IPCO-APND'!D7159</f>
        <v>42.573340000000002</v>
      </c>
      <c r="K7156" s="166">
        <f>+(ExportsELAP[[#This Row],[Exports kWh - MPT]]/1000)*ExportsELAP[[#This Row],[EIM Price]]</f>
        <v>0.77591189350200007</v>
      </c>
      <c r="L7156" s="167" t="str">
        <f>+INDEX(ECR_Hours!$I$12:$I$15,MATCH(ExportsELAP[[#This Row],[Date Prevailing]],ECR_Hours!$H$12:$H$15,1))</f>
        <v>NS</v>
      </c>
      <c r="M7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7" spans="1:13" x14ac:dyDescent="0.25">
      <c r="A7157" s="164">
        <f>+Exports!A7160</f>
        <v>44860</v>
      </c>
      <c r="B7157" s="165">
        <f t="shared" si="444"/>
        <v>2022</v>
      </c>
      <c r="C7157" s="165">
        <f t="shared" si="445"/>
        <v>10</v>
      </c>
      <c r="D7157" s="165">
        <f t="shared" si="446"/>
        <v>26</v>
      </c>
      <c r="E7157" s="165">
        <f>+Exports!B7160</f>
        <v>4</v>
      </c>
      <c r="F7157" s="165">
        <f>+WEEKDAY(ExportsELAP[[#This Row],[Date Prevailing]],1)</f>
        <v>4</v>
      </c>
      <c r="G7157" s="165">
        <f>+COUNTIFS(ECR_Hours!$K$6:$K$7,ExportsELAP[[#This Row],[Date Prevailing]])</f>
        <v>0</v>
      </c>
      <c r="H7157" s="165">
        <f t="shared" si="447"/>
        <v>4</v>
      </c>
      <c r="I7157" s="166">
        <f>+Exports!G7160</f>
        <v>12.065099999999999</v>
      </c>
      <c r="J7157" s="166">
        <f>+'ELAP_IPCO-APND'!D7160</f>
        <v>41.109789999999997</v>
      </c>
      <c r="K7157" s="166">
        <f>+(ExportsELAP[[#This Row],[Exports kWh - MPT]]/1000)*ExportsELAP[[#This Row],[EIM Price]]</f>
        <v>0.49599372732899993</v>
      </c>
      <c r="L7157" s="167" t="str">
        <f>+INDEX(ECR_Hours!$I$12:$I$15,MATCH(ExportsELAP[[#This Row],[Date Prevailing]],ECR_Hours!$H$12:$H$15,1))</f>
        <v>NS</v>
      </c>
      <c r="M7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8" spans="1:13" x14ac:dyDescent="0.25">
      <c r="A7158" s="164">
        <f>+Exports!A7161</f>
        <v>44860</v>
      </c>
      <c r="B7158" s="165">
        <f t="shared" si="444"/>
        <v>2022</v>
      </c>
      <c r="C7158" s="165">
        <f t="shared" si="445"/>
        <v>10</v>
      </c>
      <c r="D7158" s="165">
        <f t="shared" si="446"/>
        <v>26</v>
      </c>
      <c r="E7158" s="165">
        <f>+Exports!B7161</f>
        <v>5</v>
      </c>
      <c r="F7158" s="165">
        <f>+WEEKDAY(ExportsELAP[[#This Row],[Date Prevailing]],1)</f>
        <v>4</v>
      </c>
      <c r="G7158" s="165">
        <f>+COUNTIFS(ECR_Hours!$K$6:$K$7,ExportsELAP[[#This Row],[Date Prevailing]])</f>
        <v>0</v>
      </c>
      <c r="H7158" s="165">
        <f t="shared" si="447"/>
        <v>4</v>
      </c>
      <c r="I7158" s="166">
        <f>+Exports!G7161</f>
        <v>14.356100000000001</v>
      </c>
      <c r="J7158" s="166">
        <f>+'ELAP_IPCO-APND'!D7161</f>
        <v>41.929250000000003</v>
      </c>
      <c r="K7158" s="166">
        <f>+(ExportsELAP[[#This Row],[Exports kWh - MPT]]/1000)*ExportsELAP[[#This Row],[EIM Price]]</f>
        <v>0.60194050592500015</v>
      </c>
      <c r="L7158" s="167" t="str">
        <f>+INDEX(ECR_Hours!$I$12:$I$15,MATCH(ExportsELAP[[#This Row],[Date Prevailing]],ECR_Hours!$H$12:$H$15,1))</f>
        <v>NS</v>
      </c>
      <c r="M7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59" spans="1:13" x14ac:dyDescent="0.25">
      <c r="A7159" s="164">
        <f>+Exports!A7162</f>
        <v>44860</v>
      </c>
      <c r="B7159" s="165">
        <f t="shared" si="444"/>
        <v>2022</v>
      </c>
      <c r="C7159" s="165">
        <f t="shared" si="445"/>
        <v>10</v>
      </c>
      <c r="D7159" s="165">
        <f t="shared" si="446"/>
        <v>26</v>
      </c>
      <c r="E7159" s="165">
        <f>+Exports!B7162</f>
        <v>6</v>
      </c>
      <c r="F7159" s="165">
        <f>+WEEKDAY(ExportsELAP[[#This Row],[Date Prevailing]],1)</f>
        <v>4</v>
      </c>
      <c r="G7159" s="165">
        <f>+COUNTIFS(ECR_Hours!$K$6:$K$7,ExportsELAP[[#This Row],[Date Prevailing]])</f>
        <v>0</v>
      </c>
      <c r="H7159" s="165">
        <f t="shared" si="447"/>
        <v>4</v>
      </c>
      <c r="I7159" s="166">
        <f>+Exports!G7162</f>
        <v>10.113599999999998</v>
      </c>
      <c r="J7159" s="166">
        <f>+'ELAP_IPCO-APND'!D7162</f>
        <v>59.318579999999997</v>
      </c>
      <c r="K7159" s="166">
        <f>+(ExportsELAP[[#This Row],[Exports kWh - MPT]]/1000)*ExportsELAP[[#This Row],[EIM Price]]</f>
        <v>0.59992439068799985</v>
      </c>
      <c r="L7159" s="167" t="str">
        <f>+INDEX(ECR_Hours!$I$12:$I$15,MATCH(ExportsELAP[[#This Row],[Date Prevailing]],ECR_Hours!$H$12:$H$15,1))</f>
        <v>NS</v>
      </c>
      <c r="M7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0" spans="1:13" x14ac:dyDescent="0.25">
      <c r="A7160" s="164">
        <f>+Exports!A7163</f>
        <v>44860</v>
      </c>
      <c r="B7160" s="165">
        <f t="shared" si="444"/>
        <v>2022</v>
      </c>
      <c r="C7160" s="165">
        <f t="shared" si="445"/>
        <v>10</v>
      </c>
      <c r="D7160" s="165">
        <f t="shared" si="446"/>
        <v>26</v>
      </c>
      <c r="E7160" s="165">
        <f>+Exports!B7163</f>
        <v>7</v>
      </c>
      <c r="F7160" s="165">
        <f>+WEEKDAY(ExportsELAP[[#This Row],[Date Prevailing]],1)</f>
        <v>4</v>
      </c>
      <c r="G7160" s="165">
        <f>+COUNTIFS(ECR_Hours!$K$6:$K$7,ExportsELAP[[#This Row],[Date Prevailing]])</f>
        <v>0</v>
      </c>
      <c r="H7160" s="165">
        <f t="shared" si="447"/>
        <v>4</v>
      </c>
      <c r="I7160" s="166">
        <f>+Exports!G7163</f>
        <v>8.2318999999999996</v>
      </c>
      <c r="J7160" s="166">
        <f>+'ELAP_IPCO-APND'!D7163</f>
        <v>58.286790000000003</v>
      </c>
      <c r="K7160" s="166">
        <f>+(ExportsELAP[[#This Row],[Exports kWh - MPT]]/1000)*ExportsELAP[[#This Row],[EIM Price]]</f>
        <v>0.47981102660100006</v>
      </c>
      <c r="L7160" s="167" t="str">
        <f>+INDEX(ECR_Hours!$I$12:$I$15,MATCH(ExportsELAP[[#This Row],[Date Prevailing]],ECR_Hours!$H$12:$H$15,1))</f>
        <v>NS</v>
      </c>
      <c r="M7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1" spans="1:13" x14ac:dyDescent="0.25">
      <c r="A7161" s="164">
        <f>+Exports!A7164</f>
        <v>44860</v>
      </c>
      <c r="B7161" s="165">
        <f t="shared" si="444"/>
        <v>2022</v>
      </c>
      <c r="C7161" s="165">
        <f t="shared" si="445"/>
        <v>10</v>
      </c>
      <c r="D7161" s="165">
        <f t="shared" si="446"/>
        <v>26</v>
      </c>
      <c r="E7161" s="165">
        <f>+Exports!B7164</f>
        <v>8</v>
      </c>
      <c r="F7161" s="165">
        <f>+WEEKDAY(ExportsELAP[[#This Row],[Date Prevailing]],1)</f>
        <v>4</v>
      </c>
      <c r="G7161" s="165">
        <f>+COUNTIFS(ECR_Hours!$K$6:$K$7,ExportsELAP[[#This Row],[Date Prevailing]])</f>
        <v>0</v>
      </c>
      <c r="H7161" s="165">
        <f t="shared" si="447"/>
        <v>4</v>
      </c>
      <c r="I7161" s="166">
        <f>+Exports!G7164</f>
        <v>7.2531999999999996</v>
      </c>
      <c r="J7161" s="166">
        <f>+'ELAP_IPCO-APND'!D7164</f>
        <v>59.398829999999997</v>
      </c>
      <c r="K7161" s="166">
        <f>+(ExportsELAP[[#This Row],[Exports kWh - MPT]]/1000)*ExportsELAP[[#This Row],[EIM Price]]</f>
        <v>0.43083159375599994</v>
      </c>
      <c r="L7161" s="167" t="str">
        <f>+INDEX(ECR_Hours!$I$12:$I$15,MATCH(ExportsELAP[[#This Row],[Date Prevailing]],ECR_Hours!$H$12:$H$15,1))</f>
        <v>NS</v>
      </c>
      <c r="M7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2" spans="1:13" x14ac:dyDescent="0.25">
      <c r="A7162" s="164">
        <f>+Exports!A7165</f>
        <v>44860</v>
      </c>
      <c r="B7162" s="165">
        <f t="shared" si="444"/>
        <v>2022</v>
      </c>
      <c r="C7162" s="165">
        <f t="shared" si="445"/>
        <v>10</v>
      </c>
      <c r="D7162" s="165">
        <f t="shared" si="446"/>
        <v>26</v>
      </c>
      <c r="E7162" s="165">
        <f>+Exports!B7165</f>
        <v>9</v>
      </c>
      <c r="F7162" s="165">
        <f>+WEEKDAY(ExportsELAP[[#This Row],[Date Prevailing]],1)</f>
        <v>4</v>
      </c>
      <c r="G7162" s="165">
        <f>+COUNTIFS(ECR_Hours!$K$6:$K$7,ExportsELAP[[#This Row],[Date Prevailing]])</f>
        <v>0</v>
      </c>
      <c r="H7162" s="165">
        <f t="shared" si="447"/>
        <v>4</v>
      </c>
      <c r="I7162" s="166">
        <f>+Exports!G7165</f>
        <v>167.8683</v>
      </c>
      <c r="J7162" s="166">
        <f>+'ELAP_IPCO-APND'!D7165</f>
        <v>57.376800000000003</v>
      </c>
      <c r="K7162" s="166">
        <f>+(ExportsELAP[[#This Row],[Exports kWh - MPT]]/1000)*ExportsELAP[[#This Row],[EIM Price]]</f>
        <v>9.63174587544</v>
      </c>
      <c r="L7162" s="167" t="str">
        <f>+INDEX(ECR_Hours!$I$12:$I$15,MATCH(ExportsELAP[[#This Row],[Date Prevailing]],ECR_Hours!$H$12:$H$15,1))</f>
        <v>NS</v>
      </c>
      <c r="M7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3" spans="1:13" x14ac:dyDescent="0.25">
      <c r="A7163" s="164">
        <f>+Exports!A7166</f>
        <v>44860</v>
      </c>
      <c r="B7163" s="165">
        <f t="shared" si="444"/>
        <v>2022</v>
      </c>
      <c r="C7163" s="165">
        <f t="shared" si="445"/>
        <v>10</v>
      </c>
      <c r="D7163" s="165">
        <f t="shared" si="446"/>
        <v>26</v>
      </c>
      <c r="E7163" s="165">
        <f>+Exports!B7166</f>
        <v>10</v>
      </c>
      <c r="F7163" s="165">
        <f>+WEEKDAY(ExportsELAP[[#This Row],[Date Prevailing]],1)</f>
        <v>4</v>
      </c>
      <c r="G7163" s="165">
        <f>+COUNTIFS(ECR_Hours!$K$6:$K$7,ExportsELAP[[#This Row],[Date Prevailing]])</f>
        <v>0</v>
      </c>
      <c r="H7163" s="165">
        <f t="shared" si="447"/>
        <v>4</v>
      </c>
      <c r="I7163" s="166">
        <f>+Exports!G7166</f>
        <v>2791.7510000000002</v>
      </c>
      <c r="J7163" s="166">
        <f>+'ELAP_IPCO-APND'!D7166</f>
        <v>45.836860000000001</v>
      </c>
      <c r="K7163" s="166">
        <f>+(ExportsELAP[[#This Row],[Exports kWh - MPT]]/1000)*ExportsELAP[[#This Row],[EIM Price]]</f>
        <v>127.96509974186</v>
      </c>
      <c r="L7163" s="167" t="str">
        <f>+INDEX(ECR_Hours!$I$12:$I$15,MATCH(ExportsELAP[[#This Row],[Date Prevailing]],ECR_Hours!$H$12:$H$15,1))</f>
        <v>NS</v>
      </c>
      <c r="M7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4" spans="1:13" x14ac:dyDescent="0.25">
      <c r="A7164" s="164">
        <f>+Exports!A7167</f>
        <v>44860</v>
      </c>
      <c r="B7164" s="165">
        <f t="shared" si="444"/>
        <v>2022</v>
      </c>
      <c r="C7164" s="165">
        <f t="shared" si="445"/>
        <v>10</v>
      </c>
      <c r="D7164" s="165">
        <f t="shared" si="446"/>
        <v>26</v>
      </c>
      <c r="E7164" s="165">
        <f>+Exports!B7167</f>
        <v>11</v>
      </c>
      <c r="F7164" s="165">
        <f>+WEEKDAY(ExportsELAP[[#This Row],[Date Prevailing]],1)</f>
        <v>4</v>
      </c>
      <c r="G7164" s="165">
        <f>+COUNTIFS(ECR_Hours!$K$6:$K$7,ExportsELAP[[#This Row],[Date Prevailing]])</f>
        <v>0</v>
      </c>
      <c r="H7164" s="165">
        <f t="shared" si="447"/>
        <v>4</v>
      </c>
      <c r="I7164" s="166">
        <f>+Exports!G7167</f>
        <v>9152.1807000000008</v>
      </c>
      <c r="J7164" s="166">
        <f>+'ELAP_IPCO-APND'!D7167</f>
        <v>64.524649999999994</v>
      </c>
      <c r="K7164" s="166">
        <f>+(ExportsELAP[[#This Row],[Exports kWh - MPT]]/1000)*ExportsELAP[[#This Row],[EIM Price]]</f>
        <v>590.54125640425502</v>
      </c>
      <c r="L7164" s="167" t="str">
        <f>+INDEX(ECR_Hours!$I$12:$I$15,MATCH(ExportsELAP[[#This Row],[Date Prevailing]],ECR_Hours!$H$12:$H$15,1))</f>
        <v>NS</v>
      </c>
      <c r="M7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5" spans="1:13" x14ac:dyDescent="0.25">
      <c r="A7165" s="164">
        <f>+Exports!A7168</f>
        <v>44860</v>
      </c>
      <c r="B7165" s="165">
        <f t="shared" si="444"/>
        <v>2022</v>
      </c>
      <c r="C7165" s="165">
        <f t="shared" si="445"/>
        <v>10</v>
      </c>
      <c r="D7165" s="165">
        <f t="shared" si="446"/>
        <v>26</v>
      </c>
      <c r="E7165" s="165">
        <f>+Exports!B7168</f>
        <v>12</v>
      </c>
      <c r="F7165" s="165">
        <f>+WEEKDAY(ExportsELAP[[#This Row],[Date Prevailing]],1)</f>
        <v>4</v>
      </c>
      <c r="G7165" s="165">
        <f>+COUNTIFS(ECR_Hours!$K$6:$K$7,ExportsELAP[[#This Row],[Date Prevailing]])</f>
        <v>0</v>
      </c>
      <c r="H7165" s="165">
        <f t="shared" si="447"/>
        <v>4</v>
      </c>
      <c r="I7165" s="166">
        <f>+Exports!G7168</f>
        <v>14329.664100000002</v>
      </c>
      <c r="J7165" s="166">
        <f>+'ELAP_IPCO-APND'!D7168</f>
        <v>36.975850000000001</v>
      </c>
      <c r="K7165" s="166">
        <f>+(ExportsELAP[[#This Row],[Exports kWh - MPT]]/1000)*ExportsELAP[[#This Row],[EIM Price]]</f>
        <v>529.85151031198507</v>
      </c>
      <c r="L7165" s="167" t="str">
        <f>+INDEX(ECR_Hours!$I$12:$I$15,MATCH(ExportsELAP[[#This Row],[Date Prevailing]],ECR_Hours!$H$12:$H$15,1))</f>
        <v>NS</v>
      </c>
      <c r="M7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6" spans="1:13" x14ac:dyDescent="0.25">
      <c r="A7166" s="164">
        <f>+Exports!A7169</f>
        <v>44860</v>
      </c>
      <c r="B7166" s="165">
        <f t="shared" si="444"/>
        <v>2022</v>
      </c>
      <c r="C7166" s="165">
        <f t="shared" si="445"/>
        <v>10</v>
      </c>
      <c r="D7166" s="165">
        <f t="shared" si="446"/>
        <v>26</v>
      </c>
      <c r="E7166" s="165">
        <f>+Exports!B7169</f>
        <v>13</v>
      </c>
      <c r="F7166" s="165">
        <f>+WEEKDAY(ExportsELAP[[#This Row],[Date Prevailing]],1)</f>
        <v>4</v>
      </c>
      <c r="G7166" s="165">
        <f>+COUNTIFS(ECR_Hours!$K$6:$K$7,ExportsELAP[[#This Row],[Date Prevailing]])</f>
        <v>0</v>
      </c>
      <c r="H7166" s="165">
        <f t="shared" si="447"/>
        <v>4</v>
      </c>
      <c r="I7166" s="166">
        <f>+Exports!G7169</f>
        <v>22948.277700000002</v>
      </c>
      <c r="J7166" s="166">
        <f>+'ELAP_IPCO-APND'!D7169</f>
        <v>31.719830000000002</v>
      </c>
      <c r="K7166" s="166">
        <f>+(ExportsELAP[[#This Row],[Exports kWh - MPT]]/1000)*ExportsELAP[[#This Row],[EIM Price]]</f>
        <v>727.91546743679112</v>
      </c>
      <c r="L7166" s="167" t="str">
        <f>+INDEX(ECR_Hours!$I$12:$I$15,MATCH(ExportsELAP[[#This Row],[Date Prevailing]],ECR_Hours!$H$12:$H$15,1))</f>
        <v>NS</v>
      </c>
      <c r="M7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7" spans="1:13" x14ac:dyDescent="0.25">
      <c r="A7167" s="164">
        <f>+Exports!A7170</f>
        <v>44860</v>
      </c>
      <c r="B7167" s="165">
        <f t="shared" si="444"/>
        <v>2022</v>
      </c>
      <c r="C7167" s="165">
        <f t="shared" si="445"/>
        <v>10</v>
      </c>
      <c r="D7167" s="165">
        <f t="shared" si="446"/>
        <v>26</v>
      </c>
      <c r="E7167" s="165">
        <f>+Exports!B7170</f>
        <v>14</v>
      </c>
      <c r="F7167" s="165">
        <f>+WEEKDAY(ExportsELAP[[#This Row],[Date Prevailing]],1)</f>
        <v>4</v>
      </c>
      <c r="G7167" s="165">
        <f>+COUNTIFS(ECR_Hours!$K$6:$K$7,ExportsELAP[[#This Row],[Date Prevailing]])</f>
        <v>0</v>
      </c>
      <c r="H7167" s="165">
        <f t="shared" si="447"/>
        <v>4</v>
      </c>
      <c r="I7167" s="166">
        <f>+Exports!G7170</f>
        <v>27439.7163</v>
      </c>
      <c r="J7167" s="166">
        <f>+'ELAP_IPCO-APND'!D7170</f>
        <v>31.159870000000002</v>
      </c>
      <c r="K7167" s="166">
        <f>+(ExportsELAP[[#This Row],[Exports kWh - MPT]]/1000)*ExportsELAP[[#This Row],[EIM Price]]</f>
        <v>855.0179927448811</v>
      </c>
      <c r="L7167" s="167" t="str">
        <f>+INDEX(ECR_Hours!$I$12:$I$15,MATCH(ExportsELAP[[#This Row],[Date Prevailing]],ECR_Hours!$H$12:$H$15,1))</f>
        <v>NS</v>
      </c>
      <c r="M7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8" spans="1:13" x14ac:dyDescent="0.25">
      <c r="A7168" s="164">
        <f>+Exports!A7171</f>
        <v>44860</v>
      </c>
      <c r="B7168" s="165">
        <f t="shared" si="444"/>
        <v>2022</v>
      </c>
      <c r="C7168" s="165">
        <f t="shared" si="445"/>
        <v>10</v>
      </c>
      <c r="D7168" s="165">
        <f t="shared" si="446"/>
        <v>26</v>
      </c>
      <c r="E7168" s="165">
        <f>+Exports!B7171</f>
        <v>15</v>
      </c>
      <c r="F7168" s="165">
        <f>+WEEKDAY(ExportsELAP[[#This Row],[Date Prevailing]],1)</f>
        <v>4</v>
      </c>
      <c r="G7168" s="165">
        <f>+COUNTIFS(ECR_Hours!$K$6:$K$7,ExportsELAP[[#This Row],[Date Prevailing]])</f>
        <v>0</v>
      </c>
      <c r="H7168" s="165">
        <f t="shared" si="447"/>
        <v>4</v>
      </c>
      <c r="I7168" s="166">
        <f>+Exports!G7171</f>
        <v>26170.311199999996</v>
      </c>
      <c r="J7168" s="166">
        <f>+'ELAP_IPCO-APND'!D7171</f>
        <v>35.289059999999999</v>
      </c>
      <c r="K7168" s="166">
        <f>+(ExportsELAP[[#This Row],[Exports kWh - MPT]]/1000)*ExportsELAP[[#This Row],[EIM Price]]</f>
        <v>923.52568215547183</v>
      </c>
      <c r="L7168" s="167" t="str">
        <f>+INDEX(ECR_Hours!$I$12:$I$15,MATCH(ExportsELAP[[#This Row],[Date Prevailing]],ECR_Hours!$H$12:$H$15,1))</f>
        <v>NS</v>
      </c>
      <c r="M7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69" spans="1:13" x14ac:dyDescent="0.25">
      <c r="A7169" s="164">
        <f>+Exports!A7172</f>
        <v>44860</v>
      </c>
      <c r="B7169" s="165">
        <f t="shared" si="444"/>
        <v>2022</v>
      </c>
      <c r="C7169" s="165">
        <f t="shared" si="445"/>
        <v>10</v>
      </c>
      <c r="D7169" s="165">
        <f t="shared" si="446"/>
        <v>26</v>
      </c>
      <c r="E7169" s="165">
        <f>+Exports!B7172</f>
        <v>16</v>
      </c>
      <c r="F7169" s="165">
        <f>+WEEKDAY(ExportsELAP[[#This Row],[Date Prevailing]],1)</f>
        <v>4</v>
      </c>
      <c r="G7169" s="165">
        <f>+COUNTIFS(ECR_Hours!$K$6:$K$7,ExportsELAP[[#This Row],[Date Prevailing]])</f>
        <v>0</v>
      </c>
      <c r="H7169" s="165">
        <f t="shared" si="447"/>
        <v>4</v>
      </c>
      <c r="I7169" s="166">
        <f>+Exports!G7172</f>
        <v>22755.538699999997</v>
      </c>
      <c r="J7169" s="166">
        <f>+'ELAP_IPCO-APND'!D7172</f>
        <v>32.651470000000003</v>
      </c>
      <c r="K7169" s="166">
        <f>+(ExportsELAP[[#This Row],[Exports kWh - MPT]]/1000)*ExportsELAP[[#This Row],[EIM Price]]</f>
        <v>743.00178919688904</v>
      </c>
      <c r="L7169" s="167" t="str">
        <f>+INDEX(ECR_Hours!$I$12:$I$15,MATCH(ExportsELAP[[#This Row],[Date Prevailing]],ECR_Hours!$H$12:$H$15,1))</f>
        <v>NS</v>
      </c>
      <c r="M7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0" spans="1:13" x14ac:dyDescent="0.25">
      <c r="A7170" s="164">
        <f>+Exports!A7173</f>
        <v>44860</v>
      </c>
      <c r="B7170" s="165">
        <f t="shared" ref="B7170:B7233" si="448">+YEAR(A7170)</f>
        <v>2022</v>
      </c>
      <c r="C7170" s="165">
        <f t="shared" ref="C7170:C7233" si="449">+MONTH(A7170)</f>
        <v>10</v>
      </c>
      <c r="D7170" s="165">
        <f t="shared" ref="D7170:D7233" si="450">+DAY(A7170)</f>
        <v>26</v>
      </c>
      <c r="E7170" s="165">
        <f>+Exports!B7173</f>
        <v>17</v>
      </c>
      <c r="F7170" s="165">
        <f>+WEEKDAY(ExportsELAP[[#This Row],[Date Prevailing]],1)</f>
        <v>4</v>
      </c>
      <c r="G7170" s="165">
        <f>+COUNTIFS(ECR_Hours!$K$6:$K$7,ExportsELAP[[#This Row],[Date Prevailing]])</f>
        <v>0</v>
      </c>
      <c r="H7170" s="165">
        <f t="shared" ref="H7170:H7233" si="451">+IF(G7170=1,0,F7170)</f>
        <v>4</v>
      </c>
      <c r="I7170" s="166">
        <f>+Exports!G7173</f>
        <v>13736.834699999999</v>
      </c>
      <c r="J7170" s="166">
        <f>+'ELAP_IPCO-APND'!D7173</f>
        <v>36.046300000000002</v>
      </c>
      <c r="K7170" s="166">
        <f>+(ExportsELAP[[#This Row],[Exports kWh - MPT]]/1000)*ExportsELAP[[#This Row],[EIM Price]]</f>
        <v>495.16206464661002</v>
      </c>
      <c r="L7170" s="167" t="str">
        <f>+INDEX(ECR_Hours!$I$12:$I$15,MATCH(ExportsELAP[[#This Row],[Date Prevailing]],ECR_Hours!$H$12:$H$15,1))</f>
        <v>NS</v>
      </c>
      <c r="M7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1" spans="1:13" x14ac:dyDescent="0.25">
      <c r="A7171" s="164">
        <f>+Exports!A7174</f>
        <v>44860</v>
      </c>
      <c r="B7171" s="165">
        <f t="shared" si="448"/>
        <v>2022</v>
      </c>
      <c r="C7171" s="165">
        <f t="shared" si="449"/>
        <v>10</v>
      </c>
      <c r="D7171" s="165">
        <f t="shared" si="450"/>
        <v>26</v>
      </c>
      <c r="E7171" s="165">
        <f>+Exports!B7174</f>
        <v>18</v>
      </c>
      <c r="F7171" s="165">
        <f>+WEEKDAY(ExportsELAP[[#This Row],[Date Prevailing]],1)</f>
        <v>4</v>
      </c>
      <c r="G7171" s="165">
        <f>+COUNTIFS(ECR_Hours!$K$6:$K$7,ExportsELAP[[#This Row],[Date Prevailing]])</f>
        <v>0</v>
      </c>
      <c r="H7171" s="165">
        <f t="shared" si="451"/>
        <v>4</v>
      </c>
      <c r="I7171" s="166">
        <f>+Exports!G7174</f>
        <v>6600.5262000000002</v>
      </c>
      <c r="J7171" s="166">
        <f>+'ELAP_IPCO-APND'!D7174</f>
        <v>50.433999999999997</v>
      </c>
      <c r="K7171" s="166">
        <f>+(ExportsELAP[[#This Row],[Exports kWh - MPT]]/1000)*ExportsELAP[[#This Row],[EIM Price]]</f>
        <v>332.89093837079997</v>
      </c>
      <c r="L7171" s="167" t="str">
        <f>+INDEX(ECR_Hours!$I$12:$I$15,MATCH(ExportsELAP[[#This Row],[Date Prevailing]],ECR_Hours!$H$12:$H$15,1))</f>
        <v>NS</v>
      </c>
      <c r="M7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2" spans="1:13" x14ac:dyDescent="0.25">
      <c r="A7172" s="164">
        <f>+Exports!A7175</f>
        <v>44860</v>
      </c>
      <c r="B7172" s="165">
        <f t="shared" si="448"/>
        <v>2022</v>
      </c>
      <c r="C7172" s="165">
        <f t="shared" si="449"/>
        <v>10</v>
      </c>
      <c r="D7172" s="165">
        <f t="shared" si="450"/>
        <v>26</v>
      </c>
      <c r="E7172" s="165">
        <f>+Exports!B7175</f>
        <v>19</v>
      </c>
      <c r="F7172" s="165">
        <f>+WEEKDAY(ExportsELAP[[#This Row],[Date Prevailing]],1)</f>
        <v>4</v>
      </c>
      <c r="G7172" s="165">
        <f>+COUNTIFS(ECR_Hours!$K$6:$K$7,ExportsELAP[[#This Row],[Date Prevailing]])</f>
        <v>0</v>
      </c>
      <c r="H7172" s="165">
        <f t="shared" si="451"/>
        <v>4</v>
      </c>
      <c r="I7172" s="166">
        <f>+Exports!G7175</f>
        <v>507.45690000000002</v>
      </c>
      <c r="J7172" s="166">
        <f>+'ELAP_IPCO-APND'!D7175</f>
        <v>65.727180000000004</v>
      </c>
      <c r="K7172" s="166">
        <f>+(ExportsELAP[[#This Row],[Exports kWh - MPT]]/1000)*ExportsELAP[[#This Row],[EIM Price]]</f>
        <v>33.353711008542</v>
      </c>
      <c r="L7172" s="167" t="str">
        <f>+INDEX(ECR_Hours!$I$12:$I$15,MATCH(ExportsELAP[[#This Row],[Date Prevailing]],ECR_Hours!$H$12:$H$15,1))</f>
        <v>NS</v>
      </c>
      <c r="M7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3" spans="1:13" x14ac:dyDescent="0.25">
      <c r="A7173" s="164">
        <f>+Exports!A7176</f>
        <v>44860</v>
      </c>
      <c r="B7173" s="165">
        <f t="shared" si="448"/>
        <v>2022</v>
      </c>
      <c r="C7173" s="165">
        <f t="shared" si="449"/>
        <v>10</v>
      </c>
      <c r="D7173" s="165">
        <f t="shared" si="450"/>
        <v>26</v>
      </c>
      <c r="E7173" s="165">
        <f>+Exports!B7176</f>
        <v>20</v>
      </c>
      <c r="F7173" s="165">
        <f>+WEEKDAY(ExportsELAP[[#This Row],[Date Prevailing]],1)</f>
        <v>4</v>
      </c>
      <c r="G7173" s="165">
        <f>+COUNTIFS(ECR_Hours!$K$6:$K$7,ExportsELAP[[#This Row],[Date Prevailing]])</f>
        <v>0</v>
      </c>
      <c r="H7173" s="165">
        <f t="shared" si="451"/>
        <v>4</v>
      </c>
      <c r="I7173" s="166">
        <f>+Exports!G7176</f>
        <v>12.764900000000001</v>
      </c>
      <c r="J7173" s="166">
        <f>+'ELAP_IPCO-APND'!D7176</f>
        <v>68.075919999999996</v>
      </c>
      <c r="K7173" s="166">
        <f>+(ExportsELAP[[#This Row],[Exports kWh - MPT]]/1000)*ExportsELAP[[#This Row],[EIM Price]]</f>
        <v>0.86898231120800007</v>
      </c>
      <c r="L7173" s="167" t="str">
        <f>+INDEX(ECR_Hours!$I$12:$I$15,MATCH(ExportsELAP[[#This Row],[Date Prevailing]],ECR_Hours!$H$12:$H$15,1))</f>
        <v>NS</v>
      </c>
      <c r="M7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4" spans="1:13" x14ac:dyDescent="0.25">
      <c r="A7174" s="164">
        <f>+Exports!A7177</f>
        <v>44860</v>
      </c>
      <c r="B7174" s="165">
        <f t="shared" si="448"/>
        <v>2022</v>
      </c>
      <c r="C7174" s="165">
        <f t="shared" si="449"/>
        <v>10</v>
      </c>
      <c r="D7174" s="165">
        <f t="shared" si="450"/>
        <v>26</v>
      </c>
      <c r="E7174" s="165">
        <f>+Exports!B7177</f>
        <v>21</v>
      </c>
      <c r="F7174" s="165">
        <f>+WEEKDAY(ExportsELAP[[#This Row],[Date Prevailing]],1)</f>
        <v>4</v>
      </c>
      <c r="G7174" s="165">
        <f>+COUNTIFS(ECR_Hours!$K$6:$K$7,ExportsELAP[[#This Row],[Date Prevailing]])</f>
        <v>0</v>
      </c>
      <c r="H7174" s="165">
        <f t="shared" si="451"/>
        <v>4</v>
      </c>
      <c r="I7174" s="166">
        <f>+Exports!G7177</f>
        <v>10.173999999999991</v>
      </c>
      <c r="J7174" s="166">
        <f>+'ELAP_IPCO-APND'!D7177</f>
        <v>59.752380000000002</v>
      </c>
      <c r="K7174" s="166">
        <f>+(ExportsELAP[[#This Row],[Exports kWh - MPT]]/1000)*ExportsELAP[[#This Row],[EIM Price]]</f>
        <v>0.60792071411999948</v>
      </c>
      <c r="L7174" s="167" t="str">
        <f>+INDEX(ECR_Hours!$I$12:$I$15,MATCH(ExportsELAP[[#This Row],[Date Prevailing]],ECR_Hours!$H$12:$H$15,1))</f>
        <v>NS</v>
      </c>
      <c r="M7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5" spans="1:13" x14ac:dyDescent="0.25">
      <c r="A7175" s="164">
        <f>+Exports!A7178</f>
        <v>44860</v>
      </c>
      <c r="B7175" s="165">
        <f t="shared" si="448"/>
        <v>2022</v>
      </c>
      <c r="C7175" s="165">
        <f t="shared" si="449"/>
        <v>10</v>
      </c>
      <c r="D7175" s="165">
        <f t="shared" si="450"/>
        <v>26</v>
      </c>
      <c r="E7175" s="165">
        <f>+Exports!B7178</f>
        <v>22</v>
      </c>
      <c r="F7175" s="165">
        <f>+WEEKDAY(ExportsELAP[[#This Row],[Date Prevailing]],1)</f>
        <v>4</v>
      </c>
      <c r="G7175" s="165">
        <f>+COUNTIFS(ECR_Hours!$K$6:$K$7,ExportsELAP[[#This Row],[Date Prevailing]])</f>
        <v>0</v>
      </c>
      <c r="H7175" s="165">
        <f t="shared" si="451"/>
        <v>4</v>
      </c>
      <c r="I7175" s="166">
        <f>+Exports!G7178</f>
        <v>9.6253000000000011</v>
      </c>
      <c r="J7175" s="166">
        <f>+'ELAP_IPCO-APND'!D7178</f>
        <v>60.969839999999998</v>
      </c>
      <c r="K7175" s="166">
        <f>+(ExportsELAP[[#This Row],[Exports kWh - MPT]]/1000)*ExportsELAP[[#This Row],[EIM Price]]</f>
        <v>0.5868530009520001</v>
      </c>
      <c r="L7175" s="167" t="str">
        <f>+INDEX(ECR_Hours!$I$12:$I$15,MATCH(ExportsELAP[[#This Row],[Date Prevailing]],ECR_Hours!$H$12:$H$15,1))</f>
        <v>NS</v>
      </c>
      <c r="M7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6" spans="1:13" x14ac:dyDescent="0.25">
      <c r="A7176" s="164">
        <f>+Exports!A7179</f>
        <v>44860</v>
      </c>
      <c r="B7176" s="165">
        <f t="shared" si="448"/>
        <v>2022</v>
      </c>
      <c r="C7176" s="165">
        <f t="shared" si="449"/>
        <v>10</v>
      </c>
      <c r="D7176" s="165">
        <f t="shared" si="450"/>
        <v>26</v>
      </c>
      <c r="E7176" s="165">
        <f>+Exports!B7179</f>
        <v>23</v>
      </c>
      <c r="F7176" s="165">
        <f>+WEEKDAY(ExportsELAP[[#This Row],[Date Prevailing]],1)</f>
        <v>4</v>
      </c>
      <c r="G7176" s="165">
        <f>+COUNTIFS(ECR_Hours!$K$6:$K$7,ExportsELAP[[#This Row],[Date Prevailing]])</f>
        <v>0</v>
      </c>
      <c r="H7176" s="165">
        <f t="shared" si="451"/>
        <v>4</v>
      </c>
      <c r="I7176" s="166">
        <f>+Exports!G7179</f>
        <v>9.2261000000000006</v>
      </c>
      <c r="J7176" s="166">
        <f>+'ELAP_IPCO-APND'!D7179</f>
        <v>57.986510000000003</v>
      </c>
      <c r="K7176" s="166">
        <f>+(ExportsELAP[[#This Row],[Exports kWh - MPT]]/1000)*ExportsELAP[[#This Row],[EIM Price]]</f>
        <v>0.53498933991100006</v>
      </c>
      <c r="L7176" s="167" t="str">
        <f>+INDEX(ECR_Hours!$I$12:$I$15,MATCH(ExportsELAP[[#This Row],[Date Prevailing]],ECR_Hours!$H$12:$H$15,1))</f>
        <v>NS</v>
      </c>
      <c r="M7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7" spans="1:13" x14ac:dyDescent="0.25">
      <c r="A7177" s="164">
        <f>+Exports!A7180</f>
        <v>44860</v>
      </c>
      <c r="B7177" s="165">
        <f t="shared" si="448"/>
        <v>2022</v>
      </c>
      <c r="C7177" s="165">
        <f t="shared" si="449"/>
        <v>10</v>
      </c>
      <c r="D7177" s="165">
        <f t="shared" si="450"/>
        <v>26</v>
      </c>
      <c r="E7177" s="165">
        <f>+Exports!B7180</f>
        <v>24</v>
      </c>
      <c r="F7177" s="165">
        <f>+WEEKDAY(ExportsELAP[[#This Row],[Date Prevailing]],1)</f>
        <v>4</v>
      </c>
      <c r="G7177" s="165">
        <f>+COUNTIFS(ECR_Hours!$K$6:$K$7,ExportsELAP[[#This Row],[Date Prevailing]])</f>
        <v>0</v>
      </c>
      <c r="H7177" s="165">
        <f t="shared" si="451"/>
        <v>4</v>
      </c>
      <c r="I7177" s="166">
        <f>+Exports!G7180</f>
        <v>8.988900000000001</v>
      </c>
      <c r="J7177" s="166">
        <f>+'ELAP_IPCO-APND'!D7180</f>
        <v>52.71499</v>
      </c>
      <c r="K7177" s="166">
        <f>+(ExportsELAP[[#This Row],[Exports kWh - MPT]]/1000)*ExportsELAP[[#This Row],[EIM Price]]</f>
        <v>0.47384977361100006</v>
      </c>
      <c r="L7177" s="167" t="str">
        <f>+INDEX(ECR_Hours!$I$12:$I$15,MATCH(ExportsELAP[[#This Row],[Date Prevailing]],ECR_Hours!$H$12:$H$15,1))</f>
        <v>NS</v>
      </c>
      <c r="M7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8" spans="1:13" x14ac:dyDescent="0.25">
      <c r="A7178" s="164">
        <f>+Exports!A7181</f>
        <v>44861</v>
      </c>
      <c r="B7178" s="165">
        <f t="shared" si="448"/>
        <v>2022</v>
      </c>
      <c r="C7178" s="165">
        <f t="shared" si="449"/>
        <v>10</v>
      </c>
      <c r="D7178" s="165">
        <f t="shared" si="450"/>
        <v>27</v>
      </c>
      <c r="E7178" s="165">
        <f>+Exports!B7181</f>
        <v>1</v>
      </c>
      <c r="F7178" s="165">
        <f>+WEEKDAY(ExportsELAP[[#This Row],[Date Prevailing]],1)</f>
        <v>5</v>
      </c>
      <c r="G7178" s="165">
        <f>+COUNTIFS(ECR_Hours!$K$6:$K$7,ExportsELAP[[#This Row],[Date Prevailing]])</f>
        <v>0</v>
      </c>
      <c r="H7178" s="165">
        <f t="shared" si="451"/>
        <v>5</v>
      </c>
      <c r="I7178" s="166">
        <f>+Exports!G7181</f>
        <v>9.8373000000000008</v>
      </c>
      <c r="J7178" s="166">
        <f>+'ELAP_IPCO-APND'!D7181</f>
        <v>45.445430000000002</v>
      </c>
      <c r="K7178" s="166">
        <f>+(ExportsELAP[[#This Row],[Exports kWh - MPT]]/1000)*ExportsELAP[[#This Row],[EIM Price]]</f>
        <v>0.44706032853900002</v>
      </c>
      <c r="L7178" s="167" t="str">
        <f>+INDEX(ECR_Hours!$I$12:$I$15,MATCH(ExportsELAP[[#This Row],[Date Prevailing]],ECR_Hours!$H$12:$H$15,1))</f>
        <v>NS</v>
      </c>
      <c r="M7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79" spans="1:13" x14ac:dyDescent="0.25">
      <c r="A7179" s="164">
        <f>+Exports!A7182</f>
        <v>44861</v>
      </c>
      <c r="B7179" s="165">
        <f t="shared" si="448"/>
        <v>2022</v>
      </c>
      <c r="C7179" s="165">
        <f t="shared" si="449"/>
        <v>10</v>
      </c>
      <c r="D7179" s="165">
        <f t="shared" si="450"/>
        <v>27</v>
      </c>
      <c r="E7179" s="165">
        <f>+Exports!B7182</f>
        <v>2</v>
      </c>
      <c r="F7179" s="165">
        <f>+WEEKDAY(ExportsELAP[[#This Row],[Date Prevailing]],1)</f>
        <v>5</v>
      </c>
      <c r="G7179" s="165">
        <f>+COUNTIFS(ECR_Hours!$K$6:$K$7,ExportsELAP[[#This Row],[Date Prevailing]])</f>
        <v>0</v>
      </c>
      <c r="H7179" s="165">
        <f t="shared" si="451"/>
        <v>5</v>
      </c>
      <c r="I7179" s="166">
        <f>+Exports!G7182</f>
        <v>9.5934000000000008</v>
      </c>
      <c r="J7179" s="166">
        <f>+'ELAP_IPCO-APND'!D7182</f>
        <v>46.175269999999998</v>
      </c>
      <c r="K7179" s="166">
        <f>+(ExportsELAP[[#This Row],[Exports kWh - MPT]]/1000)*ExportsELAP[[#This Row],[EIM Price]]</f>
        <v>0.44297783521799999</v>
      </c>
      <c r="L7179" s="167" t="str">
        <f>+INDEX(ECR_Hours!$I$12:$I$15,MATCH(ExportsELAP[[#This Row],[Date Prevailing]],ECR_Hours!$H$12:$H$15,1))</f>
        <v>NS</v>
      </c>
      <c r="M7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0" spans="1:13" x14ac:dyDescent="0.25">
      <c r="A7180" s="164">
        <f>+Exports!A7183</f>
        <v>44861</v>
      </c>
      <c r="B7180" s="165">
        <f t="shared" si="448"/>
        <v>2022</v>
      </c>
      <c r="C7180" s="165">
        <f t="shared" si="449"/>
        <v>10</v>
      </c>
      <c r="D7180" s="165">
        <f t="shared" si="450"/>
        <v>27</v>
      </c>
      <c r="E7180" s="165">
        <f>+Exports!B7183</f>
        <v>3</v>
      </c>
      <c r="F7180" s="165">
        <f>+WEEKDAY(ExportsELAP[[#This Row],[Date Prevailing]],1)</f>
        <v>5</v>
      </c>
      <c r="G7180" s="165">
        <f>+COUNTIFS(ECR_Hours!$K$6:$K$7,ExportsELAP[[#This Row],[Date Prevailing]])</f>
        <v>0</v>
      </c>
      <c r="H7180" s="165">
        <f t="shared" si="451"/>
        <v>5</v>
      </c>
      <c r="I7180" s="166">
        <f>+Exports!G7183</f>
        <v>9.7666999999999984</v>
      </c>
      <c r="J7180" s="166">
        <f>+'ELAP_IPCO-APND'!D7183</f>
        <v>40.474460000000001</v>
      </c>
      <c r="K7180" s="166">
        <f>+(ExportsELAP[[#This Row],[Exports kWh - MPT]]/1000)*ExportsELAP[[#This Row],[EIM Price]]</f>
        <v>0.39530190848199992</v>
      </c>
      <c r="L7180" s="167" t="str">
        <f>+INDEX(ECR_Hours!$I$12:$I$15,MATCH(ExportsELAP[[#This Row],[Date Prevailing]],ECR_Hours!$H$12:$H$15,1))</f>
        <v>NS</v>
      </c>
      <c r="M7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1" spans="1:13" x14ac:dyDescent="0.25">
      <c r="A7181" s="164">
        <f>+Exports!A7184</f>
        <v>44861</v>
      </c>
      <c r="B7181" s="165">
        <f t="shared" si="448"/>
        <v>2022</v>
      </c>
      <c r="C7181" s="165">
        <f t="shared" si="449"/>
        <v>10</v>
      </c>
      <c r="D7181" s="165">
        <f t="shared" si="450"/>
        <v>27</v>
      </c>
      <c r="E7181" s="165">
        <f>+Exports!B7184</f>
        <v>4</v>
      </c>
      <c r="F7181" s="165">
        <f>+WEEKDAY(ExportsELAP[[#This Row],[Date Prevailing]],1)</f>
        <v>5</v>
      </c>
      <c r="G7181" s="165">
        <f>+COUNTIFS(ECR_Hours!$K$6:$K$7,ExportsELAP[[#This Row],[Date Prevailing]])</f>
        <v>0</v>
      </c>
      <c r="H7181" s="165">
        <f t="shared" si="451"/>
        <v>5</v>
      </c>
      <c r="I7181" s="166">
        <f>+Exports!G7184</f>
        <v>9.2103999999999999</v>
      </c>
      <c r="J7181" s="166">
        <f>+'ELAP_IPCO-APND'!D7184</f>
        <v>37.650530000000003</v>
      </c>
      <c r="K7181" s="166">
        <f>+(ExportsELAP[[#This Row],[Exports kWh - MPT]]/1000)*ExportsELAP[[#This Row],[EIM Price]]</f>
        <v>0.34677644151200004</v>
      </c>
      <c r="L7181" s="167" t="str">
        <f>+INDEX(ECR_Hours!$I$12:$I$15,MATCH(ExportsELAP[[#This Row],[Date Prevailing]],ECR_Hours!$H$12:$H$15,1))</f>
        <v>NS</v>
      </c>
      <c r="M7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2" spans="1:13" x14ac:dyDescent="0.25">
      <c r="A7182" s="164">
        <f>+Exports!A7185</f>
        <v>44861</v>
      </c>
      <c r="B7182" s="165">
        <f t="shared" si="448"/>
        <v>2022</v>
      </c>
      <c r="C7182" s="165">
        <f t="shared" si="449"/>
        <v>10</v>
      </c>
      <c r="D7182" s="165">
        <f t="shared" si="450"/>
        <v>27</v>
      </c>
      <c r="E7182" s="165">
        <f>+Exports!B7185</f>
        <v>5</v>
      </c>
      <c r="F7182" s="165">
        <f>+WEEKDAY(ExportsELAP[[#This Row],[Date Prevailing]],1)</f>
        <v>5</v>
      </c>
      <c r="G7182" s="165">
        <f>+COUNTIFS(ECR_Hours!$K$6:$K$7,ExportsELAP[[#This Row],[Date Prevailing]])</f>
        <v>0</v>
      </c>
      <c r="H7182" s="165">
        <f t="shared" si="451"/>
        <v>5</v>
      </c>
      <c r="I7182" s="166">
        <f>+Exports!G7185</f>
        <v>11.336599999999999</v>
      </c>
      <c r="J7182" s="166">
        <f>+'ELAP_IPCO-APND'!D7185</f>
        <v>39.311970000000002</v>
      </c>
      <c r="K7182" s="166">
        <f>+(ExportsELAP[[#This Row],[Exports kWh - MPT]]/1000)*ExportsELAP[[#This Row],[EIM Price]]</f>
        <v>0.44566407910199995</v>
      </c>
      <c r="L7182" s="167" t="str">
        <f>+INDEX(ECR_Hours!$I$12:$I$15,MATCH(ExportsELAP[[#This Row],[Date Prevailing]],ECR_Hours!$H$12:$H$15,1))</f>
        <v>NS</v>
      </c>
      <c r="M7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3" spans="1:13" x14ac:dyDescent="0.25">
      <c r="A7183" s="164">
        <f>+Exports!A7186</f>
        <v>44861</v>
      </c>
      <c r="B7183" s="165">
        <f t="shared" si="448"/>
        <v>2022</v>
      </c>
      <c r="C7183" s="165">
        <f t="shared" si="449"/>
        <v>10</v>
      </c>
      <c r="D7183" s="165">
        <f t="shared" si="450"/>
        <v>27</v>
      </c>
      <c r="E7183" s="165">
        <f>+Exports!B7186</f>
        <v>6</v>
      </c>
      <c r="F7183" s="165">
        <f>+WEEKDAY(ExportsELAP[[#This Row],[Date Prevailing]],1)</f>
        <v>5</v>
      </c>
      <c r="G7183" s="165">
        <f>+COUNTIFS(ECR_Hours!$K$6:$K$7,ExportsELAP[[#This Row],[Date Prevailing]])</f>
        <v>0</v>
      </c>
      <c r="H7183" s="165">
        <f t="shared" si="451"/>
        <v>5</v>
      </c>
      <c r="I7183" s="166">
        <f>+Exports!G7186</f>
        <v>7.5673000000000012</v>
      </c>
      <c r="J7183" s="166">
        <f>+'ELAP_IPCO-APND'!D7186</f>
        <v>48.803289999999997</v>
      </c>
      <c r="K7183" s="166">
        <f>+(ExportsELAP[[#This Row],[Exports kWh - MPT]]/1000)*ExportsELAP[[#This Row],[EIM Price]]</f>
        <v>0.36930913641700008</v>
      </c>
      <c r="L7183" s="167" t="str">
        <f>+INDEX(ECR_Hours!$I$12:$I$15,MATCH(ExportsELAP[[#This Row],[Date Prevailing]],ECR_Hours!$H$12:$H$15,1))</f>
        <v>NS</v>
      </c>
      <c r="M7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4" spans="1:13" x14ac:dyDescent="0.25">
      <c r="A7184" s="164">
        <f>+Exports!A7187</f>
        <v>44861</v>
      </c>
      <c r="B7184" s="165">
        <f t="shared" si="448"/>
        <v>2022</v>
      </c>
      <c r="C7184" s="165">
        <f t="shared" si="449"/>
        <v>10</v>
      </c>
      <c r="D7184" s="165">
        <f t="shared" si="450"/>
        <v>27</v>
      </c>
      <c r="E7184" s="165">
        <f>+Exports!B7187</f>
        <v>7</v>
      </c>
      <c r="F7184" s="165">
        <f>+WEEKDAY(ExportsELAP[[#This Row],[Date Prevailing]],1)</f>
        <v>5</v>
      </c>
      <c r="G7184" s="165">
        <f>+COUNTIFS(ECR_Hours!$K$6:$K$7,ExportsELAP[[#This Row],[Date Prevailing]])</f>
        <v>0</v>
      </c>
      <c r="H7184" s="165">
        <f t="shared" si="451"/>
        <v>5</v>
      </c>
      <c r="I7184" s="166">
        <f>+Exports!G7187</f>
        <v>8.5337000000000014</v>
      </c>
      <c r="J7184" s="166">
        <f>+'ELAP_IPCO-APND'!D7187</f>
        <v>59.675260000000002</v>
      </c>
      <c r="K7184" s="166">
        <f>+(ExportsELAP[[#This Row],[Exports kWh - MPT]]/1000)*ExportsELAP[[#This Row],[EIM Price]]</f>
        <v>0.50925076626200017</v>
      </c>
      <c r="L7184" s="167" t="str">
        <f>+INDEX(ECR_Hours!$I$12:$I$15,MATCH(ExportsELAP[[#This Row],[Date Prevailing]],ECR_Hours!$H$12:$H$15,1))</f>
        <v>NS</v>
      </c>
      <c r="M7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5" spans="1:13" x14ac:dyDescent="0.25">
      <c r="A7185" s="164">
        <f>+Exports!A7188</f>
        <v>44861</v>
      </c>
      <c r="B7185" s="165">
        <f t="shared" si="448"/>
        <v>2022</v>
      </c>
      <c r="C7185" s="165">
        <f t="shared" si="449"/>
        <v>10</v>
      </c>
      <c r="D7185" s="165">
        <f t="shared" si="450"/>
        <v>27</v>
      </c>
      <c r="E7185" s="165">
        <f>+Exports!B7188</f>
        <v>8</v>
      </c>
      <c r="F7185" s="165">
        <f>+WEEKDAY(ExportsELAP[[#This Row],[Date Prevailing]],1)</f>
        <v>5</v>
      </c>
      <c r="G7185" s="165">
        <f>+COUNTIFS(ECR_Hours!$K$6:$K$7,ExportsELAP[[#This Row],[Date Prevailing]])</f>
        <v>0</v>
      </c>
      <c r="H7185" s="165">
        <f t="shared" si="451"/>
        <v>5</v>
      </c>
      <c r="I7185" s="166">
        <f>+Exports!G7188</f>
        <v>9.648299999999999</v>
      </c>
      <c r="J7185" s="166">
        <f>+'ELAP_IPCO-APND'!D7188</f>
        <v>71.255449999999996</v>
      </c>
      <c r="K7185" s="166">
        <f>+(ExportsELAP[[#This Row],[Exports kWh - MPT]]/1000)*ExportsELAP[[#This Row],[EIM Price]]</f>
        <v>0.68749395823499981</v>
      </c>
      <c r="L7185" s="167" t="str">
        <f>+INDEX(ECR_Hours!$I$12:$I$15,MATCH(ExportsELAP[[#This Row],[Date Prevailing]],ECR_Hours!$H$12:$H$15,1))</f>
        <v>NS</v>
      </c>
      <c r="M7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6" spans="1:13" x14ac:dyDescent="0.25">
      <c r="A7186" s="164">
        <f>+Exports!A7189</f>
        <v>44861</v>
      </c>
      <c r="B7186" s="165">
        <f t="shared" si="448"/>
        <v>2022</v>
      </c>
      <c r="C7186" s="165">
        <f t="shared" si="449"/>
        <v>10</v>
      </c>
      <c r="D7186" s="165">
        <f t="shared" si="450"/>
        <v>27</v>
      </c>
      <c r="E7186" s="165">
        <f>+Exports!B7189</f>
        <v>9</v>
      </c>
      <c r="F7186" s="165">
        <f>+WEEKDAY(ExportsELAP[[#This Row],[Date Prevailing]],1)</f>
        <v>5</v>
      </c>
      <c r="G7186" s="165">
        <f>+COUNTIFS(ECR_Hours!$K$6:$K$7,ExportsELAP[[#This Row],[Date Prevailing]])</f>
        <v>0</v>
      </c>
      <c r="H7186" s="165">
        <f t="shared" si="451"/>
        <v>5</v>
      </c>
      <c r="I7186" s="166">
        <f>+Exports!G7189</f>
        <v>1385.4813000000001</v>
      </c>
      <c r="J7186" s="166">
        <f>+'ELAP_IPCO-APND'!D7189</f>
        <v>51.374229999999997</v>
      </c>
      <c r="K7186" s="166">
        <f>+(ExportsELAP[[#This Row],[Exports kWh - MPT]]/1000)*ExportsELAP[[#This Row],[EIM Price]]</f>
        <v>71.178034966899006</v>
      </c>
      <c r="L7186" s="167" t="str">
        <f>+INDEX(ECR_Hours!$I$12:$I$15,MATCH(ExportsELAP[[#This Row],[Date Prevailing]],ECR_Hours!$H$12:$H$15,1))</f>
        <v>NS</v>
      </c>
      <c r="M7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7" spans="1:13" x14ac:dyDescent="0.25">
      <c r="A7187" s="164">
        <f>+Exports!A7190</f>
        <v>44861</v>
      </c>
      <c r="B7187" s="165">
        <f t="shared" si="448"/>
        <v>2022</v>
      </c>
      <c r="C7187" s="165">
        <f t="shared" si="449"/>
        <v>10</v>
      </c>
      <c r="D7187" s="165">
        <f t="shared" si="450"/>
        <v>27</v>
      </c>
      <c r="E7187" s="165">
        <f>+Exports!B7190</f>
        <v>10</v>
      </c>
      <c r="F7187" s="165">
        <f>+WEEKDAY(ExportsELAP[[#This Row],[Date Prevailing]],1)</f>
        <v>5</v>
      </c>
      <c r="G7187" s="165">
        <f>+COUNTIFS(ECR_Hours!$K$6:$K$7,ExportsELAP[[#This Row],[Date Prevailing]])</f>
        <v>0</v>
      </c>
      <c r="H7187" s="165">
        <f t="shared" si="451"/>
        <v>5</v>
      </c>
      <c r="I7187" s="166">
        <f>+Exports!G7190</f>
        <v>8340.2211000000007</v>
      </c>
      <c r="J7187" s="166">
        <f>+'ELAP_IPCO-APND'!D7190</f>
        <v>49.875950000000003</v>
      </c>
      <c r="K7187" s="166">
        <f>+(ExportsELAP[[#This Row],[Exports kWh - MPT]]/1000)*ExportsELAP[[#This Row],[EIM Price]]</f>
        <v>415.97645057254505</v>
      </c>
      <c r="L7187" s="167" t="str">
        <f>+INDEX(ECR_Hours!$I$12:$I$15,MATCH(ExportsELAP[[#This Row],[Date Prevailing]],ECR_Hours!$H$12:$H$15,1))</f>
        <v>NS</v>
      </c>
      <c r="M7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8" spans="1:13" x14ac:dyDescent="0.25">
      <c r="A7188" s="164">
        <f>+Exports!A7191</f>
        <v>44861</v>
      </c>
      <c r="B7188" s="165">
        <f t="shared" si="448"/>
        <v>2022</v>
      </c>
      <c r="C7188" s="165">
        <f t="shared" si="449"/>
        <v>10</v>
      </c>
      <c r="D7188" s="165">
        <f t="shared" si="450"/>
        <v>27</v>
      </c>
      <c r="E7188" s="165">
        <f>+Exports!B7191</f>
        <v>11</v>
      </c>
      <c r="F7188" s="165">
        <f>+WEEKDAY(ExportsELAP[[#This Row],[Date Prevailing]],1)</f>
        <v>5</v>
      </c>
      <c r="G7188" s="165">
        <f>+COUNTIFS(ECR_Hours!$K$6:$K$7,ExportsELAP[[#This Row],[Date Prevailing]])</f>
        <v>0</v>
      </c>
      <c r="H7188" s="165">
        <f t="shared" si="451"/>
        <v>5</v>
      </c>
      <c r="I7188" s="166">
        <f>+Exports!G7191</f>
        <v>12954.474399999999</v>
      </c>
      <c r="J7188" s="166">
        <f>+'ELAP_IPCO-APND'!D7191</f>
        <v>52.464410000000001</v>
      </c>
      <c r="K7188" s="166">
        <f>+(ExportsELAP[[#This Row],[Exports kWh - MPT]]/1000)*ExportsELAP[[#This Row],[EIM Price]]</f>
        <v>679.64885625610395</v>
      </c>
      <c r="L7188" s="167" t="str">
        <f>+INDEX(ECR_Hours!$I$12:$I$15,MATCH(ExportsELAP[[#This Row],[Date Prevailing]],ECR_Hours!$H$12:$H$15,1))</f>
        <v>NS</v>
      </c>
      <c r="M7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89" spans="1:13" x14ac:dyDescent="0.25">
      <c r="A7189" s="164">
        <f>+Exports!A7192</f>
        <v>44861</v>
      </c>
      <c r="B7189" s="165">
        <f t="shared" si="448"/>
        <v>2022</v>
      </c>
      <c r="C7189" s="165">
        <f t="shared" si="449"/>
        <v>10</v>
      </c>
      <c r="D7189" s="165">
        <f t="shared" si="450"/>
        <v>27</v>
      </c>
      <c r="E7189" s="165">
        <f>+Exports!B7192</f>
        <v>12</v>
      </c>
      <c r="F7189" s="165">
        <f>+WEEKDAY(ExportsELAP[[#This Row],[Date Prevailing]],1)</f>
        <v>5</v>
      </c>
      <c r="G7189" s="165">
        <f>+COUNTIFS(ECR_Hours!$K$6:$K$7,ExportsELAP[[#This Row],[Date Prevailing]])</f>
        <v>0</v>
      </c>
      <c r="H7189" s="165">
        <f t="shared" si="451"/>
        <v>5</v>
      </c>
      <c r="I7189" s="166">
        <f>+Exports!G7192</f>
        <v>20741.482599999999</v>
      </c>
      <c r="J7189" s="166">
        <f>+'ELAP_IPCO-APND'!D7192</f>
        <v>45.008850000000002</v>
      </c>
      <c r="K7189" s="166">
        <f>+(ExportsELAP[[#This Row],[Exports kWh - MPT]]/1000)*ExportsELAP[[#This Row],[EIM Price]]</f>
        <v>933.55027912100991</v>
      </c>
      <c r="L7189" s="167" t="str">
        <f>+INDEX(ECR_Hours!$I$12:$I$15,MATCH(ExportsELAP[[#This Row],[Date Prevailing]],ECR_Hours!$H$12:$H$15,1))</f>
        <v>NS</v>
      </c>
      <c r="M7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0" spans="1:13" x14ac:dyDescent="0.25">
      <c r="A7190" s="164">
        <f>+Exports!A7193</f>
        <v>44861</v>
      </c>
      <c r="B7190" s="165">
        <f t="shared" si="448"/>
        <v>2022</v>
      </c>
      <c r="C7190" s="165">
        <f t="shared" si="449"/>
        <v>10</v>
      </c>
      <c r="D7190" s="165">
        <f t="shared" si="450"/>
        <v>27</v>
      </c>
      <c r="E7190" s="165">
        <f>+Exports!B7193</f>
        <v>13</v>
      </c>
      <c r="F7190" s="165">
        <f>+WEEKDAY(ExportsELAP[[#This Row],[Date Prevailing]],1)</f>
        <v>5</v>
      </c>
      <c r="G7190" s="165">
        <f>+COUNTIFS(ECR_Hours!$K$6:$K$7,ExportsELAP[[#This Row],[Date Prevailing]])</f>
        <v>0</v>
      </c>
      <c r="H7190" s="165">
        <f t="shared" si="451"/>
        <v>5</v>
      </c>
      <c r="I7190" s="166">
        <f>+Exports!G7193</f>
        <v>32516.463799999998</v>
      </c>
      <c r="J7190" s="166">
        <f>+'ELAP_IPCO-APND'!D7193</f>
        <v>38.819510000000001</v>
      </c>
      <c r="K7190" s="166">
        <f>+(ExportsELAP[[#This Row],[Exports kWh - MPT]]/1000)*ExportsELAP[[#This Row],[EIM Price]]</f>
        <v>1262.273191648738</v>
      </c>
      <c r="L7190" s="167" t="str">
        <f>+INDEX(ECR_Hours!$I$12:$I$15,MATCH(ExportsELAP[[#This Row],[Date Prevailing]],ECR_Hours!$H$12:$H$15,1))</f>
        <v>NS</v>
      </c>
      <c r="M7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1" spans="1:13" x14ac:dyDescent="0.25">
      <c r="A7191" s="164">
        <f>+Exports!A7194</f>
        <v>44861</v>
      </c>
      <c r="B7191" s="165">
        <f t="shared" si="448"/>
        <v>2022</v>
      </c>
      <c r="C7191" s="165">
        <f t="shared" si="449"/>
        <v>10</v>
      </c>
      <c r="D7191" s="165">
        <f t="shared" si="450"/>
        <v>27</v>
      </c>
      <c r="E7191" s="165">
        <f>+Exports!B7194</f>
        <v>14</v>
      </c>
      <c r="F7191" s="165">
        <f>+WEEKDAY(ExportsELAP[[#This Row],[Date Prevailing]],1)</f>
        <v>5</v>
      </c>
      <c r="G7191" s="165">
        <f>+COUNTIFS(ECR_Hours!$K$6:$K$7,ExportsELAP[[#This Row],[Date Prevailing]])</f>
        <v>0</v>
      </c>
      <c r="H7191" s="165">
        <f t="shared" si="451"/>
        <v>5</v>
      </c>
      <c r="I7191" s="166">
        <f>+Exports!G7194</f>
        <v>38871.1181</v>
      </c>
      <c r="J7191" s="166">
        <f>+'ELAP_IPCO-APND'!D7194</f>
        <v>40.657679999999999</v>
      </c>
      <c r="K7191" s="166">
        <f>+(ExportsELAP[[#This Row],[Exports kWh - MPT]]/1000)*ExportsELAP[[#This Row],[EIM Price]]</f>
        <v>1580.4094809520079</v>
      </c>
      <c r="L7191" s="167" t="str">
        <f>+INDEX(ECR_Hours!$I$12:$I$15,MATCH(ExportsELAP[[#This Row],[Date Prevailing]],ECR_Hours!$H$12:$H$15,1))</f>
        <v>NS</v>
      </c>
      <c r="M7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2" spans="1:13" x14ac:dyDescent="0.25">
      <c r="A7192" s="164">
        <f>+Exports!A7195</f>
        <v>44861</v>
      </c>
      <c r="B7192" s="165">
        <f t="shared" si="448"/>
        <v>2022</v>
      </c>
      <c r="C7192" s="165">
        <f t="shared" si="449"/>
        <v>10</v>
      </c>
      <c r="D7192" s="165">
        <f t="shared" si="450"/>
        <v>27</v>
      </c>
      <c r="E7192" s="165">
        <f>+Exports!B7195</f>
        <v>15</v>
      </c>
      <c r="F7192" s="165">
        <f>+WEEKDAY(ExportsELAP[[#This Row],[Date Prevailing]],1)</f>
        <v>5</v>
      </c>
      <c r="G7192" s="165">
        <f>+COUNTIFS(ECR_Hours!$K$6:$K$7,ExportsELAP[[#This Row],[Date Prevailing]])</f>
        <v>0</v>
      </c>
      <c r="H7192" s="165">
        <f t="shared" si="451"/>
        <v>5</v>
      </c>
      <c r="I7192" s="166">
        <f>+Exports!G7195</f>
        <v>39419.546299999995</v>
      </c>
      <c r="J7192" s="166">
        <f>+'ELAP_IPCO-APND'!D7195</f>
        <v>39.016719999999999</v>
      </c>
      <c r="K7192" s="166">
        <f>+(ExportsELAP[[#This Row],[Exports kWh - MPT]]/1000)*ExportsELAP[[#This Row],[EIM Price]]</f>
        <v>1538.0214005141356</v>
      </c>
      <c r="L7192" s="167" t="str">
        <f>+INDEX(ECR_Hours!$I$12:$I$15,MATCH(ExportsELAP[[#This Row],[Date Prevailing]],ECR_Hours!$H$12:$H$15,1))</f>
        <v>NS</v>
      </c>
      <c r="M7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3" spans="1:13" x14ac:dyDescent="0.25">
      <c r="A7193" s="164">
        <f>+Exports!A7196</f>
        <v>44861</v>
      </c>
      <c r="B7193" s="165">
        <f t="shared" si="448"/>
        <v>2022</v>
      </c>
      <c r="C7193" s="165">
        <f t="shared" si="449"/>
        <v>10</v>
      </c>
      <c r="D7193" s="165">
        <f t="shared" si="450"/>
        <v>27</v>
      </c>
      <c r="E7193" s="165">
        <f>+Exports!B7196</f>
        <v>16</v>
      </c>
      <c r="F7193" s="165">
        <f>+WEEKDAY(ExportsELAP[[#This Row],[Date Prevailing]],1)</f>
        <v>5</v>
      </c>
      <c r="G7193" s="165">
        <f>+COUNTIFS(ECR_Hours!$K$6:$K$7,ExportsELAP[[#This Row],[Date Prevailing]])</f>
        <v>0</v>
      </c>
      <c r="H7193" s="165">
        <f t="shared" si="451"/>
        <v>5</v>
      </c>
      <c r="I7193" s="166">
        <f>+Exports!G7196</f>
        <v>34998.458299999998</v>
      </c>
      <c r="J7193" s="166">
        <f>+'ELAP_IPCO-APND'!D7196</f>
        <v>35.339179999999999</v>
      </c>
      <c r="K7193" s="166">
        <f>+(ExportsELAP[[#This Row],[Exports kWh - MPT]]/1000)*ExportsELAP[[#This Row],[EIM Price]]</f>
        <v>1236.8168175861938</v>
      </c>
      <c r="L7193" s="167" t="str">
        <f>+INDEX(ECR_Hours!$I$12:$I$15,MATCH(ExportsELAP[[#This Row],[Date Prevailing]],ECR_Hours!$H$12:$H$15,1))</f>
        <v>NS</v>
      </c>
      <c r="M7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4" spans="1:13" x14ac:dyDescent="0.25">
      <c r="A7194" s="164">
        <f>+Exports!A7197</f>
        <v>44861</v>
      </c>
      <c r="B7194" s="165">
        <f t="shared" si="448"/>
        <v>2022</v>
      </c>
      <c r="C7194" s="165">
        <f t="shared" si="449"/>
        <v>10</v>
      </c>
      <c r="D7194" s="165">
        <f t="shared" si="450"/>
        <v>27</v>
      </c>
      <c r="E7194" s="165">
        <f>+Exports!B7197</f>
        <v>17</v>
      </c>
      <c r="F7194" s="165">
        <f>+WEEKDAY(ExportsELAP[[#This Row],[Date Prevailing]],1)</f>
        <v>5</v>
      </c>
      <c r="G7194" s="165">
        <f>+COUNTIFS(ECR_Hours!$K$6:$K$7,ExportsELAP[[#This Row],[Date Prevailing]])</f>
        <v>0</v>
      </c>
      <c r="H7194" s="165">
        <f t="shared" si="451"/>
        <v>5</v>
      </c>
      <c r="I7194" s="166">
        <f>+Exports!G7197</f>
        <v>24257.962599999999</v>
      </c>
      <c r="J7194" s="166">
        <f>+'ELAP_IPCO-APND'!D7197</f>
        <v>31.789919999999999</v>
      </c>
      <c r="K7194" s="166">
        <f>+(ExportsELAP[[#This Row],[Exports kWh - MPT]]/1000)*ExportsELAP[[#This Row],[EIM Price]]</f>
        <v>771.15869041699193</v>
      </c>
      <c r="L7194" s="167" t="str">
        <f>+INDEX(ECR_Hours!$I$12:$I$15,MATCH(ExportsELAP[[#This Row],[Date Prevailing]],ECR_Hours!$H$12:$H$15,1))</f>
        <v>NS</v>
      </c>
      <c r="M7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5" spans="1:13" x14ac:dyDescent="0.25">
      <c r="A7195" s="164">
        <f>+Exports!A7198</f>
        <v>44861</v>
      </c>
      <c r="B7195" s="165">
        <f t="shared" si="448"/>
        <v>2022</v>
      </c>
      <c r="C7195" s="165">
        <f t="shared" si="449"/>
        <v>10</v>
      </c>
      <c r="D7195" s="165">
        <f t="shared" si="450"/>
        <v>27</v>
      </c>
      <c r="E7195" s="165">
        <f>+Exports!B7198</f>
        <v>18</v>
      </c>
      <c r="F7195" s="165">
        <f>+WEEKDAY(ExportsELAP[[#This Row],[Date Prevailing]],1)</f>
        <v>5</v>
      </c>
      <c r="G7195" s="165">
        <f>+COUNTIFS(ECR_Hours!$K$6:$K$7,ExportsELAP[[#This Row],[Date Prevailing]])</f>
        <v>0</v>
      </c>
      <c r="H7195" s="165">
        <f t="shared" si="451"/>
        <v>5</v>
      </c>
      <c r="I7195" s="166">
        <f>+Exports!G7198</f>
        <v>10372.7646</v>
      </c>
      <c r="J7195" s="166">
        <f>+'ELAP_IPCO-APND'!D7198</f>
        <v>75.077089999999998</v>
      </c>
      <c r="K7195" s="166">
        <f>+(ExportsELAP[[#This Row],[Exports kWh - MPT]]/1000)*ExportsELAP[[#This Row],[EIM Price]]</f>
        <v>778.75698142301394</v>
      </c>
      <c r="L7195" s="167" t="str">
        <f>+INDEX(ECR_Hours!$I$12:$I$15,MATCH(ExportsELAP[[#This Row],[Date Prevailing]],ECR_Hours!$H$12:$H$15,1))</f>
        <v>NS</v>
      </c>
      <c r="M7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6" spans="1:13" x14ac:dyDescent="0.25">
      <c r="A7196" s="164">
        <f>+Exports!A7199</f>
        <v>44861</v>
      </c>
      <c r="B7196" s="165">
        <f t="shared" si="448"/>
        <v>2022</v>
      </c>
      <c r="C7196" s="165">
        <f t="shared" si="449"/>
        <v>10</v>
      </c>
      <c r="D7196" s="165">
        <f t="shared" si="450"/>
        <v>27</v>
      </c>
      <c r="E7196" s="165">
        <f>+Exports!B7199</f>
        <v>19</v>
      </c>
      <c r="F7196" s="165">
        <f>+WEEKDAY(ExportsELAP[[#This Row],[Date Prevailing]],1)</f>
        <v>5</v>
      </c>
      <c r="G7196" s="165">
        <f>+COUNTIFS(ECR_Hours!$K$6:$K$7,ExportsELAP[[#This Row],[Date Prevailing]])</f>
        <v>0</v>
      </c>
      <c r="H7196" s="165">
        <f t="shared" si="451"/>
        <v>5</v>
      </c>
      <c r="I7196" s="166">
        <f>+Exports!G7199</f>
        <v>1511.8081999999999</v>
      </c>
      <c r="J7196" s="166">
        <f>+'ELAP_IPCO-APND'!D7199</f>
        <v>79.514700000000005</v>
      </c>
      <c r="K7196" s="166">
        <f>+(ExportsELAP[[#This Row],[Exports kWh - MPT]]/1000)*ExportsELAP[[#This Row],[EIM Price]]</f>
        <v>120.21097548054</v>
      </c>
      <c r="L7196" s="167" t="str">
        <f>+INDEX(ECR_Hours!$I$12:$I$15,MATCH(ExportsELAP[[#This Row],[Date Prevailing]],ECR_Hours!$H$12:$H$15,1))</f>
        <v>NS</v>
      </c>
      <c r="M7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7" spans="1:13" x14ac:dyDescent="0.25">
      <c r="A7197" s="164">
        <f>+Exports!A7200</f>
        <v>44861</v>
      </c>
      <c r="B7197" s="165">
        <f t="shared" si="448"/>
        <v>2022</v>
      </c>
      <c r="C7197" s="165">
        <f t="shared" si="449"/>
        <v>10</v>
      </c>
      <c r="D7197" s="165">
        <f t="shared" si="450"/>
        <v>27</v>
      </c>
      <c r="E7197" s="165">
        <f>+Exports!B7200</f>
        <v>20</v>
      </c>
      <c r="F7197" s="165">
        <f>+WEEKDAY(ExportsELAP[[#This Row],[Date Prevailing]],1)</f>
        <v>5</v>
      </c>
      <c r="G7197" s="165">
        <f>+COUNTIFS(ECR_Hours!$K$6:$K$7,ExportsELAP[[#This Row],[Date Prevailing]])</f>
        <v>0</v>
      </c>
      <c r="H7197" s="165">
        <f t="shared" si="451"/>
        <v>5</v>
      </c>
      <c r="I7197" s="166">
        <f>+Exports!G7200</f>
        <v>28.841100000000001</v>
      </c>
      <c r="J7197" s="166">
        <f>+'ELAP_IPCO-APND'!D7200</f>
        <v>73.062780000000004</v>
      </c>
      <c r="K7197" s="166">
        <f>+(ExportsELAP[[#This Row],[Exports kWh - MPT]]/1000)*ExportsELAP[[#This Row],[EIM Price]]</f>
        <v>2.107210944258</v>
      </c>
      <c r="L7197" s="167" t="str">
        <f>+INDEX(ECR_Hours!$I$12:$I$15,MATCH(ExportsELAP[[#This Row],[Date Prevailing]],ECR_Hours!$H$12:$H$15,1))</f>
        <v>NS</v>
      </c>
      <c r="M7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8" spans="1:13" x14ac:dyDescent="0.25">
      <c r="A7198" s="164">
        <f>+Exports!A7201</f>
        <v>44861</v>
      </c>
      <c r="B7198" s="165">
        <f t="shared" si="448"/>
        <v>2022</v>
      </c>
      <c r="C7198" s="165">
        <f t="shared" si="449"/>
        <v>10</v>
      </c>
      <c r="D7198" s="165">
        <f t="shared" si="450"/>
        <v>27</v>
      </c>
      <c r="E7198" s="165">
        <f>+Exports!B7201</f>
        <v>21</v>
      </c>
      <c r="F7198" s="165">
        <f>+WEEKDAY(ExportsELAP[[#This Row],[Date Prevailing]],1)</f>
        <v>5</v>
      </c>
      <c r="G7198" s="165">
        <f>+COUNTIFS(ECR_Hours!$K$6:$K$7,ExportsELAP[[#This Row],[Date Prevailing]])</f>
        <v>0</v>
      </c>
      <c r="H7198" s="165">
        <f t="shared" si="451"/>
        <v>5</v>
      </c>
      <c r="I7198" s="166">
        <f>+Exports!G7201</f>
        <v>28.005800000000001</v>
      </c>
      <c r="J7198" s="166">
        <f>+'ELAP_IPCO-APND'!D7201</f>
        <v>71.727379999999997</v>
      </c>
      <c r="K7198" s="166">
        <f>+(ExportsELAP[[#This Row],[Exports kWh - MPT]]/1000)*ExportsELAP[[#This Row],[EIM Price]]</f>
        <v>2.0087826588039999</v>
      </c>
      <c r="L7198" s="167" t="str">
        <f>+INDEX(ECR_Hours!$I$12:$I$15,MATCH(ExportsELAP[[#This Row],[Date Prevailing]],ECR_Hours!$H$12:$H$15,1))</f>
        <v>NS</v>
      </c>
      <c r="M7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199" spans="1:13" x14ac:dyDescent="0.25">
      <c r="A7199" s="164">
        <f>+Exports!A7202</f>
        <v>44861</v>
      </c>
      <c r="B7199" s="165">
        <f t="shared" si="448"/>
        <v>2022</v>
      </c>
      <c r="C7199" s="165">
        <f t="shared" si="449"/>
        <v>10</v>
      </c>
      <c r="D7199" s="165">
        <f t="shared" si="450"/>
        <v>27</v>
      </c>
      <c r="E7199" s="165">
        <f>+Exports!B7202</f>
        <v>22</v>
      </c>
      <c r="F7199" s="165">
        <f>+WEEKDAY(ExportsELAP[[#This Row],[Date Prevailing]],1)</f>
        <v>5</v>
      </c>
      <c r="G7199" s="165">
        <f>+COUNTIFS(ECR_Hours!$K$6:$K$7,ExportsELAP[[#This Row],[Date Prevailing]])</f>
        <v>0</v>
      </c>
      <c r="H7199" s="165">
        <f t="shared" si="451"/>
        <v>5</v>
      </c>
      <c r="I7199" s="166">
        <f>+Exports!G7202</f>
        <v>27.799999999999997</v>
      </c>
      <c r="J7199" s="166">
        <f>+'ELAP_IPCO-APND'!D7202</f>
        <v>67.929450000000003</v>
      </c>
      <c r="K7199" s="166">
        <f>+(ExportsELAP[[#This Row],[Exports kWh - MPT]]/1000)*ExportsELAP[[#This Row],[EIM Price]]</f>
        <v>1.88843871</v>
      </c>
      <c r="L7199" s="167" t="str">
        <f>+INDEX(ECR_Hours!$I$12:$I$15,MATCH(ExportsELAP[[#This Row],[Date Prevailing]],ECR_Hours!$H$12:$H$15,1))</f>
        <v>NS</v>
      </c>
      <c r="M7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0" spans="1:13" x14ac:dyDescent="0.25">
      <c r="A7200" s="164">
        <f>+Exports!A7203</f>
        <v>44861</v>
      </c>
      <c r="B7200" s="165">
        <f t="shared" si="448"/>
        <v>2022</v>
      </c>
      <c r="C7200" s="165">
        <f t="shared" si="449"/>
        <v>10</v>
      </c>
      <c r="D7200" s="165">
        <f t="shared" si="450"/>
        <v>27</v>
      </c>
      <c r="E7200" s="165">
        <f>+Exports!B7203</f>
        <v>23</v>
      </c>
      <c r="F7200" s="165">
        <f>+WEEKDAY(ExportsELAP[[#This Row],[Date Prevailing]],1)</f>
        <v>5</v>
      </c>
      <c r="G7200" s="165">
        <f>+COUNTIFS(ECR_Hours!$K$6:$K$7,ExportsELAP[[#This Row],[Date Prevailing]])</f>
        <v>0</v>
      </c>
      <c r="H7200" s="165">
        <f t="shared" si="451"/>
        <v>5</v>
      </c>
      <c r="I7200" s="166">
        <f>+Exports!G7203</f>
        <v>26.770000000000003</v>
      </c>
      <c r="J7200" s="166">
        <f>+'ELAP_IPCO-APND'!D7203</f>
        <v>66.141400000000004</v>
      </c>
      <c r="K7200" s="166">
        <f>+(ExportsELAP[[#This Row],[Exports kWh - MPT]]/1000)*ExportsELAP[[#This Row],[EIM Price]]</f>
        <v>1.7706052780000003</v>
      </c>
      <c r="L7200" s="167" t="str">
        <f>+INDEX(ECR_Hours!$I$12:$I$15,MATCH(ExportsELAP[[#This Row],[Date Prevailing]],ECR_Hours!$H$12:$H$15,1))</f>
        <v>NS</v>
      </c>
      <c r="M7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1" spans="1:13" x14ac:dyDescent="0.25">
      <c r="A7201" s="164">
        <f>+Exports!A7204</f>
        <v>44861</v>
      </c>
      <c r="B7201" s="165">
        <f t="shared" si="448"/>
        <v>2022</v>
      </c>
      <c r="C7201" s="165">
        <f t="shared" si="449"/>
        <v>10</v>
      </c>
      <c r="D7201" s="165">
        <f t="shared" si="450"/>
        <v>27</v>
      </c>
      <c r="E7201" s="165">
        <f>+Exports!B7204</f>
        <v>24</v>
      </c>
      <c r="F7201" s="165">
        <f>+WEEKDAY(ExportsELAP[[#This Row],[Date Prevailing]],1)</f>
        <v>5</v>
      </c>
      <c r="G7201" s="165">
        <f>+COUNTIFS(ECR_Hours!$K$6:$K$7,ExportsELAP[[#This Row],[Date Prevailing]])</f>
        <v>0</v>
      </c>
      <c r="H7201" s="165">
        <f t="shared" si="451"/>
        <v>5</v>
      </c>
      <c r="I7201" s="166">
        <f>+Exports!G7204</f>
        <v>27.36</v>
      </c>
      <c r="J7201" s="166">
        <f>+'ELAP_IPCO-APND'!D7204</f>
        <v>71.083330000000004</v>
      </c>
      <c r="K7201" s="166">
        <f>+(ExportsELAP[[#This Row],[Exports kWh - MPT]]/1000)*ExportsELAP[[#This Row],[EIM Price]]</f>
        <v>1.9448399088000001</v>
      </c>
      <c r="L7201" s="167" t="str">
        <f>+INDEX(ECR_Hours!$I$12:$I$15,MATCH(ExportsELAP[[#This Row],[Date Prevailing]],ECR_Hours!$H$12:$H$15,1))</f>
        <v>NS</v>
      </c>
      <c r="M7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2" spans="1:13" x14ac:dyDescent="0.25">
      <c r="A7202" s="164">
        <f>+Exports!A7205</f>
        <v>44862</v>
      </c>
      <c r="B7202" s="165">
        <f t="shared" si="448"/>
        <v>2022</v>
      </c>
      <c r="C7202" s="165">
        <f t="shared" si="449"/>
        <v>10</v>
      </c>
      <c r="D7202" s="165">
        <f t="shared" si="450"/>
        <v>28</v>
      </c>
      <c r="E7202" s="165">
        <f>+Exports!B7205</f>
        <v>1</v>
      </c>
      <c r="F7202" s="165">
        <f>+WEEKDAY(ExportsELAP[[#This Row],[Date Prevailing]],1)</f>
        <v>6</v>
      </c>
      <c r="G7202" s="165">
        <f>+COUNTIFS(ECR_Hours!$K$6:$K$7,ExportsELAP[[#This Row],[Date Prevailing]])</f>
        <v>0</v>
      </c>
      <c r="H7202" s="165">
        <f t="shared" si="451"/>
        <v>6</v>
      </c>
      <c r="I7202" s="166">
        <f>+Exports!G7205</f>
        <v>27.450599999999991</v>
      </c>
      <c r="J7202" s="166">
        <f>+'ELAP_IPCO-APND'!D7205</f>
        <v>58.390419999999999</v>
      </c>
      <c r="K7202" s="166">
        <f>+(ExportsELAP[[#This Row],[Exports kWh - MPT]]/1000)*ExportsELAP[[#This Row],[EIM Price]]</f>
        <v>1.6028520632519996</v>
      </c>
      <c r="L7202" s="167" t="str">
        <f>+INDEX(ECR_Hours!$I$12:$I$15,MATCH(ExportsELAP[[#This Row],[Date Prevailing]],ECR_Hours!$H$12:$H$15,1))</f>
        <v>NS</v>
      </c>
      <c r="M7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3" spans="1:13" x14ac:dyDescent="0.25">
      <c r="A7203" s="164">
        <f>+Exports!A7206</f>
        <v>44862</v>
      </c>
      <c r="B7203" s="165">
        <f t="shared" si="448"/>
        <v>2022</v>
      </c>
      <c r="C7203" s="165">
        <f t="shared" si="449"/>
        <v>10</v>
      </c>
      <c r="D7203" s="165">
        <f t="shared" si="450"/>
        <v>28</v>
      </c>
      <c r="E7203" s="165">
        <f>+Exports!B7206</f>
        <v>2</v>
      </c>
      <c r="F7203" s="165">
        <f>+WEEKDAY(ExportsELAP[[#This Row],[Date Prevailing]],1)</f>
        <v>6</v>
      </c>
      <c r="G7203" s="165">
        <f>+COUNTIFS(ECR_Hours!$K$6:$K$7,ExportsELAP[[#This Row],[Date Prevailing]])</f>
        <v>0</v>
      </c>
      <c r="H7203" s="165">
        <f t="shared" si="451"/>
        <v>6</v>
      </c>
      <c r="I7203" s="166">
        <f>+Exports!G7206</f>
        <v>40.206800000000001</v>
      </c>
      <c r="J7203" s="166">
        <f>+'ELAP_IPCO-APND'!D7206</f>
        <v>52.595050000000001</v>
      </c>
      <c r="K7203" s="166">
        <f>+(ExportsELAP[[#This Row],[Exports kWh - MPT]]/1000)*ExportsELAP[[#This Row],[EIM Price]]</f>
        <v>2.1146786563400002</v>
      </c>
      <c r="L7203" s="167" t="str">
        <f>+INDEX(ECR_Hours!$I$12:$I$15,MATCH(ExportsELAP[[#This Row],[Date Prevailing]],ECR_Hours!$H$12:$H$15,1))</f>
        <v>NS</v>
      </c>
      <c r="M7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4" spans="1:13" x14ac:dyDescent="0.25">
      <c r="A7204" s="164">
        <f>+Exports!A7207</f>
        <v>44862</v>
      </c>
      <c r="B7204" s="165">
        <f t="shared" si="448"/>
        <v>2022</v>
      </c>
      <c r="C7204" s="165">
        <f t="shared" si="449"/>
        <v>10</v>
      </c>
      <c r="D7204" s="165">
        <f t="shared" si="450"/>
        <v>28</v>
      </c>
      <c r="E7204" s="165">
        <f>+Exports!B7207</f>
        <v>3</v>
      </c>
      <c r="F7204" s="165">
        <f>+WEEKDAY(ExportsELAP[[#This Row],[Date Prevailing]],1)</f>
        <v>6</v>
      </c>
      <c r="G7204" s="165">
        <f>+COUNTIFS(ECR_Hours!$K$6:$K$7,ExportsELAP[[#This Row],[Date Prevailing]])</f>
        <v>0</v>
      </c>
      <c r="H7204" s="165">
        <f t="shared" si="451"/>
        <v>6</v>
      </c>
      <c r="I7204" s="166">
        <f>+Exports!G7207</f>
        <v>29.76</v>
      </c>
      <c r="J7204" s="166">
        <f>+'ELAP_IPCO-APND'!D7207</f>
        <v>49.789149999999999</v>
      </c>
      <c r="K7204" s="166">
        <f>+(ExportsELAP[[#This Row],[Exports kWh - MPT]]/1000)*ExportsELAP[[#This Row],[EIM Price]]</f>
        <v>1.4817251040000001</v>
      </c>
      <c r="L7204" s="167" t="str">
        <f>+INDEX(ECR_Hours!$I$12:$I$15,MATCH(ExportsELAP[[#This Row],[Date Prevailing]],ECR_Hours!$H$12:$H$15,1))</f>
        <v>NS</v>
      </c>
      <c r="M7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5" spans="1:13" x14ac:dyDescent="0.25">
      <c r="A7205" s="164">
        <f>+Exports!A7208</f>
        <v>44862</v>
      </c>
      <c r="B7205" s="165">
        <f t="shared" si="448"/>
        <v>2022</v>
      </c>
      <c r="C7205" s="165">
        <f t="shared" si="449"/>
        <v>10</v>
      </c>
      <c r="D7205" s="165">
        <f t="shared" si="450"/>
        <v>28</v>
      </c>
      <c r="E7205" s="165">
        <f>+Exports!B7208</f>
        <v>4</v>
      </c>
      <c r="F7205" s="165">
        <f>+WEEKDAY(ExportsELAP[[#This Row],[Date Prevailing]],1)</f>
        <v>6</v>
      </c>
      <c r="G7205" s="165">
        <f>+COUNTIFS(ECR_Hours!$K$6:$K$7,ExportsELAP[[#This Row],[Date Prevailing]])</f>
        <v>0</v>
      </c>
      <c r="H7205" s="165">
        <f t="shared" si="451"/>
        <v>6</v>
      </c>
      <c r="I7205" s="166">
        <f>+Exports!G7208</f>
        <v>30.795899999999996</v>
      </c>
      <c r="J7205" s="166">
        <f>+'ELAP_IPCO-APND'!D7208</f>
        <v>46.537640000000003</v>
      </c>
      <c r="K7205" s="166">
        <f>+(ExportsELAP[[#This Row],[Exports kWh - MPT]]/1000)*ExportsELAP[[#This Row],[EIM Price]]</f>
        <v>1.4331685076759999</v>
      </c>
      <c r="L7205" s="167" t="str">
        <f>+INDEX(ECR_Hours!$I$12:$I$15,MATCH(ExportsELAP[[#This Row],[Date Prevailing]],ECR_Hours!$H$12:$H$15,1))</f>
        <v>NS</v>
      </c>
      <c r="M7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6" spans="1:13" x14ac:dyDescent="0.25">
      <c r="A7206" s="164">
        <f>+Exports!A7209</f>
        <v>44862</v>
      </c>
      <c r="B7206" s="165">
        <f t="shared" si="448"/>
        <v>2022</v>
      </c>
      <c r="C7206" s="165">
        <f t="shared" si="449"/>
        <v>10</v>
      </c>
      <c r="D7206" s="165">
        <f t="shared" si="450"/>
        <v>28</v>
      </c>
      <c r="E7206" s="165">
        <f>+Exports!B7209</f>
        <v>5</v>
      </c>
      <c r="F7206" s="165">
        <f>+WEEKDAY(ExportsELAP[[#This Row],[Date Prevailing]],1)</f>
        <v>6</v>
      </c>
      <c r="G7206" s="165">
        <f>+COUNTIFS(ECR_Hours!$K$6:$K$7,ExportsELAP[[#This Row],[Date Prevailing]])</f>
        <v>0</v>
      </c>
      <c r="H7206" s="165">
        <f t="shared" si="451"/>
        <v>6</v>
      </c>
      <c r="I7206" s="166">
        <f>+Exports!G7209</f>
        <v>33.7592</v>
      </c>
      <c r="J7206" s="166">
        <f>+'ELAP_IPCO-APND'!D7209</f>
        <v>47.202210000000001</v>
      </c>
      <c r="K7206" s="166">
        <f>+(ExportsELAP[[#This Row],[Exports kWh - MPT]]/1000)*ExportsELAP[[#This Row],[EIM Price]]</f>
        <v>1.5935088478320001</v>
      </c>
      <c r="L7206" s="167" t="str">
        <f>+INDEX(ECR_Hours!$I$12:$I$15,MATCH(ExportsELAP[[#This Row],[Date Prevailing]],ECR_Hours!$H$12:$H$15,1))</f>
        <v>NS</v>
      </c>
      <c r="M7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7" spans="1:13" x14ac:dyDescent="0.25">
      <c r="A7207" s="164">
        <f>+Exports!A7210</f>
        <v>44862</v>
      </c>
      <c r="B7207" s="165">
        <f t="shared" si="448"/>
        <v>2022</v>
      </c>
      <c r="C7207" s="165">
        <f t="shared" si="449"/>
        <v>10</v>
      </c>
      <c r="D7207" s="165">
        <f t="shared" si="450"/>
        <v>28</v>
      </c>
      <c r="E7207" s="165">
        <f>+Exports!B7210</f>
        <v>6</v>
      </c>
      <c r="F7207" s="165">
        <f>+WEEKDAY(ExportsELAP[[#This Row],[Date Prevailing]],1)</f>
        <v>6</v>
      </c>
      <c r="G7207" s="165">
        <f>+COUNTIFS(ECR_Hours!$K$6:$K$7,ExportsELAP[[#This Row],[Date Prevailing]])</f>
        <v>0</v>
      </c>
      <c r="H7207" s="165">
        <f t="shared" si="451"/>
        <v>6</v>
      </c>
      <c r="I7207" s="166">
        <f>+Exports!G7210</f>
        <v>29.925900000000002</v>
      </c>
      <c r="J7207" s="166">
        <f>+'ELAP_IPCO-APND'!D7210</f>
        <v>54.493310000000001</v>
      </c>
      <c r="K7207" s="166">
        <f>+(ExportsELAP[[#This Row],[Exports kWh - MPT]]/1000)*ExportsELAP[[#This Row],[EIM Price]]</f>
        <v>1.6307613457290002</v>
      </c>
      <c r="L7207" s="167" t="str">
        <f>+INDEX(ECR_Hours!$I$12:$I$15,MATCH(ExportsELAP[[#This Row],[Date Prevailing]],ECR_Hours!$H$12:$H$15,1))</f>
        <v>NS</v>
      </c>
      <c r="M7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8" spans="1:13" x14ac:dyDescent="0.25">
      <c r="A7208" s="164">
        <f>+Exports!A7211</f>
        <v>44862</v>
      </c>
      <c r="B7208" s="165">
        <f t="shared" si="448"/>
        <v>2022</v>
      </c>
      <c r="C7208" s="165">
        <f t="shared" si="449"/>
        <v>10</v>
      </c>
      <c r="D7208" s="165">
        <f t="shared" si="450"/>
        <v>28</v>
      </c>
      <c r="E7208" s="165">
        <f>+Exports!B7211</f>
        <v>7</v>
      </c>
      <c r="F7208" s="165">
        <f>+WEEKDAY(ExportsELAP[[#This Row],[Date Prevailing]],1)</f>
        <v>6</v>
      </c>
      <c r="G7208" s="165">
        <f>+COUNTIFS(ECR_Hours!$K$6:$K$7,ExportsELAP[[#This Row],[Date Prevailing]])</f>
        <v>0</v>
      </c>
      <c r="H7208" s="165">
        <f t="shared" si="451"/>
        <v>6</v>
      </c>
      <c r="I7208" s="166">
        <f>+Exports!G7211</f>
        <v>28.892099999999996</v>
      </c>
      <c r="J7208" s="166">
        <f>+'ELAP_IPCO-APND'!D7211</f>
        <v>65.128270000000001</v>
      </c>
      <c r="K7208" s="166">
        <f>+(ExportsELAP[[#This Row],[Exports kWh - MPT]]/1000)*ExportsELAP[[#This Row],[EIM Price]]</f>
        <v>1.8816924896669998</v>
      </c>
      <c r="L7208" s="167" t="str">
        <f>+INDEX(ECR_Hours!$I$12:$I$15,MATCH(ExportsELAP[[#This Row],[Date Prevailing]],ECR_Hours!$H$12:$H$15,1))</f>
        <v>NS</v>
      </c>
      <c r="M7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09" spans="1:13" x14ac:dyDescent="0.25">
      <c r="A7209" s="164">
        <f>+Exports!A7212</f>
        <v>44862</v>
      </c>
      <c r="B7209" s="165">
        <f t="shared" si="448"/>
        <v>2022</v>
      </c>
      <c r="C7209" s="165">
        <f t="shared" si="449"/>
        <v>10</v>
      </c>
      <c r="D7209" s="165">
        <f t="shared" si="450"/>
        <v>28</v>
      </c>
      <c r="E7209" s="165">
        <f>+Exports!B7212</f>
        <v>8</v>
      </c>
      <c r="F7209" s="165">
        <f>+WEEKDAY(ExportsELAP[[#This Row],[Date Prevailing]],1)</f>
        <v>6</v>
      </c>
      <c r="G7209" s="165">
        <f>+COUNTIFS(ECR_Hours!$K$6:$K$7,ExportsELAP[[#This Row],[Date Prevailing]])</f>
        <v>0</v>
      </c>
      <c r="H7209" s="165">
        <f t="shared" si="451"/>
        <v>6</v>
      </c>
      <c r="I7209" s="166">
        <f>+Exports!G7212</f>
        <v>30.177200000000003</v>
      </c>
      <c r="J7209" s="166">
        <f>+'ELAP_IPCO-APND'!D7212</f>
        <v>72.029480000000007</v>
      </c>
      <c r="K7209" s="166">
        <f>+(ExportsELAP[[#This Row],[Exports kWh - MPT]]/1000)*ExportsELAP[[#This Row],[EIM Price]]</f>
        <v>2.1736480238560003</v>
      </c>
      <c r="L7209" s="167" t="str">
        <f>+INDEX(ECR_Hours!$I$12:$I$15,MATCH(ExportsELAP[[#This Row],[Date Prevailing]],ECR_Hours!$H$12:$H$15,1))</f>
        <v>NS</v>
      </c>
      <c r="M7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0" spans="1:13" x14ac:dyDescent="0.25">
      <c r="A7210" s="164">
        <f>+Exports!A7213</f>
        <v>44862</v>
      </c>
      <c r="B7210" s="165">
        <f t="shared" si="448"/>
        <v>2022</v>
      </c>
      <c r="C7210" s="165">
        <f t="shared" si="449"/>
        <v>10</v>
      </c>
      <c r="D7210" s="165">
        <f t="shared" si="450"/>
        <v>28</v>
      </c>
      <c r="E7210" s="165">
        <f>+Exports!B7213</f>
        <v>9</v>
      </c>
      <c r="F7210" s="165">
        <f>+WEEKDAY(ExportsELAP[[#This Row],[Date Prevailing]],1)</f>
        <v>6</v>
      </c>
      <c r="G7210" s="165">
        <f>+COUNTIFS(ECR_Hours!$K$6:$K$7,ExportsELAP[[#This Row],[Date Prevailing]])</f>
        <v>0</v>
      </c>
      <c r="H7210" s="165">
        <f t="shared" si="451"/>
        <v>6</v>
      </c>
      <c r="I7210" s="166">
        <f>+Exports!G7213</f>
        <v>4190.6196</v>
      </c>
      <c r="J7210" s="166">
        <f>+'ELAP_IPCO-APND'!D7213</f>
        <v>98.844790000000003</v>
      </c>
      <c r="K7210" s="166">
        <f>+(ExportsELAP[[#This Row],[Exports kWh - MPT]]/1000)*ExportsELAP[[#This Row],[EIM Price]]</f>
        <v>414.22091433188399</v>
      </c>
      <c r="L7210" s="167" t="str">
        <f>+INDEX(ECR_Hours!$I$12:$I$15,MATCH(ExportsELAP[[#This Row],[Date Prevailing]],ECR_Hours!$H$12:$H$15,1))</f>
        <v>NS</v>
      </c>
      <c r="M7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1" spans="1:13" x14ac:dyDescent="0.25">
      <c r="A7211" s="164">
        <f>+Exports!A7214</f>
        <v>44862</v>
      </c>
      <c r="B7211" s="165">
        <f t="shared" si="448"/>
        <v>2022</v>
      </c>
      <c r="C7211" s="165">
        <f t="shared" si="449"/>
        <v>10</v>
      </c>
      <c r="D7211" s="165">
        <f t="shared" si="450"/>
        <v>28</v>
      </c>
      <c r="E7211" s="165">
        <f>+Exports!B7214</f>
        <v>10</v>
      </c>
      <c r="F7211" s="165">
        <f>+WEEKDAY(ExportsELAP[[#This Row],[Date Prevailing]],1)</f>
        <v>6</v>
      </c>
      <c r="G7211" s="165">
        <f>+COUNTIFS(ECR_Hours!$K$6:$K$7,ExportsELAP[[#This Row],[Date Prevailing]])</f>
        <v>0</v>
      </c>
      <c r="H7211" s="165">
        <f t="shared" si="451"/>
        <v>6</v>
      </c>
      <c r="I7211" s="166">
        <f>+Exports!G7214</f>
        <v>15350.046</v>
      </c>
      <c r="J7211" s="166">
        <f>+'ELAP_IPCO-APND'!D7214</f>
        <v>53.799970000000002</v>
      </c>
      <c r="K7211" s="166">
        <f>+(ExportsELAP[[#This Row],[Exports kWh - MPT]]/1000)*ExportsELAP[[#This Row],[EIM Price]]</f>
        <v>825.83201429862004</v>
      </c>
      <c r="L7211" s="167" t="str">
        <f>+INDEX(ECR_Hours!$I$12:$I$15,MATCH(ExportsELAP[[#This Row],[Date Prevailing]],ECR_Hours!$H$12:$H$15,1))</f>
        <v>NS</v>
      </c>
      <c r="M7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2" spans="1:13" x14ac:dyDescent="0.25">
      <c r="A7212" s="164">
        <f>+Exports!A7215</f>
        <v>44862</v>
      </c>
      <c r="B7212" s="165">
        <f t="shared" si="448"/>
        <v>2022</v>
      </c>
      <c r="C7212" s="165">
        <f t="shared" si="449"/>
        <v>10</v>
      </c>
      <c r="D7212" s="165">
        <f t="shared" si="450"/>
        <v>28</v>
      </c>
      <c r="E7212" s="165">
        <f>+Exports!B7215</f>
        <v>11</v>
      </c>
      <c r="F7212" s="165">
        <f>+WEEKDAY(ExportsELAP[[#This Row],[Date Prevailing]],1)</f>
        <v>6</v>
      </c>
      <c r="G7212" s="165">
        <f>+COUNTIFS(ECR_Hours!$K$6:$K$7,ExportsELAP[[#This Row],[Date Prevailing]])</f>
        <v>0</v>
      </c>
      <c r="H7212" s="165">
        <f t="shared" si="451"/>
        <v>6</v>
      </c>
      <c r="I7212" s="166">
        <f>+Exports!G7215</f>
        <v>29272.7179</v>
      </c>
      <c r="J7212" s="166">
        <f>+'ELAP_IPCO-APND'!D7215</f>
        <v>48.563049999999997</v>
      </c>
      <c r="K7212" s="166">
        <f>+(ExportsELAP[[#This Row],[Exports kWh - MPT]]/1000)*ExportsELAP[[#This Row],[EIM Price]]</f>
        <v>1421.5724630135949</v>
      </c>
      <c r="L7212" s="167" t="str">
        <f>+INDEX(ECR_Hours!$I$12:$I$15,MATCH(ExportsELAP[[#This Row],[Date Prevailing]],ECR_Hours!$H$12:$H$15,1))</f>
        <v>NS</v>
      </c>
      <c r="M7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3" spans="1:13" x14ac:dyDescent="0.25">
      <c r="A7213" s="164">
        <f>+Exports!A7216</f>
        <v>44862</v>
      </c>
      <c r="B7213" s="165">
        <f t="shared" si="448"/>
        <v>2022</v>
      </c>
      <c r="C7213" s="165">
        <f t="shared" si="449"/>
        <v>10</v>
      </c>
      <c r="D7213" s="165">
        <f t="shared" si="450"/>
        <v>28</v>
      </c>
      <c r="E7213" s="165">
        <f>+Exports!B7216</f>
        <v>12</v>
      </c>
      <c r="F7213" s="165">
        <f>+WEEKDAY(ExportsELAP[[#This Row],[Date Prevailing]],1)</f>
        <v>6</v>
      </c>
      <c r="G7213" s="165">
        <f>+COUNTIFS(ECR_Hours!$K$6:$K$7,ExportsELAP[[#This Row],[Date Prevailing]])</f>
        <v>0</v>
      </c>
      <c r="H7213" s="165">
        <f t="shared" si="451"/>
        <v>6</v>
      </c>
      <c r="I7213" s="166">
        <f>+Exports!G7216</f>
        <v>39787.594799999999</v>
      </c>
      <c r="J7213" s="166">
        <f>+'ELAP_IPCO-APND'!D7216</f>
        <v>48.199919999999999</v>
      </c>
      <c r="K7213" s="166">
        <f>+(ExportsELAP[[#This Row],[Exports kWh - MPT]]/1000)*ExportsELAP[[#This Row],[EIM Price]]</f>
        <v>1917.7588863524161</v>
      </c>
      <c r="L7213" s="167" t="str">
        <f>+INDEX(ECR_Hours!$I$12:$I$15,MATCH(ExportsELAP[[#This Row],[Date Prevailing]],ECR_Hours!$H$12:$H$15,1))</f>
        <v>NS</v>
      </c>
      <c r="M7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4" spans="1:13" x14ac:dyDescent="0.25">
      <c r="A7214" s="164">
        <f>+Exports!A7217</f>
        <v>44862</v>
      </c>
      <c r="B7214" s="165">
        <f t="shared" si="448"/>
        <v>2022</v>
      </c>
      <c r="C7214" s="165">
        <f t="shared" si="449"/>
        <v>10</v>
      </c>
      <c r="D7214" s="165">
        <f t="shared" si="450"/>
        <v>28</v>
      </c>
      <c r="E7214" s="165">
        <f>+Exports!B7217</f>
        <v>13</v>
      </c>
      <c r="F7214" s="165">
        <f>+WEEKDAY(ExportsELAP[[#This Row],[Date Prevailing]],1)</f>
        <v>6</v>
      </c>
      <c r="G7214" s="165">
        <f>+COUNTIFS(ECR_Hours!$K$6:$K$7,ExportsELAP[[#This Row],[Date Prevailing]])</f>
        <v>0</v>
      </c>
      <c r="H7214" s="165">
        <f t="shared" si="451"/>
        <v>6</v>
      </c>
      <c r="I7214" s="166">
        <f>+Exports!G7217</f>
        <v>42973.8243</v>
      </c>
      <c r="J7214" s="166">
        <f>+'ELAP_IPCO-APND'!D7217</f>
        <v>49.813679999999998</v>
      </c>
      <c r="K7214" s="166">
        <f>+(ExportsELAP[[#This Row],[Exports kWh - MPT]]/1000)*ExportsELAP[[#This Row],[EIM Price]]</f>
        <v>2140.684332056424</v>
      </c>
      <c r="L7214" s="167" t="str">
        <f>+INDEX(ECR_Hours!$I$12:$I$15,MATCH(ExportsELAP[[#This Row],[Date Prevailing]],ECR_Hours!$H$12:$H$15,1))</f>
        <v>NS</v>
      </c>
      <c r="M7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5" spans="1:13" x14ac:dyDescent="0.25">
      <c r="A7215" s="164">
        <f>+Exports!A7218</f>
        <v>44862</v>
      </c>
      <c r="B7215" s="165">
        <f t="shared" si="448"/>
        <v>2022</v>
      </c>
      <c r="C7215" s="165">
        <f t="shared" si="449"/>
        <v>10</v>
      </c>
      <c r="D7215" s="165">
        <f t="shared" si="450"/>
        <v>28</v>
      </c>
      <c r="E7215" s="165">
        <f>+Exports!B7218</f>
        <v>14</v>
      </c>
      <c r="F7215" s="165">
        <f>+WEEKDAY(ExportsELAP[[#This Row],[Date Prevailing]],1)</f>
        <v>6</v>
      </c>
      <c r="G7215" s="165">
        <f>+COUNTIFS(ECR_Hours!$K$6:$K$7,ExportsELAP[[#This Row],[Date Prevailing]])</f>
        <v>0</v>
      </c>
      <c r="H7215" s="165">
        <f t="shared" si="451"/>
        <v>6</v>
      </c>
      <c r="I7215" s="166">
        <f>+Exports!G7218</f>
        <v>43519.873799999994</v>
      </c>
      <c r="J7215" s="166">
        <f>+'ELAP_IPCO-APND'!D7218</f>
        <v>44.732939999999999</v>
      </c>
      <c r="K7215" s="166">
        <f>+(ExportsELAP[[#This Row],[Exports kWh - MPT]]/1000)*ExportsELAP[[#This Row],[EIM Price]]</f>
        <v>1946.7719035029716</v>
      </c>
      <c r="L7215" s="167" t="str">
        <f>+INDEX(ECR_Hours!$I$12:$I$15,MATCH(ExportsELAP[[#This Row],[Date Prevailing]],ECR_Hours!$H$12:$H$15,1))</f>
        <v>NS</v>
      </c>
      <c r="M7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6" spans="1:13" x14ac:dyDescent="0.25">
      <c r="A7216" s="164">
        <f>+Exports!A7219</f>
        <v>44862</v>
      </c>
      <c r="B7216" s="165">
        <f t="shared" si="448"/>
        <v>2022</v>
      </c>
      <c r="C7216" s="165">
        <f t="shared" si="449"/>
        <v>10</v>
      </c>
      <c r="D7216" s="165">
        <f t="shared" si="450"/>
        <v>28</v>
      </c>
      <c r="E7216" s="165">
        <f>+Exports!B7219</f>
        <v>15</v>
      </c>
      <c r="F7216" s="165">
        <f>+WEEKDAY(ExportsELAP[[#This Row],[Date Prevailing]],1)</f>
        <v>6</v>
      </c>
      <c r="G7216" s="165">
        <f>+COUNTIFS(ECR_Hours!$K$6:$K$7,ExportsELAP[[#This Row],[Date Prevailing]])</f>
        <v>0</v>
      </c>
      <c r="H7216" s="165">
        <f t="shared" si="451"/>
        <v>6</v>
      </c>
      <c r="I7216" s="166">
        <f>+Exports!G7219</f>
        <v>37806.638999999996</v>
      </c>
      <c r="J7216" s="166">
        <f>+'ELAP_IPCO-APND'!D7219</f>
        <v>44.870049999999999</v>
      </c>
      <c r="K7216" s="166">
        <f>+(ExportsELAP[[#This Row],[Exports kWh - MPT]]/1000)*ExportsELAP[[#This Row],[EIM Price]]</f>
        <v>1696.3857822619498</v>
      </c>
      <c r="L7216" s="167" t="str">
        <f>+INDEX(ECR_Hours!$I$12:$I$15,MATCH(ExportsELAP[[#This Row],[Date Prevailing]],ECR_Hours!$H$12:$H$15,1))</f>
        <v>NS</v>
      </c>
      <c r="M7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7" spans="1:13" x14ac:dyDescent="0.25">
      <c r="A7217" s="164">
        <f>+Exports!A7220</f>
        <v>44862</v>
      </c>
      <c r="B7217" s="165">
        <f t="shared" si="448"/>
        <v>2022</v>
      </c>
      <c r="C7217" s="165">
        <f t="shared" si="449"/>
        <v>10</v>
      </c>
      <c r="D7217" s="165">
        <f t="shared" si="450"/>
        <v>28</v>
      </c>
      <c r="E7217" s="165">
        <f>+Exports!B7220</f>
        <v>16</v>
      </c>
      <c r="F7217" s="165">
        <f>+WEEKDAY(ExportsELAP[[#This Row],[Date Prevailing]],1)</f>
        <v>6</v>
      </c>
      <c r="G7217" s="165">
        <f>+COUNTIFS(ECR_Hours!$K$6:$K$7,ExportsELAP[[#This Row],[Date Prevailing]])</f>
        <v>0</v>
      </c>
      <c r="H7217" s="165">
        <f t="shared" si="451"/>
        <v>6</v>
      </c>
      <c r="I7217" s="166">
        <f>+Exports!G7220</f>
        <v>26256.9283</v>
      </c>
      <c r="J7217" s="166">
        <f>+'ELAP_IPCO-APND'!D7220</f>
        <v>45.942079999999997</v>
      </c>
      <c r="K7217" s="166">
        <f>+(ExportsELAP[[#This Row],[Exports kWh - MPT]]/1000)*ExportsELAP[[#This Row],[EIM Price]]</f>
        <v>1206.2979005128639</v>
      </c>
      <c r="L7217" s="167" t="str">
        <f>+INDEX(ECR_Hours!$I$12:$I$15,MATCH(ExportsELAP[[#This Row],[Date Prevailing]],ECR_Hours!$H$12:$H$15,1))</f>
        <v>NS</v>
      </c>
      <c r="M7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8" spans="1:13" x14ac:dyDescent="0.25">
      <c r="A7218" s="164">
        <f>+Exports!A7221</f>
        <v>44862</v>
      </c>
      <c r="B7218" s="165">
        <f t="shared" si="448"/>
        <v>2022</v>
      </c>
      <c r="C7218" s="165">
        <f t="shared" si="449"/>
        <v>10</v>
      </c>
      <c r="D7218" s="165">
        <f t="shared" si="450"/>
        <v>28</v>
      </c>
      <c r="E7218" s="165">
        <f>+Exports!B7221</f>
        <v>17</v>
      </c>
      <c r="F7218" s="165">
        <f>+WEEKDAY(ExportsELAP[[#This Row],[Date Prevailing]],1)</f>
        <v>6</v>
      </c>
      <c r="G7218" s="165">
        <f>+COUNTIFS(ECR_Hours!$K$6:$K$7,ExportsELAP[[#This Row],[Date Prevailing]])</f>
        <v>0</v>
      </c>
      <c r="H7218" s="165">
        <f t="shared" si="451"/>
        <v>6</v>
      </c>
      <c r="I7218" s="166">
        <f>+Exports!G7221</f>
        <v>18009.5448</v>
      </c>
      <c r="J7218" s="166">
        <f>+'ELAP_IPCO-APND'!D7221</f>
        <v>55.681719999999999</v>
      </c>
      <c r="K7218" s="166">
        <f>+(ExportsELAP[[#This Row],[Exports kWh - MPT]]/1000)*ExportsELAP[[#This Row],[EIM Price]]</f>
        <v>1002.802430881056</v>
      </c>
      <c r="L7218" s="167" t="str">
        <f>+INDEX(ECR_Hours!$I$12:$I$15,MATCH(ExportsELAP[[#This Row],[Date Prevailing]],ECR_Hours!$H$12:$H$15,1))</f>
        <v>NS</v>
      </c>
      <c r="M7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19" spans="1:13" x14ac:dyDescent="0.25">
      <c r="A7219" s="164">
        <f>+Exports!A7222</f>
        <v>44862</v>
      </c>
      <c r="B7219" s="165">
        <f t="shared" si="448"/>
        <v>2022</v>
      </c>
      <c r="C7219" s="165">
        <f t="shared" si="449"/>
        <v>10</v>
      </c>
      <c r="D7219" s="165">
        <f t="shared" si="450"/>
        <v>28</v>
      </c>
      <c r="E7219" s="165">
        <f>+Exports!B7222</f>
        <v>18</v>
      </c>
      <c r="F7219" s="165">
        <f>+WEEKDAY(ExportsELAP[[#This Row],[Date Prevailing]],1)</f>
        <v>6</v>
      </c>
      <c r="G7219" s="165">
        <f>+COUNTIFS(ECR_Hours!$K$6:$K$7,ExportsELAP[[#This Row],[Date Prevailing]])</f>
        <v>0</v>
      </c>
      <c r="H7219" s="165">
        <f t="shared" si="451"/>
        <v>6</v>
      </c>
      <c r="I7219" s="166">
        <f>+Exports!G7222</f>
        <v>9384.3558000000012</v>
      </c>
      <c r="J7219" s="166">
        <f>+'ELAP_IPCO-APND'!D7222</f>
        <v>58.892409999999998</v>
      </c>
      <c r="K7219" s="166">
        <f>+(ExportsELAP[[#This Row],[Exports kWh - MPT]]/1000)*ExportsELAP[[#This Row],[EIM Price]]</f>
        <v>552.66732935947812</v>
      </c>
      <c r="L7219" s="167" t="str">
        <f>+INDEX(ECR_Hours!$I$12:$I$15,MATCH(ExportsELAP[[#This Row],[Date Prevailing]],ECR_Hours!$H$12:$H$15,1))</f>
        <v>NS</v>
      </c>
      <c r="M7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0" spans="1:13" x14ac:dyDescent="0.25">
      <c r="A7220" s="164">
        <f>+Exports!A7223</f>
        <v>44862</v>
      </c>
      <c r="B7220" s="165">
        <f t="shared" si="448"/>
        <v>2022</v>
      </c>
      <c r="C7220" s="165">
        <f t="shared" si="449"/>
        <v>10</v>
      </c>
      <c r="D7220" s="165">
        <f t="shared" si="450"/>
        <v>28</v>
      </c>
      <c r="E7220" s="165">
        <f>+Exports!B7223</f>
        <v>19</v>
      </c>
      <c r="F7220" s="165">
        <f>+WEEKDAY(ExportsELAP[[#This Row],[Date Prevailing]],1)</f>
        <v>6</v>
      </c>
      <c r="G7220" s="165">
        <f>+COUNTIFS(ECR_Hours!$K$6:$K$7,ExportsELAP[[#This Row],[Date Prevailing]])</f>
        <v>0</v>
      </c>
      <c r="H7220" s="165">
        <f t="shared" si="451"/>
        <v>6</v>
      </c>
      <c r="I7220" s="166">
        <f>+Exports!G7223</f>
        <v>703.55889999999999</v>
      </c>
      <c r="J7220" s="166">
        <f>+'ELAP_IPCO-APND'!D7223</f>
        <v>91.979200000000006</v>
      </c>
      <c r="K7220" s="166">
        <f>+(ExportsELAP[[#This Row],[Exports kWh - MPT]]/1000)*ExportsELAP[[#This Row],[EIM Price]]</f>
        <v>64.712784774880006</v>
      </c>
      <c r="L7220" s="167" t="str">
        <f>+INDEX(ECR_Hours!$I$12:$I$15,MATCH(ExportsELAP[[#This Row],[Date Prevailing]],ECR_Hours!$H$12:$H$15,1))</f>
        <v>NS</v>
      </c>
      <c r="M7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1" spans="1:13" x14ac:dyDescent="0.25">
      <c r="A7221" s="164">
        <f>+Exports!A7224</f>
        <v>44862</v>
      </c>
      <c r="B7221" s="165">
        <f t="shared" si="448"/>
        <v>2022</v>
      </c>
      <c r="C7221" s="165">
        <f t="shared" si="449"/>
        <v>10</v>
      </c>
      <c r="D7221" s="165">
        <f t="shared" si="450"/>
        <v>28</v>
      </c>
      <c r="E7221" s="165">
        <f>+Exports!B7224</f>
        <v>20</v>
      </c>
      <c r="F7221" s="165">
        <f>+WEEKDAY(ExportsELAP[[#This Row],[Date Prevailing]],1)</f>
        <v>6</v>
      </c>
      <c r="G7221" s="165">
        <f>+COUNTIFS(ECR_Hours!$K$6:$K$7,ExportsELAP[[#This Row],[Date Prevailing]])</f>
        <v>0</v>
      </c>
      <c r="H7221" s="165">
        <f t="shared" si="451"/>
        <v>6</v>
      </c>
      <c r="I7221" s="166">
        <f>+Exports!G7224</f>
        <v>15.5304</v>
      </c>
      <c r="J7221" s="166">
        <f>+'ELAP_IPCO-APND'!D7224</f>
        <v>76.085599999999999</v>
      </c>
      <c r="K7221" s="166">
        <f>+(ExportsELAP[[#This Row],[Exports kWh - MPT]]/1000)*ExportsELAP[[#This Row],[EIM Price]]</f>
        <v>1.1816398022399999</v>
      </c>
      <c r="L7221" s="167" t="str">
        <f>+INDEX(ECR_Hours!$I$12:$I$15,MATCH(ExportsELAP[[#This Row],[Date Prevailing]],ECR_Hours!$H$12:$H$15,1))</f>
        <v>NS</v>
      </c>
      <c r="M7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2" spans="1:13" x14ac:dyDescent="0.25">
      <c r="A7222" s="164">
        <f>+Exports!A7225</f>
        <v>44862</v>
      </c>
      <c r="B7222" s="165">
        <f t="shared" si="448"/>
        <v>2022</v>
      </c>
      <c r="C7222" s="165">
        <f t="shared" si="449"/>
        <v>10</v>
      </c>
      <c r="D7222" s="165">
        <f t="shared" si="450"/>
        <v>28</v>
      </c>
      <c r="E7222" s="165">
        <f>+Exports!B7225</f>
        <v>21</v>
      </c>
      <c r="F7222" s="165">
        <f>+WEEKDAY(ExportsELAP[[#This Row],[Date Prevailing]],1)</f>
        <v>6</v>
      </c>
      <c r="G7222" s="165">
        <f>+COUNTIFS(ECR_Hours!$K$6:$K$7,ExportsELAP[[#This Row],[Date Prevailing]])</f>
        <v>0</v>
      </c>
      <c r="H7222" s="165">
        <f t="shared" si="451"/>
        <v>6</v>
      </c>
      <c r="I7222" s="166">
        <f>+Exports!G7225</f>
        <v>14.513500000000001</v>
      </c>
      <c r="J7222" s="166">
        <f>+'ELAP_IPCO-APND'!D7225</f>
        <v>69.175340000000006</v>
      </c>
      <c r="K7222" s="166">
        <f>+(ExportsELAP[[#This Row],[Exports kWh - MPT]]/1000)*ExportsELAP[[#This Row],[EIM Price]]</f>
        <v>1.0039762970900001</v>
      </c>
      <c r="L7222" s="167" t="str">
        <f>+INDEX(ECR_Hours!$I$12:$I$15,MATCH(ExportsELAP[[#This Row],[Date Prevailing]],ECR_Hours!$H$12:$H$15,1))</f>
        <v>NS</v>
      </c>
      <c r="M7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3" spans="1:13" x14ac:dyDescent="0.25">
      <c r="A7223" s="164">
        <f>+Exports!A7226</f>
        <v>44862</v>
      </c>
      <c r="B7223" s="165">
        <f t="shared" si="448"/>
        <v>2022</v>
      </c>
      <c r="C7223" s="165">
        <f t="shared" si="449"/>
        <v>10</v>
      </c>
      <c r="D7223" s="165">
        <f t="shared" si="450"/>
        <v>28</v>
      </c>
      <c r="E7223" s="165">
        <f>+Exports!B7226</f>
        <v>22</v>
      </c>
      <c r="F7223" s="165">
        <f>+WEEKDAY(ExportsELAP[[#This Row],[Date Prevailing]],1)</f>
        <v>6</v>
      </c>
      <c r="G7223" s="165">
        <f>+COUNTIFS(ECR_Hours!$K$6:$K$7,ExportsELAP[[#This Row],[Date Prevailing]])</f>
        <v>0</v>
      </c>
      <c r="H7223" s="165">
        <f t="shared" si="451"/>
        <v>6</v>
      </c>
      <c r="I7223" s="166">
        <f>+Exports!G7226</f>
        <v>14.494100000000001</v>
      </c>
      <c r="J7223" s="166">
        <f>+'ELAP_IPCO-APND'!D7226</f>
        <v>68.351910000000004</v>
      </c>
      <c r="K7223" s="166">
        <f>+(ExportsELAP[[#This Row],[Exports kWh - MPT]]/1000)*ExportsELAP[[#This Row],[EIM Price]]</f>
        <v>0.99069941873100009</v>
      </c>
      <c r="L7223" s="167" t="str">
        <f>+INDEX(ECR_Hours!$I$12:$I$15,MATCH(ExportsELAP[[#This Row],[Date Prevailing]],ECR_Hours!$H$12:$H$15,1))</f>
        <v>NS</v>
      </c>
      <c r="M7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4" spans="1:13" x14ac:dyDescent="0.25">
      <c r="A7224" s="164">
        <f>+Exports!A7227</f>
        <v>44862</v>
      </c>
      <c r="B7224" s="165">
        <f t="shared" si="448"/>
        <v>2022</v>
      </c>
      <c r="C7224" s="165">
        <f t="shared" si="449"/>
        <v>10</v>
      </c>
      <c r="D7224" s="165">
        <f t="shared" si="450"/>
        <v>28</v>
      </c>
      <c r="E7224" s="165">
        <f>+Exports!B7227</f>
        <v>23</v>
      </c>
      <c r="F7224" s="165">
        <f>+WEEKDAY(ExportsELAP[[#This Row],[Date Prevailing]],1)</f>
        <v>6</v>
      </c>
      <c r="G7224" s="165">
        <f>+COUNTIFS(ECR_Hours!$K$6:$K$7,ExportsELAP[[#This Row],[Date Prevailing]])</f>
        <v>0</v>
      </c>
      <c r="H7224" s="165">
        <f t="shared" si="451"/>
        <v>6</v>
      </c>
      <c r="I7224" s="166">
        <f>+Exports!G7227</f>
        <v>14.4694</v>
      </c>
      <c r="J7224" s="166">
        <f>+'ELAP_IPCO-APND'!D7227</f>
        <v>70.997510000000005</v>
      </c>
      <c r="K7224" s="166">
        <f>+(ExportsELAP[[#This Row],[Exports kWh - MPT]]/1000)*ExportsELAP[[#This Row],[EIM Price]]</f>
        <v>1.0272913711940002</v>
      </c>
      <c r="L7224" s="167" t="str">
        <f>+INDEX(ECR_Hours!$I$12:$I$15,MATCH(ExportsELAP[[#This Row],[Date Prevailing]],ECR_Hours!$H$12:$H$15,1))</f>
        <v>NS</v>
      </c>
      <c r="M7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5" spans="1:13" x14ac:dyDescent="0.25">
      <c r="A7225" s="164">
        <f>+Exports!A7228</f>
        <v>44862</v>
      </c>
      <c r="B7225" s="165">
        <f t="shared" si="448"/>
        <v>2022</v>
      </c>
      <c r="C7225" s="165">
        <f t="shared" si="449"/>
        <v>10</v>
      </c>
      <c r="D7225" s="165">
        <f t="shared" si="450"/>
        <v>28</v>
      </c>
      <c r="E7225" s="165">
        <f>+Exports!B7228</f>
        <v>24</v>
      </c>
      <c r="F7225" s="165">
        <f>+WEEKDAY(ExportsELAP[[#This Row],[Date Prevailing]],1)</f>
        <v>6</v>
      </c>
      <c r="G7225" s="165">
        <f>+COUNTIFS(ECR_Hours!$K$6:$K$7,ExportsELAP[[#This Row],[Date Prevailing]])</f>
        <v>0</v>
      </c>
      <c r="H7225" s="165">
        <f t="shared" si="451"/>
        <v>6</v>
      </c>
      <c r="I7225" s="166">
        <f>+Exports!G7228</f>
        <v>12.928799999999992</v>
      </c>
      <c r="J7225" s="166">
        <f>+'ELAP_IPCO-APND'!D7228</f>
        <v>70.502799999999993</v>
      </c>
      <c r="K7225" s="166">
        <f>+(ExportsELAP[[#This Row],[Exports kWh - MPT]]/1000)*ExportsELAP[[#This Row],[EIM Price]]</f>
        <v>0.9115166006399994</v>
      </c>
      <c r="L7225" s="167" t="str">
        <f>+INDEX(ECR_Hours!$I$12:$I$15,MATCH(ExportsELAP[[#This Row],[Date Prevailing]],ECR_Hours!$H$12:$H$15,1))</f>
        <v>NS</v>
      </c>
      <c r="M7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6" spans="1:13" x14ac:dyDescent="0.25">
      <c r="A7226" s="164">
        <f>+Exports!A7229</f>
        <v>44863</v>
      </c>
      <c r="B7226" s="165">
        <f t="shared" si="448"/>
        <v>2022</v>
      </c>
      <c r="C7226" s="165">
        <f t="shared" si="449"/>
        <v>10</v>
      </c>
      <c r="D7226" s="165">
        <f t="shared" si="450"/>
        <v>29</v>
      </c>
      <c r="E7226" s="165">
        <f>+Exports!B7229</f>
        <v>1</v>
      </c>
      <c r="F7226" s="165">
        <f>+WEEKDAY(ExportsELAP[[#This Row],[Date Prevailing]],1)</f>
        <v>7</v>
      </c>
      <c r="G7226" s="165">
        <f>+COUNTIFS(ECR_Hours!$K$6:$K$7,ExportsELAP[[#This Row],[Date Prevailing]])</f>
        <v>0</v>
      </c>
      <c r="H7226" s="165">
        <f t="shared" si="451"/>
        <v>7</v>
      </c>
      <c r="I7226" s="166">
        <f>+Exports!G7229</f>
        <v>8.8007000000000009</v>
      </c>
      <c r="J7226" s="166">
        <f>+'ELAP_IPCO-APND'!D7229</f>
        <v>68.291020000000003</v>
      </c>
      <c r="K7226" s="166">
        <f>+(ExportsELAP[[#This Row],[Exports kWh - MPT]]/1000)*ExportsELAP[[#This Row],[EIM Price]]</f>
        <v>0.60100877971400013</v>
      </c>
      <c r="L7226" s="167" t="str">
        <f>+INDEX(ECR_Hours!$I$12:$I$15,MATCH(ExportsELAP[[#This Row],[Date Prevailing]],ECR_Hours!$H$12:$H$15,1))</f>
        <v>NS</v>
      </c>
      <c r="M7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7" spans="1:13" x14ac:dyDescent="0.25">
      <c r="A7227" s="164">
        <f>+Exports!A7230</f>
        <v>44863</v>
      </c>
      <c r="B7227" s="165">
        <f t="shared" si="448"/>
        <v>2022</v>
      </c>
      <c r="C7227" s="165">
        <f t="shared" si="449"/>
        <v>10</v>
      </c>
      <c r="D7227" s="165">
        <f t="shared" si="450"/>
        <v>29</v>
      </c>
      <c r="E7227" s="165">
        <f>+Exports!B7230</f>
        <v>2</v>
      </c>
      <c r="F7227" s="165">
        <f>+WEEKDAY(ExportsELAP[[#This Row],[Date Prevailing]],1)</f>
        <v>7</v>
      </c>
      <c r="G7227" s="165">
        <f>+COUNTIFS(ECR_Hours!$K$6:$K$7,ExportsELAP[[#This Row],[Date Prevailing]])</f>
        <v>0</v>
      </c>
      <c r="H7227" s="165">
        <f t="shared" si="451"/>
        <v>7</v>
      </c>
      <c r="I7227" s="166">
        <f>+Exports!G7230</f>
        <v>8.0198</v>
      </c>
      <c r="J7227" s="166">
        <f>+'ELAP_IPCO-APND'!D7230</f>
        <v>65.025980000000004</v>
      </c>
      <c r="K7227" s="166">
        <f>+(ExportsELAP[[#This Row],[Exports kWh - MPT]]/1000)*ExportsELAP[[#This Row],[EIM Price]]</f>
        <v>0.52149535440400008</v>
      </c>
      <c r="L7227" s="167" t="str">
        <f>+INDEX(ECR_Hours!$I$12:$I$15,MATCH(ExportsELAP[[#This Row],[Date Prevailing]],ECR_Hours!$H$12:$H$15,1))</f>
        <v>NS</v>
      </c>
      <c r="M7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8" spans="1:13" x14ac:dyDescent="0.25">
      <c r="A7228" s="164">
        <f>+Exports!A7231</f>
        <v>44863</v>
      </c>
      <c r="B7228" s="165">
        <f t="shared" si="448"/>
        <v>2022</v>
      </c>
      <c r="C7228" s="165">
        <f t="shared" si="449"/>
        <v>10</v>
      </c>
      <c r="D7228" s="165">
        <f t="shared" si="450"/>
        <v>29</v>
      </c>
      <c r="E7228" s="165">
        <f>+Exports!B7231</f>
        <v>3</v>
      </c>
      <c r="F7228" s="165">
        <f>+WEEKDAY(ExportsELAP[[#This Row],[Date Prevailing]],1)</f>
        <v>7</v>
      </c>
      <c r="G7228" s="165">
        <f>+COUNTIFS(ECR_Hours!$K$6:$K$7,ExportsELAP[[#This Row],[Date Prevailing]])</f>
        <v>0</v>
      </c>
      <c r="H7228" s="165">
        <f t="shared" si="451"/>
        <v>7</v>
      </c>
      <c r="I7228" s="166">
        <f>+Exports!G7231</f>
        <v>9.2555999999999994</v>
      </c>
      <c r="J7228" s="166">
        <f>+'ELAP_IPCO-APND'!D7231</f>
        <v>59.283540000000002</v>
      </c>
      <c r="K7228" s="166">
        <f>+(ExportsELAP[[#This Row],[Exports kWh - MPT]]/1000)*ExportsELAP[[#This Row],[EIM Price]]</f>
        <v>0.54870473282400001</v>
      </c>
      <c r="L7228" s="167" t="str">
        <f>+INDEX(ECR_Hours!$I$12:$I$15,MATCH(ExportsELAP[[#This Row],[Date Prevailing]],ECR_Hours!$H$12:$H$15,1))</f>
        <v>NS</v>
      </c>
      <c r="M7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29" spans="1:13" x14ac:dyDescent="0.25">
      <c r="A7229" s="164">
        <f>+Exports!A7232</f>
        <v>44863</v>
      </c>
      <c r="B7229" s="165">
        <f t="shared" si="448"/>
        <v>2022</v>
      </c>
      <c r="C7229" s="165">
        <f t="shared" si="449"/>
        <v>10</v>
      </c>
      <c r="D7229" s="165">
        <f t="shared" si="450"/>
        <v>29</v>
      </c>
      <c r="E7229" s="165">
        <f>+Exports!B7232</f>
        <v>4</v>
      </c>
      <c r="F7229" s="165">
        <f>+WEEKDAY(ExportsELAP[[#This Row],[Date Prevailing]],1)</f>
        <v>7</v>
      </c>
      <c r="G7229" s="165">
        <f>+COUNTIFS(ECR_Hours!$K$6:$K$7,ExportsELAP[[#This Row],[Date Prevailing]])</f>
        <v>0</v>
      </c>
      <c r="H7229" s="165">
        <f t="shared" si="451"/>
        <v>7</v>
      </c>
      <c r="I7229" s="166">
        <f>+Exports!G7232</f>
        <v>9.6554000000000002</v>
      </c>
      <c r="J7229" s="166">
        <f>+'ELAP_IPCO-APND'!D7232</f>
        <v>56.31073</v>
      </c>
      <c r="K7229" s="166">
        <f>+(ExportsELAP[[#This Row],[Exports kWh - MPT]]/1000)*ExportsELAP[[#This Row],[EIM Price]]</f>
        <v>0.54370262244199996</v>
      </c>
      <c r="L7229" s="167" t="str">
        <f>+INDEX(ECR_Hours!$I$12:$I$15,MATCH(ExportsELAP[[#This Row],[Date Prevailing]],ECR_Hours!$H$12:$H$15,1))</f>
        <v>NS</v>
      </c>
      <c r="M7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0" spans="1:13" x14ac:dyDescent="0.25">
      <c r="A7230" s="164">
        <f>+Exports!A7233</f>
        <v>44863</v>
      </c>
      <c r="B7230" s="165">
        <f t="shared" si="448"/>
        <v>2022</v>
      </c>
      <c r="C7230" s="165">
        <f t="shared" si="449"/>
        <v>10</v>
      </c>
      <c r="D7230" s="165">
        <f t="shared" si="450"/>
        <v>29</v>
      </c>
      <c r="E7230" s="165">
        <f>+Exports!B7233</f>
        <v>5</v>
      </c>
      <c r="F7230" s="165">
        <f>+WEEKDAY(ExportsELAP[[#This Row],[Date Prevailing]],1)</f>
        <v>7</v>
      </c>
      <c r="G7230" s="165">
        <f>+COUNTIFS(ECR_Hours!$K$6:$K$7,ExportsELAP[[#This Row],[Date Prevailing]])</f>
        <v>0</v>
      </c>
      <c r="H7230" s="165">
        <f t="shared" si="451"/>
        <v>7</v>
      </c>
      <c r="I7230" s="166">
        <f>+Exports!G7233</f>
        <v>9.1227999999999998</v>
      </c>
      <c r="J7230" s="166">
        <f>+'ELAP_IPCO-APND'!D7233</f>
        <v>56.400979999999997</v>
      </c>
      <c r="K7230" s="166">
        <f>+(ExportsELAP[[#This Row],[Exports kWh - MPT]]/1000)*ExportsELAP[[#This Row],[EIM Price]]</f>
        <v>0.51453486034399998</v>
      </c>
      <c r="L7230" s="167" t="str">
        <f>+INDEX(ECR_Hours!$I$12:$I$15,MATCH(ExportsELAP[[#This Row],[Date Prevailing]],ECR_Hours!$H$12:$H$15,1))</f>
        <v>NS</v>
      </c>
      <c r="M7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1" spans="1:13" x14ac:dyDescent="0.25">
      <c r="A7231" s="164">
        <f>+Exports!A7234</f>
        <v>44863</v>
      </c>
      <c r="B7231" s="165">
        <f t="shared" si="448"/>
        <v>2022</v>
      </c>
      <c r="C7231" s="165">
        <f t="shared" si="449"/>
        <v>10</v>
      </c>
      <c r="D7231" s="165">
        <f t="shared" si="450"/>
        <v>29</v>
      </c>
      <c r="E7231" s="165">
        <f>+Exports!B7234</f>
        <v>6</v>
      </c>
      <c r="F7231" s="165">
        <f>+WEEKDAY(ExportsELAP[[#This Row],[Date Prevailing]],1)</f>
        <v>7</v>
      </c>
      <c r="G7231" s="165">
        <f>+COUNTIFS(ECR_Hours!$K$6:$K$7,ExportsELAP[[#This Row],[Date Prevailing]])</f>
        <v>0</v>
      </c>
      <c r="H7231" s="165">
        <f t="shared" si="451"/>
        <v>7</v>
      </c>
      <c r="I7231" s="166">
        <f>+Exports!G7234</f>
        <v>9.2419999999999991</v>
      </c>
      <c r="J7231" s="166">
        <f>+'ELAP_IPCO-APND'!D7234</f>
        <v>57.109090000000002</v>
      </c>
      <c r="K7231" s="166">
        <f>+(ExportsELAP[[#This Row],[Exports kWh - MPT]]/1000)*ExportsELAP[[#This Row],[EIM Price]]</f>
        <v>0.52780220977999992</v>
      </c>
      <c r="L7231" s="167" t="str">
        <f>+INDEX(ECR_Hours!$I$12:$I$15,MATCH(ExportsELAP[[#This Row],[Date Prevailing]],ECR_Hours!$H$12:$H$15,1))</f>
        <v>NS</v>
      </c>
      <c r="M7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2" spans="1:13" x14ac:dyDescent="0.25">
      <c r="A7232" s="164">
        <f>+Exports!A7235</f>
        <v>44863</v>
      </c>
      <c r="B7232" s="165">
        <f t="shared" si="448"/>
        <v>2022</v>
      </c>
      <c r="C7232" s="165">
        <f t="shared" si="449"/>
        <v>10</v>
      </c>
      <c r="D7232" s="165">
        <f t="shared" si="450"/>
        <v>29</v>
      </c>
      <c r="E7232" s="165">
        <f>+Exports!B7235</f>
        <v>7</v>
      </c>
      <c r="F7232" s="165">
        <f>+WEEKDAY(ExportsELAP[[#This Row],[Date Prevailing]],1)</f>
        <v>7</v>
      </c>
      <c r="G7232" s="165">
        <f>+COUNTIFS(ECR_Hours!$K$6:$K$7,ExportsELAP[[#This Row],[Date Prevailing]])</f>
        <v>0</v>
      </c>
      <c r="H7232" s="165">
        <f t="shared" si="451"/>
        <v>7</v>
      </c>
      <c r="I7232" s="166">
        <f>+Exports!G7235</f>
        <v>7.3858000000000006</v>
      </c>
      <c r="J7232" s="166">
        <f>+'ELAP_IPCO-APND'!D7235</f>
        <v>59.893709999999999</v>
      </c>
      <c r="K7232" s="166">
        <f>+(ExportsELAP[[#This Row],[Exports kWh - MPT]]/1000)*ExportsELAP[[#This Row],[EIM Price]]</f>
        <v>0.44236296331800001</v>
      </c>
      <c r="L7232" s="167" t="str">
        <f>+INDEX(ECR_Hours!$I$12:$I$15,MATCH(ExportsELAP[[#This Row],[Date Prevailing]],ECR_Hours!$H$12:$H$15,1))</f>
        <v>NS</v>
      </c>
      <c r="M7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3" spans="1:13" x14ac:dyDescent="0.25">
      <c r="A7233" s="164">
        <f>+Exports!A7236</f>
        <v>44863</v>
      </c>
      <c r="B7233" s="165">
        <f t="shared" si="448"/>
        <v>2022</v>
      </c>
      <c r="C7233" s="165">
        <f t="shared" si="449"/>
        <v>10</v>
      </c>
      <c r="D7233" s="165">
        <f t="shared" si="450"/>
        <v>29</v>
      </c>
      <c r="E7233" s="165">
        <f>+Exports!B7236</f>
        <v>8</v>
      </c>
      <c r="F7233" s="165">
        <f>+WEEKDAY(ExportsELAP[[#This Row],[Date Prevailing]],1)</f>
        <v>7</v>
      </c>
      <c r="G7233" s="165">
        <f>+COUNTIFS(ECR_Hours!$K$6:$K$7,ExportsELAP[[#This Row],[Date Prevailing]])</f>
        <v>0</v>
      </c>
      <c r="H7233" s="165">
        <f t="shared" si="451"/>
        <v>7</v>
      </c>
      <c r="I7233" s="166">
        <f>+Exports!G7236</f>
        <v>8.4016000000000002</v>
      </c>
      <c r="J7233" s="166">
        <f>+'ELAP_IPCO-APND'!D7236</f>
        <v>68.096950000000007</v>
      </c>
      <c r="K7233" s="166">
        <f>+(ExportsELAP[[#This Row],[Exports kWh - MPT]]/1000)*ExportsELAP[[#This Row],[EIM Price]]</f>
        <v>0.57212333512000013</v>
      </c>
      <c r="L7233" s="167" t="str">
        <f>+INDEX(ECR_Hours!$I$12:$I$15,MATCH(ExportsELAP[[#This Row],[Date Prevailing]],ECR_Hours!$H$12:$H$15,1))</f>
        <v>NS</v>
      </c>
      <c r="M7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4" spans="1:13" x14ac:dyDescent="0.25">
      <c r="A7234" s="164">
        <f>+Exports!A7237</f>
        <v>44863</v>
      </c>
      <c r="B7234" s="165">
        <f t="shared" ref="B7234:B7297" si="452">+YEAR(A7234)</f>
        <v>2022</v>
      </c>
      <c r="C7234" s="165">
        <f t="shared" ref="C7234:C7297" si="453">+MONTH(A7234)</f>
        <v>10</v>
      </c>
      <c r="D7234" s="165">
        <f t="shared" ref="D7234:D7297" si="454">+DAY(A7234)</f>
        <v>29</v>
      </c>
      <c r="E7234" s="165">
        <f>+Exports!B7237</f>
        <v>9</v>
      </c>
      <c r="F7234" s="165">
        <f>+WEEKDAY(ExportsELAP[[#This Row],[Date Prevailing]],1)</f>
        <v>7</v>
      </c>
      <c r="G7234" s="165">
        <f>+COUNTIFS(ECR_Hours!$K$6:$K$7,ExportsELAP[[#This Row],[Date Prevailing]])</f>
        <v>0</v>
      </c>
      <c r="H7234" s="165">
        <f t="shared" ref="H7234:H7297" si="455">+IF(G7234=1,0,F7234)</f>
        <v>7</v>
      </c>
      <c r="I7234" s="166">
        <f>+Exports!G7237</f>
        <v>747.42359999999996</v>
      </c>
      <c r="J7234" s="166">
        <f>+'ELAP_IPCO-APND'!D7237</f>
        <v>60.719410000000003</v>
      </c>
      <c r="K7234" s="166">
        <f>+(ExportsELAP[[#This Row],[Exports kWh - MPT]]/1000)*ExportsELAP[[#This Row],[EIM Price]]</f>
        <v>45.383120012075999</v>
      </c>
      <c r="L7234" s="167" t="str">
        <f>+INDEX(ECR_Hours!$I$12:$I$15,MATCH(ExportsELAP[[#This Row],[Date Prevailing]],ECR_Hours!$H$12:$H$15,1))</f>
        <v>NS</v>
      </c>
      <c r="M7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5" spans="1:13" x14ac:dyDescent="0.25">
      <c r="A7235" s="164">
        <f>+Exports!A7238</f>
        <v>44863</v>
      </c>
      <c r="B7235" s="165">
        <f t="shared" si="452"/>
        <v>2022</v>
      </c>
      <c r="C7235" s="165">
        <f t="shared" si="453"/>
        <v>10</v>
      </c>
      <c r="D7235" s="165">
        <f t="shared" si="454"/>
        <v>29</v>
      </c>
      <c r="E7235" s="165">
        <f>+Exports!B7238</f>
        <v>10</v>
      </c>
      <c r="F7235" s="165">
        <f>+WEEKDAY(ExportsELAP[[#This Row],[Date Prevailing]],1)</f>
        <v>7</v>
      </c>
      <c r="G7235" s="165">
        <f>+COUNTIFS(ECR_Hours!$K$6:$K$7,ExportsELAP[[#This Row],[Date Prevailing]])</f>
        <v>0</v>
      </c>
      <c r="H7235" s="165">
        <f t="shared" si="455"/>
        <v>7</v>
      </c>
      <c r="I7235" s="166">
        <f>+Exports!G7238</f>
        <v>7742.6968999999999</v>
      </c>
      <c r="J7235" s="166">
        <f>+'ELAP_IPCO-APND'!D7238</f>
        <v>54.592860000000002</v>
      </c>
      <c r="K7235" s="166">
        <f>+(ExportsELAP[[#This Row],[Exports kWh - MPT]]/1000)*ExportsELAP[[#This Row],[EIM Price]]</f>
        <v>422.69596788413401</v>
      </c>
      <c r="L7235" s="167" t="str">
        <f>+INDEX(ECR_Hours!$I$12:$I$15,MATCH(ExportsELAP[[#This Row],[Date Prevailing]],ECR_Hours!$H$12:$H$15,1))</f>
        <v>NS</v>
      </c>
      <c r="M7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6" spans="1:13" x14ac:dyDescent="0.25">
      <c r="A7236" s="164">
        <f>+Exports!A7239</f>
        <v>44863</v>
      </c>
      <c r="B7236" s="165">
        <f t="shared" si="452"/>
        <v>2022</v>
      </c>
      <c r="C7236" s="165">
        <f t="shared" si="453"/>
        <v>10</v>
      </c>
      <c r="D7236" s="165">
        <f t="shared" si="454"/>
        <v>29</v>
      </c>
      <c r="E7236" s="165">
        <f>+Exports!B7239</f>
        <v>11</v>
      </c>
      <c r="F7236" s="165">
        <f>+WEEKDAY(ExportsELAP[[#This Row],[Date Prevailing]],1)</f>
        <v>7</v>
      </c>
      <c r="G7236" s="165">
        <f>+COUNTIFS(ECR_Hours!$K$6:$K$7,ExportsELAP[[#This Row],[Date Prevailing]])</f>
        <v>0</v>
      </c>
      <c r="H7236" s="165">
        <f t="shared" si="455"/>
        <v>7</v>
      </c>
      <c r="I7236" s="166">
        <f>+Exports!G7239</f>
        <v>19114.969400000002</v>
      </c>
      <c r="J7236" s="166">
        <f>+'ELAP_IPCO-APND'!D7239</f>
        <v>52.754370000000002</v>
      </c>
      <c r="K7236" s="166">
        <f>+(ExportsELAP[[#This Row],[Exports kWh - MPT]]/1000)*ExportsELAP[[#This Row],[EIM Price]]</f>
        <v>1008.3981682662782</v>
      </c>
      <c r="L7236" s="167" t="str">
        <f>+INDEX(ECR_Hours!$I$12:$I$15,MATCH(ExportsELAP[[#This Row],[Date Prevailing]],ECR_Hours!$H$12:$H$15,1))</f>
        <v>NS</v>
      </c>
      <c r="M7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7" spans="1:13" x14ac:dyDescent="0.25">
      <c r="A7237" s="164">
        <f>+Exports!A7240</f>
        <v>44863</v>
      </c>
      <c r="B7237" s="165">
        <f t="shared" si="452"/>
        <v>2022</v>
      </c>
      <c r="C7237" s="165">
        <f t="shared" si="453"/>
        <v>10</v>
      </c>
      <c r="D7237" s="165">
        <f t="shared" si="454"/>
        <v>29</v>
      </c>
      <c r="E7237" s="165">
        <f>+Exports!B7240</f>
        <v>12</v>
      </c>
      <c r="F7237" s="165">
        <f>+WEEKDAY(ExportsELAP[[#This Row],[Date Prevailing]],1)</f>
        <v>7</v>
      </c>
      <c r="G7237" s="165">
        <f>+COUNTIFS(ECR_Hours!$K$6:$K$7,ExportsELAP[[#This Row],[Date Prevailing]])</f>
        <v>0</v>
      </c>
      <c r="H7237" s="165">
        <f t="shared" si="455"/>
        <v>7</v>
      </c>
      <c r="I7237" s="166">
        <f>+Exports!G7240</f>
        <v>34630.166799999999</v>
      </c>
      <c r="J7237" s="166">
        <f>+'ELAP_IPCO-APND'!D7240</f>
        <v>50.12312</v>
      </c>
      <c r="K7237" s="166">
        <f>+(ExportsELAP[[#This Row],[Exports kWh - MPT]]/1000)*ExportsELAP[[#This Row],[EIM Price]]</f>
        <v>1735.7720061364159</v>
      </c>
      <c r="L7237" s="167" t="str">
        <f>+INDEX(ECR_Hours!$I$12:$I$15,MATCH(ExportsELAP[[#This Row],[Date Prevailing]],ECR_Hours!$H$12:$H$15,1))</f>
        <v>NS</v>
      </c>
      <c r="M7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8" spans="1:13" x14ac:dyDescent="0.25">
      <c r="A7238" s="164">
        <f>+Exports!A7241</f>
        <v>44863</v>
      </c>
      <c r="B7238" s="165">
        <f t="shared" si="452"/>
        <v>2022</v>
      </c>
      <c r="C7238" s="165">
        <f t="shared" si="453"/>
        <v>10</v>
      </c>
      <c r="D7238" s="165">
        <f t="shared" si="454"/>
        <v>29</v>
      </c>
      <c r="E7238" s="165">
        <f>+Exports!B7241</f>
        <v>13</v>
      </c>
      <c r="F7238" s="165">
        <f>+WEEKDAY(ExportsELAP[[#This Row],[Date Prevailing]],1)</f>
        <v>7</v>
      </c>
      <c r="G7238" s="165">
        <f>+COUNTIFS(ECR_Hours!$K$6:$K$7,ExportsELAP[[#This Row],[Date Prevailing]])</f>
        <v>0</v>
      </c>
      <c r="H7238" s="165">
        <f t="shared" si="455"/>
        <v>7</v>
      </c>
      <c r="I7238" s="166">
        <f>+Exports!G7241</f>
        <v>44182.661899999999</v>
      </c>
      <c r="J7238" s="166">
        <f>+'ELAP_IPCO-APND'!D7241</f>
        <v>48.93233</v>
      </c>
      <c r="K7238" s="166">
        <f>+(ExportsELAP[[#This Row],[Exports kWh - MPT]]/1000)*ExportsELAP[[#This Row],[EIM Price]]</f>
        <v>2161.960592369227</v>
      </c>
      <c r="L7238" s="167" t="str">
        <f>+INDEX(ECR_Hours!$I$12:$I$15,MATCH(ExportsELAP[[#This Row],[Date Prevailing]],ECR_Hours!$H$12:$H$15,1))</f>
        <v>NS</v>
      </c>
      <c r="M7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39" spans="1:13" x14ac:dyDescent="0.25">
      <c r="A7239" s="164">
        <f>+Exports!A7242</f>
        <v>44863</v>
      </c>
      <c r="B7239" s="165">
        <f t="shared" si="452"/>
        <v>2022</v>
      </c>
      <c r="C7239" s="165">
        <f t="shared" si="453"/>
        <v>10</v>
      </c>
      <c r="D7239" s="165">
        <f t="shared" si="454"/>
        <v>29</v>
      </c>
      <c r="E7239" s="165">
        <f>+Exports!B7242</f>
        <v>14</v>
      </c>
      <c r="F7239" s="165">
        <f>+WEEKDAY(ExportsELAP[[#This Row],[Date Prevailing]],1)</f>
        <v>7</v>
      </c>
      <c r="G7239" s="165">
        <f>+COUNTIFS(ECR_Hours!$K$6:$K$7,ExportsELAP[[#This Row],[Date Prevailing]])</f>
        <v>0</v>
      </c>
      <c r="H7239" s="165">
        <f t="shared" si="455"/>
        <v>7</v>
      </c>
      <c r="I7239" s="166">
        <f>+Exports!G7242</f>
        <v>45584.774100000002</v>
      </c>
      <c r="J7239" s="166">
        <f>+'ELAP_IPCO-APND'!D7242</f>
        <v>46.559519999999999</v>
      </c>
      <c r="K7239" s="166">
        <f>+(ExportsELAP[[#This Row],[Exports kWh - MPT]]/1000)*ExportsELAP[[#This Row],[EIM Price]]</f>
        <v>2122.4052014044323</v>
      </c>
      <c r="L7239" s="167" t="str">
        <f>+INDEX(ECR_Hours!$I$12:$I$15,MATCH(ExportsELAP[[#This Row],[Date Prevailing]],ECR_Hours!$H$12:$H$15,1))</f>
        <v>NS</v>
      </c>
      <c r="M7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0" spans="1:13" x14ac:dyDescent="0.25">
      <c r="A7240" s="164">
        <f>+Exports!A7243</f>
        <v>44863</v>
      </c>
      <c r="B7240" s="165">
        <f t="shared" si="452"/>
        <v>2022</v>
      </c>
      <c r="C7240" s="165">
        <f t="shared" si="453"/>
        <v>10</v>
      </c>
      <c r="D7240" s="165">
        <f t="shared" si="454"/>
        <v>29</v>
      </c>
      <c r="E7240" s="165">
        <f>+Exports!B7243</f>
        <v>15</v>
      </c>
      <c r="F7240" s="165">
        <f>+WEEKDAY(ExportsELAP[[#This Row],[Date Prevailing]],1)</f>
        <v>7</v>
      </c>
      <c r="G7240" s="165">
        <f>+COUNTIFS(ECR_Hours!$K$6:$K$7,ExportsELAP[[#This Row],[Date Prevailing]])</f>
        <v>0</v>
      </c>
      <c r="H7240" s="165">
        <f t="shared" si="455"/>
        <v>7</v>
      </c>
      <c r="I7240" s="166">
        <f>+Exports!G7243</f>
        <v>37579.587499999994</v>
      </c>
      <c r="J7240" s="166">
        <f>+'ELAP_IPCO-APND'!D7243</f>
        <v>38.967930000000003</v>
      </c>
      <c r="K7240" s="166">
        <f>+(ExportsELAP[[#This Row],[Exports kWh - MPT]]/1000)*ExportsELAP[[#This Row],[EIM Price]]</f>
        <v>1464.3987351288749</v>
      </c>
      <c r="L7240" s="167" t="str">
        <f>+INDEX(ECR_Hours!$I$12:$I$15,MATCH(ExportsELAP[[#This Row],[Date Prevailing]],ECR_Hours!$H$12:$H$15,1))</f>
        <v>NS</v>
      </c>
      <c r="M7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1" spans="1:13" x14ac:dyDescent="0.25">
      <c r="A7241" s="164">
        <f>+Exports!A7244</f>
        <v>44863</v>
      </c>
      <c r="B7241" s="165">
        <f t="shared" si="452"/>
        <v>2022</v>
      </c>
      <c r="C7241" s="165">
        <f t="shared" si="453"/>
        <v>10</v>
      </c>
      <c r="D7241" s="165">
        <f t="shared" si="454"/>
        <v>29</v>
      </c>
      <c r="E7241" s="165">
        <f>+Exports!B7244</f>
        <v>16</v>
      </c>
      <c r="F7241" s="165">
        <f>+WEEKDAY(ExportsELAP[[#This Row],[Date Prevailing]],1)</f>
        <v>7</v>
      </c>
      <c r="G7241" s="165">
        <f>+COUNTIFS(ECR_Hours!$K$6:$K$7,ExportsELAP[[#This Row],[Date Prevailing]])</f>
        <v>0</v>
      </c>
      <c r="H7241" s="165">
        <f t="shared" si="455"/>
        <v>7</v>
      </c>
      <c r="I7241" s="166">
        <f>+Exports!G7244</f>
        <v>31374.2909</v>
      </c>
      <c r="J7241" s="166">
        <f>+'ELAP_IPCO-APND'!D7244</f>
        <v>37.593980000000002</v>
      </c>
      <c r="K7241" s="166">
        <f>+(ExportsELAP[[#This Row],[Exports kWh - MPT]]/1000)*ExportsELAP[[#This Row],[EIM Price]]</f>
        <v>1179.484464608782</v>
      </c>
      <c r="L7241" s="167" t="str">
        <f>+INDEX(ECR_Hours!$I$12:$I$15,MATCH(ExportsELAP[[#This Row],[Date Prevailing]],ECR_Hours!$H$12:$H$15,1))</f>
        <v>NS</v>
      </c>
      <c r="M7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2" spans="1:13" x14ac:dyDescent="0.25">
      <c r="A7242" s="164">
        <f>+Exports!A7245</f>
        <v>44863</v>
      </c>
      <c r="B7242" s="165">
        <f t="shared" si="452"/>
        <v>2022</v>
      </c>
      <c r="C7242" s="165">
        <f t="shared" si="453"/>
        <v>10</v>
      </c>
      <c r="D7242" s="165">
        <f t="shared" si="454"/>
        <v>29</v>
      </c>
      <c r="E7242" s="165">
        <f>+Exports!B7245</f>
        <v>17</v>
      </c>
      <c r="F7242" s="165">
        <f>+WEEKDAY(ExportsELAP[[#This Row],[Date Prevailing]],1)</f>
        <v>7</v>
      </c>
      <c r="G7242" s="165">
        <f>+COUNTIFS(ECR_Hours!$K$6:$K$7,ExportsELAP[[#This Row],[Date Prevailing]])</f>
        <v>0</v>
      </c>
      <c r="H7242" s="165">
        <f t="shared" si="455"/>
        <v>7</v>
      </c>
      <c r="I7242" s="166">
        <f>+Exports!G7245</f>
        <v>18664.8914</v>
      </c>
      <c r="J7242" s="166">
        <f>+'ELAP_IPCO-APND'!D7245</f>
        <v>42.183109999999999</v>
      </c>
      <c r="K7242" s="166">
        <f>+(ExportsELAP[[#This Row],[Exports kWh - MPT]]/1000)*ExportsELAP[[#This Row],[EIM Price]]</f>
        <v>787.34316706425409</v>
      </c>
      <c r="L7242" s="167" t="str">
        <f>+INDEX(ECR_Hours!$I$12:$I$15,MATCH(ExportsELAP[[#This Row],[Date Prevailing]],ECR_Hours!$H$12:$H$15,1))</f>
        <v>NS</v>
      </c>
      <c r="M7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3" spans="1:13" x14ac:dyDescent="0.25">
      <c r="A7243" s="164">
        <f>+Exports!A7246</f>
        <v>44863</v>
      </c>
      <c r="B7243" s="165">
        <f t="shared" si="452"/>
        <v>2022</v>
      </c>
      <c r="C7243" s="165">
        <f t="shared" si="453"/>
        <v>10</v>
      </c>
      <c r="D7243" s="165">
        <f t="shared" si="454"/>
        <v>29</v>
      </c>
      <c r="E7243" s="165">
        <f>+Exports!B7246</f>
        <v>18</v>
      </c>
      <c r="F7243" s="165">
        <f>+WEEKDAY(ExportsELAP[[#This Row],[Date Prevailing]],1)</f>
        <v>7</v>
      </c>
      <c r="G7243" s="165">
        <f>+COUNTIFS(ECR_Hours!$K$6:$K$7,ExportsELAP[[#This Row],[Date Prevailing]])</f>
        <v>0</v>
      </c>
      <c r="H7243" s="165">
        <f t="shared" si="455"/>
        <v>7</v>
      </c>
      <c r="I7243" s="166">
        <f>+Exports!G7246</f>
        <v>8223.7174000000014</v>
      </c>
      <c r="J7243" s="166">
        <f>+'ELAP_IPCO-APND'!D7246</f>
        <v>64.557720000000003</v>
      </c>
      <c r="K7243" s="166">
        <f>+(ExportsELAP[[#This Row],[Exports kWh - MPT]]/1000)*ExportsELAP[[#This Row],[EIM Price]]</f>
        <v>530.90444526832812</v>
      </c>
      <c r="L7243" s="167" t="str">
        <f>+INDEX(ECR_Hours!$I$12:$I$15,MATCH(ExportsELAP[[#This Row],[Date Prevailing]],ECR_Hours!$H$12:$H$15,1))</f>
        <v>NS</v>
      </c>
      <c r="M7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4" spans="1:13" x14ac:dyDescent="0.25">
      <c r="A7244" s="164">
        <f>+Exports!A7247</f>
        <v>44863</v>
      </c>
      <c r="B7244" s="165">
        <f t="shared" si="452"/>
        <v>2022</v>
      </c>
      <c r="C7244" s="165">
        <f t="shared" si="453"/>
        <v>10</v>
      </c>
      <c r="D7244" s="165">
        <f t="shared" si="454"/>
        <v>29</v>
      </c>
      <c r="E7244" s="165">
        <f>+Exports!B7247</f>
        <v>19</v>
      </c>
      <c r="F7244" s="165">
        <f>+WEEKDAY(ExportsELAP[[#This Row],[Date Prevailing]],1)</f>
        <v>7</v>
      </c>
      <c r="G7244" s="165">
        <f>+COUNTIFS(ECR_Hours!$K$6:$K$7,ExportsELAP[[#This Row],[Date Prevailing]])</f>
        <v>0</v>
      </c>
      <c r="H7244" s="165">
        <f t="shared" si="455"/>
        <v>7</v>
      </c>
      <c r="I7244" s="166">
        <f>+Exports!G7247</f>
        <v>1131.1049</v>
      </c>
      <c r="J7244" s="166">
        <f>+'ELAP_IPCO-APND'!D7247</f>
        <v>67.181730000000002</v>
      </c>
      <c r="K7244" s="166">
        <f>+(ExportsELAP[[#This Row],[Exports kWh - MPT]]/1000)*ExportsELAP[[#This Row],[EIM Price]]</f>
        <v>75.989583993476998</v>
      </c>
      <c r="L7244" s="167" t="str">
        <f>+INDEX(ECR_Hours!$I$12:$I$15,MATCH(ExportsELAP[[#This Row],[Date Prevailing]],ECR_Hours!$H$12:$H$15,1))</f>
        <v>NS</v>
      </c>
      <c r="M7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5" spans="1:13" x14ac:dyDescent="0.25">
      <c r="A7245" s="164">
        <f>+Exports!A7248</f>
        <v>44863</v>
      </c>
      <c r="B7245" s="165">
        <f t="shared" si="452"/>
        <v>2022</v>
      </c>
      <c r="C7245" s="165">
        <f t="shared" si="453"/>
        <v>10</v>
      </c>
      <c r="D7245" s="165">
        <f t="shared" si="454"/>
        <v>29</v>
      </c>
      <c r="E7245" s="165">
        <f>+Exports!B7248</f>
        <v>20</v>
      </c>
      <c r="F7245" s="165">
        <f>+WEEKDAY(ExportsELAP[[#This Row],[Date Prevailing]],1)</f>
        <v>7</v>
      </c>
      <c r="G7245" s="165">
        <f>+COUNTIFS(ECR_Hours!$K$6:$K$7,ExportsELAP[[#This Row],[Date Prevailing]])</f>
        <v>0</v>
      </c>
      <c r="H7245" s="165">
        <f t="shared" si="455"/>
        <v>7</v>
      </c>
      <c r="I7245" s="166">
        <f>+Exports!G7248</f>
        <v>6.719100000000001</v>
      </c>
      <c r="J7245" s="166">
        <f>+'ELAP_IPCO-APND'!D7248</f>
        <v>70.362120000000004</v>
      </c>
      <c r="K7245" s="166">
        <f>+(ExportsELAP[[#This Row],[Exports kWh - MPT]]/1000)*ExportsELAP[[#This Row],[EIM Price]]</f>
        <v>0.47277012049200012</v>
      </c>
      <c r="L7245" s="167" t="str">
        <f>+INDEX(ECR_Hours!$I$12:$I$15,MATCH(ExportsELAP[[#This Row],[Date Prevailing]],ECR_Hours!$H$12:$H$15,1))</f>
        <v>NS</v>
      </c>
      <c r="M7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6" spans="1:13" x14ac:dyDescent="0.25">
      <c r="A7246" s="164">
        <f>+Exports!A7249</f>
        <v>44863</v>
      </c>
      <c r="B7246" s="165">
        <f t="shared" si="452"/>
        <v>2022</v>
      </c>
      <c r="C7246" s="165">
        <f t="shared" si="453"/>
        <v>10</v>
      </c>
      <c r="D7246" s="165">
        <f t="shared" si="454"/>
        <v>29</v>
      </c>
      <c r="E7246" s="165">
        <f>+Exports!B7249</f>
        <v>21</v>
      </c>
      <c r="F7246" s="165">
        <f>+WEEKDAY(ExportsELAP[[#This Row],[Date Prevailing]],1)</f>
        <v>7</v>
      </c>
      <c r="G7246" s="165">
        <f>+COUNTIFS(ECR_Hours!$K$6:$K$7,ExportsELAP[[#This Row],[Date Prevailing]])</f>
        <v>0</v>
      </c>
      <c r="H7246" s="165">
        <f t="shared" si="455"/>
        <v>7</v>
      </c>
      <c r="I7246" s="166">
        <f>+Exports!G7249</f>
        <v>6.0625999999999998</v>
      </c>
      <c r="J7246" s="166">
        <f>+'ELAP_IPCO-APND'!D7249</f>
        <v>66.710930000000005</v>
      </c>
      <c r="K7246" s="166">
        <f>+(ExportsELAP[[#This Row],[Exports kWh - MPT]]/1000)*ExportsELAP[[#This Row],[EIM Price]]</f>
        <v>0.40444168421799997</v>
      </c>
      <c r="L7246" s="167" t="str">
        <f>+INDEX(ECR_Hours!$I$12:$I$15,MATCH(ExportsELAP[[#This Row],[Date Prevailing]],ECR_Hours!$H$12:$H$15,1))</f>
        <v>NS</v>
      </c>
      <c r="M7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7" spans="1:13" x14ac:dyDescent="0.25">
      <c r="A7247" s="164">
        <f>+Exports!A7250</f>
        <v>44863</v>
      </c>
      <c r="B7247" s="165">
        <f t="shared" si="452"/>
        <v>2022</v>
      </c>
      <c r="C7247" s="165">
        <f t="shared" si="453"/>
        <v>10</v>
      </c>
      <c r="D7247" s="165">
        <f t="shared" si="454"/>
        <v>29</v>
      </c>
      <c r="E7247" s="165">
        <f>+Exports!B7250</f>
        <v>22</v>
      </c>
      <c r="F7247" s="165">
        <f>+WEEKDAY(ExportsELAP[[#This Row],[Date Prevailing]],1)</f>
        <v>7</v>
      </c>
      <c r="G7247" s="165">
        <f>+COUNTIFS(ECR_Hours!$K$6:$K$7,ExportsELAP[[#This Row],[Date Prevailing]])</f>
        <v>0</v>
      </c>
      <c r="H7247" s="165">
        <f t="shared" si="455"/>
        <v>7</v>
      </c>
      <c r="I7247" s="166">
        <f>+Exports!G7250</f>
        <v>7.585</v>
      </c>
      <c r="J7247" s="166">
        <f>+'ELAP_IPCO-APND'!D7250</f>
        <v>61.771929999999998</v>
      </c>
      <c r="K7247" s="166">
        <f>+(ExportsELAP[[#This Row],[Exports kWh - MPT]]/1000)*ExportsELAP[[#This Row],[EIM Price]]</f>
        <v>0.46854008904999994</v>
      </c>
      <c r="L7247" s="167" t="str">
        <f>+INDEX(ECR_Hours!$I$12:$I$15,MATCH(ExportsELAP[[#This Row],[Date Prevailing]],ECR_Hours!$H$12:$H$15,1))</f>
        <v>NS</v>
      </c>
      <c r="M7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8" spans="1:13" x14ac:dyDescent="0.25">
      <c r="A7248" s="164">
        <f>+Exports!A7251</f>
        <v>44863</v>
      </c>
      <c r="B7248" s="165">
        <f t="shared" si="452"/>
        <v>2022</v>
      </c>
      <c r="C7248" s="165">
        <f t="shared" si="453"/>
        <v>10</v>
      </c>
      <c r="D7248" s="165">
        <f t="shared" si="454"/>
        <v>29</v>
      </c>
      <c r="E7248" s="165">
        <f>+Exports!B7251</f>
        <v>23</v>
      </c>
      <c r="F7248" s="165">
        <f>+WEEKDAY(ExportsELAP[[#This Row],[Date Prevailing]],1)</f>
        <v>7</v>
      </c>
      <c r="G7248" s="165">
        <f>+COUNTIFS(ECR_Hours!$K$6:$K$7,ExportsELAP[[#This Row],[Date Prevailing]])</f>
        <v>0</v>
      </c>
      <c r="H7248" s="165">
        <f t="shared" si="455"/>
        <v>7</v>
      </c>
      <c r="I7248" s="166">
        <f>+Exports!G7251</f>
        <v>9.2330000000000005</v>
      </c>
      <c r="J7248" s="166">
        <f>+'ELAP_IPCO-APND'!D7251</f>
        <v>64.297489999999996</v>
      </c>
      <c r="K7248" s="166">
        <f>+(ExportsELAP[[#This Row],[Exports kWh - MPT]]/1000)*ExportsELAP[[#This Row],[EIM Price]]</f>
        <v>0.59365872516999996</v>
      </c>
      <c r="L7248" s="167" t="str">
        <f>+INDEX(ECR_Hours!$I$12:$I$15,MATCH(ExportsELAP[[#This Row],[Date Prevailing]],ECR_Hours!$H$12:$H$15,1))</f>
        <v>NS</v>
      </c>
      <c r="M7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49" spans="1:13" x14ac:dyDescent="0.25">
      <c r="A7249" s="164">
        <f>+Exports!A7252</f>
        <v>44863</v>
      </c>
      <c r="B7249" s="165">
        <f t="shared" si="452"/>
        <v>2022</v>
      </c>
      <c r="C7249" s="165">
        <f t="shared" si="453"/>
        <v>10</v>
      </c>
      <c r="D7249" s="165">
        <f t="shared" si="454"/>
        <v>29</v>
      </c>
      <c r="E7249" s="165">
        <f>+Exports!B7252</f>
        <v>24</v>
      </c>
      <c r="F7249" s="165">
        <f>+WEEKDAY(ExportsELAP[[#This Row],[Date Prevailing]],1)</f>
        <v>7</v>
      </c>
      <c r="G7249" s="165">
        <f>+COUNTIFS(ECR_Hours!$K$6:$K$7,ExportsELAP[[#This Row],[Date Prevailing]])</f>
        <v>0</v>
      </c>
      <c r="H7249" s="165">
        <f t="shared" si="455"/>
        <v>7</v>
      </c>
      <c r="I7249" s="166">
        <f>+Exports!G7252</f>
        <v>8.3689</v>
      </c>
      <c r="J7249" s="166">
        <f>+'ELAP_IPCO-APND'!D7252</f>
        <v>67.100650000000002</v>
      </c>
      <c r="K7249" s="166">
        <f>+(ExportsELAP[[#This Row],[Exports kWh - MPT]]/1000)*ExportsELAP[[#This Row],[EIM Price]]</f>
        <v>0.56155862978500004</v>
      </c>
      <c r="L7249" s="167" t="str">
        <f>+INDEX(ECR_Hours!$I$12:$I$15,MATCH(ExportsELAP[[#This Row],[Date Prevailing]],ECR_Hours!$H$12:$H$15,1))</f>
        <v>NS</v>
      </c>
      <c r="M7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0" spans="1:13" x14ac:dyDescent="0.25">
      <c r="A7250" s="164">
        <f>+Exports!A7253</f>
        <v>44864</v>
      </c>
      <c r="B7250" s="165">
        <f t="shared" si="452"/>
        <v>2022</v>
      </c>
      <c r="C7250" s="165">
        <f t="shared" si="453"/>
        <v>10</v>
      </c>
      <c r="D7250" s="165">
        <f t="shared" si="454"/>
        <v>30</v>
      </c>
      <c r="E7250" s="165">
        <f>+Exports!B7253</f>
        <v>1</v>
      </c>
      <c r="F7250" s="165">
        <f>+WEEKDAY(ExportsELAP[[#This Row],[Date Prevailing]],1)</f>
        <v>1</v>
      </c>
      <c r="G7250" s="165">
        <f>+COUNTIFS(ECR_Hours!$K$6:$K$7,ExportsELAP[[#This Row],[Date Prevailing]])</f>
        <v>0</v>
      </c>
      <c r="H7250" s="165">
        <f t="shared" si="455"/>
        <v>1</v>
      </c>
      <c r="I7250" s="166">
        <f>+Exports!G7253</f>
        <v>7.9486999999999997</v>
      </c>
      <c r="J7250" s="166">
        <f>+'ELAP_IPCO-APND'!D7253</f>
        <v>60.630549999999999</v>
      </c>
      <c r="K7250" s="166">
        <f>+(ExportsELAP[[#This Row],[Exports kWh - MPT]]/1000)*ExportsELAP[[#This Row],[EIM Price]]</f>
        <v>0.48193405278499996</v>
      </c>
      <c r="L7250" s="167" t="str">
        <f>+INDEX(ECR_Hours!$I$12:$I$15,MATCH(ExportsELAP[[#This Row],[Date Prevailing]],ECR_Hours!$H$12:$H$15,1))</f>
        <v>NS</v>
      </c>
      <c r="M7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1" spans="1:13" x14ac:dyDescent="0.25">
      <c r="A7251" s="164">
        <f>+Exports!A7254</f>
        <v>44864</v>
      </c>
      <c r="B7251" s="165">
        <f t="shared" si="452"/>
        <v>2022</v>
      </c>
      <c r="C7251" s="165">
        <f t="shared" si="453"/>
        <v>10</v>
      </c>
      <c r="D7251" s="165">
        <f t="shared" si="454"/>
        <v>30</v>
      </c>
      <c r="E7251" s="165">
        <f>+Exports!B7254</f>
        <v>2</v>
      </c>
      <c r="F7251" s="165">
        <f>+WEEKDAY(ExportsELAP[[#This Row],[Date Prevailing]],1)</f>
        <v>1</v>
      </c>
      <c r="G7251" s="165">
        <f>+COUNTIFS(ECR_Hours!$K$6:$K$7,ExportsELAP[[#This Row],[Date Prevailing]])</f>
        <v>0</v>
      </c>
      <c r="H7251" s="165">
        <f t="shared" si="455"/>
        <v>1</v>
      </c>
      <c r="I7251" s="166">
        <f>+Exports!G7254</f>
        <v>8.3735999999999997</v>
      </c>
      <c r="J7251" s="166">
        <f>+'ELAP_IPCO-APND'!D7254</f>
        <v>58.298209999999997</v>
      </c>
      <c r="K7251" s="166">
        <f>+(ExportsELAP[[#This Row],[Exports kWh - MPT]]/1000)*ExportsELAP[[#This Row],[EIM Price]]</f>
        <v>0.48816589125599996</v>
      </c>
      <c r="L7251" s="167" t="str">
        <f>+INDEX(ECR_Hours!$I$12:$I$15,MATCH(ExportsELAP[[#This Row],[Date Prevailing]],ECR_Hours!$H$12:$H$15,1))</f>
        <v>NS</v>
      </c>
      <c r="M7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2" spans="1:13" x14ac:dyDescent="0.25">
      <c r="A7252" s="164">
        <f>+Exports!A7255</f>
        <v>44864</v>
      </c>
      <c r="B7252" s="165">
        <f t="shared" si="452"/>
        <v>2022</v>
      </c>
      <c r="C7252" s="165">
        <f t="shared" si="453"/>
        <v>10</v>
      </c>
      <c r="D7252" s="165">
        <f t="shared" si="454"/>
        <v>30</v>
      </c>
      <c r="E7252" s="165">
        <f>+Exports!B7255</f>
        <v>3</v>
      </c>
      <c r="F7252" s="165">
        <f>+WEEKDAY(ExportsELAP[[#This Row],[Date Prevailing]],1)</f>
        <v>1</v>
      </c>
      <c r="G7252" s="165">
        <f>+COUNTIFS(ECR_Hours!$K$6:$K$7,ExportsELAP[[#This Row],[Date Prevailing]])</f>
        <v>0</v>
      </c>
      <c r="H7252" s="165">
        <f t="shared" si="455"/>
        <v>1</v>
      </c>
      <c r="I7252" s="166">
        <f>+Exports!G7255</f>
        <v>8.8141999999999996</v>
      </c>
      <c r="J7252" s="166">
        <f>+'ELAP_IPCO-APND'!D7255</f>
        <v>59.195860000000003</v>
      </c>
      <c r="K7252" s="166">
        <f>+(ExportsELAP[[#This Row],[Exports kWh - MPT]]/1000)*ExportsELAP[[#This Row],[EIM Price]]</f>
        <v>0.52176414921199998</v>
      </c>
      <c r="L7252" s="167" t="str">
        <f>+INDEX(ECR_Hours!$I$12:$I$15,MATCH(ExportsELAP[[#This Row],[Date Prevailing]],ECR_Hours!$H$12:$H$15,1))</f>
        <v>NS</v>
      </c>
      <c r="M7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3" spans="1:13" x14ac:dyDescent="0.25">
      <c r="A7253" s="164">
        <f>+Exports!A7256</f>
        <v>44864</v>
      </c>
      <c r="B7253" s="165">
        <f t="shared" si="452"/>
        <v>2022</v>
      </c>
      <c r="C7253" s="165">
        <f t="shared" si="453"/>
        <v>10</v>
      </c>
      <c r="D7253" s="165">
        <f t="shared" si="454"/>
        <v>30</v>
      </c>
      <c r="E7253" s="165">
        <f>+Exports!B7256</f>
        <v>4</v>
      </c>
      <c r="F7253" s="165">
        <f>+WEEKDAY(ExportsELAP[[#This Row],[Date Prevailing]],1)</f>
        <v>1</v>
      </c>
      <c r="G7253" s="165">
        <f>+COUNTIFS(ECR_Hours!$K$6:$K$7,ExportsELAP[[#This Row],[Date Prevailing]])</f>
        <v>0</v>
      </c>
      <c r="H7253" s="165">
        <f t="shared" si="455"/>
        <v>1</v>
      </c>
      <c r="I7253" s="166">
        <f>+Exports!G7256</f>
        <v>9.0207999999999906</v>
      </c>
      <c r="J7253" s="166">
        <f>+'ELAP_IPCO-APND'!D7256</f>
        <v>57.37424</v>
      </c>
      <c r="K7253" s="166">
        <f>+(ExportsELAP[[#This Row],[Exports kWh - MPT]]/1000)*ExportsELAP[[#This Row],[EIM Price]]</f>
        <v>0.5175615441919994</v>
      </c>
      <c r="L7253" s="167" t="str">
        <f>+INDEX(ECR_Hours!$I$12:$I$15,MATCH(ExportsELAP[[#This Row],[Date Prevailing]],ECR_Hours!$H$12:$H$15,1))</f>
        <v>NS</v>
      </c>
      <c r="M7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4" spans="1:13" x14ac:dyDescent="0.25">
      <c r="A7254" s="164">
        <f>+Exports!A7257</f>
        <v>44864</v>
      </c>
      <c r="B7254" s="165">
        <f t="shared" si="452"/>
        <v>2022</v>
      </c>
      <c r="C7254" s="165">
        <f t="shared" si="453"/>
        <v>10</v>
      </c>
      <c r="D7254" s="165">
        <f t="shared" si="454"/>
        <v>30</v>
      </c>
      <c r="E7254" s="165">
        <f>+Exports!B7257</f>
        <v>5</v>
      </c>
      <c r="F7254" s="165">
        <f>+WEEKDAY(ExportsELAP[[#This Row],[Date Prevailing]],1)</f>
        <v>1</v>
      </c>
      <c r="G7254" s="165">
        <f>+COUNTIFS(ECR_Hours!$K$6:$K$7,ExportsELAP[[#This Row],[Date Prevailing]])</f>
        <v>0</v>
      </c>
      <c r="H7254" s="165">
        <f t="shared" si="455"/>
        <v>1</v>
      </c>
      <c r="I7254" s="166">
        <f>+Exports!G7257</f>
        <v>10.6206</v>
      </c>
      <c r="J7254" s="166">
        <f>+'ELAP_IPCO-APND'!D7257</f>
        <v>56.73903</v>
      </c>
      <c r="K7254" s="166">
        <f>+(ExportsELAP[[#This Row],[Exports kWh - MPT]]/1000)*ExportsELAP[[#This Row],[EIM Price]]</f>
        <v>0.6026025420179999</v>
      </c>
      <c r="L7254" s="167" t="str">
        <f>+INDEX(ECR_Hours!$I$12:$I$15,MATCH(ExportsELAP[[#This Row],[Date Prevailing]],ECR_Hours!$H$12:$H$15,1))</f>
        <v>NS</v>
      </c>
      <c r="M7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5" spans="1:13" x14ac:dyDescent="0.25">
      <c r="A7255" s="164">
        <f>+Exports!A7258</f>
        <v>44864</v>
      </c>
      <c r="B7255" s="165">
        <f t="shared" si="452"/>
        <v>2022</v>
      </c>
      <c r="C7255" s="165">
        <f t="shared" si="453"/>
        <v>10</v>
      </c>
      <c r="D7255" s="165">
        <f t="shared" si="454"/>
        <v>30</v>
      </c>
      <c r="E7255" s="165">
        <f>+Exports!B7258</f>
        <v>6</v>
      </c>
      <c r="F7255" s="165">
        <f>+WEEKDAY(ExportsELAP[[#This Row],[Date Prevailing]],1)</f>
        <v>1</v>
      </c>
      <c r="G7255" s="165">
        <f>+COUNTIFS(ECR_Hours!$K$6:$K$7,ExportsELAP[[#This Row],[Date Prevailing]])</f>
        <v>0</v>
      </c>
      <c r="H7255" s="165">
        <f t="shared" si="455"/>
        <v>1</v>
      </c>
      <c r="I7255" s="166">
        <f>+Exports!G7258</f>
        <v>8.4248000000000012</v>
      </c>
      <c r="J7255" s="166">
        <f>+'ELAP_IPCO-APND'!D7258</f>
        <v>59.15802</v>
      </c>
      <c r="K7255" s="166">
        <f>+(ExportsELAP[[#This Row],[Exports kWh - MPT]]/1000)*ExportsELAP[[#This Row],[EIM Price]]</f>
        <v>0.49839448689600008</v>
      </c>
      <c r="L7255" s="167" t="str">
        <f>+INDEX(ECR_Hours!$I$12:$I$15,MATCH(ExportsELAP[[#This Row],[Date Prevailing]],ECR_Hours!$H$12:$H$15,1))</f>
        <v>NS</v>
      </c>
      <c r="M7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6" spans="1:13" x14ac:dyDescent="0.25">
      <c r="A7256" s="164">
        <f>+Exports!A7259</f>
        <v>44864</v>
      </c>
      <c r="B7256" s="165">
        <f t="shared" si="452"/>
        <v>2022</v>
      </c>
      <c r="C7256" s="165">
        <f t="shared" si="453"/>
        <v>10</v>
      </c>
      <c r="D7256" s="165">
        <f t="shared" si="454"/>
        <v>30</v>
      </c>
      <c r="E7256" s="165">
        <f>+Exports!B7259</f>
        <v>7</v>
      </c>
      <c r="F7256" s="165">
        <f>+WEEKDAY(ExportsELAP[[#This Row],[Date Prevailing]],1)</f>
        <v>1</v>
      </c>
      <c r="G7256" s="165">
        <f>+COUNTIFS(ECR_Hours!$K$6:$K$7,ExportsELAP[[#This Row],[Date Prevailing]])</f>
        <v>0</v>
      </c>
      <c r="H7256" s="165">
        <f t="shared" si="455"/>
        <v>1</v>
      </c>
      <c r="I7256" s="166">
        <f>+Exports!G7259</f>
        <v>9.1365999999999996</v>
      </c>
      <c r="J7256" s="166">
        <f>+'ELAP_IPCO-APND'!D7259</f>
        <v>62.877020000000002</v>
      </c>
      <c r="K7256" s="166">
        <f>+(ExportsELAP[[#This Row],[Exports kWh - MPT]]/1000)*ExportsELAP[[#This Row],[EIM Price]]</f>
        <v>0.57448218093199999</v>
      </c>
      <c r="L7256" s="167" t="str">
        <f>+INDEX(ECR_Hours!$I$12:$I$15,MATCH(ExportsELAP[[#This Row],[Date Prevailing]],ECR_Hours!$H$12:$H$15,1))</f>
        <v>NS</v>
      </c>
      <c r="M7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7" spans="1:13" x14ac:dyDescent="0.25">
      <c r="A7257" s="164">
        <f>+Exports!A7260</f>
        <v>44864</v>
      </c>
      <c r="B7257" s="165">
        <f t="shared" si="452"/>
        <v>2022</v>
      </c>
      <c r="C7257" s="165">
        <f t="shared" si="453"/>
        <v>10</v>
      </c>
      <c r="D7257" s="165">
        <f t="shared" si="454"/>
        <v>30</v>
      </c>
      <c r="E7257" s="165">
        <f>+Exports!B7260</f>
        <v>8</v>
      </c>
      <c r="F7257" s="165">
        <f>+WEEKDAY(ExportsELAP[[#This Row],[Date Prevailing]],1)</f>
        <v>1</v>
      </c>
      <c r="G7257" s="165">
        <f>+COUNTIFS(ECR_Hours!$K$6:$K$7,ExportsELAP[[#This Row],[Date Prevailing]])</f>
        <v>0</v>
      </c>
      <c r="H7257" s="165">
        <f t="shared" si="455"/>
        <v>1</v>
      </c>
      <c r="I7257" s="166">
        <f>+Exports!G7260</f>
        <v>9.4623000000000008</v>
      </c>
      <c r="J7257" s="166">
        <f>+'ELAP_IPCO-APND'!D7260</f>
        <v>64.12527</v>
      </c>
      <c r="K7257" s="166">
        <f>+(ExportsELAP[[#This Row],[Exports kWh - MPT]]/1000)*ExportsELAP[[#This Row],[EIM Price]]</f>
        <v>0.60677254232100009</v>
      </c>
      <c r="L7257" s="167" t="str">
        <f>+INDEX(ECR_Hours!$I$12:$I$15,MATCH(ExportsELAP[[#This Row],[Date Prevailing]],ECR_Hours!$H$12:$H$15,1))</f>
        <v>NS</v>
      </c>
      <c r="M7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8" spans="1:13" x14ac:dyDescent="0.25">
      <c r="A7258" s="164">
        <f>+Exports!A7261</f>
        <v>44864</v>
      </c>
      <c r="B7258" s="165">
        <f t="shared" si="452"/>
        <v>2022</v>
      </c>
      <c r="C7258" s="165">
        <f t="shared" si="453"/>
        <v>10</v>
      </c>
      <c r="D7258" s="165">
        <f t="shared" si="454"/>
        <v>30</v>
      </c>
      <c r="E7258" s="165">
        <f>+Exports!B7261</f>
        <v>9</v>
      </c>
      <c r="F7258" s="165">
        <f>+WEEKDAY(ExportsELAP[[#This Row],[Date Prevailing]],1)</f>
        <v>1</v>
      </c>
      <c r="G7258" s="165">
        <f>+COUNTIFS(ECR_Hours!$K$6:$K$7,ExportsELAP[[#This Row],[Date Prevailing]])</f>
        <v>0</v>
      </c>
      <c r="H7258" s="165">
        <f t="shared" si="455"/>
        <v>1</v>
      </c>
      <c r="I7258" s="166">
        <f>+Exports!G7261</f>
        <v>3138.5612000000001</v>
      </c>
      <c r="J7258" s="166">
        <f>+'ELAP_IPCO-APND'!D7261</f>
        <v>59.881169999999997</v>
      </c>
      <c r="K7258" s="166">
        <f>+(ExportsELAP[[#This Row],[Exports kWh - MPT]]/1000)*ExportsELAP[[#This Row],[EIM Price]]</f>
        <v>187.94071677260402</v>
      </c>
      <c r="L7258" s="167" t="str">
        <f>+INDEX(ECR_Hours!$I$12:$I$15,MATCH(ExportsELAP[[#This Row],[Date Prevailing]],ECR_Hours!$H$12:$H$15,1))</f>
        <v>NS</v>
      </c>
      <c r="M7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59" spans="1:13" x14ac:dyDescent="0.25">
      <c r="A7259" s="164">
        <f>+Exports!A7262</f>
        <v>44864</v>
      </c>
      <c r="B7259" s="165">
        <f t="shared" si="452"/>
        <v>2022</v>
      </c>
      <c r="C7259" s="165">
        <f t="shared" si="453"/>
        <v>10</v>
      </c>
      <c r="D7259" s="165">
        <f t="shared" si="454"/>
        <v>30</v>
      </c>
      <c r="E7259" s="165">
        <f>+Exports!B7262</f>
        <v>10</v>
      </c>
      <c r="F7259" s="165">
        <f>+WEEKDAY(ExportsELAP[[#This Row],[Date Prevailing]],1)</f>
        <v>1</v>
      </c>
      <c r="G7259" s="165">
        <f>+COUNTIFS(ECR_Hours!$K$6:$K$7,ExportsELAP[[#This Row],[Date Prevailing]])</f>
        <v>0</v>
      </c>
      <c r="H7259" s="165">
        <f t="shared" si="455"/>
        <v>1</v>
      </c>
      <c r="I7259" s="166">
        <f>+Exports!G7262</f>
        <v>13659.724900000001</v>
      </c>
      <c r="J7259" s="166">
        <f>+'ELAP_IPCO-APND'!D7262</f>
        <v>45.819130000000001</v>
      </c>
      <c r="K7259" s="166">
        <f>+(ExportsELAP[[#This Row],[Exports kWh - MPT]]/1000)*ExportsELAP[[#This Row],[EIM Price]]</f>
        <v>625.87671095733708</v>
      </c>
      <c r="L7259" s="167" t="str">
        <f>+INDEX(ECR_Hours!$I$12:$I$15,MATCH(ExportsELAP[[#This Row],[Date Prevailing]],ECR_Hours!$H$12:$H$15,1))</f>
        <v>NS</v>
      </c>
      <c r="M7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0" spans="1:13" x14ac:dyDescent="0.25">
      <c r="A7260" s="164">
        <f>+Exports!A7263</f>
        <v>44864</v>
      </c>
      <c r="B7260" s="165">
        <f t="shared" si="452"/>
        <v>2022</v>
      </c>
      <c r="C7260" s="165">
        <f t="shared" si="453"/>
        <v>10</v>
      </c>
      <c r="D7260" s="165">
        <f t="shared" si="454"/>
        <v>30</v>
      </c>
      <c r="E7260" s="165">
        <f>+Exports!B7263</f>
        <v>11</v>
      </c>
      <c r="F7260" s="165">
        <f>+WEEKDAY(ExportsELAP[[#This Row],[Date Prevailing]],1)</f>
        <v>1</v>
      </c>
      <c r="G7260" s="165">
        <f>+COUNTIFS(ECR_Hours!$K$6:$K$7,ExportsELAP[[#This Row],[Date Prevailing]])</f>
        <v>0</v>
      </c>
      <c r="H7260" s="165">
        <f t="shared" si="455"/>
        <v>1</v>
      </c>
      <c r="I7260" s="166">
        <f>+Exports!G7263</f>
        <v>25997.1315</v>
      </c>
      <c r="J7260" s="166">
        <f>+'ELAP_IPCO-APND'!D7263</f>
        <v>45.209310000000002</v>
      </c>
      <c r="K7260" s="166">
        <f>+(ExportsELAP[[#This Row],[Exports kWh - MPT]]/1000)*ExportsELAP[[#This Row],[EIM Price]]</f>
        <v>1175.312377094265</v>
      </c>
      <c r="L7260" s="167" t="str">
        <f>+INDEX(ECR_Hours!$I$12:$I$15,MATCH(ExportsELAP[[#This Row],[Date Prevailing]],ECR_Hours!$H$12:$H$15,1))</f>
        <v>NS</v>
      </c>
      <c r="M7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1" spans="1:13" x14ac:dyDescent="0.25">
      <c r="A7261" s="164">
        <f>+Exports!A7264</f>
        <v>44864</v>
      </c>
      <c r="B7261" s="165">
        <f t="shared" si="452"/>
        <v>2022</v>
      </c>
      <c r="C7261" s="165">
        <f t="shared" si="453"/>
        <v>10</v>
      </c>
      <c r="D7261" s="165">
        <f t="shared" si="454"/>
        <v>30</v>
      </c>
      <c r="E7261" s="165">
        <f>+Exports!B7264</f>
        <v>12</v>
      </c>
      <c r="F7261" s="165">
        <f>+WEEKDAY(ExportsELAP[[#This Row],[Date Prevailing]],1)</f>
        <v>1</v>
      </c>
      <c r="G7261" s="165">
        <f>+COUNTIFS(ECR_Hours!$K$6:$K$7,ExportsELAP[[#This Row],[Date Prevailing]])</f>
        <v>0</v>
      </c>
      <c r="H7261" s="165">
        <f t="shared" si="455"/>
        <v>1</v>
      </c>
      <c r="I7261" s="166">
        <f>+Exports!G7264</f>
        <v>36878.054599999996</v>
      </c>
      <c r="J7261" s="166">
        <f>+'ELAP_IPCO-APND'!D7264</f>
        <v>43.15493</v>
      </c>
      <c r="K7261" s="166">
        <f>+(ExportsELAP[[#This Row],[Exports kWh - MPT]]/1000)*ExportsELAP[[#This Row],[EIM Price]]</f>
        <v>1591.4698647991779</v>
      </c>
      <c r="L7261" s="167" t="str">
        <f>+INDEX(ECR_Hours!$I$12:$I$15,MATCH(ExportsELAP[[#This Row],[Date Prevailing]],ECR_Hours!$H$12:$H$15,1))</f>
        <v>NS</v>
      </c>
      <c r="M7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2" spans="1:13" x14ac:dyDescent="0.25">
      <c r="A7262" s="164">
        <f>+Exports!A7265</f>
        <v>44864</v>
      </c>
      <c r="B7262" s="165">
        <f t="shared" si="452"/>
        <v>2022</v>
      </c>
      <c r="C7262" s="165">
        <f t="shared" si="453"/>
        <v>10</v>
      </c>
      <c r="D7262" s="165">
        <f t="shared" si="454"/>
        <v>30</v>
      </c>
      <c r="E7262" s="165">
        <f>+Exports!B7265</f>
        <v>13</v>
      </c>
      <c r="F7262" s="165">
        <f>+WEEKDAY(ExportsELAP[[#This Row],[Date Prevailing]],1)</f>
        <v>1</v>
      </c>
      <c r="G7262" s="165">
        <f>+COUNTIFS(ECR_Hours!$K$6:$K$7,ExportsELAP[[#This Row],[Date Prevailing]])</f>
        <v>0</v>
      </c>
      <c r="H7262" s="165">
        <f t="shared" si="455"/>
        <v>1</v>
      </c>
      <c r="I7262" s="166">
        <f>+Exports!G7265</f>
        <v>42592.8917</v>
      </c>
      <c r="J7262" s="166">
        <f>+'ELAP_IPCO-APND'!D7265</f>
        <v>30.628139999999998</v>
      </c>
      <c r="K7262" s="166">
        <f>+(ExportsELAP[[#This Row],[Exports kWh - MPT]]/1000)*ExportsELAP[[#This Row],[EIM Price]]</f>
        <v>1304.541049992438</v>
      </c>
      <c r="L7262" s="167" t="str">
        <f>+INDEX(ECR_Hours!$I$12:$I$15,MATCH(ExportsELAP[[#This Row],[Date Prevailing]],ECR_Hours!$H$12:$H$15,1))</f>
        <v>NS</v>
      </c>
      <c r="M7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3" spans="1:13" x14ac:dyDescent="0.25">
      <c r="A7263" s="164">
        <f>+Exports!A7266</f>
        <v>44864</v>
      </c>
      <c r="B7263" s="165">
        <f t="shared" si="452"/>
        <v>2022</v>
      </c>
      <c r="C7263" s="165">
        <f t="shared" si="453"/>
        <v>10</v>
      </c>
      <c r="D7263" s="165">
        <f t="shared" si="454"/>
        <v>30</v>
      </c>
      <c r="E7263" s="165">
        <f>+Exports!B7266</f>
        <v>14</v>
      </c>
      <c r="F7263" s="165">
        <f>+WEEKDAY(ExportsELAP[[#This Row],[Date Prevailing]],1)</f>
        <v>1</v>
      </c>
      <c r="G7263" s="165">
        <f>+COUNTIFS(ECR_Hours!$K$6:$K$7,ExportsELAP[[#This Row],[Date Prevailing]])</f>
        <v>0</v>
      </c>
      <c r="H7263" s="165">
        <f t="shared" si="455"/>
        <v>1</v>
      </c>
      <c r="I7263" s="166">
        <f>+Exports!G7266</f>
        <v>46277.180700000004</v>
      </c>
      <c r="J7263" s="166">
        <f>+'ELAP_IPCO-APND'!D7266</f>
        <v>25.463640000000002</v>
      </c>
      <c r="K7263" s="166">
        <f>+(ExportsELAP[[#This Row],[Exports kWh - MPT]]/1000)*ExportsELAP[[#This Row],[EIM Price]]</f>
        <v>1178.3854695597481</v>
      </c>
      <c r="L7263" s="167" t="str">
        <f>+INDEX(ECR_Hours!$I$12:$I$15,MATCH(ExportsELAP[[#This Row],[Date Prevailing]],ECR_Hours!$H$12:$H$15,1))</f>
        <v>NS</v>
      </c>
      <c r="M7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4" spans="1:13" x14ac:dyDescent="0.25">
      <c r="A7264" s="164">
        <f>+Exports!A7267</f>
        <v>44864</v>
      </c>
      <c r="B7264" s="165">
        <f t="shared" si="452"/>
        <v>2022</v>
      </c>
      <c r="C7264" s="165">
        <f t="shared" si="453"/>
        <v>10</v>
      </c>
      <c r="D7264" s="165">
        <f t="shared" si="454"/>
        <v>30</v>
      </c>
      <c r="E7264" s="165">
        <f>+Exports!B7267</f>
        <v>15</v>
      </c>
      <c r="F7264" s="165">
        <f>+WEEKDAY(ExportsELAP[[#This Row],[Date Prevailing]],1)</f>
        <v>1</v>
      </c>
      <c r="G7264" s="165">
        <f>+COUNTIFS(ECR_Hours!$K$6:$K$7,ExportsELAP[[#This Row],[Date Prevailing]])</f>
        <v>0</v>
      </c>
      <c r="H7264" s="165">
        <f t="shared" si="455"/>
        <v>1</v>
      </c>
      <c r="I7264" s="166">
        <f>+Exports!G7267</f>
        <v>43391.264000000003</v>
      </c>
      <c r="J7264" s="166">
        <f>+'ELAP_IPCO-APND'!D7267</f>
        <v>24.238900000000001</v>
      </c>
      <c r="K7264" s="166">
        <f>+(ExportsELAP[[#This Row],[Exports kWh - MPT]]/1000)*ExportsELAP[[#This Row],[EIM Price]]</f>
        <v>1051.7565089696</v>
      </c>
      <c r="L7264" s="167" t="str">
        <f>+INDEX(ECR_Hours!$I$12:$I$15,MATCH(ExportsELAP[[#This Row],[Date Prevailing]],ECR_Hours!$H$12:$H$15,1))</f>
        <v>NS</v>
      </c>
      <c r="M7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5" spans="1:13" x14ac:dyDescent="0.25">
      <c r="A7265" s="164">
        <f>+Exports!A7268</f>
        <v>44864</v>
      </c>
      <c r="B7265" s="165">
        <f t="shared" si="452"/>
        <v>2022</v>
      </c>
      <c r="C7265" s="165">
        <f t="shared" si="453"/>
        <v>10</v>
      </c>
      <c r="D7265" s="165">
        <f t="shared" si="454"/>
        <v>30</v>
      </c>
      <c r="E7265" s="165">
        <f>+Exports!B7268</f>
        <v>16</v>
      </c>
      <c r="F7265" s="165">
        <f>+WEEKDAY(ExportsELAP[[#This Row],[Date Prevailing]],1)</f>
        <v>1</v>
      </c>
      <c r="G7265" s="165">
        <f>+COUNTIFS(ECR_Hours!$K$6:$K$7,ExportsELAP[[#This Row],[Date Prevailing]])</f>
        <v>0</v>
      </c>
      <c r="H7265" s="165">
        <f t="shared" si="455"/>
        <v>1</v>
      </c>
      <c r="I7265" s="166">
        <f>+Exports!G7268</f>
        <v>38464.472300000001</v>
      </c>
      <c r="J7265" s="166">
        <f>+'ELAP_IPCO-APND'!D7268</f>
        <v>21.17343</v>
      </c>
      <c r="K7265" s="166">
        <f>+(ExportsELAP[[#This Row],[Exports kWh - MPT]]/1000)*ExportsELAP[[#This Row],[EIM Price]]</f>
        <v>814.42481173098906</v>
      </c>
      <c r="L7265" s="167" t="str">
        <f>+INDEX(ECR_Hours!$I$12:$I$15,MATCH(ExportsELAP[[#This Row],[Date Prevailing]],ECR_Hours!$H$12:$H$15,1))</f>
        <v>NS</v>
      </c>
      <c r="M7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6" spans="1:13" x14ac:dyDescent="0.25">
      <c r="A7266" s="164">
        <f>+Exports!A7269</f>
        <v>44864</v>
      </c>
      <c r="B7266" s="165">
        <f t="shared" si="452"/>
        <v>2022</v>
      </c>
      <c r="C7266" s="165">
        <f t="shared" si="453"/>
        <v>10</v>
      </c>
      <c r="D7266" s="165">
        <f t="shared" si="454"/>
        <v>30</v>
      </c>
      <c r="E7266" s="165">
        <f>+Exports!B7269</f>
        <v>17</v>
      </c>
      <c r="F7266" s="165">
        <f>+WEEKDAY(ExportsELAP[[#This Row],[Date Prevailing]],1)</f>
        <v>1</v>
      </c>
      <c r="G7266" s="165">
        <f>+COUNTIFS(ECR_Hours!$K$6:$K$7,ExportsELAP[[#This Row],[Date Prevailing]])</f>
        <v>0</v>
      </c>
      <c r="H7266" s="165">
        <f t="shared" si="455"/>
        <v>1</v>
      </c>
      <c r="I7266" s="166">
        <f>+Exports!G7269</f>
        <v>26975.381500000003</v>
      </c>
      <c r="J7266" s="166">
        <f>+'ELAP_IPCO-APND'!D7269</f>
        <v>31.315660000000001</v>
      </c>
      <c r="K7266" s="166">
        <f>+(ExportsELAP[[#This Row],[Exports kWh - MPT]]/1000)*ExportsELAP[[#This Row],[EIM Price]]</f>
        <v>844.75187542429012</v>
      </c>
      <c r="L7266" s="167" t="str">
        <f>+INDEX(ECR_Hours!$I$12:$I$15,MATCH(ExportsELAP[[#This Row],[Date Prevailing]],ECR_Hours!$H$12:$H$15,1))</f>
        <v>NS</v>
      </c>
      <c r="M7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7" spans="1:13" x14ac:dyDescent="0.25">
      <c r="A7267" s="164">
        <f>+Exports!A7270</f>
        <v>44864</v>
      </c>
      <c r="B7267" s="165">
        <f t="shared" si="452"/>
        <v>2022</v>
      </c>
      <c r="C7267" s="165">
        <f t="shared" si="453"/>
        <v>10</v>
      </c>
      <c r="D7267" s="165">
        <f t="shared" si="454"/>
        <v>30</v>
      </c>
      <c r="E7267" s="165">
        <f>+Exports!B7270</f>
        <v>18</v>
      </c>
      <c r="F7267" s="165">
        <f>+WEEKDAY(ExportsELAP[[#This Row],[Date Prevailing]],1)</f>
        <v>1</v>
      </c>
      <c r="G7267" s="165">
        <f>+COUNTIFS(ECR_Hours!$K$6:$K$7,ExportsELAP[[#This Row],[Date Prevailing]])</f>
        <v>0</v>
      </c>
      <c r="H7267" s="165">
        <f t="shared" si="455"/>
        <v>1</v>
      </c>
      <c r="I7267" s="166">
        <f>+Exports!G7270</f>
        <v>11875.1006</v>
      </c>
      <c r="J7267" s="166">
        <f>+'ELAP_IPCO-APND'!D7270</f>
        <v>54.451900000000002</v>
      </c>
      <c r="K7267" s="166">
        <f>+(ExportsELAP[[#This Row],[Exports kWh - MPT]]/1000)*ExportsELAP[[#This Row],[EIM Price]]</f>
        <v>646.62179036114003</v>
      </c>
      <c r="L7267" s="167" t="str">
        <f>+INDEX(ECR_Hours!$I$12:$I$15,MATCH(ExportsELAP[[#This Row],[Date Prevailing]],ECR_Hours!$H$12:$H$15,1))</f>
        <v>NS</v>
      </c>
      <c r="M7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8" spans="1:13" x14ac:dyDescent="0.25">
      <c r="A7268" s="164">
        <f>+Exports!A7271</f>
        <v>44864</v>
      </c>
      <c r="B7268" s="165">
        <f t="shared" si="452"/>
        <v>2022</v>
      </c>
      <c r="C7268" s="165">
        <f t="shared" si="453"/>
        <v>10</v>
      </c>
      <c r="D7268" s="165">
        <f t="shared" si="454"/>
        <v>30</v>
      </c>
      <c r="E7268" s="165">
        <f>+Exports!B7271</f>
        <v>19</v>
      </c>
      <c r="F7268" s="165">
        <f>+WEEKDAY(ExportsELAP[[#This Row],[Date Prevailing]],1)</f>
        <v>1</v>
      </c>
      <c r="G7268" s="165">
        <f>+COUNTIFS(ECR_Hours!$K$6:$K$7,ExportsELAP[[#This Row],[Date Prevailing]])</f>
        <v>0</v>
      </c>
      <c r="H7268" s="165">
        <f t="shared" si="455"/>
        <v>1</v>
      </c>
      <c r="I7268" s="166">
        <f>+Exports!G7271</f>
        <v>763.47299999999996</v>
      </c>
      <c r="J7268" s="166">
        <f>+'ELAP_IPCO-APND'!D7271</f>
        <v>113.91658</v>
      </c>
      <c r="K7268" s="166">
        <f>+(ExportsELAP[[#This Row],[Exports kWh - MPT]]/1000)*ExportsELAP[[#This Row],[EIM Price]]</f>
        <v>86.972233082339997</v>
      </c>
      <c r="L7268" s="167" t="str">
        <f>+INDEX(ECR_Hours!$I$12:$I$15,MATCH(ExportsELAP[[#This Row],[Date Prevailing]],ECR_Hours!$H$12:$H$15,1))</f>
        <v>NS</v>
      </c>
      <c r="M7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69" spans="1:13" x14ac:dyDescent="0.25">
      <c r="A7269" s="164">
        <f>+Exports!A7272</f>
        <v>44864</v>
      </c>
      <c r="B7269" s="165">
        <f t="shared" si="452"/>
        <v>2022</v>
      </c>
      <c r="C7269" s="165">
        <f t="shared" si="453"/>
        <v>10</v>
      </c>
      <c r="D7269" s="165">
        <f t="shared" si="454"/>
        <v>30</v>
      </c>
      <c r="E7269" s="165">
        <f>+Exports!B7272</f>
        <v>20</v>
      </c>
      <c r="F7269" s="165">
        <f>+WEEKDAY(ExportsELAP[[#This Row],[Date Prevailing]],1)</f>
        <v>1</v>
      </c>
      <c r="G7269" s="165">
        <f>+COUNTIFS(ECR_Hours!$K$6:$K$7,ExportsELAP[[#This Row],[Date Prevailing]])</f>
        <v>0</v>
      </c>
      <c r="H7269" s="165">
        <f t="shared" si="455"/>
        <v>1</v>
      </c>
      <c r="I7269" s="166">
        <f>+Exports!G7272</f>
        <v>7.9242999999999997</v>
      </c>
      <c r="J7269" s="166">
        <f>+'ELAP_IPCO-APND'!D7272</f>
        <v>70.460310000000007</v>
      </c>
      <c r="K7269" s="166">
        <f>+(ExportsELAP[[#This Row],[Exports kWh - MPT]]/1000)*ExportsELAP[[#This Row],[EIM Price]]</f>
        <v>0.5583486345330001</v>
      </c>
      <c r="L7269" s="167" t="str">
        <f>+INDEX(ECR_Hours!$I$12:$I$15,MATCH(ExportsELAP[[#This Row],[Date Prevailing]],ECR_Hours!$H$12:$H$15,1))</f>
        <v>NS</v>
      </c>
      <c r="M7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0" spans="1:13" x14ac:dyDescent="0.25">
      <c r="A7270" s="164">
        <f>+Exports!A7273</f>
        <v>44864</v>
      </c>
      <c r="B7270" s="165">
        <f t="shared" si="452"/>
        <v>2022</v>
      </c>
      <c r="C7270" s="165">
        <f t="shared" si="453"/>
        <v>10</v>
      </c>
      <c r="D7270" s="165">
        <f t="shared" si="454"/>
        <v>30</v>
      </c>
      <c r="E7270" s="165">
        <f>+Exports!B7273</f>
        <v>21</v>
      </c>
      <c r="F7270" s="165">
        <f>+WEEKDAY(ExportsELAP[[#This Row],[Date Prevailing]],1)</f>
        <v>1</v>
      </c>
      <c r="G7270" s="165">
        <f>+COUNTIFS(ECR_Hours!$K$6:$K$7,ExportsELAP[[#This Row],[Date Prevailing]])</f>
        <v>0</v>
      </c>
      <c r="H7270" s="165">
        <f t="shared" si="455"/>
        <v>1</v>
      </c>
      <c r="I7270" s="166">
        <f>+Exports!G7273</f>
        <v>7.4728000000000003</v>
      </c>
      <c r="J7270" s="166">
        <f>+'ELAP_IPCO-APND'!D7273</f>
        <v>69.00985</v>
      </c>
      <c r="K7270" s="166">
        <f>+(ExportsELAP[[#This Row],[Exports kWh - MPT]]/1000)*ExportsELAP[[#This Row],[EIM Price]]</f>
        <v>0.51569680707999999</v>
      </c>
      <c r="L7270" s="167" t="str">
        <f>+INDEX(ECR_Hours!$I$12:$I$15,MATCH(ExportsELAP[[#This Row],[Date Prevailing]],ECR_Hours!$H$12:$H$15,1))</f>
        <v>NS</v>
      </c>
      <c r="M7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1" spans="1:13" x14ac:dyDescent="0.25">
      <c r="A7271" s="164">
        <f>+Exports!A7274</f>
        <v>44864</v>
      </c>
      <c r="B7271" s="165">
        <f t="shared" si="452"/>
        <v>2022</v>
      </c>
      <c r="C7271" s="165">
        <f t="shared" si="453"/>
        <v>10</v>
      </c>
      <c r="D7271" s="165">
        <f t="shared" si="454"/>
        <v>30</v>
      </c>
      <c r="E7271" s="165">
        <f>+Exports!B7274</f>
        <v>22</v>
      </c>
      <c r="F7271" s="165">
        <f>+WEEKDAY(ExportsELAP[[#This Row],[Date Prevailing]],1)</f>
        <v>1</v>
      </c>
      <c r="G7271" s="165">
        <f>+COUNTIFS(ECR_Hours!$K$6:$K$7,ExportsELAP[[#This Row],[Date Prevailing]])</f>
        <v>0</v>
      </c>
      <c r="H7271" s="165">
        <f t="shared" si="455"/>
        <v>1</v>
      </c>
      <c r="I7271" s="166">
        <f>+Exports!G7274</f>
        <v>8.4701000000000004</v>
      </c>
      <c r="J7271" s="166">
        <f>+'ELAP_IPCO-APND'!D7274</f>
        <v>71.067269999999994</v>
      </c>
      <c r="K7271" s="166">
        <f>+(ExportsELAP[[#This Row],[Exports kWh - MPT]]/1000)*ExportsELAP[[#This Row],[EIM Price]]</f>
        <v>0.601946883627</v>
      </c>
      <c r="L7271" s="167" t="str">
        <f>+INDEX(ECR_Hours!$I$12:$I$15,MATCH(ExportsELAP[[#This Row],[Date Prevailing]],ECR_Hours!$H$12:$H$15,1))</f>
        <v>NS</v>
      </c>
      <c r="M7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2" spans="1:13" x14ac:dyDescent="0.25">
      <c r="A7272" s="164">
        <f>+Exports!A7275</f>
        <v>44864</v>
      </c>
      <c r="B7272" s="165">
        <f t="shared" si="452"/>
        <v>2022</v>
      </c>
      <c r="C7272" s="165">
        <f t="shared" si="453"/>
        <v>10</v>
      </c>
      <c r="D7272" s="165">
        <f t="shared" si="454"/>
        <v>30</v>
      </c>
      <c r="E7272" s="165">
        <f>+Exports!B7275</f>
        <v>23</v>
      </c>
      <c r="F7272" s="165">
        <f>+WEEKDAY(ExportsELAP[[#This Row],[Date Prevailing]],1)</f>
        <v>1</v>
      </c>
      <c r="G7272" s="165">
        <f>+COUNTIFS(ECR_Hours!$K$6:$K$7,ExportsELAP[[#This Row],[Date Prevailing]])</f>
        <v>0</v>
      </c>
      <c r="H7272" s="165">
        <f t="shared" si="455"/>
        <v>1</v>
      </c>
      <c r="I7272" s="166">
        <f>+Exports!G7275</f>
        <v>7.9686000000000003</v>
      </c>
      <c r="J7272" s="166">
        <f>+'ELAP_IPCO-APND'!D7275</f>
        <v>69.773319999999998</v>
      </c>
      <c r="K7272" s="166">
        <f>+(ExportsELAP[[#This Row],[Exports kWh - MPT]]/1000)*ExportsELAP[[#This Row],[EIM Price]]</f>
        <v>0.55599567775200009</v>
      </c>
      <c r="L7272" s="167" t="str">
        <f>+INDEX(ECR_Hours!$I$12:$I$15,MATCH(ExportsELAP[[#This Row],[Date Prevailing]],ECR_Hours!$H$12:$H$15,1))</f>
        <v>NS</v>
      </c>
      <c r="M7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3" spans="1:13" x14ac:dyDescent="0.25">
      <c r="A7273" s="164">
        <f>+Exports!A7276</f>
        <v>44864</v>
      </c>
      <c r="B7273" s="165">
        <f t="shared" si="452"/>
        <v>2022</v>
      </c>
      <c r="C7273" s="165">
        <f t="shared" si="453"/>
        <v>10</v>
      </c>
      <c r="D7273" s="165">
        <f t="shared" si="454"/>
        <v>30</v>
      </c>
      <c r="E7273" s="165">
        <f>+Exports!B7276</f>
        <v>24</v>
      </c>
      <c r="F7273" s="165">
        <f>+WEEKDAY(ExportsELAP[[#This Row],[Date Prevailing]],1)</f>
        <v>1</v>
      </c>
      <c r="G7273" s="165">
        <f>+COUNTIFS(ECR_Hours!$K$6:$K$7,ExportsELAP[[#This Row],[Date Prevailing]])</f>
        <v>0</v>
      </c>
      <c r="H7273" s="165">
        <f t="shared" si="455"/>
        <v>1</v>
      </c>
      <c r="I7273" s="166">
        <f>+Exports!G7276</f>
        <v>8.6038999999999888</v>
      </c>
      <c r="J7273" s="166">
        <f>+'ELAP_IPCO-APND'!D7276</f>
        <v>63.47383</v>
      </c>
      <c r="K7273" s="166">
        <f>+(ExportsELAP[[#This Row],[Exports kWh - MPT]]/1000)*ExportsELAP[[#This Row],[EIM Price]]</f>
        <v>0.5461224859369993</v>
      </c>
      <c r="L7273" s="167" t="str">
        <f>+INDEX(ECR_Hours!$I$12:$I$15,MATCH(ExportsELAP[[#This Row],[Date Prevailing]],ECR_Hours!$H$12:$H$15,1))</f>
        <v>NS</v>
      </c>
      <c r="M7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4" spans="1:13" x14ac:dyDescent="0.25">
      <c r="A7274" s="164">
        <f>+Exports!A7277</f>
        <v>44865</v>
      </c>
      <c r="B7274" s="165">
        <f t="shared" si="452"/>
        <v>2022</v>
      </c>
      <c r="C7274" s="165">
        <f t="shared" si="453"/>
        <v>10</v>
      </c>
      <c r="D7274" s="165">
        <f t="shared" si="454"/>
        <v>31</v>
      </c>
      <c r="E7274" s="165">
        <f>+Exports!B7277</f>
        <v>1</v>
      </c>
      <c r="F7274" s="165">
        <f>+WEEKDAY(ExportsELAP[[#This Row],[Date Prevailing]],1)</f>
        <v>2</v>
      </c>
      <c r="G7274" s="165">
        <f>+COUNTIFS(ECR_Hours!$K$6:$K$7,ExportsELAP[[#This Row],[Date Prevailing]])</f>
        <v>0</v>
      </c>
      <c r="H7274" s="165">
        <f t="shared" si="455"/>
        <v>2</v>
      </c>
      <c r="I7274" s="166">
        <f>+Exports!G7277</f>
        <v>9.4770000000000003</v>
      </c>
      <c r="J7274" s="166">
        <f>+'ELAP_IPCO-APND'!D7277</f>
        <v>58.196959999999997</v>
      </c>
      <c r="K7274" s="166">
        <f>+(ExportsELAP[[#This Row],[Exports kWh - MPT]]/1000)*ExportsELAP[[#This Row],[EIM Price]]</f>
        <v>0.55153258991999998</v>
      </c>
      <c r="L7274" s="167" t="str">
        <f>+INDEX(ECR_Hours!$I$12:$I$15,MATCH(ExportsELAP[[#This Row],[Date Prevailing]],ECR_Hours!$H$12:$H$15,1))</f>
        <v>NS</v>
      </c>
      <c r="M7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5" spans="1:13" x14ac:dyDescent="0.25">
      <c r="A7275" s="164">
        <f>+Exports!A7278</f>
        <v>44865</v>
      </c>
      <c r="B7275" s="165">
        <f t="shared" si="452"/>
        <v>2022</v>
      </c>
      <c r="C7275" s="165">
        <f t="shared" si="453"/>
        <v>10</v>
      </c>
      <c r="D7275" s="165">
        <f t="shared" si="454"/>
        <v>31</v>
      </c>
      <c r="E7275" s="165">
        <f>+Exports!B7278</f>
        <v>2</v>
      </c>
      <c r="F7275" s="165">
        <f>+WEEKDAY(ExportsELAP[[#This Row],[Date Prevailing]],1)</f>
        <v>2</v>
      </c>
      <c r="G7275" s="165">
        <f>+COUNTIFS(ECR_Hours!$K$6:$K$7,ExportsELAP[[#This Row],[Date Prevailing]])</f>
        <v>0</v>
      </c>
      <c r="H7275" s="165">
        <f t="shared" si="455"/>
        <v>2</v>
      </c>
      <c r="I7275" s="166">
        <f>+Exports!G7278</f>
        <v>9.3251000000000008</v>
      </c>
      <c r="J7275" s="166">
        <f>+'ELAP_IPCO-APND'!D7278</f>
        <v>53.432299999999998</v>
      </c>
      <c r="K7275" s="166">
        <f>+(ExportsELAP[[#This Row],[Exports kWh - MPT]]/1000)*ExportsELAP[[#This Row],[EIM Price]]</f>
        <v>0.49826154073000006</v>
      </c>
      <c r="L7275" s="167" t="str">
        <f>+INDEX(ECR_Hours!$I$12:$I$15,MATCH(ExportsELAP[[#This Row],[Date Prevailing]],ECR_Hours!$H$12:$H$15,1))</f>
        <v>NS</v>
      </c>
      <c r="M7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6" spans="1:13" x14ac:dyDescent="0.25">
      <c r="A7276" s="164">
        <f>+Exports!A7279</f>
        <v>44865</v>
      </c>
      <c r="B7276" s="165">
        <f t="shared" si="452"/>
        <v>2022</v>
      </c>
      <c r="C7276" s="165">
        <f t="shared" si="453"/>
        <v>10</v>
      </c>
      <c r="D7276" s="165">
        <f t="shared" si="454"/>
        <v>31</v>
      </c>
      <c r="E7276" s="165">
        <f>+Exports!B7279</f>
        <v>3</v>
      </c>
      <c r="F7276" s="165">
        <f>+WEEKDAY(ExportsELAP[[#This Row],[Date Prevailing]],1)</f>
        <v>2</v>
      </c>
      <c r="G7276" s="165">
        <f>+COUNTIFS(ECR_Hours!$K$6:$K$7,ExportsELAP[[#This Row],[Date Prevailing]])</f>
        <v>0</v>
      </c>
      <c r="H7276" s="165">
        <f t="shared" si="455"/>
        <v>2</v>
      </c>
      <c r="I7276" s="166">
        <f>+Exports!G7279</f>
        <v>9.585499999999989</v>
      </c>
      <c r="J7276" s="166">
        <f>+'ELAP_IPCO-APND'!D7279</f>
        <v>51.108249999999998</v>
      </c>
      <c r="K7276" s="166">
        <f>+(ExportsELAP[[#This Row],[Exports kWh - MPT]]/1000)*ExportsELAP[[#This Row],[EIM Price]]</f>
        <v>0.48989813037499946</v>
      </c>
      <c r="L7276" s="167" t="str">
        <f>+INDEX(ECR_Hours!$I$12:$I$15,MATCH(ExportsELAP[[#This Row],[Date Prevailing]],ECR_Hours!$H$12:$H$15,1))</f>
        <v>NS</v>
      </c>
      <c r="M7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7" spans="1:13" x14ac:dyDescent="0.25">
      <c r="A7277" s="164">
        <f>+Exports!A7280</f>
        <v>44865</v>
      </c>
      <c r="B7277" s="165">
        <f t="shared" si="452"/>
        <v>2022</v>
      </c>
      <c r="C7277" s="165">
        <f t="shared" si="453"/>
        <v>10</v>
      </c>
      <c r="D7277" s="165">
        <f t="shared" si="454"/>
        <v>31</v>
      </c>
      <c r="E7277" s="165">
        <f>+Exports!B7280</f>
        <v>4</v>
      </c>
      <c r="F7277" s="165">
        <f>+WEEKDAY(ExportsELAP[[#This Row],[Date Prevailing]],1)</f>
        <v>2</v>
      </c>
      <c r="G7277" s="165">
        <f>+COUNTIFS(ECR_Hours!$K$6:$K$7,ExportsELAP[[#This Row],[Date Prevailing]])</f>
        <v>0</v>
      </c>
      <c r="H7277" s="165">
        <f t="shared" si="455"/>
        <v>2</v>
      </c>
      <c r="I7277" s="166">
        <f>+Exports!G7280</f>
        <v>10.293800000000001</v>
      </c>
      <c r="J7277" s="166">
        <f>+'ELAP_IPCO-APND'!D7280</f>
        <v>51.450870000000002</v>
      </c>
      <c r="K7277" s="166">
        <f>+(ExportsELAP[[#This Row],[Exports kWh - MPT]]/1000)*ExportsELAP[[#This Row],[EIM Price]]</f>
        <v>0.52962496560600003</v>
      </c>
      <c r="L7277" s="167" t="str">
        <f>+INDEX(ECR_Hours!$I$12:$I$15,MATCH(ExportsELAP[[#This Row],[Date Prevailing]],ECR_Hours!$H$12:$H$15,1))</f>
        <v>NS</v>
      </c>
      <c r="M7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8" spans="1:13" x14ac:dyDescent="0.25">
      <c r="A7278" s="164">
        <f>+Exports!A7281</f>
        <v>44865</v>
      </c>
      <c r="B7278" s="165">
        <f t="shared" si="452"/>
        <v>2022</v>
      </c>
      <c r="C7278" s="165">
        <f t="shared" si="453"/>
        <v>10</v>
      </c>
      <c r="D7278" s="165">
        <f t="shared" si="454"/>
        <v>31</v>
      </c>
      <c r="E7278" s="165">
        <f>+Exports!B7281</f>
        <v>5</v>
      </c>
      <c r="F7278" s="165">
        <f>+WEEKDAY(ExportsELAP[[#This Row],[Date Prevailing]],1)</f>
        <v>2</v>
      </c>
      <c r="G7278" s="165">
        <f>+COUNTIFS(ECR_Hours!$K$6:$K$7,ExportsELAP[[#This Row],[Date Prevailing]])</f>
        <v>0</v>
      </c>
      <c r="H7278" s="165">
        <f t="shared" si="455"/>
        <v>2</v>
      </c>
      <c r="I7278" s="166">
        <f>+Exports!G7281</f>
        <v>11.805100000000001</v>
      </c>
      <c r="J7278" s="166">
        <f>+'ELAP_IPCO-APND'!D7281</f>
        <v>55.93112</v>
      </c>
      <c r="K7278" s="166">
        <f>+(ExportsELAP[[#This Row],[Exports kWh - MPT]]/1000)*ExportsELAP[[#This Row],[EIM Price]]</f>
        <v>0.66027246471200007</v>
      </c>
      <c r="L7278" s="167" t="str">
        <f>+INDEX(ECR_Hours!$I$12:$I$15,MATCH(ExportsELAP[[#This Row],[Date Prevailing]],ECR_Hours!$H$12:$H$15,1))</f>
        <v>NS</v>
      </c>
      <c r="M7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79" spans="1:13" x14ac:dyDescent="0.25">
      <c r="A7279" s="164">
        <f>+Exports!A7282</f>
        <v>44865</v>
      </c>
      <c r="B7279" s="165">
        <f t="shared" si="452"/>
        <v>2022</v>
      </c>
      <c r="C7279" s="165">
        <f t="shared" si="453"/>
        <v>10</v>
      </c>
      <c r="D7279" s="165">
        <f t="shared" si="454"/>
        <v>31</v>
      </c>
      <c r="E7279" s="165">
        <f>+Exports!B7282</f>
        <v>6</v>
      </c>
      <c r="F7279" s="165">
        <f>+WEEKDAY(ExportsELAP[[#This Row],[Date Prevailing]],1)</f>
        <v>2</v>
      </c>
      <c r="G7279" s="165">
        <f>+COUNTIFS(ECR_Hours!$K$6:$K$7,ExportsELAP[[#This Row],[Date Prevailing]])</f>
        <v>0</v>
      </c>
      <c r="H7279" s="165">
        <f t="shared" si="455"/>
        <v>2</v>
      </c>
      <c r="I7279" s="166">
        <f>+Exports!G7282</f>
        <v>10.955400000000001</v>
      </c>
      <c r="J7279" s="166">
        <f>+'ELAP_IPCO-APND'!D7282</f>
        <v>57.42962</v>
      </c>
      <c r="K7279" s="166">
        <f>+(ExportsELAP[[#This Row],[Exports kWh - MPT]]/1000)*ExportsELAP[[#This Row],[EIM Price]]</f>
        <v>0.62916445894799999</v>
      </c>
      <c r="L7279" s="167" t="str">
        <f>+INDEX(ECR_Hours!$I$12:$I$15,MATCH(ExportsELAP[[#This Row],[Date Prevailing]],ECR_Hours!$H$12:$H$15,1))</f>
        <v>NS</v>
      </c>
      <c r="M7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0" spans="1:13" x14ac:dyDescent="0.25">
      <c r="A7280" s="164">
        <f>+Exports!A7283</f>
        <v>44865</v>
      </c>
      <c r="B7280" s="165">
        <f t="shared" si="452"/>
        <v>2022</v>
      </c>
      <c r="C7280" s="165">
        <f t="shared" si="453"/>
        <v>10</v>
      </c>
      <c r="D7280" s="165">
        <f t="shared" si="454"/>
        <v>31</v>
      </c>
      <c r="E7280" s="165">
        <f>+Exports!B7283</f>
        <v>7</v>
      </c>
      <c r="F7280" s="165">
        <f>+WEEKDAY(ExportsELAP[[#This Row],[Date Prevailing]],1)</f>
        <v>2</v>
      </c>
      <c r="G7280" s="165">
        <f>+COUNTIFS(ECR_Hours!$K$6:$K$7,ExportsELAP[[#This Row],[Date Prevailing]])</f>
        <v>0</v>
      </c>
      <c r="H7280" s="165">
        <f t="shared" si="455"/>
        <v>2</v>
      </c>
      <c r="I7280" s="166">
        <f>+Exports!G7283</f>
        <v>9.9387000000000008</v>
      </c>
      <c r="J7280" s="166">
        <f>+'ELAP_IPCO-APND'!D7283</f>
        <v>69.52758</v>
      </c>
      <c r="K7280" s="166">
        <f>+(ExportsELAP[[#This Row],[Exports kWh - MPT]]/1000)*ExportsELAP[[#This Row],[EIM Price]]</f>
        <v>0.69101375934599996</v>
      </c>
      <c r="L7280" s="167" t="str">
        <f>+INDEX(ECR_Hours!$I$12:$I$15,MATCH(ExportsELAP[[#This Row],[Date Prevailing]],ECR_Hours!$H$12:$H$15,1))</f>
        <v>NS</v>
      </c>
      <c r="M7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1" spans="1:13" x14ac:dyDescent="0.25">
      <c r="A7281" s="164">
        <f>+Exports!A7284</f>
        <v>44865</v>
      </c>
      <c r="B7281" s="165">
        <f t="shared" si="452"/>
        <v>2022</v>
      </c>
      <c r="C7281" s="165">
        <f t="shared" si="453"/>
        <v>10</v>
      </c>
      <c r="D7281" s="165">
        <f t="shared" si="454"/>
        <v>31</v>
      </c>
      <c r="E7281" s="165">
        <f>+Exports!B7284</f>
        <v>8</v>
      </c>
      <c r="F7281" s="165">
        <f>+WEEKDAY(ExportsELAP[[#This Row],[Date Prevailing]],1)</f>
        <v>2</v>
      </c>
      <c r="G7281" s="165">
        <f>+COUNTIFS(ECR_Hours!$K$6:$K$7,ExportsELAP[[#This Row],[Date Prevailing]])</f>
        <v>0</v>
      </c>
      <c r="H7281" s="165">
        <f t="shared" si="455"/>
        <v>2</v>
      </c>
      <c r="I7281" s="166">
        <f>+Exports!G7284</f>
        <v>10.56769999999999</v>
      </c>
      <c r="J7281" s="166">
        <f>+'ELAP_IPCO-APND'!D7284</f>
        <v>84.191720000000004</v>
      </c>
      <c r="K7281" s="166">
        <f>+(ExportsELAP[[#This Row],[Exports kWh - MPT]]/1000)*ExportsELAP[[#This Row],[EIM Price]]</f>
        <v>0.88971283944399915</v>
      </c>
      <c r="L7281" s="167" t="str">
        <f>+INDEX(ECR_Hours!$I$12:$I$15,MATCH(ExportsELAP[[#This Row],[Date Prevailing]],ECR_Hours!$H$12:$H$15,1))</f>
        <v>NS</v>
      </c>
      <c r="M7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2" spans="1:13" x14ac:dyDescent="0.25">
      <c r="A7282" s="164">
        <f>+Exports!A7285</f>
        <v>44865</v>
      </c>
      <c r="B7282" s="165">
        <f t="shared" si="452"/>
        <v>2022</v>
      </c>
      <c r="C7282" s="165">
        <f t="shared" si="453"/>
        <v>10</v>
      </c>
      <c r="D7282" s="165">
        <f t="shared" si="454"/>
        <v>31</v>
      </c>
      <c r="E7282" s="165">
        <f>+Exports!B7285</f>
        <v>9</v>
      </c>
      <c r="F7282" s="165">
        <f>+WEEKDAY(ExportsELAP[[#This Row],[Date Prevailing]],1)</f>
        <v>2</v>
      </c>
      <c r="G7282" s="165">
        <f>+COUNTIFS(ECR_Hours!$K$6:$K$7,ExportsELAP[[#This Row],[Date Prevailing]])</f>
        <v>0</v>
      </c>
      <c r="H7282" s="165">
        <f t="shared" si="455"/>
        <v>2</v>
      </c>
      <c r="I7282" s="166">
        <f>+Exports!G7285</f>
        <v>3447.2946000000002</v>
      </c>
      <c r="J7282" s="166">
        <f>+'ELAP_IPCO-APND'!D7285</f>
        <v>81.19735</v>
      </c>
      <c r="K7282" s="166">
        <f>+(ExportsELAP[[#This Row],[Exports kWh - MPT]]/1000)*ExportsELAP[[#This Row],[EIM Price]]</f>
        <v>279.91118618931</v>
      </c>
      <c r="L7282" s="167" t="str">
        <f>+INDEX(ECR_Hours!$I$12:$I$15,MATCH(ExportsELAP[[#This Row],[Date Prevailing]],ECR_Hours!$H$12:$H$15,1))</f>
        <v>NS</v>
      </c>
      <c r="M7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3" spans="1:13" x14ac:dyDescent="0.25">
      <c r="A7283" s="164">
        <f>+Exports!A7286</f>
        <v>44865</v>
      </c>
      <c r="B7283" s="165">
        <f t="shared" si="452"/>
        <v>2022</v>
      </c>
      <c r="C7283" s="165">
        <f t="shared" si="453"/>
        <v>10</v>
      </c>
      <c r="D7283" s="165">
        <f t="shared" si="454"/>
        <v>31</v>
      </c>
      <c r="E7283" s="165">
        <f>+Exports!B7286</f>
        <v>10</v>
      </c>
      <c r="F7283" s="165">
        <f>+WEEKDAY(ExportsELAP[[#This Row],[Date Prevailing]],1)</f>
        <v>2</v>
      </c>
      <c r="G7283" s="165">
        <f>+COUNTIFS(ECR_Hours!$K$6:$K$7,ExportsELAP[[#This Row],[Date Prevailing]])</f>
        <v>0</v>
      </c>
      <c r="H7283" s="165">
        <f t="shared" si="455"/>
        <v>2</v>
      </c>
      <c r="I7283" s="166">
        <f>+Exports!G7286</f>
        <v>14002.4409</v>
      </c>
      <c r="J7283" s="166">
        <f>+'ELAP_IPCO-APND'!D7286</f>
        <v>62.899430000000002</v>
      </c>
      <c r="K7283" s="166">
        <f>+(ExportsELAP[[#This Row],[Exports kWh - MPT]]/1000)*ExportsELAP[[#This Row],[EIM Price]]</f>
        <v>880.74555121868707</v>
      </c>
      <c r="L7283" s="167" t="str">
        <f>+INDEX(ECR_Hours!$I$12:$I$15,MATCH(ExportsELAP[[#This Row],[Date Prevailing]],ECR_Hours!$H$12:$H$15,1))</f>
        <v>NS</v>
      </c>
      <c r="M7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4" spans="1:13" x14ac:dyDescent="0.25">
      <c r="A7284" s="164">
        <f>+Exports!A7287</f>
        <v>44865</v>
      </c>
      <c r="B7284" s="165">
        <f t="shared" si="452"/>
        <v>2022</v>
      </c>
      <c r="C7284" s="165">
        <f t="shared" si="453"/>
        <v>10</v>
      </c>
      <c r="D7284" s="165">
        <f t="shared" si="454"/>
        <v>31</v>
      </c>
      <c r="E7284" s="165">
        <f>+Exports!B7287</f>
        <v>11</v>
      </c>
      <c r="F7284" s="165">
        <f>+WEEKDAY(ExportsELAP[[#This Row],[Date Prevailing]],1)</f>
        <v>2</v>
      </c>
      <c r="G7284" s="165">
        <f>+COUNTIFS(ECR_Hours!$K$6:$K$7,ExportsELAP[[#This Row],[Date Prevailing]])</f>
        <v>0</v>
      </c>
      <c r="H7284" s="165">
        <f t="shared" si="455"/>
        <v>2</v>
      </c>
      <c r="I7284" s="166">
        <f>+Exports!G7287</f>
        <v>26881.739300000001</v>
      </c>
      <c r="J7284" s="166">
        <f>+'ELAP_IPCO-APND'!D7287</f>
        <v>50.319859999999998</v>
      </c>
      <c r="K7284" s="166">
        <f>+(ExportsELAP[[#This Row],[Exports kWh - MPT]]/1000)*ExportsELAP[[#This Row],[EIM Price]]</f>
        <v>1352.6853581324979</v>
      </c>
      <c r="L7284" s="167" t="str">
        <f>+INDEX(ECR_Hours!$I$12:$I$15,MATCH(ExportsELAP[[#This Row],[Date Prevailing]],ECR_Hours!$H$12:$H$15,1))</f>
        <v>NS</v>
      </c>
      <c r="M7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5" spans="1:13" x14ac:dyDescent="0.25">
      <c r="A7285" s="164">
        <f>+Exports!A7288</f>
        <v>44865</v>
      </c>
      <c r="B7285" s="165">
        <f t="shared" si="452"/>
        <v>2022</v>
      </c>
      <c r="C7285" s="165">
        <f t="shared" si="453"/>
        <v>10</v>
      </c>
      <c r="D7285" s="165">
        <f t="shared" si="454"/>
        <v>31</v>
      </c>
      <c r="E7285" s="165">
        <f>+Exports!B7288</f>
        <v>12</v>
      </c>
      <c r="F7285" s="165">
        <f>+WEEKDAY(ExportsELAP[[#This Row],[Date Prevailing]],1)</f>
        <v>2</v>
      </c>
      <c r="G7285" s="165">
        <f>+COUNTIFS(ECR_Hours!$K$6:$K$7,ExportsELAP[[#This Row],[Date Prevailing]])</f>
        <v>0</v>
      </c>
      <c r="H7285" s="165">
        <f t="shared" si="455"/>
        <v>2</v>
      </c>
      <c r="I7285" s="166">
        <f>+Exports!G7288</f>
        <v>34476.924499999994</v>
      </c>
      <c r="J7285" s="166">
        <f>+'ELAP_IPCO-APND'!D7288</f>
        <v>48.374850000000002</v>
      </c>
      <c r="K7285" s="166">
        <f>+(ExportsELAP[[#This Row],[Exports kWh - MPT]]/1000)*ExportsELAP[[#This Row],[EIM Price]]</f>
        <v>1667.816051148825</v>
      </c>
      <c r="L7285" s="167" t="str">
        <f>+INDEX(ECR_Hours!$I$12:$I$15,MATCH(ExportsELAP[[#This Row],[Date Prevailing]],ECR_Hours!$H$12:$H$15,1))</f>
        <v>NS</v>
      </c>
      <c r="M7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6" spans="1:13" x14ac:dyDescent="0.25">
      <c r="A7286" s="164">
        <f>+Exports!A7289</f>
        <v>44865</v>
      </c>
      <c r="B7286" s="165">
        <f t="shared" si="452"/>
        <v>2022</v>
      </c>
      <c r="C7286" s="165">
        <f t="shared" si="453"/>
        <v>10</v>
      </c>
      <c r="D7286" s="165">
        <f t="shared" si="454"/>
        <v>31</v>
      </c>
      <c r="E7286" s="165">
        <f>+Exports!B7289</f>
        <v>13</v>
      </c>
      <c r="F7286" s="165">
        <f>+WEEKDAY(ExportsELAP[[#This Row],[Date Prevailing]],1)</f>
        <v>2</v>
      </c>
      <c r="G7286" s="165">
        <f>+COUNTIFS(ECR_Hours!$K$6:$K$7,ExportsELAP[[#This Row],[Date Prevailing]])</f>
        <v>0</v>
      </c>
      <c r="H7286" s="165">
        <f t="shared" si="455"/>
        <v>2</v>
      </c>
      <c r="I7286" s="166">
        <f>+Exports!G7289</f>
        <v>44632.675600000002</v>
      </c>
      <c r="J7286" s="166">
        <f>+'ELAP_IPCO-APND'!D7289</f>
        <v>46.846069999999997</v>
      </c>
      <c r="K7286" s="166">
        <f>+(ExportsELAP[[#This Row],[Exports kWh - MPT]]/1000)*ExportsELAP[[#This Row],[EIM Price]]</f>
        <v>2090.865445444892</v>
      </c>
      <c r="L7286" s="167" t="str">
        <f>+INDEX(ECR_Hours!$I$12:$I$15,MATCH(ExportsELAP[[#This Row],[Date Prevailing]],ECR_Hours!$H$12:$H$15,1))</f>
        <v>NS</v>
      </c>
      <c r="M7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7" spans="1:13" x14ac:dyDescent="0.25">
      <c r="A7287" s="164">
        <f>+Exports!A7290</f>
        <v>44865</v>
      </c>
      <c r="B7287" s="165">
        <f t="shared" si="452"/>
        <v>2022</v>
      </c>
      <c r="C7287" s="165">
        <f t="shared" si="453"/>
        <v>10</v>
      </c>
      <c r="D7287" s="165">
        <f t="shared" si="454"/>
        <v>31</v>
      </c>
      <c r="E7287" s="165">
        <f>+Exports!B7290</f>
        <v>14</v>
      </c>
      <c r="F7287" s="165">
        <f>+WEEKDAY(ExportsELAP[[#This Row],[Date Prevailing]],1)</f>
        <v>2</v>
      </c>
      <c r="G7287" s="165">
        <f>+COUNTIFS(ECR_Hours!$K$6:$K$7,ExportsELAP[[#This Row],[Date Prevailing]])</f>
        <v>0</v>
      </c>
      <c r="H7287" s="165">
        <f t="shared" si="455"/>
        <v>2</v>
      </c>
      <c r="I7287" s="166">
        <f>+Exports!G7290</f>
        <v>46235.883799999996</v>
      </c>
      <c r="J7287" s="166">
        <f>+'ELAP_IPCO-APND'!D7290</f>
        <v>44.199840000000002</v>
      </c>
      <c r="K7287" s="166">
        <f>+(ExportsELAP[[#This Row],[Exports kWh - MPT]]/1000)*ExportsELAP[[#This Row],[EIM Price]]</f>
        <v>2043.6186662185919</v>
      </c>
      <c r="L7287" s="167" t="str">
        <f>+INDEX(ECR_Hours!$I$12:$I$15,MATCH(ExportsELAP[[#This Row],[Date Prevailing]],ECR_Hours!$H$12:$H$15,1))</f>
        <v>NS</v>
      </c>
      <c r="M7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8" spans="1:13" x14ac:dyDescent="0.25">
      <c r="A7288" s="164">
        <f>+Exports!A7291</f>
        <v>44865</v>
      </c>
      <c r="B7288" s="165">
        <f t="shared" si="452"/>
        <v>2022</v>
      </c>
      <c r="C7288" s="165">
        <f t="shared" si="453"/>
        <v>10</v>
      </c>
      <c r="D7288" s="165">
        <f t="shared" si="454"/>
        <v>31</v>
      </c>
      <c r="E7288" s="165">
        <f>+Exports!B7291</f>
        <v>15</v>
      </c>
      <c r="F7288" s="165">
        <f>+WEEKDAY(ExportsELAP[[#This Row],[Date Prevailing]],1)</f>
        <v>2</v>
      </c>
      <c r="G7288" s="165">
        <f>+COUNTIFS(ECR_Hours!$K$6:$K$7,ExportsELAP[[#This Row],[Date Prevailing]])</f>
        <v>0</v>
      </c>
      <c r="H7288" s="165">
        <f t="shared" si="455"/>
        <v>2</v>
      </c>
      <c r="I7288" s="166">
        <f>+Exports!G7291</f>
        <v>43786.634299999998</v>
      </c>
      <c r="J7288" s="166">
        <f>+'ELAP_IPCO-APND'!D7291</f>
        <v>44.283790000000003</v>
      </c>
      <c r="K7288" s="166">
        <f>+(ExportsELAP[[#This Row],[Exports kWh - MPT]]/1000)*ExportsELAP[[#This Row],[EIM Price]]</f>
        <v>1939.038118147997</v>
      </c>
      <c r="L7288" s="167" t="str">
        <f>+INDEX(ECR_Hours!$I$12:$I$15,MATCH(ExportsELAP[[#This Row],[Date Prevailing]],ECR_Hours!$H$12:$H$15,1))</f>
        <v>NS</v>
      </c>
      <c r="M7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89" spans="1:13" x14ac:dyDescent="0.25">
      <c r="A7289" s="164">
        <f>+Exports!A7292</f>
        <v>44865</v>
      </c>
      <c r="B7289" s="165">
        <f t="shared" si="452"/>
        <v>2022</v>
      </c>
      <c r="C7289" s="165">
        <f t="shared" si="453"/>
        <v>10</v>
      </c>
      <c r="D7289" s="165">
        <f t="shared" si="454"/>
        <v>31</v>
      </c>
      <c r="E7289" s="165">
        <f>+Exports!B7292</f>
        <v>16</v>
      </c>
      <c r="F7289" s="165">
        <f>+WEEKDAY(ExportsELAP[[#This Row],[Date Prevailing]],1)</f>
        <v>2</v>
      </c>
      <c r="G7289" s="165">
        <f>+COUNTIFS(ECR_Hours!$K$6:$K$7,ExportsELAP[[#This Row],[Date Prevailing]])</f>
        <v>0</v>
      </c>
      <c r="H7289" s="165">
        <f t="shared" si="455"/>
        <v>2</v>
      </c>
      <c r="I7289" s="166">
        <f>+Exports!G7292</f>
        <v>32093.248699999996</v>
      </c>
      <c r="J7289" s="166">
        <f>+'ELAP_IPCO-APND'!D7292</f>
        <v>49.269179999999999</v>
      </c>
      <c r="K7289" s="166">
        <f>+(ExportsELAP[[#This Row],[Exports kWh - MPT]]/1000)*ExportsELAP[[#This Row],[EIM Price]]</f>
        <v>1581.2080469850657</v>
      </c>
      <c r="L7289" s="167" t="str">
        <f>+INDEX(ECR_Hours!$I$12:$I$15,MATCH(ExportsELAP[[#This Row],[Date Prevailing]],ECR_Hours!$H$12:$H$15,1))</f>
        <v>NS</v>
      </c>
      <c r="M7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0" spans="1:13" x14ac:dyDescent="0.25">
      <c r="A7290" s="164">
        <f>+Exports!A7293</f>
        <v>44865</v>
      </c>
      <c r="B7290" s="165">
        <f t="shared" si="452"/>
        <v>2022</v>
      </c>
      <c r="C7290" s="165">
        <f t="shared" si="453"/>
        <v>10</v>
      </c>
      <c r="D7290" s="165">
        <f t="shared" si="454"/>
        <v>31</v>
      </c>
      <c r="E7290" s="165">
        <f>+Exports!B7293</f>
        <v>17</v>
      </c>
      <c r="F7290" s="165">
        <f>+WEEKDAY(ExportsELAP[[#This Row],[Date Prevailing]],1)</f>
        <v>2</v>
      </c>
      <c r="G7290" s="165">
        <f>+COUNTIFS(ECR_Hours!$K$6:$K$7,ExportsELAP[[#This Row],[Date Prevailing]])</f>
        <v>0</v>
      </c>
      <c r="H7290" s="165">
        <f t="shared" si="455"/>
        <v>2</v>
      </c>
      <c r="I7290" s="166">
        <f>+Exports!G7293</f>
        <v>15761.216700000001</v>
      </c>
      <c r="J7290" s="166">
        <f>+'ELAP_IPCO-APND'!D7293</f>
        <v>46.621090000000002</v>
      </c>
      <c r="K7290" s="166">
        <f>+(ExportsELAP[[#This Row],[Exports kWh - MPT]]/1000)*ExportsELAP[[#This Row],[EIM Price]]</f>
        <v>734.80510228020307</v>
      </c>
      <c r="L7290" s="167" t="str">
        <f>+INDEX(ECR_Hours!$I$12:$I$15,MATCH(ExportsELAP[[#This Row],[Date Prevailing]],ECR_Hours!$H$12:$H$15,1))</f>
        <v>NS</v>
      </c>
      <c r="M7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1" spans="1:13" x14ac:dyDescent="0.25">
      <c r="A7291" s="164">
        <f>+Exports!A7294</f>
        <v>44865</v>
      </c>
      <c r="B7291" s="165">
        <f t="shared" si="452"/>
        <v>2022</v>
      </c>
      <c r="C7291" s="165">
        <f t="shared" si="453"/>
        <v>10</v>
      </c>
      <c r="D7291" s="165">
        <f t="shared" si="454"/>
        <v>31</v>
      </c>
      <c r="E7291" s="165">
        <f>+Exports!B7294</f>
        <v>18</v>
      </c>
      <c r="F7291" s="165">
        <f>+WEEKDAY(ExportsELAP[[#This Row],[Date Prevailing]],1)</f>
        <v>2</v>
      </c>
      <c r="G7291" s="165">
        <f>+COUNTIFS(ECR_Hours!$K$6:$K$7,ExportsELAP[[#This Row],[Date Prevailing]])</f>
        <v>0</v>
      </c>
      <c r="H7291" s="165">
        <f t="shared" si="455"/>
        <v>2</v>
      </c>
      <c r="I7291" s="166">
        <f>+Exports!G7294</f>
        <v>4506.6005000000005</v>
      </c>
      <c r="J7291" s="166">
        <f>+'ELAP_IPCO-APND'!D7294</f>
        <v>56.057119999999998</v>
      </c>
      <c r="K7291" s="166">
        <f>+(ExportsELAP[[#This Row],[Exports kWh - MPT]]/1000)*ExportsELAP[[#This Row],[EIM Price]]</f>
        <v>252.62704502055999</v>
      </c>
      <c r="L7291" s="167" t="str">
        <f>+INDEX(ECR_Hours!$I$12:$I$15,MATCH(ExportsELAP[[#This Row],[Date Prevailing]],ECR_Hours!$H$12:$H$15,1))</f>
        <v>NS</v>
      </c>
      <c r="M7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2" spans="1:13" x14ac:dyDescent="0.25">
      <c r="A7292" s="164">
        <f>+Exports!A7295</f>
        <v>44865</v>
      </c>
      <c r="B7292" s="165">
        <f t="shared" si="452"/>
        <v>2022</v>
      </c>
      <c r="C7292" s="165">
        <f t="shared" si="453"/>
        <v>10</v>
      </c>
      <c r="D7292" s="165">
        <f t="shared" si="454"/>
        <v>31</v>
      </c>
      <c r="E7292" s="165">
        <f>+Exports!B7295</f>
        <v>19</v>
      </c>
      <c r="F7292" s="165">
        <f>+WEEKDAY(ExportsELAP[[#This Row],[Date Prevailing]],1)</f>
        <v>2</v>
      </c>
      <c r="G7292" s="165">
        <f>+COUNTIFS(ECR_Hours!$K$6:$K$7,ExportsELAP[[#This Row],[Date Prevailing]])</f>
        <v>0</v>
      </c>
      <c r="H7292" s="165">
        <f t="shared" si="455"/>
        <v>2</v>
      </c>
      <c r="I7292" s="166">
        <f>+Exports!G7295</f>
        <v>288.92340000000002</v>
      </c>
      <c r="J7292" s="166">
        <f>+'ELAP_IPCO-APND'!D7295</f>
        <v>60.193159999999999</v>
      </c>
      <c r="K7292" s="166">
        <f>+(ExportsELAP[[#This Row],[Exports kWh - MPT]]/1000)*ExportsELAP[[#This Row],[EIM Price]]</f>
        <v>17.391212443943999</v>
      </c>
      <c r="L7292" s="167" t="str">
        <f>+INDEX(ECR_Hours!$I$12:$I$15,MATCH(ExportsELAP[[#This Row],[Date Prevailing]],ECR_Hours!$H$12:$H$15,1))</f>
        <v>NS</v>
      </c>
      <c r="M7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3" spans="1:13" x14ac:dyDescent="0.25">
      <c r="A7293" s="164">
        <f>+Exports!A7296</f>
        <v>44865</v>
      </c>
      <c r="B7293" s="165">
        <f t="shared" si="452"/>
        <v>2022</v>
      </c>
      <c r="C7293" s="165">
        <f t="shared" si="453"/>
        <v>10</v>
      </c>
      <c r="D7293" s="165">
        <f t="shared" si="454"/>
        <v>31</v>
      </c>
      <c r="E7293" s="165">
        <f>+Exports!B7296</f>
        <v>20</v>
      </c>
      <c r="F7293" s="165">
        <f>+WEEKDAY(ExportsELAP[[#This Row],[Date Prevailing]],1)</f>
        <v>2</v>
      </c>
      <c r="G7293" s="165">
        <f>+COUNTIFS(ECR_Hours!$K$6:$K$7,ExportsELAP[[#This Row],[Date Prevailing]])</f>
        <v>0</v>
      </c>
      <c r="H7293" s="165">
        <f t="shared" si="455"/>
        <v>2</v>
      </c>
      <c r="I7293" s="166">
        <f>+Exports!G7296</f>
        <v>9.323999999999991</v>
      </c>
      <c r="J7293" s="166">
        <f>+'ELAP_IPCO-APND'!D7296</f>
        <v>45.874699999999997</v>
      </c>
      <c r="K7293" s="166">
        <f>+(ExportsELAP[[#This Row],[Exports kWh - MPT]]/1000)*ExportsELAP[[#This Row],[EIM Price]]</f>
        <v>0.42773570279999951</v>
      </c>
      <c r="L7293" s="167" t="str">
        <f>+INDEX(ECR_Hours!$I$12:$I$15,MATCH(ExportsELAP[[#This Row],[Date Prevailing]],ECR_Hours!$H$12:$H$15,1))</f>
        <v>NS</v>
      </c>
      <c r="M7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4" spans="1:13" x14ac:dyDescent="0.25">
      <c r="A7294" s="164">
        <f>+Exports!A7297</f>
        <v>44865</v>
      </c>
      <c r="B7294" s="165">
        <f t="shared" si="452"/>
        <v>2022</v>
      </c>
      <c r="C7294" s="165">
        <f t="shared" si="453"/>
        <v>10</v>
      </c>
      <c r="D7294" s="165">
        <f t="shared" si="454"/>
        <v>31</v>
      </c>
      <c r="E7294" s="165">
        <f>+Exports!B7297</f>
        <v>21</v>
      </c>
      <c r="F7294" s="165">
        <f>+WEEKDAY(ExportsELAP[[#This Row],[Date Prevailing]],1)</f>
        <v>2</v>
      </c>
      <c r="G7294" s="165">
        <f>+COUNTIFS(ECR_Hours!$K$6:$K$7,ExportsELAP[[#This Row],[Date Prevailing]])</f>
        <v>0</v>
      </c>
      <c r="H7294" s="165">
        <f t="shared" si="455"/>
        <v>2</v>
      </c>
      <c r="I7294" s="166">
        <f>+Exports!G7297</f>
        <v>11.3325</v>
      </c>
      <c r="J7294" s="166">
        <f>+'ELAP_IPCO-APND'!D7297</f>
        <v>39.979100000000003</v>
      </c>
      <c r="K7294" s="166">
        <f>+(ExportsELAP[[#This Row],[Exports kWh - MPT]]/1000)*ExportsELAP[[#This Row],[EIM Price]]</f>
        <v>0.45306315074999998</v>
      </c>
      <c r="L7294" s="167" t="str">
        <f>+INDEX(ECR_Hours!$I$12:$I$15,MATCH(ExportsELAP[[#This Row],[Date Prevailing]],ECR_Hours!$H$12:$H$15,1))</f>
        <v>NS</v>
      </c>
      <c r="M7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5" spans="1:13" x14ac:dyDescent="0.25">
      <c r="A7295" s="164">
        <f>+Exports!A7298</f>
        <v>44865</v>
      </c>
      <c r="B7295" s="165">
        <f t="shared" si="452"/>
        <v>2022</v>
      </c>
      <c r="C7295" s="165">
        <f t="shared" si="453"/>
        <v>10</v>
      </c>
      <c r="D7295" s="165">
        <f t="shared" si="454"/>
        <v>31</v>
      </c>
      <c r="E7295" s="165">
        <f>+Exports!B7298</f>
        <v>22</v>
      </c>
      <c r="F7295" s="165">
        <f>+WEEKDAY(ExportsELAP[[#This Row],[Date Prevailing]],1)</f>
        <v>2</v>
      </c>
      <c r="G7295" s="165">
        <f>+COUNTIFS(ECR_Hours!$K$6:$K$7,ExportsELAP[[#This Row],[Date Prevailing]])</f>
        <v>0</v>
      </c>
      <c r="H7295" s="165">
        <f t="shared" si="455"/>
        <v>2</v>
      </c>
      <c r="I7295" s="166">
        <f>+Exports!G7298</f>
        <v>11.9649</v>
      </c>
      <c r="J7295" s="166">
        <f>+'ELAP_IPCO-APND'!D7298</f>
        <v>49.66357</v>
      </c>
      <c r="K7295" s="166">
        <f>+(ExportsELAP[[#This Row],[Exports kWh - MPT]]/1000)*ExportsELAP[[#This Row],[EIM Price]]</f>
        <v>0.59421964869300004</v>
      </c>
      <c r="L7295" s="167" t="str">
        <f>+INDEX(ECR_Hours!$I$12:$I$15,MATCH(ExportsELAP[[#This Row],[Date Prevailing]],ECR_Hours!$H$12:$H$15,1))</f>
        <v>NS</v>
      </c>
      <c r="M7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6" spans="1:13" x14ac:dyDescent="0.25">
      <c r="A7296" s="164">
        <f>+Exports!A7299</f>
        <v>44865</v>
      </c>
      <c r="B7296" s="165">
        <f t="shared" si="452"/>
        <v>2022</v>
      </c>
      <c r="C7296" s="165">
        <f t="shared" si="453"/>
        <v>10</v>
      </c>
      <c r="D7296" s="165">
        <f t="shared" si="454"/>
        <v>31</v>
      </c>
      <c r="E7296" s="165">
        <f>+Exports!B7299</f>
        <v>23</v>
      </c>
      <c r="F7296" s="165">
        <f>+WEEKDAY(ExportsELAP[[#This Row],[Date Prevailing]],1)</f>
        <v>2</v>
      </c>
      <c r="G7296" s="165">
        <f>+COUNTIFS(ECR_Hours!$K$6:$K$7,ExportsELAP[[#This Row],[Date Prevailing]])</f>
        <v>0</v>
      </c>
      <c r="H7296" s="165">
        <f t="shared" si="455"/>
        <v>2</v>
      </c>
      <c r="I7296" s="166">
        <f>+Exports!G7299</f>
        <v>10.075099999999999</v>
      </c>
      <c r="J7296" s="166">
        <f>+'ELAP_IPCO-APND'!D7299</f>
        <v>50.084879999999998</v>
      </c>
      <c r="K7296" s="166">
        <f>+(ExportsELAP[[#This Row],[Exports kWh - MPT]]/1000)*ExportsELAP[[#This Row],[EIM Price]]</f>
        <v>0.50461017448799994</v>
      </c>
      <c r="L7296" s="167" t="str">
        <f>+INDEX(ECR_Hours!$I$12:$I$15,MATCH(ExportsELAP[[#This Row],[Date Prevailing]],ECR_Hours!$H$12:$H$15,1))</f>
        <v>NS</v>
      </c>
      <c r="M7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7" spans="1:13" x14ac:dyDescent="0.25">
      <c r="A7297" s="164">
        <f>+Exports!A7300</f>
        <v>44865</v>
      </c>
      <c r="B7297" s="165">
        <f t="shared" si="452"/>
        <v>2022</v>
      </c>
      <c r="C7297" s="165">
        <f t="shared" si="453"/>
        <v>10</v>
      </c>
      <c r="D7297" s="165">
        <f t="shared" si="454"/>
        <v>31</v>
      </c>
      <c r="E7297" s="165">
        <f>+Exports!B7300</f>
        <v>24</v>
      </c>
      <c r="F7297" s="165">
        <f>+WEEKDAY(ExportsELAP[[#This Row],[Date Prevailing]],1)</f>
        <v>2</v>
      </c>
      <c r="G7297" s="165">
        <f>+COUNTIFS(ECR_Hours!$K$6:$K$7,ExportsELAP[[#This Row],[Date Prevailing]])</f>
        <v>0</v>
      </c>
      <c r="H7297" s="165">
        <f t="shared" si="455"/>
        <v>2</v>
      </c>
      <c r="I7297" s="166">
        <f>+Exports!G7300</f>
        <v>10.237499999999999</v>
      </c>
      <c r="J7297" s="166">
        <f>+'ELAP_IPCO-APND'!D7300</f>
        <v>69.738050000000001</v>
      </c>
      <c r="K7297" s="166">
        <f>+(ExportsELAP[[#This Row],[Exports kWh - MPT]]/1000)*ExportsELAP[[#This Row],[EIM Price]]</f>
        <v>0.71394328687499986</v>
      </c>
      <c r="L7297" s="167" t="str">
        <f>+INDEX(ECR_Hours!$I$12:$I$15,MATCH(ExportsELAP[[#This Row],[Date Prevailing]],ECR_Hours!$H$12:$H$15,1))</f>
        <v>NS</v>
      </c>
      <c r="M7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8" spans="1:13" x14ac:dyDescent="0.25">
      <c r="A7298" s="164">
        <f>+Exports!A7301</f>
        <v>44866</v>
      </c>
      <c r="B7298" s="165">
        <f t="shared" ref="B7298:B7361" si="456">+YEAR(A7298)</f>
        <v>2022</v>
      </c>
      <c r="C7298" s="165">
        <f t="shared" ref="C7298:C7361" si="457">+MONTH(A7298)</f>
        <v>11</v>
      </c>
      <c r="D7298" s="165">
        <f t="shared" ref="D7298:D7361" si="458">+DAY(A7298)</f>
        <v>1</v>
      </c>
      <c r="E7298" s="165">
        <f>+Exports!B7301</f>
        <v>1</v>
      </c>
      <c r="F7298" s="165">
        <f>+WEEKDAY(ExportsELAP[[#This Row],[Date Prevailing]],1)</f>
        <v>3</v>
      </c>
      <c r="G7298" s="165">
        <f>+COUNTIFS(ECR_Hours!$K$6:$K$7,ExportsELAP[[#This Row],[Date Prevailing]])</f>
        <v>0</v>
      </c>
      <c r="H7298" s="165">
        <f t="shared" ref="H7298:H7361" si="459">+IF(G7298=1,0,F7298)</f>
        <v>3</v>
      </c>
      <c r="I7298" s="166">
        <f>+Exports!G7301</f>
        <v>236.99830000000003</v>
      </c>
      <c r="J7298" s="166">
        <f>+'ELAP_IPCO-APND'!D7301</f>
        <v>49.990160000000003</v>
      </c>
      <c r="K7298" s="166">
        <f>+(ExportsELAP[[#This Row],[Exports kWh - MPT]]/1000)*ExportsELAP[[#This Row],[EIM Price]]</f>
        <v>11.847582936728001</v>
      </c>
      <c r="L7298" s="167" t="str">
        <f>+INDEX(ECR_Hours!$I$12:$I$15,MATCH(ExportsELAP[[#This Row],[Date Prevailing]],ECR_Hours!$H$12:$H$15,1))</f>
        <v>NS</v>
      </c>
      <c r="M7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299" spans="1:13" x14ac:dyDescent="0.25">
      <c r="A7299" s="164">
        <f>+Exports!A7302</f>
        <v>44866</v>
      </c>
      <c r="B7299" s="165">
        <f t="shared" si="456"/>
        <v>2022</v>
      </c>
      <c r="C7299" s="165">
        <f t="shared" si="457"/>
        <v>11</v>
      </c>
      <c r="D7299" s="165">
        <f t="shared" si="458"/>
        <v>1</v>
      </c>
      <c r="E7299" s="165">
        <f>+Exports!B7302</f>
        <v>2</v>
      </c>
      <c r="F7299" s="165">
        <f>+WEEKDAY(ExportsELAP[[#This Row],[Date Prevailing]],1)</f>
        <v>3</v>
      </c>
      <c r="G7299" s="165">
        <f>+COUNTIFS(ECR_Hours!$K$6:$K$7,ExportsELAP[[#This Row],[Date Prevailing]])</f>
        <v>0</v>
      </c>
      <c r="H7299" s="165">
        <f t="shared" si="459"/>
        <v>3</v>
      </c>
      <c r="I7299" s="166">
        <f>+Exports!G7302</f>
        <v>236.87210000000002</v>
      </c>
      <c r="J7299" s="166">
        <f>+'ELAP_IPCO-APND'!D7302</f>
        <v>54.093539999999997</v>
      </c>
      <c r="K7299" s="166">
        <f>+(ExportsELAP[[#This Row],[Exports kWh - MPT]]/1000)*ExportsELAP[[#This Row],[EIM Price]]</f>
        <v>12.813250416234</v>
      </c>
      <c r="L7299" s="167" t="str">
        <f>+INDEX(ECR_Hours!$I$12:$I$15,MATCH(ExportsELAP[[#This Row],[Date Prevailing]],ECR_Hours!$H$12:$H$15,1))</f>
        <v>NS</v>
      </c>
      <c r="M7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0" spans="1:13" x14ac:dyDescent="0.25">
      <c r="A7300" s="164">
        <f>+Exports!A7303</f>
        <v>44866</v>
      </c>
      <c r="B7300" s="165">
        <f t="shared" si="456"/>
        <v>2022</v>
      </c>
      <c r="C7300" s="165">
        <f t="shared" si="457"/>
        <v>11</v>
      </c>
      <c r="D7300" s="165">
        <f t="shared" si="458"/>
        <v>1</v>
      </c>
      <c r="E7300" s="165">
        <f>+Exports!B7303</f>
        <v>3</v>
      </c>
      <c r="F7300" s="165">
        <f>+WEEKDAY(ExportsELAP[[#This Row],[Date Prevailing]],1)</f>
        <v>3</v>
      </c>
      <c r="G7300" s="165">
        <f>+COUNTIFS(ECR_Hours!$K$6:$K$7,ExportsELAP[[#This Row],[Date Prevailing]])</f>
        <v>0</v>
      </c>
      <c r="H7300" s="165">
        <f t="shared" si="459"/>
        <v>3</v>
      </c>
      <c r="I7300" s="166">
        <f>+Exports!G7303</f>
        <v>238.4725</v>
      </c>
      <c r="J7300" s="166">
        <f>+'ELAP_IPCO-APND'!D7303</f>
        <v>54.10501</v>
      </c>
      <c r="K7300" s="166">
        <f>+(ExportsELAP[[#This Row],[Exports kWh - MPT]]/1000)*ExportsELAP[[#This Row],[EIM Price]]</f>
        <v>12.902556997225</v>
      </c>
      <c r="L7300" s="167" t="str">
        <f>+INDEX(ECR_Hours!$I$12:$I$15,MATCH(ExportsELAP[[#This Row],[Date Prevailing]],ECR_Hours!$H$12:$H$15,1))</f>
        <v>NS</v>
      </c>
      <c r="M7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1" spans="1:13" x14ac:dyDescent="0.25">
      <c r="A7301" s="164">
        <f>+Exports!A7304</f>
        <v>44866</v>
      </c>
      <c r="B7301" s="165">
        <f t="shared" si="456"/>
        <v>2022</v>
      </c>
      <c r="C7301" s="165">
        <f t="shared" si="457"/>
        <v>11</v>
      </c>
      <c r="D7301" s="165">
        <f t="shared" si="458"/>
        <v>1</v>
      </c>
      <c r="E7301" s="165">
        <f>+Exports!B7304</f>
        <v>4</v>
      </c>
      <c r="F7301" s="165">
        <f>+WEEKDAY(ExportsELAP[[#This Row],[Date Prevailing]],1)</f>
        <v>3</v>
      </c>
      <c r="G7301" s="165">
        <f>+COUNTIFS(ECR_Hours!$K$6:$K$7,ExportsELAP[[#This Row],[Date Prevailing]])</f>
        <v>0</v>
      </c>
      <c r="H7301" s="165">
        <f t="shared" si="459"/>
        <v>3</v>
      </c>
      <c r="I7301" s="166">
        <f>+Exports!G7304</f>
        <v>10.94349999999999</v>
      </c>
      <c r="J7301" s="166">
        <f>+'ELAP_IPCO-APND'!D7304</f>
        <v>54.896000000000001</v>
      </c>
      <c r="K7301" s="166">
        <f>+(ExportsELAP[[#This Row],[Exports kWh - MPT]]/1000)*ExportsELAP[[#This Row],[EIM Price]]</f>
        <v>0.60075437599999948</v>
      </c>
      <c r="L7301" s="167" t="str">
        <f>+INDEX(ECR_Hours!$I$12:$I$15,MATCH(ExportsELAP[[#This Row],[Date Prevailing]],ECR_Hours!$H$12:$H$15,1))</f>
        <v>NS</v>
      </c>
      <c r="M7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2" spans="1:13" x14ac:dyDescent="0.25">
      <c r="A7302" s="164">
        <f>+Exports!A7305</f>
        <v>44866</v>
      </c>
      <c r="B7302" s="165">
        <f t="shared" si="456"/>
        <v>2022</v>
      </c>
      <c r="C7302" s="165">
        <f t="shared" si="457"/>
        <v>11</v>
      </c>
      <c r="D7302" s="165">
        <f t="shared" si="458"/>
        <v>1</v>
      </c>
      <c r="E7302" s="165">
        <f>+Exports!B7305</f>
        <v>5</v>
      </c>
      <c r="F7302" s="165">
        <f>+WEEKDAY(ExportsELAP[[#This Row],[Date Prevailing]],1)</f>
        <v>3</v>
      </c>
      <c r="G7302" s="165">
        <f>+COUNTIFS(ECR_Hours!$K$6:$K$7,ExportsELAP[[#This Row],[Date Prevailing]])</f>
        <v>0</v>
      </c>
      <c r="H7302" s="165">
        <f t="shared" si="459"/>
        <v>3</v>
      </c>
      <c r="I7302" s="166">
        <f>+Exports!G7305</f>
        <v>12.145100000000001</v>
      </c>
      <c r="J7302" s="166">
        <f>+'ELAP_IPCO-APND'!D7305</f>
        <v>60.377029999999998</v>
      </c>
      <c r="K7302" s="166">
        <f>+(ExportsELAP[[#This Row],[Exports kWh - MPT]]/1000)*ExportsELAP[[#This Row],[EIM Price]]</f>
        <v>0.73328506705300001</v>
      </c>
      <c r="L7302" s="167" t="str">
        <f>+INDEX(ECR_Hours!$I$12:$I$15,MATCH(ExportsELAP[[#This Row],[Date Prevailing]],ECR_Hours!$H$12:$H$15,1))</f>
        <v>NS</v>
      </c>
      <c r="M7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3" spans="1:13" x14ac:dyDescent="0.25">
      <c r="A7303" s="164">
        <f>+Exports!A7306</f>
        <v>44866</v>
      </c>
      <c r="B7303" s="165">
        <f t="shared" si="456"/>
        <v>2022</v>
      </c>
      <c r="C7303" s="165">
        <f t="shared" si="457"/>
        <v>11</v>
      </c>
      <c r="D7303" s="165">
        <f t="shared" si="458"/>
        <v>1</v>
      </c>
      <c r="E7303" s="165">
        <f>+Exports!B7306</f>
        <v>6</v>
      </c>
      <c r="F7303" s="165">
        <f>+WEEKDAY(ExportsELAP[[#This Row],[Date Prevailing]],1)</f>
        <v>3</v>
      </c>
      <c r="G7303" s="165">
        <f>+COUNTIFS(ECR_Hours!$K$6:$K$7,ExportsELAP[[#This Row],[Date Prevailing]])</f>
        <v>0</v>
      </c>
      <c r="H7303" s="165">
        <f t="shared" si="459"/>
        <v>3</v>
      </c>
      <c r="I7303" s="166">
        <f>+Exports!G7306</f>
        <v>11.509499999999989</v>
      </c>
      <c r="J7303" s="166">
        <f>+'ELAP_IPCO-APND'!D7306</f>
        <v>64.296580000000006</v>
      </c>
      <c r="K7303" s="166">
        <f>+(ExportsELAP[[#This Row],[Exports kWh - MPT]]/1000)*ExportsELAP[[#This Row],[EIM Price]]</f>
        <v>0.7400214875099993</v>
      </c>
      <c r="L7303" s="167" t="str">
        <f>+INDEX(ECR_Hours!$I$12:$I$15,MATCH(ExportsELAP[[#This Row],[Date Prevailing]],ECR_Hours!$H$12:$H$15,1))</f>
        <v>NS</v>
      </c>
      <c r="M7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4" spans="1:13" x14ac:dyDescent="0.25">
      <c r="A7304" s="164">
        <f>+Exports!A7307</f>
        <v>44866</v>
      </c>
      <c r="B7304" s="165">
        <f t="shared" si="456"/>
        <v>2022</v>
      </c>
      <c r="C7304" s="165">
        <f t="shared" si="457"/>
        <v>11</v>
      </c>
      <c r="D7304" s="165">
        <f t="shared" si="458"/>
        <v>1</v>
      </c>
      <c r="E7304" s="165">
        <f>+Exports!B7307</f>
        <v>7</v>
      </c>
      <c r="F7304" s="165">
        <f>+WEEKDAY(ExportsELAP[[#This Row],[Date Prevailing]],1)</f>
        <v>3</v>
      </c>
      <c r="G7304" s="165">
        <f>+COUNTIFS(ECR_Hours!$K$6:$K$7,ExportsELAP[[#This Row],[Date Prevailing]])</f>
        <v>0</v>
      </c>
      <c r="H7304" s="165">
        <f t="shared" si="459"/>
        <v>3</v>
      </c>
      <c r="I7304" s="166">
        <f>+Exports!G7307</f>
        <v>11.0923</v>
      </c>
      <c r="J7304" s="166">
        <f>+'ELAP_IPCO-APND'!D7307</f>
        <v>67.675280000000001</v>
      </c>
      <c r="K7304" s="166">
        <f>+(ExportsELAP[[#This Row],[Exports kWh - MPT]]/1000)*ExportsELAP[[#This Row],[EIM Price]]</f>
        <v>0.75067450834399996</v>
      </c>
      <c r="L7304" s="167" t="str">
        <f>+INDEX(ECR_Hours!$I$12:$I$15,MATCH(ExportsELAP[[#This Row],[Date Prevailing]],ECR_Hours!$H$12:$H$15,1))</f>
        <v>NS</v>
      </c>
      <c r="M7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5" spans="1:13" x14ac:dyDescent="0.25">
      <c r="A7305" s="164">
        <f>+Exports!A7308</f>
        <v>44866</v>
      </c>
      <c r="B7305" s="165">
        <f t="shared" si="456"/>
        <v>2022</v>
      </c>
      <c r="C7305" s="165">
        <f t="shared" si="457"/>
        <v>11</v>
      </c>
      <c r="D7305" s="165">
        <f t="shared" si="458"/>
        <v>1</v>
      </c>
      <c r="E7305" s="165">
        <f>+Exports!B7308</f>
        <v>8</v>
      </c>
      <c r="F7305" s="165">
        <f>+WEEKDAY(ExportsELAP[[#This Row],[Date Prevailing]],1)</f>
        <v>3</v>
      </c>
      <c r="G7305" s="165">
        <f>+COUNTIFS(ECR_Hours!$K$6:$K$7,ExportsELAP[[#This Row],[Date Prevailing]])</f>
        <v>0</v>
      </c>
      <c r="H7305" s="165">
        <f t="shared" si="459"/>
        <v>3</v>
      </c>
      <c r="I7305" s="166">
        <f>+Exports!G7308</f>
        <v>10.182200000000002</v>
      </c>
      <c r="J7305" s="166">
        <f>+'ELAP_IPCO-APND'!D7308</f>
        <v>73.328789999999998</v>
      </c>
      <c r="K7305" s="166">
        <f>+(ExportsELAP[[#This Row],[Exports kWh - MPT]]/1000)*ExportsELAP[[#This Row],[EIM Price]]</f>
        <v>0.74664840553800016</v>
      </c>
      <c r="L7305" s="167" t="str">
        <f>+INDEX(ECR_Hours!$I$12:$I$15,MATCH(ExportsELAP[[#This Row],[Date Prevailing]],ECR_Hours!$H$12:$H$15,1))</f>
        <v>NS</v>
      </c>
      <c r="M7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6" spans="1:13" x14ac:dyDescent="0.25">
      <c r="A7306" s="164">
        <f>+Exports!A7309</f>
        <v>44866</v>
      </c>
      <c r="B7306" s="165">
        <f t="shared" si="456"/>
        <v>2022</v>
      </c>
      <c r="C7306" s="165">
        <f t="shared" si="457"/>
        <v>11</v>
      </c>
      <c r="D7306" s="165">
        <f t="shared" si="458"/>
        <v>1</v>
      </c>
      <c r="E7306" s="165">
        <f>+Exports!B7309</f>
        <v>9</v>
      </c>
      <c r="F7306" s="165">
        <f>+WEEKDAY(ExportsELAP[[#This Row],[Date Prevailing]],1)</f>
        <v>3</v>
      </c>
      <c r="G7306" s="165">
        <f>+COUNTIFS(ECR_Hours!$K$6:$K$7,ExportsELAP[[#This Row],[Date Prevailing]])</f>
        <v>0</v>
      </c>
      <c r="H7306" s="165">
        <f t="shared" si="459"/>
        <v>3</v>
      </c>
      <c r="I7306" s="166">
        <f>+Exports!G7309</f>
        <v>294.36939999999998</v>
      </c>
      <c r="J7306" s="166">
        <f>+'ELAP_IPCO-APND'!D7309</f>
        <v>95.008480000000006</v>
      </c>
      <c r="K7306" s="166">
        <f>+(ExportsELAP[[#This Row],[Exports kWh - MPT]]/1000)*ExportsELAP[[#This Row],[EIM Price]]</f>
        <v>27.967589252512003</v>
      </c>
      <c r="L7306" s="167" t="str">
        <f>+INDEX(ECR_Hours!$I$12:$I$15,MATCH(ExportsELAP[[#This Row],[Date Prevailing]],ECR_Hours!$H$12:$H$15,1))</f>
        <v>NS</v>
      </c>
      <c r="M7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7" spans="1:13" x14ac:dyDescent="0.25">
      <c r="A7307" s="164">
        <f>+Exports!A7310</f>
        <v>44866</v>
      </c>
      <c r="B7307" s="165">
        <f t="shared" si="456"/>
        <v>2022</v>
      </c>
      <c r="C7307" s="165">
        <f t="shared" si="457"/>
        <v>11</v>
      </c>
      <c r="D7307" s="165">
        <f t="shared" si="458"/>
        <v>1</v>
      </c>
      <c r="E7307" s="165">
        <f>+Exports!B7310</f>
        <v>10</v>
      </c>
      <c r="F7307" s="165">
        <f>+WEEKDAY(ExportsELAP[[#This Row],[Date Prevailing]],1)</f>
        <v>3</v>
      </c>
      <c r="G7307" s="165">
        <f>+COUNTIFS(ECR_Hours!$K$6:$K$7,ExportsELAP[[#This Row],[Date Prevailing]])</f>
        <v>0</v>
      </c>
      <c r="H7307" s="165">
        <f t="shared" si="459"/>
        <v>3</v>
      </c>
      <c r="I7307" s="166">
        <f>+Exports!G7310</f>
        <v>1931.5096000000001</v>
      </c>
      <c r="J7307" s="166">
        <f>+'ELAP_IPCO-APND'!D7310</f>
        <v>78.569479999999999</v>
      </c>
      <c r="K7307" s="166">
        <f>+(ExportsELAP[[#This Row],[Exports kWh - MPT]]/1000)*ExportsELAP[[#This Row],[EIM Price]]</f>
        <v>151.757704887008</v>
      </c>
      <c r="L7307" s="167" t="str">
        <f>+INDEX(ECR_Hours!$I$12:$I$15,MATCH(ExportsELAP[[#This Row],[Date Prevailing]],ECR_Hours!$H$12:$H$15,1))</f>
        <v>NS</v>
      </c>
      <c r="M7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8" spans="1:13" x14ac:dyDescent="0.25">
      <c r="A7308" s="164">
        <f>+Exports!A7311</f>
        <v>44866</v>
      </c>
      <c r="B7308" s="165">
        <f t="shared" si="456"/>
        <v>2022</v>
      </c>
      <c r="C7308" s="165">
        <f t="shared" si="457"/>
        <v>11</v>
      </c>
      <c r="D7308" s="165">
        <f t="shared" si="458"/>
        <v>1</v>
      </c>
      <c r="E7308" s="165">
        <f>+Exports!B7311</f>
        <v>11</v>
      </c>
      <c r="F7308" s="165">
        <f>+WEEKDAY(ExportsELAP[[#This Row],[Date Prevailing]],1)</f>
        <v>3</v>
      </c>
      <c r="G7308" s="165">
        <f>+COUNTIFS(ECR_Hours!$K$6:$K$7,ExportsELAP[[#This Row],[Date Prevailing]])</f>
        <v>0</v>
      </c>
      <c r="H7308" s="165">
        <f t="shared" si="459"/>
        <v>3</v>
      </c>
      <c r="I7308" s="166">
        <f>+Exports!G7311</f>
        <v>4632.7963</v>
      </c>
      <c r="J7308" s="166">
        <f>+'ELAP_IPCO-APND'!D7311</f>
        <v>63.151249999999997</v>
      </c>
      <c r="K7308" s="166">
        <f>+(ExportsELAP[[#This Row],[Exports kWh - MPT]]/1000)*ExportsELAP[[#This Row],[EIM Price]]</f>
        <v>292.56687734037496</v>
      </c>
      <c r="L7308" s="167" t="str">
        <f>+INDEX(ECR_Hours!$I$12:$I$15,MATCH(ExportsELAP[[#This Row],[Date Prevailing]],ECR_Hours!$H$12:$H$15,1))</f>
        <v>NS</v>
      </c>
      <c r="M7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09" spans="1:13" x14ac:dyDescent="0.25">
      <c r="A7309" s="164">
        <f>+Exports!A7312</f>
        <v>44866</v>
      </c>
      <c r="B7309" s="165">
        <f t="shared" si="456"/>
        <v>2022</v>
      </c>
      <c r="C7309" s="165">
        <f t="shared" si="457"/>
        <v>11</v>
      </c>
      <c r="D7309" s="165">
        <f t="shared" si="458"/>
        <v>1</v>
      </c>
      <c r="E7309" s="165">
        <f>+Exports!B7312</f>
        <v>12</v>
      </c>
      <c r="F7309" s="165">
        <f>+WEEKDAY(ExportsELAP[[#This Row],[Date Prevailing]],1)</f>
        <v>3</v>
      </c>
      <c r="G7309" s="165">
        <f>+COUNTIFS(ECR_Hours!$K$6:$K$7,ExportsELAP[[#This Row],[Date Prevailing]])</f>
        <v>0</v>
      </c>
      <c r="H7309" s="165">
        <f t="shared" si="459"/>
        <v>3</v>
      </c>
      <c r="I7309" s="166">
        <f>+Exports!G7312</f>
        <v>6997.8634999999995</v>
      </c>
      <c r="J7309" s="166">
        <f>+'ELAP_IPCO-APND'!D7312</f>
        <v>57.878349999999998</v>
      </c>
      <c r="K7309" s="166">
        <f>+(ExportsELAP[[#This Row],[Exports kWh - MPT]]/1000)*ExportsELAP[[#This Row],[EIM Price]]</f>
        <v>405.02479290522496</v>
      </c>
      <c r="L7309" s="167" t="str">
        <f>+INDEX(ECR_Hours!$I$12:$I$15,MATCH(ExportsELAP[[#This Row],[Date Prevailing]],ECR_Hours!$H$12:$H$15,1))</f>
        <v>NS</v>
      </c>
      <c r="M7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0" spans="1:13" x14ac:dyDescent="0.25">
      <c r="A7310" s="164">
        <f>+Exports!A7313</f>
        <v>44866</v>
      </c>
      <c r="B7310" s="165">
        <f t="shared" si="456"/>
        <v>2022</v>
      </c>
      <c r="C7310" s="165">
        <f t="shared" si="457"/>
        <v>11</v>
      </c>
      <c r="D7310" s="165">
        <f t="shared" si="458"/>
        <v>1</v>
      </c>
      <c r="E7310" s="165">
        <f>+Exports!B7313</f>
        <v>13</v>
      </c>
      <c r="F7310" s="165">
        <f>+WEEKDAY(ExportsELAP[[#This Row],[Date Prevailing]],1)</f>
        <v>3</v>
      </c>
      <c r="G7310" s="165">
        <f>+COUNTIFS(ECR_Hours!$K$6:$K$7,ExportsELAP[[#This Row],[Date Prevailing]])</f>
        <v>0</v>
      </c>
      <c r="H7310" s="165">
        <f t="shared" si="459"/>
        <v>3</v>
      </c>
      <c r="I7310" s="166">
        <f>+Exports!G7313</f>
        <v>7397.6396999999997</v>
      </c>
      <c r="J7310" s="166">
        <f>+'ELAP_IPCO-APND'!D7313</f>
        <v>60.264130000000002</v>
      </c>
      <c r="K7310" s="166">
        <f>+(ExportsELAP[[#This Row],[Exports kWh - MPT]]/1000)*ExportsELAP[[#This Row],[EIM Price]]</f>
        <v>445.81232057396102</v>
      </c>
      <c r="L7310" s="167" t="str">
        <f>+INDEX(ECR_Hours!$I$12:$I$15,MATCH(ExportsELAP[[#This Row],[Date Prevailing]],ECR_Hours!$H$12:$H$15,1))</f>
        <v>NS</v>
      </c>
      <c r="M7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1" spans="1:13" x14ac:dyDescent="0.25">
      <c r="A7311" s="164">
        <f>+Exports!A7314</f>
        <v>44866</v>
      </c>
      <c r="B7311" s="165">
        <f t="shared" si="456"/>
        <v>2022</v>
      </c>
      <c r="C7311" s="165">
        <f t="shared" si="457"/>
        <v>11</v>
      </c>
      <c r="D7311" s="165">
        <f t="shared" si="458"/>
        <v>1</v>
      </c>
      <c r="E7311" s="165">
        <f>+Exports!B7314</f>
        <v>14</v>
      </c>
      <c r="F7311" s="165">
        <f>+WEEKDAY(ExportsELAP[[#This Row],[Date Prevailing]],1)</f>
        <v>3</v>
      </c>
      <c r="G7311" s="165">
        <f>+COUNTIFS(ECR_Hours!$K$6:$K$7,ExportsELAP[[#This Row],[Date Prevailing]])</f>
        <v>0</v>
      </c>
      <c r="H7311" s="165">
        <f t="shared" si="459"/>
        <v>3</v>
      </c>
      <c r="I7311" s="166">
        <f>+Exports!G7314</f>
        <v>7957.3396000000002</v>
      </c>
      <c r="J7311" s="166">
        <f>+'ELAP_IPCO-APND'!D7314</f>
        <v>63.358310000000003</v>
      </c>
      <c r="K7311" s="166">
        <f>+(ExportsELAP[[#This Row],[Exports kWh - MPT]]/1000)*ExportsELAP[[#This Row],[EIM Price]]</f>
        <v>504.16358915207604</v>
      </c>
      <c r="L7311" s="167" t="str">
        <f>+INDEX(ECR_Hours!$I$12:$I$15,MATCH(ExportsELAP[[#This Row],[Date Prevailing]],ECR_Hours!$H$12:$H$15,1))</f>
        <v>NS</v>
      </c>
      <c r="M7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2" spans="1:13" x14ac:dyDescent="0.25">
      <c r="A7312" s="164">
        <f>+Exports!A7315</f>
        <v>44866</v>
      </c>
      <c r="B7312" s="165">
        <f t="shared" si="456"/>
        <v>2022</v>
      </c>
      <c r="C7312" s="165">
        <f t="shared" si="457"/>
        <v>11</v>
      </c>
      <c r="D7312" s="165">
        <f t="shared" si="458"/>
        <v>1</v>
      </c>
      <c r="E7312" s="165">
        <f>+Exports!B7315</f>
        <v>15</v>
      </c>
      <c r="F7312" s="165">
        <f>+WEEKDAY(ExportsELAP[[#This Row],[Date Prevailing]],1)</f>
        <v>3</v>
      </c>
      <c r="G7312" s="165">
        <f>+COUNTIFS(ECR_Hours!$K$6:$K$7,ExportsELAP[[#This Row],[Date Prevailing]])</f>
        <v>0</v>
      </c>
      <c r="H7312" s="165">
        <f t="shared" si="459"/>
        <v>3</v>
      </c>
      <c r="I7312" s="166">
        <f>+Exports!G7315</f>
        <v>7021.3005999999996</v>
      </c>
      <c r="J7312" s="166">
        <f>+'ELAP_IPCO-APND'!D7315</f>
        <v>61.613599999999998</v>
      </c>
      <c r="K7312" s="166">
        <f>+(ExportsELAP[[#This Row],[Exports kWh - MPT]]/1000)*ExportsELAP[[#This Row],[EIM Price]]</f>
        <v>432.60760664816002</v>
      </c>
      <c r="L7312" s="167" t="str">
        <f>+INDEX(ECR_Hours!$I$12:$I$15,MATCH(ExportsELAP[[#This Row],[Date Prevailing]],ECR_Hours!$H$12:$H$15,1))</f>
        <v>NS</v>
      </c>
      <c r="M7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3" spans="1:13" x14ac:dyDescent="0.25">
      <c r="A7313" s="164">
        <f>+Exports!A7316</f>
        <v>44866</v>
      </c>
      <c r="B7313" s="165">
        <f t="shared" si="456"/>
        <v>2022</v>
      </c>
      <c r="C7313" s="165">
        <f t="shared" si="457"/>
        <v>11</v>
      </c>
      <c r="D7313" s="165">
        <f t="shared" si="458"/>
        <v>1</v>
      </c>
      <c r="E7313" s="165">
        <f>+Exports!B7316</f>
        <v>16</v>
      </c>
      <c r="F7313" s="165">
        <f>+WEEKDAY(ExportsELAP[[#This Row],[Date Prevailing]],1)</f>
        <v>3</v>
      </c>
      <c r="G7313" s="165">
        <f>+COUNTIFS(ECR_Hours!$K$6:$K$7,ExportsELAP[[#This Row],[Date Prevailing]])</f>
        <v>0</v>
      </c>
      <c r="H7313" s="165">
        <f t="shared" si="459"/>
        <v>3</v>
      </c>
      <c r="I7313" s="166">
        <f>+Exports!G7316</f>
        <v>3467.9314999999997</v>
      </c>
      <c r="J7313" s="166">
        <f>+'ELAP_IPCO-APND'!D7316</f>
        <v>53.15334</v>
      </c>
      <c r="K7313" s="166">
        <f>+(ExportsELAP[[#This Row],[Exports kWh - MPT]]/1000)*ExportsELAP[[#This Row],[EIM Price]]</f>
        <v>184.33214211620998</v>
      </c>
      <c r="L7313" s="167" t="str">
        <f>+INDEX(ECR_Hours!$I$12:$I$15,MATCH(ExportsELAP[[#This Row],[Date Prevailing]],ECR_Hours!$H$12:$H$15,1))</f>
        <v>NS</v>
      </c>
      <c r="M7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4" spans="1:13" x14ac:dyDescent="0.25">
      <c r="A7314" s="164">
        <f>+Exports!A7317</f>
        <v>44866</v>
      </c>
      <c r="B7314" s="165">
        <f t="shared" si="456"/>
        <v>2022</v>
      </c>
      <c r="C7314" s="165">
        <f t="shared" si="457"/>
        <v>11</v>
      </c>
      <c r="D7314" s="165">
        <f t="shared" si="458"/>
        <v>1</v>
      </c>
      <c r="E7314" s="165">
        <f>+Exports!B7317</f>
        <v>17</v>
      </c>
      <c r="F7314" s="165">
        <f>+WEEKDAY(ExportsELAP[[#This Row],[Date Prevailing]],1)</f>
        <v>3</v>
      </c>
      <c r="G7314" s="165">
        <f>+COUNTIFS(ECR_Hours!$K$6:$K$7,ExportsELAP[[#This Row],[Date Prevailing]])</f>
        <v>0</v>
      </c>
      <c r="H7314" s="165">
        <f t="shared" si="459"/>
        <v>3</v>
      </c>
      <c r="I7314" s="166">
        <f>+Exports!G7317</f>
        <v>2139.5425999999998</v>
      </c>
      <c r="J7314" s="166">
        <f>+'ELAP_IPCO-APND'!D7317</f>
        <v>53.840859999999999</v>
      </c>
      <c r="K7314" s="166">
        <f>+(ExportsELAP[[#This Row],[Exports kWh - MPT]]/1000)*ExportsELAP[[#This Row],[EIM Price]]</f>
        <v>115.194813590636</v>
      </c>
      <c r="L7314" s="167" t="str">
        <f>+INDEX(ECR_Hours!$I$12:$I$15,MATCH(ExportsELAP[[#This Row],[Date Prevailing]],ECR_Hours!$H$12:$H$15,1))</f>
        <v>NS</v>
      </c>
      <c r="M7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5" spans="1:13" x14ac:dyDescent="0.25">
      <c r="A7315" s="164">
        <f>+Exports!A7318</f>
        <v>44866</v>
      </c>
      <c r="B7315" s="165">
        <f t="shared" si="456"/>
        <v>2022</v>
      </c>
      <c r="C7315" s="165">
        <f t="shared" si="457"/>
        <v>11</v>
      </c>
      <c r="D7315" s="165">
        <f t="shared" si="458"/>
        <v>1</v>
      </c>
      <c r="E7315" s="165">
        <f>+Exports!B7318</f>
        <v>18</v>
      </c>
      <c r="F7315" s="165">
        <f>+WEEKDAY(ExportsELAP[[#This Row],[Date Prevailing]],1)</f>
        <v>3</v>
      </c>
      <c r="G7315" s="165">
        <f>+COUNTIFS(ECR_Hours!$K$6:$K$7,ExportsELAP[[#This Row],[Date Prevailing]])</f>
        <v>0</v>
      </c>
      <c r="H7315" s="165">
        <f t="shared" si="459"/>
        <v>3</v>
      </c>
      <c r="I7315" s="166">
        <f>+Exports!G7318</f>
        <v>1546.6511</v>
      </c>
      <c r="J7315" s="166">
        <f>+'ELAP_IPCO-APND'!D7318</f>
        <v>64.92604</v>
      </c>
      <c r="K7315" s="166">
        <f>+(ExportsELAP[[#This Row],[Exports kWh - MPT]]/1000)*ExportsELAP[[#This Row],[EIM Price]]</f>
        <v>100.417931184644</v>
      </c>
      <c r="L7315" s="167" t="str">
        <f>+INDEX(ECR_Hours!$I$12:$I$15,MATCH(ExportsELAP[[#This Row],[Date Prevailing]],ECR_Hours!$H$12:$H$15,1))</f>
        <v>NS</v>
      </c>
      <c r="M7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6" spans="1:13" x14ac:dyDescent="0.25">
      <c r="A7316" s="164">
        <f>+Exports!A7319</f>
        <v>44866</v>
      </c>
      <c r="B7316" s="165">
        <f t="shared" si="456"/>
        <v>2022</v>
      </c>
      <c r="C7316" s="165">
        <f t="shared" si="457"/>
        <v>11</v>
      </c>
      <c r="D7316" s="165">
        <f t="shared" si="458"/>
        <v>1</v>
      </c>
      <c r="E7316" s="165">
        <f>+Exports!B7319</f>
        <v>19</v>
      </c>
      <c r="F7316" s="165">
        <f>+WEEKDAY(ExportsELAP[[#This Row],[Date Prevailing]],1)</f>
        <v>3</v>
      </c>
      <c r="G7316" s="165">
        <f>+COUNTIFS(ECR_Hours!$K$6:$K$7,ExportsELAP[[#This Row],[Date Prevailing]])</f>
        <v>0</v>
      </c>
      <c r="H7316" s="165">
        <f t="shared" si="459"/>
        <v>3</v>
      </c>
      <c r="I7316" s="166">
        <f>+Exports!G7319</f>
        <v>63.3352</v>
      </c>
      <c r="J7316" s="166">
        <f>+'ELAP_IPCO-APND'!D7319</f>
        <v>81.4679</v>
      </c>
      <c r="K7316" s="166">
        <f>+(ExportsELAP[[#This Row],[Exports kWh - MPT]]/1000)*ExportsELAP[[#This Row],[EIM Price]]</f>
        <v>5.1597857400799993</v>
      </c>
      <c r="L7316" s="167" t="str">
        <f>+INDEX(ECR_Hours!$I$12:$I$15,MATCH(ExportsELAP[[#This Row],[Date Prevailing]],ECR_Hours!$H$12:$H$15,1))</f>
        <v>NS</v>
      </c>
      <c r="M7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7" spans="1:13" x14ac:dyDescent="0.25">
      <c r="A7317" s="164">
        <f>+Exports!A7320</f>
        <v>44866</v>
      </c>
      <c r="B7317" s="165">
        <f t="shared" si="456"/>
        <v>2022</v>
      </c>
      <c r="C7317" s="165">
        <f t="shared" si="457"/>
        <v>11</v>
      </c>
      <c r="D7317" s="165">
        <f t="shared" si="458"/>
        <v>1</v>
      </c>
      <c r="E7317" s="165">
        <f>+Exports!B7320</f>
        <v>20</v>
      </c>
      <c r="F7317" s="165">
        <f>+WEEKDAY(ExportsELAP[[#This Row],[Date Prevailing]],1)</f>
        <v>3</v>
      </c>
      <c r="G7317" s="165">
        <f>+COUNTIFS(ECR_Hours!$K$6:$K$7,ExportsELAP[[#This Row],[Date Prevailing]])</f>
        <v>0</v>
      </c>
      <c r="H7317" s="165">
        <f t="shared" si="459"/>
        <v>3</v>
      </c>
      <c r="I7317" s="166">
        <f>+Exports!G7320</f>
        <v>11.391999999999999</v>
      </c>
      <c r="J7317" s="166">
        <f>+'ELAP_IPCO-APND'!D7320</f>
        <v>83.390050000000002</v>
      </c>
      <c r="K7317" s="166">
        <f>+(ExportsELAP[[#This Row],[Exports kWh - MPT]]/1000)*ExportsELAP[[#This Row],[EIM Price]]</f>
        <v>0.94997944960000003</v>
      </c>
      <c r="L7317" s="167" t="str">
        <f>+INDEX(ECR_Hours!$I$12:$I$15,MATCH(ExportsELAP[[#This Row],[Date Prevailing]],ECR_Hours!$H$12:$H$15,1))</f>
        <v>NS</v>
      </c>
      <c r="M7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8" spans="1:13" x14ac:dyDescent="0.25">
      <c r="A7318" s="164">
        <f>+Exports!A7321</f>
        <v>44866</v>
      </c>
      <c r="B7318" s="165">
        <f t="shared" si="456"/>
        <v>2022</v>
      </c>
      <c r="C7318" s="165">
        <f t="shared" si="457"/>
        <v>11</v>
      </c>
      <c r="D7318" s="165">
        <f t="shared" si="458"/>
        <v>1</v>
      </c>
      <c r="E7318" s="165">
        <f>+Exports!B7321</f>
        <v>21</v>
      </c>
      <c r="F7318" s="165">
        <f>+WEEKDAY(ExportsELAP[[#This Row],[Date Prevailing]],1)</f>
        <v>3</v>
      </c>
      <c r="G7318" s="165">
        <f>+COUNTIFS(ECR_Hours!$K$6:$K$7,ExportsELAP[[#This Row],[Date Prevailing]])</f>
        <v>0</v>
      </c>
      <c r="H7318" s="165">
        <f t="shared" si="459"/>
        <v>3</v>
      </c>
      <c r="I7318" s="166">
        <f>+Exports!G7321</f>
        <v>10.7879</v>
      </c>
      <c r="J7318" s="166">
        <f>+'ELAP_IPCO-APND'!D7321</f>
        <v>77.222489999999993</v>
      </c>
      <c r="K7318" s="166">
        <f>+(ExportsELAP[[#This Row],[Exports kWh - MPT]]/1000)*ExportsELAP[[#This Row],[EIM Price]]</f>
        <v>0.83306849987100007</v>
      </c>
      <c r="L7318" s="167" t="str">
        <f>+INDEX(ECR_Hours!$I$12:$I$15,MATCH(ExportsELAP[[#This Row],[Date Prevailing]],ECR_Hours!$H$12:$H$15,1))</f>
        <v>NS</v>
      </c>
      <c r="M7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19" spans="1:13" x14ac:dyDescent="0.25">
      <c r="A7319" s="164">
        <f>+Exports!A7322</f>
        <v>44866</v>
      </c>
      <c r="B7319" s="165">
        <f t="shared" si="456"/>
        <v>2022</v>
      </c>
      <c r="C7319" s="165">
        <f t="shared" si="457"/>
        <v>11</v>
      </c>
      <c r="D7319" s="165">
        <f t="shared" si="458"/>
        <v>1</v>
      </c>
      <c r="E7319" s="165">
        <f>+Exports!B7322</f>
        <v>22</v>
      </c>
      <c r="F7319" s="165">
        <f>+WEEKDAY(ExportsELAP[[#This Row],[Date Prevailing]],1)</f>
        <v>3</v>
      </c>
      <c r="G7319" s="165">
        <f>+COUNTIFS(ECR_Hours!$K$6:$K$7,ExportsELAP[[#This Row],[Date Prevailing]])</f>
        <v>0</v>
      </c>
      <c r="H7319" s="165">
        <f t="shared" si="459"/>
        <v>3</v>
      </c>
      <c r="I7319" s="166">
        <f>+Exports!G7322</f>
        <v>11.0373</v>
      </c>
      <c r="J7319" s="166">
        <f>+'ELAP_IPCO-APND'!D7322</f>
        <v>68.447929999999999</v>
      </c>
      <c r="K7319" s="166">
        <f>+(ExportsELAP[[#This Row],[Exports kWh - MPT]]/1000)*ExportsELAP[[#This Row],[EIM Price]]</f>
        <v>0.75548033778900003</v>
      </c>
      <c r="L7319" s="167" t="str">
        <f>+INDEX(ECR_Hours!$I$12:$I$15,MATCH(ExportsELAP[[#This Row],[Date Prevailing]],ECR_Hours!$H$12:$H$15,1))</f>
        <v>NS</v>
      </c>
      <c r="M7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0" spans="1:13" x14ac:dyDescent="0.25">
      <c r="A7320" s="164">
        <f>+Exports!A7323</f>
        <v>44866</v>
      </c>
      <c r="B7320" s="165">
        <f t="shared" si="456"/>
        <v>2022</v>
      </c>
      <c r="C7320" s="165">
        <f t="shared" si="457"/>
        <v>11</v>
      </c>
      <c r="D7320" s="165">
        <f t="shared" si="458"/>
        <v>1</v>
      </c>
      <c r="E7320" s="165">
        <f>+Exports!B7323</f>
        <v>23</v>
      </c>
      <c r="F7320" s="165">
        <f>+WEEKDAY(ExportsELAP[[#This Row],[Date Prevailing]],1)</f>
        <v>3</v>
      </c>
      <c r="G7320" s="165">
        <f>+COUNTIFS(ECR_Hours!$K$6:$K$7,ExportsELAP[[#This Row],[Date Prevailing]])</f>
        <v>0</v>
      </c>
      <c r="H7320" s="165">
        <f t="shared" si="459"/>
        <v>3</v>
      </c>
      <c r="I7320" s="166">
        <f>+Exports!G7323</f>
        <v>14.745900000000001</v>
      </c>
      <c r="J7320" s="166">
        <f>+'ELAP_IPCO-APND'!D7323</f>
        <v>56.413559999999997</v>
      </c>
      <c r="K7320" s="166">
        <f>+(ExportsELAP[[#This Row],[Exports kWh - MPT]]/1000)*ExportsELAP[[#This Row],[EIM Price]]</f>
        <v>0.83186871440400001</v>
      </c>
      <c r="L7320" s="167" t="str">
        <f>+INDEX(ECR_Hours!$I$12:$I$15,MATCH(ExportsELAP[[#This Row],[Date Prevailing]],ECR_Hours!$H$12:$H$15,1))</f>
        <v>NS</v>
      </c>
      <c r="M7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1" spans="1:13" x14ac:dyDescent="0.25">
      <c r="A7321" s="164">
        <f>+Exports!A7324</f>
        <v>44866</v>
      </c>
      <c r="B7321" s="165">
        <f t="shared" si="456"/>
        <v>2022</v>
      </c>
      <c r="C7321" s="165">
        <f t="shared" si="457"/>
        <v>11</v>
      </c>
      <c r="D7321" s="165">
        <f t="shared" si="458"/>
        <v>1</v>
      </c>
      <c r="E7321" s="165">
        <f>+Exports!B7324</f>
        <v>24</v>
      </c>
      <c r="F7321" s="165">
        <f>+WEEKDAY(ExportsELAP[[#This Row],[Date Prevailing]],1)</f>
        <v>3</v>
      </c>
      <c r="G7321" s="165">
        <f>+COUNTIFS(ECR_Hours!$K$6:$K$7,ExportsELAP[[#This Row],[Date Prevailing]])</f>
        <v>0</v>
      </c>
      <c r="H7321" s="165">
        <f t="shared" si="459"/>
        <v>3</v>
      </c>
      <c r="I7321" s="166">
        <f>+Exports!G7324</f>
        <v>18.865099999999998</v>
      </c>
      <c r="J7321" s="166">
        <f>+'ELAP_IPCO-APND'!D7324</f>
        <v>56.0471</v>
      </c>
      <c r="K7321" s="166">
        <f>+(ExportsELAP[[#This Row],[Exports kWh - MPT]]/1000)*ExportsELAP[[#This Row],[EIM Price]]</f>
        <v>1.0573341462099999</v>
      </c>
      <c r="L7321" s="167" t="str">
        <f>+INDEX(ECR_Hours!$I$12:$I$15,MATCH(ExportsELAP[[#This Row],[Date Prevailing]],ECR_Hours!$H$12:$H$15,1))</f>
        <v>NS</v>
      </c>
      <c r="M7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2" spans="1:13" x14ac:dyDescent="0.25">
      <c r="A7322" s="164">
        <f>+Exports!A7325</f>
        <v>44867</v>
      </c>
      <c r="B7322" s="165">
        <f t="shared" si="456"/>
        <v>2022</v>
      </c>
      <c r="C7322" s="165">
        <f t="shared" si="457"/>
        <v>11</v>
      </c>
      <c r="D7322" s="165">
        <f t="shared" si="458"/>
        <v>2</v>
      </c>
      <c r="E7322" s="165">
        <f>+Exports!B7325</f>
        <v>1</v>
      </c>
      <c r="F7322" s="165">
        <f>+WEEKDAY(ExportsELAP[[#This Row],[Date Prevailing]],1)</f>
        <v>4</v>
      </c>
      <c r="G7322" s="165">
        <f>+COUNTIFS(ECR_Hours!$K$6:$K$7,ExportsELAP[[#This Row],[Date Prevailing]])</f>
        <v>0</v>
      </c>
      <c r="H7322" s="165">
        <f t="shared" si="459"/>
        <v>4</v>
      </c>
      <c r="I7322" s="166">
        <f>+Exports!G7325</f>
        <v>28.2912</v>
      </c>
      <c r="J7322" s="166">
        <f>+'ELAP_IPCO-APND'!D7325</f>
        <v>57.166040000000002</v>
      </c>
      <c r="K7322" s="166">
        <f>+(ExportsELAP[[#This Row],[Exports kWh - MPT]]/1000)*ExportsELAP[[#This Row],[EIM Price]]</f>
        <v>1.6172958708480001</v>
      </c>
      <c r="L7322" s="167" t="str">
        <f>+INDEX(ECR_Hours!$I$12:$I$15,MATCH(ExportsELAP[[#This Row],[Date Prevailing]],ECR_Hours!$H$12:$H$15,1))</f>
        <v>NS</v>
      </c>
      <c r="M7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3" spans="1:13" x14ac:dyDescent="0.25">
      <c r="A7323" s="164">
        <f>+Exports!A7326</f>
        <v>44867</v>
      </c>
      <c r="B7323" s="165">
        <f t="shared" si="456"/>
        <v>2022</v>
      </c>
      <c r="C7323" s="165">
        <f t="shared" si="457"/>
        <v>11</v>
      </c>
      <c r="D7323" s="165">
        <f t="shared" si="458"/>
        <v>2</v>
      </c>
      <c r="E7323" s="165">
        <f>+Exports!B7326</f>
        <v>2</v>
      </c>
      <c r="F7323" s="165">
        <f>+WEEKDAY(ExportsELAP[[#This Row],[Date Prevailing]],1)</f>
        <v>4</v>
      </c>
      <c r="G7323" s="165">
        <f>+COUNTIFS(ECR_Hours!$K$6:$K$7,ExportsELAP[[#This Row],[Date Prevailing]])</f>
        <v>0</v>
      </c>
      <c r="H7323" s="165">
        <f t="shared" si="459"/>
        <v>4</v>
      </c>
      <c r="I7323" s="166">
        <f>+Exports!G7326</f>
        <v>34.911200000000001</v>
      </c>
      <c r="J7323" s="166">
        <f>+'ELAP_IPCO-APND'!D7326</f>
        <v>47.00855</v>
      </c>
      <c r="K7323" s="166">
        <f>+(ExportsELAP[[#This Row],[Exports kWh - MPT]]/1000)*ExportsELAP[[#This Row],[EIM Price]]</f>
        <v>1.6411248907600002</v>
      </c>
      <c r="L7323" s="167" t="str">
        <f>+INDEX(ECR_Hours!$I$12:$I$15,MATCH(ExportsELAP[[#This Row],[Date Prevailing]],ECR_Hours!$H$12:$H$15,1))</f>
        <v>NS</v>
      </c>
      <c r="M7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4" spans="1:13" x14ac:dyDescent="0.25">
      <c r="A7324" s="164">
        <f>+Exports!A7327</f>
        <v>44867</v>
      </c>
      <c r="B7324" s="165">
        <f t="shared" si="456"/>
        <v>2022</v>
      </c>
      <c r="C7324" s="165">
        <f t="shared" si="457"/>
        <v>11</v>
      </c>
      <c r="D7324" s="165">
        <f t="shared" si="458"/>
        <v>2</v>
      </c>
      <c r="E7324" s="165">
        <f>+Exports!B7327</f>
        <v>3</v>
      </c>
      <c r="F7324" s="165">
        <f>+WEEKDAY(ExportsELAP[[#This Row],[Date Prevailing]],1)</f>
        <v>4</v>
      </c>
      <c r="G7324" s="165">
        <f>+COUNTIFS(ECR_Hours!$K$6:$K$7,ExportsELAP[[#This Row],[Date Prevailing]])</f>
        <v>0</v>
      </c>
      <c r="H7324" s="165">
        <f t="shared" si="459"/>
        <v>4</v>
      </c>
      <c r="I7324" s="166">
        <f>+Exports!G7327</f>
        <v>24.5854</v>
      </c>
      <c r="J7324" s="166">
        <f>+'ELAP_IPCO-APND'!D7327</f>
        <v>43.631320000000002</v>
      </c>
      <c r="K7324" s="166">
        <f>+(ExportsELAP[[#This Row],[Exports kWh - MPT]]/1000)*ExportsELAP[[#This Row],[EIM Price]]</f>
        <v>1.072693454728</v>
      </c>
      <c r="L7324" s="167" t="str">
        <f>+INDEX(ECR_Hours!$I$12:$I$15,MATCH(ExportsELAP[[#This Row],[Date Prevailing]],ECR_Hours!$H$12:$H$15,1))</f>
        <v>NS</v>
      </c>
      <c r="M7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5" spans="1:13" x14ac:dyDescent="0.25">
      <c r="A7325" s="164">
        <f>+Exports!A7328</f>
        <v>44867</v>
      </c>
      <c r="B7325" s="165">
        <f t="shared" si="456"/>
        <v>2022</v>
      </c>
      <c r="C7325" s="165">
        <f t="shared" si="457"/>
        <v>11</v>
      </c>
      <c r="D7325" s="165">
        <f t="shared" si="458"/>
        <v>2</v>
      </c>
      <c r="E7325" s="165">
        <f>+Exports!B7328</f>
        <v>4</v>
      </c>
      <c r="F7325" s="165">
        <f>+WEEKDAY(ExportsELAP[[#This Row],[Date Prevailing]],1)</f>
        <v>4</v>
      </c>
      <c r="G7325" s="165">
        <f>+COUNTIFS(ECR_Hours!$K$6:$K$7,ExportsELAP[[#This Row],[Date Prevailing]])</f>
        <v>0</v>
      </c>
      <c r="H7325" s="165">
        <f t="shared" si="459"/>
        <v>4</v>
      </c>
      <c r="I7325" s="166">
        <f>+Exports!G7328</f>
        <v>19.331000000000003</v>
      </c>
      <c r="J7325" s="166">
        <f>+'ELAP_IPCO-APND'!D7328</f>
        <v>46.217610000000001</v>
      </c>
      <c r="K7325" s="166">
        <f>+(ExportsELAP[[#This Row],[Exports kWh - MPT]]/1000)*ExportsELAP[[#This Row],[EIM Price]]</f>
        <v>0.89343261891000025</v>
      </c>
      <c r="L7325" s="167" t="str">
        <f>+INDEX(ECR_Hours!$I$12:$I$15,MATCH(ExportsELAP[[#This Row],[Date Prevailing]],ECR_Hours!$H$12:$H$15,1))</f>
        <v>NS</v>
      </c>
      <c r="M7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6" spans="1:13" x14ac:dyDescent="0.25">
      <c r="A7326" s="164">
        <f>+Exports!A7329</f>
        <v>44867</v>
      </c>
      <c r="B7326" s="165">
        <f t="shared" si="456"/>
        <v>2022</v>
      </c>
      <c r="C7326" s="165">
        <f t="shared" si="457"/>
        <v>11</v>
      </c>
      <c r="D7326" s="165">
        <f t="shared" si="458"/>
        <v>2</v>
      </c>
      <c r="E7326" s="165">
        <f>+Exports!B7329</f>
        <v>5</v>
      </c>
      <c r="F7326" s="165">
        <f>+WEEKDAY(ExportsELAP[[#This Row],[Date Prevailing]],1)</f>
        <v>4</v>
      </c>
      <c r="G7326" s="165">
        <f>+COUNTIFS(ECR_Hours!$K$6:$K$7,ExportsELAP[[#This Row],[Date Prevailing]])</f>
        <v>0</v>
      </c>
      <c r="H7326" s="165">
        <f t="shared" si="459"/>
        <v>4</v>
      </c>
      <c r="I7326" s="166">
        <f>+Exports!G7329</f>
        <v>16.9724</v>
      </c>
      <c r="J7326" s="166">
        <f>+'ELAP_IPCO-APND'!D7329</f>
        <v>50.237499999999997</v>
      </c>
      <c r="K7326" s="166">
        <f>+(ExportsELAP[[#This Row],[Exports kWh - MPT]]/1000)*ExportsELAP[[#This Row],[EIM Price]]</f>
        <v>0.85265094500000005</v>
      </c>
      <c r="L7326" s="167" t="str">
        <f>+INDEX(ECR_Hours!$I$12:$I$15,MATCH(ExportsELAP[[#This Row],[Date Prevailing]],ECR_Hours!$H$12:$H$15,1))</f>
        <v>NS</v>
      </c>
      <c r="M7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7" spans="1:13" x14ac:dyDescent="0.25">
      <c r="A7327" s="164">
        <f>+Exports!A7330</f>
        <v>44867</v>
      </c>
      <c r="B7327" s="165">
        <f t="shared" si="456"/>
        <v>2022</v>
      </c>
      <c r="C7327" s="165">
        <f t="shared" si="457"/>
        <v>11</v>
      </c>
      <c r="D7327" s="165">
        <f t="shared" si="458"/>
        <v>2</v>
      </c>
      <c r="E7327" s="165">
        <f>+Exports!B7330</f>
        <v>6</v>
      </c>
      <c r="F7327" s="165">
        <f>+WEEKDAY(ExportsELAP[[#This Row],[Date Prevailing]],1)</f>
        <v>4</v>
      </c>
      <c r="G7327" s="165">
        <f>+COUNTIFS(ECR_Hours!$K$6:$K$7,ExportsELAP[[#This Row],[Date Prevailing]])</f>
        <v>0</v>
      </c>
      <c r="H7327" s="165">
        <f t="shared" si="459"/>
        <v>4</v>
      </c>
      <c r="I7327" s="166">
        <f>+Exports!G7330</f>
        <v>12.033799999999999</v>
      </c>
      <c r="J7327" s="166">
        <f>+'ELAP_IPCO-APND'!D7330</f>
        <v>54.783850000000001</v>
      </c>
      <c r="K7327" s="166">
        <f>+(ExportsELAP[[#This Row],[Exports kWh - MPT]]/1000)*ExportsELAP[[#This Row],[EIM Price]]</f>
        <v>0.65925789412999991</v>
      </c>
      <c r="L7327" s="167" t="str">
        <f>+INDEX(ECR_Hours!$I$12:$I$15,MATCH(ExportsELAP[[#This Row],[Date Prevailing]],ECR_Hours!$H$12:$H$15,1))</f>
        <v>NS</v>
      </c>
      <c r="M7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8" spans="1:13" x14ac:dyDescent="0.25">
      <c r="A7328" s="164">
        <f>+Exports!A7331</f>
        <v>44867</v>
      </c>
      <c r="B7328" s="165">
        <f t="shared" si="456"/>
        <v>2022</v>
      </c>
      <c r="C7328" s="165">
        <f t="shared" si="457"/>
        <v>11</v>
      </c>
      <c r="D7328" s="165">
        <f t="shared" si="458"/>
        <v>2</v>
      </c>
      <c r="E7328" s="165">
        <f>+Exports!B7331</f>
        <v>7</v>
      </c>
      <c r="F7328" s="165">
        <f>+WEEKDAY(ExportsELAP[[#This Row],[Date Prevailing]],1)</f>
        <v>4</v>
      </c>
      <c r="G7328" s="165">
        <f>+COUNTIFS(ECR_Hours!$K$6:$K$7,ExportsELAP[[#This Row],[Date Prevailing]])</f>
        <v>0</v>
      </c>
      <c r="H7328" s="165">
        <f t="shared" si="459"/>
        <v>4</v>
      </c>
      <c r="I7328" s="166">
        <f>+Exports!G7331</f>
        <v>12.808800000000002</v>
      </c>
      <c r="J7328" s="166">
        <f>+'ELAP_IPCO-APND'!D7331</f>
        <v>65.289730000000006</v>
      </c>
      <c r="K7328" s="166">
        <f>+(ExportsELAP[[#This Row],[Exports kWh - MPT]]/1000)*ExportsELAP[[#This Row],[EIM Price]]</f>
        <v>0.83628309362400022</v>
      </c>
      <c r="L7328" s="167" t="str">
        <f>+INDEX(ECR_Hours!$I$12:$I$15,MATCH(ExportsELAP[[#This Row],[Date Prevailing]],ECR_Hours!$H$12:$H$15,1))</f>
        <v>NS</v>
      </c>
      <c r="M7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29" spans="1:13" x14ac:dyDescent="0.25">
      <c r="A7329" s="164">
        <f>+Exports!A7332</f>
        <v>44867</v>
      </c>
      <c r="B7329" s="165">
        <f t="shared" si="456"/>
        <v>2022</v>
      </c>
      <c r="C7329" s="165">
        <f t="shared" si="457"/>
        <v>11</v>
      </c>
      <c r="D7329" s="165">
        <f t="shared" si="458"/>
        <v>2</v>
      </c>
      <c r="E7329" s="165">
        <f>+Exports!B7332</f>
        <v>8</v>
      </c>
      <c r="F7329" s="165">
        <f>+WEEKDAY(ExportsELAP[[#This Row],[Date Prevailing]],1)</f>
        <v>4</v>
      </c>
      <c r="G7329" s="165">
        <f>+COUNTIFS(ECR_Hours!$K$6:$K$7,ExportsELAP[[#This Row],[Date Prevailing]])</f>
        <v>0</v>
      </c>
      <c r="H7329" s="165">
        <f t="shared" si="459"/>
        <v>4</v>
      </c>
      <c r="I7329" s="166">
        <f>+Exports!G7332</f>
        <v>15.7645</v>
      </c>
      <c r="J7329" s="166">
        <f>+'ELAP_IPCO-APND'!D7332</f>
        <v>63.212490000000003</v>
      </c>
      <c r="K7329" s="166">
        <f>+(ExportsELAP[[#This Row],[Exports kWh - MPT]]/1000)*ExportsELAP[[#This Row],[EIM Price]]</f>
        <v>0.99651329860500004</v>
      </c>
      <c r="L7329" s="167" t="str">
        <f>+INDEX(ECR_Hours!$I$12:$I$15,MATCH(ExportsELAP[[#This Row],[Date Prevailing]],ECR_Hours!$H$12:$H$15,1))</f>
        <v>NS</v>
      </c>
      <c r="M7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0" spans="1:13" x14ac:dyDescent="0.25">
      <c r="A7330" s="164">
        <f>+Exports!A7333</f>
        <v>44867</v>
      </c>
      <c r="B7330" s="165">
        <f t="shared" si="456"/>
        <v>2022</v>
      </c>
      <c r="C7330" s="165">
        <f t="shared" si="457"/>
        <v>11</v>
      </c>
      <c r="D7330" s="165">
        <f t="shared" si="458"/>
        <v>2</v>
      </c>
      <c r="E7330" s="165">
        <f>+Exports!B7333</f>
        <v>9</v>
      </c>
      <c r="F7330" s="165">
        <f>+WEEKDAY(ExportsELAP[[#This Row],[Date Prevailing]],1)</f>
        <v>4</v>
      </c>
      <c r="G7330" s="165">
        <f>+COUNTIFS(ECR_Hours!$K$6:$K$7,ExportsELAP[[#This Row],[Date Prevailing]])</f>
        <v>0</v>
      </c>
      <c r="H7330" s="165">
        <f t="shared" si="459"/>
        <v>4</v>
      </c>
      <c r="I7330" s="166">
        <f>+Exports!G7333</f>
        <v>386.76979999999998</v>
      </c>
      <c r="J7330" s="166">
        <f>+'ELAP_IPCO-APND'!D7333</f>
        <v>74.516120000000001</v>
      </c>
      <c r="K7330" s="166">
        <f>+(ExportsELAP[[#This Row],[Exports kWh - MPT]]/1000)*ExportsELAP[[#This Row],[EIM Price]]</f>
        <v>28.820584829175999</v>
      </c>
      <c r="L7330" s="167" t="str">
        <f>+INDEX(ECR_Hours!$I$12:$I$15,MATCH(ExportsELAP[[#This Row],[Date Prevailing]],ECR_Hours!$H$12:$H$15,1))</f>
        <v>NS</v>
      </c>
      <c r="M7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1" spans="1:13" x14ac:dyDescent="0.25">
      <c r="A7331" s="164">
        <f>+Exports!A7334</f>
        <v>44867</v>
      </c>
      <c r="B7331" s="165">
        <f t="shared" si="456"/>
        <v>2022</v>
      </c>
      <c r="C7331" s="165">
        <f t="shared" si="457"/>
        <v>11</v>
      </c>
      <c r="D7331" s="165">
        <f t="shared" si="458"/>
        <v>2</v>
      </c>
      <c r="E7331" s="165">
        <f>+Exports!B7334</f>
        <v>10</v>
      </c>
      <c r="F7331" s="165">
        <f>+WEEKDAY(ExportsELAP[[#This Row],[Date Prevailing]],1)</f>
        <v>4</v>
      </c>
      <c r="G7331" s="165">
        <f>+COUNTIFS(ECR_Hours!$K$6:$K$7,ExportsELAP[[#This Row],[Date Prevailing]])</f>
        <v>0</v>
      </c>
      <c r="H7331" s="165">
        <f t="shared" si="459"/>
        <v>4</v>
      </c>
      <c r="I7331" s="166">
        <f>+Exports!G7334</f>
        <v>3866.6840999999999</v>
      </c>
      <c r="J7331" s="166">
        <f>+'ELAP_IPCO-APND'!D7334</f>
        <v>72.636279999999999</v>
      </c>
      <c r="K7331" s="166">
        <f>+(ExportsELAP[[#This Row],[Exports kWh - MPT]]/1000)*ExportsELAP[[#This Row],[EIM Price]]</f>
        <v>280.86154895914802</v>
      </c>
      <c r="L7331" s="167" t="str">
        <f>+INDEX(ECR_Hours!$I$12:$I$15,MATCH(ExportsELAP[[#This Row],[Date Prevailing]],ECR_Hours!$H$12:$H$15,1))</f>
        <v>NS</v>
      </c>
      <c r="M7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2" spans="1:13" x14ac:dyDescent="0.25">
      <c r="A7332" s="164">
        <f>+Exports!A7335</f>
        <v>44867</v>
      </c>
      <c r="B7332" s="165">
        <f t="shared" si="456"/>
        <v>2022</v>
      </c>
      <c r="C7332" s="165">
        <f t="shared" si="457"/>
        <v>11</v>
      </c>
      <c r="D7332" s="165">
        <f t="shared" si="458"/>
        <v>2</v>
      </c>
      <c r="E7332" s="165">
        <f>+Exports!B7335</f>
        <v>11</v>
      </c>
      <c r="F7332" s="165">
        <f>+WEEKDAY(ExportsELAP[[#This Row],[Date Prevailing]],1)</f>
        <v>4</v>
      </c>
      <c r="G7332" s="165">
        <f>+COUNTIFS(ECR_Hours!$K$6:$K$7,ExportsELAP[[#This Row],[Date Prevailing]])</f>
        <v>0</v>
      </c>
      <c r="H7332" s="165">
        <f t="shared" si="459"/>
        <v>4</v>
      </c>
      <c r="I7332" s="166">
        <f>+Exports!G7335</f>
        <v>15104.3711</v>
      </c>
      <c r="J7332" s="166">
        <f>+'ELAP_IPCO-APND'!D7335</f>
        <v>55.450119999999998</v>
      </c>
      <c r="K7332" s="166">
        <f>+(ExportsELAP[[#This Row],[Exports kWh - MPT]]/1000)*ExportsELAP[[#This Row],[EIM Price]]</f>
        <v>837.53919001953193</v>
      </c>
      <c r="L7332" s="167" t="str">
        <f>+INDEX(ECR_Hours!$I$12:$I$15,MATCH(ExportsELAP[[#This Row],[Date Prevailing]],ECR_Hours!$H$12:$H$15,1))</f>
        <v>NS</v>
      </c>
      <c r="M7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3" spans="1:13" x14ac:dyDescent="0.25">
      <c r="A7333" s="164">
        <f>+Exports!A7336</f>
        <v>44867</v>
      </c>
      <c r="B7333" s="165">
        <f t="shared" si="456"/>
        <v>2022</v>
      </c>
      <c r="C7333" s="165">
        <f t="shared" si="457"/>
        <v>11</v>
      </c>
      <c r="D7333" s="165">
        <f t="shared" si="458"/>
        <v>2</v>
      </c>
      <c r="E7333" s="165">
        <f>+Exports!B7336</f>
        <v>12</v>
      </c>
      <c r="F7333" s="165">
        <f>+WEEKDAY(ExportsELAP[[#This Row],[Date Prevailing]],1)</f>
        <v>4</v>
      </c>
      <c r="G7333" s="165">
        <f>+COUNTIFS(ECR_Hours!$K$6:$K$7,ExportsELAP[[#This Row],[Date Prevailing]])</f>
        <v>0</v>
      </c>
      <c r="H7333" s="165">
        <f t="shared" si="459"/>
        <v>4</v>
      </c>
      <c r="I7333" s="166">
        <f>+Exports!G7336</f>
        <v>24135.516599999999</v>
      </c>
      <c r="J7333" s="166">
        <f>+'ELAP_IPCO-APND'!D7336</f>
        <v>54.557009999999998</v>
      </c>
      <c r="K7333" s="166">
        <f>+(ExportsELAP[[#This Row],[Exports kWh - MPT]]/1000)*ExportsELAP[[#This Row],[EIM Price]]</f>
        <v>1316.761620501366</v>
      </c>
      <c r="L7333" s="167" t="str">
        <f>+INDEX(ECR_Hours!$I$12:$I$15,MATCH(ExportsELAP[[#This Row],[Date Prevailing]],ECR_Hours!$H$12:$H$15,1))</f>
        <v>NS</v>
      </c>
      <c r="M7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4" spans="1:13" x14ac:dyDescent="0.25">
      <c r="A7334" s="164">
        <f>+Exports!A7337</f>
        <v>44867</v>
      </c>
      <c r="B7334" s="165">
        <f t="shared" si="456"/>
        <v>2022</v>
      </c>
      <c r="C7334" s="165">
        <f t="shared" si="457"/>
        <v>11</v>
      </c>
      <c r="D7334" s="165">
        <f t="shared" si="458"/>
        <v>2</v>
      </c>
      <c r="E7334" s="165">
        <f>+Exports!B7337</f>
        <v>13</v>
      </c>
      <c r="F7334" s="165">
        <f>+WEEKDAY(ExportsELAP[[#This Row],[Date Prevailing]],1)</f>
        <v>4</v>
      </c>
      <c r="G7334" s="165">
        <f>+COUNTIFS(ECR_Hours!$K$6:$K$7,ExportsELAP[[#This Row],[Date Prevailing]])</f>
        <v>0</v>
      </c>
      <c r="H7334" s="165">
        <f t="shared" si="459"/>
        <v>4</v>
      </c>
      <c r="I7334" s="166">
        <f>+Exports!G7337</f>
        <v>32414.810999999994</v>
      </c>
      <c r="J7334" s="166">
        <f>+'ELAP_IPCO-APND'!D7337</f>
        <v>53.527410000000003</v>
      </c>
      <c r="K7334" s="166">
        <f>+(ExportsELAP[[#This Row],[Exports kWh - MPT]]/1000)*ExportsELAP[[#This Row],[EIM Price]]</f>
        <v>1735.0808784695098</v>
      </c>
      <c r="L7334" s="167" t="str">
        <f>+INDEX(ECR_Hours!$I$12:$I$15,MATCH(ExportsELAP[[#This Row],[Date Prevailing]],ECR_Hours!$H$12:$H$15,1))</f>
        <v>NS</v>
      </c>
      <c r="M7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5" spans="1:13" x14ac:dyDescent="0.25">
      <c r="A7335" s="164">
        <f>+Exports!A7338</f>
        <v>44867</v>
      </c>
      <c r="B7335" s="165">
        <f t="shared" si="456"/>
        <v>2022</v>
      </c>
      <c r="C7335" s="165">
        <f t="shared" si="457"/>
        <v>11</v>
      </c>
      <c r="D7335" s="165">
        <f t="shared" si="458"/>
        <v>2</v>
      </c>
      <c r="E7335" s="165">
        <f>+Exports!B7338</f>
        <v>14</v>
      </c>
      <c r="F7335" s="165">
        <f>+WEEKDAY(ExportsELAP[[#This Row],[Date Prevailing]],1)</f>
        <v>4</v>
      </c>
      <c r="G7335" s="165">
        <f>+COUNTIFS(ECR_Hours!$K$6:$K$7,ExportsELAP[[#This Row],[Date Prevailing]])</f>
        <v>0</v>
      </c>
      <c r="H7335" s="165">
        <f t="shared" si="459"/>
        <v>4</v>
      </c>
      <c r="I7335" s="166">
        <f>+Exports!G7338</f>
        <v>29284.482100000001</v>
      </c>
      <c r="J7335" s="166">
        <f>+'ELAP_IPCO-APND'!D7338</f>
        <v>57.45364</v>
      </c>
      <c r="K7335" s="166">
        <f>+(ExportsELAP[[#This Row],[Exports kWh - MPT]]/1000)*ExportsELAP[[#This Row],[EIM Price]]</f>
        <v>1682.5000921598441</v>
      </c>
      <c r="L7335" s="167" t="str">
        <f>+INDEX(ECR_Hours!$I$12:$I$15,MATCH(ExportsELAP[[#This Row],[Date Prevailing]],ECR_Hours!$H$12:$H$15,1))</f>
        <v>NS</v>
      </c>
      <c r="M7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6" spans="1:13" x14ac:dyDescent="0.25">
      <c r="A7336" s="164">
        <f>+Exports!A7339</f>
        <v>44867</v>
      </c>
      <c r="B7336" s="165">
        <f t="shared" si="456"/>
        <v>2022</v>
      </c>
      <c r="C7336" s="165">
        <f t="shared" si="457"/>
        <v>11</v>
      </c>
      <c r="D7336" s="165">
        <f t="shared" si="458"/>
        <v>2</v>
      </c>
      <c r="E7336" s="165">
        <f>+Exports!B7339</f>
        <v>15</v>
      </c>
      <c r="F7336" s="165">
        <f>+WEEKDAY(ExportsELAP[[#This Row],[Date Prevailing]],1)</f>
        <v>4</v>
      </c>
      <c r="G7336" s="165">
        <f>+COUNTIFS(ECR_Hours!$K$6:$K$7,ExportsELAP[[#This Row],[Date Prevailing]])</f>
        <v>0</v>
      </c>
      <c r="H7336" s="165">
        <f t="shared" si="459"/>
        <v>4</v>
      </c>
      <c r="I7336" s="166">
        <f>+Exports!G7339</f>
        <v>21604.622900000002</v>
      </c>
      <c r="J7336" s="166">
        <f>+'ELAP_IPCO-APND'!D7339</f>
        <v>54.393120000000003</v>
      </c>
      <c r="K7336" s="166">
        <f>+(ExportsELAP[[#This Row],[Exports kWh - MPT]]/1000)*ExportsELAP[[#This Row],[EIM Price]]</f>
        <v>1175.1428459544481</v>
      </c>
      <c r="L7336" s="167" t="str">
        <f>+INDEX(ECR_Hours!$I$12:$I$15,MATCH(ExportsELAP[[#This Row],[Date Prevailing]],ECR_Hours!$H$12:$H$15,1))</f>
        <v>NS</v>
      </c>
      <c r="M7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7" spans="1:13" x14ac:dyDescent="0.25">
      <c r="A7337" s="164">
        <f>+Exports!A7340</f>
        <v>44867</v>
      </c>
      <c r="B7337" s="165">
        <f t="shared" si="456"/>
        <v>2022</v>
      </c>
      <c r="C7337" s="165">
        <f t="shared" si="457"/>
        <v>11</v>
      </c>
      <c r="D7337" s="165">
        <f t="shared" si="458"/>
        <v>2</v>
      </c>
      <c r="E7337" s="165">
        <f>+Exports!B7340</f>
        <v>16</v>
      </c>
      <c r="F7337" s="165">
        <f>+WEEKDAY(ExportsELAP[[#This Row],[Date Prevailing]],1)</f>
        <v>4</v>
      </c>
      <c r="G7337" s="165">
        <f>+COUNTIFS(ECR_Hours!$K$6:$K$7,ExportsELAP[[#This Row],[Date Prevailing]])</f>
        <v>0</v>
      </c>
      <c r="H7337" s="165">
        <f t="shared" si="459"/>
        <v>4</v>
      </c>
      <c r="I7337" s="166">
        <f>+Exports!G7340</f>
        <v>18104.303100000001</v>
      </c>
      <c r="J7337" s="166">
        <f>+'ELAP_IPCO-APND'!D7340</f>
        <v>53.209710000000001</v>
      </c>
      <c r="K7337" s="166">
        <f>+(ExportsELAP[[#This Row],[Exports kWh - MPT]]/1000)*ExportsELAP[[#This Row],[EIM Price]]</f>
        <v>963.32471770310121</v>
      </c>
      <c r="L7337" s="167" t="str">
        <f>+INDEX(ECR_Hours!$I$12:$I$15,MATCH(ExportsELAP[[#This Row],[Date Prevailing]],ECR_Hours!$H$12:$H$15,1))</f>
        <v>NS</v>
      </c>
      <c r="M7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8" spans="1:13" x14ac:dyDescent="0.25">
      <c r="A7338" s="164">
        <f>+Exports!A7341</f>
        <v>44867</v>
      </c>
      <c r="B7338" s="165">
        <f t="shared" si="456"/>
        <v>2022</v>
      </c>
      <c r="C7338" s="165">
        <f t="shared" si="457"/>
        <v>11</v>
      </c>
      <c r="D7338" s="165">
        <f t="shared" si="458"/>
        <v>2</v>
      </c>
      <c r="E7338" s="165">
        <f>+Exports!B7341</f>
        <v>17</v>
      </c>
      <c r="F7338" s="165">
        <f>+WEEKDAY(ExportsELAP[[#This Row],[Date Prevailing]],1)</f>
        <v>4</v>
      </c>
      <c r="G7338" s="165">
        <f>+COUNTIFS(ECR_Hours!$K$6:$K$7,ExportsELAP[[#This Row],[Date Prevailing]])</f>
        <v>0</v>
      </c>
      <c r="H7338" s="165">
        <f t="shared" si="459"/>
        <v>4</v>
      </c>
      <c r="I7338" s="166">
        <f>+Exports!G7341</f>
        <v>12315.247399999998</v>
      </c>
      <c r="J7338" s="166">
        <f>+'ELAP_IPCO-APND'!D7341</f>
        <v>56.325180000000003</v>
      </c>
      <c r="K7338" s="166">
        <f>+(ExportsELAP[[#This Row],[Exports kWh - MPT]]/1000)*ExportsELAP[[#This Row],[EIM Price]]</f>
        <v>693.65852654953198</v>
      </c>
      <c r="L7338" s="167" t="str">
        <f>+INDEX(ECR_Hours!$I$12:$I$15,MATCH(ExportsELAP[[#This Row],[Date Prevailing]],ECR_Hours!$H$12:$H$15,1))</f>
        <v>NS</v>
      </c>
      <c r="M7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39" spans="1:13" x14ac:dyDescent="0.25">
      <c r="A7339" s="164">
        <f>+Exports!A7342</f>
        <v>44867</v>
      </c>
      <c r="B7339" s="165">
        <f t="shared" si="456"/>
        <v>2022</v>
      </c>
      <c r="C7339" s="165">
        <f t="shared" si="457"/>
        <v>11</v>
      </c>
      <c r="D7339" s="165">
        <f t="shared" si="458"/>
        <v>2</v>
      </c>
      <c r="E7339" s="165">
        <f>+Exports!B7342</f>
        <v>18</v>
      </c>
      <c r="F7339" s="165">
        <f>+WEEKDAY(ExportsELAP[[#This Row],[Date Prevailing]],1)</f>
        <v>4</v>
      </c>
      <c r="G7339" s="165">
        <f>+COUNTIFS(ECR_Hours!$K$6:$K$7,ExportsELAP[[#This Row],[Date Prevailing]])</f>
        <v>0</v>
      </c>
      <c r="H7339" s="165">
        <f t="shared" si="459"/>
        <v>4</v>
      </c>
      <c r="I7339" s="166">
        <f>+Exports!G7342</f>
        <v>5298.2914000000001</v>
      </c>
      <c r="J7339" s="166">
        <f>+'ELAP_IPCO-APND'!D7342</f>
        <v>63.443730000000002</v>
      </c>
      <c r="K7339" s="166">
        <f>+(ExportsELAP[[#This Row],[Exports kWh - MPT]]/1000)*ExportsELAP[[#This Row],[EIM Price]]</f>
        <v>336.14336904292202</v>
      </c>
      <c r="L7339" s="167" t="str">
        <f>+INDEX(ECR_Hours!$I$12:$I$15,MATCH(ExportsELAP[[#This Row],[Date Prevailing]],ECR_Hours!$H$12:$H$15,1))</f>
        <v>NS</v>
      </c>
      <c r="M7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0" spans="1:13" x14ac:dyDescent="0.25">
      <c r="A7340" s="164">
        <f>+Exports!A7343</f>
        <v>44867</v>
      </c>
      <c r="B7340" s="165">
        <f t="shared" si="456"/>
        <v>2022</v>
      </c>
      <c r="C7340" s="165">
        <f t="shared" si="457"/>
        <v>11</v>
      </c>
      <c r="D7340" s="165">
        <f t="shared" si="458"/>
        <v>2</v>
      </c>
      <c r="E7340" s="165">
        <f>+Exports!B7343</f>
        <v>19</v>
      </c>
      <c r="F7340" s="165">
        <f>+WEEKDAY(ExportsELAP[[#This Row],[Date Prevailing]],1)</f>
        <v>4</v>
      </c>
      <c r="G7340" s="165">
        <f>+COUNTIFS(ECR_Hours!$K$6:$K$7,ExportsELAP[[#This Row],[Date Prevailing]])</f>
        <v>0</v>
      </c>
      <c r="H7340" s="165">
        <f t="shared" si="459"/>
        <v>4</v>
      </c>
      <c r="I7340" s="166">
        <f>+Exports!G7343</f>
        <v>164.26729999999998</v>
      </c>
      <c r="J7340" s="166">
        <f>+'ELAP_IPCO-APND'!D7343</f>
        <v>88.402360000000002</v>
      </c>
      <c r="K7340" s="166">
        <f>+(ExportsELAP[[#This Row],[Exports kWh - MPT]]/1000)*ExportsELAP[[#This Row],[EIM Price]]</f>
        <v>14.521616990827999</v>
      </c>
      <c r="L7340" s="167" t="str">
        <f>+INDEX(ECR_Hours!$I$12:$I$15,MATCH(ExportsELAP[[#This Row],[Date Prevailing]],ECR_Hours!$H$12:$H$15,1))</f>
        <v>NS</v>
      </c>
      <c r="M7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1" spans="1:13" x14ac:dyDescent="0.25">
      <c r="A7341" s="164">
        <f>+Exports!A7344</f>
        <v>44867</v>
      </c>
      <c r="B7341" s="165">
        <f t="shared" si="456"/>
        <v>2022</v>
      </c>
      <c r="C7341" s="165">
        <f t="shared" si="457"/>
        <v>11</v>
      </c>
      <c r="D7341" s="165">
        <f t="shared" si="458"/>
        <v>2</v>
      </c>
      <c r="E7341" s="165">
        <f>+Exports!B7344</f>
        <v>20</v>
      </c>
      <c r="F7341" s="165">
        <f>+WEEKDAY(ExportsELAP[[#This Row],[Date Prevailing]],1)</f>
        <v>4</v>
      </c>
      <c r="G7341" s="165">
        <f>+COUNTIFS(ECR_Hours!$K$6:$K$7,ExportsELAP[[#This Row],[Date Prevailing]])</f>
        <v>0</v>
      </c>
      <c r="H7341" s="165">
        <f t="shared" si="459"/>
        <v>4</v>
      </c>
      <c r="I7341" s="166">
        <f>+Exports!G7344</f>
        <v>10.167400000000001</v>
      </c>
      <c r="J7341" s="166">
        <f>+'ELAP_IPCO-APND'!D7344</f>
        <v>108.75479</v>
      </c>
      <c r="K7341" s="166">
        <f>+(ExportsELAP[[#This Row],[Exports kWh - MPT]]/1000)*ExportsELAP[[#This Row],[EIM Price]]</f>
        <v>1.1057534518459999</v>
      </c>
      <c r="L7341" s="167" t="str">
        <f>+INDEX(ECR_Hours!$I$12:$I$15,MATCH(ExportsELAP[[#This Row],[Date Prevailing]],ECR_Hours!$H$12:$H$15,1))</f>
        <v>NS</v>
      </c>
      <c r="M7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2" spans="1:13" x14ac:dyDescent="0.25">
      <c r="A7342" s="164">
        <f>+Exports!A7345</f>
        <v>44867</v>
      </c>
      <c r="B7342" s="165">
        <f t="shared" si="456"/>
        <v>2022</v>
      </c>
      <c r="C7342" s="165">
        <f t="shared" si="457"/>
        <v>11</v>
      </c>
      <c r="D7342" s="165">
        <f t="shared" si="458"/>
        <v>2</v>
      </c>
      <c r="E7342" s="165">
        <f>+Exports!B7345</f>
        <v>21</v>
      </c>
      <c r="F7342" s="165">
        <f>+WEEKDAY(ExportsELAP[[#This Row],[Date Prevailing]],1)</f>
        <v>4</v>
      </c>
      <c r="G7342" s="165">
        <f>+COUNTIFS(ECR_Hours!$K$6:$K$7,ExportsELAP[[#This Row],[Date Prevailing]])</f>
        <v>0</v>
      </c>
      <c r="H7342" s="165">
        <f t="shared" si="459"/>
        <v>4</v>
      </c>
      <c r="I7342" s="166">
        <f>+Exports!G7345</f>
        <v>10.533299999999999</v>
      </c>
      <c r="J7342" s="166">
        <f>+'ELAP_IPCO-APND'!D7345</f>
        <v>87.715410000000006</v>
      </c>
      <c r="K7342" s="166">
        <f>+(ExportsELAP[[#This Row],[Exports kWh - MPT]]/1000)*ExportsELAP[[#This Row],[EIM Price]]</f>
        <v>0.92393272815299998</v>
      </c>
      <c r="L7342" s="167" t="str">
        <f>+INDEX(ECR_Hours!$I$12:$I$15,MATCH(ExportsELAP[[#This Row],[Date Prevailing]],ECR_Hours!$H$12:$H$15,1))</f>
        <v>NS</v>
      </c>
      <c r="M7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3" spans="1:13" x14ac:dyDescent="0.25">
      <c r="A7343" s="164">
        <f>+Exports!A7346</f>
        <v>44867</v>
      </c>
      <c r="B7343" s="165">
        <f t="shared" si="456"/>
        <v>2022</v>
      </c>
      <c r="C7343" s="165">
        <f t="shared" si="457"/>
        <v>11</v>
      </c>
      <c r="D7343" s="165">
        <f t="shared" si="458"/>
        <v>2</v>
      </c>
      <c r="E7343" s="165">
        <f>+Exports!B7346</f>
        <v>22</v>
      </c>
      <c r="F7343" s="165">
        <f>+WEEKDAY(ExportsELAP[[#This Row],[Date Prevailing]],1)</f>
        <v>4</v>
      </c>
      <c r="G7343" s="165">
        <f>+COUNTIFS(ECR_Hours!$K$6:$K$7,ExportsELAP[[#This Row],[Date Prevailing]])</f>
        <v>0</v>
      </c>
      <c r="H7343" s="165">
        <f t="shared" si="459"/>
        <v>4</v>
      </c>
      <c r="I7343" s="166">
        <f>+Exports!G7346</f>
        <v>10.884</v>
      </c>
      <c r="J7343" s="166">
        <f>+'ELAP_IPCO-APND'!D7346</f>
        <v>80.324839999999995</v>
      </c>
      <c r="K7343" s="166">
        <f>+(ExportsELAP[[#This Row],[Exports kWh - MPT]]/1000)*ExportsELAP[[#This Row],[EIM Price]]</f>
        <v>0.87425555855999992</v>
      </c>
      <c r="L7343" s="167" t="str">
        <f>+INDEX(ECR_Hours!$I$12:$I$15,MATCH(ExportsELAP[[#This Row],[Date Prevailing]],ECR_Hours!$H$12:$H$15,1))</f>
        <v>NS</v>
      </c>
      <c r="M7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4" spans="1:13" x14ac:dyDescent="0.25">
      <c r="A7344" s="164">
        <f>+Exports!A7347</f>
        <v>44867</v>
      </c>
      <c r="B7344" s="165">
        <f t="shared" si="456"/>
        <v>2022</v>
      </c>
      <c r="C7344" s="165">
        <f t="shared" si="457"/>
        <v>11</v>
      </c>
      <c r="D7344" s="165">
        <f t="shared" si="458"/>
        <v>2</v>
      </c>
      <c r="E7344" s="165">
        <f>+Exports!B7347</f>
        <v>23</v>
      </c>
      <c r="F7344" s="165">
        <f>+WEEKDAY(ExportsELAP[[#This Row],[Date Prevailing]],1)</f>
        <v>4</v>
      </c>
      <c r="G7344" s="165">
        <f>+COUNTIFS(ECR_Hours!$K$6:$K$7,ExportsELAP[[#This Row],[Date Prevailing]])</f>
        <v>0</v>
      </c>
      <c r="H7344" s="165">
        <f t="shared" si="459"/>
        <v>4</v>
      </c>
      <c r="I7344" s="166">
        <f>+Exports!G7347</f>
        <v>9.4408999999999992</v>
      </c>
      <c r="J7344" s="166">
        <f>+'ELAP_IPCO-APND'!D7347</f>
        <v>88.022850000000005</v>
      </c>
      <c r="K7344" s="166">
        <f>+(ExportsELAP[[#This Row],[Exports kWh - MPT]]/1000)*ExportsELAP[[#This Row],[EIM Price]]</f>
        <v>0.83101492456499992</v>
      </c>
      <c r="L7344" s="167" t="str">
        <f>+INDEX(ECR_Hours!$I$12:$I$15,MATCH(ExportsELAP[[#This Row],[Date Prevailing]],ECR_Hours!$H$12:$H$15,1))</f>
        <v>NS</v>
      </c>
      <c r="M7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5" spans="1:13" x14ac:dyDescent="0.25">
      <c r="A7345" s="164">
        <f>+Exports!A7348</f>
        <v>44867</v>
      </c>
      <c r="B7345" s="165">
        <f t="shared" si="456"/>
        <v>2022</v>
      </c>
      <c r="C7345" s="165">
        <f t="shared" si="457"/>
        <v>11</v>
      </c>
      <c r="D7345" s="165">
        <f t="shared" si="458"/>
        <v>2</v>
      </c>
      <c r="E7345" s="165">
        <f>+Exports!B7348</f>
        <v>24</v>
      </c>
      <c r="F7345" s="165">
        <f>+WEEKDAY(ExportsELAP[[#This Row],[Date Prevailing]],1)</f>
        <v>4</v>
      </c>
      <c r="G7345" s="165">
        <f>+COUNTIFS(ECR_Hours!$K$6:$K$7,ExportsELAP[[#This Row],[Date Prevailing]])</f>
        <v>0</v>
      </c>
      <c r="H7345" s="165">
        <f t="shared" si="459"/>
        <v>4</v>
      </c>
      <c r="I7345" s="166">
        <f>+Exports!G7348</f>
        <v>9.1675999999999895</v>
      </c>
      <c r="J7345" s="166">
        <f>+'ELAP_IPCO-APND'!D7348</f>
        <v>79.938479999999998</v>
      </c>
      <c r="K7345" s="166">
        <f>+(ExportsELAP[[#This Row],[Exports kWh - MPT]]/1000)*ExportsELAP[[#This Row],[EIM Price]]</f>
        <v>0.73284400924799908</v>
      </c>
      <c r="L7345" s="167" t="str">
        <f>+INDEX(ECR_Hours!$I$12:$I$15,MATCH(ExportsELAP[[#This Row],[Date Prevailing]],ECR_Hours!$H$12:$H$15,1))</f>
        <v>NS</v>
      </c>
      <c r="M7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6" spans="1:13" x14ac:dyDescent="0.25">
      <c r="A7346" s="164">
        <f>+Exports!A7349</f>
        <v>44868</v>
      </c>
      <c r="B7346" s="165">
        <f t="shared" si="456"/>
        <v>2022</v>
      </c>
      <c r="C7346" s="165">
        <f t="shared" si="457"/>
        <v>11</v>
      </c>
      <c r="D7346" s="165">
        <f t="shared" si="458"/>
        <v>3</v>
      </c>
      <c r="E7346" s="165">
        <f>+Exports!B7349</f>
        <v>1</v>
      </c>
      <c r="F7346" s="165">
        <f>+WEEKDAY(ExportsELAP[[#This Row],[Date Prevailing]],1)</f>
        <v>5</v>
      </c>
      <c r="G7346" s="165">
        <f>+COUNTIFS(ECR_Hours!$K$6:$K$7,ExportsELAP[[#This Row],[Date Prevailing]])</f>
        <v>0</v>
      </c>
      <c r="H7346" s="165">
        <f t="shared" si="459"/>
        <v>5</v>
      </c>
      <c r="I7346" s="166">
        <f>+Exports!G7349</f>
        <v>10.511199999999979</v>
      </c>
      <c r="J7346" s="166">
        <f>+'ELAP_IPCO-APND'!D7349</f>
        <v>76.696839999999995</v>
      </c>
      <c r="K7346" s="166">
        <f>+(ExportsELAP[[#This Row],[Exports kWh - MPT]]/1000)*ExportsELAP[[#This Row],[EIM Price]]</f>
        <v>0.8061758246079983</v>
      </c>
      <c r="L7346" s="167" t="str">
        <f>+INDEX(ECR_Hours!$I$12:$I$15,MATCH(ExportsELAP[[#This Row],[Date Prevailing]],ECR_Hours!$H$12:$H$15,1))</f>
        <v>NS</v>
      </c>
      <c r="M7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7" spans="1:13" x14ac:dyDescent="0.25">
      <c r="A7347" s="164">
        <f>+Exports!A7350</f>
        <v>44868</v>
      </c>
      <c r="B7347" s="165">
        <f t="shared" si="456"/>
        <v>2022</v>
      </c>
      <c r="C7347" s="165">
        <f t="shared" si="457"/>
        <v>11</v>
      </c>
      <c r="D7347" s="165">
        <f t="shared" si="458"/>
        <v>3</v>
      </c>
      <c r="E7347" s="165">
        <f>+Exports!B7350</f>
        <v>2</v>
      </c>
      <c r="F7347" s="165">
        <f>+WEEKDAY(ExportsELAP[[#This Row],[Date Prevailing]],1)</f>
        <v>5</v>
      </c>
      <c r="G7347" s="165">
        <f>+COUNTIFS(ECR_Hours!$K$6:$K$7,ExportsELAP[[#This Row],[Date Prevailing]])</f>
        <v>0</v>
      </c>
      <c r="H7347" s="165">
        <f t="shared" si="459"/>
        <v>5</v>
      </c>
      <c r="I7347" s="166">
        <f>+Exports!G7350</f>
        <v>10.163800000000002</v>
      </c>
      <c r="J7347" s="166">
        <f>+'ELAP_IPCO-APND'!D7350</f>
        <v>77.646079999999998</v>
      </c>
      <c r="K7347" s="166">
        <f>+(ExportsELAP[[#This Row],[Exports kWh - MPT]]/1000)*ExportsELAP[[#This Row],[EIM Price]]</f>
        <v>0.78917922790400019</v>
      </c>
      <c r="L7347" s="167" t="str">
        <f>+INDEX(ECR_Hours!$I$12:$I$15,MATCH(ExportsELAP[[#This Row],[Date Prevailing]],ECR_Hours!$H$12:$H$15,1))</f>
        <v>NS</v>
      </c>
      <c r="M7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8" spans="1:13" x14ac:dyDescent="0.25">
      <c r="A7348" s="164">
        <f>+Exports!A7351</f>
        <v>44868</v>
      </c>
      <c r="B7348" s="165">
        <f t="shared" si="456"/>
        <v>2022</v>
      </c>
      <c r="C7348" s="165">
        <f t="shared" si="457"/>
        <v>11</v>
      </c>
      <c r="D7348" s="165">
        <f t="shared" si="458"/>
        <v>3</v>
      </c>
      <c r="E7348" s="165">
        <f>+Exports!B7351</f>
        <v>3</v>
      </c>
      <c r="F7348" s="165">
        <f>+WEEKDAY(ExportsELAP[[#This Row],[Date Prevailing]],1)</f>
        <v>5</v>
      </c>
      <c r="G7348" s="165">
        <f>+COUNTIFS(ECR_Hours!$K$6:$K$7,ExportsELAP[[#This Row],[Date Prevailing]])</f>
        <v>0</v>
      </c>
      <c r="H7348" s="165">
        <f t="shared" si="459"/>
        <v>5</v>
      </c>
      <c r="I7348" s="166">
        <f>+Exports!G7351</f>
        <v>10.465199999999999</v>
      </c>
      <c r="J7348" s="166">
        <f>+'ELAP_IPCO-APND'!D7351</f>
        <v>79.584280000000007</v>
      </c>
      <c r="K7348" s="166">
        <f>+(ExportsELAP[[#This Row],[Exports kWh - MPT]]/1000)*ExportsELAP[[#This Row],[EIM Price]]</f>
        <v>0.83286540705599998</v>
      </c>
      <c r="L7348" s="167" t="str">
        <f>+INDEX(ECR_Hours!$I$12:$I$15,MATCH(ExportsELAP[[#This Row],[Date Prevailing]],ECR_Hours!$H$12:$H$15,1))</f>
        <v>NS</v>
      </c>
      <c r="M7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49" spans="1:13" x14ac:dyDescent="0.25">
      <c r="A7349" s="164">
        <f>+Exports!A7352</f>
        <v>44868</v>
      </c>
      <c r="B7349" s="165">
        <f t="shared" si="456"/>
        <v>2022</v>
      </c>
      <c r="C7349" s="165">
        <f t="shared" si="457"/>
        <v>11</v>
      </c>
      <c r="D7349" s="165">
        <f t="shared" si="458"/>
        <v>3</v>
      </c>
      <c r="E7349" s="165">
        <f>+Exports!B7352</f>
        <v>4</v>
      </c>
      <c r="F7349" s="165">
        <f>+WEEKDAY(ExportsELAP[[#This Row],[Date Prevailing]],1)</f>
        <v>5</v>
      </c>
      <c r="G7349" s="165">
        <f>+COUNTIFS(ECR_Hours!$K$6:$K$7,ExportsELAP[[#This Row],[Date Prevailing]])</f>
        <v>0</v>
      </c>
      <c r="H7349" s="165">
        <f t="shared" si="459"/>
        <v>5</v>
      </c>
      <c r="I7349" s="166">
        <f>+Exports!G7352</f>
        <v>10.166</v>
      </c>
      <c r="J7349" s="166">
        <f>+'ELAP_IPCO-APND'!D7352</f>
        <v>67.046300000000002</v>
      </c>
      <c r="K7349" s="166">
        <f>+(ExportsELAP[[#This Row],[Exports kWh - MPT]]/1000)*ExportsELAP[[#This Row],[EIM Price]]</f>
        <v>0.68159268579999999</v>
      </c>
      <c r="L7349" s="167" t="str">
        <f>+INDEX(ECR_Hours!$I$12:$I$15,MATCH(ExportsELAP[[#This Row],[Date Prevailing]],ECR_Hours!$H$12:$H$15,1))</f>
        <v>NS</v>
      </c>
      <c r="M7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0" spans="1:13" x14ac:dyDescent="0.25">
      <c r="A7350" s="164">
        <f>+Exports!A7353</f>
        <v>44868</v>
      </c>
      <c r="B7350" s="165">
        <f t="shared" si="456"/>
        <v>2022</v>
      </c>
      <c r="C7350" s="165">
        <f t="shared" si="457"/>
        <v>11</v>
      </c>
      <c r="D7350" s="165">
        <f t="shared" si="458"/>
        <v>3</v>
      </c>
      <c r="E7350" s="165">
        <f>+Exports!B7353</f>
        <v>5</v>
      </c>
      <c r="F7350" s="165">
        <f>+WEEKDAY(ExportsELAP[[#This Row],[Date Prevailing]],1)</f>
        <v>5</v>
      </c>
      <c r="G7350" s="165">
        <f>+COUNTIFS(ECR_Hours!$K$6:$K$7,ExportsELAP[[#This Row],[Date Prevailing]])</f>
        <v>0</v>
      </c>
      <c r="H7350" s="165">
        <f t="shared" si="459"/>
        <v>5</v>
      </c>
      <c r="I7350" s="166">
        <f>+Exports!G7353</f>
        <v>12.1714</v>
      </c>
      <c r="J7350" s="166">
        <f>+'ELAP_IPCO-APND'!D7353</f>
        <v>68.097800000000007</v>
      </c>
      <c r="K7350" s="166">
        <f>+(ExportsELAP[[#This Row],[Exports kWh - MPT]]/1000)*ExportsELAP[[#This Row],[EIM Price]]</f>
        <v>0.82884556292000011</v>
      </c>
      <c r="L7350" s="167" t="str">
        <f>+INDEX(ECR_Hours!$I$12:$I$15,MATCH(ExportsELAP[[#This Row],[Date Prevailing]],ECR_Hours!$H$12:$H$15,1))</f>
        <v>NS</v>
      </c>
      <c r="M7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1" spans="1:13" x14ac:dyDescent="0.25">
      <c r="A7351" s="164">
        <f>+Exports!A7354</f>
        <v>44868</v>
      </c>
      <c r="B7351" s="165">
        <f t="shared" si="456"/>
        <v>2022</v>
      </c>
      <c r="C7351" s="165">
        <f t="shared" si="457"/>
        <v>11</v>
      </c>
      <c r="D7351" s="165">
        <f t="shared" si="458"/>
        <v>3</v>
      </c>
      <c r="E7351" s="165">
        <f>+Exports!B7354</f>
        <v>6</v>
      </c>
      <c r="F7351" s="165">
        <f>+WEEKDAY(ExportsELAP[[#This Row],[Date Prevailing]],1)</f>
        <v>5</v>
      </c>
      <c r="G7351" s="165">
        <f>+COUNTIFS(ECR_Hours!$K$6:$K$7,ExportsELAP[[#This Row],[Date Prevailing]])</f>
        <v>0</v>
      </c>
      <c r="H7351" s="165">
        <f t="shared" si="459"/>
        <v>5</v>
      </c>
      <c r="I7351" s="166">
        <f>+Exports!G7354</f>
        <v>10.551400000000001</v>
      </c>
      <c r="J7351" s="166">
        <f>+'ELAP_IPCO-APND'!D7354</f>
        <v>75.659710000000004</v>
      </c>
      <c r="K7351" s="166">
        <f>+(ExportsELAP[[#This Row],[Exports kWh - MPT]]/1000)*ExportsELAP[[#This Row],[EIM Price]]</f>
        <v>0.79831586409400013</v>
      </c>
      <c r="L7351" s="167" t="str">
        <f>+INDEX(ECR_Hours!$I$12:$I$15,MATCH(ExportsELAP[[#This Row],[Date Prevailing]],ECR_Hours!$H$12:$H$15,1))</f>
        <v>NS</v>
      </c>
      <c r="M7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2" spans="1:13" x14ac:dyDescent="0.25">
      <c r="A7352" s="164">
        <f>+Exports!A7355</f>
        <v>44868</v>
      </c>
      <c r="B7352" s="165">
        <f t="shared" si="456"/>
        <v>2022</v>
      </c>
      <c r="C7352" s="165">
        <f t="shared" si="457"/>
        <v>11</v>
      </c>
      <c r="D7352" s="165">
        <f t="shared" si="458"/>
        <v>3</v>
      </c>
      <c r="E7352" s="165">
        <f>+Exports!B7355</f>
        <v>7</v>
      </c>
      <c r="F7352" s="165">
        <f>+WEEKDAY(ExportsELAP[[#This Row],[Date Prevailing]],1)</f>
        <v>5</v>
      </c>
      <c r="G7352" s="165">
        <f>+COUNTIFS(ECR_Hours!$K$6:$K$7,ExportsELAP[[#This Row],[Date Prevailing]])</f>
        <v>0</v>
      </c>
      <c r="H7352" s="165">
        <f t="shared" si="459"/>
        <v>5</v>
      </c>
      <c r="I7352" s="166">
        <f>+Exports!G7355</f>
        <v>9.8061000000000007</v>
      </c>
      <c r="J7352" s="166">
        <f>+'ELAP_IPCO-APND'!D7355</f>
        <v>77.343969999999999</v>
      </c>
      <c r="K7352" s="166">
        <f>+(ExportsELAP[[#This Row],[Exports kWh - MPT]]/1000)*ExportsELAP[[#This Row],[EIM Price]]</f>
        <v>0.758442704217</v>
      </c>
      <c r="L7352" s="167" t="str">
        <f>+INDEX(ECR_Hours!$I$12:$I$15,MATCH(ExportsELAP[[#This Row],[Date Prevailing]],ECR_Hours!$H$12:$H$15,1))</f>
        <v>NS</v>
      </c>
      <c r="M7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3" spans="1:13" x14ac:dyDescent="0.25">
      <c r="A7353" s="164">
        <f>+Exports!A7356</f>
        <v>44868</v>
      </c>
      <c r="B7353" s="165">
        <f t="shared" si="456"/>
        <v>2022</v>
      </c>
      <c r="C7353" s="165">
        <f t="shared" si="457"/>
        <v>11</v>
      </c>
      <c r="D7353" s="165">
        <f t="shared" si="458"/>
        <v>3</v>
      </c>
      <c r="E7353" s="165">
        <f>+Exports!B7356</f>
        <v>8</v>
      </c>
      <c r="F7353" s="165">
        <f>+WEEKDAY(ExportsELAP[[#This Row],[Date Prevailing]],1)</f>
        <v>5</v>
      </c>
      <c r="G7353" s="165">
        <f>+COUNTIFS(ECR_Hours!$K$6:$K$7,ExportsELAP[[#This Row],[Date Prevailing]])</f>
        <v>0</v>
      </c>
      <c r="H7353" s="165">
        <f t="shared" si="459"/>
        <v>5</v>
      </c>
      <c r="I7353" s="166">
        <f>+Exports!G7356</f>
        <v>9.6328999999999887</v>
      </c>
      <c r="J7353" s="166">
        <f>+'ELAP_IPCO-APND'!D7356</f>
        <v>81.361840000000001</v>
      </c>
      <c r="K7353" s="166">
        <f>+(ExportsELAP[[#This Row],[Exports kWh - MPT]]/1000)*ExportsELAP[[#This Row],[EIM Price]]</f>
        <v>0.78375046853599917</v>
      </c>
      <c r="L7353" s="167" t="str">
        <f>+INDEX(ECR_Hours!$I$12:$I$15,MATCH(ExportsELAP[[#This Row],[Date Prevailing]],ECR_Hours!$H$12:$H$15,1))</f>
        <v>NS</v>
      </c>
      <c r="M7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4" spans="1:13" x14ac:dyDescent="0.25">
      <c r="A7354" s="164">
        <f>+Exports!A7357</f>
        <v>44868</v>
      </c>
      <c r="B7354" s="165">
        <f t="shared" si="456"/>
        <v>2022</v>
      </c>
      <c r="C7354" s="165">
        <f t="shared" si="457"/>
        <v>11</v>
      </c>
      <c r="D7354" s="165">
        <f t="shared" si="458"/>
        <v>3</v>
      </c>
      <c r="E7354" s="165">
        <f>+Exports!B7357</f>
        <v>9</v>
      </c>
      <c r="F7354" s="165">
        <f>+WEEKDAY(ExportsELAP[[#This Row],[Date Prevailing]],1)</f>
        <v>5</v>
      </c>
      <c r="G7354" s="165">
        <f>+COUNTIFS(ECR_Hours!$K$6:$K$7,ExportsELAP[[#This Row],[Date Prevailing]])</f>
        <v>0</v>
      </c>
      <c r="H7354" s="165">
        <f t="shared" si="459"/>
        <v>5</v>
      </c>
      <c r="I7354" s="166">
        <f>+Exports!G7357</f>
        <v>871.2835</v>
      </c>
      <c r="J7354" s="166">
        <f>+'ELAP_IPCO-APND'!D7357</f>
        <v>93.107609999999994</v>
      </c>
      <c r="K7354" s="166">
        <f>+(ExportsELAP[[#This Row],[Exports kWh - MPT]]/1000)*ExportsELAP[[#This Row],[EIM Price]]</f>
        <v>81.123124317435</v>
      </c>
      <c r="L7354" s="167" t="str">
        <f>+INDEX(ECR_Hours!$I$12:$I$15,MATCH(ExportsELAP[[#This Row],[Date Prevailing]],ECR_Hours!$H$12:$H$15,1))</f>
        <v>NS</v>
      </c>
      <c r="M7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5" spans="1:13" x14ac:dyDescent="0.25">
      <c r="A7355" s="164">
        <f>+Exports!A7358</f>
        <v>44868</v>
      </c>
      <c r="B7355" s="165">
        <f t="shared" si="456"/>
        <v>2022</v>
      </c>
      <c r="C7355" s="165">
        <f t="shared" si="457"/>
        <v>11</v>
      </c>
      <c r="D7355" s="165">
        <f t="shared" si="458"/>
        <v>3</v>
      </c>
      <c r="E7355" s="165">
        <f>+Exports!B7358</f>
        <v>10</v>
      </c>
      <c r="F7355" s="165">
        <f>+WEEKDAY(ExportsELAP[[#This Row],[Date Prevailing]],1)</f>
        <v>5</v>
      </c>
      <c r="G7355" s="165">
        <f>+COUNTIFS(ECR_Hours!$K$6:$K$7,ExportsELAP[[#This Row],[Date Prevailing]])</f>
        <v>0</v>
      </c>
      <c r="H7355" s="165">
        <f t="shared" si="459"/>
        <v>5</v>
      </c>
      <c r="I7355" s="166">
        <f>+Exports!G7358</f>
        <v>4185.7488000000003</v>
      </c>
      <c r="J7355" s="166">
        <f>+'ELAP_IPCO-APND'!D7358</f>
        <v>88.678060000000002</v>
      </c>
      <c r="K7355" s="166">
        <f>+(ExportsELAP[[#This Row],[Exports kWh - MPT]]/1000)*ExportsELAP[[#This Row],[EIM Price]]</f>
        <v>371.18408323132809</v>
      </c>
      <c r="L7355" s="167" t="str">
        <f>+INDEX(ECR_Hours!$I$12:$I$15,MATCH(ExportsELAP[[#This Row],[Date Prevailing]],ECR_Hours!$H$12:$H$15,1))</f>
        <v>NS</v>
      </c>
      <c r="M7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6" spans="1:13" x14ac:dyDescent="0.25">
      <c r="A7356" s="164">
        <f>+Exports!A7359</f>
        <v>44868</v>
      </c>
      <c r="B7356" s="165">
        <f t="shared" si="456"/>
        <v>2022</v>
      </c>
      <c r="C7356" s="165">
        <f t="shared" si="457"/>
        <v>11</v>
      </c>
      <c r="D7356" s="165">
        <f t="shared" si="458"/>
        <v>3</v>
      </c>
      <c r="E7356" s="165">
        <f>+Exports!B7359</f>
        <v>11</v>
      </c>
      <c r="F7356" s="165">
        <f>+WEEKDAY(ExportsELAP[[#This Row],[Date Prevailing]],1)</f>
        <v>5</v>
      </c>
      <c r="G7356" s="165">
        <f>+COUNTIFS(ECR_Hours!$K$6:$K$7,ExportsELAP[[#This Row],[Date Prevailing]])</f>
        <v>0</v>
      </c>
      <c r="H7356" s="165">
        <f t="shared" si="459"/>
        <v>5</v>
      </c>
      <c r="I7356" s="166">
        <f>+Exports!G7359</f>
        <v>11906.308199999999</v>
      </c>
      <c r="J7356" s="166">
        <f>+'ELAP_IPCO-APND'!D7359</f>
        <v>76.751429999999999</v>
      </c>
      <c r="K7356" s="166">
        <f>+(ExportsELAP[[#This Row],[Exports kWh - MPT]]/1000)*ExportsELAP[[#This Row],[EIM Price]]</f>
        <v>913.82618037072598</v>
      </c>
      <c r="L7356" s="167" t="str">
        <f>+INDEX(ECR_Hours!$I$12:$I$15,MATCH(ExportsELAP[[#This Row],[Date Prevailing]],ECR_Hours!$H$12:$H$15,1))</f>
        <v>NS</v>
      </c>
      <c r="M7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7" spans="1:13" x14ac:dyDescent="0.25">
      <c r="A7357" s="164">
        <f>+Exports!A7360</f>
        <v>44868</v>
      </c>
      <c r="B7357" s="165">
        <f t="shared" si="456"/>
        <v>2022</v>
      </c>
      <c r="C7357" s="165">
        <f t="shared" si="457"/>
        <v>11</v>
      </c>
      <c r="D7357" s="165">
        <f t="shared" si="458"/>
        <v>3</v>
      </c>
      <c r="E7357" s="165">
        <f>+Exports!B7360</f>
        <v>12</v>
      </c>
      <c r="F7357" s="165">
        <f>+WEEKDAY(ExportsELAP[[#This Row],[Date Prevailing]],1)</f>
        <v>5</v>
      </c>
      <c r="G7357" s="165">
        <f>+COUNTIFS(ECR_Hours!$K$6:$K$7,ExportsELAP[[#This Row],[Date Prevailing]])</f>
        <v>0</v>
      </c>
      <c r="H7357" s="165">
        <f t="shared" si="459"/>
        <v>5</v>
      </c>
      <c r="I7357" s="166">
        <f>+Exports!G7360</f>
        <v>21035.887300000002</v>
      </c>
      <c r="J7357" s="166">
        <f>+'ELAP_IPCO-APND'!D7360</f>
        <v>71.944159999999997</v>
      </c>
      <c r="K7357" s="166">
        <f>+(ExportsELAP[[#This Row],[Exports kWh - MPT]]/1000)*ExportsELAP[[#This Row],[EIM Price]]</f>
        <v>1513.409241653168</v>
      </c>
      <c r="L7357" s="167" t="str">
        <f>+INDEX(ECR_Hours!$I$12:$I$15,MATCH(ExportsELAP[[#This Row],[Date Prevailing]],ECR_Hours!$H$12:$H$15,1))</f>
        <v>NS</v>
      </c>
      <c r="M7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8" spans="1:13" x14ac:dyDescent="0.25">
      <c r="A7358" s="164">
        <f>+Exports!A7361</f>
        <v>44868</v>
      </c>
      <c r="B7358" s="165">
        <f t="shared" si="456"/>
        <v>2022</v>
      </c>
      <c r="C7358" s="165">
        <f t="shared" si="457"/>
        <v>11</v>
      </c>
      <c r="D7358" s="165">
        <f t="shared" si="458"/>
        <v>3</v>
      </c>
      <c r="E7358" s="165">
        <f>+Exports!B7361</f>
        <v>13</v>
      </c>
      <c r="F7358" s="165">
        <f>+WEEKDAY(ExportsELAP[[#This Row],[Date Prevailing]],1)</f>
        <v>5</v>
      </c>
      <c r="G7358" s="165">
        <f>+COUNTIFS(ECR_Hours!$K$6:$K$7,ExportsELAP[[#This Row],[Date Prevailing]])</f>
        <v>0</v>
      </c>
      <c r="H7358" s="165">
        <f t="shared" si="459"/>
        <v>5</v>
      </c>
      <c r="I7358" s="166">
        <f>+Exports!G7361</f>
        <v>31149.492399999999</v>
      </c>
      <c r="J7358" s="166">
        <f>+'ELAP_IPCO-APND'!D7361</f>
        <v>66.2346</v>
      </c>
      <c r="K7358" s="166">
        <f>+(ExportsELAP[[#This Row],[Exports kWh - MPT]]/1000)*ExportsELAP[[#This Row],[EIM Price]]</f>
        <v>2063.1741693170402</v>
      </c>
      <c r="L7358" s="167" t="str">
        <f>+INDEX(ECR_Hours!$I$12:$I$15,MATCH(ExportsELAP[[#This Row],[Date Prevailing]],ECR_Hours!$H$12:$H$15,1))</f>
        <v>NS</v>
      </c>
      <c r="M7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59" spans="1:13" x14ac:dyDescent="0.25">
      <c r="A7359" s="164">
        <f>+Exports!A7362</f>
        <v>44868</v>
      </c>
      <c r="B7359" s="165">
        <f t="shared" si="456"/>
        <v>2022</v>
      </c>
      <c r="C7359" s="165">
        <f t="shared" si="457"/>
        <v>11</v>
      </c>
      <c r="D7359" s="165">
        <f t="shared" si="458"/>
        <v>3</v>
      </c>
      <c r="E7359" s="165">
        <f>+Exports!B7362</f>
        <v>14</v>
      </c>
      <c r="F7359" s="165">
        <f>+WEEKDAY(ExportsELAP[[#This Row],[Date Prevailing]],1)</f>
        <v>5</v>
      </c>
      <c r="G7359" s="165">
        <f>+COUNTIFS(ECR_Hours!$K$6:$K$7,ExportsELAP[[#This Row],[Date Prevailing]])</f>
        <v>0</v>
      </c>
      <c r="H7359" s="165">
        <f t="shared" si="459"/>
        <v>5</v>
      </c>
      <c r="I7359" s="166">
        <f>+Exports!G7362</f>
        <v>37750.037400000001</v>
      </c>
      <c r="J7359" s="166">
        <f>+'ELAP_IPCO-APND'!D7362</f>
        <v>48.619459999999997</v>
      </c>
      <c r="K7359" s="166">
        <f>+(ExportsELAP[[#This Row],[Exports kWh - MPT]]/1000)*ExportsELAP[[#This Row],[EIM Price]]</f>
        <v>1835.3864333678041</v>
      </c>
      <c r="L7359" s="167" t="str">
        <f>+INDEX(ECR_Hours!$I$12:$I$15,MATCH(ExportsELAP[[#This Row],[Date Prevailing]],ECR_Hours!$H$12:$H$15,1))</f>
        <v>NS</v>
      </c>
      <c r="M7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0" spans="1:13" x14ac:dyDescent="0.25">
      <c r="A7360" s="164">
        <f>+Exports!A7363</f>
        <v>44868</v>
      </c>
      <c r="B7360" s="165">
        <f t="shared" si="456"/>
        <v>2022</v>
      </c>
      <c r="C7360" s="165">
        <f t="shared" si="457"/>
        <v>11</v>
      </c>
      <c r="D7360" s="165">
        <f t="shared" si="458"/>
        <v>3</v>
      </c>
      <c r="E7360" s="165">
        <f>+Exports!B7363</f>
        <v>15</v>
      </c>
      <c r="F7360" s="165">
        <f>+WEEKDAY(ExportsELAP[[#This Row],[Date Prevailing]],1)</f>
        <v>5</v>
      </c>
      <c r="G7360" s="165">
        <f>+COUNTIFS(ECR_Hours!$K$6:$K$7,ExportsELAP[[#This Row],[Date Prevailing]])</f>
        <v>0</v>
      </c>
      <c r="H7360" s="165">
        <f t="shared" si="459"/>
        <v>5</v>
      </c>
      <c r="I7360" s="166">
        <f>+Exports!G7363</f>
        <v>40073.2304</v>
      </c>
      <c r="J7360" s="166">
        <f>+'ELAP_IPCO-APND'!D7363</f>
        <v>44.479089999999999</v>
      </c>
      <c r="K7360" s="166">
        <f>+(ExportsELAP[[#This Row],[Exports kWh - MPT]]/1000)*ExportsELAP[[#This Row],[EIM Price]]</f>
        <v>1782.4208215523361</v>
      </c>
      <c r="L7360" s="167" t="str">
        <f>+INDEX(ECR_Hours!$I$12:$I$15,MATCH(ExportsELAP[[#This Row],[Date Prevailing]],ECR_Hours!$H$12:$H$15,1))</f>
        <v>NS</v>
      </c>
      <c r="M7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1" spans="1:13" x14ac:dyDescent="0.25">
      <c r="A7361" s="164">
        <f>+Exports!A7364</f>
        <v>44868</v>
      </c>
      <c r="B7361" s="165">
        <f t="shared" si="456"/>
        <v>2022</v>
      </c>
      <c r="C7361" s="165">
        <f t="shared" si="457"/>
        <v>11</v>
      </c>
      <c r="D7361" s="165">
        <f t="shared" si="458"/>
        <v>3</v>
      </c>
      <c r="E7361" s="165">
        <f>+Exports!B7364</f>
        <v>16</v>
      </c>
      <c r="F7361" s="165">
        <f>+WEEKDAY(ExportsELAP[[#This Row],[Date Prevailing]],1)</f>
        <v>5</v>
      </c>
      <c r="G7361" s="165">
        <f>+COUNTIFS(ECR_Hours!$K$6:$K$7,ExportsELAP[[#This Row],[Date Prevailing]])</f>
        <v>0</v>
      </c>
      <c r="H7361" s="165">
        <f t="shared" si="459"/>
        <v>5</v>
      </c>
      <c r="I7361" s="166">
        <f>+Exports!G7364</f>
        <v>37512.402399999999</v>
      </c>
      <c r="J7361" s="166">
        <f>+'ELAP_IPCO-APND'!D7364</f>
        <v>44.644150000000003</v>
      </c>
      <c r="K7361" s="166">
        <f>+(ExportsELAP[[#This Row],[Exports kWh - MPT]]/1000)*ExportsELAP[[#This Row],[EIM Price]]</f>
        <v>1674.70931960596</v>
      </c>
      <c r="L7361" s="167" t="str">
        <f>+INDEX(ECR_Hours!$I$12:$I$15,MATCH(ExportsELAP[[#This Row],[Date Prevailing]],ECR_Hours!$H$12:$H$15,1))</f>
        <v>NS</v>
      </c>
      <c r="M7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2" spans="1:13" x14ac:dyDescent="0.25">
      <c r="A7362" s="164">
        <f>+Exports!A7365</f>
        <v>44868</v>
      </c>
      <c r="B7362" s="165">
        <f t="shared" ref="B7362:B7425" si="460">+YEAR(A7362)</f>
        <v>2022</v>
      </c>
      <c r="C7362" s="165">
        <f t="shared" ref="C7362:C7425" si="461">+MONTH(A7362)</f>
        <v>11</v>
      </c>
      <c r="D7362" s="165">
        <f t="shared" ref="D7362:D7425" si="462">+DAY(A7362)</f>
        <v>3</v>
      </c>
      <c r="E7362" s="165">
        <f>+Exports!B7365</f>
        <v>17</v>
      </c>
      <c r="F7362" s="165">
        <f>+WEEKDAY(ExportsELAP[[#This Row],[Date Prevailing]],1)</f>
        <v>5</v>
      </c>
      <c r="G7362" s="165">
        <f>+COUNTIFS(ECR_Hours!$K$6:$K$7,ExportsELAP[[#This Row],[Date Prevailing]])</f>
        <v>0</v>
      </c>
      <c r="H7362" s="165">
        <f t="shared" ref="H7362:H7425" si="463">+IF(G7362=1,0,F7362)</f>
        <v>5</v>
      </c>
      <c r="I7362" s="166">
        <f>+Exports!G7365</f>
        <v>23536.040800000002</v>
      </c>
      <c r="J7362" s="166">
        <f>+'ELAP_IPCO-APND'!D7365</f>
        <v>46.117829999999998</v>
      </c>
      <c r="K7362" s="166">
        <f>+(ExportsELAP[[#This Row],[Exports kWh - MPT]]/1000)*ExportsELAP[[#This Row],[EIM Price]]</f>
        <v>1085.4311284874641</v>
      </c>
      <c r="L7362" s="167" t="str">
        <f>+INDEX(ECR_Hours!$I$12:$I$15,MATCH(ExportsELAP[[#This Row],[Date Prevailing]],ECR_Hours!$H$12:$H$15,1))</f>
        <v>NS</v>
      </c>
      <c r="M7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3" spans="1:13" x14ac:dyDescent="0.25">
      <c r="A7363" s="164">
        <f>+Exports!A7366</f>
        <v>44868</v>
      </c>
      <c r="B7363" s="165">
        <f t="shared" si="460"/>
        <v>2022</v>
      </c>
      <c r="C7363" s="165">
        <f t="shared" si="461"/>
        <v>11</v>
      </c>
      <c r="D7363" s="165">
        <f t="shared" si="462"/>
        <v>3</v>
      </c>
      <c r="E7363" s="165">
        <f>+Exports!B7366</f>
        <v>18</v>
      </c>
      <c r="F7363" s="165">
        <f>+WEEKDAY(ExportsELAP[[#This Row],[Date Prevailing]],1)</f>
        <v>5</v>
      </c>
      <c r="G7363" s="165">
        <f>+COUNTIFS(ECR_Hours!$K$6:$K$7,ExportsELAP[[#This Row],[Date Prevailing]])</f>
        <v>0</v>
      </c>
      <c r="H7363" s="165">
        <f t="shared" si="463"/>
        <v>5</v>
      </c>
      <c r="I7363" s="166">
        <f>+Exports!G7366</f>
        <v>10389.62049999999</v>
      </c>
      <c r="J7363" s="166">
        <f>+'ELAP_IPCO-APND'!D7366</f>
        <v>47.798319999999997</v>
      </c>
      <c r="K7363" s="166">
        <f>+(ExportsELAP[[#This Row],[Exports kWh - MPT]]/1000)*ExportsELAP[[#This Row],[EIM Price]]</f>
        <v>496.60640533755952</v>
      </c>
      <c r="L7363" s="167" t="str">
        <f>+INDEX(ECR_Hours!$I$12:$I$15,MATCH(ExportsELAP[[#This Row],[Date Prevailing]],ECR_Hours!$H$12:$H$15,1))</f>
        <v>NS</v>
      </c>
      <c r="M7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4" spans="1:13" x14ac:dyDescent="0.25">
      <c r="A7364" s="164">
        <f>+Exports!A7367</f>
        <v>44868</v>
      </c>
      <c r="B7364" s="165">
        <f t="shared" si="460"/>
        <v>2022</v>
      </c>
      <c r="C7364" s="165">
        <f t="shared" si="461"/>
        <v>11</v>
      </c>
      <c r="D7364" s="165">
        <f t="shared" si="462"/>
        <v>3</v>
      </c>
      <c r="E7364" s="165">
        <f>+Exports!B7367</f>
        <v>19</v>
      </c>
      <c r="F7364" s="165">
        <f>+WEEKDAY(ExportsELAP[[#This Row],[Date Prevailing]],1)</f>
        <v>5</v>
      </c>
      <c r="G7364" s="165">
        <f>+COUNTIFS(ECR_Hours!$K$6:$K$7,ExportsELAP[[#This Row],[Date Prevailing]])</f>
        <v>0</v>
      </c>
      <c r="H7364" s="165">
        <f t="shared" si="463"/>
        <v>5</v>
      </c>
      <c r="I7364" s="166">
        <f>+Exports!G7367</f>
        <v>553.22450000000003</v>
      </c>
      <c r="J7364" s="166">
        <f>+'ELAP_IPCO-APND'!D7367</f>
        <v>68.113290000000006</v>
      </c>
      <c r="K7364" s="166">
        <f>+(ExportsELAP[[#This Row],[Exports kWh - MPT]]/1000)*ExportsELAP[[#This Row],[EIM Price]]</f>
        <v>37.681940803605002</v>
      </c>
      <c r="L7364" s="167" t="str">
        <f>+INDEX(ECR_Hours!$I$12:$I$15,MATCH(ExportsELAP[[#This Row],[Date Prevailing]],ECR_Hours!$H$12:$H$15,1))</f>
        <v>NS</v>
      </c>
      <c r="M7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5" spans="1:13" x14ac:dyDescent="0.25">
      <c r="A7365" s="164">
        <f>+Exports!A7368</f>
        <v>44868</v>
      </c>
      <c r="B7365" s="165">
        <f t="shared" si="460"/>
        <v>2022</v>
      </c>
      <c r="C7365" s="165">
        <f t="shared" si="461"/>
        <v>11</v>
      </c>
      <c r="D7365" s="165">
        <f t="shared" si="462"/>
        <v>3</v>
      </c>
      <c r="E7365" s="165">
        <f>+Exports!B7368</f>
        <v>20</v>
      </c>
      <c r="F7365" s="165">
        <f>+WEEKDAY(ExportsELAP[[#This Row],[Date Prevailing]],1)</f>
        <v>5</v>
      </c>
      <c r="G7365" s="165">
        <f>+COUNTIFS(ECR_Hours!$K$6:$K$7,ExportsELAP[[#This Row],[Date Prevailing]])</f>
        <v>0</v>
      </c>
      <c r="H7365" s="165">
        <f t="shared" si="463"/>
        <v>5</v>
      </c>
      <c r="I7365" s="166">
        <f>+Exports!G7368</f>
        <v>8.5052000000000003</v>
      </c>
      <c r="J7365" s="166">
        <f>+'ELAP_IPCO-APND'!D7368</f>
        <v>67.068820000000002</v>
      </c>
      <c r="K7365" s="166">
        <f>+(ExportsELAP[[#This Row],[Exports kWh - MPT]]/1000)*ExportsELAP[[#This Row],[EIM Price]]</f>
        <v>0.57043372786400004</v>
      </c>
      <c r="L7365" s="167" t="str">
        <f>+INDEX(ECR_Hours!$I$12:$I$15,MATCH(ExportsELAP[[#This Row],[Date Prevailing]],ECR_Hours!$H$12:$H$15,1))</f>
        <v>NS</v>
      </c>
      <c r="M7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6" spans="1:13" x14ac:dyDescent="0.25">
      <c r="A7366" s="164">
        <f>+Exports!A7369</f>
        <v>44868</v>
      </c>
      <c r="B7366" s="165">
        <f t="shared" si="460"/>
        <v>2022</v>
      </c>
      <c r="C7366" s="165">
        <f t="shared" si="461"/>
        <v>11</v>
      </c>
      <c r="D7366" s="165">
        <f t="shared" si="462"/>
        <v>3</v>
      </c>
      <c r="E7366" s="165">
        <f>+Exports!B7369</f>
        <v>21</v>
      </c>
      <c r="F7366" s="165">
        <f>+WEEKDAY(ExportsELAP[[#This Row],[Date Prevailing]],1)</f>
        <v>5</v>
      </c>
      <c r="G7366" s="165">
        <f>+COUNTIFS(ECR_Hours!$K$6:$K$7,ExportsELAP[[#This Row],[Date Prevailing]])</f>
        <v>0</v>
      </c>
      <c r="H7366" s="165">
        <f t="shared" si="463"/>
        <v>5</v>
      </c>
      <c r="I7366" s="166">
        <f>+Exports!G7369</f>
        <v>7.7311000000000005</v>
      </c>
      <c r="J7366" s="166">
        <f>+'ELAP_IPCO-APND'!D7369</f>
        <v>66.501720000000006</v>
      </c>
      <c r="K7366" s="166">
        <f>+(ExportsELAP[[#This Row],[Exports kWh - MPT]]/1000)*ExportsELAP[[#This Row],[EIM Price]]</f>
        <v>0.51413144749200002</v>
      </c>
      <c r="L7366" s="167" t="str">
        <f>+INDEX(ECR_Hours!$I$12:$I$15,MATCH(ExportsELAP[[#This Row],[Date Prevailing]],ECR_Hours!$H$12:$H$15,1))</f>
        <v>NS</v>
      </c>
      <c r="M7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7" spans="1:13" x14ac:dyDescent="0.25">
      <c r="A7367" s="164">
        <f>+Exports!A7370</f>
        <v>44868</v>
      </c>
      <c r="B7367" s="165">
        <f t="shared" si="460"/>
        <v>2022</v>
      </c>
      <c r="C7367" s="165">
        <f t="shared" si="461"/>
        <v>11</v>
      </c>
      <c r="D7367" s="165">
        <f t="shared" si="462"/>
        <v>3</v>
      </c>
      <c r="E7367" s="165">
        <f>+Exports!B7370</f>
        <v>22</v>
      </c>
      <c r="F7367" s="165">
        <f>+WEEKDAY(ExportsELAP[[#This Row],[Date Prevailing]],1)</f>
        <v>5</v>
      </c>
      <c r="G7367" s="165">
        <f>+COUNTIFS(ECR_Hours!$K$6:$K$7,ExportsELAP[[#This Row],[Date Prevailing]])</f>
        <v>0</v>
      </c>
      <c r="H7367" s="165">
        <f t="shared" si="463"/>
        <v>5</v>
      </c>
      <c r="I7367" s="166">
        <f>+Exports!G7370</f>
        <v>9.7986000000000004</v>
      </c>
      <c r="J7367" s="166">
        <f>+'ELAP_IPCO-APND'!D7370</f>
        <v>65.719650000000001</v>
      </c>
      <c r="K7367" s="166">
        <f>+(ExportsELAP[[#This Row],[Exports kWh - MPT]]/1000)*ExportsELAP[[#This Row],[EIM Price]]</f>
        <v>0.64396056249000011</v>
      </c>
      <c r="L7367" s="167" t="str">
        <f>+INDEX(ECR_Hours!$I$12:$I$15,MATCH(ExportsELAP[[#This Row],[Date Prevailing]],ECR_Hours!$H$12:$H$15,1))</f>
        <v>NS</v>
      </c>
      <c r="M7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8" spans="1:13" x14ac:dyDescent="0.25">
      <c r="A7368" s="164">
        <f>+Exports!A7371</f>
        <v>44868</v>
      </c>
      <c r="B7368" s="165">
        <f t="shared" si="460"/>
        <v>2022</v>
      </c>
      <c r="C7368" s="165">
        <f t="shared" si="461"/>
        <v>11</v>
      </c>
      <c r="D7368" s="165">
        <f t="shared" si="462"/>
        <v>3</v>
      </c>
      <c r="E7368" s="165">
        <f>+Exports!B7371</f>
        <v>23</v>
      </c>
      <c r="F7368" s="165">
        <f>+WEEKDAY(ExportsELAP[[#This Row],[Date Prevailing]],1)</f>
        <v>5</v>
      </c>
      <c r="G7368" s="165">
        <f>+COUNTIFS(ECR_Hours!$K$6:$K$7,ExportsELAP[[#This Row],[Date Prevailing]])</f>
        <v>0</v>
      </c>
      <c r="H7368" s="165">
        <f t="shared" si="463"/>
        <v>5</v>
      </c>
      <c r="I7368" s="166">
        <f>+Exports!G7371</f>
        <v>9.3442000000000007</v>
      </c>
      <c r="J7368" s="166">
        <f>+'ELAP_IPCO-APND'!D7371</f>
        <v>79.329130000000006</v>
      </c>
      <c r="K7368" s="166">
        <f>+(ExportsELAP[[#This Row],[Exports kWh - MPT]]/1000)*ExportsELAP[[#This Row],[EIM Price]]</f>
        <v>0.74126725654600012</v>
      </c>
      <c r="L7368" s="167" t="str">
        <f>+INDEX(ECR_Hours!$I$12:$I$15,MATCH(ExportsELAP[[#This Row],[Date Prevailing]],ECR_Hours!$H$12:$H$15,1))</f>
        <v>NS</v>
      </c>
      <c r="M7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69" spans="1:13" x14ac:dyDescent="0.25">
      <c r="A7369" s="164">
        <f>+Exports!A7372</f>
        <v>44868</v>
      </c>
      <c r="B7369" s="165">
        <f t="shared" si="460"/>
        <v>2022</v>
      </c>
      <c r="C7369" s="165">
        <f t="shared" si="461"/>
        <v>11</v>
      </c>
      <c r="D7369" s="165">
        <f t="shared" si="462"/>
        <v>3</v>
      </c>
      <c r="E7369" s="165">
        <f>+Exports!B7372</f>
        <v>24</v>
      </c>
      <c r="F7369" s="165">
        <f>+WEEKDAY(ExportsELAP[[#This Row],[Date Prevailing]],1)</f>
        <v>5</v>
      </c>
      <c r="G7369" s="165">
        <f>+COUNTIFS(ECR_Hours!$K$6:$K$7,ExportsELAP[[#This Row],[Date Prevailing]])</f>
        <v>0</v>
      </c>
      <c r="H7369" s="165">
        <f t="shared" si="463"/>
        <v>5</v>
      </c>
      <c r="I7369" s="166">
        <f>+Exports!G7372</f>
        <v>10.234799999999991</v>
      </c>
      <c r="J7369" s="166">
        <f>+'ELAP_IPCO-APND'!D7372</f>
        <v>88.694180000000003</v>
      </c>
      <c r="K7369" s="166">
        <f>+(ExportsELAP[[#This Row],[Exports kWh - MPT]]/1000)*ExportsELAP[[#This Row],[EIM Price]]</f>
        <v>0.90776719346399926</v>
      </c>
      <c r="L7369" s="167" t="str">
        <f>+INDEX(ECR_Hours!$I$12:$I$15,MATCH(ExportsELAP[[#This Row],[Date Prevailing]],ECR_Hours!$H$12:$H$15,1))</f>
        <v>NS</v>
      </c>
      <c r="M7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0" spans="1:13" x14ac:dyDescent="0.25">
      <c r="A7370" s="164">
        <f>+Exports!A7373</f>
        <v>44869</v>
      </c>
      <c r="B7370" s="165">
        <f t="shared" si="460"/>
        <v>2022</v>
      </c>
      <c r="C7370" s="165">
        <f t="shared" si="461"/>
        <v>11</v>
      </c>
      <c r="D7370" s="165">
        <f t="shared" si="462"/>
        <v>4</v>
      </c>
      <c r="E7370" s="165">
        <f>+Exports!B7373</f>
        <v>1</v>
      </c>
      <c r="F7370" s="165">
        <f>+WEEKDAY(ExportsELAP[[#This Row],[Date Prevailing]],1)</f>
        <v>6</v>
      </c>
      <c r="G7370" s="165">
        <f>+COUNTIFS(ECR_Hours!$K$6:$K$7,ExportsELAP[[#This Row],[Date Prevailing]])</f>
        <v>0</v>
      </c>
      <c r="H7370" s="165">
        <f t="shared" si="463"/>
        <v>6</v>
      </c>
      <c r="I7370" s="166">
        <f>+Exports!G7373</f>
        <v>15.1547</v>
      </c>
      <c r="J7370" s="166">
        <f>+'ELAP_IPCO-APND'!D7373</f>
        <v>67.715559999999996</v>
      </c>
      <c r="K7370" s="166">
        <f>+(ExportsELAP[[#This Row],[Exports kWh - MPT]]/1000)*ExportsELAP[[#This Row],[EIM Price]]</f>
        <v>1.0262089971319999</v>
      </c>
      <c r="L7370" s="167" t="str">
        <f>+INDEX(ECR_Hours!$I$12:$I$15,MATCH(ExportsELAP[[#This Row],[Date Prevailing]],ECR_Hours!$H$12:$H$15,1))</f>
        <v>NS</v>
      </c>
      <c r="M7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1" spans="1:13" x14ac:dyDescent="0.25">
      <c r="A7371" s="164">
        <f>+Exports!A7374</f>
        <v>44869</v>
      </c>
      <c r="B7371" s="165">
        <f t="shared" si="460"/>
        <v>2022</v>
      </c>
      <c r="C7371" s="165">
        <f t="shared" si="461"/>
        <v>11</v>
      </c>
      <c r="D7371" s="165">
        <f t="shared" si="462"/>
        <v>4</v>
      </c>
      <c r="E7371" s="165">
        <f>+Exports!B7374</f>
        <v>2</v>
      </c>
      <c r="F7371" s="165">
        <f>+WEEKDAY(ExportsELAP[[#This Row],[Date Prevailing]],1)</f>
        <v>6</v>
      </c>
      <c r="G7371" s="165">
        <f>+COUNTIFS(ECR_Hours!$K$6:$K$7,ExportsELAP[[#This Row],[Date Prevailing]])</f>
        <v>0</v>
      </c>
      <c r="H7371" s="165">
        <f t="shared" si="463"/>
        <v>6</v>
      </c>
      <c r="I7371" s="166">
        <f>+Exports!G7374</f>
        <v>14.933400000000001</v>
      </c>
      <c r="J7371" s="166">
        <f>+'ELAP_IPCO-APND'!D7374</f>
        <v>75.236320000000006</v>
      </c>
      <c r="K7371" s="166">
        <f>+(ExportsELAP[[#This Row],[Exports kWh - MPT]]/1000)*ExportsELAP[[#This Row],[EIM Price]]</f>
        <v>1.1235340610880002</v>
      </c>
      <c r="L7371" s="167" t="str">
        <f>+INDEX(ECR_Hours!$I$12:$I$15,MATCH(ExportsELAP[[#This Row],[Date Prevailing]],ECR_Hours!$H$12:$H$15,1))</f>
        <v>NS</v>
      </c>
      <c r="M7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2" spans="1:13" x14ac:dyDescent="0.25">
      <c r="A7372" s="164">
        <f>+Exports!A7375</f>
        <v>44869</v>
      </c>
      <c r="B7372" s="165">
        <f t="shared" si="460"/>
        <v>2022</v>
      </c>
      <c r="C7372" s="165">
        <f t="shared" si="461"/>
        <v>11</v>
      </c>
      <c r="D7372" s="165">
        <f t="shared" si="462"/>
        <v>4</v>
      </c>
      <c r="E7372" s="165">
        <f>+Exports!B7375</f>
        <v>3</v>
      </c>
      <c r="F7372" s="165">
        <f>+WEEKDAY(ExportsELAP[[#This Row],[Date Prevailing]],1)</f>
        <v>6</v>
      </c>
      <c r="G7372" s="165">
        <f>+COUNTIFS(ECR_Hours!$K$6:$K$7,ExportsELAP[[#This Row],[Date Prevailing]])</f>
        <v>0</v>
      </c>
      <c r="H7372" s="165">
        <f t="shared" si="463"/>
        <v>6</v>
      </c>
      <c r="I7372" s="166">
        <f>+Exports!G7375</f>
        <v>15.9458</v>
      </c>
      <c r="J7372" s="166">
        <f>+'ELAP_IPCO-APND'!D7375</f>
        <v>62.958950000000002</v>
      </c>
      <c r="K7372" s="166">
        <f>+(ExportsELAP[[#This Row],[Exports kWh - MPT]]/1000)*ExportsELAP[[#This Row],[EIM Price]]</f>
        <v>1.0039308249100001</v>
      </c>
      <c r="L7372" s="167" t="str">
        <f>+INDEX(ECR_Hours!$I$12:$I$15,MATCH(ExportsELAP[[#This Row],[Date Prevailing]],ECR_Hours!$H$12:$H$15,1))</f>
        <v>NS</v>
      </c>
      <c r="M7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3" spans="1:13" x14ac:dyDescent="0.25">
      <c r="A7373" s="164">
        <f>+Exports!A7376</f>
        <v>44869</v>
      </c>
      <c r="B7373" s="165">
        <f t="shared" si="460"/>
        <v>2022</v>
      </c>
      <c r="C7373" s="165">
        <f t="shared" si="461"/>
        <v>11</v>
      </c>
      <c r="D7373" s="165">
        <f t="shared" si="462"/>
        <v>4</v>
      </c>
      <c r="E7373" s="165">
        <f>+Exports!B7376</f>
        <v>4</v>
      </c>
      <c r="F7373" s="165">
        <f>+WEEKDAY(ExportsELAP[[#This Row],[Date Prevailing]],1)</f>
        <v>6</v>
      </c>
      <c r="G7373" s="165">
        <f>+COUNTIFS(ECR_Hours!$K$6:$K$7,ExportsELAP[[#This Row],[Date Prevailing]])</f>
        <v>0</v>
      </c>
      <c r="H7373" s="165">
        <f t="shared" si="463"/>
        <v>6</v>
      </c>
      <c r="I7373" s="166">
        <f>+Exports!G7376</f>
        <v>15.8467</v>
      </c>
      <c r="J7373" s="166">
        <f>+'ELAP_IPCO-APND'!D7376</f>
        <v>69.260199999999998</v>
      </c>
      <c r="K7373" s="166">
        <f>+(ExportsELAP[[#This Row],[Exports kWh - MPT]]/1000)*ExportsELAP[[#This Row],[EIM Price]]</f>
        <v>1.0975456113400002</v>
      </c>
      <c r="L7373" s="167" t="str">
        <f>+INDEX(ECR_Hours!$I$12:$I$15,MATCH(ExportsELAP[[#This Row],[Date Prevailing]],ECR_Hours!$H$12:$H$15,1))</f>
        <v>NS</v>
      </c>
      <c r="M7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4" spans="1:13" x14ac:dyDescent="0.25">
      <c r="A7374" s="164">
        <f>+Exports!A7377</f>
        <v>44869</v>
      </c>
      <c r="B7374" s="165">
        <f t="shared" si="460"/>
        <v>2022</v>
      </c>
      <c r="C7374" s="165">
        <f t="shared" si="461"/>
        <v>11</v>
      </c>
      <c r="D7374" s="165">
        <f t="shared" si="462"/>
        <v>4</v>
      </c>
      <c r="E7374" s="165">
        <f>+Exports!B7377</f>
        <v>5</v>
      </c>
      <c r="F7374" s="165">
        <f>+WEEKDAY(ExportsELAP[[#This Row],[Date Prevailing]],1)</f>
        <v>6</v>
      </c>
      <c r="G7374" s="165">
        <f>+COUNTIFS(ECR_Hours!$K$6:$K$7,ExportsELAP[[#This Row],[Date Prevailing]])</f>
        <v>0</v>
      </c>
      <c r="H7374" s="165">
        <f t="shared" si="463"/>
        <v>6</v>
      </c>
      <c r="I7374" s="166">
        <f>+Exports!G7377</f>
        <v>12.880599999999999</v>
      </c>
      <c r="J7374" s="166">
        <f>+'ELAP_IPCO-APND'!D7377</f>
        <v>76.306950000000001</v>
      </c>
      <c r="K7374" s="166">
        <f>+(ExportsELAP[[#This Row],[Exports kWh - MPT]]/1000)*ExportsELAP[[#This Row],[EIM Price]]</f>
        <v>0.98287930016999991</v>
      </c>
      <c r="L7374" s="167" t="str">
        <f>+INDEX(ECR_Hours!$I$12:$I$15,MATCH(ExportsELAP[[#This Row],[Date Prevailing]],ECR_Hours!$H$12:$H$15,1))</f>
        <v>NS</v>
      </c>
      <c r="M7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5" spans="1:13" x14ac:dyDescent="0.25">
      <c r="A7375" s="164">
        <f>+Exports!A7378</f>
        <v>44869</v>
      </c>
      <c r="B7375" s="165">
        <f t="shared" si="460"/>
        <v>2022</v>
      </c>
      <c r="C7375" s="165">
        <f t="shared" si="461"/>
        <v>11</v>
      </c>
      <c r="D7375" s="165">
        <f t="shared" si="462"/>
        <v>4</v>
      </c>
      <c r="E7375" s="165">
        <f>+Exports!B7378</f>
        <v>6</v>
      </c>
      <c r="F7375" s="165">
        <f>+WEEKDAY(ExportsELAP[[#This Row],[Date Prevailing]],1)</f>
        <v>6</v>
      </c>
      <c r="G7375" s="165">
        <f>+COUNTIFS(ECR_Hours!$K$6:$K$7,ExportsELAP[[#This Row],[Date Prevailing]])</f>
        <v>0</v>
      </c>
      <c r="H7375" s="165">
        <f t="shared" si="463"/>
        <v>6</v>
      </c>
      <c r="I7375" s="166">
        <f>+Exports!G7378</f>
        <v>10.918199999999981</v>
      </c>
      <c r="J7375" s="166">
        <f>+'ELAP_IPCO-APND'!D7378</f>
        <v>79.366820000000004</v>
      </c>
      <c r="K7375" s="166">
        <f>+(ExportsELAP[[#This Row],[Exports kWh - MPT]]/1000)*ExportsELAP[[#This Row],[EIM Price]]</f>
        <v>0.86654281412399847</v>
      </c>
      <c r="L7375" s="167" t="str">
        <f>+INDEX(ECR_Hours!$I$12:$I$15,MATCH(ExportsELAP[[#This Row],[Date Prevailing]],ECR_Hours!$H$12:$H$15,1))</f>
        <v>NS</v>
      </c>
      <c r="M7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6" spans="1:13" x14ac:dyDescent="0.25">
      <c r="A7376" s="164">
        <f>+Exports!A7379</f>
        <v>44869</v>
      </c>
      <c r="B7376" s="165">
        <f t="shared" si="460"/>
        <v>2022</v>
      </c>
      <c r="C7376" s="165">
        <f t="shared" si="461"/>
        <v>11</v>
      </c>
      <c r="D7376" s="165">
        <f t="shared" si="462"/>
        <v>4</v>
      </c>
      <c r="E7376" s="165">
        <f>+Exports!B7379</f>
        <v>7</v>
      </c>
      <c r="F7376" s="165">
        <f>+WEEKDAY(ExportsELAP[[#This Row],[Date Prevailing]],1)</f>
        <v>6</v>
      </c>
      <c r="G7376" s="165">
        <f>+COUNTIFS(ECR_Hours!$K$6:$K$7,ExportsELAP[[#This Row],[Date Prevailing]])</f>
        <v>0</v>
      </c>
      <c r="H7376" s="165">
        <f t="shared" si="463"/>
        <v>6</v>
      </c>
      <c r="I7376" s="166">
        <f>+Exports!G7379</f>
        <v>9.8702000000000005</v>
      </c>
      <c r="J7376" s="166">
        <f>+'ELAP_IPCO-APND'!D7379</f>
        <v>83.858400000000003</v>
      </c>
      <c r="K7376" s="166">
        <f>+(ExportsELAP[[#This Row],[Exports kWh - MPT]]/1000)*ExportsELAP[[#This Row],[EIM Price]]</f>
        <v>0.82769917968000006</v>
      </c>
      <c r="L7376" s="167" t="str">
        <f>+INDEX(ECR_Hours!$I$12:$I$15,MATCH(ExportsELAP[[#This Row],[Date Prevailing]],ECR_Hours!$H$12:$H$15,1))</f>
        <v>NS</v>
      </c>
      <c r="M7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7" spans="1:13" x14ac:dyDescent="0.25">
      <c r="A7377" s="164">
        <f>+Exports!A7380</f>
        <v>44869</v>
      </c>
      <c r="B7377" s="165">
        <f t="shared" si="460"/>
        <v>2022</v>
      </c>
      <c r="C7377" s="165">
        <f t="shared" si="461"/>
        <v>11</v>
      </c>
      <c r="D7377" s="165">
        <f t="shared" si="462"/>
        <v>4</v>
      </c>
      <c r="E7377" s="165">
        <f>+Exports!B7380</f>
        <v>8</v>
      </c>
      <c r="F7377" s="165">
        <f>+WEEKDAY(ExportsELAP[[#This Row],[Date Prevailing]],1)</f>
        <v>6</v>
      </c>
      <c r="G7377" s="165">
        <f>+COUNTIFS(ECR_Hours!$K$6:$K$7,ExportsELAP[[#This Row],[Date Prevailing]])</f>
        <v>0</v>
      </c>
      <c r="H7377" s="165">
        <f t="shared" si="463"/>
        <v>6</v>
      </c>
      <c r="I7377" s="166">
        <f>+Exports!G7380</f>
        <v>10.9398</v>
      </c>
      <c r="J7377" s="166">
        <f>+'ELAP_IPCO-APND'!D7380</f>
        <v>99.635589999999993</v>
      </c>
      <c r="K7377" s="166">
        <f>+(ExportsELAP[[#This Row],[Exports kWh - MPT]]/1000)*ExportsELAP[[#This Row],[EIM Price]]</f>
        <v>1.0899934274819998</v>
      </c>
      <c r="L7377" s="167" t="str">
        <f>+INDEX(ECR_Hours!$I$12:$I$15,MATCH(ExportsELAP[[#This Row],[Date Prevailing]],ECR_Hours!$H$12:$H$15,1))</f>
        <v>NS</v>
      </c>
      <c r="M7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8" spans="1:13" x14ac:dyDescent="0.25">
      <c r="A7378" s="164">
        <f>+Exports!A7381</f>
        <v>44869</v>
      </c>
      <c r="B7378" s="165">
        <f t="shared" si="460"/>
        <v>2022</v>
      </c>
      <c r="C7378" s="165">
        <f t="shared" si="461"/>
        <v>11</v>
      </c>
      <c r="D7378" s="165">
        <f t="shared" si="462"/>
        <v>4</v>
      </c>
      <c r="E7378" s="165">
        <f>+Exports!B7381</f>
        <v>9</v>
      </c>
      <c r="F7378" s="165">
        <f>+WEEKDAY(ExportsELAP[[#This Row],[Date Prevailing]],1)</f>
        <v>6</v>
      </c>
      <c r="G7378" s="165">
        <f>+COUNTIFS(ECR_Hours!$K$6:$K$7,ExportsELAP[[#This Row],[Date Prevailing]])</f>
        <v>0</v>
      </c>
      <c r="H7378" s="165">
        <f t="shared" si="463"/>
        <v>6</v>
      </c>
      <c r="I7378" s="166">
        <f>+Exports!G7381</f>
        <v>126.83629999999999</v>
      </c>
      <c r="J7378" s="166">
        <f>+'ELAP_IPCO-APND'!D7381</f>
        <v>85.44502</v>
      </c>
      <c r="K7378" s="166">
        <f>+(ExportsELAP[[#This Row],[Exports kWh - MPT]]/1000)*ExportsELAP[[#This Row],[EIM Price]]</f>
        <v>10.837530190226</v>
      </c>
      <c r="L7378" s="167" t="str">
        <f>+INDEX(ECR_Hours!$I$12:$I$15,MATCH(ExportsELAP[[#This Row],[Date Prevailing]],ECR_Hours!$H$12:$H$15,1))</f>
        <v>NS</v>
      </c>
      <c r="M7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79" spans="1:13" x14ac:dyDescent="0.25">
      <c r="A7379" s="164">
        <f>+Exports!A7382</f>
        <v>44869</v>
      </c>
      <c r="B7379" s="165">
        <f t="shared" si="460"/>
        <v>2022</v>
      </c>
      <c r="C7379" s="165">
        <f t="shared" si="461"/>
        <v>11</v>
      </c>
      <c r="D7379" s="165">
        <f t="shared" si="462"/>
        <v>4</v>
      </c>
      <c r="E7379" s="165">
        <f>+Exports!B7382</f>
        <v>10</v>
      </c>
      <c r="F7379" s="165">
        <f>+WEEKDAY(ExportsELAP[[#This Row],[Date Prevailing]],1)</f>
        <v>6</v>
      </c>
      <c r="G7379" s="165">
        <f>+COUNTIFS(ECR_Hours!$K$6:$K$7,ExportsELAP[[#This Row],[Date Prevailing]])</f>
        <v>0</v>
      </c>
      <c r="H7379" s="165">
        <f t="shared" si="463"/>
        <v>6</v>
      </c>
      <c r="I7379" s="166">
        <f>+Exports!G7382</f>
        <v>1599.0619000000002</v>
      </c>
      <c r="J7379" s="166">
        <f>+'ELAP_IPCO-APND'!D7382</f>
        <v>69.013750000000002</v>
      </c>
      <c r="K7379" s="166">
        <f>+(ExportsELAP[[#This Row],[Exports kWh - MPT]]/1000)*ExportsELAP[[#This Row],[EIM Price]]</f>
        <v>110.35725820112501</v>
      </c>
      <c r="L7379" s="167" t="str">
        <f>+INDEX(ECR_Hours!$I$12:$I$15,MATCH(ExportsELAP[[#This Row],[Date Prevailing]],ECR_Hours!$H$12:$H$15,1))</f>
        <v>NS</v>
      </c>
      <c r="M7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0" spans="1:13" x14ac:dyDescent="0.25">
      <c r="A7380" s="164">
        <f>+Exports!A7383</f>
        <v>44869</v>
      </c>
      <c r="B7380" s="165">
        <f t="shared" si="460"/>
        <v>2022</v>
      </c>
      <c r="C7380" s="165">
        <f t="shared" si="461"/>
        <v>11</v>
      </c>
      <c r="D7380" s="165">
        <f t="shared" si="462"/>
        <v>4</v>
      </c>
      <c r="E7380" s="165">
        <f>+Exports!B7383</f>
        <v>11</v>
      </c>
      <c r="F7380" s="165">
        <f>+WEEKDAY(ExportsELAP[[#This Row],[Date Prevailing]],1)</f>
        <v>6</v>
      </c>
      <c r="G7380" s="165">
        <f>+COUNTIFS(ECR_Hours!$K$6:$K$7,ExportsELAP[[#This Row],[Date Prevailing]])</f>
        <v>0</v>
      </c>
      <c r="H7380" s="165">
        <f t="shared" si="463"/>
        <v>6</v>
      </c>
      <c r="I7380" s="166">
        <f>+Exports!G7383</f>
        <v>2967.4827</v>
      </c>
      <c r="J7380" s="166">
        <f>+'ELAP_IPCO-APND'!D7383</f>
        <v>58.25788</v>
      </c>
      <c r="K7380" s="166">
        <f>+(ExportsELAP[[#This Row],[Exports kWh - MPT]]/1000)*ExportsELAP[[#This Row],[EIM Price]]</f>
        <v>172.87925103867602</v>
      </c>
      <c r="L7380" s="167" t="str">
        <f>+INDEX(ECR_Hours!$I$12:$I$15,MATCH(ExportsELAP[[#This Row],[Date Prevailing]],ECR_Hours!$H$12:$H$15,1))</f>
        <v>NS</v>
      </c>
      <c r="M7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1" spans="1:13" x14ac:dyDescent="0.25">
      <c r="A7381" s="164">
        <f>+Exports!A7384</f>
        <v>44869</v>
      </c>
      <c r="B7381" s="165">
        <f t="shared" si="460"/>
        <v>2022</v>
      </c>
      <c r="C7381" s="165">
        <f t="shared" si="461"/>
        <v>11</v>
      </c>
      <c r="D7381" s="165">
        <f t="shared" si="462"/>
        <v>4</v>
      </c>
      <c r="E7381" s="165">
        <f>+Exports!B7384</f>
        <v>12</v>
      </c>
      <c r="F7381" s="165">
        <f>+WEEKDAY(ExportsELAP[[#This Row],[Date Prevailing]],1)</f>
        <v>6</v>
      </c>
      <c r="G7381" s="165">
        <f>+COUNTIFS(ECR_Hours!$K$6:$K$7,ExportsELAP[[#This Row],[Date Prevailing]])</f>
        <v>0</v>
      </c>
      <c r="H7381" s="165">
        <f t="shared" si="463"/>
        <v>6</v>
      </c>
      <c r="I7381" s="166">
        <f>+Exports!G7384</f>
        <v>4085.4758999999999</v>
      </c>
      <c r="J7381" s="166">
        <f>+'ELAP_IPCO-APND'!D7384</f>
        <v>54.208399999999997</v>
      </c>
      <c r="K7381" s="166">
        <f>+(ExportsELAP[[#This Row],[Exports kWh - MPT]]/1000)*ExportsELAP[[#This Row],[EIM Price]]</f>
        <v>221.46711177755998</v>
      </c>
      <c r="L7381" s="167" t="str">
        <f>+INDEX(ECR_Hours!$I$12:$I$15,MATCH(ExportsELAP[[#This Row],[Date Prevailing]],ECR_Hours!$H$12:$H$15,1))</f>
        <v>NS</v>
      </c>
      <c r="M7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2" spans="1:13" x14ac:dyDescent="0.25">
      <c r="A7382" s="164">
        <f>+Exports!A7385</f>
        <v>44869</v>
      </c>
      <c r="B7382" s="165">
        <f t="shared" si="460"/>
        <v>2022</v>
      </c>
      <c r="C7382" s="165">
        <f t="shared" si="461"/>
        <v>11</v>
      </c>
      <c r="D7382" s="165">
        <f t="shared" si="462"/>
        <v>4</v>
      </c>
      <c r="E7382" s="165">
        <f>+Exports!B7385</f>
        <v>13</v>
      </c>
      <c r="F7382" s="165">
        <f>+WEEKDAY(ExportsELAP[[#This Row],[Date Prevailing]],1)</f>
        <v>6</v>
      </c>
      <c r="G7382" s="165">
        <f>+COUNTIFS(ECR_Hours!$K$6:$K$7,ExportsELAP[[#This Row],[Date Prevailing]])</f>
        <v>0</v>
      </c>
      <c r="H7382" s="165">
        <f t="shared" si="463"/>
        <v>6</v>
      </c>
      <c r="I7382" s="166">
        <f>+Exports!G7385</f>
        <v>4420.2617</v>
      </c>
      <c r="J7382" s="166">
        <f>+'ELAP_IPCO-APND'!D7385</f>
        <v>48.559530000000002</v>
      </c>
      <c r="K7382" s="166">
        <f>+(ExportsELAP[[#This Row],[Exports kWh - MPT]]/1000)*ExportsELAP[[#This Row],[EIM Price]]</f>
        <v>214.64583062900101</v>
      </c>
      <c r="L7382" s="167" t="str">
        <f>+INDEX(ECR_Hours!$I$12:$I$15,MATCH(ExportsELAP[[#This Row],[Date Prevailing]],ECR_Hours!$H$12:$H$15,1))</f>
        <v>NS</v>
      </c>
      <c r="M7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3" spans="1:13" x14ac:dyDescent="0.25">
      <c r="A7383" s="164">
        <f>+Exports!A7386</f>
        <v>44869</v>
      </c>
      <c r="B7383" s="165">
        <f t="shared" si="460"/>
        <v>2022</v>
      </c>
      <c r="C7383" s="165">
        <f t="shared" si="461"/>
        <v>11</v>
      </c>
      <c r="D7383" s="165">
        <f t="shared" si="462"/>
        <v>4</v>
      </c>
      <c r="E7383" s="165">
        <f>+Exports!B7386</f>
        <v>14</v>
      </c>
      <c r="F7383" s="165">
        <f>+WEEKDAY(ExportsELAP[[#This Row],[Date Prevailing]],1)</f>
        <v>6</v>
      </c>
      <c r="G7383" s="165">
        <f>+COUNTIFS(ECR_Hours!$K$6:$K$7,ExportsELAP[[#This Row],[Date Prevailing]])</f>
        <v>0</v>
      </c>
      <c r="H7383" s="165">
        <f t="shared" si="463"/>
        <v>6</v>
      </c>
      <c r="I7383" s="166">
        <f>+Exports!G7386</f>
        <v>4734.9043000000001</v>
      </c>
      <c r="J7383" s="166">
        <f>+'ELAP_IPCO-APND'!D7386</f>
        <v>43.566719999999997</v>
      </c>
      <c r="K7383" s="166">
        <f>+(ExportsELAP[[#This Row],[Exports kWh - MPT]]/1000)*ExportsELAP[[#This Row],[EIM Price]]</f>
        <v>206.284249864896</v>
      </c>
      <c r="L7383" s="167" t="str">
        <f>+INDEX(ECR_Hours!$I$12:$I$15,MATCH(ExportsELAP[[#This Row],[Date Prevailing]],ECR_Hours!$H$12:$H$15,1))</f>
        <v>NS</v>
      </c>
      <c r="M7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4" spans="1:13" x14ac:dyDescent="0.25">
      <c r="A7384" s="164">
        <f>+Exports!A7387</f>
        <v>44869</v>
      </c>
      <c r="B7384" s="165">
        <f t="shared" si="460"/>
        <v>2022</v>
      </c>
      <c r="C7384" s="165">
        <f t="shared" si="461"/>
        <v>11</v>
      </c>
      <c r="D7384" s="165">
        <f t="shared" si="462"/>
        <v>4</v>
      </c>
      <c r="E7384" s="165">
        <f>+Exports!B7387</f>
        <v>15</v>
      </c>
      <c r="F7384" s="165">
        <f>+WEEKDAY(ExportsELAP[[#This Row],[Date Prevailing]],1)</f>
        <v>6</v>
      </c>
      <c r="G7384" s="165">
        <f>+COUNTIFS(ECR_Hours!$K$6:$K$7,ExportsELAP[[#This Row],[Date Prevailing]])</f>
        <v>0</v>
      </c>
      <c r="H7384" s="165">
        <f t="shared" si="463"/>
        <v>6</v>
      </c>
      <c r="I7384" s="166">
        <f>+Exports!G7387</f>
        <v>3663.3671999999901</v>
      </c>
      <c r="J7384" s="166">
        <f>+'ELAP_IPCO-APND'!D7387</f>
        <v>30.526700000000002</v>
      </c>
      <c r="K7384" s="166">
        <f>+(ExportsELAP[[#This Row],[Exports kWh - MPT]]/1000)*ExportsELAP[[#This Row],[EIM Price]]</f>
        <v>111.83051150423969</v>
      </c>
      <c r="L7384" s="167" t="str">
        <f>+INDEX(ECR_Hours!$I$12:$I$15,MATCH(ExportsELAP[[#This Row],[Date Prevailing]],ECR_Hours!$H$12:$H$15,1))</f>
        <v>NS</v>
      </c>
      <c r="M7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5" spans="1:13" x14ac:dyDescent="0.25">
      <c r="A7385" s="164">
        <f>+Exports!A7388</f>
        <v>44869</v>
      </c>
      <c r="B7385" s="165">
        <f t="shared" si="460"/>
        <v>2022</v>
      </c>
      <c r="C7385" s="165">
        <f t="shared" si="461"/>
        <v>11</v>
      </c>
      <c r="D7385" s="165">
        <f t="shared" si="462"/>
        <v>4</v>
      </c>
      <c r="E7385" s="165">
        <f>+Exports!B7388</f>
        <v>16</v>
      </c>
      <c r="F7385" s="165">
        <f>+WEEKDAY(ExportsELAP[[#This Row],[Date Prevailing]],1)</f>
        <v>6</v>
      </c>
      <c r="G7385" s="165">
        <f>+COUNTIFS(ECR_Hours!$K$6:$K$7,ExportsELAP[[#This Row],[Date Prevailing]])</f>
        <v>0</v>
      </c>
      <c r="H7385" s="165">
        <f t="shared" si="463"/>
        <v>6</v>
      </c>
      <c r="I7385" s="166">
        <f>+Exports!G7388</f>
        <v>2299.5677000000001</v>
      </c>
      <c r="J7385" s="166">
        <f>+'ELAP_IPCO-APND'!D7388</f>
        <v>35.47137</v>
      </c>
      <c r="K7385" s="166">
        <f>+(ExportsELAP[[#This Row],[Exports kWh - MPT]]/1000)*ExportsELAP[[#This Row],[EIM Price]]</f>
        <v>81.568816726748992</v>
      </c>
      <c r="L7385" s="167" t="str">
        <f>+INDEX(ECR_Hours!$I$12:$I$15,MATCH(ExportsELAP[[#This Row],[Date Prevailing]],ECR_Hours!$H$12:$H$15,1))</f>
        <v>NS</v>
      </c>
      <c r="M7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6" spans="1:13" x14ac:dyDescent="0.25">
      <c r="A7386" s="164">
        <f>+Exports!A7389</f>
        <v>44869</v>
      </c>
      <c r="B7386" s="165">
        <f t="shared" si="460"/>
        <v>2022</v>
      </c>
      <c r="C7386" s="165">
        <f t="shared" si="461"/>
        <v>11</v>
      </c>
      <c r="D7386" s="165">
        <f t="shared" si="462"/>
        <v>4</v>
      </c>
      <c r="E7386" s="165">
        <f>+Exports!B7389</f>
        <v>17</v>
      </c>
      <c r="F7386" s="165">
        <f>+WEEKDAY(ExportsELAP[[#This Row],[Date Prevailing]],1)</f>
        <v>6</v>
      </c>
      <c r="G7386" s="165">
        <f>+COUNTIFS(ECR_Hours!$K$6:$K$7,ExportsELAP[[#This Row],[Date Prevailing]])</f>
        <v>0</v>
      </c>
      <c r="H7386" s="165">
        <f t="shared" si="463"/>
        <v>6</v>
      </c>
      <c r="I7386" s="166">
        <f>+Exports!G7389</f>
        <v>1145.8272999999999</v>
      </c>
      <c r="J7386" s="166">
        <f>+'ELAP_IPCO-APND'!D7389</f>
        <v>41.171529999999997</v>
      </c>
      <c r="K7386" s="166">
        <f>+(ExportsELAP[[#This Row],[Exports kWh - MPT]]/1000)*ExportsELAP[[#This Row],[EIM Price]]</f>
        <v>47.17546305676899</v>
      </c>
      <c r="L7386" s="167" t="str">
        <f>+INDEX(ECR_Hours!$I$12:$I$15,MATCH(ExportsELAP[[#This Row],[Date Prevailing]],ECR_Hours!$H$12:$H$15,1))</f>
        <v>NS</v>
      </c>
      <c r="M7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7" spans="1:13" x14ac:dyDescent="0.25">
      <c r="A7387" s="164">
        <f>+Exports!A7390</f>
        <v>44869</v>
      </c>
      <c r="B7387" s="165">
        <f t="shared" si="460"/>
        <v>2022</v>
      </c>
      <c r="C7387" s="165">
        <f t="shared" si="461"/>
        <v>11</v>
      </c>
      <c r="D7387" s="165">
        <f t="shared" si="462"/>
        <v>4</v>
      </c>
      <c r="E7387" s="165">
        <f>+Exports!B7390</f>
        <v>18</v>
      </c>
      <c r="F7387" s="165">
        <f>+WEEKDAY(ExportsELAP[[#This Row],[Date Prevailing]],1)</f>
        <v>6</v>
      </c>
      <c r="G7387" s="165">
        <f>+COUNTIFS(ECR_Hours!$K$6:$K$7,ExportsELAP[[#This Row],[Date Prevailing]])</f>
        <v>0</v>
      </c>
      <c r="H7387" s="165">
        <f t="shared" si="463"/>
        <v>6</v>
      </c>
      <c r="I7387" s="166">
        <f>+Exports!G7390</f>
        <v>362.99260000000004</v>
      </c>
      <c r="J7387" s="166">
        <f>+'ELAP_IPCO-APND'!D7390</f>
        <v>58.132710000000003</v>
      </c>
      <c r="K7387" s="166">
        <f>+(ExportsELAP[[#This Row],[Exports kWh - MPT]]/1000)*ExportsELAP[[#This Row],[EIM Price]]</f>
        <v>21.101743547946004</v>
      </c>
      <c r="L7387" s="167" t="str">
        <f>+INDEX(ECR_Hours!$I$12:$I$15,MATCH(ExportsELAP[[#This Row],[Date Prevailing]],ECR_Hours!$H$12:$H$15,1))</f>
        <v>NS</v>
      </c>
      <c r="M7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8" spans="1:13" x14ac:dyDescent="0.25">
      <c r="A7388" s="164">
        <f>+Exports!A7391</f>
        <v>44869</v>
      </c>
      <c r="B7388" s="165">
        <f t="shared" si="460"/>
        <v>2022</v>
      </c>
      <c r="C7388" s="165">
        <f t="shared" si="461"/>
        <v>11</v>
      </c>
      <c r="D7388" s="165">
        <f t="shared" si="462"/>
        <v>4</v>
      </c>
      <c r="E7388" s="165">
        <f>+Exports!B7391</f>
        <v>19</v>
      </c>
      <c r="F7388" s="165">
        <f>+WEEKDAY(ExportsELAP[[#This Row],[Date Prevailing]],1)</f>
        <v>6</v>
      </c>
      <c r="G7388" s="165">
        <f>+COUNTIFS(ECR_Hours!$K$6:$K$7,ExportsELAP[[#This Row],[Date Prevailing]])</f>
        <v>0</v>
      </c>
      <c r="H7388" s="165">
        <f t="shared" si="463"/>
        <v>6</v>
      </c>
      <c r="I7388" s="166">
        <f>+Exports!G7391</f>
        <v>77.406099999999995</v>
      </c>
      <c r="J7388" s="166">
        <f>+'ELAP_IPCO-APND'!D7391</f>
        <v>70.512309999999999</v>
      </c>
      <c r="K7388" s="166">
        <f>+(ExportsELAP[[#This Row],[Exports kWh - MPT]]/1000)*ExportsELAP[[#This Row],[EIM Price]]</f>
        <v>5.458082919090999</v>
      </c>
      <c r="L7388" s="167" t="str">
        <f>+INDEX(ECR_Hours!$I$12:$I$15,MATCH(ExportsELAP[[#This Row],[Date Prevailing]],ECR_Hours!$H$12:$H$15,1))</f>
        <v>NS</v>
      </c>
      <c r="M7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89" spans="1:13" x14ac:dyDescent="0.25">
      <c r="A7389" s="164">
        <f>+Exports!A7392</f>
        <v>44869</v>
      </c>
      <c r="B7389" s="165">
        <f t="shared" si="460"/>
        <v>2022</v>
      </c>
      <c r="C7389" s="165">
        <f t="shared" si="461"/>
        <v>11</v>
      </c>
      <c r="D7389" s="165">
        <f t="shared" si="462"/>
        <v>4</v>
      </c>
      <c r="E7389" s="165">
        <f>+Exports!B7392</f>
        <v>20</v>
      </c>
      <c r="F7389" s="165">
        <f>+WEEKDAY(ExportsELAP[[#This Row],[Date Prevailing]],1)</f>
        <v>6</v>
      </c>
      <c r="G7389" s="165">
        <f>+COUNTIFS(ECR_Hours!$K$6:$K$7,ExportsELAP[[#This Row],[Date Prevailing]])</f>
        <v>0</v>
      </c>
      <c r="H7389" s="165">
        <f t="shared" si="463"/>
        <v>6</v>
      </c>
      <c r="I7389" s="166">
        <f>+Exports!G7392</f>
        <v>41.124000000000002</v>
      </c>
      <c r="J7389" s="166">
        <f>+'ELAP_IPCO-APND'!D7392</f>
        <v>64.401690000000002</v>
      </c>
      <c r="K7389" s="166">
        <f>+(ExportsELAP[[#This Row],[Exports kWh - MPT]]/1000)*ExportsELAP[[#This Row],[EIM Price]]</f>
        <v>2.64845509956</v>
      </c>
      <c r="L7389" s="167" t="str">
        <f>+INDEX(ECR_Hours!$I$12:$I$15,MATCH(ExportsELAP[[#This Row],[Date Prevailing]],ECR_Hours!$H$12:$H$15,1))</f>
        <v>NS</v>
      </c>
      <c r="M7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0" spans="1:13" x14ac:dyDescent="0.25">
      <c r="A7390" s="164">
        <f>+Exports!A7393</f>
        <v>44869</v>
      </c>
      <c r="B7390" s="165">
        <f t="shared" si="460"/>
        <v>2022</v>
      </c>
      <c r="C7390" s="165">
        <f t="shared" si="461"/>
        <v>11</v>
      </c>
      <c r="D7390" s="165">
        <f t="shared" si="462"/>
        <v>4</v>
      </c>
      <c r="E7390" s="165">
        <f>+Exports!B7393</f>
        <v>21</v>
      </c>
      <c r="F7390" s="165">
        <f>+WEEKDAY(ExportsELAP[[#This Row],[Date Prevailing]],1)</f>
        <v>6</v>
      </c>
      <c r="G7390" s="165">
        <f>+COUNTIFS(ECR_Hours!$K$6:$K$7,ExportsELAP[[#This Row],[Date Prevailing]])</f>
        <v>0</v>
      </c>
      <c r="H7390" s="165">
        <f t="shared" si="463"/>
        <v>6</v>
      </c>
      <c r="I7390" s="166">
        <f>+Exports!G7393</f>
        <v>39.411099999999998</v>
      </c>
      <c r="J7390" s="166">
        <f>+'ELAP_IPCO-APND'!D7393</f>
        <v>55.829630000000002</v>
      </c>
      <c r="K7390" s="166">
        <f>+(ExportsELAP[[#This Row],[Exports kWh - MPT]]/1000)*ExportsELAP[[#This Row],[EIM Price]]</f>
        <v>2.200307130893</v>
      </c>
      <c r="L7390" s="167" t="str">
        <f>+INDEX(ECR_Hours!$I$12:$I$15,MATCH(ExportsELAP[[#This Row],[Date Prevailing]],ECR_Hours!$H$12:$H$15,1))</f>
        <v>NS</v>
      </c>
      <c r="M7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1" spans="1:13" x14ac:dyDescent="0.25">
      <c r="A7391" s="164">
        <f>+Exports!A7394</f>
        <v>44869</v>
      </c>
      <c r="B7391" s="165">
        <f t="shared" si="460"/>
        <v>2022</v>
      </c>
      <c r="C7391" s="165">
        <f t="shared" si="461"/>
        <v>11</v>
      </c>
      <c r="D7391" s="165">
        <f t="shared" si="462"/>
        <v>4</v>
      </c>
      <c r="E7391" s="165">
        <f>+Exports!B7394</f>
        <v>22</v>
      </c>
      <c r="F7391" s="165">
        <f>+WEEKDAY(ExportsELAP[[#This Row],[Date Prevailing]],1)</f>
        <v>6</v>
      </c>
      <c r="G7391" s="165">
        <f>+COUNTIFS(ECR_Hours!$K$6:$K$7,ExportsELAP[[#This Row],[Date Prevailing]])</f>
        <v>0</v>
      </c>
      <c r="H7391" s="165">
        <f t="shared" si="463"/>
        <v>6</v>
      </c>
      <c r="I7391" s="166">
        <f>+Exports!G7394</f>
        <v>39.259899999999995</v>
      </c>
      <c r="J7391" s="166">
        <f>+'ELAP_IPCO-APND'!D7394</f>
        <v>52.42821</v>
      </c>
      <c r="K7391" s="166">
        <f>+(ExportsELAP[[#This Row],[Exports kWh - MPT]]/1000)*ExportsELAP[[#This Row],[EIM Price]]</f>
        <v>2.0583262817789998</v>
      </c>
      <c r="L7391" s="167" t="str">
        <f>+INDEX(ECR_Hours!$I$12:$I$15,MATCH(ExportsELAP[[#This Row],[Date Prevailing]],ECR_Hours!$H$12:$H$15,1))</f>
        <v>NS</v>
      </c>
      <c r="M7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2" spans="1:13" x14ac:dyDescent="0.25">
      <c r="A7392" s="164">
        <f>+Exports!A7395</f>
        <v>44869</v>
      </c>
      <c r="B7392" s="165">
        <f t="shared" si="460"/>
        <v>2022</v>
      </c>
      <c r="C7392" s="165">
        <f t="shared" si="461"/>
        <v>11</v>
      </c>
      <c r="D7392" s="165">
        <f t="shared" si="462"/>
        <v>4</v>
      </c>
      <c r="E7392" s="165">
        <f>+Exports!B7395</f>
        <v>23</v>
      </c>
      <c r="F7392" s="165">
        <f>+WEEKDAY(ExportsELAP[[#This Row],[Date Prevailing]],1)</f>
        <v>6</v>
      </c>
      <c r="G7392" s="165">
        <f>+COUNTIFS(ECR_Hours!$K$6:$K$7,ExportsELAP[[#This Row],[Date Prevailing]])</f>
        <v>0</v>
      </c>
      <c r="H7392" s="165">
        <f t="shared" si="463"/>
        <v>6</v>
      </c>
      <c r="I7392" s="166">
        <f>+Exports!G7395</f>
        <v>39.284199999999998</v>
      </c>
      <c r="J7392" s="166">
        <f>+'ELAP_IPCO-APND'!D7395</f>
        <v>47.99492</v>
      </c>
      <c r="K7392" s="166">
        <f>+(ExportsELAP[[#This Row],[Exports kWh - MPT]]/1000)*ExportsELAP[[#This Row],[EIM Price]]</f>
        <v>1.8854420362639999</v>
      </c>
      <c r="L7392" s="167" t="str">
        <f>+INDEX(ECR_Hours!$I$12:$I$15,MATCH(ExportsELAP[[#This Row],[Date Prevailing]],ECR_Hours!$H$12:$H$15,1))</f>
        <v>NS</v>
      </c>
      <c r="M7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3" spans="1:13" x14ac:dyDescent="0.25">
      <c r="A7393" s="164">
        <f>+Exports!A7396</f>
        <v>44869</v>
      </c>
      <c r="B7393" s="165">
        <f t="shared" si="460"/>
        <v>2022</v>
      </c>
      <c r="C7393" s="165">
        <f t="shared" si="461"/>
        <v>11</v>
      </c>
      <c r="D7393" s="165">
        <f t="shared" si="462"/>
        <v>4</v>
      </c>
      <c r="E7393" s="165">
        <f>+Exports!B7396</f>
        <v>24</v>
      </c>
      <c r="F7393" s="165">
        <f>+WEEKDAY(ExportsELAP[[#This Row],[Date Prevailing]],1)</f>
        <v>6</v>
      </c>
      <c r="G7393" s="165">
        <f>+COUNTIFS(ECR_Hours!$K$6:$K$7,ExportsELAP[[#This Row],[Date Prevailing]])</f>
        <v>0</v>
      </c>
      <c r="H7393" s="165">
        <f t="shared" si="463"/>
        <v>6</v>
      </c>
      <c r="I7393" s="166">
        <f>+Exports!G7396</f>
        <v>39.945599999999999</v>
      </c>
      <c r="J7393" s="166">
        <f>+'ELAP_IPCO-APND'!D7396</f>
        <v>56.834530000000001</v>
      </c>
      <c r="K7393" s="166">
        <f>+(ExportsELAP[[#This Row],[Exports kWh - MPT]]/1000)*ExportsELAP[[#This Row],[EIM Price]]</f>
        <v>2.2702894015679997</v>
      </c>
      <c r="L7393" s="167" t="str">
        <f>+INDEX(ECR_Hours!$I$12:$I$15,MATCH(ExportsELAP[[#This Row],[Date Prevailing]],ECR_Hours!$H$12:$H$15,1))</f>
        <v>NS</v>
      </c>
      <c r="M7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4" spans="1:13" x14ac:dyDescent="0.25">
      <c r="A7394" s="164">
        <f>+Exports!A7397</f>
        <v>44870</v>
      </c>
      <c r="B7394" s="165">
        <f t="shared" si="460"/>
        <v>2022</v>
      </c>
      <c r="C7394" s="165">
        <f t="shared" si="461"/>
        <v>11</v>
      </c>
      <c r="D7394" s="165">
        <f t="shared" si="462"/>
        <v>5</v>
      </c>
      <c r="E7394" s="165">
        <f>+Exports!B7397</f>
        <v>1</v>
      </c>
      <c r="F7394" s="165">
        <f>+WEEKDAY(ExportsELAP[[#This Row],[Date Prevailing]],1)</f>
        <v>7</v>
      </c>
      <c r="G7394" s="165">
        <f>+COUNTIFS(ECR_Hours!$K$6:$K$7,ExportsELAP[[#This Row],[Date Prevailing]])</f>
        <v>0</v>
      </c>
      <c r="H7394" s="165">
        <f t="shared" si="463"/>
        <v>7</v>
      </c>
      <c r="I7394" s="166">
        <f>+Exports!G7397</f>
        <v>171.15640000000002</v>
      </c>
      <c r="J7394" s="166">
        <f>+'ELAP_IPCO-APND'!D7397</f>
        <v>50.287950000000002</v>
      </c>
      <c r="K7394" s="166">
        <f>+(ExportsELAP[[#This Row],[Exports kWh - MPT]]/1000)*ExportsELAP[[#This Row],[EIM Price]]</f>
        <v>8.6071044853800007</v>
      </c>
      <c r="L7394" s="167" t="str">
        <f>+INDEX(ECR_Hours!$I$12:$I$15,MATCH(ExportsELAP[[#This Row],[Date Prevailing]],ECR_Hours!$H$12:$H$15,1))</f>
        <v>NS</v>
      </c>
      <c r="M7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5" spans="1:13" x14ac:dyDescent="0.25">
      <c r="A7395" s="164">
        <f>+Exports!A7398</f>
        <v>44870</v>
      </c>
      <c r="B7395" s="165">
        <f t="shared" si="460"/>
        <v>2022</v>
      </c>
      <c r="C7395" s="165">
        <f t="shared" si="461"/>
        <v>11</v>
      </c>
      <c r="D7395" s="165">
        <f t="shared" si="462"/>
        <v>5</v>
      </c>
      <c r="E7395" s="165">
        <f>+Exports!B7398</f>
        <v>2</v>
      </c>
      <c r="F7395" s="165">
        <f>+WEEKDAY(ExportsELAP[[#This Row],[Date Prevailing]],1)</f>
        <v>7</v>
      </c>
      <c r="G7395" s="165">
        <f>+COUNTIFS(ECR_Hours!$K$6:$K$7,ExportsELAP[[#This Row],[Date Prevailing]])</f>
        <v>0</v>
      </c>
      <c r="H7395" s="165">
        <f t="shared" si="463"/>
        <v>7</v>
      </c>
      <c r="I7395" s="166">
        <f>+Exports!G7398</f>
        <v>170.74310000000003</v>
      </c>
      <c r="J7395" s="166">
        <f>+'ELAP_IPCO-APND'!D7398</f>
        <v>63.422530000000002</v>
      </c>
      <c r="K7395" s="166">
        <f>+(ExportsELAP[[#This Row],[Exports kWh - MPT]]/1000)*ExportsELAP[[#This Row],[EIM Price]]</f>
        <v>10.828959382043003</v>
      </c>
      <c r="L7395" s="167" t="str">
        <f>+INDEX(ECR_Hours!$I$12:$I$15,MATCH(ExportsELAP[[#This Row],[Date Prevailing]],ECR_Hours!$H$12:$H$15,1))</f>
        <v>NS</v>
      </c>
      <c r="M7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6" spans="1:13" x14ac:dyDescent="0.25">
      <c r="A7396" s="164">
        <f>+Exports!A7399</f>
        <v>44870</v>
      </c>
      <c r="B7396" s="165">
        <f t="shared" si="460"/>
        <v>2022</v>
      </c>
      <c r="C7396" s="165">
        <f t="shared" si="461"/>
        <v>11</v>
      </c>
      <c r="D7396" s="165">
        <f t="shared" si="462"/>
        <v>5</v>
      </c>
      <c r="E7396" s="165">
        <f>+Exports!B7399</f>
        <v>3</v>
      </c>
      <c r="F7396" s="165">
        <f>+WEEKDAY(ExportsELAP[[#This Row],[Date Prevailing]],1)</f>
        <v>7</v>
      </c>
      <c r="G7396" s="165">
        <f>+COUNTIFS(ECR_Hours!$K$6:$K$7,ExportsELAP[[#This Row],[Date Prevailing]])</f>
        <v>0</v>
      </c>
      <c r="H7396" s="165">
        <f t="shared" si="463"/>
        <v>7</v>
      </c>
      <c r="I7396" s="166">
        <f>+Exports!G7399</f>
        <v>41.107099999999988</v>
      </c>
      <c r="J7396" s="166">
        <f>+'ELAP_IPCO-APND'!D7399</f>
        <v>55.81467</v>
      </c>
      <c r="K7396" s="166">
        <f>+(ExportsELAP[[#This Row],[Exports kWh - MPT]]/1000)*ExportsELAP[[#This Row],[EIM Price]]</f>
        <v>2.2943792211569991</v>
      </c>
      <c r="L7396" s="167" t="str">
        <f>+INDEX(ECR_Hours!$I$12:$I$15,MATCH(ExportsELAP[[#This Row],[Date Prevailing]],ECR_Hours!$H$12:$H$15,1))</f>
        <v>NS</v>
      </c>
      <c r="M7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7" spans="1:13" x14ac:dyDescent="0.25">
      <c r="A7397" s="164">
        <f>+Exports!A7400</f>
        <v>44870</v>
      </c>
      <c r="B7397" s="165">
        <f t="shared" si="460"/>
        <v>2022</v>
      </c>
      <c r="C7397" s="165">
        <f t="shared" si="461"/>
        <v>11</v>
      </c>
      <c r="D7397" s="165">
        <f t="shared" si="462"/>
        <v>5</v>
      </c>
      <c r="E7397" s="165">
        <f>+Exports!B7400</f>
        <v>4</v>
      </c>
      <c r="F7397" s="165">
        <f>+WEEKDAY(ExportsELAP[[#This Row],[Date Prevailing]],1)</f>
        <v>7</v>
      </c>
      <c r="G7397" s="165">
        <f>+COUNTIFS(ECR_Hours!$K$6:$K$7,ExportsELAP[[#This Row],[Date Prevailing]])</f>
        <v>0</v>
      </c>
      <c r="H7397" s="165">
        <f t="shared" si="463"/>
        <v>7</v>
      </c>
      <c r="I7397" s="166">
        <f>+Exports!G7400</f>
        <v>21.005700000000001</v>
      </c>
      <c r="J7397" s="166">
        <f>+'ELAP_IPCO-APND'!D7400</f>
        <v>50.694899999999997</v>
      </c>
      <c r="K7397" s="166">
        <f>+(ExportsELAP[[#This Row],[Exports kWh - MPT]]/1000)*ExportsELAP[[#This Row],[EIM Price]]</f>
        <v>1.0648818609300001</v>
      </c>
      <c r="L7397" s="167" t="str">
        <f>+INDEX(ECR_Hours!$I$12:$I$15,MATCH(ExportsELAP[[#This Row],[Date Prevailing]],ECR_Hours!$H$12:$H$15,1))</f>
        <v>NS</v>
      </c>
      <c r="M7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8" spans="1:13" x14ac:dyDescent="0.25">
      <c r="A7398" s="164">
        <f>+Exports!A7401</f>
        <v>44870</v>
      </c>
      <c r="B7398" s="165">
        <f t="shared" si="460"/>
        <v>2022</v>
      </c>
      <c r="C7398" s="165">
        <f t="shared" si="461"/>
        <v>11</v>
      </c>
      <c r="D7398" s="165">
        <f t="shared" si="462"/>
        <v>5</v>
      </c>
      <c r="E7398" s="165">
        <f>+Exports!B7401</f>
        <v>5</v>
      </c>
      <c r="F7398" s="165">
        <f>+WEEKDAY(ExportsELAP[[#This Row],[Date Prevailing]],1)</f>
        <v>7</v>
      </c>
      <c r="G7398" s="165">
        <f>+COUNTIFS(ECR_Hours!$K$6:$K$7,ExportsELAP[[#This Row],[Date Prevailing]])</f>
        <v>0</v>
      </c>
      <c r="H7398" s="165">
        <f t="shared" si="463"/>
        <v>7</v>
      </c>
      <c r="I7398" s="166">
        <f>+Exports!G7401</f>
        <v>21.602200000000003</v>
      </c>
      <c r="J7398" s="166">
        <f>+'ELAP_IPCO-APND'!D7401</f>
        <v>47.717399999999998</v>
      </c>
      <c r="K7398" s="166">
        <f>+(ExportsELAP[[#This Row],[Exports kWh - MPT]]/1000)*ExportsELAP[[#This Row],[EIM Price]]</f>
        <v>1.0308008182800001</v>
      </c>
      <c r="L7398" s="167" t="str">
        <f>+INDEX(ECR_Hours!$I$12:$I$15,MATCH(ExportsELAP[[#This Row],[Date Prevailing]],ECR_Hours!$H$12:$H$15,1))</f>
        <v>NS</v>
      </c>
      <c r="M7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399" spans="1:13" x14ac:dyDescent="0.25">
      <c r="A7399" s="164">
        <f>+Exports!A7402</f>
        <v>44870</v>
      </c>
      <c r="B7399" s="165">
        <f t="shared" si="460"/>
        <v>2022</v>
      </c>
      <c r="C7399" s="165">
        <f t="shared" si="461"/>
        <v>11</v>
      </c>
      <c r="D7399" s="165">
        <f t="shared" si="462"/>
        <v>5</v>
      </c>
      <c r="E7399" s="165">
        <f>+Exports!B7402</f>
        <v>6</v>
      </c>
      <c r="F7399" s="165">
        <f>+WEEKDAY(ExportsELAP[[#This Row],[Date Prevailing]],1)</f>
        <v>7</v>
      </c>
      <c r="G7399" s="165">
        <f>+COUNTIFS(ECR_Hours!$K$6:$K$7,ExportsELAP[[#This Row],[Date Prevailing]])</f>
        <v>0</v>
      </c>
      <c r="H7399" s="165">
        <f t="shared" si="463"/>
        <v>7</v>
      </c>
      <c r="I7399" s="166">
        <f>+Exports!G7402</f>
        <v>24.592299999999998</v>
      </c>
      <c r="J7399" s="166">
        <f>+'ELAP_IPCO-APND'!D7402</f>
        <v>53.947690000000001</v>
      </c>
      <c r="K7399" s="166">
        <f>+(ExportsELAP[[#This Row],[Exports kWh - MPT]]/1000)*ExportsELAP[[#This Row],[EIM Price]]</f>
        <v>1.3266977767869998</v>
      </c>
      <c r="L7399" s="167" t="str">
        <f>+INDEX(ECR_Hours!$I$12:$I$15,MATCH(ExportsELAP[[#This Row],[Date Prevailing]],ECR_Hours!$H$12:$H$15,1))</f>
        <v>NS</v>
      </c>
      <c r="M7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0" spans="1:13" x14ac:dyDescent="0.25">
      <c r="A7400" s="164">
        <f>+Exports!A7403</f>
        <v>44870</v>
      </c>
      <c r="B7400" s="165">
        <f t="shared" si="460"/>
        <v>2022</v>
      </c>
      <c r="C7400" s="165">
        <f t="shared" si="461"/>
        <v>11</v>
      </c>
      <c r="D7400" s="165">
        <f t="shared" si="462"/>
        <v>5</v>
      </c>
      <c r="E7400" s="165">
        <f>+Exports!B7403</f>
        <v>7</v>
      </c>
      <c r="F7400" s="165">
        <f>+WEEKDAY(ExportsELAP[[#This Row],[Date Prevailing]],1)</f>
        <v>7</v>
      </c>
      <c r="G7400" s="165">
        <f>+COUNTIFS(ECR_Hours!$K$6:$K$7,ExportsELAP[[#This Row],[Date Prevailing]])</f>
        <v>0</v>
      </c>
      <c r="H7400" s="165">
        <f t="shared" si="463"/>
        <v>7</v>
      </c>
      <c r="I7400" s="166">
        <f>+Exports!G7403</f>
        <v>21.251499999999997</v>
      </c>
      <c r="J7400" s="166">
        <f>+'ELAP_IPCO-APND'!D7403</f>
        <v>52.915109999999999</v>
      </c>
      <c r="K7400" s="166">
        <f>+(ExportsELAP[[#This Row],[Exports kWh - MPT]]/1000)*ExportsELAP[[#This Row],[EIM Price]]</f>
        <v>1.1245254601649997</v>
      </c>
      <c r="L7400" s="167" t="str">
        <f>+INDEX(ECR_Hours!$I$12:$I$15,MATCH(ExportsELAP[[#This Row],[Date Prevailing]],ECR_Hours!$H$12:$H$15,1))</f>
        <v>NS</v>
      </c>
      <c r="M7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1" spans="1:13" x14ac:dyDescent="0.25">
      <c r="A7401" s="164">
        <f>+Exports!A7404</f>
        <v>44870</v>
      </c>
      <c r="B7401" s="165">
        <f t="shared" si="460"/>
        <v>2022</v>
      </c>
      <c r="C7401" s="165">
        <f t="shared" si="461"/>
        <v>11</v>
      </c>
      <c r="D7401" s="165">
        <f t="shared" si="462"/>
        <v>5</v>
      </c>
      <c r="E7401" s="165">
        <f>+Exports!B7404</f>
        <v>8</v>
      </c>
      <c r="F7401" s="165">
        <f>+WEEKDAY(ExportsELAP[[#This Row],[Date Prevailing]],1)</f>
        <v>7</v>
      </c>
      <c r="G7401" s="165">
        <f>+COUNTIFS(ECR_Hours!$K$6:$K$7,ExportsELAP[[#This Row],[Date Prevailing]])</f>
        <v>0</v>
      </c>
      <c r="H7401" s="165">
        <f t="shared" si="463"/>
        <v>7</v>
      </c>
      <c r="I7401" s="166">
        <f>+Exports!G7404</f>
        <v>18.799500000000002</v>
      </c>
      <c r="J7401" s="166">
        <f>+'ELAP_IPCO-APND'!D7404</f>
        <v>33.436790000000002</v>
      </c>
      <c r="K7401" s="166">
        <f>+(ExportsELAP[[#This Row],[Exports kWh - MPT]]/1000)*ExportsELAP[[#This Row],[EIM Price]]</f>
        <v>0.62859493360500007</v>
      </c>
      <c r="L7401" s="167" t="str">
        <f>+INDEX(ECR_Hours!$I$12:$I$15,MATCH(ExportsELAP[[#This Row],[Date Prevailing]],ECR_Hours!$H$12:$H$15,1))</f>
        <v>NS</v>
      </c>
      <c r="M7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2" spans="1:13" x14ac:dyDescent="0.25">
      <c r="A7402" s="164">
        <f>+Exports!A7405</f>
        <v>44870</v>
      </c>
      <c r="B7402" s="165">
        <f t="shared" si="460"/>
        <v>2022</v>
      </c>
      <c r="C7402" s="165">
        <f t="shared" si="461"/>
        <v>11</v>
      </c>
      <c r="D7402" s="165">
        <f t="shared" si="462"/>
        <v>5</v>
      </c>
      <c r="E7402" s="165">
        <f>+Exports!B7405</f>
        <v>9</v>
      </c>
      <c r="F7402" s="165">
        <f>+WEEKDAY(ExportsELAP[[#This Row],[Date Prevailing]],1)</f>
        <v>7</v>
      </c>
      <c r="G7402" s="165">
        <f>+COUNTIFS(ECR_Hours!$K$6:$K$7,ExportsELAP[[#This Row],[Date Prevailing]])</f>
        <v>0</v>
      </c>
      <c r="H7402" s="165">
        <f t="shared" si="463"/>
        <v>7</v>
      </c>
      <c r="I7402" s="166">
        <f>+Exports!G7405</f>
        <v>228.81119999999999</v>
      </c>
      <c r="J7402" s="166">
        <f>+'ELAP_IPCO-APND'!D7405</f>
        <v>49.499850000000002</v>
      </c>
      <c r="K7402" s="166">
        <f>+(ExportsELAP[[#This Row],[Exports kWh - MPT]]/1000)*ExportsELAP[[#This Row],[EIM Price]]</f>
        <v>11.326120078320001</v>
      </c>
      <c r="L7402" s="167" t="str">
        <f>+INDEX(ECR_Hours!$I$12:$I$15,MATCH(ExportsELAP[[#This Row],[Date Prevailing]],ECR_Hours!$H$12:$H$15,1))</f>
        <v>NS</v>
      </c>
      <c r="M7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3" spans="1:13" x14ac:dyDescent="0.25">
      <c r="A7403" s="164">
        <f>+Exports!A7406</f>
        <v>44870</v>
      </c>
      <c r="B7403" s="165">
        <f t="shared" si="460"/>
        <v>2022</v>
      </c>
      <c r="C7403" s="165">
        <f t="shared" si="461"/>
        <v>11</v>
      </c>
      <c r="D7403" s="165">
        <f t="shared" si="462"/>
        <v>5</v>
      </c>
      <c r="E7403" s="165">
        <f>+Exports!B7406</f>
        <v>10</v>
      </c>
      <c r="F7403" s="165">
        <f>+WEEKDAY(ExportsELAP[[#This Row],[Date Prevailing]],1)</f>
        <v>7</v>
      </c>
      <c r="G7403" s="165">
        <f>+COUNTIFS(ECR_Hours!$K$6:$K$7,ExportsELAP[[#This Row],[Date Prevailing]])</f>
        <v>0</v>
      </c>
      <c r="H7403" s="165">
        <f t="shared" si="463"/>
        <v>7</v>
      </c>
      <c r="I7403" s="166">
        <f>+Exports!G7406</f>
        <v>1171.1859999999999</v>
      </c>
      <c r="J7403" s="166">
        <f>+'ELAP_IPCO-APND'!D7406</f>
        <v>41.387729999999998</v>
      </c>
      <c r="K7403" s="166">
        <f>+(ExportsELAP[[#This Row],[Exports kWh - MPT]]/1000)*ExportsELAP[[#This Row],[EIM Price]]</f>
        <v>48.472729947779989</v>
      </c>
      <c r="L7403" s="167" t="str">
        <f>+INDEX(ECR_Hours!$I$12:$I$15,MATCH(ExportsELAP[[#This Row],[Date Prevailing]],ECR_Hours!$H$12:$H$15,1))</f>
        <v>NS</v>
      </c>
      <c r="M7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4" spans="1:13" x14ac:dyDescent="0.25">
      <c r="A7404" s="164">
        <f>+Exports!A7407</f>
        <v>44870</v>
      </c>
      <c r="B7404" s="165">
        <f t="shared" si="460"/>
        <v>2022</v>
      </c>
      <c r="C7404" s="165">
        <f t="shared" si="461"/>
        <v>11</v>
      </c>
      <c r="D7404" s="165">
        <f t="shared" si="462"/>
        <v>5</v>
      </c>
      <c r="E7404" s="165">
        <f>+Exports!B7407</f>
        <v>11</v>
      </c>
      <c r="F7404" s="165">
        <f>+WEEKDAY(ExportsELAP[[#This Row],[Date Prevailing]],1)</f>
        <v>7</v>
      </c>
      <c r="G7404" s="165">
        <f>+COUNTIFS(ECR_Hours!$K$6:$K$7,ExportsELAP[[#This Row],[Date Prevailing]])</f>
        <v>0</v>
      </c>
      <c r="H7404" s="165">
        <f t="shared" si="463"/>
        <v>7</v>
      </c>
      <c r="I7404" s="166">
        <f>+Exports!G7407</f>
        <v>2646.8173999999999</v>
      </c>
      <c r="J7404" s="166">
        <f>+'ELAP_IPCO-APND'!D7407</f>
        <v>39.409460000000003</v>
      </c>
      <c r="K7404" s="166">
        <f>+(ExportsELAP[[#This Row],[Exports kWh - MPT]]/1000)*ExportsELAP[[#This Row],[EIM Price]]</f>
        <v>104.309644452604</v>
      </c>
      <c r="L7404" s="167" t="str">
        <f>+INDEX(ECR_Hours!$I$12:$I$15,MATCH(ExportsELAP[[#This Row],[Date Prevailing]],ECR_Hours!$H$12:$H$15,1))</f>
        <v>NS</v>
      </c>
      <c r="M7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5" spans="1:13" x14ac:dyDescent="0.25">
      <c r="A7405" s="164">
        <f>+Exports!A7408</f>
        <v>44870</v>
      </c>
      <c r="B7405" s="165">
        <f t="shared" si="460"/>
        <v>2022</v>
      </c>
      <c r="C7405" s="165">
        <f t="shared" si="461"/>
        <v>11</v>
      </c>
      <c r="D7405" s="165">
        <f t="shared" si="462"/>
        <v>5</v>
      </c>
      <c r="E7405" s="165">
        <f>+Exports!B7408</f>
        <v>12</v>
      </c>
      <c r="F7405" s="165">
        <f>+WEEKDAY(ExportsELAP[[#This Row],[Date Prevailing]],1)</f>
        <v>7</v>
      </c>
      <c r="G7405" s="165">
        <f>+COUNTIFS(ECR_Hours!$K$6:$K$7,ExportsELAP[[#This Row],[Date Prevailing]])</f>
        <v>0</v>
      </c>
      <c r="H7405" s="165">
        <f t="shared" si="463"/>
        <v>7</v>
      </c>
      <c r="I7405" s="166">
        <f>+Exports!G7408</f>
        <v>5146.1380999999901</v>
      </c>
      <c r="J7405" s="166">
        <f>+'ELAP_IPCO-APND'!D7408</f>
        <v>33.228389999999997</v>
      </c>
      <c r="K7405" s="166">
        <f>+(ExportsELAP[[#This Row],[Exports kWh - MPT]]/1000)*ExportsELAP[[#This Row],[EIM Price]]</f>
        <v>170.99788378065867</v>
      </c>
      <c r="L7405" s="167" t="str">
        <f>+INDEX(ECR_Hours!$I$12:$I$15,MATCH(ExportsELAP[[#This Row],[Date Prevailing]],ECR_Hours!$H$12:$H$15,1))</f>
        <v>NS</v>
      </c>
      <c r="M7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6" spans="1:13" x14ac:dyDescent="0.25">
      <c r="A7406" s="164">
        <f>+Exports!A7409</f>
        <v>44870</v>
      </c>
      <c r="B7406" s="165">
        <f t="shared" si="460"/>
        <v>2022</v>
      </c>
      <c r="C7406" s="165">
        <f t="shared" si="461"/>
        <v>11</v>
      </c>
      <c r="D7406" s="165">
        <f t="shared" si="462"/>
        <v>5</v>
      </c>
      <c r="E7406" s="165">
        <f>+Exports!B7409</f>
        <v>13</v>
      </c>
      <c r="F7406" s="165">
        <f>+WEEKDAY(ExportsELAP[[#This Row],[Date Prevailing]],1)</f>
        <v>7</v>
      </c>
      <c r="G7406" s="165">
        <f>+COUNTIFS(ECR_Hours!$K$6:$K$7,ExportsELAP[[#This Row],[Date Prevailing]])</f>
        <v>0</v>
      </c>
      <c r="H7406" s="165">
        <f t="shared" si="463"/>
        <v>7</v>
      </c>
      <c r="I7406" s="166">
        <f>+Exports!G7409</f>
        <v>6700.2883000000002</v>
      </c>
      <c r="J7406" s="166">
        <f>+'ELAP_IPCO-APND'!D7409</f>
        <v>29.2151</v>
      </c>
      <c r="K7406" s="166">
        <f>+(ExportsELAP[[#This Row],[Exports kWh - MPT]]/1000)*ExportsELAP[[#This Row],[EIM Price]]</f>
        <v>195.74959271333</v>
      </c>
      <c r="L7406" s="167" t="str">
        <f>+INDEX(ECR_Hours!$I$12:$I$15,MATCH(ExportsELAP[[#This Row],[Date Prevailing]],ECR_Hours!$H$12:$H$15,1))</f>
        <v>NS</v>
      </c>
      <c r="M7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7" spans="1:13" x14ac:dyDescent="0.25">
      <c r="A7407" s="164">
        <f>+Exports!A7410</f>
        <v>44870</v>
      </c>
      <c r="B7407" s="165">
        <f t="shared" si="460"/>
        <v>2022</v>
      </c>
      <c r="C7407" s="165">
        <f t="shared" si="461"/>
        <v>11</v>
      </c>
      <c r="D7407" s="165">
        <f t="shared" si="462"/>
        <v>5</v>
      </c>
      <c r="E7407" s="165">
        <f>+Exports!B7410</f>
        <v>14</v>
      </c>
      <c r="F7407" s="165">
        <f>+WEEKDAY(ExportsELAP[[#This Row],[Date Prevailing]],1)</f>
        <v>7</v>
      </c>
      <c r="G7407" s="165">
        <f>+COUNTIFS(ECR_Hours!$K$6:$K$7,ExportsELAP[[#This Row],[Date Prevailing]])</f>
        <v>0</v>
      </c>
      <c r="H7407" s="165">
        <f t="shared" si="463"/>
        <v>7</v>
      </c>
      <c r="I7407" s="166">
        <f>+Exports!G7410</f>
        <v>7760.9302000000007</v>
      </c>
      <c r="J7407" s="166">
        <f>+'ELAP_IPCO-APND'!D7410</f>
        <v>26.282029999999999</v>
      </c>
      <c r="K7407" s="166">
        <f>+(ExportsELAP[[#This Row],[Exports kWh - MPT]]/1000)*ExportsELAP[[#This Row],[EIM Price]]</f>
        <v>203.973000344306</v>
      </c>
      <c r="L7407" s="167" t="str">
        <f>+INDEX(ECR_Hours!$I$12:$I$15,MATCH(ExportsELAP[[#This Row],[Date Prevailing]],ECR_Hours!$H$12:$H$15,1))</f>
        <v>NS</v>
      </c>
      <c r="M7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8" spans="1:13" x14ac:dyDescent="0.25">
      <c r="A7408" s="164">
        <f>+Exports!A7411</f>
        <v>44870</v>
      </c>
      <c r="B7408" s="165">
        <f t="shared" si="460"/>
        <v>2022</v>
      </c>
      <c r="C7408" s="165">
        <f t="shared" si="461"/>
        <v>11</v>
      </c>
      <c r="D7408" s="165">
        <f t="shared" si="462"/>
        <v>5</v>
      </c>
      <c r="E7408" s="165">
        <f>+Exports!B7411</f>
        <v>15</v>
      </c>
      <c r="F7408" s="165">
        <f>+WEEKDAY(ExportsELAP[[#This Row],[Date Prevailing]],1)</f>
        <v>7</v>
      </c>
      <c r="G7408" s="165">
        <f>+COUNTIFS(ECR_Hours!$K$6:$K$7,ExportsELAP[[#This Row],[Date Prevailing]])</f>
        <v>0</v>
      </c>
      <c r="H7408" s="165">
        <f t="shared" si="463"/>
        <v>7</v>
      </c>
      <c r="I7408" s="166">
        <f>+Exports!G7411</f>
        <v>8641.9567999999999</v>
      </c>
      <c r="J7408" s="166">
        <f>+'ELAP_IPCO-APND'!D7411</f>
        <v>30.41865</v>
      </c>
      <c r="K7408" s="166">
        <f>+(ExportsELAP[[#This Row],[Exports kWh - MPT]]/1000)*ExportsELAP[[#This Row],[EIM Price]]</f>
        <v>262.87665921431994</v>
      </c>
      <c r="L7408" s="167" t="str">
        <f>+INDEX(ECR_Hours!$I$12:$I$15,MATCH(ExportsELAP[[#This Row],[Date Prevailing]],ECR_Hours!$H$12:$H$15,1))</f>
        <v>NS</v>
      </c>
      <c r="M7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09" spans="1:13" x14ac:dyDescent="0.25">
      <c r="A7409" s="164">
        <f>+Exports!A7412</f>
        <v>44870</v>
      </c>
      <c r="B7409" s="165">
        <f t="shared" si="460"/>
        <v>2022</v>
      </c>
      <c r="C7409" s="165">
        <f t="shared" si="461"/>
        <v>11</v>
      </c>
      <c r="D7409" s="165">
        <f t="shared" si="462"/>
        <v>5</v>
      </c>
      <c r="E7409" s="165">
        <f>+Exports!B7412</f>
        <v>16</v>
      </c>
      <c r="F7409" s="165">
        <f>+WEEKDAY(ExportsELAP[[#This Row],[Date Prevailing]],1)</f>
        <v>7</v>
      </c>
      <c r="G7409" s="165">
        <f>+COUNTIFS(ECR_Hours!$K$6:$K$7,ExportsELAP[[#This Row],[Date Prevailing]])</f>
        <v>0</v>
      </c>
      <c r="H7409" s="165">
        <f t="shared" si="463"/>
        <v>7</v>
      </c>
      <c r="I7409" s="166">
        <f>+Exports!G7412</f>
        <v>5356.2870999999996</v>
      </c>
      <c r="J7409" s="166">
        <f>+'ELAP_IPCO-APND'!D7412</f>
        <v>30.018640000000001</v>
      </c>
      <c r="K7409" s="166">
        <f>+(ExportsELAP[[#This Row],[Exports kWh - MPT]]/1000)*ExportsELAP[[#This Row],[EIM Price]]</f>
        <v>160.78845419154399</v>
      </c>
      <c r="L7409" s="167" t="str">
        <f>+INDEX(ECR_Hours!$I$12:$I$15,MATCH(ExportsELAP[[#This Row],[Date Prevailing]],ECR_Hours!$H$12:$H$15,1))</f>
        <v>NS</v>
      </c>
      <c r="M7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0" spans="1:13" x14ac:dyDescent="0.25">
      <c r="A7410" s="164">
        <f>+Exports!A7413</f>
        <v>44870</v>
      </c>
      <c r="B7410" s="165">
        <f t="shared" si="460"/>
        <v>2022</v>
      </c>
      <c r="C7410" s="165">
        <f t="shared" si="461"/>
        <v>11</v>
      </c>
      <c r="D7410" s="165">
        <f t="shared" si="462"/>
        <v>5</v>
      </c>
      <c r="E7410" s="165">
        <f>+Exports!B7413</f>
        <v>17</v>
      </c>
      <c r="F7410" s="165">
        <f>+WEEKDAY(ExportsELAP[[#This Row],[Date Prevailing]],1)</f>
        <v>7</v>
      </c>
      <c r="G7410" s="165">
        <f>+COUNTIFS(ECR_Hours!$K$6:$K$7,ExportsELAP[[#This Row],[Date Prevailing]])</f>
        <v>0</v>
      </c>
      <c r="H7410" s="165">
        <f t="shared" si="463"/>
        <v>7</v>
      </c>
      <c r="I7410" s="166">
        <f>+Exports!G7413</f>
        <v>2516.5671000000002</v>
      </c>
      <c r="J7410" s="166">
        <f>+'ELAP_IPCO-APND'!D7413</f>
        <v>39.003839999999997</v>
      </c>
      <c r="K7410" s="166">
        <f>+(ExportsELAP[[#This Row],[Exports kWh - MPT]]/1000)*ExportsELAP[[#This Row],[EIM Price]]</f>
        <v>98.155780517663999</v>
      </c>
      <c r="L7410" s="167" t="str">
        <f>+INDEX(ECR_Hours!$I$12:$I$15,MATCH(ExportsELAP[[#This Row],[Date Prevailing]],ECR_Hours!$H$12:$H$15,1))</f>
        <v>NS</v>
      </c>
      <c r="M7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1" spans="1:13" x14ac:dyDescent="0.25">
      <c r="A7411" s="164">
        <f>+Exports!A7414</f>
        <v>44870</v>
      </c>
      <c r="B7411" s="165">
        <f t="shared" si="460"/>
        <v>2022</v>
      </c>
      <c r="C7411" s="165">
        <f t="shared" si="461"/>
        <v>11</v>
      </c>
      <c r="D7411" s="165">
        <f t="shared" si="462"/>
        <v>5</v>
      </c>
      <c r="E7411" s="165">
        <f>+Exports!B7414</f>
        <v>18</v>
      </c>
      <c r="F7411" s="165">
        <f>+WEEKDAY(ExportsELAP[[#This Row],[Date Prevailing]],1)</f>
        <v>7</v>
      </c>
      <c r="G7411" s="165">
        <f>+COUNTIFS(ECR_Hours!$K$6:$K$7,ExportsELAP[[#This Row],[Date Prevailing]])</f>
        <v>0</v>
      </c>
      <c r="H7411" s="165">
        <f t="shared" si="463"/>
        <v>7</v>
      </c>
      <c r="I7411" s="166">
        <f>+Exports!G7414</f>
        <v>1173.9814000000001</v>
      </c>
      <c r="J7411" s="166">
        <f>+'ELAP_IPCO-APND'!D7414</f>
        <v>36.47146</v>
      </c>
      <c r="K7411" s="166">
        <f>+(ExportsELAP[[#This Row],[Exports kWh - MPT]]/1000)*ExportsELAP[[#This Row],[EIM Price]]</f>
        <v>42.816815670844008</v>
      </c>
      <c r="L7411" s="167" t="str">
        <f>+INDEX(ECR_Hours!$I$12:$I$15,MATCH(ExportsELAP[[#This Row],[Date Prevailing]],ECR_Hours!$H$12:$H$15,1))</f>
        <v>NS</v>
      </c>
      <c r="M7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2" spans="1:13" x14ac:dyDescent="0.25">
      <c r="A7412" s="164">
        <f>+Exports!A7415</f>
        <v>44870</v>
      </c>
      <c r="B7412" s="165">
        <f t="shared" si="460"/>
        <v>2022</v>
      </c>
      <c r="C7412" s="165">
        <f t="shared" si="461"/>
        <v>11</v>
      </c>
      <c r="D7412" s="165">
        <f t="shared" si="462"/>
        <v>5</v>
      </c>
      <c r="E7412" s="165">
        <f>+Exports!B7415</f>
        <v>19</v>
      </c>
      <c r="F7412" s="165">
        <f>+WEEKDAY(ExportsELAP[[#This Row],[Date Prevailing]],1)</f>
        <v>7</v>
      </c>
      <c r="G7412" s="165">
        <f>+COUNTIFS(ECR_Hours!$K$6:$K$7,ExportsELAP[[#This Row],[Date Prevailing]])</f>
        <v>0</v>
      </c>
      <c r="H7412" s="165">
        <f t="shared" si="463"/>
        <v>7</v>
      </c>
      <c r="I7412" s="166">
        <f>+Exports!G7415</f>
        <v>175.39600000000002</v>
      </c>
      <c r="J7412" s="166">
        <f>+'ELAP_IPCO-APND'!D7415</f>
        <v>68.986360000000005</v>
      </c>
      <c r="K7412" s="166">
        <f>+(ExportsELAP[[#This Row],[Exports kWh - MPT]]/1000)*ExportsELAP[[#This Row],[EIM Price]]</f>
        <v>12.099931598560003</v>
      </c>
      <c r="L7412" s="167" t="str">
        <f>+INDEX(ECR_Hours!$I$12:$I$15,MATCH(ExportsELAP[[#This Row],[Date Prevailing]],ECR_Hours!$H$12:$H$15,1))</f>
        <v>NS</v>
      </c>
      <c r="M7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3" spans="1:13" x14ac:dyDescent="0.25">
      <c r="A7413" s="164">
        <f>+Exports!A7416</f>
        <v>44870</v>
      </c>
      <c r="B7413" s="165">
        <f t="shared" si="460"/>
        <v>2022</v>
      </c>
      <c r="C7413" s="165">
        <f t="shared" si="461"/>
        <v>11</v>
      </c>
      <c r="D7413" s="165">
        <f t="shared" si="462"/>
        <v>5</v>
      </c>
      <c r="E7413" s="165">
        <f>+Exports!B7416</f>
        <v>20</v>
      </c>
      <c r="F7413" s="165">
        <f>+WEEKDAY(ExportsELAP[[#This Row],[Date Prevailing]],1)</f>
        <v>7</v>
      </c>
      <c r="G7413" s="165">
        <f>+COUNTIFS(ECR_Hours!$K$6:$K$7,ExportsELAP[[#This Row],[Date Prevailing]])</f>
        <v>0</v>
      </c>
      <c r="H7413" s="165">
        <f t="shared" si="463"/>
        <v>7</v>
      </c>
      <c r="I7413" s="166">
        <f>+Exports!G7416</f>
        <v>15.864499999999991</v>
      </c>
      <c r="J7413" s="166">
        <f>+'ELAP_IPCO-APND'!D7416</f>
        <v>69.984809999999996</v>
      </c>
      <c r="K7413" s="166">
        <f>+(ExportsELAP[[#This Row],[Exports kWh - MPT]]/1000)*ExportsELAP[[#This Row],[EIM Price]]</f>
        <v>1.1102740182449993</v>
      </c>
      <c r="L7413" s="167" t="str">
        <f>+INDEX(ECR_Hours!$I$12:$I$15,MATCH(ExportsELAP[[#This Row],[Date Prevailing]],ECR_Hours!$H$12:$H$15,1))</f>
        <v>NS</v>
      </c>
      <c r="M7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4" spans="1:13" x14ac:dyDescent="0.25">
      <c r="A7414" s="164">
        <f>+Exports!A7417</f>
        <v>44870</v>
      </c>
      <c r="B7414" s="165">
        <f t="shared" si="460"/>
        <v>2022</v>
      </c>
      <c r="C7414" s="165">
        <f t="shared" si="461"/>
        <v>11</v>
      </c>
      <c r="D7414" s="165">
        <f t="shared" si="462"/>
        <v>5</v>
      </c>
      <c r="E7414" s="165">
        <f>+Exports!B7417</f>
        <v>21</v>
      </c>
      <c r="F7414" s="165">
        <f>+WEEKDAY(ExportsELAP[[#This Row],[Date Prevailing]],1)</f>
        <v>7</v>
      </c>
      <c r="G7414" s="165">
        <f>+COUNTIFS(ECR_Hours!$K$6:$K$7,ExportsELAP[[#This Row],[Date Prevailing]])</f>
        <v>0</v>
      </c>
      <c r="H7414" s="165">
        <f t="shared" si="463"/>
        <v>7</v>
      </c>
      <c r="I7414" s="166">
        <f>+Exports!G7417</f>
        <v>14.772199999999989</v>
      </c>
      <c r="J7414" s="166">
        <f>+'ELAP_IPCO-APND'!D7417</f>
        <v>53.021329999999999</v>
      </c>
      <c r="K7414" s="166">
        <f>+(ExportsELAP[[#This Row],[Exports kWh - MPT]]/1000)*ExportsELAP[[#This Row],[EIM Price]]</f>
        <v>0.78324169102599939</v>
      </c>
      <c r="L7414" s="167" t="str">
        <f>+INDEX(ECR_Hours!$I$12:$I$15,MATCH(ExportsELAP[[#This Row],[Date Prevailing]],ECR_Hours!$H$12:$H$15,1))</f>
        <v>NS</v>
      </c>
      <c r="M7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5" spans="1:13" x14ac:dyDescent="0.25">
      <c r="A7415" s="164">
        <f>+Exports!A7418</f>
        <v>44870</v>
      </c>
      <c r="B7415" s="165">
        <f t="shared" si="460"/>
        <v>2022</v>
      </c>
      <c r="C7415" s="165">
        <f t="shared" si="461"/>
        <v>11</v>
      </c>
      <c r="D7415" s="165">
        <f t="shared" si="462"/>
        <v>5</v>
      </c>
      <c r="E7415" s="165">
        <f>+Exports!B7418</f>
        <v>22</v>
      </c>
      <c r="F7415" s="165">
        <f>+WEEKDAY(ExportsELAP[[#This Row],[Date Prevailing]],1)</f>
        <v>7</v>
      </c>
      <c r="G7415" s="165">
        <f>+COUNTIFS(ECR_Hours!$K$6:$K$7,ExportsELAP[[#This Row],[Date Prevailing]])</f>
        <v>0</v>
      </c>
      <c r="H7415" s="165">
        <f t="shared" si="463"/>
        <v>7</v>
      </c>
      <c r="I7415" s="166">
        <f>+Exports!G7418</f>
        <v>12.621600000000001</v>
      </c>
      <c r="J7415" s="166">
        <f>+'ELAP_IPCO-APND'!D7418</f>
        <v>53.736910000000002</v>
      </c>
      <c r="K7415" s="166">
        <f>+(ExportsELAP[[#This Row],[Exports kWh - MPT]]/1000)*ExportsELAP[[#This Row],[EIM Price]]</f>
        <v>0.67824578325600005</v>
      </c>
      <c r="L7415" s="167" t="str">
        <f>+INDEX(ECR_Hours!$I$12:$I$15,MATCH(ExportsELAP[[#This Row],[Date Prevailing]],ECR_Hours!$H$12:$H$15,1))</f>
        <v>NS</v>
      </c>
      <c r="M7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6" spans="1:13" x14ac:dyDescent="0.25">
      <c r="A7416" s="164">
        <f>+Exports!A7419</f>
        <v>44870</v>
      </c>
      <c r="B7416" s="165">
        <f t="shared" si="460"/>
        <v>2022</v>
      </c>
      <c r="C7416" s="165">
        <f t="shared" si="461"/>
        <v>11</v>
      </c>
      <c r="D7416" s="165">
        <f t="shared" si="462"/>
        <v>5</v>
      </c>
      <c r="E7416" s="165">
        <f>+Exports!B7419</f>
        <v>23</v>
      </c>
      <c r="F7416" s="165">
        <f>+WEEKDAY(ExportsELAP[[#This Row],[Date Prevailing]],1)</f>
        <v>7</v>
      </c>
      <c r="G7416" s="165">
        <f>+COUNTIFS(ECR_Hours!$K$6:$K$7,ExportsELAP[[#This Row],[Date Prevailing]])</f>
        <v>0</v>
      </c>
      <c r="H7416" s="165">
        <f t="shared" si="463"/>
        <v>7</v>
      </c>
      <c r="I7416" s="166">
        <f>+Exports!G7419</f>
        <v>9.9298999999999999</v>
      </c>
      <c r="J7416" s="166">
        <f>+'ELAP_IPCO-APND'!D7419</f>
        <v>57.979849999999999</v>
      </c>
      <c r="K7416" s="166">
        <f>+(ExportsELAP[[#This Row],[Exports kWh - MPT]]/1000)*ExportsELAP[[#This Row],[EIM Price]]</f>
        <v>0.57573411251499995</v>
      </c>
      <c r="L7416" s="167" t="str">
        <f>+INDEX(ECR_Hours!$I$12:$I$15,MATCH(ExportsELAP[[#This Row],[Date Prevailing]],ECR_Hours!$H$12:$H$15,1))</f>
        <v>NS</v>
      </c>
      <c r="M7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7" spans="1:13" x14ac:dyDescent="0.25">
      <c r="A7417" s="164">
        <f>+Exports!A7420</f>
        <v>44870</v>
      </c>
      <c r="B7417" s="165">
        <f t="shared" si="460"/>
        <v>2022</v>
      </c>
      <c r="C7417" s="165">
        <f t="shared" si="461"/>
        <v>11</v>
      </c>
      <c r="D7417" s="165">
        <f t="shared" si="462"/>
        <v>5</v>
      </c>
      <c r="E7417" s="165">
        <f>+Exports!B7420</f>
        <v>24</v>
      </c>
      <c r="F7417" s="165">
        <f>+WEEKDAY(ExportsELAP[[#This Row],[Date Prevailing]],1)</f>
        <v>7</v>
      </c>
      <c r="G7417" s="165">
        <f>+COUNTIFS(ECR_Hours!$K$6:$K$7,ExportsELAP[[#This Row],[Date Prevailing]])</f>
        <v>0</v>
      </c>
      <c r="H7417" s="165">
        <f t="shared" si="463"/>
        <v>7</v>
      </c>
      <c r="I7417" s="166">
        <f>+Exports!G7420</f>
        <v>11.0472</v>
      </c>
      <c r="J7417" s="166">
        <f>+'ELAP_IPCO-APND'!D7420</f>
        <v>52.796300000000002</v>
      </c>
      <c r="K7417" s="166">
        <f>+(ExportsELAP[[#This Row],[Exports kWh - MPT]]/1000)*ExportsELAP[[#This Row],[EIM Price]]</f>
        <v>0.58325128536000004</v>
      </c>
      <c r="L7417" s="167" t="str">
        <f>+INDEX(ECR_Hours!$I$12:$I$15,MATCH(ExportsELAP[[#This Row],[Date Prevailing]],ECR_Hours!$H$12:$H$15,1))</f>
        <v>NS</v>
      </c>
      <c r="M7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8" spans="1:13" x14ac:dyDescent="0.25">
      <c r="A7418" s="164">
        <f>+Exports!A7421</f>
        <v>44871</v>
      </c>
      <c r="B7418" s="165">
        <f t="shared" si="460"/>
        <v>2022</v>
      </c>
      <c r="C7418" s="165">
        <f t="shared" si="461"/>
        <v>11</v>
      </c>
      <c r="D7418" s="165">
        <f t="shared" si="462"/>
        <v>6</v>
      </c>
      <c r="E7418" s="165">
        <f>+Exports!B7421</f>
        <v>1</v>
      </c>
      <c r="F7418" s="165">
        <f>+WEEKDAY(ExportsELAP[[#This Row],[Date Prevailing]],1)</f>
        <v>1</v>
      </c>
      <c r="G7418" s="165">
        <f>+COUNTIFS(ECR_Hours!$K$6:$K$7,ExportsELAP[[#This Row],[Date Prevailing]])</f>
        <v>0</v>
      </c>
      <c r="H7418" s="165">
        <f t="shared" si="463"/>
        <v>1</v>
      </c>
      <c r="I7418" s="166">
        <f>+Exports!G7421</f>
        <v>11.072100000000001</v>
      </c>
      <c r="J7418" s="166">
        <f>+'ELAP_IPCO-APND'!D7421</f>
        <v>53.234209999999997</v>
      </c>
      <c r="K7418" s="166">
        <f>+(ExportsELAP[[#This Row],[Exports kWh - MPT]]/1000)*ExportsELAP[[#This Row],[EIM Price]]</f>
        <v>0.58941449654100009</v>
      </c>
      <c r="L7418" s="167" t="str">
        <f>+INDEX(ECR_Hours!$I$12:$I$15,MATCH(ExportsELAP[[#This Row],[Date Prevailing]],ECR_Hours!$H$12:$H$15,1))</f>
        <v>NS</v>
      </c>
      <c r="M7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19" spans="1:13" x14ac:dyDescent="0.25">
      <c r="A7419" s="164">
        <f>+Exports!A7422</f>
        <v>44871</v>
      </c>
      <c r="B7419" s="165">
        <f t="shared" si="460"/>
        <v>2022</v>
      </c>
      <c r="C7419" s="165">
        <f t="shared" si="461"/>
        <v>11</v>
      </c>
      <c r="D7419" s="165">
        <f t="shared" si="462"/>
        <v>6</v>
      </c>
      <c r="E7419" s="165">
        <f>+Exports!B7422</f>
        <v>2</v>
      </c>
      <c r="F7419" s="165">
        <f>+WEEKDAY(ExportsELAP[[#This Row],[Date Prevailing]],1)</f>
        <v>1</v>
      </c>
      <c r="G7419" s="165">
        <f>+COUNTIFS(ECR_Hours!$K$6:$K$7,ExportsELAP[[#This Row],[Date Prevailing]])</f>
        <v>0</v>
      </c>
      <c r="H7419" s="165">
        <f t="shared" si="463"/>
        <v>1</v>
      </c>
      <c r="I7419" s="166">
        <f>+Exports!G7422</f>
        <v>10.858600000000001</v>
      </c>
      <c r="J7419" s="166">
        <f>+'ELAP_IPCO-APND'!D7422</f>
        <v>46.472790000000003</v>
      </c>
      <c r="K7419" s="166">
        <f>+(ExportsELAP[[#This Row],[Exports kWh - MPT]]/1000)*ExportsELAP[[#This Row],[EIM Price]]</f>
        <v>0.50462943749400013</v>
      </c>
      <c r="L7419" s="167" t="str">
        <f>+INDEX(ECR_Hours!$I$12:$I$15,MATCH(ExportsELAP[[#This Row],[Date Prevailing]],ECR_Hours!$H$12:$H$15,1))</f>
        <v>NS</v>
      </c>
      <c r="M7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0" spans="1:13" x14ac:dyDescent="0.25">
      <c r="A7420" s="164">
        <f>+Exports!A7423</f>
        <v>44871</v>
      </c>
      <c r="B7420" s="165">
        <f t="shared" si="460"/>
        <v>2022</v>
      </c>
      <c r="C7420" s="165">
        <f t="shared" si="461"/>
        <v>11</v>
      </c>
      <c r="D7420" s="165">
        <f t="shared" si="462"/>
        <v>6</v>
      </c>
      <c r="E7420" s="165">
        <f>+Exports!B7423</f>
        <v>3</v>
      </c>
      <c r="F7420" s="165">
        <f>+WEEKDAY(ExportsELAP[[#This Row],[Date Prevailing]],1)</f>
        <v>1</v>
      </c>
      <c r="G7420" s="165">
        <f>+COUNTIFS(ECR_Hours!$K$6:$K$7,ExportsELAP[[#This Row],[Date Prevailing]])</f>
        <v>0</v>
      </c>
      <c r="H7420" s="165">
        <f t="shared" si="463"/>
        <v>1</v>
      </c>
      <c r="I7420" s="166">
        <f>+Exports!G7423</f>
        <v>10.645099999999999</v>
      </c>
      <c r="J7420" s="166">
        <f>+'ELAP_IPCO-APND'!D7423</f>
        <v>55.941070000000003</v>
      </c>
      <c r="K7420" s="166">
        <f>+(ExportsELAP[[#This Row],[Exports kWh - MPT]]/1000)*ExportsELAP[[#This Row],[EIM Price]]</f>
        <v>0.59549828425700002</v>
      </c>
      <c r="L7420" s="167" t="str">
        <f>+INDEX(ECR_Hours!$I$12:$I$15,MATCH(ExportsELAP[[#This Row],[Date Prevailing]],ECR_Hours!$H$12:$H$15,1))</f>
        <v>NS</v>
      </c>
      <c r="M7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1" spans="1:13" x14ac:dyDescent="0.25">
      <c r="A7421" s="164">
        <f>+Exports!A7424</f>
        <v>44871</v>
      </c>
      <c r="B7421" s="165">
        <f t="shared" si="460"/>
        <v>2022</v>
      </c>
      <c r="C7421" s="165">
        <f t="shared" si="461"/>
        <v>11</v>
      </c>
      <c r="D7421" s="165">
        <f t="shared" si="462"/>
        <v>6</v>
      </c>
      <c r="E7421" s="165">
        <f>+Exports!B7424</f>
        <v>4</v>
      </c>
      <c r="F7421" s="165">
        <f>+WEEKDAY(ExportsELAP[[#This Row],[Date Prevailing]],1)</f>
        <v>1</v>
      </c>
      <c r="G7421" s="165">
        <f>+COUNTIFS(ECR_Hours!$K$6:$K$7,ExportsELAP[[#This Row],[Date Prevailing]])</f>
        <v>0</v>
      </c>
      <c r="H7421" s="165">
        <f t="shared" si="463"/>
        <v>1</v>
      </c>
      <c r="I7421" s="166">
        <f>+Exports!G7424</f>
        <v>12.485799999999999</v>
      </c>
      <c r="J7421" s="166">
        <f>+'ELAP_IPCO-APND'!D7424</f>
        <v>53.738100000000003</v>
      </c>
      <c r="K7421" s="166">
        <f>+(ExportsELAP[[#This Row],[Exports kWh - MPT]]/1000)*ExportsELAP[[#This Row],[EIM Price]]</f>
        <v>0.67096316898000008</v>
      </c>
      <c r="L7421" s="167" t="str">
        <f>+INDEX(ECR_Hours!$I$12:$I$15,MATCH(ExportsELAP[[#This Row],[Date Prevailing]],ECR_Hours!$H$12:$H$15,1))</f>
        <v>NS</v>
      </c>
      <c r="M7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2" spans="1:13" x14ac:dyDescent="0.25">
      <c r="A7422" s="164">
        <f>+Exports!A7425</f>
        <v>44871</v>
      </c>
      <c r="B7422" s="165">
        <f t="shared" si="460"/>
        <v>2022</v>
      </c>
      <c r="C7422" s="165">
        <f t="shared" si="461"/>
        <v>11</v>
      </c>
      <c r="D7422" s="165">
        <f t="shared" si="462"/>
        <v>6</v>
      </c>
      <c r="E7422" s="165">
        <f>+Exports!B7425</f>
        <v>5</v>
      </c>
      <c r="F7422" s="165">
        <f>+WEEKDAY(ExportsELAP[[#This Row],[Date Prevailing]],1)</f>
        <v>1</v>
      </c>
      <c r="G7422" s="165">
        <f>+COUNTIFS(ECR_Hours!$K$6:$K$7,ExportsELAP[[#This Row],[Date Prevailing]])</f>
        <v>0</v>
      </c>
      <c r="H7422" s="165">
        <f t="shared" si="463"/>
        <v>1</v>
      </c>
      <c r="I7422" s="166">
        <f>+Exports!G7425</f>
        <v>8.3247999999999998</v>
      </c>
      <c r="J7422" s="166">
        <f>+'ELAP_IPCO-APND'!D7425</f>
        <v>58.544179999999997</v>
      </c>
      <c r="K7422" s="166">
        <f>+(ExportsELAP[[#This Row],[Exports kWh - MPT]]/1000)*ExportsELAP[[#This Row],[EIM Price]]</f>
        <v>0.48736858966399998</v>
      </c>
      <c r="L7422" s="167" t="str">
        <f>+INDEX(ECR_Hours!$I$12:$I$15,MATCH(ExportsELAP[[#This Row],[Date Prevailing]],ECR_Hours!$H$12:$H$15,1))</f>
        <v>NS</v>
      </c>
      <c r="M7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3" spans="1:13" x14ac:dyDescent="0.25">
      <c r="A7423" s="164">
        <f>+Exports!A7426</f>
        <v>44871</v>
      </c>
      <c r="B7423" s="165">
        <f t="shared" si="460"/>
        <v>2022</v>
      </c>
      <c r="C7423" s="165">
        <f t="shared" si="461"/>
        <v>11</v>
      </c>
      <c r="D7423" s="165">
        <f t="shared" si="462"/>
        <v>6</v>
      </c>
      <c r="E7423" s="165">
        <f>+Exports!B7426</f>
        <v>6</v>
      </c>
      <c r="F7423" s="165">
        <f>+WEEKDAY(ExportsELAP[[#This Row],[Date Prevailing]],1)</f>
        <v>1</v>
      </c>
      <c r="G7423" s="165">
        <f>+COUNTIFS(ECR_Hours!$K$6:$K$7,ExportsELAP[[#This Row],[Date Prevailing]])</f>
        <v>0</v>
      </c>
      <c r="H7423" s="165">
        <f t="shared" si="463"/>
        <v>1</v>
      </c>
      <c r="I7423" s="166">
        <f>+Exports!G7426</f>
        <v>7.7821999999999996</v>
      </c>
      <c r="J7423" s="166">
        <f>+'ELAP_IPCO-APND'!D7426</f>
        <v>64.276290000000003</v>
      </c>
      <c r="K7423" s="166">
        <f>+(ExportsELAP[[#This Row],[Exports kWh - MPT]]/1000)*ExportsELAP[[#This Row],[EIM Price]]</f>
        <v>0.50021094403800004</v>
      </c>
      <c r="L7423" s="167" t="str">
        <f>+INDEX(ECR_Hours!$I$12:$I$15,MATCH(ExportsELAP[[#This Row],[Date Prevailing]],ECR_Hours!$H$12:$H$15,1))</f>
        <v>NS</v>
      </c>
      <c r="M7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4" spans="1:13" x14ac:dyDescent="0.25">
      <c r="A7424" s="164">
        <f>+Exports!A7427</f>
        <v>44871</v>
      </c>
      <c r="B7424" s="165">
        <f t="shared" si="460"/>
        <v>2022</v>
      </c>
      <c r="C7424" s="165">
        <f t="shared" si="461"/>
        <v>11</v>
      </c>
      <c r="D7424" s="165">
        <f t="shared" si="462"/>
        <v>6</v>
      </c>
      <c r="E7424" s="165">
        <f>+Exports!B7427</f>
        <v>7</v>
      </c>
      <c r="F7424" s="165">
        <f>+WEEKDAY(ExportsELAP[[#This Row],[Date Prevailing]],1)</f>
        <v>1</v>
      </c>
      <c r="G7424" s="165">
        <f>+COUNTIFS(ECR_Hours!$K$6:$K$7,ExportsELAP[[#This Row],[Date Prevailing]])</f>
        <v>0</v>
      </c>
      <c r="H7424" s="165">
        <f t="shared" si="463"/>
        <v>1</v>
      </c>
      <c r="I7424" s="166">
        <f>+Exports!G7427</f>
        <v>9.7383999999999915</v>
      </c>
      <c r="J7424" s="166">
        <f>+'ELAP_IPCO-APND'!D7427</f>
        <v>69.917019999999994</v>
      </c>
      <c r="K7424" s="166">
        <f>+(ExportsELAP[[#This Row],[Exports kWh - MPT]]/1000)*ExportsELAP[[#This Row],[EIM Price]]</f>
        <v>0.68087990756799932</v>
      </c>
      <c r="L7424" s="167" t="str">
        <f>+INDEX(ECR_Hours!$I$12:$I$15,MATCH(ExportsELAP[[#This Row],[Date Prevailing]],ECR_Hours!$H$12:$H$15,1))</f>
        <v>NS</v>
      </c>
      <c r="M7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5" spans="1:13" x14ac:dyDescent="0.25">
      <c r="A7425" s="164">
        <f>+Exports!A7428</f>
        <v>44871</v>
      </c>
      <c r="B7425" s="165">
        <f t="shared" si="460"/>
        <v>2022</v>
      </c>
      <c r="C7425" s="165">
        <f t="shared" si="461"/>
        <v>11</v>
      </c>
      <c r="D7425" s="165">
        <f t="shared" si="462"/>
        <v>6</v>
      </c>
      <c r="E7425" s="165">
        <f>+Exports!B7428</f>
        <v>8</v>
      </c>
      <c r="F7425" s="165">
        <f>+WEEKDAY(ExportsELAP[[#This Row],[Date Prevailing]],1)</f>
        <v>1</v>
      </c>
      <c r="G7425" s="165">
        <f>+COUNTIFS(ECR_Hours!$K$6:$K$7,ExportsELAP[[#This Row],[Date Prevailing]])</f>
        <v>0</v>
      </c>
      <c r="H7425" s="165">
        <f t="shared" si="463"/>
        <v>1</v>
      </c>
      <c r="I7425" s="166">
        <f>+Exports!G7428</f>
        <v>1181.7179000000001</v>
      </c>
      <c r="J7425" s="166">
        <f>+'ELAP_IPCO-APND'!D7428</f>
        <v>72.822180000000003</v>
      </c>
      <c r="K7425" s="166">
        <f>+(ExportsELAP[[#This Row],[Exports kWh - MPT]]/1000)*ExportsELAP[[#This Row],[EIM Price]]</f>
        <v>86.055273623022018</v>
      </c>
      <c r="L7425" s="167" t="str">
        <f>+INDEX(ECR_Hours!$I$12:$I$15,MATCH(ExportsELAP[[#This Row],[Date Prevailing]],ECR_Hours!$H$12:$H$15,1))</f>
        <v>NS</v>
      </c>
      <c r="M7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6" spans="1:13" x14ac:dyDescent="0.25">
      <c r="A7426" s="164">
        <f>+Exports!A7429</f>
        <v>44871</v>
      </c>
      <c r="B7426" s="165">
        <f t="shared" ref="B7426:B7489" si="464">+YEAR(A7426)</f>
        <v>2022</v>
      </c>
      <c r="C7426" s="165">
        <f t="shared" ref="C7426:C7489" si="465">+MONTH(A7426)</f>
        <v>11</v>
      </c>
      <c r="D7426" s="165">
        <f t="shared" ref="D7426:D7489" si="466">+DAY(A7426)</f>
        <v>6</v>
      </c>
      <c r="E7426" s="165">
        <f>+Exports!B7429</f>
        <v>9</v>
      </c>
      <c r="F7426" s="165">
        <f>+WEEKDAY(ExportsELAP[[#This Row],[Date Prevailing]],1)</f>
        <v>1</v>
      </c>
      <c r="G7426" s="165">
        <f>+COUNTIFS(ECR_Hours!$K$6:$K$7,ExportsELAP[[#This Row],[Date Prevailing]])</f>
        <v>0</v>
      </c>
      <c r="H7426" s="165">
        <f t="shared" ref="H7426:H7489" si="467">+IF(G7426=1,0,F7426)</f>
        <v>1</v>
      </c>
      <c r="I7426" s="166">
        <f>+Exports!G7429</f>
        <v>8508.1409000000003</v>
      </c>
      <c r="J7426" s="166">
        <f>+'ELAP_IPCO-APND'!D7429</f>
        <v>61.961689999999997</v>
      </c>
      <c r="K7426" s="166">
        <f>+(ExportsELAP[[#This Row],[Exports kWh - MPT]]/1000)*ExportsELAP[[#This Row],[EIM Price]]</f>
        <v>527.17878892212104</v>
      </c>
      <c r="L7426" s="167" t="str">
        <f>+INDEX(ECR_Hours!$I$12:$I$15,MATCH(ExportsELAP[[#This Row],[Date Prevailing]],ECR_Hours!$H$12:$H$15,1))</f>
        <v>NS</v>
      </c>
      <c r="M7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7" spans="1:13" x14ac:dyDescent="0.25">
      <c r="A7427" s="164">
        <f>+Exports!A7430</f>
        <v>44871</v>
      </c>
      <c r="B7427" s="165">
        <f t="shared" si="464"/>
        <v>2022</v>
      </c>
      <c r="C7427" s="165">
        <f t="shared" si="465"/>
        <v>11</v>
      </c>
      <c r="D7427" s="165">
        <f t="shared" si="466"/>
        <v>6</v>
      </c>
      <c r="E7427" s="165">
        <f>+Exports!B7430</f>
        <v>10</v>
      </c>
      <c r="F7427" s="165">
        <f>+WEEKDAY(ExportsELAP[[#This Row],[Date Prevailing]],1)</f>
        <v>1</v>
      </c>
      <c r="G7427" s="165">
        <f>+COUNTIFS(ECR_Hours!$K$6:$K$7,ExportsELAP[[#This Row],[Date Prevailing]])</f>
        <v>0</v>
      </c>
      <c r="H7427" s="165">
        <f t="shared" si="467"/>
        <v>1</v>
      </c>
      <c r="I7427" s="166">
        <f>+Exports!G7430</f>
        <v>20969.789000000001</v>
      </c>
      <c r="J7427" s="166">
        <f>+'ELAP_IPCO-APND'!D7430</f>
        <v>56.305109999999999</v>
      </c>
      <c r="K7427" s="166">
        <f>+(ExportsELAP[[#This Row],[Exports kWh - MPT]]/1000)*ExportsELAP[[#This Row],[EIM Price]]</f>
        <v>1180.70627632179</v>
      </c>
      <c r="L7427" s="167" t="str">
        <f>+INDEX(ECR_Hours!$I$12:$I$15,MATCH(ExportsELAP[[#This Row],[Date Prevailing]],ECR_Hours!$H$12:$H$15,1))</f>
        <v>NS</v>
      </c>
      <c r="M7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8" spans="1:13" x14ac:dyDescent="0.25">
      <c r="A7428" s="164">
        <f>+Exports!A7431</f>
        <v>44871</v>
      </c>
      <c r="B7428" s="165">
        <f t="shared" si="464"/>
        <v>2022</v>
      </c>
      <c r="C7428" s="165">
        <f t="shared" si="465"/>
        <v>11</v>
      </c>
      <c r="D7428" s="165">
        <f t="shared" si="466"/>
        <v>6</v>
      </c>
      <c r="E7428" s="165">
        <f>+Exports!B7431</f>
        <v>11</v>
      </c>
      <c r="F7428" s="165">
        <f>+WEEKDAY(ExportsELAP[[#This Row],[Date Prevailing]],1)</f>
        <v>1</v>
      </c>
      <c r="G7428" s="165">
        <f>+COUNTIFS(ECR_Hours!$K$6:$K$7,ExportsELAP[[#This Row],[Date Prevailing]])</f>
        <v>0</v>
      </c>
      <c r="H7428" s="165">
        <f t="shared" si="467"/>
        <v>1</v>
      </c>
      <c r="I7428" s="166">
        <f>+Exports!G7431</f>
        <v>31734.536600000003</v>
      </c>
      <c r="J7428" s="166">
        <f>+'ELAP_IPCO-APND'!D7431</f>
        <v>44.558459999999997</v>
      </c>
      <c r="K7428" s="166">
        <f>+(ExportsELAP[[#This Row],[Exports kWh - MPT]]/1000)*ExportsELAP[[#This Row],[EIM Price]]</f>
        <v>1414.042079709636</v>
      </c>
      <c r="L7428" s="167" t="str">
        <f>+INDEX(ECR_Hours!$I$12:$I$15,MATCH(ExportsELAP[[#This Row],[Date Prevailing]],ECR_Hours!$H$12:$H$15,1))</f>
        <v>NS</v>
      </c>
      <c r="M7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29" spans="1:13" x14ac:dyDescent="0.25">
      <c r="A7429" s="164">
        <f>+Exports!A7432</f>
        <v>44871</v>
      </c>
      <c r="B7429" s="165">
        <f t="shared" si="464"/>
        <v>2022</v>
      </c>
      <c r="C7429" s="165">
        <f t="shared" si="465"/>
        <v>11</v>
      </c>
      <c r="D7429" s="165">
        <f t="shared" si="466"/>
        <v>6</v>
      </c>
      <c r="E7429" s="165">
        <f>+Exports!B7432</f>
        <v>12</v>
      </c>
      <c r="F7429" s="165">
        <f>+WEEKDAY(ExportsELAP[[#This Row],[Date Prevailing]],1)</f>
        <v>1</v>
      </c>
      <c r="G7429" s="165">
        <f>+COUNTIFS(ECR_Hours!$K$6:$K$7,ExportsELAP[[#This Row],[Date Prevailing]])</f>
        <v>0</v>
      </c>
      <c r="H7429" s="165">
        <f t="shared" si="467"/>
        <v>1</v>
      </c>
      <c r="I7429" s="166">
        <f>+Exports!G7432</f>
        <v>38831.534399999997</v>
      </c>
      <c r="J7429" s="166">
        <f>+'ELAP_IPCO-APND'!D7432</f>
        <v>40.162089999999999</v>
      </c>
      <c r="K7429" s="166">
        <f>+(ExportsELAP[[#This Row],[Exports kWh - MPT]]/1000)*ExportsELAP[[#This Row],[EIM Price]]</f>
        <v>1559.5555794108957</v>
      </c>
      <c r="L7429" s="167" t="str">
        <f>+INDEX(ECR_Hours!$I$12:$I$15,MATCH(ExportsELAP[[#This Row],[Date Prevailing]],ECR_Hours!$H$12:$H$15,1))</f>
        <v>NS</v>
      </c>
      <c r="M7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0" spans="1:13" x14ac:dyDescent="0.25">
      <c r="A7430" s="164">
        <f>+Exports!A7433</f>
        <v>44871</v>
      </c>
      <c r="B7430" s="165">
        <f t="shared" si="464"/>
        <v>2022</v>
      </c>
      <c r="C7430" s="165">
        <f t="shared" si="465"/>
        <v>11</v>
      </c>
      <c r="D7430" s="165">
        <f t="shared" si="466"/>
        <v>6</v>
      </c>
      <c r="E7430" s="165">
        <f>+Exports!B7433</f>
        <v>13</v>
      </c>
      <c r="F7430" s="165">
        <f>+WEEKDAY(ExportsELAP[[#This Row],[Date Prevailing]],1)</f>
        <v>1</v>
      </c>
      <c r="G7430" s="165">
        <f>+COUNTIFS(ECR_Hours!$K$6:$K$7,ExportsELAP[[#This Row],[Date Prevailing]])</f>
        <v>0</v>
      </c>
      <c r="H7430" s="165">
        <f t="shared" si="467"/>
        <v>1</v>
      </c>
      <c r="I7430" s="166">
        <f>+Exports!G7433</f>
        <v>40659.801299999999</v>
      </c>
      <c r="J7430" s="166">
        <f>+'ELAP_IPCO-APND'!D7433</f>
        <v>36.143990000000002</v>
      </c>
      <c r="K7430" s="166">
        <f>+(ExportsELAP[[#This Row],[Exports kWh - MPT]]/1000)*ExportsELAP[[#This Row],[EIM Price]]</f>
        <v>1469.6074515891871</v>
      </c>
      <c r="L7430" s="167" t="str">
        <f>+INDEX(ECR_Hours!$I$12:$I$15,MATCH(ExportsELAP[[#This Row],[Date Prevailing]],ECR_Hours!$H$12:$H$15,1))</f>
        <v>NS</v>
      </c>
      <c r="M7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1" spans="1:13" x14ac:dyDescent="0.25">
      <c r="A7431" s="164">
        <f>+Exports!A7434</f>
        <v>44871</v>
      </c>
      <c r="B7431" s="165">
        <f t="shared" si="464"/>
        <v>2022</v>
      </c>
      <c r="C7431" s="165">
        <f t="shared" si="465"/>
        <v>11</v>
      </c>
      <c r="D7431" s="165">
        <f t="shared" si="466"/>
        <v>6</v>
      </c>
      <c r="E7431" s="165">
        <f>+Exports!B7434</f>
        <v>14</v>
      </c>
      <c r="F7431" s="165">
        <f>+WEEKDAY(ExportsELAP[[#This Row],[Date Prevailing]],1)</f>
        <v>1</v>
      </c>
      <c r="G7431" s="165">
        <f>+COUNTIFS(ECR_Hours!$K$6:$K$7,ExportsELAP[[#This Row],[Date Prevailing]])</f>
        <v>0</v>
      </c>
      <c r="H7431" s="165">
        <f t="shared" si="467"/>
        <v>1</v>
      </c>
      <c r="I7431" s="166">
        <f>+Exports!G7434</f>
        <v>33282.288500000002</v>
      </c>
      <c r="J7431" s="166">
        <f>+'ELAP_IPCO-APND'!D7434</f>
        <v>37.180709999999998</v>
      </c>
      <c r="K7431" s="166">
        <f>+(ExportsELAP[[#This Row],[Exports kWh - MPT]]/1000)*ExportsELAP[[#This Row],[EIM Price]]</f>
        <v>1237.459116854835</v>
      </c>
      <c r="L7431" s="167" t="str">
        <f>+INDEX(ECR_Hours!$I$12:$I$15,MATCH(ExportsELAP[[#This Row],[Date Prevailing]],ECR_Hours!$H$12:$H$15,1))</f>
        <v>NS</v>
      </c>
      <c r="M7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2" spans="1:13" x14ac:dyDescent="0.25">
      <c r="A7432" s="164">
        <f>+Exports!A7435</f>
        <v>44871</v>
      </c>
      <c r="B7432" s="165">
        <f t="shared" si="464"/>
        <v>2022</v>
      </c>
      <c r="C7432" s="165">
        <f t="shared" si="465"/>
        <v>11</v>
      </c>
      <c r="D7432" s="165">
        <f t="shared" si="466"/>
        <v>6</v>
      </c>
      <c r="E7432" s="165">
        <f>+Exports!B7435</f>
        <v>15</v>
      </c>
      <c r="F7432" s="165">
        <f>+WEEKDAY(ExportsELAP[[#This Row],[Date Prevailing]],1)</f>
        <v>1</v>
      </c>
      <c r="G7432" s="165">
        <f>+COUNTIFS(ECR_Hours!$K$6:$K$7,ExportsELAP[[#This Row],[Date Prevailing]])</f>
        <v>0</v>
      </c>
      <c r="H7432" s="165">
        <f t="shared" si="467"/>
        <v>1</v>
      </c>
      <c r="I7432" s="166">
        <f>+Exports!G7435</f>
        <v>14414.983699999999</v>
      </c>
      <c r="J7432" s="166">
        <f>+'ELAP_IPCO-APND'!D7435</f>
        <v>31.446149999999999</v>
      </c>
      <c r="K7432" s="166">
        <f>+(ExportsELAP[[#This Row],[Exports kWh - MPT]]/1000)*ExportsELAP[[#This Row],[EIM Price]]</f>
        <v>453.29573967775497</v>
      </c>
      <c r="L7432" s="167" t="str">
        <f>+INDEX(ECR_Hours!$I$12:$I$15,MATCH(ExportsELAP[[#This Row],[Date Prevailing]],ECR_Hours!$H$12:$H$15,1))</f>
        <v>NS</v>
      </c>
      <c r="M7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3" spans="1:13" x14ac:dyDescent="0.25">
      <c r="A7433" s="164">
        <f>+Exports!A7436</f>
        <v>44871</v>
      </c>
      <c r="B7433" s="165">
        <f t="shared" si="464"/>
        <v>2022</v>
      </c>
      <c r="C7433" s="165">
        <f t="shared" si="465"/>
        <v>11</v>
      </c>
      <c r="D7433" s="165">
        <f t="shared" si="466"/>
        <v>6</v>
      </c>
      <c r="E7433" s="165">
        <f>+Exports!B7436</f>
        <v>16</v>
      </c>
      <c r="F7433" s="165">
        <f>+WEEKDAY(ExportsELAP[[#This Row],[Date Prevailing]],1)</f>
        <v>1</v>
      </c>
      <c r="G7433" s="165">
        <f>+COUNTIFS(ECR_Hours!$K$6:$K$7,ExportsELAP[[#This Row],[Date Prevailing]])</f>
        <v>0</v>
      </c>
      <c r="H7433" s="165">
        <f t="shared" si="467"/>
        <v>1</v>
      </c>
      <c r="I7433" s="166">
        <f>+Exports!G7436</f>
        <v>7295.4614000000001</v>
      </c>
      <c r="J7433" s="166">
        <f>+'ELAP_IPCO-APND'!D7436</f>
        <v>34.833379999999998</v>
      </c>
      <c r="K7433" s="166">
        <f>+(ExportsELAP[[#This Row],[Exports kWh - MPT]]/1000)*ExportsELAP[[#This Row],[EIM Price]]</f>
        <v>254.12557922153198</v>
      </c>
      <c r="L7433" s="167" t="str">
        <f>+INDEX(ECR_Hours!$I$12:$I$15,MATCH(ExportsELAP[[#This Row],[Date Prevailing]],ECR_Hours!$H$12:$H$15,1))</f>
        <v>NS</v>
      </c>
      <c r="M7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4" spans="1:13" x14ac:dyDescent="0.25">
      <c r="A7434" s="164">
        <f>+Exports!A7437</f>
        <v>44871</v>
      </c>
      <c r="B7434" s="165">
        <f t="shared" si="464"/>
        <v>2022</v>
      </c>
      <c r="C7434" s="165">
        <f t="shared" si="465"/>
        <v>11</v>
      </c>
      <c r="D7434" s="165">
        <f t="shared" si="466"/>
        <v>6</v>
      </c>
      <c r="E7434" s="165">
        <f>+Exports!B7437</f>
        <v>17</v>
      </c>
      <c r="F7434" s="165">
        <f>+WEEKDAY(ExportsELAP[[#This Row],[Date Prevailing]],1)</f>
        <v>1</v>
      </c>
      <c r="G7434" s="165">
        <f>+COUNTIFS(ECR_Hours!$K$6:$K$7,ExportsELAP[[#This Row],[Date Prevailing]])</f>
        <v>0</v>
      </c>
      <c r="H7434" s="165">
        <f t="shared" si="467"/>
        <v>1</v>
      </c>
      <c r="I7434" s="166">
        <f>+Exports!G7437</f>
        <v>2755.5198999999998</v>
      </c>
      <c r="J7434" s="166">
        <f>+'ELAP_IPCO-APND'!D7437</f>
        <v>44.230080000000001</v>
      </c>
      <c r="K7434" s="166">
        <f>+(ExportsELAP[[#This Row],[Exports kWh - MPT]]/1000)*ExportsELAP[[#This Row],[EIM Price]]</f>
        <v>121.87686561859199</v>
      </c>
      <c r="L7434" s="167" t="str">
        <f>+INDEX(ECR_Hours!$I$12:$I$15,MATCH(ExportsELAP[[#This Row],[Date Prevailing]],ECR_Hours!$H$12:$H$15,1))</f>
        <v>NS</v>
      </c>
      <c r="M7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5" spans="1:13" x14ac:dyDescent="0.25">
      <c r="A7435" s="164">
        <f>+Exports!A7438</f>
        <v>44871</v>
      </c>
      <c r="B7435" s="165">
        <f t="shared" si="464"/>
        <v>2022</v>
      </c>
      <c r="C7435" s="165">
        <f t="shared" si="465"/>
        <v>11</v>
      </c>
      <c r="D7435" s="165">
        <f t="shared" si="466"/>
        <v>6</v>
      </c>
      <c r="E7435" s="165">
        <f>+Exports!B7438</f>
        <v>18</v>
      </c>
      <c r="F7435" s="165">
        <f>+WEEKDAY(ExportsELAP[[#This Row],[Date Prevailing]],1)</f>
        <v>1</v>
      </c>
      <c r="G7435" s="165">
        <f>+COUNTIFS(ECR_Hours!$K$6:$K$7,ExportsELAP[[#This Row],[Date Prevailing]])</f>
        <v>0</v>
      </c>
      <c r="H7435" s="165">
        <f t="shared" si="467"/>
        <v>1</v>
      </c>
      <c r="I7435" s="166">
        <f>+Exports!G7438</f>
        <v>196.48820000000001</v>
      </c>
      <c r="J7435" s="166">
        <f>+'ELAP_IPCO-APND'!D7438</f>
        <v>85.550579999999997</v>
      </c>
      <c r="K7435" s="166">
        <f>+(ExportsELAP[[#This Row],[Exports kWh - MPT]]/1000)*ExportsELAP[[#This Row],[EIM Price]]</f>
        <v>16.809679473155999</v>
      </c>
      <c r="L7435" s="167" t="str">
        <f>+INDEX(ECR_Hours!$I$12:$I$15,MATCH(ExportsELAP[[#This Row],[Date Prevailing]],ECR_Hours!$H$12:$H$15,1))</f>
        <v>NS</v>
      </c>
      <c r="M7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6" spans="1:13" x14ac:dyDescent="0.25">
      <c r="A7436" s="164">
        <f>+Exports!A7439</f>
        <v>44871</v>
      </c>
      <c r="B7436" s="165">
        <f t="shared" si="464"/>
        <v>2022</v>
      </c>
      <c r="C7436" s="165">
        <f t="shared" si="465"/>
        <v>11</v>
      </c>
      <c r="D7436" s="165">
        <f t="shared" si="466"/>
        <v>6</v>
      </c>
      <c r="E7436" s="165">
        <f>+Exports!B7439</f>
        <v>19</v>
      </c>
      <c r="F7436" s="165">
        <f>+WEEKDAY(ExportsELAP[[#This Row],[Date Prevailing]],1)</f>
        <v>1</v>
      </c>
      <c r="G7436" s="165">
        <f>+COUNTIFS(ECR_Hours!$K$6:$K$7,ExportsELAP[[#This Row],[Date Prevailing]])</f>
        <v>0</v>
      </c>
      <c r="H7436" s="165">
        <f t="shared" si="467"/>
        <v>1</v>
      </c>
      <c r="I7436" s="166">
        <f>+Exports!G7439</f>
        <v>13.189300000000001</v>
      </c>
      <c r="J7436" s="166">
        <f>+'ELAP_IPCO-APND'!D7439</f>
        <v>76.220100000000002</v>
      </c>
      <c r="K7436" s="166">
        <f>+(ExportsELAP[[#This Row],[Exports kWh - MPT]]/1000)*ExportsELAP[[#This Row],[EIM Price]]</f>
        <v>1.0052897649300001</v>
      </c>
      <c r="L7436" s="167" t="str">
        <f>+INDEX(ECR_Hours!$I$12:$I$15,MATCH(ExportsELAP[[#This Row],[Date Prevailing]],ECR_Hours!$H$12:$H$15,1))</f>
        <v>NS</v>
      </c>
      <c r="M7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7" spans="1:13" x14ac:dyDescent="0.25">
      <c r="A7437" s="164">
        <f>+Exports!A7440</f>
        <v>44871</v>
      </c>
      <c r="B7437" s="165">
        <f t="shared" si="464"/>
        <v>2022</v>
      </c>
      <c r="C7437" s="165">
        <f t="shared" si="465"/>
        <v>11</v>
      </c>
      <c r="D7437" s="165">
        <f t="shared" si="466"/>
        <v>6</v>
      </c>
      <c r="E7437" s="165">
        <f>+Exports!B7440</f>
        <v>20</v>
      </c>
      <c r="F7437" s="165">
        <f>+WEEKDAY(ExportsELAP[[#This Row],[Date Prevailing]],1)</f>
        <v>1</v>
      </c>
      <c r="G7437" s="165">
        <f>+COUNTIFS(ECR_Hours!$K$6:$K$7,ExportsELAP[[#This Row],[Date Prevailing]])</f>
        <v>0</v>
      </c>
      <c r="H7437" s="165">
        <f t="shared" si="467"/>
        <v>1</v>
      </c>
      <c r="I7437" s="166">
        <f>+Exports!G7440</f>
        <v>13.9617</v>
      </c>
      <c r="J7437" s="166">
        <f>+'ELAP_IPCO-APND'!D7440</f>
        <v>87.68177</v>
      </c>
      <c r="K7437" s="166">
        <f>+(ExportsELAP[[#This Row],[Exports kWh - MPT]]/1000)*ExportsELAP[[#This Row],[EIM Price]]</f>
        <v>1.2241865682090001</v>
      </c>
      <c r="L7437" s="167" t="str">
        <f>+INDEX(ECR_Hours!$I$12:$I$15,MATCH(ExportsELAP[[#This Row],[Date Prevailing]],ECR_Hours!$H$12:$H$15,1))</f>
        <v>NS</v>
      </c>
      <c r="M7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8" spans="1:13" x14ac:dyDescent="0.25">
      <c r="A7438" s="164">
        <f>+Exports!A7441</f>
        <v>44871</v>
      </c>
      <c r="B7438" s="165">
        <f t="shared" si="464"/>
        <v>2022</v>
      </c>
      <c r="C7438" s="165">
        <f t="shared" si="465"/>
        <v>11</v>
      </c>
      <c r="D7438" s="165">
        <f t="shared" si="466"/>
        <v>6</v>
      </c>
      <c r="E7438" s="165">
        <f>+Exports!B7441</f>
        <v>21</v>
      </c>
      <c r="F7438" s="165">
        <f>+WEEKDAY(ExportsELAP[[#This Row],[Date Prevailing]],1)</f>
        <v>1</v>
      </c>
      <c r="G7438" s="165">
        <f>+COUNTIFS(ECR_Hours!$K$6:$K$7,ExportsELAP[[#This Row],[Date Prevailing]])</f>
        <v>0</v>
      </c>
      <c r="H7438" s="165">
        <f t="shared" si="467"/>
        <v>1</v>
      </c>
      <c r="I7438" s="166">
        <f>+Exports!G7441</f>
        <v>14.491200000000001</v>
      </c>
      <c r="J7438" s="166">
        <f>+'ELAP_IPCO-APND'!D7441</f>
        <v>74.047520000000006</v>
      </c>
      <c r="K7438" s="166">
        <f>+(ExportsELAP[[#This Row],[Exports kWh - MPT]]/1000)*ExportsELAP[[#This Row],[EIM Price]]</f>
        <v>1.0730374218240002</v>
      </c>
      <c r="L7438" s="167" t="str">
        <f>+INDEX(ECR_Hours!$I$12:$I$15,MATCH(ExportsELAP[[#This Row],[Date Prevailing]],ECR_Hours!$H$12:$H$15,1))</f>
        <v>NS</v>
      </c>
      <c r="M7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39" spans="1:13" x14ac:dyDescent="0.25">
      <c r="A7439" s="164">
        <f>+Exports!A7442</f>
        <v>44871</v>
      </c>
      <c r="B7439" s="165">
        <f t="shared" si="464"/>
        <v>2022</v>
      </c>
      <c r="C7439" s="165">
        <f t="shared" si="465"/>
        <v>11</v>
      </c>
      <c r="D7439" s="165">
        <f t="shared" si="466"/>
        <v>6</v>
      </c>
      <c r="E7439" s="165">
        <f>+Exports!B7442</f>
        <v>22</v>
      </c>
      <c r="F7439" s="165">
        <f>+WEEKDAY(ExportsELAP[[#This Row],[Date Prevailing]],1)</f>
        <v>1</v>
      </c>
      <c r="G7439" s="165">
        <f>+COUNTIFS(ECR_Hours!$K$6:$K$7,ExportsELAP[[#This Row],[Date Prevailing]])</f>
        <v>0</v>
      </c>
      <c r="H7439" s="165">
        <f t="shared" si="467"/>
        <v>1</v>
      </c>
      <c r="I7439" s="166">
        <f>+Exports!G7442</f>
        <v>13.6988</v>
      </c>
      <c r="J7439" s="166">
        <f>+'ELAP_IPCO-APND'!D7442</f>
        <v>72.684190000000001</v>
      </c>
      <c r="K7439" s="166">
        <f>+(ExportsELAP[[#This Row],[Exports kWh - MPT]]/1000)*ExportsELAP[[#This Row],[EIM Price]]</f>
        <v>0.9956861819720001</v>
      </c>
      <c r="L7439" s="167" t="str">
        <f>+INDEX(ECR_Hours!$I$12:$I$15,MATCH(ExportsELAP[[#This Row],[Date Prevailing]],ECR_Hours!$H$12:$H$15,1))</f>
        <v>NS</v>
      </c>
      <c r="M7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0" spans="1:13" x14ac:dyDescent="0.25">
      <c r="A7440" s="164">
        <f>+Exports!A7443</f>
        <v>44871</v>
      </c>
      <c r="B7440" s="165">
        <f t="shared" si="464"/>
        <v>2022</v>
      </c>
      <c r="C7440" s="165">
        <f t="shared" si="465"/>
        <v>11</v>
      </c>
      <c r="D7440" s="165">
        <f t="shared" si="466"/>
        <v>6</v>
      </c>
      <c r="E7440" s="165">
        <f>+Exports!B7443</f>
        <v>23</v>
      </c>
      <c r="F7440" s="165">
        <f>+WEEKDAY(ExportsELAP[[#This Row],[Date Prevailing]],1)</f>
        <v>1</v>
      </c>
      <c r="G7440" s="165">
        <f>+COUNTIFS(ECR_Hours!$K$6:$K$7,ExportsELAP[[#This Row],[Date Prevailing]])</f>
        <v>0</v>
      </c>
      <c r="H7440" s="165">
        <f t="shared" si="467"/>
        <v>1</v>
      </c>
      <c r="I7440" s="166">
        <f>+Exports!G7443</f>
        <v>16.300799999999999</v>
      </c>
      <c r="J7440" s="166">
        <f>+'ELAP_IPCO-APND'!D7443</f>
        <v>71.495260000000002</v>
      </c>
      <c r="K7440" s="166">
        <f>+(ExportsELAP[[#This Row],[Exports kWh - MPT]]/1000)*ExportsELAP[[#This Row],[EIM Price]]</f>
        <v>1.1654299342079999</v>
      </c>
      <c r="L7440" s="167" t="str">
        <f>+INDEX(ECR_Hours!$I$12:$I$15,MATCH(ExportsELAP[[#This Row],[Date Prevailing]],ECR_Hours!$H$12:$H$15,1))</f>
        <v>NS</v>
      </c>
      <c r="M7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1" spans="1:13" x14ac:dyDescent="0.25">
      <c r="A7441" s="164">
        <f>+Exports!A7444</f>
        <v>44871</v>
      </c>
      <c r="B7441" s="165">
        <f t="shared" si="464"/>
        <v>2022</v>
      </c>
      <c r="C7441" s="165">
        <f t="shared" si="465"/>
        <v>11</v>
      </c>
      <c r="D7441" s="165">
        <f t="shared" si="466"/>
        <v>6</v>
      </c>
      <c r="E7441" s="165">
        <f>+Exports!B7444</f>
        <v>24</v>
      </c>
      <c r="F7441" s="165">
        <f>+WEEKDAY(ExportsELAP[[#This Row],[Date Prevailing]],1)</f>
        <v>1</v>
      </c>
      <c r="G7441" s="165">
        <f>+COUNTIFS(ECR_Hours!$K$6:$K$7,ExportsELAP[[#This Row],[Date Prevailing]])</f>
        <v>0</v>
      </c>
      <c r="H7441" s="165">
        <f t="shared" si="467"/>
        <v>1</v>
      </c>
      <c r="I7441" s="166">
        <f>+Exports!G7444</f>
        <v>14.2454</v>
      </c>
      <c r="J7441" s="166">
        <f>+'ELAP_IPCO-APND'!D7444</f>
        <v>67.760599999999997</v>
      </c>
      <c r="K7441" s="166">
        <f>+(ExportsELAP[[#This Row],[Exports kWh - MPT]]/1000)*ExportsELAP[[#This Row],[EIM Price]]</f>
        <v>0.96527685123999996</v>
      </c>
      <c r="L7441" s="167" t="str">
        <f>+INDEX(ECR_Hours!$I$12:$I$15,MATCH(ExportsELAP[[#This Row],[Date Prevailing]],ECR_Hours!$H$12:$H$15,1))</f>
        <v>NS</v>
      </c>
      <c r="M7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2" spans="1:13" x14ac:dyDescent="0.25">
      <c r="A7442" s="164">
        <f>+Exports!A7445</f>
        <v>44871</v>
      </c>
      <c r="B7442" s="165">
        <f t="shared" si="464"/>
        <v>2022</v>
      </c>
      <c r="C7442" s="165">
        <f t="shared" si="465"/>
        <v>11</v>
      </c>
      <c r="D7442" s="165">
        <f t="shared" si="466"/>
        <v>6</v>
      </c>
      <c r="E7442" s="165">
        <f>+Exports!B7445</f>
        <v>25</v>
      </c>
      <c r="F7442" s="165">
        <f>+WEEKDAY(ExportsELAP[[#This Row],[Date Prevailing]],1)</f>
        <v>1</v>
      </c>
      <c r="G7442" s="165">
        <f>+COUNTIFS(ECR_Hours!$K$6:$K$7,ExportsELAP[[#This Row],[Date Prevailing]])</f>
        <v>0</v>
      </c>
      <c r="H7442" s="165">
        <f t="shared" si="467"/>
        <v>1</v>
      </c>
      <c r="I7442" s="166">
        <f>+Exports!G7445</f>
        <v>14.82105</v>
      </c>
      <c r="J7442" s="166">
        <f>+'ELAP_IPCO-APND'!D7445</f>
        <v>58.025489999999998</v>
      </c>
      <c r="K7442" s="166">
        <f>+(ExportsELAP[[#This Row],[Exports kWh - MPT]]/1000)*ExportsELAP[[#This Row],[EIM Price]]</f>
        <v>0.8599986885644999</v>
      </c>
      <c r="L7442" s="167" t="str">
        <f>+INDEX(ECR_Hours!$I$12:$I$15,MATCH(ExportsELAP[[#This Row],[Date Prevailing]],ECR_Hours!$H$12:$H$15,1))</f>
        <v>NS</v>
      </c>
      <c r="M7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3" spans="1:13" x14ac:dyDescent="0.25">
      <c r="A7443" s="164">
        <f>+Exports!A7446</f>
        <v>44872</v>
      </c>
      <c r="B7443" s="165">
        <f t="shared" si="464"/>
        <v>2022</v>
      </c>
      <c r="C7443" s="165">
        <f t="shared" si="465"/>
        <v>11</v>
      </c>
      <c r="D7443" s="165">
        <f t="shared" si="466"/>
        <v>7</v>
      </c>
      <c r="E7443" s="165">
        <f>+Exports!B7446</f>
        <v>1</v>
      </c>
      <c r="F7443" s="165">
        <f>+WEEKDAY(ExportsELAP[[#This Row],[Date Prevailing]],1)</f>
        <v>2</v>
      </c>
      <c r="G7443" s="165">
        <f>+COUNTIFS(ECR_Hours!$K$6:$K$7,ExportsELAP[[#This Row],[Date Prevailing]])</f>
        <v>0</v>
      </c>
      <c r="H7443" s="165">
        <f t="shared" si="467"/>
        <v>2</v>
      </c>
      <c r="I7443" s="166">
        <f>+Exports!G7446</f>
        <v>15.396700000000001</v>
      </c>
      <c r="J7443" s="166">
        <f>+'ELAP_IPCO-APND'!D7446</f>
        <v>52.645240000000001</v>
      </c>
      <c r="K7443" s="166">
        <f>+(ExportsELAP[[#This Row],[Exports kWh - MPT]]/1000)*ExportsELAP[[#This Row],[EIM Price]]</f>
        <v>0.8105629667080001</v>
      </c>
      <c r="L7443" s="167" t="str">
        <f>+INDEX(ECR_Hours!$I$12:$I$15,MATCH(ExportsELAP[[#This Row],[Date Prevailing]],ECR_Hours!$H$12:$H$15,1))</f>
        <v>NS</v>
      </c>
      <c r="M7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4" spans="1:13" x14ac:dyDescent="0.25">
      <c r="A7444" s="164">
        <f>+Exports!A7447</f>
        <v>44872</v>
      </c>
      <c r="B7444" s="165">
        <f t="shared" si="464"/>
        <v>2022</v>
      </c>
      <c r="C7444" s="165">
        <f t="shared" si="465"/>
        <v>11</v>
      </c>
      <c r="D7444" s="165">
        <f t="shared" si="466"/>
        <v>7</v>
      </c>
      <c r="E7444" s="165">
        <f>+Exports!B7447</f>
        <v>2</v>
      </c>
      <c r="F7444" s="165">
        <f>+WEEKDAY(ExportsELAP[[#This Row],[Date Prevailing]],1)</f>
        <v>2</v>
      </c>
      <c r="G7444" s="165">
        <f>+COUNTIFS(ECR_Hours!$K$6:$K$7,ExportsELAP[[#This Row],[Date Prevailing]])</f>
        <v>0</v>
      </c>
      <c r="H7444" s="165">
        <f t="shared" si="467"/>
        <v>2</v>
      </c>
      <c r="I7444" s="166">
        <f>+Exports!G7447</f>
        <v>16.605</v>
      </c>
      <c r="J7444" s="166">
        <f>+'ELAP_IPCO-APND'!D7447</f>
        <v>50.00591</v>
      </c>
      <c r="K7444" s="166">
        <f>+(ExportsELAP[[#This Row],[Exports kWh - MPT]]/1000)*ExportsELAP[[#This Row],[EIM Price]]</f>
        <v>0.83034813555000009</v>
      </c>
      <c r="L7444" s="167" t="str">
        <f>+INDEX(ECR_Hours!$I$12:$I$15,MATCH(ExportsELAP[[#This Row],[Date Prevailing]],ECR_Hours!$H$12:$H$15,1))</f>
        <v>NS</v>
      </c>
      <c r="M7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5" spans="1:13" x14ac:dyDescent="0.25">
      <c r="A7445" s="164">
        <f>+Exports!A7448</f>
        <v>44872</v>
      </c>
      <c r="B7445" s="165">
        <f t="shared" si="464"/>
        <v>2022</v>
      </c>
      <c r="C7445" s="165">
        <f t="shared" si="465"/>
        <v>11</v>
      </c>
      <c r="D7445" s="165">
        <f t="shared" si="466"/>
        <v>7</v>
      </c>
      <c r="E7445" s="165">
        <f>+Exports!B7448</f>
        <v>3</v>
      </c>
      <c r="F7445" s="165">
        <f>+WEEKDAY(ExportsELAP[[#This Row],[Date Prevailing]],1)</f>
        <v>2</v>
      </c>
      <c r="G7445" s="165">
        <f>+COUNTIFS(ECR_Hours!$K$6:$K$7,ExportsELAP[[#This Row],[Date Prevailing]])</f>
        <v>0</v>
      </c>
      <c r="H7445" s="165">
        <f t="shared" si="467"/>
        <v>2</v>
      </c>
      <c r="I7445" s="166">
        <f>+Exports!G7448</f>
        <v>17.866800000000001</v>
      </c>
      <c r="J7445" s="166">
        <f>+'ELAP_IPCO-APND'!D7448</f>
        <v>55.940489999999997</v>
      </c>
      <c r="K7445" s="166">
        <f>+(ExportsELAP[[#This Row],[Exports kWh - MPT]]/1000)*ExportsELAP[[#This Row],[EIM Price]]</f>
        <v>0.99947754673200007</v>
      </c>
      <c r="L7445" s="167" t="str">
        <f>+INDEX(ECR_Hours!$I$12:$I$15,MATCH(ExportsELAP[[#This Row],[Date Prevailing]],ECR_Hours!$H$12:$H$15,1))</f>
        <v>NS</v>
      </c>
      <c r="M7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6" spans="1:13" x14ac:dyDescent="0.25">
      <c r="A7446" s="164">
        <f>+Exports!A7449</f>
        <v>44872</v>
      </c>
      <c r="B7446" s="165">
        <f t="shared" si="464"/>
        <v>2022</v>
      </c>
      <c r="C7446" s="165">
        <f t="shared" si="465"/>
        <v>11</v>
      </c>
      <c r="D7446" s="165">
        <f t="shared" si="466"/>
        <v>7</v>
      </c>
      <c r="E7446" s="165">
        <f>+Exports!B7449</f>
        <v>4</v>
      </c>
      <c r="F7446" s="165">
        <f>+WEEKDAY(ExportsELAP[[#This Row],[Date Prevailing]],1)</f>
        <v>2</v>
      </c>
      <c r="G7446" s="165">
        <f>+COUNTIFS(ECR_Hours!$K$6:$K$7,ExportsELAP[[#This Row],[Date Prevailing]])</f>
        <v>0</v>
      </c>
      <c r="H7446" s="165">
        <f t="shared" si="467"/>
        <v>2</v>
      </c>
      <c r="I7446" s="166">
        <f>+Exports!G7449</f>
        <v>23.615199999999998</v>
      </c>
      <c r="J7446" s="166">
        <f>+'ELAP_IPCO-APND'!D7449</f>
        <v>54.322719999999997</v>
      </c>
      <c r="K7446" s="166">
        <f>+(ExportsELAP[[#This Row],[Exports kWh - MPT]]/1000)*ExportsELAP[[#This Row],[EIM Price]]</f>
        <v>1.2828418973439999</v>
      </c>
      <c r="L7446" s="167" t="str">
        <f>+INDEX(ECR_Hours!$I$12:$I$15,MATCH(ExportsELAP[[#This Row],[Date Prevailing]],ECR_Hours!$H$12:$H$15,1))</f>
        <v>NS</v>
      </c>
      <c r="M7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7" spans="1:13" x14ac:dyDescent="0.25">
      <c r="A7447" s="164">
        <f>+Exports!A7450</f>
        <v>44872</v>
      </c>
      <c r="B7447" s="165">
        <f t="shared" si="464"/>
        <v>2022</v>
      </c>
      <c r="C7447" s="165">
        <f t="shared" si="465"/>
        <v>11</v>
      </c>
      <c r="D7447" s="165">
        <f t="shared" si="466"/>
        <v>7</v>
      </c>
      <c r="E7447" s="165">
        <f>+Exports!B7450</f>
        <v>5</v>
      </c>
      <c r="F7447" s="165">
        <f>+WEEKDAY(ExportsELAP[[#This Row],[Date Prevailing]],1)</f>
        <v>2</v>
      </c>
      <c r="G7447" s="165">
        <f>+COUNTIFS(ECR_Hours!$K$6:$K$7,ExportsELAP[[#This Row],[Date Prevailing]])</f>
        <v>0</v>
      </c>
      <c r="H7447" s="165">
        <f t="shared" si="467"/>
        <v>2</v>
      </c>
      <c r="I7447" s="166">
        <f>+Exports!G7450</f>
        <v>27.023500000000002</v>
      </c>
      <c r="J7447" s="166">
        <f>+'ELAP_IPCO-APND'!D7450</f>
        <v>52.11842</v>
      </c>
      <c r="K7447" s="166">
        <f>+(ExportsELAP[[#This Row],[Exports kWh - MPT]]/1000)*ExportsELAP[[#This Row],[EIM Price]]</f>
        <v>1.4084221228700002</v>
      </c>
      <c r="L7447" s="167" t="str">
        <f>+INDEX(ECR_Hours!$I$12:$I$15,MATCH(ExportsELAP[[#This Row],[Date Prevailing]],ECR_Hours!$H$12:$H$15,1))</f>
        <v>NS</v>
      </c>
      <c r="M7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8" spans="1:13" x14ac:dyDescent="0.25">
      <c r="A7448" s="164">
        <f>+Exports!A7451</f>
        <v>44872</v>
      </c>
      <c r="B7448" s="165">
        <f t="shared" si="464"/>
        <v>2022</v>
      </c>
      <c r="C7448" s="165">
        <f t="shared" si="465"/>
        <v>11</v>
      </c>
      <c r="D7448" s="165">
        <f t="shared" si="466"/>
        <v>7</v>
      </c>
      <c r="E7448" s="165">
        <f>+Exports!B7451</f>
        <v>6</v>
      </c>
      <c r="F7448" s="165">
        <f>+WEEKDAY(ExportsELAP[[#This Row],[Date Prevailing]],1)</f>
        <v>2</v>
      </c>
      <c r="G7448" s="165">
        <f>+COUNTIFS(ECR_Hours!$K$6:$K$7,ExportsELAP[[#This Row],[Date Prevailing]])</f>
        <v>0</v>
      </c>
      <c r="H7448" s="165">
        <f t="shared" si="467"/>
        <v>2</v>
      </c>
      <c r="I7448" s="166">
        <f>+Exports!G7451</f>
        <v>23.688300000000002</v>
      </c>
      <c r="J7448" s="166">
        <f>+'ELAP_IPCO-APND'!D7451</f>
        <v>50.509219999999999</v>
      </c>
      <c r="K7448" s="166">
        <f>+(ExportsELAP[[#This Row],[Exports kWh - MPT]]/1000)*ExportsELAP[[#This Row],[EIM Price]]</f>
        <v>1.1964775561260002</v>
      </c>
      <c r="L7448" s="167" t="str">
        <f>+INDEX(ECR_Hours!$I$12:$I$15,MATCH(ExportsELAP[[#This Row],[Date Prevailing]],ECR_Hours!$H$12:$H$15,1))</f>
        <v>NS</v>
      </c>
      <c r="M7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49" spans="1:13" x14ac:dyDescent="0.25">
      <c r="A7449" s="164">
        <f>+Exports!A7452</f>
        <v>44872</v>
      </c>
      <c r="B7449" s="165">
        <f t="shared" si="464"/>
        <v>2022</v>
      </c>
      <c r="C7449" s="165">
        <f t="shared" si="465"/>
        <v>11</v>
      </c>
      <c r="D7449" s="165">
        <f t="shared" si="466"/>
        <v>7</v>
      </c>
      <c r="E7449" s="165">
        <f>+Exports!B7452</f>
        <v>7</v>
      </c>
      <c r="F7449" s="165">
        <f>+WEEKDAY(ExportsELAP[[#This Row],[Date Prevailing]],1)</f>
        <v>2</v>
      </c>
      <c r="G7449" s="165">
        <f>+COUNTIFS(ECR_Hours!$K$6:$K$7,ExportsELAP[[#This Row],[Date Prevailing]])</f>
        <v>0</v>
      </c>
      <c r="H7449" s="165">
        <f t="shared" si="467"/>
        <v>2</v>
      </c>
      <c r="I7449" s="166">
        <f>+Exports!G7452</f>
        <v>21.877500000000001</v>
      </c>
      <c r="J7449" s="166">
        <f>+'ELAP_IPCO-APND'!D7452</f>
        <v>61.09572</v>
      </c>
      <c r="K7449" s="166">
        <f>+(ExportsELAP[[#This Row],[Exports kWh - MPT]]/1000)*ExportsELAP[[#This Row],[EIM Price]]</f>
        <v>1.3366216143</v>
      </c>
      <c r="L7449" s="167" t="str">
        <f>+INDEX(ECR_Hours!$I$12:$I$15,MATCH(ExportsELAP[[#This Row],[Date Prevailing]],ECR_Hours!$H$12:$H$15,1))</f>
        <v>NS</v>
      </c>
      <c r="M7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0" spans="1:13" x14ac:dyDescent="0.25">
      <c r="A7450" s="164">
        <f>+Exports!A7453</f>
        <v>44872</v>
      </c>
      <c r="B7450" s="165">
        <f t="shared" si="464"/>
        <v>2022</v>
      </c>
      <c r="C7450" s="165">
        <f t="shared" si="465"/>
        <v>11</v>
      </c>
      <c r="D7450" s="165">
        <f t="shared" si="466"/>
        <v>7</v>
      </c>
      <c r="E7450" s="165">
        <f>+Exports!B7453</f>
        <v>8</v>
      </c>
      <c r="F7450" s="165">
        <f>+WEEKDAY(ExportsELAP[[#This Row],[Date Prevailing]],1)</f>
        <v>2</v>
      </c>
      <c r="G7450" s="165">
        <f>+COUNTIFS(ECR_Hours!$K$6:$K$7,ExportsELAP[[#This Row],[Date Prevailing]])</f>
        <v>0</v>
      </c>
      <c r="H7450" s="165">
        <f t="shared" si="467"/>
        <v>2</v>
      </c>
      <c r="I7450" s="166">
        <f>+Exports!G7453</f>
        <v>35.861699999999999</v>
      </c>
      <c r="J7450" s="166">
        <f>+'ELAP_IPCO-APND'!D7453</f>
        <v>67.061989999999994</v>
      </c>
      <c r="K7450" s="166">
        <f>+(ExportsELAP[[#This Row],[Exports kWh - MPT]]/1000)*ExportsELAP[[#This Row],[EIM Price]]</f>
        <v>2.4049569667829997</v>
      </c>
      <c r="L7450" s="167" t="str">
        <f>+INDEX(ECR_Hours!$I$12:$I$15,MATCH(ExportsELAP[[#This Row],[Date Prevailing]],ECR_Hours!$H$12:$H$15,1))</f>
        <v>NS</v>
      </c>
      <c r="M7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1" spans="1:13" x14ac:dyDescent="0.25">
      <c r="A7451" s="164">
        <f>+Exports!A7454</f>
        <v>44872</v>
      </c>
      <c r="B7451" s="165">
        <f t="shared" si="464"/>
        <v>2022</v>
      </c>
      <c r="C7451" s="165">
        <f t="shared" si="465"/>
        <v>11</v>
      </c>
      <c r="D7451" s="165">
        <f t="shared" si="466"/>
        <v>7</v>
      </c>
      <c r="E7451" s="165">
        <f>+Exports!B7454</f>
        <v>9</v>
      </c>
      <c r="F7451" s="165">
        <f>+WEEKDAY(ExportsELAP[[#This Row],[Date Prevailing]],1)</f>
        <v>2</v>
      </c>
      <c r="G7451" s="165">
        <f>+COUNTIFS(ECR_Hours!$K$6:$K$7,ExportsELAP[[#This Row],[Date Prevailing]])</f>
        <v>0</v>
      </c>
      <c r="H7451" s="165">
        <f t="shared" si="467"/>
        <v>2</v>
      </c>
      <c r="I7451" s="166">
        <f>+Exports!G7454</f>
        <v>989.99419999999998</v>
      </c>
      <c r="J7451" s="166">
        <f>+'ELAP_IPCO-APND'!D7454</f>
        <v>47.58249</v>
      </c>
      <c r="K7451" s="166">
        <f>+(ExportsELAP[[#This Row],[Exports kWh - MPT]]/1000)*ExportsELAP[[#This Row],[EIM Price]]</f>
        <v>47.106389121557996</v>
      </c>
      <c r="L7451" s="167" t="str">
        <f>+INDEX(ECR_Hours!$I$12:$I$15,MATCH(ExportsELAP[[#This Row],[Date Prevailing]],ECR_Hours!$H$12:$H$15,1))</f>
        <v>NS</v>
      </c>
      <c r="M7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2" spans="1:13" x14ac:dyDescent="0.25">
      <c r="A7452" s="164">
        <f>+Exports!A7455</f>
        <v>44872</v>
      </c>
      <c r="B7452" s="165">
        <f t="shared" si="464"/>
        <v>2022</v>
      </c>
      <c r="C7452" s="165">
        <f t="shared" si="465"/>
        <v>11</v>
      </c>
      <c r="D7452" s="165">
        <f t="shared" si="466"/>
        <v>7</v>
      </c>
      <c r="E7452" s="165">
        <f>+Exports!B7455</f>
        <v>10</v>
      </c>
      <c r="F7452" s="165">
        <f>+WEEKDAY(ExportsELAP[[#This Row],[Date Prevailing]],1)</f>
        <v>2</v>
      </c>
      <c r="G7452" s="165">
        <f>+COUNTIFS(ECR_Hours!$K$6:$K$7,ExportsELAP[[#This Row],[Date Prevailing]])</f>
        <v>0</v>
      </c>
      <c r="H7452" s="165">
        <f t="shared" si="467"/>
        <v>2</v>
      </c>
      <c r="I7452" s="166">
        <f>+Exports!G7455</f>
        <v>7046.5644999999995</v>
      </c>
      <c r="J7452" s="166">
        <f>+'ELAP_IPCO-APND'!D7455</f>
        <v>52.152340000000002</v>
      </c>
      <c r="K7452" s="166">
        <f>+(ExportsELAP[[#This Row],[Exports kWh - MPT]]/1000)*ExportsELAP[[#This Row],[EIM Price]]</f>
        <v>367.49482763592999</v>
      </c>
      <c r="L7452" s="167" t="str">
        <f>+INDEX(ECR_Hours!$I$12:$I$15,MATCH(ExportsELAP[[#This Row],[Date Prevailing]],ECR_Hours!$H$12:$H$15,1))</f>
        <v>NS</v>
      </c>
      <c r="M7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3" spans="1:13" x14ac:dyDescent="0.25">
      <c r="A7453" s="164">
        <f>+Exports!A7456</f>
        <v>44872</v>
      </c>
      <c r="B7453" s="165">
        <f t="shared" si="464"/>
        <v>2022</v>
      </c>
      <c r="C7453" s="165">
        <f t="shared" si="465"/>
        <v>11</v>
      </c>
      <c r="D7453" s="165">
        <f t="shared" si="466"/>
        <v>7</v>
      </c>
      <c r="E7453" s="165">
        <f>+Exports!B7456</f>
        <v>11</v>
      </c>
      <c r="F7453" s="165">
        <f>+WEEKDAY(ExportsELAP[[#This Row],[Date Prevailing]],1)</f>
        <v>2</v>
      </c>
      <c r="G7453" s="165">
        <f>+COUNTIFS(ECR_Hours!$K$6:$K$7,ExportsELAP[[#This Row],[Date Prevailing]])</f>
        <v>0</v>
      </c>
      <c r="H7453" s="165">
        <f t="shared" si="467"/>
        <v>2</v>
      </c>
      <c r="I7453" s="166">
        <f>+Exports!G7456</f>
        <v>20144.210500000001</v>
      </c>
      <c r="J7453" s="166">
        <f>+'ELAP_IPCO-APND'!D7456</f>
        <v>51.395099999999999</v>
      </c>
      <c r="K7453" s="166">
        <f>+(ExportsELAP[[#This Row],[Exports kWh - MPT]]/1000)*ExportsELAP[[#This Row],[EIM Price]]</f>
        <v>1035.31371306855</v>
      </c>
      <c r="L7453" s="167" t="str">
        <f>+INDEX(ECR_Hours!$I$12:$I$15,MATCH(ExportsELAP[[#This Row],[Date Prevailing]],ECR_Hours!$H$12:$H$15,1))</f>
        <v>NS</v>
      </c>
      <c r="M7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4" spans="1:13" x14ac:dyDescent="0.25">
      <c r="A7454" s="164">
        <f>+Exports!A7457</f>
        <v>44872</v>
      </c>
      <c r="B7454" s="165">
        <f t="shared" si="464"/>
        <v>2022</v>
      </c>
      <c r="C7454" s="165">
        <f t="shared" si="465"/>
        <v>11</v>
      </c>
      <c r="D7454" s="165">
        <f t="shared" si="466"/>
        <v>7</v>
      </c>
      <c r="E7454" s="165">
        <f>+Exports!B7457</f>
        <v>12</v>
      </c>
      <c r="F7454" s="165">
        <f>+WEEKDAY(ExportsELAP[[#This Row],[Date Prevailing]],1)</f>
        <v>2</v>
      </c>
      <c r="G7454" s="165">
        <f>+COUNTIFS(ECR_Hours!$K$6:$K$7,ExportsELAP[[#This Row],[Date Prevailing]])</f>
        <v>0</v>
      </c>
      <c r="H7454" s="165">
        <f t="shared" si="467"/>
        <v>2</v>
      </c>
      <c r="I7454" s="166">
        <f>+Exports!G7457</f>
        <v>26752.035000000003</v>
      </c>
      <c r="J7454" s="166">
        <f>+'ELAP_IPCO-APND'!D7457</f>
        <v>69.983680000000007</v>
      </c>
      <c r="K7454" s="166">
        <f>+(ExportsELAP[[#This Row],[Exports kWh - MPT]]/1000)*ExportsELAP[[#This Row],[EIM Price]]</f>
        <v>1872.2058567888005</v>
      </c>
      <c r="L7454" s="167" t="str">
        <f>+INDEX(ECR_Hours!$I$12:$I$15,MATCH(ExportsELAP[[#This Row],[Date Prevailing]],ECR_Hours!$H$12:$H$15,1))</f>
        <v>NS</v>
      </c>
      <c r="M7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5" spans="1:13" x14ac:dyDescent="0.25">
      <c r="A7455" s="164">
        <f>+Exports!A7458</f>
        <v>44872</v>
      </c>
      <c r="B7455" s="165">
        <f t="shared" si="464"/>
        <v>2022</v>
      </c>
      <c r="C7455" s="165">
        <f t="shared" si="465"/>
        <v>11</v>
      </c>
      <c r="D7455" s="165">
        <f t="shared" si="466"/>
        <v>7</v>
      </c>
      <c r="E7455" s="165">
        <f>+Exports!B7458</f>
        <v>13</v>
      </c>
      <c r="F7455" s="165">
        <f>+WEEKDAY(ExportsELAP[[#This Row],[Date Prevailing]],1)</f>
        <v>2</v>
      </c>
      <c r="G7455" s="165">
        <f>+COUNTIFS(ECR_Hours!$K$6:$K$7,ExportsELAP[[#This Row],[Date Prevailing]])</f>
        <v>0</v>
      </c>
      <c r="H7455" s="165">
        <f t="shared" si="467"/>
        <v>2</v>
      </c>
      <c r="I7455" s="166">
        <f>+Exports!G7458</f>
        <v>29879.131800000003</v>
      </c>
      <c r="J7455" s="166">
        <f>+'ELAP_IPCO-APND'!D7458</f>
        <v>48.505710000000001</v>
      </c>
      <c r="K7455" s="166">
        <f>+(ExportsELAP[[#This Row],[Exports kWh - MPT]]/1000)*ExportsELAP[[#This Row],[EIM Price]]</f>
        <v>1449.3085021425782</v>
      </c>
      <c r="L7455" s="167" t="str">
        <f>+INDEX(ECR_Hours!$I$12:$I$15,MATCH(ExportsELAP[[#This Row],[Date Prevailing]],ECR_Hours!$H$12:$H$15,1))</f>
        <v>NS</v>
      </c>
      <c r="M7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6" spans="1:13" x14ac:dyDescent="0.25">
      <c r="A7456" s="164">
        <f>+Exports!A7459</f>
        <v>44872</v>
      </c>
      <c r="B7456" s="165">
        <f t="shared" si="464"/>
        <v>2022</v>
      </c>
      <c r="C7456" s="165">
        <f t="shared" si="465"/>
        <v>11</v>
      </c>
      <c r="D7456" s="165">
        <f t="shared" si="466"/>
        <v>7</v>
      </c>
      <c r="E7456" s="165">
        <f>+Exports!B7459</f>
        <v>14</v>
      </c>
      <c r="F7456" s="165">
        <f>+WEEKDAY(ExportsELAP[[#This Row],[Date Prevailing]],1)</f>
        <v>2</v>
      </c>
      <c r="G7456" s="165">
        <f>+COUNTIFS(ECR_Hours!$K$6:$K$7,ExportsELAP[[#This Row],[Date Prevailing]])</f>
        <v>0</v>
      </c>
      <c r="H7456" s="165">
        <f t="shared" si="467"/>
        <v>2</v>
      </c>
      <c r="I7456" s="166">
        <f>+Exports!G7459</f>
        <v>25686.070799999998</v>
      </c>
      <c r="J7456" s="166">
        <f>+'ELAP_IPCO-APND'!D7459</f>
        <v>73.240840000000006</v>
      </c>
      <c r="K7456" s="166">
        <f>+(ExportsELAP[[#This Row],[Exports kWh - MPT]]/1000)*ExportsELAP[[#This Row],[EIM Price]]</f>
        <v>1881.2694016914718</v>
      </c>
      <c r="L7456" s="167" t="str">
        <f>+INDEX(ECR_Hours!$I$12:$I$15,MATCH(ExportsELAP[[#This Row],[Date Prevailing]],ECR_Hours!$H$12:$H$15,1))</f>
        <v>NS</v>
      </c>
      <c r="M7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7" spans="1:13" x14ac:dyDescent="0.25">
      <c r="A7457" s="164">
        <f>+Exports!A7460</f>
        <v>44872</v>
      </c>
      <c r="B7457" s="165">
        <f t="shared" si="464"/>
        <v>2022</v>
      </c>
      <c r="C7457" s="165">
        <f t="shared" si="465"/>
        <v>11</v>
      </c>
      <c r="D7457" s="165">
        <f t="shared" si="466"/>
        <v>7</v>
      </c>
      <c r="E7457" s="165">
        <f>+Exports!B7460</f>
        <v>15</v>
      </c>
      <c r="F7457" s="165">
        <f>+WEEKDAY(ExportsELAP[[#This Row],[Date Prevailing]],1)</f>
        <v>2</v>
      </c>
      <c r="G7457" s="165">
        <f>+COUNTIFS(ECR_Hours!$K$6:$K$7,ExportsELAP[[#This Row],[Date Prevailing]])</f>
        <v>0</v>
      </c>
      <c r="H7457" s="165">
        <f t="shared" si="467"/>
        <v>2</v>
      </c>
      <c r="I7457" s="166">
        <f>+Exports!G7460</f>
        <v>17773.686099999999</v>
      </c>
      <c r="J7457" s="166">
        <f>+'ELAP_IPCO-APND'!D7460</f>
        <v>55.291980000000002</v>
      </c>
      <c r="K7457" s="166">
        <f>+(ExportsELAP[[#This Row],[Exports kWh - MPT]]/1000)*ExportsELAP[[#This Row],[EIM Price]]</f>
        <v>982.74229636747793</v>
      </c>
      <c r="L7457" s="167" t="str">
        <f>+INDEX(ECR_Hours!$I$12:$I$15,MATCH(ExportsELAP[[#This Row],[Date Prevailing]],ECR_Hours!$H$12:$H$15,1))</f>
        <v>NS</v>
      </c>
      <c r="M7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8" spans="1:13" x14ac:dyDescent="0.25">
      <c r="A7458" s="164">
        <f>+Exports!A7461</f>
        <v>44872</v>
      </c>
      <c r="B7458" s="165">
        <f t="shared" si="464"/>
        <v>2022</v>
      </c>
      <c r="C7458" s="165">
        <f t="shared" si="465"/>
        <v>11</v>
      </c>
      <c r="D7458" s="165">
        <f t="shared" si="466"/>
        <v>7</v>
      </c>
      <c r="E7458" s="165">
        <f>+Exports!B7461</f>
        <v>16</v>
      </c>
      <c r="F7458" s="165">
        <f>+WEEKDAY(ExportsELAP[[#This Row],[Date Prevailing]],1)</f>
        <v>2</v>
      </c>
      <c r="G7458" s="165">
        <f>+COUNTIFS(ECR_Hours!$K$6:$K$7,ExportsELAP[[#This Row],[Date Prevailing]])</f>
        <v>0</v>
      </c>
      <c r="H7458" s="165">
        <f t="shared" si="467"/>
        <v>2</v>
      </c>
      <c r="I7458" s="166">
        <f>+Exports!G7461</f>
        <v>10097.821099999999</v>
      </c>
      <c r="J7458" s="166">
        <f>+'ELAP_IPCO-APND'!D7461</f>
        <v>70.273929999999993</v>
      </c>
      <c r="K7458" s="166">
        <f>+(ExportsELAP[[#This Row],[Exports kWh - MPT]]/1000)*ExportsELAP[[#This Row],[EIM Price]]</f>
        <v>709.61357313392284</v>
      </c>
      <c r="L7458" s="167" t="str">
        <f>+INDEX(ECR_Hours!$I$12:$I$15,MATCH(ExportsELAP[[#This Row],[Date Prevailing]],ECR_Hours!$H$12:$H$15,1))</f>
        <v>NS</v>
      </c>
      <c r="M7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59" spans="1:13" x14ac:dyDescent="0.25">
      <c r="A7459" s="164">
        <f>+Exports!A7462</f>
        <v>44872</v>
      </c>
      <c r="B7459" s="165">
        <f t="shared" si="464"/>
        <v>2022</v>
      </c>
      <c r="C7459" s="165">
        <f t="shared" si="465"/>
        <v>11</v>
      </c>
      <c r="D7459" s="165">
        <f t="shared" si="466"/>
        <v>7</v>
      </c>
      <c r="E7459" s="165">
        <f>+Exports!B7462</f>
        <v>17</v>
      </c>
      <c r="F7459" s="165">
        <f>+WEEKDAY(ExportsELAP[[#This Row],[Date Prevailing]],1)</f>
        <v>2</v>
      </c>
      <c r="G7459" s="165">
        <f>+COUNTIFS(ECR_Hours!$K$6:$K$7,ExportsELAP[[#This Row],[Date Prevailing]])</f>
        <v>0</v>
      </c>
      <c r="H7459" s="165">
        <f t="shared" si="467"/>
        <v>2</v>
      </c>
      <c r="I7459" s="166">
        <f>+Exports!G7462</f>
        <v>1797.3845999999999</v>
      </c>
      <c r="J7459" s="166">
        <f>+'ELAP_IPCO-APND'!D7462</f>
        <v>90.504540000000006</v>
      </c>
      <c r="K7459" s="166">
        <f>+(ExportsELAP[[#This Row],[Exports kWh - MPT]]/1000)*ExportsELAP[[#This Row],[EIM Price]]</f>
        <v>162.67146642608398</v>
      </c>
      <c r="L7459" s="167" t="str">
        <f>+INDEX(ECR_Hours!$I$12:$I$15,MATCH(ExportsELAP[[#This Row],[Date Prevailing]],ECR_Hours!$H$12:$H$15,1))</f>
        <v>NS</v>
      </c>
      <c r="M7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0" spans="1:13" x14ac:dyDescent="0.25">
      <c r="A7460" s="164">
        <f>+Exports!A7463</f>
        <v>44872</v>
      </c>
      <c r="B7460" s="165">
        <f t="shared" si="464"/>
        <v>2022</v>
      </c>
      <c r="C7460" s="165">
        <f t="shared" si="465"/>
        <v>11</v>
      </c>
      <c r="D7460" s="165">
        <f t="shared" si="466"/>
        <v>7</v>
      </c>
      <c r="E7460" s="165">
        <f>+Exports!B7463</f>
        <v>18</v>
      </c>
      <c r="F7460" s="165">
        <f>+WEEKDAY(ExportsELAP[[#This Row],[Date Prevailing]],1)</f>
        <v>2</v>
      </c>
      <c r="G7460" s="165">
        <f>+COUNTIFS(ECR_Hours!$K$6:$K$7,ExportsELAP[[#This Row],[Date Prevailing]])</f>
        <v>0</v>
      </c>
      <c r="H7460" s="165">
        <f t="shared" si="467"/>
        <v>2</v>
      </c>
      <c r="I7460" s="166">
        <f>+Exports!G7463</f>
        <v>394.07799999999986</v>
      </c>
      <c r="J7460" s="166">
        <f>+'ELAP_IPCO-APND'!D7463</f>
        <v>96.428970000000007</v>
      </c>
      <c r="K7460" s="166">
        <f>+(ExportsELAP[[#This Row],[Exports kWh - MPT]]/1000)*ExportsELAP[[#This Row],[EIM Price]]</f>
        <v>38.000535639659994</v>
      </c>
      <c r="L7460" s="167" t="str">
        <f>+INDEX(ECR_Hours!$I$12:$I$15,MATCH(ExportsELAP[[#This Row],[Date Prevailing]],ECR_Hours!$H$12:$H$15,1))</f>
        <v>NS</v>
      </c>
      <c r="M7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1" spans="1:13" x14ac:dyDescent="0.25">
      <c r="A7461" s="164">
        <f>+Exports!A7464</f>
        <v>44872</v>
      </c>
      <c r="B7461" s="165">
        <f t="shared" si="464"/>
        <v>2022</v>
      </c>
      <c r="C7461" s="165">
        <f t="shared" si="465"/>
        <v>11</v>
      </c>
      <c r="D7461" s="165">
        <f t="shared" si="466"/>
        <v>7</v>
      </c>
      <c r="E7461" s="165">
        <f>+Exports!B7464</f>
        <v>19</v>
      </c>
      <c r="F7461" s="165">
        <f>+WEEKDAY(ExportsELAP[[#This Row],[Date Prevailing]],1)</f>
        <v>2</v>
      </c>
      <c r="G7461" s="165">
        <f>+COUNTIFS(ECR_Hours!$K$6:$K$7,ExportsELAP[[#This Row],[Date Prevailing]])</f>
        <v>0</v>
      </c>
      <c r="H7461" s="165">
        <f t="shared" si="467"/>
        <v>2</v>
      </c>
      <c r="I7461" s="166">
        <f>+Exports!G7464</f>
        <v>76.339200000000005</v>
      </c>
      <c r="J7461" s="166">
        <f>+'ELAP_IPCO-APND'!D7464</f>
        <v>75.123040000000003</v>
      </c>
      <c r="K7461" s="166">
        <f>+(ExportsELAP[[#This Row],[Exports kWh - MPT]]/1000)*ExportsELAP[[#This Row],[EIM Price]]</f>
        <v>5.7348327751680008</v>
      </c>
      <c r="L7461" s="167" t="str">
        <f>+INDEX(ECR_Hours!$I$12:$I$15,MATCH(ExportsELAP[[#This Row],[Date Prevailing]],ECR_Hours!$H$12:$H$15,1))</f>
        <v>NS</v>
      </c>
      <c r="M7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2" spans="1:13" x14ac:dyDescent="0.25">
      <c r="A7462" s="164">
        <f>+Exports!A7465</f>
        <v>44872</v>
      </c>
      <c r="B7462" s="165">
        <f t="shared" si="464"/>
        <v>2022</v>
      </c>
      <c r="C7462" s="165">
        <f t="shared" si="465"/>
        <v>11</v>
      </c>
      <c r="D7462" s="165">
        <f t="shared" si="466"/>
        <v>7</v>
      </c>
      <c r="E7462" s="165">
        <f>+Exports!B7465</f>
        <v>20</v>
      </c>
      <c r="F7462" s="165">
        <f>+WEEKDAY(ExportsELAP[[#This Row],[Date Prevailing]],1)</f>
        <v>2</v>
      </c>
      <c r="G7462" s="165">
        <f>+COUNTIFS(ECR_Hours!$K$6:$K$7,ExportsELAP[[#This Row],[Date Prevailing]])</f>
        <v>0</v>
      </c>
      <c r="H7462" s="165">
        <f t="shared" si="467"/>
        <v>2</v>
      </c>
      <c r="I7462" s="166">
        <f>+Exports!G7465</f>
        <v>8.6477000000000004</v>
      </c>
      <c r="J7462" s="166">
        <f>+'ELAP_IPCO-APND'!D7465</f>
        <v>76.910139999999998</v>
      </c>
      <c r="K7462" s="166">
        <f>+(ExportsELAP[[#This Row],[Exports kWh - MPT]]/1000)*ExportsELAP[[#This Row],[EIM Price]]</f>
        <v>0.66509581767800008</v>
      </c>
      <c r="L7462" s="167" t="str">
        <f>+INDEX(ECR_Hours!$I$12:$I$15,MATCH(ExportsELAP[[#This Row],[Date Prevailing]],ECR_Hours!$H$12:$H$15,1))</f>
        <v>NS</v>
      </c>
      <c r="M7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3" spans="1:13" x14ac:dyDescent="0.25">
      <c r="A7463" s="164">
        <f>+Exports!A7466</f>
        <v>44872</v>
      </c>
      <c r="B7463" s="165">
        <f t="shared" si="464"/>
        <v>2022</v>
      </c>
      <c r="C7463" s="165">
        <f t="shared" si="465"/>
        <v>11</v>
      </c>
      <c r="D7463" s="165">
        <f t="shared" si="466"/>
        <v>7</v>
      </c>
      <c r="E7463" s="165">
        <f>+Exports!B7466</f>
        <v>21</v>
      </c>
      <c r="F7463" s="165">
        <f>+WEEKDAY(ExportsELAP[[#This Row],[Date Prevailing]],1)</f>
        <v>2</v>
      </c>
      <c r="G7463" s="165">
        <f>+COUNTIFS(ECR_Hours!$K$6:$K$7,ExportsELAP[[#This Row],[Date Prevailing]])</f>
        <v>0</v>
      </c>
      <c r="H7463" s="165">
        <f t="shared" si="467"/>
        <v>2</v>
      </c>
      <c r="I7463" s="166">
        <f>+Exports!G7466</f>
        <v>9.3275000000000006</v>
      </c>
      <c r="J7463" s="166">
        <f>+'ELAP_IPCO-APND'!D7466</f>
        <v>86.731080000000006</v>
      </c>
      <c r="K7463" s="166">
        <f>+(ExportsELAP[[#This Row],[Exports kWh - MPT]]/1000)*ExportsELAP[[#This Row],[EIM Price]]</f>
        <v>0.80898414870000013</v>
      </c>
      <c r="L7463" s="167" t="str">
        <f>+INDEX(ECR_Hours!$I$12:$I$15,MATCH(ExportsELAP[[#This Row],[Date Prevailing]],ECR_Hours!$H$12:$H$15,1))</f>
        <v>NS</v>
      </c>
      <c r="M7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4" spans="1:13" x14ac:dyDescent="0.25">
      <c r="A7464" s="164">
        <f>+Exports!A7467</f>
        <v>44872</v>
      </c>
      <c r="B7464" s="165">
        <f t="shared" si="464"/>
        <v>2022</v>
      </c>
      <c r="C7464" s="165">
        <f t="shared" si="465"/>
        <v>11</v>
      </c>
      <c r="D7464" s="165">
        <f t="shared" si="466"/>
        <v>7</v>
      </c>
      <c r="E7464" s="165">
        <f>+Exports!B7467</f>
        <v>22</v>
      </c>
      <c r="F7464" s="165">
        <f>+WEEKDAY(ExportsELAP[[#This Row],[Date Prevailing]],1)</f>
        <v>2</v>
      </c>
      <c r="G7464" s="165">
        <f>+COUNTIFS(ECR_Hours!$K$6:$K$7,ExportsELAP[[#This Row],[Date Prevailing]])</f>
        <v>0</v>
      </c>
      <c r="H7464" s="165">
        <f t="shared" si="467"/>
        <v>2</v>
      </c>
      <c r="I7464" s="166">
        <f>+Exports!G7467</f>
        <v>6.7757999999999994</v>
      </c>
      <c r="J7464" s="166">
        <f>+'ELAP_IPCO-APND'!D7467</f>
        <v>94.907870000000003</v>
      </c>
      <c r="K7464" s="166">
        <f>+(ExportsELAP[[#This Row],[Exports kWh - MPT]]/1000)*ExportsELAP[[#This Row],[EIM Price]]</f>
        <v>0.64307674554599992</v>
      </c>
      <c r="L7464" s="167" t="str">
        <f>+INDEX(ECR_Hours!$I$12:$I$15,MATCH(ExportsELAP[[#This Row],[Date Prevailing]],ECR_Hours!$H$12:$H$15,1))</f>
        <v>NS</v>
      </c>
      <c r="M7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5" spans="1:13" x14ac:dyDescent="0.25">
      <c r="A7465" s="164">
        <f>+Exports!A7468</f>
        <v>44872</v>
      </c>
      <c r="B7465" s="165">
        <f t="shared" si="464"/>
        <v>2022</v>
      </c>
      <c r="C7465" s="165">
        <f t="shared" si="465"/>
        <v>11</v>
      </c>
      <c r="D7465" s="165">
        <f t="shared" si="466"/>
        <v>7</v>
      </c>
      <c r="E7465" s="165">
        <f>+Exports!B7468</f>
        <v>23</v>
      </c>
      <c r="F7465" s="165">
        <f>+WEEKDAY(ExportsELAP[[#This Row],[Date Prevailing]],1)</f>
        <v>2</v>
      </c>
      <c r="G7465" s="165">
        <f>+COUNTIFS(ECR_Hours!$K$6:$K$7,ExportsELAP[[#This Row],[Date Prevailing]])</f>
        <v>0</v>
      </c>
      <c r="H7465" s="165">
        <f t="shared" si="467"/>
        <v>2</v>
      </c>
      <c r="I7465" s="166">
        <f>+Exports!G7468</f>
        <v>10.843599999999999</v>
      </c>
      <c r="J7465" s="166">
        <f>+'ELAP_IPCO-APND'!D7468</f>
        <v>70.130290000000002</v>
      </c>
      <c r="K7465" s="166">
        <f>+(ExportsELAP[[#This Row],[Exports kWh - MPT]]/1000)*ExportsELAP[[#This Row],[EIM Price]]</f>
        <v>0.7604648126439999</v>
      </c>
      <c r="L7465" s="167" t="str">
        <f>+INDEX(ECR_Hours!$I$12:$I$15,MATCH(ExportsELAP[[#This Row],[Date Prevailing]],ECR_Hours!$H$12:$H$15,1))</f>
        <v>NS</v>
      </c>
      <c r="M7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6" spans="1:13" x14ac:dyDescent="0.25">
      <c r="A7466" s="164">
        <f>+Exports!A7469</f>
        <v>44872</v>
      </c>
      <c r="B7466" s="165">
        <f t="shared" si="464"/>
        <v>2022</v>
      </c>
      <c r="C7466" s="165">
        <f t="shared" si="465"/>
        <v>11</v>
      </c>
      <c r="D7466" s="165">
        <f t="shared" si="466"/>
        <v>7</v>
      </c>
      <c r="E7466" s="165">
        <f>+Exports!B7469</f>
        <v>24</v>
      </c>
      <c r="F7466" s="165">
        <f>+WEEKDAY(ExportsELAP[[#This Row],[Date Prevailing]],1)</f>
        <v>2</v>
      </c>
      <c r="G7466" s="165">
        <f>+COUNTIFS(ECR_Hours!$K$6:$K$7,ExportsELAP[[#This Row],[Date Prevailing]])</f>
        <v>0</v>
      </c>
      <c r="H7466" s="165">
        <f t="shared" si="467"/>
        <v>2</v>
      </c>
      <c r="I7466" s="166">
        <f>+Exports!G7469</f>
        <v>9.8850000000000016</v>
      </c>
      <c r="J7466" s="166">
        <f>+'ELAP_IPCO-APND'!D7469</f>
        <v>75.540099999999995</v>
      </c>
      <c r="K7466" s="166">
        <f>+(ExportsELAP[[#This Row],[Exports kWh - MPT]]/1000)*ExportsELAP[[#This Row],[EIM Price]]</f>
        <v>0.74671388850000009</v>
      </c>
      <c r="L7466" s="167" t="str">
        <f>+INDEX(ECR_Hours!$I$12:$I$15,MATCH(ExportsELAP[[#This Row],[Date Prevailing]],ECR_Hours!$H$12:$H$15,1))</f>
        <v>NS</v>
      </c>
      <c r="M7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7" spans="1:13" x14ac:dyDescent="0.25">
      <c r="A7467" s="164">
        <f>+Exports!A7470</f>
        <v>44873</v>
      </c>
      <c r="B7467" s="165">
        <f t="shared" si="464"/>
        <v>2022</v>
      </c>
      <c r="C7467" s="165">
        <f t="shared" si="465"/>
        <v>11</v>
      </c>
      <c r="D7467" s="165">
        <f t="shared" si="466"/>
        <v>8</v>
      </c>
      <c r="E7467" s="165">
        <f>+Exports!B7470</f>
        <v>1</v>
      </c>
      <c r="F7467" s="165">
        <f>+WEEKDAY(ExportsELAP[[#This Row],[Date Prevailing]],1)</f>
        <v>3</v>
      </c>
      <c r="G7467" s="165">
        <f>+COUNTIFS(ECR_Hours!$K$6:$K$7,ExportsELAP[[#This Row],[Date Prevailing]])</f>
        <v>0</v>
      </c>
      <c r="H7467" s="165">
        <f t="shared" si="467"/>
        <v>3</v>
      </c>
      <c r="I7467" s="166">
        <f>+Exports!G7470</f>
        <v>10.1868</v>
      </c>
      <c r="J7467" s="166">
        <f>+'ELAP_IPCO-APND'!D7470</f>
        <v>76.917370000000005</v>
      </c>
      <c r="K7467" s="166">
        <f>+(ExportsELAP[[#This Row],[Exports kWh - MPT]]/1000)*ExportsELAP[[#This Row],[EIM Price]]</f>
        <v>0.78354186471599996</v>
      </c>
      <c r="L7467" s="167" t="str">
        <f>+INDEX(ECR_Hours!$I$12:$I$15,MATCH(ExportsELAP[[#This Row],[Date Prevailing]],ECR_Hours!$H$12:$H$15,1))</f>
        <v>NS</v>
      </c>
      <c r="M7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8" spans="1:13" x14ac:dyDescent="0.25">
      <c r="A7468" s="164">
        <f>+Exports!A7471</f>
        <v>44873</v>
      </c>
      <c r="B7468" s="165">
        <f t="shared" si="464"/>
        <v>2022</v>
      </c>
      <c r="C7468" s="165">
        <f t="shared" si="465"/>
        <v>11</v>
      </c>
      <c r="D7468" s="165">
        <f t="shared" si="466"/>
        <v>8</v>
      </c>
      <c r="E7468" s="165">
        <f>+Exports!B7471</f>
        <v>2</v>
      </c>
      <c r="F7468" s="165">
        <f>+WEEKDAY(ExportsELAP[[#This Row],[Date Prevailing]],1)</f>
        <v>3</v>
      </c>
      <c r="G7468" s="165">
        <f>+COUNTIFS(ECR_Hours!$K$6:$K$7,ExportsELAP[[#This Row],[Date Prevailing]])</f>
        <v>0</v>
      </c>
      <c r="H7468" s="165">
        <f t="shared" si="467"/>
        <v>3</v>
      </c>
      <c r="I7468" s="166">
        <f>+Exports!G7471</f>
        <v>11.140600000000001</v>
      </c>
      <c r="J7468" s="166">
        <f>+'ELAP_IPCO-APND'!D7471</f>
        <v>73.822469999999996</v>
      </c>
      <c r="K7468" s="166">
        <f>+(ExportsELAP[[#This Row],[Exports kWh - MPT]]/1000)*ExportsELAP[[#This Row],[EIM Price]]</f>
        <v>0.82242660928199995</v>
      </c>
      <c r="L7468" s="167" t="str">
        <f>+INDEX(ECR_Hours!$I$12:$I$15,MATCH(ExportsELAP[[#This Row],[Date Prevailing]],ECR_Hours!$H$12:$H$15,1))</f>
        <v>NS</v>
      </c>
      <c r="M7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69" spans="1:13" x14ac:dyDescent="0.25">
      <c r="A7469" s="164">
        <f>+Exports!A7472</f>
        <v>44873</v>
      </c>
      <c r="B7469" s="165">
        <f t="shared" si="464"/>
        <v>2022</v>
      </c>
      <c r="C7469" s="165">
        <f t="shared" si="465"/>
        <v>11</v>
      </c>
      <c r="D7469" s="165">
        <f t="shared" si="466"/>
        <v>8</v>
      </c>
      <c r="E7469" s="165">
        <f>+Exports!B7472</f>
        <v>3</v>
      </c>
      <c r="F7469" s="165">
        <f>+WEEKDAY(ExportsELAP[[#This Row],[Date Prevailing]],1)</f>
        <v>3</v>
      </c>
      <c r="G7469" s="165">
        <f>+COUNTIFS(ECR_Hours!$K$6:$K$7,ExportsELAP[[#This Row],[Date Prevailing]])</f>
        <v>0</v>
      </c>
      <c r="H7469" s="165">
        <f t="shared" si="467"/>
        <v>3</v>
      </c>
      <c r="I7469" s="166">
        <f>+Exports!G7472</f>
        <v>8.3739999999999988</v>
      </c>
      <c r="J7469" s="166">
        <f>+'ELAP_IPCO-APND'!D7472</f>
        <v>71.82893</v>
      </c>
      <c r="K7469" s="166">
        <f>+(ExportsELAP[[#This Row],[Exports kWh - MPT]]/1000)*ExportsELAP[[#This Row],[EIM Price]]</f>
        <v>0.60149545981999997</v>
      </c>
      <c r="L7469" s="167" t="str">
        <f>+INDEX(ECR_Hours!$I$12:$I$15,MATCH(ExportsELAP[[#This Row],[Date Prevailing]],ECR_Hours!$H$12:$H$15,1))</f>
        <v>NS</v>
      </c>
      <c r="M7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0" spans="1:13" x14ac:dyDescent="0.25">
      <c r="A7470" s="164">
        <f>+Exports!A7473</f>
        <v>44873</v>
      </c>
      <c r="B7470" s="165">
        <f t="shared" si="464"/>
        <v>2022</v>
      </c>
      <c r="C7470" s="165">
        <f t="shared" si="465"/>
        <v>11</v>
      </c>
      <c r="D7470" s="165">
        <f t="shared" si="466"/>
        <v>8</v>
      </c>
      <c r="E7470" s="165">
        <f>+Exports!B7473</f>
        <v>4</v>
      </c>
      <c r="F7470" s="165">
        <f>+WEEKDAY(ExportsELAP[[#This Row],[Date Prevailing]],1)</f>
        <v>3</v>
      </c>
      <c r="G7470" s="165">
        <f>+COUNTIFS(ECR_Hours!$K$6:$K$7,ExportsELAP[[#This Row],[Date Prevailing]])</f>
        <v>0</v>
      </c>
      <c r="H7470" s="165">
        <f t="shared" si="467"/>
        <v>3</v>
      </c>
      <c r="I7470" s="166">
        <f>+Exports!G7473</f>
        <v>9.5221000000000018</v>
      </c>
      <c r="J7470" s="166">
        <f>+'ELAP_IPCO-APND'!D7473</f>
        <v>71.789100000000005</v>
      </c>
      <c r="K7470" s="166">
        <f>+(ExportsELAP[[#This Row],[Exports kWh - MPT]]/1000)*ExportsELAP[[#This Row],[EIM Price]]</f>
        <v>0.68358298911000015</v>
      </c>
      <c r="L7470" s="167" t="str">
        <f>+INDEX(ECR_Hours!$I$12:$I$15,MATCH(ExportsELAP[[#This Row],[Date Prevailing]],ECR_Hours!$H$12:$H$15,1))</f>
        <v>NS</v>
      </c>
      <c r="M7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1" spans="1:13" x14ac:dyDescent="0.25">
      <c r="A7471" s="164">
        <f>+Exports!A7474</f>
        <v>44873</v>
      </c>
      <c r="B7471" s="165">
        <f t="shared" si="464"/>
        <v>2022</v>
      </c>
      <c r="C7471" s="165">
        <f t="shared" si="465"/>
        <v>11</v>
      </c>
      <c r="D7471" s="165">
        <f t="shared" si="466"/>
        <v>8</v>
      </c>
      <c r="E7471" s="165">
        <f>+Exports!B7474</f>
        <v>5</v>
      </c>
      <c r="F7471" s="165">
        <f>+WEEKDAY(ExportsELAP[[#This Row],[Date Prevailing]],1)</f>
        <v>3</v>
      </c>
      <c r="G7471" s="165">
        <f>+COUNTIFS(ECR_Hours!$K$6:$K$7,ExportsELAP[[#This Row],[Date Prevailing]])</f>
        <v>0</v>
      </c>
      <c r="H7471" s="165">
        <f t="shared" si="467"/>
        <v>3</v>
      </c>
      <c r="I7471" s="166">
        <f>+Exports!G7474</f>
        <v>8.5740999999999996</v>
      </c>
      <c r="J7471" s="166">
        <f>+'ELAP_IPCO-APND'!D7474</f>
        <v>74.679739999999995</v>
      </c>
      <c r="K7471" s="166">
        <f>+(ExportsELAP[[#This Row],[Exports kWh - MPT]]/1000)*ExportsELAP[[#This Row],[EIM Price]]</f>
        <v>0.64031155873399992</v>
      </c>
      <c r="L7471" s="167" t="str">
        <f>+INDEX(ECR_Hours!$I$12:$I$15,MATCH(ExportsELAP[[#This Row],[Date Prevailing]],ECR_Hours!$H$12:$H$15,1))</f>
        <v>NS</v>
      </c>
      <c r="M7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2" spans="1:13" x14ac:dyDescent="0.25">
      <c r="A7472" s="164">
        <f>+Exports!A7475</f>
        <v>44873</v>
      </c>
      <c r="B7472" s="165">
        <f t="shared" si="464"/>
        <v>2022</v>
      </c>
      <c r="C7472" s="165">
        <f t="shared" si="465"/>
        <v>11</v>
      </c>
      <c r="D7472" s="165">
        <f t="shared" si="466"/>
        <v>8</v>
      </c>
      <c r="E7472" s="165">
        <f>+Exports!B7475</f>
        <v>6</v>
      </c>
      <c r="F7472" s="165">
        <f>+WEEKDAY(ExportsELAP[[#This Row],[Date Prevailing]],1)</f>
        <v>3</v>
      </c>
      <c r="G7472" s="165">
        <f>+COUNTIFS(ECR_Hours!$K$6:$K$7,ExportsELAP[[#This Row],[Date Prevailing]])</f>
        <v>0</v>
      </c>
      <c r="H7472" s="165">
        <f t="shared" si="467"/>
        <v>3</v>
      </c>
      <c r="I7472" s="166">
        <f>+Exports!G7475</f>
        <v>6.4329999999999998</v>
      </c>
      <c r="J7472" s="166">
        <f>+'ELAP_IPCO-APND'!D7475</f>
        <v>87.453980000000001</v>
      </c>
      <c r="K7472" s="166">
        <f>+(ExportsELAP[[#This Row],[Exports kWh - MPT]]/1000)*ExportsELAP[[#This Row],[EIM Price]]</f>
        <v>0.56259145333999994</v>
      </c>
      <c r="L7472" s="167" t="str">
        <f>+INDEX(ECR_Hours!$I$12:$I$15,MATCH(ExportsELAP[[#This Row],[Date Prevailing]],ECR_Hours!$H$12:$H$15,1))</f>
        <v>NS</v>
      </c>
      <c r="M7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3" spans="1:13" x14ac:dyDescent="0.25">
      <c r="A7473" s="164">
        <f>+Exports!A7476</f>
        <v>44873</v>
      </c>
      <c r="B7473" s="165">
        <f t="shared" si="464"/>
        <v>2022</v>
      </c>
      <c r="C7473" s="165">
        <f t="shared" si="465"/>
        <v>11</v>
      </c>
      <c r="D7473" s="165">
        <f t="shared" si="466"/>
        <v>8</v>
      </c>
      <c r="E7473" s="165">
        <f>+Exports!B7476</f>
        <v>7</v>
      </c>
      <c r="F7473" s="165">
        <f>+WEEKDAY(ExportsELAP[[#This Row],[Date Prevailing]],1)</f>
        <v>3</v>
      </c>
      <c r="G7473" s="165">
        <f>+COUNTIFS(ECR_Hours!$K$6:$K$7,ExportsELAP[[#This Row],[Date Prevailing]])</f>
        <v>0</v>
      </c>
      <c r="H7473" s="165">
        <f t="shared" si="467"/>
        <v>3</v>
      </c>
      <c r="I7473" s="166">
        <f>+Exports!G7476</f>
        <v>9.9288999999999898</v>
      </c>
      <c r="J7473" s="166">
        <f>+'ELAP_IPCO-APND'!D7476</f>
        <v>112.77683</v>
      </c>
      <c r="K7473" s="166">
        <f>+(ExportsELAP[[#This Row],[Exports kWh - MPT]]/1000)*ExportsELAP[[#This Row],[EIM Price]]</f>
        <v>1.119749867386999</v>
      </c>
      <c r="L7473" s="167" t="str">
        <f>+INDEX(ECR_Hours!$I$12:$I$15,MATCH(ExportsELAP[[#This Row],[Date Prevailing]],ECR_Hours!$H$12:$H$15,1))</f>
        <v>NS</v>
      </c>
      <c r="M7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4" spans="1:13" x14ac:dyDescent="0.25">
      <c r="A7474" s="164">
        <f>+Exports!A7477</f>
        <v>44873</v>
      </c>
      <c r="B7474" s="165">
        <f t="shared" si="464"/>
        <v>2022</v>
      </c>
      <c r="C7474" s="165">
        <f t="shared" si="465"/>
        <v>11</v>
      </c>
      <c r="D7474" s="165">
        <f t="shared" si="466"/>
        <v>8</v>
      </c>
      <c r="E7474" s="165">
        <f>+Exports!B7477</f>
        <v>8</v>
      </c>
      <c r="F7474" s="165">
        <f>+WEEKDAY(ExportsELAP[[#This Row],[Date Prevailing]],1)</f>
        <v>3</v>
      </c>
      <c r="G7474" s="165">
        <f>+COUNTIFS(ECR_Hours!$K$6:$K$7,ExportsELAP[[#This Row],[Date Prevailing]])</f>
        <v>0</v>
      </c>
      <c r="H7474" s="165">
        <f t="shared" si="467"/>
        <v>3</v>
      </c>
      <c r="I7474" s="166">
        <f>+Exports!G7477</f>
        <v>44.135599999999997</v>
      </c>
      <c r="J7474" s="166">
        <f>+'ELAP_IPCO-APND'!D7477</f>
        <v>88.122039999999998</v>
      </c>
      <c r="K7474" s="166">
        <f>+(ExportsELAP[[#This Row],[Exports kWh - MPT]]/1000)*ExportsELAP[[#This Row],[EIM Price]]</f>
        <v>3.8893191086239995</v>
      </c>
      <c r="L7474" s="167" t="str">
        <f>+INDEX(ECR_Hours!$I$12:$I$15,MATCH(ExportsELAP[[#This Row],[Date Prevailing]],ECR_Hours!$H$12:$H$15,1))</f>
        <v>NS</v>
      </c>
      <c r="M7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5" spans="1:13" x14ac:dyDescent="0.25">
      <c r="A7475" s="164">
        <f>+Exports!A7478</f>
        <v>44873</v>
      </c>
      <c r="B7475" s="165">
        <f t="shared" si="464"/>
        <v>2022</v>
      </c>
      <c r="C7475" s="165">
        <f t="shared" si="465"/>
        <v>11</v>
      </c>
      <c r="D7475" s="165">
        <f t="shared" si="466"/>
        <v>8</v>
      </c>
      <c r="E7475" s="165">
        <f>+Exports!B7478</f>
        <v>9</v>
      </c>
      <c r="F7475" s="165">
        <f>+WEEKDAY(ExportsELAP[[#This Row],[Date Prevailing]],1)</f>
        <v>3</v>
      </c>
      <c r="G7475" s="165">
        <f>+COUNTIFS(ECR_Hours!$K$6:$K$7,ExportsELAP[[#This Row],[Date Prevailing]])</f>
        <v>0</v>
      </c>
      <c r="H7475" s="165">
        <f t="shared" si="467"/>
        <v>3</v>
      </c>
      <c r="I7475" s="166">
        <f>+Exports!G7478</f>
        <v>3935.5655999999999</v>
      </c>
      <c r="J7475" s="166">
        <f>+'ELAP_IPCO-APND'!D7478</f>
        <v>72.162199999999999</v>
      </c>
      <c r="K7475" s="166">
        <f>+(ExportsELAP[[#This Row],[Exports kWh - MPT]]/1000)*ExportsELAP[[#This Row],[EIM Price]]</f>
        <v>283.99907194031999</v>
      </c>
      <c r="L7475" s="167" t="str">
        <f>+INDEX(ECR_Hours!$I$12:$I$15,MATCH(ExportsELAP[[#This Row],[Date Prevailing]],ECR_Hours!$H$12:$H$15,1))</f>
        <v>NS</v>
      </c>
      <c r="M7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6" spans="1:13" x14ac:dyDescent="0.25">
      <c r="A7476" s="164">
        <f>+Exports!A7479</f>
        <v>44873</v>
      </c>
      <c r="B7476" s="165">
        <f t="shared" si="464"/>
        <v>2022</v>
      </c>
      <c r="C7476" s="165">
        <f t="shared" si="465"/>
        <v>11</v>
      </c>
      <c r="D7476" s="165">
        <f t="shared" si="466"/>
        <v>8</v>
      </c>
      <c r="E7476" s="165">
        <f>+Exports!B7479</f>
        <v>10</v>
      </c>
      <c r="F7476" s="165">
        <f>+WEEKDAY(ExportsELAP[[#This Row],[Date Prevailing]],1)</f>
        <v>3</v>
      </c>
      <c r="G7476" s="165">
        <f>+COUNTIFS(ECR_Hours!$K$6:$K$7,ExportsELAP[[#This Row],[Date Prevailing]])</f>
        <v>0</v>
      </c>
      <c r="H7476" s="165">
        <f t="shared" si="467"/>
        <v>3</v>
      </c>
      <c r="I7476" s="166">
        <f>+Exports!G7479</f>
        <v>14168.821899999999</v>
      </c>
      <c r="J7476" s="166">
        <f>+'ELAP_IPCO-APND'!D7479</f>
        <v>80.752309999999994</v>
      </c>
      <c r="K7476" s="166">
        <f>+(ExportsELAP[[#This Row],[Exports kWh - MPT]]/1000)*ExportsELAP[[#This Row],[EIM Price]]</f>
        <v>1144.1650984035889</v>
      </c>
      <c r="L7476" s="167" t="str">
        <f>+INDEX(ECR_Hours!$I$12:$I$15,MATCH(ExportsELAP[[#This Row],[Date Prevailing]],ECR_Hours!$H$12:$H$15,1))</f>
        <v>NS</v>
      </c>
      <c r="M7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7" spans="1:13" x14ac:dyDescent="0.25">
      <c r="A7477" s="164">
        <f>+Exports!A7480</f>
        <v>44873</v>
      </c>
      <c r="B7477" s="165">
        <f t="shared" si="464"/>
        <v>2022</v>
      </c>
      <c r="C7477" s="165">
        <f t="shared" si="465"/>
        <v>11</v>
      </c>
      <c r="D7477" s="165">
        <f t="shared" si="466"/>
        <v>8</v>
      </c>
      <c r="E7477" s="165">
        <f>+Exports!B7480</f>
        <v>11</v>
      </c>
      <c r="F7477" s="165">
        <f>+WEEKDAY(ExportsELAP[[#This Row],[Date Prevailing]],1)</f>
        <v>3</v>
      </c>
      <c r="G7477" s="165">
        <f>+COUNTIFS(ECR_Hours!$K$6:$K$7,ExportsELAP[[#This Row],[Date Prevailing]])</f>
        <v>0</v>
      </c>
      <c r="H7477" s="165">
        <f t="shared" si="467"/>
        <v>3</v>
      </c>
      <c r="I7477" s="166">
        <f>+Exports!G7480</f>
        <v>25701.065999999999</v>
      </c>
      <c r="J7477" s="166">
        <f>+'ELAP_IPCO-APND'!D7480</f>
        <v>72.976380000000006</v>
      </c>
      <c r="K7477" s="166">
        <f>+(ExportsELAP[[#This Row],[Exports kWh - MPT]]/1000)*ExportsELAP[[#This Row],[EIM Price]]</f>
        <v>1875.5707588210801</v>
      </c>
      <c r="L7477" s="167" t="str">
        <f>+INDEX(ECR_Hours!$I$12:$I$15,MATCH(ExportsELAP[[#This Row],[Date Prevailing]],ECR_Hours!$H$12:$H$15,1))</f>
        <v>NS</v>
      </c>
      <c r="M7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8" spans="1:13" x14ac:dyDescent="0.25">
      <c r="A7478" s="164">
        <f>+Exports!A7481</f>
        <v>44873</v>
      </c>
      <c r="B7478" s="165">
        <f t="shared" si="464"/>
        <v>2022</v>
      </c>
      <c r="C7478" s="165">
        <f t="shared" si="465"/>
        <v>11</v>
      </c>
      <c r="D7478" s="165">
        <f t="shared" si="466"/>
        <v>8</v>
      </c>
      <c r="E7478" s="165">
        <f>+Exports!B7481</f>
        <v>12</v>
      </c>
      <c r="F7478" s="165">
        <f>+WEEKDAY(ExportsELAP[[#This Row],[Date Prevailing]],1)</f>
        <v>3</v>
      </c>
      <c r="G7478" s="165">
        <f>+COUNTIFS(ECR_Hours!$K$6:$K$7,ExportsELAP[[#This Row],[Date Prevailing]])</f>
        <v>0</v>
      </c>
      <c r="H7478" s="165">
        <f t="shared" si="467"/>
        <v>3</v>
      </c>
      <c r="I7478" s="166">
        <f>+Exports!G7481</f>
        <v>33690.178899999999</v>
      </c>
      <c r="J7478" s="166">
        <f>+'ELAP_IPCO-APND'!D7481</f>
        <v>67.126729999999995</v>
      </c>
      <c r="K7478" s="166">
        <f>+(ExportsELAP[[#This Row],[Exports kWh - MPT]]/1000)*ExportsELAP[[#This Row],[EIM Price]]</f>
        <v>2261.5115426719967</v>
      </c>
      <c r="L7478" s="167" t="str">
        <f>+INDEX(ECR_Hours!$I$12:$I$15,MATCH(ExportsELAP[[#This Row],[Date Prevailing]],ECR_Hours!$H$12:$H$15,1))</f>
        <v>NS</v>
      </c>
      <c r="M7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79" spans="1:13" x14ac:dyDescent="0.25">
      <c r="A7479" s="164">
        <f>+Exports!A7482</f>
        <v>44873</v>
      </c>
      <c r="B7479" s="165">
        <f t="shared" si="464"/>
        <v>2022</v>
      </c>
      <c r="C7479" s="165">
        <f t="shared" si="465"/>
        <v>11</v>
      </c>
      <c r="D7479" s="165">
        <f t="shared" si="466"/>
        <v>8</v>
      </c>
      <c r="E7479" s="165">
        <f>+Exports!B7482</f>
        <v>13</v>
      </c>
      <c r="F7479" s="165">
        <f>+WEEKDAY(ExportsELAP[[#This Row],[Date Prevailing]],1)</f>
        <v>3</v>
      </c>
      <c r="G7479" s="165">
        <f>+COUNTIFS(ECR_Hours!$K$6:$K$7,ExportsELAP[[#This Row],[Date Prevailing]])</f>
        <v>0</v>
      </c>
      <c r="H7479" s="165">
        <f t="shared" si="467"/>
        <v>3</v>
      </c>
      <c r="I7479" s="166">
        <f>+Exports!G7482</f>
        <v>33804.455799999996</v>
      </c>
      <c r="J7479" s="166">
        <f>+'ELAP_IPCO-APND'!D7482</f>
        <v>62.610819999999997</v>
      </c>
      <c r="K7479" s="166">
        <f>+(ExportsELAP[[#This Row],[Exports kWh - MPT]]/1000)*ExportsELAP[[#This Row],[EIM Price]]</f>
        <v>2116.5246972917557</v>
      </c>
      <c r="L7479" s="167" t="str">
        <f>+INDEX(ECR_Hours!$I$12:$I$15,MATCH(ExportsELAP[[#This Row],[Date Prevailing]],ECR_Hours!$H$12:$H$15,1))</f>
        <v>NS</v>
      </c>
      <c r="M7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0" spans="1:13" x14ac:dyDescent="0.25">
      <c r="A7480" s="164">
        <f>+Exports!A7483</f>
        <v>44873</v>
      </c>
      <c r="B7480" s="165">
        <f t="shared" si="464"/>
        <v>2022</v>
      </c>
      <c r="C7480" s="165">
        <f t="shared" si="465"/>
        <v>11</v>
      </c>
      <c r="D7480" s="165">
        <f t="shared" si="466"/>
        <v>8</v>
      </c>
      <c r="E7480" s="165">
        <f>+Exports!B7483</f>
        <v>14</v>
      </c>
      <c r="F7480" s="165">
        <f>+WEEKDAY(ExportsELAP[[#This Row],[Date Prevailing]],1)</f>
        <v>3</v>
      </c>
      <c r="G7480" s="165">
        <f>+COUNTIFS(ECR_Hours!$K$6:$K$7,ExportsELAP[[#This Row],[Date Prevailing]])</f>
        <v>0</v>
      </c>
      <c r="H7480" s="165">
        <f t="shared" si="467"/>
        <v>3</v>
      </c>
      <c r="I7480" s="166">
        <f>+Exports!G7483</f>
        <v>25104.5389</v>
      </c>
      <c r="J7480" s="166">
        <f>+'ELAP_IPCO-APND'!D7483</f>
        <v>65.756010000000003</v>
      </c>
      <c r="K7480" s="166">
        <f>+(ExportsELAP[[#This Row],[Exports kWh - MPT]]/1000)*ExportsELAP[[#This Row],[EIM Price]]</f>
        <v>1650.7743109537889</v>
      </c>
      <c r="L7480" s="167" t="str">
        <f>+INDEX(ECR_Hours!$I$12:$I$15,MATCH(ExportsELAP[[#This Row],[Date Prevailing]],ECR_Hours!$H$12:$H$15,1))</f>
        <v>NS</v>
      </c>
      <c r="M7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1" spans="1:13" x14ac:dyDescent="0.25">
      <c r="A7481" s="164">
        <f>+Exports!A7484</f>
        <v>44873</v>
      </c>
      <c r="B7481" s="165">
        <f t="shared" si="464"/>
        <v>2022</v>
      </c>
      <c r="C7481" s="165">
        <f t="shared" si="465"/>
        <v>11</v>
      </c>
      <c r="D7481" s="165">
        <f t="shared" si="466"/>
        <v>8</v>
      </c>
      <c r="E7481" s="165">
        <f>+Exports!B7484</f>
        <v>15</v>
      </c>
      <c r="F7481" s="165">
        <f>+WEEKDAY(ExportsELAP[[#This Row],[Date Prevailing]],1)</f>
        <v>3</v>
      </c>
      <c r="G7481" s="165">
        <f>+COUNTIFS(ECR_Hours!$K$6:$K$7,ExportsELAP[[#This Row],[Date Prevailing]])</f>
        <v>0</v>
      </c>
      <c r="H7481" s="165">
        <f t="shared" si="467"/>
        <v>3</v>
      </c>
      <c r="I7481" s="166">
        <f>+Exports!G7484</f>
        <v>14346.567899999998</v>
      </c>
      <c r="J7481" s="166">
        <f>+'ELAP_IPCO-APND'!D7484</f>
        <v>56.503779999999999</v>
      </c>
      <c r="K7481" s="166">
        <f>+(ExportsELAP[[#This Row],[Exports kWh - MPT]]/1000)*ExportsELAP[[#This Row],[EIM Price]]</f>
        <v>810.63531637666188</v>
      </c>
      <c r="L7481" s="167" t="str">
        <f>+INDEX(ECR_Hours!$I$12:$I$15,MATCH(ExportsELAP[[#This Row],[Date Prevailing]],ECR_Hours!$H$12:$H$15,1))</f>
        <v>NS</v>
      </c>
      <c r="M7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2" spans="1:13" x14ac:dyDescent="0.25">
      <c r="A7482" s="164">
        <f>+Exports!A7485</f>
        <v>44873</v>
      </c>
      <c r="B7482" s="165">
        <f t="shared" si="464"/>
        <v>2022</v>
      </c>
      <c r="C7482" s="165">
        <f t="shared" si="465"/>
        <v>11</v>
      </c>
      <c r="D7482" s="165">
        <f t="shared" si="466"/>
        <v>8</v>
      </c>
      <c r="E7482" s="165">
        <f>+Exports!B7485</f>
        <v>16</v>
      </c>
      <c r="F7482" s="165">
        <f>+WEEKDAY(ExportsELAP[[#This Row],[Date Prevailing]],1)</f>
        <v>3</v>
      </c>
      <c r="G7482" s="165">
        <f>+COUNTIFS(ECR_Hours!$K$6:$K$7,ExportsELAP[[#This Row],[Date Prevailing]])</f>
        <v>0</v>
      </c>
      <c r="H7482" s="165">
        <f t="shared" si="467"/>
        <v>3</v>
      </c>
      <c r="I7482" s="166">
        <f>+Exports!G7485</f>
        <v>5049.8685999999998</v>
      </c>
      <c r="J7482" s="166">
        <f>+'ELAP_IPCO-APND'!D7485</f>
        <v>63.81512</v>
      </c>
      <c r="K7482" s="166">
        <f>+(ExportsELAP[[#This Row],[Exports kWh - MPT]]/1000)*ExportsELAP[[#This Row],[EIM Price]]</f>
        <v>322.25797069323198</v>
      </c>
      <c r="L7482" s="167" t="str">
        <f>+INDEX(ECR_Hours!$I$12:$I$15,MATCH(ExportsELAP[[#This Row],[Date Prevailing]],ECR_Hours!$H$12:$H$15,1))</f>
        <v>NS</v>
      </c>
      <c r="M7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3" spans="1:13" x14ac:dyDescent="0.25">
      <c r="A7483" s="164">
        <f>+Exports!A7486</f>
        <v>44873</v>
      </c>
      <c r="B7483" s="165">
        <f t="shared" si="464"/>
        <v>2022</v>
      </c>
      <c r="C7483" s="165">
        <f t="shared" si="465"/>
        <v>11</v>
      </c>
      <c r="D7483" s="165">
        <f t="shared" si="466"/>
        <v>8</v>
      </c>
      <c r="E7483" s="165">
        <f>+Exports!B7486</f>
        <v>17</v>
      </c>
      <c r="F7483" s="165">
        <f>+WEEKDAY(ExportsELAP[[#This Row],[Date Prevailing]],1)</f>
        <v>3</v>
      </c>
      <c r="G7483" s="165">
        <f>+COUNTIFS(ECR_Hours!$K$6:$K$7,ExportsELAP[[#This Row],[Date Prevailing]])</f>
        <v>0</v>
      </c>
      <c r="H7483" s="165">
        <f t="shared" si="467"/>
        <v>3</v>
      </c>
      <c r="I7483" s="166">
        <f>+Exports!G7486</f>
        <v>1579.1997000000001</v>
      </c>
      <c r="J7483" s="166">
        <f>+'ELAP_IPCO-APND'!D7486</f>
        <v>76.957899999999995</v>
      </c>
      <c r="K7483" s="166">
        <f>+(ExportsELAP[[#This Row],[Exports kWh - MPT]]/1000)*ExportsELAP[[#This Row],[EIM Price]]</f>
        <v>121.53189259263</v>
      </c>
      <c r="L7483" s="167" t="str">
        <f>+INDEX(ECR_Hours!$I$12:$I$15,MATCH(ExportsELAP[[#This Row],[Date Prevailing]],ECR_Hours!$H$12:$H$15,1))</f>
        <v>NS</v>
      </c>
      <c r="M7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4" spans="1:13" x14ac:dyDescent="0.25">
      <c r="A7484" s="164">
        <f>+Exports!A7487</f>
        <v>44873</v>
      </c>
      <c r="B7484" s="165">
        <f t="shared" si="464"/>
        <v>2022</v>
      </c>
      <c r="C7484" s="165">
        <f t="shared" si="465"/>
        <v>11</v>
      </c>
      <c r="D7484" s="165">
        <f t="shared" si="466"/>
        <v>8</v>
      </c>
      <c r="E7484" s="165">
        <f>+Exports!B7487</f>
        <v>18</v>
      </c>
      <c r="F7484" s="165">
        <f>+WEEKDAY(ExportsELAP[[#This Row],[Date Prevailing]],1)</f>
        <v>3</v>
      </c>
      <c r="G7484" s="165">
        <f>+COUNTIFS(ECR_Hours!$K$6:$K$7,ExportsELAP[[#This Row],[Date Prevailing]])</f>
        <v>0</v>
      </c>
      <c r="H7484" s="165">
        <f t="shared" si="467"/>
        <v>3</v>
      </c>
      <c r="I7484" s="166">
        <f>+Exports!G7487</f>
        <v>110.94039999999998</v>
      </c>
      <c r="J7484" s="166">
        <f>+'ELAP_IPCO-APND'!D7487</f>
        <v>90.154160000000005</v>
      </c>
      <c r="K7484" s="166">
        <f>+(ExportsELAP[[#This Row],[Exports kWh - MPT]]/1000)*ExportsELAP[[#This Row],[EIM Price]]</f>
        <v>10.001738572063999</v>
      </c>
      <c r="L7484" s="167" t="str">
        <f>+INDEX(ECR_Hours!$I$12:$I$15,MATCH(ExportsELAP[[#This Row],[Date Prevailing]],ECR_Hours!$H$12:$H$15,1))</f>
        <v>NS</v>
      </c>
      <c r="M7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5" spans="1:13" x14ac:dyDescent="0.25">
      <c r="A7485" s="164">
        <f>+Exports!A7488</f>
        <v>44873</v>
      </c>
      <c r="B7485" s="165">
        <f t="shared" si="464"/>
        <v>2022</v>
      </c>
      <c r="C7485" s="165">
        <f t="shared" si="465"/>
        <v>11</v>
      </c>
      <c r="D7485" s="165">
        <f t="shared" si="466"/>
        <v>8</v>
      </c>
      <c r="E7485" s="165">
        <f>+Exports!B7488</f>
        <v>19</v>
      </c>
      <c r="F7485" s="165">
        <f>+WEEKDAY(ExportsELAP[[#This Row],[Date Prevailing]],1)</f>
        <v>3</v>
      </c>
      <c r="G7485" s="165">
        <f>+COUNTIFS(ECR_Hours!$K$6:$K$7,ExportsELAP[[#This Row],[Date Prevailing]])</f>
        <v>0</v>
      </c>
      <c r="H7485" s="165">
        <f t="shared" si="467"/>
        <v>3</v>
      </c>
      <c r="I7485" s="166">
        <f>+Exports!G7488</f>
        <v>32.195900000000002</v>
      </c>
      <c r="J7485" s="166">
        <f>+'ELAP_IPCO-APND'!D7488</f>
        <v>85.478809999999996</v>
      </c>
      <c r="K7485" s="166">
        <f>+(ExportsELAP[[#This Row],[Exports kWh - MPT]]/1000)*ExportsELAP[[#This Row],[EIM Price]]</f>
        <v>2.7520672188789996</v>
      </c>
      <c r="L7485" s="167" t="str">
        <f>+INDEX(ECR_Hours!$I$12:$I$15,MATCH(ExportsELAP[[#This Row],[Date Prevailing]],ECR_Hours!$H$12:$H$15,1))</f>
        <v>NS</v>
      </c>
      <c r="M7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6" spans="1:13" x14ac:dyDescent="0.25">
      <c r="A7486" s="164">
        <f>+Exports!A7489</f>
        <v>44873</v>
      </c>
      <c r="B7486" s="165">
        <f t="shared" si="464"/>
        <v>2022</v>
      </c>
      <c r="C7486" s="165">
        <f t="shared" si="465"/>
        <v>11</v>
      </c>
      <c r="D7486" s="165">
        <f t="shared" si="466"/>
        <v>8</v>
      </c>
      <c r="E7486" s="165">
        <f>+Exports!B7489</f>
        <v>20</v>
      </c>
      <c r="F7486" s="165">
        <f>+WEEKDAY(ExportsELAP[[#This Row],[Date Prevailing]],1)</f>
        <v>3</v>
      </c>
      <c r="G7486" s="165">
        <f>+COUNTIFS(ECR_Hours!$K$6:$K$7,ExportsELAP[[#This Row],[Date Prevailing]])</f>
        <v>0</v>
      </c>
      <c r="H7486" s="165">
        <f t="shared" si="467"/>
        <v>3</v>
      </c>
      <c r="I7486" s="166">
        <f>+Exports!G7489</f>
        <v>12.911</v>
      </c>
      <c r="J7486" s="166">
        <f>+'ELAP_IPCO-APND'!D7489</f>
        <v>76.740600000000001</v>
      </c>
      <c r="K7486" s="166">
        <f>+(ExportsELAP[[#This Row],[Exports kWh - MPT]]/1000)*ExportsELAP[[#This Row],[EIM Price]]</f>
        <v>0.9907978865999999</v>
      </c>
      <c r="L7486" s="167" t="str">
        <f>+INDEX(ECR_Hours!$I$12:$I$15,MATCH(ExportsELAP[[#This Row],[Date Prevailing]],ECR_Hours!$H$12:$H$15,1))</f>
        <v>NS</v>
      </c>
      <c r="M7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7" spans="1:13" x14ac:dyDescent="0.25">
      <c r="A7487" s="164">
        <f>+Exports!A7490</f>
        <v>44873</v>
      </c>
      <c r="B7487" s="165">
        <f t="shared" si="464"/>
        <v>2022</v>
      </c>
      <c r="C7487" s="165">
        <f t="shared" si="465"/>
        <v>11</v>
      </c>
      <c r="D7487" s="165">
        <f t="shared" si="466"/>
        <v>8</v>
      </c>
      <c r="E7487" s="165">
        <f>+Exports!B7490</f>
        <v>21</v>
      </c>
      <c r="F7487" s="165">
        <f>+WEEKDAY(ExportsELAP[[#This Row],[Date Prevailing]],1)</f>
        <v>3</v>
      </c>
      <c r="G7487" s="165">
        <f>+COUNTIFS(ECR_Hours!$K$6:$K$7,ExportsELAP[[#This Row],[Date Prevailing]])</f>
        <v>0</v>
      </c>
      <c r="H7487" s="165">
        <f t="shared" si="467"/>
        <v>3</v>
      </c>
      <c r="I7487" s="166">
        <f>+Exports!G7490</f>
        <v>12.690000000000001</v>
      </c>
      <c r="J7487" s="166">
        <f>+'ELAP_IPCO-APND'!D7490</f>
        <v>79.280280000000005</v>
      </c>
      <c r="K7487" s="166">
        <f>+(ExportsELAP[[#This Row],[Exports kWh - MPT]]/1000)*ExportsELAP[[#This Row],[EIM Price]]</f>
        <v>1.0060667532000003</v>
      </c>
      <c r="L7487" s="167" t="str">
        <f>+INDEX(ECR_Hours!$I$12:$I$15,MATCH(ExportsELAP[[#This Row],[Date Prevailing]],ECR_Hours!$H$12:$H$15,1))</f>
        <v>NS</v>
      </c>
      <c r="M7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8" spans="1:13" x14ac:dyDescent="0.25">
      <c r="A7488" s="164">
        <f>+Exports!A7491</f>
        <v>44873</v>
      </c>
      <c r="B7488" s="165">
        <f t="shared" si="464"/>
        <v>2022</v>
      </c>
      <c r="C7488" s="165">
        <f t="shared" si="465"/>
        <v>11</v>
      </c>
      <c r="D7488" s="165">
        <f t="shared" si="466"/>
        <v>8</v>
      </c>
      <c r="E7488" s="165">
        <f>+Exports!B7491</f>
        <v>22</v>
      </c>
      <c r="F7488" s="165">
        <f>+WEEKDAY(ExportsELAP[[#This Row],[Date Prevailing]],1)</f>
        <v>3</v>
      </c>
      <c r="G7488" s="165">
        <f>+COUNTIFS(ECR_Hours!$K$6:$K$7,ExportsELAP[[#This Row],[Date Prevailing]])</f>
        <v>0</v>
      </c>
      <c r="H7488" s="165">
        <f t="shared" si="467"/>
        <v>3</v>
      </c>
      <c r="I7488" s="166">
        <f>+Exports!G7491</f>
        <v>12.468800000000002</v>
      </c>
      <c r="J7488" s="166">
        <f>+'ELAP_IPCO-APND'!D7491</f>
        <v>78.941320000000005</v>
      </c>
      <c r="K7488" s="166">
        <f>+(ExportsELAP[[#This Row],[Exports kWh - MPT]]/1000)*ExportsELAP[[#This Row],[EIM Price]]</f>
        <v>0.98430353081600019</v>
      </c>
      <c r="L7488" s="167" t="str">
        <f>+INDEX(ECR_Hours!$I$12:$I$15,MATCH(ExportsELAP[[#This Row],[Date Prevailing]],ECR_Hours!$H$12:$H$15,1))</f>
        <v>NS</v>
      </c>
      <c r="M7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89" spans="1:13" x14ac:dyDescent="0.25">
      <c r="A7489" s="164">
        <f>+Exports!A7492</f>
        <v>44873</v>
      </c>
      <c r="B7489" s="165">
        <f t="shared" si="464"/>
        <v>2022</v>
      </c>
      <c r="C7489" s="165">
        <f t="shared" si="465"/>
        <v>11</v>
      </c>
      <c r="D7489" s="165">
        <f t="shared" si="466"/>
        <v>8</v>
      </c>
      <c r="E7489" s="165">
        <f>+Exports!B7492</f>
        <v>23</v>
      </c>
      <c r="F7489" s="165">
        <f>+WEEKDAY(ExportsELAP[[#This Row],[Date Prevailing]],1)</f>
        <v>3</v>
      </c>
      <c r="G7489" s="165">
        <f>+COUNTIFS(ECR_Hours!$K$6:$K$7,ExportsELAP[[#This Row],[Date Prevailing]])</f>
        <v>0</v>
      </c>
      <c r="H7489" s="165">
        <f t="shared" si="467"/>
        <v>3</v>
      </c>
      <c r="I7489" s="166">
        <f>+Exports!G7492</f>
        <v>10.583400000000001</v>
      </c>
      <c r="J7489" s="166">
        <f>+'ELAP_IPCO-APND'!D7492</f>
        <v>81.461179999999999</v>
      </c>
      <c r="K7489" s="166">
        <f>+(ExportsELAP[[#This Row],[Exports kWh - MPT]]/1000)*ExportsELAP[[#This Row],[EIM Price]]</f>
        <v>0.86213625241200009</v>
      </c>
      <c r="L7489" s="167" t="str">
        <f>+INDEX(ECR_Hours!$I$12:$I$15,MATCH(ExportsELAP[[#This Row],[Date Prevailing]],ECR_Hours!$H$12:$H$15,1))</f>
        <v>NS</v>
      </c>
      <c r="M7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0" spans="1:13" x14ac:dyDescent="0.25">
      <c r="A7490" s="164">
        <f>+Exports!A7493</f>
        <v>44873</v>
      </c>
      <c r="B7490" s="165">
        <f t="shared" ref="B7490:B7553" si="468">+YEAR(A7490)</f>
        <v>2022</v>
      </c>
      <c r="C7490" s="165">
        <f t="shared" ref="C7490:C7553" si="469">+MONTH(A7490)</f>
        <v>11</v>
      </c>
      <c r="D7490" s="165">
        <f t="shared" ref="D7490:D7553" si="470">+DAY(A7490)</f>
        <v>8</v>
      </c>
      <c r="E7490" s="165">
        <f>+Exports!B7493</f>
        <v>24</v>
      </c>
      <c r="F7490" s="165">
        <f>+WEEKDAY(ExportsELAP[[#This Row],[Date Prevailing]],1)</f>
        <v>3</v>
      </c>
      <c r="G7490" s="165">
        <f>+COUNTIFS(ECR_Hours!$K$6:$K$7,ExportsELAP[[#This Row],[Date Prevailing]])</f>
        <v>0</v>
      </c>
      <c r="H7490" s="165">
        <f t="shared" ref="H7490:H7553" si="471">+IF(G7490=1,0,F7490)</f>
        <v>3</v>
      </c>
      <c r="I7490" s="166">
        <f>+Exports!G7493</f>
        <v>11.1715</v>
      </c>
      <c r="J7490" s="166">
        <f>+'ELAP_IPCO-APND'!D7493</f>
        <v>82.618920000000003</v>
      </c>
      <c r="K7490" s="166">
        <f>+(ExportsELAP[[#This Row],[Exports kWh - MPT]]/1000)*ExportsELAP[[#This Row],[EIM Price]]</f>
        <v>0.92297726477999997</v>
      </c>
      <c r="L7490" s="167" t="str">
        <f>+INDEX(ECR_Hours!$I$12:$I$15,MATCH(ExportsELAP[[#This Row],[Date Prevailing]],ECR_Hours!$H$12:$H$15,1))</f>
        <v>NS</v>
      </c>
      <c r="M7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1" spans="1:13" x14ac:dyDescent="0.25">
      <c r="A7491" s="164">
        <f>+Exports!A7494</f>
        <v>44874</v>
      </c>
      <c r="B7491" s="165">
        <f t="shared" si="468"/>
        <v>2022</v>
      </c>
      <c r="C7491" s="165">
        <f t="shared" si="469"/>
        <v>11</v>
      </c>
      <c r="D7491" s="165">
        <f t="shared" si="470"/>
        <v>9</v>
      </c>
      <c r="E7491" s="165">
        <f>+Exports!B7494</f>
        <v>1</v>
      </c>
      <c r="F7491" s="165">
        <f>+WEEKDAY(ExportsELAP[[#This Row],[Date Prevailing]],1)</f>
        <v>4</v>
      </c>
      <c r="G7491" s="165">
        <f>+COUNTIFS(ECR_Hours!$K$6:$K$7,ExportsELAP[[#This Row],[Date Prevailing]])</f>
        <v>0</v>
      </c>
      <c r="H7491" s="165">
        <f t="shared" si="471"/>
        <v>4</v>
      </c>
      <c r="I7491" s="166">
        <f>+Exports!G7494</f>
        <v>33.093599999999995</v>
      </c>
      <c r="J7491" s="166">
        <f>+'ELAP_IPCO-APND'!D7494</f>
        <v>78.518360000000001</v>
      </c>
      <c r="K7491" s="166">
        <f>+(ExportsELAP[[#This Row],[Exports kWh - MPT]]/1000)*ExportsELAP[[#This Row],[EIM Price]]</f>
        <v>2.5984551984959996</v>
      </c>
      <c r="L7491" s="167" t="str">
        <f>+INDEX(ECR_Hours!$I$12:$I$15,MATCH(ExportsELAP[[#This Row],[Date Prevailing]],ECR_Hours!$H$12:$H$15,1))</f>
        <v>NS</v>
      </c>
      <c r="M7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2" spans="1:13" x14ac:dyDescent="0.25">
      <c r="A7492" s="164">
        <f>+Exports!A7495</f>
        <v>44874</v>
      </c>
      <c r="B7492" s="165">
        <f t="shared" si="468"/>
        <v>2022</v>
      </c>
      <c r="C7492" s="165">
        <f t="shared" si="469"/>
        <v>11</v>
      </c>
      <c r="D7492" s="165">
        <f t="shared" si="470"/>
        <v>9</v>
      </c>
      <c r="E7492" s="165">
        <f>+Exports!B7495</f>
        <v>2</v>
      </c>
      <c r="F7492" s="165">
        <f>+WEEKDAY(ExportsELAP[[#This Row],[Date Prevailing]],1)</f>
        <v>4</v>
      </c>
      <c r="G7492" s="165">
        <f>+COUNTIFS(ECR_Hours!$K$6:$K$7,ExportsELAP[[#This Row],[Date Prevailing]])</f>
        <v>0</v>
      </c>
      <c r="H7492" s="165">
        <f t="shared" si="471"/>
        <v>4</v>
      </c>
      <c r="I7492" s="166">
        <f>+Exports!G7495</f>
        <v>32.459799999999902</v>
      </c>
      <c r="J7492" s="166">
        <f>+'ELAP_IPCO-APND'!D7495</f>
        <v>67.985320000000002</v>
      </c>
      <c r="K7492" s="166">
        <f>+(ExportsELAP[[#This Row],[Exports kWh - MPT]]/1000)*ExportsELAP[[#This Row],[EIM Price]]</f>
        <v>2.206789890135993</v>
      </c>
      <c r="L7492" s="167" t="str">
        <f>+INDEX(ECR_Hours!$I$12:$I$15,MATCH(ExportsELAP[[#This Row],[Date Prevailing]],ECR_Hours!$H$12:$H$15,1))</f>
        <v>NS</v>
      </c>
      <c r="M7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3" spans="1:13" x14ac:dyDescent="0.25">
      <c r="A7493" s="164">
        <f>+Exports!A7496</f>
        <v>44874</v>
      </c>
      <c r="B7493" s="165">
        <f t="shared" si="468"/>
        <v>2022</v>
      </c>
      <c r="C7493" s="165">
        <f t="shared" si="469"/>
        <v>11</v>
      </c>
      <c r="D7493" s="165">
        <f t="shared" si="470"/>
        <v>9</v>
      </c>
      <c r="E7493" s="165">
        <f>+Exports!B7496</f>
        <v>3</v>
      </c>
      <c r="F7493" s="165">
        <f>+WEEKDAY(ExportsELAP[[#This Row],[Date Prevailing]],1)</f>
        <v>4</v>
      </c>
      <c r="G7493" s="165">
        <f>+COUNTIFS(ECR_Hours!$K$6:$K$7,ExportsELAP[[#This Row],[Date Prevailing]])</f>
        <v>0</v>
      </c>
      <c r="H7493" s="165">
        <f t="shared" si="471"/>
        <v>4</v>
      </c>
      <c r="I7493" s="166">
        <f>+Exports!G7496</f>
        <v>31.504100000000001</v>
      </c>
      <c r="J7493" s="166">
        <f>+'ELAP_IPCO-APND'!D7496</f>
        <v>67.366249999999994</v>
      </c>
      <c r="K7493" s="166">
        <f>+(ExportsELAP[[#This Row],[Exports kWh - MPT]]/1000)*ExportsELAP[[#This Row],[EIM Price]]</f>
        <v>2.1223130766249998</v>
      </c>
      <c r="L7493" s="167" t="str">
        <f>+INDEX(ECR_Hours!$I$12:$I$15,MATCH(ExportsELAP[[#This Row],[Date Prevailing]],ECR_Hours!$H$12:$H$15,1))</f>
        <v>NS</v>
      </c>
      <c r="M7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4" spans="1:13" x14ac:dyDescent="0.25">
      <c r="A7494" s="164">
        <f>+Exports!A7497</f>
        <v>44874</v>
      </c>
      <c r="B7494" s="165">
        <f t="shared" si="468"/>
        <v>2022</v>
      </c>
      <c r="C7494" s="165">
        <f t="shared" si="469"/>
        <v>11</v>
      </c>
      <c r="D7494" s="165">
        <f t="shared" si="470"/>
        <v>9</v>
      </c>
      <c r="E7494" s="165">
        <f>+Exports!B7497</f>
        <v>4</v>
      </c>
      <c r="F7494" s="165">
        <f>+WEEKDAY(ExportsELAP[[#This Row],[Date Prevailing]],1)</f>
        <v>4</v>
      </c>
      <c r="G7494" s="165">
        <f>+COUNTIFS(ECR_Hours!$K$6:$K$7,ExportsELAP[[#This Row],[Date Prevailing]])</f>
        <v>0</v>
      </c>
      <c r="H7494" s="165">
        <f t="shared" si="471"/>
        <v>4</v>
      </c>
      <c r="I7494" s="166">
        <f>+Exports!G7497</f>
        <v>33.315299999999993</v>
      </c>
      <c r="J7494" s="166">
        <f>+'ELAP_IPCO-APND'!D7497</f>
        <v>71.883390000000006</v>
      </c>
      <c r="K7494" s="166">
        <f>+(ExportsELAP[[#This Row],[Exports kWh - MPT]]/1000)*ExportsELAP[[#This Row],[EIM Price]]</f>
        <v>2.3948167028669998</v>
      </c>
      <c r="L7494" s="167" t="str">
        <f>+INDEX(ECR_Hours!$I$12:$I$15,MATCH(ExportsELAP[[#This Row],[Date Prevailing]],ECR_Hours!$H$12:$H$15,1))</f>
        <v>NS</v>
      </c>
      <c r="M7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5" spans="1:13" x14ac:dyDescent="0.25">
      <c r="A7495" s="164">
        <f>+Exports!A7498</f>
        <v>44874</v>
      </c>
      <c r="B7495" s="165">
        <f t="shared" si="468"/>
        <v>2022</v>
      </c>
      <c r="C7495" s="165">
        <f t="shared" si="469"/>
        <v>11</v>
      </c>
      <c r="D7495" s="165">
        <f t="shared" si="470"/>
        <v>9</v>
      </c>
      <c r="E7495" s="165">
        <f>+Exports!B7498</f>
        <v>5</v>
      </c>
      <c r="F7495" s="165">
        <f>+WEEKDAY(ExportsELAP[[#This Row],[Date Prevailing]],1)</f>
        <v>4</v>
      </c>
      <c r="G7495" s="165">
        <f>+COUNTIFS(ECR_Hours!$K$6:$K$7,ExportsELAP[[#This Row],[Date Prevailing]])</f>
        <v>0</v>
      </c>
      <c r="H7495" s="165">
        <f t="shared" si="471"/>
        <v>4</v>
      </c>
      <c r="I7495" s="166">
        <f>+Exports!G7498</f>
        <v>39.852000000000004</v>
      </c>
      <c r="J7495" s="166">
        <f>+'ELAP_IPCO-APND'!D7498</f>
        <v>85.843639999999994</v>
      </c>
      <c r="K7495" s="166">
        <f>+(ExportsELAP[[#This Row],[Exports kWh - MPT]]/1000)*ExportsELAP[[#This Row],[EIM Price]]</f>
        <v>3.4210407412800001</v>
      </c>
      <c r="L7495" s="167" t="str">
        <f>+INDEX(ECR_Hours!$I$12:$I$15,MATCH(ExportsELAP[[#This Row],[Date Prevailing]],ECR_Hours!$H$12:$H$15,1))</f>
        <v>NS</v>
      </c>
      <c r="M7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6" spans="1:13" x14ac:dyDescent="0.25">
      <c r="A7496" s="164">
        <f>+Exports!A7499</f>
        <v>44874</v>
      </c>
      <c r="B7496" s="165">
        <f t="shared" si="468"/>
        <v>2022</v>
      </c>
      <c r="C7496" s="165">
        <f t="shared" si="469"/>
        <v>11</v>
      </c>
      <c r="D7496" s="165">
        <f t="shared" si="470"/>
        <v>9</v>
      </c>
      <c r="E7496" s="165">
        <f>+Exports!B7499</f>
        <v>6</v>
      </c>
      <c r="F7496" s="165">
        <f>+WEEKDAY(ExportsELAP[[#This Row],[Date Prevailing]],1)</f>
        <v>4</v>
      </c>
      <c r="G7496" s="165">
        <f>+COUNTIFS(ECR_Hours!$K$6:$K$7,ExportsELAP[[#This Row],[Date Prevailing]])</f>
        <v>0</v>
      </c>
      <c r="H7496" s="165">
        <f t="shared" si="471"/>
        <v>4</v>
      </c>
      <c r="I7496" s="166">
        <f>+Exports!G7499</f>
        <v>36.174899999999994</v>
      </c>
      <c r="J7496" s="166">
        <f>+'ELAP_IPCO-APND'!D7499</f>
        <v>76.802099999999996</v>
      </c>
      <c r="K7496" s="166">
        <f>+(ExportsELAP[[#This Row],[Exports kWh - MPT]]/1000)*ExportsELAP[[#This Row],[EIM Price]]</f>
        <v>2.7783082872899993</v>
      </c>
      <c r="L7496" s="167" t="str">
        <f>+INDEX(ECR_Hours!$I$12:$I$15,MATCH(ExportsELAP[[#This Row],[Date Prevailing]],ECR_Hours!$H$12:$H$15,1))</f>
        <v>NS</v>
      </c>
      <c r="M7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7" spans="1:13" x14ac:dyDescent="0.25">
      <c r="A7497" s="164">
        <f>+Exports!A7500</f>
        <v>44874</v>
      </c>
      <c r="B7497" s="165">
        <f t="shared" si="468"/>
        <v>2022</v>
      </c>
      <c r="C7497" s="165">
        <f t="shared" si="469"/>
        <v>11</v>
      </c>
      <c r="D7497" s="165">
        <f t="shared" si="470"/>
        <v>9</v>
      </c>
      <c r="E7497" s="165">
        <f>+Exports!B7500</f>
        <v>7</v>
      </c>
      <c r="F7497" s="165">
        <f>+WEEKDAY(ExportsELAP[[#This Row],[Date Prevailing]],1)</f>
        <v>4</v>
      </c>
      <c r="G7497" s="165">
        <f>+COUNTIFS(ECR_Hours!$K$6:$K$7,ExportsELAP[[#This Row],[Date Prevailing]])</f>
        <v>0</v>
      </c>
      <c r="H7497" s="165">
        <f t="shared" si="471"/>
        <v>4</v>
      </c>
      <c r="I7497" s="166">
        <f>+Exports!G7500</f>
        <v>36.106299999999997</v>
      </c>
      <c r="J7497" s="166">
        <f>+'ELAP_IPCO-APND'!D7500</f>
        <v>78.662450000000007</v>
      </c>
      <c r="K7497" s="166">
        <f>+(ExportsELAP[[#This Row],[Exports kWh - MPT]]/1000)*ExportsELAP[[#This Row],[EIM Price]]</f>
        <v>2.8402100184349997</v>
      </c>
      <c r="L7497" s="167" t="str">
        <f>+INDEX(ECR_Hours!$I$12:$I$15,MATCH(ExportsELAP[[#This Row],[Date Prevailing]],ECR_Hours!$H$12:$H$15,1))</f>
        <v>NS</v>
      </c>
      <c r="M7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8" spans="1:13" x14ac:dyDescent="0.25">
      <c r="A7498" s="164">
        <f>+Exports!A7501</f>
        <v>44874</v>
      </c>
      <c r="B7498" s="165">
        <f t="shared" si="468"/>
        <v>2022</v>
      </c>
      <c r="C7498" s="165">
        <f t="shared" si="469"/>
        <v>11</v>
      </c>
      <c r="D7498" s="165">
        <f t="shared" si="470"/>
        <v>9</v>
      </c>
      <c r="E7498" s="165">
        <f>+Exports!B7501</f>
        <v>8</v>
      </c>
      <c r="F7498" s="165">
        <f>+WEEKDAY(ExportsELAP[[#This Row],[Date Prevailing]],1)</f>
        <v>4</v>
      </c>
      <c r="G7498" s="165">
        <f>+COUNTIFS(ECR_Hours!$K$6:$K$7,ExportsELAP[[#This Row],[Date Prevailing]])</f>
        <v>0</v>
      </c>
      <c r="H7498" s="165">
        <f t="shared" si="471"/>
        <v>4</v>
      </c>
      <c r="I7498" s="166">
        <f>+Exports!G7501</f>
        <v>70.7423</v>
      </c>
      <c r="J7498" s="166">
        <f>+'ELAP_IPCO-APND'!D7501</f>
        <v>95.056169999999995</v>
      </c>
      <c r="K7498" s="166">
        <f>+(ExportsELAP[[#This Row],[Exports kWh - MPT]]/1000)*ExportsELAP[[#This Row],[EIM Price]]</f>
        <v>6.7244920949909988</v>
      </c>
      <c r="L7498" s="167" t="str">
        <f>+INDEX(ECR_Hours!$I$12:$I$15,MATCH(ExportsELAP[[#This Row],[Date Prevailing]],ECR_Hours!$H$12:$H$15,1))</f>
        <v>NS</v>
      </c>
      <c r="M7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499" spans="1:13" x14ac:dyDescent="0.25">
      <c r="A7499" s="164">
        <f>+Exports!A7502</f>
        <v>44874</v>
      </c>
      <c r="B7499" s="165">
        <f t="shared" si="468"/>
        <v>2022</v>
      </c>
      <c r="C7499" s="165">
        <f t="shared" si="469"/>
        <v>11</v>
      </c>
      <c r="D7499" s="165">
        <f t="shared" si="470"/>
        <v>9</v>
      </c>
      <c r="E7499" s="165">
        <f>+Exports!B7502</f>
        <v>9</v>
      </c>
      <c r="F7499" s="165">
        <f>+WEEKDAY(ExportsELAP[[#This Row],[Date Prevailing]],1)</f>
        <v>4</v>
      </c>
      <c r="G7499" s="165">
        <f>+COUNTIFS(ECR_Hours!$K$6:$K$7,ExportsELAP[[#This Row],[Date Prevailing]])</f>
        <v>0</v>
      </c>
      <c r="H7499" s="165">
        <f t="shared" si="471"/>
        <v>4</v>
      </c>
      <c r="I7499" s="166">
        <f>+Exports!G7502</f>
        <v>810.68909999999994</v>
      </c>
      <c r="J7499" s="166">
        <f>+'ELAP_IPCO-APND'!D7502</f>
        <v>106.51146</v>
      </c>
      <c r="K7499" s="166">
        <f>+(ExportsELAP[[#This Row],[Exports kWh - MPT]]/1000)*ExportsELAP[[#This Row],[EIM Price]]</f>
        <v>86.347679647085997</v>
      </c>
      <c r="L7499" s="167" t="str">
        <f>+INDEX(ECR_Hours!$I$12:$I$15,MATCH(ExportsELAP[[#This Row],[Date Prevailing]],ECR_Hours!$H$12:$H$15,1))</f>
        <v>NS</v>
      </c>
      <c r="M7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0" spans="1:13" x14ac:dyDescent="0.25">
      <c r="A7500" s="164">
        <f>+Exports!A7503</f>
        <v>44874</v>
      </c>
      <c r="B7500" s="165">
        <f t="shared" si="468"/>
        <v>2022</v>
      </c>
      <c r="C7500" s="165">
        <f t="shared" si="469"/>
        <v>11</v>
      </c>
      <c r="D7500" s="165">
        <f t="shared" si="470"/>
        <v>9</v>
      </c>
      <c r="E7500" s="165">
        <f>+Exports!B7503</f>
        <v>10</v>
      </c>
      <c r="F7500" s="165">
        <f>+WEEKDAY(ExportsELAP[[#This Row],[Date Prevailing]],1)</f>
        <v>4</v>
      </c>
      <c r="G7500" s="165">
        <f>+COUNTIFS(ECR_Hours!$K$6:$K$7,ExportsELAP[[#This Row],[Date Prevailing]])</f>
        <v>0</v>
      </c>
      <c r="H7500" s="165">
        <f t="shared" si="471"/>
        <v>4</v>
      </c>
      <c r="I7500" s="166">
        <f>+Exports!G7503</f>
        <v>1824.9539</v>
      </c>
      <c r="J7500" s="166">
        <f>+'ELAP_IPCO-APND'!D7503</f>
        <v>103.28579999999999</v>
      </c>
      <c r="K7500" s="166">
        <f>+(ExportsELAP[[#This Row],[Exports kWh - MPT]]/1000)*ExportsELAP[[#This Row],[EIM Price]]</f>
        <v>188.49182352461997</v>
      </c>
      <c r="L7500" s="167" t="str">
        <f>+INDEX(ECR_Hours!$I$12:$I$15,MATCH(ExportsELAP[[#This Row],[Date Prevailing]],ECR_Hours!$H$12:$H$15,1))</f>
        <v>NS</v>
      </c>
      <c r="M7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1" spans="1:13" x14ac:dyDescent="0.25">
      <c r="A7501" s="164">
        <f>+Exports!A7504</f>
        <v>44874</v>
      </c>
      <c r="B7501" s="165">
        <f t="shared" si="468"/>
        <v>2022</v>
      </c>
      <c r="C7501" s="165">
        <f t="shared" si="469"/>
        <v>11</v>
      </c>
      <c r="D7501" s="165">
        <f t="shared" si="470"/>
        <v>9</v>
      </c>
      <c r="E7501" s="165">
        <f>+Exports!B7504</f>
        <v>11</v>
      </c>
      <c r="F7501" s="165">
        <f>+WEEKDAY(ExportsELAP[[#This Row],[Date Prevailing]],1)</f>
        <v>4</v>
      </c>
      <c r="G7501" s="165">
        <f>+COUNTIFS(ECR_Hours!$K$6:$K$7,ExportsELAP[[#This Row],[Date Prevailing]])</f>
        <v>0</v>
      </c>
      <c r="H7501" s="165">
        <f t="shared" si="471"/>
        <v>4</v>
      </c>
      <c r="I7501" s="166">
        <f>+Exports!G7504</f>
        <v>3547.1334999999999</v>
      </c>
      <c r="J7501" s="166">
        <f>+'ELAP_IPCO-APND'!D7504</f>
        <v>104.6302</v>
      </c>
      <c r="K7501" s="166">
        <f>+(ExportsELAP[[#This Row],[Exports kWh - MPT]]/1000)*ExportsELAP[[#This Row],[EIM Price]]</f>
        <v>371.1372875317</v>
      </c>
      <c r="L7501" s="167" t="str">
        <f>+INDEX(ECR_Hours!$I$12:$I$15,MATCH(ExportsELAP[[#This Row],[Date Prevailing]],ECR_Hours!$H$12:$H$15,1))</f>
        <v>NS</v>
      </c>
      <c r="M7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2" spans="1:13" x14ac:dyDescent="0.25">
      <c r="A7502" s="164">
        <f>+Exports!A7505</f>
        <v>44874</v>
      </c>
      <c r="B7502" s="165">
        <f t="shared" si="468"/>
        <v>2022</v>
      </c>
      <c r="C7502" s="165">
        <f t="shared" si="469"/>
        <v>11</v>
      </c>
      <c r="D7502" s="165">
        <f t="shared" si="470"/>
        <v>9</v>
      </c>
      <c r="E7502" s="165">
        <f>+Exports!B7505</f>
        <v>12</v>
      </c>
      <c r="F7502" s="165">
        <f>+WEEKDAY(ExportsELAP[[#This Row],[Date Prevailing]],1)</f>
        <v>4</v>
      </c>
      <c r="G7502" s="165">
        <f>+COUNTIFS(ECR_Hours!$K$6:$K$7,ExportsELAP[[#This Row],[Date Prevailing]])</f>
        <v>0</v>
      </c>
      <c r="H7502" s="165">
        <f t="shared" si="471"/>
        <v>4</v>
      </c>
      <c r="I7502" s="166">
        <f>+Exports!G7505</f>
        <v>6484.9383999999991</v>
      </c>
      <c r="J7502" s="166">
        <f>+'ELAP_IPCO-APND'!D7505</f>
        <v>91.75394</v>
      </c>
      <c r="K7502" s="166">
        <f>+(ExportsELAP[[#This Row],[Exports kWh - MPT]]/1000)*ExportsELAP[[#This Row],[EIM Price]]</f>
        <v>595.01864885729594</v>
      </c>
      <c r="L7502" s="167" t="str">
        <f>+INDEX(ECR_Hours!$I$12:$I$15,MATCH(ExportsELAP[[#This Row],[Date Prevailing]],ECR_Hours!$H$12:$H$15,1))</f>
        <v>NS</v>
      </c>
      <c r="M7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3" spans="1:13" x14ac:dyDescent="0.25">
      <c r="A7503" s="164">
        <f>+Exports!A7506</f>
        <v>44874</v>
      </c>
      <c r="B7503" s="165">
        <f t="shared" si="468"/>
        <v>2022</v>
      </c>
      <c r="C7503" s="165">
        <f t="shared" si="469"/>
        <v>11</v>
      </c>
      <c r="D7503" s="165">
        <f t="shared" si="470"/>
        <v>9</v>
      </c>
      <c r="E7503" s="165">
        <f>+Exports!B7506</f>
        <v>13</v>
      </c>
      <c r="F7503" s="165">
        <f>+WEEKDAY(ExportsELAP[[#This Row],[Date Prevailing]],1)</f>
        <v>4</v>
      </c>
      <c r="G7503" s="165">
        <f>+COUNTIFS(ECR_Hours!$K$6:$K$7,ExportsELAP[[#This Row],[Date Prevailing]])</f>
        <v>0</v>
      </c>
      <c r="H7503" s="165">
        <f t="shared" si="471"/>
        <v>4</v>
      </c>
      <c r="I7503" s="166">
        <f>+Exports!G7506</f>
        <v>7341.6828999999998</v>
      </c>
      <c r="J7503" s="166">
        <f>+'ELAP_IPCO-APND'!D7506</f>
        <v>81.817629999999994</v>
      </c>
      <c r="K7503" s="166">
        <f>+(ExportsELAP[[#This Row],[Exports kWh - MPT]]/1000)*ExportsELAP[[#This Row],[EIM Price]]</f>
        <v>600.67909508952687</v>
      </c>
      <c r="L7503" s="167" t="str">
        <f>+INDEX(ECR_Hours!$I$12:$I$15,MATCH(ExportsELAP[[#This Row],[Date Prevailing]],ECR_Hours!$H$12:$H$15,1))</f>
        <v>NS</v>
      </c>
      <c r="M7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4" spans="1:13" x14ac:dyDescent="0.25">
      <c r="A7504" s="164">
        <f>+Exports!A7507</f>
        <v>44874</v>
      </c>
      <c r="B7504" s="165">
        <f t="shared" si="468"/>
        <v>2022</v>
      </c>
      <c r="C7504" s="165">
        <f t="shared" si="469"/>
        <v>11</v>
      </c>
      <c r="D7504" s="165">
        <f t="shared" si="470"/>
        <v>9</v>
      </c>
      <c r="E7504" s="165">
        <f>+Exports!B7507</f>
        <v>14</v>
      </c>
      <c r="F7504" s="165">
        <f>+WEEKDAY(ExportsELAP[[#This Row],[Date Prevailing]],1)</f>
        <v>4</v>
      </c>
      <c r="G7504" s="165">
        <f>+COUNTIFS(ECR_Hours!$K$6:$K$7,ExportsELAP[[#This Row],[Date Prevailing]])</f>
        <v>0</v>
      </c>
      <c r="H7504" s="165">
        <f t="shared" si="471"/>
        <v>4</v>
      </c>
      <c r="I7504" s="166">
        <f>+Exports!G7507</f>
        <v>5090.2311</v>
      </c>
      <c r="J7504" s="166">
        <f>+'ELAP_IPCO-APND'!D7507</f>
        <v>91.593469999999996</v>
      </c>
      <c r="K7504" s="166">
        <f>+(ExportsELAP[[#This Row],[Exports kWh - MPT]]/1000)*ExportsELAP[[#This Row],[EIM Price]]</f>
        <v>466.23192955091696</v>
      </c>
      <c r="L7504" s="167" t="str">
        <f>+INDEX(ECR_Hours!$I$12:$I$15,MATCH(ExportsELAP[[#This Row],[Date Prevailing]],ECR_Hours!$H$12:$H$15,1))</f>
        <v>NS</v>
      </c>
      <c r="M7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5" spans="1:13" x14ac:dyDescent="0.25">
      <c r="A7505" s="164">
        <f>+Exports!A7508</f>
        <v>44874</v>
      </c>
      <c r="B7505" s="165">
        <f t="shared" si="468"/>
        <v>2022</v>
      </c>
      <c r="C7505" s="165">
        <f t="shared" si="469"/>
        <v>11</v>
      </c>
      <c r="D7505" s="165">
        <f t="shared" si="470"/>
        <v>9</v>
      </c>
      <c r="E7505" s="165">
        <f>+Exports!B7508</f>
        <v>15</v>
      </c>
      <c r="F7505" s="165">
        <f>+WEEKDAY(ExportsELAP[[#This Row],[Date Prevailing]],1)</f>
        <v>4</v>
      </c>
      <c r="G7505" s="165">
        <f>+COUNTIFS(ECR_Hours!$K$6:$K$7,ExportsELAP[[#This Row],[Date Prevailing]])</f>
        <v>0</v>
      </c>
      <c r="H7505" s="165">
        <f t="shared" si="471"/>
        <v>4</v>
      </c>
      <c r="I7505" s="166">
        <f>+Exports!G7508</f>
        <v>3384.3166999999999</v>
      </c>
      <c r="J7505" s="166">
        <f>+'ELAP_IPCO-APND'!D7508</f>
        <v>50.291179999999997</v>
      </c>
      <c r="K7505" s="166">
        <f>+(ExportsELAP[[#This Row],[Exports kWh - MPT]]/1000)*ExportsELAP[[#This Row],[EIM Price]]</f>
        <v>170.20128033670599</v>
      </c>
      <c r="L7505" s="167" t="str">
        <f>+INDEX(ECR_Hours!$I$12:$I$15,MATCH(ExportsELAP[[#This Row],[Date Prevailing]],ECR_Hours!$H$12:$H$15,1))</f>
        <v>NS</v>
      </c>
      <c r="M7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6" spans="1:13" x14ac:dyDescent="0.25">
      <c r="A7506" s="164">
        <f>+Exports!A7509</f>
        <v>44874</v>
      </c>
      <c r="B7506" s="165">
        <f t="shared" si="468"/>
        <v>2022</v>
      </c>
      <c r="C7506" s="165">
        <f t="shared" si="469"/>
        <v>11</v>
      </c>
      <c r="D7506" s="165">
        <f t="shared" si="470"/>
        <v>9</v>
      </c>
      <c r="E7506" s="165">
        <f>+Exports!B7509</f>
        <v>16</v>
      </c>
      <c r="F7506" s="165">
        <f>+WEEKDAY(ExportsELAP[[#This Row],[Date Prevailing]],1)</f>
        <v>4</v>
      </c>
      <c r="G7506" s="165">
        <f>+COUNTIFS(ECR_Hours!$K$6:$K$7,ExportsELAP[[#This Row],[Date Prevailing]])</f>
        <v>0</v>
      </c>
      <c r="H7506" s="165">
        <f t="shared" si="471"/>
        <v>4</v>
      </c>
      <c r="I7506" s="166">
        <f>+Exports!G7509</f>
        <v>1843.2504000000001</v>
      </c>
      <c r="J7506" s="166">
        <f>+'ELAP_IPCO-APND'!D7509</f>
        <v>46.413530000000002</v>
      </c>
      <c r="K7506" s="166">
        <f>+(ExportsELAP[[#This Row],[Exports kWh - MPT]]/1000)*ExportsELAP[[#This Row],[EIM Price]]</f>
        <v>85.551757737912013</v>
      </c>
      <c r="L7506" s="167" t="str">
        <f>+INDEX(ECR_Hours!$I$12:$I$15,MATCH(ExportsELAP[[#This Row],[Date Prevailing]],ECR_Hours!$H$12:$H$15,1))</f>
        <v>NS</v>
      </c>
      <c r="M7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7" spans="1:13" x14ac:dyDescent="0.25">
      <c r="A7507" s="164">
        <f>+Exports!A7510</f>
        <v>44874</v>
      </c>
      <c r="B7507" s="165">
        <f t="shared" si="468"/>
        <v>2022</v>
      </c>
      <c r="C7507" s="165">
        <f t="shared" si="469"/>
        <v>11</v>
      </c>
      <c r="D7507" s="165">
        <f t="shared" si="470"/>
        <v>9</v>
      </c>
      <c r="E7507" s="165">
        <f>+Exports!B7510</f>
        <v>17</v>
      </c>
      <c r="F7507" s="165">
        <f>+WEEKDAY(ExportsELAP[[#This Row],[Date Prevailing]],1)</f>
        <v>4</v>
      </c>
      <c r="G7507" s="165">
        <f>+COUNTIFS(ECR_Hours!$K$6:$K$7,ExportsELAP[[#This Row],[Date Prevailing]])</f>
        <v>0</v>
      </c>
      <c r="H7507" s="165">
        <f t="shared" si="471"/>
        <v>4</v>
      </c>
      <c r="I7507" s="166">
        <f>+Exports!G7510</f>
        <v>318.6764</v>
      </c>
      <c r="J7507" s="166">
        <f>+'ELAP_IPCO-APND'!D7510</f>
        <v>61.176940000000002</v>
      </c>
      <c r="K7507" s="166">
        <f>+(ExportsELAP[[#This Row],[Exports kWh - MPT]]/1000)*ExportsELAP[[#This Row],[EIM Price]]</f>
        <v>19.495647002216003</v>
      </c>
      <c r="L7507" s="167" t="str">
        <f>+INDEX(ECR_Hours!$I$12:$I$15,MATCH(ExportsELAP[[#This Row],[Date Prevailing]],ECR_Hours!$H$12:$H$15,1))</f>
        <v>NS</v>
      </c>
      <c r="M7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8" spans="1:13" x14ac:dyDescent="0.25">
      <c r="A7508" s="164">
        <f>+Exports!A7511</f>
        <v>44874</v>
      </c>
      <c r="B7508" s="165">
        <f t="shared" si="468"/>
        <v>2022</v>
      </c>
      <c r="C7508" s="165">
        <f t="shared" si="469"/>
        <v>11</v>
      </c>
      <c r="D7508" s="165">
        <f t="shared" si="470"/>
        <v>9</v>
      </c>
      <c r="E7508" s="165">
        <f>+Exports!B7511</f>
        <v>18</v>
      </c>
      <c r="F7508" s="165">
        <f>+WEEKDAY(ExportsELAP[[#This Row],[Date Prevailing]],1)</f>
        <v>4</v>
      </c>
      <c r="G7508" s="165">
        <f>+COUNTIFS(ECR_Hours!$K$6:$K$7,ExportsELAP[[#This Row],[Date Prevailing]])</f>
        <v>0</v>
      </c>
      <c r="H7508" s="165">
        <f t="shared" si="471"/>
        <v>4</v>
      </c>
      <c r="I7508" s="166">
        <f>+Exports!G7511</f>
        <v>58.359099999999998</v>
      </c>
      <c r="J7508" s="166">
        <f>+'ELAP_IPCO-APND'!D7511</f>
        <v>77.699579999999997</v>
      </c>
      <c r="K7508" s="166">
        <f>+(ExportsELAP[[#This Row],[Exports kWh - MPT]]/1000)*ExportsELAP[[#This Row],[EIM Price]]</f>
        <v>4.5344775591779998</v>
      </c>
      <c r="L7508" s="167" t="str">
        <f>+INDEX(ECR_Hours!$I$12:$I$15,MATCH(ExportsELAP[[#This Row],[Date Prevailing]],ECR_Hours!$H$12:$H$15,1))</f>
        <v>NS</v>
      </c>
      <c r="M7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09" spans="1:13" x14ac:dyDescent="0.25">
      <c r="A7509" s="164">
        <f>+Exports!A7512</f>
        <v>44874</v>
      </c>
      <c r="B7509" s="165">
        <f t="shared" si="468"/>
        <v>2022</v>
      </c>
      <c r="C7509" s="165">
        <f t="shared" si="469"/>
        <v>11</v>
      </c>
      <c r="D7509" s="165">
        <f t="shared" si="470"/>
        <v>9</v>
      </c>
      <c r="E7509" s="165">
        <f>+Exports!B7512</f>
        <v>19</v>
      </c>
      <c r="F7509" s="165">
        <f>+WEEKDAY(ExportsELAP[[#This Row],[Date Prevailing]],1)</f>
        <v>4</v>
      </c>
      <c r="G7509" s="165">
        <f>+COUNTIFS(ECR_Hours!$K$6:$K$7,ExportsELAP[[#This Row],[Date Prevailing]])</f>
        <v>0</v>
      </c>
      <c r="H7509" s="165">
        <f t="shared" si="471"/>
        <v>4</v>
      </c>
      <c r="I7509" s="166">
        <f>+Exports!G7512</f>
        <v>14.056899999999999</v>
      </c>
      <c r="J7509" s="166">
        <f>+'ELAP_IPCO-APND'!D7512</f>
        <v>84.062650000000005</v>
      </c>
      <c r="K7509" s="166">
        <f>+(ExportsELAP[[#This Row],[Exports kWh - MPT]]/1000)*ExportsELAP[[#This Row],[EIM Price]]</f>
        <v>1.1816602647850001</v>
      </c>
      <c r="L7509" s="167" t="str">
        <f>+INDEX(ECR_Hours!$I$12:$I$15,MATCH(ExportsELAP[[#This Row],[Date Prevailing]],ECR_Hours!$H$12:$H$15,1))</f>
        <v>NS</v>
      </c>
      <c r="M7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0" spans="1:13" x14ac:dyDescent="0.25">
      <c r="A7510" s="164">
        <f>+Exports!A7513</f>
        <v>44874</v>
      </c>
      <c r="B7510" s="165">
        <f t="shared" si="468"/>
        <v>2022</v>
      </c>
      <c r="C7510" s="165">
        <f t="shared" si="469"/>
        <v>11</v>
      </c>
      <c r="D7510" s="165">
        <f t="shared" si="470"/>
        <v>9</v>
      </c>
      <c r="E7510" s="165">
        <f>+Exports!B7513</f>
        <v>20</v>
      </c>
      <c r="F7510" s="165">
        <f>+WEEKDAY(ExportsELAP[[#This Row],[Date Prevailing]],1)</f>
        <v>4</v>
      </c>
      <c r="G7510" s="165">
        <f>+COUNTIFS(ECR_Hours!$K$6:$K$7,ExportsELAP[[#This Row],[Date Prevailing]])</f>
        <v>0</v>
      </c>
      <c r="H7510" s="165">
        <f t="shared" si="471"/>
        <v>4</v>
      </c>
      <c r="I7510" s="166">
        <f>+Exports!G7513</f>
        <v>13.71699999999999</v>
      </c>
      <c r="J7510" s="166">
        <f>+'ELAP_IPCO-APND'!D7513</f>
        <v>82.685199999999995</v>
      </c>
      <c r="K7510" s="166">
        <f>+(ExportsELAP[[#This Row],[Exports kWh - MPT]]/1000)*ExportsELAP[[#This Row],[EIM Price]]</f>
        <v>1.134192888399999</v>
      </c>
      <c r="L7510" s="167" t="str">
        <f>+INDEX(ECR_Hours!$I$12:$I$15,MATCH(ExportsELAP[[#This Row],[Date Prevailing]],ECR_Hours!$H$12:$H$15,1))</f>
        <v>NS</v>
      </c>
      <c r="M7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1" spans="1:13" x14ac:dyDescent="0.25">
      <c r="A7511" s="164">
        <f>+Exports!A7514</f>
        <v>44874</v>
      </c>
      <c r="B7511" s="165">
        <f t="shared" si="468"/>
        <v>2022</v>
      </c>
      <c r="C7511" s="165">
        <f t="shared" si="469"/>
        <v>11</v>
      </c>
      <c r="D7511" s="165">
        <f t="shared" si="470"/>
        <v>9</v>
      </c>
      <c r="E7511" s="165">
        <f>+Exports!B7514</f>
        <v>21</v>
      </c>
      <c r="F7511" s="165">
        <f>+WEEKDAY(ExportsELAP[[#This Row],[Date Prevailing]],1)</f>
        <v>4</v>
      </c>
      <c r="G7511" s="165">
        <f>+COUNTIFS(ECR_Hours!$K$6:$K$7,ExportsELAP[[#This Row],[Date Prevailing]])</f>
        <v>0</v>
      </c>
      <c r="H7511" s="165">
        <f t="shared" si="471"/>
        <v>4</v>
      </c>
      <c r="I7511" s="166">
        <f>+Exports!G7514</f>
        <v>16.8811</v>
      </c>
      <c r="J7511" s="166">
        <f>+'ELAP_IPCO-APND'!D7514</f>
        <v>77.333119999999994</v>
      </c>
      <c r="K7511" s="166">
        <f>+(ExportsELAP[[#This Row],[Exports kWh - MPT]]/1000)*ExportsELAP[[#This Row],[EIM Price]]</f>
        <v>1.3054681320319999</v>
      </c>
      <c r="L7511" s="167" t="str">
        <f>+INDEX(ECR_Hours!$I$12:$I$15,MATCH(ExportsELAP[[#This Row],[Date Prevailing]],ECR_Hours!$H$12:$H$15,1))</f>
        <v>NS</v>
      </c>
      <c r="M7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2" spans="1:13" x14ac:dyDescent="0.25">
      <c r="A7512" s="164">
        <f>+Exports!A7515</f>
        <v>44874</v>
      </c>
      <c r="B7512" s="165">
        <f t="shared" si="468"/>
        <v>2022</v>
      </c>
      <c r="C7512" s="165">
        <f t="shared" si="469"/>
        <v>11</v>
      </c>
      <c r="D7512" s="165">
        <f t="shared" si="470"/>
        <v>9</v>
      </c>
      <c r="E7512" s="165">
        <f>+Exports!B7515</f>
        <v>22</v>
      </c>
      <c r="F7512" s="165">
        <f>+WEEKDAY(ExportsELAP[[#This Row],[Date Prevailing]],1)</f>
        <v>4</v>
      </c>
      <c r="G7512" s="165">
        <f>+COUNTIFS(ECR_Hours!$K$6:$K$7,ExportsELAP[[#This Row],[Date Prevailing]])</f>
        <v>0</v>
      </c>
      <c r="H7512" s="165">
        <f t="shared" si="471"/>
        <v>4</v>
      </c>
      <c r="I7512" s="166">
        <f>+Exports!G7515</f>
        <v>17.271799999999988</v>
      </c>
      <c r="J7512" s="166">
        <f>+'ELAP_IPCO-APND'!D7515</f>
        <v>73.381479999999996</v>
      </c>
      <c r="K7512" s="166">
        <f>+(ExportsELAP[[#This Row],[Exports kWh - MPT]]/1000)*ExportsELAP[[#This Row],[EIM Price]]</f>
        <v>1.2674302462639992</v>
      </c>
      <c r="L7512" s="167" t="str">
        <f>+INDEX(ECR_Hours!$I$12:$I$15,MATCH(ExportsELAP[[#This Row],[Date Prevailing]],ECR_Hours!$H$12:$H$15,1))</f>
        <v>NS</v>
      </c>
      <c r="M7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3" spans="1:13" x14ac:dyDescent="0.25">
      <c r="A7513" s="164">
        <f>+Exports!A7516</f>
        <v>44874</v>
      </c>
      <c r="B7513" s="165">
        <f t="shared" si="468"/>
        <v>2022</v>
      </c>
      <c r="C7513" s="165">
        <f t="shared" si="469"/>
        <v>11</v>
      </c>
      <c r="D7513" s="165">
        <f t="shared" si="470"/>
        <v>9</v>
      </c>
      <c r="E7513" s="165">
        <f>+Exports!B7516</f>
        <v>23</v>
      </c>
      <c r="F7513" s="165">
        <f>+WEEKDAY(ExportsELAP[[#This Row],[Date Prevailing]],1)</f>
        <v>4</v>
      </c>
      <c r="G7513" s="165">
        <f>+COUNTIFS(ECR_Hours!$K$6:$K$7,ExportsELAP[[#This Row],[Date Prevailing]])</f>
        <v>0</v>
      </c>
      <c r="H7513" s="165">
        <f t="shared" si="471"/>
        <v>4</v>
      </c>
      <c r="I7513" s="166">
        <f>+Exports!G7516</f>
        <v>20.365299999999998</v>
      </c>
      <c r="J7513" s="166">
        <f>+'ELAP_IPCO-APND'!D7516</f>
        <v>69.458870000000005</v>
      </c>
      <c r="K7513" s="166">
        <f>+(ExportsELAP[[#This Row],[Exports kWh - MPT]]/1000)*ExportsELAP[[#This Row],[EIM Price]]</f>
        <v>1.4145507252110001</v>
      </c>
      <c r="L7513" s="167" t="str">
        <f>+INDEX(ECR_Hours!$I$12:$I$15,MATCH(ExportsELAP[[#This Row],[Date Prevailing]],ECR_Hours!$H$12:$H$15,1))</f>
        <v>NS</v>
      </c>
      <c r="M7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4" spans="1:13" x14ac:dyDescent="0.25">
      <c r="A7514" s="164">
        <f>+Exports!A7517</f>
        <v>44874</v>
      </c>
      <c r="B7514" s="165">
        <f t="shared" si="468"/>
        <v>2022</v>
      </c>
      <c r="C7514" s="165">
        <f t="shared" si="469"/>
        <v>11</v>
      </c>
      <c r="D7514" s="165">
        <f t="shared" si="470"/>
        <v>9</v>
      </c>
      <c r="E7514" s="165">
        <f>+Exports!B7517</f>
        <v>24</v>
      </c>
      <c r="F7514" s="165">
        <f>+WEEKDAY(ExportsELAP[[#This Row],[Date Prevailing]],1)</f>
        <v>4</v>
      </c>
      <c r="G7514" s="165">
        <f>+COUNTIFS(ECR_Hours!$K$6:$K$7,ExportsELAP[[#This Row],[Date Prevailing]])</f>
        <v>0</v>
      </c>
      <c r="H7514" s="165">
        <f t="shared" si="471"/>
        <v>4</v>
      </c>
      <c r="I7514" s="166">
        <f>+Exports!G7517</f>
        <v>15.604200000000001</v>
      </c>
      <c r="J7514" s="166">
        <f>+'ELAP_IPCO-APND'!D7517</f>
        <v>66.446420000000003</v>
      </c>
      <c r="K7514" s="166">
        <f>+(ExportsELAP[[#This Row],[Exports kWh - MPT]]/1000)*ExportsELAP[[#This Row],[EIM Price]]</f>
        <v>1.036843226964</v>
      </c>
      <c r="L7514" s="167" t="str">
        <f>+INDEX(ECR_Hours!$I$12:$I$15,MATCH(ExportsELAP[[#This Row],[Date Prevailing]],ECR_Hours!$H$12:$H$15,1))</f>
        <v>NS</v>
      </c>
      <c r="M7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5" spans="1:13" x14ac:dyDescent="0.25">
      <c r="A7515" s="164">
        <f>+Exports!A7518</f>
        <v>44875</v>
      </c>
      <c r="B7515" s="165">
        <f t="shared" si="468"/>
        <v>2022</v>
      </c>
      <c r="C7515" s="165">
        <f t="shared" si="469"/>
        <v>11</v>
      </c>
      <c r="D7515" s="165">
        <f t="shared" si="470"/>
        <v>10</v>
      </c>
      <c r="E7515" s="165">
        <f>+Exports!B7518</f>
        <v>1</v>
      </c>
      <c r="F7515" s="165">
        <f>+WEEKDAY(ExportsELAP[[#This Row],[Date Prevailing]],1)</f>
        <v>5</v>
      </c>
      <c r="G7515" s="165">
        <f>+COUNTIFS(ECR_Hours!$K$6:$K$7,ExportsELAP[[#This Row],[Date Prevailing]])</f>
        <v>0</v>
      </c>
      <c r="H7515" s="165">
        <f t="shared" si="471"/>
        <v>5</v>
      </c>
      <c r="I7515" s="166">
        <f>+Exports!G7518</f>
        <v>14.406499999999991</v>
      </c>
      <c r="J7515" s="166">
        <f>+'ELAP_IPCO-APND'!D7518</f>
        <v>63.73265</v>
      </c>
      <c r="K7515" s="166">
        <f>+(ExportsELAP[[#This Row],[Exports kWh - MPT]]/1000)*ExportsELAP[[#This Row],[EIM Price]]</f>
        <v>0.91816442222499939</v>
      </c>
      <c r="L7515" s="167" t="str">
        <f>+INDEX(ECR_Hours!$I$12:$I$15,MATCH(ExportsELAP[[#This Row],[Date Prevailing]],ECR_Hours!$H$12:$H$15,1))</f>
        <v>NS</v>
      </c>
      <c r="M7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6" spans="1:13" x14ac:dyDescent="0.25">
      <c r="A7516" s="164">
        <f>+Exports!A7519</f>
        <v>44875</v>
      </c>
      <c r="B7516" s="165">
        <f t="shared" si="468"/>
        <v>2022</v>
      </c>
      <c r="C7516" s="165">
        <f t="shared" si="469"/>
        <v>11</v>
      </c>
      <c r="D7516" s="165">
        <f t="shared" si="470"/>
        <v>10</v>
      </c>
      <c r="E7516" s="165">
        <f>+Exports!B7519</f>
        <v>2</v>
      </c>
      <c r="F7516" s="165">
        <f>+WEEKDAY(ExportsELAP[[#This Row],[Date Prevailing]],1)</f>
        <v>5</v>
      </c>
      <c r="G7516" s="165">
        <f>+COUNTIFS(ECR_Hours!$K$6:$K$7,ExportsELAP[[#This Row],[Date Prevailing]])</f>
        <v>0</v>
      </c>
      <c r="H7516" s="165">
        <f t="shared" si="471"/>
        <v>5</v>
      </c>
      <c r="I7516" s="166">
        <f>+Exports!G7519</f>
        <v>13.603000000000002</v>
      </c>
      <c r="J7516" s="166">
        <f>+'ELAP_IPCO-APND'!D7519</f>
        <v>65.817610000000002</v>
      </c>
      <c r="K7516" s="166">
        <f>+(ExportsELAP[[#This Row],[Exports kWh - MPT]]/1000)*ExportsELAP[[#This Row],[EIM Price]]</f>
        <v>0.89531694883000013</v>
      </c>
      <c r="L7516" s="167" t="str">
        <f>+INDEX(ECR_Hours!$I$12:$I$15,MATCH(ExportsELAP[[#This Row],[Date Prevailing]],ECR_Hours!$H$12:$H$15,1))</f>
        <v>NS</v>
      </c>
      <c r="M7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7" spans="1:13" x14ac:dyDescent="0.25">
      <c r="A7517" s="164">
        <f>+Exports!A7520</f>
        <v>44875</v>
      </c>
      <c r="B7517" s="165">
        <f t="shared" si="468"/>
        <v>2022</v>
      </c>
      <c r="C7517" s="165">
        <f t="shared" si="469"/>
        <v>11</v>
      </c>
      <c r="D7517" s="165">
        <f t="shared" si="470"/>
        <v>10</v>
      </c>
      <c r="E7517" s="165">
        <f>+Exports!B7520</f>
        <v>3</v>
      </c>
      <c r="F7517" s="165">
        <f>+WEEKDAY(ExportsELAP[[#This Row],[Date Prevailing]],1)</f>
        <v>5</v>
      </c>
      <c r="G7517" s="165">
        <f>+COUNTIFS(ECR_Hours!$K$6:$K$7,ExportsELAP[[#This Row],[Date Prevailing]])</f>
        <v>0</v>
      </c>
      <c r="H7517" s="165">
        <f t="shared" si="471"/>
        <v>5</v>
      </c>
      <c r="I7517" s="166">
        <f>+Exports!G7520</f>
        <v>17.634399999999999</v>
      </c>
      <c r="J7517" s="166">
        <f>+'ELAP_IPCO-APND'!D7520</f>
        <v>66.155079999999998</v>
      </c>
      <c r="K7517" s="166">
        <f>+(ExportsELAP[[#This Row],[Exports kWh - MPT]]/1000)*ExportsELAP[[#This Row],[EIM Price]]</f>
        <v>1.1666051427519999</v>
      </c>
      <c r="L7517" s="167" t="str">
        <f>+INDEX(ECR_Hours!$I$12:$I$15,MATCH(ExportsELAP[[#This Row],[Date Prevailing]],ECR_Hours!$H$12:$H$15,1))</f>
        <v>NS</v>
      </c>
      <c r="M7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8" spans="1:13" x14ac:dyDescent="0.25">
      <c r="A7518" s="164">
        <f>+Exports!A7521</f>
        <v>44875</v>
      </c>
      <c r="B7518" s="165">
        <f t="shared" si="468"/>
        <v>2022</v>
      </c>
      <c r="C7518" s="165">
        <f t="shared" si="469"/>
        <v>11</v>
      </c>
      <c r="D7518" s="165">
        <f t="shared" si="470"/>
        <v>10</v>
      </c>
      <c r="E7518" s="165">
        <f>+Exports!B7521</f>
        <v>4</v>
      </c>
      <c r="F7518" s="165">
        <f>+WEEKDAY(ExportsELAP[[#This Row],[Date Prevailing]],1)</f>
        <v>5</v>
      </c>
      <c r="G7518" s="165">
        <f>+COUNTIFS(ECR_Hours!$K$6:$K$7,ExportsELAP[[#This Row],[Date Prevailing]])</f>
        <v>0</v>
      </c>
      <c r="H7518" s="165">
        <f t="shared" si="471"/>
        <v>5</v>
      </c>
      <c r="I7518" s="166">
        <f>+Exports!G7521</f>
        <v>16.882699999999989</v>
      </c>
      <c r="J7518" s="166">
        <f>+'ELAP_IPCO-APND'!D7521</f>
        <v>65.869720000000001</v>
      </c>
      <c r="K7518" s="166">
        <f>+(ExportsELAP[[#This Row],[Exports kWh - MPT]]/1000)*ExportsELAP[[#This Row],[EIM Price]]</f>
        <v>1.1120587218439995</v>
      </c>
      <c r="L7518" s="167" t="str">
        <f>+INDEX(ECR_Hours!$I$12:$I$15,MATCH(ExportsELAP[[#This Row],[Date Prevailing]],ECR_Hours!$H$12:$H$15,1))</f>
        <v>NS</v>
      </c>
      <c r="M7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19" spans="1:13" x14ac:dyDescent="0.25">
      <c r="A7519" s="164">
        <f>+Exports!A7522</f>
        <v>44875</v>
      </c>
      <c r="B7519" s="165">
        <f t="shared" si="468"/>
        <v>2022</v>
      </c>
      <c r="C7519" s="165">
        <f t="shared" si="469"/>
        <v>11</v>
      </c>
      <c r="D7519" s="165">
        <f t="shared" si="470"/>
        <v>10</v>
      </c>
      <c r="E7519" s="165">
        <f>+Exports!B7522</f>
        <v>5</v>
      </c>
      <c r="F7519" s="165">
        <f>+WEEKDAY(ExportsELAP[[#This Row],[Date Prevailing]],1)</f>
        <v>5</v>
      </c>
      <c r="G7519" s="165">
        <f>+COUNTIFS(ECR_Hours!$K$6:$K$7,ExportsELAP[[#This Row],[Date Prevailing]])</f>
        <v>0</v>
      </c>
      <c r="H7519" s="165">
        <f t="shared" si="471"/>
        <v>5</v>
      </c>
      <c r="I7519" s="166">
        <f>+Exports!G7522</f>
        <v>19.584399999999992</v>
      </c>
      <c r="J7519" s="166">
        <f>+'ELAP_IPCO-APND'!D7522</f>
        <v>77.094350000000006</v>
      </c>
      <c r="K7519" s="166">
        <f>+(ExportsELAP[[#This Row],[Exports kWh - MPT]]/1000)*ExportsELAP[[#This Row],[EIM Price]]</f>
        <v>1.5098465881399994</v>
      </c>
      <c r="L7519" s="167" t="str">
        <f>+INDEX(ECR_Hours!$I$12:$I$15,MATCH(ExportsELAP[[#This Row],[Date Prevailing]],ECR_Hours!$H$12:$H$15,1))</f>
        <v>NS</v>
      </c>
      <c r="M7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0" spans="1:13" x14ac:dyDescent="0.25">
      <c r="A7520" s="164">
        <f>+Exports!A7523</f>
        <v>44875</v>
      </c>
      <c r="B7520" s="165">
        <f t="shared" si="468"/>
        <v>2022</v>
      </c>
      <c r="C7520" s="165">
        <f t="shared" si="469"/>
        <v>11</v>
      </c>
      <c r="D7520" s="165">
        <f t="shared" si="470"/>
        <v>10</v>
      </c>
      <c r="E7520" s="165">
        <f>+Exports!B7523</f>
        <v>6</v>
      </c>
      <c r="F7520" s="165">
        <f>+WEEKDAY(ExportsELAP[[#This Row],[Date Prevailing]],1)</f>
        <v>5</v>
      </c>
      <c r="G7520" s="165">
        <f>+COUNTIFS(ECR_Hours!$K$6:$K$7,ExportsELAP[[#This Row],[Date Prevailing]])</f>
        <v>0</v>
      </c>
      <c r="H7520" s="165">
        <f t="shared" si="471"/>
        <v>5</v>
      </c>
      <c r="I7520" s="166">
        <f>+Exports!G7523</f>
        <v>16.0227</v>
      </c>
      <c r="J7520" s="166">
        <f>+'ELAP_IPCO-APND'!D7523</f>
        <v>78.641649999999998</v>
      </c>
      <c r="K7520" s="166">
        <f>+(ExportsELAP[[#This Row],[Exports kWh - MPT]]/1000)*ExportsELAP[[#This Row],[EIM Price]]</f>
        <v>1.260051565455</v>
      </c>
      <c r="L7520" s="167" t="str">
        <f>+INDEX(ECR_Hours!$I$12:$I$15,MATCH(ExportsELAP[[#This Row],[Date Prevailing]],ECR_Hours!$H$12:$H$15,1))</f>
        <v>NS</v>
      </c>
      <c r="M7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1" spans="1:13" x14ac:dyDescent="0.25">
      <c r="A7521" s="164">
        <f>+Exports!A7524</f>
        <v>44875</v>
      </c>
      <c r="B7521" s="165">
        <f t="shared" si="468"/>
        <v>2022</v>
      </c>
      <c r="C7521" s="165">
        <f t="shared" si="469"/>
        <v>11</v>
      </c>
      <c r="D7521" s="165">
        <f t="shared" si="470"/>
        <v>10</v>
      </c>
      <c r="E7521" s="165">
        <f>+Exports!B7524</f>
        <v>7</v>
      </c>
      <c r="F7521" s="165">
        <f>+WEEKDAY(ExportsELAP[[#This Row],[Date Prevailing]],1)</f>
        <v>5</v>
      </c>
      <c r="G7521" s="165">
        <f>+COUNTIFS(ECR_Hours!$K$6:$K$7,ExportsELAP[[#This Row],[Date Prevailing]])</f>
        <v>0</v>
      </c>
      <c r="H7521" s="165">
        <f t="shared" si="471"/>
        <v>5</v>
      </c>
      <c r="I7521" s="166">
        <f>+Exports!G7524</f>
        <v>14.154099999999991</v>
      </c>
      <c r="J7521" s="166">
        <f>+'ELAP_IPCO-APND'!D7524</f>
        <v>86.578999999999994</v>
      </c>
      <c r="K7521" s="166">
        <f>+(ExportsELAP[[#This Row],[Exports kWh - MPT]]/1000)*ExportsELAP[[#This Row],[EIM Price]]</f>
        <v>1.2254478238999991</v>
      </c>
      <c r="L7521" s="167" t="str">
        <f>+INDEX(ECR_Hours!$I$12:$I$15,MATCH(ExportsELAP[[#This Row],[Date Prevailing]],ECR_Hours!$H$12:$H$15,1))</f>
        <v>NS</v>
      </c>
      <c r="M7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2" spans="1:13" x14ac:dyDescent="0.25">
      <c r="A7522" s="164">
        <f>+Exports!A7525</f>
        <v>44875</v>
      </c>
      <c r="B7522" s="165">
        <f t="shared" si="468"/>
        <v>2022</v>
      </c>
      <c r="C7522" s="165">
        <f t="shared" si="469"/>
        <v>11</v>
      </c>
      <c r="D7522" s="165">
        <f t="shared" si="470"/>
        <v>10</v>
      </c>
      <c r="E7522" s="165">
        <f>+Exports!B7525</f>
        <v>8</v>
      </c>
      <c r="F7522" s="165">
        <f>+WEEKDAY(ExportsELAP[[#This Row],[Date Prevailing]],1)</f>
        <v>5</v>
      </c>
      <c r="G7522" s="165">
        <f>+COUNTIFS(ECR_Hours!$K$6:$K$7,ExportsELAP[[#This Row],[Date Prevailing]])</f>
        <v>0</v>
      </c>
      <c r="H7522" s="165">
        <f t="shared" si="471"/>
        <v>5</v>
      </c>
      <c r="I7522" s="166">
        <f>+Exports!G7525</f>
        <v>469.67699999999996</v>
      </c>
      <c r="J7522" s="166">
        <f>+'ELAP_IPCO-APND'!D7525</f>
        <v>111.52755000000001</v>
      </c>
      <c r="K7522" s="166">
        <f>+(ExportsELAP[[#This Row],[Exports kWh - MPT]]/1000)*ExportsELAP[[#This Row],[EIM Price]]</f>
        <v>52.381925101349999</v>
      </c>
      <c r="L7522" s="167" t="str">
        <f>+INDEX(ECR_Hours!$I$12:$I$15,MATCH(ExportsELAP[[#This Row],[Date Prevailing]],ECR_Hours!$H$12:$H$15,1))</f>
        <v>NS</v>
      </c>
      <c r="M7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3" spans="1:13" x14ac:dyDescent="0.25">
      <c r="A7523" s="164">
        <f>+Exports!A7526</f>
        <v>44875</v>
      </c>
      <c r="B7523" s="165">
        <f t="shared" si="468"/>
        <v>2022</v>
      </c>
      <c r="C7523" s="165">
        <f t="shared" si="469"/>
        <v>11</v>
      </c>
      <c r="D7523" s="165">
        <f t="shared" si="470"/>
        <v>10</v>
      </c>
      <c r="E7523" s="165">
        <f>+Exports!B7526</f>
        <v>9</v>
      </c>
      <c r="F7523" s="165">
        <f>+WEEKDAY(ExportsELAP[[#This Row],[Date Prevailing]],1)</f>
        <v>5</v>
      </c>
      <c r="G7523" s="165">
        <f>+COUNTIFS(ECR_Hours!$K$6:$K$7,ExportsELAP[[#This Row],[Date Prevailing]])</f>
        <v>0</v>
      </c>
      <c r="H7523" s="165">
        <f t="shared" si="471"/>
        <v>5</v>
      </c>
      <c r="I7523" s="166">
        <f>+Exports!G7526</f>
        <v>5487.5297</v>
      </c>
      <c r="J7523" s="166">
        <f>+'ELAP_IPCO-APND'!D7526</f>
        <v>89.707530000000006</v>
      </c>
      <c r="K7523" s="166">
        <f>+(ExportsELAP[[#This Row],[Exports kWh - MPT]]/1000)*ExportsELAP[[#This Row],[EIM Price]]</f>
        <v>492.27273518864098</v>
      </c>
      <c r="L7523" s="167" t="str">
        <f>+INDEX(ECR_Hours!$I$12:$I$15,MATCH(ExportsELAP[[#This Row],[Date Prevailing]],ECR_Hours!$H$12:$H$15,1))</f>
        <v>NS</v>
      </c>
      <c r="M7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4" spans="1:13" x14ac:dyDescent="0.25">
      <c r="A7524" s="164">
        <f>+Exports!A7527</f>
        <v>44875</v>
      </c>
      <c r="B7524" s="165">
        <f t="shared" si="468"/>
        <v>2022</v>
      </c>
      <c r="C7524" s="165">
        <f t="shared" si="469"/>
        <v>11</v>
      </c>
      <c r="D7524" s="165">
        <f t="shared" si="470"/>
        <v>10</v>
      </c>
      <c r="E7524" s="165">
        <f>+Exports!B7527</f>
        <v>10</v>
      </c>
      <c r="F7524" s="165">
        <f>+WEEKDAY(ExportsELAP[[#This Row],[Date Prevailing]],1)</f>
        <v>5</v>
      </c>
      <c r="G7524" s="165">
        <f>+COUNTIFS(ECR_Hours!$K$6:$K$7,ExportsELAP[[#This Row],[Date Prevailing]])</f>
        <v>0</v>
      </c>
      <c r="H7524" s="165">
        <f t="shared" si="471"/>
        <v>5</v>
      </c>
      <c r="I7524" s="166">
        <f>+Exports!G7527</f>
        <v>10757.990600000001</v>
      </c>
      <c r="J7524" s="166">
        <f>+'ELAP_IPCO-APND'!D7527</f>
        <v>72.186840000000004</v>
      </c>
      <c r="K7524" s="166">
        <f>+(ExportsELAP[[#This Row],[Exports kWh - MPT]]/1000)*ExportsELAP[[#This Row],[EIM Price]]</f>
        <v>776.58534616370412</v>
      </c>
      <c r="L7524" s="167" t="str">
        <f>+INDEX(ECR_Hours!$I$12:$I$15,MATCH(ExportsELAP[[#This Row],[Date Prevailing]],ECR_Hours!$H$12:$H$15,1))</f>
        <v>NS</v>
      </c>
      <c r="M7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5" spans="1:13" x14ac:dyDescent="0.25">
      <c r="A7525" s="164">
        <f>+Exports!A7528</f>
        <v>44875</v>
      </c>
      <c r="B7525" s="165">
        <f t="shared" si="468"/>
        <v>2022</v>
      </c>
      <c r="C7525" s="165">
        <f t="shared" si="469"/>
        <v>11</v>
      </c>
      <c r="D7525" s="165">
        <f t="shared" si="470"/>
        <v>10</v>
      </c>
      <c r="E7525" s="165">
        <f>+Exports!B7528</f>
        <v>11</v>
      </c>
      <c r="F7525" s="165">
        <f>+WEEKDAY(ExportsELAP[[#This Row],[Date Prevailing]],1)</f>
        <v>5</v>
      </c>
      <c r="G7525" s="165">
        <f>+COUNTIFS(ECR_Hours!$K$6:$K$7,ExportsELAP[[#This Row],[Date Prevailing]])</f>
        <v>0</v>
      </c>
      <c r="H7525" s="165">
        <f t="shared" si="471"/>
        <v>5</v>
      </c>
      <c r="I7525" s="166">
        <f>+Exports!G7528</f>
        <v>22307.1198</v>
      </c>
      <c r="J7525" s="166">
        <f>+'ELAP_IPCO-APND'!D7528</f>
        <v>71.40907</v>
      </c>
      <c r="K7525" s="166">
        <f>+(ExportsELAP[[#This Row],[Exports kWh - MPT]]/1000)*ExportsELAP[[#This Row],[EIM Price]]</f>
        <v>1592.9306792965858</v>
      </c>
      <c r="L7525" s="167" t="str">
        <f>+INDEX(ECR_Hours!$I$12:$I$15,MATCH(ExportsELAP[[#This Row],[Date Prevailing]],ECR_Hours!$H$12:$H$15,1))</f>
        <v>NS</v>
      </c>
      <c r="M7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6" spans="1:13" x14ac:dyDescent="0.25">
      <c r="A7526" s="164">
        <f>+Exports!A7529</f>
        <v>44875</v>
      </c>
      <c r="B7526" s="165">
        <f t="shared" si="468"/>
        <v>2022</v>
      </c>
      <c r="C7526" s="165">
        <f t="shared" si="469"/>
        <v>11</v>
      </c>
      <c r="D7526" s="165">
        <f t="shared" si="470"/>
        <v>10</v>
      </c>
      <c r="E7526" s="165">
        <f>+Exports!B7529</f>
        <v>12</v>
      </c>
      <c r="F7526" s="165">
        <f>+WEEKDAY(ExportsELAP[[#This Row],[Date Prevailing]],1)</f>
        <v>5</v>
      </c>
      <c r="G7526" s="165">
        <f>+COUNTIFS(ECR_Hours!$K$6:$K$7,ExportsELAP[[#This Row],[Date Prevailing]])</f>
        <v>0</v>
      </c>
      <c r="H7526" s="165">
        <f t="shared" si="471"/>
        <v>5</v>
      </c>
      <c r="I7526" s="166">
        <f>+Exports!G7529</f>
        <v>31317.1116</v>
      </c>
      <c r="J7526" s="166">
        <f>+'ELAP_IPCO-APND'!D7529</f>
        <v>78.520899999999997</v>
      </c>
      <c r="K7526" s="166">
        <f>+(ExportsELAP[[#This Row],[Exports kWh - MPT]]/1000)*ExportsELAP[[#This Row],[EIM Price]]</f>
        <v>2459.0477882324399</v>
      </c>
      <c r="L7526" s="167" t="str">
        <f>+INDEX(ECR_Hours!$I$12:$I$15,MATCH(ExportsELAP[[#This Row],[Date Prevailing]],ECR_Hours!$H$12:$H$15,1))</f>
        <v>NS</v>
      </c>
      <c r="M7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7" spans="1:13" x14ac:dyDescent="0.25">
      <c r="A7527" s="164">
        <f>+Exports!A7530</f>
        <v>44875</v>
      </c>
      <c r="B7527" s="165">
        <f t="shared" si="468"/>
        <v>2022</v>
      </c>
      <c r="C7527" s="165">
        <f t="shared" si="469"/>
        <v>11</v>
      </c>
      <c r="D7527" s="165">
        <f t="shared" si="470"/>
        <v>10</v>
      </c>
      <c r="E7527" s="165">
        <f>+Exports!B7530</f>
        <v>13</v>
      </c>
      <c r="F7527" s="165">
        <f>+WEEKDAY(ExportsELAP[[#This Row],[Date Prevailing]],1)</f>
        <v>5</v>
      </c>
      <c r="G7527" s="165">
        <f>+COUNTIFS(ECR_Hours!$K$6:$K$7,ExportsELAP[[#This Row],[Date Prevailing]])</f>
        <v>0</v>
      </c>
      <c r="H7527" s="165">
        <f t="shared" si="471"/>
        <v>5</v>
      </c>
      <c r="I7527" s="166">
        <f>+Exports!G7530</f>
        <v>36279.883799999996</v>
      </c>
      <c r="J7527" s="166">
        <f>+'ELAP_IPCO-APND'!D7530</f>
        <v>79.062560000000005</v>
      </c>
      <c r="K7527" s="166">
        <f>+(ExportsELAP[[#This Row],[Exports kWh - MPT]]/1000)*ExportsELAP[[#This Row],[EIM Price]]</f>
        <v>2868.3804897305276</v>
      </c>
      <c r="L7527" s="167" t="str">
        <f>+INDEX(ECR_Hours!$I$12:$I$15,MATCH(ExportsELAP[[#This Row],[Date Prevailing]],ECR_Hours!$H$12:$H$15,1))</f>
        <v>NS</v>
      </c>
      <c r="M7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8" spans="1:13" x14ac:dyDescent="0.25">
      <c r="A7528" s="164">
        <f>+Exports!A7531</f>
        <v>44875</v>
      </c>
      <c r="B7528" s="165">
        <f t="shared" si="468"/>
        <v>2022</v>
      </c>
      <c r="C7528" s="165">
        <f t="shared" si="469"/>
        <v>11</v>
      </c>
      <c r="D7528" s="165">
        <f t="shared" si="470"/>
        <v>10</v>
      </c>
      <c r="E7528" s="165">
        <f>+Exports!B7531</f>
        <v>14</v>
      </c>
      <c r="F7528" s="165">
        <f>+WEEKDAY(ExportsELAP[[#This Row],[Date Prevailing]],1)</f>
        <v>5</v>
      </c>
      <c r="G7528" s="165">
        <f>+COUNTIFS(ECR_Hours!$K$6:$K$7,ExportsELAP[[#This Row],[Date Prevailing]])</f>
        <v>0</v>
      </c>
      <c r="H7528" s="165">
        <f t="shared" si="471"/>
        <v>5</v>
      </c>
      <c r="I7528" s="166">
        <f>+Exports!G7531</f>
        <v>36732.436399999999</v>
      </c>
      <c r="J7528" s="166">
        <f>+'ELAP_IPCO-APND'!D7531</f>
        <v>76.096230000000006</v>
      </c>
      <c r="K7528" s="166">
        <f>+(ExportsELAP[[#This Row],[Exports kWh - MPT]]/1000)*ExportsELAP[[#This Row],[EIM Price]]</f>
        <v>2795.1999287547719</v>
      </c>
      <c r="L7528" s="167" t="str">
        <f>+INDEX(ECR_Hours!$I$12:$I$15,MATCH(ExportsELAP[[#This Row],[Date Prevailing]],ECR_Hours!$H$12:$H$15,1))</f>
        <v>NS</v>
      </c>
      <c r="M7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29" spans="1:13" x14ac:dyDescent="0.25">
      <c r="A7529" s="164">
        <f>+Exports!A7532</f>
        <v>44875</v>
      </c>
      <c r="B7529" s="165">
        <f t="shared" si="468"/>
        <v>2022</v>
      </c>
      <c r="C7529" s="165">
        <f t="shared" si="469"/>
        <v>11</v>
      </c>
      <c r="D7529" s="165">
        <f t="shared" si="470"/>
        <v>10</v>
      </c>
      <c r="E7529" s="165">
        <f>+Exports!B7532</f>
        <v>15</v>
      </c>
      <c r="F7529" s="165">
        <f>+WEEKDAY(ExportsELAP[[#This Row],[Date Prevailing]],1)</f>
        <v>5</v>
      </c>
      <c r="G7529" s="165">
        <f>+COUNTIFS(ECR_Hours!$K$6:$K$7,ExportsELAP[[#This Row],[Date Prevailing]])</f>
        <v>0</v>
      </c>
      <c r="H7529" s="165">
        <f t="shared" si="471"/>
        <v>5</v>
      </c>
      <c r="I7529" s="166">
        <f>+Exports!G7532</f>
        <v>30499.433100000002</v>
      </c>
      <c r="J7529" s="166">
        <f>+'ELAP_IPCO-APND'!D7532</f>
        <v>50.761699999999998</v>
      </c>
      <c r="K7529" s="166">
        <f>+(ExportsELAP[[#This Row],[Exports kWh - MPT]]/1000)*ExportsELAP[[#This Row],[EIM Price]]</f>
        <v>1548.20307319227</v>
      </c>
      <c r="L7529" s="167" t="str">
        <f>+INDEX(ECR_Hours!$I$12:$I$15,MATCH(ExportsELAP[[#This Row],[Date Prevailing]],ECR_Hours!$H$12:$H$15,1))</f>
        <v>NS</v>
      </c>
      <c r="M7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0" spans="1:13" x14ac:dyDescent="0.25">
      <c r="A7530" s="164">
        <f>+Exports!A7533</f>
        <v>44875</v>
      </c>
      <c r="B7530" s="165">
        <f t="shared" si="468"/>
        <v>2022</v>
      </c>
      <c r="C7530" s="165">
        <f t="shared" si="469"/>
        <v>11</v>
      </c>
      <c r="D7530" s="165">
        <f t="shared" si="470"/>
        <v>10</v>
      </c>
      <c r="E7530" s="165">
        <f>+Exports!B7533</f>
        <v>16</v>
      </c>
      <c r="F7530" s="165">
        <f>+WEEKDAY(ExportsELAP[[#This Row],[Date Prevailing]],1)</f>
        <v>5</v>
      </c>
      <c r="G7530" s="165">
        <f>+COUNTIFS(ECR_Hours!$K$6:$K$7,ExportsELAP[[#This Row],[Date Prevailing]])</f>
        <v>0</v>
      </c>
      <c r="H7530" s="165">
        <f t="shared" si="471"/>
        <v>5</v>
      </c>
      <c r="I7530" s="166">
        <f>+Exports!G7533</f>
        <v>21003.21</v>
      </c>
      <c r="J7530" s="166">
        <f>+'ELAP_IPCO-APND'!D7533</f>
        <v>53.12482</v>
      </c>
      <c r="K7530" s="166">
        <f>+(ExportsELAP[[#This Row],[Exports kWh - MPT]]/1000)*ExportsELAP[[#This Row],[EIM Price]]</f>
        <v>1115.7917506721999</v>
      </c>
      <c r="L7530" s="167" t="str">
        <f>+INDEX(ECR_Hours!$I$12:$I$15,MATCH(ExportsELAP[[#This Row],[Date Prevailing]],ECR_Hours!$H$12:$H$15,1))</f>
        <v>NS</v>
      </c>
      <c r="M7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1" spans="1:13" x14ac:dyDescent="0.25">
      <c r="A7531" s="164">
        <f>+Exports!A7534</f>
        <v>44875</v>
      </c>
      <c r="B7531" s="165">
        <f t="shared" si="468"/>
        <v>2022</v>
      </c>
      <c r="C7531" s="165">
        <f t="shared" si="469"/>
        <v>11</v>
      </c>
      <c r="D7531" s="165">
        <f t="shared" si="470"/>
        <v>10</v>
      </c>
      <c r="E7531" s="165">
        <f>+Exports!B7534</f>
        <v>17</v>
      </c>
      <c r="F7531" s="165">
        <f>+WEEKDAY(ExportsELAP[[#This Row],[Date Prevailing]],1)</f>
        <v>5</v>
      </c>
      <c r="G7531" s="165">
        <f>+COUNTIFS(ECR_Hours!$K$6:$K$7,ExportsELAP[[#This Row],[Date Prevailing]])</f>
        <v>0</v>
      </c>
      <c r="H7531" s="165">
        <f t="shared" si="471"/>
        <v>5</v>
      </c>
      <c r="I7531" s="166">
        <f>+Exports!G7534</f>
        <v>8464.6890000000003</v>
      </c>
      <c r="J7531" s="166">
        <f>+'ELAP_IPCO-APND'!D7534</f>
        <v>76.226429999999993</v>
      </c>
      <c r="K7531" s="166">
        <f>+(ExportsELAP[[#This Row],[Exports kWh - MPT]]/1000)*ExportsELAP[[#This Row],[EIM Price]]</f>
        <v>645.23302353026997</v>
      </c>
      <c r="L7531" s="167" t="str">
        <f>+INDEX(ECR_Hours!$I$12:$I$15,MATCH(ExportsELAP[[#This Row],[Date Prevailing]],ECR_Hours!$H$12:$H$15,1))</f>
        <v>NS</v>
      </c>
      <c r="M7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2" spans="1:13" x14ac:dyDescent="0.25">
      <c r="A7532" s="164">
        <f>+Exports!A7535</f>
        <v>44875</v>
      </c>
      <c r="B7532" s="165">
        <f t="shared" si="468"/>
        <v>2022</v>
      </c>
      <c r="C7532" s="165">
        <f t="shared" si="469"/>
        <v>11</v>
      </c>
      <c r="D7532" s="165">
        <f t="shared" si="470"/>
        <v>10</v>
      </c>
      <c r="E7532" s="165">
        <f>+Exports!B7535</f>
        <v>18</v>
      </c>
      <c r="F7532" s="165">
        <f>+WEEKDAY(ExportsELAP[[#This Row],[Date Prevailing]],1)</f>
        <v>5</v>
      </c>
      <c r="G7532" s="165">
        <f>+COUNTIFS(ECR_Hours!$K$6:$K$7,ExportsELAP[[#This Row],[Date Prevailing]])</f>
        <v>0</v>
      </c>
      <c r="H7532" s="165">
        <f t="shared" si="471"/>
        <v>5</v>
      </c>
      <c r="I7532" s="166">
        <f>+Exports!G7535</f>
        <v>341.29360000000003</v>
      </c>
      <c r="J7532" s="166">
        <f>+'ELAP_IPCO-APND'!D7535</f>
        <v>125.08347000000001</v>
      </c>
      <c r="K7532" s="166">
        <f>+(ExportsELAP[[#This Row],[Exports kWh - MPT]]/1000)*ExportsELAP[[#This Row],[EIM Price]]</f>
        <v>42.690187776792008</v>
      </c>
      <c r="L7532" s="167" t="str">
        <f>+INDEX(ECR_Hours!$I$12:$I$15,MATCH(ExportsELAP[[#This Row],[Date Prevailing]],ECR_Hours!$H$12:$H$15,1))</f>
        <v>NS</v>
      </c>
      <c r="M7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3" spans="1:13" x14ac:dyDescent="0.25">
      <c r="A7533" s="164">
        <f>+Exports!A7536</f>
        <v>44875</v>
      </c>
      <c r="B7533" s="165">
        <f t="shared" si="468"/>
        <v>2022</v>
      </c>
      <c r="C7533" s="165">
        <f t="shared" si="469"/>
        <v>11</v>
      </c>
      <c r="D7533" s="165">
        <f t="shared" si="470"/>
        <v>10</v>
      </c>
      <c r="E7533" s="165">
        <f>+Exports!B7536</f>
        <v>19</v>
      </c>
      <c r="F7533" s="165">
        <f>+WEEKDAY(ExportsELAP[[#This Row],[Date Prevailing]],1)</f>
        <v>5</v>
      </c>
      <c r="G7533" s="165">
        <f>+COUNTIFS(ECR_Hours!$K$6:$K$7,ExportsELAP[[#This Row],[Date Prevailing]])</f>
        <v>0</v>
      </c>
      <c r="H7533" s="165">
        <f t="shared" si="471"/>
        <v>5</v>
      </c>
      <c r="I7533" s="166">
        <f>+Exports!G7536</f>
        <v>13.0177</v>
      </c>
      <c r="J7533" s="166">
        <f>+'ELAP_IPCO-APND'!D7536</f>
        <v>101.8441</v>
      </c>
      <c r="K7533" s="166">
        <f>+(ExportsELAP[[#This Row],[Exports kWh - MPT]]/1000)*ExportsELAP[[#This Row],[EIM Price]]</f>
        <v>1.32577594057</v>
      </c>
      <c r="L7533" s="167" t="str">
        <f>+INDEX(ECR_Hours!$I$12:$I$15,MATCH(ExportsELAP[[#This Row],[Date Prevailing]],ECR_Hours!$H$12:$H$15,1))</f>
        <v>NS</v>
      </c>
      <c r="M7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4" spans="1:13" x14ac:dyDescent="0.25">
      <c r="A7534" s="164">
        <f>+Exports!A7537</f>
        <v>44875</v>
      </c>
      <c r="B7534" s="165">
        <f t="shared" si="468"/>
        <v>2022</v>
      </c>
      <c r="C7534" s="165">
        <f t="shared" si="469"/>
        <v>11</v>
      </c>
      <c r="D7534" s="165">
        <f t="shared" si="470"/>
        <v>10</v>
      </c>
      <c r="E7534" s="165">
        <f>+Exports!B7537</f>
        <v>20</v>
      </c>
      <c r="F7534" s="165">
        <f>+WEEKDAY(ExportsELAP[[#This Row],[Date Prevailing]],1)</f>
        <v>5</v>
      </c>
      <c r="G7534" s="165">
        <f>+COUNTIFS(ECR_Hours!$K$6:$K$7,ExportsELAP[[#This Row],[Date Prevailing]])</f>
        <v>0</v>
      </c>
      <c r="H7534" s="165">
        <f t="shared" si="471"/>
        <v>5</v>
      </c>
      <c r="I7534" s="166">
        <f>+Exports!G7537</f>
        <v>8.1951999999999998</v>
      </c>
      <c r="J7534" s="166">
        <f>+'ELAP_IPCO-APND'!D7537</f>
        <v>95.505129999999994</v>
      </c>
      <c r="K7534" s="166">
        <f>+(ExportsELAP[[#This Row],[Exports kWh - MPT]]/1000)*ExportsELAP[[#This Row],[EIM Price]]</f>
        <v>0.78268364137599988</v>
      </c>
      <c r="L7534" s="167" t="str">
        <f>+INDEX(ECR_Hours!$I$12:$I$15,MATCH(ExportsELAP[[#This Row],[Date Prevailing]],ECR_Hours!$H$12:$H$15,1))</f>
        <v>NS</v>
      </c>
      <c r="M7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5" spans="1:13" x14ac:dyDescent="0.25">
      <c r="A7535" s="164">
        <f>+Exports!A7538</f>
        <v>44875</v>
      </c>
      <c r="B7535" s="165">
        <f t="shared" si="468"/>
        <v>2022</v>
      </c>
      <c r="C7535" s="165">
        <f t="shared" si="469"/>
        <v>11</v>
      </c>
      <c r="D7535" s="165">
        <f t="shared" si="470"/>
        <v>10</v>
      </c>
      <c r="E7535" s="165">
        <f>+Exports!B7538</f>
        <v>21</v>
      </c>
      <c r="F7535" s="165">
        <f>+WEEKDAY(ExportsELAP[[#This Row],[Date Prevailing]],1)</f>
        <v>5</v>
      </c>
      <c r="G7535" s="165">
        <f>+COUNTIFS(ECR_Hours!$K$6:$K$7,ExportsELAP[[#This Row],[Date Prevailing]])</f>
        <v>0</v>
      </c>
      <c r="H7535" s="165">
        <f t="shared" si="471"/>
        <v>5</v>
      </c>
      <c r="I7535" s="166">
        <f>+Exports!G7538</f>
        <v>8.309800000000001</v>
      </c>
      <c r="J7535" s="166">
        <f>+'ELAP_IPCO-APND'!D7538</f>
        <v>94.175070000000005</v>
      </c>
      <c r="K7535" s="166">
        <f>+(ExportsELAP[[#This Row],[Exports kWh - MPT]]/1000)*ExportsELAP[[#This Row],[EIM Price]]</f>
        <v>0.78257599668600009</v>
      </c>
      <c r="L7535" s="167" t="str">
        <f>+INDEX(ECR_Hours!$I$12:$I$15,MATCH(ExportsELAP[[#This Row],[Date Prevailing]],ECR_Hours!$H$12:$H$15,1))</f>
        <v>NS</v>
      </c>
      <c r="M7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6" spans="1:13" x14ac:dyDescent="0.25">
      <c r="A7536" s="164">
        <f>+Exports!A7539</f>
        <v>44875</v>
      </c>
      <c r="B7536" s="165">
        <f t="shared" si="468"/>
        <v>2022</v>
      </c>
      <c r="C7536" s="165">
        <f t="shared" si="469"/>
        <v>11</v>
      </c>
      <c r="D7536" s="165">
        <f t="shared" si="470"/>
        <v>10</v>
      </c>
      <c r="E7536" s="165">
        <f>+Exports!B7539</f>
        <v>22</v>
      </c>
      <c r="F7536" s="165">
        <f>+WEEKDAY(ExportsELAP[[#This Row],[Date Prevailing]],1)</f>
        <v>5</v>
      </c>
      <c r="G7536" s="165">
        <f>+COUNTIFS(ECR_Hours!$K$6:$K$7,ExportsELAP[[#This Row],[Date Prevailing]])</f>
        <v>0</v>
      </c>
      <c r="H7536" s="165">
        <f t="shared" si="471"/>
        <v>5</v>
      </c>
      <c r="I7536" s="166">
        <f>+Exports!G7539</f>
        <v>7.5510999999999999</v>
      </c>
      <c r="J7536" s="166">
        <f>+'ELAP_IPCO-APND'!D7539</f>
        <v>94.011840000000007</v>
      </c>
      <c r="K7536" s="166">
        <f>+(ExportsELAP[[#This Row],[Exports kWh - MPT]]/1000)*ExportsELAP[[#This Row],[EIM Price]]</f>
        <v>0.70989280502399998</v>
      </c>
      <c r="L7536" s="167" t="str">
        <f>+INDEX(ECR_Hours!$I$12:$I$15,MATCH(ExportsELAP[[#This Row],[Date Prevailing]],ECR_Hours!$H$12:$H$15,1))</f>
        <v>NS</v>
      </c>
      <c r="M7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7" spans="1:13" x14ac:dyDescent="0.25">
      <c r="A7537" s="164">
        <f>+Exports!A7540</f>
        <v>44875</v>
      </c>
      <c r="B7537" s="165">
        <f t="shared" si="468"/>
        <v>2022</v>
      </c>
      <c r="C7537" s="165">
        <f t="shared" si="469"/>
        <v>11</v>
      </c>
      <c r="D7537" s="165">
        <f t="shared" si="470"/>
        <v>10</v>
      </c>
      <c r="E7537" s="165">
        <f>+Exports!B7540</f>
        <v>23</v>
      </c>
      <c r="F7537" s="165">
        <f>+WEEKDAY(ExportsELAP[[#This Row],[Date Prevailing]],1)</f>
        <v>5</v>
      </c>
      <c r="G7537" s="165">
        <f>+COUNTIFS(ECR_Hours!$K$6:$K$7,ExportsELAP[[#This Row],[Date Prevailing]])</f>
        <v>0</v>
      </c>
      <c r="H7537" s="165">
        <f t="shared" si="471"/>
        <v>5</v>
      </c>
      <c r="I7537" s="166">
        <f>+Exports!G7540</f>
        <v>8.3703000000000003</v>
      </c>
      <c r="J7537" s="166">
        <f>+'ELAP_IPCO-APND'!D7540</f>
        <v>98.932320000000004</v>
      </c>
      <c r="K7537" s="166">
        <f>+(ExportsELAP[[#This Row],[Exports kWh - MPT]]/1000)*ExportsELAP[[#This Row],[EIM Price]]</f>
        <v>0.82809319809600013</v>
      </c>
      <c r="L7537" s="167" t="str">
        <f>+INDEX(ECR_Hours!$I$12:$I$15,MATCH(ExportsELAP[[#This Row],[Date Prevailing]],ECR_Hours!$H$12:$H$15,1))</f>
        <v>NS</v>
      </c>
      <c r="M7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8" spans="1:13" x14ac:dyDescent="0.25">
      <c r="A7538" s="164">
        <f>+Exports!A7541</f>
        <v>44875</v>
      </c>
      <c r="B7538" s="165">
        <f t="shared" si="468"/>
        <v>2022</v>
      </c>
      <c r="C7538" s="165">
        <f t="shared" si="469"/>
        <v>11</v>
      </c>
      <c r="D7538" s="165">
        <f t="shared" si="470"/>
        <v>10</v>
      </c>
      <c r="E7538" s="165">
        <f>+Exports!B7541</f>
        <v>24</v>
      </c>
      <c r="F7538" s="165">
        <f>+WEEKDAY(ExportsELAP[[#This Row],[Date Prevailing]],1)</f>
        <v>5</v>
      </c>
      <c r="G7538" s="165">
        <f>+COUNTIFS(ECR_Hours!$K$6:$K$7,ExportsELAP[[#This Row],[Date Prevailing]])</f>
        <v>0</v>
      </c>
      <c r="H7538" s="165">
        <f t="shared" si="471"/>
        <v>5</v>
      </c>
      <c r="I7538" s="166">
        <f>+Exports!G7541</f>
        <v>8.3985000000000003</v>
      </c>
      <c r="J7538" s="166">
        <f>+'ELAP_IPCO-APND'!D7541</f>
        <v>95.834029999999998</v>
      </c>
      <c r="K7538" s="166">
        <f>+(ExportsELAP[[#This Row],[Exports kWh - MPT]]/1000)*ExportsELAP[[#This Row],[EIM Price]]</f>
        <v>0.80486210095499999</v>
      </c>
      <c r="L7538" s="167" t="str">
        <f>+INDEX(ECR_Hours!$I$12:$I$15,MATCH(ExportsELAP[[#This Row],[Date Prevailing]],ECR_Hours!$H$12:$H$15,1))</f>
        <v>NS</v>
      </c>
      <c r="M7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39" spans="1:13" x14ac:dyDescent="0.25">
      <c r="A7539" s="164">
        <f>+Exports!A7542</f>
        <v>44876</v>
      </c>
      <c r="B7539" s="165">
        <f t="shared" si="468"/>
        <v>2022</v>
      </c>
      <c r="C7539" s="165">
        <f t="shared" si="469"/>
        <v>11</v>
      </c>
      <c r="D7539" s="165">
        <f t="shared" si="470"/>
        <v>11</v>
      </c>
      <c r="E7539" s="165">
        <f>+Exports!B7542</f>
        <v>1</v>
      </c>
      <c r="F7539" s="165">
        <f>+WEEKDAY(ExportsELAP[[#This Row],[Date Prevailing]],1)</f>
        <v>6</v>
      </c>
      <c r="G7539" s="165">
        <f>+COUNTIFS(ECR_Hours!$K$6:$K$7,ExportsELAP[[#This Row],[Date Prevailing]])</f>
        <v>0</v>
      </c>
      <c r="H7539" s="165">
        <f t="shared" si="471"/>
        <v>6</v>
      </c>
      <c r="I7539" s="166">
        <f>+Exports!G7542</f>
        <v>13.5533</v>
      </c>
      <c r="J7539" s="166">
        <f>+'ELAP_IPCO-APND'!D7542</f>
        <v>89.912930000000003</v>
      </c>
      <c r="K7539" s="166">
        <f>+(ExportsELAP[[#This Row],[Exports kWh - MPT]]/1000)*ExportsELAP[[#This Row],[EIM Price]]</f>
        <v>1.2186169141690002</v>
      </c>
      <c r="L7539" s="167" t="str">
        <f>+INDEX(ECR_Hours!$I$12:$I$15,MATCH(ExportsELAP[[#This Row],[Date Prevailing]],ECR_Hours!$H$12:$H$15,1))</f>
        <v>NS</v>
      </c>
      <c r="M7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0" spans="1:13" x14ac:dyDescent="0.25">
      <c r="A7540" s="164">
        <f>+Exports!A7543</f>
        <v>44876</v>
      </c>
      <c r="B7540" s="165">
        <f t="shared" si="468"/>
        <v>2022</v>
      </c>
      <c r="C7540" s="165">
        <f t="shared" si="469"/>
        <v>11</v>
      </c>
      <c r="D7540" s="165">
        <f t="shared" si="470"/>
        <v>11</v>
      </c>
      <c r="E7540" s="165">
        <f>+Exports!B7543</f>
        <v>2</v>
      </c>
      <c r="F7540" s="165">
        <f>+WEEKDAY(ExportsELAP[[#This Row],[Date Prevailing]],1)</f>
        <v>6</v>
      </c>
      <c r="G7540" s="165">
        <f>+COUNTIFS(ECR_Hours!$K$6:$K$7,ExportsELAP[[#This Row],[Date Prevailing]])</f>
        <v>0</v>
      </c>
      <c r="H7540" s="165">
        <f t="shared" si="471"/>
        <v>6</v>
      </c>
      <c r="I7540" s="166">
        <f>+Exports!G7543</f>
        <v>14.4544</v>
      </c>
      <c r="J7540" s="166">
        <f>+'ELAP_IPCO-APND'!D7543</f>
        <v>86.0946</v>
      </c>
      <c r="K7540" s="166">
        <f>+(ExportsELAP[[#This Row],[Exports kWh - MPT]]/1000)*ExportsELAP[[#This Row],[EIM Price]]</f>
        <v>1.24444578624</v>
      </c>
      <c r="L7540" s="167" t="str">
        <f>+INDEX(ECR_Hours!$I$12:$I$15,MATCH(ExportsELAP[[#This Row],[Date Prevailing]],ECR_Hours!$H$12:$H$15,1))</f>
        <v>NS</v>
      </c>
      <c r="M7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1" spans="1:13" x14ac:dyDescent="0.25">
      <c r="A7541" s="164">
        <f>+Exports!A7544</f>
        <v>44876</v>
      </c>
      <c r="B7541" s="165">
        <f t="shared" si="468"/>
        <v>2022</v>
      </c>
      <c r="C7541" s="165">
        <f t="shared" si="469"/>
        <v>11</v>
      </c>
      <c r="D7541" s="165">
        <f t="shared" si="470"/>
        <v>11</v>
      </c>
      <c r="E7541" s="165">
        <f>+Exports!B7544</f>
        <v>3</v>
      </c>
      <c r="F7541" s="165">
        <f>+WEEKDAY(ExportsELAP[[#This Row],[Date Prevailing]],1)</f>
        <v>6</v>
      </c>
      <c r="G7541" s="165">
        <f>+COUNTIFS(ECR_Hours!$K$6:$K$7,ExportsELAP[[#This Row],[Date Prevailing]])</f>
        <v>0</v>
      </c>
      <c r="H7541" s="165">
        <f t="shared" si="471"/>
        <v>6</v>
      </c>
      <c r="I7541" s="166">
        <f>+Exports!G7544</f>
        <v>13.269300000000001</v>
      </c>
      <c r="J7541" s="166">
        <f>+'ELAP_IPCO-APND'!D7544</f>
        <v>84.899349999999998</v>
      </c>
      <c r="K7541" s="166">
        <f>+(ExportsELAP[[#This Row],[Exports kWh - MPT]]/1000)*ExportsELAP[[#This Row],[EIM Price]]</f>
        <v>1.1265549449550001</v>
      </c>
      <c r="L7541" s="167" t="str">
        <f>+INDEX(ECR_Hours!$I$12:$I$15,MATCH(ExportsELAP[[#This Row],[Date Prevailing]],ECR_Hours!$H$12:$H$15,1))</f>
        <v>NS</v>
      </c>
      <c r="M7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2" spans="1:13" x14ac:dyDescent="0.25">
      <c r="A7542" s="164">
        <f>+Exports!A7545</f>
        <v>44876</v>
      </c>
      <c r="B7542" s="165">
        <f t="shared" si="468"/>
        <v>2022</v>
      </c>
      <c r="C7542" s="165">
        <f t="shared" si="469"/>
        <v>11</v>
      </c>
      <c r="D7542" s="165">
        <f t="shared" si="470"/>
        <v>11</v>
      </c>
      <c r="E7542" s="165">
        <f>+Exports!B7545</f>
        <v>4</v>
      </c>
      <c r="F7542" s="165">
        <f>+WEEKDAY(ExportsELAP[[#This Row],[Date Prevailing]],1)</f>
        <v>6</v>
      </c>
      <c r="G7542" s="165">
        <f>+COUNTIFS(ECR_Hours!$K$6:$K$7,ExportsELAP[[#This Row],[Date Prevailing]])</f>
        <v>0</v>
      </c>
      <c r="H7542" s="165">
        <f t="shared" si="471"/>
        <v>6</v>
      </c>
      <c r="I7542" s="166">
        <f>+Exports!G7545</f>
        <v>8.4499999999999993</v>
      </c>
      <c r="J7542" s="166">
        <f>+'ELAP_IPCO-APND'!D7545</f>
        <v>80.941760000000002</v>
      </c>
      <c r="K7542" s="166">
        <f>+(ExportsELAP[[#This Row],[Exports kWh - MPT]]/1000)*ExportsELAP[[#This Row],[EIM Price]]</f>
        <v>0.68395787199999991</v>
      </c>
      <c r="L7542" s="167" t="str">
        <f>+INDEX(ECR_Hours!$I$12:$I$15,MATCH(ExportsELAP[[#This Row],[Date Prevailing]],ECR_Hours!$H$12:$H$15,1))</f>
        <v>NS</v>
      </c>
      <c r="M7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3" spans="1:13" x14ac:dyDescent="0.25">
      <c r="A7543" s="164">
        <f>+Exports!A7546</f>
        <v>44876</v>
      </c>
      <c r="B7543" s="165">
        <f t="shared" si="468"/>
        <v>2022</v>
      </c>
      <c r="C7543" s="165">
        <f t="shared" si="469"/>
        <v>11</v>
      </c>
      <c r="D7543" s="165">
        <f t="shared" si="470"/>
        <v>11</v>
      </c>
      <c r="E7543" s="165">
        <f>+Exports!B7546</f>
        <v>5</v>
      </c>
      <c r="F7543" s="165">
        <f>+WEEKDAY(ExportsELAP[[#This Row],[Date Prevailing]],1)</f>
        <v>6</v>
      </c>
      <c r="G7543" s="165">
        <f>+COUNTIFS(ECR_Hours!$K$6:$K$7,ExportsELAP[[#This Row],[Date Prevailing]])</f>
        <v>0</v>
      </c>
      <c r="H7543" s="165">
        <f t="shared" si="471"/>
        <v>6</v>
      </c>
      <c r="I7543" s="166">
        <f>+Exports!G7546</f>
        <v>10.367600000000001</v>
      </c>
      <c r="J7543" s="166">
        <f>+'ELAP_IPCO-APND'!D7546</f>
        <v>80.832669999999993</v>
      </c>
      <c r="K7543" s="166">
        <f>+(ExportsELAP[[#This Row],[Exports kWh - MPT]]/1000)*ExportsELAP[[#This Row],[EIM Price]]</f>
        <v>0.838040789492</v>
      </c>
      <c r="L7543" s="167" t="str">
        <f>+INDEX(ECR_Hours!$I$12:$I$15,MATCH(ExportsELAP[[#This Row],[Date Prevailing]],ECR_Hours!$H$12:$H$15,1))</f>
        <v>NS</v>
      </c>
      <c r="M7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4" spans="1:13" x14ac:dyDescent="0.25">
      <c r="A7544" s="164">
        <f>+Exports!A7547</f>
        <v>44876</v>
      </c>
      <c r="B7544" s="165">
        <f t="shared" si="468"/>
        <v>2022</v>
      </c>
      <c r="C7544" s="165">
        <f t="shared" si="469"/>
        <v>11</v>
      </c>
      <c r="D7544" s="165">
        <f t="shared" si="470"/>
        <v>11</v>
      </c>
      <c r="E7544" s="165">
        <f>+Exports!B7547</f>
        <v>6</v>
      </c>
      <c r="F7544" s="165">
        <f>+WEEKDAY(ExportsELAP[[#This Row],[Date Prevailing]],1)</f>
        <v>6</v>
      </c>
      <c r="G7544" s="165">
        <f>+COUNTIFS(ECR_Hours!$K$6:$K$7,ExportsELAP[[#This Row],[Date Prevailing]])</f>
        <v>0</v>
      </c>
      <c r="H7544" s="165">
        <f t="shared" si="471"/>
        <v>6</v>
      </c>
      <c r="I7544" s="166">
        <f>+Exports!G7547</f>
        <v>8.4321999999999999</v>
      </c>
      <c r="J7544" s="166">
        <f>+'ELAP_IPCO-APND'!D7547</f>
        <v>87.375140000000002</v>
      </c>
      <c r="K7544" s="166">
        <f>+(ExportsELAP[[#This Row],[Exports kWh - MPT]]/1000)*ExportsELAP[[#This Row],[EIM Price]]</f>
        <v>0.73676465550799997</v>
      </c>
      <c r="L7544" s="167" t="str">
        <f>+INDEX(ECR_Hours!$I$12:$I$15,MATCH(ExportsELAP[[#This Row],[Date Prevailing]],ECR_Hours!$H$12:$H$15,1))</f>
        <v>NS</v>
      </c>
      <c r="M7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5" spans="1:13" x14ac:dyDescent="0.25">
      <c r="A7545" s="164">
        <f>+Exports!A7548</f>
        <v>44876</v>
      </c>
      <c r="B7545" s="165">
        <f t="shared" si="468"/>
        <v>2022</v>
      </c>
      <c r="C7545" s="165">
        <f t="shared" si="469"/>
        <v>11</v>
      </c>
      <c r="D7545" s="165">
        <f t="shared" si="470"/>
        <v>11</v>
      </c>
      <c r="E7545" s="165">
        <f>+Exports!B7548</f>
        <v>7</v>
      </c>
      <c r="F7545" s="165">
        <f>+WEEKDAY(ExportsELAP[[#This Row],[Date Prevailing]],1)</f>
        <v>6</v>
      </c>
      <c r="G7545" s="165">
        <f>+COUNTIFS(ECR_Hours!$K$6:$K$7,ExportsELAP[[#This Row],[Date Prevailing]])</f>
        <v>0</v>
      </c>
      <c r="H7545" s="165">
        <f t="shared" si="471"/>
        <v>6</v>
      </c>
      <c r="I7545" s="166">
        <f>+Exports!G7548</f>
        <v>9.0905000000000005</v>
      </c>
      <c r="J7545" s="166">
        <f>+'ELAP_IPCO-APND'!D7548</f>
        <v>91.105310000000003</v>
      </c>
      <c r="K7545" s="166">
        <f>+(ExportsELAP[[#This Row],[Exports kWh - MPT]]/1000)*ExportsELAP[[#This Row],[EIM Price]]</f>
        <v>0.82819282055499999</v>
      </c>
      <c r="L7545" s="167" t="str">
        <f>+INDEX(ECR_Hours!$I$12:$I$15,MATCH(ExportsELAP[[#This Row],[Date Prevailing]],ECR_Hours!$H$12:$H$15,1))</f>
        <v>NS</v>
      </c>
      <c r="M7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6" spans="1:13" x14ac:dyDescent="0.25">
      <c r="A7546" s="164">
        <f>+Exports!A7549</f>
        <v>44876</v>
      </c>
      <c r="B7546" s="165">
        <f t="shared" si="468"/>
        <v>2022</v>
      </c>
      <c r="C7546" s="165">
        <f t="shared" si="469"/>
        <v>11</v>
      </c>
      <c r="D7546" s="165">
        <f t="shared" si="470"/>
        <v>11</v>
      </c>
      <c r="E7546" s="165">
        <f>+Exports!B7549</f>
        <v>8</v>
      </c>
      <c r="F7546" s="165">
        <f>+WEEKDAY(ExportsELAP[[#This Row],[Date Prevailing]],1)</f>
        <v>6</v>
      </c>
      <c r="G7546" s="165">
        <f>+COUNTIFS(ECR_Hours!$K$6:$K$7,ExportsELAP[[#This Row],[Date Prevailing]])</f>
        <v>0</v>
      </c>
      <c r="H7546" s="165">
        <f t="shared" si="471"/>
        <v>6</v>
      </c>
      <c r="I7546" s="166">
        <f>+Exports!G7549</f>
        <v>352.95949999999999</v>
      </c>
      <c r="J7546" s="166">
        <f>+'ELAP_IPCO-APND'!D7549</f>
        <v>104.97225</v>
      </c>
      <c r="K7546" s="166">
        <f>+(ExportsELAP[[#This Row],[Exports kWh - MPT]]/1000)*ExportsELAP[[#This Row],[EIM Price]]</f>
        <v>37.050952873874998</v>
      </c>
      <c r="L7546" s="167" t="str">
        <f>+INDEX(ECR_Hours!$I$12:$I$15,MATCH(ExportsELAP[[#This Row],[Date Prevailing]],ECR_Hours!$H$12:$H$15,1))</f>
        <v>NS</v>
      </c>
      <c r="M7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7" spans="1:13" x14ac:dyDescent="0.25">
      <c r="A7547" s="164">
        <f>+Exports!A7550</f>
        <v>44876</v>
      </c>
      <c r="B7547" s="165">
        <f t="shared" si="468"/>
        <v>2022</v>
      </c>
      <c r="C7547" s="165">
        <f t="shared" si="469"/>
        <v>11</v>
      </c>
      <c r="D7547" s="165">
        <f t="shared" si="470"/>
        <v>11</v>
      </c>
      <c r="E7547" s="165">
        <f>+Exports!B7550</f>
        <v>9</v>
      </c>
      <c r="F7547" s="165">
        <f>+WEEKDAY(ExportsELAP[[#This Row],[Date Prevailing]],1)</f>
        <v>6</v>
      </c>
      <c r="G7547" s="165">
        <f>+COUNTIFS(ECR_Hours!$K$6:$K$7,ExportsELAP[[#This Row],[Date Prevailing]])</f>
        <v>0</v>
      </c>
      <c r="H7547" s="165">
        <f t="shared" si="471"/>
        <v>6</v>
      </c>
      <c r="I7547" s="166">
        <f>+Exports!G7550</f>
        <v>5206.7777000000006</v>
      </c>
      <c r="J7547" s="166">
        <f>+'ELAP_IPCO-APND'!D7550</f>
        <v>74.121340000000004</v>
      </c>
      <c r="K7547" s="166">
        <f>+(ExportsELAP[[#This Row],[Exports kWh - MPT]]/1000)*ExportsELAP[[#This Row],[EIM Price]]</f>
        <v>385.93334020611809</v>
      </c>
      <c r="L7547" s="167" t="str">
        <f>+INDEX(ECR_Hours!$I$12:$I$15,MATCH(ExportsELAP[[#This Row],[Date Prevailing]],ECR_Hours!$H$12:$H$15,1))</f>
        <v>NS</v>
      </c>
      <c r="M7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8" spans="1:13" x14ac:dyDescent="0.25">
      <c r="A7548" s="164">
        <f>+Exports!A7551</f>
        <v>44876</v>
      </c>
      <c r="B7548" s="165">
        <f t="shared" si="468"/>
        <v>2022</v>
      </c>
      <c r="C7548" s="165">
        <f t="shared" si="469"/>
        <v>11</v>
      </c>
      <c r="D7548" s="165">
        <f t="shared" si="470"/>
        <v>11</v>
      </c>
      <c r="E7548" s="165">
        <f>+Exports!B7551</f>
        <v>10</v>
      </c>
      <c r="F7548" s="165">
        <f>+WEEKDAY(ExportsELAP[[#This Row],[Date Prevailing]],1)</f>
        <v>6</v>
      </c>
      <c r="G7548" s="165">
        <f>+COUNTIFS(ECR_Hours!$K$6:$K$7,ExportsELAP[[#This Row],[Date Prevailing]])</f>
        <v>0</v>
      </c>
      <c r="H7548" s="165">
        <f t="shared" si="471"/>
        <v>6</v>
      </c>
      <c r="I7548" s="166">
        <f>+Exports!G7551</f>
        <v>17316.505799999999</v>
      </c>
      <c r="J7548" s="166">
        <f>+'ELAP_IPCO-APND'!D7551</f>
        <v>66.789670000000001</v>
      </c>
      <c r="K7548" s="166">
        <f>+(ExportsELAP[[#This Row],[Exports kWh - MPT]]/1000)*ExportsELAP[[#This Row],[EIM Price]]</f>
        <v>1156.5637079350859</v>
      </c>
      <c r="L7548" s="167" t="str">
        <f>+INDEX(ECR_Hours!$I$12:$I$15,MATCH(ExportsELAP[[#This Row],[Date Prevailing]],ECR_Hours!$H$12:$H$15,1))</f>
        <v>NS</v>
      </c>
      <c r="M7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49" spans="1:13" x14ac:dyDescent="0.25">
      <c r="A7549" s="164">
        <f>+Exports!A7552</f>
        <v>44876</v>
      </c>
      <c r="B7549" s="165">
        <f t="shared" si="468"/>
        <v>2022</v>
      </c>
      <c r="C7549" s="165">
        <f t="shared" si="469"/>
        <v>11</v>
      </c>
      <c r="D7549" s="165">
        <f t="shared" si="470"/>
        <v>11</v>
      </c>
      <c r="E7549" s="165">
        <f>+Exports!B7552</f>
        <v>11</v>
      </c>
      <c r="F7549" s="165">
        <f>+WEEKDAY(ExportsELAP[[#This Row],[Date Prevailing]],1)</f>
        <v>6</v>
      </c>
      <c r="G7549" s="165">
        <f>+COUNTIFS(ECR_Hours!$K$6:$K$7,ExportsELAP[[#This Row],[Date Prevailing]])</f>
        <v>0</v>
      </c>
      <c r="H7549" s="165">
        <f t="shared" si="471"/>
        <v>6</v>
      </c>
      <c r="I7549" s="166">
        <f>+Exports!G7552</f>
        <v>27949.053099999997</v>
      </c>
      <c r="J7549" s="166">
        <f>+'ELAP_IPCO-APND'!D7552</f>
        <v>64.085210000000004</v>
      </c>
      <c r="K7549" s="166">
        <f>+(ExportsELAP[[#This Row],[Exports kWh - MPT]]/1000)*ExportsELAP[[#This Row],[EIM Price]]</f>
        <v>1791.1209372146509</v>
      </c>
      <c r="L7549" s="167" t="str">
        <f>+INDEX(ECR_Hours!$I$12:$I$15,MATCH(ExportsELAP[[#This Row],[Date Prevailing]],ECR_Hours!$H$12:$H$15,1))</f>
        <v>NS</v>
      </c>
      <c r="M7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0" spans="1:13" x14ac:dyDescent="0.25">
      <c r="A7550" s="164">
        <f>+Exports!A7553</f>
        <v>44876</v>
      </c>
      <c r="B7550" s="165">
        <f t="shared" si="468"/>
        <v>2022</v>
      </c>
      <c r="C7550" s="165">
        <f t="shared" si="469"/>
        <v>11</v>
      </c>
      <c r="D7550" s="165">
        <f t="shared" si="470"/>
        <v>11</v>
      </c>
      <c r="E7550" s="165">
        <f>+Exports!B7553</f>
        <v>12</v>
      </c>
      <c r="F7550" s="165">
        <f>+WEEKDAY(ExportsELAP[[#This Row],[Date Prevailing]],1)</f>
        <v>6</v>
      </c>
      <c r="G7550" s="165">
        <f>+COUNTIFS(ECR_Hours!$K$6:$K$7,ExportsELAP[[#This Row],[Date Prevailing]])</f>
        <v>0</v>
      </c>
      <c r="H7550" s="165">
        <f t="shared" si="471"/>
        <v>6</v>
      </c>
      <c r="I7550" s="166">
        <f>+Exports!G7553</f>
        <v>32469.614999999998</v>
      </c>
      <c r="J7550" s="166">
        <f>+'ELAP_IPCO-APND'!D7553</f>
        <v>70.450749999999999</v>
      </c>
      <c r="K7550" s="166">
        <f>+(ExportsELAP[[#This Row],[Exports kWh - MPT]]/1000)*ExportsELAP[[#This Row],[EIM Price]]</f>
        <v>2287.5087289612497</v>
      </c>
      <c r="L7550" s="167" t="str">
        <f>+INDEX(ECR_Hours!$I$12:$I$15,MATCH(ExportsELAP[[#This Row],[Date Prevailing]],ECR_Hours!$H$12:$H$15,1))</f>
        <v>NS</v>
      </c>
      <c r="M7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1" spans="1:13" x14ac:dyDescent="0.25">
      <c r="A7551" s="164">
        <f>+Exports!A7554</f>
        <v>44876</v>
      </c>
      <c r="B7551" s="165">
        <f t="shared" si="468"/>
        <v>2022</v>
      </c>
      <c r="C7551" s="165">
        <f t="shared" si="469"/>
        <v>11</v>
      </c>
      <c r="D7551" s="165">
        <f t="shared" si="470"/>
        <v>11</v>
      </c>
      <c r="E7551" s="165">
        <f>+Exports!B7554</f>
        <v>13</v>
      </c>
      <c r="F7551" s="165">
        <f>+WEEKDAY(ExportsELAP[[#This Row],[Date Prevailing]],1)</f>
        <v>6</v>
      </c>
      <c r="G7551" s="165">
        <f>+COUNTIFS(ECR_Hours!$K$6:$K$7,ExportsELAP[[#This Row],[Date Prevailing]])</f>
        <v>0</v>
      </c>
      <c r="H7551" s="165">
        <f t="shared" si="471"/>
        <v>6</v>
      </c>
      <c r="I7551" s="166">
        <f>+Exports!G7554</f>
        <v>35663.491600000001</v>
      </c>
      <c r="J7551" s="166">
        <f>+'ELAP_IPCO-APND'!D7554</f>
        <v>58.474679999999999</v>
      </c>
      <c r="K7551" s="166">
        <f>+(ExportsELAP[[#This Row],[Exports kWh - MPT]]/1000)*ExportsELAP[[#This Row],[EIM Price]]</f>
        <v>2085.4112589926881</v>
      </c>
      <c r="L7551" s="167" t="str">
        <f>+INDEX(ECR_Hours!$I$12:$I$15,MATCH(ExportsELAP[[#This Row],[Date Prevailing]],ECR_Hours!$H$12:$H$15,1))</f>
        <v>NS</v>
      </c>
      <c r="M7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2" spans="1:13" x14ac:dyDescent="0.25">
      <c r="A7552" s="164">
        <f>+Exports!A7555</f>
        <v>44876</v>
      </c>
      <c r="B7552" s="165">
        <f t="shared" si="468"/>
        <v>2022</v>
      </c>
      <c r="C7552" s="165">
        <f t="shared" si="469"/>
        <v>11</v>
      </c>
      <c r="D7552" s="165">
        <f t="shared" si="470"/>
        <v>11</v>
      </c>
      <c r="E7552" s="165">
        <f>+Exports!B7555</f>
        <v>14</v>
      </c>
      <c r="F7552" s="165">
        <f>+WEEKDAY(ExportsELAP[[#This Row],[Date Prevailing]],1)</f>
        <v>6</v>
      </c>
      <c r="G7552" s="165">
        <f>+COUNTIFS(ECR_Hours!$K$6:$K$7,ExportsELAP[[#This Row],[Date Prevailing]])</f>
        <v>0</v>
      </c>
      <c r="H7552" s="165">
        <f t="shared" si="471"/>
        <v>6</v>
      </c>
      <c r="I7552" s="166">
        <f>+Exports!G7555</f>
        <v>31912.571500000002</v>
      </c>
      <c r="J7552" s="166">
        <f>+'ELAP_IPCO-APND'!D7555</f>
        <v>57.637160000000002</v>
      </c>
      <c r="K7552" s="166">
        <f>+(ExportsELAP[[#This Row],[Exports kWh - MPT]]/1000)*ExportsELAP[[#This Row],[EIM Price]]</f>
        <v>1839.3499895569403</v>
      </c>
      <c r="L7552" s="167" t="str">
        <f>+INDEX(ECR_Hours!$I$12:$I$15,MATCH(ExportsELAP[[#This Row],[Date Prevailing]],ECR_Hours!$H$12:$H$15,1))</f>
        <v>NS</v>
      </c>
      <c r="M7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3" spans="1:13" x14ac:dyDescent="0.25">
      <c r="A7553" s="164">
        <f>+Exports!A7556</f>
        <v>44876</v>
      </c>
      <c r="B7553" s="165">
        <f t="shared" si="468"/>
        <v>2022</v>
      </c>
      <c r="C7553" s="165">
        <f t="shared" si="469"/>
        <v>11</v>
      </c>
      <c r="D7553" s="165">
        <f t="shared" si="470"/>
        <v>11</v>
      </c>
      <c r="E7553" s="165">
        <f>+Exports!B7556</f>
        <v>15</v>
      </c>
      <c r="F7553" s="165">
        <f>+WEEKDAY(ExportsELAP[[#This Row],[Date Prevailing]],1)</f>
        <v>6</v>
      </c>
      <c r="G7553" s="165">
        <f>+COUNTIFS(ECR_Hours!$K$6:$K$7,ExportsELAP[[#This Row],[Date Prevailing]])</f>
        <v>0</v>
      </c>
      <c r="H7553" s="165">
        <f t="shared" si="471"/>
        <v>6</v>
      </c>
      <c r="I7553" s="166">
        <f>+Exports!G7556</f>
        <v>23393.762200000001</v>
      </c>
      <c r="J7553" s="166">
        <f>+'ELAP_IPCO-APND'!D7556</f>
        <v>60.400930000000002</v>
      </c>
      <c r="K7553" s="166">
        <f>+(ExportsELAP[[#This Row],[Exports kWh - MPT]]/1000)*ExportsELAP[[#This Row],[EIM Price]]</f>
        <v>1413.0049930788462</v>
      </c>
      <c r="L7553" s="167" t="str">
        <f>+INDEX(ECR_Hours!$I$12:$I$15,MATCH(ExportsELAP[[#This Row],[Date Prevailing]],ECR_Hours!$H$12:$H$15,1))</f>
        <v>NS</v>
      </c>
      <c r="M7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4" spans="1:13" x14ac:dyDescent="0.25">
      <c r="A7554" s="164">
        <f>+Exports!A7557</f>
        <v>44876</v>
      </c>
      <c r="B7554" s="165">
        <f t="shared" ref="B7554:B7617" si="472">+YEAR(A7554)</f>
        <v>2022</v>
      </c>
      <c r="C7554" s="165">
        <f t="shared" ref="C7554:C7617" si="473">+MONTH(A7554)</f>
        <v>11</v>
      </c>
      <c r="D7554" s="165">
        <f t="shared" ref="D7554:D7617" si="474">+DAY(A7554)</f>
        <v>11</v>
      </c>
      <c r="E7554" s="165">
        <f>+Exports!B7557</f>
        <v>16</v>
      </c>
      <c r="F7554" s="165">
        <f>+WEEKDAY(ExportsELAP[[#This Row],[Date Prevailing]],1)</f>
        <v>6</v>
      </c>
      <c r="G7554" s="165">
        <f>+COUNTIFS(ECR_Hours!$K$6:$K$7,ExportsELAP[[#This Row],[Date Prevailing]])</f>
        <v>0</v>
      </c>
      <c r="H7554" s="165">
        <f t="shared" ref="H7554:H7617" si="475">+IF(G7554=1,0,F7554)</f>
        <v>6</v>
      </c>
      <c r="I7554" s="166">
        <f>+Exports!G7557</f>
        <v>12813.1363</v>
      </c>
      <c r="J7554" s="166">
        <f>+'ELAP_IPCO-APND'!D7557</f>
        <v>64.806209999999993</v>
      </c>
      <c r="K7554" s="166">
        <f>+(ExportsELAP[[#This Row],[Exports kWh - MPT]]/1000)*ExportsELAP[[#This Row],[EIM Price]]</f>
        <v>830.37080181642295</v>
      </c>
      <c r="L7554" s="167" t="str">
        <f>+INDEX(ECR_Hours!$I$12:$I$15,MATCH(ExportsELAP[[#This Row],[Date Prevailing]],ECR_Hours!$H$12:$H$15,1))</f>
        <v>NS</v>
      </c>
      <c r="M7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5" spans="1:13" x14ac:dyDescent="0.25">
      <c r="A7555" s="164">
        <f>+Exports!A7558</f>
        <v>44876</v>
      </c>
      <c r="B7555" s="165">
        <f t="shared" si="472"/>
        <v>2022</v>
      </c>
      <c r="C7555" s="165">
        <f t="shared" si="473"/>
        <v>11</v>
      </c>
      <c r="D7555" s="165">
        <f t="shared" si="474"/>
        <v>11</v>
      </c>
      <c r="E7555" s="165">
        <f>+Exports!B7558</f>
        <v>17</v>
      </c>
      <c r="F7555" s="165">
        <f>+WEEKDAY(ExportsELAP[[#This Row],[Date Prevailing]],1)</f>
        <v>6</v>
      </c>
      <c r="G7555" s="165">
        <f>+COUNTIFS(ECR_Hours!$K$6:$K$7,ExportsELAP[[#This Row],[Date Prevailing]])</f>
        <v>0</v>
      </c>
      <c r="H7555" s="165">
        <f t="shared" si="475"/>
        <v>6</v>
      </c>
      <c r="I7555" s="166">
        <f>+Exports!G7558</f>
        <v>2953.9744000000001</v>
      </c>
      <c r="J7555" s="166">
        <f>+'ELAP_IPCO-APND'!D7558</f>
        <v>105.42001999999999</v>
      </c>
      <c r="K7555" s="166">
        <f>+(ExportsELAP[[#This Row],[Exports kWh - MPT]]/1000)*ExportsELAP[[#This Row],[EIM Price]]</f>
        <v>311.40804032748798</v>
      </c>
      <c r="L7555" s="167" t="str">
        <f>+INDEX(ECR_Hours!$I$12:$I$15,MATCH(ExportsELAP[[#This Row],[Date Prevailing]],ECR_Hours!$H$12:$H$15,1))</f>
        <v>NS</v>
      </c>
      <c r="M7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6" spans="1:13" x14ac:dyDescent="0.25">
      <c r="A7556" s="164">
        <f>+Exports!A7559</f>
        <v>44876</v>
      </c>
      <c r="B7556" s="165">
        <f t="shared" si="472"/>
        <v>2022</v>
      </c>
      <c r="C7556" s="165">
        <f t="shared" si="473"/>
        <v>11</v>
      </c>
      <c r="D7556" s="165">
        <f t="shared" si="474"/>
        <v>11</v>
      </c>
      <c r="E7556" s="165">
        <f>+Exports!B7559</f>
        <v>18</v>
      </c>
      <c r="F7556" s="165">
        <f>+WEEKDAY(ExportsELAP[[#This Row],[Date Prevailing]],1)</f>
        <v>6</v>
      </c>
      <c r="G7556" s="165">
        <f>+COUNTIFS(ECR_Hours!$K$6:$K$7,ExportsELAP[[#This Row],[Date Prevailing]])</f>
        <v>0</v>
      </c>
      <c r="H7556" s="165">
        <f t="shared" si="475"/>
        <v>6</v>
      </c>
      <c r="I7556" s="166">
        <f>+Exports!G7559</f>
        <v>65.921800000000005</v>
      </c>
      <c r="J7556" s="166">
        <f>+'ELAP_IPCO-APND'!D7559</f>
        <v>83.65607</v>
      </c>
      <c r="K7556" s="166">
        <f>+(ExportsELAP[[#This Row],[Exports kWh - MPT]]/1000)*ExportsELAP[[#This Row],[EIM Price]]</f>
        <v>5.5147587153259998</v>
      </c>
      <c r="L7556" s="167" t="str">
        <f>+INDEX(ECR_Hours!$I$12:$I$15,MATCH(ExportsELAP[[#This Row],[Date Prevailing]],ECR_Hours!$H$12:$H$15,1))</f>
        <v>NS</v>
      </c>
      <c r="M7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7" spans="1:13" x14ac:dyDescent="0.25">
      <c r="A7557" s="164">
        <f>+Exports!A7560</f>
        <v>44876</v>
      </c>
      <c r="B7557" s="165">
        <f t="shared" si="472"/>
        <v>2022</v>
      </c>
      <c r="C7557" s="165">
        <f t="shared" si="473"/>
        <v>11</v>
      </c>
      <c r="D7557" s="165">
        <f t="shared" si="474"/>
        <v>11</v>
      </c>
      <c r="E7557" s="165">
        <f>+Exports!B7560</f>
        <v>19</v>
      </c>
      <c r="F7557" s="165">
        <f>+WEEKDAY(ExportsELAP[[#This Row],[Date Prevailing]],1)</f>
        <v>6</v>
      </c>
      <c r="G7557" s="165">
        <f>+COUNTIFS(ECR_Hours!$K$6:$K$7,ExportsELAP[[#This Row],[Date Prevailing]])</f>
        <v>0</v>
      </c>
      <c r="H7557" s="165">
        <f t="shared" si="475"/>
        <v>6</v>
      </c>
      <c r="I7557" s="166">
        <f>+Exports!G7560</f>
        <v>20.081899999999997</v>
      </c>
      <c r="J7557" s="166">
        <f>+'ELAP_IPCO-APND'!D7560</f>
        <v>90.867689999999996</v>
      </c>
      <c r="K7557" s="166">
        <f>+(ExportsELAP[[#This Row],[Exports kWh - MPT]]/1000)*ExportsELAP[[#This Row],[EIM Price]]</f>
        <v>1.8247958638109996</v>
      </c>
      <c r="L7557" s="167" t="str">
        <f>+INDEX(ECR_Hours!$I$12:$I$15,MATCH(ExportsELAP[[#This Row],[Date Prevailing]],ECR_Hours!$H$12:$H$15,1))</f>
        <v>NS</v>
      </c>
      <c r="M7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8" spans="1:13" x14ac:dyDescent="0.25">
      <c r="A7558" s="164">
        <f>+Exports!A7561</f>
        <v>44876</v>
      </c>
      <c r="B7558" s="165">
        <f t="shared" si="472"/>
        <v>2022</v>
      </c>
      <c r="C7558" s="165">
        <f t="shared" si="473"/>
        <v>11</v>
      </c>
      <c r="D7558" s="165">
        <f t="shared" si="474"/>
        <v>11</v>
      </c>
      <c r="E7558" s="165">
        <f>+Exports!B7561</f>
        <v>20</v>
      </c>
      <c r="F7558" s="165">
        <f>+WEEKDAY(ExportsELAP[[#This Row],[Date Prevailing]],1)</f>
        <v>6</v>
      </c>
      <c r="G7558" s="165">
        <f>+COUNTIFS(ECR_Hours!$K$6:$K$7,ExportsELAP[[#This Row],[Date Prevailing]])</f>
        <v>0</v>
      </c>
      <c r="H7558" s="165">
        <f t="shared" si="475"/>
        <v>6</v>
      </c>
      <c r="I7558" s="166">
        <f>+Exports!G7561</f>
        <v>8.0015999999999892</v>
      </c>
      <c r="J7558" s="166">
        <f>+'ELAP_IPCO-APND'!D7561</f>
        <v>85.505459999999999</v>
      </c>
      <c r="K7558" s="166">
        <f>+(ExportsELAP[[#This Row],[Exports kWh - MPT]]/1000)*ExportsELAP[[#This Row],[EIM Price]]</f>
        <v>0.68418048873599902</v>
      </c>
      <c r="L7558" s="167" t="str">
        <f>+INDEX(ECR_Hours!$I$12:$I$15,MATCH(ExportsELAP[[#This Row],[Date Prevailing]],ECR_Hours!$H$12:$H$15,1))</f>
        <v>NS</v>
      </c>
      <c r="M7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59" spans="1:13" x14ac:dyDescent="0.25">
      <c r="A7559" s="164">
        <f>+Exports!A7562</f>
        <v>44876</v>
      </c>
      <c r="B7559" s="165">
        <f t="shared" si="472"/>
        <v>2022</v>
      </c>
      <c r="C7559" s="165">
        <f t="shared" si="473"/>
        <v>11</v>
      </c>
      <c r="D7559" s="165">
        <f t="shared" si="474"/>
        <v>11</v>
      </c>
      <c r="E7559" s="165">
        <f>+Exports!B7562</f>
        <v>21</v>
      </c>
      <c r="F7559" s="165">
        <f>+WEEKDAY(ExportsELAP[[#This Row],[Date Prevailing]],1)</f>
        <v>6</v>
      </c>
      <c r="G7559" s="165">
        <f>+COUNTIFS(ECR_Hours!$K$6:$K$7,ExportsELAP[[#This Row],[Date Prevailing]])</f>
        <v>0</v>
      </c>
      <c r="H7559" s="165">
        <f t="shared" si="475"/>
        <v>6</v>
      </c>
      <c r="I7559" s="166">
        <f>+Exports!G7562</f>
        <v>7.1129999999999995</v>
      </c>
      <c r="J7559" s="166">
        <f>+'ELAP_IPCO-APND'!D7562</f>
        <v>93.280090000000001</v>
      </c>
      <c r="K7559" s="166">
        <f>+(ExportsELAP[[#This Row],[Exports kWh - MPT]]/1000)*ExportsELAP[[#This Row],[EIM Price]]</f>
        <v>0.66350128016999999</v>
      </c>
      <c r="L7559" s="167" t="str">
        <f>+INDEX(ECR_Hours!$I$12:$I$15,MATCH(ExportsELAP[[#This Row],[Date Prevailing]],ECR_Hours!$H$12:$H$15,1))</f>
        <v>NS</v>
      </c>
      <c r="M7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0" spans="1:13" x14ac:dyDescent="0.25">
      <c r="A7560" s="164">
        <f>+Exports!A7563</f>
        <v>44876</v>
      </c>
      <c r="B7560" s="165">
        <f t="shared" si="472"/>
        <v>2022</v>
      </c>
      <c r="C7560" s="165">
        <f t="shared" si="473"/>
        <v>11</v>
      </c>
      <c r="D7560" s="165">
        <f t="shared" si="474"/>
        <v>11</v>
      </c>
      <c r="E7560" s="165">
        <f>+Exports!B7563</f>
        <v>22</v>
      </c>
      <c r="F7560" s="165">
        <f>+WEEKDAY(ExportsELAP[[#This Row],[Date Prevailing]],1)</f>
        <v>6</v>
      </c>
      <c r="G7560" s="165">
        <f>+COUNTIFS(ECR_Hours!$K$6:$K$7,ExportsELAP[[#This Row],[Date Prevailing]])</f>
        <v>0</v>
      </c>
      <c r="H7560" s="165">
        <f t="shared" si="475"/>
        <v>6</v>
      </c>
      <c r="I7560" s="166">
        <f>+Exports!G7563</f>
        <v>8.5003000000000011</v>
      </c>
      <c r="J7560" s="166">
        <f>+'ELAP_IPCO-APND'!D7563</f>
        <v>90.150949999999995</v>
      </c>
      <c r="K7560" s="166">
        <f>+(ExportsELAP[[#This Row],[Exports kWh - MPT]]/1000)*ExportsELAP[[#This Row],[EIM Price]]</f>
        <v>0.76631012028500001</v>
      </c>
      <c r="L7560" s="167" t="str">
        <f>+INDEX(ECR_Hours!$I$12:$I$15,MATCH(ExportsELAP[[#This Row],[Date Prevailing]],ECR_Hours!$H$12:$H$15,1))</f>
        <v>NS</v>
      </c>
      <c r="M7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1" spans="1:13" x14ac:dyDescent="0.25">
      <c r="A7561" s="164">
        <f>+Exports!A7564</f>
        <v>44876</v>
      </c>
      <c r="B7561" s="165">
        <f t="shared" si="472"/>
        <v>2022</v>
      </c>
      <c r="C7561" s="165">
        <f t="shared" si="473"/>
        <v>11</v>
      </c>
      <c r="D7561" s="165">
        <f t="shared" si="474"/>
        <v>11</v>
      </c>
      <c r="E7561" s="165">
        <f>+Exports!B7564</f>
        <v>23</v>
      </c>
      <c r="F7561" s="165">
        <f>+WEEKDAY(ExportsELAP[[#This Row],[Date Prevailing]],1)</f>
        <v>6</v>
      </c>
      <c r="G7561" s="165">
        <f>+COUNTIFS(ECR_Hours!$K$6:$K$7,ExportsELAP[[#This Row],[Date Prevailing]])</f>
        <v>0</v>
      </c>
      <c r="H7561" s="165">
        <f t="shared" si="475"/>
        <v>6</v>
      </c>
      <c r="I7561" s="166">
        <f>+Exports!G7564</f>
        <v>10.544</v>
      </c>
      <c r="J7561" s="166">
        <f>+'ELAP_IPCO-APND'!D7564</f>
        <v>99.027389999999997</v>
      </c>
      <c r="K7561" s="166">
        <f>+(ExportsELAP[[#This Row],[Exports kWh - MPT]]/1000)*ExportsELAP[[#This Row],[EIM Price]]</f>
        <v>1.04414480016</v>
      </c>
      <c r="L7561" s="167" t="str">
        <f>+INDEX(ECR_Hours!$I$12:$I$15,MATCH(ExportsELAP[[#This Row],[Date Prevailing]],ECR_Hours!$H$12:$H$15,1))</f>
        <v>NS</v>
      </c>
      <c r="M7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2" spans="1:13" x14ac:dyDescent="0.25">
      <c r="A7562" s="164">
        <f>+Exports!A7565</f>
        <v>44876</v>
      </c>
      <c r="B7562" s="165">
        <f t="shared" si="472"/>
        <v>2022</v>
      </c>
      <c r="C7562" s="165">
        <f t="shared" si="473"/>
        <v>11</v>
      </c>
      <c r="D7562" s="165">
        <f t="shared" si="474"/>
        <v>11</v>
      </c>
      <c r="E7562" s="165">
        <f>+Exports!B7565</f>
        <v>24</v>
      </c>
      <c r="F7562" s="165">
        <f>+WEEKDAY(ExportsELAP[[#This Row],[Date Prevailing]],1)</f>
        <v>6</v>
      </c>
      <c r="G7562" s="165">
        <f>+COUNTIFS(ECR_Hours!$K$6:$K$7,ExportsELAP[[#This Row],[Date Prevailing]])</f>
        <v>0</v>
      </c>
      <c r="H7562" s="165">
        <f t="shared" si="475"/>
        <v>6</v>
      </c>
      <c r="I7562" s="166">
        <f>+Exports!G7565</f>
        <v>10.6332</v>
      </c>
      <c r="J7562" s="166">
        <f>+'ELAP_IPCO-APND'!D7565</f>
        <v>86.538570000000007</v>
      </c>
      <c r="K7562" s="166">
        <f>+(ExportsELAP[[#This Row],[Exports kWh - MPT]]/1000)*ExportsELAP[[#This Row],[EIM Price]]</f>
        <v>0.92018192252400011</v>
      </c>
      <c r="L7562" s="167" t="str">
        <f>+INDEX(ECR_Hours!$I$12:$I$15,MATCH(ExportsELAP[[#This Row],[Date Prevailing]],ECR_Hours!$H$12:$H$15,1))</f>
        <v>NS</v>
      </c>
      <c r="M7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3" spans="1:13" x14ac:dyDescent="0.25">
      <c r="A7563" s="164">
        <f>+Exports!A7566</f>
        <v>44877</v>
      </c>
      <c r="B7563" s="165">
        <f t="shared" si="472"/>
        <v>2022</v>
      </c>
      <c r="C7563" s="165">
        <f t="shared" si="473"/>
        <v>11</v>
      </c>
      <c r="D7563" s="165">
        <f t="shared" si="474"/>
        <v>12</v>
      </c>
      <c r="E7563" s="165">
        <f>+Exports!B7566</f>
        <v>1</v>
      </c>
      <c r="F7563" s="165">
        <f>+WEEKDAY(ExportsELAP[[#This Row],[Date Prevailing]],1)</f>
        <v>7</v>
      </c>
      <c r="G7563" s="165">
        <f>+COUNTIFS(ECR_Hours!$K$6:$K$7,ExportsELAP[[#This Row],[Date Prevailing]])</f>
        <v>0</v>
      </c>
      <c r="H7563" s="165">
        <f t="shared" si="475"/>
        <v>7</v>
      </c>
      <c r="I7563" s="166">
        <f>+Exports!G7566</f>
        <v>11.41129999999999</v>
      </c>
      <c r="J7563" s="166">
        <f>+'ELAP_IPCO-APND'!D7566</f>
        <v>82.448639999999997</v>
      </c>
      <c r="K7563" s="166">
        <f>+(ExportsELAP[[#This Row],[Exports kWh - MPT]]/1000)*ExportsELAP[[#This Row],[EIM Price]]</f>
        <v>0.94084616563199919</v>
      </c>
      <c r="L7563" s="167" t="str">
        <f>+INDEX(ECR_Hours!$I$12:$I$15,MATCH(ExportsELAP[[#This Row],[Date Prevailing]],ECR_Hours!$H$12:$H$15,1))</f>
        <v>NS</v>
      </c>
      <c r="M7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4" spans="1:13" x14ac:dyDescent="0.25">
      <c r="A7564" s="164">
        <f>+Exports!A7567</f>
        <v>44877</v>
      </c>
      <c r="B7564" s="165">
        <f t="shared" si="472"/>
        <v>2022</v>
      </c>
      <c r="C7564" s="165">
        <f t="shared" si="473"/>
        <v>11</v>
      </c>
      <c r="D7564" s="165">
        <f t="shared" si="474"/>
        <v>12</v>
      </c>
      <c r="E7564" s="165">
        <f>+Exports!B7567</f>
        <v>2</v>
      </c>
      <c r="F7564" s="165">
        <f>+WEEKDAY(ExportsELAP[[#This Row],[Date Prevailing]],1)</f>
        <v>7</v>
      </c>
      <c r="G7564" s="165">
        <f>+COUNTIFS(ECR_Hours!$K$6:$K$7,ExportsELAP[[#This Row],[Date Prevailing]])</f>
        <v>0</v>
      </c>
      <c r="H7564" s="165">
        <f t="shared" si="475"/>
        <v>7</v>
      </c>
      <c r="I7564" s="166">
        <f>+Exports!G7567</f>
        <v>11.318800000000001</v>
      </c>
      <c r="J7564" s="166">
        <f>+'ELAP_IPCO-APND'!D7567</f>
        <v>80.170479999999998</v>
      </c>
      <c r="K7564" s="166">
        <f>+(ExportsELAP[[#This Row],[Exports kWh - MPT]]/1000)*ExportsELAP[[#This Row],[EIM Price]]</f>
        <v>0.90743362902400015</v>
      </c>
      <c r="L7564" s="167" t="str">
        <f>+INDEX(ECR_Hours!$I$12:$I$15,MATCH(ExportsELAP[[#This Row],[Date Prevailing]],ECR_Hours!$H$12:$H$15,1))</f>
        <v>NS</v>
      </c>
      <c r="M7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5" spans="1:13" x14ac:dyDescent="0.25">
      <c r="A7565" s="164">
        <f>+Exports!A7568</f>
        <v>44877</v>
      </c>
      <c r="B7565" s="165">
        <f t="shared" si="472"/>
        <v>2022</v>
      </c>
      <c r="C7565" s="165">
        <f t="shared" si="473"/>
        <v>11</v>
      </c>
      <c r="D7565" s="165">
        <f t="shared" si="474"/>
        <v>12</v>
      </c>
      <c r="E7565" s="165">
        <f>+Exports!B7568</f>
        <v>3</v>
      </c>
      <c r="F7565" s="165">
        <f>+WEEKDAY(ExportsELAP[[#This Row],[Date Prevailing]],1)</f>
        <v>7</v>
      </c>
      <c r="G7565" s="165">
        <f>+COUNTIFS(ECR_Hours!$K$6:$K$7,ExportsELAP[[#This Row],[Date Prevailing]])</f>
        <v>0</v>
      </c>
      <c r="H7565" s="165">
        <f t="shared" si="475"/>
        <v>7</v>
      </c>
      <c r="I7565" s="166">
        <f>+Exports!G7568</f>
        <v>12.7758</v>
      </c>
      <c r="J7565" s="166">
        <f>+'ELAP_IPCO-APND'!D7568</f>
        <v>81.978430000000003</v>
      </c>
      <c r="K7565" s="166">
        <f>+(ExportsELAP[[#This Row],[Exports kWh - MPT]]/1000)*ExportsELAP[[#This Row],[EIM Price]]</f>
        <v>1.047340025994</v>
      </c>
      <c r="L7565" s="167" t="str">
        <f>+INDEX(ECR_Hours!$I$12:$I$15,MATCH(ExportsELAP[[#This Row],[Date Prevailing]],ECR_Hours!$H$12:$H$15,1))</f>
        <v>NS</v>
      </c>
      <c r="M7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6" spans="1:13" x14ac:dyDescent="0.25">
      <c r="A7566" s="164">
        <f>+Exports!A7569</f>
        <v>44877</v>
      </c>
      <c r="B7566" s="165">
        <f t="shared" si="472"/>
        <v>2022</v>
      </c>
      <c r="C7566" s="165">
        <f t="shared" si="473"/>
        <v>11</v>
      </c>
      <c r="D7566" s="165">
        <f t="shared" si="474"/>
        <v>12</v>
      </c>
      <c r="E7566" s="165">
        <f>+Exports!B7569</f>
        <v>4</v>
      </c>
      <c r="F7566" s="165">
        <f>+WEEKDAY(ExportsELAP[[#This Row],[Date Prevailing]],1)</f>
        <v>7</v>
      </c>
      <c r="G7566" s="165">
        <f>+COUNTIFS(ECR_Hours!$K$6:$K$7,ExportsELAP[[#This Row],[Date Prevailing]])</f>
        <v>0</v>
      </c>
      <c r="H7566" s="165">
        <f t="shared" si="475"/>
        <v>7</v>
      </c>
      <c r="I7566" s="166">
        <f>+Exports!G7569</f>
        <v>13.277799999999999</v>
      </c>
      <c r="J7566" s="166">
        <f>+'ELAP_IPCO-APND'!D7569</f>
        <v>86.699060000000003</v>
      </c>
      <c r="K7566" s="166">
        <f>+(ExportsELAP[[#This Row],[Exports kWh - MPT]]/1000)*ExportsELAP[[#This Row],[EIM Price]]</f>
        <v>1.151172778868</v>
      </c>
      <c r="L7566" s="167" t="str">
        <f>+INDEX(ECR_Hours!$I$12:$I$15,MATCH(ExportsELAP[[#This Row],[Date Prevailing]],ECR_Hours!$H$12:$H$15,1))</f>
        <v>NS</v>
      </c>
      <c r="M7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7" spans="1:13" x14ac:dyDescent="0.25">
      <c r="A7567" s="164">
        <f>+Exports!A7570</f>
        <v>44877</v>
      </c>
      <c r="B7567" s="165">
        <f t="shared" si="472"/>
        <v>2022</v>
      </c>
      <c r="C7567" s="165">
        <f t="shared" si="473"/>
        <v>11</v>
      </c>
      <c r="D7567" s="165">
        <f t="shared" si="474"/>
        <v>12</v>
      </c>
      <c r="E7567" s="165">
        <f>+Exports!B7570</f>
        <v>5</v>
      </c>
      <c r="F7567" s="165">
        <f>+WEEKDAY(ExportsELAP[[#This Row],[Date Prevailing]],1)</f>
        <v>7</v>
      </c>
      <c r="G7567" s="165">
        <f>+COUNTIFS(ECR_Hours!$K$6:$K$7,ExportsELAP[[#This Row],[Date Prevailing]])</f>
        <v>0</v>
      </c>
      <c r="H7567" s="165">
        <f t="shared" si="475"/>
        <v>7</v>
      </c>
      <c r="I7567" s="166">
        <f>+Exports!G7570</f>
        <v>13.631199999999991</v>
      </c>
      <c r="J7567" s="166">
        <f>+'ELAP_IPCO-APND'!D7570</f>
        <v>89.47945</v>
      </c>
      <c r="K7567" s="166">
        <f>+(ExportsELAP[[#This Row],[Exports kWh - MPT]]/1000)*ExportsELAP[[#This Row],[EIM Price]]</f>
        <v>1.2197122788399992</v>
      </c>
      <c r="L7567" s="167" t="str">
        <f>+INDEX(ECR_Hours!$I$12:$I$15,MATCH(ExportsELAP[[#This Row],[Date Prevailing]],ECR_Hours!$H$12:$H$15,1))</f>
        <v>NS</v>
      </c>
      <c r="M7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8" spans="1:13" x14ac:dyDescent="0.25">
      <c r="A7568" s="164">
        <f>+Exports!A7571</f>
        <v>44877</v>
      </c>
      <c r="B7568" s="165">
        <f t="shared" si="472"/>
        <v>2022</v>
      </c>
      <c r="C7568" s="165">
        <f t="shared" si="473"/>
        <v>11</v>
      </c>
      <c r="D7568" s="165">
        <f t="shared" si="474"/>
        <v>12</v>
      </c>
      <c r="E7568" s="165">
        <f>+Exports!B7571</f>
        <v>6</v>
      </c>
      <c r="F7568" s="165">
        <f>+WEEKDAY(ExportsELAP[[#This Row],[Date Prevailing]],1)</f>
        <v>7</v>
      </c>
      <c r="G7568" s="165">
        <f>+COUNTIFS(ECR_Hours!$K$6:$K$7,ExportsELAP[[#This Row],[Date Prevailing]])</f>
        <v>0</v>
      </c>
      <c r="H7568" s="165">
        <f t="shared" si="475"/>
        <v>7</v>
      </c>
      <c r="I7568" s="166">
        <f>+Exports!G7571</f>
        <v>13.182700000000001</v>
      </c>
      <c r="J7568" s="166">
        <f>+'ELAP_IPCO-APND'!D7571</f>
        <v>88.226960000000005</v>
      </c>
      <c r="K7568" s="166">
        <f>+(ExportsELAP[[#This Row],[Exports kWh - MPT]]/1000)*ExportsELAP[[#This Row],[EIM Price]]</f>
        <v>1.1630695455920002</v>
      </c>
      <c r="L7568" s="167" t="str">
        <f>+INDEX(ECR_Hours!$I$12:$I$15,MATCH(ExportsELAP[[#This Row],[Date Prevailing]],ECR_Hours!$H$12:$H$15,1))</f>
        <v>NS</v>
      </c>
      <c r="M7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69" spans="1:13" x14ac:dyDescent="0.25">
      <c r="A7569" s="164">
        <f>+Exports!A7572</f>
        <v>44877</v>
      </c>
      <c r="B7569" s="165">
        <f t="shared" si="472"/>
        <v>2022</v>
      </c>
      <c r="C7569" s="165">
        <f t="shared" si="473"/>
        <v>11</v>
      </c>
      <c r="D7569" s="165">
        <f t="shared" si="474"/>
        <v>12</v>
      </c>
      <c r="E7569" s="165">
        <f>+Exports!B7572</f>
        <v>7</v>
      </c>
      <c r="F7569" s="165">
        <f>+WEEKDAY(ExportsELAP[[#This Row],[Date Prevailing]],1)</f>
        <v>7</v>
      </c>
      <c r="G7569" s="165">
        <f>+COUNTIFS(ECR_Hours!$K$6:$K$7,ExportsELAP[[#This Row],[Date Prevailing]])</f>
        <v>0</v>
      </c>
      <c r="H7569" s="165">
        <f t="shared" si="475"/>
        <v>7</v>
      </c>
      <c r="I7569" s="166">
        <f>+Exports!G7572</f>
        <v>12.7616</v>
      </c>
      <c r="J7569" s="166">
        <f>+'ELAP_IPCO-APND'!D7572</f>
        <v>92.042249999999996</v>
      </c>
      <c r="K7569" s="166">
        <f>+(ExportsELAP[[#This Row],[Exports kWh - MPT]]/1000)*ExportsELAP[[#This Row],[EIM Price]]</f>
        <v>1.1746063776</v>
      </c>
      <c r="L7569" s="167" t="str">
        <f>+INDEX(ECR_Hours!$I$12:$I$15,MATCH(ExportsELAP[[#This Row],[Date Prevailing]],ECR_Hours!$H$12:$H$15,1))</f>
        <v>NS</v>
      </c>
      <c r="M7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0" spans="1:13" x14ac:dyDescent="0.25">
      <c r="A7570" s="164">
        <f>+Exports!A7573</f>
        <v>44877</v>
      </c>
      <c r="B7570" s="165">
        <f t="shared" si="472"/>
        <v>2022</v>
      </c>
      <c r="C7570" s="165">
        <f t="shared" si="473"/>
        <v>11</v>
      </c>
      <c r="D7570" s="165">
        <f t="shared" si="474"/>
        <v>12</v>
      </c>
      <c r="E7570" s="165">
        <f>+Exports!B7573</f>
        <v>8</v>
      </c>
      <c r="F7570" s="165">
        <f>+WEEKDAY(ExportsELAP[[#This Row],[Date Prevailing]],1)</f>
        <v>7</v>
      </c>
      <c r="G7570" s="165">
        <f>+COUNTIFS(ECR_Hours!$K$6:$K$7,ExportsELAP[[#This Row],[Date Prevailing]])</f>
        <v>0</v>
      </c>
      <c r="H7570" s="165">
        <f t="shared" si="475"/>
        <v>7</v>
      </c>
      <c r="I7570" s="166">
        <f>+Exports!G7573</f>
        <v>282.1046</v>
      </c>
      <c r="J7570" s="166">
        <f>+'ELAP_IPCO-APND'!D7573</f>
        <v>89.210350000000005</v>
      </c>
      <c r="K7570" s="166">
        <f>+(ExportsELAP[[#This Row],[Exports kWh - MPT]]/1000)*ExportsELAP[[#This Row],[EIM Price]]</f>
        <v>25.166650102609999</v>
      </c>
      <c r="L7570" s="167" t="str">
        <f>+INDEX(ECR_Hours!$I$12:$I$15,MATCH(ExportsELAP[[#This Row],[Date Prevailing]],ECR_Hours!$H$12:$H$15,1))</f>
        <v>NS</v>
      </c>
      <c r="M7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1" spans="1:13" x14ac:dyDescent="0.25">
      <c r="A7571" s="164">
        <f>+Exports!A7574</f>
        <v>44877</v>
      </c>
      <c r="B7571" s="165">
        <f t="shared" si="472"/>
        <v>2022</v>
      </c>
      <c r="C7571" s="165">
        <f t="shared" si="473"/>
        <v>11</v>
      </c>
      <c r="D7571" s="165">
        <f t="shared" si="474"/>
        <v>12</v>
      </c>
      <c r="E7571" s="165">
        <f>+Exports!B7574</f>
        <v>9</v>
      </c>
      <c r="F7571" s="165">
        <f>+WEEKDAY(ExportsELAP[[#This Row],[Date Prevailing]],1)</f>
        <v>7</v>
      </c>
      <c r="G7571" s="165">
        <f>+COUNTIFS(ECR_Hours!$K$6:$K$7,ExportsELAP[[#This Row],[Date Prevailing]])</f>
        <v>0</v>
      </c>
      <c r="H7571" s="165">
        <f t="shared" si="475"/>
        <v>7</v>
      </c>
      <c r="I7571" s="166">
        <f>+Exports!G7574</f>
        <v>4971.1949000000004</v>
      </c>
      <c r="J7571" s="166">
        <f>+'ELAP_IPCO-APND'!D7574</f>
        <v>73.949079999999995</v>
      </c>
      <c r="K7571" s="166">
        <f>+(ExportsELAP[[#This Row],[Exports kWh - MPT]]/1000)*ExportsELAP[[#This Row],[EIM Price]]</f>
        <v>367.61528935569203</v>
      </c>
      <c r="L7571" s="167" t="str">
        <f>+INDEX(ECR_Hours!$I$12:$I$15,MATCH(ExportsELAP[[#This Row],[Date Prevailing]],ECR_Hours!$H$12:$H$15,1))</f>
        <v>NS</v>
      </c>
      <c r="M7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2" spans="1:13" x14ac:dyDescent="0.25">
      <c r="A7572" s="164">
        <f>+Exports!A7575</f>
        <v>44877</v>
      </c>
      <c r="B7572" s="165">
        <f t="shared" si="472"/>
        <v>2022</v>
      </c>
      <c r="C7572" s="165">
        <f t="shared" si="473"/>
        <v>11</v>
      </c>
      <c r="D7572" s="165">
        <f t="shared" si="474"/>
        <v>12</v>
      </c>
      <c r="E7572" s="165">
        <f>+Exports!B7575</f>
        <v>10</v>
      </c>
      <c r="F7572" s="165">
        <f>+WEEKDAY(ExportsELAP[[#This Row],[Date Prevailing]],1)</f>
        <v>7</v>
      </c>
      <c r="G7572" s="165">
        <f>+COUNTIFS(ECR_Hours!$K$6:$K$7,ExportsELAP[[#This Row],[Date Prevailing]])</f>
        <v>0</v>
      </c>
      <c r="H7572" s="165">
        <f t="shared" si="475"/>
        <v>7</v>
      </c>
      <c r="I7572" s="166">
        <f>+Exports!G7575</f>
        <v>10823.873899999999</v>
      </c>
      <c r="J7572" s="166">
        <f>+'ELAP_IPCO-APND'!D7575</f>
        <v>83.886380000000003</v>
      </c>
      <c r="K7572" s="166">
        <f>+(ExportsELAP[[#This Row],[Exports kWh - MPT]]/1000)*ExportsELAP[[#This Row],[EIM Price]]</f>
        <v>907.97559904748198</v>
      </c>
      <c r="L7572" s="167" t="str">
        <f>+INDEX(ECR_Hours!$I$12:$I$15,MATCH(ExportsELAP[[#This Row],[Date Prevailing]],ECR_Hours!$H$12:$H$15,1))</f>
        <v>NS</v>
      </c>
      <c r="M7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3" spans="1:13" x14ac:dyDescent="0.25">
      <c r="A7573" s="164">
        <f>+Exports!A7576</f>
        <v>44877</v>
      </c>
      <c r="B7573" s="165">
        <f t="shared" si="472"/>
        <v>2022</v>
      </c>
      <c r="C7573" s="165">
        <f t="shared" si="473"/>
        <v>11</v>
      </c>
      <c r="D7573" s="165">
        <f t="shared" si="474"/>
        <v>12</v>
      </c>
      <c r="E7573" s="165">
        <f>+Exports!B7576</f>
        <v>11</v>
      </c>
      <c r="F7573" s="165">
        <f>+WEEKDAY(ExportsELAP[[#This Row],[Date Prevailing]],1)</f>
        <v>7</v>
      </c>
      <c r="G7573" s="165">
        <f>+COUNTIFS(ECR_Hours!$K$6:$K$7,ExportsELAP[[#This Row],[Date Prevailing]])</f>
        <v>0</v>
      </c>
      <c r="H7573" s="165">
        <f t="shared" si="475"/>
        <v>7</v>
      </c>
      <c r="I7573" s="166">
        <f>+Exports!G7576</f>
        <v>14887.791400000002</v>
      </c>
      <c r="J7573" s="166">
        <f>+'ELAP_IPCO-APND'!D7576</f>
        <v>81.840789999999998</v>
      </c>
      <c r="K7573" s="166">
        <f>+(ExportsELAP[[#This Row],[Exports kWh - MPT]]/1000)*ExportsELAP[[#This Row],[EIM Price]]</f>
        <v>1218.4286095312061</v>
      </c>
      <c r="L7573" s="167" t="str">
        <f>+INDEX(ECR_Hours!$I$12:$I$15,MATCH(ExportsELAP[[#This Row],[Date Prevailing]],ECR_Hours!$H$12:$H$15,1))</f>
        <v>NS</v>
      </c>
      <c r="M7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4" spans="1:13" x14ac:dyDescent="0.25">
      <c r="A7574" s="164">
        <f>+Exports!A7577</f>
        <v>44877</v>
      </c>
      <c r="B7574" s="165">
        <f t="shared" si="472"/>
        <v>2022</v>
      </c>
      <c r="C7574" s="165">
        <f t="shared" si="473"/>
        <v>11</v>
      </c>
      <c r="D7574" s="165">
        <f t="shared" si="474"/>
        <v>12</v>
      </c>
      <c r="E7574" s="165">
        <f>+Exports!B7577</f>
        <v>12</v>
      </c>
      <c r="F7574" s="165">
        <f>+WEEKDAY(ExportsELAP[[#This Row],[Date Prevailing]],1)</f>
        <v>7</v>
      </c>
      <c r="G7574" s="165">
        <f>+COUNTIFS(ECR_Hours!$K$6:$K$7,ExportsELAP[[#This Row],[Date Prevailing]])</f>
        <v>0</v>
      </c>
      <c r="H7574" s="165">
        <f t="shared" si="475"/>
        <v>7</v>
      </c>
      <c r="I7574" s="166">
        <f>+Exports!G7577</f>
        <v>15547.009</v>
      </c>
      <c r="J7574" s="166">
        <f>+'ELAP_IPCO-APND'!D7577</f>
        <v>78.100120000000004</v>
      </c>
      <c r="K7574" s="166">
        <f>+(ExportsELAP[[#This Row],[Exports kWh - MPT]]/1000)*ExportsELAP[[#This Row],[EIM Price]]</f>
        <v>1214.22326854108</v>
      </c>
      <c r="L7574" s="167" t="str">
        <f>+INDEX(ECR_Hours!$I$12:$I$15,MATCH(ExportsELAP[[#This Row],[Date Prevailing]],ECR_Hours!$H$12:$H$15,1))</f>
        <v>NS</v>
      </c>
      <c r="M7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5" spans="1:13" x14ac:dyDescent="0.25">
      <c r="A7575" s="164">
        <f>+Exports!A7578</f>
        <v>44877</v>
      </c>
      <c r="B7575" s="165">
        <f t="shared" si="472"/>
        <v>2022</v>
      </c>
      <c r="C7575" s="165">
        <f t="shared" si="473"/>
        <v>11</v>
      </c>
      <c r="D7575" s="165">
        <f t="shared" si="474"/>
        <v>12</v>
      </c>
      <c r="E7575" s="165">
        <f>+Exports!B7578</f>
        <v>13</v>
      </c>
      <c r="F7575" s="165">
        <f>+WEEKDAY(ExportsELAP[[#This Row],[Date Prevailing]],1)</f>
        <v>7</v>
      </c>
      <c r="G7575" s="165">
        <f>+COUNTIFS(ECR_Hours!$K$6:$K$7,ExportsELAP[[#This Row],[Date Prevailing]])</f>
        <v>0</v>
      </c>
      <c r="H7575" s="165">
        <f t="shared" si="475"/>
        <v>7</v>
      </c>
      <c r="I7575" s="166">
        <f>+Exports!G7578</f>
        <v>16265.4737</v>
      </c>
      <c r="J7575" s="166">
        <f>+'ELAP_IPCO-APND'!D7578</f>
        <v>78.269829999999999</v>
      </c>
      <c r="K7575" s="166">
        <f>+(ExportsELAP[[#This Row],[Exports kWh - MPT]]/1000)*ExportsELAP[[#This Row],[EIM Price]]</f>
        <v>1273.0958613684711</v>
      </c>
      <c r="L7575" s="167" t="str">
        <f>+INDEX(ECR_Hours!$I$12:$I$15,MATCH(ExportsELAP[[#This Row],[Date Prevailing]],ECR_Hours!$H$12:$H$15,1))</f>
        <v>NS</v>
      </c>
      <c r="M7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6" spans="1:13" x14ac:dyDescent="0.25">
      <c r="A7576" s="164">
        <f>+Exports!A7579</f>
        <v>44877</v>
      </c>
      <c r="B7576" s="165">
        <f t="shared" si="472"/>
        <v>2022</v>
      </c>
      <c r="C7576" s="165">
        <f t="shared" si="473"/>
        <v>11</v>
      </c>
      <c r="D7576" s="165">
        <f t="shared" si="474"/>
        <v>12</v>
      </c>
      <c r="E7576" s="165">
        <f>+Exports!B7579</f>
        <v>14</v>
      </c>
      <c r="F7576" s="165">
        <f>+WEEKDAY(ExportsELAP[[#This Row],[Date Prevailing]],1)</f>
        <v>7</v>
      </c>
      <c r="G7576" s="165">
        <f>+COUNTIFS(ECR_Hours!$K$6:$K$7,ExportsELAP[[#This Row],[Date Prevailing]])</f>
        <v>0</v>
      </c>
      <c r="H7576" s="165">
        <f t="shared" si="475"/>
        <v>7</v>
      </c>
      <c r="I7576" s="166">
        <f>+Exports!G7579</f>
        <v>16734.227200000001</v>
      </c>
      <c r="J7576" s="166">
        <f>+'ELAP_IPCO-APND'!D7579</f>
        <v>73.39049</v>
      </c>
      <c r="K7576" s="166">
        <f>+(ExportsELAP[[#This Row],[Exports kWh - MPT]]/1000)*ExportsELAP[[#This Row],[EIM Price]]</f>
        <v>1228.133133979328</v>
      </c>
      <c r="L7576" s="167" t="str">
        <f>+INDEX(ECR_Hours!$I$12:$I$15,MATCH(ExportsELAP[[#This Row],[Date Prevailing]],ECR_Hours!$H$12:$H$15,1))</f>
        <v>NS</v>
      </c>
      <c r="M7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7" spans="1:13" x14ac:dyDescent="0.25">
      <c r="A7577" s="164">
        <f>+Exports!A7580</f>
        <v>44877</v>
      </c>
      <c r="B7577" s="165">
        <f t="shared" si="472"/>
        <v>2022</v>
      </c>
      <c r="C7577" s="165">
        <f t="shared" si="473"/>
        <v>11</v>
      </c>
      <c r="D7577" s="165">
        <f t="shared" si="474"/>
        <v>12</v>
      </c>
      <c r="E7577" s="165">
        <f>+Exports!B7580</f>
        <v>15</v>
      </c>
      <c r="F7577" s="165">
        <f>+WEEKDAY(ExportsELAP[[#This Row],[Date Prevailing]],1)</f>
        <v>7</v>
      </c>
      <c r="G7577" s="165">
        <f>+COUNTIFS(ECR_Hours!$K$6:$K$7,ExportsELAP[[#This Row],[Date Prevailing]])</f>
        <v>0</v>
      </c>
      <c r="H7577" s="165">
        <f t="shared" si="475"/>
        <v>7</v>
      </c>
      <c r="I7577" s="166">
        <f>+Exports!G7580</f>
        <v>19742.3442</v>
      </c>
      <c r="J7577" s="166">
        <f>+'ELAP_IPCO-APND'!D7580</f>
        <v>69.424340000000001</v>
      </c>
      <c r="K7577" s="166">
        <f>+(ExportsELAP[[#This Row],[Exports kWh - MPT]]/1000)*ExportsELAP[[#This Row],[EIM Price]]</f>
        <v>1370.5992161378279</v>
      </c>
      <c r="L7577" s="167" t="str">
        <f>+INDEX(ECR_Hours!$I$12:$I$15,MATCH(ExportsELAP[[#This Row],[Date Prevailing]],ECR_Hours!$H$12:$H$15,1))</f>
        <v>NS</v>
      </c>
      <c r="M7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8" spans="1:13" x14ac:dyDescent="0.25">
      <c r="A7578" s="164">
        <f>+Exports!A7581</f>
        <v>44877</v>
      </c>
      <c r="B7578" s="165">
        <f t="shared" si="472"/>
        <v>2022</v>
      </c>
      <c r="C7578" s="165">
        <f t="shared" si="473"/>
        <v>11</v>
      </c>
      <c r="D7578" s="165">
        <f t="shared" si="474"/>
        <v>12</v>
      </c>
      <c r="E7578" s="165">
        <f>+Exports!B7581</f>
        <v>16</v>
      </c>
      <c r="F7578" s="165">
        <f>+WEEKDAY(ExportsELAP[[#This Row],[Date Prevailing]],1)</f>
        <v>7</v>
      </c>
      <c r="G7578" s="165">
        <f>+COUNTIFS(ECR_Hours!$K$6:$K$7,ExportsELAP[[#This Row],[Date Prevailing]])</f>
        <v>0</v>
      </c>
      <c r="H7578" s="165">
        <f t="shared" si="475"/>
        <v>7</v>
      </c>
      <c r="I7578" s="166">
        <f>+Exports!G7581</f>
        <v>11653.3747</v>
      </c>
      <c r="J7578" s="166">
        <f>+'ELAP_IPCO-APND'!D7581</f>
        <v>74.950540000000004</v>
      </c>
      <c r="K7578" s="166">
        <f>+(ExportsELAP[[#This Row],[Exports kWh - MPT]]/1000)*ExportsELAP[[#This Row],[EIM Price]]</f>
        <v>873.42672658733807</v>
      </c>
      <c r="L7578" s="167" t="str">
        <f>+INDEX(ECR_Hours!$I$12:$I$15,MATCH(ExportsELAP[[#This Row],[Date Prevailing]],ECR_Hours!$H$12:$H$15,1))</f>
        <v>NS</v>
      </c>
      <c r="M7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79" spans="1:13" x14ac:dyDescent="0.25">
      <c r="A7579" s="164">
        <f>+Exports!A7582</f>
        <v>44877</v>
      </c>
      <c r="B7579" s="165">
        <f t="shared" si="472"/>
        <v>2022</v>
      </c>
      <c r="C7579" s="165">
        <f t="shared" si="473"/>
        <v>11</v>
      </c>
      <c r="D7579" s="165">
        <f t="shared" si="474"/>
        <v>12</v>
      </c>
      <c r="E7579" s="165">
        <f>+Exports!B7582</f>
        <v>17</v>
      </c>
      <c r="F7579" s="165">
        <f>+WEEKDAY(ExportsELAP[[#This Row],[Date Prevailing]],1)</f>
        <v>7</v>
      </c>
      <c r="G7579" s="165">
        <f>+COUNTIFS(ECR_Hours!$K$6:$K$7,ExportsELAP[[#This Row],[Date Prevailing]])</f>
        <v>0</v>
      </c>
      <c r="H7579" s="165">
        <f t="shared" si="475"/>
        <v>7</v>
      </c>
      <c r="I7579" s="166">
        <f>+Exports!G7582</f>
        <v>4341.8927999999996</v>
      </c>
      <c r="J7579" s="166">
        <f>+'ELAP_IPCO-APND'!D7582</f>
        <v>90.615120000000005</v>
      </c>
      <c r="K7579" s="166">
        <f>+(ExportsELAP[[#This Row],[Exports kWh - MPT]]/1000)*ExportsELAP[[#This Row],[EIM Price]]</f>
        <v>393.44113709913597</v>
      </c>
      <c r="L7579" s="167" t="str">
        <f>+INDEX(ECR_Hours!$I$12:$I$15,MATCH(ExportsELAP[[#This Row],[Date Prevailing]],ECR_Hours!$H$12:$H$15,1))</f>
        <v>NS</v>
      </c>
      <c r="M7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0" spans="1:13" x14ac:dyDescent="0.25">
      <c r="A7580" s="164">
        <f>+Exports!A7583</f>
        <v>44877</v>
      </c>
      <c r="B7580" s="165">
        <f t="shared" si="472"/>
        <v>2022</v>
      </c>
      <c r="C7580" s="165">
        <f t="shared" si="473"/>
        <v>11</v>
      </c>
      <c r="D7580" s="165">
        <f t="shared" si="474"/>
        <v>12</v>
      </c>
      <c r="E7580" s="165">
        <f>+Exports!B7583</f>
        <v>18</v>
      </c>
      <c r="F7580" s="165">
        <f>+WEEKDAY(ExportsELAP[[#This Row],[Date Prevailing]],1)</f>
        <v>7</v>
      </c>
      <c r="G7580" s="165">
        <f>+COUNTIFS(ECR_Hours!$K$6:$K$7,ExportsELAP[[#This Row],[Date Prevailing]])</f>
        <v>0</v>
      </c>
      <c r="H7580" s="165">
        <f t="shared" si="475"/>
        <v>7</v>
      </c>
      <c r="I7580" s="166">
        <f>+Exports!G7583</f>
        <v>224.48680000000002</v>
      </c>
      <c r="J7580" s="166">
        <f>+'ELAP_IPCO-APND'!D7583</f>
        <v>94.885360000000006</v>
      </c>
      <c r="K7580" s="166">
        <f>+(ExportsELAP[[#This Row],[Exports kWh - MPT]]/1000)*ExportsELAP[[#This Row],[EIM Price]]</f>
        <v>21.300510833248001</v>
      </c>
      <c r="L7580" s="167" t="str">
        <f>+INDEX(ECR_Hours!$I$12:$I$15,MATCH(ExportsELAP[[#This Row],[Date Prevailing]],ECR_Hours!$H$12:$H$15,1))</f>
        <v>NS</v>
      </c>
      <c r="M7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1" spans="1:13" x14ac:dyDescent="0.25">
      <c r="A7581" s="164">
        <f>+Exports!A7584</f>
        <v>44877</v>
      </c>
      <c r="B7581" s="165">
        <f t="shared" si="472"/>
        <v>2022</v>
      </c>
      <c r="C7581" s="165">
        <f t="shared" si="473"/>
        <v>11</v>
      </c>
      <c r="D7581" s="165">
        <f t="shared" si="474"/>
        <v>12</v>
      </c>
      <c r="E7581" s="165">
        <f>+Exports!B7584</f>
        <v>19</v>
      </c>
      <c r="F7581" s="165">
        <f>+WEEKDAY(ExportsELAP[[#This Row],[Date Prevailing]],1)</f>
        <v>7</v>
      </c>
      <c r="G7581" s="165">
        <f>+COUNTIFS(ECR_Hours!$K$6:$K$7,ExportsELAP[[#This Row],[Date Prevailing]])</f>
        <v>0</v>
      </c>
      <c r="H7581" s="165">
        <f t="shared" si="475"/>
        <v>7</v>
      </c>
      <c r="I7581" s="166">
        <f>+Exports!G7584</f>
        <v>53.353499999999997</v>
      </c>
      <c r="J7581" s="166">
        <f>+'ELAP_IPCO-APND'!D7584</f>
        <v>98.824219999999997</v>
      </c>
      <c r="K7581" s="166">
        <f>+(ExportsELAP[[#This Row],[Exports kWh - MPT]]/1000)*ExportsELAP[[#This Row],[EIM Price]]</f>
        <v>5.2726180217699996</v>
      </c>
      <c r="L7581" s="167" t="str">
        <f>+INDEX(ECR_Hours!$I$12:$I$15,MATCH(ExportsELAP[[#This Row],[Date Prevailing]],ECR_Hours!$H$12:$H$15,1))</f>
        <v>NS</v>
      </c>
      <c r="M7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2" spans="1:13" x14ac:dyDescent="0.25">
      <c r="A7582" s="164">
        <f>+Exports!A7585</f>
        <v>44877</v>
      </c>
      <c r="B7582" s="165">
        <f t="shared" si="472"/>
        <v>2022</v>
      </c>
      <c r="C7582" s="165">
        <f t="shared" si="473"/>
        <v>11</v>
      </c>
      <c r="D7582" s="165">
        <f t="shared" si="474"/>
        <v>12</v>
      </c>
      <c r="E7582" s="165">
        <f>+Exports!B7585</f>
        <v>20</v>
      </c>
      <c r="F7582" s="165">
        <f>+WEEKDAY(ExportsELAP[[#This Row],[Date Prevailing]],1)</f>
        <v>7</v>
      </c>
      <c r="G7582" s="165">
        <f>+COUNTIFS(ECR_Hours!$K$6:$K$7,ExportsELAP[[#This Row],[Date Prevailing]])</f>
        <v>0</v>
      </c>
      <c r="H7582" s="165">
        <f t="shared" si="475"/>
        <v>7</v>
      </c>
      <c r="I7582" s="166">
        <f>+Exports!G7585</f>
        <v>8.4887999999999906</v>
      </c>
      <c r="J7582" s="166">
        <f>+'ELAP_IPCO-APND'!D7585</f>
        <v>91.819000000000003</v>
      </c>
      <c r="K7582" s="166">
        <f>+(ExportsELAP[[#This Row],[Exports kWh - MPT]]/1000)*ExportsELAP[[#This Row],[EIM Price]]</f>
        <v>0.77943312719999913</v>
      </c>
      <c r="L7582" s="167" t="str">
        <f>+INDEX(ECR_Hours!$I$12:$I$15,MATCH(ExportsELAP[[#This Row],[Date Prevailing]],ECR_Hours!$H$12:$H$15,1))</f>
        <v>NS</v>
      </c>
      <c r="M7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3" spans="1:13" x14ac:dyDescent="0.25">
      <c r="A7583" s="164">
        <f>+Exports!A7586</f>
        <v>44877</v>
      </c>
      <c r="B7583" s="165">
        <f t="shared" si="472"/>
        <v>2022</v>
      </c>
      <c r="C7583" s="165">
        <f t="shared" si="473"/>
        <v>11</v>
      </c>
      <c r="D7583" s="165">
        <f t="shared" si="474"/>
        <v>12</v>
      </c>
      <c r="E7583" s="165">
        <f>+Exports!B7586</f>
        <v>21</v>
      </c>
      <c r="F7583" s="165">
        <f>+WEEKDAY(ExportsELAP[[#This Row],[Date Prevailing]],1)</f>
        <v>7</v>
      </c>
      <c r="G7583" s="165">
        <f>+COUNTIFS(ECR_Hours!$K$6:$K$7,ExportsELAP[[#This Row],[Date Prevailing]])</f>
        <v>0</v>
      </c>
      <c r="H7583" s="165">
        <f t="shared" si="475"/>
        <v>7</v>
      </c>
      <c r="I7583" s="166">
        <f>+Exports!G7586</f>
        <v>8.0408000000000008</v>
      </c>
      <c r="J7583" s="166">
        <f>+'ELAP_IPCO-APND'!D7586</f>
        <v>91.080269999999999</v>
      </c>
      <c r="K7583" s="166">
        <f>+(ExportsELAP[[#This Row],[Exports kWh - MPT]]/1000)*ExportsELAP[[#This Row],[EIM Price]]</f>
        <v>0.73235823501600006</v>
      </c>
      <c r="L7583" s="167" t="str">
        <f>+INDEX(ECR_Hours!$I$12:$I$15,MATCH(ExportsELAP[[#This Row],[Date Prevailing]],ECR_Hours!$H$12:$H$15,1))</f>
        <v>NS</v>
      </c>
      <c r="M7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4" spans="1:13" x14ac:dyDescent="0.25">
      <c r="A7584" s="164">
        <f>+Exports!A7587</f>
        <v>44877</v>
      </c>
      <c r="B7584" s="165">
        <f t="shared" si="472"/>
        <v>2022</v>
      </c>
      <c r="C7584" s="165">
        <f t="shared" si="473"/>
        <v>11</v>
      </c>
      <c r="D7584" s="165">
        <f t="shared" si="474"/>
        <v>12</v>
      </c>
      <c r="E7584" s="165">
        <f>+Exports!B7587</f>
        <v>22</v>
      </c>
      <c r="F7584" s="165">
        <f>+WEEKDAY(ExportsELAP[[#This Row],[Date Prevailing]],1)</f>
        <v>7</v>
      </c>
      <c r="G7584" s="165">
        <f>+COUNTIFS(ECR_Hours!$K$6:$K$7,ExportsELAP[[#This Row],[Date Prevailing]])</f>
        <v>0</v>
      </c>
      <c r="H7584" s="165">
        <f t="shared" si="475"/>
        <v>7</v>
      </c>
      <c r="I7584" s="166">
        <f>+Exports!G7587</f>
        <v>8.3505000000000003</v>
      </c>
      <c r="J7584" s="166">
        <f>+'ELAP_IPCO-APND'!D7587</f>
        <v>94.960989999999995</v>
      </c>
      <c r="K7584" s="166">
        <f>+(ExportsELAP[[#This Row],[Exports kWh - MPT]]/1000)*ExportsELAP[[#This Row],[EIM Price]]</f>
        <v>0.79297174699499995</v>
      </c>
      <c r="L7584" s="167" t="str">
        <f>+INDEX(ECR_Hours!$I$12:$I$15,MATCH(ExportsELAP[[#This Row],[Date Prevailing]],ECR_Hours!$H$12:$H$15,1))</f>
        <v>NS</v>
      </c>
      <c r="M7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5" spans="1:13" x14ac:dyDescent="0.25">
      <c r="A7585" s="164">
        <f>+Exports!A7588</f>
        <v>44877</v>
      </c>
      <c r="B7585" s="165">
        <f t="shared" si="472"/>
        <v>2022</v>
      </c>
      <c r="C7585" s="165">
        <f t="shared" si="473"/>
        <v>11</v>
      </c>
      <c r="D7585" s="165">
        <f t="shared" si="474"/>
        <v>12</v>
      </c>
      <c r="E7585" s="165">
        <f>+Exports!B7588</f>
        <v>23</v>
      </c>
      <c r="F7585" s="165">
        <f>+WEEKDAY(ExportsELAP[[#This Row],[Date Prevailing]],1)</f>
        <v>7</v>
      </c>
      <c r="G7585" s="165">
        <f>+COUNTIFS(ECR_Hours!$K$6:$K$7,ExportsELAP[[#This Row],[Date Prevailing]])</f>
        <v>0</v>
      </c>
      <c r="H7585" s="165">
        <f t="shared" si="475"/>
        <v>7</v>
      </c>
      <c r="I7585" s="166">
        <f>+Exports!G7588</f>
        <v>8.0582999999999902</v>
      </c>
      <c r="J7585" s="166">
        <f>+'ELAP_IPCO-APND'!D7588</f>
        <v>91.638729999999995</v>
      </c>
      <c r="K7585" s="166">
        <f>+(ExportsELAP[[#This Row],[Exports kWh - MPT]]/1000)*ExportsELAP[[#This Row],[EIM Price]]</f>
        <v>0.7384523779589991</v>
      </c>
      <c r="L7585" s="167" t="str">
        <f>+INDEX(ECR_Hours!$I$12:$I$15,MATCH(ExportsELAP[[#This Row],[Date Prevailing]],ECR_Hours!$H$12:$H$15,1))</f>
        <v>NS</v>
      </c>
      <c r="M7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6" spans="1:13" x14ac:dyDescent="0.25">
      <c r="A7586" s="164">
        <f>+Exports!A7589</f>
        <v>44877</v>
      </c>
      <c r="B7586" s="165">
        <f t="shared" si="472"/>
        <v>2022</v>
      </c>
      <c r="C7586" s="165">
        <f t="shared" si="473"/>
        <v>11</v>
      </c>
      <c r="D7586" s="165">
        <f t="shared" si="474"/>
        <v>12</v>
      </c>
      <c r="E7586" s="165">
        <f>+Exports!B7589</f>
        <v>24</v>
      </c>
      <c r="F7586" s="165">
        <f>+WEEKDAY(ExportsELAP[[#This Row],[Date Prevailing]],1)</f>
        <v>7</v>
      </c>
      <c r="G7586" s="165">
        <f>+COUNTIFS(ECR_Hours!$K$6:$K$7,ExportsELAP[[#This Row],[Date Prevailing]])</f>
        <v>0</v>
      </c>
      <c r="H7586" s="165">
        <f t="shared" si="475"/>
        <v>7</v>
      </c>
      <c r="I7586" s="166">
        <f>+Exports!G7589</f>
        <v>7.9724000000000004</v>
      </c>
      <c r="J7586" s="166">
        <f>+'ELAP_IPCO-APND'!D7589</f>
        <v>88.480339999999998</v>
      </c>
      <c r="K7586" s="166">
        <f>+(ExportsELAP[[#This Row],[Exports kWh - MPT]]/1000)*ExportsELAP[[#This Row],[EIM Price]]</f>
        <v>0.7054006626160001</v>
      </c>
      <c r="L7586" s="167" t="str">
        <f>+INDEX(ECR_Hours!$I$12:$I$15,MATCH(ExportsELAP[[#This Row],[Date Prevailing]],ECR_Hours!$H$12:$H$15,1))</f>
        <v>NS</v>
      </c>
      <c r="M7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7" spans="1:13" x14ac:dyDescent="0.25">
      <c r="A7587" s="164">
        <f>+Exports!A7590</f>
        <v>44878</v>
      </c>
      <c r="B7587" s="165">
        <f t="shared" si="472"/>
        <v>2022</v>
      </c>
      <c r="C7587" s="165">
        <f t="shared" si="473"/>
        <v>11</v>
      </c>
      <c r="D7587" s="165">
        <f t="shared" si="474"/>
        <v>13</v>
      </c>
      <c r="E7587" s="165">
        <f>+Exports!B7590</f>
        <v>1</v>
      </c>
      <c r="F7587" s="165">
        <f>+WEEKDAY(ExportsELAP[[#This Row],[Date Prevailing]],1)</f>
        <v>1</v>
      </c>
      <c r="G7587" s="165">
        <f>+COUNTIFS(ECR_Hours!$K$6:$K$7,ExportsELAP[[#This Row],[Date Prevailing]])</f>
        <v>0</v>
      </c>
      <c r="H7587" s="165">
        <f t="shared" si="475"/>
        <v>1</v>
      </c>
      <c r="I7587" s="166">
        <f>+Exports!G7590</f>
        <v>8.3107000000000006</v>
      </c>
      <c r="J7587" s="166">
        <f>+'ELAP_IPCO-APND'!D7590</f>
        <v>80.030019999999993</v>
      </c>
      <c r="K7587" s="166">
        <f>+(ExportsELAP[[#This Row],[Exports kWh - MPT]]/1000)*ExportsELAP[[#This Row],[EIM Price]]</f>
        <v>0.66510548721399998</v>
      </c>
      <c r="L7587" s="167" t="str">
        <f>+INDEX(ECR_Hours!$I$12:$I$15,MATCH(ExportsELAP[[#This Row],[Date Prevailing]],ECR_Hours!$H$12:$H$15,1))</f>
        <v>NS</v>
      </c>
      <c r="M7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8" spans="1:13" x14ac:dyDescent="0.25">
      <c r="A7588" s="164">
        <f>+Exports!A7591</f>
        <v>44878</v>
      </c>
      <c r="B7588" s="165">
        <f t="shared" si="472"/>
        <v>2022</v>
      </c>
      <c r="C7588" s="165">
        <f t="shared" si="473"/>
        <v>11</v>
      </c>
      <c r="D7588" s="165">
        <f t="shared" si="474"/>
        <v>13</v>
      </c>
      <c r="E7588" s="165">
        <f>+Exports!B7591</f>
        <v>2</v>
      </c>
      <c r="F7588" s="165">
        <f>+WEEKDAY(ExportsELAP[[#This Row],[Date Prevailing]],1)</f>
        <v>1</v>
      </c>
      <c r="G7588" s="165">
        <f>+COUNTIFS(ECR_Hours!$K$6:$K$7,ExportsELAP[[#This Row],[Date Prevailing]])</f>
        <v>0</v>
      </c>
      <c r="H7588" s="165">
        <f t="shared" si="475"/>
        <v>1</v>
      </c>
      <c r="I7588" s="166">
        <f>+Exports!G7591</f>
        <v>7.3532999999999999</v>
      </c>
      <c r="J7588" s="166">
        <f>+'ELAP_IPCO-APND'!D7591</f>
        <v>80.260159999999999</v>
      </c>
      <c r="K7588" s="166">
        <f>+(ExportsELAP[[#This Row],[Exports kWh - MPT]]/1000)*ExportsELAP[[#This Row],[EIM Price]]</f>
        <v>0.59017703452799997</v>
      </c>
      <c r="L7588" s="167" t="str">
        <f>+INDEX(ECR_Hours!$I$12:$I$15,MATCH(ExportsELAP[[#This Row],[Date Prevailing]],ECR_Hours!$H$12:$H$15,1))</f>
        <v>NS</v>
      </c>
      <c r="M7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89" spans="1:13" x14ac:dyDescent="0.25">
      <c r="A7589" s="164">
        <f>+Exports!A7592</f>
        <v>44878</v>
      </c>
      <c r="B7589" s="165">
        <f t="shared" si="472"/>
        <v>2022</v>
      </c>
      <c r="C7589" s="165">
        <f t="shared" si="473"/>
        <v>11</v>
      </c>
      <c r="D7589" s="165">
        <f t="shared" si="474"/>
        <v>13</v>
      </c>
      <c r="E7589" s="165">
        <f>+Exports!B7592</f>
        <v>3</v>
      </c>
      <c r="F7589" s="165">
        <f>+WEEKDAY(ExportsELAP[[#This Row],[Date Prevailing]],1)</f>
        <v>1</v>
      </c>
      <c r="G7589" s="165">
        <f>+COUNTIFS(ECR_Hours!$K$6:$K$7,ExportsELAP[[#This Row],[Date Prevailing]])</f>
        <v>0</v>
      </c>
      <c r="H7589" s="165">
        <f t="shared" si="475"/>
        <v>1</v>
      </c>
      <c r="I7589" s="166">
        <f>+Exports!G7592</f>
        <v>7.3919999999999897</v>
      </c>
      <c r="J7589" s="166">
        <f>+'ELAP_IPCO-APND'!D7592</f>
        <v>79.819569999999999</v>
      </c>
      <c r="K7589" s="166">
        <f>+(ExportsELAP[[#This Row],[Exports kWh - MPT]]/1000)*ExportsELAP[[#This Row],[EIM Price]]</f>
        <v>0.59002626143999914</v>
      </c>
      <c r="L7589" s="167" t="str">
        <f>+INDEX(ECR_Hours!$I$12:$I$15,MATCH(ExportsELAP[[#This Row],[Date Prevailing]],ECR_Hours!$H$12:$H$15,1))</f>
        <v>NS</v>
      </c>
      <c r="M7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0" spans="1:13" x14ac:dyDescent="0.25">
      <c r="A7590" s="164">
        <f>+Exports!A7593</f>
        <v>44878</v>
      </c>
      <c r="B7590" s="165">
        <f t="shared" si="472"/>
        <v>2022</v>
      </c>
      <c r="C7590" s="165">
        <f t="shared" si="473"/>
        <v>11</v>
      </c>
      <c r="D7590" s="165">
        <f t="shared" si="474"/>
        <v>13</v>
      </c>
      <c r="E7590" s="165">
        <f>+Exports!B7593</f>
        <v>4</v>
      </c>
      <c r="F7590" s="165">
        <f>+WEEKDAY(ExportsELAP[[#This Row],[Date Prevailing]],1)</f>
        <v>1</v>
      </c>
      <c r="G7590" s="165">
        <f>+COUNTIFS(ECR_Hours!$K$6:$K$7,ExportsELAP[[#This Row],[Date Prevailing]])</f>
        <v>0</v>
      </c>
      <c r="H7590" s="165">
        <f t="shared" si="475"/>
        <v>1</v>
      </c>
      <c r="I7590" s="166">
        <f>+Exports!G7593</f>
        <v>9.6183999999999994</v>
      </c>
      <c r="J7590" s="166">
        <f>+'ELAP_IPCO-APND'!D7593</f>
        <v>82.695369999999997</v>
      </c>
      <c r="K7590" s="166">
        <f>+(ExportsELAP[[#This Row],[Exports kWh - MPT]]/1000)*ExportsELAP[[#This Row],[EIM Price]]</f>
        <v>0.79539714680799989</v>
      </c>
      <c r="L7590" s="167" t="str">
        <f>+INDEX(ECR_Hours!$I$12:$I$15,MATCH(ExportsELAP[[#This Row],[Date Prevailing]],ECR_Hours!$H$12:$H$15,1))</f>
        <v>NS</v>
      </c>
      <c r="M7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1" spans="1:13" x14ac:dyDescent="0.25">
      <c r="A7591" s="164">
        <f>+Exports!A7594</f>
        <v>44878</v>
      </c>
      <c r="B7591" s="165">
        <f t="shared" si="472"/>
        <v>2022</v>
      </c>
      <c r="C7591" s="165">
        <f t="shared" si="473"/>
        <v>11</v>
      </c>
      <c r="D7591" s="165">
        <f t="shared" si="474"/>
        <v>13</v>
      </c>
      <c r="E7591" s="165">
        <f>+Exports!B7594</f>
        <v>5</v>
      </c>
      <c r="F7591" s="165">
        <f>+WEEKDAY(ExportsELAP[[#This Row],[Date Prevailing]],1)</f>
        <v>1</v>
      </c>
      <c r="G7591" s="165">
        <f>+COUNTIFS(ECR_Hours!$K$6:$K$7,ExportsELAP[[#This Row],[Date Prevailing]])</f>
        <v>0</v>
      </c>
      <c r="H7591" s="165">
        <f t="shared" si="475"/>
        <v>1</v>
      </c>
      <c r="I7591" s="166">
        <f>+Exports!G7594</f>
        <v>9.571299999999999</v>
      </c>
      <c r="J7591" s="166">
        <f>+'ELAP_IPCO-APND'!D7594</f>
        <v>85.176379999999995</v>
      </c>
      <c r="K7591" s="166">
        <f>+(ExportsELAP[[#This Row],[Exports kWh - MPT]]/1000)*ExportsELAP[[#This Row],[EIM Price]]</f>
        <v>0.8152486858939999</v>
      </c>
      <c r="L7591" s="167" t="str">
        <f>+INDEX(ECR_Hours!$I$12:$I$15,MATCH(ExportsELAP[[#This Row],[Date Prevailing]],ECR_Hours!$H$12:$H$15,1))</f>
        <v>NS</v>
      </c>
      <c r="M7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2" spans="1:13" x14ac:dyDescent="0.25">
      <c r="A7592" s="164">
        <f>+Exports!A7595</f>
        <v>44878</v>
      </c>
      <c r="B7592" s="165">
        <f t="shared" si="472"/>
        <v>2022</v>
      </c>
      <c r="C7592" s="165">
        <f t="shared" si="473"/>
        <v>11</v>
      </c>
      <c r="D7592" s="165">
        <f t="shared" si="474"/>
        <v>13</v>
      </c>
      <c r="E7592" s="165">
        <f>+Exports!B7595</f>
        <v>6</v>
      </c>
      <c r="F7592" s="165">
        <f>+WEEKDAY(ExportsELAP[[#This Row],[Date Prevailing]],1)</f>
        <v>1</v>
      </c>
      <c r="G7592" s="165">
        <f>+COUNTIFS(ECR_Hours!$K$6:$K$7,ExportsELAP[[#This Row],[Date Prevailing]])</f>
        <v>0</v>
      </c>
      <c r="H7592" s="165">
        <f t="shared" si="475"/>
        <v>1</v>
      </c>
      <c r="I7592" s="166">
        <f>+Exports!G7595</f>
        <v>9.0203999999999898</v>
      </c>
      <c r="J7592" s="166">
        <f>+'ELAP_IPCO-APND'!D7595</f>
        <v>78.312250000000006</v>
      </c>
      <c r="K7592" s="166">
        <f>+(ExportsELAP[[#This Row],[Exports kWh - MPT]]/1000)*ExportsELAP[[#This Row],[EIM Price]]</f>
        <v>0.70640781989999923</v>
      </c>
      <c r="L7592" s="167" t="str">
        <f>+INDEX(ECR_Hours!$I$12:$I$15,MATCH(ExportsELAP[[#This Row],[Date Prevailing]],ECR_Hours!$H$12:$H$15,1))</f>
        <v>NS</v>
      </c>
      <c r="M7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3" spans="1:13" x14ac:dyDescent="0.25">
      <c r="A7593" s="164">
        <f>+Exports!A7596</f>
        <v>44878</v>
      </c>
      <c r="B7593" s="165">
        <f t="shared" si="472"/>
        <v>2022</v>
      </c>
      <c r="C7593" s="165">
        <f t="shared" si="473"/>
        <v>11</v>
      </c>
      <c r="D7593" s="165">
        <f t="shared" si="474"/>
        <v>13</v>
      </c>
      <c r="E7593" s="165">
        <f>+Exports!B7596</f>
        <v>7</v>
      </c>
      <c r="F7593" s="165">
        <f>+WEEKDAY(ExportsELAP[[#This Row],[Date Prevailing]],1)</f>
        <v>1</v>
      </c>
      <c r="G7593" s="165">
        <f>+COUNTIFS(ECR_Hours!$K$6:$K$7,ExportsELAP[[#This Row],[Date Prevailing]])</f>
        <v>0</v>
      </c>
      <c r="H7593" s="165">
        <f t="shared" si="475"/>
        <v>1</v>
      </c>
      <c r="I7593" s="166">
        <f>+Exports!G7596</f>
        <v>9.48</v>
      </c>
      <c r="J7593" s="166">
        <f>+'ELAP_IPCO-APND'!D7596</f>
        <v>75.132919999999999</v>
      </c>
      <c r="K7593" s="166">
        <f>+(ExportsELAP[[#This Row],[Exports kWh - MPT]]/1000)*ExportsELAP[[#This Row],[EIM Price]]</f>
        <v>0.71226008159999998</v>
      </c>
      <c r="L7593" s="167" t="str">
        <f>+INDEX(ECR_Hours!$I$12:$I$15,MATCH(ExportsELAP[[#This Row],[Date Prevailing]],ECR_Hours!$H$12:$H$15,1))</f>
        <v>NS</v>
      </c>
      <c r="M7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4" spans="1:13" x14ac:dyDescent="0.25">
      <c r="A7594" s="164">
        <f>+Exports!A7597</f>
        <v>44878</v>
      </c>
      <c r="B7594" s="165">
        <f t="shared" si="472"/>
        <v>2022</v>
      </c>
      <c r="C7594" s="165">
        <f t="shared" si="473"/>
        <v>11</v>
      </c>
      <c r="D7594" s="165">
        <f t="shared" si="474"/>
        <v>13</v>
      </c>
      <c r="E7594" s="165">
        <f>+Exports!B7597</f>
        <v>8</v>
      </c>
      <c r="F7594" s="165">
        <f>+WEEKDAY(ExportsELAP[[#This Row],[Date Prevailing]],1)</f>
        <v>1</v>
      </c>
      <c r="G7594" s="165">
        <f>+COUNTIFS(ECR_Hours!$K$6:$K$7,ExportsELAP[[#This Row],[Date Prevailing]])</f>
        <v>0</v>
      </c>
      <c r="H7594" s="165">
        <f t="shared" si="475"/>
        <v>1</v>
      </c>
      <c r="I7594" s="166">
        <f>+Exports!G7597</f>
        <v>679.39359999999999</v>
      </c>
      <c r="J7594" s="166">
        <f>+'ELAP_IPCO-APND'!D7597</f>
        <v>80.688130000000001</v>
      </c>
      <c r="K7594" s="166">
        <f>+(ExportsELAP[[#This Row],[Exports kWh - MPT]]/1000)*ExportsELAP[[#This Row],[EIM Price]]</f>
        <v>54.818999117968005</v>
      </c>
      <c r="L7594" s="167" t="str">
        <f>+INDEX(ECR_Hours!$I$12:$I$15,MATCH(ExportsELAP[[#This Row],[Date Prevailing]],ECR_Hours!$H$12:$H$15,1))</f>
        <v>NS</v>
      </c>
      <c r="M7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5" spans="1:13" x14ac:dyDescent="0.25">
      <c r="A7595" s="164">
        <f>+Exports!A7598</f>
        <v>44878</v>
      </c>
      <c r="B7595" s="165">
        <f t="shared" si="472"/>
        <v>2022</v>
      </c>
      <c r="C7595" s="165">
        <f t="shared" si="473"/>
        <v>11</v>
      </c>
      <c r="D7595" s="165">
        <f t="shared" si="474"/>
        <v>13</v>
      </c>
      <c r="E7595" s="165">
        <f>+Exports!B7598</f>
        <v>9</v>
      </c>
      <c r="F7595" s="165">
        <f>+WEEKDAY(ExportsELAP[[#This Row],[Date Prevailing]],1)</f>
        <v>1</v>
      </c>
      <c r="G7595" s="165">
        <f>+COUNTIFS(ECR_Hours!$K$6:$K$7,ExportsELAP[[#This Row],[Date Prevailing]])</f>
        <v>0</v>
      </c>
      <c r="H7595" s="165">
        <f t="shared" si="475"/>
        <v>1</v>
      </c>
      <c r="I7595" s="166">
        <f>+Exports!G7598</f>
        <v>7832.1478000000006</v>
      </c>
      <c r="J7595" s="166">
        <f>+'ELAP_IPCO-APND'!D7598</f>
        <v>72.349239999999995</v>
      </c>
      <c r="K7595" s="166">
        <f>+(ExportsELAP[[#This Row],[Exports kWh - MPT]]/1000)*ExportsELAP[[#This Row],[EIM Price]]</f>
        <v>566.64994089767197</v>
      </c>
      <c r="L7595" s="167" t="str">
        <f>+INDEX(ECR_Hours!$I$12:$I$15,MATCH(ExportsELAP[[#This Row],[Date Prevailing]],ECR_Hours!$H$12:$H$15,1))</f>
        <v>NS</v>
      </c>
      <c r="M7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6" spans="1:13" x14ac:dyDescent="0.25">
      <c r="A7596" s="164">
        <f>+Exports!A7599</f>
        <v>44878</v>
      </c>
      <c r="B7596" s="165">
        <f t="shared" si="472"/>
        <v>2022</v>
      </c>
      <c r="C7596" s="165">
        <f t="shared" si="473"/>
        <v>11</v>
      </c>
      <c r="D7596" s="165">
        <f t="shared" si="474"/>
        <v>13</v>
      </c>
      <c r="E7596" s="165">
        <f>+Exports!B7599</f>
        <v>10</v>
      </c>
      <c r="F7596" s="165">
        <f>+WEEKDAY(ExportsELAP[[#This Row],[Date Prevailing]],1)</f>
        <v>1</v>
      </c>
      <c r="G7596" s="165">
        <f>+COUNTIFS(ECR_Hours!$K$6:$K$7,ExportsELAP[[#This Row],[Date Prevailing]])</f>
        <v>0</v>
      </c>
      <c r="H7596" s="165">
        <f t="shared" si="475"/>
        <v>1</v>
      </c>
      <c r="I7596" s="166">
        <f>+Exports!G7599</f>
        <v>20991.1505</v>
      </c>
      <c r="J7596" s="166">
        <f>+'ELAP_IPCO-APND'!D7599</f>
        <v>80.255899999999997</v>
      </c>
      <c r="K7596" s="166">
        <f>+(ExportsELAP[[#This Row],[Exports kWh - MPT]]/1000)*ExportsELAP[[#This Row],[EIM Price]]</f>
        <v>1684.6636754129499</v>
      </c>
      <c r="L7596" s="167" t="str">
        <f>+INDEX(ECR_Hours!$I$12:$I$15,MATCH(ExportsELAP[[#This Row],[Date Prevailing]],ECR_Hours!$H$12:$H$15,1))</f>
        <v>NS</v>
      </c>
      <c r="M7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7" spans="1:13" x14ac:dyDescent="0.25">
      <c r="A7597" s="164">
        <f>+Exports!A7600</f>
        <v>44878</v>
      </c>
      <c r="B7597" s="165">
        <f t="shared" si="472"/>
        <v>2022</v>
      </c>
      <c r="C7597" s="165">
        <f t="shared" si="473"/>
        <v>11</v>
      </c>
      <c r="D7597" s="165">
        <f t="shared" si="474"/>
        <v>13</v>
      </c>
      <c r="E7597" s="165">
        <f>+Exports!B7600</f>
        <v>11</v>
      </c>
      <c r="F7597" s="165">
        <f>+WEEKDAY(ExportsELAP[[#This Row],[Date Prevailing]],1)</f>
        <v>1</v>
      </c>
      <c r="G7597" s="165">
        <f>+COUNTIFS(ECR_Hours!$K$6:$K$7,ExportsELAP[[#This Row],[Date Prevailing]])</f>
        <v>0</v>
      </c>
      <c r="H7597" s="165">
        <f t="shared" si="475"/>
        <v>1</v>
      </c>
      <c r="I7597" s="166">
        <f>+Exports!G7600</f>
        <v>30096.771400000001</v>
      </c>
      <c r="J7597" s="166">
        <f>+'ELAP_IPCO-APND'!D7600</f>
        <v>78.719220000000007</v>
      </c>
      <c r="K7597" s="166">
        <f>+(ExportsELAP[[#This Row],[Exports kWh - MPT]]/1000)*ExportsELAP[[#This Row],[EIM Price]]</f>
        <v>2369.1943691263082</v>
      </c>
      <c r="L7597" s="167" t="str">
        <f>+INDEX(ECR_Hours!$I$12:$I$15,MATCH(ExportsELAP[[#This Row],[Date Prevailing]],ECR_Hours!$H$12:$H$15,1))</f>
        <v>NS</v>
      </c>
      <c r="M7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8" spans="1:13" x14ac:dyDescent="0.25">
      <c r="A7598" s="164">
        <f>+Exports!A7601</f>
        <v>44878</v>
      </c>
      <c r="B7598" s="165">
        <f t="shared" si="472"/>
        <v>2022</v>
      </c>
      <c r="C7598" s="165">
        <f t="shared" si="473"/>
        <v>11</v>
      </c>
      <c r="D7598" s="165">
        <f t="shared" si="474"/>
        <v>13</v>
      </c>
      <c r="E7598" s="165">
        <f>+Exports!B7601</f>
        <v>12</v>
      </c>
      <c r="F7598" s="165">
        <f>+WEEKDAY(ExportsELAP[[#This Row],[Date Prevailing]],1)</f>
        <v>1</v>
      </c>
      <c r="G7598" s="165">
        <f>+COUNTIFS(ECR_Hours!$K$6:$K$7,ExportsELAP[[#This Row],[Date Prevailing]])</f>
        <v>0</v>
      </c>
      <c r="H7598" s="165">
        <f t="shared" si="475"/>
        <v>1</v>
      </c>
      <c r="I7598" s="166">
        <f>+Exports!G7601</f>
        <v>34256.861199999999</v>
      </c>
      <c r="J7598" s="166">
        <f>+'ELAP_IPCO-APND'!D7601</f>
        <v>78.636560000000003</v>
      </c>
      <c r="K7598" s="166">
        <f>+(ExportsELAP[[#This Row],[Exports kWh - MPT]]/1000)*ExportsELAP[[#This Row],[EIM Price]]</f>
        <v>2693.8417211654719</v>
      </c>
      <c r="L7598" s="167" t="str">
        <f>+INDEX(ECR_Hours!$I$12:$I$15,MATCH(ExportsELAP[[#This Row],[Date Prevailing]],ECR_Hours!$H$12:$H$15,1))</f>
        <v>NS</v>
      </c>
      <c r="M7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599" spans="1:13" x14ac:dyDescent="0.25">
      <c r="A7599" s="164">
        <f>+Exports!A7602</f>
        <v>44878</v>
      </c>
      <c r="B7599" s="165">
        <f t="shared" si="472"/>
        <v>2022</v>
      </c>
      <c r="C7599" s="165">
        <f t="shared" si="473"/>
        <v>11</v>
      </c>
      <c r="D7599" s="165">
        <f t="shared" si="474"/>
        <v>13</v>
      </c>
      <c r="E7599" s="165">
        <f>+Exports!B7602</f>
        <v>13</v>
      </c>
      <c r="F7599" s="165">
        <f>+WEEKDAY(ExportsELAP[[#This Row],[Date Prevailing]],1)</f>
        <v>1</v>
      </c>
      <c r="G7599" s="165">
        <f>+COUNTIFS(ECR_Hours!$K$6:$K$7,ExportsELAP[[#This Row],[Date Prevailing]])</f>
        <v>0</v>
      </c>
      <c r="H7599" s="165">
        <f t="shared" si="475"/>
        <v>1</v>
      </c>
      <c r="I7599" s="166">
        <f>+Exports!G7602</f>
        <v>36220.128100000002</v>
      </c>
      <c r="J7599" s="166">
        <f>+'ELAP_IPCO-APND'!D7602</f>
        <v>80.146600000000007</v>
      </c>
      <c r="K7599" s="166">
        <f>+(ExportsELAP[[#This Row],[Exports kWh - MPT]]/1000)*ExportsELAP[[#This Row],[EIM Price]]</f>
        <v>2902.9201187794606</v>
      </c>
      <c r="L7599" s="167" t="str">
        <f>+INDEX(ECR_Hours!$I$12:$I$15,MATCH(ExportsELAP[[#This Row],[Date Prevailing]],ECR_Hours!$H$12:$H$15,1))</f>
        <v>NS</v>
      </c>
      <c r="M7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0" spans="1:13" x14ac:dyDescent="0.25">
      <c r="A7600" s="164">
        <f>+Exports!A7603</f>
        <v>44878</v>
      </c>
      <c r="B7600" s="165">
        <f t="shared" si="472"/>
        <v>2022</v>
      </c>
      <c r="C7600" s="165">
        <f t="shared" si="473"/>
        <v>11</v>
      </c>
      <c r="D7600" s="165">
        <f t="shared" si="474"/>
        <v>13</v>
      </c>
      <c r="E7600" s="165">
        <f>+Exports!B7603</f>
        <v>14</v>
      </c>
      <c r="F7600" s="165">
        <f>+WEEKDAY(ExportsELAP[[#This Row],[Date Prevailing]],1)</f>
        <v>1</v>
      </c>
      <c r="G7600" s="165">
        <f>+COUNTIFS(ECR_Hours!$K$6:$K$7,ExportsELAP[[#This Row],[Date Prevailing]])</f>
        <v>0</v>
      </c>
      <c r="H7600" s="165">
        <f t="shared" si="475"/>
        <v>1</v>
      </c>
      <c r="I7600" s="166">
        <f>+Exports!G7603</f>
        <v>35908.057799999995</v>
      </c>
      <c r="J7600" s="166">
        <f>+'ELAP_IPCO-APND'!D7603</f>
        <v>69.101939999999999</v>
      </c>
      <c r="K7600" s="166">
        <f>+(ExportsELAP[[#This Row],[Exports kWh - MPT]]/1000)*ExportsELAP[[#This Row],[EIM Price]]</f>
        <v>2481.3164556121314</v>
      </c>
      <c r="L7600" s="167" t="str">
        <f>+INDEX(ECR_Hours!$I$12:$I$15,MATCH(ExportsELAP[[#This Row],[Date Prevailing]],ECR_Hours!$H$12:$H$15,1))</f>
        <v>NS</v>
      </c>
      <c r="M7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1" spans="1:13" x14ac:dyDescent="0.25">
      <c r="A7601" s="164">
        <f>+Exports!A7604</f>
        <v>44878</v>
      </c>
      <c r="B7601" s="165">
        <f t="shared" si="472"/>
        <v>2022</v>
      </c>
      <c r="C7601" s="165">
        <f t="shared" si="473"/>
        <v>11</v>
      </c>
      <c r="D7601" s="165">
        <f t="shared" si="474"/>
        <v>13</v>
      </c>
      <c r="E7601" s="165">
        <f>+Exports!B7604</f>
        <v>15</v>
      </c>
      <c r="F7601" s="165">
        <f>+WEEKDAY(ExportsELAP[[#This Row],[Date Prevailing]],1)</f>
        <v>1</v>
      </c>
      <c r="G7601" s="165">
        <f>+COUNTIFS(ECR_Hours!$K$6:$K$7,ExportsELAP[[#This Row],[Date Prevailing]])</f>
        <v>0</v>
      </c>
      <c r="H7601" s="165">
        <f t="shared" si="475"/>
        <v>1</v>
      </c>
      <c r="I7601" s="166">
        <f>+Exports!G7604</f>
        <v>29826.990100000003</v>
      </c>
      <c r="J7601" s="166">
        <f>+'ELAP_IPCO-APND'!D7604</f>
        <v>63.436360000000001</v>
      </c>
      <c r="K7601" s="166">
        <f>+(ExportsELAP[[#This Row],[Exports kWh - MPT]]/1000)*ExportsELAP[[#This Row],[EIM Price]]</f>
        <v>1892.1156817000362</v>
      </c>
      <c r="L7601" s="167" t="str">
        <f>+INDEX(ECR_Hours!$I$12:$I$15,MATCH(ExportsELAP[[#This Row],[Date Prevailing]],ECR_Hours!$H$12:$H$15,1))</f>
        <v>NS</v>
      </c>
      <c r="M7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2" spans="1:13" x14ac:dyDescent="0.25">
      <c r="A7602" s="164">
        <f>+Exports!A7605</f>
        <v>44878</v>
      </c>
      <c r="B7602" s="165">
        <f t="shared" si="472"/>
        <v>2022</v>
      </c>
      <c r="C7602" s="165">
        <f t="shared" si="473"/>
        <v>11</v>
      </c>
      <c r="D7602" s="165">
        <f t="shared" si="474"/>
        <v>13</v>
      </c>
      <c r="E7602" s="165">
        <f>+Exports!B7605</f>
        <v>16</v>
      </c>
      <c r="F7602" s="165">
        <f>+WEEKDAY(ExportsELAP[[#This Row],[Date Prevailing]],1)</f>
        <v>1</v>
      </c>
      <c r="G7602" s="165">
        <f>+COUNTIFS(ECR_Hours!$K$6:$K$7,ExportsELAP[[#This Row],[Date Prevailing]])</f>
        <v>0</v>
      </c>
      <c r="H7602" s="165">
        <f t="shared" si="475"/>
        <v>1</v>
      </c>
      <c r="I7602" s="166">
        <f>+Exports!G7605</f>
        <v>19128.0059</v>
      </c>
      <c r="J7602" s="166">
        <f>+'ELAP_IPCO-APND'!D7605</f>
        <v>66.731080000000006</v>
      </c>
      <c r="K7602" s="166">
        <f>+(ExportsELAP[[#This Row],[Exports kWh - MPT]]/1000)*ExportsELAP[[#This Row],[EIM Price]]</f>
        <v>1276.4324919533722</v>
      </c>
      <c r="L7602" s="167" t="str">
        <f>+INDEX(ECR_Hours!$I$12:$I$15,MATCH(ExportsELAP[[#This Row],[Date Prevailing]],ECR_Hours!$H$12:$H$15,1))</f>
        <v>NS</v>
      </c>
      <c r="M7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3" spans="1:13" x14ac:dyDescent="0.25">
      <c r="A7603" s="164">
        <f>+Exports!A7606</f>
        <v>44878</v>
      </c>
      <c r="B7603" s="165">
        <f t="shared" si="472"/>
        <v>2022</v>
      </c>
      <c r="C7603" s="165">
        <f t="shared" si="473"/>
        <v>11</v>
      </c>
      <c r="D7603" s="165">
        <f t="shared" si="474"/>
        <v>13</v>
      </c>
      <c r="E7603" s="165">
        <f>+Exports!B7606</f>
        <v>17</v>
      </c>
      <c r="F7603" s="165">
        <f>+WEEKDAY(ExportsELAP[[#This Row],[Date Prevailing]],1)</f>
        <v>1</v>
      </c>
      <c r="G7603" s="165">
        <f>+COUNTIFS(ECR_Hours!$K$6:$K$7,ExportsELAP[[#This Row],[Date Prevailing]])</f>
        <v>0</v>
      </c>
      <c r="H7603" s="165">
        <f t="shared" si="475"/>
        <v>1</v>
      </c>
      <c r="I7603" s="166">
        <f>+Exports!G7606</f>
        <v>7024.6388999999999</v>
      </c>
      <c r="J7603" s="166">
        <f>+'ELAP_IPCO-APND'!D7606</f>
        <v>71.559510000000003</v>
      </c>
      <c r="K7603" s="166">
        <f>+(ExportsELAP[[#This Row],[Exports kWh - MPT]]/1000)*ExportsELAP[[#This Row],[EIM Price]]</f>
        <v>502.67971761093906</v>
      </c>
      <c r="L7603" s="167" t="str">
        <f>+INDEX(ECR_Hours!$I$12:$I$15,MATCH(ExportsELAP[[#This Row],[Date Prevailing]],ECR_Hours!$H$12:$H$15,1))</f>
        <v>NS</v>
      </c>
      <c r="M7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4" spans="1:13" x14ac:dyDescent="0.25">
      <c r="A7604" s="164">
        <f>+Exports!A7607</f>
        <v>44878</v>
      </c>
      <c r="B7604" s="165">
        <f t="shared" si="472"/>
        <v>2022</v>
      </c>
      <c r="C7604" s="165">
        <f t="shared" si="473"/>
        <v>11</v>
      </c>
      <c r="D7604" s="165">
        <f t="shared" si="474"/>
        <v>13</v>
      </c>
      <c r="E7604" s="165">
        <f>+Exports!B7607</f>
        <v>18</v>
      </c>
      <c r="F7604" s="165">
        <f>+WEEKDAY(ExportsELAP[[#This Row],[Date Prevailing]],1)</f>
        <v>1</v>
      </c>
      <c r="G7604" s="165">
        <f>+COUNTIFS(ECR_Hours!$K$6:$K$7,ExportsELAP[[#This Row],[Date Prevailing]])</f>
        <v>0</v>
      </c>
      <c r="H7604" s="165">
        <f t="shared" si="475"/>
        <v>1</v>
      </c>
      <c r="I7604" s="166">
        <f>+Exports!G7607</f>
        <v>119.7167</v>
      </c>
      <c r="J7604" s="166">
        <f>+'ELAP_IPCO-APND'!D7607</f>
        <v>87.640169999999998</v>
      </c>
      <c r="K7604" s="166">
        <f>+(ExportsELAP[[#This Row],[Exports kWh - MPT]]/1000)*ExportsELAP[[#This Row],[EIM Price]]</f>
        <v>10.491991939839</v>
      </c>
      <c r="L7604" s="167" t="str">
        <f>+INDEX(ECR_Hours!$I$12:$I$15,MATCH(ExportsELAP[[#This Row],[Date Prevailing]],ECR_Hours!$H$12:$H$15,1))</f>
        <v>NS</v>
      </c>
      <c r="M7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5" spans="1:13" x14ac:dyDescent="0.25">
      <c r="A7605" s="164">
        <f>+Exports!A7608</f>
        <v>44878</v>
      </c>
      <c r="B7605" s="165">
        <f t="shared" si="472"/>
        <v>2022</v>
      </c>
      <c r="C7605" s="165">
        <f t="shared" si="473"/>
        <v>11</v>
      </c>
      <c r="D7605" s="165">
        <f t="shared" si="474"/>
        <v>13</v>
      </c>
      <c r="E7605" s="165">
        <f>+Exports!B7608</f>
        <v>19</v>
      </c>
      <c r="F7605" s="165">
        <f>+WEEKDAY(ExportsELAP[[#This Row],[Date Prevailing]],1)</f>
        <v>1</v>
      </c>
      <c r="G7605" s="165">
        <f>+COUNTIFS(ECR_Hours!$K$6:$K$7,ExportsELAP[[#This Row],[Date Prevailing]])</f>
        <v>0</v>
      </c>
      <c r="H7605" s="165">
        <f t="shared" si="475"/>
        <v>1</v>
      </c>
      <c r="I7605" s="166">
        <f>+Exports!G7608</f>
        <v>7.9355000000000002</v>
      </c>
      <c r="J7605" s="166">
        <f>+'ELAP_IPCO-APND'!D7608</f>
        <v>107.45898</v>
      </c>
      <c r="K7605" s="166">
        <f>+(ExportsELAP[[#This Row],[Exports kWh - MPT]]/1000)*ExportsELAP[[#This Row],[EIM Price]]</f>
        <v>0.85274073578999998</v>
      </c>
      <c r="L7605" s="167" t="str">
        <f>+INDEX(ECR_Hours!$I$12:$I$15,MATCH(ExportsELAP[[#This Row],[Date Prevailing]],ECR_Hours!$H$12:$H$15,1))</f>
        <v>NS</v>
      </c>
      <c r="M7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6" spans="1:13" x14ac:dyDescent="0.25">
      <c r="A7606" s="164">
        <f>+Exports!A7609</f>
        <v>44878</v>
      </c>
      <c r="B7606" s="165">
        <f t="shared" si="472"/>
        <v>2022</v>
      </c>
      <c r="C7606" s="165">
        <f t="shared" si="473"/>
        <v>11</v>
      </c>
      <c r="D7606" s="165">
        <f t="shared" si="474"/>
        <v>13</v>
      </c>
      <c r="E7606" s="165">
        <f>+Exports!B7609</f>
        <v>20</v>
      </c>
      <c r="F7606" s="165">
        <f>+WEEKDAY(ExportsELAP[[#This Row],[Date Prevailing]],1)</f>
        <v>1</v>
      </c>
      <c r="G7606" s="165">
        <f>+COUNTIFS(ECR_Hours!$K$6:$K$7,ExportsELAP[[#This Row],[Date Prevailing]])</f>
        <v>0</v>
      </c>
      <c r="H7606" s="165">
        <f t="shared" si="475"/>
        <v>1</v>
      </c>
      <c r="I7606" s="166">
        <f>+Exports!G7609</f>
        <v>6.1746999999999996</v>
      </c>
      <c r="J7606" s="166">
        <f>+'ELAP_IPCO-APND'!D7609</f>
        <v>91.215140000000005</v>
      </c>
      <c r="K7606" s="166">
        <f>+(ExportsELAP[[#This Row],[Exports kWh - MPT]]/1000)*ExportsELAP[[#This Row],[EIM Price]]</f>
        <v>0.56322612495800006</v>
      </c>
      <c r="L7606" s="167" t="str">
        <f>+INDEX(ECR_Hours!$I$12:$I$15,MATCH(ExportsELAP[[#This Row],[Date Prevailing]],ECR_Hours!$H$12:$H$15,1))</f>
        <v>NS</v>
      </c>
      <c r="M7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7" spans="1:13" x14ac:dyDescent="0.25">
      <c r="A7607" s="164">
        <f>+Exports!A7610</f>
        <v>44878</v>
      </c>
      <c r="B7607" s="165">
        <f t="shared" si="472"/>
        <v>2022</v>
      </c>
      <c r="C7607" s="165">
        <f t="shared" si="473"/>
        <v>11</v>
      </c>
      <c r="D7607" s="165">
        <f t="shared" si="474"/>
        <v>13</v>
      </c>
      <c r="E7607" s="165">
        <f>+Exports!B7610</f>
        <v>21</v>
      </c>
      <c r="F7607" s="165">
        <f>+WEEKDAY(ExportsELAP[[#This Row],[Date Prevailing]],1)</f>
        <v>1</v>
      </c>
      <c r="G7607" s="165">
        <f>+COUNTIFS(ECR_Hours!$K$6:$K$7,ExportsELAP[[#This Row],[Date Prevailing]])</f>
        <v>0</v>
      </c>
      <c r="H7607" s="165">
        <f t="shared" si="475"/>
        <v>1</v>
      </c>
      <c r="I7607" s="166">
        <f>+Exports!G7610</f>
        <v>7.2419000000000002</v>
      </c>
      <c r="J7607" s="166">
        <f>+'ELAP_IPCO-APND'!D7610</f>
        <v>85.892060000000001</v>
      </c>
      <c r="K7607" s="166">
        <f>+(ExportsELAP[[#This Row],[Exports kWh - MPT]]/1000)*ExportsELAP[[#This Row],[EIM Price]]</f>
        <v>0.62202170931400003</v>
      </c>
      <c r="L7607" s="167" t="str">
        <f>+INDEX(ECR_Hours!$I$12:$I$15,MATCH(ExportsELAP[[#This Row],[Date Prevailing]],ECR_Hours!$H$12:$H$15,1))</f>
        <v>NS</v>
      </c>
      <c r="M7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8" spans="1:13" x14ac:dyDescent="0.25">
      <c r="A7608" s="164">
        <f>+Exports!A7611</f>
        <v>44878</v>
      </c>
      <c r="B7608" s="165">
        <f t="shared" si="472"/>
        <v>2022</v>
      </c>
      <c r="C7608" s="165">
        <f t="shared" si="473"/>
        <v>11</v>
      </c>
      <c r="D7608" s="165">
        <f t="shared" si="474"/>
        <v>13</v>
      </c>
      <c r="E7608" s="165">
        <f>+Exports!B7611</f>
        <v>22</v>
      </c>
      <c r="F7608" s="165">
        <f>+WEEKDAY(ExportsELAP[[#This Row],[Date Prevailing]],1)</f>
        <v>1</v>
      </c>
      <c r="G7608" s="165">
        <f>+COUNTIFS(ECR_Hours!$K$6:$K$7,ExportsELAP[[#This Row],[Date Prevailing]])</f>
        <v>0</v>
      </c>
      <c r="H7608" s="165">
        <f t="shared" si="475"/>
        <v>1</v>
      </c>
      <c r="I7608" s="166">
        <f>+Exports!G7611</f>
        <v>7.6073999999999895</v>
      </c>
      <c r="J7608" s="166">
        <f>+'ELAP_IPCO-APND'!D7611</f>
        <v>85.092969999999994</v>
      </c>
      <c r="K7608" s="166">
        <f>+(ExportsELAP[[#This Row],[Exports kWh - MPT]]/1000)*ExportsELAP[[#This Row],[EIM Price]]</f>
        <v>0.64733625997799904</v>
      </c>
      <c r="L7608" s="167" t="str">
        <f>+INDEX(ECR_Hours!$I$12:$I$15,MATCH(ExportsELAP[[#This Row],[Date Prevailing]],ECR_Hours!$H$12:$H$15,1))</f>
        <v>NS</v>
      </c>
      <c r="M7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09" spans="1:13" x14ac:dyDescent="0.25">
      <c r="A7609" s="164">
        <f>+Exports!A7612</f>
        <v>44878</v>
      </c>
      <c r="B7609" s="165">
        <f t="shared" si="472"/>
        <v>2022</v>
      </c>
      <c r="C7609" s="165">
        <f t="shared" si="473"/>
        <v>11</v>
      </c>
      <c r="D7609" s="165">
        <f t="shared" si="474"/>
        <v>13</v>
      </c>
      <c r="E7609" s="165">
        <f>+Exports!B7612</f>
        <v>23</v>
      </c>
      <c r="F7609" s="165">
        <f>+WEEKDAY(ExportsELAP[[#This Row],[Date Prevailing]],1)</f>
        <v>1</v>
      </c>
      <c r="G7609" s="165">
        <f>+COUNTIFS(ECR_Hours!$K$6:$K$7,ExportsELAP[[#This Row],[Date Prevailing]])</f>
        <v>0</v>
      </c>
      <c r="H7609" s="165">
        <f t="shared" si="475"/>
        <v>1</v>
      </c>
      <c r="I7609" s="166">
        <f>+Exports!G7612</f>
        <v>7.8272999999999993</v>
      </c>
      <c r="J7609" s="166">
        <f>+'ELAP_IPCO-APND'!D7612</f>
        <v>84.991659999999996</v>
      </c>
      <c r="K7609" s="166">
        <f>+(ExportsELAP[[#This Row],[Exports kWh - MPT]]/1000)*ExportsELAP[[#This Row],[EIM Price]]</f>
        <v>0.66525522031799988</v>
      </c>
      <c r="L7609" s="167" t="str">
        <f>+INDEX(ECR_Hours!$I$12:$I$15,MATCH(ExportsELAP[[#This Row],[Date Prevailing]],ECR_Hours!$H$12:$H$15,1))</f>
        <v>NS</v>
      </c>
      <c r="M7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0" spans="1:13" x14ac:dyDescent="0.25">
      <c r="A7610" s="164">
        <f>+Exports!A7613</f>
        <v>44878</v>
      </c>
      <c r="B7610" s="165">
        <f t="shared" si="472"/>
        <v>2022</v>
      </c>
      <c r="C7610" s="165">
        <f t="shared" si="473"/>
        <v>11</v>
      </c>
      <c r="D7610" s="165">
        <f t="shared" si="474"/>
        <v>13</v>
      </c>
      <c r="E7610" s="165">
        <f>+Exports!B7613</f>
        <v>24</v>
      </c>
      <c r="F7610" s="165">
        <f>+WEEKDAY(ExportsELAP[[#This Row],[Date Prevailing]],1)</f>
        <v>1</v>
      </c>
      <c r="G7610" s="165">
        <f>+COUNTIFS(ECR_Hours!$K$6:$K$7,ExportsELAP[[#This Row],[Date Prevailing]])</f>
        <v>0</v>
      </c>
      <c r="H7610" s="165">
        <f t="shared" si="475"/>
        <v>1</v>
      </c>
      <c r="I7610" s="166">
        <f>+Exports!G7613</f>
        <v>8.7968999999999902</v>
      </c>
      <c r="J7610" s="166">
        <f>+'ELAP_IPCO-APND'!D7613</f>
        <v>85.485749999999996</v>
      </c>
      <c r="K7610" s="166">
        <f>+(ExportsELAP[[#This Row],[Exports kWh - MPT]]/1000)*ExportsELAP[[#This Row],[EIM Price]]</f>
        <v>0.75200959417499902</v>
      </c>
      <c r="L7610" s="167" t="str">
        <f>+INDEX(ECR_Hours!$I$12:$I$15,MATCH(ExportsELAP[[#This Row],[Date Prevailing]],ECR_Hours!$H$12:$H$15,1))</f>
        <v>NS</v>
      </c>
      <c r="M7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1" spans="1:13" x14ac:dyDescent="0.25">
      <c r="A7611" s="164">
        <f>+Exports!A7614</f>
        <v>44879</v>
      </c>
      <c r="B7611" s="165">
        <f t="shared" si="472"/>
        <v>2022</v>
      </c>
      <c r="C7611" s="165">
        <f t="shared" si="473"/>
        <v>11</v>
      </c>
      <c r="D7611" s="165">
        <f t="shared" si="474"/>
        <v>14</v>
      </c>
      <c r="E7611" s="165">
        <f>+Exports!B7614</f>
        <v>1</v>
      </c>
      <c r="F7611" s="165">
        <f>+WEEKDAY(ExportsELAP[[#This Row],[Date Prevailing]],1)</f>
        <v>2</v>
      </c>
      <c r="G7611" s="165">
        <f>+COUNTIFS(ECR_Hours!$K$6:$K$7,ExportsELAP[[#This Row],[Date Prevailing]])</f>
        <v>0</v>
      </c>
      <c r="H7611" s="165">
        <f t="shared" si="475"/>
        <v>2</v>
      </c>
      <c r="I7611" s="166">
        <f>+Exports!G7614</f>
        <v>8.0917000000000012</v>
      </c>
      <c r="J7611" s="166">
        <f>+'ELAP_IPCO-APND'!D7614</f>
        <v>82.995329999999996</v>
      </c>
      <c r="K7611" s="166">
        <f>+(ExportsELAP[[#This Row],[Exports kWh - MPT]]/1000)*ExportsELAP[[#This Row],[EIM Price]]</f>
        <v>0.6715733117610001</v>
      </c>
      <c r="L7611" s="167" t="str">
        <f>+INDEX(ECR_Hours!$I$12:$I$15,MATCH(ExportsELAP[[#This Row],[Date Prevailing]],ECR_Hours!$H$12:$H$15,1))</f>
        <v>NS</v>
      </c>
      <c r="M7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2" spans="1:13" x14ac:dyDescent="0.25">
      <c r="A7612" s="164">
        <f>+Exports!A7615</f>
        <v>44879</v>
      </c>
      <c r="B7612" s="165">
        <f t="shared" si="472"/>
        <v>2022</v>
      </c>
      <c r="C7612" s="165">
        <f t="shared" si="473"/>
        <v>11</v>
      </c>
      <c r="D7612" s="165">
        <f t="shared" si="474"/>
        <v>14</v>
      </c>
      <c r="E7612" s="165">
        <f>+Exports!B7615</f>
        <v>2</v>
      </c>
      <c r="F7612" s="165">
        <f>+WEEKDAY(ExportsELAP[[#This Row],[Date Prevailing]],1)</f>
        <v>2</v>
      </c>
      <c r="G7612" s="165">
        <f>+COUNTIFS(ECR_Hours!$K$6:$K$7,ExportsELAP[[#This Row],[Date Prevailing]])</f>
        <v>0</v>
      </c>
      <c r="H7612" s="165">
        <f t="shared" si="475"/>
        <v>2</v>
      </c>
      <c r="I7612" s="166">
        <f>+Exports!G7615</f>
        <v>8.0220000000000002</v>
      </c>
      <c r="J7612" s="166">
        <f>+'ELAP_IPCO-APND'!D7615</f>
        <v>83.127930000000006</v>
      </c>
      <c r="K7612" s="166">
        <f>+(ExportsELAP[[#This Row],[Exports kWh - MPT]]/1000)*ExportsELAP[[#This Row],[EIM Price]]</f>
        <v>0.66685225446000007</v>
      </c>
      <c r="L7612" s="167" t="str">
        <f>+INDEX(ECR_Hours!$I$12:$I$15,MATCH(ExportsELAP[[#This Row],[Date Prevailing]],ECR_Hours!$H$12:$H$15,1))</f>
        <v>NS</v>
      </c>
      <c r="M7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3" spans="1:13" x14ac:dyDescent="0.25">
      <c r="A7613" s="164">
        <f>+Exports!A7616</f>
        <v>44879</v>
      </c>
      <c r="B7613" s="165">
        <f t="shared" si="472"/>
        <v>2022</v>
      </c>
      <c r="C7613" s="165">
        <f t="shared" si="473"/>
        <v>11</v>
      </c>
      <c r="D7613" s="165">
        <f t="shared" si="474"/>
        <v>14</v>
      </c>
      <c r="E7613" s="165">
        <f>+Exports!B7616</f>
        <v>3</v>
      </c>
      <c r="F7613" s="165">
        <f>+WEEKDAY(ExportsELAP[[#This Row],[Date Prevailing]],1)</f>
        <v>2</v>
      </c>
      <c r="G7613" s="165">
        <f>+COUNTIFS(ECR_Hours!$K$6:$K$7,ExportsELAP[[#This Row],[Date Prevailing]])</f>
        <v>0</v>
      </c>
      <c r="H7613" s="165">
        <f t="shared" si="475"/>
        <v>2</v>
      </c>
      <c r="I7613" s="166">
        <f>+Exports!G7616</f>
        <v>8.5535000000000014</v>
      </c>
      <c r="J7613" s="166">
        <f>+'ELAP_IPCO-APND'!D7616</f>
        <v>79.496309999999994</v>
      </c>
      <c r="K7613" s="166">
        <f>+(ExportsELAP[[#This Row],[Exports kWh - MPT]]/1000)*ExportsELAP[[#This Row],[EIM Price]]</f>
        <v>0.67997168758500015</v>
      </c>
      <c r="L7613" s="167" t="str">
        <f>+INDEX(ECR_Hours!$I$12:$I$15,MATCH(ExportsELAP[[#This Row],[Date Prevailing]],ECR_Hours!$H$12:$H$15,1))</f>
        <v>NS</v>
      </c>
      <c r="M7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4" spans="1:13" x14ac:dyDescent="0.25">
      <c r="A7614" s="164">
        <f>+Exports!A7617</f>
        <v>44879</v>
      </c>
      <c r="B7614" s="165">
        <f t="shared" si="472"/>
        <v>2022</v>
      </c>
      <c r="C7614" s="165">
        <f t="shared" si="473"/>
        <v>11</v>
      </c>
      <c r="D7614" s="165">
        <f t="shared" si="474"/>
        <v>14</v>
      </c>
      <c r="E7614" s="165">
        <f>+Exports!B7617</f>
        <v>4</v>
      </c>
      <c r="F7614" s="165">
        <f>+WEEKDAY(ExportsELAP[[#This Row],[Date Prevailing]],1)</f>
        <v>2</v>
      </c>
      <c r="G7614" s="165">
        <f>+COUNTIFS(ECR_Hours!$K$6:$K$7,ExportsELAP[[#This Row],[Date Prevailing]])</f>
        <v>0</v>
      </c>
      <c r="H7614" s="165">
        <f t="shared" si="475"/>
        <v>2</v>
      </c>
      <c r="I7614" s="166">
        <f>+Exports!G7617</f>
        <v>9.1003000000000007</v>
      </c>
      <c r="J7614" s="166">
        <f>+'ELAP_IPCO-APND'!D7617</f>
        <v>85.639359999999996</v>
      </c>
      <c r="K7614" s="166">
        <f>+(ExportsELAP[[#This Row],[Exports kWh - MPT]]/1000)*ExportsELAP[[#This Row],[EIM Price]]</f>
        <v>0.77934386780800002</v>
      </c>
      <c r="L7614" s="167" t="str">
        <f>+INDEX(ECR_Hours!$I$12:$I$15,MATCH(ExportsELAP[[#This Row],[Date Prevailing]],ECR_Hours!$H$12:$H$15,1))</f>
        <v>NS</v>
      </c>
      <c r="M7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5" spans="1:13" x14ac:dyDescent="0.25">
      <c r="A7615" s="164">
        <f>+Exports!A7618</f>
        <v>44879</v>
      </c>
      <c r="B7615" s="165">
        <f t="shared" si="472"/>
        <v>2022</v>
      </c>
      <c r="C7615" s="165">
        <f t="shared" si="473"/>
        <v>11</v>
      </c>
      <c r="D7615" s="165">
        <f t="shared" si="474"/>
        <v>14</v>
      </c>
      <c r="E7615" s="165">
        <f>+Exports!B7618</f>
        <v>5</v>
      </c>
      <c r="F7615" s="165">
        <f>+WEEKDAY(ExportsELAP[[#This Row],[Date Prevailing]],1)</f>
        <v>2</v>
      </c>
      <c r="G7615" s="165">
        <f>+COUNTIFS(ECR_Hours!$K$6:$K$7,ExportsELAP[[#This Row],[Date Prevailing]])</f>
        <v>0</v>
      </c>
      <c r="H7615" s="165">
        <f t="shared" si="475"/>
        <v>2</v>
      </c>
      <c r="I7615" s="166">
        <f>+Exports!G7618</f>
        <v>10.7349</v>
      </c>
      <c r="J7615" s="166">
        <f>+'ELAP_IPCO-APND'!D7618</f>
        <v>79.163129999999995</v>
      </c>
      <c r="K7615" s="166">
        <f>+(ExportsELAP[[#This Row],[Exports kWh - MPT]]/1000)*ExportsELAP[[#This Row],[EIM Price]]</f>
        <v>0.84980828423699994</v>
      </c>
      <c r="L7615" s="167" t="str">
        <f>+INDEX(ECR_Hours!$I$12:$I$15,MATCH(ExportsELAP[[#This Row],[Date Prevailing]],ECR_Hours!$H$12:$H$15,1))</f>
        <v>NS</v>
      </c>
      <c r="M7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6" spans="1:13" x14ac:dyDescent="0.25">
      <c r="A7616" s="164">
        <f>+Exports!A7619</f>
        <v>44879</v>
      </c>
      <c r="B7616" s="165">
        <f t="shared" si="472"/>
        <v>2022</v>
      </c>
      <c r="C7616" s="165">
        <f t="shared" si="473"/>
        <v>11</v>
      </c>
      <c r="D7616" s="165">
        <f t="shared" si="474"/>
        <v>14</v>
      </c>
      <c r="E7616" s="165">
        <f>+Exports!B7619</f>
        <v>6</v>
      </c>
      <c r="F7616" s="165">
        <f>+WEEKDAY(ExportsELAP[[#This Row],[Date Prevailing]],1)</f>
        <v>2</v>
      </c>
      <c r="G7616" s="165">
        <f>+COUNTIFS(ECR_Hours!$K$6:$K$7,ExportsELAP[[#This Row],[Date Prevailing]])</f>
        <v>0</v>
      </c>
      <c r="H7616" s="165">
        <f t="shared" si="475"/>
        <v>2</v>
      </c>
      <c r="I7616" s="166">
        <f>+Exports!G7619</f>
        <v>8.4972999999999992</v>
      </c>
      <c r="J7616" s="166">
        <f>+'ELAP_IPCO-APND'!D7619</f>
        <v>83.783929999999998</v>
      </c>
      <c r="K7616" s="166">
        <f>+(ExportsELAP[[#This Row],[Exports kWh - MPT]]/1000)*ExportsELAP[[#This Row],[EIM Price]]</f>
        <v>0.71193718838899989</v>
      </c>
      <c r="L7616" s="167" t="str">
        <f>+INDEX(ECR_Hours!$I$12:$I$15,MATCH(ExportsELAP[[#This Row],[Date Prevailing]],ECR_Hours!$H$12:$H$15,1))</f>
        <v>NS</v>
      </c>
      <c r="M7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7" spans="1:13" x14ac:dyDescent="0.25">
      <c r="A7617" s="164">
        <f>+Exports!A7620</f>
        <v>44879</v>
      </c>
      <c r="B7617" s="165">
        <f t="shared" si="472"/>
        <v>2022</v>
      </c>
      <c r="C7617" s="165">
        <f t="shared" si="473"/>
        <v>11</v>
      </c>
      <c r="D7617" s="165">
        <f t="shared" si="474"/>
        <v>14</v>
      </c>
      <c r="E7617" s="165">
        <f>+Exports!B7620</f>
        <v>7</v>
      </c>
      <c r="F7617" s="165">
        <f>+WEEKDAY(ExportsELAP[[#This Row],[Date Prevailing]],1)</f>
        <v>2</v>
      </c>
      <c r="G7617" s="165">
        <f>+COUNTIFS(ECR_Hours!$K$6:$K$7,ExportsELAP[[#This Row],[Date Prevailing]])</f>
        <v>0</v>
      </c>
      <c r="H7617" s="165">
        <f t="shared" si="475"/>
        <v>2</v>
      </c>
      <c r="I7617" s="166">
        <f>+Exports!G7620</f>
        <v>8.2583000000000002</v>
      </c>
      <c r="J7617" s="166">
        <f>+'ELAP_IPCO-APND'!D7620</f>
        <v>94.059380000000004</v>
      </c>
      <c r="K7617" s="166">
        <f>+(ExportsELAP[[#This Row],[Exports kWh - MPT]]/1000)*ExportsELAP[[#This Row],[EIM Price]]</f>
        <v>0.77677057785400005</v>
      </c>
      <c r="L7617" s="167" t="str">
        <f>+INDEX(ECR_Hours!$I$12:$I$15,MATCH(ExportsELAP[[#This Row],[Date Prevailing]],ECR_Hours!$H$12:$H$15,1))</f>
        <v>NS</v>
      </c>
      <c r="M7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8" spans="1:13" x14ac:dyDescent="0.25">
      <c r="A7618" s="164">
        <f>+Exports!A7621</f>
        <v>44879</v>
      </c>
      <c r="B7618" s="165">
        <f t="shared" ref="B7618:B7681" si="476">+YEAR(A7618)</f>
        <v>2022</v>
      </c>
      <c r="C7618" s="165">
        <f t="shared" ref="C7618:C7681" si="477">+MONTH(A7618)</f>
        <v>11</v>
      </c>
      <c r="D7618" s="165">
        <f t="shared" ref="D7618:D7681" si="478">+DAY(A7618)</f>
        <v>14</v>
      </c>
      <c r="E7618" s="165">
        <f>+Exports!B7621</f>
        <v>8</v>
      </c>
      <c r="F7618" s="165">
        <f>+WEEKDAY(ExportsELAP[[#This Row],[Date Prevailing]],1)</f>
        <v>2</v>
      </c>
      <c r="G7618" s="165">
        <f>+COUNTIFS(ECR_Hours!$K$6:$K$7,ExportsELAP[[#This Row],[Date Prevailing]])</f>
        <v>0</v>
      </c>
      <c r="H7618" s="165">
        <f t="shared" ref="H7618:H7681" si="479">+IF(G7618=1,0,F7618)</f>
        <v>2</v>
      </c>
      <c r="I7618" s="166">
        <f>+Exports!G7621</f>
        <v>451.15870000000001</v>
      </c>
      <c r="J7618" s="166">
        <f>+'ELAP_IPCO-APND'!D7621</f>
        <v>128.97564</v>
      </c>
      <c r="K7618" s="166">
        <f>+(ExportsELAP[[#This Row],[Exports kWh - MPT]]/1000)*ExportsELAP[[#This Row],[EIM Price]]</f>
        <v>58.188482074068006</v>
      </c>
      <c r="L7618" s="167" t="str">
        <f>+INDEX(ECR_Hours!$I$12:$I$15,MATCH(ExportsELAP[[#This Row],[Date Prevailing]],ECR_Hours!$H$12:$H$15,1))</f>
        <v>NS</v>
      </c>
      <c r="M7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19" spans="1:13" x14ac:dyDescent="0.25">
      <c r="A7619" s="164">
        <f>+Exports!A7622</f>
        <v>44879</v>
      </c>
      <c r="B7619" s="165">
        <f t="shared" si="476"/>
        <v>2022</v>
      </c>
      <c r="C7619" s="165">
        <f t="shared" si="477"/>
        <v>11</v>
      </c>
      <c r="D7619" s="165">
        <f t="shared" si="478"/>
        <v>14</v>
      </c>
      <c r="E7619" s="165">
        <f>+Exports!B7622</f>
        <v>9</v>
      </c>
      <c r="F7619" s="165">
        <f>+WEEKDAY(ExportsELAP[[#This Row],[Date Prevailing]],1)</f>
        <v>2</v>
      </c>
      <c r="G7619" s="165">
        <f>+COUNTIFS(ECR_Hours!$K$6:$K$7,ExportsELAP[[#This Row],[Date Prevailing]])</f>
        <v>0</v>
      </c>
      <c r="H7619" s="165">
        <f t="shared" si="479"/>
        <v>2</v>
      </c>
      <c r="I7619" s="166">
        <f>+Exports!G7622</f>
        <v>6707.4138000000003</v>
      </c>
      <c r="J7619" s="166">
        <f>+'ELAP_IPCO-APND'!D7622</f>
        <v>94.95035</v>
      </c>
      <c r="K7619" s="166">
        <f>+(ExportsELAP[[#This Row],[Exports kWh - MPT]]/1000)*ExportsELAP[[#This Row],[EIM Price]]</f>
        <v>636.87128790483007</v>
      </c>
      <c r="L7619" s="167" t="str">
        <f>+INDEX(ECR_Hours!$I$12:$I$15,MATCH(ExportsELAP[[#This Row],[Date Prevailing]],ECR_Hours!$H$12:$H$15,1))</f>
        <v>NS</v>
      </c>
      <c r="M7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0" spans="1:13" x14ac:dyDescent="0.25">
      <c r="A7620" s="164">
        <f>+Exports!A7623</f>
        <v>44879</v>
      </c>
      <c r="B7620" s="165">
        <f t="shared" si="476"/>
        <v>2022</v>
      </c>
      <c r="C7620" s="165">
        <f t="shared" si="477"/>
        <v>11</v>
      </c>
      <c r="D7620" s="165">
        <f t="shared" si="478"/>
        <v>14</v>
      </c>
      <c r="E7620" s="165">
        <f>+Exports!B7623</f>
        <v>10</v>
      </c>
      <c r="F7620" s="165">
        <f>+WEEKDAY(ExportsELAP[[#This Row],[Date Prevailing]],1)</f>
        <v>2</v>
      </c>
      <c r="G7620" s="165">
        <f>+COUNTIFS(ECR_Hours!$K$6:$K$7,ExportsELAP[[#This Row],[Date Prevailing]])</f>
        <v>0</v>
      </c>
      <c r="H7620" s="165">
        <f t="shared" si="479"/>
        <v>2</v>
      </c>
      <c r="I7620" s="166">
        <f>+Exports!G7623</f>
        <v>18465.580600000001</v>
      </c>
      <c r="J7620" s="166">
        <f>+'ELAP_IPCO-APND'!D7623</f>
        <v>87.653270000000006</v>
      </c>
      <c r="K7620" s="166">
        <f>+(ExportsELAP[[#This Row],[Exports kWh - MPT]]/1000)*ExportsELAP[[#This Row],[EIM Price]]</f>
        <v>1618.5685220385624</v>
      </c>
      <c r="L7620" s="167" t="str">
        <f>+INDEX(ECR_Hours!$I$12:$I$15,MATCH(ExportsELAP[[#This Row],[Date Prevailing]],ECR_Hours!$H$12:$H$15,1))</f>
        <v>NS</v>
      </c>
      <c r="M7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1" spans="1:13" x14ac:dyDescent="0.25">
      <c r="A7621" s="164">
        <f>+Exports!A7624</f>
        <v>44879</v>
      </c>
      <c r="B7621" s="165">
        <f t="shared" si="476"/>
        <v>2022</v>
      </c>
      <c r="C7621" s="165">
        <f t="shared" si="477"/>
        <v>11</v>
      </c>
      <c r="D7621" s="165">
        <f t="shared" si="478"/>
        <v>14</v>
      </c>
      <c r="E7621" s="165">
        <f>+Exports!B7624</f>
        <v>11</v>
      </c>
      <c r="F7621" s="165">
        <f>+WEEKDAY(ExportsELAP[[#This Row],[Date Prevailing]],1)</f>
        <v>2</v>
      </c>
      <c r="G7621" s="165">
        <f>+COUNTIFS(ECR_Hours!$K$6:$K$7,ExportsELAP[[#This Row],[Date Prevailing]])</f>
        <v>0</v>
      </c>
      <c r="H7621" s="165">
        <f t="shared" si="479"/>
        <v>2</v>
      </c>
      <c r="I7621" s="166">
        <f>+Exports!G7624</f>
        <v>28753.744600000002</v>
      </c>
      <c r="J7621" s="166">
        <f>+'ELAP_IPCO-APND'!D7624</f>
        <v>79.814170000000004</v>
      </c>
      <c r="K7621" s="166">
        <f>+(ExportsELAP[[#This Row],[Exports kWh - MPT]]/1000)*ExportsELAP[[#This Row],[EIM Price]]</f>
        <v>2294.9562596409824</v>
      </c>
      <c r="L7621" s="167" t="str">
        <f>+INDEX(ECR_Hours!$I$12:$I$15,MATCH(ExportsELAP[[#This Row],[Date Prevailing]],ECR_Hours!$H$12:$H$15,1))</f>
        <v>NS</v>
      </c>
      <c r="M7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2" spans="1:13" x14ac:dyDescent="0.25">
      <c r="A7622" s="164">
        <f>+Exports!A7625</f>
        <v>44879</v>
      </c>
      <c r="B7622" s="165">
        <f t="shared" si="476"/>
        <v>2022</v>
      </c>
      <c r="C7622" s="165">
        <f t="shared" si="477"/>
        <v>11</v>
      </c>
      <c r="D7622" s="165">
        <f t="shared" si="478"/>
        <v>14</v>
      </c>
      <c r="E7622" s="165">
        <f>+Exports!B7625</f>
        <v>12</v>
      </c>
      <c r="F7622" s="165">
        <f>+WEEKDAY(ExportsELAP[[#This Row],[Date Prevailing]],1)</f>
        <v>2</v>
      </c>
      <c r="G7622" s="165">
        <f>+COUNTIFS(ECR_Hours!$K$6:$K$7,ExportsELAP[[#This Row],[Date Prevailing]])</f>
        <v>0</v>
      </c>
      <c r="H7622" s="165">
        <f t="shared" si="479"/>
        <v>2</v>
      </c>
      <c r="I7622" s="166">
        <f>+Exports!G7625</f>
        <v>36597.390699999996</v>
      </c>
      <c r="J7622" s="166">
        <f>+'ELAP_IPCO-APND'!D7625</f>
        <v>80.091849999999994</v>
      </c>
      <c r="K7622" s="166">
        <f>+(ExportsELAP[[#This Row],[Exports kWh - MPT]]/1000)*ExportsELAP[[#This Row],[EIM Price]]</f>
        <v>2931.1527263357948</v>
      </c>
      <c r="L7622" s="167" t="str">
        <f>+INDEX(ECR_Hours!$I$12:$I$15,MATCH(ExportsELAP[[#This Row],[Date Prevailing]],ECR_Hours!$H$12:$H$15,1))</f>
        <v>NS</v>
      </c>
      <c r="M7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3" spans="1:13" x14ac:dyDescent="0.25">
      <c r="A7623" s="164">
        <f>+Exports!A7626</f>
        <v>44879</v>
      </c>
      <c r="B7623" s="165">
        <f t="shared" si="476"/>
        <v>2022</v>
      </c>
      <c r="C7623" s="165">
        <f t="shared" si="477"/>
        <v>11</v>
      </c>
      <c r="D7623" s="165">
        <f t="shared" si="478"/>
        <v>14</v>
      </c>
      <c r="E7623" s="165">
        <f>+Exports!B7626</f>
        <v>13</v>
      </c>
      <c r="F7623" s="165">
        <f>+WEEKDAY(ExportsELAP[[#This Row],[Date Prevailing]],1)</f>
        <v>2</v>
      </c>
      <c r="G7623" s="165">
        <f>+COUNTIFS(ECR_Hours!$K$6:$K$7,ExportsELAP[[#This Row],[Date Prevailing]])</f>
        <v>0</v>
      </c>
      <c r="H7623" s="165">
        <f t="shared" si="479"/>
        <v>2</v>
      </c>
      <c r="I7623" s="166">
        <f>+Exports!G7626</f>
        <v>41933.046399999999</v>
      </c>
      <c r="J7623" s="166">
        <f>+'ELAP_IPCO-APND'!D7626</f>
        <v>72.276539999999997</v>
      </c>
      <c r="K7623" s="166">
        <f>+(ExportsELAP[[#This Row],[Exports kWh - MPT]]/1000)*ExportsELAP[[#This Row],[EIM Price]]</f>
        <v>3030.775505451456</v>
      </c>
      <c r="L7623" s="167" t="str">
        <f>+INDEX(ECR_Hours!$I$12:$I$15,MATCH(ExportsELAP[[#This Row],[Date Prevailing]],ECR_Hours!$H$12:$H$15,1))</f>
        <v>NS</v>
      </c>
      <c r="M7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4" spans="1:13" x14ac:dyDescent="0.25">
      <c r="A7624" s="164">
        <f>+Exports!A7627</f>
        <v>44879</v>
      </c>
      <c r="B7624" s="165">
        <f t="shared" si="476"/>
        <v>2022</v>
      </c>
      <c r="C7624" s="165">
        <f t="shared" si="477"/>
        <v>11</v>
      </c>
      <c r="D7624" s="165">
        <f t="shared" si="478"/>
        <v>14</v>
      </c>
      <c r="E7624" s="165">
        <f>+Exports!B7627</f>
        <v>14</v>
      </c>
      <c r="F7624" s="165">
        <f>+WEEKDAY(ExportsELAP[[#This Row],[Date Prevailing]],1)</f>
        <v>2</v>
      </c>
      <c r="G7624" s="165">
        <f>+COUNTIFS(ECR_Hours!$K$6:$K$7,ExportsELAP[[#This Row],[Date Prevailing]])</f>
        <v>0</v>
      </c>
      <c r="H7624" s="165">
        <f t="shared" si="479"/>
        <v>2</v>
      </c>
      <c r="I7624" s="166">
        <f>+Exports!G7627</f>
        <v>41387.648800000003</v>
      </c>
      <c r="J7624" s="166">
        <f>+'ELAP_IPCO-APND'!D7627</f>
        <v>80.930250000000001</v>
      </c>
      <c r="K7624" s="166">
        <f>+(ExportsELAP[[#This Row],[Exports kWh - MPT]]/1000)*ExportsELAP[[#This Row],[EIM Price]]</f>
        <v>3349.5127642962002</v>
      </c>
      <c r="L7624" s="167" t="str">
        <f>+INDEX(ECR_Hours!$I$12:$I$15,MATCH(ExportsELAP[[#This Row],[Date Prevailing]],ECR_Hours!$H$12:$H$15,1))</f>
        <v>NS</v>
      </c>
      <c r="M7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5" spans="1:13" x14ac:dyDescent="0.25">
      <c r="A7625" s="164">
        <f>+Exports!A7628</f>
        <v>44879</v>
      </c>
      <c r="B7625" s="165">
        <f t="shared" si="476"/>
        <v>2022</v>
      </c>
      <c r="C7625" s="165">
        <f t="shared" si="477"/>
        <v>11</v>
      </c>
      <c r="D7625" s="165">
        <f t="shared" si="478"/>
        <v>14</v>
      </c>
      <c r="E7625" s="165">
        <f>+Exports!B7628</f>
        <v>15</v>
      </c>
      <c r="F7625" s="165">
        <f>+WEEKDAY(ExportsELAP[[#This Row],[Date Prevailing]],1)</f>
        <v>2</v>
      </c>
      <c r="G7625" s="165">
        <f>+COUNTIFS(ECR_Hours!$K$6:$K$7,ExportsELAP[[#This Row],[Date Prevailing]])</f>
        <v>0</v>
      </c>
      <c r="H7625" s="165">
        <f t="shared" si="479"/>
        <v>2</v>
      </c>
      <c r="I7625" s="166">
        <f>+Exports!G7628</f>
        <v>34986.554600000003</v>
      </c>
      <c r="J7625" s="166">
        <f>+'ELAP_IPCO-APND'!D7628</f>
        <v>74.149799999999999</v>
      </c>
      <c r="K7625" s="166">
        <f>+(ExportsELAP[[#This Row],[Exports kWh - MPT]]/1000)*ExportsELAP[[#This Row],[EIM Price]]</f>
        <v>2594.2460262790805</v>
      </c>
      <c r="L7625" s="167" t="str">
        <f>+INDEX(ECR_Hours!$I$12:$I$15,MATCH(ExportsELAP[[#This Row],[Date Prevailing]],ECR_Hours!$H$12:$H$15,1))</f>
        <v>NS</v>
      </c>
      <c r="M7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6" spans="1:13" x14ac:dyDescent="0.25">
      <c r="A7626" s="164">
        <f>+Exports!A7629</f>
        <v>44879</v>
      </c>
      <c r="B7626" s="165">
        <f t="shared" si="476"/>
        <v>2022</v>
      </c>
      <c r="C7626" s="165">
        <f t="shared" si="477"/>
        <v>11</v>
      </c>
      <c r="D7626" s="165">
        <f t="shared" si="478"/>
        <v>14</v>
      </c>
      <c r="E7626" s="165">
        <f>+Exports!B7629</f>
        <v>16</v>
      </c>
      <c r="F7626" s="165">
        <f>+WEEKDAY(ExportsELAP[[#This Row],[Date Prevailing]],1)</f>
        <v>2</v>
      </c>
      <c r="G7626" s="165">
        <f>+COUNTIFS(ECR_Hours!$K$6:$K$7,ExportsELAP[[#This Row],[Date Prevailing]])</f>
        <v>0</v>
      </c>
      <c r="H7626" s="165">
        <f t="shared" si="479"/>
        <v>2</v>
      </c>
      <c r="I7626" s="166">
        <f>+Exports!G7629</f>
        <v>23807.950799999999</v>
      </c>
      <c r="J7626" s="166">
        <f>+'ELAP_IPCO-APND'!D7629</f>
        <v>77.810720000000003</v>
      </c>
      <c r="K7626" s="166">
        <f>+(ExportsELAP[[#This Row],[Exports kWh - MPT]]/1000)*ExportsELAP[[#This Row],[EIM Price]]</f>
        <v>1852.513793472576</v>
      </c>
      <c r="L7626" s="167" t="str">
        <f>+INDEX(ECR_Hours!$I$12:$I$15,MATCH(ExportsELAP[[#This Row],[Date Prevailing]],ECR_Hours!$H$12:$H$15,1))</f>
        <v>NS</v>
      </c>
      <c r="M7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7" spans="1:13" x14ac:dyDescent="0.25">
      <c r="A7627" s="164">
        <f>+Exports!A7630</f>
        <v>44879</v>
      </c>
      <c r="B7627" s="165">
        <f t="shared" si="476"/>
        <v>2022</v>
      </c>
      <c r="C7627" s="165">
        <f t="shared" si="477"/>
        <v>11</v>
      </c>
      <c r="D7627" s="165">
        <f t="shared" si="478"/>
        <v>14</v>
      </c>
      <c r="E7627" s="165">
        <f>+Exports!B7630</f>
        <v>17</v>
      </c>
      <c r="F7627" s="165">
        <f>+WEEKDAY(ExportsELAP[[#This Row],[Date Prevailing]],1)</f>
        <v>2</v>
      </c>
      <c r="G7627" s="165">
        <f>+COUNTIFS(ECR_Hours!$K$6:$K$7,ExportsELAP[[#This Row],[Date Prevailing]])</f>
        <v>0</v>
      </c>
      <c r="H7627" s="165">
        <f t="shared" si="479"/>
        <v>2</v>
      </c>
      <c r="I7627" s="166">
        <f>+Exports!G7630</f>
        <v>9045.7811999999994</v>
      </c>
      <c r="J7627" s="166">
        <f>+'ELAP_IPCO-APND'!D7630</f>
        <v>73.468220000000002</v>
      </c>
      <c r="K7627" s="166">
        <f>+(ExportsELAP[[#This Row],[Exports kWh - MPT]]/1000)*ExportsELAP[[#This Row],[EIM Price]]</f>
        <v>664.57744327346393</v>
      </c>
      <c r="L7627" s="167" t="str">
        <f>+INDEX(ECR_Hours!$I$12:$I$15,MATCH(ExportsELAP[[#This Row],[Date Prevailing]],ECR_Hours!$H$12:$H$15,1))</f>
        <v>NS</v>
      </c>
      <c r="M7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8" spans="1:13" x14ac:dyDescent="0.25">
      <c r="A7628" s="164">
        <f>+Exports!A7631</f>
        <v>44879</v>
      </c>
      <c r="B7628" s="165">
        <f t="shared" si="476"/>
        <v>2022</v>
      </c>
      <c r="C7628" s="165">
        <f t="shared" si="477"/>
        <v>11</v>
      </c>
      <c r="D7628" s="165">
        <f t="shared" si="478"/>
        <v>14</v>
      </c>
      <c r="E7628" s="165">
        <f>+Exports!B7631</f>
        <v>18</v>
      </c>
      <c r="F7628" s="165">
        <f>+WEEKDAY(ExportsELAP[[#This Row],[Date Prevailing]],1)</f>
        <v>2</v>
      </c>
      <c r="G7628" s="165">
        <f>+COUNTIFS(ECR_Hours!$K$6:$K$7,ExportsELAP[[#This Row],[Date Prevailing]])</f>
        <v>0</v>
      </c>
      <c r="H7628" s="165">
        <f t="shared" si="479"/>
        <v>2</v>
      </c>
      <c r="I7628" s="166">
        <f>+Exports!G7631</f>
        <v>197.52699999999999</v>
      </c>
      <c r="J7628" s="166">
        <f>+'ELAP_IPCO-APND'!D7631</f>
        <v>100.179</v>
      </c>
      <c r="K7628" s="166">
        <f>+(ExportsELAP[[#This Row],[Exports kWh - MPT]]/1000)*ExportsELAP[[#This Row],[EIM Price]]</f>
        <v>19.788057332999998</v>
      </c>
      <c r="L7628" s="167" t="str">
        <f>+INDEX(ECR_Hours!$I$12:$I$15,MATCH(ExportsELAP[[#This Row],[Date Prevailing]],ECR_Hours!$H$12:$H$15,1))</f>
        <v>NS</v>
      </c>
      <c r="M7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29" spans="1:13" x14ac:dyDescent="0.25">
      <c r="A7629" s="164">
        <f>+Exports!A7632</f>
        <v>44879</v>
      </c>
      <c r="B7629" s="165">
        <f t="shared" si="476"/>
        <v>2022</v>
      </c>
      <c r="C7629" s="165">
        <f t="shared" si="477"/>
        <v>11</v>
      </c>
      <c r="D7629" s="165">
        <f t="shared" si="478"/>
        <v>14</v>
      </c>
      <c r="E7629" s="165">
        <f>+Exports!B7632</f>
        <v>19</v>
      </c>
      <c r="F7629" s="165">
        <f>+WEEKDAY(ExportsELAP[[#This Row],[Date Prevailing]],1)</f>
        <v>2</v>
      </c>
      <c r="G7629" s="165">
        <f>+COUNTIFS(ECR_Hours!$K$6:$K$7,ExportsELAP[[#This Row],[Date Prevailing]])</f>
        <v>0</v>
      </c>
      <c r="H7629" s="165">
        <f t="shared" si="479"/>
        <v>2</v>
      </c>
      <c r="I7629" s="166">
        <f>+Exports!G7632</f>
        <v>9.1370000000000005</v>
      </c>
      <c r="J7629" s="166">
        <f>+'ELAP_IPCO-APND'!D7632</f>
        <v>163.68142</v>
      </c>
      <c r="K7629" s="166">
        <f>+(ExportsELAP[[#This Row],[Exports kWh - MPT]]/1000)*ExportsELAP[[#This Row],[EIM Price]]</f>
        <v>1.4955571345400003</v>
      </c>
      <c r="L7629" s="167" t="str">
        <f>+INDEX(ECR_Hours!$I$12:$I$15,MATCH(ExportsELAP[[#This Row],[Date Prevailing]],ECR_Hours!$H$12:$H$15,1))</f>
        <v>NS</v>
      </c>
      <c r="M7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0" spans="1:13" x14ac:dyDescent="0.25">
      <c r="A7630" s="164">
        <f>+Exports!A7633</f>
        <v>44879</v>
      </c>
      <c r="B7630" s="165">
        <f t="shared" si="476"/>
        <v>2022</v>
      </c>
      <c r="C7630" s="165">
        <f t="shared" si="477"/>
        <v>11</v>
      </c>
      <c r="D7630" s="165">
        <f t="shared" si="478"/>
        <v>14</v>
      </c>
      <c r="E7630" s="165">
        <f>+Exports!B7633</f>
        <v>20</v>
      </c>
      <c r="F7630" s="165">
        <f>+WEEKDAY(ExportsELAP[[#This Row],[Date Prevailing]],1)</f>
        <v>2</v>
      </c>
      <c r="G7630" s="165">
        <f>+COUNTIFS(ECR_Hours!$K$6:$K$7,ExportsELAP[[#This Row],[Date Prevailing]])</f>
        <v>0</v>
      </c>
      <c r="H7630" s="165">
        <f t="shared" si="479"/>
        <v>2</v>
      </c>
      <c r="I7630" s="166">
        <f>+Exports!G7633</f>
        <v>7.1594999999999995</v>
      </c>
      <c r="J7630" s="166">
        <f>+'ELAP_IPCO-APND'!D7633</f>
        <v>103.77412</v>
      </c>
      <c r="K7630" s="166">
        <f>+(ExportsELAP[[#This Row],[Exports kWh - MPT]]/1000)*ExportsELAP[[#This Row],[EIM Price]]</f>
        <v>0.74297081213999994</v>
      </c>
      <c r="L7630" s="167" t="str">
        <f>+INDEX(ECR_Hours!$I$12:$I$15,MATCH(ExportsELAP[[#This Row],[Date Prevailing]],ECR_Hours!$H$12:$H$15,1))</f>
        <v>NS</v>
      </c>
      <c r="M7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1" spans="1:13" x14ac:dyDescent="0.25">
      <c r="A7631" s="164">
        <f>+Exports!A7634</f>
        <v>44879</v>
      </c>
      <c r="B7631" s="165">
        <f t="shared" si="476"/>
        <v>2022</v>
      </c>
      <c r="C7631" s="165">
        <f t="shared" si="477"/>
        <v>11</v>
      </c>
      <c r="D7631" s="165">
        <f t="shared" si="478"/>
        <v>14</v>
      </c>
      <c r="E7631" s="165">
        <f>+Exports!B7634</f>
        <v>21</v>
      </c>
      <c r="F7631" s="165">
        <f>+WEEKDAY(ExportsELAP[[#This Row],[Date Prevailing]],1)</f>
        <v>2</v>
      </c>
      <c r="G7631" s="165">
        <f>+COUNTIFS(ECR_Hours!$K$6:$K$7,ExportsELAP[[#This Row],[Date Prevailing]])</f>
        <v>0</v>
      </c>
      <c r="H7631" s="165">
        <f t="shared" si="479"/>
        <v>2</v>
      </c>
      <c r="I7631" s="166">
        <f>+Exports!G7634</f>
        <v>7.2240000000000002</v>
      </c>
      <c r="J7631" s="166">
        <f>+'ELAP_IPCO-APND'!D7634</f>
        <v>99.916219999999996</v>
      </c>
      <c r="K7631" s="166">
        <f>+(ExportsELAP[[#This Row],[Exports kWh - MPT]]/1000)*ExportsELAP[[#This Row],[EIM Price]]</f>
        <v>0.72179477327999997</v>
      </c>
      <c r="L7631" s="167" t="str">
        <f>+INDEX(ECR_Hours!$I$12:$I$15,MATCH(ExportsELAP[[#This Row],[Date Prevailing]],ECR_Hours!$H$12:$H$15,1))</f>
        <v>NS</v>
      </c>
      <c r="M7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2" spans="1:13" x14ac:dyDescent="0.25">
      <c r="A7632" s="164">
        <f>+Exports!A7635</f>
        <v>44879</v>
      </c>
      <c r="B7632" s="165">
        <f t="shared" si="476"/>
        <v>2022</v>
      </c>
      <c r="C7632" s="165">
        <f t="shared" si="477"/>
        <v>11</v>
      </c>
      <c r="D7632" s="165">
        <f t="shared" si="478"/>
        <v>14</v>
      </c>
      <c r="E7632" s="165">
        <f>+Exports!B7635</f>
        <v>22</v>
      </c>
      <c r="F7632" s="165">
        <f>+WEEKDAY(ExportsELAP[[#This Row],[Date Prevailing]],1)</f>
        <v>2</v>
      </c>
      <c r="G7632" s="165">
        <f>+COUNTIFS(ECR_Hours!$K$6:$K$7,ExportsELAP[[#This Row],[Date Prevailing]])</f>
        <v>0</v>
      </c>
      <c r="H7632" s="165">
        <f t="shared" si="479"/>
        <v>2</v>
      </c>
      <c r="I7632" s="166">
        <f>+Exports!G7635</f>
        <v>6.7772000000000006</v>
      </c>
      <c r="J7632" s="166">
        <f>+'ELAP_IPCO-APND'!D7635</f>
        <v>109.12963999999999</v>
      </c>
      <c r="K7632" s="166">
        <f>+(ExportsELAP[[#This Row],[Exports kWh - MPT]]/1000)*ExportsELAP[[#This Row],[EIM Price]]</f>
        <v>0.73959339620800002</v>
      </c>
      <c r="L7632" s="167" t="str">
        <f>+INDEX(ECR_Hours!$I$12:$I$15,MATCH(ExportsELAP[[#This Row],[Date Prevailing]],ECR_Hours!$H$12:$H$15,1))</f>
        <v>NS</v>
      </c>
      <c r="M7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3" spans="1:13" x14ac:dyDescent="0.25">
      <c r="A7633" s="164">
        <f>+Exports!A7636</f>
        <v>44879</v>
      </c>
      <c r="B7633" s="165">
        <f t="shared" si="476"/>
        <v>2022</v>
      </c>
      <c r="C7633" s="165">
        <f t="shared" si="477"/>
        <v>11</v>
      </c>
      <c r="D7633" s="165">
        <f t="shared" si="478"/>
        <v>14</v>
      </c>
      <c r="E7633" s="165">
        <f>+Exports!B7636</f>
        <v>23</v>
      </c>
      <c r="F7633" s="165">
        <f>+WEEKDAY(ExportsELAP[[#This Row],[Date Prevailing]],1)</f>
        <v>2</v>
      </c>
      <c r="G7633" s="165">
        <f>+COUNTIFS(ECR_Hours!$K$6:$K$7,ExportsELAP[[#This Row],[Date Prevailing]])</f>
        <v>0</v>
      </c>
      <c r="H7633" s="165">
        <f t="shared" si="479"/>
        <v>2</v>
      </c>
      <c r="I7633" s="166">
        <f>+Exports!G7636</f>
        <v>7.4566999999999899</v>
      </c>
      <c r="J7633" s="166">
        <f>+'ELAP_IPCO-APND'!D7636</f>
        <v>102.4558</v>
      </c>
      <c r="K7633" s="166">
        <f>+(ExportsELAP[[#This Row],[Exports kWh - MPT]]/1000)*ExportsELAP[[#This Row],[EIM Price]]</f>
        <v>0.76398216385999895</v>
      </c>
      <c r="L7633" s="167" t="str">
        <f>+INDEX(ECR_Hours!$I$12:$I$15,MATCH(ExportsELAP[[#This Row],[Date Prevailing]],ECR_Hours!$H$12:$H$15,1))</f>
        <v>NS</v>
      </c>
      <c r="M7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4" spans="1:13" x14ac:dyDescent="0.25">
      <c r="A7634" s="164">
        <f>+Exports!A7637</f>
        <v>44879</v>
      </c>
      <c r="B7634" s="165">
        <f t="shared" si="476"/>
        <v>2022</v>
      </c>
      <c r="C7634" s="165">
        <f t="shared" si="477"/>
        <v>11</v>
      </c>
      <c r="D7634" s="165">
        <f t="shared" si="478"/>
        <v>14</v>
      </c>
      <c r="E7634" s="165">
        <f>+Exports!B7637</f>
        <v>24</v>
      </c>
      <c r="F7634" s="165">
        <f>+WEEKDAY(ExportsELAP[[#This Row],[Date Prevailing]],1)</f>
        <v>2</v>
      </c>
      <c r="G7634" s="165">
        <f>+COUNTIFS(ECR_Hours!$K$6:$K$7,ExportsELAP[[#This Row],[Date Prevailing]])</f>
        <v>0</v>
      </c>
      <c r="H7634" s="165">
        <f t="shared" si="479"/>
        <v>2</v>
      </c>
      <c r="I7634" s="166">
        <f>+Exports!G7637</f>
        <v>7.7226999999999997</v>
      </c>
      <c r="J7634" s="166">
        <f>+'ELAP_IPCO-APND'!D7637</f>
        <v>91.162040000000005</v>
      </c>
      <c r="K7634" s="166">
        <f>+(ExportsELAP[[#This Row],[Exports kWh - MPT]]/1000)*ExportsELAP[[#This Row],[EIM Price]]</f>
        <v>0.70401708630799997</v>
      </c>
      <c r="L7634" s="167" t="str">
        <f>+INDEX(ECR_Hours!$I$12:$I$15,MATCH(ExportsELAP[[#This Row],[Date Prevailing]],ECR_Hours!$H$12:$H$15,1))</f>
        <v>NS</v>
      </c>
      <c r="M7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5" spans="1:13" x14ac:dyDescent="0.25">
      <c r="A7635" s="164">
        <f>+Exports!A7638</f>
        <v>44880</v>
      </c>
      <c r="B7635" s="165">
        <f t="shared" si="476"/>
        <v>2022</v>
      </c>
      <c r="C7635" s="165">
        <f t="shared" si="477"/>
        <v>11</v>
      </c>
      <c r="D7635" s="165">
        <f t="shared" si="478"/>
        <v>15</v>
      </c>
      <c r="E7635" s="165">
        <f>+Exports!B7638</f>
        <v>1</v>
      </c>
      <c r="F7635" s="165">
        <f>+WEEKDAY(ExportsELAP[[#This Row],[Date Prevailing]],1)</f>
        <v>3</v>
      </c>
      <c r="G7635" s="165">
        <f>+COUNTIFS(ECR_Hours!$K$6:$K$7,ExportsELAP[[#This Row],[Date Prevailing]])</f>
        <v>0</v>
      </c>
      <c r="H7635" s="165">
        <f t="shared" si="479"/>
        <v>3</v>
      </c>
      <c r="I7635" s="166">
        <f>+Exports!G7638</f>
        <v>9.3757000000000001</v>
      </c>
      <c r="J7635" s="166">
        <f>+'ELAP_IPCO-APND'!D7638</f>
        <v>81.764060000000001</v>
      </c>
      <c r="K7635" s="166">
        <f>+(ExportsELAP[[#This Row],[Exports kWh - MPT]]/1000)*ExportsELAP[[#This Row],[EIM Price]]</f>
        <v>0.76659529734200005</v>
      </c>
      <c r="L7635" s="167" t="str">
        <f>+INDEX(ECR_Hours!$I$12:$I$15,MATCH(ExportsELAP[[#This Row],[Date Prevailing]],ECR_Hours!$H$12:$H$15,1))</f>
        <v>NS</v>
      </c>
      <c r="M7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6" spans="1:13" x14ac:dyDescent="0.25">
      <c r="A7636" s="164">
        <f>+Exports!A7639</f>
        <v>44880</v>
      </c>
      <c r="B7636" s="165">
        <f t="shared" si="476"/>
        <v>2022</v>
      </c>
      <c r="C7636" s="165">
        <f t="shared" si="477"/>
        <v>11</v>
      </c>
      <c r="D7636" s="165">
        <f t="shared" si="478"/>
        <v>15</v>
      </c>
      <c r="E7636" s="165">
        <f>+Exports!B7639</f>
        <v>2</v>
      </c>
      <c r="F7636" s="165">
        <f>+WEEKDAY(ExportsELAP[[#This Row],[Date Prevailing]],1)</f>
        <v>3</v>
      </c>
      <c r="G7636" s="165">
        <f>+COUNTIFS(ECR_Hours!$K$6:$K$7,ExportsELAP[[#This Row],[Date Prevailing]])</f>
        <v>0</v>
      </c>
      <c r="H7636" s="165">
        <f t="shared" si="479"/>
        <v>3</v>
      </c>
      <c r="I7636" s="166">
        <f>+Exports!G7639</f>
        <v>9.2545000000000002</v>
      </c>
      <c r="J7636" s="166">
        <f>+'ELAP_IPCO-APND'!D7639</f>
        <v>86.677210000000002</v>
      </c>
      <c r="K7636" s="166">
        <f>+(ExportsELAP[[#This Row],[Exports kWh - MPT]]/1000)*ExportsELAP[[#This Row],[EIM Price]]</f>
        <v>0.80215423994500012</v>
      </c>
      <c r="L7636" s="167" t="str">
        <f>+INDEX(ECR_Hours!$I$12:$I$15,MATCH(ExportsELAP[[#This Row],[Date Prevailing]],ECR_Hours!$H$12:$H$15,1))</f>
        <v>NS</v>
      </c>
      <c r="M7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7" spans="1:13" x14ac:dyDescent="0.25">
      <c r="A7637" s="164">
        <f>+Exports!A7640</f>
        <v>44880</v>
      </c>
      <c r="B7637" s="165">
        <f t="shared" si="476"/>
        <v>2022</v>
      </c>
      <c r="C7637" s="165">
        <f t="shared" si="477"/>
        <v>11</v>
      </c>
      <c r="D7637" s="165">
        <f t="shared" si="478"/>
        <v>15</v>
      </c>
      <c r="E7637" s="165">
        <f>+Exports!B7640</f>
        <v>3</v>
      </c>
      <c r="F7637" s="165">
        <f>+WEEKDAY(ExportsELAP[[#This Row],[Date Prevailing]],1)</f>
        <v>3</v>
      </c>
      <c r="G7637" s="165">
        <f>+COUNTIFS(ECR_Hours!$K$6:$K$7,ExportsELAP[[#This Row],[Date Prevailing]])</f>
        <v>0</v>
      </c>
      <c r="H7637" s="165">
        <f t="shared" si="479"/>
        <v>3</v>
      </c>
      <c r="I7637" s="166">
        <f>+Exports!G7640</f>
        <v>9.0915999999999908</v>
      </c>
      <c r="J7637" s="166">
        <f>+'ELAP_IPCO-APND'!D7640</f>
        <v>95.743480000000005</v>
      </c>
      <c r="K7637" s="166">
        <f>+(ExportsELAP[[#This Row],[Exports kWh - MPT]]/1000)*ExportsELAP[[#This Row],[EIM Price]]</f>
        <v>0.8704614227679992</v>
      </c>
      <c r="L7637" s="167" t="str">
        <f>+INDEX(ECR_Hours!$I$12:$I$15,MATCH(ExportsELAP[[#This Row],[Date Prevailing]],ECR_Hours!$H$12:$H$15,1))</f>
        <v>NS</v>
      </c>
      <c r="M7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8" spans="1:13" x14ac:dyDescent="0.25">
      <c r="A7638" s="164">
        <f>+Exports!A7641</f>
        <v>44880</v>
      </c>
      <c r="B7638" s="165">
        <f t="shared" si="476"/>
        <v>2022</v>
      </c>
      <c r="C7638" s="165">
        <f t="shared" si="477"/>
        <v>11</v>
      </c>
      <c r="D7638" s="165">
        <f t="shared" si="478"/>
        <v>15</v>
      </c>
      <c r="E7638" s="165">
        <f>+Exports!B7641</f>
        <v>4</v>
      </c>
      <c r="F7638" s="165">
        <f>+WEEKDAY(ExportsELAP[[#This Row],[Date Prevailing]],1)</f>
        <v>3</v>
      </c>
      <c r="G7638" s="165">
        <f>+COUNTIFS(ECR_Hours!$K$6:$K$7,ExportsELAP[[#This Row],[Date Prevailing]])</f>
        <v>0</v>
      </c>
      <c r="H7638" s="165">
        <f t="shared" si="479"/>
        <v>3</v>
      </c>
      <c r="I7638" s="166">
        <f>+Exports!G7641</f>
        <v>10.535499999999999</v>
      </c>
      <c r="J7638" s="166">
        <f>+'ELAP_IPCO-APND'!D7641</f>
        <v>93.165610000000001</v>
      </c>
      <c r="K7638" s="166">
        <f>+(ExportsELAP[[#This Row],[Exports kWh - MPT]]/1000)*ExportsELAP[[#This Row],[EIM Price]]</f>
        <v>0.981546284155</v>
      </c>
      <c r="L7638" s="167" t="str">
        <f>+INDEX(ECR_Hours!$I$12:$I$15,MATCH(ExportsELAP[[#This Row],[Date Prevailing]],ECR_Hours!$H$12:$H$15,1))</f>
        <v>NS</v>
      </c>
      <c r="M7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39" spans="1:13" x14ac:dyDescent="0.25">
      <c r="A7639" s="164">
        <f>+Exports!A7642</f>
        <v>44880</v>
      </c>
      <c r="B7639" s="165">
        <f t="shared" si="476"/>
        <v>2022</v>
      </c>
      <c r="C7639" s="165">
        <f t="shared" si="477"/>
        <v>11</v>
      </c>
      <c r="D7639" s="165">
        <f t="shared" si="478"/>
        <v>15</v>
      </c>
      <c r="E7639" s="165">
        <f>+Exports!B7642</f>
        <v>5</v>
      </c>
      <c r="F7639" s="165">
        <f>+WEEKDAY(ExportsELAP[[#This Row],[Date Prevailing]],1)</f>
        <v>3</v>
      </c>
      <c r="G7639" s="165">
        <f>+COUNTIFS(ECR_Hours!$K$6:$K$7,ExportsELAP[[#This Row],[Date Prevailing]])</f>
        <v>0</v>
      </c>
      <c r="H7639" s="165">
        <f t="shared" si="479"/>
        <v>3</v>
      </c>
      <c r="I7639" s="166">
        <f>+Exports!G7642</f>
        <v>10.115999999999991</v>
      </c>
      <c r="J7639" s="166">
        <f>+'ELAP_IPCO-APND'!D7642</f>
        <v>94.113169999999997</v>
      </c>
      <c r="K7639" s="166">
        <f>+(ExportsELAP[[#This Row],[Exports kWh - MPT]]/1000)*ExportsELAP[[#This Row],[EIM Price]]</f>
        <v>0.9520488277199991</v>
      </c>
      <c r="L7639" s="167" t="str">
        <f>+INDEX(ECR_Hours!$I$12:$I$15,MATCH(ExportsELAP[[#This Row],[Date Prevailing]],ECR_Hours!$H$12:$H$15,1))</f>
        <v>NS</v>
      </c>
      <c r="M7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0" spans="1:13" x14ac:dyDescent="0.25">
      <c r="A7640" s="164">
        <f>+Exports!A7643</f>
        <v>44880</v>
      </c>
      <c r="B7640" s="165">
        <f t="shared" si="476"/>
        <v>2022</v>
      </c>
      <c r="C7640" s="165">
        <f t="shared" si="477"/>
        <v>11</v>
      </c>
      <c r="D7640" s="165">
        <f t="shared" si="478"/>
        <v>15</v>
      </c>
      <c r="E7640" s="165">
        <f>+Exports!B7643</f>
        <v>6</v>
      </c>
      <c r="F7640" s="165">
        <f>+WEEKDAY(ExportsELAP[[#This Row],[Date Prevailing]],1)</f>
        <v>3</v>
      </c>
      <c r="G7640" s="165">
        <f>+COUNTIFS(ECR_Hours!$K$6:$K$7,ExportsELAP[[#This Row],[Date Prevailing]])</f>
        <v>0</v>
      </c>
      <c r="H7640" s="165">
        <f t="shared" si="479"/>
        <v>3</v>
      </c>
      <c r="I7640" s="166">
        <f>+Exports!G7643</f>
        <v>6.86519999999999</v>
      </c>
      <c r="J7640" s="166">
        <f>+'ELAP_IPCO-APND'!D7643</f>
        <v>104.29445</v>
      </c>
      <c r="K7640" s="166">
        <f>+(ExportsELAP[[#This Row],[Exports kWh - MPT]]/1000)*ExportsELAP[[#This Row],[EIM Price]]</f>
        <v>0.71600225813999896</v>
      </c>
      <c r="L7640" s="167" t="str">
        <f>+INDEX(ECR_Hours!$I$12:$I$15,MATCH(ExportsELAP[[#This Row],[Date Prevailing]],ECR_Hours!$H$12:$H$15,1))</f>
        <v>NS</v>
      </c>
      <c r="M7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1" spans="1:13" x14ac:dyDescent="0.25">
      <c r="A7641" s="164">
        <f>+Exports!A7644</f>
        <v>44880</v>
      </c>
      <c r="B7641" s="165">
        <f t="shared" si="476"/>
        <v>2022</v>
      </c>
      <c r="C7641" s="165">
        <f t="shared" si="477"/>
        <v>11</v>
      </c>
      <c r="D7641" s="165">
        <f t="shared" si="478"/>
        <v>15</v>
      </c>
      <c r="E7641" s="165">
        <f>+Exports!B7644</f>
        <v>7</v>
      </c>
      <c r="F7641" s="165">
        <f>+WEEKDAY(ExportsELAP[[#This Row],[Date Prevailing]],1)</f>
        <v>3</v>
      </c>
      <c r="G7641" s="165">
        <f>+COUNTIFS(ECR_Hours!$K$6:$K$7,ExportsELAP[[#This Row],[Date Prevailing]])</f>
        <v>0</v>
      </c>
      <c r="H7641" s="165">
        <f t="shared" si="479"/>
        <v>3</v>
      </c>
      <c r="I7641" s="166">
        <f>+Exports!G7644</f>
        <v>10.068000000000001</v>
      </c>
      <c r="J7641" s="166">
        <f>+'ELAP_IPCO-APND'!D7644</f>
        <v>115.96765000000001</v>
      </c>
      <c r="K7641" s="166">
        <f>+(ExportsELAP[[#This Row],[Exports kWh - MPT]]/1000)*ExportsELAP[[#This Row],[EIM Price]]</f>
        <v>1.1675623002000002</v>
      </c>
      <c r="L7641" s="167" t="str">
        <f>+INDEX(ECR_Hours!$I$12:$I$15,MATCH(ExportsELAP[[#This Row],[Date Prevailing]],ECR_Hours!$H$12:$H$15,1))</f>
        <v>NS</v>
      </c>
      <c r="M7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2" spans="1:13" x14ac:dyDescent="0.25">
      <c r="A7642" s="164">
        <f>+Exports!A7645</f>
        <v>44880</v>
      </c>
      <c r="B7642" s="165">
        <f t="shared" si="476"/>
        <v>2022</v>
      </c>
      <c r="C7642" s="165">
        <f t="shared" si="477"/>
        <v>11</v>
      </c>
      <c r="D7642" s="165">
        <f t="shared" si="478"/>
        <v>15</v>
      </c>
      <c r="E7642" s="165">
        <f>+Exports!B7645</f>
        <v>8</v>
      </c>
      <c r="F7642" s="165">
        <f>+WEEKDAY(ExportsELAP[[#This Row],[Date Prevailing]],1)</f>
        <v>3</v>
      </c>
      <c r="G7642" s="165">
        <f>+COUNTIFS(ECR_Hours!$K$6:$K$7,ExportsELAP[[#This Row],[Date Prevailing]])</f>
        <v>0</v>
      </c>
      <c r="H7642" s="165">
        <f t="shared" si="479"/>
        <v>3</v>
      </c>
      <c r="I7642" s="166">
        <f>+Exports!G7645</f>
        <v>862.59170000000006</v>
      </c>
      <c r="J7642" s="166">
        <f>+'ELAP_IPCO-APND'!D7645</f>
        <v>121.03331</v>
      </c>
      <c r="K7642" s="166">
        <f>+(ExportsELAP[[#This Row],[Exports kWh - MPT]]/1000)*ExportsELAP[[#This Row],[EIM Price]]</f>
        <v>104.40232862952701</v>
      </c>
      <c r="L7642" s="167" t="str">
        <f>+INDEX(ECR_Hours!$I$12:$I$15,MATCH(ExportsELAP[[#This Row],[Date Prevailing]],ECR_Hours!$H$12:$H$15,1))</f>
        <v>NS</v>
      </c>
      <c r="M7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3" spans="1:13" x14ac:dyDescent="0.25">
      <c r="A7643" s="164">
        <f>+Exports!A7646</f>
        <v>44880</v>
      </c>
      <c r="B7643" s="165">
        <f t="shared" si="476"/>
        <v>2022</v>
      </c>
      <c r="C7643" s="165">
        <f t="shared" si="477"/>
        <v>11</v>
      </c>
      <c r="D7643" s="165">
        <f t="shared" si="478"/>
        <v>15</v>
      </c>
      <c r="E7643" s="165">
        <f>+Exports!B7646</f>
        <v>9</v>
      </c>
      <c r="F7643" s="165">
        <f>+WEEKDAY(ExportsELAP[[#This Row],[Date Prevailing]],1)</f>
        <v>3</v>
      </c>
      <c r="G7643" s="165">
        <f>+COUNTIFS(ECR_Hours!$K$6:$K$7,ExportsELAP[[#This Row],[Date Prevailing]])</f>
        <v>0</v>
      </c>
      <c r="H7643" s="165">
        <f t="shared" si="479"/>
        <v>3</v>
      </c>
      <c r="I7643" s="166">
        <f>+Exports!G7646</f>
        <v>8853.152</v>
      </c>
      <c r="J7643" s="166">
        <f>+'ELAP_IPCO-APND'!D7646</f>
        <v>90.490889999999993</v>
      </c>
      <c r="K7643" s="166">
        <f>+(ExportsELAP[[#This Row],[Exports kWh - MPT]]/1000)*ExportsELAP[[#This Row],[EIM Price]]</f>
        <v>801.12960378527987</v>
      </c>
      <c r="L7643" s="167" t="str">
        <f>+INDEX(ECR_Hours!$I$12:$I$15,MATCH(ExportsELAP[[#This Row],[Date Prevailing]],ECR_Hours!$H$12:$H$15,1))</f>
        <v>NS</v>
      </c>
      <c r="M7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4" spans="1:13" x14ac:dyDescent="0.25">
      <c r="A7644" s="164">
        <f>+Exports!A7647</f>
        <v>44880</v>
      </c>
      <c r="B7644" s="165">
        <f t="shared" si="476"/>
        <v>2022</v>
      </c>
      <c r="C7644" s="165">
        <f t="shared" si="477"/>
        <v>11</v>
      </c>
      <c r="D7644" s="165">
        <f t="shared" si="478"/>
        <v>15</v>
      </c>
      <c r="E7644" s="165">
        <f>+Exports!B7647</f>
        <v>10</v>
      </c>
      <c r="F7644" s="165">
        <f>+WEEKDAY(ExportsELAP[[#This Row],[Date Prevailing]],1)</f>
        <v>3</v>
      </c>
      <c r="G7644" s="165">
        <f>+COUNTIFS(ECR_Hours!$K$6:$K$7,ExportsELAP[[#This Row],[Date Prevailing]])</f>
        <v>0</v>
      </c>
      <c r="H7644" s="165">
        <f t="shared" si="479"/>
        <v>3</v>
      </c>
      <c r="I7644" s="166">
        <f>+Exports!G7647</f>
        <v>20440.432500000003</v>
      </c>
      <c r="J7644" s="166">
        <f>+'ELAP_IPCO-APND'!D7647</f>
        <v>84.863410000000002</v>
      </c>
      <c r="K7644" s="166">
        <f>+(ExportsELAP[[#This Row],[Exports kWh - MPT]]/1000)*ExportsELAP[[#This Row],[EIM Price]]</f>
        <v>1734.6448038248254</v>
      </c>
      <c r="L7644" s="167" t="str">
        <f>+INDEX(ECR_Hours!$I$12:$I$15,MATCH(ExportsELAP[[#This Row],[Date Prevailing]],ECR_Hours!$H$12:$H$15,1))</f>
        <v>NS</v>
      </c>
      <c r="M7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5" spans="1:13" x14ac:dyDescent="0.25">
      <c r="A7645" s="164">
        <f>+Exports!A7648</f>
        <v>44880</v>
      </c>
      <c r="B7645" s="165">
        <f t="shared" si="476"/>
        <v>2022</v>
      </c>
      <c r="C7645" s="165">
        <f t="shared" si="477"/>
        <v>11</v>
      </c>
      <c r="D7645" s="165">
        <f t="shared" si="478"/>
        <v>15</v>
      </c>
      <c r="E7645" s="165">
        <f>+Exports!B7648</f>
        <v>11</v>
      </c>
      <c r="F7645" s="165">
        <f>+WEEKDAY(ExportsELAP[[#This Row],[Date Prevailing]],1)</f>
        <v>3</v>
      </c>
      <c r="G7645" s="165">
        <f>+COUNTIFS(ECR_Hours!$K$6:$K$7,ExportsELAP[[#This Row],[Date Prevailing]])</f>
        <v>0</v>
      </c>
      <c r="H7645" s="165">
        <f t="shared" si="479"/>
        <v>3</v>
      </c>
      <c r="I7645" s="166">
        <f>+Exports!G7648</f>
        <v>30639.712599999999</v>
      </c>
      <c r="J7645" s="166">
        <f>+'ELAP_IPCO-APND'!D7648</f>
        <v>78.807249999999996</v>
      </c>
      <c r="K7645" s="166">
        <f>+(ExportsELAP[[#This Row],[Exports kWh - MPT]]/1000)*ExportsELAP[[#This Row],[EIM Price]]</f>
        <v>2414.6314907963497</v>
      </c>
      <c r="L7645" s="167" t="str">
        <f>+INDEX(ECR_Hours!$I$12:$I$15,MATCH(ExportsELAP[[#This Row],[Date Prevailing]],ECR_Hours!$H$12:$H$15,1))</f>
        <v>NS</v>
      </c>
      <c r="M7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6" spans="1:13" x14ac:dyDescent="0.25">
      <c r="A7646" s="164">
        <f>+Exports!A7649</f>
        <v>44880</v>
      </c>
      <c r="B7646" s="165">
        <f t="shared" si="476"/>
        <v>2022</v>
      </c>
      <c r="C7646" s="165">
        <f t="shared" si="477"/>
        <v>11</v>
      </c>
      <c r="D7646" s="165">
        <f t="shared" si="478"/>
        <v>15</v>
      </c>
      <c r="E7646" s="165">
        <f>+Exports!B7649</f>
        <v>12</v>
      </c>
      <c r="F7646" s="165">
        <f>+WEEKDAY(ExportsELAP[[#This Row],[Date Prevailing]],1)</f>
        <v>3</v>
      </c>
      <c r="G7646" s="165">
        <f>+COUNTIFS(ECR_Hours!$K$6:$K$7,ExportsELAP[[#This Row],[Date Prevailing]])</f>
        <v>0</v>
      </c>
      <c r="H7646" s="165">
        <f t="shared" si="479"/>
        <v>3</v>
      </c>
      <c r="I7646" s="166">
        <f>+Exports!G7649</f>
        <v>36738.044399999999</v>
      </c>
      <c r="J7646" s="166">
        <f>+'ELAP_IPCO-APND'!D7649</f>
        <v>77.219489999999993</v>
      </c>
      <c r="K7646" s="166">
        <f>+(ExportsELAP[[#This Row],[Exports kWh - MPT]]/1000)*ExportsELAP[[#This Row],[EIM Price]]</f>
        <v>2836.8930521653556</v>
      </c>
      <c r="L7646" s="167" t="str">
        <f>+INDEX(ECR_Hours!$I$12:$I$15,MATCH(ExportsELAP[[#This Row],[Date Prevailing]],ECR_Hours!$H$12:$H$15,1))</f>
        <v>NS</v>
      </c>
      <c r="M7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7" spans="1:13" x14ac:dyDescent="0.25">
      <c r="A7647" s="164">
        <f>+Exports!A7650</f>
        <v>44880</v>
      </c>
      <c r="B7647" s="165">
        <f t="shared" si="476"/>
        <v>2022</v>
      </c>
      <c r="C7647" s="165">
        <f t="shared" si="477"/>
        <v>11</v>
      </c>
      <c r="D7647" s="165">
        <f t="shared" si="478"/>
        <v>15</v>
      </c>
      <c r="E7647" s="165">
        <f>+Exports!B7650</f>
        <v>13</v>
      </c>
      <c r="F7647" s="165">
        <f>+WEEKDAY(ExportsELAP[[#This Row],[Date Prevailing]],1)</f>
        <v>3</v>
      </c>
      <c r="G7647" s="165">
        <f>+COUNTIFS(ECR_Hours!$K$6:$K$7,ExportsELAP[[#This Row],[Date Prevailing]])</f>
        <v>0</v>
      </c>
      <c r="H7647" s="165">
        <f t="shared" si="479"/>
        <v>3</v>
      </c>
      <c r="I7647" s="166">
        <f>+Exports!G7650</f>
        <v>39313.1731</v>
      </c>
      <c r="J7647" s="166">
        <f>+'ELAP_IPCO-APND'!D7650</f>
        <v>86.816999999999993</v>
      </c>
      <c r="K7647" s="166">
        <f>+(ExportsELAP[[#This Row],[Exports kWh - MPT]]/1000)*ExportsELAP[[#This Row],[EIM Price]]</f>
        <v>3413.0517490226998</v>
      </c>
      <c r="L7647" s="167" t="str">
        <f>+INDEX(ECR_Hours!$I$12:$I$15,MATCH(ExportsELAP[[#This Row],[Date Prevailing]],ECR_Hours!$H$12:$H$15,1))</f>
        <v>NS</v>
      </c>
      <c r="M7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8" spans="1:13" x14ac:dyDescent="0.25">
      <c r="A7648" s="164">
        <f>+Exports!A7651</f>
        <v>44880</v>
      </c>
      <c r="B7648" s="165">
        <f t="shared" si="476"/>
        <v>2022</v>
      </c>
      <c r="C7648" s="165">
        <f t="shared" si="477"/>
        <v>11</v>
      </c>
      <c r="D7648" s="165">
        <f t="shared" si="478"/>
        <v>15</v>
      </c>
      <c r="E7648" s="165">
        <f>+Exports!B7651</f>
        <v>14</v>
      </c>
      <c r="F7648" s="165">
        <f>+WEEKDAY(ExportsELAP[[#This Row],[Date Prevailing]],1)</f>
        <v>3</v>
      </c>
      <c r="G7648" s="165">
        <f>+COUNTIFS(ECR_Hours!$K$6:$K$7,ExportsELAP[[#This Row],[Date Prevailing]])</f>
        <v>0</v>
      </c>
      <c r="H7648" s="165">
        <f t="shared" si="479"/>
        <v>3</v>
      </c>
      <c r="I7648" s="166">
        <f>+Exports!G7651</f>
        <v>38249.671600000001</v>
      </c>
      <c r="J7648" s="166">
        <f>+'ELAP_IPCO-APND'!D7651</f>
        <v>84.543790000000001</v>
      </c>
      <c r="K7648" s="166">
        <f>+(ExportsELAP[[#This Row],[Exports kWh - MPT]]/1000)*ExportsELAP[[#This Row],[EIM Price]]</f>
        <v>3233.7722033193641</v>
      </c>
      <c r="L7648" s="167" t="str">
        <f>+INDEX(ECR_Hours!$I$12:$I$15,MATCH(ExportsELAP[[#This Row],[Date Prevailing]],ECR_Hours!$H$12:$H$15,1))</f>
        <v>NS</v>
      </c>
      <c r="M7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49" spans="1:13" x14ac:dyDescent="0.25">
      <c r="A7649" s="164">
        <f>+Exports!A7652</f>
        <v>44880</v>
      </c>
      <c r="B7649" s="165">
        <f t="shared" si="476"/>
        <v>2022</v>
      </c>
      <c r="C7649" s="165">
        <f t="shared" si="477"/>
        <v>11</v>
      </c>
      <c r="D7649" s="165">
        <f t="shared" si="478"/>
        <v>15</v>
      </c>
      <c r="E7649" s="165">
        <f>+Exports!B7652</f>
        <v>15</v>
      </c>
      <c r="F7649" s="165">
        <f>+WEEKDAY(ExportsELAP[[#This Row],[Date Prevailing]],1)</f>
        <v>3</v>
      </c>
      <c r="G7649" s="165">
        <f>+COUNTIFS(ECR_Hours!$K$6:$K$7,ExportsELAP[[#This Row],[Date Prevailing]])</f>
        <v>0</v>
      </c>
      <c r="H7649" s="165">
        <f t="shared" si="479"/>
        <v>3</v>
      </c>
      <c r="I7649" s="166">
        <f>+Exports!G7652</f>
        <v>34581.678899999999</v>
      </c>
      <c r="J7649" s="166">
        <f>+'ELAP_IPCO-APND'!D7652</f>
        <v>77.179850000000002</v>
      </c>
      <c r="K7649" s="166">
        <f>+(ExportsELAP[[#This Row],[Exports kWh - MPT]]/1000)*ExportsELAP[[#This Row],[EIM Price]]</f>
        <v>2669.008790250165</v>
      </c>
      <c r="L7649" s="167" t="str">
        <f>+INDEX(ECR_Hours!$I$12:$I$15,MATCH(ExportsELAP[[#This Row],[Date Prevailing]],ECR_Hours!$H$12:$H$15,1))</f>
        <v>NS</v>
      </c>
      <c r="M7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0" spans="1:13" x14ac:dyDescent="0.25">
      <c r="A7650" s="164">
        <f>+Exports!A7653</f>
        <v>44880</v>
      </c>
      <c r="B7650" s="165">
        <f t="shared" si="476"/>
        <v>2022</v>
      </c>
      <c r="C7650" s="165">
        <f t="shared" si="477"/>
        <v>11</v>
      </c>
      <c r="D7650" s="165">
        <f t="shared" si="478"/>
        <v>15</v>
      </c>
      <c r="E7650" s="165">
        <f>+Exports!B7653</f>
        <v>16</v>
      </c>
      <c r="F7650" s="165">
        <f>+WEEKDAY(ExportsELAP[[#This Row],[Date Prevailing]],1)</f>
        <v>3</v>
      </c>
      <c r="G7650" s="165">
        <f>+COUNTIFS(ECR_Hours!$K$6:$K$7,ExportsELAP[[#This Row],[Date Prevailing]])</f>
        <v>0</v>
      </c>
      <c r="H7650" s="165">
        <f t="shared" si="479"/>
        <v>3</v>
      </c>
      <c r="I7650" s="166">
        <f>+Exports!G7653</f>
        <v>23173.256000000001</v>
      </c>
      <c r="J7650" s="166">
        <f>+'ELAP_IPCO-APND'!D7653</f>
        <v>98.0565</v>
      </c>
      <c r="K7650" s="166">
        <f>+(ExportsELAP[[#This Row],[Exports kWh - MPT]]/1000)*ExportsELAP[[#This Row],[EIM Price]]</f>
        <v>2272.2883769640002</v>
      </c>
      <c r="L7650" s="167" t="str">
        <f>+INDEX(ECR_Hours!$I$12:$I$15,MATCH(ExportsELAP[[#This Row],[Date Prevailing]],ECR_Hours!$H$12:$H$15,1))</f>
        <v>NS</v>
      </c>
      <c r="M7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1" spans="1:13" x14ac:dyDescent="0.25">
      <c r="A7651" s="164">
        <f>+Exports!A7654</f>
        <v>44880</v>
      </c>
      <c r="B7651" s="165">
        <f t="shared" si="476"/>
        <v>2022</v>
      </c>
      <c r="C7651" s="165">
        <f t="shared" si="477"/>
        <v>11</v>
      </c>
      <c r="D7651" s="165">
        <f t="shared" si="478"/>
        <v>15</v>
      </c>
      <c r="E7651" s="165">
        <f>+Exports!B7654</f>
        <v>17</v>
      </c>
      <c r="F7651" s="165">
        <f>+WEEKDAY(ExportsELAP[[#This Row],[Date Prevailing]],1)</f>
        <v>3</v>
      </c>
      <c r="G7651" s="165">
        <f>+COUNTIFS(ECR_Hours!$K$6:$K$7,ExportsELAP[[#This Row],[Date Prevailing]])</f>
        <v>0</v>
      </c>
      <c r="H7651" s="165">
        <f t="shared" si="479"/>
        <v>3</v>
      </c>
      <c r="I7651" s="166">
        <f>+Exports!G7654</f>
        <v>7510.3262000000004</v>
      </c>
      <c r="J7651" s="166">
        <f>+'ELAP_IPCO-APND'!D7654</f>
        <v>82.876109999999997</v>
      </c>
      <c r="K7651" s="166">
        <f>+(ExportsELAP[[#This Row],[Exports kWh - MPT]]/1000)*ExportsELAP[[#This Row],[EIM Price]]</f>
        <v>622.42662028708207</v>
      </c>
      <c r="L7651" s="167" t="str">
        <f>+INDEX(ECR_Hours!$I$12:$I$15,MATCH(ExportsELAP[[#This Row],[Date Prevailing]],ECR_Hours!$H$12:$H$15,1))</f>
        <v>NS</v>
      </c>
      <c r="M7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2" spans="1:13" x14ac:dyDescent="0.25">
      <c r="A7652" s="164">
        <f>+Exports!A7655</f>
        <v>44880</v>
      </c>
      <c r="B7652" s="165">
        <f t="shared" si="476"/>
        <v>2022</v>
      </c>
      <c r="C7652" s="165">
        <f t="shared" si="477"/>
        <v>11</v>
      </c>
      <c r="D7652" s="165">
        <f t="shared" si="478"/>
        <v>15</v>
      </c>
      <c r="E7652" s="165">
        <f>+Exports!B7655</f>
        <v>18</v>
      </c>
      <c r="F7652" s="165">
        <f>+WEEKDAY(ExportsELAP[[#This Row],[Date Prevailing]],1)</f>
        <v>3</v>
      </c>
      <c r="G7652" s="165">
        <f>+COUNTIFS(ECR_Hours!$K$6:$K$7,ExportsELAP[[#This Row],[Date Prevailing]])</f>
        <v>0</v>
      </c>
      <c r="H7652" s="165">
        <f t="shared" si="479"/>
        <v>3</v>
      </c>
      <c r="I7652" s="166">
        <f>+Exports!G7655</f>
        <v>198.6567</v>
      </c>
      <c r="J7652" s="166">
        <f>+'ELAP_IPCO-APND'!D7655</f>
        <v>96.006709999999998</v>
      </c>
      <c r="K7652" s="166">
        <f>+(ExportsELAP[[#This Row],[Exports kWh - MPT]]/1000)*ExportsELAP[[#This Row],[EIM Price]]</f>
        <v>19.072376186456999</v>
      </c>
      <c r="L7652" s="167" t="str">
        <f>+INDEX(ECR_Hours!$I$12:$I$15,MATCH(ExportsELAP[[#This Row],[Date Prevailing]],ECR_Hours!$H$12:$H$15,1))</f>
        <v>NS</v>
      </c>
      <c r="M7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3" spans="1:13" x14ac:dyDescent="0.25">
      <c r="A7653" s="164">
        <f>+Exports!A7656</f>
        <v>44880</v>
      </c>
      <c r="B7653" s="165">
        <f t="shared" si="476"/>
        <v>2022</v>
      </c>
      <c r="C7653" s="165">
        <f t="shared" si="477"/>
        <v>11</v>
      </c>
      <c r="D7653" s="165">
        <f t="shared" si="478"/>
        <v>15</v>
      </c>
      <c r="E7653" s="165">
        <f>+Exports!B7656</f>
        <v>19</v>
      </c>
      <c r="F7653" s="165">
        <f>+WEEKDAY(ExportsELAP[[#This Row],[Date Prevailing]],1)</f>
        <v>3</v>
      </c>
      <c r="G7653" s="165">
        <f>+COUNTIFS(ECR_Hours!$K$6:$K$7,ExportsELAP[[#This Row],[Date Prevailing]])</f>
        <v>0</v>
      </c>
      <c r="H7653" s="165">
        <f t="shared" si="479"/>
        <v>3</v>
      </c>
      <c r="I7653" s="166">
        <f>+Exports!G7656</f>
        <v>35.650800000000004</v>
      </c>
      <c r="J7653" s="166">
        <f>+'ELAP_IPCO-APND'!D7656</f>
        <v>106.57558</v>
      </c>
      <c r="K7653" s="166">
        <f>+(ExportsELAP[[#This Row],[Exports kWh - MPT]]/1000)*ExportsELAP[[#This Row],[EIM Price]]</f>
        <v>3.7995046874640006</v>
      </c>
      <c r="L7653" s="167" t="str">
        <f>+INDEX(ECR_Hours!$I$12:$I$15,MATCH(ExportsELAP[[#This Row],[Date Prevailing]],ECR_Hours!$H$12:$H$15,1))</f>
        <v>NS</v>
      </c>
      <c r="M7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4" spans="1:13" x14ac:dyDescent="0.25">
      <c r="A7654" s="164">
        <f>+Exports!A7657</f>
        <v>44880</v>
      </c>
      <c r="B7654" s="165">
        <f t="shared" si="476"/>
        <v>2022</v>
      </c>
      <c r="C7654" s="165">
        <f t="shared" si="477"/>
        <v>11</v>
      </c>
      <c r="D7654" s="165">
        <f t="shared" si="478"/>
        <v>15</v>
      </c>
      <c r="E7654" s="165">
        <f>+Exports!B7657</f>
        <v>20</v>
      </c>
      <c r="F7654" s="165">
        <f>+WEEKDAY(ExportsELAP[[#This Row],[Date Prevailing]],1)</f>
        <v>3</v>
      </c>
      <c r="G7654" s="165">
        <f>+COUNTIFS(ECR_Hours!$K$6:$K$7,ExportsELAP[[#This Row],[Date Prevailing]])</f>
        <v>0</v>
      </c>
      <c r="H7654" s="165">
        <f t="shared" si="479"/>
        <v>3</v>
      </c>
      <c r="I7654" s="166">
        <f>+Exports!G7657</f>
        <v>7.9153000000000002</v>
      </c>
      <c r="J7654" s="166">
        <f>+'ELAP_IPCO-APND'!D7657</f>
        <v>94.531999999999996</v>
      </c>
      <c r="K7654" s="166">
        <f>+(ExportsELAP[[#This Row],[Exports kWh - MPT]]/1000)*ExportsELAP[[#This Row],[EIM Price]]</f>
        <v>0.74824913959999995</v>
      </c>
      <c r="L7654" s="167" t="str">
        <f>+INDEX(ECR_Hours!$I$12:$I$15,MATCH(ExportsELAP[[#This Row],[Date Prevailing]],ECR_Hours!$H$12:$H$15,1))</f>
        <v>NS</v>
      </c>
      <c r="M7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5" spans="1:13" x14ac:dyDescent="0.25">
      <c r="A7655" s="164">
        <f>+Exports!A7658</f>
        <v>44880</v>
      </c>
      <c r="B7655" s="165">
        <f t="shared" si="476"/>
        <v>2022</v>
      </c>
      <c r="C7655" s="165">
        <f t="shared" si="477"/>
        <v>11</v>
      </c>
      <c r="D7655" s="165">
        <f t="shared" si="478"/>
        <v>15</v>
      </c>
      <c r="E7655" s="165">
        <f>+Exports!B7658</f>
        <v>21</v>
      </c>
      <c r="F7655" s="165">
        <f>+WEEKDAY(ExportsELAP[[#This Row],[Date Prevailing]],1)</f>
        <v>3</v>
      </c>
      <c r="G7655" s="165">
        <f>+COUNTIFS(ECR_Hours!$K$6:$K$7,ExportsELAP[[#This Row],[Date Prevailing]])</f>
        <v>0</v>
      </c>
      <c r="H7655" s="165">
        <f t="shared" si="479"/>
        <v>3</v>
      </c>
      <c r="I7655" s="166">
        <f>+Exports!G7658</f>
        <v>8.378400000000001</v>
      </c>
      <c r="J7655" s="166">
        <f>+'ELAP_IPCO-APND'!D7658</f>
        <v>89.032769999999999</v>
      </c>
      <c r="K7655" s="166">
        <f>+(ExportsELAP[[#This Row],[Exports kWh - MPT]]/1000)*ExportsELAP[[#This Row],[EIM Price]]</f>
        <v>0.74595216016800014</v>
      </c>
      <c r="L7655" s="167" t="str">
        <f>+INDEX(ECR_Hours!$I$12:$I$15,MATCH(ExportsELAP[[#This Row],[Date Prevailing]],ECR_Hours!$H$12:$H$15,1))</f>
        <v>NS</v>
      </c>
      <c r="M7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6" spans="1:13" x14ac:dyDescent="0.25">
      <c r="A7656" s="164">
        <f>+Exports!A7659</f>
        <v>44880</v>
      </c>
      <c r="B7656" s="165">
        <f t="shared" si="476"/>
        <v>2022</v>
      </c>
      <c r="C7656" s="165">
        <f t="shared" si="477"/>
        <v>11</v>
      </c>
      <c r="D7656" s="165">
        <f t="shared" si="478"/>
        <v>15</v>
      </c>
      <c r="E7656" s="165">
        <f>+Exports!B7659</f>
        <v>22</v>
      </c>
      <c r="F7656" s="165">
        <f>+WEEKDAY(ExportsELAP[[#This Row],[Date Prevailing]],1)</f>
        <v>3</v>
      </c>
      <c r="G7656" s="165">
        <f>+COUNTIFS(ECR_Hours!$K$6:$K$7,ExportsELAP[[#This Row],[Date Prevailing]])</f>
        <v>0</v>
      </c>
      <c r="H7656" s="165">
        <f t="shared" si="479"/>
        <v>3</v>
      </c>
      <c r="I7656" s="166">
        <f>+Exports!G7659</f>
        <v>8.0499999999999989</v>
      </c>
      <c r="J7656" s="166">
        <f>+'ELAP_IPCO-APND'!D7659</f>
        <v>104.42887</v>
      </c>
      <c r="K7656" s="166">
        <f>+(ExportsELAP[[#This Row],[Exports kWh - MPT]]/1000)*ExportsELAP[[#This Row],[EIM Price]]</f>
        <v>0.84065240349999981</v>
      </c>
      <c r="L7656" s="167" t="str">
        <f>+INDEX(ECR_Hours!$I$12:$I$15,MATCH(ExportsELAP[[#This Row],[Date Prevailing]],ECR_Hours!$H$12:$H$15,1))</f>
        <v>NS</v>
      </c>
      <c r="M7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7" spans="1:13" x14ac:dyDescent="0.25">
      <c r="A7657" s="164">
        <f>+Exports!A7660</f>
        <v>44880</v>
      </c>
      <c r="B7657" s="165">
        <f t="shared" si="476"/>
        <v>2022</v>
      </c>
      <c r="C7657" s="165">
        <f t="shared" si="477"/>
        <v>11</v>
      </c>
      <c r="D7657" s="165">
        <f t="shared" si="478"/>
        <v>15</v>
      </c>
      <c r="E7657" s="165">
        <f>+Exports!B7660</f>
        <v>23</v>
      </c>
      <c r="F7657" s="165">
        <f>+WEEKDAY(ExportsELAP[[#This Row],[Date Prevailing]],1)</f>
        <v>3</v>
      </c>
      <c r="G7657" s="165">
        <f>+COUNTIFS(ECR_Hours!$K$6:$K$7,ExportsELAP[[#This Row],[Date Prevailing]])</f>
        <v>0</v>
      </c>
      <c r="H7657" s="165">
        <f t="shared" si="479"/>
        <v>3</v>
      </c>
      <c r="I7657" s="166">
        <f>+Exports!G7660</f>
        <v>7.8335999999999997</v>
      </c>
      <c r="J7657" s="166">
        <f>+'ELAP_IPCO-APND'!D7660</f>
        <v>100.47725</v>
      </c>
      <c r="K7657" s="166">
        <f>+(ExportsELAP[[#This Row],[Exports kWh - MPT]]/1000)*ExportsELAP[[#This Row],[EIM Price]]</f>
        <v>0.7870985855999999</v>
      </c>
      <c r="L7657" s="167" t="str">
        <f>+INDEX(ECR_Hours!$I$12:$I$15,MATCH(ExportsELAP[[#This Row],[Date Prevailing]],ECR_Hours!$H$12:$H$15,1))</f>
        <v>NS</v>
      </c>
      <c r="M7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8" spans="1:13" x14ac:dyDescent="0.25">
      <c r="A7658" s="164">
        <f>+Exports!A7661</f>
        <v>44880</v>
      </c>
      <c r="B7658" s="165">
        <f t="shared" si="476"/>
        <v>2022</v>
      </c>
      <c r="C7658" s="165">
        <f t="shared" si="477"/>
        <v>11</v>
      </c>
      <c r="D7658" s="165">
        <f t="shared" si="478"/>
        <v>15</v>
      </c>
      <c r="E7658" s="165">
        <f>+Exports!B7661</f>
        <v>24</v>
      </c>
      <c r="F7658" s="165">
        <f>+WEEKDAY(ExportsELAP[[#This Row],[Date Prevailing]],1)</f>
        <v>3</v>
      </c>
      <c r="G7658" s="165">
        <f>+COUNTIFS(ECR_Hours!$K$6:$K$7,ExportsELAP[[#This Row],[Date Prevailing]])</f>
        <v>0</v>
      </c>
      <c r="H7658" s="165">
        <f t="shared" si="479"/>
        <v>3</v>
      </c>
      <c r="I7658" s="166">
        <f>+Exports!G7661</f>
        <v>8.65139999999999</v>
      </c>
      <c r="J7658" s="166">
        <f>+'ELAP_IPCO-APND'!D7661</f>
        <v>81.837850000000003</v>
      </c>
      <c r="K7658" s="166">
        <f>+(ExportsELAP[[#This Row],[Exports kWh - MPT]]/1000)*ExportsELAP[[#This Row],[EIM Price]]</f>
        <v>0.70801197548999917</v>
      </c>
      <c r="L7658" s="167" t="str">
        <f>+INDEX(ECR_Hours!$I$12:$I$15,MATCH(ExportsELAP[[#This Row],[Date Prevailing]],ECR_Hours!$H$12:$H$15,1))</f>
        <v>NS</v>
      </c>
      <c r="M7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59" spans="1:13" x14ac:dyDescent="0.25">
      <c r="A7659" s="164">
        <f>+Exports!A7662</f>
        <v>44881</v>
      </c>
      <c r="B7659" s="165">
        <f t="shared" si="476"/>
        <v>2022</v>
      </c>
      <c r="C7659" s="165">
        <f t="shared" si="477"/>
        <v>11</v>
      </c>
      <c r="D7659" s="165">
        <f t="shared" si="478"/>
        <v>16</v>
      </c>
      <c r="E7659" s="165">
        <f>+Exports!B7662</f>
        <v>1</v>
      </c>
      <c r="F7659" s="165">
        <f>+WEEKDAY(ExportsELAP[[#This Row],[Date Prevailing]],1)</f>
        <v>4</v>
      </c>
      <c r="G7659" s="165">
        <f>+COUNTIFS(ECR_Hours!$K$6:$K$7,ExportsELAP[[#This Row],[Date Prevailing]])</f>
        <v>0</v>
      </c>
      <c r="H7659" s="165">
        <f t="shared" si="479"/>
        <v>4</v>
      </c>
      <c r="I7659" s="166">
        <f>+Exports!G7662</f>
        <v>11.126700000000001</v>
      </c>
      <c r="J7659" s="166">
        <f>+'ELAP_IPCO-APND'!D7662</f>
        <v>76.458870000000005</v>
      </c>
      <c r="K7659" s="166">
        <f>+(ExportsELAP[[#This Row],[Exports kWh - MPT]]/1000)*ExportsELAP[[#This Row],[EIM Price]]</f>
        <v>0.85073490882900016</v>
      </c>
      <c r="L7659" s="167" t="str">
        <f>+INDEX(ECR_Hours!$I$12:$I$15,MATCH(ExportsELAP[[#This Row],[Date Prevailing]],ECR_Hours!$H$12:$H$15,1))</f>
        <v>NS</v>
      </c>
      <c r="M7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0" spans="1:13" x14ac:dyDescent="0.25">
      <c r="A7660" s="164">
        <f>+Exports!A7663</f>
        <v>44881</v>
      </c>
      <c r="B7660" s="165">
        <f t="shared" si="476"/>
        <v>2022</v>
      </c>
      <c r="C7660" s="165">
        <f t="shared" si="477"/>
        <v>11</v>
      </c>
      <c r="D7660" s="165">
        <f t="shared" si="478"/>
        <v>16</v>
      </c>
      <c r="E7660" s="165">
        <f>+Exports!B7663</f>
        <v>2</v>
      </c>
      <c r="F7660" s="165">
        <f>+WEEKDAY(ExportsELAP[[#This Row],[Date Prevailing]],1)</f>
        <v>4</v>
      </c>
      <c r="G7660" s="165">
        <f>+COUNTIFS(ECR_Hours!$K$6:$K$7,ExportsELAP[[#This Row],[Date Prevailing]])</f>
        <v>0</v>
      </c>
      <c r="H7660" s="165">
        <f t="shared" si="479"/>
        <v>4</v>
      </c>
      <c r="I7660" s="166">
        <f>+Exports!G7663</f>
        <v>11.257300000000001</v>
      </c>
      <c r="J7660" s="166">
        <f>+'ELAP_IPCO-APND'!D7663</f>
        <v>73.629329999999996</v>
      </c>
      <c r="K7660" s="166">
        <f>+(ExportsELAP[[#This Row],[Exports kWh - MPT]]/1000)*ExportsELAP[[#This Row],[EIM Price]]</f>
        <v>0.82886745660900008</v>
      </c>
      <c r="L7660" s="167" t="str">
        <f>+INDEX(ECR_Hours!$I$12:$I$15,MATCH(ExportsELAP[[#This Row],[Date Prevailing]],ECR_Hours!$H$12:$H$15,1))</f>
        <v>NS</v>
      </c>
      <c r="M7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1" spans="1:13" x14ac:dyDescent="0.25">
      <c r="A7661" s="164">
        <f>+Exports!A7664</f>
        <v>44881</v>
      </c>
      <c r="B7661" s="165">
        <f t="shared" si="476"/>
        <v>2022</v>
      </c>
      <c r="C7661" s="165">
        <f t="shared" si="477"/>
        <v>11</v>
      </c>
      <c r="D7661" s="165">
        <f t="shared" si="478"/>
        <v>16</v>
      </c>
      <c r="E7661" s="165">
        <f>+Exports!B7664</f>
        <v>3</v>
      </c>
      <c r="F7661" s="165">
        <f>+WEEKDAY(ExportsELAP[[#This Row],[Date Prevailing]],1)</f>
        <v>4</v>
      </c>
      <c r="G7661" s="165">
        <f>+COUNTIFS(ECR_Hours!$K$6:$K$7,ExportsELAP[[#This Row],[Date Prevailing]])</f>
        <v>0</v>
      </c>
      <c r="H7661" s="165">
        <f t="shared" si="479"/>
        <v>4</v>
      </c>
      <c r="I7661" s="166">
        <f>+Exports!G7664</f>
        <v>10.861800000000002</v>
      </c>
      <c r="J7661" s="166">
        <f>+'ELAP_IPCO-APND'!D7664</f>
        <v>71.795649999999995</v>
      </c>
      <c r="K7661" s="166">
        <f>+(ExportsELAP[[#This Row],[Exports kWh - MPT]]/1000)*ExportsELAP[[#This Row],[EIM Price]]</f>
        <v>0.77982999117000018</v>
      </c>
      <c r="L7661" s="167" t="str">
        <f>+INDEX(ECR_Hours!$I$12:$I$15,MATCH(ExportsELAP[[#This Row],[Date Prevailing]],ECR_Hours!$H$12:$H$15,1))</f>
        <v>NS</v>
      </c>
      <c r="M7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2" spans="1:13" x14ac:dyDescent="0.25">
      <c r="A7662" s="164">
        <f>+Exports!A7665</f>
        <v>44881</v>
      </c>
      <c r="B7662" s="165">
        <f t="shared" si="476"/>
        <v>2022</v>
      </c>
      <c r="C7662" s="165">
        <f t="shared" si="477"/>
        <v>11</v>
      </c>
      <c r="D7662" s="165">
        <f t="shared" si="478"/>
        <v>16</v>
      </c>
      <c r="E7662" s="165">
        <f>+Exports!B7665</f>
        <v>4</v>
      </c>
      <c r="F7662" s="165">
        <f>+WEEKDAY(ExportsELAP[[#This Row],[Date Prevailing]],1)</f>
        <v>4</v>
      </c>
      <c r="G7662" s="165">
        <f>+COUNTIFS(ECR_Hours!$K$6:$K$7,ExportsELAP[[#This Row],[Date Prevailing]])</f>
        <v>0</v>
      </c>
      <c r="H7662" s="165">
        <f t="shared" si="479"/>
        <v>4</v>
      </c>
      <c r="I7662" s="166">
        <f>+Exports!G7665</f>
        <v>9.3375000000000004</v>
      </c>
      <c r="J7662" s="166">
        <f>+'ELAP_IPCO-APND'!D7665</f>
        <v>77.93965</v>
      </c>
      <c r="K7662" s="166">
        <f>+(ExportsELAP[[#This Row],[Exports kWh - MPT]]/1000)*ExportsELAP[[#This Row],[EIM Price]]</f>
        <v>0.727761481875</v>
      </c>
      <c r="L7662" s="167" t="str">
        <f>+INDEX(ECR_Hours!$I$12:$I$15,MATCH(ExportsELAP[[#This Row],[Date Prevailing]],ECR_Hours!$H$12:$H$15,1))</f>
        <v>NS</v>
      </c>
      <c r="M7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3" spans="1:13" x14ac:dyDescent="0.25">
      <c r="A7663" s="164">
        <f>+Exports!A7666</f>
        <v>44881</v>
      </c>
      <c r="B7663" s="165">
        <f t="shared" si="476"/>
        <v>2022</v>
      </c>
      <c r="C7663" s="165">
        <f t="shared" si="477"/>
        <v>11</v>
      </c>
      <c r="D7663" s="165">
        <f t="shared" si="478"/>
        <v>16</v>
      </c>
      <c r="E7663" s="165">
        <f>+Exports!B7666</f>
        <v>5</v>
      </c>
      <c r="F7663" s="165">
        <f>+WEEKDAY(ExportsELAP[[#This Row],[Date Prevailing]],1)</f>
        <v>4</v>
      </c>
      <c r="G7663" s="165">
        <f>+COUNTIFS(ECR_Hours!$K$6:$K$7,ExportsELAP[[#This Row],[Date Prevailing]])</f>
        <v>0</v>
      </c>
      <c r="H7663" s="165">
        <f t="shared" si="479"/>
        <v>4</v>
      </c>
      <c r="I7663" s="166">
        <f>+Exports!G7666</f>
        <v>10.308900000000001</v>
      </c>
      <c r="J7663" s="166">
        <f>+'ELAP_IPCO-APND'!D7666</f>
        <v>78.553259999999995</v>
      </c>
      <c r="K7663" s="166">
        <f>+(ExportsELAP[[#This Row],[Exports kWh - MPT]]/1000)*ExportsELAP[[#This Row],[EIM Price]]</f>
        <v>0.80979770201400003</v>
      </c>
      <c r="L7663" s="167" t="str">
        <f>+INDEX(ECR_Hours!$I$12:$I$15,MATCH(ExportsELAP[[#This Row],[Date Prevailing]],ECR_Hours!$H$12:$H$15,1))</f>
        <v>NS</v>
      </c>
      <c r="M7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4" spans="1:13" x14ac:dyDescent="0.25">
      <c r="A7664" s="164">
        <f>+Exports!A7667</f>
        <v>44881</v>
      </c>
      <c r="B7664" s="165">
        <f t="shared" si="476"/>
        <v>2022</v>
      </c>
      <c r="C7664" s="165">
        <f t="shared" si="477"/>
        <v>11</v>
      </c>
      <c r="D7664" s="165">
        <f t="shared" si="478"/>
        <v>16</v>
      </c>
      <c r="E7664" s="165">
        <f>+Exports!B7667</f>
        <v>6</v>
      </c>
      <c r="F7664" s="165">
        <f>+WEEKDAY(ExportsELAP[[#This Row],[Date Prevailing]],1)</f>
        <v>4</v>
      </c>
      <c r="G7664" s="165">
        <f>+COUNTIFS(ECR_Hours!$K$6:$K$7,ExportsELAP[[#This Row],[Date Prevailing]])</f>
        <v>0</v>
      </c>
      <c r="H7664" s="165">
        <f t="shared" si="479"/>
        <v>4</v>
      </c>
      <c r="I7664" s="166">
        <f>+Exports!G7667</f>
        <v>9.9451000000000001</v>
      </c>
      <c r="J7664" s="166">
        <f>+'ELAP_IPCO-APND'!D7667</f>
        <v>93.399119999999996</v>
      </c>
      <c r="K7664" s="166">
        <f>+(ExportsELAP[[#This Row],[Exports kWh - MPT]]/1000)*ExportsELAP[[#This Row],[EIM Price]]</f>
        <v>0.928863588312</v>
      </c>
      <c r="L7664" s="167" t="str">
        <f>+INDEX(ECR_Hours!$I$12:$I$15,MATCH(ExportsELAP[[#This Row],[Date Prevailing]],ECR_Hours!$H$12:$H$15,1))</f>
        <v>NS</v>
      </c>
      <c r="M7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5" spans="1:13" x14ac:dyDescent="0.25">
      <c r="A7665" s="164">
        <f>+Exports!A7668</f>
        <v>44881</v>
      </c>
      <c r="B7665" s="165">
        <f t="shared" si="476"/>
        <v>2022</v>
      </c>
      <c r="C7665" s="165">
        <f t="shared" si="477"/>
        <v>11</v>
      </c>
      <c r="D7665" s="165">
        <f t="shared" si="478"/>
        <v>16</v>
      </c>
      <c r="E7665" s="165">
        <f>+Exports!B7668</f>
        <v>7</v>
      </c>
      <c r="F7665" s="165">
        <f>+WEEKDAY(ExportsELAP[[#This Row],[Date Prevailing]],1)</f>
        <v>4</v>
      </c>
      <c r="G7665" s="165">
        <f>+COUNTIFS(ECR_Hours!$K$6:$K$7,ExportsELAP[[#This Row],[Date Prevailing]])</f>
        <v>0</v>
      </c>
      <c r="H7665" s="165">
        <f t="shared" si="479"/>
        <v>4</v>
      </c>
      <c r="I7665" s="166">
        <f>+Exports!G7668</f>
        <v>9.7277000000000005</v>
      </c>
      <c r="J7665" s="166">
        <f>+'ELAP_IPCO-APND'!D7668</f>
        <v>89.793289999999999</v>
      </c>
      <c r="K7665" s="166">
        <f>+(ExportsELAP[[#This Row],[Exports kWh - MPT]]/1000)*ExportsELAP[[#This Row],[EIM Price]]</f>
        <v>0.87348218713300008</v>
      </c>
      <c r="L7665" s="167" t="str">
        <f>+INDEX(ECR_Hours!$I$12:$I$15,MATCH(ExportsELAP[[#This Row],[Date Prevailing]],ECR_Hours!$H$12:$H$15,1))</f>
        <v>NS</v>
      </c>
      <c r="M7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6" spans="1:13" x14ac:dyDescent="0.25">
      <c r="A7666" s="164">
        <f>+Exports!A7669</f>
        <v>44881</v>
      </c>
      <c r="B7666" s="165">
        <f t="shared" si="476"/>
        <v>2022</v>
      </c>
      <c r="C7666" s="165">
        <f t="shared" si="477"/>
        <v>11</v>
      </c>
      <c r="D7666" s="165">
        <f t="shared" si="478"/>
        <v>16</v>
      </c>
      <c r="E7666" s="165">
        <f>+Exports!B7669</f>
        <v>8</v>
      </c>
      <c r="F7666" s="165">
        <f>+WEEKDAY(ExportsELAP[[#This Row],[Date Prevailing]],1)</f>
        <v>4</v>
      </c>
      <c r="G7666" s="165">
        <f>+COUNTIFS(ECR_Hours!$K$6:$K$7,ExportsELAP[[#This Row],[Date Prevailing]])</f>
        <v>0</v>
      </c>
      <c r="H7666" s="165">
        <f t="shared" si="479"/>
        <v>4</v>
      </c>
      <c r="I7666" s="166">
        <f>+Exports!G7669</f>
        <v>471.73109999999991</v>
      </c>
      <c r="J7666" s="166">
        <f>+'ELAP_IPCO-APND'!D7669</f>
        <v>139.23036999999999</v>
      </c>
      <c r="K7666" s="166">
        <f>+(ExportsELAP[[#This Row],[Exports kWh - MPT]]/1000)*ExportsELAP[[#This Row],[EIM Price]]</f>
        <v>65.679295593506978</v>
      </c>
      <c r="L7666" s="167" t="str">
        <f>+INDEX(ECR_Hours!$I$12:$I$15,MATCH(ExportsELAP[[#This Row],[Date Prevailing]],ECR_Hours!$H$12:$H$15,1))</f>
        <v>NS</v>
      </c>
      <c r="M7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7" spans="1:13" x14ac:dyDescent="0.25">
      <c r="A7667" s="164">
        <f>+Exports!A7670</f>
        <v>44881</v>
      </c>
      <c r="B7667" s="165">
        <f t="shared" si="476"/>
        <v>2022</v>
      </c>
      <c r="C7667" s="165">
        <f t="shared" si="477"/>
        <v>11</v>
      </c>
      <c r="D7667" s="165">
        <f t="shared" si="478"/>
        <v>16</v>
      </c>
      <c r="E7667" s="165">
        <f>+Exports!B7670</f>
        <v>9</v>
      </c>
      <c r="F7667" s="165">
        <f>+WEEKDAY(ExportsELAP[[#This Row],[Date Prevailing]],1)</f>
        <v>4</v>
      </c>
      <c r="G7667" s="165">
        <f>+COUNTIFS(ECR_Hours!$K$6:$K$7,ExportsELAP[[#This Row],[Date Prevailing]])</f>
        <v>0</v>
      </c>
      <c r="H7667" s="165">
        <f t="shared" si="479"/>
        <v>4</v>
      </c>
      <c r="I7667" s="166">
        <f>+Exports!G7670</f>
        <v>5783.3994000000002</v>
      </c>
      <c r="J7667" s="166">
        <f>+'ELAP_IPCO-APND'!D7670</f>
        <v>100.44602999999999</v>
      </c>
      <c r="K7667" s="166">
        <f>+(ExportsELAP[[#This Row],[Exports kWh - MPT]]/1000)*ExportsELAP[[#This Row],[EIM Price]]</f>
        <v>580.91950963438205</v>
      </c>
      <c r="L7667" s="167" t="str">
        <f>+INDEX(ECR_Hours!$I$12:$I$15,MATCH(ExportsELAP[[#This Row],[Date Prevailing]],ECR_Hours!$H$12:$H$15,1))</f>
        <v>NS</v>
      </c>
      <c r="M7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8" spans="1:13" x14ac:dyDescent="0.25">
      <c r="A7668" s="164">
        <f>+Exports!A7671</f>
        <v>44881</v>
      </c>
      <c r="B7668" s="165">
        <f t="shared" si="476"/>
        <v>2022</v>
      </c>
      <c r="C7668" s="165">
        <f t="shared" si="477"/>
        <v>11</v>
      </c>
      <c r="D7668" s="165">
        <f t="shared" si="478"/>
        <v>16</v>
      </c>
      <c r="E7668" s="165">
        <f>+Exports!B7671</f>
        <v>10</v>
      </c>
      <c r="F7668" s="165">
        <f>+WEEKDAY(ExportsELAP[[#This Row],[Date Prevailing]],1)</f>
        <v>4</v>
      </c>
      <c r="G7668" s="165">
        <f>+COUNTIFS(ECR_Hours!$K$6:$K$7,ExportsELAP[[#This Row],[Date Prevailing]])</f>
        <v>0</v>
      </c>
      <c r="H7668" s="165">
        <f t="shared" si="479"/>
        <v>4</v>
      </c>
      <c r="I7668" s="166">
        <f>+Exports!G7671</f>
        <v>15064.888800000001</v>
      </c>
      <c r="J7668" s="166">
        <f>+'ELAP_IPCO-APND'!D7671</f>
        <v>67.925659999999993</v>
      </c>
      <c r="K7668" s="166">
        <f>+(ExportsELAP[[#This Row],[Exports kWh - MPT]]/1000)*ExportsELAP[[#This Row],[EIM Price]]</f>
        <v>1023.2925145666079</v>
      </c>
      <c r="L7668" s="167" t="str">
        <f>+INDEX(ECR_Hours!$I$12:$I$15,MATCH(ExportsELAP[[#This Row],[Date Prevailing]],ECR_Hours!$H$12:$H$15,1))</f>
        <v>NS</v>
      </c>
      <c r="M7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69" spans="1:13" x14ac:dyDescent="0.25">
      <c r="A7669" s="164">
        <f>+Exports!A7672</f>
        <v>44881</v>
      </c>
      <c r="B7669" s="165">
        <f t="shared" si="476"/>
        <v>2022</v>
      </c>
      <c r="C7669" s="165">
        <f t="shared" si="477"/>
        <v>11</v>
      </c>
      <c r="D7669" s="165">
        <f t="shared" si="478"/>
        <v>16</v>
      </c>
      <c r="E7669" s="165">
        <f>+Exports!B7672</f>
        <v>11</v>
      </c>
      <c r="F7669" s="165">
        <f>+WEEKDAY(ExportsELAP[[#This Row],[Date Prevailing]],1)</f>
        <v>4</v>
      </c>
      <c r="G7669" s="165">
        <f>+COUNTIFS(ECR_Hours!$K$6:$K$7,ExportsELAP[[#This Row],[Date Prevailing]])</f>
        <v>0</v>
      </c>
      <c r="H7669" s="165">
        <f t="shared" si="479"/>
        <v>4</v>
      </c>
      <c r="I7669" s="166">
        <f>+Exports!G7672</f>
        <v>24026.1489</v>
      </c>
      <c r="J7669" s="166">
        <f>+'ELAP_IPCO-APND'!D7672</f>
        <v>59.82788</v>
      </c>
      <c r="K7669" s="166">
        <f>+(ExportsELAP[[#This Row],[Exports kWh - MPT]]/1000)*ExportsELAP[[#This Row],[EIM Price]]</f>
        <v>1437.4335532513319</v>
      </c>
      <c r="L7669" s="167" t="str">
        <f>+INDEX(ECR_Hours!$I$12:$I$15,MATCH(ExportsELAP[[#This Row],[Date Prevailing]],ECR_Hours!$H$12:$H$15,1))</f>
        <v>NS</v>
      </c>
      <c r="M7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0" spans="1:13" x14ac:dyDescent="0.25">
      <c r="A7670" s="164">
        <f>+Exports!A7673</f>
        <v>44881</v>
      </c>
      <c r="B7670" s="165">
        <f t="shared" si="476"/>
        <v>2022</v>
      </c>
      <c r="C7670" s="165">
        <f t="shared" si="477"/>
        <v>11</v>
      </c>
      <c r="D7670" s="165">
        <f t="shared" si="478"/>
        <v>16</v>
      </c>
      <c r="E7670" s="165">
        <f>+Exports!B7673</f>
        <v>12</v>
      </c>
      <c r="F7670" s="165">
        <f>+WEEKDAY(ExportsELAP[[#This Row],[Date Prevailing]],1)</f>
        <v>4</v>
      </c>
      <c r="G7670" s="165">
        <f>+COUNTIFS(ECR_Hours!$K$6:$K$7,ExportsELAP[[#This Row],[Date Prevailing]])</f>
        <v>0</v>
      </c>
      <c r="H7670" s="165">
        <f t="shared" si="479"/>
        <v>4</v>
      </c>
      <c r="I7670" s="166">
        <f>+Exports!G7673</f>
        <v>32287.236800000002</v>
      </c>
      <c r="J7670" s="166">
        <f>+'ELAP_IPCO-APND'!D7673</f>
        <v>75.110900000000001</v>
      </c>
      <c r="K7670" s="166">
        <f>+(ExportsELAP[[#This Row],[Exports kWh - MPT]]/1000)*ExportsELAP[[#This Row],[EIM Price]]</f>
        <v>2425.1234145611202</v>
      </c>
      <c r="L7670" s="167" t="str">
        <f>+INDEX(ECR_Hours!$I$12:$I$15,MATCH(ExportsELAP[[#This Row],[Date Prevailing]],ECR_Hours!$H$12:$H$15,1))</f>
        <v>NS</v>
      </c>
      <c r="M7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1" spans="1:13" x14ac:dyDescent="0.25">
      <c r="A7671" s="164">
        <f>+Exports!A7674</f>
        <v>44881</v>
      </c>
      <c r="B7671" s="165">
        <f t="shared" si="476"/>
        <v>2022</v>
      </c>
      <c r="C7671" s="165">
        <f t="shared" si="477"/>
        <v>11</v>
      </c>
      <c r="D7671" s="165">
        <f t="shared" si="478"/>
        <v>16</v>
      </c>
      <c r="E7671" s="165">
        <f>+Exports!B7674</f>
        <v>13</v>
      </c>
      <c r="F7671" s="165">
        <f>+WEEKDAY(ExportsELAP[[#This Row],[Date Prevailing]],1)</f>
        <v>4</v>
      </c>
      <c r="G7671" s="165">
        <f>+COUNTIFS(ECR_Hours!$K$6:$K$7,ExportsELAP[[#This Row],[Date Prevailing]])</f>
        <v>0</v>
      </c>
      <c r="H7671" s="165">
        <f t="shared" si="479"/>
        <v>4</v>
      </c>
      <c r="I7671" s="166">
        <f>+Exports!G7674</f>
        <v>34851.948899999996</v>
      </c>
      <c r="J7671" s="166">
        <f>+'ELAP_IPCO-APND'!D7674</f>
        <v>60.479410000000001</v>
      </c>
      <c r="K7671" s="166">
        <f>+(ExportsELAP[[#This Row],[Exports kWh - MPT]]/1000)*ExportsELAP[[#This Row],[EIM Price]]</f>
        <v>2107.8253068221488</v>
      </c>
      <c r="L7671" s="167" t="str">
        <f>+INDEX(ECR_Hours!$I$12:$I$15,MATCH(ExportsELAP[[#This Row],[Date Prevailing]],ECR_Hours!$H$12:$H$15,1))</f>
        <v>NS</v>
      </c>
      <c r="M7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2" spans="1:13" x14ac:dyDescent="0.25">
      <c r="A7672" s="164">
        <f>+Exports!A7675</f>
        <v>44881</v>
      </c>
      <c r="B7672" s="165">
        <f t="shared" si="476"/>
        <v>2022</v>
      </c>
      <c r="C7672" s="165">
        <f t="shared" si="477"/>
        <v>11</v>
      </c>
      <c r="D7672" s="165">
        <f t="shared" si="478"/>
        <v>16</v>
      </c>
      <c r="E7672" s="165">
        <f>+Exports!B7675</f>
        <v>14</v>
      </c>
      <c r="F7672" s="165">
        <f>+WEEKDAY(ExportsELAP[[#This Row],[Date Prevailing]],1)</f>
        <v>4</v>
      </c>
      <c r="G7672" s="165">
        <f>+COUNTIFS(ECR_Hours!$K$6:$K$7,ExportsELAP[[#This Row],[Date Prevailing]])</f>
        <v>0</v>
      </c>
      <c r="H7672" s="165">
        <f t="shared" si="479"/>
        <v>4</v>
      </c>
      <c r="I7672" s="166">
        <f>+Exports!G7675</f>
        <v>34844.584000000003</v>
      </c>
      <c r="J7672" s="166">
        <f>+'ELAP_IPCO-APND'!D7675</f>
        <v>58.22486</v>
      </c>
      <c r="K7672" s="166">
        <f>+(ExportsELAP[[#This Row],[Exports kWh - MPT]]/1000)*ExportsELAP[[#This Row],[EIM Price]]</f>
        <v>2028.8210251582402</v>
      </c>
      <c r="L7672" s="167" t="str">
        <f>+INDEX(ECR_Hours!$I$12:$I$15,MATCH(ExportsELAP[[#This Row],[Date Prevailing]],ECR_Hours!$H$12:$H$15,1))</f>
        <v>NS</v>
      </c>
      <c r="M7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3" spans="1:13" x14ac:dyDescent="0.25">
      <c r="A7673" s="164">
        <f>+Exports!A7676</f>
        <v>44881</v>
      </c>
      <c r="B7673" s="165">
        <f t="shared" si="476"/>
        <v>2022</v>
      </c>
      <c r="C7673" s="165">
        <f t="shared" si="477"/>
        <v>11</v>
      </c>
      <c r="D7673" s="165">
        <f t="shared" si="478"/>
        <v>16</v>
      </c>
      <c r="E7673" s="165">
        <f>+Exports!B7676</f>
        <v>15</v>
      </c>
      <c r="F7673" s="165">
        <f>+WEEKDAY(ExportsELAP[[#This Row],[Date Prevailing]],1)</f>
        <v>4</v>
      </c>
      <c r="G7673" s="165">
        <f>+COUNTIFS(ECR_Hours!$K$6:$K$7,ExportsELAP[[#This Row],[Date Prevailing]])</f>
        <v>0</v>
      </c>
      <c r="H7673" s="165">
        <f t="shared" si="479"/>
        <v>4</v>
      </c>
      <c r="I7673" s="166">
        <f>+Exports!G7676</f>
        <v>28645.012300000002</v>
      </c>
      <c r="J7673" s="166">
        <f>+'ELAP_IPCO-APND'!D7676</f>
        <v>56.361220000000003</v>
      </c>
      <c r="K7673" s="166">
        <f>+(ExportsELAP[[#This Row],[Exports kWh - MPT]]/1000)*ExportsELAP[[#This Row],[EIM Price]]</f>
        <v>1614.4678401430062</v>
      </c>
      <c r="L7673" s="167" t="str">
        <f>+INDEX(ECR_Hours!$I$12:$I$15,MATCH(ExportsELAP[[#This Row],[Date Prevailing]],ECR_Hours!$H$12:$H$15,1))</f>
        <v>NS</v>
      </c>
      <c r="M7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4" spans="1:13" x14ac:dyDescent="0.25">
      <c r="A7674" s="164">
        <f>+Exports!A7677</f>
        <v>44881</v>
      </c>
      <c r="B7674" s="165">
        <f t="shared" si="476"/>
        <v>2022</v>
      </c>
      <c r="C7674" s="165">
        <f t="shared" si="477"/>
        <v>11</v>
      </c>
      <c r="D7674" s="165">
        <f t="shared" si="478"/>
        <v>16</v>
      </c>
      <c r="E7674" s="165">
        <f>+Exports!B7677</f>
        <v>16</v>
      </c>
      <c r="F7674" s="165">
        <f>+WEEKDAY(ExportsELAP[[#This Row],[Date Prevailing]],1)</f>
        <v>4</v>
      </c>
      <c r="G7674" s="165">
        <f>+COUNTIFS(ECR_Hours!$K$6:$K$7,ExportsELAP[[#This Row],[Date Prevailing]])</f>
        <v>0</v>
      </c>
      <c r="H7674" s="165">
        <f t="shared" si="479"/>
        <v>4</v>
      </c>
      <c r="I7674" s="166">
        <f>+Exports!G7677</f>
        <v>19203.1872</v>
      </c>
      <c r="J7674" s="166">
        <f>+'ELAP_IPCO-APND'!D7677</f>
        <v>52.851909999999997</v>
      </c>
      <c r="K7674" s="166">
        <f>+(ExportsELAP[[#This Row],[Exports kWh - MPT]]/1000)*ExportsELAP[[#This Row],[EIM Price]]</f>
        <v>1014.9251216075519</v>
      </c>
      <c r="L7674" s="167" t="str">
        <f>+INDEX(ECR_Hours!$I$12:$I$15,MATCH(ExportsELAP[[#This Row],[Date Prevailing]],ECR_Hours!$H$12:$H$15,1))</f>
        <v>NS</v>
      </c>
      <c r="M7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5" spans="1:13" x14ac:dyDescent="0.25">
      <c r="A7675" s="164">
        <f>+Exports!A7678</f>
        <v>44881</v>
      </c>
      <c r="B7675" s="165">
        <f t="shared" si="476"/>
        <v>2022</v>
      </c>
      <c r="C7675" s="165">
        <f t="shared" si="477"/>
        <v>11</v>
      </c>
      <c r="D7675" s="165">
        <f t="shared" si="478"/>
        <v>16</v>
      </c>
      <c r="E7675" s="165">
        <f>+Exports!B7678</f>
        <v>17</v>
      </c>
      <c r="F7675" s="165">
        <f>+WEEKDAY(ExportsELAP[[#This Row],[Date Prevailing]],1)</f>
        <v>4</v>
      </c>
      <c r="G7675" s="165">
        <f>+COUNTIFS(ECR_Hours!$K$6:$K$7,ExportsELAP[[#This Row],[Date Prevailing]])</f>
        <v>0</v>
      </c>
      <c r="H7675" s="165">
        <f t="shared" si="479"/>
        <v>4</v>
      </c>
      <c r="I7675" s="166">
        <f>+Exports!G7678</f>
        <v>6637.8388999999997</v>
      </c>
      <c r="J7675" s="166">
        <f>+'ELAP_IPCO-APND'!D7678</f>
        <v>109.91522999999999</v>
      </c>
      <c r="K7675" s="166">
        <f>+(ExportsELAP[[#This Row],[Exports kWh - MPT]]/1000)*ExportsELAP[[#This Row],[EIM Price]]</f>
        <v>729.59958939644685</v>
      </c>
      <c r="L7675" s="167" t="str">
        <f>+INDEX(ECR_Hours!$I$12:$I$15,MATCH(ExportsELAP[[#This Row],[Date Prevailing]],ECR_Hours!$H$12:$H$15,1))</f>
        <v>NS</v>
      </c>
      <c r="M7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6" spans="1:13" x14ac:dyDescent="0.25">
      <c r="A7676" s="164">
        <f>+Exports!A7679</f>
        <v>44881</v>
      </c>
      <c r="B7676" s="165">
        <f t="shared" si="476"/>
        <v>2022</v>
      </c>
      <c r="C7676" s="165">
        <f t="shared" si="477"/>
        <v>11</v>
      </c>
      <c r="D7676" s="165">
        <f t="shared" si="478"/>
        <v>16</v>
      </c>
      <c r="E7676" s="165">
        <f>+Exports!B7679</f>
        <v>18</v>
      </c>
      <c r="F7676" s="165">
        <f>+WEEKDAY(ExportsELAP[[#This Row],[Date Prevailing]],1)</f>
        <v>4</v>
      </c>
      <c r="G7676" s="165">
        <f>+COUNTIFS(ECR_Hours!$K$6:$K$7,ExportsELAP[[#This Row],[Date Prevailing]])</f>
        <v>0</v>
      </c>
      <c r="H7676" s="165">
        <f t="shared" si="479"/>
        <v>4</v>
      </c>
      <c r="I7676" s="166">
        <f>+Exports!G7679</f>
        <v>208.9785</v>
      </c>
      <c r="J7676" s="166">
        <f>+'ELAP_IPCO-APND'!D7679</f>
        <v>125.59797</v>
      </c>
      <c r="K7676" s="166">
        <f>+(ExportsELAP[[#This Row],[Exports kWh - MPT]]/1000)*ExportsELAP[[#This Row],[EIM Price]]</f>
        <v>26.247275373645</v>
      </c>
      <c r="L7676" s="167" t="str">
        <f>+INDEX(ECR_Hours!$I$12:$I$15,MATCH(ExportsELAP[[#This Row],[Date Prevailing]],ECR_Hours!$H$12:$H$15,1))</f>
        <v>NS</v>
      </c>
      <c r="M7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7" spans="1:13" x14ac:dyDescent="0.25">
      <c r="A7677" s="164">
        <f>+Exports!A7680</f>
        <v>44881</v>
      </c>
      <c r="B7677" s="165">
        <f t="shared" si="476"/>
        <v>2022</v>
      </c>
      <c r="C7677" s="165">
        <f t="shared" si="477"/>
        <v>11</v>
      </c>
      <c r="D7677" s="165">
        <f t="shared" si="478"/>
        <v>16</v>
      </c>
      <c r="E7677" s="165">
        <f>+Exports!B7680</f>
        <v>19</v>
      </c>
      <c r="F7677" s="165">
        <f>+WEEKDAY(ExportsELAP[[#This Row],[Date Prevailing]],1)</f>
        <v>4</v>
      </c>
      <c r="G7677" s="165">
        <f>+COUNTIFS(ECR_Hours!$K$6:$K$7,ExportsELAP[[#This Row],[Date Prevailing]])</f>
        <v>0</v>
      </c>
      <c r="H7677" s="165">
        <f t="shared" si="479"/>
        <v>4</v>
      </c>
      <c r="I7677" s="166">
        <f>+Exports!G7680</f>
        <v>34.552199999999999</v>
      </c>
      <c r="J7677" s="166">
        <f>+'ELAP_IPCO-APND'!D7680</f>
        <v>109.43518</v>
      </c>
      <c r="K7677" s="166">
        <f>+(ExportsELAP[[#This Row],[Exports kWh - MPT]]/1000)*ExportsELAP[[#This Row],[EIM Price]]</f>
        <v>3.7812262263959999</v>
      </c>
      <c r="L7677" s="167" t="str">
        <f>+INDEX(ECR_Hours!$I$12:$I$15,MATCH(ExportsELAP[[#This Row],[Date Prevailing]],ECR_Hours!$H$12:$H$15,1))</f>
        <v>NS</v>
      </c>
      <c r="M7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8" spans="1:13" x14ac:dyDescent="0.25">
      <c r="A7678" s="164">
        <f>+Exports!A7681</f>
        <v>44881</v>
      </c>
      <c r="B7678" s="165">
        <f t="shared" si="476"/>
        <v>2022</v>
      </c>
      <c r="C7678" s="165">
        <f t="shared" si="477"/>
        <v>11</v>
      </c>
      <c r="D7678" s="165">
        <f t="shared" si="478"/>
        <v>16</v>
      </c>
      <c r="E7678" s="165">
        <f>+Exports!B7681</f>
        <v>20</v>
      </c>
      <c r="F7678" s="165">
        <f>+WEEKDAY(ExportsELAP[[#This Row],[Date Prevailing]],1)</f>
        <v>4</v>
      </c>
      <c r="G7678" s="165">
        <f>+COUNTIFS(ECR_Hours!$K$6:$K$7,ExportsELAP[[#This Row],[Date Prevailing]])</f>
        <v>0</v>
      </c>
      <c r="H7678" s="165">
        <f t="shared" si="479"/>
        <v>4</v>
      </c>
      <c r="I7678" s="166">
        <f>+Exports!G7681</f>
        <v>14.767300000000001</v>
      </c>
      <c r="J7678" s="166">
        <f>+'ELAP_IPCO-APND'!D7681</f>
        <v>104.35984999999999</v>
      </c>
      <c r="K7678" s="166">
        <f>+(ExportsELAP[[#This Row],[Exports kWh - MPT]]/1000)*ExportsELAP[[#This Row],[EIM Price]]</f>
        <v>1.541113212905</v>
      </c>
      <c r="L7678" s="167" t="str">
        <f>+INDEX(ECR_Hours!$I$12:$I$15,MATCH(ExportsELAP[[#This Row],[Date Prevailing]],ECR_Hours!$H$12:$H$15,1))</f>
        <v>NS</v>
      </c>
      <c r="M7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79" spans="1:13" x14ac:dyDescent="0.25">
      <c r="A7679" s="164">
        <f>+Exports!A7682</f>
        <v>44881</v>
      </c>
      <c r="B7679" s="165">
        <f t="shared" si="476"/>
        <v>2022</v>
      </c>
      <c r="C7679" s="165">
        <f t="shared" si="477"/>
        <v>11</v>
      </c>
      <c r="D7679" s="165">
        <f t="shared" si="478"/>
        <v>16</v>
      </c>
      <c r="E7679" s="165">
        <f>+Exports!B7682</f>
        <v>21</v>
      </c>
      <c r="F7679" s="165">
        <f>+WEEKDAY(ExportsELAP[[#This Row],[Date Prevailing]],1)</f>
        <v>4</v>
      </c>
      <c r="G7679" s="165">
        <f>+COUNTIFS(ECR_Hours!$K$6:$K$7,ExportsELAP[[#This Row],[Date Prevailing]])</f>
        <v>0</v>
      </c>
      <c r="H7679" s="165">
        <f t="shared" si="479"/>
        <v>4</v>
      </c>
      <c r="I7679" s="166">
        <f>+Exports!G7682</f>
        <v>14.7239</v>
      </c>
      <c r="J7679" s="166">
        <f>+'ELAP_IPCO-APND'!D7682</f>
        <v>96.511619999999994</v>
      </c>
      <c r="K7679" s="166">
        <f>+(ExportsELAP[[#This Row],[Exports kWh - MPT]]/1000)*ExportsELAP[[#This Row],[EIM Price]]</f>
        <v>1.421027441718</v>
      </c>
      <c r="L7679" s="167" t="str">
        <f>+INDEX(ECR_Hours!$I$12:$I$15,MATCH(ExportsELAP[[#This Row],[Date Prevailing]],ECR_Hours!$H$12:$H$15,1))</f>
        <v>NS</v>
      </c>
      <c r="M7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0" spans="1:13" x14ac:dyDescent="0.25">
      <c r="A7680" s="164">
        <f>+Exports!A7683</f>
        <v>44881</v>
      </c>
      <c r="B7680" s="165">
        <f t="shared" si="476"/>
        <v>2022</v>
      </c>
      <c r="C7680" s="165">
        <f t="shared" si="477"/>
        <v>11</v>
      </c>
      <c r="D7680" s="165">
        <f t="shared" si="478"/>
        <v>16</v>
      </c>
      <c r="E7680" s="165">
        <f>+Exports!B7683</f>
        <v>22</v>
      </c>
      <c r="F7680" s="165">
        <f>+WEEKDAY(ExportsELAP[[#This Row],[Date Prevailing]],1)</f>
        <v>4</v>
      </c>
      <c r="G7680" s="165">
        <f>+COUNTIFS(ECR_Hours!$K$6:$K$7,ExportsELAP[[#This Row],[Date Prevailing]])</f>
        <v>0</v>
      </c>
      <c r="H7680" s="165">
        <f t="shared" si="479"/>
        <v>4</v>
      </c>
      <c r="I7680" s="166">
        <f>+Exports!G7683</f>
        <v>14.429500000000001</v>
      </c>
      <c r="J7680" s="166">
        <f>+'ELAP_IPCO-APND'!D7683</f>
        <v>107.95765</v>
      </c>
      <c r="K7680" s="166">
        <f>+(ExportsELAP[[#This Row],[Exports kWh - MPT]]/1000)*ExportsELAP[[#This Row],[EIM Price]]</f>
        <v>1.5577749106750001</v>
      </c>
      <c r="L7680" s="167" t="str">
        <f>+INDEX(ECR_Hours!$I$12:$I$15,MATCH(ExportsELAP[[#This Row],[Date Prevailing]],ECR_Hours!$H$12:$H$15,1))</f>
        <v>NS</v>
      </c>
      <c r="M7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1" spans="1:13" x14ac:dyDescent="0.25">
      <c r="A7681" s="164">
        <f>+Exports!A7684</f>
        <v>44881</v>
      </c>
      <c r="B7681" s="165">
        <f t="shared" si="476"/>
        <v>2022</v>
      </c>
      <c r="C7681" s="165">
        <f t="shared" si="477"/>
        <v>11</v>
      </c>
      <c r="D7681" s="165">
        <f t="shared" si="478"/>
        <v>16</v>
      </c>
      <c r="E7681" s="165">
        <f>+Exports!B7684</f>
        <v>23</v>
      </c>
      <c r="F7681" s="165">
        <f>+WEEKDAY(ExportsELAP[[#This Row],[Date Prevailing]],1)</f>
        <v>4</v>
      </c>
      <c r="G7681" s="165">
        <f>+COUNTIFS(ECR_Hours!$K$6:$K$7,ExportsELAP[[#This Row],[Date Prevailing]])</f>
        <v>0</v>
      </c>
      <c r="H7681" s="165">
        <f t="shared" si="479"/>
        <v>4</v>
      </c>
      <c r="I7681" s="166">
        <f>+Exports!G7684</f>
        <v>14.1935</v>
      </c>
      <c r="J7681" s="166">
        <f>+'ELAP_IPCO-APND'!D7684</f>
        <v>105.68478</v>
      </c>
      <c r="K7681" s="166">
        <f>+(ExportsELAP[[#This Row],[Exports kWh - MPT]]/1000)*ExportsELAP[[#This Row],[EIM Price]]</f>
        <v>1.5000369249300001</v>
      </c>
      <c r="L7681" s="167" t="str">
        <f>+INDEX(ECR_Hours!$I$12:$I$15,MATCH(ExportsELAP[[#This Row],[Date Prevailing]],ECR_Hours!$H$12:$H$15,1))</f>
        <v>NS</v>
      </c>
      <c r="M7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2" spans="1:13" x14ac:dyDescent="0.25">
      <c r="A7682" s="164">
        <f>+Exports!A7685</f>
        <v>44881</v>
      </c>
      <c r="B7682" s="165">
        <f t="shared" ref="B7682:B7745" si="480">+YEAR(A7682)</f>
        <v>2022</v>
      </c>
      <c r="C7682" s="165">
        <f t="shared" ref="C7682:C7745" si="481">+MONTH(A7682)</f>
        <v>11</v>
      </c>
      <c r="D7682" s="165">
        <f t="shared" ref="D7682:D7745" si="482">+DAY(A7682)</f>
        <v>16</v>
      </c>
      <c r="E7682" s="165">
        <f>+Exports!B7685</f>
        <v>24</v>
      </c>
      <c r="F7682" s="165">
        <f>+WEEKDAY(ExportsELAP[[#This Row],[Date Prevailing]],1)</f>
        <v>4</v>
      </c>
      <c r="G7682" s="165">
        <f>+COUNTIFS(ECR_Hours!$K$6:$K$7,ExportsELAP[[#This Row],[Date Prevailing]])</f>
        <v>0</v>
      </c>
      <c r="H7682" s="165">
        <f t="shared" ref="H7682:H7745" si="483">+IF(G7682=1,0,F7682)</f>
        <v>4</v>
      </c>
      <c r="I7682" s="166">
        <f>+Exports!G7685</f>
        <v>14.669400000000001</v>
      </c>
      <c r="J7682" s="166">
        <f>+'ELAP_IPCO-APND'!D7685</f>
        <v>82.777699999999996</v>
      </c>
      <c r="K7682" s="166">
        <f>+(ExportsELAP[[#This Row],[Exports kWh - MPT]]/1000)*ExportsELAP[[#This Row],[EIM Price]]</f>
        <v>1.2142991923799999</v>
      </c>
      <c r="L7682" s="167" t="str">
        <f>+INDEX(ECR_Hours!$I$12:$I$15,MATCH(ExportsELAP[[#This Row],[Date Prevailing]],ECR_Hours!$H$12:$H$15,1))</f>
        <v>NS</v>
      </c>
      <c r="M7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3" spans="1:13" x14ac:dyDescent="0.25">
      <c r="A7683" s="164">
        <f>+Exports!A7686</f>
        <v>44882</v>
      </c>
      <c r="B7683" s="165">
        <f t="shared" si="480"/>
        <v>2022</v>
      </c>
      <c r="C7683" s="165">
        <f t="shared" si="481"/>
        <v>11</v>
      </c>
      <c r="D7683" s="165">
        <f t="shared" si="482"/>
        <v>17</v>
      </c>
      <c r="E7683" s="165">
        <f>+Exports!B7686</f>
        <v>1</v>
      </c>
      <c r="F7683" s="165">
        <f>+WEEKDAY(ExportsELAP[[#This Row],[Date Prevailing]],1)</f>
        <v>5</v>
      </c>
      <c r="G7683" s="165">
        <f>+COUNTIFS(ECR_Hours!$K$6:$K$7,ExportsELAP[[#This Row],[Date Prevailing]])</f>
        <v>0</v>
      </c>
      <c r="H7683" s="165">
        <f t="shared" si="483"/>
        <v>5</v>
      </c>
      <c r="I7683" s="166">
        <f>+Exports!G7686</f>
        <v>9.4853000000000005</v>
      </c>
      <c r="J7683" s="166">
        <f>+'ELAP_IPCO-APND'!D7686</f>
        <v>88.160409999999999</v>
      </c>
      <c r="K7683" s="166">
        <f>+(ExportsELAP[[#This Row],[Exports kWh - MPT]]/1000)*ExportsELAP[[#This Row],[EIM Price]]</f>
        <v>0.83622793697300002</v>
      </c>
      <c r="L7683" s="167" t="str">
        <f>+INDEX(ECR_Hours!$I$12:$I$15,MATCH(ExportsELAP[[#This Row],[Date Prevailing]],ECR_Hours!$H$12:$H$15,1))</f>
        <v>NS</v>
      </c>
      <c r="M7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4" spans="1:13" x14ac:dyDescent="0.25">
      <c r="A7684" s="164">
        <f>+Exports!A7687</f>
        <v>44882</v>
      </c>
      <c r="B7684" s="165">
        <f t="shared" si="480"/>
        <v>2022</v>
      </c>
      <c r="C7684" s="165">
        <f t="shared" si="481"/>
        <v>11</v>
      </c>
      <c r="D7684" s="165">
        <f t="shared" si="482"/>
        <v>17</v>
      </c>
      <c r="E7684" s="165">
        <f>+Exports!B7687</f>
        <v>2</v>
      </c>
      <c r="F7684" s="165">
        <f>+WEEKDAY(ExportsELAP[[#This Row],[Date Prevailing]],1)</f>
        <v>5</v>
      </c>
      <c r="G7684" s="165">
        <f>+COUNTIFS(ECR_Hours!$K$6:$K$7,ExportsELAP[[#This Row],[Date Prevailing]])</f>
        <v>0</v>
      </c>
      <c r="H7684" s="165">
        <f t="shared" si="483"/>
        <v>5</v>
      </c>
      <c r="I7684" s="166">
        <f>+Exports!G7687</f>
        <v>9.9255000000000013</v>
      </c>
      <c r="J7684" s="166">
        <f>+'ELAP_IPCO-APND'!D7687</f>
        <v>83.631330000000005</v>
      </c>
      <c r="K7684" s="166">
        <f>+(ExportsELAP[[#This Row],[Exports kWh - MPT]]/1000)*ExportsELAP[[#This Row],[EIM Price]]</f>
        <v>0.83008276591500019</v>
      </c>
      <c r="L7684" s="167" t="str">
        <f>+INDEX(ECR_Hours!$I$12:$I$15,MATCH(ExportsELAP[[#This Row],[Date Prevailing]],ECR_Hours!$H$12:$H$15,1))</f>
        <v>NS</v>
      </c>
      <c r="M7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5" spans="1:13" x14ac:dyDescent="0.25">
      <c r="A7685" s="164">
        <f>+Exports!A7688</f>
        <v>44882</v>
      </c>
      <c r="B7685" s="165">
        <f t="shared" si="480"/>
        <v>2022</v>
      </c>
      <c r="C7685" s="165">
        <f t="shared" si="481"/>
        <v>11</v>
      </c>
      <c r="D7685" s="165">
        <f t="shared" si="482"/>
        <v>17</v>
      </c>
      <c r="E7685" s="165">
        <f>+Exports!B7688</f>
        <v>3</v>
      </c>
      <c r="F7685" s="165">
        <f>+WEEKDAY(ExportsELAP[[#This Row],[Date Prevailing]],1)</f>
        <v>5</v>
      </c>
      <c r="G7685" s="165">
        <f>+COUNTIFS(ECR_Hours!$K$6:$K$7,ExportsELAP[[#This Row],[Date Prevailing]])</f>
        <v>0</v>
      </c>
      <c r="H7685" s="165">
        <f t="shared" si="483"/>
        <v>5</v>
      </c>
      <c r="I7685" s="166">
        <f>+Exports!G7688</f>
        <v>9.9206999999999894</v>
      </c>
      <c r="J7685" s="166">
        <f>+'ELAP_IPCO-APND'!D7688</f>
        <v>86.490690000000001</v>
      </c>
      <c r="K7685" s="166">
        <f>+(ExportsELAP[[#This Row],[Exports kWh - MPT]]/1000)*ExportsELAP[[#This Row],[EIM Price]]</f>
        <v>0.858048188282999</v>
      </c>
      <c r="L7685" s="167" t="str">
        <f>+INDEX(ECR_Hours!$I$12:$I$15,MATCH(ExportsELAP[[#This Row],[Date Prevailing]],ECR_Hours!$H$12:$H$15,1))</f>
        <v>NS</v>
      </c>
      <c r="M7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6" spans="1:13" x14ac:dyDescent="0.25">
      <c r="A7686" s="164">
        <f>+Exports!A7689</f>
        <v>44882</v>
      </c>
      <c r="B7686" s="165">
        <f t="shared" si="480"/>
        <v>2022</v>
      </c>
      <c r="C7686" s="165">
        <f t="shared" si="481"/>
        <v>11</v>
      </c>
      <c r="D7686" s="165">
        <f t="shared" si="482"/>
        <v>17</v>
      </c>
      <c r="E7686" s="165">
        <f>+Exports!B7689</f>
        <v>4</v>
      </c>
      <c r="F7686" s="165">
        <f>+WEEKDAY(ExportsELAP[[#This Row],[Date Prevailing]],1)</f>
        <v>5</v>
      </c>
      <c r="G7686" s="165">
        <f>+COUNTIFS(ECR_Hours!$K$6:$K$7,ExportsELAP[[#This Row],[Date Prevailing]])</f>
        <v>0</v>
      </c>
      <c r="H7686" s="165">
        <f t="shared" si="483"/>
        <v>5</v>
      </c>
      <c r="I7686" s="166">
        <f>+Exports!G7689</f>
        <v>8.5718000000000014</v>
      </c>
      <c r="J7686" s="166">
        <f>+'ELAP_IPCO-APND'!D7689</f>
        <v>84.400390000000002</v>
      </c>
      <c r="K7686" s="166">
        <f>+(ExportsELAP[[#This Row],[Exports kWh - MPT]]/1000)*ExportsELAP[[#This Row],[EIM Price]]</f>
        <v>0.72346326300200015</v>
      </c>
      <c r="L7686" s="167" t="str">
        <f>+INDEX(ECR_Hours!$I$12:$I$15,MATCH(ExportsELAP[[#This Row],[Date Prevailing]],ECR_Hours!$H$12:$H$15,1))</f>
        <v>NS</v>
      </c>
      <c r="M7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7" spans="1:13" x14ac:dyDescent="0.25">
      <c r="A7687" s="164">
        <f>+Exports!A7690</f>
        <v>44882</v>
      </c>
      <c r="B7687" s="165">
        <f t="shared" si="480"/>
        <v>2022</v>
      </c>
      <c r="C7687" s="165">
        <f t="shared" si="481"/>
        <v>11</v>
      </c>
      <c r="D7687" s="165">
        <f t="shared" si="482"/>
        <v>17</v>
      </c>
      <c r="E7687" s="165">
        <f>+Exports!B7690</f>
        <v>5</v>
      </c>
      <c r="F7687" s="165">
        <f>+WEEKDAY(ExportsELAP[[#This Row],[Date Prevailing]],1)</f>
        <v>5</v>
      </c>
      <c r="G7687" s="165">
        <f>+COUNTIFS(ECR_Hours!$K$6:$K$7,ExportsELAP[[#This Row],[Date Prevailing]])</f>
        <v>0</v>
      </c>
      <c r="H7687" s="165">
        <f t="shared" si="483"/>
        <v>5</v>
      </c>
      <c r="I7687" s="166">
        <f>+Exports!G7690</f>
        <v>8.7515000000000001</v>
      </c>
      <c r="J7687" s="166">
        <f>+'ELAP_IPCO-APND'!D7690</f>
        <v>83.500820000000004</v>
      </c>
      <c r="K7687" s="166">
        <f>+(ExportsELAP[[#This Row],[Exports kWh - MPT]]/1000)*ExportsELAP[[#This Row],[EIM Price]]</f>
        <v>0.73075742623000006</v>
      </c>
      <c r="L7687" s="167" t="str">
        <f>+INDEX(ECR_Hours!$I$12:$I$15,MATCH(ExportsELAP[[#This Row],[Date Prevailing]],ECR_Hours!$H$12:$H$15,1))</f>
        <v>NS</v>
      </c>
      <c r="M7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8" spans="1:13" x14ac:dyDescent="0.25">
      <c r="A7688" s="164">
        <f>+Exports!A7691</f>
        <v>44882</v>
      </c>
      <c r="B7688" s="165">
        <f t="shared" si="480"/>
        <v>2022</v>
      </c>
      <c r="C7688" s="165">
        <f t="shared" si="481"/>
        <v>11</v>
      </c>
      <c r="D7688" s="165">
        <f t="shared" si="482"/>
        <v>17</v>
      </c>
      <c r="E7688" s="165">
        <f>+Exports!B7691</f>
        <v>6</v>
      </c>
      <c r="F7688" s="165">
        <f>+WEEKDAY(ExportsELAP[[#This Row],[Date Prevailing]],1)</f>
        <v>5</v>
      </c>
      <c r="G7688" s="165">
        <f>+COUNTIFS(ECR_Hours!$K$6:$K$7,ExportsELAP[[#This Row],[Date Prevailing]])</f>
        <v>0</v>
      </c>
      <c r="H7688" s="165">
        <f t="shared" si="483"/>
        <v>5</v>
      </c>
      <c r="I7688" s="166">
        <f>+Exports!G7691</f>
        <v>8.6385999999999914</v>
      </c>
      <c r="J7688" s="166">
        <f>+'ELAP_IPCO-APND'!D7691</f>
        <v>86.602990000000005</v>
      </c>
      <c r="K7688" s="166">
        <f>+(ExportsELAP[[#This Row],[Exports kWh - MPT]]/1000)*ExportsELAP[[#This Row],[EIM Price]]</f>
        <v>0.74812858941399929</v>
      </c>
      <c r="L7688" s="167" t="str">
        <f>+INDEX(ECR_Hours!$I$12:$I$15,MATCH(ExportsELAP[[#This Row],[Date Prevailing]],ECR_Hours!$H$12:$H$15,1))</f>
        <v>NS</v>
      </c>
      <c r="M7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89" spans="1:13" x14ac:dyDescent="0.25">
      <c r="A7689" s="164">
        <f>+Exports!A7692</f>
        <v>44882</v>
      </c>
      <c r="B7689" s="165">
        <f t="shared" si="480"/>
        <v>2022</v>
      </c>
      <c r="C7689" s="165">
        <f t="shared" si="481"/>
        <v>11</v>
      </c>
      <c r="D7689" s="165">
        <f t="shared" si="482"/>
        <v>17</v>
      </c>
      <c r="E7689" s="165">
        <f>+Exports!B7692</f>
        <v>7</v>
      </c>
      <c r="F7689" s="165">
        <f>+WEEKDAY(ExportsELAP[[#This Row],[Date Prevailing]],1)</f>
        <v>5</v>
      </c>
      <c r="G7689" s="165">
        <f>+COUNTIFS(ECR_Hours!$K$6:$K$7,ExportsELAP[[#This Row],[Date Prevailing]])</f>
        <v>0</v>
      </c>
      <c r="H7689" s="165">
        <f t="shared" si="483"/>
        <v>5</v>
      </c>
      <c r="I7689" s="166">
        <f>+Exports!G7692</f>
        <v>9.0042000000000009</v>
      </c>
      <c r="J7689" s="166">
        <f>+'ELAP_IPCO-APND'!D7692</f>
        <v>100.71357</v>
      </c>
      <c r="K7689" s="166">
        <f>+(ExportsELAP[[#This Row],[Exports kWh - MPT]]/1000)*ExportsELAP[[#This Row],[EIM Price]]</f>
        <v>0.90684512699400011</v>
      </c>
      <c r="L7689" s="167" t="str">
        <f>+INDEX(ECR_Hours!$I$12:$I$15,MATCH(ExportsELAP[[#This Row],[Date Prevailing]],ECR_Hours!$H$12:$H$15,1))</f>
        <v>NS</v>
      </c>
      <c r="M7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0" spans="1:13" x14ac:dyDescent="0.25">
      <c r="A7690" s="164">
        <f>+Exports!A7693</f>
        <v>44882</v>
      </c>
      <c r="B7690" s="165">
        <f t="shared" si="480"/>
        <v>2022</v>
      </c>
      <c r="C7690" s="165">
        <f t="shared" si="481"/>
        <v>11</v>
      </c>
      <c r="D7690" s="165">
        <f t="shared" si="482"/>
        <v>17</v>
      </c>
      <c r="E7690" s="165">
        <f>+Exports!B7693</f>
        <v>8</v>
      </c>
      <c r="F7690" s="165">
        <f>+WEEKDAY(ExportsELAP[[#This Row],[Date Prevailing]],1)</f>
        <v>5</v>
      </c>
      <c r="G7690" s="165">
        <f>+COUNTIFS(ECR_Hours!$K$6:$K$7,ExportsELAP[[#This Row],[Date Prevailing]])</f>
        <v>0</v>
      </c>
      <c r="H7690" s="165">
        <f t="shared" si="483"/>
        <v>5</v>
      </c>
      <c r="I7690" s="166">
        <f>+Exports!G7693</f>
        <v>190.7987</v>
      </c>
      <c r="J7690" s="166">
        <f>+'ELAP_IPCO-APND'!D7693</f>
        <v>89.677220000000005</v>
      </c>
      <c r="K7690" s="166">
        <f>+(ExportsELAP[[#This Row],[Exports kWh - MPT]]/1000)*ExportsELAP[[#This Row],[EIM Price]]</f>
        <v>17.110296995614</v>
      </c>
      <c r="L7690" s="167" t="str">
        <f>+INDEX(ECR_Hours!$I$12:$I$15,MATCH(ExportsELAP[[#This Row],[Date Prevailing]],ECR_Hours!$H$12:$H$15,1))</f>
        <v>NS</v>
      </c>
      <c r="M7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1" spans="1:13" x14ac:dyDescent="0.25">
      <c r="A7691" s="164">
        <f>+Exports!A7694</f>
        <v>44882</v>
      </c>
      <c r="B7691" s="165">
        <f t="shared" si="480"/>
        <v>2022</v>
      </c>
      <c r="C7691" s="165">
        <f t="shared" si="481"/>
        <v>11</v>
      </c>
      <c r="D7691" s="165">
        <f t="shared" si="482"/>
        <v>17</v>
      </c>
      <c r="E7691" s="165">
        <f>+Exports!B7694</f>
        <v>9</v>
      </c>
      <c r="F7691" s="165">
        <f>+WEEKDAY(ExportsELAP[[#This Row],[Date Prevailing]],1)</f>
        <v>5</v>
      </c>
      <c r="G7691" s="165">
        <f>+COUNTIFS(ECR_Hours!$K$6:$K$7,ExportsELAP[[#This Row],[Date Prevailing]])</f>
        <v>0</v>
      </c>
      <c r="H7691" s="165">
        <f t="shared" si="483"/>
        <v>5</v>
      </c>
      <c r="I7691" s="166">
        <f>+Exports!G7694</f>
        <v>2060.1788999999999</v>
      </c>
      <c r="J7691" s="166">
        <f>+'ELAP_IPCO-APND'!D7694</f>
        <v>76.491249999999994</v>
      </c>
      <c r="K7691" s="166">
        <f>+(ExportsELAP[[#This Row],[Exports kWh - MPT]]/1000)*ExportsELAP[[#This Row],[EIM Price]]</f>
        <v>157.585659284625</v>
      </c>
      <c r="L7691" s="167" t="str">
        <f>+INDEX(ECR_Hours!$I$12:$I$15,MATCH(ExportsELAP[[#This Row],[Date Prevailing]],ECR_Hours!$H$12:$H$15,1))</f>
        <v>NS</v>
      </c>
      <c r="M7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2" spans="1:13" x14ac:dyDescent="0.25">
      <c r="A7692" s="164">
        <f>+Exports!A7695</f>
        <v>44882</v>
      </c>
      <c r="B7692" s="165">
        <f t="shared" si="480"/>
        <v>2022</v>
      </c>
      <c r="C7692" s="165">
        <f t="shared" si="481"/>
        <v>11</v>
      </c>
      <c r="D7692" s="165">
        <f t="shared" si="482"/>
        <v>17</v>
      </c>
      <c r="E7692" s="165">
        <f>+Exports!B7695</f>
        <v>10</v>
      </c>
      <c r="F7692" s="165">
        <f>+WEEKDAY(ExportsELAP[[#This Row],[Date Prevailing]],1)</f>
        <v>5</v>
      </c>
      <c r="G7692" s="165">
        <f>+COUNTIFS(ECR_Hours!$K$6:$K$7,ExportsELAP[[#This Row],[Date Prevailing]])</f>
        <v>0</v>
      </c>
      <c r="H7692" s="165">
        <f t="shared" si="483"/>
        <v>5</v>
      </c>
      <c r="I7692" s="166">
        <f>+Exports!G7695</f>
        <v>7855.4742999999999</v>
      </c>
      <c r="J7692" s="166">
        <f>+'ELAP_IPCO-APND'!D7695</f>
        <v>71.723249999999993</v>
      </c>
      <c r="K7692" s="166">
        <f>+(ExportsELAP[[#This Row],[Exports kWh - MPT]]/1000)*ExportsELAP[[#This Row],[EIM Price]]</f>
        <v>563.4201470874749</v>
      </c>
      <c r="L7692" s="167" t="str">
        <f>+INDEX(ECR_Hours!$I$12:$I$15,MATCH(ExportsELAP[[#This Row],[Date Prevailing]],ECR_Hours!$H$12:$H$15,1))</f>
        <v>NS</v>
      </c>
      <c r="M7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3" spans="1:13" x14ac:dyDescent="0.25">
      <c r="A7693" s="164">
        <f>+Exports!A7696</f>
        <v>44882</v>
      </c>
      <c r="B7693" s="165">
        <f t="shared" si="480"/>
        <v>2022</v>
      </c>
      <c r="C7693" s="165">
        <f t="shared" si="481"/>
        <v>11</v>
      </c>
      <c r="D7693" s="165">
        <f t="shared" si="482"/>
        <v>17</v>
      </c>
      <c r="E7693" s="165">
        <f>+Exports!B7696</f>
        <v>11</v>
      </c>
      <c r="F7693" s="165">
        <f>+WEEKDAY(ExportsELAP[[#This Row],[Date Prevailing]],1)</f>
        <v>5</v>
      </c>
      <c r="G7693" s="165">
        <f>+COUNTIFS(ECR_Hours!$K$6:$K$7,ExportsELAP[[#This Row],[Date Prevailing]])</f>
        <v>0</v>
      </c>
      <c r="H7693" s="165">
        <f t="shared" si="483"/>
        <v>5</v>
      </c>
      <c r="I7693" s="166">
        <f>+Exports!G7696</f>
        <v>17456.934499999999</v>
      </c>
      <c r="J7693" s="166">
        <f>+'ELAP_IPCO-APND'!D7696</f>
        <v>76.716279999999998</v>
      </c>
      <c r="K7693" s="166">
        <f>+(ExportsELAP[[#This Row],[Exports kWh - MPT]]/1000)*ExportsELAP[[#This Row],[EIM Price]]</f>
        <v>1339.23107504366</v>
      </c>
      <c r="L7693" s="167" t="str">
        <f>+INDEX(ECR_Hours!$I$12:$I$15,MATCH(ExportsELAP[[#This Row],[Date Prevailing]],ECR_Hours!$H$12:$H$15,1))</f>
        <v>NS</v>
      </c>
      <c r="M7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4" spans="1:13" x14ac:dyDescent="0.25">
      <c r="A7694" s="164">
        <f>+Exports!A7697</f>
        <v>44882</v>
      </c>
      <c r="B7694" s="165">
        <f t="shared" si="480"/>
        <v>2022</v>
      </c>
      <c r="C7694" s="165">
        <f t="shared" si="481"/>
        <v>11</v>
      </c>
      <c r="D7694" s="165">
        <f t="shared" si="482"/>
        <v>17</v>
      </c>
      <c r="E7694" s="165">
        <f>+Exports!B7697</f>
        <v>12</v>
      </c>
      <c r="F7694" s="165">
        <f>+WEEKDAY(ExportsELAP[[#This Row],[Date Prevailing]],1)</f>
        <v>5</v>
      </c>
      <c r="G7694" s="165">
        <f>+COUNTIFS(ECR_Hours!$K$6:$K$7,ExportsELAP[[#This Row],[Date Prevailing]])</f>
        <v>0</v>
      </c>
      <c r="H7694" s="165">
        <f t="shared" si="483"/>
        <v>5</v>
      </c>
      <c r="I7694" s="166">
        <f>+Exports!G7697</f>
        <v>25457.3406</v>
      </c>
      <c r="J7694" s="166">
        <f>+'ELAP_IPCO-APND'!D7697</f>
        <v>73.514740000000003</v>
      </c>
      <c r="K7694" s="166">
        <f>+(ExportsELAP[[#This Row],[Exports kWh - MPT]]/1000)*ExportsELAP[[#This Row],[EIM Price]]</f>
        <v>1871.4897753004441</v>
      </c>
      <c r="L7694" s="167" t="str">
        <f>+INDEX(ECR_Hours!$I$12:$I$15,MATCH(ExportsELAP[[#This Row],[Date Prevailing]],ECR_Hours!$H$12:$H$15,1))</f>
        <v>NS</v>
      </c>
      <c r="M7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5" spans="1:13" x14ac:dyDescent="0.25">
      <c r="A7695" s="164">
        <f>+Exports!A7698</f>
        <v>44882</v>
      </c>
      <c r="B7695" s="165">
        <f t="shared" si="480"/>
        <v>2022</v>
      </c>
      <c r="C7695" s="165">
        <f t="shared" si="481"/>
        <v>11</v>
      </c>
      <c r="D7695" s="165">
        <f t="shared" si="482"/>
        <v>17</v>
      </c>
      <c r="E7695" s="165">
        <f>+Exports!B7698</f>
        <v>13</v>
      </c>
      <c r="F7695" s="165">
        <f>+WEEKDAY(ExportsELAP[[#This Row],[Date Prevailing]],1)</f>
        <v>5</v>
      </c>
      <c r="G7695" s="165">
        <f>+COUNTIFS(ECR_Hours!$K$6:$K$7,ExportsELAP[[#This Row],[Date Prevailing]])</f>
        <v>0</v>
      </c>
      <c r="H7695" s="165">
        <f t="shared" si="483"/>
        <v>5</v>
      </c>
      <c r="I7695" s="166">
        <f>+Exports!G7698</f>
        <v>26003.596499999996</v>
      </c>
      <c r="J7695" s="166">
        <f>+'ELAP_IPCO-APND'!D7698</f>
        <v>79.329189999999997</v>
      </c>
      <c r="K7695" s="166">
        <f>+(ExportsELAP[[#This Row],[Exports kWh - MPT]]/1000)*ExportsELAP[[#This Row],[EIM Price]]</f>
        <v>2062.8442474318349</v>
      </c>
      <c r="L7695" s="167" t="str">
        <f>+INDEX(ECR_Hours!$I$12:$I$15,MATCH(ExportsELAP[[#This Row],[Date Prevailing]],ECR_Hours!$H$12:$H$15,1))</f>
        <v>NS</v>
      </c>
      <c r="M7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6" spans="1:13" x14ac:dyDescent="0.25">
      <c r="A7696" s="164">
        <f>+Exports!A7699</f>
        <v>44882</v>
      </c>
      <c r="B7696" s="165">
        <f t="shared" si="480"/>
        <v>2022</v>
      </c>
      <c r="C7696" s="165">
        <f t="shared" si="481"/>
        <v>11</v>
      </c>
      <c r="D7696" s="165">
        <f t="shared" si="482"/>
        <v>17</v>
      </c>
      <c r="E7696" s="165">
        <f>+Exports!B7699</f>
        <v>14</v>
      </c>
      <c r="F7696" s="165">
        <f>+WEEKDAY(ExportsELAP[[#This Row],[Date Prevailing]],1)</f>
        <v>5</v>
      </c>
      <c r="G7696" s="165">
        <f>+COUNTIFS(ECR_Hours!$K$6:$K$7,ExportsELAP[[#This Row],[Date Prevailing]])</f>
        <v>0</v>
      </c>
      <c r="H7696" s="165">
        <f t="shared" si="483"/>
        <v>5</v>
      </c>
      <c r="I7696" s="166">
        <f>+Exports!G7699</f>
        <v>21416.730600000003</v>
      </c>
      <c r="J7696" s="166">
        <f>+'ELAP_IPCO-APND'!D7699</f>
        <v>78.774439999999998</v>
      </c>
      <c r="K7696" s="166">
        <f>+(ExportsELAP[[#This Row],[Exports kWh - MPT]]/1000)*ExportsELAP[[#This Row],[EIM Price]]</f>
        <v>1687.0909596458641</v>
      </c>
      <c r="L7696" s="167" t="str">
        <f>+INDEX(ECR_Hours!$I$12:$I$15,MATCH(ExportsELAP[[#This Row],[Date Prevailing]],ECR_Hours!$H$12:$H$15,1))</f>
        <v>NS</v>
      </c>
      <c r="M7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7" spans="1:13" x14ac:dyDescent="0.25">
      <c r="A7697" s="164">
        <f>+Exports!A7700</f>
        <v>44882</v>
      </c>
      <c r="B7697" s="165">
        <f t="shared" si="480"/>
        <v>2022</v>
      </c>
      <c r="C7697" s="165">
        <f t="shared" si="481"/>
        <v>11</v>
      </c>
      <c r="D7697" s="165">
        <f t="shared" si="482"/>
        <v>17</v>
      </c>
      <c r="E7697" s="165">
        <f>+Exports!B7700</f>
        <v>15</v>
      </c>
      <c r="F7697" s="165">
        <f>+WEEKDAY(ExportsELAP[[#This Row],[Date Prevailing]],1)</f>
        <v>5</v>
      </c>
      <c r="G7697" s="165">
        <f>+COUNTIFS(ECR_Hours!$K$6:$K$7,ExportsELAP[[#This Row],[Date Prevailing]])</f>
        <v>0</v>
      </c>
      <c r="H7697" s="165">
        <f t="shared" si="483"/>
        <v>5</v>
      </c>
      <c r="I7697" s="166">
        <f>+Exports!G7700</f>
        <v>15717.243899999999</v>
      </c>
      <c r="J7697" s="166">
        <f>+'ELAP_IPCO-APND'!D7700</f>
        <v>73.090860000000006</v>
      </c>
      <c r="K7697" s="166">
        <f>+(ExportsELAP[[#This Row],[Exports kWh - MPT]]/1000)*ExportsELAP[[#This Row],[EIM Price]]</f>
        <v>1148.7868734807541</v>
      </c>
      <c r="L7697" s="167" t="str">
        <f>+INDEX(ECR_Hours!$I$12:$I$15,MATCH(ExportsELAP[[#This Row],[Date Prevailing]],ECR_Hours!$H$12:$H$15,1))</f>
        <v>NS</v>
      </c>
      <c r="M7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8" spans="1:13" x14ac:dyDescent="0.25">
      <c r="A7698" s="164">
        <f>+Exports!A7701</f>
        <v>44882</v>
      </c>
      <c r="B7698" s="165">
        <f t="shared" si="480"/>
        <v>2022</v>
      </c>
      <c r="C7698" s="165">
        <f t="shared" si="481"/>
        <v>11</v>
      </c>
      <c r="D7698" s="165">
        <f t="shared" si="482"/>
        <v>17</v>
      </c>
      <c r="E7698" s="165">
        <f>+Exports!B7701</f>
        <v>16</v>
      </c>
      <c r="F7698" s="165">
        <f>+WEEKDAY(ExportsELAP[[#This Row],[Date Prevailing]],1)</f>
        <v>5</v>
      </c>
      <c r="G7698" s="165">
        <f>+COUNTIFS(ECR_Hours!$K$6:$K$7,ExportsELAP[[#This Row],[Date Prevailing]])</f>
        <v>0</v>
      </c>
      <c r="H7698" s="165">
        <f t="shared" si="483"/>
        <v>5</v>
      </c>
      <c r="I7698" s="166">
        <f>+Exports!G7701</f>
        <v>8018.0963000000002</v>
      </c>
      <c r="J7698" s="166">
        <f>+'ELAP_IPCO-APND'!D7701</f>
        <v>70.615520000000004</v>
      </c>
      <c r="K7698" s="166">
        <f>+(ExportsELAP[[#This Row],[Exports kWh - MPT]]/1000)*ExportsELAP[[#This Row],[EIM Price]]</f>
        <v>566.20203963457607</v>
      </c>
      <c r="L7698" s="167" t="str">
        <f>+INDEX(ECR_Hours!$I$12:$I$15,MATCH(ExportsELAP[[#This Row],[Date Prevailing]],ECR_Hours!$H$12:$H$15,1))</f>
        <v>NS</v>
      </c>
      <c r="M7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699" spans="1:13" x14ac:dyDescent="0.25">
      <c r="A7699" s="164">
        <f>+Exports!A7702</f>
        <v>44882</v>
      </c>
      <c r="B7699" s="165">
        <f t="shared" si="480"/>
        <v>2022</v>
      </c>
      <c r="C7699" s="165">
        <f t="shared" si="481"/>
        <v>11</v>
      </c>
      <c r="D7699" s="165">
        <f t="shared" si="482"/>
        <v>17</v>
      </c>
      <c r="E7699" s="165">
        <f>+Exports!B7702</f>
        <v>17</v>
      </c>
      <c r="F7699" s="165">
        <f>+WEEKDAY(ExportsELAP[[#This Row],[Date Prevailing]],1)</f>
        <v>5</v>
      </c>
      <c r="G7699" s="165">
        <f>+COUNTIFS(ECR_Hours!$K$6:$K$7,ExportsELAP[[#This Row],[Date Prevailing]])</f>
        <v>0</v>
      </c>
      <c r="H7699" s="165">
        <f t="shared" si="483"/>
        <v>5</v>
      </c>
      <c r="I7699" s="166">
        <f>+Exports!G7702</f>
        <v>2358.7611000000002</v>
      </c>
      <c r="J7699" s="166">
        <f>+'ELAP_IPCO-APND'!D7702</f>
        <v>91.575839999999999</v>
      </c>
      <c r="K7699" s="166">
        <f>+(ExportsELAP[[#This Row],[Exports kWh - MPT]]/1000)*ExportsELAP[[#This Row],[EIM Price]]</f>
        <v>216.005529091824</v>
      </c>
      <c r="L7699" s="167" t="str">
        <f>+INDEX(ECR_Hours!$I$12:$I$15,MATCH(ExportsELAP[[#This Row],[Date Prevailing]],ECR_Hours!$H$12:$H$15,1))</f>
        <v>NS</v>
      </c>
      <c r="M7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0" spans="1:13" x14ac:dyDescent="0.25">
      <c r="A7700" s="164">
        <f>+Exports!A7703</f>
        <v>44882</v>
      </c>
      <c r="B7700" s="165">
        <f t="shared" si="480"/>
        <v>2022</v>
      </c>
      <c r="C7700" s="165">
        <f t="shared" si="481"/>
        <v>11</v>
      </c>
      <c r="D7700" s="165">
        <f t="shared" si="482"/>
        <v>17</v>
      </c>
      <c r="E7700" s="165">
        <f>+Exports!B7703</f>
        <v>18</v>
      </c>
      <c r="F7700" s="165">
        <f>+WEEKDAY(ExportsELAP[[#This Row],[Date Prevailing]],1)</f>
        <v>5</v>
      </c>
      <c r="G7700" s="165">
        <f>+COUNTIFS(ECR_Hours!$K$6:$K$7,ExportsELAP[[#This Row],[Date Prevailing]])</f>
        <v>0</v>
      </c>
      <c r="H7700" s="165">
        <f t="shared" si="483"/>
        <v>5</v>
      </c>
      <c r="I7700" s="166">
        <f>+Exports!G7703</f>
        <v>39.610399999999991</v>
      </c>
      <c r="J7700" s="166">
        <f>+'ELAP_IPCO-APND'!D7703</f>
        <v>99.258849999999995</v>
      </c>
      <c r="K7700" s="166">
        <f>+(ExportsELAP[[#This Row],[Exports kWh - MPT]]/1000)*ExportsELAP[[#This Row],[EIM Price]]</f>
        <v>3.9316827520399986</v>
      </c>
      <c r="L7700" s="167" t="str">
        <f>+INDEX(ECR_Hours!$I$12:$I$15,MATCH(ExportsELAP[[#This Row],[Date Prevailing]],ECR_Hours!$H$12:$H$15,1))</f>
        <v>NS</v>
      </c>
      <c r="M7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1" spans="1:13" x14ac:dyDescent="0.25">
      <c r="A7701" s="164">
        <f>+Exports!A7704</f>
        <v>44882</v>
      </c>
      <c r="B7701" s="165">
        <f t="shared" si="480"/>
        <v>2022</v>
      </c>
      <c r="C7701" s="165">
        <f t="shared" si="481"/>
        <v>11</v>
      </c>
      <c r="D7701" s="165">
        <f t="shared" si="482"/>
        <v>17</v>
      </c>
      <c r="E7701" s="165">
        <f>+Exports!B7704</f>
        <v>19</v>
      </c>
      <c r="F7701" s="165">
        <f>+WEEKDAY(ExportsELAP[[#This Row],[Date Prevailing]],1)</f>
        <v>5</v>
      </c>
      <c r="G7701" s="165">
        <f>+COUNTIFS(ECR_Hours!$K$6:$K$7,ExportsELAP[[#This Row],[Date Prevailing]])</f>
        <v>0</v>
      </c>
      <c r="H7701" s="165">
        <f t="shared" si="483"/>
        <v>5</v>
      </c>
      <c r="I7701" s="166">
        <f>+Exports!G7704</f>
        <v>10.4612</v>
      </c>
      <c r="J7701" s="166">
        <f>+'ELAP_IPCO-APND'!D7704</f>
        <v>94.171679999999995</v>
      </c>
      <c r="K7701" s="166">
        <f>+(ExportsELAP[[#This Row],[Exports kWh - MPT]]/1000)*ExportsELAP[[#This Row],[EIM Price]]</f>
        <v>0.98514877881599994</v>
      </c>
      <c r="L7701" s="167" t="str">
        <f>+INDEX(ECR_Hours!$I$12:$I$15,MATCH(ExportsELAP[[#This Row],[Date Prevailing]],ECR_Hours!$H$12:$H$15,1))</f>
        <v>NS</v>
      </c>
      <c r="M7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2" spans="1:13" x14ac:dyDescent="0.25">
      <c r="A7702" s="164">
        <f>+Exports!A7705</f>
        <v>44882</v>
      </c>
      <c r="B7702" s="165">
        <f t="shared" si="480"/>
        <v>2022</v>
      </c>
      <c r="C7702" s="165">
        <f t="shared" si="481"/>
        <v>11</v>
      </c>
      <c r="D7702" s="165">
        <f t="shared" si="482"/>
        <v>17</v>
      </c>
      <c r="E7702" s="165">
        <f>+Exports!B7705</f>
        <v>20</v>
      </c>
      <c r="F7702" s="165">
        <f>+WEEKDAY(ExportsELAP[[#This Row],[Date Prevailing]],1)</f>
        <v>5</v>
      </c>
      <c r="G7702" s="165">
        <f>+COUNTIFS(ECR_Hours!$K$6:$K$7,ExportsELAP[[#This Row],[Date Prevailing]])</f>
        <v>0</v>
      </c>
      <c r="H7702" s="165">
        <f t="shared" si="483"/>
        <v>5</v>
      </c>
      <c r="I7702" s="166">
        <f>+Exports!G7705</f>
        <v>9.5681999999999992</v>
      </c>
      <c r="J7702" s="166">
        <f>+'ELAP_IPCO-APND'!D7705</f>
        <v>92.945449999999994</v>
      </c>
      <c r="K7702" s="166">
        <f>+(ExportsELAP[[#This Row],[Exports kWh - MPT]]/1000)*ExportsELAP[[#This Row],[EIM Price]]</f>
        <v>0.88932065468999988</v>
      </c>
      <c r="L7702" s="167" t="str">
        <f>+INDEX(ECR_Hours!$I$12:$I$15,MATCH(ExportsELAP[[#This Row],[Date Prevailing]],ECR_Hours!$H$12:$H$15,1))</f>
        <v>NS</v>
      </c>
      <c r="M7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3" spans="1:13" x14ac:dyDescent="0.25">
      <c r="A7703" s="164">
        <f>+Exports!A7706</f>
        <v>44882</v>
      </c>
      <c r="B7703" s="165">
        <f t="shared" si="480"/>
        <v>2022</v>
      </c>
      <c r="C7703" s="165">
        <f t="shared" si="481"/>
        <v>11</v>
      </c>
      <c r="D7703" s="165">
        <f t="shared" si="482"/>
        <v>17</v>
      </c>
      <c r="E7703" s="165">
        <f>+Exports!B7706</f>
        <v>21</v>
      </c>
      <c r="F7703" s="165">
        <f>+WEEKDAY(ExportsELAP[[#This Row],[Date Prevailing]],1)</f>
        <v>5</v>
      </c>
      <c r="G7703" s="165">
        <f>+COUNTIFS(ECR_Hours!$K$6:$K$7,ExportsELAP[[#This Row],[Date Prevailing]])</f>
        <v>0</v>
      </c>
      <c r="H7703" s="165">
        <f t="shared" si="483"/>
        <v>5</v>
      </c>
      <c r="I7703" s="166">
        <f>+Exports!G7706</f>
        <v>8.7983000000000011</v>
      </c>
      <c r="J7703" s="166">
        <f>+'ELAP_IPCO-APND'!D7706</f>
        <v>106.54364</v>
      </c>
      <c r="K7703" s="166">
        <f>+(ExportsELAP[[#This Row],[Exports kWh - MPT]]/1000)*ExportsELAP[[#This Row],[EIM Price]]</f>
        <v>0.9374029078120002</v>
      </c>
      <c r="L7703" s="167" t="str">
        <f>+INDEX(ECR_Hours!$I$12:$I$15,MATCH(ExportsELAP[[#This Row],[Date Prevailing]],ECR_Hours!$H$12:$H$15,1))</f>
        <v>NS</v>
      </c>
      <c r="M7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4" spans="1:13" x14ac:dyDescent="0.25">
      <c r="A7704" s="164">
        <f>+Exports!A7707</f>
        <v>44882</v>
      </c>
      <c r="B7704" s="165">
        <f t="shared" si="480"/>
        <v>2022</v>
      </c>
      <c r="C7704" s="165">
        <f t="shared" si="481"/>
        <v>11</v>
      </c>
      <c r="D7704" s="165">
        <f t="shared" si="482"/>
        <v>17</v>
      </c>
      <c r="E7704" s="165">
        <f>+Exports!B7707</f>
        <v>22</v>
      </c>
      <c r="F7704" s="165">
        <f>+WEEKDAY(ExportsELAP[[#This Row],[Date Prevailing]],1)</f>
        <v>5</v>
      </c>
      <c r="G7704" s="165">
        <f>+COUNTIFS(ECR_Hours!$K$6:$K$7,ExportsELAP[[#This Row],[Date Prevailing]])</f>
        <v>0</v>
      </c>
      <c r="H7704" s="165">
        <f t="shared" si="483"/>
        <v>5</v>
      </c>
      <c r="I7704" s="166">
        <f>+Exports!G7707</f>
        <v>8.5696000000000012</v>
      </c>
      <c r="J7704" s="166">
        <f>+'ELAP_IPCO-APND'!D7707</f>
        <v>99.668310000000005</v>
      </c>
      <c r="K7704" s="166">
        <f>+(ExportsELAP[[#This Row],[Exports kWh - MPT]]/1000)*ExportsELAP[[#This Row],[EIM Price]]</f>
        <v>0.85411754937600026</v>
      </c>
      <c r="L7704" s="167" t="str">
        <f>+INDEX(ECR_Hours!$I$12:$I$15,MATCH(ExportsELAP[[#This Row],[Date Prevailing]],ECR_Hours!$H$12:$H$15,1))</f>
        <v>NS</v>
      </c>
      <c r="M7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5" spans="1:13" x14ac:dyDescent="0.25">
      <c r="A7705" s="164">
        <f>+Exports!A7708</f>
        <v>44882</v>
      </c>
      <c r="B7705" s="165">
        <f t="shared" si="480"/>
        <v>2022</v>
      </c>
      <c r="C7705" s="165">
        <f t="shared" si="481"/>
        <v>11</v>
      </c>
      <c r="D7705" s="165">
        <f t="shared" si="482"/>
        <v>17</v>
      </c>
      <c r="E7705" s="165">
        <f>+Exports!B7708</f>
        <v>23</v>
      </c>
      <c r="F7705" s="165">
        <f>+WEEKDAY(ExportsELAP[[#This Row],[Date Prevailing]],1)</f>
        <v>5</v>
      </c>
      <c r="G7705" s="165">
        <f>+COUNTIFS(ECR_Hours!$K$6:$K$7,ExportsELAP[[#This Row],[Date Prevailing]])</f>
        <v>0</v>
      </c>
      <c r="H7705" s="165">
        <f t="shared" si="483"/>
        <v>5</v>
      </c>
      <c r="I7705" s="166">
        <f>+Exports!G7708</f>
        <v>8.0189000000000004</v>
      </c>
      <c r="J7705" s="166">
        <f>+'ELAP_IPCO-APND'!D7708</f>
        <v>90.303659999999994</v>
      </c>
      <c r="K7705" s="166">
        <f>+(ExportsELAP[[#This Row],[Exports kWh - MPT]]/1000)*ExportsELAP[[#This Row],[EIM Price]]</f>
        <v>0.72413601917400006</v>
      </c>
      <c r="L7705" s="167" t="str">
        <f>+INDEX(ECR_Hours!$I$12:$I$15,MATCH(ExportsELAP[[#This Row],[Date Prevailing]],ECR_Hours!$H$12:$H$15,1))</f>
        <v>NS</v>
      </c>
      <c r="M7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6" spans="1:13" x14ac:dyDescent="0.25">
      <c r="A7706" s="164">
        <f>+Exports!A7709</f>
        <v>44882</v>
      </c>
      <c r="B7706" s="165">
        <f t="shared" si="480"/>
        <v>2022</v>
      </c>
      <c r="C7706" s="165">
        <f t="shared" si="481"/>
        <v>11</v>
      </c>
      <c r="D7706" s="165">
        <f t="shared" si="482"/>
        <v>17</v>
      </c>
      <c r="E7706" s="165">
        <f>+Exports!B7709</f>
        <v>24</v>
      </c>
      <c r="F7706" s="165">
        <f>+WEEKDAY(ExportsELAP[[#This Row],[Date Prevailing]],1)</f>
        <v>5</v>
      </c>
      <c r="G7706" s="165">
        <f>+COUNTIFS(ECR_Hours!$K$6:$K$7,ExportsELAP[[#This Row],[Date Prevailing]])</f>
        <v>0</v>
      </c>
      <c r="H7706" s="165">
        <f t="shared" si="483"/>
        <v>5</v>
      </c>
      <c r="I7706" s="166">
        <f>+Exports!G7709</f>
        <v>8.9192999999999802</v>
      </c>
      <c r="J7706" s="166">
        <f>+'ELAP_IPCO-APND'!D7709</f>
        <v>82.09263</v>
      </c>
      <c r="K7706" s="166">
        <f>+(ExportsELAP[[#This Row],[Exports kWh - MPT]]/1000)*ExportsELAP[[#This Row],[EIM Price]]</f>
        <v>0.73220879475899836</v>
      </c>
      <c r="L7706" s="167" t="str">
        <f>+INDEX(ECR_Hours!$I$12:$I$15,MATCH(ExportsELAP[[#This Row],[Date Prevailing]],ECR_Hours!$H$12:$H$15,1))</f>
        <v>NS</v>
      </c>
      <c r="M7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7" spans="1:13" x14ac:dyDescent="0.25">
      <c r="A7707" s="164">
        <f>+Exports!A7710</f>
        <v>44883</v>
      </c>
      <c r="B7707" s="165">
        <f t="shared" si="480"/>
        <v>2022</v>
      </c>
      <c r="C7707" s="165">
        <f t="shared" si="481"/>
        <v>11</v>
      </c>
      <c r="D7707" s="165">
        <f t="shared" si="482"/>
        <v>18</v>
      </c>
      <c r="E7707" s="165">
        <f>+Exports!B7710</f>
        <v>1</v>
      </c>
      <c r="F7707" s="165">
        <f>+WEEKDAY(ExportsELAP[[#This Row],[Date Prevailing]],1)</f>
        <v>6</v>
      </c>
      <c r="G7707" s="165">
        <f>+COUNTIFS(ECR_Hours!$K$6:$K$7,ExportsELAP[[#This Row],[Date Prevailing]])</f>
        <v>0</v>
      </c>
      <c r="H7707" s="165">
        <f t="shared" si="483"/>
        <v>6</v>
      </c>
      <c r="I7707" s="166">
        <f>+Exports!G7710</f>
        <v>7.5752000000000006</v>
      </c>
      <c r="J7707" s="166">
        <f>+'ELAP_IPCO-APND'!D7710</f>
        <v>77.982290000000006</v>
      </c>
      <c r="K7707" s="166">
        <f>+(ExportsELAP[[#This Row],[Exports kWh - MPT]]/1000)*ExportsELAP[[#This Row],[EIM Price]]</f>
        <v>0.59073144320800008</v>
      </c>
      <c r="L7707" s="167" t="str">
        <f>+INDEX(ECR_Hours!$I$12:$I$15,MATCH(ExportsELAP[[#This Row],[Date Prevailing]],ECR_Hours!$H$12:$H$15,1))</f>
        <v>NS</v>
      </c>
      <c r="M7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8" spans="1:13" x14ac:dyDescent="0.25">
      <c r="A7708" s="164">
        <f>+Exports!A7711</f>
        <v>44883</v>
      </c>
      <c r="B7708" s="165">
        <f t="shared" si="480"/>
        <v>2022</v>
      </c>
      <c r="C7708" s="165">
        <f t="shared" si="481"/>
        <v>11</v>
      </c>
      <c r="D7708" s="165">
        <f t="shared" si="482"/>
        <v>18</v>
      </c>
      <c r="E7708" s="165">
        <f>+Exports!B7711</f>
        <v>2</v>
      </c>
      <c r="F7708" s="165">
        <f>+WEEKDAY(ExportsELAP[[#This Row],[Date Prevailing]],1)</f>
        <v>6</v>
      </c>
      <c r="G7708" s="165">
        <f>+COUNTIFS(ECR_Hours!$K$6:$K$7,ExportsELAP[[#This Row],[Date Prevailing]])</f>
        <v>0</v>
      </c>
      <c r="H7708" s="165">
        <f t="shared" si="483"/>
        <v>6</v>
      </c>
      <c r="I7708" s="166">
        <f>+Exports!G7711</f>
        <v>8.3125</v>
      </c>
      <c r="J7708" s="166">
        <f>+'ELAP_IPCO-APND'!D7711</f>
        <v>81.010919999999999</v>
      </c>
      <c r="K7708" s="166">
        <f>+(ExportsELAP[[#This Row],[Exports kWh - MPT]]/1000)*ExportsELAP[[#This Row],[EIM Price]]</f>
        <v>0.67340327249999998</v>
      </c>
      <c r="L7708" s="167" t="str">
        <f>+INDEX(ECR_Hours!$I$12:$I$15,MATCH(ExportsELAP[[#This Row],[Date Prevailing]],ECR_Hours!$H$12:$H$15,1))</f>
        <v>NS</v>
      </c>
      <c r="M7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09" spans="1:13" x14ac:dyDescent="0.25">
      <c r="A7709" s="164">
        <f>+Exports!A7712</f>
        <v>44883</v>
      </c>
      <c r="B7709" s="165">
        <f t="shared" si="480"/>
        <v>2022</v>
      </c>
      <c r="C7709" s="165">
        <f t="shared" si="481"/>
        <v>11</v>
      </c>
      <c r="D7709" s="165">
        <f t="shared" si="482"/>
        <v>18</v>
      </c>
      <c r="E7709" s="165">
        <f>+Exports!B7712</f>
        <v>3</v>
      </c>
      <c r="F7709" s="165">
        <f>+WEEKDAY(ExportsELAP[[#This Row],[Date Prevailing]],1)</f>
        <v>6</v>
      </c>
      <c r="G7709" s="165">
        <f>+COUNTIFS(ECR_Hours!$K$6:$K$7,ExportsELAP[[#This Row],[Date Prevailing]])</f>
        <v>0</v>
      </c>
      <c r="H7709" s="165">
        <f t="shared" si="483"/>
        <v>6</v>
      </c>
      <c r="I7709" s="166">
        <f>+Exports!G7712</f>
        <v>7.9531999999999998</v>
      </c>
      <c r="J7709" s="166">
        <f>+'ELAP_IPCO-APND'!D7712</f>
        <v>85.153440000000003</v>
      </c>
      <c r="K7709" s="166">
        <f>+(ExportsELAP[[#This Row],[Exports kWh - MPT]]/1000)*ExportsELAP[[#This Row],[EIM Price]]</f>
        <v>0.67724233900800013</v>
      </c>
      <c r="L7709" s="167" t="str">
        <f>+INDEX(ECR_Hours!$I$12:$I$15,MATCH(ExportsELAP[[#This Row],[Date Prevailing]],ECR_Hours!$H$12:$H$15,1))</f>
        <v>NS</v>
      </c>
      <c r="M7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0" spans="1:13" x14ac:dyDescent="0.25">
      <c r="A7710" s="164">
        <f>+Exports!A7713</f>
        <v>44883</v>
      </c>
      <c r="B7710" s="165">
        <f t="shared" si="480"/>
        <v>2022</v>
      </c>
      <c r="C7710" s="165">
        <f t="shared" si="481"/>
        <v>11</v>
      </c>
      <c r="D7710" s="165">
        <f t="shared" si="482"/>
        <v>18</v>
      </c>
      <c r="E7710" s="165">
        <f>+Exports!B7713</f>
        <v>4</v>
      </c>
      <c r="F7710" s="165">
        <f>+WEEKDAY(ExportsELAP[[#This Row],[Date Prevailing]],1)</f>
        <v>6</v>
      </c>
      <c r="G7710" s="165">
        <f>+COUNTIFS(ECR_Hours!$K$6:$K$7,ExportsELAP[[#This Row],[Date Prevailing]])</f>
        <v>0</v>
      </c>
      <c r="H7710" s="165">
        <f t="shared" si="483"/>
        <v>6</v>
      </c>
      <c r="I7710" s="166">
        <f>+Exports!G7713</f>
        <v>7.758</v>
      </c>
      <c r="J7710" s="166">
        <f>+'ELAP_IPCO-APND'!D7713</f>
        <v>78.41225</v>
      </c>
      <c r="K7710" s="166">
        <f>+(ExportsELAP[[#This Row],[Exports kWh - MPT]]/1000)*ExportsELAP[[#This Row],[EIM Price]]</f>
        <v>0.60832223549999997</v>
      </c>
      <c r="L7710" s="167" t="str">
        <f>+INDEX(ECR_Hours!$I$12:$I$15,MATCH(ExportsELAP[[#This Row],[Date Prevailing]],ECR_Hours!$H$12:$H$15,1))</f>
        <v>NS</v>
      </c>
      <c r="M7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1" spans="1:13" x14ac:dyDescent="0.25">
      <c r="A7711" s="164">
        <f>+Exports!A7714</f>
        <v>44883</v>
      </c>
      <c r="B7711" s="165">
        <f t="shared" si="480"/>
        <v>2022</v>
      </c>
      <c r="C7711" s="165">
        <f t="shared" si="481"/>
        <v>11</v>
      </c>
      <c r="D7711" s="165">
        <f t="shared" si="482"/>
        <v>18</v>
      </c>
      <c r="E7711" s="165">
        <f>+Exports!B7714</f>
        <v>5</v>
      </c>
      <c r="F7711" s="165">
        <f>+WEEKDAY(ExportsELAP[[#This Row],[Date Prevailing]],1)</f>
        <v>6</v>
      </c>
      <c r="G7711" s="165">
        <f>+COUNTIFS(ECR_Hours!$K$6:$K$7,ExportsELAP[[#This Row],[Date Prevailing]])</f>
        <v>0</v>
      </c>
      <c r="H7711" s="165">
        <f t="shared" si="483"/>
        <v>6</v>
      </c>
      <c r="I7711" s="166">
        <f>+Exports!G7714</f>
        <v>8.9088000000000012</v>
      </c>
      <c r="J7711" s="166">
        <f>+'ELAP_IPCO-APND'!D7714</f>
        <v>86.482280000000003</v>
      </c>
      <c r="K7711" s="166">
        <f>+(ExportsELAP[[#This Row],[Exports kWh - MPT]]/1000)*ExportsELAP[[#This Row],[EIM Price]]</f>
        <v>0.77045333606400013</v>
      </c>
      <c r="L7711" s="167" t="str">
        <f>+INDEX(ECR_Hours!$I$12:$I$15,MATCH(ExportsELAP[[#This Row],[Date Prevailing]],ECR_Hours!$H$12:$H$15,1))</f>
        <v>NS</v>
      </c>
      <c r="M7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2" spans="1:13" x14ac:dyDescent="0.25">
      <c r="A7712" s="164">
        <f>+Exports!A7715</f>
        <v>44883</v>
      </c>
      <c r="B7712" s="165">
        <f t="shared" si="480"/>
        <v>2022</v>
      </c>
      <c r="C7712" s="165">
        <f t="shared" si="481"/>
        <v>11</v>
      </c>
      <c r="D7712" s="165">
        <f t="shared" si="482"/>
        <v>18</v>
      </c>
      <c r="E7712" s="165">
        <f>+Exports!B7715</f>
        <v>6</v>
      </c>
      <c r="F7712" s="165">
        <f>+WEEKDAY(ExportsELAP[[#This Row],[Date Prevailing]],1)</f>
        <v>6</v>
      </c>
      <c r="G7712" s="165">
        <f>+COUNTIFS(ECR_Hours!$K$6:$K$7,ExportsELAP[[#This Row],[Date Prevailing]])</f>
        <v>0</v>
      </c>
      <c r="H7712" s="165">
        <f t="shared" si="483"/>
        <v>6</v>
      </c>
      <c r="I7712" s="166">
        <f>+Exports!G7715</f>
        <v>8.1317000000000004</v>
      </c>
      <c r="J7712" s="166">
        <f>+'ELAP_IPCO-APND'!D7715</f>
        <v>91.89649</v>
      </c>
      <c r="K7712" s="166">
        <f>+(ExportsELAP[[#This Row],[Exports kWh - MPT]]/1000)*ExportsELAP[[#This Row],[EIM Price]]</f>
        <v>0.74727468773299999</v>
      </c>
      <c r="L7712" s="167" t="str">
        <f>+INDEX(ECR_Hours!$I$12:$I$15,MATCH(ExportsELAP[[#This Row],[Date Prevailing]],ECR_Hours!$H$12:$H$15,1))</f>
        <v>NS</v>
      </c>
      <c r="M7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3" spans="1:13" x14ac:dyDescent="0.25">
      <c r="A7713" s="164">
        <f>+Exports!A7716</f>
        <v>44883</v>
      </c>
      <c r="B7713" s="165">
        <f t="shared" si="480"/>
        <v>2022</v>
      </c>
      <c r="C7713" s="165">
        <f t="shared" si="481"/>
        <v>11</v>
      </c>
      <c r="D7713" s="165">
        <f t="shared" si="482"/>
        <v>18</v>
      </c>
      <c r="E7713" s="165">
        <f>+Exports!B7716</f>
        <v>7</v>
      </c>
      <c r="F7713" s="165">
        <f>+WEEKDAY(ExportsELAP[[#This Row],[Date Prevailing]],1)</f>
        <v>6</v>
      </c>
      <c r="G7713" s="165">
        <f>+COUNTIFS(ECR_Hours!$K$6:$K$7,ExportsELAP[[#This Row],[Date Prevailing]])</f>
        <v>0</v>
      </c>
      <c r="H7713" s="165">
        <f t="shared" si="483"/>
        <v>6</v>
      </c>
      <c r="I7713" s="166">
        <f>+Exports!G7716</f>
        <v>7.5335999999999901</v>
      </c>
      <c r="J7713" s="166">
        <f>+'ELAP_IPCO-APND'!D7716</f>
        <v>92.098039999999997</v>
      </c>
      <c r="K7713" s="166">
        <f>+(ExportsELAP[[#This Row],[Exports kWh - MPT]]/1000)*ExportsELAP[[#This Row],[EIM Price]]</f>
        <v>0.69382979414399903</v>
      </c>
      <c r="L7713" s="167" t="str">
        <f>+INDEX(ECR_Hours!$I$12:$I$15,MATCH(ExportsELAP[[#This Row],[Date Prevailing]],ECR_Hours!$H$12:$H$15,1))</f>
        <v>NS</v>
      </c>
      <c r="M7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4" spans="1:13" x14ac:dyDescent="0.25">
      <c r="A7714" s="164">
        <f>+Exports!A7717</f>
        <v>44883</v>
      </c>
      <c r="B7714" s="165">
        <f t="shared" si="480"/>
        <v>2022</v>
      </c>
      <c r="C7714" s="165">
        <f t="shared" si="481"/>
        <v>11</v>
      </c>
      <c r="D7714" s="165">
        <f t="shared" si="482"/>
        <v>18</v>
      </c>
      <c r="E7714" s="165">
        <f>+Exports!B7717</f>
        <v>8</v>
      </c>
      <c r="F7714" s="165">
        <f>+WEEKDAY(ExportsELAP[[#This Row],[Date Prevailing]],1)</f>
        <v>6</v>
      </c>
      <c r="G7714" s="165">
        <f>+COUNTIFS(ECR_Hours!$K$6:$K$7,ExportsELAP[[#This Row],[Date Prevailing]])</f>
        <v>0</v>
      </c>
      <c r="H7714" s="165">
        <f t="shared" si="483"/>
        <v>6</v>
      </c>
      <c r="I7714" s="166">
        <f>+Exports!G7717</f>
        <v>706.81709999999998</v>
      </c>
      <c r="J7714" s="166">
        <f>+'ELAP_IPCO-APND'!D7717</f>
        <v>116.83932</v>
      </c>
      <c r="K7714" s="166">
        <f>+(ExportsELAP[[#This Row],[Exports kWh - MPT]]/1000)*ExportsELAP[[#This Row],[EIM Price]]</f>
        <v>82.584029328371997</v>
      </c>
      <c r="L7714" s="167" t="str">
        <f>+INDEX(ECR_Hours!$I$12:$I$15,MATCH(ExportsELAP[[#This Row],[Date Prevailing]],ECR_Hours!$H$12:$H$15,1))</f>
        <v>NS</v>
      </c>
      <c r="M7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5" spans="1:13" x14ac:dyDescent="0.25">
      <c r="A7715" s="164">
        <f>+Exports!A7718</f>
        <v>44883</v>
      </c>
      <c r="B7715" s="165">
        <f t="shared" si="480"/>
        <v>2022</v>
      </c>
      <c r="C7715" s="165">
        <f t="shared" si="481"/>
        <v>11</v>
      </c>
      <c r="D7715" s="165">
        <f t="shared" si="482"/>
        <v>18</v>
      </c>
      <c r="E7715" s="165">
        <f>+Exports!B7718</f>
        <v>9</v>
      </c>
      <c r="F7715" s="165">
        <f>+WEEKDAY(ExportsELAP[[#This Row],[Date Prevailing]],1)</f>
        <v>6</v>
      </c>
      <c r="G7715" s="165">
        <f>+COUNTIFS(ECR_Hours!$K$6:$K$7,ExportsELAP[[#This Row],[Date Prevailing]])</f>
        <v>0</v>
      </c>
      <c r="H7715" s="165">
        <f t="shared" si="483"/>
        <v>6</v>
      </c>
      <c r="I7715" s="166">
        <f>+Exports!G7718</f>
        <v>5708.5576000000001</v>
      </c>
      <c r="J7715" s="166">
        <f>+'ELAP_IPCO-APND'!D7718</f>
        <v>99.743440000000007</v>
      </c>
      <c r="K7715" s="166">
        <f>+(ExportsELAP[[#This Row],[Exports kWh - MPT]]/1000)*ExportsELAP[[#This Row],[EIM Price]]</f>
        <v>569.39117246214403</v>
      </c>
      <c r="L7715" s="167" t="str">
        <f>+INDEX(ECR_Hours!$I$12:$I$15,MATCH(ExportsELAP[[#This Row],[Date Prevailing]],ECR_Hours!$H$12:$H$15,1))</f>
        <v>NS</v>
      </c>
      <c r="M7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6" spans="1:13" x14ac:dyDescent="0.25">
      <c r="A7716" s="164">
        <f>+Exports!A7719</f>
        <v>44883</v>
      </c>
      <c r="B7716" s="165">
        <f t="shared" si="480"/>
        <v>2022</v>
      </c>
      <c r="C7716" s="165">
        <f t="shared" si="481"/>
        <v>11</v>
      </c>
      <c r="D7716" s="165">
        <f t="shared" si="482"/>
        <v>18</v>
      </c>
      <c r="E7716" s="165">
        <f>+Exports!B7719</f>
        <v>10</v>
      </c>
      <c r="F7716" s="165">
        <f>+WEEKDAY(ExportsELAP[[#This Row],[Date Prevailing]],1)</f>
        <v>6</v>
      </c>
      <c r="G7716" s="165">
        <f>+COUNTIFS(ECR_Hours!$K$6:$K$7,ExportsELAP[[#This Row],[Date Prevailing]])</f>
        <v>0</v>
      </c>
      <c r="H7716" s="165">
        <f t="shared" si="483"/>
        <v>6</v>
      </c>
      <c r="I7716" s="166">
        <f>+Exports!G7719</f>
        <v>14874.405999999999</v>
      </c>
      <c r="J7716" s="166">
        <f>+'ELAP_IPCO-APND'!D7719</f>
        <v>80.173490000000001</v>
      </c>
      <c r="K7716" s="166">
        <f>+(ExportsELAP[[#This Row],[Exports kWh - MPT]]/1000)*ExportsELAP[[#This Row],[EIM Price]]</f>
        <v>1192.5330406969399</v>
      </c>
      <c r="L7716" s="167" t="str">
        <f>+INDEX(ECR_Hours!$I$12:$I$15,MATCH(ExportsELAP[[#This Row],[Date Prevailing]],ECR_Hours!$H$12:$H$15,1))</f>
        <v>NS</v>
      </c>
      <c r="M7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7" spans="1:13" x14ac:dyDescent="0.25">
      <c r="A7717" s="164">
        <f>+Exports!A7720</f>
        <v>44883</v>
      </c>
      <c r="B7717" s="165">
        <f t="shared" si="480"/>
        <v>2022</v>
      </c>
      <c r="C7717" s="165">
        <f t="shared" si="481"/>
        <v>11</v>
      </c>
      <c r="D7717" s="165">
        <f t="shared" si="482"/>
        <v>18</v>
      </c>
      <c r="E7717" s="165">
        <f>+Exports!B7720</f>
        <v>11</v>
      </c>
      <c r="F7717" s="165">
        <f>+WEEKDAY(ExportsELAP[[#This Row],[Date Prevailing]],1)</f>
        <v>6</v>
      </c>
      <c r="G7717" s="165">
        <f>+COUNTIFS(ECR_Hours!$K$6:$K$7,ExportsELAP[[#This Row],[Date Prevailing]])</f>
        <v>0</v>
      </c>
      <c r="H7717" s="165">
        <f t="shared" si="483"/>
        <v>6</v>
      </c>
      <c r="I7717" s="166">
        <f>+Exports!G7720</f>
        <v>26860.695500000002</v>
      </c>
      <c r="J7717" s="166">
        <f>+'ELAP_IPCO-APND'!D7720</f>
        <v>75.308710000000005</v>
      </c>
      <c r="K7717" s="166">
        <f>+(ExportsELAP[[#This Row],[Exports kWh - MPT]]/1000)*ExportsELAP[[#This Row],[EIM Price]]</f>
        <v>2022.8443278078053</v>
      </c>
      <c r="L7717" s="167" t="str">
        <f>+INDEX(ECR_Hours!$I$12:$I$15,MATCH(ExportsELAP[[#This Row],[Date Prevailing]],ECR_Hours!$H$12:$H$15,1))</f>
        <v>NS</v>
      </c>
      <c r="M7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8" spans="1:13" x14ac:dyDescent="0.25">
      <c r="A7718" s="164">
        <f>+Exports!A7721</f>
        <v>44883</v>
      </c>
      <c r="B7718" s="165">
        <f t="shared" si="480"/>
        <v>2022</v>
      </c>
      <c r="C7718" s="165">
        <f t="shared" si="481"/>
        <v>11</v>
      </c>
      <c r="D7718" s="165">
        <f t="shared" si="482"/>
        <v>18</v>
      </c>
      <c r="E7718" s="165">
        <f>+Exports!B7721</f>
        <v>12</v>
      </c>
      <c r="F7718" s="165">
        <f>+WEEKDAY(ExportsELAP[[#This Row],[Date Prevailing]],1)</f>
        <v>6</v>
      </c>
      <c r="G7718" s="165">
        <f>+COUNTIFS(ECR_Hours!$K$6:$K$7,ExportsELAP[[#This Row],[Date Prevailing]])</f>
        <v>0</v>
      </c>
      <c r="H7718" s="165">
        <f t="shared" si="483"/>
        <v>6</v>
      </c>
      <c r="I7718" s="166">
        <f>+Exports!G7721</f>
        <v>34709.419500000004</v>
      </c>
      <c r="J7718" s="166">
        <f>+'ELAP_IPCO-APND'!D7721</f>
        <v>70.456379999999996</v>
      </c>
      <c r="K7718" s="166">
        <f>+(ExportsELAP[[#This Row],[Exports kWh - MPT]]/1000)*ExportsELAP[[#This Row],[EIM Price]]</f>
        <v>2445.5000498714098</v>
      </c>
      <c r="L7718" s="167" t="str">
        <f>+INDEX(ECR_Hours!$I$12:$I$15,MATCH(ExportsELAP[[#This Row],[Date Prevailing]],ECR_Hours!$H$12:$H$15,1))</f>
        <v>NS</v>
      </c>
      <c r="M7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19" spans="1:13" x14ac:dyDescent="0.25">
      <c r="A7719" s="164">
        <f>+Exports!A7722</f>
        <v>44883</v>
      </c>
      <c r="B7719" s="165">
        <f t="shared" si="480"/>
        <v>2022</v>
      </c>
      <c r="C7719" s="165">
        <f t="shared" si="481"/>
        <v>11</v>
      </c>
      <c r="D7719" s="165">
        <f t="shared" si="482"/>
        <v>18</v>
      </c>
      <c r="E7719" s="165">
        <f>+Exports!B7722</f>
        <v>13</v>
      </c>
      <c r="F7719" s="165">
        <f>+WEEKDAY(ExportsELAP[[#This Row],[Date Prevailing]],1)</f>
        <v>6</v>
      </c>
      <c r="G7719" s="165">
        <f>+COUNTIFS(ECR_Hours!$K$6:$K$7,ExportsELAP[[#This Row],[Date Prevailing]])</f>
        <v>0</v>
      </c>
      <c r="H7719" s="165">
        <f t="shared" si="483"/>
        <v>6</v>
      </c>
      <c r="I7719" s="166">
        <f>+Exports!G7722</f>
        <v>36988.655700000003</v>
      </c>
      <c r="J7719" s="166">
        <f>+'ELAP_IPCO-APND'!D7722</f>
        <v>72.065650000000005</v>
      </c>
      <c r="K7719" s="166">
        <f>+(ExportsELAP[[#This Row],[Exports kWh - MPT]]/1000)*ExportsELAP[[#This Row],[EIM Price]]</f>
        <v>2665.6115156467054</v>
      </c>
      <c r="L7719" s="167" t="str">
        <f>+INDEX(ECR_Hours!$I$12:$I$15,MATCH(ExportsELAP[[#This Row],[Date Prevailing]],ECR_Hours!$H$12:$H$15,1))</f>
        <v>NS</v>
      </c>
      <c r="M7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0" spans="1:13" x14ac:dyDescent="0.25">
      <c r="A7720" s="164">
        <f>+Exports!A7723</f>
        <v>44883</v>
      </c>
      <c r="B7720" s="165">
        <f t="shared" si="480"/>
        <v>2022</v>
      </c>
      <c r="C7720" s="165">
        <f t="shared" si="481"/>
        <v>11</v>
      </c>
      <c r="D7720" s="165">
        <f t="shared" si="482"/>
        <v>18</v>
      </c>
      <c r="E7720" s="165">
        <f>+Exports!B7723</f>
        <v>14</v>
      </c>
      <c r="F7720" s="165">
        <f>+WEEKDAY(ExportsELAP[[#This Row],[Date Prevailing]],1)</f>
        <v>6</v>
      </c>
      <c r="G7720" s="165">
        <f>+COUNTIFS(ECR_Hours!$K$6:$K$7,ExportsELAP[[#This Row],[Date Prevailing]])</f>
        <v>0</v>
      </c>
      <c r="H7720" s="165">
        <f t="shared" si="483"/>
        <v>6</v>
      </c>
      <c r="I7720" s="166">
        <f>+Exports!G7723</f>
        <v>34499.262499999903</v>
      </c>
      <c r="J7720" s="166">
        <f>+'ELAP_IPCO-APND'!D7723</f>
        <v>69.471140000000005</v>
      </c>
      <c r="K7720" s="166">
        <f>+(ExportsELAP[[#This Row],[Exports kWh - MPT]]/1000)*ExportsELAP[[#This Row],[EIM Price]]</f>
        <v>2396.7030950342432</v>
      </c>
      <c r="L7720" s="167" t="str">
        <f>+INDEX(ECR_Hours!$I$12:$I$15,MATCH(ExportsELAP[[#This Row],[Date Prevailing]],ECR_Hours!$H$12:$H$15,1))</f>
        <v>NS</v>
      </c>
      <c r="M7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1" spans="1:13" x14ac:dyDescent="0.25">
      <c r="A7721" s="164">
        <f>+Exports!A7724</f>
        <v>44883</v>
      </c>
      <c r="B7721" s="165">
        <f t="shared" si="480"/>
        <v>2022</v>
      </c>
      <c r="C7721" s="165">
        <f t="shared" si="481"/>
        <v>11</v>
      </c>
      <c r="D7721" s="165">
        <f t="shared" si="482"/>
        <v>18</v>
      </c>
      <c r="E7721" s="165">
        <f>+Exports!B7724</f>
        <v>15</v>
      </c>
      <c r="F7721" s="165">
        <f>+WEEKDAY(ExportsELAP[[#This Row],[Date Prevailing]],1)</f>
        <v>6</v>
      </c>
      <c r="G7721" s="165">
        <f>+COUNTIFS(ECR_Hours!$K$6:$K$7,ExportsELAP[[#This Row],[Date Prevailing]])</f>
        <v>0</v>
      </c>
      <c r="H7721" s="165">
        <f t="shared" si="483"/>
        <v>6</v>
      </c>
      <c r="I7721" s="166">
        <f>+Exports!G7724</f>
        <v>31210.028200000001</v>
      </c>
      <c r="J7721" s="166">
        <f>+'ELAP_IPCO-APND'!D7724</f>
        <v>63.918500000000002</v>
      </c>
      <c r="K7721" s="166">
        <f>+(ExportsELAP[[#This Row],[Exports kWh - MPT]]/1000)*ExportsELAP[[#This Row],[EIM Price]]</f>
        <v>1994.8981875017</v>
      </c>
      <c r="L7721" s="167" t="str">
        <f>+INDEX(ECR_Hours!$I$12:$I$15,MATCH(ExportsELAP[[#This Row],[Date Prevailing]],ECR_Hours!$H$12:$H$15,1))</f>
        <v>NS</v>
      </c>
      <c r="M7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2" spans="1:13" x14ac:dyDescent="0.25">
      <c r="A7722" s="164">
        <f>+Exports!A7725</f>
        <v>44883</v>
      </c>
      <c r="B7722" s="165">
        <f t="shared" si="480"/>
        <v>2022</v>
      </c>
      <c r="C7722" s="165">
        <f t="shared" si="481"/>
        <v>11</v>
      </c>
      <c r="D7722" s="165">
        <f t="shared" si="482"/>
        <v>18</v>
      </c>
      <c r="E7722" s="165">
        <f>+Exports!B7725</f>
        <v>16</v>
      </c>
      <c r="F7722" s="165">
        <f>+WEEKDAY(ExportsELAP[[#This Row],[Date Prevailing]],1)</f>
        <v>6</v>
      </c>
      <c r="G7722" s="165">
        <f>+COUNTIFS(ECR_Hours!$K$6:$K$7,ExportsELAP[[#This Row],[Date Prevailing]])</f>
        <v>0</v>
      </c>
      <c r="H7722" s="165">
        <f t="shared" si="483"/>
        <v>6</v>
      </c>
      <c r="I7722" s="166">
        <f>+Exports!G7725</f>
        <v>22712.046600000001</v>
      </c>
      <c r="J7722" s="166">
        <f>+'ELAP_IPCO-APND'!D7725</f>
        <v>63.118099999999998</v>
      </c>
      <c r="K7722" s="166">
        <f>+(ExportsELAP[[#This Row],[Exports kWh - MPT]]/1000)*ExportsELAP[[#This Row],[EIM Price]]</f>
        <v>1433.5412285034599</v>
      </c>
      <c r="L7722" s="167" t="str">
        <f>+INDEX(ECR_Hours!$I$12:$I$15,MATCH(ExportsELAP[[#This Row],[Date Prevailing]],ECR_Hours!$H$12:$H$15,1))</f>
        <v>NS</v>
      </c>
      <c r="M7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3" spans="1:13" x14ac:dyDescent="0.25">
      <c r="A7723" s="164">
        <f>+Exports!A7726</f>
        <v>44883</v>
      </c>
      <c r="B7723" s="165">
        <f t="shared" si="480"/>
        <v>2022</v>
      </c>
      <c r="C7723" s="165">
        <f t="shared" si="481"/>
        <v>11</v>
      </c>
      <c r="D7723" s="165">
        <f t="shared" si="482"/>
        <v>18</v>
      </c>
      <c r="E7723" s="165">
        <f>+Exports!B7726</f>
        <v>17</v>
      </c>
      <c r="F7723" s="165">
        <f>+WEEKDAY(ExportsELAP[[#This Row],[Date Prevailing]],1)</f>
        <v>6</v>
      </c>
      <c r="G7723" s="165">
        <f>+COUNTIFS(ECR_Hours!$K$6:$K$7,ExportsELAP[[#This Row],[Date Prevailing]])</f>
        <v>0</v>
      </c>
      <c r="H7723" s="165">
        <f t="shared" si="483"/>
        <v>6</v>
      </c>
      <c r="I7723" s="166">
        <f>+Exports!G7726</f>
        <v>8505.2486000000008</v>
      </c>
      <c r="J7723" s="166">
        <f>+'ELAP_IPCO-APND'!D7726</f>
        <v>56.281100000000002</v>
      </c>
      <c r="K7723" s="166">
        <f>+(ExportsELAP[[#This Row],[Exports kWh - MPT]]/1000)*ExportsELAP[[#This Row],[EIM Price]]</f>
        <v>478.68474698146008</v>
      </c>
      <c r="L7723" s="167" t="str">
        <f>+INDEX(ECR_Hours!$I$12:$I$15,MATCH(ExportsELAP[[#This Row],[Date Prevailing]],ECR_Hours!$H$12:$H$15,1))</f>
        <v>NS</v>
      </c>
      <c r="M7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4" spans="1:13" x14ac:dyDescent="0.25">
      <c r="A7724" s="164">
        <f>+Exports!A7727</f>
        <v>44883</v>
      </c>
      <c r="B7724" s="165">
        <f t="shared" si="480"/>
        <v>2022</v>
      </c>
      <c r="C7724" s="165">
        <f t="shared" si="481"/>
        <v>11</v>
      </c>
      <c r="D7724" s="165">
        <f t="shared" si="482"/>
        <v>18</v>
      </c>
      <c r="E7724" s="165">
        <f>+Exports!B7727</f>
        <v>18</v>
      </c>
      <c r="F7724" s="165">
        <f>+WEEKDAY(ExportsELAP[[#This Row],[Date Prevailing]],1)</f>
        <v>6</v>
      </c>
      <c r="G7724" s="165">
        <f>+COUNTIFS(ECR_Hours!$K$6:$K$7,ExportsELAP[[#This Row],[Date Prevailing]])</f>
        <v>0</v>
      </c>
      <c r="H7724" s="165">
        <f t="shared" si="483"/>
        <v>6</v>
      </c>
      <c r="I7724" s="166">
        <f>+Exports!G7727</f>
        <v>167.03120000000001</v>
      </c>
      <c r="J7724" s="166">
        <f>+'ELAP_IPCO-APND'!D7727</f>
        <v>127.11888</v>
      </c>
      <c r="K7724" s="166">
        <f>+(ExportsELAP[[#This Row],[Exports kWh - MPT]]/1000)*ExportsELAP[[#This Row],[EIM Price]]</f>
        <v>21.232819069056003</v>
      </c>
      <c r="L7724" s="167" t="str">
        <f>+INDEX(ECR_Hours!$I$12:$I$15,MATCH(ExportsELAP[[#This Row],[Date Prevailing]],ECR_Hours!$H$12:$H$15,1))</f>
        <v>NS</v>
      </c>
      <c r="M7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5" spans="1:13" x14ac:dyDescent="0.25">
      <c r="A7725" s="164">
        <f>+Exports!A7728</f>
        <v>44883</v>
      </c>
      <c r="B7725" s="165">
        <f t="shared" si="480"/>
        <v>2022</v>
      </c>
      <c r="C7725" s="165">
        <f t="shared" si="481"/>
        <v>11</v>
      </c>
      <c r="D7725" s="165">
        <f t="shared" si="482"/>
        <v>18</v>
      </c>
      <c r="E7725" s="165">
        <f>+Exports!B7728</f>
        <v>19</v>
      </c>
      <c r="F7725" s="165">
        <f>+WEEKDAY(ExportsELAP[[#This Row],[Date Prevailing]],1)</f>
        <v>6</v>
      </c>
      <c r="G7725" s="165">
        <f>+COUNTIFS(ECR_Hours!$K$6:$K$7,ExportsELAP[[#This Row],[Date Prevailing]])</f>
        <v>0</v>
      </c>
      <c r="H7725" s="165">
        <f t="shared" si="483"/>
        <v>6</v>
      </c>
      <c r="I7725" s="166">
        <f>+Exports!G7728</f>
        <v>40.771900000000002</v>
      </c>
      <c r="J7725" s="166">
        <f>+'ELAP_IPCO-APND'!D7728</f>
        <v>110.90859</v>
      </c>
      <c r="K7725" s="166">
        <f>+(ExportsELAP[[#This Row],[Exports kWh - MPT]]/1000)*ExportsELAP[[#This Row],[EIM Price]]</f>
        <v>4.5219539406210005</v>
      </c>
      <c r="L7725" s="167" t="str">
        <f>+INDEX(ECR_Hours!$I$12:$I$15,MATCH(ExportsELAP[[#This Row],[Date Prevailing]],ECR_Hours!$H$12:$H$15,1))</f>
        <v>NS</v>
      </c>
      <c r="M7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6" spans="1:13" x14ac:dyDescent="0.25">
      <c r="A7726" s="164">
        <f>+Exports!A7729</f>
        <v>44883</v>
      </c>
      <c r="B7726" s="165">
        <f t="shared" si="480"/>
        <v>2022</v>
      </c>
      <c r="C7726" s="165">
        <f t="shared" si="481"/>
        <v>11</v>
      </c>
      <c r="D7726" s="165">
        <f t="shared" si="482"/>
        <v>18</v>
      </c>
      <c r="E7726" s="165">
        <f>+Exports!B7729</f>
        <v>20</v>
      </c>
      <c r="F7726" s="165">
        <f>+WEEKDAY(ExportsELAP[[#This Row],[Date Prevailing]],1)</f>
        <v>6</v>
      </c>
      <c r="G7726" s="165">
        <f>+COUNTIFS(ECR_Hours!$K$6:$K$7,ExportsELAP[[#This Row],[Date Prevailing]])</f>
        <v>0</v>
      </c>
      <c r="H7726" s="165">
        <f t="shared" si="483"/>
        <v>6</v>
      </c>
      <c r="I7726" s="166">
        <f>+Exports!G7729</f>
        <v>30.3323</v>
      </c>
      <c r="J7726" s="166">
        <f>+'ELAP_IPCO-APND'!D7729</f>
        <v>112.61615999999999</v>
      </c>
      <c r="K7726" s="166">
        <f>+(ExportsELAP[[#This Row],[Exports kWh - MPT]]/1000)*ExportsELAP[[#This Row],[EIM Price]]</f>
        <v>3.4159071499679996</v>
      </c>
      <c r="L7726" s="167" t="str">
        <f>+INDEX(ECR_Hours!$I$12:$I$15,MATCH(ExportsELAP[[#This Row],[Date Prevailing]],ECR_Hours!$H$12:$H$15,1))</f>
        <v>NS</v>
      </c>
      <c r="M7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7" spans="1:13" x14ac:dyDescent="0.25">
      <c r="A7727" s="164">
        <f>+Exports!A7730</f>
        <v>44883</v>
      </c>
      <c r="B7727" s="165">
        <f t="shared" si="480"/>
        <v>2022</v>
      </c>
      <c r="C7727" s="165">
        <f t="shared" si="481"/>
        <v>11</v>
      </c>
      <c r="D7727" s="165">
        <f t="shared" si="482"/>
        <v>18</v>
      </c>
      <c r="E7727" s="165">
        <f>+Exports!B7730</f>
        <v>21</v>
      </c>
      <c r="F7727" s="165">
        <f>+WEEKDAY(ExportsELAP[[#This Row],[Date Prevailing]],1)</f>
        <v>6</v>
      </c>
      <c r="G7727" s="165">
        <f>+COUNTIFS(ECR_Hours!$K$6:$K$7,ExportsELAP[[#This Row],[Date Prevailing]])</f>
        <v>0</v>
      </c>
      <c r="H7727" s="165">
        <f t="shared" si="483"/>
        <v>6</v>
      </c>
      <c r="I7727" s="166">
        <f>+Exports!G7730</f>
        <v>30.361799999999999</v>
      </c>
      <c r="J7727" s="166">
        <f>+'ELAP_IPCO-APND'!D7730</f>
        <v>108.66473000000001</v>
      </c>
      <c r="K7727" s="166">
        <f>+(ExportsELAP[[#This Row],[Exports kWh - MPT]]/1000)*ExportsELAP[[#This Row],[EIM Price]]</f>
        <v>3.2992567993140001</v>
      </c>
      <c r="L7727" s="167" t="str">
        <f>+INDEX(ECR_Hours!$I$12:$I$15,MATCH(ExportsELAP[[#This Row],[Date Prevailing]],ECR_Hours!$H$12:$H$15,1))</f>
        <v>NS</v>
      </c>
      <c r="M7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8" spans="1:13" x14ac:dyDescent="0.25">
      <c r="A7728" s="164">
        <f>+Exports!A7731</f>
        <v>44883</v>
      </c>
      <c r="B7728" s="165">
        <f t="shared" si="480"/>
        <v>2022</v>
      </c>
      <c r="C7728" s="165">
        <f t="shared" si="481"/>
        <v>11</v>
      </c>
      <c r="D7728" s="165">
        <f t="shared" si="482"/>
        <v>18</v>
      </c>
      <c r="E7728" s="165">
        <f>+Exports!B7731</f>
        <v>22</v>
      </c>
      <c r="F7728" s="165">
        <f>+WEEKDAY(ExportsELAP[[#This Row],[Date Prevailing]],1)</f>
        <v>6</v>
      </c>
      <c r="G7728" s="165">
        <f>+COUNTIFS(ECR_Hours!$K$6:$K$7,ExportsELAP[[#This Row],[Date Prevailing]])</f>
        <v>0</v>
      </c>
      <c r="H7728" s="165">
        <f t="shared" si="483"/>
        <v>6</v>
      </c>
      <c r="I7728" s="166">
        <f>+Exports!G7731</f>
        <v>30.209499999999998</v>
      </c>
      <c r="J7728" s="166">
        <f>+'ELAP_IPCO-APND'!D7731</f>
        <v>114.64036</v>
      </c>
      <c r="K7728" s="166">
        <f>+(ExportsELAP[[#This Row],[Exports kWh - MPT]]/1000)*ExportsELAP[[#This Row],[EIM Price]]</f>
        <v>3.4632279554199998</v>
      </c>
      <c r="L7728" s="167" t="str">
        <f>+INDEX(ECR_Hours!$I$12:$I$15,MATCH(ExportsELAP[[#This Row],[Date Prevailing]],ECR_Hours!$H$12:$H$15,1))</f>
        <v>NS</v>
      </c>
      <c r="M7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29" spans="1:13" x14ac:dyDescent="0.25">
      <c r="A7729" s="164">
        <f>+Exports!A7732</f>
        <v>44883</v>
      </c>
      <c r="B7729" s="165">
        <f t="shared" si="480"/>
        <v>2022</v>
      </c>
      <c r="C7729" s="165">
        <f t="shared" si="481"/>
        <v>11</v>
      </c>
      <c r="D7729" s="165">
        <f t="shared" si="482"/>
        <v>18</v>
      </c>
      <c r="E7729" s="165">
        <f>+Exports!B7732</f>
        <v>23</v>
      </c>
      <c r="F7729" s="165">
        <f>+WEEKDAY(ExportsELAP[[#This Row],[Date Prevailing]],1)</f>
        <v>6</v>
      </c>
      <c r="G7729" s="165">
        <f>+COUNTIFS(ECR_Hours!$K$6:$K$7,ExportsELAP[[#This Row],[Date Prevailing]])</f>
        <v>0</v>
      </c>
      <c r="H7729" s="165">
        <f t="shared" si="483"/>
        <v>6</v>
      </c>
      <c r="I7729" s="166">
        <f>+Exports!G7732</f>
        <v>31.459099999999999</v>
      </c>
      <c r="J7729" s="166">
        <f>+'ELAP_IPCO-APND'!D7732</f>
        <v>105.38521</v>
      </c>
      <c r="K7729" s="166">
        <f>+(ExportsELAP[[#This Row],[Exports kWh - MPT]]/1000)*ExportsELAP[[#This Row],[EIM Price]]</f>
        <v>3.3153238599109995</v>
      </c>
      <c r="L7729" s="167" t="str">
        <f>+INDEX(ECR_Hours!$I$12:$I$15,MATCH(ExportsELAP[[#This Row],[Date Prevailing]],ECR_Hours!$H$12:$H$15,1))</f>
        <v>NS</v>
      </c>
      <c r="M7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0" spans="1:13" x14ac:dyDescent="0.25">
      <c r="A7730" s="164">
        <f>+Exports!A7733</f>
        <v>44883</v>
      </c>
      <c r="B7730" s="165">
        <f t="shared" si="480"/>
        <v>2022</v>
      </c>
      <c r="C7730" s="165">
        <f t="shared" si="481"/>
        <v>11</v>
      </c>
      <c r="D7730" s="165">
        <f t="shared" si="482"/>
        <v>18</v>
      </c>
      <c r="E7730" s="165">
        <f>+Exports!B7733</f>
        <v>24</v>
      </c>
      <c r="F7730" s="165">
        <f>+WEEKDAY(ExportsELAP[[#This Row],[Date Prevailing]],1)</f>
        <v>6</v>
      </c>
      <c r="G7730" s="165">
        <f>+COUNTIFS(ECR_Hours!$K$6:$K$7,ExportsELAP[[#This Row],[Date Prevailing]])</f>
        <v>0</v>
      </c>
      <c r="H7730" s="165">
        <f t="shared" si="483"/>
        <v>6</v>
      </c>
      <c r="I7730" s="166">
        <f>+Exports!G7733</f>
        <v>31.695900000000002</v>
      </c>
      <c r="J7730" s="166">
        <f>+'ELAP_IPCO-APND'!D7733</f>
        <v>97.831130000000002</v>
      </c>
      <c r="K7730" s="166">
        <f>+(ExportsELAP[[#This Row],[Exports kWh - MPT]]/1000)*ExportsELAP[[#This Row],[EIM Price]]</f>
        <v>3.1008457133669998</v>
      </c>
      <c r="L7730" s="167" t="str">
        <f>+INDEX(ECR_Hours!$I$12:$I$15,MATCH(ExportsELAP[[#This Row],[Date Prevailing]],ECR_Hours!$H$12:$H$15,1))</f>
        <v>NS</v>
      </c>
      <c r="M7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1" spans="1:13" x14ac:dyDescent="0.25">
      <c r="A7731" s="164">
        <f>+Exports!A7734</f>
        <v>44884</v>
      </c>
      <c r="B7731" s="165">
        <f t="shared" si="480"/>
        <v>2022</v>
      </c>
      <c r="C7731" s="165">
        <f t="shared" si="481"/>
        <v>11</v>
      </c>
      <c r="D7731" s="165">
        <f t="shared" si="482"/>
        <v>19</v>
      </c>
      <c r="E7731" s="165">
        <f>+Exports!B7734</f>
        <v>1</v>
      </c>
      <c r="F7731" s="165">
        <f>+WEEKDAY(ExportsELAP[[#This Row],[Date Prevailing]],1)</f>
        <v>7</v>
      </c>
      <c r="G7731" s="165">
        <f>+COUNTIFS(ECR_Hours!$K$6:$K$7,ExportsELAP[[#This Row],[Date Prevailing]])</f>
        <v>0</v>
      </c>
      <c r="H7731" s="165">
        <f t="shared" si="483"/>
        <v>7</v>
      </c>
      <c r="I7731" s="166">
        <f>+Exports!G7734</f>
        <v>9.5080000000000009</v>
      </c>
      <c r="J7731" s="166">
        <f>+'ELAP_IPCO-APND'!D7734</f>
        <v>90.466939999999994</v>
      </c>
      <c r="K7731" s="166">
        <f>+(ExportsELAP[[#This Row],[Exports kWh - MPT]]/1000)*ExportsELAP[[#This Row],[EIM Price]]</f>
        <v>0.86015966552000001</v>
      </c>
      <c r="L7731" s="167" t="str">
        <f>+INDEX(ECR_Hours!$I$12:$I$15,MATCH(ExportsELAP[[#This Row],[Date Prevailing]],ECR_Hours!$H$12:$H$15,1))</f>
        <v>NS</v>
      </c>
      <c r="M7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2" spans="1:13" x14ac:dyDescent="0.25">
      <c r="A7732" s="164">
        <f>+Exports!A7735</f>
        <v>44884</v>
      </c>
      <c r="B7732" s="165">
        <f t="shared" si="480"/>
        <v>2022</v>
      </c>
      <c r="C7732" s="165">
        <f t="shared" si="481"/>
        <v>11</v>
      </c>
      <c r="D7732" s="165">
        <f t="shared" si="482"/>
        <v>19</v>
      </c>
      <c r="E7732" s="165">
        <f>+Exports!B7735</f>
        <v>2</v>
      </c>
      <c r="F7732" s="165">
        <f>+WEEKDAY(ExportsELAP[[#This Row],[Date Prevailing]],1)</f>
        <v>7</v>
      </c>
      <c r="G7732" s="165">
        <f>+COUNTIFS(ECR_Hours!$K$6:$K$7,ExportsELAP[[#This Row],[Date Prevailing]])</f>
        <v>0</v>
      </c>
      <c r="H7732" s="165">
        <f t="shared" si="483"/>
        <v>7</v>
      </c>
      <c r="I7732" s="166">
        <f>+Exports!G7735</f>
        <v>10.397500000000001</v>
      </c>
      <c r="J7732" s="166">
        <f>+'ELAP_IPCO-APND'!D7735</f>
        <v>78.933880000000002</v>
      </c>
      <c r="K7732" s="166">
        <f>+(ExportsELAP[[#This Row],[Exports kWh - MPT]]/1000)*ExportsELAP[[#This Row],[EIM Price]]</f>
        <v>0.82071501730000007</v>
      </c>
      <c r="L7732" s="167" t="str">
        <f>+INDEX(ECR_Hours!$I$12:$I$15,MATCH(ExportsELAP[[#This Row],[Date Prevailing]],ECR_Hours!$H$12:$H$15,1))</f>
        <v>NS</v>
      </c>
      <c r="M7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3" spans="1:13" x14ac:dyDescent="0.25">
      <c r="A7733" s="164">
        <f>+Exports!A7736</f>
        <v>44884</v>
      </c>
      <c r="B7733" s="165">
        <f t="shared" si="480"/>
        <v>2022</v>
      </c>
      <c r="C7733" s="165">
        <f t="shared" si="481"/>
        <v>11</v>
      </c>
      <c r="D7733" s="165">
        <f t="shared" si="482"/>
        <v>19</v>
      </c>
      <c r="E7733" s="165">
        <f>+Exports!B7736</f>
        <v>3</v>
      </c>
      <c r="F7733" s="165">
        <f>+WEEKDAY(ExportsELAP[[#This Row],[Date Prevailing]],1)</f>
        <v>7</v>
      </c>
      <c r="G7733" s="165">
        <f>+COUNTIFS(ECR_Hours!$K$6:$K$7,ExportsELAP[[#This Row],[Date Prevailing]])</f>
        <v>0</v>
      </c>
      <c r="H7733" s="165">
        <f t="shared" si="483"/>
        <v>7</v>
      </c>
      <c r="I7733" s="166">
        <f>+Exports!G7736</f>
        <v>10.822100000000001</v>
      </c>
      <c r="J7733" s="166">
        <f>+'ELAP_IPCO-APND'!D7736</f>
        <v>74.199849999999998</v>
      </c>
      <c r="K7733" s="166">
        <f>+(ExportsELAP[[#This Row],[Exports kWh - MPT]]/1000)*ExportsELAP[[#This Row],[EIM Price]]</f>
        <v>0.80299819668500005</v>
      </c>
      <c r="L7733" s="167" t="str">
        <f>+INDEX(ECR_Hours!$I$12:$I$15,MATCH(ExportsELAP[[#This Row],[Date Prevailing]],ECR_Hours!$H$12:$H$15,1))</f>
        <v>NS</v>
      </c>
      <c r="M7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4" spans="1:13" x14ac:dyDescent="0.25">
      <c r="A7734" s="164">
        <f>+Exports!A7737</f>
        <v>44884</v>
      </c>
      <c r="B7734" s="165">
        <f t="shared" si="480"/>
        <v>2022</v>
      </c>
      <c r="C7734" s="165">
        <f t="shared" si="481"/>
        <v>11</v>
      </c>
      <c r="D7734" s="165">
        <f t="shared" si="482"/>
        <v>19</v>
      </c>
      <c r="E7734" s="165">
        <f>+Exports!B7737</f>
        <v>4</v>
      </c>
      <c r="F7734" s="165">
        <f>+WEEKDAY(ExportsELAP[[#This Row],[Date Prevailing]],1)</f>
        <v>7</v>
      </c>
      <c r="G7734" s="165">
        <f>+COUNTIFS(ECR_Hours!$K$6:$K$7,ExportsELAP[[#This Row],[Date Prevailing]])</f>
        <v>0</v>
      </c>
      <c r="H7734" s="165">
        <f t="shared" si="483"/>
        <v>7</v>
      </c>
      <c r="I7734" s="166">
        <f>+Exports!G7737</f>
        <v>8.5790000000000006</v>
      </c>
      <c r="J7734" s="166">
        <f>+'ELAP_IPCO-APND'!D7737</f>
        <v>75.371459999999999</v>
      </c>
      <c r="K7734" s="166">
        <f>+(ExportsELAP[[#This Row],[Exports kWh - MPT]]/1000)*ExportsELAP[[#This Row],[EIM Price]]</f>
        <v>0.64661175533999993</v>
      </c>
      <c r="L7734" s="167" t="str">
        <f>+INDEX(ECR_Hours!$I$12:$I$15,MATCH(ExportsELAP[[#This Row],[Date Prevailing]],ECR_Hours!$H$12:$H$15,1))</f>
        <v>NS</v>
      </c>
      <c r="M7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5" spans="1:13" x14ac:dyDescent="0.25">
      <c r="A7735" s="164">
        <f>+Exports!A7738</f>
        <v>44884</v>
      </c>
      <c r="B7735" s="165">
        <f t="shared" si="480"/>
        <v>2022</v>
      </c>
      <c r="C7735" s="165">
        <f t="shared" si="481"/>
        <v>11</v>
      </c>
      <c r="D7735" s="165">
        <f t="shared" si="482"/>
        <v>19</v>
      </c>
      <c r="E7735" s="165">
        <f>+Exports!B7738</f>
        <v>5</v>
      </c>
      <c r="F7735" s="165">
        <f>+WEEKDAY(ExportsELAP[[#This Row],[Date Prevailing]],1)</f>
        <v>7</v>
      </c>
      <c r="G7735" s="165">
        <f>+COUNTIFS(ECR_Hours!$K$6:$K$7,ExportsELAP[[#This Row],[Date Prevailing]])</f>
        <v>0</v>
      </c>
      <c r="H7735" s="165">
        <f t="shared" si="483"/>
        <v>7</v>
      </c>
      <c r="I7735" s="166">
        <f>+Exports!G7738</f>
        <v>9.2975000000000012</v>
      </c>
      <c r="J7735" s="166">
        <f>+'ELAP_IPCO-APND'!D7738</f>
        <v>73.93271</v>
      </c>
      <c r="K7735" s="166">
        <f>+(ExportsELAP[[#This Row],[Exports kWh - MPT]]/1000)*ExportsELAP[[#This Row],[EIM Price]]</f>
        <v>0.6873893712250001</v>
      </c>
      <c r="L7735" s="167" t="str">
        <f>+INDEX(ECR_Hours!$I$12:$I$15,MATCH(ExportsELAP[[#This Row],[Date Prevailing]],ECR_Hours!$H$12:$H$15,1))</f>
        <v>NS</v>
      </c>
      <c r="M7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6" spans="1:13" x14ac:dyDescent="0.25">
      <c r="A7736" s="164">
        <f>+Exports!A7739</f>
        <v>44884</v>
      </c>
      <c r="B7736" s="165">
        <f t="shared" si="480"/>
        <v>2022</v>
      </c>
      <c r="C7736" s="165">
        <f t="shared" si="481"/>
        <v>11</v>
      </c>
      <c r="D7736" s="165">
        <f t="shared" si="482"/>
        <v>19</v>
      </c>
      <c r="E7736" s="165">
        <f>+Exports!B7739</f>
        <v>6</v>
      </c>
      <c r="F7736" s="165">
        <f>+WEEKDAY(ExportsELAP[[#This Row],[Date Prevailing]],1)</f>
        <v>7</v>
      </c>
      <c r="G7736" s="165">
        <f>+COUNTIFS(ECR_Hours!$K$6:$K$7,ExportsELAP[[#This Row],[Date Prevailing]])</f>
        <v>0</v>
      </c>
      <c r="H7736" s="165">
        <f t="shared" si="483"/>
        <v>7</v>
      </c>
      <c r="I7736" s="166">
        <f>+Exports!G7739</f>
        <v>8.3605999999999998</v>
      </c>
      <c r="J7736" s="166">
        <f>+'ELAP_IPCO-APND'!D7739</f>
        <v>90.504930000000002</v>
      </c>
      <c r="K7736" s="166">
        <f>+(ExportsELAP[[#This Row],[Exports kWh - MPT]]/1000)*ExportsELAP[[#This Row],[EIM Price]]</f>
        <v>0.7566755177579999</v>
      </c>
      <c r="L7736" s="167" t="str">
        <f>+INDEX(ECR_Hours!$I$12:$I$15,MATCH(ExportsELAP[[#This Row],[Date Prevailing]],ECR_Hours!$H$12:$H$15,1))</f>
        <v>NS</v>
      </c>
      <c r="M7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7" spans="1:13" x14ac:dyDescent="0.25">
      <c r="A7737" s="164">
        <f>+Exports!A7740</f>
        <v>44884</v>
      </c>
      <c r="B7737" s="165">
        <f t="shared" si="480"/>
        <v>2022</v>
      </c>
      <c r="C7737" s="165">
        <f t="shared" si="481"/>
        <v>11</v>
      </c>
      <c r="D7737" s="165">
        <f t="shared" si="482"/>
        <v>19</v>
      </c>
      <c r="E7737" s="165">
        <f>+Exports!B7740</f>
        <v>7</v>
      </c>
      <c r="F7737" s="165">
        <f>+WEEKDAY(ExportsELAP[[#This Row],[Date Prevailing]],1)</f>
        <v>7</v>
      </c>
      <c r="G7737" s="165">
        <f>+COUNTIFS(ECR_Hours!$K$6:$K$7,ExportsELAP[[#This Row],[Date Prevailing]])</f>
        <v>0</v>
      </c>
      <c r="H7737" s="165">
        <f t="shared" si="483"/>
        <v>7</v>
      </c>
      <c r="I7737" s="166">
        <f>+Exports!G7740</f>
        <v>9.2997999999999905</v>
      </c>
      <c r="J7737" s="166">
        <f>+'ELAP_IPCO-APND'!D7740</f>
        <v>100.55874</v>
      </c>
      <c r="K7737" s="166">
        <f>+(ExportsELAP[[#This Row],[Exports kWh - MPT]]/1000)*ExportsELAP[[#This Row],[EIM Price]]</f>
        <v>0.93517617025199895</v>
      </c>
      <c r="L7737" s="167" t="str">
        <f>+INDEX(ECR_Hours!$I$12:$I$15,MATCH(ExportsELAP[[#This Row],[Date Prevailing]],ECR_Hours!$H$12:$H$15,1))</f>
        <v>NS</v>
      </c>
      <c r="M7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8" spans="1:13" x14ac:dyDescent="0.25">
      <c r="A7738" s="164">
        <f>+Exports!A7741</f>
        <v>44884</v>
      </c>
      <c r="B7738" s="165">
        <f t="shared" si="480"/>
        <v>2022</v>
      </c>
      <c r="C7738" s="165">
        <f t="shared" si="481"/>
        <v>11</v>
      </c>
      <c r="D7738" s="165">
        <f t="shared" si="482"/>
        <v>19</v>
      </c>
      <c r="E7738" s="165">
        <f>+Exports!B7741</f>
        <v>8</v>
      </c>
      <c r="F7738" s="165">
        <f>+WEEKDAY(ExportsELAP[[#This Row],[Date Prevailing]],1)</f>
        <v>7</v>
      </c>
      <c r="G7738" s="165">
        <f>+COUNTIFS(ECR_Hours!$K$6:$K$7,ExportsELAP[[#This Row],[Date Prevailing]])</f>
        <v>0</v>
      </c>
      <c r="H7738" s="165">
        <f t="shared" si="483"/>
        <v>7</v>
      </c>
      <c r="I7738" s="166">
        <f>+Exports!G7741</f>
        <v>919.11419999999998</v>
      </c>
      <c r="J7738" s="166">
        <f>+'ELAP_IPCO-APND'!D7741</f>
        <v>91.41789</v>
      </c>
      <c r="K7738" s="166">
        <f>+(ExportsELAP[[#This Row],[Exports kWh - MPT]]/1000)*ExportsELAP[[#This Row],[EIM Price]]</f>
        <v>84.023480833037993</v>
      </c>
      <c r="L7738" s="167" t="str">
        <f>+INDEX(ECR_Hours!$I$12:$I$15,MATCH(ExportsELAP[[#This Row],[Date Prevailing]],ECR_Hours!$H$12:$H$15,1))</f>
        <v>NS</v>
      </c>
      <c r="M7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39" spans="1:13" x14ac:dyDescent="0.25">
      <c r="A7739" s="164">
        <f>+Exports!A7742</f>
        <v>44884</v>
      </c>
      <c r="B7739" s="165">
        <f t="shared" si="480"/>
        <v>2022</v>
      </c>
      <c r="C7739" s="165">
        <f t="shared" si="481"/>
        <v>11</v>
      </c>
      <c r="D7739" s="165">
        <f t="shared" si="482"/>
        <v>19</v>
      </c>
      <c r="E7739" s="165">
        <f>+Exports!B7742</f>
        <v>9</v>
      </c>
      <c r="F7739" s="165">
        <f>+WEEKDAY(ExportsELAP[[#This Row],[Date Prevailing]],1)</f>
        <v>7</v>
      </c>
      <c r="G7739" s="165">
        <f>+COUNTIFS(ECR_Hours!$K$6:$K$7,ExportsELAP[[#This Row],[Date Prevailing]])</f>
        <v>0</v>
      </c>
      <c r="H7739" s="165">
        <f t="shared" si="483"/>
        <v>7</v>
      </c>
      <c r="I7739" s="166">
        <f>+Exports!G7742</f>
        <v>10385.5406</v>
      </c>
      <c r="J7739" s="166">
        <f>+'ELAP_IPCO-APND'!D7742</f>
        <v>81.473269999999999</v>
      </c>
      <c r="K7739" s="166">
        <f>+(ExportsELAP[[#This Row],[Exports kWh - MPT]]/1000)*ExportsELAP[[#This Row],[EIM Price]]</f>
        <v>846.14395339976204</v>
      </c>
      <c r="L7739" s="167" t="str">
        <f>+INDEX(ECR_Hours!$I$12:$I$15,MATCH(ExportsELAP[[#This Row],[Date Prevailing]],ECR_Hours!$H$12:$H$15,1))</f>
        <v>NS</v>
      </c>
      <c r="M7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0" spans="1:13" x14ac:dyDescent="0.25">
      <c r="A7740" s="164">
        <f>+Exports!A7743</f>
        <v>44884</v>
      </c>
      <c r="B7740" s="165">
        <f t="shared" si="480"/>
        <v>2022</v>
      </c>
      <c r="C7740" s="165">
        <f t="shared" si="481"/>
        <v>11</v>
      </c>
      <c r="D7740" s="165">
        <f t="shared" si="482"/>
        <v>19</v>
      </c>
      <c r="E7740" s="165">
        <f>+Exports!B7743</f>
        <v>10</v>
      </c>
      <c r="F7740" s="165">
        <f>+WEEKDAY(ExportsELAP[[#This Row],[Date Prevailing]],1)</f>
        <v>7</v>
      </c>
      <c r="G7740" s="165">
        <f>+COUNTIFS(ECR_Hours!$K$6:$K$7,ExportsELAP[[#This Row],[Date Prevailing]])</f>
        <v>0</v>
      </c>
      <c r="H7740" s="165">
        <f t="shared" si="483"/>
        <v>7</v>
      </c>
      <c r="I7740" s="166">
        <f>+Exports!G7743</f>
        <v>23040.626899999999</v>
      </c>
      <c r="J7740" s="166">
        <f>+'ELAP_IPCO-APND'!D7743</f>
        <v>61.318300000000001</v>
      </c>
      <c r="K7740" s="166">
        <f>+(ExportsELAP[[#This Row],[Exports kWh - MPT]]/1000)*ExportsELAP[[#This Row],[EIM Price]]</f>
        <v>1412.8120724422699</v>
      </c>
      <c r="L7740" s="167" t="str">
        <f>+INDEX(ECR_Hours!$I$12:$I$15,MATCH(ExportsELAP[[#This Row],[Date Prevailing]],ECR_Hours!$H$12:$H$15,1))</f>
        <v>NS</v>
      </c>
      <c r="M7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1" spans="1:13" x14ac:dyDescent="0.25">
      <c r="A7741" s="164">
        <f>+Exports!A7744</f>
        <v>44884</v>
      </c>
      <c r="B7741" s="165">
        <f t="shared" si="480"/>
        <v>2022</v>
      </c>
      <c r="C7741" s="165">
        <f t="shared" si="481"/>
        <v>11</v>
      </c>
      <c r="D7741" s="165">
        <f t="shared" si="482"/>
        <v>19</v>
      </c>
      <c r="E7741" s="165">
        <f>+Exports!B7744</f>
        <v>11</v>
      </c>
      <c r="F7741" s="165">
        <f>+WEEKDAY(ExportsELAP[[#This Row],[Date Prevailing]],1)</f>
        <v>7</v>
      </c>
      <c r="G7741" s="165">
        <f>+COUNTIFS(ECR_Hours!$K$6:$K$7,ExportsELAP[[#This Row],[Date Prevailing]])</f>
        <v>0</v>
      </c>
      <c r="H7741" s="165">
        <f t="shared" si="483"/>
        <v>7</v>
      </c>
      <c r="I7741" s="166">
        <f>+Exports!G7744</f>
        <v>34072.954700000002</v>
      </c>
      <c r="J7741" s="166">
        <f>+'ELAP_IPCO-APND'!D7744</f>
        <v>62.365589999999997</v>
      </c>
      <c r="K7741" s="166">
        <f>+(ExportsELAP[[#This Row],[Exports kWh - MPT]]/1000)*ExportsELAP[[#This Row],[EIM Price]]</f>
        <v>2124.979922908773</v>
      </c>
      <c r="L7741" s="167" t="str">
        <f>+INDEX(ECR_Hours!$I$12:$I$15,MATCH(ExportsELAP[[#This Row],[Date Prevailing]],ECR_Hours!$H$12:$H$15,1))</f>
        <v>NS</v>
      </c>
      <c r="M7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2" spans="1:13" x14ac:dyDescent="0.25">
      <c r="A7742" s="164">
        <f>+Exports!A7745</f>
        <v>44884</v>
      </c>
      <c r="B7742" s="165">
        <f t="shared" si="480"/>
        <v>2022</v>
      </c>
      <c r="C7742" s="165">
        <f t="shared" si="481"/>
        <v>11</v>
      </c>
      <c r="D7742" s="165">
        <f t="shared" si="482"/>
        <v>19</v>
      </c>
      <c r="E7742" s="165">
        <f>+Exports!B7745</f>
        <v>12</v>
      </c>
      <c r="F7742" s="165">
        <f>+WEEKDAY(ExportsELAP[[#This Row],[Date Prevailing]],1)</f>
        <v>7</v>
      </c>
      <c r="G7742" s="165">
        <f>+COUNTIFS(ECR_Hours!$K$6:$K$7,ExportsELAP[[#This Row],[Date Prevailing]])</f>
        <v>0</v>
      </c>
      <c r="H7742" s="165">
        <f t="shared" si="483"/>
        <v>7</v>
      </c>
      <c r="I7742" s="166">
        <f>+Exports!G7745</f>
        <v>41297.915200000003</v>
      </c>
      <c r="J7742" s="166">
        <f>+'ELAP_IPCO-APND'!D7745</f>
        <v>60.941319999999997</v>
      </c>
      <c r="K7742" s="166">
        <f>+(ExportsELAP[[#This Row],[Exports kWh - MPT]]/1000)*ExportsELAP[[#This Row],[EIM Price]]</f>
        <v>2516.7494655360642</v>
      </c>
      <c r="L7742" s="167" t="str">
        <f>+INDEX(ECR_Hours!$I$12:$I$15,MATCH(ExportsELAP[[#This Row],[Date Prevailing]],ECR_Hours!$H$12:$H$15,1))</f>
        <v>NS</v>
      </c>
      <c r="M7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3" spans="1:13" x14ac:dyDescent="0.25">
      <c r="A7743" s="164">
        <f>+Exports!A7746</f>
        <v>44884</v>
      </c>
      <c r="B7743" s="165">
        <f t="shared" si="480"/>
        <v>2022</v>
      </c>
      <c r="C7743" s="165">
        <f t="shared" si="481"/>
        <v>11</v>
      </c>
      <c r="D7743" s="165">
        <f t="shared" si="482"/>
        <v>19</v>
      </c>
      <c r="E7743" s="165">
        <f>+Exports!B7746</f>
        <v>13</v>
      </c>
      <c r="F7743" s="165">
        <f>+WEEKDAY(ExportsELAP[[#This Row],[Date Prevailing]],1)</f>
        <v>7</v>
      </c>
      <c r="G7743" s="165">
        <f>+COUNTIFS(ECR_Hours!$K$6:$K$7,ExportsELAP[[#This Row],[Date Prevailing]])</f>
        <v>0</v>
      </c>
      <c r="H7743" s="165">
        <f t="shared" si="483"/>
        <v>7</v>
      </c>
      <c r="I7743" s="166">
        <f>+Exports!G7746</f>
        <v>44414.241200000004</v>
      </c>
      <c r="J7743" s="166">
        <f>+'ELAP_IPCO-APND'!D7746</f>
        <v>60.200699999999998</v>
      </c>
      <c r="K7743" s="166">
        <f>+(ExportsELAP[[#This Row],[Exports kWh - MPT]]/1000)*ExportsELAP[[#This Row],[EIM Price]]</f>
        <v>2673.7684102088401</v>
      </c>
      <c r="L7743" s="167" t="str">
        <f>+INDEX(ECR_Hours!$I$12:$I$15,MATCH(ExportsELAP[[#This Row],[Date Prevailing]],ECR_Hours!$H$12:$H$15,1))</f>
        <v>NS</v>
      </c>
      <c r="M7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4" spans="1:13" x14ac:dyDescent="0.25">
      <c r="A7744" s="164">
        <f>+Exports!A7747</f>
        <v>44884</v>
      </c>
      <c r="B7744" s="165">
        <f t="shared" si="480"/>
        <v>2022</v>
      </c>
      <c r="C7744" s="165">
        <f t="shared" si="481"/>
        <v>11</v>
      </c>
      <c r="D7744" s="165">
        <f t="shared" si="482"/>
        <v>19</v>
      </c>
      <c r="E7744" s="165">
        <f>+Exports!B7747</f>
        <v>14</v>
      </c>
      <c r="F7744" s="165">
        <f>+WEEKDAY(ExportsELAP[[#This Row],[Date Prevailing]],1)</f>
        <v>7</v>
      </c>
      <c r="G7744" s="165">
        <f>+COUNTIFS(ECR_Hours!$K$6:$K$7,ExportsELAP[[#This Row],[Date Prevailing]])</f>
        <v>0</v>
      </c>
      <c r="H7744" s="165">
        <f t="shared" si="483"/>
        <v>7</v>
      </c>
      <c r="I7744" s="166">
        <f>+Exports!G7747</f>
        <v>42403.577100000002</v>
      </c>
      <c r="J7744" s="166">
        <f>+'ELAP_IPCO-APND'!D7747</f>
        <v>52.555500000000002</v>
      </c>
      <c r="K7744" s="166">
        <f>+(ExportsELAP[[#This Row],[Exports kWh - MPT]]/1000)*ExportsELAP[[#This Row],[EIM Price]]</f>
        <v>2228.5411962790499</v>
      </c>
      <c r="L7744" s="167" t="str">
        <f>+INDEX(ECR_Hours!$I$12:$I$15,MATCH(ExportsELAP[[#This Row],[Date Prevailing]],ECR_Hours!$H$12:$H$15,1))</f>
        <v>NS</v>
      </c>
      <c r="M7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5" spans="1:13" x14ac:dyDescent="0.25">
      <c r="A7745" s="164">
        <f>+Exports!A7748</f>
        <v>44884</v>
      </c>
      <c r="B7745" s="165">
        <f t="shared" si="480"/>
        <v>2022</v>
      </c>
      <c r="C7745" s="165">
        <f t="shared" si="481"/>
        <v>11</v>
      </c>
      <c r="D7745" s="165">
        <f t="shared" si="482"/>
        <v>19</v>
      </c>
      <c r="E7745" s="165">
        <f>+Exports!B7748</f>
        <v>15</v>
      </c>
      <c r="F7745" s="165">
        <f>+WEEKDAY(ExportsELAP[[#This Row],[Date Prevailing]],1)</f>
        <v>7</v>
      </c>
      <c r="G7745" s="165">
        <f>+COUNTIFS(ECR_Hours!$K$6:$K$7,ExportsELAP[[#This Row],[Date Prevailing]])</f>
        <v>0</v>
      </c>
      <c r="H7745" s="165">
        <f t="shared" si="483"/>
        <v>7</v>
      </c>
      <c r="I7745" s="166">
        <f>+Exports!G7748</f>
        <v>35862.906200000005</v>
      </c>
      <c r="J7745" s="166">
        <f>+'ELAP_IPCO-APND'!D7748</f>
        <v>49.692659999999997</v>
      </c>
      <c r="K7745" s="166">
        <f>+(ExportsELAP[[#This Row],[Exports kWh - MPT]]/1000)*ExportsELAP[[#This Row],[EIM Price]]</f>
        <v>1782.123204408492</v>
      </c>
      <c r="L7745" s="167" t="str">
        <f>+INDEX(ECR_Hours!$I$12:$I$15,MATCH(ExportsELAP[[#This Row],[Date Prevailing]],ECR_Hours!$H$12:$H$15,1))</f>
        <v>NS</v>
      </c>
      <c r="M7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6" spans="1:13" x14ac:dyDescent="0.25">
      <c r="A7746" s="164">
        <f>+Exports!A7749</f>
        <v>44884</v>
      </c>
      <c r="B7746" s="165">
        <f t="shared" ref="B7746:B7809" si="484">+YEAR(A7746)</f>
        <v>2022</v>
      </c>
      <c r="C7746" s="165">
        <f t="shared" ref="C7746:C7809" si="485">+MONTH(A7746)</f>
        <v>11</v>
      </c>
      <c r="D7746" s="165">
        <f t="shared" ref="D7746:D7809" si="486">+DAY(A7746)</f>
        <v>19</v>
      </c>
      <c r="E7746" s="165">
        <f>+Exports!B7749</f>
        <v>16</v>
      </c>
      <c r="F7746" s="165">
        <f>+WEEKDAY(ExportsELAP[[#This Row],[Date Prevailing]],1)</f>
        <v>7</v>
      </c>
      <c r="G7746" s="165">
        <f>+COUNTIFS(ECR_Hours!$K$6:$K$7,ExportsELAP[[#This Row],[Date Prevailing]])</f>
        <v>0</v>
      </c>
      <c r="H7746" s="165">
        <f t="shared" ref="H7746:H7809" si="487">+IF(G7746=1,0,F7746)</f>
        <v>7</v>
      </c>
      <c r="I7746" s="166">
        <f>+Exports!G7749</f>
        <v>24264.325100000002</v>
      </c>
      <c r="J7746" s="166">
        <f>+'ELAP_IPCO-APND'!D7749</f>
        <v>43.994999999999997</v>
      </c>
      <c r="K7746" s="166">
        <f>+(ExportsELAP[[#This Row],[Exports kWh - MPT]]/1000)*ExportsELAP[[#This Row],[EIM Price]]</f>
        <v>1067.5089827745001</v>
      </c>
      <c r="L7746" s="167" t="str">
        <f>+INDEX(ECR_Hours!$I$12:$I$15,MATCH(ExportsELAP[[#This Row],[Date Prevailing]],ECR_Hours!$H$12:$H$15,1))</f>
        <v>NS</v>
      </c>
      <c r="M7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7" spans="1:13" x14ac:dyDescent="0.25">
      <c r="A7747" s="164">
        <f>+Exports!A7750</f>
        <v>44884</v>
      </c>
      <c r="B7747" s="165">
        <f t="shared" si="484"/>
        <v>2022</v>
      </c>
      <c r="C7747" s="165">
        <f t="shared" si="485"/>
        <v>11</v>
      </c>
      <c r="D7747" s="165">
        <f t="shared" si="486"/>
        <v>19</v>
      </c>
      <c r="E7747" s="165">
        <f>+Exports!B7750</f>
        <v>17</v>
      </c>
      <c r="F7747" s="165">
        <f>+WEEKDAY(ExportsELAP[[#This Row],[Date Prevailing]],1)</f>
        <v>7</v>
      </c>
      <c r="G7747" s="165">
        <f>+COUNTIFS(ECR_Hours!$K$6:$K$7,ExportsELAP[[#This Row],[Date Prevailing]])</f>
        <v>0</v>
      </c>
      <c r="H7747" s="165">
        <f t="shared" si="487"/>
        <v>7</v>
      </c>
      <c r="I7747" s="166">
        <f>+Exports!G7750</f>
        <v>9239.6598000000013</v>
      </c>
      <c r="J7747" s="166">
        <f>+'ELAP_IPCO-APND'!D7750</f>
        <v>81.988810000000001</v>
      </c>
      <c r="K7747" s="166">
        <f>+(ExportsELAP[[#This Row],[Exports kWh - MPT]]/1000)*ExportsELAP[[#This Row],[EIM Price]]</f>
        <v>757.54871180683813</v>
      </c>
      <c r="L7747" s="167" t="str">
        <f>+INDEX(ECR_Hours!$I$12:$I$15,MATCH(ExportsELAP[[#This Row],[Date Prevailing]],ECR_Hours!$H$12:$H$15,1))</f>
        <v>NS</v>
      </c>
      <c r="M7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8" spans="1:13" x14ac:dyDescent="0.25">
      <c r="A7748" s="164">
        <f>+Exports!A7751</f>
        <v>44884</v>
      </c>
      <c r="B7748" s="165">
        <f t="shared" si="484"/>
        <v>2022</v>
      </c>
      <c r="C7748" s="165">
        <f t="shared" si="485"/>
        <v>11</v>
      </c>
      <c r="D7748" s="165">
        <f t="shared" si="486"/>
        <v>19</v>
      </c>
      <c r="E7748" s="165">
        <f>+Exports!B7751</f>
        <v>18</v>
      </c>
      <c r="F7748" s="165">
        <f>+WEEKDAY(ExportsELAP[[#This Row],[Date Prevailing]],1)</f>
        <v>7</v>
      </c>
      <c r="G7748" s="165">
        <f>+COUNTIFS(ECR_Hours!$K$6:$K$7,ExportsELAP[[#This Row],[Date Prevailing]])</f>
        <v>0</v>
      </c>
      <c r="H7748" s="165">
        <f t="shared" si="487"/>
        <v>7</v>
      </c>
      <c r="I7748" s="166">
        <f>+Exports!G7751</f>
        <v>269.23720000000003</v>
      </c>
      <c r="J7748" s="166">
        <f>+'ELAP_IPCO-APND'!D7751</f>
        <v>101.83848999999999</v>
      </c>
      <c r="K7748" s="166">
        <f>+(ExportsELAP[[#This Row],[Exports kWh - MPT]]/1000)*ExportsELAP[[#This Row],[EIM Price]]</f>
        <v>27.418709899827999</v>
      </c>
      <c r="L7748" s="167" t="str">
        <f>+INDEX(ECR_Hours!$I$12:$I$15,MATCH(ExportsELAP[[#This Row],[Date Prevailing]],ECR_Hours!$H$12:$H$15,1))</f>
        <v>NS</v>
      </c>
      <c r="M7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49" spans="1:13" x14ac:dyDescent="0.25">
      <c r="A7749" s="164">
        <f>+Exports!A7752</f>
        <v>44884</v>
      </c>
      <c r="B7749" s="165">
        <f t="shared" si="484"/>
        <v>2022</v>
      </c>
      <c r="C7749" s="165">
        <f t="shared" si="485"/>
        <v>11</v>
      </c>
      <c r="D7749" s="165">
        <f t="shared" si="486"/>
        <v>19</v>
      </c>
      <c r="E7749" s="165">
        <f>+Exports!B7752</f>
        <v>19</v>
      </c>
      <c r="F7749" s="165">
        <f>+WEEKDAY(ExportsELAP[[#This Row],[Date Prevailing]],1)</f>
        <v>7</v>
      </c>
      <c r="G7749" s="165">
        <f>+COUNTIFS(ECR_Hours!$K$6:$K$7,ExportsELAP[[#This Row],[Date Prevailing]])</f>
        <v>0</v>
      </c>
      <c r="H7749" s="165">
        <f t="shared" si="487"/>
        <v>7</v>
      </c>
      <c r="I7749" s="166">
        <f>+Exports!G7752</f>
        <v>52.3125</v>
      </c>
      <c r="J7749" s="166">
        <f>+'ELAP_IPCO-APND'!D7752</f>
        <v>82.394900000000007</v>
      </c>
      <c r="K7749" s="166">
        <f>+(ExportsELAP[[#This Row],[Exports kWh - MPT]]/1000)*ExportsELAP[[#This Row],[EIM Price]]</f>
        <v>4.3102832062500003</v>
      </c>
      <c r="L7749" s="167" t="str">
        <f>+INDEX(ECR_Hours!$I$12:$I$15,MATCH(ExportsELAP[[#This Row],[Date Prevailing]],ECR_Hours!$H$12:$H$15,1))</f>
        <v>NS</v>
      </c>
      <c r="M7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0" spans="1:13" x14ac:dyDescent="0.25">
      <c r="A7750" s="164">
        <f>+Exports!A7753</f>
        <v>44884</v>
      </c>
      <c r="B7750" s="165">
        <f t="shared" si="484"/>
        <v>2022</v>
      </c>
      <c r="C7750" s="165">
        <f t="shared" si="485"/>
        <v>11</v>
      </c>
      <c r="D7750" s="165">
        <f t="shared" si="486"/>
        <v>19</v>
      </c>
      <c r="E7750" s="165">
        <f>+Exports!B7753</f>
        <v>20</v>
      </c>
      <c r="F7750" s="165">
        <f>+WEEKDAY(ExportsELAP[[#This Row],[Date Prevailing]],1)</f>
        <v>7</v>
      </c>
      <c r="G7750" s="165">
        <f>+COUNTIFS(ECR_Hours!$K$6:$K$7,ExportsELAP[[#This Row],[Date Prevailing]])</f>
        <v>0</v>
      </c>
      <c r="H7750" s="165">
        <f t="shared" si="487"/>
        <v>7</v>
      </c>
      <c r="I7750" s="166">
        <f>+Exports!G7753</f>
        <v>7.8223000000000003</v>
      </c>
      <c r="J7750" s="166">
        <f>+'ELAP_IPCO-APND'!D7753</f>
        <v>78.315979999999996</v>
      </c>
      <c r="K7750" s="166">
        <f>+(ExportsELAP[[#This Row],[Exports kWh - MPT]]/1000)*ExportsELAP[[#This Row],[EIM Price]]</f>
        <v>0.61261109035400008</v>
      </c>
      <c r="L7750" s="167" t="str">
        <f>+INDEX(ECR_Hours!$I$12:$I$15,MATCH(ExportsELAP[[#This Row],[Date Prevailing]],ECR_Hours!$H$12:$H$15,1))</f>
        <v>NS</v>
      </c>
      <c r="M7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1" spans="1:13" x14ac:dyDescent="0.25">
      <c r="A7751" s="164">
        <f>+Exports!A7754</f>
        <v>44884</v>
      </c>
      <c r="B7751" s="165">
        <f t="shared" si="484"/>
        <v>2022</v>
      </c>
      <c r="C7751" s="165">
        <f t="shared" si="485"/>
        <v>11</v>
      </c>
      <c r="D7751" s="165">
        <f t="shared" si="486"/>
        <v>19</v>
      </c>
      <c r="E7751" s="165">
        <f>+Exports!B7754</f>
        <v>21</v>
      </c>
      <c r="F7751" s="165">
        <f>+WEEKDAY(ExportsELAP[[#This Row],[Date Prevailing]],1)</f>
        <v>7</v>
      </c>
      <c r="G7751" s="165">
        <f>+COUNTIFS(ECR_Hours!$K$6:$K$7,ExportsELAP[[#This Row],[Date Prevailing]])</f>
        <v>0</v>
      </c>
      <c r="H7751" s="165">
        <f t="shared" si="487"/>
        <v>7</v>
      </c>
      <c r="I7751" s="166">
        <f>+Exports!G7754</f>
        <v>10.191299999999989</v>
      </c>
      <c r="J7751" s="166">
        <f>+'ELAP_IPCO-APND'!D7754</f>
        <v>85.388480000000001</v>
      </c>
      <c r="K7751" s="166">
        <f>+(ExportsELAP[[#This Row],[Exports kWh - MPT]]/1000)*ExportsELAP[[#This Row],[EIM Price]]</f>
        <v>0.87021961622399913</v>
      </c>
      <c r="L7751" s="167" t="str">
        <f>+INDEX(ECR_Hours!$I$12:$I$15,MATCH(ExportsELAP[[#This Row],[Date Prevailing]],ECR_Hours!$H$12:$H$15,1))</f>
        <v>NS</v>
      </c>
      <c r="M7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2" spans="1:13" x14ac:dyDescent="0.25">
      <c r="A7752" s="164">
        <f>+Exports!A7755</f>
        <v>44884</v>
      </c>
      <c r="B7752" s="165">
        <f t="shared" si="484"/>
        <v>2022</v>
      </c>
      <c r="C7752" s="165">
        <f t="shared" si="485"/>
        <v>11</v>
      </c>
      <c r="D7752" s="165">
        <f t="shared" si="486"/>
        <v>19</v>
      </c>
      <c r="E7752" s="165">
        <f>+Exports!B7755</f>
        <v>22</v>
      </c>
      <c r="F7752" s="165">
        <f>+WEEKDAY(ExportsELAP[[#This Row],[Date Prevailing]],1)</f>
        <v>7</v>
      </c>
      <c r="G7752" s="165">
        <f>+COUNTIFS(ECR_Hours!$K$6:$K$7,ExportsELAP[[#This Row],[Date Prevailing]])</f>
        <v>0</v>
      </c>
      <c r="H7752" s="165">
        <f t="shared" si="487"/>
        <v>7</v>
      </c>
      <c r="I7752" s="166">
        <f>+Exports!G7755</f>
        <v>8.9423999999999992</v>
      </c>
      <c r="J7752" s="166">
        <f>+'ELAP_IPCO-APND'!D7755</f>
        <v>90.545730000000006</v>
      </c>
      <c r="K7752" s="166">
        <f>+(ExportsELAP[[#This Row],[Exports kWh - MPT]]/1000)*ExportsELAP[[#This Row],[EIM Price]]</f>
        <v>0.80969613595200007</v>
      </c>
      <c r="L7752" s="167" t="str">
        <f>+INDEX(ECR_Hours!$I$12:$I$15,MATCH(ExportsELAP[[#This Row],[Date Prevailing]],ECR_Hours!$H$12:$H$15,1))</f>
        <v>NS</v>
      </c>
      <c r="M7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3" spans="1:13" x14ac:dyDescent="0.25">
      <c r="A7753" s="164">
        <f>+Exports!A7756</f>
        <v>44884</v>
      </c>
      <c r="B7753" s="165">
        <f t="shared" si="484"/>
        <v>2022</v>
      </c>
      <c r="C7753" s="165">
        <f t="shared" si="485"/>
        <v>11</v>
      </c>
      <c r="D7753" s="165">
        <f t="shared" si="486"/>
        <v>19</v>
      </c>
      <c r="E7753" s="165">
        <f>+Exports!B7756</f>
        <v>23</v>
      </c>
      <c r="F7753" s="165">
        <f>+WEEKDAY(ExportsELAP[[#This Row],[Date Prevailing]],1)</f>
        <v>7</v>
      </c>
      <c r="G7753" s="165">
        <f>+COUNTIFS(ECR_Hours!$K$6:$K$7,ExportsELAP[[#This Row],[Date Prevailing]])</f>
        <v>0</v>
      </c>
      <c r="H7753" s="165">
        <f t="shared" si="487"/>
        <v>7</v>
      </c>
      <c r="I7753" s="166">
        <f>+Exports!G7756</f>
        <v>9.67119999999999</v>
      </c>
      <c r="J7753" s="166">
        <f>+'ELAP_IPCO-APND'!D7756</f>
        <v>94.487039999999993</v>
      </c>
      <c r="K7753" s="166">
        <f>+(ExportsELAP[[#This Row],[Exports kWh - MPT]]/1000)*ExportsELAP[[#This Row],[EIM Price]]</f>
        <v>0.91380306124799893</v>
      </c>
      <c r="L7753" s="167" t="str">
        <f>+INDEX(ECR_Hours!$I$12:$I$15,MATCH(ExportsELAP[[#This Row],[Date Prevailing]],ECR_Hours!$H$12:$H$15,1))</f>
        <v>NS</v>
      </c>
      <c r="M7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4" spans="1:13" x14ac:dyDescent="0.25">
      <c r="A7754" s="164">
        <f>+Exports!A7757</f>
        <v>44884</v>
      </c>
      <c r="B7754" s="165">
        <f t="shared" si="484"/>
        <v>2022</v>
      </c>
      <c r="C7754" s="165">
        <f t="shared" si="485"/>
        <v>11</v>
      </c>
      <c r="D7754" s="165">
        <f t="shared" si="486"/>
        <v>19</v>
      </c>
      <c r="E7754" s="165">
        <f>+Exports!B7757</f>
        <v>24</v>
      </c>
      <c r="F7754" s="165">
        <f>+WEEKDAY(ExportsELAP[[#This Row],[Date Prevailing]],1)</f>
        <v>7</v>
      </c>
      <c r="G7754" s="165">
        <f>+COUNTIFS(ECR_Hours!$K$6:$K$7,ExportsELAP[[#This Row],[Date Prevailing]])</f>
        <v>0</v>
      </c>
      <c r="H7754" s="165">
        <f t="shared" si="487"/>
        <v>7</v>
      </c>
      <c r="I7754" s="166">
        <f>+Exports!G7757</f>
        <v>9.1879000000000008</v>
      </c>
      <c r="J7754" s="166">
        <f>+'ELAP_IPCO-APND'!D7757</f>
        <v>97.612300000000005</v>
      </c>
      <c r="K7754" s="166">
        <f>+(ExportsELAP[[#This Row],[Exports kWh - MPT]]/1000)*ExportsELAP[[#This Row],[EIM Price]]</f>
        <v>0.89685205117000011</v>
      </c>
      <c r="L7754" s="167" t="str">
        <f>+INDEX(ECR_Hours!$I$12:$I$15,MATCH(ExportsELAP[[#This Row],[Date Prevailing]],ECR_Hours!$H$12:$H$15,1))</f>
        <v>NS</v>
      </c>
      <c r="M7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5" spans="1:13" x14ac:dyDescent="0.25">
      <c r="A7755" s="164">
        <f>+Exports!A7758</f>
        <v>44885</v>
      </c>
      <c r="B7755" s="165">
        <f t="shared" si="484"/>
        <v>2022</v>
      </c>
      <c r="C7755" s="165">
        <f t="shared" si="485"/>
        <v>11</v>
      </c>
      <c r="D7755" s="165">
        <f t="shared" si="486"/>
        <v>20</v>
      </c>
      <c r="E7755" s="165">
        <f>+Exports!B7758</f>
        <v>1</v>
      </c>
      <c r="F7755" s="165">
        <f>+WEEKDAY(ExportsELAP[[#This Row],[Date Prevailing]],1)</f>
        <v>1</v>
      </c>
      <c r="G7755" s="165">
        <f>+COUNTIFS(ECR_Hours!$K$6:$K$7,ExportsELAP[[#This Row],[Date Prevailing]])</f>
        <v>0</v>
      </c>
      <c r="H7755" s="165">
        <f t="shared" si="487"/>
        <v>1</v>
      </c>
      <c r="I7755" s="166">
        <f>+Exports!G7758</f>
        <v>9.7909999999999897</v>
      </c>
      <c r="J7755" s="166">
        <f>+'ELAP_IPCO-APND'!D7758</f>
        <v>81.546620000000004</v>
      </c>
      <c r="K7755" s="166">
        <f>+(ExportsELAP[[#This Row],[Exports kWh - MPT]]/1000)*ExportsELAP[[#This Row],[EIM Price]]</f>
        <v>0.79842295641999916</v>
      </c>
      <c r="L7755" s="167" t="str">
        <f>+INDEX(ECR_Hours!$I$12:$I$15,MATCH(ExportsELAP[[#This Row],[Date Prevailing]],ECR_Hours!$H$12:$H$15,1))</f>
        <v>NS</v>
      </c>
      <c r="M7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6" spans="1:13" x14ac:dyDescent="0.25">
      <c r="A7756" s="164">
        <f>+Exports!A7759</f>
        <v>44885</v>
      </c>
      <c r="B7756" s="165">
        <f t="shared" si="484"/>
        <v>2022</v>
      </c>
      <c r="C7756" s="165">
        <f t="shared" si="485"/>
        <v>11</v>
      </c>
      <c r="D7756" s="165">
        <f t="shared" si="486"/>
        <v>20</v>
      </c>
      <c r="E7756" s="165">
        <f>+Exports!B7759</f>
        <v>2</v>
      </c>
      <c r="F7756" s="165">
        <f>+WEEKDAY(ExportsELAP[[#This Row],[Date Prevailing]],1)</f>
        <v>1</v>
      </c>
      <c r="G7756" s="165">
        <f>+COUNTIFS(ECR_Hours!$K$6:$K$7,ExportsELAP[[#This Row],[Date Prevailing]])</f>
        <v>0</v>
      </c>
      <c r="H7756" s="165">
        <f t="shared" si="487"/>
        <v>1</v>
      </c>
      <c r="I7756" s="166">
        <f>+Exports!G7759</f>
        <v>9.8027999999999906</v>
      </c>
      <c r="J7756" s="166">
        <f>+'ELAP_IPCO-APND'!D7759</f>
        <v>89.830600000000004</v>
      </c>
      <c r="K7756" s="166">
        <f>+(ExportsELAP[[#This Row],[Exports kWh - MPT]]/1000)*ExportsELAP[[#This Row],[EIM Price]]</f>
        <v>0.88059140567999916</v>
      </c>
      <c r="L7756" s="167" t="str">
        <f>+INDEX(ECR_Hours!$I$12:$I$15,MATCH(ExportsELAP[[#This Row],[Date Prevailing]],ECR_Hours!$H$12:$H$15,1))</f>
        <v>NS</v>
      </c>
      <c r="M7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7" spans="1:13" x14ac:dyDescent="0.25">
      <c r="A7757" s="164">
        <f>+Exports!A7760</f>
        <v>44885</v>
      </c>
      <c r="B7757" s="165">
        <f t="shared" si="484"/>
        <v>2022</v>
      </c>
      <c r="C7757" s="165">
        <f t="shared" si="485"/>
        <v>11</v>
      </c>
      <c r="D7757" s="165">
        <f t="shared" si="486"/>
        <v>20</v>
      </c>
      <c r="E7757" s="165">
        <f>+Exports!B7760</f>
        <v>3</v>
      </c>
      <c r="F7757" s="165">
        <f>+WEEKDAY(ExportsELAP[[#This Row],[Date Prevailing]],1)</f>
        <v>1</v>
      </c>
      <c r="G7757" s="165">
        <f>+COUNTIFS(ECR_Hours!$K$6:$K$7,ExportsELAP[[#This Row],[Date Prevailing]])</f>
        <v>0</v>
      </c>
      <c r="H7757" s="165">
        <f t="shared" si="487"/>
        <v>1</v>
      </c>
      <c r="I7757" s="166">
        <f>+Exports!G7760</f>
        <v>9.4249000000000009</v>
      </c>
      <c r="J7757" s="166">
        <f>+'ELAP_IPCO-APND'!D7760</f>
        <v>94.517259999999993</v>
      </c>
      <c r="K7757" s="166">
        <f>+(ExportsELAP[[#This Row],[Exports kWh - MPT]]/1000)*ExportsELAP[[#This Row],[EIM Price]]</f>
        <v>0.89081572377400009</v>
      </c>
      <c r="L7757" s="167" t="str">
        <f>+INDEX(ECR_Hours!$I$12:$I$15,MATCH(ExportsELAP[[#This Row],[Date Prevailing]],ECR_Hours!$H$12:$H$15,1))</f>
        <v>NS</v>
      </c>
      <c r="M7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8" spans="1:13" x14ac:dyDescent="0.25">
      <c r="A7758" s="164">
        <f>+Exports!A7761</f>
        <v>44885</v>
      </c>
      <c r="B7758" s="165">
        <f t="shared" si="484"/>
        <v>2022</v>
      </c>
      <c r="C7758" s="165">
        <f t="shared" si="485"/>
        <v>11</v>
      </c>
      <c r="D7758" s="165">
        <f t="shared" si="486"/>
        <v>20</v>
      </c>
      <c r="E7758" s="165">
        <f>+Exports!B7761</f>
        <v>4</v>
      </c>
      <c r="F7758" s="165">
        <f>+WEEKDAY(ExportsELAP[[#This Row],[Date Prevailing]],1)</f>
        <v>1</v>
      </c>
      <c r="G7758" s="165">
        <f>+COUNTIFS(ECR_Hours!$K$6:$K$7,ExportsELAP[[#This Row],[Date Prevailing]])</f>
        <v>0</v>
      </c>
      <c r="H7758" s="165">
        <f t="shared" si="487"/>
        <v>1</v>
      </c>
      <c r="I7758" s="166">
        <f>+Exports!G7761</f>
        <v>9.8013999999999992</v>
      </c>
      <c r="J7758" s="166">
        <f>+'ELAP_IPCO-APND'!D7761</f>
        <v>99.759</v>
      </c>
      <c r="K7758" s="166">
        <f>+(ExportsELAP[[#This Row],[Exports kWh - MPT]]/1000)*ExportsELAP[[#This Row],[EIM Price]]</f>
        <v>0.97777786259999999</v>
      </c>
      <c r="L7758" s="167" t="str">
        <f>+INDEX(ECR_Hours!$I$12:$I$15,MATCH(ExportsELAP[[#This Row],[Date Prevailing]],ECR_Hours!$H$12:$H$15,1))</f>
        <v>NS</v>
      </c>
      <c r="M7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59" spans="1:13" x14ac:dyDescent="0.25">
      <c r="A7759" s="164">
        <f>+Exports!A7762</f>
        <v>44885</v>
      </c>
      <c r="B7759" s="165">
        <f t="shared" si="484"/>
        <v>2022</v>
      </c>
      <c r="C7759" s="165">
        <f t="shared" si="485"/>
        <v>11</v>
      </c>
      <c r="D7759" s="165">
        <f t="shared" si="486"/>
        <v>20</v>
      </c>
      <c r="E7759" s="165">
        <f>+Exports!B7762</f>
        <v>5</v>
      </c>
      <c r="F7759" s="165">
        <f>+WEEKDAY(ExportsELAP[[#This Row],[Date Prevailing]],1)</f>
        <v>1</v>
      </c>
      <c r="G7759" s="165">
        <f>+COUNTIFS(ECR_Hours!$K$6:$K$7,ExportsELAP[[#This Row],[Date Prevailing]])</f>
        <v>0</v>
      </c>
      <c r="H7759" s="165">
        <f t="shared" si="487"/>
        <v>1</v>
      </c>
      <c r="I7759" s="166">
        <f>+Exports!G7762</f>
        <v>9.9922000000000004</v>
      </c>
      <c r="J7759" s="166">
        <f>+'ELAP_IPCO-APND'!D7762</f>
        <v>100.54553</v>
      </c>
      <c r="K7759" s="166">
        <f>+(ExportsELAP[[#This Row],[Exports kWh - MPT]]/1000)*ExportsELAP[[#This Row],[EIM Price]]</f>
        <v>1.0046710448659999</v>
      </c>
      <c r="L7759" s="167" t="str">
        <f>+INDEX(ECR_Hours!$I$12:$I$15,MATCH(ExportsELAP[[#This Row],[Date Prevailing]],ECR_Hours!$H$12:$H$15,1))</f>
        <v>NS</v>
      </c>
      <c r="M7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0" spans="1:13" x14ac:dyDescent="0.25">
      <c r="A7760" s="164">
        <f>+Exports!A7763</f>
        <v>44885</v>
      </c>
      <c r="B7760" s="165">
        <f t="shared" si="484"/>
        <v>2022</v>
      </c>
      <c r="C7760" s="165">
        <f t="shared" si="485"/>
        <v>11</v>
      </c>
      <c r="D7760" s="165">
        <f t="shared" si="486"/>
        <v>20</v>
      </c>
      <c r="E7760" s="165">
        <f>+Exports!B7763</f>
        <v>6</v>
      </c>
      <c r="F7760" s="165">
        <f>+WEEKDAY(ExportsELAP[[#This Row],[Date Prevailing]],1)</f>
        <v>1</v>
      </c>
      <c r="G7760" s="165">
        <f>+COUNTIFS(ECR_Hours!$K$6:$K$7,ExportsELAP[[#This Row],[Date Prevailing]])</f>
        <v>0</v>
      </c>
      <c r="H7760" s="165">
        <f t="shared" si="487"/>
        <v>1</v>
      </c>
      <c r="I7760" s="166">
        <f>+Exports!G7763</f>
        <v>9.6331000000000007</v>
      </c>
      <c r="J7760" s="166">
        <f>+'ELAP_IPCO-APND'!D7763</f>
        <v>95.110100000000003</v>
      </c>
      <c r="K7760" s="166">
        <f>+(ExportsELAP[[#This Row],[Exports kWh - MPT]]/1000)*ExportsELAP[[#This Row],[EIM Price]]</f>
        <v>0.91620510431000002</v>
      </c>
      <c r="L7760" s="167" t="str">
        <f>+INDEX(ECR_Hours!$I$12:$I$15,MATCH(ExportsELAP[[#This Row],[Date Prevailing]],ECR_Hours!$H$12:$H$15,1))</f>
        <v>NS</v>
      </c>
      <c r="M7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1" spans="1:13" x14ac:dyDescent="0.25">
      <c r="A7761" s="164">
        <f>+Exports!A7764</f>
        <v>44885</v>
      </c>
      <c r="B7761" s="165">
        <f t="shared" si="484"/>
        <v>2022</v>
      </c>
      <c r="C7761" s="165">
        <f t="shared" si="485"/>
        <v>11</v>
      </c>
      <c r="D7761" s="165">
        <f t="shared" si="486"/>
        <v>20</v>
      </c>
      <c r="E7761" s="165">
        <f>+Exports!B7764</f>
        <v>7</v>
      </c>
      <c r="F7761" s="165">
        <f>+WEEKDAY(ExportsELAP[[#This Row],[Date Prevailing]],1)</f>
        <v>1</v>
      </c>
      <c r="G7761" s="165">
        <f>+COUNTIFS(ECR_Hours!$K$6:$K$7,ExportsELAP[[#This Row],[Date Prevailing]])</f>
        <v>0</v>
      </c>
      <c r="H7761" s="165">
        <f t="shared" si="487"/>
        <v>1</v>
      </c>
      <c r="I7761" s="166">
        <f>+Exports!G7764</f>
        <v>9.2561999999999998</v>
      </c>
      <c r="J7761" s="166">
        <f>+'ELAP_IPCO-APND'!D7764</f>
        <v>93.122389999999996</v>
      </c>
      <c r="K7761" s="166">
        <f>+(ExportsELAP[[#This Row],[Exports kWh - MPT]]/1000)*ExportsELAP[[#This Row],[EIM Price]]</f>
        <v>0.86195946631799991</v>
      </c>
      <c r="L7761" s="167" t="str">
        <f>+INDEX(ECR_Hours!$I$12:$I$15,MATCH(ExportsELAP[[#This Row],[Date Prevailing]],ECR_Hours!$H$12:$H$15,1))</f>
        <v>NS</v>
      </c>
      <c r="M7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2" spans="1:13" x14ac:dyDescent="0.25">
      <c r="A7762" s="164">
        <f>+Exports!A7765</f>
        <v>44885</v>
      </c>
      <c r="B7762" s="165">
        <f t="shared" si="484"/>
        <v>2022</v>
      </c>
      <c r="C7762" s="165">
        <f t="shared" si="485"/>
        <v>11</v>
      </c>
      <c r="D7762" s="165">
        <f t="shared" si="486"/>
        <v>20</v>
      </c>
      <c r="E7762" s="165">
        <f>+Exports!B7765</f>
        <v>8</v>
      </c>
      <c r="F7762" s="165">
        <f>+WEEKDAY(ExportsELAP[[#This Row],[Date Prevailing]],1)</f>
        <v>1</v>
      </c>
      <c r="G7762" s="165">
        <f>+COUNTIFS(ECR_Hours!$K$6:$K$7,ExportsELAP[[#This Row],[Date Prevailing]])</f>
        <v>0</v>
      </c>
      <c r="H7762" s="165">
        <f t="shared" si="487"/>
        <v>1</v>
      </c>
      <c r="I7762" s="166">
        <f>+Exports!G7765</f>
        <v>901.19510000000002</v>
      </c>
      <c r="J7762" s="166">
        <f>+'ELAP_IPCO-APND'!D7765</f>
        <v>97.100800000000007</v>
      </c>
      <c r="K7762" s="166">
        <f>+(ExportsELAP[[#This Row],[Exports kWh - MPT]]/1000)*ExportsELAP[[#This Row],[EIM Price]]</f>
        <v>87.506765166080015</v>
      </c>
      <c r="L7762" s="167" t="str">
        <f>+INDEX(ECR_Hours!$I$12:$I$15,MATCH(ExportsELAP[[#This Row],[Date Prevailing]],ECR_Hours!$H$12:$H$15,1))</f>
        <v>NS</v>
      </c>
      <c r="M7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3" spans="1:13" x14ac:dyDescent="0.25">
      <c r="A7763" s="164">
        <f>+Exports!A7766</f>
        <v>44885</v>
      </c>
      <c r="B7763" s="165">
        <f t="shared" si="484"/>
        <v>2022</v>
      </c>
      <c r="C7763" s="165">
        <f t="shared" si="485"/>
        <v>11</v>
      </c>
      <c r="D7763" s="165">
        <f t="shared" si="486"/>
        <v>20</v>
      </c>
      <c r="E7763" s="165">
        <f>+Exports!B7766</f>
        <v>9</v>
      </c>
      <c r="F7763" s="165">
        <f>+WEEKDAY(ExportsELAP[[#This Row],[Date Prevailing]],1)</f>
        <v>1</v>
      </c>
      <c r="G7763" s="165">
        <f>+COUNTIFS(ECR_Hours!$K$6:$K$7,ExportsELAP[[#This Row],[Date Prevailing]])</f>
        <v>0</v>
      </c>
      <c r="H7763" s="165">
        <f t="shared" si="487"/>
        <v>1</v>
      </c>
      <c r="I7763" s="166">
        <f>+Exports!G7766</f>
        <v>10639.681699999999</v>
      </c>
      <c r="J7763" s="166">
        <f>+'ELAP_IPCO-APND'!D7766</f>
        <v>87.000879999999995</v>
      </c>
      <c r="K7763" s="166">
        <f>+(ExportsELAP[[#This Row],[Exports kWh - MPT]]/1000)*ExportsELAP[[#This Row],[EIM Price]]</f>
        <v>925.66167081989579</v>
      </c>
      <c r="L7763" s="167" t="str">
        <f>+INDEX(ECR_Hours!$I$12:$I$15,MATCH(ExportsELAP[[#This Row],[Date Prevailing]],ECR_Hours!$H$12:$H$15,1))</f>
        <v>NS</v>
      </c>
      <c r="M77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4" spans="1:13" x14ac:dyDescent="0.25">
      <c r="A7764" s="164">
        <f>+Exports!A7767</f>
        <v>44885</v>
      </c>
      <c r="B7764" s="165">
        <f t="shared" si="484"/>
        <v>2022</v>
      </c>
      <c r="C7764" s="165">
        <f t="shared" si="485"/>
        <v>11</v>
      </c>
      <c r="D7764" s="165">
        <f t="shared" si="486"/>
        <v>20</v>
      </c>
      <c r="E7764" s="165">
        <f>+Exports!B7767</f>
        <v>10</v>
      </c>
      <c r="F7764" s="165">
        <f>+WEEKDAY(ExportsELAP[[#This Row],[Date Prevailing]],1)</f>
        <v>1</v>
      </c>
      <c r="G7764" s="165">
        <f>+COUNTIFS(ECR_Hours!$K$6:$K$7,ExportsELAP[[#This Row],[Date Prevailing]])</f>
        <v>0</v>
      </c>
      <c r="H7764" s="165">
        <f t="shared" si="487"/>
        <v>1</v>
      </c>
      <c r="I7764" s="166">
        <f>+Exports!G7767</f>
        <v>23659.315799999997</v>
      </c>
      <c r="J7764" s="166">
        <f>+'ELAP_IPCO-APND'!D7767</f>
        <v>66.069959999999995</v>
      </c>
      <c r="K7764" s="166">
        <f>+(ExportsELAP[[#This Row],[Exports kWh - MPT]]/1000)*ExportsELAP[[#This Row],[EIM Price]]</f>
        <v>1563.1700485333677</v>
      </c>
      <c r="L7764" s="167" t="str">
        <f>+INDEX(ECR_Hours!$I$12:$I$15,MATCH(ExportsELAP[[#This Row],[Date Prevailing]],ECR_Hours!$H$12:$H$15,1))</f>
        <v>NS</v>
      </c>
      <c r="M77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5" spans="1:13" x14ac:dyDescent="0.25">
      <c r="A7765" s="164">
        <f>+Exports!A7768</f>
        <v>44885</v>
      </c>
      <c r="B7765" s="165">
        <f t="shared" si="484"/>
        <v>2022</v>
      </c>
      <c r="C7765" s="165">
        <f t="shared" si="485"/>
        <v>11</v>
      </c>
      <c r="D7765" s="165">
        <f t="shared" si="486"/>
        <v>20</v>
      </c>
      <c r="E7765" s="165">
        <f>+Exports!B7768</f>
        <v>11</v>
      </c>
      <c r="F7765" s="165">
        <f>+WEEKDAY(ExportsELAP[[#This Row],[Date Prevailing]],1)</f>
        <v>1</v>
      </c>
      <c r="G7765" s="165">
        <f>+COUNTIFS(ECR_Hours!$K$6:$K$7,ExportsELAP[[#This Row],[Date Prevailing]])</f>
        <v>0</v>
      </c>
      <c r="H7765" s="165">
        <f t="shared" si="487"/>
        <v>1</v>
      </c>
      <c r="I7765" s="166">
        <f>+Exports!G7768</f>
        <v>34310.999199999998</v>
      </c>
      <c r="J7765" s="166">
        <f>+'ELAP_IPCO-APND'!D7768</f>
        <v>65.904480000000007</v>
      </c>
      <c r="K7765" s="166">
        <f>+(ExportsELAP[[#This Row],[Exports kWh - MPT]]/1000)*ExportsELAP[[#This Row],[EIM Price]]</f>
        <v>2261.2485605564161</v>
      </c>
      <c r="L7765" s="167" t="str">
        <f>+INDEX(ECR_Hours!$I$12:$I$15,MATCH(ExportsELAP[[#This Row],[Date Prevailing]],ECR_Hours!$H$12:$H$15,1))</f>
        <v>NS</v>
      </c>
      <c r="M77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6" spans="1:13" x14ac:dyDescent="0.25">
      <c r="A7766" s="164">
        <f>+Exports!A7769</f>
        <v>44885</v>
      </c>
      <c r="B7766" s="165">
        <f t="shared" si="484"/>
        <v>2022</v>
      </c>
      <c r="C7766" s="165">
        <f t="shared" si="485"/>
        <v>11</v>
      </c>
      <c r="D7766" s="165">
        <f t="shared" si="486"/>
        <v>20</v>
      </c>
      <c r="E7766" s="165">
        <f>+Exports!B7769</f>
        <v>12</v>
      </c>
      <c r="F7766" s="165">
        <f>+WEEKDAY(ExportsELAP[[#This Row],[Date Prevailing]],1)</f>
        <v>1</v>
      </c>
      <c r="G7766" s="165">
        <f>+COUNTIFS(ECR_Hours!$K$6:$K$7,ExportsELAP[[#This Row],[Date Prevailing]])</f>
        <v>0</v>
      </c>
      <c r="H7766" s="165">
        <f t="shared" si="487"/>
        <v>1</v>
      </c>
      <c r="I7766" s="166">
        <f>+Exports!G7769</f>
        <v>41397.999599999996</v>
      </c>
      <c r="J7766" s="166">
        <f>+'ELAP_IPCO-APND'!D7769</f>
        <v>62.451230000000002</v>
      </c>
      <c r="K7766" s="166">
        <f>+(ExportsELAP[[#This Row],[Exports kWh - MPT]]/1000)*ExportsELAP[[#This Row],[EIM Price]]</f>
        <v>2585.355994559508</v>
      </c>
      <c r="L7766" s="167" t="str">
        <f>+INDEX(ECR_Hours!$I$12:$I$15,MATCH(ExportsELAP[[#This Row],[Date Prevailing]],ECR_Hours!$H$12:$H$15,1))</f>
        <v>NS</v>
      </c>
      <c r="M77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7" spans="1:13" x14ac:dyDescent="0.25">
      <c r="A7767" s="164">
        <f>+Exports!A7770</f>
        <v>44885</v>
      </c>
      <c r="B7767" s="165">
        <f t="shared" si="484"/>
        <v>2022</v>
      </c>
      <c r="C7767" s="165">
        <f t="shared" si="485"/>
        <v>11</v>
      </c>
      <c r="D7767" s="165">
        <f t="shared" si="486"/>
        <v>20</v>
      </c>
      <c r="E7767" s="165">
        <f>+Exports!B7770</f>
        <v>13</v>
      </c>
      <c r="F7767" s="165">
        <f>+WEEKDAY(ExportsELAP[[#This Row],[Date Prevailing]],1)</f>
        <v>1</v>
      </c>
      <c r="G7767" s="165">
        <f>+COUNTIFS(ECR_Hours!$K$6:$K$7,ExportsELAP[[#This Row],[Date Prevailing]])</f>
        <v>0</v>
      </c>
      <c r="H7767" s="165">
        <f t="shared" si="487"/>
        <v>1</v>
      </c>
      <c r="I7767" s="166">
        <f>+Exports!G7770</f>
        <v>43507.765699999989</v>
      </c>
      <c r="J7767" s="166">
        <f>+'ELAP_IPCO-APND'!D7770</f>
        <v>59.484290000000001</v>
      </c>
      <c r="K7767" s="166">
        <f>+(ExportsELAP[[#This Row],[Exports kWh - MPT]]/1000)*ExportsELAP[[#This Row],[EIM Price]]</f>
        <v>2588.0285521508522</v>
      </c>
      <c r="L7767" s="167" t="str">
        <f>+INDEX(ECR_Hours!$I$12:$I$15,MATCH(ExportsELAP[[#This Row],[Date Prevailing]],ECR_Hours!$H$12:$H$15,1))</f>
        <v>NS</v>
      </c>
      <c r="M77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8" spans="1:13" x14ac:dyDescent="0.25">
      <c r="A7768" s="164">
        <f>+Exports!A7771</f>
        <v>44885</v>
      </c>
      <c r="B7768" s="165">
        <f t="shared" si="484"/>
        <v>2022</v>
      </c>
      <c r="C7768" s="165">
        <f t="shared" si="485"/>
        <v>11</v>
      </c>
      <c r="D7768" s="165">
        <f t="shared" si="486"/>
        <v>20</v>
      </c>
      <c r="E7768" s="165">
        <f>+Exports!B7771</f>
        <v>14</v>
      </c>
      <c r="F7768" s="165">
        <f>+WEEKDAY(ExportsELAP[[#This Row],[Date Prevailing]],1)</f>
        <v>1</v>
      </c>
      <c r="G7768" s="165">
        <f>+COUNTIFS(ECR_Hours!$K$6:$K$7,ExportsELAP[[#This Row],[Date Prevailing]])</f>
        <v>0</v>
      </c>
      <c r="H7768" s="165">
        <f t="shared" si="487"/>
        <v>1</v>
      </c>
      <c r="I7768" s="166">
        <f>+Exports!G7771</f>
        <v>41161.616200000004</v>
      </c>
      <c r="J7768" s="166">
        <f>+'ELAP_IPCO-APND'!D7771</f>
        <v>57.144489999999998</v>
      </c>
      <c r="K7768" s="166">
        <f>+(ExportsELAP[[#This Row],[Exports kWh - MPT]]/1000)*ExportsELAP[[#This Row],[EIM Price]]</f>
        <v>2352.1595653247382</v>
      </c>
      <c r="L7768" s="167" t="str">
        <f>+INDEX(ECR_Hours!$I$12:$I$15,MATCH(ExportsELAP[[#This Row],[Date Prevailing]],ECR_Hours!$H$12:$H$15,1))</f>
        <v>NS</v>
      </c>
      <c r="M77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69" spans="1:13" x14ac:dyDescent="0.25">
      <c r="A7769" s="164">
        <f>+Exports!A7772</f>
        <v>44885</v>
      </c>
      <c r="B7769" s="165">
        <f t="shared" si="484"/>
        <v>2022</v>
      </c>
      <c r="C7769" s="165">
        <f t="shared" si="485"/>
        <v>11</v>
      </c>
      <c r="D7769" s="165">
        <f t="shared" si="486"/>
        <v>20</v>
      </c>
      <c r="E7769" s="165">
        <f>+Exports!B7772</f>
        <v>15</v>
      </c>
      <c r="F7769" s="165">
        <f>+WEEKDAY(ExportsELAP[[#This Row],[Date Prevailing]],1)</f>
        <v>1</v>
      </c>
      <c r="G7769" s="165">
        <f>+COUNTIFS(ECR_Hours!$K$6:$K$7,ExportsELAP[[#This Row],[Date Prevailing]])</f>
        <v>0</v>
      </c>
      <c r="H7769" s="165">
        <f t="shared" si="487"/>
        <v>1</v>
      </c>
      <c r="I7769" s="166">
        <f>+Exports!G7772</f>
        <v>33600.883000000002</v>
      </c>
      <c r="J7769" s="166">
        <f>+'ELAP_IPCO-APND'!D7772</f>
        <v>58.301299999999998</v>
      </c>
      <c r="K7769" s="166">
        <f>+(ExportsELAP[[#This Row],[Exports kWh - MPT]]/1000)*ExportsELAP[[#This Row],[EIM Price]]</f>
        <v>1958.9751600479001</v>
      </c>
      <c r="L7769" s="167" t="str">
        <f>+INDEX(ECR_Hours!$I$12:$I$15,MATCH(ExportsELAP[[#This Row],[Date Prevailing]],ECR_Hours!$H$12:$H$15,1))</f>
        <v>NS</v>
      </c>
      <c r="M77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0" spans="1:13" x14ac:dyDescent="0.25">
      <c r="A7770" s="164">
        <f>+Exports!A7773</f>
        <v>44885</v>
      </c>
      <c r="B7770" s="165">
        <f t="shared" si="484"/>
        <v>2022</v>
      </c>
      <c r="C7770" s="165">
        <f t="shared" si="485"/>
        <v>11</v>
      </c>
      <c r="D7770" s="165">
        <f t="shared" si="486"/>
        <v>20</v>
      </c>
      <c r="E7770" s="165">
        <f>+Exports!B7773</f>
        <v>16</v>
      </c>
      <c r="F7770" s="165">
        <f>+WEEKDAY(ExportsELAP[[#This Row],[Date Prevailing]],1)</f>
        <v>1</v>
      </c>
      <c r="G7770" s="165">
        <f>+COUNTIFS(ECR_Hours!$K$6:$K$7,ExportsELAP[[#This Row],[Date Prevailing]])</f>
        <v>0</v>
      </c>
      <c r="H7770" s="165">
        <f t="shared" si="487"/>
        <v>1</v>
      </c>
      <c r="I7770" s="166">
        <f>+Exports!G7773</f>
        <v>21182.242899999997</v>
      </c>
      <c r="J7770" s="166">
        <f>+'ELAP_IPCO-APND'!D7773</f>
        <v>62.632640000000002</v>
      </c>
      <c r="K7770" s="166">
        <f>+(ExportsELAP[[#This Row],[Exports kWh - MPT]]/1000)*ExportsELAP[[#This Row],[EIM Price]]</f>
        <v>1326.699793948256</v>
      </c>
      <c r="L7770" s="167" t="str">
        <f>+INDEX(ECR_Hours!$I$12:$I$15,MATCH(ExportsELAP[[#This Row],[Date Prevailing]],ECR_Hours!$H$12:$H$15,1))</f>
        <v>NS</v>
      </c>
      <c r="M77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1" spans="1:13" x14ac:dyDescent="0.25">
      <c r="A7771" s="164">
        <f>+Exports!A7774</f>
        <v>44885</v>
      </c>
      <c r="B7771" s="165">
        <f t="shared" si="484"/>
        <v>2022</v>
      </c>
      <c r="C7771" s="165">
        <f t="shared" si="485"/>
        <v>11</v>
      </c>
      <c r="D7771" s="165">
        <f t="shared" si="486"/>
        <v>20</v>
      </c>
      <c r="E7771" s="165">
        <f>+Exports!B7774</f>
        <v>17</v>
      </c>
      <c r="F7771" s="165">
        <f>+WEEKDAY(ExportsELAP[[#This Row],[Date Prevailing]],1)</f>
        <v>1</v>
      </c>
      <c r="G7771" s="165">
        <f>+COUNTIFS(ECR_Hours!$K$6:$K$7,ExportsELAP[[#This Row],[Date Prevailing]])</f>
        <v>0</v>
      </c>
      <c r="H7771" s="165">
        <f t="shared" si="487"/>
        <v>1</v>
      </c>
      <c r="I7771" s="166">
        <f>+Exports!G7774</f>
        <v>7030.0015999999996</v>
      </c>
      <c r="J7771" s="166">
        <f>+'ELAP_IPCO-APND'!D7774</f>
        <v>81.871210000000005</v>
      </c>
      <c r="K7771" s="166">
        <f>+(ExportsELAP[[#This Row],[Exports kWh - MPT]]/1000)*ExportsELAP[[#This Row],[EIM Price]]</f>
        <v>575.554737293936</v>
      </c>
      <c r="L7771" s="167" t="str">
        <f>+INDEX(ECR_Hours!$I$12:$I$15,MATCH(ExportsELAP[[#This Row],[Date Prevailing]],ECR_Hours!$H$12:$H$15,1))</f>
        <v>NS</v>
      </c>
      <c r="M77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2" spans="1:13" x14ac:dyDescent="0.25">
      <c r="A7772" s="164">
        <f>+Exports!A7775</f>
        <v>44885</v>
      </c>
      <c r="B7772" s="165">
        <f t="shared" si="484"/>
        <v>2022</v>
      </c>
      <c r="C7772" s="165">
        <f t="shared" si="485"/>
        <v>11</v>
      </c>
      <c r="D7772" s="165">
        <f t="shared" si="486"/>
        <v>20</v>
      </c>
      <c r="E7772" s="165">
        <f>+Exports!B7775</f>
        <v>18</v>
      </c>
      <c r="F7772" s="165">
        <f>+WEEKDAY(ExportsELAP[[#This Row],[Date Prevailing]],1)</f>
        <v>1</v>
      </c>
      <c r="G7772" s="165">
        <f>+COUNTIFS(ECR_Hours!$K$6:$K$7,ExportsELAP[[#This Row],[Date Prevailing]])</f>
        <v>0</v>
      </c>
      <c r="H7772" s="165">
        <f t="shared" si="487"/>
        <v>1</v>
      </c>
      <c r="I7772" s="166">
        <f>+Exports!G7775</f>
        <v>86.706699999999998</v>
      </c>
      <c r="J7772" s="166">
        <f>+'ELAP_IPCO-APND'!D7775</f>
        <v>97.686260000000004</v>
      </c>
      <c r="K7772" s="166">
        <f>+(ExportsELAP[[#This Row],[Exports kWh - MPT]]/1000)*ExportsELAP[[#This Row],[EIM Price]]</f>
        <v>8.4700532399420005</v>
      </c>
      <c r="L7772" s="167" t="str">
        <f>+INDEX(ECR_Hours!$I$12:$I$15,MATCH(ExportsELAP[[#This Row],[Date Prevailing]],ECR_Hours!$H$12:$H$15,1))</f>
        <v>NS</v>
      </c>
      <c r="M77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3" spans="1:13" x14ac:dyDescent="0.25">
      <c r="A7773" s="164">
        <f>+Exports!A7776</f>
        <v>44885</v>
      </c>
      <c r="B7773" s="165">
        <f t="shared" si="484"/>
        <v>2022</v>
      </c>
      <c r="C7773" s="165">
        <f t="shared" si="485"/>
        <v>11</v>
      </c>
      <c r="D7773" s="165">
        <f t="shared" si="486"/>
        <v>20</v>
      </c>
      <c r="E7773" s="165">
        <f>+Exports!B7776</f>
        <v>19</v>
      </c>
      <c r="F7773" s="165">
        <f>+WEEKDAY(ExportsELAP[[#This Row],[Date Prevailing]],1)</f>
        <v>1</v>
      </c>
      <c r="G7773" s="165">
        <f>+COUNTIFS(ECR_Hours!$K$6:$K$7,ExportsELAP[[#This Row],[Date Prevailing]])</f>
        <v>0</v>
      </c>
      <c r="H7773" s="165">
        <f t="shared" si="487"/>
        <v>1</v>
      </c>
      <c r="I7773" s="166">
        <f>+Exports!G7776</f>
        <v>10.6439</v>
      </c>
      <c r="J7773" s="166">
        <f>+'ELAP_IPCO-APND'!D7776</f>
        <v>100.12675</v>
      </c>
      <c r="K7773" s="166">
        <f>+(ExportsELAP[[#This Row],[Exports kWh - MPT]]/1000)*ExportsELAP[[#This Row],[EIM Price]]</f>
        <v>1.0657391143249999</v>
      </c>
      <c r="L7773" s="167" t="str">
        <f>+INDEX(ECR_Hours!$I$12:$I$15,MATCH(ExportsELAP[[#This Row],[Date Prevailing]],ECR_Hours!$H$12:$H$15,1))</f>
        <v>NS</v>
      </c>
      <c r="M77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4" spans="1:13" x14ac:dyDescent="0.25">
      <c r="A7774" s="164">
        <f>+Exports!A7777</f>
        <v>44885</v>
      </c>
      <c r="B7774" s="165">
        <f t="shared" si="484"/>
        <v>2022</v>
      </c>
      <c r="C7774" s="165">
        <f t="shared" si="485"/>
        <v>11</v>
      </c>
      <c r="D7774" s="165">
        <f t="shared" si="486"/>
        <v>20</v>
      </c>
      <c r="E7774" s="165">
        <f>+Exports!B7777</f>
        <v>20</v>
      </c>
      <c r="F7774" s="165">
        <f>+WEEKDAY(ExportsELAP[[#This Row],[Date Prevailing]],1)</f>
        <v>1</v>
      </c>
      <c r="G7774" s="165">
        <f>+COUNTIFS(ECR_Hours!$K$6:$K$7,ExportsELAP[[#This Row],[Date Prevailing]])</f>
        <v>0</v>
      </c>
      <c r="H7774" s="165">
        <f t="shared" si="487"/>
        <v>1</v>
      </c>
      <c r="I7774" s="166">
        <f>+Exports!G7777</f>
        <v>9.3033000000000001</v>
      </c>
      <c r="J7774" s="166">
        <f>+'ELAP_IPCO-APND'!D7777</f>
        <v>80.069999999999993</v>
      </c>
      <c r="K7774" s="166">
        <f>+(ExportsELAP[[#This Row],[Exports kWh - MPT]]/1000)*ExportsELAP[[#This Row],[EIM Price]]</f>
        <v>0.74491523100000001</v>
      </c>
      <c r="L7774" s="167" t="str">
        <f>+INDEX(ECR_Hours!$I$12:$I$15,MATCH(ExportsELAP[[#This Row],[Date Prevailing]],ECR_Hours!$H$12:$H$15,1))</f>
        <v>NS</v>
      </c>
      <c r="M77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5" spans="1:13" x14ac:dyDescent="0.25">
      <c r="A7775" s="164">
        <f>+Exports!A7778</f>
        <v>44885</v>
      </c>
      <c r="B7775" s="165">
        <f t="shared" si="484"/>
        <v>2022</v>
      </c>
      <c r="C7775" s="165">
        <f t="shared" si="485"/>
        <v>11</v>
      </c>
      <c r="D7775" s="165">
        <f t="shared" si="486"/>
        <v>20</v>
      </c>
      <c r="E7775" s="165">
        <f>+Exports!B7778</f>
        <v>21</v>
      </c>
      <c r="F7775" s="165">
        <f>+WEEKDAY(ExportsELAP[[#This Row],[Date Prevailing]],1)</f>
        <v>1</v>
      </c>
      <c r="G7775" s="165">
        <f>+COUNTIFS(ECR_Hours!$K$6:$K$7,ExportsELAP[[#This Row],[Date Prevailing]])</f>
        <v>0</v>
      </c>
      <c r="H7775" s="165">
        <f t="shared" si="487"/>
        <v>1</v>
      </c>
      <c r="I7775" s="166">
        <f>+Exports!G7778</f>
        <v>9.3223000000000003</v>
      </c>
      <c r="J7775" s="166">
        <f>+'ELAP_IPCO-APND'!D7778</f>
        <v>85.27167</v>
      </c>
      <c r="K7775" s="166">
        <f>+(ExportsELAP[[#This Row],[Exports kWh - MPT]]/1000)*ExportsELAP[[#This Row],[EIM Price]]</f>
        <v>0.794928089241</v>
      </c>
      <c r="L7775" s="167" t="str">
        <f>+INDEX(ECR_Hours!$I$12:$I$15,MATCH(ExportsELAP[[#This Row],[Date Prevailing]],ECR_Hours!$H$12:$H$15,1))</f>
        <v>NS</v>
      </c>
      <c r="M77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6" spans="1:13" x14ac:dyDescent="0.25">
      <c r="A7776" s="164">
        <f>+Exports!A7779</f>
        <v>44885</v>
      </c>
      <c r="B7776" s="165">
        <f t="shared" si="484"/>
        <v>2022</v>
      </c>
      <c r="C7776" s="165">
        <f t="shared" si="485"/>
        <v>11</v>
      </c>
      <c r="D7776" s="165">
        <f t="shared" si="486"/>
        <v>20</v>
      </c>
      <c r="E7776" s="165">
        <f>+Exports!B7779</f>
        <v>22</v>
      </c>
      <c r="F7776" s="165">
        <f>+WEEKDAY(ExportsELAP[[#This Row],[Date Prevailing]],1)</f>
        <v>1</v>
      </c>
      <c r="G7776" s="165">
        <f>+COUNTIFS(ECR_Hours!$K$6:$K$7,ExportsELAP[[#This Row],[Date Prevailing]])</f>
        <v>0</v>
      </c>
      <c r="H7776" s="165">
        <f t="shared" si="487"/>
        <v>1</v>
      </c>
      <c r="I7776" s="166">
        <f>+Exports!G7779</f>
        <v>8.8680000000000003</v>
      </c>
      <c r="J7776" s="166">
        <f>+'ELAP_IPCO-APND'!D7779</f>
        <v>86.444940000000003</v>
      </c>
      <c r="K7776" s="166">
        <f>+(ExportsELAP[[#This Row],[Exports kWh - MPT]]/1000)*ExportsELAP[[#This Row],[EIM Price]]</f>
        <v>0.76659372792000013</v>
      </c>
      <c r="L7776" s="167" t="str">
        <f>+INDEX(ECR_Hours!$I$12:$I$15,MATCH(ExportsELAP[[#This Row],[Date Prevailing]],ECR_Hours!$H$12:$H$15,1))</f>
        <v>NS</v>
      </c>
      <c r="M77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7" spans="1:13" x14ac:dyDescent="0.25">
      <c r="A7777" s="164">
        <f>+Exports!A7780</f>
        <v>44885</v>
      </c>
      <c r="B7777" s="165">
        <f t="shared" si="484"/>
        <v>2022</v>
      </c>
      <c r="C7777" s="165">
        <f t="shared" si="485"/>
        <v>11</v>
      </c>
      <c r="D7777" s="165">
        <f t="shared" si="486"/>
        <v>20</v>
      </c>
      <c r="E7777" s="165">
        <f>+Exports!B7780</f>
        <v>23</v>
      </c>
      <c r="F7777" s="165">
        <f>+WEEKDAY(ExportsELAP[[#This Row],[Date Prevailing]],1)</f>
        <v>1</v>
      </c>
      <c r="G7777" s="165">
        <f>+COUNTIFS(ECR_Hours!$K$6:$K$7,ExportsELAP[[#This Row],[Date Prevailing]])</f>
        <v>0</v>
      </c>
      <c r="H7777" s="165">
        <f t="shared" si="487"/>
        <v>1</v>
      </c>
      <c r="I7777" s="166">
        <f>+Exports!G7780</f>
        <v>9.3399000000000001</v>
      </c>
      <c r="J7777" s="166">
        <f>+'ELAP_IPCO-APND'!D7780</f>
        <v>86.292739999999995</v>
      </c>
      <c r="K7777" s="166">
        <f>+(ExportsELAP[[#This Row],[Exports kWh - MPT]]/1000)*ExportsELAP[[#This Row],[EIM Price]]</f>
        <v>0.80596556232599992</v>
      </c>
      <c r="L7777" s="167" t="str">
        <f>+INDEX(ECR_Hours!$I$12:$I$15,MATCH(ExportsELAP[[#This Row],[Date Prevailing]],ECR_Hours!$H$12:$H$15,1))</f>
        <v>NS</v>
      </c>
      <c r="M77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8" spans="1:13" x14ac:dyDescent="0.25">
      <c r="A7778" s="164">
        <f>+Exports!A7781</f>
        <v>44885</v>
      </c>
      <c r="B7778" s="165">
        <f t="shared" si="484"/>
        <v>2022</v>
      </c>
      <c r="C7778" s="165">
        <f t="shared" si="485"/>
        <v>11</v>
      </c>
      <c r="D7778" s="165">
        <f t="shared" si="486"/>
        <v>20</v>
      </c>
      <c r="E7778" s="165">
        <f>+Exports!B7781</f>
        <v>24</v>
      </c>
      <c r="F7778" s="165">
        <f>+WEEKDAY(ExportsELAP[[#This Row],[Date Prevailing]],1)</f>
        <v>1</v>
      </c>
      <c r="G7778" s="165">
        <f>+COUNTIFS(ECR_Hours!$K$6:$K$7,ExportsELAP[[#This Row],[Date Prevailing]])</f>
        <v>0</v>
      </c>
      <c r="H7778" s="165">
        <f t="shared" si="487"/>
        <v>1</v>
      </c>
      <c r="I7778" s="166">
        <f>+Exports!G7781</f>
        <v>9.8263999999999907</v>
      </c>
      <c r="J7778" s="166">
        <f>+'ELAP_IPCO-APND'!D7781</f>
        <v>73.841890000000006</v>
      </c>
      <c r="K7778" s="166">
        <f>+(ExportsELAP[[#This Row],[Exports kWh - MPT]]/1000)*ExportsELAP[[#This Row],[EIM Price]]</f>
        <v>0.72559994789599935</v>
      </c>
      <c r="L7778" s="167" t="str">
        <f>+INDEX(ECR_Hours!$I$12:$I$15,MATCH(ExportsELAP[[#This Row],[Date Prevailing]],ECR_Hours!$H$12:$H$15,1))</f>
        <v>NS</v>
      </c>
      <c r="M77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79" spans="1:13" x14ac:dyDescent="0.25">
      <c r="A7779" s="164">
        <f>+Exports!A7782</f>
        <v>44886</v>
      </c>
      <c r="B7779" s="165">
        <f t="shared" si="484"/>
        <v>2022</v>
      </c>
      <c r="C7779" s="165">
        <f t="shared" si="485"/>
        <v>11</v>
      </c>
      <c r="D7779" s="165">
        <f t="shared" si="486"/>
        <v>21</v>
      </c>
      <c r="E7779" s="165">
        <f>+Exports!B7782</f>
        <v>1</v>
      </c>
      <c r="F7779" s="165">
        <f>+WEEKDAY(ExportsELAP[[#This Row],[Date Prevailing]],1)</f>
        <v>2</v>
      </c>
      <c r="G7779" s="165">
        <f>+COUNTIFS(ECR_Hours!$K$6:$K$7,ExportsELAP[[#This Row],[Date Prevailing]])</f>
        <v>0</v>
      </c>
      <c r="H7779" s="165">
        <f t="shared" si="487"/>
        <v>2</v>
      </c>
      <c r="I7779" s="166">
        <f>+Exports!G7782</f>
        <v>8.522899999999991</v>
      </c>
      <c r="J7779" s="166">
        <f>+'ELAP_IPCO-APND'!D7782</f>
        <v>70.212400000000002</v>
      </c>
      <c r="K7779" s="166">
        <f>+(ExportsELAP[[#This Row],[Exports kWh - MPT]]/1000)*ExportsELAP[[#This Row],[EIM Price]]</f>
        <v>0.59841326395999939</v>
      </c>
      <c r="L7779" s="167" t="str">
        <f>+INDEX(ECR_Hours!$I$12:$I$15,MATCH(ExportsELAP[[#This Row],[Date Prevailing]],ECR_Hours!$H$12:$H$15,1))</f>
        <v>NS</v>
      </c>
      <c r="M77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0" spans="1:13" x14ac:dyDescent="0.25">
      <c r="A7780" s="164">
        <f>+Exports!A7783</f>
        <v>44886</v>
      </c>
      <c r="B7780" s="165">
        <f t="shared" si="484"/>
        <v>2022</v>
      </c>
      <c r="C7780" s="165">
        <f t="shared" si="485"/>
        <v>11</v>
      </c>
      <c r="D7780" s="165">
        <f t="shared" si="486"/>
        <v>21</v>
      </c>
      <c r="E7780" s="165">
        <f>+Exports!B7783</f>
        <v>2</v>
      </c>
      <c r="F7780" s="165">
        <f>+WEEKDAY(ExportsELAP[[#This Row],[Date Prevailing]],1)</f>
        <v>2</v>
      </c>
      <c r="G7780" s="165">
        <f>+COUNTIFS(ECR_Hours!$K$6:$K$7,ExportsELAP[[#This Row],[Date Prevailing]])</f>
        <v>0</v>
      </c>
      <c r="H7780" s="165">
        <f t="shared" si="487"/>
        <v>2</v>
      </c>
      <c r="I7780" s="166">
        <f>+Exports!G7783</f>
        <v>8.7596000000000007</v>
      </c>
      <c r="J7780" s="166">
        <f>+'ELAP_IPCO-APND'!D7783</f>
        <v>73.914180000000002</v>
      </c>
      <c r="K7780" s="166">
        <f>+(ExportsELAP[[#This Row],[Exports kWh - MPT]]/1000)*ExportsELAP[[#This Row],[EIM Price]]</f>
        <v>0.64745865112800005</v>
      </c>
      <c r="L7780" s="167" t="str">
        <f>+INDEX(ECR_Hours!$I$12:$I$15,MATCH(ExportsELAP[[#This Row],[Date Prevailing]],ECR_Hours!$H$12:$H$15,1))</f>
        <v>NS</v>
      </c>
      <c r="M77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1" spans="1:13" x14ac:dyDescent="0.25">
      <c r="A7781" s="164">
        <f>+Exports!A7784</f>
        <v>44886</v>
      </c>
      <c r="B7781" s="165">
        <f t="shared" si="484"/>
        <v>2022</v>
      </c>
      <c r="C7781" s="165">
        <f t="shared" si="485"/>
        <v>11</v>
      </c>
      <c r="D7781" s="165">
        <f t="shared" si="486"/>
        <v>21</v>
      </c>
      <c r="E7781" s="165">
        <f>+Exports!B7784</f>
        <v>3</v>
      </c>
      <c r="F7781" s="165">
        <f>+WEEKDAY(ExportsELAP[[#This Row],[Date Prevailing]],1)</f>
        <v>2</v>
      </c>
      <c r="G7781" s="165">
        <f>+COUNTIFS(ECR_Hours!$K$6:$K$7,ExportsELAP[[#This Row],[Date Prevailing]])</f>
        <v>0</v>
      </c>
      <c r="H7781" s="165">
        <f t="shared" si="487"/>
        <v>2</v>
      </c>
      <c r="I7781" s="166">
        <f>+Exports!G7784</f>
        <v>8.5228000000000002</v>
      </c>
      <c r="J7781" s="166">
        <f>+'ELAP_IPCO-APND'!D7784</f>
        <v>70.032889999999995</v>
      </c>
      <c r="K7781" s="166">
        <f>+(ExportsELAP[[#This Row],[Exports kWh - MPT]]/1000)*ExportsELAP[[#This Row],[EIM Price]]</f>
        <v>0.59687631489199999</v>
      </c>
      <c r="L7781" s="167" t="str">
        <f>+INDEX(ECR_Hours!$I$12:$I$15,MATCH(ExportsELAP[[#This Row],[Date Prevailing]],ECR_Hours!$H$12:$H$15,1))</f>
        <v>NS</v>
      </c>
      <c r="M77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2" spans="1:13" x14ac:dyDescent="0.25">
      <c r="A7782" s="164">
        <f>+Exports!A7785</f>
        <v>44886</v>
      </c>
      <c r="B7782" s="165">
        <f t="shared" si="484"/>
        <v>2022</v>
      </c>
      <c r="C7782" s="165">
        <f t="shared" si="485"/>
        <v>11</v>
      </c>
      <c r="D7782" s="165">
        <f t="shared" si="486"/>
        <v>21</v>
      </c>
      <c r="E7782" s="165">
        <f>+Exports!B7785</f>
        <v>4</v>
      </c>
      <c r="F7782" s="165">
        <f>+WEEKDAY(ExportsELAP[[#This Row],[Date Prevailing]],1)</f>
        <v>2</v>
      </c>
      <c r="G7782" s="165">
        <f>+COUNTIFS(ECR_Hours!$K$6:$K$7,ExportsELAP[[#This Row],[Date Prevailing]])</f>
        <v>0</v>
      </c>
      <c r="H7782" s="165">
        <f t="shared" si="487"/>
        <v>2</v>
      </c>
      <c r="I7782" s="166">
        <f>+Exports!G7785</f>
        <v>8.5971000000000011</v>
      </c>
      <c r="J7782" s="166">
        <f>+'ELAP_IPCO-APND'!D7785</f>
        <v>72.330370000000002</v>
      </c>
      <c r="K7782" s="166">
        <f>+(ExportsELAP[[#This Row],[Exports kWh - MPT]]/1000)*ExportsELAP[[#This Row],[EIM Price]]</f>
        <v>0.62183142392700008</v>
      </c>
      <c r="L7782" s="167" t="str">
        <f>+INDEX(ECR_Hours!$I$12:$I$15,MATCH(ExportsELAP[[#This Row],[Date Prevailing]],ECR_Hours!$H$12:$H$15,1))</f>
        <v>NS</v>
      </c>
      <c r="M77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3" spans="1:13" x14ac:dyDescent="0.25">
      <c r="A7783" s="164">
        <f>+Exports!A7786</f>
        <v>44886</v>
      </c>
      <c r="B7783" s="165">
        <f t="shared" si="484"/>
        <v>2022</v>
      </c>
      <c r="C7783" s="165">
        <f t="shared" si="485"/>
        <v>11</v>
      </c>
      <c r="D7783" s="165">
        <f t="shared" si="486"/>
        <v>21</v>
      </c>
      <c r="E7783" s="165">
        <f>+Exports!B7786</f>
        <v>5</v>
      </c>
      <c r="F7783" s="165">
        <f>+WEEKDAY(ExportsELAP[[#This Row],[Date Prevailing]],1)</f>
        <v>2</v>
      </c>
      <c r="G7783" s="165">
        <f>+COUNTIFS(ECR_Hours!$K$6:$K$7,ExportsELAP[[#This Row],[Date Prevailing]])</f>
        <v>0</v>
      </c>
      <c r="H7783" s="165">
        <f t="shared" si="487"/>
        <v>2</v>
      </c>
      <c r="I7783" s="166">
        <f>+Exports!G7786</f>
        <v>8.7034000000000002</v>
      </c>
      <c r="J7783" s="166">
        <f>+'ELAP_IPCO-APND'!D7786</f>
        <v>73.414789999999996</v>
      </c>
      <c r="K7783" s="166">
        <f>+(ExportsELAP[[#This Row],[Exports kWh - MPT]]/1000)*ExportsELAP[[#This Row],[EIM Price]]</f>
        <v>0.63895828328600002</v>
      </c>
      <c r="L7783" s="167" t="str">
        <f>+INDEX(ECR_Hours!$I$12:$I$15,MATCH(ExportsELAP[[#This Row],[Date Prevailing]],ECR_Hours!$H$12:$H$15,1))</f>
        <v>NS</v>
      </c>
      <c r="M77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4" spans="1:13" x14ac:dyDescent="0.25">
      <c r="A7784" s="164">
        <f>+Exports!A7787</f>
        <v>44886</v>
      </c>
      <c r="B7784" s="165">
        <f t="shared" si="484"/>
        <v>2022</v>
      </c>
      <c r="C7784" s="165">
        <f t="shared" si="485"/>
        <v>11</v>
      </c>
      <c r="D7784" s="165">
        <f t="shared" si="486"/>
        <v>21</v>
      </c>
      <c r="E7784" s="165">
        <f>+Exports!B7787</f>
        <v>6</v>
      </c>
      <c r="F7784" s="165">
        <f>+WEEKDAY(ExportsELAP[[#This Row],[Date Prevailing]],1)</f>
        <v>2</v>
      </c>
      <c r="G7784" s="165">
        <f>+COUNTIFS(ECR_Hours!$K$6:$K$7,ExportsELAP[[#This Row],[Date Prevailing]])</f>
        <v>0</v>
      </c>
      <c r="H7784" s="165">
        <f t="shared" si="487"/>
        <v>2</v>
      </c>
      <c r="I7784" s="166">
        <f>+Exports!G7787</f>
        <v>8.6752000000000002</v>
      </c>
      <c r="J7784" s="166">
        <f>+'ELAP_IPCO-APND'!D7787</f>
        <v>77.971220000000002</v>
      </c>
      <c r="K7784" s="166">
        <f>+(ExportsELAP[[#This Row],[Exports kWh - MPT]]/1000)*ExportsELAP[[#This Row],[EIM Price]]</f>
        <v>0.67641592774400006</v>
      </c>
      <c r="L7784" s="167" t="str">
        <f>+INDEX(ECR_Hours!$I$12:$I$15,MATCH(ExportsELAP[[#This Row],[Date Prevailing]],ECR_Hours!$H$12:$H$15,1))</f>
        <v>NS</v>
      </c>
      <c r="M77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5" spans="1:13" x14ac:dyDescent="0.25">
      <c r="A7785" s="164">
        <f>+Exports!A7788</f>
        <v>44886</v>
      </c>
      <c r="B7785" s="165">
        <f t="shared" si="484"/>
        <v>2022</v>
      </c>
      <c r="C7785" s="165">
        <f t="shared" si="485"/>
        <v>11</v>
      </c>
      <c r="D7785" s="165">
        <f t="shared" si="486"/>
        <v>21</v>
      </c>
      <c r="E7785" s="165">
        <f>+Exports!B7788</f>
        <v>7</v>
      </c>
      <c r="F7785" s="165">
        <f>+WEEKDAY(ExportsELAP[[#This Row],[Date Prevailing]],1)</f>
        <v>2</v>
      </c>
      <c r="G7785" s="165">
        <f>+COUNTIFS(ECR_Hours!$K$6:$K$7,ExportsELAP[[#This Row],[Date Prevailing]])</f>
        <v>0</v>
      </c>
      <c r="H7785" s="165">
        <f t="shared" si="487"/>
        <v>2</v>
      </c>
      <c r="I7785" s="166">
        <f>+Exports!G7788</f>
        <v>5.5038999999999998</v>
      </c>
      <c r="J7785" s="166">
        <f>+'ELAP_IPCO-APND'!D7788</f>
        <v>81.854560000000006</v>
      </c>
      <c r="K7785" s="166">
        <f>+(ExportsELAP[[#This Row],[Exports kWh - MPT]]/1000)*ExportsELAP[[#This Row],[EIM Price]]</f>
        <v>0.45051931278400004</v>
      </c>
      <c r="L7785" s="167" t="str">
        <f>+INDEX(ECR_Hours!$I$12:$I$15,MATCH(ExportsELAP[[#This Row],[Date Prevailing]],ECR_Hours!$H$12:$H$15,1))</f>
        <v>NS</v>
      </c>
      <c r="M77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6" spans="1:13" x14ac:dyDescent="0.25">
      <c r="A7786" s="164">
        <f>+Exports!A7789</f>
        <v>44886</v>
      </c>
      <c r="B7786" s="165">
        <f t="shared" si="484"/>
        <v>2022</v>
      </c>
      <c r="C7786" s="165">
        <f t="shared" si="485"/>
        <v>11</v>
      </c>
      <c r="D7786" s="165">
        <f t="shared" si="486"/>
        <v>21</v>
      </c>
      <c r="E7786" s="165">
        <f>+Exports!B7789</f>
        <v>8</v>
      </c>
      <c r="F7786" s="165">
        <f>+WEEKDAY(ExportsELAP[[#This Row],[Date Prevailing]],1)</f>
        <v>2</v>
      </c>
      <c r="G7786" s="165">
        <f>+COUNTIFS(ECR_Hours!$K$6:$K$7,ExportsELAP[[#This Row],[Date Prevailing]])</f>
        <v>0</v>
      </c>
      <c r="H7786" s="165">
        <f t="shared" si="487"/>
        <v>2</v>
      </c>
      <c r="I7786" s="166">
        <f>+Exports!G7789</f>
        <v>532.27099999999996</v>
      </c>
      <c r="J7786" s="166">
        <f>+'ELAP_IPCO-APND'!D7789</f>
        <v>103.4786</v>
      </c>
      <c r="K7786" s="166">
        <f>+(ExportsELAP[[#This Row],[Exports kWh - MPT]]/1000)*ExportsELAP[[#This Row],[EIM Price]]</f>
        <v>55.078657900599993</v>
      </c>
      <c r="L7786" s="167" t="str">
        <f>+INDEX(ECR_Hours!$I$12:$I$15,MATCH(ExportsELAP[[#This Row],[Date Prevailing]],ECR_Hours!$H$12:$H$15,1))</f>
        <v>NS</v>
      </c>
      <c r="M77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7" spans="1:13" x14ac:dyDescent="0.25">
      <c r="A7787" s="164">
        <f>+Exports!A7790</f>
        <v>44886</v>
      </c>
      <c r="B7787" s="165">
        <f t="shared" si="484"/>
        <v>2022</v>
      </c>
      <c r="C7787" s="165">
        <f t="shared" si="485"/>
        <v>11</v>
      </c>
      <c r="D7787" s="165">
        <f t="shared" si="486"/>
        <v>21</v>
      </c>
      <c r="E7787" s="165">
        <f>+Exports!B7790</f>
        <v>9</v>
      </c>
      <c r="F7787" s="165">
        <f>+WEEKDAY(ExportsELAP[[#This Row],[Date Prevailing]],1)</f>
        <v>2</v>
      </c>
      <c r="G7787" s="165">
        <f>+COUNTIFS(ECR_Hours!$K$6:$K$7,ExportsELAP[[#This Row],[Date Prevailing]])</f>
        <v>0</v>
      </c>
      <c r="H7787" s="165">
        <f t="shared" si="487"/>
        <v>2</v>
      </c>
      <c r="I7787" s="166">
        <f>+Exports!G7790</f>
        <v>8522.8474000000006</v>
      </c>
      <c r="J7787" s="166">
        <f>+'ELAP_IPCO-APND'!D7790</f>
        <v>83.378929999999997</v>
      </c>
      <c r="K7787" s="166">
        <f>+(ExportsELAP[[#This Row],[Exports kWh - MPT]]/1000)*ExportsELAP[[#This Row],[EIM Price]]</f>
        <v>710.62589676528194</v>
      </c>
      <c r="L7787" s="167" t="str">
        <f>+INDEX(ECR_Hours!$I$12:$I$15,MATCH(ExportsELAP[[#This Row],[Date Prevailing]],ECR_Hours!$H$12:$H$15,1))</f>
        <v>NS</v>
      </c>
      <c r="M77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8" spans="1:13" x14ac:dyDescent="0.25">
      <c r="A7788" s="164">
        <f>+Exports!A7791</f>
        <v>44886</v>
      </c>
      <c r="B7788" s="165">
        <f t="shared" si="484"/>
        <v>2022</v>
      </c>
      <c r="C7788" s="165">
        <f t="shared" si="485"/>
        <v>11</v>
      </c>
      <c r="D7788" s="165">
        <f t="shared" si="486"/>
        <v>21</v>
      </c>
      <c r="E7788" s="165">
        <f>+Exports!B7791</f>
        <v>10</v>
      </c>
      <c r="F7788" s="165">
        <f>+WEEKDAY(ExportsELAP[[#This Row],[Date Prevailing]],1)</f>
        <v>2</v>
      </c>
      <c r="G7788" s="165">
        <f>+COUNTIFS(ECR_Hours!$K$6:$K$7,ExportsELAP[[#This Row],[Date Prevailing]])</f>
        <v>0</v>
      </c>
      <c r="H7788" s="165">
        <f t="shared" si="487"/>
        <v>2</v>
      </c>
      <c r="I7788" s="166">
        <f>+Exports!G7791</f>
        <v>20907.633099999999</v>
      </c>
      <c r="J7788" s="166">
        <f>+'ELAP_IPCO-APND'!D7791</f>
        <v>63.055570000000003</v>
      </c>
      <c r="K7788" s="166">
        <f>+(ExportsELAP[[#This Row],[Exports kWh - MPT]]/1000)*ExportsELAP[[#This Row],[EIM Price]]</f>
        <v>1318.3427224713669</v>
      </c>
      <c r="L7788" s="167" t="str">
        <f>+INDEX(ECR_Hours!$I$12:$I$15,MATCH(ExportsELAP[[#This Row],[Date Prevailing]],ECR_Hours!$H$12:$H$15,1))</f>
        <v>NS</v>
      </c>
      <c r="M77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89" spans="1:13" x14ac:dyDescent="0.25">
      <c r="A7789" s="164">
        <f>+Exports!A7792</f>
        <v>44886</v>
      </c>
      <c r="B7789" s="165">
        <f t="shared" si="484"/>
        <v>2022</v>
      </c>
      <c r="C7789" s="165">
        <f t="shared" si="485"/>
        <v>11</v>
      </c>
      <c r="D7789" s="165">
        <f t="shared" si="486"/>
        <v>21</v>
      </c>
      <c r="E7789" s="165">
        <f>+Exports!B7792</f>
        <v>11</v>
      </c>
      <c r="F7789" s="165">
        <f>+WEEKDAY(ExportsELAP[[#This Row],[Date Prevailing]],1)</f>
        <v>2</v>
      </c>
      <c r="G7789" s="165">
        <f>+COUNTIFS(ECR_Hours!$K$6:$K$7,ExportsELAP[[#This Row],[Date Prevailing]])</f>
        <v>0</v>
      </c>
      <c r="H7789" s="165">
        <f t="shared" si="487"/>
        <v>2</v>
      </c>
      <c r="I7789" s="166">
        <f>+Exports!G7792</f>
        <v>32865.244500000001</v>
      </c>
      <c r="J7789" s="166">
        <f>+'ELAP_IPCO-APND'!D7792</f>
        <v>69.508219999999994</v>
      </c>
      <c r="K7789" s="166">
        <f>+(ExportsELAP[[#This Row],[Exports kWh - MPT]]/1000)*ExportsELAP[[#This Row],[EIM Price]]</f>
        <v>2284.4046450597898</v>
      </c>
      <c r="L7789" s="167" t="str">
        <f>+INDEX(ECR_Hours!$I$12:$I$15,MATCH(ExportsELAP[[#This Row],[Date Prevailing]],ECR_Hours!$H$12:$H$15,1))</f>
        <v>NS</v>
      </c>
      <c r="M77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0" spans="1:13" x14ac:dyDescent="0.25">
      <c r="A7790" s="164">
        <f>+Exports!A7793</f>
        <v>44886</v>
      </c>
      <c r="B7790" s="165">
        <f t="shared" si="484"/>
        <v>2022</v>
      </c>
      <c r="C7790" s="165">
        <f t="shared" si="485"/>
        <v>11</v>
      </c>
      <c r="D7790" s="165">
        <f t="shared" si="486"/>
        <v>21</v>
      </c>
      <c r="E7790" s="165">
        <f>+Exports!B7793</f>
        <v>12</v>
      </c>
      <c r="F7790" s="165">
        <f>+WEEKDAY(ExportsELAP[[#This Row],[Date Prevailing]],1)</f>
        <v>2</v>
      </c>
      <c r="G7790" s="165">
        <f>+COUNTIFS(ECR_Hours!$K$6:$K$7,ExportsELAP[[#This Row],[Date Prevailing]])</f>
        <v>0</v>
      </c>
      <c r="H7790" s="165">
        <f t="shared" si="487"/>
        <v>2</v>
      </c>
      <c r="I7790" s="166">
        <f>+Exports!G7793</f>
        <v>39771.9202</v>
      </c>
      <c r="J7790" s="166">
        <f>+'ELAP_IPCO-APND'!D7793</f>
        <v>65.412469999999999</v>
      </c>
      <c r="K7790" s="166">
        <f>+(ExportsELAP[[#This Row],[Exports kWh - MPT]]/1000)*ExportsELAP[[#This Row],[EIM Price]]</f>
        <v>2601.579536924894</v>
      </c>
      <c r="L7790" s="167" t="str">
        <f>+INDEX(ECR_Hours!$I$12:$I$15,MATCH(ExportsELAP[[#This Row],[Date Prevailing]],ECR_Hours!$H$12:$H$15,1))</f>
        <v>NS</v>
      </c>
      <c r="M77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1" spans="1:13" x14ac:dyDescent="0.25">
      <c r="A7791" s="164">
        <f>+Exports!A7794</f>
        <v>44886</v>
      </c>
      <c r="B7791" s="165">
        <f t="shared" si="484"/>
        <v>2022</v>
      </c>
      <c r="C7791" s="165">
        <f t="shared" si="485"/>
        <v>11</v>
      </c>
      <c r="D7791" s="165">
        <f t="shared" si="486"/>
        <v>21</v>
      </c>
      <c r="E7791" s="165">
        <f>+Exports!B7794</f>
        <v>13</v>
      </c>
      <c r="F7791" s="165">
        <f>+WEEKDAY(ExportsELAP[[#This Row],[Date Prevailing]],1)</f>
        <v>2</v>
      </c>
      <c r="G7791" s="165">
        <f>+COUNTIFS(ECR_Hours!$K$6:$K$7,ExportsELAP[[#This Row],[Date Prevailing]])</f>
        <v>0</v>
      </c>
      <c r="H7791" s="165">
        <f t="shared" si="487"/>
        <v>2</v>
      </c>
      <c r="I7791" s="166">
        <f>+Exports!G7794</f>
        <v>42392.127099999998</v>
      </c>
      <c r="J7791" s="166">
        <f>+'ELAP_IPCO-APND'!D7794</f>
        <v>64.546109999999999</v>
      </c>
      <c r="K7791" s="166">
        <f>+(ExportsELAP[[#This Row],[Exports kWh - MPT]]/1000)*ExportsELAP[[#This Row],[EIM Price]]</f>
        <v>2736.2468989305808</v>
      </c>
      <c r="L7791" s="167" t="str">
        <f>+INDEX(ECR_Hours!$I$12:$I$15,MATCH(ExportsELAP[[#This Row],[Date Prevailing]],ECR_Hours!$H$12:$H$15,1))</f>
        <v>NS</v>
      </c>
      <c r="M77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2" spans="1:13" x14ac:dyDescent="0.25">
      <c r="A7792" s="164">
        <f>+Exports!A7795</f>
        <v>44886</v>
      </c>
      <c r="B7792" s="165">
        <f t="shared" si="484"/>
        <v>2022</v>
      </c>
      <c r="C7792" s="165">
        <f t="shared" si="485"/>
        <v>11</v>
      </c>
      <c r="D7792" s="165">
        <f t="shared" si="486"/>
        <v>21</v>
      </c>
      <c r="E7792" s="165">
        <f>+Exports!B7795</f>
        <v>14</v>
      </c>
      <c r="F7792" s="165">
        <f>+WEEKDAY(ExportsELAP[[#This Row],[Date Prevailing]],1)</f>
        <v>2</v>
      </c>
      <c r="G7792" s="165">
        <f>+COUNTIFS(ECR_Hours!$K$6:$K$7,ExportsELAP[[#This Row],[Date Prevailing]])</f>
        <v>0</v>
      </c>
      <c r="H7792" s="165">
        <f t="shared" si="487"/>
        <v>2</v>
      </c>
      <c r="I7792" s="166">
        <f>+Exports!G7795</f>
        <v>40334.684999999998</v>
      </c>
      <c r="J7792" s="166">
        <f>+'ELAP_IPCO-APND'!D7795</f>
        <v>64.151430000000005</v>
      </c>
      <c r="K7792" s="166">
        <f>+(ExportsELAP[[#This Row],[Exports kWh - MPT]]/1000)*ExportsELAP[[#This Row],[EIM Price]]</f>
        <v>2587.5277213495501</v>
      </c>
      <c r="L7792" s="167" t="str">
        <f>+INDEX(ECR_Hours!$I$12:$I$15,MATCH(ExportsELAP[[#This Row],[Date Prevailing]],ECR_Hours!$H$12:$H$15,1))</f>
        <v>NS</v>
      </c>
      <c r="M77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3" spans="1:13" x14ac:dyDescent="0.25">
      <c r="A7793" s="164">
        <f>+Exports!A7796</f>
        <v>44886</v>
      </c>
      <c r="B7793" s="165">
        <f t="shared" si="484"/>
        <v>2022</v>
      </c>
      <c r="C7793" s="165">
        <f t="shared" si="485"/>
        <v>11</v>
      </c>
      <c r="D7793" s="165">
        <f t="shared" si="486"/>
        <v>21</v>
      </c>
      <c r="E7793" s="165">
        <f>+Exports!B7796</f>
        <v>15</v>
      </c>
      <c r="F7793" s="165">
        <f>+WEEKDAY(ExportsELAP[[#This Row],[Date Prevailing]],1)</f>
        <v>2</v>
      </c>
      <c r="G7793" s="165">
        <f>+COUNTIFS(ECR_Hours!$K$6:$K$7,ExportsELAP[[#This Row],[Date Prevailing]])</f>
        <v>0</v>
      </c>
      <c r="H7793" s="165">
        <f t="shared" si="487"/>
        <v>2</v>
      </c>
      <c r="I7793" s="166">
        <f>+Exports!G7796</f>
        <v>32781.310799999999</v>
      </c>
      <c r="J7793" s="166">
        <f>+'ELAP_IPCO-APND'!D7796</f>
        <v>65.837410000000006</v>
      </c>
      <c r="K7793" s="166">
        <f>+(ExportsELAP[[#This Row],[Exports kWh - MPT]]/1000)*ExportsELAP[[#This Row],[EIM Price]]</f>
        <v>2158.236599477028</v>
      </c>
      <c r="L7793" s="167" t="str">
        <f>+INDEX(ECR_Hours!$I$12:$I$15,MATCH(ExportsELAP[[#This Row],[Date Prevailing]],ECR_Hours!$H$12:$H$15,1))</f>
        <v>NS</v>
      </c>
      <c r="M77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4" spans="1:13" x14ac:dyDescent="0.25">
      <c r="A7794" s="164">
        <f>+Exports!A7797</f>
        <v>44886</v>
      </c>
      <c r="B7794" s="165">
        <f t="shared" si="484"/>
        <v>2022</v>
      </c>
      <c r="C7794" s="165">
        <f t="shared" si="485"/>
        <v>11</v>
      </c>
      <c r="D7794" s="165">
        <f t="shared" si="486"/>
        <v>21</v>
      </c>
      <c r="E7794" s="165">
        <f>+Exports!B7797</f>
        <v>16</v>
      </c>
      <c r="F7794" s="165">
        <f>+WEEKDAY(ExportsELAP[[#This Row],[Date Prevailing]],1)</f>
        <v>2</v>
      </c>
      <c r="G7794" s="165">
        <f>+COUNTIFS(ECR_Hours!$K$6:$K$7,ExportsELAP[[#This Row],[Date Prevailing]])</f>
        <v>0</v>
      </c>
      <c r="H7794" s="165">
        <f t="shared" si="487"/>
        <v>2</v>
      </c>
      <c r="I7794" s="166">
        <f>+Exports!G7797</f>
        <v>20159.547699999999</v>
      </c>
      <c r="J7794" s="166">
        <f>+'ELAP_IPCO-APND'!D7797</f>
        <v>70.068330000000003</v>
      </c>
      <c r="K7794" s="166">
        <f>+(ExportsELAP[[#This Row],[Exports kWh - MPT]]/1000)*ExportsELAP[[#This Row],[EIM Price]]</f>
        <v>1412.5458408943409</v>
      </c>
      <c r="L7794" s="167" t="str">
        <f>+INDEX(ECR_Hours!$I$12:$I$15,MATCH(ExportsELAP[[#This Row],[Date Prevailing]],ECR_Hours!$H$12:$H$15,1))</f>
        <v>NS</v>
      </c>
      <c r="M77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5" spans="1:13" x14ac:dyDescent="0.25">
      <c r="A7795" s="164">
        <f>+Exports!A7798</f>
        <v>44886</v>
      </c>
      <c r="B7795" s="165">
        <f t="shared" si="484"/>
        <v>2022</v>
      </c>
      <c r="C7795" s="165">
        <f t="shared" si="485"/>
        <v>11</v>
      </c>
      <c r="D7795" s="165">
        <f t="shared" si="486"/>
        <v>21</v>
      </c>
      <c r="E7795" s="165">
        <f>+Exports!B7798</f>
        <v>17</v>
      </c>
      <c r="F7795" s="165">
        <f>+WEEKDAY(ExportsELAP[[#This Row],[Date Prevailing]],1)</f>
        <v>2</v>
      </c>
      <c r="G7795" s="165">
        <f>+COUNTIFS(ECR_Hours!$K$6:$K$7,ExportsELAP[[#This Row],[Date Prevailing]])</f>
        <v>0</v>
      </c>
      <c r="H7795" s="165">
        <f t="shared" si="487"/>
        <v>2</v>
      </c>
      <c r="I7795" s="166">
        <f>+Exports!G7798</f>
        <v>6391.6223</v>
      </c>
      <c r="J7795" s="166">
        <f>+'ELAP_IPCO-APND'!D7798</f>
        <v>98.283180000000002</v>
      </c>
      <c r="K7795" s="166">
        <f>+(ExportsELAP[[#This Row],[Exports kWh - MPT]]/1000)*ExportsELAP[[#This Row],[EIM Price]]</f>
        <v>628.18896500291396</v>
      </c>
      <c r="L7795" s="167" t="str">
        <f>+INDEX(ECR_Hours!$I$12:$I$15,MATCH(ExportsELAP[[#This Row],[Date Prevailing]],ECR_Hours!$H$12:$H$15,1))</f>
        <v>NS</v>
      </c>
      <c r="M77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6" spans="1:13" x14ac:dyDescent="0.25">
      <c r="A7796" s="164">
        <f>+Exports!A7799</f>
        <v>44886</v>
      </c>
      <c r="B7796" s="165">
        <f t="shared" si="484"/>
        <v>2022</v>
      </c>
      <c r="C7796" s="165">
        <f t="shared" si="485"/>
        <v>11</v>
      </c>
      <c r="D7796" s="165">
        <f t="shared" si="486"/>
        <v>21</v>
      </c>
      <c r="E7796" s="165">
        <f>+Exports!B7799</f>
        <v>18</v>
      </c>
      <c r="F7796" s="165">
        <f>+WEEKDAY(ExportsELAP[[#This Row],[Date Prevailing]],1)</f>
        <v>2</v>
      </c>
      <c r="G7796" s="165">
        <f>+COUNTIFS(ECR_Hours!$K$6:$K$7,ExportsELAP[[#This Row],[Date Prevailing]])</f>
        <v>0</v>
      </c>
      <c r="H7796" s="165">
        <f t="shared" si="487"/>
        <v>2</v>
      </c>
      <c r="I7796" s="166">
        <f>+Exports!G7799</f>
        <v>79.030900000000003</v>
      </c>
      <c r="J7796" s="166">
        <f>+'ELAP_IPCO-APND'!D7799</f>
        <v>106.36233</v>
      </c>
      <c r="K7796" s="166">
        <f>+(ExportsELAP[[#This Row],[Exports kWh - MPT]]/1000)*ExportsELAP[[#This Row],[EIM Price]]</f>
        <v>8.4059106659970002</v>
      </c>
      <c r="L7796" s="167" t="str">
        <f>+INDEX(ECR_Hours!$I$12:$I$15,MATCH(ExportsELAP[[#This Row],[Date Prevailing]],ECR_Hours!$H$12:$H$15,1))</f>
        <v>NS</v>
      </c>
      <c r="M77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7" spans="1:13" x14ac:dyDescent="0.25">
      <c r="A7797" s="164">
        <f>+Exports!A7800</f>
        <v>44886</v>
      </c>
      <c r="B7797" s="165">
        <f t="shared" si="484"/>
        <v>2022</v>
      </c>
      <c r="C7797" s="165">
        <f t="shared" si="485"/>
        <v>11</v>
      </c>
      <c r="D7797" s="165">
        <f t="shared" si="486"/>
        <v>21</v>
      </c>
      <c r="E7797" s="165">
        <f>+Exports!B7800</f>
        <v>19</v>
      </c>
      <c r="F7797" s="165">
        <f>+WEEKDAY(ExportsELAP[[#This Row],[Date Prevailing]],1)</f>
        <v>2</v>
      </c>
      <c r="G7797" s="165">
        <f>+COUNTIFS(ECR_Hours!$K$6:$K$7,ExportsELAP[[#This Row],[Date Prevailing]])</f>
        <v>0</v>
      </c>
      <c r="H7797" s="165">
        <f t="shared" si="487"/>
        <v>2</v>
      </c>
      <c r="I7797" s="166">
        <f>+Exports!G7800</f>
        <v>8.979000000000001</v>
      </c>
      <c r="J7797" s="166">
        <f>+'ELAP_IPCO-APND'!D7800</f>
        <v>90.755110000000002</v>
      </c>
      <c r="K7797" s="166">
        <f>+(ExportsELAP[[#This Row],[Exports kWh - MPT]]/1000)*ExportsELAP[[#This Row],[EIM Price]]</f>
        <v>0.8148901326900001</v>
      </c>
      <c r="L7797" s="167" t="str">
        <f>+INDEX(ECR_Hours!$I$12:$I$15,MATCH(ExportsELAP[[#This Row],[Date Prevailing]],ECR_Hours!$H$12:$H$15,1))</f>
        <v>NS</v>
      </c>
      <c r="M77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8" spans="1:13" x14ac:dyDescent="0.25">
      <c r="A7798" s="164">
        <f>+Exports!A7801</f>
        <v>44886</v>
      </c>
      <c r="B7798" s="165">
        <f t="shared" si="484"/>
        <v>2022</v>
      </c>
      <c r="C7798" s="165">
        <f t="shared" si="485"/>
        <v>11</v>
      </c>
      <c r="D7798" s="165">
        <f t="shared" si="486"/>
        <v>21</v>
      </c>
      <c r="E7798" s="165">
        <f>+Exports!B7801</f>
        <v>20</v>
      </c>
      <c r="F7798" s="165">
        <f>+WEEKDAY(ExportsELAP[[#This Row],[Date Prevailing]],1)</f>
        <v>2</v>
      </c>
      <c r="G7798" s="165">
        <f>+COUNTIFS(ECR_Hours!$K$6:$K$7,ExportsELAP[[#This Row],[Date Prevailing]])</f>
        <v>0</v>
      </c>
      <c r="H7798" s="165">
        <f t="shared" si="487"/>
        <v>2</v>
      </c>
      <c r="I7798" s="166">
        <f>+Exports!G7801</f>
        <v>6.805299999999999</v>
      </c>
      <c r="J7798" s="166">
        <f>+'ELAP_IPCO-APND'!D7801</f>
        <v>85.908749999999998</v>
      </c>
      <c r="K7798" s="166">
        <f>+(ExportsELAP[[#This Row],[Exports kWh - MPT]]/1000)*ExportsELAP[[#This Row],[EIM Price]]</f>
        <v>0.58463481637499992</v>
      </c>
      <c r="L7798" s="167" t="str">
        <f>+INDEX(ECR_Hours!$I$12:$I$15,MATCH(ExportsELAP[[#This Row],[Date Prevailing]],ECR_Hours!$H$12:$H$15,1))</f>
        <v>NS</v>
      </c>
      <c r="M77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799" spans="1:13" x14ac:dyDescent="0.25">
      <c r="A7799" s="164">
        <f>+Exports!A7802</f>
        <v>44886</v>
      </c>
      <c r="B7799" s="165">
        <f t="shared" si="484"/>
        <v>2022</v>
      </c>
      <c r="C7799" s="165">
        <f t="shared" si="485"/>
        <v>11</v>
      </c>
      <c r="D7799" s="165">
        <f t="shared" si="486"/>
        <v>21</v>
      </c>
      <c r="E7799" s="165">
        <f>+Exports!B7802</f>
        <v>21</v>
      </c>
      <c r="F7799" s="165">
        <f>+WEEKDAY(ExportsELAP[[#This Row],[Date Prevailing]],1)</f>
        <v>2</v>
      </c>
      <c r="G7799" s="165">
        <f>+COUNTIFS(ECR_Hours!$K$6:$K$7,ExportsELAP[[#This Row],[Date Prevailing]])</f>
        <v>0</v>
      </c>
      <c r="H7799" s="165">
        <f t="shared" si="487"/>
        <v>2</v>
      </c>
      <c r="I7799" s="166">
        <f>+Exports!G7802</f>
        <v>7.4272999999999998</v>
      </c>
      <c r="J7799" s="166">
        <f>+'ELAP_IPCO-APND'!D7802</f>
        <v>89.289060000000006</v>
      </c>
      <c r="K7799" s="166">
        <f>+(ExportsELAP[[#This Row],[Exports kWh - MPT]]/1000)*ExportsELAP[[#This Row],[EIM Price]]</f>
        <v>0.66317663533799998</v>
      </c>
      <c r="L7799" s="167" t="str">
        <f>+INDEX(ECR_Hours!$I$12:$I$15,MATCH(ExportsELAP[[#This Row],[Date Prevailing]],ECR_Hours!$H$12:$H$15,1))</f>
        <v>NS</v>
      </c>
      <c r="M77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0" spans="1:13" x14ac:dyDescent="0.25">
      <c r="A7800" s="164">
        <f>+Exports!A7803</f>
        <v>44886</v>
      </c>
      <c r="B7800" s="165">
        <f t="shared" si="484"/>
        <v>2022</v>
      </c>
      <c r="C7800" s="165">
        <f t="shared" si="485"/>
        <v>11</v>
      </c>
      <c r="D7800" s="165">
        <f t="shared" si="486"/>
        <v>21</v>
      </c>
      <c r="E7800" s="165">
        <f>+Exports!B7803</f>
        <v>22</v>
      </c>
      <c r="F7800" s="165">
        <f>+WEEKDAY(ExportsELAP[[#This Row],[Date Prevailing]],1)</f>
        <v>2</v>
      </c>
      <c r="G7800" s="165">
        <f>+COUNTIFS(ECR_Hours!$K$6:$K$7,ExportsELAP[[#This Row],[Date Prevailing]])</f>
        <v>0</v>
      </c>
      <c r="H7800" s="165">
        <f t="shared" si="487"/>
        <v>2</v>
      </c>
      <c r="I7800" s="166">
        <f>+Exports!G7803</f>
        <v>8.1674000000000007</v>
      </c>
      <c r="J7800" s="166">
        <f>+'ELAP_IPCO-APND'!D7803</f>
        <v>88.88852</v>
      </c>
      <c r="K7800" s="166">
        <f>+(ExportsELAP[[#This Row],[Exports kWh - MPT]]/1000)*ExportsELAP[[#This Row],[EIM Price]]</f>
        <v>0.72598809824800004</v>
      </c>
      <c r="L7800" s="167" t="str">
        <f>+INDEX(ECR_Hours!$I$12:$I$15,MATCH(ExportsELAP[[#This Row],[Date Prevailing]],ECR_Hours!$H$12:$H$15,1))</f>
        <v>NS</v>
      </c>
      <c r="M78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1" spans="1:13" x14ac:dyDescent="0.25">
      <c r="A7801" s="164">
        <f>+Exports!A7804</f>
        <v>44886</v>
      </c>
      <c r="B7801" s="165">
        <f t="shared" si="484"/>
        <v>2022</v>
      </c>
      <c r="C7801" s="165">
        <f t="shared" si="485"/>
        <v>11</v>
      </c>
      <c r="D7801" s="165">
        <f t="shared" si="486"/>
        <v>21</v>
      </c>
      <c r="E7801" s="165">
        <f>+Exports!B7804</f>
        <v>23</v>
      </c>
      <c r="F7801" s="165">
        <f>+WEEKDAY(ExportsELAP[[#This Row],[Date Prevailing]],1)</f>
        <v>2</v>
      </c>
      <c r="G7801" s="165">
        <f>+COUNTIFS(ECR_Hours!$K$6:$K$7,ExportsELAP[[#This Row],[Date Prevailing]])</f>
        <v>0</v>
      </c>
      <c r="H7801" s="165">
        <f t="shared" si="487"/>
        <v>2</v>
      </c>
      <c r="I7801" s="166">
        <f>+Exports!G7804</f>
        <v>7.3455000000000004</v>
      </c>
      <c r="J7801" s="166">
        <f>+'ELAP_IPCO-APND'!D7804</f>
        <v>91.153310000000005</v>
      </c>
      <c r="K7801" s="166">
        <f>+(ExportsELAP[[#This Row],[Exports kWh - MPT]]/1000)*ExportsELAP[[#This Row],[EIM Price]]</f>
        <v>0.6695666386050001</v>
      </c>
      <c r="L7801" s="167" t="str">
        <f>+INDEX(ECR_Hours!$I$12:$I$15,MATCH(ExportsELAP[[#This Row],[Date Prevailing]],ECR_Hours!$H$12:$H$15,1))</f>
        <v>NS</v>
      </c>
      <c r="M78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2" spans="1:13" x14ac:dyDescent="0.25">
      <c r="A7802" s="164">
        <f>+Exports!A7805</f>
        <v>44886</v>
      </c>
      <c r="B7802" s="165">
        <f t="shared" si="484"/>
        <v>2022</v>
      </c>
      <c r="C7802" s="165">
        <f t="shared" si="485"/>
        <v>11</v>
      </c>
      <c r="D7802" s="165">
        <f t="shared" si="486"/>
        <v>21</v>
      </c>
      <c r="E7802" s="165">
        <f>+Exports!B7805</f>
        <v>24</v>
      </c>
      <c r="F7802" s="165">
        <f>+WEEKDAY(ExportsELAP[[#This Row],[Date Prevailing]],1)</f>
        <v>2</v>
      </c>
      <c r="G7802" s="165">
        <f>+COUNTIFS(ECR_Hours!$K$6:$K$7,ExportsELAP[[#This Row],[Date Prevailing]])</f>
        <v>0</v>
      </c>
      <c r="H7802" s="165">
        <f t="shared" si="487"/>
        <v>2</v>
      </c>
      <c r="I7802" s="166">
        <f>+Exports!G7805</f>
        <v>7.9509000000000007</v>
      </c>
      <c r="J7802" s="166">
        <f>+'ELAP_IPCO-APND'!D7805</f>
        <v>93.159130000000005</v>
      </c>
      <c r="K7802" s="166">
        <f>+(ExportsELAP[[#This Row],[Exports kWh - MPT]]/1000)*ExportsELAP[[#This Row],[EIM Price]]</f>
        <v>0.74069892671700011</v>
      </c>
      <c r="L7802" s="167" t="str">
        <f>+INDEX(ECR_Hours!$I$12:$I$15,MATCH(ExportsELAP[[#This Row],[Date Prevailing]],ECR_Hours!$H$12:$H$15,1))</f>
        <v>NS</v>
      </c>
      <c r="M78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3" spans="1:13" x14ac:dyDescent="0.25">
      <c r="A7803" s="164">
        <f>+Exports!A7806</f>
        <v>44887</v>
      </c>
      <c r="B7803" s="165">
        <f t="shared" si="484"/>
        <v>2022</v>
      </c>
      <c r="C7803" s="165">
        <f t="shared" si="485"/>
        <v>11</v>
      </c>
      <c r="D7803" s="165">
        <f t="shared" si="486"/>
        <v>22</v>
      </c>
      <c r="E7803" s="165">
        <f>+Exports!B7806</f>
        <v>1</v>
      </c>
      <c r="F7803" s="165">
        <f>+WEEKDAY(ExportsELAP[[#This Row],[Date Prevailing]],1)</f>
        <v>3</v>
      </c>
      <c r="G7803" s="165">
        <f>+COUNTIFS(ECR_Hours!$K$6:$K$7,ExportsELAP[[#This Row],[Date Prevailing]])</f>
        <v>0</v>
      </c>
      <c r="H7803" s="165">
        <f t="shared" si="487"/>
        <v>3</v>
      </c>
      <c r="I7803" s="166">
        <f>+Exports!G7806</f>
        <v>9.2230999999999899</v>
      </c>
      <c r="J7803" s="166">
        <f>+'ELAP_IPCO-APND'!D7806</f>
        <v>78.058710000000005</v>
      </c>
      <c r="K7803" s="166">
        <f>+(ExportsELAP[[#This Row],[Exports kWh - MPT]]/1000)*ExportsELAP[[#This Row],[EIM Price]]</f>
        <v>0.71994328820099918</v>
      </c>
      <c r="L7803" s="167" t="str">
        <f>+INDEX(ECR_Hours!$I$12:$I$15,MATCH(ExportsELAP[[#This Row],[Date Prevailing]],ECR_Hours!$H$12:$H$15,1))</f>
        <v>NS</v>
      </c>
      <c r="M78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4" spans="1:13" x14ac:dyDescent="0.25">
      <c r="A7804" s="164">
        <f>+Exports!A7807</f>
        <v>44887</v>
      </c>
      <c r="B7804" s="165">
        <f t="shared" si="484"/>
        <v>2022</v>
      </c>
      <c r="C7804" s="165">
        <f t="shared" si="485"/>
        <v>11</v>
      </c>
      <c r="D7804" s="165">
        <f t="shared" si="486"/>
        <v>22</v>
      </c>
      <c r="E7804" s="165">
        <f>+Exports!B7807</f>
        <v>2</v>
      </c>
      <c r="F7804" s="165">
        <f>+WEEKDAY(ExportsELAP[[#This Row],[Date Prevailing]],1)</f>
        <v>3</v>
      </c>
      <c r="G7804" s="165">
        <f>+COUNTIFS(ECR_Hours!$K$6:$K$7,ExportsELAP[[#This Row],[Date Prevailing]])</f>
        <v>0</v>
      </c>
      <c r="H7804" s="165">
        <f t="shared" si="487"/>
        <v>3</v>
      </c>
      <c r="I7804" s="166">
        <f>+Exports!G7807</f>
        <v>9.267100000000001</v>
      </c>
      <c r="J7804" s="166">
        <f>+'ELAP_IPCO-APND'!D7807</f>
        <v>82.450609999999998</v>
      </c>
      <c r="K7804" s="166">
        <f>+(ExportsELAP[[#This Row],[Exports kWh - MPT]]/1000)*ExportsELAP[[#This Row],[EIM Price]]</f>
        <v>0.76407804793099998</v>
      </c>
      <c r="L7804" s="167" t="str">
        <f>+INDEX(ECR_Hours!$I$12:$I$15,MATCH(ExportsELAP[[#This Row],[Date Prevailing]],ECR_Hours!$H$12:$H$15,1))</f>
        <v>NS</v>
      </c>
      <c r="M78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5" spans="1:13" x14ac:dyDescent="0.25">
      <c r="A7805" s="164">
        <f>+Exports!A7808</f>
        <v>44887</v>
      </c>
      <c r="B7805" s="165">
        <f t="shared" si="484"/>
        <v>2022</v>
      </c>
      <c r="C7805" s="165">
        <f t="shared" si="485"/>
        <v>11</v>
      </c>
      <c r="D7805" s="165">
        <f t="shared" si="486"/>
        <v>22</v>
      </c>
      <c r="E7805" s="165">
        <f>+Exports!B7808</f>
        <v>3</v>
      </c>
      <c r="F7805" s="165">
        <f>+WEEKDAY(ExportsELAP[[#This Row],[Date Prevailing]],1)</f>
        <v>3</v>
      </c>
      <c r="G7805" s="165">
        <f>+COUNTIFS(ECR_Hours!$K$6:$K$7,ExportsELAP[[#This Row],[Date Prevailing]])</f>
        <v>0</v>
      </c>
      <c r="H7805" s="165">
        <f t="shared" si="487"/>
        <v>3</v>
      </c>
      <c r="I7805" s="166">
        <f>+Exports!G7808</f>
        <v>8.9647000000000006</v>
      </c>
      <c r="J7805" s="166">
        <f>+'ELAP_IPCO-APND'!D7808</f>
        <v>77.939920000000001</v>
      </c>
      <c r="K7805" s="166">
        <f>+(ExportsELAP[[#This Row],[Exports kWh - MPT]]/1000)*ExportsELAP[[#This Row],[EIM Price]]</f>
        <v>0.69870800082400009</v>
      </c>
      <c r="L7805" s="167" t="str">
        <f>+INDEX(ECR_Hours!$I$12:$I$15,MATCH(ExportsELAP[[#This Row],[Date Prevailing]],ECR_Hours!$H$12:$H$15,1))</f>
        <v>NS</v>
      </c>
      <c r="M78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6" spans="1:13" x14ac:dyDescent="0.25">
      <c r="A7806" s="164">
        <f>+Exports!A7809</f>
        <v>44887</v>
      </c>
      <c r="B7806" s="165">
        <f t="shared" si="484"/>
        <v>2022</v>
      </c>
      <c r="C7806" s="165">
        <f t="shared" si="485"/>
        <v>11</v>
      </c>
      <c r="D7806" s="165">
        <f t="shared" si="486"/>
        <v>22</v>
      </c>
      <c r="E7806" s="165">
        <f>+Exports!B7809</f>
        <v>4</v>
      </c>
      <c r="F7806" s="165">
        <f>+WEEKDAY(ExportsELAP[[#This Row],[Date Prevailing]],1)</f>
        <v>3</v>
      </c>
      <c r="G7806" s="165">
        <f>+COUNTIFS(ECR_Hours!$K$6:$K$7,ExportsELAP[[#This Row],[Date Prevailing]])</f>
        <v>0</v>
      </c>
      <c r="H7806" s="165">
        <f t="shared" si="487"/>
        <v>3</v>
      </c>
      <c r="I7806" s="166">
        <f>+Exports!G7809</f>
        <v>5.8769</v>
      </c>
      <c r="J7806" s="166">
        <f>+'ELAP_IPCO-APND'!D7809</f>
        <v>83.669300000000007</v>
      </c>
      <c r="K7806" s="166">
        <f>+(ExportsELAP[[#This Row],[Exports kWh - MPT]]/1000)*ExportsELAP[[#This Row],[EIM Price]]</f>
        <v>0.49171610917000003</v>
      </c>
      <c r="L7806" s="167" t="str">
        <f>+INDEX(ECR_Hours!$I$12:$I$15,MATCH(ExportsELAP[[#This Row],[Date Prevailing]],ECR_Hours!$H$12:$H$15,1))</f>
        <v>NS</v>
      </c>
      <c r="M78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7" spans="1:13" x14ac:dyDescent="0.25">
      <c r="A7807" s="164">
        <f>+Exports!A7810</f>
        <v>44887</v>
      </c>
      <c r="B7807" s="165">
        <f t="shared" si="484"/>
        <v>2022</v>
      </c>
      <c r="C7807" s="165">
        <f t="shared" si="485"/>
        <v>11</v>
      </c>
      <c r="D7807" s="165">
        <f t="shared" si="486"/>
        <v>22</v>
      </c>
      <c r="E7807" s="165">
        <f>+Exports!B7810</f>
        <v>5</v>
      </c>
      <c r="F7807" s="165">
        <f>+WEEKDAY(ExportsELAP[[#This Row],[Date Prevailing]],1)</f>
        <v>3</v>
      </c>
      <c r="G7807" s="165">
        <f>+COUNTIFS(ECR_Hours!$K$6:$K$7,ExportsELAP[[#This Row],[Date Prevailing]])</f>
        <v>0</v>
      </c>
      <c r="H7807" s="165">
        <f t="shared" si="487"/>
        <v>3</v>
      </c>
      <c r="I7807" s="166">
        <f>+Exports!G7810</f>
        <v>8.20929999999999</v>
      </c>
      <c r="J7807" s="166">
        <f>+'ELAP_IPCO-APND'!D7810</f>
        <v>72.893209999999996</v>
      </c>
      <c r="K7807" s="166">
        <f>+(ExportsELAP[[#This Row],[Exports kWh - MPT]]/1000)*ExportsELAP[[#This Row],[EIM Price]]</f>
        <v>0.59840222885299932</v>
      </c>
      <c r="L7807" s="167" t="str">
        <f>+INDEX(ECR_Hours!$I$12:$I$15,MATCH(ExportsELAP[[#This Row],[Date Prevailing]],ECR_Hours!$H$12:$H$15,1))</f>
        <v>NS</v>
      </c>
      <c r="M78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8" spans="1:13" x14ac:dyDescent="0.25">
      <c r="A7808" s="164">
        <f>+Exports!A7811</f>
        <v>44887</v>
      </c>
      <c r="B7808" s="165">
        <f t="shared" si="484"/>
        <v>2022</v>
      </c>
      <c r="C7808" s="165">
        <f t="shared" si="485"/>
        <v>11</v>
      </c>
      <c r="D7808" s="165">
        <f t="shared" si="486"/>
        <v>22</v>
      </c>
      <c r="E7808" s="165">
        <f>+Exports!B7811</f>
        <v>6</v>
      </c>
      <c r="F7808" s="165">
        <f>+WEEKDAY(ExportsELAP[[#This Row],[Date Prevailing]],1)</f>
        <v>3</v>
      </c>
      <c r="G7808" s="165">
        <f>+COUNTIFS(ECR_Hours!$K$6:$K$7,ExportsELAP[[#This Row],[Date Prevailing]])</f>
        <v>0</v>
      </c>
      <c r="H7808" s="165">
        <f t="shared" si="487"/>
        <v>3</v>
      </c>
      <c r="I7808" s="166">
        <f>+Exports!G7811</f>
        <v>6.0117999999999991</v>
      </c>
      <c r="J7808" s="166">
        <f>+'ELAP_IPCO-APND'!D7811</f>
        <v>78.725719999999995</v>
      </c>
      <c r="K7808" s="166">
        <f>+(ExportsELAP[[#This Row],[Exports kWh - MPT]]/1000)*ExportsELAP[[#This Row],[EIM Price]]</f>
        <v>0.47328328349599991</v>
      </c>
      <c r="L7808" s="167" t="str">
        <f>+INDEX(ECR_Hours!$I$12:$I$15,MATCH(ExportsELAP[[#This Row],[Date Prevailing]],ECR_Hours!$H$12:$H$15,1))</f>
        <v>NS</v>
      </c>
      <c r="M78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09" spans="1:13" x14ac:dyDescent="0.25">
      <c r="A7809" s="164">
        <f>+Exports!A7812</f>
        <v>44887</v>
      </c>
      <c r="B7809" s="165">
        <f t="shared" si="484"/>
        <v>2022</v>
      </c>
      <c r="C7809" s="165">
        <f t="shared" si="485"/>
        <v>11</v>
      </c>
      <c r="D7809" s="165">
        <f t="shared" si="486"/>
        <v>22</v>
      </c>
      <c r="E7809" s="165">
        <f>+Exports!B7812</f>
        <v>7</v>
      </c>
      <c r="F7809" s="165">
        <f>+WEEKDAY(ExportsELAP[[#This Row],[Date Prevailing]],1)</f>
        <v>3</v>
      </c>
      <c r="G7809" s="165">
        <f>+COUNTIFS(ECR_Hours!$K$6:$K$7,ExportsELAP[[#This Row],[Date Prevailing]])</f>
        <v>0</v>
      </c>
      <c r="H7809" s="165">
        <f t="shared" si="487"/>
        <v>3</v>
      </c>
      <c r="I7809" s="166">
        <f>+Exports!G7812</f>
        <v>7.3013000000000003</v>
      </c>
      <c r="J7809" s="166">
        <f>+'ELAP_IPCO-APND'!D7812</f>
        <v>73.994039999999998</v>
      </c>
      <c r="K7809" s="166">
        <f>+(ExportsELAP[[#This Row],[Exports kWh - MPT]]/1000)*ExportsELAP[[#This Row],[EIM Price]]</f>
        <v>0.54025268425200001</v>
      </c>
      <c r="L7809" s="167" t="str">
        <f>+INDEX(ECR_Hours!$I$12:$I$15,MATCH(ExportsELAP[[#This Row],[Date Prevailing]],ECR_Hours!$H$12:$H$15,1))</f>
        <v>NS</v>
      </c>
      <c r="M78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0" spans="1:13" x14ac:dyDescent="0.25">
      <c r="A7810" s="164">
        <f>+Exports!A7813</f>
        <v>44887</v>
      </c>
      <c r="B7810" s="165">
        <f t="shared" ref="B7810:B7873" si="488">+YEAR(A7810)</f>
        <v>2022</v>
      </c>
      <c r="C7810" s="165">
        <f t="shared" ref="C7810:C7873" si="489">+MONTH(A7810)</f>
        <v>11</v>
      </c>
      <c r="D7810" s="165">
        <f t="shared" ref="D7810:D7873" si="490">+DAY(A7810)</f>
        <v>22</v>
      </c>
      <c r="E7810" s="165">
        <f>+Exports!B7813</f>
        <v>8</v>
      </c>
      <c r="F7810" s="165">
        <f>+WEEKDAY(ExportsELAP[[#This Row],[Date Prevailing]],1)</f>
        <v>3</v>
      </c>
      <c r="G7810" s="165">
        <f>+COUNTIFS(ECR_Hours!$K$6:$K$7,ExportsELAP[[#This Row],[Date Prevailing]])</f>
        <v>0</v>
      </c>
      <c r="H7810" s="165">
        <f t="shared" ref="H7810:H7873" si="491">+IF(G7810=1,0,F7810)</f>
        <v>3</v>
      </c>
      <c r="I7810" s="166">
        <f>+Exports!G7813</f>
        <v>549.50159999999994</v>
      </c>
      <c r="J7810" s="166">
        <f>+'ELAP_IPCO-APND'!D7813</f>
        <v>93.4495</v>
      </c>
      <c r="K7810" s="166">
        <f>+(ExportsELAP[[#This Row],[Exports kWh - MPT]]/1000)*ExportsELAP[[#This Row],[EIM Price]]</f>
        <v>51.35064976919999</v>
      </c>
      <c r="L7810" s="167" t="str">
        <f>+INDEX(ECR_Hours!$I$12:$I$15,MATCH(ExportsELAP[[#This Row],[Date Prevailing]],ECR_Hours!$H$12:$H$15,1))</f>
        <v>NS</v>
      </c>
      <c r="M78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1" spans="1:13" x14ac:dyDescent="0.25">
      <c r="A7811" s="164">
        <f>+Exports!A7814</f>
        <v>44887</v>
      </c>
      <c r="B7811" s="165">
        <f t="shared" si="488"/>
        <v>2022</v>
      </c>
      <c r="C7811" s="165">
        <f t="shared" si="489"/>
        <v>11</v>
      </c>
      <c r="D7811" s="165">
        <f t="shared" si="490"/>
        <v>22</v>
      </c>
      <c r="E7811" s="165">
        <f>+Exports!B7814</f>
        <v>9</v>
      </c>
      <c r="F7811" s="165">
        <f>+WEEKDAY(ExportsELAP[[#This Row],[Date Prevailing]],1)</f>
        <v>3</v>
      </c>
      <c r="G7811" s="165">
        <f>+COUNTIFS(ECR_Hours!$K$6:$K$7,ExportsELAP[[#This Row],[Date Prevailing]])</f>
        <v>0</v>
      </c>
      <c r="H7811" s="165">
        <f t="shared" si="491"/>
        <v>3</v>
      </c>
      <c r="I7811" s="166">
        <f>+Exports!G7814</f>
        <v>9562.9694999999901</v>
      </c>
      <c r="J7811" s="166">
        <f>+'ELAP_IPCO-APND'!D7814</f>
        <v>76.151690000000002</v>
      </c>
      <c r="K7811" s="166">
        <f>+(ExportsELAP[[#This Row],[Exports kWh - MPT]]/1000)*ExportsELAP[[#This Row],[EIM Price]]</f>
        <v>728.2362888434543</v>
      </c>
      <c r="L7811" s="167" t="str">
        <f>+INDEX(ECR_Hours!$I$12:$I$15,MATCH(ExportsELAP[[#This Row],[Date Prevailing]],ECR_Hours!$H$12:$H$15,1))</f>
        <v>NS</v>
      </c>
      <c r="M78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2" spans="1:13" x14ac:dyDescent="0.25">
      <c r="A7812" s="164">
        <f>+Exports!A7815</f>
        <v>44887</v>
      </c>
      <c r="B7812" s="165">
        <f t="shared" si="488"/>
        <v>2022</v>
      </c>
      <c r="C7812" s="165">
        <f t="shared" si="489"/>
        <v>11</v>
      </c>
      <c r="D7812" s="165">
        <f t="shared" si="490"/>
        <v>22</v>
      </c>
      <c r="E7812" s="165">
        <f>+Exports!B7815</f>
        <v>10</v>
      </c>
      <c r="F7812" s="165">
        <f>+WEEKDAY(ExportsELAP[[#This Row],[Date Prevailing]],1)</f>
        <v>3</v>
      </c>
      <c r="G7812" s="165">
        <f>+COUNTIFS(ECR_Hours!$K$6:$K$7,ExportsELAP[[#This Row],[Date Prevailing]])</f>
        <v>0</v>
      </c>
      <c r="H7812" s="165">
        <f t="shared" si="491"/>
        <v>3</v>
      </c>
      <c r="I7812" s="166">
        <f>+Exports!G7815</f>
        <v>21256.239099999999</v>
      </c>
      <c r="J7812" s="166">
        <f>+'ELAP_IPCO-APND'!D7815</f>
        <v>75.201040000000006</v>
      </c>
      <c r="K7812" s="166">
        <f>+(ExportsELAP[[#This Row],[Exports kWh - MPT]]/1000)*ExportsELAP[[#This Row],[EIM Price]]</f>
        <v>1598.491286808664</v>
      </c>
      <c r="L7812" s="167" t="str">
        <f>+INDEX(ECR_Hours!$I$12:$I$15,MATCH(ExportsELAP[[#This Row],[Date Prevailing]],ECR_Hours!$H$12:$H$15,1))</f>
        <v>NS</v>
      </c>
      <c r="M78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3" spans="1:13" x14ac:dyDescent="0.25">
      <c r="A7813" s="164">
        <f>+Exports!A7816</f>
        <v>44887</v>
      </c>
      <c r="B7813" s="165">
        <f t="shared" si="488"/>
        <v>2022</v>
      </c>
      <c r="C7813" s="165">
        <f t="shared" si="489"/>
        <v>11</v>
      </c>
      <c r="D7813" s="165">
        <f t="shared" si="490"/>
        <v>22</v>
      </c>
      <c r="E7813" s="165">
        <f>+Exports!B7816</f>
        <v>11</v>
      </c>
      <c r="F7813" s="165">
        <f>+WEEKDAY(ExportsELAP[[#This Row],[Date Prevailing]],1)</f>
        <v>3</v>
      </c>
      <c r="G7813" s="165">
        <f>+COUNTIFS(ECR_Hours!$K$6:$K$7,ExportsELAP[[#This Row],[Date Prevailing]])</f>
        <v>0</v>
      </c>
      <c r="H7813" s="165">
        <f t="shared" si="491"/>
        <v>3</v>
      </c>
      <c r="I7813" s="166">
        <f>+Exports!G7816</f>
        <v>29340.616300000002</v>
      </c>
      <c r="J7813" s="166">
        <f>+'ELAP_IPCO-APND'!D7816</f>
        <v>79.732280000000003</v>
      </c>
      <c r="K7813" s="166">
        <f>+(ExportsELAP[[#This Row],[Exports kWh - MPT]]/1000)*ExportsELAP[[#This Row],[EIM Price]]</f>
        <v>2339.3942342041641</v>
      </c>
      <c r="L7813" s="167" t="str">
        <f>+INDEX(ECR_Hours!$I$12:$I$15,MATCH(ExportsELAP[[#This Row],[Date Prevailing]],ECR_Hours!$H$12:$H$15,1))</f>
        <v>NS</v>
      </c>
      <c r="M78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4" spans="1:13" x14ac:dyDescent="0.25">
      <c r="A7814" s="164">
        <f>+Exports!A7817</f>
        <v>44887</v>
      </c>
      <c r="B7814" s="165">
        <f t="shared" si="488"/>
        <v>2022</v>
      </c>
      <c r="C7814" s="165">
        <f t="shared" si="489"/>
        <v>11</v>
      </c>
      <c r="D7814" s="165">
        <f t="shared" si="490"/>
        <v>22</v>
      </c>
      <c r="E7814" s="165">
        <f>+Exports!B7817</f>
        <v>12</v>
      </c>
      <c r="F7814" s="165">
        <f>+WEEKDAY(ExportsELAP[[#This Row],[Date Prevailing]],1)</f>
        <v>3</v>
      </c>
      <c r="G7814" s="165">
        <f>+COUNTIFS(ECR_Hours!$K$6:$K$7,ExportsELAP[[#This Row],[Date Prevailing]])</f>
        <v>0</v>
      </c>
      <c r="H7814" s="165">
        <f t="shared" si="491"/>
        <v>3</v>
      </c>
      <c r="I7814" s="166">
        <f>+Exports!G7817</f>
        <v>35739.101500000004</v>
      </c>
      <c r="J7814" s="166">
        <f>+'ELAP_IPCO-APND'!D7817</f>
        <v>81.695049999999995</v>
      </c>
      <c r="K7814" s="166">
        <f>+(ExportsELAP[[#This Row],[Exports kWh - MPT]]/1000)*ExportsELAP[[#This Row],[EIM Price]]</f>
        <v>2919.7076839975753</v>
      </c>
      <c r="L7814" s="167" t="str">
        <f>+INDEX(ECR_Hours!$I$12:$I$15,MATCH(ExportsELAP[[#This Row],[Date Prevailing]],ECR_Hours!$H$12:$H$15,1))</f>
        <v>NS</v>
      </c>
      <c r="M78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5" spans="1:13" x14ac:dyDescent="0.25">
      <c r="A7815" s="164">
        <f>+Exports!A7818</f>
        <v>44887</v>
      </c>
      <c r="B7815" s="165">
        <f t="shared" si="488"/>
        <v>2022</v>
      </c>
      <c r="C7815" s="165">
        <f t="shared" si="489"/>
        <v>11</v>
      </c>
      <c r="D7815" s="165">
        <f t="shared" si="490"/>
        <v>22</v>
      </c>
      <c r="E7815" s="165">
        <f>+Exports!B7818</f>
        <v>13</v>
      </c>
      <c r="F7815" s="165">
        <f>+WEEKDAY(ExportsELAP[[#This Row],[Date Prevailing]],1)</f>
        <v>3</v>
      </c>
      <c r="G7815" s="165">
        <f>+COUNTIFS(ECR_Hours!$K$6:$K$7,ExportsELAP[[#This Row],[Date Prevailing]])</f>
        <v>0</v>
      </c>
      <c r="H7815" s="165">
        <f t="shared" si="491"/>
        <v>3</v>
      </c>
      <c r="I7815" s="166">
        <f>+Exports!G7818</f>
        <v>41386.3655</v>
      </c>
      <c r="J7815" s="166">
        <f>+'ELAP_IPCO-APND'!D7818</f>
        <v>71.287980000000005</v>
      </c>
      <c r="K7815" s="166">
        <f>+(ExportsELAP[[#This Row],[Exports kWh - MPT]]/1000)*ExportsELAP[[#This Row],[EIM Price]]</f>
        <v>2950.3503960366897</v>
      </c>
      <c r="L7815" s="167" t="str">
        <f>+INDEX(ECR_Hours!$I$12:$I$15,MATCH(ExportsELAP[[#This Row],[Date Prevailing]],ECR_Hours!$H$12:$H$15,1))</f>
        <v>NS</v>
      </c>
      <c r="M78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6" spans="1:13" x14ac:dyDescent="0.25">
      <c r="A7816" s="164">
        <f>+Exports!A7819</f>
        <v>44887</v>
      </c>
      <c r="B7816" s="165">
        <f t="shared" si="488"/>
        <v>2022</v>
      </c>
      <c r="C7816" s="165">
        <f t="shared" si="489"/>
        <v>11</v>
      </c>
      <c r="D7816" s="165">
        <f t="shared" si="490"/>
        <v>22</v>
      </c>
      <c r="E7816" s="165">
        <f>+Exports!B7819</f>
        <v>14</v>
      </c>
      <c r="F7816" s="165">
        <f>+WEEKDAY(ExportsELAP[[#This Row],[Date Prevailing]],1)</f>
        <v>3</v>
      </c>
      <c r="G7816" s="165">
        <f>+COUNTIFS(ECR_Hours!$K$6:$K$7,ExportsELAP[[#This Row],[Date Prevailing]])</f>
        <v>0</v>
      </c>
      <c r="H7816" s="165">
        <f t="shared" si="491"/>
        <v>3</v>
      </c>
      <c r="I7816" s="166">
        <f>+Exports!G7819</f>
        <v>34023.789499999999</v>
      </c>
      <c r="J7816" s="166">
        <f>+'ELAP_IPCO-APND'!D7819</f>
        <v>80.523619999999994</v>
      </c>
      <c r="K7816" s="166">
        <f>+(ExportsELAP[[#This Row],[Exports kWh - MPT]]/1000)*ExportsELAP[[#This Row],[EIM Price]]</f>
        <v>2739.7186966579898</v>
      </c>
      <c r="L7816" s="167" t="str">
        <f>+INDEX(ECR_Hours!$I$12:$I$15,MATCH(ExportsELAP[[#This Row],[Date Prevailing]],ECR_Hours!$H$12:$H$15,1))</f>
        <v>NS</v>
      </c>
      <c r="M78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7" spans="1:13" x14ac:dyDescent="0.25">
      <c r="A7817" s="164">
        <f>+Exports!A7820</f>
        <v>44887</v>
      </c>
      <c r="B7817" s="165">
        <f t="shared" si="488"/>
        <v>2022</v>
      </c>
      <c r="C7817" s="165">
        <f t="shared" si="489"/>
        <v>11</v>
      </c>
      <c r="D7817" s="165">
        <f t="shared" si="490"/>
        <v>22</v>
      </c>
      <c r="E7817" s="165">
        <f>+Exports!B7820</f>
        <v>15</v>
      </c>
      <c r="F7817" s="165">
        <f>+WEEKDAY(ExportsELAP[[#This Row],[Date Prevailing]],1)</f>
        <v>3</v>
      </c>
      <c r="G7817" s="165">
        <f>+COUNTIFS(ECR_Hours!$K$6:$K$7,ExportsELAP[[#This Row],[Date Prevailing]])</f>
        <v>0</v>
      </c>
      <c r="H7817" s="165">
        <f t="shared" si="491"/>
        <v>3</v>
      </c>
      <c r="I7817" s="166">
        <f>+Exports!G7820</f>
        <v>18939.976999999999</v>
      </c>
      <c r="J7817" s="166">
        <f>+'ELAP_IPCO-APND'!D7820</f>
        <v>78.636349999999993</v>
      </c>
      <c r="K7817" s="166">
        <f>+(ExportsELAP[[#This Row],[Exports kWh - MPT]]/1000)*ExportsELAP[[#This Row],[EIM Price]]</f>
        <v>1489.3706603639498</v>
      </c>
      <c r="L7817" s="167" t="str">
        <f>+INDEX(ECR_Hours!$I$12:$I$15,MATCH(ExportsELAP[[#This Row],[Date Prevailing]],ECR_Hours!$H$12:$H$15,1))</f>
        <v>NS</v>
      </c>
      <c r="M78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8" spans="1:13" x14ac:dyDescent="0.25">
      <c r="A7818" s="164">
        <f>+Exports!A7821</f>
        <v>44887</v>
      </c>
      <c r="B7818" s="165">
        <f t="shared" si="488"/>
        <v>2022</v>
      </c>
      <c r="C7818" s="165">
        <f t="shared" si="489"/>
        <v>11</v>
      </c>
      <c r="D7818" s="165">
        <f t="shared" si="490"/>
        <v>22</v>
      </c>
      <c r="E7818" s="165">
        <f>+Exports!B7821</f>
        <v>16</v>
      </c>
      <c r="F7818" s="165">
        <f>+WEEKDAY(ExportsELAP[[#This Row],[Date Prevailing]],1)</f>
        <v>3</v>
      </c>
      <c r="G7818" s="165">
        <f>+COUNTIFS(ECR_Hours!$K$6:$K$7,ExportsELAP[[#This Row],[Date Prevailing]])</f>
        <v>0</v>
      </c>
      <c r="H7818" s="165">
        <f t="shared" si="491"/>
        <v>3</v>
      </c>
      <c r="I7818" s="166">
        <f>+Exports!G7821</f>
        <v>8322.2245000000003</v>
      </c>
      <c r="J7818" s="166">
        <f>+'ELAP_IPCO-APND'!D7821</f>
        <v>79.999489999999994</v>
      </c>
      <c r="K7818" s="166">
        <f>+(ExportsELAP[[#This Row],[Exports kWh - MPT]]/1000)*ExportsELAP[[#This Row],[EIM Price]]</f>
        <v>665.77371566550505</v>
      </c>
      <c r="L7818" s="167" t="str">
        <f>+INDEX(ECR_Hours!$I$12:$I$15,MATCH(ExportsELAP[[#This Row],[Date Prevailing]],ECR_Hours!$H$12:$H$15,1))</f>
        <v>NS</v>
      </c>
      <c r="M78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19" spans="1:13" x14ac:dyDescent="0.25">
      <c r="A7819" s="164">
        <f>+Exports!A7822</f>
        <v>44887</v>
      </c>
      <c r="B7819" s="165">
        <f t="shared" si="488"/>
        <v>2022</v>
      </c>
      <c r="C7819" s="165">
        <f t="shared" si="489"/>
        <v>11</v>
      </c>
      <c r="D7819" s="165">
        <f t="shared" si="490"/>
        <v>22</v>
      </c>
      <c r="E7819" s="165">
        <f>+Exports!B7822</f>
        <v>17</v>
      </c>
      <c r="F7819" s="165">
        <f>+WEEKDAY(ExportsELAP[[#This Row],[Date Prevailing]],1)</f>
        <v>3</v>
      </c>
      <c r="G7819" s="165">
        <f>+COUNTIFS(ECR_Hours!$K$6:$K$7,ExportsELAP[[#This Row],[Date Prevailing]])</f>
        <v>0</v>
      </c>
      <c r="H7819" s="165">
        <f t="shared" si="491"/>
        <v>3</v>
      </c>
      <c r="I7819" s="166">
        <f>+Exports!G7822</f>
        <v>1581.0319999999999</v>
      </c>
      <c r="J7819" s="166">
        <f>+'ELAP_IPCO-APND'!D7822</f>
        <v>77.059290000000004</v>
      </c>
      <c r="K7819" s="166">
        <f>+(ExportsELAP[[#This Row],[Exports kWh - MPT]]/1000)*ExportsELAP[[#This Row],[EIM Price]]</f>
        <v>121.83320338728001</v>
      </c>
      <c r="L7819" s="167" t="str">
        <f>+INDEX(ECR_Hours!$I$12:$I$15,MATCH(ExportsELAP[[#This Row],[Date Prevailing]],ECR_Hours!$H$12:$H$15,1))</f>
        <v>NS</v>
      </c>
      <c r="M78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0" spans="1:13" x14ac:dyDescent="0.25">
      <c r="A7820" s="164">
        <f>+Exports!A7823</f>
        <v>44887</v>
      </c>
      <c r="B7820" s="165">
        <f t="shared" si="488"/>
        <v>2022</v>
      </c>
      <c r="C7820" s="165">
        <f t="shared" si="489"/>
        <v>11</v>
      </c>
      <c r="D7820" s="165">
        <f t="shared" si="490"/>
        <v>22</v>
      </c>
      <c r="E7820" s="165">
        <f>+Exports!B7823</f>
        <v>18</v>
      </c>
      <c r="F7820" s="165">
        <f>+WEEKDAY(ExportsELAP[[#This Row],[Date Prevailing]],1)</f>
        <v>3</v>
      </c>
      <c r="G7820" s="165">
        <f>+COUNTIFS(ECR_Hours!$K$6:$K$7,ExportsELAP[[#This Row],[Date Prevailing]])</f>
        <v>0</v>
      </c>
      <c r="H7820" s="165">
        <f t="shared" si="491"/>
        <v>3</v>
      </c>
      <c r="I7820" s="166">
        <f>+Exports!G7823</f>
        <v>12.0617</v>
      </c>
      <c r="J7820" s="166">
        <f>+'ELAP_IPCO-APND'!D7823</f>
        <v>87.498800000000003</v>
      </c>
      <c r="K7820" s="166">
        <f>+(ExportsELAP[[#This Row],[Exports kWh - MPT]]/1000)*ExportsELAP[[#This Row],[EIM Price]]</f>
        <v>1.0553842759600001</v>
      </c>
      <c r="L7820" s="167" t="str">
        <f>+INDEX(ECR_Hours!$I$12:$I$15,MATCH(ExportsELAP[[#This Row],[Date Prevailing]],ECR_Hours!$H$12:$H$15,1))</f>
        <v>NS</v>
      </c>
      <c r="M78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1" spans="1:13" x14ac:dyDescent="0.25">
      <c r="A7821" s="164">
        <f>+Exports!A7824</f>
        <v>44887</v>
      </c>
      <c r="B7821" s="165">
        <f t="shared" si="488"/>
        <v>2022</v>
      </c>
      <c r="C7821" s="165">
        <f t="shared" si="489"/>
        <v>11</v>
      </c>
      <c r="D7821" s="165">
        <f t="shared" si="490"/>
        <v>22</v>
      </c>
      <c r="E7821" s="165">
        <f>+Exports!B7824</f>
        <v>19</v>
      </c>
      <c r="F7821" s="165">
        <f>+WEEKDAY(ExportsELAP[[#This Row],[Date Prevailing]],1)</f>
        <v>3</v>
      </c>
      <c r="G7821" s="165">
        <f>+COUNTIFS(ECR_Hours!$K$6:$K$7,ExportsELAP[[#This Row],[Date Prevailing]])</f>
        <v>0</v>
      </c>
      <c r="H7821" s="165">
        <f t="shared" si="491"/>
        <v>3</v>
      </c>
      <c r="I7821" s="166">
        <f>+Exports!G7824</f>
        <v>9.9611000000000018</v>
      </c>
      <c r="J7821" s="166">
        <f>+'ELAP_IPCO-APND'!D7824</f>
        <v>86.286600000000007</v>
      </c>
      <c r="K7821" s="166">
        <f>+(ExportsELAP[[#This Row],[Exports kWh - MPT]]/1000)*ExportsELAP[[#This Row],[EIM Price]]</f>
        <v>0.85950945126000022</v>
      </c>
      <c r="L7821" s="167" t="str">
        <f>+INDEX(ECR_Hours!$I$12:$I$15,MATCH(ExportsELAP[[#This Row],[Date Prevailing]],ECR_Hours!$H$12:$H$15,1))</f>
        <v>NS</v>
      </c>
      <c r="M78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2" spans="1:13" x14ac:dyDescent="0.25">
      <c r="A7822" s="164">
        <f>+Exports!A7825</f>
        <v>44887</v>
      </c>
      <c r="B7822" s="165">
        <f t="shared" si="488"/>
        <v>2022</v>
      </c>
      <c r="C7822" s="165">
        <f t="shared" si="489"/>
        <v>11</v>
      </c>
      <c r="D7822" s="165">
        <f t="shared" si="490"/>
        <v>22</v>
      </c>
      <c r="E7822" s="165">
        <f>+Exports!B7825</f>
        <v>20</v>
      </c>
      <c r="F7822" s="165">
        <f>+WEEKDAY(ExportsELAP[[#This Row],[Date Prevailing]],1)</f>
        <v>3</v>
      </c>
      <c r="G7822" s="165">
        <f>+COUNTIFS(ECR_Hours!$K$6:$K$7,ExportsELAP[[#This Row],[Date Prevailing]])</f>
        <v>0</v>
      </c>
      <c r="H7822" s="165">
        <f t="shared" si="491"/>
        <v>3</v>
      </c>
      <c r="I7822" s="166">
        <f>+Exports!G7825</f>
        <v>7.4391999999999996</v>
      </c>
      <c r="J7822" s="166">
        <f>+'ELAP_IPCO-APND'!D7825</f>
        <v>80.176550000000006</v>
      </c>
      <c r="K7822" s="166">
        <f>+(ExportsELAP[[#This Row],[Exports kWh - MPT]]/1000)*ExportsELAP[[#This Row],[EIM Price]]</f>
        <v>0.59644939076000003</v>
      </c>
      <c r="L7822" s="167" t="str">
        <f>+INDEX(ECR_Hours!$I$12:$I$15,MATCH(ExportsELAP[[#This Row],[Date Prevailing]],ECR_Hours!$H$12:$H$15,1))</f>
        <v>NS</v>
      </c>
      <c r="M78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3" spans="1:13" x14ac:dyDescent="0.25">
      <c r="A7823" s="164">
        <f>+Exports!A7826</f>
        <v>44887</v>
      </c>
      <c r="B7823" s="165">
        <f t="shared" si="488"/>
        <v>2022</v>
      </c>
      <c r="C7823" s="165">
        <f t="shared" si="489"/>
        <v>11</v>
      </c>
      <c r="D7823" s="165">
        <f t="shared" si="490"/>
        <v>22</v>
      </c>
      <c r="E7823" s="165">
        <f>+Exports!B7826</f>
        <v>21</v>
      </c>
      <c r="F7823" s="165">
        <f>+WEEKDAY(ExportsELAP[[#This Row],[Date Prevailing]],1)</f>
        <v>3</v>
      </c>
      <c r="G7823" s="165">
        <f>+COUNTIFS(ECR_Hours!$K$6:$K$7,ExportsELAP[[#This Row],[Date Prevailing]])</f>
        <v>0</v>
      </c>
      <c r="H7823" s="165">
        <f t="shared" si="491"/>
        <v>3</v>
      </c>
      <c r="I7823" s="166">
        <f>+Exports!G7826</f>
        <v>7.75049999999999</v>
      </c>
      <c r="J7823" s="166">
        <f>+'ELAP_IPCO-APND'!D7826</f>
        <v>85.62764</v>
      </c>
      <c r="K7823" s="166">
        <f>+(ExportsELAP[[#This Row],[Exports kWh - MPT]]/1000)*ExportsELAP[[#This Row],[EIM Price]]</f>
        <v>0.66365702381999914</v>
      </c>
      <c r="L7823" s="167" t="str">
        <f>+INDEX(ECR_Hours!$I$12:$I$15,MATCH(ExportsELAP[[#This Row],[Date Prevailing]],ECR_Hours!$H$12:$H$15,1))</f>
        <v>NS</v>
      </c>
      <c r="M78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4" spans="1:13" x14ac:dyDescent="0.25">
      <c r="A7824" s="164">
        <f>+Exports!A7827</f>
        <v>44887</v>
      </c>
      <c r="B7824" s="165">
        <f t="shared" si="488"/>
        <v>2022</v>
      </c>
      <c r="C7824" s="165">
        <f t="shared" si="489"/>
        <v>11</v>
      </c>
      <c r="D7824" s="165">
        <f t="shared" si="490"/>
        <v>22</v>
      </c>
      <c r="E7824" s="165">
        <f>+Exports!B7827</f>
        <v>22</v>
      </c>
      <c r="F7824" s="165">
        <f>+WEEKDAY(ExportsELAP[[#This Row],[Date Prevailing]],1)</f>
        <v>3</v>
      </c>
      <c r="G7824" s="165">
        <f>+COUNTIFS(ECR_Hours!$K$6:$K$7,ExportsELAP[[#This Row],[Date Prevailing]])</f>
        <v>0</v>
      </c>
      <c r="H7824" s="165">
        <f t="shared" si="491"/>
        <v>3</v>
      </c>
      <c r="I7824" s="166">
        <f>+Exports!G7827</f>
        <v>7.6542000000000012</v>
      </c>
      <c r="J7824" s="166">
        <f>+'ELAP_IPCO-APND'!D7827</f>
        <v>87.608159999999998</v>
      </c>
      <c r="K7824" s="166">
        <f>+(ExportsELAP[[#This Row],[Exports kWh - MPT]]/1000)*ExportsELAP[[#This Row],[EIM Price]]</f>
        <v>0.67057037827200017</v>
      </c>
      <c r="L7824" s="167" t="str">
        <f>+INDEX(ECR_Hours!$I$12:$I$15,MATCH(ExportsELAP[[#This Row],[Date Prevailing]],ECR_Hours!$H$12:$H$15,1))</f>
        <v>NS</v>
      </c>
      <c r="M78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5" spans="1:13" x14ac:dyDescent="0.25">
      <c r="A7825" s="164">
        <f>+Exports!A7828</f>
        <v>44887</v>
      </c>
      <c r="B7825" s="165">
        <f t="shared" si="488"/>
        <v>2022</v>
      </c>
      <c r="C7825" s="165">
        <f t="shared" si="489"/>
        <v>11</v>
      </c>
      <c r="D7825" s="165">
        <f t="shared" si="490"/>
        <v>22</v>
      </c>
      <c r="E7825" s="165">
        <f>+Exports!B7828</f>
        <v>23</v>
      </c>
      <c r="F7825" s="165">
        <f>+WEEKDAY(ExportsELAP[[#This Row],[Date Prevailing]],1)</f>
        <v>3</v>
      </c>
      <c r="G7825" s="165">
        <f>+COUNTIFS(ECR_Hours!$K$6:$K$7,ExportsELAP[[#This Row],[Date Prevailing]])</f>
        <v>0</v>
      </c>
      <c r="H7825" s="165">
        <f t="shared" si="491"/>
        <v>3</v>
      </c>
      <c r="I7825" s="166">
        <f>+Exports!G7828</f>
        <v>10.400400000000001</v>
      </c>
      <c r="J7825" s="166">
        <f>+'ELAP_IPCO-APND'!D7828</f>
        <v>73.878370000000004</v>
      </c>
      <c r="K7825" s="166">
        <f>+(ExportsELAP[[#This Row],[Exports kWh - MPT]]/1000)*ExportsELAP[[#This Row],[EIM Price]]</f>
        <v>0.76836459934800005</v>
      </c>
      <c r="L7825" s="167" t="str">
        <f>+INDEX(ECR_Hours!$I$12:$I$15,MATCH(ExportsELAP[[#This Row],[Date Prevailing]],ECR_Hours!$H$12:$H$15,1))</f>
        <v>NS</v>
      </c>
      <c r="M78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6" spans="1:13" x14ac:dyDescent="0.25">
      <c r="A7826" s="164">
        <f>+Exports!A7829</f>
        <v>44887</v>
      </c>
      <c r="B7826" s="165">
        <f t="shared" si="488"/>
        <v>2022</v>
      </c>
      <c r="C7826" s="165">
        <f t="shared" si="489"/>
        <v>11</v>
      </c>
      <c r="D7826" s="165">
        <f t="shared" si="490"/>
        <v>22</v>
      </c>
      <c r="E7826" s="165">
        <f>+Exports!B7829</f>
        <v>24</v>
      </c>
      <c r="F7826" s="165">
        <f>+WEEKDAY(ExportsELAP[[#This Row],[Date Prevailing]],1)</f>
        <v>3</v>
      </c>
      <c r="G7826" s="165">
        <f>+COUNTIFS(ECR_Hours!$K$6:$K$7,ExportsELAP[[#This Row],[Date Prevailing]])</f>
        <v>0</v>
      </c>
      <c r="H7826" s="165">
        <f t="shared" si="491"/>
        <v>3</v>
      </c>
      <c r="I7826" s="166">
        <f>+Exports!G7829</f>
        <v>8.9976000000000003</v>
      </c>
      <c r="J7826" s="166">
        <f>+'ELAP_IPCO-APND'!D7829</f>
        <v>74.99812</v>
      </c>
      <c r="K7826" s="166">
        <f>+(ExportsELAP[[#This Row],[Exports kWh - MPT]]/1000)*ExportsELAP[[#This Row],[EIM Price]]</f>
        <v>0.674803084512</v>
      </c>
      <c r="L7826" s="167" t="str">
        <f>+INDEX(ECR_Hours!$I$12:$I$15,MATCH(ExportsELAP[[#This Row],[Date Prevailing]],ECR_Hours!$H$12:$H$15,1))</f>
        <v>NS</v>
      </c>
      <c r="M78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7" spans="1:13" x14ac:dyDescent="0.25">
      <c r="A7827" s="164">
        <f>+Exports!A7830</f>
        <v>44888</v>
      </c>
      <c r="B7827" s="165">
        <f t="shared" si="488"/>
        <v>2022</v>
      </c>
      <c r="C7827" s="165">
        <f t="shared" si="489"/>
        <v>11</v>
      </c>
      <c r="D7827" s="165">
        <f t="shared" si="490"/>
        <v>23</v>
      </c>
      <c r="E7827" s="165">
        <f>+Exports!B7830</f>
        <v>1</v>
      </c>
      <c r="F7827" s="165">
        <f>+WEEKDAY(ExportsELAP[[#This Row],[Date Prevailing]],1)</f>
        <v>4</v>
      </c>
      <c r="G7827" s="165">
        <f>+COUNTIFS(ECR_Hours!$K$6:$K$7,ExportsELAP[[#This Row],[Date Prevailing]])</f>
        <v>0</v>
      </c>
      <c r="H7827" s="165">
        <f t="shared" si="491"/>
        <v>4</v>
      </c>
      <c r="I7827" s="166">
        <f>+Exports!G7830</f>
        <v>10.290000000000001</v>
      </c>
      <c r="J7827" s="166">
        <f>+'ELAP_IPCO-APND'!D7830</f>
        <v>68.844570000000004</v>
      </c>
      <c r="K7827" s="166">
        <f>+(ExportsELAP[[#This Row],[Exports kWh - MPT]]/1000)*ExportsELAP[[#This Row],[EIM Price]]</f>
        <v>0.7084106253000001</v>
      </c>
      <c r="L7827" s="167" t="str">
        <f>+INDEX(ECR_Hours!$I$12:$I$15,MATCH(ExportsELAP[[#This Row],[Date Prevailing]],ECR_Hours!$H$12:$H$15,1))</f>
        <v>NS</v>
      </c>
      <c r="M78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8" spans="1:13" x14ac:dyDescent="0.25">
      <c r="A7828" s="164">
        <f>+Exports!A7831</f>
        <v>44888</v>
      </c>
      <c r="B7828" s="165">
        <f t="shared" si="488"/>
        <v>2022</v>
      </c>
      <c r="C7828" s="165">
        <f t="shared" si="489"/>
        <v>11</v>
      </c>
      <c r="D7828" s="165">
        <f t="shared" si="490"/>
        <v>23</v>
      </c>
      <c r="E7828" s="165">
        <f>+Exports!B7831</f>
        <v>2</v>
      </c>
      <c r="F7828" s="165">
        <f>+WEEKDAY(ExportsELAP[[#This Row],[Date Prevailing]],1)</f>
        <v>4</v>
      </c>
      <c r="G7828" s="165">
        <f>+COUNTIFS(ECR_Hours!$K$6:$K$7,ExportsELAP[[#This Row],[Date Prevailing]])</f>
        <v>0</v>
      </c>
      <c r="H7828" s="165">
        <f t="shared" si="491"/>
        <v>4</v>
      </c>
      <c r="I7828" s="166">
        <f>+Exports!G7831</f>
        <v>10.974100000000002</v>
      </c>
      <c r="J7828" s="166">
        <f>+'ELAP_IPCO-APND'!D7831</f>
        <v>69.222260000000006</v>
      </c>
      <c r="K7828" s="166">
        <f>+(ExportsELAP[[#This Row],[Exports kWh - MPT]]/1000)*ExportsELAP[[#This Row],[EIM Price]]</f>
        <v>0.75965200346600026</v>
      </c>
      <c r="L7828" s="167" t="str">
        <f>+INDEX(ECR_Hours!$I$12:$I$15,MATCH(ExportsELAP[[#This Row],[Date Prevailing]],ECR_Hours!$H$12:$H$15,1))</f>
        <v>NS</v>
      </c>
      <c r="M78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29" spans="1:13" x14ac:dyDescent="0.25">
      <c r="A7829" s="164">
        <f>+Exports!A7832</f>
        <v>44888</v>
      </c>
      <c r="B7829" s="165">
        <f t="shared" si="488"/>
        <v>2022</v>
      </c>
      <c r="C7829" s="165">
        <f t="shared" si="489"/>
        <v>11</v>
      </c>
      <c r="D7829" s="165">
        <f t="shared" si="490"/>
        <v>23</v>
      </c>
      <c r="E7829" s="165">
        <f>+Exports!B7832</f>
        <v>3</v>
      </c>
      <c r="F7829" s="165">
        <f>+WEEKDAY(ExportsELAP[[#This Row],[Date Prevailing]],1)</f>
        <v>4</v>
      </c>
      <c r="G7829" s="165">
        <f>+COUNTIFS(ECR_Hours!$K$6:$K$7,ExportsELAP[[#This Row],[Date Prevailing]])</f>
        <v>0</v>
      </c>
      <c r="H7829" s="165">
        <f t="shared" si="491"/>
        <v>4</v>
      </c>
      <c r="I7829" s="166">
        <f>+Exports!G7832</f>
        <v>10.397500000000001</v>
      </c>
      <c r="J7829" s="166">
        <f>+'ELAP_IPCO-APND'!D7832</f>
        <v>64.733959999999996</v>
      </c>
      <c r="K7829" s="166">
        <f>+(ExportsELAP[[#This Row],[Exports kWh - MPT]]/1000)*ExportsELAP[[#This Row],[EIM Price]]</f>
        <v>0.67307134909999999</v>
      </c>
      <c r="L7829" s="167" t="str">
        <f>+INDEX(ECR_Hours!$I$12:$I$15,MATCH(ExportsELAP[[#This Row],[Date Prevailing]],ECR_Hours!$H$12:$H$15,1))</f>
        <v>NS</v>
      </c>
      <c r="M78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0" spans="1:13" x14ac:dyDescent="0.25">
      <c r="A7830" s="164">
        <f>+Exports!A7833</f>
        <v>44888</v>
      </c>
      <c r="B7830" s="165">
        <f t="shared" si="488"/>
        <v>2022</v>
      </c>
      <c r="C7830" s="165">
        <f t="shared" si="489"/>
        <v>11</v>
      </c>
      <c r="D7830" s="165">
        <f t="shared" si="490"/>
        <v>23</v>
      </c>
      <c r="E7830" s="165">
        <f>+Exports!B7833</f>
        <v>4</v>
      </c>
      <c r="F7830" s="165">
        <f>+WEEKDAY(ExportsELAP[[#This Row],[Date Prevailing]],1)</f>
        <v>4</v>
      </c>
      <c r="G7830" s="165">
        <f>+COUNTIFS(ECR_Hours!$K$6:$K$7,ExportsELAP[[#This Row],[Date Prevailing]])</f>
        <v>0</v>
      </c>
      <c r="H7830" s="165">
        <f t="shared" si="491"/>
        <v>4</v>
      </c>
      <c r="I7830" s="166">
        <f>+Exports!G7833</f>
        <v>11.349400000000001</v>
      </c>
      <c r="J7830" s="166">
        <f>+'ELAP_IPCO-APND'!D7833</f>
        <v>66.694100000000006</v>
      </c>
      <c r="K7830" s="166">
        <f>+(ExportsELAP[[#This Row],[Exports kWh - MPT]]/1000)*ExportsELAP[[#This Row],[EIM Price]]</f>
        <v>0.75693801854000009</v>
      </c>
      <c r="L7830" s="167" t="str">
        <f>+INDEX(ECR_Hours!$I$12:$I$15,MATCH(ExportsELAP[[#This Row],[Date Prevailing]],ECR_Hours!$H$12:$H$15,1))</f>
        <v>NS</v>
      </c>
      <c r="M78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1" spans="1:13" x14ac:dyDescent="0.25">
      <c r="A7831" s="164">
        <f>+Exports!A7834</f>
        <v>44888</v>
      </c>
      <c r="B7831" s="165">
        <f t="shared" si="488"/>
        <v>2022</v>
      </c>
      <c r="C7831" s="165">
        <f t="shared" si="489"/>
        <v>11</v>
      </c>
      <c r="D7831" s="165">
        <f t="shared" si="490"/>
        <v>23</v>
      </c>
      <c r="E7831" s="165">
        <f>+Exports!B7834</f>
        <v>5</v>
      </c>
      <c r="F7831" s="165">
        <f>+WEEKDAY(ExportsELAP[[#This Row],[Date Prevailing]],1)</f>
        <v>4</v>
      </c>
      <c r="G7831" s="165">
        <f>+COUNTIFS(ECR_Hours!$K$6:$K$7,ExportsELAP[[#This Row],[Date Prevailing]])</f>
        <v>0</v>
      </c>
      <c r="H7831" s="165">
        <f t="shared" si="491"/>
        <v>4</v>
      </c>
      <c r="I7831" s="166">
        <f>+Exports!G7834</f>
        <v>14.30689999999999</v>
      </c>
      <c r="J7831" s="166">
        <f>+'ELAP_IPCO-APND'!D7834</f>
        <v>69.905460000000005</v>
      </c>
      <c r="K7831" s="166">
        <f>+(ExportsELAP[[#This Row],[Exports kWh - MPT]]/1000)*ExportsELAP[[#This Row],[EIM Price]]</f>
        <v>1.0001304256739993</v>
      </c>
      <c r="L7831" s="167" t="str">
        <f>+INDEX(ECR_Hours!$I$12:$I$15,MATCH(ExportsELAP[[#This Row],[Date Prevailing]],ECR_Hours!$H$12:$H$15,1))</f>
        <v>NS</v>
      </c>
      <c r="M78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2" spans="1:13" x14ac:dyDescent="0.25">
      <c r="A7832" s="164">
        <f>+Exports!A7835</f>
        <v>44888</v>
      </c>
      <c r="B7832" s="165">
        <f t="shared" si="488"/>
        <v>2022</v>
      </c>
      <c r="C7832" s="165">
        <f t="shared" si="489"/>
        <v>11</v>
      </c>
      <c r="D7832" s="165">
        <f t="shared" si="490"/>
        <v>23</v>
      </c>
      <c r="E7832" s="165">
        <f>+Exports!B7835</f>
        <v>6</v>
      </c>
      <c r="F7832" s="165">
        <f>+WEEKDAY(ExportsELAP[[#This Row],[Date Prevailing]],1)</f>
        <v>4</v>
      </c>
      <c r="G7832" s="165">
        <f>+COUNTIFS(ECR_Hours!$K$6:$K$7,ExportsELAP[[#This Row],[Date Prevailing]])</f>
        <v>0</v>
      </c>
      <c r="H7832" s="165">
        <f t="shared" si="491"/>
        <v>4</v>
      </c>
      <c r="I7832" s="166">
        <f>+Exports!G7835</f>
        <v>12.047600000000001</v>
      </c>
      <c r="J7832" s="166">
        <f>+'ELAP_IPCO-APND'!D7835</f>
        <v>76.845929999999996</v>
      </c>
      <c r="K7832" s="166">
        <f>+(ExportsELAP[[#This Row],[Exports kWh - MPT]]/1000)*ExportsELAP[[#This Row],[EIM Price]]</f>
        <v>0.92580902626799999</v>
      </c>
      <c r="L7832" s="167" t="str">
        <f>+INDEX(ECR_Hours!$I$12:$I$15,MATCH(ExportsELAP[[#This Row],[Date Prevailing]],ECR_Hours!$H$12:$H$15,1))</f>
        <v>NS</v>
      </c>
      <c r="M78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3" spans="1:13" x14ac:dyDescent="0.25">
      <c r="A7833" s="164">
        <f>+Exports!A7836</f>
        <v>44888</v>
      </c>
      <c r="B7833" s="165">
        <f t="shared" si="488"/>
        <v>2022</v>
      </c>
      <c r="C7833" s="165">
        <f t="shared" si="489"/>
        <v>11</v>
      </c>
      <c r="D7833" s="165">
        <f t="shared" si="490"/>
        <v>23</v>
      </c>
      <c r="E7833" s="165">
        <f>+Exports!B7836</f>
        <v>7</v>
      </c>
      <c r="F7833" s="165">
        <f>+WEEKDAY(ExportsELAP[[#This Row],[Date Prevailing]],1)</f>
        <v>4</v>
      </c>
      <c r="G7833" s="165">
        <f>+COUNTIFS(ECR_Hours!$K$6:$K$7,ExportsELAP[[#This Row],[Date Prevailing]])</f>
        <v>0</v>
      </c>
      <c r="H7833" s="165">
        <f t="shared" si="491"/>
        <v>4</v>
      </c>
      <c r="I7833" s="166">
        <f>+Exports!G7836</f>
        <v>12.694100000000002</v>
      </c>
      <c r="J7833" s="166">
        <f>+'ELAP_IPCO-APND'!D7836</f>
        <v>78.42792</v>
      </c>
      <c r="K7833" s="166">
        <f>+(ExportsELAP[[#This Row],[Exports kWh - MPT]]/1000)*ExportsELAP[[#This Row],[EIM Price]]</f>
        <v>0.99557185927200009</v>
      </c>
      <c r="L7833" s="167" t="str">
        <f>+INDEX(ECR_Hours!$I$12:$I$15,MATCH(ExportsELAP[[#This Row],[Date Prevailing]],ECR_Hours!$H$12:$H$15,1))</f>
        <v>NS</v>
      </c>
      <c r="M78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4" spans="1:13" x14ac:dyDescent="0.25">
      <c r="A7834" s="164">
        <f>+Exports!A7837</f>
        <v>44888</v>
      </c>
      <c r="B7834" s="165">
        <f t="shared" si="488"/>
        <v>2022</v>
      </c>
      <c r="C7834" s="165">
        <f t="shared" si="489"/>
        <v>11</v>
      </c>
      <c r="D7834" s="165">
        <f t="shared" si="490"/>
        <v>23</v>
      </c>
      <c r="E7834" s="165">
        <f>+Exports!B7837</f>
        <v>8</v>
      </c>
      <c r="F7834" s="165">
        <f>+WEEKDAY(ExportsELAP[[#This Row],[Date Prevailing]],1)</f>
        <v>4</v>
      </c>
      <c r="G7834" s="165">
        <f>+COUNTIFS(ECR_Hours!$K$6:$K$7,ExportsELAP[[#This Row],[Date Prevailing]])</f>
        <v>0</v>
      </c>
      <c r="H7834" s="165">
        <f t="shared" si="491"/>
        <v>4</v>
      </c>
      <c r="I7834" s="166">
        <f>+Exports!G7837</f>
        <v>82.647400000000005</v>
      </c>
      <c r="J7834" s="166">
        <f>+'ELAP_IPCO-APND'!D7837</f>
        <v>87.650760000000005</v>
      </c>
      <c r="K7834" s="166">
        <f>+(ExportsELAP[[#This Row],[Exports kWh - MPT]]/1000)*ExportsELAP[[#This Row],[EIM Price]]</f>
        <v>7.2441074220240012</v>
      </c>
      <c r="L7834" s="167" t="str">
        <f>+INDEX(ECR_Hours!$I$12:$I$15,MATCH(ExportsELAP[[#This Row],[Date Prevailing]],ECR_Hours!$H$12:$H$15,1))</f>
        <v>NS</v>
      </c>
      <c r="M78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5" spans="1:13" x14ac:dyDescent="0.25">
      <c r="A7835" s="164">
        <f>+Exports!A7838</f>
        <v>44888</v>
      </c>
      <c r="B7835" s="165">
        <f t="shared" si="488"/>
        <v>2022</v>
      </c>
      <c r="C7835" s="165">
        <f t="shared" si="489"/>
        <v>11</v>
      </c>
      <c r="D7835" s="165">
        <f t="shared" si="490"/>
        <v>23</v>
      </c>
      <c r="E7835" s="165">
        <f>+Exports!B7838</f>
        <v>9</v>
      </c>
      <c r="F7835" s="165">
        <f>+WEEKDAY(ExportsELAP[[#This Row],[Date Prevailing]],1)</f>
        <v>4</v>
      </c>
      <c r="G7835" s="165">
        <f>+COUNTIFS(ECR_Hours!$K$6:$K$7,ExportsELAP[[#This Row],[Date Prevailing]])</f>
        <v>0</v>
      </c>
      <c r="H7835" s="165">
        <f t="shared" si="491"/>
        <v>4</v>
      </c>
      <c r="I7835" s="166">
        <f>+Exports!G7838</f>
        <v>3148.6889999999999</v>
      </c>
      <c r="J7835" s="166">
        <f>+'ELAP_IPCO-APND'!D7838</f>
        <v>80.257599999999996</v>
      </c>
      <c r="K7835" s="166">
        <f>+(ExportsELAP[[#This Row],[Exports kWh - MPT]]/1000)*ExportsELAP[[#This Row],[EIM Price]]</f>
        <v>252.70622228639999</v>
      </c>
      <c r="L7835" s="167" t="str">
        <f>+INDEX(ECR_Hours!$I$12:$I$15,MATCH(ExportsELAP[[#This Row],[Date Prevailing]],ECR_Hours!$H$12:$H$15,1))</f>
        <v>NS</v>
      </c>
      <c r="M78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6" spans="1:13" x14ac:dyDescent="0.25">
      <c r="A7836" s="164">
        <f>+Exports!A7839</f>
        <v>44888</v>
      </c>
      <c r="B7836" s="165">
        <f t="shared" si="488"/>
        <v>2022</v>
      </c>
      <c r="C7836" s="165">
        <f t="shared" si="489"/>
        <v>11</v>
      </c>
      <c r="D7836" s="165">
        <f t="shared" si="490"/>
        <v>23</v>
      </c>
      <c r="E7836" s="165">
        <f>+Exports!B7839</f>
        <v>10</v>
      </c>
      <c r="F7836" s="165">
        <f>+WEEKDAY(ExportsELAP[[#This Row],[Date Prevailing]],1)</f>
        <v>4</v>
      </c>
      <c r="G7836" s="165">
        <f>+COUNTIFS(ECR_Hours!$K$6:$K$7,ExportsELAP[[#This Row],[Date Prevailing]])</f>
        <v>0</v>
      </c>
      <c r="H7836" s="165">
        <f t="shared" si="491"/>
        <v>4</v>
      </c>
      <c r="I7836" s="166">
        <f>+Exports!G7839</f>
        <v>13146.8685</v>
      </c>
      <c r="J7836" s="166">
        <f>+'ELAP_IPCO-APND'!D7839</f>
        <v>76.990260000000006</v>
      </c>
      <c r="K7836" s="166">
        <f>+(ExportsELAP[[#This Row],[Exports kWh - MPT]]/1000)*ExportsELAP[[#This Row],[EIM Price]]</f>
        <v>1012.18082400081</v>
      </c>
      <c r="L7836" s="167" t="str">
        <f>+INDEX(ECR_Hours!$I$12:$I$15,MATCH(ExportsELAP[[#This Row],[Date Prevailing]],ECR_Hours!$H$12:$H$15,1))</f>
        <v>NS</v>
      </c>
      <c r="M78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7" spans="1:13" x14ac:dyDescent="0.25">
      <c r="A7837" s="164">
        <f>+Exports!A7840</f>
        <v>44888</v>
      </c>
      <c r="B7837" s="165">
        <f t="shared" si="488"/>
        <v>2022</v>
      </c>
      <c r="C7837" s="165">
        <f t="shared" si="489"/>
        <v>11</v>
      </c>
      <c r="D7837" s="165">
        <f t="shared" si="490"/>
        <v>23</v>
      </c>
      <c r="E7837" s="165">
        <f>+Exports!B7840</f>
        <v>11</v>
      </c>
      <c r="F7837" s="165">
        <f>+WEEKDAY(ExportsELAP[[#This Row],[Date Prevailing]],1)</f>
        <v>4</v>
      </c>
      <c r="G7837" s="165">
        <f>+COUNTIFS(ECR_Hours!$K$6:$K$7,ExportsELAP[[#This Row],[Date Prevailing]])</f>
        <v>0</v>
      </c>
      <c r="H7837" s="165">
        <f t="shared" si="491"/>
        <v>4</v>
      </c>
      <c r="I7837" s="166">
        <f>+Exports!G7840</f>
        <v>24393.664099999998</v>
      </c>
      <c r="J7837" s="166">
        <f>+'ELAP_IPCO-APND'!D7840</f>
        <v>72.205719999999999</v>
      </c>
      <c r="K7837" s="166">
        <f>+(ExportsELAP[[#This Row],[Exports kWh - MPT]]/1000)*ExportsELAP[[#This Row],[EIM Price]]</f>
        <v>1761.3620797786518</v>
      </c>
      <c r="L7837" s="167" t="str">
        <f>+INDEX(ECR_Hours!$I$12:$I$15,MATCH(ExportsELAP[[#This Row],[Date Prevailing]],ECR_Hours!$H$12:$H$15,1))</f>
        <v>NS</v>
      </c>
      <c r="M78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8" spans="1:13" x14ac:dyDescent="0.25">
      <c r="A7838" s="164">
        <f>+Exports!A7841</f>
        <v>44888</v>
      </c>
      <c r="B7838" s="165">
        <f t="shared" si="488"/>
        <v>2022</v>
      </c>
      <c r="C7838" s="165">
        <f t="shared" si="489"/>
        <v>11</v>
      </c>
      <c r="D7838" s="165">
        <f t="shared" si="490"/>
        <v>23</v>
      </c>
      <c r="E7838" s="165">
        <f>+Exports!B7841</f>
        <v>12</v>
      </c>
      <c r="F7838" s="165">
        <f>+WEEKDAY(ExportsELAP[[#This Row],[Date Prevailing]],1)</f>
        <v>4</v>
      </c>
      <c r="G7838" s="165">
        <f>+COUNTIFS(ECR_Hours!$K$6:$K$7,ExportsELAP[[#This Row],[Date Prevailing]])</f>
        <v>0</v>
      </c>
      <c r="H7838" s="165">
        <f t="shared" si="491"/>
        <v>4</v>
      </c>
      <c r="I7838" s="166">
        <f>+Exports!G7841</f>
        <v>32149.312599999997</v>
      </c>
      <c r="J7838" s="166">
        <f>+'ELAP_IPCO-APND'!D7841</f>
        <v>64.385249999999999</v>
      </c>
      <c r="K7838" s="166">
        <f>+(ExportsELAP[[#This Row],[Exports kWh - MPT]]/1000)*ExportsELAP[[#This Row],[EIM Price]]</f>
        <v>2069.9415290791499</v>
      </c>
      <c r="L7838" s="167" t="str">
        <f>+INDEX(ECR_Hours!$I$12:$I$15,MATCH(ExportsELAP[[#This Row],[Date Prevailing]],ECR_Hours!$H$12:$H$15,1))</f>
        <v>NS</v>
      </c>
      <c r="M78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39" spans="1:13" x14ac:dyDescent="0.25">
      <c r="A7839" s="164">
        <f>+Exports!A7842</f>
        <v>44888</v>
      </c>
      <c r="B7839" s="165">
        <f t="shared" si="488"/>
        <v>2022</v>
      </c>
      <c r="C7839" s="165">
        <f t="shared" si="489"/>
        <v>11</v>
      </c>
      <c r="D7839" s="165">
        <f t="shared" si="490"/>
        <v>23</v>
      </c>
      <c r="E7839" s="165">
        <f>+Exports!B7842</f>
        <v>13</v>
      </c>
      <c r="F7839" s="165">
        <f>+WEEKDAY(ExportsELAP[[#This Row],[Date Prevailing]],1)</f>
        <v>4</v>
      </c>
      <c r="G7839" s="165">
        <f>+COUNTIFS(ECR_Hours!$K$6:$K$7,ExportsELAP[[#This Row],[Date Prevailing]])</f>
        <v>0</v>
      </c>
      <c r="H7839" s="165">
        <f t="shared" si="491"/>
        <v>4</v>
      </c>
      <c r="I7839" s="166">
        <f>+Exports!G7842</f>
        <v>36171.150500000003</v>
      </c>
      <c r="J7839" s="166">
        <f>+'ELAP_IPCO-APND'!D7842</f>
        <v>61.797240000000002</v>
      </c>
      <c r="K7839" s="166">
        <f>+(ExportsELAP[[#This Row],[Exports kWh - MPT]]/1000)*ExportsELAP[[#This Row],[EIM Price]]</f>
        <v>2235.2772685246205</v>
      </c>
      <c r="L7839" s="167" t="str">
        <f>+INDEX(ECR_Hours!$I$12:$I$15,MATCH(ExportsELAP[[#This Row],[Date Prevailing]],ECR_Hours!$H$12:$H$15,1))</f>
        <v>NS</v>
      </c>
      <c r="M78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0" spans="1:13" x14ac:dyDescent="0.25">
      <c r="A7840" s="164">
        <f>+Exports!A7843</f>
        <v>44888</v>
      </c>
      <c r="B7840" s="165">
        <f t="shared" si="488"/>
        <v>2022</v>
      </c>
      <c r="C7840" s="165">
        <f t="shared" si="489"/>
        <v>11</v>
      </c>
      <c r="D7840" s="165">
        <f t="shared" si="490"/>
        <v>23</v>
      </c>
      <c r="E7840" s="165">
        <f>+Exports!B7843</f>
        <v>14</v>
      </c>
      <c r="F7840" s="165">
        <f>+WEEKDAY(ExportsELAP[[#This Row],[Date Prevailing]],1)</f>
        <v>4</v>
      </c>
      <c r="G7840" s="165">
        <f>+COUNTIFS(ECR_Hours!$K$6:$K$7,ExportsELAP[[#This Row],[Date Prevailing]])</f>
        <v>0</v>
      </c>
      <c r="H7840" s="165">
        <f t="shared" si="491"/>
        <v>4</v>
      </c>
      <c r="I7840" s="166">
        <f>+Exports!G7843</f>
        <v>33971.642599999999</v>
      </c>
      <c r="J7840" s="166">
        <f>+'ELAP_IPCO-APND'!D7843</f>
        <v>54.350239999999999</v>
      </c>
      <c r="K7840" s="166">
        <f>+(ExportsELAP[[#This Row],[Exports kWh - MPT]]/1000)*ExportsELAP[[#This Row],[EIM Price]]</f>
        <v>1846.3669285042242</v>
      </c>
      <c r="L7840" s="167" t="str">
        <f>+INDEX(ECR_Hours!$I$12:$I$15,MATCH(ExportsELAP[[#This Row],[Date Prevailing]],ECR_Hours!$H$12:$H$15,1))</f>
        <v>NS</v>
      </c>
      <c r="M78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1" spans="1:13" x14ac:dyDescent="0.25">
      <c r="A7841" s="164">
        <f>+Exports!A7844</f>
        <v>44888</v>
      </c>
      <c r="B7841" s="165">
        <f t="shared" si="488"/>
        <v>2022</v>
      </c>
      <c r="C7841" s="165">
        <f t="shared" si="489"/>
        <v>11</v>
      </c>
      <c r="D7841" s="165">
        <f t="shared" si="490"/>
        <v>23</v>
      </c>
      <c r="E7841" s="165">
        <f>+Exports!B7844</f>
        <v>15</v>
      </c>
      <c r="F7841" s="165">
        <f>+WEEKDAY(ExportsELAP[[#This Row],[Date Prevailing]],1)</f>
        <v>4</v>
      </c>
      <c r="G7841" s="165">
        <f>+COUNTIFS(ECR_Hours!$K$6:$K$7,ExportsELAP[[#This Row],[Date Prevailing]])</f>
        <v>0</v>
      </c>
      <c r="H7841" s="165">
        <f t="shared" si="491"/>
        <v>4</v>
      </c>
      <c r="I7841" s="166">
        <f>+Exports!G7844</f>
        <v>26656.748699999989</v>
      </c>
      <c r="J7841" s="166">
        <f>+'ELAP_IPCO-APND'!D7844</f>
        <v>57.54063</v>
      </c>
      <c r="K7841" s="166">
        <f>+(ExportsELAP[[#This Row],[Exports kWh - MPT]]/1000)*ExportsELAP[[#This Row],[EIM Price]]</f>
        <v>1533.8461139496806</v>
      </c>
      <c r="L7841" s="167" t="str">
        <f>+INDEX(ECR_Hours!$I$12:$I$15,MATCH(ExportsELAP[[#This Row],[Date Prevailing]],ECR_Hours!$H$12:$H$15,1))</f>
        <v>NS</v>
      </c>
      <c r="M78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2" spans="1:13" x14ac:dyDescent="0.25">
      <c r="A7842" s="164">
        <f>+Exports!A7845</f>
        <v>44888</v>
      </c>
      <c r="B7842" s="165">
        <f t="shared" si="488"/>
        <v>2022</v>
      </c>
      <c r="C7842" s="165">
        <f t="shared" si="489"/>
        <v>11</v>
      </c>
      <c r="D7842" s="165">
        <f t="shared" si="490"/>
        <v>23</v>
      </c>
      <c r="E7842" s="165">
        <f>+Exports!B7845</f>
        <v>16</v>
      </c>
      <c r="F7842" s="165">
        <f>+WEEKDAY(ExportsELAP[[#This Row],[Date Prevailing]],1)</f>
        <v>4</v>
      </c>
      <c r="G7842" s="165">
        <f>+COUNTIFS(ECR_Hours!$K$6:$K$7,ExportsELAP[[#This Row],[Date Prevailing]])</f>
        <v>0</v>
      </c>
      <c r="H7842" s="165">
        <f t="shared" si="491"/>
        <v>4</v>
      </c>
      <c r="I7842" s="166">
        <f>+Exports!G7845</f>
        <v>15241.954399999999</v>
      </c>
      <c r="J7842" s="166">
        <f>+'ELAP_IPCO-APND'!D7845</f>
        <v>70.176410000000004</v>
      </c>
      <c r="K7842" s="166">
        <f>+(ExportsELAP[[#This Row],[Exports kWh - MPT]]/1000)*ExportsELAP[[#This Row],[EIM Price]]</f>
        <v>1069.625641175704</v>
      </c>
      <c r="L7842" s="167" t="str">
        <f>+INDEX(ECR_Hours!$I$12:$I$15,MATCH(ExportsELAP[[#This Row],[Date Prevailing]],ECR_Hours!$H$12:$H$15,1))</f>
        <v>NS</v>
      </c>
      <c r="M78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3" spans="1:13" x14ac:dyDescent="0.25">
      <c r="A7843" s="164">
        <f>+Exports!A7846</f>
        <v>44888</v>
      </c>
      <c r="B7843" s="165">
        <f t="shared" si="488"/>
        <v>2022</v>
      </c>
      <c r="C7843" s="165">
        <f t="shared" si="489"/>
        <v>11</v>
      </c>
      <c r="D7843" s="165">
        <f t="shared" si="490"/>
        <v>23</v>
      </c>
      <c r="E7843" s="165">
        <f>+Exports!B7846</f>
        <v>17</v>
      </c>
      <c r="F7843" s="165">
        <f>+WEEKDAY(ExportsELAP[[#This Row],[Date Prevailing]],1)</f>
        <v>4</v>
      </c>
      <c r="G7843" s="165">
        <f>+COUNTIFS(ECR_Hours!$K$6:$K$7,ExportsELAP[[#This Row],[Date Prevailing]])</f>
        <v>0</v>
      </c>
      <c r="H7843" s="165">
        <f t="shared" si="491"/>
        <v>4</v>
      </c>
      <c r="I7843" s="166">
        <f>+Exports!G7846</f>
        <v>3621.7273999999998</v>
      </c>
      <c r="J7843" s="166">
        <f>+'ELAP_IPCO-APND'!D7846</f>
        <v>74.534009999999995</v>
      </c>
      <c r="K7843" s="166">
        <f>+(ExportsELAP[[#This Row],[Exports kWh - MPT]]/1000)*ExportsELAP[[#This Row],[EIM Price]]</f>
        <v>269.94186624887396</v>
      </c>
      <c r="L7843" s="167" t="str">
        <f>+INDEX(ECR_Hours!$I$12:$I$15,MATCH(ExportsELAP[[#This Row],[Date Prevailing]],ECR_Hours!$H$12:$H$15,1))</f>
        <v>NS</v>
      </c>
      <c r="M78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4" spans="1:13" x14ac:dyDescent="0.25">
      <c r="A7844" s="164">
        <f>+Exports!A7847</f>
        <v>44888</v>
      </c>
      <c r="B7844" s="165">
        <f t="shared" si="488"/>
        <v>2022</v>
      </c>
      <c r="C7844" s="165">
        <f t="shared" si="489"/>
        <v>11</v>
      </c>
      <c r="D7844" s="165">
        <f t="shared" si="490"/>
        <v>23</v>
      </c>
      <c r="E7844" s="165">
        <f>+Exports!B7847</f>
        <v>18</v>
      </c>
      <c r="F7844" s="165">
        <f>+WEEKDAY(ExportsELAP[[#This Row],[Date Prevailing]],1)</f>
        <v>4</v>
      </c>
      <c r="G7844" s="165">
        <f>+COUNTIFS(ECR_Hours!$K$6:$K$7,ExportsELAP[[#This Row],[Date Prevailing]])</f>
        <v>0</v>
      </c>
      <c r="H7844" s="165">
        <f t="shared" si="491"/>
        <v>4</v>
      </c>
      <c r="I7844" s="166">
        <f>+Exports!G7847</f>
        <v>25.6083</v>
      </c>
      <c r="J7844" s="166">
        <f>+'ELAP_IPCO-APND'!D7847</f>
        <v>84.349450000000004</v>
      </c>
      <c r="K7844" s="166">
        <f>+(ExportsELAP[[#This Row],[Exports kWh - MPT]]/1000)*ExportsELAP[[#This Row],[EIM Price]]</f>
        <v>2.1600460204350003</v>
      </c>
      <c r="L7844" s="167" t="str">
        <f>+INDEX(ECR_Hours!$I$12:$I$15,MATCH(ExportsELAP[[#This Row],[Date Prevailing]],ECR_Hours!$H$12:$H$15,1))</f>
        <v>NS</v>
      </c>
      <c r="M78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5" spans="1:13" x14ac:dyDescent="0.25">
      <c r="A7845" s="164">
        <f>+Exports!A7848</f>
        <v>44888</v>
      </c>
      <c r="B7845" s="165">
        <f t="shared" si="488"/>
        <v>2022</v>
      </c>
      <c r="C7845" s="165">
        <f t="shared" si="489"/>
        <v>11</v>
      </c>
      <c r="D7845" s="165">
        <f t="shared" si="490"/>
        <v>23</v>
      </c>
      <c r="E7845" s="165">
        <f>+Exports!B7848</f>
        <v>19</v>
      </c>
      <c r="F7845" s="165">
        <f>+WEEKDAY(ExportsELAP[[#This Row],[Date Prevailing]],1)</f>
        <v>4</v>
      </c>
      <c r="G7845" s="165">
        <f>+COUNTIFS(ECR_Hours!$K$6:$K$7,ExportsELAP[[#This Row],[Date Prevailing]])</f>
        <v>0</v>
      </c>
      <c r="H7845" s="165">
        <f t="shared" si="491"/>
        <v>4</v>
      </c>
      <c r="I7845" s="166">
        <f>+Exports!G7848</f>
        <v>9.7373999999999992</v>
      </c>
      <c r="J7845" s="166">
        <f>+'ELAP_IPCO-APND'!D7848</f>
        <v>89.321299999999994</v>
      </c>
      <c r="K7845" s="166">
        <f>+(ExportsELAP[[#This Row],[Exports kWh - MPT]]/1000)*ExportsELAP[[#This Row],[EIM Price]]</f>
        <v>0.86975722661999977</v>
      </c>
      <c r="L7845" s="167" t="str">
        <f>+INDEX(ECR_Hours!$I$12:$I$15,MATCH(ExportsELAP[[#This Row],[Date Prevailing]],ECR_Hours!$H$12:$H$15,1))</f>
        <v>NS</v>
      </c>
      <c r="M78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6" spans="1:13" x14ac:dyDescent="0.25">
      <c r="A7846" s="164">
        <f>+Exports!A7849</f>
        <v>44888</v>
      </c>
      <c r="B7846" s="165">
        <f t="shared" si="488"/>
        <v>2022</v>
      </c>
      <c r="C7846" s="165">
        <f t="shared" si="489"/>
        <v>11</v>
      </c>
      <c r="D7846" s="165">
        <f t="shared" si="490"/>
        <v>23</v>
      </c>
      <c r="E7846" s="165">
        <f>+Exports!B7849</f>
        <v>20</v>
      </c>
      <c r="F7846" s="165">
        <f>+WEEKDAY(ExportsELAP[[#This Row],[Date Prevailing]],1)</f>
        <v>4</v>
      </c>
      <c r="G7846" s="165">
        <f>+COUNTIFS(ECR_Hours!$K$6:$K$7,ExportsELAP[[#This Row],[Date Prevailing]])</f>
        <v>0</v>
      </c>
      <c r="H7846" s="165">
        <f t="shared" si="491"/>
        <v>4</v>
      </c>
      <c r="I7846" s="166">
        <f>+Exports!G7849</f>
        <v>7.2922000000000002</v>
      </c>
      <c r="J7846" s="166">
        <f>+'ELAP_IPCO-APND'!D7849</f>
        <v>85.574590000000001</v>
      </c>
      <c r="K7846" s="166">
        <f>+(ExportsELAP[[#This Row],[Exports kWh - MPT]]/1000)*ExportsELAP[[#This Row],[EIM Price]]</f>
        <v>0.62402702519800002</v>
      </c>
      <c r="L7846" s="167" t="str">
        <f>+INDEX(ECR_Hours!$I$12:$I$15,MATCH(ExportsELAP[[#This Row],[Date Prevailing]],ECR_Hours!$H$12:$H$15,1))</f>
        <v>NS</v>
      </c>
      <c r="M78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7" spans="1:13" x14ac:dyDescent="0.25">
      <c r="A7847" s="164">
        <f>+Exports!A7850</f>
        <v>44888</v>
      </c>
      <c r="B7847" s="165">
        <f t="shared" si="488"/>
        <v>2022</v>
      </c>
      <c r="C7847" s="165">
        <f t="shared" si="489"/>
        <v>11</v>
      </c>
      <c r="D7847" s="165">
        <f t="shared" si="490"/>
        <v>23</v>
      </c>
      <c r="E7847" s="165">
        <f>+Exports!B7850</f>
        <v>21</v>
      </c>
      <c r="F7847" s="165">
        <f>+WEEKDAY(ExportsELAP[[#This Row],[Date Prevailing]],1)</f>
        <v>4</v>
      </c>
      <c r="G7847" s="165">
        <f>+COUNTIFS(ECR_Hours!$K$6:$K$7,ExportsELAP[[#This Row],[Date Prevailing]])</f>
        <v>0</v>
      </c>
      <c r="H7847" s="165">
        <f t="shared" si="491"/>
        <v>4</v>
      </c>
      <c r="I7847" s="166">
        <f>+Exports!G7850</f>
        <v>8.4413</v>
      </c>
      <c r="J7847" s="166">
        <f>+'ELAP_IPCO-APND'!D7850</f>
        <v>87.504819999999995</v>
      </c>
      <c r="K7847" s="166">
        <f>+(ExportsELAP[[#This Row],[Exports kWh - MPT]]/1000)*ExportsELAP[[#This Row],[EIM Price]]</f>
        <v>0.73865443706599998</v>
      </c>
      <c r="L7847" s="167" t="str">
        <f>+INDEX(ECR_Hours!$I$12:$I$15,MATCH(ExportsELAP[[#This Row],[Date Prevailing]],ECR_Hours!$H$12:$H$15,1))</f>
        <v>NS</v>
      </c>
      <c r="M78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8" spans="1:13" x14ac:dyDescent="0.25">
      <c r="A7848" s="164">
        <f>+Exports!A7851</f>
        <v>44888</v>
      </c>
      <c r="B7848" s="165">
        <f t="shared" si="488"/>
        <v>2022</v>
      </c>
      <c r="C7848" s="165">
        <f t="shared" si="489"/>
        <v>11</v>
      </c>
      <c r="D7848" s="165">
        <f t="shared" si="490"/>
        <v>23</v>
      </c>
      <c r="E7848" s="165">
        <f>+Exports!B7851</f>
        <v>22</v>
      </c>
      <c r="F7848" s="165">
        <f>+WEEKDAY(ExportsELAP[[#This Row],[Date Prevailing]],1)</f>
        <v>4</v>
      </c>
      <c r="G7848" s="165">
        <f>+COUNTIFS(ECR_Hours!$K$6:$K$7,ExportsELAP[[#This Row],[Date Prevailing]])</f>
        <v>0</v>
      </c>
      <c r="H7848" s="165">
        <f t="shared" si="491"/>
        <v>4</v>
      </c>
      <c r="I7848" s="166">
        <f>+Exports!G7851</f>
        <v>9.8398000000000003</v>
      </c>
      <c r="J7848" s="166">
        <f>+'ELAP_IPCO-APND'!D7851</f>
        <v>96.437070000000006</v>
      </c>
      <c r="K7848" s="166">
        <f>+(ExportsELAP[[#This Row],[Exports kWh - MPT]]/1000)*ExportsELAP[[#This Row],[EIM Price]]</f>
        <v>0.94892148138600019</v>
      </c>
      <c r="L7848" s="167" t="str">
        <f>+INDEX(ECR_Hours!$I$12:$I$15,MATCH(ExportsELAP[[#This Row],[Date Prevailing]],ECR_Hours!$H$12:$H$15,1))</f>
        <v>NS</v>
      </c>
      <c r="M78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49" spans="1:13" x14ac:dyDescent="0.25">
      <c r="A7849" s="164">
        <f>+Exports!A7852</f>
        <v>44888</v>
      </c>
      <c r="B7849" s="165">
        <f t="shared" si="488"/>
        <v>2022</v>
      </c>
      <c r="C7849" s="165">
        <f t="shared" si="489"/>
        <v>11</v>
      </c>
      <c r="D7849" s="165">
        <f t="shared" si="490"/>
        <v>23</v>
      </c>
      <c r="E7849" s="165">
        <f>+Exports!B7852</f>
        <v>23</v>
      </c>
      <c r="F7849" s="165">
        <f>+WEEKDAY(ExportsELAP[[#This Row],[Date Prevailing]],1)</f>
        <v>4</v>
      </c>
      <c r="G7849" s="165">
        <f>+COUNTIFS(ECR_Hours!$K$6:$K$7,ExportsELAP[[#This Row],[Date Prevailing]])</f>
        <v>0</v>
      </c>
      <c r="H7849" s="165">
        <f t="shared" si="491"/>
        <v>4</v>
      </c>
      <c r="I7849" s="166">
        <f>+Exports!G7852</f>
        <v>9.5071999999999992</v>
      </c>
      <c r="J7849" s="166">
        <f>+'ELAP_IPCO-APND'!D7852</f>
        <v>102.28677999999999</v>
      </c>
      <c r="K7849" s="166">
        <f>+(ExportsELAP[[#This Row],[Exports kWh - MPT]]/1000)*ExportsELAP[[#This Row],[EIM Price]]</f>
        <v>0.97246087481599974</v>
      </c>
      <c r="L7849" s="167" t="str">
        <f>+INDEX(ECR_Hours!$I$12:$I$15,MATCH(ExportsELAP[[#This Row],[Date Prevailing]],ECR_Hours!$H$12:$H$15,1))</f>
        <v>NS</v>
      </c>
      <c r="M78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0" spans="1:13" x14ac:dyDescent="0.25">
      <c r="A7850" s="164">
        <f>+Exports!A7853</f>
        <v>44888</v>
      </c>
      <c r="B7850" s="165">
        <f t="shared" si="488"/>
        <v>2022</v>
      </c>
      <c r="C7850" s="165">
        <f t="shared" si="489"/>
        <v>11</v>
      </c>
      <c r="D7850" s="165">
        <f t="shared" si="490"/>
        <v>23</v>
      </c>
      <c r="E7850" s="165">
        <f>+Exports!B7853</f>
        <v>24</v>
      </c>
      <c r="F7850" s="165">
        <f>+WEEKDAY(ExportsELAP[[#This Row],[Date Prevailing]],1)</f>
        <v>4</v>
      </c>
      <c r="G7850" s="165">
        <f>+COUNTIFS(ECR_Hours!$K$6:$K$7,ExportsELAP[[#This Row],[Date Prevailing]])</f>
        <v>0</v>
      </c>
      <c r="H7850" s="165">
        <f t="shared" si="491"/>
        <v>4</v>
      </c>
      <c r="I7850" s="166">
        <f>+Exports!G7853</f>
        <v>10.08059999999999</v>
      </c>
      <c r="J7850" s="166">
        <f>+'ELAP_IPCO-APND'!D7853</f>
        <v>105.43557</v>
      </c>
      <c r="K7850" s="166">
        <f>+(ExportsELAP[[#This Row],[Exports kWh - MPT]]/1000)*ExportsELAP[[#This Row],[EIM Price]]</f>
        <v>1.0628538069419988</v>
      </c>
      <c r="L7850" s="167" t="str">
        <f>+INDEX(ECR_Hours!$I$12:$I$15,MATCH(ExportsELAP[[#This Row],[Date Prevailing]],ECR_Hours!$H$12:$H$15,1))</f>
        <v>NS</v>
      </c>
      <c r="M78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1" spans="1:13" x14ac:dyDescent="0.25">
      <c r="A7851" s="164">
        <f>+Exports!A7854</f>
        <v>44889</v>
      </c>
      <c r="B7851" s="165">
        <f t="shared" si="488"/>
        <v>2022</v>
      </c>
      <c r="C7851" s="165">
        <f t="shared" si="489"/>
        <v>11</v>
      </c>
      <c r="D7851" s="165">
        <f t="shared" si="490"/>
        <v>24</v>
      </c>
      <c r="E7851" s="165">
        <f>+Exports!B7854</f>
        <v>1</v>
      </c>
      <c r="F7851" s="165">
        <f>+WEEKDAY(ExportsELAP[[#This Row],[Date Prevailing]],1)</f>
        <v>5</v>
      </c>
      <c r="G7851" s="165">
        <f>+COUNTIFS(ECR_Hours!$K$6:$K$7,ExportsELAP[[#This Row],[Date Prevailing]])</f>
        <v>0</v>
      </c>
      <c r="H7851" s="165">
        <f t="shared" si="491"/>
        <v>5</v>
      </c>
      <c r="I7851" s="166">
        <f>+Exports!G7854</f>
        <v>9.3698000000000015</v>
      </c>
      <c r="J7851" s="166">
        <f>+'ELAP_IPCO-APND'!D7854</f>
        <v>85.203739999999996</v>
      </c>
      <c r="K7851" s="166">
        <f>+(ExportsELAP[[#This Row],[Exports kWh - MPT]]/1000)*ExportsELAP[[#This Row],[EIM Price]]</f>
        <v>0.79834200305200009</v>
      </c>
      <c r="L7851" s="167" t="str">
        <f>+INDEX(ECR_Hours!$I$12:$I$15,MATCH(ExportsELAP[[#This Row],[Date Prevailing]],ECR_Hours!$H$12:$H$15,1))</f>
        <v>NS</v>
      </c>
      <c r="M78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2" spans="1:13" x14ac:dyDescent="0.25">
      <c r="A7852" s="164">
        <f>+Exports!A7855</f>
        <v>44889</v>
      </c>
      <c r="B7852" s="165">
        <f t="shared" si="488"/>
        <v>2022</v>
      </c>
      <c r="C7852" s="165">
        <f t="shared" si="489"/>
        <v>11</v>
      </c>
      <c r="D7852" s="165">
        <f t="shared" si="490"/>
        <v>24</v>
      </c>
      <c r="E7852" s="165">
        <f>+Exports!B7855</f>
        <v>2</v>
      </c>
      <c r="F7852" s="165">
        <f>+WEEKDAY(ExportsELAP[[#This Row],[Date Prevailing]],1)</f>
        <v>5</v>
      </c>
      <c r="G7852" s="165">
        <f>+COUNTIFS(ECR_Hours!$K$6:$K$7,ExportsELAP[[#This Row],[Date Prevailing]])</f>
        <v>0</v>
      </c>
      <c r="H7852" s="165">
        <f t="shared" si="491"/>
        <v>5</v>
      </c>
      <c r="I7852" s="166">
        <f>+Exports!G7855</f>
        <v>9.2307000000000006</v>
      </c>
      <c r="J7852" s="166">
        <f>+'ELAP_IPCO-APND'!D7855</f>
        <v>82.653099999999995</v>
      </c>
      <c r="K7852" s="166">
        <f>+(ExportsELAP[[#This Row],[Exports kWh - MPT]]/1000)*ExportsELAP[[#This Row],[EIM Price]]</f>
        <v>0.7629459701700001</v>
      </c>
      <c r="L7852" s="167" t="str">
        <f>+INDEX(ECR_Hours!$I$12:$I$15,MATCH(ExportsELAP[[#This Row],[Date Prevailing]],ECR_Hours!$H$12:$H$15,1))</f>
        <v>NS</v>
      </c>
      <c r="M78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3" spans="1:13" x14ac:dyDescent="0.25">
      <c r="A7853" s="164">
        <f>+Exports!A7856</f>
        <v>44889</v>
      </c>
      <c r="B7853" s="165">
        <f t="shared" si="488"/>
        <v>2022</v>
      </c>
      <c r="C7853" s="165">
        <f t="shared" si="489"/>
        <v>11</v>
      </c>
      <c r="D7853" s="165">
        <f t="shared" si="490"/>
        <v>24</v>
      </c>
      <c r="E7853" s="165">
        <f>+Exports!B7856</f>
        <v>3</v>
      </c>
      <c r="F7853" s="165">
        <f>+WEEKDAY(ExportsELAP[[#This Row],[Date Prevailing]],1)</f>
        <v>5</v>
      </c>
      <c r="G7853" s="165">
        <f>+COUNTIFS(ECR_Hours!$K$6:$K$7,ExportsELAP[[#This Row],[Date Prevailing]])</f>
        <v>0</v>
      </c>
      <c r="H7853" s="165">
        <f t="shared" si="491"/>
        <v>5</v>
      </c>
      <c r="I7853" s="166">
        <f>+Exports!G7856</f>
        <v>7.0479000000000012</v>
      </c>
      <c r="J7853" s="166">
        <f>+'ELAP_IPCO-APND'!D7856</f>
        <v>80.966660000000005</v>
      </c>
      <c r="K7853" s="166">
        <f>+(ExportsELAP[[#This Row],[Exports kWh - MPT]]/1000)*ExportsELAP[[#This Row],[EIM Price]]</f>
        <v>0.57064492301400016</v>
      </c>
      <c r="L7853" s="167" t="str">
        <f>+INDEX(ECR_Hours!$I$12:$I$15,MATCH(ExportsELAP[[#This Row],[Date Prevailing]],ECR_Hours!$H$12:$H$15,1))</f>
        <v>NS</v>
      </c>
      <c r="M78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4" spans="1:13" x14ac:dyDescent="0.25">
      <c r="A7854" s="164">
        <f>+Exports!A7857</f>
        <v>44889</v>
      </c>
      <c r="B7854" s="165">
        <f t="shared" si="488"/>
        <v>2022</v>
      </c>
      <c r="C7854" s="165">
        <f t="shared" si="489"/>
        <v>11</v>
      </c>
      <c r="D7854" s="165">
        <f t="shared" si="490"/>
        <v>24</v>
      </c>
      <c r="E7854" s="165">
        <f>+Exports!B7857</f>
        <v>4</v>
      </c>
      <c r="F7854" s="165">
        <f>+WEEKDAY(ExportsELAP[[#This Row],[Date Prevailing]],1)</f>
        <v>5</v>
      </c>
      <c r="G7854" s="165">
        <f>+COUNTIFS(ECR_Hours!$K$6:$K$7,ExportsELAP[[#This Row],[Date Prevailing]])</f>
        <v>0</v>
      </c>
      <c r="H7854" s="165">
        <f t="shared" si="491"/>
        <v>5</v>
      </c>
      <c r="I7854" s="166">
        <f>+Exports!G7857</f>
        <v>9.1070000000000011</v>
      </c>
      <c r="J7854" s="166">
        <f>+'ELAP_IPCO-APND'!D7857</f>
        <v>82.135840000000002</v>
      </c>
      <c r="K7854" s="166">
        <f>+(ExportsELAP[[#This Row],[Exports kWh - MPT]]/1000)*ExportsELAP[[#This Row],[EIM Price]]</f>
        <v>0.74801109488000006</v>
      </c>
      <c r="L7854" s="167" t="str">
        <f>+INDEX(ECR_Hours!$I$12:$I$15,MATCH(ExportsELAP[[#This Row],[Date Prevailing]],ECR_Hours!$H$12:$H$15,1))</f>
        <v>NS</v>
      </c>
      <c r="M78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5" spans="1:13" x14ac:dyDescent="0.25">
      <c r="A7855" s="164">
        <f>+Exports!A7858</f>
        <v>44889</v>
      </c>
      <c r="B7855" s="165">
        <f t="shared" si="488"/>
        <v>2022</v>
      </c>
      <c r="C7855" s="165">
        <f t="shared" si="489"/>
        <v>11</v>
      </c>
      <c r="D7855" s="165">
        <f t="shared" si="490"/>
        <v>24</v>
      </c>
      <c r="E7855" s="165">
        <f>+Exports!B7858</f>
        <v>5</v>
      </c>
      <c r="F7855" s="165">
        <f>+WEEKDAY(ExportsELAP[[#This Row],[Date Prevailing]],1)</f>
        <v>5</v>
      </c>
      <c r="G7855" s="165">
        <f>+COUNTIFS(ECR_Hours!$K$6:$K$7,ExportsELAP[[#This Row],[Date Prevailing]])</f>
        <v>0</v>
      </c>
      <c r="H7855" s="165">
        <f t="shared" si="491"/>
        <v>5</v>
      </c>
      <c r="I7855" s="166">
        <f>+Exports!G7858</f>
        <v>11.116100000000001</v>
      </c>
      <c r="J7855" s="166">
        <f>+'ELAP_IPCO-APND'!D7858</f>
        <v>81.873000000000005</v>
      </c>
      <c r="K7855" s="166">
        <f>+(ExportsELAP[[#This Row],[Exports kWh - MPT]]/1000)*ExportsELAP[[#This Row],[EIM Price]]</f>
        <v>0.91010845530000017</v>
      </c>
      <c r="L7855" s="167" t="str">
        <f>+INDEX(ECR_Hours!$I$12:$I$15,MATCH(ExportsELAP[[#This Row],[Date Prevailing]],ECR_Hours!$H$12:$H$15,1))</f>
        <v>NS</v>
      </c>
      <c r="M78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6" spans="1:13" x14ac:dyDescent="0.25">
      <c r="A7856" s="164">
        <f>+Exports!A7859</f>
        <v>44889</v>
      </c>
      <c r="B7856" s="165">
        <f t="shared" si="488"/>
        <v>2022</v>
      </c>
      <c r="C7856" s="165">
        <f t="shared" si="489"/>
        <v>11</v>
      </c>
      <c r="D7856" s="165">
        <f t="shared" si="490"/>
        <v>24</v>
      </c>
      <c r="E7856" s="165">
        <f>+Exports!B7859</f>
        <v>6</v>
      </c>
      <c r="F7856" s="165">
        <f>+WEEKDAY(ExportsELAP[[#This Row],[Date Prevailing]],1)</f>
        <v>5</v>
      </c>
      <c r="G7856" s="165">
        <f>+COUNTIFS(ECR_Hours!$K$6:$K$7,ExportsELAP[[#This Row],[Date Prevailing]])</f>
        <v>0</v>
      </c>
      <c r="H7856" s="165">
        <f t="shared" si="491"/>
        <v>5</v>
      </c>
      <c r="I7856" s="166">
        <f>+Exports!G7859</f>
        <v>8.9975000000000005</v>
      </c>
      <c r="J7856" s="166">
        <f>+'ELAP_IPCO-APND'!D7859</f>
        <v>79.701390000000004</v>
      </c>
      <c r="K7856" s="166">
        <f>+(ExportsELAP[[#This Row],[Exports kWh - MPT]]/1000)*ExportsELAP[[#This Row],[EIM Price]]</f>
        <v>0.71711325652500002</v>
      </c>
      <c r="L7856" s="167" t="str">
        <f>+INDEX(ECR_Hours!$I$12:$I$15,MATCH(ExportsELAP[[#This Row],[Date Prevailing]],ECR_Hours!$H$12:$H$15,1))</f>
        <v>NS</v>
      </c>
      <c r="M78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7" spans="1:13" x14ac:dyDescent="0.25">
      <c r="A7857" s="164">
        <f>+Exports!A7860</f>
        <v>44889</v>
      </c>
      <c r="B7857" s="165">
        <f t="shared" si="488"/>
        <v>2022</v>
      </c>
      <c r="C7857" s="165">
        <f t="shared" si="489"/>
        <v>11</v>
      </c>
      <c r="D7857" s="165">
        <f t="shared" si="490"/>
        <v>24</v>
      </c>
      <c r="E7857" s="165">
        <f>+Exports!B7860</f>
        <v>7</v>
      </c>
      <c r="F7857" s="165">
        <f>+WEEKDAY(ExportsELAP[[#This Row],[Date Prevailing]],1)</f>
        <v>5</v>
      </c>
      <c r="G7857" s="165">
        <f>+COUNTIFS(ECR_Hours!$K$6:$K$7,ExportsELAP[[#This Row],[Date Prevailing]])</f>
        <v>0</v>
      </c>
      <c r="H7857" s="165">
        <f t="shared" si="491"/>
        <v>5</v>
      </c>
      <c r="I7857" s="166">
        <f>+Exports!G7860</f>
        <v>8.706900000000001</v>
      </c>
      <c r="J7857" s="166">
        <f>+'ELAP_IPCO-APND'!D7860</f>
        <v>78.175569999999993</v>
      </c>
      <c r="K7857" s="166">
        <f>+(ExportsELAP[[#This Row],[Exports kWh - MPT]]/1000)*ExportsELAP[[#This Row],[EIM Price]]</f>
        <v>0.68066687043300012</v>
      </c>
      <c r="L7857" s="167" t="str">
        <f>+INDEX(ECR_Hours!$I$12:$I$15,MATCH(ExportsELAP[[#This Row],[Date Prevailing]],ECR_Hours!$H$12:$H$15,1))</f>
        <v>NS</v>
      </c>
      <c r="M78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8" spans="1:13" x14ac:dyDescent="0.25">
      <c r="A7858" s="164">
        <f>+Exports!A7861</f>
        <v>44889</v>
      </c>
      <c r="B7858" s="165">
        <f t="shared" si="488"/>
        <v>2022</v>
      </c>
      <c r="C7858" s="165">
        <f t="shared" si="489"/>
        <v>11</v>
      </c>
      <c r="D7858" s="165">
        <f t="shared" si="490"/>
        <v>24</v>
      </c>
      <c r="E7858" s="165">
        <f>+Exports!B7861</f>
        <v>8</v>
      </c>
      <c r="F7858" s="165">
        <f>+WEEKDAY(ExportsELAP[[#This Row],[Date Prevailing]],1)</f>
        <v>5</v>
      </c>
      <c r="G7858" s="165">
        <f>+COUNTIFS(ECR_Hours!$K$6:$K$7,ExportsELAP[[#This Row],[Date Prevailing]])</f>
        <v>0</v>
      </c>
      <c r="H7858" s="165">
        <f t="shared" si="491"/>
        <v>5</v>
      </c>
      <c r="I7858" s="166">
        <f>+Exports!G7861</f>
        <v>209.39330000000001</v>
      </c>
      <c r="J7858" s="166">
        <f>+'ELAP_IPCO-APND'!D7861</f>
        <v>83.588130000000007</v>
      </c>
      <c r="K7858" s="166">
        <f>+(ExportsELAP[[#This Row],[Exports kWh - MPT]]/1000)*ExportsELAP[[#This Row],[EIM Price]]</f>
        <v>17.502794381529</v>
      </c>
      <c r="L7858" s="167" t="str">
        <f>+INDEX(ECR_Hours!$I$12:$I$15,MATCH(ExportsELAP[[#This Row],[Date Prevailing]],ECR_Hours!$H$12:$H$15,1))</f>
        <v>NS</v>
      </c>
      <c r="M78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59" spans="1:13" x14ac:dyDescent="0.25">
      <c r="A7859" s="164">
        <f>+Exports!A7862</f>
        <v>44889</v>
      </c>
      <c r="B7859" s="165">
        <f t="shared" si="488"/>
        <v>2022</v>
      </c>
      <c r="C7859" s="165">
        <f t="shared" si="489"/>
        <v>11</v>
      </c>
      <c r="D7859" s="165">
        <f t="shared" si="490"/>
        <v>24</v>
      </c>
      <c r="E7859" s="165">
        <f>+Exports!B7862</f>
        <v>9</v>
      </c>
      <c r="F7859" s="165">
        <f>+WEEKDAY(ExportsELAP[[#This Row],[Date Prevailing]],1)</f>
        <v>5</v>
      </c>
      <c r="G7859" s="165">
        <f>+COUNTIFS(ECR_Hours!$K$6:$K$7,ExportsELAP[[#This Row],[Date Prevailing]])</f>
        <v>0</v>
      </c>
      <c r="H7859" s="165">
        <f t="shared" si="491"/>
        <v>5</v>
      </c>
      <c r="I7859" s="166">
        <f>+Exports!G7862</f>
        <v>4213.9224000000004</v>
      </c>
      <c r="J7859" s="166">
        <f>+'ELAP_IPCO-APND'!D7862</f>
        <v>81.693430000000006</v>
      </c>
      <c r="K7859" s="166">
        <f>+(ExportsELAP[[#This Row],[Exports kWh - MPT]]/1000)*ExportsELAP[[#This Row],[EIM Price]]</f>
        <v>344.24977460983206</v>
      </c>
      <c r="L7859" s="167" t="str">
        <f>+INDEX(ECR_Hours!$I$12:$I$15,MATCH(ExportsELAP[[#This Row],[Date Prevailing]],ECR_Hours!$H$12:$H$15,1))</f>
        <v>NS</v>
      </c>
      <c r="M78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0" spans="1:13" x14ac:dyDescent="0.25">
      <c r="A7860" s="164">
        <f>+Exports!A7863</f>
        <v>44889</v>
      </c>
      <c r="B7860" s="165">
        <f t="shared" si="488"/>
        <v>2022</v>
      </c>
      <c r="C7860" s="165">
        <f t="shared" si="489"/>
        <v>11</v>
      </c>
      <c r="D7860" s="165">
        <f t="shared" si="490"/>
        <v>24</v>
      </c>
      <c r="E7860" s="165">
        <f>+Exports!B7863</f>
        <v>10</v>
      </c>
      <c r="F7860" s="165">
        <f>+WEEKDAY(ExportsELAP[[#This Row],[Date Prevailing]],1)</f>
        <v>5</v>
      </c>
      <c r="G7860" s="165">
        <f>+COUNTIFS(ECR_Hours!$K$6:$K$7,ExportsELAP[[#This Row],[Date Prevailing]])</f>
        <v>0</v>
      </c>
      <c r="H7860" s="165">
        <f t="shared" si="491"/>
        <v>5</v>
      </c>
      <c r="I7860" s="166">
        <f>+Exports!G7863</f>
        <v>14786.1947</v>
      </c>
      <c r="J7860" s="166">
        <f>+'ELAP_IPCO-APND'!D7863</f>
        <v>82.796319999999994</v>
      </c>
      <c r="K7860" s="166">
        <f>+(ExportsELAP[[#This Row],[Exports kWh - MPT]]/1000)*ExportsELAP[[#This Row],[EIM Price]]</f>
        <v>1224.2425079635038</v>
      </c>
      <c r="L7860" s="167" t="str">
        <f>+INDEX(ECR_Hours!$I$12:$I$15,MATCH(ExportsELAP[[#This Row],[Date Prevailing]],ECR_Hours!$H$12:$H$15,1))</f>
        <v>NS</v>
      </c>
      <c r="M78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1" spans="1:13" x14ac:dyDescent="0.25">
      <c r="A7861" s="164">
        <f>+Exports!A7864</f>
        <v>44889</v>
      </c>
      <c r="B7861" s="165">
        <f t="shared" si="488"/>
        <v>2022</v>
      </c>
      <c r="C7861" s="165">
        <f t="shared" si="489"/>
        <v>11</v>
      </c>
      <c r="D7861" s="165">
        <f t="shared" si="490"/>
        <v>24</v>
      </c>
      <c r="E7861" s="165">
        <f>+Exports!B7864</f>
        <v>11</v>
      </c>
      <c r="F7861" s="165">
        <f>+WEEKDAY(ExportsELAP[[#This Row],[Date Prevailing]],1)</f>
        <v>5</v>
      </c>
      <c r="G7861" s="165">
        <f>+COUNTIFS(ECR_Hours!$K$6:$K$7,ExportsELAP[[#This Row],[Date Prevailing]])</f>
        <v>0</v>
      </c>
      <c r="H7861" s="165">
        <f t="shared" si="491"/>
        <v>5</v>
      </c>
      <c r="I7861" s="166">
        <f>+Exports!G7864</f>
        <v>25025.895199999999</v>
      </c>
      <c r="J7861" s="166">
        <f>+'ELAP_IPCO-APND'!D7864</f>
        <v>79.514449999999997</v>
      </c>
      <c r="K7861" s="166">
        <f>+(ExportsELAP[[#This Row],[Exports kWh - MPT]]/1000)*ExportsELAP[[#This Row],[EIM Price]]</f>
        <v>1989.92029258564</v>
      </c>
      <c r="L7861" s="167" t="str">
        <f>+INDEX(ECR_Hours!$I$12:$I$15,MATCH(ExportsELAP[[#This Row],[Date Prevailing]],ECR_Hours!$H$12:$H$15,1))</f>
        <v>NS</v>
      </c>
      <c r="M78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2" spans="1:13" x14ac:dyDescent="0.25">
      <c r="A7862" s="164">
        <f>+Exports!A7865</f>
        <v>44889</v>
      </c>
      <c r="B7862" s="165">
        <f t="shared" si="488"/>
        <v>2022</v>
      </c>
      <c r="C7862" s="165">
        <f t="shared" si="489"/>
        <v>11</v>
      </c>
      <c r="D7862" s="165">
        <f t="shared" si="490"/>
        <v>24</v>
      </c>
      <c r="E7862" s="165">
        <f>+Exports!B7865</f>
        <v>12</v>
      </c>
      <c r="F7862" s="165">
        <f>+WEEKDAY(ExportsELAP[[#This Row],[Date Prevailing]],1)</f>
        <v>5</v>
      </c>
      <c r="G7862" s="165">
        <f>+COUNTIFS(ECR_Hours!$K$6:$K$7,ExportsELAP[[#This Row],[Date Prevailing]])</f>
        <v>0</v>
      </c>
      <c r="H7862" s="165">
        <f t="shared" si="491"/>
        <v>5</v>
      </c>
      <c r="I7862" s="166">
        <f>+Exports!G7865</f>
        <v>33703.737699999998</v>
      </c>
      <c r="J7862" s="166">
        <f>+'ELAP_IPCO-APND'!D7865</f>
        <v>74.207819999999998</v>
      </c>
      <c r="K7862" s="166">
        <f>+(ExportsELAP[[#This Row],[Exports kWh - MPT]]/1000)*ExportsELAP[[#This Row],[EIM Price]]</f>
        <v>2501.0809005688138</v>
      </c>
      <c r="L7862" s="167" t="str">
        <f>+INDEX(ECR_Hours!$I$12:$I$15,MATCH(ExportsELAP[[#This Row],[Date Prevailing]],ECR_Hours!$H$12:$H$15,1))</f>
        <v>NS</v>
      </c>
      <c r="M78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3" spans="1:13" x14ac:dyDescent="0.25">
      <c r="A7863" s="164">
        <f>+Exports!A7866</f>
        <v>44889</v>
      </c>
      <c r="B7863" s="165">
        <f t="shared" si="488"/>
        <v>2022</v>
      </c>
      <c r="C7863" s="165">
        <f t="shared" si="489"/>
        <v>11</v>
      </c>
      <c r="D7863" s="165">
        <f t="shared" si="490"/>
        <v>24</v>
      </c>
      <c r="E7863" s="165">
        <f>+Exports!B7866</f>
        <v>13</v>
      </c>
      <c r="F7863" s="165">
        <f>+WEEKDAY(ExportsELAP[[#This Row],[Date Prevailing]],1)</f>
        <v>5</v>
      </c>
      <c r="G7863" s="165">
        <f>+COUNTIFS(ECR_Hours!$K$6:$K$7,ExportsELAP[[#This Row],[Date Prevailing]])</f>
        <v>0</v>
      </c>
      <c r="H7863" s="165">
        <f t="shared" si="491"/>
        <v>5</v>
      </c>
      <c r="I7863" s="166">
        <f>+Exports!G7866</f>
        <v>40286.724499999997</v>
      </c>
      <c r="J7863" s="166">
        <f>+'ELAP_IPCO-APND'!D7866</f>
        <v>68.542839999999998</v>
      </c>
      <c r="K7863" s="166">
        <f>+(ExportsELAP[[#This Row],[Exports kWh - MPT]]/1000)*ExportsELAP[[#This Row],[EIM Price]]</f>
        <v>2761.3665115275799</v>
      </c>
      <c r="L7863" s="167" t="str">
        <f>+INDEX(ECR_Hours!$I$12:$I$15,MATCH(ExportsELAP[[#This Row],[Date Prevailing]],ECR_Hours!$H$12:$H$15,1))</f>
        <v>NS</v>
      </c>
      <c r="M78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4" spans="1:13" x14ac:dyDescent="0.25">
      <c r="A7864" s="164">
        <f>+Exports!A7867</f>
        <v>44889</v>
      </c>
      <c r="B7864" s="165">
        <f t="shared" si="488"/>
        <v>2022</v>
      </c>
      <c r="C7864" s="165">
        <f t="shared" si="489"/>
        <v>11</v>
      </c>
      <c r="D7864" s="165">
        <f t="shared" si="490"/>
        <v>24</v>
      </c>
      <c r="E7864" s="165">
        <f>+Exports!B7867</f>
        <v>14</v>
      </c>
      <c r="F7864" s="165">
        <f>+WEEKDAY(ExportsELAP[[#This Row],[Date Prevailing]],1)</f>
        <v>5</v>
      </c>
      <c r="G7864" s="165">
        <f>+COUNTIFS(ECR_Hours!$K$6:$K$7,ExportsELAP[[#This Row],[Date Prevailing]])</f>
        <v>0</v>
      </c>
      <c r="H7864" s="165">
        <f t="shared" si="491"/>
        <v>5</v>
      </c>
      <c r="I7864" s="166">
        <f>+Exports!G7867</f>
        <v>38818.703299999994</v>
      </c>
      <c r="J7864" s="166">
        <f>+'ELAP_IPCO-APND'!D7867</f>
        <v>61.149470000000001</v>
      </c>
      <c r="K7864" s="166">
        <f>+(ExportsELAP[[#This Row],[Exports kWh - MPT]]/1000)*ExportsELAP[[#This Row],[EIM Price]]</f>
        <v>2373.7431328822508</v>
      </c>
      <c r="L7864" s="167" t="str">
        <f>+INDEX(ECR_Hours!$I$12:$I$15,MATCH(ExportsELAP[[#This Row],[Date Prevailing]],ECR_Hours!$H$12:$H$15,1))</f>
        <v>NS</v>
      </c>
      <c r="M78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5" spans="1:13" x14ac:dyDescent="0.25">
      <c r="A7865" s="164">
        <f>+Exports!A7868</f>
        <v>44889</v>
      </c>
      <c r="B7865" s="165">
        <f t="shared" si="488"/>
        <v>2022</v>
      </c>
      <c r="C7865" s="165">
        <f t="shared" si="489"/>
        <v>11</v>
      </c>
      <c r="D7865" s="165">
        <f t="shared" si="490"/>
        <v>24</v>
      </c>
      <c r="E7865" s="165">
        <f>+Exports!B7868</f>
        <v>15</v>
      </c>
      <c r="F7865" s="165">
        <f>+WEEKDAY(ExportsELAP[[#This Row],[Date Prevailing]],1)</f>
        <v>5</v>
      </c>
      <c r="G7865" s="165">
        <f>+COUNTIFS(ECR_Hours!$K$6:$K$7,ExportsELAP[[#This Row],[Date Prevailing]])</f>
        <v>0</v>
      </c>
      <c r="H7865" s="165">
        <f t="shared" si="491"/>
        <v>5</v>
      </c>
      <c r="I7865" s="166">
        <f>+Exports!G7868</f>
        <v>32601.645700000001</v>
      </c>
      <c r="J7865" s="166">
        <f>+'ELAP_IPCO-APND'!D7868</f>
        <v>61.629959999999997</v>
      </c>
      <c r="K7865" s="166">
        <f>+(ExportsELAP[[#This Row],[Exports kWh - MPT]]/1000)*ExportsELAP[[#This Row],[EIM Price]]</f>
        <v>2009.2381204251719</v>
      </c>
      <c r="L7865" s="167" t="str">
        <f>+INDEX(ECR_Hours!$I$12:$I$15,MATCH(ExportsELAP[[#This Row],[Date Prevailing]],ECR_Hours!$H$12:$H$15,1))</f>
        <v>NS</v>
      </c>
      <c r="M78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6" spans="1:13" x14ac:dyDescent="0.25">
      <c r="A7866" s="164">
        <f>+Exports!A7869</f>
        <v>44889</v>
      </c>
      <c r="B7866" s="165">
        <f t="shared" si="488"/>
        <v>2022</v>
      </c>
      <c r="C7866" s="165">
        <f t="shared" si="489"/>
        <v>11</v>
      </c>
      <c r="D7866" s="165">
        <f t="shared" si="490"/>
        <v>24</v>
      </c>
      <c r="E7866" s="165">
        <f>+Exports!B7869</f>
        <v>16</v>
      </c>
      <c r="F7866" s="165">
        <f>+WEEKDAY(ExportsELAP[[#This Row],[Date Prevailing]],1)</f>
        <v>5</v>
      </c>
      <c r="G7866" s="165">
        <f>+COUNTIFS(ECR_Hours!$K$6:$K$7,ExportsELAP[[#This Row],[Date Prevailing]])</f>
        <v>0</v>
      </c>
      <c r="H7866" s="165">
        <f t="shared" si="491"/>
        <v>5</v>
      </c>
      <c r="I7866" s="166">
        <f>+Exports!G7869</f>
        <v>21999.4339</v>
      </c>
      <c r="J7866" s="166">
        <f>+'ELAP_IPCO-APND'!D7869</f>
        <v>64.885800000000003</v>
      </c>
      <c r="K7866" s="166">
        <f>+(ExportsELAP[[#This Row],[Exports kWh - MPT]]/1000)*ExportsELAP[[#This Row],[EIM Price]]</f>
        <v>1427.45086814862</v>
      </c>
      <c r="L7866" s="167" t="str">
        <f>+INDEX(ECR_Hours!$I$12:$I$15,MATCH(ExportsELAP[[#This Row],[Date Prevailing]],ECR_Hours!$H$12:$H$15,1))</f>
        <v>NS</v>
      </c>
      <c r="M78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7" spans="1:13" x14ac:dyDescent="0.25">
      <c r="A7867" s="164">
        <f>+Exports!A7870</f>
        <v>44889</v>
      </c>
      <c r="B7867" s="165">
        <f t="shared" si="488"/>
        <v>2022</v>
      </c>
      <c r="C7867" s="165">
        <f t="shared" si="489"/>
        <v>11</v>
      </c>
      <c r="D7867" s="165">
        <f t="shared" si="490"/>
        <v>24</v>
      </c>
      <c r="E7867" s="165">
        <f>+Exports!B7870</f>
        <v>17</v>
      </c>
      <c r="F7867" s="165">
        <f>+WEEKDAY(ExportsELAP[[#This Row],[Date Prevailing]],1)</f>
        <v>5</v>
      </c>
      <c r="G7867" s="165">
        <f>+COUNTIFS(ECR_Hours!$K$6:$K$7,ExportsELAP[[#This Row],[Date Prevailing]])</f>
        <v>0</v>
      </c>
      <c r="H7867" s="165">
        <f t="shared" si="491"/>
        <v>5</v>
      </c>
      <c r="I7867" s="166">
        <f>+Exports!G7870</f>
        <v>7849.5873000000011</v>
      </c>
      <c r="J7867" s="166">
        <f>+'ELAP_IPCO-APND'!D7870</f>
        <v>76.864260000000002</v>
      </c>
      <c r="K7867" s="166">
        <f>+(ExportsELAP[[#This Row],[Exports kWh - MPT]]/1000)*ExportsELAP[[#This Row],[EIM Price]]</f>
        <v>603.3527191198981</v>
      </c>
      <c r="L7867" s="167" t="str">
        <f>+INDEX(ECR_Hours!$I$12:$I$15,MATCH(ExportsELAP[[#This Row],[Date Prevailing]],ECR_Hours!$H$12:$H$15,1))</f>
        <v>NS</v>
      </c>
      <c r="M78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8" spans="1:13" x14ac:dyDescent="0.25">
      <c r="A7868" s="164">
        <f>+Exports!A7871</f>
        <v>44889</v>
      </c>
      <c r="B7868" s="165">
        <f t="shared" si="488"/>
        <v>2022</v>
      </c>
      <c r="C7868" s="165">
        <f t="shared" si="489"/>
        <v>11</v>
      </c>
      <c r="D7868" s="165">
        <f t="shared" si="490"/>
        <v>24</v>
      </c>
      <c r="E7868" s="165">
        <f>+Exports!B7871</f>
        <v>18</v>
      </c>
      <c r="F7868" s="165">
        <f>+WEEKDAY(ExportsELAP[[#This Row],[Date Prevailing]],1)</f>
        <v>5</v>
      </c>
      <c r="G7868" s="165">
        <f>+COUNTIFS(ECR_Hours!$K$6:$K$7,ExportsELAP[[#This Row],[Date Prevailing]])</f>
        <v>0</v>
      </c>
      <c r="H7868" s="165">
        <f t="shared" si="491"/>
        <v>5</v>
      </c>
      <c r="I7868" s="166">
        <f>+Exports!G7871</f>
        <v>54.183099999999996</v>
      </c>
      <c r="J7868" s="166">
        <f>+'ELAP_IPCO-APND'!D7871</f>
        <v>107.39593000000001</v>
      </c>
      <c r="K7868" s="166">
        <f>+(ExportsELAP[[#This Row],[Exports kWh - MPT]]/1000)*ExportsELAP[[#This Row],[EIM Price]]</f>
        <v>5.8190444147829998</v>
      </c>
      <c r="L7868" s="167" t="str">
        <f>+INDEX(ECR_Hours!$I$12:$I$15,MATCH(ExportsELAP[[#This Row],[Date Prevailing]],ECR_Hours!$H$12:$H$15,1))</f>
        <v>NS</v>
      </c>
      <c r="M78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69" spans="1:13" x14ac:dyDescent="0.25">
      <c r="A7869" s="164">
        <f>+Exports!A7872</f>
        <v>44889</v>
      </c>
      <c r="B7869" s="165">
        <f t="shared" si="488"/>
        <v>2022</v>
      </c>
      <c r="C7869" s="165">
        <f t="shared" si="489"/>
        <v>11</v>
      </c>
      <c r="D7869" s="165">
        <f t="shared" si="490"/>
        <v>24</v>
      </c>
      <c r="E7869" s="165">
        <f>+Exports!B7872</f>
        <v>19</v>
      </c>
      <c r="F7869" s="165">
        <f>+WEEKDAY(ExportsELAP[[#This Row],[Date Prevailing]],1)</f>
        <v>5</v>
      </c>
      <c r="G7869" s="165">
        <f>+COUNTIFS(ECR_Hours!$K$6:$K$7,ExportsELAP[[#This Row],[Date Prevailing]])</f>
        <v>0</v>
      </c>
      <c r="H7869" s="165">
        <f t="shared" si="491"/>
        <v>5</v>
      </c>
      <c r="I7869" s="166">
        <f>+Exports!G7872</f>
        <v>9.1965000000000003</v>
      </c>
      <c r="J7869" s="166">
        <f>+'ELAP_IPCO-APND'!D7872</f>
        <v>100.54725999999999</v>
      </c>
      <c r="K7869" s="166">
        <f>+(ExportsELAP[[#This Row],[Exports kWh - MPT]]/1000)*ExportsELAP[[#This Row],[EIM Price]]</f>
        <v>0.92468287658999992</v>
      </c>
      <c r="L7869" s="167" t="str">
        <f>+INDEX(ECR_Hours!$I$12:$I$15,MATCH(ExportsELAP[[#This Row],[Date Prevailing]],ECR_Hours!$H$12:$H$15,1))</f>
        <v>NS</v>
      </c>
      <c r="M78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0" spans="1:13" x14ac:dyDescent="0.25">
      <c r="A7870" s="164">
        <f>+Exports!A7873</f>
        <v>44889</v>
      </c>
      <c r="B7870" s="165">
        <f t="shared" si="488"/>
        <v>2022</v>
      </c>
      <c r="C7870" s="165">
        <f t="shared" si="489"/>
        <v>11</v>
      </c>
      <c r="D7870" s="165">
        <f t="shared" si="490"/>
        <v>24</v>
      </c>
      <c r="E7870" s="165">
        <f>+Exports!B7873</f>
        <v>20</v>
      </c>
      <c r="F7870" s="165">
        <f>+WEEKDAY(ExportsELAP[[#This Row],[Date Prevailing]],1)</f>
        <v>5</v>
      </c>
      <c r="G7870" s="165">
        <f>+COUNTIFS(ECR_Hours!$K$6:$K$7,ExportsELAP[[#This Row],[Date Prevailing]])</f>
        <v>0</v>
      </c>
      <c r="H7870" s="165">
        <f t="shared" si="491"/>
        <v>5</v>
      </c>
      <c r="I7870" s="166">
        <f>+Exports!G7873</f>
        <v>8.4067999999999987</v>
      </c>
      <c r="J7870" s="166">
        <f>+'ELAP_IPCO-APND'!D7873</f>
        <v>86.281909999999996</v>
      </c>
      <c r="K7870" s="166">
        <f>+(ExportsELAP[[#This Row],[Exports kWh - MPT]]/1000)*ExportsELAP[[#This Row],[EIM Price]]</f>
        <v>0.72535476098799989</v>
      </c>
      <c r="L7870" s="167" t="str">
        <f>+INDEX(ECR_Hours!$I$12:$I$15,MATCH(ExportsELAP[[#This Row],[Date Prevailing]],ECR_Hours!$H$12:$H$15,1))</f>
        <v>NS</v>
      </c>
      <c r="M78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1" spans="1:13" x14ac:dyDescent="0.25">
      <c r="A7871" s="164">
        <f>+Exports!A7874</f>
        <v>44889</v>
      </c>
      <c r="B7871" s="165">
        <f t="shared" si="488"/>
        <v>2022</v>
      </c>
      <c r="C7871" s="165">
        <f t="shared" si="489"/>
        <v>11</v>
      </c>
      <c r="D7871" s="165">
        <f t="shared" si="490"/>
        <v>24</v>
      </c>
      <c r="E7871" s="165">
        <f>+Exports!B7874</f>
        <v>21</v>
      </c>
      <c r="F7871" s="165">
        <f>+WEEKDAY(ExportsELAP[[#This Row],[Date Prevailing]],1)</f>
        <v>5</v>
      </c>
      <c r="G7871" s="165">
        <f>+COUNTIFS(ECR_Hours!$K$6:$K$7,ExportsELAP[[#This Row],[Date Prevailing]])</f>
        <v>0</v>
      </c>
      <c r="H7871" s="165">
        <f t="shared" si="491"/>
        <v>5</v>
      </c>
      <c r="I7871" s="166">
        <f>+Exports!G7874</f>
        <v>8.0022000000000002</v>
      </c>
      <c r="J7871" s="166">
        <f>+'ELAP_IPCO-APND'!D7874</f>
        <v>85.117750000000001</v>
      </c>
      <c r="K7871" s="166">
        <f>+(ExportsELAP[[#This Row],[Exports kWh - MPT]]/1000)*ExportsELAP[[#This Row],[EIM Price]]</f>
        <v>0.6811292590500001</v>
      </c>
      <c r="L7871" s="167" t="str">
        <f>+INDEX(ECR_Hours!$I$12:$I$15,MATCH(ExportsELAP[[#This Row],[Date Prevailing]],ECR_Hours!$H$12:$H$15,1))</f>
        <v>NS</v>
      </c>
      <c r="M78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2" spans="1:13" x14ac:dyDescent="0.25">
      <c r="A7872" s="164">
        <f>+Exports!A7875</f>
        <v>44889</v>
      </c>
      <c r="B7872" s="165">
        <f t="shared" si="488"/>
        <v>2022</v>
      </c>
      <c r="C7872" s="165">
        <f t="shared" si="489"/>
        <v>11</v>
      </c>
      <c r="D7872" s="165">
        <f t="shared" si="490"/>
        <v>24</v>
      </c>
      <c r="E7872" s="165">
        <f>+Exports!B7875</f>
        <v>22</v>
      </c>
      <c r="F7872" s="165">
        <f>+WEEKDAY(ExportsELAP[[#This Row],[Date Prevailing]],1)</f>
        <v>5</v>
      </c>
      <c r="G7872" s="165">
        <f>+COUNTIFS(ECR_Hours!$K$6:$K$7,ExportsELAP[[#This Row],[Date Prevailing]])</f>
        <v>0</v>
      </c>
      <c r="H7872" s="165">
        <f t="shared" si="491"/>
        <v>5</v>
      </c>
      <c r="I7872" s="166">
        <f>+Exports!G7875</f>
        <v>8.7282999999999991</v>
      </c>
      <c r="J7872" s="166">
        <f>+'ELAP_IPCO-APND'!D7875</f>
        <v>86.512839999999997</v>
      </c>
      <c r="K7872" s="166">
        <f>+(ExportsELAP[[#This Row],[Exports kWh - MPT]]/1000)*ExportsELAP[[#This Row],[EIM Price]]</f>
        <v>0.7551100213719999</v>
      </c>
      <c r="L7872" s="167" t="str">
        <f>+INDEX(ECR_Hours!$I$12:$I$15,MATCH(ExportsELAP[[#This Row],[Date Prevailing]],ECR_Hours!$H$12:$H$15,1))</f>
        <v>NS</v>
      </c>
      <c r="M78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3" spans="1:13" x14ac:dyDescent="0.25">
      <c r="A7873" s="164">
        <f>+Exports!A7876</f>
        <v>44889</v>
      </c>
      <c r="B7873" s="165">
        <f t="shared" si="488"/>
        <v>2022</v>
      </c>
      <c r="C7873" s="165">
        <f t="shared" si="489"/>
        <v>11</v>
      </c>
      <c r="D7873" s="165">
        <f t="shared" si="490"/>
        <v>24</v>
      </c>
      <c r="E7873" s="165">
        <f>+Exports!B7876</f>
        <v>23</v>
      </c>
      <c r="F7873" s="165">
        <f>+WEEKDAY(ExportsELAP[[#This Row],[Date Prevailing]],1)</f>
        <v>5</v>
      </c>
      <c r="G7873" s="165">
        <f>+COUNTIFS(ECR_Hours!$K$6:$K$7,ExportsELAP[[#This Row],[Date Prevailing]])</f>
        <v>0</v>
      </c>
      <c r="H7873" s="165">
        <f t="shared" si="491"/>
        <v>5</v>
      </c>
      <c r="I7873" s="166">
        <f>+Exports!G7876</f>
        <v>8.5487000000000002</v>
      </c>
      <c r="J7873" s="166">
        <f>+'ELAP_IPCO-APND'!D7876</f>
        <v>83.454580000000007</v>
      </c>
      <c r="K7873" s="166">
        <f>+(ExportsELAP[[#This Row],[Exports kWh - MPT]]/1000)*ExportsELAP[[#This Row],[EIM Price]]</f>
        <v>0.71342816804599996</v>
      </c>
      <c r="L7873" s="167" t="str">
        <f>+INDEX(ECR_Hours!$I$12:$I$15,MATCH(ExportsELAP[[#This Row],[Date Prevailing]],ECR_Hours!$H$12:$H$15,1))</f>
        <v>NS</v>
      </c>
      <c r="M78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4" spans="1:13" x14ac:dyDescent="0.25">
      <c r="A7874" s="164">
        <f>+Exports!A7877</f>
        <v>44889</v>
      </c>
      <c r="B7874" s="165">
        <f t="shared" ref="B7874:B7937" si="492">+YEAR(A7874)</f>
        <v>2022</v>
      </c>
      <c r="C7874" s="165">
        <f t="shared" ref="C7874:C7937" si="493">+MONTH(A7874)</f>
        <v>11</v>
      </c>
      <c r="D7874" s="165">
        <f t="shared" ref="D7874:D7937" si="494">+DAY(A7874)</f>
        <v>24</v>
      </c>
      <c r="E7874" s="165">
        <f>+Exports!B7877</f>
        <v>24</v>
      </c>
      <c r="F7874" s="165">
        <f>+WEEKDAY(ExportsELAP[[#This Row],[Date Prevailing]],1)</f>
        <v>5</v>
      </c>
      <c r="G7874" s="165">
        <f>+COUNTIFS(ECR_Hours!$K$6:$K$7,ExportsELAP[[#This Row],[Date Prevailing]])</f>
        <v>0</v>
      </c>
      <c r="H7874" s="165">
        <f t="shared" ref="H7874:H7937" si="495">+IF(G7874=1,0,F7874)</f>
        <v>5</v>
      </c>
      <c r="I7874" s="166">
        <f>+Exports!G7877</f>
        <v>8.7781000000000002</v>
      </c>
      <c r="J7874" s="166">
        <f>+'ELAP_IPCO-APND'!D7877</f>
        <v>83.875460000000004</v>
      </c>
      <c r="K7874" s="166">
        <f>+(ExportsELAP[[#This Row],[Exports kWh - MPT]]/1000)*ExportsELAP[[#This Row],[EIM Price]]</f>
        <v>0.73626717542600006</v>
      </c>
      <c r="L7874" s="167" t="str">
        <f>+INDEX(ECR_Hours!$I$12:$I$15,MATCH(ExportsELAP[[#This Row],[Date Prevailing]],ECR_Hours!$H$12:$H$15,1))</f>
        <v>NS</v>
      </c>
      <c r="M78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5" spans="1:13" x14ac:dyDescent="0.25">
      <c r="A7875" s="164">
        <f>+Exports!A7878</f>
        <v>44890</v>
      </c>
      <c r="B7875" s="165">
        <f t="shared" si="492"/>
        <v>2022</v>
      </c>
      <c r="C7875" s="165">
        <f t="shared" si="493"/>
        <v>11</v>
      </c>
      <c r="D7875" s="165">
        <f t="shared" si="494"/>
        <v>25</v>
      </c>
      <c r="E7875" s="165">
        <f>+Exports!B7878</f>
        <v>1</v>
      </c>
      <c r="F7875" s="165">
        <f>+WEEKDAY(ExportsELAP[[#This Row],[Date Prevailing]],1)</f>
        <v>6</v>
      </c>
      <c r="G7875" s="165">
        <f>+COUNTIFS(ECR_Hours!$K$6:$K$7,ExportsELAP[[#This Row],[Date Prevailing]])</f>
        <v>0</v>
      </c>
      <c r="H7875" s="165">
        <f t="shared" si="495"/>
        <v>6</v>
      </c>
      <c r="I7875" s="166">
        <f>+Exports!G7878</f>
        <v>8.4412999999999805</v>
      </c>
      <c r="J7875" s="166">
        <f>+'ELAP_IPCO-APND'!D7878</f>
        <v>79.798159999999996</v>
      </c>
      <c r="K7875" s="166">
        <f>+(ExportsELAP[[#This Row],[Exports kWh - MPT]]/1000)*ExportsELAP[[#This Row],[EIM Price]]</f>
        <v>0.67360020800799836</v>
      </c>
      <c r="L7875" s="167" t="str">
        <f>+INDEX(ECR_Hours!$I$12:$I$15,MATCH(ExportsELAP[[#This Row],[Date Prevailing]],ECR_Hours!$H$12:$H$15,1))</f>
        <v>NS</v>
      </c>
      <c r="M78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6" spans="1:13" x14ac:dyDescent="0.25">
      <c r="A7876" s="164">
        <f>+Exports!A7879</f>
        <v>44890</v>
      </c>
      <c r="B7876" s="165">
        <f t="shared" si="492"/>
        <v>2022</v>
      </c>
      <c r="C7876" s="165">
        <f t="shared" si="493"/>
        <v>11</v>
      </c>
      <c r="D7876" s="165">
        <f t="shared" si="494"/>
        <v>25</v>
      </c>
      <c r="E7876" s="165">
        <f>+Exports!B7879</f>
        <v>2</v>
      </c>
      <c r="F7876" s="165">
        <f>+WEEKDAY(ExportsELAP[[#This Row],[Date Prevailing]],1)</f>
        <v>6</v>
      </c>
      <c r="G7876" s="165">
        <f>+COUNTIFS(ECR_Hours!$K$6:$K$7,ExportsELAP[[#This Row],[Date Prevailing]])</f>
        <v>0</v>
      </c>
      <c r="H7876" s="165">
        <f t="shared" si="495"/>
        <v>6</v>
      </c>
      <c r="I7876" s="166">
        <f>+Exports!G7879</f>
        <v>7.8840000000000003</v>
      </c>
      <c r="J7876" s="166">
        <f>+'ELAP_IPCO-APND'!D7879</f>
        <v>80.401250000000005</v>
      </c>
      <c r="K7876" s="166">
        <f>+(ExportsELAP[[#This Row],[Exports kWh - MPT]]/1000)*ExportsELAP[[#This Row],[EIM Price]]</f>
        <v>0.6338834550000001</v>
      </c>
      <c r="L7876" s="167" t="str">
        <f>+INDEX(ECR_Hours!$I$12:$I$15,MATCH(ExportsELAP[[#This Row],[Date Prevailing]],ECR_Hours!$H$12:$H$15,1))</f>
        <v>NS</v>
      </c>
      <c r="M78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7" spans="1:13" x14ac:dyDescent="0.25">
      <c r="A7877" s="164">
        <f>+Exports!A7880</f>
        <v>44890</v>
      </c>
      <c r="B7877" s="165">
        <f t="shared" si="492"/>
        <v>2022</v>
      </c>
      <c r="C7877" s="165">
        <f t="shared" si="493"/>
        <v>11</v>
      </c>
      <c r="D7877" s="165">
        <f t="shared" si="494"/>
        <v>25</v>
      </c>
      <c r="E7877" s="165">
        <f>+Exports!B7880</f>
        <v>3</v>
      </c>
      <c r="F7877" s="165">
        <f>+WEEKDAY(ExportsELAP[[#This Row],[Date Prevailing]],1)</f>
        <v>6</v>
      </c>
      <c r="G7877" s="165">
        <f>+COUNTIFS(ECR_Hours!$K$6:$K$7,ExportsELAP[[#This Row],[Date Prevailing]])</f>
        <v>0</v>
      </c>
      <c r="H7877" s="165">
        <f t="shared" si="495"/>
        <v>6</v>
      </c>
      <c r="I7877" s="166">
        <f>+Exports!G7880</f>
        <v>6.9762000000000004</v>
      </c>
      <c r="J7877" s="166">
        <f>+'ELAP_IPCO-APND'!D7880</f>
        <v>77.197299999999998</v>
      </c>
      <c r="K7877" s="166">
        <f>+(ExportsELAP[[#This Row],[Exports kWh - MPT]]/1000)*ExportsELAP[[#This Row],[EIM Price]]</f>
        <v>0.53854380426000004</v>
      </c>
      <c r="L7877" s="167" t="str">
        <f>+INDEX(ECR_Hours!$I$12:$I$15,MATCH(ExportsELAP[[#This Row],[Date Prevailing]],ECR_Hours!$H$12:$H$15,1))</f>
        <v>NS</v>
      </c>
      <c r="M78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8" spans="1:13" x14ac:dyDescent="0.25">
      <c r="A7878" s="164">
        <f>+Exports!A7881</f>
        <v>44890</v>
      </c>
      <c r="B7878" s="165">
        <f t="shared" si="492"/>
        <v>2022</v>
      </c>
      <c r="C7878" s="165">
        <f t="shared" si="493"/>
        <v>11</v>
      </c>
      <c r="D7878" s="165">
        <f t="shared" si="494"/>
        <v>25</v>
      </c>
      <c r="E7878" s="165">
        <f>+Exports!B7881</f>
        <v>4</v>
      </c>
      <c r="F7878" s="165">
        <f>+WEEKDAY(ExportsELAP[[#This Row],[Date Prevailing]],1)</f>
        <v>6</v>
      </c>
      <c r="G7878" s="165">
        <f>+COUNTIFS(ECR_Hours!$K$6:$K$7,ExportsELAP[[#This Row],[Date Prevailing]])</f>
        <v>0</v>
      </c>
      <c r="H7878" s="165">
        <f t="shared" si="495"/>
        <v>6</v>
      </c>
      <c r="I7878" s="166">
        <f>+Exports!G7881</f>
        <v>9.3866999999999905</v>
      </c>
      <c r="J7878" s="166">
        <f>+'ELAP_IPCO-APND'!D7881</f>
        <v>75.265519999999995</v>
      </c>
      <c r="K7878" s="166">
        <f>+(ExportsELAP[[#This Row],[Exports kWh - MPT]]/1000)*ExportsELAP[[#This Row],[EIM Price]]</f>
        <v>0.70649485658399924</v>
      </c>
      <c r="L7878" s="167" t="str">
        <f>+INDEX(ECR_Hours!$I$12:$I$15,MATCH(ExportsELAP[[#This Row],[Date Prevailing]],ECR_Hours!$H$12:$H$15,1))</f>
        <v>NS</v>
      </c>
      <c r="M78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79" spans="1:13" x14ac:dyDescent="0.25">
      <c r="A7879" s="164">
        <f>+Exports!A7882</f>
        <v>44890</v>
      </c>
      <c r="B7879" s="165">
        <f t="shared" si="492"/>
        <v>2022</v>
      </c>
      <c r="C7879" s="165">
        <f t="shared" si="493"/>
        <v>11</v>
      </c>
      <c r="D7879" s="165">
        <f t="shared" si="494"/>
        <v>25</v>
      </c>
      <c r="E7879" s="165">
        <f>+Exports!B7882</f>
        <v>5</v>
      </c>
      <c r="F7879" s="165">
        <f>+WEEKDAY(ExportsELAP[[#This Row],[Date Prevailing]],1)</f>
        <v>6</v>
      </c>
      <c r="G7879" s="165">
        <f>+COUNTIFS(ECR_Hours!$K$6:$K$7,ExportsELAP[[#This Row],[Date Prevailing]])</f>
        <v>0</v>
      </c>
      <c r="H7879" s="165">
        <f t="shared" si="495"/>
        <v>6</v>
      </c>
      <c r="I7879" s="166">
        <f>+Exports!G7882</f>
        <v>10.6553</v>
      </c>
      <c r="J7879" s="166">
        <f>+'ELAP_IPCO-APND'!D7882</f>
        <v>77.132689999999997</v>
      </c>
      <c r="K7879" s="166">
        <f>+(ExportsELAP[[#This Row],[Exports kWh - MPT]]/1000)*ExportsELAP[[#This Row],[EIM Price]]</f>
        <v>0.82187195175700001</v>
      </c>
      <c r="L7879" s="167" t="str">
        <f>+INDEX(ECR_Hours!$I$12:$I$15,MATCH(ExportsELAP[[#This Row],[Date Prevailing]],ECR_Hours!$H$12:$H$15,1))</f>
        <v>NS</v>
      </c>
      <c r="M78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0" spans="1:13" x14ac:dyDescent="0.25">
      <c r="A7880" s="164">
        <f>+Exports!A7883</f>
        <v>44890</v>
      </c>
      <c r="B7880" s="165">
        <f t="shared" si="492"/>
        <v>2022</v>
      </c>
      <c r="C7880" s="165">
        <f t="shared" si="493"/>
        <v>11</v>
      </c>
      <c r="D7880" s="165">
        <f t="shared" si="494"/>
        <v>25</v>
      </c>
      <c r="E7880" s="165">
        <f>+Exports!B7883</f>
        <v>6</v>
      </c>
      <c r="F7880" s="165">
        <f>+WEEKDAY(ExportsELAP[[#This Row],[Date Prevailing]],1)</f>
        <v>6</v>
      </c>
      <c r="G7880" s="165">
        <f>+COUNTIFS(ECR_Hours!$K$6:$K$7,ExportsELAP[[#This Row],[Date Prevailing]])</f>
        <v>0</v>
      </c>
      <c r="H7880" s="165">
        <f t="shared" si="495"/>
        <v>6</v>
      </c>
      <c r="I7880" s="166">
        <f>+Exports!G7883</f>
        <v>9.8941999999999997</v>
      </c>
      <c r="J7880" s="166">
        <f>+'ELAP_IPCO-APND'!D7883</f>
        <v>79.918620000000004</v>
      </c>
      <c r="K7880" s="166">
        <f>+(ExportsELAP[[#This Row],[Exports kWh - MPT]]/1000)*ExportsELAP[[#This Row],[EIM Price]]</f>
        <v>0.79073081000399992</v>
      </c>
      <c r="L7880" s="167" t="str">
        <f>+INDEX(ECR_Hours!$I$12:$I$15,MATCH(ExportsELAP[[#This Row],[Date Prevailing]],ECR_Hours!$H$12:$H$15,1))</f>
        <v>NS</v>
      </c>
      <c r="M78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1" spans="1:13" x14ac:dyDescent="0.25">
      <c r="A7881" s="164">
        <f>+Exports!A7884</f>
        <v>44890</v>
      </c>
      <c r="B7881" s="165">
        <f t="shared" si="492"/>
        <v>2022</v>
      </c>
      <c r="C7881" s="165">
        <f t="shared" si="493"/>
        <v>11</v>
      </c>
      <c r="D7881" s="165">
        <f t="shared" si="494"/>
        <v>25</v>
      </c>
      <c r="E7881" s="165">
        <f>+Exports!B7884</f>
        <v>7</v>
      </c>
      <c r="F7881" s="165">
        <f>+WEEKDAY(ExportsELAP[[#This Row],[Date Prevailing]],1)</f>
        <v>6</v>
      </c>
      <c r="G7881" s="165">
        <f>+COUNTIFS(ECR_Hours!$K$6:$K$7,ExportsELAP[[#This Row],[Date Prevailing]])</f>
        <v>0</v>
      </c>
      <c r="H7881" s="165">
        <f t="shared" si="495"/>
        <v>6</v>
      </c>
      <c r="I7881" s="166">
        <f>+Exports!G7884</f>
        <v>8.7296999999999905</v>
      </c>
      <c r="J7881" s="166">
        <f>+'ELAP_IPCO-APND'!D7884</f>
        <v>81.687899999999999</v>
      </c>
      <c r="K7881" s="166">
        <f>+(ExportsELAP[[#This Row],[Exports kWh - MPT]]/1000)*ExportsELAP[[#This Row],[EIM Price]]</f>
        <v>0.71311086062999929</v>
      </c>
      <c r="L7881" s="167" t="str">
        <f>+INDEX(ECR_Hours!$I$12:$I$15,MATCH(ExportsELAP[[#This Row],[Date Prevailing]],ECR_Hours!$H$12:$H$15,1))</f>
        <v>NS</v>
      </c>
      <c r="M78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2" spans="1:13" x14ac:dyDescent="0.25">
      <c r="A7882" s="164">
        <f>+Exports!A7885</f>
        <v>44890</v>
      </c>
      <c r="B7882" s="165">
        <f t="shared" si="492"/>
        <v>2022</v>
      </c>
      <c r="C7882" s="165">
        <f t="shared" si="493"/>
        <v>11</v>
      </c>
      <c r="D7882" s="165">
        <f t="shared" si="494"/>
        <v>25</v>
      </c>
      <c r="E7882" s="165">
        <f>+Exports!B7885</f>
        <v>8</v>
      </c>
      <c r="F7882" s="165">
        <f>+WEEKDAY(ExportsELAP[[#This Row],[Date Prevailing]],1)</f>
        <v>6</v>
      </c>
      <c r="G7882" s="165">
        <f>+COUNTIFS(ECR_Hours!$K$6:$K$7,ExportsELAP[[#This Row],[Date Prevailing]])</f>
        <v>0</v>
      </c>
      <c r="H7882" s="165">
        <f t="shared" si="495"/>
        <v>6</v>
      </c>
      <c r="I7882" s="166">
        <f>+Exports!G7885</f>
        <v>482.10900000000004</v>
      </c>
      <c r="J7882" s="166">
        <f>+'ELAP_IPCO-APND'!D7885</f>
        <v>87.870220000000003</v>
      </c>
      <c r="K7882" s="166">
        <f>+(ExportsELAP[[#This Row],[Exports kWh - MPT]]/1000)*ExportsELAP[[#This Row],[EIM Price]]</f>
        <v>42.363023893979999</v>
      </c>
      <c r="L7882" s="167" t="str">
        <f>+INDEX(ECR_Hours!$I$12:$I$15,MATCH(ExportsELAP[[#This Row],[Date Prevailing]],ECR_Hours!$H$12:$H$15,1))</f>
        <v>NS</v>
      </c>
      <c r="M78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3" spans="1:13" x14ac:dyDescent="0.25">
      <c r="A7883" s="164">
        <f>+Exports!A7886</f>
        <v>44890</v>
      </c>
      <c r="B7883" s="165">
        <f t="shared" si="492"/>
        <v>2022</v>
      </c>
      <c r="C7883" s="165">
        <f t="shared" si="493"/>
        <v>11</v>
      </c>
      <c r="D7883" s="165">
        <f t="shared" si="494"/>
        <v>25</v>
      </c>
      <c r="E7883" s="165">
        <f>+Exports!B7886</f>
        <v>9</v>
      </c>
      <c r="F7883" s="165">
        <f>+WEEKDAY(ExportsELAP[[#This Row],[Date Prevailing]],1)</f>
        <v>6</v>
      </c>
      <c r="G7883" s="165">
        <f>+COUNTIFS(ECR_Hours!$K$6:$K$7,ExportsELAP[[#This Row],[Date Prevailing]])</f>
        <v>0</v>
      </c>
      <c r="H7883" s="165">
        <f t="shared" si="495"/>
        <v>6</v>
      </c>
      <c r="I7883" s="166">
        <f>+Exports!G7886</f>
        <v>8735.1965</v>
      </c>
      <c r="J7883" s="166">
        <f>+'ELAP_IPCO-APND'!D7886</f>
        <v>81.017759999999996</v>
      </c>
      <c r="K7883" s="166">
        <f>+(ExportsELAP[[#This Row],[Exports kWh - MPT]]/1000)*ExportsELAP[[#This Row],[EIM Price]]</f>
        <v>707.70605358984005</v>
      </c>
      <c r="L7883" s="167" t="str">
        <f>+INDEX(ECR_Hours!$I$12:$I$15,MATCH(ExportsELAP[[#This Row],[Date Prevailing]],ECR_Hours!$H$12:$H$15,1))</f>
        <v>NS</v>
      </c>
      <c r="M78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4" spans="1:13" x14ac:dyDescent="0.25">
      <c r="A7884" s="164">
        <f>+Exports!A7887</f>
        <v>44890</v>
      </c>
      <c r="B7884" s="165">
        <f t="shared" si="492"/>
        <v>2022</v>
      </c>
      <c r="C7884" s="165">
        <f t="shared" si="493"/>
        <v>11</v>
      </c>
      <c r="D7884" s="165">
        <f t="shared" si="494"/>
        <v>25</v>
      </c>
      <c r="E7884" s="165">
        <f>+Exports!B7887</f>
        <v>10</v>
      </c>
      <c r="F7884" s="165">
        <f>+WEEKDAY(ExportsELAP[[#This Row],[Date Prevailing]],1)</f>
        <v>6</v>
      </c>
      <c r="G7884" s="165">
        <f>+COUNTIFS(ECR_Hours!$K$6:$K$7,ExportsELAP[[#This Row],[Date Prevailing]])</f>
        <v>0</v>
      </c>
      <c r="H7884" s="165">
        <f t="shared" si="495"/>
        <v>6</v>
      </c>
      <c r="I7884" s="166">
        <f>+Exports!G7887</f>
        <v>22014.072400000001</v>
      </c>
      <c r="J7884" s="166">
        <f>+'ELAP_IPCO-APND'!D7887</f>
        <v>71.531940000000006</v>
      </c>
      <c r="K7884" s="166">
        <f>+(ExportsELAP[[#This Row],[Exports kWh - MPT]]/1000)*ExportsELAP[[#This Row],[EIM Price]]</f>
        <v>1574.7093060724562</v>
      </c>
      <c r="L7884" s="167" t="str">
        <f>+INDEX(ECR_Hours!$I$12:$I$15,MATCH(ExportsELAP[[#This Row],[Date Prevailing]],ECR_Hours!$H$12:$H$15,1))</f>
        <v>NS</v>
      </c>
      <c r="M78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5" spans="1:13" x14ac:dyDescent="0.25">
      <c r="A7885" s="164">
        <f>+Exports!A7888</f>
        <v>44890</v>
      </c>
      <c r="B7885" s="165">
        <f t="shared" si="492"/>
        <v>2022</v>
      </c>
      <c r="C7885" s="165">
        <f t="shared" si="493"/>
        <v>11</v>
      </c>
      <c r="D7885" s="165">
        <f t="shared" si="494"/>
        <v>25</v>
      </c>
      <c r="E7885" s="165">
        <f>+Exports!B7888</f>
        <v>11</v>
      </c>
      <c r="F7885" s="165">
        <f>+WEEKDAY(ExportsELAP[[#This Row],[Date Prevailing]],1)</f>
        <v>6</v>
      </c>
      <c r="G7885" s="165">
        <f>+COUNTIFS(ECR_Hours!$K$6:$K$7,ExportsELAP[[#This Row],[Date Prevailing]])</f>
        <v>0</v>
      </c>
      <c r="H7885" s="165">
        <f t="shared" si="495"/>
        <v>6</v>
      </c>
      <c r="I7885" s="166">
        <f>+Exports!G7888</f>
        <v>29579.077299999997</v>
      </c>
      <c r="J7885" s="166">
        <f>+'ELAP_IPCO-APND'!D7888</f>
        <v>75.503780000000006</v>
      </c>
      <c r="K7885" s="166">
        <f>+(ExportsELAP[[#This Row],[Exports kWh - MPT]]/1000)*ExportsELAP[[#This Row],[EIM Price]]</f>
        <v>2233.3321450621938</v>
      </c>
      <c r="L7885" s="167" t="str">
        <f>+INDEX(ECR_Hours!$I$12:$I$15,MATCH(ExportsELAP[[#This Row],[Date Prevailing]],ECR_Hours!$H$12:$H$15,1))</f>
        <v>NS</v>
      </c>
      <c r="M78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6" spans="1:13" x14ac:dyDescent="0.25">
      <c r="A7886" s="164">
        <f>+Exports!A7889</f>
        <v>44890</v>
      </c>
      <c r="B7886" s="165">
        <f t="shared" si="492"/>
        <v>2022</v>
      </c>
      <c r="C7886" s="165">
        <f t="shared" si="493"/>
        <v>11</v>
      </c>
      <c r="D7886" s="165">
        <f t="shared" si="494"/>
        <v>25</v>
      </c>
      <c r="E7886" s="165">
        <f>+Exports!B7889</f>
        <v>12</v>
      </c>
      <c r="F7886" s="165">
        <f>+WEEKDAY(ExportsELAP[[#This Row],[Date Prevailing]],1)</f>
        <v>6</v>
      </c>
      <c r="G7886" s="165">
        <f>+COUNTIFS(ECR_Hours!$K$6:$K$7,ExportsELAP[[#This Row],[Date Prevailing]])</f>
        <v>0</v>
      </c>
      <c r="H7886" s="165">
        <f t="shared" si="495"/>
        <v>6</v>
      </c>
      <c r="I7886" s="166">
        <f>+Exports!G7889</f>
        <v>34834.297500000001</v>
      </c>
      <c r="J7886" s="166">
        <f>+'ELAP_IPCO-APND'!D7889</f>
        <v>77.981960000000001</v>
      </c>
      <c r="K7886" s="166">
        <f>+(ExportsELAP[[#This Row],[Exports kWh - MPT]]/1000)*ExportsELAP[[#This Row],[EIM Price]]</f>
        <v>2716.4467942730998</v>
      </c>
      <c r="L7886" s="167" t="str">
        <f>+INDEX(ECR_Hours!$I$12:$I$15,MATCH(ExportsELAP[[#This Row],[Date Prevailing]],ECR_Hours!$H$12:$H$15,1))</f>
        <v>NS</v>
      </c>
      <c r="M78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7" spans="1:13" x14ac:dyDescent="0.25">
      <c r="A7887" s="164">
        <f>+Exports!A7890</f>
        <v>44890</v>
      </c>
      <c r="B7887" s="165">
        <f t="shared" si="492"/>
        <v>2022</v>
      </c>
      <c r="C7887" s="165">
        <f t="shared" si="493"/>
        <v>11</v>
      </c>
      <c r="D7887" s="165">
        <f t="shared" si="494"/>
        <v>25</v>
      </c>
      <c r="E7887" s="165">
        <f>+Exports!B7890</f>
        <v>13</v>
      </c>
      <c r="F7887" s="165">
        <f>+WEEKDAY(ExportsELAP[[#This Row],[Date Prevailing]],1)</f>
        <v>6</v>
      </c>
      <c r="G7887" s="165">
        <f>+COUNTIFS(ECR_Hours!$K$6:$K$7,ExportsELAP[[#This Row],[Date Prevailing]])</f>
        <v>0</v>
      </c>
      <c r="H7887" s="165">
        <f t="shared" si="495"/>
        <v>6</v>
      </c>
      <c r="I7887" s="166">
        <f>+Exports!G7890</f>
        <v>34309.9228</v>
      </c>
      <c r="J7887" s="166">
        <f>+'ELAP_IPCO-APND'!D7890</f>
        <v>69.026579999999996</v>
      </c>
      <c r="K7887" s="166">
        <f>+(ExportsELAP[[#This Row],[Exports kWh - MPT]]/1000)*ExportsELAP[[#This Row],[EIM Price]]</f>
        <v>2368.2966309480239</v>
      </c>
      <c r="L7887" s="167" t="str">
        <f>+INDEX(ECR_Hours!$I$12:$I$15,MATCH(ExportsELAP[[#This Row],[Date Prevailing]],ECR_Hours!$H$12:$H$15,1))</f>
        <v>NS</v>
      </c>
      <c r="M78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8" spans="1:13" x14ac:dyDescent="0.25">
      <c r="A7888" s="164">
        <f>+Exports!A7891</f>
        <v>44890</v>
      </c>
      <c r="B7888" s="165">
        <f t="shared" si="492"/>
        <v>2022</v>
      </c>
      <c r="C7888" s="165">
        <f t="shared" si="493"/>
        <v>11</v>
      </c>
      <c r="D7888" s="165">
        <f t="shared" si="494"/>
        <v>25</v>
      </c>
      <c r="E7888" s="165">
        <f>+Exports!B7891</f>
        <v>14</v>
      </c>
      <c r="F7888" s="165">
        <f>+WEEKDAY(ExportsELAP[[#This Row],[Date Prevailing]],1)</f>
        <v>6</v>
      </c>
      <c r="G7888" s="165">
        <f>+COUNTIFS(ECR_Hours!$K$6:$K$7,ExportsELAP[[#This Row],[Date Prevailing]])</f>
        <v>0</v>
      </c>
      <c r="H7888" s="165">
        <f t="shared" si="495"/>
        <v>6</v>
      </c>
      <c r="I7888" s="166">
        <f>+Exports!G7891</f>
        <v>36128.810799999999</v>
      </c>
      <c r="J7888" s="166">
        <f>+'ELAP_IPCO-APND'!D7891</f>
        <v>70.920469999999995</v>
      </c>
      <c r="K7888" s="166">
        <f>+(ExportsELAP[[#This Row],[Exports kWh - MPT]]/1000)*ExportsELAP[[#This Row],[EIM Price]]</f>
        <v>2562.2722424770755</v>
      </c>
      <c r="L7888" s="167" t="str">
        <f>+INDEX(ECR_Hours!$I$12:$I$15,MATCH(ExportsELAP[[#This Row],[Date Prevailing]],ECR_Hours!$H$12:$H$15,1))</f>
        <v>NS</v>
      </c>
      <c r="M78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89" spans="1:13" x14ac:dyDescent="0.25">
      <c r="A7889" s="164">
        <f>+Exports!A7892</f>
        <v>44890</v>
      </c>
      <c r="B7889" s="165">
        <f t="shared" si="492"/>
        <v>2022</v>
      </c>
      <c r="C7889" s="165">
        <f t="shared" si="493"/>
        <v>11</v>
      </c>
      <c r="D7889" s="165">
        <f t="shared" si="494"/>
        <v>25</v>
      </c>
      <c r="E7889" s="165">
        <f>+Exports!B7892</f>
        <v>15</v>
      </c>
      <c r="F7889" s="165">
        <f>+WEEKDAY(ExportsELAP[[#This Row],[Date Prevailing]],1)</f>
        <v>6</v>
      </c>
      <c r="G7889" s="165">
        <f>+COUNTIFS(ECR_Hours!$K$6:$K$7,ExportsELAP[[#This Row],[Date Prevailing]])</f>
        <v>0</v>
      </c>
      <c r="H7889" s="165">
        <f t="shared" si="495"/>
        <v>6</v>
      </c>
      <c r="I7889" s="166">
        <f>+Exports!G7892</f>
        <v>23674.479599999999</v>
      </c>
      <c r="J7889" s="166">
        <f>+'ELAP_IPCO-APND'!D7892</f>
        <v>62.04542</v>
      </c>
      <c r="K7889" s="166">
        <f>+(ExportsELAP[[#This Row],[Exports kWh - MPT]]/1000)*ExportsELAP[[#This Row],[EIM Price]]</f>
        <v>1468.893030063432</v>
      </c>
      <c r="L7889" s="167" t="str">
        <f>+INDEX(ECR_Hours!$I$12:$I$15,MATCH(ExportsELAP[[#This Row],[Date Prevailing]],ECR_Hours!$H$12:$H$15,1))</f>
        <v>NS</v>
      </c>
      <c r="M78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0" spans="1:13" x14ac:dyDescent="0.25">
      <c r="A7890" s="164">
        <f>+Exports!A7893</f>
        <v>44890</v>
      </c>
      <c r="B7890" s="165">
        <f t="shared" si="492"/>
        <v>2022</v>
      </c>
      <c r="C7890" s="165">
        <f t="shared" si="493"/>
        <v>11</v>
      </c>
      <c r="D7890" s="165">
        <f t="shared" si="494"/>
        <v>25</v>
      </c>
      <c r="E7890" s="165">
        <f>+Exports!B7893</f>
        <v>16</v>
      </c>
      <c r="F7890" s="165">
        <f>+WEEKDAY(ExportsELAP[[#This Row],[Date Prevailing]],1)</f>
        <v>6</v>
      </c>
      <c r="G7890" s="165">
        <f>+COUNTIFS(ECR_Hours!$K$6:$K$7,ExportsELAP[[#This Row],[Date Prevailing]])</f>
        <v>0</v>
      </c>
      <c r="H7890" s="165">
        <f t="shared" si="495"/>
        <v>6</v>
      </c>
      <c r="I7890" s="166">
        <f>+Exports!G7893</f>
        <v>8330.4534000000003</v>
      </c>
      <c r="J7890" s="166">
        <f>+'ELAP_IPCO-APND'!D7893</f>
        <v>63.527389999999997</v>
      </c>
      <c r="K7890" s="166">
        <f>+(ExportsELAP[[#This Row],[Exports kWh - MPT]]/1000)*ExportsELAP[[#This Row],[EIM Price]]</f>
        <v>529.21196201862597</v>
      </c>
      <c r="L7890" s="167" t="str">
        <f>+INDEX(ECR_Hours!$I$12:$I$15,MATCH(ExportsELAP[[#This Row],[Date Prevailing]],ECR_Hours!$H$12:$H$15,1))</f>
        <v>NS</v>
      </c>
      <c r="M78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1" spans="1:13" x14ac:dyDescent="0.25">
      <c r="A7891" s="164">
        <f>+Exports!A7894</f>
        <v>44890</v>
      </c>
      <c r="B7891" s="165">
        <f t="shared" si="492"/>
        <v>2022</v>
      </c>
      <c r="C7891" s="165">
        <f t="shared" si="493"/>
        <v>11</v>
      </c>
      <c r="D7891" s="165">
        <f t="shared" si="494"/>
        <v>25</v>
      </c>
      <c r="E7891" s="165">
        <f>+Exports!B7894</f>
        <v>17</v>
      </c>
      <c r="F7891" s="165">
        <f>+WEEKDAY(ExportsELAP[[#This Row],[Date Prevailing]],1)</f>
        <v>6</v>
      </c>
      <c r="G7891" s="165">
        <f>+COUNTIFS(ECR_Hours!$K$6:$K$7,ExportsELAP[[#This Row],[Date Prevailing]])</f>
        <v>0</v>
      </c>
      <c r="H7891" s="165">
        <f t="shared" si="495"/>
        <v>6</v>
      </c>
      <c r="I7891" s="166">
        <f>+Exports!G7894</f>
        <v>1799.6361000000002</v>
      </c>
      <c r="J7891" s="166">
        <f>+'ELAP_IPCO-APND'!D7894</f>
        <v>80.628609999999995</v>
      </c>
      <c r="K7891" s="166">
        <f>+(ExportsELAP[[#This Row],[Exports kWh - MPT]]/1000)*ExportsELAP[[#This Row],[EIM Price]]</f>
        <v>145.10215724882099</v>
      </c>
      <c r="L7891" s="167" t="str">
        <f>+INDEX(ECR_Hours!$I$12:$I$15,MATCH(ExportsELAP[[#This Row],[Date Prevailing]],ECR_Hours!$H$12:$H$15,1))</f>
        <v>NS</v>
      </c>
      <c r="M78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2" spans="1:13" x14ac:dyDescent="0.25">
      <c r="A7892" s="164">
        <f>+Exports!A7895</f>
        <v>44890</v>
      </c>
      <c r="B7892" s="165">
        <f t="shared" si="492"/>
        <v>2022</v>
      </c>
      <c r="C7892" s="165">
        <f t="shared" si="493"/>
        <v>11</v>
      </c>
      <c r="D7892" s="165">
        <f t="shared" si="494"/>
        <v>25</v>
      </c>
      <c r="E7892" s="165">
        <f>+Exports!B7895</f>
        <v>18</v>
      </c>
      <c r="F7892" s="165">
        <f>+WEEKDAY(ExportsELAP[[#This Row],[Date Prevailing]],1)</f>
        <v>6</v>
      </c>
      <c r="G7892" s="165">
        <f>+COUNTIFS(ECR_Hours!$K$6:$K$7,ExportsELAP[[#This Row],[Date Prevailing]])</f>
        <v>0</v>
      </c>
      <c r="H7892" s="165">
        <f t="shared" si="495"/>
        <v>6</v>
      </c>
      <c r="I7892" s="166">
        <f>+Exports!G7895</f>
        <v>33.643599999999999</v>
      </c>
      <c r="J7892" s="166">
        <f>+'ELAP_IPCO-APND'!D7895</f>
        <v>97.553700000000006</v>
      </c>
      <c r="K7892" s="166">
        <f>+(ExportsELAP[[#This Row],[Exports kWh - MPT]]/1000)*ExportsELAP[[#This Row],[EIM Price]]</f>
        <v>3.2820576613200005</v>
      </c>
      <c r="L7892" s="167" t="str">
        <f>+INDEX(ECR_Hours!$I$12:$I$15,MATCH(ExportsELAP[[#This Row],[Date Prevailing]],ECR_Hours!$H$12:$H$15,1))</f>
        <v>NS</v>
      </c>
      <c r="M78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3" spans="1:13" x14ac:dyDescent="0.25">
      <c r="A7893" s="164">
        <f>+Exports!A7896</f>
        <v>44890</v>
      </c>
      <c r="B7893" s="165">
        <f t="shared" si="492"/>
        <v>2022</v>
      </c>
      <c r="C7893" s="165">
        <f t="shared" si="493"/>
        <v>11</v>
      </c>
      <c r="D7893" s="165">
        <f t="shared" si="494"/>
        <v>25</v>
      </c>
      <c r="E7893" s="165">
        <f>+Exports!B7896</f>
        <v>19</v>
      </c>
      <c r="F7893" s="165">
        <f>+WEEKDAY(ExportsELAP[[#This Row],[Date Prevailing]],1)</f>
        <v>6</v>
      </c>
      <c r="G7893" s="165">
        <f>+COUNTIFS(ECR_Hours!$K$6:$K$7,ExportsELAP[[#This Row],[Date Prevailing]])</f>
        <v>0</v>
      </c>
      <c r="H7893" s="165">
        <f t="shared" si="495"/>
        <v>6</v>
      </c>
      <c r="I7893" s="166">
        <f>+Exports!G7896</f>
        <v>19.071000000000002</v>
      </c>
      <c r="J7893" s="166">
        <f>+'ELAP_IPCO-APND'!D7896</f>
        <v>108.05981</v>
      </c>
      <c r="K7893" s="166">
        <f>+(ExportsELAP[[#This Row],[Exports kWh - MPT]]/1000)*ExportsELAP[[#This Row],[EIM Price]]</f>
        <v>2.06080863651</v>
      </c>
      <c r="L7893" s="167" t="str">
        <f>+INDEX(ECR_Hours!$I$12:$I$15,MATCH(ExportsELAP[[#This Row],[Date Prevailing]],ECR_Hours!$H$12:$H$15,1))</f>
        <v>NS</v>
      </c>
      <c r="M78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4" spans="1:13" x14ac:dyDescent="0.25">
      <c r="A7894" s="164">
        <f>+Exports!A7897</f>
        <v>44890</v>
      </c>
      <c r="B7894" s="165">
        <f t="shared" si="492"/>
        <v>2022</v>
      </c>
      <c r="C7894" s="165">
        <f t="shared" si="493"/>
        <v>11</v>
      </c>
      <c r="D7894" s="165">
        <f t="shared" si="494"/>
        <v>25</v>
      </c>
      <c r="E7894" s="165">
        <f>+Exports!B7897</f>
        <v>20</v>
      </c>
      <c r="F7894" s="165">
        <f>+WEEKDAY(ExportsELAP[[#This Row],[Date Prevailing]],1)</f>
        <v>6</v>
      </c>
      <c r="G7894" s="165">
        <f>+COUNTIFS(ECR_Hours!$K$6:$K$7,ExportsELAP[[#This Row],[Date Prevailing]])</f>
        <v>0</v>
      </c>
      <c r="H7894" s="165">
        <f t="shared" si="495"/>
        <v>6</v>
      </c>
      <c r="I7894" s="166">
        <f>+Exports!G7897</f>
        <v>8.2199000000000009</v>
      </c>
      <c r="J7894" s="166">
        <f>+'ELAP_IPCO-APND'!D7897</f>
        <v>87.179820000000007</v>
      </c>
      <c r="K7894" s="166">
        <f>+(ExportsELAP[[#This Row],[Exports kWh - MPT]]/1000)*ExportsELAP[[#This Row],[EIM Price]]</f>
        <v>0.71660940241800009</v>
      </c>
      <c r="L7894" s="167" t="str">
        <f>+INDEX(ECR_Hours!$I$12:$I$15,MATCH(ExportsELAP[[#This Row],[Date Prevailing]],ECR_Hours!$H$12:$H$15,1))</f>
        <v>NS</v>
      </c>
      <c r="M78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5" spans="1:13" x14ac:dyDescent="0.25">
      <c r="A7895" s="164">
        <f>+Exports!A7898</f>
        <v>44890</v>
      </c>
      <c r="B7895" s="165">
        <f t="shared" si="492"/>
        <v>2022</v>
      </c>
      <c r="C7895" s="165">
        <f t="shared" si="493"/>
        <v>11</v>
      </c>
      <c r="D7895" s="165">
        <f t="shared" si="494"/>
        <v>25</v>
      </c>
      <c r="E7895" s="165">
        <f>+Exports!B7898</f>
        <v>21</v>
      </c>
      <c r="F7895" s="165">
        <f>+WEEKDAY(ExportsELAP[[#This Row],[Date Prevailing]],1)</f>
        <v>6</v>
      </c>
      <c r="G7895" s="165">
        <f>+COUNTIFS(ECR_Hours!$K$6:$K$7,ExportsELAP[[#This Row],[Date Prevailing]])</f>
        <v>0</v>
      </c>
      <c r="H7895" s="165">
        <f t="shared" si="495"/>
        <v>6</v>
      </c>
      <c r="I7895" s="166">
        <f>+Exports!G7898</f>
        <v>8.9779000000000018</v>
      </c>
      <c r="J7895" s="166">
        <f>+'ELAP_IPCO-APND'!D7898</f>
        <v>88.696100000000001</v>
      </c>
      <c r="K7895" s="166">
        <f>+(ExportsELAP[[#This Row],[Exports kWh - MPT]]/1000)*ExportsELAP[[#This Row],[EIM Price]]</f>
        <v>0.79630471619000021</v>
      </c>
      <c r="L7895" s="167" t="str">
        <f>+INDEX(ECR_Hours!$I$12:$I$15,MATCH(ExportsELAP[[#This Row],[Date Prevailing]],ECR_Hours!$H$12:$H$15,1))</f>
        <v>NS</v>
      </c>
      <c r="M78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6" spans="1:13" x14ac:dyDescent="0.25">
      <c r="A7896" s="164">
        <f>+Exports!A7899</f>
        <v>44890</v>
      </c>
      <c r="B7896" s="165">
        <f t="shared" si="492"/>
        <v>2022</v>
      </c>
      <c r="C7896" s="165">
        <f t="shared" si="493"/>
        <v>11</v>
      </c>
      <c r="D7896" s="165">
        <f t="shared" si="494"/>
        <v>25</v>
      </c>
      <c r="E7896" s="165">
        <f>+Exports!B7899</f>
        <v>22</v>
      </c>
      <c r="F7896" s="165">
        <f>+WEEKDAY(ExportsELAP[[#This Row],[Date Prevailing]],1)</f>
        <v>6</v>
      </c>
      <c r="G7896" s="165">
        <f>+COUNTIFS(ECR_Hours!$K$6:$K$7,ExportsELAP[[#This Row],[Date Prevailing]])</f>
        <v>0</v>
      </c>
      <c r="H7896" s="165">
        <f t="shared" si="495"/>
        <v>6</v>
      </c>
      <c r="I7896" s="166">
        <f>+Exports!G7899</f>
        <v>9.4756</v>
      </c>
      <c r="J7896" s="166">
        <f>+'ELAP_IPCO-APND'!D7899</f>
        <v>83.383449999999996</v>
      </c>
      <c r="K7896" s="166">
        <f>+(ExportsELAP[[#This Row],[Exports kWh - MPT]]/1000)*ExportsELAP[[#This Row],[EIM Price]]</f>
        <v>0.79010821882000004</v>
      </c>
      <c r="L7896" s="167" t="str">
        <f>+INDEX(ECR_Hours!$I$12:$I$15,MATCH(ExportsELAP[[#This Row],[Date Prevailing]],ECR_Hours!$H$12:$H$15,1))</f>
        <v>NS</v>
      </c>
      <c r="M78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7" spans="1:13" x14ac:dyDescent="0.25">
      <c r="A7897" s="164">
        <f>+Exports!A7900</f>
        <v>44890</v>
      </c>
      <c r="B7897" s="165">
        <f t="shared" si="492"/>
        <v>2022</v>
      </c>
      <c r="C7897" s="165">
        <f t="shared" si="493"/>
        <v>11</v>
      </c>
      <c r="D7897" s="165">
        <f t="shared" si="494"/>
        <v>25</v>
      </c>
      <c r="E7897" s="165">
        <f>+Exports!B7900</f>
        <v>23</v>
      </c>
      <c r="F7897" s="165">
        <f>+WEEKDAY(ExportsELAP[[#This Row],[Date Prevailing]],1)</f>
        <v>6</v>
      </c>
      <c r="G7897" s="165">
        <f>+COUNTIFS(ECR_Hours!$K$6:$K$7,ExportsELAP[[#This Row],[Date Prevailing]])</f>
        <v>0</v>
      </c>
      <c r="H7897" s="165">
        <f t="shared" si="495"/>
        <v>6</v>
      </c>
      <c r="I7897" s="166">
        <f>+Exports!G7900</f>
        <v>8.421400000000002</v>
      </c>
      <c r="J7897" s="166">
        <f>+'ELAP_IPCO-APND'!D7900</f>
        <v>81.112179999999995</v>
      </c>
      <c r="K7897" s="166">
        <f>+(ExportsELAP[[#This Row],[Exports kWh - MPT]]/1000)*ExportsELAP[[#This Row],[EIM Price]]</f>
        <v>0.68307811265200014</v>
      </c>
      <c r="L7897" s="167" t="str">
        <f>+INDEX(ECR_Hours!$I$12:$I$15,MATCH(ExportsELAP[[#This Row],[Date Prevailing]],ECR_Hours!$H$12:$H$15,1))</f>
        <v>NS</v>
      </c>
      <c r="M78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8" spans="1:13" x14ac:dyDescent="0.25">
      <c r="A7898" s="164">
        <f>+Exports!A7901</f>
        <v>44890</v>
      </c>
      <c r="B7898" s="165">
        <f t="shared" si="492"/>
        <v>2022</v>
      </c>
      <c r="C7898" s="165">
        <f t="shared" si="493"/>
        <v>11</v>
      </c>
      <c r="D7898" s="165">
        <f t="shared" si="494"/>
        <v>25</v>
      </c>
      <c r="E7898" s="165">
        <f>+Exports!B7901</f>
        <v>24</v>
      </c>
      <c r="F7898" s="165">
        <f>+WEEKDAY(ExportsELAP[[#This Row],[Date Prevailing]],1)</f>
        <v>6</v>
      </c>
      <c r="G7898" s="165">
        <f>+COUNTIFS(ECR_Hours!$K$6:$K$7,ExportsELAP[[#This Row],[Date Prevailing]])</f>
        <v>0</v>
      </c>
      <c r="H7898" s="165">
        <f t="shared" si="495"/>
        <v>6</v>
      </c>
      <c r="I7898" s="166">
        <f>+Exports!G7901</f>
        <v>9.4723000000000006</v>
      </c>
      <c r="J7898" s="166">
        <f>+'ELAP_IPCO-APND'!D7901</f>
        <v>92.053479999999993</v>
      </c>
      <c r="K7898" s="166">
        <f>+(ExportsELAP[[#This Row],[Exports kWh - MPT]]/1000)*ExportsELAP[[#This Row],[EIM Price]]</f>
        <v>0.87195817860400004</v>
      </c>
      <c r="L7898" s="167" t="str">
        <f>+INDEX(ECR_Hours!$I$12:$I$15,MATCH(ExportsELAP[[#This Row],[Date Prevailing]],ECR_Hours!$H$12:$H$15,1))</f>
        <v>NS</v>
      </c>
      <c r="M78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899" spans="1:13" x14ac:dyDescent="0.25">
      <c r="A7899" s="164">
        <f>+Exports!A7902</f>
        <v>44891</v>
      </c>
      <c r="B7899" s="165">
        <f t="shared" si="492"/>
        <v>2022</v>
      </c>
      <c r="C7899" s="165">
        <f t="shared" si="493"/>
        <v>11</v>
      </c>
      <c r="D7899" s="165">
        <f t="shared" si="494"/>
        <v>26</v>
      </c>
      <c r="E7899" s="165">
        <f>+Exports!B7902</f>
        <v>1</v>
      </c>
      <c r="F7899" s="165">
        <f>+WEEKDAY(ExportsELAP[[#This Row],[Date Prevailing]],1)</f>
        <v>7</v>
      </c>
      <c r="G7899" s="165">
        <f>+COUNTIFS(ECR_Hours!$K$6:$K$7,ExportsELAP[[#This Row],[Date Prevailing]])</f>
        <v>0</v>
      </c>
      <c r="H7899" s="165">
        <f t="shared" si="495"/>
        <v>7</v>
      </c>
      <c r="I7899" s="166">
        <f>+Exports!G7902</f>
        <v>8.6941000000000006</v>
      </c>
      <c r="J7899" s="166">
        <f>+'ELAP_IPCO-APND'!D7902</f>
        <v>82.160539999999997</v>
      </c>
      <c r="K7899" s="166">
        <f>+(ExportsELAP[[#This Row],[Exports kWh - MPT]]/1000)*ExportsELAP[[#This Row],[EIM Price]]</f>
        <v>0.71431195081400001</v>
      </c>
      <c r="L7899" s="167" t="str">
        <f>+INDEX(ECR_Hours!$I$12:$I$15,MATCH(ExportsELAP[[#This Row],[Date Prevailing]],ECR_Hours!$H$12:$H$15,1))</f>
        <v>NS</v>
      </c>
      <c r="M78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0" spans="1:13" x14ac:dyDescent="0.25">
      <c r="A7900" s="164">
        <f>+Exports!A7903</f>
        <v>44891</v>
      </c>
      <c r="B7900" s="165">
        <f t="shared" si="492"/>
        <v>2022</v>
      </c>
      <c r="C7900" s="165">
        <f t="shared" si="493"/>
        <v>11</v>
      </c>
      <c r="D7900" s="165">
        <f t="shared" si="494"/>
        <v>26</v>
      </c>
      <c r="E7900" s="165">
        <f>+Exports!B7903</f>
        <v>2</v>
      </c>
      <c r="F7900" s="165">
        <f>+WEEKDAY(ExportsELAP[[#This Row],[Date Prevailing]],1)</f>
        <v>7</v>
      </c>
      <c r="G7900" s="165">
        <f>+COUNTIFS(ECR_Hours!$K$6:$K$7,ExportsELAP[[#This Row],[Date Prevailing]])</f>
        <v>0</v>
      </c>
      <c r="H7900" s="165">
        <f t="shared" si="495"/>
        <v>7</v>
      </c>
      <c r="I7900" s="166">
        <f>+Exports!G7903</f>
        <v>8.3382000000000005</v>
      </c>
      <c r="J7900" s="166">
        <f>+'ELAP_IPCO-APND'!D7903</f>
        <v>86.476929999999996</v>
      </c>
      <c r="K7900" s="166">
        <f>+(ExportsELAP[[#This Row],[Exports kWh - MPT]]/1000)*ExportsELAP[[#This Row],[EIM Price]]</f>
        <v>0.72106193772600002</v>
      </c>
      <c r="L7900" s="167" t="str">
        <f>+INDEX(ECR_Hours!$I$12:$I$15,MATCH(ExportsELAP[[#This Row],[Date Prevailing]],ECR_Hours!$H$12:$H$15,1))</f>
        <v>NS</v>
      </c>
      <c r="M79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1" spans="1:13" x14ac:dyDescent="0.25">
      <c r="A7901" s="164">
        <f>+Exports!A7904</f>
        <v>44891</v>
      </c>
      <c r="B7901" s="165">
        <f t="shared" si="492"/>
        <v>2022</v>
      </c>
      <c r="C7901" s="165">
        <f t="shared" si="493"/>
        <v>11</v>
      </c>
      <c r="D7901" s="165">
        <f t="shared" si="494"/>
        <v>26</v>
      </c>
      <c r="E7901" s="165">
        <f>+Exports!B7904</f>
        <v>3</v>
      </c>
      <c r="F7901" s="165">
        <f>+WEEKDAY(ExportsELAP[[#This Row],[Date Prevailing]],1)</f>
        <v>7</v>
      </c>
      <c r="G7901" s="165">
        <f>+COUNTIFS(ECR_Hours!$K$6:$K$7,ExportsELAP[[#This Row],[Date Prevailing]])</f>
        <v>0</v>
      </c>
      <c r="H7901" s="165">
        <f t="shared" si="495"/>
        <v>7</v>
      </c>
      <c r="I7901" s="166">
        <f>+Exports!G7904</f>
        <v>8.6736000000000004</v>
      </c>
      <c r="J7901" s="166">
        <f>+'ELAP_IPCO-APND'!D7904</f>
        <v>89.998069999999998</v>
      </c>
      <c r="K7901" s="166">
        <f>+(ExportsELAP[[#This Row],[Exports kWh - MPT]]/1000)*ExportsELAP[[#This Row],[EIM Price]]</f>
        <v>0.78060725995199998</v>
      </c>
      <c r="L7901" s="167" t="str">
        <f>+INDEX(ECR_Hours!$I$12:$I$15,MATCH(ExportsELAP[[#This Row],[Date Prevailing]],ECR_Hours!$H$12:$H$15,1))</f>
        <v>NS</v>
      </c>
      <c r="M79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2" spans="1:13" x14ac:dyDescent="0.25">
      <c r="A7902" s="164">
        <f>+Exports!A7905</f>
        <v>44891</v>
      </c>
      <c r="B7902" s="165">
        <f t="shared" si="492"/>
        <v>2022</v>
      </c>
      <c r="C7902" s="165">
        <f t="shared" si="493"/>
        <v>11</v>
      </c>
      <c r="D7902" s="165">
        <f t="shared" si="494"/>
        <v>26</v>
      </c>
      <c r="E7902" s="165">
        <f>+Exports!B7905</f>
        <v>4</v>
      </c>
      <c r="F7902" s="165">
        <f>+WEEKDAY(ExportsELAP[[#This Row],[Date Prevailing]],1)</f>
        <v>7</v>
      </c>
      <c r="G7902" s="165">
        <f>+COUNTIFS(ECR_Hours!$K$6:$K$7,ExportsELAP[[#This Row],[Date Prevailing]])</f>
        <v>0</v>
      </c>
      <c r="H7902" s="165">
        <f t="shared" si="495"/>
        <v>7</v>
      </c>
      <c r="I7902" s="166">
        <f>+Exports!G7905</f>
        <v>8.2729999999999997</v>
      </c>
      <c r="J7902" s="166">
        <f>+'ELAP_IPCO-APND'!D7905</f>
        <v>86.290120000000002</v>
      </c>
      <c r="K7902" s="166">
        <f>+(ExportsELAP[[#This Row],[Exports kWh - MPT]]/1000)*ExportsELAP[[#This Row],[EIM Price]]</f>
        <v>0.71387816275999993</v>
      </c>
      <c r="L7902" s="167" t="str">
        <f>+INDEX(ECR_Hours!$I$12:$I$15,MATCH(ExportsELAP[[#This Row],[Date Prevailing]],ECR_Hours!$H$12:$H$15,1))</f>
        <v>NS</v>
      </c>
      <c r="M79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3" spans="1:13" x14ac:dyDescent="0.25">
      <c r="A7903" s="164">
        <f>+Exports!A7906</f>
        <v>44891</v>
      </c>
      <c r="B7903" s="165">
        <f t="shared" si="492"/>
        <v>2022</v>
      </c>
      <c r="C7903" s="165">
        <f t="shared" si="493"/>
        <v>11</v>
      </c>
      <c r="D7903" s="165">
        <f t="shared" si="494"/>
        <v>26</v>
      </c>
      <c r="E7903" s="165">
        <f>+Exports!B7906</f>
        <v>5</v>
      </c>
      <c r="F7903" s="165">
        <f>+WEEKDAY(ExportsELAP[[#This Row],[Date Prevailing]],1)</f>
        <v>7</v>
      </c>
      <c r="G7903" s="165">
        <f>+COUNTIFS(ECR_Hours!$K$6:$K$7,ExportsELAP[[#This Row],[Date Prevailing]])</f>
        <v>0</v>
      </c>
      <c r="H7903" s="165">
        <f t="shared" si="495"/>
        <v>7</v>
      </c>
      <c r="I7903" s="166">
        <f>+Exports!G7906</f>
        <v>8.7789999999999999</v>
      </c>
      <c r="J7903" s="166">
        <f>+'ELAP_IPCO-APND'!D7906</f>
        <v>94.233789999999999</v>
      </c>
      <c r="K7903" s="166">
        <f>+(ExportsELAP[[#This Row],[Exports kWh - MPT]]/1000)*ExportsELAP[[#This Row],[EIM Price]]</f>
        <v>0.82727844241000004</v>
      </c>
      <c r="L7903" s="167" t="str">
        <f>+INDEX(ECR_Hours!$I$12:$I$15,MATCH(ExportsELAP[[#This Row],[Date Prevailing]],ECR_Hours!$H$12:$H$15,1))</f>
        <v>NS</v>
      </c>
      <c r="M79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4" spans="1:13" x14ac:dyDescent="0.25">
      <c r="A7904" s="164">
        <f>+Exports!A7907</f>
        <v>44891</v>
      </c>
      <c r="B7904" s="165">
        <f t="shared" si="492"/>
        <v>2022</v>
      </c>
      <c r="C7904" s="165">
        <f t="shared" si="493"/>
        <v>11</v>
      </c>
      <c r="D7904" s="165">
        <f t="shared" si="494"/>
        <v>26</v>
      </c>
      <c r="E7904" s="165">
        <f>+Exports!B7907</f>
        <v>6</v>
      </c>
      <c r="F7904" s="165">
        <f>+WEEKDAY(ExportsELAP[[#This Row],[Date Prevailing]],1)</f>
        <v>7</v>
      </c>
      <c r="G7904" s="165">
        <f>+COUNTIFS(ECR_Hours!$K$6:$K$7,ExportsELAP[[#This Row],[Date Prevailing]])</f>
        <v>0</v>
      </c>
      <c r="H7904" s="165">
        <f t="shared" si="495"/>
        <v>7</v>
      </c>
      <c r="I7904" s="166">
        <f>+Exports!G7907</f>
        <v>8.2858000000000001</v>
      </c>
      <c r="J7904" s="166">
        <f>+'ELAP_IPCO-APND'!D7907</f>
        <v>96.11027</v>
      </c>
      <c r="K7904" s="166">
        <f>+(ExportsELAP[[#This Row],[Exports kWh - MPT]]/1000)*ExportsELAP[[#This Row],[EIM Price]]</f>
        <v>0.79635047516599999</v>
      </c>
      <c r="L7904" s="167" t="str">
        <f>+INDEX(ECR_Hours!$I$12:$I$15,MATCH(ExportsELAP[[#This Row],[Date Prevailing]],ECR_Hours!$H$12:$H$15,1))</f>
        <v>NS</v>
      </c>
      <c r="M79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5" spans="1:13" x14ac:dyDescent="0.25">
      <c r="A7905" s="164">
        <f>+Exports!A7908</f>
        <v>44891</v>
      </c>
      <c r="B7905" s="165">
        <f t="shared" si="492"/>
        <v>2022</v>
      </c>
      <c r="C7905" s="165">
        <f t="shared" si="493"/>
        <v>11</v>
      </c>
      <c r="D7905" s="165">
        <f t="shared" si="494"/>
        <v>26</v>
      </c>
      <c r="E7905" s="165">
        <f>+Exports!B7908</f>
        <v>7</v>
      </c>
      <c r="F7905" s="165">
        <f>+WEEKDAY(ExportsELAP[[#This Row],[Date Prevailing]],1)</f>
        <v>7</v>
      </c>
      <c r="G7905" s="165">
        <f>+COUNTIFS(ECR_Hours!$K$6:$K$7,ExportsELAP[[#This Row],[Date Prevailing]])</f>
        <v>0</v>
      </c>
      <c r="H7905" s="165">
        <f t="shared" si="495"/>
        <v>7</v>
      </c>
      <c r="I7905" s="166">
        <f>+Exports!G7908</f>
        <v>8.3741000000000003</v>
      </c>
      <c r="J7905" s="166">
        <f>+'ELAP_IPCO-APND'!D7908</f>
        <v>99.343649999999997</v>
      </c>
      <c r="K7905" s="166">
        <f>+(ExportsELAP[[#This Row],[Exports kWh - MPT]]/1000)*ExportsELAP[[#This Row],[EIM Price]]</f>
        <v>0.83191365946500007</v>
      </c>
      <c r="L7905" s="167" t="str">
        <f>+INDEX(ECR_Hours!$I$12:$I$15,MATCH(ExportsELAP[[#This Row],[Date Prevailing]],ECR_Hours!$H$12:$H$15,1))</f>
        <v>NS</v>
      </c>
      <c r="M79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6" spans="1:13" x14ac:dyDescent="0.25">
      <c r="A7906" s="164">
        <f>+Exports!A7909</f>
        <v>44891</v>
      </c>
      <c r="B7906" s="165">
        <f t="shared" si="492"/>
        <v>2022</v>
      </c>
      <c r="C7906" s="165">
        <f t="shared" si="493"/>
        <v>11</v>
      </c>
      <c r="D7906" s="165">
        <f t="shared" si="494"/>
        <v>26</v>
      </c>
      <c r="E7906" s="165">
        <f>+Exports!B7909</f>
        <v>8</v>
      </c>
      <c r="F7906" s="165">
        <f>+WEEKDAY(ExportsELAP[[#This Row],[Date Prevailing]],1)</f>
        <v>7</v>
      </c>
      <c r="G7906" s="165">
        <f>+COUNTIFS(ECR_Hours!$K$6:$K$7,ExportsELAP[[#This Row],[Date Prevailing]])</f>
        <v>0</v>
      </c>
      <c r="H7906" s="165">
        <f t="shared" si="495"/>
        <v>7</v>
      </c>
      <c r="I7906" s="166">
        <f>+Exports!G7909</f>
        <v>13.353299999999999</v>
      </c>
      <c r="J7906" s="166">
        <f>+'ELAP_IPCO-APND'!D7909</f>
        <v>111.69692000000001</v>
      </c>
      <c r="K7906" s="166">
        <f>+(ExportsELAP[[#This Row],[Exports kWh - MPT]]/1000)*ExportsELAP[[#This Row],[EIM Price]]</f>
        <v>1.491522481836</v>
      </c>
      <c r="L7906" s="167" t="str">
        <f>+INDEX(ECR_Hours!$I$12:$I$15,MATCH(ExportsELAP[[#This Row],[Date Prevailing]],ECR_Hours!$H$12:$H$15,1))</f>
        <v>NS</v>
      </c>
      <c r="M79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7" spans="1:13" x14ac:dyDescent="0.25">
      <c r="A7907" s="164">
        <f>+Exports!A7910</f>
        <v>44891</v>
      </c>
      <c r="B7907" s="165">
        <f t="shared" si="492"/>
        <v>2022</v>
      </c>
      <c r="C7907" s="165">
        <f t="shared" si="493"/>
        <v>11</v>
      </c>
      <c r="D7907" s="165">
        <f t="shared" si="494"/>
        <v>26</v>
      </c>
      <c r="E7907" s="165">
        <f>+Exports!B7910</f>
        <v>9</v>
      </c>
      <c r="F7907" s="165">
        <f>+WEEKDAY(ExportsELAP[[#This Row],[Date Prevailing]],1)</f>
        <v>7</v>
      </c>
      <c r="G7907" s="165">
        <f>+COUNTIFS(ECR_Hours!$K$6:$K$7,ExportsELAP[[#This Row],[Date Prevailing]])</f>
        <v>0</v>
      </c>
      <c r="H7907" s="165">
        <f t="shared" si="495"/>
        <v>7</v>
      </c>
      <c r="I7907" s="166">
        <f>+Exports!G7910</f>
        <v>423.72719999999998</v>
      </c>
      <c r="J7907" s="166">
        <f>+'ELAP_IPCO-APND'!D7910</f>
        <v>106.57071000000001</v>
      </c>
      <c r="K7907" s="166">
        <f>+(ExportsELAP[[#This Row],[Exports kWh - MPT]]/1000)*ExportsELAP[[#This Row],[EIM Price]]</f>
        <v>45.156908550311996</v>
      </c>
      <c r="L7907" s="167" t="str">
        <f>+INDEX(ECR_Hours!$I$12:$I$15,MATCH(ExportsELAP[[#This Row],[Date Prevailing]],ECR_Hours!$H$12:$H$15,1))</f>
        <v>NS</v>
      </c>
      <c r="M79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8" spans="1:13" x14ac:dyDescent="0.25">
      <c r="A7908" s="164">
        <f>+Exports!A7911</f>
        <v>44891</v>
      </c>
      <c r="B7908" s="165">
        <f t="shared" si="492"/>
        <v>2022</v>
      </c>
      <c r="C7908" s="165">
        <f t="shared" si="493"/>
        <v>11</v>
      </c>
      <c r="D7908" s="165">
        <f t="shared" si="494"/>
        <v>26</v>
      </c>
      <c r="E7908" s="165">
        <f>+Exports!B7911</f>
        <v>10</v>
      </c>
      <c r="F7908" s="165">
        <f>+WEEKDAY(ExportsELAP[[#This Row],[Date Prevailing]],1)</f>
        <v>7</v>
      </c>
      <c r="G7908" s="165">
        <f>+COUNTIFS(ECR_Hours!$K$6:$K$7,ExportsELAP[[#This Row],[Date Prevailing]])</f>
        <v>0</v>
      </c>
      <c r="H7908" s="165">
        <f t="shared" si="495"/>
        <v>7</v>
      </c>
      <c r="I7908" s="166">
        <f>+Exports!G7911</f>
        <v>2292.1995000000002</v>
      </c>
      <c r="J7908" s="166">
        <f>+'ELAP_IPCO-APND'!D7911</f>
        <v>88.025880000000001</v>
      </c>
      <c r="K7908" s="166">
        <f>+(ExportsELAP[[#This Row],[Exports kWh - MPT]]/1000)*ExportsELAP[[#This Row],[EIM Price]]</f>
        <v>201.77287812306002</v>
      </c>
      <c r="L7908" s="167" t="str">
        <f>+INDEX(ECR_Hours!$I$12:$I$15,MATCH(ExportsELAP[[#This Row],[Date Prevailing]],ECR_Hours!$H$12:$H$15,1))</f>
        <v>NS</v>
      </c>
      <c r="M79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09" spans="1:13" x14ac:dyDescent="0.25">
      <c r="A7909" s="164">
        <f>+Exports!A7912</f>
        <v>44891</v>
      </c>
      <c r="B7909" s="165">
        <f t="shared" si="492"/>
        <v>2022</v>
      </c>
      <c r="C7909" s="165">
        <f t="shared" si="493"/>
        <v>11</v>
      </c>
      <c r="D7909" s="165">
        <f t="shared" si="494"/>
        <v>26</v>
      </c>
      <c r="E7909" s="165">
        <f>+Exports!B7912</f>
        <v>11</v>
      </c>
      <c r="F7909" s="165">
        <f>+WEEKDAY(ExportsELAP[[#This Row],[Date Prevailing]],1)</f>
        <v>7</v>
      </c>
      <c r="G7909" s="165">
        <f>+COUNTIFS(ECR_Hours!$K$6:$K$7,ExportsELAP[[#This Row],[Date Prevailing]])</f>
        <v>0</v>
      </c>
      <c r="H7909" s="165">
        <f t="shared" si="495"/>
        <v>7</v>
      </c>
      <c r="I7909" s="166">
        <f>+Exports!G7912</f>
        <v>12139.8367</v>
      </c>
      <c r="J7909" s="166">
        <f>+'ELAP_IPCO-APND'!D7912</f>
        <v>80.801640000000006</v>
      </c>
      <c r="K7909" s="166">
        <f>+(ExportsELAP[[#This Row],[Exports kWh - MPT]]/1000)*ExportsELAP[[#This Row],[EIM Price]]</f>
        <v>980.91871469218813</v>
      </c>
      <c r="L7909" s="167" t="str">
        <f>+INDEX(ECR_Hours!$I$12:$I$15,MATCH(ExportsELAP[[#This Row],[Date Prevailing]],ECR_Hours!$H$12:$H$15,1))</f>
        <v>NS</v>
      </c>
      <c r="M79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0" spans="1:13" x14ac:dyDescent="0.25">
      <c r="A7910" s="164">
        <f>+Exports!A7913</f>
        <v>44891</v>
      </c>
      <c r="B7910" s="165">
        <f t="shared" si="492"/>
        <v>2022</v>
      </c>
      <c r="C7910" s="165">
        <f t="shared" si="493"/>
        <v>11</v>
      </c>
      <c r="D7910" s="165">
        <f t="shared" si="494"/>
        <v>26</v>
      </c>
      <c r="E7910" s="165">
        <f>+Exports!B7913</f>
        <v>12</v>
      </c>
      <c r="F7910" s="165">
        <f>+WEEKDAY(ExportsELAP[[#This Row],[Date Prevailing]],1)</f>
        <v>7</v>
      </c>
      <c r="G7910" s="165">
        <f>+COUNTIFS(ECR_Hours!$K$6:$K$7,ExportsELAP[[#This Row],[Date Prevailing]])</f>
        <v>0</v>
      </c>
      <c r="H7910" s="165">
        <f t="shared" si="495"/>
        <v>7</v>
      </c>
      <c r="I7910" s="166">
        <f>+Exports!G7913</f>
        <v>21368.300500000001</v>
      </c>
      <c r="J7910" s="166">
        <f>+'ELAP_IPCO-APND'!D7913</f>
        <v>76.080640000000002</v>
      </c>
      <c r="K7910" s="166">
        <f>+(ExportsELAP[[#This Row],[Exports kWh - MPT]]/1000)*ExportsELAP[[#This Row],[EIM Price]]</f>
        <v>1625.71397775232</v>
      </c>
      <c r="L7910" s="167" t="str">
        <f>+INDEX(ECR_Hours!$I$12:$I$15,MATCH(ExportsELAP[[#This Row],[Date Prevailing]],ECR_Hours!$H$12:$H$15,1))</f>
        <v>NS</v>
      </c>
      <c r="M79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1" spans="1:13" x14ac:dyDescent="0.25">
      <c r="A7911" s="164">
        <f>+Exports!A7914</f>
        <v>44891</v>
      </c>
      <c r="B7911" s="165">
        <f t="shared" si="492"/>
        <v>2022</v>
      </c>
      <c r="C7911" s="165">
        <f t="shared" si="493"/>
        <v>11</v>
      </c>
      <c r="D7911" s="165">
        <f t="shared" si="494"/>
        <v>26</v>
      </c>
      <c r="E7911" s="165">
        <f>+Exports!B7914</f>
        <v>13</v>
      </c>
      <c r="F7911" s="165">
        <f>+WEEKDAY(ExportsELAP[[#This Row],[Date Prevailing]],1)</f>
        <v>7</v>
      </c>
      <c r="G7911" s="165">
        <f>+COUNTIFS(ECR_Hours!$K$6:$K$7,ExportsELAP[[#This Row],[Date Prevailing]])</f>
        <v>0</v>
      </c>
      <c r="H7911" s="165">
        <f t="shared" si="495"/>
        <v>7</v>
      </c>
      <c r="I7911" s="166">
        <f>+Exports!G7914</f>
        <v>29857.160799999998</v>
      </c>
      <c r="J7911" s="166">
        <f>+'ELAP_IPCO-APND'!D7914</f>
        <v>70.562010000000001</v>
      </c>
      <c r="K7911" s="166">
        <f>+(ExportsELAP[[#This Row],[Exports kWh - MPT]]/1000)*ExportsELAP[[#This Row],[EIM Price]]</f>
        <v>2106.7812789412078</v>
      </c>
      <c r="L7911" s="167" t="str">
        <f>+INDEX(ECR_Hours!$I$12:$I$15,MATCH(ExportsELAP[[#This Row],[Date Prevailing]],ECR_Hours!$H$12:$H$15,1))</f>
        <v>NS</v>
      </c>
      <c r="M79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2" spans="1:13" x14ac:dyDescent="0.25">
      <c r="A7912" s="164">
        <f>+Exports!A7915</f>
        <v>44891</v>
      </c>
      <c r="B7912" s="165">
        <f t="shared" si="492"/>
        <v>2022</v>
      </c>
      <c r="C7912" s="165">
        <f t="shared" si="493"/>
        <v>11</v>
      </c>
      <c r="D7912" s="165">
        <f t="shared" si="494"/>
        <v>26</v>
      </c>
      <c r="E7912" s="165">
        <f>+Exports!B7915</f>
        <v>14</v>
      </c>
      <c r="F7912" s="165">
        <f>+WEEKDAY(ExportsELAP[[#This Row],[Date Prevailing]],1)</f>
        <v>7</v>
      </c>
      <c r="G7912" s="165">
        <f>+COUNTIFS(ECR_Hours!$K$6:$K$7,ExportsELAP[[#This Row],[Date Prevailing]])</f>
        <v>0</v>
      </c>
      <c r="H7912" s="165">
        <f t="shared" si="495"/>
        <v>7</v>
      </c>
      <c r="I7912" s="166">
        <f>+Exports!G7915</f>
        <v>32115.751199999999</v>
      </c>
      <c r="J7912" s="166">
        <f>+'ELAP_IPCO-APND'!D7915</f>
        <v>66.249300000000005</v>
      </c>
      <c r="K7912" s="166">
        <f>+(ExportsELAP[[#This Row],[Exports kWh - MPT]]/1000)*ExportsELAP[[#This Row],[EIM Price]]</f>
        <v>2127.64603597416</v>
      </c>
      <c r="L7912" s="167" t="str">
        <f>+INDEX(ECR_Hours!$I$12:$I$15,MATCH(ExportsELAP[[#This Row],[Date Prevailing]],ECR_Hours!$H$12:$H$15,1))</f>
        <v>NS</v>
      </c>
      <c r="M79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3" spans="1:13" x14ac:dyDescent="0.25">
      <c r="A7913" s="164">
        <f>+Exports!A7916</f>
        <v>44891</v>
      </c>
      <c r="B7913" s="165">
        <f t="shared" si="492"/>
        <v>2022</v>
      </c>
      <c r="C7913" s="165">
        <f t="shared" si="493"/>
        <v>11</v>
      </c>
      <c r="D7913" s="165">
        <f t="shared" si="494"/>
        <v>26</v>
      </c>
      <c r="E7913" s="165">
        <f>+Exports!B7916</f>
        <v>15</v>
      </c>
      <c r="F7913" s="165">
        <f>+WEEKDAY(ExportsELAP[[#This Row],[Date Prevailing]],1)</f>
        <v>7</v>
      </c>
      <c r="G7913" s="165">
        <f>+COUNTIFS(ECR_Hours!$K$6:$K$7,ExportsELAP[[#This Row],[Date Prevailing]])</f>
        <v>0</v>
      </c>
      <c r="H7913" s="165">
        <f t="shared" si="495"/>
        <v>7</v>
      </c>
      <c r="I7913" s="166">
        <f>+Exports!G7916</f>
        <v>26823.514300000003</v>
      </c>
      <c r="J7913" s="166">
        <f>+'ELAP_IPCO-APND'!D7916</f>
        <v>59.55545</v>
      </c>
      <c r="K7913" s="166">
        <f>+(ExportsELAP[[#This Row],[Exports kWh - MPT]]/1000)*ExportsELAP[[#This Row],[EIM Price]]</f>
        <v>1597.4864647179352</v>
      </c>
      <c r="L7913" s="167" t="str">
        <f>+INDEX(ECR_Hours!$I$12:$I$15,MATCH(ExportsELAP[[#This Row],[Date Prevailing]],ECR_Hours!$H$12:$H$15,1))</f>
        <v>NS</v>
      </c>
      <c r="M79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4" spans="1:13" x14ac:dyDescent="0.25">
      <c r="A7914" s="164">
        <f>+Exports!A7917</f>
        <v>44891</v>
      </c>
      <c r="B7914" s="165">
        <f t="shared" si="492"/>
        <v>2022</v>
      </c>
      <c r="C7914" s="165">
        <f t="shared" si="493"/>
        <v>11</v>
      </c>
      <c r="D7914" s="165">
        <f t="shared" si="494"/>
        <v>26</v>
      </c>
      <c r="E7914" s="165">
        <f>+Exports!B7917</f>
        <v>16</v>
      </c>
      <c r="F7914" s="165">
        <f>+WEEKDAY(ExportsELAP[[#This Row],[Date Prevailing]],1)</f>
        <v>7</v>
      </c>
      <c r="G7914" s="165">
        <f>+COUNTIFS(ECR_Hours!$K$6:$K$7,ExportsELAP[[#This Row],[Date Prevailing]])</f>
        <v>0</v>
      </c>
      <c r="H7914" s="165">
        <f t="shared" si="495"/>
        <v>7</v>
      </c>
      <c r="I7914" s="166">
        <f>+Exports!G7917</f>
        <v>16725.921199999997</v>
      </c>
      <c r="J7914" s="166">
        <f>+'ELAP_IPCO-APND'!D7917</f>
        <v>66.832759999999993</v>
      </c>
      <c r="K7914" s="166">
        <f>+(ExportsELAP[[#This Row],[Exports kWh - MPT]]/1000)*ExportsELAP[[#This Row],[EIM Price]]</f>
        <v>1117.8394773385119</v>
      </c>
      <c r="L7914" s="167" t="str">
        <f>+INDEX(ECR_Hours!$I$12:$I$15,MATCH(ExportsELAP[[#This Row],[Date Prevailing]],ECR_Hours!$H$12:$H$15,1))</f>
        <v>NS</v>
      </c>
      <c r="M79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5" spans="1:13" x14ac:dyDescent="0.25">
      <c r="A7915" s="164">
        <f>+Exports!A7918</f>
        <v>44891</v>
      </c>
      <c r="B7915" s="165">
        <f t="shared" si="492"/>
        <v>2022</v>
      </c>
      <c r="C7915" s="165">
        <f t="shared" si="493"/>
        <v>11</v>
      </c>
      <c r="D7915" s="165">
        <f t="shared" si="494"/>
        <v>26</v>
      </c>
      <c r="E7915" s="165">
        <f>+Exports!B7918</f>
        <v>17</v>
      </c>
      <c r="F7915" s="165">
        <f>+WEEKDAY(ExportsELAP[[#This Row],[Date Prevailing]],1)</f>
        <v>7</v>
      </c>
      <c r="G7915" s="165">
        <f>+COUNTIFS(ECR_Hours!$K$6:$K$7,ExportsELAP[[#This Row],[Date Prevailing]])</f>
        <v>0</v>
      </c>
      <c r="H7915" s="165">
        <f t="shared" si="495"/>
        <v>7</v>
      </c>
      <c r="I7915" s="166">
        <f>+Exports!G7918</f>
        <v>4823.3939</v>
      </c>
      <c r="J7915" s="166">
        <f>+'ELAP_IPCO-APND'!D7918</f>
        <v>97.805419999999998</v>
      </c>
      <c r="K7915" s="166">
        <f>+(ExportsELAP[[#This Row],[Exports kWh - MPT]]/1000)*ExportsELAP[[#This Row],[EIM Price]]</f>
        <v>471.75406621493801</v>
      </c>
      <c r="L7915" s="167" t="str">
        <f>+INDEX(ECR_Hours!$I$12:$I$15,MATCH(ExportsELAP[[#This Row],[Date Prevailing]],ECR_Hours!$H$12:$H$15,1))</f>
        <v>NS</v>
      </c>
      <c r="M79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6" spans="1:13" x14ac:dyDescent="0.25">
      <c r="A7916" s="164">
        <f>+Exports!A7919</f>
        <v>44891</v>
      </c>
      <c r="B7916" s="165">
        <f t="shared" si="492"/>
        <v>2022</v>
      </c>
      <c r="C7916" s="165">
        <f t="shared" si="493"/>
        <v>11</v>
      </c>
      <c r="D7916" s="165">
        <f t="shared" si="494"/>
        <v>26</v>
      </c>
      <c r="E7916" s="165">
        <f>+Exports!B7919</f>
        <v>18</v>
      </c>
      <c r="F7916" s="165">
        <f>+WEEKDAY(ExportsELAP[[#This Row],[Date Prevailing]],1)</f>
        <v>7</v>
      </c>
      <c r="G7916" s="165">
        <f>+COUNTIFS(ECR_Hours!$K$6:$K$7,ExportsELAP[[#This Row],[Date Prevailing]])</f>
        <v>0</v>
      </c>
      <c r="H7916" s="165">
        <f t="shared" si="495"/>
        <v>7</v>
      </c>
      <c r="I7916" s="166">
        <f>+Exports!G7919</f>
        <v>22.3597</v>
      </c>
      <c r="J7916" s="166">
        <f>+'ELAP_IPCO-APND'!D7919</f>
        <v>88.065520000000006</v>
      </c>
      <c r="K7916" s="166">
        <f>+(ExportsELAP[[#This Row],[Exports kWh - MPT]]/1000)*ExportsELAP[[#This Row],[EIM Price]]</f>
        <v>1.9691186075440001</v>
      </c>
      <c r="L7916" s="167" t="str">
        <f>+INDEX(ECR_Hours!$I$12:$I$15,MATCH(ExportsELAP[[#This Row],[Date Prevailing]],ECR_Hours!$H$12:$H$15,1))</f>
        <v>NS</v>
      </c>
      <c r="M79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7" spans="1:13" x14ac:dyDescent="0.25">
      <c r="A7917" s="164">
        <f>+Exports!A7920</f>
        <v>44891</v>
      </c>
      <c r="B7917" s="165">
        <f t="shared" si="492"/>
        <v>2022</v>
      </c>
      <c r="C7917" s="165">
        <f t="shared" si="493"/>
        <v>11</v>
      </c>
      <c r="D7917" s="165">
        <f t="shared" si="494"/>
        <v>26</v>
      </c>
      <c r="E7917" s="165">
        <f>+Exports!B7920</f>
        <v>19</v>
      </c>
      <c r="F7917" s="165">
        <f>+WEEKDAY(ExportsELAP[[#This Row],[Date Prevailing]],1)</f>
        <v>7</v>
      </c>
      <c r="G7917" s="165">
        <f>+COUNTIFS(ECR_Hours!$K$6:$K$7,ExportsELAP[[#This Row],[Date Prevailing]])</f>
        <v>0</v>
      </c>
      <c r="H7917" s="165">
        <f t="shared" si="495"/>
        <v>7</v>
      </c>
      <c r="I7917" s="166">
        <f>+Exports!G7920</f>
        <v>4.7988</v>
      </c>
      <c r="J7917" s="166">
        <f>+'ELAP_IPCO-APND'!D7920</f>
        <v>103.55110999999999</v>
      </c>
      <c r="K7917" s="166">
        <f>+(ExportsELAP[[#This Row],[Exports kWh - MPT]]/1000)*ExportsELAP[[#This Row],[EIM Price]]</f>
        <v>0.49692106666799996</v>
      </c>
      <c r="L7917" s="167" t="str">
        <f>+INDEX(ECR_Hours!$I$12:$I$15,MATCH(ExportsELAP[[#This Row],[Date Prevailing]],ECR_Hours!$H$12:$H$15,1))</f>
        <v>NS</v>
      </c>
      <c r="M79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8" spans="1:13" x14ac:dyDescent="0.25">
      <c r="A7918" s="164">
        <f>+Exports!A7921</f>
        <v>44891</v>
      </c>
      <c r="B7918" s="165">
        <f t="shared" si="492"/>
        <v>2022</v>
      </c>
      <c r="C7918" s="165">
        <f t="shared" si="493"/>
        <v>11</v>
      </c>
      <c r="D7918" s="165">
        <f t="shared" si="494"/>
        <v>26</v>
      </c>
      <c r="E7918" s="165">
        <f>+Exports!B7921</f>
        <v>20</v>
      </c>
      <c r="F7918" s="165">
        <f>+WEEKDAY(ExportsELAP[[#This Row],[Date Prevailing]],1)</f>
        <v>7</v>
      </c>
      <c r="G7918" s="165">
        <f>+COUNTIFS(ECR_Hours!$K$6:$K$7,ExportsELAP[[#This Row],[Date Prevailing]])</f>
        <v>0</v>
      </c>
      <c r="H7918" s="165">
        <f t="shared" si="495"/>
        <v>7</v>
      </c>
      <c r="I7918" s="166">
        <f>+Exports!G7921</f>
        <v>7.2537999999999991</v>
      </c>
      <c r="J7918" s="166">
        <f>+'ELAP_IPCO-APND'!D7921</f>
        <v>92.241100000000003</v>
      </c>
      <c r="K7918" s="166">
        <f>+(ExportsELAP[[#This Row],[Exports kWh - MPT]]/1000)*ExportsELAP[[#This Row],[EIM Price]]</f>
        <v>0.66909849117999998</v>
      </c>
      <c r="L7918" s="167" t="str">
        <f>+INDEX(ECR_Hours!$I$12:$I$15,MATCH(ExportsELAP[[#This Row],[Date Prevailing]],ECR_Hours!$H$12:$H$15,1))</f>
        <v>NS</v>
      </c>
      <c r="M79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19" spans="1:13" x14ac:dyDescent="0.25">
      <c r="A7919" s="164">
        <f>+Exports!A7922</f>
        <v>44891</v>
      </c>
      <c r="B7919" s="165">
        <f t="shared" si="492"/>
        <v>2022</v>
      </c>
      <c r="C7919" s="165">
        <f t="shared" si="493"/>
        <v>11</v>
      </c>
      <c r="D7919" s="165">
        <f t="shared" si="494"/>
        <v>26</v>
      </c>
      <c r="E7919" s="165">
        <f>+Exports!B7922</f>
        <v>21</v>
      </c>
      <c r="F7919" s="165">
        <f>+WEEKDAY(ExportsELAP[[#This Row],[Date Prevailing]],1)</f>
        <v>7</v>
      </c>
      <c r="G7919" s="165">
        <f>+COUNTIFS(ECR_Hours!$K$6:$K$7,ExportsELAP[[#This Row],[Date Prevailing]])</f>
        <v>0</v>
      </c>
      <c r="H7919" s="165">
        <f t="shared" si="495"/>
        <v>7</v>
      </c>
      <c r="I7919" s="166">
        <f>+Exports!G7922</f>
        <v>7.6805000000000003</v>
      </c>
      <c r="J7919" s="166">
        <f>+'ELAP_IPCO-APND'!D7922</f>
        <v>95.899929999999998</v>
      </c>
      <c r="K7919" s="166">
        <f>+(ExportsELAP[[#This Row],[Exports kWh - MPT]]/1000)*ExportsELAP[[#This Row],[EIM Price]]</f>
        <v>0.736559412365</v>
      </c>
      <c r="L7919" s="167" t="str">
        <f>+INDEX(ECR_Hours!$I$12:$I$15,MATCH(ExportsELAP[[#This Row],[Date Prevailing]],ECR_Hours!$H$12:$H$15,1))</f>
        <v>NS</v>
      </c>
      <c r="M79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0" spans="1:13" x14ac:dyDescent="0.25">
      <c r="A7920" s="164">
        <f>+Exports!A7923</f>
        <v>44891</v>
      </c>
      <c r="B7920" s="165">
        <f t="shared" si="492"/>
        <v>2022</v>
      </c>
      <c r="C7920" s="165">
        <f t="shared" si="493"/>
        <v>11</v>
      </c>
      <c r="D7920" s="165">
        <f t="shared" si="494"/>
        <v>26</v>
      </c>
      <c r="E7920" s="165">
        <f>+Exports!B7923</f>
        <v>22</v>
      </c>
      <c r="F7920" s="165">
        <f>+WEEKDAY(ExportsELAP[[#This Row],[Date Prevailing]],1)</f>
        <v>7</v>
      </c>
      <c r="G7920" s="165">
        <f>+COUNTIFS(ECR_Hours!$K$6:$K$7,ExportsELAP[[#This Row],[Date Prevailing]])</f>
        <v>0</v>
      </c>
      <c r="H7920" s="165">
        <f t="shared" si="495"/>
        <v>7</v>
      </c>
      <c r="I7920" s="166">
        <f>+Exports!G7923</f>
        <v>7.1436999999999999</v>
      </c>
      <c r="J7920" s="166">
        <f>+'ELAP_IPCO-APND'!D7923</f>
        <v>101.74753</v>
      </c>
      <c r="K7920" s="166">
        <f>+(ExportsELAP[[#This Row],[Exports kWh - MPT]]/1000)*ExportsELAP[[#This Row],[EIM Price]]</f>
        <v>0.72685383006100002</v>
      </c>
      <c r="L7920" s="167" t="str">
        <f>+INDEX(ECR_Hours!$I$12:$I$15,MATCH(ExportsELAP[[#This Row],[Date Prevailing]],ECR_Hours!$H$12:$H$15,1))</f>
        <v>NS</v>
      </c>
      <c r="M79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1" spans="1:13" x14ac:dyDescent="0.25">
      <c r="A7921" s="164">
        <f>+Exports!A7924</f>
        <v>44891</v>
      </c>
      <c r="B7921" s="165">
        <f t="shared" si="492"/>
        <v>2022</v>
      </c>
      <c r="C7921" s="165">
        <f t="shared" si="493"/>
        <v>11</v>
      </c>
      <c r="D7921" s="165">
        <f t="shared" si="494"/>
        <v>26</v>
      </c>
      <c r="E7921" s="165">
        <f>+Exports!B7924</f>
        <v>23</v>
      </c>
      <c r="F7921" s="165">
        <f>+WEEKDAY(ExportsELAP[[#This Row],[Date Prevailing]],1)</f>
        <v>7</v>
      </c>
      <c r="G7921" s="165">
        <f>+COUNTIFS(ECR_Hours!$K$6:$K$7,ExportsELAP[[#This Row],[Date Prevailing]])</f>
        <v>0</v>
      </c>
      <c r="H7921" s="165">
        <f t="shared" si="495"/>
        <v>7</v>
      </c>
      <c r="I7921" s="166">
        <f>+Exports!G7924</f>
        <v>7.4176000000000011</v>
      </c>
      <c r="J7921" s="166">
        <f>+'ELAP_IPCO-APND'!D7924</f>
        <v>101.69571000000001</v>
      </c>
      <c r="K7921" s="166">
        <f>+(ExportsELAP[[#This Row],[Exports kWh - MPT]]/1000)*ExportsELAP[[#This Row],[EIM Price]]</f>
        <v>0.75433809849600009</v>
      </c>
      <c r="L7921" s="167" t="str">
        <f>+INDEX(ECR_Hours!$I$12:$I$15,MATCH(ExportsELAP[[#This Row],[Date Prevailing]],ECR_Hours!$H$12:$H$15,1))</f>
        <v>NS</v>
      </c>
      <c r="M79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2" spans="1:13" x14ac:dyDescent="0.25">
      <c r="A7922" s="164">
        <f>+Exports!A7925</f>
        <v>44891</v>
      </c>
      <c r="B7922" s="165">
        <f t="shared" si="492"/>
        <v>2022</v>
      </c>
      <c r="C7922" s="165">
        <f t="shared" si="493"/>
        <v>11</v>
      </c>
      <c r="D7922" s="165">
        <f t="shared" si="494"/>
        <v>26</v>
      </c>
      <c r="E7922" s="165">
        <f>+Exports!B7925</f>
        <v>24</v>
      </c>
      <c r="F7922" s="165">
        <f>+WEEKDAY(ExportsELAP[[#This Row],[Date Prevailing]],1)</f>
        <v>7</v>
      </c>
      <c r="G7922" s="165">
        <f>+COUNTIFS(ECR_Hours!$K$6:$K$7,ExportsELAP[[#This Row],[Date Prevailing]])</f>
        <v>0</v>
      </c>
      <c r="H7922" s="165">
        <f t="shared" si="495"/>
        <v>7</v>
      </c>
      <c r="I7922" s="166">
        <f>+Exports!G7925</f>
        <v>6.8926999999999987</v>
      </c>
      <c r="J7922" s="166">
        <f>+'ELAP_IPCO-APND'!D7925</f>
        <v>102.61626</v>
      </c>
      <c r="K7922" s="166">
        <f>+(ExportsELAP[[#This Row],[Exports kWh - MPT]]/1000)*ExportsELAP[[#This Row],[EIM Price]]</f>
        <v>0.70730309530199986</v>
      </c>
      <c r="L7922" s="167" t="str">
        <f>+INDEX(ECR_Hours!$I$12:$I$15,MATCH(ExportsELAP[[#This Row],[Date Prevailing]],ECR_Hours!$H$12:$H$15,1))</f>
        <v>NS</v>
      </c>
      <c r="M79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3" spans="1:13" x14ac:dyDescent="0.25">
      <c r="A7923" s="164">
        <f>+Exports!A7926</f>
        <v>44892</v>
      </c>
      <c r="B7923" s="165">
        <f t="shared" si="492"/>
        <v>2022</v>
      </c>
      <c r="C7923" s="165">
        <f t="shared" si="493"/>
        <v>11</v>
      </c>
      <c r="D7923" s="165">
        <f t="shared" si="494"/>
        <v>27</v>
      </c>
      <c r="E7923" s="165">
        <f>+Exports!B7926</f>
        <v>1</v>
      </c>
      <c r="F7923" s="165">
        <f>+WEEKDAY(ExportsELAP[[#This Row],[Date Prevailing]],1)</f>
        <v>1</v>
      </c>
      <c r="G7923" s="165">
        <f>+COUNTIFS(ECR_Hours!$K$6:$K$7,ExportsELAP[[#This Row],[Date Prevailing]])</f>
        <v>0</v>
      </c>
      <c r="H7923" s="165">
        <f t="shared" si="495"/>
        <v>1</v>
      </c>
      <c r="I7923" s="166">
        <f>+Exports!G7926</f>
        <v>8.2173999999999907</v>
      </c>
      <c r="J7923" s="166">
        <f>+'ELAP_IPCO-APND'!D7926</f>
        <v>102.26653</v>
      </c>
      <c r="K7923" s="166">
        <f>+(ExportsELAP[[#This Row],[Exports kWh - MPT]]/1000)*ExportsELAP[[#This Row],[EIM Price]]</f>
        <v>0.84036498362199907</v>
      </c>
      <c r="L7923" s="167" t="str">
        <f>+INDEX(ECR_Hours!$I$12:$I$15,MATCH(ExportsELAP[[#This Row],[Date Prevailing]],ECR_Hours!$H$12:$H$15,1))</f>
        <v>NS</v>
      </c>
      <c r="M79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4" spans="1:13" x14ac:dyDescent="0.25">
      <c r="A7924" s="164">
        <f>+Exports!A7927</f>
        <v>44892</v>
      </c>
      <c r="B7924" s="165">
        <f t="shared" si="492"/>
        <v>2022</v>
      </c>
      <c r="C7924" s="165">
        <f t="shared" si="493"/>
        <v>11</v>
      </c>
      <c r="D7924" s="165">
        <f t="shared" si="494"/>
        <v>27</v>
      </c>
      <c r="E7924" s="165">
        <f>+Exports!B7927</f>
        <v>2</v>
      </c>
      <c r="F7924" s="165">
        <f>+WEEKDAY(ExportsELAP[[#This Row],[Date Prevailing]],1)</f>
        <v>1</v>
      </c>
      <c r="G7924" s="165">
        <f>+COUNTIFS(ECR_Hours!$K$6:$K$7,ExportsELAP[[#This Row],[Date Prevailing]])</f>
        <v>0</v>
      </c>
      <c r="H7924" s="165">
        <f t="shared" si="495"/>
        <v>1</v>
      </c>
      <c r="I7924" s="166">
        <f>+Exports!G7927</f>
        <v>8.2326999999999906</v>
      </c>
      <c r="J7924" s="166">
        <f>+'ELAP_IPCO-APND'!D7927</f>
        <v>89.20093</v>
      </c>
      <c r="K7924" s="166">
        <f>+(ExportsELAP[[#This Row],[Exports kWh - MPT]]/1000)*ExportsELAP[[#This Row],[EIM Price]]</f>
        <v>0.7343644964109991</v>
      </c>
      <c r="L7924" s="167" t="str">
        <f>+INDEX(ECR_Hours!$I$12:$I$15,MATCH(ExportsELAP[[#This Row],[Date Prevailing]],ECR_Hours!$H$12:$H$15,1))</f>
        <v>NS</v>
      </c>
      <c r="M79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5" spans="1:13" x14ac:dyDescent="0.25">
      <c r="A7925" s="164">
        <f>+Exports!A7928</f>
        <v>44892</v>
      </c>
      <c r="B7925" s="165">
        <f t="shared" si="492"/>
        <v>2022</v>
      </c>
      <c r="C7925" s="165">
        <f t="shared" si="493"/>
        <v>11</v>
      </c>
      <c r="D7925" s="165">
        <f t="shared" si="494"/>
        <v>27</v>
      </c>
      <c r="E7925" s="165">
        <f>+Exports!B7928</f>
        <v>3</v>
      </c>
      <c r="F7925" s="165">
        <f>+WEEKDAY(ExportsELAP[[#This Row],[Date Prevailing]],1)</f>
        <v>1</v>
      </c>
      <c r="G7925" s="165">
        <f>+COUNTIFS(ECR_Hours!$K$6:$K$7,ExportsELAP[[#This Row],[Date Prevailing]])</f>
        <v>0</v>
      </c>
      <c r="H7925" s="165">
        <f t="shared" si="495"/>
        <v>1</v>
      </c>
      <c r="I7925" s="166">
        <f>+Exports!G7928</f>
        <v>7.9768000000000008</v>
      </c>
      <c r="J7925" s="166">
        <f>+'ELAP_IPCO-APND'!D7928</f>
        <v>84.059359999999998</v>
      </c>
      <c r="K7925" s="166">
        <f>+(ExportsELAP[[#This Row],[Exports kWh - MPT]]/1000)*ExportsELAP[[#This Row],[EIM Price]]</f>
        <v>0.67052470284800003</v>
      </c>
      <c r="L7925" s="167" t="str">
        <f>+INDEX(ECR_Hours!$I$12:$I$15,MATCH(ExportsELAP[[#This Row],[Date Prevailing]],ECR_Hours!$H$12:$H$15,1))</f>
        <v>NS</v>
      </c>
      <c r="M79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6" spans="1:13" x14ac:dyDescent="0.25">
      <c r="A7926" s="164">
        <f>+Exports!A7929</f>
        <v>44892</v>
      </c>
      <c r="B7926" s="165">
        <f t="shared" si="492"/>
        <v>2022</v>
      </c>
      <c r="C7926" s="165">
        <f t="shared" si="493"/>
        <v>11</v>
      </c>
      <c r="D7926" s="165">
        <f t="shared" si="494"/>
        <v>27</v>
      </c>
      <c r="E7926" s="165">
        <f>+Exports!B7929</f>
        <v>4</v>
      </c>
      <c r="F7926" s="165">
        <f>+WEEKDAY(ExportsELAP[[#This Row],[Date Prevailing]],1)</f>
        <v>1</v>
      </c>
      <c r="G7926" s="165">
        <f>+COUNTIFS(ECR_Hours!$K$6:$K$7,ExportsELAP[[#This Row],[Date Prevailing]])</f>
        <v>0</v>
      </c>
      <c r="H7926" s="165">
        <f t="shared" si="495"/>
        <v>1</v>
      </c>
      <c r="I7926" s="166">
        <f>+Exports!G7929</f>
        <v>7.4937000000000005</v>
      </c>
      <c r="J7926" s="166">
        <f>+'ELAP_IPCO-APND'!D7929</f>
        <v>81.732789999999994</v>
      </c>
      <c r="K7926" s="166">
        <f>+(ExportsELAP[[#This Row],[Exports kWh - MPT]]/1000)*ExportsELAP[[#This Row],[EIM Price]]</f>
        <v>0.61248100842300002</v>
      </c>
      <c r="L7926" s="167" t="str">
        <f>+INDEX(ECR_Hours!$I$12:$I$15,MATCH(ExportsELAP[[#This Row],[Date Prevailing]],ECR_Hours!$H$12:$H$15,1))</f>
        <v>NS</v>
      </c>
      <c r="M79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7" spans="1:13" x14ac:dyDescent="0.25">
      <c r="A7927" s="164">
        <f>+Exports!A7930</f>
        <v>44892</v>
      </c>
      <c r="B7927" s="165">
        <f t="shared" si="492"/>
        <v>2022</v>
      </c>
      <c r="C7927" s="165">
        <f t="shared" si="493"/>
        <v>11</v>
      </c>
      <c r="D7927" s="165">
        <f t="shared" si="494"/>
        <v>27</v>
      </c>
      <c r="E7927" s="165">
        <f>+Exports!B7930</f>
        <v>5</v>
      </c>
      <c r="F7927" s="165">
        <f>+WEEKDAY(ExportsELAP[[#This Row],[Date Prevailing]],1)</f>
        <v>1</v>
      </c>
      <c r="G7927" s="165">
        <f>+COUNTIFS(ECR_Hours!$K$6:$K$7,ExportsELAP[[#This Row],[Date Prevailing]])</f>
        <v>0</v>
      </c>
      <c r="H7927" s="165">
        <f t="shared" si="495"/>
        <v>1</v>
      </c>
      <c r="I7927" s="166">
        <f>+Exports!G7930</f>
        <v>9.7322000000000006</v>
      </c>
      <c r="J7927" s="166">
        <f>+'ELAP_IPCO-APND'!D7930</f>
        <v>85.150530000000003</v>
      </c>
      <c r="K7927" s="166">
        <f>+(ExportsELAP[[#This Row],[Exports kWh - MPT]]/1000)*ExportsELAP[[#This Row],[EIM Price]]</f>
        <v>0.82870198806600004</v>
      </c>
      <c r="L7927" s="167" t="str">
        <f>+INDEX(ECR_Hours!$I$12:$I$15,MATCH(ExportsELAP[[#This Row],[Date Prevailing]],ECR_Hours!$H$12:$H$15,1))</f>
        <v>NS</v>
      </c>
      <c r="M79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8" spans="1:13" x14ac:dyDescent="0.25">
      <c r="A7928" s="164">
        <f>+Exports!A7931</f>
        <v>44892</v>
      </c>
      <c r="B7928" s="165">
        <f t="shared" si="492"/>
        <v>2022</v>
      </c>
      <c r="C7928" s="165">
        <f t="shared" si="493"/>
        <v>11</v>
      </c>
      <c r="D7928" s="165">
        <f t="shared" si="494"/>
        <v>27</v>
      </c>
      <c r="E7928" s="165">
        <f>+Exports!B7931</f>
        <v>6</v>
      </c>
      <c r="F7928" s="165">
        <f>+WEEKDAY(ExportsELAP[[#This Row],[Date Prevailing]],1)</f>
        <v>1</v>
      </c>
      <c r="G7928" s="165">
        <f>+COUNTIFS(ECR_Hours!$K$6:$K$7,ExportsELAP[[#This Row],[Date Prevailing]])</f>
        <v>0</v>
      </c>
      <c r="H7928" s="165">
        <f t="shared" si="495"/>
        <v>1</v>
      </c>
      <c r="I7928" s="166">
        <f>+Exports!G7931</f>
        <v>9.7170000000000005</v>
      </c>
      <c r="J7928" s="166">
        <f>+'ELAP_IPCO-APND'!D7931</f>
        <v>89.516400000000004</v>
      </c>
      <c r="K7928" s="166">
        <f>+(ExportsELAP[[#This Row],[Exports kWh - MPT]]/1000)*ExportsELAP[[#This Row],[EIM Price]]</f>
        <v>0.8698308588</v>
      </c>
      <c r="L7928" s="167" t="str">
        <f>+INDEX(ECR_Hours!$I$12:$I$15,MATCH(ExportsELAP[[#This Row],[Date Prevailing]],ECR_Hours!$H$12:$H$15,1))</f>
        <v>NS</v>
      </c>
      <c r="M79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29" spans="1:13" x14ac:dyDescent="0.25">
      <c r="A7929" s="164">
        <f>+Exports!A7932</f>
        <v>44892</v>
      </c>
      <c r="B7929" s="165">
        <f t="shared" si="492"/>
        <v>2022</v>
      </c>
      <c r="C7929" s="165">
        <f t="shared" si="493"/>
        <v>11</v>
      </c>
      <c r="D7929" s="165">
        <f t="shared" si="494"/>
        <v>27</v>
      </c>
      <c r="E7929" s="165">
        <f>+Exports!B7932</f>
        <v>7</v>
      </c>
      <c r="F7929" s="165">
        <f>+WEEKDAY(ExportsELAP[[#This Row],[Date Prevailing]],1)</f>
        <v>1</v>
      </c>
      <c r="G7929" s="165">
        <f>+COUNTIFS(ECR_Hours!$K$6:$K$7,ExportsELAP[[#This Row],[Date Prevailing]])</f>
        <v>0</v>
      </c>
      <c r="H7929" s="165">
        <f t="shared" si="495"/>
        <v>1</v>
      </c>
      <c r="I7929" s="166">
        <f>+Exports!G7932</f>
        <v>9.7775999999999996</v>
      </c>
      <c r="J7929" s="166">
        <f>+'ELAP_IPCO-APND'!D7932</f>
        <v>80.050139999999999</v>
      </c>
      <c r="K7929" s="166">
        <f>+(ExportsELAP[[#This Row],[Exports kWh - MPT]]/1000)*ExportsELAP[[#This Row],[EIM Price]]</f>
        <v>0.78269824886399997</v>
      </c>
      <c r="L7929" s="167" t="str">
        <f>+INDEX(ECR_Hours!$I$12:$I$15,MATCH(ExportsELAP[[#This Row],[Date Prevailing]],ECR_Hours!$H$12:$H$15,1))</f>
        <v>NS</v>
      </c>
      <c r="M79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0" spans="1:13" x14ac:dyDescent="0.25">
      <c r="A7930" s="164">
        <f>+Exports!A7933</f>
        <v>44892</v>
      </c>
      <c r="B7930" s="165">
        <f t="shared" si="492"/>
        <v>2022</v>
      </c>
      <c r="C7930" s="165">
        <f t="shared" si="493"/>
        <v>11</v>
      </c>
      <c r="D7930" s="165">
        <f t="shared" si="494"/>
        <v>27</v>
      </c>
      <c r="E7930" s="165">
        <f>+Exports!B7933</f>
        <v>8</v>
      </c>
      <c r="F7930" s="165">
        <f>+WEEKDAY(ExportsELAP[[#This Row],[Date Prevailing]],1)</f>
        <v>1</v>
      </c>
      <c r="G7930" s="165">
        <f>+COUNTIFS(ECR_Hours!$K$6:$K$7,ExportsELAP[[#This Row],[Date Prevailing]])</f>
        <v>0</v>
      </c>
      <c r="H7930" s="165">
        <f t="shared" si="495"/>
        <v>1</v>
      </c>
      <c r="I7930" s="166">
        <f>+Exports!G7933</f>
        <v>15.252500000000001</v>
      </c>
      <c r="J7930" s="166">
        <f>+'ELAP_IPCO-APND'!D7933</f>
        <v>90.135890000000003</v>
      </c>
      <c r="K7930" s="166">
        <f>+(ExportsELAP[[#This Row],[Exports kWh - MPT]]/1000)*ExportsELAP[[#This Row],[EIM Price]]</f>
        <v>1.374797662225</v>
      </c>
      <c r="L7930" s="167" t="str">
        <f>+INDEX(ECR_Hours!$I$12:$I$15,MATCH(ExportsELAP[[#This Row],[Date Prevailing]],ECR_Hours!$H$12:$H$15,1))</f>
        <v>NS</v>
      </c>
      <c r="M79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1" spans="1:13" x14ac:dyDescent="0.25">
      <c r="A7931" s="164">
        <f>+Exports!A7934</f>
        <v>44892</v>
      </c>
      <c r="B7931" s="165">
        <f t="shared" si="492"/>
        <v>2022</v>
      </c>
      <c r="C7931" s="165">
        <f t="shared" si="493"/>
        <v>11</v>
      </c>
      <c r="D7931" s="165">
        <f t="shared" si="494"/>
        <v>27</v>
      </c>
      <c r="E7931" s="165">
        <f>+Exports!B7934</f>
        <v>9</v>
      </c>
      <c r="F7931" s="165">
        <f>+WEEKDAY(ExportsELAP[[#This Row],[Date Prevailing]],1)</f>
        <v>1</v>
      </c>
      <c r="G7931" s="165">
        <f>+COUNTIFS(ECR_Hours!$K$6:$K$7,ExportsELAP[[#This Row],[Date Prevailing]])</f>
        <v>0</v>
      </c>
      <c r="H7931" s="165">
        <f t="shared" si="495"/>
        <v>1</v>
      </c>
      <c r="I7931" s="166">
        <f>+Exports!G7934</f>
        <v>4478.0153</v>
      </c>
      <c r="J7931" s="166">
        <f>+'ELAP_IPCO-APND'!D7934</f>
        <v>91.411019999999994</v>
      </c>
      <c r="K7931" s="166">
        <f>+(ExportsELAP[[#This Row],[Exports kWh - MPT]]/1000)*ExportsELAP[[#This Row],[EIM Price]]</f>
        <v>409.33994614860597</v>
      </c>
      <c r="L7931" s="167" t="str">
        <f>+INDEX(ECR_Hours!$I$12:$I$15,MATCH(ExportsELAP[[#This Row],[Date Prevailing]],ECR_Hours!$H$12:$H$15,1))</f>
        <v>NS</v>
      </c>
      <c r="M79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2" spans="1:13" x14ac:dyDescent="0.25">
      <c r="A7932" s="164">
        <f>+Exports!A7935</f>
        <v>44892</v>
      </c>
      <c r="B7932" s="165">
        <f t="shared" si="492"/>
        <v>2022</v>
      </c>
      <c r="C7932" s="165">
        <f t="shared" si="493"/>
        <v>11</v>
      </c>
      <c r="D7932" s="165">
        <f t="shared" si="494"/>
        <v>27</v>
      </c>
      <c r="E7932" s="165">
        <f>+Exports!B7935</f>
        <v>10</v>
      </c>
      <c r="F7932" s="165">
        <f>+WEEKDAY(ExportsELAP[[#This Row],[Date Prevailing]],1)</f>
        <v>1</v>
      </c>
      <c r="G7932" s="165">
        <f>+COUNTIFS(ECR_Hours!$K$6:$K$7,ExportsELAP[[#This Row],[Date Prevailing]])</f>
        <v>0</v>
      </c>
      <c r="H7932" s="165">
        <f t="shared" si="495"/>
        <v>1</v>
      </c>
      <c r="I7932" s="166">
        <f>+Exports!G7935</f>
        <v>12192.2372</v>
      </c>
      <c r="J7932" s="166">
        <f>+'ELAP_IPCO-APND'!D7935</f>
        <v>71.500479999999996</v>
      </c>
      <c r="K7932" s="166">
        <f>+(ExportsELAP[[#This Row],[Exports kWh - MPT]]/1000)*ExportsELAP[[#This Row],[EIM Price]]</f>
        <v>871.75081207385585</v>
      </c>
      <c r="L7932" s="167" t="str">
        <f>+INDEX(ECR_Hours!$I$12:$I$15,MATCH(ExportsELAP[[#This Row],[Date Prevailing]],ECR_Hours!$H$12:$H$15,1))</f>
        <v>NS</v>
      </c>
      <c r="M79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3" spans="1:13" x14ac:dyDescent="0.25">
      <c r="A7933" s="164">
        <f>+Exports!A7936</f>
        <v>44892</v>
      </c>
      <c r="B7933" s="165">
        <f t="shared" si="492"/>
        <v>2022</v>
      </c>
      <c r="C7933" s="165">
        <f t="shared" si="493"/>
        <v>11</v>
      </c>
      <c r="D7933" s="165">
        <f t="shared" si="494"/>
        <v>27</v>
      </c>
      <c r="E7933" s="165">
        <f>+Exports!B7936</f>
        <v>11</v>
      </c>
      <c r="F7933" s="165">
        <f>+WEEKDAY(ExportsELAP[[#This Row],[Date Prevailing]],1)</f>
        <v>1</v>
      </c>
      <c r="G7933" s="165">
        <f>+COUNTIFS(ECR_Hours!$K$6:$K$7,ExportsELAP[[#This Row],[Date Prevailing]])</f>
        <v>0</v>
      </c>
      <c r="H7933" s="165">
        <f t="shared" si="495"/>
        <v>1</v>
      </c>
      <c r="I7933" s="166">
        <f>+Exports!G7936</f>
        <v>12168.458500000001</v>
      </c>
      <c r="J7933" s="166">
        <f>+'ELAP_IPCO-APND'!D7936</f>
        <v>57.454349999999998</v>
      </c>
      <c r="K7933" s="166">
        <f>+(ExportsELAP[[#This Row],[Exports kWh - MPT]]/1000)*ExportsELAP[[#This Row],[EIM Price]]</f>
        <v>699.13087361947498</v>
      </c>
      <c r="L7933" s="167" t="str">
        <f>+INDEX(ECR_Hours!$I$12:$I$15,MATCH(ExportsELAP[[#This Row],[Date Prevailing]],ECR_Hours!$H$12:$H$15,1))</f>
        <v>NS</v>
      </c>
      <c r="M79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4" spans="1:13" x14ac:dyDescent="0.25">
      <c r="A7934" s="164">
        <f>+Exports!A7937</f>
        <v>44892</v>
      </c>
      <c r="B7934" s="165">
        <f t="shared" si="492"/>
        <v>2022</v>
      </c>
      <c r="C7934" s="165">
        <f t="shared" si="493"/>
        <v>11</v>
      </c>
      <c r="D7934" s="165">
        <f t="shared" si="494"/>
        <v>27</v>
      </c>
      <c r="E7934" s="165">
        <f>+Exports!B7937</f>
        <v>12</v>
      </c>
      <c r="F7934" s="165">
        <f>+WEEKDAY(ExportsELAP[[#This Row],[Date Prevailing]],1)</f>
        <v>1</v>
      </c>
      <c r="G7934" s="165">
        <f>+COUNTIFS(ECR_Hours!$K$6:$K$7,ExportsELAP[[#This Row],[Date Prevailing]])</f>
        <v>0</v>
      </c>
      <c r="H7934" s="165">
        <f t="shared" si="495"/>
        <v>1</v>
      </c>
      <c r="I7934" s="166">
        <f>+Exports!G7937</f>
        <v>10997.314600000002</v>
      </c>
      <c r="J7934" s="166">
        <f>+'ELAP_IPCO-APND'!D7937</f>
        <v>56.451320000000003</v>
      </c>
      <c r="K7934" s="166">
        <f>+(ExportsELAP[[#This Row],[Exports kWh - MPT]]/1000)*ExportsELAP[[#This Row],[EIM Price]]</f>
        <v>620.8129256252721</v>
      </c>
      <c r="L7934" s="167" t="str">
        <f>+INDEX(ECR_Hours!$I$12:$I$15,MATCH(ExportsELAP[[#This Row],[Date Prevailing]],ECR_Hours!$H$12:$H$15,1))</f>
        <v>NS</v>
      </c>
      <c r="M79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5" spans="1:13" x14ac:dyDescent="0.25">
      <c r="A7935" s="164">
        <f>+Exports!A7938</f>
        <v>44892</v>
      </c>
      <c r="B7935" s="165">
        <f t="shared" si="492"/>
        <v>2022</v>
      </c>
      <c r="C7935" s="165">
        <f t="shared" si="493"/>
        <v>11</v>
      </c>
      <c r="D7935" s="165">
        <f t="shared" si="494"/>
        <v>27</v>
      </c>
      <c r="E7935" s="165">
        <f>+Exports!B7938</f>
        <v>13</v>
      </c>
      <c r="F7935" s="165">
        <f>+WEEKDAY(ExportsELAP[[#This Row],[Date Prevailing]],1)</f>
        <v>1</v>
      </c>
      <c r="G7935" s="165">
        <f>+COUNTIFS(ECR_Hours!$K$6:$K$7,ExportsELAP[[#This Row],[Date Prevailing]])</f>
        <v>0</v>
      </c>
      <c r="H7935" s="165">
        <f t="shared" si="495"/>
        <v>1</v>
      </c>
      <c r="I7935" s="166">
        <f>+Exports!G7938</f>
        <v>7991.4866000000002</v>
      </c>
      <c r="J7935" s="166">
        <f>+'ELAP_IPCO-APND'!D7938</f>
        <v>53.538089999999997</v>
      </c>
      <c r="K7935" s="166">
        <f>+(ExportsELAP[[#This Row],[Exports kWh - MPT]]/1000)*ExportsELAP[[#This Row],[EIM Price]]</f>
        <v>427.848928824594</v>
      </c>
      <c r="L7935" s="167" t="str">
        <f>+INDEX(ECR_Hours!$I$12:$I$15,MATCH(ExportsELAP[[#This Row],[Date Prevailing]],ECR_Hours!$H$12:$H$15,1))</f>
        <v>NS</v>
      </c>
      <c r="M79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6" spans="1:13" x14ac:dyDescent="0.25">
      <c r="A7936" s="164">
        <f>+Exports!A7939</f>
        <v>44892</v>
      </c>
      <c r="B7936" s="165">
        <f t="shared" si="492"/>
        <v>2022</v>
      </c>
      <c r="C7936" s="165">
        <f t="shared" si="493"/>
        <v>11</v>
      </c>
      <c r="D7936" s="165">
        <f t="shared" si="494"/>
        <v>27</v>
      </c>
      <c r="E7936" s="165">
        <f>+Exports!B7939</f>
        <v>14</v>
      </c>
      <c r="F7936" s="165">
        <f>+WEEKDAY(ExportsELAP[[#This Row],[Date Prevailing]],1)</f>
        <v>1</v>
      </c>
      <c r="G7936" s="165">
        <f>+COUNTIFS(ECR_Hours!$K$6:$K$7,ExportsELAP[[#This Row],[Date Prevailing]])</f>
        <v>0</v>
      </c>
      <c r="H7936" s="165">
        <f t="shared" si="495"/>
        <v>1</v>
      </c>
      <c r="I7936" s="166">
        <f>+Exports!G7939</f>
        <v>7247.2011000000002</v>
      </c>
      <c r="J7936" s="166">
        <f>+'ELAP_IPCO-APND'!D7939</f>
        <v>42.084949999999999</v>
      </c>
      <c r="K7936" s="166">
        <f>+(ExportsELAP[[#This Row],[Exports kWh - MPT]]/1000)*ExportsELAP[[#This Row],[EIM Price]]</f>
        <v>304.99809593344497</v>
      </c>
      <c r="L7936" s="167" t="str">
        <f>+INDEX(ECR_Hours!$I$12:$I$15,MATCH(ExportsELAP[[#This Row],[Date Prevailing]],ECR_Hours!$H$12:$H$15,1))</f>
        <v>NS</v>
      </c>
      <c r="M79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7" spans="1:13" x14ac:dyDescent="0.25">
      <c r="A7937" s="164">
        <f>+Exports!A7940</f>
        <v>44892</v>
      </c>
      <c r="B7937" s="165">
        <f t="shared" si="492"/>
        <v>2022</v>
      </c>
      <c r="C7937" s="165">
        <f t="shared" si="493"/>
        <v>11</v>
      </c>
      <c r="D7937" s="165">
        <f t="shared" si="494"/>
        <v>27</v>
      </c>
      <c r="E7937" s="165">
        <f>+Exports!B7940</f>
        <v>15</v>
      </c>
      <c r="F7937" s="165">
        <f>+WEEKDAY(ExportsELAP[[#This Row],[Date Prevailing]],1)</f>
        <v>1</v>
      </c>
      <c r="G7937" s="165">
        <f>+COUNTIFS(ECR_Hours!$K$6:$K$7,ExportsELAP[[#This Row],[Date Prevailing]])</f>
        <v>0</v>
      </c>
      <c r="H7937" s="165">
        <f t="shared" si="495"/>
        <v>1</v>
      </c>
      <c r="I7937" s="166">
        <f>+Exports!G7940</f>
        <v>4518.9618</v>
      </c>
      <c r="J7937" s="166">
        <f>+'ELAP_IPCO-APND'!D7940</f>
        <v>65.672749999999994</v>
      </c>
      <c r="K7937" s="166">
        <f>+(ExportsELAP[[#This Row],[Exports kWh - MPT]]/1000)*ExportsELAP[[#This Row],[EIM Price]]</f>
        <v>296.77264855095001</v>
      </c>
      <c r="L7937" s="167" t="str">
        <f>+INDEX(ECR_Hours!$I$12:$I$15,MATCH(ExportsELAP[[#This Row],[Date Prevailing]],ECR_Hours!$H$12:$H$15,1))</f>
        <v>NS</v>
      </c>
      <c r="M79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8" spans="1:13" x14ac:dyDescent="0.25">
      <c r="A7938" s="164">
        <f>+Exports!A7941</f>
        <v>44892</v>
      </c>
      <c r="B7938" s="165">
        <f t="shared" ref="B7938:B8001" si="496">+YEAR(A7938)</f>
        <v>2022</v>
      </c>
      <c r="C7938" s="165">
        <f t="shared" ref="C7938:C8001" si="497">+MONTH(A7938)</f>
        <v>11</v>
      </c>
      <c r="D7938" s="165">
        <f t="shared" ref="D7938:D8001" si="498">+DAY(A7938)</f>
        <v>27</v>
      </c>
      <c r="E7938" s="165">
        <f>+Exports!B7941</f>
        <v>16</v>
      </c>
      <c r="F7938" s="165">
        <f>+WEEKDAY(ExportsELAP[[#This Row],[Date Prevailing]],1)</f>
        <v>1</v>
      </c>
      <c r="G7938" s="165">
        <f>+COUNTIFS(ECR_Hours!$K$6:$K$7,ExportsELAP[[#This Row],[Date Prevailing]])</f>
        <v>0</v>
      </c>
      <c r="H7938" s="165">
        <f t="shared" ref="H7938:H8001" si="499">+IF(G7938=1,0,F7938)</f>
        <v>1</v>
      </c>
      <c r="I7938" s="166">
        <f>+Exports!G7941</f>
        <v>2531.1149</v>
      </c>
      <c r="J7938" s="166">
        <f>+'ELAP_IPCO-APND'!D7941</f>
        <v>55.440980000000003</v>
      </c>
      <c r="K7938" s="166">
        <f>+(ExportsELAP[[#This Row],[Exports kWh - MPT]]/1000)*ExportsELAP[[#This Row],[EIM Price]]</f>
        <v>140.32749054860201</v>
      </c>
      <c r="L7938" s="167" t="str">
        <f>+INDEX(ECR_Hours!$I$12:$I$15,MATCH(ExportsELAP[[#This Row],[Date Prevailing]],ECR_Hours!$H$12:$H$15,1))</f>
        <v>NS</v>
      </c>
      <c r="M79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39" spans="1:13" x14ac:dyDescent="0.25">
      <c r="A7939" s="164">
        <f>+Exports!A7942</f>
        <v>44892</v>
      </c>
      <c r="B7939" s="165">
        <f t="shared" si="496"/>
        <v>2022</v>
      </c>
      <c r="C7939" s="165">
        <f t="shared" si="497"/>
        <v>11</v>
      </c>
      <c r="D7939" s="165">
        <f t="shared" si="498"/>
        <v>27</v>
      </c>
      <c r="E7939" s="165">
        <f>+Exports!B7942</f>
        <v>17</v>
      </c>
      <c r="F7939" s="165">
        <f>+WEEKDAY(ExportsELAP[[#This Row],[Date Prevailing]],1)</f>
        <v>1</v>
      </c>
      <c r="G7939" s="165">
        <f>+COUNTIFS(ECR_Hours!$K$6:$K$7,ExportsELAP[[#This Row],[Date Prevailing]])</f>
        <v>0</v>
      </c>
      <c r="H7939" s="165">
        <f t="shared" si="499"/>
        <v>1</v>
      </c>
      <c r="I7939" s="166">
        <f>+Exports!G7942</f>
        <v>378.6026</v>
      </c>
      <c r="J7939" s="166">
        <f>+'ELAP_IPCO-APND'!D7942</f>
        <v>56.423279999999998</v>
      </c>
      <c r="K7939" s="166">
        <f>+(ExportsELAP[[#This Row],[Exports kWh - MPT]]/1000)*ExportsELAP[[#This Row],[EIM Price]]</f>
        <v>21.362000508527998</v>
      </c>
      <c r="L7939" s="167" t="str">
        <f>+INDEX(ECR_Hours!$I$12:$I$15,MATCH(ExportsELAP[[#This Row],[Date Prevailing]],ECR_Hours!$H$12:$H$15,1))</f>
        <v>NS</v>
      </c>
      <c r="M79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0" spans="1:13" x14ac:dyDescent="0.25">
      <c r="A7940" s="164">
        <f>+Exports!A7943</f>
        <v>44892</v>
      </c>
      <c r="B7940" s="165">
        <f t="shared" si="496"/>
        <v>2022</v>
      </c>
      <c r="C7940" s="165">
        <f t="shared" si="497"/>
        <v>11</v>
      </c>
      <c r="D7940" s="165">
        <f t="shared" si="498"/>
        <v>27</v>
      </c>
      <c r="E7940" s="165">
        <f>+Exports!B7943</f>
        <v>18</v>
      </c>
      <c r="F7940" s="165">
        <f>+WEEKDAY(ExportsELAP[[#This Row],[Date Prevailing]],1)</f>
        <v>1</v>
      </c>
      <c r="G7940" s="165">
        <f>+COUNTIFS(ECR_Hours!$K$6:$K$7,ExportsELAP[[#This Row],[Date Prevailing]])</f>
        <v>0</v>
      </c>
      <c r="H7940" s="165">
        <f t="shared" si="499"/>
        <v>1</v>
      </c>
      <c r="I7940" s="166">
        <f>+Exports!G7943</f>
        <v>29.399900000000002</v>
      </c>
      <c r="J7940" s="166">
        <f>+'ELAP_IPCO-APND'!D7943</f>
        <v>94.557879999999997</v>
      </c>
      <c r="K7940" s="166">
        <f>+(ExportsELAP[[#This Row],[Exports kWh - MPT]]/1000)*ExportsELAP[[#This Row],[EIM Price]]</f>
        <v>2.7799922162120003</v>
      </c>
      <c r="L7940" s="167" t="str">
        <f>+INDEX(ECR_Hours!$I$12:$I$15,MATCH(ExportsELAP[[#This Row],[Date Prevailing]],ECR_Hours!$H$12:$H$15,1))</f>
        <v>NS</v>
      </c>
      <c r="M79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1" spans="1:13" x14ac:dyDescent="0.25">
      <c r="A7941" s="164">
        <f>+Exports!A7944</f>
        <v>44892</v>
      </c>
      <c r="B7941" s="165">
        <f t="shared" si="496"/>
        <v>2022</v>
      </c>
      <c r="C7941" s="165">
        <f t="shared" si="497"/>
        <v>11</v>
      </c>
      <c r="D7941" s="165">
        <f t="shared" si="498"/>
        <v>27</v>
      </c>
      <c r="E7941" s="165">
        <f>+Exports!B7944</f>
        <v>19</v>
      </c>
      <c r="F7941" s="165">
        <f>+WEEKDAY(ExportsELAP[[#This Row],[Date Prevailing]],1)</f>
        <v>1</v>
      </c>
      <c r="G7941" s="165">
        <f>+COUNTIFS(ECR_Hours!$K$6:$K$7,ExportsELAP[[#This Row],[Date Prevailing]])</f>
        <v>0</v>
      </c>
      <c r="H7941" s="165">
        <f t="shared" si="499"/>
        <v>1</v>
      </c>
      <c r="I7941" s="166">
        <f>+Exports!G7944</f>
        <v>12.5649</v>
      </c>
      <c r="J7941" s="166">
        <f>+'ELAP_IPCO-APND'!D7944</f>
        <v>103.88992</v>
      </c>
      <c r="K7941" s="166">
        <f>+(ExportsELAP[[#This Row],[Exports kWh - MPT]]/1000)*ExportsELAP[[#This Row],[EIM Price]]</f>
        <v>1.305366455808</v>
      </c>
      <c r="L7941" s="167" t="str">
        <f>+INDEX(ECR_Hours!$I$12:$I$15,MATCH(ExportsELAP[[#This Row],[Date Prevailing]],ECR_Hours!$H$12:$H$15,1))</f>
        <v>NS</v>
      </c>
      <c r="M79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2" spans="1:13" x14ac:dyDescent="0.25">
      <c r="A7942" s="164">
        <f>+Exports!A7945</f>
        <v>44892</v>
      </c>
      <c r="B7942" s="165">
        <f t="shared" si="496"/>
        <v>2022</v>
      </c>
      <c r="C7942" s="165">
        <f t="shared" si="497"/>
        <v>11</v>
      </c>
      <c r="D7942" s="165">
        <f t="shared" si="498"/>
        <v>27</v>
      </c>
      <c r="E7942" s="165">
        <f>+Exports!B7945</f>
        <v>20</v>
      </c>
      <c r="F7942" s="165">
        <f>+WEEKDAY(ExportsELAP[[#This Row],[Date Prevailing]],1)</f>
        <v>1</v>
      </c>
      <c r="G7942" s="165">
        <f>+COUNTIFS(ECR_Hours!$K$6:$K$7,ExportsELAP[[#This Row],[Date Prevailing]])</f>
        <v>0</v>
      </c>
      <c r="H7942" s="165">
        <f t="shared" si="499"/>
        <v>1</v>
      </c>
      <c r="I7942" s="166">
        <f>+Exports!G7945</f>
        <v>10.369300000000001</v>
      </c>
      <c r="J7942" s="166">
        <f>+'ELAP_IPCO-APND'!D7945</f>
        <v>108.67388</v>
      </c>
      <c r="K7942" s="166">
        <f>+(ExportsELAP[[#This Row],[Exports kWh - MPT]]/1000)*ExportsELAP[[#This Row],[EIM Price]]</f>
        <v>1.1268720638840002</v>
      </c>
      <c r="L7942" s="167" t="str">
        <f>+INDEX(ECR_Hours!$I$12:$I$15,MATCH(ExportsELAP[[#This Row],[Date Prevailing]],ECR_Hours!$H$12:$H$15,1))</f>
        <v>NS</v>
      </c>
      <c r="M79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3" spans="1:13" x14ac:dyDescent="0.25">
      <c r="A7943" s="164">
        <f>+Exports!A7946</f>
        <v>44892</v>
      </c>
      <c r="B7943" s="165">
        <f t="shared" si="496"/>
        <v>2022</v>
      </c>
      <c r="C7943" s="165">
        <f t="shared" si="497"/>
        <v>11</v>
      </c>
      <c r="D7943" s="165">
        <f t="shared" si="498"/>
        <v>27</v>
      </c>
      <c r="E7943" s="165">
        <f>+Exports!B7946</f>
        <v>21</v>
      </c>
      <c r="F7943" s="165">
        <f>+WEEKDAY(ExportsELAP[[#This Row],[Date Prevailing]],1)</f>
        <v>1</v>
      </c>
      <c r="G7943" s="165">
        <f>+COUNTIFS(ECR_Hours!$K$6:$K$7,ExportsELAP[[#This Row],[Date Prevailing]])</f>
        <v>0</v>
      </c>
      <c r="H7943" s="165">
        <f t="shared" si="499"/>
        <v>1</v>
      </c>
      <c r="I7943" s="166">
        <f>+Exports!G7946</f>
        <v>9.285099999999991</v>
      </c>
      <c r="J7943" s="166">
        <f>+'ELAP_IPCO-APND'!D7946</f>
        <v>109.39905</v>
      </c>
      <c r="K7943" s="166">
        <f>+(ExportsELAP[[#This Row],[Exports kWh - MPT]]/1000)*ExportsELAP[[#This Row],[EIM Price]]</f>
        <v>1.015781119154999</v>
      </c>
      <c r="L7943" s="167" t="str">
        <f>+INDEX(ECR_Hours!$I$12:$I$15,MATCH(ExportsELAP[[#This Row],[Date Prevailing]],ECR_Hours!$H$12:$H$15,1))</f>
        <v>NS</v>
      </c>
      <c r="M79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4" spans="1:13" x14ac:dyDescent="0.25">
      <c r="A7944" s="164">
        <f>+Exports!A7947</f>
        <v>44892</v>
      </c>
      <c r="B7944" s="165">
        <f t="shared" si="496"/>
        <v>2022</v>
      </c>
      <c r="C7944" s="165">
        <f t="shared" si="497"/>
        <v>11</v>
      </c>
      <c r="D7944" s="165">
        <f t="shared" si="498"/>
        <v>27</v>
      </c>
      <c r="E7944" s="165">
        <f>+Exports!B7947</f>
        <v>22</v>
      </c>
      <c r="F7944" s="165">
        <f>+WEEKDAY(ExportsELAP[[#This Row],[Date Prevailing]],1)</f>
        <v>1</v>
      </c>
      <c r="G7944" s="165">
        <f>+COUNTIFS(ECR_Hours!$K$6:$K$7,ExportsELAP[[#This Row],[Date Prevailing]])</f>
        <v>0</v>
      </c>
      <c r="H7944" s="165">
        <f t="shared" si="499"/>
        <v>1</v>
      </c>
      <c r="I7944" s="166">
        <f>+Exports!G7947</f>
        <v>9.7438000000000002</v>
      </c>
      <c r="J7944" s="166">
        <f>+'ELAP_IPCO-APND'!D7947</f>
        <v>98.325419999999994</v>
      </c>
      <c r="K7944" s="166">
        <f>+(ExportsELAP[[#This Row],[Exports kWh - MPT]]/1000)*ExportsELAP[[#This Row],[EIM Price]]</f>
        <v>0.95806322739600003</v>
      </c>
      <c r="L7944" s="167" t="str">
        <f>+INDEX(ECR_Hours!$I$12:$I$15,MATCH(ExportsELAP[[#This Row],[Date Prevailing]],ECR_Hours!$H$12:$H$15,1))</f>
        <v>NS</v>
      </c>
      <c r="M79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5" spans="1:13" x14ac:dyDescent="0.25">
      <c r="A7945" s="164">
        <f>+Exports!A7948</f>
        <v>44892</v>
      </c>
      <c r="B7945" s="165">
        <f t="shared" si="496"/>
        <v>2022</v>
      </c>
      <c r="C7945" s="165">
        <f t="shared" si="497"/>
        <v>11</v>
      </c>
      <c r="D7945" s="165">
        <f t="shared" si="498"/>
        <v>27</v>
      </c>
      <c r="E7945" s="165">
        <f>+Exports!B7948</f>
        <v>23</v>
      </c>
      <c r="F7945" s="165">
        <f>+WEEKDAY(ExportsELAP[[#This Row],[Date Prevailing]],1)</f>
        <v>1</v>
      </c>
      <c r="G7945" s="165">
        <f>+COUNTIFS(ECR_Hours!$K$6:$K$7,ExportsELAP[[#This Row],[Date Prevailing]])</f>
        <v>0</v>
      </c>
      <c r="H7945" s="165">
        <f t="shared" si="499"/>
        <v>1</v>
      </c>
      <c r="I7945" s="166">
        <f>+Exports!G7948</f>
        <v>9.7523000000000017</v>
      </c>
      <c r="J7945" s="166">
        <f>+'ELAP_IPCO-APND'!D7948</f>
        <v>97.82217</v>
      </c>
      <c r="K7945" s="166">
        <f>+(ExportsELAP[[#This Row],[Exports kWh - MPT]]/1000)*ExportsELAP[[#This Row],[EIM Price]]</f>
        <v>0.9539911484910002</v>
      </c>
      <c r="L7945" s="167" t="str">
        <f>+INDEX(ECR_Hours!$I$12:$I$15,MATCH(ExportsELAP[[#This Row],[Date Prevailing]],ECR_Hours!$H$12:$H$15,1))</f>
        <v>NS</v>
      </c>
      <c r="M79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6" spans="1:13" x14ac:dyDescent="0.25">
      <c r="A7946" s="164">
        <f>+Exports!A7949</f>
        <v>44892</v>
      </c>
      <c r="B7946" s="165">
        <f t="shared" si="496"/>
        <v>2022</v>
      </c>
      <c r="C7946" s="165">
        <f t="shared" si="497"/>
        <v>11</v>
      </c>
      <c r="D7946" s="165">
        <f t="shared" si="498"/>
        <v>27</v>
      </c>
      <c r="E7946" s="165">
        <f>+Exports!B7949</f>
        <v>24</v>
      </c>
      <c r="F7946" s="165">
        <f>+WEEKDAY(ExportsELAP[[#This Row],[Date Prevailing]],1)</f>
        <v>1</v>
      </c>
      <c r="G7946" s="165">
        <f>+COUNTIFS(ECR_Hours!$K$6:$K$7,ExportsELAP[[#This Row],[Date Prevailing]])</f>
        <v>0</v>
      </c>
      <c r="H7946" s="165">
        <f t="shared" si="499"/>
        <v>1</v>
      </c>
      <c r="I7946" s="166">
        <f>+Exports!G7949</f>
        <v>10.755700000000001</v>
      </c>
      <c r="J7946" s="166">
        <f>+'ELAP_IPCO-APND'!D7949</f>
        <v>87.538570000000007</v>
      </c>
      <c r="K7946" s="166">
        <f>+(ExportsELAP[[#This Row],[Exports kWh - MPT]]/1000)*ExportsELAP[[#This Row],[EIM Price]]</f>
        <v>0.94153859734900025</v>
      </c>
      <c r="L7946" s="167" t="str">
        <f>+INDEX(ECR_Hours!$I$12:$I$15,MATCH(ExportsELAP[[#This Row],[Date Prevailing]],ECR_Hours!$H$12:$H$15,1))</f>
        <v>NS</v>
      </c>
      <c r="M79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7" spans="1:13" x14ac:dyDescent="0.25">
      <c r="A7947" s="164">
        <f>+Exports!A7950</f>
        <v>44893</v>
      </c>
      <c r="B7947" s="165">
        <f t="shared" si="496"/>
        <v>2022</v>
      </c>
      <c r="C7947" s="165">
        <f t="shared" si="497"/>
        <v>11</v>
      </c>
      <c r="D7947" s="165">
        <f t="shared" si="498"/>
        <v>28</v>
      </c>
      <c r="E7947" s="165">
        <f>+Exports!B7950</f>
        <v>1</v>
      </c>
      <c r="F7947" s="165">
        <f>+WEEKDAY(ExportsELAP[[#This Row],[Date Prevailing]],1)</f>
        <v>2</v>
      </c>
      <c r="G7947" s="165">
        <f>+COUNTIFS(ECR_Hours!$K$6:$K$7,ExportsELAP[[#This Row],[Date Prevailing]])</f>
        <v>0</v>
      </c>
      <c r="H7947" s="165">
        <f t="shared" si="499"/>
        <v>2</v>
      </c>
      <c r="I7947" s="166">
        <f>+Exports!G7950</f>
        <v>11.684000000000001</v>
      </c>
      <c r="J7947" s="166">
        <f>+'ELAP_IPCO-APND'!D7950</f>
        <v>78.418360000000007</v>
      </c>
      <c r="K7947" s="166">
        <f>+(ExportsELAP[[#This Row],[Exports kWh - MPT]]/1000)*ExportsELAP[[#This Row],[EIM Price]]</f>
        <v>0.91624011824000018</v>
      </c>
      <c r="L7947" s="167" t="str">
        <f>+INDEX(ECR_Hours!$I$12:$I$15,MATCH(ExportsELAP[[#This Row],[Date Prevailing]],ECR_Hours!$H$12:$H$15,1))</f>
        <v>NS</v>
      </c>
      <c r="M79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8" spans="1:13" x14ac:dyDescent="0.25">
      <c r="A7948" s="164">
        <f>+Exports!A7951</f>
        <v>44893</v>
      </c>
      <c r="B7948" s="165">
        <f t="shared" si="496"/>
        <v>2022</v>
      </c>
      <c r="C7948" s="165">
        <f t="shared" si="497"/>
        <v>11</v>
      </c>
      <c r="D7948" s="165">
        <f t="shared" si="498"/>
        <v>28</v>
      </c>
      <c r="E7948" s="165">
        <f>+Exports!B7951</f>
        <v>2</v>
      </c>
      <c r="F7948" s="165">
        <f>+WEEKDAY(ExportsELAP[[#This Row],[Date Prevailing]],1)</f>
        <v>2</v>
      </c>
      <c r="G7948" s="165">
        <f>+COUNTIFS(ECR_Hours!$K$6:$K$7,ExportsELAP[[#This Row],[Date Prevailing]])</f>
        <v>0</v>
      </c>
      <c r="H7948" s="165">
        <f t="shared" si="499"/>
        <v>2</v>
      </c>
      <c r="I7948" s="166">
        <f>+Exports!G7951</f>
        <v>12.620900000000001</v>
      </c>
      <c r="J7948" s="166">
        <f>+'ELAP_IPCO-APND'!D7951</f>
        <v>76.172240000000002</v>
      </c>
      <c r="K7948" s="166">
        <f>+(ExportsELAP[[#This Row],[Exports kWh - MPT]]/1000)*ExportsELAP[[#This Row],[EIM Price]]</f>
        <v>0.96136222381600012</v>
      </c>
      <c r="L7948" s="167" t="str">
        <f>+INDEX(ECR_Hours!$I$12:$I$15,MATCH(ExportsELAP[[#This Row],[Date Prevailing]],ECR_Hours!$H$12:$H$15,1))</f>
        <v>NS</v>
      </c>
      <c r="M79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49" spans="1:13" x14ac:dyDescent="0.25">
      <c r="A7949" s="164">
        <f>+Exports!A7952</f>
        <v>44893</v>
      </c>
      <c r="B7949" s="165">
        <f t="shared" si="496"/>
        <v>2022</v>
      </c>
      <c r="C7949" s="165">
        <f t="shared" si="497"/>
        <v>11</v>
      </c>
      <c r="D7949" s="165">
        <f t="shared" si="498"/>
        <v>28</v>
      </c>
      <c r="E7949" s="165">
        <f>+Exports!B7952</f>
        <v>3</v>
      </c>
      <c r="F7949" s="165">
        <f>+WEEKDAY(ExportsELAP[[#This Row],[Date Prevailing]],1)</f>
        <v>2</v>
      </c>
      <c r="G7949" s="165">
        <f>+COUNTIFS(ECR_Hours!$K$6:$K$7,ExportsELAP[[#This Row],[Date Prevailing]])</f>
        <v>0</v>
      </c>
      <c r="H7949" s="165">
        <f t="shared" si="499"/>
        <v>2</v>
      </c>
      <c r="I7949" s="166">
        <f>+Exports!G7952</f>
        <v>15.8955</v>
      </c>
      <c r="J7949" s="166">
        <f>+'ELAP_IPCO-APND'!D7952</f>
        <v>78.001360000000005</v>
      </c>
      <c r="K7949" s="166">
        <f>+(ExportsELAP[[#This Row],[Exports kWh - MPT]]/1000)*ExportsELAP[[#This Row],[EIM Price]]</f>
        <v>1.2398706178800001</v>
      </c>
      <c r="L7949" s="167" t="str">
        <f>+INDEX(ECR_Hours!$I$12:$I$15,MATCH(ExportsELAP[[#This Row],[Date Prevailing]],ECR_Hours!$H$12:$H$15,1))</f>
        <v>NS</v>
      </c>
      <c r="M79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0" spans="1:13" x14ac:dyDescent="0.25">
      <c r="A7950" s="164">
        <f>+Exports!A7953</f>
        <v>44893</v>
      </c>
      <c r="B7950" s="165">
        <f t="shared" si="496"/>
        <v>2022</v>
      </c>
      <c r="C7950" s="165">
        <f t="shared" si="497"/>
        <v>11</v>
      </c>
      <c r="D7950" s="165">
        <f t="shared" si="498"/>
        <v>28</v>
      </c>
      <c r="E7950" s="165">
        <f>+Exports!B7953</f>
        <v>4</v>
      </c>
      <c r="F7950" s="165">
        <f>+WEEKDAY(ExportsELAP[[#This Row],[Date Prevailing]],1)</f>
        <v>2</v>
      </c>
      <c r="G7950" s="165">
        <f>+COUNTIFS(ECR_Hours!$K$6:$K$7,ExportsELAP[[#This Row],[Date Prevailing]])</f>
        <v>0</v>
      </c>
      <c r="H7950" s="165">
        <f t="shared" si="499"/>
        <v>2</v>
      </c>
      <c r="I7950" s="166">
        <f>+Exports!G7953</f>
        <v>10.798500000000001</v>
      </c>
      <c r="J7950" s="166">
        <f>+'ELAP_IPCO-APND'!D7953</f>
        <v>79.342280000000002</v>
      </c>
      <c r="K7950" s="166">
        <f>+(ExportsELAP[[#This Row],[Exports kWh - MPT]]/1000)*ExportsELAP[[#This Row],[EIM Price]]</f>
        <v>0.85677761058000013</v>
      </c>
      <c r="L7950" s="167" t="str">
        <f>+INDEX(ECR_Hours!$I$12:$I$15,MATCH(ExportsELAP[[#This Row],[Date Prevailing]],ECR_Hours!$H$12:$H$15,1))</f>
        <v>NS</v>
      </c>
      <c r="M79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1" spans="1:13" x14ac:dyDescent="0.25">
      <c r="A7951" s="164">
        <f>+Exports!A7954</f>
        <v>44893</v>
      </c>
      <c r="B7951" s="165">
        <f t="shared" si="496"/>
        <v>2022</v>
      </c>
      <c r="C7951" s="165">
        <f t="shared" si="497"/>
        <v>11</v>
      </c>
      <c r="D7951" s="165">
        <f t="shared" si="498"/>
        <v>28</v>
      </c>
      <c r="E7951" s="165">
        <f>+Exports!B7954</f>
        <v>5</v>
      </c>
      <c r="F7951" s="165">
        <f>+WEEKDAY(ExportsELAP[[#This Row],[Date Prevailing]],1)</f>
        <v>2</v>
      </c>
      <c r="G7951" s="165">
        <f>+COUNTIFS(ECR_Hours!$K$6:$K$7,ExportsELAP[[#This Row],[Date Prevailing]])</f>
        <v>0</v>
      </c>
      <c r="H7951" s="165">
        <f t="shared" si="499"/>
        <v>2</v>
      </c>
      <c r="I7951" s="166">
        <f>+Exports!G7954</f>
        <v>14.1043</v>
      </c>
      <c r="J7951" s="166">
        <f>+'ELAP_IPCO-APND'!D7954</f>
        <v>76.266840000000002</v>
      </c>
      <c r="K7951" s="166">
        <f>+(ExportsELAP[[#This Row],[Exports kWh - MPT]]/1000)*ExportsELAP[[#This Row],[EIM Price]]</f>
        <v>1.075690391412</v>
      </c>
      <c r="L7951" s="167" t="str">
        <f>+INDEX(ECR_Hours!$I$12:$I$15,MATCH(ExportsELAP[[#This Row],[Date Prevailing]],ECR_Hours!$H$12:$H$15,1))</f>
        <v>NS</v>
      </c>
      <c r="M79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2" spans="1:13" x14ac:dyDescent="0.25">
      <c r="A7952" s="164">
        <f>+Exports!A7955</f>
        <v>44893</v>
      </c>
      <c r="B7952" s="165">
        <f t="shared" si="496"/>
        <v>2022</v>
      </c>
      <c r="C7952" s="165">
        <f t="shared" si="497"/>
        <v>11</v>
      </c>
      <c r="D7952" s="165">
        <f t="shared" si="498"/>
        <v>28</v>
      </c>
      <c r="E7952" s="165">
        <f>+Exports!B7955</f>
        <v>6</v>
      </c>
      <c r="F7952" s="165">
        <f>+WEEKDAY(ExportsELAP[[#This Row],[Date Prevailing]],1)</f>
        <v>2</v>
      </c>
      <c r="G7952" s="165">
        <f>+COUNTIFS(ECR_Hours!$K$6:$K$7,ExportsELAP[[#This Row],[Date Prevailing]])</f>
        <v>0</v>
      </c>
      <c r="H7952" s="165">
        <f t="shared" si="499"/>
        <v>2</v>
      </c>
      <c r="I7952" s="166">
        <f>+Exports!G7955</f>
        <v>10.647199999999991</v>
      </c>
      <c r="J7952" s="166">
        <f>+'ELAP_IPCO-APND'!D7955</f>
        <v>80.054820000000007</v>
      </c>
      <c r="K7952" s="166">
        <f>+(ExportsELAP[[#This Row],[Exports kWh - MPT]]/1000)*ExportsELAP[[#This Row],[EIM Price]]</f>
        <v>0.85235967950399927</v>
      </c>
      <c r="L7952" s="167" t="str">
        <f>+INDEX(ECR_Hours!$I$12:$I$15,MATCH(ExportsELAP[[#This Row],[Date Prevailing]],ECR_Hours!$H$12:$H$15,1))</f>
        <v>NS</v>
      </c>
      <c r="M79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3" spans="1:13" x14ac:dyDescent="0.25">
      <c r="A7953" s="164">
        <f>+Exports!A7956</f>
        <v>44893</v>
      </c>
      <c r="B7953" s="165">
        <f t="shared" si="496"/>
        <v>2022</v>
      </c>
      <c r="C7953" s="165">
        <f t="shared" si="497"/>
        <v>11</v>
      </c>
      <c r="D7953" s="165">
        <f t="shared" si="498"/>
        <v>28</v>
      </c>
      <c r="E7953" s="165">
        <f>+Exports!B7956</f>
        <v>7</v>
      </c>
      <c r="F7953" s="165">
        <f>+WEEKDAY(ExportsELAP[[#This Row],[Date Prevailing]],1)</f>
        <v>2</v>
      </c>
      <c r="G7953" s="165">
        <f>+COUNTIFS(ECR_Hours!$K$6:$K$7,ExportsELAP[[#This Row],[Date Prevailing]])</f>
        <v>0</v>
      </c>
      <c r="H7953" s="165">
        <f t="shared" si="499"/>
        <v>2</v>
      </c>
      <c r="I7953" s="166">
        <f>+Exports!G7956</f>
        <v>10.847700000000001</v>
      </c>
      <c r="J7953" s="166">
        <f>+'ELAP_IPCO-APND'!D7956</f>
        <v>90.066469999999995</v>
      </c>
      <c r="K7953" s="166">
        <f>+(ExportsELAP[[#This Row],[Exports kWh - MPT]]/1000)*ExportsELAP[[#This Row],[EIM Price]]</f>
        <v>0.97701404661900015</v>
      </c>
      <c r="L7953" s="167" t="str">
        <f>+INDEX(ECR_Hours!$I$12:$I$15,MATCH(ExportsELAP[[#This Row],[Date Prevailing]],ECR_Hours!$H$12:$H$15,1))</f>
        <v>NS</v>
      </c>
      <c r="M79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4" spans="1:13" x14ac:dyDescent="0.25">
      <c r="A7954" s="164">
        <f>+Exports!A7957</f>
        <v>44893</v>
      </c>
      <c r="B7954" s="165">
        <f t="shared" si="496"/>
        <v>2022</v>
      </c>
      <c r="C7954" s="165">
        <f t="shared" si="497"/>
        <v>11</v>
      </c>
      <c r="D7954" s="165">
        <f t="shared" si="498"/>
        <v>28</v>
      </c>
      <c r="E7954" s="165">
        <f>+Exports!B7957</f>
        <v>8</v>
      </c>
      <c r="F7954" s="165">
        <f>+WEEKDAY(ExportsELAP[[#This Row],[Date Prevailing]],1)</f>
        <v>2</v>
      </c>
      <c r="G7954" s="165">
        <f>+COUNTIFS(ECR_Hours!$K$6:$K$7,ExportsELAP[[#This Row],[Date Prevailing]])</f>
        <v>0</v>
      </c>
      <c r="H7954" s="165">
        <f t="shared" si="499"/>
        <v>2</v>
      </c>
      <c r="I7954" s="166">
        <f>+Exports!G7957</f>
        <v>15.737500000000001</v>
      </c>
      <c r="J7954" s="166">
        <f>+'ELAP_IPCO-APND'!D7957</f>
        <v>105.5933</v>
      </c>
      <c r="K7954" s="166">
        <f>+(ExportsELAP[[#This Row],[Exports kWh - MPT]]/1000)*ExportsELAP[[#This Row],[EIM Price]]</f>
        <v>1.6617745587500001</v>
      </c>
      <c r="L7954" s="167" t="str">
        <f>+INDEX(ECR_Hours!$I$12:$I$15,MATCH(ExportsELAP[[#This Row],[Date Prevailing]],ECR_Hours!$H$12:$H$15,1))</f>
        <v>NS</v>
      </c>
      <c r="M79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5" spans="1:13" x14ac:dyDescent="0.25">
      <c r="A7955" s="164">
        <f>+Exports!A7958</f>
        <v>44893</v>
      </c>
      <c r="B7955" s="165">
        <f t="shared" si="496"/>
        <v>2022</v>
      </c>
      <c r="C7955" s="165">
        <f t="shared" si="497"/>
        <v>11</v>
      </c>
      <c r="D7955" s="165">
        <f t="shared" si="498"/>
        <v>28</v>
      </c>
      <c r="E7955" s="165">
        <f>+Exports!B7958</f>
        <v>9</v>
      </c>
      <c r="F7955" s="165">
        <f>+WEEKDAY(ExportsELAP[[#This Row],[Date Prevailing]],1)</f>
        <v>2</v>
      </c>
      <c r="G7955" s="165">
        <f>+COUNTIFS(ECR_Hours!$K$6:$K$7,ExportsELAP[[#This Row],[Date Prevailing]])</f>
        <v>0</v>
      </c>
      <c r="H7955" s="165">
        <f t="shared" si="499"/>
        <v>2</v>
      </c>
      <c r="I7955" s="166">
        <f>+Exports!G7958</f>
        <v>521.185599999999</v>
      </c>
      <c r="J7955" s="166">
        <f>+'ELAP_IPCO-APND'!D7958</f>
        <v>102.85411000000001</v>
      </c>
      <c r="K7955" s="166">
        <f>+(ExportsELAP[[#This Row],[Exports kWh - MPT]]/1000)*ExportsELAP[[#This Row],[EIM Price]]</f>
        <v>53.606081032815901</v>
      </c>
      <c r="L7955" s="167" t="str">
        <f>+INDEX(ECR_Hours!$I$12:$I$15,MATCH(ExportsELAP[[#This Row],[Date Prevailing]],ECR_Hours!$H$12:$H$15,1))</f>
        <v>NS</v>
      </c>
      <c r="M79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6" spans="1:13" x14ac:dyDescent="0.25">
      <c r="A7956" s="164">
        <f>+Exports!A7959</f>
        <v>44893</v>
      </c>
      <c r="B7956" s="165">
        <f t="shared" si="496"/>
        <v>2022</v>
      </c>
      <c r="C7956" s="165">
        <f t="shared" si="497"/>
        <v>11</v>
      </c>
      <c r="D7956" s="165">
        <f t="shared" si="498"/>
        <v>28</v>
      </c>
      <c r="E7956" s="165">
        <f>+Exports!B7959</f>
        <v>10</v>
      </c>
      <c r="F7956" s="165">
        <f>+WEEKDAY(ExportsELAP[[#This Row],[Date Prevailing]],1)</f>
        <v>2</v>
      </c>
      <c r="G7956" s="165">
        <f>+COUNTIFS(ECR_Hours!$K$6:$K$7,ExportsELAP[[#This Row],[Date Prevailing]])</f>
        <v>0</v>
      </c>
      <c r="H7956" s="165">
        <f t="shared" si="499"/>
        <v>2</v>
      </c>
      <c r="I7956" s="166">
        <f>+Exports!G7959</f>
        <v>1746.5398</v>
      </c>
      <c r="J7956" s="166">
        <f>+'ELAP_IPCO-APND'!D7959</f>
        <v>83.861249999999998</v>
      </c>
      <c r="K7956" s="166">
        <f>+(ExportsELAP[[#This Row],[Exports kWh - MPT]]/1000)*ExportsELAP[[#This Row],[EIM Price]]</f>
        <v>146.46701080275</v>
      </c>
      <c r="L7956" s="167" t="str">
        <f>+INDEX(ECR_Hours!$I$12:$I$15,MATCH(ExportsELAP[[#This Row],[Date Prevailing]],ECR_Hours!$H$12:$H$15,1))</f>
        <v>NS</v>
      </c>
      <c r="M79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7" spans="1:13" x14ac:dyDescent="0.25">
      <c r="A7957" s="164">
        <f>+Exports!A7960</f>
        <v>44893</v>
      </c>
      <c r="B7957" s="165">
        <f t="shared" si="496"/>
        <v>2022</v>
      </c>
      <c r="C7957" s="165">
        <f t="shared" si="497"/>
        <v>11</v>
      </c>
      <c r="D7957" s="165">
        <f t="shared" si="498"/>
        <v>28</v>
      </c>
      <c r="E7957" s="165">
        <f>+Exports!B7960</f>
        <v>11</v>
      </c>
      <c r="F7957" s="165">
        <f>+WEEKDAY(ExportsELAP[[#This Row],[Date Prevailing]],1)</f>
        <v>2</v>
      </c>
      <c r="G7957" s="165">
        <f>+COUNTIFS(ECR_Hours!$K$6:$K$7,ExportsELAP[[#This Row],[Date Prevailing]])</f>
        <v>0</v>
      </c>
      <c r="H7957" s="165">
        <f t="shared" si="499"/>
        <v>2</v>
      </c>
      <c r="I7957" s="166">
        <f>+Exports!G7960</f>
        <v>3690.2839999999997</v>
      </c>
      <c r="J7957" s="166">
        <f>+'ELAP_IPCO-APND'!D7960</f>
        <v>86.028660000000002</v>
      </c>
      <c r="K7957" s="166">
        <f>+(ExportsELAP[[#This Row],[Exports kWh - MPT]]/1000)*ExportsELAP[[#This Row],[EIM Price]]</f>
        <v>317.47018753943996</v>
      </c>
      <c r="L7957" s="167" t="str">
        <f>+INDEX(ECR_Hours!$I$12:$I$15,MATCH(ExportsELAP[[#This Row],[Date Prevailing]],ECR_Hours!$H$12:$H$15,1))</f>
        <v>NS</v>
      </c>
      <c r="M79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8" spans="1:13" x14ac:dyDescent="0.25">
      <c r="A7958" s="164">
        <f>+Exports!A7961</f>
        <v>44893</v>
      </c>
      <c r="B7958" s="165">
        <f t="shared" si="496"/>
        <v>2022</v>
      </c>
      <c r="C7958" s="165">
        <f t="shared" si="497"/>
        <v>11</v>
      </c>
      <c r="D7958" s="165">
        <f t="shared" si="498"/>
        <v>28</v>
      </c>
      <c r="E7958" s="165">
        <f>+Exports!B7961</f>
        <v>12</v>
      </c>
      <c r="F7958" s="165">
        <f>+WEEKDAY(ExportsELAP[[#This Row],[Date Prevailing]],1)</f>
        <v>2</v>
      </c>
      <c r="G7958" s="165">
        <f>+COUNTIFS(ECR_Hours!$K$6:$K$7,ExportsELAP[[#This Row],[Date Prevailing]])</f>
        <v>0</v>
      </c>
      <c r="H7958" s="165">
        <f t="shared" si="499"/>
        <v>2</v>
      </c>
      <c r="I7958" s="166">
        <f>+Exports!G7961</f>
        <v>6582.2644999999993</v>
      </c>
      <c r="J7958" s="166">
        <f>+'ELAP_IPCO-APND'!D7961</f>
        <v>83.904640000000001</v>
      </c>
      <c r="K7958" s="166">
        <f>+(ExportsELAP[[#This Row],[Exports kWh - MPT]]/1000)*ExportsELAP[[#This Row],[EIM Price]]</f>
        <v>552.28253325727997</v>
      </c>
      <c r="L7958" s="167" t="str">
        <f>+INDEX(ECR_Hours!$I$12:$I$15,MATCH(ExportsELAP[[#This Row],[Date Prevailing]],ECR_Hours!$H$12:$H$15,1))</f>
        <v>NS</v>
      </c>
      <c r="M79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59" spans="1:13" x14ac:dyDescent="0.25">
      <c r="A7959" s="164">
        <f>+Exports!A7962</f>
        <v>44893</v>
      </c>
      <c r="B7959" s="165">
        <f t="shared" si="496"/>
        <v>2022</v>
      </c>
      <c r="C7959" s="165">
        <f t="shared" si="497"/>
        <v>11</v>
      </c>
      <c r="D7959" s="165">
        <f t="shared" si="498"/>
        <v>28</v>
      </c>
      <c r="E7959" s="165">
        <f>+Exports!B7962</f>
        <v>13</v>
      </c>
      <c r="F7959" s="165">
        <f>+WEEKDAY(ExportsELAP[[#This Row],[Date Prevailing]],1)</f>
        <v>2</v>
      </c>
      <c r="G7959" s="165">
        <f>+COUNTIFS(ECR_Hours!$K$6:$K$7,ExportsELAP[[#This Row],[Date Prevailing]])</f>
        <v>0</v>
      </c>
      <c r="H7959" s="165">
        <f t="shared" si="499"/>
        <v>2</v>
      </c>
      <c r="I7959" s="166">
        <f>+Exports!G7962</f>
        <v>6903.9256999999998</v>
      </c>
      <c r="J7959" s="166">
        <f>+'ELAP_IPCO-APND'!D7962</f>
        <v>77.198830000000001</v>
      </c>
      <c r="K7959" s="166">
        <f>+(ExportsELAP[[#This Row],[Exports kWh - MPT]]/1000)*ExportsELAP[[#This Row],[EIM Price]]</f>
        <v>532.97498644693098</v>
      </c>
      <c r="L7959" s="167" t="str">
        <f>+INDEX(ECR_Hours!$I$12:$I$15,MATCH(ExportsELAP[[#This Row],[Date Prevailing]],ECR_Hours!$H$12:$H$15,1))</f>
        <v>NS</v>
      </c>
      <c r="M79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0" spans="1:13" x14ac:dyDescent="0.25">
      <c r="A7960" s="164">
        <f>+Exports!A7963</f>
        <v>44893</v>
      </c>
      <c r="B7960" s="165">
        <f t="shared" si="496"/>
        <v>2022</v>
      </c>
      <c r="C7960" s="165">
        <f t="shared" si="497"/>
        <v>11</v>
      </c>
      <c r="D7960" s="165">
        <f t="shared" si="498"/>
        <v>28</v>
      </c>
      <c r="E7960" s="165">
        <f>+Exports!B7963</f>
        <v>14</v>
      </c>
      <c r="F7960" s="165">
        <f>+WEEKDAY(ExportsELAP[[#This Row],[Date Prevailing]],1)</f>
        <v>2</v>
      </c>
      <c r="G7960" s="165">
        <f>+COUNTIFS(ECR_Hours!$K$6:$K$7,ExportsELAP[[#This Row],[Date Prevailing]])</f>
        <v>0</v>
      </c>
      <c r="H7960" s="165">
        <f t="shared" si="499"/>
        <v>2</v>
      </c>
      <c r="I7960" s="166">
        <f>+Exports!G7963</f>
        <v>7723.7096999999994</v>
      </c>
      <c r="J7960" s="166">
        <f>+'ELAP_IPCO-APND'!D7963</f>
        <v>54.445749999999997</v>
      </c>
      <c r="K7960" s="166">
        <f>+(ExportsELAP[[#This Row],[Exports kWh - MPT]]/1000)*ExportsELAP[[#This Row],[EIM Price]]</f>
        <v>420.52316739877494</v>
      </c>
      <c r="L7960" s="167" t="str">
        <f>+INDEX(ECR_Hours!$I$12:$I$15,MATCH(ExportsELAP[[#This Row],[Date Prevailing]],ECR_Hours!$H$12:$H$15,1))</f>
        <v>NS</v>
      </c>
      <c r="M79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1" spans="1:13" x14ac:dyDescent="0.25">
      <c r="A7961" s="164">
        <f>+Exports!A7964</f>
        <v>44893</v>
      </c>
      <c r="B7961" s="165">
        <f t="shared" si="496"/>
        <v>2022</v>
      </c>
      <c r="C7961" s="165">
        <f t="shared" si="497"/>
        <v>11</v>
      </c>
      <c r="D7961" s="165">
        <f t="shared" si="498"/>
        <v>28</v>
      </c>
      <c r="E7961" s="165">
        <f>+Exports!B7964</f>
        <v>15</v>
      </c>
      <c r="F7961" s="165">
        <f>+WEEKDAY(ExportsELAP[[#This Row],[Date Prevailing]],1)</f>
        <v>2</v>
      </c>
      <c r="G7961" s="165">
        <f>+COUNTIFS(ECR_Hours!$K$6:$K$7,ExportsELAP[[#This Row],[Date Prevailing]])</f>
        <v>0</v>
      </c>
      <c r="H7961" s="165">
        <f t="shared" si="499"/>
        <v>2</v>
      </c>
      <c r="I7961" s="166">
        <f>+Exports!G7964</f>
        <v>9111.6579999999994</v>
      </c>
      <c r="J7961" s="166">
        <f>+'ELAP_IPCO-APND'!D7964</f>
        <v>64.793430000000001</v>
      </c>
      <c r="K7961" s="166">
        <f>+(ExportsELAP[[#This Row],[Exports kWh - MPT]]/1000)*ExportsELAP[[#This Row],[EIM Price]]</f>
        <v>590.37557480693999</v>
      </c>
      <c r="L7961" s="167" t="str">
        <f>+INDEX(ECR_Hours!$I$12:$I$15,MATCH(ExportsELAP[[#This Row],[Date Prevailing]],ECR_Hours!$H$12:$H$15,1))</f>
        <v>NS</v>
      </c>
      <c r="M79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2" spans="1:13" x14ac:dyDescent="0.25">
      <c r="A7962" s="164">
        <f>+Exports!A7965</f>
        <v>44893</v>
      </c>
      <c r="B7962" s="165">
        <f t="shared" si="496"/>
        <v>2022</v>
      </c>
      <c r="C7962" s="165">
        <f t="shared" si="497"/>
        <v>11</v>
      </c>
      <c r="D7962" s="165">
        <f t="shared" si="498"/>
        <v>28</v>
      </c>
      <c r="E7962" s="165">
        <f>+Exports!B7965</f>
        <v>16</v>
      </c>
      <c r="F7962" s="165">
        <f>+WEEKDAY(ExportsELAP[[#This Row],[Date Prevailing]],1)</f>
        <v>2</v>
      </c>
      <c r="G7962" s="165">
        <f>+COUNTIFS(ECR_Hours!$K$6:$K$7,ExportsELAP[[#This Row],[Date Prevailing]])</f>
        <v>0</v>
      </c>
      <c r="H7962" s="165">
        <f t="shared" si="499"/>
        <v>2</v>
      </c>
      <c r="I7962" s="166">
        <f>+Exports!G7965</f>
        <v>3135.7393999999999</v>
      </c>
      <c r="J7962" s="166">
        <f>+'ELAP_IPCO-APND'!D7965</f>
        <v>73.664450000000002</v>
      </c>
      <c r="K7962" s="166">
        <f>+(ExportsELAP[[#This Row],[Exports kWh - MPT]]/1000)*ExportsELAP[[#This Row],[EIM Price]]</f>
        <v>230.99251824433</v>
      </c>
      <c r="L7962" s="167" t="str">
        <f>+INDEX(ECR_Hours!$I$12:$I$15,MATCH(ExportsELAP[[#This Row],[Date Prevailing]],ECR_Hours!$H$12:$H$15,1))</f>
        <v>NS</v>
      </c>
      <c r="M79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3" spans="1:13" x14ac:dyDescent="0.25">
      <c r="A7963" s="164">
        <f>+Exports!A7966</f>
        <v>44893</v>
      </c>
      <c r="B7963" s="165">
        <f t="shared" si="496"/>
        <v>2022</v>
      </c>
      <c r="C7963" s="165">
        <f t="shared" si="497"/>
        <v>11</v>
      </c>
      <c r="D7963" s="165">
        <f t="shared" si="498"/>
        <v>28</v>
      </c>
      <c r="E7963" s="165">
        <f>+Exports!B7966</f>
        <v>17</v>
      </c>
      <c r="F7963" s="165">
        <f>+WEEKDAY(ExportsELAP[[#This Row],[Date Prevailing]],1)</f>
        <v>2</v>
      </c>
      <c r="G7963" s="165">
        <f>+COUNTIFS(ECR_Hours!$K$6:$K$7,ExportsELAP[[#This Row],[Date Prevailing]])</f>
        <v>0</v>
      </c>
      <c r="H7963" s="165">
        <f t="shared" si="499"/>
        <v>2</v>
      </c>
      <c r="I7963" s="166">
        <f>+Exports!G7966</f>
        <v>624.99189999999999</v>
      </c>
      <c r="J7963" s="166">
        <f>+'ELAP_IPCO-APND'!D7966</f>
        <v>97.473740000000006</v>
      </c>
      <c r="K7963" s="166">
        <f>+(ExportsELAP[[#This Row],[Exports kWh - MPT]]/1000)*ExportsELAP[[#This Row],[EIM Price]]</f>
        <v>60.920297962705995</v>
      </c>
      <c r="L7963" s="167" t="str">
        <f>+INDEX(ECR_Hours!$I$12:$I$15,MATCH(ExportsELAP[[#This Row],[Date Prevailing]],ECR_Hours!$H$12:$H$15,1))</f>
        <v>NS</v>
      </c>
      <c r="M79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4" spans="1:13" x14ac:dyDescent="0.25">
      <c r="A7964" s="164">
        <f>+Exports!A7967</f>
        <v>44893</v>
      </c>
      <c r="B7964" s="165">
        <f t="shared" si="496"/>
        <v>2022</v>
      </c>
      <c r="C7964" s="165">
        <f t="shared" si="497"/>
        <v>11</v>
      </c>
      <c r="D7964" s="165">
        <f t="shared" si="498"/>
        <v>28</v>
      </c>
      <c r="E7964" s="165">
        <f>+Exports!B7967</f>
        <v>18</v>
      </c>
      <c r="F7964" s="165">
        <f>+WEEKDAY(ExportsELAP[[#This Row],[Date Prevailing]],1)</f>
        <v>2</v>
      </c>
      <c r="G7964" s="165">
        <f>+COUNTIFS(ECR_Hours!$K$6:$K$7,ExportsELAP[[#This Row],[Date Prevailing]])</f>
        <v>0</v>
      </c>
      <c r="H7964" s="165">
        <f t="shared" si="499"/>
        <v>2</v>
      </c>
      <c r="I7964" s="166">
        <f>+Exports!G7967</f>
        <v>18.450199999999988</v>
      </c>
      <c r="J7964" s="166">
        <f>+'ELAP_IPCO-APND'!D7967</f>
        <v>98.02722</v>
      </c>
      <c r="K7964" s="166">
        <f>+(ExportsELAP[[#This Row],[Exports kWh - MPT]]/1000)*ExportsELAP[[#This Row],[EIM Price]]</f>
        <v>1.8086218144439989</v>
      </c>
      <c r="L7964" s="167" t="str">
        <f>+INDEX(ECR_Hours!$I$12:$I$15,MATCH(ExportsELAP[[#This Row],[Date Prevailing]],ECR_Hours!$H$12:$H$15,1))</f>
        <v>NS</v>
      </c>
      <c r="M79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5" spans="1:13" x14ac:dyDescent="0.25">
      <c r="A7965" s="164">
        <f>+Exports!A7968</f>
        <v>44893</v>
      </c>
      <c r="B7965" s="165">
        <f t="shared" si="496"/>
        <v>2022</v>
      </c>
      <c r="C7965" s="165">
        <f t="shared" si="497"/>
        <v>11</v>
      </c>
      <c r="D7965" s="165">
        <f t="shared" si="498"/>
        <v>28</v>
      </c>
      <c r="E7965" s="165">
        <f>+Exports!B7968</f>
        <v>19</v>
      </c>
      <c r="F7965" s="165">
        <f>+WEEKDAY(ExportsELAP[[#This Row],[Date Prevailing]],1)</f>
        <v>2</v>
      </c>
      <c r="G7965" s="165">
        <f>+COUNTIFS(ECR_Hours!$K$6:$K$7,ExportsELAP[[#This Row],[Date Prevailing]])</f>
        <v>0</v>
      </c>
      <c r="H7965" s="165">
        <f t="shared" si="499"/>
        <v>2</v>
      </c>
      <c r="I7965" s="166">
        <f>+Exports!G7968</f>
        <v>10.205500000000001</v>
      </c>
      <c r="J7965" s="166">
        <f>+'ELAP_IPCO-APND'!D7968</f>
        <v>113.68478</v>
      </c>
      <c r="K7965" s="166">
        <f>+(ExportsELAP[[#This Row],[Exports kWh - MPT]]/1000)*ExportsELAP[[#This Row],[EIM Price]]</f>
        <v>1.1602100222900003</v>
      </c>
      <c r="L7965" s="167" t="str">
        <f>+INDEX(ECR_Hours!$I$12:$I$15,MATCH(ExportsELAP[[#This Row],[Date Prevailing]],ECR_Hours!$H$12:$H$15,1))</f>
        <v>NS</v>
      </c>
      <c r="M79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6" spans="1:13" x14ac:dyDescent="0.25">
      <c r="A7966" s="164">
        <f>+Exports!A7969</f>
        <v>44893</v>
      </c>
      <c r="B7966" s="165">
        <f t="shared" si="496"/>
        <v>2022</v>
      </c>
      <c r="C7966" s="165">
        <f t="shared" si="497"/>
        <v>11</v>
      </c>
      <c r="D7966" s="165">
        <f t="shared" si="498"/>
        <v>28</v>
      </c>
      <c r="E7966" s="165">
        <f>+Exports!B7969</f>
        <v>20</v>
      </c>
      <c r="F7966" s="165">
        <f>+WEEKDAY(ExportsELAP[[#This Row],[Date Prevailing]],1)</f>
        <v>2</v>
      </c>
      <c r="G7966" s="165">
        <f>+COUNTIFS(ECR_Hours!$K$6:$K$7,ExportsELAP[[#This Row],[Date Prevailing]])</f>
        <v>0</v>
      </c>
      <c r="H7966" s="165">
        <f t="shared" si="499"/>
        <v>2</v>
      </c>
      <c r="I7966" s="166">
        <f>+Exports!G7969</f>
        <v>9.5208999999999993</v>
      </c>
      <c r="J7966" s="166">
        <f>+'ELAP_IPCO-APND'!D7969</f>
        <v>104.16242</v>
      </c>
      <c r="K7966" s="166">
        <f>+(ExportsELAP[[#This Row],[Exports kWh - MPT]]/1000)*ExportsELAP[[#This Row],[EIM Price]]</f>
        <v>0.99171998457799981</v>
      </c>
      <c r="L7966" s="167" t="str">
        <f>+INDEX(ECR_Hours!$I$12:$I$15,MATCH(ExportsELAP[[#This Row],[Date Prevailing]],ECR_Hours!$H$12:$H$15,1))</f>
        <v>NS</v>
      </c>
      <c r="M79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7" spans="1:13" x14ac:dyDescent="0.25">
      <c r="A7967" s="164">
        <f>+Exports!A7970</f>
        <v>44893</v>
      </c>
      <c r="B7967" s="165">
        <f t="shared" si="496"/>
        <v>2022</v>
      </c>
      <c r="C7967" s="165">
        <f t="shared" si="497"/>
        <v>11</v>
      </c>
      <c r="D7967" s="165">
        <f t="shared" si="498"/>
        <v>28</v>
      </c>
      <c r="E7967" s="165">
        <f>+Exports!B7970</f>
        <v>21</v>
      </c>
      <c r="F7967" s="165">
        <f>+WEEKDAY(ExportsELAP[[#This Row],[Date Prevailing]],1)</f>
        <v>2</v>
      </c>
      <c r="G7967" s="165">
        <f>+COUNTIFS(ECR_Hours!$K$6:$K$7,ExportsELAP[[#This Row],[Date Prevailing]])</f>
        <v>0</v>
      </c>
      <c r="H7967" s="165">
        <f t="shared" si="499"/>
        <v>2</v>
      </c>
      <c r="I7967" s="166">
        <f>+Exports!G7970</f>
        <v>9.379900000000001</v>
      </c>
      <c r="J7967" s="166">
        <f>+'ELAP_IPCO-APND'!D7970</f>
        <v>95.822140000000005</v>
      </c>
      <c r="K7967" s="166">
        <f>+(ExportsELAP[[#This Row],[Exports kWh - MPT]]/1000)*ExportsELAP[[#This Row],[EIM Price]]</f>
        <v>0.89880209098600017</v>
      </c>
      <c r="L7967" s="167" t="str">
        <f>+INDEX(ECR_Hours!$I$12:$I$15,MATCH(ExportsELAP[[#This Row],[Date Prevailing]],ECR_Hours!$H$12:$H$15,1))</f>
        <v>NS</v>
      </c>
      <c r="M79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8" spans="1:13" x14ac:dyDescent="0.25">
      <c r="A7968" s="164">
        <f>+Exports!A7971</f>
        <v>44893</v>
      </c>
      <c r="B7968" s="165">
        <f t="shared" si="496"/>
        <v>2022</v>
      </c>
      <c r="C7968" s="165">
        <f t="shared" si="497"/>
        <v>11</v>
      </c>
      <c r="D7968" s="165">
        <f t="shared" si="498"/>
        <v>28</v>
      </c>
      <c r="E7968" s="165">
        <f>+Exports!B7971</f>
        <v>22</v>
      </c>
      <c r="F7968" s="165">
        <f>+WEEKDAY(ExportsELAP[[#This Row],[Date Prevailing]],1)</f>
        <v>2</v>
      </c>
      <c r="G7968" s="165">
        <f>+COUNTIFS(ECR_Hours!$K$6:$K$7,ExportsELAP[[#This Row],[Date Prevailing]])</f>
        <v>0</v>
      </c>
      <c r="H7968" s="165">
        <f t="shared" si="499"/>
        <v>2</v>
      </c>
      <c r="I7968" s="166">
        <f>+Exports!G7971</f>
        <v>9.6264000000000003</v>
      </c>
      <c r="J7968" s="166">
        <f>+'ELAP_IPCO-APND'!D7971</f>
        <v>113.20258</v>
      </c>
      <c r="K7968" s="166">
        <f>+(ExportsELAP[[#This Row],[Exports kWh - MPT]]/1000)*ExportsELAP[[#This Row],[EIM Price]]</f>
        <v>1.089733316112</v>
      </c>
      <c r="L7968" s="167" t="str">
        <f>+INDEX(ECR_Hours!$I$12:$I$15,MATCH(ExportsELAP[[#This Row],[Date Prevailing]],ECR_Hours!$H$12:$H$15,1))</f>
        <v>NS</v>
      </c>
      <c r="M79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69" spans="1:13" x14ac:dyDescent="0.25">
      <c r="A7969" s="164">
        <f>+Exports!A7972</f>
        <v>44893</v>
      </c>
      <c r="B7969" s="165">
        <f t="shared" si="496"/>
        <v>2022</v>
      </c>
      <c r="C7969" s="165">
        <f t="shared" si="497"/>
        <v>11</v>
      </c>
      <c r="D7969" s="165">
        <f t="shared" si="498"/>
        <v>28</v>
      </c>
      <c r="E7969" s="165">
        <f>+Exports!B7972</f>
        <v>23</v>
      </c>
      <c r="F7969" s="165">
        <f>+WEEKDAY(ExportsELAP[[#This Row],[Date Prevailing]],1)</f>
        <v>2</v>
      </c>
      <c r="G7969" s="165">
        <f>+COUNTIFS(ECR_Hours!$K$6:$K$7,ExportsELAP[[#This Row],[Date Prevailing]])</f>
        <v>0</v>
      </c>
      <c r="H7969" s="165">
        <f t="shared" si="499"/>
        <v>2</v>
      </c>
      <c r="I7969" s="166">
        <f>+Exports!G7972</f>
        <v>10.4863</v>
      </c>
      <c r="J7969" s="166">
        <f>+'ELAP_IPCO-APND'!D7972</f>
        <v>119.23065</v>
      </c>
      <c r="K7969" s="166">
        <f>+(ExportsELAP[[#This Row],[Exports kWh - MPT]]/1000)*ExportsELAP[[#This Row],[EIM Price]]</f>
        <v>1.2502883650950001</v>
      </c>
      <c r="L7969" s="167" t="str">
        <f>+INDEX(ECR_Hours!$I$12:$I$15,MATCH(ExportsELAP[[#This Row],[Date Prevailing]],ECR_Hours!$H$12:$H$15,1))</f>
        <v>NS</v>
      </c>
      <c r="M79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0" spans="1:13" x14ac:dyDescent="0.25">
      <c r="A7970" s="164">
        <f>+Exports!A7973</f>
        <v>44893</v>
      </c>
      <c r="B7970" s="165">
        <f t="shared" si="496"/>
        <v>2022</v>
      </c>
      <c r="C7970" s="165">
        <f t="shared" si="497"/>
        <v>11</v>
      </c>
      <c r="D7970" s="165">
        <f t="shared" si="498"/>
        <v>28</v>
      </c>
      <c r="E7970" s="165">
        <f>+Exports!B7973</f>
        <v>24</v>
      </c>
      <c r="F7970" s="165">
        <f>+WEEKDAY(ExportsELAP[[#This Row],[Date Prevailing]],1)</f>
        <v>2</v>
      </c>
      <c r="G7970" s="165">
        <f>+COUNTIFS(ECR_Hours!$K$6:$K$7,ExportsELAP[[#This Row],[Date Prevailing]])</f>
        <v>0</v>
      </c>
      <c r="H7970" s="165">
        <f t="shared" si="499"/>
        <v>2</v>
      </c>
      <c r="I7970" s="166">
        <f>+Exports!G7973</f>
        <v>9.6958000000000002</v>
      </c>
      <c r="J7970" s="166">
        <f>+'ELAP_IPCO-APND'!D7973</f>
        <v>102.68567</v>
      </c>
      <c r="K7970" s="166">
        <f>+(ExportsELAP[[#This Row],[Exports kWh - MPT]]/1000)*ExportsELAP[[#This Row],[EIM Price]]</f>
        <v>0.99561971918600012</v>
      </c>
      <c r="L7970" s="167" t="str">
        <f>+INDEX(ECR_Hours!$I$12:$I$15,MATCH(ExportsELAP[[#This Row],[Date Prevailing]],ECR_Hours!$H$12:$H$15,1))</f>
        <v>NS</v>
      </c>
      <c r="M79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1" spans="1:13" x14ac:dyDescent="0.25">
      <c r="A7971" s="164">
        <f>+Exports!A7974</f>
        <v>44894</v>
      </c>
      <c r="B7971" s="165">
        <f t="shared" si="496"/>
        <v>2022</v>
      </c>
      <c r="C7971" s="165">
        <f t="shared" si="497"/>
        <v>11</v>
      </c>
      <c r="D7971" s="165">
        <f t="shared" si="498"/>
        <v>29</v>
      </c>
      <c r="E7971" s="165">
        <f>+Exports!B7974</f>
        <v>1</v>
      </c>
      <c r="F7971" s="165">
        <f>+WEEKDAY(ExportsELAP[[#This Row],[Date Prevailing]],1)</f>
        <v>3</v>
      </c>
      <c r="G7971" s="165">
        <f>+COUNTIFS(ECR_Hours!$K$6:$K$7,ExportsELAP[[#This Row],[Date Prevailing]])</f>
        <v>0</v>
      </c>
      <c r="H7971" s="165">
        <f t="shared" si="499"/>
        <v>3</v>
      </c>
      <c r="I7971" s="166">
        <f>+Exports!G7974</f>
        <v>10.485200000000001</v>
      </c>
      <c r="J7971" s="166">
        <f>+'ELAP_IPCO-APND'!D7974</f>
        <v>99.414900000000003</v>
      </c>
      <c r="K7971" s="166">
        <f>+(ExportsELAP[[#This Row],[Exports kWh - MPT]]/1000)*ExportsELAP[[#This Row],[EIM Price]]</f>
        <v>1.0423851094800001</v>
      </c>
      <c r="L7971" s="167" t="str">
        <f>+INDEX(ECR_Hours!$I$12:$I$15,MATCH(ExportsELAP[[#This Row],[Date Prevailing]],ECR_Hours!$H$12:$H$15,1))</f>
        <v>NS</v>
      </c>
      <c r="M79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2" spans="1:13" x14ac:dyDescent="0.25">
      <c r="A7972" s="164">
        <f>+Exports!A7975</f>
        <v>44894</v>
      </c>
      <c r="B7972" s="165">
        <f t="shared" si="496"/>
        <v>2022</v>
      </c>
      <c r="C7972" s="165">
        <f t="shared" si="497"/>
        <v>11</v>
      </c>
      <c r="D7972" s="165">
        <f t="shared" si="498"/>
        <v>29</v>
      </c>
      <c r="E7972" s="165">
        <f>+Exports!B7975</f>
        <v>2</v>
      </c>
      <c r="F7972" s="165">
        <f>+WEEKDAY(ExportsELAP[[#This Row],[Date Prevailing]],1)</f>
        <v>3</v>
      </c>
      <c r="G7972" s="165">
        <f>+COUNTIFS(ECR_Hours!$K$6:$K$7,ExportsELAP[[#This Row],[Date Prevailing]])</f>
        <v>0</v>
      </c>
      <c r="H7972" s="165">
        <f t="shared" si="499"/>
        <v>3</v>
      </c>
      <c r="I7972" s="166">
        <f>+Exports!G7975</f>
        <v>10.1166</v>
      </c>
      <c r="J7972" s="166">
        <f>+'ELAP_IPCO-APND'!D7975</f>
        <v>102.2814</v>
      </c>
      <c r="K7972" s="166">
        <f>+(ExportsELAP[[#This Row],[Exports kWh - MPT]]/1000)*ExportsELAP[[#This Row],[EIM Price]]</f>
        <v>1.03474001124</v>
      </c>
      <c r="L7972" s="167" t="str">
        <f>+INDEX(ECR_Hours!$I$12:$I$15,MATCH(ExportsELAP[[#This Row],[Date Prevailing]],ECR_Hours!$H$12:$H$15,1))</f>
        <v>NS</v>
      </c>
      <c r="M79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3" spans="1:13" x14ac:dyDescent="0.25">
      <c r="A7973" s="164">
        <f>+Exports!A7976</f>
        <v>44894</v>
      </c>
      <c r="B7973" s="165">
        <f t="shared" si="496"/>
        <v>2022</v>
      </c>
      <c r="C7973" s="165">
        <f t="shared" si="497"/>
        <v>11</v>
      </c>
      <c r="D7973" s="165">
        <f t="shared" si="498"/>
        <v>29</v>
      </c>
      <c r="E7973" s="165">
        <f>+Exports!B7976</f>
        <v>3</v>
      </c>
      <c r="F7973" s="165">
        <f>+WEEKDAY(ExportsELAP[[#This Row],[Date Prevailing]],1)</f>
        <v>3</v>
      </c>
      <c r="G7973" s="165">
        <f>+COUNTIFS(ECR_Hours!$K$6:$K$7,ExportsELAP[[#This Row],[Date Prevailing]])</f>
        <v>0</v>
      </c>
      <c r="H7973" s="165">
        <f t="shared" si="499"/>
        <v>3</v>
      </c>
      <c r="I7973" s="166">
        <f>+Exports!G7976</f>
        <v>9.5456000000000003</v>
      </c>
      <c r="J7973" s="166">
        <f>+'ELAP_IPCO-APND'!D7976</f>
        <v>105.39697</v>
      </c>
      <c r="K7973" s="166">
        <f>+(ExportsELAP[[#This Row],[Exports kWh - MPT]]/1000)*ExportsELAP[[#This Row],[EIM Price]]</f>
        <v>1.0060773168319999</v>
      </c>
      <c r="L7973" s="167" t="str">
        <f>+INDEX(ECR_Hours!$I$12:$I$15,MATCH(ExportsELAP[[#This Row],[Date Prevailing]],ECR_Hours!$H$12:$H$15,1))</f>
        <v>NS</v>
      </c>
      <c r="M79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4" spans="1:13" x14ac:dyDescent="0.25">
      <c r="A7974" s="164">
        <f>+Exports!A7977</f>
        <v>44894</v>
      </c>
      <c r="B7974" s="165">
        <f t="shared" si="496"/>
        <v>2022</v>
      </c>
      <c r="C7974" s="165">
        <f t="shared" si="497"/>
        <v>11</v>
      </c>
      <c r="D7974" s="165">
        <f t="shared" si="498"/>
        <v>29</v>
      </c>
      <c r="E7974" s="165">
        <f>+Exports!B7977</f>
        <v>4</v>
      </c>
      <c r="F7974" s="165">
        <f>+WEEKDAY(ExportsELAP[[#This Row],[Date Prevailing]],1)</f>
        <v>3</v>
      </c>
      <c r="G7974" s="165">
        <f>+COUNTIFS(ECR_Hours!$K$6:$K$7,ExportsELAP[[#This Row],[Date Prevailing]])</f>
        <v>0</v>
      </c>
      <c r="H7974" s="165">
        <f t="shared" si="499"/>
        <v>3</v>
      </c>
      <c r="I7974" s="166">
        <f>+Exports!G7977</f>
        <v>5.4179000000000004</v>
      </c>
      <c r="J7974" s="166">
        <f>+'ELAP_IPCO-APND'!D7977</f>
        <v>104.4982</v>
      </c>
      <c r="K7974" s="166">
        <f>+(ExportsELAP[[#This Row],[Exports kWh - MPT]]/1000)*ExportsELAP[[#This Row],[EIM Price]]</f>
        <v>0.56616079778000006</v>
      </c>
      <c r="L7974" s="167" t="str">
        <f>+INDEX(ECR_Hours!$I$12:$I$15,MATCH(ExportsELAP[[#This Row],[Date Prevailing]],ECR_Hours!$H$12:$H$15,1))</f>
        <v>NS</v>
      </c>
      <c r="M79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5" spans="1:13" x14ac:dyDescent="0.25">
      <c r="A7975" s="164">
        <f>+Exports!A7978</f>
        <v>44894</v>
      </c>
      <c r="B7975" s="165">
        <f t="shared" si="496"/>
        <v>2022</v>
      </c>
      <c r="C7975" s="165">
        <f t="shared" si="497"/>
        <v>11</v>
      </c>
      <c r="D7975" s="165">
        <f t="shared" si="498"/>
        <v>29</v>
      </c>
      <c r="E7975" s="165">
        <f>+Exports!B7978</f>
        <v>5</v>
      </c>
      <c r="F7975" s="165">
        <f>+WEEKDAY(ExportsELAP[[#This Row],[Date Prevailing]],1)</f>
        <v>3</v>
      </c>
      <c r="G7975" s="165">
        <f>+COUNTIFS(ECR_Hours!$K$6:$K$7,ExportsELAP[[#This Row],[Date Prevailing]])</f>
        <v>0</v>
      </c>
      <c r="H7975" s="165">
        <f t="shared" si="499"/>
        <v>3</v>
      </c>
      <c r="I7975" s="166">
        <f>+Exports!G7978</f>
        <v>7.5364999999999895</v>
      </c>
      <c r="J7975" s="166">
        <f>+'ELAP_IPCO-APND'!D7978</f>
        <v>97.955029999999994</v>
      </c>
      <c r="K7975" s="166">
        <f>+(ExportsELAP[[#This Row],[Exports kWh - MPT]]/1000)*ExportsELAP[[#This Row],[EIM Price]]</f>
        <v>0.73823808359499887</v>
      </c>
      <c r="L7975" s="167" t="str">
        <f>+INDEX(ECR_Hours!$I$12:$I$15,MATCH(ExportsELAP[[#This Row],[Date Prevailing]],ECR_Hours!$H$12:$H$15,1))</f>
        <v>NS</v>
      </c>
      <c r="M79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6" spans="1:13" x14ac:dyDescent="0.25">
      <c r="A7976" s="164">
        <f>+Exports!A7979</f>
        <v>44894</v>
      </c>
      <c r="B7976" s="165">
        <f t="shared" si="496"/>
        <v>2022</v>
      </c>
      <c r="C7976" s="165">
        <f t="shared" si="497"/>
        <v>11</v>
      </c>
      <c r="D7976" s="165">
        <f t="shared" si="498"/>
        <v>29</v>
      </c>
      <c r="E7976" s="165">
        <f>+Exports!B7979</f>
        <v>6</v>
      </c>
      <c r="F7976" s="165">
        <f>+WEEKDAY(ExportsELAP[[#This Row],[Date Prevailing]],1)</f>
        <v>3</v>
      </c>
      <c r="G7976" s="165">
        <f>+COUNTIFS(ECR_Hours!$K$6:$K$7,ExportsELAP[[#This Row],[Date Prevailing]])</f>
        <v>0</v>
      </c>
      <c r="H7976" s="165">
        <f t="shared" si="499"/>
        <v>3</v>
      </c>
      <c r="I7976" s="166">
        <f>+Exports!G7979</f>
        <v>4.1683000000000003</v>
      </c>
      <c r="J7976" s="166">
        <f>+'ELAP_IPCO-APND'!D7979</f>
        <v>107.09119</v>
      </c>
      <c r="K7976" s="166">
        <f>+(ExportsELAP[[#This Row],[Exports kWh - MPT]]/1000)*ExportsELAP[[#This Row],[EIM Price]]</f>
        <v>0.44638820727700007</v>
      </c>
      <c r="L7976" s="167" t="str">
        <f>+INDEX(ECR_Hours!$I$12:$I$15,MATCH(ExportsELAP[[#This Row],[Date Prevailing]],ECR_Hours!$H$12:$H$15,1))</f>
        <v>NS</v>
      </c>
      <c r="M79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7" spans="1:13" x14ac:dyDescent="0.25">
      <c r="A7977" s="164">
        <f>+Exports!A7980</f>
        <v>44894</v>
      </c>
      <c r="B7977" s="165">
        <f t="shared" si="496"/>
        <v>2022</v>
      </c>
      <c r="C7977" s="165">
        <f t="shared" si="497"/>
        <v>11</v>
      </c>
      <c r="D7977" s="165">
        <f t="shared" si="498"/>
        <v>29</v>
      </c>
      <c r="E7977" s="165">
        <f>+Exports!B7980</f>
        <v>7</v>
      </c>
      <c r="F7977" s="165">
        <f>+WEEKDAY(ExportsELAP[[#This Row],[Date Prevailing]],1)</f>
        <v>3</v>
      </c>
      <c r="G7977" s="165">
        <f>+COUNTIFS(ECR_Hours!$K$6:$K$7,ExportsELAP[[#This Row],[Date Prevailing]])</f>
        <v>0</v>
      </c>
      <c r="H7977" s="165">
        <f t="shared" si="499"/>
        <v>3</v>
      </c>
      <c r="I7977" s="166">
        <f>+Exports!G7980</f>
        <v>6.9746999999999995</v>
      </c>
      <c r="J7977" s="166">
        <f>+'ELAP_IPCO-APND'!D7980</f>
        <v>113.24646</v>
      </c>
      <c r="K7977" s="166">
        <f>+(ExportsELAP[[#This Row],[Exports kWh - MPT]]/1000)*ExportsELAP[[#This Row],[EIM Price]]</f>
        <v>0.78986008456199996</v>
      </c>
      <c r="L7977" s="167" t="str">
        <f>+INDEX(ECR_Hours!$I$12:$I$15,MATCH(ExportsELAP[[#This Row],[Date Prevailing]],ECR_Hours!$H$12:$H$15,1))</f>
        <v>NS</v>
      </c>
      <c r="M79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8" spans="1:13" x14ac:dyDescent="0.25">
      <c r="A7978" s="164">
        <f>+Exports!A7981</f>
        <v>44894</v>
      </c>
      <c r="B7978" s="165">
        <f t="shared" si="496"/>
        <v>2022</v>
      </c>
      <c r="C7978" s="165">
        <f t="shared" si="497"/>
        <v>11</v>
      </c>
      <c r="D7978" s="165">
        <f t="shared" si="498"/>
        <v>29</v>
      </c>
      <c r="E7978" s="165">
        <f>+Exports!B7981</f>
        <v>8</v>
      </c>
      <c r="F7978" s="165">
        <f>+WEEKDAY(ExportsELAP[[#This Row],[Date Prevailing]],1)</f>
        <v>3</v>
      </c>
      <c r="G7978" s="165">
        <f>+COUNTIFS(ECR_Hours!$K$6:$K$7,ExportsELAP[[#This Row],[Date Prevailing]])</f>
        <v>0</v>
      </c>
      <c r="H7978" s="165">
        <f t="shared" si="499"/>
        <v>3</v>
      </c>
      <c r="I7978" s="166">
        <f>+Exports!G7981</f>
        <v>187.4289</v>
      </c>
      <c r="J7978" s="166">
        <f>+'ELAP_IPCO-APND'!D7981</f>
        <v>142.33144999999999</v>
      </c>
      <c r="K7978" s="166">
        <f>+(ExportsELAP[[#This Row],[Exports kWh - MPT]]/1000)*ExportsELAP[[#This Row],[EIM Price]]</f>
        <v>26.677027108904998</v>
      </c>
      <c r="L7978" s="167" t="str">
        <f>+INDEX(ECR_Hours!$I$12:$I$15,MATCH(ExportsELAP[[#This Row],[Date Prevailing]],ECR_Hours!$H$12:$H$15,1))</f>
        <v>NS</v>
      </c>
      <c r="M79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79" spans="1:13" x14ac:dyDescent="0.25">
      <c r="A7979" s="164">
        <f>+Exports!A7982</f>
        <v>44894</v>
      </c>
      <c r="B7979" s="165">
        <f t="shared" si="496"/>
        <v>2022</v>
      </c>
      <c r="C7979" s="165">
        <f t="shared" si="497"/>
        <v>11</v>
      </c>
      <c r="D7979" s="165">
        <f t="shared" si="498"/>
        <v>29</v>
      </c>
      <c r="E7979" s="165">
        <f>+Exports!B7982</f>
        <v>9</v>
      </c>
      <c r="F7979" s="165">
        <f>+WEEKDAY(ExportsELAP[[#This Row],[Date Prevailing]],1)</f>
        <v>3</v>
      </c>
      <c r="G7979" s="165">
        <f>+COUNTIFS(ECR_Hours!$K$6:$K$7,ExportsELAP[[#This Row],[Date Prevailing]])</f>
        <v>0</v>
      </c>
      <c r="H7979" s="165">
        <f t="shared" si="499"/>
        <v>3</v>
      </c>
      <c r="I7979" s="166">
        <f>+Exports!G7982</f>
        <v>6478.3081999999986</v>
      </c>
      <c r="J7979" s="166">
        <f>+'ELAP_IPCO-APND'!D7982</f>
        <v>181.06398999999999</v>
      </c>
      <c r="K7979" s="166">
        <f>+(ExportsELAP[[#This Row],[Exports kWh - MPT]]/1000)*ExportsELAP[[#This Row],[EIM Price]]</f>
        <v>1172.9883311417177</v>
      </c>
      <c r="L7979" s="167" t="str">
        <f>+INDEX(ECR_Hours!$I$12:$I$15,MATCH(ExportsELAP[[#This Row],[Date Prevailing]],ECR_Hours!$H$12:$H$15,1))</f>
        <v>NS</v>
      </c>
      <c r="M79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0" spans="1:13" x14ac:dyDescent="0.25">
      <c r="A7980" s="164">
        <f>+Exports!A7983</f>
        <v>44894</v>
      </c>
      <c r="B7980" s="165">
        <f t="shared" si="496"/>
        <v>2022</v>
      </c>
      <c r="C7980" s="165">
        <f t="shared" si="497"/>
        <v>11</v>
      </c>
      <c r="D7980" s="165">
        <f t="shared" si="498"/>
        <v>29</v>
      </c>
      <c r="E7980" s="165">
        <f>+Exports!B7983</f>
        <v>10</v>
      </c>
      <c r="F7980" s="165">
        <f>+WEEKDAY(ExportsELAP[[#This Row],[Date Prevailing]],1)</f>
        <v>3</v>
      </c>
      <c r="G7980" s="165">
        <f>+COUNTIFS(ECR_Hours!$K$6:$K$7,ExportsELAP[[#This Row],[Date Prevailing]])</f>
        <v>0</v>
      </c>
      <c r="H7980" s="165">
        <f t="shared" si="499"/>
        <v>3</v>
      </c>
      <c r="I7980" s="166">
        <f>+Exports!G7983</f>
        <v>13311.754299999999</v>
      </c>
      <c r="J7980" s="166">
        <f>+'ELAP_IPCO-APND'!D7983</f>
        <v>122.65187</v>
      </c>
      <c r="K7980" s="166">
        <f>+(ExportsELAP[[#This Row],[Exports kWh - MPT]]/1000)*ExportsELAP[[#This Row],[EIM Price]]</f>
        <v>1632.7115578755408</v>
      </c>
      <c r="L7980" s="167" t="str">
        <f>+INDEX(ECR_Hours!$I$12:$I$15,MATCH(ExportsELAP[[#This Row],[Date Prevailing]],ECR_Hours!$H$12:$H$15,1))</f>
        <v>NS</v>
      </c>
      <c r="M79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1" spans="1:13" x14ac:dyDescent="0.25">
      <c r="A7981" s="164">
        <f>+Exports!A7984</f>
        <v>44894</v>
      </c>
      <c r="B7981" s="165">
        <f t="shared" si="496"/>
        <v>2022</v>
      </c>
      <c r="C7981" s="165">
        <f t="shared" si="497"/>
        <v>11</v>
      </c>
      <c r="D7981" s="165">
        <f t="shared" si="498"/>
        <v>29</v>
      </c>
      <c r="E7981" s="165">
        <f>+Exports!B7984</f>
        <v>11</v>
      </c>
      <c r="F7981" s="165">
        <f>+WEEKDAY(ExportsELAP[[#This Row],[Date Prevailing]],1)</f>
        <v>3</v>
      </c>
      <c r="G7981" s="165">
        <f>+COUNTIFS(ECR_Hours!$K$6:$K$7,ExportsELAP[[#This Row],[Date Prevailing]])</f>
        <v>0</v>
      </c>
      <c r="H7981" s="165">
        <f t="shared" si="499"/>
        <v>3</v>
      </c>
      <c r="I7981" s="166">
        <f>+Exports!G7984</f>
        <v>19257.002099999998</v>
      </c>
      <c r="J7981" s="166">
        <f>+'ELAP_IPCO-APND'!D7984</f>
        <v>112.71832999999999</v>
      </c>
      <c r="K7981" s="166">
        <f>+(ExportsELAP[[#This Row],[Exports kWh - MPT]]/1000)*ExportsELAP[[#This Row],[EIM Price]]</f>
        <v>2170.6171175184927</v>
      </c>
      <c r="L7981" s="167" t="str">
        <f>+INDEX(ECR_Hours!$I$12:$I$15,MATCH(ExportsELAP[[#This Row],[Date Prevailing]],ECR_Hours!$H$12:$H$15,1))</f>
        <v>NS</v>
      </c>
      <c r="M79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2" spans="1:13" x14ac:dyDescent="0.25">
      <c r="A7982" s="164">
        <f>+Exports!A7985</f>
        <v>44894</v>
      </c>
      <c r="B7982" s="165">
        <f t="shared" si="496"/>
        <v>2022</v>
      </c>
      <c r="C7982" s="165">
        <f t="shared" si="497"/>
        <v>11</v>
      </c>
      <c r="D7982" s="165">
        <f t="shared" si="498"/>
        <v>29</v>
      </c>
      <c r="E7982" s="165">
        <f>+Exports!B7985</f>
        <v>12</v>
      </c>
      <c r="F7982" s="165">
        <f>+WEEKDAY(ExportsELAP[[#This Row],[Date Prevailing]],1)</f>
        <v>3</v>
      </c>
      <c r="G7982" s="165">
        <f>+COUNTIFS(ECR_Hours!$K$6:$K$7,ExportsELAP[[#This Row],[Date Prevailing]])</f>
        <v>0</v>
      </c>
      <c r="H7982" s="165">
        <f t="shared" si="499"/>
        <v>3</v>
      </c>
      <c r="I7982" s="166">
        <f>+Exports!G7985</f>
        <v>24035.052200000002</v>
      </c>
      <c r="J7982" s="166">
        <f>+'ELAP_IPCO-APND'!D7985</f>
        <v>136.31057999999999</v>
      </c>
      <c r="K7982" s="166">
        <f>+(ExportsELAP[[#This Row],[Exports kWh - MPT]]/1000)*ExportsELAP[[#This Row],[EIM Price]]</f>
        <v>3276.2319057122759</v>
      </c>
      <c r="L7982" s="167" t="str">
        <f>+INDEX(ECR_Hours!$I$12:$I$15,MATCH(ExportsELAP[[#This Row],[Date Prevailing]],ECR_Hours!$H$12:$H$15,1))</f>
        <v>NS</v>
      </c>
      <c r="M79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3" spans="1:13" x14ac:dyDescent="0.25">
      <c r="A7983" s="164">
        <f>+Exports!A7986</f>
        <v>44894</v>
      </c>
      <c r="B7983" s="165">
        <f t="shared" si="496"/>
        <v>2022</v>
      </c>
      <c r="C7983" s="165">
        <f t="shared" si="497"/>
        <v>11</v>
      </c>
      <c r="D7983" s="165">
        <f t="shared" si="498"/>
        <v>29</v>
      </c>
      <c r="E7983" s="165">
        <f>+Exports!B7986</f>
        <v>13</v>
      </c>
      <c r="F7983" s="165">
        <f>+WEEKDAY(ExportsELAP[[#This Row],[Date Prevailing]],1)</f>
        <v>3</v>
      </c>
      <c r="G7983" s="165">
        <f>+COUNTIFS(ECR_Hours!$K$6:$K$7,ExportsELAP[[#This Row],[Date Prevailing]])</f>
        <v>0</v>
      </c>
      <c r="H7983" s="165">
        <f t="shared" si="499"/>
        <v>3</v>
      </c>
      <c r="I7983" s="166">
        <f>+Exports!G7986</f>
        <v>29182.4355</v>
      </c>
      <c r="J7983" s="166">
        <f>+'ELAP_IPCO-APND'!D7986</f>
        <v>127.95224</v>
      </c>
      <c r="K7983" s="166">
        <f>+(ExportsELAP[[#This Row],[Exports kWh - MPT]]/1000)*ExportsELAP[[#This Row],[EIM Price]]</f>
        <v>3733.9579908805204</v>
      </c>
      <c r="L7983" s="167" t="str">
        <f>+INDEX(ECR_Hours!$I$12:$I$15,MATCH(ExportsELAP[[#This Row],[Date Prevailing]],ECR_Hours!$H$12:$H$15,1))</f>
        <v>NS</v>
      </c>
      <c r="M79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4" spans="1:13" x14ac:dyDescent="0.25">
      <c r="A7984" s="164">
        <f>+Exports!A7987</f>
        <v>44894</v>
      </c>
      <c r="B7984" s="165">
        <f t="shared" si="496"/>
        <v>2022</v>
      </c>
      <c r="C7984" s="165">
        <f t="shared" si="497"/>
        <v>11</v>
      </c>
      <c r="D7984" s="165">
        <f t="shared" si="498"/>
        <v>29</v>
      </c>
      <c r="E7984" s="165">
        <f>+Exports!B7987</f>
        <v>14</v>
      </c>
      <c r="F7984" s="165">
        <f>+WEEKDAY(ExportsELAP[[#This Row],[Date Prevailing]],1)</f>
        <v>3</v>
      </c>
      <c r="G7984" s="165">
        <f>+COUNTIFS(ECR_Hours!$K$6:$K$7,ExportsELAP[[#This Row],[Date Prevailing]])</f>
        <v>0</v>
      </c>
      <c r="H7984" s="165">
        <f t="shared" si="499"/>
        <v>3</v>
      </c>
      <c r="I7984" s="166">
        <f>+Exports!G7987</f>
        <v>29637.626100000001</v>
      </c>
      <c r="J7984" s="166">
        <f>+'ELAP_IPCO-APND'!D7987</f>
        <v>129.18464</v>
      </c>
      <c r="K7984" s="166">
        <f>+(ExportsELAP[[#This Row],[Exports kWh - MPT]]/1000)*ExportsELAP[[#This Row],[EIM Price]]</f>
        <v>3828.7260581831042</v>
      </c>
      <c r="L7984" s="167" t="str">
        <f>+INDEX(ECR_Hours!$I$12:$I$15,MATCH(ExportsELAP[[#This Row],[Date Prevailing]],ECR_Hours!$H$12:$H$15,1))</f>
        <v>NS</v>
      </c>
      <c r="M79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5" spans="1:13" x14ac:dyDescent="0.25">
      <c r="A7985" s="164">
        <f>+Exports!A7988</f>
        <v>44894</v>
      </c>
      <c r="B7985" s="165">
        <f t="shared" si="496"/>
        <v>2022</v>
      </c>
      <c r="C7985" s="165">
        <f t="shared" si="497"/>
        <v>11</v>
      </c>
      <c r="D7985" s="165">
        <f t="shared" si="498"/>
        <v>29</v>
      </c>
      <c r="E7985" s="165">
        <f>+Exports!B7988</f>
        <v>15</v>
      </c>
      <c r="F7985" s="165">
        <f>+WEEKDAY(ExportsELAP[[#This Row],[Date Prevailing]],1)</f>
        <v>3</v>
      </c>
      <c r="G7985" s="165">
        <f>+COUNTIFS(ECR_Hours!$K$6:$K$7,ExportsELAP[[#This Row],[Date Prevailing]])</f>
        <v>0</v>
      </c>
      <c r="H7985" s="165">
        <f t="shared" si="499"/>
        <v>3</v>
      </c>
      <c r="I7985" s="166">
        <f>+Exports!G7988</f>
        <v>21339.506300000001</v>
      </c>
      <c r="J7985" s="166">
        <f>+'ELAP_IPCO-APND'!D7988</f>
        <v>104.65281</v>
      </c>
      <c r="K7985" s="166">
        <f>+(ExportsELAP[[#This Row],[Exports kWh - MPT]]/1000)*ExportsELAP[[#This Row],[EIM Price]]</f>
        <v>2233.2392983077029</v>
      </c>
      <c r="L7985" s="167" t="str">
        <f>+INDEX(ECR_Hours!$I$12:$I$15,MATCH(ExportsELAP[[#This Row],[Date Prevailing]],ECR_Hours!$H$12:$H$15,1))</f>
        <v>NS</v>
      </c>
      <c r="M79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6" spans="1:13" x14ac:dyDescent="0.25">
      <c r="A7986" s="164">
        <f>+Exports!A7989</f>
        <v>44894</v>
      </c>
      <c r="B7986" s="165">
        <f t="shared" si="496"/>
        <v>2022</v>
      </c>
      <c r="C7986" s="165">
        <f t="shared" si="497"/>
        <v>11</v>
      </c>
      <c r="D7986" s="165">
        <f t="shared" si="498"/>
        <v>29</v>
      </c>
      <c r="E7986" s="165">
        <f>+Exports!B7989</f>
        <v>16</v>
      </c>
      <c r="F7986" s="165">
        <f>+WEEKDAY(ExportsELAP[[#This Row],[Date Prevailing]],1)</f>
        <v>3</v>
      </c>
      <c r="G7986" s="165">
        <f>+COUNTIFS(ECR_Hours!$K$6:$K$7,ExportsELAP[[#This Row],[Date Prevailing]])</f>
        <v>0</v>
      </c>
      <c r="H7986" s="165">
        <f t="shared" si="499"/>
        <v>3</v>
      </c>
      <c r="I7986" s="166">
        <f>+Exports!G7989</f>
        <v>9554.2942000000003</v>
      </c>
      <c r="J7986" s="166">
        <f>+'ELAP_IPCO-APND'!D7989</f>
        <v>130.2313</v>
      </c>
      <c r="K7986" s="166">
        <f>+(ExportsELAP[[#This Row],[Exports kWh - MPT]]/1000)*ExportsELAP[[#This Row],[EIM Price]]</f>
        <v>1244.2681542484602</v>
      </c>
      <c r="L7986" s="167" t="str">
        <f>+INDEX(ECR_Hours!$I$12:$I$15,MATCH(ExportsELAP[[#This Row],[Date Prevailing]],ECR_Hours!$H$12:$H$15,1))</f>
        <v>NS</v>
      </c>
      <c r="M79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7" spans="1:13" x14ac:dyDescent="0.25">
      <c r="A7987" s="164">
        <f>+Exports!A7990</f>
        <v>44894</v>
      </c>
      <c r="B7987" s="165">
        <f t="shared" si="496"/>
        <v>2022</v>
      </c>
      <c r="C7987" s="165">
        <f t="shared" si="497"/>
        <v>11</v>
      </c>
      <c r="D7987" s="165">
        <f t="shared" si="498"/>
        <v>29</v>
      </c>
      <c r="E7987" s="165">
        <f>+Exports!B7990</f>
        <v>17</v>
      </c>
      <c r="F7987" s="165">
        <f>+WEEKDAY(ExportsELAP[[#This Row],[Date Prevailing]],1)</f>
        <v>3</v>
      </c>
      <c r="G7987" s="165">
        <f>+COUNTIFS(ECR_Hours!$K$6:$K$7,ExportsELAP[[#This Row],[Date Prevailing]])</f>
        <v>0</v>
      </c>
      <c r="H7987" s="165">
        <f t="shared" si="499"/>
        <v>3</v>
      </c>
      <c r="I7987" s="166">
        <f>+Exports!G7990</f>
        <v>2422.2080000000001</v>
      </c>
      <c r="J7987" s="166">
        <f>+'ELAP_IPCO-APND'!D7990</f>
        <v>144.84426999999999</v>
      </c>
      <c r="K7987" s="166">
        <f>+(ExportsELAP[[#This Row],[Exports kWh - MPT]]/1000)*ExportsELAP[[#This Row],[EIM Price]]</f>
        <v>350.84294954815999</v>
      </c>
      <c r="L7987" s="167" t="str">
        <f>+INDEX(ECR_Hours!$I$12:$I$15,MATCH(ExportsELAP[[#This Row],[Date Prevailing]],ECR_Hours!$H$12:$H$15,1))</f>
        <v>NS</v>
      </c>
      <c r="M79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8" spans="1:13" x14ac:dyDescent="0.25">
      <c r="A7988" s="164">
        <f>+Exports!A7991</f>
        <v>44894</v>
      </c>
      <c r="B7988" s="165">
        <f t="shared" si="496"/>
        <v>2022</v>
      </c>
      <c r="C7988" s="165">
        <f t="shared" si="497"/>
        <v>11</v>
      </c>
      <c r="D7988" s="165">
        <f t="shared" si="498"/>
        <v>29</v>
      </c>
      <c r="E7988" s="165">
        <f>+Exports!B7991</f>
        <v>18</v>
      </c>
      <c r="F7988" s="165">
        <f>+WEEKDAY(ExportsELAP[[#This Row],[Date Prevailing]],1)</f>
        <v>3</v>
      </c>
      <c r="G7988" s="165">
        <f>+COUNTIFS(ECR_Hours!$K$6:$K$7,ExportsELAP[[#This Row],[Date Prevailing]])</f>
        <v>0</v>
      </c>
      <c r="H7988" s="165">
        <f t="shared" si="499"/>
        <v>3</v>
      </c>
      <c r="I7988" s="166">
        <f>+Exports!G7991</f>
        <v>22.246199999999998</v>
      </c>
      <c r="J7988" s="166">
        <f>+'ELAP_IPCO-APND'!D7991</f>
        <v>161.55581000000001</v>
      </c>
      <c r="K7988" s="166">
        <f>+(ExportsELAP[[#This Row],[Exports kWh - MPT]]/1000)*ExportsELAP[[#This Row],[EIM Price]]</f>
        <v>3.5940028604219996</v>
      </c>
      <c r="L7988" s="167" t="str">
        <f>+INDEX(ECR_Hours!$I$12:$I$15,MATCH(ExportsELAP[[#This Row],[Date Prevailing]],ECR_Hours!$H$12:$H$15,1))</f>
        <v>NS</v>
      </c>
      <c r="M79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89" spans="1:13" x14ac:dyDescent="0.25">
      <c r="A7989" s="164">
        <f>+Exports!A7992</f>
        <v>44894</v>
      </c>
      <c r="B7989" s="165">
        <f t="shared" si="496"/>
        <v>2022</v>
      </c>
      <c r="C7989" s="165">
        <f t="shared" si="497"/>
        <v>11</v>
      </c>
      <c r="D7989" s="165">
        <f t="shared" si="498"/>
        <v>29</v>
      </c>
      <c r="E7989" s="165">
        <f>+Exports!B7992</f>
        <v>19</v>
      </c>
      <c r="F7989" s="165">
        <f>+WEEKDAY(ExportsELAP[[#This Row],[Date Prevailing]],1)</f>
        <v>3</v>
      </c>
      <c r="G7989" s="165">
        <f>+COUNTIFS(ECR_Hours!$K$6:$K$7,ExportsELAP[[#This Row],[Date Prevailing]])</f>
        <v>0</v>
      </c>
      <c r="H7989" s="165">
        <f t="shared" si="499"/>
        <v>3</v>
      </c>
      <c r="I7989" s="166">
        <f>+Exports!G7992</f>
        <v>10.169600000000001</v>
      </c>
      <c r="J7989" s="166">
        <f>+'ELAP_IPCO-APND'!D7992</f>
        <v>276.95287999999999</v>
      </c>
      <c r="K7989" s="166">
        <f>+(ExportsELAP[[#This Row],[Exports kWh - MPT]]/1000)*ExportsELAP[[#This Row],[EIM Price]]</f>
        <v>2.8165000084480001</v>
      </c>
      <c r="L7989" s="167" t="str">
        <f>+INDEX(ECR_Hours!$I$12:$I$15,MATCH(ExportsELAP[[#This Row],[Date Prevailing]],ECR_Hours!$H$12:$H$15,1))</f>
        <v>NS</v>
      </c>
      <c r="M79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0" spans="1:13" x14ac:dyDescent="0.25">
      <c r="A7990" s="164">
        <f>+Exports!A7993</f>
        <v>44894</v>
      </c>
      <c r="B7990" s="165">
        <f t="shared" si="496"/>
        <v>2022</v>
      </c>
      <c r="C7990" s="165">
        <f t="shared" si="497"/>
        <v>11</v>
      </c>
      <c r="D7990" s="165">
        <f t="shared" si="498"/>
        <v>29</v>
      </c>
      <c r="E7990" s="165">
        <f>+Exports!B7993</f>
        <v>20</v>
      </c>
      <c r="F7990" s="165">
        <f>+WEEKDAY(ExportsELAP[[#This Row],[Date Prevailing]],1)</f>
        <v>3</v>
      </c>
      <c r="G7990" s="165">
        <f>+COUNTIFS(ECR_Hours!$K$6:$K$7,ExportsELAP[[#This Row],[Date Prevailing]])</f>
        <v>0</v>
      </c>
      <c r="H7990" s="165">
        <f t="shared" si="499"/>
        <v>3</v>
      </c>
      <c r="I7990" s="166">
        <f>+Exports!G7993</f>
        <v>8.722900000000001</v>
      </c>
      <c r="J7990" s="166">
        <f>+'ELAP_IPCO-APND'!D7993</f>
        <v>171.95935</v>
      </c>
      <c r="K7990" s="166">
        <f>+(ExportsELAP[[#This Row],[Exports kWh - MPT]]/1000)*ExportsELAP[[#This Row],[EIM Price]]</f>
        <v>1.4999842141150002</v>
      </c>
      <c r="L7990" s="167" t="str">
        <f>+INDEX(ECR_Hours!$I$12:$I$15,MATCH(ExportsELAP[[#This Row],[Date Prevailing]],ECR_Hours!$H$12:$H$15,1))</f>
        <v>NS</v>
      </c>
      <c r="M79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1" spans="1:13" x14ac:dyDescent="0.25">
      <c r="A7991" s="164">
        <f>+Exports!A7994</f>
        <v>44894</v>
      </c>
      <c r="B7991" s="165">
        <f t="shared" si="496"/>
        <v>2022</v>
      </c>
      <c r="C7991" s="165">
        <f t="shared" si="497"/>
        <v>11</v>
      </c>
      <c r="D7991" s="165">
        <f t="shared" si="498"/>
        <v>29</v>
      </c>
      <c r="E7991" s="165">
        <f>+Exports!B7994</f>
        <v>21</v>
      </c>
      <c r="F7991" s="165">
        <f>+WEEKDAY(ExportsELAP[[#This Row],[Date Prevailing]],1)</f>
        <v>3</v>
      </c>
      <c r="G7991" s="165">
        <f>+COUNTIFS(ECR_Hours!$K$6:$K$7,ExportsELAP[[#This Row],[Date Prevailing]])</f>
        <v>0</v>
      </c>
      <c r="H7991" s="165">
        <f t="shared" si="499"/>
        <v>3</v>
      </c>
      <c r="I7991" s="166">
        <f>+Exports!G7994</f>
        <v>7.9011999999999993</v>
      </c>
      <c r="J7991" s="166">
        <f>+'ELAP_IPCO-APND'!D7994</f>
        <v>177.28802999999999</v>
      </c>
      <c r="K7991" s="166">
        <f>+(ExportsELAP[[#This Row],[Exports kWh - MPT]]/1000)*ExportsELAP[[#This Row],[EIM Price]]</f>
        <v>1.4007881826359998</v>
      </c>
      <c r="L7991" s="167" t="str">
        <f>+INDEX(ECR_Hours!$I$12:$I$15,MATCH(ExportsELAP[[#This Row],[Date Prevailing]],ECR_Hours!$H$12:$H$15,1))</f>
        <v>NS</v>
      </c>
      <c r="M79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2" spans="1:13" x14ac:dyDescent="0.25">
      <c r="A7992" s="164">
        <f>+Exports!A7995</f>
        <v>44894</v>
      </c>
      <c r="B7992" s="165">
        <f t="shared" si="496"/>
        <v>2022</v>
      </c>
      <c r="C7992" s="165">
        <f t="shared" si="497"/>
        <v>11</v>
      </c>
      <c r="D7992" s="165">
        <f t="shared" si="498"/>
        <v>29</v>
      </c>
      <c r="E7992" s="165">
        <f>+Exports!B7995</f>
        <v>22</v>
      </c>
      <c r="F7992" s="165">
        <f>+WEEKDAY(ExportsELAP[[#This Row],[Date Prevailing]],1)</f>
        <v>3</v>
      </c>
      <c r="G7992" s="165">
        <f>+COUNTIFS(ECR_Hours!$K$6:$K$7,ExportsELAP[[#This Row],[Date Prevailing]])</f>
        <v>0</v>
      </c>
      <c r="H7992" s="165">
        <f t="shared" si="499"/>
        <v>3</v>
      </c>
      <c r="I7992" s="166">
        <f>+Exports!G7995</f>
        <v>8.8868000000000009</v>
      </c>
      <c r="J7992" s="166">
        <f>+'ELAP_IPCO-APND'!D7995</f>
        <v>179.38808</v>
      </c>
      <c r="K7992" s="166">
        <f>+(ExportsELAP[[#This Row],[Exports kWh - MPT]]/1000)*ExportsELAP[[#This Row],[EIM Price]]</f>
        <v>1.594185989344</v>
      </c>
      <c r="L7992" s="167" t="str">
        <f>+INDEX(ECR_Hours!$I$12:$I$15,MATCH(ExportsELAP[[#This Row],[Date Prevailing]],ECR_Hours!$H$12:$H$15,1))</f>
        <v>NS</v>
      </c>
      <c r="M79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3" spans="1:13" x14ac:dyDescent="0.25">
      <c r="A7993" s="164">
        <f>+Exports!A7996</f>
        <v>44894</v>
      </c>
      <c r="B7993" s="165">
        <f t="shared" si="496"/>
        <v>2022</v>
      </c>
      <c r="C7993" s="165">
        <f t="shared" si="497"/>
        <v>11</v>
      </c>
      <c r="D7993" s="165">
        <f t="shared" si="498"/>
        <v>29</v>
      </c>
      <c r="E7993" s="165">
        <f>+Exports!B7996</f>
        <v>23</v>
      </c>
      <c r="F7993" s="165">
        <f>+WEEKDAY(ExportsELAP[[#This Row],[Date Prevailing]],1)</f>
        <v>3</v>
      </c>
      <c r="G7993" s="165">
        <f>+COUNTIFS(ECR_Hours!$K$6:$K$7,ExportsELAP[[#This Row],[Date Prevailing]])</f>
        <v>0</v>
      </c>
      <c r="H7993" s="165">
        <f t="shared" si="499"/>
        <v>3</v>
      </c>
      <c r="I7993" s="166">
        <f>+Exports!G7996</f>
        <v>8.6743000000000006</v>
      </c>
      <c r="J7993" s="166">
        <f>+'ELAP_IPCO-APND'!D7996</f>
        <v>141.29327000000001</v>
      </c>
      <c r="K7993" s="166">
        <f>+(ExportsELAP[[#This Row],[Exports kWh - MPT]]/1000)*ExportsELAP[[#This Row],[EIM Price]]</f>
        <v>1.2256202119610002</v>
      </c>
      <c r="L7993" s="167" t="str">
        <f>+INDEX(ECR_Hours!$I$12:$I$15,MATCH(ExportsELAP[[#This Row],[Date Prevailing]],ECR_Hours!$H$12:$H$15,1))</f>
        <v>NS</v>
      </c>
      <c r="M79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4" spans="1:13" x14ac:dyDescent="0.25">
      <c r="A7994" s="164">
        <f>+Exports!A7997</f>
        <v>44894</v>
      </c>
      <c r="B7994" s="165">
        <f t="shared" si="496"/>
        <v>2022</v>
      </c>
      <c r="C7994" s="165">
        <f t="shared" si="497"/>
        <v>11</v>
      </c>
      <c r="D7994" s="165">
        <f t="shared" si="498"/>
        <v>29</v>
      </c>
      <c r="E7994" s="165">
        <f>+Exports!B7997</f>
        <v>24</v>
      </c>
      <c r="F7994" s="165">
        <f>+WEEKDAY(ExportsELAP[[#This Row],[Date Prevailing]],1)</f>
        <v>3</v>
      </c>
      <c r="G7994" s="165">
        <f>+COUNTIFS(ECR_Hours!$K$6:$K$7,ExportsELAP[[#This Row],[Date Prevailing]])</f>
        <v>0</v>
      </c>
      <c r="H7994" s="165">
        <f t="shared" si="499"/>
        <v>3</v>
      </c>
      <c r="I7994" s="166">
        <f>+Exports!G7997</f>
        <v>9.0838000000000001</v>
      </c>
      <c r="J7994" s="166">
        <f>+'ELAP_IPCO-APND'!D7997</f>
        <v>125.17713000000001</v>
      </c>
      <c r="K7994" s="166">
        <f>+(ExportsELAP[[#This Row],[Exports kWh - MPT]]/1000)*ExportsELAP[[#This Row],[EIM Price]]</f>
        <v>1.1370840134939999</v>
      </c>
      <c r="L7994" s="167" t="str">
        <f>+INDEX(ECR_Hours!$I$12:$I$15,MATCH(ExportsELAP[[#This Row],[Date Prevailing]],ECR_Hours!$H$12:$H$15,1))</f>
        <v>NS</v>
      </c>
      <c r="M79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5" spans="1:13" x14ac:dyDescent="0.25">
      <c r="A7995" s="164">
        <f>+Exports!A7998</f>
        <v>44895</v>
      </c>
      <c r="B7995" s="165">
        <f t="shared" si="496"/>
        <v>2022</v>
      </c>
      <c r="C7995" s="165">
        <f t="shared" si="497"/>
        <v>11</v>
      </c>
      <c r="D7995" s="165">
        <f t="shared" si="498"/>
        <v>30</v>
      </c>
      <c r="E7995" s="165">
        <f>+Exports!B7998</f>
        <v>1</v>
      </c>
      <c r="F7995" s="165">
        <f>+WEEKDAY(ExportsELAP[[#This Row],[Date Prevailing]],1)</f>
        <v>4</v>
      </c>
      <c r="G7995" s="165">
        <f>+COUNTIFS(ECR_Hours!$K$6:$K$7,ExportsELAP[[#This Row],[Date Prevailing]])</f>
        <v>0</v>
      </c>
      <c r="H7995" s="165">
        <f t="shared" si="499"/>
        <v>4</v>
      </c>
      <c r="I7995" s="166">
        <f>+Exports!G7998</f>
        <v>10.574400000000001</v>
      </c>
      <c r="J7995" s="166">
        <f>+'ELAP_IPCO-APND'!D7998</f>
        <v>118.48521</v>
      </c>
      <c r="K7995" s="166">
        <f>+(ExportsELAP[[#This Row],[Exports kWh - MPT]]/1000)*ExportsELAP[[#This Row],[EIM Price]]</f>
        <v>1.252910004624</v>
      </c>
      <c r="L7995" s="167" t="str">
        <f>+INDEX(ECR_Hours!$I$12:$I$15,MATCH(ExportsELAP[[#This Row],[Date Prevailing]],ECR_Hours!$H$12:$H$15,1))</f>
        <v>NS</v>
      </c>
      <c r="M79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6" spans="1:13" x14ac:dyDescent="0.25">
      <c r="A7996" s="164">
        <f>+Exports!A7999</f>
        <v>44895</v>
      </c>
      <c r="B7996" s="165">
        <f t="shared" si="496"/>
        <v>2022</v>
      </c>
      <c r="C7996" s="165">
        <f t="shared" si="497"/>
        <v>11</v>
      </c>
      <c r="D7996" s="165">
        <f t="shared" si="498"/>
        <v>30</v>
      </c>
      <c r="E7996" s="165">
        <f>+Exports!B7999</f>
        <v>2</v>
      </c>
      <c r="F7996" s="165">
        <f>+WEEKDAY(ExportsELAP[[#This Row],[Date Prevailing]],1)</f>
        <v>4</v>
      </c>
      <c r="G7996" s="165">
        <f>+COUNTIFS(ECR_Hours!$K$6:$K$7,ExportsELAP[[#This Row],[Date Prevailing]])</f>
        <v>0</v>
      </c>
      <c r="H7996" s="165">
        <f t="shared" si="499"/>
        <v>4</v>
      </c>
      <c r="I7996" s="166">
        <f>+Exports!G7999</f>
        <v>10.684499999999991</v>
      </c>
      <c r="J7996" s="166">
        <f>+'ELAP_IPCO-APND'!D7999</f>
        <v>127.09730999999999</v>
      </c>
      <c r="K7996" s="166">
        <f>+(ExportsELAP[[#This Row],[Exports kWh - MPT]]/1000)*ExportsELAP[[#This Row],[EIM Price]]</f>
        <v>1.3579712086949989</v>
      </c>
      <c r="L7996" s="167" t="str">
        <f>+INDEX(ECR_Hours!$I$12:$I$15,MATCH(ExportsELAP[[#This Row],[Date Prevailing]],ECR_Hours!$H$12:$H$15,1))</f>
        <v>NS</v>
      </c>
      <c r="M79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7" spans="1:13" x14ac:dyDescent="0.25">
      <c r="A7997" s="164">
        <f>+Exports!A8000</f>
        <v>44895</v>
      </c>
      <c r="B7997" s="165">
        <f t="shared" si="496"/>
        <v>2022</v>
      </c>
      <c r="C7997" s="165">
        <f t="shared" si="497"/>
        <v>11</v>
      </c>
      <c r="D7997" s="165">
        <f t="shared" si="498"/>
        <v>30</v>
      </c>
      <c r="E7997" s="165">
        <f>+Exports!B8000</f>
        <v>3</v>
      </c>
      <c r="F7997" s="165">
        <f>+WEEKDAY(ExportsELAP[[#This Row],[Date Prevailing]],1)</f>
        <v>4</v>
      </c>
      <c r="G7997" s="165">
        <f>+COUNTIFS(ECR_Hours!$K$6:$K$7,ExportsELAP[[#This Row],[Date Prevailing]])</f>
        <v>0</v>
      </c>
      <c r="H7997" s="165">
        <f t="shared" si="499"/>
        <v>4</v>
      </c>
      <c r="I7997" s="166">
        <f>+Exports!G8000</f>
        <v>11.877600000000001</v>
      </c>
      <c r="J7997" s="166">
        <f>+'ELAP_IPCO-APND'!D8000</f>
        <v>125.07762</v>
      </c>
      <c r="K7997" s="166">
        <f>+(ExportsELAP[[#This Row],[Exports kWh - MPT]]/1000)*ExportsELAP[[#This Row],[EIM Price]]</f>
        <v>1.485621939312</v>
      </c>
      <c r="L7997" s="167" t="str">
        <f>+INDEX(ECR_Hours!$I$12:$I$15,MATCH(ExportsELAP[[#This Row],[Date Prevailing]],ECR_Hours!$H$12:$H$15,1))</f>
        <v>NS</v>
      </c>
      <c r="M79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8" spans="1:13" x14ac:dyDescent="0.25">
      <c r="A7998" s="164">
        <f>+Exports!A8001</f>
        <v>44895</v>
      </c>
      <c r="B7998" s="165">
        <f t="shared" si="496"/>
        <v>2022</v>
      </c>
      <c r="C7998" s="165">
        <f t="shared" si="497"/>
        <v>11</v>
      </c>
      <c r="D7998" s="165">
        <f t="shared" si="498"/>
        <v>30</v>
      </c>
      <c r="E7998" s="165">
        <f>+Exports!B8001</f>
        <v>4</v>
      </c>
      <c r="F7998" s="165">
        <f>+WEEKDAY(ExportsELAP[[#This Row],[Date Prevailing]],1)</f>
        <v>4</v>
      </c>
      <c r="G7998" s="165">
        <f>+COUNTIFS(ECR_Hours!$K$6:$K$7,ExportsELAP[[#This Row],[Date Prevailing]])</f>
        <v>0</v>
      </c>
      <c r="H7998" s="165">
        <f t="shared" si="499"/>
        <v>4</v>
      </c>
      <c r="I7998" s="166">
        <f>+Exports!G8001</f>
        <v>11.2155</v>
      </c>
      <c r="J7998" s="166">
        <f>+'ELAP_IPCO-APND'!D8001</f>
        <v>120.04777</v>
      </c>
      <c r="K7998" s="166">
        <f>+(ExportsELAP[[#This Row],[Exports kWh - MPT]]/1000)*ExportsELAP[[#This Row],[EIM Price]]</f>
        <v>1.346395764435</v>
      </c>
      <c r="L7998" s="167" t="str">
        <f>+INDEX(ECR_Hours!$I$12:$I$15,MATCH(ExportsELAP[[#This Row],[Date Prevailing]],ECR_Hours!$H$12:$H$15,1))</f>
        <v>NS</v>
      </c>
      <c r="M79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7999" spans="1:13" x14ac:dyDescent="0.25">
      <c r="A7999" s="164">
        <f>+Exports!A8002</f>
        <v>44895</v>
      </c>
      <c r="B7999" s="165">
        <f t="shared" si="496"/>
        <v>2022</v>
      </c>
      <c r="C7999" s="165">
        <f t="shared" si="497"/>
        <v>11</v>
      </c>
      <c r="D7999" s="165">
        <f t="shared" si="498"/>
        <v>30</v>
      </c>
      <c r="E7999" s="165">
        <f>+Exports!B8002</f>
        <v>5</v>
      </c>
      <c r="F7999" s="165">
        <f>+WEEKDAY(ExportsELAP[[#This Row],[Date Prevailing]],1)</f>
        <v>4</v>
      </c>
      <c r="G7999" s="165">
        <f>+COUNTIFS(ECR_Hours!$K$6:$K$7,ExportsELAP[[#This Row],[Date Prevailing]])</f>
        <v>0</v>
      </c>
      <c r="H7999" s="165">
        <f t="shared" si="499"/>
        <v>4</v>
      </c>
      <c r="I7999" s="166">
        <f>+Exports!G8002</f>
        <v>13.2455</v>
      </c>
      <c r="J7999" s="166">
        <f>+'ELAP_IPCO-APND'!D8002</f>
        <v>117.43773</v>
      </c>
      <c r="K7999" s="166">
        <f>+(ExportsELAP[[#This Row],[Exports kWh - MPT]]/1000)*ExportsELAP[[#This Row],[EIM Price]]</f>
        <v>1.5555214527150001</v>
      </c>
      <c r="L7999" s="167" t="str">
        <f>+INDEX(ECR_Hours!$I$12:$I$15,MATCH(ExportsELAP[[#This Row],[Date Prevailing]],ECR_Hours!$H$12:$H$15,1))</f>
        <v>NS</v>
      </c>
      <c r="M79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0" spans="1:13" x14ac:dyDescent="0.25">
      <c r="A8000" s="164">
        <f>+Exports!A8003</f>
        <v>44895</v>
      </c>
      <c r="B8000" s="165">
        <f t="shared" si="496"/>
        <v>2022</v>
      </c>
      <c r="C8000" s="165">
        <f t="shared" si="497"/>
        <v>11</v>
      </c>
      <c r="D8000" s="165">
        <f t="shared" si="498"/>
        <v>30</v>
      </c>
      <c r="E8000" s="165">
        <f>+Exports!B8003</f>
        <v>6</v>
      </c>
      <c r="F8000" s="165">
        <f>+WEEKDAY(ExportsELAP[[#This Row],[Date Prevailing]],1)</f>
        <v>4</v>
      </c>
      <c r="G8000" s="165">
        <f>+COUNTIFS(ECR_Hours!$K$6:$K$7,ExportsELAP[[#This Row],[Date Prevailing]])</f>
        <v>0</v>
      </c>
      <c r="H8000" s="165">
        <f t="shared" si="499"/>
        <v>4</v>
      </c>
      <c r="I8000" s="166">
        <f>+Exports!G8003</f>
        <v>9.7871999999999986</v>
      </c>
      <c r="J8000" s="166">
        <f>+'ELAP_IPCO-APND'!D8003</f>
        <v>128.82587000000001</v>
      </c>
      <c r="K8000" s="166">
        <f>+(ExportsELAP[[#This Row],[Exports kWh - MPT]]/1000)*ExportsELAP[[#This Row],[EIM Price]]</f>
        <v>1.2608445548639999</v>
      </c>
      <c r="L8000" s="167" t="str">
        <f>+INDEX(ECR_Hours!$I$12:$I$15,MATCH(ExportsELAP[[#This Row],[Date Prevailing]],ECR_Hours!$H$12:$H$15,1))</f>
        <v>NS</v>
      </c>
      <c r="M80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1" spans="1:13" x14ac:dyDescent="0.25">
      <c r="A8001" s="164">
        <f>+Exports!A8004</f>
        <v>44895</v>
      </c>
      <c r="B8001" s="165">
        <f t="shared" si="496"/>
        <v>2022</v>
      </c>
      <c r="C8001" s="165">
        <f t="shared" si="497"/>
        <v>11</v>
      </c>
      <c r="D8001" s="165">
        <f t="shared" si="498"/>
        <v>30</v>
      </c>
      <c r="E8001" s="165">
        <f>+Exports!B8004</f>
        <v>7</v>
      </c>
      <c r="F8001" s="165">
        <f>+WEEKDAY(ExportsELAP[[#This Row],[Date Prevailing]],1)</f>
        <v>4</v>
      </c>
      <c r="G8001" s="165">
        <f>+COUNTIFS(ECR_Hours!$K$6:$K$7,ExportsELAP[[#This Row],[Date Prevailing]])</f>
        <v>0</v>
      </c>
      <c r="H8001" s="165">
        <f t="shared" si="499"/>
        <v>4</v>
      </c>
      <c r="I8001" s="166">
        <f>+Exports!G8004</f>
        <v>8.1585999999999999</v>
      </c>
      <c r="J8001" s="166">
        <f>+'ELAP_IPCO-APND'!D8004</f>
        <v>141.05046999999999</v>
      </c>
      <c r="K8001" s="166">
        <f>+(ExportsELAP[[#This Row],[Exports kWh - MPT]]/1000)*ExportsELAP[[#This Row],[EIM Price]]</f>
        <v>1.1507743645419999</v>
      </c>
      <c r="L8001" s="167" t="str">
        <f>+INDEX(ECR_Hours!$I$12:$I$15,MATCH(ExportsELAP[[#This Row],[Date Prevailing]],ECR_Hours!$H$12:$H$15,1))</f>
        <v>NS</v>
      </c>
      <c r="M80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2" spans="1:13" x14ac:dyDescent="0.25">
      <c r="A8002" s="164">
        <f>+Exports!A8005</f>
        <v>44895</v>
      </c>
      <c r="B8002" s="165">
        <f t="shared" ref="B8002:B8065" si="500">+YEAR(A8002)</f>
        <v>2022</v>
      </c>
      <c r="C8002" s="165">
        <f t="shared" ref="C8002:C8065" si="501">+MONTH(A8002)</f>
        <v>11</v>
      </c>
      <c r="D8002" s="165">
        <f t="shared" ref="D8002:D8065" si="502">+DAY(A8002)</f>
        <v>30</v>
      </c>
      <c r="E8002" s="165">
        <f>+Exports!B8005</f>
        <v>8</v>
      </c>
      <c r="F8002" s="165">
        <f>+WEEKDAY(ExportsELAP[[#This Row],[Date Prevailing]],1)</f>
        <v>4</v>
      </c>
      <c r="G8002" s="165">
        <f>+COUNTIFS(ECR_Hours!$K$6:$K$7,ExportsELAP[[#This Row],[Date Prevailing]])</f>
        <v>0</v>
      </c>
      <c r="H8002" s="165">
        <f t="shared" ref="H8002:H8065" si="503">+IF(G8002=1,0,F8002)</f>
        <v>4</v>
      </c>
      <c r="I8002" s="166">
        <f>+Exports!G8005</f>
        <v>9.5587999999999891</v>
      </c>
      <c r="J8002" s="166">
        <f>+'ELAP_IPCO-APND'!D8005</f>
        <v>185.31008</v>
      </c>
      <c r="K8002" s="166">
        <f>+(ExportsELAP[[#This Row],[Exports kWh - MPT]]/1000)*ExportsELAP[[#This Row],[EIM Price]]</f>
        <v>1.7713419927039979</v>
      </c>
      <c r="L8002" s="167" t="str">
        <f>+INDEX(ECR_Hours!$I$12:$I$15,MATCH(ExportsELAP[[#This Row],[Date Prevailing]],ECR_Hours!$H$12:$H$15,1))</f>
        <v>NS</v>
      </c>
      <c r="M80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3" spans="1:13" x14ac:dyDescent="0.25">
      <c r="A8003" s="164">
        <f>+Exports!A8006</f>
        <v>44895</v>
      </c>
      <c r="B8003" s="165">
        <f t="shared" si="500"/>
        <v>2022</v>
      </c>
      <c r="C8003" s="165">
        <f t="shared" si="501"/>
        <v>11</v>
      </c>
      <c r="D8003" s="165">
        <f t="shared" si="502"/>
        <v>30</v>
      </c>
      <c r="E8003" s="165">
        <f>+Exports!B8006</f>
        <v>9</v>
      </c>
      <c r="F8003" s="165">
        <f>+WEEKDAY(ExportsELAP[[#This Row],[Date Prevailing]],1)</f>
        <v>4</v>
      </c>
      <c r="G8003" s="165">
        <f>+COUNTIFS(ECR_Hours!$K$6:$K$7,ExportsELAP[[#This Row],[Date Prevailing]])</f>
        <v>0</v>
      </c>
      <c r="H8003" s="165">
        <f t="shared" si="503"/>
        <v>4</v>
      </c>
      <c r="I8003" s="166">
        <f>+Exports!G8006</f>
        <v>409.86520000000002</v>
      </c>
      <c r="J8003" s="166">
        <f>+'ELAP_IPCO-APND'!D8006</f>
        <v>155.29705999999999</v>
      </c>
      <c r="K8003" s="166">
        <f>+(ExportsELAP[[#This Row],[Exports kWh - MPT]]/1000)*ExportsELAP[[#This Row],[EIM Price]]</f>
        <v>63.650860556312004</v>
      </c>
      <c r="L8003" s="167" t="str">
        <f>+INDEX(ECR_Hours!$I$12:$I$15,MATCH(ExportsELAP[[#This Row],[Date Prevailing]],ECR_Hours!$H$12:$H$15,1))</f>
        <v>NS</v>
      </c>
      <c r="M80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4" spans="1:13" x14ac:dyDescent="0.25">
      <c r="A8004" s="164">
        <f>+Exports!A8007</f>
        <v>44895</v>
      </c>
      <c r="B8004" s="165">
        <f t="shared" si="500"/>
        <v>2022</v>
      </c>
      <c r="C8004" s="165">
        <f t="shared" si="501"/>
        <v>11</v>
      </c>
      <c r="D8004" s="165">
        <f t="shared" si="502"/>
        <v>30</v>
      </c>
      <c r="E8004" s="165">
        <f>+Exports!B8007</f>
        <v>10</v>
      </c>
      <c r="F8004" s="165">
        <f>+WEEKDAY(ExportsELAP[[#This Row],[Date Prevailing]],1)</f>
        <v>4</v>
      </c>
      <c r="G8004" s="165">
        <f>+COUNTIFS(ECR_Hours!$K$6:$K$7,ExportsELAP[[#This Row],[Date Prevailing]])</f>
        <v>0</v>
      </c>
      <c r="H8004" s="165">
        <f t="shared" si="503"/>
        <v>4</v>
      </c>
      <c r="I8004" s="166">
        <f>+Exports!G8007</f>
        <v>1607.4248</v>
      </c>
      <c r="J8004" s="166">
        <f>+'ELAP_IPCO-APND'!D8007</f>
        <v>108.00242</v>
      </c>
      <c r="K8004" s="166">
        <f>+(ExportsELAP[[#This Row],[Exports kWh - MPT]]/1000)*ExportsELAP[[#This Row],[EIM Price]]</f>
        <v>173.60576836801599</v>
      </c>
      <c r="L8004" s="167" t="str">
        <f>+INDEX(ECR_Hours!$I$12:$I$15,MATCH(ExportsELAP[[#This Row],[Date Prevailing]],ECR_Hours!$H$12:$H$15,1))</f>
        <v>NS</v>
      </c>
      <c r="M80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5" spans="1:13" x14ac:dyDescent="0.25">
      <c r="A8005" s="164">
        <f>+Exports!A8008</f>
        <v>44895</v>
      </c>
      <c r="B8005" s="165">
        <f t="shared" si="500"/>
        <v>2022</v>
      </c>
      <c r="C8005" s="165">
        <f t="shared" si="501"/>
        <v>11</v>
      </c>
      <c r="D8005" s="165">
        <f t="shared" si="502"/>
        <v>30</v>
      </c>
      <c r="E8005" s="165">
        <f>+Exports!B8008</f>
        <v>11</v>
      </c>
      <c r="F8005" s="165">
        <f>+WEEKDAY(ExportsELAP[[#This Row],[Date Prevailing]],1)</f>
        <v>4</v>
      </c>
      <c r="G8005" s="165">
        <f>+COUNTIFS(ECR_Hours!$K$6:$K$7,ExportsELAP[[#This Row],[Date Prevailing]])</f>
        <v>0</v>
      </c>
      <c r="H8005" s="165">
        <f t="shared" si="503"/>
        <v>4</v>
      </c>
      <c r="I8005" s="166">
        <f>+Exports!G8008</f>
        <v>4498.7731000000003</v>
      </c>
      <c r="J8005" s="166">
        <f>+'ELAP_IPCO-APND'!D8008</f>
        <v>104.89469</v>
      </c>
      <c r="K8005" s="166">
        <f>+(ExportsELAP[[#This Row],[Exports kWh - MPT]]/1000)*ExportsELAP[[#This Row],[EIM Price]]</f>
        <v>471.89740970483899</v>
      </c>
      <c r="L8005" s="167" t="str">
        <f>+INDEX(ECR_Hours!$I$12:$I$15,MATCH(ExportsELAP[[#This Row],[Date Prevailing]],ECR_Hours!$H$12:$H$15,1))</f>
        <v>NS</v>
      </c>
      <c r="M80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6" spans="1:13" x14ac:dyDescent="0.25">
      <c r="A8006" s="164">
        <f>+Exports!A8009</f>
        <v>44895</v>
      </c>
      <c r="B8006" s="165">
        <f t="shared" si="500"/>
        <v>2022</v>
      </c>
      <c r="C8006" s="165">
        <f t="shared" si="501"/>
        <v>11</v>
      </c>
      <c r="D8006" s="165">
        <f t="shared" si="502"/>
        <v>30</v>
      </c>
      <c r="E8006" s="165">
        <f>+Exports!B8009</f>
        <v>12</v>
      </c>
      <c r="F8006" s="165">
        <f>+WEEKDAY(ExportsELAP[[#This Row],[Date Prevailing]],1)</f>
        <v>4</v>
      </c>
      <c r="G8006" s="165">
        <f>+COUNTIFS(ECR_Hours!$K$6:$K$7,ExportsELAP[[#This Row],[Date Prevailing]])</f>
        <v>0</v>
      </c>
      <c r="H8006" s="165">
        <f t="shared" si="503"/>
        <v>4</v>
      </c>
      <c r="I8006" s="166">
        <f>+Exports!G8009</f>
        <v>8697.4004000000004</v>
      </c>
      <c r="J8006" s="166">
        <f>+'ELAP_IPCO-APND'!D8009</f>
        <v>107.78319999999999</v>
      </c>
      <c r="K8006" s="166">
        <f>+(ExportsELAP[[#This Row],[Exports kWh - MPT]]/1000)*ExportsELAP[[#This Row],[EIM Price]]</f>
        <v>937.4336467932801</v>
      </c>
      <c r="L8006" s="167" t="str">
        <f>+INDEX(ECR_Hours!$I$12:$I$15,MATCH(ExportsELAP[[#This Row],[Date Prevailing]],ECR_Hours!$H$12:$H$15,1))</f>
        <v>NS</v>
      </c>
      <c r="M80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7" spans="1:13" x14ac:dyDescent="0.25">
      <c r="A8007" s="164">
        <f>+Exports!A8010</f>
        <v>44895</v>
      </c>
      <c r="B8007" s="165">
        <f t="shared" si="500"/>
        <v>2022</v>
      </c>
      <c r="C8007" s="165">
        <f t="shared" si="501"/>
        <v>11</v>
      </c>
      <c r="D8007" s="165">
        <f t="shared" si="502"/>
        <v>30</v>
      </c>
      <c r="E8007" s="165">
        <f>+Exports!B8010</f>
        <v>13</v>
      </c>
      <c r="F8007" s="165">
        <f>+WEEKDAY(ExportsELAP[[#This Row],[Date Prevailing]],1)</f>
        <v>4</v>
      </c>
      <c r="G8007" s="165">
        <f>+COUNTIFS(ECR_Hours!$K$6:$K$7,ExportsELAP[[#This Row],[Date Prevailing]])</f>
        <v>0</v>
      </c>
      <c r="H8007" s="165">
        <f t="shared" si="503"/>
        <v>4</v>
      </c>
      <c r="I8007" s="166">
        <f>+Exports!G8010</f>
        <v>9635.045299999998</v>
      </c>
      <c r="J8007" s="166">
        <f>+'ELAP_IPCO-APND'!D8010</f>
        <v>108.06592000000001</v>
      </c>
      <c r="K8007" s="166">
        <f>+(ExportsELAP[[#This Row],[Exports kWh - MPT]]/1000)*ExportsELAP[[#This Row],[EIM Price]]</f>
        <v>1041.2200345861759</v>
      </c>
      <c r="L8007" s="167" t="str">
        <f>+INDEX(ECR_Hours!$I$12:$I$15,MATCH(ExportsELAP[[#This Row],[Date Prevailing]],ECR_Hours!$H$12:$H$15,1))</f>
        <v>NS</v>
      </c>
      <c r="M80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8" spans="1:13" x14ac:dyDescent="0.25">
      <c r="A8008" s="164">
        <f>+Exports!A8011</f>
        <v>44895</v>
      </c>
      <c r="B8008" s="165">
        <f t="shared" si="500"/>
        <v>2022</v>
      </c>
      <c r="C8008" s="165">
        <f t="shared" si="501"/>
        <v>11</v>
      </c>
      <c r="D8008" s="165">
        <f t="shared" si="502"/>
        <v>30</v>
      </c>
      <c r="E8008" s="165">
        <f>+Exports!B8011</f>
        <v>14</v>
      </c>
      <c r="F8008" s="165">
        <f>+WEEKDAY(ExportsELAP[[#This Row],[Date Prevailing]],1)</f>
        <v>4</v>
      </c>
      <c r="G8008" s="165">
        <f>+COUNTIFS(ECR_Hours!$K$6:$K$7,ExportsELAP[[#This Row],[Date Prevailing]])</f>
        <v>0</v>
      </c>
      <c r="H8008" s="165">
        <f t="shared" si="503"/>
        <v>4</v>
      </c>
      <c r="I8008" s="166">
        <f>+Exports!G8011</f>
        <v>8993.357399999999</v>
      </c>
      <c r="J8008" s="166">
        <f>+'ELAP_IPCO-APND'!D8011</f>
        <v>96.479690000000005</v>
      </c>
      <c r="K8008" s="166">
        <f>+(ExportsELAP[[#This Row],[Exports kWh - MPT]]/1000)*ExportsELAP[[#This Row],[EIM Price]]</f>
        <v>867.676334011206</v>
      </c>
      <c r="L8008" s="167" t="str">
        <f>+INDEX(ECR_Hours!$I$12:$I$15,MATCH(ExportsELAP[[#This Row],[Date Prevailing]],ECR_Hours!$H$12:$H$15,1))</f>
        <v>NS</v>
      </c>
      <c r="M80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09" spans="1:13" x14ac:dyDescent="0.25">
      <c r="A8009" s="164">
        <f>+Exports!A8012</f>
        <v>44895</v>
      </c>
      <c r="B8009" s="165">
        <f t="shared" si="500"/>
        <v>2022</v>
      </c>
      <c r="C8009" s="165">
        <f t="shared" si="501"/>
        <v>11</v>
      </c>
      <c r="D8009" s="165">
        <f t="shared" si="502"/>
        <v>30</v>
      </c>
      <c r="E8009" s="165">
        <f>+Exports!B8012</f>
        <v>15</v>
      </c>
      <c r="F8009" s="165">
        <f>+WEEKDAY(ExportsELAP[[#This Row],[Date Prevailing]],1)</f>
        <v>4</v>
      </c>
      <c r="G8009" s="165">
        <f>+COUNTIFS(ECR_Hours!$K$6:$K$7,ExportsELAP[[#This Row],[Date Prevailing]])</f>
        <v>0</v>
      </c>
      <c r="H8009" s="165">
        <f t="shared" si="503"/>
        <v>4</v>
      </c>
      <c r="I8009" s="166">
        <f>+Exports!G8012</f>
        <v>4659.1103000000003</v>
      </c>
      <c r="J8009" s="166">
        <f>+'ELAP_IPCO-APND'!D8012</f>
        <v>98.448999999999998</v>
      </c>
      <c r="K8009" s="166">
        <f>+(ExportsELAP[[#This Row],[Exports kWh - MPT]]/1000)*ExportsELAP[[#This Row],[EIM Price]]</f>
        <v>458.68474992469999</v>
      </c>
      <c r="L8009" s="167" t="str">
        <f>+INDEX(ECR_Hours!$I$12:$I$15,MATCH(ExportsELAP[[#This Row],[Date Prevailing]],ECR_Hours!$H$12:$H$15,1))</f>
        <v>NS</v>
      </c>
      <c r="M80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0" spans="1:13" x14ac:dyDescent="0.25">
      <c r="A8010" s="164">
        <f>+Exports!A8013</f>
        <v>44895</v>
      </c>
      <c r="B8010" s="165">
        <f t="shared" si="500"/>
        <v>2022</v>
      </c>
      <c r="C8010" s="165">
        <f t="shared" si="501"/>
        <v>11</v>
      </c>
      <c r="D8010" s="165">
        <f t="shared" si="502"/>
        <v>30</v>
      </c>
      <c r="E8010" s="165">
        <f>+Exports!B8013</f>
        <v>16</v>
      </c>
      <c r="F8010" s="165">
        <f>+WEEKDAY(ExportsELAP[[#This Row],[Date Prevailing]],1)</f>
        <v>4</v>
      </c>
      <c r="G8010" s="165">
        <f>+COUNTIFS(ECR_Hours!$K$6:$K$7,ExportsELAP[[#This Row],[Date Prevailing]])</f>
        <v>0</v>
      </c>
      <c r="H8010" s="165">
        <f t="shared" si="503"/>
        <v>4</v>
      </c>
      <c r="I8010" s="166">
        <f>+Exports!G8013</f>
        <v>1674.9248</v>
      </c>
      <c r="J8010" s="166">
        <f>+'ELAP_IPCO-APND'!D8013</f>
        <v>112.6561</v>
      </c>
      <c r="K8010" s="166">
        <f>+(ExportsELAP[[#This Row],[Exports kWh - MPT]]/1000)*ExportsELAP[[#This Row],[EIM Price]]</f>
        <v>188.69049576128</v>
      </c>
      <c r="L8010" s="167" t="str">
        <f>+INDEX(ECR_Hours!$I$12:$I$15,MATCH(ExportsELAP[[#This Row],[Date Prevailing]],ECR_Hours!$H$12:$H$15,1))</f>
        <v>NS</v>
      </c>
      <c r="M80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1" spans="1:13" x14ac:dyDescent="0.25">
      <c r="A8011" s="164">
        <f>+Exports!A8014</f>
        <v>44895</v>
      </c>
      <c r="B8011" s="165">
        <f t="shared" si="500"/>
        <v>2022</v>
      </c>
      <c r="C8011" s="165">
        <f t="shared" si="501"/>
        <v>11</v>
      </c>
      <c r="D8011" s="165">
        <f t="shared" si="502"/>
        <v>30</v>
      </c>
      <c r="E8011" s="165">
        <f>+Exports!B8014</f>
        <v>17</v>
      </c>
      <c r="F8011" s="165">
        <f>+WEEKDAY(ExportsELAP[[#This Row],[Date Prevailing]],1)</f>
        <v>4</v>
      </c>
      <c r="G8011" s="165">
        <f>+COUNTIFS(ECR_Hours!$K$6:$K$7,ExportsELAP[[#This Row],[Date Prevailing]])</f>
        <v>0</v>
      </c>
      <c r="H8011" s="165">
        <f t="shared" si="503"/>
        <v>4</v>
      </c>
      <c r="I8011" s="166">
        <f>+Exports!G8014</f>
        <v>260.19880000000001</v>
      </c>
      <c r="J8011" s="166">
        <f>+'ELAP_IPCO-APND'!D8014</f>
        <v>136.83884</v>
      </c>
      <c r="K8011" s="166">
        <f>+(ExportsELAP[[#This Row],[Exports kWh - MPT]]/1000)*ExportsELAP[[#This Row],[EIM Price]]</f>
        <v>35.605301961392001</v>
      </c>
      <c r="L8011" s="167" t="str">
        <f>+INDEX(ECR_Hours!$I$12:$I$15,MATCH(ExportsELAP[[#This Row],[Date Prevailing]],ECR_Hours!$H$12:$H$15,1))</f>
        <v>NS</v>
      </c>
      <c r="M80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2" spans="1:13" x14ac:dyDescent="0.25">
      <c r="A8012" s="164">
        <f>+Exports!A8015</f>
        <v>44895</v>
      </c>
      <c r="B8012" s="165">
        <f t="shared" si="500"/>
        <v>2022</v>
      </c>
      <c r="C8012" s="165">
        <f t="shared" si="501"/>
        <v>11</v>
      </c>
      <c r="D8012" s="165">
        <f t="shared" si="502"/>
        <v>30</v>
      </c>
      <c r="E8012" s="165">
        <f>+Exports!B8015</f>
        <v>18</v>
      </c>
      <c r="F8012" s="165">
        <f>+WEEKDAY(ExportsELAP[[#This Row],[Date Prevailing]],1)</f>
        <v>4</v>
      </c>
      <c r="G8012" s="165">
        <f>+COUNTIFS(ECR_Hours!$K$6:$K$7,ExportsELAP[[#This Row],[Date Prevailing]])</f>
        <v>0</v>
      </c>
      <c r="H8012" s="165">
        <f t="shared" si="503"/>
        <v>4</v>
      </c>
      <c r="I8012" s="166">
        <f>+Exports!G8015</f>
        <v>10.0541</v>
      </c>
      <c r="J8012" s="166">
        <f>+'ELAP_IPCO-APND'!D8015</f>
        <v>159.45711</v>
      </c>
      <c r="K8012" s="166">
        <f>+(ExportsELAP[[#This Row],[Exports kWh - MPT]]/1000)*ExportsELAP[[#This Row],[EIM Price]]</f>
        <v>1.603197729651</v>
      </c>
      <c r="L8012" s="167" t="str">
        <f>+INDEX(ECR_Hours!$I$12:$I$15,MATCH(ExportsELAP[[#This Row],[Date Prevailing]],ECR_Hours!$H$12:$H$15,1))</f>
        <v>NS</v>
      </c>
      <c r="M80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3" spans="1:13" x14ac:dyDescent="0.25">
      <c r="A8013" s="164">
        <f>+Exports!A8016</f>
        <v>44895</v>
      </c>
      <c r="B8013" s="165">
        <f t="shared" si="500"/>
        <v>2022</v>
      </c>
      <c r="C8013" s="165">
        <f t="shared" si="501"/>
        <v>11</v>
      </c>
      <c r="D8013" s="165">
        <f t="shared" si="502"/>
        <v>30</v>
      </c>
      <c r="E8013" s="165">
        <f>+Exports!B8016</f>
        <v>19</v>
      </c>
      <c r="F8013" s="165">
        <f>+WEEKDAY(ExportsELAP[[#This Row],[Date Prevailing]],1)</f>
        <v>4</v>
      </c>
      <c r="G8013" s="165">
        <f>+COUNTIFS(ECR_Hours!$K$6:$K$7,ExportsELAP[[#This Row],[Date Prevailing]])</f>
        <v>0</v>
      </c>
      <c r="H8013" s="165">
        <f t="shared" si="503"/>
        <v>4</v>
      </c>
      <c r="I8013" s="166">
        <f>+Exports!G8016</f>
        <v>9.8558000000000003</v>
      </c>
      <c r="J8013" s="166">
        <f>+'ELAP_IPCO-APND'!D8016</f>
        <v>159.68190000000001</v>
      </c>
      <c r="K8013" s="166">
        <f>+(ExportsELAP[[#This Row],[Exports kWh - MPT]]/1000)*ExportsELAP[[#This Row],[EIM Price]]</f>
        <v>1.5737928700200001</v>
      </c>
      <c r="L8013" s="167" t="str">
        <f>+INDEX(ECR_Hours!$I$12:$I$15,MATCH(ExportsELAP[[#This Row],[Date Prevailing]],ECR_Hours!$H$12:$H$15,1))</f>
        <v>NS</v>
      </c>
      <c r="M80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4" spans="1:13" x14ac:dyDescent="0.25">
      <c r="A8014" s="164">
        <f>+Exports!A8017</f>
        <v>44895</v>
      </c>
      <c r="B8014" s="165">
        <f t="shared" si="500"/>
        <v>2022</v>
      </c>
      <c r="C8014" s="165">
        <f t="shared" si="501"/>
        <v>11</v>
      </c>
      <c r="D8014" s="165">
        <f t="shared" si="502"/>
        <v>30</v>
      </c>
      <c r="E8014" s="165">
        <f>+Exports!B8017</f>
        <v>20</v>
      </c>
      <c r="F8014" s="165">
        <f>+WEEKDAY(ExportsELAP[[#This Row],[Date Prevailing]],1)</f>
        <v>4</v>
      </c>
      <c r="G8014" s="165">
        <f>+COUNTIFS(ECR_Hours!$K$6:$K$7,ExportsELAP[[#This Row],[Date Prevailing]])</f>
        <v>0</v>
      </c>
      <c r="H8014" s="165">
        <f t="shared" si="503"/>
        <v>4</v>
      </c>
      <c r="I8014" s="166">
        <f>+Exports!G8017</f>
        <v>10.4145</v>
      </c>
      <c r="J8014" s="166">
        <f>+'ELAP_IPCO-APND'!D8017</f>
        <v>161.89416</v>
      </c>
      <c r="K8014" s="166">
        <f>+(ExportsELAP[[#This Row],[Exports kWh - MPT]]/1000)*ExportsELAP[[#This Row],[EIM Price]]</f>
        <v>1.6860467293200001</v>
      </c>
      <c r="L8014" s="167" t="str">
        <f>+INDEX(ECR_Hours!$I$12:$I$15,MATCH(ExportsELAP[[#This Row],[Date Prevailing]],ECR_Hours!$H$12:$H$15,1))</f>
        <v>NS</v>
      </c>
      <c r="M80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5" spans="1:13" x14ac:dyDescent="0.25">
      <c r="A8015" s="164">
        <f>+Exports!A8018</f>
        <v>44895</v>
      </c>
      <c r="B8015" s="165">
        <f t="shared" si="500"/>
        <v>2022</v>
      </c>
      <c r="C8015" s="165">
        <f t="shared" si="501"/>
        <v>11</v>
      </c>
      <c r="D8015" s="165">
        <f t="shared" si="502"/>
        <v>30</v>
      </c>
      <c r="E8015" s="165">
        <f>+Exports!B8018</f>
        <v>21</v>
      </c>
      <c r="F8015" s="165">
        <f>+WEEKDAY(ExportsELAP[[#This Row],[Date Prevailing]],1)</f>
        <v>4</v>
      </c>
      <c r="G8015" s="165">
        <f>+COUNTIFS(ECR_Hours!$K$6:$K$7,ExportsELAP[[#This Row],[Date Prevailing]])</f>
        <v>0</v>
      </c>
      <c r="H8015" s="165">
        <f t="shared" si="503"/>
        <v>4</v>
      </c>
      <c r="I8015" s="166">
        <f>+Exports!G8018</f>
        <v>10.68399999999999</v>
      </c>
      <c r="J8015" s="166">
        <f>+'ELAP_IPCO-APND'!D8018</f>
        <v>156.79888</v>
      </c>
      <c r="K8015" s="166">
        <f>+(ExportsELAP[[#This Row],[Exports kWh - MPT]]/1000)*ExportsELAP[[#This Row],[EIM Price]]</f>
        <v>1.6752392339199984</v>
      </c>
      <c r="L8015" s="167" t="str">
        <f>+INDEX(ECR_Hours!$I$12:$I$15,MATCH(ExportsELAP[[#This Row],[Date Prevailing]],ECR_Hours!$H$12:$H$15,1))</f>
        <v>NS</v>
      </c>
      <c r="M80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6" spans="1:13" x14ac:dyDescent="0.25">
      <c r="A8016" s="164">
        <f>+Exports!A8019</f>
        <v>44895</v>
      </c>
      <c r="B8016" s="165">
        <f t="shared" si="500"/>
        <v>2022</v>
      </c>
      <c r="C8016" s="165">
        <f t="shared" si="501"/>
        <v>11</v>
      </c>
      <c r="D8016" s="165">
        <f t="shared" si="502"/>
        <v>30</v>
      </c>
      <c r="E8016" s="165">
        <f>+Exports!B8019</f>
        <v>22</v>
      </c>
      <c r="F8016" s="165">
        <f>+WEEKDAY(ExportsELAP[[#This Row],[Date Prevailing]],1)</f>
        <v>4</v>
      </c>
      <c r="G8016" s="165">
        <f>+COUNTIFS(ECR_Hours!$K$6:$K$7,ExportsELAP[[#This Row],[Date Prevailing]])</f>
        <v>0</v>
      </c>
      <c r="H8016" s="165">
        <f t="shared" si="503"/>
        <v>4</v>
      </c>
      <c r="I8016" s="166">
        <f>+Exports!G8019</f>
        <v>9.781699999999999</v>
      </c>
      <c r="J8016" s="166">
        <f>+'ELAP_IPCO-APND'!D8019</f>
        <v>151.66469000000001</v>
      </c>
      <c r="K8016" s="166">
        <f>+(ExportsELAP[[#This Row],[Exports kWh - MPT]]/1000)*ExportsELAP[[#This Row],[EIM Price]]</f>
        <v>1.483538498173</v>
      </c>
      <c r="L8016" s="167" t="str">
        <f>+INDEX(ECR_Hours!$I$12:$I$15,MATCH(ExportsELAP[[#This Row],[Date Prevailing]],ECR_Hours!$H$12:$H$15,1))</f>
        <v>NS</v>
      </c>
      <c r="M80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7" spans="1:13" x14ac:dyDescent="0.25">
      <c r="A8017" s="164">
        <f>+Exports!A8020</f>
        <v>44895</v>
      </c>
      <c r="B8017" s="165">
        <f t="shared" si="500"/>
        <v>2022</v>
      </c>
      <c r="C8017" s="165">
        <f t="shared" si="501"/>
        <v>11</v>
      </c>
      <c r="D8017" s="165">
        <f t="shared" si="502"/>
        <v>30</v>
      </c>
      <c r="E8017" s="165">
        <f>+Exports!B8020</f>
        <v>23</v>
      </c>
      <c r="F8017" s="165">
        <f>+WEEKDAY(ExportsELAP[[#This Row],[Date Prevailing]],1)</f>
        <v>4</v>
      </c>
      <c r="G8017" s="165">
        <f>+COUNTIFS(ECR_Hours!$K$6:$K$7,ExportsELAP[[#This Row],[Date Prevailing]])</f>
        <v>0</v>
      </c>
      <c r="H8017" s="165">
        <f t="shared" si="503"/>
        <v>4</v>
      </c>
      <c r="I8017" s="166">
        <f>+Exports!G8020</f>
        <v>10.258000000000001</v>
      </c>
      <c r="J8017" s="166">
        <f>+'ELAP_IPCO-APND'!D8020</f>
        <v>129.99200999999999</v>
      </c>
      <c r="K8017" s="166">
        <f>+(ExportsELAP[[#This Row],[Exports kWh - MPT]]/1000)*ExportsELAP[[#This Row],[EIM Price]]</f>
        <v>1.3334580385800001</v>
      </c>
      <c r="L8017" s="167" t="str">
        <f>+INDEX(ECR_Hours!$I$12:$I$15,MATCH(ExportsELAP[[#This Row],[Date Prevailing]],ECR_Hours!$H$12:$H$15,1))</f>
        <v>NS</v>
      </c>
      <c r="M80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8" spans="1:13" x14ac:dyDescent="0.25">
      <c r="A8018" s="164">
        <f>+Exports!A8021</f>
        <v>44895</v>
      </c>
      <c r="B8018" s="165">
        <f t="shared" si="500"/>
        <v>2022</v>
      </c>
      <c r="C8018" s="165">
        <f t="shared" si="501"/>
        <v>11</v>
      </c>
      <c r="D8018" s="165">
        <f t="shared" si="502"/>
        <v>30</v>
      </c>
      <c r="E8018" s="165">
        <f>+Exports!B8021</f>
        <v>24</v>
      </c>
      <c r="F8018" s="165">
        <f>+WEEKDAY(ExportsELAP[[#This Row],[Date Prevailing]],1)</f>
        <v>4</v>
      </c>
      <c r="G8018" s="165">
        <f>+COUNTIFS(ECR_Hours!$K$6:$K$7,ExportsELAP[[#This Row],[Date Prevailing]])</f>
        <v>0</v>
      </c>
      <c r="H8018" s="165">
        <f t="shared" si="503"/>
        <v>4</v>
      </c>
      <c r="I8018" s="166">
        <f>+Exports!G8021</f>
        <v>10.755000000000001</v>
      </c>
      <c r="J8018" s="166">
        <f>+'ELAP_IPCO-APND'!D8021</f>
        <v>114.12233000000001</v>
      </c>
      <c r="K8018" s="166">
        <f>+(ExportsELAP[[#This Row],[Exports kWh - MPT]]/1000)*ExportsELAP[[#This Row],[EIM Price]]</f>
        <v>1.2273856591500001</v>
      </c>
      <c r="L8018" s="167" t="str">
        <f>+INDEX(ECR_Hours!$I$12:$I$15,MATCH(ExportsELAP[[#This Row],[Date Prevailing]],ECR_Hours!$H$12:$H$15,1))</f>
        <v>NS</v>
      </c>
      <c r="M80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19" spans="1:13" x14ac:dyDescent="0.25">
      <c r="A8019" s="164">
        <f>+Exports!A8022</f>
        <v>44896</v>
      </c>
      <c r="B8019" s="165">
        <f t="shared" si="500"/>
        <v>2022</v>
      </c>
      <c r="C8019" s="165">
        <f t="shared" si="501"/>
        <v>12</v>
      </c>
      <c r="D8019" s="165">
        <f t="shared" si="502"/>
        <v>1</v>
      </c>
      <c r="E8019" s="165">
        <f>+Exports!B8022</f>
        <v>1</v>
      </c>
      <c r="F8019" s="165">
        <f>+WEEKDAY(ExportsELAP[[#This Row],[Date Prevailing]],1)</f>
        <v>5</v>
      </c>
      <c r="G8019" s="165">
        <f>+COUNTIFS(ECR_Hours!$K$6:$K$7,ExportsELAP[[#This Row],[Date Prevailing]])</f>
        <v>0</v>
      </c>
      <c r="H8019" s="165">
        <f t="shared" si="503"/>
        <v>5</v>
      </c>
      <c r="I8019" s="166">
        <f>+Exports!G8022</f>
        <v>11.5345</v>
      </c>
      <c r="J8019" s="166">
        <f>+'ELAP_IPCO-APND'!D8022</f>
        <v>106.61185</v>
      </c>
      <c r="K8019" s="166">
        <f>+(ExportsELAP[[#This Row],[Exports kWh - MPT]]/1000)*ExportsELAP[[#This Row],[EIM Price]]</f>
        <v>1.229714383825</v>
      </c>
      <c r="L8019" s="167" t="str">
        <f>+INDEX(ECR_Hours!$I$12:$I$15,MATCH(ExportsELAP[[#This Row],[Date Prevailing]],ECR_Hours!$H$12:$H$15,1))</f>
        <v>NS</v>
      </c>
      <c r="M80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0" spans="1:13" x14ac:dyDescent="0.25">
      <c r="A8020" s="164">
        <f>+Exports!A8023</f>
        <v>44896</v>
      </c>
      <c r="B8020" s="165">
        <f t="shared" si="500"/>
        <v>2022</v>
      </c>
      <c r="C8020" s="165">
        <f t="shared" si="501"/>
        <v>12</v>
      </c>
      <c r="D8020" s="165">
        <f t="shared" si="502"/>
        <v>1</v>
      </c>
      <c r="E8020" s="165">
        <f>+Exports!B8023</f>
        <v>2</v>
      </c>
      <c r="F8020" s="165">
        <f>+WEEKDAY(ExportsELAP[[#This Row],[Date Prevailing]],1)</f>
        <v>5</v>
      </c>
      <c r="G8020" s="165">
        <f>+COUNTIFS(ECR_Hours!$K$6:$K$7,ExportsELAP[[#This Row],[Date Prevailing]])</f>
        <v>0</v>
      </c>
      <c r="H8020" s="165">
        <f t="shared" si="503"/>
        <v>5</v>
      </c>
      <c r="I8020" s="166">
        <f>+Exports!G8023</f>
        <v>14.175800000000001</v>
      </c>
      <c r="J8020" s="166">
        <f>+'ELAP_IPCO-APND'!D8023</f>
        <v>119.07942</v>
      </c>
      <c r="K8020" s="166">
        <f>+(ExportsELAP[[#This Row],[Exports kWh - MPT]]/1000)*ExportsELAP[[#This Row],[EIM Price]]</f>
        <v>1.6880460420359999</v>
      </c>
      <c r="L8020" s="167" t="str">
        <f>+INDEX(ECR_Hours!$I$12:$I$15,MATCH(ExportsELAP[[#This Row],[Date Prevailing]],ECR_Hours!$H$12:$H$15,1))</f>
        <v>NS</v>
      </c>
      <c r="M80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1" spans="1:13" x14ac:dyDescent="0.25">
      <c r="A8021" s="164">
        <f>+Exports!A8024</f>
        <v>44896</v>
      </c>
      <c r="B8021" s="165">
        <f t="shared" si="500"/>
        <v>2022</v>
      </c>
      <c r="C8021" s="165">
        <f t="shared" si="501"/>
        <v>12</v>
      </c>
      <c r="D8021" s="165">
        <f t="shared" si="502"/>
        <v>1</v>
      </c>
      <c r="E8021" s="165">
        <f>+Exports!B8024</f>
        <v>3</v>
      </c>
      <c r="F8021" s="165">
        <f>+WEEKDAY(ExportsELAP[[#This Row],[Date Prevailing]],1)</f>
        <v>5</v>
      </c>
      <c r="G8021" s="165">
        <f>+COUNTIFS(ECR_Hours!$K$6:$K$7,ExportsELAP[[#This Row],[Date Prevailing]])</f>
        <v>0</v>
      </c>
      <c r="H8021" s="165">
        <f t="shared" si="503"/>
        <v>5</v>
      </c>
      <c r="I8021" s="166">
        <f>+Exports!G8024</f>
        <v>14.663899999999989</v>
      </c>
      <c r="J8021" s="166">
        <f>+'ELAP_IPCO-APND'!D8024</f>
        <v>117.66351</v>
      </c>
      <c r="K8021" s="166">
        <f>+(ExportsELAP[[#This Row],[Exports kWh - MPT]]/1000)*ExportsELAP[[#This Row],[EIM Price]]</f>
        <v>1.7254059442889988</v>
      </c>
      <c r="L8021" s="167" t="str">
        <f>+INDEX(ECR_Hours!$I$12:$I$15,MATCH(ExportsELAP[[#This Row],[Date Prevailing]],ECR_Hours!$H$12:$H$15,1))</f>
        <v>NS</v>
      </c>
      <c r="M80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2" spans="1:13" x14ac:dyDescent="0.25">
      <c r="A8022" s="164">
        <f>+Exports!A8025</f>
        <v>44896</v>
      </c>
      <c r="B8022" s="165">
        <f t="shared" si="500"/>
        <v>2022</v>
      </c>
      <c r="C8022" s="165">
        <f t="shared" si="501"/>
        <v>12</v>
      </c>
      <c r="D8022" s="165">
        <f t="shared" si="502"/>
        <v>1</v>
      </c>
      <c r="E8022" s="165">
        <f>+Exports!B8025</f>
        <v>4</v>
      </c>
      <c r="F8022" s="165">
        <f>+WEEKDAY(ExportsELAP[[#This Row],[Date Prevailing]],1)</f>
        <v>5</v>
      </c>
      <c r="G8022" s="165">
        <f>+COUNTIFS(ECR_Hours!$K$6:$K$7,ExportsELAP[[#This Row],[Date Prevailing]])</f>
        <v>0</v>
      </c>
      <c r="H8022" s="165">
        <f t="shared" si="503"/>
        <v>5</v>
      </c>
      <c r="I8022" s="166">
        <f>+Exports!G8025</f>
        <v>13.2049</v>
      </c>
      <c r="J8022" s="166">
        <f>+'ELAP_IPCO-APND'!D8025</f>
        <v>117.87477</v>
      </c>
      <c r="K8022" s="166">
        <f>+(ExportsELAP[[#This Row],[Exports kWh - MPT]]/1000)*ExportsELAP[[#This Row],[EIM Price]]</f>
        <v>1.5565245503730001</v>
      </c>
      <c r="L8022" s="167" t="str">
        <f>+INDEX(ECR_Hours!$I$12:$I$15,MATCH(ExportsELAP[[#This Row],[Date Prevailing]],ECR_Hours!$H$12:$H$15,1))</f>
        <v>NS</v>
      </c>
      <c r="M80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3" spans="1:13" x14ac:dyDescent="0.25">
      <c r="A8023" s="164">
        <f>+Exports!A8026</f>
        <v>44896</v>
      </c>
      <c r="B8023" s="165">
        <f t="shared" si="500"/>
        <v>2022</v>
      </c>
      <c r="C8023" s="165">
        <f t="shared" si="501"/>
        <v>12</v>
      </c>
      <c r="D8023" s="165">
        <f t="shared" si="502"/>
        <v>1</v>
      </c>
      <c r="E8023" s="165">
        <f>+Exports!B8026</f>
        <v>5</v>
      </c>
      <c r="F8023" s="165">
        <f>+WEEKDAY(ExportsELAP[[#This Row],[Date Prevailing]],1)</f>
        <v>5</v>
      </c>
      <c r="G8023" s="165">
        <f>+COUNTIFS(ECR_Hours!$K$6:$K$7,ExportsELAP[[#This Row],[Date Prevailing]])</f>
        <v>0</v>
      </c>
      <c r="H8023" s="165">
        <f t="shared" si="503"/>
        <v>5</v>
      </c>
      <c r="I8023" s="166">
        <f>+Exports!G8026</f>
        <v>14.9214</v>
      </c>
      <c r="J8023" s="166">
        <f>+'ELAP_IPCO-APND'!D8026</f>
        <v>121.8496</v>
      </c>
      <c r="K8023" s="166">
        <f>+(ExportsELAP[[#This Row],[Exports kWh - MPT]]/1000)*ExportsELAP[[#This Row],[EIM Price]]</f>
        <v>1.8181666214399999</v>
      </c>
      <c r="L8023" s="167" t="str">
        <f>+INDEX(ECR_Hours!$I$12:$I$15,MATCH(ExportsELAP[[#This Row],[Date Prevailing]],ECR_Hours!$H$12:$H$15,1))</f>
        <v>NS</v>
      </c>
      <c r="M80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4" spans="1:13" x14ac:dyDescent="0.25">
      <c r="A8024" s="164">
        <f>+Exports!A8027</f>
        <v>44896</v>
      </c>
      <c r="B8024" s="165">
        <f t="shared" si="500"/>
        <v>2022</v>
      </c>
      <c r="C8024" s="165">
        <f t="shared" si="501"/>
        <v>12</v>
      </c>
      <c r="D8024" s="165">
        <f t="shared" si="502"/>
        <v>1</v>
      </c>
      <c r="E8024" s="165">
        <f>+Exports!B8027</f>
        <v>6</v>
      </c>
      <c r="F8024" s="165">
        <f>+WEEKDAY(ExportsELAP[[#This Row],[Date Prevailing]],1)</f>
        <v>5</v>
      </c>
      <c r="G8024" s="165">
        <f>+COUNTIFS(ECR_Hours!$K$6:$K$7,ExportsELAP[[#This Row],[Date Prevailing]])</f>
        <v>0</v>
      </c>
      <c r="H8024" s="165">
        <f t="shared" si="503"/>
        <v>5</v>
      </c>
      <c r="I8024" s="166">
        <f>+Exports!G8027</f>
        <v>14.361500000000001</v>
      </c>
      <c r="J8024" s="166">
        <f>+'ELAP_IPCO-APND'!D8027</f>
        <v>128.0778</v>
      </c>
      <c r="K8024" s="166">
        <f>+(ExportsELAP[[#This Row],[Exports kWh - MPT]]/1000)*ExportsELAP[[#This Row],[EIM Price]]</f>
        <v>1.8393893247000002</v>
      </c>
      <c r="L8024" s="167" t="str">
        <f>+INDEX(ECR_Hours!$I$12:$I$15,MATCH(ExportsELAP[[#This Row],[Date Prevailing]],ECR_Hours!$H$12:$H$15,1))</f>
        <v>NS</v>
      </c>
      <c r="M80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5" spans="1:13" x14ac:dyDescent="0.25">
      <c r="A8025" s="164">
        <f>+Exports!A8028</f>
        <v>44896</v>
      </c>
      <c r="B8025" s="165">
        <f t="shared" si="500"/>
        <v>2022</v>
      </c>
      <c r="C8025" s="165">
        <f t="shared" si="501"/>
        <v>12</v>
      </c>
      <c r="D8025" s="165">
        <f t="shared" si="502"/>
        <v>1</v>
      </c>
      <c r="E8025" s="165">
        <f>+Exports!B8028</f>
        <v>7</v>
      </c>
      <c r="F8025" s="165">
        <f>+WEEKDAY(ExportsELAP[[#This Row],[Date Prevailing]],1)</f>
        <v>5</v>
      </c>
      <c r="G8025" s="165">
        <f>+COUNTIFS(ECR_Hours!$K$6:$K$7,ExportsELAP[[#This Row],[Date Prevailing]])</f>
        <v>0</v>
      </c>
      <c r="H8025" s="165">
        <f t="shared" si="503"/>
        <v>5</v>
      </c>
      <c r="I8025" s="166">
        <f>+Exports!G8028</f>
        <v>14.895099999999999</v>
      </c>
      <c r="J8025" s="166">
        <f>+'ELAP_IPCO-APND'!D8028</f>
        <v>143.09836000000001</v>
      </c>
      <c r="K8025" s="166">
        <f>+(ExportsELAP[[#This Row],[Exports kWh - MPT]]/1000)*ExportsELAP[[#This Row],[EIM Price]]</f>
        <v>2.131464382036</v>
      </c>
      <c r="L8025" s="167" t="str">
        <f>+INDEX(ECR_Hours!$I$12:$I$15,MATCH(ExportsELAP[[#This Row],[Date Prevailing]],ECR_Hours!$H$12:$H$15,1))</f>
        <v>NS</v>
      </c>
      <c r="M80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6" spans="1:13" x14ac:dyDescent="0.25">
      <c r="A8026" s="164">
        <f>+Exports!A8029</f>
        <v>44896</v>
      </c>
      <c r="B8026" s="165">
        <f t="shared" si="500"/>
        <v>2022</v>
      </c>
      <c r="C8026" s="165">
        <f t="shared" si="501"/>
        <v>12</v>
      </c>
      <c r="D8026" s="165">
        <f t="shared" si="502"/>
        <v>1</v>
      </c>
      <c r="E8026" s="165">
        <f>+Exports!B8029</f>
        <v>8</v>
      </c>
      <c r="F8026" s="165">
        <f>+WEEKDAY(ExportsELAP[[#This Row],[Date Prevailing]],1)</f>
        <v>5</v>
      </c>
      <c r="G8026" s="165">
        <f>+COUNTIFS(ECR_Hours!$K$6:$K$7,ExportsELAP[[#This Row],[Date Prevailing]])</f>
        <v>0</v>
      </c>
      <c r="H8026" s="165">
        <f t="shared" si="503"/>
        <v>5</v>
      </c>
      <c r="I8026" s="166">
        <f>+Exports!G8029</f>
        <v>10.1258</v>
      </c>
      <c r="J8026" s="166">
        <f>+'ELAP_IPCO-APND'!D8029</f>
        <v>150.58294000000001</v>
      </c>
      <c r="K8026" s="166">
        <f>+(ExportsELAP[[#This Row],[Exports kWh - MPT]]/1000)*ExportsELAP[[#This Row],[EIM Price]]</f>
        <v>1.5247727338520003</v>
      </c>
      <c r="L8026" s="167" t="str">
        <f>+INDEX(ECR_Hours!$I$12:$I$15,MATCH(ExportsELAP[[#This Row],[Date Prevailing]],ECR_Hours!$H$12:$H$15,1))</f>
        <v>NS</v>
      </c>
      <c r="M80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7" spans="1:13" x14ac:dyDescent="0.25">
      <c r="A8027" s="164">
        <f>+Exports!A8030</f>
        <v>44896</v>
      </c>
      <c r="B8027" s="165">
        <f t="shared" si="500"/>
        <v>2022</v>
      </c>
      <c r="C8027" s="165">
        <f t="shared" si="501"/>
        <v>12</v>
      </c>
      <c r="D8027" s="165">
        <f t="shared" si="502"/>
        <v>1</v>
      </c>
      <c r="E8027" s="165">
        <f>+Exports!B8030</f>
        <v>9</v>
      </c>
      <c r="F8027" s="165">
        <f>+WEEKDAY(ExportsELAP[[#This Row],[Date Prevailing]],1)</f>
        <v>5</v>
      </c>
      <c r="G8027" s="165">
        <f>+COUNTIFS(ECR_Hours!$K$6:$K$7,ExportsELAP[[#This Row],[Date Prevailing]])</f>
        <v>0</v>
      </c>
      <c r="H8027" s="165">
        <f t="shared" si="503"/>
        <v>5</v>
      </c>
      <c r="I8027" s="166">
        <f>+Exports!G8030</f>
        <v>101.82690000000001</v>
      </c>
      <c r="J8027" s="166">
        <f>+'ELAP_IPCO-APND'!D8030</f>
        <v>143.08323999999999</v>
      </c>
      <c r="K8027" s="166">
        <f>+(ExportsELAP[[#This Row],[Exports kWh - MPT]]/1000)*ExportsELAP[[#This Row],[EIM Price]]</f>
        <v>14.569722771156</v>
      </c>
      <c r="L8027" s="167" t="str">
        <f>+INDEX(ECR_Hours!$I$12:$I$15,MATCH(ExportsELAP[[#This Row],[Date Prevailing]],ECR_Hours!$H$12:$H$15,1))</f>
        <v>NS</v>
      </c>
      <c r="M80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8" spans="1:13" x14ac:dyDescent="0.25">
      <c r="A8028" s="164">
        <f>+Exports!A8031</f>
        <v>44896</v>
      </c>
      <c r="B8028" s="165">
        <f t="shared" si="500"/>
        <v>2022</v>
      </c>
      <c r="C8028" s="165">
        <f t="shared" si="501"/>
        <v>12</v>
      </c>
      <c r="D8028" s="165">
        <f t="shared" si="502"/>
        <v>1</v>
      </c>
      <c r="E8028" s="165">
        <f>+Exports!B8031</f>
        <v>10</v>
      </c>
      <c r="F8028" s="165">
        <f>+WEEKDAY(ExportsELAP[[#This Row],[Date Prevailing]],1)</f>
        <v>5</v>
      </c>
      <c r="G8028" s="165">
        <f>+COUNTIFS(ECR_Hours!$K$6:$K$7,ExportsELAP[[#This Row],[Date Prevailing]])</f>
        <v>0</v>
      </c>
      <c r="H8028" s="165">
        <f t="shared" si="503"/>
        <v>5</v>
      </c>
      <c r="I8028" s="166">
        <f>+Exports!G8031</f>
        <v>625.49639999999999</v>
      </c>
      <c r="J8028" s="166">
        <f>+'ELAP_IPCO-APND'!D8031</f>
        <v>180.27123</v>
      </c>
      <c r="K8028" s="166">
        <f>+(ExportsELAP[[#This Row],[Exports kWh - MPT]]/1000)*ExportsELAP[[#This Row],[EIM Price]]</f>
        <v>112.75900538857199</v>
      </c>
      <c r="L8028" s="167" t="str">
        <f>+INDEX(ECR_Hours!$I$12:$I$15,MATCH(ExportsELAP[[#This Row],[Date Prevailing]],ECR_Hours!$H$12:$H$15,1))</f>
        <v>NS</v>
      </c>
      <c r="M80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29" spans="1:13" x14ac:dyDescent="0.25">
      <c r="A8029" s="164">
        <f>+Exports!A8032</f>
        <v>44896</v>
      </c>
      <c r="B8029" s="165">
        <f t="shared" si="500"/>
        <v>2022</v>
      </c>
      <c r="C8029" s="165">
        <f t="shared" si="501"/>
        <v>12</v>
      </c>
      <c r="D8029" s="165">
        <f t="shared" si="502"/>
        <v>1</v>
      </c>
      <c r="E8029" s="165">
        <f>+Exports!B8032</f>
        <v>11</v>
      </c>
      <c r="F8029" s="165">
        <f>+WEEKDAY(ExportsELAP[[#This Row],[Date Prevailing]],1)</f>
        <v>5</v>
      </c>
      <c r="G8029" s="165">
        <f>+COUNTIFS(ECR_Hours!$K$6:$K$7,ExportsELAP[[#This Row],[Date Prevailing]])</f>
        <v>0</v>
      </c>
      <c r="H8029" s="165">
        <f t="shared" si="503"/>
        <v>5</v>
      </c>
      <c r="I8029" s="166">
        <f>+Exports!G8032</f>
        <v>1528.2377999999999</v>
      </c>
      <c r="J8029" s="166">
        <f>+'ELAP_IPCO-APND'!D8032</f>
        <v>212.67797999999999</v>
      </c>
      <c r="K8029" s="166">
        <f>+(ExportsELAP[[#This Row],[Exports kWh - MPT]]/1000)*ExportsELAP[[#This Row],[EIM Price]]</f>
        <v>325.02252826364395</v>
      </c>
      <c r="L8029" s="167" t="str">
        <f>+INDEX(ECR_Hours!$I$12:$I$15,MATCH(ExportsELAP[[#This Row],[Date Prevailing]],ECR_Hours!$H$12:$H$15,1))</f>
        <v>NS</v>
      </c>
      <c r="M80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0" spans="1:13" x14ac:dyDescent="0.25">
      <c r="A8030" s="164">
        <f>+Exports!A8033</f>
        <v>44896</v>
      </c>
      <c r="B8030" s="165">
        <f t="shared" si="500"/>
        <v>2022</v>
      </c>
      <c r="C8030" s="165">
        <f t="shared" si="501"/>
        <v>12</v>
      </c>
      <c r="D8030" s="165">
        <f t="shared" si="502"/>
        <v>1</v>
      </c>
      <c r="E8030" s="165">
        <f>+Exports!B8033</f>
        <v>12</v>
      </c>
      <c r="F8030" s="165">
        <f>+WEEKDAY(ExportsELAP[[#This Row],[Date Prevailing]],1)</f>
        <v>5</v>
      </c>
      <c r="G8030" s="165">
        <f>+COUNTIFS(ECR_Hours!$K$6:$K$7,ExportsELAP[[#This Row],[Date Prevailing]])</f>
        <v>0</v>
      </c>
      <c r="H8030" s="165">
        <f t="shared" si="503"/>
        <v>5</v>
      </c>
      <c r="I8030" s="166">
        <f>+Exports!G8033</f>
        <v>3235.6612999999998</v>
      </c>
      <c r="J8030" s="166">
        <f>+'ELAP_IPCO-APND'!D8033</f>
        <v>197.31074000000001</v>
      </c>
      <c r="K8030" s="166">
        <f>+(ExportsELAP[[#This Row],[Exports kWh - MPT]]/1000)*ExportsELAP[[#This Row],[EIM Price]]</f>
        <v>638.43072549236206</v>
      </c>
      <c r="L8030" s="167" t="str">
        <f>+INDEX(ECR_Hours!$I$12:$I$15,MATCH(ExportsELAP[[#This Row],[Date Prevailing]],ECR_Hours!$H$12:$H$15,1))</f>
        <v>NS</v>
      </c>
      <c r="M80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1" spans="1:13" x14ac:dyDescent="0.25">
      <c r="A8031" s="164">
        <f>+Exports!A8034</f>
        <v>44896</v>
      </c>
      <c r="B8031" s="165">
        <f t="shared" si="500"/>
        <v>2022</v>
      </c>
      <c r="C8031" s="165">
        <f t="shared" si="501"/>
        <v>12</v>
      </c>
      <c r="D8031" s="165">
        <f t="shared" si="502"/>
        <v>1</v>
      </c>
      <c r="E8031" s="165">
        <f>+Exports!B8034</f>
        <v>13</v>
      </c>
      <c r="F8031" s="165">
        <f>+WEEKDAY(ExportsELAP[[#This Row],[Date Prevailing]],1)</f>
        <v>5</v>
      </c>
      <c r="G8031" s="165">
        <f>+COUNTIFS(ECR_Hours!$K$6:$K$7,ExportsELAP[[#This Row],[Date Prevailing]])</f>
        <v>0</v>
      </c>
      <c r="H8031" s="165">
        <f t="shared" si="503"/>
        <v>5</v>
      </c>
      <c r="I8031" s="166">
        <f>+Exports!G8034</f>
        <v>5255.9387999999999</v>
      </c>
      <c r="J8031" s="166">
        <f>+'ELAP_IPCO-APND'!D8034</f>
        <v>180.8372</v>
      </c>
      <c r="K8031" s="166">
        <f>+(ExportsELAP[[#This Row],[Exports kWh - MPT]]/1000)*ExportsELAP[[#This Row],[EIM Price]]</f>
        <v>950.46925596335996</v>
      </c>
      <c r="L8031" s="167" t="str">
        <f>+INDEX(ECR_Hours!$I$12:$I$15,MATCH(ExportsELAP[[#This Row],[Date Prevailing]],ECR_Hours!$H$12:$H$15,1))</f>
        <v>NS</v>
      </c>
      <c r="M80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2" spans="1:13" x14ac:dyDescent="0.25">
      <c r="A8032" s="164">
        <f>+Exports!A8035</f>
        <v>44896</v>
      </c>
      <c r="B8032" s="165">
        <f t="shared" si="500"/>
        <v>2022</v>
      </c>
      <c r="C8032" s="165">
        <f t="shared" si="501"/>
        <v>12</v>
      </c>
      <c r="D8032" s="165">
        <f t="shared" si="502"/>
        <v>1</v>
      </c>
      <c r="E8032" s="165">
        <f>+Exports!B8035</f>
        <v>14</v>
      </c>
      <c r="F8032" s="165">
        <f>+WEEKDAY(ExportsELAP[[#This Row],[Date Prevailing]],1)</f>
        <v>5</v>
      </c>
      <c r="G8032" s="165">
        <f>+COUNTIFS(ECR_Hours!$K$6:$K$7,ExportsELAP[[#This Row],[Date Prevailing]])</f>
        <v>0</v>
      </c>
      <c r="H8032" s="165">
        <f t="shared" si="503"/>
        <v>5</v>
      </c>
      <c r="I8032" s="166">
        <f>+Exports!G8035</f>
        <v>5966.8687</v>
      </c>
      <c r="J8032" s="166">
        <f>+'ELAP_IPCO-APND'!D8035</f>
        <v>191.06005999999999</v>
      </c>
      <c r="K8032" s="166">
        <f>+(ExportsELAP[[#This Row],[Exports kWh - MPT]]/1000)*ExportsELAP[[#This Row],[EIM Price]]</f>
        <v>1140.030291834122</v>
      </c>
      <c r="L8032" s="167" t="str">
        <f>+INDEX(ECR_Hours!$I$12:$I$15,MATCH(ExportsELAP[[#This Row],[Date Prevailing]],ECR_Hours!$H$12:$H$15,1))</f>
        <v>NS</v>
      </c>
      <c r="M80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3" spans="1:13" x14ac:dyDescent="0.25">
      <c r="A8033" s="164">
        <f>+Exports!A8036</f>
        <v>44896</v>
      </c>
      <c r="B8033" s="165">
        <f t="shared" si="500"/>
        <v>2022</v>
      </c>
      <c r="C8033" s="165">
        <f t="shared" si="501"/>
        <v>12</v>
      </c>
      <c r="D8033" s="165">
        <f t="shared" si="502"/>
        <v>1</v>
      </c>
      <c r="E8033" s="165">
        <f>+Exports!B8036</f>
        <v>15</v>
      </c>
      <c r="F8033" s="165">
        <f>+WEEKDAY(ExportsELAP[[#This Row],[Date Prevailing]],1)</f>
        <v>5</v>
      </c>
      <c r="G8033" s="165">
        <f>+COUNTIFS(ECR_Hours!$K$6:$K$7,ExportsELAP[[#This Row],[Date Prevailing]])</f>
        <v>0</v>
      </c>
      <c r="H8033" s="165">
        <f t="shared" si="503"/>
        <v>5</v>
      </c>
      <c r="I8033" s="166">
        <f>+Exports!G8036</f>
        <v>3342.6120000000001</v>
      </c>
      <c r="J8033" s="166">
        <f>+'ELAP_IPCO-APND'!D8036</f>
        <v>199.30094</v>
      </c>
      <c r="K8033" s="166">
        <f>+(ExportsELAP[[#This Row],[Exports kWh - MPT]]/1000)*ExportsELAP[[#This Row],[EIM Price]]</f>
        <v>666.18571365527998</v>
      </c>
      <c r="L8033" s="167" t="str">
        <f>+INDEX(ECR_Hours!$I$12:$I$15,MATCH(ExportsELAP[[#This Row],[Date Prevailing]],ECR_Hours!$H$12:$H$15,1))</f>
        <v>NS</v>
      </c>
      <c r="M80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4" spans="1:13" x14ac:dyDescent="0.25">
      <c r="A8034" s="164">
        <f>+Exports!A8037</f>
        <v>44896</v>
      </c>
      <c r="B8034" s="165">
        <f t="shared" si="500"/>
        <v>2022</v>
      </c>
      <c r="C8034" s="165">
        <f t="shared" si="501"/>
        <v>12</v>
      </c>
      <c r="D8034" s="165">
        <f t="shared" si="502"/>
        <v>1</v>
      </c>
      <c r="E8034" s="165">
        <f>+Exports!B8037</f>
        <v>16</v>
      </c>
      <c r="F8034" s="165">
        <f>+WEEKDAY(ExportsELAP[[#This Row],[Date Prevailing]],1)</f>
        <v>5</v>
      </c>
      <c r="G8034" s="165">
        <f>+COUNTIFS(ECR_Hours!$K$6:$K$7,ExportsELAP[[#This Row],[Date Prevailing]])</f>
        <v>0</v>
      </c>
      <c r="H8034" s="165">
        <f t="shared" si="503"/>
        <v>5</v>
      </c>
      <c r="I8034" s="166">
        <f>+Exports!G8037</f>
        <v>1449.8871999999999</v>
      </c>
      <c r="J8034" s="166">
        <f>+'ELAP_IPCO-APND'!D8037</f>
        <v>187.05761000000001</v>
      </c>
      <c r="K8034" s="166">
        <f>+(ExportsELAP[[#This Row],[Exports kWh - MPT]]/1000)*ExportsELAP[[#This Row],[EIM Price]]</f>
        <v>271.21243440159196</v>
      </c>
      <c r="L8034" s="167" t="str">
        <f>+INDEX(ECR_Hours!$I$12:$I$15,MATCH(ExportsELAP[[#This Row],[Date Prevailing]],ECR_Hours!$H$12:$H$15,1))</f>
        <v>NS</v>
      </c>
      <c r="M80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5" spans="1:13" x14ac:dyDescent="0.25">
      <c r="A8035" s="164">
        <f>+Exports!A8038</f>
        <v>44896</v>
      </c>
      <c r="B8035" s="165">
        <f t="shared" si="500"/>
        <v>2022</v>
      </c>
      <c r="C8035" s="165">
        <f t="shared" si="501"/>
        <v>12</v>
      </c>
      <c r="D8035" s="165">
        <f t="shared" si="502"/>
        <v>1</v>
      </c>
      <c r="E8035" s="165">
        <f>+Exports!B8038</f>
        <v>17</v>
      </c>
      <c r="F8035" s="165">
        <f>+WEEKDAY(ExportsELAP[[#This Row],[Date Prevailing]],1)</f>
        <v>5</v>
      </c>
      <c r="G8035" s="165">
        <f>+COUNTIFS(ECR_Hours!$K$6:$K$7,ExportsELAP[[#This Row],[Date Prevailing]])</f>
        <v>0</v>
      </c>
      <c r="H8035" s="165">
        <f t="shared" si="503"/>
        <v>5</v>
      </c>
      <c r="I8035" s="166">
        <f>+Exports!G8038</f>
        <v>251.9006</v>
      </c>
      <c r="J8035" s="166">
        <f>+'ELAP_IPCO-APND'!D8038</f>
        <v>169.58319</v>
      </c>
      <c r="K8035" s="166">
        <f>+(ExportsELAP[[#This Row],[Exports kWh - MPT]]/1000)*ExportsELAP[[#This Row],[EIM Price]]</f>
        <v>42.718107310913993</v>
      </c>
      <c r="L8035" s="167" t="str">
        <f>+INDEX(ECR_Hours!$I$12:$I$15,MATCH(ExportsELAP[[#This Row],[Date Prevailing]],ECR_Hours!$H$12:$H$15,1))</f>
        <v>NS</v>
      </c>
      <c r="M80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6" spans="1:13" x14ac:dyDescent="0.25">
      <c r="A8036" s="164">
        <f>+Exports!A8039</f>
        <v>44896</v>
      </c>
      <c r="B8036" s="165">
        <f t="shared" si="500"/>
        <v>2022</v>
      </c>
      <c r="C8036" s="165">
        <f t="shared" si="501"/>
        <v>12</v>
      </c>
      <c r="D8036" s="165">
        <f t="shared" si="502"/>
        <v>1</v>
      </c>
      <c r="E8036" s="165">
        <f>+Exports!B8039</f>
        <v>18</v>
      </c>
      <c r="F8036" s="165">
        <f>+WEEKDAY(ExportsELAP[[#This Row],[Date Prevailing]],1)</f>
        <v>5</v>
      </c>
      <c r="G8036" s="165">
        <f>+COUNTIFS(ECR_Hours!$K$6:$K$7,ExportsELAP[[#This Row],[Date Prevailing]])</f>
        <v>0</v>
      </c>
      <c r="H8036" s="165">
        <f t="shared" si="503"/>
        <v>5</v>
      </c>
      <c r="I8036" s="166">
        <f>+Exports!G8039</f>
        <v>14.0143</v>
      </c>
      <c r="J8036" s="166">
        <f>+'ELAP_IPCO-APND'!D8039</f>
        <v>182.02571</v>
      </c>
      <c r="K8036" s="166">
        <f>+(ExportsELAP[[#This Row],[Exports kWh - MPT]]/1000)*ExportsELAP[[#This Row],[EIM Price]]</f>
        <v>2.550962907653</v>
      </c>
      <c r="L8036" s="167" t="str">
        <f>+INDEX(ECR_Hours!$I$12:$I$15,MATCH(ExportsELAP[[#This Row],[Date Prevailing]],ECR_Hours!$H$12:$H$15,1))</f>
        <v>NS</v>
      </c>
      <c r="M80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7" spans="1:13" x14ac:dyDescent="0.25">
      <c r="A8037" s="164">
        <f>+Exports!A8040</f>
        <v>44896</v>
      </c>
      <c r="B8037" s="165">
        <f t="shared" si="500"/>
        <v>2022</v>
      </c>
      <c r="C8037" s="165">
        <f t="shared" si="501"/>
        <v>12</v>
      </c>
      <c r="D8037" s="165">
        <f t="shared" si="502"/>
        <v>1</v>
      </c>
      <c r="E8037" s="165">
        <f>+Exports!B8040</f>
        <v>19</v>
      </c>
      <c r="F8037" s="165">
        <f>+WEEKDAY(ExportsELAP[[#This Row],[Date Prevailing]],1)</f>
        <v>5</v>
      </c>
      <c r="G8037" s="165">
        <f>+COUNTIFS(ECR_Hours!$K$6:$K$7,ExportsELAP[[#This Row],[Date Prevailing]])</f>
        <v>0</v>
      </c>
      <c r="H8037" s="165">
        <f t="shared" si="503"/>
        <v>5</v>
      </c>
      <c r="I8037" s="166">
        <f>+Exports!G8040</f>
        <v>12.880199999999979</v>
      </c>
      <c r="J8037" s="166">
        <f>+'ELAP_IPCO-APND'!D8040</f>
        <v>190.75454999999999</v>
      </c>
      <c r="K8037" s="166">
        <f>+(ExportsELAP[[#This Row],[Exports kWh - MPT]]/1000)*ExportsELAP[[#This Row],[EIM Price]]</f>
        <v>2.4569567549099958</v>
      </c>
      <c r="L8037" s="167" t="str">
        <f>+INDEX(ECR_Hours!$I$12:$I$15,MATCH(ExportsELAP[[#This Row],[Date Prevailing]],ECR_Hours!$H$12:$H$15,1))</f>
        <v>NS</v>
      </c>
      <c r="M80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8" spans="1:13" x14ac:dyDescent="0.25">
      <c r="A8038" s="164">
        <f>+Exports!A8041</f>
        <v>44896</v>
      </c>
      <c r="B8038" s="165">
        <f t="shared" si="500"/>
        <v>2022</v>
      </c>
      <c r="C8038" s="165">
        <f t="shared" si="501"/>
        <v>12</v>
      </c>
      <c r="D8038" s="165">
        <f t="shared" si="502"/>
        <v>1</v>
      </c>
      <c r="E8038" s="165">
        <f>+Exports!B8041</f>
        <v>20</v>
      </c>
      <c r="F8038" s="165">
        <f>+WEEKDAY(ExportsELAP[[#This Row],[Date Prevailing]],1)</f>
        <v>5</v>
      </c>
      <c r="G8038" s="165">
        <f>+COUNTIFS(ECR_Hours!$K$6:$K$7,ExportsELAP[[#This Row],[Date Prevailing]])</f>
        <v>0</v>
      </c>
      <c r="H8038" s="165">
        <f t="shared" si="503"/>
        <v>5</v>
      </c>
      <c r="I8038" s="166">
        <f>+Exports!G8041</f>
        <v>9.2212999999999994</v>
      </c>
      <c r="J8038" s="166">
        <f>+'ELAP_IPCO-APND'!D8041</f>
        <v>165.02909</v>
      </c>
      <c r="K8038" s="166">
        <f>+(ExportsELAP[[#This Row],[Exports kWh - MPT]]/1000)*ExportsELAP[[#This Row],[EIM Price]]</f>
        <v>1.5217827476170001</v>
      </c>
      <c r="L8038" s="167" t="str">
        <f>+INDEX(ECR_Hours!$I$12:$I$15,MATCH(ExportsELAP[[#This Row],[Date Prevailing]],ECR_Hours!$H$12:$H$15,1))</f>
        <v>NS</v>
      </c>
      <c r="M80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39" spans="1:13" x14ac:dyDescent="0.25">
      <c r="A8039" s="164">
        <f>+Exports!A8042</f>
        <v>44896</v>
      </c>
      <c r="B8039" s="165">
        <f t="shared" si="500"/>
        <v>2022</v>
      </c>
      <c r="C8039" s="165">
        <f t="shared" si="501"/>
        <v>12</v>
      </c>
      <c r="D8039" s="165">
        <f t="shared" si="502"/>
        <v>1</v>
      </c>
      <c r="E8039" s="165">
        <f>+Exports!B8042</f>
        <v>21</v>
      </c>
      <c r="F8039" s="165">
        <f>+WEEKDAY(ExportsELAP[[#This Row],[Date Prevailing]],1)</f>
        <v>5</v>
      </c>
      <c r="G8039" s="165">
        <f>+COUNTIFS(ECR_Hours!$K$6:$K$7,ExportsELAP[[#This Row],[Date Prevailing]])</f>
        <v>0</v>
      </c>
      <c r="H8039" s="165">
        <f t="shared" si="503"/>
        <v>5</v>
      </c>
      <c r="I8039" s="166">
        <f>+Exports!G8042</f>
        <v>11.900500000000001</v>
      </c>
      <c r="J8039" s="166">
        <f>+'ELAP_IPCO-APND'!D8042</f>
        <v>179.74835999999999</v>
      </c>
      <c r="K8039" s="166">
        <f>+(ExportsELAP[[#This Row],[Exports kWh - MPT]]/1000)*ExportsELAP[[#This Row],[EIM Price]]</f>
        <v>2.1390953581800001</v>
      </c>
      <c r="L8039" s="167" t="str">
        <f>+INDEX(ECR_Hours!$I$12:$I$15,MATCH(ExportsELAP[[#This Row],[Date Prevailing]],ECR_Hours!$H$12:$H$15,1))</f>
        <v>NS</v>
      </c>
      <c r="M80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0" spans="1:13" x14ac:dyDescent="0.25">
      <c r="A8040" s="164">
        <f>+Exports!A8043</f>
        <v>44896</v>
      </c>
      <c r="B8040" s="165">
        <f t="shared" si="500"/>
        <v>2022</v>
      </c>
      <c r="C8040" s="165">
        <f t="shared" si="501"/>
        <v>12</v>
      </c>
      <c r="D8040" s="165">
        <f t="shared" si="502"/>
        <v>1</v>
      </c>
      <c r="E8040" s="165">
        <f>+Exports!B8043</f>
        <v>22</v>
      </c>
      <c r="F8040" s="165">
        <f>+WEEKDAY(ExportsELAP[[#This Row],[Date Prevailing]],1)</f>
        <v>5</v>
      </c>
      <c r="G8040" s="165">
        <f>+COUNTIFS(ECR_Hours!$K$6:$K$7,ExportsELAP[[#This Row],[Date Prevailing]])</f>
        <v>0</v>
      </c>
      <c r="H8040" s="165">
        <f t="shared" si="503"/>
        <v>5</v>
      </c>
      <c r="I8040" s="166">
        <f>+Exports!G8043</f>
        <v>14.7614</v>
      </c>
      <c r="J8040" s="166">
        <f>+'ELAP_IPCO-APND'!D8043</f>
        <v>179.70208</v>
      </c>
      <c r="K8040" s="166">
        <f>+(ExportsELAP[[#This Row],[Exports kWh - MPT]]/1000)*ExportsELAP[[#This Row],[EIM Price]]</f>
        <v>2.6526542837120002</v>
      </c>
      <c r="L8040" s="167" t="str">
        <f>+INDEX(ECR_Hours!$I$12:$I$15,MATCH(ExportsELAP[[#This Row],[Date Prevailing]],ECR_Hours!$H$12:$H$15,1))</f>
        <v>NS</v>
      </c>
      <c r="M80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1" spans="1:13" x14ac:dyDescent="0.25">
      <c r="A8041" s="164">
        <f>+Exports!A8044</f>
        <v>44896</v>
      </c>
      <c r="B8041" s="165">
        <f t="shared" si="500"/>
        <v>2022</v>
      </c>
      <c r="C8041" s="165">
        <f t="shared" si="501"/>
        <v>12</v>
      </c>
      <c r="D8041" s="165">
        <f t="shared" si="502"/>
        <v>1</v>
      </c>
      <c r="E8041" s="165">
        <f>+Exports!B8044</f>
        <v>23</v>
      </c>
      <c r="F8041" s="165">
        <f>+WEEKDAY(ExportsELAP[[#This Row],[Date Prevailing]],1)</f>
        <v>5</v>
      </c>
      <c r="G8041" s="165">
        <f>+COUNTIFS(ECR_Hours!$K$6:$K$7,ExportsELAP[[#This Row],[Date Prevailing]])</f>
        <v>0</v>
      </c>
      <c r="H8041" s="165">
        <f t="shared" si="503"/>
        <v>5</v>
      </c>
      <c r="I8041" s="166">
        <f>+Exports!G8044</f>
        <v>15.588000000000001</v>
      </c>
      <c r="J8041" s="166">
        <f>+'ELAP_IPCO-APND'!D8044</f>
        <v>172.97418999999999</v>
      </c>
      <c r="K8041" s="166">
        <f>+(ExportsELAP[[#This Row],[Exports kWh - MPT]]/1000)*ExportsELAP[[#This Row],[EIM Price]]</f>
        <v>2.69632167372</v>
      </c>
      <c r="L8041" s="167" t="str">
        <f>+INDEX(ECR_Hours!$I$12:$I$15,MATCH(ExportsELAP[[#This Row],[Date Prevailing]],ECR_Hours!$H$12:$H$15,1))</f>
        <v>NS</v>
      </c>
      <c r="M80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2" spans="1:13" x14ac:dyDescent="0.25">
      <c r="A8042" s="164">
        <f>+Exports!A8045</f>
        <v>44896</v>
      </c>
      <c r="B8042" s="165">
        <f t="shared" si="500"/>
        <v>2022</v>
      </c>
      <c r="C8042" s="165">
        <f t="shared" si="501"/>
        <v>12</v>
      </c>
      <c r="D8042" s="165">
        <f t="shared" si="502"/>
        <v>1</v>
      </c>
      <c r="E8042" s="165">
        <f>+Exports!B8045</f>
        <v>24</v>
      </c>
      <c r="F8042" s="165">
        <f>+WEEKDAY(ExportsELAP[[#This Row],[Date Prevailing]],1)</f>
        <v>5</v>
      </c>
      <c r="G8042" s="165">
        <f>+COUNTIFS(ECR_Hours!$K$6:$K$7,ExportsELAP[[#This Row],[Date Prevailing]])</f>
        <v>0</v>
      </c>
      <c r="H8042" s="165">
        <f t="shared" si="503"/>
        <v>5</v>
      </c>
      <c r="I8042" s="166">
        <f>+Exports!G8045</f>
        <v>13.208500000000001</v>
      </c>
      <c r="J8042" s="166">
        <f>+'ELAP_IPCO-APND'!D8045</f>
        <v>153.08534</v>
      </c>
      <c r="K8042" s="166">
        <f>+(ExportsELAP[[#This Row],[Exports kWh - MPT]]/1000)*ExportsELAP[[#This Row],[EIM Price]]</f>
        <v>2.0220277133900004</v>
      </c>
      <c r="L8042" s="167" t="str">
        <f>+INDEX(ECR_Hours!$I$12:$I$15,MATCH(ExportsELAP[[#This Row],[Date Prevailing]],ECR_Hours!$H$12:$H$15,1))</f>
        <v>NS</v>
      </c>
      <c r="M80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3" spans="1:13" x14ac:dyDescent="0.25">
      <c r="A8043" s="164">
        <f>+Exports!A8046</f>
        <v>44897</v>
      </c>
      <c r="B8043" s="165">
        <f t="shared" si="500"/>
        <v>2022</v>
      </c>
      <c r="C8043" s="165">
        <f t="shared" si="501"/>
        <v>12</v>
      </c>
      <c r="D8043" s="165">
        <f t="shared" si="502"/>
        <v>2</v>
      </c>
      <c r="E8043" s="165">
        <f>+Exports!B8046</f>
        <v>1</v>
      </c>
      <c r="F8043" s="165">
        <f>+WEEKDAY(ExportsELAP[[#This Row],[Date Prevailing]],1)</f>
        <v>6</v>
      </c>
      <c r="G8043" s="165">
        <f>+COUNTIFS(ECR_Hours!$K$6:$K$7,ExportsELAP[[#This Row],[Date Prevailing]])</f>
        <v>0</v>
      </c>
      <c r="H8043" s="165">
        <f t="shared" si="503"/>
        <v>6</v>
      </c>
      <c r="I8043" s="166">
        <f>+Exports!G8046</f>
        <v>12.539100000000001</v>
      </c>
      <c r="J8043" s="166">
        <f>+'ELAP_IPCO-APND'!D8046</f>
        <v>138.95150000000001</v>
      </c>
      <c r="K8043" s="166">
        <f>+(ExportsELAP[[#This Row],[Exports kWh - MPT]]/1000)*ExportsELAP[[#This Row],[EIM Price]]</f>
        <v>1.7423267536500002</v>
      </c>
      <c r="L8043" s="167" t="str">
        <f>+INDEX(ECR_Hours!$I$12:$I$15,MATCH(ExportsELAP[[#This Row],[Date Prevailing]],ECR_Hours!$H$12:$H$15,1))</f>
        <v>NS</v>
      </c>
      <c r="M80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4" spans="1:13" x14ac:dyDescent="0.25">
      <c r="A8044" s="164">
        <f>+Exports!A8047</f>
        <v>44897</v>
      </c>
      <c r="B8044" s="165">
        <f t="shared" si="500"/>
        <v>2022</v>
      </c>
      <c r="C8044" s="165">
        <f t="shared" si="501"/>
        <v>12</v>
      </c>
      <c r="D8044" s="165">
        <f t="shared" si="502"/>
        <v>2</v>
      </c>
      <c r="E8044" s="165">
        <f>+Exports!B8047</f>
        <v>2</v>
      </c>
      <c r="F8044" s="165">
        <f>+WEEKDAY(ExportsELAP[[#This Row],[Date Prevailing]],1)</f>
        <v>6</v>
      </c>
      <c r="G8044" s="165">
        <f>+COUNTIFS(ECR_Hours!$K$6:$K$7,ExportsELAP[[#This Row],[Date Prevailing]])</f>
        <v>0</v>
      </c>
      <c r="H8044" s="165">
        <f t="shared" si="503"/>
        <v>6</v>
      </c>
      <c r="I8044" s="166">
        <f>+Exports!G8047</f>
        <v>16.111499999999999</v>
      </c>
      <c r="J8044" s="166">
        <f>+'ELAP_IPCO-APND'!D8047</f>
        <v>134.36696000000001</v>
      </c>
      <c r="K8044" s="166">
        <f>+(ExportsELAP[[#This Row],[Exports kWh - MPT]]/1000)*ExportsELAP[[#This Row],[EIM Price]]</f>
        <v>2.1648532760400001</v>
      </c>
      <c r="L8044" s="167" t="str">
        <f>+INDEX(ECR_Hours!$I$12:$I$15,MATCH(ExportsELAP[[#This Row],[Date Prevailing]],ECR_Hours!$H$12:$H$15,1))</f>
        <v>NS</v>
      </c>
      <c r="M80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5" spans="1:13" x14ac:dyDescent="0.25">
      <c r="A8045" s="164">
        <f>+Exports!A8048</f>
        <v>44897</v>
      </c>
      <c r="B8045" s="165">
        <f t="shared" si="500"/>
        <v>2022</v>
      </c>
      <c r="C8045" s="165">
        <f t="shared" si="501"/>
        <v>12</v>
      </c>
      <c r="D8045" s="165">
        <f t="shared" si="502"/>
        <v>2</v>
      </c>
      <c r="E8045" s="165">
        <f>+Exports!B8048</f>
        <v>3</v>
      </c>
      <c r="F8045" s="165">
        <f>+WEEKDAY(ExportsELAP[[#This Row],[Date Prevailing]],1)</f>
        <v>6</v>
      </c>
      <c r="G8045" s="165">
        <f>+COUNTIFS(ECR_Hours!$K$6:$K$7,ExportsELAP[[#This Row],[Date Prevailing]])</f>
        <v>0</v>
      </c>
      <c r="H8045" s="165">
        <f t="shared" si="503"/>
        <v>6</v>
      </c>
      <c r="I8045" s="166">
        <f>+Exports!G8048</f>
        <v>16.424299999999999</v>
      </c>
      <c r="J8045" s="166">
        <f>+'ELAP_IPCO-APND'!D8048</f>
        <v>130.64032</v>
      </c>
      <c r="K8045" s="166">
        <f>+(ExportsELAP[[#This Row],[Exports kWh - MPT]]/1000)*ExportsELAP[[#This Row],[EIM Price]]</f>
        <v>2.1456758077760001</v>
      </c>
      <c r="L8045" s="167" t="str">
        <f>+INDEX(ECR_Hours!$I$12:$I$15,MATCH(ExportsELAP[[#This Row],[Date Prevailing]],ECR_Hours!$H$12:$H$15,1))</f>
        <v>NS</v>
      </c>
      <c r="M80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6" spans="1:13" x14ac:dyDescent="0.25">
      <c r="A8046" s="164">
        <f>+Exports!A8049</f>
        <v>44897</v>
      </c>
      <c r="B8046" s="165">
        <f t="shared" si="500"/>
        <v>2022</v>
      </c>
      <c r="C8046" s="165">
        <f t="shared" si="501"/>
        <v>12</v>
      </c>
      <c r="D8046" s="165">
        <f t="shared" si="502"/>
        <v>2</v>
      </c>
      <c r="E8046" s="165">
        <f>+Exports!B8049</f>
        <v>4</v>
      </c>
      <c r="F8046" s="165">
        <f>+WEEKDAY(ExportsELAP[[#This Row],[Date Prevailing]],1)</f>
        <v>6</v>
      </c>
      <c r="G8046" s="165">
        <f>+COUNTIFS(ECR_Hours!$K$6:$K$7,ExportsELAP[[#This Row],[Date Prevailing]])</f>
        <v>0</v>
      </c>
      <c r="H8046" s="165">
        <f t="shared" si="503"/>
        <v>6</v>
      </c>
      <c r="I8046" s="166">
        <f>+Exports!G8049</f>
        <v>13.1097</v>
      </c>
      <c r="J8046" s="166">
        <f>+'ELAP_IPCO-APND'!D8049</f>
        <v>138.41104999999999</v>
      </c>
      <c r="K8046" s="166">
        <f>+(ExportsELAP[[#This Row],[Exports kWh - MPT]]/1000)*ExportsELAP[[#This Row],[EIM Price]]</f>
        <v>1.8145273421849999</v>
      </c>
      <c r="L8046" s="167" t="str">
        <f>+INDEX(ECR_Hours!$I$12:$I$15,MATCH(ExportsELAP[[#This Row],[Date Prevailing]],ECR_Hours!$H$12:$H$15,1))</f>
        <v>NS</v>
      </c>
      <c r="M80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7" spans="1:13" x14ac:dyDescent="0.25">
      <c r="A8047" s="164">
        <f>+Exports!A8050</f>
        <v>44897</v>
      </c>
      <c r="B8047" s="165">
        <f t="shared" si="500"/>
        <v>2022</v>
      </c>
      <c r="C8047" s="165">
        <f t="shared" si="501"/>
        <v>12</v>
      </c>
      <c r="D8047" s="165">
        <f t="shared" si="502"/>
        <v>2</v>
      </c>
      <c r="E8047" s="165">
        <f>+Exports!B8050</f>
        <v>5</v>
      </c>
      <c r="F8047" s="165">
        <f>+WEEKDAY(ExportsELAP[[#This Row],[Date Prevailing]],1)</f>
        <v>6</v>
      </c>
      <c r="G8047" s="165">
        <f>+COUNTIFS(ECR_Hours!$K$6:$K$7,ExportsELAP[[#This Row],[Date Prevailing]])</f>
        <v>0</v>
      </c>
      <c r="H8047" s="165">
        <f t="shared" si="503"/>
        <v>6</v>
      </c>
      <c r="I8047" s="166">
        <f>+Exports!G8050</f>
        <v>14.1157</v>
      </c>
      <c r="J8047" s="166">
        <f>+'ELAP_IPCO-APND'!D8050</f>
        <v>140.17349999999999</v>
      </c>
      <c r="K8047" s="166">
        <f>+(ExportsELAP[[#This Row],[Exports kWh - MPT]]/1000)*ExportsELAP[[#This Row],[EIM Price]]</f>
        <v>1.9786470739499999</v>
      </c>
      <c r="L8047" s="167" t="str">
        <f>+INDEX(ECR_Hours!$I$12:$I$15,MATCH(ExportsELAP[[#This Row],[Date Prevailing]],ECR_Hours!$H$12:$H$15,1))</f>
        <v>NS</v>
      </c>
      <c r="M80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8" spans="1:13" x14ac:dyDescent="0.25">
      <c r="A8048" s="164">
        <f>+Exports!A8051</f>
        <v>44897</v>
      </c>
      <c r="B8048" s="165">
        <f t="shared" si="500"/>
        <v>2022</v>
      </c>
      <c r="C8048" s="165">
        <f t="shared" si="501"/>
        <v>12</v>
      </c>
      <c r="D8048" s="165">
        <f t="shared" si="502"/>
        <v>2</v>
      </c>
      <c r="E8048" s="165">
        <f>+Exports!B8051</f>
        <v>6</v>
      </c>
      <c r="F8048" s="165">
        <f>+WEEKDAY(ExportsELAP[[#This Row],[Date Prevailing]],1)</f>
        <v>6</v>
      </c>
      <c r="G8048" s="165">
        <f>+COUNTIFS(ECR_Hours!$K$6:$K$7,ExportsELAP[[#This Row],[Date Prevailing]])</f>
        <v>0</v>
      </c>
      <c r="H8048" s="165">
        <f t="shared" si="503"/>
        <v>6</v>
      </c>
      <c r="I8048" s="166">
        <f>+Exports!G8051</f>
        <v>8.4527999999999999</v>
      </c>
      <c r="J8048" s="166">
        <f>+'ELAP_IPCO-APND'!D8051</f>
        <v>151.56782000000001</v>
      </c>
      <c r="K8048" s="166">
        <f>+(ExportsELAP[[#This Row],[Exports kWh - MPT]]/1000)*ExportsELAP[[#This Row],[EIM Price]]</f>
        <v>1.281172468896</v>
      </c>
      <c r="L8048" s="167" t="str">
        <f>+INDEX(ECR_Hours!$I$12:$I$15,MATCH(ExportsELAP[[#This Row],[Date Prevailing]],ECR_Hours!$H$12:$H$15,1))</f>
        <v>NS</v>
      </c>
      <c r="M80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49" spans="1:13" x14ac:dyDescent="0.25">
      <c r="A8049" s="164">
        <f>+Exports!A8052</f>
        <v>44897</v>
      </c>
      <c r="B8049" s="165">
        <f t="shared" si="500"/>
        <v>2022</v>
      </c>
      <c r="C8049" s="165">
        <f t="shared" si="501"/>
        <v>12</v>
      </c>
      <c r="D8049" s="165">
        <f t="shared" si="502"/>
        <v>2</v>
      </c>
      <c r="E8049" s="165">
        <f>+Exports!B8052</f>
        <v>7</v>
      </c>
      <c r="F8049" s="165">
        <f>+WEEKDAY(ExportsELAP[[#This Row],[Date Prevailing]],1)</f>
        <v>6</v>
      </c>
      <c r="G8049" s="165">
        <f>+COUNTIFS(ECR_Hours!$K$6:$K$7,ExportsELAP[[#This Row],[Date Prevailing]])</f>
        <v>0</v>
      </c>
      <c r="H8049" s="165">
        <f t="shared" si="503"/>
        <v>6</v>
      </c>
      <c r="I8049" s="166">
        <f>+Exports!G8052</f>
        <v>8.8262</v>
      </c>
      <c r="J8049" s="166">
        <f>+'ELAP_IPCO-APND'!D8052</f>
        <v>157.40503000000001</v>
      </c>
      <c r="K8049" s="166">
        <f>+(ExportsELAP[[#This Row],[Exports kWh - MPT]]/1000)*ExportsELAP[[#This Row],[EIM Price]]</f>
        <v>1.3892882757859999</v>
      </c>
      <c r="L8049" s="167" t="str">
        <f>+INDEX(ECR_Hours!$I$12:$I$15,MATCH(ExportsELAP[[#This Row],[Date Prevailing]],ECR_Hours!$H$12:$H$15,1))</f>
        <v>NS</v>
      </c>
      <c r="M80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0" spans="1:13" x14ac:dyDescent="0.25">
      <c r="A8050" s="164">
        <f>+Exports!A8053</f>
        <v>44897</v>
      </c>
      <c r="B8050" s="165">
        <f t="shared" si="500"/>
        <v>2022</v>
      </c>
      <c r="C8050" s="165">
        <f t="shared" si="501"/>
        <v>12</v>
      </c>
      <c r="D8050" s="165">
        <f t="shared" si="502"/>
        <v>2</v>
      </c>
      <c r="E8050" s="165">
        <f>+Exports!B8053</f>
        <v>8</v>
      </c>
      <c r="F8050" s="165">
        <f>+WEEKDAY(ExportsELAP[[#This Row],[Date Prevailing]],1)</f>
        <v>6</v>
      </c>
      <c r="G8050" s="165">
        <f>+COUNTIFS(ECR_Hours!$K$6:$K$7,ExportsELAP[[#This Row],[Date Prevailing]])</f>
        <v>0</v>
      </c>
      <c r="H8050" s="165">
        <f t="shared" si="503"/>
        <v>6</v>
      </c>
      <c r="I8050" s="166">
        <f>+Exports!G8053</f>
        <v>14.3497</v>
      </c>
      <c r="J8050" s="166">
        <f>+'ELAP_IPCO-APND'!D8053</f>
        <v>177.91511</v>
      </c>
      <c r="K8050" s="166">
        <f>+(ExportsELAP[[#This Row],[Exports kWh - MPT]]/1000)*ExportsELAP[[#This Row],[EIM Price]]</f>
        <v>2.5530284539669998</v>
      </c>
      <c r="L8050" s="167" t="str">
        <f>+INDEX(ECR_Hours!$I$12:$I$15,MATCH(ExportsELAP[[#This Row],[Date Prevailing]],ECR_Hours!$H$12:$H$15,1))</f>
        <v>NS</v>
      </c>
      <c r="M80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1" spans="1:13" x14ac:dyDescent="0.25">
      <c r="A8051" s="164">
        <f>+Exports!A8054</f>
        <v>44897</v>
      </c>
      <c r="B8051" s="165">
        <f t="shared" si="500"/>
        <v>2022</v>
      </c>
      <c r="C8051" s="165">
        <f t="shared" si="501"/>
        <v>12</v>
      </c>
      <c r="D8051" s="165">
        <f t="shared" si="502"/>
        <v>2</v>
      </c>
      <c r="E8051" s="165">
        <f>+Exports!B8054</f>
        <v>9</v>
      </c>
      <c r="F8051" s="165">
        <f>+WEEKDAY(ExportsELAP[[#This Row],[Date Prevailing]],1)</f>
        <v>6</v>
      </c>
      <c r="G8051" s="165">
        <f>+COUNTIFS(ECR_Hours!$K$6:$K$7,ExportsELAP[[#This Row],[Date Prevailing]])</f>
        <v>0</v>
      </c>
      <c r="H8051" s="165">
        <f t="shared" si="503"/>
        <v>6</v>
      </c>
      <c r="I8051" s="166">
        <f>+Exports!G8054</f>
        <v>2171.0138999999999</v>
      </c>
      <c r="J8051" s="166">
        <f>+'ELAP_IPCO-APND'!D8054</f>
        <v>204.33270999999999</v>
      </c>
      <c r="K8051" s="166">
        <f>+(ExportsELAP[[#This Row],[Exports kWh - MPT]]/1000)*ExportsELAP[[#This Row],[EIM Price]]</f>
        <v>443.60915363466893</v>
      </c>
      <c r="L8051" s="167" t="str">
        <f>+INDEX(ECR_Hours!$I$12:$I$15,MATCH(ExportsELAP[[#This Row],[Date Prevailing]],ECR_Hours!$H$12:$H$15,1))</f>
        <v>NS</v>
      </c>
      <c r="M80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2" spans="1:13" x14ac:dyDescent="0.25">
      <c r="A8052" s="164">
        <f>+Exports!A8055</f>
        <v>44897</v>
      </c>
      <c r="B8052" s="165">
        <f t="shared" si="500"/>
        <v>2022</v>
      </c>
      <c r="C8052" s="165">
        <f t="shared" si="501"/>
        <v>12</v>
      </c>
      <c r="D8052" s="165">
        <f t="shared" si="502"/>
        <v>2</v>
      </c>
      <c r="E8052" s="165">
        <f>+Exports!B8055</f>
        <v>10</v>
      </c>
      <c r="F8052" s="165">
        <f>+WEEKDAY(ExportsELAP[[#This Row],[Date Prevailing]],1)</f>
        <v>6</v>
      </c>
      <c r="G8052" s="165">
        <f>+COUNTIFS(ECR_Hours!$K$6:$K$7,ExportsELAP[[#This Row],[Date Prevailing]])</f>
        <v>0</v>
      </c>
      <c r="H8052" s="165">
        <f t="shared" si="503"/>
        <v>6</v>
      </c>
      <c r="I8052" s="166">
        <f>+Exports!G8055</f>
        <v>10892.2022</v>
      </c>
      <c r="J8052" s="166">
        <f>+'ELAP_IPCO-APND'!D8055</f>
        <v>182.19699</v>
      </c>
      <c r="K8052" s="166">
        <f>+(ExportsELAP[[#This Row],[Exports kWh - MPT]]/1000)*ExportsELAP[[#This Row],[EIM Price]]</f>
        <v>1984.526455311378</v>
      </c>
      <c r="L8052" s="167" t="str">
        <f>+INDEX(ECR_Hours!$I$12:$I$15,MATCH(ExportsELAP[[#This Row],[Date Prevailing]],ECR_Hours!$H$12:$H$15,1))</f>
        <v>NS</v>
      </c>
      <c r="M80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3" spans="1:13" x14ac:dyDescent="0.25">
      <c r="A8053" s="164">
        <f>+Exports!A8056</f>
        <v>44897</v>
      </c>
      <c r="B8053" s="165">
        <f t="shared" si="500"/>
        <v>2022</v>
      </c>
      <c r="C8053" s="165">
        <f t="shared" si="501"/>
        <v>12</v>
      </c>
      <c r="D8053" s="165">
        <f t="shared" si="502"/>
        <v>2</v>
      </c>
      <c r="E8053" s="165">
        <f>+Exports!B8056</f>
        <v>11</v>
      </c>
      <c r="F8053" s="165">
        <f>+WEEKDAY(ExportsELAP[[#This Row],[Date Prevailing]],1)</f>
        <v>6</v>
      </c>
      <c r="G8053" s="165">
        <f>+COUNTIFS(ECR_Hours!$K$6:$K$7,ExportsELAP[[#This Row],[Date Prevailing]])</f>
        <v>0</v>
      </c>
      <c r="H8053" s="165">
        <f t="shared" si="503"/>
        <v>6</v>
      </c>
      <c r="I8053" s="166">
        <f>+Exports!G8056</f>
        <v>24532.519899999999</v>
      </c>
      <c r="J8053" s="166">
        <f>+'ELAP_IPCO-APND'!D8056</f>
        <v>152.15473</v>
      </c>
      <c r="K8053" s="166">
        <f>+(ExportsELAP[[#This Row],[Exports kWh - MPT]]/1000)*ExportsELAP[[#This Row],[EIM Price]]</f>
        <v>3732.7389416041269</v>
      </c>
      <c r="L8053" s="167" t="str">
        <f>+INDEX(ECR_Hours!$I$12:$I$15,MATCH(ExportsELAP[[#This Row],[Date Prevailing]],ECR_Hours!$H$12:$H$15,1))</f>
        <v>NS</v>
      </c>
      <c r="M80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4" spans="1:13" x14ac:dyDescent="0.25">
      <c r="A8054" s="164">
        <f>+Exports!A8057</f>
        <v>44897</v>
      </c>
      <c r="B8054" s="165">
        <f t="shared" si="500"/>
        <v>2022</v>
      </c>
      <c r="C8054" s="165">
        <f t="shared" si="501"/>
        <v>12</v>
      </c>
      <c r="D8054" s="165">
        <f t="shared" si="502"/>
        <v>2</v>
      </c>
      <c r="E8054" s="165">
        <f>+Exports!B8057</f>
        <v>12</v>
      </c>
      <c r="F8054" s="165">
        <f>+WEEKDAY(ExportsELAP[[#This Row],[Date Prevailing]],1)</f>
        <v>6</v>
      </c>
      <c r="G8054" s="165">
        <f>+COUNTIFS(ECR_Hours!$K$6:$K$7,ExportsELAP[[#This Row],[Date Prevailing]])</f>
        <v>0</v>
      </c>
      <c r="H8054" s="165">
        <f t="shared" si="503"/>
        <v>6</v>
      </c>
      <c r="I8054" s="166">
        <f>+Exports!G8057</f>
        <v>34965.414499999999</v>
      </c>
      <c r="J8054" s="166">
        <f>+'ELAP_IPCO-APND'!D8057</f>
        <v>153.43756999999999</v>
      </c>
      <c r="K8054" s="166">
        <f>+(ExportsELAP[[#This Row],[Exports kWh - MPT]]/1000)*ExportsELAP[[#This Row],[EIM Price]]</f>
        <v>5365.008234922765</v>
      </c>
      <c r="L8054" s="167" t="str">
        <f>+INDEX(ECR_Hours!$I$12:$I$15,MATCH(ExportsELAP[[#This Row],[Date Prevailing]],ECR_Hours!$H$12:$H$15,1))</f>
        <v>NS</v>
      </c>
      <c r="M80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5" spans="1:13" x14ac:dyDescent="0.25">
      <c r="A8055" s="164">
        <f>+Exports!A8058</f>
        <v>44897</v>
      </c>
      <c r="B8055" s="165">
        <f t="shared" si="500"/>
        <v>2022</v>
      </c>
      <c r="C8055" s="165">
        <f t="shared" si="501"/>
        <v>12</v>
      </c>
      <c r="D8055" s="165">
        <f t="shared" si="502"/>
        <v>2</v>
      </c>
      <c r="E8055" s="165">
        <f>+Exports!B8058</f>
        <v>13</v>
      </c>
      <c r="F8055" s="165">
        <f>+WEEKDAY(ExportsELAP[[#This Row],[Date Prevailing]],1)</f>
        <v>6</v>
      </c>
      <c r="G8055" s="165">
        <f>+COUNTIFS(ECR_Hours!$K$6:$K$7,ExportsELAP[[#This Row],[Date Prevailing]])</f>
        <v>0</v>
      </c>
      <c r="H8055" s="165">
        <f t="shared" si="503"/>
        <v>6</v>
      </c>
      <c r="I8055" s="166">
        <f>+Exports!G8058</f>
        <v>40000.751899999996</v>
      </c>
      <c r="J8055" s="166">
        <f>+'ELAP_IPCO-APND'!D8058</f>
        <v>153.03717</v>
      </c>
      <c r="K8055" s="166">
        <f>+(ExportsELAP[[#This Row],[Exports kWh - MPT]]/1000)*ExportsELAP[[#This Row],[EIM Price]]</f>
        <v>6121.6018686481229</v>
      </c>
      <c r="L8055" s="167" t="str">
        <f>+INDEX(ECR_Hours!$I$12:$I$15,MATCH(ExportsELAP[[#This Row],[Date Prevailing]],ECR_Hours!$H$12:$H$15,1))</f>
        <v>NS</v>
      </c>
      <c r="M80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6" spans="1:13" x14ac:dyDescent="0.25">
      <c r="A8056" s="164">
        <f>+Exports!A8059</f>
        <v>44897</v>
      </c>
      <c r="B8056" s="165">
        <f t="shared" si="500"/>
        <v>2022</v>
      </c>
      <c r="C8056" s="165">
        <f t="shared" si="501"/>
        <v>12</v>
      </c>
      <c r="D8056" s="165">
        <f t="shared" si="502"/>
        <v>2</v>
      </c>
      <c r="E8056" s="165">
        <f>+Exports!B8059</f>
        <v>14</v>
      </c>
      <c r="F8056" s="165">
        <f>+WEEKDAY(ExportsELAP[[#This Row],[Date Prevailing]],1)</f>
        <v>6</v>
      </c>
      <c r="G8056" s="165">
        <f>+COUNTIFS(ECR_Hours!$K$6:$K$7,ExportsELAP[[#This Row],[Date Prevailing]])</f>
        <v>0</v>
      </c>
      <c r="H8056" s="165">
        <f t="shared" si="503"/>
        <v>6</v>
      </c>
      <c r="I8056" s="166">
        <f>+Exports!G8059</f>
        <v>39165.151100000003</v>
      </c>
      <c r="J8056" s="166">
        <f>+'ELAP_IPCO-APND'!D8059</f>
        <v>143.03658999999999</v>
      </c>
      <c r="K8056" s="166">
        <f>+(ExportsELAP[[#This Row],[Exports kWh - MPT]]/1000)*ExportsELAP[[#This Row],[EIM Price]]</f>
        <v>5602.049660178749</v>
      </c>
      <c r="L8056" s="167" t="str">
        <f>+INDEX(ECR_Hours!$I$12:$I$15,MATCH(ExportsELAP[[#This Row],[Date Prevailing]],ECR_Hours!$H$12:$H$15,1))</f>
        <v>NS</v>
      </c>
      <c r="M80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7" spans="1:13" x14ac:dyDescent="0.25">
      <c r="A8057" s="164">
        <f>+Exports!A8060</f>
        <v>44897</v>
      </c>
      <c r="B8057" s="165">
        <f t="shared" si="500"/>
        <v>2022</v>
      </c>
      <c r="C8057" s="165">
        <f t="shared" si="501"/>
        <v>12</v>
      </c>
      <c r="D8057" s="165">
        <f t="shared" si="502"/>
        <v>2</v>
      </c>
      <c r="E8057" s="165">
        <f>+Exports!B8060</f>
        <v>15</v>
      </c>
      <c r="F8057" s="165">
        <f>+WEEKDAY(ExportsELAP[[#This Row],[Date Prevailing]],1)</f>
        <v>6</v>
      </c>
      <c r="G8057" s="165">
        <f>+COUNTIFS(ECR_Hours!$K$6:$K$7,ExportsELAP[[#This Row],[Date Prevailing]])</f>
        <v>0</v>
      </c>
      <c r="H8057" s="165">
        <f t="shared" si="503"/>
        <v>6</v>
      </c>
      <c r="I8057" s="166">
        <f>+Exports!G8060</f>
        <v>33155.762199999997</v>
      </c>
      <c r="J8057" s="166">
        <f>+'ELAP_IPCO-APND'!D8060</f>
        <v>149.35552000000001</v>
      </c>
      <c r="K8057" s="166">
        <f>+(ExportsELAP[[#This Row],[Exports kWh - MPT]]/1000)*ExportsELAP[[#This Row],[EIM Price]]</f>
        <v>4951.9961043773437</v>
      </c>
      <c r="L8057" s="167" t="str">
        <f>+INDEX(ECR_Hours!$I$12:$I$15,MATCH(ExportsELAP[[#This Row],[Date Prevailing]],ECR_Hours!$H$12:$H$15,1))</f>
        <v>NS</v>
      </c>
      <c r="M80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8" spans="1:13" x14ac:dyDescent="0.25">
      <c r="A8058" s="164">
        <f>+Exports!A8061</f>
        <v>44897</v>
      </c>
      <c r="B8058" s="165">
        <f t="shared" si="500"/>
        <v>2022</v>
      </c>
      <c r="C8058" s="165">
        <f t="shared" si="501"/>
        <v>12</v>
      </c>
      <c r="D8058" s="165">
        <f t="shared" si="502"/>
        <v>2</v>
      </c>
      <c r="E8058" s="165">
        <f>+Exports!B8061</f>
        <v>16</v>
      </c>
      <c r="F8058" s="165">
        <f>+WEEKDAY(ExportsELAP[[#This Row],[Date Prevailing]],1)</f>
        <v>6</v>
      </c>
      <c r="G8058" s="165">
        <f>+COUNTIFS(ECR_Hours!$K$6:$K$7,ExportsELAP[[#This Row],[Date Prevailing]])</f>
        <v>0</v>
      </c>
      <c r="H8058" s="165">
        <f t="shared" si="503"/>
        <v>6</v>
      </c>
      <c r="I8058" s="166">
        <f>+Exports!G8061</f>
        <v>21921.617299999998</v>
      </c>
      <c r="J8058" s="166">
        <f>+'ELAP_IPCO-APND'!D8061</f>
        <v>169.33249000000001</v>
      </c>
      <c r="K8058" s="166">
        <f>+(ExportsELAP[[#This Row],[Exports kWh - MPT]]/1000)*ExportsELAP[[#This Row],[EIM Price]]</f>
        <v>3712.0420422360767</v>
      </c>
      <c r="L8058" s="167" t="str">
        <f>+INDEX(ECR_Hours!$I$12:$I$15,MATCH(ExportsELAP[[#This Row],[Date Prevailing]],ECR_Hours!$H$12:$H$15,1))</f>
        <v>NS</v>
      </c>
      <c r="M80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59" spans="1:13" x14ac:dyDescent="0.25">
      <c r="A8059" s="164">
        <f>+Exports!A8062</f>
        <v>44897</v>
      </c>
      <c r="B8059" s="165">
        <f t="shared" si="500"/>
        <v>2022</v>
      </c>
      <c r="C8059" s="165">
        <f t="shared" si="501"/>
        <v>12</v>
      </c>
      <c r="D8059" s="165">
        <f t="shared" si="502"/>
        <v>2</v>
      </c>
      <c r="E8059" s="165">
        <f>+Exports!B8062</f>
        <v>17</v>
      </c>
      <c r="F8059" s="165">
        <f>+WEEKDAY(ExportsELAP[[#This Row],[Date Prevailing]],1)</f>
        <v>6</v>
      </c>
      <c r="G8059" s="165">
        <f>+COUNTIFS(ECR_Hours!$K$6:$K$7,ExportsELAP[[#This Row],[Date Prevailing]])</f>
        <v>0</v>
      </c>
      <c r="H8059" s="165">
        <f t="shared" si="503"/>
        <v>6</v>
      </c>
      <c r="I8059" s="166">
        <f>+Exports!G8062</f>
        <v>6718.1616999999997</v>
      </c>
      <c r="J8059" s="166">
        <f>+'ELAP_IPCO-APND'!D8062</f>
        <v>183.85603</v>
      </c>
      <c r="K8059" s="166">
        <f>+(ExportsELAP[[#This Row],[Exports kWh - MPT]]/1000)*ExportsELAP[[#This Row],[EIM Price]]</f>
        <v>1235.1745390600508</v>
      </c>
      <c r="L8059" s="167" t="str">
        <f>+INDEX(ECR_Hours!$I$12:$I$15,MATCH(ExportsELAP[[#This Row],[Date Prevailing]],ECR_Hours!$H$12:$H$15,1))</f>
        <v>NS</v>
      </c>
      <c r="M80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0" spans="1:13" x14ac:dyDescent="0.25">
      <c r="A8060" s="164">
        <f>+Exports!A8063</f>
        <v>44897</v>
      </c>
      <c r="B8060" s="165">
        <f t="shared" si="500"/>
        <v>2022</v>
      </c>
      <c r="C8060" s="165">
        <f t="shared" si="501"/>
        <v>12</v>
      </c>
      <c r="D8060" s="165">
        <f t="shared" si="502"/>
        <v>2</v>
      </c>
      <c r="E8060" s="165">
        <f>+Exports!B8063</f>
        <v>18</v>
      </c>
      <c r="F8060" s="165">
        <f>+WEEKDAY(ExportsELAP[[#This Row],[Date Prevailing]],1)</f>
        <v>6</v>
      </c>
      <c r="G8060" s="165">
        <f>+COUNTIFS(ECR_Hours!$K$6:$K$7,ExportsELAP[[#This Row],[Date Prevailing]])</f>
        <v>0</v>
      </c>
      <c r="H8060" s="165">
        <f t="shared" si="503"/>
        <v>6</v>
      </c>
      <c r="I8060" s="166">
        <f>+Exports!G8063</f>
        <v>201.0222</v>
      </c>
      <c r="J8060" s="166">
        <f>+'ELAP_IPCO-APND'!D8063</f>
        <v>215.15037000000001</v>
      </c>
      <c r="K8060" s="166">
        <f>+(ExportsELAP[[#This Row],[Exports kWh - MPT]]/1000)*ExportsELAP[[#This Row],[EIM Price]]</f>
        <v>43.250000708213996</v>
      </c>
      <c r="L8060" s="167" t="str">
        <f>+INDEX(ECR_Hours!$I$12:$I$15,MATCH(ExportsELAP[[#This Row],[Date Prevailing]],ECR_Hours!$H$12:$H$15,1))</f>
        <v>NS</v>
      </c>
      <c r="M80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1" spans="1:13" x14ac:dyDescent="0.25">
      <c r="A8061" s="164">
        <f>+Exports!A8064</f>
        <v>44897</v>
      </c>
      <c r="B8061" s="165">
        <f t="shared" si="500"/>
        <v>2022</v>
      </c>
      <c r="C8061" s="165">
        <f t="shared" si="501"/>
        <v>12</v>
      </c>
      <c r="D8061" s="165">
        <f t="shared" si="502"/>
        <v>2</v>
      </c>
      <c r="E8061" s="165">
        <f>+Exports!B8064</f>
        <v>19</v>
      </c>
      <c r="F8061" s="165">
        <f>+WEEKDAY(ExportsELAP[[#This Row],[Date Prevailing]],1)</f>
        <v>6</v>
      </c>
      <c r="G8061" s="165">
        <f>+COUNTIFS(ECR_Hours!$K$6:$K$7,ExportsELAP[[#This Row],[Date Prevailing]])</f>
        <v>0</v>
      </c>
      <c r="H8061" s="165">
        <f t="shared" si="503"/>
        <v>6</v>
      </c>
      <c r="I8061" s="166">
        <f>+Exports!G8064</f>
        <v>10.250200000000001</v>
      </c>
      <c r="J8061" s="166">
        <f>+'ELAP_IPCO-APND'!D8064</f>
        <v>225.95868999999999</v>
      </c>
      <c r="K8061" s="166">
        <f>+(ExportsELAP[[#This Row],[Exports kWh - MPT]]/1000)*ExportsELAP[[#This Row],[EIM Price]]</f>
        <v>2.3161217642380003</v>
      </c>
      <c r="L8061" s="167" t="str">
        <f>+INDEX(ECR_Hours!$I$12:$I$15,MATCH(ExportsELAP[[#This Row],[Date Prevailing]],ECR_Hours!$H$12:$H$15,1))</f>
        <v>NS</v>
      </c>
      <c r="M80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2" spans="1:13" x14ac:dyDescent="0.25">
      <c r="A8062" s="164">
        <f>+Exports!A8065</f>
        <v>44897</v>
      </c>
      <c r="B8062" s="165">
        <f t="shared" si="500"/>
        <v>2022</v>
      </c>
      <c r="C8062" s="165">
        <f t="shared" si="501"/>
        <v>12</v>
      </c>
      <c r="D8062" s="165">
        <f t="shared" si="502"/>
        <v>2</v>
      </c>
      <c r="E8062" s="165">
        <f>+Exports!B8065</f>
        <v>20</v>
      </c>
      <c r="F8062" s="165">
        <f>+WEEKDAY(ExportsELAP[[#This Row],[Date Prevailing]],1)</f>
        <v>6</v>
      </c>
      <c r="G8062" s="165">
        <f>+COUNTIFS(ECR_Hours!$K$6:$K$7,ExportsELAP[[#This Row],[Date Prevailing]])</f>
        <v>0</v>
      </c>
      <c r="H8062" s="165">
        <f t="shared" si="503"/>
        <v>6</v>
      </c>
      <c r="I8062" s="166">
        <f>+Exports!G8065</f>
        <v>6.3491</v>
      </c>
      <c r="J8062" s="166">
        <f>+'ELAP_IPCO-APND'!D8065</f>
        <v>209.10993999999999</v>
      </c>
      <c r="K8062" s="166">
        <f>+(ExportsELAP[[#This Row],[Exports kWh - MPT]]/1000)*ExportsELAP[[#This Row],[EIM Price]]</f>
        <v>1.327659920054</v>
      </c>
      <c r="L8062" s="167" t="str">
        <f>+INDEX(ECR_Hours!$I$12:$I$15,MATCH(ExportsELAP[[#This Row],[Date Prevailing]],ECR_Hours!$H$12:$H$15,1))</f>
        <v>NS</v>
      </c>
      <c r="M80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3" spans="1:13" x14ac:dyDescent="0.25">
      <c r="A8063" s="164">
        <f>+Exports!A8066</f>
        <v>44897</v>
      </c>
      <c r="B8063" s="165">
        <f t="shared" si="500"/>
        <v>2022</v>
      </c>
      <c r="C8063" s="165">
        <f t="shared" si="501"/>
        <v>12</v>
      </c>
      <c r="D8063" s="165">
        <f t="shared" si="502"/>
        <v>2</v>
      </c>
      <c r="E8063" s="165">
        <f>+Exports!B8066</f>
        <v>21</v>
      </c>
      <c r="F8063" s="165">
        <f>+WEEKDAY(ExportsELAP[[#This Row],[Date Prevailing]],1)</f>
        <v>6</v>
      </c>
      <c r="G8063" s="165">
        <f>+COUNTIFS(ECR_Hours!$K$6:$K$7,ExportsELAP[[#This Row],[Date Prevailing]])</f>
        <v>0</v>
      </c>
      <c r="H8063" s="165">
        <f t="shared" si="503"/>
        <v>6</v>
      </c>
      <c r="I8063" s="166">
        <f>+Exports!G8066</f>
        <v>7.5250000000000004</v>
      </c>
      <c r="J8063" s="166">
        <f>+'ELAP_IPCO-APND'!D8066</f>
        <v>203.81966</v>
      </c>
      <c r="K8063" s="166">
        <f>+(ExportsELAP[[#This Row],[Exports kWh - MPT]]/1000)*ExportsELAP[[#This Row],[EIM Price]]</f>
        <v>1.5337429415000001</v>
      </c>
      <c r="L8063" s="167" t="str">
        <f>+INDEX(ECR_Hours!$I$12:$I$15,MATCH(ExportsELAP[[#This Row],[Date Prevailing]],ECR_Hours!$H$12:$H$15,1))</f>
        <v>NS</v>
      </c>
      <c r="M80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4" spans="1:13" x14ac:dyDescent="0.25">
      <c r="A8064" s="164">
        <f>+Exports!A8067</f>
        <v>44897</v>
      </c>
      <c r="B8064" s="165">
        <f t="shared" si="500"/>
        <v>2022</v>
      </c>
      <c r="C8064" s="165">
        <f t="shared" si="501"/>
        <v>12</v>
      </c>
      <c r="D8064" s="165">
        <f t="shared" si="502"/>
        <v>2</v>
      </c>
      <c r="E8064" s="165">
        <f>+Exports!B8067</f>
        <v>22</v>
      </c>
      <c r="F8064" s="165">
        <f>+WEEKDAY(ExportsELAP[[#This Row],[Date Prevailing]],1)</f>
        <v>6</v>
      </c>
      <c r="G8064" s="165">
        <f>+COUNTIFS(ECR_Hours!$K$6:$K$7,ExportsELAP[[#This Row],[Date Prevailing]])</f>
        <v>0</v>
      </c>
      <c r="H8064" s="165">
        <f t="shared" si="503"/>
        <v>6</v>
      </c>
      <c r="I8064" s="166">
        <f>+Exports!G8067</f>
        <v>8.5264000000000006</v>
      </c>
      <c r="J8064" s="166">
        <f>+'ELAP_IPCO-APND'!D8067</f>
        <v>223.21133</v>
      </c>
      <c r="K8064" s="166">
        <f>+(ExportsELAP[[#This Row],[Exports kWh - MPT]]/1000)*ExportsELAP[[#This Row],[EIM Price]]</f>
        <v>1.9031890841120001</v>
      </c>
      <c r="L8064" s="167" t="str">
        <f>+INDEX(ECR_Hours!$I$12:$I$15,MATCH(ExportsELAP[[#This Row],[Date Prevailing]],ECR_Hours!$H$12:$H$15,1))</f>
        <v>NS</v>
      </c>
      <c r="M80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5" spans="1:13" x14ac:dyDescent="0.25">
      <c r="A8065" s="164">
        <f>+Exports!A8068</f>
        <v>44897</v>
      </c>
      <c r="B8065" s="165">
        <f t="shared" si="500"/>
        <v>2022</v>
      </c>
      <c r="C8065" s="165">
        <f t="shared" si="501"/>
        <v>12</v>
      </c>
      <c r="D8065" s="165">
        <f t="shared" si="502"/>
        <v>2</v>
      </c>
      <c r="E8065" s="165">
        <f>+Exports!B8068</f>
        <v>23</v>
      </c>
      <c r="F8065" s="165">
        <f>+WEEKDAY(ExportsELAP[[#This Row],[Date Prevailing]],1)</f>
        <v>6</v>
      </c>
      <c r="G8065" s="165">
        <f>+COUNTIFS(ECR_Hours!$K$6:$K$7,ExportsELAP[[#This Row],[Date Prevailing]])</f>
        <v>0</v>
      </c>
      <c r="H8065" s="165">
        <f t="shared" si="503"/>
        <v>6</v>
      </c>
      <c r="I8065" s="166">
        <f>+Exports!G8068</f>
        <v>7.7079000000000004</v>
      </c>
      <c r="J8065" s="166">
        <f>+'ELAP_IPCO-APND'!D8068</f>
        <v>212.18568999999999</v>
      </c>
      <c r="K8065" s="166">
        <f>+(ExportsELAP[[#This Row],[Exports kWh - MPT]]/1000)*ExportsELAP[[#This Row],[EIM Price]]</f>
        <v>1.6355060799509999</v>
      </c>
      <c r="L8065" s="167" t="str">
        <f>+INDEX(ECR_Hours!$I$12:$I$15,MATCH(ExportsELAP[[#This Row],[Date Prevailing]],ECR_Hours!$H$12:$H$15,1))</f>
        <v>NS</v>
      </c>
      <c r="M80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6" spans="1:13" x14ac:dyDescent="0.25">
      <c r="A8066" s="164">
        <f>+Exports!A8069</f>
        <v>44897</v>
      </c>
      <c r="B8066" s="165">
        <f t="shared" ref="B8066:B8129" si="504">+YEAR(A8066)</f>
        <v>2022</v>
      </c>
      <c r="C8066" s="165">
        <f t="shared" ref="C8066:C8129" si="505">+MONTH(A8066)</f>
        <v>12</v>
      </c>
      <c r="D8066" s="165">
        <f t="shared" ref="D8066:D8129" si="506">+DAY(A8066)</f>
        <v>2</v>
      </c>
      <c r="E8066" s="165">
        <f>+Exports!B8069</f>
        <v>24</v>
      </c>
      <c r="F8066" s="165">
        <f>+WEEKDAY(ExportsELAP[[#This Row],[Date Prevailing]],1)</f>
        <v>6</v>
      </c>
      <c r="G8066" s="165">
        <f>+COUNTIFS(ECR_Hours!$K$6:$K$7,ExportsELAP[[#This Row],[Date Prevailing]])</f>
        <v>0</v>
      </c>
      <c r="H8066" s="165">
        <f t="shared" ref="H8066:H8129" si="507">+IF(G8066=1,0,F8066)</f>
        <v>6</v>
      </c>
      <c r="I8066" s="166">
        <f>+Exports!G8069</f>
        <v>4.49359999999999</v>
      </c>
      <c r="J8066" s="166">
        <f>+'ELAP_IPCO-APND'!D8069</f>
        <v>185.48059000000001</v>
      </c>
      <c r="K8066" s="166">
        <f>+(ExportsELAP[[#This Row],[Exports kWh - MPT]]/1000)*ExportsELAP[[#This Row],[EIM Price]]</f>
        <v>0.83347557922399818</v>
      </c>
      <c r="L8066" s="167" t="str">
        <f>+INDEX(ECR_Hours!$I$12:$I$15,MATCH(ExportsELAP[[#This Row],[Date Prevailing]],ECR_Hours!$H$12:$H$15,1))</f>
        <v>NS</v>
      </c>
      <c r="M80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7" spans="1:13" x14ac:dyDescent="0.25">
      <c r="A8067" s="164">
        <f>+Exports!A8070</f>
        <v>44898</v>
      </c>
      <c r="B8067" s="165">
        <f t="shared" si="504"/>
        <v>2022</v>
      </c>
      <c r="C8067" s="165">
        <f t="shared" si="505"/>
        <v>12</v>
      </c>
      <c r="D8067" s="165">
        <f t="shared" si="506"/>
        <v>3</v>
      </c>
      <c r="E8067" s="165">
        <f>+Exports!B8070</f>
        <v>1</v>
      </c>
      <c r="F8067" s="165">
        <f>+WEEKDAY(ExportsELAP[[#This Row],[Date Prevailing]],1)</f>
        <v>7</v>
      </c>
      <c r="G8067" s="165">
        <f>+COUNTIFS(ECR_Hours!$K$6:$K$7,ExportsELAP[[#This Row],[Date Prevailing]])</f>
        <v>0</v>
      </c>
      <c r="H8067" s="165">
        <f t="shared" si="507"/>
        <v>7</v>
      </c>
      <c r="I8067" s="166">
        <f>+Exports!G8070</f>
        <v>9.4488000000000003</v>
      </c>
      <c r="J8067" s="166">
        <f>+'ELAP_IPCO-APND'!D8070</f>
        <v>160.47773000000001</v>
      </c>
      <c r="K8067" s="166">
        <f>+(ExportsELAP[[#This Row],[Exports kWh - MPT]]/1000)*ExportsELAP[[#This Row],[EIM Price]]</f>
        <v>1.516321975224</v>
      </c>
      <c r="L8067" s="167" t="str">
        <f>+INDEX(ECR_Hours!$I$12:$I$15,MATCH(ExportsELAP[[#This Row],[Date Prevailing]],ECR_Hours!$H$12:$H$15,1))</f>
        <v>NS</v>
      </c>
      <c r="M80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8" spans="1:13" x14ac:dyDescent="0.25">
      <c r="A8068" s="164">
        <f>+Exports!A8071</f>
        <v>44898</v>
      </c>
      <c r="B8068" s="165">
        <f t="shared" si="504"/>
        <v>2022</v>
      </c>
      <c r="C8068" s="165">
        <f t="shared" si="505"/>
        <v>12</v>
      </c>
      <c r="D8068" s="165">
        <f t="shared" si="506"/>
        <v>3</v>
      </c>
      <c r="E8068" s="165">
        <f>+Exports!B8071</f>
        <v>2</v>
      </c>
      <c r="F8068" s="165">
        <f>+WEEKDAY(ExportsELAP[[#This Row],[Date Prevailing]],1)</f>
        <v>7</v>
      </c>
      <c r="G8068" s="165">
        <f>+COUNTIFS(ECR_Hours!$K$6:$K$7,ExportsELAP[[#This Row],[Date Prevailing]])</f>
        <v>0</v>
      </c>
      <c r="H8068" s="165">
        <f t="shared" si="507"/>
        <v>7</v>
      </c>
      <c r="I8068" s="166">
        <f>+Exports!G8071</f>
        <v>10.6249</v>
      </c>
      <c r="J8068" s="166">
        <f>+'ELAP_IPCO-APND'!D8071</f>
        <v>153.51250999999999</v>
      </c>
      <c r="K8068" s="166">
        <f>+(ExportsELAP[[#This Row],[Exports kWh - MPT]]/1000)*ExportsELAP[[#This Row],[EIM Price]]</f>
        <v>1.6310550674989999</v>
      </c>
      <c r="L8068" s="167" t="str">
        <f>+INDEX(ECR_Hours!$I$12:$I$15,MATCH(ExportsELAP[[#This Row],[Date Prevailing]],ECR_Hours!$H$12:$H$15,1))</f>
        <v>NS</v>
      </c>
      <c r="M80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69" spans="1:13" x14ac:dyDescent="0.25">
      <c r="A8069" s="164">
        <f>+Exports!A8072</f>
        <v>44898</v>
      </c>
      <c r="B8069" s="165">
        <f t="shared" si="504"/>
        <v>2022</v>
      </c>
      <c r="C8069" s="165">
        <f t="shared" si="505"/>
        <v>12</v>
      </c>
      <c r="D8069" s="165">
        <f t="shared" si="506"/>
        <v>3</v>
      </c>
      <c r="E8069" s="165">
        <f>+Exports!B8072</f>
        <v>3</v>
      </c>
      <c r="F8069" s="165">
        <f>+WEEKDAY(ExportsELAP[[#This Row],[Date Prevailing]],1)</f>
        <v>7</v>
      </c>
      <c r="G8069" s="165">
        <f>+COUNTIFS(ECR_Hours!$K$6:$K$7,ExportsELAP[[#This Row],[Date Prevailing]])</f>
        <v>0</v>
      </c>
      <c r="H8069" s="165">
        <f t="shared" si="507"/>
        <v>7</v>
      </c>
      <c r="I8069" s="166">
        <f>+Exports!G8072</f>
        <v>11.152800000000001</v>
      </c>
      <c r="J8069" s="166">
        <f>+'ELAP_IPCO-APND'!D8072</f>
        <v>147.96503999999999</v>
      </c>
      <c r="K8069" s="166">
        <f>+(ExportsELAP[[#This Row],[Exports kWh - MPT]]/1000)*ExportsELAP[[#This Row],[EIM Price]]</f>
        <v>1.650224498112</v>
      </c>
      <c r="L8069" s="167" t="str">
        <f>+INDEX(ECR_Hours!$I$12:$I$15,MATCH(ExportsELAP[[#This Row],[Date Prevailing]],ECR_Hours!$H$12:$H$15,1))</f>
        <v>NS</v>
      </c>
      <c r="M80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0" spans="1:13" x14ac:dyDescent="0.25">
      <c r="A8070" s="164">
        <f>+Exports!A8073</f>
        <v>44898</v>
      </c>
      <c r="B8070" s="165">
        <f t="shared" si="504"/>
        <v>2022</v>
      </c>
      <c r="C8070" s="165">
        <f t="shared" si="505"/>
        <v>12</v>
      </c>
      <c r="D8070" s="165">
        <f t="shared" si="506"/>
        <v>3</v>
      </c>
      <c r="E8070" s="165">
        <f>+Exports!B8073</f>
        <v>4</v>
      </c>
      <c r="F8070" s="165">
        <f>+WEEKDAY(ExportsELAP[[#This Row],[Date Prevailing]],1)</f>
        <v>7</v>
      </c>
      <c r="G8070" s="165">
        <f>+COUNTIFS(ECR_Hours!$K$6:$K$7,ExportsELAP[[#This Row],[Date Prevailing]])</f>
        <v>0</v>
      </c>
      <c r="H8070" s="165">
        <f t="shared" si="507"/>
        <v>7</v>
      </c>
      <c r="I8070" s="166">
        <f>+Exports!G8073</f>
        <v>8.3964999999999996</v>
      </c>
      <c r="J8070" s="166">
        <f>+'ELAP_IPCO-APND'!D8073</f>
        <v>141.60792000000001</v>
      </c>
      <c r="K8070" s="166">
        <f>+(ExportsELAP[[#This Row],[Exports kWh - MPT]]/1000)*ExportsELAP[[#This Row],[EIM Price]]</f>
        <v>1.18901090028</v>
      </c>
      <c r="L8070" s="167" t="str">
        <f>+INDEX(ECR_Hours!$I$12:$I$15,MATCH(ExportsELAP[[#This Row],[Date Prevailing]],ECR_Hours!$H$12:$H$15,1))</f>
        <v>NS</v>
      </c>
      <c r="M80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1" spans="1:13" x14ac:dyDescent="0.25">
      <c r="A8071" s="164">
        <f>+Exports!A8074</f>
        <v>44898</v>
      </c>
      <c r="B8071" s="165">
        <f t="shared" si="504"/>
        <v>2022</v>
      </c>
      <c r="C8071" s="165">
        <f t="shared" si="505"/>
        <v>12</v>
      </c>
      <c r="D8071" s="165">
        <f t="shared" si="506"/>
        <v>3</v>
      </c>
      <c r="E8071" s="165">
        <f>+Exports!B8074</f>
        <v>5</v>
      </c>
      <c r="F8071" s="165">
        <f>+WEEKDAY(ExportsELAP[[#This Row],[Date Prevailing]],1)</f>
        <v>7</v>
      </c>
      <c r="G8071" s="165">
        <f>+COUNTIFS(ECR_Hours!$K$6:$K$7,ExportsELAP[[#This Row],[Date Prevailing]])</f>
        <v>0</v>
      </c>
      <c r="H8071" s="165">
        <f t="shared" si="507"/>
        <v>7</v>
      </c>
      <c r="I8071" s="166">
        <f>+Exports!G8074</f>
        <v>10.368999999999991</v>
      </c>
      <c r="J8071" s="166">
        <f>+'ELAP_IPCO-APND'!D8074</f>
        <v>135.14696000000001</v>
      </c>
      <c r="K8071" s="166">
        <f>+(ExportsELAP[[#This Row],[Exports kWh - MPT]]/1000)*ExportsELAP[[#This Row],[EIM Price]]</f>
        <v>1.4013388282399988</v>
      </c>
      <c r="L8071" s="167" t="str">
        <f>+INDEX(ECR_Hours!$I$12:$I$15,MATCH(ExportsELAP[[#This Row],[Date Prevailing]],ECR_Hours!$H$12:$H$15,1))</f>
        <v>NS</v>
      </c>
      <c r="M80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2" spans="1:13" x14ac:dyDescent="0.25">
      <c r="A8072" s="164">
        <f>+Exports!A8075</f>
        <v>44898</v>
      </c>
      <c r="B8072" s="165">
        <f t="shared" si="504"/>
        <v>2022</v>
      </c>
      <c r="C8072" s="165">
        <f t="shared" si="505"/>
        <v>12</v>
      </c>
      <c r="D8072" s="165">
        <f t="shared" si="506"/>
        <v>3</v>
      </c>
      <c r="E8072" s="165">
        <f>+Exports!B8075</f>
        <v>6</v>
      </c>
      <c r="F8072" s="165">
        <f>+WEEKDAY(ExportsELAP[[#This Row],[Date Prevailing]],1)</f>
        <v>7</v>
      </c>
      <c r="G8072" s="165">
        <f>+COUNTIFS(ECR_Hours!$K$6:$K$7,ExportsELAP[[#This Row],[Date Prevailing]])</f>
        <v>0</v>
      </c>
      <c r="H8072" s="165">
        <f t="shared" si="507"/>
        <v>7</v>
      </c>
      <c r="I8072" s="166">
        <f>+Exports!G8075</f>
        <v>10.013999999999999</v>
      </c>
      <c r="J8072" s="166">
        <f>+'ELAP_IPCO-APND'!D8075</f>
        <v>148.47534999999999</v>
      </c>
      <c r="K8072" s="166">
        <f>+(ExportsELAP[[#This Row],[Exports kWh - MPT]]/1000)*ExportsELAP[[#This Row],[EIM Price]]</f>
        <v>1.4868321548999996</v>
      </c>
      <c r="L8072" s="167" t="str">
        <f>+INDEX(ECR_Hours!$I$12:$I$15,MATCH(ExportsELAP[[#This Row],[Date Prevailing]],ECR_Hours!$H$12:$H$15,1))</f>
        <v>NS</v>
      </c>
      <c r="M80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3" spans="1:13" x14ac:dyDescent="0.25">
      <c r="A8073" s="164">
        <f>+Exports!A8076</f>
        <v>44898</v>
      </c>
      <c r="B8073" s="165">
        <f t="shared" si="504"/>
        <v>2022</v>
      </c>
      <c r="C8073" s="165">
        <f t="shared" si="505"/>
        <v>12</v>
      </c>
      <c r="D8073" s="165">
        <f t="shared" si="506"/>
        <v>3</v>
      </c>
      <c r="E8073" s="165">
        <f>+Exports!B8076</f>
        <v>7</v>
      </c>
      <c r="F8073" s="165">
        <f>+WEEKDAY(ExportsELAP[[#This Row],[Date Prevailing]],1)</f>
        <v>7</v>
      </c>
      <c r="G8073" s="165">
        <f>+COUNTIFS(ECR_Hours!$K$6:$K$7,ExportsELAP[[#This Row],[Date Prevailing]])</f>
        <v>0</v>
      </c>
      <c r="H8073" s="165">
        <f t="shared" si="507"/>
        <v>7</v>
      </c>
      <c r="I8073" s="166">
        <f>+Exports!G8076</f>
        <v>10.3225</v>
      </c>
      <c r="J8073" s="166">
        <f>+'ELAP_IPCO-APND'!D8076</f>
        <v>158.95245</v>
      </c>
      <c r="K8073" s="166">
        <f>+(ExportsELAP[[#This Row],[Exports kWh - MPT]]/1000)*ExportsELAP[[#This Row],[EIM Price]]</f>
        <v>1.640786665125</v>
      </c>
      <c r="L8073" s="167" t="str">
        <f>+INDEX(ECR_Hours!$I$12:$I$15,MATCH(ExportsELAP[[#This Row],[Date Prevailing]],ECR_Hours!$H$12:$H$15,1))</f>
        <v>NS</v>
      </c>
      <c r="M80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4" spans="1:13" x14ac:dyDescent="0.25">
      <c r="A8074" s="164">
        <f>+Exports!A8077</f>
        <v>44898</v>
      </c>
      <c r="B8074" s="165">
        <f t="shared" si="504"/>
        <v>2022</v>
      </c>
      <c r="C8074" s="165">
        <f t="shared" si="505"/>
        <v>12</v>
      </c>
      <c r="D8074" s="165">
        <f t="shared" si="506"/>
        <v>3</v>
      </c>
      <c r="E8074" s="165">
        <f>+Exports!B8077</f>
        <v>8</v>
      </c>
      <c r="F8074" s="165">
        <f>+WEEKDAY(ExportsELAP[[#This Row],[Date Prevailing]],1)</f>
        <v>7</v>
      </c>
      <c r="G8074" s="165">
        <f>+COUNTIFS(ECR_Hours!$K$6:$K$7,ExportsELAP[[#This Row],[Date Prevailing]])</f>
        <v>0</v>
      </c>
      <c r="H8074" s="165">
        <f t="shared" si="507"/>
        <v>7</v>
      </c>
      <c r="I8074" s="166">
        <f>+Exports!G8077</f>
        <v>20.734499999999997</v>
      </c>
      <c r="J8074" s="166">
        <f>+'ELAP_IPCO-APND'!D8077</f>
        <v>155.70301000000001</v>
      </c>
      <c r="K8074" s="166">
        <f>+(ExportsELAP[[#This Row],[Exports kWh - MPT]]/1000)*ExportsELAP[[#This Row],[EIM Price]]</f>
        <v>3.2284240608449997</v>
      </c>
      <c r="L8074" s="167" t="str">
        <f>+INDEX(ECR_Hours!$I$12:$I$15,MATCH(ExportsELAP[[#This Row],[Date Prevailing]],ECR_Hours!$H$12:$H$15,1))</f>
        <v>NS</v>
      </c>
      <c r="M80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5" spans="1:13" x14ac:dyDescent="0.25">
      <c r="A8075" s="164">
        <f>+Exports!A8078</f>
        <v>44898</v>
      </c>
      <c r="B8075" s="165">
        <f t="shared" si="504"/>
        <v>2022</v>
      </c>
      <c r="C8075" s="165">
        <f t="shared" si="505"/>
        <v>12</v>
      </c>
      <c r="D8075" s="165">
        <f t="shared" si="506"/>
        <v>3</v>
      </c>
      <c r="E8075" s="165">
        <f>+Exports!B8078</f>
        <v>9</v>
      </c>
      <c r="F8075" s="165">
        <f>+WEEKDAY(ExportsELAP[[#This Row],[Date Prevailing]],1)</f>
        <v>7</v>
      </c>
      <c r="G8075" s="165">
        <f>+COUNTIFS(ECR_Hours!$K$6:$K$7,ExportsELAP[[#This Row],[Date Prevailing]])</f>
        <v>0</v>
      </c>
      <c r="H8075" s="165">
        <f t="shared" si="507"/>
        <v>7</v>
      </c>
      <c r="I8075" s="166">
        <f>+Exports!G8078</f>
        <v>3579.4997000000003</v>
      </c>
      <c r="J8075" s="166">
        <f>+'ELAP_IPCO-APND'!D8078</f>
        <v>176.73903999999999</v>
      </c>
      <c r="K8075" s="166">
        <f>+(ExportsELAP[[#This Row],[Exports kWh - MPT]]/1000)*ExportsELAP[[#This Row],[EIM Price]]</f>
        <v>632.63734065828805</v>
      </c>
      <c r="L8075" s="167" t="str">
        <f>+INDEX(ECR_Hours!$I$12:$I$15,MATCH(ExportsELAP[[#This Row],[Date Prevailing]],ECR_Hours!$H$12:$H$15,1))</f>
        <v>NS</v>
      </c>
      <c r="M80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6" spans="1:13" x14ac:dyDescent="0.25">
      <c r="A8076" s="164">
        <f>+Exports!A8079</f>
        <v>44898</v>
      </c>
      <c r="B8076" s="165">
        <f t="shared" si="504"/>
        <v>2022</v>
      </c>
      <c r="C8076" s="165">
        <f t="shared" si="505"/>
        <v>12</v>
      </c>
      <c r="D8076" s="165">
        <f t="shared" si="506"/>
        <v>3</v>
      </c>
      <c r="E8076" s="165">
        <f>+Exports!B8079</f>
        <v>10</v>
      </c>
      <c r="F8076" s="165">
        <f>+WEEKDAY(ExportsELAP[[#This Row],[Date Prevailing]],1)</f>
        <v>7</v>
      </c>
      <c r="G8076" s="165">
        <f>+COUNTIFS(ECR_Hours!$K$6:$K$7,ExportsELAP[[#This Row],[Date Prevailing]])</f>
        <v>0</v>
      </c>
      <c r="H8076" s="165">
        <f t="shared" si="507"/>
        <v>7</v>
      </c>
      <c r="I8076" s="166">
        <f>+Exports!G8079</f>
        <v>19998.0893</v>
      </c>
      <c r="J8076" s="166">
        <f>+'ELAP_IPCO-APND'!D8079</f>
        <v>177.18501000000001</v>
      </c>
      <c r="K8076" s="166">
        <f>+(ExportsELAP[[#This Row],[Exports kWh - MPT]]/1000)*ExportsELAP[[#This Row],[EIM Price]]</f>
        <v>3543.361652601393</v>
      </c>
      <c r="L8076" s="167" t="str">
        <f>+INDEX(ECR_Hours!$I$12:$I$15,MATCH(ExportsELAP[[#This Row],[Date Prevailing]],ECR_Hours!$H$12:$H$15,1))</f>
        <v>NS</v>
      </c>
      <c r="M80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7" spans="1:13" x14ac:dyDescent="0.25">
      <c r="A8077" s="164">
        <f>+Exports!A8080</f>
        <v>44898</v>
      </c>
      <c r="B8077" s="165">
        <f t="shared" si="504"/>
        <v>2022</v>
      </c>
      <c r="C8077" s="165">
        <f t="shared" si="505"/>
        <v>12</v>
      </c>
      <c r="D8077" s="165">
        <f t="shared" si="506"/>
        <v>3</v>
      </c>
      <c r="E8077" s="165">
        <f>+Exports!B8080</f>
        <v>11</v>
      </c>
      <c r="F8077" s="165">
        <f>+WEEKDAY(ExportsELAP[[#This Row],[Date Prevailing]],1)</f>
        <v>7</v>
      </c>
      <c r="G8077" s="165">
        <f>+COUNTIFS(ECR_Hours!$K$6:$K$7,ExportsELAP[[#This Row],[Date Prevailing]])</f>
        <v>0</v>
      </c>
      <c r="H8077" s="165">
        <f t="shared" si="507"/>
        <v>7</v>
      </c>
      <c r="I8077" s="166">
        <f>+Exports!G8080</f>
        <v>31251.766</v>
      </c>
      <c r="J8077" s="166">
        <f>+'ELAP_IPCO-APND'!D8080</f>
        <v>165.51079999999999</v>
      </c>
      <c r="K8077" s="166">
        <f>+(ExportsELAP[[#This Row],[Exports kWh - MPT]]/1000)*ExportsELAP[[#This Row],[EIM Price]]</f>
        <v>5172.5047920727993</v>
      </c>
      <c r="L8077" s="167" t="str">
        <f>+INDEX(ECR_Hours!$I$12:$I$15,MATCH(ExportsELAP[[#This Row],[Date Prevailing]],ECR_Hours!$H$12:$H$15,1))</f>
        <v>NS</v>
      </c>
      <c r="M80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8" spans="1:13" x14ac:dyDescent="0.25">
      <c r="A8078" s="164">
        <f>+Exports!A8081</f>
        <v>44898</v>
      </c>
      <c r="B8078" s="165">
        <f t="shared" si="504"/>
        <v>2022</v>
      </c>
      <c r="C8078" s="165">
        <f t="shared" si="505"/>
        <v>12</v>
      </c>
      <c r="D8078" s="165">
        <f t="shared" si="506"/>
        <v>3</v>
      </c>
      <c r="E8078" s="165">
        <f>+Exports!B8081</f>
        <v>12</v>
      </c>
      <c r="F8078" s="165">
        <f>+WEEKDAY(ExportsELAP[[#This Row],[Date Prevailing]],1)</f>
        <v>7</v>
      </c>
      <c r="G8078" s="165">
        <f>+COUNTIFS(ECR_Hours!$K$6:$K$7,ExportsELAP[[#This Row],[Date Prevailing]])</f>
        <v>0</v>
      </c>
      <c r="H8078" s="165">
        <f t="shared" si="507"/>
        <v>7</v>
      </c>
      <c r="I8078" s="166">
        <f>+Exports!G8081</f>
        <v>37988.606599999999</v>
      </c>
      <c r="J8078" s="166">
        <f>+'ELAP_IPCO-APND'!D8081</f>
        <v>163.28528</v>
      </c>
      <c r="K8078" s="166">
        <f>+(ExportsELAP[[#This Row],[Exports kWh - MPT]]/1000)*ExportsELAP[[#This Row],[EIM Price]]</f>
        <v>6202.9802654908472</v>
      </c>
      <c r="L8078" s="167" t="str">
        <f>+INDEX(ECR_Hours!$I$12:$I$15,MATCH(ExportsELAP[[#This Row],[Date Prevailing]],ECR_Hours!$H$12:$H$15,1))</f>
        <v>NS</v>
      </c>
      <c r="M80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79" spans="1:13" x14ac:dyDescent="0.25">
      <c r="A8079" s="164">
        <f>+Exports!A8082</f>
        <v>44898</v>
      </c>
      <c r="B8079" s="165">
        <f t="shared" si="504"/>
        <v>2022</v>
      </c>
      <c r="C8079" s="165">
        <f t="shared" si="505"/>
        <v>12</v>
      </c>
      <c r="D8079" s="165">
        <f t="shared" si="506"/>
        <v>3</v>
      </c>
      <c r="E8079" s="165">
        <f>+Exports!B8082</f>
        <v>13</v>
      </c>
      <c r="F8079" s="165">
        <f>+WEEKDAY(ExportsELAP[[#This Row],[Date Prevailing]],1)</f>
        <v>7</v>
      </c>
      <c r="G8079" s="165">
        <f>+COUNTIFS(ECR_Hours!$K$6:$K$7,ExportsELAP[[#This Row],[Date Prevailing]])</f>
        <v>0</v>
      </c>
      <c r="H8079" s="165">
        <f t="shared" si="507"/>
        <v>7</v>
      </c>
      <c r="I8079" s="166">
        <f>+Exports!G8082</f>
        <v>41445.266900000002</v>
      </c>
      <c r="J8079" s="166">
        <f>+'ELAP_IPCO-APND'!D8082</f>
        <v>154.04711</v>
      </c>
      <c r="K8079" s="166">
        <f>+(ExportsELAP[[#This Row],[Exports kWh - MPT]]/1000)*ExportsELAP[[#This Row],[EIM Price]]</f>
        <v>6384.5235891236589</v>
      </c>
      <c r="L8079" s="167" t="str">
        <f>+INDEX(ECR_Hours!$I$12:$I$15,MATCH(ExportsELAP[[#This Row],[Date Prevailing]],ECR_Hours!$H$12:$H$15,1))</f>
        <v>NS</v>
      </c>
      <c r="M80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0" spans="1:13" x14ac:dyDescent="0.25">
      <c r="A8080" s="164">
        <f>+Exports!A8083</f>
        <v>44898</v>
      </c>
      <c r="B8080" s="165">
        <f t="shared" si="504"/>
        <v>2022</v>
      </c>
      <c r="C8080" s="165">
        <f t="shared" si="505"/>
        <v>12</v>
      </c>
      <c r="D8080" s="165">
        <f t="shared" si="506"/>
        <v>3</v>
      </c>
      <c r="E8080" s="165">
        <f>+Exports!B8083</f>
        <v>14</v>
      </c>
      <c r="F8080" s="165">
        <f>+WEEKDAY(ExportsELAP[[#This Row],[Date Prevailing]],1)</f>
        <v>7</v>
      </c>
      <c r="G8080" s="165">
        <f>+COUNTIFS(ECR_Hours!$K$6:$K$7,ExportsELAP[[#This Row],[Date Prevailing]])</f>
        <v>0</v>
      </c>
      <c r="H8080" s="165">
        <f t="shared" si="507"/>
        <v>7</v>
      </c>
      <c r="I8080" s="166">
        <f>+Exports!G8083</f>
        <v>39690.652499999997</v>
      </c>
      <c r="J8080" s="166">
        <f>+'ELAP_IPCO-APND'!D8083</f>
        <v>147.05653000000001</v>
      </c>
      <c r="K8080" s="166">
        <f>+(ExportsELAP[[#This Row],[Exports kWh - MPT]]/1000)*ExportsELAP[[#This Row],[EIM Price]]</f>
        <v>5836.7696300858252</v>
      </c>
      <c r="L8080" s="167" t="str">
        <f>+INDEX(ECR_Hours!$I$12:$I$15,MATCH(ExportsELAP[[#This Row],[Date Prevailing]],ECR_Hours!$H$12:$H$15,1))</f>
        <v>NS</v>
      </c>
      <c r="M80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1" spans="1:13" x14ac:dyDescent="0.25">
      <c r="A8081" s="164">
        <f>+Exports!A8084</f>
        <v>44898</v>
      </c>
      <c r="B8081" s="165">
        <f t="shared" si="504"/>
        <v>2022</v>
      </c>
      <c r="C8081" s="165">
        <f t="shared" si="505"/>
        <v>12</v>
      </c>
      <c r="D8081" s="165">
        <f t="shared" si="506"/>
        <v>3</v>
      </c>
      <c r="E8081" s="165">
        <f>+Exports!B8084</f>
        <v>15</v>
      </c>
      <c r="F8081" s="165">
        <f>+WEEKDAY(ExportsELAP[[#This Row],[Date Prevailing]],1)</f>
        <v>7</v>
      </c>
      <c r="G8081" s="165">
        <f>+COUNTIFS(ECR_Hours!$K$6:$K$7,ExportsELAP[[#This Row],[Date Prevailing]])</f>
        <v>0</v>
      </c>
      <c r="H8081" s="165">
        <f t="shared" si="507"/>
        <v>7</v>
      </c>
      <c r="I8081" s="166">
        <f>+Exports!G8084</f>
        <v>32630.118500000004</v>
      </c>
      <c r="J8081" s="166">
        <f>+'ELAP_IPCO-APND'!D8084</f>
        <v>138.01403999999999</v>
      </c>
      <c r="K8081" s="166">
        <f>+(ExportsELAP[[#This Row],[Exports kWh - MPT]]/1000)*ExportsELAP[[#This Row],[EIM Price]]</f>
        <v>4503.4144798637399</v>
      </c>
      <c r="L8081" s="167" t="str">
        <f>+INDEX(ECR_Hours!$I$12:$I$15,MATCH(ExportsELAP[[#This Row],[Date Prevailing]],ECR_Hours!$H$12:$H$15,1))</f>
        <v>NS</v>
      </c>
      <c r="M80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2" spans="1:13" x14ac:dyDescent="0.25">
      <c r="A8082" s="164">
        <f>+Exports!A8085</f>
        <v>44898</v>
      </c>
      <c r="B8082" s="165">
        <f t="shared" si="504"/>
        <v>2022</v>
      </c>
      <c r="C8082" s="165">
        <f t="shared" si="505"/>
        <v>12</v>
      </c>
      <c r="D8082" s="165">
        <f t="shared" si="506"/>
        <v>3</v>
      </c>
      <c r="E8082" s="165">
        <f>+Exports!B8085</f>
        <v>16</v>
      </c>
      <c r="F8082" s="165">
        <f>+WEEKDAY(ExportsELAP[[#This Row],[Date Prevailing]],1)</f>
        <v>7</v>
      </c>
      <c r="G8082" s="165">
        <f>+COUNTIFS(ECR_Hours!$K$6:$K$7,ExportsELAP[[#This Row],[Date Prevailing]])</f>
        <v>0</v>
      </c>
      <c r="H8082" s="165">
        <f t="shared" si="507"/>
        <v>7</v>
      </c>
      <c r="I8082" s="166">
        <f>+Exports!G8085</f>
        <v>18808.6217</v>
      </c>
      <c r="J8082" s="166">
        <f>+'ELAP_IPCO-APND'!D8085</f>
        <v>134.17087000000001</v>
      </c>
      <c r="K8082" s="166">
        <f>+(ExportsELAP[[#This Row],[Exports kWh - MPT]]/1000)*ExportsELAP[[#This Row],[EIM Price]]</f>
        <v>2523.5691369898791</v>
      </c>
      <c r="L8082" s="167" t="str">
        <f>+INDEX(ECR_Hours!$I$12:$I$15,MATCH(ExportsELAP[[#This Row],[Date Prevailing]],ECR_Hours!$H$12:$H$15,1))</f>
        <v>NS</v>
      </c>
      <c r="M80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3" spans="1:13" x14ac:dyDescent="0.25">
      <c r="A8083" s="164">
        <f>+Exports!A8086</f>
        <v>44898</v>
      </c>
      <c r="B8083" s="165">
        <f t="shared" si="504"/>
        <v>2022</v>
      </c>
      <c r="C8083" s="165">
        <f t="shared" si="505"/>
        <v>12</v>
      </c>
      <c r="D8083" s="165">
        <f t="shared" si="506"/>
        <v>3</v>
      </c>
      <c r="E8083" s="165">
        <f>+Exports!B8086</f>
        <v>17</v>
      </c>
      <c r="F8083" s="165">
        <f>+WEEKDAY(ExportsELAP[[#This Row],[Date Prevailing]],1)</f>
        <v>7</v>
      </c>
      <c r="G8083" s="165">
        <f>+COUNTIFS(ECR_Hours!$K$6:$K$7,ExportsELAP[[#This Row],[Date Prevailing]])</f>
        <v>0</v>
      </c>
      <c r="H8083" s="165">
        <f t="shared" si="507"/>
        <v>7</v>
      </c>
      <c r="I8083" s="166">
        <f>+Exports!G8086</f>
        <v>3174.7855</v>
      </c>
      <c r="J8083" s="166">
        <f>+'ELAP_IPCO-APND'!D8086</f>
        <v>182.84661</v>
      </c>
      <c r="K8083" s="166">
        <f>+(ExportsELAP[[#This Row],[Exports kWh - MPT]]/1000)*ExportsELAP[[#This Row],[EIM Price]]</f>
        <v>580.49876615215499</v>
      </c>
      <c r="L8083" s="167" t="str">
        <f>+INDEX(ECR_Hours!$I$12:$I$15,MATCH(ExportsELAP[[#This Row],[Date Prevailing]],ECR_Hours!$H$12:$H$15,1))</f>
        <v>NS</v>
      </c>
      <c r="M80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4" spans="1:13" x14ac:dyDescent="0.25">
      <c r="A8084" s="164">
        <f>+Exports!A8087</f>
        <v>44898</v>
      </c>
      <c r="B8084" s="165">
        <f t="shared" si="504"/>
        <v>2022</v>
      </c>
      <c r="C8084" s="165">
        <f t="shared" si="505"/>
        <v>12</v>
      </c>
      <c r="D8084" s="165">
        <f t="shared" si="506"/>
        <v>3</v>
      </c>
      <c r="E8084" s="165">
        <f>+Exports!B8087</f>
        <v>18</v>
      </c>
      <c r="F8084" s="165">
        <f>+WEEKDAY(ExportsELAP[[#This Row],[Date Prevailing]],1)</f>
        <v>7</v>
      </c>
      <c r="G8084" s="165">
        <f>+COUNTIFS(ECR_Hours!$K$6:$K$7,ExportsELAP[[#This Row],[Date Prevailing]])</f>
        <v>0</v>
      </c>
      <c r="H8084" s="165">
        <f t="shared" si="507"/>
        <v>7</v>
      </c>
      <c r="I8084" s="166">
        <f>+Exports!G8087</f>
        <v>7.6688999999999901</v>
      </c>
      <c r="J8084" s="166">
        <f>+'ELAP_IPCO-APND'!D8087</f>
        <v>175.14579000000001</v>
      </c>
      <c r="K8084" s="166">
        <f>+(ExportsELAP[[#This Row],[Exports kWh - MPT]]/1000)*ExportsELAP[[#This Row],[EIM Price]]</f>
        <v>1.3431755489309982</v>
      </c>
      <c r="L8084" s="167" t="str">
        <f>+INDEX(ECR_Hours!$I$12:$I$15,MATCH(ExportsELAP[[#This Row],[Date Prevailing]],ECR_Hours!$H$12:$H$15,1))</f>
        <v>NS</v>
      </c>
      <c r="M80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5" spans="1:13" x14ac:dyDescent="0.25">
      <c r="A8085" s="164">
        <f>+Exports!A8088</f>
        <v>44898</v>
      </c>
      <c r="B8085" s="165">
        <f t="shared" si="504"/>
        <v>2022</v>
      </c>
      <c r="C8085" s="165">
        <f t="shared" si="505"/>
        <v>12</v>
      </c>
      <c r="D8085" s="165">
        <f t="shared" si="506"/>
        <v>3</v>
      </c>
      <c r="E8085" s="165">
        <f>+Exports!B8088</f>
        <v>19</v>
      </c>
      <c r="F8085" s="165">
        <f>+WEEKDAY(ExportsELAP[[#This Row],[Date Prevailing]],1)</f>
        <v>7</v>
      </c>
      <c r="G8085" s="165">
        <f>+COUNTIFS(ECR_Hours!$K$6:$K$7,ExportsELAP[[#This Row],[Date Prevailing]])</f>
        <v>0</v>
      </c>
      <c r="H8085" s="165">
        <f t="shared" si="507"/>
        <v>7</v>
      </c>
      <c r="I8085" s="166">
        <f>+Exports!G8088</f>
        <v>4.4778000000000002</v>
      </c>
      <c r="J8085" s="166">
        <f>+'ELAP_IPCO-APND'!D8088</f>
        <v>168.12697</v>
      </c>
      <c r="K8085" s="166">
        <f>+(ExportsELAP[[#This Row],[Exports kWh - MPT]]/1000)*ExportsELAP[[#This Row],[EIM Price]]</f>
        <v>0.75283894626600012</v>
      </c>
      <c r="L8085" s="167" t="str">
        <f>+INDEX(ECR_Hours!$I$12:$I$15,MATCH(ExportsELAP[[#This Row],[Date Prevailing]],ECR_Hours!$H$12:$H$15,1))</f>
        <v>NS</v>
      </c>
      <c r="M80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6" spans="1:13" x14ac:dyDescent="0.25">
      <c r="A8086" s="164">
        <f>+Exports!A8089</f>
        <v>44898</v>
      </c>
      <c r="B8086" s="165">
        <f t="shared" si="504"/>
        <v>2022</v>
      </c>
      <c r="C8086" s="165">
        <f t="shared" si="505"/>
        <v>12</v>
      </c>
      <c r="D8086" s="165">
        <f t="shared" si="506"/>
        <v>3</v>
      </c>
      <c r="E8086" s="165">
        <f>+Exports!B8089</f>
        <v>20</v>
      </c>
      <c r="F8086" s="165">
        <f>+WEEKDAY(ExportsELAP[[#This Row],[Date Prevailing]],1)</f>
        <v>7</v>
      </c>
      <c r="G8086" s="165">
        <f>+COUNTIFS(ECR_Hours!$K$6:$K$7,ExportsELAP[[#This Row],[Date Prevailing]])</f>
        <v>0</v>
      </c>
      <c r="H8086" s="165">
        <f t="shared" si="507"/>
        <v>7</v>
      </c>
      <c r="I8086" s="166">
        <f>+Exports!G8089</f>
        <v>4.8601999999999901</v>
      </c>
      <c r="J8086" s="166">
        <f>+'ELAP_IPCO-APND'!D8089</f>
        <v>173.76621</v>
      </c>
      <c r="K8086" s="166">
        <f>+(ExportsELAP[[#This Row],[Exports kWh - MPT]]/1000)*ExportsELAP[[#This Row],[EIM Price]]</f>
        <v>0.84453853384199828</v>
      </c>
      <c r="L8086" s="167" t="str">
        <f>+INDEX(ECR_Hours!$I$12:$I$15,MATCH(ExportsELAP[[#This Row],[Date Prevailing]],ECR_Hours!$H$12:$H$15,1))</f>
        <v>NS</v>
      </c>
      <c r="M80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7" spans="1:13" x14ac:dyDescent="0.25">
      <c r="A8087" s="164">
        <f>+Exports!A8090</f>
        <v>44898</v>
      </c>
      <c r="B8087" s="165">
        <f t="shared" si="504"/>
        <v>2022</v>
      </c>
      <c r="C8087" s="165">
        <f t="shared" si="505"/>
        <v>12</v>
      </c>
      <c r="D8087" s="165">
        <f t="shared" si="506"/>
        <v>3</v>
      </c>
      <c r="E8087" s="165">
        <f>+Exports!B8090</f>
        <v>21</v>
      </c>
      <c r="F8087" s="165">
        <f>+WEEKDAY(ExportsELAP[[#This Row],[Date Prevailing]],1)</f>
        <v>7</v>
      </c>
      <c r="G8087" s="165">
        <f>+COUNTIFS(ECR_Hours!$K$6:$K$7,ExportsELAP[[#This Row],[Date Prevailing]])</f>
        <v>0</v>
      </c>
      <c r="H8087" s="165">
        <f t="shared" si="507"/>
        <v>7</v>
      </c>
      <c r="I8087" s="166">
        <f>+Exports!G8090</f>
        <v>5.3632999999999997</v>
      </c>
      <c r="J8087" s="166">
        <f>+'ELAP_IPCO-APND'!D8090</f>
        <v>183.62090000000001</v>
      </c>
      <c r="K8087" s="166">
        <f>+(ExportsELAP[[#This Row],[Exports kWh - MPT]]/1000)*ExportsELAP[[#This Row],[EIM Price]]</f>
        <v>0.98481397296999995</v>
      </c>
      <c r="L8087" s="167" t="str">
        <f>+INDEX(ECR_Hours!$I$12:$I$15,MATCH(ExportsELAP[[#This Row],[Date Prevailing]],ECR_Hours!$H$12:$H$15,1))</f>
        <v>NS</v>
      </c>
      <c r="M80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8" spans="1:13" x14ac:dyDescent="0.25">
      <c r="A8088" s="164">
        <f>+Exports!A8091</f>
        <v>44898</v>
      </c>
      <c r="B8088" s="165">
        <f t="shared" si="504"/>
        <v>2022</v>
      </c>
      <c r="C8088" s="165">
        <f t="shared" si="505"/>
        <v>12</v>
      </c>
      <c r="D8088" s="165">
        <f t="shared" si="506"/>
        <v>3</v>
      </c>
      <c r="E8088" s="165">
        <f>+Exports!B8091</f>
        <v>22</v>
      </c>
      <c r="F8088" s="165">
        <f>+WEEKDAY(ExportsELAP[[#This Row],[Date Prevailing]],1)</f>
        <v>7</v>
      </c>
      <c r="G8088" s="165">
        <f>+COUNTIFS(ECR_Hours!$K$6:$K$7,ExportsELAP[[#This Row],[Date Prevailing]])</f>
        <v>0</v>
      </c>
      <c r="H8088" s="165">
        <f t="shared" si="507"/>
        <v>7</v>
      </c>
      <c r="I8088" s="166">
        <f>+Exports!G8091</f>
        <v>4.6541999999999897</v>
      </c>
      <c r="J8088" s="166">
        <f>+'ELAP_IPCO-APND'!D8091</f>
        <v>173.26217</v>
      </c>
      <c r="K8088" s="166">
        <f>+(ExportsELAP[[#This Row],[Exports kWh - MPT]]/1000)*ExportsELAP[[#This Row],[EIM Price]]</f>
        <v>0.80639679161399813</v>
      </c>
      <c r="L8088" s="167" t="str">
        <f>+INDEX(ECR_Hours!$I$12:$I$15,MATCH(ExportsELAP[[#This Row],[Date Prevailing]],ECR_Hours!$H$12:$H$15,1))</f>
        <v>NS</v>
      </c>
      <c r="M80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89" spans="1:13" x14ac:dyDescent="0.25">
      <c r="A8089" s="164">
        <f>+Exports!A8092</f>
        <v>44898</v>
      </c>
      <c r="B8089" s="165">
        <f t="shared" si="504"/>
        <v>2022</v>
      </c>
      <c r="C8089" s="165">
        <f t="shared" si="505"/>
        <v>12</v>
      </c>
      <c r="D8089" s="165">
        <f t="shared" si="506"/>
        <v>3</v>
      </c>
      <c r="E8089" s="165">
        <f>+Exports!B8092</f>
        <v>23</v>
      </c>
      <c r="F8089" s="165">
        <f>+WEEKDAY(ExportsELAP[[#This Row],[Date Prevailing]],1)</f>
        <v>7</v>
      </c>
      <c r="G8089" s="165">
        <f>+COUNTIFS(ECR_Hours!$K$6:$K$7,ExportsELAP[[#This Row],[Date Prevailing]])</f>
        <v>0</v>
      </c>
      <c r="H8089" s="165">
        <f t="shared" si="507"/>
        <v>7</v>
      </c>
      <c r="I8089" s="166">
        <f>+Exports!G8092</f>
        <v>4.5569999999999995</v>
      </c>
      <c r="J8089" s="166">
        <f>+'ELAP_IPCO-APND'!D8092</f>
        <v>151.95354</v>
      </c>
      <c r="K8089" s="166">
        <f>+(ExportsELAP[[#This Row],[Exports kWh - MPT]]/1000)*ExportsELAP[[#This Row],[EIM Price]]</f>
        <v>0.69245228177999996</v>
      </c>
      <c r="L8089" s="167" t="str">
        <f>+INDEX(ECR_Hours!$I$12:$I$15,MATCH(ExportsELAP[[#This Row],[Date Prevailing]],ECR_Hours!$H$12:$H$15,1))</f>
        <v>NS</v>
      </c>
      <c r="M80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0" spans="1:13" x14ac:dyDescent="0.25">
      <c r="A8090" s="164">
        <f>+Exports!A8093</f>
        <v>44898</v>
      </c>
      <c r="B8090" s="165">
        <f t="shared" si="504"/>
        <v>2022</v>
      </c>
      <c r="C8090" s="165">
        <f t="shared" si="505"/>
        <v>12</v>
      </c>
      <c r="D8090" s="165">
        <f t="shared" si="506"/>
        <v>3</v>
      </c>
      <c r="E8090" s="165">
        <f>+Exports!B8093</f>
        <v>24</v>
      </c>
      <c r="F8090" s="165">
        <f>+WEEKDAY(ExportsELAP[[#This Row],[Date Prevailing]],1)</f>
        <v>7</v>
      </c>
      <c r="G8090" s="165">
        <f>+COUNTIFS(ECR_Hours!$K$6:$K$7,ExportsELAP[[#This Row],[Date Prevailing]])</f>
        <v>0</v>
      </c>
      <c r="H8090" s="165">
        <f t="shared" si="507"/>
        <v>7</v>
      </c>
      <c r="I8090" s="166">
        <f>+Exports!G8093</f>
        <v>5.4629999999999894</v>
      </c>
      <c r="J8090" s="166">
        <f>+'ELAP_IPCO-APND'!D8093</f>
        <v>141.60419999999999</v>
      </c>
      <c r="K8090" s="166">
        <f>+(ExportsELAP[[#This Row],[Exports kWh - MPT]]/1000)*ExportsELAP[[#This Row],[EIM Price]]</f>
        <v>0.77358374459999846</v>
      </c>
      <c r="L8090" s="167" t="str">
        <f>+INDEX(ECR_Hours!$I$12:$I$15,MATCH(ExportsELAP[[#This Row],[Date Prevailing]],ECR_Hours!$H$12:$H$15,1))</f>
        <v>NS</v>
      </c>
      <c r="M80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1" spans="1:13" x14ac:dyDescent="0.25">
      <c r="A8091" s="164">
        <f>+Exports!A8094</f>
        <v>44899</v>
      </c>
      <c r="B8091" s="165">
        <f t="shared" si="504"/>
        <v>2022</v>
      </c>
      <c r="C8091" s="165">
        <f t="shared" si="505"/>
        <v>12</v>
      </c>
      <c r="D8091" s="165">
        <f t="shared" si="506"/>
        <v>4</v>
      </c>
      <c r="E8091" s="165">
        <f>+Exports!B8094</f>
        <v>1</v>
      </c>
      <c r="F8091" s="165">
        <f>+WEEKDAY(ExportsELAP[[#This Row],[Date Prevailing]],1)</f>
        <v>1</v>
      </c>
      <c r="G8091" s="165">
        <f>+COUNTIFS(ECR_Hours!$K$6:$K$7,ExportsELAP[[#This Row],[Date Prevailing]])</f>
        <v>0</v>
      </c>
      <c r="H8091" s="165">
        <f t="shared" si="507"/>
        <v>1</v>
      </c>
      <c r="I8091" s="166">
        <f>+Exports!G8094</f>
        <v>7.1964999999999995</v>
      </c>
      <c r="J8091" s="166">
        <f>+'ELAP_IPCO-APND'!D8094</f>
        <v>130.17060000000001</v>
      </c>
      <c r="K8091" s="166">
        <f>+(ExportsELAP[[#This Row],[Exports kWh - MPT]]/1000)*ExportsELAP[[#This Row],[EIM Price]]</f>
        <v>0.93677272290000002</v>
      </c>
      <c r="L8091" s="167" t="str">
        <f>+INDEX(ECR_Hours!$I$12:$I$15,MATCH(ExportsELAP[[#This Row],[Date Prevailing]],ECR_Hours!$H$12:$H$15,1))</f>
        <v>NS</v>
      </c>
      <c r="M80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2" spans="1:13" x14ac:dyDescent="0.25">
      <c r="A8092" s="164">
        <f>+Exports!A8095</f>
        <v>44899</v>
      </c>
      <c r="B8092" s="165">
        <f t="shared" si="504"/>
        <v>2022</v>
      </c>
      <c r="C8092" s="165">
        <f t="shared" si="505"/>
        <v>12</v>
      </c>
      <c r="D8092" s="165">
        <f t="shared" si="506"/>
        <v>4</v>
      </c>
      <c r="E8092" s="165">
        <f>+Exports!B8095</f>
        <v>2</v>
      </c>
      <c r="F8092" s="165">
        <f>+WEEKDAY(ExportsELAP[[#This Row],[Date Prevailing]],1)</f>
        <v>1</v>
      </c>
      <c r="G8092" s="165">
        <f>+COUNTIFS(ECR_Hours!$K$6:$K$7,ExportsELAP[[#This Row],[Date Prevailing]])</f>
        <v>0</v>
      </c>
      <c r="H8092" s="165">
        <f t="shared" si="507"/>
        <v>1</v>
      </c>
      <c r="I8092" s="166">
        <f>+Exports!G8095</f>
        <v>7.5297999999999989</v>
      </c>
      <c r="J8092" s="166">
        <f>+'ELAP_IPCO-APND'!D8095</f>
        <v>122.76199</v>
      </c>
      <c r="K8092" s="166">
        <f>+(ExportsELAP[[#This Row],[Exports kWh - MPT]]/1000)*ExportsELAP[[#This Row],[EIM Price]]</f>
        <v>0.92437323230199986</v>
      </c>
      <c r="L8092" s="167" t="str">
        <f>+INDEX(ECR_Hours!$I$12:$I$15,MATCH(ExportsELAP[[#This Row],[Date Prevailing]],ECR_Hours!$H$12:$H$15,1))</f>
        <v>NS</v>
      </c>
      <c r="M80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3" spans="1:13" x14ac:dyDescent="0.25">
      <c r="A8093" s="164">
        <f>+Exports!A8096</f>
        <v>44899</v>
      </c>
      <c r="B8093" s="165">
        <f t="shared" si="504"/>
        <v>2022</v>
      </c>
      <c r="C8093" s="165">
        <f t="shared" si="505"/>
        <v>12</v>
      </c>
      <c r="D8093" s="165">
        <f t="shared" si="506"/>
        <v>4</v>
      </c>
      <c r="E8093" s="165">
        <f>+Exports!B8096</f>
        <v>3</v>
      </c>
      <c r="F8093" s="165">
        <f>+WEEKDAY(ExportsELAP[[#This Row],[Date Prevailing]],1)</f>
        <v>1</v>
      </c>
      <c r="G8093" s="165">
        <f>+COUNTIFS(ECR_Hours!$K$6:$K$7,ExportsELAP[[#This Row],[Date Prevailing]])</f>
        <v>0</v>
      </c>
      <c r="H8093" s="165">
        <f t="shared" si="507"/>
        <v>1</v>
      </c>
      <c r="I8093" s="166">
        <f>+Exports!G8096</f>
        <v>6.9063000000000008</v>
      </c>
      <c r="J8093" s="166">
        <f>+'ELAP_IPCO-APND'!D8096</f>
        <v>126.07042</v>
      </c>
      <c r="K8093" s="166">
        <f>+(ExportsELAP[[#This Row],[Exports kWh - MPT]]/1000)*ExportsELAP[[#This Row],[EIM Price]]</f>
        <v>0.87068014164600005</v>
      </c>
      <c r="L8093" s="167" t="str">
        <f>+INDEX(ECR_Hours!$I$12:$I$15,MATCH(ExportsELAP[[#This Row],[Date Prevailing]],ECR_Hours!$H$12:$H$15,1))</f>
        <v>NS</v>
      </c>
      <c r="M80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4" spans="1:13" x14ac:dyDescent="0.25">
      <c r="A8094" s="164">
        <f>+Exports!A8097</f>
        <v>44899</v>
      </c>
      <c r="B8094" s="165">
        <f t="shared" si="504"/>
        <v>2022</v>
      </c>
      <c r="C8094" s="165">
        <f t="shared" si="505"/>
        <v>12</v>
      </c>
      <c r="D8094" s="165">
        <f t="shared" si="506"/>
        <v>4</v>
      </c>
      <c r="E8094" s="165">
        <f>+Exports!B8097</f>
        <v>4</v>
      </c>
      <c r="F8094" s="165">
        <f>+WEEKDAY(ExportsELAP[[#This Row],[Date Prevailing]],1)</f>
        <v>1</v>
      </c>
      <c r="G8094" s="165">
        <f>+COUNTIFS(ECR_Hours!$K$6:$K$7,ExportsELAP[[#This Row],[Date Prevailing]])</f>
        <v>0</v>
      </c>
      <c r="H8094" s="165">
        <f t="shared" si="507"/>
        <v>1</v>
      </c>
      <c r="I8094" s="166">
        <f>+Exports!G8097</f>
        <v>7.2215999999999996</v>
      </c>
      <c r="J8094" s="166">
        <f>+'ELAP_IPCO-APND'!D8097</f>
        <v>119.44951</v>
      </c>
      <c r="K8094" s="166">
        <f>+(ExportsELAP[[#This Row],[Exports kWh - MPT]]/1000)*ExportsELAP[[#This Row],[EIM Price]]</f>
        <v>0.86261658141600006</v>
      </c>
      <c r="L8094" s="167" t="str">
        <f>+INDEX(ECR_Hours!$I$12:$I$15,MATCH(ExportsELAP[[#This Row],[Date Prevailing]],ECR_Hours!$H$12:$H$15,1))</f>
        <v>NS</v>
      </c>
      <c r="M80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5" spans="1:13" x14ac:dyDescent="0.25">
      <c r="A8095" s="164">
        <f>+Exports!A8098</f>
        <v>44899</v>
      </c>
      <c r="B8095" s="165">
        <f t="shared" si="504"/>
        <v>2022</v>
      </c>
      <c r="C8095" s="165">
        <f t="shared" si="505"/>
        <v>12</v>
      </c>
      <c r="D8095" s="165">
        <f t="shared" si="506"/>
        <v>4</v>
      </c>
      <c r="E8095" s="165">
        <f>+Exports!B8098</f>
        <v>5</v>
      </c>
      <c r="F8095" s="165">
        <f>+WEEKDAY(ExportsELAP[[#This Row],[Date Prevailing]],1)</f>
        <v>1</v>
      </c>
      <c r="G8095" s="165">
        <f>+COUNTIFS(ECR_Hours!$K$6:$K$7,ExportsELAP[[#This Row],[Date Prevailing]])</f>
        <v>0</v>
      </c>
      <c r="H8095" s="165">
        <f t="shared" si="507"/>
        <v>1</v>
      </c>
      <c r="I8095" s="166">
        <f>+Exports!G8098</f>
        <v>8.4606999999999992</v>
      </c>
      <c r="J8095" s="166">
        <f>+'ELAP_IPCO-APND'!D8098</f>
        <v>114.99469999999999</v>
      </c>
      <c r="K8095" s="166">
        <f>+(ExportsELAP[[#This Row],[Exports kWh - MPT]]/1000)*ExportsELAP[[#This Row],[EIM Price]]</f>
        <v>0.97293565828999995</v>
      </c>
      <c r="L8095" s="167" t="str">
        <f>+INDEX(ECR_Hours!$I$12:$I$15,MATCH(ExportsELAP[[#This Row],[Date Prevailing]],ECR_Hours!$H$12:$H$15,1))</f>
        <v>NS</v>
      </c>
      <c r="M80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6" spans="1:13" x14ac:dyDescent="0.25">
      <c r="A8096" s="164">
        <f>+Exports!A8099</f>
        <v>44899</v>
      </c>
      <c r="B8096" s="165">
        <f t="shared" si="504"/>
        <v>2022</v>
      </c>
      <c r="C8096" s="165">
        <f t="shared" si="505"/>
        <v>12</v>
      </c>
      <c r="D8096" s="165">
        <f t="shared" si="506"/>
        <v>4</v>
      </c>
      <c r="E8096" s="165">
        <f>+Exports!B8099</f>
        <v>6</v>
      </c>
      <c r="F8096" s="165">
        <f>+WEEKDAY(ExportsELAP[[#This Row],[Date Prevailing]],1)</f>
        <v>1</v>
      </c>
      <c r="G8096" s="165">
        <f>+COUNTIFS(ECR_Hours!$K$6:$K$7,ExportsELAP[[#This Row],[Date Prevailing]])</f>
        <v>0</v>
      </c>
      <c r="H8096" s="165">
        <f t="shared" si="507"/>
        <v>1</v>
      </c>
      <c r="I8096" s="166">
        <f>+Exports!G8099</f>
        <v>6.7915999999999999</v>
      </c>
      <c r="J8096" s="166">
        <f>+'ELAP_IPCO-APND'!D8099</f>
        <v>118.04241</v>
      </c>
      <c r="K8096" s="166">
        <f>+(ExportsELAP[[#This Row],[Exports kWh - MPT]]/1000)*ExportsELAP[[#This Row],[EIM Price]]</f>
        <v>0.80169683175600004</v>
      </c>
      <c r="L8096" s="167" t="str">
        <f>+INDEX(ECR_Hours!$I$12:$I$15,MATCH(ExportsELAP[[#This Row],[Date Prevailing]],ECR_Hours!$H$12:$H$15,1))</f>
        <v>NS</v>
      </c>
      <c r="M80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7" spans="1:13" x14ac:dyDescent="0.25">
      <c r="A8097" s="164">
        <f>+Exports!A8100</f>
        <v>44899</v>
      </c>
      <c r="B8097" s="165">
        <f t="shared" si="504"/>
        <v>2022</v>
      </c>
      <c r="C8097" s="165">
        <f t="shared" si="505"/>
        <v>12</v>
      </c>
      <c r="D8097" s="165">
        <f t="shared" si="506"/>
        <v>4</v>
      </c>
      <c r="E8097" s="165">
        <f>+Exports!B8100</f>
        <v>7</v>
      </c>
      <c r="F8097" s="165">
        <f>+WEEKDAY(ExportsELAP[[#This Row],[Date Prevailing]],1)</f>
        <v>1</v>
      </c>
      <c r="G8097" s="165">
        <f>+COUNTIFS(ECR_Hours!$K$6:$K$7,ExportsELAP[[#This Row],[Date Prevailing]])</f>
        <v>0</v>
      </c>
      <c r="H8097" s="165">
        <f t="shared" si="507"/>
        <v>1</v>
      </c>
      <c r="I8097" s="166">
        <f>+Exports!G8100</f>
        <v>6.2922000000000002</v>
      </c>
      <c r="J8097" s="166">
        <f>+'ELAP_IPCO-APND'!D8100</f>
        <v>112.06504</v>
      </c>
      <c r="K8097" s="166">
        <f>+(ExportsELAP[[#This Row],[Exports kWh - MPT]]/1000)*ExportsELAP[[#This Row],[EIM Price]]</f>
        <v>0.70513564468800005</v>
      </c>
      <c r="L8097" s="167" t="str">
        <f>+INDEX(ECR_Hours!$I$12:$I$15,MATCH(ExportsELAP[[#This Row],[Date Prevailing]],ECR_Hours!$H$12:$H$15,1))</f>
        <v>NS</v>
      </c>
      <c r="M80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8" spans="1:13" x14ac:dyDescent="0.25">
      <c r="A8098" s="164">
        <f>+Exports!A8101</f>
        <v>44899</v>
      </c>
      <c r="B8098" s="165">
        <f t="shared" si="504"/>
        <v>2022</v>
      </c>
      <c r="C8098" s="165">
        <f t="shared" si="505"/>
        <v>12</v>
      </c>
      <c r="D8098" s="165">
        <f t="shared" si="506"/>
        <v>4</v>
      </c>
      <c r="E8098" s="165">
        <f>+Exports!B8101</f>
        <v>8</v>
      </c>
      <c r="F8098" s="165">
        <f>+WEEKDAY(ExportsELAP[[#This Row],[Date Prevailing]],1)</f>
        <v>1</v>
      </c>
      <c r="G8098" s="165">
        <f>+COUNTIFS(ECR_Hours!$K$6:$K$7,ExportsELAP[[#This Row],[Date Prevailing]])</f>
        <v>0</v>
      </c>
      <c r="H8098" s="165">
        <f t="shared" si="507"/>
        <v>1</v>
      </c>
      <c r="I8098" s="166">
        <f>+Exports!G8101</f>
        <v>5.8180000000000005</v>
      </c>
      <c r="J8098" s="166">
        <f>+'ELAP_IPCO-APND'!D8101</f>
        <v>117.37103999999999</v>
      </c>
      <c r="K8098" s="166">
        <f>+(ExportsELAP[[#This Row],[Exports kWh - MPT]]/1000)*ExportsELAP[[#This Row],[EIM Price]]</f>
        <v>0.68286471071999999</v>
      </c>
      <c r="L8098" s="167" t="str">
        <f>+INDEX(ECR_Hours!$I$12:$I$15,MATCH(ExportsELAP[[#This Row],[Date Prevailing]],ECR_Hours!$H$12:$H$15,1))</f>
        <v>NS</v>
      </c>
      <c r="M80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099" spans="1:13" x14ac:dyDescent="0.25">
      <c r="A8099" s="164">
        <f>+Exports!A8102</f>
        <v>44899</v>
      </c>
      <c r="B8099" s="165">
        <f t="shared" si="504"/>
        <v>2022</v>
      </c>
      <c r="C8099" s="165">
        <f t="shared" si="505"/>
        <v>12</v>
      </c>
      <c r="D8099" s="165">
        <f t="shared" si="506"/>
        <v>4</v>
      </c>
      <c r="E8099" s="165">
        <f>+Exports!B8102</f>
        <v>9</v>
      </c>
      <c r="F8099" s="165">
        <f>+WEEKDAY(ExportsELAP[[#This Row],[Date Prevailing]],1)</f>
        <v>1</v>
      </c>
      <c r="G8099" s="165">
        <f>+COUNTIFS(ECR_Hours!$K$6:$K$7,ExportsELAP[[#This Row],[Date Prevailing]])</f>
        <v>0</v>
      </c>
      <c r="H8099" s="165">
        <f t="shared" si="507"/>
        <v>1</v>
      </c>
      <c r="I8099" s="166">
        <f>+Exports!G8102</f>
        <v>191.97979999999998</v>
      </c>
      <c r="J8099" s="166">
        <f>+'ELAP_IPCO-APND'!D8102</f>
        <v>123.12170999999999</v>
      </c>
      <c r="K8099" s="166">
        <f>+(ExportsELAP[[#This Row],[Exports kWh - MPT]]/1000)*ExportsELAP[[#This Row],[EIM Price]]</f>
        <v>23.636881261457997</v>
      </c>
      <c r="L8099" s="167" t="str">
        <f>+INDEX(ECR_Hours!$I$12:$I$15,MATCH(ExportsELAP[[#This Row],[Date Prevailing]],ECR_Hours!$H$12:$H$15,1))</f>
        <v>NS</v>
      </c>
      <c r="M80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0" spans="1:13" x14ac:dyDescent="0.25">
      <c r="A8100" s="164">
        <f>+Exports!A8103</f>
        <v>44899</v>
      </c>
      <c r="B8100" s="165">
        <f t="shared" si="504"/>
        <v>2022</v>
      </c>
      <c r="C8100" s="165">
        <f t="shared" si="505"/>
        <v>12</v>
      </c>
      <c r="D8100" s="165">
        <f t="shared" si="506"/>
        <v>4</v>
      </c>
      <c r="E8100" s="165">
        <f>+Exports!B8103</f>
        <v>10</v>
      </c>
      <c r="F8100" s="165">
        <f>+WEEKDAY(ExportsELAP[[#This Row],[Date Prevailing]],1)</f>
        <v>1</v>
      </c>
      <c r="G8100" s="165">
        <f>+COUNTIFS(ECR_Hours!$K$6:$K$7,ExportsELAP[[#This Row],[Date Prevailing]])</f>
        <v>0</v>
      </c>
      <c r="H8100" s="165">
        <f t="shared" si="507"/>
        <v>1</v>
      </c>
      <c r="I8100" s="166">
        <f>+Exports!G8103</f>
        <v>1877.9531000000002</v>
      </c>
      <c r="J8100" s="166">
        <f>+'ELAP_IPCO-APND'!D8103</f>
        <v>122.45878999999999</v>
      </c>
      <c r="K8100" s="166">
        <f>+(ExportsELAP[[#This Row],[Exports kWh - MPT]]/1000)*ExportsELAP[[#This Row],[EIM Price]]</f>
        <v>229.97186430274903</v>
      </c>
      <c r="L8100" s="167" t="str">
        <f>+INDEX(ECR_Hours!$I$12:$I$15,MATCH(ExportsELAP[[#This Row],[Date Prevailing]],ECR_Hours!$H$12:$H$15,1))</f>
        <v>NS</v>
      </c>
      <c r="M81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1" spans="1:13" x14ac:dyDescent="0.25">
      <c r="A8101" s="164">
        <f>+Exports!A8104</f>
        <v>44899</v>
      </c>
      <c r="B8101" s="165">
        <f t="shared" si="504"/>
        <v>2022</v>
      </c>
      <c r="C8101" s="165">
        <f t="shared" si="505"/>
        <v>12</v>
      </c>
      <c r="D8101" s="165">
        <f t="shared" si="506"/>
        <v>4</v>
      </c>
      <c r="E8101" s="165">
        <f>+Exports!B8104</f>
        <v>11</v>
      </c>
      <c r="F8101" s="165">
        <f>+WEEKDAY(ExportsELAP[[#This Row],[Date Prevailing]],1)</f>
        <v>1</v>
      </c>
      <c r="G8101" s="165">
        <f>+COUNTIFS(ECR_Hours!$K$6:$K$7,ExportsELAP[[#This Row],[Date Prevailing]])</f>
        <v>0</v>
      </c>
      <c r="H8101" s="165">
        <f t="shared" si="507"/>
        <v>1</v>
      </c>
      <c r="I8101" s="166">
        <f>+Exports!G8104</f>
        <v>4440.9493000000002</v>
      </c>
      <c r="J8101" s="166">
        <f>+'ELAP_IPCO-APND'!D8104</f>
        <v>116.56044</v>
      </c>
      <c r="K8101" s="166">
        <f>+(ExportsELAP[[#This Row],[Exports kWh - MPT]]/1000)*ExportsELAP[[#This Row],[EIM Price]]</f>
        <v>517.63900442569206</v>
      </c>
      <c r="L8101" s="167" t="str">
        <f>+INDEX(ECR_Hours!$I$12:$I$15,MATCH(ExportsELAP[[#This Row],[Date Prevailing]],ECR_Hours!$H$12:$H$15,1))</f>
        <v>NS</v>
      </c>
      <c r="M81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2" spans="1:13" x14ac:dyDescent="0.25">
      <c r="A8102" s="164">
        <f>+Exports!A8105</f>
        <v>44899</v>
      </c>
      <c r="B8102" s="165">
        <f t="shared" si="504"/>
        <v>2022</v>
      </c>
      <c r="C8102" s="165">
        <f t="shared" si="505"/>
        <v>12</v>
      </c>
      <c r="D8102" s="165">
        <f t="shared" si="506"/>
        <v>4</v>
      </c>
      <c r="E8102" s="165">
        <f>+Exports!B8105</f>
        <v>12</v>
      </c>
      <c r="F8102" s="165">
        <f>+WEEKDAY(ExportsELAP[[#This Row],[Date Prevailing]],1)</f>
        <v>1</v>
      </c>
      <c r="G8102" s="165">
        <f>+COUNTIFS(ECR_Hours!$K$6:$K$7,ExportsELAP[[#This Row],[Date Prevailing]])</f>
        <v>0</v>
      </c>
      <c r="H8102" s="165">
        <f t="shared" si="507"/>
        <v>1</v>
      </c>
      <c r="I8102" s="166">
        <f>+Exports!G8105</f>
        <v>7627.5350999999991</v>
      </c>
      <c r="J8102" s="166">
        <f>+'ELAP_IPCO-APND'!D8105</f>
        <v>115.68133</v>
      </c>
      <c r="K8102" s="166">
        <f>+(ExportsELAP[[#This Row],[Exports kWh - MPT]]/1000)*ExportsELAP[[#This Row],[EIM Price]]</f>
        <v>882.36340498968298</v>
      </c>
      <c r="L8102" s="167" t="str">
        <f>+INDEX(ECR_Hours!$I$12:$I$15,MATCH(ExportsELAP[[#This Row],[Date Prevailing]],ECR_Hours!$H$12:$H$15,1))</f>
        <v>NS</v>
      </c>
      <c r="M81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3" spans="1:13" x14ac:dyDescent="0.25">
      <c r="A8103" s="164">
        <f>+Exports!A8106</f>
        <v>44899</v>
      </c>
      <c r="B8103" s="165">
        <f t="shared" si="504"/>
        <v>2022</v>
      </c>
      <c r="C8103" s="165">
        <f t="shared" si="505"/>
        <v>12</v>
      </c>
      <c r="D8103" s="165">
        <f t="shared" si="506"/>
        <v>4</v>
      </c>
      <c r="E8103" s="165">
        <f>+Exports!B8106</f>
        <v>13</v>
      </c>
      <c r="F8103" s="165">
        <f>+WEEKDAY(ExportsELAP[[#This Row],[Date Prevailing]],1)</f>
        <v>1</v>
      </c>
      <c r="G8103" s="165">
        <f>+COUNTIFS(ECR_Hours!$K$6:$K$7,ExportsELAP[[#This Row],[Date Prevailing]])</f>
        <v>0</v>
      </c>
      <c r="H8103" s="165">
        <f t="shared" si="507"/>
        <v>1</v>
      </c>
      <c r="I8103" s="166">
        <f>+Exports!G8106</f>
        <v>9452.4272000000001</v>
      </c>
      <c r="J8103" s="166">
        <f>+'ELAP_IPCO-APND'!D8106</f>
        <v>107.59582</v>
      </c>
      <c r="K8103" s="166">
        <f>+(ExportsELAP[[#This Row],[Exports kWh - MPT]]/1000)*ExportsELAP[[#This Row],[EIM Price]]</f>
        <v>1017.0416555743041</v>
      </c>
      <c r="L8103" s="167" t="str">
        <f>+INDEX(ECR_Hours!$I$12:$I$15,MATCH(ExportsELAP[[#This Row],[Date Prevailing]],ECR_Hours!$H$12:$H$15,1))</f>
        <v>NS</v>
      </c>
      <c r="M81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4" spans="1:13" x14ac:dyDescent="0.25">
      <c r="A8104" s="164">
        <f>+Exports!A8107</f>
        <v>44899</v>
      </c>
      <c r="B8104" s="165">
        <f t="shared" si="504"/>
        <v>2022</v>
      </c>
      <c r="C8104" s="165">
        <f t="shared" si="505"/>
        <v>12</v>
      </c>
      <c r="D8104" s="165">
        <f t="shared" si="506"/>
        <v>4</v>
      </c>
      <c r="E8104" s="165">
        <f>+Exports!B8107</f>
        <v>14</v>
      </c>
      <c r="F8104" s="165">
        <f>+WEEKDAY(ExportsELAP[[#This Row],[Date Prevailing]],1)</f>
        <v>1</v>
      </c>
      <c r="G8104" s="165">
        <f>+COUNTIFS(ECR_Hours!$K$6:$K$7,ExportsELAP[[#This Row],[Date Prevailing]])</f>
        <v>0</v>
      </c>
      <c r="H8104" s="165">
        <f t="shared" si="507"/>
        <v>1</v>
      </c>
      <c r="I8104" s="166">
        <f>+Exports!G8107</f>
        <v>7502.5976999999984</v>
      </c>
      <c r="J8104" s="166">
        <f>+'ELAP_IPCO-APND'!D8107</f>
        <v>111.04944999999999</v>
      </c>
      <c r="K8104" s="166">
        <f>+(ExportsELAP[[#This Row],[Exports kWh - MPT]]/1000)*ExportsELAP[[#This Row],[EIM Price]]</f>
        <v>833.15934815626474</v>
      </c>
      <c r="L8104" s="167" t="str">
        <f>+INDEX(ECR_Hours!$I$12:$I$15,MATCH(ExportsELAP[[#This Row],[Date Prevailing]],ECR_Hours!$H$12:$H$15,1))</f>
        <v>NS</v>
      </c>
      <c r="M81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5" spans="1:13" x14ac:dyDescent="0.25">
      <c r="A8105" s="164">
        <f>+Exports!A8108</f>
        <v>44899</v>
      </c>
      <c r="B8105" s="165">
        <f t="shared" si="504"/>
        <v>2022</v>
      </c>
      <c r="C8105" s="165">
        <f t="shared" si="505"/>
        <v>12</v>
      </c>
      <c r="D8105" s="165">
        <f t="shared" si="506"/>
        <v>4</v>
      </c>
      <c r="E8105" s="165">
        <f>+Exports!B8108</f>
        <v>15</v>
      </c>
      <c r="F8105" s="165">
        <f>+WEEKDAY(ExportsELAP[[#This Row],[Date Prevailing]],1)</f>
        <v>1</v>
      </c>
      <c r="G8105" s="165">
        <f>+COUNTIFS(ECR_Hours!$K$6:$K$7,ExportsELAP[[#This Row],[Date Prevailing]])</f>
        <v>0</v>
      </c>
      <c r="H8105" s="165">
        <f t="shared" si="507"/>
        <v>1</v>
      </c>
      <c r="I8105" s="166">
        <f>+Exports!G8108</f>
        <v>4044.1129000000001</v>
      </c>
      <c r="J8105" s="166">
        <f>+'ELAP_IPCO-APND'!D8108</f>
        <v>106.67735999999999</v>
      </c>
      <c r="K8105" s="166">
        <f>+(ExportsELAP[[#This Row],[Exports kWh - MPT]]/1000)*ExportsELAP[[#This Row],[EIM Price]]</f>
        <v>431.415287713944</v>
      </c>
      <c r="L8105" s="167" t="str">
        <f>+INDEX(ECR_Hours!$I$12:$I$15,MATCH(ExportsELAP[[#This Row],[Date Prevailing]],ECR_Hours!$H$12:$H$15,1))</f>
        <v>NS</v>
      </c>
      <c r="M81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6" spans="1:13" x14ac:dyDescent="0.25">
      <c r="A8106" s="164">
        <f>+Exports!A8109</f>
        <v>44899</v>
      </c>
      <c r="B8106" s="165">
        <f t="shared" si="504"/>
        <v>2022</v>
      </c>
      <c r="C8106" s="165">
        <f t="shared" si="505"/>
        <v>12</v>
      </c>
      <c r="D8106" s="165">
        <f t="shared" si="506"/>
        <v>4</v>
      </c>
      <c r="E8106" s="165">
        <f>+Exports!B8109</f>
        <v>16</v>
      </c>
      <c r="F8106" s="165">
        <f>+WEEKDAY(ExportsELAP[[#This Row],[Date Prevailing]],1)</f>
        <v>1</v>
      </c>
      <c r="G8106" s="165">
        <f>+COUNTIFS(ECR_Hours!$K$6:$K$7,ExportsELAP[[#This Row],[Date Prevailing]])</f>
        <v>0</v>
      </c>
      <c r="H8106" s="165">
        <f t="shared" si="507"/>
        <v>1</v>
      </c>
      <c r="I8106" s="166">
        <f>+Exports!G8109</f>
        <v>1316.0608</v>
      </c>
      <c r="J8106" s="166">
        <f>+'ELAP_IPCO-APND'!D8109</f>
        <v>100.3613</v>
      </c>
      <c r="K8106" s="166">
        <f>+(ExportsELAP[[#This Row],[Exports kWh - MPT]]/1000)*ExportsELAP[[#This Row],[EIM Price]]</f>
        <v>132.08157276704</v>
      </c>
      <c r="L8106" s="167" t="str">
        <f>+INDEX(ECR_Hours!$I$12:$I$15,MATCH(ExportsELAP[[#This Row],[Date Prevailing]],ECR_Hours!$H$12:$H$15,1))</f>
        <v>NS</v>
      </c>
      <c r="M81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7" spans="1:13" x14ac:dyDescent="0.25">
      <c r="A8107" s="164">
        <f>+Exports!A8110</f>
        <v>44899</v>
      </c>
      <c r="B8107" s="165">
        <f t="shared" si="504"/>
        <v>2022</v>
      </c>
      <c r="C8107" s="165">
        <f t="shared" si="505"/>
        <v>12</v>
      </c>
      <c r="D8107" s="165">
        <f t="shared" si="506"/>
        <v>4</v>
      </c>
      <c r="E8107" s="165">
        <f>+Exports!B8110</f>
        <v>17</v>
      </c>
      <c r="F8107" s="165">
        <f>+WEEKDAY(ExportsELAP[[#This Row],[Date Prevailing]],1)</f>
        <v>1</v>
      </c>
      <c r="G8107" s="165">
        <f>+COUNTIFS(ECR_Hours!$K$6:$K$7,ExportsELAP[[#This Row],[Date Prevailing]])</f>
        <v>0</v>
      </c>
      <c r="H8107" s="165">
        <f t="shared" si="507"/>
        <v>1</v>
      </c>
      <c r="I8107" s="166">
        <f>+Exports!G8110</f>
        <v>141.28649999999999</v>
      </c>
      <c r="J8107" s="166">
        <f>+'ELAP_IPCO-APND'!D8110</f>
        <v>113.63594000000001</v>
      </c>
      <c r="K8107" s="166">
        <f>+(ExportsELAP[[#This Row],[Exports kWh - MPT]]/1000)*ExportsELAP[[#This Row],[EIM Price]]</f>
        <v>16.055224236809998</v>
      </c>
      <c r="L8107" s="167" t="str">
        <f>+INDEX(ECR_Hours!$I$12:$I$15,MATCH(ExportsELAP[[#This Row],[Date Prevailing]],ECR_Hours!$H$12:$H$15,1))</f>
        <v>NS</v>
      </c>
      <c r="M81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8" spans="1:13" x14ac:dyDescent="0.25">
      <c r="A8108" s="164">
        <f>+Exports!A8111</f>
        <v>44899</v>
      </c>
      <c r="B8108" s="165">
        <f t="shared" si="504"/>
        <v>2022</v>
      </c>
      <c r="C8108" s="165">
        <f t="shared" si="505"/>
        <v>12</v>
      </c>
      <c r="D8108" s="165">
        <f t="shared" si="506"/>
        <v>4</v>
      </c>
      <c r="E8108" s="165">
        <f>+Exports!B8111</f>
        <v>18</v>
      </c>
      <c r="F8108" s="165">
        <f>+WEEKDAY(ExportsELAP[[#This Row],[Date Prevailing]],1)</f>
        <v>1</v>
      </c>
      <c r="G8108" s="165">
        <f>+COUNTIFS(ECR_Hours!$K$6:$K$7,ExportsELAP[[#This Row],[Date Prevailing]])</f>
        <v>0</v>
      </c>
      <c r="H8108" s="165">
        <f t="shared" si="507"/>
        <v>1</v>
      </c>
      <c r="I8108" s="166">
        <f>+Exports!G8111</f>
        <v>5.0412999999999899</v>
      </c>
      <c r="J8108" s="166">
        <f>+'ELAP_IPCO-APND'!D8111</f>
        <v>163.56822</v>
      </c>
      <c r="K8108" s="166">
        <f>+(ExportsELAP[[#This Row],[Exports kWh - MPT]]/1000)*ExportsELAP[[#This Row],[EIM Price]]</f>
        <v>0.82459646748599835</v>
      </c>
      <c r="L8108" s="167" t="str">
        <f>+INDEX(ECR_Hours!$I$12:$I$15,MATCH(ExportsELAP[[#This Row],[Date Prevailing]],ECR_Hours!$H$12:$H$15,1))</f>
        <v>NS</v>
      </c>
      <c r="M81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09" spans="1:13" x14ac:dyDescent="0.25">
      <c r="A8109" s="164">
        <f>+Exports!A8112</f>
        <v>44899</v>
      </c>
      <c r="B8109" s="165">
        <f t="shared" si="504"/>
        <v>2022</v>
      </c>
      <c r="C8109" s="165">
        <f t="shared" si="505"/>
        <v>12</v>
      </c>
      <c r="D8109" s="165">
        <f t="shared" si="506"/>
        <v>4</v>
      </c>
      <c r="E8109" s="165">
        <f>+Exports!B8112</f>
        <v>19</v>
      </c>
      <c r="F8109" s="165">
        <f>+WEEKDAY(ExportsELAP[[#This Row],[Date Prevailing]],1)</f>
        <v>1</v>
      </c>
      <c r="G8109" s="165">
        <f>+COUNTIFS(ECR_Hours!$K$6:$K$7,ExportsELAP[[#This Row],[Date Prevailing]])</f>
        <v>0</v>
      </c>
      <c r="H8109" s="165">
        <f t="shared" si="507"/>
        <v>1</v>
      </c>
      <c r="I8109" s="166">
        <f>+Exports!G8112</f>
        <v>5.2018000000000004</v>
      </c>
      <c r="J8109" s="166">
        <f>+'ELAP_IPCO-APND'!D8112</f>
        <v>178.56308000000001</v>
      </c>
      <c r="K8109" s="166">
        <f>+(ExportsELAP[[#This Row],[Exports kWh - MPT]]/1000)*ExportsELAP[[#This Row],[EIM Price]]</f>
        <v>0.92884942954400018</v>
      </c>
      <c r="L8109" s="167" t="str">
        <f>+INDEX(ECR_Hours!$I$12:$I$15,MATCH(ExportsELAP[[#This Row],[Date Prevailing]],ECR_Hours!$H$12:$H$15,1))</f>
        <v>NS</v>
      </c>
      <c r="M81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0" spans="1:13" x14ac:dyDescent="0.25">
      <c r="A8110" s="164">
        <f>+Exports!A8113</f>
        <v>44899</v>
      </c>
      <c r="B8110" s="165">
        <f t="shared" si="504"/>
        <v>2022</v>
      </c>
      <c r="C8110" s="165">
        <f t="shared" si="505"/>
        <v>12</v>
      </c>
      <c r="D8110" s="165">
        <f t="shared" si="506"/>
        <v>4</v>
      </c>
      <c r="E8110" s="165">
        <f>+Exports!B8113</f>
        <v>20</v>
      </c>
      <c r="F8110" s="165">
        <f>+WEEKDAY(ExportsELAP[[#This Row],[Date Prevailing]],1)</f>
        <v>1</v>
      </c>
      <c r="G8110" s="165">
        <f>+COUNTIFS(ECR_Hours!$K$6:$K$7,ExportsELAP[[#This Row],[Date Prevailing]])</f>
        <v>0</v>
      </c>
      <c r="H8110" s="165">
        <f t="shared" si="507"/>
        <v>1</v>
      </c>
      <c r="I8110" s="166">
        <f>+Exports!G8113</f>
        <v>5.5975000000000001</v>
      </c>
      <c r="J8110" s="166">
        <f>+'ELAP_IPCO-APND'!D8113</f>
        <v>175.19145</v>
      </c>
      <c r="K8110" s="166">
        <f>+(ExportsELAP[[#This Row],[Exports kWh - MPT]]/1000)*ExportsELAP[[#This Row],[EIM Price]]</f>
        <v>0.98063414137500005</v>
      </c>
      <c r="L8110" s="167" t="str">
        <f>+INDEX(ECR_Hours!$I$12:$I$15,MATCH(ExportsELAP[[#This Row],[Date Prevailing]],ECR_Hours!$H$12:$H$15,1))</f>
        <v>NS</v>
      </c>
      <c r="M81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1" spans="1:13" x14ac:dyDescent="0.25">
      <c r="A8111" s="164">
        <f>+Exports!A8114</f>
        <v>44899</v>
      </c>
      <c r="B8111" s="165">
        <f t="shared" si="504"/>
        <v>2022</v>
      </c>
      <c r="C8111" s="165">
        <f t="shared" si="505"/>
        <v>12</v>
      </c>
      <c r="D8111" s="165">
        <f t="shared" si="506"/>
        <v>4</v>
      </c>
      <c r="E8111" s="165">
        <f>+Exports!B8114</f>
        <v>21</v>
      </c>
      <c r="F8111" s="165">
        <f>+WEEKDAY(ExportsELAP[[#This Row],[Date Prevailing]],1)</f>
        <v>1</v>
      </c>
      <c r="G8111" s="165">
        <f>+COUNTIFS(ECR_Hours!$K$6:$K$7,ExportsELAP[[#This Row],[Date Prevailing]])</f>
        <v>0</v>
      </c>
      <c r="H8111" s="165">
        <f t="shared" si="507"/>
        <v>1</v>
      </c>
      <c r="I8111" s="166">
        <f>+Exports!G8114</f>
        <v>5.6478000000000002</v>
      </c>
      <c r="J8111" s="166">
        <f>+'ELAP_IPCO-APND'!D8114</f>
        <v>182.71118000000001</v>
      </c>
      <c r="K8111" s="166">
        <f>+(ExportsELAP[[#This Row],[Exports kWh - MPT]]/1000)*ExportsELAP[[#This Row],[EIM Price]]</f>
        <v>1.0319162024040003</v>
      </c>
      <c r="L8111" s="167" t="str">
        <f>+INDEX(ECR_Hours!$I$12:$I$15,MATCH(ExportsELAP[[#This Row],[Date Prevailing]],ECR_Hours!$H$12:$H$15,1))</f>
        <v>NS</v>
      </c>
      <c r="M81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2" spans="1:13" x14ac:dyDescent="0.25">
      <c r="A8112" s="164">
        <f>+Exports!A8115</f>
        <v>44899</v>
      </c>
      <c r="B8112" s="165">
        <f t="shared" si="504"/>
        <v>2022</v>
      </c>
      <c r="C8112" s="165">
        <f t="shared" si="505"/>
        <v>12</v>
      </c>
      <c r="D8112" s="165">
        <f t="shared" si="506"/>
        <v>4</v>
      </c>
      <c r="E8112" s="165">
        <f>+Exports!B8115</f>
        <v>22</v>
      </c>
      <c r="F8112" s="165">
        <f>+WEEKDAY(ExportsELAP[[#This Row],[Date Prevailing]],1)</f>
        <v>1</v>
      </c>
      <c r="G8112" s="165">
        <f>+COUNTIFS(ECR_Hours!$K$6:$K$7,ExportsELAP[[#This Row],[Date Prevailing]])</f>
        <v>0</v>
      </c>
      <c r="H8112" s="165">
        <f t="shared" si="507"/>
        <v>1</v>
      </c>
      <c r="I8112" s="166">
        <f>+Exports!G8115</f>
        <v>7.3901999999999992</v>
      </c>
      <c r="J8112" s="166">
        <f>+'ELAP_IPCO-APND'!D8115</f>
        <v>169.56926000000001</v>
      </c>
      <c r="K8112" s="166">
        <f>+(ExportsELAP[[#This Row],[Exports kWh - MPT]]/1000)*ExportsELAP[[#This Row],[EIM Price]]</f>
        <v>1.2531507452520001</v>
      </c>
      <c r="L8112" s="167" t="str">
        <f>+INDEX(ECR_Hours!$I$12:$I$15,MATCH(ExportsELAP[[#This Row],[Date Prevailing]],ECR_Hours!$H$12:$H$15,1))</f>
        <v>NS</v>
      </c>
      <c r="M81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3" spans="1:13" x14ac:dyDescent="0.25">
      <c r="A8113" s="164">
        <f>+Exports!A8116</f>
        <v>44899</v>
      </c>
      <c r="B8113" s="165">
        <f t="shared" si="504"/>
        <v>2022</v>
      </c>
      <c r="C8113" s="165">
        <f t="shared" si="505"/>
        <v>12</v>
      </c>
      <c r="D8113" s="165">
        <f t="shared" si="506"/>
        <v>4</v>
      </c>
      <c r="E8113" s="165">
        <f>+Exports!B8116</f>
        <v>23</v>
      </c>
      <c r="F8113" s="165">
        <f>+WEEKDAY(ExportsELAP[[#This Row],[Date Prevailing]],1)</f>
        <v>1</v>
      </c>
      <c r="G8113" s="165">
        <f>+COUNTIFS(ECR_Hours!$K$6:$K$7,ExportsELAP[[#This Row],[Date Prevailing]])</f>
        <v>0</v>
      </c>
      <c r="H8113" s="165">
        <f t="shared" si="507"/>
        <v>1</v>
      </c>
      <c r="I8113" s="166">
        <f>+Exports!G8116</f>
        <v>6.0515999999999996</v>
      </c>
      <c r="J8113" s="166">
        <f>+'ELAP_IPCO-APND'!D8116</f>
        <v>155.00819000000001</v>
      </c>
      <c r="K8113" s="166">
        <f>+(ExportsELAP[[#This Row],[Exports kWh - MPT]]/1000)*ExportsELAP[[#This Row],[EIM Price]]</f>
        <v>0.93804756260400002</v>
      </c>
      <c r="L8113" s="167" t="str">
        <f>+INDEX(ECR_Hours!$I$12:$I$15,MATCH(ExportsELAP[[#This Row],[Date Prevailing]],ECR_Hours!$H$12:$H$15,1))</f>
        <v>NS</v>
      </c>
      <c r="M81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4" spans="1:13" x14ac:dyDescent="0.25">
      <c r="A8114" s="164">
        <f>+Exports!A8117</f>
        <v>44899</v>
      </c>
      <c r="B8114" s="165">
        <f t="shared" si="504"/>
        <v>2022</v>
      </c>
      <c r="C8114" s="165">
        <f t="shared" si="505"/>
        <v>12</v>
      </c>
      <c r="D8114" s="165">
        <f t="shared" si="506"/>
        <v>4</v>
      </c>
      <c r="E8114" s="165">
        <f>+Exports!B8117</f>
        <v>24</v>
      </c>
      <c r="F8114" s="165">
        <f>+WEEKDAY(ExportsELAP[[#This Row],[Date Prevailing]],1)</f>
        <v>1</v>
      </c>
      <c r="G8114" s="165">
        <f>+COUNTIFS(ECR_Hours!$K$6:$K$7,ExportsELAP[[#This Row],[Date Prevailing]])</f>
        <v>0</v>
      </c>
      <c r="H8114" s="165">
        <f t="shared" si="507"/>
        <v>1</v>
      </c>
      <c r="I8114" s="166">
        <f>+Exports!G8117</f>
        <v>7.1563999999999997</v>
      </c>
      <c r="J8114" s="166">
        <f>+'ELAP_IPCO-APND'!D8117</f>
        <v>138.51123000000001</v>
      </c>
      <c r="K8114" s="166">
        <f>+(ExportsELAP[[#This Row],[Exports kWh - MPT]]/1000)*ExportsELAP[[#This Row],[EIM Price]]</f>
        <v>0.99124176637200001</v>
      </c>
      <c r="L8114" s="167" t="str">
        <f>+INDEX(ECR_Hours!$I$12:$I$15,MATCH(ExportsELAP[[#This Row],[Date Prevailing]],ECR_Hours!$H$12:$H$15,1))</f>
        <v>NS</v>
      </c>
      <c r="M81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5" spans="1:13" x14ac:dyDescent="0.25">
      <c r="A8115" s="164">
        <f>+Exports!A8118</f>
        <v>44900</v>
      </c>
      <c r="B8115" s="165">
        <f t="shared" si="504"/>
        <v>2022</v>
      </c>
      <c r="C8115" s="165">
        <f t="shared" si="505"/>
        <v>12</v>
      </c>
      <c r="D8115" s="165">
        <f t="shared" si="506"/>
        <v>5</v>
      </c>
      <c r="E8115" s="165">
        <f>+Exports!B8118</f>
        <v>1</v>
      </c>
      <c r="F8115" s="165">
        <f>+WEEKDAY(ExportsELAP[[#This Row],[Date Prevailing]],1)</f>
        <v>2</v>
      </c>
      <c r="G8115" s="165">
        <f>+COUNTIFS(ECR_Hours!$K$6:$K$7,ExportsELAP[[#This Row],[Date Prevailing]])</f>
        <v>0</v>
      </c>
      <c r="H8115" s="165">
        <f t="shared" si="507"/>
        <v>2</v>
      </c>
      <c r="I8115" s="166">
        <f>+Exports!G8118</f>
        <v>9.4775000000000009</v>
      </c>
      <c r="J8115" s="166">
        <f>+'ELAP_IPCO-APND'!D8118</f>
        <v>124.64479</v>
      </c>
      <c r="K8115" s="166">
        <f>+(ExportsELAP[[#This Row],[Exports kWh - MPT]]/1000)*ExportsELAP[[#This Row],[EIM Price]]</f>
        <v>1.1813209972250003</v>
      </c>
      <c r="L8115" s="167" t="str">
        <f>+INDEX(ECR_Hours!$I$12:$I$15,MATCH(ExportsELAP[[#This Row],[Date Prevailing]],ECR_Hours!$H$12:$H$15,1))</f>
        <v>NS</v>
      </c>
      <c r="M81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6" spans="1:13" x14ac:dyDescent="0.25">
      <c r="A8116" s="164">
        <f>+Exports!A8119</f>
        <v>44900</v>
      </c>
      <c r="B8116" s="165">
        <f t="shared" si="504"/>
        <v>2022</v>
      </c>
      <c r="C8116" s="165">
        <f t="shared" si="505"/>
        <v>12</v>
      </c>
      <c r="D8116" s="165">
        <f t="shared" si="506"/>
        <v>5</v>
      </c>
      <c r="E8116" s="165">
        <f>+Exports!B8119</f>
        <v>2</v>
      </c>
      <c r="F8116" s="165">
        <f>+WEEKDAY(ExportsELAP[[#This Row],[Date Prevailing]],1)</f>
        <v>2</v>
      </c>
      <c r="G8116" s="165">
        <f>+COUNTIFS(ECR_Hours!$K$6:$K$7,ExportsELAP[[#This Row],[Date Prevailing]])</f>
        <v>0</v>
      </c>
      <c r="H8116" s="165">
        <f t="shared" si="507"/>
        <v>2</v>
      </c>
      <c r="I8116" s="166">
        <f>+Exports!G8119</f>
        <v>8.8656999999999915</v>
      </c>
      <c r="J8116" s="166">
        <f>+'ELAP_IPCO-APND'!D8119</f>
        <v>122.06077999999999</v>
      </c>
      <c r="K8116" s="166">
        <f>+(ExportsELAP[[#This Row],[Exports kWh - MPT]]/1000)*ExportsELAP[[#This Row],[EIM Price]]</f>
        <v>1.082154257245999</v>
      </c>
      <c r="L8116" s="167" t="str">
        <f>+INDEX(ECR_Hours!$I$12:$I$15,MATCH(ExportsELAP[[#This Row],[Date Prevailing]],ECR_Hours!$H$12:$H$15,1))</f>
        <v>NS</v>
      </c>
      <c r="M81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7" spans="1:13" x14ac:dyDescent="0.25">
      <c r="A8117" s="164">
        <f>+Exports!A8120</f>
        <v>44900</v>
      </c>
      <c r="B8117" s="165">
        <f t="shared" si="504"/>
        <v>2022</v>
      </c>
      <c r="C8117" s="165">
        <f t="shared" si="505"/>
        <v>12</v>
      </c>
      <c r="D8117" s="165">
        <f t="shared" si="506"/>
        <v>5</v>
      </c>
      <c r="E8117" s="165">
        <f>+Exports!B8120</f>
        <v>3</v>
      </c>
      <c r="F8117" s="165">
        <f>+WEEKDAY(ExportsELAP[[#This Row],[Date Prevailing]],1)</f>
        <v>2</v>
      </c>
      <c r="G8117" s="165">
        <f>+COUNTIFS(ECR_Hours!$K$6:$K$7,ExportsELAP[[#This Row],[Date Prevailing]])</f>
        <v>0</v>
      </c>
      <c r="H8117" s="165">
        <f t="shared" si="507"/>
        <v>2</v>
      </c>
      <c r="I8117" s="166">
        <f>+Exports!G8120</f>
        <v>4.9242999999999997</v>
      </c>
      <c r="J8117" s="166">
        <f>+'ELAP_IPCO-APND'!D8120</f>
        <v>122.90561</v>
      </c>
      <c r="K8117" s="166">
        <f>+(ExportsELAP[[#This Row],[Exports kWh - MPT]]/1000)*ExportsELAP[[#This Row],[EIM Price]]</f>
        <v>0.60522409532299992</v>
      </c>
      <c r="L8117" s="167" t="str">
        <f>+INDEX(ECR_Hours!$I$12:$I$15,MATCH(ExportsELAP[[#This Row],[Date Prevailing]],ECR_Hours!$H$12:$H$15,1))</f>
        <v>NS</v>
      </c>
      <c r="M81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8" spans="1:13" x14ac:dyDescent="0.25">
      <c r="A8118" s="164">
        <f>+Exports!A8121</f>
        <v>44900</v>
      </c>
      <c r="B8118" s="165">
        <f t="shared" si="504"/>
        <v>2022</v>
      </c>
      <c r="C8118" s="165">
        <f t="shared" si="505"/>
        <v>12</v>
      </c>
      <c r="D8118" s="165">
        <f t="shared" si="506"/>
        <v>5</v>
      </c>
      <c r="E8118" s="165">
        <f>+Exports!B8121</f>
        <v>4</v>
      </c>
      <c r="F8118" s="165">
        <f>+WEEKDAY(ExportsELAP[[#This Row],[Date Prevailing]],1)</f>
        <v>2</v>
      </c>
      <c r="G8118" s="165">
        <f>+COUNTIFS(ECR_Hours!$K$6:$K$7,ExportsELAP[[#This Row],[Date Prevailing]])</f>
        <v>0</v>
      </c>
      <c r="H8118" s="165">
        <f t="shared" si="507"/>
        <v>2</v>
      </c>
      <c r="I8118" s="166">
        <f>+Exports!G8121</f>
        <v>7.1472000000000007</v>
      </c>
      <c r="J8118" s="166">
        <f>+'ELAP_IPCO-APND'!D8121</f>
        <v>128.79143999999999</v>
      </c>
      <c r="K8118" s="166">
        <f>+(ExportsELAP[[#This Row],[Exports kWh - MPT]]/1000)*ExportsELAP[[#This Row],[EIM Price]]</f>
        <v>0.92049817996799999</v>
      </c>
      <c r="L8118" s="167" t="str">
        <f>+INDEX(ECR_Hours!$I$12:$I$15,MATCH(ExportsELAP[[#This Row],[Date Prevailing]],ECR_Hours!$H$12:$H$15,1))</f>
        <v>NS</v>
      </c>
      <c r="M81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19" spans="1:13" x14ac:dyDescent="0.25">
      <c r="A8119" s="164">
        <f>+Exports!A8122</f>
        <v>44900</v>
      </c>
      <c r="B8119" s="165">
        <f t="shared" si="504"/>
        <v>2022</v>
      </c>
      <c r="C8119" s="165">
        <f t="shared" si="505"/>
        <v>12</v>
      </c>
      <c r="D8119" s="165">
        <f t="shared" si="506"/>
        <v>5</v>
      </c>
      <c r="E8119" s="165">
        <f>+Exports!B8122</f>
        <v>5</v>
      </c>
      <c r="F8119" s="165">
        <f>+WEEKDAY(ExportsELAP[[#This Row],[Date Prevailing]],1)</f>
        <v>2</v>
      </c>
      <c r="G8119" s="165">
        <f>+COUNTIFS(ECR_Hours!$K$6:$K$7,ExportsELAP[[#This Row],[Date Prevailing]])</f>
        <v>0</v>
      </c>
      <c r="H8119" s="165">
        <f t="shared" si="507"/>
        <v>2</v>
      </c>
      <c r="I8119" s="166">
        <f>+Exports!G8122</f>
        <v>9.241200000000001</v>
      </c>
      <c r="J8119" s="166">
        <f>+'ELAP_IPCO-APND'!D8122</f>
        <v>122.12983</v>
      </c>
      <c r="K8119" s="166">
        <f>+(ExportsELAP[[#This Row],[Exports kWh - MPT]]/1000)*ExportsELAP[[#This Row],[EIM Price]]</f>
        <v>1.1286261849960002</v>
      </c>
      <c r="L8119" s="167" t="str">
        <f>+INDEX(ECR_Hours!$I$12:$I$15,MATCH(ExportsELAP[[#This Row],[Date Prevailing]],ECR_Hours!$H$12:$H$15,1))</f>
        <v>NS</v>
      </c>
      <c r="M81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0" spans="1:13" x14ac:dyDescent="0.25">
      <c r="A8120" s="164">
        <f>+Exports!A8123</f>
        <v>44900</v>
      </c>
      <c r="B8120" s="165">
        <f t="shared" si="504"/>
        <v>2022</v>
      </c>
      <c r="C8120" s="165">
        <f t="shared" si="505"/>
        <v>12</v>
      </c>
      <c r="D8120" s="165">
        <f t="shared" si="506"/>
        <v>5</v>
      </c>
      <c r="E8120" s="165">
        <f>+Exports!B8123</f>
        <v>6</v>
      </c>
      <c r="F8120" s="165">
        <f>+WEEKDAY(ExportsELAP[[#This Row],[Date Prevailing]],1)</f>
        <v>2</v>
      </c>
      <c r="G8120" s="165">
        <f>+COUNTIFS(ECR_Hours!$K$6:$K$7,ExportsELAP[[#This Row],[Date Prevailing]])</f>
        <v>0</v>
      </c>
      <c r="H8120" s="165">
        <f t="shared" si="507"/>
        <v>2</v>
      </c>
      <c r="I8120" s="166">
        <f>+Exports!G8123</f>
        <v>4.7866999999999997</v>
      </c>
      <c r="J8120" s="166">
        <f>+'ELAP_IPCO-APND'!D8123</f>
        <v>129.30332000000001</v>
      </c>
      <c r="K8120" s="166">
        <f>+(ExportsELAP[[#This Row],[Exports kWh - MPT]]/1000)*ExportsELAP[[#This Row],[EIM Price]]</f>
        <v>0.618936201844</v>
      </c>
      <c r="L8120" s="167" t="str">
        <f>+INDEX(ECR_Hours!$I$12:$I$15,MATCH(ExportsELAP[[#This Row],[Date Prevailing]],ECR_Hours!$H$12:$H$15,1))</f>
        <v>NS</v>
      </c>
      <c r="M81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1" spans="1:13" x14ac:dyDescent="0.25">
      <c r="A8121" s="164">
        <f>+Exports!A8124</f>
        <v>44900</v>
      </c>
      <c r="B8121" s="165">
        <f t="shared" si="504"/>
        <v>2022</v>
      </c>
      <c r="C8121" s="165">
        <f t="shared" si="505"/>
        <v>12</v>
      </c>
      <c r="D8121" s="165">
        <f t="shared" si="506"/>
        <v>5</v>
      </c>
      <c r="E8121" s="165">
        <f>+Exports!B8124</f>
        <v>7</v>
      </c>
      <c r="F8121" s="165">
        <f>+WEEKDAY(ExportsELAP[[#This Row],[Date Prevailing]],1)</f>
        <v>2</v>
      </c>
      <c r="G8121" s="165">
        <f>+COUNTIFS(ECR_Hours!$K$6:$K$7,ExportsELAP[[#This Row],[Date Prevailing]])</f>
        <v>0</v>
      </c>
      <c r="H8121" s="165">
        <f t="shared" si="507"/>
        <v>2</v>
      </c>
      <c r="I8121" s="166">
        <f>+Exports!G8124</f>
        <v>4.8858999999999995</v>
      </c>
      <c r="J8121" s="166">
        <f>+'ELAP_IPCO-APND'!D8124</f>
        <v>138.86197000000001</v>
      </c>
      <c r="K8121" s="166">
        <f>+(ExportsELAP[[#This Row],[Exports kWh - MPT]]/1000)*ExportsELAP[[#This Row],[EIM Price]]</f>
        <v>0.67846569922300004</v>
      </c>
      <c r="L8121" s="167" t="str">
        <f>+INDEX(ECR_Hours!$I$12:$I$15,MATCH(ExportsELAP[[#This Row],[Date Prevailing]],ECR_Hours!$H$12:$H$15,1))</f>
        <v>NS</v>
      </c>
      <c r="M81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2" spans="1:13" x14ac:dyDescent="0.25">
      <c r="A8122" s="164">
        <f>+Exports!A8125</f>
        <v>44900</v>
      </c>
      <c r="B8122" s="165">
        <f t="shared" si="504"/>
        <v>2022</v>
      </c>
      <c r="C8122" s="165">
        <f t="shared" si="505"/>
        <v>12</v>
      </c>
      <c r="D8122" s="165">
        <f t="shared" si="506"/>
        <v>5</v>
      </c>
      <c r="E8122" s="165">
        <f>+Exports!B8125</f>
        <v>8</v>
      </c>
      <c r="F8122" s="165">
        <f>+WEEKDAY(ExportsELAP[[#This Row],[Date Prevailing]],1)</f>
        <v>2</v>
      </c>
      <c r="G8122" s="165">
        <f>+COUNTIFS(ECR_Hours!$K$6:$K$7,ExportsELAP[[#This Row],[Date Prevailing]])</f>
        <v>0</v>
      </c>
      <c r="H8122" s="165">
        <f t="shared" si="507"/>
        <v>2</v>
      </c>
      <c r="I8122" s="166">
        <f>+Exports!G8125</f>
        <v>11.069900000000001</v>
      </c>
      <c r="J8122" s="166">
        <f>+'ELAP_IPCO-APND'!D8125</f>
        <v>164.7278</v>
      </c>
      <c r="K8122" s="166">
        <f>+(ExportsELAP[[#This Row],[Exports kWh - MPT]]/1000)*ExportsELAP[[#This Row],[EIM Price]]</f>
        <v>1.8235202732200002</v>
      </c>
      <c r="L8122" s="167" t="str">
        <f>+INDEX(ECR_Hours!$I$12:$I$15,MATCH(ExportsELAP[[#This Row],[Date Prevailing]],ECR_Hours!$H$12:$H$15,1))</f>
        <v>NS</v>
      </c>
      <c r="M81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3" spans="1:13" x14ac:dyDescent="0.25">
      <c r="A8123" s="164">
        <f>+Exports!A8126</f>
        <v>44900</v>
      </c>
      <c r="B8123" s="165">
        <f t="shared" si="504"/>
        <v>2022</v>
      </c>
      <c r="C8123" s="165">
        <f t="shared" si="505"/>
        <v>12</v>
      </c>
      <c r="D8123" s="165">
        <f t="shared" si="506"/>
        <v>5</v>
      </c>
      <c r="E8123" s="165">
        <f>+Exports!B8126</f>
        <v>9</v>
      </c>
      <c r="F8123" s="165">
        <f>+WEEKDAY(ExportsELAP[[#This Row],[Date Prevailing]],1)</f>
        <v>2</v>
      </c>
      <c r="G8123" s="165">
        <f>+COUNTIFS(ECR_Hours!$K$6:$K$7,ExportsELAP[[#This Row],[Date Prevailing]])</f>
        <v>0</v>
      </c>
      <c r="H8123" s="165">
        <f t="shared" si="507"/>
        <v>2</v>
      </c>
      <c r="I8123" s="166">
        <f>+Exports!G8126</f>
        <v>3249.0861999999997</v>
      </c>
      <c r="J8123" s="166">
        <f>+'ELAP_IPCO-APND'!D8126</f>
        <v>187.52869999999999</v>
      </c>
      <c r="K8123" s="166">
        <f>+(ExportsELAP[[#This Row],[Exports kWh - MPT]]/1000)*ExportsELAP[[#This Row],[EIM Price]]</f>
        <v>609.29691127393994</v>
      </c>
      <c r="L8123" s="167" t="str">
        <f>+INDEX(ECR_Hours!$I$12:$I$15,MATCH(ExportsELAP[[#This Row],[Date Prevailing]],ECR_Hours!$H$12:$H$15,1))</f>
        <v>NS</v>
      </c>
      <c r="M81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4" spans="1:13" x14ac:dyDescent="0.25">
      <c r="A8124" s="164">
        <f>+Exports!A8127</f>
        <v>44900</v>
      </c>
      <c r="B8124" s="165">
        <f t="shared" si="504"/>
        <v>2022</v>
      </c>
      <c r="C8124" s="165">
        <f t="shared" si="505"/>
        <v>12</v>
      </c>
      <c r="D8124" s="165">
        <f t="shared" si="506"/>
        <v>5</v>
      </c>
      <c r="E8124" s="165">
        <f>+Exports!B8127</f>
        <v>10</v>
      </c>
      <c r="F8124" s="165">
        <f>+WEEKDAY(ExportsELAP[[#This Row],[Date Prevailing]],1)</f>
        <v>2</v>
      </c>
      <c r="G8124" s="165">
        <f>+COUNTIFS(ECR_Hours!$K$6:$K$7,ExportsELAP[[#This Row],[Date Prevailing]])</f>
        <v>0</v>
      </c>
      <c r="H8124" s="165">
        <f t="shared" si="507"/>
        <v>2</v>
      </c>
      <c r="I8124" s="166">
        <f>+Exports!G8127</f>
        <v>10933.319099999999</v>
      </c>
      <c r="J8124" s="166">
        <f>+'ELAP_IPCO-APND'!D8127</f>
        <v>155.93315000000001</v>
      </c>
      <c r="K8124" s="166">
        <f>+(ExportsELAP[[#This Row],[Exports kWh - MPT]]/1000)*ExportsELAP[[#This Row],[EIM Price]]</f>
        <v>1704.8668872181649</v>
      </c>
      <c r="L8124" s="167" t="str">
        <f>+INDEX(ECR_Hours!$I$12:$I$15,MATCH(ExportsELAP[[#This Row],[Date Prevailing]],ECR_Hours!$H$12:$H$15,1))</f>
        <v>NS</v>
      </c>
      <c r="M81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5" spans="1:13" x14ac:dyDescent="0.25">
      <c r="A8125" s="164">
        <f>+Exports!A8128</f>
        <v>44900</v>
      </c>
      <c r="B8125" s="165">
        <f t="shared" si="504"/>
        <v>2022</v>
      </c>
      <c r="C8125" s="165">
        <f t="shared" si="505"/>
        <v>12</v>
      </c>
      <c r="D8125" s="165">
        <f t="shared" si="506"/>
        <v>5</v>
      </c>
      <c r="E8125" s="165">
        <f>+Exports!B8128</f>
        <v>11</v>
      </c>
      <c r="F8125" s="165">
        <f>+WEEKDAY(ExportsELAP[[#This Row],[Date Prevailing]],1)</f>
        <v>2</v>
      </c>
      <c r="G8125" s="165">
        <f>+COUNTIFS(ECR_Hours!$K$6:$K$7,ExportsELAP[[#This Row],[Date Prevailing]])</f>
        <v>0</v>
      </c>
      <c r="H8125" s="165">
        <f t="shared" si="507"/>
        <v>2</v>
      </c>
      <c r="I8125" s="166">
        <f>+Exports!G8128</f>
        <v>15744.581700000001</v>
      </c>
      <c r="J8125" s="166">
        <f>+'ELAP_IPCO-APND'!D8128</f>
        <v>140.40620999999999</v>
      </c>
      <c r="K8125" s="166">
        <f>+(ExportsELAP[[#This Row],[Exports kWh - MPT]]/1000)*ExportsELAP[[#This Row],[EIM Price]]</f>
        <v>2210.6370445323569</v>
      </c>
      <c r="L8125" s="167" t="str">
        <f>+INDEX(ECR_Hours!$I$12:$I$15,MATCH(ExportsELAP[[#This Row],[Date Prevailing]],ECR_Hours!$H$12:$H$15,1))</f>
        <v>NS</v>
      </c>
      <c r="M81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6" spans="1:13" x14ac:dyDescent="0.25">
      <c r="A8126" s="164">
        <f>+Exports!A8129</f>
        <v>44900</v>
      </c>
      <c r="B8126" s="165">
        <f t="shared" si="504"/>
        <v>2022</v>
      </c>
      <c r="C8126" s="165">
        <f t="shared" si="505"/>
        <v>12</v>
      </c>
      <c r="D8126" s="165">
        <f t="shared" si="506"/>
        <v>5</v>
      </c>
      <c r="E8126" s="165">
        <f>+Exports!B8129</f>
        <v>12</v>
      </c>
      <c r="F8126" s="165">
        <f>+WEEKDAY(ExportsELAP[[#This Row],[Date Prevailing]],1)</f>
        <v>2</v>
      </c>
      <c r="G8126" s="165">
        <f>+COUNTIFS(ECR_Hours!$K$6:$K$7,ExportsELAP[[#This Row],[Date Prevailing]])</f>
        <v>0</v>
      </c>
      <c r="H8126" s="165">
        <f t="shared" si="507"/>
        <v>2</v>
      </c>
      <c r="I8126" s="166">
        <f>+Exports!G8129</f>
        <v>17395.9558</v>
      </c>
      <c r="J8126" s="166">
        <f>+'ELAP_IPCO-APND'!D8129</f>
        <v>135.16908000000001</v>
      </c>
      <c r="K8126" s="166">
        <f>+(ExportsELAP[[#This Row],[Exports kWh - MPT]]/1000)*ExportsELAP[[#This Row],[EIM Price]]</f>
        <v>2351.3953412066639</v>
      </c>
      <c r="L8126" s="167" t="str">
        <f>+INDEX(ECR_Hours!$I$12:$I$15,MATCH(ExportsELAP[[#This Row],[Date Prevailing]],ECR_Hours!$H$12:$H$15,1))</f>
        <v>NS</v>
      </c>
      <c r="M81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7" spans="1:13" x14ac:dyDescent="0.25">
      <c r="A8127" s="164">
        <f>+Exports!A8130</f>
        <v>44900</v>
      </c>
      <c r="B8127" s="165">
        <f t="shared" si="504"/>
        <v>2022</v>
      </c>
      <c r="C8127" s="165">
        <f t="shared" si="505"/>
        <v>12</v>
      </c>
      <c r="D8127" s="165">
        <f t="shared" si="506"/>
        <v>5</v>
      </c>
      <c r="E8127" s="165">
        <f>+Exports!B8130</f>
        <v>13</v>
      </c>
      <c r="F8127" s="165">
        <f>+WEEKDAY(ExportsELAP[[#This Row],[Date Prevailing]],1)</f>
        <v>2</v>
      </c>
      <c r="G8127" s="165">
        <f>+COUNTIFS(ECR_Hours!$K$6:$K$7,ExportsELAP[[#This Row],[Date Prevailing]])</f>
        <v>0</v>
      </c>
      <c r="H8127" s="165">
        <f t="shared" si="507"/>
        <v>2</v>
      </c>
      <c r="I8127" s="166">
        <f>+Exports!G8130</f>
        <v>19144.204599999997</v>
      </c>
      <c r="J8127" s="166">
        <f>+'ELAP_IPCO-APND'!D8130</f>
        <v>111.27222</v>
      </c>
      <c r="K8127" s="166">
        <f>+(ExportsELAP[[#This Row],[Exports kWh - MPT]]/1000)*ExportsELAP[[#This Row],[EIM Price]]</f>
        <v>2130.2181459762119</v>
      </c>
      <c r="L8127" s="167" t="str">
        <f>+INDEX(ECR_Hours!$I$12:$I$15,MATCH(ExportsELAP[[#This Row],[Date Prevailing]],ECR_Hours!$H$12:$H$15,1))</f>
        <v>NS</v>
      </c>
      <c r="M81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8" spans="1:13" x14ac:dyDescent="0.25">
      <c r="A8128" s="164">
        <f>+Exports!A8131</f>
        <v>44900</v>
      </c>
      <c r="B8128" s="165">
        <f t="shared" si="504"/>
        <v>2022</v>
      </c>
      <c r="C8128" s="165">
        <f t="shared" si="505"/>
        <v>12</v>
      </c>
      <c r="D8128" s="165">
        <f t="shared" si="506"/>
        <v>5</v>
      </c>
      <c r="E8128" s="165">
        <f>+Exports!B8131</f>
        <v>14</v>
      </c>
      <c r="F8128" s="165">
        <f>+WEEKDAY(ExportsELAP[[#This Row],[Date Prevailing]],1)</f>
        <v>2</v>
      </c>
      <c r="G8128" s="165">
        <f>+COUNTIFS(ECR_Hours!$K$6:$K$7,ExportsELAP[[#This Row],[Date Prevailing]])</f>
        <v>0</v>
      </c>
      <c r="H8128" s="165">
        <f t="shared" si="507"/>
        <v>2</v>
      </c>
      <c r="I8128" s="166">
        <f>+Exports!G8131</f>
        <v>18288.860800000002</v>
      </c>
      <c r="J8128" s="166">
        <f>+'ELAP_IPCO-APND'!D8131</f>
        <v>118.43574</v>
      </c>
      <c r="K8128" s="166">
        <f>+(ExportsELAP[[#This Row],[Exports kWh - MPT]]/1000)*ExportsELAP[[#This Row],[EIM Price]]</f>
        <v>2166.054762604992</v>
      </c>
      <c r="L8128" s="167" t="str">
        <f>+INDEX(ECR_Hours!$I$12:$I$15,MATCH(ExportsELAP[[#This Row],[Date Prevailing]],ECR_Hours!$H$12:$H$15,1))</f>
        <v>NS</v>
      </c>
      <c r="M81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29" spans="1:13" x14ac:dyDescent="0.25">
      <c r="A8129" s="164">
        <f>+Exports!A8132</f>
        <v>44900</v>
      </c>
      <c r="B8129" s="165">
        <f t="shared" si="504"/>
        <v>2022</v>
      </c>
      <c r="C8129" s="165">
        <f t="shared" si="505"/>
        <v>12</v>
      </c>
      <c r="D8129" s="165">
        <f t="shared" si="506"/>
        <v>5</v>
      </c>
      <c r="E8129" s="165">
        <f>+Exports!B8132</f>
        <v>15</v>
      </c>
      <c r="F8129" s="165">
        <f>+WEEKDAY(ExportsELAP[[#This Row],[Date Prevailing]],1)</f>
        <v>2</v>
      </c>
      <c r="G8129" s="165">
        <f>+COUNTIFS(ECR_Hours!$K$6:$K$7,ExportsELAP[[#This Row],[Date Prevailing]])</f>
        <v>0</v>
      </c>
      <c r="H8129" s="165">
        <f t="shared" si="507"/>
        <v>2</v>
      </c>
      <c r="I8129" s="166">
        <f>+Exports!G8132</f>
        <v>14101.852900000002</v>
      </c>
      <c r="J8129" s="166">
        <f>+'ELAP_IPCO-APND'!D8132</f>
        <v>111.76040999999999</v>
      </c>
      <c r="K8129" s="166">
        <f>+(ExportsELAP[[#This Row],[Exports kWh - MPT]]/1000)*ExportsELAP[[#This Row],[EIM Price]]</f>
        <v>1576.0288618636889</v>
      </c>
      <c r="L8129" s="167" t="str">
        <f>+INDEX(ECR_Hours!$I$12:$I$15,MATCH(ExportsELAP[[#This Row],[Date Prevailing]],ECR_Hours!$H$12:$H$15,1))</f>
        <v>NS</v>
      </c>
      <c r="M81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0" spans="1:13" x14ac:dyDescent="0.25">
      <c r="A8130" s="164">
        <f>+Exports!A8133</f>
        <v>44900</v>
      </c>
      <c r="B8130" s="165">
        <f t="shared" ref="B8130:B8193" si="508">+YEAR(A8130)</f>
        <v>2022</v>
      </c>
      <c r="C8130" s="165">
        <f t="shared" ref="C8130:C8193" si="509">+MONTH(A8130)</f>
        <v>12</v>
      </c>
      <c r="D8130" s="165">
        <f t="shared" ref="D8130:D8193" si="510">+DAY(A8130)</f>
        <v>5</v>
      </c>
      <c r="E8130" s="165">
        <f>+Exports!B8133</f>
        <v>16</v>
      </c>
      <c r="F8130" s="165">
        <f>+WEEKDAY(ExportsELAP[[#This Row],[Date Prevailing]],1)</f>
        <v>2</v>
      </c>
      <c r="G8130" s="165">
        <f>+COUNTIFS(ECR_Hours!$K$6:$K$7,ExportsELAP[[#This Row],[Date Prevailing]])</f>
        <v>0</v>
      </c>
      <c r="H8130" s="165">
        <f t="shared" ref="H8130:H8193" si="511">+IF(G8130=1,0,F8130)</f>
        <v>2</v>
      </c>
      <c r="I8130" s="166">
        <f>+Exports!G8133</f>
        <v>9379.2983000000004</v>
      </c>
      <c r="J8130" s="166">
        <f>+'ELAP_IPCO-APND'!D8133</f>
        <v>105.16365</v>
      </c>
      <c r="K8130" s="166">
        <f>+(ExportsELAP[[#This Row],[Exports kWh - MPT]]/1000)*ExportsELAP[[#This Row],[EIM Price]]</f>
        <v>986.36124366679508</v>
      </c>
      <c r="L8130" s="167" t="str">
        <f>+INDEX(ECR_Hours!$I$12:$I$15,MATCH(ExportsELAP[[#This Row],[Date Prevailing]],ECR_Hours!$H$12:$H$15,1))</f>
        <v>NS</v>
      </c>
      <c r="M81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1" spans="1:13" x14ac:dyDescent="0.25">
      <c r="A8131" s="164">
        <f>+Exports!A8134</f>
        <v>44900</v>
      </c>
      <c r="B8131" s="165">
        <f t="shared" si="508"/>
        <v>2022</v>
      </c>
      <c r="C8131" s="165">
        <f t="shared" si="509"/>
        <v>12</v>
      </c>
      <c r="D8131" s="165">
        <f t="shared" si="510"/>
        <v>5</v>
      </c>
      <c r="E8131" s="165">
        <f>+Exports!B8134</f>
        <v>17</v>
      </c>
      <c r="F8131" s="165">
        <f>+WEEKDAY(ExportsELAP[[#This Row],[Date Prevailing]],1)</f>
        <v>2</v>
      </c>
      <c r="G8131" s="165">
        <f>+COUNTIFS(ECR_Hours!$K$6:$K$7,ExportsELAP[[#This Row],[Date Prevailing]])</f>
        <v>0</v>
      </c>
      <c r="H8131" s="165">
        <f t="shared" si="511"/>
        <v>2</v>
      </c>
      <c r="I8131" s="166">
        <f>+Exports!G8134</f>
        <v>4465.3458999999993</v>
      </c>
      <c r="J8131" s="166">
        <f>+'ELAP_IPCO-APND'!D8134</f>
        <v>113.35071000000001</v>
      </c>
      <c r="K8131" s="166">
        <f>+(ExportsELAP[[#This Row],[Exports kWh - MPT]]/1000)*ExportsELAP[[#This Row],[EIM Price]]</f>
        <v>506.15012816058891</v>
      </c>
      <c r="L8131" s="167" t="str">
        <f>+INDEX(ECR_Hours!$I$12:$I$15,MATCH(ExportsELAP[[#This Row],[Date Prevailing]],ECR_Hours!$H$12:$H$15,1))</f>
        <v>NS</v>
      </c>
      <c r="M81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2" spans="1:13" x14ac:dyDescent="0.25">
      <c r="A8132" s="164">
        <f>+Exports!A8135</f>
        <v>44900</v>
      </c>
      <c r="B8132" s="165">
        <f t="shared" si="508"/>
        <v>2022</v>
      </c>
      <c r="C8132" s="165">
        <f t="shared" si="509"/>
        <v>12</v>
      </c>
      <c r="D8132" s="165">
        <f t="shared" si="510"/>
        <v>5</v>
      </c>
      <c r="E8132" s="165">
        <f>+Exports!B8135</f>
        <v>18</v>
      </c>
      <c r="F8132" s="165">
        <f>+WEEKDAY(ExportsELAP[[#This Row],[Date Prevailing]],1)</f>
        <v>2</v>
      </c>
      <c r="G8132" s="165">
        <f>+COUNTIFS(ECR_Hours!$K$6:$K$7,ExportsELAP[[#This Row],[Date Prevailing]])</f>
        <v>0</v>
      </c>
      <c r="H8132" s="165">
        <f t="shared" si="511"/>
        <v>2</v>
      </c>
      <c r="I8132" s="166">
        <f>+Exports!G8135</f>
        <v>11.3203</v>
      </c>
      <c r="J8132" s="166">
        <f>+'ELAP_IPCO-APND'!D8135</f>
        <v>133.51224999999999</v>
      </c>
      <c r="K8132" s="166">
        <f>+(ExportsELAP[[#This Row],[Exports kWh - MPT]]/1000)*ExportsELAP[[#This Row],[EIM Price]]</f>
        <v>1.5113987236749999</v>
      </c>
      <c r="L8132" s="167" t="str">
        <f>+INDEX(ECR_Hours!$I$12:$I$15,MATCH(ExportsELAP[[#This Row],[Date Prevailing]],ECR_Hours!$H$12:$H$15,1))</f>
        <v>NS</v>
      </c>
      <c r="M81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3" spans="1:13" x14ac:dyDescent="0.25">
      <c r="A8133" s="164">
        <f>+Exports!A8136</f>
        <v>44900</v>
      </c>
      <c r="B8133" s="165">
        <f t="shared" si="508"/>
        <v>2022</v>
      </c>
      <c r="C8133" s="165">
        <f t="shared" si="509"/>
        <v>12</v>
      </c>
      <c r="D8133" s="165">
        <f t="shared" si="510"/>
        <v>5</v>
      </c>
      <c r="E8133" s="165">
        <f>+Exports!B8136</f>
        <v>19</v>
      </c>
      <c r="F8133" s="165">
        <f>+WEEKDAY(ExportsELAP[[#This Row],[Date Prevailing]],1)</f>
        <v>2</v>
      </c>
      <c r="G8133" s="165">
        <f>+COUNTIFS(ECR_Hours!$K$6:$K$7,ExportsELAP[[#This Row],[Date Prevailing]])</f>
        <v>0</v>
      </c>
      <c r="H8133" s="165">
        <f t="shared" si="511"/>
        <v>2</v>
      </c>
      <c r="I8133" s="166">
        <f>+Exports!G8136</f>
        <v>9.1341999999999999</v>
      </c>
      <c r="J8133" s="166">
        <f>+'ELAP_IPCO-APND'!D8136</f>
        <v>148.29443000000001</v>
      </c>
      <c r="K8133" s="166">
        <f>+(ExportsELAP[[#This Row],[Exports kWh - MPT]]/1000)*ExportsELAP[[#This Row],[EIM Price]]</f>
        <v>1.354550982506</v>
      </c>
      <c r="L8133" s="167" t="str">
        <f>+INDEX(ECR_Hours!$I$12:$I$15,MATCH(ExportsELAP[[#This Row],[Date Prevailing]],ECR_Hours!$H$12:$H$15,1))</f>
        <v>NS</v>
      </c>
      <c r="M81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4" spans="1:13" x14ac:dyDescent="0.25">
      <c r="A8134" s="164">
        <f>+Exports!A8137</f>
        <v>44900</v>
      </c>
      <c r="B8134" s="165">
        <f t="shared" si="508"/>
        <v>2022</v>
      </c>
      <c r="C8134" s="165">
        <f t="shared" si="509"/>
        <v>12</v>
      </c>
      <c r="D8134" s="165">
        <f t="shared" si="510"/>
        <v>5</v>
      </c>
      <c r="E8134" s="165">
        <f>+Exports!B8137</f>
        <v>20</v>
      </c>
      <c r="F8134" s="165">
        <f>+WEEKDAY(ExportsELAP[[#This Row],[Date Prevailing]],1)</f>
        <v>2</v>
      </c>
      <c r="G8134" s="165">
        <f>+COUNTIFS(ECR_Hours!$K$6:$K$7,ExportsELAP[[#This Row],[Date Prevailing]])</f>
        <v>0</v>
      </c>
      <c r="H8134" s="165">
        <f t="shared" si="511"/>
        <v>2</v>
      </c>
      <c r="I8134" s="166">
        <f>+Exports!G8137</f>
        <v>4.4842999999999993</v>
      </c>
      <c r="J8134" s="166">
        <f>+'ELAP_IPCO-APND'!D8137</f>
        <v>148.22197</v>
      </c>
      <c r="K8134" s="166">
        <f>+(ExportsELAP[[#This Row],[Exports kWh - MPT]]/1000)*ExportsELAP[[#This Row],[EIM Price]]</f>
        <v>0.66467178007099992</v>
      </c>
      <c r="L8134" s="167" t="str">
        <f>+INDEX(ECR_Hours!$I$12:$I$15,MATCH(ExportsELAP[[#This Row],[Date Prevailing]],ECR_Hours!$H$12:$H$15,1))</f>
        <v>NS</v>
      </c>
      <c r="M81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5" spans="1:13" x14ac:dyDescent="0.25">
      <c r="A8135" s="164">
        <f>+Exports!A8138</f>
        <v>44900</v>
      </c>
      <c r="B8135" s="165">
        <f t="shared" si="508"/>
        <v>2022</v>
      </c>
      <c r="C8135" s="165">
        <f t="shared" si="509"/>
        <v>12</v>
      </c>
      <c r="D8135" s="165">
        <f t="shared" si="510"/>
        <v>5</v>
      </c>
      <c r="E8135" s="165">
        <f>+Exports!B8138</f>
        <v>21</v>
      </c>
      <c r="F8135" s="165">
        <f>+WEEKDAY(ExportsELAP[[#This Row],[Date Prevailing]],1)</f>
        <v>2</v>
      </c>
      <c r="G8135" s="165">
        <f>+COUNTIFS(ECR_Hours!$K$6:$K$7,ExportsELAP[[#This Row],[Date Prevailing]])</f>
        <v>0</v>
      </c>
      <c r="H8135" s="165">
        <f t="shared" si="511"/>
        <v>2</v>
      </c>
      <c r="I8135" s="166">
        <f>+Exports!G8138</f>
        <v>4.2012999999999998</v>
      </c>
      <c r="J8135" s="166">
        <f>+'ELAP_IPCO-APND'!D8138</f>
        <v>146.53003000000001</v>
      </c>
      <c r="K8135" s="166">
        <f>+(ExportsELAP[[#This Row],[Exports kWh - MPT]]/1000)*ExportsELAP[[#This Row],[EIM Price]]</f>
        <v>0.615616615039</v>
      </c>
      <c r="L8135" s="167" t="str">
        <f>+INDEX(ECR_Hours!$I$12:$I$15,MATCH(ExportsELAP[[#This Row],[Date Prevailing]],ECR_Hours!$H$12:$H$15,1))</f>
        <v>NS</v>
      </c>
      <c r="M81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6" spans="1:13" x14ac:dyDescent="0.25">
      <c r="A8136" s="164">
        <f>+Exports!A8139</f>
        <v>44900</v>
      </c>
      <c r="B8136" s="165">
        <f t="shared" si="508"/>
        <v>2022</v>
      </c>
      <c r="C8136" s="165">
        <f t="shared" si="509"/>
        <v>12</v>
      </c>
      <c r="D8136" s="165">
        <f t="shared" si="510"/>
        <v>5</v>
      </c>
      <c r="E8136" s="165">
        <f>+Exports!B8139</f>
        <v>22</v>
      </c>
      <c r="F8136" s="165">
        <f>+WEEKDAY(ExportsELAP[[#This Row],[Date Prevailing]],1)</f>
        <v>2</v>
      </c>
      <c r="G8136" s="165">
        <f>+COUNTIFS(ECR_Hours!$K$6:$K$7,ExportsELAP[[#This Row],[Date Prevailing]])</f>
        <v>0</v>
      </c>
      <c r="H8136" s="165">
        <f t="shared" si="511"/>
        <v>2</v>
      </c>
      <c r="I8136" s="166">
        <f>+Exports!G8139</f>
        <v>4.9476999999999896</v>
      </c>
      <c r="J8136" s="166">
        <f>+'ELAP_IPCO-APND'!D8139</f>
        <v>137.11075</v>
      </c>
      <c r="K8136" s="166">
        <f>+(ExportsELAP[[#This Row],[Exports kWh - MPT]]/1000)*ExportsELAP[[#This Row],[EIM Price]]</f>
        <v>0.67838285777499863</v>
      </c>
      <c r="L8136" s="167" t="str">
        <f>+INDEX(ECR_Hours!$I$12:$I$15,MATCH(ExportsELAP[[#This Row],[Date Prevailing]],ECR_Hours!$H$12:$H$15,1))</f>
        <v>NS</v>
      </c>
      <c r="M81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7" spans="1:13" x14ac:dyDescent="0.25">
      <c r="A8137" s="164">
        <f>+Exports!A8140</f>
        <v>44900</v>
      </c>
      <c r="B8137" s="165">
        <f t="shared" si="508"/>
        <v>2022</v>
      </c>
      <c r="C8137" s="165">
        <f t="shared" si="509"/>
        <v>12</v>
      </c>
      <c r="D8137" s="165">
        <f t="shared" si="510"/>
        <v>5</v>
      </c>
      <c r="E8137" s="165">
        <f>+Exports!B8140</f>
        <v>23</v>
      </c>
      <c r="F8137" s="165">
        <f>+WEEKDAY(ExportsELAP[[#This Row],[Date Prevailing]],1)</f>
        <v>2</v>
      </c>
      <c r="G8137" s="165">
        <f>+COUNTIFS(ECR_Hours!$K$6:$K$7,ExportsELAP[[#This Row],[Date Prevailing]])</f>
        <v>0</v>
      </c>
      <c r="H8137" s="165">
        <f t="shared" si="511"/>
        <v>2</v>
      </c>
      <c r="I8137" s="166">
        <f>+Exports!G8140</f>
        <v>5.4089999999999998</v>
      </c>
      <c r="J8137" s="166">
        <f>+'ELAP_IPCO-APND'!D8140</f>
        <v>124.89283</v>
      </c>
      <c r="K8137" s="166">
        <f>+(ExportsELAP[[#This Row],[Exports kWh - MPT]]/1000)*ExportsELAP[[#This Row],[EIM Price]]</f>
        <v>0.67554531747000002</v>
      </c>
      <c r="L8137" s="167" t="str">
        <f>+INDEX(ECR_Hours!$I$12:$I$15,MATCH(ExportsELAP[[#This Row],[Date Prevailing]],ECR_Hours!$H$12:$H$15,1))</f>
        <v>NS</v>
      </c>
      <c r="M81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8" spans="1:13" x14ac:dyDescent="0.25">
      <c r="A8138" s="164">
        <f>+Exports!A8141</f>
        <v>44900</v>
      </c>
      <c r="B8138" s="165">
        <f t="shared" si="508"/>
        <v>2022</v>
      </c>
      <c r="C8138" s="165">
        <f t="shared" si="509"/>
        <v>12</v>
      </c>
      <c r="D8138" s="165">
        <f t="shared" si="510"/>
        <v>5</v>
      </c>
      <c r="E8138" s="165">
        <f>+Exports!B8141</f>
        <v>24</v>
      </c>
      <c r="F8138" s="165">
        <f>+WEEKDAY(ExportsELAP[[#This Row],[Date Prevailing]],1)</f>
        <v>2</v>
      </c>
      <c r="G8138" s="165">
        <f>+COUNTIFS(ECR_Hours!$K$6:$K$7,ExportsELAP[[#This Row],[Date Prevailing]])</f>
        <v>0</v>
      </c>
      <c r="H8138" s="165">
        <f t="shared" si="511"/>
        <v>2</v>
      </c>
      <c r="I8138" s="166">
        <f>+Exports!G8141</f>
        <v>4.7400999999999991</v>
      </c>
      <c r="J8138" s="166">
        <f>+'ELAP_IPCO-APND'!D8141</f>
        <v>119.39085</v>
      </c>
      <c r="K8138" s="166">
        <f>+(ExportsELAP[[#This Row],[Exports kWh - MPT]]/1000)*ExportsELAP[[#This Row],[EIM Price]]</f>
        <v>0.56592456808499991</v>
      </c>
      <c r="L8138" s="167" t="str">
        <f>+INDEX(ECR_Hours!$I$12:$I$15,MATCH(ExportsELAP[[#This Row],[Date Prevailing]],ECR_Hours!$H$12:$H$15,1))</f>
        <v>NS</v>
      </c>
      <c r="M81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39" spans="1:13" x14ac:dyDescent="0.25">
      <c r="A8139" s="164">
        <f>+Exports!A8142</f>
        <v>44901</v>
      </c>
      <c r="B8139" s="165">
        <f t="shared" si="508"/>
        <v>2022</v>
      </c>
      <c r="C8139" s="165">
        <f t="shared" si="509"/>
        <v>12</v>
      </c>
      <c r="D8139" s="165">
        <f t="shared" si="510"/>
        <v>6</v>
      </c>
      <c r="E8139" s="165">
        <f>+Exports!B8142</f>
        <v>1</v>
      </c>
      <c r="F8139" s="165">
        <f>+WEEKDAY(ExportsELAP[[#This Row],[Date Prevailing]],1)</f>
        <v>3</v>
      </c>
      <c r="G8139" s="165">
        <f>+COUNTIFS(ECR_Hours!$K$6:$K$7,ExportsELAP[[#This Row],[Date Prevailing]])</f>
        <v>0</v>
      </c>
      <c r="H8139" s="165">
        <f t="shared" si="511"/>
        <v>3</v>
      </c>
      <c r="I8139" s="166">
        <f>+Exports!G8142</f>
        <v>4.51</v>
      </c>
      <c r="J8139" s="166">
        <f>+'ELAP_IPCO-APND'!D8142</f>
        <v>112.90772</v>
      </c>
      <c r="K8139" s="166">
        <f>+(ExportsELAP[[#This Row],[Exports kWh - MPT]]/1000)*ExportsELAP[[#This Row],[EIM Price]]</f>
        <v>0.50921381720000003</v>
      </c>
      <c r="L8139" s="167" t="str">
        <f>+INDEX(ECR_Hours!$I$12:$I$15,MATCH(ExportsELAP[[#This Row],[Date Prevailing]],ECR_Hours!$H$12:$H$15,1))</f>
        <v>NS</v>
      </c>
      <c r="M81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0" spans="1:13" x14ac:dyDescent="0.25">
      <c r="A8140" s="164">
        <f>+Exports!A8143</f>
        <v>44901</v>
      </c>
      <c r="B8140" s="165">
        <f t="shared" si="508"/>
        <v>2022</v>
      </c>
      <c r="C8140" s="165">
        <f t="shared" si="509"/>
        <v>12</v>
      </c>
      <c r="D8140" s="165">
        <f t="shared" si="510"/>
        <v>6</v>
      </c>
      <c r="E8140" s="165">
        <f>+Exports!B8143</f>
        <v>2</v>
      </c>
      <c r="F8140" s="165">
        <f>+WEEKDAY(ExportsELAP[[#This Row],[Date Prevailing]],1)</f>
        <v>3</v>
      </c>
      <c r="G8140" s="165">
        <f>+COUNTIFS(ECR_Hours!$K$6:$K$7,ExportsELAP[[#This Row],[Date Prevailing]])</f>
        <v>0</v>
      </c>
      <c r="H8140" s="165">
        <f t="shared" si="511"/>
        <v>3</v>
      </c>
      <c r="I8140" s="166">
        <f>+Exports!G8143</f>
        <v>3.4159000000000002</v>
      </c>
      <c r="J8140" s="166">
        <f>+'ELAP_IPCO-APND'!D8143</f>
        <v>119.02029</v>
      </c>
      <c r="K8140" s="166">
        <f>+(ExportsELAP[[#This Row],[Exports kWh - MPT]]/1000)*ExportsELAP[[#This Row],[EIM Price]]</f>
        <v>0.40656140861100004</v>
      </c>
      <c r="L8140" s="167" t="str">
        <f>+INDEX(ECR_Hours!$I$12:$I$15,MATCH(ExportsELAP[[#This Row],[Date Prevailing]],ECR_Hours!$H$12:$H$15,1))</f>
        <v>NS</v>
      </c>
      <c r="M81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1" spans="1:13" x14ac:dyDescent="0.25">
      <c r="A8141" s="164">
        <f>+Exports!A8144</f>
        <v>44901</v>
      </c>
      <c r="B8141" s="165">
        <f t="shared" si="508"/>
        <v>2022</v>
      </c>
      <c r="C8141" s="165">
        <f t="shared" si="509"/>
        <v>12</v>
      </c>
      <c r="D8141" s="165">
        <f t="shared" si="510"/>
        <v>6</v>
      </c>
      <c r="E8141" s="165">
        <f>+Exports!B8144</f>
        <v>3</v>
      </c>
      <c r="F8141" s="165">
        <f>+WEEKDAY(ExportsELAP[[#This Row],[Date Prevailing]],1)</f>
        <v>3</v>
      </c>
      <c r="G8141" s="165">
        <f>+COUNTIFS(ECR_Hours!$K$6:$K$7,ExportsELAP[[#This Row],[Date Prevailing]])</f>
        <v>0</v>
      </c>
      <c r="H8141" s="165">
        <f t="shared" si="511"/>
        <v>3</v>
      </c>
      <c r="I8141" s="166">
        <f>+Exports!G8144</f>
        <v>2.3322999999999903</v>
      </c>
      <c r="J8141" s="166">
        <f>+'ELAP_IPCO-APND'!D8144</f>
        <v>105.06520999999999</v>
      </c>
      <c r="K8141" s="166">
        <f>+(ExportsELAP[[#This Row],[Exports kWh - MPT]]/1000)*ExportsELAP[[#This Row],[EIM Price]]</f>
        <v>0.24504358928299896</v>
      </c>
      <c r="L8141" s="167" t="str">
        <f>+INDEX(ECR_Hours!$I$12:$I$15,MATCH(ExportsELAP[[#This Row],[Date Prevailing]],ECR_Hours!$H$12:$H$15,1))</f>
        <v>NS</v>
      </c>
      <c r="M81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2" spans="1:13" x14ac:dyDescent="0.25">
      <c r="A8142" s="164">
        <f>+Exports!A8145</f>
        <v>44901</v>
      </c>
      <c r="B8142" s="165">
        <f t="shared" si="508"/>
        <v>2022</v>
      </c>
      <c r="C8142" s="165">
        <f t="shared" si="509"/>
        <v>12</v>
      </c>
      <c r="D8142" s="165">
        <f t="shared" si="510"/>
        <v>6</v>
      </c>
      <c r="E8142" s="165">
        <f>+Exports!B8145</f>
        <v>4</v>
      </c>
      <c r="F8142" s="165">
        <f>+WEEKDAY(ExportsELAP[[#This Row],[Date Prevailing]],1)</f>
        <v>3</v>
      </c>
      <c r="G8142" s="165">
        <f>+COUNTIFS(ECR_Hours!$K$6:$K$7,ExportsELAP[[#This Row],[Date Prevailing]])</f>
        <v>0</v>
      </c>
      <c r="H8142" s="165">
        <f t="shared" si="511"/>
        <v>3</v>
      </c>
      <c r="I8142" s="166">
        <f>+Exports!G8145</f>
        <v>3.3598000000000003</v>
      </c>
      <c r="J8142" s="166">
        <f>+'ELAP_IPCO-APND'!D8145</f>
        <v>106.99258</v>
      </c>
      <c r="K8142" s="166">
        <f>+(ExportsELAP[[#This Row],[Exports kWh - MPT]]/1000)*ExportsELAP[[#This Row],[EIM Price]]</f>
        <v>0.35947367028400007</v>
      </c>
      <c r="L8142" s="167" t="str">
        <f>+INDEX(ECR_Hours!$I$12:$I$15,MATCH(ExportsELAP[[#This Row],[Date Prevailing]],ECR_Hours!$H$12:$H$15,1))</f>
        <v>NS</v>
      </c>
      <c r="M81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3" spans="1:13" x14ac:dyDescent="0.25">
      <c r="A8143" s="164">
        <f>+Exports!A8146</f>
        <v>44901</v>
      </c>
      <c r="B8143" s="165">
        <f t="shared" si="508"/>
        <v>2022</v>
      </c>
      <c r="C8143" s="165">
        <f t="shared" si="509"/>
        <v>12</v>
      </c>
      <c r="D8143" s="165">
        <f t="shared" si="510"/>
        <v>6</v>
      </c>
      <c r="E8143" s="165">
        <f>+Exports!B8146</f>
        <v>5</v>
      </c>
      <c r="F8143" s="165">
        <f>+WEEKDAY(ExportsELAP[[#This Row],[Date Prevailing]],1)</f>
        <v>3</v>
      </c>
      <c r="G8143" s="165">
        <f>+COUNTIFS(ECR_Hours!$K$6:$K$7,ExportsELAP[[#This Row],[Date Prevailing]])</f>
        <v>0</v>
      </c>
      <c r="H8143" s="165">
        <f t="shared" si="511"/>
        <v>3</v>
      </c>
      <c r="I8143" s="166">
        <f>+Exports!G8146</f>
        <v>2.6882000000000001</v>
      </c>
      <c r="J8143" s="166">
        <f>+'ELAP_IPCO-APND'!D8146</f>
        <v>102.807</v>
      </c>
      <c r="K8143" s="166">
        <f>+(ExportsELAP[[#This Row],[Exports kWh - MPT]]/1000)*ExportsELAP[[#This Row],[EIM Price]]</f>
        <v>0.27636577740000001</v>
      </c>
      <c r="L8143" s="167" t="str">
        <f>+INDEX(ECR_Hours!$I$12:$I$15,MATCH(ExportsELAP[[#This Row],[Date Prevailing]],ECR_Hours!$H$12:$H$15,1))</f>
        <v>NS</v>
      </c>
      <c r="M81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4" spans="1:13" x14ac:dyDescent="0.25">
      <c r="A8144" s="164">
        <f>+Exports!A8147</f>
        <v>44901</v>
      </c>
      <c r="B8144" s="165">
        <f t="shared" si="508"/>
        <v>2022</v>
      </c>
      <c r="C8144" s="165">
        <f t="shared" si="509"/>
        <v>12</v>
      </c>
      <c r="D8144" s="165">
        <f t="shared" si="510"/>
        <v>6</v>
      </c>
      <c r="E8144" s="165">
        <f>+Exports!B8147</f>
        <v>6</v>
      </c>
      <c r="F8144" s="165">
        <f>+WEEKDAY(ExportsELAP[[#This Row],[Date Prevailing]],1)</f>
        <v>3</v>
      </c>
      <c r="G8144" s="165">
        <f>+COUNTIFS(ECR_Hours!$K$6:$K$7,ExportsELAP[[#This Row],[Date Prevailing]])</f>
        <v>0</v>
      </c>
      <c r="H8144" s="165">
        <f t="shared" si="511"/>
        <v>3</v>
      </c>
      <c r="I8144" s="166">
        <f>+Exports!G8147</f>
        <v>2.3797999999999901</v>
      </c>
      <c r="J8144" s="166">
        <f>+'ELAP_IPCO-APND'!D8147</f>
        <v>112.41724000000001</v>
      </c>
      <c r="K8144" s="166">
        <f>+(ExportsELAP[[#This Row],[Exports kWh - MPT]]/1000)*ExportsELAP[[#This Row],[EIM Price]]</f>
        <v>0.26753054775199892</v>
      </c>
      <c r="L8144" s="167" t="str">
        <f>+INDEX(ECR_Hours!$I$12:$I$15,MATCH(ExportsELAP[[#This Row],[Date Prevailing]],ECR_Hours!$H$12:$H$15,1))</f>
        <v>NS</v>
      </c>
      <c r="M81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5" spans="1:13" x14ac:dyDescent="0.25">
      <c r="A8145" s="164">
        <f>+Exports!A8148</f>
        <v>44901</v>
      </c>
      <c r="B8145" s="165">
        <f t="shared" si="508"/>
        <v>2022</v>
      </c>
      <c r="C8145" s="165">
        <f t="shared" si="509"/>
        <v>12</v>
      </c>
      <c r="D8145" s="165">
        <f t="shared" si="510"/>
        <v>6</v>
      </c>
      <c r="E8145" s="165">
        <f>+Exports!B8148</f>
        <v>7</v>
      </c>
      <c r="F8145" s="165">
        <f>+WEEKDAY(ExportsELAP[[#This Row],[Date Prevailing]],1)</f>
        <v>3</v>
      </c>
      <c r="G8145" s="165">
        <f>+COUNTIFS(ECR_Hours!$K$6:$K$7,ExportsELAP[[#This Row],[Date Prevailing]])</f>
        <v>0</v>
      </c>
      <c r="H8145" s="165">
        <f t="shared" si="511"/>
        <v>3</v>
      </c>
      <c r="I8145" s="166">
        <f>+Exports!G8148</f>
        <v>4.2854000000000001</v>
      </c>
      <c r="J8145" s="166">
        <f>+'ELAP_IPCO-APND'!D8148</f>
        <v>123.18134999999999</v>
      </c>
      <c r="K8145" s="166">
        <f>+(ExportsELAP[[#This Row],[Exports kWh - MPT]]/1000)*ExportsELAP[[#This Row],[EIM Price]]</f>
        <v>0.52788135728999996</v>
      </c>
      <c r="L8145" s="167" t="str">
        <f>+INDEX(ECR_Hours!$I$12:$I$15,MATCH(ExportsELAP[[#This Row],[Date Prevailing]],ECR_Hours!$H$12:$H$15,1))</f>
        <v>NS</v>
      </c>
      <c r="M81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6" spans="1:13" x14ac:dyDescent="0.25">
      <c r="A8146" s="164">
        <f>+Exports!A8149</f>
        <v>44901</v>
      </c>
      <c r="B8146" s="165">
        <f t="shared" si="508"/>
        <v>2022</v>
      </c>
      <c r="C8146" s="165">
        <f t="shared" si="509"/>
        <v>12</v>
      </c>
      <c r="D8146" s="165">
        <f t="shared" si="510"/>
        <v>6</v>
      </c>
      <c r="E8146" s="165">
        <f>+Exports!B8149</f>
        <v>8</v>
      </c>
      <c r="F8146" s="165">
        <f>+WEEKDAY(ExportsELAP[[#This Row],[Date Prevailing]],1)</f>
        <v>3</v>
      </c>
      <c r="G8146" s="165">
        <f>+COUNTIFS(ECR_Hours!$K$6:$K$7,ExportsELAP[[#This Row],[Date Prevailing]])</f>
        <v>0</v>
      </c>
      <c r="H8146" s="165">
        <f t="shared" si="511"/>
        <v>3</v>
      </c>
      <c r="I8146" s="166">
        <f>+Exports!G8149</f>
        <v>2.5707</v>
      </c>
      <c r="J8146" s="166">
        <f>+'ELAP_IPCO-APND'!D8149</f>
        <v>122.66316999999999</v>
      </c>
      <c r="K8146" s="166">
        <f>+(ExportsELAP[[#This Row],[Exports kWh - MPT]]/1000)*ExportsELAP[[#This Row],[EIM Price]]</f>
        <v>0.315330211119</v>
      </c>
      <c r="L8146" s="167" t="str">
        <f>+INDEX(ECR_Hours!$I$12:$I$15,MATCH(ExportsELAP[[#This Row],[Date Prevailing]],ECR_Hours!$H$12:$H$15,1))</f>
        <v>NS</v>
      </c>
      <c r="M81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7" spans="1:13" x14ac:dyDescent="0.25">
      <c r="A8147" s="164">
        <f>+Exports!A8150</f>
        <v>44901</v>
      </c>
      <c r="B8147" s="165">
        <f t="shared" si="508"/>
        <v>2022</v>
      </c>
      <c r="C8147" s="165">
        <f t="shared" si="509"/>
        <v>12</v>
      </c>
      <c r="D8147" s="165">
        <f t="shared" si="510"/>
        <v>6</v>
      </c>
      <c r="E8147" s="165">
        <f>+Exports!B8150</f>
        <v>9</v>
      </c>
      <c r="F8147" s="165">
        <f>+WEEKDAY(ExportsELAP[[#This Row],[Date Prevailing]],1)</f>
        <v>3</v>
      </c>
      <c r="G8147" s="165">
        <f>+COUNTIFS(ECR_Hours!$K$6:$K$7,ExportsELAP[[#This Row],[Date Prevailing]])</f>
        <v>0</v>
      </c>
      <c r="H8147" s="165">
        <f t="shared" si="511"/>
        <v>3</v>
      </c>
      <c r="I8147" s="166">
        <f>+Exports!G8150</f>
        <v>315.60409999999996</v>
      </c>
      <c r="J8147" s="166">
        <f>+'ELAP_IPCO-APND'!D8150</f>
        <v>122.74861</v>
      </c>
      <c r="K8147" s="166">
        <f>+(ExportsELAP[[#This Row],[Exports kWh - MPT]]/1000)*ExportsELAP[[#This Row],[EIM Price]]</f>
        <v>38.739964585300996</v>
      </c>
      <c r="L8147" s="167" t="str">
        <f>+INDEX(ECR_Hours!$I$12:$I$15,MATCH(ExportsELAP[[#This Row],[Date Prevailing]],ECR_Hours!$H$12:$H$15,1))</f>
        <v>NS</v>
      </c>
      <c r="M81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8" spans="1:13" x14ac:dyDescent="0.25">
      <c r="A8148" s="164">
        <f>+Exports!A8151</f>
        <v>44901</v>
      </c>
      <c r="B8148" s="165">
        <f t="shared" si="508"/>
        <v>2022</v>
      </c>
      <c r="C8148" s="165">
        <f t="shared" si="509"/>
        <v>12</v>
      </c>
      <c r="D8148" s="165">
        <f t="shared" si="510"/>
        <v>6</v>
      </c>
      <c r="E8148" s="165">
        <f>+Exports!B8151</f>
        <v>10</v>
      </c>
      <c r="F8148" s="165">
        <f>+WEEKDAY(ExportsELAP[[#This Row],[Date Prevailing]],1)</f>
        <v>3</v>
      </c>
      <c r="G8148" s="165">
        <f>+COUNTIFS(ECR_Hours!$K$6:$K$7,ExportsELAP[[#This Row],[Date Prevailing]])</f>
        <v>0</v>
      </c>
      <c r="H8148" s="165">
        <f t="shared" si="511"/>
        <v>3</v>
      </c>
      <c r="I8148" s="166">
        <f>+Exports!G8151</f>
        <v>1663.2301</v>
      </c>
      <c r="J8148" s="166">
        <f>+'ELAP_IPCO-APND'!D8151</f>
        <v>116.13564</v>
      </c>
      <c r="K8148" s="166">
        <f>+(ExportsELAP[[#This Row],[Exports kWh - MPT]]/1000)*ExportsELAP[[#This Row],[EIM Price]]</f>
        <v>193.16029213076399</v>
      </c>
      <c r="L8148" s="167" t="str">
        <f>+INDEX(ECR_Hours!$I$12:$I$15,MATCH(ExportsELAP[[#This Row],[Date Prevailing]],ECR_Hours!$H$12:$H$15,1))</f>
        <v>NS</v>
      </c>
      <c r="M81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49" spans="1:13" x14ac:dyDescent="0.25">
      <c r="A8149" s="164">
        <f>+Exports!A8152</f>
        <v>44901</v>
      </c>
      <c r="B8149" s="165">
        <f t="shared" si="508"/>
        <v>2022</v>
      </c>
      <c r="C8149" s="165">
        <f t="shared" si="509"/>
        <v>12</v>
      </c>
      <c r="D8149" s="165">
        <f t="shared" si="510"/>
        <v>6</v>
      </c>
      <c r="E8149" s="165">
        <f>+Exports!B8152</f>
        <v>11</v>
      </c>
      <c r="F8149" s="165">
        <f>+WEEKDAY(ExportsELAP[[#This Row],[Date Prevailing]],1)</f>
        <v>3</v>
      </c>
      <c r="G8149" s="165">
        <f>+COUNTIFS(ECR_Hours!$K$6:$K$7,ExportsELAP[[#This Row],[Date Prevailing]])</f>
        <v>0</v>
      </c>
      <c r="H8149" s="165">
        <f t="shared" si="511"/>
        <v>3</v>
      </c>
      <c r="I8149" s="166">
        <f>+Exports!G8152</f>
        <v>4066.5691000000002</v>
      </c>
      <c r="J8149" s="166">
        <f>+'ELAP_IPCO-APND'!D8152</f>
        <v>111.29273999999999</v>
      </c>
      <c r="K8149" s="166">
        <f>+(ExportsELAP[[#This Row],[Exports kWh - MPT]]/1000)*ExportsELAP[[#This Row],[EIM Price]]</f>
        <v>452.57961753833405</v>
      </c>
      <c r="L8149" s="167" t="str">
        <f>+INDEX(ECR_Hours!$I$12:$I$15,MATCH(ExportsELAP[[#This Row],[Date Prevailing]],ECR_Hours!$H$12:$H$15,1))</f>
        <v>NS</v>
      </c>
      <c r="M81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0" spans="1:13" x14ac:dyDescent="0.25">
      <c r="A8150" s="164">
        <f>+Exports!A8153</f>
        <v>44901</v>
      </c>
      <c r="B8150" s="165">
        <f t="shared" si="508"/>
        <v>2022</v>
      </c>
      <c r="C8150" s="165">
        <f t="shared" si="509"/>
        <v>12</v>
      </c>
      <c r="D8150" s="165">
        <f t="shared" si="510"/>
        <v>6</v>
      </c>
      <c r="E8150" s="165">
        <f>+Exports!B8153</f>
        <v>12</v>
      </c>
      <c r="F8150" s="165">
        <f>+WEEKDAY(ExportsELAP[[#This Row],[Date Prevailing]],1)</f>
        <v>3</v>
      </c>
      <c r="G8150" s="165">
        <f>+COUNTIFS(ECR_Hours!$K$6:$K$7,ExportsELAP[[#This Row],[Date Prevailing]])</f>
        <v>0</v>
      </c>
      <c r="H8150" s="165">
        <f t="shared" si="511"/>
        <v>3</v>
      </c>
      <c r="I8150" s="166">
        <f>+Exports!G8153</f>
        <v>7173.3279999999995</v>
      </c>
      <c r="J8150" s="166">
        <f>+'ELAP_IPCO-APND'!D8153</f>
        <v>98.45523</v>
      </c>
      <c r="K8150" s="166">
        <f>+(ExportsELAP[[#This Row],[Exports kWh - MPT]]/1000)*ExportsELAP[[#This Row],[EIM Price]]</f>
        <v>706.25165810544001</v>
      </c>
      <c r="L8150" s="167" t="str">
        <f>+INDEX(ECR_Hours!$I$12:$I$15,MATCH(ExportsELAP[[#This Row],[Date Prevailing]],ECR_Hours!$H$12:$H$15,1))</f>
        <v>NS</v>
      </c>
      <c r="M81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1" spans="1:13" x14ac:dyDescent="0.25">
      <c r="A8151" s="164">
        <f>+Exports!A8154</f>
        <v>44901</v>
      </c>
      <c r="B8151" s="165">
        <f t="shared" si="508"/>
        <v>2022</v>
      </c>
      <c r="C8151" s="165">
        <f t="shared" si="509"/>
        <v>12</v>
      </c>
      <c r="D8151" s="165">
        <f t="shared" si="510"/>
        <v>6</v>
      </c>
      <c r="E8151" s="165">
        <f>+Exports!B8154</f>
        <v>13</v>
      </c>
      <c r="F8151" s="165">
        <f>+WEEKDAY(ExportsELAP[[#This Row],[Date Prevailing]],1)</f>
        <v>3</v>
      </c>
      <c r="G8151" s="165">
        <f>+COUNTIFS(ECR_Hours!$K$6:$K$7,ExportsELAP[[#This Row],[Date Prevailing]])</f>
        <v>0</v>
      </c>
      <c r="H8151" s="165">
        <f t="shared" si="511"/>
        <v>3</v>
      </c>
      <c r="I8151" s="166">
        <f>+Exports!G8154</f>
        <v>9303.0938000000006</v>
      </c>
      <c r="J8151" s="166">
        <f>+'ELAP_IPCO-APND'!D8154</f>
        <v>114.21563</v>
      </c>
      <c r="K8151" s="166">
        <f>+(ExportsELAP[[#This Row],[Exports kWh - MPT]]/1000)*ExportsELAP[[#This Row],[EIM Price]]</f>
        <v>1062.5587193160941</v>
      </c>
      <c r="L8151" s="167" t="str">
        <f>+INDEX(ECR_Hours!$I$12:$I$15,MATCH(ExportsELAP[[#This Row],[Date Prevailing]],ECR_Hours!$H$12:$H$15,1))</f>
        <v>NS</v>
      </c>
      <c r="M81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2" spans="1:13" x14ac:dyDescent="0.25">
      <c r="A8152" s="164">
        <f>+Exports!A8155</f>
        <v>44901</v>
      </c>
      <c r="B8152" s="165">
        <f t="shared" si="508"/>
        <v>2022</v>
      </c>
      <c r="C8152" s="165">
        <f t="shared" si="509"/>
        <v>12</v>
      </c>
      <c r="D8152" s="165">
        <f t="shared" si="510"/>
        <v>6</v>
      </c>
      <c r="E8152" s="165">
        <f>+Exports!B8155</f>
        <v>14</v>
      </c>
      <c r="F8152" s="165">
        <f>+WEEKDAY(ExportsELAP[[#This Row],[Date Prevailing]],1)</f>
        <v>3</v>
      </c>
      <c r="G8152" s="165">
        <f>+COUNTIFS(ECR_Hours!$K$6:$K$7,ExportsELAP[[#This Row],[Date Prevailing]])</f>
        <v>0</v>
      </c>
      <c r="H8152" s="165">
        <f t="shared" si="511"/>
        <v>3</v>
      </c>
      <c r="I8152" s="166">
        <f>+Exports!G8155</f>
        <v>13341.767500000002</v>
      </c>
      <c r="J8152" s="166">
        <f>+'ELAP_IPCO-APND'!D8155</f>
        <v>106.01035</v>
      </c>
      <c r="K8152" s="166">
        <f>+(ExportsELAP[[#This Row],[Exports kWh - MPT]]/1000)*ExportsELAP[[#This Row],[EIM Price]]</f>
        <v>1414.3654422936252</v>
      </c>
      <c r="L8152" s="167" t="str">
        <f>+INDEX(ECR_Hours!$I$12:$I$15,MATCH(ExportsELAP[[#This Row],[Date Prevailing]],ECR_Hours!$H$12:$H$15,1))</f>
        <v>NS</v>
      </c>
      <c r="M81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3" spans="1:13" x14ac:dyDescent="0.25">
      <c r="A8153" s="164">
        <f>+Exports!A8156</f>
        <v>44901</v>
      </c>
      <c r="B8153" s="165">
        <f t="shared" si="508"/>
        <v>2022</v>
      </c>
      <c r="C8153" s="165">
        <f t="shared" si="509"/>
        <v>12</v>
      </c>
      <c r="D8153" s="165">
        <f t="shared" si="510"/>
        <v>6</v>
      </c>
      <c r="E8153" s="165">
        <f>+Exports!B8156</f>
        <v>15</v>
      </c>
      <c r="F8153" s="165">
        <f>+WEEKDAY(ExportsELAP[[#This Row],[Date Prevailing]],1)</f>
        <v>3</v>
      </c>
      <c r="G8153" s="165">
        <f>+COUNTIFS(ECR_Hours!$K$6:$K$7,ExportsELAP[[#This Row],[Date Prevailing]])</f>
        <v>0</v>
      </c>
      <c r="H8153" s="165">
        <f t="shared" si="511"/>
        <v>3</v>
      </c>
      <c r="I8153" s="166">
        <f>+Exports!G8156</f>
        <v>7753.597600000001</v>
      </c>
      <c r="J8153" s="166">
        <f>+'ELAP_IPCO-APND'!D8156</f>
        <v>101.93785</v>
      </c>
      <c r="K8153" s="166">
        <f>+(ExportsELAP[[#This Row],[Exports kWh - MPT]]/1000)*ExportsELAP[[#This Row],[EIM Price]]</f>
        <v>790.3850691091601</v>
      </c>
      <c r="L8153" s="167" t="str">
        <f>+INDEX(ECR_Hours!$I$12:$I$15,MATCH(ExportsELAP[[#This Row],[Date Prevailing]],ECR_Hours!$H$12:$H$15,1))</f>
        <v>NS</v>
      </c>
      <c r="M81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4" spans="1:13" x14ac:dyDescent="0.25">
      <c r="A8154" s="164">
        <f>+Exports!A8157</f>
        <v>44901</v>
      </c>
      <c r="B8154" s="165">
        <f t="shared" si="508"/>
        <v>2022</v>
      </c>
      <c r="C8154" s="165">
        <f t="shared" si="509"/>
        <v>12</v>
      </c>
      <c r="D8154" s="165">
        <f t="shared" si="510"/>
        <v>6</v>
      </c>
      <c r="E8154" s="165">
        <f>+Exports!B8157</f>
        <v>16</v>
      </c>
      <c r="F8154" s="165">
        <f>+WEEKDAY(ExportsELAP[[#This Row],[Date Prevailing]],1)</f>
        <v>3</v>
      </c>
      <c r="G8154" s="165">
        <f>+COUNTIFS(ECR_Hours!$K$6:$K$7,ExportsELAP[[#This Row],[Date Prevailing]])</f>
        <v>0</v>
      </c>
      <c r="H8154" s="165">
        <f t="shared" si="511"/>
        <v>3</v>
      </c>
      <c r="I8154" s="166">
        <f>+Exports!G8157</f>
        <v>3355.7835999999998</v>
      </c>
      <c r="J8154" s="166">
        <f>+'ELAP_IPCO-APND'!D8157</f>
        <v>96.876059999999995</v>
      </c>
      <c r="K8154" s="166">
        <f>+(ExportsELAP[[#This Row],[Exports kWh - MPT]]/1000)*ExportsELAP[[#This Row],[EIM Price]]</f>
        <v>325.09509338061594</v>
      </c>
      <c r="L8154" s="167" t="str">
        <f>+INDEX(ECR_Hours!$I$12:$I$15,MATCH(ExportsELAP[[#This Row],[Date Prevailing]],ECR_Hours!$H$12:$H$15,1))</f>
        <v>NS</v>
      </c>
      <c r="M81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5" spans="1:13" x14ac:dyDescent="0.25">
      <c r="A8155" s="164">
        <f>+Exports!A8158</f>
        <v>44901</v>
      </c>
      <c r="B8155" s="165">
        <f t="shared" si="508"/>
        <v>2022</v>
      </c>
      <c r="C8155" s="165">
        <f t="shared" si="509"/>
        <v>12</v>
      </c>
      <c r="D8155" s="165">
        <f t="shared" si="510"/>
        <v>6</v>
      </c>
      <c r="E8155" s="165">
        <f>+Exports!B8158</f>
        <v>17</v>
      </c>
      <c r="F8155" s="165">
        <f>+WEEKDAY(ExportsELAP[[#This Row],[Date Prevailing]],1)</f>
        <v>3</v>
      </c>
      <c r="G8155" s="165">
        <f>+COUNTIFS(ECR_Hours!$K$6:$K$7,ExportsELAP[[#This Row],[Date Prevailing]])</f>
        <v>0</v>
      </c>
      <c r="H8155" s="165">
        <f t="shared" si="511"/>
        <v>3</v>
      </c>
      <c r="I8155" s="166">
        <f>+Exports!G8158</f>
        <v>436.63080000000002</v>
      </c>
      <c r="J8155" s="166">
        <f>+'ELAP_IPCO-APND'!D8158</f>
        <v>106.32671000000001</v>
      </c>
      <c r="K8155" s="166">
        <f>+(ExportsELAP[[#This Row],[Exports kWh - MPT]]/1000)*ExportsELAP[[#This Row],[EIM Price]]</f>
        <v>46.425516448668006</v>
      </c>
      <c r="L8155" s="167" t="str">
        <f>+INDEX(ECR_Hours!$I$12:$I$15,MATCH(ExportsELAP[[#This Row],[Date Prevailing]],ECR_Hours!$H$12:$H$15,1))</f>
        <v>NS</v>
      </c>
      <c r="M81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6" spans="1:13" x14ac:dyDescent="0.25">
      <c r="A8156" s="164">
        <f>+Exports!A8159</f>
        <v>44901</v>
      </c>
      <c r="B8156" s="165">
        <f t="shared" si="508"/>
        <v>2022</v>
      </c>
      <c r="C8156" s="165">
        <f t="shared" si="509"/>
        <v>12</v>
      </c>
      <c r="D8156" s="165">
        <f t="shared" si="510"/>
        <v>6</v>
      </c>
      <c r="E8156" s="165">
        <f>+Exports!B8159</f>
        <v>18</v>
      </c>
      <c r="F8156" s="165">
        <f>+WEEKDAY(ExportsELAP[[#This Row],[Date Prevailing]],1)</f>
        <v>3</v>
      </c>
      <c r="G8156" s="165">
        <f>+COUNTIFS(ECR_Hours!$K$6:$K$7,ExportsELAP[[#This Row],[Date Prevailing]])</f>
        <v>0</v>
      </c>
      <c r="H8156" s="165">
        <f t="shared" si="511"/>
        <v>3</v>
      </c>
      <c r="I8156" s="166">
        <f>+Exports!G8159</f>
        <v>4.1747999999999985</v>
      </c>
      <c r="J8156" s="166">
        <f>+'ELAP_IPCO-APND'!D8159</f>
        <v>160.01083</v>
      </c>
      <c r="K8156" s="166">
        <f>+(ExportsELAP[[#This Row],[Exports kWh - MPT]]/1000)*ExportsELAP[[#This Row],[EIM Price]]</f>
        <v>0.66801321308399975</v>
      </c>
      <c r="L8156" s="167" t="str">
        <f>+INDEX(ECR_Hours!$I$12:$I$15,MATCH(ExportsELAP[[#This Row],[Date Prevailing]],ECR_Hours!$H$12:$H$15,1))</f>
        <v>NS</v>
      </c>
      <c r="M81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7" spans="1:13" x14ac:dyDescent="0.25">
      <c r="A8157" s="164">
        <f>+Exports!A8160</f>
        <v>44901</v>
      </c>
      <c r="B8157" s="165">
        <f t="shared" si="508"/>
        <v>2022</v>
      </c>
      <c r="C8157" s="165">
        <f t="shared" si="509"/>
        <v>12</v>
      </c>
      <c r="D8157" s="165">
        <f t="shared" si="510"/>
        <v>6</v>
      </c>
      <c r="E8157" s="165">
        <f>+Exports!B8160</f>
        <v>19</v>
      </c>
      <c r="F8157" s="165">
        <f>+WEEKDAY(ExportsELAP[[#This Row],[Date Prevailing]],1)</f>
        <v>3</v>
      </c>
      <c r="G8157" s="165">
        <f>+COUNTIFS(ECR_Hours!$K$6:$K$7,ExportsELAP[[#This Row],[Date Prevailing]])</f>
        <v>0</v>
      </c>
      <c r="H8157" s="165">
        <f t="shared" si="511"/>
        <v>3</v>
      </c>
      <c r="I8157" s="166">
        <f>+Exports!G8160</f>
        <v>3.7079999999999997</v>
      </c>
      <c r="J8157" s="166">
        <f>+'ELAP_IPCO-APND'!D8160</f>
        <v>168.73755</v>
      </c>
      <c r="K8157" s="166">
        <f>+(ExportsELAP[[#This Row],[Exports kWh - MPT]]/1000)*ExportsELAP[[#This Row],[EIM Price]]</f>
        <v>0.62567883540000002</v>
      </c>
      <c r="L8157" s="167" t="str">
        <f>+INDEX(ECR_Hours!$I$12:$I$15,MATCH(ExportsELAP[[#This Row],[Date Prevailing]],ECR_Hours!$H$12:$H$15,1))</f>
        <v>NS</v>
      </c>
      <c r="M81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8" spans="1:13" x14ac:dyDescent="0.25">
      <c r="A8158" s="164">
        <f>+Exports!A8161</f>
        <v>44901</v>
      </c>
      <c r="B8158" s="165">
        <f t="shared" si="508"/>
        <v>2022</v>
      </c>
      <c r="C8158" s="165">
        <f t="shared" si="509"/>
        <v>12</v>
      </c>
      <c r="D8158" s="165">
        <f t="shared" si="510"/>
        <v>6</v>
      </c>
      <c r="E8158" s="165">
        <f>+Exports!B8161</f>
        <v>20</v>
      </c>
      <c r="F8158" s="165">
        <f>+WEEKDAY(ExportsELAP[[#This Row],[Date Prevailing]],1)</f>
        <v>3</v>
      </c>
      <c r="G8158" s="165">
        <f>+COUNTIFS(ECR_Hours!$K$6:$K$7,ExportsELAP[[#This Row],[Date Prevailing]])</f>
        <v>0</v>
      </c>
      <c r="H8158" s="165">
        <f t="shared" si="511"/>
        <v>3</v>
      </c>
      <c r="I8158" s="166">
        <f>+Exports!G8161</f>
        <v>4.0898999999999894</v>
      </c>
      <c r="J8158" s="166">
        <f>+'ELAP_IPCO-APND'!D8161</f>
        <v>157.85194999999999</v>
      </c>
      <c r="K8158" s="166">
        <f>+(ExportsELAP[[#This Row],[Exports kWh - MPT]]/1000)*ExportsELAP[[#This Row],[EIM Price]]</f>
        <v>0.64559869030499828</v>
      </c>
      <c r="L8158" s="167" t="str">
        <f>+INDEX(ECR_Hours!$I$12:$I$15,MATCH(ExportsELAP[[#This Row],[Date Prevailing]],ECR_Hours!$H$12:$H$15,1))</f>
        <v>NS</v>
      </c>
      <c r="M81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59" spans="1:13" x14ac:dyDescent="0.25">
      <c r="A8159" s="164">
        <f>+Exports!A8162</f>
        <v>44901</v>
      </c>
      <c r="B8159" s="165">
        <f t="shared" si="508"/>
        <v>2022</v>
      </c>
      <c r="C8159" s="165">
        <f t="shared" si="509"/>
        <v>12</v>
      </c>
      <c r="D8159" s="165">
        <f t="shared" si="510"/>
        <v>6</v>
      </c>
      <c r="E8159" s="165">
        <f>+Exports!B8162</f>
        <v>21</v>
      </c>
      <c r="F8159" s="165">
        <f>+WEEKDAY(ExportsELAP[[#This Row],[Date Prevailing]],1)</f>
        <v>3</v>
      </c>
      <c r="G8159" s="165">
        <f>+COUNTIFS(ECR_Hours!$K$6:$K$7,ExportsELAP[[#This Row],[Date Prevailing]])</f>
        <v>0</v>
      </c>
      <c r="H8159" s="165">
        <f t="shared" si="511"/>
        <v>3</v>
      </c>
      <c r="I8159" s="166">
        <f>+Exports!G8162</f>
        <v>3.3929000000000005</v>
      </c>
      <c r="J8159" s="166">
        <f>+'ELAP_IPCO-APND'!D8162</f>
        <v>165.80358000000001</v>
      </c>
      <c r="K8159" s="166">
        <f>+(ExportsELAP[[#This Row],[Exports kWh - MPT]]/1000)*ExportsELAP[[#This Row],[EIM Price]]</f>
        <v>0.5625549665820001</v>
      </c>
      <c r="L8159" s="167" t="str">
        <f>+INDEX(ECR_Hours!$I$12:$I$15,MATCH(ExportsELAP[[#This Row],[Date Prevailing]],ECR_Hours!$H$12:$H$15,1))</f>
        <v>NS</v>
      </c>
      <c r="M81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0" spans="1:13" x14ac:dyDescent="0.25">
      <c r="A8160" s="164">
        <f>+Exports!A8163</f>
        <v>44901</v>
      </c>
      <c r="B8160" s="165">
        <f t="shared" si="508"/>
        <v>2022</v>
      </c>
      <c r="C8160" s="165">
        <f t="shared" si="509"/>
        <v>12</v>
      </c>
      <c r="D8160" s="165">
        <f t="shared" si="510"/>
        <v>6</v>
      </c>
      <c r="E8160" s="165">
        <f>+Exports!B8163</f>
        <v>22</v>
      </c>
      <c r="F8160" s="165">
        <f>+WEEKDAY(ExportsELAP[[#This Row],[Date Prevailing]],1)</f>
        <v>3</v>
      </c>
      <c r="G8160" s="165">
        <f>+COUNTIFS(ECR_Hours!$K$6:$K$7,ExportsELAP[[#This Row],[Date Prevailing]])</f>
        <v>0</v>
      </c>
      <c r="H8160" s="165">
        <f t="shared" si="511"/>
        <v>3</v>
      </c>
      <c r="I8160" s="166">
        <f>+Exports!G8163</f>
        <v>4.0036999999999994</v>
      </c>
      <c r="J8160" s="166">
        <f>+'ELAP_IPCO-APND'!D8163</f>
        <v>154.26340999999999</v>
      </c>
      <c r="K8160" s="166">
        <f>+(ExportsELAP[[#This Row],[Exports kWh - MPT]]/1000)*ExportsELAP[[#This Row],[EIM Price]]</f>
        <v>0.61762441461699991</v>
      </c>
      <c r="L8160" s="167" t="str">
        <f>+INDEX(ECR_Hours!$I$12:$I$15,MATCH(ExportsELAP[[#This Row],[Date Prevailing]],ECR_Hours!$H$12:$H$15,1))</f>
        <v>NS</v>
      </c>
      <c r="M81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1" spans="1:13" x14ac:dyDescent="0.25">
      <c r="A8161" s="164">
        <f>+Exports!A8164</f>
        <v>44901</v>
      </c>
      <c r="B8161" s="165">
        <f t="shared" si="508"/>
        <v>2022</v>
      </c>
      <c r="C8161" s="165">
        <f t="shared" si="509"/>
        <v>12</v>
      </c>
      <c r="D8161" s="165">
        <f t="shared" si="510"/>
        <v>6</v>
      </c>
      <c r="E8161" s="165">
        <f>+Exports!B8164</f>
        <v>23</v>
      </c>
      <c r="F8161" s="165">
        <f>+WEEKDAY(ExportsELAP[[#This Row],[Date Prevailing]],1)</f>
        <v>3</v>
      </c>
      <c r="G8161" s="165">
        <f>+COUNTIFS(ECR_Hours!$K$6:$K$7,ExportsELAP[[#This Row],[Date Prevailing]])</f>
        <v>0</v>
      </c>
      <c r="H8161" s="165">
        <f t="shared" si="511"/>
        <v>3</v>
      </c>
      <c r="I8161" s="166">
        <f>+Exports!G8164</f>
        <v>4.8940000000000001</v>
      </c>
      <c r="J8161" s="166">
        <f>+'ELAP_IPCO-APND'!D8164</f>
        <v>161.27795</v>
      </c>
      <c r="K8161" s="166">
        <f>+(ExportsELAP[[#This Row],[Exports kWh - MPT]]/1000)*ExportsELAP[[#This Row],[EIM Price]]</f>
        <v>0.78929428729999995</v>
      </c>
      <c r="L8161" s="167" t="str">
        <f>+INDEX(ECR_Hours!$I$12:$I$15,MATCH(ExportsELAP[[#This Row],[Date Prevailing]],ECR_Hours!$H$12:$H$15,1))</f>
        <v>NS</v>
      </c>
      <c r="M81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2" spans="1:13" x14ac:dyDescent="0.25">
      <c r="A8162" s="164">
        <f>+Exports!A8165</f>
        <v>44901</v>
      </c>
      <c r="B8162" s="165">
        <f t="shared" si="508"/>
        <v>2022</v>
      </c>
      <c r="C8162" s="165">
        <f t="shared" si="509"/>
        <v>12</v>
      </c>
      <c r="D8162" s="165">
        <f t="shared" si="510"/>
        <v>6</v>
      </c>
      <c r="E8162" s="165">
        <f>+Exports!B8165</f>
        <v>24</v>
      </c>
      <c r="F8162" s="165">
        <f>+WEEKDAY(ExportsELAP[[#This Row],[Date Prevailing]],1)</f>
        <v>3</v>
      </c>
      <c r="G8162" s="165">
        <f>+COUNTIFS(ECR_Hours!$K$6:$K$7,ExportsELAP[[#This Row],[Date Prevailing]])</f>
        <v>0</v>
      </c>
      <c r="H8162" s="165">
        <f t="shared" si="511"/>
        <v>3</v>
      </c>
      <c r="I8162" s="166">
        <f>+Exports!G8165</f>
        <v>4.3218000000000005</v>
      </c>
      <c r="J8162" s="166">
        <f>+'ELAP_IPCO-APND'!D8165</f>
        <v>138.42834999999999</v>
      </c>
      <c r="K8162" s="166">
        <f>+(ExportsELAP[[#This Row],[Exports kWh - MPT]]/1000)*ExportsELAP[[#This Row],[EIM Price]]</f>
        <v>0.59825964303000012</v>
      </c>
      <c r="L8162" s="167" t="str">
        <f>+INDEX(ECR_Hours!$I$12:$I$15,MATCH(ExportsELAP[[#This Row],[Date Prevailing]],ECR_Hours!$H$12:$H$15,1))</f>
        <v>NS</v>
      </c>
      <c r="M81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3" spans="1:13" x14ac:dyDescent="0.25">
      <c r="A8163" s="164">
        <f>+Exports!A8166</f>
        <v>44902</v>
      </c>
      <c r="B8163" s="165">
        <f t="shared" si="508"/>
        <v>2022</v>
      </c>
      <c r="C8163" s="165">
        <f t="shared" si="509"/>
        <v>12</v>
      </c>
      <c r="D8163" s="165">
        <f t="shared" si="510"/>
        <v>7</v>
      </c>
      <c r="E8163" s="165">
        <f>+Exports!B8166</f>
        <v>1</v>
      </c>
      <c r="F8163" s="165">
        <f>+WEEKDAY(ExportsELAP[[#This Row],[Date Prevailing]],1)</f>
        <v>4</v>
      </c>
      <c r="G8163" s="165">
        <f>+COUNTIFS(ECR_Hours!$K$6:$K$7,ExportsELAP[[#This Row],[Date Prevailing]])</f>
        <v>0</v>
      </c>
      <c r="H8163" s="165">
        <f t="shared" si="511"/>
        <v>4</v>
      </c>
      <c r="I8163" s="166">
        <f>+Exports!G8166</f>
        <v>4.4979999999999896</v>
      </c>
      <c r="J8163" s="166">
        <f>+'ELAP_IPCO-APND'!D8166</f>
        <v>133.99413999999999</v>
      </c>
      <c r="K8163" s="166">
        <f>+(ExportsELAP[[#This Row],[Exports kWh - MPT]]/1000)*ExportsELAP[[#This Row],[EIM Price]]</f>
        <v>0.60270564171999863</v>
      </c>
      <c r="L8163" s="167" t="str">
        <f>+INDEX(ECR_Hours!$I$12:$I$15,MATCH(ExportsELAP[[#This Row],[Date Prevailing]],ECR_Hours!$H$12:$H$15,1))</f>
        <v>NS</v>
      </c>
      <c r="M81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4" spans="1:13" x14ac:dyDescent="0.25">
      <c r="A8164" s="164">
        <f>+Exports!A8167</f>
        <v>44902</v>
      </c>
      <c r="B8164" s="165">
        <f t="shared" si="508"/>
        <v>2022</v>
      </c>
      <c r="C8164" s="165">
        <f t="shared" si="509"/>
        <v>12</v>
      </c>
      <c r="D8164" s="165">
        <f t="shared" si="510"/>
        <v>7</v>
      </c>
      <c r="E8164" s="165">
        <f>+Exports!B8167</f>
        <v>2</v>
      </c>
      <c r="F8164" s="165">
        <f>+WEEKDAY(ExportsELAP[[#This Row],[Date Prevailing]],1)</f>
        <v>4</v>
      </c>
      <c r="G8164" s="165">
        <f>+COUNTIFS(ECR_Hours!$K$6:$K$7,ExportsELAP[[#This Row],[Date Prevailing]])</f>
        <v>0</v>
      </c>
      <c r="H8164" s="165">
        <f t="shared" si="511"/>
        <v>4</v>
      </c>
      <c r="I8164" s="166">
        <f>+Exports!G8167</f>
        <v>3.7317</v>
      </c>
      <c r="J8164" s="166">
        <f>+'ELAP_IPCO-APND'!D8167</f>
        <v>126.26168</v>
      </c>
      <c r="K8164" s="166">
        <f>+(ExportsELAP[[#This Row],[Exports kWh - MPT]]/1000)*ExportsELAP[[#This Row],[EIM Price]]</f>
        <v>0.47117071125600002</v>
      </c>
      <c r="L8164" s="167" t="str">
        <f>+INDEX(ECR_Hours!$I$12:$I$15,MATCH(ExportsELAP[[#This Row],[Date Prevailing]],ECR_Hours!$H$12:$H$15,1))</f>
        <v>NS</v>
      </c>
      <c r="M81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5" spans="1:13" x14ac:dyDescent="0.25">
      <c r="A8165" s="164">
        <f>+Exports!A8168</f>
        <v>44902</v>
      </c>
      <c r="B8165" s="165">
        <f t="shared" si="508"/>
        <v>2022</v>
      </c>
      <c r="C8165" s="165">
        <f t="shared" si="509"/>
        <v>12</v>
      </c>
      <c r="D8165" s="165">
        <f t="shared" si="510"/>
        <v>7</v>
      </c>
      <c r="E8165" s="165">
        <f>+Exports!B8168</f>
        <v>3</v>
      </c>
      <c r="F8165" s="165">
        <f>+WEEKDAY(ExportsELAP[[#This Row],[Date Prevailing]],1)</f>
        <v>4</v>
      </c>
      <c r="G8165" s="165">
        <f>+COUNTIFS(ECR_Hours!$K$6:$K$7,ExportsELAP[[#This Row],[Date Prevailing]])</f>
        <v>0</v>
      </c>
      <c r="H8165" s="165">
        <f t="shared" si="511"/>
        <v>4</v>
      </c>
      <c r="I8165" s="166">
        <f>+Exports!G8168</f>
        <v>4.5688999999999993</v>
      </c>
      <c r="J8165" s="166">
        <f>+'ELAP_IPCO-APND'!D8168</f>
        <v>123.50876</v>
      </c>
      <c r="K8165" s="166">
        <f>+(ExportsELAP[[#This Row],[Exports kWh - MPT]]/1000)*ExportsELAP[[#This Row],[EIM Price]]</f>
        <v>0.56429917356399983</v>
      </c>
      <c r="L8165" s="167" t="str">
        <f>+INDEX(ECR_Hours!$I$12:$I$15,MATCH(ExportsELAP[[#This Row],[Date Prevailing]],ECR_Hours!$H$12:$H$15,1))</f>
        <v>NS</v>
      </c>
      <c r="M81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6" spans="1:13" x14ac:dyDescent="0.25">
      <c r="A8166" s="164">
        <f>+Exports!A8169</f>
        <v>44902</v>
      </c>
      <c r="B8166" s="165">
        <f t="shared" si="508"/>
        <v>2022</v>
      </c>
      <c r="C8166" s="165">
        <f t="shared" si="509"/>
        <v>12</v>
      </c>
      <c r="D8166" s="165">
        <f t="shared" si="510"/>
        <v>7</v>
      </c>
      <c r="E8166" s="165">
        <f>+Exports!B8169</f>
        <v>4</v>
      </c>
      <c r="F8166" s="165">
        <f>+WEEKDAY(ExportsELAP[[#This Row],[Date Prevailing]],1)</f>
        <v>4</v>
      </c>
      <c r="G8166" s="165">
        <f>+COUNTIFS(ECR_Hours!$K$6:$K$7,ExportsELAP[[#This Row],[Date Prevailing]])</f>
        <v>0</v>
      </c>
      <c r="H8166" s="165">
        <f t="shared" si="511"/>
        <v>4</v>
      </c>
      <c r="I8166" s="166">
        <f>+Exports!G8169</f>
        <v>4.1620999999999997</v>
      </c>
      <c r="J8166" s="166">
        <f>+'ELAP_IPCO-APND'!D8169</f>
        <v>127.75545</v>
      </c>
      <c r="K8166" s="166">
        <f>+(ExportsELAP[[#This Row],[Exports kWh - MPT]]/1000)*ExportsELAP[[#This Row],[EIM Price]]</f>
        <v>0.53173095844499985</v>
      </c>
      <c r="L8166" s="167" t="str">
        <f>+INDEX(ECR_Hours!$I$12:$I$15,MATCH(ExportsELAP[[#This Row],[Date Prevailing]],ECR_Hours!$H$12:$H$15,1))</f>
        <v>NS</v>
      </c>
      <c r="M81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7" spans="1:13" x14ac:dyDescent="0.25">
      <c r="A8167" s="164">
        <f>+Exports!A8170</f>
        <v>44902</v>
      </c>
      <c r="B8167" s="165">
        <f t="shared" si="508"/>
        <v>2022</v>
      </c>
      <c r="C8167" s="165">
        <f t="shared" si="509"/>
        <v>12</v>
      </c>
      <c r="D8167" s="165">
        <f t="shared" si="510"/>
        <v>7</v>
      </c>
      <c r="E8167" s="165">
        <f>+Exports!B8170</f>
        <v>5</v>
      </c>
      <c r="F8167" s="165">
        <f>+WEEKDAY(ExportsELAP[[#This Row],[Date Prevailing]],1)</f>
        <v>4</v>
      </c>
      <c r="G8167" s="165">
        <f>+COUNTIFS(ECR_Hours!$K$6:$K$7,ExportsELAP[[#This Row],[Date Prevailing]])</f>
        <v>0</v>
      </c>
      <c r="H8167" s="165">
        <f t="shared" si="511"/>
        <v>4</v>
      </c>
      <c r="I8167" s="166">
        <f>+Exports!G8170</f>
        <v>5.9275000000000002</v>
      </c>
      <c r="J8167" s="166">
        <f>+'ELAP_IPCO-APND'!D8170</f>
        <v>123.03894</v>
      </c>
      <c r="K8167" s="166">
        <f>+(ExportsELAP[[#This Row],[Exports kWh - MPT]]/1000)*ExportsELAP[[#This Row],[EIM Price]]</f>
        <v>0.72931331685</v>
      </c>
      <c r="L8167" s="167" t="str">
        <f>+INDEX(ECR_Hours!$I$12:$I$15,MATCH(ExportsELAP[[#This Row],[Date Prevailing]],ECR_Hours!$H$12:$H$15,1))</f>
        <v>NS</v>
      </c>
      <c r="M81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8" spans="1:13" x14ac:dyDescent="0.25">
      <c r="A8168" s="164">
        <f>+Exports!A8171</f>
        <v>44902</v>
      </c>
      <c r="B8168" s="165">
        <f t="shared" si="508"/>
        <v>2022</v>
      </c>
      <c r="C8168" s="165">
        <f t="shared" si="509"/>
        <v>12</v>
      </c>
      <c r="D8168" s="165">
        <f t="shared" si="510"/>
        <v>7</v>
      </c>
      <c r="E8168" s="165">
        <f>+Exports!B8171</f>
        <v>6</v>
      </c>
      <c r="F8168" s="165">
        <f>+WEEKDAY(ExportsELAP[[#This Row],[Date Prevailing]],1)</f>
        <v>4</v>
      </c>
      <c r="G8168" s="165">
        <f>+COUNTIFS(ECR_Hours!$K$6:$K$7,ExportsELAP[[#This Row],[Date Prevailing]])</f>
        <v>0</v>
      </c>
      <c r="H8168" s="165">
        <f t="shared" si="511"/>
        <v>4</v>
      </c>
      <c r="I8168" s="166">
        <f>+Exports!G8171</f>
        <v>4.0301</v>
      </c>
      <c r="J8168" s="166">
        <f>+'ELAP_IPCO-APND'!D8171</f>
        <v>138.23164</v>
      </c>
      <c r="K8168" s="166">
        <f>+(ExportsELAP[[#This Row],[Exports kWh - MPT]]/1000)*ExportsELAP[[#This Row],[EIM Price]]</f>
        <v>0.55708733236399999</v>
      </c>
      <c r="L8168" s="167" t="str">
        <f>+INDEX(ECR_Hours!$I$12:$I$15,MATCH(ExportsELAP[[#This Row],[Date Prevailing]],ECR_Hours!$H$12:$H$15,1))</f>
        <v>NS</v>
      </c>
      <c r="M81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69" spans="1:13" x14ac:dyDescent="0.25">
      <c r="A8169" s="164">
        <f>+Exports!A8172</f>
        <v>44902</v>
      </c>
      <c r="B8169" s="165">
        <f t="shared" si="508"/>
        <v>2022</v>
      </c>
      <c r="C8169" s="165">
        <f t="shared" si="509"/>
        <v>12</v>
      </c>
      <c r="D8169" s="165">
        <f t="shared" si="510"/>
        <v>7</v>
      </c>
      <c r="E8169" s="165">
        <f>+Exports!B8172</f>
        <v>7</v>
      </c>
      <c r="F8169" s="165">
        <f>+WEEKDAY(ExportsELAP[[#This Row],[Date Prevailing]],1)</f>
        <v>4</v>
      </c>
      <c r="G8169" s="165">
        <f>+COUNTIFS(ECR_Hours!$K$6:$K$7,ExportsELAP[[#This Row],[Date Prevailing]])</f>
        <v>0</v>
      </c>
      <c r="H8169" s="165">
        <f t="shared" si="511"/>
        <v>4</v>
      </c>
      <c r="I8169" s="166">
        <f>+Exports!G8172</f>
        <v>3.7315999999999998</v>
      </c>
      <c r="J8169" s="166">
        <f>+'ELAP_IPCO-APND'!D8172</f>
        <v>163.04761999999999</v>
      </c>
      <c r="K8169" s="166">
        <f>+(ExportsELAP[[#This Row],[Exports kWh - MPT]]/1000)*ExportsELAP[[#This Row],[EIM Price]]</f>
        <v>0.60842849879200001</v>
      </c>
      <c r="L8169" s="167" t="str">
        <f>+INDEX(ECR_Hours!$I$12:$I$15,MATCH(ExportsELAP[[#This Row],[Date Prevailing]],ECR_Hours!$H$12:$H$15,1))</f>
        <v>NS</v>
      </c>
      <c r="M81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0" spans="1:13" x14ac:dyDescent="0.25">
      <c r="A8170" s="164">
        <f>+Exports!A8173</f>
        <v>44902</v>
      </c>
      <c r="B8170" s="165">
        <f t="shared" si="508"/>
        <v>2022</v>
      </c>
      <c r="C8170" s="165">
        <f t="shared" si="509"/>
        <v>12</v>
      </c>
      <c r="D8170" s="165">
        <f t="shared" si="510"/>
        <v>7</v>
      </c>
      <c r="E8170" s="165">
        <f>+Exports!B8173</f>
        <v>8</v>
      </c>
      <c r="F8170" s="165">
        <f>+WEEKDAY(ExportsELAP[[#This Row],[Date Prevailing]],1)</f>
        <v>4</v>
      </c>
      <c r="G8170" s="165">
        <f>+COUNTIFS(ECR_Hours!$K$6:$K$7,ExportsELAP[[#This Row],[Date Prevailing]])</f>
        <v>0</v>
      </c>
      <c r="H8170" s="165">
        <f t="shared" si="511"/>
        <v>4</v>
      </c>
      <c r="I8170" s="166">
        <f>+Exports!G8173</f>
        <v>38.412699999999994</v>
      </c>
      <c r="J8170" s="166">
        <f>+'ELAP_IPCO-APND'!D8173</f>
        <v>167.72623999999999</v>
      </c>
      <c r="K8170" s="166">
        <f>+(ExportsELAP[[#This Row],[Exports kWh - MPT]]/1000)*ExportsELAP[[#This Row],[EIM Price]]</f>
        <v>6.4428177392479986</v>
      </c>
      <c r="L8170" s="167" t="str">
        <f>+INDEX(ECR_Hours!$I$12:$I$15,MATCH(ExportsELAP[[#This Row],[Date Prevailing]],ECR_Hours!$H$12:$H$15,1))</f>
        <v>NS</v>
      </c>
      <c r="M81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1" spans="1:13" x14ac:dyDescent="0.25">
      <c r="A8171" s="164">
        <f>+Exports!A8174</f>
        <v>44902</v>
      </c>
      <c r="B8171" s="165">
        <f t="shared" si="508"/>
        <v>2022</v>
      </c>
      <c r="C8171" s="165">
        <f t="shared" si="509"/>
        <v>12</v>
      </c>
      <c r="D8171" s="165">
        <f t="shared" si="510"/>
        <v>7</v>
      </c>
      <c r="E8171" s="165">
        <f>+Exports!B8174</f>
        <v>9</v>
      </c>
      <c r="F8171" s="165">
        <f>+WEEKDAY(ExportsELAP[[#This Row],[Date Prevailing]],1)</f>
        <v>4</v>
      </c>
      <c r="G8171" s="165">
        <f>+COUNTIFS(ECR_Hours!$K$6:$K$7,ExportsELAP[[#This Row],[Date Prevailing]])</f>
        <v>0</v>
      </c>
      <c r="H8171" s="165">
        <f t="shared" si="511"/>
        <v>4</v>
      </c>
      <c r="I8171" s="166">
        <f>+Exports!G8174</f>
        <v>5220.0074000000004</v>
      </c>
      <c r="J8171" s="166">
        <f>+'ELAP_IPCO-APND'!D8174</f>
        <v>164.76635999999999</v>
      </c>
      <c r="K8171" s="166">
        <f>+(ExportsELAP[[#This Row],[Exports kWh - MPT]]/1000)*ExportsELAP[[#This Row],[EIM Price]]</f>
        <v>860.08161847106396</v>
      </c>
      <c r="L8171" s="167" t="str">
        <f>+INDEX(ECR_Hours!$I$12:$I$15,MATCH(ExportsELAP[[#This Row],[Date Prevailing]],ECR_Hours!$H$12:$H$15,1))</f>
        <v>NS</v>
      </c>
      <c r="M81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2" spans="1:13" x14ac:dyDescent="0.25">
      <c r="A8172" s="164">
        <f>+Exports!A8175</f>
        <v>44902</v>
      </c>
      <c r="B8172" s="165">
        <f t="shared" si="508"/>
        <v>2022</v>
      </c>
      <c r="C8172" s="165">
        <f t="shared" si="509"/>
        <v>12</v>
      </c>
      <c r="D8172" s="165">
        <f t="shared" si="510"/>
        <v>7</v>
      </c>
      <c r="E8172" s="165">
        <f>+Exports!B8175</f>
        <v>10</v>
      </c>
      <c r="F8172" s="165">
        <f>+WEEKDAY(ExportsELAP[[#This Row],[Date Prevailing]],1)</f>
        <v>4</v>
      </c>
      <c r="G8172" s="165">
        <f>+COUNTIFS(ECR_Hours!$K$6:$K$7,ExportsELAP[[#This Row],[Date Prevailing]])</f>
        <v>0</v>
      </c>
      <c r="H8172" s="165">
        <f t="shared" si="511"/>
        <v>4</v>
      </c>
      <c r="I8172" s="166">
        <f>+Exports!G8175</f>
        <v>12808.1878</v>
      </c>
      <c r="J8172" s="166">
        <f>+'ELAP_IPCO-APND'!D8175</f>
        <v>128.07631000000001</v>
      </c>
      <c r="K8172" s="166">
        <f>+(ExportsELAP[[#This Row],[Exports kWh - MPT]]/1000)*ExportsELAP[[#This Row],[EIM Price]]</f>
        <v>1640.4254312110179</v>
      </c>
      <c r="L8172" s="167" t="str">
        <f>+INDEX(ECR_Hours!$I$12:$I$15,MATCH(ExportsELAP[[#This Row],[Date Prevailing]],ECR_Hours!$H$12:$H$15,1))</f>
        <v>NS</v>
      </c>
      <c r="M81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3" spans="1:13" x14ac:dyDescent="0.25">
      <c r="A8173" s="164">
        <f>+Exports!A8176</f>
        <v>44902</v>
      </c>
      <c r="B8173" s="165">
        <f t="shared" si="508"/>
        <v>2022</v>
      </c>
      <c r="C8173" s="165">
        <f t="shared" si="509"/>
        <v>12</v>
      </c>
      <c r="D8173" s="165">
        <f t="shared" si="510"/>
        <v>7</v>
      </c>
      <c r="E8173" s="165">
        <f>+Exports!B8176</f>
        <v>11</v>
      </c>
      <c r="F8173" s="165">
        <f>+WEEKDAY(ExportsELAP[[#This Row],[Date Prevailing]],1)</f>
        <v>4</v>
      </c>
      <c r="G8173" s="165">
        <f>+COUNTIFS(ECR_Hours!$K$6:$K$7,ExportsELAP[[#This Row],[Date Prevailing]])</f>
        <v>0</v>
      </c>
      <c r="H8173" s="165">
        <f t="shared" si="511"/>
        <v>4</v>
      </c>
      <c r="I8173" s="166">
        <f>+Exports!G8176</f>
        <v>18037.872899999998</v>
      </c>
      <c r="J8173" s="166">
        <f>+'ELAP_IPCO-APND'!D8176</f>
        <v>152.37976</v>
      </c>
      <c r="K8173" s="166">
        <f>+(ExportsELAP[[#This Row],[Exports kWh - MPT]]/1000)*ExportsELAP[[#This Row],[EIM Price]]</f>
        <v>2748.6067434125039</v>
      </c>
      <c r="L8173" s="167" t="str">
        <f>+INDEX(ECR_Hours!$I$12:$I$15,MATCH(ExportsELAP[[#This Row],[Date Prevailing]],ECR_Hours!$H$12:$H$15,1))</f>
        <v>NS</v>
      </c>
      <c r="M81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4" spans="1:13" x14ac:dyDescent="0.25">
      <c r="A8174" s="164">
        <f>+Exports!A8177</f>
        <v>44902</v>
      </c>
      <c r="B8174" s="165">
        <f t="shared" si="508"/>
        <v>2022</v>
      </c>
      <c r="C8174" s="165">
        <f t="shared" si="509"/>
        <v>12</v>
      </c>
      <c r="D8174" s="165">
        <f t="shared" si="510"/>
        <v>7</v>
      </c>
      <c r="E8174" s="165">
        <f>+Exports!B8177</f>
        <v>12</v>
      </c>
      <c r="F8174" s="165">
        <f>+WEEKDAY(ExportsELAP[[#This Row],[Date Prevailing]],1)</f>
        <v>4</v>
      </c>
      <c r="G8174" s="165">
        <f>+COUNTIFS(ECR_Hours!$K$6:$K$7,ExportsELAP[[#This Row],[Date Prevailing]])</f>
        <v>0</v>
      </c>
      <c r="H8174" s="165">
        <f t="shared" si="511"/>
        <v>4</v>
      </c>
      <c r="I8174" s="166">
        <f>+Exports!G8177</f>
        <v>21491.739600000001</v>
      </c>
      <c r="J8174" s="166">
        <f>+'ELAP_IPCO-APND'!D8177</f>
        <v>149.33276000000001</v>
      </c>
      <c r="K8174" s="166">
        <f>+(ExportsELAP[[#This Row],[Exports kWh - MPT]]/1000)*ExportsELAP[[#This Row],[EIM Price]]</f>
        <v>3209.4207916692967</v>
      </c>
      <c r="L8174" s="167" t="str">
        <f>+INDEX(ECR_Hours!$I$12:$I$15,MATCH(ExportsELAP[[#This Row],[Date Prevailing]],ECR_Hours!$H$12:$H$15,1))</f>
        <v>NS</v>
      </c>
      <c r="M81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5" spans="1:13" x14ac:dyDescent="0.25">
      <c r="A8175" s="164">
        <f>+Exports!A8178</f>
        <v>44902</v>
      </c>
      <c r="B8175" s="165">
        <f t="shared" si="508"/>
        <v>2022</v>
      </c>
      <c r="C8175" s="165">
        <f t="shared" si="509"/>
        <v>12</v>
      </c>
      <c r="D8175" s="165">
        <f t="shared" si="510"/>
        <v>7</v>
      </c>
      <c r="E8175" s="165">
        <f>+Exports!B8178</f>
        <v>13</v>
      </c>
      <c r="F8175" s="165">
        <f>+WEEKDAY(ExportsELAP[[#This Row],[Date Prevailing]],1)</f>
        <v>4</v>
      </c>
      <c r="G8175" s="165">
        <f>+COUNTIFS(ECR_Hours!$K$6:$K$7,ExportsELAP[[#This Row],[Date Prevailing]])</f>
        <v>0</v>
      </c>
      <c r="H8175" s="165">
        <f t="shared" si="511"/>
        <v>4</v>
      </c>
      <c r="I8175" s="166">
        <f>+Exports!G8178</f>
        <v>21861.573100000001</v>
      </c>
      <c r="J8175" s="166">
        <f>+'ELAP_IPCO-APND'!D8178</f>
        <v>156.97264999999999</v>
      </c>
      <c r="K8175" s="166">
        <f>+(ExportsELAP[[#This Row],[Exports kWh - MPT]]/1000)*ExportsELAP[[#This Row],[EIM Price]]</f>
        <v>3431.6690626757149</v>
      </c>
      <c r="L8175" s="167" t="str">
        <f>+INDEX(ECR_Hours!$I$12:$I$15,MATCH(ExportsELAP[[#This Row],[Date Prevailing]],ECR_Hours!$H$12:$H$15,1))</f>
        <v>NS</v>
      </c>
      <c r="M81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6" spans="1:13" x14ac:dyDescent="0.25">
      <c r="A8176" s="164">
        <f>+Exports!A8179</f>
        <v>44902</v>
      </c>
      <c r="B8176" s="165">
        <f t="shared" si="508"/>
        <v>2022</v>
      </c>
      <c r="C8176" s="165">
        <f t="shared" si="509"/>
        <v>12</v>
      </c>
      <c r="D8176" s="165">
        <f t="shared" si="510"/>
        <v>7</v>
      </c>
      <c r="E8176" s="165">
        <f>+Exports!B8179</f>
        <v>14</v>
      </c>
      <c r="F8176" s="165">
        <f>+WEEKDAY(ExportsELAP[[#This Row],[Date Prevailing]],1)</f>
        <v>4</v>
      </c>
      <c r="G8176" s="165">
        <f>+COUNTIFS(ECR_Hours!$K$6:$K$7,ExportsELAP[[#This Row],[Date Prevailing]])</f>
        <v>0</v>
      </c>
      <c r="H8176" s="165">
        <f t="shared" si="511"/>
        <v>4</v>
      </c>
      <c r="I8176" s="166">
        <f>+Exports!G8179</f>
        <v>22356.323799999998</v>
      </c>
      <c r="J8176" s="166">
        <f>+'ELAP_IPCO-APND'!D8179</f>
        <v>146.81267</v>
      </c>
      <c r="K8176" s="166">
        <f>+(ExportsELAP[[#This Row],[Exports kWh - MPT]]/1000)*ExportsELAP[[#This Row],[EIM Price]]</f>
        <v>3282.1915884625455</v>
      </c>
      <c r="L8176" s="167" t="str">
        <f>+INDEX(ECR_Hours!$I$12:$I$15,MATCH(ExportsELAP[[#This Row],[Date Prevailing]],ECR_Hours!$H$12:$H$15,1))</f>
        <v>NS</v>
      </c>
      <c r="M81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7" spans="1:13" x14ac:dyDescent="0.25">
      <c r="A8177" s="164">
        <f>+Exports!A8180</f>
        <v>44902</v>
      </c>
      <c r="B8177" s="165">
        <f t="shared" si="508"/>
        <v>2022</v>
      </c>
      <c r="C8177" s="165">
        <f t="shared" si="509"/>
        <v>12</v>
      </c>
      <c r="D8177" s="165">
        <f t="shared" si="510"/>
        <v>7</v>
      </c>
      <c r="E8177" s="165">
        <f>+Exports!B8180</f>
        <v>15</v>
      </c>
      <c r="F8177" s="165">
        <f>+WEEKDAY(ExportsELAP[[#This Row],[Date Prevailing]],1)</f>
        <v>4</v>
      </c>
      <c r="G8177" s="165">
        <f>+COUNTIFS(ECR_Hours!$K$6:$K$7,ExportsELAP[[#This Row],[Date Prevailing]])</f>
        <v>0</v>
      </c>
      <c r="H8177" s="165">
        <f t="shared" si="511"/>
        <v>4</v>
      </c>
      <c r="I8177" s="166">
        <f>+Exports!G8180</f>
        <v>20181.412100000001</v>
      </c>
      <c r="J8177" s="166">
        <f>+'ELAP_IPCO-APND'!D8180</f>
        <v>139.31156999999999</v>
      </c>
      <c r="K8177" s="166">
        <f>+(ExportsELAP[[#This Row],[Exports kWh - MPT]]/1000)*ExportsELAP[[#This Row],[EIM Price]]</f>
        <v>2811.5042044679972</v>
      </c>
      <c r="L8177" s="167" t="str">
        <f>+INDEX(ECR_Hours!$I$12:$I$15,MATCH(ExportsELAP[[#This Row],[Date Prevailing]],ECR_Hours!$H$12:$H$15,1))</f>
        <v>NS</v>
      </c>
      <c r="M81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8" spans="1:13" x14ac:dyDescent="0.25">
      <c r="A8178" s="164">
        <f>+Exports!A8181</f>
        <v>44902</v>
      </c>
      <c r="B8178" s="165">
        <f t="shared" si="508"/>
        <v>2022</v>
      </c>
      <c r="C8178" s="165">
        <f t="shared" si="509"/>
        <v>12</v>
      </c>
      <c r="D8178" s="165">
        <f t="shared" si="510"/>
        <v>7</v>
      </c>
      <c r="E8178" s="165">
        <f>+Exports!B8181</f>
        <v>16</v>
      </c>
      <c r="F8178" s="165">
        <f>+WEEKDAY(ExportsELAP[[#This Row],[Date Prevailing]],1)</f>
        <v>4</v>
      </c>
      <c r="G8178" s="165">
        <f>+COUNTIFS(ECR_Hours!$K$6:$K$7,ExportsELAP[[#This Row],[Date Prevailing]])</f>
        <v>0</v>
      </c>
      <c r="H8178" s="165">
        <f t="shared" si="511"/>
        <v>4</v>
      </c>
      <c r="I8178" s="166">
        <f>+Exports!G8181</f>
        <v>13151.262699999999</v>
      </c>
      <c r="J8178" s="166">
        <f>+'ELAP_IPCO-APND'!D8181</f>
        <v>154.45755</v>
      </c>
      <c r="K8178" s="166">
        <f>+(ExportsELAP[[#This Row],[Exports kWh - MPT]]/1000)*ExportsELAP[[#This Row],[EIM Price]]</f>
        <v>2031.311816048385</v>
      </c>
      <c r="L8178" s="167" t="str">
        <f>+INDEX(ECR_Hours!$I$12:$I$15,MATCH(ExportsELAP[[#This Row],[Date Prevailing]],ECR_Hours!$H$12:$H$15,1))</f>
        <v>NS</v>
      </c>
      <c r="M81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79" spans="1:13" x14ac:dyDescent="0.25">
      <c r="A8179" s="164">
        <f>+Exports!A8182</f>
        <v>44902</v>
      </c>
      <c r="B8179" s="165">
        <f t="shared" si="508"/>
        <v>2022</v>
      </c>
      <c r="C8179" s="165">
        <f t="shared" si="509"/>
        <v>12</v>
      </c>
      <c r="D8179" s="165">
        <f t="shared" si="510"/>
        <v>7</v>
      </c>
      <c r="E8179" s="165">
        <f>+Exports!B8182</f>
        <v>17</v>
      </c>
      <c r="F8179" s="165">
        <f>+WEEKDAY(ExportsELAP[[#This Row],[Date Prevailing]],1)</f>
        <v>4</v>
      </c>
      <c r="G8179" s="165">
        <f>+COUNTIFS(ECR_Hours!$K$6:$K$7,ExportsELAP[[#This Row],[Date Prevailing]])</f>
        <v>0</v>
      </c>
      <c r="H8179" s="165">
        <f t="shared" si="511"/>
        <v>4</v>
      </c>
      <c r="I8179" s="166">
        <f>+Exports!G8182</f>
        <v>3890.4663999999998</v>
      </c>
      <c r="J8179" s="166">
        <f>+'ELAP_IPCO-APND'!D8182</f>
        <v>148.19712999999999</v>
      </c>
      <c r="K8179" s="166">
        <f>+(ExportsELAP[[#This Row],[Exports kWh - MPT]]/1000)*ExportsELAP[[#This Row],[EIM Price]]</f>
        <v>576.55595484143191</v>
      </c>
      <c r="L8179" s="167" t="str">
        <f>+INDEX(ECR_Hours!$I$12:$I$15,MATCH(ExportsELAP[[#This Row],[Date Prevailing]],ECR_Hours!$H$12:$H$15,1))</f>
        <v>NS</v>
      </c>
      <c r="M81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0" spans="1:13" x14ac:dyDescent="0.25">
      <c r="A8180" s="164">
        <f>+Exports!A8183</f>
        <v>44902</v>
      </c>
      <c r="B8180" s="165">
        <f t="shared" si="508"/>
        <v>2022</v>
      </c>
      <c r="C8180" s="165">
        <f t="shared" si="509"/>
        <v>12</v>
      </c>
      <c r="D8180" s="165">
        <f t="shared" si="510"/>
        <v>7</v>
      </c>
      <c r="E8180" s="165">
        <f>+Exports!B8183</f>
        <v>18</v>
      </c>
      <c r="F8180" s="165">
        <f>+WEEKDAY(ExportsELAP[[#This Row],[Date Prevailing]],1)</f>
        <v>4</v>
      </c>
      <c r="G8180" s="165">
        <f>+COUNTIFS(ECR_Hours!$K$6:$K$7,ExportsELAP[[#This Row],[Date Prevailing]])</f>
        <v>0</v>
      </c>
      <c r="H8180" s="165">
        <f t="shared" si="511"/>
        <v>4</v>
      </c>
      <c r="I8180" s="166">
        <f>+Exports!G8183</f>
        <v>10.1227</v>
      </c>
      <c r="J8180" s="166">
        <f>+'ELAP_IPCO-APND'!D8183</f>
        <v>216.22882000000001</v>
      </c>
      <c r="K8180" s="166">
        <f>+(ExportsELAP[[#This Row],[Exports kWh - MPT]]/1000)*ExportsELAP[[#This Row],[EIM Price]]</f>
        <v>2.1888194762140003</v>
      </c>
      <c r="L8180" s="167" t="str">
        <f>+INDEX(ECR_Hours!$I$12:$I$15,MATCH(ExportsELAP[[#This Row],[Date Prevailing]],ECR_Hours!$H$12:$H$15,1))</f>
        <v>NS</v>
      </c>
      <c r="M81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1" spans="1:13" x14ac:dyDescent="0.25">
      <c r="A8181" s="164">
        <f>+Exports!A8184</f>
        <v>44902</v>
      </c>
      <c r="B8181" s="165">
        <f t="shared" si="508"/>
        <v>2022</v>
      </c>
      <c r="C8181" s="165">
        <f t="shared" si="509"/>
        <v>12</v>
      </c>
      <c r="D8181" s="165">
        <f t="shared" si="510"/>
        <v>7</v>
      </c>
      <c r="E8181" s="165">
        <f>+Exports!B8184</f>
        <v>19</v>
      </c>
      <c r="F8181" s="165">
        <f>+WEEKDAY(ExportsELAP[[#This Row],[Date Prevailing]],1)</f>
        <v>4</v>
      </c>
      <c r="G8181" s="165">
        <f>+COUNTIFS(ECR_Hours!$K$6:$K$7,ExportsELAP[[#This Row],[Date Prevailing]])</f>
        <v>0</v>
      </c>
      <c r="H8181" s="165">
        <f t="shared" si="511"/>
        <v>4</v>
      </c>
      <c r="I8181" s="166">
        <f>+Exports!G8184</f>
        <v>2.9224999999999999</v>
      </c>
      <c r="J8181" s="166">
        <f>+'ELAP_IPCO-APND'!D8184</f>
        <v>184.06868</v>
      </c>
      <c r="K8181" s="166">
        <f>+(ExportsELAP[[#This Row],[Exports kWh - MPT]]/1000)*ExportsELAP[[#This Row],[EIM Price]]</f>
        <v>0.53794071729999993</v>
      </c>
      <c r="L8181" s="167" t="str">
        <f>+INDEX(ECR_Hours!$I$12:$I$15,MATCH(ExportsELAP[[#This Row],[Date Prevailing]],ECR_Hours!$H$12:$H$15,1))</f>
        <v>NS</v>
      </c>
      <c r="M81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2" spans="1:13" x14ac:dyDescent="0.25">
      <c r="A8182" s="164">
        <f>+Exports!A8185</f>
        <v>44902</v>
      </c>
      <c r="B8182" s="165">
        <f t="shared" si="508"/>
        <v>2022</v>
      </c>
      <c r="C8182" s="165">
        <f t="shared" si="509"/>
        <v>12</v>
      </c>
      <c r="D8182" s="165">
        <f t="shared" si="510"/>
        <v>7</v>
      </c>
      <c r="E8182" s="165">
        <f>+Exports!B8185</f>
        <v>20</v>
      </c>
      <c r="F8182" s="165">
        <f>+WEEKDAY(ExportsELAP[[#This Row],[Date Prevailing]],1)</f>
        <v>4</v>
      </c>
      <c r="G8182" s="165">
        <f>+COUNTIFS(ECR_Hours!$K$6:$K$7,ExportsELAP[[#This Row],[Date Prevailing]])</f>
        <v>0</v>
      </c>
      <c r="H8182" s="165">
        <f t="shared" si="511"/>
        <v>4</v>
      </c>
      <c r="I8182" s="166">
        <f>+Exports!G8185</f>
        <v>3.0009999999999999</v>
      </c>
      <c r="J8182" s="166">
        <f>+'ELAP_IPCO-APND'!D8185</f>
        <v>176.0889</v>
      </c>
      <c r="K8182" s="166">
        <f>+(ExportsELAP[[#This Row],[Exports kWh - MPT]]/1000)*ExportsELAP[[#This Row],[EIM Price]]</f>
        <v>0.52844278889999996</v>
      </c>
      <c r="L8182" s="167" t="str">
        <f>+INDEX(ECR_Hours!$I$12:$I$15,MATCH(ExportsELAP[[#This Row],[Date Prevailing]],ECR_Hours!$H$12:$H$15,1))</f>
        <v>NS</v>
      </c>
      <c r="M81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3" spans="1:13" x14ac:dyDescent="0.25">
      <c r="A8183" s="164">
        <f>+Exports!A8186</f>
        <v>44902</v>
      </c>
      <c r="B8183" s="165">
        <f t="shared" si="508"/>
        <v>2022</v>
      </c>
      <c r="C8183" s="165">
        <f t="shared" si="509"/>
        <v>12</v>
      </c>
      <c r="D8183" s="165">
        <f t="shared" si="510"/>
        <v>7</v>
      </c>
      <c r="E8183" s="165">
        <f>+Exports!B8186</f>
        <v>21</v>
      </c>
      <c r="F8183" s="165">
        <f>+WEEKDAY(ExportsELAP[[#This Row],[Date Prevailing]],1)</f>
        <v>4</v>
      </c>
      <c r="G8183" s="165">
        <f>+COUNTIFS(ECR_Hours!$K$6:$K$7,ExportsELAP[[#This Row],[Date Prevailing]])</f>
        <v>0</v>
      </c>
      <c r="H8183" s="165">
        <f t="shared" si="511"/>
        <v>4</v>
      </c>
      <c r="I8183" s="166">
        <f>+Exports!G8186</f>
        <v>3.6703000000000001</v>
      </c>
      <c r="J8183" s="166">
        <f>+'ELAP_IPCO-APND'!D8186</f>
        <v>213.20420999999999</v>
      </c>
      <c r="K8183" s="166">
        <f>+(ExportsELAP[[#This Row],[Exports kWh - MPT]]/1000)*ExportsELAP[[#This Row],[EIM Price]]</f>
        <v>0.78252341196300002</v>
      </c>
      <c r="L8183" s="167" t="str">
        <f>+INDEX(ECR_Hours!$I$12:$I$15,MATCH(ExportsELAP[[#This Row],[Date Prevailing]],ECR_Hours!$H$12:$H$15,1))</f>
        <v>NS</v>
      </c>
      <c r="M81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4" spans="1:13" x14ac:dyDescent="0.25">
      <c r="A8184" s="164">
        <f>+Exports!A8187</f>
        <v>44902</v>
      </c>
      <c r="B8184" s="165">
        <f t="shared" si="508"/>
        <v>2022</v>
      </c>
      <c r="C8184" s="165">
        <f t="shared" si="509"/>
        <v>12</v>
      </c>
      <c r="D8184" s="165">
        <f t="shared" si="510"/>
        <v>7</v>
      </c>
      <c r="E8184" s="165">
        <f>+Exports!B8187</f>
        <v>22</v>
      </c>
      <c r="F8184" s="165">
        <f>+WEEKDAY(ExportsELAP[[#This Row],[Date Prevailing]],1)</f>
        <v>4</v>
      </c>
      <c r="G8184" s="165">
        <f>+COUNTIFS(ECR_Hours!$K$6:$K$7,ExportsELAP[[#This Row],[Date Prevailing]])</f>
        <v>0</v>
      </c>
      <c r="H8184" s="165">
        <f t="shared" si="511"/>
        <v>4</v>
      </c>
      <c r="I8184" s="166">
        <f>+Exports!G8187</f>
        <v>4.1115999999999993</v>
      </c>
      <c r="J8184" s="166">
        <f>+'ELAP_IPCO-APND'!D8187</f>
        <v>220.51307</v>
      </c>
      <c r="K8184" s="166">
        <f>+(ExportsELAP[[#This Row],[Exports kWh - MPT]]/1000)*ExportsELAP[[#This Row],[EIM Price]]</f>
        <v>0.90666153861199983</v>
      </c>
      <c r="L8184" s="167" t="str">
        <f>+INDEX(ECR_Hours!$I$12:$I$15,MATCH(ExportsELAP[[#This Row],[Date Prevailing]],ECR_Hours!$H$12:$H$15,1))</f>
        <v>NS</v>
      </c>
      <c r="M81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5" spans="1:13" x14ac:dyDescent="0.25">
      <c r="A8185" s="164">
        <f>+Exports!A8188</f>
        <v>44902</v>
      </c>
      <c r="B8185" s="165">
        <f t="shared" si="508"/>
        <v>2022</v>
      </c>
      <c r="C8185" s="165">
        <f t="shared" si="509"/>
        <v>12</v>
      </c>
      <c r="D8185" s="165">
        <f t="shared" si="510"/>
        <v>7</v>
      </c>
      <c r="E8185" s="165">
        <f>+Exports!B8188</f>
        <v>23</v>
      </c>
      <c r="F8185" s="165">
        <f>+WEEKDAY(ExportsELAP[[#This Row],[Date Prevailing]],1)</f>
        <v>4</v>
      </c>
      <c r="G8185" s="165">
        <f>+COUNTIFS(ECR_Hours!$K$6:$K$7,ExportsELAP[[#This Row],[Date Prevailing]])</f>
        <v>0</v>
      </c>
      <c r="H8185" s="165">
        <f t="shared" si="511"/>
        <v>4</v>
      </c>
      <c r="I8185" s="166">
        <f>+Exports!G8188</f>
        <v>3.4460999999999999</v>
      </c>
      <c r="J8185" s="166">
        <f>+'ELAP_IPCO-APND'!D8188</f>
        <v>218.40227999999999</v>
      </c>
      <c r="K8185" s="166">
        <f>+(ExportsELAP[[#This Row],[Exports kWh - MPT]]/1000)*ExportsELAP[[#This Row],[EIM Price]]</f>
        <v>0.75263609710799995</v>
      </c>
      <c r="L8185" s="167" t="str">
        <f>+INDEX(ECR_Hours!$I$12:$I$15,MATCH(ExportsELAP[[#This Row],[Date Prevailing]],ECR_Hours!$H$12:$H$15,1))</f>
        <v>NS</v>
      </c>
      <c r="M81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6" spans="1:13" x14ac:dyDescent="0.25">
      <c r="A8186" s="164">
        <f>+Exports!A8189</f>
        <v>44902</v>
      </c>
      <c r="B8186" s="165">
        <f t="shared" si="508"/>
        <v>2022</v>
      </c>
      <c r="C8186" s="165">
        <f t="shared" si="509"/>
        <v>12</v>
      </c>
      <c r="D8186" s="165">
        <f t="shared" si="510"/>
        <v>7</v>
      </c>
      <c r="E8186" s="165">
        <f>+Exports!B8189</f>
        <v>24</v>
      </c>
      <c r="F8186" s="165">
        <f>+WEEKDAY(ExportsELAP[[#This Row],[Date Prevailing]],1)</f>
        <v>4</v>
      </c>
      <c r="G8186" s="165">
        <f>+COUNTIFS(ECR_Hours!$K$6:$K$7,ExportsELAP[[#This Row],[Date Prevailing]])</f>
        <v>0</v>
      </c>
      <c r="H8186" s="165">
        <f t="shared" si="511"/>
        <v>4</v>
      </c>
      <c r="I8186" s="166">
        <f>+Exports!G8189</f>
        <v>3.2859000000000003</v>
      </c>
      <c r="J8186" s="166">
        <f>+'ELAP_IPCO-APND'!D8189</f>
        <v>176.58069</v>
      </c>
      <c r="K8186" s="166">
        <f>+(ExportsELAP[[#This Row],[Exports kWh - MPT]]/1000)*ExportsELAP[[#This Row],[EIM Price]]</f>
        <v>0.58022648927100007</v>
      </c>
      <c r="L8186" s="167" t="str">
        <f>+INDEX(ECR_Hours!$I$12:$I$15,MATCH(ExportsELAP[[#This Row],[Date Prevailing]],ECR_Hours!$H$12:$H$15,1))</f>
        <v>NS</v>
      </c>
      <c r="M81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7" spans="1:13" x14ac:dyDescent="0.25">
      <c r="A8187" s="164">
        <f>+Exports!A8190</f>
        <v>44903</v>
      </c>
      <c r="B8187" s="165">
        <f t="shared" si="508"/>
        <v>2022</v>
      </c>
      <c r="C8187" s="165">
        <f t="shared" si="509"/>
        <v>12</v>
      </c>
      <c r="D8187" s="165">
        <f t="shared" si="510"/>
        <v>8</v>
      </c>
      <c r="E8187" s="165">
        <f>+Exports!B8190</f>
        <v>1</v>
      </c>
      <c r="F8187" s="165">
        <f>+WEEKDAY(ExportsELAP[[#This Row],[Date Prevailing]],1)</f>
        <v>5</v>
      </c>
      <c r="G8187" s="165">
        <f>+COUNTIFS(ECR_Hours!$K$6:$K$7,ExportsELAP[[#This Row],[Date Prevailing]])</f>
        <v>0</v>
      </c>
      <c r="H8187" s="165">
        <f t="shared" si="511"/>
        <v>5</v>
      </c>
      <c r="I8187" s="166">
        <f>+Exports!G8190</f>
        <v>3.1282999999999905</v>
      </c>
      <c r="J8187" s="166">
        <f>+'ELAP_IPCO-APND'!D8190</f>
        <v>160.46109999999999</v>
      </c>
      <c r="K8187" s="166">
        <f>+(ExportsELAP[[#This Row],[Exports kWh - MPT]]/1000)*ExportsELAP[[#This Row],[EIM Price]]</f>
        <v>0.50197045912999849</v>
      </c>
      <c r="L8187" s="167" t="str">
        <f>+INDEX(ECR_Hours!$I$12:$I$15,MATCH(ExportsELAP[[#This Row],[Date Prevailing]],ECR_Hours!$H$12:$H$15,1))</f>
        <v>NS</v>
      </c>
      <c r="M81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8" spans="1:13" x14ac:dyDescent="0.25">
      <c r="A8188" s="164">
        <f>+Exports!A8191</f>
        <v>44903</v>
      </c>
      <c r="B8188" s="165">
        <f t="shared" si="508"/>
        <v>2022</v>
      </c>
      <c r="C8188" s="165">
        <f t="shared" si="509"/>
        <v>12</v>
      </c>
      <c r="D8188" s="165">
        <f t="shared" si="510"/>
        <v>8</v>
      </c>
      <c r="E8188" s="165">
        <f>+Exports!B8191</f>
        <v>2</v>
      </c>
      <c r="F8188" s="165">
        <f>+WEEKDAY(ExportsELAP[[#This Row],[Date Prevailing]],1)</f>
        <v>5</v>
      </c>
      <c r="G8188" s="165">
        <f>+COUNTIFS(ECR_Hours!$K$6:$K$7,ExportsELAP[[#This Row],[Date Prevailing]])</f>
        <v>0</v>
      </c>
      <c r="H8188" s="165">
        <f t="shared" si="511"/>
        <v>5</v>
      </c>
      <c r="I8188" s="166">
        <f>+Exports!G8191</f>
        <v>3.1505999999999998</v>
      </c>
      <c r="J8188" s="166">
        <f>+'ELAP_IPCO-APND'!D8191</f>
        <v>157.26179999999999</v>
      </c>
      <c r="K8188" s="166">
        <f>+(ExportsELAP[[#This Row],[Exports kWh - MPT]]/1000)*ExportsELAP[[#This Row],[EIM Price]]</f>
        <v>0.49546902707999996</v>
      </c>
      <c r="L8188" s="167" t="str">
        <f>+INDEX(ECR_Hours!$I$12:$I$15,MATCH(ExportsELAP[[#This Row],[Date Prevailing]],ECR_Hours!$H$12:$H$15,1))</f>
        <v>NS</v>
      </c>
      <c r="M81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89" spans="1:13" x14ac:dyDescent="0.25">
      <c r="A8189" s="164">
        <f>+Exports!A8192</f>
        <v>44903</v>
      </c>
      <c r="B8189" s="165">
        <f t="shared" si="508"/>
        <v>2022</v>
      </c>
      <c r="C8189" s="165">
        <f t="shared" si="509"/>
        <v>12</v>
      </c>
      <c r="D8189" s="165">
        <f t="shared" si="510"/>
        <v>8</v>
      </c>
      <c r="E8189" s="165">
        <f>+Exports!B8192</f>
        <v>3</v>
      </c>
      <c r="F8189" s="165">
        <f>+WEEKDAY(ExportsELAP[[#This Row],[Date Prevailing]],1)</f>
        <v>5</v>
      </c>
      <c r="G8189" s="165">
        <f>+COUNTIFS(ECR_Hours!$K$6:$K$7,ExportsELAP[[#This Row],[Date Prevailing]])</f>
        <v>0</v>
      </c>
      <c r="H8189" s="165">
        <f t="shared" si="511"/>
        <v>5</v>
      </c>
      <c r="I8189" s="166">
        <f>+Exports!G8192</f>
        <v>2.7888999999999999</v>
      </c>
      <c r="J8189" s="166">
        <f>+'ELAP_IPCO-APND'!D8192</f>
        <v>151.33322000000001</v>
      </c>
      <c r="K8189" s="166">
        <f>+(ExportsELAP[[#This Row],[Exports kWh - MPT]]/1000)*ExportsELAP[[#This Row],[EIM Price]]</f>
        <v>0.42205321725800005</v>
      </c>
      <c r="L8189" s="167" t="str">
        <f>+INDEX(ECR_Hours!$I$12:$I$15,MATCH(ExportsELAP[[#This Row],[Date Prevailing]],ECR_Hours!$H$12:$H$15,1))</f>
        <v>NS</v>
      </c>
      <c r="M81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0" spans="1:13" x14ac:dyDescent="0.25">
      <c r="A8190" s="164">
        <f>+Exports!A8193</f>
        <v>44903</v>
      </c>
      <c r="B8190" s="165">
        <f t="shared" si="508"/>
        <v>2022</v>
      </c>
      <c r="C8190" s="165">
        <f t="shared" si="509"/>
        <v>12</v>
      </c>
      <c r="D8190" s="165">
        <f t="shared" si="510"/>
        <v>8</v>
      </c>
      <c r="E8190" s="165">
        <f>+Exports!B8193</f>
        <v>4</v>
      </c>
      <c r="F8190" s="165">
        <f>+WEEKDAY(ExportsELAP[[#This Row],[Date Prevailing]],1)</f>
        <v>5</v>
      </c>
      <c r="G8190" s="165">
        <f>+COUNTIFS(ECR_Hours!$K$6:$K$7,ExportsELAP[[#This Row],[Date Prevailing]])</f>
        <v>0</v>
      </c>
      <c r="H8190" s="165">
        <f t="shared" si="511"/>
        <v>5</v>
      </c>
      <c r="I8190" s="166">
        <f>+Exports!G8193</f>
        <v>3.9519999999999897</v>
      </c>
      <c r="J8190" s="166">
        <f>+'ELAP_IPCO-APND'!D8193</f>
        <v>153.17216999999999</v>
      </c>
      <c r="K8190" s="166">
        <f>+(ExportsELAP[[#This Row],[Exports kWh - MPT]]/1000)*ExportsELAP[[#This Row],[EIM Price]]</f>
        <v>0.60533641583999831</v>
      </c>
      <c r="L8190" s="167" t="str">
        <f>+INDEX(ECR_Hours!$I$12:$I$15,MATCH(ExportsELAP[[#This Row],[Date Prevailing]],ECR_Hours!$H$12:$H$15,1))</f>
        <v>NS</v>
      </c>
      <c r="M81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1" spans="1:13" x14ac:dyDescent="0.25">
      <c r="A8191" s="164">
        <f>+Exports!A8194</f>
        <v>44903</v>
      </c>
      <c r="B8191" s="165">
        <f t="shared" si="508"/>
        <v>2022</v>
      </c>
      <c r="C8191" s="165">
        <f t="shared" si="509"/>
        <v>12</v>
      </c>
      <c r="D8191" s="165">
        <f t="shared" si="510"/>
        <v>8</v>
      </c>
      <c r="E8191" s="165">
        <f>+Exports!B8194</f>
        <v>5</v>
      </c>
      <c r="F8191" s="165">
        <f>+WEEKDAY(ExportsELAP[[#This Row],[Date Prevailing]],1)</f>
        <v>5</v>
      </c>
      <c r="G8191" s="165">
        <f>+COUNTIFS(ECR_Hours!$K$6:$K$7,ExportsELAP[[#This Row],[Date Prevailing]])</f>
        <v>0</v>
      </c>
      <c r="H8191" s="165">
        <f t="shared" si="511"/>
        <v>5</v>
      </c>
      <c r="I8191" s="166">
        <f>+Exports!G8194</f>
        <v>4.9480000000000004</v>
      </c>
      <c r="J8191" s="166">
        <f>+'ELAP_IPCO-APND'!D8194</f>
        <v>151.46725000000001</v>
      </c>
      <c r="K8191" s="166">
        <f>+(ExportsELAP[[#This Row],[Exports kWh - MPT]]/1000)*ExportsELAP[[#This Row],[EIM Price]]</f>
        <v>0.74945995300000001</v>
      </c>
      <c r="L8191" s="167" t="str">
        <f>+INDEX(ECR_Hours!$I$12:$I$15,MATCH(ExportsELAP[[#This Row],[Date Prevailing]],ECR_Hours!$H$12:$H$15,1))</f>
        <v>NS</v>
      </c>
      <c r="M81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2" spans="1:13" x14ac:dyDescent="0.25">
      <c r="A8192" s="164">
        <f>+Exports!A8195</f>
        <v>44903</v>
      </c>
      <c r="B8192" s="165">
        <f t="shared" si="508"/>
        <v>2022</v>
      </c>
      <c r="C8192" s="165">
        <f t="shared" si="509"/>
        <v>12</v>
      </c>
      <c r="D8192" s="165">
        <f t="shared" si="510"/>
        <v>8</v>
      </c>
      <c r="E8192" s="165">
        <f>+Exports!B8195</f>
        <v>6</v>
      </c>
      <c r="F8192" s="165">
        <f>+WEEKDAY(ExportsELAP[[#This Row],[Date Prevailing]],1)</f>
        <v>5</v>
      </c>
      <c r="G8192" s="165">
        <f>+COUNTIFS(ECR_Hours!$K$6:$K$7,ExportsELAP[[#This Row],[Date Prevailing]])</f>
        <v>0</v>
      </c>
      <c r="H8192" s="165">
        <f t="shared" si="511"/>
        <v>5</v>
      </c>
      <c r="I8192" s="166">
        <f>+Exports!G8195</f>
        <v>2.1221000000000001</v>
      </c>
      <c r="J8192" s="166">
        <f>+'ELAP_IPCO-APND'!D8195</f>
        <v>176.09589</v>
      </c>
      <c r="K8192" s="166">
        <f>+(ExportsELAP[[#This Row],[Exports kWh - MPT]]/1000)*ExportsELAP[[#This Row],[EIM Price]]</f>
        <v>0.37369308816899999</v>
      </c>
      <c r="L8192" s="167" t="str">
        <f>+INDEX(ECR_Hours!$I$12:$I$15,MATCH(ExportsELAP[[#This Row],[Date Prevailing]],ECR_Hours!$H$12:$H$15,1))</f>
        <v>NS</v>
      </c>
      <c r="M81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3" spans="1:13" x14ac:dyDescent="0.25">
      <c r="A8193" s="164">
        <f>+Exports!A8196</f>
        <v>44903</v>
      </c>
      <c r="B8193" s="165">
        <f t="shared" si="508"/>
        <v>2022</v>
      </c>
      <c r="C8193" s="165">
        <f t="shared" si="509"/>
        <v>12</v>
      </c>
      <c r="D8193" s="165">
        <f t="shared" si="510"/>
        <v>8</v>
      </c>
      <c r="E8193" s="165">
        <f>+Exports!B8196</f>
        <v>7</v>
      </c>
      <c r="F8193" s="165">
        <f>+WEEKDAY(ExportsELAP[[#This Row],[Date Prevailing]],1)</f>
        <v>5</v>
      </c>
      <c r="G8193" s="165">
        <f>+COUNTIFS(ECR_Hours!$K$6:$K$7,ExportsELAP[[#This Row],[Date Prevailing]])</f>
        <v>0</v>
      </c>
      <c r="H8193" s="165">
        <f t="shared" si="511"/>
        <v>5</v>
      </c>
      <c r="I8193" s="166">
        <f>+Exports!G8196</f>
        <v>2.1488999999999998</v>
      </c>
      <c r="J8193" s="166">
        <f>+'ELAP_IPCO-APND'!D8196</f>
        <v>202.5324</v>
      </c>
      <c r="K8193" s="166">
        <f>+(ExportsELAP[[#This Row],[Exports kWh - MPT]]/1000)*ExportsELAP[[#This Row],[EIM Price]]</f>
        <v>0.43522187435999993</v>
      </c>
      <c r="L8193" s="167" t="str">
        <f>+INDEX(ECR_Hours!$I$12:$I$15,MATCH(ExportsELAP[[#This Row],[Date Prevailing]],ECR_Hours!$H$12:$H$15,1))</f>
        <v>NS</v>
      </c>
      <c r="M81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4" spans="1:13" x14ac:dyDescent="0.25">
      <c r="A8194" s="164">
        <f>+Exports!A8197</f>
        <v>44903</v>
      </c>
      <c r="B8194" s="165">
        <f t="shared" ref="B8194:B8257" si="512">+YEAR(A8194)</f>
        <v>2022</v>
      </c>
      <c r="C8194" s="165">
        <f t="shared" ref="C8194:C8257" si="513">+MONTH(A8194)</f>
        <v>12</v>
      </c>
      <c r="D8194" s="165">
        <f t="shared" ref="D8194:D8257" si="514">+DAY(A8194)</f>
        <v>8</v>
      </c>
      <c r="E8194" s="165">
        <f>+Exports!B8197</f>
        <v>8</v>
      </c>
      <c r="F8194" s="165">
        <f>+WEEKDAY(ExportsELAP[[#This Row],[Date Prevailing]],1)</f>
        <v>5</v>
      </c>
      <c r="G8194" s="165">
        <f>+COUNTIFS(ECR_Hours!$K$6:$K$7,ExportsELAP[[#This Row],[Date Prevailing]])</f>
        <v>0</v>
      </c>
      <c r="H8194" s="165">
        <f t="shared" ref="H8194:H8257" si="515">+IF(G8194=1,0,F8194)</f>
        <v>5</v>
      </c>
      <c r="I8194" s="166">
        <f>+Exports!G8197</f>
        <v>5.7384000000000004</v>
      </c>
      <c r="J8194" s="166">
        <f>+'ELAP_IPCO-APND'!D8197</f>
        <v>206.14894000000001</v>
      </c>
      <c r="K8194" s="166">
        <f>+(ExportsELAP[[#This Row],[Exports kWh - MPT]]/1000)*ExportsELAP[[#This Row],[EIM Price]]</f>
        <v>1.1829650772960001</v>
      </c>
      <c r="L8194" s="167" t="str">
        <f>+INDEX(ECR_Hours!$I$12:$I$15,MATCH(ExportsELAP[[#This Row],[Date Prevailing]],ECR_Hours!$H$12:$H$15,1))</f>
        <v>NS</v>
      </c>
      <c r="M81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5" spans="1:13" x14ac:dyDescent="0.25">
      <c r="A8195" s="164">
        <f>+Exports!A8198</f>
        <v>44903</v>
      </c>
      <c r="B8195" s="165">
        <f t="shared" si="512"/>
        <v>2022</v>
      </c>
      <c r="C8195" s="165">
        <f t="shared" si="513"/>
        <v>12</v>
      </c>
      <c r="D8195" s="165">
        <f t="shared" si="514"/>
        <v>8</v>
      </c>
      <c r="E8195" s="165">
        <f>+Exports!B8198</f>
        <v>9</v>
      </c>
      <c r="F8195" s="165">
        <f>+WEEKDAY(ExportsELAP[[#This Row],[Date Prevailing]],1)</f>
        <v>5</v>
      </c>
      <c r="G8195" s="165">
        <f>+COUNTIFS(ECR_Hours!$K$6:$K$7,ExportsELAP[[#This Row],[Date Prevailing]])</f>
        <v>0</v>
      </c>
      <c r="H8195" s="165">
        <f t="shared" si="515"/>
        <v>5</v>
      </c>
      <c r="I8195" s="166">
        <f>+Exports!G8198</f>
        <v>3117.8213999999998</v>
      </c>
      <c r="J8195" s="166">
        <f>+'ELAP_IPCO-APND'!D8198</f>
        <v>200.58732000000001</v>
      </c>
      <c r="K8195" s="166">
        <f>+(ExportsELAP[[#This Row],[Exports kWh - MPT]]/1000)*ExportsELAP[[#This Row],[EIM Price]]</f>
        <v>625.39543886464799</v>
      </c>
      <c r="L8195" s="167" t="str">
        <f>+INDEX(ECR_Hours!$I$12:$I$15,MATCH(ExportsELAP[[#This Row],[Date Prevailing]],ECR_Hours!$H$12:$H$15,1))</f>
        <v>NS</v>
      </c>
      <c r="M81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6" spans="1:13" x14ac:dyDescent="0.25">
      <c r="A8196" s="164">
        <f>+Exports!A8199</f>
        <v>44903</v>
      </c>
      <c r="B8196" s="165">
        <f t="shared" si="512"/>
        <v>2022</v>
      </c>
      <c r="C8196" s="165">
        <f t="shared" si="513"/>
        <v>12</v>
      </c>
      <c r="D8196" s="165">
        <f t="shared" si="514"/>
        <v>8</v>
      </c>
      <c r="E8196" s="165">
        <f>+Exports!B8199</f>
        <v>10</v>
      </c>
      <c r="F8196" s="165">
        <f>+WEEKDAY(ExportsELAP[[#This Row],[Date Prevailing]],1)</f>
        <v>5</v>
      </c>
      <c r="G8196" s="165">
        <f>+COUNTIFS(ECR_Hours!$K$6:$K$7,ExportsELAP[[#This Row],[Date Prevailing]])</f>
        <v>0</v>
      </c>
      <c r="H8196" s="165">
        <f t="shared" si="515"/>
        <v>5</v>
      </c>
      <c r="I8196" s="166">
        <f>+Exports!G8199</f>
        <v>11850.655699999999</v>
      </c>
      <c r="J8196" s="166">
        <f>+'ELAP_IPCO-APND'!D8199</f>
        <v>156.20688000000001</v>
      </c>
      <c r="K8196" s="166">
        <f>+(ExportsELAP[[#This Row],[Exports kWh - MPT]]/1000)*ExportsELAP[[#This Row],[EIM Price]]</f>
        <v>1851.153952851216</v>
      </c>
      <c r="L8196" s="167" t="str">
        <f>+INDEX(ECR_Hours!$I$12:$I$15,MATCH(ExportsELAP[[#This Row],[Date Prevailing]],ECR_Hours!$H$12:$H$15,1))</f>
        <v>NS</v>
      </c>
      <c r="M81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7" spans="1:13" x14ac:dyDescent="0.25">
      <c r="A8197" s="164">
        <f>+Exports!A8200</f>
        <v>44903</v>
      </c>
      <c r="B8197" s="165">
        <f t="shared" si="512"/>
        <v>2022</v>
      </c>
      <c r="C8197" s="165">
        <f t="shared" si="513"/>
        <v>12</v>
      </c>
      <c r="D8197" s="165">
        <f t="shared" si="514"/>
        <v>8</v>
      </c>
      <c r="E8197" s="165">
        <f>+Exports!B8200</f>
        <v>11</v>
      </c>
      <c r="F8197" s="165">
        <f>+WEEKDAY(ExportsELAP[[#This Row],[Date Prevailing]],1)</f>
        <v>5</v>
      </c>
      <c r="G8197" s="165">
        <f>+COUNTIFS(ECR_Hours!$K$6:$K$7,ExportsELAP[[#This Row],[Date Prevailing]])</f>
        <v>0</v>
      </c>
      <c r="H8197" s="165">
        <f t="shared" si="515"/>
        <v>5</v>
      </c>
      <c r="I8197" s="166">
        <f>+Exports!G8200</f>
        <v>21857.740900000001</v>
      </c>
      <c r="J8197" s="166">
        <f>+'ELAP_IPCO-APND'!D8200</f>
        <v>153.29239000000001</v>
      </c>
      <c r="K8197" s="166">
        <f>+(ExportsELAP[[#This Row],[Exports kWh - MPT]]/1000)*ExportsELAP[[#This Row],[EIM Price]]</f>
        <v>3350.625342561751</v>
      </c>
      <c r="L8197" s="167" t="str">
        <f>+INDEX(ECR_Hours!$I$12:$I$15,MATCH(ExportsELAP[[#This Row],[Date Prevailing]],ECR_Hours!$H$12:$H$15,1))</f>
        <v>NS</v>
      </c>
      <c r="M81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8" spans="1:13" x14ac:dyDescent="0.25">
      <c r="A8198" s="164">
        <f>+Exports!A8201</f>
        <v>44903</v>
      </c>
      <c r="B8198" s="165">
        <f t="shared" si="512"/>
        <v>2022</v>
      </c>
      <c r="C8198" s="165">
        <f t="shared" si="513"/>
        <v>12</v>
      </c>
      <c r="D8198" s="165">
        <f t="shared" si="514"/>
        <v>8</v>
      </c>
      <c r="E8198" s="165">
        <f>+Exports!B8201</f>
        <v>12</v>
      </c>
      <c r="F8198" s="165">
        <f>+WEEKDAY(ExportsELAP[[#This Row],[Date Prevailing]],1)</f>
        <v>5</v>
      </c>
      <c r="G8198" s="165">
        <f>+COUNTIFS(ECR_Hours!$K$6:$K$7,ExportsELAP[[#This Row],[Date Prevailing]])</f>
        <v>0</v>
      </c>
      <c r="H8198" s="165">
        <f t="shared" si="515"/>
        <v>5</v>
      </c>
      <c r="I8198" s="166">
        <f>+Exports!G8201</f>
        <v>30866.9545</v>
      </c>
      <c r="J8198" s="166">
        <f>+'ELAP_IPCO-APND'!D8201</f>
        <v>168.07684</v>
      </c>
      <c r="K8198" s="166">
        <f>+(ExportsELAP[[#This Row],[Exports kWh - MPT]]/1000)*ExportsELAP[[#This Row],[EIM Price]]</f>
        <v>5188.0201727837803</v>
      </c>
      <c r="L8198" s="167" t="str">
        <f>+INDEX(ECR_Hours!$I$12:$I$15,MATCH(ExportsELAP[[#This Row],[Date Prevailing]],ECR_Hours!$H$12:$H$15,1))</f>
        <v>NS</v>
      </c>
      <c r="M81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199" spans="1:13" x14ac:dyDescent="0.25">
      <c r="A8199" s="164">
        <f>+Exports!A8202</f>
        <v>44903</v>
      </c>
      <c r="B8199" s="165">
        <f t="shared" si="512"/>
        <v>2022</v>
      </c>
      <c r="C8199" s="165">
        <f t="shared" si="513"/>
        <v>12</v>
      </c>
      <c r="D8199" s="165">
        <f t="shared" si="514"/>
        <v>8</v>
      </c>
      <c r="E8199" s="165">
        <f>+Exports!B8202</f>
        <v>13</v>
      </c>
      <c r="F8199" s="165">
        <f>+WEEKDAY(ExportsELAP[[#This Row],[Date Prevailing]],1)</f>
        <v>5</v>
      </c>
      <c r="G8199" s="165">
        <f>+COUNTIFS(ECR_Hours!$K$6:$K$7,ExportsELAP[[#This Row],[Date Prevailing]])</f>
        <v>0</v>
      </c>
      <c r="H8199" s="165">
        <f t="shared" si="515"/>
        <v>5</v>
      </c>
      <c r="I8199" s="166">
        <f>+Exports!G8202</f>
        <v>36379.623599999999</v>
      </c>
      <c r="J8199" s="166">
        <f>+'ELAP_IPCO-APND'!D8202</f>
        <v>181.59272000000001</v>
      </c>
      <c r="K8199" s="166">
        <f>+(ExportsELAP[[#This Row],[Exports kWh - MPT]]/1000)*ExportsELAP[[#This Row],[EIM Price]]</f>
        <v>6606.2748021001926</v>
      </c>
      <c r="L8199" s="167" t="str">
        <f>+INDEX(ECR_Hours!$I$12:$I$15,MATCH(ExportsELAP[[#This Row],[Date Prevailing]],ECR_Hours!$H$12:$H$15,1))</f>
        <v>NS</v>
      </c>
      <c r="M81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0" spans="1:13" x14ac:dyDescent="0.25">
      <c r="A8200" s="164">
        <f>+Exports!A8203</f>
        <v>44903</v>
      </c>
      <c r="B8200" s="165">
        <f t="shared" si="512"/>
        <v>2022</v>
      </c>
      <c r="C8200" s="165">
        <f t="shared" si="513"/>
        <v>12</v>
      </c>
      <c r="D8200" s="165">
        <f t="shared" si="514"/>
        <v>8</v>
      </c>
      <c r="E8200" s="165">
        <f>+Exports!B8203</f>
        <v>14</v>
      </c>
      <c r="F8200" s="165">
        <f>+WEEKDAY(ExportsELAP[[#This Row],[Date Prevailing]],1)</f>
        <v>5</v>
      </c>
      <c r="G8200" s="165">
        <f>+COUNTIFS(ECR_Hours!$K$6:$K$7,ExportsELAP[[#This Row],[Date Prevailing]])</f>
        <v>0</v>
      </c>
      <c r="H8200" s="165">
        <f t="shared" si="515"/>
        <v>5</v>
      </c>
      <c r="I8200" s="166">
        <f>+Exports!G8203</f>
        <v>35134.175300000003</v>
      </c>
      <c r="J8200" s="166">
        <f>+'ELAP_IPCO-APND'!D8203</f>
        <v>166.32371000000001</v>
      </c>
      <c r="K8200" s="166">
        <f>+(ExportsELAP[[#This Row],[Exports kWh - MPT]]/1000)*ExportsELAP[[#This Row],[EIM Price]]</f>
        <v>5843.6463836863641</v>
      </c>
      <c r="L8200" s="167" t="str">
        <f>+INDEX(ECR_Hours!$I$12:$I$15,MATCH(ExportsELAP[[#This Row],[Date Prevailing]],ECR_Hours!$H$12:$H$15,1))</f>
        <v>NS</v>
      </c>
      <c r="M82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1" spans="1:13" x14ac:dyDescent="0.25">
      <c r="A8201" s="164">
        <f>+Exports!A8204</f>
        <v>44903</v>
      </c>
      <c r="B8201" s="165">
        <f t="shared" si="512"/>
        <v>2022</v>
      </c>
      <c r="C8201" s="165">
        <f t="shared" si="513"/>
        <v>12</v>
      </c>
      <c r="D8201" s="165">
        <f t="shared" si="514"/>
        <v>8</v>
      </c>
      <c r="E8201" s="165">
        <f>+Exports!B8204</f>
        <v>15</v>
      </c>
      <c r="F8201" s="165">
        <f>+WEEKDAY(ExportsELAP[[#This Row],[Date Prevailing]],1)</f>
        <v>5</v>
      </c>
      <c r="G8201" s="165">
        <f>+COUNTIFS(ECR_Hours!$K$6:$K$7,ExportsELAP[[#This Row],[Date Prevailing]])</f>
        <v>0</v>
      </c>
      <c r="H8201" s="165">
        <f t="shared" si="515"/>
        <v>5</v>
      </c>
      <c r="I8201" s="166">
        <f>+Exports!G8204</f>
        <v>28535.528899999998</v>
      </c>
      <c r="J8201" s="166">
        <f>+'ELAP_IPCO-APND'!D8204</f>
        <v>167.79179999999999</v>
      </c>
      <c r="K8201" s="166">
        <f>+(ExportsELAP[[#This Row],[Exports kWh - MPT]]/1000)*ExportsELAP[[#This Row],[EIM Price]]</f>
        <v>4788.0277580830198</v>
      </c>
      <c r="L8201" s="167" t="str">
        <f>+INDEX(ECR_Hours!$I$12:$I$15,MATCH(ExportsELAP[[#This Row],[Date Prevailing]],ECR_Hours!$H$12:$H$15,1))</f>
        <v>NS</v>
      </c>
      <c r="M82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2" spans="1:13" x14ac:dyDescent="0.25">
      <c r="A8202" s="164">
        <f>+Exports!A8205</f>
        <v>44903</v>
      </c>
      <c r="B8202" s="165">
        <f t="shared" si="512"/>
        <v>2022</v>
      </c>
      <c r="C8202" s="165">
        <f t="shared" si="513"/>
        <v>12</v>
      </c>
      <c r="D8202" s="165">
        <f t="shared" si="514"/>
        <v>8</v>
      </c>
      <c r="E8202" s="165">
        <f>+Exports!B8205</f>
        <v>16</v>
      </c>
      <c r="F8202" s="165">
        <f>+WEEKDAY(ExportsELAP[[#This Row],[Date Prevailing]],1)</f>
        <v>5</v>
      </c>
      <c r="G8202" s="165">
        <f>+COUNTIFS(ECR_Hours!$K$6:$K$7,ExportsELAP[[#This Row],[Date Prevailing]])</f>
        <v>0</v>
      </c>
      <c r="H8202" s="165">
        <f t="shared" si="515"/>
        <v>5</v>
      </c>
      <c r="I8202" s="166">
        <f>+Exports!G8205</f>
        <v>15024.1584</v>
      </c>
      <c r="J8202" s="166">
        <f>+'ELAP_IPCO-APND'!D8205</f>
        <v>182.07479000000001</v>
      </c>
      <c r="K8202" s="166">
        <f>+(ExportsELAP[[#This Row],[Exports kWh - MPT]]/1000)*ExportsELAP[[#This Row],[EIM Price]]</f>
        <v>2735.5204856067362</v>
      </c>
      <c r="L8202" s="167" t="str">
        <f>+INDEX(ECR_Hours!$I$12:$I$15,MATCH(ExportsELAP[[#This Row],[Date Prevailing]],ECR_Hours!$H$12:$H$15,1))</f>
        <v>NS</v>
      </c>
      <c r="M82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3" spans="1:13" x14ac:dyDescent="0.25">
      <c r="A8203" s="164">
        <f>+Exports!A8206</f>
        <v>44903</v>
      </c>
      <c r="B8203" s="165">
        <f t="shared" si="512"/>
        <v>2022</v>
      </c>
      <c r="C8203" s="165">
        <f t="shared" si="513"/>
        <v>12</v>
      </c>
      <c r="D8203" s="165">
        <f t="shared" si="514"/>
        <v>8</v>
      </c>
      <c r="E8203" s="165">
        <f>+Exports!B8206</f>
        <v>17</v>
      </c>
      <c r="F8203" s="165">
        <f>+WEEKDAY(ExportsELAP[[#This Row],[Date Prevailing]],1)</f>
        <v>5</v>
      </c>
      <c r="G8203" s="165">
        <f>+COUNTIFS(ECR_Hours!$K$6:$K$7,ExportsELAP[[#This Row],[Date Prevailing]])</f>
        <v>0</v>
      </c>
      <c r="H8203" s="165">
        <f t="shared" si="515"/>
        <v>5</v>
      </c>
      <c r="I8203" s="166">
        <f>+Exports!G8206</f>
        <v>3673.1752000000001</v>
      </c>
      <c r="J8203" s="166">
        <f>+'ELAP_IPCO-APND'!D8206</f>
        <v>196.30992000000001</v>
      </c>
      <c r="K8203" s="166">
        <f>+(ExportsELAP[[#This Row],[Exports kWh - MPT]]/1000)*ExportsELAP[[#This Row],[EIM Price]]</f>
        <v>721.08072965798408</v>
      </c>
      <c r="L8203" s="167" t="str">
        <f>+INDEX(ECR_Hours!$I$12:$I$15,MATCH(ExportsELAP[[#This Row],[Date Prevailing]],ECR_Hours!$H$12:$H$15,1))</f>
        <v>NS</v>
      </c>
      <c r="M82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4" spans="1:13" x14ac:dyDescent="0.25">
      <c r="A8204" s="164">
        <f>+Exports!A8207</f>
        <v>44903</v>
      </c>
      <c r="B8204" s="165">
        <f t="shared" si="512"/>
        <v>2022</v>
      </c>
      <c r="C8204" s="165">
        <f t="shared" si="513"/>
        <v>12</v>
      </c>
      <c r="D8204" s="165">
        <f t="shared" si="514"/>
        <v>8</v>
      </c>
      <c r="E8204" s="165">
        <f>+Exports!B8207</f>
        <v>18</v>
      </c>
      <c r="F8204" s="165">
        <f>+WEEKDAY(ExportsELAP[[#This Row],[Date Prevailing]],1)</f>
        <v>5</v>
      </c>
      <c r="G8204" s="165">
        <f>+COUNTIFS(ECR_Hours!$K$6:$K$7,ExportsELAP[[#This Row],[Date Prevailing]])</f>
        <v>0</v>
      </c>
      <c r="H8204" s="165">
        <f t="shared" si="515"/>
        <v>5</v>
      </c>
      <c r="I8204" s="166">
        <f>+Exports!G8207</f>
        <v>36.910899999999998</v>
      </c>
      <c r="J8204" s="166">
        <f>+'ELAP_IPCO-APND'!D8207</f>
        <v>215.53616</v>
      </c>
      <c r="K8204" s="166">
        <f>+(ExportsELAP[[#This Row],[Exports kWh - MPT]]/1000)*ExportsELAP[[#This Row],[EIM Price]]</f>
        <v>7.9556336481439986</v>
      </c>
      <c r="L8204" s="167" t="str">
        <f>+INDEX(ECR_Hours!$I$12:$I$15,MATCH(ExportsELAP[[#This Row],[Date Prevailing]],ECR_Hours!$H$12:$H$15,1))</f>
        <v>NS</v>
      </c>
      <c r="M82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5" spans="1:13" x14ac:dyDescent="0.25">
      <c r="A8205" s="164">
        <f>+Exports!A8208</f>
        <v>44903</v>
      </c>
      <c r="B8205" s="165">
        <f t="shared" si="512"/>
        <v>2022</v>
      </c>
      <c r="C8205" s="165">
        <f t="shared" si="513"/>
        <v>12</v>
      </c>
      <c r="D8205" s="165">
        <f t="shared" si="514"/>
        <v>8</v>
      </c>
      <c r="E8205" s="165">
        <f>+Exports!B8208</f>
        <v>19</v>
      </c>
      <c r="F8205" s="165">
        <f>+WEEKDAY(ExportsELAP[[#This Row],[Date Prevailing]],1)</f>
        <v>5</v>
      </c>
      <c r="G8205" s="165">
        <f>+COUNTIFS(ECR_Hours!$K$6:$K$7,ExportsELAP[[#This Row],[Date Prevailing]])</f>
        <v>0</v>
      </c>
      <c r="H8205" s="165">
        <f t="shared" si="515"/>
        <v>5</v>
      </c>
      <c r="I8205" s="166">
        <f>+Exports!G8208</f>
        <v>4.4394</v>
      </c>
      <c r="J8205" s="166">
        <f>+'ELAP_IPCO-APND'!D8208</f>
        <v>223.96084999999999</v>
      </c>
      <c r="K8205" s="166">
        <f>+(ExportsELAP[[#This Row],[Exports kWh - MPT]]/1000)*ExportsELAP[[#This Row],[EIM Price]]</f>
        <v>0.99425179748999992</v>
      </c>
      <c r="L8205" s="167" t="str">
        <f>+INDEX(ECR_Hours!$I$12:$I$15,MATCH(ExportsELAP[[#This Row],[Date Prevailing]],ECR_Hours!$H$12:$H$15,1))</f>
        <v>NS</v>
      </c>
      <c r="M82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6" spans="1:13" x14ac:dyDescent="0.25">
      <c r="A8206" s="164">
        <f>+Exports!A8209</f>
        <v>44903</v>
      </c>
      <c r="B8206" s="165">
        <f t="shared" si="512"/>
        <v>2022</v>
      </c>
      <c r="C8206" s="165">
        <f t="shared" si="513"/>
        <v>12</v>
      </c>
      <c r="D8206" s="165">
        <f t="shared" si="514"/>
        <v>8</v>
      </c>
      <c r="E8206" s="165">
        <f>+Exports!B8209</f>
        <v>20</v>
      </c>
      <c r="F8206" s="165">
        <f>+WEEKDAY(ExportsELAP[[#This Row],[Date Prevailing]],1)</f>
        <v>5</v>
      </c>
      <c r="G8206" s="165">
        <f>+COUNTIFS(ECR_Hours!$K$6:$K$7,ExportsELAP[[#This Row],[Date Prevailing]])</f>
        <v>0</v>
      </c>
      <c r="H8206" s="165">
        <f t="shared" si="515"/>
        <v>5</v>
      </c>
      <c r="I8206" s="166">
        <f>+Exports!G8209</f>
        <v>3.8414000000000001</v>
      </c>
      <c r="J8206" s="166">
        <f>+'ELAP_IPCO-APND'!D8209</f>
        <v>221.52462</v>
      </c>
      <c r="K8206" s="166">
        <f>+(ExportsELAP[[#This Row],[Exports kWh - MPT]]/1000)*ExportsELAP[[#This Row],[EIM Price]]</f>
        <v>0.85096467526800001</v>
      </c>
      <c r="L8206" s="167" t="str">
        <f>+INDEX(ECR_Hours!$I$12:$I$15,MATCH(ExportsELAP[[#This Row],[Date Prevailing]],ECR_Hours!$H$12:$H$15,1))</f>
        <v>NS</v>
      </c>
      <c r="M82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7" spans="1:13" x14ac:dyDescent="0.25">
      <c r="A8207" s="164">
        <f>+Exports!A8210</f>
        <v>44903</v>
      </c>
      <c r="B8207" s="165">
        <f t="shared" si="512"/>
        <v>2022</v>
      </c>
      <c r="C8207" s="165">
        <f t="shared" si="513"/>
        <v>12</v>
      </c>
      <c r="D8207" s="165">
        <f t="shared" si="514"/>
        <v>8</v>
      </c>
      <c r="E8207" s="165">
        <f>+Exports!B8210</f>
        <v>21</v>
      </c>
      <c r="F8207" s="165">
        <f>+WEEKDAY(ExportsELAP[[#This Row],[Date Prevailing]],1)</f>
        <v>5</v>
      </c>
      <c r="G8207" s="165">
        <f>+COUNTIFS(ECR_Hours!$K$6:$K$7,ExportsELAP[[#This Row],[Date Prevailing]])</f>
        <v>0</v>
      </c>
      <c r="H8207" s="165">
        <f t="shared" si="515"/>
        <v>5</v>
      </c>
      <c r="I8207" s="166">
        <f>+Exports!G8210</f>
        <v>4.7279999999999998</v>
      </c>
      <c r="J8207" s="166">
        <f>+'ELAP_IPCO-APND'!D8210</f>
        <v>225.39559</v>
      </c>
      <c r="K8207" s="166">
        <f>+(ExportsELAP[[#This Row],[Exports kWh - MPT]]/1000)*ExportsELAP[[#This Row],[EIM Price]]</f>
        <v>1.0656703495199999</v>
      </c>
      <c r="L8207" s="167" t="str">
        <f>+INDEX(ECR_Hours!$I$12:$I$15,MATCH(ExportsELAP[[#This Row],[Date Prevailing]],ECR_Hours!$H$12:$H$15,1))</f>
        <v>NS</v>
      </c>
      <c r="M82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8" spans="1:13" x14ac:dyDescent="0.25">
      <c r="A8208" s="164">
        <f>+Exports!A8211</f>
        <v>44903</v>
      </c>
      <c r="B8208" s="165">
        <f t="shared" si="512"/>
        <v>2022</v>
      </c>
      <c r="C8208" s="165">
        <f t="shared" si="513"/>
        <v>12</v>
      </c>
      <c r="D8208" s="165">
        <f t="shared" si="514"/>
        <v>8</v>
      </c>
      <c r="E8208" s="165">
        <f>+Exports!B8211</f>
        <v>22</v>
      </c>
      <c r="F8208" s="165">
        <f>+WEEKDAY(ExportsELAP[[#This Row],[Date Prevailing]],1)</f>
        <v>5</v>
      </c>
      <c r="G8208" s="165">
        <f>+COUNTIFS(ECR_Hours!$K$6:$K$7,ExportsELAP[[#This Row],[Date Prevailing]])</f>
        <v>0</v>
      </c>
      <c r="H8208" s="165">
        <f t="shared" si="515"/>
        <v>5</v>
      </c>
      <c r="I8208" s="166">
        <f>+Exports!G8211</f>
        <v>5.120099999999999</v>
      </c>
      <c r="J8208" s="166">
        <f>+'ELAP_IPCO-APND'!D8211</f>
        <v>210.17411999999999</v>
      </c>
      <c r="K8208" s="166">
        <f>+(ExportsELAP[[#This Row],[Exports kWh - MPT]]/1000)*ExportsELAP[[#This Row],[EIM Price]]</f>
        <v>1.0761125118119996</v>
      </c>
      <c r="L8208" s="167" t="str">
        <f>+INDEX(ECR_Hours!$I$12:$I$15,MATCH(ExportsELAP[[#This Row],[Date Prevailing]],ECR_Hours!$H$12:$H$15,1))</f>
        <v>NS</v>
      </c>
      <c r="M82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09" spans="1:13" x14ac:dyDescent="0.25">
      <c r="A8209" s="164">
        <f>+Exports!A8212</f>
        <v>44903</v>
      </c>
      <c r="B8209" s="165">
        <f t="shared" si="512"/>
        <v>2022</v>
      </c>
      <c r="C8209" s="165">
        <f t="shared" si="513"/>
        <v>12</v>
      </c>
      <c r="D8209" s="165">
        <f t="shared" si="514"/>
        <v>8</v>
      </c>
      <c r="E8209" s="165">
        <f>+Exports!B8212</f>
        <v>23</v>
      </c>
      <c r="F8209" s="165">
        <f>+WEEKDAY(ExportsELAP[[#This Row],[Date Prevailing]],1)</f>
        <v>5</v>
      </c>
      <c r="G8209" s="165">
        <f>+COUNTIFS(ECR_Hours!$K$6:$K$7,ExportsELAP[[#This Row],[Date Prevailing]])</f>
        <v>0</v>
      </c>
      <c r="H8209" s="165">
        <f t="shared" si="515"/>
        <v>5</v>
      </c>
      <c r="I8209" s="166">
        <f>+Exports!G8212</f>
        <v>5.9023000000000003</v>
      </c>
      <c r="J8209" s="166">
        <f>+'ELAP_IPCO-APND'!D8212</f>
        <v>208.54324</v>
      </c>
      <c r="K8209" s="166">
        <f>+(ExportsELAP[[#This Row],[Exports kWh - MPT]]/1000)*ExportsELAP[[#This Row],[EIM Price]]</f>
        <v>1.2308847654520001</v>
      </c>
      <c r="L8209" s="167" t="str">
        <f>+INDEX(ECR_Hours!$I$12:$I$15,MATCH(ExportsELAP[[#This Row],[Date Prevailing]],ECR_Hours!$H$12:$H$15,1))</f>
        <v>NS</v>
      </c>
      <c r="M82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0" spans="1:13" x14ac:dyDescent="0.25">
      <c r="A8210" s="164">
        <f>+Exports!A8213</f>
        <v>44903</v>
      </c>
      <c r="B8210" s="165">
        <f t="shared" si="512"/>
        <v>2022</v>
      </c>
      <c r="C8210" s="165">
        <f t="shared" si="513"/>
        <v>12</v>
      </c>
      <c r="D8210" s="165">
        <f t="shared" si="514"/>
        <v>8</v>
      </c>
      <c r="E8210" s="165">
        <f>+Exports!B8213</f>
        <v>24</v>
      </c>
      <c r="F8210" s="165">
        <f>+WEEKDAY(ExportsELAP[[#This Row],[Date Prevailing]],1)</f>
        <v>5</v>
      </c>
      <c r="G8210" s="165">
        <f>+COUNTIFS(ECR_Hours!$K$6:$K$7,ExportsELAP[[#This Row],[Date Prevailing]])</f>
        <v>0</v>
      </c>
      <c r="H8210" s="165">
        <f t="shared" si="515"/>
        <v>5</v>
      </c>
      <c r="I8210" s="166">
        <f>+Exports!G8213</f>
        <v>5.7294999999999989</v>
      </c>
      <c r="J8210" s="166">
        <f>+'ELAP_IPCO-APND'!D8213</f>
        <v>195.90815000000001</v>
      </c>
      <c r="K8210" s="166">
        <f>+(ExportsELAP[[#This Row],[Exports kWh - MPT]]/1000)*ExportsELAP[[#This Row],[EIM Price]]</f>
        <v>1.1224557454249999</v>
      </c>
      <c r="L8210" s="167" t="str">
        <f>+INDEX(ECR_Hours!$I$12:$I$15,MATCH(ExportsELAP[[#This Row],[Date Prevailing]],ECR_Hours!$H$12:$H$15,1))</f>
        <v>NS</v>
      </c>
      <c r="M82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1" spans="1:13" x14ac:dyDescent="0.25">
      <c r="A8211" s="164">
        <f>+Exports!A8214</f>
        <v>44904</v>
      </c>
      <c r="B8211" s="165">
        <f t="shared" si="512"/>
        <v>2022</v>
      </c>
      <c r="C8211" s="165">
        <f t="shared" si="513"/>
        <v>12</v>
      </c>
      <c r="D8211" s="165">
        <f t="shared" si="514"/>
        <v>9</v>
      </c>
      <c r="E8211" s="165">
        <f>+Exports!B8214</f>
        <v>1</v>
      </c>
      <c r="F8211" s="165">
        <f>+WEEKDAY(ExportsELAP[[#This Row],[Date Prevailing]],1)</f>
        <v>6</v>
      </c>
      <c r="G8211" s="165">
        <f>+COUNTIFS(ECR_Hours!$K$6:$K$7,ExportsELAP[[#This Row],[Date Prevailing]])</f>
        <v>0</v>
      </c>
      <c r="H8211" s="165">
        <f t="shared" si="515"/>
        <v>6</v>
      </c>
      <c r="I8211" s="166">
        <f>+Exports!G8214</f>
        <v>5.6627999999999998</v>
      </c>
      <c r="J8211" s="166">
        <f>+'ELAP_IPCO-APND'!D8214</f>
        <v>182.46983</v>
      </c>
      <c r="K8211" s="166">
        <f>+(ExportsELAP[[#This Row],[Exports kWh - MPT]]/1000)*ExportsELAP[[#This Row],[EIM Price]]</f>
        <v>1.033290153324</v>
      </c>
      <c r="L8211" s="167" t="str">
        <f>+INDEX(ECR_Hours!$I$12:$I$15,MATCH(ExportsELAP[[#This Row],[Date Prevailing]],ECR_Hours!$H$12:$H$15,1))</f>
        <v>NS</v>
      </c>
      <c r="M82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2" spans="1:13" x14ac:dyDescent="0.25">
      <c r="A8212" s="164">
        <f>+Exports!A8215</f>
        <v>44904</v>
      </c>
      <c r="B8212" s="165">
        <f t="shared" si="512"/>
        <v>2022</v>
      </c>
      <c r="C8212" s="165">
        <f t="shared" si="513"/>
        <v>12</v>
      </c>
      <c r="D8212" s="165">
        <f t="shared" si="514"/>
        <v>9</v>
      </c>
      <c r="E8212" s="165">
        <f>+Exports!B8215</f>
        <v>2</v>
      </c>
      <c r="F8212" s="165">
        <f>+WEEKDAY(ExportsELAP[[#This Row],[Date Prevailing]],1)</f>
        <v>6</v>
      </c>
      <c r="G8212" s="165">
        <f>+COUNTIFS(ECR_Hours!$K$6:$K$7,ExportsELAP[[#This Row],[Date Prevailing]])</f>
        <v>0</v>
      </c>
      <c r="H8212" s="165">
        <f t="shared" si="515"/>
        <v>6</v>
      </c>
      <c r="I8212" s="166">
        <f>+Exports!G8215</f>
        <v>7.3890000000000002</v>
      </c>
      <c r="J8212" s="166">
        <f>+'ELAP_IPCO-APND'!D8215</f>
        <v>220.18225000000001</v>
      </c>
      <c r="K8212" s="166">
        <f>+(ExportsELAP[[#This Row],[Exports kWh - MPT]]/1000)*ExportsELAP[[#This Row],[EIM Price]]</f>
        <v>1.6269266452500002</v>
      </c>
      <c r="L8212" s="167" t="str">
        <f>+INDEX(ECR_Hours!$I$12:$I$15,MATCH(ExportsELAP[[#This Row],[Date Prevailing]],ECR_Hours!$H$12:$H$15,1))</f>
        <v>NS</v>
      </c>
      <c r="M82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3" spans="1:13" x14ac:dyDescent="0.25">
      <c r="A8213" s="164">
        <f>+Exports!A8216</f>
        <v>44904</v>
      </c>
      <c r="B8213" s="165">
        <f t="shared" si="512"/>
        <v>2022</v>
      </c>
      <c r="C8213" s="165">
        <f t="shared" si="513"/>
        <v>12</v>
      </c>
      <c r="D8213" s="165">
        <f t="shared" si="514"/>
        <v>9</v>
      </c>
      <c r="E8213" s="165">
        <f>+Exports!B8216</f>
        <v>3</v>
      </c>
      <c r="F8213" s="165">
        <f>+WEEKDAY(ExportsELAP[[#This Row],[Date Prevailing]],1)</f>
        <v>6</v>
      </c>
      <c r="G8213" s="165">
        <f>+COUNTIFS(ECR_Hours!$K$6:$K$7,ExportsELAP[[#This Row],[Date Prevailing]])</f>
        <v>0</v>
      </c>
      <c r="H8213" s="165">
        <f t="shared" si="515"/>
        <v>6</v>
      </c>
      <c r="I8213" s="166">
        <f>+Exports!G8216</f>
        <v>7.6215000000000002</v>
      </c>
      <c r="J8213" s="166">
        <f>+'ELAP_IPCO-APND'!D8216</f>
        <v>210.99889999999999</v>
      </c>
      <c r="K8213" s="166">
        <f>+(ExportsELAP[[#This Row],[Exports kWh - MPT]]/1000)*ExportsELAP[[#This Row],[EIM Price]]</f>
        <v>1.6081281163499999</v>
      </c>
      <c r="L8213" s="167" t="str">
        <f>+INDEX(ECR_Hours!$I$12:$I$15,MATCH(ExportsELAP[[#This Row],[Date Prevailing]],ECR_Hours!$H$12:$H$15,1))</f>
        <v>NS</v>
      </c>
      <c r="M82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4" spans="1:13" x14ac:dyDescent="0.25">
      <c r="A8214" s="164">
        <f>+Exports!A8217</f>
        <v>44904</v>
      </c>
      <c r="B8214" s="165">
        <f t="shared" si="512"/>
        <v>2022</v>
      </c>
      <c r="C8214" s="165">
        <f t="shared" si="513"/>
        <v>12</v>
      </c>
      <c r="D8214" s="165">
        <f t="shared" si="514"/>
        <v>9</v>
      </c>
      <c r="E8214" s="165">
        <f>+Exports!B8217</f>
        <v>4</v>
      </c>
      <c r="F8214" s="165">
        <f>+WEEKDAY(ExportsELAP[[#This Row],[Date Prevailing]],1)</f>
        <v>6</v>
      </c>
      <c r="G8214" s="165">
        <f>+COUNTIFS(ECR_Hours!$K$6:$K$7,ExportsELAP[[#This Row],[Date Prevailing]])</f>
        <v>0</v>
      </c>
      <c r="H8214" s="165">
        <f t="shared" si="515"/>
        <v>6</v>
      </c>
      <c r="I8214" s="166">
        <f>+Exports!G8217</f>
        <v>5.6667999999999994</v>
      </c>
      <c r="J8214" s="166">
        <f>+'ELAP_IPCO-APND'!D8217</f>
        <v>228.52063999999999</v>
      </c>
      <c r="K8214" s="166">
        <f>+(ExportsELAP[[#This Row],[Exports kWh - MPT]]/1000)*ExportsELAP[[#This Row],[EIM Price]]</f>
        <v>1.2949807627519998</v>
      </c>
      <c r="L8214" s="167" t="str">
        <f>+INDEX(ECR_Hours!$I$12:$I$15,MATCH(ExportsELAP[[#This Row],[Date Prevailing]],ECR_Hours!$H$12:$H$15,1))</f>
        <v>NS</v>
      </c>
      <c r="M82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5" spans="1:13" x14ac:dyDescent="0.25">
      <c r="A8215" s="164">
        <f>+Exports!A8218</f>
        <v>44904</v>
      </c>
      <c r="B8215" s="165">
        <f t="shared" si="512"/>
        <v>2022</v>
      </c>
      <c r="C8215" s="165">
        <f t="shared" si="513"/>
        <v>12</v>
      </c>
      <c r="D8215" s="165">
        <f t="shared" si="514"/>
        <v>9</v>
      </c>
      <c r="E8215" s="165">
        <f>+Exports!B8218</f>
        <v>5</v>
      </c>
      <c r="F8215" s="165">
        <f>+WEEKDAY(ExportsELAP[[#This Row],[Date Prevailing]],1)</f>
        <v>6</v>
      </c>
      <c r="G8215" s="165">
        <f>+COUNTIFS(ECR_Hours!$K$6:$K$7,ExportsELAP[[#This Row],[Date Prevailing]])</f>
        <v>0</v>
      </c>
      <c r="H8215" s="165">
        <f t="shared" si="515"/>
        <v>6</v>
      </c>
      <c r="I8215" s="166">
        <f>+Exports!G8218</f>
        <v>5.9566999999999988</v>
      </c>
      <c r="J8215" s="166">
        <f>+'ELAP_IPCO-APND'!D8218</f>
        <v>240.08412000000001</v>
      </c>
      <c r="K8215" s="166">
        <f>+(ExportsELAP[[#This Row],[Exports kWh - MPT]]/1000)*ExportsELAP[[#This Row],[EIM Price]]</f>
        <v>1.4301090776039997</v>
      </c>
      <c r="L8215" s="167" t="str">
        <f>+INDEX(ECR_Hours!$I$12:$I$15,MATCH(ExportsELAP[[#This Row],[Date Prevailing]],ECR_Hours!$H$12:$H$15,1))</f>
        <v>NS</v>
      </c>
      <c r="M82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6" spans="1:13" x14ac:dyDescent="0.25">
      <c r="A8216" s="164">
        <f>+Exports!A8219</f>
        <v>44904</v>
      </c>
      <c r="B8216" s="165">
        <f t="shared" si="512"/>
        <v>2022</v>
      </c>
      <c r="C8216" s="165">
        <f t="shared" si="513"/>
        <v>12</v>
      </c>
      <c r="D8216" s="165">
        <f t="shared" si="514"/>
        <v>9</v>
      </c>
      <c r="E8216" s="165">
        <f>+Exports!B8219</f>
        <v>6</v>
      </c>
      <c r="F8216" s="165">
        <f>+WEEKDAY(ExportsELAP[[#This Row],[Date Prevailing]],1)</f>
        <v>6</v>
      </c>
      <c r="G8216" s="165">
        <f>+COUNTIFS(ECR_Hours!$K$6:$K$7,ExportsELAP[[#This Row],[Date Prevailing]])</f>
        <v>0</v>
      </c>
      <c r="H8216" s="165">
        <f t="shared" si="515"/>
        <v>6</v>
      </c>
      <c r="I8216" s="166">
        <f>+Exports!G8219</f>
        <v>5.4454999999999991</v>
      </c>
      <c r="J8216" s="166">
        <f>+'ELAP_IPCO-APND'!D8219</f>
        <v>275.47205000000002</v>
      </c>
      <c r="K8216" s="166">
        <f>+(ExportsELAP[[#This Row],[Exports kWh - MPT]]/1000)*ExportsELAP[[#This Row],[EIM Price]]</f>
        <v>1.5000830482749998</v>
      </c>
      <c r="L8216" s="167" t="str">
        <f>+INDEX(ECR_Hours!$I$12:$I$15,MATCH(ExportsELAP[[#This Row],[Date Prevailing]],ECR_Hours!$H$12:$H$15,1))</f>
        <v>NS</v>
      </c>
      <c r="M82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7" spans="1:13" x14ac:dyDescent="0.25">
      <c r="A8217" s="164">
        <f>+Exports!A8220</f>
        <v>44904</v>
      </c>
      <c r="B8217" s="165">
        <f t="shared" si="512"/>
        <v>2022</v>
      </c>
      <c r="C8217" s="165">
        <f t="shared" si="513"/>
        <v>12</v>
      </c>
      <c r="D8217" s="165">
        <f t="shared" si="514"/>
        <v>9</v>
      </c>
      <c r="E8217" s="165">
        <f>+Exports!B8220</f>
        <v>7</v>
      </c>
      <c r="F8217" s="165">
        <f>+WEEKDAY(ExportsELAP[[#This Row],[Date Prevailing]],1)</f>
        <v>6</v>
      </c>
      <c r="G8217" s="165">
        <f>+COUNTIFS(ECR_Hours!$K$6:$K$7,ExportsELAP[[#This Row],[Date Prevailing]])</f>
        <v>0</v>
      </c>
      <c r="H8217" s="165">
        <f t="shared" si="515"/>
        <v>6</v>
      </c>
      <c r="I8217" s="166">
        <f>+Exports!G8220</f>
        <v>7.1283999999999992</v>
      </c>
      <c r="J8217" s="166">
        <f>+'ELAP_IPCO-APND'!D8220</f>
        <v>321.55840999999998</v>
      </c>
      <c r="K8217" s="166">
        <f>+(ExportsELAP[[#This Row],[Exports kWh - MPT]]/1000)*ExportsELAP[[#This Row],[EIM Price]]</f>
        <v>2.2921969698439995</v>
      </c>
      <c r="L8217" s="167" t="str">
        <f>+INDEX(ECR_Hours!$I$12:$I$15,MATCH(ExportsELAP[[#This Row],[Date Prevailing]],ECR_Hours!$H$12:$H$15,1))</f>
        <v>NS</v>
      </c>
      <c r="M82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8" spans="1:13" x14ac:dyDescent="0.25">
      <c r="A8218" s="164">
        <f>+Exports!A8221</f>
        <v>44904</v>
      </c>
      <c r="B8218" s="165">
        <f t="shared" si="512"/>
        <v>2022</v>
      </c>
      <c r="C8218" s="165">
        <f t="shared" si="513"/>
        <v>12</v>
      </c>
      <c r="D8218" s="165">
        <f t="shared" si="514"/>
        <v>9</v>
      </c>
      <c r="E8218" s="165">
        <f>+Exports!B8221</f>
        <v>8</v>
      </c>
      <c r="F8218" s="165">
        <f>+WEEKDAY(ExportsELAP[[#This Row],[Date Prevailing]],1)</f>
        <v>6</v>
      </c>
      <c r="G8218" s="165">
        <f>+COUNTIFS(ECR_Hours!$K$6:$K$7,ExportsELAP[[#This Row],[Date Prevailing]])</f>
        <v>0</v>
      </c>
      <c r="H8218" s="165">
        <f t="shared" si="515"/>
        <v>6</v>
      </c>
      <c r="I8218" s="166">
        <f>+Exports!G8221</f>
        <v>11.133599999999999</v>
      </c>
      <c r="J8218" s="166">
        <f>+'ELAP_IPCO-APND'!D8221</f>
        <v>345.24644000000001</v>
      </c>
      <c r="K8218" s="166">
        <f>+(ExportsELAP[[#This Row],[Exports kWh - MPT]]/1000)*ExportsELAP[[#This Row],[EIM Price]]</f>
        <v>3.8438357643839995</v>
      </c>
      <c r="L8218" s="167" t="str">
        <f>+INDEX(ECR_Hours!$I$12:$I$15,MATCH(ExportsELAP[[#This Row],[Date Prevailing]],ECR_Hours!$H$12:$H$15,1))</f>
        <v>NS</v>
      </c>
      <c r="M82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19" spans="1:13" x14ac:dyDescent="0.25">
      <c r="A8219" s="164">
        <f>+Exports!A8222</f>
        <v>44904</v>
      </c>
      <c r="B8219" s="165">
        <f t="shared" si="512"/>
        <v>2022</v>
      </c>
      <c r="C8219" s="165">
        <f t="shared" si="513"/>
        <v>12</v>
      </c>
      <c r="D8219" s="165">
        <f t="shared" si="514"/>
        <v>9</v>
      </c>
      <c r="E8219" s="165">
        <f>+Exports!B8222</f>
        <v>9</v>
      </c>
      <c r="F8219" s="165">
        <f>+WEEKDAY(ExportsELAP[[#This Row],[Date Prevailing]],1)</f>
        <v>6</v>
      </c>
      <c r="G8219" s="165">
        <f>+COUNTIFS(ECR_Hours!$K$6:$K$7,ExportsELAP[[#This Row],[Date Prevailing]])</f>
        <v>0</v>
      </c>
      <c r="H8219" s="165">
        <f t="shared" si="515"/>
        <v>6</v>
      </c>
      <c r="I8219" s="166">
        <f>+Exports!G8222</f>
        <v>385.38530000000003</v>
      </c>
      <c r="J8219" s="166">
        <f>+'ELAP_IPCO-APND'!D8222</f>
        <v>308.77616</v>
      </c>
      <c r="K8219" s="166">
        <f>+(ExportsELAP[[#This Row],[Exports kWh - MPT]]/1000)*ExportsELAP[[#This Row],[EIM Price]]</f>
        <v>118.99779305444801</v>
      </c>
      <c r="L8219" s="167" t="str">
        <f>+INDEX(ECR_Hours!$I$12:$I$15,MATCH(ExportsELAP[[#This Row],[Date Prevailing]],ECR_Hours!$H$12:$H$15,1))</f>
        <v>NS</v>
      </c>
      <c r="M82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0" spans="1:13" x14ac:dyDescent="0.25">
      <c r="A8220" s="164">
        <f>+Exports!A8223</f>
        <v>44904</v>
      </c>
      <c r="B8220" s="165">
        <f t="shared" si="512"/>
        <v>2022</v>
      </c>
      <c r="C8220" s="165">
        <f t="shared" si="513"/>
        <v>12</v>
      </c>
      <c r="D8220" s="165">
        <f t="shared" si="514"/>
        <v>9</v>
      </c>
      <c r="E8220" s="165">
        <f>+Exports!B8223</f>
        <v>10</v>
      </c>
      <c r="F8220" s="165">
        <f>+WEEKDAY(ExportsELAP[[#This Row],[Date Prevailing]],1)</f>
        <v>6</v>
      </c>
      <c r="G8220" s="165">
        <f>+COUNTIFS(ECR_Hours!$K$6:$K$7,ExportsELAP[[#This Row],[Date Prevailing]])</f>
        <v>0</v>
      </c>
      <c r="H8220" s="165">
        <f t="shared" si="515"/>
        <v>6</v>
      </c>
      <c r="I8220" s="166">
        <f>+Exports!G8223</f>
        <v>2764.3009999999999</v>
      </c>
      <c r="J8220" s="166">
        <f>+'ELAP_IPCO-APND'!D8223</f>
        <v>249.71068</v>
      </c>
      <c r="K8220" s="166">
        <f>+(ExportsELAP[[#This Row],[Exports kWh - MPT]]/1000)*ExportsELAP[[#This Row],[EIM Price]]</f>
        <v>690.27548243468004</v>
      </c>
      <c r="L8220" s="167" t="str">
        <f>+INDEX(ECR_Hours!$I$12:$I$15,MATCH(ExportsELAP[[#This Row],[Date Prevailing]],ECR_Hours!$H$12:$H$15,1))</f>
        <v>NS</v>
      </c>
      <c r="M82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1" spans="1:13" x14ac:dyDescent="0.25">
      <c r="A8221" s="164">
        <f>+Exports!A8224</f>
        <v>44904</v>
      </c>
      <c r="B8221" s="165">
        <f t="shared" si="512"/>
        <v>2022</v>
      </c>
      <c r="C8221" s="165">
        <f t="shared" si="513"/>
        <v>12</v>
      </c>
      <c r="D8221" s="165">
        <f t="shared" si="514"/>
        <v>9</v>
      </c>
      <c r="E8221" s="165">
        <f>+Exports!B8224</f>
        <v>11</v>
      </c>
      <c r="F8221" s="165">
        <f>+WEEKDAY(ExportsELAP[[#This Row],[Date Prevailing]],1)</f>
        <v>6</v>
      </c>
      <c r="G8221" s="165">
        <f>+COUNTIFS(ECR_Hours!$K$6:$K$7,ExportsELAP[[#This Row],[Date Prevailing]])</f>
        <v>0</v>
      </c>
      <c r="H8221" s="165">
        <f t="shared" si="515"/>
        <v>6</v>
      </c>
      <c r="I8221" s="166">
        <f>+Exports!G8224</f>
        <v>9485.1980000000003</v>
      </c>
      <c r="J8221" s="166">
        <f>+'ELAP_IPCO-APND'!D8224</f>
        <v>232.96089000000001</v>
      </c>
      <c r="K8221" s="166">
        <f>+(ExportsELAP[[#This Row],[Exports kWh - MPT]]/1000)*ExportsELAP[[#This Row],[EIM Price]]</f>
        <v>2209.68016790622</v>
      </c>
      <c r="L8221" s="167" t="str">
        <f>+INDEX(ECR_Hours!$I$12:$I$15,MATCH(ExportsELAP[[#This Row],[Date Prevailing]],ECR_Hours!$H$12:$H$15,1))</f>
        <v>NS</v>
      </c>
      <c r="M82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2" spans="1:13" x14ac:dyDescent="0.25">
      <c r="A8222" s="164">
        <f>+Exports!A8225</f>
        <v>44904</v>
      </c>
      <c r="B8222" s="165">
        <f t="shared" si="512"/>
        <v>2022</v>
      </c>
      <c r="C8222" s="165">
        <f t="shared" si="513"/>
        <v>12</v>
      </c>
      <c r="D8222" s="165">
        <f t="shared" si="514"/>
        <v>9</v>
      </c>
      <c r="E8222" s="165">
        <f>+Exports!B8225</f>
        <v>12</v>
      </c>
      <c r="F8222" s="165">
        <f>+WEEKDAY(ExportsELAP[[#This Row],[Date Prevailing]],1)</f>
        <v>6</v>
      </c>
      <c r="G8222" s="165">
        <f>+COUNTIFS(ECR_Hours!$K$6:$K$7,ExportsELAP[[#This Row],[Date Prevailing]])</f>
        <v>0</v>
      </c>
      <c r="H8222" s="165">
        <f t="shared" si="515"/>
        <v>6</v>
      </c>
      <c r="I8222" s="166">
        <f>+Exports!G8225</f>
        <v>17634.007100000003</v>
      </c>
      <c r="J8222" s="166">
        <f>+'ELAP_IPCO-APND'!D8225</f>
        <v>260.28874000000002</v>
      </c>
      <c r="K8222" s="166">
        <f>+(ExportsELAP[[#This Row],[Exports kWh - MPT]]/1000)*ExportsELAP[[#This Row],[EIM Price]]</f>
        <v>4589.9334892100551</v>
      </c>
      <c r="L8222" s="167" t="str">
        <f>+INDEX(ECR_Hours!$I$12:$I$15,MATCH(ExportsELAP[[#This Row],[Date Prevailing]],ECR_Hours!$H$12:$H$15,1))</f>
        <v>NS</v>
      </c>
      <c r="M82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3" spans="1:13" x14ac:dyDescent="0.25">
      <c r="A8223" s="164">
        <f>+Exports!A8226</f>
        <v>44904</v>
      </c>
      <c r="B8223" s="165">
        <f t="shared" si="512"/>
        <v>2022</v>
      </c>
      <c r="C8223" s="165">
        <f t="shared" si="513"/>
        <v>12</v>
      </c>
      <c r="D8223" s="165">
        <f t="shared" si="514"/>
        <v>9</v>
      </c>
      <c r="E8223" s="165">
        <f>+Exports!B8226</f>
        <v>13</v>
      </c>
      <c r="F8223" s="165">
        <f>+WEEKDAY(ExportsELAP[[#This Row],[Date Prevailing]],1)</f>
        <v>6</v>
      </c>
      <c r="G8223" s="165">
        <f>+COUNTIFS(ECR_Hours!$K$6:$K$7,ExportsELAP[[#This Row],[Date Prevailing]])</f>
        <v>0</v>
      </c>
      <c r="H8223" s="165">
        <f t="shared" si="515"/>
        <v>6</v>
      </c>
      <c r="I8223" s="166">
        <f>+Exports!G8226</f>
        <v>24553.262300000002</v>
      </c>
      <c r="J8223" s="166">
        <f>+'ELAP_IPCO-APND'!D8226</f>
        <v>268.69756999999998</v>
      </c>
      <c r="K8223" s="166">
        <f>+(ExportsELAP[[#This Row],[Exports kWh - MPT]]/1000)*ExportsELAP[[#This Row],[EIM Price]]</f>
        <v>6597.4019155826118</v>
      </c>
      <c r="L8223" s="167" t="str">
        <f>+INDEX(ECR_Hours!$I$12:$I$15,MATCH(ExportsELAP[[#This Row],[Date Prevailing]],ECR_Hours!$H$12:$H$15,1))</f>
        <v>NS</v>
      </c>
      <c r="M82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4" spans="1:13" x14ac:dyDescent="0.25">
      <c r="A8224" s="164">
        <f>+Exports!A8227</f>
        <v>44904</v>
      </c>
      <c r="B8224" s="165">
        <f t="shared" si="512"/>
        <v>2022</v>
      </c>
      <c r="C8224" s="165">
        <f t="shared" si="513"/>
        <v>12</v>
      </c>
      <c r="D8224" s="165">
        <f t="shared" si="514"/>
        <v>9</v>
      </c>
      <c r="E8224" s="165">
        <f>+Exports!B8227</f>
        <v>14</v>
      </c>
      <c r="F8224" s="165">
        <f>+WEEKDAY(ExportsELAP[[#This Row],[Date Prevailing]],1)</f>
        <v>6</v>
      </c>
      <c r="G8224" s="165">
        <f>+COUNTIFS(ECR_Hours!$K$6:$K$7,ExportsELAP[[#This Row],[Date Prevailing]])</f>
        <v>0</v>
      </c>
      <c r="H8224" s="165">
        <f t="shared" si="515"/>
        <v>6</v>
      </c>
      <c r="I8224" s="166">
        <f>+Exports!G8227</f>
        <v>26980.535199999998</v>
      </c>
      <c r="J8224" s="166">
        <f>+'ELAP_IPCO-APND'!D8227</f>
        <v>262.49840999999998</v>
      </c>
      <c r="K8224" s="166">
        <f>+(ExportsELAP[[#This Row],[Exports kWh - MPT]]/1000)*ExportsELAP[[#This Row],[EIM Price]]</f>
        <v>7082.3475909490307</v>
      </c>
      <c r="L8224" s="167" t="str">
        <f>+INDEX(ECR_Hours!$I$12:$I$15,MATCH(ExportsELAP[[#This Row],[Date Prevailing]],ECR_Hours!$H$12:$H$15,1))</f>
        <v>NS</v>
      </c>
      <c r="M82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5" spans="1:13" x14ac:dyDescent="0.25">
      <c r="A8225" s="164">
        <f>+Exports!A8228</f>
        <v>44904</v>
      </c>
      <c r="B8225" s="165">
        <f t="shared" si="512"/>
        <v>2022</v>
      </c>
      <c r="C8225" s="165">
        <f t="shared" si="513"/>
        <v>12</v>
      </c>
      <c r="D8225" s="165">
        <f t="shared" si="514"/>
        <v>9</v>
      </c>
      <c r="E8225" s="165">
        <f>+Exports!B8228</f>
        <v>15</v>
      </c>
      <c r="F8225" s="165">
        <f>+WEEKDAY(ExportsELAP[[#This Row],[Date Prevailing]],1)</f>
        <v>6</v>
      </c>
      <c r="G8225" s="165">
        <f>+COUNTIFS(ECR_Hours!$K$6:$K$7,ExportsELAP[[#This Row],[Date Prevailing]])</f>
        <v>0</v>
      </c>
      <c r="H8225" s="165">
        <f t="shared" si="515"/>
        <v>6</v>
      </c>
      <c r="I8225" s="166">
        <f>+Exports!G8228</f>
        <v>18478.6996</v>
      </c>
      <c r="J8225" s="166">
        <f>+'ELAP_IPCO-APND'!D8228</f>
        <v>234.01916</v>
      </c>
      <c r="K8225" s="166">
        <f>+(ExportsELAP[[#This Row],[Exports kWh - MPT]]/1000)*ExportsELAP[[#This Row],[EIM Price]]</f>
        <v>4324.3697582843361</v>
      </c>
      <c r="L8225" s="167" t="str">
        <f>+INDEX(ECR_Hours!$I$12:$I$15,MATCH(ExportsELAP[[#This Row],[Date Prevailing]],ECR_Hours!$H$12:$H$15,1))</f>
        <v>NS</v>
      </c>
      <c r="M82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6" spans="1:13" x14ac:dyDescent="0.25">
      <c r="A8226" s="164">
        <f>+Exports!A8229</f>
        <v>44904</v>
      </c>
      <c r="B8226" s="165">
        <f t="shared" si="512"/>
        <v>2022</v>
      </c>
      <c r="C8226" s="165">
        <f t="shared" si="513"/>
        <v>12</v>
      </c>
      <c r="D8226" s="165">
        <f t="shared" si="514"/>
        <v>9</v>
      </c>
      <c r="E8226" s="165">
        <f>+Exports!B8229</f>
        <v>16</v>
      </c>
      <c r="F8226" s="165">
        <f>+WEEKDAY(ExportsELAP[[#This Row],[Date Prevailing]],1)</f>
        <v>6</v>
      </c>
      <c r="G8226" s="165">
        <f>+COUNTIFS(ECR_Hours!$K$6:$K$7,ExportsELAP[[#This Row],[Date Prevailing]])</f>
        <v>0</v>
      </c>
      <c r="H8226" s="165">
        <f t="shared" si="515"/>
        <v>6</v>
      </c>
      <c r="I8226" s="166">
        <f>+Exports!G8229</f>
        <v>12718.888999999999</v>
      </c>
      <c r="J8226" s="166">
        <f>+'ELAP_IPCO-APND'!D8229</f>
        <v>223.08484999999999</v>
      </c>
      <c r="K8226" s="166">
        <f>+(ExportsELAP[[#This Row],[Exports kWh - MPT]]/1000)*ExportsELAP[[#This Row],[EIM Price]]</f>
        <v>2837.3914447316497</v>
      </c>
      <c r="L8226" s="167" t="str">
        <f>+INDEX(ECR_Hours!$I$12:$I$15,MATCH(ExportsELAP[[#This Row],[Date Prevailing]],ECR_Hours!$H$12:$H$15,1))</f>
        <v>NS</v>
      </c>
      <c r="M82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7" spans="1:13" x14ac:dyDescent="0.25">
      <c r="A8227" s="164">
        <f>+Exports!A8230</f>
        <v>44904</v>
      </c>
      <c r="B8227" s="165">
        <f t="shared" si="512"/>
        <v>2022</v>
      </c>
      <c r="C8227" s="165">
        <f t="shared" si="513"/>
        <v>12</v>
      </c>
      <c r="D8227" s="165">
        <f t="shared" si="514"/>
        <v>9</v>
      </c>
      <c r="E8227" s="165">
        <f>+Exports!B8230</f>
        <v>17</v>
      </c>
      <c r="F8227" s="165">
        <f>+WEEKDAY(ExportsELAP[[#This Row],[Date Prevailing]],1)</f>
        <v>6</v>
      </c>
      <c r="G8227" s="165">
        <f>+COUNTIFS(ECR_Hours!$K$6:$K$7,ExportsELAP[[#This Row],[Date Prevailing]])</f>
        <v>0</v>
      </c>
      <c r="H8227" s="165">
        <f t="shared" si="515"/>
        <v>6</v>
      </c>
      <c r="I8227" s="166">
        <f>+Exports!G8230</f>
        <v>1980.3113999999998</v>
      </c>
      <c r="J8227" s="166">
        <f>+'ELAP_IPCO-APND'!D8230</f>
        <v>228.04756</v>
      </c>
      <c r="K8227" s="166">
        <f>+(ExportsELAP[[#This Row],[Exports kWh - MPT]]/1000)*ExportsELAP[[#This Row],[EIM Price]]</f>
        <v>451.60518281018392</v>
      </c>
      <c r="L8227" s="167" t="str">
        <f>+INDEX(ECR_Hours!$I$12:$I$15,MATCH(ExportsELAP[[#This Row],[Date Prevailing]],ECR_Hours!$H$12:$H$15,1))</f>
        <v>NS</v>
      </c>
      <c r="M82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8" spans="1:13" x14ac:dyDescent="0.25">
      <c r="A8228" s="164">
        <f>+Exports!A8231</f>
        <v>44904</v>
      </c>
      <c r="B8228" s="165">
        <f t="shared" si="512"/>
        <v>2022</v>
      </c>
      <c r="C8228" s="165">
        <f t="shared" si="513"/>
        <v>12</v>
      </c>
      <c r="D8228" s="165">
        <f t="shared" si="514"/>
        <v>9</v>
      </c>
      <c r="E8228" s="165">
        <f>+Exports!B8231</f>
        <v>18</v>
      </c>
      <c r="F8228" s="165">
        <f>+WEEKDAY(ExportsELAP[[#This Row],[Date Prevailing]],1)</f>
        <v>6</v>
      </c>
      <c r="G8228" s="165">
        <f>+COUNTIFS(ECR_Hours!$K$6:$K$7,ExportsELAP[[#This Row],[Date Prevailing]])</f>
        <v>0</v>
      </c>
      <c r="H8228" s="165">
        <f t="shared" si="515"/>
        <v>6</v>
      </c>
      <c r="I8228" s="166">
        <f>+Exports!G8231</f>
        <v>6.5726999999999904</v>
      </c>
      <c r="J8228" s="166">
        <f>+'ELAP_IPCO-APND'!D8231</f>
        <v>303.84795000000003</v>
      </c>
      <c r="K8228" s="166">
        <f>+(ExportsELAP[[#This Row],[Exports kWh - MPT]]/1000)*ExportsELAP[[#This Row],[EIM Price]]</f>
        <v>1.9971014209649973</v>
      </c>
      <c r="L8228" s="167" t="str">
        <f>+INDEX(ECR_Hours!$I$12:$I$15,MATCH(ExportsELAP[[#This Row],[Date Prevailing]],ECR_Hours!$H$12:$H$15,1))</f>
        <v>NS</v>
      </c>
      <c r="M82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29" spans="1:13" x14ac:dyDescent="0.25">
      <c r="A8229" s="164">
        <f>+Exports!A8232</f>
        <v>44904</v>
      </c>
      <c r="B8229" s="165">
        <f t="shared" si="512"/>
        <v>2022</v>
      </c>
      <c r="C8229" s="165">
        <f t="shared" si="513"/>
        <v>12</v>
      </c>
      <c r="D8229" s="165">
        <f t="shared" si="514"/>
        <v>9</v>
      </c>
      <c r="E8229" s="165">
        <f>+Exports!B8232</f>
        <v>19</v>
      </c>
      <c r="F8229" s="165">
        <f>+WEEKDAY(ExportsELAP[[#This Row],[Date Prevailing]],1)</f>
        <v>6</v>
      </c>
      <c r="G8229" s="165">
        <f>+COUNTIFS(ECR_Hours!$K$6:$K$7,ExportsELAP[[#This Row],[Date Prevailing]])</f>
        <v>0</v>
      </c>
      <c r="H8229" s="165">
        <f t="shared" si="515"/>
        <v>6</v>
      </c>
      <c r="I8229" s="166">
        <f>+Exports!G8232</f>
        <v>2.8199999999999901</v>
      </c>
      <c r="J8229" s="166">
        <f>+'ELAP_IPCO-APND'!D8232</f>
        <v>292.63385</v>
      </c>
      <c r="K8229" s="166">
        <f>+(ExportsELAP[[#This Row],[Exports kWh - MPT]]/1000)*ExportsELAP[[#This Row],[EIM Price]]</f>
        <v>0.82522745699999711</v>
      </c>
      <c r="L8229" s="167" t="str">
        <f>+INDEX(ECR_Hours!$I$12:$I$15,MATCH(ExportsELAP[[#This Row],[Date Prevailing]],ECR_Hours!$H$12:$H$15,1))</f>
        <v>NS</v>
      </c>
      <c r="M82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0" spans="1:13" x14ac:dyDescent="0.25">
      <c r="A8230" s="164">
        <f>+Exports!A8233</f>
        <v>44904</v>
      </c>
      <c r="B8230" s="165">
        <f t="shared" si="512"/>
        <v>2022</v>
      </c>
      <c r="C8230" s="165">
        <f t="shared" si="513"/>
        <v>12</v>
      </c>
      <c r="D8230" s="165">
        <f t="shared" si="514"/>
        <v>9</v>
      </c>
      <c r="E8230" s="165">
        <f>+Exports!B8233</f>
        <v>20</v>
      </c>
      <c r="F8230" s="165">
        <f>+WEEKDAY(ExportsELAP[[#This Row],[Date Prevailing]],1)</f>
        <v>6</v>
      </c>
      <c r="G8230" s="165">
        <f>+COUNTIFS(ECR_Hours!$K$6:$K$7,ExportsELAP[[#This Row],[Date Prevailing]])</f>
        <v>0</v>
      </c>
      <c r="H8230" s="165">
        <f t="shared" si="515"/>
        <v>6</v>
      </c>
      <c r="I8230" s="166">
        <f>+Exports!G8233</f>
        <v>3.9070999999999998</v>
      </c>
      <c r="J8230" s="166">
        <f>+'ELAP_IPCO-APND'!D8233</f>
        <v>301.44571999999999</v>
      </c>
      <c r="K8230" s="166">
        <f>+(ExportsELAP[[#This Row],[Exports kWh - MPT]]/1000)*ExportsELAP[[#This Row],[EIM Price]]</f>
        <v>1.177778572612</v>
      </c>
      <c r="L8230" s="167" t="str">
        <f>+INDEX(ECR_Hours!$I$12:$I$15,MATCH(ExportsELAP[[#This Row],[Date Prevailing]],ECR_Hours!$H$12:$H$15,1))</f>
        <v>NS</v>
      </c>
      <c r="M82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1" spans="1:13" x14ac:dyDescent="0.25">
      <c r="A8231" s="164">
        <f>+Exports!A8234</f>
        <v>44904</v>
      </c>
      <c r="B8231" s="165">
        <f t="shared" si="512"/>
        <v>2022</v>
      </c>
      <c r="C8231" s="165">
        <f t="shared" si="513"/>
        <v>12</v>
      </c>
      <c r="D8231" s="165">
        <f t="shared" si="514"/>
        <v>9</v>
      </c>
      <c r="E8231" s="165">
        <f>+Exports!B8234</f>
        <v>21</v>
      </c>
      <c r="F8231" s="165">
        <f>+WEEKDAY(ExportsELAP[[#This Row],[Date Prevailing]],1)</f>
        <v>6</v>
      </c>
      <c r="G8231" s="165">
        <f>+COUNTIFS(ECR_Hours!$K$6:$K$7,ExportsELAP[[#This Row],[Date Prevailing]])</f>
        <v>0</v>
      </c>
      <c r="H8231" s="165">
        <f t="shared" si="515"/>
        <v>6</v>
      </c>
      <c r="I8231" s="166">
        <f>+Exports!G8234</f>
        <v>3.7988000000000004</v>
      </c>
      <c r="J8231" s="166">
        <f>+'ELAP_IPCO-APND'!D8234</f>
        <v>340.70276999999999</v>
      </c>
      <c r="K8231" s="166">
        <f>+(ExportsELAP[[#This Row],[Exports kWh - MPT]]/1000)*ExportsELAP[[#This Row],[EIM Price]]</f>
        <v>1.2942616826760001</v>
      </c>
      <c r="L8231" s="167" t="str">
        <f>+INDEX(ECR_Hours!$I$12:$I$15,MATCH(ExportsELAP[[#This Row],[Date Prevailing]],ECR_Hours!$H$12:$H$15,1))</f>
        <v>NS</v>
      </c>
      <c r="M82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2" spans="1:13" x14ac:dyDescent="0.25">
      <c r="A8232" s="164">
        <f>+Exports!A8235</f>
        <v>44904</v>
      </c>
      <c r="B8232" s="165">
        <f t="shared" si="512"/>
        <v>2022</v>
      </c>
      <c r="C8232" s="165">
        <f t="shared" si="513"/>
        <v>12</v>
      </c>
      <c r="D8232" s="165">
        <f t="shared" si="514"/>
        <v>9</v>
      </c>
      <c r="E8232" s="165">
        <f>+Exports!B8235</f>
        <v>22</v>
      </c>
      <c r="F8232" s="165">
        <f>+WEEKDAY(ExportsELAP[[#This Row],[Date Prevailing]],1)</f>
        <v>6</v>
      </c>
      <c r="G8232" s="165">
        <f>+COUNTIFS(ECR_Hours!$K$6:$K$7,ExportsELAP[[#This Row],[Date Prevailing]])</f>
        <v>0</v>
      </c>
      <c r="H8232" s="165">
        <f t="shared" si="515"/>
        <v>6</v>
      </c>
      <c r="I8232" s="166">
        <f>+Exports!G8235</f>
        <v>5.5991</v>
      </c>
      <c r="J8232" s="166">
        <f>+'ELAP_IPCO-APND'!D8235</f>
        <v>349.12054000000001</v>
      </c>
      <c r="K8232" s="166">
        <f>+(ExportsELAP[[#This Row],[Exports kWh - MPT]]/1000)*ExportsELAP[[#This Row],[EIM Price]]</f>
        <v>1.9547608155140002</v>
      </c>
      <c r="L8232" s="167" t="str">
        <f>+INDEX(ECR_Hours!$I$12:$I$15,MATCH(ExportsELAP[[#This Row],[Date Prevailing]],ECR_Hours!$H$12:$H$15,1))</f>
        <v>NS</v>
      </c>
      <c r="M82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3" spans="1:13" x14ac:dyDescent="0.25">
      <c r="A8233" s="164">
        <f>+Exports!A8236</f>
        <v>44904</v>
      </c>
      <c r="B8233" s="165">
        <f t="shared" si="512"/>
        <v>2022</v>
      </c>
      <c r="C8233" s="165">
        <f t="shared" si="513"/>
        <v>12</v>
      </c>
      <c r="D8233" s="165">
        <f t="shared" si="514"/>
        <v>9</v>
      </c>
      <c r="E8233" s="165">
        <f>+Exports!B8236</f>
        <v>23</v>
      </c>
      <c r="F8233" s="165">
        <f>+WEEKDAY(ExportsELAP[[#This Row],[Date Prevailing]],1)</f>
        <v>6</v>
      </c>
      <c r="G8233" s="165">
        <f>+COUNTIFS(ECR_Hours!$K$6:$K$7,ExportsELAP[[#This Row],[Date Prevailing]])</f>
        <v>0</v>
      </c>
      <c r="H8233" s="165">
        <f t="shared" si="515"/>
        <v>6</v>
      </c>
      <c r="I8233" s="166">
        <f>+Exports!G8236</f>
        <v>6.0635000000000003</v>
      </c>
      <c r="J8233" s="166">
        <f>+'ELAP_IPCO-APND'!D8236</f>
        <v>304.48108000000002</v>
      </c>
      <c r="K8233" s="166">
        <f>+(ExportsELAP[[#This Row],[Exports kWh - MPT]]/1000)*ExportsELAP[[#This Row],[EIM Price]]</f>
        <v>1.8462210285800003</v>
      </c>
      <c r="L8233" s="167" t="str">
        <f>+INDEX(ECR_Hours!$I$12:$I$15,MATCH(ExportsELAP[[#This Row],[Date Prevailing]],ECR_Hours!$H$12:$H$15,1))</f>
        <v>NS</v>
      </c>
      <c r="M82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4" spans="1:13" x14ac:dyDescent="0.25">
      <c r="A8234" s="164">
        <f>+Exports!A8237</f>
        <v>44904</v>
      </c>
      <c r="B8234" s="165">
        <f t="shared" si="512"/>
        <v>2022</v>
      </c>
      <c r="C8234" s="165">
        <f t="shared" si="513"/>
        <v>12</v>
      </c>
      <c r="D8234" s="165">
        <f t="shared" si="514"/>
        <v>9</v>
      </c>
      <c r="E8234" s="165">
        <f>+Exports!B8237</f>
        <v>24</v>
      </c>
      <c r="F8234" s="165">
        <f>+WEEKDAY(ExportsELAP[[#This Row],[Date Prevailing]],1)</f>
        <v>6</v>
      </c>
      <c r="G8234" s="165">
        <f>+COUNTIFS(ECR_Hours!$K$6:$K$7,ExportsELAP[[#This Row],[Date Prevailing]])</f>
        <v>0</v>
      </c>
      <c r="H8234" s="165">
        <f t="shared" si="515"/>
        <v>6</v>
      </c>
      <c r="I8234" s="166">
        <f>+Exports!G8237</f>
        <v>6.8512000000000004</v>
      </c>
      <c r="J8234" s="166">
        <f>+'ELAP_IPCO-APND'!D8237</f>
        <v>286.59692999999999</v>
      </c>
      <c r="K8234" s="166">
        <f>+(ExportsELAP[[#This Row],[Exports kWh - MPT]]/1000)*ExportsELAP[[#This Row],[EIM Price]]</f>
        <v>1.9635328868159998</v>
      </c>
      <c r="L8234" s="167" t="str">
        <f>+INDEX(ECR_Hours!$I$12:$I$15,MATCH(ExportsELAP[[#This Row],[Date Prevailing]],ECR_Hours!$H$12:$H$15,1))</f>
        <v>NS</v>
      </c>
      <c r="M82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5" spans="1:13" x14ac:dyDescent="0.25">
      <c r="A8235" s="164">
        <f>+Exports!A8238</f>
        <v>44905</v>
      </c>
      <c r="B8235" s="165">
        <f t="shared" si="512"/>
        <v>2022</v>
      </c>
      <c r="C8235" s="165">
        <f t="shared" si="513"/>
        <v>12</v>
      </c>
      <c r="D8235" s="165">
        <f t="shared" si="514"/>
        <v>10</v>
      </c>
      <c r="E8235" s="165">
        <f>+Exports!B8238</f>
        <v>1</v>
      </c>
      <c r="F8235" s="165">
        <f>+WEEKDAY(ExportsELAP[[#This Row],[Date Prevailing]],1)</f>
        <v>7</v>
      </c>
      <c r="G8235" s="165">
        <f>+COUNTIFS(ECR_Hours!$K$6:$K$7,ExportsELAP[[#This Row],[Date Prevailing]])</f>
        <v>0</v>
      </c>
      <c r="H8235" s="165">
        <f t="shared" si="515"/>
        <v>7</v>
      </c>
      <c r="I8235" s="166">
        <f>+Exports!G8238</f>
        <v>7.3212999999999999</v>
      </c>
      <c r="J8235" s="166">
        <f>+'ELAP_IPCO-APND'!D8238</f>
        <v>286.62801000000002</v>
      </c>
      <c r="K8235" s="166">
        <f>+(ExportsELAP[[#This Row],[Exports kWh - MPT]]/1000)*ExportsELAP[[#This Row],[EIM Price]]</f>
        <v>2.0984896496130001</v>
      </c>
      <c r="L8235" s="167" t="str">
        <f>+INDEX(ECR_Hours!$I$12:$I$15,MATCH(ExportsELAP[[#This Row],[Date Prevailing]],ECR_Hours!$H$12:$H$15,1))</f>
        <v>NS</v>
      </c>
      <c r="M82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6" spans="1:13" x14ac:dyDescent="0.25">
      <c r="A8236" s="164">
        <f>+Exports!A8239</f>
        <v>44905</v>
      </c>
      <c r="B8236" s="165">
        <f t="shared" si="512"/>
        <v>2022</v>
      </c>
      <c r="C8236" s="165">
        <f t="shared" si="513"/>
        <v>12</v>
      </c>
      <c r="D8236" s="165">
        <f t="shared" si="514"/>
        <v>10</v>
      </c>
      <c r="E8236" s="165">
        <f>+Exports!B8239</f>
        <v>2</v>
      </c>
      <c r="F8236" s="165">
        <f>+WEEKDAY(ExportsELAP[[#This Row],[Date Prevailing]],1)</f>
        <v>7</v>
      </c>
      <c r="G8236" s="165">
        <f>+COUNTIFS(ECR_Hours!$K$6:$K$7,ExportsELAP[[#This Row],[Date Prevailing]])</f>
        <v>0</v>
      </c>
      <c r="H8236" s="165">
        <f t="shared" si="515"/>
        <v>7</v>
      </c>
      <c r="I8236" s="166">
        <f>+Exports!G8239</f>
        <v>7.4783999999999891</v>
      </c>
      <c r="J8236" s="166">
        <f>+'ELAP_IPCO-APND'!D8239</f>
        <v>307.21965</v>
      </c>
      <c r="K8236" s="166">
        <f>+(ExportsELAP[[#This Row],[Exports kWh - MPT]]/1000)*ExportsELAP[[#This Row],[EIM Price]]</f>
        <v>2.2975114305599966</v>
      </c>
      <c r="L8236" s="167" t="str">
        <f>+INDEX(ECR_Hours!$I$12:$I$15,MATCH(ExportsELAP[[#This Row],[Date Prevailing]],ECR_Hours!$H$12:$H$15,1))</f>
        <v>NS</v>
      </c>
      <c r="M82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7" spans="1:13" x14ac:dyDescent="0.25">
      <c r="A8237" s="164">
        <f>+Exports!A8240</f>
        <v>44905</v>
      </c>
      <c r="B8237" s="165">
        <f t="shared" si="512"/>
        <v>2022</v>
      </c>
      <c r="C8237" s="165">
        <f t="shared" si="513"/>
        <v>12</v>
      </c>
      <c r="D8237" s="165">
        <f t="shared" si="514"/>
        <v>10</v>
      </c>
      <c r="E8237" s="165">
        <f>+Exports!B8240</f>
        <v>3</v>
      </c>
      <c r="F8237" s="165">
        <f>+WEEKDAY(ExportsELAP[[#This Row],[Date Prevailing]],1)</f>
        <v>7</v>
      </c>
      <c r="G8237" s="165">
        <f>+COUNTIFS(ECR_Hours!$K$6:$K$7,ExportsELAP[[#This Row],[Date Prevailing]])</f>
        <v>0</v>
      </c>
      <c r="H8237" s="165">
        <f t="shared" si="515"/>
        <v>7</v>
      </c>
      <c r="I8237" s="166">
        <f>+Exports!G8240</f>
        <v>7.1507999999999994</v>
      </c>
      <c r="J8237" s="166">
        <f>+'ELAP_IPCO-APND'!D8240</f>
        <v>306.47120000000001</v>
      </c>
      <c r="K8237" s="166">
        <f>+(ExportsELAP[[#This Row],[Exports kWh - MPT]]/1000)*ExportsELAP[[#This Row],[EIM Price]]</f>
        <v>2.1915142569600001</v>
      </c>
      <c r="L8237" s="167" t="str">
        <f>+INDEX(ECR_Hours!$I$12:$I$15,MATCH(ExportsELAP[[#This Row],[Date Prevailing]],ECR_Hours!$H$12:$H$15,1))</f>
        <v>NS</v>
      </c>
      <c r="M82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8" spans="1:13" x14ac:dyDescent="0.25">
      <c r="A8238" s="164">
        <f>+Exports!A8241</f>
        <v>44905</v>
      </c>
      <c r="B8238" s="165">
        <f t="shared" si="512"/>
        <v>2022</v>
      </c>
      <c r="C8238" s="165">
        <f t="shared" si="513"/>
        <v>12</v>
      </c>
      <c r="D8238" s="165">
        <f t="shared" si="514"/>
        <v>10</v>
      </c>
      <c r="E8238" s="165">
        <f>+Exports!B8241</f>
        <v>4</v>
      </c>
      <c r="F8238" s="165">
        <f>+WEEKDAY(ExportsELAP[[#This Row],[Date Prevailing]],1)</f>
        <v>7</v>
      </c>
      <c r="G8238" s="165">
        <f>+COUNTIFS(ECR_Hours!$K$6:$K$7,ExportsELAP[[#This Row],[Date Prevailing]])</f>
        <v>0</v>
      </c>
      <c r="H8238" s="165">
        <f t="shared" si="515"/>
        <v>7</v>
      </c>
      <c r="I8238" s="166">
        <f>+Exports!G8241</f>
        <v>8.1143999999999998</v>
      </c>
      <c r="J8238" s="166">
        <f>+'ELAP_IPCO-APND'!D8241</f>
        <v>295.84010000000001</v>
      </c>
      <c r="K8238" s="166">
        <f>+(ExportsELAP[[#This Row],[Exports kWh - MPT]]/1000)*ExportsELAP[[#This Row],[EIM Price]]</f>
        <v>2.4005649074399997</v>
      </c>
      <c r="L8238" s="167" t="str">
        <f>+INDEX(ECR_Hours!$I$12:$I$15,MATCH(ExportsELAP[[#This Row],[Date Prevailing]],ECR_Hours!$H$12:$H$15,1))</f>
        <v>NS</v>
      </c>
      <c r="M82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39" spans="1:13" x14ac:dyDescent="0.25">
      <c r="A8239" s="164">
        <f>+Exports!A8242</f>
        <v>44905</v>
      </c>
      <c r="B8239" s="165">
        <f t="shared" si="512"/>
        <v>2022</v>
      </c>
      <c r="C8239" s="165">
        <f t="shared" si="513"/>
        <v>12</v>
      </c>
      <c r="D8239" s="165">
        <f t="shared" si="514"/>
        <v>10</v>
      </c>
      <c r="E8239" s="165">
        <f>+Exports!B8242</f>
        <v>5</v>
      </c>
      <c r="F8239" s="165">
        <f>+WEEKDAY(ExportsELAP[[#This Row],[Date Prevailing]],1)</f>
        <v>7</v>
      </c>
      <c r="G8239" s="165">
        <f>+COUNTIFS(ECR_Hours!$K$6:$K$7,ExportsELAP[[#This Row],[Date Prevailing]])</f>
        <v>0</v>
      </c>
      <c r="H8239" s="165">
        <f t="shared" si="515"/>
        <v>7</v>
      </c>
      <c r="I8239" s="166">
        <f>+Exports!G8242</f>
        <v>8.0973000000000006</v>
      </c>
      <c r="J8239" s="166">
        <f>+'ELAP_IPCO-APND'!D8242</f>
        <v>300.21519000000001</v>
      </c>
      <c r="K8239" s="166">
        <f>+(ExportsELAP[[#This Row],[Exports kWh - MPT]]/1000)*ExportsELAP[[#This Row],[EIM Price]]</f>
        <v>2.4309324579870002</v>
      </c>
      <c r="L8239" s="167" t="str">
        <f>+INDEX(ECR_Hours!$I$12:$I$15,MATCH(ExportsELAP[[#This Row],[Date Prevailing]],ECR_Hours!$H$12:$H$15,1))</f>
        <v>NS</v>
      </c>
      <c r="M82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0" spans="1:13" x14ac:dyDescent="0.25">
      <c r="A8240" s="164">
        <f>+Exports!A8243</f>
        <v>44905</v>
      </c>
      <c r="B8240" s="165">
        <f t="shared" si="512"/>
        <v>2022</v>
      </c>
      <c r="C8240" s="165">
        <f t="shared" si="513"/>
        <v>12</v>
      </c>
      <c r="D8240" s="165">
        <f t="shared" si="514"/>
        <v>10</v>
      </c>
      <c r="E8240" s="165">
        <f>+Exports!B8243</f>
        <v>6</v>
      </c>
      <c r="F8240" s="165">
        <f>+WEEKDAY(ExportsELAP[[#This Row],[Date Prevailing]],1)</f>
        <v>7</v>
      </c>
      <c r="G8240" s="165">
        <f>+COUNTIFS(ECR_Hours!$K$6:$K$7,ExportsELAP[[#This Row],[Date Prevailing]])</f>
        <v>0</v>
      </c>
      <c r="H8240" s="165">
        <f t="shared" si="515"/>
        <v>7</v>
      </c>
      <c r="I8240" s="166">
        <f>+Exports!G8243</f>
        <v>8.5312000000000001</v>
      </c>
      <c r="J8240" s="166">
        <f>+'ELAP_IPCO-APND'!D8243</f>
        <v>302.80937999999998</v>
      </c>
      <c r="K8240" s="166">
        <f>+(ExportsELAP[[#This Row],[Exports kWh - MPT]]/1000)*ExportsELAP[[#This Row],[EIM Price]]</f>
        <v>2.5833273826559999</v>
      </c>
      <c r="L8240" s="167" t="str">
        <f>+INDEX(ECR_Hours!$I$12:$I$15,MATCH(ExportsELAP[[#This Row],[Date Prevailing]],ECR_Hours!$H$12:$H$15,1))</f>
        <v>NS</v>
      </c>
      <c r="M82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1" spans="1:13" x14ac:dyDescent="0.25">
      <c r="A8241" s="164">
        <f>+Exports!A8244</f>
        <v>44905</v>
      </c>
      <c r="B8241" s="165">
        <f t="shared" si="512"/>
        <v>2022</v>
      </c>
      <c r="C8241" s="165">
        <f t="shared" si="513"/>
        <v>12</v>
      </c>
      <c r="D8241" s="165">
        <f t="shared" si="514"/>
        <v>10</v>
      </c>
      <c r="E8241" s="165">
        <f>+Exports!B8244</f>
        <v>7</v>
      </c>
      <c r="F8241" s="165">
        <f>+WEEKDAY(ExportsELAP[[#This Row],[Date Prevailing]],1)</f>
        <v>7</v>
      </c>
      <c r="G8241" s="165">
        <f>+COUNTIFS(ECR_Hours!$K$6:$K$7,ExportsELAP[[#This Row],[Date Prevailing]])</f>
        <v>0</v>
      </c>
      <c r="H8241" s="165">
        <f t="shared" si="515"/>
        <v>7</v>
      </c>
      <c r="I8241" s="166">
        <f>+Exports!G8244</f>
        <v>9.2777000000000012</v>
      </c>
      <c r="J8241" s="166">
        <f>+'ELAP_IPCO-APND'!D8244</f>
        <v>304.16955000000002</v>
      </c>
      <c r="K8241" s="166">
        <f>+(ExportsELAP[[#This Row],[Exports kWh - MPT]]/1000)*ExportsELAP[[#This Row],[EIM Price]]</f>
        <v>2.8219938340350006</v>
      </c>
      <c r="L8241" s="167" t="str">
        <f>+INDEX(ECR_Hours!$I$12:$I$15,MATCH(ExportsELAP[[#This Row],[Date Prevailing]],ECR_Hours!$H$12:$H$15,1))</f>
        <v>NS</v>
      </c>
      <c r="M82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2" spans="1:13" x14ac:dyDescent="0.25">
      <c r="A8242" s="164">
        <f>+Exports!A8245</f>
        <v>44905</v>
      </c>
      <c r="B8242" s="165">
        <f t="shared" si="512"/>
        <v>2022</v>
      </c>
      <c r="C8242" s="165">
        <f t="shared" si="513"/>
        <v>12</v>
      </c>
      <c r="D8242" s="165">
        <f t="shared" si="514"/>
        <v>10</v>
      </c>
      <c r="E8242" s="165">
        <f>+Exports!B8245</f>
        <v>8</v>
      </c>
      <c r="F8242" s="165">
        <f>+WEEKDAY(ExportsELAP[[#This Row],[Date Prevailing]],1)</f>
        <v>7</v>
      </c>
      <c r="G8242" s="165">
        <f>+COUNTIFS(ECR_Hours!$K$6:$K$7,ExportsELAP[[#This Row],[Date Prevailing]])</f>
        <v>0</v>
      </c>
      <c r="H8242" s="165">
        <f t="shared" si="515"/>
        <v>7</v>
      </c>
      <c r="I8242" s="166">
        <f>+Exports!G8245</f>
        <v>9.4736999999999991</v>
      </c>
      <c r="J8242" s="166">
        <f>+'ELAP_IPCO-APND'!D8245</f>
        <v>322.06150000000002</v>
      </c>
      <c r="K8242" s="166">
        <f>+(ExportsELAP[[#This Row],[Exports kWh - MPT]]/1000)*ExportsELAP[[#This Row],[EIM Price]]</f>
        <v>3.0511140325500001</v>
      </c>
      <c r="L8242" s="167" t="str">
        <f>+INDEX(ECR_Hours!$I$12:$I$15,MATCH(ExportsELAP[[#This Row],[Date Prevailing]],ECR_Hours!$H$12:$H$15,1))</f>
        <v>NS</v>
      </c>
      <c r="M82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3" spans="1:13" x14ac:dyDescent="0.25">
      <c r="A8243" s="164">
        <f>+Exports!A8246</f>
        <v>44905</v>
      </c>
      <c r="B8243" s="165">
        <f t="shared" si="512"/>
        <v>2022</v>
      </c>
      <c r="C8243" s="165">
        <f t="shared" si="513"/>
        <v>12</v>
      </c>
      <c r="D8243" s="165">
        <f t="shared" si="514"/>
        <v>10</v>
      </c>
      <c r="E8243" s="165">
        <f>+Exports!B8246</f>
        <v>9</v>
      </c>
      <c r="F8243" s="165">
        <f>+WEEKDAY(ExportsELAP[[#This Row],[Date Prevailing]],1)</f>
        <v>7</v>
      </c>
      <c r="G8243" s="165">
        <f>+COUNTIFS(ECR_Hours!$K$6:$K$7,ExportsELAP[[#This Row],[Date Prevailing]])</f>
        <v>0</v>
      </c>
      <c r="H8243" s="165">
        <f t="shared" si="515"/>
        <v>7</v>
      </c>
      <c r="I8243" s="166">
        <f>+Exports!G8246</f>
        <v>241.90379999999999</v>
      </c>
      <c r="J8243" s="166">
        <f>+'ELAP_IPCO-APND'!D8246</f>
        <v>292.71748000000002</v>
      </c>
      <c r="K8243" s="166">
        <f>+(ExportsELAP[[#This Row],[Exports kWh - MPT]]/1000)*ExportsELAP[[#This Row],[EIM Price]]</f>
        <v>70.809470738424011</v>
      </c>
      <c r="L8243" s="167" t="str">
        <f>+INDEX(ECR_Hours!$I$12:$I$15,MATCH(ExportsELAP[[#This Row],[Date Prevailing]],ECR_Hours!$H$12:$H$15,1))</f>
        <v>NS</v>
      </c>
      <c r="M82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4" spans="1:13" x14ac:dyDescent="0.25">
      <c r="A8244" s="164">
        <f>+Exports!A8247</f>
        <v>44905</v>
      </c>
      <c r="B8244" s="165">
        <f t="shared" si="512"/>
        <v>2022</v>
      </c>
      <c r="C8244" s="165">
        <f t="shared" si="513"/>
        <v>12</v>
      </c>
      <c r="D8244" s="165">
        <f t="shared" si="514"/>
        <v>10</v>
      </c>
      <c r="E8244" s="165">
        <f>+Exports!B8247</f>
        <v>10</v>
      </c>
      <c r="F8244" s="165">
        <f>+WEEKDAY(ExportsELAP[[#This Row],[Date Prevailing]],1)</f>
        <v>7</v>
      </c>
      <c r="G8244" s="165">
        <f>+COUNTIFS(ECR_Hours!$K$6:$K$7,ExportsELAP[[#This Row],[Date Prevailing]])</f>
        <v>0</v>
      </c>
      <c r="H8244" s="165">
        <f t="shared" si="515"/>
        <v>7</v>
      </c>
      <c r="I8244" s="166">
        <f>+Exports!G8247</f>
        <v>1589.5322999999999</v>
      </c>
      <c r="J8244" s="166">
        <f>+'ELAP_IPCO-APND'!D8247</f>
        <v>305.48820999999998</v>
      </c>
      <c r="K8244" s="166">
        <f>+(ExportsELAP[[#This Row],[Exports kWh - MPT]]/1000)*ExportsELAP[[#This Row],[EIM Price]]</f>
        <v>485.58337706418291</v>
      </c>
      <c r="L8244" s="167" t="str">
        <f>+INDEX(ECR_Hours!$I$12:$I$15,MATCH(ExportsELAP[[#This Row],[Date Prevailing]],ECR_Hours!$H$12:$H$15,1))</f>
        <v>NS</v>
      </c>
      <c r="M82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5" spans="1:13" x14ac:dyDescent="0.25">
      <c r="A8245" s="164">
        <f>+Exports!A8248</f>
        <v>44905</v>
      </c>
      <c r="B8245" s="165">
        <f t="shared" si="512"/>
        <v>2022</v>
      </c>
      <c r="C8245" s="165">
        <f t="shared" si="513"/>
        <v>12</v>
      </c>
      <c r="D8245" s="165">
        <f t="shared" si="514"/>
        <v>10</v>
      </c>
      <c r="E8245" s="165">
        <f>+Exports!B8248</f>
        <v>11</v>
      </c>
      <c r="F8245" s="165">
        <f>+WEEKDAY(ExportsELAP[[#This Row],[Date Prevailing]],1)</f>
        <v>7</v>
      </c>
      <c r="G8245" s="165">
        <f>+COUNTIFS(ECR_Hours!$K$6:$K$7,ExportsELAP[[#This Row],[Date Prevailing]])</f>
        <v>0</v>
      </c>
      <c r="H8245" s="165">
        <f t="shared" si="515"/>
        <v>7</v>
      </c>
      <c r="I8245" s="166">
        <f>+Exports!G8248</f>
        <v>3127.9598000000001</v>
      </c>
      <c r="J8245" s="166">
        <f>+'ELAP_IPCO-APND'!D8248</f>
        <v>286.16104999999999</v>
      </c>
      <c r="K8245" s="166">
        <f>+(ExportsELAP[[#This Row],[Exports kWh - MPT]]/1000)*ExportsELAP[[#This Row],[EIM Price]]</f>
        <v>895.10026072579001</v>
      </c>
      <c r="L8245" s="167" t="str">
        <f>+INDEX(ECR_Hours!$I$12:$I$15,MATCH(ExportsELAP[[#This Row],[Date Prevailing]],ECR_Hours!$H$12:$H$15,1))</f>
        <v>NS</v>
      </c>
      <c r="M82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6" spans="1:13" x14ac:dyDescent="0.25">
      <c r="A8246" s="164">
        <f>+Exports!A8249</f>
        <v>44905</v>
      </c>
      <c r="B8246" s="165">
        <f t="shared" si="512"/>
        <v>2022</v>
      </c>
      <c r="C8246" s="165">
        <f t="shared" si="513"/>
        <v>12</v>
      </c>
      <c r="D8246" s="165">
        <f t="shared" si="514"/>
        <v>10</v>
      </c>
      <c r="E8246" s="165">
        <f>+Exports!B8249</f>
        <v>12</v>
      </c>
      <c r="F8246" s="165">
        <f>+WEEKDAY(ExportsELAP[[#This Row],[Date Prevailing]],1)</f>
        <v>7</v>
      </c>
      <c r="G8246" s="165">
        <f>+COUNTIFS(ECR_Hours!$K$6:$K$7,ExportsELAP[[#This Row],[Date Prevailing]])</f>
        <v>0</v>
      </c>
      <c r="H8246" s="165">
        <f t="shared" si="515"/>
        <v>7</v>
      </c>
      <c r="I8246" s="166">
        <f>+Exports!G8249</f>
        <v>3646.7981</v>
      </c>
      <c r="J8246" s="166">
        <f>+'ELAP_IPCO-APND'!D8249</f>
        <v>274.80527000000001</v>
      </c>
      <c r="K8246" s="166">
        <f>+(ExportsELAP[[#This Row],[Exports kWh - MPT]]/1000)*ExportsELAP[[#This Row],[EIM Price]]</f>
        <v>1002.159336505987</v>
      </c>
      <c r="L8246" s="167" t="str">
        <f>+INDEX(ECR_Hours!$I$12:$I$15,MATCH(ExportsELAP[[#This Row],[Date Prevailing]],ECR_Hours!$H$12:$H$15,1))</f>
        <v>NS</v>
      </c>
      <c r="M82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7" spans="1:13" x14ac:dyDescent="0.25">
      <c r="A8247" s="164">
        <f>+Exports!A8250</f>
        <v>44905</v>
      </c>
      <c r="B8247" s="165">
        <f t="shared" si="512"/>
        <v>2022</v>
      </c>
      <c r="C8247" s="165">
        <f t="shared" si="513"/>
        <v>12</v>
      </c>
      <c r="D8247" s="165">
        <f t="shared" si="514"/>
        <v>10</v>
      </c>
      <c r="E8247" s="165">
        <f>+Exports!B8250</f>
        <v>13</v>
      </c>
      <c r="F8247" s="165">
        <f>+WEEKDAY(ExportsELAP[[#This Row],[Date Prevailing]],1)</f>
        <v>7</v>
      </c>
      <c r="G8247" s="165">
        <f>+COUNTIFS(ECR_Hours!$K$6:$K$7,ExportsELAP[[#This Row],[Date Prevailing]])</f>
        <v>0</v>
      </c>
      <c r="H8247" s="165">
        <f t="shared" si="515"/>
        <v>7</v>
      </c>
      <c r="I8247" s="166">
        <f>+Exports!G8250</f>
        <v>4646.2833000000001</v>
      </c>
      <c r="J8247" s="166">
        <f>+'ELAP_IPCO-APND'!D8250</f>
        <v>266.24511000000001</v>
      </c>
      <c r="K8247" s="166">
        <f>+(ExportsELAP[[#This Row],[Exports kWh - MPT]]/1000)*ExportsELAP[[#This Row],[EIM Price]]</f>
        <v>1237.0502082996632</v>
      </c>
      <c r="L8247" s="167" t="str">
        <f>+INDEX(ECR_Hours!$I$12:$I$15,MATCH(ExportsELAP[[#This Row],[Date Prevailing]],ECR_Hours!$H$12:$H$15,1))</f>
        <v>NS</v>
      </c>
      <c r="M82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8" spans="1:13" x14ac:dyDescent="0.25">
      <c r="A8248" s="164">
        <f>+Exports!A8251</f>
        <v>44905</v>
      </c>
      <c r="B8248" s="165">
        <f t="shared" si="512"/>
        <v>2022</v>
      </c>
      <c r="C8248" s="165">
        <f t="shared" si="513"/>
        <v>12</v>
      </c>
      <c r="D8248" s="165">
        <f t="shared" si="514"/>
        <v>10</v>
      </c>
      <c r="E8248" s="165">
        <f>+Exports!B8251</f>
        <v>14</v>
      </c>
      <c r="F8248" s="165">
        <f>+WEEKDAY(ExportsELAP[[#This Row],[Date Prevailing]],1)</f>
        <v>7</v>
      </c>
      <c r="G8248" s="165">
        <f>+COUNTIFS(ECR_Hours!$K$6:$K$7,ExportsELAP[[#This Row],[Date Prevailing]])</f>
        <v>0</v>
      </c>
      <c r="H8248" s="165">
        <f t="shared" si="515"/>
        <v>7</v>
      </c>
      <c r="I8248" s="166">
        <f>+Exports!G8251</f>
        <v>3081.1827999999996</v>
      </c>
      <c r="J8248" s="166">
        <f>+'ELAP_IPCO-APND'!D8251</f>
        <v>296.56254000000001</v>
      </c>
      <c r="K8248" s="166">
        <f>+(ExportsELAP[[#This Row],[Exports kWh - MPT]]/1000)*ExportsELAP[[#This Row],[EIM Price]]</f>
        <v>913.76339737231194</v>
      </c>
      <c r="L8248" s="167" t="str">
        <f>+INDEX(ECR_Hours!$I$12:$I$15,MATCH(ExportsELAP[[#This Row],[Date Prevailing]],ECR_Hours!$H$12:$H$15,1))</f>
        <v>NS</v>
      </c>
      <c r="M82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49" spans="1:13" x14ac:dyDescent="0.25">
      <c r="A8249" s="164">
        <f>+Exports!A8252</f>
        <v>44905</v>
      </c>
      <c r="B8249" s="165">
        <f t="shared" si="512"/>
        <v>2022</v>
      </c>
      <c r="C8249" s="165">
        <f t="shared" si="513"/>
        <v>12</v>
      </c>
      <c r="D8249" s="165">
        <f t="shared" si="514"/>
        <v>10</v>
      </c>
      <c r="E8249" s="165">
        <f>+Exports!B8252</f>
        <v>15</v>
      </c>
      <c r="F8249" s="165">
        <f>+WEEKDAY(ExportsELAP[[#This Row],[Date Prevailing]],1)</f>
        <v>7</v>
      </c>
      <c r="G8249" s="165">
        <f>+COUNTIFS(ECR_Hours!$K$6:$K$7,ExportsELAP[[#This Row],[Date Prevailing]])</f>
        <v>0</v>
      </c>
      <c r="H8249" s="165">
        <f t="shared" si="515"/>
        <v>7</v>
      </c>
      <c r="I8249" s="166">
        <f>+Exports!G8252</f>
        <v>1694.261</v>
      </c>
      <c r="J8249" s="166">
        <f>+'ELAP_IPCO-APND'!D8252</f>
        <v>261.22876000000002</v>
      </c>
      <c r="K8249" s="166">
        <f>+(ExportsELAP[[#This Row],[Exports kWh - MPT]]/1000)*ExportsELAP[[#This Row],[EIM Price]]</f>
        <v>442.58970014636003</v>
      </c>
      <c r="L8249" s="167" t="str">
        <f>+INDEX(ECR_Hours!$I$12:$I$15,MATCH(ExportsELAP[[#This Row],[Date Prevailing]],ECR_Hours!$H$12:$H$15,1))</f>
        <v>NS</v>
      </c>
      <c r="M82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0" spans="1:13" x14ac:dyDescent="0.25">
      <c r="A8250" s="164">
        <f>+Exports!A8253</f>
        <v>44905</v>
      </c>
      <c r="B8250" s="165">
        <f t="shared" si="512"/>
        <v>2022</v>
      </c>
      <c r="C8250" s="165">
        <f t="shared" si="513"/>
        <v>12</v>
      </c>
      <c r="D8250" s="165">
        <f t="shared" si="514"/>
        <v>10</v>
      </c>
      <c r="E8250" s="165">
        <f>+Exports!B8253</f>
        <v>16</v>
      </c>
      <c r="F8250" s="165">
        <f>+WEEKDAY(ExportsELAP[[#This Row],[Date Prevailing]],1)</f>
        <v>7</v>
      </c>
      <c r="G8250" s="165">
        <f>+COUNTIFS(ECR_Hours!$K$6:$K$7,ExportsELAP[[#This Row],[Date Prevailing]])</f>
        <v>0</v>
      </c>
      <c r="H8250" s="165">
        <f t="shared" si="515"/>
        <v>7</v>
      </c>
      <c r="I8250" s="166">
        <f>+Exports!G8253</f>
        <v>1042.2458999999999</v>
      </c>
      <c r="J8250" s="166">
        <f>+'ELAP_IPCO-APND'!D8253</f>
        <v>278.49333999999999</v>
      </c>
      <c r="K8250" s="166">
        <f>+(ExportsELAP[[#This Row],[Exports kWh - MPT]]/1000)*ExportsELAP[[#This Row],[EIM Price]]</f>
        <v>290.25854179230595</v>
      </c>
      <c r="L8250" s="167" t="str">
        <f>+INDEX(ECR_Hours!$I$12:$I$15,MATCH(ExportsELAP[[#This Row],[Date Prevailing]],ECR_Hours!$H$12:$H$15,1))</f>
        <v>NS</v>
      </c>
      <c r="M82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1" spans="1:13" x14ac:dyDescent="0.25">
      <c r="A8251" s="164">
        <f>+Exports!A8254</f>
        <v>44905</v>
      </c>
      <c r="B8251" s="165">
        <f t="shared" si="512"/>
        <v>2022</v>
      </c>
      <c r="C8251" s="165">
        <f t="shared" si="513"/>
        <v>12</v>
      </c>
      <c r="D8251" s="165">
        <f t="shared" si="514"/>
        <v>10</v>
      </c>
      <c r="E8251" s="165">
        <f>+Exports!B8254</f>
        <v>17</v>
      </c>
      <c r="F8251" s="165">
        <f>+WEEKDAY(ExportsELAP[[#This Row],[Date Prevailing]],1)</f>
        <v>7</v>
      </c>
      <c r="G8251" s="165">
        <f>+COUNTIFS(ECR_Hours!$K$6:$K$7,ExportsELAP[[#This Row],[Date Prevailing]])</f>
        <v>0</v>
      </c>
      <c r="H8251" s="165">
        <f t="shared" si="515"/>
        <v>7</v>
      </c>
      <c r="I8251" s="166">
        <f>+Exports!G8254</f>
        <v>264.37950000000001</v>
      </c>
      <c r="J8251" s="166">
        <f>+'ELAP_IPCO-APND'!D8254</f>
        <v>330.00876</v>
      </c>
      <c r="K8251" s="166">
        <f>+(ExportsELAP[[#This Row],[Exports kWh - MPT]]/1000)*ExportsELAP[[#This Row],[EIM Price]]</f>
        <v>87.24755096442</v>
      </c>
      <c r="L8251" s="167" t="str">
        <f>+INDEX(ECR_Hours!$I$12:$I$15,MATCH(ExportsELAP[[#This Row],[Date Prevailing]],ECR_Hours!$H$12:$H$15,1))</f>
        <v>NS</v>
      </c>
      <c r="M82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2" spans="1:13" x14ac:dyDescent="0.25">
      <c r="A8252" s="164">
        <f>+Exports!A8255</f>
        <v>44905</v>
      </c>
      <c r="B8252" s="165">
        <f t="shared" si="512"/>
        <v>2022</v>
      </c>
      <c r="C8252" s="165">
        <f t="shared" si="513"/>
        <v>12</v>
      </c>
      <c r="D8252" s="165">
        <f t="shared" si="514"/>
        <v>10</v>
      </c>
      <c r="E8252" s="165">
        <f>+Exports!B8255</f>
        <v>18</v>
      </c>
      <c r="F8252" s="165">
        <f>+WEEKDAY(ExportsELAP[[#This Row],[Date Prevailing]],1)</f>
        <v>7</v>
      </c>
      <c r="G8252" s="165">
        <f>+COUNTIFS(ECR_Hours!$K$6:$K$7,ExportsELAP[[#This Row],[Date Prevailing]])</f>
        <v>0</v>
      </c>
      <c r="H8252" s="165">
        <f t="shared" si="515"/>
        <v>7</v>
      </c>
      <c r="I8252" s="166">
        <f>+Exports!G8255</f>
        <v>8.0023999999999997</v>
      </c>
      <c r="J8252" s="166">
        <f>+'ELAP_IPCO-APND'!D8255</f>
        <v>392.59987999999998</v>
      </c>
      <c r="K8252" s="166">
        <f>+(ExportsELAP[[#This Row],[Exports kWh - MPT]]/1000)*ExportsELAP[[#This Row],[EIM Price]]</f>
        <v>3.1417412797119999</v>
      </c>
      <c r="L8252" s="167" t="str">
        <f>+INDEX(ECR_Hours!$I$12:$I$15,MATCH(ExportsELAP[[#This Row],[Date Prevailing]],ECR_Hours!$H$12:$H$15,1))</f>
        <v>NS</v>
      </c>
      <c r="M82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3" spans="1:13" x14ac:dyDescent="0.25">
      <c r="A8253" s="164">
        <f>+Exports!A8256</f>
        <v>44905</v>
      </c>
      <c r="B8253" s="165">
        <f t="shared" si="512"/>
        <v>2022</v>
      </c>
      <c r="C8253" s="165">
        <f t="shared" si="513"/>
        <v>12</v>
      </c>
      <c r="D8253" s="165">
        <f t="shared" si="514"/>
        <v>10</v>
      </c>
      <c r="E8253" s="165">
        <f>+Exports!B8256</f>
        <v>19</v>
      </c>
      <c r="F8253" s="165">
        <f>+WEEKDAY(ExportsELAP[[#This Row],[Date Prevailing]],1)</f>
        <v>7</v>
      </c>
      <c r="G8253" s="165">
        <f>+COUNTIFS(ECR_Hours!$K$6:$K$7,ExportsELAP[[#This Row],[Date Prevailing]])</f>
        <v>0</v>
      </c>
      <c r="H8253" s="165">
        <f t="shared" si="515"/>
        <v>7</v>
      </c>
      <c r="I8253" s="166">
        <f>+Exports!G8256</f>
        <v>6.5335000000000001</v>
      </c>
      <c r="J8253" s="166">
        <f>+'ELAP_IPCO-APND'!D8256</f>
        <v>372.29014000000001</v>
      </c>
      <c r="K8253" s="166">
        <f>+(ExportsELAP[[#This Row],[Exports kWh - MPT]]/1000)*ExportsELAP[[#This Row],[EIM Price]]</f>
        <v>2.4323576296900002</v>
      </c>
      <c r="L8253" s="167" t="str">
        <f>+INDEX(ECR_Hours!$I$12:$I$15,MATCH(ExportsELAP[[#This Row],[Date Prevailing]],ECR_Hours!$H$12:$H$15,1))</f>
        <v>NS</v>
      </c>
      <c r="M82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4" spans="1:13" x14ac:dyDescent="0.25">
      <c r="A8254" s="164">
        <f>+Exports!A8257</f>
        <v>44905</v>
      </c>
      <c r="B8254" s="165">
        <f t="shared" si="512"/>
        <v>2022</v>
      </c>
      <c r="C8254" s="165">
        <f t="shared" si="513"/>
        <v>12</v>
      </c>
      <c r="D8254" s="165">
        <f t="shared" si="514"/>
        <v>10</v>
      </c>
      <c r="E8254" s="165">
        <f>+Exports!B8257</f>
        <v>20</v>
      </c>
      <c r="F8254" s="165">
        <f>+WEEKDAY(ExportsELAP[[#This Row],[Date Prevailing]],1)</f>
        <v>7</v>
      </c>
      <c r="G8254" s="165">
        <f>+COUNTIFS(ECR_Hours!$K$6:$K$7,ExportsELAP[[#This Row],[Date Prevailing]])</f>
        <v>0</v>
      </c>
      <c r="H8254" s="165">
        <f t="shared" si="515"/>
        <v>7</v>
      </c>
      <c r="I8254" s="166">
        <f>+Exports!G8257</f>
        <v>6.27449999999999</v>
      </c>
      <c r="J8254" s="166">
        <f>+'ELAP_IPCO-APND'!D8257</f>
        <v>372.63679999999999</v>
      </c>
      <c r="K8254" s="166">
        <f>+(ExportsELAP[[#This Row],[Exports kWh - MPT]]/1000)*ExportsELAP[[#This Row],[EIM Price]]</f>
        <v>2.3381096015999963</v>
      </c>
      <c r="L8254" s="167" t="str">
        <f>+INDEX(ECR_Hours!$I$12:$I$15,MATCH(ExportsELAP[[#This Row],[Date Prevailing]],ECR_Hours!$H$12:$H$15,1))</f>
        <v>NS</v>
      </c>
      <c r="M82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5" spans="1:13" x14ac:dyDescent="0.25">
      <c r="A8255" s="164">
        <f>+Exports!A8258</f>
        <v>44905</v>
      </c>
      <c r="B8255" s="165">
        <f t="shared" si="512"/>
        <v>2022</v>
      </c>
      <c r="C8255" s="165">
        <f t="shared" si="513"/>
        <v>12</v>
      </c>
      <c r="D8255" s="165">
        <f t="shared" si="514"/>
        <v>10</v>
      </c>
      <c r="E8255" s="165">
        <f>+Exports!B8258</f>
        <v>21</v>
      </c>
      <c r="F8255" s="165">
        <f>+WEEKDAY(ExportsELAP[[#This Row],[Date Prevailing]],1)</f>
        <v>7</v>
      </c>
      <c r="G8255" s="165">
        <f>+COUNTIFS(ECR_Hours!$K$6:$K$7,ExportsELAP[[#This Row],[Date Prevailing]])</f>
        <v>0</v>
      </c>
      <c r="H8255" s="165">
        <f t="shared" si="515"/>
        <v>7</v>
      </c>
      <c r="I8255" s="166">
        <f>+Exports!G8258</f>
        <v>6.5340999999999907</v>
      </c>
      <c r="J8255" s="166">
        <f>+'ELAP_IPCO-APND'!D8258</f>
        <v>397.46697999999998</v>
      </c>
      <c r="K8255" s="166">
        <f>+(ExportsELAP[[#This Row],[Exports kWh - MPT]]/1000)*ExportsELAP[[#This Row],[EIM Price]]</f>
        <v>2.5970889940179962</v>
      </c>
      <c r="L8255" s="167" t="str">
        <f>+INDEX(ECR_Hours!$I$12:$I$15,MATCH(ExportsELAP[[#This Row],[Date Prevailing]],ECR_Hours!$H$12:$H$15,1))</f>
        <v>NS</v>
      </c>
      <c r="M82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6" spans="1:13" x14ac:dyDescent="0.25">
      <c r="A8256" s="164">
        <f>+Exports!A8259</f>
        <v>44905</v>
      </c>
      <c r="B8256" s="165">
        <f t="shared" si="512"/>
        <v>2022</v>
      </c>
      <c r="C8256" s="165">
        <f t="shared" si="513"/>
        <v>12</v>
      </c>
      <c r="D8256" s="165">
        <f t="shared" si="514"/>
        <v>10</v>
      </c>
      <c r="E8256" s="165">
        <f>+Exports!B8259</f>
        <v>22</v>
      </c>
      <c r="F8256" s="165">
        <f>+WEEKDAY(ExportsELAP[[#This Row],[Date Prevailing]],1)</f>
        <v>7</v>
      </c>
      <c r="G8256" s="165">
        <f>+COUNTIFS(ECR_Hours!$K$6:$K$7,ExportsELAP[[#This Row],[Date Prevailing]])</f>
        <v>0</v>
      </c>
      <c r="H8256" s="165">
        <f t="shared" si="515"/>
        <v>7</v>
      </c>
      <c r="I8256" s="166">
        <f>+Exports!G8259</f>
        <v>7.9047000000000009</v>
      </c>
      <c r="J8256" s="166">
        <f>+'ELAP_IPCO-APND'!D8259</f>
        <v>370.79012</v>
      </c>
      <c r="K8256" s="166">
        <f>+(ExportsELAP[[#This Row],[Exports kWh - MPT]]/1000)*ExportsELAP[[#This Row],[EIM Price]]</f>
        <v>2.9309846615640001</v>
      </c>
      <c r="L8256" s="167" t="str">
        <f>+INDEX(ECR_Hours!$I$12:$I$15,MATCH(ExportsELAP[[#This Row],[Date Prevailing]],ECR_Hours!$H$12:$H$15,1))</f>
        <v>NS</v>
      </c>
      <c r="M82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7" spans="1:13" x14ac:dyDescent="0.25">
      <c r="A8257" s="164">
        <f>+Exports!A8260</f>
        <v>44905</v>
      </c>
      <c r="B8257" s="165">
        <f t="shared" si="512"/>
        <v>2022</v>
      </c>
      <c r="C8257" s="165">
        <f t="shared" si="513"/>
        <v>12</v>
      </c>
      <c r="D8257" s="165">
        <f t="shared" si="514"/>
        <v>10</v>
      </c>
      <c r="E8257" s="165">
        <f>+Exports!B8260</f>
        <v>23</v>
      </c>
      <c r="F8257" s="165">
        <f>+WEEKDAY(ExportsELAP[[#This Row],[Date Prevailing]],1)</f>
        <v>7</v>
      </c>
      <c r="G8257" s="165">
        <f>+COUNTIFS(ECR_Hours!$K$6:$K$7,ExportsELAP[[#This Row],[Date Prevailing]])</f>
        <v>0</v>
      </c>
      <c r="H8257" s="165">
        <f t="shared" si="515"/>
        <v>7</v>
      </c>
      <c r="I8257" s="166">
        <f>+Exports!G8260</f>
        <v>7.7958999999999996</v>
      </c>
      <c r="J8257" s="166">
        <f>+'ELAP_IPCO-APND'!D8260</f>
        <v>341.70445000000001</v>
      </c>
      <c r="K8257" s="166">
        <f>+(ExportsELAP[[#This Row],[Exports kWh - MPT]]/1000)*ExportsELAP[[#This Row],[EIM Price]]</f>
        <v>2.6638937217550001</v>
      </c>
      <c r="L8257" s="167" t="str">
        <f>+INDEX(ECR_Hours!$I$12:$I$15,MATCH(ExportsELAP[[#This Row],[Date Prevailing]],ECR_Hours!$H$12:$H$15,1))</f>
        <v>NS</v>
      </c>
      <c r="M82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8" spans="1:13" x14ac:dyDescent="0.25">
      <c r="A8258" s="164">
        <f>+Exports!A8261</f>
        <v>44905</v>
      </c>
      <c r="B8258" s="165">
        <f t="shared" ref="B8258:B8321" si="516">+YEAR(A8258)</f>
        <v>2022</v>
      </c>
      <c r="C8258" s="165">
        <f t="shared" ref="C8258:C8321" si="517">+MONTH(A8258)</f>
        <v>12</v>
      </c>
      <c r="D8258" s="165">
        <f t="shared" ref="D8258:D8321" si="518">+DAY(A8258)</f>
        <v>10</v>
      </c>
      <c r="E8258" s="165">
        <f>+Exports!B8261</f>
        <v>24</v>
      </c>
      <c r="F8258" s="165">
        <f>+WEEKDAY(ExportsELAP[[#This Row],[Date Prevailing]],1)</f>
        <v>7</v>
      </c>
      <c r="G8258" s="165">
        <f>+COUNTIFS(ECR_Hours!$K$6:$K$7,ExportsELAP[[#This Row],[Date Prevailing]])</f>
        <v>0</v>
      </c>
      <c r="H8258" s="165">
        <f t="shared" ref="H8258:H8321" si="519">+IF(G8258=1,0,F8258)</f>
        <v>7</v>
      </c>
      <c r="I8258" s="166">
        <f>+Exports!G8261</f>
        <v>7.525500000000001</v>
      </c>
      <c r="J8258" s="166">
        <f>+'ELAP_IPCO-APND'!D8261</f>
        <v>315.02280999999999</v>
      </c>
      <c r="K8258" s="166">
        <f>+(ExportsELAP[[#This Row],[Exports kWh - MPT]]/1000)*ExportsELAP[[#This Row],[EIM Price]]</f>
        <v>2.3707041566550004</v>
      </c>
      <c r="L8258" s="167" t="str">
        <f>+INDEX(ECR_Hours!$I$12:$I$15,MATCH(ExportsELAP[[#This Row],[Date Prevailing]],ECR_Hours!$H$12:$H$15,1))</f>
        <v>NS</v>
      </c>
      <c r="M82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59" spans="1:13" x14ac:dyDescent="0.25">
      <c r="A8259" s="164">
        <f>+Exports!A8262</f>
        <v>44906</v>
      </c>
      <c r="B8259" s="165">
        <f t="shared" si="516"/>
        <v>2022</v>
      </c>
      <c r="C8259" s="165">
        <f t="shared" si="517"/>
        <v>12</v>
      </c>
      <c r="D8259" s="165">
        <f t="shared" si="518"/>
        <v>11</v>
      </c>
      <c r="E8259" s="165">
        <f>+Exports!B8262</f>
        <v>1</v>
      </c>
      <c r="F8259" s="165">
        <f>+WEEKDAY(ExportsELAP[[#This Row],[Date Prevailing]],1)</f>
        <v>1</v>
      </c>
      <c r="G8259" s="165">
        <f>+COUNTIFS(ECR_Hours!$K$6:$K$7,ExportsELAP[[#This Row],[Date Prevailing]])</f>
        <v>0</v>
      </c>
      <c r="H8259" s="165">
        <f t="shared" si="519"/>
        <v>1</v>
      </c>
      <c r="I8259" s="166">
        <f>+Exports!G8262</f>
        <v>7.5827999999999998</v>
      </c>
      <c r="J8259" s="166">
        <f>+'ELAP_IPCO-APND'!D8262</f>
        <v>324.99221</v>
      </c>
      <c r="K8259" s="166">
        <f>+(ExportsELAP[[#This Row],[Exports kWh - MPT]]/1000)*ExportsELAP[[#This Row],[EIM Price]]</f>
        <v>2.464350929988</v>
      </c>
      <c r="L8259" s="167" t="str">
        <f>+INDEX(ECR_Hours!$I$12:$I$15,MATCH(ExportsELAP[[#This Row],[Date Prevailing]],ECR_Hours!$H$12:$H$15,1))</f>
        <v>NS</v>
      </c>
      <c r="M82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0" spans="1:13" x14ac:dyDescent="0.25">
      <c r="A8260" s="164">
        <f>+Exports!A8263</f>
        <v>44906</v>
      </c>
      <c r="B8260" s="165">
        <f t="shared" si="516"/>
        <v>2022</v>
      </c>
      <c r="C8260" s="165">
        <f t="shared" si="517"/>
        <v>12</v>
      </c>
      <c r="D8260" s="165">
        <f t="shared" si="518"/>
        <v>11</v>
      </c>
      <c r="E8260" s="165">
        <f>+Exports!B8263</f>
        <v>2</v>
      </c>
      <c r="F8260" s="165">
        <f>+WEEKDAY(ExportsELAP[[#This Row],[Date Prevailing]],1)</f>
        <v>1</v>
      </c>
      <c r="G8260" s="165">
        <f>+COUNTIFS(ECR_Hours!$K$6:$K$7,ExportsELAP[[#This Row],[Date Prevailing]])</f>
        <v>0</v>
      </c>
      <c r="H8260" s="165">
        <f t="shared" si="519"/>
        <v>1</v>
      </c>
      <c r="I8260" s="166">
        <f>+Exports!G8263</f>
        <v>10.00879999999999</v>
      </c>
      <c r="J8260" s="166">
        <f>+'ELAP_IPCO-APND'!D8263</f>
        <v>317.42401999999998</v>
      </c>
      <c r="K8260" s="166">
        <f>+(ExportsELAP[[#This Row],[Exports kWh - MPT]]/1000)*ExportsELAP[[#This Row],[EIM Price]]</f>
        <v>3.1770335313759968</v>
      </c>
      <c r="L8260" s="167" t="str">
        <f>+INDEX(ECR_Hours!$I$12:$I$15,MATCH(ExportsELAP[[#This Row],[Date Prevailing]],ECR_Hours!$H$12:$H$15,1))</f>
        <v>NS</v>
      </c>
      <c r="M82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1" spans="1:13" x14ac:dyDescent="0.25">
      <c r="A8261" s="164">
        <f>+Exports!A8264</f>
        <v>44906</v>
      </c>
      <c r="B8261" s="165">
        <f t="shared" si="516"/>
        <v>2022</v>
      </c>
      <c r="C8261" s="165">
        <f t="shared" si="517"/>
        <v>12</v>
      </c>
      <c r="D8261" s="165">
        <f t="shared" si="518"/>
        <v>11</v>
      </c>
      <c r="E8261" s="165">
        <f>+Exports!B8264</f>
        <v>3</v>
      </c>
      <c r="F8261" s="165">
        <f>+WEEKDAY(ExportsELAP[[#This Row],[Date Prevailing]],1)</f>
        <v>1</v>
      </c>
      <c r="G8261" s="165">
        <f>+COUNTIFS(ECR_Hours!$K$6:$K$7,ExportsELAP[[#This Row],[Date Prevailing]])</f>
        <v>0</v>
      </c>
      <c r="H8261" s="165">
        <f t="shared" si="519"/>
        <v>1</v>
      </c>
      <c r="I8261" s="166">
        <f>+Exports!G8264</f>
        <v>8.7806999999999995</v>
      </c>
      <c r="J8261" s="166">
        <f>+'ELAP_IPCO-APND'!D8264</f>
        <v>294.68410999999998</v>
      </c>
      <c r="K8261" s="166">
        <f>+(ExportsELAP[[#This Row],[Exports kWh - MPT]]/1000)*ExportsELAP[[#This Row],[EIM Price]]</f>
        <v>2.5875327646769994</v>
      </c>
      <c r="L8261" s="167" t="str">
        <f>+INDEX(ECR_Hours!$I$12:$I$15,MATCH(ExportsELAP[[#This Row],[Date Prevailing]],ECR_Hours!$H$12:$H$15,1))</f>
        <v>NS</v>
      </c>
      <c r="M82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2" spans="1:13" x14ac:dyDescent="0.25">
      <c r="A8262" s="164">
        <f>+Exports!A8265</f>
        <v>44906</v>
      </c>
      <c r="B8262" s="165">
        <f t="shared" si="516"/>
        <v>2022</v>
      </c>
      <c r="C8262" s="165">
        <f t="shared" si="517"/>
        <v>12</v>
      </c>
      <c r="D8262" s="165">
        <f t="shared" si="518"/>
        <v>11</v>
      </c>
      <c r="E8262" s="165">
        <f>+Exports!B8265</f>
        <v>4</v>
      </c>
      <c r="F8262" s="165">
        <f>+WEEKDAY(ExportsELAP[[#This Row],[Date Prevailing]],1)</f>
        <v>1</v>
      </c>
      <c r="G8262" s="165">
        <f>+COUNTIFS(ECR_Hours!$K$6:$K$7,ExportsELAP[[#This Row],[Date Prevailing]])</f>
        <v>0</v>
      </c>
      <c r="H8262" s="165">
        <f t="shared" si="519"/>
        <v>1</v>
      </c>
      <c r="I8262" s="166">
        <f>+Exports!G8265</f>
        <v>8.0335999999999999</v>
      </c>
      <c r="J8262" s="166">
        <f>+'ELAP_IPCO-APND'!D8265</f>
        <v>269.88992000000002</v>
      </c>
      <c r="K8262" s="166">
        <f>+(ExportsELAP[[#This Row],[Exports kWh - MPT]]/1000)*ExportsELAP[[#This Row],[EIM Price]]</f>
        <v>2.1681876613120004</v>
      </c>
      <c r="L8262" s="167" t="str">
        <f>+INDEX(ECR_Hours!$I$12:$I$15,MATCH(ExportsELAP[[#This Row],[Date Prevailing]],ECR_Hours!$H$12:$H$15,1))</f>
        <v>NS</v>
      </c>
      <c r="M82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3" spans="1:13" x14ac:dyDescent="0.25">
      <c r="A8263" s="164">
        <f>+Exports!A8266</f>
        <v>44906</v>
      </c>
      <c r="B8263" s="165">
        <f t="shared" si="516"/>
        <v>2022</v>
      </c>
      <c r="C8263" s="165">
        <f t="shared" si="517"/>
        <v>12</v>
      </c>
      <c r="D8263" s="165">
        <f t="shared" si="518"/>
        <v>11</v>
      </c>
      <c r="E8263" s="165">
        <f>+Exports!B8266</f>
        <v>5</v>
      </c>
      <c r="F8263" s="165">
        <f>+WEEKDAY(ExportsELAP[[#This Row],[Date Prevailing]],1)</f>
        <v>1</v>
      </c>
      <c r="G8263" s="165">
        <f>+COUNTIFS(ECR_Hours!$K$6:$K$7,ExportsELAP[[#This Row],[Date Prevailing]])</f>
        <v>0</v>
      </c>
      <c r="H8263" s="165">
        <f t="shared" si="519"/>
        <v>1</v>
      </c>
      <c r="I8263" s="166">
        <f>+Exports!G8266</f>
        <v>8.3919999999999995</v>
      </c>
      <c r="J8263" s="166">
        <f>+'ELAP_IPCO-APND'!D8266</f>
        <v>248.33911000000001</v>
      </c>
      <c r="K8263" s="166">
        <f>+(ExportsELAP[[#This Row],[Exports kWh - MPT]]/1000)*ExportsELAP[[#This Row],[EIM Price]]</f>
        <v>2.0840618111200002</v>
      </c>
      <c r="L8263" s="167" t="str">
        <f>+INDEX(ECR_Hours!$I$12:$I$15,MATCH(ExportsELAP[[#This Row],[Date Prevailing]],ECR_Hours!$H$12:$H$15,1))</f>
        <v>NS</v>
      </c>
      <c r="M82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4" spans="1:13" x14ac:dyDescent="0.25">
      <c r="A8264" s="164">
        <f>+Exports!A8267</f>
        <v>44906</v>
      </c>
      <c r="B8264" s="165">
        <f t="shared" si="516"/>
        <v>2022</v>
      </c>
      <c r="C8264" s="165">
        <f t="shared" si="517"/>
        <v>12</v>
      </c>
      <c r="D8264" s="165">
        <f t="shared" si="518"/>
        <v>11</v>
      </c>
      <c r="E8264" s="165">
        <f>+Exports!B8267</f>
        <v>6</v>
      </c>
      <c r="F8264" s="165">
        <f>+WEEKDAY(ExportsELAP[[#This Row],[Date Prevailing]],1)</f>
        <v>1</v>
      </c>
      <c r="G8264" s="165">
        <f>+COUNTIFS(ECR_Hours!$K$6:$K$7,ExportsELAP[[#This Row],[Date Prevailing]])</f>
        <v>0</v>
      </c>
      <c r="H8264" s="165">
        <f t="shared" si="519"/>
        <v>1</v>
      </c>
      <c r="I8264" s="166">
        <f>+Exports!G8267</f>
        <v>7.6697000000000006</v>
      </c>
      <c r="J8264" s="166">
        <f>+'ELAP_IPCO-APND'!D8267</f>
        <v>263.77339999999998</v>
      </c>
      <c r="K8264" s="166">
        <f>+(ExportsELAP[[#This Row],[Exports kWh - MPT]]/1000)*ExportsELAP[[#This Row],[EIM Price]]</f>
        <v>2.0230628459800002</v>
      </c>
      <c r="L8264" s="167" t="str">
        <f>+INDEX(ECR_Hours!$I$12:$I$15,MATCH(ExportsELAP[[#This Row],[Date Prevailing]],ECR_Hours!$H$12:$H$15,1))</f>
        <v>NS</v>
      </c>
      <c r="M82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5" spans="1:13" x14ac:dyDescent="0.25">
      <c r="A8265" s="164">
        <f>+Exports!A8268</f>
        <v>44906</v>
      </c>
      <c r="B8265" s="165">
        <f t="shared" si="516"/>
        <v>2022</v>
      </c>
      <c r="C8265" s="165">
        <f t="shared" si="517"/>
        <v>12</v>
      </c>
      <c r="D8265" s="165">
        <f t="shared" si="518"/>
        <v>11</v>
      </c>
      <c r="E8265" s="165">
        <f>+Exports!B8268</f>
        <v>7</v>
      </c>
      <c r="F8265" s="165">
        <f>+WEEKDAY(ExportsELAP[[#This Row],[Date Prevailing]],1)</f>
        <v>1</v>
      </c>
      <c r="G8265" s="165">
        <f>+COUNTIFS(ECR_Hours!$K$6:$K$7,ExportsELAP[[#This Row],[Date Prevailing]])</f>
        <v>0</v>
      </c>
      <c r="H8265" s="165">
        <f t="shared" si="519"/>
        <v>1</v>
      </c>
      <c r="I8265" s="166">
        <f>+Exports!G8268</f>
        <v>8.9676000000000009</v>
      </c>
      <c r="J8265" s="166">
        <f>+'ELAP_IPCO-APND'!D8268</f>
        <v>281.43025</v>
      </c>
      <c r="K8265" s="166">
        <f>+(ExportsELAP[[#This Row],[Exports kWh - MPT]]/1000)*ExportsELAP[[#This Row],[EIM Price]]</f>
        <v>2.5237539099000004</v>
      </c>
      <c r="L8265" s="167" t="str">
        <f>+INDEX(ECR_Hours!$I$12:$I$15,MATCH(ExportsELAP[[#This Row],[Date Prevailing]],ECR_Hours!$H$12:$H$15,1))</f>
        <v>NS</v>
      </c>
      <c r="M82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6" spans="1:13" x14ac:dyDescent="0.25">
      <c r="A8266" s="164">
        <f>+Exports!A8269</f>
        <v>44906</v>
      </c>
      <c r="B8266" s="165">
        <f t="shared" si="516"/>
        <v>2022</v>
      </c>
      <c r="C8266" s="165">
        <f t="shared" si="517"/>
        <v>12</v>
      </c>
      <c r="D8266" s="165">
        <f t="shared" si="518"/>
        <v>11</v>
      </c>
      <c r="E8266" s="165">
        <f>+Exports!B8269</f>
        <v>8</v>
      </c>
      <c r="F8266" s="165">
        <f>+WEEKDAY(ExportsELAP[[#This Row],[Date Prevailing]],1)</f>
        <v>1</v>
      </c>
      <c r="G8266" s="165">
        <f>+COUNTIFS(ECR_Hours!$K$6:$K$7,ExportsELAP[[#This Row],[Date Prevailing]])</f>
        <v>0</v>
      </c>
      <c r="H8266" s="165">
        <f t="shared" si="519"/>
        <v>1</v>
      </c>
      <c r="I8266" s="166">
        <f>+Exports!G8269</f>
        <v>9.4549000000000003</v>
      </c>
      <c r="J8266" s="166">
        <f>+'ELAP_IPCO-APND'!D8269</f>
        <v>286.97122999999999</v>
      </c>
      <c r="K8266" s="166">
        <f>+(ExportsELAP[[#This Row],[Exports kWh - MPT]]/1000)*ExportsELAP[[#This Row],[EIM Price]]</f>
        <v>2.7132842825270003</v>
      </c>
      <c r="L8266" s="167" t="str">
        <f>+INDEX(ECR_Hours!$I$12:$I$15,MATCH(ExportsELAP[[#This Row],[Date Prevailing]],ECR_Hours!$H$12:$H$15,1))</f>
        <v>NS</v>
      </c>
      <c r="M82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7" spans="1:13" x14ac:dyDescent="0.25">
      <c r="A8267" s="164">
        <f>+Exports!A8270</f>
        <v>44906</v>
      </c>
      <c r="B8267" s="165">
        <f t="shared" si="516"/>
        <v>2022</v>
      </c>
      <c r="C8267" s="165">
        <f t="shared" si="517"/>
        <v>12</v>
      </c>
      <c r="D8267" s="165">
        <f t="shared" si="518"/>
        <v>11</v>
      </c>
      <c r="E8267" s="165">
        <f>+Exports!B8270</f>
        <v>9</v>
      </c>
      <c r="F8267" s="165">
        <f>+WEEKDAY(ExportsELAP[[#This Row],[Date Prevailing]],1)</f>
        <v>1</v>
      </c>
      <c r="G8267" s="165">
        <f>+COUNTIFS(ECR_Hours!$K$6:$K$7,ExportsELAP[[#This Row],[Date Prevailing]])</f>
        <v>0</v>
      </c>
      <c r="H8267" s="165">
        <f t="shared" si="519"/>
        <v>1</v>
      </c>
      <c r="I8267" s="166">
        <f>+Exports!G8270</f>
        <v>94.995900000000006</v>
      </c>
      <c r="J8267" s="166">
        <f>+'ELAP_IPCO-APND'!D8270</f>
        <v>272.66838999999999</v>
      </c>
      <c r="K8267" s="166">
        <f>+(ExportsELAP[[#This Row],[Exports kWh - MPT]]/1000)*ExportsELAP[[#This Row],[EIM Price]]</f>
        <v>25.902379109601</v>
      </c>
      <c r="L8267" s="167" t="str">
        <f>+INDEX(ECR_Hours!$I$12:$I$15,MATCH(ExportsELAP[[#This Row],[Date Prevailing]],ECR_Hours!$H$12:$H$15,1))</f>
        <v>NS</v>
      </c>
      <c r="M82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8" spans="1:13" x14ac:dyDescent="0.25">
      <c r="A8268" s="164">
        <f>+Exports!A8271</f>
        <v>44906</v>
      </c>
      <c r="B8268" s="165">
        <f t="shared" si="516"/>
        <v>2022</v>
      </c>
      <c r="C8268" s="165">
        <f t="shared" si="517"/>
        <v>12</v>
      </c>
      <c r="D8268" s="165">
        <f t="shared" si="518"/>
        <v>11</v>
      </c>
      <c r="E8268" s="165">
        <f>+Exports!B8271</f>
        <v>10</v>
      </c>
      <c r="F8268" s="165">
        <f>+WEEKDAY(ExportsELAP[[#This Row],[Date Prevailing]],1)</f>
        <v>1</v>
      </c>
      <c r="G8268" s="165">
        <f>+COUNTIFS(ECR_Hours!$K$6:$K$7,ExportsELAP[[#This Row],[Date Prevailing]])</f>
        <v>0</v>
      </c>
      <c r="H8268" s="165">
        <f t="shared" si="519"/>
        <v>1</v>
      </c>
      <c r="I8268" s="166">
        <f>+Exports!G8271</f>
        <v>1875.5886</v>
      </c>
      <c r="J8268" s="166">
        <f>+'ELAP_IPCO-APND'!D8271</f>
        <v>253.44263000000001</v>
      </c>
      <c r="K8268" s="166">
        <f>+(ExportsELAP[[#This Row],[Exports kWh - MPT]]/1000)*ExportsELAP[[#This Row],[EIM Price]]</f>
        <v>475.354107582018</v>
      </c>
      <c r="L8268" s="167" t="str">
        <f>+INDEX(ECR_Hours!$I$12:$I$15,MATCH(ExportsELAP[[#This Row],[Date Prevailing]],ECR_Hours!$H$12:$H$15,1))</f>
        <v>NS</v>
      </c>
      <c r="M82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69" spans="1:13" x14ac:dyDescent="0.25">
      <c r="A8269" s="164">
        <f>+Exports!A8272</f>
        <v>44906</v>
      </c>
      <c r="B8269" s="165">
        <f t="shared" si="516"/>
        <v>2022</v>
      </c>
      <c r="C8269" s="165">
        <f t="shared" si="517"/>
        <v>12</v>
      </c>
      <c r="D8269" s="165">
        <f t="shared" si="518"/>
        <v>11</v>
      </c>
      <c r="E8269" s="165">
        <f>+Exports!B8272</f>
        <v>11</v>
      </c>
      <c r="F8269" s="165">
        <f>+WEEKDAY(ExportsELAP[[#This Row],[Date Prevailing]],1)</f>
        <v>1</v>
      </c>
      <c r="G8269" s="165">
        <f>+COUNTIFS(ECR_Hours!$K$6:$K$7,ExportsELAP[[#This Row],[Date Prevailing]])</f>
        <v>0</v>
      </c>
      <c r="H8269" s="165">
        <f t="shared" si="519"/>
        <v>1</v>
      </c>
      <c r="I8269" s="166">
        <f>+Exports!G8272</f>
        <v>3681.5084000000002</v>
      </c>
      <c r="J8269" s="166">
        <f>+'ELAP_IPCO-APND'!D8272</f>
        <v>272.76092</v>
      </c>
      <c r="K8269" s="166">
        <f>+(ExportsELAP[[#This Row],[Exports kWh - MPT]]/1000)*ExportsELAP[[#This Row],[EIM Price]]</f>
        <v>1004.171618171728</v>
      </c>
      <c r="L8269" s="167" t="str">
        <f>+INDEX(ECR_Hours!$I$12:$I$15,MATCH(ExportsELAP[[#This Row],[Date Prevailing]],ECR_Hours!$H$12:$H$15,1))</f>
        <v>NS</v>
      </c>
      <c r="M82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0" spans="1:13" x14ac:dyDescent="0.25">
      <c r="A8270" s="164">
        <f>+Exports!A8273</f>
        <v>44906</v>
      </c>
      <c r="B8270" s="165">
        <f t="shared" si="516"/>
        <v>2022</v>
      </c>
      <c r="C8270" s="165">
        <f t="shared" si="517"/>
        <v>12</v>
      </c>
      <c r="D8270" s="165">
        <f t="shared" si="518"/>
        <v>11</v>
      </c>
      <c r="E8270" s="165">
        <f>+Exports!B8273</f>
        <v>12</v>
      </c>
      <c r="F8270" s="165">
        <f>+WEEKDAY(ExportsELAP[[#This Row],[Date Prevailing]],1)</f>
        <v>1</v>
      </c>
      <c r="G8270" s="165">
        <f>+COUNTIFS(ECR_Hours!$K$6:$K$7,ExportsELAP[[#This Row],[Date Prevailing]])</f>
        <v>0</v>
      </c>
      <c r="H8270" s="165">
        <f t="shared" si="519"/>
        <v>1</v>
      </c>
      <c r="I8270" s="166">
        <f>+Exports!G8273</f>
        <v>4887.5598</v>
      </c>
      <c r="J8270" s="166">
        <f>+'ELAP_IPCO-APND'!D8273</f>
        <v>284.69396999999998</v>
      </c>
      <c r="K8270" s="166">
        <f>+(ExportsELAP[[#This Row],[Exports kWh - MPT]]/1000)*ExportsELAP[[#This Row],[EIM Price]]</f>
        <v>1391.458803074406</v>
      </c>
      <c r="L8270" s="167" t="str">
        <f>+INDEX(ECR_Hours!$I$12:$I$15,MATCH(ExportsELAP[[#This Row],[Date Prevailing]],ECR_Hours!$H$12:$H$15,1))</f>
        <v>NS</v>
      </c>
      <c r="M82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1" spans="1:13" x14ac:dyDescent="0.25">
      <c r="A8271" s="164">
        <f>+Exports!A8274</f>
        <v>44906</v>
      </c>
      <c r="B8271" s="165">
        <f t="shared" si="516"/>
        <v>2022</v>
      </c>
      <c r="C8271" s="165">
        <f t="shared" si="517"/>
        <v>12</v>
      </c>
      <c r="D8271" s="165">
        <f t="shared" si="518"/>
        <v>11</v>
      </c>
      <c r="E8271" s="165">
        <f>+Exports!B8274</f>
        <v>13</v>
      </c>
      <c r="F8271" s="165">
        <f>+WEEKDAY(ExportsELAP[[#This Row],[Date Prevailing]],1)</f>
        <v>1</v>
      </c>
      <c r="G8271" s="165">
        <f>+COUNTIFS(ECR_Hours!$K$6:$K$7,ExportsELAP[[#This Row],[Date Prevailing]])</f>
        <v>0</v>
      </c>
      <c r="H8271" s="165">
        <f t="shared" si="519"/>
        <v>1</v>
      </c>
      <c r="I8271" s="166">
        <f>+Exports!G8274</f>
        <v>4878.5169000000005</v>
      </c>
      <c r="J8271" s="166">
        <f>+'ELAP_IPCO-APND'!D8274</f>
        <v>289.79656999999997</v>
      </c>
      <c r="K8271" s="166">
        <f>+(ExportsELAP[[#This Row],[Exports kWh - MPT]]/1000)*ExportsELAP[[#This Row],[EIM Price]]</f>
        <v>1413.7774643070329</v>
      </c>
      <c r="L8271" s="167" t="str">
        <f>+INDEX(ECR_Hours!$I$12:$I$15,MATCH(ExportsELAP[[#This Row],[Date Prevailing]],ECR_Hours!$H$12:$H$15,1))</f>
        <v>NS</v>
      </c>
      <c r="M82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2" spans="1:13" x14ac:dyDescent="0.25">
      <c r="A8272" s="164">
        <f>+Exports!A8275</f>
        <v>44906</v>
      </c>
      <c r="B8272" s="165">
        <f t="shared" si="516"/>
        <v>2022</v>
      </c>
      <c r="C8272" s="165">
        <f t="shared" si="517"/>
        <v>12</v>
      </c>
      <c r="D8272" s="165">
        <f t="shared" si="518"/>
        <v>11</v>
      </c>
      <c r="E8272" s="165">
        <f>+Exports!B8275</f>
        <v>14</v>
      </c>
      <c r="F8272" s="165">
        <f>+WEEKDAY(ExportsELAP[[#This Row],[Date Prevailing]],1)</f>
        <v>1</v>
      </c>
      <c r="G8272" s="165">
        <f>+COUNTIFS(ECR_Hours!$K$6:$K$7,ExportsELAP[[#This Row],[Date Prevailing]])</f>
        <v>0</v>
      </c>
      <c r="H8272" s="165">
        <f t="shared" si="519"/>
        <v>1</v>
      </c>
      <c r="I8272" s="166">
        <f>+Exports!G8275</f>
        <v>4821.3682000000008</v>
      </c>
      <c r="J8272" s="166">
        <f>+'ELAP_IPCO-APND'!D8275</f>
        <v>251.88835</v>
      </c>
      <c r="K8272" s="166">
        <f>+(ExportsELAP[[#This Row],[Exports kWh - MPT]]/1000)*ExportsELAP[[#This Row],[EIM Price]]</f>
        <v>1214.4464806404703</v>
      </c>
      <c r="L8272" s="167" t="str">
        <f>+INDEX(ECR_Hours!$I$12:$I$15,MATCH(ExportsELAP[[#This Row],[Date Prevailing]],ECR_Hours!$H$12:$H$15,1))</f>
        <v>NS</v>
      </c>
      <c r="M82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3" spans="1:13" x14ac:dyDescent="0.25">
      <c r="A8273" s="164">
        <f>+Exports!A8276</f>
        <v>44906</v>
      </c>
      <c r="B8273" s="165">
        <f t="shared" si="516"/>
        <v>2022</v>
      </c>
      <c r="C8273" s="165">
        <f t="shared" si="517"/>
        <v>12</v>
      </c>
      <c r="D8273" s="165">
        <f t="shared" si="518"/>
        <v>11</v>
      </c>
      <c r="E8273" s="165">
        <f>+Exports!B8276</f>
        <v>15</v>
      </c>
      <c r="F8273" s="165">
        <f>+WEEKDAY(ExportsELAP[[#This Row],[Date Prevailing]],1)</f>
        <v>1</v>
      </c>
      <c r="G8273" s="165">
        <f>+COUNTIFS(ECR_Hours!$K$6:$K$7,ExportsELAP[[#This Row],[Date Prevailing]])</f>
        <v>0</v>
      </c>
      <c r="H8273" s="165">
        <f t="shared" si="519"/>
        <v>1</v>
      </c>
      <c r="I8273" s="166">
        <f>+Exports!G8276</f>
        <v>1972.2116000000001</v>
      </c>
      <c r="J8273" s="166">
        <f>+'ELAP_IPCO-APND'!D8276</f>
        <v>295.50229999999999</v>
      </c>
      <c r="K8273" s="166">
        <f>+(ExportsELAP[[#This Row],[Exports kWh - MPT]]/1000)*ExportsELAP[[#This Row],[EIM Price]]</f>
        <v>582.79306388667999</v>
      </c>
      <c r="L8273" s="167" t="str">
        <f>+INDEX(ECR_Hours!$I$12:$I$15,MATCH(ExportsELAP[[#This Row],[Date Prevailing]],ECR_Hours!$H$12:$H$15,1))</f>
        <v>NS</v>
      </c>
      <c r="M82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4" spans="1:13" x14ac:dyDescent="0.25">
      <c r="A8274" s="164">
        <f>+Exports!A8277</f>
        <v>44906</v>
      </c>
      <c r="B8274" s="165">
        <f t="shared" si="516"/>
        <v>2022</v>
      </c>
      <c r="C8274" s="165">
        <f t="shared" si="517"/>
        <v>12</v>
      </c>
      <c r="D8274" s="165">
        <f t="shared" si="518"/>
        <v>11</v>
      </c>
      <c r="E8274" s="165">
        <f>+Exports!B8277</f>
        <v>16</v>
      </c>
      <c r="F8274" s="165">
        <f>+WEEKDAY(ExportsELAP[[#This Row],[Date Prevailing]],1)</f>
        <v>1</v>
      </c>
      <c r="G8274" s="165">
        <f>+COUNTIFS(ECR_Hours!$K$6:$K$7,ExportsELAP[[#This Row],[Date Prevailing]])</f>
        <v>0</v>
      </c>
      <c r="H8274" s="165">
        <f t="shared" si="519"/>
        <v>1</v>
      </c>
      <c r="I8274" s="166">
        <f>+Exports!G8277</f>
        <v>648.25580000000002</v>
      </c>
      <c r="J8274" s="166">
        <f>+'ELAP_IPCO-APND'!D8277</f>
        <v>252.05651</v>
      </c>
      <c r="K8274" s="166">
        <f>+(ExportsELAP[[#This Row],[Exports kWh - MPT]]/1000)*ExportsELAP[[#This Row],[EIM Price]]</f>
        <v>163.39709453525802</v>
      </c>
      <c r="L8274" s="167" t="str">
        <f>+INDEX(ECR_Hours!$I$12:$I$15,MATCH(ExportsELAP[[#This Row],[Date Prevailing]],ECR_Hours!$H$12:$H$15,1))</f>
        <v>NS</v>
      </c>
      <c r="M82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5" spans="1:13" x14ac:dyDescent="0.25">
      <c r="A8275" s="164">
        <f>+Exports!A8278</f>
        <v>44906</v>
      </c>
      <c r="B8275" s="165">
        <f t="shared" si="516"/>
        <v>2022</v>
      </c>
      <c r="C8275" s="165">
        <f t="shared" si="517"/>
        <v>12</v>
      </c>
      <c r="D8275" s="165">
        <f t="shared" si="518"/>
        <v>11</v>
      </c>
      <c r="E8275" s="165">
        <f>+Exports!B8278</f>
        <v>17</v>
      </c>
      <c r="F8275" s="165">
        <f>+WEEKDAY(ExportsELAP[[#This Row],[Date Prevailing]],1)</f>
        <v>1</v>
      </c>
      <c r="G8275" s="165">
        <f>+COUNTIFS(ECR_Hours!$K$6:$K$7,ExportsELAP[[#This Row],[Date Prevailing]])</f>
        <v>0</v>
      </c>
      <c r="H8275" s="165">
        <f t="shared" si="519"/>
        <v>1</v>
      </c>
      <c r="I8275" s="166">
        <f>+Exports!G8278</f>
        <v>145.62530000000001</v>
      </c>
      <c r="J8275" s="166">
        <f>+'ELAP_IPCO-APND'!D8278</f>
        <v>323.60683999999998</v>
      </c>
      <c r="K8275" s="166">
        <f>+(ExportsELAP[[#This Row],[Exports kWh - MPT]]/1000)*ExportsELAP[[#This Row],[EIM Price]]</f>
        <v>47.125343157052001</v>
      </c>
      <c r="L8275" s="167" t="str">
        <f>+INDEX(ECR_Hours!$I$12:$I$15,MATCH(ExportsELAP[[#This Row],[Date Prevailing]],ECR_Hours!$H$12:$H$15,1))</f>
        <v>NS</v>
      </c>
      <c r="M82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6" spans="1:13" x14ac:dyDescent="0.25">
      <c r="A8276" s="164">
        <f>+Exports!A8279</f>
        <v>44906</v>
      </c>
      <c r="B8276" s="165">
        <f t="shared" si="516"/>
        <v>2022</v>
      </c>
      <c r="C8276" s="165">
        <f t="shared" si="517"/>
        <v>12</v>
      </c>
      <c r="D8276" s="165">
        <f t="shared" si="518"/>
        <v>11</v>
      </c>
      <c r="E8276" s="165">
        <f>+Exports!B8279</f>
        <v>18</v>
      </c>
      <c r="F8276" s="165">
        <f>+WEEKDAY(ExportsELAP[[#This Row],[Date Prevailing]],1)</f>
        <v>1</v>
      </c>
      <c r="G8276" s="165">
        <f>+COUNTIFS(ECR_Hours!$K$6:$K$7,ExportsELAP[[#This Row],[Date Prevailing]])</f>
        <v>0</v>
      </c>
      <c r="H8276" s="165">
        <f t="shared" si="519"/>
        <v>1</v>
      </c>
      <c r="I8276" s="166">
        <f>+Exports!G8279</f>
        <v>5.7727000000000004</v>
      </c>
      <c r="J8276" s="166">
        <f>+'ELAP_IPCO-APND'!D8279</f>
        <v>363.07602000000003</v>
      </c>
      <c r="K8276" s="166">
        <f>+(ExportsELAP[[#This Row],[Exports kWh - MPT]]/1000)*ExportsELAP[[#This Row],[EIM Price]]</f>
        <v>2.0959289406540003</v>
      </c>
      <c r="L8276" s="167" t="str">
        <f>+INDEX(ECR_Hours!$I$12:$I$15,MATCH(ExportsELAP[[#This Row],[Date Prevailing]],ECR_Hours!$H$12:$H$15,1))</f>
        <v>NS</v>
      </c>
      <c r="M82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7" spans="1:13" x14ac:dyDescent="0.25">
      <c r="A8277" s="164">
        <f>+Exports!A8280</f>
        <v>44906</v>
      </c>
      <c r="B8277" s="165">
        <f t="shared" si="516"/>
        <v>2022</v>
      </c>
      <c r="C8277" s="165">
        <f t="shared" si="517"/>
        <v>12</v>
      </c>
      <c r="D8277" s="165">
        <f t="shared" si="518"/>
        <v>11</v>
      </c>
      <c r="E8277" s="165">
        <f>+Exports!B8280</f>
        <v>19</v>
      </c>
      <c r="F8277" s="165">
        <f>+WEEKDAY(ExportsELAP[[#This Row],[Date Prevailing]],1)</f>
        <v>1</v>
      </c>
      <c r="G8277" s="165">
        <f>+COUNTIFS(ECR_Hours!$K$6:$K$7,ExportsELAP[[#This Row],[Date Prevailing]])</f>
        <v>0</v>
      </c>
      <c r="H8277" s="165">
        <f t="shared" si="519"/>
        <v>1</v>
      </c>
      <c r="I8277" s="166">
        <f>+Exports!G8280</f>
        <v>173.44579999999999</v>
      </c>
      <c r="J8277" s="166">
        <f>+'ELAP_IPCO-APND'!D8280</f>
        <v>357.50637</v>
      </c>
      <c r="K8277" s="166">
        <f>+(ExportsELAP[[#This Row],[Exports kWh - MPT]]/1000)*ExportsELAP[[#This Row],[EIM Price]]</f>
        <v>62.007978349745997</v>
      </c>
      <c r="L8277" s="167" t="str">
        <f>+INDEX(ECR_Hours!$I$12:$I$15,MATCH(ExportsELAP[[#This Row],[Date Prevailing]],ECR_Hours!$H$12:$H$15,1))</f>
        <v>NS</v>
      </c>
      <c r="M82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8" spans="1:13" x14ac:dyDescent="0.25">
      <c r="A8278" s="164">
        <f>+Exports!A8281</f>
        <v>44906</v>
      </c>
      <c r="B8278" s="165">
        <f t="shared" si="516"/>
        <v>2022</v>
      </c>
      <c r="C8278" s="165">
        <f t="shared" si="517"/>
        <v>12</v>
      </c>
      <c r="D8278" s="165">
        <f t="shared" si="518"/>
        <v>11</v>
      </c>
      <c r="E8278" s="165">
        <f>+Exports!B8281</f>
        <v>20</v>
      </c>
      <c r="F8278" s="165">
        <f>+WEEKDAY(ExportsELAP[[#This Row],[Date Prevailing]],1)</f>
        <v>1</v>
      </c>
      <c r="G8278" s="165">
        <f>+COUNTIFS(ECR_Hours!$K$6:$K$7,ExportsELAP[[#This Row],[Date Prevailing]])</f>
        <v>0</v>
      </c>
      <c r="H8278" s="165">
        <f t="shared" si="519"/>
        <v>1</v>
      </c>
      <c r="I8278" s="166">
        <f>+Exports!G8281</f>
        <v>158.70769999999899</v>
      </c>
      <c r="J8278" s="166">
        <f>+'ELAP_IPCO-APND'!D8281</f>
        <v>326.76299999999998</v>
      </c>
      <c r="K8278" s="166">
        <f>+(ExportsELAP[[#This Row],[Exports kWh - MPT]]/1000)*ExportsELAP[[#This Row],[EIM Price]]</f>
        <v>51.859804175099661</v>
      </c>
      <c r="L8278" s="167" t="str">
        <f>+INDEX(ECR_Hours!$I$12:$I$15,MATCH(ExportsELAP[[#This Row],[Date Prevailing]],ECR_Hours!$H$12:$H$15,1))</f>
        <v>NS</v>
      </c>
      <c r="M82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79" spans="1:13" x14ac:dyDescent="0.25">
      <c r="A8279" s="164">
        <f>+Exports!A8282</f>
        <v>44906</v>
      </c>
      <c r="B8279" s="165">
        <f t="shared" si="516"/>
        <v>2022</v>
      </c>
      <c r="C8279" s="165">
        <f t="shared" si="517"/>
        <v>12</v>
      </c>
      <c r="D8279" s="165">
        <f t="shared" si="518"/>
        <v>11</v>
      </c>
      <c r="E8279" s="165">
        <f>+Exports!B8282</f>
        <v>21</v>
      </c>
      <c r="F8279" s="165">
        <f>+WEEKDAY(ExportsELAP[[#This Row],[Date Prevailing]],1)</f>
        <v>1</v>
      </c>
      <c r="G8279" s="165">
        <f>+COUNTIFS(ECR_Hours!$K$6:$K$7,ExportsELAP[[#This Row],[Date Prevailing]])</f>
        <v>0</v>
      </c>
      <c r="H8279" s="165">
        <f t="shared" si="519"/>
        <v>1</v>
      </c>
      <c r="I8279" s="166">
        <f>+Exports!G8282</f>
        <v>158.13810000000001</v>
      </c>
      <c r="J8279" s="166">
        <f>+'ELAP_IPCO-APND'!D8282</f>
        <v>330.59784000000002</v>
      </c>
      <c r="K8279" s="166">
        <f>+(ExportsELAP[[#This Row],[Exports kWh - MPT]]/1000)*ExportsELAP[[#This Row],[EIM Price]]</f>
        <v>52.280114281704002</v>
      </c>
      <c r="L8279" s="167" t="str">
        <f>+INDEX(ECR_Hours!$I$12:$I$15,MATCH(ExportsELAP[[#This Row],[Date Prevailing]],ECR_Hours!$H$12:$H$15,1))</f>
        <v>NS</v>
      </c>
      <c r="M82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0" spans="1:13" x14ac:dyDescent="0.25">
      <c r="A8280" s="164">
        <f>+Exports!A8283</f>
        <v>44906</v>
      </c>
      <c r="B8280" s="165">
        <f t="shared" si="516"/>
        <v>2022</v>
      </c>
      <c r="C8280" s="165">
        <f t="shared" si="517"/>
        <v>12</v>
      </c>
      <c r="D8280" s="165">
        <f t="shared" si="518"/>
        <v>11</v>
      </c>
      <c r="E8280" s="165">
        <f>+Exports!B8283</f>
        <v>22</v>
      </c>
      <c r="F8280" s="165">
        <f>+WEEKDAY(ExportsELAP[[#This Row],[Date Prevailing]],1)</f>
        <v>1</v>
      </c>
      <c r="G8280" s="165">
        <f>+COUNTIFS(ECR_Hours!$K$6:$K$7,ExportsELAP[[#This Row],[Date Prevailing]])</f>
        <v>0</v>
      </c>
      <c r="H8280" s="165">
        <f t="shared" si="519"/>
        <v>1</v>
      </c>
      <c r="I8280" s="166">
        <f>+Exports!G8283</f>
        <v>157.80139999999997</v>
      </c>
      <c r="J8280" s="166">
        <f>+'ELAP_IPCO-APND'!D8283</f>
        <v>329.36201999999997</v>
      </c>
      <c r="K8280" s="166">
        <f>+(ExportsELAP[[#This Row],[Exports kWh - MPT]]/1000)*ExportsELAP[[#This Row],[EIM Price]]</f>
        <v>51.97378786282799</v>
      </c>
      <c r="L8280" s="167" t="str">
        <f>+INDEX(ECR_Hours!$I$12:$I$15,MATCH(ExportsELAP[[#This Row],[Date Prevailing]],ECR_Hours!$H$12:$H$15,1))</f>
        <v>NS</v>
      </c>
      <c r="M82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1" spans="1:13" x14ac:dyDescent="0.25">
      <c r="A8281" s="164">
        <f>+Exports!A8284</f>
        <v>44906</v>
      </c>
      <c r="B8281" s="165">
        <f t="shared" si="516"/>
        <v>2022</v>
      </c>
      <c r="C8281" s="165">
        <f t="shared" si="517"/>
        <v>12</v>
      </c>
      <c r="D8281" s="165">
        <f t="shared" si="518"/>
        <v>11</v>
      </c>
      <c r="E8281" s="165">
        <f>+Exports!B8284</f>
        <v>23</v>
      </c>
      <c r="F8281" s="165">
        <f>+WEEKDAY(ExportsELAP[[#This Row],[Date Prevailing]],1)</f>
        <v>1</v>
      </c>
      <c r="G8281" s="165">
        <f>+COUNTIFS(ECR_Hours!$K$6:$K$7,ExportsELAP[[#This Row],[Date Prevailing]])</f>
        <v>0</v>
      </c>
      <c r="H8281" s="165">
        <f t="shared" si="519"/>
        <v>1</v>
      </c>
      <c r="I8281" s="166">
        <f>+Exports!G8284</f>
        <v>159.471</v>
      </c>
      <c r="J8281" s="166">
        <f>+'ELAP_IPCO-APND'!D8284</f>
        <v>285.92101000000002</v>
      </c>
      <c r="K8281" s="166">
        <f>+(ExportsELAP[[#This Row],[Exports kWh - MPT]]/1000)*ExportsELAP[[#This Row],[EIM Price]]</f>
        <v>45.596109385710001</v>
      </c>
      <c r="L8281" s="167" t="str">
        <f>+INDEX(ECR_Hours!$I$12:$I$15,MATCH(ExportsELAP[[#This Row],[Date Prevailing]],ECR_Hours!$H$12:$H$15,1))</f>
        <v>NS</v>
      </c>
      <c r="M82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2" spans="1:13" x14ac:dyDescent="0.25">
      <c r="A8282" s="164">
        <f>+Exports!A8285</f>
        <v>44906</v>
      </c>
      <c r="B8282" s="165">
        <f t="shared" si="516"/>
        <v>2022</v>
      </c>
      <c r="C8282" s="165">
        <f t="shared" si="517"/>
        <v>12</v>
      </c>
      <c r="D8282" s="165">
        <f t="shared" si="518"/>
        <v>11</v>
      </c>
      <c r="E8282" s="165">
        <f>+Exports!B8285</f>
        <v>24</v>
      </c>
      <c r="F8282" s="165">
        <f>+WEEKDAY(ExportsELAP[[#This Row],[Date Prevailing]],1)</f>
        <v>1</v>
      </c>
      <c r="G8282" s="165">
        <f>+COUNTIFS(ECR_Hours!$K$6:$K$7,ExportsELAP[[#This Row],[Date Prevailing]])</f>
        <v>0</v>
      </c>
      <c r="H8282" s="165">
        <f t="shared" si="519"/>
        <v>1</v>
      </c>
      <c r="I8282" s="166">
        <f>+Exports!G8285</f>
        <v>157.95259999999999</v>
      </c>
      <c r="J8282" s="166">
        <f>+'ELAP_IPCO-APND'!D8285</f>
        <v>266.95648999999997</v>
      </c>
      <c r="K8282" s="166">
        <f>+(ExportsELAP[[#This Row],[Exports kWh - MPT]]/1000)*ExportsELAP[[#This Row],[EIM Price]]</f>
        <v>42.166471682373995</v>
      </c>
      <c r="L8282" s="167" t="str">
        <f>+INDEX(ECR_Hours!$I$12:$I$15,MATCH(ExportsELAP[[#This Row],[Date Prevailing]],ECR_Hours!$H$12:$H$15,1))</f>
        <v>NS</v>
      </c>
      <c r="M82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3" spans="1:13" x14ac:dyDescent="0.25">
      <c r="A8283" s="164">
        <f>+Exports!A8286</f>
        <v>44907</v>
      </c>
      <c r="B8283" s="165">
        <f t="shared" si="516"/>
        <v>2022</v>
      </c>
      <c r="C8283" s="165">
        <f t="shared" si="517"/>
        <v>12</v>
      </c>
      <c r="D8283" s="165">
        <f t="shared" si="518"/>
        <v>12</v>
      </c>
      <c r="E8283" s="165">
        <f>+Exports!B8286</f>
        <v>1</v>
      </c>
      <c r="F8283" s="165">
        <f>+WEEKDAY(ExportsELAP[[#This Row],[Date Prevailing]],1)</f>
        <v>2</v>
      </c>
      <c r="G8283" s="165">
        <f>+COUNTIFS(ECR_Hours!$K$6:$K$7,ExportsELAP[[#This Row],[Date Prevailing]])</f>
        <v>0</v>
      </c>
      <c r="H8283" s="165">
        <f t="shared" si="519"/>
        <v>2</v>
      </c>
      <c r="I8283" s="166">
        <f>+Exports!G8286</f>
        <v>4.9996</v>
      </c>
      <c r="J8283" s="166">
        <f>+'ELAP_IPCO-APND'!D8286</f>
        <v>246.16824</v>
      </c>
      <c r="K8283" s="166">
        <f>+(ExportsELAP[[#This Row],[Exports kWh - MPT]]/1000)*ExportsELAP[[#This Row],[EIM Price]]</f>
        <v>1.2307427327039999</v>
      </c>
      <c r="L8283" s="167" t="str">
        <f>+INDEX(ECR_Hours!$I$12:$I$15,MATCH(ExportsELAP[[#This Row],[Date Prevailing]],ECR_Hours!$H$12:$H$15,1))</f>
        <v>NS</v>
      </c>
      <c r="M82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4" spans="1:13" x14ac:dyDescent="0.25">
      <c r="A8284" s="164">
        <f>+Exports!A8287</f>
        <v>44907</v>
      </c>
      <c r="B8284" s="165">
        <f t="shared" si="516"/>
        <v>2022</v>
      </c>
      <c r="C8284" s="165">
        <f t="shared" si="517"/>
        <v>12</v>
      </c>
      <c r="D8284" s="165">
        <f t="shared" si="518"/>
        <v>12</v>
      </c>
      <c r="E8284" s="165">
        <f>+Exports!B8287</f>
        <v>2</v>
      </c>
      <c r="F8284" s="165">
        <f>+WEEKDAY(ExportsELAP[[#This Row],[Date Prevailing]],1)</f>
        <v>2</v>
      </c>
      <c r="G8284" s="165">
        <f>+COUNTIFS(ECR_Hours!$K$6:$K$7,ExportsELAP[[#This Row],[Date Prevailing]])</f>
        <v>0</v>
      </c>
      <c r="H8284" s="165">
        <f t="shared" si="519"/>
        <v>2</v>
      </c>
      <c r="I8284" s="166">
        <f>+Exports!G8287</f>
        <v>5.4219999999999997</v>
      </c>
      <c r="J8284" s="166">
        <f>+'ELAP_IPCO-APND'!D8287</f>
        <v>248.64802</v>
      </c>
      <c r="K8284" s="166">
        <f>+(ExportsELAP[[#This Row],[Exports kWh - MPT]]/1000)*ExportsELAP[[#This Row],[EIM Price]]</f>
        <v>1.34816956444</v>
      </c>
      <c r="L8284" s="167" t="str">
        <f>+INDEX(ECR_Hours!$I$12:$I$15,MATCH(ExportsELAP[[#This Row],[Date Prevailing]],ECR_Hours!$H$12:$H$15,1))</f>
        <v>NS</v>
      </c>
      <c r="M82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5" spans="1:13" x14ac:dyDescent="0.25">
      <c r="A8285" s="164">
        <f>+Exports!A8288</f>
        <v>44907</v>
      </c>
      <c r="B8285" s="165">
        <f t="shared" si="516"/>
        <v>2022</v>
      </c>
      <c r="C8285" s="165">
        <f t="shared" si="517"/>
        <v>12</v>
      </c>
      <c r="D8285" s="165">
        <f t="shared" si="518"/>
        <v>12</v>
      </c>
      <c r="E8285" s="165">
        <f>+Exports!B8288</f>
        <v>3</v>
      </c>
      <c r="F8285" s="165">
        <f>+WEEKDAY(ExportsELAP[[#This Row],[Date Prevailing]],1)</f>
        <v>2</v>
      </c>
      <c r="G8285" s="165">
        <f>+COUNTIFS(ECR_Hours!$K$6:$K$7,ExportsELAP[[#This Row],[Date Prevailing]])</f>
        <v>0</v>
      </c>
      <c r="H8285" s="165">
        <f t="shared" si="519"/>
        <v>2</v>
      </c>
      <c r="I8285" s="166">
        <f>+Exports!G8288</f>
        <v>4.8371999999999895</v>
      </c>
      <c r="J8285" s="166">
        <f>+'ELAP_IPCO-APND'!D8288</f>
        <v>240.24314000000001</v>
      </c>
      <c r="K8285" s="166">
        <f>+(ExportsELAP[[#This Row],[Exports kWh - MPT]]/1000)*ExportsELAP[[#This Row],[EIM Price]]</f>
        <v>1.1621041168079975</v>
      </c>
      <c r="L8285" s="167" t="str">
        <f>+INDEX(ECR_Hours!$I$12:$I$15,MATCH(ExportsELAP[[#This Row],[Date Prevailing]],ECR_Hours!$H$12:$H$15,1))</f>
        <v>NS</v>
      </c>
      <c r="M82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6" spans="1:13" x14ac:dyDescent="0.25">
      <c r="A8286" s="164">
        <f>+Exports!A8289</f>
        <v>44907</v>
      </c>
      <c r="B8286" s="165">
        <f t="shared" si="516"/>
        <v>2022</v>
      </c>
      <c r="C8286" s="165">
        <f t="shared" si="517"/>
        <v>12</v>
      </c>
      <c r="D8286" s="165">
        <f t="shared" si="518"/>
        <v>12</v>
      </c>
      <c r="E8286" s="165">
        <f>+Exports!B8289</f>
        <v>4</v>
      </c>
      <c r="F8286" s="165">
        <f>+WEEKDAY(ExportsELAP[[#This Row],[Date Prevailing]],1)</f>
        <v>2</v>
      </c>
      <c r="G8286" s="165">
        <f>+COUNTIFS(ECR_Hours!$K$6:$K$7,ExportsELAP[[#This Row],[Date Prevailing]])</f>
        <v>0</v>
      </c>
      <c r="H8286" s="165">
        <f t="shared" si="519"/>
        <v>2</v>
      </c>
      <c r="I8286" s="166">
        <f>+Exports!G8289</f>
        <v>5.0757000000000012</v>
      </c>
      <c r="J8286" s="166">
        <f>+'ELAP_IPCO-APND'!D8289</f>
        <v>253.30174</v>
      </c>
      <c r="K8286" s="166">
        <f>+(ExportsELAP[[#This Row],[Exports kWh - MPT]]/1000)*ExportsELAP[[#This Row],[EIM Price]]</f>
        <v>1.2856836417180004</v>
      </c>
      <c r="L8286" s="167" t="str">
        <f>+INDEX(ECR_Hours!$I$12:$I$15,MATCH(ExportsELAP[[#This Row],[Date Prevailing]],ECR_Hours!$H$12:$H$15,1))</f>
        <v>NS</v>
      </c>
      <c r="M82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7" spans="1:13" x14ac:dyDescent="0.25">
      <c r="A8287" s="164">
        <f>+Exports!A8290</f>
        <v>44907</v>
      </c>
      <c r="B8287" s="165">
        <f t="shared" si="516"/>
        <v>2022</v>
      </c>
      <c r="C8287" s="165">
        <f t="shared" si="517"/>
        <v>12</v>
      </c>
      <c r="D8287" s="165">
        <f t="shared" si="518"/>
        <v>12</v>
      </c>
      <c r="E8287" s="165">
        <f>+Exports!B8290</f>
        <v>5</v>
      </c>
      <c r="F8287" s="165">
        <f>+WEEKDAY(ExportsELAP[[#This Row],[Date Prevailing]],1)</f>
        <v>2</v>
      </c>
      <c r="G8287" s="165">
        <f>+COUNTIFS(ECR_Hours!$K$6:$K$7,ExportsELAP[[#This Row],[Date Prevailing]])</f>
        <v>0</v>
      </c>
      <c r="H8287" s="165">
        <f t="shared" si="519"/>
        <v>2</v>
      </c>
      <c r="I8287" s="166">
        <f>+Exports!G8290</f>
        <v>7.0162000000000004</v>
      </c>
      <c r="J8287" s="166">
        <f>+'ELAP_IPCO-APND'!D8290</f>
        <v>254.39599000000001</v>
      </c>
      <c r="K8287" s="166">
        <f>+(ExportsELAP[[#This Row],[Exports kWh - MPT]]/1000)*ExportsELAP[[#This Row],[EIM Price]]</f>
        <v>1.7848931450380001</v>
      </c>
      <c r="L8287" s="167" t="str">
        <f>+INDEX(ECR_Hours!$I$12:$I$15,MATCH(ExportsELAP[[#This Row],[Date Prevailing]],ECR_Hours!$H$12:$H$15,1))</f>
        <v>NS</v>
      </c>
      <c r="M82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8" spans="1:13" x14ac:dyDescent="0.25">
      <c r="A8288" s="164">
        <f>+Exports!A8291</f>
        <v>44907</v>
      </c>
      <c r="B8288" s="165">
        <f t="shared" si="516"/>
        <v>2022</v>
      </c>
      <c r="C8288" s="165">
        <f t="shared" si="517"/>
        <v>12</v>
      </c>
      <c r="D8288" s="165">
        <f t="shared" si="518"/>
        <v>12</v>
      </c>
      <c r="E8288" s="165">
        <f>+Exports!B8291</f>
        <v>6</v>
      </c>
      <c r="F8288" s="165">
        <f>+WEEKDAY(ExportsELAP[[#This Row],[Date Prevailing]],1)</f>
        <v>2</v>
      </c>
      <c r="G8288" s="165">
        <f>+COUNTIFS(ECR_Hours!$K$6:$K$7,ExportsELAP[[#This Row],[Date Prevailing]])</f>
        <v>0</v>
      </c>
      <c r="H8288" s="165">
        <f t="shared" si="519"/>
        <v>2</v>
      </c>
      <c r="I8288" s="166">
        <f>+Exports!G8291</f>
        <v>4.8857999999999997</v>
      </c>
      <c r="J8288" s="166">
        <f>+'ELAP_IPCO-APND'!D8291</f>
        <v>272.43126999999998</v>
      </c>
      <c r="K8288" s="166">
        <f>+(ExportsELAP[[#This Row],[Exports kWh - MPT]]/1000)*ExportsELAP[[#This Row],[EIM Price]]</f>
        <v>1.3310446989659999</v>
      </c>
      <c r="L8288" s="167" t="str">
        <f>+INDEX(ECR_Hours!$I$12:$I$15,MATCH(ExportsELAP[[#This Row],[Date Prevailing]],ECR_Hours!$H$12:$H$15,1))</f>
        <v>NS</v>
      </c>
      <c r="M82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89" spans="1:13" x14ac:dyDescent="0.25">
      <c r="A8289" s="164">
        <f>+Exports!A8292</f>
        <v>44907</v>
      </c>
      <c r="B8289" s="165">
        <f t="shared" si="516"/>
        <v>2022</v>
      </c>
      <c r="C8289" s="165">
        <f t="shared" si="517"/>
        <v>12</v>
      </c>
      <c r="D8289" s="165">
        <f t="shared" si="518"/>
        <v>12</v>
      </c>
      <c r="E8289" s="165">
        <f>+Exports!B8292</f>
        <v>7</v>
      </c>
      <c r="F8289" s="165">
        <f>+WEEKDAY(ExportsELAP[[#This Row],[Date Prevailing]],1)</f>
        <v>2</v>
      </c>
      <c r="G8289" s="165">
        <f>+COUNTIFS(ECR_Hours!$K$6:$K$7,ExportsELAP[[#This Row],[Date Prevailing]])</f>
        <v>0</v>
      </c>
      <c r="H8289" s="165">
        <f t="shared" si="519"/>
        <v>2</v>
      </c>
      <c r="I8289" s="166">
        <f>+Exports!G8292</f>
        <v>5.8582000000000001</v>
      </c>
      <c r="J8289" s="166">
        <f>+'ELAP_IPCO-APND'!D8292</f>
        <v>288.38215000000002</v>
      </c>
      <c r="K8289" s="166">
        <f>+(ExportsELAP[[#This Row],[Exports kWh - MPT]]/1000)*ExportsELAP[[#This Row],[EIM Price]]</f>
        <v>1.6894003111300002</v>
      </c>
      <c r="L8289" s="167" t="str">
        <f>+INDEX(ECR_Hours!$I$12:$I$15,MATCH(ExportsELAP[[#This Row],[Date Prevailing]],ECR_Hours!$H$12:$H$15,1))</f>
        <v>NS</v>
      </c>
      <c r="M82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0" spans="1:13" x14ac:dyDescent="0.25">
      <c r="A8290" s="164">
        <f>+Exports!A8293</f>
        <v>44907</v>
      </c>
      <c r="B8290" s="165">
        <f t="shared" si="516"/>
        <v>2022</v>
      </c>
      <c r="C8290" s="165">
        <f t="shared" si="517"/>
        <v>12</v>
      </c>
      <c r="D8290" s="165">
        <f t="shared" si="518"/>
        <v>12</v>
      </c>
      <c r="E8290" s="165">
        <f>+Exports!B8293</f>
        <v>8</v>
      </c>
      <c r="F8290" s="165">
        <f>+WEEKDAY(ExportsELAP[[#This Row],[Date Prevailing]],1)</f>
        <v>2</v>
      </c>
      <c r="G8290" s="165">
        <f>+COUNTIFS(ECR_Hours!$K$6:$K$7,ExportsELAP[[#This Row],[Date Prevailing]])</f>
        <v>0</v>
      </c>
      <c r="H8290" s="165">
        <f t="shared" si="519"/>
        <v>2</v>
      </c>
      <c r="I8290" s="166">
        <f>+Exports!G8293</f>
        <v>8.4025999999999996</v>
      </c>
      <c r="J8290" s="166">
        <f>+'ELAP_IPCO-APND'!D8293</f>
        <v>402.64024000000001</v>
      </c>
      <c r="K8290" s="166">
        <f>+(ExportsELAP[[#This Row],[Exports kWh - MPT]]/1000)*ExportsELAP[[#This Row],[EIM Price]]</f>
        <v>3.3832248806239997</v>
      </c>
      <c r="L8290" s="167" t="str">
        <f>+INDEX(ECR_Hours!$I$12:$I$15,MATCH(ExportsELAP[[#This Row],[Date Prevailing]],ECR_Hours!$H$12:$H$15,1))</f>
        <v>NS</v>
      </c>
      <c r="M82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1" spans="1:13" x14ac:dyDescent="0.25">
      <c r="A8291" s="164">
        <f>+Exports!A8294</f>
        <v>44907</v>
      </c>
      <c r="B8291" s="165">
        <f t="shared" si="516"/>
        <v>2022</v>
      </c>
      <c r="C8291" s="165">
        <f t="shared" si="517"/>
        <v>12</v>
      </c>
      <c r="D8291" s="165">
        <f t="shared" si="518"/>
        <v>12</v>
      </c>
      <c r="E8291" s="165">
        <f>+Exports!B8294</f>
        <v>9</v>
      </c>
      <c r="F8291" s="165">
        <f>+WEEKDAY(ExportsELAP[[#This Row],[Date Prevailing]],1)</f>
        <v>2</v>
      </c>
      <c r="G8291" s="165">
        <f>+COUNTIFS(ECR_Hours!$K$6:$K$7,ExportsELAP[[#This Row],[Date Prevailing]])</f>
        <v>0</v>
      </c>
      <c r="H8291" s="165">
        <f t="shared" si="519"/>
        <v>2</v>
      </c>
      <c r="I8291" s="166">
        <f>+Exports!G8294</f>
        <v>246.79069999999999</v>
      </c>
      <c r="J8291" s="166">
        <f>+'ELAP_IPCO-APND'!D8294</f>
        <v>335.18553000000003</v>
      </c>
      <c r="K8291" s="166">
        <f>+(ExportsELAP[[#This Row],[Exports kWh - MPT]]/1000)*ExportsELAP[[#This Row],[EIM Price]]</f>
        <v>82.720671578571</v>
      </c>
      <c r="L8291" s="167" t="str">
        <f>+INDEX(ECR_Hours!$I$12:$I$15,MATCH(ExportsELAP[[#This Row],[Date Prevailing]],ECR_Hours!$H$12:$H$15,1))</f>
        <v>NS</v>
      </c>
      <c r="M82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2" spans="1:13" x14ac:dyDescent="0.25">
      <c r="A8292" s="164">
        <f>+Exports!A8295</f>
        <v>44907</v>
      </c>
      <c r="B8292" s="165">
        <f t="shared" si="516"/>
        <v>2022</v>
      </c>
      <c r="C8292" s="165">
        <f t="shared" si="517"/>
        <v>12</v>
      </c>
      <c r="D8292" s="165">
        <f t="shared" si="518"/>
        <v>12</v>
      </c>
      <c r="E8292" s="165">
        <f>+Exports!B8295</f>
        <v>10</v>
      </c>
      <c r="F8292" s="165">
        <f>+WEEKDAY(ExportsELAP[[#This Row],[Date Prevailing]],1)</f>
        <v>2</v>
      </c>
      <c r="G8292" s="165">
        <f>+COUNTIFS(ECR_Hours!$K$6:$K$7,ExportsELAP[[#This Row],[Date Prevailing]])</f>
        <v>0</v>
      </c>
      <c r="H8292" s="165">
        <f t="shared" si="519"/>
        <v>2</v>
      </c>
      <c r="I8292" s="166">
        <f>+Exports!G8295</f>
        <v>915.91139999999996</v>
      </c>
      <c r="J8292" s="166">
        <f>+'ELAP_IPCO-APND'!D8295</f>
        <v>315.71505000000002</v>
      </c>
      <c r="K8292" s="166">
        <f>+(ExportsELAP[[#This Row],[Exports kWh - MPT]]/1000)*ExportsELAP[[#This Row],[EIM Price]]</f>
        <v>289.16701344656997</v>
      </c>
      <c r="L8292" s="167" t="str">
        <f>+INDEX(ECR_Hours!$I$12:$I$15,MATCH(ExportsELAP[[#This Row],[Date Prevailing]],ECR_Hours!$H$12:$H$15,1))</f>
        <v>NS</v>
      </c>
      <c r="M82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3" spans="1:13" x14ac:dyDescent="0.25">
      <c r="A8293" s="164">
        <f>+Exports!A8296</f>
        <v>44907</v>
      </c>
      <c r="B8293" s="165">
        <f t="shared" si="516"/>
        <v>2022</v>
      </c>
      <c r="C8293" s="165">
        <f t="shared" si="517"/>
        <v>12</v>
      </c>
      <c r="D8293" s="165">
        <f t="shared" si="518"/>
        <v>12</v>
      </c>
      <c r="E8293" s="165">
        <f>+Exports!B8296</f>
        <v>11</v>
      </c>
      <c r="F8293" s="165">
        <f>+WEEKDAY(ExportsELAP[[#This Row],[Date Prevailing]],1)</f>
        <v>2</v>
      </c>
      <c r="G8293" s="165">
        <f>+COUNTIFS(ECR_Hours!$K$6:$K$7,ExportsELAP[[#This Row],[Date Prevailing]])</f>
        <v>0</v>
      </c>
      <c r="H8293" s="165">
        <f t="shared" si="519"/>
        <v>2</v>
      </c>
      <c r="I8293" s="166">
        <f>+Exports!G8296</f>
        <v>2252.2734999999998</v>
      </c>
      <c r="J8293" s="166">
        <f>+'ELAP_IPCO-APND'!D8296</f>
        <v>287.73178000000001</v>
      </c>
      <c r="K8293" s="166">
        <f>+(ExportsELAP[[#This Row],[Exports kWh - MPT]]/1000)*ExportsELAP[[#This Row],[EIM Price]]</f>
        <v>648.05066320182993</v>
      </c>
      <c r="L8293" s="167" t="str">
        <f>+INDEX(ECR_Hours!$I$12:$I$15,MATCH(ExportsELAP[[#This Row],[Date Prevailing]],ECR_Hours!$H$12:$H$15,1))</f>
        <v>NS</v>
      </c>
      <c r="M82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4" spans="1:13" x14ac:dyDescent="0.25">
      <c r="A8294" s="164">
        <f>+Exports!A8297</f>
        <v>44907</v>
      </c>
      <c r="B8294" s="165">
        <f t="shared" si="516"/>
        <v>2022</v>
      </c>
      <c r="C8294" s="165">
        <f t="shared" si="517"/>
        <v>12</v>
      </c>
      <c r="D8294" s="165">
        <f t="shared" si="518"/>
        <v>12</v>
      </c>
      <c r="E8294" s="165">
        <f>+Exports!B8297</f>
        <v>12</v>
      </c>
      <c r="F8294" s="165">
        <f>+WEEKDAY(ExportsELAP[[#This Row],[Date Prevailing]],1)</f>
        <v>2</v>
      </c>
      <c r="G8294" s="165">
        <f>+COUNTIFS(ECR_Hours!$K$6:$K$7,ExportsELAP[[#This Row],[Date Prevailing]])</f>
        <v>0</v>
      </c>
      <c r="H8294" s="165">
        <f t="shared" si="519"/>
        <v>2</v>
      </c>
      <c r="I8294" s="166">
        <f>+Exports!G8297</f>
        <v>5709.9763000000003</v>
      </c>
      <c r="J8294" s="166">
        <f>+'ELAP_IPCO-APND'!D8297</f>
        <v>245.27828</v>
      </c>
      <c r="K8294" s="166">
        <f>+(ExportsELAP[[#This Row],[Exports kWh - MPT]]/1000)*ExportsELAP[[#This Row],[EIM Price]]</f>
        <v>1400.5331657047641</v>
      </c>
      <c r="L8294" s="167" t="str">
        <f>+INDEX(ECR_Hours!$I$12:$I$15,MATCH(ExportsELAP[[#This Row],[Date Prevailing]],ECR_Hours!$H$12:$H$15,1))</f>
        <v>NS</v>
      </c>
      <c r="M82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5" spans="1:13" x14ac:dyDescent="0.25">
      <c r="A8295" s="164">
        <f>+Exports!A8298</f>
        <v>44907</v>
      </c>
      <c r="B8295" s="165">
        <f t="shared" si="516"/>
        <v>2022</v>
      </c>
      <c r="C8295" s="165">
        <f t="shared" si="517"/>
        <v>12</v>
      </c>
      <c r="D8295" s="165">
        <f t="shared" si="518"/>
        <v>12</v>
      </c>
      <c r="E8295" s="165">
        <f>+Exports!B8298</f>
        <v>13</v>
      </c>
      <c r="F8295" s="165">
        <f>+WEEKDAY(ExportsELAP[[#This Row],[Date Prevailing]],1)</f>
        <v>2</v>
      </c>
      <c r="G8295" s="165">
        <f>+COUNTIFS(ECR_Hours!$K$6:$K$7,ExportsELAP[[#This Row],[Date Prevailing]])</f>
        <v>0</v>
      </c>
      <c r="H8295" s="165">
        <f t="shared" si="519"/>
        <v>2</v>
      </c>
      <c r="I8295" s="166">
        <f>+Exports!G8298</f>
        <v>8663.6342999999997</v>
      </c>
      <c r="J8295" s="166">
        <f>+'ELAP_IPCO-APND'!D8298</f>
        <v>233.77466000000001</v>
      </c>
      <c r="K8295" s="166">
        <f>+(ExportsELAP[[#This Row],[Exports kWh - MPT]]/1000)*ExportsELAP[[#This Row],[EIM Price]]</f>
        <v>2025.338162846838</v>
      </c>
      <c r="L8295" s="167" t="str">
        <f>+INDEX(ECR_Hours!$I$12:$I$15,MATCH(ExportsELAP[[#This Row],[Date Prevailing]],ECR_Hours!$H$12:$H$15,1))</f>
        <v>NS</v>
      </c>
      <c r="M82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6" spans="1:13" x14ac:dyDescent="0.25">
      <c r="A8296" s="164">
        <f>+Exports!A8299</f>
        <v>44907</v>
      </c>
      <c r="B8296" s="165">
        <f t="shared" si="516"/>
        <v>2022</v>
      </c>
      <c r="C8296" s="165">
        <f t="shared" si="517"/>
        <v>12</v>
      </c>
      <c r="D8296" s="165">
        <f t="shared" si="518"/>
        <v>12</v>
      </c>
      <c r="E8296" s="165">
        <f>+Exports!B8299</f>
        <v>14</v>
      </c>
      <c r="F8296" s="165">
        <f>+WEEKDAY(ExportsELAP[[#This Row],[Date Prevailing]],1)</f>
        <v>2</v>
      </c>
      <c r="G8296" s="165">
        <f>+COUNTIFS(ECR_Hours!$K$6:$K$7,ExportsELAP[[#This Row],[Date Prevailing]])</f>
        <v>0</v>
      </c>
      <c r="H8296" s="165">
        <f t="shared" si="519"/>
        <v>2</v>
      </c>
      <c r="I8296" s="166">
        <f>+Exports!G8299</f>
        <v>10150.0784</v>
      </c>
      <c r="J8296" s="166">
        <f>+'ELAP_IPCO-APND'!D8299</f>
        <v>238.88011</v>
      </c>
      <c r="K8296" s="166">
        <f>+(ExportsELAP[[#This Row],[Exports kWh - MPT]]/1000)*ExportsELAP[[#This Row],[EIM Price]]</f>
        <v>2424.6518447006242</v>
      </c>
      <c r="L8296" s="167" t="str">
        <f>+INDEX(ECR_Hours!$I$12:$I$15,MATCH(ExportsELAP[[#This Row],[Date Prevailing]],ECR_Hours!$H$12:$H$15,1))</f>
        <v>NS</v>
      </c>
      <c r="M82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7" spans="1:13" x14ac:dyDescent="0.25">
      <c r="A8297" s="164">
        <f>+Exports!A8300</f>
        <v>44907</v>
      </c>
      <c r="B8297" s="165">
        <f t="shared" si="516"/>
        <v>2022</v>
      </c>
      <c r="C8297" s="165">
        <f t="shared" si="517"/>
        <v>12</v>
      </c>
      <c r="D8297" s="165">
        <f t="shared" si="518"/>
        <v>12</v>
      </c>
      <c r="E8297" s="165">
        <f>+Exports!B8300</f>
        <v>15</v>
      </c>
      <c r="F8297" s="165">
        <f>+WEEKDAY(ExportsELAP[[#This Row],[Date Prevailing]],1)</f>
        <v>2</v>
      </c>
      <c r="G8297" s="165">
        <f>+COUNTIFS(ECR_Hours!$K$6:$K$7,ExportsELAP[[#This Row],[Date Prevailing]])</f>
        <v>0</v>
      </c>
      <c r="H8297" s="165">
        <f t="shared" si="519"/>
        <v>2</v>
      </c>
      <c r="I8297" s="166">
        <f>+Exports!G8300</f>
        <v>10198.0368</v>
      </c>
      <c r="J8297" s="166">
        <f>+'ELAP_IPCO-APND'!D8300</f>
        <v>230.12862999999999</v>
      </c>
      <c r="K8297" s="166">
        <f>+(ExportsELAP[[#This Row],[Exports kWh - MPT]]/1000)*ExportsELAP[[#This Row],[EIM Price]]</f>
        <v>2346.8602374735842</v>
      </c>
      <c r="L8297" s="167" t="str">
        <f>+INDEX(ECR_Hours!$I$12:$I$15,MATCH(ExportsELAP[[#This Row],[Date Prevailing]],ECR_Hours!$H$12:$H$15,1))</f>
        <v>NS</v>
      </c>
      <c r="M82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8" spans="1:13" x14ac:dyDescent="0.25">
      <c r="A8298" s="164">
        <f>+Exports!A8301</f>
        <v>44907</v>
      </c>
      <c r="B8298" s="165">
        <f t="shared" si="516"/>
        <v>2022</v>
      </c>
      <c r="C8298" s="165">
        <f t="shared" si="517"/>
        <v>12</v>
      </c>
      <c r="D8298" s="165">
        <f t="shared" si="518"/>
        <v>12</v>
      </c>
      <c r="E8298" s="165">
        <f>+Exports!B8301</f>
        <v>16</v>
      </c>
      <c r="F8298" s="165">
        <f>+WEEKDAY(ExportsELAP[[#This Row],[Date Prevailing]],1)</f>
        <v>2</v>
      </c>
      <c r="G8298" s="165">
        <f>+COUNTIFS(ECR_Hours!$K$6:$K$7,ExportsELAP[[#This Row],[Date Prevailing]])</f>
        <v>0</v>
      </c>
      <c r="H8298" s="165">
        <f t="shared" si="519"/>
        <v>2</v>
      </c>
      <c r="I8298" s="166">
        <f>+Exports!G8301</f>
        <v>6728.8706000000002</v>
      </c>
      <c r="J8298" s="166">
        <f>+'ELAP_IPCO-APND'!D8301</f>
        <v>214.86991</v>
      </c>
      <c r="K8298" s="166">
        <f>+(ExportsELAP[[#This Row],[Exports kWh - MPT]]/1000)*ExportsELAP[[#This Row],[EIM Price]]</f>
        <v>1445.8318202236462</v>
      </c>
      <c r="L8298" s="167" t="str">
        <f>+INDEX(ECR_Hours!$I$12:$I$15,MATCH(ExportsELAP[[#This Row],[Date Prevailing]],ECR_Hours!$H$12:$H$15,1))</f>
        <v>NS</v>
      </c>
      <c r="M82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299" spans="1:13" x14ac:dyDescent="0.25">
      <c r="A8299" s="164">
        <f>+Exports!A8302</f>
        <v>44907</v>
      </c>
      <c r="B8299" s="165">
        <f t="shared" si="516"/>
        <v>2022</v>
      </c>
      <c r="C8299" s="165">
        <f t="shared" si="517"/>
        <v>12</v>
      </c>
      <c r="D8299" s="165">
        <f t="shared" si="518"/>
        <v>12</v>
      </c>
      <c r="E8299" s="165">
        <f>+Exports!B8302</f>
        <v>17</v>
      </c>
      <c r="F8299" s="165">
        <f>+WEEKDAY(ExportsELAP[[#This Row],[Date Prevailing]],1)</f>
        <v>2</v>
      </c>
      <c r="G8299" s="165">
        <f>+COUNTIFS(ECR_Hours!$K$6:$K$7,ExportsELAP[[#This Row],[Date Prevailing]])</f>
        <v>0</v>
      </c>
      <c r="H8299" s="165">
        <f t="shared" si="519"/>
        <v>2</v>
      </c>
      <c r="I8299" s="166">
        <f>+Exports!G8302</f>
        <v>2297.8391999999999</v>
      </c>
      <c r="J8299" s="166">
        <f>+'ELAP_IPCO-APND'!D8302</f>
        <v>249.17289</v>
      </c>
      <c r="K8299" s="166">
        <f>+(ExportsELAP[[#This Row],[Exports kWh - MPT]]/1000)*ExportsELAP[[#This Row],[EIM Price]]</f>
        <v>572.55923421928799</v>
      </c>
      <c r="L8299" s="167" t="str">
        <f>+INDEX(ECR_Hours!$I$12:$I$15,MATCH(ExportsELAP[[#This Row],[Date Prevailing]],ECR_Hours!$H$12:$H$15,1))</f>
        <v>NS</v>
      </c>
      <c r="M82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0" spans="1:13" x14ac:dyDescent="0.25">
      <c r="A8300" s="164">
        <f>+Exports!A8303</f>
        <v>44907</v>
      </c>
      <c r="B8300" s="165">
        <f t="shared" si="516"/>
        <v>2022</v>
      </c>
      <c r="C8300" s="165">
        <f t="shared" si="517"/>
        <v>12</v>
      </c>
      <c r="D8300" s="165">
        <f t="shared" si="518"/>
        <v>12</v>
      </c>
      <c r="E8300" s="165">
        <f>+Exports!B8303</f>
        <v>18</v>
      </c>
      <c r="F8300" s="165">
        <f>+WEEKDAY(ExportsELAP[[#This Row],[Date Prevailing]],1)</f>
        <v>2</v>
      </c>
      <c r="G8300" s="165">
        <f>+COUNTIFS(ECR_Hours!$K$6:$K$7,ExportsELAP[[#This Row],[Date Prevailing]])</f>
        <v>0</v>
      </c>
      <c r="H8300" s="165">
        <f t="shared" si="519"/>
        <v>2</v>
      </c>
      <c r="I8300" s="166">
        <f>+Exports!G8303</f>
        <v>23.5717</v>
      </c>
      <c r="J8300" s="166">
        <f>+'ELAP_IPCO-APND'!D8303</f>
        <v>322.86192999999997</v>
      </c>
      <c r="K8300" s="166">
        <f>+(ExportsELAP[[#This Row],[Exports kWh - MPT]]/1000)*ExportsELAP[[#This Row],[EIM Price]]</f>
        <v>7.6104045553809998</v>
      </c>
      <c r="L8300" s="167" t="str">
        <f>+INDEX(ECR_Hours!$I$12:$I$15,MATCH(ExportsELAP[[#This Row],[Date Prevailing]],ECR_Hours!$H$12:$H$15,1))</f>
        <v>NS</v>
      </c>
      <c r="M83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1" spans="1:13" x14ac:dyDescent="0.25">
      <c r="A8301" s="164">
        <f>+Exports!A8304</f>
        <v>44907</v>
      </c>
      <c r="B8301" s="165">
        <f t="shared" si="516"/>
        <v>2022</v>
      </c>
      <c r="C8301" s="165">
        <f t="shared" si="517"/>
        <v>12</v>
      </c>
      <c r="D8301" s="165">
        <f t="shared" si="518"/>
        <v>12</v>
      </c>
      <c r="E8301" s="165">
        <f>+Exports!B8304</f>
        <v>19</v>
      </c>
      <c r="F8301" s="165">
        <f>+WEEKDAY(ExportsELAP[[#This Row],[Date Prevailing]],1)</f>
        <v>2</v>
      </c>
      <c r="G8301" s="165">
        <f>+COUNTIFS(ECR_Hours!$K$6:$K$7,ExportsELAP[[#This Row],[Date Prevailing]])</f>
        <v>0</v>
      </c>
      <c r="H8301" s="165">
        <f t="shared" si="519"/>
        <v>2</v>
      </c>
      <c r="I8301" s="166">
        <f>+Exports!G8304</f>
        <v>8.0280000000000005</v>
      </c>
      <c r="J8301" s="166">
        <f>+'ELAP_IPCO-APND'!D8304</f>
        <v>375.07729999999998</v>
      </c>
      <c r="K8301" s="166">
        <f>+(ExportsELAP[[#This Row],[Exports kWh - MPT]]/1000)*ExportsELAP[[#This Row],[EIM Price]]</f>
        <v>3.0111205644000001</v>
      </c>
      <c r="L8301" s="167" t="str">
        <f>+INDEX(ECR_Hours!$I$12:$I$15,MATCH(ExportsELAP[[#This Row],[Date Prevailing]],ECR_Hours!$H$12:$H$15,1))</f>
        <v>NS</v>
      </c>
      <c r="M83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2" spans="1:13" x14ac:dyDescent="0.25">
      <c r="A8302" s="164">
        <f>+Exports!A8305</f>
        <v>44907</v>
      </c>
      <c r="B8302" s="165">
        <f t="shared" si="516"/>
        <v>2022</v>
      </c>
      <c r="C8302" s="165">
        <f t="shared" si="517"/>
        <v>12</v>
      </c>
      <c r="D8302" s="165">
        <f t="shared" si="518"/>
        <v>12</v>
      </c>
      <c r="E8302" s="165">
        <f>+Exports!B8305</f>
        <v>20</v>
      </c>
      <c r="F8302" s="165">
        <f>+WEEKDAY(ExportsELAP[[#This Row],[Date Prevailing]],1)</f>
        <v>2</v>
      </c>
      <c r="G8302" s="165">
        <f>+COUNTIFS(ECR_Hours!$K$6:$K$7,ExportsELAP[[#This Row],[Date Prevailing]])</f>
        <v>0</v>
      </c>
      <c r="H8302" s="165">
        <f t="shared" si="519"/>
        <v>2</v>
      </c>
      <c r="I8302" s="166">
        <f>+Exports!G8305</f>
        <v>3.4747999999999997</v>
      </c>
      <c r="J8302" s="166">
        <f>+'ELAP_IPCO-APND'!D8305</f>
        <v>348.35239999999999</v>
      </c>
      <c r="K8302" s="166">
        <f>+(ExportsELAP[[#This Row],[Exports kWh - MPT]]/1000)*ExportsELAP[[#This Row],[EIM Price]]</f>
        <v>1.2104549195199998</v>
      </c>
      <c r="L8302" s="167" t="str">
        <f>+INDEX(ECR_Hours!$I$12:$I$15,MATCH(ExportsELAP[[#This Row],[Date Prevailing]],ECR_Hours!$H$12:$H$15,1))</f>
        <v>NS</v>
      </c>
      <c r="M83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3" spans="1:13" x14ac:dyDescent="0.25">
      <c r="A8303" s="164">
        <f>+Exports!A8306</f>
        <v>44907</v>
      </c>
      <c r="B8303" s="165">
        <f t="shared" si="516"/>
        <v>2022</v>
      </c>
      <c r="C8303" s="165">
        <f t="shared" si="517"/>
        <v>12</v>
      </c>
      <c r="D8303" s="165">
        <f t="shared" si="518"/>
        <v>12</v>
      </c>
      <c r="E8303" s="165">
        <f>+Exports!B8306</f>
        <v>21</v>
      </c>
      <c r="F8303" s="165">
        <f>+WEEKDAY(ExportsELAP[[#This Row],[Date Prevailing]],1)</f>
        <v>2</v>
      </c>
      <c r="G8303" s="165">
        <f>+COUNTIFS(ECR_Hours!$K$6:$K$7,ExportsELAP[[#This Row],[Date Prevailing]])</f>
        <v>0</v>
      </c>
      <c r="H8303" s="165">
        <f t="shared" si="519"/>
        <v>2</v>
      </c>
      <c r="I8303" s="166">
        <f>+Exports!G8306</f>
        <v>4.0695999999999986</v>
      </c>
      <c r="J8303" s="166">
        <f>+'ELAP_IPCO-APND'!D8306</f>
        <v>353.67264999999998</v>
      </c>
      <c r="K8303" s="166">
        <f>+(ExportsELAP[[#This Row],[Exports kWh - MPT]]/1000)*ExportsELAP[[#This Row],[EIM Price]]</f>
        <v>1.4393062164399995</v>
      </c>
      <c r="L8303" s="167" t="str">
        <f>+INDEX(ECR_Hours!$I$12:$I$15,MATCH(ExportsELAP[[#This Row],[Date Prevailing]],ECR_Hours!$H$12:$H$15,1))</f>
        <v>NS</v>
      </c>
      <c r="M83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4" spans="1:13" x14ac:dyDescent="0.25">
      <c r="A8304" s="164">
        <f>+Exports!A8307</f>
        <v>44907</v>
      </c>
      <c r="B8304" s="165">
        <f t="shared" si="516"/>
        <v>2022</v>
      </c>
      <c r="C8304" s="165">
        <f t="shared" si="517"/>
        <v>12</v>
      </c>
      <c r="D8304" s="165">
        <f t="shared" si="518"/>
        <v>12</v>
      </c>
      <c r="E8304" s="165">
        <f>+Exports!B8307</f>
        <v>22</v>
      </c>
      <c r="F8304" s="165">
        <f>+WEEKDAY(ExportsELAP[[#This Row],[Date Prevailing]],1)</f>
        <v>2</v>
      </c>
      <c r="G8304" s="165">
        <f>+COUNTIFS(ECR_Hours!$K$6:$K$7,ExportsELAP[[#This Row],[Date Prevailing]])</f>
        <v>0</v>
      </c>
      <c r="H8304" s="165">
        <f t="shared" si="519"/>
        <v>2</v>
      </c>
      <c r="I8304" s="166">
        <f>+Exports!G8307</f>
        <v>3.8912999999999993</v>
      </c>
      <c r="J8304" s="166">
        <f>+'ELAP_IPCO-APND'!D8307</f>
        <v>351.35685000000001</v>
      </c>
      <c r="K8304" s="166">
        <f>+(ExportsELAP[[#This Row],[Exports kWh - MPT]]/1000)*ExportsELAP[[#This Row],[EIM Price]]</f>
        <v>1.3672349104049999</v>
      </c>
      <c r="L8304" s="167" t="str">
        <f>+INDEX(ECR_Hours!$I$12:$I$15,MATCH(ExportsELAP[[#This Row],[Date Prevailing]],ECR_Hours!$H$12:$H$15,1))</f>
        <v>NS</v>
      </c>
      <c r="M83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5" spans="1:13" x14ac:dyDescent="0.25">
      <c r="A8305" s="164">
        <f>+Exports!A8308</f>
        <v>44907</v>
      </c>
      <c r="B8305" s="165">
        <f t="shared" si="516"/>
        <v>2022</v>
      </c>
      <c r="C8305" s="165">
        <f t="shared" si="517"/>
        <v>12</v>
      </c>
      <c r="D8305" s="165">
        <f t="shared" si="518"/>
        <v>12</v>
      </c>
      <c r="E8305" s="165">
        <f>+Exports!B8308</f>
        <v>23</v>
      </c>
      <c r="F8305" s="165">
        <f>+WEEKDAY(ExportsELAP[[#This Row],[Date Prevailing]],1)</f>
        <v>2</v>
      </c>
      <c r="G8305" s="165">
        <f>+COUNTIFS(ECR_Hours!$K$6:$K$7,ExportsELAP[[#This Row],[Date Prevailing]])</f>
        <v>0</v>
      </c>
      <c r="H8305" s="165">
        <f t="shared" si="519"/>
        <v>2</v>
      </c>
      <c r="I8305" s="166">
        <f>+Exports!G8308</f>
        <v>5.4308999999999994</v>
      </c>
      <c r="J8305" s="166">
        <f>+'ELAP_IPCO-APND'!D8308</f>
        <v>337.50432999999998</v>
      </c>
      <c r="K8305" s="166">
        <f>+(ExportsELAP[[#This Row],[Exports kWh - MPT]]/1000)*ExportsELAP[[#This Row],[EIM Price]]</f>
        <v>1.8329522657969999</v>
      </c>
      <c r="L8305" s="167" t="str">
        <f>+INDEX(ECR_Hours!$I$12:$I$15,MATCH(ExportsELAP[[#This Row],[Date Prevailing]],ECR_Hours!$H$12:$H$15,1))</f>
        <v>NS</v>
      </c>
      <c r="M83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6" spans="1:13" x14ac:dyDescent="0.25">
      <c r="A8306" s="164">
        <f>+Exports!A8309</f>
        <v>44907</v>
      </c>
      <c r="B8306" s="165">
        <f t="shared" si="516"/>
        <v>2022</v>
      </c>
      <c r="C8306" s="165">
        <f t="shared" si="517"/>
        <v>12</v>
      </c>
      <c r="D8306" s="165">
        <f t="shared" si="518"/>
        <v>12</v>
      </c>
      <c r="E8306" s="165">
        <f>+Exports!B8309</f>
        <v>24</v>
      </c>
      <c r="F8306" s="165">
        <f>+WEEKDAY(ExportsELAP[[#This Row],[Date Prevailing]],1)</f>
        <v>2</v>
      </c>
      <c r="G8306" s="165">
        <f>+COUNTIFS(ECR_Hours!$K$6:$K$7,ExportsELAP[[#This Row],[Date Prevailing]])</f>
        <v>0</v>
      </c>
      <c r="H8306" s="165">
        <f t="shared" si="519"/>
        <v>2</v>
      </c>
      <c r="I8306" s="166">
        <f>+Exports!G8309</f>
        <v>4.9009999999999909</v>
      </c>
      <c r="J8306" s="166">
        <f>+'ELAP_IPCO-APND'!D8309</f>
        <v>358.64301</v>
      </c>
      <c r="K8306" s="166">
        <f>+(ExportsELAP[[#This Row],[Exports kWh - MPT]]/1000)*ExportsELAP[[#This Row],[EIM Price]]</f>
        <v>1.7577093920099969</v>
      </c>
      <c r="L8306" s="167" t="str">
        <f>+INDEX(ECR_Hours!$I$12:$I$15,MATCH(ExportsELAP[[#This Row],[Date Prevailing]],ECR_Hours!$H$12:$H$15,1))</f>
        <v>NS</v>
      </c>
      <c r="M83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7" spans="1:13" x14ac:dyDescent="0.25">
      <c r="A8307" s="164">
        <f>+Exports!A8310</f>
        <v>44908</v>
      </c>
      <c r="B8307" s="165">
        <f t="shared" si="516"/>
        <v>2022</v>
      </c>
      <c r="C8307" s="165">
        <f t="shared" si="517"/>
        <v>12</v>
      </c>
      <c r="D8307" s="165">
        <f t="shared" si="518"/>
        <v>13</v>
      </c>
      <c r="E8307" s="165">
        <f>+Exports!B8310</f>
        <v>1</v>
      </c>
      <c r="F8307" s="165">
        <f>+WEEKDAY(ExportsELAP[[#This Row],[Date Prevailing]],1)</f>
        <v>3</v>
      </c>
      <c r="G8307" s="165">
        <f>+COUNTIFS(ECR_Hours!$K$6:$K$7,ExportsELAP[[#This Row],[Date Prevailing]])</f>
        <v>0</v>
      </c>
      <c r="H8307" s="165">
        <f t="shared" si="519"/>
        <v>3</v>
      </c>
      <c r="I8307" s="166">
        <f>+Exports!G8310</f>
        <v>5.3360000000000003</v>
      </c>
      <c r="J8307" s="166">
        <f>+'ELAP_IPCO-APND'!D8310</f>
        <v>304.03892999999999</v>
      </c>
      <c r="K8307" s="166">
        <f>+(ExportsELAP[[#This Row],[Exports kWh - MPT]]/1000)*ExportsELAP[[#This Row],[EIM Price]]</f>
        <v>1.6223517304800001</v>
      </c>
      <c r="L8307" s="167" t="str">
        <f>+INDEX(ECR_Hours!$I$12:$I$15,MATCH(ExportsELAP[[#This Row],[Date Prevailing]],ECR_Hours!$H$12:$H$15,1))</f>
        <v>NS</v>
      </c>
      <c r="M83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8" spans="1:13" x14ac:dyDescent="0.25">
      <c r="A8308" s="164">
        <f>+Exports!A8311</f>
        <v>44908</v>
      </c>
      <c r="B8308" s="165">
        <f t="shared" si="516"/>
        <v>2022</v>
      </c>
      <c r="C8308" s="165">
        <f t="shared" si="517"/>
        <v>12</v>
      </c>
      <c r="D8308" s="165">
        <f t="shared" si="518"/>
        <v>13</v>
      </c>
      <c r="E8308" s="165">
        <f>+Exports!B8311</f>
        <v>2</v>
      </c>
      <c r="F8308" s="165">
        <f>+WEEKDAY(ExportsELAP[[#This Row],[Date Prevailing]],1)</f>
        <v>3</v>
      </c>
      <c r="G8308" s="165">
        <f>+COUNTIFS(ECR_Hours!$K$6:$K$7,ExportsELAP[[#This Row],[Date Prevailing]])</f>
        <v>0</v>
      </c>
      <c r="H8308" s="165">
        <f t="shared" si="519"/>
        <v>3</v>
      </c>
      <c r="I8308" s="166">
        <f>+Exports!G8311</f>
        <v>5.4588999999999999</v>
      </c>
      <c r="J8308" s="166">
        <f>+'ELAP_IPCO-APND'!D8311</f>
        <v>296.76672000000002</v>
      </c>
      <c r="K8308" s="166">
        <f>+(ExportsELAP[[#This Row],[Exports kWh - MPT]]/1000)*ExportsELAP[[#This Row],[EIM Price]]</f>
        <v>1.6200198478080001</v>
      </c>
      <c r="L8308" s="167" t="str">
        <f>+INDEX(ECR_Hours!$I$12:$I$15,MATCH(ExportsELAP[[#This Row],[Date Prevailing]],ECR_Hours!$H$12:$H$15,1))</f>
        <v>NS</v>
      </c>
      <c r="M83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09" spans="1:13" x14ac:dyDescent="0.25">
      <c r="A8309" s="164">
        <f>+Exports!A8312</f>
        <v>44908</v>
      </c>
      <c r="B8309" s="165">
        <f t="shared" si="516"/>
        <v>2022</v>
      </c>
      <c r="C8309" s="165">
        <f t="shared" si="517"/>
        <v>12</v>
      </c>
      <c r="D8309" s="165">
        <f t="shared" si="518"/>
        <v>13</v>
      </c>
      <c r="E8309" s="165">
        <f>+Exports!B8312</f>
        <v>3</v>
      </c>
      <c r="F8309" s="165">
        <f>+WEEKDAY(ExportsELAP[[#This Row],[Date Prevailing]],1)</f>
        <v>3</v>
      </c>
      <c r="G8309" s="165">
        <f>+COUNTIFS(ECR_Hours!$K$6:$K$7,ExportsELAP[[#This Row],[Date Prevailing]])</f>
        <v>0</v>
      </c>
      <c r="H8309" s="165">
        <f t="shared" si="519"/>
        <v>3</v>
      </c>
      <c r="I8309" s="166">
        <f>+Exports!G8312</f>
        <v>5.2309999999999901</v>
      </c>
      <c r="J8309" s="166">
        <f>+'ELAP_IPCO-APND'!D8312</f>
        <v>278.63938000000002</v>
      </c>
      <c r="K8309" s="166">
        <f>+(ExportsELAP[[#This Row],[Exports kWh - MPT]]/1000)*ExportsELAP[[#This Row],[EIM Price]]</f>
        <v>1.4575625967799972</v>
      </c>
      <c r="L8309" s="167" t="str">
        <f>+INDEX(ECR_Hours!$I$12:$I$15,MATCH(ExportsELAP[[#This Row],[Date Prevailing]],ECR_Hours!$H$12:$H$15,1))</f>
        <v>NS</v>
      </c>
      <c r="M83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0" spans="1:13" x14ac:dyDescent="0.25">
      <c r="A8310" s="164">
        <f>+Exports!A8313</f>
        <v>44908</v>
      </c>
      <c r="B8310" s="165">
        <f t="shared" si="516"/>
        <v>2022</v>
      </c>
      <c r="C8310" s="165">
        <f t="shared" si="517"/>
        <v>12</v>
      </c>
      <c r="D8310" s="165">
        <f t="shared" si="518"/>
        <v>13</v>
      </c>
      <c r="E8310" s="165">
        <f>+Exports!B8313</f>
        <v>4</v>
      </c>
      <c r="F8310" s="165">
        <f>+WEEKDAY(ExportsELAP[[#This Row],[Date Prevailing]],1)</f>
        <v>3</v>
      </c>
      <c r="G8310" s="165">
        <f>+COUNTIFS(ECR_Hours!$K$6:$K$7,ExportsELAP[[#This Row],[Date Prevailing]])</f>
        <v>0</v>
      </c>
      <c r="H8310" s="165">
        <f t="shared" si="519"/>
        <v>3</v>
      </c>
      <c r="I8310" s="166">
        <f>+Exports!G8313</f>
        <v>5.4733999999999998</v>
      </c>
      <c r="J8310" s="166">
        <f>+'ELAP_IPCO-APND'!D8313</f>
        <v>269.66993000000002</v>
      </c>
      <c r="K8310" s="166">
        <f>+(ExportsELAP[[#This Row],[Exports kWh - MPT]]/1000)*ExportsELAP[[#This Row],[EIM Price]]</f>
        <v>1.4760113948620002</v>
      </c>
      <c r="L8310" s="167" t="str">
        <f>+INDEX(ECR_Hours!$I$12:$I$15,MATCH(ExportsELAP[[#This Row],[Date Prevailing]],ECR_Hours!$H$12:$H$15,1))</f>
        <v>NS</v>
      </c>
      <c r="M83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1" spans="1:13" x14ac:dyDescent="0.25">
      <c r="A8311" s="164">
        <f>+Exports!A8314</f>
        <v>44908</v>
      </c>
      <c r="B8311" s="165">
        <f t="shared" si="516"/>
        <v>2022</v>
      </c>
      <c r="C8311" s="165">
        <f t="shared" si="517"/>
        <v>12</v>
      </c>
      <c r="D8311" s="165">
        <f t="shared" si="518"/>
        <v>13</v>
      </c>
      <c r="E8311" s="165">
        <f>+Exports!B8314</f>
        <v>5</v>
      </c>
      <c r="F8311" s="165">
        <f>+WEEKDAY(ExportsELAP[[#This Row],[Date Prevailing]],1)</f>
        <v>3</v>
      </c>
      <c r="G8311" s="165">
        <f>+COUNTIFS(ECR_Hours!$K$6:$K$7,ExportsELAP[[#This Row],[Date Prevailing]])</f>
        <v>0</v>
      </c>
      <c r="H8311" s="165">
        <f t="shared" si="519"/>
        <v>3</v>
      </c>
      <c r="I8311" s="166">
        <f>+Exports!G8314</f>
        <v>5.2404999999999999</v>
      </c>
      <c r="J8311" s="166">
        <f>+'ELAP_IPCO-APND'!D8314</f>
        <v>260.20521000000002</v>
      </c>
      <c r="K8311" s="166">
        <f>+(ExportsELAP[[#This Row],[Exports kWh - MPT]]/1000)*ExportsELAP[[#This Row],[EIM Price]]</f>
        <v>1.3636054030050002</v>
      </c>
      <c r="L8311" s="167" t="str">
        <f>+INDEX(ECR_Hours!$I$12:$I$15,MATCH(ExportsELAP[[#This Row],[Date Prevailing]],ECR_Hours!$H$12:$H$15,1))</f>
        <v>NS</v>
      </c>
      <c r="M83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2" spans="1:13" x14ac:dyDescent="0.25">
      <c r="A8312" s="164">
        <f>+Exports!A8315</f>
        <v>44908</v>
      </c>
      <c r="B8312" s="165">
        <f t="shared" si="516"/>
        <v>2022</v>
      </c>
      <c r="C8312" s="165">
        <f t="shared" si="517"/>
        <v>12</v>
      </c>
      <c r="D8312" s="165">
        <f t="shared" si="518"/>
        <v>13</v>
      </c>
      <c r="E8312" s="165">
        <f>+Exports!B8315</f>
        <v>6</v>
      </c>
      <c r="F8312" s="165">
        <f>+WEEKDAY(ExportsELAP[[#This Row],[Date Prevailing]],1)</f>
        <v>3</v>
      </c>
      <c r="G8312" s="165">
        <f>+COUNTIFS(ECR_Hours!$K$6:$K$7,ExportsELAP[[#This Row],[Date Prevailing]])</f>
        <v>0</v>
      </c>
      <c r="H8312" s="165">
        <f t="shared" si="519"/>
        <v>3</v>
      </c>
      <c r="I8312" s="166">
        <f>+Exports!G8315</f>
        <v>4.4465999999999992</v>
      </c>
      <c r="J8312" s="166">
        <f>+'ELAP_IPCO-APND'!D8315</f>
        <v>291.55252999999999</v>
      </c>
      <c r="K8312" s="166">
        <f>+(ExportsELAP[[#This Row],[Exports kWh - MPT]]/1000)*ExportsELAP[[#This Row],[EIM Price]]</f>
        <v>1.2964174798979997</v>
      </c>
      <c r="L8312" s="167" t="str">
        <f>+INDEX(ECR_Hours!$I$12:$I$15,MATCH(ExportsELAP[[#This Row],[Date Prevailing]],ECR_Hours!$H$12:$H$15,1))</f>
        <v>NS</v>
      </c>
      <c r="M83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3" spans="1:13" x14ac:dyDescent="0.25">
      <c r="A8313" s="164">
        <f>+Exports!A8316</f>
        <v>44908</v>
      </c>
      <c r="B8313" s="165">
        <f t="shared" si="516"/>
        <v>2022</v>
      </c>
      <c r="C8313" s="165">
        <f t="shared" si="517"/>
        <v>12</v>
      </c>
      <c r="D8313" s="165">
        <f t="shared" si="518"/>
        <v>13</v>
      </c>
      <c r="E8313" s="165">
        <f>+Exports!B8316</f>
        <v>7</v>
      </c>
      <c r="F8313" s="165">
        <f>+WEEKDAY(ExportsELAP[[#This Row],[Date Prevailing]],1)</f>
        <v>3</v>
      </c>
      <c r="G8313" s="165">
        <f>+COUNTIFS(ECR_Hours!$K$6:$K$7,ExportsELAP[[#This Row],[Date Prevailing]])</f>
        <v>0</v>
      </c>
      <c r="H8313" s="165">
        <f t="shared" si="519"/>
        <v>3</v>
      </c>
      <c r="I8313" s="166">
        <f>+Exports!G8316</f>
        <v>3.5297000000000005</v>
      </c>
      <c r="J8313" s="166">
        <f>+'ELAP_IPCO-APND'!D8316</f>
        <v>339.69681000000003</v>
      </c>
      <c r="K8313" s="166">
        <f>+(ExportsELAP[[#This Row],[Exports kWh - MPT]]/1000)*ExportsELAP[[#This Row],[EIM Price]]</f>
        <v>1.1990278302570003</v>
      </c>
      <c r="L8313" s="167" t="str">
        <f>+INDEX(ECR_Hours!$I$12:$I$15,MATCH(ExportsELAP[[#This Row],[Date Prevailing]],ECR_Hours!$H$12:$H$15,1))</f>
        <v>NS</v>
      </c>
      <c r="M83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4" spans="1:13" x14ac:dyDescent="0.25">
      <c r="A8314" s="164">
        <f>+Exports!A8317</f>
        <v>44908</v>
      </c>
      <c r="B8314" s="165">
        <f t="shared" si="516"/>
        <v>2022</v>
      </c>
      <c r="C8314" s="165">
        <f t="shared" si="517"/>
        <v>12</v>
      </c>
      <c r="D8314" s="165">
        <f t="shared" si="518"/>
        <v>13</v>
      </c>
      <c r="E8314" s="165">
        <f>+Exports!B8317</f>
        <v>8</v>
      </c>
      <c r="F8314" s="165">
        <f>+WEEKDAY(ExportsELAP[[#This Row],[Date Prevailing]],1)</f>
        <v>3</v>
      </c>
      <c r="G8314" s="165">
        <f>+COUNTIFS(ECR_Hours!$K$6:$K$7,ExportsELAP[[#This Row],[Date Prevailing]])</f>
        <v>0</v>
      </c>
      <c r="H8314" s="165">
        <f t="shared" si="519"/>
        <v>3</v>
      </c>
      <c r="I8314" s="166">
        <f>+Exports!G8317</f>
        <v>5.1700999999999997</v>
      </c>
      <c r="J8314" s="166">
        <f>+'ELAP_IPCO-APND'!D8317</f>
        <v>329.04266999999999</v>
      </c>
      <c r="K8314" s="166">
        <f>+(ExportsELAP[[#This Row],[Exports kWh - MPT]]/1000)*ExportsELAP[[#This Row],[EIM Price]]</f>
        <v>1.7011835081669997</v>
      </c>
      <c r="L8314" s="167" t="str">
        <f>+INDEX(ECR_Hours!$I$12:$I$15,MATCH(ExportsELAP[[#This Row],[Date Prevailing]],ECR_Hours!$H$12:$H$15,1))</f>
        <v>NS</v>
      </c>
      <c r="M83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5" spans="1:13" x14ac:dyDescent="0.25">
      <c r="A8315" s="164">
        <f>+Exports!A8318</f>
        <v>44908</v>
      </c>
      <c r="B8315" s="165">
        <f t="shared" si="516"/>
        <v>2022</v>
      </c>
      <c r="C8315" s="165">
        <f t="shared" si="517"/>
        <v>12</v>
      </c>
      <c r="D8315" s="165">
        <f t="shared" si="518"/>
        <v>13</v>
      </c>
      <c r="E8315" s="165">
        <f>+Exports!B8318</f>
        <v>9</v>
      </c>
      <c r="F8315" s="165">
        <f>+WEEKDAY(ExportsELAP[[#This Row],[Date Prevailing]],1)</f>
        <v>3</v>
      </c>
      <c r="G8315" s="165">
        <f>+COUNTIFS(ECR_Hours!$K$6:$K$7,ExportsELAP[[#This Row],[Date Prevailing]])</f>
        <v>0</v>
      </c>
      <c r="H8315" s="165">
        <f t="shared" si="519"/>
        <v>3</v>
      </c>
      <c r="I8315" s="166">
        <f>+Exports!G8318</f>
        <v>206.05619999999999</v>
      </c>
      <c r="J8315" s="166">
        <f>+'ELAP_IPCO-APND'!D8318</f>
        <v>392.48331000000002</v>
      </c>
      <c r="K8315" s="166">
        <f>+(ExportsELAP[[#This Row],[Exports kWh - MPT]]/1000)*ExportsELAP[[#This Row],[EIM Price]]</f>
        <v>80.873619422022003</v>
      </c>
      <c r="L8315" s="167" t="str">
        <f>+INDEX(ECR_Hours!$I$12:$I$15,MATCH(ExportsELAP[[#This Row],[Date Prevailing]],ECR_Hours!$H$12:$H$15,1))</f>
        <v>NS</v>
      </c>
      <c r="M83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6" spans="1:13" x14ac:dyDescent="0.25">
      <c r="A8316" s="164">
        <f>+Exports!A8319</f>
        <v>44908</v>
      </c>
      <c r="B8316" s="165">
        <f t="shared" si="516"/>
        <v>2022</v>
      </c>
      <c r="C8316" s="165">
        <f t="shared" si="517"/>
        <v>12</v>
      </c>
      <c r="D8316" s="165">
        <f t="shared" si="518"/>
        <v>13</v>
      </c>
      <c r="E8316" s="165">
        <f>+Exports!B8319</f>
        <v>10</v>
      </c>
      <c r="F8316" s="165">
        <f>+WEEKDAY(ExportsELAP[[#This Row],[Date Prevailing]],1)</f>
        <v>3</v>
      </c>
      <c r="G8316" s="165">
        <f>+COUNTIFS(ECR_Hours!$K$6:$K$7,ExportsELAP[[#This Row],[Date Prevailing]])</f>
        <v>0</v>
      </c>
      <c r="H8316" s="165">
        <f t="shared" si="519"/>
        <v>3</v>
      </c>
      <c r="I8316" s="166">
        <f>+Exports!G8319</f>
        <v>1893.5639000000001</v>
      </c>
      <c r="J8316" s="166">
        <f>+'ELAP_IPCO-APND'!D8319</f>
        <v>274.51567</v>
      </c>
      <c r="K8316" s="166">
        <f>+(ExportsELAP[[#This Row],[Exports kWh - MPT]]/1000)*ExportsELAP[[#This Row],[EIM Price]]</f>
        <v>519.81296269631309</v>
      </c>
      <c r="L8316" s="167" t="str">
        <f>+INDEX(ECR_Hours!$I$12:$I$15,MATCH(ExportsELAP[[#This Row],[Date Prevailing]],ECR_Hours!$H$12:$H$15,1))</f>
        <v>NS</v>
      </c>
      <c r="M83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7" spans="1:13" x14ac:dyDescent="0.25">
      <c r="A8317" s="164">
        <f>+Exports!A8320</f>
        <v>44908</v>
      </c>
      <c r="B8317" s="165">
        <f t="shared" si="516"/>
        <v>2022</v>
      </c>
      <c r="C8317" s="165">
        <f t="shared" si="517"/>
        <v>12</v>
      </c>
      <c r="D8317" s="165">
        <f t="shared" si="518"/>
        <v>13</v>
      </c>
      <c r="E8317" s="165">
        <f>+Exports!B8320</f>
        <v>11</v>
      </c>
      <c r="F8317" s="165">
        <f>+WEEKDAY(ExportsELAP[[#This Row],[Date Prevailing]],1)</f>
        <v>3</v>
      </c>
      <c r="G8317" s="165">
        <f>+COUNTIFS(ECR_Hours!$K$6:$K$7,ExportsELAP[[#This Row],[Date Prevailing]])</f>
        <v>0</v>
      </c>
      <c r="H8317" s="165">
        <f t="shared" si="519"/>
        <v>3</v>
      </c>
      <c r="I8317" s="166">
        <f>+Exports!G8320</f>
        <v>4846.8684999999996</v>
      </c>
      <c r="J8317" s="166">
        <f>+'ELAP_IPCO-APND'!D8320</f>
        <v>245.29859999999999</v>
      </c>
      <c r="K8317" s="166">
        <f>+(ExportsELAP[[#This Row],[Exports kWh - MPT]]/1000)*ExportsELAP[[#This Row],[EIM Price]]</f>
        <v>1188.9300574340998</v>
      </c>
      <c r="L8317" s="167" t="str">
        <f>+INDEX(ECR_Hours!$I$12:$I$15,MATCH(ExportsELAP[[#This Row],[Date Prevailing]],ECR_Hours!$H$12:$H$15,1))</f>
        <v>NS</v>
      </c>
      <c r="M83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8" spans="1:13" x14ac:dyDescent="0.25">
      <c r="A8318" s="164">
        <f>+Exports!A8321</f>
        <v>44908</v>
      </c>
      <c r="B8318" s="165">
        <f t="shared" si="516"/>
        <v>2022</v>
      </c>
      <c r="C8318" s="165">
        <f t="shared" si="517"/>
        <v>12</v>
      </c>
      <c r="D8318" s="165">
        <f t="shared" si="518"/>
        <v>13</v>
      </c>
      <c r="E8318" s="165">
        <f>+Exports!B8321</f>
        <v>12</v>
      </c>
      <c r="F8318" s="165">
        <f>+WEEKDAY(ExportsELAP[[#This Row],[Date Prevailing]],1)</f>
        <v>3</v>
      </c>
      <c r="G8318" s="165">
        <f>+COUNTIFS(ECR_Hours!$K$6:$K$7,ExportsELAP[[#This Row],[Date Prevailing]])</f>
        <v>0</v>
      </c>
      <c r="H8318" s="165">
        <f t="shared" si="519"/>
        <v>3</v>
      </c>
      <c r="I8318" s="166">
        <f>+Exports!G8321</f>
        <v>7764.8047000000006</v>
      </c>
      <c r="J8318" s="166">
        <f>+'ELAP_IPCO-APND'!D8321</f>
        <v>225.12244000000001</v>
      </c>
      <c r="K8318" s="166">
        <f>+(ExportsELAP[[#This Row],[Exports kWh - MPT]]/1000)*ExportsELAP[[#This Row],[EIM Price]]</f>
        <v>1748.0317801874683</v>
      </c>
      <c r="L8318" s="167" t="str">
        <f>+INDEX(ECR_Hours!$I$12:$I$15,MATCH(ExportsELAP[[#This Row],[Date Prevailing]],ECR_Hours!$H$12:$H$15,1))</f>
        <v>NS</v>
      </c>
      <c r="M83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19" spans="1:13" x14ac:dyDescent="0.25">
      <c r="A8319" s="164">
        <f>+Exports!A8322</f>
        <v>44908</v>
      </c>
      <c r="B8319" s="165">
        <f t="shared" si="516"/>
        <v>2022</v>
      </c>
      <c r="C8319" s="165">
        <f t="shared" si="517"/>
        <v>12</v>
      </c>
      <c r="D8319" s="165">
        <f t="shared" si="518"/>
        <v>13</v>
      </c>
      <c r="E8319" s="165">
        <f>+Exports!B8322</f>
        <v>13</v>
      </c>
      <c r="F8319" s="165">
        <f>+WEEKDAY(ExportsELAP[[#This Row],[Date Prevailing]],1)</f>
        <v>3</v>
      </c>
      <c r="G8319" s="165">
        <f>+COUNTIFS(ECR_Hours!$K$6:$K$7,ExportsELAP[[#This Row],[Date Prevailing]])</f>
        <v>0</v>
      </c>
      <c r="H8319" s="165">
        <f t="shared" si="519"/>
        <v>3</v>
      </c>
      <c r="I8319" s="166">
        <f>+Exports!G8322</f>
        <v>7695.9393</v>
      </c>
      <c r="J8319" s="166">
        <f>+'ELAP_IPCO-APND'!D8322</f>
        <v>213.37762000000001</v>
      </c>
      <c r="K8319" s="166">
        <f>+(ExportsELAP[[#This Row],[Exports kWh - MPT]]/1000)*ExportsELAP[[#This Row],[EIM Price]]</f>
        <v>1642.141211498466</v>
      </c>
      <c r="L8319" s="167" t="str">
        <f>+INDEX(ECR_Hours!$I$12:$I$15,MATCH(ExportsELAP[[#This Row],[Date Prevailing]],ECR_Hours!$H$12:$H$15,1))</f>
        <v>NS</v>
      </c>
      <c r="M83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0" spans="1:13" x14ac:dyDescent="0.25">
      <c r="A8320" s="164">
        <f>+Exports!A8323</f>
        <v>44908</v>
      </c>
      <c r="B8320" s="165">
        <f t="shared" si="516"/>
        <v>2022</v>
      </c>
      <c r="C8320" s="165">
        <f t="shared" si="517"/>
        <v>12</v>
      </c>
      <c r="D8320" s="165">
        <f t="shared" si="518"/>
        <v>13</v>
      </c>
      <c r="E8320" s="165">
        <f>+Exports!B8323</f>
        <v>14</v>
      </c>
      <c r="F8320" s="165">
        <f>+WEEKDAY(ExportsELAP[[#This Row],[Date Prevailing]],1)</f>
        <v>3</v>
      </c>
      <c r="G8320" s="165">
        <f>+COUNTIFS(ECR_Hours!$K$6:$K$7,ExportsELAP[[#This Row],[Date Prevailing]])</f>
        <v>0</v>
      </c>
      <c r="H8320" s="165">
        <f t="shared" si="519"/>
        <v>3</v>
      </c>
      <c r="I8320" s="166">
        <f>+Exports!G8323</f>
        <v>6627.1982000000007</v>
      </c>
      <c r="J8320" s="166">
        <f>+'ELAP_IPCO-APND'!D8323</f>
        <v>187.48657</v>
      </c>
      <c r="K8320" s="166">
        <f>+(ExportsELAP[[#This Row],[Exports kWh - MPT]]/1000)*ExportsELAP[[#This Row],[EIM Price]]</f>
        <v>1242.5106592281741</v>
      </c>
      <c r="L8320" s="167" t="str">
        <f>+INDEX(ECR_Hours!$I$12:$I$15,MATCH(ExportsELAP[[#This Row],[Date Prevailing]],ECR_Hours!$H$12:$H$15,1))</f>
        <v>NS</v>
      </c>
      <c r="M83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1" spans="1:13" x14ac:dyDescent="0.25">
      <c r="A8321" s="164">
        <f>+Exports!A8324</f>
        <v>44908</v>
      </c>
      <c r="B8321" s="165">
        <f t="shared" si="516"/>
        <v>2022</v>
      </c>
      <c r="C8321" s="165">
        <f t="shared" si="517"/>
        <v>12</v>
      </c>
      <c r="D8321" s="165">
        <f t="shared" si="518"/>
        <v>13</v>
      </c>
      <c r="E8321" s="165">
        <f>+Exports!B8324</f>
        <v>15</v>
      </c>
      <c r="F8321" s="165">
        <f>+WEEKDAY(ExportsELAP[[#This Row],[Date Prevailing]],1)</f>
        <v>3</v>
      </c>
      <c r="G8321" s="165">
        <f>+COUNTIFS(ECR_Hours!$K$6:$K$7,ExportsELAP[[#This Row],[Date Prevailing]])</f>
        <v>0</v>
      </c>
      <c r="H8321" s="165">
        <f t="shared" si="519"/>
        <v>3</v>
      </c>
      <c r="I8321" s="166">
        <f>+Exports!G8324</f>
        <v>4892.0586000000003</v>
      </c>
      <c r="J8321" s="166">
        <f>+'ELAP_IPCO-APND'!D8324</f>
        <v>157.98738</v>
      </c>
      <c r="K8321" s="166">
        <f>+(ExportsELAP[[#This Row],[Exports kWh - MPT]]/1000)*ExportsELAP[[#This Row],[EIM Price]]</f>
        <v>772.88352102046804</v>
      </c>
      <c r="L8321" s="167" t="str">
        <f>+INDEX(ECR_Hours!$I$12:$I$15,MATCH(ExportsELAP[[#This Row],[Date Prevailing]],ECR_Hours!$H$12:$H$15,1))</f>
        <v>NS</v>
      </c>
      <c r="M83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2" spans="1:13" x14ac:dyDescent="0.25">
      <c r="A8322" s="164">
        <f>+Exports!A8325</f>
        <v>44908</v>
      </c>
      <c r="B8322" s="165">
        <f t="shared" ref="B8322:B8385" si="520">+YEAR(A8322)</f>
        <v>2022</v>
      </c>
      <c r="C8322" s="165">
        <f t="shared" ref="C8322:C8385" si="521">+MONTH(A8322)</f>
        <v>12</v>
      </c>
      <c r="D8322" s="165">
        <f t="shared" ref="D8322:D8385" si="522">+DAY(A8322)</f>
        <v>13</v>
      </c>
      <c r="E8322" s="165">
        <f>+Exports!B8325</f>
        <v>16</v>
      </c>
      <c r="F8322" s="165">
        <f>+WEEKDAY(ExportsELAP[[#This Row],[Date Prevailing]],1)</f>
        <v>3</v>
      </c>
      <c r="G8322" s="165">
        <f>+COUNTIFS(ECR_Hours!$K$6:$K$7,ExportsELAP[[#This Row],[Date Prevailing]])</f>
        <v>0</v>
      </c>
      <c r="H8322" s="165">
        <f t="shared" ref="H8322:H8385" si="523">+IF(G8322=1,0,F8322)</f>
        <v>3</v>
      </c>
      <c r="I8322" s="166">
        <f>+Exports!G8325</f>
        <v>3044.0109000000002</v>
      </c>
      <c r="J8322" s="166">
        <f>+'ELAP_IPCO-APND'!D8325</f>
        <v>166.59345999999999</v>
      </c>
      <c r="K8322" s="166">
        <f>+(ExportsELAP[[#This Row],[Exports kWh - MPT]]/1000)*ExportsELAP[[#This Row],[EIM Price]]</f>
        <v>507.11230810871405</v>
      </c>
      <c r="L8322" s="167" t="str">
        <f>+INDEX(ECR_Hours!$I$12:$I$15,MATCH(ExportsELAP[[#This Row],[Date Prevailing]],ECR_Hours!$H$12:$H$15,1))</f>
        <v>NS</v>
      </c>
      <c r="M83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3" spans="1:13" x14ac:dyDescent="0.25">
      <c r="A8323" s="164">
        <f>+Exports!A8326</f>
        <v>44908</v>
      </c>
      <c r="B8323" s="165">
        <f t="shared" si="520"/>
        <v>2022</v>
      </c>
      <c r="C8323" s="165">
        <f t="shared" si="521"/>
        <v>12</v>
      </c>
      <c r="D8323" s="165">
        <f t="shared" si="522"/>
        <v>13</v>
      </c>
      <c r="E8323" s="165">
        <f>+Exports!B8326</f>
        <v>17</v>
      </c>
      <c r="F8323" s="165">
        <f>+WEEKDAY(ExportsELAP[[#This Row],[Date Prevailing]],1)</f>
        <v>3</v>
      </c>
      <c r="G8323" s="165">
        <f>+COUNTIFS(ECR_Hours!$K$6:$K$7,ExportsELAP[[#This Row],[Date Prevailing]])</f>
        <v>0</v>
      </c>
      <c r="H8323" s="165">
        <f t="shared" si="523"/>
        <v>3</v>
      </c>
      <c r="I8323" s="166">
        <f>+Exports!G8326</f>
        <v>581.25209999999993</v>
      </c>
      <c r="J8323" s="166">
        <f>+'ELAP_IPCO-APND'!D8326</f>
        <v>251.46693999999999</v>
      </c>
      <c r="K8323" s="166">
        <f>+(ExportsELAP[[#This Row],[Exports kWh - MPT]]/1000)*ExportsELAP[[#This Row],[EIM Price]]</f>
        <v>146.16568695557399</v>
      </c>
      <c r="L8323" s="167" t="str">
        <f>+INDEX(ECR_Hours!$I$12:$I$15,MATCH(ExportsELAP[[#This Row],[Date Prevailing]],ECR_Hours!$H$12:$H$15,1))</f>
        <v>NS</v>
      </c>
      <c r="M83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4" spans="1:13" x14ac:dyDescent="0.25">
      <c r="A8324" s="164">
        <f>+Exports!A8327</f>
        <v>44908</v>
      </c>
      <c r="B8324" s="165">
        <f t="shared" si="520"/>
        <v>2022</v>
      </c>
      <c r="C8324" s="165">
        <f t="shared" si="521"/>
        <v>12</v>
      </c>
      <c r="D8324" s="165">
        <f t="shared" si="522"/>
        <v>13</v>
      </c>
      <c r="E8324" s="165">
        <f>+Exports!B8327</f>
        <v>18</v>
      </c>
      <c r="F8324" s="165">
        <f>+WEEKDAY(ExportsELAP[[#This Row],[Date Prevailing]],1)</f>
        <v>3</v>
      </c>
      <c r="G8324" s="165">
        <f>+COUNTIFS(ECR_Hours!$K$6:$K$7,ExportsELAP[[#This Row],[Date Prevailing]])</f>
        <v>0</v>
      </c>
      <c r="H8324" s="165">
        <f t="shared" si="523"/>
        <v>3</v>
      </c>
      <c r="I8324" s="166">
        <f>+Exports!G8327</f>
        <v>4.1863000000000001</v>
      </c>
      <c r="J8324" s="166">
        <f>+'ELAP_IPCO-APND'!D8327</f>
        <v>346.00533999999999</v>
      </c>
      <c r="K8324" s="166">
        <f>+(ExportsELAP[[#This Row],[Exports kWh - MPT]]/1000)*ExportsELAP[[#This Row],[EIM Price]]</f>
        <v>1.4484821548420002</v>
      </c>
      <c r="L8324" s="167" t="str">
        <f>+INDEX(ECR_Hours!$I$12:$I$15,MATCH(ExportsELAP[[#This Row],[Date Prevailing]],ECR_Hours!$H$12:$H$15,1))</f>
        <v>NS</v>
      </c>
      <c r="M83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5" spans="1:13" x14ac:dyDescent="0.25">
      <c r="A8325" s="164">
        <f>+Exports!A8328</f>
        <v>44908</v>
      </c>
      <c r="B8325" s="165">
        <f t="shared" si="520"/>
        <v>2022</v>
      </c>
      <c r="C8325" s="165">
        <f t="shared" si="521"/>
        <v>12</v>
      </c>
      <c r="D8325" s="165">
        <f t="shared" si="522"/>
        <v>13</v>
      </c>
      <c r="E8325" s="165">
        <f>+Exports!B8328</f>
        <v>19</v>
      </c>
      <c r="F8325" s="165">
        <f>+WEEKDAY(ExportsELAP[[#This Row],[Date Prevailing]],1)</f>
        <v>3</v>
      </c>
      <c r="G8325" s="165">
        <f>+COUNTIFS(ECR_Hours!$K$6:$K$7,ExportsELAP[[#This Row],[Date Prevailing]])</f>
        <v>0</v>
      </c>
      <c r="H8325" s="165">
        <f t="shared" si="523"/>
        <v>3</v>
      </c>
      <c r="I8325" s="166">
        <f>+Exports!G8328</f>
        <v>5.0779999999999994</v>
      </c>
      <c r="J8325" s="166">
        <f>+'ELAP_IPCO-APND'!D8328</f>
        <v>381.40370999999999</v>
      </c>
      <c r="K8325" s="166">
        <f>+(ExportsELAP[[#This Row],[Exports kWh - MPT]]/1000)*ExportsELAP[[#This Row],[EIM Price]]</f>
        <v>1.9367680393799995</v>
      </c>
      <c r="L8325" s="167" t="str">
        <f>+INDEX(ECR_Hours!$I$12:$I$15,MATCH(ExportsELAP[[#This Row],[Date Prevailing]],ECR_Hours!$H$12:$H$15,1))</f>
        <v>NS</v>
      </c>
      <c r="M83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6" spans="1:13" x14ac:dyDescent="0.25">
      <c r="A8326" s="164">
        <f>+Exports!A8329</f>
        <v>44908</v>
      </c>
      <c r="B8326" s="165">
        <f t="shared" si="520"/>
        <v>2022</v>
      </c>
      <c r="C8326" s="165">
        <f t="shared" si="521"/>
        <v>12</v>
      </c>
      <c r="D8326" s="165">
        <f t="shared" si="522"/>
        <v>13</v>
      </c>
      <c r="E8326" s="165">
        <f>+Exports!B8329</f>
        <v>20</v>
      </c>
      <c r="F8326" s="165">
        <f>+WEEKDAY(ExportsELAP[[#This Row],[Date Prevailing]],1)</f>
        <v>3</v>
      </c>
      <c r="G8326" s="165">
        <f>+COUNTIFS(ECR_Hours!$K$6:$K$7,ExportsELAP[[#This Row],[Date Prevailing]])</f>
        <v>0</v>
      </c>
      <c r="H8326" s="165">
        <f t="shared" si="523"/>
        <v>3</v>
      </c>
      <c r="I8326" s="166">
        <f>+Exports!G8329</f>
        <v>3.1265000000000001</v>
      </c>
      <c r="J8326" s="166">
        <f>+'ELAP_IPCO-APND'!D8329</f>
        <v>416.10782</v>
      </c>
      <c r="K8326" s="166">
        <f>+(ExportsELAP[[#This Row],[Exports kWh - MPT]]/1000)*ExportsELAP[[#This Row],[EIM Price]]</f>
        <v>1.30096109923</v>
      </c>
      <c r="L8326" s="167" t="str">
        <f>+INDEX(ECR_Hours!$I$12:$I$15,MATCH(ExportsELAP[[#This Row],[Date Prevailing]],ECR_Hours!$H$12:$H$15,1))</f>
        <v>NS</v>
      </c>
      <c r="M83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7" spans="1:13" x14ac:dyDescent="0.25">
      <c r="A8327" s="164">
        <f>+Exports!A8330</f>
        <v>44908</v>
      </c>
      <c r="B8327" s="165">
        <f t="shared" si="520"/>
        <v>2022</v>
      </c>
      <c r="C8327" s="165">
        <f t="shared" si="521"/>
        <v>12</v>
      </c>
      <c r="D8327" s="165">
        <f t="shared" si="522"/>
        <v>13</v>
      </c>
      <c r="E8327" s="165">
        <f>+Exports!B8330</f>
        <v>21</v>
      </c>
      <c r="F8327" s="165">
        <f>+WEEKDAY(ExportsELAP[[#This Row],[Date Prevailing]],1)</f>
        <v>3</v>
      </c>
      <c r="G8327" s="165">
        <f>+COUNTIFS(ECR_Hours!$K$6:$K$7,ExportsELAP[[#This Row],[Date Prevailing]])</f>
        <v>0</v>
      </c>
      <c r="H8327" s="165">
        <f t="shared" si="523"/>
        <v>3</v>
      </c>
      <c r="I8327" s="166">
        <f>+Exports!G8330</f>
        <v>3.206</v>
      </c>
      <c r="J8327" s="166">
        <f>+'ELAP_IPCO-APND'!D8330</f>
        <v>438.35615000000001</v>
      </c>
      <c r="K8327" s="166">
        <f>+(ExportsELAP[[#This Row],[Exports kWh - MPT]]/1000)*ExportsELAP[[#This Row],[EIM Price]]</f>
        <v>1.4053698169000002</v>
      </c>
      <c r="L8327" s="167" t="str">
        <f>+INDEX(ECR_Hours!$I$12:$I$15,MATCH(ExportsELAP[[#This Row],[Date Prevailing]],ECR_Hours!$H$12:$H$15,1))</f>
        <v>NS</v>
      </c>
      <c r="M83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8" spans="1:13" x14ac:dyDescent="0.25">
      <c r="A8328" s="164">
        <f>+Exports!A8331</f>
        <v>44908</v>
      </c>
      <c r="B8328" s="165">
        <f t="shared" si="520"/>
        <v>2022</v>
      </c>
      <c r="C8328" s="165">
        <f t="shared" si="521"/>
        <v>12</v>
      </c>
      <c r="D8328" s="165">
        <f t="shared" si="522"/>
        <v>13</v>
      </c>
      <c r="E8328" s="165">
        <f>+Exports!B8331</f>
        <v>22</v>
      </c>
      <c r="F8328" s="165">
        <f>+WEEKDAY(ExportsELAP[[#This Row],[Date Prevailing]],1)</f>
        <v>3</v>
      </c>
      <c r="G8328" s="165">
        <f>+COUNTIFS(ECR_Hours!$K$6:$K$7,ExportsELAP[[#This Row],[Date Prevailing]])</f>
        <v>0</v>
      </c>
      <c r="H8328" s="165">
        <f t="shared" si="523"/>
        <v>3</v>
      </c>
      <c r="I8328" s="166">
        <f>+Exports!G8331</f>
        <v>3.1642000000000001</v>
      </c>
      <c r="J8328" s="166">
        <f>+'ELAP_IPCO-APND'!D8331</f>
        <v>433.23957000000001</v>
      </c>
      <c r="K8328" s="166">
        <f>+(ExportsELAP[[#This Row],[Exports kWh - MPT]]/1000)*ExportsELAP[[#This Row],[EIM Price]]</f>
        <v>1.3708566473940003</v>
      </c>
      <c r="L8328" s="167" t="str">
        <f>+INDEX(ECR_Hours!$I$12:$I$15,MATCH(ExportsELAP[[#This Row],[Date Prevailing]],ECR_Hours!$H$12:$H$15,1))</f>
        <v>NS</v>
      </c>
      <c r="M83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29" spans="1:13" x14ac:dyDescent="0.25">
      <c r="A8329" s="164">
        <f>+Exports!A8332</f>
        <v>44908</v>
      </c>
      <c r="B8329" s="165">
        <f t="shared" si="520"/>
        <v>2022</v>
      </c>
      <c r="C8329" s="165">
        <f t="shared" si="521"/>
        <v>12</v>
      </c>
      <c r="D8329" s="165">
        <f t="shared" si="522"/>
        <v>13</v>
      </c>
      <c r="E8329" s="165">
        <f>+Exports!B8332</f>
        <v>23</v>
      </c>
      <c r="F8329" s="165">
        <f>+WEEKDAY(ExportsELAP[[#This Row],[Date Prevailing]],1)</f>
        <v>3</v>
      </c>
      <c r="G8329" s="165">
        <f>+COUNTIFS(ECR_Hours!$K$6:$K$7,ExportsELAP[[#This Row],[Date Prevailing]])</f>
        <v>0</v>
      </c>
      <c r="H8329" s="165">
        <f t="shared" si="523"/>
        <v>3</v>
      </c>
      <c r="I8329" s="166">
        <f>+Exports!G8332</f>
        <v>4.4499000000000004</v>
      </c>
      <c r="J8329" s="166">
        <f>+'ELAP_IPCO-APND'!D8332</f>
        <v>418.05649</v>
      </c>
      <c r="K8329" s="166">
        <f>+(ExportsELAP[[#This Row],[Exports kWh - MPT]]/1000)*ExportsELAP[[#This Row],[EIM Price]]</f>
        <v>1.8603095748510001</v>
      </c>
      <c r="L8329" s="167" t="str">
        <f>+INDEX(ECR_Hours!$I$12:$I$15,MATCH(ExportsELAP[[#This Row],[Date Prevailing]],ECR_Hours!$H$12:$H$15,1))</f>
        <v>NS</v>
      </c>
      <c r="M83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0" spans="1:13" x14ac:dyDescent="0.25">
      <c r="A8330" s="164">
        <f>+Exports!A8333</f>
        <v>44908</v>
      </c>
      <c r="B8330" s="165">
        <f t="shared" si="520"/>
        <v>2022</v>
      </c>
      <c r="C8330" s="165">
        <f t="shared" si="521"/>
        <v>12</v>
      </c>
      <c r="D8330" s="165">
        <f t="shared" si="522"/>
        <v>13</v>
      </c>
      <c r="E8330" s="165">
        <f>+Exports!B8333</f>
        <v>24</v>
      </c>
      <c r="F8330" s="165">
        <f>+WEEKDAY(ExportsELAP[[#This Row],[Date Prevailing]],1)</f>
        <v>3</v>
      </c>
      <c r="G8330" s="165">
        <f>+COUNTIFS(ECR_Hours!$K$6:$K$7,ExportsELAP[[#This Row],[Date Prevailing]])</f>
        <v>0</v>
      </c>
      <c r="H8330" s="165">
        <f t="shared" si="523"/>
        <v>3</v>
      </c>
      <c r="I8330" s="166">
        <f>+Exports!G8333</f>
        <v>3.0706999999999995</v>
      </c>
      <c r="J8330" s="166">
        <f>+'ELAP_IPCO-APND'!D8333</f>
        <v>401.37723999999997</v>
      </c>
      <c r="K8330" s="166">
        <f>+(ExportsELAP[[#This Row],[Exports kWh - MPT]]/1000)*ExportsELAP[[#This Row],[EIM Price]]</f>
        <v>1.2325090908679996</v>
      </c>
      <c r="L8330" s="167" t="str">
        <f>+INDEX(ECR_Hours!$I$12:$I$15,MATCH(ExportsELAP[[#This Row],[Date Prevailing]],ECR_Hours!$H$12:$H$15,1))</f>
        <v>NS</v>
      </c>
      <c r="M83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1" spans="1:13" x14ac:dyDescent="0.25">
      <c r="A8331" s="164">
        <f>+Exports!A8334</f>
        <v>44909</v>
      </c>
      <c r="B8331" s="165">
        <f t="shared" si="520"/>
        <v>2022</v>
      </c>
      <c r="C8331" s="165">
        <f t="shared" si="521"/>
        <v>12</v>
      </c>
      <c r="D8331" s="165">
        <f t="shared" si="522"/>
        <v>14</v>
      </c>
      <c r="E8331" s="165">
        <f>+Exports!B8334</f>
        <v>1</v>
      </c>
      <c r="F8331" s="165">
        <f>+WEEKDAY(ExportsELAP[[#This Row],[Date Prevailing]],1)</f>
        <v>4</v>
      </c>
      <c r="G8331" s="165">
        <f>+COUNTIFS(ECR_Hours!$K$6:$K$7,ExportsELAP[[#This Row],[Date Prevailing]])</f>
        <v>0</v>
      </c>
      <c r="H8331" s="165">
        <f t="shared" si="523"/>
        <v>4</v>
      </c>
      <c r="I8331" s="166">
        <f>+Exports!G8334</f>
        <v>6.0338999999999903</v>
      </c>
      <c r="J8331" s="166">
        <f>+'ELAP_IPCO-APND'!D8334</f>
        <v>363.49239</v>
      </c>
      <c r="K8331" s="166">
        <f>+(ExportsELAP[[#This Row],[Exports kWh - MPT]]/1000)*ExportsELAP[[#This Row],[EIM Price]]</f>
        <v>2.1932767320209967</v>
      </c>
      <c r="L8331" s="167" t="str">
        <f>+INDEX(ECR_Hours!$I$12:$I$15,MATCH(ExportsELAP[[#This Row],[Date Prevailing]],ECR_Hours!$H$12:$H$15,1))</f>
        <v>NS</v>
      </c>
      <c r="M83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2" spans="1:13" x14ac:dyDescent="0.25">
      <c r="A8332" s="164">
        <f>+Exports!A8335</f>
        <v>44909</v>
      </c>
      <c r="B8332" s="165">
        <f t="shared" si="520"/>
        <v>2022</v>
      </c>
      <c r="C8332" s="165">
        <f t="shared" si="521"/>
        <v>12</v>
      </c>
      <c r="D8332" s="165">
        <f t="shared" si="522"/>
        <v>14</v>
      </c>
      <c r="E8332" s="165">
        <f>+Exports!B8335</f>
        <v>2</v>
      </c>
      <c r="F8332" s="165">
        <f>+WEEKDAY(ExportsELAP[[#This Row],[Date Prevailing]],1)</f>
        <v>4</v>
      </c>
      <c r="G8332" s="165">
        <f>+COUNTIFS(ECR_Hours!$K$6:$K$7,ExportsELAP[[#This Row],[Date Prevailing]])</f>
        <v>0</v>
      </c>
      <c r="H8332" s="165">
        <f t="shared" si="523"/>
        <v>4</v>
      </c>
      <c r="I8332" s="166">
        <f>+Exports!G8335</f>
        <v>5.9239000000000006</v>
      </c>
      <c r="J8332" s="166">
        <f>+'ELAP_IPCO-APND'!D8335</f>
        <v>376.57711</v>
      </c>
      <c r="K8332" s="166">
        <f>+(ExportsELAP[[#This Row],[Exports kWh - MPT]]/1000)*ExportsELAP[[#This Row],[EIM Price]]</f>
        <v>2.2308051419290003</v>
      </c>
      <c r="L8332" s="167" t="str">
        <f>+INDEX(ECR_Hours!$I$12:$I$15,MATCH(ExportsELAP[[#This Row],[Date Prevailing]],ECR_Hours!$H$12:$H$15,1))</f>
        <v>NS</v>
      </c>
      <c r="M83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3" spans="1:13" x14ac:dyDescent="0.25">
      <c r="A8333" s="164">
        <f>+Exports!A8336</f>
        <v>44909</v>
      </c>
      <c r="B8333" s="165">
        <f t="shared" si="520"/>
        <v>2022</v>
      </c>
      <c r="C8333" s="165">
        <f t="shared" si="521"/>
        <v>12</v>
      </c>
      <c r="D8333" s="165">
        <f t="shared" si="522"/>
        <v>14</v>
      </c>
      <c r="E8333" s="165">
        <f>+Exports!B8336</f>
        <v>3</v>
      </c>
      <c r="F8333" s="165">
        <f>+WEEKDAY(ExportsELAP[[#This Row],[Date Prevailing]],1)</f>
        <v>4</v>
      </c>
      <c r="G8333" s="165">
        <f>+COUNTIFS(ECR_Hours!$K$6:$K$7,ExportsELAP[[#This Row],[Date Prevailing]])</f>
        <v>0</v>
      </c>
      <c r="H8333" s="165">
        <f t="shared" si="523"/>
        <v>4</v>
      </c>
      <c r="I8333" s="166">
        <f>+Exports!G8336</f>
        <v>8.1810000000000009</v>
      </c>
      <c r="J8333" s="166">
        <f>+'ELAP_IPCO-APND'!D8336</f>
        <v>372.99484000000001</v>
      </c>
      <c r="K8333" s="166">
        <f>+(ExportsELAP[[#This Row],[Exports kWh - MPT]]/1000)*ExportsELAP[[#This Row],[EIM Price]]</f>
        <v>3.0514707860400003</v>
      </c>
      <c r="L8333" s="167" t="str">
        <f>+INDEX(ECR_Hours!$I$12:$I$15,MATCH(ExportsELAP[[#This Row],[Date Prevailing]],ECR_Hours!$H$12:$H$15,1))</f>
        <v>NS</v>
      </c>
      <c r="M83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4" spans="1:13" x14ac:dyDescent="0.25">
      <c r="A8334" s="164">
        <f>+Exports!A8337</f>
        <v>44909</v>
      </c>
      <c r="B8334" s="165">
        <f t="shared" si="520"/>
        <v>2022</v>
      </c>
      <c r="C8334" s="165">
        <f t="shared" si="521"/>
        <v>12</v>
      </c>
      <c r="D8334" s="165">
        <f t="shared" si="522"/>
        <v>14</v>
      </c>
      <c r="E8334" s="165">
        <f>+Exports!B8337</f>
        <v>4</v>
      </c>
      <c r="F8334" s="165">
        <f>+WEEKDAY(ExportsELAP[[#This Row],[Date Prevailing]],1)</f>
        <v>4</v>
      </c>
      <c r="G8334" s="165">
        <f>+COUNTIFS(ECR_Hours!$K$6:$K$7,ExportsELAP[[#This Row],[Date Prevailing]])</f>
        <v>0</v>
      </c>
      <c r="H8334" s="165">
        <f t="shared" si="523"/>
        <v>4</v>
      </c>
      <c r="I8334" s="166">
        <f>+Exports!G8337</f>
        <v>5.94939999999999</v>
      </c>
      <c r="J8334" s="166">
        <f>+'ELAP_IPCO-APND'!D8337</f>
        <v>382.48234000000002</v>
      </c>
      <c r="K8334" s="166">
        <f>+(ExportsELAP[[#This Row],[Exports kWh - MPT]]/1000)*ExportsELAP[[#This Row],[EIM Price]]</f>
        <v>2.2755404335959963</v>
      </c>
      <c r="L8334" s="167" t="str">
        <f>+INDEX(ECR_Hours!$I$12:$I$15,MATCH(ExportsELAP[[#This Row],[Date Prevailing]],ECR_Hours!$H$12:$H$15,1))</f>
        <v>NS</v>
      </c>
      <c r="M83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5" spans="1:13" x14ac:dyDescent="0.25">
      <c r="A8335" s="164">
        <f>+Exports!A8338</f>
        <v>44909</v>
      </c>
      <c r="B8335" s="165">
        <f t="shared" si="520"/>
        <v>2022</v>
      </c>
      <c r="C8335" s="165">
        <f t="shared" si="521"/>
        <v>12</v>
      </c>
      <c r="D8335" s="165">
        <f t="shared" si="522"/>
        <v>14</v>
      </c>
      <c r="E8335" s="165">
        <f>+Exports!B8338</f>
        <v>5</v>
      </c>
      <c r="F8335" s="165">
        <f>+WEEKDAY(ExportsELAP[[#This Row],[Date Prevailing]],1)</f>
        <v>4</v>
      </c>
      <c r="G8335" s="165">
        <f>+COUNTIFS(ECR_Hours!$K$6:$K$7,ExportsELAP[[#This Row],[Date Prevailing]])</f>
        <v>0</v>
      </c>
      <c r="H8335" s="165">
        <f t="shared" si="523"/>
        <v>4</v>
      </c>
      <c r="I8335" s="166">
        <f>+Exports!G8338</f>
        <v>6.9849000000000006</v>
      </c>
      <c r="J8335" s="166">
        <f>+'ELAP_IPCO-APND'!D8338</f>
        <v>393.36624</v>
      </c>
      <c r="K8335" s="166">
        <f>+(ExportsELAP[[#This Row],[Exports kWh - MPT]]/1000)*ExportsELAP[[#This Row],[EIM Price]]</f>
        <v>2.7476238497760002</v>
      </c>
      <c r="L8335" s="167" t="str">
        <f>+INDEX(ECR_Hours!$I$12:$I$15,MATCH(ExportsELAP[[#This Row],[Date Prevailing]],ECR_Hours!$H$12:$H$15,1))</f>
        <v>NS</v>
      </c>
      <c r="M83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6" spans="1:13" x14ac:dyDescent="0.25">
      <c r="A8336" s="164">
        <f>+Exports!A8339</f>
        <v>44909</v>
      </c>
      <c r="B8336" s="165">
        <f t="shared" si="520"/>
        <v>2022</v>
      </c>
      <c r="C8336" s="165">
        <f t="shared" si="521"/>
        <v>12</v>
      </c>
      <c r="D8336" s="165">
        <f t="shared" si="522"/>
        <v>14</v>
      </c>
      <c r="E8336" s="165">
        <f>+Exports!B8339</f>
        <v>6</v>
      </c>
      <c r="F8336" s="165">
        <f>+WEEKDAY(ExportsELAP[[#This Row],[Date Prevailing]],1)</f>
        <v>4</v>
      </c>
      <c r="G8336" s="165">
        <f>+COUNTIFS(ECR_Hours!$K$6:$K$7,ExportsELAP[[#This Row],[Date Prevailing]])</f>
        <v>0</v>
      </c>
      <c r="H8336" s="165">
        <f t="shared" si="523"/>
        <v>4</v>
      </c>
      <c r="I8336" s="166">
        <f>+Exports!G8339</f>
        <v>4.9509999999999907</v>
      </c>
      <c r="J8336" s="166">
        <f>+'ELAP_IPCO-APND'!D8339</f>
        <v>410.47685000000001</v>
      </c>
      <c r="K8336" s="166">
        <f>+(ExportsELAP[[#This Row],[Exports kWh - MPT]]/1000)*ExportsELAP[[#This Row],[EIM Price]]</f>
        <v>2.0322708843499964</v>
      </c>
      <c r="L8336" s="167" t="str">
        <f>+INDEX(ECR_Hours!$I$12:$I$15,MATCH(ExportsELAP[[#This Row],[Date Prevailing]],ECR_Hours!$H$12:$H$15,1))</f>
        <v>NS</v>
      </c>
      <c r="M83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7" spans="1:13" x14ac:dyDescent="0.25">
      <c r="A8337" s="164">
        <f>+Exports!A8340</f>
        <v>44909</v>
      </c>
      <c r="B8337" s="165">
        <f t="shared" si="520"/>
        <v>2022</v>
      </c>
      <c r="C8337" s="165">
        <f t="shared" si="521"/>
        <v>12</v>
      </c>
      <c r="D8337" s="165">
        <f t="shared" si="522"/>
        <v>14</v>
      </c>
      <c r="E8337" s="165">
        <f>+Exports!B8340</f>
        <v>7</v>
      </c>
      <c r="F8337" s="165">
        <f>+WEEKDAY(ExportsELAP[[#This Row],[Date Prevailing]],1)</f>
        <v>4</v>
      </c>
      <c r="G8337" s="165">
        <f>+COUNTIFS(ECR_Hours!$K$6:$K$7,ExportsELAP[[#This Row],[Date Prevailing]])</f>
        <v>0</v>
      </c>
      <c r="H8337" s="165">
        <f t="shared" si="523"/>
        <v>4</v>
      </c>
      <c r="I8337" s="166">
        <f>+Exports!G8340</f>
        <v>4.9405999999999999</v>
      </c>
      <c r="J8337" s="166">
        <f>+'ELAP_IPCO-APND'!D8340</f>
        <v>428.93968999999998</v>
      </c>
      <c r="K8337" s="166">
        <f>+(ExportsELAP[[#This Row],[Exports kWh - MPT]]/1000)*ExportsELAP[[#This Row],[EIM Price]]</f>
        <v>2.1192194324139999</v>
      </c>
      <c r="L8337" s="167" t="str">
        <f>+INDEX(ECR_Hours!$I$12:$I$15,MATCH(ExportsELAP[[#This Row],[Date Prevailing]],ECR_Hours!$H$12:$H$15,1))</f>
        <v>NS</v>
      </c>
      <c r="M83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8" spans="1:13" x14ac:dyDescent="0.25">
      <c r="A8338" s="164">
        <f>+Exports!A8341</f>
        <v>44909</v>
      </c>
      <c r="B8338" s="165">
        <f t="shared" si="520"/>
        <v>2022</v>
      </c>
      <c r="C8338" s="165">
        <f t="shared" si="521"/>
        <v>12</v>
      </c>
      <c r="D8338" s="165">
        <f t="shared" si="522"/>
        <v>14</v>
      </c>
      <c r="E8338" s="165">
        <f>+Exports!B8341</f>
        <v>8</v>
      </c>
      <c r="F8338" s="165">
        <f>+WEEKDAY(ExportsELAP[[#This Row],[Date Prevailing]],1)</f>
        <v>4</v>
      </c>
      <c r="G8338" s="165">
        <f>+COUNTIFS(ECR_Hours!$K$6:$K$7,ExportsELAP[[#This Row],[Date Prevailing]])</f>
        <v>0</v>
      </c>
      <c r="H8338" s="165">
        <f t="shared" si="523"/>
        <v>4</v>
      </c>
      <c r="I8338" s="166">
        <f>+Exports!G8341</f>
        <v>6.9265999999999996</v>
      </c>
      <c r="J8338" s="166">
        <f>+'ELAP_IPCO-APND'!D8341</f>
        <v>382.65780999999998</v>
      </c>
      <c r="K8338" s="166">
        <f>+(ExportsELAP[[#This Row],[Exports kWh - MPT]]/1000)*ExportsELAP[[#This Row],[EIM Price]]</f>
        <v>2.650517586746</v>
      </c>
      <c r="L8338" s="167" t="str">
        <f>+INDEX(ECR_Hours!$I$12:$I$15,MATCH(ExportsELAP[[#This Row],[Date Prevailing]],ECR_Hours!$H$12:$H$15,1))</f>
        <v>NS</v>
      </c>
      <c r="M83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39" spans="1:13" x14ac:dyDescent="0.25">
      <c r="A8339" s="164">
        <f>+Exports!A8342</f>
        <v>44909</v>
      </c>
      <c r="B8339" s="165">
        <f t="shared" si="520"/>
        <v>2022</v>
      </c>
      <c r="C8339" s="165">
        <f t="shared" si="521"/>
        <v>12</v>
      </c>
      <c r="D8339" s="165">
        <f t="shared" si="522"/>
        <v>14</v>
      </c>
      <c r="E8339" s="165">
        <f>+Exports!B8342</f>
        <v>9</v>
      </c>
      <c r="F8339" s="165">
        <f>+WEEKDAY(ExportsELAP[[#This Row],[Date Prevailing]],1)</f>
        <v>4</v>
      </c>
      <c r="G8339" s="165">
        <f>+COUNTIFS(ECR_Hours!$K$6:$K$7,ExportsELAP[[#This Row],[Date Prevailing]])</f>
        <v>0</v>
      </c>
      <c r="H8339" s="165">
        <f t="shared" si="523"/>
        <v>4</v>
      </c>
      <c r="I8339" s="166">
        <f>+Exports!G8342</f>
        <v>319.88300000000004</v>
      </c>
      <c r="J8339" s="166">
        <f>+'ELAP_IPCO-APND'!D8342</f>
        <v>404.63299999999998</v>
      </c>
      <c r="K8339" s="166">
        <f>+(ExportsELAP[[#This Row],[Exports kWh - MPT]]/1000)*ExportsELAP[[#This Row],[EIM Price]]</f>
        <v>129.43521793900001</v>
      </c>
      <c r="L8339" s="167" t="str">
        <f>+INDEX(ECR_Hours!$I$12:$I$15,MATCH(ExportsELAP[[#This Row],[Date Prevailing]],ECR_Hours!$H$12:$H$15,1))</f>
        <v>NS</v>
      </c>
      <c r="M83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0" spans="1:13" x14ac:dyDescent="0.25">
      <c r="A8340" s="164">
        <f>+Exports!A8343</f>
        <v>44909</v>
      </c>
      <c r="B8340" s="165">
        <f t="shared" si="520"/>
        <v>2022</v>
      </c>
      <c r="C8340" s="165">
        <f t="shared" si="521"/>
        <v>12</v>
      </c>
      <c r="D8340" s="165">
        <f t="shared" si="522"/>
        <v>14</v>
      </c>
      <c r="E8340" s="165">
        <f>+Exports!B8343</f>
        <v>10</v>
      </c>
      <c r="F8340" s="165">
        <f>+WEEKDAY(ExportsELAP[[#This Row],[Date Prevailing]],1)</f>
        <v>4</v>
      </c>
      <c r="G8340" s="165">
        <f>+COUNTIFS(ECR_Hours!$K$6:$K$7,ExportsELAP[[#This Row],[Date Prevailing]])</f>
        <v>0</v>
      </c>
      <c r="H8340" s="165">
        <f t="shared" si="523"/>
        <v>4</v>
      </c>
      <c r="I8340" s="166">
        <f>+Exports!G8343</f>
        <v>1563.5517</v>
      </c>
      <c r="J8340" s="166">
        <f>+'ELAP_IPCO-APND'!D8343</f>
        <v>314.58967000000001</v>
      </c>
      <c r="K8340" s="166">
        <f>+(ExportsELAP[[#This Row],[Exports kWh - MPT]]/1000)*ExportsELAP[[#This Row],[EIM Price]]</f>
        <v>491.87721333093896</v>
      </c>
      <c r="L8340" s="167" t="str">
        <f>+INDEX(ECR_Hours!$I$12:$I$15,MATCH(ExportsELAP[[#This Row],[Date Prevailing]],ECR_Hours!$H$12:$H$15,1))</f>
        <v>NS</v>
      </c>
      <c r="M83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1" spans="1:13" x14ac:dyDescent="0.25">
      <c r="A8341" s="164">
        <f>+Exports!A8344</f>
        <v>44909</v>
      </c>
      <c r="B8341" s="165">
        <f t="shared" si="520"/>
        <v>2022</v>
      </c>
      <c r="C8341" s="165">
        <f t="shared" si="521"/>
        <v>12</v>
      </c>
      <c r="D8341" s="165">
        <f t="shared" si="522"/>
        <v>14</v>
      </c>
      <c r="E8341" s="165">
        <f>+Exports!B8344</f>
        <v>11</v>
      </c>
      <c r="F8341" s="165">
        <f>+WEEKDAY(ExportsELAP[[#This Row],[Date Prevailing]],1)</f>
        <v>4</v>
      </c>
      <c r="G8341" s="165">
        <f>+COUNTIFS(ECR_Hours!$K$6:$K$7,ExportsELAP[[#This Row],[Date Prevailing]])</f>
        <v>0</v>
      </c>
      <c r="H8341" s="165">
        <f t="shared" si="523"/>
        <v>4</v>
      </c>
      <c r="I8341" s="166">
        <f>+Exports!G8344</f>
        <v>4614.3564999999999</v>
      </c>
      <c r="J8341" s="166">
        <f>+'ELAP_IPCO-APND'!D8344</f>
        <v>287.19734999999997</v>
      </c>
      <c r="K8341" s="166">
        <f>+(ExportsELAP[[#This Row],[Exports kWh - MPT]]/1000)*ExportsELAP[[#This Row],[EIM Price]]</f>
        <v>1325.2309587552747</v>
      </c>
      <c r="L8341" s="167" t="str">
        <f>+INDEX(ECR_Hours!$I$12:$I$15,MATCH(ExportsELAP[[#This Row],[Date Prevailing]],ECR_Hours!$H$12:$H$15,1))</f>
        <v>NS</v>
      </c>
      <c r="M83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2" spans="1:13" x14ac:dyDescent="0.25">
      <c r="A8342" s="164">
        <f>+Exports!A8345</f>
        <v>44909</v>
      </c>
      <c r="B8342" s="165">
        <f t="shared" si="520"/>
        <v>2022</v>
      </c>
      <c r="C8342" s="165">
        <f t="shared" si="521"/>
        <v>12</v>
      </c>
      <c r="D8342" s="165">
        <f t="shared" si="522"/>
        <v>14</v>
      </c>
      <c r="E8342" s="165">
        <f>+Exports!B8345</f>
        <v>12</v>
      </c>
      <c r="F8342" s="165">
        <f>+WEEKDAY(ExportsELAP[[#This Row],[Date Prevailing]],1)</f>
        <v>4</v>
      </c>
      <c r="G8342" s="165">
        <f>+COUNTIFS(ECR_Hours!$K$6:$K$7,ExportsELAP[[#This Row],[Date Prevailing]])</f>
        <v>0</v>
      </c>
      <c r="H8342" s="165">
        <f t="shared" si="523"/>
        <v>4</v>
      </c>
      <c r="I8342" s="166">
        <f>+Exports!G8345</f>
        <v>6162.1090999999906</v>
      </c>
      <c r="J8342" s="166">
        <f>+'ELAP_IPCO-APND'!D8345</f>
        <v>300.49637999999999</v>
      </c>
      <c r="K8342" s="166">
        <f>+(ExportsELAP[[#This Row],[Exports kWh - MPT]]/1000)*ExportsELAP[[#This Row],[EIM Price]]</f>
        <v>1851.691477715055</v>
      </c>
      <c r="L8342" s="167" t="str">
        <f>+INDEX(ECR_Hours!$I$12:$I$15,MATCH(ExportsELAP[[#This Row],[Date Prevailing]],ECR_Hours!$H$12:$H$15,1))</f>
        <v>NS</v>
      </c>
      <c r="M83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3" spans="1:13" x14ac:dyDescent="0.25">
      <c r="A8343" s="164">
        <f>+Exports!A8346</f>
        <v>44909</v>
      </c>
      <c r="B8343" s="165">
        <f t="shared" si="520"/>
        <v>2022</v>
      </c>
      <c r="C8343" s="165">
        <f t="shared" si="521"/>
        <v>12</v>
      </c>
      <c r="D8343" s="165">
        <f t="shared" si="522"/>
        <v>14</v>
      </c>
      <c r="E8343" s="165">
        <f>+Exports!B8346</f>
        <v>13</v>
      </c>
      <c r="F8343" s="165">
        <f>+WEEKDAY(ExportsELAP[[#This Row],[Date Prevailing]],1)</f>
        <v>4</v>
      </c>
      <c r="G8343" s="165">
        <f>+COUNTIFS(ECR_Hours!$K$6:$K$7,ExportsELAP[[#This Row],[Date Prevailing]])</f>
        <v>0</v>
      </c>
      <c r="H8343" s="165">
        <f t="shared" si="523"/>
        <v>4</v>
      </c>
      <c r="I8343" s="166">
        <f>+Exports!G8346</f>
        <v>6075.6868000000004</v>
      </c>
      <c r="J8343" s="166">
        <f>+'ELAP_IPCO-APND'!D8346</f>
        <v>264.65978999999999</v>
      </c>
      <c r="K8343" s="166">
        <f>+(ExportsELAP[[#This Row],[Exports kWh - MPT]]/1000)*ExportsELAP[[#This Row],[EIM Price]]</f>
        <v>1607.9899925937721</v>
      </c>
      <c r="L8343" s="167" t="str">
        <f>+INDEX(ECR_Hours!$I$12:$I$15,MATCH(ExportsELAP[[#This Row],[Date Prevailing]],ECR_Hours!$H$12:$H$15,1))</f>
        <v>NS</v>
      </c>
      <c r="M83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4" spans="1:13" x14ac:dyDescent="0.25">
      <c r="A8344" s="164">
        <f>+Exports!A8347</f>
        <v>44909</v>
      </c>
      <c r="B8344" s="165">
        <f t="shared" si="520"/>
        <v>2022</v>
      </c>
      <c r="C8344" s="165">
        <f t="shared" si="521"/>
        <v>12</v>
      </c>
      <c r="D8344" s="165">
        <f t="shared" si="522"/>
        <v>14</v>
      </c>
      <c r="E8344" s="165">
        <f>+Exports!B8347</f>
        <v>14</v>
      </c>
      <c r="F8344" s="165">
        <f>+WEEKDAY(ExportsELAP[[#This Row],[Date Prevailing]],1)</f>
        <v>4</v>
      </c>
      <c r="G8344" s="165">
        <f>+COUNTIFS(ECR_Hours!$K$6:$K$7,ExportsELAP[[#This Row],[Date Prevailing]])</f>
        <v>0</v>
      </c>
      <c r="H8344" s="165">
        <f t="shared" si="523"/>
        <v>4</v>
      </c>
      <c r="I8344" s="166">
        <f>+Exports!G8347</f>
        <v>5971.9298999999992</v>
      </c>
      <c r="J8344" s="166">
        <f>+'ELAP_IPCO-APND'!D8347</f>
        <v>204.56897000000001</v>
      </c>
      <c r="K8344" s="166">
        <f>+(ExportsELAP[[#This Row],[Exports kWh - MPT]]/1000)*ExportsELAP[[#This Row],[EIM Price]]</f>
        <v>1221.6715485552029</v>
      </c>
      <c r="L8344" s="167" t="str">
        <f>+INDEX(ECR_Hours!$I$12:$I$15,MATCH(ExportsELAP[[#This Row],[Date Prevailing]],ECR_Hours!$H$12:$H$15,1))</f>
        <v>NS</v>
      </c>
      <c r="M83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5" spans="1:13" x14ac:dyDescent="0.25">
      <c r="A8345" s="164">
        <f>+Exports!A8348</f>
        <v>44909</v>
      </c>
      <c r="B8345" s="165">
        <f t="shared" si="520"/>
        <v>2022</v>
      </c>
      <c r="C8345" s="165">
        <f t="shared" si="521"/>
        <v>12</v>
      </c>
      <c r="D8345" s="165">
        <f t="shared" si="522"/>
        <v>14</v>
      </c>
      <c r="E8345" s="165">
        <f>+Exports!B8348</f>
        <v>15</v>
      </c>
      <c r="F8345" s="165">
        <f>+WEEKDAY(ExportsELAP[[#This Row],[Date Prevailing]],1)</f>
        <v>4</v>
      </c>
      <c r="G8345" s="165">
        <f>+COUNTIFS(ECR_Hours!$K$6:$K$7,ExportsELAP[[#This Row],[Date Prevailing]])</f>
        <v>0</v>
      </c>
      <c r="H8345" s="165">
        <f t="shared" si="523"/>
        <v>4</v>
      </c>
      <c r="I8345" s="166">
        <f>+Exports!G8348</f>
        <v>4096.1848</v>
      </c>
      <c r="J8345" s="166">
        <f>+'ELAP_IPCO-APND'!D8348</f>
        <v>210.06448</v>
      </c>
      <c r="K8345" s="166">
        <f>+(ExportsELAP[[#This Row],[Exports kWh - MPT]]/1000)*ExportsELAP[[#This Row],[EIM Price]]</f>
        <v>860.46292999590389</v>
      </c>
      <c r="L8345" s="167" t="str">
        <f>+INDEX(ECR_Hours!$I$12:$I$15,MATCH(ExportsELAP[[#This Row],[Date Prevailing]],ECR_Hours!$H$12:$H$15,1))</f>
        <v>NS</v>
      </c>
      <c r="M83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6" spans="1:13" x14ac:dyDescent="0.25">
      <c r="A8346" s="164">
        <f>+Exports!A8349</f>
        <v>44909</v>
      </c>
      <c r="B8346" s="165">
        <f t="shared" si="520"/>
        <v>2022</v>
      </c>
      <c r="C8346" s="165">
        <f t="shared" si="521"/>
        <v>12</v>
      </c>
      <c r="D8346" s="165">
        <f t="shared" si="522"/>
        <v>14</v>
      </c>
      <c r="E8346" s="165">
        <f>+Exports!B8349</f>
        <v>16</v>
      </c>
      <c r="F8346" s="165">
        <f>+WEEKDAY(ExportsELAP[[#This Row],[Date Prevailing]],1)</f>
        <v>4</v>
      </c>
      <c r="G8346" s="165">
        <f>+COUNTIFS(ECR_Hours!$K$6:$K$7,ExportsELAP[[#This Row],[Date Prevailing]])</f>
        <v>0</v>
      </c>
      <c r="H8346" s="165">
        <f t="shared" si="523"/>
        <v>4</v>
      </c>
      <c r="I8346" s="166">
        <f>+Exports!G8349</f>
        <v>1708.9239</v>
      </c>
      <c r="J8346" s="166">
        <f>+'ELAP_IPCO-APND'!D8349</f>
        <v>232.35149999999999</v>
      </c>
      <c r="K8346" s="166">
        <f>+(ExportsELAP[[#This Row],[Exports kWh - MPT]]/1000)*ExportsELAP[[#This Row],[EIM Price]]</f>
        <v>397.07103155084997</v>
      </c>
      <c r="L8346" s="167" t="str">
        <f>+INDEX(ECR_Hours!$I$12:$I$15,MATCH(ExportsELAP[[#This Row],[Date Prevailing]],ECR_Hours!$H$12:$H$15,1))</f>
        <v>NS</v>
      </c>
      <c r="M83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7" spans="1:13" x14ac:dyDescent="0.25">
      <c r="A8347" s="164">
        <f>+Exports!A8350</f>
        <v>44909</v>
      </c>
      <c r="B8347" s="165">
        <f t="shared" si="520"/>
        <v>2022</v>
      </c>
      <c r="C8347" s="165">
        <f t="shared" si="521"/>
        <v>12</v>
      </c>
      <c r="D8347" s="165">
        <f t="shared" si="522"/>
        <v>14</v>
      </c>
      <c r="E8347" s="165">
        <f>+Exports!B8350</f>
        <v>17</v>
      </c>
      <c r="F8347" s="165">
        <f>+WEEKDAY(ExportsELAP[[#This Row],[Date Prevailing]],1)</f>
        <v>4</v>
      </c>
      <c r="G8347" s="165">
        <f>+COUNTIFS(ECR_Hours!$K$6:$K$7,ExportsELAP[[#This Row],[Date Prevailing]])</f>
        <v>0</v>
      </c>
      <c r="H8347" s="165">
        <f t="shared" si="523"/>
        <v>4</v>
      </c>
      <c r="I8347" s="166">
        <f>+Exports!G8350</f>
        <v>409.02299999999997</v>
      </c>
      <c r="J8347" s="166">
        <f>+'ELAP_IPCO-APND'!D8350</f>
        <v>301.37925000000001</v>
      </c>
      <c r="K8347" s="166">
        <f>+(ExportsELAP[[#This Row],[Exports kWh - MPT]]/1000)*ExportsELAP[[#This Row],[EIM Price]]</f>
        <v>123.27104497274999</v>
      </c>
      <c r="L8347" s="167" t="str">
        <f>+INDEX(ECR_Hours!$I$12:$I$15,MATCH(ExportsELAP[[#This Row],[Date Prevailing]],ECR_Hours!$H$12:$H$15,1))</f>
        <v>NS</v>
      </c>
      <c r="M83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8" spans="1:13" x14ac:dyDescent="0.25">
      <c r="A8348" s="164">
        <f>+Exports!A8351</f>
        <v>44909</v>
      </c>
      <c r="B8348" s="165">
        <f t="shared" si="520"/>
        <v>2022</v>
      </c>
      <c r="C8348" s="165">
        <f t="shared" si="521"/>
        <v>12</v>
      </c>
      <c r="D8348" s="165">
        <f t="shared" si="522"/>
        <v>14</v>
      </c>
      <c r="E8348" s="165">
        <f>+Exports!B8351</f>
        <v>18</v>
      </c>
      <c r="F8348" s="165">
        <f>+WEEKDAY(ExportsELAP[[#This Row],[Date Prevailing]],1)</f>
        <v>4</v>
      </c>
      <c r="G8348" s="165">
        <f>+COUNTIFS(ECR_Hours!$K$6:$K$7,ExportsELAP[[#This Row],[Date Prevailing]])</f>
        <v>0</v>
      </c>
      <c r="H8348" s="165">
        <f t="shared" si="523"/>
        <v>4</v>
      </c>
      <c r="I8348" s="166">
        <f>+Exports!G8351</f>
        <v>4.1225999999999896</v>
      </c>
      <c r="J8348" s="166">
        <f>+'ELAP_IPCO-APND'!D8351</f>
        <v>393.49023</v>
      </c>
      <c r="K8348" s="166">
        <f>+(ExportsELAP[[#This Row],[Exports kWh - MPT]]/1000)*ExportsELAP[[#This Row],[EIM Price]]</f>
        <v>1.6222028221979958</v>
      </c>
      <c r="L8348" s="167" t="str">
        <f>+INDEX(ECR_Hours!$I$12:$I$15,MATCH(ExportsELAP[[#This Row],[Date Prevailing]],ECR_Hours!$H$12:$H$15,1))</f>
        <v>NS</v>
      </c>
      <c r="M83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49" spans="1:13" x14ac:dyDescent="0.25">
      <c r="A8349" s="164">
        <f>+Exports!A8352</f>
        <v>44909</v>
      </c>
      <c r="B8349" s="165">
        <f t="shared" si="520"/>
        <v>2022</v>
      </c>
      <c r="C8349" s="165">
        <f t="shared" si="521"/>
        <v>12</v>
      </c>
      <c r="D8349" s="165">
        <f t="shared" si="522"/>
        <v>14</v>
      </c>
      <c r="E8349" s="165">
        <f>+Exports!B8352</f>
        <v>19</v>
      </c>
      <c r="F8349" s="165">
        <f>+WEEKDAY(ExportsELAP[[#This Row],[Date Prevailing]],1)</f>
        <v>4</v>
      </c>
      <c r="G8349" s="165">
        <f>+COUNTIFS(ECR_Hours!$K$6:$K$7,ExportsELAP[[#This Row],[Date Prevailing]])</f>
        <v>0</v>
      </c>
      <c r="H8349" s="165">
        <f t="shared" si="523"/>
        <v>4</v>
      </c>
      <c r="I8349" s="166">
        <f>+Exports!G8352</f>
        <v>3.6210999999999998</v>
      </c>
      <c r="J8349" s="166">
        <f>+'ELAP_IPCO-APND'!D8352</f>
        <v>425.42036999999999</v>
      </c>
      <c r="K8349" s="166">
        <f>+(ExportsELAP[[#This Row],[Exports kWh - MPT]]/1000)*ExportsELAP[[#This Row],[EIM Price]]</f>
        <v>1.5404897018069998</v>
      </c>
      <c r="L8349" s="167" t="str">
        <f>+INDEX(ECR_Hours!$I$12:$I$15,MATCH(ExportsELAP[[#This Row],[Date Prevailing]],ECR_Hours!$H$12:$H$15,1))</f>
        <v>NS</v>
      </c>
      <c r="M83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0" spans="1:13" x14ac:dyDescent="0.25">
      <c r="A8350" s="164">
        <f>+Exports!A8353</f>
        <v>44909</v>
      </c>
      <c r="B8350" s="165">
        <f t="shared" si="520"/>
        <v>2022</v>
      </c>
      <c r="C8350" s="165">
        <f t="shared" si="521"/>
        <v>12</v>
      </c>
      <c r="D8350" s="165">
        <f t="shared" si="522"/>
        <v>14</v>
      </c>
      <c r="E8350" s="165">
        <f>+Exports!B8353</f>
        <v>20</v>
      </c>
      <c r="F8350" s="165">
        <f>+WEEKDAY(ExportsELAP[[#This Row],[Date Prevailing]],1)</f>
        <v>4</v>
      </c>
      <c r="G8350" s="165">
        <f>+COUNTIFS(ECR_Hours!$K$6:$K$7,ExportsELAP[[#This Row],[Date Prevailing]])</f>
        <v>0</v>
      </c>
      <c r="H8350" s="165">
        <f t="shared" si="523"/>
        <v>4</v>
      </c>
      <c r="I8350" s="166">
        <f>+Exports!G8353</f>
        <v>4.0272999999999994</v>
      </c>
      <c r="J8350" s="166">
        <f>+'ELAP_IPCO-APND'!D8353</f>
        <v>402.91894000000002</v>
      </c>
      <c r="K8350" s="166">
        <f>+(ExportsELAP[[#This Row],[Exports kWh - MPT]]/1000)*ExportsELAP[[#This Row],[EIM Price]]</f>
        <v>1.6226754470619997</v>
      </c>
      <c r="L8350" s="167" t="str">
        <f>+INDEX(ECR_Hours!$I$12:$I$15,MATCH(ExportsELAP[[#This Row],[Date Prevailing]],ECR_Hours!$H$12:$H$15,1))</f>
        <v>NS</v>
      </c>
      <c r="M83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1" spans="1:13" x14ac:dyDescent="0.25">
      <c r="A8351" s="164">
        <f>+Exports!A8354</f>
        <v>44909</v>
      </c>
      <c r="B8351" s="165">
        <f t="shared" si="520"/>
        <v>2022</v>
      </c>
      <c r="C8351" s="165">
        <f t="shared" si="521"/>
        <v>12</v>
      </c>
      <c r="D8351" s="165">
        <f t="shared" si="522"/>
        <v>14</v>
      </c>
      <c r="E8351" s="165">
        <f>+Exports!B8354</f>
        <v>21</v>
      </c>
      <c r="F8351" s="165">
        <f>+WEEKDAY(ExportsELAP[[#This Row],[Date Prevailing]],1)</f>
        <v>4</v>
      </c>
      <c r="G8351" s="165">
        <f>+COUNTIFS(ECR_Hours!$K$6:$K$7,ExportsELAP[[#This Row],[Date Prevailing]])</f>
        <v>0</v>
      </c>
      <c r="H8351" s="165">
        <f t="shared" si="523"/>
        <v>4</v>
      </c>
      <c r="I8351" s="166">
        <f>+Exports!G8354</f>
        <v>3.1904000000000003</v>
      </c>
      <c r="J8351" s="166">
        <f>+'ELAP_IPCO-APND'!D8354</f>
        <v>416.27809999999999</v>
      </c>
      <c r="K8351" s="166">
        <f>+(ExportsELAP[[#This Row],[Exports kWh - MPT]]/1000)*ExportsELAP[[#This Row],[EIM Price]]</f>
        <v>1.32809365024</v>
      </c>
      <c r="L8351" s="167" t="str">
        <f>+INDEX(ECR_Hours!$I$12:$I$15,MATCH(ExportsELAP[[#This Row],[Date Prevailing]],ECR_Hours!$H$12:$H$15,1))</f>
        <v>NS</v>
      </c>
      <c r="M83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2" spans="1:13" x14ac:dyDescent="0.25">
      <c r="A8352" s="164">
        <f>+Exports!A8355</f>
        <v>44909</v>
      </c>
      <c r="B8352" s="165">
        <f t="shared" si="520"/>
        <v>2022</v>
      </c>
      <c r="C8352" s="165">
        <f t="shared" si="521"/>
        <v>12</v>
      </c>
      <c r="D8352" s="165">
        <f t="shared" si="522"/>
        <v>14</v>
      </c>
      <c r="E8352" s="165">
        <f>+Exports!B8355</f>
        <v>22</v>
      </c>
      <c r="F8352" s="165">
        <f>+WEEKDAY(ExportsELAP[[#This Row],[Date Prevailing]],1)</f>
        <v>4</v>
      </c>
      <c r="G8352" s="165">
        <f>+COUNTIFS(ECR_Hours!$K$6:$K$7,ExportsELAP[[#This Row],[Date Prevailing]])</f>
        <v>0</v>
      </c>
      <c r="H8352" s="165">
        <f t="shared" si="523"/>
        <v>4</v>
      </c>
      <c r="I8352" s="166">
        <f>+Exports!G8355</f>
        <v>3.3270000000000004</v>
      </c>
      <c r="J8352" s="166">
        <f>+'ELAP_IPCO-APND'!D8355</f>
        <v>430.84474</v>
      </c>
      <c r="K8352" s="166">
        <f>+(ExportsELAP[[#This Row],[Exports kWh - MPT]]/1000)*ExportsELAP[[#This Row],[EIM Price]]</f>
        <v>1.4334204499800003</v>
      </c>
      <c r="L8352" s="167" t="str">
        <f>+INDEX(ECR_Hours!$I$12:$I$15,MATCH(ExportsELAP[[#This Row],[Date Prevailing]],ECR_Hours!$H$12:$H$15,1))</f>
        <v>NS</v>
      </c>
      <c r="M83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3" spans="1:13" x14ac:dyDescent="0.25">
      <c r="A8353" s="164">
        <f>+Exports!A8356</f>
        <v>44909</v>
      </c>
      <c r="B8353" s="165">
        <f t="shared" si="520"/>
        <v>2022</v>
      </c>
      <c r="C8353" s="165">
        <f t="shared" si="521"/>
        <v>12</v>
      </c>
      <c r="D8353" s="165">
        <f t="shared" si="522"/>
        <v>14</v>
      </c>
      <c r="E8353" s="165">
        <f>+Exports!B8356</f>
        <v>23</v>
      </c>
      <c r="F8353" s="165">
        <f>+WEEKDAY(ExportsELAP[[#This Row],[Date Prevailing]],1)</f>
        <v>4</v>
      </c>
      <c r="G8353" s="165">
        <f>+COUNTIFS(ECR_Hours!$K$6:$K$7,ExportsELAP[[#This Row],[Date Prevailing]])</f>
        <v>0</v>
      </c>
      <c r="H8353" s="165">
        <f t="shared" si="523"/>
        <v>4</v>
      </c>
      <c r="I8353" s="166">
        <f>+Exports!G8356</f>
        <v>5.0698999999999996</v>
      </c>
      <c r="J8353" s="166">
        <f>+'ELAP_IPCO-APND'!D8356</f>
        <v>428.49389000000002</v>
      </c>
      <c r="K8353" s="166">
        <f>+(ExportsELAP[[#This Row],[Exports kWh - MPT]]/1000)*ExportsELAP[[#This Row],[EIM Price]]</f>
        <v>2.1724211729110001</v>
      </c>
      <c r="L8353" s="167" t="str">
        <f>+INDEX(ECR_Hours!$I$12:$I$15,MATCH(ExportsELAP[[#This Row],[Date Prevailing]],ECR_Hours!$H$12:$H$15,1))</f>
        <v>NS</v>
      </c>
      <c r="M83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4" spans="1:13" x14ac:dyDescent="0.25">
      <c r="A8354" s="164">
        <f>+Exports!A8357</f>
        <v>44909</v>
      </c>
      <c r="B8354" s="165">
        <f t="shared" si="520"/>
        <v>2022</v>
      </c>
      <c r="C8354" s="165">
        <f t="shared" si="521"/>
        <v>12</v>
      </c>
      <c r="D8354" s="165">
        <f t="shared" si="522"/>
        <v>14</v>
      </c>
      <c r="E8354" s="165">
        <f>+Exports!B8357</f>
        <v>24</v>
      </c>
      <c r="F8354" s="165">
        <f>+WEEKDAY(ExportsELAP[[#This Row],[Date Prevailing]],1)</f>
        <v>4</v>
      </c>
      <c r="G8354" s="165">
        <f>+COUNTIFS(ECR_Hours!$K$6:$K$7,ExportsELAP[[#This Row],[Date Prevailing]])</f>
        <v>0</v>
      </c>
      <c r="H8354" s="165">
        <f t="shared" si="523"/>
        <v>4</v>
      </c>
      <c r="I8354" s="166">
        <f>+Exports!G8357</f>
        <v>4.1224999999999898</v>
      </c>
      <c r="J8354" s="166">
        <f>+'ELAP_IPCO-APND'!D8357</f>
        <v>373.38348999999999</v>
      </c>
      <c r="K8354" s="166">
        <f>+(ExportsELAP[[#This Row],[Exports kWh - MPT]]/1000)*ExportsELAP[[#This Row],[EIM Price]]</f>
        <v>1.5392734375249961</v>
      </c>
      <c r="L8354" s="167" t="str">
        <f>+INDEX(ECR_Hours!$I$12:$I$15,MATCH(ExportsELAP[[#This Row],[Date Prevailing]],ECR_Hours!$H$12:$H$15,1))</f>
        <v>NS</v>
      </c>
      <c r="M83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5" spans="1:13" x14ac:dyDescent="0.25">
      <c r="A8355" s="164">
        <f>+Exports!A8358</f>
        <v>44910</v>
      </c>
      <c r="B8355" s="165">
        <f t="shared" si="520"/>
        <v>2022</v>
      </c>
      <c r="C8355" s="165">
        <f t="shared" si="521"/>
        <v>12</v>
      </c>
      <c r="D8355" s="165">
        <f t="shared" si="522"/>
        <v>15</v>
      </c>
      <c r="E8355" s="165">
        <f>+Exports!B8358</f>
        <v>1</v>
      </c>
      <c r="F8355" s="165">
        <f>+WEEKDAY(ExportsELAP[[#This Row],[Date Prevailing]],1)</f>
        <v>5</v>
      </c>
      <c r="G8355" s="165">
        <f>+COUNTIFS(ECR_Hours!$K$6:$K$7,ExportsELAP[[#This Row],[Date Prevailing]])</f>
        <v>0</v>
      </c>
      <c r="H8355" s="165">
        <f t="shared" si="523"/>
        <v>5</v>
      </c>
      <c r="I8355" s="166">
        <f>+Exports!G8358</f>
        <v>4.9945000000000004</v>
      </c>
      <c r="J8355" s="166">
        <f>+'ELAP_IPCO-APND'!D8358</f>
        <v>329.08861999999999</v>
      </c>
      <c r="K8355" s="166">
        <f>+(ExportsELAP[[#This Row],[Exports kWh - MPT]]/1000)*ExportsELAP[[#This Row],[EIM Price]]</f>
        <v>1.6436331125900001</v>
      </c>
      <c r="L8355" s="167" t="str">
        <f>+INDEX(ECR_Hours!$I$12:$I$15,MATCH(ExportsELAP[[#This Row],[Date Prevailing]],ECR_Hours!$H$12:$H$15,1))</f>
        <v>NS</v>
      </c>
      <c r="M83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6" spans="1:13" x14ac:dyDescent="0.25">
      <c r="A8356" s="164">
        <f>+Exports!A8359</f>
        <v>44910</v>
      </c>
      <c r="B8356" s="165">
        <f t="shared" si="520"/>
        <v>2022</v>
      </c>
      <c r="C8356" s="165">
        <f t="shared" si="521"/>
        <v>12</v>
      </c>
      <c r="D8356" s="165">
        <f t="shared" si="522"/>
        <v>15</v>
      </c>
      <c r="E8356" s="165">
        <f>+Exports!B8359</f>
        <v>2</v>
      </c>
      <c r="F8356" s="165">
        <f>+WEEKDAY(ExportsELAP[[#This Row],[Date Prevailing]],1)</f>
        <v>5</v>
      </c>
      <c r="G8356" s="165">
        <f>+COUNTIFS(ECR_Hours!$K$6:$K$7,ExportsELAP[[#This Row],[Date Prevailing]])</f>
        <v>0</v>
      </c>
      <c r="H8356" s="165">
        <f t="shared" si="523"/>
        <v>5</v>
      </c>
      <c r="I8356" s="166">
        <f>+Exports!G8359</f>
        <v>5.089500000000001</v>
      </c>
      <c r="J8356" s="166">
        <f>+'ELAP_IPCO-APND'!D8359</f>
        <v>243.58364</v>
      </c>
      <c r="K8356" s="166">
        <f>+(ExportsELAP[[#This Row],[Exports kWh - MPT]]/1000)*ExportsELAP[[#This Row],[EIM Price]]</f>
        <v>1.2397189357800003</v>
      </c>
      <c r="L8356" s="167" t="str">
        <f>+INDEX(ECR_Hours!$I$12:$I$15,MATCH(ExportsELAP[[#This Row],[Date Prevailing]],ECR_Hours!$H$12:$H$15,1))</f>
        <v>NS</v>
      </c>
      <c r="M83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7" spans="1:13" x14ac:dyDescent="0.25">
      <c r="A8357" s="164">
        <f>+Exports!A8360</f>
        <v>44910</v>
      </c>
      <c r="B8357" s="165">
        <f t="shared" si="520"/>
        <v>2022</v>
      </c>
      <c r="C8357" s="165">
        <f t="shared" si="521"/>
        <v>12</v>
      </c>
      <c r="D8357" s="165">
        <f t="shared" si="522"/>
        <v>15</v>
      </c>
      <c r="E8357" s="165">
        <f>+Exports!B8360</f>
        <v>3</v>
      </c>
      <c r="F8357" s="165">
        <f>+WEEKDAY(ExportsELAP[[#This Row],[Date Prevailing]],1)</f>
        <v>5</v>
      </c>
      <c r="G8357" s="165">
        <f>+COUNTIFS(ECR_Hours!$K$6:$K$7,ExportsELAP[[#This Row],[Date Prevailing]])</f>
        <v>0</v>
      </c>
      <c r="H8357" s="165">
        <f t="shared" si="523"/>
        <v>5</v>
      </c>
      <c r="I8357" s="166">
        <f>+Exports!G8360</f>
        <v>5.0540999999999894</v>
      </c>
      <c r="J8357" s="166">
        <f>+'ELAP_IPCO-APND'!D8360</f>
        <v>216.12640999999999</v>
      </c>
      <c r="K8357" s="166">
        <f>+(ExportsELAP[[#This Row],[Exports kWh - MPT]]/1000)*ExportsELAP[[#This Row],[EIM Price]]</f>
        <v>1.0923244887809977</v>
      </c>
      <c r="L8357" s="167" t="str">
        <f>+INDEX(ECR_Hours!$I$12:$I$15,MATCH(ExportsELAP[[#This Row],[Date Prevailing]],ECR_Hours!$H$12:$H$15,1))</f>
        <v>NS</v>
      </c>
      <c r="M83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8" spans="1:13" x14ac:dyDescent="0.25">
      <c r="A8358" s="164">
        <f>+Exports!A8361</f>
        <v>44910</v>
      </c>
      <c r="B8358" s="165">
        <f t="shared" si="520"/>
        <v>2022</v>
      </c>
      <c r="C8358" s="165">
        <f t="shared" si="521"/>
        <v>12</v>
      </c>
      <c r="D8358" s="165">
        <f t="shared" si="522"/>
        <v>15</v>
      </c>
      <c r="E8358" s="165">
        <f>+Exports!B8361</f>
        <v>4</v>
      </c>
      <c r="F8358" s="165">
        <f>+WEEKDAY(ExportsELAP[[#This Row],[Date Prevailing]],1)</f>
        <v>5</v>
      </c>
      <c r="G8358" s="165">
        <f>+COUNTIFS(ECR_Hours!$K$6:$K$7,ExportsELAP[[#This Row],[Date Prevailing]])</f>
        <v>0</v>
      </c>
      <c r="H8358" s="165">
        <f t="shared" si="523"/>
        <v>5</v>
      </c>
      <c r="I8358" s="166">
        <f>+Exports!G8361</f>
        <v>5.2697000000000003</v>
      </c>
      <c r="J8358" s="166">
        <f>+'ELAP_IPCO-APND'!D8361</f>
        <v>218.36914999999999</v>
      </c>
      <c r="K8358" s="166">
        <f>+(ExportsELAP[[#This Row],[Exports kWh - MPT]]/1000)*ExportsELAP[[#This Row],[EIM Price]]</f>
        <v>1.150739909755</v>
      </c>
      <c r="L8358" s="167" t="str">
        <f>+INDEX(ECR_Hours!$I$12:$I$15,MATCH(ExportsELAP[[#This Row],[Date Prevailing]],ECR_Hours!$H$12:$H$15,1))</f>
        <v>NS</v>
      </c>
      <c r="M83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59" spans="1:13" x14ac:dyDescent="0.25">
      <c r="A8359" s="164">
        <f>+Exports!A8362</f>
        <v>44910</v>
      </c>
      <c r="B8359" s="165">
        <f t="shared" si="520"/>
        <v>2022</v>
      </c>
      <c r="C8359" s="165">
        <f t="shared" si="521"/>
        <v>12</v>
      </c>
      <c r="D8359" s="165">
        <f t="shared" si="522"/>
        <v>15</v>
      </c>
      <c r="E8359" s="165">
        <f>+Exports!B8362</f>
        <v>5</v>
      </c>
      <c r="F8359" s="165">
        <f>+WEEKDAY(ExportsELAP[[#This Row],[Date Prevailing]],1)</f>
        <v>5</v>
      </c>
      <c r="G8359" s="165">
        <f>+COUNTIFS(ECR_Hours!$K$6:$K$7,ExportsELAP[[#This Row],[Date Prevailing]])</f>
        <v>0</v>
      </c>
      <c r="H8359" s="165">
        <f t="shared" si="523"/>
        <v>5</v>
      </c>
      <c r="I8359" s="166">
        <f>+Exports!G8362</f>
        <v>6.8401999999999994</v>
      </c>
      <c r="J8359" s="166">
        <f>+'ELAP_IPCO-APND'!D8362</f>
        <v>242.77928</v>
      </c>
      <c r="K8359" s="166">
        <f>+(ExportsELAP[[#This Row],[Exports kWh - MPT]]/1000)*ExportsELAP[[#This Row],[EIM Price]]</f>
        <v>1.6606588310559998</v>
      </c>
      <c r="L8359" s="167" t="str">
        <f>+INDEX(ECR_Hours!$I$12:$I$15,MATCH(ExportsELAP[[#This Row],[Date Prevailing]],ECR_Hours!$H$12:$H$15,1))</f>
        <v>NS</v>
      </c>
      <c r="M83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0" spans="1:13" x14ac:dyDescent="0.25">
      <c r="A8360" s="164">
        <f>+Exports!A8363</f>
        <v>44910</v>
      </c>
      <c r="B8360" s="165">
        <f t="shared" si="520"/>
        <v>2022</v>
      </c>
      <c r="C8360" s="165">
        <f t="shared" si="521"/>
        <v>12</v>
      </c>
      <c r="D8360" s="165">
        <f t="shared" si="522"/>
        <v>15</v>
      </c>
      <c r="E8360" s="165">
        <f>+Exports!B8363</f>
        <v>6</v>
      </c>
      <c r="F8360" s="165">
        <f>+WEEKDAY(ExportsELAP[[#This Row],[Date Prevailing]],1)</f>
        <v>5</v>
      </c>
      <c r="G8360" s="165">
        <f>+COUNTIFS(ECR_Hours!$K$6:$K$7,ExportsELAP[[#This Row],[Date Prevailing]])</f>
        <v>0</v>
      </c>
      <c r="H8360" s="165">
        <f t="shared" si="523"/>
        <v>5</v>
      </c>
      <c r="I8360" s="166">
        <f>+Exports!G8363</f>
        <v>4.5392999999999901</v>
      </c>
      <c r="J8360" s="166">
        <f>+'ELAP_IPCO-APND'!D8363</f>
        <v>244.23145</v>
      </c>
      <c r="K8360" s="166">
        <f>+(ExportsELAP[[#This Row],[Exports kWh - MPT]]/1000)*ExportsELAP[[#This Row],[EIM Price]]</f>
        <v>1.1086398209849975</v>
      </c>
      <c r="L8360" s="167" t="str">
        <f>+INDEX(ECR_Hours!$I$12:$I$15,MATCH(ExportsELAP[[#This Row],[Date Prevailing]],ECR_Hours!$H$12:$H$15,1))</f>
        <v>NS</v>
      </c>
      <c r="M83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1" spans="1:13" x14ac:dyDescent="0.25">
      <c r="A8361" s="164">
        <f>+Exports!A8364</f>
        <v>44910</v>
      </c>
      <c r="B8361" s="165">
        <f t="shared" si="520"/>
        <v>2022</v>
      </c>
      <c r="C8361" s="165">
        <f t="shared" si="521"/>
        <v>12</v>
      </c>
      <c r="D8361" s="165">
        <f t="shared" si="522"/>
        <v>15</v>
      </c>
      <c r="E8361" s="165">
        <f>+Exports!B8364</f>
        <v>7</v>
      </c>
      <c r="F8361" s="165">
        <f>+WEEKDAY(ExportsELAP[[#This Row],[Date Prevailing]],1)</f>
        <v>5</v>
      </c>
      <c r="G8361" s="165">
        <f>+COUNTIFS(ECR_Hours!$K$6:$K$7,ExportsELAP[[#This Row],[Date Prevailing]])</f>
        <v>0</v>
      </c>
      <c r="H8361" s="165">
        <f t="shared" si="523"/>
        <v>5</v>
      </c>
      <c r="I8361" s="166">
        <f>+Exports!G8364</f>
        <v>4.8037000000000001</v>
      </c>
      <c r="J8361" s="166">
        <f>+'ELAP_IPCO-APND'!D8364</f>
        <v>235.66453999999999</v>
      </c>
      <c r="K8361" s="166">
        <f>+(ExportsELAP[[#This Row],[Exports kWh - MPT]]/1000)*ExportsELAP[[#This Row],[EIM Price]]</f>
        <v>1.132061750798</v>
      </c>
      <c r="L8361" s="167" t="str">
        <f>+INDEX(ECR_Hours!$I$12:$I$15,MATCH(ExportsELAP[[#This Row],[Date Prevailing]],ECR_Hours!$H$12:$H$15,1))</f>
        <v>NS</v>
      </c>
      <c r="M83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2" spans="1:13" x14ac:dyDescent="0.25">
      <c r="A8362" s="164">
        <f>+Exports!A8365</f>
        <v>44910</v>
      </c>
      <c r="B8362" s="165">
        <f t="shared" si="520"/>
        <v>2022</v>
      </c>
      <c r="C8362" s="165">
        <f t="shared" si="521"/>
        <v>12</v>
      </c>
      <c r="D8362" s="165">
        <f t="shared" si="522"/>
        <v>15</v>
      </c>
      <c r="E8362" s="165">
        <f>+Exports!B8365</f>
        <v>8</v>
      </c>
      <c r="F8362" s="165">
        <f>+WEEKDAY(ExportsELAP[[#This Row],[Date Prevailing]],1)</f>
        <v>5</v>
      </c>
      <c r="G8362" s="165">
        <f>+COUNTIFS(ECR_Hours!$K$6:$K$7,ExportsELAP[[#This Row],[Date Prevailing]])</f>
        <v>0</v>
      </c>
      <c r="H8362" s="165">
        <f t="shared" si="523"/>
        <v>5</v>
      </c>
      <c r="I8362" s="166">
        <f>+Exports!G8365</f>
        <v>4.6597</v>
      </c>
      <c r="J8362" s="166">
        <f>+'ELAP_IPCO-APND'!D8365</f>
        <v>282.13896</v>
      </c>
      <c r="K8362" s="166">
        <f>+(ExportsELAP[[#This Row],[Exports kWh - MPT]]/1000)*ExportsELAP[[#This Row],[EIM Price]]</f>
        <v>1.314682911912</v>
      </c>
      <c r="L8362" s="167" t="str">
        <f>+INDEX(ECR_Hours!$I$12:$I$15,MATCH(ExportsELAP[[#This Row],[Date Prevailing]],ECR_Hours!$H$12:$H$15,1))</f>
        <v>NS</v>
      </c>
      <c r="M83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3" spans="1:13" x14ac:dyDescent="0.25">
      <c r="A8363" s="164">
        <f>+Exports!A8366</f>
        <v>44910</v>
      </c>
      <c r="B8363" s="165">
        <f t="shared" si="520"/>
        <v>2022</v>
      </c>
      <c r="C8363" s="165">
        <f t="shared" si="521"/>
        <v>12</v>
      </c>
      <c r="D8363" s="165">
        <f t="shared" si="522"/>
        <v>15</v>
      </c>
      <c r="E8363" s="165">
        <f>+Exports!B8366</f>
        <v>9</v>
      </c>
      <c r="F8363" s="165">
        <f>+WEEKDAY(ExportsELAP[[#This Row],[Date Prevailing]],1)</f>
        <v>5</v>
      </c>
      <c r="G8363" s="165">
        <f>+COUNTIFS(ECR_Hours!$K$6:$K$7,ExportsELAP[[#This Row],[Date Prevailing]])</f>
        <v>0</v>
      </c>
      <c r="H8363" s="165">
        <f t="shared" si="523"/>
        <v>5</v>
      </c>
      <c r="I8363" s="166">
        <f>+Exports!G8366</f>
        <v>247.83260000000001</v>
      </c>
      <c r="J8363" s="166">
        <f>+'ELAP_IPCO-APND'!D8366</f>
        <v>297.42649999999998</v>
      </c>
      <c r="K8363" s="166">
        <f>+(ExportsELAP[[#This Row],[Exports kWh - MPT]]/1000)*ExportsELAP[[#This Row],[EIM Price]]</f>
        <v>73.7119828039</v>
      </c>
      <c r="L8363" s="167" t="str">
        <f>+INDEX(ECR_Hours!$I$12:$I$15,MATCH(ExportsELAP[[#This Row],[Date Prevailing]],ECR_Hours!$H$12:$H$15,1))</f>
        <v>NS</v>
      </c>
      <c r="M83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4" spans="1:13" x14ac:dyDescent="0.25">
      <c r="A8364" s="164">
        <f>+Exports!A8367</f>
        <v>44910</v>
      </c>
      <c r="B8364" s="165">
        <f t="shared" si="520"/>
        <v>2022</v>
      </c>
      <c r="C8364" s="165">
        <f t="shared" si="521"/>
        <v>12</v>
      </c>
      <c r="D8364" s="165">
        <f t="shared" si="522"/>
        <v>15</v>
      </c>
      <c r="E8364" s="165">
        <f>+Exports!B8367</f>
        <v>10</v>
      </c>
      <c r="F8364" s="165">
        <f>+WEEKDAY(ExportsELAP[[#This Row],[Date Prevailing]],1)</f>
        <v>5</v>
      </c>
      <c r="G8364" s="165">
        <f>+COUNTIFS(ECR_Hours!$K$6:$K$7,ExportsELAP[[#This Row],[Date Prevailing]])</f>
        <v>0</v>
      </c>
      <c r="H8364" s="165">
        <f t="shared" si="523"/>
        <v>5</v>
      </c>
      <c r="I8364" s="166">
        <f>+Exports!G8367</f>
        <v>1817.1659</v>
      </c>
      <c r="J8364" s="166">
        <f>+'ELAP_IPCO-APND'!D8367</f>
        <v>246.41203999999999</v>
      </c>
      <c r="K8364" s="166">
        <f>+(ExportsELAP[[#This Row],[Exports kWh - MPT]]/1000)*ExportsELAP[[#This Row],[EIM Price]]</f>
        <v>447.771556437436</v>
      </c>
      <c r="L8364" s="167" t="str">
        <f>+INDEX(ECR_Hours!$I$12:$I$15,MATCH(ExportsELAP[[#This Row],[Date Prevailing]],ECR_Hours!$H$12:$H$15,1))</f>
        <v>NS</v>
      </c>
      <c r="M83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5" spans="1:13" x14ac:dyDescent="0.25">
      <c r="A8365" s="164">
        <f>+Exports!A8368</f>
        <v>44910</v>
      </c>
      <c r="B8365" s="165">
        <f t="shared" si="520"/>
        <v>2022</v>
      </c>
      <c r="C8365" s="165">
        <f t="shared" si="521"/>
        <v>12</v>
      </c>
      <c r="D8365" s="165">
        <f t="shared" si="522"/>
        <v>15</v>
      </c>
      <c r="E8365" s="165">
        <f>+Exports!B8368</f>
        <v>11</v>
      </c>
      <c r="F8365" s="165">
        <f>+WEEKDAY(ExportsELAP[[#This Row],[Date Prevailing]],1)</f>
        <v>5</v>
      </c>
      <c r="G8365" s="165">
        <f>+COUNTIFS(ECR_Hours!$K$6:$K$7,ExportsELAP[[#This Row],[Date Prevailing]])</f>
        <v>0</v>
      </c>
      <c r="H8365" s="165">
        <f t="shared" si="523"/>
        <v>5</v>
      </c>
      <c r="I8365" s="166">
        <f>+Exports!G8368</f>
        <v>5125.4538999999995</v>
      </c>
      <c r="J8365" s="166">
        <f>+'ELAP_IPCO-APND'!D8368</f>
        <v>212.66425000000001</v>
      </c>
      <c r="K8365" s="166">
        <f>+(ExportsELAP[[#This Row],[Exports kWh - MPT]]/1000)*ExportsELAP[[#This Row],[EIM Price]]</f>
        <v>1090.000809553075</v>
      </c>
      <c r="L8365" s="167" t="str">
        <f>+INDEX(ECR_Hours!$I$12:$I$15,MATCH(ExportsELAP[[#This Row],[Date Prevailing]],ECR_Hours!$H$12:$H$15,1))</f>
        <v>NS</v>
      </c>
      <c r="M83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6" spans="1:13" x14ac:dyDescent="0.25">
      <c r="A8366" s="164">
        <f>+Exports!A8369</f>
        <v>44910</v>
      </c>
      <c r="B8366" s="165">
        <f t="shared" si="520"/>
        <v>2022</v>
      </c>
      <c r="C8366" s="165">
        <f t="shared" si="521"/>
        <v>12</v>
      </c>
      <c r="D8366" s="165">
        <f t="shared" si="522"/>
        <v>15</v>
      </c>
      <c r="E8366" s="165">
        <f>+Exports!B8369</f>
        <v>12</v>
      </c>
      <c r="F8366" s="165">
        <f>+WEEKDAY(ExportsELAP[[#This Row],[Date Prevailing]],1)</f>
        <v>5</v>
      </c>
      <c r="G8366" s="165">
        <f>+COUNTIFS(ECR_Hours!$K$6:$K$7,ExportsELAP[[#This Row],[Date Prevailing]])</f>
        <v>0</v>
      </c>
      <c r="H8366" s="165">
        <f t="shared" si="523"/>
        <v>5</v>
      </c>
      <c r="I8366" s="166">
        <f>+Exports!G8369</f>
        <v>10762.256099999999</v>
      </c>
      <c r="J8366" s="166">
        <f>+'ELAP_IPCO-APND'!D8369</f>
        <v>238.16834</v>
      </c>
      <c r="K8366" s="166">
        <f>+(ExportsELAP[[#This Row],[Exports kWh - MPT]]/1000)*ExportsELAP[[#This Row],[EIM Price]]</f>
        <v>2563.2286699918736</v>
      </c>
      <c r="L8366" s="167" t="str">
        <f>+INDEX(ECR_Hours!$I$12:$I$15,MATCH(ExportsELAP[[#This Row],[Date Prevailing]],ECR_Hours!$H$12:$H$15,1))</f>
        <v>NS</v>
      </c>
      <c r="M83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7" spans="1:13" x14ac:dyDescent="0.25">
      <c r="A8367" s="164">
        <f>+Exports!A8370</f>
        <v>44910</v>
      </c>
      <c r="B8367" s="165">
        <f t="shared" si="520"/>
        <v>2022</v>
      </c>
      <c r="C8367" s="165">
        <f t="shared" si="521"/>
        <v>12</v>
      </c>
      <c r="D8367" s="165">
        <f t="shared" si="522"/>
        <v>15</v>
      </c>
      <c r="E8367" s="165">
        <f>+Exports!B8370</f>
        <v>13</v>
      </c>
      <c r="F8367" s="165">
        <f>+WEEKDAY(ExportsELAP[[#This Row],[Date Prevailing]],1)</f>
        <v>5</v>
      </c>
      <c r="G8367" s="165">
        <f>+COUNTIFS(ECR_Hours!$K$6:$K$7,ExportsELAP[[#This Row],[Date Prevailing]])</f>
        <v>0</v>
      </c>
      <c r="H8367" s="165">
        <f t="shared" si="523"/>
        <v>5</v>
      </c>
      <c r="I8367" s="166">
        <f>+Exports!G8370</f>
        <v>14444.173500000001</v>
      </c>
      <c r="J8367" s="166">
        <f>+'ELAP_IPCO-APND'!D8370</f>
        <v>205.36157</v>
      </c>
      <c r="K8367" s="166">
        <f>+(ExportsELAP[[#This Row],[Exports kWh - MPT]]/1000)*ExportsELAP[[#This Row],[EIM Price]]</f>
        <v>2966.2781473123955</v>
      </c>
      <c r="L8367" s="167" t="str">
        <f>+INDEX(ECR_Hours!$I$12:$I$15,MATCH(ExportsELAP[[#This Row],[Date Prevailing]],ECR_Hours!$H$12:$H$15,1))</f>
        <v>NS</v>
      </c>
      <c r="M83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8" spans="1:13" x14ac:dyDescent="0.25">
      <c r="A8368" s="164">
        <f>+Exports!A8371</f>
        <v>44910</v>
      </c>
      <c r="B8368" s="165">
        <f t="shared" si="520"/>
        <v>2022</v>
      </c>
      <c r="C8368" s="165">
        <f t="shared" si="521"/>
        <v>12</v>
      </c>
      <c r="D8368" s="165">
        <f t="shared" si="522"/>
        <v>15</v>
      </c>
      <c r="E8368" s="165">
        <f>+Exports!B8371</f>
        <v>14</v>
      </c>
      <c r="F8368" s="165">
        <f>+WEEKDAY(ExportsELAP[[#This Row],[Date Prevailing]],1)</f>
        <v>5</v>
      </c>
      <c r="G8368" s="165">
        <f>+COUNTIFS(ECR_Hours!$K$6:$K$7,ExportsELAP[[#This Row],[Date Prevailing]])</f>
        <v>0</v>
      </c>
      <c r="H8368" s="165">
        <f t="shared" si="523"/>
        <v>5</v>
      </c>
      <c r="I8368" s="166">
        <f>+Exports!G8371</f>
        <v>15277.565199999997</v>
      </c>
      <c r="J8368" s="166">
        <f>+'ELAP_IPCO-APND'!D8371</f>
        <v>203.83822000000001</v>
      </c>
      <c r="K8368" s="166">
        <f>+(ExportsELAP[[#This Row],[Exports kWh - MPT]]/1000)*ExportsELAP[[#This Row],[EIM Price]]</f>
        <v>3114.1516963019435</v>
      </c>
      <c r="L8368" s="167" t="str">
        <f>+INDEX(ECR_Hours!$I$12:$I$15,MATCH(ExportsELAP[[#This Row],[Date Prevailing]],ECR_Hours!$H$12:$H$15,1))</f>
        <v>NS</v>
      </c>
      <c r="M83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69" spans="1:13" x14ac:dyDescent="0.25">
      <c r="A8369" s="164">
        <f>+Exports!A8372</f>
        <v>44910</v>
      </c>
      <c r="B8369" s="165">
        <f t="shared" si="520"/>
        <v>2022</v>
      </c>
      <c r="C8369" s="165">
        <f t="shared" si="521"/>
        <v>12</v>
      </c>
      <c r="D8369" s="165">
        <f t="shared" si="522"/>
        <v>15</v>
      </c>
      <c r="E8369" s="165">
        <f>+Exports!B8372</f>
        <v>15</v>
      </c>
      <c r="F8369" s="165">
        <f>+WEEKDAY(ExportsELAP[[#This Row],[Date Prevailing]],1)</f>
        <v>5</v>
      </c>
      <c r="G8369" s="165">
        <f>+COUNTIFS(ECR_Hours!$K$6:$K$7,ExportsELAP[[#This Row],[Date Prevailing]])</f>
        <v>0</v>
      </c>
      <c r="H8369" s="165">
        <f t="shared" si="523"/>
        <v>5</v>
      </c>
      <c r="I8369" s="166">
        <f>+Exports!G8372</f>
        <v>13215.630799999999</v>
      </c>
      <c r="J8369" s="166">
        <f>+'ELAP_IPCO-APND'!D8372</f>
        <v>207.30018000000001</v>
      </c>
      <c r="K8369" s="166">
        <f>+(ExportsELAP[[#This Row],[Exports kWh - MPT]]/1000)*ExportsELAP[[#This Row],[EIM Price]]</f>
        <v>2739.602643653544</v>
      </c>
      <c r="L8369" s="167" t="str">
        <f>+INDEX(ECR_Hours!$I$12:$I$15,MATCH(ExportsELAP[[#This Row],[Date Prevailing]],ECR_Hours!$H$12:$H$15,1))</f>
        <v>NS</v>
      </c>
      <c r="M83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0" spans="1:13" x14ac:dyDescent="0.25">
      <c r="A8370" s="164">
        <f>+Exports!A8373</f>
        <v>44910</v>
      </c>
      <c r="B8370" s="165">
        <f t="shared" si="520"/>
        <v>2022</v>
      </c>
      <c r="C8370" s="165">
        <f t="shared" si="521"/>
        <v>12</v>
      </c>
      <c r="D8370" s="165">
        <f t="shared" si="522"/>
        <v>15</v>
      </c>
      <c r="E8370" s="165">
        <f>+Exports!B8373</f>
        <v>16</v>
      </c>
      <c r="F8370" s="165">
        <f>+WEEKDAY(ExportsELAP[[#This Row],[Date Prevailing]],1)</f>
        <v>5</v>
      </c>
      <c r="G8370" s="165">
        <f>+COUNTIFS(ECR_Hours!$K$6:$K$7,ExportsELAP[[#This Row],[Date Prevailing]])</f>
        <v>0</v>
      </c>
      <c r="H8370" s="165">
        <f t="shared" si="523"/>
        <v>5</v>
      </c>
      <c r="I8370" s="166">
        <f>+Exports!G8373</f>
        <v>7454.345299999999</v>
      </c>
      <c r="J8370" s="166">
        <f>+'ELAP_IPCO-APND'!D8373</f>
        <v>206.91621000000001</v>
      </c>
      <c r="K8370" s="166">
        <f>+(ExportsELAP[[#This Row],[Exports kWh - MPT]]/1000)*ExportsELAP[[#This Row],[EIM Price]]</f>
        <v>1542.4248775073129</v>
      </c>
      <c r="L8370" s="167" t="str">
        <f>+INDEX(ECR_Hours!$I$12:$I$15,MATCH(ExportsELAP[[#This Row],[Date Prevailing]],ECR_Hours!$H$12:$H$15,1))</f>
        <v>NS</v>
      </c>
      <c r="M83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1" spans="1:13" x14ac:dyDescent="0.25">
      <c r="A8371" s="164">
        <f>+Exports!A8374</f>
        <v>44910</v>
      </c>
      <c r="B8371" s="165">
        <f t="shared" si="520"/>
        <v>2022</v>
      </c>
      <c r="C8371" s="165">
        <f t="shared" si="521"/>
        <v>12</v>
      </c>
      <c r="D8371" s="165">
        <f t="shared" si="522"/>
        <v>15</v>
      </c>
      <c r="E8371" s="165">
        <f>+Exports!B8374</f>
        <v>17</v>
      </c>
      <c r="F8371" s="165">
        <f>+WEEKDAY(ExportsELAP[[#This Row],[Date Prevailing]],1)</f>
        <v>5</v>
      </c>
      <c r="G8371" s="165">
        <f>+COUNTIFS(ECR_Hours!$K$6:$K$7,ExportsELAP[[#This Row],[Date Prevailing]])</f>
        <v>0</v>
      </c>
      <c r="H8371" s="165">
        <f t="shared" si="523"/>
        <v>5</v>
      </c>
      <c r="I8371" s="166">
        <f>+Exports!G8374</f>
        <v>1420.1170000000002</v>
      </c>
      <c r="J8371" s="166">
        <f>+'ELAP_IPCO-APND'!D8374</f>
        <v>260.54626999999999</v>
      </c>
      <c r="K8371" s="166">
        <f>+(ExportsELAP[[#This Row],[Exports kWh - MPT]]/1000)*ExportsELAP[[#This Row],[EIM Price]]</f>
        <v>370.00618731359009</v>
      </c>
      <c r="L8371" s="167" t="str">
        <f>+INDEX(ECR_Hours!$I$12:$I$15,MATCH(ExportsELAP[[#This Row],[Date Prevailing]],ECR_Hours!$H$12:$H$15,1))</f>
        <v>NS</v>
      </c>
      <c r="M83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2" spans="1:13" x14ac:dyDescent="0.25">
      <c r="A8372" s="164">
        <f>+Exports!A8375</f>
        <v>44910</v>
      </c>
      <c r="B8372" s="165">
        <f t="shared" si="520"/>
        <v>2022</v>
      </c>
      <c r="C8372" s="165">
        <f t="shared" si="521"/>
        <v>12</v>
      </c>
      <c r="D8372" s="165">
        <f t="shared" si="522"/>
        <v>15</v>
      </c>
      <c r="E8372" s="165">
        <f>+Exports!B8375</f>
        <v>18</v>
      </c>
      <c r="F8372" s="165">
        <f>+WEEKDAY(ExportsELAP[[#This Row],[Date Prevailing]],1)</f>
        <v>5</v>
      </c>
      <c r="G8372" s="165">
        <f>+COUNTIFS(ECR_Hours!$K$6:$K$7,ExportsELAP[[#This Row],[Date Prevailing]])</f>
        <v>0</v>
      </c>
      <c r="H8372" s="165">
        <f t="shared" si="523"/>
        <v>5</v>
      </c>
      <c r="I8372" s="166">
        <f>+Exports!G8375</f>
        <v>4.1924999999999999</v>
      </c>
      <c r="J8372" s="166">
        <f>+'ELAP_IPCO-APND'!D8375</f>
        <v>341.77393999999998</v>
      </c>
      <c r="K8372" s="166">
        <f>+(ExportsELAP[[#This Row],[Exports kWh - MPT]]/1000)*ExportsELAP[[#This Row],[EIM Price]]</f>
        <v>1.43288724345</v>
      </c>
      <c r="L8372" s="167" t="str">
        <f>+INDEX(ECR_Hours!$I$12:$I$15,MATCH(ExportsELAP[[#This Row],[Date Prevailing]],ECR_Hours!$H$12:$H$15,1))</f>
        <v>NS</v>
      </c>
      <c r="M83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3" spans="1:13" x14ac:dyDescent="0.25">
      <c r="A8373" s="164">
        <f>+Exports!A8376</f>
        <v>44910</v>
      </c>
      <c r="B8373" s="165">
        <f t="shared" si="520"/>
        <v>2022</v>
      </c>
      <c r="C8373" s="165">
        <f t="shared" si="521"/>
        <v>12</v>
      </c>
      <c r="D8373" s="165">
        <f t="shared" si="522"/>
        <v>15</v>
      </c>
      <c r="E8373" s="165">
        <f>+Exports!B8376</f>
        <v>19</v>
      </c>
      <c r="F8373" s="165">
        <f>+WEEKDAY(ExportsELAP[[#This Row],[Date Prevailing]],1)</f>
        <v>5</v>
      </c>
      <c r="G8373" s="165">
        <f>+COUNTIFS(ECR_Hours!$K$6:$K$7,ExportsELAP[[#This Row],[Date Prevailing]])</f>
        <v>0</v>
      </c>
      <c r="H8373" s="165">
        <f t="shared" si="523"/>
        <v>5</v>
      </c>
      <c r="I8373" s="166">
        <f>+Exports!G8376</f>
        <v>2.4183999999999903</v>
      </c>
      <c r="J8373" s="166">
        <f>+'ELAP_IPCO-APND'!D8376</f>
        <v>272.69423999999998</v>
      </c>
      <c r="K8373" s="166">
        <f>+(ExportsELAP[[#This Row],[Exports kWh - MPT]]/1000)*ExportsELAP[[#This Row],[EIM Price]]</f>
        <v>0.65948375001599735</v>
      </c>
      <c r="L8373" s="167" t="str">
        <f>+INDEX(ECR_Hours!$I$12:$I$15,MATCH(ExportsELAP[[#This Row],[Date Prevailing]],ECR_Hours!$H$12:$H$15,1))</f>
        <v>NS</v>
      </c>
      <c r="M83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4" spans="1:13" x14ac:dyDescent="0.25">
      <c r="A8374" s="164">
        <f>+Exports!A8377</f>
        <v>44910</v>
      </c>
      <c r="B8374" s="165">
        <f t="shared" si="520"/>
        <v>2022</v>
      </c>
      <c r="C8374" s="165">
        <f t="shared" si="521"/>
        <v>12</v>
      </c>
      <c r="D8374" s="165">
        <f t="shared" si="522"/>
        <v>15</v>
      </c>
      <c r="E8374" s="165">
        <f>+Exports!B8377</f>
        <v>20</v>
      </c>
      <c r="F8374" s="165">
        <f>+WEEKDAY(ExportsELAP[[#This Row],[Date Prevailing]],1)</f>
        <v>5</v>
      </c>
      <c r="G8374" s="165">
        <f>+COUNTIFS(ECR_Hours!$K$6:$K$7,ExportsELAP[[#This Row],[Date Prevailing]])</f>
        <v>0</v>
      </c>
      <c r="H8374" s="165">
        <f t="shared" si="523"/>
        <v>5</v>
      </c>
      <c r="I8374" s="166">
        <f>+Exports!G8377</f>
        <v>3.5313999999999899</v>
      </c>
      <c r="J8374" s="166">
        <f>+'ELAP_IPCO-APND'!D8377</f>
        <v>268.53079000000002</v>
      </c>
      <c r="K8374" s="166">
        <f>+(ExportsELAP[[#This Row],[Exports kWh - MPT]]/1000)*ExportsELAP[[#This Row],[EIM Price]]</f>
        <v>0.94828963180599735</v>
      </c>
      <c r="L8374" s="167" t="str">
        <f>+INDEX(ECR_Hours!$I$12:$I$15,MATCH(ExportsELAP[[#This Row],[Date Prevailing]],ECR_Hours!$H$12:$H$15,1))</f>
        <v>NS</v>
      </c>
      <c r="M83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5" spans="1:13" x14ac:dyDescent="0.25">
      <c r="A8375" s="164">
        <f>+Exports!A8378</f>
        <v>44910</v>
      </c>
      <c r="B8375" s="165">
        <f t="shared" si="520"/>
        <v>2022</v>
      </c>
      <c r="C8375" s="165">
        <f t="shared" si="521"/>
        <v>12</v>
      </c>
      <c r="D8375" s="165">
        <f t="shared" si="522"/>
        <v>15</v>
      </c>
      <c r="E8375" s="165">
        <f>+Exports!B8378</f>
        <v>21</v>
      </c>
      <c r="F8375" s="165">
        <f>+WEEKDAY(ExportsELAP[[#This Row],[Date Prevailing]],1)</f>
        <v>5</v>
      </c>
      <c r="G8375" s="165">
        <f>+COUNTIFS(ECR_Hours!$K$6:$K$7,ExportsELAP[[#This Row],[Date Prevailing]])</f>
        <v>0</v>
      </c>
      <c r="H8375" s="165">
        <f t="shared" si="523"/>
        <v>5</v>
      </c>
      <c r="I8375" s="166">
        <f>+Exports!G8378</f>
        <v>4.0030000000000001</v>
      </c>
      <c r="J8375" s="166">
        <f>+'ELAP_IPCO-APND'!D8378</f>
        <v>263.60124000000002</v>
      </c>
      <c r="K8375" s="166">
        <f>+(ExportsELAP[[#This Row],[Exports kWh - MPT]]/1000)*ExportsELAP[[#This Row],[EIM Price]]</f>
        <v>1.0551957637200002</v>
      </c>
      <c r="L8375" s="167" t="str">
        <f>+INDEX(ECR_Hours!$I$12:$I$15,MATCH(ExportsELAP[[#This Row],[Date Prevailing]],ECR_Hours!$H$12:$H$15,1))</f>
        <v>NS</v>
      </c>
      <c r="M83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6" spans="1:13" x14ac:dyDescent="0.25">
      <c r="A8376" s="164">
        <f>+Exports!A8379</f>
        <v>44910</v>
      </c>
      <c r="B8376" s="165">
        <f t="shared" si="520"/>
        <v>2022</v>
      </c>
      <c r="C8376" s="165">
        <f t="shared" si="521"/>
        <v>12</v>
      </c>
      <c r="D8376" s="165">
        <f t="shared" si="522"/>
        <v>15</v>
      </c>
      <c r="E8376" s="165">
        <f>+Exports!B8379</f>
        <v>22</v>
      </c>
      <c r="F8376" s="165">
        <f>+WEEKDAY(ExportsELAP[[#This Row],[Date Prevailing]],1)</f>
        <v>5</v>
      </c>
      <c r="G8376" s="165">
        <f>+COUNTIFS(ECR_Hours!$K$6:$K$7,ExportsELAP[[#This Row],[Date Prevailing]])</f>
        <v>0</v>
      </c>
      <c r="H8376" s="165">
        <f t="shared" si="523"/>
        <v>5</v>
      </c>
      <c r="I8376" s="166">
        <f>+Exports!G8379</f>
        <v>2.9508999999999994</v>
      </c>
      <c r="J8376" s="166">
        <f>+'ELAP_IPCO-APND'!D8379</f>
        <v>285.87288999999998</v>
      </c>
      <c r="K8376" s="166">
        <f>+(ExportsELAP[[#This Row],[Exports kWh - MPT]]/1000)*ExportsELAP[[#This Row],[EIM Price]]</f>
        <v>0.84358231110099979</v>
      </c>
      <c r="L8376" s="167" t="str">
        <f>+INDEX(ECR_Hours!$I$12:$I$15,MATCH(ExportsELAP[[#This Row],[Date Prevailing]],ECR_Hours!$H$12:$H$15,1))</f>
        <v>NS</v>
      </c>
      <c r="M83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7" spans="1:13" x14ac:dyDescent="0.25">
      <c r="A8377" s="164">
        <f>+Exports!A8380</f>
        <v>44910</v>
      </c>
      <c r="B8377" s="165">
        <f t="shared" si="520"/>
        <v>2022</v>
      </c>
      <c r="C8377" s="165">
        <f t="shared" si="521"/>
        <v>12</v>
      </c>
      <c r="D8377" s="165">
        <f t="shared" si="522"/>
        <v>15</v>
      </c>
      <c r="E8377" s="165">
        <f>+Exports!B8380</f>
        <v>23</v>
      </c>
      <c r="F8377" s="165">
        <f>+WEEKDAY(ExportsELAP[[#This Row],[Date Prevailing]],1)</f>
        <v>5</v>
      </c>
      <c r="G8377" s="165">
        <f>+COUNTIFS(ECR_Hours!$K$6:$K$7,ExportsELAP[[#This Row],[Date Prevailing]])</f>
        <v>0</v>
      </c>
      <c r="H8377" s="165">
        <f t="shared" si="523"/>
        <v>5</v>
      </c>
      <c r="I8377" s="166">
        <f>+Exports!G8380</f>
        <v>4.0389999999999899</v>
      </c>
      <c r="J8377" s="166">
        <f>+'ELAP_IPCO-APND'!D8380</f>
        <v>271.32749999999999</v>
      </c>
      <c r="K8377" s="166">
        <f>+(ExportsELAP[[#This Row],[Exports kWh - MPT]]/1000)*ExportsELAP[[#This Row],[EIM Price]]</f>
        <v>1.095891772499997</v>
      </c>
      <c r="L8377" s="167" t="str">
        <f>+INDEX(ECR_Hours!$I$12:$I$15,MATCH(ExportsELAP[[#This Row],[Date Prevailing]],ECR_Hours!$H$12:$H$15,1))</f>
        <v>NS</v>
      </c>
      <c r="M83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8" spans="1:13" x14ac:dyDescent="0.25">
      <c r="A8378" s="164">
        <f>+Exports!A8381</f>
        <v>44910</v>
      </c>
      <c r="B8378" s="165">
        <f t="shared" si="520"/>
        <v>2022</v>
      </c>
      <c r="C8378" s="165">
        <f t="shared" si="521"/>
        <v>12</v>
      </c>
      <c r="D8378" s="165">
        <f t="shared" si="522"/>
        <v>15</v>
      </c>
      <c r="E8378" s="165">
        <f>+Exports!B8381</f>
        <v>24</v>
      </c>
      <c r="F8378" s="165">
        <f>+WEEKDAY(ExportsELAP[[#This Row],[Date Prevailing]],1)</f>
        <v>5</v>
      </c>
      <c r="G8378" s="165">
        <f>+COUNTIFS(ECR_Hours!$K$6:$K$7,ExportsELAP[[#This Row],[Date Prevailing]])</f>
        <v>0</v>
      </c>
      <c r="H8378" s="165">
        <f t="shared" si="523"/>
        <v>5</v>
      </c>
      <c r="I8378" s="166">
        <f>+Exports!G8381</f>
        <v>3.6160999999999897</v>
      </c>
      <c r="J8378" s="166">
        <f>+'ELAP_IPCO-APND'!D8381</f>
        <v>261.92507000000001</v>
      </c>
      <c r="K8378" s="166">
        <f>+(ExportsELAP[[#This Row],[Exports kWh - MPT]]/1000)*ExportsELAP[[#This Row],[EIM Price]]</f>
        <v>0.94714724562699737</v>
      </c>
      <c r="L8378" s="167" t="str">
        <f>+INDEX(ECR_Hours!$I$12:$I$15,MATCH(ExportsELAP[[#This Row],[Date Prevailing]],ECR_Hours!$H$12:$H$15,1))</f>
        <v>NS</v>
      </c>
      <c r="M83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79" spans="1:13" x14ac:dyDescent="0.25">
      <c r="A8379" s="164">
        <f>+Exports!A8382</f>
        <v>44911</v>
      </c>
      <c r="B8379" s="165">
        <f t="shared" si="520"/>
        <v>2022</v>
      </c>
      <c r="C8379" s="165">
        <f t="shared" si="521"/>
        <v>12</v>
      </c>
      <c r="D8379" s="165">
        <f t="shared" si="522"/>
        <v>16</v>
      </c>
      <c r="E8379" s="165">
        <f>+Exports!B8382</f>
        <v>1</v>
      </c>
      <c r="F8379" s="165">
        <f>+WEEKDAY(ExportsELAP[[#This Row],[Date Prevailing]],1)</f>
        <v>6</v>
      </c>
      <c r="G8379" s="165">
        <f>+COUNTIFS(ECR_Hours!$K$6:$K$7,ExportsELAP[[#This Row],[Date Prevailing]])</f>
        <v>0</v>
      </c>
      <c r="H8379" s="165">
        <f t="shared" si="523"/>
        <v>6</v>
      </c>
      <c r="I8379" s="166">
        <f>+Exports!G8382</f>
        <v>3.6044</v>
      </c>
      <c r="J8379" s="166">
        <f>+'ELAP_IPCO-APND'!D8382</f>
        <v>227.17642000000001</v>
      </c>
      <c r="K8379" s="166">
        <f>+(ExportsELAP[[#This Row],[Exports kWh - MPT]]/1000)*ExportsELAP[[#This Row],[EIM Price]]</f>
        <v>0.8188346882480001</v>
      </c>
      <c r="L8379" s="167" t="str">
        <f>+INDEX(ECR_Hours!$I$12:$I$15,MATCH(ExportsELAP[[#This Row],[Date Prevailing]],ECR_Hours!$H$12:$H$15,1))</f>
        <v>NS</v>
      </c>
      <c r="M83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0" spans="1:13" x14ac:dyDescent="0.25">
      <c r="A8380" s="164">
        <f>+Exports!A8383</f>
        <v>44911</v>
      </c>
      <c r="B8380" s="165">
        <f t="shared" si="520"/>
        <v>2022</v>
      </c>
      <c r="C8380" s="165">
        <f t="shared" si="521"/>
        <v>12</v>
      </c>
      <c r="D8380" s="165">
        <f t="shared" si="522"/>
        <v>16</v>
      </c>
      <c r="E8380" s="165">
        <f>+Exports!B8383</f>
        <v>2</v>
      </c>
      <c r="F8380" s="165">
        <f>+WEEKDAY(ExportsELAP[[#This Row],[Date Prevailing]],1)</f>
        <v>6</v>
      </c>
      <c r="G8380" s="165">
        <f>+COUNTIFS(ECR_Hours!$K$6:$K$7,ExportsELAP[[#This Row],[Date Prevailing]])</f>
        <v>0</v>
      </c>
      <c r="H8380" s="165">
        <f t="shared" si="523"/>
        <v>6</v>
      </c>
      <c r="I8380" s="166">
        <f>+Exports!G8383</f>
        <v>3.9707999999999877</v>
      </c>
      <c r="J8380" s="166">
        <f>+'ELAP_IPCO-APND'!D8383</f>
        <v>254.72701000000001</v>
      </c>
      <c r="K8380" s="166">
        <f>+(ExportsELAP[[#This Row],[Exports kWh - MPT]]/1000)*ExportsELAP[[#This Row],[EIM Price]]</f>
        <v>1.0114700113079969</v>
      </c>
      <c r="L8380" s="167" t="str">
        <f>+INDEX(ECR_Hours!$I$12:$I$15,MATCH(ExportsELAP[[#This Row],[Date Prevailing]],ECR_Hours!$H$12:$H$15,1))</f>
        <v>NS</v>
      </c>
      <c r="M83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1" spans="1:13" x14ac:dyDescent="0.25">
      <c r="A8381" s="164">
        <f>+Exports!A8384</f>
        <v>44911</v>
      </c>
      <c r="B8381" s="165">
        <f t="shared" si="520"/>
        <v>2022</v>
      </c>
      <c r="C8381" s="165">
        <f t="shared" si="521"/>
        <v>12</v>
      </c>
      <c r="D8381" s="165">
        <f t="shared" si="522"/>
        <v>16</v>
      </c>
      <c r="E8381" s="165">
        <f>+Exports!B8384</f>
        <v>3</v>
      </c>
      <c r="F8381" s="165">
        <f>+WEEKDAY(ExportsELAP[[#This Row],[Date Prevailing]],1)</f>
        <v>6</v>
      </c>
      <c r="G8381" s="165">
        <f>+COUNTIFS(ECR_Hours!$K$6:$K$7,ExportsELAP[[#This Row],[Date Prevailing]])</f>
        <v>0</v>
      </c>
      <c r="H8381" s="165">
        <f t="shared" si="523"/>
        <v>6</v>
      </c>
      <c r="I8381" s="166">
        <f>+Exports!G8384</f>
        <v>4.5651999999999999</v>
      </c>
      <c r="J8381" s="166">
        <f>+'ELAP_IPCO-APND'!D8384</f>
        <v>262.60514000000001</v>
      </c>
      <c r="K8381" s="166">
        <f>+(ExportsELAP[[#This Row],[Exports kWh - MPT]]/1000)*ExportsELAP[[#This Row],[EIM Price]]</f>
        <v>1.1988449851280001</v>
      </c>
      <c r="L8381" s="167" t="str">
        <f>+INDEX(ECR_Hours!$I$12:$I$15,MATCH(ExportsELAP[[#This Row],[Date Prevailing]],ECR_Hours!$H$12:$H$15,1))</f>
        <v>NS</v>
      </c>
      <c r="M83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2" spans="1:13" x14ac:dyDescent="0.25">
      <c r="A8382" s="164">
        <f>+Exports!A8385</f>
        <v>44911</v>
      </c>
      <c r="B8382" s="165">
        <f t="shared" si="520"/>
        <v>2022</v>
      </c>
      <c r="C8382" s="165">
        <f t="shared" si="521"/>
        <v>12</v>
      </c>
      <c r="D8382" s="165">
        <f t="shared" si="522"/>
        <v>16</v>
      </c>
      <c r="E8382" s="165">
        <f>+Exports!B8385</f>
        <v>4</v>
      </c>
      <c r="F8382" s="165">
        <f>+WEEKDAY(ExportsELAP[[#This Row],[Date Prevailing]],1)</f>
        <v>6</v>
      </c>
      <c r="G8382" s="165">
        <f>+COUNTIFS(ECR_Hours!$K$6:$K$7,ExportsELAP[[#This Row],[Date Prevailing]])</f>
        <v>0</v>
      </c>
      <c r="H8382" s="165">
        <f t="shared" si="523"/>
        <v>6</v>
      </c>
      <c r="I8382" s="166">
        <f>+Exports!G8385</f>
        <v>4.3652999999999897</v>
      </c>
      <c r="J8382" s="166">
        <f>+'ELAP_IPCO-APND'!D8385</f>
        <v>253.3075</v>
      </c>
      <c r="K8382" s="166">
        <f>+(ExportsELAP[[#This Row],[Exports kWh - MPT]]/1000)*ExportsELAP[[#This Row],[EIM Price]]</f>
        <v>1.1057632297499973</v>
      </c>
      <c r="L8382" s="167" t="str">
        <f>+INDEX(ECR_Hours!$I$12:$I$15,MATCH(ExportsELAP[[#This Row],[Date Prevailing]],ECR_Hours!$H$12:$H$15,1))</f>
        <v>NS</v>
      </c>
      <c r="M83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3" spans="1:13" x14ac:dyDescent="0.25">
      <c r="A8383" s="164">
        <f>+Exports!A8386</f>
        <v>44911</v>
      </c>
      <c r="B8383" s="165">
        <f t="shared" si="520"/>
        <v>2022</v>
      </c>
      <c r="C8383" s="165">
        <f t="shared" si="521"/>
        <v>12</v>
      </c>
      <c r="D8383" s="165">
        <f t="shared" si="522"/>
        <v>16</v>
      </c>
      <c r="E8383" s="165">
        <f>+Exports!B8386</f>
        <v>5</v>
      </c>
      <c r="F8383" s="165">
        <f>+WEEKDAY(ExportsELAP[[#This Row],[Date Prevailing]],1)</f>
        <v>6</v>
      </c>
      <c r="G8383" s="165">
        <f>+COUNTIFS(ECR_Hours!$K$6:$K$7,ExportsELAP[[#This Row],[Date Prevailing]])</f>
        <v>0</v>
      </c>
      <c r="H8383" s="165">
        <f t="shared" si="523"/>
        <v>6</v>
      </c>
      <c r="I8383" s="166">
        <f>+Exports!G8386</f>
        <v>6.3974000000000002</v>
      </c>
      <c r="J8383" s="166">
        <f>+'ELAP_IPCO-APND'!D8386</f>
        <v>260.54865999999998</v>
      </c>
      <c r="K8383" s="166">
        <f>+(ExportsELAP[[#This Row],[Exports kWh - MPT]]/1000)*ExportsELAP[[#This Row],[EIM Price]]</f>
        <v>1.6668339974839999</v>
      </c>
      <c r="L8383" s="167" t="str">
        <f>+INDEX(ECR_Hours!$I$12:$I$15,MATCH(ExportsELAP[[#This Row],[Date Prevailing]],ECR_Hours!$H$12:$H$15,1))</f>
        <v>NS</v>
      </c>
      <c r="M83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4" spans="1:13" x14ac:dyDescent="0.25">
      <c r="A8384" s="164">
        <f>+Exports!A8387</f>
        <v>44911</v>
      </c>
      <c r="B8384" s="165">
        <f t="shared" si="520"/>
        <v>2022</v>
      </c>
      <c r="C8384" s="165">
        <f t="shared" si="521"/>
        <v>12</v>
      </c>
      <c r="D8384" s="165">
        <f t="shared" si="522"/>
        <v>16</v>
      </c>
      <c r="E8384" s="165">
        <f>+Exports!B8387</f>
        <v>6</v>
      </c>
      <c r="F8384" s="165">
        <f>+WEEKDAY(ExportsELAP[[#This Row],[Date Prevailing]],1)</f>
        <v>6</v>
      </c>
      <c r="G8384" s="165">
        <f>+COUNTIFS(ECR_Hours!$K$6:$K$7,ExportsELAP[[#This Row],[Date Prevailing]])</f>
        <v>0</v>
      </c>
      <c r="H8384" s="165">
        <f t="shared" si="523"/>
        <v>6</v>
      </c>
      <c r="I8384" s="166">
        <f>+Exports!G8387</f>
        <v>4.6694999999999895</v>
      </c>
      <c r="J8384" s="166">
        <f>+'ELAP_IPCO-APND'!D8387</f>
        <v>278.80378999999999</v>
      </c>
      <c r="K8384" s="166">
        <f>+(ExportsELAP[[#This Row],[Exports kWh - MPT]]/1000)*ExportsELAP[[#This Row],[EIM Price]]</f>
        <v>1.301874297404997</v>
      </c>
      <c r="L8384" s="167" t="str">
        <f>+INDEX(ECR_Hours!$I$12:$I$15,MATCH(ExportsELAP[[#This Row],[Date Prevailing]],ECR_Hours!$H$12:$H$15,1))</f>
        <v>NS</v>
      </c>
      <c r="M83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5" spans="1:13" x14ac:dyDescent="0.25">
      <c r="A8385" s="164">
        <f>+Exports!A8388</f>
        <v>44911</v>
      </c>
      <c r="B8385" s="165">
        <f t="shared" si="520"/>
        <v>2022</v>
      </c>
      <c r="C8385" s="165">
        <f t="shared" si="521"/>
        <v>12</v>
      </c>
      <c r="D8385" s="165">
        <f t="shared" si="522"/>
        <v>16</v>
      </c>
      <c r="E8385" s="165">
        <f>+Exports!B8388</f>
        <v>7</v>
      </c>
      <c r="F8385" s="165">
        <f>+WEEKDAY(ExportsELAP[[#This Row],[Date Prevailing]],1)</f>
        <v>6</v>
      </c>
      <c r="G8385" s="165">
        <f>+COUNTIFS(ECR_Hours!$K$6:$K$7,ExportsELAP[[#This Row],[Date Prevailing]])</f>
        <v>0</v>
      </c>
      <c r="H8385" s="165">
        <f t="shared" si="523"/>
        <v>6</v>
      </c>
      <c r="I8385" s="166">
        <f>+Exports!G8388</f>
        <v>4.1783000000000001</v>
      </c>
      <c r="J8385" s="166">
        <f>+'ELAP_IPCO-APND'!D8388</f>
        <v>280.52744000000001</v>
      </c>
      <c r="K8385" s="166">
        <f>+(ExportsELAP[[#This Row],[Exports kWh - MPT]]/1000)*ExportsELAP[[#This Row],[EIM Price]]</f>
        <v>1.1721278025520001</v>
      </c>
      <c r="L8385" s="167" t="str">
        <f>+INDEX(ECR_Hours!$I$12:$I$15,MATCH(ExportsELAP[[#This Row],[Date Prevailing]],ECR_Hours!$H$12:$H$15,1))</f>
        <v>NS</v>
      </c>
      <c r="M83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6" spans="1:13" x14ac:dyDescent="0.25">
      <c r="A8386" s="164">
        <f>+Exports!A8389</f>
        <v>44911</v>
      </c>
      <c r="B8386" s="165">
        <f t="shared" ref="B8386:B8449" si="524">+YEAR(A8386)</f>
        <v>2022</v>
      </c>
      <c r="C8386" s="165">
        <f t="shared" ref="C8386:C8449" si="525">+MONTH(A8386)</f>
        <v>12</v>
      </c>
      <c r="D8386" s="165">
        <f t="shared" ref="D8386:D8449" si="526">+DAY(A8386)</f>
        <v>16</v>
      </c>
      <c r="E8386" s="165">
        <f>+Exports!B8389</f>
        <v>8</v>
      </c>
      <c r="F8386" s="165">
        <f>+WEEKDAY(ExportsELAP[[#This Row],[Date Prevailing]],1)</f>
        <v>6</v>
      </c>
      <c r="G8386" s="165">
        <f>+COUNTIFS(ECR_Hours!$K$6:$K$7,ExportsELAP[[#This Row],[Date Prevailing]])</f>
        <v>0</v>
      </c>
      <c r="H8386" s="165">
        <f t="shared" ref="H8386:H8449" si="527">+IF(G8386=1,0,F8386)</f>
        <v>6</v>
      </c>
      <c r="I8386" s="166">
        <f>+Exports!G8389</f>
        <v>4.0506999999999991</v>
      </c>
      <c r="J8386" s="166">
        <f>+'ELAP_IPCO-APND'!D8389</f>
        <v>272.31835999999998</v>
      </c>
      <c r="K8386" s="166">
        <f>+(ExportsELAP[[#This Row],[Exports kWh - MPT]]/1000)*ExportsELAP[[#This Row],[EIM Price]]</f>
        <v>1.1030799808519998</v>
      </c>
      <c r="L8386" s="167" t="str">
        <f>+INDEX(ECR_Hours!$I$12:$I$15,MATCH(ExportsELAP[[#This Row],[Date Prevailing]],ECR_Hours!$H$12:$H$15,1))</f>
        <v>NS</v>
      </c>
      <c r="M83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7" spans="1:13" x14ac:dyDescent="0.25">
      <c r="A8387" s="164">
        <f>+Exports!A8390</f>
        <v>44911</v>
      </c>
      <c r="B8387" s="165">
        <f t="shared" si="524"/>
        <v>2022</v>
      </c>
      <c r="C8387" s="165">
        <f t="shared" si="525"/>
        <v>12</v>
      </c>
      <c r="D8387" s="165">
        <f t="shared" si="526"/>
        <v>16</v>
      </c>
      <c r="E8387" s="165">
        <f>+Exports!B8390</f>
        <v>9</v>
      </c>
      <c r="F8387" s="165">
        <f>+WEEKDAY(ExportsELAP[[#This Row],[Date Prevailing]],1)</f>
        <v>6</v>
      </c>
      <c r="G8387" s="165">
        <f>+COUNTIFS(ECR_Hours!$K$6:$K$7,ExportsELAP[[#This Row],[Date Prevailing]])</f>
        <v>0</v>
      </c>
      <c r="H8387" s="165">
        <f t="shared" si="527"/>
        <v>6</v>
      </c>
      <c r="I8387" s="166">
        <f>+Exports!G8390</f>
        <v>302.37059999999997</v>
      </c>
      <c r="J8387" s="166">
        <f>+'ELAP_IPCO-APND'!D8390</f>
        <v>287.47701000000001</v>
      </c>
      <c r="K8387" s="166">
        <f>+(ExportsELAP[[#This Row],[Exports kWh - MPT]]/1000)*ExportsELAP[[#This Row],[EIM Price]]</f>
        <v>86.924595999906003</v>
      </c>
      <c r="L8387" s="167" t="str">
        <f>+INDEX(ECR_Hours!$I$12:$I$15,MATCH(ExportsELAP[[#This Row],[Date Prevailing]],ECR_Hours!$H$12:$H$15,1))</f>
        <v>NS</v>
      </c>
      <c r="M83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8" spans="1:13" x14ac:dyDescent="0.25">
      <c r="A8388" s="164">
        <f>+Exports!A8391</f>
        <v>44911</v>
      </c>
      <c r="B8388" s="165">
        <f t="shared" si="524"/>
        <v>2022</v>
      </c>
      <c r="C8388" s="165">
        <f t="shared" si="525"/>
        <v>12</v>
      </c>
      <c r="D8388" s="165">
        <f t="shared" si="526"/>
        <v>16</v>
      </c>
      <c r="E8388" s="165">
        <f>+Exports!B8391</f>
        <v>10</v>
      </c>
      <c r="F8388" s="165">
        <f>+WEEKDAY(ExportsELAP[[#This Row],[Date Prevailing]],1)</f>
        <v>6</v>
      </c>
      <c r="G8388" s="165">
        <f>+COUNTIFS(ECR_Hours!$K$6:$K$7,ExportsELAP[[#This Row],[Date Prevailing]])</f>
        <v>0</v>
      </c>
      <c r="H8388" s="165">
        <f t="shared" si="527"/>
        <v>6</v>
      </c>
      <c r="I8388" s="166">
        <f>+Exports!G8391</f>
        <v>1520.5832999999998</v>
      </c>
      <c r="J8388" s="166">
        <f>+'ELAP_IPCO-APND'!D8391</f>
        <v>285.37572999999998</v>
      </c>
      <c r="K8388" s="166">
        <f>+(ExportsELAP[[#This Row],[Exports kWh - MPT]]/1000)*ExportsELAP[[#This Row],[EIM Price]]</f>
        <v>433.93756926330889</v>
      </c>
      <c r="L8388" s="167" t="str">
        <f>+INDEX(ECR_Hours!$I$12:$I$15,MATCH(ExportsELAP[[#This Row],[Date Prevailing]],ECR_Hours!$H$12:$H$15,1))</f>
        <v>NS</v>
      </c>
      <c r="M83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89" spans="1:13" x14ac:dyDescent="0.25">
      <c r="A8389" s="164">
        <f>+Exports!A8392</f>
        <v>44911</v>
      </c>
      <c r="B8389" s="165">
        <f t="shared" si="524"/>
        <v>2022</v>
      </c>
      <c r="C8389" s="165">
        <f t="shared" si="525"/>
        <v>12</v>
      </c>
      <c r="D8389" s="165">
        <f t="shared" si="526"/>
        <v>16</v>
      </c>
      <c r="E8389" s="165">
        <f>+Exports!B8392</f>
        <v>11</v>
      </c>
      <c r="F8389" s="165">
        <f>+WEEKDAY(ExportsELAP[[#This Row],[Date Prevailing]],1)</f>
        <v>6</v>
      </c>
      <c r="G8389" s="165">
        <f>+COUNTIFS(ECR_Hours!$K$6:$K$7,ExportsELAP[[#This Row],[Date Prevailing]])</f>
        <v>0</v>
      </c>
      <c r="H8389" s="165">
        <f t="shared" si="527"/>
        <v>6</v>
      </c>
      <c r="I8389" s="166">
        <f>+Exports!G8392</f>
        <v>3527.4814999999999</v>
      </c>
      <c r="J8389" s="166">
        <f>+'ELAP_IPCO-APND'!D8392</f>
        <v>279.19232</v>
      </c>
      <c r="K8389" s="166">
        <f>+(ExportsELAP[[#This Row],[Exports kWh - MPT]]/1000)*ExportsELAP[[#This Row],[EIM Price]]</f>
        <v>984.84574374208</v>
      </c>
      <c r="L8389" s="167" t="str">
        <f>+INDEX(ECR_Hours!$I$12:$I$15,MATCH(ExportsELAP[[#This Row],[Date Prevailing]],ECR_Hours!$H$12:$H$15,1))</f>
        <v>NS</v>
      </c>
      <c r="M83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0" spans="1:13" x14ac:dyDescent="0.25">
      <c r="A8390" s="164">
        <f>+Exports!A8393</f>
        <v>44911</v>
      </c>
      <c r="B8390" s="165">
        <f t="shared" si="524"/>
        <v>2022</v>
      </c>
      <c r="C8390" s="165">
        <f t="shared" si="525"/>
        <v>12</v>
      </c>
      <c r="D8390" s="165">
        <f t="shared" si="526"/>
        <v>16</v>
      </c>
      <c r="E8390" s="165">
        <f>+Exports!B8393</f>
        <v>12</v>
      </c>
      <c r="F8390" s="165">
        <f>+WEEKDAY(ExportsELAP[[#This Row],[Date Prevailing]],1)</f>
        <v>6</v>
      </c>
      <c r="G8390" s="165">
        <f>+COUNTIFS(ECR_Hours!$K$6:$K$7,ExportsELAP[[#This Row],[Date Prevailing]])</f>
        <v>0</v>
      </c>
      <c r="H8390" s="165">
        <f t="shared" si="527"/>
        <v>6</v>
      </c>
      <c r="I8390" s="166">
        <f>+Exports!G8393</f>
        <v>8080.5106999999998</v>
      </c>
      <c r="J8390" s="166">
        <f>+'ELAP_IPCO-APND'!D8393</f>
        <v>244.65585999999999</v>
      </c>
      <c r="K8390" s="166">
        <f>+(ExportsELAP[[#This Row],[Exports kWh - MPT]]/1000)*ExportsELAP[[#This Row],[EIM Price]]</f>
        <v>1976.9442945477019</v>
      </c>
      <c r="L8390" s="167" t="str">
        <f>+INDEX(ECR_Hours!$I$12:$I$15,MATCH(ExportsELAP[[#This Row],[Date Prevailing]],ECR_Hours!$H$12:$H$15,1))</f>
        <v>NS</v>
      </c>
      <c r="M83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1" spans="1:13" x14ac:dyDescent="0.25">
      <c r="A8391" s="164">
        <f>+Exports!A8394</f>
        <v>44911</v>
      </c>
      <c r="B8391" s="165">
        <f t="shared" si="524"/>
        <v>2022</v>
      </c>
      <c r="C8391" s="165">
        <f t="shared" si="525"/>
        <v>12</v>
      </c>
      <c r="D8391" s="165">
        <f t="shared" si="526"/>
        <v>16</v>
      </c>
      <c r="E8391" s="165">
        <f>+Exports!B8394</f>
        <v>13</v>
      </c>
      <c r="F8391" s="165">
        <f>+WEEKDAY(ExportsELAP[[#This Row],[Date Prevailing]],1)</f>
        <v>6</v>
      </c>
      <c r="G8391" s="165">
        <f>+COUNTIFS(ECR_Hours!$K$6:$K$7,ExportsELAP[[#This Row],[Date Prevailing]])</f>
        <v>0</v>
      </c>
      <c r="H8391" s="165">
        <f t="shared" si="527"/>
        <v>6</v>
      </c>
      <c r="I8391" s="166">
        <f>+Exports!G8394</f>
        <v>10191.420399999999</v>
      </c>
      <c r="J8391" s="166">
        <f>+'ELAP_IPCO-APND'!D8394</f>
        <v>236.93826000000001</v>
      </c>
      <c r="K8391" s="166">
        <f>+(ExportsELAP[[#This Row],[Exports kWh - MPT]]/1000)*ExportsELAP[[#This Row],[EIM Price]]</f>
        <v>2414.7374165045039</v>
      </c>
      <c r="L8391" s="167" t="str">
        <f>+INDEX(ECR_Hours!$I$12:$I$15,MATCH(ExportsELAP[[#This Row],[Date Prevailing]],ECR_Hours!$H$12:$H$15,1))</f>
        <v>NS</v>
      </c>
      <c r="M83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2" spans="1:13" x14ac:dyDescent="0.25">
      <c r="A8392" s="164">
        <f>+Exports!A8395</f>
        <v>44911</v>
      </c>
      <c r="B8392" s="165">
        <f t="shared" si="524"/>
        <v>2022</v>
      </c>
      <c r="C8392" s="165">
        <f t="shared" si="525"/>
        <v>12</v>
      </c>
      <c r="D8392" s="165">
        <f t="shared" si="526"/>
        <v>16</v>
      </c>
      <c r="E8392" s="165">
        <f>+Exports!B8395</f>
        <v>14</v>
      </c>
      <c r="F8392" s="165">
        <f>+WEEKDAY(ExportsELAP[[#This Row],[Date Prevailing]],1)</f>
        <v>6</v>
      </c>
      <c r="G8392" s="165">
        <f>+COUNTIFS(ECR_Hours!$K$6:$K$7,ExportsELAP[[#This Row],[Date Prevailing]])</f>
        <v>0</v>
      </c>
      <c r="H8392" s="165">
        <f t="shared" si="527"/>
        <v>6</v>
      </c>
      <c r="I8392" s="166">
        <f>+Exports!G8395</f>
        <v>9823.2630000000008</v>
      </c>
      <c r="J8392" s="166">
        <f>+'ELAP_IPCO-APND'!D8395</f>
        <v>233.26920000000001</v>
      </c>
      <c r="K8392" s="166">
        <f>+(ExportsELAP[[#This Row],[Exports kWh - MPT]]/1000)*ExportsELAP[[#This Row],[EIM Price]]</f>
        <v>2291.4647013996005</v>
      </c>
      <c r="L8392" s="167" t="str">
        <f>+INDEX(ECR_Hours!$I$12:$I$15,MATCH(ExportsELAP[[#This Row],[Date Prevailing]],ECR_Hours!$H$12:$H$15,1))</f>
        <v>NS</v>
      </c>
      <c r="M83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3" spans="1:13" x14ac:dyDescent="0.25">
      <c r="A8393" s="164">
        <f>+Exports!A8396</f>
        <v>44911</v>
      </c>
      <c r="B8393" s="165">
        <f t="shared" si="524"/>
        <v>2022</v>
      </c>
      <c r="C8393" s="165">
        <f t="shared" si="525"/>
        <v>12</v>
      </c>
      <c r="D8393" s="165">
        <f t="shared" si="526"/>
        <v>16</v>
      </c>
      <c r="E8393" s="165">
        <f>+Exports!B8396</f>
        <v>15</v>
      </c>
      <c r="F8393" s="165">
        <f>+WEEKDAY(ExportsELAP[[#This Row],[Date Prevailing]],1)</f>
        <v>6</v>
      </c>
      <c r="G8393" s="165">
        <f>+COUNTIFS(ECR_Hours!$K$6:$K$7,ExportsELAP[[#This Row],[Date Prevailing]])</f>
        <v>0</v>
      </c>
      <c r="H8393" s="165">
        <f t="shared" si="527"/>
        <v>6</v>
      </c>
      <c r="I8393" s="166">
        <f>+Exports!G8396</f>
        <v>6903.0666999999994</v>
      </c>
      <c r="J8393" s="166">
        <f>+'ELAP_IPCO-APND'!D8396</f>
        <v>215.43047999999999</v>
      </c>
      <c r="K8393" s="166">
        <f>+(ExportsELAP[[#This Row],[Exports kWh - MPT]]/1000)*ExportsELAP[[#This Row],[EIM Price]]</f>
        <v>1487.1309726530158</v>
      </c>
      <c r="L8393" s="167" t="str">
        <f>+INDEX(ECR_Hours!$I$12:$I$15,MATCH(ExportsELAP[[#This Row],[Date Prevailing]],ECR_Hours!$H$12:$H$15,1))</f>
        <v>NS</v>
      </c>
      <c r="M83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4" spans="1:13" x14ac:dyDescent="0.25">
      <c r="A8394" s="164">
        <f>+Exports!A8397</f>
        <v>44911</v>
      </c>
      <c r="B8394" s="165">
        <f t="shared" si="524"/>
        <v>2022</v>
      </c>
      <c r="C8394" s="165">
        <f t="shared" si="525"/>
        <v>12</v>
      </c>
      <c r="D8394" s="165">
        <f t="shared" si="526"/>
        <v>16</v>
      </c>
      <c r="E8394" s="165">
        <f>+Exports!B8397</f>
        <v>16</v>
      </c>
      <c r="F8394" s="165">
        <f>+WEEKDAY(ExportsELAP[[#This Row],[Date Prevailing]],1)</f>
        <v>6</v>
      </c>
      <c r="G8394" s="165">
        <f>+COUNTIFS(ECR_Hours!$K$6:$K$7,ExportsELAP[[#This Row],[Date Prevailing]])</f>
        <v>0</v>
      </c>
      <c r="H8394" s="165">
        <f t="shared" si="527"/>
        <v>6</v>
      </c>
      <c r="I8394" s="166">
        <f>+Exports!G8397</f>
        <v>3473.462</v>
      </c>
      <c r="J8394" s="166">
        <f>+'ELAP_IPCO-APND'!D8397</f>
        <v>205.41426999999999</v>
      </c>
      <c r="K8394" s="166">
        <f>+(ExportsELAP[[#This Row],[Exports kWh - MPT]]/1000)*ExportsELAP[[#This Row],[EIM Price]]</f>
        <v>713.49866110274002</v>
      </c>
      <c r="L8394" s="167" t="str">
        <f>+INDEX(ECR_Hours!$I$12:$I$15,MATCH(ExportsELAP[[#This Row],[Date Prevailing]],ECR_Hours!$H$12:$H$15,1))</f>
        <v>NS</v>
      </c>
      <c r="M83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5" spans="1:13" x14ac:dyDescent="0.25">
      <c r="A8395" s="164">
        <f>+Exports!A8398</f>
        <v>44911</v>
      </c>
      <c r="B8395" s="165">
        <f t="shared" si="524"/>
        <v>2022</v>
      </c>
      <c r="C8395" s="165">
        <f t="shared" si="525"/>
        <v>12</v>
      </c>
      <c r="D8395" s="165">
        <f t="shared" si="526"/>
        <v>16</v>
      </c>
      <c r="E8395" s="165">
        <f>+Exports!B8398</f>
        <v>17</v>
      </c>
      <c r="F8395" s="165">
        <f>+WEEKDAY(ExportsELAP[[#This Row],[Date Prevailing]],1)</f>
        <v>6</v>
      </c>
      <c r="G8395" s="165">
        <f>+COUNTIFS(ECR_Hours!$K$6:$K$7,ExportsELAP[[#This Row],[Date Prevailing]])</f>
        <v>0</v>
      </c>
      <c r="H8395" s="165">
        <f t="shared" si="527"/>
        <v>6</v>
      </c>
      <c r="I8395" s="166">
        <f>+Exports!G8398</f>
        <v>968.63259999999991</v>
      </c>
      <c r="J8395" s="166">
        <f>+'ELAP_IPCO-APND'!D8398</f>
        <v>234.227</v>
      </c>
      <c r="K8395" s="166">
        <f>+(ExportsELAP[[#This Row],[Exports kWh - MPT]]/1000)*ExportsELAP[[#This Row],[EIM Price]]</f>
        <v>226.8799080002</v>
      </c>
      <c r="L8395" s="167" t="str">
        <f>+INDEX(ECR_Hours!$I$12:$I$15,MATCH(ExportsELAP[[#This Row],[Date Prevailing]],ECR_Hours!$H$12:$H$15,1))</f>
        <v>NS</v>
      </c>
      <c r="M83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6" spans="1:13" x14ac:dyDescent="0.25">
      <c r="A8396" s="164">
        <f>+Exports!A8399</f>
        <v>44911</v>
      </c>
      <c r="B8396" s="165">
        <f t="shared" si="524"/>
        <v>2022</v>
      </c>
      <c r="C8396" s="165">
        <f t="shared" si="525"/>
        <v>12</v>
      </c>
      <c r="D8396" s="165">
        <f t="shared" si="526"/>
        <v>16</v>
      </c>
      <c r="E8396" s="165">
        <f>+Exports!B8399</f>
        <v>18</v>
      </c>
      <c r="F8396" s="165">
        <f>+WEEKDAY(ExportsELAP[[#This Row],[Date Prevailing]],1)</f>
        <v>6</v>
      </c>
      <c r="G8396" s="165">
        <f>+COUNTIFS(ECR_Hours!$K$6:$K$7,ExportsELAP[[#This Row],[Date Prevailing]])</f>
        <v>0</v>
      </c>
      <c r="H8396" s="165">
        <f t="shared" si="527"/>
        <v>6</v>
      </c>
      <c r="I8396" s="166">
        <f>+Exports!G8399</f>
        <v>9.3372999999999902</v>
      </c>
      <c r="J8396" s="166">
        <f>+'ELAP_IPCO-APND'!D8399</f>
        <v>286.28514000000001</v>
      </c>
      <c r="K8396" s="166">
        <f>+(ExportsELAP[[#This Row],[Exports kWh - MPT]]/1000)*ExportsELAP[[#This Row],[EIM Price]]</f>
        <v>2.6731302377219972</v>
      </c>
      <c r="L8396" s="167" t="str">
        <f>+INDEX(ECR_Hours!$I$12:$I$15,MATCH(ExportsELAP[[#This Row],[Date Prevailing]],ECR_Hours!$H$12:$H$15,1))</f>
        <v>NS</v>
      </c>
      <c r="M83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7" spans="1:13" x14ac:dyDescent="0.25">
      <c r="A8397" s="164">
        <f>+Exports!A8400</f>
        <v>44911</v>
      </c>
      <c r="B8397" s="165">
        <f t="shared" si="524"/>
        <v>2022</v>
      </c>
      <c r="C8397" s="165">
        <f t="shared" si="525"/>
        <v>12</v>
      </c>
      <c r="D8397" s="165">
        <f t="shared" si="526"/>
        <v>16</v>
      </c>
      <c r="E8397" s="165">
        <f>+Exports!B8400</f>
        <v>19</v>
      </c>
      <c r="F8397" s="165">
        <f>+WEEKDAY(ExportsELAP[[#This Row],[Date Prevailing]],1)</f>
        <v>6</v>
      </c>
      <c r="G8397" s="165">
        <f>+COUNTIFS(ECR_Hours!$K$6:$K$7,ExportsELAP[[#This Row],[Date Prevailing]])</f>
        <v>0</v>
      </c>
      <c r="H8397" s="165">
        <f t="shared" si="527"/>
        <v>6</v>
      </c>
      <c r="I8397" s="166">
        <f>+Exports!G8400</f>
        <v>2.5871999999999997</v>
      </c>
      <c r="J8397" s="166">
        <f>+'ELAP_IPCO-APND'!D8400</f>
        <v>329.56668000000002</v>
      </c>
      <c r="K8397" s="166">
        <f>+(ExportsELAP[[#This Row],[Exports kWh - MPT]]/1000)*ExportsELAP[[#This Row],[EIM Price]]</f>
        <v>0.85265491449599995</v>
      </c>
      <c r="L8397" s="167" t="str">
        <f>+INDEX(ECR_Hours!$I$12:$I$15,MATCH(ExportsELAP[[#This Row],[Date Prevailing]],ECR_Hours!$H$12:$H$15,1))</f>
        <v>NS</v>
      </c>
      <c r="M83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8" spans="1:13" x14ac:dyDescent="0.25">
      <c r="A8398" s="164">
        <f>+Exports!A8401</f>
        <v>44911</v>
      </c>
      <c r="B8398" s="165">
        <f t="shared" si="524"/>
        <v>2022</v>
      </c>
      <c r="C8398" s="165">
        <f t="shared" si="525"/>
        <v>12</v>
      </c>
      <c r="D8398" s="165">
        <f t="shared" si="526"/>
        <v>16</v>
      </c>
      <c r="E8398" s="165">
        <f>+Exports!B8401</f>
        <v>20</v>
      </c>
      <c r="F8398" s="165">
        <f>+WEEKDAY(ExportsELAP[[#This Row],[Date Prevailing]],1)</f>
        <v>6</v>
      </c>
      <c r="G8398" s="165">
        <f>+COUNTIFS(ECR_Hours!$K$6:$K$7,ExportsELAP[[#This Row],[Date Prevailing]])</f>
        <v>0</v>
      </c>
      <c r="H8398" s="165">
        <f t="shared" si="527"/>
        <v>6</v>
      </c>
      <c r="I8398" s="166">
        <f>+Exports!G8401</f>
        <v>2.2421999999999902</v>
      </c>
      <c r="J8398" s="166">
        <f>+'ELAP_IPCO-APND'!D8401</f>
        <v>312.11210999999997</v>
      </c>
      <c r="K8398" s="166">
        <f>+(ExportsELAP[[#This Row],[Exports kWh - MPT]]/1000)*ExportsELAP[[#This Row],[EIM Price]]</f>
        <v>0.69981777304199688</v>
      </c>
      <c r="L8398" s="167" t="str">
        <f>+INDEX(ECR_Hours!$I$12:$I$15,MATCH(ExportsELAP[[#This Row],[Date Prevailing]],ECR_Hours!$H$12:$H$15,1))</f>
        <v>NS</v>
      </c>
      <c r="M83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399" spans="1:13" x14ac:dyDescent="0.25">
      <c r="A8399" s="164">
        <f>+Exports!A8402</f>
        <v>44911</v>
      </c>
      <c r="B8399" s="165">
        <f t="shared" si="524"/>
        <v>2022</v>
      </c>
      <c r="C8399" s="165">
        <f t="shared" si="525"/>
        <v>12</v>
      </c>
      <c r="D8399" s="165">
        <f t="shared" si="526"/>
        <v>16</v>
      </c>
      <c r="E8399" s="165">
        <f>+Exports!B8402</f>
        <v>21</v>
      </c>
      <c r="F8399" s="165">
        <f>+WEEKDAY(ExportsELAP[[#This Row],[Date Prevailing]],1)</f>
        <v>6</v>
      </c>
      <c r="G8399" s="165">
        <f>+COUNTIFS(ECR_Hours!$K$6:$K$7,ExportsELAP[[#This Row],[Date Prevailing]])</f>
        <v>0</v>
      </c>
      <c r="H8399" s="165">
        <f t="shared" si="527"/>
        <v>6</v>
      </c>
      <c r="I8399" s="166">
        <f>+Exports!G8402</f>
        <v>2.7837999999999892</v>
      </c>
      <c r="J8399" s="166">
        <f>+'ELAP_IPCO-APND'!D8402</f>
        <v>299.21449999999999</v>
      </c>
      <c r="K8399" s="166">
        <f>+(ExportsELAP[[#This Row],[Exports kWh - MPT]]/1000)*ExportsELAP[[#This Row],[EIM Price]]</f>
        <v>0.83295332509999664</v>
      </c>
      <c r="L8399" s="167" t="str">
        <f>+INDEX(ECR_Hours!$I$12:$I$15,MATCH(ExportsELAP[[#This Row],[Date Prevailing]],ECR_Hours!$H$12:$H$15,1))</f>
        <v>NS</v>
      </c>
      <c r="M83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0" spans="1:13" x14ac:dyDescent="0.25">
      <c r="A8400" s="164">
        <f>+Exports!A8403</f>
        <v>44911</v>
      </c>
      <c r="B8400" s="165">
        <f t="shared" si="524"/>
        <v>2022</v>
      </c>
      <c r="C8400" s="165">
        <f t="shared" si="525"/>
        <v>12</v>
      </c>
      <c r="D8400" s="165">
        <f t="shared" si="526"/>
        <v>16</v>
      </c>
      <c r="E8400" s="165">
        <f>+Exports!B8403</f>
        <v>22</v>
      </c>
      <c r="F8400" s="165">
        <f>+WEEKDAY(ExportsELAP[[#This Row],[Date Prevailing]],1)</f>
        <v>6</v>
      </c>
      <c r="G8400" s="165">
        <f>+COUNTIFS(ECR_Hours!$K$6:$K$7,ExportsELAP[[#This Row],[Date Prevailing]])</f>
        <v>0</v>
      </c>
      <c r="H8400" s="165">
        <f t="shared" si="527"/>
        <v>6</v>
      </c>
      <c r="I8400" s="166">
        <f>+Exports!G8403</f>
        <v>2.8683999999999998</v>
      </c>
      <c r="J8400" s="166">
        <f>+'ELAP_IPCO-APND'!D8403</f>
        <v>302.47590000000002</v>
      </c>
      <c r="K8400" s="166">
        <f>+(ExportsELAP[[#This Row],[Exports kWh - MPT]]/1000)*ExportsELAP[[#This Row],[EIM Price]]</f>
        <v>0.86762187155999992</v>
      </c>
      <c r="L8400" s="167" t="str">
        <f>+INDEX(ECR_Hours!$I$12:$I$15,MATCH(ExportsELAP[[#This Row],[Date Prevailing]],ECR_Hours!$H$12:$H$15,1))</f>
        <v>NS</v>
      </c>
      <c r="M84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1" spans="1:13" x14ac:dyDescent="0.25">
      <c r="A8401" s="164">
        <f>+Exports!A8404</f>
        <v>44911</v>
      </c>
      <c r="B8401" s="165">
        <f t="shared" si="524"/>
        <v>2022</v>
      </c>
      <c r="C8401" s="165">
        <f t="shared" si="525"/>
        <v>12</v>
      </c>
      <c r="D8401" s="165">
        <f t="shared" si="526"/>
        <v>16</v>
      </c>
      <c r="E8401" s="165">
        <f>+Exports!B8404</f>
        <v>23</v>
      </c>
      <c r="F8401" s="165">
        <f>+WEEKDAY(ExportsELAP[[#This Row],[Date Prevailing]],1)</f>
        <v>6</v>
      </c>
      <c r="G8401" s="165">
        <f>+COUNTIFS(ECR_Hours!$K$6:$K$7,ExportsELAP[[#This Row],[Date Prevailing]])</f>
        <v>0</v>
      </c>
      <c r="H8401" s="165">
        <f t="shared" si="527"/>
        <v>6</v>
      </c>
      <c r="I8401" s="166">
        <f>+Exports!G8404</f>
        <v>4.6553999999999904</v>
      </c>
      <c r="J8401" s="166">
        <f>+'ELAP_IPCO-APND'!D8404</f>
        <v>271.85023000000001</v>
      </c>
      <c r="K8401" s="166">
        <f>+(ExportsELAP[[#This Row],[Exports kWh - MPT]]/1000)*ExportsELAP[[#This Row],[EIM Price]]</f>
        <v>1.2655715607419973</v>
      </c>
      <c r="L8401" s="167" t="str">
        <f>+INDEX(ECR_Hours!$I$12:$I$15,MATCH(ExportsELAP[[#This Row],[Date Prevailing]],ECR_Hours!$H$12:$H$15,1))</f>
        <v>NS</v>
      </c>
      <c r="M84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2" spans="1:13" x14ac:dyDescent="0.25">
      <c r="A8402" s="164">
        <f>+Exports!A8405</f>
        <v>44911</v>
      </c>
      <c r="B8402" s="165">
        <f t="shared" si="524"/>
        <v>2022</v>
      </c>
      <c r="C8402" s="165">
        <f t="shared" si="525"/>
        <v>12</v>
      </c>
      <c r="D8402" s="165">
        <f t="shared" si="526"/>
        <v>16</v>
      </c>
      <c r="E8402" s="165">
        <f>+Exports!B8405</f>
        <v>24</v>
      </c>
      <c r="F8402" s="165">
        <f>+WEEKDAY(ExportsELAP[[#This Row],[Date Prevailing]],1)</f>
        <v>6</v>
      </c>
      <c r="G8402" s="165">
        <f>+COUNTIFS(ECR_Hours!$K$6:$K$7,ExportsELAP[[#This Row],[Date Prevailing]])</f>
        <v>0</v>
      </c>
      <c r="H8402" s="165">
        <f t="shared" si="527"/>
        <v>6</v>
      </c>
      <c r="I8402" s="166">
        <f>+Exports!G8405</f>
        <v>3.5926999999999896</v>
      </c>
      <c r="J8402" s="166">
        <f>+'ELAP_IPCO-APND'!D8405</f>
        <v>244.08856</v>
      </c>
      <c r="K8402" s="166">
        <f>+(ExportsELAP[[#This Row],[Exports kWh - MPT]]/1000)*ExportsELAP[[#This Row],[EIM Price]]</f>
        <v>0.8769369695119974</v>
      </c>
      <c r="L8402" s="167" t="str">
        <f>+INDEX(ECR_Hours!$I$12:$I$15,MATCH(ExportsELAP[[#This Row],[Date Prevailing]],ECR_Hours!$H$12:$H$15,1))</f>
        <v>NS</v>
      </c>
      <c r="M84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3" spans="1:13" x14ac:dyDescent="0.25">
      <c r="A8403" s="164">
        <f>+Exports!A8406</f>
        <v>44912</v>
      </c>
      <c r="B8403" s="165">
        <f t="shared" si="524"/>
        <v>2022</v>
      </c>
      <c r="C8403" s="165">
        <f t="shared" si="525"/>
        <v>12</v>
      </c>
      <c r="D8403" s="165">
        <f t="shared" si="526"/>
        <v>17</v>
      </c>
      <c r="E8403" s="165">
        <f>+Exports!B8406</f>
        <v>1</v>
      </c>
      <c r="F8403" s="165">
        <f>+WEEKDAY(ExportsELAP[[#This Row],[Date Prevailing]],1)</f>
        <v>7</v>
      </c>
      <c r="G8403" s="165">
        <f>+COUNTIFS(ECR_Hours!$K$6:$K$7,ExportsELAP[[#This Row],[Date Prevailing]])</f>
        <v>0</v>
      </c>
      <c r="H8403" s="165">
        <f t="shared" si="527"/>
        <v>7</v>
      </c>
      <c r="I8403" s="166">
        <f>+Exports!G8406</f>
        <v>4.8196000000000003</v>
      </c>
      <c r="J8403" s="166">
        <f>+'ELAP_IPCO-APND'!D8406</f>
        <v>208.21035000000001</v>
      </c>
      <c r="K8403" s="166">
        <f>+(ExportsELAP[[#This Row],[Exports kWh - MPT]]/1000)*ExportsELAP[[#This Row],[EIM Price]]</f>
        <v>1.0034906028600001</v>
      </c>
      <c r="L8403" s="167" t="str">
        <f>+INDEX(ECR_Hours!$I$12:$I$15,MATCH(ExportsELAP[[#This Row],[Date Prevailing]],ECR_Hours!$H$12:$H$15,1))</f>
        <v>NS</v>
      </c>
      <c r="M84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4" spans="1:13" x14ac:dyDescent="0.25">
      <c r="A8404" s="164">
        <f>+Exports!A8407</f>
        <v>44912</v>
      </c>
      <c r="B8404" s="165">
        <f t="shared" si="524"/>
        <v>2022</v>
      </c>
      <c r="C8404" s="165">
        <f t="shared" si="525"/>
        <v>12</v>
      </c>
      <c r="D8404" s="165">
        <f t="shared" si="526"/>
        <v>17</v>
      </c>
      <c r="E8404" s="165">
        <f>+Exports!B8407</f>
        <v>2</v>
      </c>
      <c r="F8404" s="165">
        <f>+WEEKDAY(ExportsELAP[[#This Row],[Date Prevailing]],1)</f>
        <v>7</v>
      </c>
      <c r="G8404" s="165">
        <f>+COUNTIFS(ECR_Hours!$K$6:$K$7,ExportsELAP[[#This Row],[Date Prevailing]])</f>
        <v>0</v>
      </c>
      <c r="H8404" s="165">
        <f t="shared" si="527"/>
        <v>7</v>
      </c>
      <c r="I8404" s="166">
        <f>+Exports!G8407</f>
        <v>4.9580999999999991</v>
      </c>
      <c r="J8404" s="166">
        <f>+'ELAP_IPCO-APND'!D8407</f>
        <v>217.41797</v>
      </c>
      <c r="K8404" s="166">
        <f>+(ExportsELAP[[#This Row],[Exports kWh - MPT]]/1000)*ExportsELAP[[#This Row],[EIM Price]]</f>
        <v>1.0779800370569999</v>
      </c>
      <c r="L8404" s="167" t="str">
        <f>+INDEX(ECR_Hours!$I$12:$I$15,MATCH(ExportsELAP[[#This Row],[Date Prevailing]],ECR_Hours!$H$12:$H$15,1))</f>
        <v>NS</v>
      </c>
      <c r="M84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5" spans="1:13" x14ac:dyDescent="0.25">
      <c r="A8405" s="164">
        <f>+Exports!A8408</f>
        <v>44912</v>
      </c>
      <c r="B8405" s="165">
        <f t="shared" si="524"/>
        <v>2022</v>
      </c>
      <c r="C8405" s="165">
        <f t="shared" si="525"/>
        <v>12</v>
      </c>
      <c r="D8405" s="165">
        <f t="shared" si="526"/>
        <v>17</v>
      </c>
      <c r="E8405" s="165">
        <f>+Exports!B8408</f>
        <v>3</v>
      </c>
      <c r="F8405" s="165">
        <f>+WEEKDAY(ExportsELAP[[#This Row],[Date Prevailing]],1)</f>
        <v>7</v>
      </c>
      <c r="G8405" s="165">
        <f>+COUNTIFS(ECR_Hours!$K$6:$K$7,ExportsELAP[[#This Row],[Date Prevailing]])</f>
        <v>0</v>
      </c>
      <c r="H8405" s="165">
        <f t="shared" si="527"/>
        <v>7</v>
      </c>
      <c r="I8405" s="166">
        <f>+Exports!G8408</f>
        <v>4.47989999999999</v>
      </c>
      <c r="J8405" s="166">
        <f>+'ELAP_IPCO-APND'!D8408</f>
        <v>196.45636999999999</v>
      </c>
      <c r="K8405" s="166">
        <f>+(ExportsELAP[[#This Row],[Exports kWh - MPT]]/1000)*ExportsELAP[[#This Row],[EIM Price]]</f>
        <v>0.88010489196299801</v>
      </c>
      <c r="L8405" s="167" t="str">
        <f>+INDEX(ECR_Hours!$I$12:$I$15,MATCH(ExportsELAP[[#This Row],[Date Prevailing]],ECR_Hours!$H$12:$H$15,1))</f>
        <v>NS</v>
      </c>
      <c r="M84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6" spans="1:13" x14ac:dyDescent="0.25">
      <c r="A8406" s="164">
        <f>+Exports!A8409</f>
        <v>44912</v>
      </c>
      <c r="B8406" s="165">
        <f t="shared" si="524"/>
        <v>2022</v>
      </c>
      <c r="C8406" s="165">
        <f t="shared" si="525"/>
        <v>12</v>
      </c>
      <c r="D8406" s="165">
        <f t="shared" si="526"/>
        <v>17</v>
      </c>
      <c r="E8406" s="165">
        <f>+Exports!B8409</f>
        <v>4</v>
      </c>
      <c r="F8406" s="165">
        <f>+WEEKDAY(ExportsELAP[[#This Row],[Date Prevailing]],1)</f>
        <v>7</v>
      </c>
      <c r="G8406" s="165">
        <f>+COUNTIFS(ECR_Hours!$K$6:$K$7,ExportsELAP[[#This Row],[Date Prevailing]])</f>
        <v>0</v>
      </c>
      <c r="H8406" s="165">
        <f t="shared" si="527"/>
        <v>7</v>
      </c>
      <c r="I8406" s="166">
        <f>+Exports!G8409</f>
        <v>6.6395999999999997</v>
      </c>
      <c r="J8406" s="166">
        <f>+'ELAP_IPCO-APND'!D8409</f>
        <v>200.31921</v>
      </c>
      <c r="K8406" s="166">
        <f>+(ExportsELAP[[#This Row],[Exports kWh - MPT]]/1000)*ExportsELAP[[#This Row],[EIM Price]]</f>
        <v>1.3300394267160001</v>
      </c>
      <c r="L8406" s="167" t="str">
        <f>+INDEX(ECR_Hours!$I$12:$I$15,MATCH(ExportsELAP[[#This Row],[Date Prevailing]],ECR_Hours!$H$12:$H$15,1))</f>
        <v>NS</v>
      </c>
      <c r="M84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7" spans="1:13" x14ac:dyDescent="0.25">
      <c r="A8407" s="164">
        <f>+Exports!A8410</f>
        <v>44912</v>
      </c>
      <c r="B8407" s="165">
        <f t="shared" si="524"/>
        <v>2022</v>
      </c>
      <c r="C8407" s="165">
        <f t="shared" si="525"/>
        <v>12</v>
      </c>
      <c r="D8407" s="165">
        <f t="shared" si="526"/>
        <v>17</v>
      </c>
      <c r="E8407" s="165">
        <f>+Exports!B8410</f>
        <v>5</v>
      </c>
      <c r="F8407" s="165">
        <f>+WEEKDAY(ExportsELAP[[#This Row],[Date Prevailing]],1)</f>
        <v>7</v>
      </c>
      <c r="G8407" s="165">
        <f>+COUNTIFS(ECR_Hours!$K$6:$K$7,ExportsELAP[[#This Row],[Date Prevailing]])</f>
        <v>0</v>
      </c>
      <c r="H8407" s="165">
        <f t="shared" si="527"/>
        <v>7</v>
      </c>
      <c r="I8407" s="166">
        <f>+Exports!G8410</f>
        <v>6.4673999999999996</v>
      </c>
      <c r="J8407" s="166">
        <f>+'ELAP_IPCO-APND'!D8410</f>
        <v>213.44344000000001</v>
      </c>
      <c r="K8407" s="166">
        <f>+(ExportsELAP[[#This Row],[Exports kWh - MPT]]/1000)*ExportsELAP[[#This Row],[EIM Price]]</f>
        <v>1.3804241038560001</v>
      </c>
      <c r="L8407" s="167" t="str">
        <f>+INDEX(ECR_Hours!$I$12:$I$15,MATCH(ExportsELAP[[#This Row],[Date Prevailing]],ECR_Hours!$H$12:$H$15,1))</f>
        <v>NS</v>
      </c>
      <c r="M84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8" spans="1:13" x14ac:dyDescent="0.25">
      <c r="A8408" s="164">
        <f>+Exports!A8411</f>
        <v>44912</v>
      </c>
      <c r="B8408" s="165">
        <f t="shared" si="524"/>
        <v>2022</v>
      </c>
      <c r="C8408" s="165">
        <f t="shared" si="525"/>
        <v>12</v>
      </c>
      <c r="D8408" s="165">
        <f t="shared" si="526"/>
        <v>17</v>
      </c>
      <c r="E8408" s="165">
        <f>+Exports!B8411</f>
        <v>6</v>
      </c>
      <c r="F8408" s="165">
        <f>+WEEKDAY(ExportsELAP[[#This Row],[Date Prevailing]],1)</f>
        <v>7</v>
      </c>
      <c r="G8408" s="165">
        <f>+COUNTIFS(ECR_Hours!$K$6:$K$7,ExportsELAP[[#This Row],[Date Prevailing]])</f>
        <v>0</v>
      </c>
      <c r="H8408" s="165">
        <f t="shared" si="527"/>
        <v>7</v>
      </c>
      <c r="I8408" s="166">
        <f>+Exports!G8411</f>
        <v>5.1951000000000001</v>
      </c>
      <c r="J8408" s="166">
        <f>+'ELAP_IPCO-APND'!D8411</f>
        <v>221.10347999999999</v>
      </c>
      <c r="K8408" s="166">
        <f>+(ExportsELAP[[#This Row],[Exports kWh - MPT]]/1000)*ExportsELAP[[#This Row],[EIM Price]]</f>
        <v>1.148654688948</v>
      </c>
      <c r="L8408" s="167" t="str">
        <f>+INDEX(ECR_Hours!$I$12:$I$15,MATCH(ExportsELAP[[#This Row],[Date Prevailing]],ECR_Hours!$H$12:$H$15,1))</f>
        <v>NS</v>
      </c>
      <c r="M84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09" spans="1:13" x14ac:dyDescent="0.25">
      <c r="A8409" s="164">
        <f>+Exports!A8412</f>
        <v>44912</v>
      </c>
      <c r="B8409" s="165">
        <f t="shared" si="524"/>
        <v>2022</v>
      </c>
      <c r="C8409" s="165">
        <f t="shared" si="525"/>
        <v>12</v>
      </c>
      <c r="D8409" s="165">
        <f t="shared" si="526"/>
        <v>17</v>
      </c>
      <c r="E8409" s="165">
        <f>+Exports!B8412</f>
        <v>7</v>
      </c>
      <c r="F8409" s="165">
        <f>+WEEKDAY(ExportsELAP[[#This Row],[Date Prevailing]],1)</f>
        <v>7</v>
      </c>
      <c r="G8409" s="165">
        <f>+COUNTIFS(ECR_Hours!$K$6:$K$7,ExportsELAP[[#This Row],[Date Prevailing]])</f>
        <v>0</v>
      </c>
      <c r="H8409" s="165">
        <f t="shared" si="527"/>
        <v>7</v>
      </c>
      <c r="I8409" s="166">
        <f>+Exports!G8412</f>
        <v>6.7219999999999995</v>
      </c>
      <c r="J8409" s="166">
        <f>+'ELAP_IPCO-APND'!D8412</f>
        <v>236.82637</v>
      </c>
      <c r="K8409" s="166">
        <f>+(ExportsELAP[[#This Row],[Exports kWh - MPT]]/1000)*ExportsELAP[[#This Row],[EIM Price]]</f>
        <v>1.5919468591399999</v>
      </c>
      <c r="L8409" s="167" t="str">
        <f>+INDEX(ECR_Hours!$I$12:$I$15,MATCH(ExportsELAP[[#This Row],[Date Prevailing]],ECR_Hours!$H$12:$H$15,1))</f>
        <v>NS</v>
      </c>
      <c r="M84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0" spans="1:13" x14ac:dyDescent="0.25">
      <c r="A8410" s="164">
        <f>+Exports!A8413</f>
        <v>44912</v>
      </c>
      <c r="B8410" s="165">
        <f t="shared" si="524"/>
        <v>2022</v>
      </c>
      <c r="C8410" s="165">
        <f t="shared" si="525"/>
        <v>12</v>
      </c>
      <c r="D8410" s="165">
        <f t="shared" si="526"/>
        <v>17</v>
      </c>
      <c r="E8410" s="165">
        <f>+Exports!B8413</f>
        <v>8</v>
      </c>
      <c r="F8410" s="165">
        <f>+WEEKDAY(ExportsELAP[[#This Row],[Date Prevailing]],1)</f>
        <v>7</v>
      </c>
      <c r="G8410" s="165">
        <f>+COUNTIFS(ECR_Hours!$K$6:$K$7,ExportsELAP[[#This Row],[Date Prevailing]])</f>
        <v>0</v>
      </c>
      <c r="H8410" s="165">
        <f t="shared" si="527"/>
        <v>7</v>
      </c>
      <c r="I8410" s="166">
        <f>+Exports!G8413</f>
        <v>10.8316</v>
      </c>
      <c r="J8410" s="166">
        <f>+'ELAP_IPCO-APND'!D8413</f>
        <v>245.16512</v>
      </c>
      <c r="K8410" s="166">
        <f>+(ExportsELAP[[#This Row],[Exports kWh - MPT]]/1000)*ExportsELAP[[#This Row],[EIM Price]]</f>
        <v>2.6555305137920002</v>
      </c>
      <c r="L8410" s="167" t="str">
        <f>+INDEX(ECR_Hours!$I$12:$I$15,MATCH(ExportsELAP[[#This Row],[Date Prevailing]],ECR_Hours!$H$12:$H$15,1))</f>
        <v>NS</v>
      </c>
      <c r="M84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1" spans="1:13" x14ac:dyDescent="0.25">
      <c r="A8411" s="164">
        <f>+Exports!A8414</f>
        <v>44912</v>
      </c>
      <c r="B8411" s="165">
        <f t="shared" si="524"/>
        <v>2022</v>
      </c>
      <c r="C8411" s="165">
        <f t="shared" si="525"/>
        <v>12</v>
      </c>
      <c r="D8411" s="165">
        <f t="shared" si="526"/>
        <v>17</v>
      </c>
      <c r="E8411" s="165">
        <f>+Exports!B8414</f>
        <v>9</v>
      </c>
      <c r="F8411" s="165">
        <f>+WEEKDAY(ExportsELAP[[#This Row],[Date Prevailing]],1)</f>
        <v>7</v>
      </c>
      <c r="G8411" s="165">
        <f>+COUNTIFS(ECR_Hours!$K$6:$K$7,ExportsELAP[[#This Row],[Date Prevailing]])</f>
        <v>0</v>
      </c>
      <c r="H8411" s="165">
        <f t="shared" si="527"/>
        <v>7</v>
      </c>
      <c r="I8411" s="166">
        <f>+Exports!G8414</f>
        <v>2598.5040000000004</v>
      </c>
      <c r="J8411" s="166">
        <f>+'ELAP_IPCO-APND'!D8414</f>
        <v>222.60918000000001</v>
      </c>
      <c r="K8411" s="166">
        <f>+(ExportsELAP[[#This Row],[Exports kWh - MPT]]/1000)*ExportsELAP[[#This Row],[EIM Price]]</f>
        <v>578.45084466672006</v>
      </c>
      <c r="L8411" s="167" t="str">
        <f>+INDEX(ECR_Hours!$I$12:$I$15,MATCH(ExportsELAP[[#This Row],[Date Prevailing]],ECR_Hours!$H$12:$H$15,1))</f>
        <v>NS</v>
      </c>
      <c r="M84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2" spans="1:13" x14ac:dyDescent="0.25">
      <c r="A8412" s="164">
        <f>+Exports!A8415</f>
        <v>44912</v>
      </c>
      <c r="B8412" s="165">
        <f t="shared" si="524"/>
        <v>2022</v>
      </c>
      <c r="C8412" s="165">
        <f t="shared" si="525"/>
        <v>12</v>
      </c>
      <c r="D8412" s="165">
        <f t="shared" si="526"/>
        <v>17</v>
      </c>
      <c r="E8412" s="165">
        <f>+Exports!B8415</f>
        <v>10</v>
      </c>
      <c r="F8412" s="165">
        <f>+WEEKDAY(ExportsELAP[[#This Row],[Date Prevailing]],1)</f>
        <v>7</v>
      </c>
      <c r="G8412" s="165">
        <f>+COUNTIFS(ECR_Hours!$K$6:$K$7,ExportsELAP[[#This Row],[Date Prevailing]])</f>
        <v>0</v>
      </c>
      <c r="H8412" s="165">
        <f t="shared" si="527"/>
        <v>7</v>
      </c>
      <c r="I8412" s="166">
        <f>+Exports!G8415</f>
        <v>8769.2157999999999</v>
      </c>
      <c r="J8412" s="166">
        <f>+'ELAP_IPCO-APND'!D8415</f>
        <v>217.12968000000001</v>
      </c>
      <c r="K8412" s="166">
        <f>+(ExportsELAP[[#This Row],[Exports kWh - MPT]]/1000)*ExportsELAP[[#This Row],[EIM Price]]</f>
        <v>1904.0570205049439</v>
      </c>
      <c r="L8412" s="167" t="str">
        <f>+INDEX(ECR_Hours!$I$12:$I$15,MATCH(ExportsELAP[[#This Row],[Date Prevailing]],ECR_Hours!$H$12:$H$15,1))</f>
        <v>NS</v>
      </c>
      <c r="M84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3" spans="1:13" x14ac:dyDescent="0.25">
      <c r="A8413" s="164">
        <f>+Exports!A8416</f>
        <v>44912</v>
      </c>
      <c r="B8413" s="165">
        <f t="shared" si="524"/>
        <v>2022</v>
      </c>
      <c r="C8413" s="165">
        <f t="shared" si="525"/>
        <v>12</v>
      </c>
      <c r="D8413" s="165">
        <f t="shared" si="526"/>
        <v>17</v>
      </c>
      <c r="E8413" s="165">
        <f>+Exports!B8416</f>
        <v>11</v>
      </c>
      <c r="F8413" s="165">
        <f>+WEEKDAY(ExportsELAP[[#This Row],[Date Prevailing]],1)</f>
        <v>7</v>
      </c>
      <c r="G8413" s="165">
        <f>+COUNTIFS(ECR_Hours!$K$6:$K$7,ExportsELAP[[#This Row],[Date Prevailing]])</f>
        <v>0</v>
      </c>
      <c r="H8413" s="165">
        <f t="shared" si="527"/>
        <v>7</v>
      </c>
      <c r="I8413" s="166">
        <f>+Exports!G8416</f>
        <v>13905.010600000001</v>
      </c>
      <c r="J8413" s="166">
        <f>+'ELAP_IPCO-APND'!D8416</f>
        <v>231.41414</v>
      </c>
      <c r="K8413" s="166">
        <f>+(ExportsELAP[[#This Row],[Exports kWh - MPT]]/1000)*ExportsELAP[[#This Row],[EIM Price]]</f>
        <v>3217.816069689884</v>
      </c>
      <c r="L8413" s="167" t="str">
        <f>+INDEX(ECR_Hours!$I$12:$I$15,MATCH(ExportsELAP[[#This Row],[Date Prevailing]],ECR_Hours!$H$12:$H$15,1))</f>
        <v>NS</v>
      </c>
      <c r="M84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4" spans="1:13" x14ac:dyDescent="0.25">
      <c r="A8414" s="164">
        <f>+Exports!A8417</f>
        <v>44912</v>
      </c>
      <c r="B8414" s="165">
        <f t="shared" si="524"/>
        <v>2022</v>
      </c>
      <c r="C8414" s="165">
        <f t="shared" si="525"/>
        <v>12</v>
      </c>
      <c r="D8414" s="165">
        <f t="shared" si="526"/>
        <v>17</v>
      </c>
      <c r="E8414" s="165">
        <f>+Exports!B8417</f>
        <v>12</v>
      </c>
      <c r="F8414" s="165">
        <f>+WEEKDAY(ExportsELAP[[#This Row],[Date Prevailing]],1)</f>
        <v>7</v>
      </c>
      <c r="G8414" s="165">
        <f>+COUNTIFS(ECR_Hours!$K$6:$K$7,ExportsELAP[[#This Row],[Date Prevailing]])</f>
        <v>0</v>
      </c>
      <c r="H8414" s="165">
        <f t="shared" si="527"/>
        <v>7</v>
      </c>
      <c r="I8414" s="166">
        <f>+Exports!G8417</f>
        <v>17797.381300000001</v>
      </c>
      <c r="J8414" s="166">
        <f>+'ELAP_IPCO-APND'!D8417</f>
        <v>215.43842000000001</v>
      </c>
      <c r="K8414" s="166">
        <f>+(ExportsELAP[[#This Row],[Exports kWh - MPT]]/1000)*ExportsELAP[[#This Row],[EIM Price]]</f>
        <v>3834.2397074095466</v>
      </c>
      <c r="L8414" s="167" t="str">
        <f>+INDEX(ECR_Hours!$I$12:$I$15,MATCH(ExportsELAP[[#This Row],[Date Prevailing]],ECR_Hours!$H$12:$H$15,1))</f>
        <v>NS</v>
      </c>
      <c r="M84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5" spans="1:13" x14ac:dyDescent="0.25">
      <c r="A8415" s="164">
        <f>+Exports!A8418</f>
        <v>44912</v>
      </c>
      <c r="B8415" s="165">
        <f t="shared" si="524"/>
        <v>2022</v>
      </c>
      <c r="C8415" s="165">
        <f t="shared" si="525"/>
        <v>12</v>
      </c>
      <c r="D8415" s="165">
        <f t="shared" si="526"/>
        <v>17</v>
      </c>
      <c r="E8415" s="165">
        <f>+Exports!B8418</f>
        <v>13</v>
      </c>
      <c r="F8415" s="165">
        <f>+WEEKDAY(ExportsELAP[[#This Row],[Date Prevailing]],1)</f>
        <v>7</v>
      </c>
      <c r="G8415" s="165">
        <f>+COUNTIFS(ECR_Hours!$K$6:$K$7,ExportsELAP[[#This Row],[Date Prevailing]])</f>
        <v>0</v>
      </c>
      <c r="H8415" s="165">
        <f t="shared" si="527"/>
        <v>7</v>
      </c>
      <c r="I8415" s="166">
        <f>+Exports!G8418</f>
        <v>19850.4421</v>
      </c>
      <c r="J8415" s="166">
        <f>+'ELAP_IPCO-APND'!D8418</f>
        <v>189.12201999999999</v>
      </c>
      <c r="K8415" s="166">
        <f>+(ExportsELAP[[#This Row],[Exports kWh - MPT]]/1000)*ExportsELAP[[#This Row],[EIM Price]]</f>
        <v>3754.1557078450414</v>
      </c>
      <c r="L8415" s="167" t="str">
        <f>+INDEX(ECR_Hours!$I$12:$I$15,MATCH(ExportsELAP[[#This Row],[Date Prevailing]],ECR_Hours!$H$12:$H$15,1))</f>
        <v>NS</v>
      </c>
      <c r="M84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6" spans="1:13" x14ac:dyDescent="0.25">
      <c r="A8416" s="164">
        <f>+Exports!A8419</f>
        <v>44912</v>
      </c>
      <c r="B8416" s="165">
        <f t="shared" si="524"/>
        <v>2022</v>
      </c>
      <c r="C8416" s="165">
        <f t="shared" si="525"/>
        <v>12</v>
      </c>
      <c r="D8416" s="165">
        <f t="shared" si="526"/>
        <v>17</v>
      </c>
      <c r="E8416" s="165">
        <f>+Exports!B8419</f>
        <v>14</v>
      </c>
      <c r="F8416" s="165">
        <f>+WEEKDAY(ExportsELAP[[#This Row],[Date Prevailing]],1)</f>
        <v>7</v>
      </c>
      <c r="G8416" s="165">
        <f>+COUNTIFS(ECR_Hours!$K$6:$K$7,ExportsELAP[[#This Row],[Date Prevailing]])</f>
        <v>0</v>
      </c>
      <c r="H8416" s="165">
        <f t="shared" si="527"/>
        <v>7</v>
      </c>
      <c r="I8416" s="166">
        <f>+Exports!G8419</f>
        <v>20113.934600000001</v>
      </c>
      <c r="J8416" s="166">
        <f>+'ELAP_IPCO-APND'!D8419</f>
        <v>176.35649000000001</v>
      </c>
      <c r="K8416" s="166">
        <f>+(ExportsELAP[[#This Row],[Exports kWh - MPT]]/1000)*ExportsELAP[[#This Row],[EIM Price]]</f>
        <v>3547.2229061455541</v>
      </c>
      <c r="L8416" s="167" t="str">
        <f>+INDEX(ECR_Hours!$I$12:$I$15,MATCH(ExportsELAP[[#This Row],[Date Prevailing]],ECR_Hours!$H$12:$H$15,1))</f>
        <v>NS</v>
      </c>
      <c r="M84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7" spans="1:13" x14ac:dyDescent="0.25">
      <c r="A8417" s="164">
        <f>+Exports!A8420</f>
        <v>44912</v>
      </c>
      <c r="B8417" s="165">
        <f t="shared" si="524"/>
        <v>2022</v>
      </c>
      <c r="C8417" s="165">
        <f t="shared" si="525"/>
        <v>12</v>
      </c>
      <c r="D8417" s="165">
        <f t="shared" si="526"/>
        <v>17</v>
      </c>
      <c r="E8417" s="165">
        <f>+Exports!B8420</f>
        <v>15</v>
      </c>
      <c r="F8417" s="165">
        <f>+WEEKDAY(ExportsELAP[[#This Row],[Date Prevailing]],1)</f>
        <v>7</v>
      </c>
      <c r="G8417" s="165">
        <f>+COUNTIFS(ECR_Hours!$K$6:$K$7,ExportsELAP[[#This Row],[Date Prevailing]])</f>
        <v>0</v>
      </c>
      <c r="H8417" s="165">
        <f t="shared" si="527"/>
        <v>7</v>
      </c>
      <c r="I8417" s="166">
        <f>+Exports!G8420</f>
        <v>18360.891</v>
      </c>
      <c r="J8417" s="166">
        <f>+'ELAP_IPCO-APND'!D8420</f>
        <v>193.71063000000001</v>
      </c>
      <c r="K8417" s="166">
        <f>+(ExportsELAP[[#This Row],[Exports kWh - MPT]]/1000)*ExportsELAP[[#This Row],[EIM Price]]</f>
        <v>3556.6997629713301</v>
      </c>
      <c r="L8417" s="167" t="str">
        <f>+INDEX(ECR_Hours!$I$12:$I$15,MATCH(ExportsELAP[[#This Row],[Date Prevailing]],ECR_Hours!$H$12:$H$15,1))</f>
        <v>NS</v>
      </c>
      <c r="M84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8" spans="1:13" x14ac:dyDescent="0.25">
      <c r="A8418" s="164">
        <f>+Exports!A8421</f>
        <v>44912</v>
      </c>
      <c r="B8418" s="165">
        <f t="shared" si="524"/>
        <v>2022</v>
      </c>
      <c r="C8418" s="165">
        <f t="shared" si="525"/>
        <v>12</v>
      </c>
      <c r="D8418" s="165">
        <f t="shared" si="526"/>
        <v>17</v>
      </c>
      <c r="E8418" s="165">
        <f>+Exports!B8421</f>
        <v>16</v>
      </c>
      <c r="F8418" s="165">
        <f>+WEEKDAY(ExportsELAP[[#This Row],[Date Prevailing]],1)</f>
        <v>7</v>
      </c>
      <c r="G8418" s="165">
        <f>+COUNTIFS(ECR_Hours!$K$6:$K$7,ExportsELAP[[#This Row],[Date Prevailing]])</f>
        <v>0</v>
      </c>
      <c r="H8418" s="165">
        <f t="shared" si="527"/>
        <v>7</v>
      </c>
      <c r="I8418" s="166">
        <f>+Exports!G8421</f>
        <v>13865.091699999997</v>
      </c>
      <c r="J8418" s="166">
        <f>+'ELAP_IPCO-APND'!D8421</f>
        <v>209.85572999999999</v>
      </c>
      <c r="K8418" s="166">
        <f>+(ExportsELAP[[#This Row],[Exports kWh - MPT]]/1000)*ExportsELAP[[#This Row],[EIM Price]]</f>
        <v>2909.6689402204402</v>
      </c>
      <c r="L8418" s="167" t="str">
        <f>+INDEX(ECR_Hours!$I$12:$I$15,MATCH(ExportsELAP[[#This Row],[Date Prevailing]],ECR_Hours!$H$12:$H$15,1))</f>
        <v>NS</v>
      </c>
      <c r="M84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19" spans="1:13" x14ac:dyDescent="0.25">
      <c r="A8419" s="164">
        <f>+Exports!A8422</f>
        <v>44912</v>
      </c>
      <c r="B8419" s="165">
        <f t="shared" si="524"/>
        <v>2022</v>
      </c>
      <c r="C8419" s="165">
        <f t="shared" si="525"/>
        <v>12</v>
      </c>
      <c r="D8419" s="165">
        <f t="shared" si="526"/>
        <v>17</v>
      </c>
      <c r="E8419" s="165">
        <f>+Exports!B8422</f>
        <v>17</v>
      </c>
      <c r="F8419" s="165">
        <f>+WEEKDAY(ExportsELAP[[#This Row],[Date Prevailing]],1)</f>
        <v>7</v>
      </c>
      <c r="G8419" s="165">
        <f>+COUNTIFS(ECR_Hours!$K$6:$K$7,ExportsELAP[[#This Row],[Date Prevailing]])</f>
        <v>0</v>
      </c>
      <c r="H8419" s="165">
        <f t="shared" si="527"/>
        <v>7</v>
      </c>
      <c r="I8419" s="166">
        <f>+Exports!G8422</f>
        <v>5479.9589999999989</v>
      </c>
      <c r="J8419" s="166">
        <f>+'ELAP_IPCO-APND'!D8422</f>
        <v>230.45285999999999</v>
      </c>
      <c r="K8419" s="166">
        <f>+(ExportsELAP[[#This Row],[Exports kWh - MPT]]/1000)*ExportsELAP[[#This Row],[EIM Price]]</f>
        <v>1262.8722242327397</v>
      </c>
      <c r="L8419" s="167" t="str">
        <f>+INDEX(ECR_Hours!$I$12:$I$15,MATCH(ExportsELAP[[#This Row],[Date Prevailing]],ECR_Hours!$H$12:$H$15,1))</f>
        <v>NS</v>
      </c>
      <c r="M84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0" spans="1:13" x14ac:dyDescent="0.25">
      <c r="A8420" s="164">
        <f>+Exports!A8423</f>
        <v>44912</v>
      </c>
      <c r="B8420" s="165">
        <f t="shared" si="524"/>
        <v>2022</v>
      </c>
      <c r="C8420" s="165">
        <f t="shared" si="525"/>
        <v>12</v>
      </c>
      <c r="D8420" s="165">
        <f t="shared" si="526"/>
        <v>17</v>
      </c>
      <c r="E8420" s="165">
        <f>+Exports!B8423</f>
        <v>18</v>
      </c>
      <c r="F8420" s="165">
        <f>+WEEKDAY(ExportsELAP[[#This Row],[Date Prevailing]],1)</f>
        <v>7</v>
      </c>
      <c r="G8420" s="165">
        <f>+COUNTIFS(ECR_Hours!$K$6:$K$7,ExportsELAP[[#This Row],[Date Prevailing]])</f>
        <v>0</v>
      </c>
      <c r="H8420" s="165">
        <f t="shared" si="527"/>
        <v>7</v>
      </c>
      <c r="I8420" s="166">
        <f>+Exports!G8423</f>
        <v>29.178399999999989</v>
      </c>
      <c r="J8420" s="166">
        <f>+'ELAP_IPCO-APND'!D8423</f>
        <v>299.88294999999999</v>
      </c>
      <c r="K8420" s="166">
        <f>+(ExportsELAP[[#This Row],[Exports kWh - MPT]]/1000)*ExportsELAP[[#This Row],[EIM Price]]</f>
        <v>8.750104668279997</v>
      </c>
      <c r="L8420" s="167" t="str">
        <f>+INDEX(ECR_Hours!$I$12:$I$15,MATCH(ExportsELAP[[#This Row],[Date Prevailing]],ECR_Hours!$H$12:$H$15,1))</f>
        <v>NS</v>
      </c>
      <c r="M84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1" spans="1:13" x14ac:dyDescent="0.25">
      <c r="A8421" s="164">
        <f>+Exports!A8424</f>
        <v>44912</v>
      </c>
      <c r="B8421" s="165">
        <f t="shared" si="524"/>
        <v>2022</v>
      </c>
      <c r="C8421" s="165">
        <f t="shared" si="525"/>
        <v>12</v>
      </c>
      <c r="D8421" s="165">
        <f t="shared" si="526"/>
        <v>17</v>
      </c>
      <c r="E8421" s="165">
        <f>+Exports!B8424</f>
        <v>19</v>
      </c>
      <c r="F8421" s="165">
        <f>+WEEKDAY(ExportsELAP[[#This Row],[Date Prevailing]],1)</f>
        <v>7</v>
      </c>
      <c r="G8421" s="165">
        <f>+COUNTIFS(ECR_Hours!$K$6:$K$7,ExportsELAP[[#This Row],[Date Prevailing]])</f>
        <v>0</v>
      </c>
      <c r="H8421" s="165">
        <f t="shared" si="527"/>
        <v>7</v>
      </c>
      <c r="I8421" s="166">
        <f>+Exports!G8424</f>
        <v>2.5502000000000002</v>
      </c>
      <c r="J8421" s="166">
        <f>+'ELAP_IPCO-APND'!D8424</f>
        <v>303.84422999999998</v>
      </c>
      <c r="K8421" s="166">
        <f>+(ExportsELAP[[#This Row],[Exports kWh - MPT]]/1000)*ExportsELAP[[#This Row],[EIM Price]]</f>
        <v>0.77486355534600004</v>
      </c>
      <c r="L8421" s="167" t="str">
        <f>+INDEX(ECR_Hours!$I$12:$I$15,MATCH(ExportsELAP[[#This Row],[Date Prevailing]],ECR_Hours!$H$12:$H$15,1))</f>
        <v>NS</v>
      </c>
      <c r="M84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2" spans="1:13" x14ac:dyDescent="0.25">
      <c r="A8422" s="164">
        <f>+Exports!A8425</f>
        <v>44912</v>
      </c>
      <c r="B8422" s="165">
        <f t="shared" si="524"/>
        <v>2022</v>
      </c>
      <c r="C8422" s="165">
        <f t="shared" si="525"/>
        <v>12</v>
      </c>
      <c r="D8422" s="165">
        <f t="shared" si="526"/>
        <v>17</v>
      </c>
      <c r="E8422" s="165">
        <f>+Exports!B8425</f>
        <v>20</v>
      </c>
      <c r="F8422" s="165">
        <f>+WEEKDAY(ExportsELAP[[#This Row],[Date Prevailing]],1)</f>
        <v>7</v>
      </c>
      <c r="G8422" s="165">
        <f>+COUNTIFS(ECR_Hours!$K$6:$K$7,ExportsELAP[[#This Row],[Date Prevailing]])</f>
        <v>0</v>
      </c>
      <c r="H8422" s="165">
        <f t="shared" si="527"/>
        <v>7</v>
      </c>
      <c r="I8422" s="166">
        <f>+Exports!G8425</f>
        <v>2.4132000000000002</v>
      </c>
      <c r="J8422" s="166">
        <f>+'ELAP_IPCO-APND'!D8425</f>
        <v>310.33587</v>
      </c>
      <c r="K8422" s="166">
        <f>+(ExportsELAP[[#This Row],[Exports kWh - MPT]]/1000)*ExportsELAP[[#This Row],[EIM Price]]</f>
        <v>0.74890252148400005</v>
      </c>
      <c r="L8422" s="167" t="str">
        <f>+INDEX(ECR_Hours!$I$12:$I$15,MATCH(ExportsELAP[[#This Row],[Date Prevailing]],ECR_Hours!$H$12:$H$15,1))</f>
        <v>NS</v>
      </c>
      <c r="M84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3" spans="1:13" x14ac:dyDescent="0.25">
      <c r="A8423" s="164">
        <f>+Exports!A8426</f>
        <v>44912</v>
      </c>
      <c r="B8423" s="165">
        <f t="shared" si="524"/>
        <v>2022</v>
      </c>
      <c r="C8423" s="165">
        <f t="shared" si="525"/>
        <v>12</v>
      </c>
      <c r="D8423" s="165">
        <f t="shared" si="526"/>
        <v>17</v>
      </c>
      <c r="E8423" s="165">
        <f>+Exports!B8426</f>
        <v>21</v>
      </c>
      <c r="F8423" s="165">
        <f>+WEEKDAY(ExportsELAP[[#This Row],[Date Prevailing]],1)</f>
        <v>7</v>
      </c>
      <c r="G8423" s="165">
        <f>+COUNTIFS(ECR_Hours!$K$6:$K$7,ExportsELAP[[#This Row],[Date Prevailing]])</f>
        <v>0</v>
      </c>
      <c r="H8423" s="165">
        <f t="shared" si="527"/>
        <v>7</v>
      </c>
      <c r="I8423" s="166">
        <f>+Exports!G8426</f>
        <v>3.0028000000000001</v>
      </c>
      <c r="J8423" s="166">
        <f>+'ELAP_IPCO-APND'!D8426</f>
        <v>298.80909000000003</v>
      </c>
      <c r="K8423" s="166">
        <f>+(ExportsELAP[[#This Row],[Exports kWh - MPT]]/1000)*ExportsELAP[[#This Row],[EIM Price]]</f>
        <v>0.89726393545200023</v>
      </c>
      <c r="L8423" s="167" t="str">
        <f>+INDEX(ECR_Hours!$I$12:$I$15,MATCH(ExportsELAP[[#This Row],[Date Prevailing]],ECR_Hours!$H$12:$H$15,1))</f>
        <v>NS</v>
      </c>
      <c r="M84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4" spans="1:13" x14ac:dyDescent="0.25">
      <c r="A8424" s="164">
        <f>+Exports!A8427</f>
        <v>44912</v>
      </c>
      <c r="B8424" s="165">
        <f t="shared" si="524"/>
        <v>2022</v>
      </c>
      <c r="C8424" s="165">
        <f t="shared" si="525"/>
        <v>12</v>
      </c>
      <c r="D8424" s="165">
        <f t="shared" si="526"/>
        <v>17</v>
      </c>
      <c r="E8424" s="165">
        <f>+Exports!B8427</f>
        <v>22</v>
      </c>
      <c r="F8424" s="165">
        <f>+WEEKDAY(ExportsELAP[[#This Row],[Date Prevailing]],1)</f>
        <v>7</v>
      </c>
      <c r="G8424" s="165">
        <f>+COUNTIFS(ECR_Hours!$K$6:$K$7,ExportsELAP[[#This Row],[Date Prevailing]])</f>
        <v>0</v>
      </c>
      <c r="H8424" s="165">
        <f t="shared" si="527"/>
        <v>7</v>
      </c>
      <c r="I8424" s="166">
        <f>+Exports!G8427</f>
        <v>2.30249999999999</v>
      </c>
      <c r="J8424" s="166">
        <f>+'ELAP_IPCO-APND'!D8427</f>
        <v>316.45506999999998</v>
      </c>
      <c r="K8424" s="166">
        <f>+(ExportsELAP[[#This Row],[Exports kWh - MPT]]/1000)*ExportsELAP[[#This Row],[EIM Price]]</f>
        <v>0.72863779867499678</v>
      </c>
      <c r="L8424" s="167" t="str">
        <f>+INDEX(ECR_Hours!$I$12:$I$15,MATCH(ExportsELAP[[#This Row],[Date Prevailing]],ECR_Hours!$H$12:$H$15,1))</f>
        <v>NS</v>
      </c>
      <c r="M84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5" spans="1:13" x14ac:dyDescent="0.25">
      <c r="A8425" s="164">
        <f>+Exports!A8428</f>
        <v>44912</v>
      </c>
      <c r="B8425" s="165">
        <f t="shared" si="524"/>
        <v>2022</v>
      </c>
      <c r="C8425" s="165">
        <f t="shared" si="525"/>
        <v>12</v>
      </c>
      <c r="D8425" s="165">
        <f t="shared" si="526"/>
        <v>17</v>
      </c>
      <c r="E8425" s="165">
        <f>+Exports!B8428</f>
        <v>23</v>
      </c>
      <c r="F8425" s="165">
        <f>+WEEKDAY(ExportsELAP[[#This Row],[Date Prevailing]],1)</f>
        <v>7</v>
      </c>
      <c r="G8425" s="165">
        <f>+COUNTIFS(ECR_Hours!$K$6:$K$7,ExportsELAP[[#This Row],[Date Prevailing]])</f>
        <v>0</v>
      </c>
      <c r="H8425" s="165">
        <f t="shared" si="527"/>
        <v>7</v>
      </c>
      <c r="I8425" s="166">
        <f>+Exports!G8428</f>
        <v>4.1707999999999901</v>
      </c>
      <c r="J8425" s="166">
        <f>+'ELAP_IPCO-APND'!D8428</f>
        <v>312.18597</v>
      </c>
      <c r="K8425" s="166">
        <f>+(ExportsELAP[[#This Row],[Exports kWh - MPT]]/1000)*ExportsELAP[[#This Row],[EIM Price]]</f>
        <v>1.302065243675997</v>
      </c>
      <c r="L8425" s="167" t="str">
        <f>+INDEX(ECR_Hours!$I$12:$I$15,MATCH(ExportsELAP[[#This Row],[Date Prevailing]],ECR_Hours!$H$12:$H$15,1))</f>
        <v>NS</v>
      </c>
      <c r="M84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6" spans="1:13" x14ac:dyDescent="0.25">
      <c r="A8426" s="164">
        <f>+Exports!A8429</f>
        <v>44912</v>
      </c>
      <c r="B8426" s="165">
        <f t="shared" si="524"/>
        <v>2022</v>
      </c>
      <c r="C8426" s="165">
        <f t="shared" si="525"/>
        <v>12</v>
      </c>
      <c r="D8426" s="165">
        <f t="shared" si="526"/>
        <v>17</v>
      </c>
      <c r="E8426" s="165">
        <f>+Exports!B8429</f>
        <v>24</v>
      </c>
      <c r="F8426" s="165">
        <f>+WEEKDAY(ExportsELAP[[#This Row],[Date Prevailing]],1)</f>
        <v>7</v>
      </c>
      <c r="G8426" s="165">
        <f>+COUNTIFS(ECR_Hours!$K$6:$K$7,ExportsELAP[[#This Row],[Date Prevailing]])</f>
        <v>0</v>
      </c>
      <c r="H8426" s="165">
        <f t="shared" si="527"/>
        <v>7</v>
      </c>
      <c r="I8426" s="166">
        <f>+Exports!G8429</f>
        <v>4.8818000000000001</v>
      </c>
      <c r="J8426" s="166">
        <f>+'ELAP_IPCO-APND'!D8429</f>
        <v>297.37322999999998</v>
      </c>
      <c r="K8426" s="166">
        <f>+(ExportsELAP[[#This Row],[Exports kWh - MPT]]/1000)*ExportsELAP[[#This Row],[EIM Price]]</f>
        <v>1.451716634214</v>
      </c>
      <c r="L8426" s="167" t="str">
        <f>+INDEX(ECR_Hours!$I$12:$I$15,MATCH(ExportsELAP[[#This Row],[Date Prevailing]],ECR_Hours!$H$12:$H$15,1))</f>
        <v>NS</v>
      </c>
      <c r="M84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7" spans="1:13" x14ac:dyDescent="0.25">
      <c r="A8427" s="164">
        <f>+Exports!A8430</f>
        <v>44913</v>
      </c>
      <c r="B8427" s="165">
        <f t="shared" si="524"/>
        <v>2022</v>
      </c>
      <c r="C8427" s="165">
        <f t="shared" si="525"/>
        <v>12</v>
      </c>
      <c r="D8427" s="165">
        <f t="shared" si="526"/>
        <v>18</v>
      </c>
      <c r="E8427" s="165">
        <f>+Exports!B8430</f>
        <v>1</v>
      </c>
      <c r="F8427" s="165">
        <f>+WEEKDAY(ExportsELAP[[#This Row],[Date Prevailing]],1)</f>
        <v>1</v>
      </c>
      <c r="G8427" s="165">
        <f>+COUNTIFS(ECR_Hours!$K$6:$K$7,ExportsELAP[[#This Row],[Date Prevailing]])</f>
        <v>0</v>
      </c>
      <c r="H8427" s="165">
        <f t="shared" si="527"/>
        <v>1</v>
      </c>
      <c r="I8427" s="166">
        <f>+Exports!G8430</f>
        <v>3.915</v>
      </c>
      <c r="J8427" s="166">
        <f>+'ELAP_IPCO-APND'!D8430</f>
        <v>254.40276</v>
      </c>
      <c r="K8427" s="166">
        <f>+(ExportsELAP[[#This Row],[Exports kWh - MPT]]/1000)*ExportsELAP[[#This Row],[EIM Price]]</f>
        <v>0.99598680540000006</v>
      </c>
      <c r="L8427" s="167" t="str">
        <f>+INDEX(ECR_Hours!$I$12:$I$15,MATCH(ExportsELAP[[#This Row],[Date Prevailing]],ECR_Hours!$H$12:$H$15,1))</f>
        <v>NS</v>
      </c>
      <c r="M84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8" spans="1:13" x14ac:dyDescent="0.25">
      <c r="A8428" s="164">
        <f>+Exports!A8431</f>
        <v>44913</v>
      </c>
      <c r="B8428" s="165">
        <f t="shared" si="524"/>
        <v>2022</v>
      </c>
      <c r="C8428" s="165">
        <f t="shared" si="525"/>
        <v>12</v>
      </c>
      <c r="D8428" s="165">
        <f t="shared" si="526"/>
        <v>18</v>
      </c>
      <c r="E8428" s="165">
        <f>+Exports!B8431</f>
        <v>2</v>
      </c>
      <c r="F8428" s="165">
        <f>+WEEKDAY(ExportsELAP[[#This Row],[Date Prevailing]],1)</f>
        <v>1</v>
      </c>
      <c r="G8428" s="165">
        <f>+COUNTIFS(ECR_Hours!$K$6:$K$7,ExportsELAP[[#This Row],[Date Prevailing]])</f>
        <v>0</v>
      </c>
      <c r="H8428" s="165">
        <f t="shared" si="527"/>
        <v>1</v>
      </c>
      <c r="I8428" s="166">
        <f>+Exports!G8431</f>
        <v>5.0059000000000005</v>
      </c>
      <c r="J8428" s="166">
        <f>+'ELAP_IPCO-APND'!D8431</f>
        <v>217.38731000000001</v>
      </c>
      <c r="K8428" s="166">
        <f>+(ExportsELAP[[#This Row],[Exports kWh - MPT]]/1000)*ExportsELAP[[#This Row],[EIM Price]]</f>
        <v>1.0882191351290003</v>
      </c>
      <c r="L8428" s="167" t="str">
        <f>+INDEX(ECR_Hours!$I$12:$I$15,MATCH(ExportsELAP[[#This Row],[Date Prevailing]],ECR_Hours!$H$12:$H$15,1))</f>
        <v>NS</v>
      </c>
      <c r="M84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29" spans="1:13" x14ac:dyDescent="0.25">
      <c r="A8429" s="164">
        <f>+Exports!A8432</f>
        <v>44913</v>
      </c>
      <c r="B8429" s="165">
        <f t="shared" si="524"/>
        <v>2022</v>
      </c>
      <c r="C8429" s="165">
        <f t="shared" si="525"/>
        <v>12</v>
      </c>
      <c r="D8429" s="165">
        <f t="shared" si="526"/>
        <v>18</v>
      </c>
      <c r="E8429" s="165">
        <f>+Exports!B8432</f>
        <v>3</v>
      </c>
      <c r="F8429" s="165">
        <f>+WEEKDAY(ExportsELAP[[#This Row],[Date Prevailing]],1)</f>
        <v>1</v>
      </c>
      <c r="G8429" s="165">
        <f>+COUNTIFS(ECR_Hours!$K$6:$K$7,ExportsELAP[[#This Row],[Date Prevailing]])</f>
        <v>0</v>
      </c>
      <c r="H8429" s="165">
        <f t="shared" si="527"/>
        <v>1</v>
      </c>
      <c r="I8429" s="166">
        <f>+Exports!G8432</f>
        <v>4.1623999999999999</v>
      </c>
      <c r="J8429" s="166">
        <f>+'ELAP_IPCO-APND'!D8432</f>
        <v>228.44138000000001</v>
      </c>
      <c r="K8429" s="166">
        <f>+(ExportsELAP[[#This Row],[Exports kWh - MPT]]/1000)*ExportsELAP[[#This Row],[EIM Price]]</f>
        <v>0.95086440011200002</v>
      </c>
      <c r="L8429" s="167" t="str">
        <f>+INDEX(ECR_Hours!$I$12:$I$15,MATCH(ExportsELAP[[#This Row],[Date Prevailing]],ECR_Hours!$H$12:$H$15,1))</f>
        <v>NS</v>
      </c>
      <c r="M84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0" spans="1:13" x14ac:dyDescent="0.25">
      <c r="A8430" s="164">
        <f>+Exports!A8433</f>
        <v>44913</v>
      </c>
      <c r="B8430" s="165">
        <f t="shared" si="524"/>
        <v>2022</v>
      </c>
      <c r="C8430" s="165">
        <f t="shared" si="525"/>
        <v>12</v>
      </c>
      <c r="D8430" s="165">
        <f t="shared" si="526"/>
        <v>18</v>
      </c>
      <c r="E8430" s="165">
        <f>+Exports!B8433</f>
        <v>4</v>
      </c>
      <c r="F8430" s="165">
        <f>+WEEKDAY(ExportsELAP[[#This Row],[Date Prevailing]],1)</f>
        <v>1</v>
      </c>
      <c r="G8430" s="165">
        <f>+COUNTIFS(ECR_Hours!$K$6:$K$7,ExportsELAP[[#This Row],[Date Prevailing]])</f>
        <v>0</v>
      </c>
      <c r="H8430" s="165">
        <f t="shared" si="527"/>
        <v>1</v>
      </c>
      <c r="I8430" s="166">
        <f>+Exports!G8433</f>
        <v>4.2201000000000004</v>
      </c>
      <c r="J8430" s="166">
        <f>+'ELAP_IPCO-APND'!D8433</f>
        <v>213.26127</v>
      </c>
      <c r="K8430" s="166">
        <f>+(ExportsELAP[[#This Row],[Exports kWh - MPT]]/1000)*ExportsELAP[[#This Row],[EIM Price]]</f>
        <v>0.89998388552700004</v>
      </c>
      <c r="L8430" s="167" t="str">
        <f>+INDEX(ECR_Hours!$I$12:$I$15,MATCH(ExportsELAP[[#This Row],[Date Prevailing]],ECR_Hours!$H$12:$H$15,1))</f>
        <v>NS</v>
      </c>
      <c r="M84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1" spans="1:13" x14ac:dyDescent="0.25">
      <c r="A8431" s="164">
        <f>+Exports!A8434</f>
        <v>44913</v>
      </c>
      <c r="B8431" s="165">
        <f t="shared" si="524"/>
        <v>2022</v>
      </c>
      <c r="C8431" s="165">
        <f t="shared" si="525"/>
        <v>12</v>
      </c>
      <c r="D8431" s="165">
        <f t="shared" si="526"/>
        <v>18</v>
      </c>
      <c r="E8431" s="165">
        <f>+Exports!B8434</f>
        <v>5</v>
      </c>
      <c r="F8431" s="165">
        <f>+WEEKDAY(ExportsELAP[[#This Row],[Date Prevailing]],1)</f>
        <v>1</v>
      </c>
      <c r="G8431" s="165">
        <f>+COUNTIFS(ECR_Hours!$K$6:$K$7,ExportsELAP[[#This Row],[Date Prevailing]])</f>
        <v>0</v>
      </c>
      <c r="H8431" s="165">
        <f t="shared" si="527"/>
        <v>1</v>
      </c>
      <c r="I8431" s="166">
        <f>+Exports!G8434</f>
        <v>4.4714999999999998</v>
      </c>
      <c r="J8431" s="166">
        <f>+'ELAP_IPCO-APND'!D8434</f>
        <v>211.22434999999999</v>
      </c>
      <c r="K8431" s="166">
        <f>+(ExportsELAP[[#This Row],[Exports kWh - MPT]]/1000)*ExportsELAP[[#This Row],[EIM Price]]</f>
        <v>0.94448968102499986</v>
      </c>
      <c r="L8431" s="167" t="str">
        <f>+INDEX(ECR_Hours!$I$12:$I$15,MATCH(ExportsELAP[[#This Row],[Date Prevailing]],ECR_Hours!$H$12:$H$15,1))</f>
        <v>NS</v>
      </c>
      <c r="M84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2" spans="1:13" x14ac:dyDescent="0.25">
      <c r="A8432" s="164">
        <f>+Exports!A8435</f>
        <v>44913</v>
      </c>
      <c r="B8432" s="165">
        <f t="shared" si="524"/>
        <v>2022</v>
      </c>
      <c r="C8432" s="165">
        <f t="shared" si="525"/>
        <v>12</v>
      </c>
      <c r="D8432" s="165">
        <f t="shared" si="526"/>
        <v>18</v>
      </c>
      <c r="E8432" s="165">
        <f>+Exports!B8435</f>
        <v>6</v>
      </c>
      <c r="F8432" s="165">
        <f>+WEEKDAY(ExportsELAP[[#This Row],[Date Prevailing]],1)</f>
        <v>1</v>
      </c>
      <c r="G8432" s="165">
        <f>+COUNTIFS(ECR_Hours!$K$6:$K$7,ExportsELAP[[#This Row],[Date Prevailing]])</f>
        <v>0</v>
      </c>
      <c r="H8432" s="165">
        <f t="shared" si="527"/>
        <v>1</v>
      </c>
      <c r="I8432" s="166">
        <f>+Exports!G8435</f>
        <v>4.5063999999999904</v>
      </c>
      <c r="J8432" s="166">
        <f>+'ELAP_IPCO-APND'!D8435</f>
        <v>233.34014999999999</v>
      </c>
      <c r="K8432" s="166">
        <f>+(ExportsELAP[[#This Row],[Exports kWh - MPT]]/1000)*ExportsELAP[[#This Row],[EIM Price]]</f>
        <v>1.0515240519599978</v>
      </c>
      <c r="L8432" s="167" t="str">
        <f>+INDEX(ECR_Hours!$I$12:$I$15,MATCH(ExportsELAP[[#This Row],[Date Prevailing]],ECR_Hours!$H$12:$H$15,1))</f>
        <v>NS</v>
      </c>
      <c r="M84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3" spans="1:13" x14ac:dyDescent="0.25">
      <c r="A8433" s="164">
        <f>+Exports!A8436</f>
        <v>44913</v>
      </c>
      <c r="B8433" s="165">
        <f t="shared" si="524"/>
        <v>2022</v>
      </c>
      <c r="C8433" s="165">
        <f t="shared" si="525"/>
        <v>12</v>
      </c>
      <c r="D8433" s="165">
        <f t="shared" si="526"/>
        <v>18</v>
      </c>
      <c r="E8433" s="165">
        <f>+Exports!B8436</f>
        <v>7</v>
      </c>
      <c r="F8433" s="165">
        <f>+WEEKDAY(ExportsELAP[[#This Row],[Date Prevailing]],1)</f>
        <v>1</v>
      </c>
      <c r="G8433" s="165">
        <f>+COUNTIFS(ECR_Hours!$K$6:$K$7,ExportsELAP[[#This Row],[Date Prevailing]])</f>
        <v>0</v>
      </c>
      <c r="H8433" s="165">
        <f t="shared" si="527"/>
        <v>1</v>
      </c>
      <c r="I8433" s="166">
        <f>+Exports!G8436</f>
        <v>4.0644999999999998</v>
      </c>
      <c r="J8433" s="166">
        <f>+'ELAP_IPCO-APND'!D8436</f>
        <v>240.65289000000001</v>
      </c>
      <c r="K8433" s="166">
        <f>+(ExportsELAP[[#This Row],[Exports kWh - MPT]]/1000)*ExportsELAP[[#This Row],[EIM Price]]</f>
        <v>0.97813367140499996</v>
      </c>
      <c r="L8433" s="167" t="str">
        <f>+INDEX(ECR_Hours!$I$12:$I$15,MATCH(ExportsELAP[[#This Row],[Date Prevailing]],ECR_Hours!$H$12:$H$15,1))</f>
        <v>NS</v>
      </c>
      <c r="M84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4" spans="1:13" x14ac:dyDescent="0.25">
      <c r="A8434" s="164">
        <f>+Exports!A8437</f>
        <v>44913</v>
      </c>
      <c r="B8434" s="165">
        <f t="shared" si="524"/>
        <v>2022</v>
      </c>
      <c r="C8434" s="165">
        <f t="shared" si="525"/>
        <v>12</v>
      </c>
      <c r="D8434" s="165">
        <f t="shared" si="526"/>
        <v>18</v>
      </c>
      <c r="E8434" s="165">
        <f>+Exports!B8437</f>
        <v>8</v>
      </c>
      <c r="F8434" s="165">
        <f>+WEEKDAY(ExportsELAP[[#This Row],[Date Prevailing]],1)</f>
        <v>1</v>
      </c>
      <c r="G8434" s="165">
        <f>+COUNTIFS(ECR_Hours!$K$6:$K$7,ExportsELAP[[#This Row],[Date Prevailing]])</f>
        <v>0</v>
      </c>
      <c r="H8434" s="165">
        <f t="shared" si="527"/>
        <v>1</v>
      </c>
      <c r="I8434" s="166">
        <f>+Exports!G8437</f>
        <v>13.508900000000001</v>
      </c>
      <c r="J8434" s="166">
        <f>+'ELAP_IPCO-APND'!D8437</f>
        <v>261.63292000000001</v>
      </c>
      <c r="K8434" s="166">
        <f>+(ExportsELAP[[#This Row],[Exports kWh - MPT]]/1000)*ExportsELAP[[#This Row],[EIM Price]]</f>
        <v>3.5343729529880004</v>
      </c>
      <c r="L8434" s="167" t="str">
        <f>+INDEX(ECR_Hours!$I$12:$I$15,MATCH(ExportsELAP[[#This Row],[Date Prevailing]],ECR_Hours!$H$12:$H$15,1))</f>
        <v>NS</v>
      </c>
      <c r="M84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5" spans="1:13" x14ac:dyDescent="0.25">
      <c r="A8435" s="164">
        <f>+Exports!A8438</f>
        <v>44913</v>
      </c>
      <c r="B8435" s="165">
        <f t="shared" si="524"/>
        <v>2022</v>
      </c>
      <c r="C8435" s="165">
        <f t="shared" si="525"/>
        <v>12</v>
      </c>
      <c r="D8435" s="165">
        <f t="shared" si="526"/>
        <v>18</v>
      </c>
      <c r="E8435" s="165">
        <f>+Exports!B8438</f>
        <v>9</v>
      </c>
      <c r="F8435" s="165">
        <f>+WEEKDAY(ExportsELAP[[#This Row],[Date Prevailing]],1)</f>
        <v>1</v>
      </c>
      <c r="G8435" s="165">
        <f>+COUNTIFS(ECR_Hours!$K$6:$K$7,ExportsELAP[[#This Row],[Date Prevailing]])</f>
        <v>0</v>
      </c>
      <c r="H8435" s="165">
        <f t="shared" si="527"/>
        <v>1</v>
      </c>
      <c r="I8435" s="166">
        <f>+Exports!G8438</f>
        <v>3944.0162</v>
      </c>
      <c r="J8435" s="166">
        <f>+'ELAP_IPCO-APND'!D8438</f>
        <v>311.76044999999999</v>
      </c>
      <c r="K8435" s="166">
        <f>+(ExportsELAP[[#This Row],[Exports kWh - MPT]]/1000)*ExportsELAP[[#This Row],[EIM Price]]</f>
        <v>1229.58826531929</v>
      </c>
      <c r="L8435" s="167" t="str">
        <f>+INDEX(ECR_Hours!$I$12:$I$15,MATCH(ExportsELAP[[#This Row],[Date Prevailing]],ECR_Hours!$H$12:$H$15,1))</f>
        <v>NS</v>
      </c>
      <c r="M84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6" spans="1:13" x14ac:dyDescent="0.25">
      <c r="A8436" s="164">
        <f>+Exports!A8439</f>
        <v>44913</v>
      </c>
      <c r="B8436" s="165">
        <f t="shared" si="524"/>
        <v>2022</v>
      </c>
      <c r="C8436" s="165">
        <f t="shared" si="525"/>
        <v>12</v>
      </c>
      <c r="D8436" s="165">
        <f t="shared" si="526"/>
        <v>18</v>
      </c>
      <c r="E8436" s="165">
        <f>+Exports!B8439</f>
        <v>10</v>
      </c>
      <c r="F8436" s="165">
        <f>+WEEKDAY(ExportsELAP[[#This Row],[Date Prevailing]],1)</f>
        <v>1</v>
      </c>
      <c r="G8436" s="165">
        <f>+COUNTIFS(ECR_Hours!$K$6:$K$7,ExportsELAP[[#This Row],[Date Prevailing]])</f>
        <v>0</v>
      </c>
      <c r="H8436" s="165">
        <f t="shared" si="527"/>
        <v>1</v>
      </c>
      <c r="I8436" s="166">
        <f>+Exports!G8439</f>
        <v>14011.786599999999</v>
      </c>
      <c r="J8436" s="166">
        <f>+'ELAP_IPCO-APND'!D8439</f>
        <v>270.74731000000003</v>
      </c>
      <c r="K8436" s="166">
        <f>+(ExportsELAP[[#This Row],[Exports kWh - MPT]]/1000)*ExportsELAP[[#This Row],[EIM Price]]</f>
        <v>3793.6535302440461</v>
      </c>
      <c r="L8436" s="167" t="str">
        <f>+INDEX(ECR_Hours!$I$12:$I$15,MATCH(ExportsELAP[[#This Row],[Date Prevailing]],ECR_Hours!$H$12:$H$15,1))</f>
        <v>NS</v>
      </c>
      <c r="M84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7" spans="1:13" x14ac:dyDescent="0.25">
      <c r="A8437" s="164">
        <f>+Exports!A8440</f>
        <v>44913</v>
      </c>
      <c r="B8437" s="165">
        <f t="shared" si="524"/>
        <v>2022</v>
      </c>
      <c r="C8437" s="165">
        <f t="shared" si="525"/>
        <v>12</v>
      </c>
      <c r="D8437" s="165">
        <f t="shared" si="526"/>
        <v>18</v>
      </c>
      <c r="E8437" s="165">
        <f>+Exports!B8440</f>
        <v>11</v>
      </c>
      <c r="F8437" s="165">
        <f>+WEEKDAY(ExportsELAP[[#This Row],[Date Prevailing]],1)</f>
        <v>1</v>
      </c>
      <c r="G8437" s="165">
        <f>+COUNTIFS(ECR_Hours!$K$6:$K$7,ExportsELAP[[#This Row],[Date Prevailing]])</f>
        <v>0</v>
      </c>
      <c r="H8437" s="165">
        <f t="shared" si="527"/>
        <v>1</v>
      </c>
      <c r="I8437" s="166">
        <f>+Exports!G8440</f>
        <v>21196.506000000001</v>
      </c>
      <c r="J8437" s="166">
        <f>+'ELAP_IPCO-APND'!D8440</f>
        <v>277.5188</v>
      </c>
      <c r="K8437" s="166">
        <f>+(ExportsELAP[[#This Row],[Exports kWh - MPT]]/1000)*ExportsELAP[[#This Row],[EIM Price]]</f>
        <v>5882.4289093128009</v>
      </c>
      <c r="L8437" s="167" t="str">
        <f>+INDEX(ECR_Hours!$I$12:$I$15,MATCH(ExportsELAP[[#This Row],[Date Prevailing]],ECR_Hours!$H$12:$H$15,1))</f>
        <v>NS</v>
      </c>
      <c r="M84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8" spans="1:13" x14ac:dyDescent="0.25">
      <c r="A8438" s="164">
        <f>+Exports!A8441</f>
        <v>44913</v>
      </c>
      <c r="B8438" s="165">
        <f t="shared" si="524"/>
        <v>2022</v>
      </c>
      <c r="C8438" s="165">
        <f t="shared" si="525"/>
        <v>12</v>
      </c>
      <c r="D8438" s="165">
        <f t="shared" si="526"/>
        <v>18</v>
      </c>
      <c r="E8438" s="165">
        <f>+Exports!B8441</f>
        <v>12</v>
      </c>
      <c r="F8438" s="165">
        <f>+WEEKDAY(ExportsELAP[[#This Row],[Date Prevailing]],1)</f>
        <v>1</v>
      </c>
      <c r="G8438" s="165">
        <f>+COUNTIFS(ECR_Hours!$K$6:$K$7,ExportsELAP[[#This Row],[Date Prevailing]])</f>
        <v>0</v>
      </c>
      <c r="H8438" s="165">
        <f t="shared" si="527"/>
        <v>1</v>
      </c>
      <c r="I8438" s="166">
        <f>+Exports!G8441</f>
        <v>25959.467300000004</v>
      </c>
      <c r="J8438" s="166">
        <f>+'ELAP_IPCO-APND'!D8441</f>
        <v>246.92347000000001</v>
      </c>
      <c r="K8438" s="166">
        <f>+(ExportsELAP[[#This Row],[Exports kWh - MPT]]/1000)*ExportsELAP[[#This Row],[EIM Price]]</f>
        <v>6410.0017450675323</v>
      </c>
      <c r="L8438" s="167" t="str">
        <f>+INDEX(ECR_Hours!$I$12:$I$15,MATCH(ExportsELAP[[#This Row],[Date Prevailing]],ECR_Hours!$H$12:$H$15,1))</f>
        <v>NS</v>
      </c>
      <c r="M84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39" spans="1:13" x14ac:dyDescent="0.25">
      <c r="A8439" s="164">
        <f>+Exports!A8442</f>
        <v>44913</v>
      </c>
      <c r="B8439" s="165">
        <f t="shared" si="524"/>
        <v>2022</v>
      </c>
      <c r="C8439" s="165">
        <f t="shared" si="525"/>
        <v>12</v>
      </c>
      <c r="D8439" s="165">
        <f t="shared" si="526"/>
        <v>18</v>
      </c>
      <c r="E8439" s="165">
        <f>+Exports!B8442</f>
        <v>13</v>
      </c>
      <c r="F8439" s="165">
        <f>+WEEKDAY(ExportsELAP[[#This Row],[Date Prevailing]],1)</f>
        <v>1</v>
      </c>
      <c r="G8439" s="165">
        <f>+COUNTIFS(ECR_Hours!$K$6:$K$7,ExportsELAP[[#This Row],[Date Prevailing]])</f>
        <v>0</v>
      </c>
      <c r="H8439" s="165">
        <f t="shared" si="527"/>
        <v>1</v>
      </c>
      <c r="I8439" s="166">
        <f>+Exports!G8442</f>
        <v>28674.812999999998</v>
      </c>
      <c r="J8439" s="166">
        <f>+'ELAP_IPCO-APND'!D8442</f>
        <v>221.00702000000001</v>
      </c>
      <c r="K8439" s="166">
        <f>+(ExportsELAP[[#This Row],[Exports kWh - MPT]]/1000)*ExportsELAP[[#This Row],[EIM Price]]</f>
        <v>6337.3349701872594</v>
      </c>
      <c r="L8439" s="167" t="str">
        <f>+INDEX(ECR_Hours!$I$12:$I$15,MATCH(ExportsELAP[[#This Row],[Date Prevailing]],ECR_Hours!$H$12:$H$15,1))</f>
        <v>NS</v>
      </c>
      <c r="M84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0" spans="1:13" x14ac:dyDescent="0.25">
      <c r="A8440" s="164">
        <f>+Exports!A8443</f>
        <v>44913</v>
      </c>
      <c r="B8440" s="165">
        <f t="shared" si="524"/>
        <v>2022</v>
      </c>
      <c r="C8440" s="165">
        <f t="shared" si="525"/>
        <v>12</v>
      </c>
      <c r="D8440" s="165">
        <f t="shared" si="526"/>
        <v>18</v>
      </c>
      <c r="E8440" s="165">
        <f>+Exports!B8443</f>
        <v>14</v>
      </c>
      <c r="F8440" s="165">
        <f>+WEEKDAY(ExportsELAP[[#This Row],[Date Prevailing]],1)</f>
        <v>1</v>
      </c>
      <c r="G8440" s="165">
        <f>+COUNTIFS(ECR_Hours!$K$6:$K$7,ExportsELAP[[#This Row],[Date Prevailing]])</f>
        <v>0</v>
      </c>
      <c r="H8440" s="165">
        <f t="shared" si="527"/>
        <v>1</v>
      </c>
      <c r="I8440" s="166">
        <f>+Exports!G8443</f>
        <v>28333.464</v>
      </c>
      <c r="J8440" s="166">
        <f>+'ELAP_IPCO-APND'!D8443</f>
        <v>230.64767000000001</v>
      </c>
      <c r="K8440" s="166">
        <f>+(ExportsELAP[[#This Row],[Exports kWh - MPT]]/1000)*ExportsELAP[[#This Row],[EIM Price]]</f>
        <v>6535.0474546288797</v>
      </c>
      <c r="L8440" s="167" t="str">
        <f>+INDEX(ECR_Hours!$I$12:$I$15,MATCH(ExportsELAP[[#This Row],[Date Prevailing]],ECR_Hours!$H$12:$H$15,1))</f>
        <v>NS</v>
      </c>
      <c r="M84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1" spans="1:13" x14ac:dyDescent="0.25">
      <c r="A8441" s="164">
        <f>+Exports!A8444</f>
        <v>44913</v>
      </c>
      <c r="B8441" s="165">
        <f t="shared" si="524"/>
        <v>2022</v>
      </c>
      <c r="C8441" s="165">
        <f t="shared" si="525"/>
        <v>12</v>
      </c>
      <c r="D8441" s="165">
        <f t="shared" si="526"/>
        <v>18</v>
      </c>
      <c r="E8441" s="165">
        <f>+Exports!B8444</f>
        <v>15</v>
      </c>
      <c r="F8441" s="165">
        <f>+WEEKDAY(ExportsELAP[[#This Row],[Date Prevailing]],1)</f>
        <v>1</v>
      </c>
      <c r="G8441" s="165">
        <f>+COUNTIFS(ECR_Hours!$K$6:$K$7,ExportsELAP[[#This Row],[Date Prevailing]])</f>
        <v>0</v>
      </c>
      <c r="H8441" s="165">
        <f t="shared" si="527"/>
        <v>1</v>
      </c>
      <c r="I8441" s="166">
        <f>+Exports!G8444</f>
        <v>24266.675199999998</v>
      </c>
      <c r="J8441" s="166">
        <f>+'ELAP_IPCO-APND'!D8444</f>
        <v>199.90149</v>
      </c>
      <c r="K8441" s="166">
        <f>+(ExportsELAP[[#This Row],[Exports kWh - MPT]]/1000)*ExportsELAP[[#This Row],[EIM Price]]</f>
        <v>4850.9445298260471</v>
      </c>
      <c r="L8441" s="167" t="str">
        <f>+INDEX(ECR_Hours!$I$12:$I$15,MATCH(ExportsELAP[[#This Row],[Date Prevailing]],ECR_Hours!$H$12:$H$15,1))</f>
        <v>NS</v>
      </c>
      <c r="M84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2" spans="1:13" x14ac:dyDescent="0.25">
      <c r="A8442" s="164">
        <f>+Exports!A8445</f>
        <v>44913</v>
      </c>
      <c r="B8442" s="165">
        <f t="shared" si="524"/>
        <v>2022</v>
      </c>
      <c r="C8442" s="165">
        <f t="shared" si="525"/>
        <v>12</v>
      </c>
      <c r="D8442" s="165">
        <f t="shared" si="526"/>
        <v>18</v>
      </c>
      <c r="E8442" s="165">
        <f>+Exports!B8445</f>
        <v>16</v>
      </c>
      <c r="F8442" s="165">
        <f>+WEEKDAY(ExportsELAP[[#This Row],[Date Prevailing]],1)</f>
        <v>1</v>
      </c>
      <c r="G8442" s="165">
        <f>+COUNTIFS(ECR_Hours!$K$6:$K$7,ExportsELAP[[#This Row],[Date Prevailing]])</f>
        <v>0</v>
      </c>
      <c r="H8442" s="165">
        <f t="shared" si="527"/>
        <v>1</v>
      </c>
      <c r="I8442" s="166">
        <f>+Exports!G8445</f>
        <v>15893.9359</v>
      </c>
      <c r="J8442" s="166">
        <f>+'ELAP_IPCO-APND'!D8445</f>
        <v>188.08287000000001</v>
      </c>
      <c r="K8442" s="166">
        <f>+(ExportsELAP[[#This Row],[Exports kWh - MPT]]/1000)*ExportsELAP[[#This Row],[EIM Price]]</f>
        <v>2989.3770796680333</v>
      </c>
      <c r="L8442" s="167" t="str">
        <f>+INDEX(ECR_Hours!$I$12:$I$15,MATCH(ExportsELAP[[#This Row],[Date Prevailing]],ECR_Hours!$H$12:$H$15,1))</f>
        <v>NS</v>
      </c>
      <c r="M84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3" spans="1:13" x14ac:dyDescent="0.25">
      <c r="A8443" s="164">
        <f>+Exports!A8446</f>
        <v>44913</v>
      </c>
      <c r="B8443" s="165">
        <f t="shared" si="524"/>
        <v>2022</v>
      </c>
      <c r="C8443" s="165">
        <f t="shared" si="525"/>
        <v>12</v>
      </c>
      <c r="D8443" s="165">
        <f t="shared" si="526"/>
        <v>18</v>
      </c>
      <c r="E8443" s="165">
        <f>+Exports!B8446</f>
        <v>17</v>
      </c>
      <c r="F8443" s="165">
        <f>+WEEKDAY(ExportsELAP[[#This Row],[Date Prevailing]],1)</f>
        <v>1</v>
      </c>
      <c r="G8443" s="165">
        <f>+COUNTIFS(ECR_Hours!$K$6:$K$7,ExportsELAP[[#This Row],[Date Prevailing]])</f>
        <v>0</v>
      </c>
      <c r="H8443" s="165">
        <f t="shared" si="527"/>
        <v>1</v>
      </c>
      <c r="I8443" s="166">
        <f>+Exports!G8446</f>
        <v>5293.3487999999998</v>
      </c>
      <c r="J8443" s="166">
        <f>+'ELAP_IPCO-APND'!D8446</f>
        <v>253.12844000000001</v>
      </c>
      <c r="K8443" s="166">
        <f>+(ExportsELAP[[#This Row],[Exports kWh - MPT]]/1000)*ExportsELAP[[#This Row],[EIM Price]]</f>
        <v>1339.8971241198719</v>
      </c>
      <c r="L8443" s="167" t="str">
        <f>+INDEX(ECR_Hours!$I$12:$I$15,MATCH(ExportsELAP[[#This Row],[Date Prevailing]],ECR_Hours!$H$12:$H$15,1))</f>
        <v>NS</v>
      </c>
      <c r="M84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4" spans="1:13" x14ac:dyDescent="0.25">
      <c r="A8444" s="164">
        <f>+Exports!A8447</f>
        <v>44913</v>
      </c>
      <c r="B8444" s="165">
        <f t="shared" si="524"/>
        <v>2022</v>
      </c>
      <c r="C8444" s="165">
        <f t="shared" si="525"/>
        <v>12</v>
      </c>
      <c r="D8444" s="165">
        <f t="shared" si="526"/>
        <v>18</v>
      </c>
      <c r="E8444" s="165">
        <f>+Exports!B8447</f>
        <v>18</v>
      </c>
      <c r="F8444" s="165">
        <f>+WEEKDAY(ExportsELAP[[#This Row],[Date Prevailing]],1)</f>
        <v>1</v>
      </c>
      <c r="G8444" s="165">
        <f>+COUNTIFS(ECR_Hours!$K$6:$K$7,ExportsELAP[[#This Row],[Date Prevailing]])</f>
        <v>0</v>
      </c>
      <c r="H8444" s="165">
        <f t="shared" si="527"/>
        <v>1</v>
      </c>
      <c r="I8444" s="166">
        <f>+Exports!G8447</f>
        <v>23.3507</v>
      </c>
      <c r="J8444" s="166">
        <f>+'ELAP_IPCO-APND'!D8447</f>
        <v>322.76879000000002</v>
      </c>
      <c r="K8444" s="166">
        <f>+(ExportsELAP[[#This Row],[Exports kWh - MPT]]/1000)*ExportsELAP[[#This Row],[EIM Price]]</f>
        <v>7.5368771846530001</v>
      </c>
      <c r="L8444" s="167" t="str">
        <f>+INDEX(ECR_Hours!$I$12:$I$15,MATCH(ExportsELAP[[#This Row],[Date Prevailing]],ECR_Hours!$H$12:$H$15,1))</f>
        <v>NS</v>
      </c>
      <c r="M84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5" spans="1:13" x14ac:dyDescent="0.25">
      <c r="A8445" s="164">
        <f>+Exports!A8448</f>
        <v>44913</v>
      </c>
      <c r="B8445" s="165">
        <f t="shared" si="524"/>
        <v>2022</v>
      </c>
      <c r="C8445" s="165">
        <f t="shared" si="525"/>
        <v>12</v>
      </c>
      <c r="D8445" s="165">
        <f t="shared" si="526"/>
        <v>18</v>
      </c>
      <c r="E8445" s="165">
        <f>+Exports!B8448</f>
        <v>19</v>
      </c>
      <c r="F8445" s="165">
        <f>+WEEKDAY(ExportsELAP[[#This Row],[Date Prevailing]],1)</f>
        <v>1</v>
      </c>
      <c r="G8445" s="165">
        <f>+COUNTIFS(ECR_Hours!$K$6:$K$7,ExportsELAP[[#This Row],[Date Prevailing]])</f>
        <v>0</v>
      </c>
      <c r="H8445" s="165">
        <f t="shared" si="527"/>
        <v>1</v>
      </c>
      <c r="I8445" s="166">
        <f>+Exports!G8448</f>
        <v>4.0510000000000002</v>
      </c>
      <c r="J8445" s="166">
        <f>+'ELAP_IPCO-APND'!D8448</f>
        <v>291.64924000000002</v>
      </c>
      <c r="K8445" s="166">
        <f>+(ExportsELAP[[#This Row],[Exports kWh - MPT]]/1000)*ExportsELAP[[#This Row],[EIM Price]]</f>
        <v>1.1814710712400001</v>
      </c>
      <c r="L8445" s="167" t="str">
        <f>+INDEX(ECR_Hours!$I$12:$I$15,MATCH(ExportsELAP[[#This Row],[Date Prevailing]],ECR_Hours!$H$12:$H$15,1))</f>
        <v>NS</v>
      </c>
      <c r="M84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6" spans="1:13" x14ac:dyDescent="0.25">
      <c r="A8446" s="164">
        <f>+Exports!A8449</f>
        <v>44913</v>
      </c>
      <c r="B8446" s="165">
        <f t="shared" si="524"/>
        <v>2022</v>
      </c>
      <c r="C8446" s="165">
        <f t="shared" si="525"/>
        <v>12</v>
      </c>
      <c r="D8446" s="165">
        <f t="shared" si="526"/>
        <v>18</v>
      </c>
      <c r="E8446" s="165">
        <f>+Exports!B8449</f>
        <v>20</v>
      </c>
      <c r="F8446" s="165">
        <f>+WEEKDAY(ExportsELAP[[#This Row],[Date Prevailing]],1)</f>
        <v>1</v>
      </c>
      <c r="G8446" s="165">
        <f>+COUNTIFS(ECR_Hours!$K$6:$K$7,ExportsELAP[[#This Row],[Date Prevailing]])</f>
        <v>0</v>
      </c>
      <c r="H8446" s="165">
        <f t="shared" si="527"/>
        <v>1</v>
      </c>
      <c r="I8446" s="166">
        <f>+Exports!G8449</f>
        <v>3.4803999999999999</v>
      </c>
      <c r="J8446" s="166">
        <f>+'ELAP_IPCO-APND'!D8449</f>
        <v>312.72764999999998</v>
      </c>
      <c r="K8446" s="166">
        <f>+(ExportsELAP[[#This Row],[Exports kWh - MPT]]/1000)*ExportsELAP[[#This Row],[EIM Price]]</f>
        <v>1.0884173130599999</v>
      </c>
      <c r="L8446" s="167" t="str">
        <f>+INDEX(ECR_Hours!$I$12:$I$15,MATCH(ExportsELAP[[#This Row],[Date Prevailing]],ECR_Hours!$H$12:$H$15,1))</f>
        <v>NS</v>
      </c>
      <c r="M84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7" spans="1:13" x14ac:dyDescent="0.25">
      <c r="A8447" s="164">
        <f>+Exports!A8450</f>
        <v>44913</v>
      </c>
      <c r="B8447" s="165">
        <f t="shared" si="524"/>
        <v>2022</v>
      </c>
      <c r="C8447" s="165">
        <f t="shared" si="525"/>
        <v>12</v>
      </c>
      <c r="D8447" s="165">
        <f t="shared" si="526"/>
        <v>18</v>
      </c>
      <c r="E8447" s="165">
        <f>+Exports!B8450</f>
        <v>21</v>
      </c>
      <c r="F8447" s="165">
        <f>+WEEKDAY(ExportsELAP[[#This Row],[Date Prevailing]],1)</f>
        <v>1</v>
      </c>
      <c r="G8447" s="165">
        <f>+COUNTIFS(ECR_Hours!$K$6:$K$7,ExportsELAP[[#This Row],[Date Prevailing]])</f>
        <v>0</v>
      </c>
      <c r="H8447" s="165">
        <f t="shared" si="527"/>
        <v>1</v>
      </c>
      <c r="I8447" s="166">
        <f>+Exports!G8450</f>
        <v>2.7529999999999903</v>
      </c>
      <c r="J8447" s="166">
        <f>+'ELAP_IPCO-APND'!D8450</f>
        <v>306.55941000000001</v>
      </c>
      <c r="K8447" s="166">
        <f>+(ExportsELAP[[#This Row],[Exports kWh - MPT]]/1000)*ExportsELAP[[#This Row],[EIM Price]]</f>
        <v>0.84395805572999705</v>
      </c>
      <c r="L8447" s="167" t="str">
        <f>+INDEX(ECR_Hours!$I$12:$I$15,MATCH(ExportsELAP[[#This Row],[Date Prevailing]],ECR_Hours!$H$12:$H$15,1))</f>
        <v>NS</v>
      </c>
      <c r="M84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8" spans="1:13" x14ac:dyDescent="0.25">
      <c r="A8448" s="164">
        <f>+Exports!A8451</f>
        <v>44913</v>
      </c>
      <c r="B8448" s="165">
        <f t="shared" si="524"/>
        <v>2022</v>
      </c>
      <c r="C8448" s="165">
        <f t="shared" si="525"/>
        <v>12</v>
      </c>
      <c r="D8448" s="165">
        <f t="shared" si="526"/>
        <v>18</v>
      </c>
      <c r="E8448" s="165">
        <f>+Exports!B8451</f>
        <v>22</v>
      </c>
      <c r="F8448" s="165">
        <f>+WEEKDAY(ExportsELAP[[#This Row],[Date Prevailing]],1)</f>
        <v>1</v>
      </c>
      <c r="G8448" s="165">
        <f>+COUNTIFS(ECR_Hours!$K$6:$K$7,ExportsELAP[[#This Row],[Date Prevailing]])</f>
        <v>0</v>
      </c>
      <c r="H8448" s="165">
        <f t="shared" si="527"/>
        <v>1</v>
      </c>
      <c r="I8448" s="166">
        <f>+Exports!G8451</f>
        <v>3.6536000000000004</v>
      </c>
      <c r="J8448" s="166">
        <f>+'ELAP_IPCO-APND'!D8451</f>
        <v>313.16516999999999</v>
      </c>
      <c r="K8448" s="166">
        <f>+(ExportsELAP[[#This Row],[Exports kWh - MPT]]/1000)*ExportsELAP[[#This Row],[EIM Price]]</f>
        <v>1.1441802651120001</v>
      </c>
      <c r="L8448" s="167" t="str">
        <f>+INDEX(ECR_Hours!$I$12:$I$15,MATCH(ExportsELAP[[#This Row],[Date Prevailing]],ECR_Hours!$H$12:$H$15,1))</f>
        <v>NS</v>
      </c>
      <c r="M84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49" spans="1:13" x14ac:dyDescent="0.25">
      <c r="A8449" s="164">
        <f>+Exports!A8452</f>
        <v>44913</v>
      </c>
      <c r="B8449" s="165">
        <f t="shared" si="524"/>
        <v>2022</v>
      </c>
      <c r="C8449" s="165">
        <f t="shared" si="525"/>
        <v>12</v>
      </c>
      <c r="D8449" s="165">
        <f t="shared" si="526"/>
        <v>18</v>
      </c>
      <c r="E8449" s="165">
        <f>+Exports!B8452</f>
        <v>23</v>
      </c>
      <c r="F8449" s="165">
        <f>+WEEKDAY(ExportsELAP[[#This Row],[Date Prevailing]],1)</f>
        <v>1</v>
      </c>
      <c r="G8449" s="165">
        <f>+COUNTIFS(ECR_Hours!$K$6:$K$7,ExportsELAP[[#This Row],[Date Prevailing]])</f>
        <v>0</v>
      </c>
      <c r="H8449" s="165">
        <f t="shared" si="527"/>
        <v>1</v>
      </c>
      <c r="I8449" s="166">
        <f>+Exports!G8452</f>
        <v>3.8909999999999996</v>
      </c>
      <c r="J8449" s="166">
        <f>+'ELAP_IPCO-APND'!D8452</f>
        <v>290.00666000000001</v>
      </c>
      <c r="K8449" s="166">
        <f>+(ExportsELAP[[#This Row],[Exports kWh - MPT]]/1000)*ExportsELAP[[#This Row],[EIM Price]]</f>
        <v>1.1284159140599999</v>
      </c>
      <c r="L8449" s="167" t="str">
        <f>+INDEX(ECR_Hours!$I$12:$I$15,MATCH(ExportsELAP[[#This Row],[Date Prevailing]],ECR_Hours!$H$12:$H$15,1))</f>
        <v>NS</v>
      </c>
      <c r="M84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0" spans="1:13" x14ac:dyDescent="0.25">
      <c r="A8450" s="164">
        <f>+Exports!A8453</f>
        <v>44913</v>
      </c>
      <c r="B8450" s="165">
        <f t="shared" ref="B8450:B8513" si="528">+YEAR(A8450)</f>
        <v>2022</v>
      </c>
      <c r="C8450" s="165">
        <f t="shared" ref="C8450:C8513" si="529">+MONTH(A8450)</f>
        <v>12</v>
      </c>
      <c r="D8450" s="165">
        <f t="shared" ref="D8450:D8513" si="530">+DAY(A8450)</f>
        <v>18</v>
      </c>
      <c r="E8450" s="165">
        <f>+Exports!B8453</f>
        <v>24</v>
      </c>
      <c r="F8450" s="165">
        <f>+WEEKDAY(ExportsELAP[[#This Row],[Date Prevailing]],1)</f>
        <v>1</v>
      </c>
      <c r="G8450" s="165">
        <f>+COUNTIFS(ECR_Hours!$K$6:$K$7,ExportsELAP[[#This Row],[Date Prevailing]])</f>
        <v>0</v>
      </c>
      <c r="H8450" s="165">
        <f t="shared" ref="H8450:H8513" si="531">+IF(G8450=1,0,F8450)</f>
        <v>1</v>
      </c>
      <c r="I8450" s="166">
        <f>+Exports!G8453</f>
        <v>3.8526000000000002</v>
      </c>
      <c r="J8450" s="166">
        <f>+'ELAP_IPCO-APND'!D8453</f>
        <v>258.91501</v>
      </c>
      <c r="K8450" s="166">
        <f>+(ExportsELAP[[#This Row],[Exports kWh - MPT]]/1000)*ExportsELAP[[#This Row],[EIM Price]]</f>
        <v>0.997495967526</v>
      </c>
      <c r="L8450" s="167" t="str">
        <f>+INDEX(ECR_Hours!$I$12:$I$15,MATCH(ExportsELAP[[#This Row],[Date Prevailing]],ECR_Hours!$H$12:$H$15,1))</f>
        <v>NS</v>
      </c>
      <c r="M84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1" spans="1:13" x14ac:dyDescent="0.25">
      <c r="A8451" s="164">
        <f>+Exports!A8454</f>
        <v>44914</v>
      </c>
      <c r="B8451" s="165">
        <f t="shared" si="528"/>
        <v>2022</v>
      </c>
      <c r="C8451" s="165">
        <f t="shared" si="529"/>
        <v>12</v>
      </c>
      <c r="D8451" s="165">
        <f t="shared" si="530"/>
        <v>19</v>
      </c>
      <c r="E8451" s="165">
        <f>+Exports!B8454</f>
        <v>1</v>
      </c>
      <c r="F8451" s="165">
        <f>+WEEKDAY(ExportsELAP[[#This Row],[Date Prevailing]],1)</f>
        <v>2</v>
      </c>
      <c r="G8451" s="165">
        <f>+COUNTIFS(ECR_Hours!$K$6:$K$7,ExportsELAP[[#This Row],[Date Prevailing]])</f>
        <v>0</v>
      </c>
      <c r="H8451" s="165">
        <f t="shared" si="531"/>
        <v>2</v>
      </c>
      <c r="I8451" s="166">
        <f>+Exports!G8454</f>
        <v>3.9147999999999996</v>
      </c>
      <c r="J8451" s="166">
        <f>+'ELAP_IPCO-APND'!D8454</f>
        <v>214.04706999999999</v>
      </c>
      <c r="K8451" s="166">
        <f>+(ExportsELAP[[#This Row],[Exports kWh - MPT]]/1000)*ExportsELAP[[#This Row],[EIM Price]]</f>
        <v>0.83795146963599987</v>
      </c>
      <c r="L8451" s="167" t="str">
        <f>+INDEX(ECR_Hours!$I$12:$I$15,MATCH(ExportsELAP[[#This Row],[Date Prevailing]],ECR_Hours!$H$12:$H$15,1))</f>
        <v>NS</v>
      </c>
      <c r="M84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2" spans="1:13" x14ac:dyDescent="0.25">
      <c r="A8452" s="164">
        <f>+Exports!A8455</f>
        <v>44914</v>
      </c>
      <c r="B8452" s="165">
        <f t="shared" si="528"/>
        <v>2022</v>
      </c>
      <c r="C8452" s="165">
        <f t="shared" si="529"/>
        <v>12</v>
      </c>
      <c r="D8452" s="165">
        <f t="shared" si="530"/>
        <v>19</v>
      </c>
      <c r="E8452" s="165">
        <f>+Exports!B8455</f>
        <v>2</v>
      </c>
      <c r="F8452" s="165">
        <f>+WEEKDAY(ExportsELAP[[#This Row],[Date Prevailing]],1)</f>
        <v>2</v>
      </c>
      <c r="G8452" s="165">
        <f>+COUNTIFS(ECR_Hours!$K$6:$K$7,ExportsELAP[[#This Row],[Date Prevailing]])</f>
        <v>0</v>
      </c>
      <c r="H8452" s="165">
        <f t="shared" si="531"/>
        <v>2</v>
      </c>
      <c r="I8452" s="166">
        <f>+Exports!G8455</f>
        <v>3.6501999999999897</v>
      </c>
      <c r="J8452" s="166">
        <f>+'ELAP_IPCO-APND'!D8455</f>
        <v>250.82768999999999</v>
      </c>
      <c r="K8452" s="166">
        <f>+(ExportsELAP[[#This Row],[Exports kWh - MPT]]/1000)*ExportsELAP[[#This Row],[EIM Price]]</f>
        <v>0.91557123403799734</v>
      </c>
      <c r="L8452" s="167" t="str">
        <f>+INDEX(ECR_Hours!$I$12:$I$15,MATCH(ExportsELAP[[#This Row],[Date Prevailing]],ECR_Hours!$H$12:$H$15,1))</f>
        <v>NS</v>
      </c>
      <c r="M84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3" spans="1:13" x14ac:dyDescent="0.25">
      <c r="A8453" s="164">
        <f>+Exports!A8456</f>
        <v>44914</v>
      </c>
      <c r="B8453" s="165">
        <f t="shared" si="528"/>
        <v>2022</v>
      </c>
      <c r="C8453" s="165">
        <f t="shared" si="529"/>
        <v>12</v>
      </c>
      <c r="D8453" s="165">
        <f t="shared" si="530"/>
        <v>19</v>
      </c>
      <c r="E8453" s="165">
        <f>+Exports!B8456</f>
        <v>3</v>
      </c>
      <c r="F8453" s="165">
        <f>+WEEKDAY(ExportsELAP[[#This Row],[Date Prevailing]],1)</f>
        <v>2</v>
      </c>
      <c r="G8453" s="165">
        <f>+COUNTIFS(ECR_Hours!$K$6:$K$7,ExportsELAP[[#This Row],[Date Prevailing]])</f>
        <v>0</v>
      </c>
      <c r="H8453" s="165">
        <f t="shared" si="531"/>
        <v>2</v>
      </c>
      <c r="I8453" s="166">
        <f>+Exports!G8456</f>
        <v>3.4044999999999903</v>
      </c>
      <c r="J8453" s="166">
        <f>+'ELAP_IPCO-APND'!D8456</f>
        <v>252.45353</v>
      </c>
      <c r="K8453" s="166">
        <f>+(ExportsELAP[[#This Row],[Exports kWh - MPT]]/1000)*ExportsELAP[[#This Row],[EIM Price]]</f>
        <v>0.85947804288499763</v>
      </c>
      <c r="L8453" s="167" t="str">
        <f>+INDEX(ECR_Hours!$I$12:$I$15,MATCH(ExportsELAP[[#This Row],[Date Prevailing]],ECR_Hours!$H$12:$H$15,1))</f>
        <v>NS</v>
      </c>
      <c r="M84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4" spans="1:13" x14ac:dyDescent="0.25">
      <c r="A8454" s="164">
        <f>+Exports!A8457</f>
        <v>44914</v>
      </c>
      <c r="B8454" s="165">
        <f t="shared" si="528"/>
        <v>2022</v>
      </c>
      <c r="C8454" s="165">
        <f t="shared" si="529"/>
        <v>12</v>
      </c>
      <c r="D8454" s="165">
        <f t="shared" si="530"/>
        <v>19</v>
      </c>
      <c r="E8454" s="165">
        <f>+Exports!B8457</f>
        <v>4</v>
      </c>
      <c r="F8454" s="165">
        <f>+WEEKDAY(ExportsELAP[[#This Row],[Date Prevailing]],1)</f>
        <v>2</v>
      </c>
      <c r="G8454" s="165">
        <f>+COUNTIFS(ECR_Hours!$K$6:$K$7,ExportsELAP[[#This Row],[Date Prevailing]])</f>
        <v>0</v>
      </c>
      <c r="H8454" s="165">
        <f t="shared" si="531"/>
        <v>2</v>
      </c>
      <c r="I8454" s="166">
        <f>+Exports!G8457</f>
        <v>4.2738999999999994</v>
      </c>
      <c r="J8454" s="166">
        <f>+'ELAP_IPCO-APND'!D8457</f>
        <v>255.21941000000001</v>
      </c>
      <c r="K8454" s="166">
        <f>+(ExportsELAP[[#This Row],[Exports kWh - MPT]]/1000)*ExportsELAP[[#This Row],[EIM Price]]</f>
        <v>1.0907822363990001</v>
      </c>
      <c r="L8454" s="167" t="str">
        <f>+INDEX(ECR_Hours!$I$12:$I$15,MATCH(ExportsELAP[[#This Row],[Date Prevailing]],ECR_Hours!$H$12:$H$15,1))</f>
        <v>NS</v>
      </c>
      <c r="M84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5" spans="1:13" x14ac:dyDescent="0.25">
      <c r="A8455" s="164">
        <f>+Exports!A8458</f>
        <v>44914</v>
      </c>
      <c r="B8455" s="165">
        <f t="shared" si="528"/>
        <v>2022</v>
      </c>
      <c r="C8455" s="165">
        <f t="shared" si="529"/>
        <v>12</v>
      </c>
      <c r="D8455" s="165">
        <f t="shared" si="530"/>
        <v>19</v>
      </c>
      <c r="E8455" s="165">
        <f>+Exports!B8458</f>
        <v>5</v>
      </c>
      <c r="F8455" s="165">
        <f>+WEEKDAY(ExportsELAP[[#This Row],[Date Prevailing]],1)</f>
        <v>2</v>
      </c>
      <c r="G8455" s="165">
        <f>+COUNTIFS(ECR_Hours!$K$6:$K$7,ExportsELAP[[#This Row],[Date Prevailing]])</f>
        <v>0</v>
      </c>
      <c r="H8455" s="165">
        <f t="shared" si="531"/>
        <v>2</v>
      </c>
      <c r="I8455" s="166">
        <f>+Exports!G8458</f>
        <v>4.8383000000000003</v>
      </c>
      <c r="J8455" s="166">
        <f>+'ELAP_IPCO-APND'!D8458</f>
        <v>258.33708000000001</v>
      </c>
      <c r="K8455" s="166">
        <f>+(ExportsELAP[[#This Row],[Exports kWh - MPT]]/1000)*ExportsELAP[[#This Row],[EIM Price]]</f>
        <v>1.2499122941640002</v>
      </c>
      <c r="L8455" s="167" t="str">
        <f>+INDEX(ECR_Hours!$I$12:$I$15,MATCH(ExportsELAP[[#This Row],[Date Prevailing]],ECR_Hours!$H$12:$H$15,1))</f>
        <v>NS</v>
      </c>
      <c r="M84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6" spans="1:13" x14ac:dyDescent="0.25">
      <c r="A8456" s="164">
        <f>+Exports!A8459</f>
        <v>44914</v>
      </c>
      <c r="B8456" s="165">
        <f t="shared" si="528"/>
        <v>2022</v>
      </c>
      <c r="C8456" s="165">
        <f t="shared" si="529"/>
        <v>12</v>
      </c>
      <c r="D8456" s="165">
        <f t="shared" si="530"/>
        <v>19</v>
      </c>
      <c r="E8456" s="165">
        <f>+Exports!B8459</f>
        <v>6</v>
      </c>
      <c r="F8456" s="165">
        <f>+WEEKDAY(ExportsELAP[[#This Row],[Date Prevailing]],1)</f>
        <v>2</v>
      </c>
      <c r="G8456" s="165">
        <f>+COUNTIFS(ECR_Hours!$K$6:$K$7,ExportsELAP[[#This Row],[Date Prevailing]])</f>
        <v>0</v>
      </c>
      <c r="H8456" s="165">
        <f t="shared" si="531"/>
        <v>2</v>
      </c>
      <c r="I8456" s="166">
        <f>+Exports!G8459</f>
        <v>3.9549999999999899</v>
      </c>
      <c r="J8456" s="166">
        <f>+'ELAP_IPCO-APND'!D8459</f>
        <v>283.57355000000001</v>
      </c>
      <c r="K8456" s="166">
        <f>+(ExportsELAP[[#This Row],[Exports kWh - MPT]]/1000)*ExportsELAP[[#This Row],[EIM Price]]</f>
        <v>1.1215333902499971</v>
      </c>
      <c r="L8456" s="167" t="str">
        <f>+INDEX(ECR_Hours!$I$12:$I$15,MATCH(ExportsELAP[[#This Row],[Date Prevailing]],ECR_Hours!$H$12:$H$15,1))</f>
        <v>NS</v>
      </c>
      <c r="M84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7" spans="1:13" x14ac:dyDescent="0.25">
      <c r="A8457" s="164">
        <f>+Exports!A8460</f>
        <v>44914</v>
      </c>
      <c r="B8457" s="165">
        <f t="shared" si="528"/>
        <v>2022</v>
      </c>
      <c r="C8457" s="165">
        <f t="shared" si="529"/>
        <v>12</v>
      </c>
      <c r="D8457" s="165">
        <f t="shared" si="530"/>
        <v>19</v>
      </c>
      <c r="E8457" s="165">
        <f>+Exports!B8460</f>
        <v>7</v>
      </c>
      <c r="F8457" s="165">
        <f>+WEEKDAY(ExportsELAP[[#This Row],[Date Prevailing]],1)</f>
        <v>2</v>
      </c>
      <c r="G8457" s="165">
        <f>+COUNTIFS(ECR_Hours!$K$6:$K$7,ExportsELAP[[#This Row],[Date Prevailing]])</f>
        <v>0</v>
      </c>
      <c r="H8457" s="165">
        <f t="shared" si="531"/>
        <v>2</v>
      </c>
      <c r="I8457" s="166">
        <f>+Exports!G8460</f>
        <v>3.6394999999999897</v>
      </c>
      <c r="J8457" s="166">
        <f>+'ELAP_IPCO-APND'!D8460</f>
        <v>301.61022000000003</v>
      </c>
      <c r="K8457" s="166">
        <f>+(ExportsELAP[[#This Row],[Exports kWh - MPT]]/1000)*ExportsELAP[[#This Row],[EIM Price]]</f>
        <v>1.097710395689997</v>
      </c>
      <c r="L8457" s="167" t="str">
        <f>+INDEX(ECR_Hours!$I$12:$I$15,MATCH(ExportsELAP[[#This Row],[Date Prevailing]],ECR_Hours!$H$12:$H$15,1))</f>
        <v>NS</v>
      </c>
      <c r="M84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8" spans="1:13" x14ac:dyDescent="0.25">
      <c r="A8458" s="164">
        <f>+Exports!A8461</f>
        <v>44914</v>
      </c>
      <c r="B8458" s="165">
        <f t="shared" si="528"/>
        <v>2022</v>
      </c>
      <c r="C8458" s="165">
        <f t="shared" si="529"/>
        <v>12</v>
      </c>
      <c r="D8458" s="165">
        <f t="shared" si="530"/>
        <v>19</v>
      </c>
      <c r="E8458" s="165">
        <f>+Exports!B8461</f>
        <v>8</v>
      </c>
      <c r="F8458" s="165">
        <f>+WEEKDAY(ExportsELAP[[#This Row],[Date Prevailing]],1)</f>
        <v>2</v>
      </c>
      <c r="G8458" s="165">
        <f>+COUNTIFS(ECR_Hours!$K$6:$K$7,ExportsELAP[[#This Row],[Date Prevailing]])</f>
        <v>0</v>
      </c>
      <c r="H8458" s="165">
        <f t="shared" si="531"/>
        <v>2</v>
      </c>
      <c r="I8458" s="166">
        <f>+Exports!G8461</f>
        <v>11.526699999999989</v>
      </c>
      <c r="J8458" s="166">
        <f>+'ELAP_IPCO-APND'!D8461</f>
        <v>387.26501000000002</v>
      </c>
      <c r="K8458" s="166">
        <f>+(ExportsELAP[[#This Row],[Exports kWh - MPT]]/1000)*ExportsELAP[[#This Row],[EIM Price]]</f>
        <v>4.4638875907669959</v>
      </c>
      <c r="L8458" s="167" t="str">
        <f>+INDEX(ECR_Hours!$I$12:$I$15,MATCH(ExportsELAP[[#This Row],[Date Prevailing]],ECR_Hours!$H$12:$H$15,1))</f>
        <v>NS</v>
      </c>
      <c r="M84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59" spans="1:13" x14ac:dyDescent="0.25">
      <c r="A8459" s="164">
        <f>+Exports!A8462</f>
        <v>44914</v>
      </c>
      <c r="B8459" s="165">
        <f t="shared" si="528"/>
        <v>2022</v>
      </c>
      <c r="C8459" s="165">
        <f t="shared" si="529"/>
        <v>12</v>
      </c>
      <c r="D8459" s="165">
        <f t="shared" si="530"/>
        <v>19</v>
      </c>
      <c r="E8459" s="165">
        <f>+Exports!B8462</f>
        <v>9</v>
      </c>
      <c r="F8459" s="165">
        <f>+WEEKDAY(ExportsELAP[[#This Row],[Date Prevailing]],1)</f>
        <v>2</v>
      </c>
      <c r="G8459" s="165">
        <f>+COUNTIFS(ECR_Hours!$K$6:$K$7,ExportsELAP[[#This Row],[Date Prevailing]])</f>
        <v>0</v>
      </c>
      <c r="H8459" s="165">
        <f t="shared" si="531"/>
        <v>2</v>
      </c>
      <c r="I8459" s="166">
        <f>+Exports!G8462</f>
        <v>4003.8546000000001</v>
      </c>
      <c r="J8459" s="166">
        <f>+'ELAP_IPCO-APND'!D8462</f>
        <v>361.88934999999998</v>
      </c>
      <c r="K8459" s="166">
        <f>+(ExportsELAP[[#This Row],[Exports kWh - MPT]]/1000)*ExportsELAP[[#This Row],[EIM Price]]</f>
        <v>1448.9523386885101</v>
      </c>
      <c r="L8459" s="167" t="str">
        <f>+INDEX(ECR_Hours!$I$12:$I$15,MATCH(ExportsELAP[[#This Row],[Date Prevailing]],ECR_Hours!$H$12:$H$15,1))</f>
        <v>NS</v>
      </c>
      <c r="M84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0" spans="1:13" x14ac:dyDescent="0.25">
      <c r="A8460" s="164">
        <f>+Exports!A8463</f>
        <v>44914</v>
      </c>
      <c r="B8460" s="165">
        <f t="shared" si="528"/>
        <v>2022</v>
      </c>
      <c r="C8460" s="165">
        <f t="shared" si="529"/>
        <v>12</v>
      </c>
      <c r="D8460" s="165">
        <f t="shared" si="530"/>
        <v>19</v>
      </c>
      <c r="E8460" s="165">
        <f>+Exports!B8463</f>
        <v>10</v>
      </c>
      <c r="F8460" s="165">
        <f>+WEEKDAY(ExportsELAP[[#This Row],[Date Prevailing]],1)</f>
        <v>2</v>
      </c>
      <c r="G8460" s="165">
        <f>+COUNTIFS(ECR_Hours!$K$6:$K$7,ExportsELAP[[#This Row],[Date Prevailing]])</f>
        <v>0</v>
      </c>
      <c r="H8460" s="165">
        <f t="shared" si="531"/>
        <v>2</v>
      </c>
      <c r="I8460" s="166">
        <f>+Exports!G8463</f>
        <v>11979.4354</v>
      </c>
      <c r="J8460" s="166">
        <f>+'ELAP_IPCO-APND'!D8463</f>
        <v>290.39073000000002</v>
      </c>
      <c r="K8460" s="166">
        <f>+(ExportsELAP[[#This Row],[Exports kWh - MPT]]/1000)*ExportsELAP[[#This Row],[EIM Price]]</f>
        <v>3478.7169907938423</v>
      </c>
      <c r="L8460" s="167" t="str">
        <f>+INDEX(ECR_Hours!$I$12:$I$15,MATCH(ExportsELAP[[#This Row],[Date Prevailing]],ECR_Hours!$H$12:$H$15,1))</f>
        <v>NS</v>
      </c>
      <c r="M84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1" spans="1:13" x14ac:dyDescent="0.25">
      <c r="A8461" s="164">
        <f>+Exports!A8464</f>
        <v>44914</v>
      </c>
      <c r="B8461" s="165">
        <f t="shared" si="528"/>
        <v>2022</v>
      </c>
      <c r="C8461" s="165">
        <f t="shared" si="529"/>
        <v>12</v>
      </c>
      <c r="D8461" s="165">
        <f t="shared" si="530"/>
        <v>19</v>
      </c>
      <c r="E8461" s="165">
        <f>+Exports!B8464</f>
        <v>11</v>
      </c>
      <c r="F8461" s="165">
        <f>+WEEKDAY(ExportsELAP[[#This Row],[Date Prevailing]],1)</f>
        <v>2</v>
      </c>
      <c r="G8461" s="165">
        <f>+COUNTIFS(ECR_Hours!$K$6:$K$7,ExportsELAP[[#This Row],[Date Prevailing]])</f>
        <v>0</v>
      </c>
      <c r="H8461" s="165">
        <f t="shared" si="531"/>
        <v>2</v>
      </c>
      <c r="I8461" s="166">
        <f>+Exports!G8464</f>
        <v>17607.326000000001</v>
      </c>
      <c r="J8461" s="166">
        <f>+'ELAP_IPCO-APND'!D8464</f>
        <v>347.61054000000001</v>
      </c>
      <c r="K8461" s="166">
        <f>+(ExportsELAP[[#This Row],[Exports kWh - MPT]]/1000)*ExportsELAP[[#This Row],[EIM Price]]</f>
        <v>6120.4920988160402</v>
      </c>
      <c r="L8461" s="167" t="str">
        <f>+INDEX(ECR_Hours!$I$12:$I$15,MATCH(ExportsELAP[[#This Row],[Date Prevailing]],ECR_Hours!$H$12:$H$15,1))</f>
        <v>NS</v>
      </c>
      <c r="M84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2" spans="1:13" x14ac:dyDescent="0.25">
      <c r="A8462" s="164">
        <f>+Exports!A8465</f>
        <v>44914</v>
      </c>
      <c r="B8462" s="165">
        <f t="shared" si="528"/>
        <v>2022</v>
      </c>
      <c r="C8462" s="165">
        <f t="shared" si="529"/>
        <v>12</v>
      </c>
      <c r="D8462" s="165">
        <f t="shared" si="530"/>
        <v>19</v>
      </c>
      <c r="E8462" s="165">
        <f>+Exports!B8465</f>
        <v>12</v>
      </c>
      <c r="F8462" s="165">
        <f>+WEEKDAY(ExportsELAP[[#This Row],[Date Prevailing]],1)</f>
        <v>2</v>
      </c>
      <c r="G8462" s="165">
        <f>+COUNTIFS(ECR_Hours!$K$6:$K$7,ExportsELAP[[#This Row],[Date Prevailing]])</f>
        <v>0</v>
      </c>
      <c r="H8462" s="165">
        <f t="shared" si="531"/>
        <v>2</v>
      </c>
      <c r="I8462" s="166">
        <f>+Exports!G8465</f>
        <v>23185.578000000001</v>
      </c>
      <c r="J8462" s="166">
        <f>+'ELAP_IPCO-APND'!D8465</f>
        <v>327.50925000000001</v>
      </c>
      <c r="K8462" s="166">
        <f>+(ExportsELAP[[#This Row],[Exports kWh - MPT]]/1000)*ExportsELAP[[#This Row],[EIM Price]]</f>
        <v>7593.4912615965004</v>
      </c>
      <c r="L8462" s="167" t="str">
        <f>+INDEX(ECR_Hours!$I$12:$I$15,MATCH(ExportsELAP[[#This Row],[Date Prevailing]],ECR_Hours!$H$12:$H$15,1))</f>
        <v>NS</v>
      </c>
      <c r="M84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3" spans="1:13" x14ac:dyDescent="0.25">
      <c r="A8463" s="164">
        <f>+Exports!A8466</f>
        <v>44914</v>
      </c>
      <c r="B8463" s="165">
        <f t="shared" si="528"/>
        <v>2022</v>
      </c>
      <c r="C8463" s="165">
        <f t="shared" si="529"/>
        <v>12</v>
      </c>
      <c r="D8463" s="165">
        <f t="shared" si="530"/>
        <v>19</v>
      </c>
      <c r="E8463" s="165">
        <f>+Exports!B8466</f>
        <v>13</v>
      </c>
      <c r="F8463" s="165">
        <f>+WEEKDAY(ExportsELAP[[#This Row],[Date Prevailing]],1)</f>
        <v>2</v>
      </c>
      <c r="G8463" s="165">
        <f>+COUNTIFS(ECR_Hours!$K$6:$K$7,ExportsELAP[[#This Row],[Date Prevailing]])</f>
        <v>0</v>
      </c>
      <c r="H8463" s="165">
        <f t="shared" si="531"/>
        <v>2</v>
      </c>
      <c r="I8463" s="166">
        <f>+Exports!G8466</f>
        <v>24039.6826</v>
      </c>
      <c r="J8463" s="166">
        <f>+'ELAP_IPCO-APND'!D8466</f>
        <v>296.51862999999997</v>
      </c>
      <c r="K8463" s="166">
        <f>+(ExportsELAP[[#This Row],[Exports kWh - MPT]]/1000)*ExportsELAP[[#This Row],[EIM Price]]</f>
        <v>7128.2137501868374</v>
      </c>
      <c r="L8463" s="167" t="str">
        <f>+INDEX(ECR_Hours!$I$12:$I$15,MATCH(ExportsELAP[[#This Row],[Date Prevailing]],ECR_Hours!$H$12:$H$15,1))</f>
        <v>NS</v>
      </c>
      <c r="M84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4" spans="1:13" x14ac:dyDescent="0.25">
      <c r="A8464" s="164">
        <f>+Exports!A8467</f>
        <v>44914</v>
      </c>
      <c r="B8464" s="165">
        <f t="shared" si="528"/>
        <v>2022</v>
      </c>
      <c r="C8464" s="165">
        <f t="shared" si="529"/>
        <v>12</v>
      </c>
      <c r="D8464" s="165">
        <f t="shared" si="530"/>
        <v>19</v>
      </c>
      <c r="E8464" s="165">
        <f>+Exports!B8467</f>
        <v>14</v>
      </c>
      <c r="F8464" s="165">
        <f>+WEEKDAY(ExportsELAP[[#This Row],[Date Prevailing]],1)</f>
        <v>2</v>
      </c>
      <c r="G8464" s="165">
        <f>+COUNTIFS(ECR_Hours!$K$6:$K$7,ExportsELAP[[#This Row],[Date Prevailing]])</f>
        <v>0</v>
      </c>
      <c r="H8464" s="165">
        <f t="shared" si="531"/>
        <v>2</v>
      </c>
      <c r="I8464" s="166">
        <f>+Exports!G8467</f>
        <v>20933.3213</v>
      </c>
      <c r="J8464" s="166">
        <f>+'ELAP_IPCO-APND'!D8467</f>
        <v>280.33348999999998</v>
      </c>
      <c r="K8464" s="166">
        <f>+(ExportsELAP[[#This Row],[Exports kWh - MPT]]/1000)*ExportsELAP[[#This Row],[EIM Price]]</f>
        <v>5868.3110173203368</v>
      </c>
      <c r="L8464" s="167" t="str">
        <f>+INDEX(ECR_Hours!$I$12:$I$15,MATCH(ExportsELAP[[#This Row],[Date Prevailing]],ECR_Hours!$H$12:$H$15,1))</f>
        <v>NS</v>
      </c>
      <c r="M84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5" spans="1:13" x14ac:dyDescent="0.25">
      <c r="A8465" s="164">
        <f>+Exports!A8468</f>
        <v>44914</v>
      </c>
      <c r="B8465" s="165">
        <f t="shared" si="528"/>
        <v>2022</v>
      </c>
      <c r="C8465" s="165">
        <f t="shared" si="529"/>
        <v>12</v>
      </c>
      <c r="D8465" s="165">
        <f t="shared" si="530"/>
        <v>19</v>
      </c>
      <c r="E8465" s="165">
        <f>+Exports!B8468</f>
        <v>15</v>
      </c>
      <c r="F8465" s="165">
        <f>+WEEKDAY(ExportsELAP[[#This Row],[Date Prevailing]],1)</f>
        <v>2</v>
      </c>
      <c r="G8465" s="165">
        <f>+COUNTIFS(ECR_Hours!$K$6:$K$7,ExportsELAP[[#This Row],[Date Prevailing]])</f>
        <v>0</v>
      </c>
      <c r="H8465" s="165">
        <f t="shared" si="531"/>
        <v>2</v>
      </c>
      <c r="I8465" s="166">
        <f>+Exports!G8468</f>
        <v>15576.436899999999</v>
      </c>
      <c r="J8465" s="166">
        <f>+'ELAP_IPCO-APND'!D8468</f>
        <v>276.87954000000002</v>
      </c>
      <c r="K8465" s="166">
        <f>+(ExportsELAP[[#This Row],[Exports kWh - MPT]]/1000)*ExportsELAP[[#This Row],[EIM Price]]</f>
        <v>4312.7966837110262</v>
      </c>
      <c r="L8465" s="167" t="str">
        <f>+INDEX(ECR_Hours!$I$12:$I$15,MATCH(ExportsELAP[[#This Row],[Date Prevailing]],ECR_Hours!$H$12:$H$15,1))</f>
        <v>NS</v>
      </c>
      <c r="M84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6" spans="1:13" x14ac:dyDescent="0.25">
      <c r="A8466" s="164">
        <f>+Exports!A8469</f>
        <v>44914</v>
      </c>
      <c r="B8466" s="165">
        <f t="shared" si="528"/>
        <v>2022</v>
      </c>
      <c r="C8466" s="165">
        <f t="shared" si="529"/>
        <v>12</v>
      </c>
      <c r="D8466" s="165">
        <f t="shared" si="530"/>
        <v>19</v>
      </c>
      <c r="E8466" s="165">
        <f>+Exports!B8469</f>
        <v>16</v>
      </c>
      <c r="F8466" s="165">
        <f>+WEEKDAY(ExportsELAP[[#This Row],[Date Prevailing]],1)</f>
        <v>2</v>
      </c>
      <c r="G8466" s="165">
        <f>+COUNTIFS(ECR_Hours!$K$6:$K$7,ExportsELAP[[#This Row],[Date Prevailing]])</f>
        <v>0</v>
      </c>
      <c r="H8466" s="165">
        <f t="shared" si="531"/>
        <v>2</v>
      </c>
      <c r="I8466" s="166">
        <f>+Exports!G8469</f>
        <v>10485.6819</v>
      </c>
      <c r="J8466" s="166">
        <f>+'ELAP_IPCO-APND'!D8469</f>
        <v>265.65773000000002</v>
      </c>
      <c r="K8466" s="166">
        <f>+(ExportsELAP[[#This Row],[Exports kWh - MPT]]/1000)*ExportsELAP[[#This Row],[EIM Price]]</f>
        <v>2785.6024510560869</v>
      </c>
      <c r="L8466" s="167" t="str">
        <f>+INDEX(ECR_Hours!$I$12:$I$15,MATCH(ExportsELAP[[#This Row],[Date Prevailing]],ECR_Hours!$H$12:$H$15,1))</f>
        <v>NS</v>
      </c>
      <c r="M84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7" spans="1:13" x14ac:dyDescent="0.25">
      <c r="A8467" s="164">
        <f>+Exports!A8470</f>
        <v>44914</v>
      </c>
      <c r="B8467" s="165">
        <f t="shared" si="528"/>
        <v>2022</v>
      </c>
      <c r="C8467" s="165">
        <f t="shared" si="529"/>
        <v>12</v>
      </c>
      <c r="D8467" s="165">
        <f t="shared" si="530"/>
        <v>19</v>
      </c>
      <c r="E8467" s="165">
        <f>+Exports!B8470</f>
        <v>17</v>
      </c>
      <c r="F8467" s="165">
        <f>+WEEKDAY(ExportsELAP[[#This Row],[Date Prevailing]],1)</f>
        <v>2</v>
      </c>
      <c r="G8467" s="165">
        <f>+COUNTIFS(ECR_Hours!$K$6:$K$7,ExportsELAP[[#This Row],[Date Prevailing]])</f>
        <v>0</v>
      </c>
      <c r="H8467" s="165">
        <f t="shared" si="531"/>
        <v>2</v>
      </c>
      <c r="I8467" s="166">
        <f>+Exports!G8470</f>
        <v>2946.6169</v>
      </c>
      <c r="J8467" s="166">
        <f>+'ELAP_IPCO-APND'!D8470</f>
        <v>283.39751000000001</v>
      </c>
      <c r="K8467" s="166">
        <f>+(ExportsELAP[[#This Row],[Exports kWh - MPT]]/1000)*ExportsELAP[[#This Row],[EIM Price]]</f>
        <v>835.06389238391898</v>
      </c>
      <c r="L8467" s="167" t="str">
        <f>+INDEX(ECR_Hours!$I$12:$I$15,MATCH(ExportsELAP[[#This Row],[Date Prevailing]],ECR_Hours!$H$12:$H$15,1))</f>
        <v>NS</v>
      </c>
      <c r="M84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8" spans="1:13" x14ac:dyDescent="0.25">
      <c r="A8468" s="164">
        <f>+Exports!A8471</f>
        <v>44914</v>
      </c>
      <c r="B8468" s="165">
        <f t="shared" si="528"/>
        <v>2022</v>
      </c>
      <c r="C8468" s="165">
        <f t="shared" si="529"/>
        <v>12</v>
      </c>
      <c r="D8468" s="165">
        <f t="shared" si="530"/>
        <v>19</v>
      </c>
      <c r="E8468" s="165">
        <f>+Exports!B8471</f>
        <v>18</v>
      </c>
      <c r="F8468" s="165">
        <f>+WEEKDAY(ExportsELAP[[#This Row],[Date Prevailing]],1)</f>
        <v>2</v>
      </c>
      <c r="G8468" s="165">
        <f>+COUNTIFS(ECR_Hours!$K$6:$K$7,ExportsELAP[[#This Row],[Date Prevailing]])</f>
        <v>0</v>
      </c>
      <c r="H8468" s="165">
        <f t="shared" si="531"/>
        <v>2</v>
      </c>
      <c r="I8468" s="166">
        <f>+Exports!G8471</f>
        <v>10.1957</v>
      </c>
      <c r="J8468" s="166">
        <f>+'ELAP_IPCO-APND'!D8471</f>
        <v>355.90859</v>
      </c>
      <c r="K8468" s="166">
        <f>+(ExportsELAP[[#This Row],[Exports kWh - MPT]]/1000)*ExportsELAP[[#This Row],[EIM Price]]</f>
        <v>3.6287372110630001</v>
      </c>
      <c r="L8468" s="167" t="str">
        <f>+INDEX(ECR_Hours!$I$12:$I$15,MATCH(ExportsELAP[[#This Row],[Date Prevailing]],ECR_Hours!$H$12:$H$15,1))</f>
        <v>NS</v>
      </c>
      <c r="M84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69" spans="1:13" x14ac:dyDescent="0.25">
      <c r="A8469" s="164">
        <f>+Exports!A8472</f>
        <v>44914</v>
      </c>
      <c r="B8469" s="165">
        <f t="shared" si="528"/>
        <v>2022</v>
      </c>
      <c r="C8469" s="165">
        <f t="shared" si="529"/>
        <v>12</v>
      </c>
      <c r="D8469" s="165">
        <f t="shared" si="530"/>
        <v>19</v>
      </c>
      <c r="E8469" s="165">
        <f>+Exports!B8472</f>
        <v>19</v>
      </c>
      <c r="F8469" s="165">
        <f>+WEEKDAY(ExportsELAP[[#This Row],[Date Prevailing]],1)</f>
        <v>2</v>
      </c>
      <c r="G8469" s="165">
        <f>+COUNTIFS(ECR_Hours!$K$6:$K$7,ExportsELAP[[#This Row],[Date Prevailing]])</f>
        <v>0</v>
      </c>
      <c r="H8469" s="165">
        <f t="shared" si="531"/>
        <v>2</v>
      </c>
      <c r="I8469" s="166">
        <f>+Exports!G8472</f>
        <v>5.2995999999999999</v>
      </c>
      <c r="J8469" s="166">
        <f>+'ELAP_IPCO-APND'!D8472</f>
        <v>405.88200999999998</v>
      </c>
      <c r="K8469" s="166">
        <f>+(ExportsELAP[[#This Row],[Exports kWh - MPT]]/1000)*ExportsELAP[[#This Row],[EIM Price]]</f>
        <v>2.1510123001959998</v>
      </c>
      <c r="L8469" s="167" t="str">
        <f>+INDEX(ECR_Hours!$I$12:$I$15,MATCH(ExportsELAP[[#This Row],[Date Prevailing]],ECR_Hours!$H$12:$H$15,1))</f>
        <v>NS</v>
      </c>
      <c r="M84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0" spans="1:13" x14ac:dyDescent="0.25">
      <c r="A8470" s="164">
        <f>+Exports!A8473</f>
        <v>44914</v>
      </c>
      <c r="B8470" s="165">
        <f t="shared" si="528"/>
        <v>2022</v>
      </c>
      <c r="C8470" s="165">
        <f t="shared" si="529"/>
        <v>12</v>
      </c>
      <c r="D8470" s="165">
        <f t="shared" si="530"/>
        <v>19</v>
      </c>
      <c r="E8470" s="165">
        <f>+Exports!B8473</f>
        <v>20</v>
      </c>
      <c r="F8470" s="165">
        <f>+WEEKDAY(ExportsELAP[[#This Row],[Date Prevailing]],1)</f>
        <v>2</v>
      </c>
      <c r="G8470" s="165">
        <f>+COUNTIFS(ECR_Hours!$K$6:$K$7,ExportsELAP[[#This Row],[Date Prevailing]])</f>
        <v>0</v>
      </c>
      <c r="H8470" s="165">
        <f t="shared" si="531"/>
        <v>2</v>
      </c>
      <c r="I8470" s="166">
        <f>+Exports!G8473</f>
        <v>2.6113999999999788</v>
      </c>
      <c r="J8470" s="166">
        <f>+'ELAP_IPCO-APND'!D8473</f>
        <v>381.30309</v>
      </c>
      <c r="K8470" s="166">
        <f>+(ExportsELAP[[#This Row],[Exports kWh - MPT]]/1000)*ExportsELAP[[#This Row],[EIM Price]]</f>
        <v>0.99573488922599196</v>
      </c>
      <c r="L8470" s="167" t="str">
        <f>+INDEX(ECR_Hours!$I$12:$I$15,MATCH(ExportsELAP[[#This Row],[Date Prevailing]],ECR_Hours!$H$12:$H$15,1))</f>
        <v>NS</v>
      </c>
      <c r="M84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1" spans="1:13" x14ac:dyDescent="0.25">
      <c r="A8471" s="164">
        <f>+Exports!A8474</f>
        <v>44914</v>
      </c>
      <c r="B8471" s="165">
        <f t="shared" si="528"/>
        <v>2022</v>
      </c>
      <c r="C8471" s="165">
        <f t="shared" si="529"/>
        <v>12</v>
      </c>
      <c r="D8471" s="165">
        <f t="shared" si="530"/>
        <v>19</v>
      </c>
      <c r="E8471" s="165">
        <f>+Exports!B8474</f>
        <v>21</v>
      </c>
      <c r="F8471" s="165">
        <f>+WEEKDAY(ExportsELAP[[#This Row],[Date Prevailing]],1)</f>
        <v>2</v>
      </c>
      <c r="G8471" s="165">
        <f>+COUNTIFS(ECR_Hours!$K$6:$K$7,ExportsELAP[[#This Row],[Date Prevailing]])</f>
        <v>0</v>
      </c>
      <c r="H8471" s="165">
        <f t="shared" si="531"/>
        <v>2</v>
      </c>
      <c r="I8471" s="166">
        <f>+Exports!G8474</f>
        <v>2.6868000000000003</v>
      </c>
      <c r="J8471" s="166">
        <f>+'ELAP_IPCO-APND'!D8474</f>
        <v>389.98182000000003</v>
      </c>
      <c r="K8471" s="166">
        <f>+(ExportsELAP[[#This Row],[Exports kWh - MPT]]/1000)*ExportsELAP[[#This Row],[EIM Price]]</f>
        <v>1.0478031539760002</v>
      </c>
      <c r="L8471" s="167" t="str">
        <f>+INDEX(ECR_Hours!$I$12:$I$15,MATCH(ExportsELAP[[#This Row],[Date Prevailing]],ECR_Hours!$H$12:$H$15,1))</f>
        <v>NS</v>
      </c>
      <c r="M84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2" spans="1:13" x14ac:dyDescent="0.25">
      <c r="A8472" s="164">
        <f>+Exports!A8475</f>
        <v>44914</v>
      </c>
      <c r="B8472" s="165">
        <f t="shared" si="528"/>
        <v>2022</v>
      </c>
      <c r="C8472" s="165">
        <f t="shared" si="529"/>
        <v>12</v>
      </c>
      <c r="D8472" s="165">
        <f t="shared" si="530"/>
        <v>19</v>
      </c>
      <c r="E8472" s="165">
        <f>+Exports!B8475</f>
        <v>22</v>
      </c>
      <c r="F8472" s="165">
        <f>+WEEKDAY(ExportsELAP[[#This Row],[Date Prevailing]],1)</f>
        <v>2</v>
      </c>
      <c r="G8472" s="165">
        <f>+COUNTIFS(ECR_Hours!$K$6:$K$7,ExportsELAP[[#This Row],[Date Prevailing]])</f>
        <v>0</v>
      </c>
      <c r="H8472" s="165">
        <f t="shared" si="531"/>
        <v>2</v>
      </c>
      <c r="I8472" s="166">
        <f>+Exports!G8475</f>
        <v>3.2737000000000003</v>
      </c>
      <c r="J8472" s="166">
        <f>+'ELAP_IPCO-APND'!D8475</f>
        <v>365.23181</v>
      </c>
      <c r="K8472" s="166">
        <f>+(ExportsELAP[[#This Row],[Exports kWh - MPT]]/1000)*ExportsELAP[[#This Row],[EIM Price]]</f>
        <v>1.1956593763970003</v>
      </c>
      <c r="L8472" s="167" t="str">
        <f>+INDEX(ECR_Hours!$I$12:$I$15,MATCH(ExportsELAP[[#This Row],[Date Prevailing]],ECR_Hours!$H$12:$H$15,1))</f>
        <v>NS</v>
      </c>
      <c r="M84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3" spans="1:13" x14ac:dyDescent="0.25">
      <c r="A8473" s="164">
        <f>+Exports!A8476</f>
        <v>44914</v>
      </c>
      <c r="B8473" s="165">
        <f t="shared" si="528"/>
        <v>2022</v>
      </c>
      <c r="C8473" s="165">
        <f t="shared" si="529"/>
        <v>12</v>
      </c>
      <c r="D8473" s="165">
        <f t="shared" si="530"/>
        <v>19</v>
      </c>
      <c r="E8473" s="165">
        <f>+Exports!B8476</f>
        <v>23</v>
      </c>
      <c r="F8473" s="165">
        <f>+WEEKDAY(ExportsELAP[[#This Row],[Date Prevailing]],1)</f>
        <v>2</v>
      </c>
      <c r="G8473" s="165">
        <f>+COUNTIFS(ECR_Hours!$K$6:$K$7,ExportsELAP[[#This Row],[Date Prevailing]])</f>
        <v>0</v>
      </c>
      <c r="H8473" s="165">
        <f t="shared" si="531"/>
        <v>2</v>
      </c>
      <c r="I8473" s="166">
        <f>+Exports!G8476</f>
        <v>3.7077999999999998</v>
      </c>
      <c r="J8473" s="166">
        <f>+'ELAP_IPCO-APND'!D8476</f>
        <v>368.26812999999999</v>
      </c>
      <c r="K8473" s="166">
        <f>+(ExportsELAP[[#This Row],[Exports kWh - MPT]]/1000)*ExportsELAP[[#This Row],[EIM Price]]</f>
        <v>1.3654645724139998</v>
      </c>
      <c r="L8473" s="167" t="str">
        <f>+INDEX(ECR_Hours!$I$12:$I$15,MATCH(ExportsELAP[[#This Row],[Date Prevailing]],ECR_Hours!$H$12:$H$15,1))</f>
        <v>NS</v>
      </c>
      <c r="M84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4" spans="1:13" x14ac:dyDescent="0.25">
      <c r="A8474" s="164">
        <f>+Exports!A8477</f>
        <v>44914</v>
      </c>
      <c r="B8474" s="165">
        <f t="shared" si="528"/>
        <v>2022</v>
      </c>
      <c r="C8474" s="165">
        <f t="shared" si="529"/>
        <v>12</v>
      </c>
      <c r="D8474" s="165">
        <f t="shared" si="530"/>
        <v>19</v>
      </c>
      <c r="E8474" s="165">
        <f>+Exports!B8477</f>
        <v>24</v>
      </c>
      <c r="F8474" s="165">
        <f>+WEEKDAY(ExportsELAP[[#This Row],[Date Prevailing]],1)</f>
        <v>2</v>
      </c>
      <c r="G8474" s="165">
        <f>+COUNTIFS(ECR_Hours!$K$6:$K$7,ExportsELAP[[#This Row],[Date Prevailing]])</f>
        <v>0</v>
      </c>
      <c r="H8474" s="165">
        <f t="shared" si="531"/>
        <v>2</v>
      </c>
      <c r="I8474" s="166">
        <f>+Exports!G8477</f>
        <v>4.2643999999999993</v>
      </c>
      <c r="J8474" s="166">
        <f>+'ELAP_IPCO-APND'!D8477</f>
        <v>340.52010000000001</v>
      </c>
      <c r="K8474" s="166">
        <f>+(ExportsELAP[[#This Row],[Exports kWh - MPT]]/1000)*ExportsELAP[[#This Row],[EIM Price]]</f>
        <v>1.4521139144399997</v>
      </c>
      <c r="L8474" s="167" t="str">
        <f>+INDEX(ECR_Hours!$I$12:$I$15,MATCH(ExportsELAP[[#This Row],[Date Prevailing]],ECR_Hours!$H$12:$H$15,1))</f>
        <v>NS</v>
      </c>
      <c r="M84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5" spans="1:13" x14ac:dyDescent="0.25">
      <c r="A8475" s="164">
        <f>+Exports!A8478</f>
        <v>44915</v>
      </c>
      <c r="B8475" s="165">
        <f t="shared" si="528"/>
        <v>2022</v>
      </c>
      <c r="C8475" s="165">
        <f t="shared" si="529"/>
        <v>12</v>
      </c>
      <c r="D8475" s="165">
        <f t="shared" si="530"/>
        <v>20</v>
      </c>
      <c r="E8475" s="165">
        <f>+Exports!B8478</f>
        <v>1</v>
      </c>
      <c r="F8475" s="165">
        <f>+WEEKDAY(ExportsELAP[[#This Row],[Date Prevailing]],1)</f>
        <v>3</v>
      </c>
      <c r="G8475" s="165">
        <f>+COUNTIFS(ECR_Hours!$K$6:$K$7,ExportsELAP[[#This Row],[Date Prevailing]])</f>
        <v>0</v>
      </c>
      <c r="H8475" s="165">
        <f t="shared" si="531"/>
        <v>3</v>
      </c>
      <c r="I8475" s="166">
        <f>+Exports!G8478</f>
        <v>3.51039999999999</v>
      </c>
      <c r="J8475" s="166">
        <f>+'ELAP_IPCO-APND'!D8478</f>
        <v>290.28674999999998</v>
      </c>
      <c r="K8475" s="166">
        <f>+(ExportsELAP[[#This Row],[Exports kWh - MPT]]/1000)*ExportsELAP[[#This Row],[EIM Price]]</f>
        <v>1.019022607199997</v>
      </c>
      <c r="L8475" s="167" t="str">
        <f>+INDEX(ECR_Hours!$I$12:$I$15,MATCH(ExportsELAP[[#This Row],[Date Prevailing]],ECR_Hours!$H$12:$H$15,1))</f>
        <v>NS</v>
      </c>
      <c r="M84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6" spans="1:13" x14ac:dyDescent="0.25">
      <c r="A8476" s="164">
        <f>+Exports!A8479</f>
        <v>44915</v>
      </c>
      <c r="B8476" s="165">
        <f t="shared" si="528"/>
        <v>2022</v>
      </c>
      <c r="C8476" s="165">
        <f t="shared" si="529"/>
        <v>12</v>
      </c>
      <c r="D8476" s="165">
        <f t="shared" si="530"/>
        <v>20</v>
      </c>
      <c r="E8476" s="165">
        <f>+Exports!B8479</f>
        <v>2</v>
      </c>
      <c r="F8476" s="165">
        <f>+WEEKDAY(ExportsELAP[[#This Row],[Date Prevailing]],1)</f>
        <v>3</v>
      </c>
      <c r="G8476" s="165">
        <f>+COUNTIFS(ECR_Hours!$K$6:$K$7,ExportsELAP[[#This Row],[Date Prevailing]])</f>
        <v>0</v>
      </c>
      <c r="H8476" s="165">
        <f t="shared" si="531"/>
        <v>3</v>
      </c>
      <c r="I8476" s="166">
        <f>+Exports!G8479</f>
        <v>3.3659000000000003</v>
      </c>
      <c r="J8476" s="166">
        <f>+'ELAP_IPCO-APND'!D8479</f>
        <v>346.10194999999999</v>
      </c>
      <c r="K8476" s="166">
        <f>+(ExportsELAP[[#This Row],[Exports kWh - MPT]]/1000)*ExportsELAP[[#This Row],[EIM Price]]</f>
        <v>1.164944553505</v>
      </c>
      <c r="L8476" s="167" t="str">
        <f>+INDEX(ECR_Hours!$I$12:$I$15,MATCH(ExportsELAP[[#This Row],[Date Prevailing]],ECR_Hours!$H$12:$H$15,1))</f>
        <v>NS</v>
      </c>
      <c r="M84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7" spans="1:13" x14ac:dyDescent="0.25">
      <c r="A8477" s="164">
        <f>+Exports!A8480</f>
        <v>44915</v>
      </c>
      <c r="B8477" s="165">
        <f t="shared" si="528"/>
        <v>2022</v>
      </c>
      <c r="C8477" s="165">
        <f t="shared" si="529"/>
        <v>12</v>
      </c>
      <c r="D8477" s="165">
        <f t="shared" si="530"/>
        <v>20</v>
      </c>
      <c r="E8477" s="165">
        <f>+Exports!B8480</f>
        <v>3</v>
      </c>
      <c r="F8477" s="165">
        <f>+WEEKDAY(ExportsELAP[[#This Row],[Date Prevailing]],1)</f>
        <v>3</v>
      </c>
      <c r="G8477" s="165">
        <f>+COUNTIFS(ECR_Hours!$K$6:$K$7,ExportsELAP[[#This Row],[Date Prevailing]])</f>
        <v>0</v>
      </c>
      <c r="H8477" s="165">
        <f t="shared" si="531"/>
        <v>3</v>
      </c>
      <c r="I8477" s="166">
        <f>+Exports!G8480</f>
        <v>3.4474</v>
      </c>
      <c r="J8477" s="166">
        <f>+'ELAP_IPCO-APND'!D8480</f>
        <v>356.84595999999999</v>
      </c>
      <c r="K8477" s="166">
        <f>+(ExportsELAP[[#This Row],[Exports kWh - MPT]]/1000)*ExportsELAP[[#This Row],[EIM Price]]</f>
        <v>1.2301907625040001</v>
      </c>
      <c r="L8477" s="167" t="str">
        <f>+INDEX(ECR_Hours!$I$12:$I$15,MATCH(ExportsELAP[[#This Row],[Date Prevailing]],ECR_Hours!$H$12:$H$15,1))</f>
        <v>NS</v>
      </c>
      <c r="M84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8" spans="1:13" x14ac:dyDescent="0.25">
      <c r="A8478" s="164">
        <f>+Exports!A8481</f>
        <v>44915</v>
      </c>
      <c r="B8478" s="165">
        <f t="shared" si="528"/>
        <v>2022</v>
      </c>
      <c r="C8478" s="165">
        <f t="shared" si="529"/>
        <v>12</v>
      </c>
      <c r="D8478" s="165">
        <f t="shared" si="530"/>
        <v>20</v>
      </c>
      <c r="E8478" s="165">
        <f>+Exports!B8481</f>
        <v>4</v>
      </c>
      <c r="F8478" s="165">
        <f>+WEEKDAY(ExportsELAP[[#This Row],[Date Prevailing]],1)</f>
        <v>3</v>
      </c>
      <c r="G8478" s="165">
        <f>+COUNTIFS(ECR_Hours!$K$6:$K$7,ExportsELAP[[#This Row],[Date Prevailing]])</f>
        <v>0</v>
      </c>
      <c r="H8478" s="165">
        <f t="shared" si="531"/>
        <v>3</v>
      </c>
      <c r="I8478" s="166">
        <f>+Exports!G8481</f>
        <v>2.9587999999999997</v>
      </c>
      <c r="J8478" s="166">
        <f>+'ELAP_IPCO-APND'!D8481</f>
        <v>341.73723000000001</v>
      </c>
      <c r="K8478" s="166">
        <f>+(ExportsELAP[[#This Row],[Exports kWh - MPT]]/1000)*ExportsELAP[[#This Row],[EIM Price]]</f>
        <v>1.0111321161239999</v>
      </c>
      <c r="L8478" s="167" t="str">
        <f>+INDEX(ECR_Hours!$I$12:$I$15,MATCH(ExportsELAP[[#This Row],[Date Prevailing]],ECR_Hours!$H$12:$H$15,1))</f>
        <v>NS</v>
      </c>
      <c r="M84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79" spans="1:13" x14ac:dyDescent="0.25">
      <c r="A8479" s="164">
        <f>+Exports!A8482</f>
        <v>44915</v>
      </c>
      <c r="B8479" s="165">
        <f t="shared" si="528"/>
        <v>2022</v>
      </c>
      <c r="C8479" s="165">
        <f t="shared" si="529"/>
        <v>12</v>
      </c>
      <c r="D8479" s="165">
        <f t="shared" si="530"/>
        <v>20</v>
      </c>
      <c r="E8479" s="165">
        <f>+Exports!B8482</f>
        <v>5</v>
      </c>
      <c r="F8479" s="165">
        <f>+WEEKDAY(ExportsELAP[[#This Row],[Date Prevailing]],1)</f>
        <v>3</v>
      </c>
      <c r="G8479" s="165">
        <f>+COUNTIFS(ECR_Hours!$K$6:$K$7,ExportsELAP[[#This Row],[Date Prevailing]])</f>
        <v>0</v>
      </c>
      <c r="H8479" s="165">
        <f t="shared" si="531"/>
        <v>3</v>
      </c>
      <c r="I8479" s="166">
        <f>+Exports!G8482</f>
        <v>3.0067000000000004</v>
      </c>
      <c r="J8479" s="166">
        <f>+'ELAP_IPCO-APND'!D8482</f>
        <v>377.67435999999998</v>
      </c>
      <c r="K8479" s="166">
        <f>+(ExportsELAP[[#This Row],[Exports kWh - MPT]]/1000)*ExportsELAP[[#This Row],[EIM Price]]</f>
        <v>1.1355534982119999</v>
      </c>
      <c r="L8479" s="167" t="str">
        <f>+INDEX(ECR_Hours!$I$12:$I$15,MATCH(ExportsELAP[[#This Row],[Date Prevailing]],ECR_Hours!$H$12:$H$15,1))</f>
        <v>NS</v>
      </c>
      <c r="M84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0" spans="1:13" x14ac:dyDescent="0.25">
      <c r="A8480" s="164">
        <f>+Exports!A8483</f>
        <v>44915</v>
      </c>
      <c r="B8480" s="165">
        <f t="shared" si="528"/>
        <v>2022</v>
      </c>
      <c r="C8480" s="165">
        <f t="shared" si="529"/>
        <v>12</v>
      </c>
      <c r="D8480" s="165">
        <f t="shared" si="530"/>
        <v>20</v>
      </c>
      <c r="E8480" s="165">
        <f>+Exports!B8483</f>
        <v>6</v>
      </c>
      <c r="F8480" s="165">
        <f>+WEEKDAY(ExportsELAP[[#This Row],[Date Prevailing]],1)</f>
        <v>3</v>
      </c>
      <c r="G8480" s="165">
        <f>+COUNTIFS(ECR_Hours!$K$6:$K$7,ExportsELAP[[#This Row],[Date Prevailing]])</f>
        <v>0</v>
      </c>
      <c r="H8480" s="165">
        <f t="shared" si="531"/>
        <v>3</v>
      </c>
      <c r="I8480" s="166">
        <f>+Exports!G8483</f>
        <v>2.9192</v>
      </c>
      <c r="J8480" s="166">
        <f>+'ELAP_IPCO-APND'!D8483</f>
        <v>378.69098000000002</v>
      </c>
      <c r="K8480" s="166">
        <f>+(ExportsELAP[[#This Row],[Exports kWh - MPT]]/1000)*ExportsELAP[[#This Row],[EIM Price]]</f>
        <v>1.105474708816</v>
      </c>
      <c r="L8480" s="167" t="str">
        <f>+INDEX(ECR_Hours!$I$12:$I$15,MATCH(ExportsELAP[[#This Row],[Date Prevailing]],ECR_Hours!$H$12:$H$15,1))</f>
        <v>NS</v>
      </c>
      <c r="M84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1" spans="1:13" x14ac:dyDescent="0.25">
      <c r="A8481" s="164">
        <f>+Exports!A8484</f>
        <v>44915</v>
      </c>
      <c r="B8481" s="165">
        <f t="shared" si="528"/>
        <v>2022</v>
      </c>
      <c r="C8481" s="165">
        <f t="shared" si="529"/>
        <v>12</v>
      </c>
      <c r="D8481" s="165">
        <f t="shared" si="530"/>
        <v>20</v>
      </c>
      <c r="E8481" s="165">
        <f>+Exports!B8484</f>
        <v>7</v>
      </c>
      <c r="F8481" s="165">
        <f>+WEEKDAY(ExportsELAP[[#This Row],[Date Prevailing]],1)</f>
        <v>3</v>
      </c>
      <c r="G8481" s="165">
        <f>+COUNTIFS(ECR_Hours!$K$6:$K$7,ExportsELAP[[#This Row],[Date Prevailing]])</f>
        <v>0</v>
      </c>
      <c r="H8481" s="165">
        <f t="shared" si="531"/>
        <v>3</v>
      </c>
      <c r="I8481" s="166">
        <f>+Exports!G8484</f>
        <v>3.0044999999999997</v>
      </c>
      <c r="J8481" s="166">
        <f>+'ELAP_IPCO-APND'!D8484</f>
        <v>387.26744000000002</v>
      </c>
      <c r="K8481" s="166">
        <f>+(ExportsELAP[[#This Row],[Exports kWh - MPT]]/1000)*ExportsELAP[[#This Row],[EIM Price]]</f>
        <v>1.16354502348</v>
      </c>
      <c r="L8481" s="167" t="str">
        <f>+INDEX(ECR_Hours!$I$12:$I$15,MATCH(ExportsELAP[[#This Row],[Date Prevailing]],ECR_Hours!$H$12:$H$15,1))</f>
        <v>NS</v>
      </c>
      <c r="M84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2" spans="1:13" x14ac:dyDescent="0.25">
      <c r="A8482" s="164">
        <f>+Exports!A8485</f>
        <v>44915</v>
      </c>
      <c r="B8482" s="165">
        <f t="shared" si="528"/>
        <v>2022</v>
      </c>
      <c r="C8482" s="165">
        <f t="shared" si="529"/>
        <v>12</v>
      </c>
      <c r="D8482" s="165">
        <f t="shared" si="530"/>
        <v>20</v>
      </c>
      <c r="E8482" s="165">
        <f>+Exports!B8485</f>
        <v>8</v>
      </c>
      <c r="F8482" s="165">
        <f>+WEEKDAY(ExportsELAP[[#This Row],[Date Prevailing]],1)</f>
        <v>3</v>
      </c>
      <c r="G8482" s="165">
        <f>+COUNTIFS(ECR_Hours!$K$6:$K$7,ExportsELAP[[#This Row],[Date Prevailing]])</f>
        <v>0</v>
      </c>
      <c r="H8482" s="165">
        <f t="shared" si="531"/>
        <v>3</v>
      </c>
      <c r="I8482" s="166">
        <f>+Exports!G8485</f>
        <v>3.2446000000000002</v>
      </c>
      <c r="J8482" s="166">
        <f>+'ELAP_IPCO-APND'!D8485</f>
        <v>437.00261999999998</v>
      </c>
      <c r="K8482" s="166">
        <f>+(ExportsELAP[[#This Row],[Exports kWh - MPT]]/1000)*ExportsELAP[[#This Row],[EIM Price]]</f>
        <v>1.4178987008520001</v>
      </c>
      <c r="L8482" s="167" t="str">
        <f>+INDEX(ECR_Hours!$I$12:$I$15,MATCH(ExportsELAP[[#This Row],[Date Prevailing]],ECR_Hours!$H$12:$H$15,1))</f>
        <v>NS</v>
      </c>
      <c r="M84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3" spans="1:13" x14ac:dyDescent="0.25">
      <c r="A8483" s="164">
        <f>+Exports!A8486</f>
        <v>44915</v>
      </c>
      <c r="B8483" s="165">
        <f t="shared" si="528"/>
        <v>2022</v>
      </c>
      <c r="C8483" s="165">
        <f t="shared" si="529"/>
        <v>12</v>
      </c>
      <c r="D8483" s="165">
        <f t="shared" si="530"/>
        <v>20</v>
      </c>
      <c r="E8483" s="165">
        <f>+Exports!B8486</f>
        <v>9</v>
      </c>
      <c r="F8483" s="165">
        <f>+WEEKDAY(ExportsELAP[[#This Row],[Date Prevailing]],1)</f>
        <v>3</v>
      </c>
      <c r="G8483" s="165">
        <f>+COUNTIFS(ECR_Hours!$K$6:$K$7,ExportsELAP[[#This Row],[Date Prevailing]])</f>
        <v>0</v>
      </c>
      <c r="H8483" s="165">
        <f t="shared" si="531"/>
        <v>3</v>
      </c>
      <c r="I8483" s="166">
        <f>+Exports!G8486</f>
        <v>462.29169999999999</v>
      </c>
      <c r="J8483" s="166">
        <f>+'ELAP_IPCO-APND'!D8486</f>
        <v>564.96074999999996</v>
      </c>
      <c r="K8483" s="166">
        <f>+(ExportsELAP[[#This Row],[Exports kWh - MPT]]/1000)*ExportsELAP[[#This Row],[EIM Price]]</f>
        <v>261.17666555077494</v>
      </c>
      <c r="L8483" s="167" t="str">
        <f>+INDEX(ECR_Hours!$I$12:$I$15,MATCH(ExportsELAP[[#This Row],[Date Prevailing]],ECR_Hours!$H$12:$H$15,1))</f>
        <v>NS</v>
      </c>
      <c r="M84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4" spans="1:13" x14ac:dyDescent="0.25">
      <c r="A8484" s="164">
        <f>+Exports!A8487</f>
        <v>44915</v>
      </c>
      <c r="B8484" s="165">
        <f t="shared" si="528"/>
        <v>2022</v>
      </c>
      <c r="C8484" s="165">
        <f t="shared" si="529"/>
        <v>12</v>
      </c>
      <c r="D8484" s="165">
        <f t="shared" si="530"/>
        <v>20</v>
      </c>
      <c r="E8484" s="165">
        <f>+Exports!B8487</f>
        <v>10</v>
      </c>
      <c r="F8484" s="165">
        <f>+WEEKDAY(ExportsELAP[[#This Row],[Date Prevailing]],1)</f>
        <v>3</v>
      </c>
      <c r="G8484" s="165">
        <f>+COUNTIFS(ECR_Hours!$K$6:$K$7,ExportsELAP[[#This Row],[Date Prevailing]])</f>
        <v>0</v>
      </c>
      <c r="H8484" s="165">
        <f t="shared" si="531"/>
        <v>3</v>
      </c>
      <c r="I8484" s="166">
        <f>+Exports!G8487</f>
        <v>2994.5753</v>
      </c>
      <c r="J8484" s="166">
        <f>+'ELAP_IPCO-APND'!D8487</f>
        <v>432.18180999999998</v>
      </c>
      <c r="K8484" s="166">
        <f>+(ExportsELAP[[#This Row],[Exports kWh - MPT]]/1000)*ExportsELAP[[#This Row],[EIM Price]]</f>
        <v>1294.2009733352929</v>
      </c>
      <c r="L8484" s="167" t="str">
        <f>+INDEX(ECR_Hours!$I$12:$I$15,MATCH(ExportsELAP[[#This Row],[Date Prevailing]],ECR_Hours!$H$12:$H$15,1))</f>
        <v>NS</v>
      </c>
      <c r="M84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5" spans="1:13" x14ac:dyDescent="0.25">
      <c r="A8485" s="164">
        <f>+Exports!A8488</f>
        <v>44915</v>
      </c>
      <c r="B8485" s="165">
        <f t="shared" si="528"/>
        <v>2022</v>
      </c>
      <c r="C8485" s="165">
        <f t="shared" si="529"/>
        <v>12</v>
      </c>
      <c r="D8485" s="165">
        <f t="shared" si="530"/>
        <v>20</v>
      </c>
      <c r="E8485" s="165">
        <f>+Exports!B8488</f>
        <v>11</v>
      </c>
      <c r="F8485" s="165">
        <f>+WEEKDAY(ExportsELAP[[#This Row],[Date Prevailing]],1)</f>
        <v>3</v>
      </c>
      <c r="G8485" s="165">
        <f>+COUNTIFS(ECR_Hours!$K$6:$K$7,ExportsELAP[[#This Row],[Date Prevailing]])</f>
        <v>0</v>
      </c>
      <c r="H8485" s="165">
        <f t="shared" si="531"/>
        <v>3</v>
      </c>
      <c r="I8485" s="166">
        <f>+Exports!G8488</f>
        <v>8913.053100000001</v>
      </c>
      <c r="J8485" s="166">
        <f>+'ELAP_IPCO-APND'!D8488</f>
        <v>363.39312999999999</v>
      </c>
      <c r="K8485" s="166">
        <f>+(ExportsELAP[[#This Row],[Exports kWh - MPT]]/1000)*ExportsELAP[[#This Row],[EIM Price]]</f>
        <v>3238.9422638652031</v>
      </c>
      <c r="L8485" s="167" t="str">
        <f>+INDEX(ECR_Hours!$I$12:$I$15,MATCH(ExportsELAP[[#This Row],[Date Prevailing]],ECR_Hours!$H$12:$H$15,1))</f>
        <v>NS</v>
      </c>
      <c r="M84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6" spans="1:13" x14ac:dyDescent="0.25">
      <c r="A8486" s="164">
        <f>+Exports!A8489</f>
        <v>44915</v>
      </c>
      <c r="B8486" s="165">
        <f t="shared" si="528"/>
        <v>2022</v>
      </c>
      <c r="C8486" s="165">
        <f t="shared" si="529"/>
        <v>12</v>
      </c>
      <c r="D8486" s="165">
        <f t="shared" si="530"/>
        <v>20</v>
      </c>
      <c r="E8486" s="165">
        <f>+Exports!B8489</f>
        <v>12</v>
      </c>
      <c r="F8486" s="165">
        <f>+WEEKDAY(ExportsELAP[[#This Row],[Date Prevailing]],1)</f>
        <v>3</v>
      </c>
      <c r="G8486" s="165">
        <f>+COUNTIFS(ECR_Hours!$K$6:$K$7,ExportsELAP[[#This Row],[Date Prevailing]])</f>
        <v>0</v>
      </c>
      <c r="H8486" s="165">
        <f t="shared" si="531"/>
        <v>3</v>
      </c>
      <c r="I8486" s="166">
        <f>+Exports!G8489</f>
        <v>14088.391600000001</v>
      </c>
      <c r="J8486" s="166">
        <f>+'ELAP_IPCO-APND'!D8489</f>
        <v>304.18893000000003</v>
      </c>
      <c r="K8486" s="166">
        <f>+(ExportsELAP[[#This Row],[Exports kWh - MPT]]/1000)*ExportsELAP[[#This Row],[EIM Price]]</f>
        <v>4285.5327662249892</v>
      </c>
      <c r="L8486" s="167" t="str">
        <f>+INDEX(ECR_Hours!$I$12:$I$15,MATCH(ExportsELAP[[#This Row],[Date Prevailing]],ECR_Hours!$H$12:$H$15,1))</f>
        <v>NS</v>
      </c>
      <c r="M84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7" spans="1:13" x14ac:dyDescent="0.25">
      <c r="A8487" s="164">
        <f>+Exports!A8490</f>
        <v>44915</v>
      </c>
      <c r="B8487" s="165">
        <f t="shared" si="528"/>
        <v>2022</v>
      </c>
      <c r="C8487" s="165">
        <f t="shared" si="529"/>
        <v>12</v>
      </c>
      <c r="D8487" s="165">
        <f t="shared" si="530"/>
        <v>20</v>
      </c>
      <c r="E8487" s="165">
        <f>+Exports!B8490</f>
        <v>13</v>
      </c>
      <c r="F8487" s="165">
        <f>+WEEKDAY(ExportsELAP[[#This Row],[Date Prevailing]],1)</f>
        <v>3</v>
      </c>
      <c r="G8487" s="165">
        <f>+COUNTIFS(ECR_Hours!$K$6:$K$7,ExportsELAP[[#This Row],[Date Prevailing]])</f>
        <v>0</v>
      </c>
      <c r="H8487" s="165">
        <f t="shared" si="531"/>
        <v>3</v>
      </c>
      <c r="I8487" s="166">
        <f>+Exports!G8490</f>
        <v>17905.3452</v>
      </c>
      <c r="J8487" s="166">
        <f>+'ELAP_IPCO-APND'!D8490</f>
        <v>285.91867999999999</v>
      </c>
      <c r="K8487" s="166">
        <f>+(ExportsELAP[[#This Row],[Exports kWh - MPT]]/1000)*ExportsELAP[[#This Row],[EIM Price]]</f>
        <v>5119.4726645283354</v>
      </c>
      <c r="L8487" s="167" t="str">
        <f>+INDEX(ECR_Hours!$I$12:$I$15,MATCH(ExportsELAP[[#This Row],[Date Prevailing]],ECR_Hours!$H$12:$H$15,1))</f>
        <v>NS</v>
      </c>
      <c r="M84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8" spans="1:13" x14ac:dyDescent="0.25">
      <c r="A8488" s="164">
        <f>+Exports!A8491</f>
        <v>44915</v>
      </c>
      <c r="B8488" s="165">
        <f t="shared" si="528"/>
        <v>2022</v>
      </c>
      <c r="C8488" s="165">
        <f t="shared" si="529"/>
        <v>12</v>
      </c>
      <c r="D8488" s="165">
        <f t="shared" si="530"/>
        <v>20</v>
      </c>
      <c r="E8488" s="165">
        <f>+Exports!B8491</f>
        <v>14</v>
      </c>
      <c r="F8488" s="165">
        <f>+WEEKDAY(ExportsELAP[[#This Row],[Date Prevailing]],1)</f>
        <v>3</v>
      </c>
      <c r="G8488" s="165">
        <f>+COUNTIFS(ECR_Hours!$K$6:$K$7,ExportsELAP[[#This Row],[Date Prevailing]])</f>
        <v>0</v>
      </c>
      <c r="H8488" s="165">
        <f t="shared" si="531"/>
        <v>3</v>
      </c>
      <c r="I8488" s="166">
        <f>+Exports!G8491</f>
        <v>17441.6381</v>
      </c>
      <c r="J8488" s="166">
        <f>+'ELAP_IPCO-APND'!D8491</f>
        <v>252.18639999999999</v>
      </c>
      <c r="K8488" s="166">
        <f>+(ExportsELAP[[#This Row],[Exports kWh - MPT]]/1000)*ExportsELAP[[#This Row],[EIM Price]]</f>
        <v>4398.5439225418395</v>
      </c>
      <c r="L8488" s="167" t="str">
        <f>+INDEX(ECR_Hours!$I$12:$I$15,MATCH(ExportsELAP[[#This Row],[Date Prevailing]],ECR_Hours!$H$12:$H$15,1))</f>
        <v>NS</v>
      </c>
      <c r="M84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89" spans="1:13" x14ac:dyDescent="0.25">
      <c r="A8489" s="164">
        <f>+Exports!A8492</f>
        <v>44915</v>
      </c>
      <c r="B8489" s="165">
        <f t="shared" si="528"/>
        <v>2022</v>
      </c>
      <c r="C8489" s="165">
        <f t="shared" si="529"/>
        <v>12</v>
      </c>
      <c r="D8489" s="165">
        <f t="shared" si="530"/>
        <v>20</v>
      </c>
      <c r="E8489" s="165">
        <f>+Exports!B8492</f>
        <v>15</v>
      </c>
      <c r="F8489" s="165">
        <f>+WEEKDAY(ExportsELAP[[#This Row],[Date Prevailing]],1)</f>
        <v>3</v>
      </c>
      <c r="G8489" s="165">
        <f>+COUNTIFS(ECR_Hours!$K$6:$K$7,ExportsELAP[[#This Row],[Date Prevailing]])</f>
        <v>0</v>
      </c>
      <c r="H8489" s="165">
        <f t="shared" si="531"/>
        <v>3</v>
      </c>
      <c r="I8489" s="166">
        <f>+Exports!G8492</f>
        <v>11994.443800000001</v>
      </c>
      <c r="J8489" s="166">
        <f>+'ELAP_IPCO-APND'!D8492</f>
        <v>235.97915</v>
      </c>
      <c r="K8489" s="166">
        <f>+(ExportsELAP[[#This Row],[Exports kWh - MPT]]/1000)*ExportsELAP[[#This Row],[EIM Price]]</f>
        <v>2830.4386526467702</v>
      </c>
      <c r="L8489" s="167" t="str">
        <f>+INDEX(ECR_Hours!$I$12:$I$15,MATCH(ExportsELAP[[#This Row],[Date Prevailing]],ECR_Hours!$H$12:$H$15,1))</f>
        <v>NS</v>
      </c>
      <c r="M84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0" spans="1:13" x14ac:dyDescent="0.25">
      <c r="A8490" s="164">
        <f>+Exports!A8493</f>
        <v>44915</v>
      </c>
      <c r="B8490" s="165">
        <f t="shared" si="528"/>
        <v>2022</v>
      </c>
      <c r="C8490" s="165">
        <f t="shared" si="529"/>
        <v>12</v>
      </c>
      <c r="D8490" s="165">
        <f t="shared" si="530"/>
        <v>20</v>
      </c>
      <c r="E8490" s="165">
        <f>+Exports!B8493</f>
        <v>16</v>
      </c>
      <c r="F8490" s="165">
        <f>+WEEKDAY(ExportsELAP[[#This Row],[Date Prevailing]],1)</f>
        <v>3</v>
      </c>
      <c r="G8490" s="165">
        <f>+COUNTIFS(ECR_Hours!$K$6:$K$7,ExportsELAP[[#This Row],[Date Prevailing]])</f>
        <v>0</v>
      </c>
      <c r="H8490" s="165">
        <f t="shared" si="531"/>
        <v>3</v>
      </c>
      <c r="I8490" s="166">
        <f>+Exports!G8493</f>
        <v>3814.9989</v>
      </c>
      <c r="J8490" s="166">
        <f>+'ELAP_IPCO-APND'!D8493</f>
        <v>239.72762</v>
      </c>
      <c r="K8490" s="166">
        <f>+(ExportsELAP[[#This Row],[Exports kWh - MPT]]/1000)*ExportsELAP[[#This Row],[EIM Price]]</f>
        <v>914.56060659961804</v>
      </c>
      <c r="L8490" s="167" t="str">
        <f>+INDEX(ECR_Hours!$I$12:$I$15,MATCH(ExportsELAP[[#This Row],[Date Prevailing]],ECR_Hours!$H$12:$H$15,1))</f>
        <v>NS</v>
      </c>
      <c r="M84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1" spans="1:13" x14ac:dyDescent="0.25">
      <c r="A8491" s="164">
        <f>+Exports!A8494</f>
        <v>44915</v>
      </c>
      <c r="B8491" s="165">
        <f t="shared" si="528"/>
        <v>2022</v>
      </c>
      <c r="C8491" s="165">
        <f t="shared" si="529"/>
        <v>12</v>
      </c>
      <c r="D8491" s="165">
        <f t="shared" si="530"/>
        <v>20</v>
      </c>
      <c r="E8491" s="165">
        <f>+Exports!B8494</f>
        <v>17</v>
      </c>
      <c r="F8491" s="165">
        <f>+WEEKDAY(ExportsELAP[[#This Row],[Date Prevailing]],1)</f>
        <v>3</v>
      </c>
      <c r="G8491" s="165">
        <f>+COUNTIFS(ECR_Hours!$K$6:$K$7,ExportsELAP[[#This Row],[Date Prevailing]])</f>
        <v>0</v>
      </c>
      <c r="H8491" s="165">
        <f t="shared" si="531"/>
        <v>3</v>
      </c>
      <c r="I8491" s="166">
        <f>+Exports!G8494</f>
        <v>728.6662</v>
      </c>
      <c r="J8491" s="166">
        <f>+'ELAP_IPCO-APND'!D8494</f>
        <v>244.12192999999999</v>
      </c>
      <c r="K8491" s="166">
        <f>+(ExportsELAP[[#This Row],[Exports kWh - MPT]]/1000)*ExportsELAP[[#This Row],[EIM Price]]</f>
        <v>177.883399069766</v>
      </c>
      <c r="L8491" s="167" t="str">
        <f>+INDEX(ECR_Hours!$I$12:$I$15,MATCH(ExportsELAP[[#This Row],[Date Prevailing]],ECR_Hours!$H$12:$H$15,1))</f>
        <v>NS</v>
      </c>
      <c r="M84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2" spans="1:13" x14ac:dyDescent="0.25">
      <c r="A8492" s="164">
        <f>+Exports!A8495</f>
        <v>44915</v>
      </c>
      <c r="B8492" s="165">
        <f t="shared" si="528"/>
        <v>2022</v>
      </c>
      <c r="C8492" s="165">
        <f t="shared" si="529"/>
        <v>12</v>
      </c>
      <c r="D8492" s="165">
        <f t="shared" si="530"/>
        <v>20</v>
      </c>
      <c r="E8492" s="165">
        <f>+Exports!B8495</f>
        <v>18</v>
      </c>
      <c r="F8492" s="165">
        <f>+WEEKDAY(ExportsELAP[[#This Row],[Date Prevailing]],1)</f>
        <v>3</v>
      </c>
      <c r="G8492" s="165">
        <f>+COUNTIFS(ECR_Hours!$K$6:$K$7,ExportsELAP[[#This Row],[Date Prevailing]])</f>
        <v>0</v>
      </c>
      <c r="H8492" s="165">
        <f t="shared" si="531"/>
        <v>3</v>
      </c>
      <c r="I8492" s="166">
        <f>+Exports!G8495</f>
        <v>4.8804999999999996</v>
      </c>
      <c r="J8492" s="166">
        <f>+'ELAP_IPCO-APND'!D8495</f>
        <v>367.24838</v>
      </c>
      <c r="K8492" s="166">
        <f>+(ExportsELAP[[#This Row],[Exports kWh - MPT]]/1000)*ExportsELAP[[#This Row],[EIM Price]]</f>
        <v>1.7923557185899999</v>
      </c>
      <c r="L8492" s="167" t="str">
        <f>+INDEX(ECR_Hours!$I$12:$I$15,MATCH(ExportsELAP[[#This Row],[Date Prevailing]],ECR_Hours!$H$12:$H$15,1))</f>
        <v>NS</v>
      </c>
      <c r="M84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3" spans="1:13" x14ac:dyDescent="0.25">
      <c r="A8493" s="164">
        <f>+Exports!A8496</f>
        <v>44915</v>
      </c>
      <c r="B8493" s="165">
        <f t="shared" si="528"/>
        <v>2022</v>
      </c>
      <c r="C8493" s="165">
        <f t="shared" si="529"/>
        <v>12</v>
      </c>
      <c r="D8493" s="165">
        <f t="shared" si="530"/>
        <v>20</v>
      </c>
      <c r="E8493" s="165">
        <f>+Exports!B8496</f>
        <v>19</v>
      </c>
      <c r="F8493" s="165">
        <f>+WEEKDAY(ExportsELAP[[#This Row],[Date Prevailing]],1)</f>
        <v>3</v>
      </c>
      <c r="G8493" s="165">
        <f>+COUNTIFS(ECR_Hours!$K$6:$K$7,ExportsELAP[[#This Row],[Date Prevailing]])</f>
        <v>0</v>
      </c>
      <c r="H8493" s="165">
        <f t="shared" si="531"/>
        <v>3</v>
      </c>
      <c r="I8493" s="166">
        <f>+Exports!G8496</f>
        <v>2.7547999999999897</v>
      </c>
      <c r="J8493" s="166">
        <f>+'ELAP_IPCO-APND'!D8496</f>
        <v>413.07053999999999</v>
      </c>
      <c r="K8493" s="166">
        <f>+(ExportsELAP[[#This Row],[Exports kWh - MPT]]/1000)*ExportsELAP[[#This Row],[EIM Price]]</f>
        <v>1.1379267235919956</v>
      </c>
      <c r="L8493" s="167" t="str">
        <f>+INDEX(ECR_Hours!$I$12:$I$15,MATCH(ExportsELAP[[#This Row],[Date Prevailing]],ECR_Hours!$H$12:$H$15,1))</f>
        <v>NS</v>
      </c>
      <c r="M84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4" spans="1:13" x14ac:dyDescent="0.25">
      <c r="A8494" s="164">
        <f>+Exports!A8497</f>
        <v>44915</v>
      </c>
      <c r="B8494" s="165">
        <f t="shared" si="528"/>
        <v>2022</v>
      </c>
      <c r="C8494" s="165">
        <f t="shared" si="529"/>
        <v>12</v>
      </c>
      <c r="D8494" s="165">
        <f t="shared" si="530"/>
        <v>20</v>
      </c>
      <c r="E8494" s="165">
        <f>+Exports!B8497</f>
        <v>20</v>
      </c>
      <c r="F8494" s="165">
        <f>+WEEKDAY(ExportsELAP[[#This Row],[Date Prevailing]],1)</f>
        <v>3</v>
      </c>
      <c r="G8494" s="165">
        <f>+COUNTIFS(ECR_Hours!$K$6:$K$7,ExportsELAP[[#This Row],[Date Prevailing]])</f>
        <v>0</v>
      </c>
      <c r="H8494" s="165">
        <f t="shared" si="531"/>
        <v>3</v>
      </c>
      <c r="I8494" s="166">
        <f>+Exports!G8497</f>
        <v>2.0423</v>
      </c>
      <c r="J8494" s="166">
        <f>+'ELAP_IPCO-APND'!D8497</f>
        <v>455.25205999999997</v>
      </c>
      <c r="K8494" s="166">
        <f>+(ExportsELAP[[#This Row],[Exports kWh - MPT]]/1000)*ExportsELAP[[#This Row],[EIM Price]]</f>
        <v>0.92976128213799991</v>
      </c>
      <c r="L8494" s="167" t="str">
        <f>+INDEX(ECR_Hours!$I$12:$I$15,MATCH(ExportsELAP[[#This Row],[Date Prevailing]],ECR_Hours!$H$12:$H$15,1))</f>
        <v>NS</v>
      </c>
      <c r="M84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5" spans="1:13" x14ac:dyDescent="0.25">
      <c r="A8495" s="164">
        <f>+Exports!A8498</f>
        <v>44915</v>
      </c>
      <c r="B8495" s="165">
        <f t="shared" si="528"/>
        <v>2022</v>
      </c>
      <c r="C8495" s="165">
        <f t="shared" si="529"/>
        <v>12</v>
      </c>
      <c r="D8495" s="165">
        <f t="shared" si="530"/>
        <v>20</v>
      </c>
      <c r="E8495" s="165">
        <f>+Exports!B8498</f>
        <v>21</v>
      </c>
      <c r="F8495" s="165">
        <f>+WEEKDAY(ExportsELAP[[#This Row],[Date Prevailing]],1)</f>
        <v>3</v>
      </c>
      <c r="G8495" s="165">
        <f>+COUNTIFS(ECR_Hours!$K$6:$K$7,ExportsELAP[[#This Row],[Date Prevailing]])</f>
        <v>0</v>
      </c>
      <c r="H8495" s="165">
        <f t="shared" si="531"/>
        <v>3</v>
      </c>
      <c r="I8495" s="166">
        <f>+Exports!G8498</f>
        <v>3.4502999999999999</v>
      </c>
      <c r="J8495" s="166">
        <f>+'ELAP_IPCO-APND'!D8498</f>
        <v>394.58150999999998</v>
      </c>
      <c r="K8495" s="166">
        <f>+(ExportsELAP[[#This Row],[Exports kWh - MPT]]/1000)*ExportsELAP[[#This Row],[EIM Price]]</f>
        <v>1.3614245839529999</v>
      </c>
      <c r="L8495" s="167" t="str">
        <f>+INDEX(ECR_Hours!$I$12:$I$15,MATCH(ExportsELAP[[#This Row],[Date Prevailing]],ECR_Hours!$H$12:$H$15,1))</f>
        <v>NS</v>
      </c>
      <c r="M84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6" spans="1:13" x14ac:dyDescent="0.25">
      <c r="A8496" s="164">
        <f>+Exports!A8499</f>
        <v>44915</v>
      </c>
      <c r="B8496" s="165">
        <f t="shared" si="528"/>
        <v>2022</v>
      </c>
      <c r="C8496" s="165">
        <f t="shared" si="529"/>
        <v>12</v>
      </c>
      <c r="D8496" s="165">
        <f t="shared" si="530"/>
        <v>20</v>
      </c>
      <c r="E8496" s="165">
        <f>+Exports!B8499</f>
        <v>22</v>
      </c>
      <c r="F8496" s="165">
        <f>+WEEKDAY(ExportsELAP[[#This Row],[Date Prevailing]],1)</f>
        <v>3</v>
      </c>
      <c r="G8496" s="165">
        <f>+COUNTIFS(ECR_Hours!$K$6:$K$7,ExportsELAP[[#This Row],[Date Prevailing]])</f>
        <v>0</v>
      </c>
      <c r="H8496" s="165">
        <f t="shared" si="531"/>
        <v>3</v>
      </c>
      <c r="I8496" s="166">
        <f>+Exports!G8499</f>
        <v>3.1930000000000001</v>
      </c>
      <c r="J8496" s="166">
        <f>+'ELAP_IPCO-APND'!D8499</f>
        <v>401.73374999999999</v>
      </c>
      <c r="K8496" s="166">
        <f>+(ExportsELAP[[#This Row],[Exports kWh - MPT]]/1000)*ExportsELAP[[#This Row],[EIM Price]]</f>
        <v>1.2827358637499999</v>
      </c>
      <c r="L8496" s="167" t="str">
        <f>+INDEX(ECR_Hours!$I$12:$I$15,MATCH(ExportsELAP[[#This Row],[Date Prevailing]],ECR_Hours!$H$12:$H$15,1))</f>
        <v>NS</v>
      </c>
      <c r="M84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7" spans="1:13" x14ac:dyDescent="0.25">
      <c r="A8497" s="164">
        <f>+Exports!A8500</f>
        <v>44915</v>
      </c>
      <c r="B8497" s="165">
        <f t="shared" si="528"/>
        <v>2022</v>
      </c>
      <c r="C8497" s="165">
        <f t="shared" si="529"/>
        <v>12</v>
      </c>
      <c r="D8497" s="165">
        <f t="shared" si="530"/>
        <v>20</v>
      </c>
      <c r="E8497" s="165">
        <f>+Exports!B8500</f>
        <v>23</v>
      </c>
      <c r="F8497" s="165">
        <f>+WEEKDAY(ExportsELAP[[#This Row],[Date Prevailing]],1)</f>
        <v>3</v>
      </c>
      <c r="G8497" s="165">
        <f>+COUNTIFS(ECR_Hours!$K$6:$K$7,ExportsELAP[[#This Row],[Date Prevailing]])</f>
        <v>0</v>
      </c>
      <c r="H8497" s="165">
        <f t="shared" si="531"/>
        <v>3</v>
      </c>
      <c r="I8497" s="166">
        <f>+Exports!G8500</f>
        <v>4.7838000000000003</v>
      </c>
      <c r="J8497" s="166">
        <f>+'ELAP_IPCO-APND'!D8500</f>
        <v>389.10097000000002</v>
      </c>
      <c r="K8497" s="166">
        <f>+(ExportsELAP[[#This Row],[Exports kWh - MPT]]/1000)*ExportsELAP[[#This Row],[EIM Price]]</f>
        <v>1.8613812202860003</v>
      </c>
      <c r="L8497" s="167" t="str">
        <f>+INDEX(ECR_Hours!$I$12:$I$15,MATCH(ExportsELAP[[#This Row],[Date Prevailing]],ECR_Hours!$H$12:$H$15,1))</f>
        <v>NS</v>
      </c>
      <c r="M84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8" spans="1:13" x14ac:dyDescent="0.25">
      <c r="A8498" s="164">
        <f>+Exports!A8501</f>
        <v>44915</v>
      </c>
      <c r="B8498" s="165">
        <f t="shared" si="528"/>
        <v>2022</v>
      </c>
      <c r="C8498" s="165">
        <f t="shared" si="529"/>
        <v>12</v>
      </c>
      <c r="D8498" s="165">
        <f t="shared" si="530"/>
        <v>20</v>
      </c>
      <c r="E8498" s="165">
        <f>+Exports!B8501</f>
        <v>24</v>
      </c>
      <c r="F8498" s="165">
        <f>+WEEKDAY(ExportsELAP[[#This Row],[Date Prevailing]],1)</f>
        <v>3</v>
      </c>
      <c r="G8498" s="165">
        <f>+COUNTIFS(ECR_Hours!$K$6:$K$7,ExportsELAP[[#This Row],[Date Prevailing]])</f>
        <v>0</v>
      </c>
      <c r="H8498" s="165">
        <f t="shared" si="531"/>
        <v>3</v>
      </c>
      <c r="I8498" s="166">
        <f>+Exports!G8501</f>
        <v>4.5293000000000001</v>
      </c>
      <c r="J8498" s="166">
        <f>+'ELAP_IPCO-APND'!D8501</f>
        <v>368.60435000000001</v>
      </c>
      <c r="K8498" s="166">
        <f>+(ExportsELAP[[#This Row],[Exports kWh - MPT]]/1000)*ExportsELAP[[#This Row],[EIM Price]]</f>
        <v>1.669519682455</v>
      </c>
      <c r="L8498" s="167" t="str">
        <f>+INDEX(ECR_Hours!$I$12:$I$15,MATCH(ExportsELAP[[#This Row],[Date Prevailing]],ECR_Hours!$H$12:$H$15,1))</f>
        <v>NS</v>
      </c>
      <c r="M84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499" spans="1:13" x14ac:dyDescent="0.25">
      <c r="A8499" s="164">
        <f>+Exports!A8502</f>
        <v>44916</v>
      </c>
      <c r="B8499" s="165">
        <f t="shared" si="528"/>
        <v>2022</v>
      </c>
      <c r="C8499" s="165">
        <f t="shared" si="529"/>
        <v>12</v>
      </c>
      <c r="D8499" s="165">
        <f t="shared" si="530"/>
        <v>21</v>
      </c>
      <c r="E8499" s="165">
        <f>+Exports!B8502</f>
        <v>1</v>
      </c>
      <c r="F8499" s="165">
        <f>+WEEKDAY(ExportsELAP[[#This Row],[Date Prevailing]],1)</f>
        <v>4</v>
      </c>
      <c r="G8499" s="165">
        <f>+COUNTIFS(ECR_Hours!$K$6:$K$7,ExportsELAP[[#This Row],[Date Prevailing]])</f>
        <v>0</v>
      </c>
      <c r="H8499" s="165">
        <f t="shared" si="531"/>
        <v>4</v>
      </c>
      <c r="I8499" s="166">
        <f>+Exports!G8502</f>
        <v>4.2584999999999997</v>
      </c>
      <c r="J8499" s="166">
        <f>+'ELAP_IPCO-APND'!D8502</f>
        <v>305.74144000000001</v>
      </c>
      <c r="K8499" s="166">
        <f>+(ExportsELAP[[#This Row],[Exports kWh - MPT]]/1000)*ExportsELAP[[#This Row],[EIM Price]]</f>
        <v>1.3019999222400001</v>
      </c>
      <c r="L8499" s="167" t="str">
        <f>+INDEX(ECR_Hours!$I$12:$I$15,MATCH(ExportsELAP[[#This Row],[Date Prevailing]],ECR_Hours!$H$12:$H$15,1))</f>
        <v>NS</v>
      </c>
      <c r="M84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0" spans="1:13" x14ac:dyDescent="0.25">
      <c r="A8500" s="164">
        <f>+Exports!A8503</f>
        <v>44916</v>
      </c>
      <c r="B8500" s="165">
        <f t="shared" si="528"/>
        <v>2022</v>
      </c>
      <c r="C8500" s="165">
        <f t="shared" si="529"/>
        <v>12</v>
      </c>
      <c r="D8500" s="165">
        <f t="shared" si="530"/>
        <v>21</v>
      </c>
      <c r="E8500" s="165">
        <f>+Exports!B8503</f>
        <v>2</v>
      </c>
      <c r="F8500" s="165">
        <f>+WEEKDAY(ExportsELAP[[#This Row],[Date Prevailing]],1)</f>
        <v>4</v>
      </c>
      <c r="G8500" s="165">
        <f>+COUNTIFS(ECR_Hours!$K$6:$K$7,ExportsELAP[[#This Row],[Date Prevailing]])</f>
        <v>0</v>
      </c>
      <c r="H8500" s="165">
        <f t="shared" si="531"/>
        <v>4</v>
      </c>
      <c r="I8500" s="166">
        <f>+Exports!G8503</f>
        <v>4.6005999999999903</v>
      </c>
      <c r="J8500" s="166">
        <f>+'ELAP_IPCO-APND'!D8503</f>
        <v>276.56914999999998</v>
      </c>
      <c r="K8500" s="166">
        <f>+(ExportsELAP[[#This Row],[Exports kWh - MPT]]/1000)*ExportsELAP[[#This Row],[EIM Price]]</f>
        <v>1.2723840314899972</v>
      </c>
      <c r="L8500" s="167" t="str">
        <f>+INDEX(ECR_Hours!$I$12:$I$15,MATCH(ExportsELAP[[#This Row],[Date Prevailing]],ECR_Hours!$H$12:$H$15,1))</f>
        <v>NS</v>
      </c>
      <c r="M85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1" spans="1:13" x14ac:dyDescent="0.25">
      <c r="A8501" s="164">
        <f>+Exports!A8504</f>
        <v>44916</v>
      </c>
      <c r="B8501" s="165">
        <f t="shared" si="528"/>
        <v>2022</v>
      </c>
      <c r="C8501" s="165">
        <f t="shared" si="529"/>
        <v>12</v>
      </c>
      <c r="D8501" s="165">
        <f t="shared" si="530"/>
        <v>21</v>
      </c>
      <c r="E8501" s="165">
        <f>+Exports!B8504</f>
        <v>3</v>
      </c>
      <c r="F8501" s="165">
        <f>+WEEKDAY(ExportsELAP[[#This Row],[Date Prevailing]],1)</f>
        <v>4</v>
      </c>
      <c r="G8501" s="165">
        <f>+COUNTIFS(ECR_Hours!$K$6:$K$7,ExportsELAP[[#This Row],[Date Prevailing]])</f>
        <v>0</v>
      </c>
      <c r="H8501" s="165">
        <f t="shared" si="531"/>
        <v>4</v>
      </c>
      <c r="I8501" s="166">
        <f>+Exports!G8504</f>
        <v>6.0809999999999995</v>
      </c>
      <c r="J8501" s="166">
        <f>+'ELAP_IPCO-APND'!D8504</f>
        <v>267.86043000000001</v>
      </c>
      <c r="K8501" s="166">
        <f>+(ExportsELAP[[#This Row],[Exports kWh - MPT]]/1000)*ExportsELAP[[#This Row],[EIM Price]]</f>
        <v>1.6288592748299999</v>
      </c>
      <c r="L8501" s="167" t="str">
        <f>+INDEX(ECR_Hours!$I$12:$I$15,MATCH(ExportsELAP[[#This Row],[Date Prevailing]],ECR_Hours!$H$12:$H$15,1))</f>
        <v>NS</v>
      </c>
      <c r="M85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2" spans="1:13" x14ac:dyDescent="0.25">
      <c r="A8502" s="164">
        <f>+Exports!A8505</f>
        <v>44916</v>
      </c>
      <c r="B8502" s="165">
        <f t="shared" si="528"/>
        <v>2022</v>
      </c>
      <c r="C8502" s="165">
        <f t="shared" si="529"/>
        <v>12</v>
      </c>
      <c r="D8502" s="165">
        <f t="shared" si="530"/>
        <v>21</v>
      </c>
      <c r="E8502" s="165">
        <f>+Exports!B8505</f>
        <v>4</v>
      </c>
      <c r="F8502" s="165">
        <f>+WEEKDAY(ExportsELAP[[#This Row],[Date Prevailing]],1)</f>
        <v>4</v>
      </c>
      <c r="G8502" s="165">
        <f>+COUNTIFS(ECR_Hours!$K$6:$K$7,ExportsELAP[[#This Row],[Date Prevailing]])</f>
        <v>0</v>
      </c>
      <c r="H8502" s="165">
        <f t="shared" si="531"/>
        <v>4</v>
      </c>
      <c r="I8502" s="166">
        <f>+Exports!G8505</f>
        <v>8.9787999999999997</v>
      </c>
      <c r="J8502" s="166">
        <f>+'ELAP_IPCO-APND'!D8505</f>
        <v>271.44256999999999</v>
      </c>
      <c r="K8502" s="166">
        <f>+(ExportsELAP[[#This Row],[Exports kWh - MPT]]/1000)*ExportsELAP[[#This Row],[EIM Price]]</f>
        <v>2.4372285475159998</v>
      </c>
      <c r="L8502" s="167" t="str">
        <f>+INDEX(ECR_Hours!$I$12:$I$15,MATCH(ExportsELAP[[#This Row],[Date Prevailing]],ECR_Hours!$H$12:$H$15,1))</f>
        <v>NS</v>
      </c>
      <c r="M85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3" spans="1:13" x14ac:dyDescent="0.25">
      <c r="A8503" s="164">
        <f>+Exports!A8506</f>
        <v>44916</v>
      </c>
      <c r="B8503" s="165">
        <f t="shared" si="528"/>
        <v>2022</v>
      </c>
      <c r="C8503" s="165">
        <f t="shared" si="529"/>
        <v>12</v>
      </c>
      <c r="D8503" s="165">
        <f t="shared" si="530"/>
        <v>21</v>
      </c>
      <c r="E8503" s="165">
        <f>+Exports!B8506</f>
        <v>5</v>
      </c>
      <c r="F8503" s="165">
        <f>+WEEKDAY(ExportsELAP[[#This Row],[Date Prevailing]],1)</f>
        <v>4</v>
      </c>
      <c r="G8503" s="165">
        <f>+COUNTIFS(ECR_Hours!$K$6:$K$7,ExportsELAP[[#This Row],[Date Prevailing]])</f>
        <v>0</v>
      </c>
      <c r="H8503" s="165">
        <f t="shared" si="531"/>
        <v>4</v>
      </c>
      <c r="I8503" s="166">
        <f>+Exports!G8506</f>
        <v>11.555199999999999</v>
      </c>
      <c r="J8503" s="166">
        <f>+'ELAP_IPCO-APND'!D8506</f>
        <v>270.11318</v>
      </c>
      <c r="K8503" s="166">
        <f>+(ExportsELAP[[#This Row],[Exports kWh - MPT]]/1000)*ExportsELAP[[#This Row],[EIM Price]]</f>
        <v>3.121211817536</v>
      </c>
      <c r="L8503" s="167" t="str">
        <f>+INDEX(ECR_Hours!$I$12:$I$15,MATCH(ExportsELAP[[#This Row],[Date Prevailing]],ECR_Hours!$H$12:$H$15,1))</f>
        <v>NS</v>
      </c>
      <c r="M85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4" spans="1:13" x14ac:dyDescent="0.25">
      <c r="A8504" s="164">
        <f>+Exports!A8507</f>
        <v>44916</v>
      </c>
      <c r="B8504" s="165">
        <f t="shared" si="528"/>
        <v>2022</v>
      </c>
      <c r="C8504" s="165">
        <f t="shared" si="529"/>
        <v>12</v>
      </c>
      <c r="D8504" s="165">
        <f t="shared" si="530"/>
        <v>21</v>
      </c>
      <c r="E8504" s="165">
        <f>+Exports!B8507</f>
        <v>6</v>
      </c>
      <c r="F8504" s="165">
        <f>+WEEKDAY(ExportsELAP[[#This Row],[Date Prevailing]],1)</f>
        <v>4</v>
      </c>
      <c r="G8504" s="165">
        <f>+COUNTIFS(ECR_Hours!$K$6:$K$7,ExportsELAP[[#This Row],[Date Prevailing]])</f>
        <v>0</v>
      </c>
      <c r="H8504" s="165">
        <f t="shared" si="531"/>
        <v>4</v>
      </c>
      <c r="I8504" s="166">
        <f>+Exports!G8507</f>
        <v>14.212100000000001</v>
      </c>
      <c r="J8504" s="166">
        <f>+'ELAP_IPCO-APND'!D8507</f>
        <v>273.08208000000002</v>
      </c>
      <c r="K8504" s="166">
        <f>+(ExportsELAP[[#This Row],[Exports kWh - MPT]]/1000)*ExportsELAP[[#This Row],[EIM Price]]</f>
        <v>3.8810698291680006</v>
      </c>
      <c r="L8504" s="167" t="str">
        <f>+INDEX(ECR_Hours!$I$12:$I$15,MATCH(ExportsELAP[[#This Row],[Date Prevailing]],ECR_Hours!$H$12:$H$15,1))</f>
        <v>NS</v>
      </c>
      <c r="M85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5" spans="1:13" x14ac:dyDescent="0.25">
      <c r="A8505" s="164">
        <f>+Exports!A8508</f>
        <v>44916</v>
      </c>
      <c r="B8505" s="165">
        <f t="shared" si="528"/>
        <v>2022</v>
      </c>
      <c r="C8505" s="165">
        <f t="shared" si="529"/>
        <v>12</v>
      </c>
      <c r="D8505" s="165">
        <f t="shared" si="530"/>
        <v>21</v>
      </c>
      <c r="E8505" s="165">
        <f>+Exports!B8508</f>
        <v>7</v>
      </c>
      <c r="F8505" s="165">
        <f>+WEEKDAY(ExportsELAP[[#This Row],[Date Prevailing]],1)</f>
        <v>4</v>
      </c>
      <c r="G8505" s="165">
        <f>+COUNTIFS(ECR_Hours!$K$6:$K$7,ExportsELAP[[#This Row],[Date Prevailing]])</f>
        <v>0</v>
      </c>
      <c r="H8505" s="165">
        <f t="shared" si="531"/>
        <v>4</v>
      </c>
      <c r="I8505" s="166">
        <f>+Exports!G8508</f>
        <v>14.1355</v>
      </c>
      <c r="J8505" s="166">
        <f>+'ELAP_IPCO-APND'!D8508</f>
        <v>286.10410999999999</v>
      </c>
      <c r="K8505" s="166">
        <f>+(ExportsELAP[[#This Row],[Exports kWh - MPT]]/1000)*ExportsELAP[[#This Row],[EIM Price]]</f>
        <v>4.0442246469049996</v>
      </c>
      <c r="L8505" s="167" t="str">
        <f>+INDEX(ECR_Hours!$I$12:$I$15,MATCH(ExportsELAP[[#This Row],[Date Prevailing]],ECR_Hours!$H$12:$H$15,1))</f>
        <v>NS</v>
      </c>
      <c r="M85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6" spans="1:13" x14ac:dyDescent="0.25">
      <c r="A8506" s="164">
        <f>+Exports!A8509</f>
        <v>44916</v>
      </c>
      <c r="B8506" s="165">
        <f t="shared" si="528"/>
        <v>2022</v>
      </c>
      <c r="C8506" s="165">
        <f t="shared" si="529"/>
        <v>12</v>
      </c>
      <c r="D8506" s="165">
        <f t="shared" si="530"/>
        <v>21</v>
      </c>
      <c r="E8506" s="165">
        <f>+Exports!B8509</f>
        <v>8</v>
      </c>
      <c r="F8506" s="165">
        <f>+WEEKDAY(ExportsELAP[[#This Row],[Date Prevailing]],1)</f>
        <v>4</v>
      </c>
      <c r="G8506" s="165">
        <f>+COUNTIFS(ECR_Hours!$K$6:$K$7,ExportsELAP[[#This Row],[Date Prevailing]])</f>
        <v>0</v>
      </c>
      <c r="H8506" s="165">
        <f t="shared" si="531"/>
        <v>4</v>
      </c>
      <c r="I8506" s="166">
        <f>+Exports!G8509</f>
        <v>10.732199999999999</v>
      </c>
      <c r="J8506" s="166">
        <f>+'ELAP_IPCO-APND'!D8509</f>
        <v>309.51067</v>
      </c>
      <c r="K8506" s="166">
        <f>+(ExportsELAP[[#This Row],[Exports kWh - MPT]]/1000)*ExportsELAP[[#This Row],[EIM Price]]</f>
        <v>3.3217304125739999</v>
      </c>
      <c r="L8506" s="167" t="str">
        <f>+INDEX(ECR_Hours!$I$12:$I$15,MATCH(ExportsELAP[[#This Row],[Date Prevailing]],ECR_Hours!$H$12:$H$15,1))</f>
        <v>NS</v>
      </c>
      <c r="M85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7" spans="1:13" x14ac:dyDescent="0.25">
      <c r="A8507" s="164">
        <f>+Exports!A8510</f>
        <v>44916</v>
      </c>
      <c r="B8507" s="165">
        <f t="shared" si="528"/>
        <v>2022</v>
      </c>
      <c r="C8507" s="165">
        <f t="shared" si="529"/>
        <v>12</v>
      </c>
      <c r="D8507" s="165">
        <f t="shared" si="530"/>
        <v>21</v>
      </c>
      <c r="E8507" s="165">
        <f>+Exports!B8510</f>
        <v>9</v>
      </c>
      <c r="F8507" s="165">
        <f>+WEEKDAY(ExportsELAP[[#This Row],[Date Prevailing]],1)</f>
        <v>4</v>
      </c>
      <c r="G8507" s="165">
        <f>+COUNTIFS(ECR_Hours!$K$6:$K$7,ExportsELAP[[#This Row],[Date Prevailing]])</f>
        <v>0</v>
      </c>
      <c r="H8507" s="165">
        <f t="shared" si="531"/>
        <v>4</v>
      </c>
      <c r="I8507" s="166">
        <f>+Exports!G8510</f>
        <v>454.91229999999996</v>
      </c>
      <c r="J8507" s="166">
        <f>+'ELAP_IPCO-APND'!D8510</f>
        <v>323.01369</v>
      </c>
      <c r="K8507" s="166">
        <f>+(ExportsELAP[[#This Row],[Exports kWh - MPT]]/1000)*ExportsELAP[[#This Row],[EIM Price]]</f>
        <v>146.94290064938698</v>
      </c>
      <c r="L8507" s="167" t="str">
        <f>+INDEX(ECR_Hours!$I$12:$I$15,MATCH(ExportsELAP[[#This Row],[Date Prevailing]],ECR_Hours!$H$12:$H$15,1))</f>
        <v>NS</v>
      </c>
      <c r="M85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8" spans="1:13" x14ac:dyDescent="0.25">
      <c r="A8508" s="164">
        <f>+Exports!A8511</f>
        <v>44916</v>
      </c>
      <c r="B8508" s="165">
        <f t="shared" si="528"/>
        <v>2022</v>
      </c>
      <c r="C8508" s="165">
        <f t="shared" si="529"/>
        <v>12</v>
      </c>
      <c r="D8508" s="165">
        <f t="shared" si="530"/>
        <v>21</v>
      </c>
      <c r="E8508" s="165">
        <f>+Exports!B8511</f>
        <v>10</v>
      </c>
      <c r="F8508" s="165">
        <f>+WEEKDAY(ExportsELAP[[#This Row],[Date Prevailing]],1)</f>
        <v>4</v>
      </c>
      <c r="G8508" s="165">
        <f>+COUNTIFS(ECR_Hours!$K$6:$K$7,ExportsELAP[[#This Row],[Date Prevailing]])</f>
        <v>0</v>
      </c>
      <c r="H8508" s="165">
        <f t="shared" si="531"/>
        <v>4</v>
      </c>
      <c r="I8508" s="166">
        <f>+Exports!G8511</f>
        <v>2938.6970000000001</v>
      </c>
      <c r="J8508" s="166">
        <f>+'ELAP_IPCO-APND'!D8511</f>
        <v>276.52915000000002</v>
      </c>
      <c r="K8508" s="166">
        <f>+(ExportsELAP[[#This Row],[Exports kWh - MPT]]/1000)*ExportsELAP[[#This Row],[EIM Price]]</f>
        <v>812.63538351755017</v>
      </c>
      <c r="L8508" s="167" t="str">
        <f>+INDEX(ECR_Hours!$I$12:$I$15,MATCH(ExportsELAP[[#This Row],[Date Prevailing]],ECR_Hours!$H$12:$H$15,1))</f>
        <v>NS</v>
      </c>
      <c r="M85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09" spans="1:13" x14ac:dyDescent="0.25">
      <c r="A8509" s="164">
        <f>+Exports!A8512</f>
        <v>44916</v>
      </c>
      <c r="B8509" s="165">
        <f t="shared" si="528"/>
        <v>2022</v>
      </c>
      <c r="C8509" s="165">
        <f t="shared" si="529"/>
        <v>12</v>
      </c>
      <c r="D8509" s="165">
        <f t="shared" si="530"/>
        <v>21</v>
      </c>
      <c r="E8509" s="165">
        <f>+Exports!B8512</f>
        <v>11</v>
      </c>
      <c r="F8509" s="165">
        <f>+WEEKDAY(ExportsELAP[[#This Row],[Date Prevailing]],1)</f>
        <v>4</v>
      </c>
      <c r="G8509" s="165">
        <f>+COUNTIFS(ECR_Hours!$K$6:$K$7,ExportsELAP[[#This Row],[Date Prevailing]])</f>
        <v>0</v>
      </c>
      <c r="H8509" s="165">
        <f t="shared" si="531"/>
        <v>4</v>
      </c>
      <c r="I8509" s="166">
        <f>+Exports!G8512</f>
        <v>7429.011199999999</v>
      </c>
      <c r="J8509" s="166">
        <f>+'ELAP_IPCO-APND'!D8512</f>
        <v>283.98057</v>
      </c>
      <c r="K8509" s="166">
        <f>+(ExportsELAP[[#This Row],[Exports kWh - MPT]]/1000)*ExportsELAP[[#This Row],[EIM Price]]</f>
        <v>2109.6948351123838</v>
      </c>
      <c r="L8509" s="167" t="str">
        <f>+INDEX(ECR_Hours!$I$12:$I$15,MATCH(ExportsELAP[[#This Row],[Date Prevailing]],ECR_Hours!$H$12:$H$15,1))</f>
        <v>NS</v>
      </c>
      <c r="M85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0" spans="1:13" x14ac:dyDescent="0.25">
      <c r="A8510" s="164">
        <f>+Exports!A8513</f>
        <v>44916</v>
      </c>
      <c r="B8510" s="165">
        <f t="shared" si="528"/>
        <v>2022</v>
      </c>
      <c r="C8510" s="165">
        <f t="shared" si="529"/>
        <v>12</v>
      </c>
      <c r="D8510" s="165">
        <f t="shared" si="530"/>
        <v>21</v>
      </c>
      <c r="E8510" s="165">
        <f>+Exports!B8513</f>
        <v>12</v>
      </c>
      <c r="F8510" s="165">
        <f>+WEEKDAY(ExportsELAP[[#This Row],[Date Prevailing]],1)</f>
        <v>4</v>
      </c>
      <c r="G8510" s="165">
        <f>+COUNTIFS(ECR_Hours!$K$6:$K$7,ExportsELAP[[#This Row],[Date Prevailing]])</f>
        <v>0</v>
      </c>
      <c r="H8510" s="165">
        <f t="shared" si="531"/>
        <v>4</v>
      </c>
      <c r="I8510" s="166">
        <f>+Exports!G8513</f>
        <v>11450.782999999999</v>
      </c>
      <c r="J8510" s="166">
        <f>+'ELAP_IPCO-APND'!D8513</f>
        <v>266.66016000000002</v>
      </c>
      <c r="K8510" s="166">
        <f>+(ExportsELAP[[#This Row],[Exports kWh - MPT]]/1000)*ExportsELAP[[#This Row],[EIM Price]]</f>
        <v>3053.4676269052802</v>
      </c>
      <c r="L8510" s="167" t="str">
        <f>+INDEX(ECR_Hours!$I$12:$I$15,MATCH(ExportsELAP[[#This Row],[Date Prevailing]],ECR_Hours!$H$12:$H$15,1))</f>
        <v>NS</v>
      </c>
      <c r="M85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1" spans="1:13" x14ac:dyDescent="0.25">
      <c r="A8511" s="164">
        <f>+Exports!A8514</f>
        <v>44916</v>
      </c>
      <c r="B8511" s="165">
        <f t="shared" si="528"/>
        <v>2022</v>
      </c>
      <c r="C8511" s="165">
        <f t="shared" si="529"/>
        <v>12</v>
      </c>
      <c r="D8511" s="165">
        <f t="shared" si="530"/>
        <v>21</v>
      </c>
      <c r="E8511" s="165">
        <f>+Exports!B8514</f>
        <v>13</v>
      </c>
      <c r="F8511" s="165">
        <f>+WEEKDAY(ExportsELAP[[#This Row],[Date Prevailing]],1)</f>
        <v>4</v>
      </c>
      <c r="G8511" s="165">
        <f>+COUNTIFS(ECR_Hours!$K$6:$K$7,ExportsELAP[[#This Row],[Date Prevailing]])</f>
        <v>0</v>
      </c>
      <c r="H8511" s="165">
        <f t="shared" si="531"/>
        <v>4</v>
      </c>
      <c r="I8511" s="166">
        <f>+Exports!G8514</f>
        <v>15397.8141</v>
      </c>
      <c r="J8511" s="166">
        <f>+'ELAP_IPCO-APND'!D8514</f>
        <v>243.94862000000001</v>
      </c>
      <c r="K8511" s="166">
        <f>+(ExportsELAP[[#This Row],[Exports kWh - MPT]]/1000)*ExportsELAP[[#This Row],[EIM Price]]</f>
        <v>3756.275500711542</v>
      </c>
      <c r="L8511" s="167" t="str">
        <f>+INDEX(ECR_Hours!$I$12:$I$15,MATCH(ExportsELAP[[#This Row],[Date Prevailing]],ECR_Hours!$H$12:$H$15,1))</f>
        <v>NS</v>
      </c>
      <c r="M85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2" spans="1:13" x14ac:dyDescent="0.25">
      <c r="A8512" s="164">
        <f>+Exports!A8515</f>
        <v>44916</v>
      </c>
      <c r="B8512" s="165">
        <f t="shared" si="528"/>
        <v>2022</v>
      </c>
      <c r="C8512" s="165">
        <f t="shared" si="529"/>
        <v>12</v>
      </c>
      <c r="D8512" s="165">
        <f t="shared" si="530"/>
        <v>21</v>
      </c>
      <c r="E8512" s="165">
        <f>+Exports!B8515</f>
        <v>14</v>
      </c>
      <c r="F8512" s="165">
        <f>+WEEKDAY(ExportsELAP[[#This Row],[Date Prevailing]],1)</f>
        <v>4</v>
      </c>
      <c r="G8512" s="165">
        <f>+COUNTIFS(ECR_Hours!$K$6:$K$7,ExportsELAP[[#This Row],[Date Prevailing]])</f>
        <v>0</v>
      </c>
      <c r="H8512" s="165">
        <f t="shared" si="531"/>
        <v>4</v>
      </c>
      <c r="I8512" s="166">
        <f>+Exports!G8515</f>
        <v>15325.6711</v>
      </c>
      <c r="J8512" s="166">
        <f>+'ELAP_IPCO-APND'!D8515</f>
        <v>232.75898000000001</v>
      </c>
      <c r="K8512" s="166">
        <f>+(ExportsELAP[[#This Row],[Exports kWh - MPT]]/1000)*ExportsELAP[[#This Row],[EIM Price]]</f>
        <v>3567.187573051478</v>
      </c>
      <c r="L8512" s="167" t="str">
        <f>+INDEX(ECR_Hours!$I$12:$I$15,MATCH(ExportsELAP[[#This Row],[Date Prevailing]],ECR_Hours!$H$12:$H$15,1))</f>
        <v>NS</v>
      </c>
      <c r="M85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3" spans="1:13" x14ac:dyDescent="0.25">
      <c r="A8513" s="164">
        <f>+Exports!A8516</f>
        <v>44916</v>
      </c>
      <c r="B8513" s="165">
        <f t="shared" si="528"/>
        <v>2022</v>
      </c>
      <c r="C8513" s="165">
        <f t="shared" si="529"/>
        <v>12</v>
      </c>
      <c r="D8513" s="165">
        <f t="shared" si="530"/>
        <v>21</v>
      </c>
      <c r="E8513" s="165">
        <f>+Exports!B8516</f>
        <v>15</v>
      </c>
      <c r="F8513" s="165">
        <f>+WEEKDAY(ExportsELAP[[#This Row],[Date Prevailing]],1)</f>
        <v>4</v>
      </c>
      <c r="G8513" s="165">
        <f>+COUNTIFS(ECR_Hours!$K$6:$K$7,ExportsELAP[[#This Row],[Date Prevailing]])</f>
        <v>0</v>
      </c>
      <c r="H8513" s="165">
        <f t="shared" si="531"/>
        <v>4</v>
      </c>
      <c r="I8513" s="166">
        <f>+Exports!G8516</f>
        <v>11773.450499999999</v>
      </c>
      <c r="J8513" s="166">
        <f>+'ELAP_IPCO-APND'!D8516</f>
        <v>252.75505999999999</v>
      </c>
      <c r="K8513" s="166">
        <f>+(ExportsELAP[[#This Row],[Exports kWh - MPT]]/1000)*ExportsELAP[[#This Row],[EIM Price]]</f>
        <v>2975.7991875345297</v>
      </c>
      <c r="L8513" s="167" t="str">
        <f>+INDEX(ECR_Hours!$I$12:$I$15,MATCH(ExportsELAP[[#This Row],[Date Prevailing]],ECR_Hours!$H$12:$H$15,1))</f>
        <v>NS</v>
      </c>
      <c r="M85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4" spans="1:13" x14ac:dyDescent="0.25">
      <c r="A8514" s="164">
        <f>+Exports!A8517</f>
        <v>44916</v>
      </c>
      <c r="B8514" s="165">
        <f t="shared" ref="B8514:B8577" si="532">+YEAR(A8514)</f>
        <v>2022</v>
      </c>
      <c r="C8514" s="165">
        <f t="shared" ref="C8514:C8577" si="533">+MONTH(A8514)</f>
        <v>12</v>
      </c>
      <c r="D8514" s="165">
        <f t="shared" ref="D8514:D8577" si="534">+DAY(A8514)</f>
        <v>21</v>
      </c>
      <c r="E8514" s="165">
        <f>+Exports!B8517</f>
        <v>16</v>
      </c>
      <c r="F8514" s="165">
        <f>+WEEKDAY(ExportsELAP[[#This Row],[Date Prevailing]],1)</f>
        <v>4</v>
      </c>
      <c r="G8514" s="165">
        <f>+COUNTIFS(ECR_Hours!$K$6:$K$7,ExportsELAP[[#This Row],[Date Prevailing]])</f>
        <v>0</v>
      </c>
      <c r="H8514" s="165">
        <f t="shared" ref="H8514:H8577" si="535">+IF(G8514=1,0,F8514)</f>
        <v>4</v>
      </c>
      <c r="I8514" s="166">
        <f>+Exports!G8517</f>
        <v>6477.8221999999996</v>
      </c>
      <c r="J8514" s="166">
        <f>+'ELAP_IPCO-APND'!D8517</f>
        <v>245.11792</v>
      </c>
      <c r="K8514" s="166">
        <f>+(ExportsELAP[[#This Row],[Exports kWh - MPT]]/1000)*ExportsELAP[[#This Row],[EIM Price]]</f>
        <v>1587.8303037938238</v>
      </c>
      <c r="L8514" s="167" t="str">
        <f>+INDEX(ECR_Hours!$I$12:$I$15,MATCH(ExportsELAP[[#This Row],[Date Prevailing]],ECR_Hours!$H$12:$H$15,1))</f>
        <v>NS</v>
      </c>
      <c r="M85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5" spans="1:13" x14ac:dyDescent="0.25">
      <c r="A8515" s="164">
        <f>+Exports!A8518</f>
        <v>44916</v>
      </c>
      <c r="B8515" s="165">
        <f t="shared" si="532"/>
        <v>2022</v>
      </c>
      <c r="C8515" s="165">
        <f t="shared" si="533"/>
        <v>12</v>
      </c>
      <c r="D8515" s="165">
        <f t="shared" si="534"/>
        <v>21</v>
      </c>
      <c r="E8515" s="165">
        <f>+Exports!B8518</f>
        <v>17</v>
      </c>
      <c r="F8515" s="165">
        <f>+WEEKDAY(ExportsELAP[[#This Row],[Date Prevailing]],1)</f>
        <v>4</v>
      </c>
      <c r="G8515" s="165">
        <f>+COUNTIFS(ECR_Hours!$K$6:$K$7,ExportsELAP[[#This Row],[Date Prevailing]])</f>
        <v>0</v>
      </c>
      <c r="H8515" s="165">
        <f t="shared" si="535"/>
        <v>4</v>
      </c>
      <c r="I8515" s="166">
        <f>+Exports!G8518</f>
        <v>1357.3174999999999</v>
      </c>
      <c r="J8515" s="166">
        <f>+'ELAP_IPCO-APND'!D8518</f>
        <v>260.07441</v>
      </c>
      <c r="K8515" s="166">
        <f>+(ExportsELAP[[#This Row],[Exports kWh - MPT]]/1000)*ExportsELAP[[#This Row],[EIM Price]]</f>
        <v>353.00354799517498</v>
      </c>
      <c r="L8515" s="167" t="str">
        <f>+INDEX(ECR_Hours!$I$12:$I$15,MATCH(ExportsELAP[[#This Row],[Date Prevailing]],ECR_Hours!$H$12:$H$15,1))</f>
        <v>NS</v>
      </c>
      <c r="M85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6" spans="1:13" x14ac:dyDescent="0.25">
      <c r="A8516" s="164">
        <f>+Exports!A8519</f>
        <v>44916</v>
      </c>
      <c r="B8516" s="165">
        <f t="shared" si="532"/>
        <v>2022</v>
      </c>
      <c r="C8516" s="165">
        <f t="shared" si="533"/>
        <v>12</v>
      </c>
      <c r="D8516" s="165">
        <f t="shared" si="534"/>
        <v>21</v>
      </c>
      <c r="E8516" s="165">
        <f>+Exports!B8519</f>
        <v>18</v>
      </c>
      <c r="F8516" s="165">
        <f>+WEEKDAY(ExportsELAP[[#This Row],[Date Prevailing]],1)</f>
        <v>4</v>
      </c>
      <c r="G8516" s="165">
        <f>+COUNTIFS(ECR_Hours!$K$6:$K$7,ExportsELAP[[#This Row],[Date Prevailing]])</f>
        <v>0</v>
      </c>
      <c r="H8516" s="165">
        <f t="shared" si="535"/>
        <v>4</v>
      </c>
      <c r="I8516" s="166">
        <f>+Exports!G8519</f>
        <v>6.6138000000000003</v>
      </c>
      <c r="J8516" s="166">
        <f>+'ELAP_IPCO-APND'!D8519</f>
        <v>351.46915999999999</v>
      </c>
      <c r="K8516" s="166">
        <f>+(ExportsELAP[[#This Row],[Exports kWh - MPT]]/1000)*ExportsELAP[[#This Row],[EIM Price]]</f>
        <v>2.3245467304080001</v>
      </c>
      <c r="L8516" s="167" t="str">
        <f>+INDEX(ECR_Hours!$I$12:$I$15,MATCH(ExportsELAP[[#This Row],[Date Prevailing]],ECR_Hours!$H$12:$H$15,1))</f>
        <v>NS</v>
      </c>
      <c r="M85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7" spans="1:13" x14ac:dyDescent="0.25">
      <c r="A8517" s="164">
        <f>+Exports!A8520</f>
        <v>44916</v>
      </c>
      <c r="B8517" s="165">
        <f t="shared" si="532"/>
        <v>2022</v>
      </c>
      <c r="C8517" s="165">
        <f t="shared" si="533"/>
        <v>12</v>
      </c>
      <c r="D8517" s="165">
        <f t="shared" si="534"/>
        <v>21</v>
      </c>
      <c r="E8517" s="165">
        <f>+Exports!B8520</f>
        <v>19</v>
      </c>
      <c r="F8517" s="165">
        <f>+WEEKDAY(ExportsELAP[[#This Row],[Date Prevailing]],1)</f>
        <v>4</v>
      </c>
      <c r="G8517" s="165">
        <f>+COUNTIFS(ECR_Hours!$K$6:$K$7,ExportsELAP[[#This Row],[Date Prevailing]])</f>
        <v>0</v>
      </c>
      <c r="H8517" s="165">
        <f t="shared" si="535"/>
        <v>4</v>
      </c>
      <c r="I8517" s="166">
        <f>+Exports!G8520</f>
        <v>5.0590000000000002</v>
      </c>
      <c r="J8517" s="166">
        <f>+'ELAP_IPCO-APND'!D8520</f>
        <v>333.90046999999998</v>
      </c>
      <c r="K8517" s="166">
        <f>+(ExportsELAP[[#This Row],[Exports kWh - MPT]]/1000)*ExportsELAP[[#This Row],[EIM Price]]</f>
        <v>1.6892024777299999</v>
      </c>
      <c r="L8517" s="167" t="str">
        <f>+INDEX(ECR_Hours!$I$12:$I$15,MATCH(ExportsELAP[[#This Row],[Date Prevailing]],ECR_Hours!$H$12:$H$15,1))</f>
        <v>NS</v>
      </c>
      <c r="M85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8" spans="1:13" x14ac:dyDescent="0.25">
      <c r="A8518" s="164">
        <f>+Exports!A8521</f>
        <v>44916</v>
      </c>
      <c r="B8518" s="165">
        <f t="shared" si="532"/>
        <v>2022</v>
      </c>
      <c r="C8518" s="165">
        <f t="shared" si="533"/>
        <v>12</v>
      </c>
      <c r="D8518" s="165">
        <f t="shared" si="534"/>
        <v>21</v>
      </c>
      <c r="E8518" s="165">
        <f>+Exports!B8521</f>
        <v>20</v>
      </c>
      <c r="F8518" s="165">
        <f>+WEEKDAY(ExportsELAP[[#This Row],[Date Prevailing]],1)</f>
        <v>4</v>
      </c>
      <c r="G8518" s="165">
        <f>+COUNTIFS(ECR_Hours!$K$6:$K$7,ExportsELAP[[#This Row],[Date Prevailing]])</f>
        <v>0</v>
      </c>
      <c r="H8518" s="165">
        <f t="shared" si="535"/>
        <v>4</v>
      </c>
      <c r="I8518" s="166">
        <f>+Exports!G8521</f>
        <v>4.0546999999999898</v>
      </c>
      <c r="J8518" s="166">
        <f>+'ELAP_IPCO-APND'!D8521</f>
        <v>297.26298000000003</v>
      </c>
      <c r="K8518" s="166">
        <f>+(ExportsELAP[[#This Row],[Exports kWh - MPT]]/1000)*ExportsELAP[[#This Row],[EIM Price]]</f>
        <v>1.2053122050059972</v>
      </c>
      <c r="L8518" s="167" t="str">
        <f>+INDEX(ECR_Hours!$I$12:$I$15,MATCH(ExportsELAP[[#This Row],[Date Prevailing]],ECR_Hours!$H$12:$H$15,1))</f>
        <v>NS</v>
      </c>
      <c r="M85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19" spans="1:13" x14ac:dyDescent="0.25">
      <c r="A8519" s="164">
        <f>+Exports!A8522</f>
        <v>44916</v>
      </c>
      <c r="B8519" s="165">
        <f t="shared" si="532"/>
        <v>2022</v>
      </c>
      <c r="C8519" s="165">
        <f t="shared" si="533"/>
        <v>12</v>
      </c>
      <c r="D8519" s="165">
        <f t="shared" si="534"/>
        <v>21</v>
      </c>
      <c r="E8519" s="165">
        <f>+Exports!B8522</f>
        <v>21</v>
      </c>
      <c r="F8519" s="165">
        <f>+WEEKDAY(ExportsELAP[[#This Row],[Date Prevailing]],1)</f>
        <v>4</v>
      </c>
      <c r="G8519" s="165">
        <f>+COUNTIFS(ECR_Hours!$K$6:$K$7,ExportsELAP[[#This Row],[Date Prevailing]])</f>
        <v>0</v>
      </c>
      <c r="H8519" s="165">
        <f t="shared" si="535"/>
        <v>4</v>
      </c>
      <c r="I8519" s="166">
        <f>+Exports!G8522</f>
        <v>3.6937999999999991</v>
      </c>
      <c r="J8519" s="166">
        <f>+'ELAP_IPCO-APND'!D8522</f>
        <v>293.04878000000002</v>
      </c>
      <c r="K8519" s="166">
        <f>+(ExportsELAP[[#This Row],[Exports kWh - MPT]]/1000)*ExportsELAP[[#This Row],[EIM Price]]</f>
        <v>1.082463583564</v>
      </c>
      <c r="L8519" s="167" t="str">
        <f>+INDEX(ECR_Hours!$I$12:$I$15,MATCH(ExportsELAP[[#This Row],[Date Prevailing]],ECR_Hours!$H$12:$H$15,1))</f>
        <v>NS</v>
      </c>
      <c r="M85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0" spans="1:13" x14ac:dyDescent="0.25">
      <c r="A8520" s="164">
        <f>+Exports!A8523</f>
        <v>44916</v>
      </c>
      <c r="B8520" s="165">
        <f t="shared" si="532"/>
        <v>2022</v>
      </c>
      <c r="C8520" s="165">
        <f t="shared" si="533"/>
        <v>12</v>
      </c>
      <c r="D8520" s="165">
        <f t="shared" si="534"/>
        <v>21</v>
      </c>
      <c r="E8520" s="165">
        <f>+Exports!B8523</f>
        <v>22</v>
      </c>
      <c r="F8520" s="165">
        <f>+WEEKDAY(ExportsELAP[[#This Row],[Date Prevailing]],1)</f>
        <v>4</v>
      </c>
      <c r="G8520" s="165">
        <f>+COUNTIFS(ECR_Hours!$K$6:$K$7,ExportsELAP[[#This Row],[Date Prevailing]])</f>
        <v>0</v>
      </c>
      <c r="H8520" s="165">
        <f t="shared" si="535"/>
        <v>4</v>
      </c>
      <c r="I8520" s="166">
        <f>+Exports!G8523</f>
        <v>3.3520999999999996</v>
      </c>
      <c r="J8520" s="166">
        <f>+'ELAP_IPCO-APND'!D8523</f>
        <v>348.7371</v>
      </c>
      <c r="K8520" s="166">
        <f>+(ExportsELAP[[#This Row],[Exports kWh - MPT]]/1000)*ExportsELAP[[#This Row],[EIM Price]]</f>
        <v>1.1690016329099999</v>
      </c>
      <c r="L8520" s="167" t="str">
        <f>+INDEX(ECR_Hours!$I$12:$I$15,MATCH(ExportsELAP[[#This Row],[Date Prevailing]],ECR_Hours!$H$12:$H$15,1))</f>
        <v>NS</v>
      </c>
      <c r="M85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1" spans="1:13" x14ac:dyDescent="0.25">
      <c r="A8521" s="164">
        <f>+Exports!A8524</f>
        <v>44916</v>
      </c>
      <c r="B8521" s="165">
        <f t="shared" si="532"/>
        <v>2022</v>
      </c>
      <c r="C8521" s="165">
        <f t="shared" si="533"/>
        <v>12</v>
      </c>
      <c r="D8521" s="165">
        <f t="shared" si="534"/>
        <v>21</v>
      </c>
      <c r="E8521" s="165">
        <f>+Exports!B8524</f>
        <v>23</v>
      </c>
      <c r="F8521" s="165">
        <f>+WEEKDAY(ExportsELAP[[#This Row],[Date Prevailing]],1)</f>
        <v>4</v>
      </c>
      <c r="G8521" s="165">
        <f>+COUNTIFS(ECR_Hours!$K$6:$K$7,ExportsELAP[[#This Row],[Date Prevailing]])</f>
        <v>0</v>
      </c>
      <c r="H8521" s="165">
        <f t="shared" si="535"/>
        <v>4</v>
      </c>
      <c r="I8521" s="166">
        <f>+Exports!G8524</f>
        <v>2.9121999999999999</v>
      </c>
      <c r="J8521" s="166">
        <f>+'ELAP_IPCO-APND'!D8524</f>
        <v>337.77172999999999</v>
      </c>
      <c r="K8521" s="166">
        <f>+(ExportsELAP[[#This Row],[Exports kWh - MPT]]/1000)*ExportsELAP[[#This Row],[EIM Price]]</f>
        <v>0.98365883210599991</v>
      </c>
      <c r="L8521" s="167" t="str">
        <f>+INDEX(ECR_Hours!$I$12:$I$15,MATCH(ExportsELAP[[#This Row],[Date Prevailing]],ECR_Hours!$H$12:$H$15,1))</f>
        <v>NS</v>
      </c>
      <c r="M85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2" spans="1:13" x14ac:dyDescent="0.25">
      <c r="A8522" s="164">
        <f>+Exports!A8525</f>
        <v>44916</v>
      </c>
      <c r="B8522" s="165">
        <f t="shared" si="532"/>
        <v>2022</v>
      </c>
      <c r="C8522" s="165">
        <f t="shared" si="533"/>
        <v>12</v>
      </c>
      <c r="D8522" s="165">
        <f t="shared" si="534"/>
        <v>21</v>
      </c>
      <c r="E8522" s="165">
        <f>+Exports!B8525</f>
        <v>24</v>
      </c>
      <c r="F8522" s="165">
        <f>+WEEKDAY(ExportsELAP[[#This Row],[Date Prevailing]],1)</f>
        <v>4</v>
      </c>
      <c r="G8522" s="165">
        <f>+COUNTIFS(ECR_Hours!$K$6:$K$7,ExportsELAP[[#This Row],[Date Prevailing]])</f>
        <v>0</v>
      </c>
      <c r="H8522" s="165">
        <f t="shared" si="535"/>
        <v>4</v>
      </c>
      <c r="I8522" s="166">
        <f>+Exports!G8525</f>
        <v>3.1659999999999999</v>
      </c>
      <c r="J8522" s="166">
        <f>+'ELAP_IPCO-APND'!D8525</f>
        <v>284.22257999999999</v>
      </c>
      <c r="K8522" s="166">
        <f>+(ExportsELAP[[#This Row],[Exports kWh - MPT]]/1000)*ExportsELAP[[#This Row],[EIM Price]]</f>
        <v>0.89984868827999998</v>
      </c>
      <c r="L8522" s="167" t="str">
        <f>+INDEX(ECR_Hours!$I$12:$I$15,MATCH(ExportsELAP[[#This Row],[Date Prevailing]],ECR_Hours!$H$12:$H$15,1))</f>
        <v>NS</v>
      </c>
      <c r="M85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3" spans="1:13" x14ac:dyDescent="0.25">
      <c r="A8523" s="164">
        <f>+Exports!A8526</f>
        <v>44917</v>
      </c>
      <c r="B8523" s="165">
        <f t="shared" si="532"/>
        <v>2022</v>
      </c>
      <c r="C8523" s="165">
        <f t="shared" si="533"/>
        <v>12</v>
      </c>
      <c r="D8523" s="165">
        <f t="shared" si="534"/>
        <v>22</v>
      </c>
      <c r="E8523" s="165">
        <f>+Exports!B8526</f>
        <v>1</v>
      </c>
      <c r="F8523" s="165">
        <f>+WEEKDAY(ExportsELAP[[#This Row],[Date Prevailing]],1)</f>
        <v>5</v>
      </c>
      <c r="G8523" s="165">
        <f>+COUNTIFS(ECR_Hours!$K$6:$K$7,ExportsELAP[[#This Row],[Date Prevailing]])</f>
        <v>0</v>
      </c>
      <c r="H8523" s="165">
        <f t="shared" si="535"/>
        <v>5</v>
      </c>
      <c r="I8523" s="166">
        <f>+Exports!G8526</f>
        <v>3.6218999999999997</v>
      </c>
      <c r="J8523" s="166">
        <f>+'ELAP_IPCO-APND'!D8526</f>
        <v>264.86007000000001</v>
      </c>
      <c r="K8523" s="166">
        <f>+(ExportsELAP[[#This Row],[Exports kWh - MPT]]/1000)*ExportsELAP[[#This Row],[EIM Price]]</f>
        <v>0.9592966875329999</v>
      </c>
      <c r="L8523" s="167" t="str">
        <f>+INDEX(ECR_Hours!$I$12:$I$15,MATCH(ExportsELAP[[#This Row],[Date Prevailing]],ECR_Hours!$H$12:$H$15,1))</f>
        <v>NS</v>
      </c>
      <c r="M85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4" spans="1:13" x14ac:dyDescent="0.25">
      <c r="A8524" s="164">
        <f>+Exports!A8527</f>
        <v>44917</v>
      </c>
      <c r="B8524" s="165">
        <f t="shared" si="532"/>
        <v>2022</v>
      </c>
      <c r="C8524" s="165">
        <f t="shared" si="533"/>
        <v>12</v>
      </c>
      <c r="D8524" s="165">
        <f t="shared" si="534"/>
        <v>22</v>
      </c>
      <c r="E8524" s="165">
        <f>+Exports!B8527</f>
        <v>2</v>
      </c>
      <c r="F8524" s="165">
        <f>+WEEKDAY(ExportsELAP[[#This Row],[Date Prevailing]],1)</f>
        <v>5</v>
      </c>
      <c r="G8524" s="165">
        <f>+COUNTIFS(ECR_Hours!$K$6:$K$7,ExportsELAP[[#This Row],[Date Prevailing]])</f>
        <v>0</v>
      </c>
      <c r="H8524" s="165">
        <f t="shared" si="535"/>
        <v>5</v>
      </c>
      <c r="I8524" s="166">
        <f>+Exports!G8527</f>
        <v>2.4878</v>
      </c>
      <c r="J8524" s="166">
        <f>+'ELAP_IPCO-APND'!D8527</f>
        <v>367.63517000000002</v>
      </c>
      <c r="K8524" s="166">
        <f>+(ExportsELAP[[#This Row],[Exports kWh - MPT]]/1000)*ExportsELAP[[#This Row],[EIM Price]]</f>
        <v>0.91460277592600003</v>
      </c>
      <c r="L8524" s="167" t="str">
        <f>+INDEX(ECR_Hours!$I$12:$I$15,MATCH(ExportsELAP[[#This Row],[Date Prevailing]],ECR_Hours!$H$12:$H$15,1))</f>
        <v>NS</v>
      </c>
      <c r="M85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5" spans="1:13" x14ac:dyDescent="0.25">
      <c r="A8525" s="164">
        <f>+Exports!A8528</f>
        <v>44917</v>
      </c>
      <c r="B8525" s="165">
        <f t="shared" si="532"/>
        <v>2022</v>
      </c>
      <c r="C8525" s="165">
        <f t="shared" si="533"/>
        <v>12</v>
      </c>
      <c r="D8525" s="165">
        <f t="shared" si="534"/>
        <v>22</v>
      </c>
      <c r="E8525" s="165">
        <f>+Exports!B8528</f>
        <v>3</v>
      </c>
      <c r="F8525" s="165">
        <f>+WEEKDAY(ExportsELAP[[#This Row],[Date Prevailing]],1)</f>
        <v>5</v>
      </c>
      <c r="G8525" s="165">
        <f>+COUNTIFS(ECR_Hours!$K$6:$K$7,ExportsELAP[[#This Row],[Date Prevailing]])</f>
        <v>0</v>
      </c>
      <c r="H8525" s="165">
        <f t="shared" si="535"/>
        <v>5</v>
      </c>
      <c r="I8525" s="166">
        <f>+Exports!G8528</f>
        <v>2.3828</v>
      </c>
      <c r="J8525" s="166">
        <f>+'ELAP_IPCO-APND'!D8528</f>
        <v>379.69542000000001</v>
      </c>
      <c r="K8525" s="166">
        <f>+(ExportsELAP[[#This Row],[Exports kWh - MPT]]/1000)*ExportsELAP[[#This Row],[EIM Price]]</f>
        <v>0.90473824677600001</v>
      </c>
      <c r="L8525" s="167" t="str">
        <f>+INDEX(ECR_Hours!$I$12:$I$15,MATCH(ExportsELAP[[#This Row],[Date Prevailing]],ECR_Hours!$H$12:$H$15,1))</f>
        <v>NS</v>
      </c>
      <c r="M85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6" spans="1:13" x14ac:dyDescent="0.25">
      <c r="A8526" s="164">
        <f>+Exports!A8529</f>
        <v>44917</v>
      </c>
      <c r="B8526" s="165">
        <f t="shared" si="532"/>
        <v>2022</v>
      </c>
      <c r="C8526" s="165">
        <f t="shared" si="533"/>
        <v>12</v>
      </c>
      <c r="D8526" s="165">
        <f t="shared" si="534"/>
        <v>22</v>
      </c>
      <c r="E8526" s="165">
        <f>+Exports!B8529</f>
        <v>4</v>
      </c>
      <c r="F8526" s="165">
        <f>+WEEKDAY(ExportsELAP[[#This Row],[Date Prevailing]],1)</f>
        <v>5</v>
      </c>
      <c r="G8526" s="165">
        <f>+COUNTIFS(ECR_Hours!$K$6:$K$7,ExportsELAP[[#This Row],[Date Prevailing]])</f>
        <v>0</v>
      </c>
      <c r="H8526" s="165">
        <f t="shared" si="535"/>
        <v>5</v>
      </c>
      <c r="I8526" s="166">
        <f>+Exports!G8529</f>
        <v>1.9148999999999998</v>
      </c>
      <c r="J8526" s="166">
        <f>+'ELAP_IPCO-APND'!D8529</f>
        <v>398.67014999999998</v>
      </c>
      <c r="K8526" s="166">
        <f>+(ExportsELAP[[#This Row],[Exports kWh - MPT]]/1000)*ExportsELAP[[#This Row],[EIM Price]]</f>
        <v>0.76341347023499984</v>
      </c>
      <c r="L8526" s="167" t="str">
        <f>+INDEX(ECR_Hours!$I$12:$I$15,MATCH(ExportsELAP[[#This Row],[Date Prevailing]],ECR_Hours!$H$12:$H$15,1))</f>
        <v>NS</v>
      </c>
      <c r="M85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7" spans="1:13" x14ac:dyDescent="0.25">
      <c r="A8527" s="164">
        <f>+Exports!A8530</f>
        <v>44917</v>
      </c>
      <c r="B8527" s="165">
        <f t="shared" si="532"/>
        <v>2022</v>
      </c>
      <c r="C8527" s="165">
        <f t="shared" si="533"/>
        <v>12</v>
      </c>
      <c r="D8527" s="165">
        <f t="shared" si="534"/>
        <v>22</v>
      </c>
      <c r="E8527" s="165">
        <f>+Exports!B8530</f>
        <v>5</v>
      </c>
      <c r="F8527" s="165">
        <f>+WEEKDAY(ExportsELAP[[#This Row],[Date Prevailing]],1)</f>
        <v>5</v>
      </c>
      <c r="G8527" s="165">
        <f>+COUNTIFS(ECR_Hours!$K$6:$K$7,ExportsELAP[[#This Row],[Date Prevailing]])</f>
        <v>0</v>
      </c>
      <c r="H8527" s="165">
        <f t="shared" si="535"/>
        <v>5</v>
      </c>
      <c r="I8527" s="166">
        <f>+Exports!G8530</f>
        <v>3.4293999999999998</v>
      </c>
      <c r="J8527" s="166">
        <f>+'ELAP_IPCO-APND'!D8530</f>
        <v>397.36606999999998</v>
      </c>
      <c r="K8527" s="166">
        <f>+(ExportsELAP[[#This Row],[Exports kWh - MPT]]/1000)*ExportsELAP[[#This Row],[EIM Price]]</f>
        <v>1.362727200458</v>
      </c>
      <c r="L8527" s="167" t="str">
        <f>+INDEX(ECR_Hours!$I$12:$I$15,MATCH(ExportsELAP[[#This Row],[Date Prevailing]],ECR_Hours!$H$12:$H$15,1))</f>
        <v>NS</v>
      </c>
      <c r="M85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8" spans="1:13" x14ac:dyDescent="0.25">
      <c r="A8528" s="164">
        <f>+Exports!A8531</f>
        <v>44917</v>
      </c>
      <c r="B8528" s="165">
        <f t="shared" si="532"/>
        <v>2022</v>
      </c>
      <c r="C8528" s="165">
        <f t="shared" si="533"/>
        <v>12</v>
      </c>
      <c r="D8528" s="165">
        <f t="shared" si="534"/>
        <v>22</v>
      </c>
      <c r="E8528" s="165">
        <f>+Exports!B8531</f>
        <v>6</v>
      </c>
      <c r="F8528" s="165">
        <f>+WEEKDAY(ExportsELAP[[#This Row],[Date Prevailing]],1)</f>
        <v>5</v>
      </c>
      <c r="G8528" s="165">
        <f>+COUNTIFS(ECR_Hours!$K$6:$K$7,ExportsELAP[[#This Row],[Date Prevailing]])</f>
        <v>0</v>
      </c>
      <c r="H8528" s="165">
        <f t="shared" si="535"/>
        <v>5</v>
      </c>
      <c r="I8528" s="166">
        <f>+Exports!G8531</f>
        <v>2.1524999999999999</v>
      </c>
      <c r="J8528" s="166">
        <f>+'ELAP_IPCO-APND'!D8531</f>
        <v>434.0958</v>
      </c>
      <c r="K8528" s="166">
        <f>+(ExportsELAP[[#This Row],[Exports kWh - MPT]]/1000)*ExportsELAP[[#This Row],[EIM Price]]</f>
        <v>0.93439120949999999</v>
      </c>
      <c r="L8528" s="167" t="str">
        <f>+INDEX(ECR_Hours!$I$12:$I$15,MATCH(ExportsELAP[[#This Row],[Date Prevailing]],ECR_Hours!$H$12:$H$15,1))</f>
        <v>NS</v>
      </c>
      <c r="M85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29" spans="1:13" x14ac:dyDescent="0.25">
      <c r="A8529" s="164">
        <f>+Exports!A8532</f>
        <v>44917</v>
      </c>
      <c r="B8529" s="165">
        <f t="shared" si="532"/>
        <v>2022</v>
      </c>
      <c r="C8529" s="165">
        <f t="shared" si="533"/>
        <v>12</v>
      </c>
      <c r="D8529" s="165">
        <f t="shared" si="534"/>
        <v>22</v>
      </c>
      <c r="E8529" s="165">
        <f>+Exports!B8532</f>
        <v>7</v>
      </c>
      <c r="F8529" s="165">
        <f>+WEEKDAY(ExportsELAP[[#This Row],[Date Prevailing]],1)</f>
        <v>5</v>
      </c>
      <c r="G8529" s="165">
        <f>+COUNTIFS(ECR_Hours!$K$6:$K$7,ExportsELAP[[#This Row],[Date Prevailing]])</f>
        <v>0</v>
      </c>
      <c r="H8529" s="165">
        <f t="shared" si="535"/>
        <v>5</v>
      </c>
      <c r="I8529" s="166">
        <f>+Exports!G8532</f>
        <v>2.7744</v>
      </c>
      <c r="J8529" s="166">
        <f>+'ELAP_IPCO-APND'!D8532</f>
        <v>476.00376999999997</v>
      </c>
      <c r="K8529" s="166">
        <f>+(ExportsELAP[[#This Row],[Exports kWh - MPT]]/1000)*ExportsELAP[[#This Row],[EIM Price]]</f>
        <v>1.3206248594879999</v>
      </c>
      <c r="L8529" s="167" t="str">
        <f>+INDEX(ECR_Hours!$I$12:$I$15,MATCH(ExportsELAP[[#This Row],[Date Prevailing]],ECR_Hours!$H$12:$H$15,1))</f>
        <v>NS</v>
      </c>
      <c r="M85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0" spans="1:13" x14ac:dyDescent="0.25">
      <c r="A8530" s="164">
        <f>+Exports!A8533</f>
        <v>44917</v>
      </c>
      <c r="B8530" s="165">
        <f t="shared" si="532"/>
        <v>2022</v>
      </c>
      <c r="C8530" s="165">
        <f t="shared" si="533"/>
        <v>12</v>
      </c>
      <c r="D8530" s="165">
        <f t="shared" si="534"/>
        <v>22</v>
      </c>
      <c r="E8530" s="165">
        <f>+Exports!B8533</f>
        <v>8</v>
      </c>
      <c r="F8530" s="165">
        <f>+WEEKDAY(ExportsELAP[[#This Row],[Date Prevailing]],1)</f>
        <v>5</v>
      </c>
      <c r="G8530" s="165">
        <f>+COUNTIFS(ECR_Hours!$K$6:$K$7,ExportsELAP[[#This Row],[Date Prevailing]])</f>
        <v>0</v>
      </c>
      <c r="H8530" s="165">
        <f t="shared" si="535"/>
        <v>5</v>
      </c>
      <c r="I8530" s="166">
        <f>+Exports!G8533</f>
        <v>4.5138999999999996</v>
      </c>
      <c r="J8530" s="166">
        <f>+'ELAP_IPCO-APND'!D8533</f>
        <v>556.48891000000003</v>
      </c>
      <c r="K8530" s="166">
        <f>+(ExportsELAP[[#This Row],[Exports kWh - MPT]]/1000)*ExportsELAP[[#This Row],[EIM Price]]</f>
        <v>2.5119352908489998</v>
      </c>
      <c r="L8530" s="167" t="str">
        <f>+INDEX(ECR_Hours!$I$12:$I$15,MATCH(ExportsELAP[[#This Row],[Date Prevailing]],ECR_Hours!$H$12:$H$15,1))</f>
        <v>NS</v>
      </c>
      <c r="M85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1" spans="1:13" x14ac:dyDescent="0.25">
      <c r="A8531" s="164">
        <f>+Exports!A8534</f>
        <v>44917</v>
      </c>
      <c r="B8531" s="165">
        <f t="shared" si="532"/>
        <v>2022</v>
      </c>
      <c r="C8531" s="165">
        <f t="shared" si="533"/>
        <v>12</v>
      </c>
      <c r="D8531" s="165">
        <f t="shared" si="534"/>
        <v>22</v>
      </c>
      <c r="E8531" s="165">
        <f>+Exports!B8534</f>
        <v>9</v>
      </c>
      <c r="F8531" s="165">
        <f>+WEEKDAY(ExportsELAP[[#This Row],[Date Prevailing]],1)</f>
        <v>5</v>
      </c>
      <c r="G8531" s="165">
        <f>+COUNTIFS(ECR_Hours!$K$6:$K$7,ExportsELAP[[#This Row],[Date Prevailing]])</f>
        <v>0</v>
      </c>
      <c r="H8531" s="165">
        <f t="shared" si="535"/>
        <v>5</v>
      </c>
      <c r="I8531" s="166">
        <f>+Exports!G8534</f>
        <v>1879.9275</v>
      </c>
      <c r="J8531" s="166">
        <f>+'ELAP_IPCO-APND'!D8534</f>
        <v>527.23023000000001</v>
      </c>
      <c r="K8531" s="166">
        <f>+(ExportsELAP[[#This Row],[Exports kWh - MPT]]/1000)*ExportsELAP[[#This Row],[EIM Price]]</f>
        <v>991.15460820832504</v>
      </c>
      <c r="L8531" s="167" t="str">
        <f>+INDEX(ECR_Hours!$I$12:$I$15,MATCH(ExportsELAP[[#This Row],[Date Prevailing]],ECR_Hours!$H$12:$H$15,1))</f>
        <v>NS</v>
      </c>
      <c r="M85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2" spans="1:13" x14ac:dyDescent="0.25">
      <c r="A8532" s="164">
        <f>+Exports!A8535</f>
        <v>44917</v>
      </c>
      <c r="B8532" s="165">
        <f t="shared" si="532"/>
        <v>2022</v>
      </c>
      <c r="C8532" s="165">
        <f t="shared" si="533"/>
        <v>12</v>
      </c>
      <c r="D8532" s="165">
        <f t="shared" si="534"/>
        <v>22</v>
      </c>
      <c r="E8532" s="165">
        <f>+Exports!B8535</f>
        <v>10</v>
      </c>
      <c r="F8532" s="165">
        <f>+WEEKDAY(ExportsELAP[[#This Row],[Date Prevailing]],1)</f>
        <v>5</v>
      </c>
      <c r="G8532" s="165">
        <f>+COUNTIFS(ECR_Hours!$K$6:$K$7,ExportsELAP[[#This Row],[Date Prevailing]])</f>
        <v>0</v>
      </c>
      <c r="H8532" s="165">
        <f t="shared" si="535"/>
        <v>5</v>
      </c>
      <c r="I8532" s="166">
        <f>+Exports!G8535</f>
        <v>9173.3938999999991</v>
      </c>
      <c r="J8532" s="166">
        <f>+'ELAP_IPCO-APND'!D8535</f>
        <v>520.92825000000005</v>
      </c>
      <c r="K8532" s="166">
        <f>+(ExportsELAP[[#This Row],[Exports kWh - MPT]]/1000)*ExportsELAP[[#This Row],[EIM Price]]</f>
        <v>4778.6800308876745</v>
      </c>
      <c r="L8532" s="167" t="str">
        <f>+INDEX(ECR_Hours!$I$12:$I$15,MATCH(ExportsELAP[[#This Row],[Date Prevailing]],ECR_Hours!$H$12:$H$15,1))</f>
        <v>NS</v>
      </c>
      <c r="M85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3" spans="1:13" x14ac:dyDescent="0.25">
      <c r="A8533" s="164">
        <f>+Exports!A8536</f>
        <v>44917</v>
      </c>
      <c r="B8533" s="165">
        <f t="shared" si="532"/>
        <v>2022</v>
      </c>
      <c r="C8533" s="165">
        <f t="shared" si="533"/>
        <v>12</v>
      </c>
      <c r="D8533" s="165">
        <f t="shared" si="534"/>
        <v>22</v>
      </c>
      <c r="E8533" s="165">
        <f>+Exports!B8536</f>
        <v>11</v>
      </c>
      <c r="F8533" s="165">
        <f>+WEEKDAY(ExportsELAP[[#This Row],[Date Prevailing]],1)</f>
        <v>5</v>
      </c>
      <c r="G8533" s="165">
        <f>+COUNTIFS(ECR_Hours!$K$6:$K$7,ExportsELAP[[#This Row],[Date Prevailing]])</f>
        <v>0</v>
      </c>
      <c r="H8533" s="165">
        <f t="shared" si="535"/>
        <v>5</v>
      </c>
      <c r="I8533" s="166">
        <f>+Exports!G8536</f>
        <v>14366.9899</v>
      </c>
      <c r="J8533" s="166">
        <f>+'ELAP_IPCO-APND'!D8536</f>
        <v>519.54499999999996</v>
      </c>
      <c r="K8533" s="166">
        <f>+(ExportsELAP[[#This Row],[Exports kWh - MPT]]/1000)*ExportsELAP[[#This Row],[EIM Price]]</f>
        <v>7464.2977675954999</v>
      </c>
      <c r="L8533" s="167" t="str">
        <f>+INDEX(ECR_Hours!$I$12:$I$15,MATCH(ExportsELAP[[#This Row],[Date Prevailing]],ECR_Hours!$H$12:$H$15,1))</f>
        <v>NS</v>
      </c>
      <c r="M85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4" spans="1:13" x14ac:dyDescent="0.25">
      <c r="A8534" s="164">
        <f>+Exports!A8537</f>
        <v>44917</v>
      </c>
      <c r="B8534" s="165">
        <f t="shared" si="532"/>
        <v>2022</v>
      </c>
      <c r="C8534" s="165">
        <f t="shared" si="533"/>
        <v>12</v>
      </c>
      <c r="D8534" s="165">
        <f t="shared" si="534"/>
        <v>22</v>
      </c>
      <c r="E8534" s="165">
        <f>+Exports!B8537</f>
        <v>12</v>
      </c>
      <c r="F8534" s="165">
        <f>+WEEKDAY(ExportsELAP[[#This Row],[Date Prevailing]],1)</f>
        <v>5</v>
      </c>
      <c r="G8534" s="165">
        <f>+COUNTIFS(ECR_Hours!$K$6:$K$7,ExportsELAP[[#This Row],[Date Prevailing]])</f>
        <v>0</v>
      </c>
      <c r="H8534" s="165">
        <f t="shared" si="535"/>
        <v>5</v>
      </c>
      <c r="I8534" s="166">
        <f>+Exports!G8537</f>
        <v>19376.342799999999</v>
      </c>
      <c r="J8534" s="166">
        <f>+'ELAP_IPCO-APND'!D8537</f>
        <v>591.69320000000005</v>
      </c>
      <c r="K8534" s="166">
        <f>+(ExportsELAP[[#This Row],[Exports kWh - MPT]]/1000)*ExportsELAP[[#This Row],[EIM Price]]</f>
        <v>11464.85027562896</v>
      </c>
      <c r="L8534" s="167" t="str">
        <f>+INDEX(ECR_Hours!$I$12:$I$15,MATCH(ExportsELAP[[#This Row],[Date Prevailing]],ECR_Hours!$H$12:$H$15,1))</f>
        <v>NS</v>
      </c>
      <c r="M85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5" spans="1:13" x14ac:dyDescent="0.25">
      <c r="A8535" s="164">
        <f>+Exports!A8538</f>
        <v>44917</v>
      </c>
      <c r="B8535" s="165">
        <f t="shared" si="532"/>
        <v>2022</v>
      </c>
      <c r="C8535" s="165">
        <f t="shared" si="533"/>
        <v>12</v>
      </c>
      <c r="D8535" s="165">
        <f t="shared" si="534"/>
        <v>22</v>
      </c>
      <c r="E8535" s="165">
        <f>+Exports!B8538</f>
        <v>13</v>
      </c>
      <c r="F8535" s="165">
        <f>+WEEKDAY(ExportsELAP[[#This Row],[Date Prevailing]],1)</f>
        <v>5</v>
      </c>
      <c r="G8535" s="165">
        <f>+COUNTIFS(ECR_Hours!$K$6:$K$7,ExportsELAP[[#This Row],[Date Prevailing]])</f>
        <v>0</v>
      </c>
      <c r="H8535" s="165">
        <f t="shared" si="535"/>
        <v>5</v>
      </c>
      <c r="I8535" s="166">
        <f>+Exports!G8538</f>
        <v>22835.541899999997</v>
      </c>
      <c r="J8535" s="166">
        <f>+'ELAP_IPCO-APND'!D8538</f>
        <v>581.36620000000005</v>
      </c>
      <c r="K8535" s="166">
        <f>+(ExportsELAP[[#This Row],[Exports kWh - MPT]]/1000)*ExportsELAP[[#This Row],[EIM Price]]</f>
        <v>13275.812219343779</v>
      </c>
      <c r="L8535" s="167" t="str">
        <f>+INDEX(ECR_Hours!$I$12:$I$15,MATCH(ExportsELAP[[#This Row],[Date Prevailing]],ECR_Hours!$H$12:$H$15,1))</f>
        <v>NS</v>
      </c>
      <c r="M85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6" spans="1:13" x14ac:dyDescent="0.25">
      <c r="A8536" s="164">
        <f>+Exports!A8539</f>
        <v>44917</v>
      </c>
      <c r="B8536" s="165">
        <f t="shared" si="532"/>
        <v>2022</v>
      </c>
      <c r="C8536" s="165">
        <f t="shared" si="533"/>
        <v>12</v>
      </c>
      <c r="D8536" s="165">
        <f t="shared" si="534"/>
        <v>22</v>
      </c>
      <c r="E8536" s="165">
        <f>+Exports!B8539</f>
        <v>14</v>
      </c>
      <c r="F8536" s="165">
        <f>+WEEKDAY(ExportsELAP[[#This Row],[Date Prevailing]],1)</f>
        <v>5</v>
      </c>
      <c r="G8536" s="165">
        <f>+COUNTIFS(ECR_Hours!$K$6:$K$7,ExportsELAP[[#This Row],[Date Prevailing]])</f>
        <v>0</v>
      </c>
      <c r="H8536" s="165">
        <f t="shared" si="535"/>
        <v>5</v>
      </c>
      <c r="I8536" s="166">
        <f>+Exports!G8539</f>
        <v>17860.057099999998</v>
      </c>
      <c r="J8536" s="166">
        <f>+'ELAP_IPCO-APND'!D8539</f>
        <v>487.25724000000002</v>
      </c>
      <c r="K8536" s="166">
        <f>+(ExportsELAP[[#This Row],[Exports kWh - MPT]]/1000)*ExportsELAP[[#This Row],[EIM Price]]</f>
        <v>8702.4421287884034</v>
      </c>
      <c r="L8536" s="167" t="str">
        <f>+INDEX(ECR_Hours!$I$12:$I$15,MATCH(ExportsELAP[[#This Row],[Date Prevailing]],ECR_Hours!$H$12:$H$15,1))</f>
        <v>NS</v>
      </c>
      <c r="M85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7" spans="1:13" x14ac:dyDescent="0.25">
      <c r="A8537" s="164">
        <f>+Exports!A8540</f>
        <v>44917</v>
      </c>
      <c r="B8537" s="165">
        <f t="shared" si="532"/>
        <v>2022</v>
      </c>
      <c r="C8537" s="165">
        <f t="shared" si="533"/>
        <v>12</v>
      </c>
      <c r="D8537" s="165">
        <f t="shared" si="534"/>
        <v>22</v>
      </c>
      <c r="E8537" s="165">
        <f>+Exports!B8540</f>
        <v>15</v>
      </c>
      <c r="F8537" s="165">
        <f>+WEEKDAY(ExportsELAP[[#This Row],[Date Prevailing]],1)</f>
        <v>5</v>
      </c>
      <c r="G8537" s="165">
        <f>+COUNTIFS(ECR_Hours!$K$6:$K$7,ExportsELAP[[#This Row],[Date Prevailing]])</f>
        <v>0</v>
      </c>
      <c r="H8537" s="165">
        <f t="shared" si="535"/>
        <v>5</v>
      </c>
      <c r="I8537" s="166">
        <f>+Exports!G8540</f>
        <v>12364.547699999999</v>
      </c>
      <c r="J8537" s="166">
        <f>+'ELAP_IPCO-APND'!D8540</f>
        <v>470.77983999999998</v>
      </c>
      <c r="K8537" s="166">
        <f>+(ExportsELAP[[#This Row],[Exports kWh - MPT]]/1000)*ExportsELAP[[#This Row],[EIM Price]]</f>
        <v>5820.9797878783675</v>
      </c>
      <c r="L8537" s="167" t="str">
        <f>+INDEX(ECR_Hours!$I$12:$I$15,MATCH(ExportsELAP[[#This Row],[Date Prevailing]],ECR_Hours!$H$12:$H$15,1))</f>
        <v>NS</v>
      </c>
      <c r="M85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8" spans="1:13" x14ac:dyDescent="0.25">
      <c r="A8538" s="164">
        <f>+Exports!A8541</f>
        <v>44917</v>
      </c>
      <c r="B8538" s="165">
        <f t="shared" si="532"/>
        <v>2022</v>
      </c>
      <c r="C8538" s="165">
        <f t="shared" si="533"/>
        <v>12</v>
      </c>
      <c r="D8538" s="165">
        <f t="shared" si="534"/>
        <v>22</v>
      </c>
      <c r="E8538" s="165">
        <f>+Exports!B8541</f>
        <v>16</v>
      </c>
      <c r="F8538" s="165">
        <f>+WEEKDAY(ExportsELAP[[#This Row],[Date Prevailing]],1)</f>
        <v>5</v>
      </c>
      <c r="G8538" s="165">
        <f>+COUNTIFS(ECR_Hours!$K$6:$K$7,ExportsELAP[[#This Row],[Date Prevailing]])</f>
        <v>0</v>
      </c>
      <c r="H8538" s="165">
        <f t="shared" si="535"/>
        <v>5</v>
      </c>
      <c r="I8538" s="166">
        <f>+Exports!G8541</f>
        <v>4871.4184999999998</v>
      </c>
      <c r="J8538" s="166">
        <f>+'ELAP_IPCO-APND'!D8541</f>
        <v>496.57643000000002</v>
      </c>
      <c r="K8538" s="166">
        <f>+(ExportsELAP[[#This Row],[Exports kWh - MPT]]/1000)*ExportsELAP[[#This Row],[EIM Price]]</f>
        <v>2419.031607765955</v>
      </c>
      <c r="L8538" s="167" t="str">
        <f>+INDEX(ECR_Hours!$I$12:$I$15,MATCH(ExportsELAP[[#This Row],[Date Prevailing]],ECR_Hours!$H$12:$H$15,1))</f>
        <v>NS</v>
      </c>
      <c r="M85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39" spans="1:13" x14ac:dyDescent="0.25">
      <c r="A8539" s="164">
        <f>+Exports!A8542</f>
        <v>44917</v>
      </c>
      <c r="B8539" s="165">
        <f t="shared" si="532"/>
        <v>2022</v>
      </c>
      <c r="C8539" s="165">
        <f t="shared" si="533"/>
        <v>12</v>
      </c>
      <c r="D8539" s="165">
        <f t="shared" si="534"/>
        <v>22</v>
      </c>
      <c r="E8539" s="165">
        <f>+Exports!B8542</f>
        <v>17</v>
      </c>
      <c r="F8539" s="165">
        <f>+WEEKDAY(ExportsELAP[[#This Row],[Date Prevailing]],1)</f>
        <v>5</v>
      </c>
      <c r="G8539" s="165">
        <f>+COUNTIFS(ECR_Hours!$K$6:$K$7,ExportsELAP[[#This Row],[Date Prevailing]])</f>
        <v>0</v>
      </c>
      <c r="H8539" s="165">
        <f t="shared" si="535"/>
        <v>5</v>
      </c>
      <c r="I8539" s="166">
        <f>+Exports!G8542</f>
        <v>926.49709999999993</v>
      </c>
      <c r="J8539" s="166">
        <f>+'ELAP_IPCO-APND'!D8542</f>
        <v>475.90768000000003</v>
      </c>
      <c r="K8539" s="166">
        <f>+(ExportsELAP[[#This Row],[Exports kWh - MPT]]/1000)*ExportsELAP[[#This Row],[EIM Price]]</f>
        <v>440.92708538772803</v>
      </c>
      <c r="L8539" s="167" t="str">
        <f>+INDEX(ECR_Hours!$I$12:$I$15,MATCH(ExportsELAP[[#This Row],[Date Prevailing]],ECR_Hours!$H$12:$H$15,1))</f>
        <v>NS</v>
      </c>
      <c r="M85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0" spans="1:13" x14ac:dyDescent="0.25">
      <c r="A8540" s="164">
        <f>+Exports!A8543</f>
        <v>44917</v>
      </c>
      <c r="B8540" s="165">
        <f t="shared" si="532"/>
        <v>2022</v>
      </c>
      <c r="C8540" s="165">
        <f t="shared" si="533"/>
        <v>12</v>
      </c>
      <c r="D8540" s="165">
        <f t="shared" si="534"/>
        <v>22</v>
      </c>
      <c r="E8540" s="165">
        <f>+Exports!B8543</f>
        <v>18</v>
      </c>
      <c r="F8540" s="165">
        <f>+WEEKDAY(ExportsELAP[[#This Row],[Date Prevailing]],1)</f>
        <v>5</v>
      </c>
      <c r="G8540" s="165">
        <f>+COUNTIFS(ECR_Hours!$K$6:$K$7,ExportsELAP[[#This Row],[Date Prevailing]])</f>
        <v>0</v>
      </c>
      <c r="H8540" s="165">
        <f t="shared" si="535"/>
        <v>5</v>
      </c>
      <c r="I8540" s="166">
        <f>+Exports!G8543</f>
        <v>4.0709999999999997</v>
      </c>
      <c r="J8540" s="166">
        <f>+'ELAP_IPCO-APND'!D8543</f>
        <v>628.03353000000004</v>
      </c>
      <c r="K8540" s="166">
        <f>+(ExportsELAP[[#This Row],[Exports kWh - MPT]]/1000)*ExportsELAP[[#This Row],[EIM Price]]</f>
        <v>2.5567245006300001</v>
      </c>
      <c r="L8540" s="167" t="str">
        <f>+INDEX(ECR_Hours!$I$12:$I$15,MATCH(ExportsELAP[[#This Row],[Date Prevailing]],ECR_Hours!$H$12:$H$15,1))</f>
        <v>NS</v>
      </c>
      <c r="M85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1" spans="1:13" x14ac:dyDescent="0.25">
      <c r="A8541" s="164">
        <f>+Exports!A8544</f>
        <v>44917</v>
      </c>
      <c r="B8541" s="165">
        <f t="shared" si="532"/>
        <v>2022</v>
      </c>
      <c r="C8541" s="165">
        <f t="shared" si="533"/>
        <v>12</v>
      </c>
      <c r="D8541" s="165">
        <f t="shared" si="534"/>
        <v>22</v>
      </c>
      <c r="E8541" s="165">
        <f>+Exports!B8544</f>
        <v>19</v>
      </c>
      <c r="F8541" s="165">
        <f>+WEEKDAY(ExportsELAP[[#This Row],[Date Prevailing]],1)</f>
        <v>5</v>
      </c>
      <c r="G8541" s="165">
        <f>+COUNTIFS(ECR_Hours!$K$6:$K$7,ExportsELAP[[#This Row],[Date Prevailing]])</f>
        <v>0</v>
      </c>
      <c r="H8541" s="165">
        <f t="shared" si="535"/>
        <v>5</v>
      </c>
      <c r="I8541" s="166">
        <f>+Exports!G8544</f>
        <v>3.3473000000000002</v>
      </c>
      <c r="J8541" s="166">
        <f>+'ELAP_IPCO-APND'!D8544</f>
        <v>693.71429000000001</v>
      </c>
      <c r="K8541" s="166">
        <f>+(ExportsELAP[[#This Row],[Exports kWh - MPT]]/1000)*ExportsELAP[[#This Row],[EIM Price]]</f>
        <v>2.3220698429170001</v>
      </c>
      <c r="L8541" s="167" t="str">
        <f>+INDEX(ECR_Hours!$I$12:$I$15,MATCH(ExportsELAP[[#This Row],[Date Prevailing]],ECR_Hours!$H$12:$H$15,1))</f>
        <v>NS</v>
      </c>
      <c r="M85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2" spans="1:13" x14ac:dyDescent="0.25">
      <c r="A8542" s="164">
        <f>+Exports!A8545</f>
        <v>44917</v>
      </c>
      <c r="B8542" s="165">
        <f t="shared" si="532"/>
        <v>2022</v>
      </c>
      <c r="C8542" s="165">
        <f t="shared" si="533"/>
        <v>12</v>
      </c>
      <c r="D8542" s="165">
        <f t="shared" si="534"/>
        <v>22</v>
      </c>
      <c r="E8542" s="165">
        <f>+Exports!B8545</f>
        <v>20</v>
      </c>
      <c r="F8542" s="165">
        <f>+WEEKDAY(ExportsELAP[[#This Row],[Date Prevailing]],1)</f>
        <v>5</v>
      </c>
      <c r="G8542" s="165">
        <f>+COUNTIFS(ECR_Hours!$K$6:$K$7,ExportsELAP[[#This Row],[Date Prevailing]])</f>
        <v>0</v>
      </c>
      <c r="H8542" s="165">
        <f t="shared" si="535"/>
        <v>5</v>
      </c>
      <c r="I8542" s="166">
        <f>+Exports!G8545</f>
        <v>3.3986000000000005</v>
      </c>
      <c r="J8542" s="166">
        <f>+'ELAP_IPCO-APND'!D8545</f>
        <v>641.52948000000004</v>
      </c>
      <c r="K8542" s="166">
        <f>+(ExportsELAP[[#This Row],[Exports kWh - MPT]]/1000)*ExportsELAP[[#This Row],[EIM Price]]</f>
        <v>2.1803020907280004</v>
      </c>
      <c r="L8542" s="167" t="str">
        <f>+INDEX(ECR_Hours!$I$12:$I$15,MATCH(ExportsELAP[[#This Row],[Date Prevailing]],ECR_Hours!$H$12:$H$15,1))</f>
        <v>NS</v>
      </c>
      <c r="M85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3" spans="1:13" x14ac:dyDescent="0.25">
      <c r="A8543" s="164">
        <f>+Exports!A8546</f>
        <v>44917</v>
      </c>
      <c r="B8543" s="165">
        <f t="shared" si="532"/>
        <v>2022</v>
      </c>
      <c r="C8543" s="165">
        <f t="shared" si="533"/>
        <v>12</v>
      </c>
      <c r="D8543" s="165">
        <f t="shared" si="534"/>
        <v>22</v>
      </c>
      <c r="E8543" s="165">
        <f>+Exports!B8546</f>
        <v>21</v>
      </c>
      <c r="F8543" s="165">
        <f>+WEEKDAY(ExportsELAP[[#This Row],[Date Prevailing]],1)</f>
        <v>5</v>
      </c>
      <c r="G8543" s="165">
        <f>+COUNTIFS(ECR_Hours!$K$6:$K$7,ExportsELAP[[#This Row],[Date Prevailing]])</f>
        <v>0</v>
      </c>
      <c r="H8543" s="165">
        <f t="shared" si="535"/>
        <v>5</v>
      </c>
      <c r="I8543" s="166">
        <f>+Exports!G8546</f>
        <v>3.5150000000000001</v>
      </c>
      <c r="J8543" s="166">
        <f>+'ELAP_IPCO-APND'!D8546</f>
        <v>590.76250000000005</v>
      </c>
      <c r="K8543" s="166">
        <f>+(ExportsELAP[[#This Row],[Exports kWh - MPT]]/1000)*ExportsELAP[[#This Row],[EIM Price]]</f>
        <v>2.0765301875000004</v>
      </c>
      <c r="L8543" s="167" t="str">
        <f>+INDEX(ECR_Hours!$I$12:$I$15,MATCH(ExportsELAP[[#This Row],[Date Prevailing]],ECR_Hours!$H$12:$H$15,1))</f>
        <v>NS</v>
      </c>
      <c r="M85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4" spans="1:13" x14ac:dyDescent="0.25">
      <c r="A8544" s="164">
        <f>+Exports!A8547</f>
        <v>44917</v>
      </c>
      <c r="B8544" s="165">
        <f t="shared" si="532"/>
        <v>2022</v>
      </c>
      <c r="C8544" s="165">
        <f t="shared" si="533"/>
        <v>12</v>
      </c>
      <c r="D8544" s="165">
        <f t="shared" si="534"/>
        <v>22</v>
      </c>
      <c r="E8544" s="165">
        <f>+Exports!B8547</f>
        <v>22</v>
      </c>
      <c r="F8544" s="165">
        <f>+WEEKDAY(ExportsELAP[[#This Row],[Date Prevailing]],1)</f>
        <v>5</v>
      </c>
      <c r="G8544" s="165">
        <f>+COUNTIFS(ECR_Hours!$K$6:$K$7,ExportsELAP[[#This Row],[Date Prevailing]])</f>
        <v>0</v>
      </c>
      <c r="H8544" s="165">
        <f t="shared" si="535"/>
        <v>5</v>
      </c>
      <c r="I8544" s="166">
        <f>+Exports!G8547</f>
        <v>3.9463999999999997</v>
      </c>
      <c r="J8544" s="166">
        <f>+'ELAP_IPCO-APND'!D8547</f>
        <v>547.79732000000001</v>
      </c>
      <c r="K8544" s="166">
        <f>+(ExportsELAP[[#This Row],[Exports kWh - MPT]]/1000)*ExportsELAP[[#This Row],[EIM Price]]</f>
        <v>2.161827343648</v>
      </c>
      <c r="L8544" s="167" t="str">
        <f>+INDEX(ECR_Hours!$I$12:$I$15,MATCH(ExportsELAP[[#This Row],[Date Prevailing]],ECR_Hours!$H$12:$H$15,1))</f>
        <v>NS</v>
      </c>
      <c r="M85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5" spans="1:13" x14ac:dyDescent="0.25">
      <c r="A8545" s="164">
        <f>+Exports!A8548</f>
        <v>44917</v>
      </c>
      <c r="B8545" s="165">
        <f t="shared" si="532"/>
        <v>2022</v>
      </c>
      <c r="C8545" s="165">
        <f t="shared" si="533"/>
        <v>12</v>
      </c>
      <c r="D8545" s="165">
        <f t="shared" si="534"/>
        <v>22</v>
      </c>
      <c r="E8545" s="165">
        <f>+Exports!B8548</f>
        <v>23</v>
      </c>
      <c r="F8545" s="165">
        <f>+WEEKDAY(ExportsELAP[[#This Row],[Date Prevailing]],1)</f>
        <v>5</v>
      </c>
      <c r="G8545" s="165">
        <f>+COUNTIFS(ECR_Hours!$K$6:$K$7,ExportsELAP[[#This Row],[Date Prevailing]])</f>
        <v>0</v>
      </c>
      <c r="H8545" s="165">
        <f t="shared" si="535"/>
        <v>5</v>
      </c>
      <c r="I8545" s="166">
        <f>+Exports!G8548</f>
        <v>3.2431999999999999</v>
      </c>
      <c r="J8545" s="166">
        <f>+'ELAP_IPCO-APND'!D8548</f>
        <v>505.83339000000001</v>
      </c>
      <c r="K8545" s="166">
        <f>+(ExportsELAP[[#This Row],[Exports kWh - MPT]]/1000)*ExportsELAP[[#This Row],[EIM Price]]</f>
        <v>1.6405188504479999</v>
      </c>
      <c r="L8545" s="167" t="str">
        <f>+INDEX(ECR_Hours!$I$12:$I$15,MATCH(ExportsELAP[[#This Row],[Date Prevailing]],ECR_Hours!$H$12:$H$15,1))</f>
        <v>NS</v>
      </c>
      <c r="M85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6" spans="1:13" x14ac:dyDescent="0.25">
      <c r="A8546" s="164">
        <f>+Exports!A8549</f>
        <v>44917</v>
      </c>
      <c r="B8546" s="165">
        <f t="shared" si="532"/>
        <v>2022</v>
      </c>
      <c r="C8546" s="165">
        <f t="shared" si="533"/>
        <v>12</v>
      </c>
      <c r="D8546" s="165">
        <f t="shared" si="534"/>
        <v>22</v>
      </c>
      <c r="E8546" s="165">
        <f>+Exports!B8549</f>
        <v>24</v>
      </c>
      <c r="F8546" s="165">
        <f>+WEEKDAY(ExportsELAP[[#This Row],[Date Prevailing]],1)</f>
        <v>5</v>
      </c>
      <c r="G8546" s="165">
        <f>+COUNTIFS(ECR_Hours!$K$6:$K$7,ExportsELAP[[#This Row],[Date Prevailing]])</f>
        <v>0</v>
      </c>
      <c r="H8546" s="165">
        <f t="shared" si="535"/>
        <v>5</v>
      </c>
      <c r="I8546" s="166">
        <f>+Exports!G8549</f>
        <v>3.895</v>
      </c>
      <c r="J8546" s="166">
        <f>+'ELAP_IPCO-APND'!D8549</f>
        <v>457.64220999999998</v>
      </c>
      <c r="K8546" s="166">
        <f>+(ExportsELAP[[#This Row],[Exports kWh - MPT]]/1000)*ExportsELAP[[#This Row],[EIM Price]]</f>
        <v>1.78251640795</v>
      </c>
      <c r="L8546" s="167" t="str">
        <f>+INDEX(ECR_Hours!$I$12:$I$15,MATCH(ExportsELAP[[#This Row],[Date Prevailing]],ECR_Hours!$H$12:$H$15,1))</f>
        <v>NS</v>
      </c>
      <c r="M85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7" spans="1:13" x14ac:dyDescent="0.25">
      <c r="A8547" s="164">
        <f>+Exports!A8550</f>
        <v>44918</v>
      </c>
      <c r="B8547" s="165">
        <f t="shared" si="532"/>
        <v>2022</v>
      </c>
      <c r="C8547" s="165">
        <f t="shared" si="533"/>
        <v>12</v>
      </c>
      <c r="D8547" s="165">
        <f t="shared" si="534"/>
        <v>23</v>
      </c>
      <c r="E8547" s="165">
        <f>+Exports!B8550</f>
        <v>1</v>
      </c>
      <c r="F8547" s="165">
        <f>+WEEKDAY(ExportsELAP[[#This Row],[Date Prevailing]],1)</f>
        <v>6</v>
      </c>
      <c r="G8547" s="165">
        <f>+COUNTIFS(ECR_Hours!$K$6:$K$7,ExportsELAP[[#This Row],[Date Prevailing]])</f>
        <v>0</v>
      </c>
      <c r="H8547" s="165">
        <f t="shared" si="535"/>
        <v>6</v>
      </c>
      <c r="I8547" s="166">
        <f>+Exports!G8550</f>
        <v>3.4577</v>
      </c>
      <c r="J8547" s="166">
        <f>+'ELAP_IPCO-APND'!D8550</f>
        <v>379.40582999999998</v>
      </c>
      <c r="K8547" s="166">
        <f>+(ExportsELAP[[#This Row],[Exports kWh - MPT]]/1000)*ExportsELAP[[#This Row],[EIM Price]]</f>
        <v>1.311871538391</v>
      </c>
      <c r="L8547" s="167" t="str">
        <f>+INDEX(ECR_Hours!$I$12:$I$15,MATCH(ExportsELAP[[#This Row],[Date Prevailing]],ECR_Hours!$H$12:$H$15,1))</f>
        <v>NS</v>
      </c>
      <c r="M85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8" spans="1:13" x14ac:dyDescent="0.25">
      <c r="A8548" s="164">
        <f>+Exports!A8551</f>
        <v>44918</v>
      </c>
      <c r="B8548" s="165">
        <f t="shared" si="532"/>
        <v>2022</v>
      </c>
      <c r="C8548" s="165">
        <f t="shared" si="533"/>
        <v>12</v>
      </c>
      <c r="D8548" s="165">
        <f t="shared" si="534"/>
        <v>23</v>
      </c>
      <c r="E8548" s="165">
        <f>+Exports!B8551</f>
        <v>2</v>
      </c>
      <c r="F8548" s="165">
        <f>+WEEKDAY(ExportsELAP[[#This Row],[Date Prevailing]],1)</f>
        <v>6</v>
      </c>
      <c r="G8548" s="165">
        <f>+COUNTIFS(ECR_Hours!$K$6:$K$7,ExportsELAP[[#This Row],[Date Prevailing]])</f>
        <v>0</v>
      </c>
      <c r="H8548" s="165">
        <f t="shared" si="535"/>
        <v>6</v>
      </c>
      <c r="I8548" s="166">
        <f>+Exports!G8551</f>
        <v>3.3595999999999901</v>
      </c>
      <c r="J8548" s="166">
        <f>+'ELAP_IPCO-APND'!D8551</f>
        <v>346.53208000000001</v>
      </c>
      <c r="K8548" s="166">
        <f>+(ExportsELAP[[#This Row],[Exports kWh - MPT]]/1000)*ExportsELAP[[#This Row],[EIM Price]]</f>
        <v>1.1642091759679964</v>
      </c>
      <c r="L8548" s="167" t="str">
        <f>+INDEX(ECR_Hours!$I$12:$I$15,MATCH(ExportsELAP[[#This Row],[Date Prevailing]],ECR_Hours!$H$12:$H$15,1))</f>
        <v>NS</v>
      </c>
      <c r="M85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49" spans="1:13" x14ac:dyDescent="0.25">
      <c r="A8549" s="164">
        <f>+Exports!A8552</f>
        <v>44918</v>
      </c>
      <c r="B8549" s="165">
        <f t="shared" si="532"/>
        <v>2022</v>
      </c>
      <c r="C8549" s="165">
        <f t="shared" si="533"/>
        <v>12</v>
      </c>
      <c r="D8549" s="165">
        <f t="shared" si="534"/>
        <v>23</v>
      </c>
      <c r="E8549" s="165">
        <f>+Exports!B8552</f>
        <v>3</v>
      </c>
      <c r="F8549" s="165">
        <f>+WEEKDAY(ExportsELAP[[#This Row],[Date Prevailing]],1)</f>
        <v>6</v>
      </c>
      <c r="G8549" s="165">
        <f>+COUNTIFS(ECR_Hours!$K$6:$K$7,ExportsELAP[[#This Row],[Date Prevailing]])</f>
        <v>0</v>
      </c>
      <c r="H8549" s="165">
        <f t="shared" si="535"/>
        <v>6</v>
      </c>
      <c r="I8549" s="166">
        <f>+Exports!G8552</f>
        <v>3.2802000000000002</v>
      </c>
      <c r="J8549" s="166">
        <f>+'ELAP_IPCO-APND'!D8552</f>
        <v>333.11973999999998</v>
      </c>
      <c r="K8549" s="166">
        <f>+(ExportsELAP[[#This Row],[Exports kWh - MPT]]/1000)*ExportsELAP[[#This Row],[EIM Price]]</f>
        <v>1.092699371148</v>
      </c>
      <c r="L8549" s="167" t="str">
        <f>+INDEX(ECR_Hours!$I$12:$I$15,MATCH(ExportsELAP[[#This Row],[Date Prevailing]],ECR_Hours!$H$12:$H$15,1))</f>
        <v>NS</v>
      </c>
      <c r="M85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0" spans="1:13" x14ac:dyDescent="0.25">
      <c r="A8550" s="164">
        <f>+Exports!A8553</f>
        <v>44918</v>
      </c>
      <c r="B8550" s="165">
        <f t="shared" si="532"/>
        <v>2022</v>
      </c>
      <c r="C8550" s="165">
        <f t="shared" si="533"/>
        <v>12</v>
      </c>
      <c r="D8550" s="165">
        <f t="shared" si="534"/>
        <v>23</v>
      </c>
      <c r="E8550" s="165">
        <f>+Exports!B8553</f>
        <v>4</v>
      </c>
      <c r="F8550" s="165">
        <f>+WEEKDAY(ExportsELAP[[#This Row],[Date Prevailing]],1)</f>
        <v>6</v>
      </c>
      <c r="G8550" s="165">
        <f>+COUNTIFS(ECR_Hours!$K$6:$K$7,ExportsELAP[[#This Row],[Date Prevailing]])</f>
        <v>0</v>
      </c>
      <c r="H8550" s="165">
        <f t="shared" si="535"/>
        <v>6</v>
      </c>
      <c r="I8550" s="166">
        <f>+Exports!G8553</f>
        <v>3.8506</v>
      </c>
      <c r="J8550" s="166">
        <f>+'ELAP_IPCO-APND'!D8553</f>
        <v>328.21762999999999</v>
      </c>
      <c r="K8550" s="166">
        <f>+(ExportsELAP[[#This Row],[Exports kWh - MPT]]/1000)*ExportsELAP[[#This Row],[EIM Price]]</f>
        <v>1.263834806078</v>
      </c>
      <c r="L8550" s="167" t="str">
        <f>+INDEX(ECR_Hours!$I$12:$I$15,MATCH(ExportsELAP[[#This Row],[Date Prevailing]],ECR_Hours!$H$12:$H$15,1))</f>
        <v>NS</v>
      </c>
      <c r="M85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1" spans="1:13" x14ac:dyDescent="0.25">
      <c r="A8551" s="164">
        <f>+Exports!A8554</f>
        <v>44918</v>
      </c>
      <c r="B8551" s="165">
        <f t="shared" si="532"/>
        <v>2022</v>
      </c>
      <c r="C8551" s="165">
        <f t="shared" si="533"/>
        <v>12</v>
      </c>
      <c r="D8551" s="165">
        <f t="shared" si="534"/>
        <v>23</v>
      </c>
      <c r="E8551" s="165">
        <f>+Exports!B8554</f>
        <v>5</v>
      </c>
      <c r="F8551" s="165">
        <f>+WEEKDAY(ExportsELAP[[#This Row],[Date Prevailing]],1)</f>
        <v>6</v>
      </c>
      <c r="G8551" s="165">
        <f>+COUNTIFS(ECR_Hours!$K$6:$K$7,ExportsELAP[[#This Row],[Date Prevailing]])</f>
        <v>0</v>
      </c>
      <c r="H8551" s="165">
        <f t="shared" si="535"/>
        <v>6</v>
      </c>
      <c r="I8551" s="166">
        <f>+Exports!G8554</f>
        <v>4.3891999999999998</v>
      </c>
      <c r="J8551" s="166">
        <f>+'ELAP_IPCO-APND'!D8554</f>
        <v>328.41046999999998</v>
      </c>
      <c r="K8551" s="166">
        <f>+(ExportsELAP[[#This Row],[Exports kWh - MPT]]/1000)*ExportsELAP[[#This Row],[EIM Price]]</f>
        <v>1.4414592349239996</v>
      </c>
      <c r="L8551" s="167" t="str">
        <f>+INDEX(ECR_Hours!$I$12:$I$15,MATCH(ExportsELAP[[#This Row],[Date Prevailing]],ECR_Hours!$H$12:$H$15,1))</f>
        <v>NS</v>
      </c>
      <c r="M85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2" spans="1:13" x14ac:dyDescent="0.25">
      <c r="A8552" s="164">
        <f>+Exports!A8555</f>
        <v>44918</v>
      </c>
      <c r="B8552" s="165">
        <f t="shared" si="532"/>
        <v>2022</v>
      </c>
      <c r="C8552" s="165">
        <f t="shared" si="533"/>
        <v>12</v>
      </c>
      <c r="D8552" s="165">
        <f t="shared" si="534"/>
        <v>23</v>
      </c>
      <c r="E8552" s="165">
        <f>+Exports!B8555</f>
        <v>6</v>
      </c>
      <c r="F8552" s="165">
        <f>+WEEKDAY(ExportsELAP[[#This Row],[Date Prevailing]],1)</f>
        <v>6</v>
      </c>
      <c r="G8552" s="165">
        <f>+COUNTIFS(ECR_Hours!$K$6:$K$7,ExportsELAP[[#This Row],[Date Prevailing]])</f>
        <v>0</v>
      </c>
      <c r="H8552" s="165">
        <f t="shared" si="535"/>
        <v>6</v>
      </c>
      <c r="I8552" s="166">
        <f>+Exports!G8555</f>
        <v>3.5351999999999904</v>
      </c>
      <c r="J8552" s="166">
        <f>+'ELAP_IPCO-APND'!D8555</f>
        <v>330.63634000000002</v>
      </c>
      <c r="K8552" s="166">
        <f>+(ExportsELAP[[#This Row],[Exports kWh - MPT]]/1000)*ExportsELAP[[#This Row],[EIM Price]]</f>
        <v>1.1688655891679969</v>
      </c>
      <c r="L8552" s="167" t="str">
        <f>+INDEX(ECR_Hours!$I$12:$I$15,MATCH(ExportsELAP[[#This Row],[Date Prevailing]],ECR_Hours!$H$12:$H$15,1))</f>
        <v>NS</v>
      </c>
      <c r="M85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3" spans="1:13" x14ac:dyDescent="0.25">
      <c r="A8553" s="164">
        <f>+Exports!A8556</f>
        <v>44918</v>
      </c>
      <c r="B8553" s="165">
        <f t="shared" si="532"/>
        <v>2022</v>
      </c>
      <c r="C8553" s="165">
        <f t="shared" si="533"/>
        <v>12</v>
      </c>
      <c r="D8553" s="165">
        <f t="shared" si="534"/>
        <v>23</v>
      </c>
      <c r="E8553" s="165">
        <f>+Exports!B8556</f>
        <v>7</v>
      </c>
      <c r="F8553" s="165">
        <f>+WEEKDAY(ExportsELAP[[#This Row],[Date Prevailing]],1)</f>
        <v>6</v>
      </c>
      <c r="G8553" s="165">
        <f>+COUNTIFS(ECR_Hours!$K$6:$K$7,ExportsELAP[[#This Row],[Date Prevailing]])</f>
        <v>0</v>
      </c>
      <c r="H8553" s="165">
        <f t="shared" si="535"/>
        <v>6</v>
      </c>
      <c r="I8553" s="166">
        <f>+Exports!G8556</f>
        <v>3.2640000000000002</v>
      </c>
      <c r="J8553" s="166">
        <f>+'ELAP_IPCO-APND'!D8556</f>
        <v>351.04372000000001</v>
      </c>
      <c r="K8553" s="166">
        <f>+(ExportsELAP[[#This Row],[Exports kWh - MPT]]/1000)*ExportsELAP[[#This Row],[EIM Price]]</f>
        <v>1.1458067020800002</v>
      </c>
      <c r="L8553" s="167" t="str">
        <f>+INDEX(ECR_Hours!$I$12:$I$15,MATCH(ExportsELAP[[#This Row],[Date Prevailing]],ECR_Hours!$H$12:$H$15,1))</f>
        <v>NS</v>
      </c>
      <c r="M85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4" spans="1:13" x14ac:dyDescent="0.25">
      <c r="A8554" s="164">
        <f>+Exports!A8557</f>
        <v>44918</v>
      </c>
      <c r="B8554" s="165">
        <f t="shared" si="532"/>
        <v>2022</v>
      </c>
      <c r="C8554" s="165">
        <f t="shared" si="533"/>
        <v>12</v>
      </c>
      <c r="D8554" s="165">
        <f t="shared" si="534"/>
        <v>23</v>
      </c>
      <c r="E8554" s="165">
        <f>+Exports!B8557</f>
        <v>8</v>
      </c>
      <c r="F8554" s="165">
        <f>+WEEKDAY(ExportsELAP[[#This Row],[Date Prevailing]],1)</f>
        <v>6</v>
      </c>
      <c r="G8554" s="165">
        <f>+COUNTIFS(ECR_Hours!$K$6:$K$7,ExportsELAP[[#This Row],[Date Prevailing]])</f>
        <v>0</v>
      </c>
      <c r="H8554" s="165">
        <f t="shared" si="535"/>
        <v>6</v>
      </c>
      <c r="I8554" s="166">
        <f>+Exports!G8557</f>
        <v>2.7395</v>
      </c>
      <c r="J8554" s="166">
        <f>+'ELAP_IPCO-APND'!D8557</f>
        <v>356.47741000000002</v>
      </c>
      <c r="K8554" s="166">
        <f>+(ExportsELAP[[#This Row],[Exports kWh - MPT]]/1000)*ExportsELAP[[#This Row],[EIM Price]]</f>
        <v>0.97656986469500007</v>
      </c>
      <c r="L8554" s="167" t="str">
        <f>+INDEX(ECR_Hours!$I$12:$I$15,MATCH(ExportsELAP[[#This Row],[Date Prevailing]],ECR_Hours!$H$12:$H$15,1))</f>
        <v>NS</v>
      </c>
      <c r="M85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5" spans="1:13" x14ac:dyDescent="0.25">
      <c r="A8555" s="164">
        <f>+Exports!A8558</f>
        <v>44918</v>
      </c>
      <c r="B8555" s="165">
        <f t="shared" si="532"/>
        <v>2022</v>
      </c>
      <c r="C8555" s="165">
        <f t="shared" si="533"/>
        <v>12</v>
      </c>
      <c r="D8555" s="165">
        <f t="shared" si="534"/>
        <v>23</v>
      </c>
      <c r="E8555" s="165">
        <f>+Exports!B8558</f>
        <v>9</v>
      </c>
      <c r="F8555" s="165">
        <f>+WEEKDAY(ExportsELAP[[#This Row],[Date Prevailing]],1)</f>
        <v>6</v>
      </c>
      <c r="G8555" s="165">
        <f>+COUNTIFS(ECR_Hours!$K$6:$K$7,ExportsELAP[[#This Row],[Date Prevailing]])</f>
        <v>0</v>
      </c>
      <c r="H8555" s="165">
        <f t="shared" si="535"/>
        <v>6</v>
      </c>
      <c r="I8555" s="166">
        <f>+Exports!G8558</f>
        <v>210.81539999999998</v>
      </c>
      <c r="J8555" s="166">
        <f>+'ELAP_IPCO-APND'!D8558</f>
        <v>306.57252</v>
      </c>
      <c r="K8555" s="166">
        <f>+(ExportsELAP[[#This Row],[Exports kWh - MPT]]/1000)*ExportsELAP[[#This Row],[EIM Price]]</f>
        <v>64.63020843280799</v>
      </c>
      <c r="L8555" s="167" t="str">
        <f>+INDEX(ECR_Hours!$I$12:$I$15,MATCH(ExportsELAP[[#This Row],[Date Prevailing]],ECR_Hours!$H$12:$H$15,1))</f>
        <v>NS</v>
      </c>
      <c r="M85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6" spans="1:13" x14ac:dyDescent="0.25">
      <c r="A8556" s="164">
        <f>+Exports!A8559</f>
        <v>44918</v>
      </c>
      <c r="B8556" s="165">
        <f t="shared" si="532"/>
        <v>2022</v>
      </c>
      <c r="C8556" s="165">
        <f t="shared" si="533"/>
        <v>12</v>
      </c>
      <c r="D8556" s="165">
        <f t="shared" si="534"/>
        <v>23</v>
      </c>
      <c r="E8556" s="165">
        <f>+Exports!B8559</f>
        <v>10</v>
      </c>
      <c r="F8556" s="165">
        <f>+WEEKDAY(ExportsELAP[[#This Row],[Date Prevailing]],1)</f>
        <v>6</v>
      </c>
      <c r="G8556" s="165">
        <f>+COUNTIFS(ECR_Hours!$K$6:$K$7,ExportsELAP[[#This Row],[Date Prevailing]])</f>
        <v>0</v>
      </c>
      <c r="H8556" s="165">
        <f t="shared" si="535"/>
        <v>6</v>
      </c>
      <c r="I8556" s="166">
        <f>+Exports!G8559</f>
        <v>1409.8547999999998</v>
      </c>
      <c r="J8556" s="166">
        <f>+'ELAP_IPCO-APND'!D8559</f>
        <v>290.00166999999999</v>
      </c>
      <c r="K8556" s="166">
        <f>+(ExportsELAP[[#This Row],[Exports kWh - MPT]]/1000)*ExportsELAP[[#This Row],[EIM Price]]</f>
        <v>408.86024645751593</v>
      </c>
      <c r="L8556" s="167" t="str">
        <f>+INDEX(ECR_Hours!$I$12:$I$15,MATCH(ExportsELAP[[#This Row],[Date Prevailing]],ECR_Hours!$H$12:$H$15,1))</f>
        <v>NS</v>
      </c>
      <c r="M85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7" spans="1:13" x14ac:dyDescent="0.25">
      <c r="A8557" s="164">
        <f>+Exports!A8560</f>
        <v>44918</v>
      </c>
      <c r="B8557" s="165">
        <f t="shared" si="532"/>
        <v>2022</v>
      </c>
      <c r="C8557" s="165">
        <f t="shared" si="533"/>
        <v>12</v>
      </c>
      <c r="D8557" s="165">
        <f t="shared" si="534"/>
        <v>23</v>
      </c>
      <c r="E8557" s="165">
        <f>+Exports!B8560</f>
        <v>11</v>
      </c>
      <c r="F8557" s="165">
        <f>+WEEKDAY(ExportsELAP[[#This Row],[Date Prevailing]],1)</f>
        <v>6</v>
      </c>
      <c r="G8557" s="165">
        <f>+COUNTIFS(ECR_Hours!$K$6:$K$7,ExportsELAP[[#This Row],[Date Prevailing]])</f>
        <v>0</v>
      </c>
      <c r="H8557" s="165">
        <f t="shared" si="535"/>
        <v>6</v>
      </c>
      <c r="I8557" s="166">
        <f>+Exports!G8560</f>
        <v>2381.3421000000003</v>
      </c>
      <c r="J8557" s="166">
        <f>+'ELAP_IPCO-APND'!D8560</f>
        <v>245.40305000000001</v>
      </c>
      <c r="K8557" s="166">
        <f>+(ExportsELAP[[#This Row],[Exports kWh - MPT]]/1000)*ExportsELAP[[#This Row],[EIM Price]]</f>
        <v>584.38861443340511</v>
      </c>
      <c r="L8557" s="167" t="str">
        <f>+INDEX(ECR_Hours!$I$12:$I$15,MATCH(ExportsELAP[[#This Row],[Date Prevailing]],ECR_Hours!$H$12:$H$15,1))</f>
        <v>NS</v>
      </c>
      <c r="M85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8" spans="1:13" x14ac:dyDescent="0.25">
      <c r="A8558" s="164">
        <f>+Exports!A8561</f>
        <v>44918</v>
      </c>
      <c r="B8558" s="165">
        <f t="shared" si="532"/>
        <v>2022</v>
      </c>
      <c r="C8558" s="165">
        <f t="shared" si="533"/>
        <v>12</v>
      </c>
      <c r="D8558" s="165">
        <f t="shared" si="534"/>
        <v>23</v>
      </c>
      <c r="E8558" s="165">
        <f>+Exports!B8561</f>
        <v>12</v>
      </c>
      <c r="F8558" s="165">
        <f>+WEEKDAY(ExportsELAP[[#This Row],[Date Prevailing]],1)</f>
        <v>6</v>
      </c>
      <c r="G8558" s="165">
        <f>+COUNTIFS(ECR_Hours!$K$6:$K$7,ExportsELAP[[#This Row],[Date Prevailing]])</f>
        <v>0</v>
      </c>
      <c r="H8558" s="165">
        <f t="shared" si="535"/>
        <v>6</v>
      </c>
      <c r="I8558" s="166">
        <f>+Exports!G8561</f>
        <v>3977.7066999999997</v>
      </c>
      <c r="J8558" s="166">
        <f>+'ELAP_IPCO-APND'!D8561</f>
        <v>255.42054999999999</v>
      </c>
      <c r="K8558" s="166">
        <f>+(ExportsELAP[[#This Row],[Exports kWh - MPT]]/1000)*ExportsELAP[[#This Row],[EIM Price]]</f>
        <v>1015.9880330526848</v>
      </c>
      <c r="L8558" s="167" t="str">
        <f>+INDEX(ECR_Hours!$I$12:$I$15,MATCH(ExportsELAP[[#This Row],[Date Prevailing]],ECR_Hours!$H$12:$H$15,1))</f>
        <v>NS</v>
      </c>
      <c r="M85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59" spans="1:13" x14ac:dyDescent="0.25">
      <c r="A8559" s="164">
        <f>+Exports!A8562</f>
        <v>44918</v>
      </c>
      <c r="B8559" s="165">
        <f t="shared" si="532"/>
        <v>2022</v>
      </c>
      <c r="C8559" s="165">
        <f t="shared" si="533"/>
        <v>12</v>
      </c>
      <c r="D8559" s="165">
        <f t="shared" si="534"/>
        <v>23</v>
      </c>
      <c r="E8559" s="165">
        <f>+Exports!B8562</f>
        <v>13</v>
      </c>
      <c r="F8559" s="165">
        <f>+WEEKDAY(ExportsELAP[[#This Row],[Date Prevailing]],1)</f>
        <v>6</v>
      </c>
      <c r="G8559" s="165">
        <f>+COUNTIFS(ECR_Hours!$K$6:$K$7,ExportsELAP[[#This Row],[Date Prevailing]])</f>
        <v>0</v>
      </c>
      <c r="H8559" s="165">
        <f t="shared" si="535"/>
        <v>6</v>
      </c>
      <c r="I8559" s="166">
        <f>+Exports!G8562</f>
        <v>4987.6903999999904</v>
      </c>
      <c r="J8559" s="166">
        <f>+'ELAP_IPCO-APND'!D8562</f>
        <v>354.54840000000002</v>
      </c>
      <c r="K8559" s="166">
        <f>+(ExportsELAP[[#This Row],[Exports kWh - MPT]]/1000)*ExportsELAP[[#This Row],[EIM Price]]</f>
        <v>1768.3776510153566</v>
      </c>
      <c r="L8559" s="167" t="str">
        <f>+INDEX(ECR_Hours!$I$12:$I$15,MATCH(ExportsELAP[[#This Row],[Date Prevailing]],ECR_Hours!$H$12:$H$15,1))</f>
        <v>NS</v>
      </c>
      <c r="M85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0" spans="1:13" x14ac:dyDescent="0.25">
      <c r="A8560" s="164">
        <f>+Exports!A8563</f>
        <v>44918</v>
      </c>
      <c r="B8560" s="165">
        <f t="shared" si="532"/>
        <v>2022</v>
      </c>
      <c r="C8560" s="165">
        <f t="shared" si="533"/>
        <v>12</v>
      </c>
      <c r="D8560" s="165">
        <f t="shared" si="534"/>
        <v>23</v>
      </c>
      <c r="E8560" s="165">
        <f>+Exports!B8563</f>
        <v>14</v>
      </c>
      <c r="F8560" s="165">
        <f>+WEEKDAY(ExportsELAP[[#This Row],[Date Prevailing]],1)</f>
        <v>6</v>
      </c>
      <c r="G8560" s="165">
        <f>+COUNTIFS(ECR_Hours!$K$6:$K$7,ExportsELAP[[#This Row],[Date Prevailing]])</f>
        <v>0</v>
      </c>
      <c r="H8560" s="165">
        <f t="shared" si="535"/>
        <v>6</v>
      </c>
      <c r="I8560" s="166">
        <f>+Exports!G8563</f>
        <v>3689.7343999999998</v>
      </c>
      <c r="J8560" s="166">
        <f>+'ELAP_IPCO-APND'!D8563</f>
        <v>293.42216000000002</v>
      </c>
      <c r="K8560" s="166">
        <f>+(ExportsELAP[[#This Row],[Exports kWh - MPT]]/1000)*ExportsELAP[[#This Row],[EIM Price]]</f>
        <v>1082.6498374743039</v>
      </c>
      <c r="L8560" s="167" t="str">
        <f>+INDEX(ECR_Hours!$I$12:$I$15,MATCH(ExportsELAP[[#This Row],[Date Prevailing]],ECR_Hours!$H$12:$H$15,1))</f>
        <v>NS</v>
      </c>
      <c r="M85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1" spans="1:13" x14ac:dyDescent="0.25">
      <c r="A8561" s="164">
        <f>+Exports!A8564</f>
        <v>44918</v>
      </c>
      <c r="B8561" s="165">
        <f t="shared" si="532"/>
        <v>2022</v>
      </c>
      <c r="C8561" s="165">
        <f t="shared" si="533"/>
        <v>12</v>
      </c>
      <c r="D8561" s="165">
        <f t="shared" si="534"/>
        <v>23</v>
      </c>
      <c r="E8561" s="165">
        <f>+Exports!B8564</f>
        <v>15</v>
      </c>
      <c r="F8561" s="165">
        <f>+WEEKDAY(ExportsELAP[[#This Row],[Date Prevailing]],1)</f>
        <v>6</v>
      </c>
      <c r="G8561" s="165">
        <f>+COUNTIFS(ECR_Hours!$K$6:$K$7,ExportsELAP[[#This Row],[Date Prevailing]])</f>
        <v>0</v>
      </c>
      <c r="H8561" s="165">
        <f t="shared" si="535"/>
        <v>6</v>
      </c>
      <c r="I8561" s="166">
        <f>+Exports!G8564</f>
        <v>2461.4968999999996</v>
      </c>
      <c r="J8561" s="166">
        <f>+'ELAP_IPCO-APND'!D8564</f>
        <v>217.21784</v>
      </c>
      <c r="K8561" s="166">
        <f>+(ExportsELAP[[#This Row],[Exports kWh - MPT]]/1000)*ExportsELAP[[#This Row],[EIM Price]]</f>
        <v>534.68103978469594</v>
      </c>
      <c r="L8561" s="167" t="str">
        <f>+INDEX(ECR_Hours!$I$12:$I$15,MATCH(ExportsELAP[[#This Row],[Date Prevailing]],ECR_Hours!$H$12:$H$15,1))</f>
        <v>NS</v>
      </c>
      <c r="M85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2" spans="1:13" x14ac:dyDescent="0.25">
      <c r="A8562" s="164">
        <f>+Exports!A8565</f>
        <v>44918</v>
      </c>
      <c r="B8562" s="165">
        <f t="shared" si="532"/>
        <v>2022</v>
      </c>
      <c r="C8562" s="165">
        <f t="shared" si="533"/>
        <v>12</v>
      </c>
      <c r="D8562" s="165">
        <f t="shared" si="534"/>
        <v>23</v>
      </c>
      <c r="E8562" s="165">
        <f>+Exports!B8565</f>
        <v>16</v>
      </c>
      <c r="F8562" s="165">
        <f>+WEEKDAY(ExportsELAP[[#This Row],[Date Prevailing]],1)</f>
        <v>6</v>
      </c>
      <c r="G8562" s="165">
        <f>+COUNTIFS(ECR_Hours!$K$6:$K$7,ExportsELAP[[#This Row],[Date Prevailing]])</f>
        <v>0</v>
      </c>
      <c r="H8562" s="165">
        <f t="shared" si="535"/>
        <v>6</v>
      </c>
      <c r="I8562" s="166">
        <f>+Exports!G8565</f>
        <v>1275.8733</v>
      </c>
      <c r="J8562" s="166">
        <f>+'ELAP_IPCO-APND'!D8565</f>
        <v>216.28061</v>
      </c>
      <c r="K8562" s="166">
        <f>+(ExportsELAP[[#This Row],[Exports kWh - MPT]]/1000)*ExportsELAP[[#This Row],[EIM Price]]</f>
        <v>275.94665560671297</v>
      </c>
      <c r="L8562" s="167" t="str">
        <f>+INDEX(ECR_Hours!$I$12:$I$15,MATCH(ExportsELAP[[#This Row],[Date Prevailing]],ECR_Hours!$H$12:$H$15,1))</f>
        <v>NS</v>
      </c>
      <c r="M85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3" spans="1:13" x14ac:dyDescent="0.25">
      <c r="A8563" s="164">
        <f>+Exports!A8566</f>
        <v>44918</v>
      </c>
      <c r="B8563" s="165">
        <f t="shared" si="532"/>
        <v>2022</v>
      </c>
      <c r="C8563" s="165">
        <f t="shared" si="533"/>
        <v>12</v>
      </c>
      <c r="D8563" s="165">
        <f t="shared" si="534"/>
        <v>23</v>
      </c>
      <c r="E8563" s="165">
        <f>+Exports!B8566</f>
        <v>17</v>
      </c>
      <c r="F8563" s="165">
        <f>+WEEKDAY(ExportsELAP[[#This Row],[Date Prevailing]],1)</f>
        <v>6</v>
      </c>
      <c r="G8563" s="165">
        <f>+COUNTIFS(ECR_Hours!$K$6:$K$7,ExportsELAP[[#This Row],[Date Prevailing]])</f>
        <v>0</v>
      </c>
      <c r="H8563" s="165">
        <f t="shared" si="535"/>
        <v>6</v>
      </c>
      <c r="I8563" s="166">
        <f>+Exports!G8566</f>
        <v>229.80180000000001</v>
      </c>
      <c r="J8563" s="166">
        <f>+'ELAP_IPCO-APND'!D8566</f>
        <v>247.90764999999999</v>
      </c>
      <c r="K8563" s="166">
        <f>+(ExportsELAP[[#This Row],[Exports kWh - MPT]]/1000)*ExportsELAP[[#This Row],[EIM Price]]</f>
        <v>56.969624203769996</v>
      </c>
      <c r="L8563" s="167" t="str">
        <f>+INDEX(ECR_Hours!$I$12:$I$15,MATCH(ExportsELAP[[#This Row],[Date Prevailing]],ECR_Hours!$H$12:$H$15,1))</f>
        <v>NS</v>
      </c>
      <c r="M85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4" spans="1:13" x14ac:dyDescent="0.25">
      <c r="A8564" s="164">
        <f>+Exports!A8567</f>
        <v>44918</v>
      </c>
      <c r="B8564" s="165">
        <f t="shared" si="532"/>
        <v>2022</v>
      </c>
      <c r="C8564" s="165">
        <f t="shared" si="533"/>
        <v>12</v>
      </c>
      <c r="D8564" s="165">
        <f t="shared" si="534"/>
        <v>23</v>
      </c>
      <c r="E8564" s="165">
        <f>+Exports!B8567</f>
        <v>18</v>
      </c>
      <c r="F8564" s="165">
        <f>+WEEKDAY(ExportsELAP[[#This Row],[Date Prevailing]],1)</f>
        <v>6</v>
      </c>
      <c r="G8564" s="165">
        <f>+COUNTIFS(ECR_Hours!$K$6:$K$7,ExportsELAP[[#This Row],[Date Prevailing]])</f>
        <v>0</v>
      </c>
      <c r="H8564" s="165">
        <f t="shared" si="535"/>
        <v>6</v>
      </c>
      <c r="I8564" s="166">
        <f>+Exports!G8567</f>
        <v>3.4354</v>
      </c>
      <c r="J8564" s="166">
        <f>+'ELAP_IPCO-APND'!D8567</f>
        <v>348.39663999999999</v>
      </c>
      <c r="K8564" s="166">
        <f>+(ExportsELAP[[#This Row],[Exports kWh - MPT]]/1000)*ExportsELAP[[#This Row],[EIM Price]]</f>
        <v>1.1968818170559998</v>
      </c>
      <c r="L8564" s="167" t="str">
        <f>+INDEX(ECR_Hours!$I$12:$I$15,MATCH(ExportsELAP[[#This Row],[Date Prevailing]],ECR_Hours!$H$12:$H$15,1))</f>
        <v>NS</v>
      </c>
      <c r="M85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5" spans="1:13" x14ac:dyDescent="0.25">
      <c r="A8565" s="164">
        <f>+Exports!A8568</f>
        <v>44918</v>
      </c>
      <c r="B8565" s="165">
        <f t="shared" si="532"/>
        <v>2022</v>
      </c>
      <c r="C8565" s="165">
        <f t="shared" si="533"/>
        <v>12</v>
      </c>
      <c r="D8565" s="165">
        <f t="shared" si="534"/>
        <v>23</v>
      </c>
      <c r="E8565" s="165">
        <f>+Exports!B8568</f>
        <v>19</v>
      </c>
      <c r="F8565" s="165">
        <f>+WEEKDAY(ExportsELAP[[#This Row],[Date Prevailing]],1)</f>
        <v>6</v>
      </c>
      <c r="G8565" s="165">
        <f>+COUNTIFS(ECR_Hours!$K$6:$K$7,ExportsELAP[[#This Row],[Date Prevailing]])</f>
        <v>0</v>
      </c>
      <c r="H8565" s="165">
        <f t="shared" si="535"/>
        <v>6</v>
      </c>
      <c r="I8565" s="166">
        <f>+Exports!G8568</f>
        <v>3.7159999999999997</v>
      </c>
      <c r="J8565" s="166">
        <f>+'ELAP_IPCO-APND'!D8568</f>
        <v>353.09043000000003</v>
      </c>
      <c r="K8565" s="166">
        <f>+(ExportsELAP[[#This Row],[Exports kWh - MPT]]/1000)*ExportsELAP[[#This Row],[EIM Price]]</f>
        <v>1.3120840378800001</v>
      </c>
      <c r="L8565" s="167" t="str">
        <f>+INDEX(ECR_Hours!$I$12:$I$15,MATCH(ExportsELAP[[#This Row],[Date Prevailing]],ECR_Hours!$H$12:$H$15,1))</f>
        <v>NS</v>
      </c>
      <c r="M85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6" spans="1:13" x14ac:dyDescent="0.25">
      <c r="A8566" s="164">
        <f>+Exports!A8569</f>
        <v>44918</v>
      </c>
      <c r="B8566" s="165">
        <f t="shared" si="532"/>
        <v>2022</v>
      </c>
      <c r="C8566" s="165">
        <f t="shared" si="533"/>
        <v>12</v>
      </c>
      <c r="D8566" s="165">
        <f t="shared" si="534"/>
        <v>23</v>
      </c>
      <c r="E8566" s="165">
        <f>+Exports!B8569</f>
        <v>20</v>
      </c>
      <c r="F8566" s="165">
        <f>+WEEKDAY(ExportsELAP[[#This Row],[Date Prevailing]],1)</f>
        <v>6</v>
      </c>
      <c r="G8566" s="165">
        <f>+COUNTIFS(ECR_Hours!$K$6:$K$7,ExportsELAP[[#This Row],[Date Prevailing]])</f>
        <v>0</v>
      </c>
      <c r="H8566" s="165">
        <f t="shared" si="535"/>
        <v>6</v>
      </c>
      <c r="I8566" s="166">
        <f>+Exports!G8569</f>
        <v>1.6929999999999998</v>
      </c>
      <c r="J8566" s="166">
        <f>+'ELAP_IPCO-APND'!D8569</f>
        <v>355.25702999999999</v>
      </c>
      <c r="K8566" s="166">
        <f>+(ExportsELAP[[#This Row],[Exports kWh - MPT]]/1000)*ExportsELAP[[#This Row],[EIM Price]]</f>
        <v>0.60145015178999994</v>
      </c>
      <c r="L8566" s="167" t="str">
        <f>+INDEX(ECR_Hours!$I$12:$I$15,MATCH(ExportsELAP[[#This Row],[Date Prevailing]],ECR_Hours!$H$12:$H$15,1))</f>
        <v>NS</v>
      </c>
      <c r="M85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7" spans="1:13" x14ac:dyDescent="0.25">
      <c r="A8567" s="164">
        <f>+Exports!A8570</f>
        <v>44918</v>
      </c>
      <c r="B8567" s="165">
        <f t="shared" si="532"/>
        <v>2022</v>
      </c>
      <c r="C8567" s="165">
        <f t="shared" si="533"/>
        <v>12</v>
      </c>
      <c r="D8567" s="165">
        <f t="shared" si="534"/>
        <v>23</v>
      </c>
      <c r="E8567" s="165">
        <f>+Exports!B8570</f>
        <v>21</v>
      </c>
      <c r="F8567" s="165">
        <f>+WEEKDAY(ExportsELAP[[#This Row],[Date Prevailing]],1)</f>
        <v>6</v>
      </c>
      <c r="G8567" s="165">
        <f>+COUNTIFS(ECR_Hours!$K$6:$K$7,ExportsELAP[[#This Row],[Date Prevailing]])</f>
        <v>0</v>
      </c>
      <c r="H8567" s="165">
        <f t="shared" si="535"/>
        <v>6</v>
      </c>
      <c r="I8567" s="166">
        <f>+Exports!G8570</f>
        <v>1.599399999999999</v>
      </c>
      <c r="J8567" s="166">
        <f>+'ELAP_IPCO-APND'!D8570</f>
        <v>337.03023999999999</v>
      </c>
      <c r="K8567" s="166">
        <f>+(ExportsELAP[[#This Row],[Exports kWh - MPT]]/1000)*ExportsELAP[[#This Row],[EIM Price]]</f>
        <v>0.53904616585599963</v>
      </c>
      <c r="L8567" s="167" t="str">
        <f>+INDEX(ECR_Hours!$I$12:$I$15,MATCH(ExportsELAP[[#This Row],[Date Prevailing]],ECR_Hours!$H$12:$H$15,1))</f>
        <v>NS</v>
      </c>
      <c r="M85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8" spans="1:13" x14ac:dyDescent="0.25">
      <c r="A8568" s="164">
        <f>+Exports!A8571</f>
        <v>44918</v>
      </c>
      <c r="B8568" s="165">
        <f t="shared" si="532"/>
        <v>2022</v>
      </c>
      <c r="C8568" s="165">
        <f t="shared" si="533"/>
        <v>12</v>
      </c>
      <c r="D8568" s="165">
        <f t="shared" si="534"/>
        <v>23</v>
      </c>
      <c r="E8568" s="165">
        <f>+Exports!B8571</f>
        <v>22</v>
      </c>
      <c r="F8568" s="165">
        <f>+WEEKDAY(ExportsELAP[[#This Row],[Date Prevailing]],1)</f>
        <v>6</v>
      </c>
      <c r="G8568" s="165">
        <f>+COUNTIFS(ECR_Hours!$K$6:$K$7,ExportsELAP[[#This Row],[Date Prevailing]])</f>
        <v>0</v>
      </c>
      <c r="H8568" s="165">
        <f t="shared" si="535"/>
        <v>6</v>
      </c>
      <c r="I8568" s="166">
        <f>+Exports!G8571</f>
        <v>1.6263999999999998</v>
      </c>
      <c r="J8568" s="166">
        <f>+'ELAP_IPCO-APND'!D8571</f>
        <v>332.61261999999999</v>
      </c>
      <c r="K8568" s="166">
        <f>+(ExportsELAP[[#This Row],[Exports kWh - MPT]]/1000)*ExportsELAP[[#This Row],[EIM Price]]</f>
        <v>0.54096116516799997</v>
      </c>
      <c r="L8568" s="167" t="str">
        <f>+INDEX(ECR_Hours!$I$12:$I$15,MATCH(ExportsELAP[[#This Row],[Date Prevailing]],ECR_Hours!$H$12:$H$15,1))</f>
        <v>NS</v>
      </c>
      <c r="M85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69" spans="1:13" x14ac:dyDescent="0.25">
      <c r="A8569" s="164">
        <f>+Exports!A8572</f>
        <v>44918</v>
      </c>
      <c r="B8569" s="165">
        <f t="shared" si="532"/>
        <v>2022</v>
      </c>
      <c r="C8569" s="165">
        <f t="shared" si="533"/>
        <v>12</v>
      </c>
      <c r="D8569" s="165">
        <f t="shared" si="534"/>
        <v>23</v>
      </c>
      <c r="E8569" s="165">
        <f>+Exports!B8572</f>
        <v>23</v>
      </c>
      <c r="F8569" s="165">
        <f>+WEEKDAY(ExportsELAP[[#This Row],[Date Prevailing]],1)</f>
        <v>6</v>
      </c>
      <c r="G8569" s="165">
        <f>+COUNTIFS(ECR_Hours!$K$6:$K$7,ExportsELAP[[#This Row],[Date Prevailing]])</f>
        <v>0</v>
      </c>
      <c r="H8569" s="165">
        <f t="shared" si="535"/>
        <v>6</v>
      </c>
      <c r="I8569" s="166">
        <f>+Exports!G8572</f>
        <v>1.3986000000000001</v>
      </c>
      <c r="J8569" s="166">
        <f>+'ELAP_IPCO-APND'!D8572</f>
        <v>321.35223999999999</v>
      </c>
      <c r="K8569" s="166">
        <f>+(ExportsELAP[[#This Row],[Exports kWh - MPT]]/1000)*ExportsELAP[[#This Row],[EIM Price]]</f>
        <v>0.449443242864</v>
      </c>
      <c r="L8569" s="167" t="str">
        <f>+INDEX(ECR_Hours!$I$12:$I$15,MATCH(ExportsELAP[[#This Row],[Date Prevailing]],ECR_Hours!$H$12:$H$15,1))</f>
        <v>NS</v>
      </c>
      <c r="M85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0" spans="1:13" x14ac:dyDescent="0.25">
      <c r="A8570" s="164">
        <f>+Exports!A8573</f>
        <v>44918</v>
      </c>
      <c r="B8570" s="165">
        <f t="shared" si="532"/>
        <v>2022</v>
      </c>
      <c r="C8570" s="165">
        <f t="shared" si="533"/>
        <v>12</v>
      </c>
      <c r="D8570" s="165">
        <f t="shared" si="534"/>
        <v>23</v>
      </c>
      <c r="E8570" s="165">
        <f>+Exports!B8573</f>
        <v>24</v>
      </c>
      <c r="F8570" s="165">
        <f>+WEEKDAY(ExportsELAP[[#This Row],[Date Prevailing]],1)</f>
        <v>6</v>
      </c>
      <c r="G8570" s="165">
        <f>+COUNTIFS(ECR_Hours!$K$6:$K$7,ExportsELAP[[#This Row],[Date Prevailing]])</f>
        <v>0</v>
      </c>
      <c r="H8570" s="165">
        <f t="shared" si="535"/>
        <v>6</v>
      </c>
      <c r="I8570" s="166">
        <f>+Exports!G8573</f>
        <v>2.1575999999999902</v>
      </c>
      <c r="J8570" s="166">
        <f>+'ELAP_IPCO-APND'!D8573</f>
        <v>281.86889000000002</v>
      </c>
      <c r="K8570" s="166">
        <f>+(ExportsELAP[[#This Row],[Exports kWh - MPT]]/1000)*ExportsELAP[[#This Row],[EIM Price]]</f>
        <v>0.6081603170639972</v>
      </c>
      <c r="L8570" s="167" t="str">
        <f>+INDEX(ECR_Hours!$I$12:$I$15,MATCH(ExportsELAP[[#This Row],[Date Prevailing]],ECR_Hours!$H$12:$H$15,1))</f>
        <v>NS</v>
      </c>
      <c r="M85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1" spans="1:13" x14ac:dyDescent="0.25">
      <c r="A8571" s="164">
        <f>+Exports!A8574</f>
        <v>44919</v>
      </c>
      <c r="B8571" s="165">
        <f t="shared" si="532"/>
        <v>2022</v>
      </c>
      <c r="C8571" s="165">
        <f t="shared" si="533"/>
        <v>12</v>
      </c>
      <c r="D8571" s="165">
        <f t="shared" si="534"/>
        <v>24</v>
      </c>
      <c r="E8571" s="165">
        <f>+Exports!B8574</f>
        <v>1</v>
      </c>
      <c r="F8571" s="165">
        <f>+WEEKDAY(ExportsELAP[[#This Row],[Date Prevailing]],1)</f>
        <v>7</v>
      </c>
      <c r="G8571" s="165">
        <f>+COUNTIFS(ECR_Hours!$K$6:$K$7,ExportsELAP[[#This Row],[Date Prevailing]])</f>
        <v>0</v>
      </c>
      <c r="H8571" s="165">
        <f t="shared" si="535"/>
        <v>7</v>
      </c>
      <c r="I8571" s="166">
        <f>+Exports!G8574</f>
        <v>1.3336999999999999</v>
      </c>
      <c r="J8571" s="166">
        <f>+'ELAP_IPCO-APND'!D8574</f>
        <v>266.03437000000002</v>
      </c>
      <c r="K8571" s="166">
        <f>+(ExportsELAP[[#This Row],[Exports kWh - MPT]]/1000)*ExportsELAP[[#This Row],[EIM Price]]</f>
        <v>0.35481003926900001</v>
      </c>
      <c r="L8571" s="167" t="str">
        <f>+INDEX(ECR_Hours!$I$12:$I$15,MATCH(ExportsELAP[[#This Row],[Date Prevailing]],ECR_Hours!$H$12:$H$15,1))</f>
        <v>NS</v>
      </c>
      <c r="M85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2" spans="1:13" x14ac:dyDescent="0.25">
      <c r="A8572" s="164">
        <f>+Exports!A8575</f>
        <v>44919</v>
      </c>
      <c r="B8572" s="165">
        <f t="shared" si="532"/>
        <v>2022</v>
      </c>
      <c r="C8572" s="165">
        <f t="shared" si="533"/>
        <v>12</v>
      </c>
      <c r="D8572" s="165">
        <f t="shared" si="534"/>
        <v>24</v>
      </c>
      <c r="E8572" s="165">
        <f>+Exports!B8575</f>
        <v>2</v>
      </c>
      <c r="F8572" s="165">
        <f>+WEEKDAY(ExportsELAP[[#This Row],[Date Prevailing]],1)</f>
        <v>7</v>
      </c>
      <c r="G8572" s="165">
        <f>+COUNTIFS(ECR_Hours!$K$6:$K$7,ExportsELAP[[#This Row],[Date Prevailing]])</f>
        <v>0</v>
      </c>
      <c r="H8572" s="165">
        <f t="shared" si="535"/>
        <v>7</v>
      </c>
      <c r="I8572" s="166">
        <f>+Exports!G8575</f>
        <v>1.5206</v>
      </c>
      <c r="J8572" s="166">
        <f>+'ELAP_IPCO-APND'!D8575</f>
        <v>289.07047</v>
      </c>
      <c r="K8572" s="166">
        <f>+(ExportsELAP[[#This Row],[Exports kWh - MPT]]/1000)*ExportsELAP[[#This Row],[EIM Price]]</f>
        <v>0.439560556682</v>
      </c>
      <c r="L8572" s="167" t="str">
        <f>+INDEX(ECR_Hours!$I$12:$I$15,MATCH(ExportsELAP[[#This Row],[Date Prevailing]],ECR_Hours!$H$12:$H$15,1))</f>
        <v>NS</v>
      </c>
      <c r="M85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3" spans="1:13" x14ac:dyDescent="0.25">
      <c r="A8573" s="164">
        <f>+Exports!A8576</f>
        <v>44919</v>
      </c>
      <c r="B8573" s="165">
        <f t="shared" si="532"/>
        <v>2022</v>
      </c>
      <c r="C8573" s="165">
        <f t="shared" si="533"/>
        <v>12</v>
      </c>
      <c r="D8573" s="165">
        <f t="shared" si="534"/>
        <v>24</v>
      </c>
      <c r="E8573" s="165">
        <f>+Exports!B8576</f>
        <v>3</v>
      </c>
      <c r="F8573" s="165">
        <f>+WEEKDAY(ExportsELAP[[#This Row],[Date Prevailing]],1)</f>
        <v>7</v>
      </c>
      <c r="G8573" s="165">
        <f>+COUNTIFS(ECR_Hours!$K$6:$K$7,ExportsELAP[[#This Row],[Date Prevailing]])</f>
        <v>0</v>
      </c>
      <c r="H8573" s="165">
        <f t="shared" si="535"/>
        <v>7</v>
      </c>
      <c r="I8573" s="166">
        <f>+Exports!G8576</f>
        <v>1.5230999999999999</v>
      </c>
      <c r="J8573" s="166">
        <f>+'ELAP_IPCO-APND'!D8576</f>
        <v>287.81585999999999</v>
      </c>
      <c r="K8573" s="166">
        <f>+(ExportsELAP[[#This Row],[Exports kWh - MPT]]/1000)*ExportsELAP[[#This Row],[EIM Price]]</f>
        <v>0.43837233636599993</v>
      </c>
      <c r="L8573" s="167" t="str">
        <f>+INDEX(ECR_Hours!$I$12:$I$15,MATCH(ExportsELAP[[#This Row],[Date Prevailing]],ECR_Hours!$H$12:$H$15,1))</f>
        <v>NS</v>
      </c>
      <c r="M85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4" spans="1:13" x14ac:dyDescent="0.25">
      <c r="A8574" s="164">
        <f>+Exports!A8577</f>
        <v>44919</v>
      </c>
      <c r="B8574" s="165">
        <f t="shared" si="532"/>
        <v>2022</v>
      </c>
      <c r="C8574" s="165">
        <f t="shared" si="533"/>
        <v>12</v>
      </c>
      <c r="D8574" s="165">
        <f t="shared" si="534"/>
        <v>24</v>
      </c>
      <c r="E8574" s="165">
        <f>+Exports!B8577</f>
        <v>4</v>
      </c>
      <c r="F8574" s="165">
        <f>+WEEKDAY(ExportsELAP[[#This Row],[Date Prevailing]],1)</f>
        <v>7</v>
      </c>
      <c r="G8574" s="165">
        <f>+COUNTIFS(ECR_Hours!$K$6:$K$7,ExportsELAP[[#This Row],[Date Prevailing]])</f>
        <v>0</v>
      </c>
      <c r="H8574" s="165">
        <f t="shared" si="535"/>
        <v>7</v>
      </c>
      <c r="I8574" s="166">
        <f>+Exports!G8577</f>
        <v>1.3951</v>
      </c>
      <c r="J8574" s="166">
        <f>+'ELAP_IPCO-APND'!D8577</f>
        <v>264.29527000000002</v>
      </c>
      <c r="K8574" s="166">
        <f>+(ExportsELAP[[#This Row],[Exports kWh - MPT]]/1000)*ExportsELAP[[#This Row],[EIM Price]]</f>
        <v>0.36871833117700004</v>
      </c>
      <c r="L8574" s="167" t="str">
        <f>+INDEX(ECR_Hours!$I$12:$I$15,MATCH(ExportsELAP[[#This Row],[Date Prevailing]],ECR_Hours!$H$12:$H$15,1))</f>
        <v>NS</v>
      </c>
      <c r="M85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5" spans="1:13" x14ac:dyDescent="0.25">
      <c r="A8575" s="164">
        <f>+Exports!A8578</f>
        <v>44919</v>
      </c>
      <c r="B8575" s="165">
        <f t="shared" si="532"/>
        <v>2022</v>
      </c>
      <c r="C8575" s="165">
        <f t="shared" si="533"/>
        <v>12</v>
      </c>
      <c r="D8575" s="165">
        <f t="shared" si="534"/>
        <v>24</v>
      </c>
      <c r="E8575" s="165">
        <f>+Exports!B8578</f>
        <v>5</v>
      </c>
      <c r="F8575" s="165">
        <f>+WEEKDAY(ExportsELAP[[#This Row],[Date Prevailing]],1)</f>
        <v>7</v>
      </c>
      <c r="G8575" s="165">
        <f>+COUNTIFS(ECR_Hours!$K$6:$K$7,ExportsELAP[[#This Row],[Date Prevailing]])</f>
        <v>0</v>
      </c>
      <c r="H8575" s="165">
        <f t="shared" si="535"/>
        <v>7</v>
      </c>
      <c r="I8575" s="166">
        <f>+Exports!G8578</f>
        <v>1.7356000000000003</v>
      </c>
      <c r="J8575" s="166">
        <f>+'ELAP_IPCO-APND'!D8578</f>
        <v>266.36464999999998</v>
      </c>
      <c r="K8575" s="166">
        <f>+(ExportsELAP[[#This Row],[Exports kWh - MPT]]/1000)*ExportsELAP[[#This Row],[EIM Price]]</f>
        <v>0.46230248654000006</v>
      </c>
      <c r="L8575" s="167" t="str">
        <f>+INDEX(ECR_Hours!$I$12:$I$15,MATCH(ExportsELAP[[#This Row],[Date Prevailing]],ECR_Hours!$H$12:$H$15,1))</f>
        <v>NS</v>
      </c>
      <c r="M85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6" spans="1:13" x14ac:dyDescent="0.25">
      <c r="A8576" s="164">
        <f>+Exports!A8579</f>
        <v>44919</v>
      </c>
      <c r="B8576" s="165">
        <f t="shared" si="532"/>
        <v>2022</v>
      </c>
      <c r="C8576" s="165">
        <f t="shared" si="533"/>
        <v>12</v>
      </c>
      <c r="D8576" s="165">
        <f t="shared" si="534"/>
        <v>24</v>
      </c>
      <c r="E8576" s="165">
        <f>+Exports!B8579</f>
        <v>6</v>
      </c>
      <c r="F8576" s="165">
        <f>+WEEKDAY(ExportsELAP[[#This Row],[Date Prevailing]],1)</f>
        <v>7</v>
      </c>
      <c r="G8576" s="165">
        <f>+COUNTIFS(ECR_Hours!$K$6:$K$7,ExportsELAP[[#This Row],[Date Prevailing]])</f>
        <v>0</v>
      </c>
      <c r="H8576" s="165">
        <f t="shared" si="535"/>
        <v>7</v>
      </c>
      <c r="I8576" s="166">
        <f>+Exports!G8579</f>
        <v>1.5462</v>
      </c>
      <c r="J8576" s="166">
        <f>+'ELAP_IPCO-APND'!D8579</f>
        <v>264.21026000000001</v>
      </c>
      <c r="K8576" s="166">
        <f>+(ExportsELAP[[#This Row],[Exports kWh - MPT]]/1000)*ExportsELAP[[#This Row],[EIM Price]]</f>
        <v>0.408521904012</v>
      </c>
      <c r="L8576" s="167" t="str">
        <f>+INDEX(ECR_Hours!$I$12:$I$15,MATCH(ExportsELAP[[#This Row],[Date Prevailing]],ECR_Hours!$H$12:$H$15,1))</f>
        <v>NS</v>
      </c>
      <c r="M85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7" spans="1:13" x14ac:dyDescent="0.25">
      <c r="A8577" s="164">
        <f>+Exports!A8580</f>
        <v>44919</v>
      </c>
      <c r="B8577" s="165">
        <f t="shared" si="532"/>
        <v>2022</v>
      </c>
      <c r="C8577" s="165">
        <f t="shared" si="533"/>
        <v>12</v>
      </c>
      <c r="D8577" s="165">
        <f t="shared" si="534"/>
        <v>24</v>
      </c>
      <c r="E8577" s="165">
        <f>+Exports!B8580</f>
        <v>7</v>
      </c>
      <c r="F8577" s="165">
        <f>+WEEKDAY(ExportsELAP[[#This Row],[Date Prevailing]],1)</f>
        <v>7</v>
      </c>
      <c r="G8577" s="165">
        <f>+COUNTIFS(ECR_Hours!$K$6:$K$7,ExportsELAP[[#This Row],[Date Prevailing]])</f>
        <v>0</v>
      </c>
      <c r="H8577" s="165">
        <f t="shared" si="535"/>
        <v>7</v>
      </c>
      <c r="I8577" s="166">
        <f>+Exports!G8580</f>
        <v>1.8078000000000003</v>
      </c>
      <c r="J8577" s="166">
        <f>+'ELAP_IPCO-APND'!D8580</f>
        <v>257.67745000000002</v>
      </c>
      <c r="K8577" s="166">
        <f>+(ExportsELAP[[#This Row],[Exports kWh - MPT]]/1000)*ExportsELAP[[#This Row],[EIM Price]]</f>
        <v>0.46582929411000012</v>
      </c>
      <c r="L8577" s="167" t="str">
        <f>+INDEX(ECR_Hours!$I$12:$I$15,MATCH(ExportsELAP[[#This Row],[Date Prevailing]],ECR_Hours!$H$12:$H$15,1))</f>
        <v>NS</v>
      </c>
      <c r="M85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8" spans="1:13" x14ac:dyDescent="0.25">
      <c r="A8578" s="164">
        <f>+Exports!A8581</f>
        <v>44919</v>
      </c>
      <c r="B8578" s="165">
        <f t="shared" ref="B8578:B8641" si="536">+YEAR(A8578)</f>
        <v>2022</v>
      </c>
      <c r="C8578" s="165">
        <f t="shared" ref="C8578:C8641" si="537">+MONTH(A8578)</f>
        <v>12</v>
      </c>
      <c r="D8578" s="165">
        <f t="shared" ref="D8578:D8641" si="538">+DAY(A8578)</f>
        <v>24</v>
      </c>
      <c r="E8578" s="165">
        <f>+Exports!B8581</f>
        <v>8</v>
      </c>
      <c r="F8578" s="165">
        <f>+WEEKDAY(ExportsELAP[[#This Row],[Date Prevailing]],1)</f>
        <v>7</v>
      </c>
      <c r="G8578" s="165">
        <f>+COUNTIFS(ECR_Hours!$K$6:$K$7,ExportsELAP[[#This Row],[Date Prevailing]])</f>
        <v>0</v>
      </c>
      <c r="H8578" s="165">
        <f t="shared" ref="H8578:H8641" si="539">+IF(G8578=1,0,F8578)</f>
        <v>7</v>
      </c>
      <c r="I8578" s="166">
        <f>+Exports!G8581</f>
        <v>1.3996</v>
      </c>
      <c r="J8578" s="166">
        <f>+'ELAP_IPCO-APND'!D8581</f>
        <v>255.16073</v>
      </c>
      <c r="K8578" s="166">
        <f>+(ExportsELAP[[#This Row],[Exports kWh - MPT]]/1000)*ExportsELAP[[#This Row],[EIM Price]]</f>
        <v>0.35712295770800001</v>
      </c>
      <c r="L8578" s="167" t="str">
        <f>+INDEX(ECR_Hours!$I$12:$I$15,MATCH(ExportsELAP[[#This Row],[Date Prevailing]],ECR_Hours!$H$12:$H$15,1))</f>
        <v>NS</v>
      </c>
      <c r="M85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79" spans="1:13" x14ac:dyDescent="0.25">
      <c r="A8579" s="164">
        <f>+Exports!A8582</f>
        <v>44919</v>
      </c>
      <c r="B8579" s="165">
        <f t="shared" si="536"/>
        <v>2022</v>
      </c>
      <c r="C8579" s="165">
        <f t="shared" si="537"/>
        <v>12</v>
      </c>
      <c r="D8579" s="165">
        <f t="shared" si="538"/>
        <v>24</v>
      </c>
      <c r="E8579" s="165">
        <f>+Exports!B8582</f>
        <v>9</v>
      </c>
      <c r="F8579" s="165">
        <f>+WEEKDAY(ExportsELAP[[#This Row],[Date Prevailing]],1)</f>
        <v>7</v>
      </c>
      <c r="G8579" s="165">
        <f>+COUNTIFS(ECR_Hours!$K$6:$K$7,ExportsELAP[[#This Row],[Date Prevailing]])</f>
        <v>0</v>
      </c>
      <c r="H8579" s="165">
        <f t="shared" si="539"/>
        <v>7</v>
      </c>
      <c r="I8579" s="166">
        <f>+Exports!G8582</f>
        <v>163.83950000000002</v>
      </c>
      <c r="J8579" s="166">
        <f>+'ELAP_IPCO-APND'!D8582</f>
        <v>254.53465</v>
      </c>
      <c r="K8579" s="166">
        <f>+(ExportsELAP[[#This Row],[Exports kWh - MPT]]/1000)*ExportsELAP[[#This Row],[EIM Price]]</f>
        <v>41.702829788675004</v>
      </c>
      <c r="L8579" s="167" t="str">
        <f>+INDEX(ECR_Hours!$I$12:$I$15,MATCH(ExportsELAP[[#This Row],[Date Prevailing]],ECR_Hours!$H$12:$H$15,1))</f>
        <v>NS</v>
      </c>
      <c r="M85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0" spans="1:13" x14ac:dyDescent="0.25">
      <c r="A8580" s="164">
        <f>+Exports!A8583</f>
        <v>44919</v>
      </c>
      <c r="B8580" s="165">
        <f t="shared" si="536"/>
        <v>2022</v>
      </c>
      <c r="C8580" s="165">
        <f t="shared" si="537"/>
        <v>12</v>
      </c>
      <c r="D8580" s="165">
        <f t="shared" si="538"/>
        <v>24</v>
      </c>
      <c r="E8580" s="165">
        <f>+Exports!B8583</f>
        <v>10</v>
      </c>
      <c r="F8580" s="165">
        <f>+WEEKDAY(ExportsELAP[[#This Row],[Date Prevailing]],1)</f>
        <v>7</v>
      </c>
      <c r="G8580" s="165">
        <f>+COUNTIFS(ECR_Hours!$K$6:$K$7,ExportsELAP[[#This Row],[Date Prevailing]])</f>
        <v>0</v>
      </c>
      <c r="H8580" s="165">
        <f t="shared" si="539"/>
        <v>7</v>
      </c>
      <c r="I8580" s="166">
        <f>+Exports!G8583</f>
        <v>1245.8497</v>
      </c>
      <c r="J8580" s="166">
        <f>+'ELAP_IPCO-APND'!D8583</f>
        <v>220.72318999999999</v>
      </c>
      <c r="K8580" s="166">
        <f>+(ExportsELAP[[#This Row],[Exports kWh - MPT]]/1000)*ExportsELAP[[#This Row],[EIM Price]]</f>
        <v>274.98792004454299</v>
      </c>
      <c r="L8580" s="167" t="str">
        <f>+INDEX(ECR_Hours!$I$12:$I$15,MATCH(ExportsELAP[[#This Row],[Date Prevailing]],ECR_Hours!$H$12:$H$15,1))</f>
        <v>NS</v>
      </c>
      <c r="M85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1" spans="1:13" x14ac:dyDescent="0.25">
      <c r="A8581" s="164">
        <f>+Exports!A8584</f>
        <v>44919</v>
      </c>
      <c r="B8581" s="165">
        <f t="shared" si="536"/>
        <v>2022</v>
      </c>
      <c r="C8581" s="165">
        <f t="shared" si="537"/>
        <v>12</v>
      </c>
      <c r="D8581" s="165">
        <f t="shared" si="538"/>
        <v>24</v>
      </c>
      <c r="E8581" s="165">
        <f>+Exports!B8584</f>
        <v>11</v>
      </c>
      <c r="F8581" s="165">
        <f>+WEEKDAY(ExportsELAP[[#This Row],[Date Prevailing]],1)</f>
        <v>7</v>
      </c>
      <c r="G8581" s="165">
        <f>+COUNTIFS(ECR_Hours!$K$6:$K$7,ExportsELAP[[#This Row],[Date Prevailing]])</f>
        <v>0</v>
      </c>
      <c r="H8581" s="165">
        <f t="shared" si="539"/>
        <v>7</v>
      </c>
      <c r="I8581" s="166">
        <f>+Exports!G8584</f>
        <v>3174.7269000000001</v>
      </c>
      <c r="J8581" s="166">
        <f>+'ELAP_IPCO-APND'!D8584</f>
        <v>228.20472000000001</v>
      </c>
      <c r="K8581" s="166">
        <f>+(ExportsELAP[[#This Row],[Exports kWh - MPT]]/1000)*ExportsELAP[[#This Row],[EIM Price]]</f>
        <v>724.48766329096804</v>
      </c>
      <c r="L8581" s="167" t="str">
        <f>+INDEX(ECR_Hours!$I$12:$I$15,MATCH(ExportsELAP[[#This Row],[Date Prevailing]],ECR_Hours!$H$12:$H$15,1))</f>
        <v>NS</v>
      </c>
      <c r="M85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2" spans="1:13" x14ac:dyDescent="0.25">
      <c r="A8582" s="164">
        <f>+Exports!A8585</f>
        <v>44919</v>
      </c>
      <c r="B8582" s="165">
        <f t="shared" si="536"/>
        <v>2022</v>
      </c>
      <c r="C8582" s="165">
        <f t="shared" si="537"/>
        <v>12</v>
      </c>
      <c r="D8582" s="165">
        <f t="shared" si="538"/>
        <v>24</v>
      </c>
      <c r="E8582" s="165">
        <f>+Exports!B8585</f>
        <v>12</v>
      </c>
      <c r="F8582" s="165">
        <f>+WEEKDAY(ExportsELAP[[#This Row],[Date Prevailing]],1)</f>
        <v>7</v>
      </c>
      <c r="G8582" s="165">
        <f>+COUNTIFS(ECR_Hours!$K$6:$K$7,ExportsELAP[[#This Row],[Date Prevailing]])</f>
        <v>0</v>
      </c>
      <c r="H8582" s="165">
        <f t="shared" si="539"/>
        <v>7</v>
      </c>
      <c r="I8582" s="166">
        <f>+Exports!G8585</f>
        <v>6532.9764000000005</v>
      </c>
      <c r="J8582" s="166">
        <f>+'ELAP_IPCO-APND'!D8585</f>
        <v>233.29149000000001</v>
      </c>
      <c r="K8582" s="166">
        <f>+(ExportsELAP[[#This Row],[Exports kWh - MPT]]/1000)*ExportsELAP[[#This Row],[EIM Price]]</f>
        <v>1524.0877984908363</v>
      </c>
      <c r="L8582" s="167" t="str">
        <f>+INDEX(ECR_Hours!$I$12:$I$15,MATCH(ExportsELAP[[#This Row],[Date Prevailing]],ECR_Hours!$H$12:$H$15,1))</f>
        <v>NS</v>
      </c>
      <c r="M85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3" spans="1:13" x14ac:dyDescent="0.25">
      <c r="A8583" s="164">
        <f>+Exports!A8586</f>
        <v>44919</v>
      </c>
      <c r="B8583" s="165">
        <f t="shared" si="536"/>
        <v>2022</v>
      </c>
      <c r="C8583" s="165">
        <f t="shared" si="537"/>
        <v>12</v>
      </c>
      <c r="D8583" s="165">
        <f t="shared" si="538"/>
        <v>24</v>
      </c>
      <c r="E8583" s="165">
        <f>+Exports!B8586</f>
        <v>13</v>
      </c>
      <c r="F8583" s="165">
        <f>+WEEKDAY(ExportsELAP[[#This Row],[Date Prevailing]],1)</f>
        <v>7</v>
      </c>
      <c r="G8583" s="165">
        <f>+COUNTIFS(ECR_Hours!$K$6:$K$7,ExportsELAP[[#This Row],[Date Prevailing]])</f>
        <v>0</v>
      </c>
      <c r="H8583" s="165">
        <f t="shared" si="539"/>
        <v>7</v>
      </c>
      <c r="I8583" s="166">
        <f>+Exports!G8586</f>
        <v>9313.8790000000008</v>
      </c>
      <c r="J8583" s="166">
        <f>+'ELAP_IPCO-APND'!D8586</f>
        <v>221.29589999999999</v>
      </c>
      <c r="K8583" s="166">
        <f>+(ExportsELAP[[#This Row],[Exports kWh - MPT]]/1000)*ExportsELAP[[#This Row],[EIM Price]]</f>
        <v>2061.1232357960998</v>
      </c>
      <c r="L8583" s="167" t="str">
        <f>+INDEX(ECR_Hours!$I$12:$I$15,MATCH(ExportsELAP[[#This Row],[Date Prevailing]],ECR_Hours!$H$12:$H$15,1))</f>
        <v>NS</v>
      </c>
      <c r="M85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4" spans="1:13" x14ac:dyDescent="0.25">
      <c r="A8584" s="164">
        <f>+Exports!A8587</f>
        <v>44919</v>
      </c>
      <c r="B8584" s="165">
        <f t="shared" si="536"/>
        <v>2022</v>
      </c>
      <c r="C8584" s="165">
        <f t="shared" si="537"/>
        <v>12</v>
      </c>
      <c r="D8584" s="165">
        <f t="shared" si="538"/>
        <v>24</v>
      </c>
      <c r="E8584" s="165">
        <f>+Exports!B8587</f>
        <v>14</v>
      </c>
      <c r="F8584" s="165">
        <f>+WEEKDAY(ExportsELAP[[#This Row],[Date Prevailing]],1)</f>
        <v>7</v>
      </c>
      <c r="G8584" s="165">
        <f>+COUNTIFS(ECR_Hours!$K$6:$K$7,ExportsELAP[[#This Row],[Date Prevailing]])</f>
        <v>0</v>
      </c>
      <c r="H8584" s="165">
        <f t="shared" si="539"/>
        <v>7</v>
      </c>
      <c r="I8584" s="166">
        <f>+Exports!G8587</f>
        <v>9315.1828999999998</v>
      </c>
      <c r="J8584" s="166">
        <f>+'ELAP_IPCO-APND'!D8587</f>
        <v>223.71417</v>
      </c>
      <c r="K8584" s="166">
        <f>+(ExportsELAP[[#This Row],[Exports kWh - MPT]]/1000)*ExportsELAP[[#This Row],[EIM Price]]</f>
        <v>2083.9384108716931</v>
      </c>
      <c r="L8584" s="167" t="str">
        <f>+INDEX(ECR_Hours!$I$12:$I$15,MATCH(ExportsELAP[[#This Row],[Date Prevailing]],ECR_Hours!$H$12:$H$15,1))</f>
        <v>NS</v>
      </c>
      <c r="M85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5" spans="1:13" x14ac:dyDescent="0.25">
      <c r="A8585" s="164">
        <f>+Exports!A8588</f>
        <v>44919</v>
      </c>
      <c r="B8585" s="165">
        <f t="shared" si="536"/>
        <v>2022</v>
      </c>
      <c r="C8585" s="165">
        <f t="shared" si="537"/>
        <v>12</v>
      </c>
      <c r="D8585" s="165">
        <f t="shared" si="538"/>
        <v>24</v>
      </c>
      <c r="E8585" s="165">
        <f>+Exports!B8588</f>
        <v>15</v>
      </c>
      <c r="F8585" s="165">
        <f>+WEEKDAY(ExportsELAP[[#This Row],[Date Prevailing]],1)</f>
        <v>7</v>
      </c>
      <c r="G8585" s="165">
        <f>+COUNTIFS(ECR_Hours!$K$6:$K$7,ExportsELAP[[#This Row],[Date Prevailing]])</f>
        <v>0</v>
      </c>
      <c r="H8585" s="165">
        <f t="shared" si="539"/>
        <v>7</v>
      </c>
      <c r="I8585" s="166">
        <f>+Exports!G8588</f>
        <v>6809.6731</v>
      </c>
      <c r="J8585" s="166">
        <f>+'ELAP_IPCO-APND'!D8588</f>
        <v>210.09527</v>
      </c>
      <c r="K8585" s="166">
        <f>+(ExportsELAP[[#This Row],[Exports kWh - MPT]]/1000)*ExportsELAP[[#This Row],[EIM Price]]</f>
        <v>1430.680108556237</v>
      </c>
      <c r="L8585" s="167" t="str">
        <f>+INDEX(ECR_Hours!$I$12:$I$15,MATCH(ExportsELAP[[#This Row],[Date Prevailing]],ECR_Hours!$H$12:$H$15,1))</f>
        <v>NS</v>
      </c>
      <c r="M85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6" spans="1:13" x14ac:dyDescent="0.25">
      <c r="A8586" s="164">
        <f>+Exports!A8589</f>
        <v>44919</v>
      </c>
      <c r="B8586" s="165">
        <f t="shared" si="536"/>
        <v>2022</v>
      </c>
      <c r="C8586" s="165">
        <f t="shared" si="537"/>
        <v>12</v>
      </c>
      <c r="D8586" s="165">
        <f t="shared" si="538"/>
        <v>24</v>
      </c>
      <c r="E8586" s="165">
        <f>+Exports!B8589</f>
        <v>16</v>
      </c>
      <c r="F8586" s="165">
        <f>+WEEKDAY(ExportsELAP[[#This Row],[Date Prevailing]],1)</f>
        <v>7</v>
      </c>
      <c r="G8586" s="165">
        <f>+COUNTIFS(ECR_Hours!$K$6:$K$7,ExportsELAP[[#This Row],[Date Prevailing]])</f>
        <v>0</v>
      </c>
      <c r="H8586" s="165">
        <f t="shared" si="539"/>
        <v>7</v>
      </c>
      <c r="I8586" s="166">
        <f>+Exports!G8589</f>
        <v>2988.2334000000001</v>
      </c>
      <c r="J8586" s="166">
        <f>+'ELAP_IPCO-APND'!D8589</f>
        <v>268.37643000000003</v>
      </c>
      <c r="K8586" s="166">
        <f>+(ExportsELAP[[#This Row],[Exports kWh - MPT]]/1000)*ExportsELAP[[#This Row],[EIM Price]]</f>
        <v>801.97141189876209</v>
      </c>
      <c r="L8586" s="167" t="str">
        <f>+INDEX(ECR_Hours!$I$12:$I$15,MATCH(ExportsELAP[[#This Row],[Date Prevailing]],ECR_Hours!$H$12:$H$15,1))</f>
        <v>NS</v>
      </c>
      <c r="M85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7" spans="1:13" x14ac:dyDescent="0.25">
      <c r="A8587" s="164">
        <f>+Exports!A8590</f>
        <v>44919</v>
      </c>
      <c r="B8587" s="165">
        <f t="shared" si="536"/>
        <v>2022</v>
      </c>
      <c r="C8587" s="165">
        <f t="shared" si="537"/>
        <v>12</v>
      </c>
      <c r="D8587" s="165">
        <f t="shared" si="538"/>
        <v>24</v>
      </c>
      <c r="E8587" s="165">
        <f>+Exports!B8590</f>
        <v>17</v>
      </c>
      <c r="F8587" s="165">
        <f>+WEEKDAY(ExportsELAP[[#This Row],[Date Prevailing]],1)</f>
        <v>7</v>
      </c>
      <c r="G8587" s="165">
        <f>+COUNTIFS(ECR_Hours!$K$6:$K$7,ExportsELAP[[#This Row],[Date Prevailing]])</f>
        <v>0</v>
      </c>
      <c r="H8587" s="165">
        <f t="shared" si="539"/>
        <v>7</v>
      </c>
      <c r="I8587" s="166">
        <f>+Exports!G8590</f>
        <v>621.30909999999994</v>
      </c>
      <c r="J8587" s="166">
        <f>+'ELAP_IPCO-APND'!D8590</f>
        <v>232.50050999999999</v>
      </c>
      <c r="K8587" s="166">
        <f>+(ExportsELAP[[#This Row],[Exports kWh - MPT]]/1000)*ExportsELAP[[#This Row],[EIM Price]]</f>
        <v>144.45468261764097</v>
      </c>
      <c r="L8587" s="167" t="str">
        <f>+INDEX(ECR_Hours!$I$12:$I$15,MATCH(ExportsELAP[[#This Row],[Date Prevailing]],ECR_Hours!$H$12:$H$15,1))</f>
        <v>NS</v>
      </c>
      <c r="M85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8" spans="1:13" x14ac:dyDescent="0.25">
      <c r="A8588" s="164">
        <f>+Exports!A8591</f>
        <v>44919</v>
      </c>
      <c r="B8588" s="165">
        <f t="shared" si="536"/>
        <v>2022</v>
      </c>
      <c r="C8588" s="165">
        <f t="shared" si="537"/>
        <v>12</v>
      </c>
      <c r="D8588" s="165">
        <f t="shared" si="538"/>
        <v>24</v>
      </c>
      <c r="E8588" s="165">
        <f>+Exports!B8591</f>
        <v>18</v>
      </c>
      <c r="F8588" s="165">
        <f>+WEEKDAY(ExportsELAP[[#This Row],[Date Prevailing]],1)</f>
        <v>7</v>
      </c>
      <c r="G8588" s="165">
        <f>+COUNTIFS(ECR_Hours!$K$6:$K$7,ExportsELAP[[#This Row],[Date Prevailing]])</f>
        <v>0</v>
      </c>
      <c r="H8588" s="165">
        <f t="shared" si="539"/>
        <v>7</v>
      </c>
      <c r="I8588" s="166">
        <f>+Exports!G8591</f>
        <v>2.0456000000000003</v>
      </c>
      <c r="J8588" s="166">
        <f>+'ELAP_IPCO-APND'!D8591</f>
        <v>292.67498000000001</v>
      </c>
      <c r="K8588" s="166">
        <f>+(ExportsELAP[[#This Row],[Exports kWh - MPT]]/1000)*ExportsELAP[[#This Row],[EIM Price]]</f>
        <v>0.59869593908800012</v>
      </c>
      <c r="L8588" s="167" t="str">
        <f>+INDEX(ECR_Hours!$I$12:$I$15,MATCH(ExportsELAP[[#This Row],[Date Prevailing]],ECR_Hours!$H$12:$H$15,1))</f>
        <v>NS</v>
      </c>
      <c r="M85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89" spans="1:13" x14ac:dyDescent="0.25">
      <c r="A8589" s="164">
        <f>+Exports!A8592</f>
        <v>44919</v>
      </c>
      <c r="B8589" s="165">
        <f t="shared" si="536"/>
        <v>2022</v>
      </c>
      <c r="C8589" s="165">
        <f t="shared" si="537"/>
        <v>12</v>
      </c>
      <c r="D8589" s="165">
        <f t="shared" si="538"/>
        <v>24</v>
      </c>
      <c r="E8589" s="165">
        <f>+Exports!B8592</f>
        <v>19</v>
      </c>
      <c r="F8589" s="165">
        <f>+WEEKDAY(ExportsELAP[[#This Row],[Date Prevailing]],1)</f>
        <v>7</v>
      </c>
      <c r="G8589" s="165">
        <f>+COUNTIFS(ECR_Hours!$K$6:$K$7,ExportsELAP[[#This Row],[Date Prevailing]])</f>
        <v>0</v>
      </c>
      <c r="H8589" s="165">
        <f t="shared" si="539"/>
        <v>7</v>
      </c>
      <c r="I8589" s="166">
        <f>+Exports!G8592</f>
        <v>1.2518</v>
      </c>
      <c r="J8589" s="166">
        <f>+'ELAP_IPCO-APND'!D8592</f>
        <v>312.18871999999999</v>
      </c>
      <c r="K8589" s="166">
        <f>+(ExportsELAP[[#This Row],[Exports kWh - MPT]]/1000)*ExportsELAP[[#This Row],[EIM Price]]</f>
        <v>0.39079783969599996</v>
      </c>
      <c r="L8589" s="167" t="str">
        <f>+INDEX(ECR_Hours!$I$12:$I$15,MATCH(ExportsELAP[[#This Row],[Date Prevailing]],ECR_Hours!$H$12:$H$15,1))</f>
        <v>NS</v>
      </c>
      <c r="M85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0" spans="1:13" x14ac:dyDescent="0.25">
      <c r="A8590" s="164">
        <f>+Exports!A8593</f>
        <v>44919</v>
      </c>
      <c r="B8590" s="165">
        <f t="shared" si="536"/>
        <v>2022</v>
      </c>
      <c r="C8590" s="165">
        <f t="shared" si="537"/>
        <v>12</v>
      </c>
      <c r="D8590" s="165">
        <f t="shared" si="538"/>
        <v>24</v>
      </c>
      <c r="E8590" s="165">
        <f>+Exports!B8593</f>
        <v>20</v>
      </c>
      <c r="F8590" s="165">
        <f>+WEEKDAY(ExportsELAP[[#This Row],[Date Prevailing]],1)</f>
        <v>7</v>
      </c>
      <c r="G8590" s="165">
        <f>+COUNTIFS(ECR_Hours!$K$6:$K$7,ExportsELAP[[#This Row],[Date Prevailing]])</f>
        <v>0</v>
      </c>
      <c r="H8590" s="165">
        <f t="shared" si="539"/>
        <v>7</v>
      </c>
      <c r="I8590" s="166">
        <f>+Exports!G8593</f>
        <v>1.113999999999999</v>
      </c>
      <c r="J8590" s="166">
        <f>+'ELAP_IPCO-APND'!D8593</f>
        <v>260.89143000000001</v>
      </c>
      <c r="K8590" s="166">
        <f>+(ExportsELAP[[#This Row],[Exports kWh - MPT]]/1000)*ExportsELAP[[#This Row],[EIM Price]]</f>
        <v>0.2906330530199997</v>
      </c>
      <c r="L8590" s="167" t="str">
        <f>+INDEX(ECR_Hours!$I$12:$I$15,MATCH(ExportsELAP[[#This Row],[Date Prevailing]],ECR_Hours!$H$12:$H$15,1))</f>
        <v>NS</v>
      </c>
      <c r="M85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1" spans="1:13" x14ac:dyDescent="0.25">
      <c r="A8591" s="164">
        <f>+Exports!A8594</f>
        <v>44919</v>
      </c>
      <c r="B8591" s="165">
        <f t="shared" si="536"/>
        <v>2022</v>
      </c>
      <c r="C8591" s="165">
        <f t="shared" si="537"/>
        <v>12</v>
      </c>
      <c r="D8591" s="165">
        <f t="shared" si="538"/>
        <v>24</v>
      </c>
      <c r="E8591" s="165">
        <f>+Exports!B8594</f>
        <v>21</v>
      </c>
      <c r="F8591" s="165">
        <f>+WEEKDAY(ExportsELAP[[#This Row],[Date Prevailing]],1)</f>
        <v>7</v>
      </c>
      <c r="G8591" s="165">
        <f>+COUNTIFS(ECR_Hours!$K$6:$K$7,ExportsELAP[[#This Row],[Date Prevailing]])</f>
        <v>0</v>
      </c>
      <c r="H8591" s="165">
        <f t="shared" si="539"/>
        <v>7</v>
      </c>
      <c r="I8591" s="166">
        <f>+Exports!G8594</f>
        <v>1.1058999999999999</v>
      </c>
      <c r="J8591" s="166">
        <f>+'ELAP_IPCO-APND'!D8594</f>
        <v>240.35265999999999</v>
      </c>
      <c r="K8591" s="166">
        <f>+(ExportsELAP[[#This Row],[Exports kWh - MPT]]/1000)*ExportsELAP[[#This Row],[EIM Price]]</f>
        <v>0.26580600669399995</v>
      </c>
      <c r="L8591" s="167" t="str">
        <f>+INDEX(ECR_Hours!$I$12:$I$15,MATCH(ExportsELAP[[#This Row],[Date Prevailing]],ECR_Hours!$H$12:$H$15,1))</f>
        <v>NS</v>
      </c>
      <c r="M85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2" spans="1:13" x14ac:dyDescent="0.25">
      <c r="A8592" s="164">
        <f>+Exports!A8595</f>
        <v>44919</v>
      </c>
      <c r="B8592" s="165">
        <f t="shared" si="536"/>
        <v>2022</v>
      </c>
      <c r="C8592" s="165">
        <f t="shared" si="537"/>
        <v>12</v>
      </c>
      <c r="D8592" s="165">
        <f t="shared" si="538"/>
        <v>24</v>
      </c>
      <c r="E8592" s="165">
        <f>+Exports!B8595</f>
        <v>22</v>
      </c>
      <c r="F8592" s="165">
        <f>+WEEKDAY(ExportsELAP[[#This Row],[Date Prevailing]],1)</f>
        <v>7</v>
      </c>
      <c r="G8592" s="165">
        <f>+COUNTIFS(ECR_Hours!$K$6:$K$7,ExportsELAP[[#This Row],[Date Prevailing]])</f>
        <v>0</v>
      </c>
      <c r="H8592" s="165">
        <f t="shared" si="539"/>
        <v>7</v>
      </c>
      <c r="I8592" s="166">
        <f>+Exports!G8595</f>
        <v>1.6230000000000002</v>
      </c>
      <c r="J8592" s="166">
        <f>+'ELAP_IPCO-APND'!D8595</f>
        <v>235.06576999999999</v>
      </c>
      <c r="K8592" s="166">
        <f>+(ExportsELAP[[#This Row],[Exports kWh - MPT]]/1000)*ExportsELAP[[#This Row],[EIM Price]]</f>
        <v>0.38151174471000004</v>
      </c>
      <c r="L8592" s="167" t="str">
        <f>+INDEX(ECR_Hours!$I$12:$I$15,MATCH(ExportsELAP[[#This Row],[Date Prevailing]],ECR_Hours!$H$12:$H$15,1))</f>
        <v>NS</v>
      </c>
      <c r="M85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3" spans="1:13" x14ac:dyDescent="0.25">
      <c r="A8593" s="164">
        <f>+Exports!A8596</f>
        <v>44919</v>
      </c>
      <c r="B8593" s="165">
        <f t="shared" si="536"/>
        <v>2022</v>
      </c>
      <c r="C8593" s="165">
        <f t="shared" si="537"/>
        <v>12</v>
      </c>
      <c r="D8593" s="165">
        <f t="shared" si="538"/>
        <v>24</v>
      </c>
      <c r="E8593" s="165">
        <f>+Exports!B8596</f>
        <v>23</v>
      </c>
      <c r="F8593" s="165">
        <f>+WEEKDAY(ExportsELAP[[#This Row],[Date Prevailing]],1)</f>
        <v>7</v>
      </c>
      <c r="G8593" s="165">
        <f>+COUNTIFS(ECR_Hours!$K$6:$K$7,ExportsELAP[[#This Row],[Date Prevailing]])</f>
        <v>0</v>
      </c>
      <c r="H8593" s="165">
        <f t="shared" si="539"/>
        <v>7</v>
      </c>
      <c r="I8593" s="166">
        <f>+Exports!G8596</f>
        <v>1.5363999999999991</v>
      </c>
      <c r="J8593" s="166">
        <f>+'ELAP_IPCO-APND'!D8596</f>
        <v>225.43190000000001</v>
      </c>
      <c r="K8593" s="166">
        <f>+(ExportsELAP[[#This Row],[Exports kWh - MPT]]/1000)*ExportsELAP[[#This Row],[EIM Price]]</f>
        <v>0.34635357115999982</v>
      </c>
      <c r="L8593" s="167" t="str">
        <f>+INDEX(ECR_Hours!$I$12:$I$15,MATCH(ExportsELAP[[#This Row],[Date Prevailing]],ECR_Hours!$H$12:$H$15,1))</f>
        <v>NS</v>
      </c>
      <c r="M85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4" spans="1:13" x14ac:dyDescent="0.25">
      <c r="A8594" s="164">
        <f>+Exports!A8597</f>
        <v>44919</v>
      </c>
      <c r="B8594" s="165">
        <f t="shared" si="536"/>
        <v>2022</v>
      </c>
      <c r="C8594" s="165">
        <f t="shared" si="537"/>
        <v>12</v>
      </c>
      <c r="D8594" s="165">
        <f t="shared" si="538"/>
        <v>24</v>
      </c>
      <c r="E8594" s="165">
        <f>+Exports!B8597</f>
        <v>24</v>
      </c>
      <c r="F8594" s="165">
        <f>+WEEKDAY(ExportsELAP[[#This Row],[Date Prevailing]],1)</f>
        <v>7</v>
      </c>
      <c r="G8594" s="165">
        <f>+COUNTIFS(ECR_Hours!$K$6:$K$7,ExportsELAP[[#This Row],[Date Prevailing]])</f>
        <v>0</v>
      </c>
      <c r="H8594" s="165">
        <f t="shared" si="539"/>
        <v>7</v>
      </c>
      <c r="I8594" s="166">
        <f>+Exports!G8597</f>
        <v>1.9609000000000001</v>
      </c>
      <c r="J8594" s="166">
        <f>+'ELAP_IPCO-APND'!D8597</f>
        <v>232.56075000000001</v>
      </c>
      <c r="K8594" s="166">
        <f>+(ExportsELAP[[#This Row],[Exports kWh - MPT]]/1000)*ExportsELAP[[#This Row],[EIM Price]]</f>
        <v>0.45602837467500007</v>
      </c>
      <c r="L8594" s="167" t="str">
        <f>+INDEX(ECR_Hours!$I$12:$I$15,MATCH(ExportsELAP[[#This Row],[Date Prevailing]],ECR_Hours!$H$12:$H$15,1))</f>
        <v>NS</v>
      </c>
      <c r="M85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5" spans="1:13" x14ac:dyDescent="0.25">
      <c r="A8595" s="164">
        <f>+Exports!A8598</f>
        <v>44920</v>
      </c>
      <c r="B8595" s="165">
        <f t="shared" si="536"/>
        <v>2022</v>
      </c>
      <c r="C8595" s="165">
        <f t="shared" si="537"/>
        <v>12</v>
      </c>
      <c r="D8595" s="165">
        <f t="shared" si="538"/>
        <v>25</v>
      </c>
      <c r="E8595" s="165">
        <f>+Exports!B8598</f>
        <v>1</v>
      </c>
      <c r="F8595" s="165">
        <f>+WEEKDAY(ExportsELAP[[#This Row],[Date Prevailing]],1)</f>
        <v>1</v>
      </c>
      <c r="G8595" s="165">
        <f>+COUNTIFS(ECR_Hours!$K$6:$K$7,ExportsELAP[[#This Row],[Date Prevailing]])</f>
        <v>0</v>
      </c>
      <c r="H8595" s="165">
        <f t="shared" si="539"/>
        <v>1</v>
      </c>
      <c r="I8595" s="166">
        <f>+Exports!G8598</f>
        <v>1.9077000000000002</v>
      </c>
      <c r="J8595" s="166">
        <f>+'ELAP_IPCO-APND'!D8598</f>
        <v>222.68043</v>
      </c>
      <c r="K8595" s="166">
        <f>+(ExportsELAP[[#This Row],[Exports kWh - MPT]]/1000)*ExportsELAP[[#This Row],[EIM Price]]</f>
        <v>0.42480745631100003</v>
      </c>
      <c r="L8595" s="167" t="str">
        <f>+INDEX(ECR_Hours!$I$12:$I$15,MATCH(ExportsELAP[[#This Row],[Date Prevailing]],ECR_Hours!$H$12:$H$15,1))</f>
        <v>NS</v>
      </c>
      <c r="M85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6" spans="1:13" x14ac:dyDescent="0.25">
      <c r="A8596" s="164">
        <f>+Exports!A8599</f>
        <v>44920</v>
      </c>
      <c r="B8596" s="165">
        <f t="shared" si="536"/>
        <v>2022</v>
      </c>
      <c r="C8596" s="165">
        <f t="shared" si="537"/>
        <v>12</v>
      </c>
      <c r="D8596" s="165">
        <f t="shared" si="538"/>
        <v>25</v>
      </c>
      <c r="E8596" s="165">
        <f>+Exports!B8599</f>
        <v>2</v>
      </c>
      <c r="F8596" s="165">
        <f>+WEEKDAY(ExportsELAP[[#This Row],[Date Prevailing]],1)</f>
        <v>1</v>
      </c>
      <c r="G8596" s="165">
        <f>+COUNTIFS(ECR_Hours!$K$6:$K$7,ExportsELAP[[#This Row],[Date Prevailing]])</f>
        <v>0</v>
      </c>
      <c r="H8596" s="165">
        <f t="shared" si="539"/>
        <v>1</v>
      </c>
      <c r="I8596" s="166">
        <f>+Exports!G8599</f>
        <v>1.881699999999999</v>
      </c>
      <c r="J8596" s="166">
        <f>+'ELAP_IPCO-APND'!D8599</f>
        <v>232.80535</v>
      </c>
      <c r="K8596" s="166">
        <f>+(ExportsELAP[[#This Row],[Exports kWh - MPT]]/1000)*ExportsELAP[[#This Row],[EIM Price]]</f>
        <v>0.43806982709499975</v>
      </c>
      <c r="L8596" s="167" t="str">
        <f>+INDEX(ECR_Hours!$I$12:$I$15,MATCH(ExportsELAP[[#This Row],[Date Prevailing]],ECR_Hours!$H$12:$H$15,1))</f>
        <v>NS</v>
      </c>
      <c r="M85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7" spans="1:13" x14ac:dyDescent="0.25">
      <c r="A8597" s="164">
        <f>+Exports!A8600</f>
        <v>44920</v>
      </c>
      <c r="B8597" s="165">
        <f t="shared" si="536"/>
        <v>2022</v>
      </c>
      <c r="C8597" s="165">
        <f t="shared" si="537"/>
        <v>12</v>
      </c>
      <c r="D8597" s="165">
        <f t="shared" si="538"/>
        <v>25</v>
      </c>
      <c r="E8597" s="165">
        <f>+Exports!B8600</f>
        <v>3</v>
      </c>
      <c r="F8597" s="165">
        <f>+WEEKDAY(ExportsELAP[[#This Row],[Date Prevailing]],1)</f>
        <v>1</v>
      </c>
      <c r="G8597" s="165">
        <f>+COUNTIFS(ECR_Hours!$K$6:$K$7,ExportsELAP[[#This Row],[Date Prevailing]])</f>
        <v>0</v>
      </c>
      <c r="H8597" s="165">
        <f t="shared" si="539"/>
        <v>1</v>
      </c>
      <c r="I8597" s="166">
        <f>+Exports!G8600</f>
        <v>1.9867000000000001</v>
      </c>
      <c r="J8597" s="166">
        <f>+'ELAP_IPCO-APND'!D8600</f>
        <v>219.84616</v>
      </c>
      <c r="K8597" s="166">
        <f>+(ExportsELAP[[#This Row],[Exports kWh - MPT]]/1000)*ExportsELAP[[#This Row],[EIM Price]]</f>
        <v>0.43676836607200004</v>
      </c>
      <c r="L8597" s="167" t="str">
        <f>+INDEX(ECR_Hours!$I$12:$I$15,MATCH(ExportsELAP[[#This Row],[Date Prevailing]],ECR_Hours!$H$12:$H$15,1))</f>
        <v>NS</v>
      </c>
      <c r="M85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8" spans="1:13" x14ac:dyDescent="0.25">
      <c r="A8598" s="164">
        <f>+Exports!A8601</f>
        <v>44920</v>
      </c>
      <c r="B8598" s="165">
        <f t="shared" si="536"/>
        <v>2022</v>
      </c>
      <c r="C8598" s="165">
        <f t="shared" si="537"/>
        <v>12</v>
      </c>
      <c r="D8598" s="165">
        <f t="shared" si="538"/>
        <v>25</v>
      </c>
      <c r="E8598" s="165">
        <f>+Exports!B8601</f>
        <v>4</v>
      </c>
      <c r="F8598" s="165">
        <f>+WEEKDAY(ExportsELAP[[#This Row],[Date Prevailing]],1)</f>
        <v>1</v>
      </c>
      <c r="G8598" s="165">
        <f>+COUNTIFS(ECR_Hours!$K$6:$K$7,ExportsELAP[[#This Row],[Date Prevailing]])</f>
        <v>0</v>
      </c>
      <c r="H8598" s="165">
        <f t="shared" si="539"/>
        <v>1</v>
      </c>
      <c r="I8598" s="166">
        <f>+Exports!G8601</f>
        <v>1.8472999999999997</v>
      </c>
      <c r="J8598" s="166">
        <f>+'ELAP_IPCO-APND'!D8601</f>
        <v>209.22497000000001</v>
      </c>
      <c r="K8598" s="166">
        <f>+(ExportsELAP[[#This Row],[Exports kWh - MPT]]/1000)*ExportsELAP[[#This Row],[EIM Price]]</f>
        <v>0.38650128708099996</v>
      </c>
      <c r="L8598" s="167" t="str">
        <f>+INDEX(ECR_Hours!$I$12:$I$15,MATCH(ExportsELAP[[#This Row],[Date Prevailing]],ECR_Hours!$H$12:$H$15,1))</f>
        <v>NS</v>
      </c>
      <c r="M85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599" spans="1:13" x14ac:dyDescent="0.25">
      <c r="A8599" s="164">
        <f>+Exports!A8602</f>
        <v>44920</v>
      </c>
      <c r="B8599" s="165">
        <f t="shared" si="536"/>
        <v>2022</v>
      </c>
      <c r="C8599" s="165">
        <f t="shared" si="537"/>
        <v>12</v>
      </c>
      <c r="D8599" s="165">
        <f t="shared" si="538"/>
        <v>25</v>
      </c>
      <c r="E8599" s="165">
        <f>+Exports!B8602</f>
        <v>5</v>
      </c>
      <c r="F8599" s="165">
        <f>+WEEKDAY(ExportsELAP[[#This Row],[Date Prevailing]],1)</f>
        <v>1</v>
      </c>
      <c r="G8599" s="165">
        <f>+COUNTIFS(ECR_Hours!$K$6:$K$7,ExportsELAP[[#This Row],[Date Prevailing]])</f>
        <v>0</v>
      </c>
      <c r="H8599" s="165">
        <f t="shared" si="539"/>
        <v>1</v>
      </c>
      <c r="I8599" s="166">
        <f>+Exports!G8602</f>
        <v>3.6922999999999999</v>
      </c>
      <c r="J8599" s="166">
        <f>+'ELAP_IPCO-APND'!D8602</f>
        <v>205.05314999999999</v>
      </c>
      <c r="K8599" s="166">
        <f>+(ExportsELAP[[#This Row],[Exports kWh - MPT]]/1000)*ExportsELAP[[#This Row],[EIM Price]]</f>
        <v>0.7571177457449999</v>
      </c>
      <c r="L8599" s="167" t="str">
        <f>+INDEX(ECR_Hours!$I$12:$I$15,MATCH(ExportsELAP[[#This Row],[Date Prevailing]],ECR_Hours!$H$12:$H$15,1))</f>
        <v>NS</v>
      </c>
      <c r="M85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0" spans="1:13" x14ac:dyDescent="0.25">
      <c r="A8600" s="164">
        <f>+Exports!A8603</f>
        <v>44920</v>
      </c>
      <c r="B8600" s="165">
        <f t="shared" si="536"/>
        <v>2022</v>
      </c>
      <c r="C8600" s="165">
        <f t="shared" si="537"/>
        <v>12</v>
      </c>
      <c r="D8600" s="165">
        <f t="shared" si="538"/>
        <v>25</v>
      </c>
      <c r="E8600" s="165">
        <f>+Exports!B8603</f>
        <v>6</v>
      </c>
      <c r="F8600" s="165">
        <f>+WEEKDAY(ExportsELAP[[#This Row],[Date Prevailing]],1)</f>
        <v>1</v>
      </c>
      <c r="G8600" s="165">
        <f>+COUNTIFS(ECR_Hours!$K$6:$K$7,ExportsELAP[[#This Row],[Date Prevailing]])</f>
        <v>0</v>
      </c>
      <c r="H8600" s="165">
        <f t="shared" si="539"/>
        <v>1</v>
      </c>
      <c r="I8600" s="166">
        <f>+Exports!G8603</f>
        <v>3.0443000000000002</v>
      </c>
      <c r="J8600" s="166">
        <f>+'ELAP_IPCO-APND'!D8603</f>
        <v>202.14373000000001</v>
      </c>
      <c r="K8600" s="166">
        <f>+(ExportsELAP[[#This Row],[Exports kWh - MPT]]/1000)*ExportsELAP[[#This Row],[EIM Price]]</f>
        <v>0.61538615723900003</v>
      </c>
      <c r="L8600" s="167" t="str">
        <f>+INDEX(ECR_Hours!$I$12:$I$15,MATCH(ExportsELAP[[#This Row],[Date Prevailing]],ECR_Hours!$H$12:$H$15,1))</f>
        <v>NS</v>
      </c>
      <c r="M86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1" spans="1:13" x14ac:dyDescent="0.25">
      <c r="A8601" s="164">
        <f>+Exports!A8604</f>
        <v>44920</v>
      </c>
      <c r="B8601" s="165">
        <f t="shared" si="536"/>
        <v>2022</v>
      </c>
      <c r="C8601" s="165">
        <f t="shared" si="537"/>
        <v>12</v>
      </c>
      <c r="D8601" s="165">
        <f t="shared" si="538"/>
        <v>25</v>
      </c>
      <c r="E8601" s="165">
        <f>+Exports!B8604</f>
        <v>7</v>
      </c>
      <c r="F8601" s="165">
        <f>+WEEKDAY(ExportsELAP[[#This Row],[Date Prevailing]],1)</f>
        <v>1</v>
      </c>
      <c r="G8601" s="165">
        <f>+COUNTIFS(ECR_Hours!$K$6:$K$7,ExportsELAP[[#This Row],[Date Prevailing]])</f>
        <v>0</v>
      </c>
      <c r="H8601" s="165">
        <f t="shared" si="539"/>
        <v>1</v>
      </c>
      <c r="I8601" s="166">
        <f>+Exports!G8604</f>
        <v>3.7963999999999998</v>
      </c>
      <c r="J8601" s="166">
        <f>+'ELAP_IPCO-APND'!D8604</f>
        <v>210.11272</v>
      </c>
      <c r="K8601" s="166">
        <f>+(ExportsELAP[[#This Row],[Exports kWh - MPT]]/1000)*ExportsELAP[[#This Row],[EIM Price]]</f>
        <v>0.79767193020799987</v>
      </c>
      <c r="L8601" s="167" t="str">
        <f>+INDEX(ECR_Hours!$I$12:$I$15,MATCH(ExportsELAP[[#This Row],[Date Prevailing]],ECR_Hours!$H$12:$H$15,1))</f>
        <v>NS</v>
      </c>
      <c r="M86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2" spans="1:13" x14ac:dyDescent="0.25">
      <c r="A8602" s="164">
        <f>+Exports!A8605</f>
        <v>44920</v>
      </c>
      <c r="B8602" s="165">
        <f t="shared" si="536"/>
        <v>2022</v>
      </c>
      <c r="C8602" s="165">
        <f t="shared" si="537"/>
        <v>12</v>
      </c>
      <c r="D8602" s="165">
        <f t="shared" si="538"/>
        <v>25</v>
      </c>
      <c r="E8602" s="165">
        <f>+Exports!B8605</f>
        <v>8</v>
      </c>
      <c r="F8602" s="165">
        <f>+WEEKDAY(ExportsELAP[[#This Row],[Date Prevailing]],1)</f>
        <v>1</v>
      </c>
      <c r="G8602" s="165">
        <f>+COUNTIFS(ECR_Hours!$K$6:$K$7,ExportsELAP[[#This Row],[Date Prevailing]])</f>
        <v>0</v>
      </c>
      <c r="H8602" s="165">
        <f t="shared" si="539"/>
        <v>1</v>
      </c>
      <c r="I8602" s="166">
        <f>+Exports!G8605</f>
        <v>2.1250999999999998</v>
      </c>
      <c r="J8602" s="166">
        <f>+'ELAP_IPCO-APND'!D8605</f>
        <v>228.41568000000001</v>
      </c>
      <c r="K8602" s="166">
        <f>+(ExportsELAP[[#This Row],[Exports kWh - MPT]]/1000)*ExportsELAP[[#This Row],[EIM Price]]</f>
        <v>0.48540616156799993</v>
      </c>
      <c r="L8602" s="167" t="str">
        <f>+INDEX(ECR_Hours!$I$12:$I$15,MATCH(ExportsELAP[[#This Row],[Date Prevailing]],ECR_Hours!$H$12:$H$15,1))</f>
        <v>NS</v>
      </c>
      <c r="M86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3" spans="1:13" x14ac:dyDescent="0.25">
      <c r="A8603" s="164">
        <f>+Exports!A8606</f>
        <v>44920</v>
      </c>
      <c r="B8603" s="165">
        <f t="shared" si="536"/>
        <v>2022</v>
      </c>
      <c r="C8603" s="165">
        <f t="shared" si="537"/>
        <v>12</v>
      </c>
      <c r="D8603" s="165">
        <f t="shared" si="538"/>
        <v>25</v>
      </c>
      <c r="E8603" s="165">
        <f>+Exports!B8606</f>
        <v>9</v>
      </c>
      <c r="F8603" s="165">
        <f>+WEEKDAY(ExportsELAP[[#This Row],[Date Prevailing]],1)</f>
        <v>1</v>
      </c>
      <c r="G8603" s="165">
        <f>+COUNTIFS(ECR_Hours!$K$6:$K$7,ExportsELAP[[#This Row],[Date Prevailing]])</f>
        <v>0</v>
      </c>
      <c r="H8603" s="165">
        <f t="shared" si="539"/>
        <v>1</v>
      </c>
      <c r="I8603" s="166">
        <f>+Exports!G8606</f>
        <v>658.39269999999999</v>
      </c>
      <c r="J8603" s="166">
        <f>+'ELAP_IPCO-APND'!D8606</f>
        <v>227.55506</v>
      </c>
      <c r="K8603" s="166">
        <f>+(ExportsELAP[[#This Row],[Exports kWh - MPT]]/1000)*ExportsELAP[[#This Row],[EIM Price]]</f>
        <v>149.820590352062</v>
      </c>
      <c r="L8603" s="167" t="str">
        <f>+INDEX(ECR_Hours!$I$12:$I$15,MATCH(ExportsELAP[[#This Row],[Date Prevailing]],ECR_Hours!$H$12:$H$15,1))</f>
        <v>NS</v>
      </c>
      <c r="M86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4" spans="1:13" x14ac:dyDescent="0.25">
      <c r="A8604" s="164">
        <f>+Exports!A8607</f>
        <v>44920</v>
      </c>
      <c r="B8604" s="165">
        <f t="shared" si="536"/>
        <v>2022</v>
      </c>
      <c r="C8604" s="165">
        <f t="shared" si="537"/>
        <v>12</v>
      </c>
      <c r="D8604" s="165">
        <f t="shared" si="538"/>
        <v>25</v>
      </c>
      <c r="E8604" s="165">
        <f>+Exports!B8607</f>
        <v>10</v>
      </c>
      <c r="F8604" s="165">
        <f>+WEEKDAY(ExportsELAP[[#This Row],[Date Prevailing]],1)</f>
        <v>1</v>
      </c>
      <c r="G8604" s="165">
        <f>+COUNTIFS(ECR_Hours!$K$6:$K$7,ExportsELAP[[#This Row],[Date Prevailing]])</f>
        <v>0</v>
      </c>
      <c r="H8604" s="165">
        <f t="shared" si="539"/>
        <v>1</v>
      </c>
      <c r="I8604" s="166">
        <f>+Exports!G8607</f>
        <v>2962.7002000000002</v>
      </c>
      <c r="J8604" s="166">
        <f>+'ELAP_IPCO-APND'!D8607</f>
        <v>202.27627000000001</v>
      </c>
      <c r="K8604" s="166">
        <f>+(ExportsELAP[[#This Row],[Exports kWh - MPT]]/1000)*ExportsELAP[[#This Row],[EIM Price]]</f>
        <v>599.28394558425407</v>
      </c>
      <c r="L8604" s="167" t="str">
        <f>+INDEX(ECR_Hours!$I$12:$I$15,MATCH(ExportsELAP[[#This Row],[Date Prevailing]],ECR_Hours!$H$12:$H$15,1))</f>
        <v>NS</v>
      </c>
      <c r="M86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5" spans="1:13" x14ac:dyDescent="0.25">
      <c r="A8605" s="164">
        <f>+Exports!A8608</f>
        <v>44920</v>
      </c>
      <c r="B8605" s="165">
        <f t="shared" si="536"/>
        <v>2022</v>
      </c>
      <c r="C8605" s="165">
        <f t="shared" si="537"/>
        <v>12</v>
      </c>
      <c r="D8605" s="165">
        <f t="shared" si="538"/>
        <v>25</v>
      </c>
      <c r="E8605" s="165">
        <f>+Exports!B8608</f>
        <v>11</v>
      </c>
      <c r="F8605" s="165">
        <f>+WEEKDAY(ExportsELAP[[#This Row],[Date Prevailing]],1)</f>
        <v>1</v>
      </c>
      <c r="G8605" s="165">
        <f>+COUNTIFS(ECR_Hours!$K$6:$K$7,ExportsELAP[[#This Row],[Date Prevailing]])</f>
        <v>0</v>
      </c>
      <c r="H8605" s="165">
        <f t="shared" si="539"/>
        <v>1</v>
      </c>
      <c r="I8605" s="166">
        <f>+Exports!G8608</f>
        <v>5888.4353000000001</v>
      </c>
      <c r="J8605" s="166">
        <f>+'ELAP_IPCO-APND'!D8608</f>
        <v>180.5736</v>
      </c>
      <c r="K8605" s="166">
        <f>+(ExportsELAP[[#This Row],[Exports kWh - MPT]]/1000)*ExportsELAP[[#This Row],[EIM Price]]</f>
        <v>1063.29596048808</v>
      </c>
      <c r="L8605" s="167" t="str">
        <f>+INDEX(ECR_Hours!$I$12:$I$15,MATCH(ExportsELAP[[#This Row],[Date Prevailing]],ECR_Hours!$H$12:$H$15,1))</f>
        <v>NS</v>
      </c>
      <c r="M86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6" spans="1:13" x14ac:dyDescent="0.25">
      <c r="A8606" s="164">
        <f>+Exports!A8609</f>
        <v>44920</v>
      </c>
      <c r="B8606" s="165">
        <f t="shared" si="536"/>
        <v>2022</v>
      </c>
      <c r="C8606" s="165">
        <f t="shared" si="537"/>
        <v>12</v>
      </c>
      <c r="D8606" s="165">
        <f t="shared" si="538"/>
        <v>25</v>
      </c>
      <c r="E8606" s="165">
        <f>+Exports!B8609</f>
        <v>12</v>
      </c>
      <c r="F8606" s="165">
        <f>+WEEKDAY(ExportsELAP[[#This Row],[Date Prevailing]],1)</f>
        <v>1</v>
      </c>
      <c r="G8606" s="165">
        <f>+COUNTIFS(ECR_Hours!$K$6:$K$7,ExportsELAP[[#This Row],[Date Prevailing]])</f>
        <v>0</v>
      </c>
      <c r="H8606" s="165">
        <f t="shared" si="539"/>
        <v>1</v>
      </c>
      <c r="I8606" s="166">
        <f>+Exports!G8609</f>
        <v>5670.9767999999995</v>
      </c>
      <c r="J8606" s="166">
        <f>+'ELAP_IPCO-APND'!D8609</f>
        <v>212.91827000000001</v>
      </c>
      <c r="K8606" s="166">
        <f>+(ExportsELAP[[#This Row],[Exports kWh - MPT]]/1000)*ExportsELAP[[#This Row],[EIM Price]]</f>
        <v>1207.4545694661358</v>
      </c>
      <c r="L8606" s="167" t="str">
        <f>+INDEX(ECR_Hours!$I$12:$I$15,MATCH(ExportsELAP[[#This Row],[Date Prevailing]],ECR_Hours!$H$12:$H$15,1))</f>
        <v>NS</v>
      </c>
      <c r="M86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7" spans="1:13" x14ac:dyDescent="0.25">
      <c r="A8607" s="164">
        <f>+Exports!A8610</f>
        <v>44920</v>
      </c>
      <c r="B8607" s="165">
        <f t="shared" si="536"/>
        <v>2022</v>
      </c>
      <c r="C8607" s="165">
        <f t="shared" si="537"/>
        <v>12</v>
      </c>
      <c r="D8607" s="165">
        <f t="shared" si="538"/>
        <v>25</v>
      </c>
      <c r="E8607" s="165">
        <f>+Exports!B8610</f>
        <v>13</v>
      </c>
      <c r="F8607" s="165">
        <f>+WEEKDAY(ExportsELAP[[#This Row],[Date Prevailing]],1)</f>
        <v>1</v>
      </c>
      <c r="G8607" s="165">
        <f>+COUNTIFS(ECR_Hours!$K$6:$K$7,ExportsELAP[[#This Row],[Date Prevailing]])</f>
        <v>0</v>
      </c>
      <c r="H8607" s="165">
        <f t="shared" si="539"/>
        <v>1</v>
      </c>
      <c r="I8607" s="166">
        <f>+Exports!G8610</f>
        <v>10039.100999999999</v>
      </c>
      <c r="J8607" s="166">
        <f>+'ELAP_IPCO-APND'!D8610</f>
        <v>210.72656000000001</v>
      </c>
      <c r="K8607" s="166">
        <f>+(ExportsELAP[[#This Row],[Exports kWh - MPT]]/1000)*ExportsELAP[[#This Row],[EIM Price]]</f>
        <v>2115.5052192225598</v>
      </c>
      <c r="L8607" s="167" t="str">
        <f>+INDEX(ECR_Hours!$I$12:$I$15,MATCH(ExportsELAP[[#This Row],[Date Prevailing]],ECR_Hours!$H$12:$H$15,1))</f>
        <v>NS</v>
      </c>
      <c r="M86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8" spans="1:13" x14ac:dyDescent="0.25">
      <c r="A8608" s="164">
        <f>+Exports!A8611</f>
        <v>44920</v>
      </c>
      <c r="B8608" s="165">
        <f t="shared" si="536"/>
        <v>2022</v>
      </c>
      <c r="C8608" s="165">
        <f t="shared" si="537"/>
        <v>12</v>
      </c>
      <c r="D8608" s="165">
        <f t="shared" si="538"/>
        <v>25</v>
      </c>
      <c r="E8608" s="165">
        <f>+Exports!B8611</f>
        <v>14</v>
      </c>
      <c r="F8608" s="165">
        <f>+WEEKDAY(ExportsELAP[[#This Row],[Date Prevailing]],1)</f>
        <v>1</v>
      </c>
      <c r="G8608" s="165">
        <f>+COUNTIFS(ECR_Hours!$K$6:$K$7,ExportsELAP[[#This Row],[Date Prevailing]])</f>
        <v>0</v>
      </c>
      <c r="H8608" s="165">
        <f t="shared" si="539"/>
        <v>1</v>
      </c>
      <c r="I8608" s="166">
        <f>+Exports!G8611</f>
        <v>8576.4200999999994</v>
      </c>
      <c r="J8608" s="166">
        <f>+'ELAP_IPCO-APND'!D8611</f>
        <v>214.71528000000001</v>
      </c>
      <c r="K8608" s="166">
        <f>+(ExportsELAP[[#This Row],[Exports kWh - MPT]]/1000)*ExportsELAP[[#This Row],[EIM Price]]</f>
        <v>1841.488443169128</v>
      </c>
      <c r="L8608" s="167" t="str">
        <f>+INDEX(ECR_Hours!$I$12:$I$15,MATCH(ExportsELAP[[#This Row],[Date Prevailing]],ECR_Hours!$H$12:$H$15,1))</f>
        <v>NS</v>
      </c>
      <c r="M86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09" spans="1:13" x14ac:dyDescent="0.25">
      <c r="A8609" s="164">
        <f>+Exports!A8612</f>
        <v>44920</v>
      </c>
      <c r="B8609" s="165">
        <f t="shared" si="536"/>
        <v>2022</v>
      </c>
      <c r="C8609" s="165">
        <f t="shared" si="537"/>
        <v>12</v>
      </c>
      <c r="D8609" s="165">
        <f t="shared" si="538"/>
        <v>25</v>
      </c>
      <c r="E8609" s="165">
        <f>+Exports!B8612</f>
        <v>15</v>
      </c>
      <c r="F8609" s="165">
        <f>+WEEKDAY(ExportsELAP[[#This Row],[Date Prevailing]],1)</f>
        <v>1</v>
      </c>
      <c r="G8609" s="165">
        <f>+COUNTIFS(ECR_Hours!$K$6:$K$7,ExportsELAP[[#This Row],[Date Prevailing]])</f>
        <v>0</v>
      </c>
      <c r="H8609" s="165">
        <f t="shared" si="539"/>
        <v>1</v>
      </c>
      <c r="I8609" s="166">
        <f>+Exports!G8612</f>
        <v>7621.0958999999993</v>
      </c>
      <c r="J8609" s="166">
        <f>+'ELAP_IPCO-APND'!D8612</f>
        <v>199.53702000000001</v>
      </c>
      <c r="K8609" s="166">
        <f>+(ExportsELAP[[#This Row],[Exports kWh - MPT]]/1000)*ExportsELAP[[#This Row],[EIM Price]]</f>
        <v>1520.6907650202179</v>
      </c>
      <c r="L8609" s="167" t="str">
        <f>+INDEX(ECR_Hours!$I$12:$I$15,MATCH(ExportsELAP[[#This Row],[Date Prevailing]],ECR_Hours!$H$12:$H$15,1))</f>
        <v>NS</v>
      </c>
      <c r="M86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0" spans="1:13" x14ac:dyDescent="0.25">
      <c r="A8610" s="164">
        <f>+Exports!A8613</f>
        <v>44920</v>
      </c>
      <c r="B8610" s="165">
        <f t="shared" si="536"/>
        <v>2022</v>
      </c>
      <c r="C8610" s="165">
        <f t="shared" si="537"/>
        <v>12</v>
      </c>
      <c r="D8610" s="165">
        <f t="shared" si="538"/>
        <v>25</v>
      </c>
      <c r="E8610" s="165">
        <f>+Exports!B8613</f>
        <v>16</v>
      </c>
      <c r="F8610" s="165">
        <f>+WEEKDAY(ExportsELAP[[#This Row],[Date Prevailing]],1)</f>
        <v>1</v>
      </c>
      <c r="G8610" s="165">
        <f>+COUNTIFS(ECR_Hours!$K$6:$K$7,ExportsELAP[[#This Row],[Date Prevailing]])</f>
        <v>0</v>
      </c>
      <c r="H8610" s="165">
        <f t="shared" si="539"/>
        <v>1</v>
      </c>
      <c r="I8610" s="166">
        <f>+Exports!G8613</f>
        <v>3031.8395</v>
      </c>
      <c r="J8610" s="166">
        <f>+'ELAP_IPCO-APND'!D8613</f>
        <v>205.94662</v>
      </c>
      <c r="K8610" s="166">
        <f>+(ExportsELAP[[#This Row],[Exports kWh - MPT]]/1000)*ExportsELAP[[#This Row],[EIM Price]]</f>
        <v>624.39709740749004</v>
      </c>
      <c r="L8610" s="167" t="str">
        <f>+INDEX(ECR_Hours!$I$12:$I$15,MATCH(ExportsELAP[[#This Row],[Date Prevailing]],ECR_Hours!$H$12:$H$15,1))</f>
        <v>NS</v>
      </c>
      <c r="M86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1" spans="1:13" x14ac:dyDescent="0.25">
      <c r="A8611" s="164">
        <f>+Exports!A8614</f>
        <v>44920</v>
      </c>
      <c r="B8611" s="165">
        <f t="shared" si="536"/>
        <v>2022</v>
      </c>
      <c r="C8611" s="165">
        <f t="shared" si="537"/>
        <v>12</v>
      </c>
      <c r="D8611" s="165">
        <f t="shared" si="538"/>
        <v>25</v>
      </c>
      <c r="E8611" s="165">
        <f>+Exports!B8614</f>
        <v>17</v>
      </c>
      <c r="F8611" s="165">
        <f>+WEEKDAY(ExportsELAP[[#This Row],[Date Prevailing]],1)</f>
        <v>1</v>
      </c>
      <c r="G8611" s="165">
        <f>+COUNTIFS(ECR_Hours!$K$6:$K$7,ExportsELAP[[#This Row],[Date Prevailing]])</f>
        <v>0</v>
      </c>
      <c r="H8611" s="165">
        <f t="shared" si="539"/>
        <v>1</v>
      </c>
      <c r="I8611" s="166">
        <f>+Exports!G8614</f>
        <v>504.34650000000005</v>
      </c>
      <c r="J8611" s="166">
        <f>+'ELAP_IPCO-APND'!D8614</f>
        <v>191.76629</v>
      </c>
      <c r="K8611" s="166">
        <f>+(ExportsELAP[[#This Row],[Exports kWh - MPT]]/1000)*ExportsELAP[[#This Row],[EIM Price]]</f>
        <v>96.716657179485011</v>
      </c>
      <c r="L8611" s="167" t="str">
        <f>+INDEX(ECR_Hours!$I$12:$I$15,MATCH(ExportsELAP[[#This Row],[Date Prevailing]],ECR_Hours!$H$12:$H$15,1))</f>
        <v>NS</v>
      </c>
      <c r="M86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2" spans="1:13" x14ac:dyDescent="0.25">
      <c r="A8612" s="164">
        <f>+Exports!A8615</f>
        <v>44920</v>
      </c>
      <c r="B8612" s="165">
        <f t="shared" si="536"/>
        <v>2022</v>
      </c>
      <c r="C8612" s="165">
        <f t="shared" si="537"/>
        <v>12</v>
      </c>
      <c r="D8612" s="165">
        <f t="shared" si="538"/>
        <v>25</v>
      </c>
      <c r="E8612" s="165">
        <f>+Exports!B8615</f>
        <v>18</v>
      </c>
      <c r="F8612" s="165">
        <f>+WEEKDAY(ExportsELAP[[#This Row],[Date Prevailing]],1)</f>
        <v>1</v>
      </c>
      <c r="G8612" s="165">
        <f>+COUNTIFS(ECR_Hours!$K$6:$K$7,ExportsELAP[[#This Row],[Date Prevailing]])</f>
        <v>0</v>
      </c>
      <c r="H8612" s="165">
        <f t="shared" si="539"/>
        <v>1</v>
      </c>
      <c r="I8612" s="166">
        <f>+Exports!G8615</f>
        <v>2.6505000000000001</v>
      </c>
      <c r="J8612" s="166">
        <f>+'ELAP_IPCO-APND'!D8615</f>
        <v>233.73327</v>
      </c>
      <c r="K8612" s="166">
        <f>+(ExportsELAP[[#This Row],[Exports kWh - MPT]]/1000)*ExportsELAP[[#This Row],[EIM Price]]</f>
        <v>0.619510032135</v>
      </c>
      <c r="L8612" s="167" t="str">
        <f>+INDEX(ECR_Hours!$I$12:$I$15,MATCH(ExportsELAP[[#This Row],[Date Prevailing]],ECR_Hours!$H$12:$H$15,1))</f>
        <v>NS</v>
      </c>
      <c r="M86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3" spans="1:13" x14ac:dyDescent="0.25">
      <c r="A8613" s="164">
        <f>+Exports!A8616</f>
        <v>44920</v>
      </c>
      <c r="B8613" s="165">
        <f t="shared" si="536"/>
        <v>2022</v>
      </c>
      <c r="C8613" s="165">
        <f t="shared" si="537"/>
        <v>12</v>
      </c>
      <c r="D8613" s="165">
        <f t="shared" si="538"/>
        <v>25</v>
      </c>
      <c r="E8613" s="165">
        <f>+Exports!B8616</f>
        <v>19</v>
      </c>
      <c r="F8613" s="165">
        <f>+WEEKDAY(ExportsELAP[[#This Row],[Date Prevailing]],1)</f>
        <v>1</v>
      </c>
      <c r="G8613" s="165">
        <f>+COUNTIFS(ECR_Hours!$K$6:$K$7,ExportsELAP[[#This Row],[Date Prevailing]])</f>
        <v>0</v>
      </c>
      <c r="H8613" s="165">
        <f t="shared" si="539"/>
        <v>1</v>
      </c>
      <c r="I8613" s="166">
        <f>+Exports!G8616</f>
        <v>1.3407</v>
      </c>
      <c r="J8613" s="166">
        <f>+'ELAP_IPCO-APND'!D8616</f>
        <v>233.85337000000001</v>
      </c>
      <c r="K8613" s="166">
        <f>+(ExportsELAP[[#This Row],[Exports kWh - MPT]]/1000)*ExportsELAP[[#This Row],[EIM Price]]</f>
        <v>0.31352721315900001</v>
      </c>
      <c r="L8613" s="167" t="str">
        <f>+INDEX(ECR_Hours!$I$12:$I$15,MATCH(ExportsELAP[[#This Row],[Date Prevailing]],ECR_Hours!$H$12:$H$15,1))</f>
        <v>NS</v>
      </c>
      <c r="M86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4" spans="1:13" x14ac:dyDescent="0.25">
      <c r="A8614" s="164">
        <f>+Exports!A8617</f>
        <v>44920</v>
      </c>
      <c r="B8614" s="165">
        <f t="shared" si="536"/>
        <v>2022</v>
      </c>
      <c r="C8614" s="165">
        <f t="shared" si="537"/>
        <v>12</v>
      </c>
      <c r="D8614" s="165">
        <f t="shared" si="538"/>
        <v>25</v>
      </c>
      <c r="E8614" s="165">
        <f>+Exports!B8617</f>
        <v>20</v>
      </c>
      <c r="F8614" s="165">
        <f>+WEEKDAY(ExportsELAP[[#This Row],[Date Prevailing]],1)</f>
        <v>1</v>
      </c>
      <c r="G8614" s="165">
        <f>+COUNTIFS(ECR_Hours!$K$6:$K$7,ExportsELAP[[#This Row],[Date Prevailing]])</f>
        <v>0</v>
      </c>
      <c r="H8614" s="165">
        <f t="shared" si="539"/>
        <v>1</v>
      </c>
      <c r="I8614" s="166">
        <f>+Exports!G8617</f>
        <v>1.8128999999999993</v>
      </c>
      <c r="J8614" s="166">
        <f>+'ELAP_IPCO-APND'!D8617</f>
        <v>221.16867999999999</v>
      </c>
      <c r="K8614" s="166">
        <f>+(ExportsELAP[[#This Row],[Exports kWh - MPT]]/1000)*ExportsELAP[[#This Row],[EIM Price]]</f>
        <v>0.40095669997199984</v>
      </c>
      <c r="L8614" s="167" t="str">
        <f>+INDEX(ECR_Hours!$I$12:$I$15,MATCH(ExportsELAP[[#This Row],[Date Prevailing]],ECR_Hours!$H$12:$H$15,1))</f>
        <v>NS</v>
      </c>
      <c r="M86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5" spans="1:13" x14ac:dyDescent="0.25">
      <c r="A8615" s="164">
        <f>+Exports!A8618</f>
        <v>44920</v>
      </c>
      <c r="B8615" s="165">
        <f t="shared" si="536"/>
        <v>2022</v>
      </c>
      <c r="C8615" s="165">
        <f t="shared" si="537"/>
        <v>12</v>
      </c>
      <c r="D8615" s="165">
        <f t="shared" si="538"/>
        <v>25</v>
      </c>
      <c r="E8615" s="165">
        <f>+Exports!B8618</f>
        <v>21</v>
      </c>
      <c r="F8615" s="165">
        <f>+WEEKDAY(ExportsELAP[[#This Row],[Date Prevailing]],1)</f>
        <v>1</v>
      </c>
      <c r="G8615" s="165">
        <f>+COUNTIFS(ECR_Hours!$K$6:$K$7,ExportsELAP[[#This Row],[Date Prevailing]])</f>
        <v>0</v>
      </c>
      <c r="H8615" s="165">
        <f t="shared" si="539"/>
        <v>1</v>
      </c>
      <c r="I8615" s="166">
        <f>+Exports!G8618</f>
        <v>1.9258999999999999</v>
      </c>
      <c r="J8615" s="166">
        <f>+'ELAP_IPCO-APND'!D8618</f>
        <v>204.07915</v>
      </c>
      <c r="K8615" s="166">
        <f>+(ExportsELAP[[#This Row],[Exports kWh - MPT]]/1000)*ExportsELAP[[#This Row],[EIM Price]]</f>
        <v>0.393036034985</v>
      </c>
      <c r="L8615" s="167" t="str">
        <f>+INDEX(ECR_Hours!$I$12:$I$15,MATCH(ExportsELAP[[#This Row],[Date Prevailing]],ECR_Hours!$H$12:$H$15,1))</f>
        <v>NS</v>
      </c>
      <c r="M86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6" spans="1:13" x14ac:dyDescent="0.25">
      <c r="A8616" s="164">
        <f>+Exports!A8619</f>
        <v>44920</v>
      </c>
      <c r="B8616" s="165">
        <f t="shared" si="536"/>
        <v>2022</v>
      </c>
      <c r="C8616" s="165">
        <f t="shared" si="537"/>
        <v>12</v>
      </c>
      <c r="D8616" s="165">
        <f t="shared" si="538"/>
        <v>25</v>
      </c>
      <c r="E8616" s="165">
        <f>+Exports!B8619</f>
        <v>22</v>
      </c>
      <c r="F8616" s="165">
        <f>+WEEKDAY(ExportsELAP[[#This Row],[Date Prevailing]],1)</f>
        <v>1</v>
      </c>
      <c r="G8616" s="165">
        <f>+COUNTIFS(ECR_Hours!$K$6:$K$7,ExportsELAP[[#This Row],[Date Prevailing]])</f>
        <v>0</v>
      </c>
      <c r="H8616" s="165">
        <f t="shared" si="539"/>
        <v>1</v>
      </c>
      <c r="I8616" s="166">
        <f>+Exports!G8619</f>
        <v>2.2544999999999904</v>
      </c>
      <c r="J8616" s="166">
        <f>+'ELAP_IPCO-APND'!D8619</f>
        <v>215.45491000000001</v>
      </c>
      <c r="K8616" s="166">
        <f>+(ExportsELAP[[#This Row],[Exports kWh - MPT]]/1000)*ExportsELAP[[#This Row],[EIM Price]]</f>
        <v>0.48574309459499798</v>
      </c>
      <c r="L8616" s="167" t="str">
        <f>+INDEX(ECR_Hours!$I$12:$I$15,MATCH(ExportsELAP[[#This Row],[Date Prevailing]],ECR_Hours!$H$12:$H$15,1))</f>
        <v>NS</v>
      </c>
      <c r="M86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7" spans="1:13" x14ac:dyDescent="0.25">
      <c r="A8617" s="164">
        <f>+Exports!A8620</f>
        <v>44920</v>
      </c>
      <c r="B8617" s="165">
        <f t="shared" si="536"/>
        <v>2022</v>
      </c>
      <c r="C8617" s="165">
        <f t="shared" si="537"/>
        <v>12</v>
      </c>
      <c r="D8617" s="165">
        <f t="shared" si="538"/>
        <v>25</v>
      </c>
      <c r="E8617" s="165">
        <f>+Exports!B8620</f>
        <v>23</v>
      </c>
      <c r="F8617" s="165">
        <f>+WEEKDAY(ExportsELAP[[#This Row],[Date Prevailing]],1)</f>
        <v>1</v>
      </c>
      <c r="G8617" s="165">
        <f>+COUNTIFS(ECR_Hours!$K$6:$K$7,ExportsELAP[[#This Row],[Date Prevailing]])</f>
        <v>0</v>
      </c>
      <c r="H8617" s="165">
        <f t="shared" si="539"/>
        <v>1</v>
      </c>
      <c r="I8617" s="166">
        <f>+Exports!G8620</f>
        <v>3.605</v>
      </c>
      <c r="J8617" s="166">
        <f>+'ELAP_IPCO-APND'!D8620</f>
        <v>211.27193</v>
      </c>
      <c r="K8617" s="166">
        <f>+(ExportsELAP[[#This Row],[Exports kWh - MPT]]/1000)*ExportsELAP[[#This Row],[EIM Price]]</f>
        <v>0.76163530764999998</v>
      </c>
      <c r="L8617" s="167" t="str">
        <f>+INDEX(ECR_Hours!$I$12:$I$15,MATCH(ExportsELAP[[#This Row],[Date Prevailing]],ECR_Hours!$H$12:$H$15,1))</f>
        <v>NS</v>
      </c>
      <c r="M86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8" spans="1:13" x14ac:dyDescent="0.25">
      <c r="A8618" s="164">
        <f>+Exports!A8621</f>
        <v>44920</v>
      </c>
      <c r="B8618" s="165">
        <f t="shared" si="536"/>
        <v>2022</v>
      </c>
      <c r="C8618" s="165">
        <f t="shared" si="537"/>
        <v>12</v>
      </c>
      <c r="D8618" s="165">
        <f t="shared" si="538"/>
        <v>25</v>
      </c>
      <c r="E8618" s="165">
        <f>+Exports!B8621</f>
        <v>24</v>
      </c>
      <c r="F8618" s="165">
        <f>+WEEKDAY(ExportsELAP[[#This Row],[Date Prevailing]],1)</f>
        <v>1</v>
      </c>
      <c r="G8618" s="165">
        <f>+COUNTIFS(ECR_Hours!$K$6:$K$7,ExportsELAP[[#This Row],[Date Prevailing]])</f>
        <v>0</v>
      </c>
      <c r="H8618" s="165">
        <f t="shared" si="539"/>
        <v>1</v>
      </c>
      <c r="I8618" s="166">
        <f>+Exports!G8621</f>
        <v>2.5534999999999903</v>
      </c>
      <c r="J8618" s="166">
        <f>+'ELAP_IPCO-APND'!D8621</f>
        <v>199.822</v>
      </c>
      <c r="K8618" s="166">
        <f>+(ExportsELAP[[#This Row],[Exports kWh - MPT]]/1000)*ExportsELAP[[#This Row],[EIM Price]]</f>
        <v>0.510245476999998</v>
      </c>
      <c r="L8618" s="167" t="str">
        <f>+INDEX(ECR_Hours!$I$12:$I$15,MATCH(ExportsELAP[[#This Row],[Date Prevailing]],ECR_Hours!$H$12:$H$15,1))</f>
        <v>NS</v>
      </c>
      <c r="M86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19" spans="1:13" x14ac:dyDescent="0.25">
      <c r="A8619" s="164">
        <f>+Exports!A8622</f>
        <v>44921</v>
      </c>
      <c r="B8619" s="165">
        <f t="shared" si="536"/>
        <v>2022</v>
      </c>
      <c r="C8619" s="165">
        <f t="shared" si="537"/>
        <v>12</v>
      </c>
      <c r="D8619" s="165">
        <f t="shared" si="538"/>
        <v>26</v>
      </c>
      <c r="E8619" s="165">
        <f>+Exports!B8622</f>
        <v>1</v>
      </c>
      <c r="F8619" s="165">
        <f>+WEEKDAY(ExportsELAP[[#This Row],[Date Prevailing]],1)</f>
        <v>2</v>
      </c>
      <c r="G8619" s="165">
        <f>+COUNTIFS(ECR_Hours!$K$6:$K$7,ExportsELAP[[#This Row],[Date Prevailing]])</f>
        <v>0</v>
      </c>
      <c r="H8619" s="165">
        <f t="shared" si="539"/>
        <v>2</v>
      </c>
      <c r="I8619" s="166">
        <f>+Exports!G8622</f>
        <v>3.0774000000000004</v>
      </c>
      <c r="J8619" s="166">
        <f>+'ELAP_IPCO-APND'!D8622</f>
        <v>212.57191</v>
      </c>
      <c r="K8619" s="166">
        <f>+(ExportsELAP[[#This Row],[Exports kWh - MPT]]/1000)*ExportsELAP[[#This Row],[EIM Price]]</f>
        <v>0.65416879583400012</v>
      </c>
      <c r="L8619" s="167" t="str">
        <f>+INDEX(ECR_Hours!$I$12:$I$15,MATCH(ExportsELAP[[#This Row],[Date Prevailing]],ECR_Hours!$H$12:$H$15,1))</f>
        <v>NS</v>
      </c>
      <c r="M86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0" spans="1:13" x14ac:dyDescent="0.25">
      <c r="A8620" s="164">
        <f>+Exports!A8623</f>
        <v>44921</v>
      </c>
      <c r="B8620" s="165">
        <f t="shared" si="536"/>
        <v>2022</v>
      </c>
      <c r="C8620" s="165">
        <f t="shared" si="537"/>
        <v>12</v>
      </c>
      <c r="D8620" s="165">
        <f t="shared" si="538"/>
        <v>26</v>
      </c>
      <c r="E8620" s="165">
        <f>+Exports!B8623</f>
        <v>2</v>
      </c>
      <c r="F8620" s="165">
        <f>+WEEKDAY(ExportsELAP[[#This Row],[Date Prevailing]],1)</f>
        <v>2</v>
      </c>
      <c r="G8620" s="165">
        <f>+COUNTIFS(ECR_Hours!$K$6:$K$7,ExportsELAP[[#This Row],[Date Prevailing]])</f>
        <v>0</v>
      </c>
      <c r="H8620" s="165">
        <f t="shared" si="539"/>
        <v>2</v>
      </c>
      <c r="I8620" s="166">
        <f>+Exports!G8623</f>
        <v>2.6933999999999902</v>
      </c>
      <c r="J8620" s="166">
        <f>+'ELAP_IPCO-APND'!D8623</f>
        <v>222.62184999999999</v>
      </c>
      <c r="K8620" s="166">
        <f>+(ExportsELAP[[#This Row],[Exports kWh - MPT]]/1000)*ExportsELAP[[#This Row],[EIM Price]]</f>
        <v>0.59960969078999782</v>
      </c>
      <c r="L8620" s="167" t="str">
        <f>+INDEX(ECR_Hours!$I$12:$I$15,MATCH(ExportsELAP[[#This Row],[Date Prevailing]],ECR_Hours!$H$12:$H$15,1))</f>
        <v>NS</v>
      </c>
      <c r="M86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1" spans="1:13" x14ac:dyDescent="0.25">
      <c r="A8621" s="164">
        <f>+Exports!A8624</f>
        <v>44921</v>
      </c>
      <c r="B8621" s="165">
        <f t="shared" si="536"/>
        <v>2022</v>
      </c>
      <c r="C8621" s="165">
        <f t="shared" si="537"/>
        <v>12</v>
      </c>
      <c r="D8621" s="165">
        <f t="shared" si="538"/>
        <v>26</v>
      </c>
      <c r="E8621" s="165">
        <f>+Exports!B8624</f>
        <v>3</v>
      </c>
      <c r="F8621" s="165">
        <f>+WEEKDAY(ExportsELAP[[#This Row],[Date Prevailing]],1)</f>
        <v>2</v>
      </c>
      <c r="G8621" s="165">
        <f>+COUNTIFS(ECR_Hours!$K$6:$K$7,ExportsELAP[[#This Row],[Date Prevailing]])</f>
        <v>0</v>
      </c>
      <c r="H8621" s="165">
        <f t="shared" si="539"/>
        <v>2</v>
      </c>
      <c r="I8621" s="166">
        <f>+Exports!G8624</f>
        <v>3.0872999999999999</v>
      </c>
      <c r="J8621" s="166">
        <f>+'ELAP_IPCO-APND'!D8624</f>
        <v>217.91745</v>
      </c>
      <c r="K8621" s="166">
        <f>+(ExportsELAP[[#This Row],[Exports kWh - MPT]]/1000)*ExportsELAP[[#This Row],[EIM Price]]</f>
        <v>0.67277654338499993</v>
      </c>
      <c r="L8621" s="167" t="str">
        <f>+INDEX(ECR_Hours!$I$12:$I$15,MATCH(ExportsELAP[[#This Row],[Date Prevailing]],ECR_Hours!$H$12:$H$15,1))</f>
        <v>NS</v>
      </c>
      <c r="M86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2" spans="1:13" x14ac:dyDescent="0.25">
      <c r="A8622" s="164">
        <f>+Exports!A8625</f>
        <v>44921</v>
      </c>
      <c r="B8622" s="165">
        <f t="shared" si="536"/>
        <v>2022</v>
      </c>
      <c r="C8622" s="165">
        <f t="shared" si="537"/>
        <v>12</v>
      </c>
      <c r="D8622" s="165">
        <f t="shared" si="538"/>
        <v>26</v>
      </c>
      <c r="E8622" s="165">
        <f>+Exports!B8625</f>
        <v>4</v>
      </c>
      <c r="F8622" s="165">
        <f>+WEEKDAY(ExportsELAP[[#This Row],[Date Prevailing]],1)</f>
        <v>2</v>
      </c>
      <c r="G8622" s="165">
        <f>+COUNTIFS(ECR_Hours!$K$6:$K$7,ExportsELAP[[#This Row],[Date Prevailing]])</f>
        <v>0</v>
      </c>
      <c r="H8622" s="165">
        <f t="shared" si="539"/>
        <v>2</v>
      </c>
      <c r="I8622" s="166">
        <f>+Exports!G8625</f>
        <v>3.0608</v>
      </c>
      <c r="J8622" s="166">
        <f>+'ELAP_IPCO-APND'!D8625</f>
        <v>212.33392000000001</v>
      </c>
      <c r="K8622" s="166">
        <f>+(ExportsELAP[[#This Row],[Exports kWh - MPT]]/1000)*ExportsELAP[[#This Row],[EIM Price]]</f>
        <v>0.64991166233599995</v>
      </c>
      <c r="L8622" s="167" t="str">
        <f>+INDEX(ECR_Hours!$I$12:$I$15,MATCH(ExportsELAP[[#This Row],[Date Prevailing]],ECR_Hours!$H$12:$H$15,1))</f>
        <v>NS</v>
      </c>
      <c r="M86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3" spans="1:13" x14ac:dyDescent="0.25">
      <c r="A8623" s="164">
        <f>+Exports!A8626</f>
        <v>44921</v>
      </c>
      <c r="B8623" s="165">
        <f t="shared" si="536"/>
        <v>2022</v>
      </c>
      <c r="C8623" s="165">
        <f t="shared" si="537"/>
        <v>12</v>
      </c>
      <c r="D8623" s="165">
        <f t="shared" si="538"/>
        <v>26</v>
      </c>
      <c r="E8623" s="165">
        <f>+Exports!B8626</f>
        <v>5</v>
      </c>
      <c r="F8623" s="165">
        <f>+WEEKDAY(ExportsELAP[[#This Row],[Date Prevailing]],1)</f>
        <v>2</v>
      </c>
      <c r="G8623" s="165">
        <f>+COUNTIFS(ECR_Hours!$K$6:$K$7,ExportsELAP[[#This Row],[Date Prevailing]])</f>
        <v>0</v>
      </c>
      <c r="H8623" s="165">
        <f t="shared" si="539"/>
        <v>2</v>
      </c>
      <c r="I8623" s="166">
        <f>+Exports!G8626</f>
        <v>5.4791999999999996</v>
      </c>
      <c r="J8623" s="166">
        <f>+'ELAP_IPCO-APND'!D8626</f>
        <v>214.48342</v>
      </c>
      <c r="K8623" s="166">
        <f>+(ExportsELAP[[#This Row],[Exports kWh - MPT]]/1000)*ExportsELAP[[#This Row],[EIM Price]]</f>
        <v>1.1751975548639999</v>
      </c>
      <c r="L8623" s="167" t="str">
        <f>+INDEX(ECR_Hours!$I$12:$I$15,MATCH(ExportsELAP[[#This Row],[Date Prevailing]],ECR_Hours!$H$12:$H$15,1))</f>
        <v>NS</v>
      </c>
      <c r="M86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4" spans="1:13" x14ac:dyDescent="0.25">
      <c r="A8624" s="164">
        <f>+Exports!A8627</f>
        <v>44921</v>
      </c>
      <c r="B8624" s="165">
        <f t="shared" si="536"/>
        <v>2022</v>
      </c>
      <c r="C8624" s="165">
        <f t="shared" si="537"/>
        <v>12</v>
      </c>
      <c r="D8624" s="165">
        <f t="shared" si="538"/>
        <v>26</v>
      </c>
      <c r="E8624" s="165">
        <f>+Exports!B8627</f>
        <v>6</v>
      </c>
      <c r="F8624" s="165">
        <f>+WEEKDAY(ExportsELAP[[#This Row],[Date Prevailing]],1)</f>
        <v>2</v>
      </c>
      <c r="G8624" s="165">
        <f>+COUNTIFS(ECR_Hours!$K$6:$K$7,ExportsELAP[[#This Row],[Date Prevailing]])</f>
        <v>0</v>
      </c>
      <c r="H8624" s="165">
        <f t="shared" si="539"/>
        <v>2</v>
      </c>
      <c r="I8624" s="166">
        <f>+Exports!G8627</f>
        <v>3.5137</v>
      </c>
      <c r="J8624" s="166">
        <f>+'ELAP_IPCO-APND'!D8627</f>
        <v>215.67504</v>
      </c>
      <c r="K8624" s="166">
        <f>+(ExportsELAP[[#This Row],[Exports kWh - MPT]]/1000)*ExportsELAP[[#This Row],[EIM Price]]</f>
        <v>0.75781738804800003</v>
      </c>
      <c r="L8624" s="167" t="str">
        <f>+INDEX(ECR_Hours!$I$12:$I$15,MATCH(ExportsELAP[[#This Row],[Date Prevailing]],ECR_Hours!$H$12:$H$15,1))</f>
        <v>NS</v>
      </c>
      <c r="M86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5" spans="1:13" x14ac:dyDescent="0.25">
      <c r="A8625" s="164">
        <f>+Exports!A8628</f>
        <v>44921</v>
      </c>
      <c r="B8625" s="165">
        <f t="shared" si="536"/>
        <v>2022</v>
      </c>
      <c r="C8625" s="165">
        <f t="shared" si="537"/>
        <v>12</v>
      </c>
      <c r="D8625" s="165">
        <f t="shared" si="538"/>
        <v>26</v>
      </c>
      <c r="E8625" s="165">
        <f>+Exports!B8628</f>
        <v>7</v>
      </c>
      <c r="F8625" s="165">
        <f>+WEEKDAY(ExportsELAP[[#This Row],[Date Prevailing]],1)</f>
        <v>2</v>
      </c>
      <c r="G8625" s="165">
        <f>+COUNTIFS(ECR_Hours!$K$6:$K$7,ExportsELAP[[#This Row],[Date Prevailing]])</f>
        <v>0</v>
      </c>
      <c r="H8625" s="165">
        <f t="shared" si="539"/>
        <v>2</v>
      </c>
      <c r="I8625" s="166">
        <f>+Exports!G8628</f>
        <v>3.0192000000000001</v>
      </c>
      <c r="J8625" s="166">
        <f>+'ELAP_IPCO-APND'!D8628</f>
        <v>226.70716999999999</v>
      </c>
      <c r="K8625" s="166">
        <f>+(ExportsELAP[[#This Row],[Exports kWh - MPT]]/1000)*ExportsELAP[[#This Row],[EIM Price]]</f>
        <v>0.68447428766399998</v>
      </c>
      <c r="L8625" s="167" t="str">
        <f>+INDEX(ECR_Hours!$I$12:$I$15,MATCH(ExportsELAP[[#This Row],[Date Prevailing]],ECR_Hours!$H$12:$H$15,1))</f>
        <v>NS</v>
      </c>
      <c r="M86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6" spans="1:13" x14ac:dyDescent="0.25">
      <c r="A8626" s="164">
        <f>+Exports!A8629</f>
        <v>44921</v>
      </c>
      <c r="B8626" s="165">
        <f t="shared" si="536"/>
        <v>2022</v>
      </c>
      <c r="C8626" s="165">
        <f t="shared" si="537"/>
        <v>12</v>
      </c>
      <c r="D8626" s="165">
        <f t="shared" si="538"/>
        <v>26</v>
      </c>
      <c r="E8626" s="165">
        <f>+Exports!B8629</f>
        <v>8</v>
      </c>
      <c r="F8626" s="165">
        <f>+WEEKDAY(ExportsELAP[[#This Row],[Date Prevailing]],1)</f>
        <v>2</v>
      </c>
      <c r="G8626" s="165">
        <f>+COUNTIFS(ECR_Hours!$K$6:$K$7,ExportsELAP[[#This Row],[Date Prevailing]])</f>
        <v>0</v>
      </c>
      <c r="H8626" s="165">
        <f t="shared" si="539"/>
        <v>2</v>
      </c>
      <c r="I8626" s="166">
        <f>+Exports!G8629</f>
        <v>3.2883</v>
      </c>
      <c r="J8626" s="166">
        <f>+'ELAP_IPCO-APND'!D8629</f>
        <v>228.52703</v>
      </c>
      <c r="K8626" s="166">
        <f>+(ExportsELAP[[#This Row],[Exports kWh - MPT]]/1000)*ExportsELAP[[#This Row],[EIM Price]]</f>
        <v>0.75146543274900002</v>
      </c>
      <c r="L8626" s="167" t="str">
        <f>+INDEX(ECR_Hours!$I$12:$I$15,MATCH(ExportsELAP[[#This Row],[Date Prevailing]],ECR_Hours!$H$12:$H$15,1))</f>
        <v>NS</v>
      </c>
      <c r="M86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7" spans="1:13" x14ac:dyDescent="0.25">
      <c r="A8627" s="164">
        <f>+Exports!A8630</f>
        <v>44921</v>
      </c>
      <c r="B8627" s="165">
        <f t="shared" si="536"/>
        <v>2022</v>
      </c>
      <c r="C8627" s="165">
        <f t="shared" si="537"/>
        <v>12</v>
      </c>
      <c r="D8627" s="165">
        <f t="shared" si="538"/>
        <v>26</v>
      </c>
      <c r="E8627" s="165">
        <f>+Exports!B8630</f>
        <v>9</v>
      </c>
      <c r="F8627" s="165">
        <f>+WEEKDAY(ExportsELAP[[#This Row],[Date Prevailing]],1)</f>
        <v>2</v>
      </c>
      <c r="G8627" s="165">
        <f>+COUNTIFS(ECR_Hours!$K$6:$K$7,ExportsELAP[[#This Row],[Date Prevailing]])</f>
        <v>0</v>
      </c>
      <c r="H8627" s="165">
        <f t="shared" si="539"/>
        <v>2</v>
      </c>
      <c r="I8627" s="166">
        <f>+Exports!G8630</f>
        <v>927.59350000000006</v>
      </c>
      <c r="J8627" s="166">
        <f>+'ELAP_IPCO-APND'!D8630</f>
        <v>237.55867000000001</v>
      </c>
      <c r="K8627" s="166">
        <f>+(ExportsELAP[[#This Row],[Exports kWh - MPT]]/1000)*ExportsELAP[[#This Row],[EIM Price]]</f>
        <v>220.35787816064501</v>
      </c>
      <c r="L8627" s="167" t="str">
        <f>+INDEX(ECR_Hours!$I$12:$I$15,MATCH(ExportsELAP[[#This Row],[Date Prevailing]],ECR_Hours!$H$12:$H$15,1))</f>
        <v>NS</v>
      </c>
      <c r="M86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8" spans="1:13" x14ac:dyDescent="0.25">
      <c r="A8628" s="164">
        <f>+Exports!A8631</f>
        <v>44921</v>
      </c>
      <c r="B8628" s="165">
        <f t="shared" si="536"/>
        <v>2022</v>
      </c>
      <c r="C8628" s="165">
        <f t="shared" si="537"/>
        <v>12</v>
      </c>
      <c r="D8628" s="165">
        <f t="shared" si="538"/>
        <v>26</v>
      </c>
      <c r="E8628" s="165">
        <f>+Exports!B8631</f>
        <v>10</v>
      </c>
      <c r="F8628" s="165">
        <f>+WEEKDAY(ExportsELAP[[#This Row],[Date Prevailing]],1)</f>
        <v>2</v>
      </c>
      <c r="G8628" s="165">
        <f>+COUNTIFS(ECR_Hours!$K$6:$K$7,ExportsELAP[[#This Row],[Date Prevailing]])</f>
        <v>0</v>
      </c>
      <c r="H8628" s="165">
        <f t="shared" si="539"/>
        <v>2</v>
      </c>
      <c r="I8628" s="166">
        <f>+Exports!G8631</f>
        <v>5560.0054</v>
      </c>
      <c r="J8628" s="166">
        <f>+'ELAP_IPCO-APND'!D8631</f>
        <v>193.72809000000001</v>
      </c>
      <c r="K8628" s="166">
        <f>+(ExportsELAP[[#This Row],[Exports kWh - MPT]]/1000)*ExportsELAP[[#This Row],[EIM Price]]</f>
        <v>1077.1292265316861</v>
      </c>
      <c r="L8628" s="167" t="str">
        <f>+INDEX(ECR_Hours!$I$12:$I$15,MATCH(ExportsELAP[[#This Row],[Date Prevailing]],ECR_Hours!$H$12:$H$15,1))</f>
        <v>NS</v>
      </c>
      <c r="M86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29" spans="1:13" x14ac:dyDescent="0.25">
      <c r="A8629" s="164">
        <f>+Exports!A8632</f>
        <v>44921</v>
      </c>
      <c r="B8629" s="165">
        <f t="shared" si="536"/>
        <v>2022</v>
      </c>
      <c r="C8629" s="165">
        <f t="shared" si="537"/>
        <v>12</v>
      </c>
      <c r="D8629" s="165">
        <f t="shared" si="538"/>
        <v>26</v>
      </c>
      <c r="E8629" s="165">
        <f>+Exports!B8632</f>
        <v>11</v>
      </c>
      <c r="F8629" s="165">
        <f>+WEEKDAY(ExportsELAP[[#This Row],[Date Prevailing]],1)</f>
        <v>2</v>
      </c>
      <c r="G8629" s="165">
        <f>+COUNTIFS(ECR_Hours!$K$6:$K$7,ExportsELAP[[#This Row],[Date Prevailing]])</f>
        <v>0</v>
      </c>
      <c r="H8629" s="165">
        <f t="shared" si="539"/>
        <v>2</v>
      </c>
      <c r="I8629" s="166">
        <f>+Exports!G8632</f>
        <v>6562.3949999999995</v>
      </c>
      <c r="J8629" s="166">
        <f>+'ELAP_IPCO-APND'!D8632</f>
        <v>202.41261</v>
      </c>
      <c r="K8629" s="166">
        <f>+(ExportsELAP[[#This Row],[Exports kWh - MPT]]/1000)*ExportsELAP[[#This Row],[EIM Price]]</f>
        <v>1328.3114998009498</v>
      </c>
      <c r="L8629" s="167" t="str">
        <f>+INDEX(ECR_Hours!$I$12:$I$15,MATCH(ExportsELAP[[#This Row],[Date Prevailing]],ECR_Hours!$H$12:$H$15,1))</f>
        <v>NS</v>
      </c>
      <c r="M86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0" spans="1:13" x14ac:dyDescent="0.25">
      <c r="A8630" s="164">
        <f>+Exports!A8633</f>
        <v>44921</v>
      </c>
      <c r="B8630" s="165">
        <f t="shared" si="536"/>
        <v>2022</v>
      </c>
      <c r="C8630" s="165">
        <f t="shared" si="537"/>
        <v>12</v>
      </c>
      <c r="D8630" s="165">
        <f t="shared" si="538"/>
        <v>26</v>
      </c>
      <c r="E8630" s="165">
        <f>+Exports!B8633</f>
        <v>12</v>
      </c>
      <c r="F8630" s="165">
        <f>+WEEKDAY(ExportsELAP[[#This Row],[Date Prevailing]],1)</f>
        <v>2</v>
      </c>
      <c r="G8630" s="165">
        <f>+COUNTIFS(ECR_Hours!$K$6:$K$7,ExportsELAP[[#This Row],[Date Prevailing]])</f>
        <v>0</v>
      </c>
      <c r="H8630" s="165">
        <f t="shared" si="539"/>
        <v>2</v>
      </c>
      <c r="I8630" s="166">
        <f>+Exports!G8633</f>
        <v>11215.8959</v>
      </c>
      <c r="J8630" s="166">
        <f>+'ELAP_IPCO-APND'!D8633</f>
        <v>220.05126999999999</v>
      </c>
      <c r="K8630" s="166">
        <f>+(ExportsELAP[[#This Row],[Exports kWh - MPT]]/1000)*ExportsELAP[[#This Row],[EIM Price]]</f>
        <v>2468.0721369827929</v>
      </c>
      <c r="L8630" s="167" t="str">
        <f>+INDEX(ECR_Hours!$I$12:$I$15,MATCH(ExportsELAP[[#This Row],[Date Prevailing]],ECR_Hours!$H$12:$H$15,1))</f>
        <v>NS</v>
      </c>
      <c r="M86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1" spans="1:13" x14ac:dyDescent="0.25">
      <c r="A8631" s="164">
        <f>+Exports!A8634</f>
        <v>44921</v>
      </c>
      <c r="B8631" s="165">
        <f t="shared" si="536"/>
        <v>2022</v>
      </c>
      <c r="C8631" s="165">
        <f t="shared" si="537"/>
        <v>12</v>
      </c>
      <c r="D8631" s="165">
        <f t="shared" si="538"/>
        <v>26</v>
      </c>
      <c r="E8631" s="165">
        <f>+Exports!B8634</f>
        <v>13</v>
      </c>
      <c r="F8631" s="165">
        <f>+WEEKDAY(ExportsELAP[[#This Row],[Date Prevailing]],1)</f>
        <v>2</v>
      </c>
      <c r="G8631" s="165">
        <f>+COUNTIFS(ECR_Hours!$K$6:$K$7,ExportsELAP[[#This Row],[Date Prevailing]])</f>
        <v>0</v>
      </c>
      <c r="H8631" s="165">
        <f t="shared" si="539"/>
        <v>2</v>
      </c>
      <c r="I8631" s="166">
        <f>+Exports!G8634</f>
        <v>15414.981400000001</v>
      </c>
      <c r="J8631" s="166">
        <f>+'ELAP_IPCO-APND'!D8634</f>
        <v>227.81171000000001</v>
      </c>
      <c r="K8631" s="166">
        <f>+(ExportsELAP[[#This Row],[Exports kWh - MPT]]/1000)*ExportsELAP[[#This Row],[EIM Price]]</f>
        <v>3511.7132723521941</v>
      </c>
      <c r="L8631" s="167" t="str">
        <f>+INDEX(ECR_Hours!$I$12:$I$15,MATCH(ExportsELAP[[#This Row],[Date Prevailing]],ECR_Hours!$H$12:$H$15,1))</f>
        <v>NS</v>
      </c>
      <c r="M86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2" spans="1:13" x14ac:dyDescent="0.25">
      <c r="A8632" s="164">
        <f>+Exports!A8635</f>
        <v>44921</v>
      </c>
      <c r="B8632" s="165">
        <f t="shared" si="536"/>
        <v>2022</v>
      </c>
      <c r="C8632" s="165">
        <f t="shared" si="537"/>
        <v>12</v>
      </c>
      <c r="D8632" s="165">
        <f t="shared" si="538"/>
        <v>26</v>
      </c>
      <c r="E8632" s="165">
        <f>+Exports!B8635</f>
        <v>14</v>
      </c>
      <c r="F8632" s="165">
        <f>+WEEKDAY(ExportsELAP[[#This Row],[Date Prevailing]],1)</f>
        <v>2</v>
      </c>
      <c r="G8632" s="165">
        <f>+COUNTIFS(ECR_Hours!$K$6:$K$7,ExportsELAP[[#This Row],[Date Prevailing]])</f>
        <v>0</v>
      </c>
      <c r="H8632" s="165">
        <f t="shared" si="539"/>
        <v>2</v>
      </c>
      <c r="I8632" s="166">
        <f>+Exports!G8635</f>
        <v>15259.94</v>
      </c>
      <c r="J8632" s="166">
        <f>+'ELAP_IPCO-APND'!D8635</f>
        <v>235.13515000000001</v>
      </c>
      <c r="K8632" s="166">
        <f>+(ExportsELAP[[#This Row],[Exports kWh - MPT]]/1000)*ExportsELAP[[#This Row],[EIM Price]]</f>
        <v>3588.148280891</v>
      </c>
      <c r="L8632" s="167" t="str">
        <f>+INDEX(ECR_Hours!$I$12:$I$15,MATCH(ExportsELAP[[#This Row],[Date Prevailing]],ECR_Hours!$H$12:$H$15,1))</f>
        <v>NS</v>
      </c>
      <c r="M86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3" spans="1:13" x14ac:dyDescent="0.25">
      <c r="A8633" s="164">
        <f>+Exports!A8636</f>
        <v>44921</v>
      </c>
      <c r="B8633" s="165">
        <f t="shared" si="536"/>
        <v>2022</v>
      </c>
      <c r="C8633" s="165">
        <f t="shared" si="537"/>
        <v>12</v>
      </c>
      <c r="D8633" s="165">
        <f t="shared" si="538"/>
        <v>26</v>
      </c>
      <c r="E8633" s="165">
        <f>+Exports!B8636</f>
        <v>15</v>
      </c>
      <c r="F8633" s="165">
        <f>+WEEKDAY(ExportsELAP[[#This Row],[Date Prevailing]],1)</f>
        <v>2</v>
      </c>
      <c r="G8633" s="165">
        <f>+COUNTIFS(ECR_Hours!$K$6:$K$7,ExportsELAP[[#This Row],[Date Prevailing]])</f>
        <v>0</v>
      </c>
      <c r="H8633" s="165">
        <f t="shared" si="539"/>
        <v>2</v>
      </c>
      <c r="I8633" s="166">
        <f>+Exports!G8636</f>
        <v>12372.7194</v>
      </c>
      <c r="J8633" s="166">
        <f>+'ELAP_IPCO-APND'!D8636</f>
        <v>222.60498999999999</v>
      </c>
      <c r="K8633" s="166">
        <f>+(ExportsELAP[[#This Row],[Exports kWh - MPT]]/1000)*ExportsELAP[[#This Row],[EIM Price]]</f>
        <v>2754.2290783098056</v>
      </c>
      <c r="L8633" s="167" t="str">
        <f>+INDEX(ECR_Hours!$I$12:$I$15,MATCH(ExportsELAP[[#This Row],[Date Prevailing]],ECR_Hours!$H$12:$H$15,1))</f>
        <v>NS</v>
      </c>
      <c r="M86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4" spans="1:13" x14ac:dyDescent="0.25">
      <c r="A8634" s="164">
        <f>+Exports!A8637</f>
        <v>44921</v>
      </c>
      <c r="B8634" s="165">
        <f t="shared" si="536"/>
        <v>2022</v>
      </c>
      <c r="C8634" s="165">
        <f t="shared" si="537"/>
        <v>12</v>
      </c>
      <c r="D8634" s="165">
        <f t="shared" si="538"/>
        <v>26</v>
      </c>
      <c r="E8634" s="165">
        <f>+Exports!B8637</f>
        <v>16</v>
      </c>
      <c r="F8634" s="165">
        <f>+WEEKDAY(ExportsELAP[[#This Row],[Date Prevailing]],1)</f>
        <v>2</v>
      </c>
      <c r="G8634" s="165">
        <f>+COUNTIFS(ECR_Hours!$K$6:$K$7,ExportsELAP[[#This Row],[Date Prevailing]])</f>
        <v>0</v>
      </c>
      <c r="H8634" s="165">
        <f t="shared" si="539"/>
        <v>2</v>
      </c>
      <c r="I8634" s="166">
        <f>+Exports!G8637</f>
        <v>6021.4119000000001</v>
      </c>
      <c r="J8634" s="166">
        <f>+'ELAP_IPCO-APND'!D8637</f>
        <v>256.64213999999998</v>
      </c>
      <c r="K8634" s="166">
        <f>+(ExportsELAP[[#This Row],[Exports kWh - MPT]]/1000)*ExportsELAP[[#This Row],[EIM Price]]</f>
        <v>1545.3480358374659</v>
      </c>
      <c r="L8634" s="167" t="str">
        <f>+INDEX(ECR_Hours!$I$12:$I$15,MATCH(ExportsELAP[[#This Row],[Date Prevailing]],ECR_Hours!$H$12:$H$15,1))</f>
        <v>NS</v>
      </c>
      <c r="M86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5" spans="1:13" x14ac:dyDescent="0.25">
      <c r="A8635" s="164">
        <f>+Exports!A8638</f>
        <v>44921</v>
      </c>
      <c r="B8635" s="165">
        <f t="shared" si="536"/>
        <v>2022</v>
      </c>
      <c r="C8635" s="165">
        <f t="shared" si="537"/>
        <v>12</v>
      </c>
      <c r="D8635" s="165">
        <f t="shared" si="538"/>
        <v>26</v>
      </c>
      <c r="E8635" s="165">
        <f>+Exports!B8638</f>
        <v>17</v>
      </c>
      <c r="F8635" s="165">
        <f>+WEEKDAY(ExportsELAP[[#This Row],[Date Prevailing]],1)</f>
        <v>2</v>
      </c>
      <c r="G8635" s="165">
        <f>+COUNTIFS(ECR_Hours!$K$6:$K$7,ExportsELAP[[#This Row],[Date Prevailing]])</f>
        <v>0</v>
      </c>
      <c r="H8635" s="165">
        <f t="shared" si="539"/>
        <v>2</v>
      </c>
      <c r="I8635" s="166">
        <f>+Exports!G8638</f>
        <v>922.56270000000006</v>
      </c>
      <c r="J8635" s="166">
        <f>+'ELAP_IPCO-APND'!D8638</f>
        <v>290.89969000000002</v>
      </c>
      <c r="K8635" s="166">
        <f>+(ExportsELAP[[#This Row],[Exports kWh - MPT]]/1000)*ExportsELAP[[#This Row],[EIM Price]]</f>
        <v>268.37320343556303</v>
      </c>
      <c r="L8635" s="167" t="str">
        <f>+INDEX(ECR_Hours!$I$12:$I$15,MATCH(ExportsELAP[[#This Row],[Date Prevailing]],ECR_Hours!$H$12:$H$15,1))</f>
        <v>NS</v>
      </c>
      <c r="M86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6" spans="1:13" x14ac:dyDescent="0.25">
      <c r="A8636" s="164">
        <f>+Exports!A8639</f>
        <v>44921</v>
      </c>
      <c r="B8636" s="165">
        <f t="shared" si="536"/>
        <v>2022</v>
      </c>
      <c r="C8636" s="165">
        <f t="shared" si="537"/>
        <v>12</v>
      </c>
      <c r="D8636" s="165">
        <f t="shared" si="538"/>
        <v>26</v>
      </c>
      <c r="E8636" s="165">
        <f>+Exports!B8639</f>
        <v>18</v>
      </c>
      <c r="F8636" s="165">
        <f>+WEEKDAY(ExportsELAP[[#This Row],[Date Prevailing]],1)</f>
        <v>2</v>
      </c>
      <c r="G8636" s="165">
        <f>+COUNTIFS(ECR_Hours!$K$6:$K$7,ExportsELAP[[#This Row],[Date Prevailing]])</f>
        <v>0</v>
      </c>
      <c r="H8636" s="165">
        <f t="shared" si="539"/>
        <v>2</v>
      </c>
      <c r="I8636" s="166">
        <f>+Exports!G8639</f>
        <v>9.7416999999999998</v>
      </c>
      <c r="J8636" s="166">
        <f>+'ELAP_IPCO-APND'!D8639</f>
        <v>287.58998000000003</v>
      </c>
      <c r="K8636" s="166">
        <f>+(ExportsELAP[[#This Row],[Exports kWh - MPT]]/1000)*ExportsELAP[[#This Row],[EIM Price]]</f>
        <v>2.8016153081659998</v>
      </c>
      <c r="L8636" s="167" t="str">
        <f>+INDEX(ECR_Hours!$I$12:$I$15,MATCH(ExportsELAP[[#This Row],[Date Prevailing]],ECR_Hours!$H$12:$H$15,1))</f>
        <v>NS</v>
      </c>
      <c r="M86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7" spans="1:13" x14ac:dyDescent="0.25">
      <c r="A8637" s="164">
        <f>+Exports!A8640</f>
        <v>44921</v>
      </c>
      <c r="B8637" s="165">
        <f t="shared" si="536"/>
        <v>2022</v>
      </c>
      <c r="C8637" s="165">
        <f t="shared" si="537"/>
        <v>12</v>
      </c>
      <c r="D8637" s="165">
        <f t="shared" si="538"/>
        <v>26</v>
      </c>
      <c r="E8637" s="165">
        <f>+Exports!B8640</f>
        <v>19</v>
      </c>
      <c r="F8637" s="165">
        <f>+WEEKDAY(ExportsELAP[[#This Row],[Date Prevailing]],1)</f>
        <v>2</v>
      </c>
      <c r="G8637" s="165">
        <f>+COUNTIFS(ECR_Hours!$K$6:$K$7,ExportsELAP[[#This Row],[Date Prevailing]])</f>
        <v>0</v>
      </c>
      <c r="H8637" s="165">
        <f t="shared" si="539"/>
        <v>2</v>
      </c>
      <c r="I8637" s="166">
        <f>+Exports!G8640</f>
        <v>7.8131999999999993</v>
      </c>
      <c r="J8637" s="166">
        <f>+'ELAP_IPCO-APND'!D8640</f>
        <v>315.23694999999998</v>
      </c>
      <c r="K8637" s="166">
        <f>+(ExportsELAP[[#This Row],[Exports kWh - MPT]]/1000)*ExportsELAP[[#This Row],[EIM Price]]</f>
        <v>2.4630093377399995</v>
      </c>
      <c r="L8637" s="167" t="str">
        <f>+INDEX(ECR_Hours!$I$12:$I$15,MATCH(ExportsELAP[[#This Row],[Date Prevailing]],ECR_Hours!$H$12:$H$15,1))</f>
        <v>NS</v>
      </c>
      <c r="M86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8" spans="1:13" x14ac:dyDescent="0.25">
      <c r="A8638" s="164">
        <f>+Exports!A8641</f>
        <v>44921</v>
      </c>
      <c r="B8638" s="165">
        <f t="shared" si="536"/>
        <v>2022</v>
      </c>
      <c r="C8638" s="165">
        <f t="shared" si="537"/>
        <v>12</v>
      </c>
      <c r="D8638" s="165">
        <f t="shared" si="538"/>
        <v>26</v>
      </c>
      <c r="E8638" s="165">
        <f>+Exports!B8641</f>
        <v>20</v>
      </c>
      <c r="F8638" s="165">
        <f>+WEEKDAY(ExportsELAP[[#This Row],[Date Prevailing]],1)</f>
        <v>2</v>
      </c>
      <c r="G8638" s="165">
        <f>+COUNTIFS(ECR_Hours!$K$6:$K$7,ExportsELAP[[#This Row],[Date Prevailing]])</f>
        <v>0</v>
      </c>
      <c r="H8638" s="165">
        <f t="shared" si="539"/>
        <v>2</v>
      </c>
      <c r="I8638" s="166">
        <f>+Exports!G8641</f>
        <v>3.7875999999999999</v>
      </c>
      <c r="J8638" s="166">
        <f>+'ELAP_IPCO-APND'!D8641</f>
        <v>290.03908999999999</v>
      </c>
      <c r="K8638" s="166">
        <f>+(ExportsELAP[[#This Row],[Exports kWh - MPT]]/1000)*ExportsELAP[[#This Row],[EIM Price]]</f>
        <v>1.098552057284</v>
      </c>
      <c r="L8638" s="167" t="str">
        <f>+INDEX(ECR_Hours!$I$12:$I$15,MATCH(ExportsELAP[[#This Row],[Date Prevailing]],ECR_Hours!$H$12:$H$15,1))</f>
        <v>NS</v>
      </c>
      <c r="M86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39" spans="1:13" x14ac:dyDescent="0.25">
      <c r="A8639" s="164">
        <f>+Exports!A8642</f>
        <v>44921</v>
      </c>
      <c r="B8639" s="165">
        <f t="shared" si="536"/>
        <v>2022</v>
      </c>
      <c r="C8639" s="165">
        <f t="shared" si="537"/>
        <v>12</v>
      </c>
      <c r="D8639" s="165">
        <f t="shared" si="538"/>
        <v>26</v>
      </c>
      <c r="E8639" s="165">
        <f>+Exports!B8642</f>
        <v>21</v>
      </c>
      <c r="F8639" s="165">
        <f>+WEEKDAY(ExportsELAP[[#This Row],[Date Prevailing]],1)</f>
        <v>2</v>
      </c>
      <c r="G8639" s="165">
        <f>+COUNTIFS(ECR_Hours!$K$6:$K$7,ExportsELAP[[#This Row],[Date Prevailing]])</f>
        <v>0</v>
      </c>
      <c r="H8639" s="165">
        <f t="shared" si="539"/>
        <v>2</v>
      </c>
      <c r="I8639" s="166">
        <f>+Exports!G8642</f>
        <v>5.0412999999999997</v>
      </c>
      <c r="J8639" s="166">
        <f>+'ELAP_IPCO-APND'!D8642</f>
        <v>291.50006999999999</v>
      </c>
      <c r="K8639" s="166">
        <f>+(ExportsELAP[[#This Row],[Exports kWh - MPT]]/1000)*ExportsELAP[[#This Row],[EIM Price]]</f>
        <v>1.4695393028909998</v>
      </c>
      <c r="L8639" s="167" t="str">
        <f>+INDEX(ECR_Hours!$I$12:$I$15,MATCH(ExportsELAP[[#This Row],[Date Prevailing]],ECR_Hours!$H$12:$H$15,1))</f>
        <v>NS</v>
      </c>
      <c r="M86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0" spans="1:13" x14ac:dyDescent="0.25">
      <c r="A8640" s="164">
        <f>+Exports!A8643</f>
        <v>44921</v>
      </c>
      <c r="B8640" s="165">
        <f t="shared" si="536"/>
        <v>2022</v>
      </c>
      <c r="C8640" s="165">
        <f t="shared" si="537"/>
        <v>12</v>
      </c>
      <c r="D8640" s="165">
        <f t="shared" si="538"/>
        <v>26</v>
      </c>
      <c r="E8640" s="165">
        <f>+Exports!B8643</f>
        <v>22</v>
      </c>
      <c r="F8640" s="165">
        <f>+WEEKDAY(ExportsELAP[[#This Row],[Date Prevailing]],1)</f>
        <v>2</v>
      </c>
      <c r="G8640" s="165">
        <f>+COUNTIFS(ECR_Hours!$K$6:$K$7,ExportsELAP[[#This Row],[Date Prevailing]])</f>
        <v>0</v>
      </c>
      <c r="H8640" s="165">
        <f t="shared" si="539"/>
        <v>2</v>
      </c>
      <c r="I8640" s="166">
        <f>+Exports!G8643</f>
        <v>6.3358999999999996</v>
      </c>
      <c r="J8640" s="166">
        <f>+'ELAP_IPCO-APND'!D8643</f>
        <v>261.51224999999999</v>
      </c>
      <c r="K8640" s="166">
        <f>+(ExportsELAP[[#This Row],[Exports kWh - MPT]]/1000)*ExportsELAP[[#This Row],[EIM Price]]</f>
        <v>1.6569154647749997</v>
      </c>
      <c r="L8640" s="167" t="str">
        <f>+INDEX(ECR_Hours!$I$12:$I$15,MATCH(ExportsELAP[[#This Row],[Date Prevailing]],ECR_Hours!$H$12:$H$15,1))</f>
        <v>NS</v>
      </c>
      <c r="M86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1" spans="1:13" x14ac:dyDescent="0.25">
      <c r="A8641" s="164">
        <f>+Exports!A8644</f>
        <v>44921</v>
      </c>
      <c r="B8641" s="165">
        <f t="shared" si="536"/>
        <v>2022</v>
      </c>
      <c r="C8641" s="165">
        <f t="shared" si="537"/>
        <v>12</v>
      </c>
      <c r="D8641" s="165">
        <f t="shared" si="538"/>
        <v>26</v>
      </c>
      <c r="E8641" s="165">
        <f>+Exports!B8644</f>
        <v>23</v>
      </c>
      <c r="F8641" s="165">
        <f>+WEEKDAY(ExportsELAP[[#This Row],[Date Prevailing]],1)</f>
        <v>2</v>
      </c>
      <c r="G8641" s="165">
        <f>+COUNTIFS(ECR_Hours!$K$6:$K$7,ExportsELAP[[#This Row],[Date Prevailing]])</f>
        <v>0</v>
      </c>
      <c r="H8641" s="165">
        <f t="shared" si="539"/>
        <v>2</v>
      </c>
      <c r="I8641" s="166">
        <f>+Exports!G8644</f>
        <v>6.3362999999999996</v>
      </c>
      <c r="J8641" s="166">
        <f>+'ELAP_IPCO-APND'!D8644</f>
        <v>241.86465999999999</v>
      </c>
      <c r="K8641" s="166">
        <f>+(ExportsELAP[[#This Row],[Exports kWh - MPT]]/1000)*ExportsELAP[[#This Row],[EIM Price]]</f>
        <v>1.5325270451579998</v>
      </c>
      <c r="L8641" s="167" t="str">
        <f>+INDEX(ECR_Hours!$I$12:$I$15,MATCH(ExportsELAP[[#This Row],[Date Prevailing]],ECR_Hours!$H$12:$H$15,1))</f>
        <v>NS</v>
      </c>
      <c r="M86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2" spans="1:13" x14ac:dyDescent="0.25">
      <c r="A8642" s="164">
        <f>+Exports!A8645</f>
        <v>44921</v>
      </c>
      <c r="B8642" s="165">
        <f t="shared" ref="B8642:B8705" si="540">+YEAR(A8642)</f>
        <v>2022</v>
      </c>
      <c r="C8642" s="165">
        <f t="shared" ref="C8642:C8705" si="541">+MONTH(A8642)</f>
        <v>12</v>
      </c>
      <c r="D8642" s="165">
        <f t="shared" ref="D8642:D8705" si="542">+DAY(A8642)</f>
        <v>26</v>
      </c>
      <c r="E8642" s="165">
        <f>+Exports!B8645</f>
        <v>24</v>
      </c>
      <c r="F8642" s="165">
        <f>+WEEKDAY(ExportsELAP[[#This Row],[Date Prevailing]],1)</f>
        <v>2</v>
      </c>
      <c r="G8642" s="165">
        <f>+COUNTIFS(ECR_Hours!$K$6:$K$7,ExportsELAP[[#This Row],[Date Prevailing]])</f>
        <v>0</v>
      </c>
      <c r="H8642" s="165">
        <f t="shared" ref="H8642:H8705" si="543">+IF(G8642=1,0,F8642)</f>
        <v>2</v>
      </c>
      <c r="I8642" s="166">
        <f>+Exports!G8645</f>
        <v>8.1413999999999991</v>
      </c>
      <c r="J8642" s="166">
        <f>+'ELAP_IPCO-APND'!D8645</f>
        <v>208.60390000000001</v>
      </c>
      <c r="K8642" s="166">
        <f>+(ExportsELAP[[#This Row],[Exports kWh - MPT]]/1000)*ExportsELAP[[#This Row],[EIM Price]]</f>
        <v>1.6983277914599997</v>
      </c>
      <c r="L8642" s="167" t="str">
        <f>+INDEX(ECR_Hours!$I$12:$I$15,MATCH(ExportsELAP[[#This Row],[Date Prevailing]],ECR_Hours!$H$12:$H$15,1))</f>
        <v>NS</v>
      </c>
      <c r="M86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3" spans="1:13" x14ac:dyDescent="0.25">
      <c r="A8643" s="164">
        <f>+Exports!A8646</f>
        <v>44922</v>
      </c>
      <c r="B8643" s="165">
        <f t="shared" si="540"/>
        <v>2022</v>
      </c>
      <c r="C8643" s="165">
        <f t="shared" si="541"/>
        <v>12</v>
      </c>
      <c r="D8643" s="165">
        <f t="shared" si="542"/>
        <v>27</v>
      </c>
      <c r="E8643" s="165">
        <f>+Exports!B8646</f>
        <v>1</v>
      </c>
      <c r="F8643" s="165">
        <f>+WEEKDAY(ExportsELAP[[#This Row],[Date Prevailing]],1)</f>
        <v>3</v>
      </c>
      <c r="G8643" s="165">
        <f>+COUNTIFS(ECR_Hours!$K$6:$K$7,ExportsELAP[[#This Row],[Date Prevailing]])</f>
        <v>0</v>
      </c>
      <c r="H8643" s="165">
        <f t="shared" si="543"/>
        <v>3</v>
      </c>
      <c r="I8643" s="166">
        <f>+Exports!G8646</f>
        <v>7.0703999999999994</v>
      </c>
      <c r="J8643" s="166">
        <f>+'ELAP_IPCO-APND'!D8646</f>
        <v>188.99556999999999</v>
      </c>
      <c r="K8643" s="166">
        <f>+(ExportsELAP[[#This Row],[Exports kWh - MPT]]/1000)*ExportsELAP[[#This Row],[EIM Price]]</f>
        <v>1.3362742781279997</v>
      </c>
      <c r="L8643" s="167" t="str">
        <f>+INDEX(ECR_Hours!$I$12:$I$15,MATCH(ExportsELAP[[#This Row],[Date Prevailing]],ECR_Hours!$H$12:$H$15,1))</f>
        <v>NS</v>
      </c>
      <c r="M86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4" spans="1:13" x14ac:dyDescent="0.25">
      <c r="A8644" s="164">
        <f>+Exports!A8647</f>
        <v>44922</v>
      </c>
      <c r="B8644" s="165">
        <f t="shared" si="540"/>
        <v>2022</v>
      </c>
      <c r="C8644" s="165">
        <f t="shared" si="541"/>
        <v>12</v>
      </c>
      <c r="D8644" s="165">
        <f t="shared" si="542"/>
        <v>27</v>
      </c>
      <c r="E8644" s="165">
        <f>+Exports!B8647</f>
        <v>2</v>
      </c>
      <c r="F8644" s="165">
        <f>+WEEKDAY(ExportsELAP[[#This Row],[Date Prevailing]],1)</f>
        <v>3</v>
      </c>
      <c r="G8644" s="165">
        <f>+COUNTIFS(ECR_Hours!$K$6:$K$7,ExportsELAP[[#This Row],[Date Prevailing]])</f>
        <v>0</v>
      </c>
      <c r="H8644" s="165">
        <f t="shared" si="543"/>
        <v>3</v>
      </c>
      <c r="I8644" s="166">
        <f>+Exports!G8647</f>
        <v>8.3379000000000012</v>
      </c>
      <c r="J8644" s="166">
        <f>+'ELAP_IPCO-APND'!D8647</f>
        <v>189.11633</v>
      </c>
      <c r="K8644" s="166">
        <f>+(ExportsELAP[[#This Row],[Exports kWh - MPT]]/1000)*ExportsELAP[[#This Row],[EIM Price]]</f>
        <v>1.5768330479070001</v>
      </c>
      <c r="L8644" s="167" t="str">
        <f>+INDEX(ECR_Hours!$I$12:$I$15,MATCH(ExportsELAP[[#This Row],[Date Prevailing]],ECR_Hours!$H$12:$H$15,1))</f>
        <v>NS</v>
      </c>
      <c r="M86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5" spans="1:13" x14ac:dyDescent="0.25">
      <c r="A8645" s="164">
        <f>+Exports!A8648</f>
        <v>44922</v>
      </c>
      <c r="B8645" s="165">
        <f t="shared" si="540"/>
        <v>2022</v>
      </c>
      <c r="C8645" s="165">
        <f t="shared" si="541"/>
        <v>12</v>
      </c>
      <c r="D8645" s="165">
        <f t="shared" si="542"/>
        <v>27</v>
      </c>
      <c r="E8645" s="165">
        <f>+Exports!B8648</f>
        <v>3</v>
      </c>
      <c r="F8645" s="165">
        <f>+WEEKDAY(ExportsELAP[[#This Row],[Date Prevailing]],1)</f>
        <v>3</v>
      </c>
      <c r="G8645" s="165">
        <f>+COUNTIFS(ECR_Hours!$K$6:$K$7,ExportsELAP[[#This Row],[Date Prevailing]])</f>
        <v>0</v>
      </c>
      <c r="H8645" s="165">
        <f t="shared" si="543"/>
        <v>3</v>
      </c>
      <c r="I8645" s="166">
        <f>+Exports!G8648</f>
        <v>8.8371999999999904</v>
      </c>
      <c r="J8645" s="166">
        <f>+'ELAP_IPCO-APND'!D8648</f>
        <v>172.37752</v>
      </c>
      <c r="K8645" s="166">
        <f>+(ExportsELAP[[#This Row],[Exports kWh - MPT]]/1000)*ExportsELAP[[#This Row],[EIM Price]]</f>
        <v>1.5233346197439985</v>
      </c>
      <c r="L8645" s="167" t="str">
        <f>+INDEX(ECR_Hours!$I$12:$I$15,MATCH(ExportsELAP[[#This Row],[Date Prevailing]],ECR_Hours!$H$12:$H$15,1))</f>
        <v>NS</v>
      </c>
      <c r="M86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6" spans="1:13" x14ac:dyDescent="0.25">
      <c r="A8646" s="164">
        <f>+Exports!A8649</f>
        <v>44922</v>
      </c>
      <c r="B8646" s="165">
        <f t="shared" si="540"/>
        <v>2022</v>
      </c>
      <c r="C8646" s="165">
        <f t="shared" si="541"/>
        <v>12</v>
      </c>
      <c r="D8646" s="165">
        <f t="shared" si="542"/>
        <v>27</v>
      </c>
      <c r="E8646" s="165">
        <f>+Exports!B8649</f>
        <v>4</v>
      </c>
      <c r="F8646" s="165">
        <f>+WEEKDAY(ExportsELAP[[#This Row],[Date Prevailing]],1)</f>
        <v>3</v>
      </c>
      <c r="G8646" s="165">
        <f>+COUNTIFS(ECR_Hours!$K$6:$K$7,ExportsELAP[[#This Row],[Date Prevailing]])</f>
        <v>0</v>
      </c>
      <c r="H8646" s="165">
        <f t="shared" si="543"/>
        <v>3</v>
      </c>
      <c r="I8646" s="166">
        <f>+Exports!G8649</f>
        <v>8.2541000000000011</v>
      </c>
      <c r="J8646" s="166">
        <f>+'ELAP_IPCO-APND'!D8649</f>
        <v>146.17524</v>
      </c>
      <c r="K8646" s="166">
        <f>+(ExportsELAP[[#This Row],[Exports kWh - MPT]]/1000)*ExportsELAP[[#This Row],[EIM Price]]</f>
        <v>1.2065450484840001</v>
      </c>
      <c r="L8646" s="167" t="str">
        <f>+INDEX(ECR_Hours!$I$12:$I$15,MATCH(ExportsELAP[[#This Row],[Date Prevailing]],ECR_Hours!$H$12:$H$15,1))</f>
        <v>NS</v>
      </c>
      <c r="M86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7" spans="1:13" x14ac:dyDescent="0.25">
      <c r="A8647" s="164">
        <f>+Exports!A8650</f>
        <v>44922</v>
      </c>
      <c r="B8647" s="165">
        <f t="shared" si="540"/>
        <v>2022</v>
      </c>
      <c r="C8647" s="165">
        <f t="shared" si="541"/>
        <v>12</v>
      </c>
      <c r="D8647" s="165">
        <f t="shared" si="542"/>
        <v>27</v>
      </c>
      <c r="E8647" s="165">
        <f>+Exports!B8650</f>
        <v>5</v>
      </c>
      <c r="F8647" s="165">
        <f>+WEEKDAY(ExportsELAP[[#This Row],[Date Prevailing]],1)</f>
        <v>3</v>
      </c>
      <c r="G8647" s="165">
        <f>+COUNTIFS(ECR_Hours!$K$6:$K$7,ExportsELAP[[#This Row],[Date Prevailing]])</f>
        <v>0</v>
      </c>
      <c r="H8647" s="165">
        <f t="shared" si="543"/>
        <v>3</v>
      </c>
      <c r="I8647" s="166">
        <f>+Exports!G8650</f>
        <v>8.2151000000000014</v>
      </c>
      <c r="J8647" s="166">
        <f>+'ELAP_IPCO-APND'!D8650</f>
        <v>157.74424999999999</v>
      </c>
      <c r="K8647" s="166">
        <f>+(ExportsELAP[[#This Row],[Exports kWh - MPT]]/1000)*ExportsELAP[[#This Row],[EIM Price]]</f>
        <v>1.2958847881750002</v>
      </c>
      <c r="L8647" s="167" t="str">
        <f>+INDEX(ECR_Hours!$I$12:$I$15,MATCH(ExportsELAP[[#This Row],[Date Prevailing]],ECR_Hours!$H$12:$H$15,1))</f>
        <v>NS</v>
      </c>
      <c r="M86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8" spans="1:13" x14ac:dyDescent="0.25">
      <c r="A8648" s="164">
        <f>+Exports!A8651</f>
        <v>44922</v>
      </c>
      <c r="B8648" s="165">
        <f t="shared" si="540"/>
        <v>2022</v>
      </c>
      <c r="C8648" s="165">
        <f t="shared" si="541"/>
        <v>12</v>
      </c>
      <c r="D8648" s="165">
        <f t="shared" si="542"/>
        <v>27</v>
      </c>
      <c r="E8648" s="165">
        <f>+Exports!B8651</f>
        <v>6</v>
      </c>
      <c r="F8648" s="165">
        <f>+WEEKDAY(ExportsELAP[[#This Row],[Date Prevailing]],1)</f>
        <v>3</v>
      </c>
      <c r="G8648" s="165">
        <f>+COUNTIFS(ECR_Hours!$K$6:$K$7,ExportsELAP[[#This Row],[Date Prevailing]])</f>
        <v>0</v>
      </c>
      <c r="H8648" s="165">
        <f t="shared" si="543"/>
        <v>3</v>
      </c>
      <c r="I8648" s="166">
        <f>+Exports!G8651</f>
        <v>7.1495999999999995</v>
      </c>
      <c r="J8648" s="166">
        <f>+'ELAP_IPCO-APND'!D8651</f>
        <v>161.35334</v>
      </c>
      <c r="K8648" s="166">
        <f>+(ExportsELAP[[#This Row],[Exports kWh - MPT]]/1000)*ExportsELAP[[#This Row],[EIM Price]]</f>
        <v>1.153611839664</v>
      </c>
      <c r="L8648" s="167" t="str">
        <f>+INDEX(ECR_Hours!$I$12:$I$15,MATCH(ExportsELAP[[#This Row],[Date Prevailing]],ECR_Hours!$H$12:$H$15,1))</f>
        <v>NS</v>
      </c>
      <c r="M86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49" spans="1:13" x14ac:dyDescent="0.25">
      <c r="A8649" s="164">
        <f>+Exports!A8652</f>
        <v>44922</v>
      </c>
      <c r="B8649" s="165">
        <f t="shared" si="540"/>
        <v>2022</v>
      </c>
      <c r="C8649" s="165">
        <f t="shared" si="541"/>
        <v>12</v>
      </c>
      <c r="D8649" s="165">
        <f t="shared" si="542"/>
        <v>27</v>
      </c>
      <c r="E8649" s="165">
        <f>+Exports!B8652</f>
        <v>7</v>
      </c>
      <c r="F8649" s="165">
        <f>+WEEKDAY(ExportsELAP[[#This Row],[Date Prevailing]],1)</f>
        <v>3</v>
      </c>
      <c r="G8649" s="165">
        <f>+COUNTIFS(ECR_Hours!$K$6:$K$7,ExportsELAP[[#This Row],[Date Prevailing]])</f>
        <v>0</v>
      </c>
      <c r="H8649" s="165">
        <f t="shared" si="543"/>
        <v>3</v>
      </c>
      <c r="I8649" s="166">
        <f>+Exports!G8652</f>
        <v>6.4920999999999998</v>
      </c>
      <c r="J8649" s="166">
        <f>+'ELAP_IPCO-APND'!D8652</f>
        <v>170.75300999999999</v>
      </c>
      <c r="K8649" s="166">
        <f>+(ExportsELAP[[#This Row],[Exports kWh - MPT]]/1000)*ExportsELAP[[#This Row],[EIM Price]]</f>
        <v>1.1085456162209999</v>
      </c>
      <c r="L8649" s="167" t="str">
        <f>+INDEX(ECR_Hours!$I$12:$I$15,MATCH(ExportsELAP[[#This Row],[Date Prevailing]],ECR_Hours!$H$12:$H$15,1))</f>
        <v>NS</v>
      </c>
      <c r="M86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0" spans="1:13" x14ac:dyDescent="0.25">
      <c r="A8650" s="164">
        <f>+Exports!A8653</f>
        <v>44922</v>
      </c>
      <c r="B8650" s="165">
        <f t="shared" si="540"/>
        <v>2022</v>
      </c>
      <c r="C8650" s="165">
        <f t="shared" si="541"/>
        <v>12</v>
      </c>
      <c r="D8650" s="165">
        <f t="shared" si="542"/>
        <v>27</v>
      </c>
      <c r="E8650" s="165">
        <f>+Exports!B8653</f>
        <v>8</v>
      </c>
      <c r="F8650" s="165">
        <f>+WEEKDAY(ExportsELAP[[#This Row],[Date Prevailing]],1)</f>
        <v>3</v>
      </c>
      <c r="G8650" s="165">
        <f>+COUNTIFS(ECR_Hours!$K$6:$K$7,ExportsELAP[[#This Row],[Date Prevailing]])</f>
        <v>0</v>
      </c>
      <c r="H8650" s="165">
        <f t="shared" si="543"/>
        <v>3</v>
      </c>
      <c r="I8650" s="166">
        <f>+Exports!G8653</f>
        <v>4.8109000000000002</v>
      </c>
      <c r="J8650" s="166">
        <f>+'ELAP_IPCO-APND'!D8653</f>
        <v>179.64053000000001</v>
      </c>
      <c r="K8650" s="166">
        <f>+(ExportsELAP[[#This Row],[Exports kWh - MPT]]/1000)*ExportsELAP[[#This Row],[EIM Price]]</f>
        <v>0.864232625777</v>
      </c>
      <c r="L8650" s="167" t="str">
        <f>+INDEX(ECR_Hours!$I$12:$I$15,MATCH(ExportsELAP[[#This Row],[Date Prevailing]],ECR_Hours!$H$12:$H$15,1))</f>
        <v>NS</v>
      </c>
      <c r="M86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1" spans="1:13" x14ac:dyDescent="0.25">
      <c r="A8651" s="164">
        <f>+Exports!A8654</f>
        <v>44922</v>
      </c>
      <c r="B8651" s="165">
        <f t="shared" si="540"/>
        <v>2022</v>
      </c>
      <c r="C8651" s="165">
        <f t="shared" si="541"/>
        <v>12</v>
      </c>
      <c r="D8651" s="165">
        <f t="shared" si="542"/>
        <v>27</v>
      </c>
      <c r="E8651" s="165">
        <f>+Exports!B8654</f>
        <v>9</v>
      </c>
      <c r="F8651" s="165">
        <f>+WEEKDAY(ExportsELAP[[#This Row],[Date Prevailing]],1)</f>
        <v>3</v>
      </c>
      <c r="G8651" s="165">
        <f>+COUNTIFS(ECR_Hours!$K$6:$K$7,ExportsELAP[[#This Row],[Date Prevailing]])</f>
        <v>0</v>
      </c>
      <c r="H8651" s="165">
        <f t="shared" si="543"/>
        <v>3</v>
      </c>
      <c r="I8651" s="166">
        <f>+Exports!G8654</f>
        <v>35.031399999999998</v>
      </c>
      <c r="J8651" s="166">
        <f>+'ELAP_IPCO-APND'!D8654</f>
        <v>173.64010999999999</v>
      </c>
      <c r="K8651" s="166">
        <f>+(ExportsELAP[[#This Row],[Exports kWh - MPT]]/1000)*ExportsELAP[[#This Row],[EIM Price]]</f>
        <v>6.082856149453999</v>
      </c>
      <c r="L8651" s="167" t="str">
        <f>+INDEX(ECR_Hours!$I$12:$I$15,MATCH(ExportsELAP[[#This Row],[Date Prevailing]],ECR_Hours!$H$12:$H$15,1))</f>
        <v>NS</v>
      </c>
      <c r="M86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2" spans="1:13" x14ac:dyDescent="0.25">
      <c r="A8652" s="164">
        <f>+Exports!A8655</f>
        <v>44922</v>
      </c>
      <c r="B8652" s="165">
        <f t="shared" si="540"/>
        <v>2022</v>
      </c>
      <c r="C8652" s="165">
        <f t="shared" si="541"/>
        <v>12</v>
      </c>
      <c r="D8652" s="165">
        <f t="shared" si="542"/>
        <v>27</v>
      </c>
      <c r="E8652" s="165">
        <f>+Exports!B8655</f>
        <v>10</v>
      </c>
      <c r="F8652" s="165">
        <f>+WEEKDAY(ExportsELAP[[#This Row],[Date Prevailing]],1)</f>
        <v>3</v>
      </c>
      <c r="G8652" s="165">
        <f>+COUNTIFS(ECR_Hours!$K$6:$K$7,ExportsELAP[[#This Row],[Date Prevailing]])</f>
        <v>0</v>
      </c>
      <c r="H8652" s="165">
        <f t="shared" si="543"/>
        <v>3</v>
      </c>
      <c r="I8652" s="166">
        <f>+Exports!G8655</f>
        <v>430.75779999999997</v>
      </c>
      <c r="J8652" s="166">
        <f>+'ELAP_IPCO-APND'!D8655</f>
        <v>200.59879000000001</v>
      </c>
      <c r="K8652" s="166">
        <f>+(ExportsELAP[[#This Row],[Exports kWh - MPT]]/1000)*ExportsELAP[[#This Row],[EIM Price]]</f>
        <v>86.409493463061992</v>
      </c>
      <c r="L8652" s="167" t="str">
        <f>+INDEX(ECR_Hours!$I$12:$I$15,MATCH(ExportsELAP[[#This Row],[Date Prevailing]],ECR_Hours!$H$12:$H$15,1))</f>
        <v>NS</v>
      </c>
      <c r="M86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3" spans="1:13" x14ac:dyDescent="0.25">
      <c r="A8653" s="164">
        <f>+Exports!A8656</f>
        <v>44922</v>
      </c>
      <c r="B8653" s="165">
        <f t="shared" si="540"/>
        <v>2022</v>
      </c>
      <c r="C8653" s="165">
        <f t="shared" si="541"/>
        <v>12</v>
      </c>
      <c r="D8653" s="165">
        <f t="shared" si="542"/>
        <v>27</v>
      </c>
      <c r="E8653" s="165">
        <f>+Exports!B8656</f>
        <v>11</v>
      </c>
      <c r="F8653" s="165">
        <f>+WEEKDAY(ExportsELAP[[#This Row],[Date Prevailing]],1)</f>
        <v>3</v>
      </c>
      <c r="G8653" s="165">
        <f>+COUNTIFS(ECR_Hours!$K$6:$K$7,ExportsELAP[[#This Row],[Date Prevailing]])</f>
        <v>0</v>
      </c>
      <c r="H8653" s="165">
        <f t="shared" si="543"/>
        <v>3</v>
      </c>
      <c r="I8653" s="166">
        <f>+Exports!G8656</f>
        <v>2226.9139</v>
      </c>
      <c r="J8653" s="166">
        <f>+'ELAP_IPCO-APND'!D8656</f>
        <v>196.43471</v>
      </c>
      <c r="K8653" s="166">
        <f>+(ExportsELAP[[#This Row],[Exports kWh - MPT]]/1000)*ExportsELAP[[#This Row],[EIM Price]]</f>
        <v>437.44318614146897</v>
      </c>
      <c r="L8653" s="167" t="str">
        <f>+INDEX(ECR_Hours!$I$12:$I$15,MATCH(ExportsELAP[[#This Row],[Date Prevailing]],ECR_Hours!$H$12:$H$15,1))</f>
        <v>NS</v>
      </c>
      <c r="M86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4" spans="1:13" x14ac:dyDescent="0.25">
      <c r="A8654" s="164">
        <f>+Exports!A8657</f>
        <v>44922</v>
      </c>
      <c r="B8654" s="165">
        <f t="shared" si="540"/>
        <v>2022</v>
      </c>
      <c r="C8654" s="165">
        <f t="shared" si="541"/>
        <v>12</v>
      </c>
      <c r="D8654" s="165">
        <f t="shared" si="542"/>
        <v>27</v>
      </c>
      <c r="E8654" s="165">
        <f>+Exports!B8657</f>
        <v>12</v>
      </c>
      <c r="F8654" s="165">
        <f>+WEEKDAY(ExportsELAP[[#This Row],[Date Prevailing]],1)</f>
        <v>3</v>
      </c>
      <c r="G8654" s="165">
        <f>+COUNTIFS(ECR_Hours!$K$6:$K$7,ExportsELAP[[#This Row],[Date Prevailing]])</f>
        <v>0</v>
      </c>
      <c r="H8654" s="165">
        <f t="shared" si="543"/>
        <v>3</v>
      </c>
      <c r="I8654" s="166">
        <f>+Exports!G8657</f>
        <v>6377.6220000000003</v>
      </c>
      <c r="J8654" s="166">
        <f>+'ELAP_IPCO-APND'!D8657</f>
        <v>185.91161</v>
      </c>
      <c r="K8654" s="166">
        <f>+(ExportsELAP[[#This Row],[Exports kWh - MPT]]/1000)*ExportsELAP[[#This Row],[EIM Price]]</f>
        <v>1185.6739739914201</v>
      </c>
      <c r="L8654" s="167" t="str">
        <f>+INDEX(ECR_Hours!$I$12:$I$15,MATCH(ExportsELAP[[#This Row],[Date Prevailing]],ECR_Hours!$H$12:$H$15,1))</f>
        <v>NS</v>
      </c>
      <c r="M86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5" spans="1:13" x14ac:dyDescent="0.25">
      <c r="A8655" s="164">
        <f>+Exports!A8658</f>
        <v>44922</v>
      </c>
      <c r="B8655" s="165">
        <f t="shared" si="540"/>
        <v>2022</v>
      </c>
      <c r="C8655" s="165">
        <f t="shared" si="541"/>
        <v>12</v>
      </c>
      <c r="D8655" s="165">
        <f t="shared" si="542"/>
        <v>27</v>
      </c>
      <c r="E8655" s="165">
        <f>+Exports!B8658</f>
        <v>13</v>
      </c>
      <c r="F8655" s="165">
        <f>+WEEKDAY(ExportsELAP[[#This Row],[Date Prevailing]],1)</f>
        <v>3</v>
      </c>
      <c r="G8655" s="165">
        <f>+COUNTIFS(ECR_Hours!$K$6:$K$7,ExportsELAP[[#This Row],[Date Prevailing]])</f>
        <v>0</v>
      </c>
      <c r="H8655" s="165">
        <f t="shared" si="543"/>
        <v>3</v>
      </c>
      <c r="I8655" s="166">
        <f>+Exports!G8658</f>
        <v>10067.3909</v>
      </c>
      <c r="J8655" s="166">
        <f>+'ELAP_IPCO-APND'!D8658</f>
        <v>163.97977</v>
      </c>
      <c r="K8655" s="166">
        <f>+(ExportsELAP[[#This Row],[Exports kWh - MPT]]/1000)*ExportsELAP[[#This Row],[EIM Price]]</f>
        <v>1650.8484442820929</v>
      </c>
      <c r="L8655" s="167" t="str">
        <f>+INDEX(ECR_Hours!$I$12:$I$15,MATCH(ExportsELAP[[#This Row],[Date Prevailing]],ECR_Hours!$H$12:$H$15,1))</f>
        <v>NS</v>
      </c>
      <c r="M86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6" spans="1:13" x14ac:dyDescent="0.25">
      <c r="A8656" s="164">
        <f>+Exports!A8659</f>
        <v>44922</v>
      </c>
      <c r="B8656" s="165">
        <f t="shared" si="540"/>
        <v>2022</v>
      </c>
      <c r="C8656" s="165">
        <f t="shared" si="541"/>
        <v>12</v>
      </c>
      <c r="D8656" s="165">
        <f t="shared" si="542"/>
        <v>27</v>
      </c>
      <c r="E8656" s="165">
        <f>+Exports!B8659</f>
        <v>14</v>
      </c>
      <c r="F8656" s="165">
        <f>+WEEKDAY(ExportsELAP[[#This Row],[Date Prevailing]],1)</f>
        <v>3</v>
      </c>
      <c r="G8656" s="165">
        <f>+COUNTIFS(ECR_Hours!$K$6:$K$7,ExportsELAP[[#This Row],[Date Prevailing]])</f>
        <v>0</v>
      </c>
      <c r="H8656" s="165">
        <f t="shared" si="543"/>
        <v>3</v>
      </c>
      <c r="I8656" s="166">
        <f>+Exports!G8659</f>
        <v>9866.3303999999989</v>
      </c>
      <c r="J8656" s="166">
        <f>+'ELAP_IPCO-APND'!D8659</f>
        <v>182.54881</v>
      </c>
      <c r="K8656" s="166">
        <f>+(ExportsELAP[[#This Row],[Exports kWh - MPT]]/1000)*ExportsELAP[[#This Row],[EIM Price]]</f>
        <v>1801.0868735868239</v>
      </c>
      <c r="L8656" s="167" t="str">
        <f>+INDEX(ECR_Hours!$I$12:$I$15,MATCH(ExportsELAP[[#This Row],[Date Prevailing]],ECR_Hours!$H$12:$H$15,1))</f>
        <v>NS</v>
      </c>
      <c r="M86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7" spans="1:13" x14ac:dyDescent="0.25">
      <c r="A8657" s="164">
        <f>+Exports!A8660</f>
        <v>44922</v>
      </c>
      <c r="B8657" s="165">
        <f t="shared" si="540"/>
        <v>2022</v>
      </c>
      <c r="C8657" s="165">
        <f t="shared" si="541"/>
        <v>12</v>
      </c>
      <c r="D8657" s="165">
        <f t="shared" si="542"/>
        <v>27</v>
      </c>
      <c r="E8657" s="165">
        <f>+Exports!B8660</f>
        <v>15</v>
      </c>
      <c r="F8657" s="165">
        <f>+WEEKDAY(ExportsELAP[[#This Row],[Date Prevailing]],1)</f>
        <v>3</v>
      </c>
      <c r="G8657" s="165">
        <f>+COUNTIFS(ECR_Hours!$K$6:$K$7,ExportsELAP[[#This Row],[Date Prevailing]])</f>
        <v>0</v>
      </c>
      <c r="H8657" s="165">
        <f t="shared" si="543"/>
        <v>3</v>
      </c>
      <c r="I8657" s="166">
        <f>+Exports!G8660</f>
        <v>17419.459500000001</v>
      </c>
      <c r="J8657" s="166">
        <f>+'ELAP_IPCO-APND'!D8660</f>
        <v>196.49923999999999</v>
      </c>
      <c r="K8657" s="166">
        <f>+(ExportsELAP[[#This Row],[Exports kWh - MPT]]/1000)*ExportsELAP[[#This Row],[EIM Price]]</f>
        <v>3422.91055296078</v>
      </c>
      <c r="L8657" s="167" t="str">
        <f>+INDEX(ECR_Hours!$I$12:$I$15,MATCH(ExportsELAP[[#This Row],[Date Prevailing]],ECR_Hours!$H$12:$H$15,1))</f>
        <v>NS</v>
      </c>
      <c r="M86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8" spans="1:13" x14ac:dyDescent="0.25">
      <c r="A8658" s="164">
        <f>+Exports!A8661</f>
        <v>44922</v>
      </c>
      <c r="B8658" s="165">
        <f t="shared" si="540"/>
        <v>2022</v>
      </c>
      <c r="C8658" s="165">
        <f t="shared" si="541"/>
        <v>12</v>
      </c>
      <c r="D8658" s="165">
        <f t="shared" si="542"/>
        <v>27</v>
      </c>
      <c r="E8658" s="165">
        <f>+Exports!B8661</f>
        <v>16</v>
      </c>
      <c r="F8658" s="165">
        <f>+WEEKDAY(ExportsELAP[[#This Row],[Date Prevailing]],1)</f>
        <v>3</v>
      </c>
      <c r="G8658" s="165">
        <f>+COUNTIFS(ECR_Hours!$K$6:$K$7,ExportsELAP[[#This Row],[Date Prevailing]])</f>
        <v>0</v>
      </c>
      <c r="H8658" s="165">
        <f t="shared" si="543"/>
        <v>3</v>
      </c>
      <c r="I8658" s="166">
        <f>+Exports!G8661</f>
        <v>10300.247499999999</v>
      </c>
      <c r="J8658" s="166">
        <f>+'ELAP_IPCO-APND'!D8661</f>
        <v>194.55448000000001</v>
      </c>
      <c r="K8658" s="166">
        <f>+(ExportsELAP[[#This Row],[Exports kWh - MPT]]/1000)*ExportsELAP[[#This Row],[EIM Price]]</f>
        <v>2003.9592962337999</v>
      </c>
      <c r="L8658" s="167" t="str">
        <f>+INDEX(ECR_Hours!$I$12:$I$15,MATCH(ExportsELAP[[#This Row],[Date Prevailing]],ECR_Hours!$H$12:$H$15,1))</f>
        <v>NS</v>
      </c>
      <c r="M86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59" spans="1:13" x14ac:dyDescent="0.25">
      <c r="A8659" s="164">
        <f>+Exports!A8662</f>
        <v>44922</v>
      </c>
      <c r="B8659" s="165">
        <f t="shared" si="540"/>
        <v>2022</v>
      </c>
      <c r="C8659" s="165">
        <f t="shared" si="541"/>
        <v>12</v>
      </c>
      <c r="D8659" s="165">
        <f t="shared" si="542"/>
        <v>27</v>
      </c>
      <c r="E8659" s="165">
        <f>+Exports!B8662</f>
        <v>17</v>
      </c>
      <c r="F8659" s="165">
        <f>+WEEKDAY(ExportsELAP[[#This Row],[Date Prevailing]],1)</f>
        <v>3</v>
      </c>
      <c r="G8659" s="165">
        <f>+COUNTIFS(ECR_Hours!$K$6:$K$7,ExportsELAP[[#This Row],[Date Prevailing]])</f>
        <v>0</v>
      </c>
      <c r="H8659" s="165">
        <f t="shared" si="543"/>
        <v>3</v>
      </c>
      <c r="I8659" s="166">
        <f>+Exports!G8662</f>
        <v>1976.2696999999998</v>
      </c>
      <c r="J8659" s="166">
        <f>+'ELAP_IPCO-APND'!D8662</f>
        <v>204.16236000000001</v>
      </c>
      <c r="K8659" s="166">
        <f>+(ExportsELAP[[#This Row],[Exports kWh - MPT]]/1000)*ExportsELAP[[#This Row],[EIM Price]]</f>
        <v>403.47988594849198</v>
      </c>
      <c r="L8659" s="167" t="str">
        <f>+INDEX(ECR_Hours!$I$12:$I$15,MATCH(ExportsELAP[[#This Row],[Date Prevailing]],ECR_Hours!$H$12:$H$15,1))</f>
        <v>NS</v>
      </c>
      <c r="M86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0" spans="1:13" x14ac:dyDescent="0.25">
      <c r="A8660" s="164">
        <f>+Exports!A8663</f>
        <v>44922</v>
      </c>
      <c r="B8660" s="165">
        <f t="shared" si="540"/>
        <v>2022</v>
      </c>
      <c r="C8660" s="165">
        <f t="shared" si="541"/>
        <v>12</v>
      </c>
      <c r="D8660" s="165">
        <f t="shared" si="542"/>
        <v>27</v>
      </c>
      <c r="E8660" s="165">
        <f>+Exports!B8663</f>
        <v>18</v>
      </c>
      <c r="F8660" s="165">
        <f>+WEEKDAY(ExportsELAP[[#This Row],[Date Prevailing]],1)</f>
        <v>3</v>
      </c>
      <c r="G8660" s="165">
        <f>+COUNTIFS(ECR_Hours!$K$6:$K$7,ExportsELAP[[#This Row],[Date Prevailing]])</f>
        <v>0</v>
      </c>
      <c r="H8660" s="165">
        <f t="shared" si="543"/>
        <v>3</v>
      </c>
      <c r="I8660" s="166">
        <f>+Exports!G8663</f>
        <v>13.3139</v>
      </c>
      <c r="J8660" s="166">
        <f>+'ELAP_IPCO-APND'!D8663</f>
        <v>195.52685</v>
      </c>
      <c r="K8660" s="166">
        <f>+(ExportsELAP[[#This Row],[Exports kWh - MPT]]/1000)*ExportsELAP[[#This Row],[EIM Price]]</f>
        <v>2.603224928215</v>
      </c>
      <c r="L8660" s="167" t="str">
        <f>+INDEX(ECR_Hours!$I$12:$I$15,MATCH(ExportsELAP[[#This Row],[Date Prevailing]],ECR_Hours!$H$12:$H$15,1))</f>
        <v>NS</v>
      </c>
      <c r="M86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1" spans="1:13" x14ac:dyDescent="0.25">
      <c r="A8661" s="164">
        <f>+Exports!A8664</f>
        <v>44922</v>
      </c>
      <c r="B8661" s="165">
        <f t="shared" si="540"/>
        <v>2022</v>
      </c>
      <c r="C8661" s="165">
        <f t="shared" si="541"/>
        <v>12</v>
      </c>
      <c r="D8661" s="165">
        <f t="shared" si="542"/>
        <v>27</v>
      </c>
      <c r="E8661" s="165">
        <f>+Exports!B8664</f>
        <v>19</v>
      </c>
      <c r="F8661" s="165">
        <f>+WEEKDAY(ExportsELAP[[#This Row],[Date Prevailing]],1)</f>
        <v>3</v>
      </c>
      <c r="G8661" s="165">
        <f>+COUNTIFS(ECR_Hours!$K$6:$K$7,ExportsELAP[[#This Row],[Date Prevailing]])</f>
        <v>0</v>
      </c>
      <c r="H8661" s="165">
        <f t="shared" si="543"/>
        <v>3</v>
      </c>
      <c r="I8661" s="166">
        <f>+Exports!G8664</f>
        <v>6.9832999999999901</v>
      </c>
      <c r="J8661" s="166">
        <f>+'ELAP_IPCO-APND'!D8664</f>
        <v>222.55736999999999</v>
      </c>
      <c r="K8661" s="166">
        <f>+(ExportsELAP[[#This Row],[Exports kWh - MPT]]/1000)*ExportsELAP[[#This Row],[EIM Price]]</f>
        <v>1.5541848819209978</v>
      </c>
      <c r="L8661" s="167" t="str">
        <f>+INDEX(ECR_Hours!$I$12:$I$15,MATCH(ExportsELAP[[#This Row],[Date Prevailing]],ECR_Hours!$H$12:$H$15,1))</f>
        <v>NS</v>
      </c>
      <c r="M86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2" spans="1:13" x14ac:dyDescent="0.25">
      <c r="A8662" s="164">
        <f>+Exports!A8665</f>
        <v>44922</v>
      </c>
      <c r="B8662" s="165">
        <f t="shared" si="540"/>
        <v>2022</v>
      </c>
      <c r="C8662" s="165">
        <f t="shared" si="541"/>
        <v>12</v>
      </c>
      <c r="D8662" s="165">
        <f t="shared" si="542"/>
        <v>27</v>
      </c>
      <c r="E8662" s="165">
        <f>+Exports!B8665</f>
        <v>20</v>
      </c>
      <c r="F8662" s="165">
        <f>+WEEKDAY(ExportsELAP[[#This Row],[Date Prevailing]],1)</f>
        <v>3</v>
      </c>
      <c r="G8662" s="165">
        <f>+COUNTIFS(ECR_Hours!$K$6:$K$7,ExportsELAP[[#This Row],[Date Prevailing]])</f>
        <v>0</v>
      </c>
      <c r="H8662" s="165">
        <f t="shared" si="543"/>
        <v>3</v>
      </c>
      <c r="I8662" s="166">
        <f>+Exports!G8665</f>
        <v>6.3386000000000005</v>
      </c>
      <c r="J8662" s="166">
        <f>+'ELAP_IPCO-APND'!D8665</f>
        <v>192.93298999999999</v>
      </c>
      <c r="K8662" s="166">
        <f>+(ExportsELAP[[#This Row],[Exports kWh - MPT]]/1000)*ExportsELAP[[#This Row],[EIM Price]]</f>
        <v>1.2229250504140001</v>
      </c>
      <c r="L8662" s="167" t="str">
        <f>+INDEX(ECR_Hours!$I$12:$I$15,MATCH(ExportsELAP[[#This Row],[Date Prevailing]],ECR_Hours!$H$12:$H$15,1))</f>
        <v>NS</v>
      </c>
      <c r="M86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3" spans="1:13" x14ac:dyDescent="0.25">
      <c r="A8663" s="164">
        <f>+Exports!A8666</f>
        <v>44922</v>
      </c>
      <c r="B8663" s="165">
        <f t="shared" si="540"/>
        <v>2022</v>
      </c>
      <c r="C8663" s="165">
        <f t="shared" si="541"/>
        <v>12</v>
      </c>
      <c r="D8663" s="165">
        <f t="shared" si="542"/>
        <v>27</v>
      </c>
      <c r="E8663" s="165">
        <f>+Exports!B8666</f>
        <v>21</v>
      </c>
      <c r="F8663" s="165">
        <f>+WEEKDAY(ExportsELAP[[#This Row],[Date Prevailing]],1)</f>
        <v>3</v>
      </c>
      <c r="G8663" s="165">
        <f>+COUNTIFS(ECR_Hours!$K$6:$K$7,ExportsELAP[[#This Row],[Date Prevailing]])</f>
        <v>0</v>
      </c>
      <c r="H8663" s="165">
        <f t="shared" si="543"/>
        <v>3</v>
      </c>
      <c r="I8663" s="166">
        <f>+Exports!G8666</f>
        <v>4.7826999999999904</v>
      </c>
      <c r="J8663" s="166">
        <f>+'ELAP_IPCO-APND'!D8666</f>
        <v>197.62421000000001</v>
      </c>
      <c r="K8663" s="166">
        <f>+(ExportsELAP[[#This Row],[Exports kWh - MPT]]/1000)*ExportsELAP[[#This Row],[EIM Price]]</f>
        <v>0.94517730916699816</v>
      </c>
      <c r="L8663" s="167" t="str">
        <f>+INDEX(ECR_Hours!$I$12:$I$15,MATCH(ExportsELAP[[#This Row],[Date Prevailing]],ECR_Hours!$H$12:$H$15,1))</f>
        <v>NS</v>
      </c>
      <c r="M866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4" spans="1:13" x14ac:dyDescent="0.25">
      <c r="A8664" s="164">
        <f>+Exports!A8667</f>
        <v>44922</v>
      </c>
      <c r="B8664" s="165">
        <f t="shared" si="540"/>
        <v>2022</v>
      </c>
      <c r="C8664" s="165">
        <f t="shared" si="541"/>
        <v>12</v>
      </c>
      <c r="D8664" s="165">
        <f t="shared" si="542"/>
        <v>27</v>
      </c>
      <c r="E8664" s="165">
        <f>+Exports!B8667</f>
        <v>22</v>
      </c>
      <c r="F8664" s="165">
        <f>+WEEKDAY(ExportsELAP[[#This Row],[Date Prevailing]],1)</f>
        <v>3</v>
      </c>
      <c r="G8664" s="165">
        <f>+COUNTIFS(ECR_Hours!$K$6:$K$7,ExportsELAP[[#This Row],[Date Prevailing]])</f>
        <v>0</v>
      </c>
      <c r="H8664" s="165">
        <f t="shared" si="543"/>
        <v>3</v>
      </c>
      <c r="I8664" s="166">
        <f>+Exports!G8667</f>
        <v>6.2496</v>
      </c>
      <c r="J8664" s="166">
        <f>+'ELAP_IPCO-APND'!D8667</f>
        <v>191.77099000000001</v>
      </c>
      <c r="K8664" s="166">
        <f>+(ExportsELAP[[#This Row],[Exports kWh - MPT]]/1000)*ExportsELAP[[#This Row],[EIM Price]]</f>
        <v>1.1984919791040001</v>
      </c>
      <c r="L8664" s="167" t="str">
        <f>+INDEX(ECR_Hours!$I$12:$I$15,MATCH(ExportsELAP[[#This Row],[Date Prevailing]],ECR_Hours!$H$12:$H$15,1))</f>
        <v>NS</v>
      </c>
      <c r="M866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5" spans="1:13" x14ac:dyDescent="0.25">
      <c r="A8665" s="164">
        <f>+Exports!A8668</f>
        <v>44922</v>
      </c>
      <c r="B8665" s="165">
        <f t="shared" si="540"/>
        <v>2022</v>
      </c>
      <c r="C8665" s="165">
        <f t="shared" si="541"/>
        <v>12</v>
      </c>
      <c r="D8665" s="165">
        <f t="shared" si="542"/>
        <v>27</v>
      </c>
      <c r="E8665" s="165">
        <f>+Exports!B8668</f>
        <v>23</v>
      </c>
      <c r="F8665" s="165">
        <f>+WEEKDAY(ExportsELAP[[#This Row],[Date Prevailing]],1)</f>
        <v>3</v>
      </c>
      <c r="G8665" s="165">
        <f>+COUNTIFS(ECR_Hours!$K$6:$K$7,ExportsELAP[[#This Row],[Date Prevailing]])</f>
        <v>0</v>
      </c>
      <c r="H8665" s="165">
        <f t="shared" si="543"/>
        <v>3</v>
      </c>
      <c r="I8665" s="166">
        <f>+Exports!G8668</f>
        <v>6.7332999999999998</v>
      </c>
      <c r="J8665" s="166">
        <f>+'ELAP_IPCO-APND'!D8668</f>
        <v>172.56909999999999</v>
      </c>
      <c r="K8665" s="166">
        <f>+(ExportsELAP[[#This Row],[Exports kWh - MPT]]/1000)*ExportsELAP[[#This Row],[EIM Price]]</f>
        <v>1.16195952103</v>
      </c>
      <c r="L8665" s="167" t="str">
        <f>+INDEX(ECR_Hours!$I$12:$I$15,MATCH(ExportsELAP[[#This Row],[Date Prevailing]],ECR_Hours!$H$12:$H$15,1))</f>
        <v>NS</v>
      </c>
      <c r="M866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6" spans="1:13" x14ac:dyDescent="0.25">
      <c r="A8666" s="164">
        <f>+Exports!A8669</f>
        <v>44922</v>
      </c>
      <c r="B8666" s="165">
        <f t="shared" si="540"/>
        <v>2022</v>
      </c>
      <c r="C8666" s="165">
        <f t="shared" si="541"/>
        <v>12</v>
      </c>
      <c r="D8666" s="165">
        <f t="shared" si="542"/>
        <v>27</v>
      </c>
      <c r="E8666" s="165">
        <f>+Exports!B8669</f>
        <v>24</v>
      </c>
      <c r="F8666" s="165">
        <f>+WEEKDAY(ExportsELAP[[#This Row],[Date Prevailing]],1)</f>
        <v>3</v>
      </c>
      <c r="G8666" s="165">
        <f>+COUNTIFS(ECR_Hours!$K$6:$K$7,ExportsELAP[[#This Row],[Date Prevailing]])</f>
        <v>0</v>
      </c>
      <c r="H8666" s="165">
        <f t="shared" si="543"/>
        <v>3</v>
      </c>
      <c r="I8666" s="166">
        <f>+Exports!G8669</f>
        <v>6.8544999999999998</v>
      </c>
      <c r="J8666" s="166">
        <f>+'ELAP_IPCO-APND'!D8669</f>
        <v>148.61221</v>
      </c>
      <c r="K8666" s="166">
        <f>+(ExportsELAP[[#This Row],[Exports kWh - MPT]]/1000)*ExportsELAP[[#This Row],[EIM Price]]</f>
        <v>1.0186623934449999</v>
      </c>
      <c r="L8666" s="167" t="str">
        <f>+INDEX(ECR_Hours!$I$12:$I$15,MATCH(ExportsELAP[[#This Row],[Date Prevailing]],ECR_Hours!$H$12:$H$15,1))</f>
        <v>NS</v>
      </c>
      <c r="M866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7" spans="1:13" x14ac:dyDescent="0.25">
      <c r="A8667" s="164">
        <f>+Exports!A8670</f>
        <v>44923</v>
      </c>
      <c r="B8667" s="165">
        <f t="shared" si="540"/>
        <v>2022</v>
      </c>
      <c r="C8667" s="165">
        <f t="shared" si="541"/>
        <v>12</v>
      </c>
      <c r="D8667" s="165">
        <f t="shared" si="542"/>
        <v>28</v>
      </c>
      <c r="E8667" s="165">
        <f>+Exports!B8670</f>
        <v>1</v>
      </c>
      <c r="F8667" s="165">
        <f>+WEEKDAY(ExportsELAP[[#This Row],[Date Prevailing]],1)</f>
        <v>4</v>
      </c>
      <c r="G8667" s="165">
        <f>+COUNTIFS(ECR_Hours!$K$6:$K$7,ExportsELAP[[#This Row],[Date Prevailing]])</f>
        <v>0</v>
      </c>
      <c r="H8667" s="165">
        <f t="shared" si="543"/>
        <v>4</v>
      </c>
      <c r="I8667" s="166">
        <f>+Exports!G8670</f>
        <v>8.7552000000000003</v>
      </c>
      <c r="J8667" s="166">
        <f>+'ELAP_IPCO-APND'!D8670</f>
        <v>118.01056</v>
      </c>
      <c r="K8667" s="166">
        <f>+(ExportsELAP[[#This Row],[Exports kWh - MPT]]/1000)*ExportsELAP[[#This Row],[EIM Price]]</f>
        <v>1.0332060549120001</v>
      </c>
      <c r="L8667" s="167" t="str">
        <f>+INDEX(ECR_Hours!$I$12:$I$15,MATCH(ExportsELAP[[#This Row],[Date Prevailing]],ECR_Hours!$H$12:$H$15,1))</f>
        <v>NS</v>
      </c>
      <c r="M866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8" spans="1:13" x14ac:dyDescent="0.25">
      <c r="A8668" s="164">
        <f>+Exports!A8671</f>
        <v>44923</v>
      </c>
      <c r="B8668" s="165">
        <f t="shared" si="540"/>
        <v>2022</v>
      </c>
      <c r="C8668" s="165">
        <f t="shared" si="541"/>
        <v>12</v>
      </c>
      <c r="D8668" s="165">
        <f t="shared" si="542"/>
        <v>28</v>
      </c>
      <c r="E8668" s="165">
        <f>+Exports!B8671</f>
        <v>2</v>
      </c>
      <c r="F8668" s="165">
        <f>+WEEKDAY(ExportsELAP[[#This Row],[Date Prevailing]],1)</f>
        <v>4</v>
      </c>
      <c r="G8668" s="165">
        <f>+COUNTIFS(ECR_Hours!$K$6:$K$7,ExportsELAP[[#This Row],[Date Prevailing]])</f>
        <v>0</v>
      </c>
      <c r="H8668" s="165">
        <f t="shared" si="543"/>
        <v>4</v>
      </c>
      <c r="I8668" s="166">
        <f>+Exports!G8671</f>
        <v>10.8262</v>
      </c>
      <c r="J8668" s="166">
        <f>+'ELAP_IPCO-APND'!D8671</f>
        <v>111.27215</v>
      </c>
      <c r="K8668" s="166">
        <f>+(ExportsELAP[[#This Row],[Exports kWh - MPT]]/1000)*ExportsELAP[[#This Row],[EIM Price]]</f>
        <v>1.2046545503299999</v>
      </c>
      <c r="L8668" s="167" t="str">
        <f>+INDEX(ECR_Hours!$I$12:$I$15,MATCH(ExportsELAP[[#This Row],[Date Prevailing]],ECR_Hours!$H$12:$H$15,1))</f>
        <v>NS</v>
      </c>
      <c r="M866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69" spans="1:13" x14ac:dyDescent="0.25">
      <c r="A8669" s="164">
        <f>+Exports!A8672</f>
        <v>44923</v>
      </c>
      <c r="B8669" s="165">
        <f t="shared" si="540"/>
        <v>2022</v>
      </c>
      <c r="C8669" s="165">
        <f t="shared" si="541"/>
        <v>12</v>
      </c>
      <c r="D8669" s="165">
        <f t="shared" si="542"/>
        <v>28</v>
      </c>
      <c r="E8669" s="165">
        <f>+Exports!B8672</f>
        <v>3</v>
      </c>
      <c r="F8669" s="165">
        <f>+WEEKDAY(ExportsELAP[[#This Row],[Date Prevailing]],1)</f>
        <v>4</v>
      </c>
      <c r="G8669" s="165">
        <f>+COUNTIFS(ECR_Hours!$K$6:$K$7,ExportsELAP[[#This Row],[Date Prevailing]])</f>
        <v>0</v>
      </c>
      <c r="H8669" s="165">
        <f t="shared" si="543"/>
        <v>4</v>
      </c>
      <c r="I8669" s="166">
        <f>+Exports!G8672</f>
        <v>12.289099999999999</v>
      </c>
      <c r="J8669" s="166">
        <f>+'ELAP_IPCO-APND'!D8672</f>
        <v>104.71657999999999</v>
      </c>
      <c r="K8669" s="166">
        <f>+(ExportsELAP[[#This Row],[Exports kWh - MPT]]/1000)*ExportsELAP[[#This Row],[EIM Price]]</f>
        <v>1.2868725232779998</v>
      </c>
      <c r="L8669" s="167" t="str">
        <f>+INDEX(ECR_Hours!$I$12:$I$15,MATCH(ExportsELAP[[#This Row],[Date Prevailing]],ECR_Hours!$H$12:$H$15,1))</f>
        <v>NS</v>
      </c>
      <c r="M866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0" spans="1:13" x14ac:dyDescent="0.25">
      <c r="A8670" s="164">
        <f>+Exports!A8673</f>
        <v>44923</v>
      </c>
      <c r="B8670" s="165">
        <f t="shared" si="540"/>
        <v>2022</v>
      </c>
      <c r="C8670" s="165">
        <f t="shared" si="541"/>
        <v>12</v>
      </c>
      <c r="D8670" s="165">
        <f t="shared" si="542"/>
        <v>28</v>
      </c>
      <c r="E8670" s="165">
        <f>+Exports!B8673</f>
        <v>4</v>
      </c>
      <c r="F8670" s="165">
        <f>+WEEKDAY(ExportsELAP[[#This Row],[Date Prevailing]],1)</f>
        <v>4</v>
      </c>
      <c r="G8670" s="165">
        <f>+COUNTIFS(ECR_Hours!$K$6:$K$7,ExportsELAP[[#This Row],[Date Prevailing]])</f>
        <v>0</v>
      </c>
      <c r="H8670" s="165">
        <f t="shared" si="543"/>
        <v>4</v>
      </c>
      <c r="I8670" s="166">
        <f>+Exports!G8673</f>
        <v>12.053600000000001</v>
      </c>
      <c r="J8670" s="166">
        <f>+'ELAP_IPCO-APND'!D8673</f>
        <v>92.877669999999995</v>
      </c>
      <c r="K8670" s="166">
        <f>+(ExportsELAP[[#This Row],[Exports kWh - MPT]]/1000)*ExportsELAP[[#This Row],[EIM Price]]</f>
        <v>1.1195102831120001</v>
      </c>
      <c r="L8670" s="167" t="str">
        <f>+INDEX(ECR_Hours!$I$12:$I$15,MATCH(ExportsELAP[[#This Row],[Date Prevailing]],ECR_Hours!$H$12:$H$15,1))</f>
        <v>NS</v>
      </c>
      <c r="M867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1" spans="1:13" x14ac:dyDescent="0.25">
      <c r="A8671" s="164">
        <f>+Exports!A8674</f>
        <v>44923</v>
      </c>
      <c r="B8671" s="165">
        <f t="shared" si="540"/>
        <v>2022</v>
      </c>
      <c r="C8671" s="165">
        <f t="shared" si="541"/>
        <v>12</v>
      </c>
      <c r="D8671" s="165">
        <f t="shared" si="542"/>
        <v>28</v>
      </c>
      <c r="E8671" s="165">
        <f>+Exports!B8674</f>
        <v>5</v>
      </c>
      <c r="F8671" s="165">
        <f>+WEEKDAY(ExportsELAP[[#This Row],[Date Prevailing]],1)</f>
        <v>4</v>
      </c>
      <c r="G8671" s="165">
        <f>+COUNTIFS(ECR_Hours!$K$6:$K$7,ExportsELAP[[#This Row],[Date Prevailing]])</f>
        <v>0</v>
      </c>
      <c r="H8671" s="165">
        <f t="shared" si="543"/>
        <v>4</v>
      </c>
      <c r="I8671" s="166">
        <f>+Exports!G8674</f>
        <v>13.447700000000001</v>
      </c>
      <c r="J8671" s="166">
        <f>+'ELAP_IPCO-APND'!D8674</f>
        <v>99.740570000000005</v>
      </c>
      <c r="K8671" s="166">
        <f>+(ExportsELAP[[#This Row],[Exports kWh - MPT]]/1000)*ExportsELAP[[#This Row],[EIM Price]]</f>
        <v>1.3412812631890003</v>
      </c>
      <c r="L8671" s="167" t="str">
        <f>+INDEX(ECR_Hours!$I$12:$I$15,MATCH(ExportsELAP[[#This Row],[Date Prevailing]],ECR_Hours!$H$12:$H$15,1))</f>
        <v>NS</v>
      </c>
      <c r="M867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2" spans="1:13" x14ac:dyDescent="0.25">
      <c r="A8672" s="164">
        <f>+Exports!A8675</f>
        <v>44923</v>
      </c>
      <c r="B8672" s="165">
        <f t="shared" si="540"/>
        <v>2022</v>
      </c>
      <c r="C8672" s="165">
        <f t="shared" si="541"/>
        <v>12</v>
      </c>
      <c r="D8672" s="165">
        <f t="shared" si="542"/>
        <v>28</v>
      </c>
      <c r="E8672" s="165">
        <f>+Exports!B8675</f>
        <v>6</v>
      </c>
      <c r="F8672" s="165">
        <f>+WEEKDAY(ExportsELAP[[#This Row],[Date Prevailing]],1)</f>
        <v>4</v>
      </c>
      <c r="G8672" s="165">
        <f>+COUNTIFS(ECR_Hours!$K$6:$K$7,ExportsELAP[[#This Row],[Date Prevailing]])</f>
        <v>0</v>
      </c>
      <c r="H8672" s="165">
        <f t="shared" si="543"/>
        <v>4</v>
      </c>
      <c r="I8672" s="166">
        <f>+Exports!G8675</f>
        <v>8.1966999999999999</v>
      </c>
      <c r="J8672" s="166">
        <f>+'ELAP_IPCO-APND'!D8675</f>
        <v>105.85343</v>
      </c>
      <c r="K8672" s="166">
        <f>+(ExportsELAP[[#This Row],[Exports kWh - MPT]]/1000)*ExportsELAP[[#This Row],[EIM Price]]</f>
        <v>0.867648809681</v>
      </c>
      <c r="L8672" s="167" t="str">
        <f>+INDEX(ECR_Hours!$I$12:$I$15,MATCH(ExportsELAP[[#This Row],[Date Prevailing]],ECR_Hours!$H$12:$H$15,1))</f>
        <v>NS</v>
      </c>
      <c r="M867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3" spans="1:13" x14ac:dyDescent="0.25">
      <c r="A8673" s="164">
        <f>+Exports!A8676</f>
        <v>44923</v>
      </c>
      <c r="B8673" s="165">
        <f t="shared" si="540"/>
        <v>2022</v>
      </c>
      <c r="C8673" s="165">
        <f t="shared" si="541"/>
        <v>12</v>
      </c>
      <c r="D8673" s="165">
        <f t="shared" si="542"/>
        <v>28</v>
      </c>
      <c r="E8673" s="165">
        <f>+Exports!B8676</f>
        <v>7</v>
      </c>
      <c r="F8673" s="165">
        <f>+WEEKDAY(ExportsELAP[[#This Row],[Date Prevailing]],1)</f>
        <v>4</v>
      </c>
      <c r="G8673" s="165">
        <f>+COUNTIFS(ECR_Hours!$K$6:$K$7,ExportsELAP[[#This Row],[Date Prevailing]])</f>
        <v>0</v>
      </c>
      <c r="H8673" s="165">
        <f t="shared" si="543"/>
        <v>4</v>
      </c>
      <c r="I8673" s="166">
        <f>+Exports!G8676</f>
        <v>8.3557000000000006</v>
      </c>
      <c r="J8673" s="166">
        <f>+'ELAP_IPCO-APND'!D8676</f>
        <v>144.69184999999999</v>
      </c>
      <c r="K8673" s="166">
        <f>+(ExportsELAP[[#This Row],[Exports kWh - MPT]]/1000)*ExportsELAP[[#This Row],[EIM Price]]</f>
        <v>1.2090016910449999</v>
      </c>
      <c r="L8673" s="167" t="str">
        <f>+INDEX(ECR_Hours!$I$12:$I$15,MATCH(ExportsELAP[[#This Row],[Date Prevailing]],ECR_Hours!$H$12:$H$15,1))</f>
        <v>NS</v>
      </c>
      <c r="M867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4" spans="1:13" x14ac:dyDescent="0.25">
      <c r="A8674" s="164">
        <f>+Exports!A8677</f>
        <v>44923</v>
      </c>
      <c r="B8674" s="165">
        <f t="shared" si="540"/>
        <v>2022</v>
      </c>
      <c r="C8674" s="165">
        <f t="shared" si="541"/>
        <v>12</v>
      </c>
      <c r="D8674" s="165">
        <f t="shared" si="542"/>
        <v>28</v>
      </c>
      <c r="E8674" s="165">
        <f>+Exports!B8677</f>
        <v>8</v>
      </c>
      <c r="F8674" s="165">
        <f>+WEEKDAY(ExportsELAP[[#This Row],[Date Prevailing]],1)</f>
        <v>4</v>
      </c>
      <c r="G8674" s="165">
        <f>+COUNTIFS(ECR_Hours!$K$6:$K$7,ExportsELAP[[#This Row],[Date Prevailing]])</f>
        <v>0</v>
      </c>
      <c r="H8674" s="165">
        <f t="shared" si="543"/>
        <v>4</v>
      </c>
      <c r="I8674" s="166">
        <f>+Exports!G8677</f>
        <v>7.5566000000000004</v>
      </c>
      <c r="J8674" s="166">
        <f>+'ELAP_IPCO-APND'!D8677</f>
        <v>163.16926000000001</v>
      </c>
      <c r="K8674" s="166">
        <f>+(ExportsELAP[[#This Row],[Exports kWh - MPT]]/1000)*ExportsELAP[[#This Row],[EIM Price]]</f>
        <v>1.2330048301160002</v>
      </c>
      <c r="L8674" s="167" t="str">
        <f>+INDEX(ECR_Hours!$I$12:$I$15,MATCH(ExportsELAP[[#This Row],[Date Prevailing]],ECR_Hours!$H$12:$H$15,1))</f>
        <v>NS</v>
      </c>
      <c r="M867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5" spans="1:13" x14ac:dyDescent="0.25">
      <c r="A8675" s="164">
        <f>+Exports!A8678</f>
        <v>44923</v>
      </c>
      <c r="B8675" s="165">
        <f t="shared" si="540"/>
        <v>2022</v>
      </c>
      <c r="C8675" s="165">
        <f t="shared" si="541"/>
        <v>12</v>
      </c>
      <c r="D8675" s="165">
        <f t="shared" si="542"/>
        <v>28</v>
      </c>
      <c r="E8675" s="165">
        <f>+Exports!B8678</f>
        <v>9</v>
      </c>
      <c r="F8675" s="165">
        <f>+WEEKDAY(ExportsELAP[[#This Row],[Date Prevailing]],1)</f>
        <v>4</v>
      </c>
      <c r="G8675" s="165">
        <f>+COUNTIFS(ECR_Hours!$K$6:$K$7,ExportsELAP[[#This Row],[Date Prevailing]])</f>
        <v>0</v>
      </c>
      <c r="H8675" s="165">
        <f t="shared" si="543"/>
        <v>4</v>
      </c>
      <c r="I8675" s="166">
        <f>+Exports!G8678</f>
        <v>349.02890000000002</v>
      </c>
      <c r="J8675" s="166">
        <f>+'ELAP_IPCO-APND'!D8678</f>
        <v>163.03319999999999</v>
      </c>
      <c r="K8675" s="166">
        <f>+(ExportsELAP[[#This Row],[Exports kWh - MPT]]/1000)*ExportsELAP[[#This Row],[EIM Price]]</f>
        <v>56.903298459480006</v>
      </c>
      <c r="L8675" s="167" t="str">
        <f>+INDEX(ECR_Hours!$I$12:$I$15,MATCH(ExportsELAP[[#This Row],[Date Prevailing]],ECR_Hours!$H$12:$H$15,1))</f>
        <v>NS</v>
      </c>
      <c r="M867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6" spans="1:13" x14ac:dyDescent="0.25">
      <c r="A8676" s="164">
        <f>+Exports!A8679</f>
        <v>44923</v>
      </c>
      <c r="B8676" s="165">
        <f t="shared" si="540"/>
        <v>2022</v>
      </c>
      <c r="C8676" s="165">
        <f t="shared" si="541"/>
        <v>12</v>
      </c>
      <c r="D8676" s="165">
        <f t="shared" si="542"/>
        <v>28</v>
      </c>
      <c r="E8676" s="165">
        <f>+Exports!B8679</f>
        <v>10</v>
      </c>
      <c r="F8676" s="165">
        <f>+WEEKDAY(ExportsELAP[[#This Row],[Date Prevailing]],1)</f>
        <v>4</v>
      </c>
      <c r="G8676" s="165">
        <f>+COUNTIFS(ECR_Hours!$K$6:$K$7,ExportsELAP[[#This Row],[Date Prevailing]])</f>
        <v>0</v>
      </c>
      <c r="H8676" s="165">
        <f t="shared" si="543"/>
        <v>4</v>
      </c>
      <c r="I8676" s="166">
        <f>+Exports!G8679</f>
        <v>2355.7584999999999</v>
      </c>
      <c r="J8676" s="166">
        <f>+'ELAP_IPCO-APND'!D8679</f>
        <v>108.43007</v>
      </c>
      <c r="K8676" s="166">
        <f>+(ExportsELAP[[#This Row],[Exports kWh - MPT]]/1000)*ExportsELAP[[#This Row],[EIM Price]]</f>
        <v>255.43505905809499</v>
      </c>
      <c r="L8676" s="167" t="str">
        <f>+INDEX(ECR_Hours!$I$12:$I$15,MATCH(ExportsELAP[[#This Row],[Date Prevailing]],ECR_Hours!$H$12:$H$15,1))</f>
        <v>NS</v>
      </c>
      <c r="M867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7" spans="1:13" x14ac:dyDescent="0.25">
      <c r="A8677" s="164">
        <f>+Exports!A8680</f>
        <v>44923</v>
      </c>
      <c r="B8677" s="165">
        <f t="shared" si="540"/>
        <v>2022</v>
      </c>
      <c r="C8677" s="165">
        <f t="shared" si="541"/>
        <v>12</v>
      </c>
      <c r="D8677" s="165">
        <f t="shared" si="542"/>
        <v>28</v>
      </c>
      <c r="E8677" s="165">
        <f>+Exports!B8680</f>
        <v>11</v>
      </c>
      <c r="F8677" s="165">
        <f>+WEEKDAY(ExportsELAP[[#This Row],[Date Prevailing]],1)</f>
        <v>4</v>
      </c>
      <c r="G8677" s="165">
        <f>+COUNTIFS(ECR_Hours!$K$6:$K$7,ExportsELAP[[#This Row],[Date Prevailing]])</f>
        <v>0</v>
      </c>
      <c r="H8677" s="165">
        <f t="shared" si="543"/>
        <v>4</v>
      </c>
      <c r="I8677" s="166">
        <f>+Exports!G8680</f>
        <v>6736.9048000000003</v>
      </c>
      <c r="J8677" s="166">
        <f>+'ELAP_IPCO-APND'!D8680</f>
        <v>77.332729999999998</v>
      </c>
      <c r="K8677" s="166">
        <f>+(ExportsELAP[[#This Row],[Exports kWh - MPT]]/1000)*ExportsELAP[[#This Row],[EIM Price]]</f>
        <v>520.98323993410406</v>
      </c>
      <c r="L8677" s="167" t="str">
        <f>+INDEX(ECR_Hours!$I$12:$I$15,MATCH(ExportsELAP[[#This Row],[Date Prevailing]],ECR_Hours!$H$12:$H$15,1))</f>
        <v>NS</v>
      </c>
      <c r="M867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8" spans="1:13" x14ac:dyDescent="0.25">
      <c r="A8678" s="164">
        <f>+Exports!A8681</f>
        <v>44923</v>
      </c>
      <c r="B8678" s="165">
        <f t="shared" si="540"/>
        <v>2022</v>
      </c>
      <c r="C8678" s="165">
        <f t="shared" si="541"/>
        <v>12</v>
      </c>
      <c r="D8678" s="165">
        <f t="shared" si="542"/>
        <v>28</v>
      </c>
      <c r="E8678" s="165">
        <f>+Exports!B8681</f>
        <v>12</v>
      </c>
      <c r="F8678" s="165">
        <f>+WEEKDAY(ExportsELAP[[#This Row],[Date Prevailing]],1)</f>
        <v>4</v>
      </c>
      <c r="G8678" s="165">
        <f>+COUNTIFS(ECR_Hours!$K$6:$K$7,ExportsELAP[[#This Row],[Date Prevailing]])</f>
        <v>0</v>
      </c>
      <c r="H8678" s="165">
        <f t="shared" si="543"/>
        <v>4</v>
      </c>
      <c r="I8678" s="166">
        <f>+Exports!G8681</f>
        <v>11587.822</v>
      </c>
      <c r="J8678" s="166">
        <f>+'ELAP_IPCO-APND'!D8681</f>
        <v>68.764279999999999</v>
      </c>
      <c r="K8678" s="166">
        <f>+(ExportsELAP[[#This Row],[Exports kWh - MPT]]/1000)*ExportsELAP[[#This Row],[EIM Price]]</f>
        <v>796.82823659816006</v>
      </c>
      <c r="L8678" s="167" t="str">
        <f>+INDEX(ECR_Hours!$I$12:$I$15,MATCH(ExportsELAP[[#This Row],[Date Prevailing]],ECR_Hours!$H$12:$H$15,1))</f>
        <v>NS</v>
      </c>
      <c r="M867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79" spans="1:13" x14ac:dyDescent="0.25">
      <c r="A8679" s="164">
        <f>+Exports!A8682</f>
        <v>44923</v>
      </c>
      <c r="B8679" s="165">
        <f t="shared" si="540"/>
        <v>2022</v>
      </c>
      <c r="C8679" s="165">
        <f t="shared" si="541"/>
        <v>12</v>
      </c>
      <c r="D8679" s="165">
        <f t="shared" si="542"/>
        <v>28</v>
      </c>
      <c r="E8679" s="165">
        <f>+Exports!B8682</f>
        <v>13</v>
      </c>
      <c r="F8679" s="165">
        <f>+WEEKDAY(ExportsELAP[[#This Row],[Date Prevailing]],1)</f>
        <v>4</v>
      </c>
      <c r="G8679" s="165">
        <f>+COUNTIFS(ECR_Hours!$K$6:$K$7,ExportsELAP[[#This Row],[Date Prevailing]])</f>
        <v>0</v>
      </c>
      <c r="H8679" s="165">
        <f t="shared" si="543"/>
        <v>4</v>
      </c>
      <c r="I8679" s="166">
        <f>+Exports!G8682</f>
        <v>14985.8081</v>
      </c>
      <c r="J8679" s="166">
        <f>+'ELAP_IPCO-APND'!D8682</f>
        <v>68.363219999999998</v>
      </c>
      <c r="K8679" s="166">
        <f>+(ExportsELAP[[#This Row],[Exports kWh - MPT]]/1000)*ExportsELAP[[#This Row],[EIM Price]]</f>
        <v>1024.4780960180819</v>
      </c>
      <c r="L8679" s="167" t="str">
        <f>+INDEX(ECR_Hours!$I$12:$I$15,MATCH(ExportsELAP[[#This Row],[Date Prevailing]],ECR_Hours!$H$12:$H$15,1))</f>
        <v>NS</v>
      </c>
      <c r="M867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0" spans="1:13" x14ac:dyDescent="0.25">
      <c r="A8680" s="164">
        <f>+Exports!A8683</f>
        <v>44923</v>
      </c>
      <c r="B8680" s="165">
        <f t="shared" si="540"/>
        <v>2022</v>
      </c>
      <c r="C8680" s="165">
        <f t="shared" si="541"/>
        <v>12</v>
      </c>
      <c r="D8680" s="165">
        <f t="shared" si="542"/>
        <v>28</v>
      </c>
      <c r="E8680" s="165">
        <f>+Exports!B8683</f>
        <v>14</v>
      </c>
      <c r="F8680" s="165">
        <f>+WEEKDAY(ExportsELAP[[#This Row],[Date Prevailing]],1)</f>
        <v>4</v>
      </c>
      <c r="G8680" s="165">
        <f>+COUNTIFS(ECR_Hours!$K$6:$K$7,ExportsELAP[[#This Row],[Date Prevailing]])</f>
        <v>0</v>
      </c>
      <c r="H8680" s="165">
        <f t="shared" si="543"/>
        <v>4</v>
      </c>
      <c r="I8680" s="166">
        <f>+Exports!G8683</f>
        <v>16148.509400000003</v>
      </c>
      <c r="J8680" s="166">
        <f>+'ELAP_IPCO-APND'!D8683</f>
        <v>51.643509999999999</v>
      </c>
      <c r="K8680" s="166">
        <f>+(ExportsELAP[[#This Row],[Exports kWh - MPT]]/1000)*ExportsELAP[[#This Row],[EIM Price]]</f>
        <v>833.96570668399409</v>
      </c>
      <c r="L8680" s="167" t="str">
        <f>+INDEX(ECR_Hours!$I$12:$I$15,MATCH(ExportsELAP[[#This Row],[Date Prevailing]],ECR_Hours!$H$12:$H$15,1))</f>
        <v>NS</v>
      </c>
      <c r="M868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1" spans="1:13" x14ac:dyDescent="0.25">
      <c r="A8681" s="164">
        <f>+Exports!A8684</f>
        <v>44923</v>
      </c>
      <c r="B8681" s="165">
        <f t="shared" si="540"/>
        <v>2022</v>
      </c>
      <c r="C8681" s="165">
        <f t="shared" si="541"/>
        <v>12</v>
      </c>
      <c r="D8681" s="165">
        <f t="shared" si="542"/>
        <v>28</v>
      </c>
      <c r="E8681" s="165">
        <f>+Exports!B8684</f>
        <v>15</v>
      </c>
      <c r="F8681" s="165">
        <f>+WEEKDAY(ExportsELAP[[#This Row],[Date Prevailing]],1)</f>
        <v>4</v>
      </c>
      <c r="G8681" s="165">
        <f>+COUNTIFS(ECR_Hours!$K$6:$K$7,ExportsELAP[[#This Row],[Date Prevailing]])</f>
        <v>0</v>
      </c>
      <c r="H8681" s="165">
        <f t="shared" si="543"/>
        <v>4</v>
      </c>
      <c r="I8681" s="166">
        <f>+Exports!G8684</f>
        <v>12880.314200000001</v>
      </c>
      <c r="J8681" s="166">
        <f>+'ELAP_IPCO-APND'!D8684</f>
        <v>47.899209999999997</v>
      </c>
      <c r="K8681" s="166">
        <f>+(ExportsELAP[[#This Row],[Exports kWh - MPT]]/1000)*ExportsELAP[[#This Row],[EIM Price]]</f>
        <v>616.95687473178202</v>
      </c>
      <c r="L8681" s="167" t="str">
        <f>+INDEX(ECR_Hours!$I$12:$I$15,MATCH(ExportsELAP[[#This Row],[Date Prevailing]],ECR_Hours!$H$12:$H$15,1))</f>
        <v>NS</v>
      </c>
      <c r="M868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2" spans="1:13" x14ac:dyDescent="0.25">
      <c r="A8682" s="164">
        <f>+Exports!A8685</f>
        <v>44923</v>
      </c>
      <c r="B8682" s="165">
        <f t="shared" si="540"/>
        <v>2022</v>
      </c>
      <c r="C8682" s="165">
        <f t="shared" si="541"/>
        <v>12</v>
      </c>
      <c r="D8682" s="165">
        <f t="shared" si="542"/>
        <v>28</v>
      </c>
      <c r="E8682" s="165">
        <f>+Exports!B8685</f>
        <v>16</v>
      </c>
      <c r="F8682" s="165">
        <f>+WEEKDAY(ExportsELAP[[#This Row],[Date Prevailing]],1)</f>
        <v>4</v>
      </c>
      <c r="G8682" s="165">
        <f>+COUNTIFS(ECR_Hours!$K$6:$K$7,ExportsELAP[[#This Row],[Date Prevailing]])</f>
        <v>0</v>
      </c>
      <c r="H8682" s="165">
        <f t="shared" si="543"/>
        <v>4</v>
      </c>
      <c r="I8682" s="166">
        <f>+Exports!G8685</f>
        <v>10231.6731</v>
      </c>
      <c r="J8682" s="166">
        <f>+'ELAP_IPCO-APND'!D8685</f>
        <v>63.497999999999998</v>
      </c>
      <c r="K8682" s="166">
        <f>+(ExportsELAP[[#This Row],[Exports kWh - MPT]]/1000)*ExportsELAP[[#This Row],[EIM Price]]</f>
        <v>649.69077850379995</v>
      </c>
      <c r="L8682" s="167" t="str">
        <f>+INDEX(ECR_Hours!$I$12:$I$15,MATCH(ExportsELAP[[#This Row],[Date Prevailing]],ECR_Hours!$H$12:$H$15,1))</f>
        <v>NS</v>
      </c>
      <c r="M868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3" spans="1:13" x14ac:dyDescent="0.25">
      <c r="A8683" s="164">
        <f>+Exports!A8686</f>
        <v>44923</v>
      </c>
      <c r="B8683" s="165">
        <f t="shared" si="540"/>
        <v>2022</v>
      </c>
      <c r="C8683" s="165">
        <f t="shared" si="541"/>
        <v>12</v>
      </c>
      <c r="D8683" s="165">
        <f t="shared" si="542"/>
        <v>28</v>
      </c>
      <c r="E8683" s="165">
        <f>+Exports!B8686</f>
        <v>17</v>
      </c>
      <c r="F8683" s="165">
        <f>+WEEKDAY(ExportsELAP[[#This Row],[Date Prevailing]],1)</f>
        <v>4</v>
      </c>
      <c r="G8683" s="165">
        <f>+COUNTIFS(ECR_Hours!$K$6:$K$7,ExportsELAP[[#This Row],[Date Prevailing]])</f>
        <v>0</v>
      </c>
      <c r="H8683" s="165">
        <f t="shared" si="543"/>
        <v>4</v>
      </c>
      <c r="I8683" s="166">
        <f>+Exports!G8686</f>
        <v>2345.5829999999996</v>
      </c>
      <c r="J8683" s="166">
        <f>+'ELAP_IPCO-APND'!D8686</f>
        <v>104.8578</v>
      </c>
      <c r="K8683" s="166">
        <f>+(ExportsELAP[[#This Row],[Exports kWh - MPT]]/1000)*ExportsELAP[[#This Row],[EIM Price]]</f>
        <v>245.95267309739995</v>
      </c>
      <c r="L8683" s="167" t="str">
        <f>+INDEX(ECR_Hours!$I$12:$I$15,MATCH(ExportsELAP[[#This Row],[Date Prevailing]],ECR_Hours!$H$12:$H$15,1))</f>
        <v>NS</v>
      </c>
      <c r="M868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4" spans="1:13" x14ac:dyDescent="0.25">
      <c r="A8684" s="164">
        <f>+Exports!A8687</f>
        <v>44923</v>
      </c>
      <c r="B8684" s="165">
        <f t="shared" si="540"/>
        <v>2022</v>
      </c>
      <c r="C8684" s="165">
        <f t="shared" si="541"/>
        <v>12</v>
      </c>
      <c r="D8684" s="165">
        <f t="shared" si="542"/>
        <v>28</v>
      </c>
      <c r="E8684" s="165">
        <f>+Exports!B8687</f>
        <v>18</v>
      </c>
      <c r="F8684" s="165">
        <f>+WEEKDAY(ExportsELAP[[#This Row],[Date Prevailing]],1)</f>
        <v>4</v>
      </c>
      <c r="G8684" s="165">
        <f>+COUNTIFS(ECR_Hours!$K$6:$K$7,ExportsELAP[[#This Row],[Date Prevailing]])</f>
        <v>0</v>
      </c>
      <c r="H8684" s="165">
        <f t="shared" si="543"/>
        <v>4</v>
      </c>
      <c r="I8684" s="166">
        <f>+Exports!G8687</f>
        <v>13.867000000000001</v>
      </c>
      <c r="J8684" s="166">
        <f>+'ELAP_IPCO-APND'!D8687</f>
        <v>234.22206</v>
      </c>
      <c r="K8684" s="166">
        <f>+(ExportsELAP[[#This Row],[Exports kWh - MPT]]/1000)*ExportsELAP[[#This Row],[EIM Price]]</f>
        <v>3.24795730602</v>
      </c>
      <c r="L8684" s="167" t="str">
        <f>+INDEX(ECR_Hours!$I$12:$I$15,MATCH(ExportsELAP[[#This Row],[Date Prevailing]],ECR_Hours!$H$12:$H$15,1))</f>
        <v>NS</v>
      </c>
      <c r="M868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5" spans="1:13" x14ac:dyDescent="0.25">
      <c r="A8685" s="164">
        <f>+Exports!A8688</f>
        <v>44923</v>
      </c>
      <c r="B8685" s="165">
        <f t="shared" si="540"/>
        <v>2022</v>
      </c>
      <c r="C8685" s="165">
        <f t="shared" si="541"/>
        <v>12</v>
      </c>
      <c r="D8685" s="165">
        <f t="shared" si="542"/>
        <v>28</v>
      </c>
      <c r="E8685" s="165">
        <f>+Exports!B8688</f>
        <v>19</v>
      </c>
      <c r="F8685" s="165">
        <f>+WEEKDAY(ExportsELAP[[#This Row],[Date Prevailing]],1)</f>
        <v>4</v>
      </c>
      <c r="G8685" s="165">
        <f>+COUNTIFS(ECR_Hours!$K$6:$K$7,ExportsELAP[[#This Row],[Date Prevailing]])</f>
        <v>0</v>
      </c>
      <c r="H8685" s="165">
        <f t="shared" si="543"/>
        <v>4</v>
      </c>
      <c r="I8685" s="166">
        <f>+Exports!G8688</f>
        <v>4.0101000000000004</v>
      </c>
      <c r="J8685" s="166">
        <f>+'ELAP_IPCO-APND'!D8688</f>
        <v>184.02061</v>
      </c>
      <c r="K8685" s="166">
        <f>+(ExportsELAP[[#This Row],[Exports kWh - MPT]]/1000)*ExportsELAP[[#This Row],[EIM Price]]</f>
        <v>0.73794104816100015</v>
      </c>
      <c r="L8685" s="167" t="str">
        <f>+INDEX(ECR_Hours!$I$12:$I$15,MATCH(ExportsELAP[[#This Row],[Date Prevailing]],ECR_Hours!$H$12:$H$15,1))</f>
        <v>NS</v>
      </c>
      <c r="M868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6" spans="1:13" x14ac:dyDescent="0.25">
      <c r="A8686" s="164">
        <f>+Exports!A8689</f>
        <v>44923</v>
      </c>
      <c r="B8686" s="165">
        <f t="shared" si="540"/>
        <v>2022</v>
      </c>
      <c r="C8686" s="165">
        <f t="shared" si="541"/>
        <v>12</v>
      </c>
      <c r="D8686" s="165">
        <f t="shared" si="542"/>
        <v>28</v>
      </c>
      <c r="E8686" s="165">
        <f>+Exports!B8689</f>
        <v>20</v>
      </c>
      <c r="F8686" s="165">
        <f>+WEEKDAY(ExportsELAP[[#This Row],[Date Prevailing]],1)</f>
        <v>4</v>
      </c>
      <c r="G8686" s="165">
        <f>+COUNTIFS(ECR_Hours!$K$6:$K$7,ExportsELAP[[#This Row],[Date Prevailing]])</f>
        <v>0</v>
      </c>
      <c r="H8686" s="165">
        <f t="shared" si="543"/>
        <v>4</v>
      </c>
      <c r="I8686" s="166">
        <f>+Exports!G8689</f>
        <v>3.5410999999999997</v>
      </c>
      <c r="J8686" s="166">
        <f>+'ELAP_IPCO-APND'!D8689</f>
        <v>201.22640999999999</v>
      </c>
      <c r="K8686" s="166">
        <f>+(ExportsELAP[[#This Row],[Exports kWh - MPT]]/1000)*ExportsELAP[[#This Row],[EIM Price]]</f>
        <v>0.71256284045099993</v>
      </c>
      <c r="L8686" s="167" t="str">
        <f>+INDEX(ECR_Hours!$I$12:$I$15,MATCH(ExportsELAP[[#This Row],[Date Prevailing]],ECR_Hours!$H$12:$H$15,1))</f>
        <v>NS</v>
      </c>
      <c r="M868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7" spans="1:13" x14ac:dyDescent="0.25">
      <c r="A8687" s="164">
        <f>+Exports!A8690</f>
        <v>44923</v>
      </c>
      <c r="B8687" s="165">
        <f t="shared" si="540"/>
        <v>2022</v>
      </c>
      <c r="C8687" s="165">
        <f t="shared" si="541"/>
        <v>12</v>
      </c>
      <c r="D8687" s="165">
        <f t="shared" si="542"/>
        <v>28</v>
      </c>
      <c r="E8687" s="165">
        <f>+Exports!B8690</f>
        <v>21</v>
      </c>
      <c r="F8687" s="165">
        <f>+WEEKDAY(ExportsELAP[[#This Row],[Date Prevailing]],1)</f>
        <v>4</v>
      </c>
      <c r="G8687" s="165">
        <f>+COUNTIFS(ECR_Hours!$K$6:$K$7,ExportsELAP[[#This Row],[Date Prevailing]])</f>
        <v>0</v>
      </c>
      <c r="H8687" s="165">
        <f t="shared" si="543"/>
        <v>4</v>
      </c>
      <c r="I8687" s="166">
        <f>+Exports!G8690</f>
        <v>4.1593</v>
      </c>
      <c r="J8687" s="166">
        <f>+'ELAP_IPCO-APND'!D8690</f>
        <v>179.97579999999999</v>
      </c>
      <c r="K8687" s="166">
        <f>+(ExportsELAP[[#This Row],[Exports kWh - MPT]]/1000)*ExportsELAP[[#This Row],[EIM Price]]</f>
        <v>0.74857334494000005</v>
      </c>
      <c r="L8687" s="167" t="str">
        <f>+INDEX(ECR_Hours!$I$12:$I$15,MATCH(ExportsELAP[[#This Row],[Date Prevailing]],ECR_Hours!$H$12:$H$15,1))</f>
        <v>NS</v>
      </c>
      <c r="M868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8" spans="1:13" x14ac:dyDescent="0.25">
      <c r="A8688" s="164">
        <f>+Exports!A8691</f>
        <v>44923</v>
      </c>
      <c r="B8688" s="165">
        <f t="shared" si="540"/>
        <v>2022</v>
      </c>
      <c r="C8688" s="165">
        <f t="shared" si="541"/>
        <v>12</v>
      </c>
      <c r="D8688" s="165">
        <f t="shared" si="542"/>
        <v>28</v>
      </c>
      <c r="E8688" s="165">
        <f>+Exports!B8691</f>
        <v>22</v>
      </c>
      <c r="F8688" s="165">
        <f>+WEEKDAY(ExportsELAP[[#This Row],[Date Prevailing]],1)</f>
        <v>4</v>
      </c>
      <c r="G8688" s="165">
        <f>+COUNTIFS(ECR_Hours!$K$6:$K$7,ExportsELAP[[#This Row],[Date Prevailing]])</f>
        <v>0</v>
      </c>
      <c r="H8688" s="165">
        <f t="shared" si="543"/>
        <v>4</v>
      </c>
      <c r="I8688" s="166">
        <f>+Exports!G8691</f>
        <v>4.0304000000000002</v>
      </c>
      <c r="J8688" s="166">
        <f>+'ELAP_IPCO-APND'!D8691</f>
        <v>185.68987000000001</v>
      </c>
      <c r="K8688" s="166">
        <f>+(ExportsELAP[[#This Row],[Exports kWh - MPT]]/1000)*ExportsELAP[[#This Row],[EIM Price]]</f>
        <v>0.74840445204799999</v>
      </c>
      <c r="L8688" s="167" t="str">
        <f>+INDEX(ECR_Hours!$I$12:$I$15,MATCH(ExportsELAP[[#This Row],[Date Prevailing]],ECR_Hours!$H$12:$H$15,1))</f>
        <v>NS</v>
      </c>
      <c r="M868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89" spans="1:13" x14ac:dyDescent="0.25">
      <c r="A8689" s="164">
        <f>+Exports!A8692</f>
        <v>44923</v>
      </c>
      <c r="B8689" s="165">
        <f t="shared" si="540"/>
        <v>2022</v>
      </c>
      <c r="C8689" s="165">
        <f t="shared" si="541"/>
        <v>12</v>
      </c>
      <c r="D8689" s="165">
        <f t="shared" si="542"/>
        <v>28</v>
      </c>
      <c r="E8689" s="165">
        <f>+Exports!B8692</f>
        <v>23</v>
      </c>
      <c r="F8689" s="165">
        <f>+WEEKDAY(ExportsELAP[[#This Row],[Date Prevailing]],1)</f>
        <v>4</v>
      </c>
      <c r="G8689" s="165">
        <f>+COUNTIFS(ECR_Hours!$K$6:$K$7,ExportsELAP[[#This Row],[Date Prevailing]])</f>
        <v>0</v>
      </c>
      <c r="H8689" s="165">
        <f t="shared" si="543"/>
        <v>4</v>
      </c>
      <c r="I8689" s="166">
        <f>+Exports!G8692</f>
        <v>3.8982999999999999</v>
      </c>
      <c r="J8689" s="166">
        <f>+'ELAP_IPCO-APND'!D8692</f>
        <v>189.25650999999999</v>
      </c>
      <c r="K8689" s="166">
        <f>+(ExportsELAP[[#This Row],[Exports kWh - MPT]]/1000)*ExportsELAP[[#This Row],[EIM Price]]</f>
        <v>0.73777865293299993</v>
      </c>
      <c r="L8689" s="167" t="str">
        <f>+INDEX(ECR_Hours!$I$12:$I$15,MATCH(ExportsELAP[[#This Row],[Date Prevailing]],ECR_Hours!$H$12:$H$15,1))</f>
        <v>NS</v>
      </c>
      <c r="M868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0" spans="1:13" x14ac:dyDescent="0.25">
      <c r="A8690" s="164">
        <f>+Exports!A8693</f>
        <v>44923</v>
      </c>
      <c r="B8690" s="165">
        <f t="shared" si="540"/>
        <v>2022</v>
      </c>
      <c r="C8690" s="165">
        <f t="shared" si="541"/>
        <v>12</v>
      </c>
      <c r="D8690" s="165">
        <f t="shared" si="542"/>
        <v>28</v>
      </c>
      <c r="E8690" s="165">
        <f>+Exports!B8693</f>
        <v>24</v>
      </c>
      <c r="F8690" s="165">
        <f>+WEEKDAY(ExportsELAP[[#This Row],[Date Prevailing]],1)</f>
        <v>4</v>
      </c>
      <c r="G8690" s="165">
        <f>+COUNTIFS(ECR_Hours!$K$6:$K$7,ExportsELAP[[#This Row],[Date Prevailing]])</f>
        <v>0</v>
      </c>
      <c r="H8690" s="165">
        <f t="shared" si="543"/>
        <v>4</v>
      </c>
      <c r="I8690" s="166">
        <f>+Exports!G8693</f>
        <v>3.5928</v>
      </c>
      <c r="J8690" s="166">
        <f>+'ELAP_IPCO-APND'!D8693</f>
        <v>178.50588999999999</v>
      </c>
      <c r="K8690" s="166">
        <f>+(ExportsELAP[[#This Row],[Exports kWh - MPT]]/1000)*ExportsELAP[[#This Row],[EIM Price]]</f>
        <v>0.64133596159200001</v>
      </c>
      <c r="L8690" s="167" t="str">
        <f>+INDEX(ECR_Hours!$I$12:$I$15,MATCH(ExportsELAP[[#This Row],[Date Prevailing]],ECR_Hours!$H$12:$H$15,1))</f>
        <v>NS</v>
      </c>
      <c r="M869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1" spans="1:13" x14ac:dyDescent="0.25">
      <c r="A8691" s="164">
        <f>+Exports!A8694</f>
        <v>44924</v>
      </c>
      <c r="B8691" s="165">
        <f t="shared" si="540"/>
        <v>2022</v>
      </c>
      <c r="C8691" s="165">
        <f t="shared" si="541"/>
        <v>12</v>
      </c>
      <c r="D8691" s="165">
        <f t="shared" si="542"/>
        <v>29</v>
      </c>
      <c r="E8691" s="165">
        <f>+Exports!B8694</f>
        <v>1</v>
      </c>
      <c r="F8691" s="165">
        <f>+WEEKDAY(ExportsELAP[[#This Row],[Date Prevailing]],1)</f>
        <v>5</v>
      </c>
      <c r="G8691" s="165">
        <f>+COUNTIFS(ECR_Hours!$K$6:$K$7,ExportsELAP[[#This Row],[Date Prevailing]])</f>
        <v>0</v>
      </c>
      <c r="H8691" s="165">
        <f t="shared" si="543"/>
        <v>5</v>
      </c>
      <c r="I8691" s="166">
        <f>+Exports!G8694</f>
        <v>130.11090000000002</v>
      </c>
      <c r="J8691" s="166">
        <f>+'ELAP_IPCO-APND'!D8694</f>
        <v>166.77386000000001</v>
      </c>
      <c r="K8691" s="166">
        <f>+(ExportsELAP[[#This Row],[Exports kWh - MPT]]/1000)*ExportsELAP[[#This Row],[EIM Price]]</f>
        <v>21.699097021074003</v>
      </c>
      <c r="L8691" s="167" t="str">
        <f>+INDEX(ECR_Hours!$I$12:$I$15,MATCH(ExportsELAP[[#This Row],[Date Prevailing]],ECR_Hours!$H$12:$H$15,1))</f>
        <v>NS</v>
      </c>
      <c r="M869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2" spans="1:13" x14ac:dyDescent="0.25">
      <c r="A8692" s="164">
        <f>+Exports!A8695</f>
        <v>44924</v>
      </c>
      <c r="B8692" s="165">
        <f t="shared" si="540"/>
        <v>2022</v>
      </c>
      <c r="C8692" s="165">
        <f t="shared" si="541"/>
        <v>12</v>
      </c>
      <c r="D8692" s="165">
        <f t="shared" si="542"/>
        <v>29</v>
      </c>
      <c r="E8692" s="165">
        <f>+Exports!B8695</f>
        <v>2</v>
      </c>
      <c r="F8692" s="165">
        <f>+WEEKDAY(ExportsELAP[[#This Row],[Date Prevailing]],1)</f>
        <v>5</v>
      </c>
      <c r="G8692" s="165">
        <f>+COUNTIFS(ECR_Hours!$K$6:$K$7,ExportsELAP[[#This Row],[Date Prevailing]])</f>
        <v>0</v>
      </c>
      <c r="H8692" s="165">
        <f t="shared" si="543"/>
        <v>5</v>
      </c>
      <c r="I8692" s="166">
        <f>+Exports!G8695</f>
        <v>130.124</v>
      </c>
      <c r="J8692" s="166">
        <f>+'ELAP_IPCO-APND'!D8695</f>
        <v>138.82907</v>
      </c>
      <c r="K8692" s="166">
        <f>+(ExportsELAP[[#This Row],[Exports kWh - MPT]]/1000)*ExportsELAP[[#This Row],[EIM Price]]</f>
        <v>18.064993904679998</v>
      </c>
      <c r="L8692" s="167" t="str">
        <f>+INDEX(ECR_Hours!$I$12:$I$15,MATCH(ExportsELAP[[#This Row],[Date Prevailing]],ECR_Hours!$H$12:$H$15,1))</f>
        <v>NS</v>
      </c>
      <c r="M869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3" spans="1:13" x14ac:dyDescent="0.25">
      <c r="A8693" s="164">
        <f>+Exports!A8696</f>
        <v>44924</v>
      </c>
      <c r="B8693" s="165">
        <f t="shared" si="540"/>
        <v>2022</v>
      </c>
      <c r="C8693" s="165">
        <f t="shared" si="541"/>
        <v>12</v>
      </c>
      <c r="D8693" s="165">
        <f t="shared" si="542"/>
        <v>29</v>
      </c>
      <c r="E8693" s="165">
        <f>+Exports!B8696</f>
        <v>3</v>
      </c>
      <c r="F8693" s="165">
        <f>+WEEKDAY(ExportsELAP[[#This Row],[Date Prevailing]],1)</f>
        <v>5</v>
      </c>
      <c r="G8693" s="165">
        <f>+COUNTIFS(ECR_Hours!$K$6:$K$7,ExportsELAP[[#This Row],[Date Prevailing]])</f>
        <v>0</v>
      </c>
      <c r="H8693" s="165">
        <f t="shared" si="543"/>
        <v>5</v>
      </c>
      <c r="I8693" s="166">
        <f>+Exports!G8696</f>
        <v>129.84739999999999</v>
      </c>
      <c r="J8693" s="166">
        <f>+'ELAP_IPCO-APND'!D8696</f>
        <v>141.24497</v>
      </c>
      <c r="K8693" s="166">
        <f>+(ExportsELAP[[#This Row],[Exports kWh - MPT]]/1000)*ExportsELAP[[#This Row],[EIM Price]]</f>
        <v>18.340292117577999</v>
      </c>
      <c r="L8693" s="167" t="str">
        <f>+INDEX(ECR_Hours!$I$12:$I$15,MATCH(ExportsELAP[[#This Row],[Date Prevailing]],ECR_Hours!$H$12:$H$15,1))</f>
        <v>NS</v>
      </c>
      <c r="M869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4" spans="1:13" x14ac:dyDescent="0.25">
      <c r="A8694" s="164">
        <f>+Exports!A8697</f>
        <v>44924</v>
      </c>
      <c r="B8694" s="165">
        <f t="shared" si="540"/>
        <v>2022</v>
      </c>
      <c r="C8694" s="165">
        <f t="shared" si="541"/>
        <v>12</v>
      </c>
      <c r="D8694" s="165">
        <f t="shared" si="542"/>
        <v>29</v>
      </c>
      <c r="E8694" s="165">
        <f>+Exports!B8697</f>
        <v>4</v>
      </c>
      <c r="F8694" s="165">
        <f>+WEEKDAY(ExportsELAP[[#This Row],[Date Prevailing]],1)</f>
        <v>5</v>
      </c>
      <c r="G8694" s="165">
        <f>+COUNTIFS(ECR_Hours!$K$6:$K$7,ExportsELAP[[#This Row],[Date Prevailing]])</f>
        <v>0</v>
      </c>
      <c r="H8694" s="165">
        <f t="shared" si="543"/>
        <v>5</v>
      </c>
      <c r="I8694" s="166">
        <f>+Exports!G8697</f>
        <v>1.6882000000000001</v>
      </c>
      <c r="J8694" s="166">
        <f>+'ELAP_IPCO-APND'!D8697</f>
        <v>144.10025999999999</v>
      </c>
      <c r="K8694" s="166">
        <f>+(ExportsELAP[[#This Row],[Exports kWh - MPT]]/1000)*ExportsELAP[[#This Row],[EIM Price]]</f>
        <v>0.24327005893200002</v>
      </c>
      <c r="L8694" s="167" t="str">
        <f>+INDEX(ECR_Hours!$I$12:$I$15,MATCH(ExportsELAP[[#This Row],[Date Prevailing]],ECR_Hours!$H$12:$H$15,1))</f>
        <v>NS</v>
      </c>
      <c r="M869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5" spans="1:13" x14ac:dyDescent="0.25">
      <c r="A8695" s="164">
        <f>+Exports!A8698</f>
        <v>44924</v>
      </c>
      <c r="B8695" s="165">
        <f t="shared" si="540"/>
        <v>2022</v>
      </c>
      <c r="C8695" s="165">
        <f t="shared" si="541"/>
        <v>12</v>
      </c>
      <c r="D8695" s="165">
        <f t="shared" si="542"/>
        <v>29</v>
      </c>
      <c r="E8695" s="165">
        <f>+Exports!B8698</f>
        <v>5</v>
      </c>
      <c r="F8695" s="165">
        <f>+WEEKDAY(ExportsELAP[[#This Row],[Date Prevailing]],1)</f>
        <v>5</v>
      </c>
      <c r="G8695" s="165">
        <f>+COUNTIFS(ECR_Hours!$K$6:$K$7,ExportsELAP[[#This Row],[Date Prevailing]])</f>
        <v>0</v>
      </c>
      <c r="H8695" s="165">
        <f t="shared" si="543"/>
        <v>5</v>
      </c>
      <c r="I8695" s="166">
        <f>+Exports!G8698</f>
        <v>3.0542000000000002</v>
      </c>
      <c r="J8695" s="166">
        <f>+'ELAP_IPCO-APND'!D8698</f>
        <v>138.74451999999999</v>
      </c>
      <c r="K8695" s="166">
        <f>+(ExportsELAP[[#This Row],[Exports kWh - MPT]]/1000)*ExportsELAP[[#This Row],[EIM Price]]</f>
        <v>0.42375351298400005</v>
      </c>
      <c r="L8695" s="167" t="str">
        <f>+INDEX(ECR_Hours!$I$12:$I$15,MATCH(ExportsELAP[[#This Row],[Date Prevailing]],ECR_Hours!$H$12:$H$15,1))</f>
        <v>NS</v>
      </c>
      <c r="M869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6" spans="1:13" x14ac:dyDescent="0.25">
      <c r="A8696" s="164">
        <f>+Exports!A8699</f>
        <v>44924</v>
      </c>
      <c r="B8696" s="165">
        <f t="shared" si="540"/>
        <v>2022</v>
      </c>
      <c r="C8696" s="165">
        <f t="shared" si="541"/>
        <v>12</v>
      </c>
      <c r="D8696" s="165">
        <f t="shared" si="542"/>
        <v>29</v>
      </c>
      <c r="E8696" s="165">
        <f>+Exports!B8699</f>
        <v>6</v>
      </c>
      <c r="F8696" s="165">
        <f>+WEEKDAY(ExportsELAP[[#This Row],[Date Prevailing]],1)</f>
        <v>5</v>
      </c>
      <c r="G8696" s="165">
        <f>+COUNTIFS(ECR_Hours!$K$6:$K$7,ExportsELAP[[#This Row],[Date Prevailing]])</f>
        <v>0</v>
      </c>
      <c r="H8696" s="165">
        <f t="shared" si="543"/>
        <v>5</v>
      </c>
      <c r="I8696" s="166">
        <f>+Exports!G8699</f>
        <v>1.7157</v>
      </c>
      <c r="J8696" s="166">
        <f>+'ELAP_IPCO-APND'!D8699</f>
        <v>161.19854000000001</v>
      </c>
      <c r="K8696" s="166">
        <f>+(ExportsELAP[[#This Row],[Exports kWh - MPT]]/1000)*ExportsELAP[[#This Row],[EIM Price]]</f>
        <v>0.27656833507799999</v>
      </c>
      <c r="L8696" s="167" t="str">
        <f>+INDEX(ECR_Hours!$I$12:$I$15,MATCH(ExportsELAP[[#This Row],[Date Prevailing]],ECR_Hours!$H$12:$H$15,1))</f>
        <v>NS</v>
      </c>
      <c r="M869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7" spans="1:13" x14ac:dyDescent="0.25">
      <c r="A8697" s="164">
        <f>+Exports!A8700</f>
        <v>44924</v>
      </c>
      <c r="B8697" s="165">
        <f t="shared" si="540"/>
        <v>2022</v>
      </c>
      <c r="C8697" s="165">
        <f t="shared" si="541"/>
        <v>12</v>
      </c>
      <c r="D8697" s="165">
        <f t="shared" si="542"/>
        <v>29</v>
      </c>
      <c r="E8697" s="165">
        <f>+Exports!B8700</f>
        <v>7</v>
      </c>
      <c r="F8697" s="165">
        <f>+WEEKDAY(ExportsELAP[[#This Row],[Date Prevailing]],1)</f>
        <v>5</v>
      </c>
      <c r="G8697" s="165">
        <f>+COUNTIFS(ECR_Hours!$K$6:$K$7,ExportsELAP[[#This Row],[Date Prevailing]])</f>
        <v>0</v>
      </c>
      <c r="H8697" s="165">
        <f t="shared" si="543"/>
        <v>5</v>
      </c>
      <c r="I8697" s="166">
        <f>+Exports!G8700</f>
        <v>1.9373999999999993</v>
      </c>
      <c r="J8697" s="166">
        <f>+'ELAP_IPCO-APND'!D8700</f>
        <v>178.23924</v>
      </c>
      <c r="K8697" s="166">
        <f>+(ExportsELAP[[#This Row],[Exports kWh - MPT]]/1000)*ExportsELAP[[#This Row],[EIM Price]]</f>
        <v>0.34532070357599987</v>
      </c>
      <c r="L8697" s="167" t="str">
        <f>+INDEX(ECR_Hours!$I$12:$I$15,MATCH(ExportsELAP[[#This Row],[Date Prevailing]],ECR_Hours!$H$12:$H$15,1))</f>
        <v>NS</v>
      </c>
      <c r="M869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8" spans="1:13" x14ac:dyDescent="0.25">
      <c r="A8698" s="164">
        <f>+Exports!A8701</f>
        <v>44924</v>
      </c>
      <c r="B8698" s="165">
        <f t="shared" si="540"/>
        <v>2022</v>
      </c>
      <c r="C8698" s="165">
        <f t="shared" si="541"/>
        <v>12</v>
      </c>
      <c r="D8698" s="165">
        <f t="shared" si="542"/>
        <v>29</v>
      </c>
      <c r="E8698" s="165">
        <f>+Exports!B8701</f>
        <v>8</v>
      </c>
      <c r="F8698" s="165">
        <f>+WEEKDAY(ExportsELAP[[#This Row],[Date Prevailing]],1)</f>
        <v>5</v>
      </c>
      <c r="G8698" s="165">
        <f>+COUNTIFS(ECR_Hours!$K$6:$K$7,ExportsELAP[[#This Row],[Date Prevailing]])</f>
        <v>0</v>
      </c>
      <c r="H8698" s="165">
        <f t="shared" si="543"/>
        <v>5</v>
      </c>
      <c r="I8698" s="166">
        <f>+Exports!G8701</f>
        <v>2.4843999999999999</v>
      </c>
      <c r="J8698" s="166">
        <f>+'ELAP_IPCO-APND'!D8701</f>
        <v>166.50667999999999</v>
      </c>
      <c r="K8698" s="166">
        <f>+(ExportsELAP[[#This Row],[Exports kWh - MPT]]/1000)*ExportsELAP[[#This Row],[EIM Price]]</f>
        <v>0.41366919579199996</v>
      </c>
      <c r="L8698" s="167" t="str">
        <f>+INDEX(ECR_Hours!$I$12:$I$15,MATCH(ExportsELAP[[#This Row],[Date Prevailing]],ECR_Hours!$H$12:$H$15,1))</f>
        <v>NS</v>
      </c>
      <c r="M869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699" spans="1:13" x14ac:dyDescent="0.25">
      <c r="A8699" s="164">
        <f>+Exports!A8702</f>
        <v>44924</v>
      </c>
      <c r="B8699" s="165">
        <f t="shared" si="540"/>
        <v>2022</v>
      </c>
      <c r="C8699" s="165">
        <f t="shared" si="541"/>
        <v>12</v>
      </c>
      <c r="D8699" s="165">
        <f t="shared" si="542"/>
        <v>29</v>
      </c>
      <c r="E8699" s="165">
        <f>+Exports!B8702</f>
        <v>9</v>
      </c>
      <c r="F8699" s="165">
        <f>+WEEKDAY(ExportsELAP[[#This Row],[Date Prevailing]],1)</f>
        <v>5</v>
      </c>
      <c r="G8699" s="165">
        <f>+COUNTIFS(ECR_Hours!$K$6:$K$7,ExportsELAP[[#This Row],[Date Prevailing]])</f>
        <v>0</v>
      </c>
      <c r="H8699" s="165">
        <f t="shared" si="543"/>
        <v>5</v>
      </c>
      <c r="I8699" s="166">
        <f>+Exports!G8702</f>
        <v>2377.0086000000001</v>
      </c>
      <c r="J8699" s="166">
        <f>+'ELAP_IPCO-APND'!D8702</f>
        <v>173.90369000000001</v>
      </c>
      <c r="K8699" s="166">
        <f>+(ExportsELAP[[#This Row],[Exports kWh - MPT]]/1000)*ExportsELAP[[#This Row],[EIM Price]]</f>
        <v>413.37056670173399</v>
      </c>
      <c r="L8699" s="167" t="str">
        <f>+INDEX(ECR_Hours!$I$12:$I$15,MATCH(ExportsELAP[[#This Row],[Date Prevailing]],ECR_Hours!$H$12:$H$15,1))</f>
        <v>NS</v>
      </c>
      <c r="M869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0" spans="1:13" x14ac:dyDescent="0.25">
      <c r="A8700" s="164">
        <f>+Exports!A8703</f>
        <v>44924</v>
      </c>
      <c r="B8700" s="165">
        <f t="shared" si="540"/>
        <v>2022</v>
      </c>
      <c r="C8700" s="165">
        <f t="shared" si="541"/>
        <v>12</v>
      </c>
      <c r="D8700" s="165">
        <f t="shared" si="542"/>
        <v>29</v>
      </c>
      <c r="E8700" s="165">
        <f>+Exports!B8703</f>
        <v>10</v>
      </c>
      <c r="F8700" s="165">
        <f>+WEEKDAY(ExportsELAP[[#This Row],[Date Prevailing]],1)</f>
        <v>5</v>
      </c>
      <c r="G8700" s="165">
        <f>+COUNTIFS(ECR_Hours!$K$6:$K$7,ExportsELAP[[#This Row],[Date Prevailing]])</f>
        <v>0</v>
      </c>
      <c r="H8700" s="165">
        <f t="shared" si="543"/>
        <v>5</v>
      </c>
      <c r="I8700" s="166">
        <f>+Exports!G8703</f>
        <v>6692.0992000000006</v>
      </c>
      <c r="J8700" s="166">
        <f>+'ELAP_IPCO-APND'!D8703</f>
        <v>188.57579999999999</v>
      </c>
      <c r="K8700" s="166">
        <f>+(ExportsELAP[[#This Row],[Exports kWh - MPT]]/1000)*ExportsELAP[[#This Row],[EIM Price]]</f>
        <v>1261.9679603193599</v>
      </c>
      <c r="L8700" s="167" t="str">
        <f>+INDEX(ECR_Hours!$I$12:$I$15,MATCH(ExportsELAP[[#This Row],[Date Prevailing]],ECR_Hours!$H$12:$H$15,1))</f>
        <v>NS</v>
      </c>
      <c r="M870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1" spans="1:13" x14ac:dyDescent="0.25">
      <c r="A8701" s="164">
        <f>+Exports!A8704</f>
        <v>44924</v>
      </c>
      <c r="B8701" s="165">
        <f t="shared" si="540"/>
        <v>2022</v>
      </c>
      <c r="C8701" s="165">
        <f t="shared" si="541"/>
        <v>12</v>
      </c>
      <c r="D8701" s="165">
        <f t="shared" si="542"/>
        <v>29</v>
      </c>
      <c r="E8701" s="165">
        <f>+Exports!B8704</f>
        <v>11</v>
      </c>
      <c r="F8701" s="165">
        <f>+WEEKDAY(ExportsELAP[[#This Row],[Date Prevailing]],1)</f>
        <v>5</v>
      </c>
      <c r="G8701" s="165">
        <f>+COUNTIFS(ECR_Hours!$K$6:$K$7,ExportsELAP[[#This Row],[Date Prevailing]])</f>
        <v>0</v>
      </c>
      <c r="H8701" s="165">
        <f t="shared" si="543"/>
        <v>5</v>
      </c>
      <c r="I8701" s="166">
        <f>+Exports!G8704</f>
        <v>10329.934600000001</v>
      </c>
      <c r="J8701" s="166">
        <f>+'ELAP_IPCO-APND'!D8704</f>
        <v>197.95410999999999</v>
      </c>
      <c r="K8701" s="166">
        <f>+(ExportsELAP[[#This Row],[Exports kWh - MPT]]/1000)*ExportsELAP[[#This Row],[EIM Price]]</f>
        <v>2044.8530101012059</v>
      </c>
      <c r="L8701" s="167" t="str">
        <f>+INDEX(ECR_Hours!$I$12:$I$15,MATCH(ExportsELAP[[#This Row],[Date Prevailing]],ECR_Hours!$H$12:$H$15,1))</f>
        <v>NS</v>
      </c>
      <c r="M870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2" spans="1:13" x14ac:dyDescent="0.25">
      <c r="A8702" s="164">
        <f>+Exports!A8705</f>
        <v>44924</v>
      </c>
      <c r="B8702" s="165">
        <f t="shared" si="540"/>
        <v>2022</v>
      </c>
      <c r="C8702" s="165">
        <f t="shared" si="541"/>
        <v>12</v>
      </c>
      <c r="D8702" s="165">
        <f t="shared" si="542"/>
        <v>29</v>
      </c>
      <c r="E8702" s="165">
        <f>+Exports!B8705</f>
        <v>12</v>
      </c>
      <c r="F8702" s="165">
        <f>+WEEKDAY(ExportsELAP[[#This Row],[Date Prevailing]],1)</f>
        <v>5</v>
      </c>
      <c r="G8702" s="165">
        <f>+COUNTIFS(ECR_Hours!$K$6:$K$7,ExportsELAP[[#This Row],[Date Prevailing]])</f>
        <v>0</v>
      </c>
      <c r="H8702" s="165">
        <f t="shared" si="543"/>
        <v>5</v>
      </c>
      <c r="I8702" s="166">
        <f>+Exports!G8705</f>
        <v>14571.673999999999</v>
      </c>
      <c r="J8702" s="166">
        <f>+'ELAP_IPCO-APND'!D8705</f>
        <v>184.11447000000001</v>
      </c>
      <c r="K8702" s="166">
        <f>+(ExportsELAP[[#This Row],[Exports kWh - MPT]]/1000)*ExportsELAP[[#This Row],[EIM Price]]</f>
        <v>2682.8560355227801</v>
      </c>
      <c r="L8702" s="167" t="str">
        <f>+INDEX(ECR_Hours!$I$12:$I$15,MATCH(ExportsELAP[[#This Row],[Date Prevailing]],ECR_Hours!$H$12:$H$15,1))</f>
        <v>NS</v>
      </c>
      <c r="M870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3" spans="1:13" x14ac:dyDescent="0.25">
      <c r="A8703" s="164">
        <f>+Exports!A8706</f>
        <v>44924</v>
      </c>
      <c r="B8703" s="165">
        <f t="shared" si="540"/>
        <v>2022</v>
      </c>
      <c r="C8703" s="165">
        <f t="shared" si="541"/>
        <v>12</v>
      </c>
      <c r="D8703" s="165">
        <f t="shared" si="542"/>
        <v>29</v>
      </c>
      <c r="E8703" s="165">
        <f>+Exports!B8706</f>
        <v>13</v>
      </c>
      <c r="F8703" s="165">
        <f>+WEEKDAY(ExportsELAP[[#This Row],[Date Prevailing]],1)</f>
        <v>5</v>
      </c>
      <c r="G8703" s="165">
        <f>+COUNTIFS(ECR_Hours!$K$6:$K$7,ExportsELAP[[#This Row],[Date Prevailing]])</f>
        <v>0</v>
      </c>
      <c r="H8703" s="165">
        <f t="shared" si="543"/>
        <v>5</v>
      </c>
      <c r="I8703" s="166">
        <f>+Exports!G8706</f>
        <v>16055.9578</v>
      </c>
      <c r="J8703" s="166">
        <f>+'ELAP_IPCO-APND'!D8706</f>
        <v>164.29012</v>
      </c>
      <c r="K8703" s="166">
        <f>+(ExportsELAP[[#This Row],[Exports kWh - MPT]]/1000)*ExportsELAP[[#This Row],[EIM Price]]</f>
        <v>2637.8352336769362</v>
      </c>
      <c r="L8703" s="167" t="str">
        <f>+INDEX(ECR_Hours!$I$12:$I$15,MATCH(ExportsELAP[[#This Row],[Date Prevailing]],ECR_Hours!$H$12:$H$15,1))</f>
        <v>NS</v>
      </c>
      <c r="M870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4" spans="1:13" x14ac:dyDescent="0.25">
      <c r="A8704" s="164">
        <f>+Exports!A8707</f>
        <v>44924</v>
      </c>
      <c r="B8704" s="165">
        <f t="shared" si="540"/>
        <v>2022</v>
      </c>
      <c r="C8704" s="165">
        <f t="shared" si="541"/>
        <v>12</v>
      </c>
      <c r="D8704" s="165">
        <f t="shared" si="542"/>
        <v>29</v>
      </c>
      <c r="E8704" s="165">
        <f>+Exports!B8707</f>
        <v>14</v>
      </c>
      <c r="F8704" s="165">
        <f>+WEEKDAY(ExportsELAP[[#This Row],[Date Prevailing]],1)</f>
        <v>5</v>
      </c>
      <c r="G8704" s="165">
        <f>+COUNTIFS(ECR_Hours!$K$6:$K$7,ExportsELAP[[#This Row],[Date Prevailing]])</f>
        <v>0</v>
      </c>
      <c r="H8704" s="165">
        <f t="shared" si="543"/>
        <v>5</v>
      </c>
      <c r="I8704" s="166">
        <f>+Exports!G8707</f>
        <v>12087.3001</v>
      </c>
      <c r="J8704" s="166">
        <f>+'ELAP_IPCO-APND'!D8707</f>
        <v>162.929</v>
      </c>
      <c r="K8704" s="166">
        <f>+(ExportsELAP[[#This Row],[Exports kWh - MPT]]/1000)*ExportsELAP[[#This Row],[EIM Price]]</f>
        <v>1969.3717179929001</v>
      </c>
      <c r="L8704" s="167" t="str">
        <f>+INDEX(ECR_Hours!$I$12:$I$15,MATCH(ExportsELAP[[#This Row],[Date Prevailing]],ECR_Hours!$H$12:$H$15,1))</f>
        <v>NS</v>
      </c>
      <c r="M870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5" spans="1:13" x14ac:dyDescent="0.25">
      <c r="A8705" s="164">
        <f>+Exports!A8708</f>
        <v>44924</v>
      </c>
      <c r="B8705" s="165">
        <f t="shared" si="540"/>
        <v>2022</v>
      </c>
      <c r="C8705" s="165">
        <f t="shared" si="541"/>
        <v>12</v>
      </c>
      <c r="D8705" s="165">
        <f t="shared" si="542"/>
        <v>29</v>
      </c>
      <c r="E8705" s="165">
        <f>+Exports!B8708</f>
        <v>15</v>
      </c>
      <c r="F8705" s="165">
        <f>+WEEKDAY(ExportsELAP[[#This Row],[Date Prevailing]],1)</f>
        <v>5</v>
      </c>
      <c r="G8705" s="165">
        <f>+COUNTIFS(ECR_Hours!$K$6:$K$7,ExportsELAP[[#This Row],[Date Prevailing]])</f>
        <v>0</v>
      </c>
      <c r="H8705" s="165">
        <f t="shared" si="543"/>
        <v>5</v>
      </c>
      <c r="I8705" s="166">
        <f>+Exports!G8708</f>
        <v>7673.160100000001</v>
      </c>
      <c r="J8705" s="166">
        <f>+'ELAP_IPCO-APND'!D8708</f>
        <v>159.98491000000001</v>
      </c>
      <c r="K8705" s="166">
        <f>+(ExportsELAP[[#This Row],[Exports kWh - MPT]]/1000)*ExportsELAP[[#This Row],[EIM Price]]</f>
        <v>1227.5898280140914</v>
      </c>
      <c r="L8705" s="167" t="str">
        <f>+INDEX(ECR_Hours!$I$12:$I$15,MATCH(ExportsELAP[[#This Row],[Date Prevailing]],ECR_Hours!$H$12:$H$15,1))</f>
        <v>NS</v>
      </c>
      <c r="M870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6" spans="1:13" x14ac:dyDescent="0.25">
      <c r="A8706" s="164">
        <f>+Exports!A8709</f>
        <v>44924</v>
      </c>
      <c r="B8706" s="165">
        <f t="shared" ref="B8706:B8762" si="544">+YEAR(A8706)</f>
        <v>2022</v>
      </c>
      <c r="C8706" s="165">
        <f t="shared" ref="C8706:C8762" si="545">+MONTH(A8706)</f>
        <v>12</v>
      </c>
      <c r="D8706" s="165">
        <f t="shared" ref="D8706:D8762" si="546">+DAY(A8706)</f>
        <v>29</v>
      </c>
      <c r="E8706" s="165">
        <f>+Exports!B8709</f>
        <v>16</v>
      </c>
      <c r="F8706" s="165">
        <f>+WEEKDAY(ExportsELAP[[#This Row],[Date Prevailing]],1)</f>
        <v>5</v>
      </c>
      <c r="G8706" s="165">
        <f>+COUNTIFS(ECR_Hours!$K$6:$K$7,ExportsELAP[[#This Row],[Date Prevailing]])</f>
        <v>0</v>
      </c>
      <c r="H8706" s="165">
        <f t="shared" ref="H8706:H8762" si="547">+IF(G8706=1,0,F8706)</f>
        <v>5</v>
      </c>
      <c r="I8706" s="166">
        <f>+Exports!G8709</f>
        <v>3266.2227999999996</v>
      </c>
      <c r="J8706" s="166">
        <f>+'ELAP_IPCO-APND'!D8709</f>
        <v>164.49276</v>
      </c>
      <c r="K8706" s="166">
        <f>+(ExportsELAP[[#This Row],[Exports kWh - MPT]]/1000)*ExportsELAP[[#This Row],[EIM Price]]</f>
        <v>537.27000314692793</v>
      </c>
      <c r="L8706" s="167" t="str">
        <f>+INDEX(ECR_Hours!$I$12:$I$15,MATCH(ExportsELAP[[#This Row],[Date Prevailing]],ECR_Hours!$H$12:$H$15,1))</f>
        <v>NS</v>
      </c>
      <c r="M870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7" spans="1:13" x14ac:dyDescent="0.25">
      <c r="A8707" s="164">
        <f>+Exports!A8710</f>
        <v>44924</v>
      </c>
      <c r="B8707" s="165">
        <f t="shared" si="544"/>
        <v>2022</v>
      </c>
      <c r="C8707" s="165">
        <f t="shared" si="545"/>
        <v>12</v>
      </c>
      <c r="D8707" s="165">
        <f t="shared" si="546"/>
        <v>29</v>
      </c>
      <c r="E8707" s="165">
        <f>+Exports!B8710</f>
        <v>17</v>
      </c>
      <c r="F8707" s="165">
        <f>+WEEKDAY(ExportsELAP[[#This Row],[Date Prevailing]],1)</f>
        <v>5</v>
      </c>
      <c r="G8707" s="165">
        <f>+COUNTIFS(ECR_Hours!$K$6:$K$7,ExportsELAP[[#This Row],[Date Prevailing]])</f>
        <v>0</v>
      </c>
      <c r="H8707" s="165">
        <f t="shared" si="547"/>
        <v>5</v>
      </c>
      <c r="I8707" s="166">
        <f>+Exports!G8710</f>
        <v>652.46199999999999</v>
      </c>
      <c r="J8707" s="166">
        <f>+'ELAP_IPCO-APND'!D8710</f>
        <v>154.59983</v>
      </c>
      <c r="K8707" s="166">
        <f>+(ExportsELAP[[#This Row],[Exports kWh - MPT]]/1000)*ExportsELAP[[#This Row],[EIM Price]]</f>
        <v>100.87051428145999</v>
      </c>
      <c r="L8707" s="167" t="str">
        <f>+INDEX(ECR_Hours!$I$12:$I$15,MATCH(ExportsELAP[[#This Row],[Date Prevailing]],ECR_Hours!$H$12:$H$15,1))</f>
        <v>NS</v>
      </c>
      <c r="M870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8" spans="1:13" x14ac:dyDescent="0.25">
      <c r="A8708" s="164">
        <f>+Exports!A8711</f>
        <v>44924</v>
      </c>
      <c r="B8708" s="165">
        <f t="shared" si="544"/>
        <v>2022</v>
      </c>
      <c r="C8708" s="165">
        <f t="shared" si="545"/>
        <v>12</v>
      </c>
      <c r="D8708" s="165">
        <f t="shared" si="546"/>
        <v>29</v>
      </c>
      <c r="E8708" s="165">
        <f>+Exports!B8711</f>
        <v>18</v>
      </c>
      <c r="F8708" s="165">
        <f>+WEEKDAY(ExportsELAP[[#This Row],[Date Prevailing]],1)</f>
        <v>5</v>
      </c>
      <c r="G8708" s="165">
        <f>+COUNTIFS(ECR_Hours!$K$6:$K$7,ExportsELAP[[#This Row],[Date Prevailing]])</f>
        <v>0</v>
      </c>
      <c r="H8708" s="165">
        <f t="shared" si="547"/>
        <v>5</v>
      </c>
      <c r="I8708" s="166">
        <f>+Exports!G8711</f>
        <v>4.5459999999999994</v>
      </c>
      <c r="J8708" s="166">
        <f>+'ELAP_IPCO-APND'!D8711</f>
        <v>173.30270999999999</v>
      </c>
      <c r="K8708" s="166">
        <f>+(ExportsELAP[[#This Row],[Exports kWh - MPT]]/1000)*ExportsELAP[[#This Row],[EIM Price]]</f>
        <v>0.78783411965999994</v>
      </c>
      <c r="L8708" s="167" t="str">
        <f>+INDEX(ECR_Hours!$I$12:$I$15,MATCH(ExportsELAP[[#This Row],[Date Prevailing]],ECR_Hours!$H$12:$H$15,1))</f>
        <v>NS</v>
      </c>
      <c r="M870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09" spans="1:13" x14ac:dyDescent="0.25">
      <c r="A8709" s="164">
        <f>+Exports!A8712</f>
        <v>44924</v>
      </c>
      <c r="B8709" s="165">
        <f t="shared" si="544"/>
        <v>2022</v>
      </c>
      <c r="C8709" s="165">
        <f t="shared" si="545"/>
        <v>12</v>
      </c>
      <c r="D8709" s="165">
        <f t="shared" si="546"/>
        <v>29</v>
      </c>
      <c r="E8709" s="165">
        <f>+Exports!B8712</f>
        <v>19</v>
      </c>
      <c r="F8709" s="165">
        <f>+WEEKDAY(ExportsELAP[[#This Row],[Date Prevailing]],1)</f>
        <v>5</v>
      </c>
      <c r="G8709" s="165">
        <f>+COUNTIFS(ECR_Hours!$K$6:$K$7,ExportsELAP[[#This Row],[Date Prevailing]])</f>
        <v>0</v>
      </c>
      <c r="H8709" s="165">
        <f t="shared" si="547"/>
        <v>5</v>
      </c>
      <c r="I8709" s="166">
        <f>+Exports!G8712</f>
        <v>2.3226999999999998</v>
      </c>
      <c r="J8709" s="166">
        <f>+'ELAP_IPCO-APND'!D8712</f>
        <v>194.14344</v>
      </c>
      <c r="K8709" s="166">
        <f>+(ExportsELAP[[#This Row],[Exports kWh - MPT]]/1000)*ExportsELAP[[#This Row],[EIM Price]]</f>
        <v>0.45093696808799993</v>
      </c>
      <c r="L8709" s="167" t="str">
        <f>+INDEX(ECR_Hours!$I$12:$I$15,MATCH(ExportsELAP[[#This Row],[Date Prevailing]],ECR_Hours!$H$12:$H$15,1))</f>
        <v>NS</v>
      </c>
      <c r="M870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0" spans="1:13" x14ac:dyDescent="0.25">
      <c r="A8710" s="164">
        <f>+Exports!A8713</f>
        <v>44924</v>
      </c>
      <c r="B8710" s="165">
        <f t="shared" si="544"/>
        <v>2022</v>
      </c>
      <c r="C8710" s="165">
        <f t="shared" si="545"/>
        <v>12</v>
      </c>
      <c r="D8710" s="165">
        <f t="shared" si="546"/>
        <v>29</v>
      </c>
      <c r="E8710" s="165">
        <f>+Exports!B8713</f>
        <v>20</v>
      </c>
      <c r="F8710" s="165">
        <f>+WEEKDAY(ExportsELAP[[#This Row],[Date Prevailing]],1)</f>
        <v>5</v>
      </c>
      <c r="G8710" s="165">
        <f>+COUNTIFS(ECR_Hours!$K$6:$K$7,ExportsELAP[[#This Row],[Date Prevailing]])</f>
        <v>0</v>
      </c>
      <c r="H8710" s="165">
        <f t="shared" si="547"/>
        <v>5</v>
      </c>
      <c r="I8710" s="166">
        <f>+Exports!G8713</f>
        <v>1.5981999999999998</v>
      </c>
      <c r="J8710" s="166">
        <f>+'ELAP_IPCO-APND'!D8713</f>
        <v>188.48728</v>
      </c>
      <c r="K8710" s="166">
        <f>+(ExportsELAP[[#This Row],[Exports kWh - MPT]]/1000)*ExportsELAP[[#This Row],[EIM Price]]</f>
        <v>0.30124037089599998</v>
      </c>
      <c r="L8710" s="167" t="str">
        <f>+INDEX(ECR_Hours!$I$12:$I$15,MATCH(ExportsELAP[[#This Row],[Date Prevailing]],ECR_Hours!$H$12:$H$15,1))</f>
        <v>NS</v>
      </c>
      <c r="M871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1" spans="1:13" x14ac:dyDescent="0.25">
      <c r="A8711" s="164">
        <f>+Exports!A8714</f>
        <v>44924</v>
      </c>
      <c r="B8711" s="165">
        <f t="shared" si="544"/>
        <v>2022</v>
      </c>
      <c r="C8711" s="165">
        <f t="shared" si="545"/>
        <v>12</v>
      </c>
      <c r="D8711" s="165">
        <f t="shared" si="546"/>
        <v>29</v>
      </c>
      <c r="E8711" s="165">
        <f>+Exports!B8714</f>
        <v>21</v>
      </c>
      <c r="F8711" s="165">
        <f>+WEEKDAY(ExportsELAP[[#This Row],[Date Prevailing]],1)</f>
        <v>5</v>
      </c>
      <c r="G8711" s="165">
        <f>+COUNTIFS(ECR_Hours!$K$6:$K$7,ExportsELAP[[#This Row],[Date Prevailing]])</f>
        <v>0</v>
      </c>
      <c r="H8711" s="165">
        <f t="shared" si="547"/>
        <v>5</v>
      </c>
      <c r="I8711" s="166">
        <f>+Exports!G8714</f>
        <v>2.3291999999999988</v>
      </c>
      <c r="J8711" s="166">
        <f>+'ELAP_IPCO-APND'!D8714</f>
        <v>179.18579</v>
      </c>
      <c r="K8711" s="166">
        <f>+(ExportsELAP[[#This Row],[Exports kWh - MPT]]/1000)*ExportsELAP[[#This Row],[EIM Price]]</f>
        <v>0.41735954206799974</v>
      </c>
      <c r="L8711" s="167" t="str">
        <f>+INDEX(ECR_Hours!$I$12:$I$15,MATCH(ExportsELAP[[#This Row],[Date Prevailing]],ECR_Hours!$H$12:$H$15,1))</f>
        <v>NS</v>
      </c>
      <c r="M871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2" spans="1:13" x14ac:dyDescent="0.25">
      <c r="A8712" s="164">
        <f>+Exports!A8715</f>
        <v>44924</v>
      </c>
      <c r="B8712" s="165">
        <f t="shared" si="544"/>
        <v>2022</v>
      </c>
      <c r="C8712" s="165">
        <f t="shared" si="545"/>
        <v>12</v>
      </c>
      <c r="D8712" s="165">
        <f t="shared" si="546"/>
        <v>29</v>
      </c>
      <c r="E8712" s="165">
        <f>+Exports!B8715</f>
        <v>22</v>
      </c>
      <c r="F8712" s="165">
        <f>+WEEKDAY(ExportsELAP[[#This Row],[Date Prevailing]],1)</f>
        <v>5</v>
      </c>
      <c r="G8712" s="165">
        <f>+COUNTIFS(ECR_Hours!$K$6:$K$7,ExportsELAP[[#This Row],[Date Prevailing]])</f>
        <v>0</v>
      </c>
      <c r="H8712" s="165">
        <f t="shared" si="547"/>
        <v>5</v>
      </c>
      <c r="I8712" s="166">
        <f>+Exports!G8715</f>
        <v>2.9178999999999897</v>
      </c>
      <c r="J8712" s="166">
        <f>+'ELAP_IPCO-APND'!D8715</f>
        <v>167.21084999999999</v>
      </c>
      <c r="K8712" s="166">
        <f>+(ExportsELAP[[#This Row],[Exports kWh - MPT]]/1000)*ExportsELAP[[#This Row],[EIM Price]]</f>
        <v>0.48790453921499827</v>
      </c>
      <c r="L8712" s="167" t="str">
        <f>+INDEX(ECR_Hours!$I$12:$I$15,MATCH(ExportsELAP[[#This Row],[Date Prevailing]],ECR_Hours!$H$12:$H$15,1))</f>
        <v>NS</v>
      </c>
      <c r="M871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3" spans="1:13" x14ac:dyDescent="0.25">
      <c r="A8713" s="164">
        <f>+Exports!A8716</f>
        <v>44924</v>
      </c>
      <c r="B8713" s="165">
        <f t="shared" si="544"/>
        <v>2022</v>
      </c>
      <c r="C8713" s="165">
        <f t="shared" si="545"/>
        <v>12</v>
      </c>
      <c r="D8713" s="165">
        <f t="shared" si="546"/>
        <v>29</v>
      </c>
      <c r="E8713" s="165">
        <f>+Exports!B8716</f>
        <v>23</v>
      </c>
      <c r="F8713" s="165">
        <f>+WEEKDAY(ExportsELAP[[#This Row],[Date Prevailing]],1)</f>
        <v>5</v>
      </c>
      <c r="G8713" s="165">
        <f>+COUNTIFS(ECR_Hours!$K$6:$K$7,ExportsELAP[[#This Row],[Date Prevailing]])</f>
        <v>0</v>
      </c>
      <c r="H8713" s="165">
        <f t="shared" si="547"/>
        <v>5</v>
      </c>
      <c r="I8713" s="166">
        <f>+Exports!G8716</f>
        <v>2.9677999999999995</v>
      </c>
      <c r="J8713" s="166">
        <f>+'ELAP_IPCO-APND'!D8716</f>
        <v>170.77652</v>
      </c>
      <c r="K8713" s="166">
        <f>+(ExportsELAP[[#This Row],[Exports kWh - MPT]]/1000)*ExportsELAP[[#This Row],[EIM Price]]</f>
        <v>0.50683055605599991</v>
      </c>
      <c r="L8713" s="167" t="str">
        <f>+INDEX(ECR_Hours!$I$12:$I$15,MATCH(ExportsELAP[[#This Row],[Date Prevailing]],ECR_Hours!$H$12:$H$15,1))</f>
        <v>NS</v>
      </c>
      <c r="M871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4" spans="1:13" x14ac:dyDescent="0.25">
      <c r="A8714" s="164">
        <f>+Exports!A8717</f>
        <v>44924</v>
      </c>
      <c r="B8714" s="165">
        <f t="shared" si="544"/>
        <v>2022</v>
      </c>
      <c r="C8714" s="165">
        <f t="shared" si="545"/>
        <v>12</v>
      </c>
      <c r="D8714" s="165">
        <f t="shared" si="546"/>
        <v>29</v>
      </c>
      <c r="E8714" s="165">
        <f>+Exports!B8717</f>
        <v>24</v>
      </c>
      <c r="F8714" s="165">
        <f>+WEEKDAY(ExportsELAP[[#This Row],[Date Prevailing]],1)</f>
        <v>5</v>
      </c>
      <c r="G8714" s="165">
        <f>+COUNTIFS(ECR_Hours!$K$6:$K$7,ExportsELAP[[#This Row],[Date Prevailing]])</f>
        <v>0</v>
      </c>
      <c r="H8714" s="165">
        <f t="shared" si="547"/>
        <v>5</v>
      </c>
      <c r="I8714" s="166">
        <f>+Exports!G8717</f>
        <v>2.6698</v>
      </c>
      <c r="J8714" s="166">
        <f>+'ELAP_IPCO-APND'!D8717</f>
        <v>167.31262000000001</v>
      </c>
      <c r="K8714" s="166">
        <f>+(ExportsELAP[[#This Row],[Exports kWh - MPT]]/1000)*ExportsELAP[[#This Row],[EIM Price]]</f>
        <v>0.44669123287600004</v>
      </c>
      <c r="L8714" s="167" t="str">
        <f>+INDEX(ECR_Hours!$I$12:$I$15,MATCH(ExportsELAP[[#This Row],[Date Prevailing]],ECR_Hours!$H$12:$H$15,1))</f>
        <v>NS</v>
      </c>
      <c r="M871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5" spans="1:13" x14ac:dyDescent="0.25">
      <c r="A8715" s="164">
        <f>+Exports!A8718</f>
        <v>44925</v>
      </c>
      <c r="B8715" s="165">
        <f t="shared" si="544"/>
        <v>2022</v>
      </c>
      <c r="C8715" s="165">
        <f t="shared" si="545"/>
        <v>12</v>
      </c>
      <c r="D8715" s="165">
        <f t="shared" si="546"/>
        <v>30</v>
      </c>
      <c r="E8715" s="165">
        <f>+Exports!B8718</f>
        <v>1</v>
      </c>
      <c r="F8715" s="165">
        <f>+WEEKDAY(ExportsELAP[[#This Row],[Date Prevailing]],1)</f>
        <v>6</v>
      </c>
      <c r="G8715" s="165">
        <f>+COUNTIFS(ECR_Hours!$K$6:$K$7,ExportsELAP[[#This Row],[Date Prevailing]])</f>
        <v>0</v>
      </c>
      <c r="H8715" s="165">
        <f t="shared" si="547"/>
        <v>6</v>
      </c>
      <c r="I8715" s="166">
        <f>+Exports!G8718</f>
        <v>2.9036999999999895</v>
      </c>
      <c r="J8715" s="166">
        <f>+'ELAP_IPCO-APND'!D8718</f>
        <v>147.28868</v>
      </c>
      <c r="K8715" s="166">
        <f>+(ExportsELAP[[#This Row],[Exports kWh - MPT]]/1000)*ExportsELAP[[#This Row],[EIM Price]]</f>
        <v>0.42768214011599848</v>
      </c>
      <c r="L8715" s="167" t="str">
        <f>+INDEX(ECR_Hours!$I$12:$I$15,MATCH(ExportsELAP[[#This Row],[Date Prevailing]],ECR_Hours!$H$12:$H$15,1))</f>
        <v>NS</v>
      </c>
      <c r="M871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6" spans="1:13" x14ac:dyDescent="0.25">
      <c r="A8716" s="164">
        <f>+Exports!A8719</f>
        <v>44925</v>
      </c>
      <c r="B8716" s="165">
        <f t="shared" si="544"/>
        <v>2022</v>
      </c>
      <c r="C8716" s="165">
        <f t="shared" si="545"/>
        <v>12</v>
      </c>
      <c r="D8716" s="165">
        <f t="shared" si="546"/>
        <v>30</v>
      </c>
      <c r="E8716" s="165">
        <f>+Exports!B8719</f>
        <v>2</v>
      </c>
      <c r="F8716" s="165">
        <f>+WEEKDAY(ExportsELAP[[#This Row],[Date Prevailing]],1)</f>
        <v>6</v>
      </c>
      <c r="G8716" s="165">
        <f>+COUNTIFS(ECR_Hours!$K$6:$K$7,ExportsELAP[[#This Row],[Date Prevailing]])</f>
        <v>0</v>
      </c>
      <c r="H8716" s="165">
        <f t="shared" si="547"/>
        <v>6</v>
      </c>
      <c r="I8716" s="166">
        <f>+Exports!G8719</f>
        <v>2.7551999999999999</v>
      </c>
      <c r="J8716" s="166">
        <f>+'ELAP_IPCO-APND'!D8719</f>
        <v>111.50218</v>
      </c>
      <c r="K8716" s="166">
        <f>+(ExportsELAP[[#This Row],[Exports kWh - MPT]]/1000)*ExportsELAP[[#This Row],[EIM Price]]</f>
        <v>0.30721080633599995</v>
      </c>
      <c r="L8716" s="167" t="str">
        <f>+INDEX(ECR_Hours!$I$12:$I$15,MATCH(ExportsELAP[[#This Row],[Date Prevailing]],ECR_Hours!$H$12:$H$15,1))</f>
        <v>NS</v>
      </c>
      <c r="M871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7" spans="1:13" x14ac:dyDescent="0.25">
      <c r="A8717" s="164">
        <f>+Exports!A8720</f>
        <v>44925</v>
      </c>
      <c r="B8717" s="165">
        <f t="shared" si="544"/>
        <v>2022</v>
      </c>
      <c r="C8717" s="165">
        <f t="shared" si="545"/>
        <v>12</v>
      </c>
      <c r="D8717" s="165">
        <f t="shared" si="546"/>
        <v>30</v>
      </c>
      <c r="E8717" s="165">
        <f>+Exports!B8720</f>
        <v>3</v>
      </c>
      <c r="F8717" s="165">
        <f>+WEEKDAY(ExportsELAP[[#This Row],[Date Prevailing]],1)</f>
        <v>6</v>
      </c>
      <c r="G8717" s="165">
        <f>+COUNTIFS(ECR_Hours!$K$6:$K$7,ExportsELAP[[#This Row],[Date Prevailing]])</f>
        <v>0</v>
      </c>
      <c r="H8717" s="165">
        <f t="shared" si="547"/>
        <v>6</v>
      </c>
      <c r="I8717" s="166">
        <f>+Exports!G8720</f>
        <v>2.6441999999999899</v>
      </c>
      <c r="J8717" s="166">
        <f>+'ELAP_IPCO-APND'!D8720</f>
        <v>105.6122</v>
      </c>
      <c r="K8717" s="166">
        <f>+(ExportsELAP[[#This Row],[Exports kWh - MPT]]/1000)*ExportsELAP[[#This Row],[EIM Price]]</f>
        <v>0.27925977923999895</v>
      </c>
      <c r="L8717" s="167" t="str">
        <f>+INDEX(ECR_Hours!$I$12:$I$15,MATCH(ExportsELAP[[#This Row],[Date Prevailing]],ECR_Hours!$H$12:$H$15,1))</f>
        <v>NS</v>
      </c>
      <c r="M871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8" spans="1:13" x14ac:dyDescent="0.25">
      <c r="A8718" s="164">
        <f>+Exports!A8721</f>
        <v>44925</v>
      </c>
      <c r="B8718" s="165">
        <f t="shared" si="544"/>
        <v>2022</v>
      </c>
      <c r="C8718" s="165">
        <f t="shared" si="545"/>
        <v>12</v>
      </c>
      <c r="D8718" s="165">
        <f t="shared" si="546"/>
        <v>30</v>
      </c>
      <c r="E8718" s="165">
        <f>+Exports!B8721</f>
        <v>4</v>
      </c>
      <c r="F8718" s="165">
        <f>+WEEKDAY(ExportsELAP[[#This Row],[Date Prevailing]],1)</f>
        <v>6</v>
      </c>
      <c r="G8718" s="165">
        <f>+COUNTIFS(ECR_Hours!$K$6:$K$7,ExportsELAP[[#This Row],[Date Prevailing]])</f>
        <v>0</v>
      </c>
      <c r="H8718" s="165">
        <f t="shared" si="547"/>
        <v>6</v>
      </c>
      <c r="I8718" s="166">
        <f>+Exports!G8721</f>
        <v>3.1545999999999998</v>
      </c>
      <c r="J8718" s="166">
        <f>+'ELAP_IPCO-APND'!D8721</f>
        <v>103.82877999999999</v>
      </c>
      <c r="K8718" s="166">
        <f>+(ExportsELAP[[#This Row],[Exports kWh - MPT]]/1000)*ExportsELAP[[#This Row],[EIM Price]]</f>
        <v>0.32753826938799996</v>
      </c>
      <c r="L8718" s="167" t="str">
        <f>+INDEX(ECR_Hours!$I$12:$I$15,MATCH(ExportsELAP[[#This Row],[Date Prevailing]],ECR_Hours!$H$12:$H$15,1))</f>
        <v>NS</v>
      </c>
      <c r="M871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19" spans="1:13" x14ac:dyDescent="0.25">
      <c r="A8719" s="164">
        <f>+Exports!A8722</f>
        <v>44925</v>
      </c>
      <c r="B8719" s="165">
        <f t="shared" si="544"/>
        <v>2022</v>
      </c>
      <c r="C8719" s="165">
        <f t="shared" si="545"/>
        <v>12</v>
      </c>
      <c r="D8719" s="165">
        <f t="shared" si="546"/>
        <v>30</v>
      </c>
      <c r="E8719" s="165">
        <f>+Exports!B8722</f>
        <v>5</v>
      </c>
      <c r="F8719" s="165">
        <f>+WEEKDAY(ExportsELAP[[#This Row],[Date Prevailing]],1)</f>
        <v>6</v>
      </c>
      <c r="G8719" s="165">
        <f>+COUNTIFS(ECR_Hours!$K$6:$K$7,ExportsELAP[[#This Row],[Date Prevailing]])</f>
        <v>0</v>
      </c>
      <c r="H8719" s="165">
        <f t="shared" si="547"/>
        <v>6</v>
      </c>
      <c r="I8719" s="166">
        <f>+Exports!G8722</f>
        <v>5.1555999999999997</v>
      </c>
      <c r="J8719" s="166">
        <f>+'ELAP_IPCO-APND'!D8722</f>
        <v>100.93783999999999</v>
      </c>
      <c r="K8719" s="166">
        <f>+(ExportsELAP[[#This Row],[Exports kWh - MPT]]/1000)*ExportsELAP[[#This Row],[EIM Price]]</f>
        <v>0.520395127904</v>
      </c>
      <c r="L8719" s="167" t="str">
        <f>+INDEX(ECR_Hours!$I$12:$I$15,MATCH(ExportsELAP[[#This Row],[Date Prevailing]],ECR_Hours!$H$12:$H$15,1))</f>
        <v>NS</v>
      </c>
      <c r="M871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0" spans="1:13" x14ac:dyDescent="0.25">
      <c r="A8720" s="164">
        <f>+Exports!A8723</f>
        <v>44925</v>
      </c>
      <c r="B8720" s="165">
        <f t="shared" si="544"/>
        <v>2022</v>
      </c>
      <c r="C8720" s="165">
        <f t="shared" si="545"/>
        <v>12</v>
      </c>
      <c r="D8720" s="165">
        <f t="shared" si="546"/>
        <v>30</v>
      </c>
      <c r="E8720" s="165">
        <f>+Exports!B8723</f>
        <v>6</v>
      </c>
      <c r="F8720" s="165">
        <f>+WEEKDAY(ExportsELAP[[#This Row],[Date Prevailing]],1)</f>
        <v>6</v>
      </c>
      <c r="G8720" s="165">
        <f>+COUNTIFS(ECR_Hours!$K$6:$K$7,ExportsELAP[[#This Row],[Date Prevailing]])</f>
        <v>0</v>
      </c>
      <c r="H8720" s="165">
        <f t="shared" si="547"/>
        <v>6</v>
      </c>
      <c r="I8720" s="166">
        <f>+Exports!G8723</f>
        <v>2.9625999999999899</v>
      </c>
      <c r="J8720" s="166">
        <f>+'ELAP_IPCO-APND'!D8723</f>
        <v>110.29191</v>
      </c>
      <c r="K8720" s="166">
        <f>+(ExportsELAP[[#This Row],[Exports kWh - MPT]]/1000)*ExportsELAP[[#This Row],[EIM Price]]</f>
        <v>0.32675081256599886</v>
      </c>
      <c r="L8720" s="167" t="str">
        <f>+INDEX(ECR_Hours!$I$12:$I$15,MATCH(ExportsELAP[[#This Row],[Date Prevailing]],ECR_Hours!$H$12:$H$15,1))</f>
        <v>NS</v>
      </c>
      <c r="M872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1" spans="1:13" x14ac:dyDescent="0.25">
      <c r="A8721" s="164">
        <f>+Exports!A8724</f>
        <v>44925</v>
      </c>
      <c r="B8721" s="165">
        <f t="shared" si="544"/>
        <v>2022</v>
      </c>
      <c r="C8721" s="165">
        <f t="shared" si="545"/>
        <v>12</v>
      </c>
      <c r="D8721" s="165">
        <f t="shared" si="546"/>
        <v>30</v>
      </c>
      <c r="E8721" s="165">
        <f>+Exports!B8724</f>
        <v>7</v>
      </c>
      <c r="F8721" s="165">
        <f>+WEEKDAY(ExportsELAP[[#This Row],[Date Prevailing]],1)</f>
        <v>6</v>
      </c>
      <c r="G8721" s="165">
        <f>+COUNTIFS(ECR_Hours!$K$6:$K$7,ExportsELAP[[#This Row],[Date Prevailing]])</f>
        <v>0</v>
      </c>
      <c r="H8721" s="165">
        <f t="shared" si="547"/>
        <v>6</v>
      </c>
      <c r="I8721" s="166">
        <f>+Exports!G8724</f>
        <v>2.9343999999999997</v>
      </c>
      <c r="J8721" s="166">
        <f>+'ELAP_IPCO-APND'!D8724</f>
        <v>107.09715</v>
      </c>
      <c r="K8721" s="166">
        <f>+(ExportsELAP[[#This Row],[Exports kWh - MPT]]/1000)*ExportsELAP[[#This Row],[EIM Price]]</f>
        <v>0.31426587695999997</v>
      </c>
      <c r="L8721" s="167" t="str">
        <f>+INDEX(ECR_Hours!$I$12:$I$15,MATCH(ExportsELAP[[#This Row],[Date Prevailing]],ECR_Hours!$H$12:$H$15,1))</f>
        <v>NS</v>
      </c>
      <c r="M872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2" spans="1:13" x14ac:dyDescent="0.25">
      <c r="A8722" s="164">
        <f>+Exports!A8725</f>
        <v>44925</v>
      </c>
      <c r="B8722" s="165">
        <f t="shared" si="544"/>
        <v>2022</v>
      </c>
      <c r="C8722" s="165">
        <f t="shared" si="545"/>
        <v>12</v>
      </c>
      <c r="D8722" s="165">
        <f t="shared" si="546"/>
        <v>30</v>
      </c>
      <c r="E8722" s="165">
        <f>+Exports!B8725</f>
        <v>8</v>
      </c>
      <c r="F8722" s="165">
        <f>+WEEKDAY(ExportsELAP[[#This Row],[Date Prevailing]],1)</f>
        <v>6</v>
      </c>
      <c r="G8722" s="165">
        <f>+COUNTIFS(ECR_Hours!$K$6:$K$7,ExportsELAP[[#This Row],[Date Prevailing]])</f>
        <v>0</v>
      </c>
      <c r="H8722" s="165">
        <f t="shared" si="547"/>
        <v>6</v>
      </c>
      <c r="I8722" s="166">
        <f>+Exports!G8725</f>
        <v>3.2112000000000003</v>
      </c>
      <c r="J8722" s="166">
        <f>+'ELAP_IPCO-APND'!D8725</f>
        <v>106.52748</v>
      </c>
      <c r="K8722" s="166">
        <f>+(ExportsELAP[[#This Row],[Exports kWh - MPT]]/1000)*ExportsELAP[[#This Row],[EIM Price]]</f>
        <v>0.34208104377600002</v>
      </c>
      <c r="L8722" s="167" t="str">
        <f>+INDEX(ECR_Hours!$I$12:$I$15,MATCH(ExportsELAP[[#This Row],[Date Prevailing]],ECR_Hours!$H$12:$H$15,1))</f>
        <v>NS</v>
      </c>
      <c r="M872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3" spans="1:13" x14ac:dyDescent="0.25">
      <c r="A8723" s="164">
        <f>+Exports!A8726</f>
        <v>44925</v>
      </c>
      <c r="B8723" s="165">
        <f t="shared" si="544"/>
        <v>2022</v>
      </c>
      <c r="C8723" s="165">
        <f t="shared" si="545"/>
        <v>12</v>
      </c>
      <c r="D8723" s="165">
        <f t="shared" si="546"/>
        <v>30</v>
      </c>
      <c r="E8723" s="165">
        <f>+Exports!B8726</f>
        <v>9</v>
      </c>
      <c r="F8723" s="165">
        <f>+WEEKDAY(ExportsELAP[[#This Row],[Date Prevailing]],1)</f>
        <v>6</v>
      </c>
      <c r="G8723" s="165">
        <f>+COUNTIFS(ECR_Hours!$K$6:$K$7,ExportsELAP[[#This Row],[Date Prevailing]])</f>
        <v>0</v>
      </c>
      <c r="H8723" s="165">
        <f t="shared" si="547"/>
        <v>6</v>
      </c>
      <c r="I8723" s="166">
        <f>+Exports!G8726</f>
        <v>36.039499999999997</v>
      </c>
      <c r="J8723" s="166">
        <f>+'ELAP_IPCO-APND'!D8726</f>
        <v>100.65433</v>
      </c>
      <c r="K8723" s="166">
        <f>+(ExportsELAP[[#This Row],[Exports kWh - MPT]]/1000)*ExportsELAP[[#This Row],[EIM Price]]</f>
        <v>3.6275317260349995</v>
      </c>
      <c r="L8723" s="167" t="str">
        <f>+INDEX(ECR_Hours!$I$12:$I$15,MATCH(ExportsELAP[[#This Row],[Date Prevailing]],ECR_Hours!$H$12:$H$15,1))</f>
        <v>NS</v>
      </c>
      <c r="M872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4" spans="1:13" x14ac:dyDescent="0.25">
      <c r="A8724" s="164">
        <f>+Exports!A8727</f>
        <v>44925</v>
      </c>
      <c r="B8724" s="165">
        <f t="shared" si="544"/>
        <v>2022</v>
      </c>
      <c r="C8724" s="165">
        <f t="shared" si="545"/>
        <v>12</v>
      </c>
      <c r="D8724" s="165">
        <f t="shared" si="546"/>
        <v>30</v>
      </c>
      <c r="E8724" s="165">
        <f>+Exports!B8727</f>
        <v>10</v>
      </c>
      <c r="F8724" s="165">
        <f>+WEEKDAY(ExportsELAP[[#This Row],[Date Prevailing]],1)</f>
        <v>6</v>
      </c>
      <c r="G8724" s="165">
        <f>+COUNTIFS(ECR_Hours!$K$6:$K$7,ExportsELAP[[#This Row],[Date Prevailing]])</f>
        <v>0</v>
      </c>
      <c r="H8724" s="165">
        <f t="shared" si="547"/>
        <v>6</v>
      </c>
      <c r="I8724" s="166">
        <f>+Exports!G8727</f>
        <v>543.39499999999998</v>
      </c>
      <c r="J8724" s="166">
        <f>+'ELAP_IPCO-APND'!D8727</f>
        <v>108.05268</v>
      </c>
      <c r="K8724" s="166">
        <f>+(ExportsELAP[[#This Row],[Exports kWh - MPT]]/1000)*ExportsELAP[[#This Row],[EIM Price]]</f>
        <v>58.715286048599992</v>
      </c>
      <c r="L8724" s="167" t="str">
        <f>+INDEX(ECR_Hours!$I$12:$I$15,MATCH(ExportsELAP[[#This Row],[Date Prevailing]],ECR_Hours!$H$12:$H$15,1))</f>
        <v>NS</v>
      </c>
      <c r="M872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5" spans="1:13" x14ac:dyDescent="0.25">
      <c r="A8725" s="164">
        <f>+Exports!A8728</f>
        <v>44925</v>
      </c>
      <c r="B8725" s="165">
        <f t="shared" si="544"/>
        <v>2022</v>
      </c>
      <c r="C8725" s="165">
        <f t="shared" si="545"/>
        <v>12</v>
      </c>
      <c r="D8725" s="165">
        <f t="shared" si="546"/>
        <v>30</v>
      </c>
      <c r="E8725" s="165">
        <f>+Exports!B8728</f>
        <v>11</v>
      </c>
      <c r="F8725" s="165">
        <f>+WEEKDAY(ExportsELAP[[#This Row],[Date Prevailing]],1)</f>
        <v>6</v>
      </c>
      <c r="G8725" s="165">
        <f>+COUNTIFS(ECR_Hours!$K$6:$K$7,ExportsELAP[[#This Row],[Date Prevailing]])</f>
        <v>0</v>
      </c>
      <c r="H8725" s="165">
        <f t="shared" si="547"/>
        <v>6</v>
      </c>
      <c r="I8725" s="166">
        <f>+Exports!G8728</f>
        <v>1689.2031000000002</v>
      </c>
      <c r="J8725" s="166">
        <f>+'ELAP_IPCO-APND'!D8728</f>
        <v>109.21809</v>
      </c>
      <c r="K8725" s="166">
        <f>+(ExportsELAP[[#This Row],[Exports kWh - MPT]]/1000)*ExportsELAP[[#This Row],[EIM Price]]</f>
        <v>184.49153620407901</v>
      </c>
      <c r="L8725" s="167" t="str">
        <f>+INDEX(ECR_Hours!$I$12:$I$15,MATCH(ExportsELAP[[#This Row],[Date Prevailing]],ECR_Hours!$H$12:$H$15,1))</f>
        <v>NS</v>
      </c>
      <c r="M872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6" spans="1:13" x14ac:dyDescent="0.25">
      <c r="A8726" s="164">
        <f>+Exports!A8729</f>
        <v>44925</v>
      </c>
      <c r="B8726" s="165">
        <f t="shared" si="544"/>
        <v>2022</v>
      </c>
      <c r="C8726" s="165">
        <f t="shared" si="545"/>
        <v>12</v>
      </c>
      <c r="D8726" s="165">
        <f t="shared" si="546"/>
        <v>30</v>
      </c>
      <c r="E8726" s="165">
        <f>+Exports!B8729</f>
        <v>12</v>
      </c>
      <c r="F8726" s="165">
        <f>+WEEKDAY(ExportsELAP[[#This Row],[Date Prevailing]],1)</f>
        <v>6</v>
      </c>
      <c r="G8726" s="165">
        <f>+COUNTIFS(ECR_Hours!$K$6:$K$7,ExportsELAP[[#This Row],[Date Prevailing]])</f>
        <v>0</v>
      </c>
      <c r="H8726" s="165">
        <f t="shared" si="547"/>
        <v>6</v>
      </c>
      <c r="I8726" s="166">
        <f>+Exports!G8729</f>
        <v>3239.5320999999999</v>
      </c>
      <c r="J8726" s="166">
        <f>+'ELAP_IPCO-APND'!D8729</f>
        <v>100.92174</v>
      </c>
      <c r="K8726" s="166">
        <f>+(ExportsELAP[[#This Row],[Exports kWh - MPT]]/1000)*ExportsELAP[[#This Row],[EIM Price]]</f>
        <v>326.939216317854</v>
      </c>
      <c r="L8726" s="167" t="str">
        <f>+INDEX(ECR_Hours!$I$12:$I$15,MATCH(ExportsELAP[[#This Row],[Date Prevailing]],ECR_Hours!$H$12:$H$15,1))</f>
        <v>NS</v>
      </c>
      <c r="M872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7" spans="1:13" x14ac:dyDescent="0.25">
      <c r="A8727" s="164">
        <f>+Exports!A8730</f>
        <v>44925</v>
      </c>
      <c r="B8727" s="165">
        <f t="shared" si="544"/>
        <v>2022</v>
      </c>
      <c r="C8727" s="165">
        <f t="shared" si="545"/>
        <v>12</v>
      </c>
      <c r="D8727" s="165">
        <f t="shared" si="546"/>
        <v>30</v>
      </c>
      <c r="E8727" s="165">
        <f>+Exports!B8730</f>
        <v>13</v>
      </c>
      <c r="F8727" s="165">
        <f>+WEEKDAY(ExportsELAP[[#This Row],[Date Prevailing]],1)</f>
        <v>6</v>
      </c>
      <c r="G8727" s="165">
        <f>+COUNTIFS(ECR_Hours!$K$6:$K$7,ExportsELAP[[#This Row],[Date Prevailing]])</f>
        <v>0</v>
      </c>
      <c r="H8727" s="165">
        <f t="shared" si="547"/>
        <v>6</v>
      </c>
      <c r="I8727" s="166">
        <f>+Exports!G8730</f>
        <v>4077.4589000000001</v>
      </c>
      <c r="J8727" s="166">
        <f>+'ELAP_IPCO-APND'!D8730</f>
        <v>101.2945</v>
      </c>
      <c r="K8727" s="166">
        <f>+(ExportsELAP[[#This Row],[Exports kWh - MPT]]/1000)*ExportsELAP[[#This Row],[EIM Price]]</f>
        <v>413.02416054604998</v>
      </c>
      <c r="L8727" s="167" t="str">
        <f>+INDEX(ECR_Hours!$I$12:$I$15,MATCH(ExportsELAP[[#This Row],[Date Prevailing]],ECR_Hours!$H$12:$H$15,1))</f>
        <v>NS</v>
      </c>
      <c r="M872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8" spans="1:13" x14ac:dyDescent="0.25">
      <c r="A8728" s="164">
        <f>+Exports!A8731</f>
        <v>44925</v>
      </c>
      <c r="B8728" s="165">
        <f t="shared" si="544"/>
        <v>2022</v>
      </c>
      <c r="C8728" s="165">
        <f t="shared" si="545"/>
        <v>12</v>
      </c>
      <c r="D8728" s="165">
        <f t="shared" si="546"/>
        <v>30</v>
      </c>
      <c r="E8728" s="165">
        <f>+Exports!B8731</f>
        <v>14</v>
      </c>
      <c r="F8728" s="165">
        <f>+WEEKDAY(ExportsELAP[[#This Row],[Date Prevailing]],1)</f>
        <v>6</v>
      </c>
      <c r="G8728" s="165">
        <f>+COUNTIFS(ECR_Hours!$K$6:$K$7,ExportsELAP[[#This Row],[Date Prevailing]])</f>
        <v>0</v>
      </c>
      <c r="H8728" s="165">
        <f t="shared" si="547"/>
        <v>6</v>
      </c>
      <c r="I8728" s="166">
        <f>+Exports!G8731</f>
        <v>3348.4595999999997</v>
      </c>
      <c r="J8728" s="166">
        <f>+'ELAP_IPCO-APND'!D8731</f>
        <v>96.253200000000007</v>
      </c>
      <c r="K8728" s="166">
        <f>+(ExportsELAP[[#This Row],[Exports kWh - MPT]]/1000)*ExportsELAP[[#This Row],[EIM Price]]</f>
        <v>322.29995157072</v>
      </c>
      <c r="L8728" s="167" t="str">
        <f>+INDEX(ECR_Hours!$I$12:$I$15,MATCH(ExportsELAP[[#This Row],[Date Prevailing]],ECR_Hours!$H$12:$H$15,1))</f>
        <v>NS</v>
      </c>
      <c r="M872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29" spans="1:13" x14ac:dyDescent="0.25">
      <c r="A8729" s="164">
        <f>+Exports!A8732</f>
        <v>44925</v>
      </c>
      <c r="B8729" s="165">
        <f t="shared" si="544"/>
        <v>2022</v>
      </c>
      <c r="C8729" s="165">
        <f t="shared" si="545"/>
        <v>12</v>
      </c>
      <c r="D8729" s="165">
        <f t="shared" si="546"/>
        <v>30</v>
      </c>
      <c r="E8729" s="165">
        <f>+Exports!B8732</f>
        <v>15</v>
      </c>
      <c r="F8729" s="165">
        <f>+WEEKDAY(ExportsELAP[[#This Row],[Date Prevailing]],1)</f>
        <v>6</v>
      </c>
      <c r="G8729" s="165">
        <f>+COUNTIFS(ECR_Hours!$K$6:$K$7,ExportsELAP[[#This Row],[Date Prevailing]])</f>
        <v>0</v>
      </c>
      <c r="H8729" s="165">
        <f t="shared" si="547"/>
        <v>6</v>
      </c>
      <c r="I8729" s="166">
        <f>+Exports!G8732</f>
        <v>2106.1808999999998</v>
      </c>
      <c r="J8729" s="166">
        <f>+'ELAP_IPCO-APND'!D8732</f>
        <v>101.2869</v>
      </c>
      <c r="K8729" s="166">
        <f>+(ExportsELAP[[#This Row],[Exports kWh - MPT]]/1000)*ExportsELAP[[#This Row],[EIM Price]]</f>
        <v>213.32853420021002</v>
      </c>
      <c r="L8729" s="167" t="str">
        <f>+INDEX(ECR_Hours!$I$12:$I$15,MATCH(ExportsELAP[[#This Row],[Date Prevailing]],ECR_Hours!$H$12:$H$15,1))</f>
        <v>NS</v>
      </c>
      <c r="M872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0" spans="1:13" x14ac:dyDescent="0.25">
      <c r="A8730" s="164">
        <f>+Exports!A8733</f>
        <v>44925</v>
      </c>
      <c r="B8730" s="165">
        <f t="shared" si="544"/>
        <v>2022</v>
      </c>
      <c r="C8730" s="165">
        <f t="shared" si="545"/>
        <v>12</v>
      </c>
      <c r="D8730" s="165">
        <f t="shared" si="546"/>
        <v>30</v>
      </c>
      <c r="E8730" s="165">
        <f>+Exports!B8733</f>
        <v>16</v>
      </c>
      <c r="F8730" s="165">
        <f>+WEEKDAY(ExportsELAP[[#This Row],[Date Prevailing]],1)</f>
        <v>6</v>
      </c>
      <c r="G8730" s="165">
        <f>+COUNTIFS(ECR_Hours!$K$6:$K$7,ExportsELAP[[#This Row],[Date Prevailing]])</f>
        <v>0</v>
      </c>
      <c r="H8730" s="165">
        <f t="shared" si="547"/>
        <v>6</v>
      </c>
      <c r="I8730" s="166">
        <f>+Exports!G8733</f>
        <v>829.45999999999992</v>
      </c>
      <c r="J8730" s="166">
        <f>+'ELAP_IPCO-APND'!D8733</f>
        <v>101.04167</v>
      </c>
      <c r="K8730" s="166">
        <f>+(ExportsELAP[[#This Row],[Exports kWh - MPT]]/1000)*ExportsELAP[[#This Row],[EIM Price]]</f>
        <v>83.81002359819999</v>
      </c>
      <c r="L8730" s="167" t="str">
        <f>+INDEX(ECR_Hours!$I$12:$I$15,MATCH(ExportsELAP[[#This Row],[Date Prevailing]],ECR_Hours!$H$12:$H$15,1))</f>
        <v>NS</v>
      </c>
      <c r="M873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1" spans="1:13" x14ac:dyDescent="0.25">
      <c r="A8731" s="164">
        <f>+Exports!A8734</f>
        <v>44925</v>
      </c>
      <c r="B8731" s="165">
        <f t="shared" si="544"/>
        <v>2022</v>
      </c>
      <c r="C8731" s="165">
        <f t="shared" si="545"/>
        <v>12</v>
      </c>
      <c r="D8731" s="165">
        <f t="shared" si="546"/>
        <v>30</v>
      </c>
      <c r="E8731" s="165">
        <f>+Exports!B8734</f>
        <v>17</v>
      </c>
      <c r="F8731" s="165">
        <f>+WEEKDAY(ExportsELAP[[#This Row],[Date Prevailing]],1)</f>
        <v>6</v>
      </c>
      <c r="G8731" s="165">
        <f>+COUNTIFS(ECR_Hours!$K$6:$K$7,ExportsELAP[[#This Row],[Date Prevailing]])</f>
        <v>0</v>
      </c>
      <c r="H8731" s="165">
        <f t="shared" si="547"/>
        <v>6</v>
      </c>
      <c r="I8731" s="166">
        <f>+Exports!G8734</f>
        <v>170.2106</v>
      </c>
      <c r="J8731" s="166">
        <f>+'ELAP_IPCO-APND'!D8734</f>
        <v>103.80150999999999</v>
      </c>
      <c r="K8731" s="166">
        <f>+(ExportsELAP[[#This Row],[Exports kWh - MPT]]/1000)*ExportsELAP[[#This Row],[EIM Price]]</f>
        <v>17.668117298005999</v>
      </c>
      <c r="L8731" s="167" t="str">
        <f>+INDEX(ECR_Hours!$I$12:$I$15,MATCH(ExportsELAP[[#This Row],[Date Prevailing]],ECR_Hours!$H$12:$H$15,1))</f>
        <v>NS</v>
      </c>
      <c r="M873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2" spans="1:13" x14ac:dyDescent="0.25">
      <c r="A8732" s="164">
        <f>+Exports!A8735</f>
        <v>44925</v>
      </c>
      <c r="B8732" s="165">
        <f t="shared" si="544"/>
        <v>2022</v>
      </c>
      <c r="C8732" s="165">
        <f t="shared" si="545"/>
        <v>12</v>
      </c>
      <c r="D8732" s="165">
        <f t="shared" si="546"/>
        <v>30</v>
      </c>
      <c r="E8732" s="165">
        <f>+Exports!B8735</f>
        <v>18</v>
      </c>
      <c r="F8732" s="165">
        <f>+WEEKDAY(ExportsELAP[[#This Row],[Date Prevailing]],1)</f>
        <v>6</v>
      </c>
      <c r="G8732" s="165">
        <f>+COUNTIFS(ECR_Hours!$K$6:$K$7,ExportsELAP[[#This Row],[Date Prevailing]])</f>
        <v>0</v>
      </c>
      <c r="H8732" s="165">
        <f t="shared" si="547"/>
        <v>6</v>
      </c>
      <c r="I8732" s="166">
        <f>+Exports!G8735</f>
        <v>2.9916</v>
      </c>
      <c r="J8732" s="166">
        <f>+'ELAP_IPCO-APND'!D8735</f>
        <v>128.44968</v>
      </c>
      <c r="K8732" s="166">
        <f>+(ExportsELAP[[#This Row],[Exports kWh - MPT]]/1000)*ExportsELAP[[#This Row],[EIM Price]]</f>
        <v>0.38427006268800001</v>
      </c>
      <c r="L8732" s="167" t="str">
        <f>+INDEX(ECR_Hours!$I$12:$I$15,MATCH(ExportsELAP[[#This Row],[Date Prevailing]],ECR_Hours!$H$12:$H$15,1))</f>
        <v>NS</v>
      </c>
      <c r="M873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3" spans="1:13" x14ac:dyDescent="0.25">
      <c r="A8733" s="164">
        <f>+Exports!A8736</f>
        <v>44925</v>
      </c>
      <c r="B8733" s="165">
        <f t="shared" si="544"/>
        <v>2022</v>
      </c>
      <c r="C8733" s="165">
        <f t="shared" si="545"/>
        <v>12</v>
      </c>
      <c r="D8733" s="165">
        <f t="shared" si="546"/>
        <v>30</v>
      </c>
      <c r="E8733" s="165">
        <f>+Exports!B8736</f>
        <v>19</v>
      </c>
      <c r="F8733" s="165">
        <f>+WEEKDAY(ExportsELAP[[#This Row],[Date Prevailing]],1)</f>
        <v>6</v>
      </c>
      <c r="G8733" s="165">
        <f>+COUNTIFS(ECR_Hours!$K$6:$K$7,ExportsELAP[[#This Row],[Date Prevailing]])</f>
        <v>0</v>
      </c>
      <c r="H8733" s="165">
        <f t="shared" si="547"/>
        <v>6</v>
      </c>
      <c r="I8733" s="166">
        <f>+Exports!G8736</f>
        <v>2.8180000000000001</v>
      </c>
      <c r="J8733" s="166">
        <f>+'ELAP_IPCO-APND'!D8736</f>
        <v>138.79769999999999</v>
      </c>
      <c r="K8733" s="166">
        <f>+(ExportsELAP[[#This Row],[Exports kWh - MPT]]/1000)*ExportsELAP[[#This Row],[EIM Price]]</f>
        <v>0.39113191860000002</v>
      </c>
      <c r="L8733" s="167" t="str">
        <f>+INDEX(ECR_Hours!$I$12:$I$15,MATCH(ExportsELAP[[#This Row],[Date Prevailing]],ECR_Hours!$H$12:$H$15,1))</f>
        <v>NS</v>
      </c>
      <c r="M873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4" spans="1:13" x14ac:dyDescent="0.25">
      <c r="A8734" s="164">
        <f>+Exports!A8737</f>
        <v>44925</v>
      </c>
      <c r="B8734" s="165">
        <f t="shared" si="544"/>
        <v>2022</v>
      </c>
      <c r="C8734" s="165">
        <f t="shared" si="545"/>
        <v>12</v>
      </c>
      <c r="D8734" s="165">
        <f t="shared" si="546"/>
        <v>30</v>
      </c>
      <c r="E8734" s="165">
        <f>+Exports!B8737</f>
        <v>20</v>
      </c>
      <c r="F8734" s="165">
        <f>+WEEKDAY(ExportsELAP[[#This Row],[Date Prevailing]],1)</f>
        <v>6</v>
      </c>
      <c r="G8734" s="165">
        <f>+COUNTIFS(ECR_Hours!$K$6:$K$7,ExportsELAP[[#This Row],[Date Prevailing]])</f>
        <v>0</v>
      </c>
      <c r="H8734" s="165">
        <f t="shared" si="547"/>
        <v>6</v>
      </c>
      <c r="I8734" s="166">
        <f>+Exports!G8737</f>
        <v>5.3398999999999903</v>
      </c>
      <c r="J8734" s="166">
        <f>+'ELAP_IPCO-APND'!D8737</f>
        <v>121.89346999999999</v>
      </c>
      <c r="K8734" s="166">
        <f>+(ExportsELAP[[#This Row],[Exports kWh - MPT]]/1000)*ExportsELAP[[#This Row],[EIM Price]]</f>
        <v>0.65089894045299879</v>
      </c>
      <c r="L8734" s="167" t="str">
        <f>+INDEX(ECR_Hours!$I$12:$I$15,MATCH(ExportsELAP[[#This Row],[Date Prevailing]],ECR_Hours!$H$12:$H$15,1))</f>
        <v>NS</v>
      </c>
      <c r="M873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5" spans="1:13" x14ac:dyDescent="0.25">
      <c r="A8735" s="164">
        <f>+Exports!A8738</f>
        <v>44925</v>
      </c>
      <c r="B8735" s="165">
        <f t="shared" si="544"/>
        <v>2022</v>
      </c>
      <c r="C8735" s="165">
        <f t="shared" si="545"/>
        <v>12</v>
      </c>
      <c r="D8735" s="165">
        <f t="shared" si="546"/>
        <v>30</v>
      </c>
      <c r="E8735" s="165">
        <f>+Exports!B8738</f>
        <v>21</v>
      </c>
      <c r="F8735" s="165">
        <f>+WEEKDAY(ExportsELAP[[#This Row],[Date Prevailing]],1)</f>
        <v>6</v>
      </c>
      <c r="G8735" s="165">
        <f>+COUNTIFS(ECR_Hours!$K$6:$K$7,ExportsELAP[[#This Row],[Date Prevailing]])</f>
        <v>0</v>
      </c>
      <c r="H8735" s="165">
        <f t="shared" si="547"/>
        <v>6</v>
      </c>
      <c r="I8735" s="166">
        <f>+Exports!G8738</f>
        <v>5.0762999999999998</v>
      </c>
      <c r="J8735" s="166">
        <f>+'ELAP_IPCO-APND'!D8738</f>
        <v>117.28229</v>
      </c>
      <c r="K8735" s="166">
        <f>+(ExportsELAP[[#This Row],[Exports kWh - MPT]]/1000)*ExportsELAP[[#This Row],[EIM Price]]</f>
        <v>0.59536008872699997</v>
      </c>
      <c r="L8735" s="167" t="str">
        <f>+INDEX(ECR_Hours!$I$12:$I$15,MATCH(ExportsELAP[[#This Row],[Date Prevailing]],ECR_Hours!$H$12:$H$15,1))</f>
        <v>NS</v>
      </c>
      <c r="M873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6" spans="1:13" x14ac:dyDescent="0.25">
      <c r="A8736" s="164">
        <f>+Exports!A8739</f>
        <v>44925</v>
      </c>
      <c r="B8736" s="165">
        <f t="shared" si="544"/>
        <v>2022</v>
      </c>
      <c r="C8736" s="165">
        <f t="shared" si="545"/>
        <v>12</v>
      </c>
      <c r="D8736" s="165">
        <f t="shared" si="546"/>
        <v>30</v>
      </c>
      <c r="E8736" s="165">
        <f>+Exports!B8739</f>
        <v>22</v>
      </c>
      <c r="F8736" s="165">
        <f>+WEEKDAY(ExportsELAP[[#This Row],[Date Prevailing]],1)</f>
        <v>6</v>
      </c>
      <c r="G8736" s="165">
        <f>+COUNTIFS(ECR_Hours!$K$6:$K$7,ExportsELAP[[#This Row],[Date Prevailing]])</f>
        <v>0</v>
      </c>
      <c r="H8736" s="165">
        <f t="shared" si="547"/>
        <v>6</v>
      </c>
      <c r="I8736" s="166">
        <f>+Exports!G8739</f>
        <v>5.8366000000000007</v>
      </c>
      <c r="J8736" s="166">
        <f>+'ELAP_IPCO-APND'!D8739</f>
        <v>116.68134999999999</v>
      </c>
      <c r="K8736" s="166">
        <f>+(ExportsELAP[[#This Row],[Exports kWh - MPT]]/1000)*ExportsELAP[[#This Row],[EIM Price]]</f>
        <v>0.68102236741000011</v>
      </c>
      <c r="L8736" s="167" t="str">
        <f>+INDEX(ECR_Hours!$I$12:$I$15,MATCH(ExportsELAP[[#This Row],[Date Prevailing]],ECR_Hours!$H$12:$H$15,1))</f>
        <v>NS</v>
      </c>
      <c r="M873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7" spans="1:13" x14ac:dyDescent="0.25">
      <c r="A8737" s="164">
        <f>+Exports!A8740</f>
        <v>44925</v>
      </c>
      <c r="B8737" s="165">
        <f t="shared" si="544"/>
        <v>2022</v>
      </c>
      <c r="C8737" s="165">
        <f t="shared" si="545"/>
        <v>12</v>
      </c>
      <c r="D8737" s="165">
        <f t="shared" si="546"/>
        <v>30</v>
      </c>
      <c r="E8737" s="165">
        <f>+Exports!B8740</f>
        <v>23</v>
      </c>
      <c r="F8737" s="165">
        <f>+WEEKDAY(ExportsELAP[[#This Row],[Date Prevailing]],1)</f>
        <v>6</v>
      </c>
      <c r="G8737" s="165">
        <f>+COUNTIFS(ECR_Hours!$K$6:$K$7,ExportsELAP[[#This Row],[Date Prevailing]])</f>
        <v>0</v>
      </c>
      <c r="H8737" s="165">
        <f t="shared" si="547"/>
        <v>6</v>
      </c>
      <c r="I8737" s="166">
        <f>+Exports!G8740</f>
        <v>6.2718000000000007</v>
      </c>
      <c r="J8737" s="166">
        <f>+'ELAP_IPCO-APND'!D8740</f>
        <v>108.15593</v>
      </c>
      <c r="K8737" s="166">
        <f>+(ExportsELAP[[#This Row],[Exports kWh - MPT]]/1000)*ExportsELAP[[#This Row],[EIM Price]]</f>
        <v>0.67833236177400014</v>
      </c>
      <c r="L8737" s="167" t="str">
        <f>+INDEX(ECR_Hours!$I$12:$I$15,MATCH(ExportsELAP[[#This Row],[Date Prevailing]],ECR_Hours!$H$12:$H$15,1))</f>
        <v>NS</v>
      </c>
      <c r="M873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8" spans="1:13" x14ac:dyDescent="0.25">
      <c r="A8738" s="164">
        <f>+Exports!A8741</f>
        <v>44925</v>
      </c>
      <c r="B8738" s="165">
        <f t="shared" si="544"/>
        <v>2022</v>
      </c>
      <c r="C8738" s="165">
        <f t="shared" si="545"/>
        <v>12</v>
      </c>
      <c r="D8738" s="165">
        <f t="shared" si="546"/>
        <v>30</v>
      </c>
      <c r="E8738" s="165">
        <f>+Exports!B8741</f>
        <v>24</v>
      </c>
      <c r="F8738" s="165">
        <f>+WEEKDAY(ExportsELAP[[#This Row],[Date Prevailing]],1)</f>
        <v>6</v>
      </c>
      <c r="G8738" s="165">
        <f>+COUNTIFS(ECR_Hours!$K$6:$K$7,ExportsELAP[[#This Row],[Date Prevailing]])</f>
        <v>0</v>
      </c>
      <c r="H8738" s="165">
        <f t="shared" si="547"/>
        <v>6</v>
      </c>
      <c r="I8738" s="166">
        <f>+Exports!G8741</f>
        <v>6.4112999999999989</v>
      </c>
      <c r="J8738" s="166">
        <f>+'ELAP_IPCO-APND'!D8741</f>
        <v>104.37367</v>
      </c>
      <c r="K8738" s="166">
        <f>+(ExportsELAP[[#This Row],[Exports kWh - MPT]]/1000)*ExportsELAP[[#This Row],[EIM Price]]</f>
        <v>0.66917091047099997</v>
      </c>
      <c r="L8738" s="167" t="str">
        <f>+INDEX(ECR_Hours!$I$12:$I$15,MATCH(ExportsELAP[[#This Row],[Date Prevailing]],ECR_Hours!$H$12:$H$15,1))</f>
        <v>NS</v>
      </c>
      <c r="M873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39" spans="1:13" x14ac:dyDescent="0.25">
      <c r="A8739" s="164">
        <f>+Exports!A8742</f>
        <v>44926</v>
      </c>
      <c r="B8739" s="165">
        <f t="shared" si="544"/>
        <v>2022</v>
      </c>
      <c r="C8739" s="165">
        <f t="shared" si="545"/>
        <v>12</v>
      </c>
      <c r="D8739" s="165">
        <f t="shared" si="546"/>
        <v>31</v>
      </c>
      <c r="E8739" s="165">
        <f>+Exports!B8742</f>
        <v>1</v>
      </c>
      <c r="F8739" s="165">
        <f>+WEEKDAY(ExportsELAP[[#This Row],[Date Prevailing]],1)</f>
        <v>7</v>
      </c>
      <c r="G8739" s="165">
        <f>+COUNTIFS(ECR_Hours!$K$6:$K$7,ExportsELAP[[#This Row],[Date Prevailing]])</f>
        <v>0</v>
      </c>
      <c r="H8739" s="165">
        <f t="shared" si="547"/>
        <v>7</v>
      </c>
      <c r="I8739" s="166">
        <f>+Exports!G8742</f>
        <v>33.775400000000005</v>
      </c>
      <c r="J8739" s="166">
        <f>+'ELAP_IPCO-APND'!D8742</f>
        <v>78.671679999999995</v>
      </c>
      <c r="K8739" s="166">
        <f>+(ExportsELAP[[#This Row],[Exports kWh - MPT]]/1000)*ExportsELAP[[#This Row],[EIM Price]]</f>
        <v>2.6571674606719999</v>
      </c>
      <c r="L8739" s="167" t="str">
        <f>+INDEX(ECR_Hours!$I$12:$I$15,MATCH(ExportsELAP[[#This Row],[Date Prevailing]],ECR_Hours!$H$12:$H$15,1))</f>
        <v>NS</v>
      </c>
      <c r="M873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0" spans="1:13" x14ac:dyDescent="0.25">
      <c r="A8740" s="164">
        <f>+Exports!A8743</f>
        <v>44926</v>
      </c>
      <c r="B8740" s="165">
        <f t="shared" si="544"/>
        <v>2022</v>
      </c>
      <c r="C8740" s="165">
        <f t="shared" si="545"/>
        <v>12</v>
      </c>
      <c r="D8740" s="165">
        <f t="shared" si="546"/>
        <v>31</v>
      </c>
      <c r="E8740" s="165">
        <f>+Exports!B8743</f>
        <v>2</v>
      </c>
      <c r="F8740" s="165">
        <f>+WEEKDAY(ExportsELAP[[#This Row],[Date Prevailing]],1)</f>
        <v>7</v>
      </c>
      <c r="G8740" s="165">
        <f>+COUNTIFS(ECR_Hours!$K$6:$K$7,ExportsELAP[[#This Row],[Date Prevailing]])</f>
        <v>0</v>
      </c>
      <c r="H8740" s="165">
        <f t="shared" si="547"/>
        <v>7</v>
      </c>
      <c r="I8740" s="166">
        <f>+Exports!G8743</f>
        <v>34.120899999999999</v>
      </c>
      <c r="J8740" s="166">
        <f>+'ELAP_IPCO-APND'!D8743</f>
        <v>81.755629999999996</v>
      </c>
      <c r="K8740" s="166">
        <f>+(ExportsELAP[[#This Row],[Exports kWh - MPT]]/1000)*ExportsELAP[[#This Row],[EIM Price]]</f>
        <v>2.7895756756669994</v>
      </c>
      <c r="L8740" s="167" t="str">
        <f>+INDEX(ECR_Hours!$I$12:$I$15,MATCH(ExportsELAP[[#This Row],[Date Prevailing]],ECR_Hours!$H$12:$H$15,1))</f>
        <v>NS</v>
      </c>
      <c r="M874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1" spans="1:13" x14ac:dyDescent="0.25">
      <c r="A8741" s="164">
        <f>+Exports!A8744</f>
        <v>44926</v>
      </c>
      <c r="B8741" s="165">
        <f t="shared" si="544"/>
        <v>2022</v>
      </c>
      <c r="C8741" s="165">
        <f t="shared" si="545"/>
        <v>12</v>
      </c>
      <c r="D8741" s="165">
        <f t="shared" si="546"/>
        <v>31</v>
      </c>
      <c r="E8741" s="165">
        <f>+Exports!B8744</f>
        <v>3</v>
      </c>
      <c r="F8741" s="165">
        <f>+WEEKDAY(ExportsELAP[[#This Row],[Date Prevailing]],1)</f>
        <v>7</v>
      </c>
      <c r="G8741" s="165">
        <f>+COUNTIFS(ECR_Hours!$K$6:$K$7,ExportsELAP[[#This Row],[Date Prevailing]])</f>
        <v>0</v>
      </c>
      <c r="H8741" s="165">
        <f t="shared" si="547"/>
        <v>7</v>
      </c>
      <c r="I8741" s="166">
        <f>+Exports!G8744</f>
        <v>186.41409999999999</v>
      </c>
      <c r="J8741" s="166">
        <f>+'ELAP_IPCO-APND'!D8744</f>
        <v>75.711569999999995</v>
      </c>
      <c r="K8741" s="166">
        <f>+(ExportsELAP[[#This Row],[Exports kWh - MPT]]/1000)*ExportsELAP[[#This Row],[EIM Price]]</f>
        <v>14.113704181136999</v>
      </c>
      <c r="L8741" s="167" t="str">
        <f>+INDEX(ECR_Hours!$I$12:$I$15,MATCH(ExportsELAP[[#This Row],[Date Prevailing]],ECR_Hours!$H$12:$H$15,1))</f>
        <v>NS</v>
      </c>
      <c r="M874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2" spans="1:13" x14ac:dyDescent="0.25">
      <c r="A8742" s="164">
        <f>+Exports!A8745</f>
        <v>44926</v>
      </c>
      <c r="B8742" s="165">
        <f t="shared" si="544"/>
        <v>2022</v>
      </c>
      <c r="C8742" s="165">
        <f t="shared" si="545"/>
        <v>12</v>
      </c>
      <c r="D8742" s="165">
        <f t="shared" si="546"/>
        <v>31</v>
      </c>
      <c r="E8742" s="165">
        <f>+Exports!B8745</f>
        <v>4</v>
      </c>
      <c r="F8742" s="165">
        <f>+WEEKDAY(ExportsELAP[[#This Row],[Date Prevailing]],1)</f>
        <v>7</v>
      </c>
      <c r="G8742" s="165">
        <f>+COUNTIFS(ECR_Hours!$K$6:$K$7,ExportsELAP[[#This Row],[Date Prevailing]])</f>
        <v>0</v>
      </c>
      <c r="H8742" s="165">
        <f t="shared" si="547"/>
        <v>7</v>
      </c>
      <c r="I8742" s="166">
        <f>+Exports!G8745</f>
        <v>187.29169999999999</v>
      </c>
      <c r="J8742" s="166">
        <f>+'ELAP_IPCO-APND'!D8745</f>
        <v>78.230440000000002</v>
      </c>
      <c r="K8742" s="166">
        <f>+(ExportsELAP[[#This Row],[Exports kWh - MPT]]/1000)*ExportsELAP[[#This Row],[EIM Price]]</f>
        <v>14.651912099348001</v>
      </c>
      <c r="L8742" s="167" t="str">
        <f>+INDEX(ECR_Hours!$I$12:$I$15,MATCH(ExportsELAP[[#This Row],[Date Prevailing]],ECR_Hours!$H$12:$H$15,1))</f>
        <v>NS</v>
      </c>
      <c r="M874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3" spans="1:13" x14ac:dyDescent="0.25">
      <c r="A8743" s="164">
        <f>+Exports!A8746</f>
        <v>44926</v>
      </c>
      <c r="B8743" s="165">
        <f t="shared" si="544"/>
        <v>2022</v>
      </c>
      <c r="C8743" s="165">
        <f t="shared" si="545"/>
        <v>12</v>
      </c>
      <c r="D8743" s="165">
        <f t="shared" si="546"/>
        <v>31</v>
      </c>
      <c r="E8743" s="165">
        <f>+Exports!B8746</f>
        <v>5</v>
      </c>
      <c r="F8743" s="165">
        <f>+WEEKDAY(ExportsELAP[[#This Row],[Date Prevailing]],1)</f>
        <v>7</v>
      </c>
      <c r="G8743" s="165">
        <f>+COUNTIFS(ECR_Hours!$K$6:$K$7,ExportsELAP[[#This Row],[Date Prevailing]])</f>
        <v>0</v>
      </c>
      <c r="H8743" s="165">
        <f t="shared" si="547"/>
        <v>7</v>
      </c>
      <c r="I8743" s="166">
        <f>+Exports!G8746</f>
        <v>187.08089999999999</v>
      </c>
      <c r="J8743" s="166">
        <f>+'ELAP_IPCO-APND'!D8746</f>
        <v>75.709010000000006</v>
      </c>
      <c r="K8743" s="166">
        <f>+(ExportsELAP[[#This Row],[Exports kWh - MPT]]/1000)*ExportsELAP[[#This Row],[EIM Price]]</f>
        <v>14.163709728909001</v>
      </c>
      <c r="L8743" s="167" t="str">
        <f>+INDEX(ECR_Hours!$I$12:$I$15,MATCH(ExportsELAP[[#This Row],[Date Prevailing]],ECR_Hours!$H$12:$H$15,1))</f>
        <v>NS</v>
      </c>
      <c r="M874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4" spans="1:13" x14ac:dyDescent="0.25">
      <c r="A8744" s="164">
        <f>+Exports!A8747</f>
        <v>44926</v>
      </c>
      <c r="B8744" s="165">
        <f t="shared" si="544"/>
        <v>2022</v>
      </c>
      <c r="C8744" s="165">
        <f t="shared" si="545"/>
        <v>12</v>
      </c>
      <c r="D8744" s="165">
        <f t="shared" si="546"/>
        <v>31</v>
      </c>
      <c r="E8744" s="165">
        <f>+Exports!B8747</f>
        <v>6</v>
      </c>
      <c r="F8744" s="165">
        <f>+WEEKDAY(ExportsELAP[[#This Row],[Date Prevailing]],1)</f>
        <v>7</v>
      </c>
      <c r="G8744" s="165">
        <f>+COUNTIFS(ECR_Hours!$K$6:$K$7,ExportsELAP[[#This Row],[Date Prevailing]])</f>
        <v>0</v>
      </c>
      <c r="H8744" s="165">
        <f t="shared" si="547"/>
        <v>7</v>
      </c>
      <c r="I8744" s="166">
        <f>+Exports!G8747</f>
        <v>190.08449999999999</v>
      </c>
      <c r="J8744" s="166">
        <f>+'ELAP_IPCO-APND'!D8747</f>
        <v>75.257829999999998</v>
      </c>
      <c r="K8744" s="166">
        <f>+(ExportsELAP[[#This Row],[Exports kWh - MPT]]/1000)*ExportsELAP[[#This Row],[EIM Price]]</f>
        <v>14.305346986635</v>
      </c>
      <c r="L8744" s="167" t="str">
        <f>+INDEX(ECR_Hours!$I$12:$I$15,MATCH(ExportsELAP[[#This Row],[Date Prevailing]],ECR_Hours!$H$12:$H$15,1))</f>
        <v>NS</v>
      </c>
      <c r="M874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5" spans="1:13" x14ac:dyDescent="0.25">
      <c r="A8745" s="164">
        <f>+Exports!A8748</f>
        <v>44926</v>
      </c>
      <c r="B8745" s="165">
        <f t="shared" si="544"/>
        <v>2022</v>
      </c>
      <c r="C8745" s="165">
        <f t="shared" si="545"/>
        <v>12</v>
      </c>
      <c r="D8745" s="165">
        <f t="shared" si="546"/>
        <v>31</v>
      </c>
      <c r="E8745" s="165">
        <f>+Exports!B8748</f>
        <v>7</v>
      </c>
      <c r="F8745" s="165">
        <f>+WEEKDAY(ExportsELAP[[#This Row],[Date Prevailing]],1)</f>
        <v>7</v>
      </c>
      <c r="G8745" s="165">
        <f>+COUNTIFS(ECR_Hours!$K$6:$K$7,ExportsELAP[[#This Row],[Date Prevailing]])</f>
        <v>0</v>
      </c>
      <c r="H8745" s="165">
        <f t="shared" si="547"/>
        <v>7</v>
      </c>
      <c r="I8745" s="166">
        <f>+Exports!G8748</f>
        <v>194.17399999999998</v>
      </c>
      <c r="J8745" s="166">
        <f>+'ELAP_IPCO-APND'!D8748</f>
        <v>81.278620000000004</v>
      </c>
      <c r="K8745" s="166">
        <f>+(ExportsELAP[[#This Row],[Exports kWh - MPT]]/1000)*ExportsELAP[[#This Row],[EIM Price]]</f>
        <v>15.782194759879999</v>
      </c>
      <c r="L8745" s="167" t="str">
        <f>+INDEX(ECR_Hours!$I$12:$I$15,MATCH(ExportsELAP[[#This Row],[Date Prevailing]],ECR_Hours!$H$12:$H$15,1))</f>
        <v>NS</v>
      </c>
      <c r="M874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6" spans="1:13" x14ac:dyDescent="0.25">
      <c r="A8746" s="164">
        <f>+Exports!A8749</f>
        <v>44926</v>
      </c>
      <c r="B8746" s="165">
        <f t="shared" si="544"/>
        <v>2022</v>
      </c>
      <c r="C8746" s="165">
        <f t="shared" si="545"/>
        <v>12</v>
      </c>
      <c r="D8746" s="165">
        <f t="shared" si="546"/>
        <v>31</v>
      </c>
      <c r="E8746" s="165">
        <f>+Exports!B8749</f>
        <v>8</v>
      </c>
      <c r="F8746" s="165">
        <f>+WEEKDAY(ExportsELAP[[#This Row],[Date Prevailing]],1)</f>
        <v>7</v>
      </c>
      <c r="G8746" s="165">
        <f>+COUNTIFS(ECR_Hours!$K$6:$K$7,ExportsELAP[[#This Row],[Date Prevailing]])</f>
        <v>0</v>
      </c>
      <c r="H8746" s="165">
        <f t="shared" si="547"/>
        <v>7</v>
      </c>
      <c r="I8746" s="166">
        <f>+Exports!G8749</f>
        <v>191.87779999999998</v>
      </c>
      <c r="J8746" s="166">
        <f>+'ELAP_IPCO-APND'!D8749</f>
        <v>83.939369999999997</v>
      </c>
      <c r="K8746" s="166">
        <f>+(ExportsELAP[[#This Row],[Exports kWh - MPT]]/1000)*ExportsELAP[[#This Row],[EIM Price]]</f>
        <v>16.106101648985998</v>
      </c>
      <c r="L8746" s="167" t="str">
        <f>+INDEX(ECR_Hours!$I$12:$I$15,MATCH(ExportsELAP[[#This Row],[Date Prevailing]],ECR_Hours!$H$12:$H$15,1))</f>
        <v>NS</v>
      </c>
      <c r="M874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7" spans="1:13" x14ac:dyDescent="0.25">
      <c r="A8747" s="164">
        <f>+Exports!A8750</f>
        <v>44926</v>
      </c>
      <c r="B8747" s="165">
        <f t="shared" si="544"/>
        <v>2022</v>
      </c>
      <c r="C8747" s="165">
        <f t="shared" si="545"/>
        <v>12</v>
      </c>
      <c r="D8747" s="165">
        <f t="shared" si="546"/>
        <v>31</v>
      </c>
      <c r="E8747" s="165">
        <f>+Exports!B8750</f>
        <v>9</v>
      </c>
      <c r="F8747" s="165">
        <f>+WEEKDAY(ExportsELAP[[#This Row],[Date Prevailing]],1)</f>
        <v>7</v>
      </c>
      <c r="G8747" s="165">
        <f>+COUNTIFS(ECR_Hours!$K$6:$K$7,ExportsELAP[[#This Row],[Date Prevailing]])</f>
        <v>0</v>
      </c>
      <c r="H8747" s="165">
        <f t="shared" si="547"/>
        <v>7</v>
      </c>
      <c r="I8747" s="166">
        <f>+Exports!G8750</f>
        <v>513.49119999999994</v>
      </c>
      <c r="J8747" s="166">
        <f>+'ELAP_IPCO-APND'!D8750</f>
        <v>90.397679999999994</v>
      </c>
      <c r="K8747" s="166">
        <f>+(ExportsELAP[[#This Row],[Exports kWh - MPT]]/1000)*ExportsELAP[[#This Row],[EIM Price]]</f>
        <v>46.418413180415989</v>
      </c>
      <c r="L8747" s="167" t="str">
        <f>+INDEX(ECR_Hours!$I$12:$I$15,MATCH(ExportsELAP[[#This Row],[Date Prevailing]],ECR_Hours!$H$12:$H$15,1))</f>
        <v>NS</v>
      </c>
      <c r="M874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8" spans="1:13" x14ac:dyDescent="0.25">
      <c r="A8748" s="164">
        <f>+Exports!A8751</f>
        <v>44926</v>
      </c>
      <c r="B8748" s="165">
        <f t="shared" si="544"/>
        <v>2022</v>
      </c>
      <c r="C8748" s="165">
        <f t="shared" si="545"/>
        <v>12</v>
      </c>
      <c r="D8748" s="165">
        <f t="shared" si="546"/>
        <v>31</v>
      </c>
      <c r="E8748" s="165">
        <f>+Exports!B8751</f>
        <v>10</v>
      </c>
      <c r="F8748" s="165">
        <f>+WEEKDAY(ExportsELAP[[#This Row],[Date Prevailing]],1)</f>
        <v>7</v>
      </c>
      <c r="G8748" s="165">
        <f>+COUNTIFS(ECR_Hours!$K$6:$K$7,ExportsELAP[[#This Row],[Date Prevailing]])</f>
        <v>0</v>
      </c>
      <c r="H8748" s="165">
        <f t="shared" si="547"/>
        <v>7</v>
      </c>
      <c r="I8748" s="166">
        <f>+Exports!G8751</f>
        <v>3171.9113000000002</v>
      </c>
      <c r="J8748" s="166">
        <f>+'ELAP_IPCO-APND'!D8751</f>
        <v>88.986450000000005</v>
      </c>
      <c r="K8748" s="166">
        <f>+(ExportsELAP[[#This Row],[Exports kWh - MPT]]/1000)*ExportsELAP[[#This Row],[EIM Price]]</f>
        <v>282.25712630188502</v>
      </c>
      <c r="L8748" s="167" t="str">
        <f>+INDEX(ECR_Hours!$I$12:$I$15,MATCH(ExportsELAP[[#This Row],[Date Prevailing]],ECR_Hours!$H$12:$H$15,1))</f>
        <v>NS</v>
      </c>
      <c r="M874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49" spans="1:13" x14ac:dyDescent="0.25">
      <c r="A8749" s="164">
        <f>+Exports!A8752</f>
        <v>44926</v>
      </c>
      <c r="B8749" s="165">
        <f t="shared" si="544"/>
        <v>2022</v>
      </c>
      <c r="C8749" s="165">
        <f t="shared" si="545"/>
        <v>12</v>
      </c>
      <c r="D8749" s="165">
        <f t="shared" si="546"/>
        <v>31</v>
      </c>
      <c r="E8749" s="165">
        <f>+Exports!B8752</f>
        <v>11</v>
      </c>
      <c r="F8749" s="165">
        <f>+WEEKDAY(ExportsELAP[[#This Row],[Date Prevailing]],1)</f>
        <v>7</v>
      </c>
      <c r="G8749" s="165">
        <f>+COUNTIFS(ECR_Hours!$K$6:$K$7,ExportsELAP[[#This Row],[Date Prevailing]])</f>
        <v>0</v>
      </c>
      <c r="H8749" s="165">
        <f t="shared" si="547"/>
        <v>7</v>
      </c>
      <c r="I8749" s="166">
        <f>+Exports!G8752</f>
        <v>4239.3173000000006</v>
      </c>
      <c r="J8749" s="166">
        <f>+'ELAP_IPCO-APND'!D8752</f>
        <v>91.072040000000001</v>
      </c>
      <c r="K8749" s="166">
        <f>+(ExportsELAP[[#This Row],[Exports kWh - MPT]]/1000)*ExportsELAP[[#This Row],[EIM Price]]</f>
        <v>386.08327471829205</v>
      </c>
      <c r="L8749" s="167" t="str">
        <f>+INDEX(ECR_Hours!$I$12:$I$15,MATCH(ExportsELAP[[#This Row],[Date Prevailing]],ECR_Hours!$H$12:$H$15,1))</f>
        <v>NS</v>
      </c>
      <c r="M874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0" spans="1:13" x14ac:dyDescent="0.25">
      <c r="A8750" s="164">
        <f>+Exports!A8753</f>
        <v>44926</v>
      </c>
      <c r="B8750" s="165">
        <f t="shared" si="544"/>
        <v>2022</v>
      </c>
      <c r="C8750" s="165">
        <f t="shared" si="545"/>
        <v>12</v>
      </c>
      <c r="D8750" s="165">
        <f t="shared" si="546"/>
        <v>31</v>
      </c>
      <c r="E8750" s="165">
        <f>+Exports!B8753</f>
        <v>12</v>
      </c>
      <c r="F8750" s="165">
        <f>+WEEKDAY(ExportsELAP[[#This Row],[Date Prevailing]],1)</f>
        <v>7</v>
      </c>
      <c r="G8750" s="165">
        <f>+COUNTIFS(ECR_Hours!$K$6:$K$7,ExportsELAP[[#This Row],[Date Prevailing]])</f>
        <v>0</v>
      </c>
      <c r="H8750" s="165">
        <f t="shared" si="547"/>
        <v>7</v>
      </c>
      <c r="I8750" s="166">
        <f>+Exports!G8753</f>
        <v>4801.5736999999999</v>
      </c>
      <c r="J8750" s="166">
        <f>+'ELAP_IPCO-APND'!D8753</f>
        <v>96.148889999999994</v>
      </c>
      <c r="K8750" s="166">
        <f>+(ExportsELAP[[#This Row],[Exports kWh - MPT]]/1000)*ExportsELAP[[#This Row],[EIM Price]]</f>
        <v>461.66598150819294</v>
      </c>
      <c r="L8750" s="167" t="str">
        <f>+INDEX(ECR_Hours!$I$12:$I$15,MATCH(ExportsELAP[[#This Row],[Date Prevailing]],ECR_Hours!$H$12:$H$15,1))</f>
        <v>NS</v>
      </c>
      <c r="M875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1" spans="1:13" x14ac:dyDescent="0.25">
      <c r="A8751" s="164">
        <f>+Exports!A8754</f>
        <v>44926</v>
      </c>
      <c r="B8751" s="165">
        <f t="shared" si="544"/>
        <v>2022</v>
      </c>
      <c r="C8751" s="165">
        <f t="shared" si="545"/>
        <v>12</v>
      </c>
      <c r="D8751" s="165">
        <f t="shared" si="546"/>
        <v>31</v>
      </c>
      <c r="E8751" s="165">
        <f>+Exports!B8754</f>
        <v>13</v>
      </c>
      <c r="F8751" s="165">
        <f>+WEEKDAY(ExportsELAP[[#This Row],[Date Prevailing]],1)</f>
        <v>7</v>
      </c>
      <c r="G8751" s="165">
        <f>+COUNTIFS(ECR_Hours!$K$6:$K$7,ExportsELAP[[#This Row],[Date Prevailing]])</f>
        <v>0</v>
      </c>
      <c r="H8751" s="165">
        <f t="shared" si="547"/>
        <v>7</v>
      </c>
      <c r="I8751" s="166">
        <f>+Exports!G8754</f>
        <v>5491.5307999999995</v>
      </c>
      <c r="J8751" s="166">
        <f>+'ELAP_IPCO-APND'!D8754</f>
        <v>95.753230000000002</v>
      </c>
      <c r="K8751" s="166">
        <f>+(ExportsELAP[[#This Row],[Exports kWh - MPT]]/1000)*ExportsELAP[[#This Row],[EIM Price]]</f>
        <v>525.83181174448396</v>
      </c>
      <c r="L8751" s="167" t="str">
        <f>+INDEX(ECR_Hours!$I$12:$I$15,MATCH(ExportsELAP[[#This Row],[Date Prevailing]],ECR_Hours!$H$12:$H$15,1))</f>
        <v>NS</v>
      </c>
      <c r="M875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2" spans="1:13" x14ac:dyDescent="0.25">
      <c r="A8752" s="164">
        <f>+Exports!A8755</f>
        <v>44926</v>
      </c>
      <c r="B8752" s="165">
        <f t="shared" si="544"/>
        <v>2022</v>
      </c>
      <c r="C8752" s="165">
        <f t="shared" si="545"/>
        <v>12</v>
      </c>
      <c r="D8752" s="165">
        <f t="shared" si="546"/>
        <v>31</v>
      </c>
      <c r="E8752" s="165">
        <f>+Exports!B8755</f>
        <v>14</v>
      </c>
      <c r="F8752" s="165">
        <f>+WEEKDAY(ExportsELAP[[#This Row],[Date Prevailing]],1)</f>
        <v>7</v>
      </c>
      <c r="G8752" s="165">
        <f>+COUNTIFS(ECR_Hours!$K$6:$K$7,ExportsELAP[[#This Row],[Date Prevailing]])</f>
        <v>0</v>
      </c>
      <c r="H8752" s="165">
        <f t="shared" si="547"/>
        <v>7</v>
      </c>
      <c r="I8752" s="166">
        <f>+Exports!G8755</f>
        <v>6679.2317999999996</v>
      </c>
      <c r="J8752" s="166">
        <f>+'ELAP_IPCO-APND'!D8755</f>
        <v>94.465459999999993</v>
      </c>
      <c r="K8752" s="166">
        <f>+(ExportsELAP[[#This Row],[Exports kWh - MPT]]/1000)*ExportsELAP[[#This Row],[EIM Price]]</f>
        <v>630.95670443362792</v>
      </c>
      <c r="L8752" s="167" t="str">
        <f>+INDEX(ECR_Hours!$I$12:$I$15,MATCH(ExportsELAP[[#This Row],[Date Prevailing]],ECR_Hours!$H$12:$H$15,1))</f>
        <v>NS</v>
      </c>
      <c r="M875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3" spans="1:13" x14ac:dyDescent="0.25">
      <c r="A8753" s="164">
        <f>+Exports!A8756</f>
        <v>44926</v>
      </c>
      <c r="B8753" s="165">
        <f t="shared" si="544"/>
        <v>2022</v>
      </c>
      <c r="C8753" s="165">
        <f t="shared" si="545"/>
        <v>12</v>
      </c>
      <c r="D8753" s="165">
        <f t="shared" si="546"/>
        <v>31</v>
      </c>
      <c r="E8753" s="165">
        <f>+Exports!B8756</f>
        <v>15</v>
      </c>
      <c r="F8753" s="165">
        <f>+WEEKDAY(ExportsELAP[[#This Row],[Date Prevailing]],1)</f>
        <v>7</v>
      </c>
      <c r="G8753" s="165">
        <f>+COUNTIFS(ECR_Hours!$K$6:$K$7,ExportsELAP[[#This Row],[Date Prevailing]])</f>
        <v>0</v>
      </c>
      <c r="H8753" s="165">
        <f t="shared" si="547"/>
        <v>7</v>
      </c>
      <c r="I8753" s="166">
        <f>+Exports!G8756</f>
        <v>5848.5373</v>
      </c>
      <c r="J8753" s="166">
        <f>+'ELAP_IPCO-APND'!D8756</f>
        <v>103.73814</v>
      </c>
      <c r="K8753" s="166">
        <f>+(ExportsELAP[[#This Row],[Exports kWh - MPT]]/1000)*ExportsELAP[[#This Row],[EIM Price]]</f>
        <v>606.71638122262209</v>
      </c>
      <c r="L8753" s="167" t="str">
        <f>+INDEX(ECR_Hours!$I$12:$I$15,MATCH(ExportsELAP[[#This Row],[Date Prevailing]],ECR_Hours!$H$12:$H$15,1))</f>
        <v>NS</v>
      </c>
      <c r="M8753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4" spans="1:13" x14ac:dyDescent="0.25">
      <c r="A8754" s="164">
        <f>+Exports!A8757</f>
        <v>44926</v>
      </c>
      <c r="B8754" s="165">
        <f t="shared" si="544"/>
        <v>2022</v>
      </c>
      <c r="C8754" s="165">
        <f t="shared" si="545"/>
        <v>12</v>
      </c>
      <c r="D8754" s="165">
        <f t="shared" si="546"/>
        <v>31</v>
      </c>
      <c r="E8754" s="165">
        <f>+Exports!B8757</f>
        <v>16</v>
      </c>
      <c r="F8754" s="165">
        <f>+WEEKDAY(ExportsELAP[[#This Row],[Date Prevailing]],1)</f>
        <v>7</v>
      </c>
      <c r="G8754" s="165">
        <f>+COUNTIFS(ECR_Hours!$K$6:$K$7,ExportsELAP[[#This Row],[Date Prevailing]])</f>
        <v>0</v>
      </c>
      <c r="H8754" s="165">
        <f t="shared" si="547"/>
        <v>7</v>
      </c>
      <c r="I8754" s="166">
        <f>+Exports!G8757</f>
        <v>2816.1348000000003</v>
      </c>
      <c r="J8754" s="166">
        <f>+'ELAP_IPCO-APND'!D8757</f>
        <v>102.37326</v>
      </c>
      <c r="K8754" s="166">
        <f>+(ExportsELAP[[#This Row],[Exports kWh - MPT]]/1000)*ExportsELAP[[#This Row],[EIM Price]]</f>
        <v>288.29690007544804</v>
      </c>
      <c r="L8754" s="167" t="str">
        <f>+INDEX(ECR_Hours!$I$12:$I$15,MATCH(ExportsELAP[[#This Row],[Date Prevailing]],ECR_Hours!$H$12:$H$15,1))</f>
        <v>NS</v>
      </c>
      <c r="M8754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5" spans="1:13" x14ac:dyDescent="0.25">
      <c r="A8755" s="164">
        <f>+Exports!A8758</f>
        <v>44926</v>
      </c>
      <c r="B8755" s="165">
        <f t="shared" si="544"/>
        <v>2022</v>
      </c>
      <c r="C8755" s="165">
        <f t="shared" si="545"/>
        <v>12</v>
      </c>
      <c r="D8755" s="165">
        <f t="shared" si="546"/>
        <v>31</v>
      </c>
      <c r="E8755" s="165">
        <f>+Exports!B8758</f>
        <v>17</v>
      </c>
      <c r="F8755" s="165">
        <f>+WEEKDAY(ExportsELAP[[#This Row],[Date Prevailing]],1)</f>
        <v>7</v>
      </c>
      <c r="G8755" s="165">
        <f>+COUNTIFS(ECR_Hours!$K$6:$K$7,ExportsELAP[[#This Row],[Date Prevailing]])</f>
        <v>0</v>
      </c>
      <c r="H8755" s="165">
        <f t="shared" si="547"/>
        <v>7</v>
      </c>
      <c r="I8755" s="166">
        <f>+Exports!G8758</f>
        <v>581.82720000000006</v>
      </c>
      <c r="J8755" s="166">
        <f>+'ELAP_IPCO-APND'!D8758</f>
        <v>110.74088</v>
      </c>
      <c r="K8755" s="166">
        <f>+(ExportsELAP[[#This Row],[Exports kWh - MPT]]/1000)*ExportsELAP[[#This Row],[EIM Price]]</f>
        <v>64.432056135936008</v>
      </c>
      <c r="L8755" s="167" t="str">
        <f>+INDEX(ECR_Hours!$I$12:$I$15,MATCH(ExportsELAP[[#This Row],[Date Prevailing]],ECR_Hours!$H$12:$H$15,1))</f>
        <v>NS</v>
      </c>
      <c r="M8755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6" spans="1:13" x14ac:dyDescent="0.25">
      <c r="A8756" s="164">
        <f>+Exports!A8759</f>
        <v>44926</v>
      </c>
      <c r="B8756" s="165">
        <f t="shared" si="544"/>
        <v>2022</v>
      </c>
      <c r="C8756" s="165">
        <f t="shared" si="545"/>
        <v>12</v>
      </c>
      <c r="D8756" s="165">
        <f t="shared" si="546"/>
        <v>31</v>
      </c>
      <c r="E8756" s="165">
        <f>+Exports!B8759</f>
        <v>18</v>
      </c>
      <c r="F8756" s="165">
        <f>+WEEKDAY(ExportsELAP[[#This Row],[Date Prevailing]],1)</f>
        <v>7</v>
      </c>
      <c r="G8756" s="165">
        <f>+COUNTIFS(ECR_Hours!$K$6:$K$7,ExportsELAP[[#This Row],[Date Prevailing]])</f>
        <v>0</v>
      </c>
      <c r="H8756" s="165">
        <f t="shared" si="547"/>
        <v>7</v>
      </c>
      <c r="I8756" s="166">
        <f>+Exports!G8759</f>
        <v>183.23689999999999</v>
      </c>
      <c r="J8756" s="166">
        <f>+'ELAP_IPCO-APND'!D8759</f>
        <v>113.43527</v>
      </c>
      <c r="K8756" s="166">
        <f>+(ExportsELAP[[#This Row],[Exports kWh - MPT]]/1000)*ExportsELAP[[#This Row],[EIM Price]]</f>
        <v>20.785527225462999</v>
      </c>
      <c r="L8756" s="167" t="str">
        <f>+INDEX(ECR_Hours!$I$12:$I$15,MATCH(ExportsELAP[[#This Row],[Date Prevailing]],ECR_Hours!$H$12:$H$15,1))</f>
        <v>NS</v>
      </c>
      <c r="M8756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7" spans="1:13" x14ac:dyDescent="0.25">
      <c r="A8757" s="164">
        <f>+Exports!A8760</f>
        <v>44926</v>
      </c>
      <c r="B8757" s="165">
        <f t="shared" si="544"/>
        <v>2022</v>
      </c>
      <c r="C8757" s="165">
        <f t="shared" si="545"/>
        <v>12</v>
      </c>
      <c r="D8757" s="165">
        <f t="shared" si="546"/>
        <v>31</v>
      </c>
      <c r="E8757" s="165">
        <f>+Exports!B8760</f>
        <v>19</v>
      </c>
      <c r="F8757" s="165">
        <f>+WEEKDAY(ExportsELAP[[#This Row],[Date Prevailing]],1)</f>
        <v>7</v>
      </c>
      <c r="G8757" s="165">
        <f>+COUNTIFS(ECR_Hours!$K$6:$K$7,ExportsELAP[[#This Row],[Date Prevailing]])</f>
        <v>0</v>
      </c>
      <c r="H8757" s="165">
        <f t="shared" si="547"/>
        <v>7</v>
      </c>
      <c r="I8757" s="166">
        <f>+Exports!G8760</f>
        <v>182.88959999999997</v>
      </c>
      <c r="J8757" s="166">
        <f>+'ELAP_IPCO-APND'!D8760</f>
        <v>133.78263000000001</v>
      </c>
      <c r="K8757" s="166">
        <f>+(ExportsELAP[[#This Row],[Exports kWh - MPT]]/1000)*ExportsELAP[[#This Row],[EIM Price]]</f>
        <v>24.467451687648001</v>
      </c>
      <c r="L8757" s="167" t="str">
        <f>+INDEX(ECR_Hours!$I$12:$I$15,MATCH(ExportsELAP[[#This Row],[Date Prevailing]],ECR_Hours!$H$12:$H$15,1))</f>
        <v>NS</v>
      </c>
      <c r="M8757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8" spans="1:13" x14ac:dyDescent="0.25">
      <c r="A8758" s="164">
        <f>+Exports!A8761</f>
        <v>44926</v>
      </c>
      <c r="B8758" s="165">
        <f t="shared" si="544"/>
        <v>2022</v>
      </c>
      <c r="C8758" s="165">
        <f t="shared" si="545"/>
        <v>12</v>
      </c>
      <c r="D8758" s="165">
        <f t="shared" si="546"/>
        <v>31</v>
      </c>
      <c r="E8758" s="165">
        <f>+Exports!B8761</f>
        <v>20</v>
      </c>
      <c r="F8758" s="165">
        <f>+WEEKDAY(ExportsELAP[[#This Row],[Date Prevailing]],1)</f>
        <v>7</v>
      </c>
      <c r="G8758" s="165">
        <f>+COUNTIFS(ECR_Hours!$K$6:$K$7,ExportsELAP[[#This Row],[Date Prevailing]])</f>
        <v>0</v>
      </c>
      <c r="H8758" s="165">
        <f t="shared" si="547"/>
        <v>7</v>
      </c>
      <c r="I8758" s="166">
        <f>+Exports!G8761</f>
        <v>182.85969999999998</v>
      </c>
      <c r="J8758" s="166">
        <f>+'ELAP_IPCO-APND'!D8761</f>
        <v>127.49539</v>
      </c>
      <c r="K8758" s="166">
        <f>+(ExportsELAP[[#This Row],[Exports kWh - MPT]]/1000)*ExportsELAP[[#This Row],[EIM Price]]</f>
        <v>23.313768766782999</v>
      </c>
      <c r="L8758" s="167" t="str">
        <f>+INDEX(ECR_Hours!$I$12:$I$15,MATCH(ExportsELAP[[#This Row],[Date Prevailing]],ECR_Hours!$H$12:$H$15,1))</f>
        <v>NS</v>
      </c>
      <c r="M8758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59" spans="1:13" x14ac:dyDescent="0.25">
      <c r="A8759" s="164">
        <f>+Exports!A8762</f>
        <v>44926</v>
      </c>
      <c r="B8759" s="165">
        <f t="shared" si="544"/>
        <v>2022</v>
      </c>
      <c r="C8759" s="165">
        <f t="shared" si="545"/>
        <v>12</v>
      </c>
      <c r="D8759" s="165">
        <f t="shared" si="546"/>
        <v>31</v>
      </c>
      <c r="E8759" s="165">
        <f>+Exports!B8762</f>
        <v>21</v>
      </c>
      <c r="F8759" s="165">
        <f>+WEEKDAY(ExportsELAP[[#This Row],[Date Prevailing]],1)</f>
        <v>7</v>
      </c>
      <c r="G8759" s="165">
        <f>+COUNTIFS(ECR_Hours!$K$6:$K$7,ExportsELAP[[#This Row],[Date Prevailing]])</f>
        <v>0</v>
      </c>
      <c r="H8759" s="165">
        <f t="shared" si="547"/>
        <v>7</v>
      </c>
      <c r="I8759" s="166">
        <f>+Exports!G8762</f>
        <v>182.4562</v>
      </c>
      <c r="J8759" s="166">
        <f>+'ELAP_IPCO-APND'!D8762</f>
        <v>114.34251999999999</v>
      </c>
      <c r="K8759" s="166">
        <f>+(ExportsELAP[[#This Row],[Exports kWh - MPT]]/1000)*ExportsELAP[[#This Row],[EIM Price]]</f>
        <v>20.862501697623998</v>
      </c>
      <c r="L8759" s="167" t="str">
        <f>+INDEX(ECR_Hours!$I$12:$I$15,MATCH(ExportsELAP[[#This Row],[Date Prevailing]],ECR_Hours!$H$12:$H$15,1))</f>
        <v>NS</v>
      </c>
      <c r="M8759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0" spans="1:13" x14ac:dyDescent="0.25">
      <c r="A8760" s="164">
        <f>+Exports!A8763</f>
        <v>44926</v>
      </c>
      <c r="B8760" s="165">
        <f t="shared" si="544"/>
        <v>2022</v>
      </c>
      <c r="C8760" s="165">
        <f t="shared" si="545"/>
        <v>12</v>
      </c>
      <c r="D8760" s="165">
        <f t="shared" si="546"/>
        <v>31</v>
      </c>
      <c r="E8760" s="165">
        <f>+Exports!B8763</f>
        <v>22</v>
      </c>
      <c r="F8760" s="165">
        <f>+WEEKDAY(ExportsELAP[[#This Row],[Date Prevailing]],1)</f>
        <v>7</v>
      </c>
      <c r="G8760" s="165">
        <f>+COUNTIFS(ECR_Hours!$K$6:$K$7,ExportsELAP[[#This Row],[Date Prevailing]])</f>
        <v>0</v>
      </c>
      <c r="H8760" s="165">
        <f t="shared" si="547"/>
        <v>7</v>
      </c>
      <c r="I8760" s="166">
        <f>+Exports!G8763</f>
        <v>182.6814</v>
      </c>
      <c r="J8760" s="166">
        <f>+'ELAP_IPCO-APND'!D8763</f>
        <v>108.18897</v>
      </c>
      <c r="K8760" s="166">
        <f>+(ExportsELAP[[#This Row],[Exports kWh - MPT]]/1000)*ExportsELAP[[#This Row],[EIM Price]]</f>
        <v>19.764112504158</v>
      </c>
      <c r="L8760" s="167" t="str">
        <f>+INDEX(ECR_Hours!$I$12:$I$15,MATCH(ExportsELAP[[#This Row],[Date Prevailing]],ECR_Hours!$H$12:$H$15,1))</f>
        <v>NS</v>
      </c>
      <c r="M8760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1" spans="1:13" x14ac:dyDescent="0.25">
      <c r="A8761" s="164">
        <f>+Exports!A8764</f>
        <v>44926</v>
      </c>
      <c r="B8761" s="165">
        <f t="shared" si="544"/>
        <v>2022</v>
      </c>
      <c r="C8761" s="165">
        <f t="shared" si="545"/>
        <v>12</v>
      </c>
      <c r="D8761" s="165">
        <f t="shared" si="546"/>
        <v>31</v>
      </c>
      <c r="E8761" s="165">
        <f>+Exports!B8764</f>
        <v>23</v>
      </c>
      <c r="F8761" s="169">
        <f>+WEEKDAY(ExportsELAP[[#This Row],[Date Prevailing]],1)</f>
        <v>7</v>
      </c>
      <c r="G8761" s="169">
        <f>+COUNTIFS(ECR_Hours!$K$6:$K$7,ExportsELAP[[#This Row],[Date Prevailing]])</f>
        <v>0</v>
      </c>
      <c r="H8761" s="169">
        <f t="shared" si="547"/>
        <v>7</v>
      </c>
      <c r="I8761" s="166">
        <f>+Exports!G8764</f>
        <v>183.20769999999999</v>
      </c>
      <c r="J8761" s="166">
        <f>+'ELAP_IPCO-APND'!D8764</f>
        <v>104.57046</v>
      </c>
      <c r="K8761" s="166">
        <f>+(ExportsELAP[[#This Row],[Exports kWh - MPT]]/1000)*ExportsELAP[[#This Row],[EIM Price]]</f>
        <v>19.158113464541998</v>
      </c>
      <c r="L8761" s="167" t="str">
        <f>+INDEX(ECR_Hours!$I$12:$I$15,MATCH(ExportsELAP[[#This Row],[Date Prevailing]],ECR_Hours!$H$12:$H$15,1))</f>
        <v>NS</v>
      </c>
      <c r="M8761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  <row r="8762" spans="1:13" x14ac:dyDescent="0.25">
      <c r="A8762" s="164">
        <f>+Exports!A8765</f>
        <v>44926</v>
      </c>
      <c r="B8762" s="165">
        <f t="shared" si="544"/>
        <v>2022</v>
      </c>
      <c r="C8762" s="165">
        <f t="shared" si="545"/>
        <v>12</v>
      </c>
      <c r="D8762" s="165">
        <f t="shared" si="546"/>
        <v>31</v>
      </c>
      <c r="E8762" s="165">
        <f>+Exports!B8765</f>
        <v>24</v>
      </c>
      <c r="F8762" s="165">
        <f>+WEEKDAY(ExportsELAP[[#This Row],[Date Prevailing]],1)</f>
        <v>7</v>
      </c>
      <c r="G8762" s="165">
        <f>+COUNTIFS(ECR_Hours!$K$6:$K$7,ExportsELAP[[#This Row],[Date Prevailing]])</f>
        <v>0</v>
      </c>
      <c r="H8762" s="165">
        <f t="shared" si="547"/>
        <v>7</v>
      </c>
      <c r="I8762" s="166">
        <f>+Exports!G8765</f>
        <v>183.1962</v>
      </c>
      <c r="J8762" s="166">
        <f>+'ELAP_IPCO-APND'!D8764</f>
        <v>104.57046</v>
      </c>
      <c r="K8762" s="166">
        <f>+(ExportsELAP[[#This Row],[Exports kWh - MPT]]/1000)*ExportsELAP[[#This Row],[EIM Price]]</f>
        <v>19.156910904252001</v>
      </c>
      <c r="L8762" s="167" t="str">
        <f>+INDEX(ECR_Hours!$I$12:$I$15,MATCH(ExportsELAP[[#This Row],[Date Prevailing]],ECR_Hours!$H$12:$H$15,1))</f>
        <v>NS</v>
      </c>
      <c r="M8762" s="168" t="str">
        <f>+IFERROR(IF(ExportsELAP[[#This Row],[Season]]="S",INDEX(ECR_Hours!$E$23:$L$46,MATCH(ExportsELAP[[#This Row],[Hour Prevailing]],ECR_Hours!$D$23:$D$46,0),MATCH(ExportsELAP[[#This Row],[Day - Key]],ECR_Hours!$E$19:$L$19,0)),INDEX(ECR_Hours!$E$50:$L$73,MATCH(ExportsELAP[[#This Row],[Hour Prevailing]],ECR_Hours!$D$50:$D$73,0),MATCH(ExportsELAP[[#This Row],[Day - Key]],ECR_Hours!$E$19:$L$19,0))),"Off-Peak")</f>
        <v>Off-Peak</v>
      </c>
    </row>
  </sheetData>
  <phoneticPr fontId="7" type="noConversion"/>
  <pageMargins left="0.7" right="0.7" top="0.75" bottom="1" header="0.3" footer="0.3"/>
  <pageSetup scale="75" fitToHeight="0" orientation="landscape" r:id="rId1"/>
  <headerFooter>
    <oddFooter xml:space="preserve">&amp;LPrinted &amp;D&amp;RCase No. IPC-E-23-14
Exhibit 2 - Export Credit Rate
Page &amp;P of &amp;N
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F46B-FDA4-41A3-BE65-53A80387D7B1}">
  <sheetPr>
    <tabColor theme="0"/>
    <pageSetUpPr fitToPage="1"/>
  </sheetPr>
  <dimension ref="A1:B9"/>
  <sheetViews>
    <sheetView showGridLines="0" workbookViewId="0"/>
  </sheetViews>
  <sheetFormatPr defaultRowHeight="15" x14ac:dyDescent="0.25"/>
  <cols>
    <col min="1" max="1" width="29.5703125" customWidth="1"/>
    <col min="2" max="3" width="27.42578125" customWidth="1"/>
  </cols>
  <sheetData>
    <row r="1" spans="1:2" x14ac:dyDescent="0.25">
      <c r="A1" s="1" t="s">
        <v>113</v>
      </c>
    </row>
    <row r="3" spans="1:2" x14ac:dyDescent="0.25">
      <c r="A3" s="121" t="s">
        <v>142</v>
      </c>
      <c r="B3" s="122"/>
    </row>
    <row r="4" spans="1:2" x14ac:dyDescent="0.25">
      <c r="A4" s="123" t="s">
        <v>108</v>
      </c>
      <c r="B4" s="124" t="s">
        <v>139</v>
      </c>
    </row>
    <row r="5" spans="1:2" ht="44.25" x14ac:dyDescent="0.25">
      <c r="A5" s="186" t="s">
        <v>137</v>
      </c>
      <c r="B5" s="187">
        <v>1.044</v>
      </c>
    </row>
    <row r="6" spans="1:2" ht="15" customHeight="1" x14ac:dyDescent="0.25">
      <c r="A6" s="188" t="s">
        <v>138</v>
      </c>
      <c r="B6" s="189">
        <v>1.0529999999999999</v>
      </c>
    </row>
    <row r="7" spans="1:2" ht="15" customHeight="1" x14ac:dyDescent="0.25">
      <c r="A7" s="190"/>
      <c r="B7" s="109" t="s">
        <v>140</v>
      </c>
    </row>
    <row r="8" spans="1:2" ht="15" customHeight="1" x14ac:dyDescent="0.25">
      <c r="A8" s="190"/>
      <c r="B8" s="109">
        <v>1.044</v>
      </c>
    </row>
    <row r="9" spans="1:2" ht="15" customHeight="1" x14ac:dyDescent="0.25">
      <c r="A9" s="191"/>
      <c r="B9" s="111" t="s">
        <v>141</v>
      </c>
    </row>
  </sheetData>
  <mergeCells count="1">
    <mergeCell ref="A6:A9"/>
  </mergeCells>
  <pageMargins left="0.7" right="0.7" top="0.75" bottom="1" header="0.3" footer="0.3"/>
  <pageSetup fitToHeight="0" orientation="landscape" r:id="rId1"/>
  <headerFooter>
    <oddFooter xml:space="preserve">&amp;LPrinted &amp;D&amp;RCase No. IPC-E-23-14
Exhibit 2 - Export Credit Rate
Page &amp;P of &amp;N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F54-763A-4EA5-A8E8-056626B0081B}">
  <sheetPr>
    <tabColor theme="0"/>
    <pageSetUpPr fitToPage="1"/>
  </sheetPr>
  <dimension ref="A1:G8765"/>
  <sheetViews>
    <sheetView showGridLines="0" workbookViewId="0"/>
  </sheetViews>
  <sheetFormatPr defaultColWidth="11.7109375" defaultRowHeight="15" x14ac:dyDescent="0.25"/>
  <cols>
    <col min="1" max="1" width="12.28515625" style="125" customWidth="1"/>
    <col min="2" max="2" width="5.7109375" style="125" customWidth="1"/>
    <col min="3" max="3" width="14.7109375" style="126" customWidth="1"/>
    <col min="4" max="5" width="16" style="126" customWidth="1"/>
    <col min="6" max="7" width="14.7109375" style="126" customWidth="1"/>
    <col min="8" max="16384" width="11.7109375" style="125"/>
  </cols>
  <sheetData>
    <row r="1" spans="1:7" x14ac:dyDescent="0.25">
      <c r="A1" s="127" t="s">
        <v>112</v>
      </c>
    </row>
    <row r="2" spans="1:7" x14ac:dyDescent="0.25">
      <c r="A2" s="125" t="s">
        <v>114</v>
      </c>
    </row>
    <row r="4" spans="1:7" x14ac:dyDescent="0.25">
      <c r="A4" s="139" t="s">
        <v>5</v>
      </c>
      <c r="B4" s="140" t="s">
        <v>6</v>
      </c>
      <c r="C4" s="141" t="s">
        <v>90</v>
      </c>
      <c r="D4" s="141" t="s">
        <v>94</v>
      </c>
      <c r="E4" s="141" t="s">
        <v>95</v>
      </c>
      <c r="F4" s="141" t="s">
        <v>91</v>
      </c>
      <c r="G4" s="142" t="s">
        <v>70</v>
      </c>
    </row>
    <row r="5" spans="1:7" x14ac:dyDescent="0.25">
      <c r="A5" s="143">
        <v>44562</v>
      </c>
      <c r="B5" s="144">
        <v>1</v>
      </c>
      <c r="C5" s="145">
        <v>0.70399999999999996</v>
      </c>
      <c r="D5" s="145">
        <v>0</v>
      </c>
      <c r="E5" s="145">
        <v>0</v>
      </c>
      <c r="F5" s="145">
        <v>0.1961</v>
      </c>
      <c r="G5" s="146">
        <f>+SUM(C5:F5)</f>
        <v>0.9000999999999999</v>
      </c>
    </row>
    <row r="6" spans="1:7" x14ac:dyDescent="0.25">
      <c r="A6" s="143">
        <v>44562</v>
      </c>
      <c r="B6" s="144">
        <v>2</v>
      </c>
      <c r="C6" s="145">
        <v>0.25600000000000001</v>
      </c>
      <c r="D6" s="145">
        <v>0</v>
      </c>
      <c r="E6" s="145">
        <v>0</v>
      </c>
      <c r="F6" s="145">
        <v>0.17560000000000001</v>
      </c>
      <c r="G6" s="146">
        <f t="shared" ref="G6:G69" si="0">+SUM(C6:F6)</f>
        <v>0.43159999999999998</v>
      </c>
    </row>
    <row r="7" spans="1:7" x14ac:dyDescent="0.25">
      <c r="A7" s="143">
        <v>44562</v>
      </c>
      <c r="B7" s="144">
        <v>3</v>
      </c>
      <c r="C7" s="145">
        <v>0.192</v>
      </c>
      <c r="D7" s="145">
        <v>2.0400000000000001E-2</v>
      </c>
      <c r="E7" s="145">
        <v>0</v>
      </c>
      <c r="F7" s="145">
        <v>0.1961</v>
      </c>
      <c r="G7" s="146">
        <f t="shared" si="0"/>
        <v>0.40849999999999997</v>
      </c>
    </row>
    <row r="8" spans="1:7" x14ac:dyDescent="0.25">
      <c r="A8" s="143">
        <v>44562</v>
      </c>
      <c r="B8" s="144">
        <v>4</v>
      </c>
      <c r="C8" s="145">
        <v>0.32</v>
      </c>
      <c r="D8" s="145">
        <v>2.0400000000000001E-2</v>
      </c>
      <c r="E8" s="145">
        <v>0</v>
      </c>
      <c r="F8" s="145">
        <v>0.17560000000000001</v>
      </c>
      <c r="G8" s="146">
        <f t="shared" si="0"/>
        <v>0.51600000000000001</v>
      </c>
    </row>
    <row r="9" spans="1:7" x14ac:dyDescent="0.25">
      <c r="A9" s="143">
        <v>44562</v>
      </c>
      <c r="B9" s="144">
        <v>5</v>
      </c>
      <c r="C9" s="145">
        <v>0.64</v>
      </c>
      <c r="D9" s="145">
        <v>0</v>
      </c>
      <c r="E9" s="145">
        <v>0</v>
      </c>
      <c r="F9" s="145">
        <v>0.1961</v>
      </c>
      <c r="G9" s="146">
        <f t="shared" si="0"/>
        <v>0.83610000000000007</v>
      </c>
    </row>
    <row r="10" spans="1:7" x14ac:dyDescent="0.25">
      <c r="A10" s="143">
        <v>44562</v>
      </c>
      <c r="B10" s="144">
        <v>6</v>
      </c>
      <c r="C10" s="145">
        <v>0.32</v>
      </c>
      <c r="D10" s="145">
        <v>0</v>
      </c>
      <c r="E10" s="145">
        <v>0</v>
      </c>
      <c r="F10" s="145">
        <v>0.1961</v>
      </c>
      <c r="G10" s="146">
        <f t="shared" si="0"/>
        <v>0.5161</v>
      </c>
    </row>
    <row r="11" spans="1:7" x14ac:dyDescent="0.25">
      <c r="A11" s="143">
        <v>44562</v>
      </c>
      <c r="B11" s="144">
        <v>7</v>
      </c>
      <c r="C11" s="145">
        <v>0.28299999999999997</v>
      </c>
      <c r="D11" s="145">
        <v>0</v>
      </c>
      <c r="E11" s="145">
        <v>0</v>
      </c>
      <c r="F11" s="145">
        <v>0.17560000000000001</v>
      </c>
      <c r="G11" s="146">
        <f t="shared" si="0"/>
        <v>0.45860000000000001</v>
      </c>
    </row>
    <row r="12" spans="1:7" x14ac:dyDescent="0.25">
      <c r="A12" s="143">
        <v>44562</v>
      </c>
      <c r="B12" s="144">
        <v>8</v>
      </c>
      <c r="C12" s="145">
        <v>0.748</v>
      </c>
      <c r="D12" s="145">
        <v>2.0400000000000001E-2</v>
      </c>
      <c r="E12" s="145">
        <v>0</v>
      </c>
      <c r="F12" s="145">
        <v>0.21659999999999999</v>
      </c>
      <c r="G12" s="146">
        <f t="shared" si="0"/>
        <v>0.98499999999999999</v>
      </c>
    </row>
    <row r="13" spans="1:7" x14ac:dyDescent="0.25">
      <c r="A13" s="143">
        <v>44562</v>
      </c>
      <c r="B13" s="144">
        <v>9</v>
      </c>
      <c r="C13" s="145">
        <v>20.068000000000001</v>
      </c>
      <c r="D13" s="145">
        <v>0.18679999999999999</v>
      </c>
      <c r="E13" s="145">
        <v>12.931699999999999</v>
      </c>
      <c r="F13" s="145">
        <v>635.20849999999996</v>
      </c>
      <c r="G13" s="146">
        <f t="shared" si="0"/>
        <v>668.39499999999998</v>
      </c>
    </row>
    <row r="14" spans="1:7" x14ac:dyDescent="0.25">
      <c r="A14" s="143">
        <v>44562</v>
      </c>
      <c r="B14" s="144">
        <v>10</v>
      </c>
      <c r="C14" s="145">
        <v>353.17439999999999</v>
      </c>
      <c r="D14" s="145">
        <v>2.8005</v>
      </c>
      <c r="E14" s="145">
        <v>113.0077</v>
      </c>
      <c r="F14" s="145">
        <v>2858.9047999999998</v>
      </c>
      <c r="G14" s="146">
        <f t="shared" si="0"/>
        <v>3327.8873999999996</v>
      </c>
    </row>
    <row r="15" spans="1:7" x14ac:dyDescent="0.25">
      <c r="A15" s="143">
        <v>44562</v>
      </c>
      <c r="B15" s="144">
        <v>11</v>
      </c>
      <c r="C15" s="145">
        <v>1081.6623999999999</v>
      </c>
      <c r="D15" s="145">
        <v>8.2569999999999997</v>
      </c>
      <c r="E15" s="145">
        <v>241.34270000000001</v>
      </c>
      <c r="F15" s="145">
        <v>4747.5757000000003</v>
      </c>
      <c r="G15" s="146">
        <f t="shared" si="0"/>
        <v>6078.8378000000002</v>
      </c>
    </row>
    <row r="16" spans="1:7" x14ac:dyDescent="0.25">
      <c r="A16" s="143">
        <v>44562</v>
      </c>
      <c r="B16" s="144">
        <v>12</v>
      </c>
      <c r="C16" s="145">
        <v>1842.7</v>
      </c>
      <c r="D16" s="145">
        <v>13.8621</v>
      </c>
      <c r="E16" s="145">
        <v>351.82760000000002</v>
      </c>
      <c r="F16" s="145">
        <v>6044.8398999999999</v>
      </c>
      <c r="G16" s="146">
        <f t="shared" si="0"/>
        <v>8253.2296000000006</v>
      </c>
    </row>
    <row r="17" spans="1:7" x14ac:dyDescent="0.25">
      <c r="A17" s="143">
        <v>44562</v>
      </c>
      <c r="B17" s="144">
        <v>13</v>
      </c>
      <c r="C17" s="145">
        <v>2383.1826999999998</v>
      </c>
      <c r="D17" s="145">
        <v>15.5421</v>
      </c>
      <c r="E17" s="145">
        <v>527.64689999999996</v>
      </c>
      <c r="F17" s="145">
        <v>8130.21</v>
      </c>
      <c r="G17" s="146">
        <f t="shared" si="0"/>
        <v>11056.581699999999</v>
      </c>
    </row>
    <row r="18" spans="1:7" x14ac:dyDescent="0.25">
      <c r="A18" s="143">
        <v>44562</v>
      </c>
      <c r="B18" s="144">
        <v>14</v>
      </c>
      <c r="C18" s="145">
        <v>2608.2543000000001</v>
      </c>
      <c r="D18" s="145">
        <v>17.283100000000001</v>
      </c>
      <c r="E18" s="145">
        <v>526.97860000000003</v>
      </c>
      <c r="F18" s="145">
        <v>8737.1828000000005</v>
      </c>
      <c r="G18" s="146">
        <f t="shared" si="0"/>
        <v>11889.6988</v>
      </c>
    </row>
    <row r="19" spans="1:7" x14ac:dyDescent="0.25">
      <c r="A19" s="143">
        <v>44562</v>
      </c>
      <c r="B19" s="144">
        <v>15</v>
      </c>
      <c r="C19" s="145">
        <v>2311.9065000000001</v>
      </c>
      <c r="D19" s="145">
        <v>14.3825</v>
      </c>
      <c r="E19" s="145">
        <v>460.01639999999998</v>
      </c>
      <c r="F19" s="145">
        <v>8448.9241000000002</v>
      </c>
      <c r="G19" s="146">
        <f t="shared" si="0"/>
        <v>11235.229500000001</v>
      </c>
    </row>
    <row r="20" spans="1:7" x14ac:dyDescent="0.25">
      <c r="A20" s="143">
        <v>44562</v>
      </c>
      <c r="B20" s="144">
        <v>16</v>
      </c>
      <c r="C20" s="145">
        <v>1397.7419</v>
      </c>
      <c r="D20" s="145">
        <v>9.0237999999999996</v>
      </c>
      <c r="E20" s="145">
        <v>365.86369999999999</v>
      </c>
      <c r="F20" s="145">
        <v>6970.2362999999996</v>
      </c>
      <c r="G20" s="146">
        <f t="shared" si="0"/>
        <v>8742.8656999999985</v>
      </c>
    </row>
    <row r="21" spans="1:7" x14ac:dyDescent="0.25">
      <c r="A21" s="143">
        <v>44562</v>
      </c>
      <c r="B21" s="144">
        <v>17</v>
      </c>
      <c r="C21" s="145">
        <v>356.71859999999998</v>
      </c>
      <c r="D21" s="145">
        <v>2.1067999999999998</v>
      </c>
      <c r="E21" s="145">
        <v>153.82249999999999</v>
      </c>
      <c r="F21" s="145">
        <v>3504.5010000000002</v>
      </c>
      <c r="G21" s="146">
        <f t="shared" si="0"/>
        <v>4017.1489000000001</v>
      </c>
    </row>
    <row r="22" spans="1:7" x14ac:dyDescent="0.25">
      <c r="A22" s="143">
        <v>44562</v>
      </c>
      <c r="B22" s="144">
        <v>18</v>
      </c>
      <c r="C22" s="145">
        <v>3.903</v>
      </c>
      <c r="D22" s="145">
        <v>2.0400000000000001E-2</v>
      </c>
      <c r="E22" s="145">
        <v>0.3579</v>
      </c>
      <c r="F22" s="145">
        <v>102.1665</v>
      </c>
      <c r="G22" s="146">
        <f t="shared" si="0"/>
        <v>106.4478</v>
      </c>
    </row>
    <row r="23" spans="1:7" x14ac:dyDescent="0.25">
      <c r="A23" s="143">
        <v>44562</v>
      </c>
      <c r="B23" s="144">
        <v>19</v>
      </c>
      <c r="C23" s="145">
        <v>0.25600000000000001</v>
      </c>
      <c r="D23" s="145">
        <v>0</v>
      </c>
      <c r="E23" s="145">
        <v>6.0000000000000001E-3</v>
      </c>
      <c r="F23" s="145">
        <v>0.1961</v>
      </c>
      <c r="G23" s="146">
        <f t="shared" si="0"/>
        <v>0.45810000000000001</v>
      </c>
    </row>
    <row r="24" spans="1:7" x14ac:dyDescent="0.25">
      <c r="A24" s="143">
        <v>44562</v>
      </c>
      <c r="B24" s="144">
        <v>20</v>
      </c>
      <c r="C24" s="145">
        <v>0.2014</v>
      </c>
      <c r="D24" s="145">
        <v>2.0400000000000001E-2</v>
      </c>
      <c r="E24" s="145">
        <v>0</v>
      </c>
      <c r="F24" s="145">
        <v>0.18790000000000001</v>
      </c>
      <c r="G24" s="146">
        <f t="shared" si="0"/>
        <v>0.40970000000000001</v>
      </c>
    </row>
    <row r="25" spans="1:7" x14ac:dyDescent="0.25">
      <c r="A25" s="143">
        <v>44562</v>
      </c>
      <c r="B25" s="144">
        <v>21</v>
      </c>
      <c r="C25" s="145">
        <v>0.16739999999999999</v>
      </c>
      <c r="D25" s="145">
        <v>0</v>
      </c>
      <c r="E25" s="145">
        <v>0</v>
      </c>
      <c r="F25" s="145">
        <v>3.61E-2</v>
      </c>
      <c r="G25" s="146">
        <f t="shared" si="0"/>
        <v>0.20349999999999999</v>
      </c>
    </row>
    <row r="26" spans="1:7" x14ac:dyDescent="0.25">
      <c r="A26" s="143">
        <v>44562</v>
      </c>
      <c r="B26" s="144">
        <v>22</v>
      </c>
      <c r="C26" s="145">
        <v>0.96340000000000003</v>
      </c>
      <c r="D26" s="145">
        <v>0</v>
      </c>
      <c r="E26" s="145">
        <v>6.0000000000000001E-3</v>
      </c>
      <c r="F26" s="145">
        <v>0.18690000000000001</v>
      </c>
      <c r="G26" s="146">
        <f t="shared" si="0"/>
        <v>1.1563000000000001</v>
      </c>
    </row>
    <row r="27" spans="1:7" x14ac:dyDescent="0.25">
      <c r="A27" s="143">
        <v>44562</v>
      </c>
      <c r="B27" s="144">
        <v>23</v>
      </c>
      <c r="C27" s="145">
        <v>0.15939999999999999</v>
      </c>
      <c r="D27" s="145">
        <v>2.0400000000000001E-2</v>
      </c>
      <c r="E27" s="145">
        <v>0</v>
      </c>
      <c r="F27" s="145">
        <v>0.1961</v>
      </c>
      <c r="G27" s="146">
        <f t="shared" si="0"/>
        <v>0.37590000000000001</v>
      </c>
    </row>
    <row r="28" spans="1:7" x14ac:dyDescent="0.25">
      <c r="A28" s="143">
        <v>44562</v>
      </c>
      <c r="B28" s="144">
        <v>24</v>
      </c>
      <c r="C28" s="145">
        <v>0.2014</v>
      </c>
      <c r="D28" s="145">
        <v>0</v>
      </c>
      <c r="E28" s="145">
        <v>6.0000000000000001E-3</v>
      </c>
      <c r="F28" s="145">
        <v>0.1961</v>
      </c>
      <c r="G28" s="146">
        <f t="shared" si="0"/>
        <v>0.40349999999999997</v>
      </c>
    </row>
    <row r="29" spans="1:7" x14ac:dyDescent="0.25">
      <c r="A29" s="143">
        <v>44563</v>
      </c>
      <c r="B29" s="144">
        <v>1</v>
      </c>
      <c r="C29" s="145">
        <v>3.2785000000000002</v>
      </c>
      <c r="D29" s="145">
        <v>0</v>
      </c>
      <c r="E29" s="145">
        <v>0</v>
      </c>
      <c r="F29" s="145">
        <v>0.1638</v>
      </c>
      <c r="G29" s="146">
        <f t="shared" si="0"/>
        <v>3.4423000000000004</v>
      </c>
    </row>
    <row r="30" spans="1:7" x14ac:dyDescent="0.25">
      <c r="A30" s="143">
        <v>44563</v>
      </c>
      <c r="B30" s="144">
        <v>2</v>
      </c>
      <c r="C30" s="145">
        <v>3.3165</v>
      </c>
      <c r="D30" s="145">
        <v>2.0400000000000001E-2</v>
      </c>
      <c r="E30" s="145">
        <v>6.0000000000000001E-3</v>
      </c>
      <c r="F30" s="145">
        <v>0.19009999999999999</v>
      </c>
      <c r="G30" s="146">
        <f t="shared" si="0"/>
        <v>3.5329999999999999</v>
      </c>
    </row>
    <row r="31" spans="1:7" x14ac:dyDescent="0.25">
      <c r="A31" s="143">
        <v>44563</v>
      </c>
      <c r="B31" s="144">
        <v>3</v>
      </c>
      <c r="C31" s="145">
        <v>2.9725000000000001</v>
      </c>
      <c r="D31" s="145">
        <v>0</v>
      </c>
      <c r="E31" s="145">
        <v>0</v>
      </c>
      <c r="F31" s="145">
        <v>0.17349999999999999</v>
      </c>
      <c r="G31" s="146">
        <f t="shared" si="0"/>
        <v>3.1459999999999999</v>
      </c>
    </row>
    <row r="32" spans="1:7" x14ac:dyDescent="0.25">
      <c r="A32" s="143">
        <v>44563</v>
      </c>
      <c r="B32" s="144">
        <v>4</v>
      </c>
      <c r="C32" s="145">
        <v>3.7008000000000001</v>
      </c>
      <c r="D32" s="145">
        <v>2.0400000000000001E-2</v>
      </c>
      <c r="E32" s="145">
        <v>0</v>
      </c>
      <c r="F32" s="145">
        <v>0.20879999999999899</v>
      </c>
      <c r="G32" s="146">
        <f t="shared" si="0"/>
        <v>3.9299999999999988</v>
      </c>
    </row>
    <row r="33" spans="1:7" x14ac:dyDescent="0.25">
      <c r="A33" s="143">
        <v>44563</v>
      </c>
      <c r="B33" s="144">
        <v>5</v>
      </c>
      <c r="C33" s="145">
        <v>5.0658000000000003</v>
      </c>
      <c r="D33" s="145">
        <v>0</v>
      </c>
      <c r="E33" s="145">
        <v>6.0000000000000001E-3</v>
      </c>
      <c r="F33" s="145">
        <v>0.1971</v>
      </c>
      <c r="G33" s="146">
        <f t="shared" si="0"/>
        <v>5.2689000000000004</v>
      </c>
    </row>
    <row r="34" spans="1:7" x14ac:dyDescent="0.25">
      <c r="A34" s="143">
        <v>44563</v>
      </c>
      <c r="B34" s="144">
        <v>6</v>
      </c>
      <c r="C34" s="145">
        <v>4.5327999999999999</v>
      </c>
      <c r="D34" s="145">
        <v>2.0400000000000001E-2</v>
      </c>
      <c r="E34" s="145">
        <v>0</v>
      </c>
      <c r="F34" s="145">
        <v>0.1764</v>
      </c>
      <c r="G34" s="146">
        <f t="shared" si="0"/>
        <v>4.7296000000000005</v>
      </c>
    </row>
    <row r="35" spans="1:7" x14ac:dyDescent="0.25">
      <c r="A35" s="143">
        <v>44563</v>
      </c>
      <c r="B35" s="144">
        <v>7</v>
      </c>
      <c r="C35" s="145">
        <v>4.8197999999999999</v>
      </c>
      <c r="D35" s="145">
        <v>0</v>
      </c>
      <c r="E35" s="145">
        <v>6.0000000000000001E-3</v>
      </c>
      <c r="F35" s="145">
        <v>0.18429999999999999</v>
      </c>
      <c r="G35" s="146">
        <f t="shared" si="0"/>
        <v>5.0101000000000004</v>
      </c>
    </row>
    <row r="36" spans="1:7" x14ac:dyDescent="0.25">
      <c r="A36" s="143">
        <v>44563</v>
      </c>
      <c r="B36" s="144">
        <v>8</v>
      </c>
      <c r="C36" s="145">
        <v>4.5628000000000002</v>
      </c>
      <c r="D36" s="145">
        <v>0</v>
      </c>
      <c r="E36" s="145">
        <v>0</v>
      </c>
      <c r="F36" s="145">
        <v>5.5263999999999998</v>
      </c>
      <c r="G36" s="146">
        <f t="shared" si="0"/>
        <v>10.0892</v>
      </c>
    </row>
    <row r="37" spans="1:7" x14ac:dyDescent="0.25">
      <c r="A37" s="143">
        <v>44563</v>
      </c>
      <c r="B37" s="144">
        <v>9</v>
      </c>
      <c r="C37" s="145">
        <v>19.117799999999999</v>
      </c>
      <c r="D37" s="145">
        <v>4.0800000000000003E-2</v>
      </c>
      <c r="E37" s="145">
        <v>11.785399999999999</v>
      </c>
      <c r="F37" s="145">
        <v>679.08169999999996</v>
      </c>
      <c r="G37" s="146">
        <f t="shared" si="0"/>
        <v>710.02569999999992</v>
      </c>
    </row>
    <row r="38" spans="1:7" x14ac:dyDescent="0.25">
      <c r="A38" s="143">
        <v>44563</v>
      </c>
      <c r="B38" s="144">
        <v>10</v>
      </c>
      <c r="C38" s="145">
        <v>69.078900000000004</v>
      </c>
      <c r="D38" s="145">
        <v>1.0187999999999999</v>
      </c>
      <c r="E38" s="145">
        <v>49.306800000000003</v>
      </c>
      <c r="F38" s="145">
        <v>1991.8722</v>
      </c>
      <c r="G38" s="146">
        <f t="shared" si="0"/>
        <v>2111.2766999999999</v>
      </c>
    </row>
    <row r="39" spans="1:7" x14ac:dyDescent="0.25">
      <c r="A39" s="143">
        <v>44563</v>
      </c>
      <c r="B39" s="144">
        <v>11</v>
      </c>
      <c r="C39" s="145">
        <v>261.20030000000003</v>
      </c>
      <c r="D39" s="145">
        <v>2.7313999999999998</v>
      </c>
      <c r="E39" s="145">
        <v>160.29859999999999</v>
      </c>
      <c r="F39" s="145">
        <v>4016.8654999999999</v>
      </c>
      <c r="G39" s="146">
        <f t="shared" si="0"/>
        <v>4441.0958000000001</v>
      </c>
    </row>
    <row r="40" spans="1:7" x14ac:dyDescent="0.25">
      <c r="A40" s="143">
        <v>44563</v>
      </c>
      <c r="B40" s="144">
        <v>12</v>
      </c>
      <c r="C40" s="145">
        <v>762.44820000000004</v>
      </c>
      <c r="D40" s="145">
        <v>7.1345999999999998</v>
      </c>
      <c r="E40" s="145">
        <v>306.77949999999998</v>
      </c>
      <c r="F40" s="145">
        <v>6282.2650999999996</v>
      </c>
      <c r="G40" s="146">
        <f t="shared" si="0"/>
        <v>7358.6273999999994</v>
      </c>
    </row>
    <row r="41" spans="1:7" x14ac:dyDescent="0.25">
      <c r="A41" s="143">
        <v>44563</v>
      </c>
      <c r="B41" s="144">
        <v>13</v>
      </c>
      <c r="C41" s="145">
        <v>1373.8049000000001</v>
      </c>
      <c r="D41" s="145">
        <v>11.7631</v>
      </c>
      <c r="E41" s="145">
        <v>235.5479</v>
      </c>
      <c r="F41" s="145">
        <v>5770.0379000000003</v>
      </c>
      <c r="G41" s="146">
        <f t="shared" si="0"/>
        <v>7391.1538</v>
      </c>
    </row>
    <row r="42" spans="1:7" x14ac:dyDescent="0.25">
      <c r="A42" s="143">
        <v>44563</v>
      </c>
      <c r="B42" s="144">
        <v>14</v>
      </c>
      <c r="C42" s="145">
        <v>834.93</v>
      </c>
      <c r="D42" s="145">
        <v>8.6603999999999992</v>
      </c>
      <c r="E42" s="145">
        <v>239.40719999999999</v>
      </c>
      <c r="F42" s="145">
        <v>5579.1670999999997</v>
      </c>
      <c r="G42" s="146">
        <f t="shared" si="0"/>
        <v>6662.1646999999994</v>
      </c>
    </row>
    <row r="43" spans="1:7" x14ac:dyDescent="0.25">
      <c r="A43" s="143">
        <v>44563</v>
      </c>
      <c r="B43" s="144">
        <v>15</v>
      </c>
      <c r="C43" s="145">
        <v>427.87200000000001</v>
      </c>
      <c r="D43" s="145">
        <v>6.016</v>
      </c>
      <c r="E43" s="145">
        <v>160.56710000000001</v>
      </c>
      <c r="F43" s="145">
        <v>4212.0213999999996</v>
      </c>
      <c r="G43" s="146">
        <f t="shared" si="0"/>
        <v>4806.4764999999998</v>
      </c>
    </row>
    <row r="44" spans="1:7" x14ac:dyDescent="0.25">
      <c r="A44" s="143">
        <v>44563</v>
      </c>
      <c r="B44" s="144">
        <v>16</v>
      </c>
      <c r="C44" s="145">
        <v>137.47200000000001</v>
      </c>
      <c r="D44" s="145">
        <v>2.4216000000000002</v>
      </c>
      <c r="E44" s="145">
        <v>85.862200000000001</v>
      </c>
      <c r="F44" s="145">
        <v>2433.6315</v>
      </c>
      <c r="G44" s="146">
        <f t="shared" si="0"/>
        <v>2659.3872999999999</v>
      </c>
    </row>
    <row r="45" spans="1:7" x14ac:dyDescent="0.25">
      <c r="A45" s="143">
        <v>44563</v>
      </c>
      <c r="B45" s="144">
        <v>17</v>
      </c>
      <c r="C45" s="145">
        <v>43.52</v>
      </c>
      <c r="D45" s="145">
        <v>0.79099999999999904</v>
      </c>
      <c r="E45" s="145">
        <v>10.1169999999999</v>
      </c>
      <c r="F45" s="145">
        <v>796.16200000000003</v>
      </c>
      <c r="G45" s="146">
        <f t="shared" si="0"/>
        <v>850.58999999999992</v>
      </c>
    </row>
    <row r="46" spans="1:7" x14ac:dyDescent="0.25">
      <c r="A46" s="143">
        <v>44563</v>
      </c>
      <c r="B46" s="144">
        <v>18</v>
      </c>
      <c r="C46" s="145">
        <v>2.048</v>
      </c>
      <c r="D46" s="145">
        <v>2.0400000000000001E-2</v>
      </c>
      <c r="E46" s="145">
        <v>2.64E-2</v>
      </c>
      <c r="F46" s="145">
        <v>8.6257999999999999</v>
      </c>
      <c r="G46" s="146">
        <f t="shared" si="0"/>
        <v>10.720600000000001</v>
      </c>
    </row>
    <row r="47" spans="1:7" x14ac:dyDescent="0.25">
      <c r="A47" s="143">
        <v>44563</v>
      </c>
      <c r="B47" s="144">
        <v>19</v>
      </c>
      <c r="C47" s="145">
        <v>2.4319999999999999</v>
      </c>
      <c r="D47" s="145">
        <v>2.0400000000000001E-2</v>
      </c>
      <c r="E47" s="145">
        <v>0</v>
      </c>
      <c r="F47" s="145">
        <v>0.18429999999999999</v>
      </c>
      <c r="G47" s="146">
        <f t="shared" si="0"/>
        <v>2.6366999999999998</v>
      </c>
    </row>
    <row r="48" spans="1:7" x14ac:dyDescent="0.25">
      <c r="A48" s="143">
        <v>44563</v>
      </c>
      <c r="B48" s="144">
        <v>20</v>
      </c>
      <c r="C48" s="145">
        <v>2.1120000000000001</v>
      </c>
      <c r="D48" s="145">
        <v>0</v>
      </c>
      <c r="E48" s="145">
        <v>6.0000000000000001E-3</v>
      </c>
      <c r="F48" s="145">
        <v>0.18429999999999999</v>
      </c>
      <c r="G48" s="146">
        <f t="shared" si="0"/>
        <v>2.3022999999999998</v>
      </c>
    </row>
    <row r="49" spans="1:7" x14ac:dyDescent="0.25">
      <c r="A49" s="143">
        <v>44563</v>
      </c>
      <c r="B49" s="144">
        <v>21</v>
      </c>
      <c r="C49" s="145">
        <v>2.6880000000000002</v>
      </c>
      <c r="D49" s="145">
        <v>0</v>
      </c>
      <c r="E49" s="145">
        <v>0</v>
      </c>
      <c r="F49" s="145">
        <v>0.1638</v>
      </c>
      <c r="G49" s="146">
        <f t="shared" si="0"/>
        <v>2.8518000000000003</v>
      </c>
    </row>
    <row r="50" spans="1:7" x14ac:dyDescent="0.25">
      <c r="A50" s="143">
        <v>44563</v>
      </c>
      <c r="B50" s="144">
        <v>22</v>
      </c>
      <c r="C50" s="145">
        <v>2.3039999999999998</v>
      </c>
      <c r="D50" s="145">
        <v>0</v>
      </c>
      <c r="E50" s="145">
        <v>6.0000000000000001E-3</v>
      </c>
      <c r="F50" s="145">
        <v>0.1638</v>
      </c>
      <c r="G50" s="146">
        <f t="shared" si="0"/>
        <v>2.4737999999999998</v>
      </c>
    </row>
    <row r="51" spans="1:7" x14ac:dyDescent="0.25">
      <c r="A51" s="143">
        <v>44563</v>
      </c>
      <c r="B51" s="144">
        <v>23</v>
      </c>
      <c r="C51" s="145">
        <v>2.8159999999999998</v>
      </c>
      <c r="D51" s="145">
        <v>0.1023</v>
      </c>
      <c r="E51" s="145">
        <v>0</v>
      </c>
      <c r="F51" s="145">
        <v>0.18429999999999999</v>
      </c>
      <c r="G51" s="146">
        <f t="shared" si="0"/>
        <v>3.1025999999999998</v>
      </c>
    </row>
    <row r="52" spans="1:7" x14ac:dyDescent="0.25">
      <c r="A52" s="143">
        <v>44563</v>
      </c>
      <c r="B52" s="144">
        <v>24</v>
      </c>
      <c r="C52" s="145">
        <v>2.56</v>
      </c>
      <c r="D52" s="145">
        <v>0.40960000000000002</v>
      </c>
      <c r="E52" s="145">
        <v>0</v>
      </c>
      <c r="F52" s="145">
        <v>0.18429999999999999</v>
      </c>
      <c r="G52" s="146">
        <f t="shared" si="0"/>
        <v>3.1539000000000001</v>
      </c>
    </row>
    <row r="53" spans="1:7" x14ac:dyDescent="0.25">
      <c r="A53" s="143">
        <v>44564</v>
      </c>
      <c r="B53" s="144">
        <v>1</v>
      </c>
      <c r="C53" s="145">
        <v>2.4321999999999999</v>
      </c>
      <c r="D53" s="145">
        <v>1.6998</v>
      </c>
      <c r="E53" s="145">
        <v>0</v>
      </c>
      <c r="F53" s="145">
        <v>0.1638</v>
      </c>
      <c r="G53" s="146">
        <f t="shared" si="0"/>
        <v>4.2957999999999998</v>
      </c>
    </row>
    <row r="54" spans="1:7" x14ac:dyDescent="0.25">
      <c r="A54" s="143">
        <v>44564</v>
      </c>
      <c r="B54" s="144">
        <v>2</v>
      </c>
      <c r="C54" s="145">
        <v>2.75219999999999</v>
      </c>
      <c r="D54" s="145">
        <v>1.966</v>
      </c>
      <c r="E54" s="145">
        <v>6.0000000000000001E-3</v>
      </c>
      <c r="F54" s="145">
        <v>0.18429999999999999</v>
      </c>
      <c r="G54" s="146">
        <f t="shared" si="0"/>
        <v>4.9084999999999903</v>
      </c>
    </row>
    <row r="55" spans="1:7" x14ac:dyDescent="0.25">
      <c r="A55" s="143">
        <v>44564</v>
      </c>
      <c r="B55" s="144">
        <v>3</v>
      </c>
      <c r="C55" s="145">
        <v>2.0482</v>
      </c>
      <c r="D55" s="145">
        <v>1.536</v>
      </c>
      <c r="E55" s="145">
        <v>0</v>
      </c>
      <c r="F55" s="145">
        <v>0.1638</v>
      </c>
      <c r="G55" s="146">
        <f t="shared" si="0"/>
        <v>3.7480000000000002</v>
      </c>
    </row>
    <row r="56" spans="1:7" x14ac:dyDescent="0.25">
      <c r="A56" s="143">
        <v>44564</v>
      </c>
      <c r="B56" s="144">
        <v>4</v>
      </c>
      <c r="C56" s="145">
        <v>3.3525</v>
      </c>
      <c r="D56" s="145">
        <v>1.536</v>
      </c>
      <c r="E56" s="145">
        <v>0</v>
      </c>
      <c r="F56" s="145">
        <v>0.18429999999999999</v>
      </c>
      <c r="G56" s="146">
        <f t="shared" si="0"/>
        <v>5.0728000000000009</v>
      </c>
    </row>
    <row r="57" spans="1:7" x14ac:dyDescent="0.25">
      <c r="A57" s="143">
        <v>44564</v>
      </c>
      <c r="B57" s="144">
        <v>5</v>
      </c>
      <c r="C57" s="145">
        <v>3.1515</v>
      </c>
      <c r="D57" s="145">
        <v>1.3515999999999999</v>
      </c>
      <c r="E57" s="145">
        <v>0</v>
      </c>
      <c r="F57" s="145">
        <v>3.8E-3</v>
      </c>
      <c r="G57" s="146">
        <f t="shared" si="0"/>
        <v>4.5068999999999999</v>
      </c>
    </row>
    <row r="58" spans="1:7" x14ac:dyDescent="0.25">
      <c r="A58" s="143">
        <v>44564</v>
      </c>
      <c r="B58" s="144">
        <v>6</v>
      </c>
      <c r="C58" s="145">
        <v>2.6315</v>
      </c>
      <c r="D58" s="145">
        <v>1.0239</v>
      </c>
      <c r="E58" s="145">
        <v>6.0000000000000001E-3</v>
      </c>
      <c r="F58" s="145">
        <v>0.18429999999999999</v>
      </c>
      <c r="G58" s="146">
        <f t="shared" si="0"/>
        <v>3.8456999999999999</v>
      </c>
    </row>
    <row r="59" spans="1:7" x14ac:dyDescent="0.25">
      <c r="A59" s="143">
        <v>44564</v>
      </c>
      <c r="B59" s="144">
        <v>7</v>
      </c>
      <c r="C59" s="145">
        <v>2.7515000000000001</v>
      </c>
      <c r="D59" s="145">
        <v>1.2491999999999901</v>
      </c>
      <c r="E59" s="145">
        <v>0</v>
      </c>
      <c r="F59" s="145">
        <v>0.1638</v>
      </c>
      <c r="G59" s="146">
        <f t="shared" si="0"/>
        <v>4.1644999999999905</v>
      </c>
    </row>
    <row r="60" spans="1:7" x14ac:dyDescent="0.25">
      <c r="A60" s="143">
        <v>44564</v>
      </c>
      <c r="B60" s="144">
        <v>8</v>
      </c>
      <c r="C60" s="145">
        <v>2.5205000000000002</v>
      </c>
      <c r="D60" s="145">
        <v>1.2287999999999999</v>
      </c>
      <c r="E60" s="145">
        <v>6.0000000000000001E-3</v>
      </c>
      <c r="F60" s="145">
        <v>0.20469999999999999</v>
      </c>
      <c r="G60" s="146">
        <f t="shared" si="0"/>
        <v>3.9599999999999995</v>
      </c>
    </row>
    <row r="61" spans="1:7" x14ac:dyDescent="0.25">
      <c r="A61" s="143">
        <v>44564</v>
      </c>
      <c r="B61" s="144">
        <v>9</v>
      </c>
      <c r="C61" s="145">
        <v>24.667999999999999</v>
      </c>
      <c r="D61" s="145">
        <v>1.2108000000000001</v>
      </c>
      <c r="E61" s="145">
        <v>9.18189999999999</v>
      </c>
      <c r="F61" s="145">
        <v>622.15920000000006</v>
      </c>
      <c r="G61" s="146">
        <f t="shared" si="0"/>
        <v>657.21990000000005</v>
      </c>
    </row>
    <row r="62" spans="1:7" x14ac:dyDescent="0.25">
      <c r="A62" s="143">
        <v>44564</v>
      </c>
      <c r="B62" s="144">
        <v>10</v>
      </c>
      <c r="C62" s="145">
        <v>559.05430000000001</v>
      </c>
      <c r="D62" s="145">
        <v>4.9150999999999998</v>
      </c>
      <c r="E62" s="145">
        <v>85.037599999999998</v>
      </c>
      <c r="F62" s="145">
        <v>2770.5585000000001</v>
      </c>
      <c r="G62" s="146">
        <f t="shared" si="0"/>
        <v>3419.5655000000002</v>
      </c>
    </row>
    <row r="63" spans="1:7" x14ac:dyDescent="0.25">
      <c r="A63" s="143">
        <v>44564</v>
      </c>
      <c r="B63" s="144">
        <v>11</v>
      </c>
      <c r="C63" s="145">
        <v>1764.2907</v>
      </c>
      <c r="D63" s="145">
        <v>10.8977</v>
      </c>
      <c r="E63" s="145">
        <v>410.269399999999</v>
      </c>
      <c r="F63" s="145">
        <v>7379.6490000000003</v>
      </c>
      <c r="G63" s="146">
        <f t="shared" si="0"/>
        <v>9565.1067999999996</v>
      </c>
    </row>
    <row r="64" spans="1:7" x14ac:dyDescent="0.25">
      <c r="A64" s="143">
        <v>44564</v>
      </c>
      <c r="B64" s="144">
        <v>12</v>
      </c>
      <c r="C64" s="145">
        <v>2880.3665000000001</v>
      </c>
      <c r="D64" s="145">
        <v>15.078199999999899</v>
      </c>
      <c r="E64" s="145">
        <v>373.56979999999999</v>
      </c>
      <c r="F64" s="145">
        <v>6755.9871999999996</v>
      </c>
      <c r="G64" s="146">
        <f t="shared" si="0"/>
        <v>10025.001700000001</v>
      </c>
    </row>
    <row r="65" spans="1:7" x14ac:dyDescent="0.25">
      <c r="A65" s="143">
        <v>44564</v>
      </c>
      <c r="B65" s="144">
        <v>13</v>
      </c>
      <c r="C65" s="145">
        <v>3144.2383</v>
      </c>
      <c r="D65" s="145">
        <v>16.153500000000001</v>
      </c>
      <c r="E65" s="145">
        <v>231.97030000000001</v>
      </c>
      <c r="F65" s="145">
        <v>5466.7536</v>
      </c>
      <c r="G65" s="146">
        <f t="shared" si="0"/>
        <v>8859.1157000000003</v>
      </c>
    </row>
    <row r="66" spans="1:7" x14ac:dyDescent="0.25">
      <c r="A66" s="143">
        <v>44564</v>
      </c>
      <c r="B66" s="144">
        <v>14</v>
      </c>
      <c r="C66" s="145">
        <v>2618.2831000000001</v>
      </c>
      <c r="D66" s="145">
        <v>17.032499999999999</v>
      </c>
      <c r="E66" s="145">
        <v>176.2227</v>
      </c>
      <c r="F66" s="145">
        <v>4367.2457999999997</v>
      </c>
      <c r="G66" s="146">
        <f t="shared" si="0"/>
        <v>7178.7840999999989</v>
      </c>
    </row>
    <row r="67" spans="1:7" x14ac:dyDescent="0.25">
      <c r="A67" s="143">
        <v>44564</v>
      </c>
      <c r="B67" s="144">
        <v>15</v>
      </c>
      <c r="C67" s="145">
        <v>2165.6680999999999</v>
      </c>
      <c r="D67" s="145">
        <v>16.305399999999999</v>
      </c>
      <c r="E67" s="145">
        <v>130.42609999999999</v>
      </c>
      <c r="F67" s="145">
        <v>3228.5250000000001</v>
      </c>
      <c r="G67" s="146">
        <f t="shared" si="0"/>
        <v>5540.9246000000003</v>
      </c>
    </row>
    <row r="68" spans="1:7" x14ac:dyDescent="0.25">
      <c r="A68" s="143">
        <v>44564</v>
      </c>
      <c r="B68" s="144">
        <v>16</v>
      </c>
      <c r="C68" s="145">
        <v>2115.1804999999999</v>
      </c>
      <c r="D68" s="145">
        <v>12.166600000000001</v>
      </c>
      <c r="E68" s="145">
        <v>85.1554</v>
      </c>
      <c r="F68" s="145">
        <v>2109.9321</v>
      </c>
      <c r="G68" s="146">
        <f t="shared" si="0"/>
        <v>4322.4346000000005</v>
      </c>
    </row>
    <row r="69" spans="1:7" x14ac:dyDescent="0.25">
      <c r="A69" s="143">
        <v>44564</v>
      </c>
      <c r="B69" s="144">
        <v>17</v>
      </c>
      <c r="C69" s="145">
        <v>572.18299999999999</v>
      </c>
      <c r="D69" s="145">
        <v>4.6436999999999999</v>
      </c>
      <c r="E69" s="145">
        <v>17.0502</v>
      </c>
      <c r="F69" s="145">
        <v>777.51859999999999</v>
      </c>
      <c r="G69" s="146">
        <f t="shared" si="0"/>
        <v>1371.3955000000001</v>
      </c>
    </row>
    <row r="70" spans="1:7" x14ac:dyDescent="0.25">
      <c r="A70" s="143">
        <v>44564</v>
      </c>
      <c r="B70" s="144">
        <v>18</v>
      </c>
      <c r="C70" s="145">
        <v>6.2575000000000003</v>
      </c>
      <c r="D70" s="145">
        <v>1.3106</v>
      </c>
      <c r="E70" s="145">
        <v>2.0500000000000001E-2</v>
      </c>
      <c r="F70" s="145">
        <v>19.850200000000001</v>
      </c>
      <c r="G70" s="146">
        <f t="shared" ref="G70:G133" si="1">+SUM(C70:F70)</f>
        <v>27.438800000000001</v>
      </c>
    </row>
    <row r="71" spans="1:7" x14ac:dyDescent="0.25">
      <c r="A71" s="143">
        <v>44564</v>
      </c>
      <c r="B71" s="144">
        <v>19</v>
      </c>
      <c r="C71" s="145">
        <v>2.9064999999999999</v>
      </c>
      <c r="D71" s="145">
        <v>1.2492000000000001</v>
      </c>
      <c r="E71" s="145">
        <v>6.0000000000000001E-3</v>
      </c>
      <c r="F71" s="145">
        <v>0.18429999999999999</v>
      </c>
      <c r="G71" s="146">
        <f t="shared" si="1"/>
        <v>4.3460000000000001</v>
      </c>
    </row>
    <row r="72" spans="1:7" x14ac:dyDescent="0.25">
      <c r="A72" s="143">
        <v>44564</v>
      </c>
      <c r="B72" s="144">
        <v>20</v>
      </c>
      <c r="C72" s="145">
        <v>2.5592999999999999</v>
      </c>
      <c r="D72" s="145">
        <v>1.0853999999999999</v>
      </c>
      <c r="E72" s="145">
        <v>0</v>
      </c>
      <c r="F72" s="145">
        <v>0.1638</v>
      </c>
      <c r="G72" s="146">
        <f t="shared" si="1"/>
        <v>3.8085</v>
      </c>
    </row>
    <row r="73" spans="1:7" x14ac:dyDescent="0.25">
      <c r="A73" s="143">
        <v>44564</v>
      </c>
      <c r="B73" s="144">
        <v>21</v>
      </c>
      <c r="C73" s="145">
        <v>3.0838000000000001</v>
      </c>
      <c r="D73" s="145">
        <v>1.2491999999999901</v>
      </c>
      <c r="E73" s="145">
        <v>0</v>
      </c>
      <c r="F73" s="145">
        <v>0.18429999999999999</v>
      </c>
      <c r="G73" s="146">
        <f t="shared" si="1"/>
        <v>4.5172999999999908</v>
      </c>
    </row>
    <row r="74" spans="1:7" x14ac:dyDescent="0.25">
      <c r="A74" s="143">
        <v>44564</v>
      </c>
      <c r="B74" s="144">
        <v>22</v>
      </c>
      <c r="C74" s="145">
        <v>5.8240999999999996</v>
      </c>
      <c r="D74" s="145">
        <v>1.2697000000000001</v>
      </c>
      <c r="E74" s="145">
        <v>0</v>
      </c>
      <c r="F74" s="145">
        <v>0.18179999999999999</v>
      </c>
      <c r="G74" s="146">
        <f t="shared" si="1"/>
        <v>7.2755999999999998</v>
      </c>
    </row>
    <row r="75" spans="1:7" x14ac:dyDescent="0.25">
      <c r="A75" s="143">
        <v>44564</v>
      </c>
      <c r="B75" s="144">
        <v>23</v>
      </c>
      <c r="C75" s="145">
        <v>7.3666</v>
      </c>
      <c r="D75" s="145">
        <v>1.1877</v>
      </c>
      <c r="E75" s="145">
        <v>0</v>
      </c>
      <c r="F75" s="145">
        <v>0.1638</v>
      </c>
      <c r="G75" s="146">
        <f t="shared" si="1"/>
        <v>8.7180999999999997</v>
      </c>
    </row>
    <row r="76" spans="1:7" x14ac:dyDescent="0.25">
      <c r="A76" s="143">
        <v>44564</v>
      </c>
      <c r="B76" s="144">
        <v>24</v>
      </c>
      <c r="C76" s="145">
        <v>8.3735999999999997</v>
      </c>
      <c r="D76" s="145">
        <v>2.1093999999999999</v>
      </c>
      <c r="E76" s="145">
        <v>0</v>
      </c>
      <c r="F76" s="145">
        <v>0.18429999999999999</v>
      </c>
      <c r="G76" s="146">
        <f t="shared" si="1"/>
        <v>10.667300000000001</v>
      </c>
    </row>
    <row r="77" spans="1:7" x14ac:dyDescent="0.25">
      <c r="A77" s="143">
        <v>44565</v>
      </c>
      <c r="B77" s="144">
        <v>1</v>
      </c>
      <c r="C77" s="145">
        <v>8.6001999999999992</v>
      </c>
      <c r="D77" s="145">
        <v>1.7612000000000001</v>
      </c>
      <c r="E77" s="145">
        <v>6.0000000000000001E-3</v>
      </c>
      <c r="F77" s="145">
        <v>0.1638</v>
      </c>
      <c r="G77" s="146">
        <f t="shared" si="1"/>
        <v>10.5312</v>
      </c>
    </row>
    <row r="78" spans="1:7" x14ac:dyDescent="0.25">
      <c r="A78" s="143">
        <v>44565</v>
      </c>
      <c r="B78" s="144">
        <v>2</v>
      </c>
      <c r="C78" s="145">
        <v>4.4471999999999996</v>
      </c>
      <c r="D78" s="145">
        <v>1.8431</v>
      </c>
      <c r="E78" s="145">
        <v>0</v>
      </c>
      <c r="F78" s="145">
        <v>0.18429999999999999</v>
      </c>
      <c r="G78" s="146">
        <f t="shared" si="1"/>
        <v>6.4745999999999997</v>
      </c>
    </row>
    <row r="79" spans="1:7" x14ac:dyDescent="0.25">
      <c r="A79" s="143">
        <v>44565</v>
      </c>
      <c r="B79" s="144">
        <v>3</v>
      </c>
      <c r="C79" s="145">
        <v>4.8231999999999999</v>
      </c>
      <c r="D79" s="145">
        <v>1.7612000000000001</v>
      </c>
      <c r="E79" s="145">
        <v>0</v>
      </c>
      <c r="F79" s="145">
        <v>0.1638</v>
      </c>
      <c r="G79" s="146">
        <f t="shared" si="1"/>
        <v>6.7482000000000006</v>
      </c>
    </row>
    <row r="80" spans="1:7" x14ac:dyDescent="0.25">
      <c r="A80" s="143">
        <v>44565</v>
      </c>
      <c r="B80" s="144">
        <v>4</v>
      </c>
      <c r="C80" s="145">
        <v>6.7191999999999998</v>
      </c>
      <c r="D80" s="145">
        <v>0.14319999999999999</v>
      </c>
      <c r="E80" s="145">
        <v>0</v>
      </c>
      <c r="F80" s="145">
        <v>2.4299999999999999E-2</v>
      </c>
      <c r="G80" s="146">
        <f t="shared" si="1"/>
        <v>6.8867000000000003</v>
      </c>
    </row>
    <row r="81" spans="1:7" x14ac:dyDescent="0.25">
      <c r="A81" s="143">
        <v>44565</v>
      </c>
      <c r="B81" s="144">
        <v>5</v>
      </c>
      <c r="C81" s="145">
        <v>9.6112000000000002</v>
      </c>
      <c r="D81" s="145">
        <v>0.12280000000000001</v>
      </c>
      <c r="E81" s="145">
        <v>0</v>
      </c>
      <c r="F81" s="145">
        <v>0.18429999999999999</v>
      </c>
      <c r="G81" s="146">
        <f t="shared" si="1"/>
        <v>9.9183000000000003</v>
      </c>
    </row>
    <row r="82" spans="1:7" x14ac:dyDescent="0.25">
      <c r="A82" s="143">
        <v>44565</v>
      </c>
      <c r="B82" s="144">
        <v>6</v>
      </c>
      <c r="C82" s="145">
        <v>11.6261999999999</v>
      </c>
      <c r="D82" s="145">
        <v>1.1878</v>
      </c>
      <c r="E82" s="145">
        <v>0</v>
      </c>
      <c r="F82" s="145">
        <v>0.1638</v>
      </c>
      <c r="G82" s="146">
        <f t="shared" si="1"/>
        <v>12.977799999999899</v>
      </c>
    </row>
    <row r="83" spans="1:7" x14ac:dyDescent="0.25">
      <c r="A83" s="143">
        <v>44565</v>
      </c>
      <c r="B83" s="144">
        <v>7</v>
      </c>
      <c r="C83" s="145">
        <v>8.1392000000000007</v>
      </c>
      <c r="D83" s="145">
        <v>1.1468</v>
      </c>
      <c r="E83" s="145">
        <v>0</v>
      </c>
      <c r="F83" s="145">
        <v>0.18429999999999999</v>
      </c>
      <c r="G83" s="146">
        <f t="shared" si="1"/>
        <v>9.4703000000000017</v>
      </c>
    </row>
    <row r="84" spans="1:7" x14ac:dyDescent="0.25">
      <c r="A84" s="143">
        <v>44565</v>
      </c>
      <c r="B84" s="144">
        <v>8</v>
      </c>
      <c r="C84" s="145">
        <v>8.4901999999999997</v>
      </c>
      <c r="D84" s="145">
        <v>0.83960000000000001</v>
      </c>
      <c r="E84" s="145">
        <v>0</v>
      </c>
      <c r="F84" s="145">
        <v>0.1638</v>
      </c>
      <c r="G84" s="146">
        <f t="shared" si="1"/>
        <v>9.4936000000000007</v>
      </c>
    </row>
    <row r="85" spans="1:7" x14ac:dyDescent="0.25">
      <c r="A85" s="143">
        <v>44565</v>
      </c>
      <c r="B85" s="144">
        <v>9</v>
      </c>
      <c r="C85" s="145">
        <v>8.3119999999999994</v>
      </c>
      <c r="D85" s="145">
        <v>0.88060000000000005</v>
      </c>
      <c r="E85" s="145">
        <v>1.9083999999999901</v>
      </c>
      <c r="F85" s="145">
        <v>213.31530000000001</v>
      </c>
      <c r="G85" s="146">
        <f t="shared" si="1"/>
        <v>224.41630000000001</v>
      </c>
    </row>
    <row r="86" spans="1:7" x14ac:dyDescent="0.25">
      <c r="A86" s="143">
        <v>44565</v>
      </c>
      <c r="B86" s="144">
        <v>10</v>
      </c>
      <c r="C86" s="145">
        <v>17.1068</v>
      </c>
      <c r="D86" s="145">
        <v>0.9446</v>
      </c>
      <c r="E86" s="145">
        <v>23.171499999999899</v>
      </c>
      <c r="F86" s="145">
        <v>1417.8023000000001</v>
      </c>
      <c r="G86" s="146">
        <f t="shared" si="1"/>
        <v>1459.0252</v>
      </c>
    </row>
    <row r="87" spans="1:7" x14ac:dyDescent="0.25">
      <c r="A87" s="143">
        <v>44565</v>
      </c>
      <c r="B87" s="144">
        <v>11</v>
      </c>
      <c r="C87" s="145">
        <v>72.079300000000003</v>
      </c>
      <c r="D87" s="145">
        <v>1.4180999999999999</v>
      </c>
      <c r="E87" s="145">
        <v>71.445499999999996</v>
      </c>
      <c r="F87" s="145">
        <v>3041.1824999999999</v>
      </c>
      <c r="G87" s="146">
        <f t="shared" si="1"/>
        <v>3186.1253999999999</v>
      </c>
    </row>
    <row r="88" spans="1:7" x14ac:dyDescent="0.25">
      <c r="A88" s="143">
        <v>44565</v>
      </c>
      <c r="B88" s="144">
        <v>12</v>
      </c>
      <c r="C88" s="145">
        <v>206.12280000000001</v>
      </c>
      <c r="D88" s="145">
        <v>1.9121999999999999</v>
      </c>
      <c r="E88" s="145">
        <v>159.0472</v>
      </c>
      <c r="F88" s="145">
        <v>4700.2374</v>
      </c>
      <c r="G88" s="146">
        <f t="shared" si="1"/>
        <v>5067.3195999999998</v>
      </c>
    </row>
    <row r="89" spans="1:7" x14ac:dyDescent="0.25">
      <c r="A89" s="143">
        <v>44565</v>
      </c>
      <c r="B89" s="144">
        <v>13</v>
      </c>
      <c r="C89" s="145">
        <v>444.4864</v>
      </c>
      <c r="D89" s="145">
        <v>1.8483000000000001</v>
      </c>
      <c r="E89" s="145">
        <v>155.29179999999999</v>
      </c>
      <c r="F89" s="145">
        <v>5048.5645999999997</v>
      </c>
      <c r="G89" s="146">
        <f t="shared" si="1"/>
        <v>5650.1911</v>
      </c>
    </row>
    <row r="90" spans="1:7" x14ac:dyDescent="0.25">
      <c r="A90" s="143">
        <v>44565</v>
      </c>
      <c r="B90" s="144">
        <v>14</v>
      </c>
      <c r="C90" s="145">
        <v>831.18309999999997</v>
      </c>
      <c r="D90" s="145">
        <v>2.6366999999999998</v>
      </c>
      <c r="E90" s="145">
        <v>123.3707</v>
      </c>
      <c r="F90" s="145">
        <v>4376.8281999999999</v>
      </c>
      <c r="G90" s="146">
        <f t="shared" si="1"/>
        <v>5334.0186999999996</v>
      </c>
    </row>
    <row r="91" spans="1:7" x14ac:dyDescent="0.25">
      <c r="A91" s="143">
        <v>44565</v>
      </c>
      <c r="B91" s="144">
        <v>15</v>
      </c>
      <c r="C91" s="145">
        <v>539.50220000000002</v>
      </c>
      <c r="D91" s="145">
        <v>2.7263999999999999</v>
      </c>
      <c r="E91" s="145">
        <v>84.176100000000005</v>
      </c>
      <c r="F91" s="145">
        <v>3481.9436000000001</v>
      </c>
      <c r="G91" s="146">
        <f t="shared" si="1"/>
        <v>4108.3482999999997</v>
      </c>
    </row>
    <row r="92" spans="1:7" x14ac:dyDescent="0.25">
      <c r="A92" s="143">
        <v>44565</v>
      </c>
      <c r="B92" s="144">
        <v>16</v>
      </c>
      <c r="C92" s="145">
        <v>136.10900000000001</v>
      </c>
      <c r="D92" s="145">
        <v>2.1246999999999998</v>
      </c>
      <c r="E92" s="145">
        <v>50.4345</v>
      </c>
      <c r="F92" s="145">
        <v>2283.9151000000002</v>
      </c>
      <c r="G92" s="146">
        <f t="shared" si="1"/>
        <v>2472.5833000000002</v>
      </c>
    </row>
    <row r="93" spans="1:7" x14ac:dyDescent="0.25">
      <c r="A93" s="143">
        <v>44565</v>
      </c>
      <c r="B93" s="144">
        <v>17</v>
      </c>
      <c r="C93" s="145">
        <v>12.940799999999999</v>
      </c>
      <c r="D93" s="145">
        <v>1.5206</v>
      </c>
      <c r="E93" s="145">
        <v>11.834899999999999</v>
      </c>
      <c r="F93" s="145">
        <v>745.33579999999995</v>
      </c>
      <c r="G93" s="146">
        <f t="shared" si="1"/>
        <v>771.63209999999992</v>
      </c>
    </row>
    <row r="94" spans="1:7" x14ac:dyDescent="0.25">
      <c r="A94" s="143">
        <v>44565</v>
      </c>
      <c r="B94" s="144">
        <v>18</v>
      </c>
      <c r="C94" s="145">
        <v>1.0931999999999999</v>
      </c>
      <c r="D94" s="145">
        <v>0.92159999999999997</v>
      </c>
      <c r="E94" s="145">
        <v>0</v>
      </c>
      <c r="F94" s="145">
        <v>8.9417000000000009</v>
      </c>
      <c r="G94" s="146">
        <f t="shared" si="1"/>
        <v>10.956500000000002</v>
      </c>
    </row>
    <row r="95" spans="1:7" x14ac:dyDescent="0.25">
      <c r="A95" s="143">
        <v>44565</v>
      </c>
      <c r="B95" s="144">
        <v>19</v>
      </c>
      <c r="C95" s="145">
        <v>0.55720000000000003</v>
      </c>
      <c r="D95" s="145">
        <v>0.90100000000000002</v>
      </c>
      <c r="E95" s="145">
        <v>6.0000000000000001E-3</v>
      </c>
      <c r="F95" s="145">
        <v>0.1638</v>
      </c>
      <c r="G95" s="146">
        <f t="shared" si="1"/>
        <v>1.6280000000000001</v>
      </c>
    </row>
    <row r="96" spans="1:7" x14ac:dyDescent="0.25">
      <c r="A96" s="143">
        <v>44565</v>
      </c>
      <c r="B96" s="144">
        <v>20</v>
      </c>
      <c r="C96" s="145">
        <v>1.0611999999999999</v>
      </c>
      <c r="D96" s="145">
        <v>0.65529999999999999</v>
      </c>
      <c r="E96" s="145">
        <v>0</v>
      </c>
      <c r="F96" s="145">
        <v>0.18429999999999999</v>
      </c>
      <c r="G96" s="146">
        <f t="shared" si="1"/>
        <v>1.9007999999999998</v>
      </c>
    </row>
    <row r="97" spans="1:7" x14ac:dyDescent="0.25">
      <c r="A97" s="143">
        <v>44565</v>
      </c>
      <c r="B97" s="144">
        <v>21</v>
      </c>
      <c r="C97" s="145">
        <v>0.70120000000000005</v>
      </c>
      <c r="D97" s="145">
        <v>0.96239999999999903</v>
      </c>
      <c r="E97" s="145">
        <v>0</v>
      </c>
      <c r="F97" s="145">
        <v>0.1638</v>
      </c>
      <c r="G97" s="146">
        <f t="shared" si="1"/>
        <v>1.827399999999999</v>
      </c>
    </row>
    <row r="98" spans="1:7" x14ac:dyDescent="0.25">
      <c r="A98" s="143">
        <v>44565</v>
      </c>
      <c r="B98" s="144">
        <v>22</v>
      </c>
      <c r="C98" s="145">
        <v>1.3222</v>
      </c>
      <c r="D98" s="145">
        <v>0.88060000000000005</v>
      </c>
      <c r="E98" s="145">
        <v>6.0000000000000001E-3</v>
      </c>
      <c r="F98" s="145">
        <v>0.18429999999999999</v>
      </c>
      <c r="G98" s="146">
        <f t="shared" si="1"/>
        <v>2.3930999999999996</v>
      </c>
    </row>
    <row r="99" spans="1:7" x14ac:dyDescent="0.25">
      <c r="A99" s="143">
        <v>44565</v>
      </c>
      <c r="B99" s="144">
        <v>23</v>
      </c>
      <c r="C99" s="145">
        <v>0.7792</v>
      </c>
      <c r="D99" s="145">
        <v>0.83960000000000001</v>
      </c>
      <c r="E99" s="145">
        <v>0</v>
      </c>
      <c r="F99" s="145">
        <v>0.1799</v>
      </c>
      <c r="G99" s="146">
        <f t="shared" si="1"/>
        <v>1.7987</v>
      </c>
    </row>
    <row r="100" spans="1:7" x14ac:dyDescent="0.25">
      <c r="A100" s="143">
        <v>44565</v>
      </c>
      <c r="B100" s="144">
        <v>24</v>
      </c>
      <c r="C100" s="145">
        <v>1.5782</v>
      </c>
      <c r="D100" s="145">
        <v>0.94199999999999995</v>
      </c>
      <c r="E100" s="145">
        <v>0</v>
      </c>
      <c r="F100" s="145">
        <v>0.18429999999999999</v>
      </c>
      <c r="G100" s="146">
        <f t="shared" si="1"/>
        <v>2.7044999999999999</v>
      </c>
    </row>
    <row r="101" spans="1:7" x14ac:dyDescent="0.25">
      <c r="A101" s="143">
        <v>44566</v>
      </c>
      <c r="B101" s="144">
        <v>1</v>
      </c>
      <c r="C101" s="145">
        <v>2.4024999999999999</v>
      </c>
      <c r="D101" s="145">
        <v>1.1059000000000001</v>
      </c>
      <c r="E101" s="145">
        <v>0</v>
      </c>
      <c r="F101" s="145">
        <v>0.1638</v>
      </c>
      <c r="G101" s="146">
        <f t="shared" si="1"/>
        <v>3.6722000000000001</v>
      </c>
    </row>
    <row r="102" spans="1:7" x14ac:dyDescent="0.25">
      <c r="A102" s="143">
        <v>44566</v>
      </c>
      <c r="B102" s="144">
        <v>2</v>
      </c>
      <c r="C102" s="145">
        <v>2.8925000000000001</v>
      </c>
      <c r="D102" s="145">
        <v>1.2081999999999999</v>
      </c>
      <c r="E102" s="145">
        <v>0</v>
      </c>
      <c r="F102" s="145">
        <v>0.18429999999999999</v>
      </c>
      <c r="G102" s="146">
        <f t="shared" si="1"/>
        <v>4.2850000000000001</v>
      </c>
    </row>
    <row r="103" spans="1:7" x14ac:dyDescent="0.25">
      <c r="A103" s="143">
        <v>44566</v>
      </c>
      <c r="B103" s="144">
        <v>3</v>
      </c>
      <c r="C103" s="145">
        <v>2.2524999999999999</v>
      </c>
      <c r="D103" s="145">
        <v>1.1059000000000001</v>
      </c>
      <c r="E103" s="145">
        <v>0</v>
      </c>
      <c r="F103" s="145">
        <v>0.16850000000000001</v>
      </c>
      <c r="G103" s="146">
        <f t="shared" si="1"/>
        <v>3.5268999999999999</v>
      </c>
    </row>
    <row r="104" spans="1:7" x14ac:dyDescent="0.25">
      <c r="A104" s="143">
        <v>44566</v>
      </c>
      <c r="B104" s="144">
        <v>4</v>
      </c>
      <c r="C104" s="145">
        <v>2.6282000000000001</v>
      </c>
      <c r="D104" s="145">
        <v>1.1059000000000001</v>
      </c>
      <c r="E104" s="145">
        <v>6.0000000000000001E-3</v>
      </c>
      <c r="F104" s="145">
        <v>2.4299999999999999E-2</v>
      </c>
      <c r="G104" s="146">
        <f t="shared" si="1"/>
        <v>3.7644000000000002</v>
      </c>
    </row>
    <row r="105" spans="1:7" x14ac:dyDescent="0.25">
      <c r="A105" s="143">
        <v>44566</v>
      </c>
      <c r="B105" s="144">
        <v>5</v>
      </c>
      <c r="C105" s="145">
        <v>3.4371999999999998</v>
      </c>
      <c r="D105" s="145">
        <v>1.6382999999999901</v>
      </c>
      <c r="E105" s="145">
        <v>0</v>
      </c>
      <c r="F105" s="145">
        <v>0.1966</v>
      </c>
      <c r="G105" s="146">
        <f t="shared" si="1"/>
        <v>5.2720999999999902</v>
      </c>
    </row>
    <row r="106" spans="1:7" x14ac:dyDescent="0.25">
      <c r="A106" s="143">
        <v>44566</v>
      </c>
      <c r="B106" s="144">
        <v>6</v>
      </c>
      <c r="C106" s="145">
        <v>11.2912</v>
      </c>
      <c r="D106" s="145">
        <v>1.8022</v>
      </c>
      <c r="E106" s="145">
        <v>0</v>
      </c>
      <c r="F106" s="145">
        <v>0.1668</v>
      </c>
      <c r="G106" s="146">
        <f t="shared" si="1"/>
        <v>13.260199999999999</v>
      </c>
    </row>
    <row r="107" spans="1:7" x14ac:dyDescent="0.25">
      <c r="A107" s="143">
        <v>44566</v>
      </c>
      <c r="B107" s="144">
        <v>7</v>
      </c>
      <c r="C107" s="145">
        <v>11.840199999999999</v>
      </c>
      <c r="D107" s="145">
        <v>1.8226</v>
      </c>
      <c r="E107" s="145">
        <v>0</v>
      </c>
      <c r="F107" s="145">
        <v>0.18739999999999901</v>
      </c>
      <c r="G107" s="146">
        <f t="shared" si="1"/>
        <v>13.850199999999997</v>
      </c>
    </row>
    <row r="108" spans="1:7" x14ac:dyDescent="0.25">
      <c r="A108" s="143">
        <v>44566</v>
      </c>
      <c r="B108" s="144">
        <v>8</v>
      </c>
      <c r="C108" s="145">
        <v>9.0927000000000007</v>
      </c>
      <c r="D108" s="145">
        <v>1.6384000000000001</v>
      </c>
      <c r="E108" s="145">
        <v>0</v>
      </c>
      <c r="F108" s="145">
        <v>0.18429999999999999</v>
      </c>
      <c r="G108" s="146">
        <f t="shared" si="1"/>
        <v>10.915400000000002</v>
      </c>
    </row>
    <row r="109" spans="1:7" x14ac:dyDescent="0.25">
      <c r="A109" s="143">
        <v>44566</v>
      </c>
      <c r="B109" s="144">
        <v>9</v>
      </c>
      <c r="C109" s="145">
        <v>10.064399999999999</v>
      </c>
      <c r="D109" s="145">
        <v>1.7865</v>
      </c>
      <c r="E109" s="145">
        <v>3.4087999999999998</v>
      </c>
      <c r="F109" s="145">
        <v>232.51070000000001</v>
      </c>
      <c r="G109" s="146">
        <f t="shared" si="1"/>
        <v>247.77040000000002</v>
      </c>
    </row>
    <row r="110" spans="1:7" x14ac:dyDescent="0.25">
      <c r="A110" s="143">
        <v>44566</v>
      </c>
      <c r="B110" s="144">
        <v>10</v>
      </c>
      <c r="C110" s="145">
        <v>33.178400000000003</v>
      </c>
      <c r="D110" s="145">
        <v>2.9236</v>
      </c>
      <c r="E110" s="145">
        <v>27.519099999999899</v>
      </c>
      <c r="F110" s="145">
        <v>1336.0726999999999</v>
      </c>
      <c r="G110" s="146">
        <f t="shared" si="1"/>
        <v>1399.6937999999998</v>
      </c>
    </row>
    <row r="111" spans="1:7" x14ac:dyDescent="0.25">
      <c r="A111" s="143">
        <v>44566</v>
      </c>
      <c r="B111" s="144">
        <v>11</v>
      </c>
      <c r="C111" s="145">
        <v>329.4375</v>
      </c>
      <c r="D111" s="145">
        <v>6.6813000000000002</v>
      </c>
      <c r="E111" s="145">
        <v>75.767700000000005</v>
      </c>
      <c r="F111" s="145">
        <v>2838.1759999999999</v>
      </c>
      <c r="G111" s="146">
        <f t="shared" si="1"/>
        <v>3250.0625</v>
      </c>
    </row>
    <row r="112" spans="1:7" x14ac:dyDescent="0.25">
      <c r="A112" s="143">
        <v>44566</v>
      </c>
      <c r="B112" s="144">
        <v>12</v>
      </c>
      <c r="C112" s="145">
        <v>1343.0413000000001</v>
      </c>
      <c r="D112" s="145">
        <v>13.145099999999999</v>
      </c>
      <c r="E112" s="145">
        <v>162.9358</v>
      </c>
      <c r="F112" s="145">
        <v>4225.5810000000001</v>
      </c>
      <c r="G112" s="146">
        <f t="shared" si="1"/>
        <v>5744.7031999999999</v>
      </c>
    </row>
    <row r="113" spans="1:7" x14ac:dyDescent="0.25">
      <c r="A113" s="143">
        <v>44566</v>
      </c>
      <c r="B113" s="144">
        <v>13</v>
      </c>
      <c r="C113" s="145">
        <v>2023.1768999999999</v>
      </c>
      <c r="D113" s="145">
        <v>18.365500000000001</v>
      </c>
      <c r="E113" s="145">
        <v>256.5899</v>
      </c>
      <c r="F113" s="145">
        <v>5419.9421000000002</v>
      </c>
      <c r="G113" s="146">
        <f t="shared" si="1"/>
        <v>7718.0744000000004</v>
      </c>
    </row>
    <row r="114" spans="1:7" x14ac:dyDescent="0.25">
      <c r="A114" s="143">
        <v>44566</v>
      </c>
      <c r="B114" s="144">
        <v>14</v>
      </c>
      <c r="C114" s="145">
        <v>1552.2111</v>
      </c>
      <c r="D114" s="145">
        <v>19.334299999999999</v>
      </c>
      <c r="E114" s="145">
        <v>196.49680000000001</v>
      </c>
      <c r="F114" s="145">
        <v>5667.1881000000003</v>
      </c>
      <c r="G114" s="146">
        <f t="shared" si="1"/>
        <v>7435.2303000000002</v>
      </c>
    </row>
    <row r="115" spans="1:7" x14ac:dyDescent="0.25">
      <c r="A115" s="143">
        <v>44566</v>
      </c>
      <c r="B115" s="144">
        <v>15</v>
      </c>
      <c r="C115" s="145">
        <v>566.75059999999996</v>
      </c>
      <c r="D115" s="145">
        <v>12.6303</v>
      </c>
      <c r="E115" s="145">
        <v>116.15819999999999</v>
      </c>
      <c r="F115" s="145">
        <v>4113.0509000000002</v>
      </c>
      <c r="G115" s="146">
        <f t="shared" si="1"/>
        <v>4808.59</v>
      </c>
    </row>
    <row r="116" spans="1:7" x14ac:dyDescent="0.25">
      <c r="A116" s="143">
        <v>44566</v>
      </c>
      <c r="B116" s="144">
        <v>16</v>
      </c>
      <c r="C116" s="145">
        <v>185.51329999999999</v>
      </c>
      <c r="D116" s="145">
        <v>7.7652000000000001</v>
      </c>
      <c r="E116" s="145">
        <v>48.507300000000001</v>
      </c>
      <c r="F116" s="145">
        <v>2464.0482000000002</v>
      </c>
      <c r="G116" s="146">
        <f t="shared" si="1"/>
        <v>2705.8340000000003</v>
      </c>
    </row>
    <row r="117" spans="1:7" x14ac:dyDescent="0.25">
      <c r="A117" s="143">
        <v>44566</v>
      </c>
      <c r="B117" s="144">
        <v>17</v>
      </c>
      <c r="C117" s="145">
        <v>50.829500000000003</v>
      </c>
      <c r="D117" s="145">
        <v>2.9470999999999998</v>
      </c>
      <c r="E117" s="145">
        <v>16.393799999999999</v>
      </c>
      <c r="F117" s="145">
        <v>1049.0669</v>
      </c>
      <c r="G117" s="146">
        <f t="shared" si="1"/>
        <v>1119.2373</v>
      </c>
    </row>
    <row r="118" spans="1:7" x14ac:dyDescent="0.25">
      <c r="A118" s="143">
        <v>44566</v>
      </c>
      <c r="B118" s="144">
        <v>18</v>
      </c>
      <c r="C118" s="145">
        <v>2.1074999999999999</v>
      </c>
      <c r="D118" s="145">
        <v>1.5001</v>
      </c>
      <c r="E118" s="145">
        <v>0.24940000000000001</v>
      </c>
      <c r="F118" s="145">
        <v>43.356900000000003</v>
      </c>
      <c r="G118" s="146">
        <f t="shared" si="1"/>
        <v>47.213900000000002</v>
      </c>
    </row>
    <row r="119" spans="1:7" x14ac:dyDescent="0.25">
      <c r="A119" s="143">
        <v>44566</v>
      </c>
      <c r="B119" s="144">
        <v>19</v>
      </c>
      <c r="C119" s="145">
        <v>1.0285</v>
      </c>
      <c r="D119" s="145">
        <v>1.2696000000000001</v>
      </c>
      <c r="E119" s="145">
        <v>0</v>
      </c>
      <c r="F119" s="145">
        <v>0.1638</v>
      </c>
      <c r="G119" s="146">
        <f t="shared" si="1"/>
        <v>2.4619</v>
      </c>
    </row>
    <row r="120" spans="1:7" x14ac:dyDescent="0.25">
      <c r="A120" s="143">
        <v>44566</v>
      </c>
      <c r="B120" s="144">
        <v>20</v>
      </c>
      <c r="C120" s="145">
        <v>0.59450000000000003</v>
      </c>
      <c r="D120" s="145">
        <v>1.0239</v>
      </c>
      <c r="E120" s="145">
        <v>0</v>
      </c>
      <c r="F120" s="145">
        <v>0.2089</v>
      </c>
      <c r="G120" s="146">
        <f t="shared" si="1"/>
        <v>1.8273000000000001</v>
      </c>
    </row>
    <row r="121" spans="1:7" x14ac:dyDescent="0.25">
      <c r="A121" s="143">
        <v>44566</v>
      </c>
      <c r="B121" s="144">
        <v>21</v>
      </c>
      <c r="C121" s="145">
        <v>0.85650000000000004</v>
      </c>
      <c r="D121" s="145">
        <v>1.1059000000000001</v>
      </c>
      <c r="E121" s="145">
        <v>0</v>
      </c>
      <c r="F121" s="145">
        <v>0.1638</v>
      </c>
      <c r="G121" s="146">
        <f t="shared" si="1"/>
        <v>2.1262000000000003</v>
      </c>
    </row>
    <row r="122" spans="1:7" x14ac:dyDescent="0.25">
      <c r="A122" s="143">
        <v>44566</v>
      </c>
      <c r="B122" s="144">
        <v>22</v>
      </c>
      <c r="C122" s="145">
        <v>1.82649999999999</v>
      </c>
      <c r="D122" s="145">
        <v>1.0853999999999999</v>
      </c>
      <c r="E122" s="145">
        <v>0</v>
      </c>
      <c r="F122" s="145">
        <v>0.18429999999999999</v>
      </c>
      <c r="G122" s="146">
        <f t="shared" si="1"/>
        <v>3.0961999999999898</v>
      </c>
    </row>
    <row r="123" spans="1:7" x14ac:dyDescent="0.25">
      <c r="A123" s="143">
        <v>44566</v>
      </c>
      <c r="B123" s="144">
        <v>23</v>
      </c>
      <c r="C123" s="145">
        <v>1.0145</v>
      </c>
      <c r="D123" s="145">
        <v>1.024</v>
      </c>
      <c r="E123" s="145">
        <v>0</v>
      </c>
      <c r="F123" s="145">
        <v>0.1638</v>
      </c>
      <c r="G123" s="146">
        <f t="shared" si="1"/>
        <v>2.2023000000000001</v>
      </c>
    </row>
    <row r="124" spans="1:7" x14ac:dyDescent="0.25">
      <c r="A124" s="143">
        <v>44566</v>
      </c>
      <c r="B124" s="144">
        <v>24</v>
      </c>
      <c r="C124" s="145">
        <v>0.63849999999999996</v>
      </c>
      <c r="D124" s="145">
        <v>1.0239</v>
      </c>
      <c r="E124" s="145">
        <v>0</v>
      </c>
      <c r="F124" s="145">
        <v>0.18429999999999999</v>
      </c>
      <c r="G124" s="146">
        <f t="shared" si="1"/>
        <v>1.8466999999999998</v>
      </c>
    </row>
    <row r="125" spans="1:7" x14ac:dyDescent="0.25">
      <c r="A125" s="143">
        <v>44567</v>
      </c>
      <c r="B125" s="144">
        <v>1</v>
      </c>
      <c r="C125" s="145">
        <v>2.2877000000000001</v>
      </c>
      <c r="D125" s="145">
        <v>1.0444</v>
      </c>
      <c r="E125" s="145">
        <v>0</v>
      </c>
      <c r="F125" s="145">
        <v>0.1638</v>
      </c>
      <c r="G125" s="146">
        <f t="shared" si="1"/>
        <v>3.4959000000000002</v>
      </c>
    </row>
    <row r="126" spans="1:7" x14ac:dyDescent="0.25">
      <c r="A126" s="143">
        <v>44567</v>
      </c>
      <c r="B126" s="144">
        <v>2</v>
      </c>
      <c r="C126" s="145">
        <v>2.9897</v>
      </c>
      <c r="D126" s="145">
        <v>1.0853999999999999</v>
      </c>
      <c r="E126" s="145">
        <v>0</v>
      </c>
      <c r="F126" s="145">
        <v>0.18429999999999999</v>
      </c>
      <c r="G126" s="146">
        <f t="shared" si="1"/>
        <v>4.2594000000000003</v>
      </c>
    </row>
    <row r="127" spans="1:7" x14ac:dyDescent="0.25">
      <c r="A127" s="143">
        <v>44567</v>
      </c>
      <c r="B127" s="144">
        <v>3</v>
      </c>
      <c r="C127" s="145">
        <v>3.2686999999999999</v>
      </c>
      <c r="D127" s="145">
        <v>1.0239</v>
      </c>
      <c r="E127" s="145">
        <v>0</v>
      </c>
      <c r="F127" s="145">
        <v>0.1638</v>
      </c>
      <c r="G127" s="146">
        <f t="shared" si="1"/>
        <v>4.4564000000000004</v>
      </c>
    </row>
    <row r="128" spans="1:7" x14ac:dyDescent="0.25">
      <c r="A128" s="143">
        <v>44567</v>
      </c>
      <c r="B128" s="144">
        <v>4</v>
      </c>
      <c r="C128" s="145">
        <v>1.6166</v>
      </c>
      <c r="D128" s="145">
        <v>1.024</v>
      </c>
      <c r="E128" s="145">
        <v>0</v>
      </c>
      <c r="F128" s="145">
        <v>0.18429999999999999</v>
      </c>
      <c r="G128" s="146">
        <f t="shared" si="1"/>
        <v>2.8249</v>
      </c>
    </row>
    <row r="129" spans="1:7" x14ac:dyDescent="0.25">
      <c r="A129" s="143">
        <v>44567</v>
      </c>
      <c r="B129" s="144">
        <v>5</v>
      </c>
      <c r="C129" s="145">
        <v>1.1656</v>
      </c>
      <c r="D129" s="145">
        <v>1.1263000000000001</v>
      </c>
      <c r="E129" s="145">
        <v>0</v>
      </c>
      <c r="F129" s="145">
        <v>3.8E-3</v>
      </c>
      <c r="G129" s="146">
        <f t="shared" si="1"/>
        <v>2.2957000000000001</v>
      </c>
    </row>
    <row r="130" spans="1:7" x14ac:dyDescent="0.25">
      <c r="A130" s="143">
        <v>44567</v>
      </c>
      <c r="B130" s="144">
        <v>6</v>
      </c>
      <c r="C130" s="145">
        <v>1.3866000000000001</v>
      </c>
      <c r="D130" s="145">
        <v>1.0649</v>
      </c>
      <c r="E130" s="145">
        <v>0</v>
      </c>
      <c r="F130" s="145">
        <v>0.18429999999999999</v>
      </c>
      <c r="G130" s="146">
        <f t="shared" si="1"/>
        <v>2.6358000000000001</v>
      </c>
    </row>
    <row r="131" spans="1:7" x14ac:dyDescent="0.25">
      <c r="A131" s="143">
        <v>44567</v>
      </c>
      <c r="B131" s="144">
        <v>7</v>
      </c>
      <c r="C131" s="145">
        <v>1.3375999999999999</v>
      </c>
      <c r="D131" s="145">
        <v>1.0444</v>
      </c>
      <c r="E131" s="145">
        <v>0</v>
      </c>
      <c r="F131" s="145">
        <v>0.1638</v>
      </c>
      <c r="G131" s="146">
        <f t="shared" si="1"/>
        <v>2.5457999999999998</v>
      </c>
    </row>
    <row r="132" spans="1:7" x14ac:dyDescent="0.25">
      <c r="A132" s="143">
        <v>44567</v>
      </c>
      <c r="B132" s="144">
        <v>8</v>
      </c>
      <c r="C132" s="145">
        <v>1.5206</v>
      </c>
      <c r="D132" s="145">
        <v>0.9829</v>
      </c>
      <c r="E132" s="145">
        <v>0</v>
      </c>
      <c r="F132" s="145">
        <v>0.18429999999999999</v>
      </c>
      <c r="G132" s="146">
        <f t="shared" si="1"/>
        <v>2.6877999999999997</v>
      </c>
    </row>
    <row r="133" spans="1:7" x14ac:dyDescent="0.25">
      <c r="A133" s="143">
        <v>44567</v>
      </c>
      <c r="B133" s="144">
        <v>9</v>
      </c>
      <c r="C133" s="145">
        <v>2.2315999999999998</v>
      </c>
      <c r="D133" s="145">
        <v>1.0657000000000001</v>
      </c>
      <c r="E133" s="145">
        <v>2.58489999999999</v>
      </c>
      <c r="F133" s="145">
        <v>227.07740000000001</v>
      </c>
      <c r="G133" s="146">
        <f t="shared" si="1"/>
        <v>232.95959999999999</v>
      </c>
    </row>
    <row r="134" spans="1:7" x14ac:dyDescent="0.25">
      <c r="A134" s="143">
        <v>44567</v>
      </c>
      <c r="B134" s="144">
        <v>10</v>
      </c>
      <c r="C134" s="145">
        <v>19.1281</v>
      </c>
      <c r="D134" s="145">
        <v>1.31</v>
      </c>
      <c r="E134" s="145">
        <v>18.209</v>
      </c>
      <c r="F134" s="145">
        <v>1348.2130999999999</v>
      </c>
      <c r="G134" s="146">
        <f t="shared" ref="G134:G197" si="2">+SUM(C134:F134)</f>
        <v>1386.8601999999998</v>
      </c>
    </row>
    <row r="135" spans="1:7" x14ac:dyDescent="0.25">
      <c r="A135" s="143">
        <v>44567</v>
      </c>
      <c r="B135" s="144">
        <v>11</v>
      </c>
      <c r="C135" s="145">
        <v>114.1084</v>
      </c>
      <c r="D135" s="145">
        <v>2.5726</v>
      </c>
      <c r="E135" s="145">
        <v>62.4071</v>
      </c>
      <c r="F135" s="145">
        <v>2757.3975</v>
      </c>
      <c r="G135" s="146">
        <f t="shared" si="2"/>
        <v>2936.4856</v>
      </c>
    </row>
    <row r="136" spans="1:7" x14ac:dyDescent="0.25">
      <c r="A136" s="143">
        <v>44567</v>
      </c>
      <c r="B136" s="144">
        <v>12</v>
      </c>
      <c r="C136" s="145">
        <v>300.2045</v>
      </c>
      <c r="D136" s="145">
        <v>4.7510000000000003</v>
      </c>
      <c r="E136" s="145">
        <v>92.074399999999997</v>
      </c>
      <c r="F136" s="145">
        <v>3577.9791</v>
      </c>
      <c r="G136" s="146">
        <f t="shared" si="2"/>
        <v>3975.009</v>
      </c>
    </row>
    <row r="137" spans="1:7" x14ac:dyDescent="0.25">
      <c r="A137" s="143">
        <v>44567</v>
      </c>
      <c r="B137" s="144">
        <v>13</v>
      </c>
      <c r="C137" s="145">
        <v>426.38139999999999</v>
      </c>
      <c r="D137" s="145">
        <v>7.5537000000000001</v>
      </c>
      <c r="E137" s="145">
        <v>118.69889999999999</v>
      </c>
      <c r="F137" s="145">
        <v>3766.8092000000001</v>
      </c>
      <c r="G137" s="146">
        <f t="shared" si="2"/>
        <v>4319.4431999999997</v>
      </c>
    </row>
    <row r="138" spans="1:7" x14ac:dyDescent="0.25">
      <c r="A138" s="143">
        <v>44567</v>
      </c>
      <c r="B138" s="144">
        <v>14</v>
      </c>
      <c r="C138" s="145">
        <v>557.75440000000003</v>
      </c>
      <c r="D138" s="145">
        <v>8.9238999999999997</v>
      </c>
      <c r="E138" s="145">
        <v>133.4179</v>
      </c>
      <c r="F138" s="145">
        <v>3958.6122999999998</v>
      </c>
      <c r="G138" s="146">
        <f t="shared" si="2"/>
        <v>4658.7084999999997</v>
      </c>
    </row>
    <row r="139" spans="1:7" x14ac:dyDescent="0.25">
      <c r="A139" s="143">
        <v>44567</v>
      </c>
      <c r="B139" s="144">
        <v>15</v>
      </c>
      <c r="C139" s="145">
        <v>512.95860000000005</v>
      </c>
      <c r="D139" s="145">
        <v>8.3361000000000001</v>
      </c>
      <c r="E139" s="145">
        <v>138.98149999999899</v>
      </c>
      <c r="F139" s="145">
        <v>3481.2547</v>
      </c>
      <c r="G139" s="146">
        <f t="shared" si="2"/>
        <v>4141.5308999999988</v>
      </c>
    </row>
    <row r="140" spans="1:7" x14ac:dyDescent="0.25">
      <c r="A140" s="143">
        <v>44567</v>
      </c>
      <c r="B140" s="144">
        <v>16</v>
      </c>
      <c r="C140" s="145">
        <v>250.3741</v>
      </c>
      <c r="D140" s="145">
        <v>5.8613999999999997</v>
      </c>
      <c r="E140" s="145">
        <v>71.947199999999995</v>
      </c>
      <c r="F140" s="145">
        <v>2451.4025000000001</v>
      </c>
      <c r="G140" s="146">
        <f t="shared" si="2"/>
        <v>2779.5852</v>
      </c>
    </row>
    <row r="141" spans="1:7" x14ac:dyDescent="0.25">
      <c r="A141" s="143">
        <v>44567</v>
      </c>
      <c r="B141" s="144">
        <v>17</v>
      </c>
      <c r="C141" s="145">
        <v>61.8444</v>
      </c>
      <c r="D141" s="145">
        <v>3.5427</v>
      </c>
      <c r="E141" s="145">
        <v>31.389499999999899</v>
      </c>
      <c r="F141" s="145">
        <v>1144.4057</v>
      </c>
      <c r="G141" s="146">
        <f t="shared" si="2"/>
        <v>1241.1822999999999</v>
      </c>
    </row>
    <row r="142" spans="1:7" x14ac:dyDescent="0.25">
      <c r="A142" s="143">
        <v>44567</v>
      </c>
      <c r="B142" s="144">
        <v>18</v>
      </c>
      <c r="C142" s="145">
        <v>2.8098000000000001</v>
      </c>
      <c r="D142" s="145">
        <v>2.3552</v>
      </c>
      <c r="E142" s="145">
        <v>0</v>
      </c>
      <c r="F142" s="145">
        <v>27.803999999999998</v>
      </c>
      <c r="G142" s="146">
        <f t="shared" si="2"/>
        <v>32.969000000000001</v>
      </c>
    </row>
    <row r="143" spans="1:7" x14ac:dyDescent="0.25">
      <c r="A143" s="143">
        <v>44567</v>
      </c>
      <c r="B143" s="144">
        <v>19</v>
      </c>
      <c r="C143" s="145">
        <v>1.9016</v>
      </c>
      <c r="D143" s="145">
        <v>2.1911999999999998</v>
      </c>
      <c r="E143" s="145">
        <v>0</v>
      </c>
      <c r="F143" s="145">
        <v>0.1638</v>
      </c>
      <c r="G143" s="146">
        <f t="shared" si="2"/>
        <v>4.2565999999999997</v>
      </c>
    </row>
    <row r="144" spans="1:7" x14ac:dyDescent="0.25">
      <c r="A144" s="143">
        <v>44567</v>
      </c>
      <c r="B144" s="144">
        <v>20</v>
      </c>
      <c r="C144" s="145">
        <v>0.80959999999999999</v>
      </c>
      <c r="D144" s="145">
        <v>1.8841000000000001</v>
      </c>
      <c r="E144" s="145">
        <v>0</v>
      </c>
      <c r="F144" s="145">
        <v>0.18429999999999999</v>
      </c>
      <c r="G144" s="146">
        <f t="shared" si="2"/>
        <v>2.8780000000000001</v>
      </c>
    </row>
    <row r="145" spans="1:7" x14ac:dyDescent="0.25">
      <c r="A145" s="143">
        <v>44567</v>
      </c>
      <c r="B145" s="144">
        <v>21</v>
      </c>
      <c r="C145" s="145">
        <v>0.75660000000000005</v>
      </c>
      <c r="D145" s="145">
        <v>2.0274999999999999</v>
      </c>
      <c r="E145" s="145">
        <v>0</v>
      </c>
      <c r="F145" s="145">
        <v>0.1638</v>
      </c>
      <c r="G145" s="146">
        <f t="shared" si="2"/>
        <v>2.9479000000000002</v>
      </c>
    </row>
    <row r="146" spans="1:7" x14ac:dyDescent="0.25">
      <c r="A146" s="143">
        <v>44567</v>
      </c>
      <c r="B146" s="144">
        <v>22</v>
      </c>
      <c r="C146" s="145">
        <v>1.8498999999999901</v>
      </c>
      <c r="D146" s="145">
        <v>1.9455</v>
      </c>
      <c r="E146" s="145">
        <v>0</v>
      </c>
      <c r="F146" s="145">
        <v>0.18429999999999999</v>
      </c>
      <c r="G146" s="146">
        <f t="shared" si="2"/>
        <v>3.97969999999999</v>
      </c>
    </row>
    <row r="147" spans="1:7" x14ac:dyDescent="0.25">
      <c r="A147" s="143">
        <v>44567</v>
      </c>
      <c r="B147" s="144">
        <v>23</v>
      </c>
      <c r="C147" s="145">
        <v>1.1658999999999999</v>
      </c>
      <c r="D147" s="145">
        <v>1.9046000000000001</v>
      </c>
      <c r="E147" s="145">
        <v>0</v>
      </c>
      <c r="F147" s="145">
        <v>0.1638</v>
      </c>
      <c r="G147" s="146">
        <f t="shared" si="2"/>
        <v>3.2343000000000002</v>
      </c>
    </row>
    <row r="148" spans="1:7" x14ac:dyDescent="0.25">
      <c r="A148" s="143">
        <v>44567</v>
      </c>
      <c r="B148" s="144">
        <v>24</v>
      </c>
      <c r="C148" s="145">
        <v>2.0619000000000001</v>
      </c>
      <c r="D148" s="145">
        <v>1.8431999999999999</v>
      </c>
      <c r="E148" s="145">
        <v>0</v>
      </c>
      <c r="F148" s="145">
        <v>0.18429999999999999</v>
      </c>
      <c r="G148" s="146">
        <f t="shared" si="2"/>
        <v>4.0894000000000004</v>
      </c>
    </row>
    <row r="149" spans="1:7" x14ac:dyDescent="0.25">
      <c r="A149" s="143">
        <v>44568</v>
      </c>
      <c r="B149" s="144">
        <v>1</v>
      </c>
      <c r="C149" s="145">
        <v>2.8883000000000001</v>
      </c>
      <c r="D149" s="145">
        <v>1.8226</v>
      </c>
      <c r="E149" s="145">
        <v>0</v>
      </c>
      <c r="F149" s="145">
        <v>0.1638</v>
      </c>
      <c r="G149" s="146">
        <f t="shared" si="2"/>
        <v>4.8747000000000007</v>
      </c>
    </row>
    <row r="150" spans="1:7" x14ac:dyDescent="0.25">
      <c r="A150" s="143">
        <v>44568</v>
      </c>
      <c r="B150" s="144">
        <v>2</v>
      </c>
      <c r="C150" s="145">
        <v>2.0112999999999999</v>
      </c>
      <c r="D150" s="145">
        <v>1.7407999999999999</v>
      </c>
      <c r="E150" s="145">
        <v>0</v>
      </c>
      <c r="F150" s="145">
        <v>0.18429999999999999</v>
      </c>
      <c r="G150" s="146">
        <f t="shared" si="2"/>
        <v>3.9363999999999995</v>
      </c>
    </row>
    <row r="151" spans="1:7" x14ac:dyDescent="0.25">
      <c r="A151" s="143">
        <v>44568</v>
      </c>
      <c r="B151" s="144">
        <v>3</v>
      </c>
      <c r="C151" s="145">
        <v>3.8043</v>
      </c>
      <c r="D151" s="145">
        <v>1.8226</v>
      </c>
      <c r="E151" s="145">
        <v>0</v>
      </c>
      <c r="F151" s="145">
        <v>0.1638</v>
      </c>
      <c r="G151" s="146">
        <f t="shared" si="2"/>
        <v>5.7907000000000002</v>
      </c>
    </row>
    <row r="152" spans="1:7" x14ac:dyDescent="0.25">
      <c r="A152" s="143">
        <v>44568</v>
      </c>
      <c r="B152" s="144">
        <v>4</v>
      </c>
      <c r="C152" s="145">
        <v>4.6767000000000003</v>
      </c>
      <c r="D152" s="145">
        <v>1.7817000000000001</v>
      </c>
      <c r="E152" s="145">
        <v>0</v>
      </c>
      <c r="F152" s="145">
        <v>0.18429999999999999</v>
      </c>
      <c r="G152" s="146">
        <f t="shared" si="2"/>
        <v>6.6427000000000005</v>
      </c>
    </row>
    <row r="153" spans="1:7" x14ac:dyDescent="0.25">
      <c r="A153" s="143">
        <v>44568</v>
      </c>
      <c r="B153" s="144">
        <v>5</v>
      </c>
      <c r="C153" s="145">
        <v>5.9687000000000001</v>
      </c>
      <c r="D153" s="145">
        <v>1.8227</v>
      </c>
      <c r="E153" s="145">
        <v>0</v>
      </c>
      <c r="F153" s="145">
        <v>0.1638</v>
      </c>
      <c r="G153" s="146">
        <f t="shared" si="2"/>
        <v>7.9552000000000005</v>
      </c>
    </row>
    <row r="154" spans="1:7" x14ac:dyDescent="0.25">
      <c r="A154" s="143">
        <v>44568</v>
      </c>
      <c r="B154" s="144">
        <v>6</v>
      </c>
      <c r="C154" s="145">
        <v>4.8346999999999998</v>
      </c>
      <c r="D154" s="145">
        <v>1.8021</v>
      </c>
      <c r="E154" s="145">
        <v>0</v>
      </c>
      <c r="F154" s="145">
        <v>2.4299999999999999E-2</v>
      </c>
      <c r="G154" s="146">
        <f t="shared" si="2"/>
        <v>6.6611000000000002</v>
      </c>
    </row>
    <row r="155" spans="1:7" x14ac:dyDescent="0.25">
      <c r="A155" s="143">
        <v>44568</v>
      </c>
      <c r="B155" s="144">
        <v>7</v>
      </c>
      <c r="C155" s="145">
        <v>5.2679999999999998</v>
      </c>
      <c r="D155" s="145">
        <v>1.7817000000000001</v>
      </c>
      <c r="E155" s="145">
        <v>0</v>
      </c>
      <c r="F155" s="145">
        <v>0.1638</v>
      </c>
      <c r="G155" s="146">
        <f t="shared" si="2"/>
        <v>7.2134999999999998</v>
      </c>
    </row>
    <row r="156" spans="1:7" x14ac:dyDescent="0.25">
      <c r="A156" s="143">
        <v>44568</v>
      </c>
      <c r="B156" s="144">
        <v>8</v>
      </c>
      <c r="C156" s="145">
        <v>5.6340000000000003</v>
      </c>
      <c r="D156" s="145">
        <v>1.6384000000000001</v>
      </c>
      <c r="E156" s="145">
        <v>0</v>
      </c>
      <c r="F156" s="145">
        <v>0.67410000000000003</v>
      </c>
      <c r="G156" s="146">
        <f t="shared" si="2"/>
        <v>7.9465000000000003</v>
      </c>
    </row>
    <row r="157" spans="1:7" x14ac:dyDescent="0.25">
      <c r="A157" s="143">
        <v>44568</v>
      </c>
      <c r="B157" s="144">
        <v>9</v>
      </c>
      <c r="C157" s="145">
        <v>15.2563</v>
      </c>
      <c r="D157" s="145">
        <v>1.7638</v>
      </c>
      <c r="E157" s="145">
        <v>5.2079999999999904</v>
      </c>
      <c r="F157" s="145">
        <v>359.1558</v>
      </c>
      <c r="G157" s="146">
        <f t="shared" si="2"/>
        <v>381.38389999999998</v>
      </c>
    </row>
    <row r="158" spans="1:7" x14ac:dyDescent="0.25">
      <c r="A158" s="143">
        <v>44568</v>
      </c>
      <c r="B158" s="144">
        <v>10</v>
      </c>
      <c r="C158" s="145">
        <v>117.2397</v>
      </c>
      <c r="D158" s="145">
        <v>3.0002</v>
      </c>
      <c r="E158" s="145">
        <v>33.15</v>
      </c>
      <c r="F158" s="145">
        <v>1695.0392999999999</v>
      </c>
      <c r="G158" s="146">
        <f t="shared" si="2"/>
        <v>1848.4292</v>
      </c>
    </row>
    <row r="159" spans="1:7" x14ac:dyDescent="0.25">
      <c r="A159" s="143">
        <v>44568</v>
      </c>
      <c r="B159" s="144">
        <v>11</v>
      </c>
      <c r="C159" s="145">
        <v>1674.0239999999999</v>
      </c>
      <c r="D159" s="145">
        <v>11.8028</v>
      </c>
      <c r="E159" s="145">
        <v>88.246899999999997</v>
      </c>
      <c r="F159" s="145">
        <v>2660.0443</v>
      </c>
      <c r="G159" s="146">
        <f t="shared" si="2"/>
        <v>4434.1180000000004</v>
      </c>
    </row>
    <row r="160" spans="1:7" x14ac:dyDescent="0.25">
      <c r="A160" s="143">
        <v>44568</v>
      </c>
      <c r="B160" s="144">
        <v>12</v>
      </c>
      <c r="C160" s="145">
        <v>6733.0666000000001</v>
      </c>
      <c r="D160" s="145">
        <v>34.5974</v>
      </c>
      <c r="E160" s="145">
        <v>220.65010000000001</v>
      </c>
      <c r="F160" s="145">
        <v>3380.5643999999902</v>
      </c>
      <c r="G160" s="146">
        <f t="shared" si="2"/>
        <v>10368.87849999999</v>
      </c>
    </row>
    <row r="161" spans="1:7" x14ac:dyDescent="0.25">
      <c r="A161" s="143">
        <v>44568</v>
      </c>
      <c r="B161" s="144">
        <v>13</v>
      </c>
      <c r="C161" s="145">
        <v>4651.1129000000001</v>
      </c>
      <c r="D161" s="145">
        <v>33.673299999999998</v>
      </c>
      <c r="E161" s="145">
        <v>247.602</v>
      </c>
      <c r="F161" s="145">
        <v>3914.8503999999998</v>
      </c>
      <c r="G161" s="146">
        <f t="shared" si="2"/>
        <v>8847.2386000000006</v>
      </c>
    </row>
    <row r="162" spans="1:7" x14ac:dyDescent="0.25">
      <c r="A162" s="143">
        <v>44568</v>
      </c>
      <c r="B162" s="144">
        <v>14</v>
      </c>
      <c r="C162" s="145">
        <v>6061.5600999999997</v>
      </c>
      <c r="D162" s="145">
        <v>34.289499999999997</v>
      </c>
      <c r="E162" s="145">
        <v>375.49180000000001</v>
      </c>
      <c r="F162" s="145">
        <v>5229.2718999999997</v>
      </c>
      <c r="G162" s="146">
        <f t="shared" si="2"/>
        <v>11700.613299999999</v>
      </c>
    </row>
    <row r="163" spans="1:7" x14ac:dyDescent="0.25">
      <c r="A163" s="143">
        <v>44568</v>
      </c>
      <c r="B163" s="144">
        <v>15</v>
      </c>
      <c r="C163" s="145">
        <v>3848.5497999999998</v>
      </c>
      <c r="D163" s="145">
        <v>28.326799999999999</v>
      </c>
      <c r="E163" s="145">
        <v>326.3811</v>
      </c>
      <c r="F163" s="145">
        <v>5974.9870000000001</v>
      </c>
      <c r="G163" s="146">
        <f t="shared" si="2"/>
        <v>10178.244699999999</v>
      </c>
    </row>
    <row r="164" spans="1:7" x14ac:dyDescent="0.25">
      <c r="A164" s="143">
        <v>44568</v>
      </c>
      <c r="B164" s="144">
        <v>16</v>
      </c>
      <c r="C164" s="145">
        <v>2157.6080000000002</v>
      </c>
      <c r="D164" s="145">
        <v>15.6008</v>
      </c>
      <c r="E164" s="145">
        <v>282.21600000000001</v>
      </c>
      <c r="F164" s="145">
        <v>4096.4035999999996</v>
      </c>
      <c r="G164" s="146">
        <f t="shared" si="2"/>
        <v>6551.8284000000003</v>
      </c>
    </row>
    <row r="165" spans="1:7" x14ac:dyDescent="0.25">
      <c r="A165" s="143">
        <v>44568</v>
      </c>
      <c r="B165" s="144">
        <v>17</v>
      </c>
      <c r="C165" s="145">
        <v>243.2407</v>
      </c>
      <c r="D165" s="145">
        <v>6.3231000000000002</v>
      </c>
      <c r="E165" s="145">
        <v>41.469900000000003</v>
      </c>
      <c r="F165" s="145">
        <v>1301.9245000000001</v>
      </c>
      <c r="G165" s="146">
        <f t="shared" si="2"/>
        <v>1592.9582</v>
      </c>
    </row>
    <row r="166" spans="1:7" x14ac:dyDescent="0.25">
      <c r="A166" s="143">
        <v>44568</v>
      </c>
      <c r="B166" s="144">
        <v>18</v>
      </c>
      <c r="C166" s="145">
        <v>4.0922000000000001</v>
      </c>
      <c r="D166" s="145">
        <v>2.8466999999999998</v>
      </c>
      <c r="E166" s="145">
        <v>0.18429999999999999</v>
      </c>
      <c r="F166" s="145">
        <v>21.1</v>
      </c>
      <c r="G166" s="146">
        <f t="shared" si="2"/>
        <v>28.223200000000002</v>
      </c>
    </row>
    <row r="167" spans="1:7" x14ac:dyDescent="0.25">
      <c r="A167" s="143">
        <v>44568</v>
      </c>
      <c r="B167" s="144">
        <v>19</v>
      </c>
      <c r="C167" s="145">
        <v>4.6310000000000002</v>
      </c>
      <c r="D167" s="145">
        <v>2.8262</v>
      </c>
      <c r="E167" s="145">
        <v>0</v>
      </c>
      <c r="F167" s="145">
        <v>0.18429999999999999</v>
      </c>
      <c r="G167" s="146">
        <f t="shared" si="2"/>
        <v>7.6415000000000006</v>
      </c>
    </row>
    <row r="168" spans="1:7" x14ac:dyDescent="0.25">
      <c r="A168" s="143">
        <v>44568</v>
      </c>
      <c r="B168" s="144">
        <v>20</v>
      </c>
      <c r="C168" s="145">
        <v>2.9860000000000002</v>
      </c>
      <c r="D168" s="145">
        <v>2.86709999999999</v>
      </c>
      <c r="E168" s="145">
        <v>0</v>
      </c>
      <c r="F168" s="145">
        <v>0.1638</v>
      </c>
      <c r="G168" s="146">
        <f t="shared" si="2"/>
        <v>6.0168999999999908</v>
      </c>
    </row>
    <row r="169" spans="1:7" x14ac:dyDescent="0.25">
      <c r="A169" s="143">
        <v>44568</v>
      </c>
      <c r="B169" s="144">
        <v>21</v>
      </c>
      <c r="C169" s="145">
        <v>5.6420000000000003</v>
      </c>
      <c r="D169" s="145">
        <v>3.1947999999999999</v>
      </c>
      <c r="E169" s="145">
        <v>0</v>
      </c>
      <c r="F169" s="145">
        <v>0.1638</v>
      </c>
      <c r="G169" s="146">
        <f t="shared" si="2"/>
        <v>9.0006000000000004</v>
      </c>
    </row>
    <row r="170" spans="1:7" x14ac:dyDescent="0.25">
      <c r="A170" s="143">
        <v>44568</v>
      </c>
      <c r="B170" s="144">
        <v>22</v>
      </c>
      <c r="C170" s="145">
        <v>2.9470000000000001</v>
      </c>
      <c r="D170" s="145">
        <v>3.3176999999999999</v>
      </c>
      <c r="E170" s="145">
        <v>0</v>
      </c>
      <c r="F170" s="145">
        <v>0.1976</v>
      </c>
      <c r="G170" s="146">
        <f t="shared" si="2"/>
        <v>6.462299999999999</v>
      </c>
    </row>
    <row r="171" spans="1:7" x14ac:dyDescent="0.25">
      <c r="A171" s="143">
        <v>44568</v>
      </c>
      <c r="B171" s="144">
        <v>23</v>
      </c>
      <c r="C171" s="145">
        <v>6.9690000000000003</v>
      </c>
      <c r="D171" s="145">
        <v>3.0924</v>
      </c>
      <c r="E171" s="145">
        <v>0</v>
      </c>
      <c r="F171" s="145">
        <v>0.1638</v>
      </c>
      <c r="G171" s="146">
        <f t="shared" si="2"/>
        <v>10.225200000000001</v>
      </c>
    </row>
    <row r="172" spans="1:7" x14ac:dyDescent="0.25">
      <c r="A172" s="143">
        <v>44568</v>
      </c>
      <c r="B172" s="144">
        <v>24</v>
      </c>
      <c r="C172" s="145">
        <v>9.2729999999999997</v>
      </c>
      <c r="D172" s="145">
        <v>2.7238000000000002</v>
      </c>
      <c r="E172" s="145">
        <v>0</v>
      </c>
      <c r="F172" s="145">
        <v>0.18429999999999999</v>
      </c>
      <c r="G172" s="146">
        <f t="shared" si="2"/>
        <v>12.181100000000001</v>
      </c>
    </row>
    <row r="173" spans="1:7" x14ac:dyDescent="0.25">
      <c r="A173" s="143">
        <v>44569</v>
      </c>
      <c r="B173" s="144">
        <v>1</v>
      </c>
      <c r="C173" s="145">
        <v>10.6556</v>
      </c>
      <c r="D173" s="145">
        <v>2.4984999999999999</v>
      </c>
      <c r="E173" s="145">
        <v>0</v>
      </c>
      <c r="F173" s="145">
        <v>0.1638</v>
      </c>
      <c r="G173" s="146">
        <f t="shared" si="2"/>
        <v>13.3179</v>
      </c>
    </row>
    <row r="174" spans="1:7" x14ac:dyDescent="0.25">
      <c r="A174" s="143">
        <v>44569</v>
      </c>
      <c r="B174" s="144">
        <v>2</v>
      </c>
      <c r="C174" s="145">
        <v>11.519600000000001</v>
      </c>
      <c r="D174" s="145">
        <v>2.4165999999999999</v>
      </c>
      <c r="E174" s="145">
        <v>0</v>
      </c>
      <c r="F174" s="145">
        <v>0.1638</v>
      </c>
      <c r="G174" s="146">
        <f t="shared" si="2"/>
        <v>14.1</v>
      </c>
    </row>
    <row r="175" spans="1:7" x14ac:dyDescent="0.25">
      <c r="A175" s="143">
        <v>44569</v>
      </c>
      <c r="B175" s="144">
        <v>3</v>
      </c>
      <c r="C175" s="145">
        <v>7.8715999999999999</v>
      </c>
      <c r="D175" s="145">
        <v>2.1911999999999998</v>
      </c>
      <c r="E175" s="145">
        <v>0</v>
      </c>
      <c r="F175" s="145">
        <v>0.18429999999999999</v>
      </c>
      <c r="G175" s="146">
        <f t="shared" si="2"/>
        <v>10.2471</v>
      </c>
    </row>
    <row r="176" spans="1:7" x14ac:dyDescent="0.25">
      <c r="A176" s="143">
        <v>44569</v>
      </c>
      <c r="B176" s="144">
        <v>4</v>
      </c>
      <c r="C176" s="145">
        <v>8.5642999999999994</v>
      </c>
      <c r="D176" s="145">
        <v>2.1093999999999999</v>
      </c>
      <c r="E176" s="145">
        <v>0</v>
      </c>
      <c r="F176" s="145">
        <v>0.1638</v>
      </c>
      <c r="G176" s="146">
        <f t="shared" si="2"/>
        <v>10.8375</v>
      </c>
    </row>
    <row r="177" spans="1:7" x14ac:dyDescent="0.25">
      <c r="A177" s="143">
        <v>44569</v>
      </c>
      <c r="B177" s="144">
        <v>5</v>
      </c>
      <c r="C177" s="145">
        <v>7.7108999999999996</v>
      </c>
      <c r="D177" s="145">
        <v>2.0684</v>
      </c>
      <c r="E177" s="145">
        <v>0</v>
      </c>
      <c r="F177" s="145">
        <v>0.1638</v>
      </c>
      <c r="G177" s="146">
        <f t="shared" si="2"/>
        <v>9.9430999999999994</v>
      </c>
    </row>
    <row r="178" spans="1:7" x14ac:dyDescent="0.25">
      <c r="A178" s="143">
        <v>44569</v>
      </c>
      <c r="B178" s="144">
        <v>6</v>
      </c>
      <c r="C178" s="145">
        <v>7.6378999999999904</v>
      </c>
      <c r="D178" s="145">
        <v>2.0068999999999999</v>
      </c>
      <c r="E178" s="145">
        <v>0</v>
      </c>
      <c r="F178" s="145">
        <v>0.18429999999999999</v>
      </c>
      <c r="G178" s="146">
        <f t="shared" si="2"/>
        <v>9.8290999999999897</v>
      </c>
    </row>
    <row r="179" spans="1:7" x14ac:dyDescent="0.25">
      <c r="A179" s="143">
        <v>44569</v>
      </c>
      <c r="B179" s="144">
        <v>7</v>
      </c>
      <c r="C179" s="145">
        <v>5.9469000000000003</v>
      </c>
      <c r="D179" s="145">
        <v>1.9046000000000001</v>
      </c>
      <c r="E179" s="145">
        <v>3.2000000000000001E-2</v>
      </c>
      <c r="F179" s="145">
        <v>3.8E-3</v>
      </c>
      <c r="G179" s="146">
        <f t="shared" si="2"/>
        <v>7.8873000000000006</v>
      </c>
    </row>
    <row r="180" spans="1:7" x14ac:dyDescent="0.25">
      <c r="A180" s="143">
        <v>44569</v>
      </c>
      <c r="B180" s="144">
        <v>8</v>
      </c>
      <c r="C180" s="145">
        <v>4.9572000000000003</v>
      </c>
      <c r="D180" s="145">
        <v>1.6792</v>
      </c>
      <c r="E180" s="145">
        <v>0</v>
      </c>
      <c r="F180" s="145">
        <v>0.18429999999999999</v>
      </c>
      <c r="G180" s="146">
        <f t="shared" si="2"/>
        <v>6.8207000000000004</v>
      </c>
    </row>
    <row r="181" spans="1:7" x14ac:dyDescent="0.25">
      <c r="A181" s="143">
        <v>44569</v>
      </c>
      <c r="B181" s="144">
        <v>9</v>
      </c>
      <c r="C181" s="145">
        <v>94.706199999999995</v>
      </c>
      <c r="D181" s="145">
        <v>2.3618999999999999</v>
      </c>
      <c r="E181" s="145">
        <v>16.927199999999999</v>
      </c>
      <c r="F181" s="145">
        <v>748.66830000000004</v>
      </c>
      <c r="G181" s="146">
        <f t="shared" si="2"/>
        <v>862.66360000000009</v>
      </c>
    </row>
    <row r="182" spans="1:7" x14ac:dyDescent="0.25">
      <c r="A182" s="143">
        <v>44569</v>
      </c>
      <c r="B182" s="144">
        <v>10</v>
      </c>
      <c r="C182" s="145">
        <v>2085.0439999999999</v>
      </c>
      <c r="D182" s="145">
        <v>21.488099999999999</v>
      </c>
      <c r="E182" s="145">
        <v>194.51929999999999</v>
      </c>
      <c r="F182" s="145">
        <v>4217.5573999999997</v>
      </c>
      <c r="G182" s="146">
        <f t="shared" si="2"/>
        <v>6518.6088</v>
      </c>
    </row>
    <row r="183" spans="1:7" x14ac:dyDescent="0.25">
      <c r="A183" s="143">
        <v>44569</v>
      </c>
      <c r="B183" s="144">
        <v>11</v>
      </c>
      <c r="C183" s="145">
        <v>9008.3258000000005</v>
      </c>
      <c r="D183" s="145">
        <v>67.006100000000004</v>
      </c>
      <c r="E183" s="145">
        <v>595.16909999999996</v>
      </c>
      <c r="F183" s="145">
        <v>7453.3368</v>
      </c>
      <c r="G183" s="146">
        <f t="shared" si="2"/>
        <v>17123.837800000001</v>
      </c>
    </row>
    <row r="184" spans="1:7" x14ac:dyDescent="0.25">
      <c r="A184" s="143">
        <v>44569</v>
      </c>
      <c r="B184" s="144">
        <v>12</v>
      </c>
      <c r="C184" s="145">
        <v>16414.258300000001</v>
      </c>
      <c r="D184" s="145">
        <v>120.048</v>
      </c>
      <c r="E184" s="145">
        <v>901.43209999999999</v>
      </c>
      <c r="F184" s="145">
        <v>9224.5429999999997</v>
      </c>
      <c r="G184" s="146">
        <f t="shared" si="2"/>
        <v>26660.2814</v>
      </c>
    </row>
    <row r="185" spans="1:7" x14ac:dyDescent="0.25">
      <c r="A185" s="143">
        <v>44569</v>
      </c>
      <c r="B185" s="144">
        <v>13</v>
      </c>
      <c r="C185" s="145">
        <v>19591.2916</v>
      </c>
      <c r="D185" s="145">
        <v>133.15299999999999</v>
      </c>
      <c r="E185" s="145">
        <v>1039.9509</v>
      </c>
      <c r="F185" s="145">
        <v>9677.2253999999994</v>
      </c>
      <c r="G185" s="146">
        <f t="shared" si="2"/>
        <v>30441.620899999998</v>
      </c>
    </row>
    <row r="186" spans="1:7" x14ac:dyDescent="0.25">
      <c r="A186" s="143">
        <v>44569</v>
      </c>
      <c r="B186" s="144">
        <v>14</v>
      </c>
      <c r="C186" s="145">
        <v>19425.475200000001</v>
      </c>
      <c r="D186" s="145">
        <v>118.89749999999999</v>
      </c>
      <c r="E186" s="145">
        <v>1036.2933</v>
      </c>
      <c r="F186" s="145">
        <v>9329.8060000000005</v>
      </c>
      <c r="G186" s="146">
        <f t="shared" si="2"/>
        <v>29910.472000000002</v>
      </c>
    </row>
    <row r="187" spans="1:7" x14ac:dyDescent="0.25">
      <c r="A187" s="143">
        <v>44569</v>
      </c>
      <c r="B187" s="144">
        <v>15</v>
      </c>
      <c r="C187" s="145">
        <v>16322.893</v>
      </c>
      <c r="D187" s="145">
        <v>95.508300000000006</v>
      </c>
      <c r="E187" s="145">
        <v>899.84310000000005</v>
      </c>
      <c r="F187" s="145">
        <v>8801.7972000000009</v>
      </c>
      <c r="G187" s="146">
        <f t="shared" si="2"/>
        <v>26120.041600000004</v>
      </c>
    </row>
    <row r="188" spans="1:7" x14ac:dyDescent="0.25">
      <c r="A188" s="143">
        <v>44569</v>
      </c>
      <c r="B188" s="144">
        <v>16</v>
      </c>
      <c r="C188" s="145">
        <v>9860.1414000000004</v>
      </c>
      <c r="D188" s="145">
        <v>55.008099999999999</v>
      </c>
      <c r="E188" s="145">
        <v>576.74069999999995</v>
      </c>
      <c r="F188" s="145">
        <v>6419.7102999999997</v>
      </c>
      <c r="G188" s="146">
        <f t="shared" si="2"/>
        <v>16911.6005</v>
      </c>
    </row>
    <row r="189" spans="1:7" x14ac:dyDescent="0.25">
      <c r="A189" s="143">
        <v>44569</v>
      </c>
      <c r="B189" s="144">
        <v>17</v>
      </c>
      <c r="C189" s="145">
        <v>2927.3188</v>
      </c>
      <c r="D189" s="145">
        <v>16.3276</v>
      </c>
      <c r="E189" s="145">
        <v>162.3091</v>
      </c>
      <c r="F189" s="145">
        <v>2793.7139999999999</v>
      </c>
      <c r="G189" s="146">
        <f t="shared" si="2"/>
        <v>5899.6695</v>
      </c>
    </row>
    <row r="190" spans="1:7" x14ac:dyDescent="0.25">
      <c r="A190" s="143">
        <v>44569</v>
      </c>
      <c r="B190" s="144">
        <v>18</v>
      </c>
      <c r="C190" s="145">
        <v>45.180399999999999</v>
      </c>
      <c r="D190" s="145">
        <v>0.55289999999999995</v>
      </c>
      <c r="E190" s="145">
        <v>0.33379999999999999</v>
      </c>
      <c r="F190" s="145">
        <v>165.39189999999999</v>
      </c>
      <c r="G190" s="146">
        <f t="shared" si="2"/>
        <v>211.459</v>
      </c>
    </row>
    <row r="191" spans="1:7" x14ac:dyDescent="0.25">
      <c r="A191" s="143">
        <v>44569</v>
      </c>
      <c r="B191" s="144">
        <v>19</v>
      </c>
      <c r="C191" s="145">
        <v>1.9603999999999999</v>
      </c>
      <c r="D191" s="145">
        <v>0</v>
      </c>
      <c r="E191" s="145">
        <v>0</v>
      </c>
      <c r="F191" s="145">
        <v>0.19069999999999901</v>
      </c>
      <c r="G191" s="146">
        <f t="shared" si="2"/>
        <v>2.1510999999999991</v>
      </c>
    </row>
    <row r="192" spans="1:7" x14ac:dyDescent="0.25">
      <c r="A192" s="143">
        <v>44569</v>
      </c>
      <c r="B192" s="144">
        <v>20</v>
      </c>
      <c r="C192" s="145">
        <v>1.2222</v>
      </c>
      <c r="D192" s="145">
        <v>0</v>
      </c>
      <c r="E192" s="145">
        <v>0</v>
      </c>
      <c r="F192" s="145">
        <v>0.1638</v>
      </c>
      <c r="G192" s="146">
        <f t="shared" si="2"/>
        <v>1.3859999999999999</v>
      </c>
    </row>
    <row r="193" spans="1:7" x14ac:dyDescent="0.25">
      <c r="A193" s="143">
        <v>44569</v>
      </c>
      <c r="B193" s="144">
        <v>21</v>
      </c>
      <c r="C193" s="145">
        <v>1.7222</v>
      </c>
      <c r="D193" s="145">
        <v>2.0400000000000001E-2</v>
      </c>
      <c r="E193" s="145">
        <v>0</v>
      </c>
      <c r="F193" s="145">
        <v>0.18429999999999999</v>
      </c>
      <c r="G193" s="146">
        <f t="shared" si="2"/>
        <v>1.9268999999999998</v>
      </c>
    </row>
    <row r="194" spans="1:7" x14ac:dyDescent="0.25">
      <c r="A194" s="143">
        <v>44569</v>
      </c>
      <c r="B194" s="144">
        <v>22</v>
      </c>
      <c r="C194" s="145">
        <v>1.8421999999999901</v>
      </c>
      <c r="D194" s="145">
        <v>0</v>
      </c>
      <c r="E194" s="145">
        <v>0</v>
      </c>
      <c r="F194" s="145">
        <v>0.1638</v>
      </c>
      <c r="G194" s="146">
        <f t="shared" si="2"/>
        <v>2.00599999999999</v>
      </c>
    </row>
    <row r="195" spans="1:7" x14ac:dyDescent="0.25">
      <c r="A195" s="143">
        <v>44569</v>
      </c>
      <c r="B195" s="144">
        <v>23</v>
      </c>
      <c r="C195" s="145">
        <v>2.7971999999999899</v>
      </c>
      <c r="D195" s="145">
        <v>0</v>
      </c>
      <c r="E195" s="145">
        <v>0</v>
      </c>
      <c r="F195" s="145">
        <v>0.18689999999999901</v>
      </c>
      <c r="G195" s="146">
        <f t="shared" si="2"/>
        <v>2.9840999999999891</v>
      </c>
    </row>
    <row r="196" spans="1:7" x14ac:dyDescent="0.25">
      <c r="A196" s="143">
        <v>44569</v>
      </c>
      <c r="B196" s="144">
        <v>24</v>
      </c>
      <c r="C196" s="145">
        <v>1.1741999999999999</v>
      </c>
      <c r="D196" s="145">
        <v>2.0400000000000001E-2</v>
      </c>
      <c r="E196" s="145">
        <v>0</v>
      </c>
      <c r="F196" s="145">
        <v>0.1638</v>
      </c>
      <c r="G196" s="146">
        <f t="shared" si="2"/>
        <v>1.3583999999999998</v>
      </c>
    </row>
    <row r="197" spans="1:7" x14ac:dyDescent="0.25">
      <c r="A197" s="143">
        <v>44570</v>
      </c>
      <c r="B197" s="144">
        <v>1</v>
      </c>
      <c r="C197" s="145">
        <v>1.3662000000000001</v>
      </c>
      <c r="D197" s="145">
        <v>0</v>
      </c>
      <c r="E197" s="145">
        <v>7.4000000000000003E-3</v>
      </c>
      <c r="F197" s="145">
        <v>0.19939999999999999</v>
      </c>
      <c r="G197" s="146">
        <f t="shared" si="2"/>
        <v>1.5730000000000002</v>
      </c>
    </row>
    <row r="198" spans="1:7" x14ac:dyDescent="0.25">
      <c r="A198" s="143">
        <v>44570</v>
      </c>
      <c r="B198" s="144">
        <v>2</v>
      </c>
      <c r="C198" s="145">
        <v>2.4712000000000001</v>
      </c>
      <c r="D198" s="145">
        <v>0</v>
      </c>
      <c r="E198" s="145">
        <v>7.7999999999999996E-3</v>
      </c>
      <c r="F198" s="145">
        <v>0.1638</v>
      </c>
      <c r="G198" s="146">
        <f t="shared" ref="G198:G261" si="3">+SUM(C198:F198)</f>
        <v>2.6428000000000003</v>
      </c>
    </row>
    <row r="199" spans="1:7" x14ac:dyDescent="0.25">
      <c r="A199" s="143">
        <v>44570</v>
      </c>
      <c r="B199" s="144">
        <v>3</v>
      </c>
      <c r="C199" s="145">
        <v>2.0491999999999999</v>
      </c>
      <c r="D199" s="145">
        <v>0</v>
      </c>
      <c r="E199" s="145">
        <v>8.9999999999999993E-3</v>
      </c>
      <c r="F199" s="145">
        <v>0.18429999999999999</v>
      </c>
      <c r="G199" s="146">
        <f t="shared" si="3"/>
        <v>2.2424999999999997</v>
      </c>
    </row>
    <row r="200" spans="1:7" x14ac:dyDescent="0.25">
      <c r="A200" s="143">
        <v>44570</v>
      </c>
      <c r="B200" s="144">
        <v>4</v>
      </c>
      <c r="C200" s="145">
        <v>2.2042000000000002</v>
      </c>
      <c r="D200" s="145">
        <v>2.0400000000000001E-2</v>
      </c>
      <c r="E200" s="145">
        <v>8.9999999999999993E-3</v>
      </c>
      <c r="F200" s="145">
        <v>0.19939999999999999</v>
      </c>
      <c r="G200" s="146">
        <f t="shared" si="3"/>
        <v>2.4329999999999998</v>
      </c>
    </row>
    <row r="201" spans="1:7" x14ac:dyDescent="0.25">
      <c r="A201" s="143">
        <v>44570</v>
      </c>
      <c r="B201" s="144">
        <v>5</v>
      </c>
      <c r="C201" s="145">
        <v>2.0411999999999999</v>
      </c>
      <c r="D201" s="145">
        <v>0</v>
      </c>
      <c r="E201" s="145">
        <v>9.2999999999999992E-3</v>
      </c>
      <c r="F201" s="145">
        <v>0.1638</v>
      </c>
      <c r="G201" s="146">
        <f t="shared" si="3"/>
        <v>2.2143000000000002</v>
      </c>
    </row>
    <row r="202" spans="1:7" x14ac:dyDescent="0.25">
      <c r="A202" s="143">
        <v>44570</v>
      </c>
      <c r="B202" s="144">
        <v>6</v>
      </c>
      <c r="C202" s="145">
        <v>2.0102000000000002</v>
      </c>
      <c r="D202" s="145">
        <v>0</v>
      </c>
      <c r="E202" s="145">
        <v>9.1000000000000004E-3</v>
      </c>
      <c r="F202" s="145">
        <v>0.19059999999999999</v>
      </c>
      <c r="G202" s="146">
        <f t="shared" si="3"/>
        <v>2.2099000000000002</v>
      </c>
    </row>
    <row r="203" spans="1:7" x14ac:dyDescent="0.25">
      <c r="A203" s="143">
        <v>44570</v>
      </c>
      <c r="B203" s="144">
        <v>7</v>
      </c>
      <c r="C203" s="145">
        <v>1.8712</v>
      </c>
      <c r="D203" s="145">
        <v>2.0400000000000001E-2</v>
      </c>
      <c r="E203" s="145">
        <v>8.9999999999999993E-3</v>
      </c>
      <c r="F203" s="145">
        <v>3.8E-3</v>
      </c>
      <c r="G203" s="146">
        <f t="shared" si="3"/>
        <v>1.9043999999999999</v>
      </c>
    </row>
    <row r="204" spans="1:7" x14ac:dyDescent="0.25">
      <c r="A204" s="143">
        <v>44570</v>
      </c>
      <c r="B204" s="144">
        <v>8</v>
      </c>
      <c r="C204" s="145">
        <v>1.9911999999999901</v>
      </c>
      <c r="D204" s="145">
        <v>0</v>
      </c>
      <c r="E204" s="145">
        <v>7.7999999999999996E-3</v>
      </c>
      <c r="F204" s="145">
        <v>0.3271</v>
      </c>
      <c r="G204" s="146">
        <f t="shared" si="3"/>
        <v>2.3260999999999901</v>
      </c>
    </row>
    <row r="205" spans="1:7" x14ac:dyDescent="0.25">
      <c r="A205" s="143">
        <v>44570</v>
      </c>
      <c r="B205" s="144">
        <v>9</v>
      </c>
      <c r="C205" s="145">
        <v>193.70570000000001</v>
      </c>
      <c r="D205" s="145">
        <v>1.3796999999999999</v>
      </c>
      <c r="E205" s="145">
        <v>34.740899999999897</v>
      </c>
      <c r="F205" s="145">
        <v>1165.4319</v>
      </c>
      <c r="G205" s="146">
        <f t="shared" si="3"/>
        <v>1395.2582</v>
      </c>
    </row>
    <row r="206" spans="1:7" x14ac:dyDescent="0.25">
      <c r="A206" s="143">
        <v>44570</v>
      </c>
      <c r="B206" s="144">
        <v>10</v>
      </c>
      <c r="C206" s="145">
        <v>3863.5014000000001</v>
      </c>
      <c r="D206" s="145">
        <v>33.950499999999998</v>
      </c>
      <c r="E206" s="145">
        <v>297.89319999999998</v>
      </c>
      <c r="F206" s="145">
        <v>5101.5186999999996</v>
      </c>
      <c r="G206" s="146">
        <f t="shared" si="3"/>
        <v>9296.8637999999992</v>
      </c>
    </row>
    <row r="207" spans="1:7" x14ac:dyDescent="0.25">
      <c r="A207" s="143">
        <v>44570</v>
      </c>
      <c r="B207" s="144">
        <v>11</v>
      </c>
      <c r="C207" s="145">
        <v>11079.658299999999</v>
      </c>
      <c r="D207" s="145">
        <v>89.436599999999999</v>
      </c>
      <c r="E207" s="145">
        <v>705.9624</v>
      </c>
      <c r="F207" s="145">
        <v>8393.4308999999994</v>
      </c>
      <c r="G207" s="146">
        <f t="shared" si="3"/>
        <v>20268.4882</v>
      </c>
    </row>
    <row r="208" spans="1:7" x14ac:dyDescent="0.25">
      <c r="A208" s="143">
        <v>44570</v>
      </c>
      <c r="B208" s="144">
        <v>12</v>
      </c>
      <c r="C208" s="145">
        <v>16981.089400000001</v>
      </c>
      <c r="D208" s="145">
        <v>125.34439999999999</v>
      </c>
      <c r="E208" s="145">
        <v>1028.7539999999999</v>
      </c>
      <c r="F208" s="145">
        <v>10313.235699999999</v>
      </c>
      <c r="G208" s="146">
        <f t="shared" si="3"/>
        <v>28448.423500000004</v>
      </c>
    </row>
    <row r="209" spans="1:7" x14ac:dyDescent="0.25">
      <c r="A209" s="143">
        <v>44570</v>
      </c>
      <c r="B209" s="144">
        <v>13</v>
      </c>
      <c r="C209" s="145">
        <v>20060.233700000001</v>
      </c>
      <c r="D209" s="145">
        <v>139.60810000000001</v>
      </c>
      <c r="E209" s="145">
        <v>1236.9757999999999</v>
      </c>
      <c r="F209" s="145">
        <v>11005.293599999901</v>
      </c>
      <c r="G209" s="146">
        <f t="shared" si="3"/>
        <v>32442.111199999905</v>
      </c>
    </row>
    <row r="210" spans="1:7" x14ac:dyDescent="0.25">
      <c r="A210" s="143">
        <v>44570</v>
      </c>
      <c r="B210" s="144">
        <v>14</v>
      </c>
      <c r="C210" s="145">
        <v>19741.1502</v>
      </c>
      <c r="D210" s="145">
        <v>134.53450000000001</v>
      </c>
      <c r="E210" s="145">
        <v>1173.0742</v>
      </c>
      <c r="F210" s="145">
        <v>10757.743</v>
      </c>
      <c r="G210" s="146">
        <f t="shared" si="3"/>
        <v>31806.501900000003</v>
      </c>
    </row>
    <row r="211" spans="1:7" x14ac:dyDescent="0.25">
      <c r="A211" s="143">
        <v>44570</v>
      </c>
      <c r="B211" s="144">
        <v>15</v>
      </c>
      <c r="C211" s="145">
        <v>16313.710499999999</v>
      </c>
      <c r="D211" s="145">
        <v>102.08369999999999</v>
      </c>
      <c r="E211" s="145">
        <v>973.04660000000001</v>
      </c>
      <c r="F211" s="145">
        <v>9360.9460999999992</v>
      </c>
      <c r="G211" s="146">
        <f t="shared" si="3"/>
        <v>26749.786899999999</v>
      </c>
    </row>
    <row r="212" spans="1:7" x14ac:dyDescent="0.25">
      <c r="A212" s="143">
        <v>44570</v>
      </c>
      <c r="B212" s="144">
        <v>16</v>
      </c>
      <c r="C212" s="145">
        <v>9989.6139000000003</v>
      </c>
      <c r="D212" s="145">
        <v>57.9377</v>
      </c>
      <c r="E212" s="145">
        <v>604.64459999999997</v>
      </c>
      <c r="F212" s="145">
        <v>6971.5657000000001</v>
      </c>
      <c r="G212" s="146">
        <f t="shared" si="3"/>
        <v>17623.761900000001</v>
      </c>
    </row>
    <row r="213" spans="1:7" x14ac:dyDescent="0.25">
      <c r="A213" s="143">
        <v>44570</v>
      </c>
      <c r="B213" s="144">
        <v>17</v>
      </c>
      <c r="C213" s="145">
        <v>2827.2721999999999</v>
      </c>
      <c r="D213" s="145">
        <v>16.645099999999999</v>
      </c>
      <c r="E213" s="145">
        <v>182.45429999999999</v>
      </c>
      <c r="F213" s="145">
        <v>3267.0864999999999</v>
      </c>
      <c r="G213" s="146">
        <f t="shared" si="3"/>
        <v>6293.4580999999998</v>
      </c>
    </row>
    <row r="214" spans="1:7" x14ac:dyDescent="0.25">
      <c r="A214" s="143">
        <v>44570</v>
      </c>
      <c r="B214" s="144">
        <v>18</v>
      </c>
      <c r="C214" s="145">
        <v>47.510199999999998</v>
      </c>
      <c r="D214" s="145">
        <v>0.46839999999999998</v>
      </c>
      <c r="E214" s="145">
        <v>0.7772</v>
      </c>
      <c r="F214" s="145">
        <v>213.47399999999999</v>
      </c>
      <c r="G214" s="146">
        <f t="shared" si="3"/>
        <v>262.22980000000001</v>
      </c>
    </row>
    <row r="215" spans="1:7" x14ac:dyDescent="0.25">
      <c r="A215" s="143">
        <v>44570</v>
      </c>
      <c r="B215" s="144">
        <v>19</v>
      </c>
      <c r="C215" s="145">
        <v>5.4021999999999997</v>
      </c>
      <c r="D215" s="145">
        <v>0</v>
      </c>
      <c r="E215" s="145">
        <v>0</v>
      </c>
      <c r="F215" s="145">
        <v>0.1638</v>
      </c>
      <c r="G215" s="146">
        <f t="shared" si="3"/>
        <v>5.5659999999999998</v>
      </c>
    </row>
    <row r="216" spans="1:7" x14ac:dyDescent="0.25">
      <c r="A216" s="143">
        <v>44570</v>
      </c>
      <c r="B216" s="144">
        <v>20</v>
      </c>
      <c r="C216" s="145">
        <v>1.9794</v>
      </c>
      <c r="D216" s="145">
        <v>0</v>
      </c>
      <c r="E216" s="145">
        <v>0</v>
      </c>
      <c r="F216" s="145">
        <v>0.18429999999999999</v>
      </c>
      <c r="G216" s="146">
        <f t="shared" si="3"/>
        <v>2.1637</v>
      </c>
    </row>
    <row r="217" spans="1:7" x14ac:dyDescent="0.25">
      <c r="A217" s="143">
        <v>44570</v>
      </c>
      <c r="B217" s="144">
        <v>21</v>
      </c>
      <c r="C217" s="145">
        <v>2.2353999999999998</v>
      </c>
      <c r="D217" s="145">
        <v>2.0400000000000001E-2</v>
      </c>
      <c r="E217" s="145">
        <v>0</v>
      </c>
      <c r="F217" s="145">
        <v>0.1638</v>
      </c>
      <c r="G217" s="146">
        <f t="shared" si="3"/>
        <v>2.4196</v>
      </c>
    </row>
    <row r="218" spans="1:7" x14ac:dyDescent="0.25">
      <c r="A218" s="143">
        <v>44570</v>
      </c>
      <c r="B218" s="144">
        <v>22</v>
      </c>
      <c r="C218" s="145">
        <v>2.2694000000000001</v>
      </c>
      <c r="D218" s="145">
        <v>0</v>
      </c>
      <c r="E218" s="145">
        <v>0</v>
      </c>
      <c r="F218" s="145">
        <v>0.18429999999999999</v>
      </c>
      <c r="G218" s="146">
        <f t="shared" si="3"/>
        <v>2.4537</v>
      </c>
    </row>
    <row r="219" spans="1:7" x14ac:dyDescent="0.25">
      <c r="A219" s="143">
        <v>44570</v>
      </c>
      <c r="B219" s="144">
        <v>23</v>
      </c>
      <c r="C219" s="145">
        <v>1.9154</v>
      </c>
      <c r="D219" s="145">
        <v>0</v>
      </c>
      <c r="E219" s="145">
        <v>0</v>
      </c>
      <c r="F219" s="145">
        <v>0.1638</v>
      </c>
      <c r="G219" s="146">
        <f t="shared" si="3"/>
        <v>2.0792000000000002</v>
      </c>
    </row>
    <row r="220" spans="1:7" x14ac:dyDescent="0.25">
      <c r="A220" s="143">
        <v>44570</v>
      </c>
      <c r="B220" s="144">
        <v>24</v>
      </c>
      <c r="C220" s="145">
        <v>2.2353999999999998</v>
      </c>
      <c r="D220" s="145">
        <v>2.0400000000000001E-2</v>
      </c>
      <c r="E220" s="145">
        <v>0</v>
      </c>
      <c r="F220" s="145">
        <v>0.18429999999999999</v>
      </c>
      <c r="G220" s="146">
        <f t="shared" si="3"/>
        <v>2.4400999999999997</v>
      </c>
    </row>
    <row r="221" spans="1:7" x14ac:dyDescent="0.25">
      <c r="A221" s="143">
        <v>44571</v>
      </c>
      <c r="B221" s="144">
        <v>1</v>
      </c>
      <c r="C221" s="145">
        <v>2.2050999999999998</v>
      </c>
      <c r="D221" s="145">
        <v>0</v>
      </c>
      <c r="E221" s="145">
        <v>0</v>
      </c>
      <c r="F221" s="145">
        <v>0.1638</v>
      </c>
      <c r="G221" s="146">
        <f t="shared" si="3"/>
        <v>2.3689</v>
      </c>
    </row>
    <row r="222" spans="1:7" x14ac:dyDescent="0.25">
      <c r="A222" s="143">
        <v>44571</v>
      </c>
      <c r="B222" s="144">
        <v>2</v>
      </c>
      <c r="C222" s="145">
        <v>3.0050999999999899</v>
      </c>
      <c r="D222" s="145">
        <v>0</v>
      </c>
      <c r="E222" s="145">
        <v>0</v>
      </c>
      <c r="F222" s="145">
        <v>0.18429999999999999</v>
      </c>
      <c r="G222" s="146">
        <f t="shared" si="3"/>
        <v>3.1893999999999898</v>
      </c>
    </row>
    <row r="223" spans="1:7" x14ac:dyDescent="0.25">
      <c r="A223" s="143">
        <v>44571</v>
      </c>
      <c r="B223" s="144">
        <v>3</v>
      </c>
      <c r="C223" s="145">
        <v>4.0740999999999996</v>
      </c>
      <c r="D223" s="145">
        <v>2.0400000000000001E-2</v>
      </c>
      <c r="E223" s="145">
        <v>0</v>
      </c>
      <c r="F223" s="145">
        <v>0.1638</v>
      </c>
      <c r="G223" s="146">
        <f t="shared" si="3"/>
        <v>4.2583000000000002</v>
      </c>
    </row>
    <row r="224" spans="1:7" x14ac:dyDescent="0.25">
      <c r="A224" s="143">
        <v>44571</v>
      </c>
      <c r="B224" s="144">
        <v>4</v>
      </c>
      <c r="C224" s="145">
        <v>2.8811</v>
      </c>
      <c r="D224" s="145">
        <v>0</v>
      </c>
      <c r="E224" s="145">
        <v>0</v>
      </c>
      <c r="F224" s="145">
        <v>0.18429999999999999</v>
      </c>
      <c r="G224" s="146">
        <f t="shared" si="3"/>
        <v>3.0653999999999999</v>
      </c>
    </row>
    <row r="225" spans="1:7" x14ac:dyDescent="0.25">
      <c r="A225" s="143">
        <v>44571</v>
      </c>
      <c r="B225" s="144">
        <v>5</v>
      </c>
      <c r="C225" s="145">
        <v>3.7591000000000001</v>
      </c>
      <c r="D225" s="145">
        <v>2.0400000000000001E-2</v>
      </c>
      <c r="E225" s="145">
        <v>0</v>
      </c>
      <c r="F225" s="145">
        <v>3.8E-3</v>
      </c>
      <c r="G225" s="146">
        <f t="shared" si="3"/>
        <v>3.7833000000000001</v>
      </c>
    </row>
    <row r="226" spans="1:7" x14ac:dyDescent="0.25">
      <c r="A226" s="143">
        <v>44571</v>
      </c>
      <c r="B226" s="144">
        <v>6</v>
      </c>
      <c r="C226" s="145">
        <v>2.4260999999999999</v>
      </c>
      <c r="D226" s="145">
        <v>0</v>
      </c>
      <c r="E226" s="145">
        <v>0</v>
      </c>
      <c r="F226" s="145">
        <v>0.18429999999999999</v>
      </c>
      <c r="G226" s="146">
        <f t="shared" si="3"/>
        <v>2.6103999999999998</v>
      </c>
    </row>
    <row r="227" spans="1:7" x14ac:dyDescent="0.25">
      <c r="A227" s="143">
        <v>44571</v>
      </c>
      <c r="B227" s="144">
        <v>7</v>
      </c>
      <c r="C227" s="145">
        <v>2.0215999999999998</v>
      </c>
      <c r="D227" s="145">
        <v>0</v>
      </c>
      <c r="E227" s="145">
        <v>0</v>
      </c>
      <c r="F227" s="145">
        <v>0.1792</v>
      </c>
      <c r="G227" s="146">
        <f t="shared" si="3"/>
        <v>2.2007999999999996</v>
      </c>
    </row>
    <row r="228" spans="1:7" x14ac:dyDescent="0.25">
      <c r="A228" s="143">
        <v>44571</v>
      </c>
      <c r="B228" s="144">
        <v>8</v>
      </c>
      <c r="C228" s="145">
        <v>1.4271</v>
      </c>
      <c r="D228" s="145">
        <v>0</v>
      </c>
      <c r="E228" s="145">
        <v>0</v>
      </c>
      <c r="F228" s="145">
        <v>0.24660000000000001</v>
      </c>
      <c r="G228" s="146">
        <f t="shared" si="3"/>
        <v>1.6737</v>
      </c>
    </row>
    <row r="229" spans="1:7" x14ac:dyDescent="0.25">
      <c r="A229" s="143">
        <v>44571</v>
      </c>
      <c r="B229" s="144">
        <v>9</v>
      </c>
      <c r="C229" s="145">
        <v>192.4145</v>
      </c>
      <c r="D229" s="145">
        <v>1.1032</v>
      </c>
      <c r="E229" s="145">
        <v>41.719799999999999</v>
      </c>
      <c r="F229" s="145">
        <v>1309.1515999999999</v>
      </c>
      <c r="G229" s="146">
        <f t="shared" si="3"/>
        <v>1544.3890999999999</v>
      </c>
    </row>
    <row r="230" spans="1:7" x14ac:dyDescent="0.25">
      <c r="A230" s="143">
        <v>44571</v>
      </c>
      <c r="B230" s="144">
        <v>10</v>
      </c>
      <c r="C230" s="145">
        <v>3964.8371999999999</v>
      </c>
      <c r="D230" s="145">
        <v>24.4299</v>
      </c>
      <c r="E230" s="145">
        <v>265.341599999999</v>
      </c>
      <c r="F230" s="145">
        <v>5535.8967000000002</v>
      </c>
      <c r="G230" s="146">
        <f t="shared" si="3"/>
        <v>9790.5053999999982</v>
      </c>
    </row>
    <row r="231" spans="1:7" x14ac:dyDescent="0.25">
      <c r="A231" s="143">
        <v>44571</v>
      </c>
      <c r="B231" s="144">
        <v>11</v>
      </c>
      <c r="C231" s="145">
        <v>9429.4143999999997</v>
      </c>
      <c r="D231" s="145">
        <v>57.693300000000001</v>
      </c>
      <c r="E231" s="145">
        <v>573.97849999999903</v>
      </c>
      <c r="F231" s="145">
        <v>9519.8652000000002</v>
      </c>
      <c r="G231" s="146">
        <f t="shared" si="3"/>
        <v>19580.951399999998</v>
      </c>
    </row>
    <row r="232" spans="1:7" x14ac:dyDescent="0.25">
      <c r="A232" s="143">
        <v>44571</v>
      </c>
      <c r="B232" s="144">
        <v>12</v>
      </c>
      <c r="C232" s="145">
        <v>13208.242899999999</v>
      </c>
      <c r="D232" s="145">
        <v>80.681799999999996</v>
      </c>
      <c r="E232" s="145">
        <v>891.33780000000002</v>
      </c>
      <c r="F232" s="145">
        <v>12861.304700000001</v>
      </c>
      <c r="G232" s="146">
        <f t="shared" si="3"/>
        <v>27041.567199999998</v>
      </c>
    </row>
    <row r="233" spans="1:7" x14ac:dyDescent="0.25">
      <c r="A233" s="143">
        <v>44571</v>
      </c>
      <c r="B233" s="144">
        <v>13</v>
      </c>
      <c r="C233" s="145">
        <v>16011.079400000001</v>
      </c>
      <c r="D233" s="145">
        <v>98.68</v>
      </c>
      <c r="E233" s="145">
        <v>1005.544</v>
      </c>
      <c r="F233" s="145">
        <v>13168.4362</v>
      </c>
      <c r="G233" s="146">
        <f t="shared" si="3"/>
        <v>30283.739600000001</v>
      </c>
    </row>
    <row r="234" spans="1:7" x14ac:dyDescent="0.25">
      <c r="A234" s="143">
        <v>44571</v>
      </c>
      <c r="B234" s="144">
        <v>14</v>
      </c>
      <c r="C234" s="145">
        <v>13432.640100000001</v>
      </c>
      <c r="D234" s="145">
        <v>80.936300000000003</v>
      </c>
      <c r="E234" s="145">
        <v>883.25139999999999</v>
      </c>
      <c r="F234" s="145">
        <v>12413.430700000001</v>
      </c>
      <c r="G234" s="146">
        <f t="shared" si="3"/>
        <v>26810.2585</v>
      </c>
    </row>
    <row r="235" spans="1:7" x14ac:dyDescent="0.25">
      <c r="A235" s="143">
        <v>44571</v>
      </c>
      <c r="B235" s="144">
        <v>15</v>
      </c>
      <c r="C235" s="145">
        <v>9180.6756999999998</v>
      </c>
      <c r="D235" s="145">
        <v>57.500599999999999</v>
      </c>
      <c r="E235" s="145">
        <v>566.64179999999999</v>
      </c>
      <c r="F235" s="145">
        <v>10751.778399999999</v>
      </c>
      <c r="G235" s="146">
        <f t="shared" si="3"/>
        <v>20556.5965</v>
      </c>
    </row>
    <row r="236" spans="1:7" x14ac:dyDescent="0.25">
      <c r="A236" s="143">
        <v>44571</v>
      </c>
      <c r="B236" s="144">
        <v>16</v>
      </c>
      <c r="C236" s="145">
        <v>3331.7914000000001</v>
      </c>
      <c r="D236" s="145">
        <v>27.162800000000001</v>
      </c>
      <c r="E236" s="145">
        <v>281.6823</v>
      </c>
      <c r="F236" s="145">
        <v>6732.7986000000001</v>
      </c>
      <c r="G236" s="146">
        <f t="shared" si="3"/>
        <v>10373.435100000001</v>
      </c>
    </row>
    <row r="237" spans="1:7" x14ac:dyDescent="0.25">
      <c r="A237" s="143">
        <v>44571</v>
      </c>
      <c r="B237" s="144">
        <v>17</v>
      </c>
      <c r="C237" s="145">
        <v>1080.8632</v>
      </c>
      <c r="D237" s="145">
        <v>8.5016999999999996</v>
      </c>
      <c r="E237" s="145">
        <v>62.779299999999999</v>
      </c>
      <c r="F237" s="145">
        <v>1991.7808</v>
      </c>
      <c r="G237" s="146">
        <f t="shared" si="3"/>
        <v>3143.9250000000002</v>
      </c>
    </row>
    <row r="238" spans="1:7" x14ac:dyDescent="0.25">
      <c r="A238" s="143">
        <v>44571</v>
      </c>
      <c r="B238" s="144">
        <v>18</v>
      </c>
      <c r="C238" s="145">
        <v>39.024900000000002</v>
      </c>
      <c r="D238" s="145">
        <v>0.4249</v>
      </c>
      <c r="E238" s="145">
        <v>0.1313</v>
      </c>
      <c r="F238" s="145">
        <v>128.07140000000001</v>
      </c>
      <c r="G238" s="146">
        <f t="shared" si="3"/>
        <v>167.65250000000003</v>
      </c>
    </row>
    <row r="239" spans="1:7" x14ac:dyDescent="0.25">
      <c r="A239" s="143">
        <v>44571</v>
      </c>
      <c r="B239" s="144">
        <v>19</v>
      </c>
      <c r="C239" s="145">
        <v>3.6389</v>
      </c>
      <c r="D239" s="145">
        <v>2.0400000000000001E-2</v>
      </c>
      <c r="E239" s="145">
        <v>0</v>
      </c>
      <c r="F239" s="145">
        <v>0.1638</v>
      </c>
      <c r="G239" s="146">
        <f t="shared" si="3"/>
        <v>3.8231000000000002</v>
      </c>
    </row>
    <row r="240" spans="1:7" x14ac:dyDescent="0.25">
      <c r="A240" s="143">
        <v>44571</v>
      </c>
      <c r="B240" s="144">
        <v>20</v>
      </c>
      <c r="C240" s="145">
        <v>0.7621</v>
      </c>
      <c r="D240" s="145">
        <v>0</v>
      </c>
      <c r="E240" s="145">
        <v>6.0000000000000001E-3</v>
      </c>
      <c r="F240" s="145">
        <v>0.18429999999999999</v>
      </c>
      <c r="G240" s="146">
        <f t="shared" si="3"/>
        <v>0.95240000000000002</v>
      </c>
    </row>
    <row r="241" spans="1:7" x14ac:dyDescent="0.25">
      <c r="A241" s="143">
        <v>44571</v>
      </c>
      <c r="B241" s="144">
        <v>21</v>
      </c>
      <c r="C241" s="145">
        <v>1.2101</v>
      </c>
      <c r="D241" s="145">
        <v>0</v>
      </c>
      <c r="E241" s="145">
        <v>0</v>
      </c>
      <c r="F241" s="145">
        <v>0.1638</v>
      </c>
      <c r="G241" s="146">
        <f t="shared" si="3"/>
        <v>1.3738999999999999</v>
      </c>
    </row>
    <row r="242" spans="1:7" x14ac:dyDescent="0.25">
      <c r="A242" s="143">
        <v>44571</v>
      </c>
      <c r="B242" s="144">
        <v>22</v>
      </c>
      <c r="C242" s="145">
        <v>0.62009999999999998</v>
      </c>
      <c r="D242" s="145">
        <v>2.0400000000000001E-2</v>
      </c>
      <c r="E242" s="145">
        <v>0</v>
      </c>
      <c r="F242" s="145">
        <v>0.19570000000000001</v>
      </c>
      <c r="G242" s="146">
        <f t="shared" si="3"/>
        <v>0.83619999999999994</v>
      </c>
    </row>
    <row r="243" spans="1:7" x14ac:dyDescent="0.25">
      <c r="A243" s="143">
        <v>44571</v>
      </c>
      <c r="B243" s="144">
        <v>23</v>
      </c>
      <c r="C243" s="145">
        <v>0.5151</v>
      </c>
      <c r="D243" s="145">
        <v>0</v>
      </c>
      <c r="E243" s="145">
        <v>0</v>
      </c>
      <c r="F243" s="145">
        <v>0.1638</v>
      </c>
      <c r="G243" s="146">
        <f t="shared" si="3"/>
        <v>0.67890000000000006</v>
      </c>
    </row>
    <row r="244" spans="1:7" x14ac:dyDescent="0.25">
      <c r="A244" s="143">
        <v>44571</v>
      </c>
      <c r="B244" s="144">
        <v>24</v>
      </c>
      <c r="C244" s="145">
        <v>1.2131000000000001</v>
      </c>
      <c r="D244" s="145">
        <v>0</v>
      </c>
      <c r="E244" s="145">
        <v>6.0000000000000001E-3</v>
      </c>
      <c r="F244" s="145">
        <v>0.18429999999999999</v>
      </c>
      <c r="G244" s="146">
        <f t="shared" si="3"/>
        <v>1.4034</v>
      </c>
    </row>
    <row r="245" spans="1:7" x14ac:dyDescent="0.25">
      <c r="A245" s="143">
        <v>44572</v>
      </c>
      <c r="B245" s="144">
        <v>1</v>
      </c>
      <c r="C245" s="145">
        <v>7.6375999999999999</v>
      </c>
      <c r="D245" s="145">
        <v>0</v>
      </c>
      <c r="E245" s="145">
        <v>0</v>
      </c>
      <c r="F245" s="145">
        <v>0.1638</v>
      </c>
      <c r="G245" s="146">
        <f t="shared" si="3"/>
        <v>7.8014000000000001</v>
      </c>
    </row>
    <row r="246" spans="1:7" x14ac:dyDescent="0.25">
      <c r="A246" s="143">
        <v>44572</v>
      </c>
      <c r="B246" s="144">
        <v>2</v>
      </c>
      <c r="C246" s="145">
        <v>7.5295999999999896</v>
      </c>
      <c r="D246" s="145">
        <v>2.0400000000000001E-2</v>
      </c>
      <c r="E246" s="145">
        <v>0</v>
      </c>
      <c r="F246" s="145">
        <v>0.18429999999999999</v>
      </c>
      <c r="G246" s="146">
        <f t="shared" si="3"/>
        <v>7.7342999999999904</v>
      </c>
    </row>
    <row r="247" spans="1:7" x14ac:dyDescent="0.25">
      <c r="A247" s="143">
        <v>44572</v>
      </c>
      <c r="B247" s="144">
        <v>3</v>
      </c>
      <c r="C247" s="145">
        <v>8.3742999999999999</v>
      </c>
      <c r="D247" s="145">
        <v>2.0400000000000001E-2</v>
      </c>
      <c r="E247" s="145">
        <v>6.0000000000000001E-3</v>
      </c>
      <c r="F247" s="145">
        <v>0.18429999999999999</v>
      </c>
      <c r="G247" s="146">
        <f t="shared" si="3"/>
        <v>8.5850000000000009</v>
      </c>
    </row>
    <row r="248" spans="1:7" x14ac:dyDescent="0.25">
      <c r="A248" s="143">
        <v>44572</v>
      </c>
      <c r="B248" s="144">
        <v>4</v>
      </c>
      <c r="C248" s="145">
        <v>2.4146000000000001</v>
      </c>
      <c r="D248" s="145">
        <v>0</v>
      </c>
      <c r="E248" s="145">
        <v>0</v>
      </c>
      <c r="F248" s="145">
        <v>3.8E-3</v>
      </c>
      <c r="G248" s="146">
        <f t="shared" si="3"/>
        <v>2.4184000000000001</v>
      </c>
    </row>
    <row r="249" spans="1:7" x14ac:dyDescent="0.25">
      <c r="A249" s="143">
        <v>44572</v>
      </c>
      <c r="B249" s="144">
        <v>5</v>
      </c>
      <c r="C249" s="145">
        <v>2.4205999999999999</v>
      </c>
      <c r="D249" s="145">
        <v>0</v>
      </c>
      <c r="E249" s="145">
        <v>0</v>
      </c>
      <c r="F249" s="145">
        <v>0.1953</v>
      </c>
      <c r="G249" s="146">
        <f t="shared" si="3"/>
        <v>2.6158999999999999</v>
      </c>
    </row>
    <row r="250" spans="1:7" x14ac:dyDescent="0.25">
      <c r="A250" s="143">
        <v>44572</v>
      </c>
      <c r="B250" s="144">
        <v>6</v>
      </c>
      <c r="C250" s="145">
        <v>2.1556000000000002</v>
      </c>
      <c r="D250" s="145">
        <v>0</v>
      </c>
      <c r="E250" s="145">
        <v>0</v>
      </c>
      <c r="F250" s="145">
        <v>0.1704</v>
      </c>
      <c r="G250" s="146">
        <f t="shared" si="3"/>
        <v>2.3260000000000001</v>
      </c>
    </row>
    <row r="251" spans="1:7" x14ac:dyDescent="0.25">
      <c r="A251" s="143">
        <v>44572</v>
      </c>
      <c r="B251" s="144">
        <v>7</v>
      </c>
      <c r="C251" s="145">
        <v>2.2665999999999999</v>
      </c>
      <c r="D251" s="145">
        <v>0</v>
      </c>
      <c r="E251" s="145">
        <v>6.0000000000000001E-3</v>
      </c>
      <c r="F251" s="145">
        <v>0.1938</v>
      </c>
      <c r="G251" s="146">
        <f t="shared" si="3"/>
        <v>2.4663999999999997</v>
      </c>
    </row>
    <row r="252" spans="1:7" x14ac:dyDescent="0.25">
      <c r="A252" s="143">
        <v>44572</v>
      </c>
      <c r="B252" s="144">
        <v>8</v>
      </c>
      <c r="C252" s="145">
        <v>1.4616</v>
      </c>
      <c r="D252" s="145">
        <v>2.0400000000000001E-2</v>
      </c>
      <c r="E252" s="145">
        <v>0</v>
      </c>
      <c r="F252" s="145">
        <v>5.0124000000000004</v>
      </c>
      <c r="G252" s="146">
        <f t="shared" si="3"/>
        <v>6.4944000000000006</v>
      </c>
    </row>
    <row r="253" spans="1:7" x14ac:dyDescent="0.25">
      <c r="A253" s="143">
        <v>44572</v>
      </c>
      <c r="B253" s="144">
        <v>9</v>
      </c>
      <c r="C253" s="145">
        <v>26.3476</v>
      </c>
      <c r="D253" s="145">
        <v>0.70140000000000002</v>
      </c>
      <c r="E253" s="145">
        <v>9.3188999999999993</v>
      </c>
      <c r="F253" s="145">
        <v>677.70989999999995</v>
      </c>
      <c r="G253" s="146">
        <f t="shared" si="3"/>
        <v>714.07779999999991</v>
      </c>
    </row>
    <row r="254" spans="1:7" x14ac:dyDescent="0.25">
      <c r="A254" s="143">
        <v>44572</v>
      </c>
      <c r="B254" s="144">
        <v>10</v>
      </c>
      <c r="C254" s="145">
        <v>2102.5700000000002</v>
      </c>
      <c r="D254" s="145">
        <v>17.886399999999998</v>
      </c>
      <c r="E254" s="145">
        <v>211.8305</v>
      </c>
      <c r="F254" s="145">
        <v>3993.8346000000001</v>
      </c>
      <c r="G254" s="146">
        <f t="shared" si="3"/>
        <v>6326.1215000000002</v>
      </c>
    </row>
    <row r="255" spans="1:7" x14ac:dyDescent="0.25">
      <c r="A255" s="143">
        <v>44572</v>
      </c>
      <c r="B255" s="144">
        <v>11</v>
      </c>
      <c r="C255" s="145">
        <v>4669.8798999999999</v>
      </c>
      <c r="D255" s="145">
        <v>37.877499999999998</v>
      </c>
      <c r="E255" s="145">
        <v>469.3854</v>
      </c>
      <c r="F255" s="145">
        <v>7637.58</v>
      </c>
      <c r="G255" s="146">
        <f t="shared" si="3"/>
        <v>12814.7228</v>
      </c>
    </row>
    <row r="256" spans="1:7" x14ac:dyDescent="0.25">
      <c r="A256" s="143">
        <v>44572</v>
      </c>
      <c r="B256" s="144">
        <v>12</v>
      </c>
      <c r="C256" s="145">
        <v>5646.7842000000001</v>
      </c>
      <c r="D256" s="145">
        <v>47.862899999999897</v>
      </c>
      <c r="E256" s="145">
        <v>643.73299999999995</v>
      </c>
      <c r="F256" s="145">
        <v>10360.970300000001</v>
      </c>
      <c r="G256" s="146">
        <f t="shared" si="3"/>
        <v>16699.350400000003</v>
      </c>
    </row>
    <row r="257" spans="1:7" x14ac:dyDescent="0.25">
      <c r="A257" s="143">
        <v>44572</v>
      </c>
      <c r="B257" s="144">
        <v>13</v>
      </c>
      <c r="C257" s="145">
        <v>5550.2527</v>
      </c>
      <c r="D257" s="145">
        <v>43.892200000000003</v>
      </c>
      <c r="E257" s="145">
        <v>660.13419999999996</v>
      </c>
      <c r="F257" s="145">
        <v>10632.389300000001</v>
      </c>
      <c r="G257" s="146">
        <f t="shared" si="3"/>
        <v>16886.668400000002</v>
      </c>
    </row>
    <row r="258" spans="1:7" x14ac:dyDescent="0.25">
      <c r="A258" s="143">
        <v>44572</v>
      </c>
      <c r="B258" s="144">
        <v>14</v>
      </c>
      <c r="C258" s="145">
        <v>6514.0976000000001</v>
      </c>
      <c r="D258" s="145">
        <v>43.873100000000001</v>
      </c>
      <c r="E258" s="145">
        <v>501.4683</v>
      </c>
      <c r="F258" s="145">
        <v>8554.8464999999997</v>
      </c>
      <c r="G258" s="146">
        <f t="shared" si="3"/>
        <v>15614.2855</v>
      </c>
    </row>
    <row r="259" spans="1:7" x14ac:dyDescent="0.25">
      <c r="A259" s="143">
        <v>44572</v>
      </c>
      <c r="B259" s="144">
        <v>15</v>
      </c>
      <c r="C259" s="145">
        <v>5421.3434999999999</v>
      </c>
      <c r="D259" s="145">
        <v>36.139200000000002</v>
      </c>
      <c r="E259" s="145">
        <v>353.047699999999</v>
      </c>
      <c r="F259" s="145">
        <v>6635.6031999999996</v>
      </c>
      <c r="G259" s="146">
        <f t="shared" si="3"/>
        <v>12446.133599999997</v>
      </c>
    </row>
    <row r="260" spans="1:7" x14ac:dyDescent="0.25">
      <c r="A260" s="143">
        <v>44572</v>
      </c>
      <c r="B260" s="144">
        <v>16</v>
      </c>
      <c r="C260" s="145">
        <v>1861.8037999999999</v>
      </c>
      <c r="D260" s="145">
        <v>15.600299999999899</v>
      </c>
      <c r="E260" s="145">
        <v>336.94130000000001</v>
      </c>
      <c r="F260" s="145">
        <v>7722.7611999999999</v>
      </c>
      <c r="G260" s="146">
        <f t="shared" si="3"/>
        <v>9937.1065999999992</v>
      </c>
    </row>
    <row r="261" spans="1:7" x14ac:dyDescent="0.25">
      <c r="A261" s="143">
        <v>44572</v>
      </c>
      <c r="B261" s="144">
        <v>17</v>
      </c>
      <c r="C261" s="145">
        <v>294.6696</v>
      </c>
      <c r="D261" s="145">
        <v>5.4981</v>
      </c>
      <c r="E261" s="145">
        <v>95.455100000000002</v>
      </c>
      <c r="F261" s="145">
        <v>2967.6469000000002</v>
      </c>
      <c r="G261" s="146">
        <f t="shared" si="3"/>
        <v>3363.2697000000003</v>
      </c>
    </row>
    <row r="262" spans="1:7" x14ac:dyDescent="0.25">
      <c r="A262" s="143">
        <v>44572</v>
      </c>
      <c r="B262" s="144">
        <v>18</v>
      </c>
      <c r="C262" s="145">
        <v>20.8733</v>
      </c>
      <c r="D262" s="145">
        <v>1.6484000000000001</v>
      </c>
      <c r="E262" s="145">
        <v>2.0400000000000001E-2</v>
      </c>
      <c r="F262" s="145">
        <v>59.220999999999997</v>
      </c>
      <c r="G262" s="146">
        <f t="shared" ref="G262:G325" si="4">+SUM(C262:F262)</f>
        <v>81.763099999999994</v>
      </c>
    </row>
    <row r="263" spans="1:7" x14ac:dyDescent="0.25">
      <c r="A263" s="143">
        <v>44572</v>
      </c>
      <c r="B263" s="144">
        <v>19</v>
      </c>
      <c r="C263" s="145">
        <v>19.657299999999999</v>
      </c>
      <c r="D263" s="145">
        <v>1.5</v>
      </c>
      <c r="E263" s="145">
        <v>0</v>
      </c>
      <c r="F263" s="145">
        <v>0.18429999999999999</v>
      </c>
      <c r="G263" s="146">
        <f t="shared" si="4"/>
        <v>21.3416</v>
      </c>
    </row>
    <row r="264" spans="1:7" x14ac:dyDescent="0.25">
      <c r="A264" s="143">
        <v>44572</v>
      </c>
      <c r="B264" s="144">
        <v>20</v>
      </c>
      <c r="C264" s="145">
        <v>1.8772</v>
      </c>
      <c r="D264" s="145">
        <v>0</v>
      </c>
      <c r="E264" s="145">
        <v>6.0000000000000001E-3</v>
      </c>
      <c r="F264" s="145">
        <v>0.1638</v>
      </c>
      <c r="G264" s="146">
        <f t="shared" si="4"/>
        <v>2.0470000000000002</v>
      </c>
    </row>
    <row r="265" spans="1:7" x14ac:dyDescent="0.25">
      <c r="A265" s="143">
        <v>44572</v>
      </c>
      <c r="B265" s="144">
        <v>21</v>
      </c>
      <c r="C265" s="145">
        <v>1.7492000000000001</v>
      </c>
      <c r="D265" s="145">
        <v>2.0400000000000001E-2</v>
      </c>
      <c r="E265" s="145">
        <v>0</v>
      </c>
      <c r="F265" s="145">
        <v>0.18429999999999999</v>
      </c>
      <c r="G265" s="146">
        <f t="shared" si="4"/>
        <v>1.9539</v>
      </c>
    </row>
    <row r="266" spans="1:7" x14ac:dyDescent="0.25">
      <c r="A266" s="143">
        <v>44572</v>
      </c>
      <c r="B266" s="144">
        <v>22</v>
      </c>
      <c r="C266" s="145">
        <v>1.6212</v>
      </c>
      <c r="D266" s="145">
        <v>0</v>
      </c>
      <c r="E266" s="145">
        <v>0</v>
      </c>
      <c r="F266" s="145">
        <v>0.18429999999999999</v>
      </c>
      <c r="G266" s="146">
        <f t="shared" si="4"/>
        <v>1.8054999999999999</v>
      </c>
    </row>
    <row r="267" spans="1:7" x14ac:dyDescent="0.25">
      <c r="A267" s="143">
        <v>44572</v>
      </c>
      <c r="B267" s="144">
        <v>23</v>
      </c>
      <c r="C267" s="145">
        <v>2.5811999999999999</v>
      </c>
      <c r="D267" s="145">
        <v>0</v>
      </c>
      <c r="E267" s="145">
        <v>0</v>
      </c>
      <c r="F267" s="145">
        <v>0.1638</v>
      </c>
      <c r="G267" s="146">
        <f t="shared" si="4"/>
        <v>2.7450000000000001</v>
      </c>
    </row>
    <row r="268" spans="1:7" x14ac:dyDescent="0.25">
      <c r="A268" s="143">
        <v>44572</v>
      </c>
      <c r="B268" s="144">
        <v>24</v>
      </c>
      <c r="C268" s="145">
        <v>1.4932000000000001</v>
      </c>
      <c r="D268" s="145">
        <v>2.0400000000000001E-2</v>
      </c>
      <c r="E268" s="145">
        <v>6.0000000000000001E-3</v>
      </c>
      <c r="F268" s="145">
        <v>0.18429999999999999</v>
      </c>
      <c r="G268" s="146">
        <f t="shared" si="4"/>
        <v>1.7039</v>
      </c>
    </row>
    <row r="269" spans="1:7" x14ac:dyDescent="0.25">
      <c r="A269" s="143">
        <v>44573</v>
      </c>
      <c r="B269" s="144">
        <v>1</v>
      </c>
      <c r="C269" s="145">
        <v>5.2301000000000002</v>
      </c>
      <c r="D269" s="145">
        <v>0</v>
      </c>
      <c r="E269" s="145">
        <v>0</v>
      </c>
      <c r="F269" s="145">
        <v>0.1638</v>
      </c>
      <c r="G269" s="146">
        <f t="shared" si="4"/>
        <v>5.3939000000000004</v>
      </c>
    </row>
    <row r="270" spans="1:7" x14ac:dyDescent="0.25">
      <c r="A270" s="143">
        <v>44573</v>
      </c>
      <c r="B270" s="144">
        <v>2</v>
      </c>
      <c r="C270" s="145">
        <v>4.5260999999999996</v>
      </c>
      <c r="D270" s="145">
        <v>0</v>
      </c>
      <c r="E270" s="145">
        <v>0</v>
      </c>
      <c r="F270" s="145">
        <v>0.18429999999999999</v>
      </c>
      <c r="G270" s="146">
        <f t="shared" si="4"/>
        <v>4.7103999999999999</v>
      </c>
    </row>
    <row r="271" spans="1:7" x14ac:dyDescent="0.25">
      <c r="A271" s="143">
        <v>44573</v>
      </c>
      <c r="B271" s="144">
        <v>3</v>
      </c>
      <c r="C271" s="145">
        <v>4.8780999999999999</v>
      </c>
      <c r="D271" s="145">
        <v>2.0400000000000001E-2</v>
      </c>
      <c r="E271" s="145">
        <v>0</v>
      </c>
      <c r="F271" s="145">
        <v>3.8E-3</v>
      </c>
      <c r="G271" s="146">
        <f t="shared" si="4"/>
        <v>4.9023000000000003</v>
      </c>
    </row>
    <row r="272" spans="1:7" x14ac:dyDescent="0.25">
      <c r="A272" s="143">
        <v>44573</v>
      </c>
      <c r="B272" s="144">
        <v>4</v>
      </c>
      <c r="C272" s="145">
        <v>2.1448</v>
      </c>
      <c r="D272" s="145">
        <v>1.2697000000000001</v>
      </c>
      <c r="E272" s="145">
        <v>0</v>
      </c>
      <c r="F272" s="145">
        <v>0.18429999999999999</v>
      </c>
      <c r="G272" s="146">
        <f t="shared" si="4"/>
        <v>3.5988000000000002</v>
      </c>
    </row>
    <row r="273" spans="1:7" x14ac:dyDescent="0.25">
      <c r="A273" s="143">
        <v>44573</v>
      </c>
      <c r="B273" s="144">
        <v>5</v>
      </c>
      <c r="C273" s="145">
        <v>1.9528000000000001</v>
      </c>
      <c r="D273" s="145">
        <v>1.2697000000000001</v>
      </c>
      <c r="E273" s="145">
        <v>0</v>
      </c>
      <c r="F273" s="145">
        <v>0.18429999999999999</v>
      </c>
      <c r="G273" s="146">
        <f t="shared" si="4"/>
        <v>3.4068000000000001</v>
      </c>
    </row>
    <row r="274" spans="1:7" x14ac:dyDescent="0.25">
      <c r="A274" s="143">
        <v>44573</v>
      </c>
      <c r="B274" s="144">
        <v>6</v>
      </c>
      <c r="C274" s="145">
        <v>2.0808</v>
      </c>
      <c r="D274" s="145">
        <v>1.2902</v>
      </c>
      <c r="E274" s="145">
        <v>6.0000000000000001E-3</v>
      </c>
      <c r="F274" s="145">
        <v>0.1638</v>
      </c>
      <c r="G274" s="146">
        <f t="shared" si="4"/>
        <v>3.5407999999999999</v>
      </c>
    </row>
    <row r="275" spans="1:7" x14ac:dyDescent="0.25">
      <c r="A275" s="143">
        <v>44573</v>
      </c>
      <c r="B275" s="144">
        <v>7</v>
      </c>
      <c r="C275" s="145">
        <v>1.8399000000000001</v>
      </c>
      <c r="D275" s="145">
        <v>1.3515999999999999</v>
      </c>
      <c r="E275" s="145">
        <v>0</v>
      </c>
      <c r="F275" s="145">
        <v>0.18429999999999999</v>
      </c>
      <c r="G275" s="146">
        <f t="shared" si="4"/>
        <v>3.3757999999999999</v>
      </c>
    </row>
    <row r="276" spans="1:7" x14ac:dyDescent="0.25">
      <c r="A276" s="143">
        <v>44573</v>
      </c>
      <c r="B276" s="144">
        <v>8</v>
      </c>
      <c r="C276" s="145">
        <v>1.1729000000000001</v>
      </c>
      <c r="D276" s="145">
        <v>1.1264000000000001</v>
      </c>
      <c r="E276" s="145">
        <v>0</v>
      </c>
      <c r="F276" s="145">
        <v>0.18429999999999999</v>
      </c>
      <c r="G276" s="146">
        <f t="shared" si="4"/>
        <v>2.4836</v>
      </c>
    </row>
    <row r="277" spans="1:7" x14ac:dyDescent="0.25">
      <c r="A277" s="143">
        <v>44573</v>
      </c>
      <c r="B277" s="144">
        <v>9</v>
      </c>
      <c r="C277" s="145">
        <v>92.687899999999999</v>
      </c>
      <c r="D277" s="145">
        <v>2.1886999999999999</v>
      </c>
      <c r="E277" s="145">
        <v>16.698699999999999</v>
      </c>
      <c r="F277" s="145">
        <v>1254.5626</v>
      </c>
      <c r="G277" s="146">
        <f t="shared" si="4"/>
        <v>1366.1378999999999</v>
      </c>
    </row>
    <row r="278" spans="1:7" x14ac:dyDescent="0.25">
      <c r="A278" s="143">
        <v>44573</v>
      </c>
      <c r="B278" s="144">
        <v>10</v>
      </c>
      <c r="C278" s="145">
        <v>2678.2970999999998</v>
      </c>
      <c r="D278" s="145">
        <v>20.697500000000002</v>
      </c>
      <c r="E278" s="145">
        <v>251.75409999999999</v>
      </c>
      <c r="F278" s="145">
        <v>6952.2083999999904</v>
      </c>
      <c r="G278" s="146">
        <f t="shared" si="4"/>
        <v>9902.9570999999905</v>
      </c>
    </row>
    <row r="279" spans="1:7" x14ac:dyDescent="0.25">
      <c r="A279" s="143">
        <v>44573</v>
      </c>
      <c r="B279" s="144">
        <v>11</v>
      </c>
      <c r="C279" s="145">
        <v>8932.6373000000003</v>
      </c>
      <c r="D279" s="145">
        <v>55.9495</v>
      </c>
      <c r="E279" s="145">
        <v>600.44410000000005</v>
      </c>
      <c r="F279" s="145">
        <v>10453.886699999999</v>
      </c>
      <c r="G279" s="146">
        <f t="shared" si="4"/>
        <v>20042.917600000001</v>
      </c>
    </row>
    <row r="280" spans="1:7" x14ac:dyDescent="0.25">
      <c r="A280" s="143">
        <v>44573</v>
      </c>
      <c r="B280" s="144">
        <v>12</v>
      </c>
      <c r="C280" s="145">
        <v>16965.276300000001</v>
      </c>
      <c r="D280" s="145">
        <v>99.663399999999996</v>
      </c>
      <c r="E280" s="145">
        <v>981.93009999999902</v>
      </c>
      <c r="F280" s="145">
        <v>12753.122799999999</v>
      </c>
      <c r="G280" s="146">
        <f t="shared" si="4"/>
        <v>30799.992599999998</v>
      </c>
    </row>
    <row r="281" spans="1:7" x14ac:dyDescent="0.25">
      <c r="A281" s="143">
        <v>44573</v>
      </c>
      <c r="B281" s="144">
        <v>13</v>
      </c>
      <c r="C281" s="145">
        <v>19938.339899999999</v>
      </c>
      <c r="D281" s="145">
        <v>113.6909</v>
      </c>
      <c r="E281" s="145">
        <v>1110.9010000000001</v>
      </c>
      <c r="F281" s="145">
        <v>13065.0586</v>
      </c>
      <c r="G281" s="146">
        <f t="shared" si="4"/>
        <v>34227.990400000002</v>
      </c>
    </row>
    <row r="282" spans="1:7" x14ac:dyDescent="0.25">
      <c r="A282" s="143">
        <v>44573</v>
      </c>
      <c r="B282" s="144">
        <v>14</v>
      </c>
      <c r="C282" s="145">
        <v>17083.891800000001</v>
      </c>
      <c r="D282" s="145">
        <v>96.706299999999999</v>
      </c>
      <c r="E282" s="145">
        <v>922.34730000000002</v>
      </c>
      <c r="F282" s="145">
        <v>12326.986199999999</v>
      </c>
      <c r="G282" s="146">
        <f t="shared" si="4"/>
        <v>30429.931600000004</v>
      </c>
    </row>
    <row r="283" spans="1:7" x14ac:dyDescent="0.25">
      <c r="A283" s="143">
        <v>44573</v>
      </c>
      <c r="B283" s="144">
        <v>15</v>
      </c>
      <c r="C283" s="145">
        <v>12027.3109</v>
      </c>
      <c r="D283" s="145">
        <v>67.293499999999995</v>
      </c>
      <c r="E283" s="145">
        <v>717.84119999999996</v>
      </c>
      <c r="F283" s="145">
        <v>10809.264300000001</v>
      </c>
      <c r="G283" s="146">
        <f t="shared" si="4"/>
        <v>23621.709900000002</v>
      </c>
    </row>
    <row r="284" spans="1:7" x14ac:dyDescent="0.25">
      <c r="A284" s="143">
        <v>44573</v>
      </c>
      <c r="B284" s="144">
        <v>16</v>
      </c>
      <c r="C284" s="145">
        <v>5399.0974999999999</v>
      </c>
      <c r="D284" s="145">
        <v>31.064499999999999</v>
      </c>
      <c r="E284" s="145">
        <v>410.08789999999999</v>
      </c>
      <c r="F284" s="145">
        <v>7126.9053999999996</v>
      </c>
      <c r="G284" s="146">
        <f t="shared" si="4"/>
        <v>12967.1553</v>
      </c>
    </row>
    <row r="285" spans="1:7" x14ac:dyDescent="0.25">
      <c r="A285" s="143">
        <v>44573</v>
      </c>
      <c r="B285" s="144">
        <v>17</v>
      </c>
      <c r="C285" s="145">
        <v>902.68150000000003</v>
      </c>
      <c r="D285" s="145">
        <v>8.5937999999999999</v>
      </c>
      <c r="E285" s="145">
        <v>135.6627</v>
      </c>
      <c r="F285" s="145">
        <v>3439.6028000000001</v>
      </c>
      <c r="G285" s="146">
        <f t="shared" si="4"/>
        <v>4486.5408000000007</v>
      </c>
    </row>
    <row r="286" spans="1:7" x14ac:dyDescent="0.25">
      <c r="A286" s="143">
        <v>44573</v>
      </c>
      <c r="B286" s="144">
        <v>18</v>
      </c>
      <c r="C286" s="145">
        <v>100.1561</v>
      </c>
      <c r="D286" s="145">
        <v>1.9890000000000001</v>
      </c>
      <c r="E286" s="145">
        <v>9.7752999999999997</v>
      </c>
      <c r="F286" s="145">
        <v>575.12850000000003</v>
      </c>
      <c r="G286" s="146">
        <f t="shared" si="4"/>
        <v>687.0489</v>
      </c>
    </row>
    <row r="287" spans="1:7" x14ac:dyDescent="0.25">
      <c r="A287" s="143">
        <v>44573</v>
      </c>
      <c r="B287" s="144">
        <v>19</v>
      </c>
      <c r="C287" s="145">
        <v>68.13</v>
      </c>
      <c r="D287" s="145">
        <v>1.3719999999999899</v>
      </c>
      <c r="E287" s="145">
        <v>0</v>
      </c>
      <c r="F287" s="145">
        <v>0.18429999999999999</v>
      </c>
      <c r="G287" s="146">
        <f t="shared" si="4"/>
        <v>69.686299999999974</v>
      </c>
    </row>
    <row r="288" spans="1:7" x14ac:dyDescent="0.25">
      <c r="A288" s="143">
        <v>44573</v>
      </c>
      <c r="B288" s="144">
        <v>20</v>
      </c>
      <c r="C288" s="145">
        <v>2.1619999999999999</v>
      </c>
      <c r="D288" s="145">
        <v>1.1468</v>
      </c>
      <c r="E288" s="145">
        <v>6.0000000000000001E-3</v>
      </c>
      <c r="F288" s="145">
        <v>0.20480000000000001</v>
      </c>
      <c r="G288" s="146">
        <f t="shared" si="4"/>
        <v>3.5195999999999996</v>
      </c>
    </row>
    <row r="289" spans="1:7" x14ac:dyDescent="0.25">
      <c r="A289" s="143">
        <v>44573</v>
      </c>
      <c r="B289" s="144">
        <v>21</v>
      </c>
      <c r="C289" s="145">
        <v>2.1709999999999998</v>
      </c>
      <c r="D289" s="145">
        <v>1.1673</v>
      </c>
      <c r="E289" s="145">
        <v>0</v>
      </c>
      <c r="F289" s="145">
        <v>0.18429999999999999</v>
      </c>
      <c r="G289" s="146">
        <f t="shared" si="4"/>
        <v>3.5225999999999997</v>
      </c>
    </row>
    <row r="290" spans="1:7" x14ac:dyDescent="0.25">
      <c r="A290" s="143">
        <v>44573</v>
      </c>
      <c r="B290" s="144">
        <v>22</v>
      </c>
      <c r="C290" s="145">
        <v>2.9514</v>
      </c>
      <c r="D290" s="145">
        <v>1.2287999999999999</v>
      </c>
      <c r="E290" s="145">
        <v>0</v>
      </c>
      <c r="F290" s="145">
        <v>0.18429999999999999</v>
      </c>
      <c r="G290" s="146">
        <f t="shared" si="4"/>
        <v>4.3645000000000005</v>
      </c>
    </row>
    <row r="291" spans="1:7" x14ac:dyDescent="0.25">
      <c r="A291" s="143">
        <v>44573</v>
      </c>
      <c r="B291" s="144">
        <v>23</v>
      </c>
      <c r="C291" s="145">
        <v>2.9306000000000001</v>
      </c>
      <c r="D291" s="145">
        <v>1.2491999999999901</v>
      </c>
      <c r="E291" s="145">
        <v>0</v>
      </c>
      <c r="F291" s="145">
        <v>0.18429999999999999</v>
      </c>
      <c r="G291" s="146">
        <f t="shared" si="4"/>
        <v>4.3640999999999908</v>
      </c>
    </row>
    <row r="292" spans="1:7" x14ac:dyDescent="0.25">
      <c r="A292" s="143">
        <v>44573</v>
      </c>
      <c r="B292" s="144">
        <v>24</v>
      </c>
      <c r="C292" s="145">
        <v>2.8532999999999999</v>
      </c>
      <c r="D292" s="145">
        <v>1.1673</v>
      </c>
      <c r="E292" s="145">
        <v>0</v>
      </c>
      <c r="F292" s="145">
        <v>0.20480000000000001</v>
      </c>
      <c r="G292" s="146">
        <f t="shared" si="4"/>
        <v>4.2253999999999996</v>
      </c>
    </row>
    <row r="293" spans="1:7" x14ac:dyDescent="0.25">
      <c r="A293" s="143">
        <v>44574</v>
      </c>
      <c r="B293" s="144">
        <v>1</v>
      </c>
      <c r="C293" s="145">
        <v>11.822699999999999</v>
      </c>
      <c r="D293" s="145">
        <v>1.2492000000000001</v>
      </c>
      <c r="E293" s="145">
        <v>6.0000000000000001E-3</v>
      </c>
      <c r="F293" s="145">
        <v>0.1638</v>
      </c>
      <c r="G293" s="146">
        <f t="shared" si="4"/>
        <v>13.2417</v>
      </c>
    </row>
    <row r="294" spans="1:7" x14ac:dyDescent="0.25">
      <c r="A294" s="143">
        <v>44574</v>
      </c>
      <c r="B294" s="144">
        <v>2</v>
      </c>
      <c r="C294" s="145">
        <v>10.631699999999899</v>
      </c>
      <c r="D294" s="145">
        <v>1.2901</v>
      </c>
      <c r="E294" s="145">
        <v>0</v>
      </c>
      <c r="F294" s="145">
        <v>2.4299999999999999E-2</v>
      </c>
      <c r="G294" s="146">
        <f t="shared" si="4"/>
        <v>11.9460999999999</v>
      </c>
    </row>
    <row r="295" spans="1:7" x14ac:dyDescent="0.25">
      <c r="A295" s="143">
        <v>44574</v>
      </c>
      <c r="B295" s="144">
        <v>3</v>
      </c>
      <c r="C295" s="145">
        <v>11.503699999999901</v>
      </c>
      <c r="D295" s="145">
        <v>1.3107</v>
      </c>
      <c r="E295" s="145">
        <v>0</v>
      </c>
      <c r="F295" s="145">
        <v>0.1638</v>
      </c>
      <c r="G295" s="146">
        <f t="shared" si="4"/>
        <v>12.978199999999902</v>
      </c>
    </row>
    <row r="296" spans="1:7" x14ac:dyDescent="0.25">
      <c r="A296" s="143">
        <v>44574</v>
      </c>
      <c r="B296" s="144">
        <v>4</v>
      </c>
      <c r="C296" s="145">
        <v>8.6984999999999992</v>
      </c>
      <c r="D296" s="145">
        <v>1.5984</v>
      </c>
      <c r="E296" s="145">
        <v>0</v>
      </c>
      <c r="F296" s="145">
        <v>0.18429999999999999</v>
      </c>
      <c r="G296" s="146">
        <f t="shared" si="4"/>
        <v>10.481199999999999</v>
      </c>
    </row>
    <row r="297" spans="1:7" x14ac:dyDescent="0.25">
      <c r="A297" s="143">
        <v>44574</v>
      </c>
      <c r="B297" s="144">
        <v>5</v>
      </c>
      <c r="C297" s="145">
        <v>8.4725000000000001</v>
      </c>
      <c r="D297" s="145">
        <v>1.6598999999999999</v>
      </c>
      <c r="E297" s="145">
        <v>0</v>
      </c>
      <c r="F297" s="145">
        <v>0.1638</v>
      </c>
      <c r="G297" s="146">
        <f t="shared" si="4"/>
        <v>10.296200000000001</v>
      </c>
    </row>
    <row r="298" spans="1:7" x14ac:dyDescent="0.25">
      <c r="A298" s="143">
        <v>44574</v>
      </c>
      <c r="B298" s="144">
        <v>6</v>
      </c>
      <c r="C298" s="145">
        <v>8.4314999999999998</v>
      </c>
      <c r="D298" s="145">
        <v>1.6802999999999999</v>
      </c>
      <c r="E298" s="145">
        <v>6.0000000000000001E-3</v>
      </c>
      <c r="F298" s="145">
        <v>0.1875</v>
      </c>
      <c r="G298" s="146">
        <f t="shared" si="4"/>
        <v>10.305299999999999</v>
      </c>
    </row>
    <row r="299" spans="1:7" x14ac:dyDescent="0.25">
      <c r="A299" s="143">
        <v>44574</v>
      </c>
      <c r="B299" s="144">
        <v>7</v>
      </c>
      <c r="C299" s="145">
        <v>8.3494999999999902</v>
      </c>
      <c r="D299" s="145">
        <v>1.6394</v>
      </c>
      <c r="E299" s="145">
        <v>0</v>
      </c>
      <c r="F299" s="145">
        <v>0.1638</v>
      </c>
      <c r="G299" s="146">
        <f t="shared" si="4"/>
        <v>10.152699999999991</v>
      </c>
    </row>
    <row r="300" spans="1:7" x14ac:dyDescent="0.25">
      <c r="A300" s="143">
        <v>44574</v>
      </c>
      <c r="B300" s="144">
        <v>8</v>
      </c>
      <c r="C300" s="145">
        <v>7.7954999999999997</v>
      </c>
      <c r="D300" s="145">
        <v>1.4551000000000001</v>
      </c>
      <c r="E300" s="145">
        <v>6.0000000000000001E-3</v>
      </c>
      <c r="F300" s="145">
        <v>3.2582</v>
      </c>
      <c r="G300" s="146">
        <f t="shared" si="4"/>
        <v>12.514800000000001</v>
      </c>
    </row>
    <row r="301" spans="1:7" x14ac:dyDescent="0.25">
      <c r="A301" s="143">
        <v>44574</v>
      </c>
      <c r="B301" s="144">
        <v>9</v>
      </c>
      <c r="C301" s="145">
        <v>11.4725</v>
      </c>
      <c r="D301" s="145">
        <v>1.8900999999999999</v>
      </c>
      <c r="E301" s="145">
        <v>1.776</v>
      </c>
      <c r="F301" s="145">
        <v>249.2775</v>
      </c>
      <c r="G301" s="146">
        <f t="shared" si="4"/>
        <v>264.41610000000003</v>
      </c>
    </row>
    <row r="302" spans="1:7" x14ac:dyDescent="0.25">
      <c r="A302" s="143">
        <v>44574</v>
      </c>
      <c r="B302" s="144">
        <v>10</v>
      </c>
      <c r="C302" s="145">
        <v>133.51320000000001</v>
      </c>
      <c r="D302" s="145">
        <v>4.3865999999999996</v>
      </c>
      <c r="E302" s="145">
        <v>31.2654</v>
      </c>
      <c r="F302" s="145">
        <v>1386.2784999999999</v>
      </c>
      <c r="G302" s="146">
        <f t="shared" si="4"/>
        <v>1555.4436999999998</v>
      </c>
    </row>
    <row r="303" spans="1:7" x14ac:dyDescent="0.25">
      <c r="A303" s="143">
        <v>44574</v>
      </c>
      <c r="B303" s="144">
        <v>11</v>
      </c>
      <c r="C303" s="145">
        <v>1811.4898000000001</v>
      </c>
      <c r="D303" s="145">
        <v>17.0563</v>
      </c>
      <c r="E303" s="145">
        <v>104.46720000000001</v>
      </c>
      <c r="F303" s="145">
        <v>3022.5086000000001</v>
      </c>
      <c r="G303" s="146">
        <f t="shared" si="4"/>
        <v>4955.5218999999997</v>
      </c>
    </row>
    <row r="304" spans="1:7" x14ac:dyDescent="0.25">
      <c r="A304" s="143">
        <v>44574</v>
      </c>
      <c r="B304" s="144">
        <v>12</v>
      </c>
      <c r="C304" s="145">
        <v>11480.5749</v>
      </c>
      <c r="D304" s="145">
        <v>60.611599999999903</v>
      </c>
      <c r="E304" s="145">
        <v>329.99040000000002</v>
      </c>
      <c r="F304" s="145">
        <v>4369.2055</v>
      </c>
      <c r="G304" s="146">
        <f t="shared" si="4"/>
        <v>16240.3824</v>
      </c>
    </row>
    <row r="305" spans="1:7" x14ac:dyDescent="0.25">
      <c r="A305" s="143">
        <v>44574</v>
      </c>
      <c r="B305" s="144">
        <v>13</v>
      </c>
      <c r="C305" s="145">
        <v>16985.913700000001</v>
      </c>
      <c r="D305" s="145">
        <v>79.764399999999995</v>
      </c>
      <c r="E305" s="145">
        <v>505.1968</v>
      </c>
      <c r="F305" s="145">
        <v>6006.4845999999998</v>
      </c>
      <c r="G305" s="146">
        <f t="shared" si="4"/>
        <v>23577.359500000002</v>
      </c>
    </row>
    <row r="306" spans="1:7" x14ac:dyDescent="0.25">
      <c r="A306" s="143">
        <v>44574</v>
      </c>
      <c r="B306" s="144">
        <v>14</v>
      </c>
      <c r="C306" s="145">
        <v>18652.351600000002</v>
      </c>
      <c r="D306" s="145">
        <v>97.878199999999893</v>
      </c>
      <c r="E306" s="145">
        <v>648.37729999999999</v>
      </c>
      <c r="F306" s="145">
        <v>6874.3828999999996</v>
      </c>
      <c r="G306" s="146">
        <f t="shared" si="4"/>
        <v>26272.99</v>
      </c>
    </row>
    <row r="307" spans="1:7" x14ac:dyDescent="0.25">
      <c r="A307" s="143">
        <v>44574</v>
      </c>
      <c r="B307" s="144">
        <v>15</v>
      </c>
      <c r="C307" s="145">
        <v>15647.0789</v>
      </c>
      <c r="D307" s="145">
        <v>65.984399999999994</v>
      </c>
      <c r="E307" s="145">
        <v>733.41830000000004</v>
      </c>
      <c r="F307" s="145">
        <v>8471.7880000000005</v>
      </c>
      <c r="G307" s="146">
        <f t="shared" si="4"/>
        <v>24918.2696</v>
      </c>
    </row>
    <row r="308" spans="1:7" x14ac:dyDescent="0.25">
      <c r="A308" s="143">
        <v>44574</v>
      </c>
      <c r="B308" s="144">
        <v>16</v>
      </c>
      <c r="C308" s="145">
        <v>5712.2942000000003</v>
      </c>
      <c r="D308" s="145">
        <v>25.293800000000001</v>
      </c>
      <c r="E308" s="145">
        <v>567.71579999999994</v>
      </c>
      <c r="F308" s="145">
        <v>9793.5717999999997</v>
      </c>
      <c r="G308" s="146">
        <f t="shared" si="4"/>
        <v>16098.875599999999</v>
      </c>
    </row>
    <row r="309" spans="1:7" x14ac:dyDescent="0.25">
      <c r="A309" s="143">
        <v>44574</v>
      </c>
      <c r="B309" s="144">
        <v>17</v>
      </c>
      <c r="C309" s="145">
        <v>747.24400000000003</v>
      </c>
      <c r="D309" s="145">
        <v>6.3445</v>
      </c>
      <c r="E309" s="145">
        <v>251.214</v>
      </c>
      <c r="F309" s="145">
        <v>5384.7142000000003</v>
      </c>
      <c r="G309" s="146">
        <f t="shared" si="4"/>
        <v>6389.5167000000001</v>
      </c>
    </row>
    <row r="310" spans="1:7" x14ac:dyDescent="0.25">
      <c r="A310" s="143">
        <v>44574</v>
      </c>
      <c r="B310" s="144">
        <v>18</v>
      </c>
      <c r="C310" s="145">
        <v>22.847100000000001</v>
      </c>
      <c r="D310" s="145">
        <v>1.8083</v>
      </c>
      <c r="E310" s="145">
        <v>7.9420000000000002</v>
      </c>
      <c r="F310" s="145">
        <v>399.29590000000002</v>
      </c>
      <c r="G310" s="146">
        <f t="shared" si="4"/>
        <v>431.89330000000001</v>
      </c>
    </row>
    <row r="311" spans="1:7" x14ac:dyDescent="0.25">
      <c r="A311" s="143">
        <v>44574</v>
      </c>
      <c r="B311" s="144">
        <v>19</v>
      </c>
      <c r="C311" s="145">
        <v>16.7851</v>
      </c>
      <c r="D311" s="145">
        <v>1.5779000000000001</v>
      </c>
      <c r="E311" s="145">
        <v>1.7999999999999999E-2</v>
      </c>
      <c r="F311" s="145">
        <v>0.20480000000000001</v>
      </c>
      <c r="G311" s="146">
        <f t="shared" si="4"/>
        <v>18.585799999999999</v>
      </c>
    </row>
    <row r="312" spans="1:7" x14ac:dyDescent="0.25">
      <c r="A312" s="143">
        <v>44574</v>
      </c>
      <c r="B312" s="144">
        <v>20</v>
      </c>
      <c r="C312" s="145">
        <v>17.100100000000001</v>
      </c>
      <c r="D312" s="145">
        <v>1.1069</v>
      </c>
      <c r="E312" s="145">
        <v>1.2E-2</v>
      </c>
      <c r="F312" s="145">
        <v>0.1862</v>
      </c>
      <c r="G312" s="146">
        <f t="shared" si="4"/>
        <v>18.405200000000001</v>
      </c>
    </row>
    <row r="313" spans="1:7" x14ac:dyDescent="0.25">
      <c r="A313" s="143">
        <v>44574</v>
      </c>
      <c r="B313" s="144">
        <v>21</v>
      </c>
      <c r="C313" s="145">
        <v>17.414100000000001</v>
      </c>
      <c r="D313" s="145">
        <v>1.2297</v>
      </c>
      <c r="E313" s="145">
        <v>1.7999999999999999E-2</v>
      </c>
      <c r="F313" s="145">
        <v>0.2142</v>
      </c>
      <c r="G313" s="146">
        <f t="shared" si="4"/>
        <v>18.876000000000005</v>
      </c>
    </row>
    <row r="314" spans="1:7" x14ac:dyDescent="0.25">
      <c r="A314" s="143">
        <v>44574</v>
      </c>
      <c r="B314" s="144">
        <v>22</v>
      </c>
      <c r="C314" s="145">
        <v>16.959099999999999</v>
      </c>
      <c r="D314" s="145">
        <v>1.3322000000000001</v>
      </c>
      <c r="E314" s="145">
        <v>1.2E-2</v>
      </c>
      <c r="F314" s="145">
        <v>0.1862</v>
      </c>
      <c r="G314" s="146">
        <f t="shared" si="4"/>
        <v>18.4895</v>
      </c>
    </row>
    <row r="315" spans="1:7" x14ac:dyDescent="0.25">
      <c r="A315" s="143">
        <v>44574</v>
      </c>
      <c r="B315" s="144">
        <v>23</v>
      </c>
      <c r="C315" s="145">
        <v>17.4071</v>
      </c>
      <c r="D315" s="145">
        <v>0.96350000000000002</v>
      </c>
      <c r="E315" s="145">
        <v>1.2E-2</v>
      </c>
      <c r="F315" s="145">
        <v>0.1862</v>
      </c>
      <c r="G315" s="146">
        <f t="shared" si="4"/>
        <v>18.5688</v>
      </c>
    </row>
    <row r="316" spans="1:7" x14ac:dyDescent="0.25">
      <c r="A316" s="143">
        <v>44574</v>
      </c>
      <c r="B316" s="144">
        <v>24</v>
      </c>
      <c r="C316" s="145">
        <v>19.135100000000001</v>
      </c>
      <c r="D316" s="145">
        <v>1.0659000000000001</v>
      </c>
      <c r="E316" s="145">
        <v>6.0000000000000001E-3</v>
      </c>
      <c r="F316" s="145">
        <v>0.1862</v>
      </c>
      <c r="G316" s="146">
        <f t="shared" si="4"/>
        <v>20.3932</v>
      </c>
    </row>
    <row r="317" spans="1:7" x14ac:dyDescent="0.25">
      <c r="A317" s="143">
        <v>44575</v>
      </c>
      <c r="B317" s="144">
        <v>1</v>
      </c>
      <c r="C317" s="145">
        <v>6.3761000000000001</v>
      </c>
      <c r="D317" s="145">
        <v>0.73719999999999997</v>
      </c>
      <c r="E317" s="145">
        <v>6.0000000000000001E-3</v>
      </c>
      <c r="F317" s="145">
        <v>0.1638</v>
      </c>
      <c r="G317" s="146">
        <f t="shared" si="4"/>
        <v>7.2831000000000001</v>
      </c>
    </row>
    <row r="318" spans="1:7" x14ac:dyDescent="0.25">
      <c r="A318" s="143">
        <v>44575</v>
      </c>
      <c r="B318" s="144">
        <v>2</v>
      </c>
      <c r="C318" s="145">
        <v>5.7360999999999898</v>
      </c>
      <c r="D318" s="145">
        <v>0.71679999999999999</v>
      </c>
      <c r="E318" s="145">
        <v>0</v>
      </c>
      <c r="F318" s="145">
        <v>3.8E-3</v>
      </c>
      <c r="G318" s="146">
        <f t="shared" si="4"/>
        <v>6.4566999999999899</v>
      </c>
    </row>
    <row r="319" spans="1:7" x14ac:dyDescent="0.25">
      <c r="A319" s="143">
        <v>44575</v>
      </c>
      <c r="B319" s="144">
        <v>3</v>
      </c>
      <c r="C319" s="145">
        <v>5.5441000000000003</v>
      </c>
      <c r="D319" s="145">
        <v>0.65529999999999999</v>
      </c>
      <c r="E319" s="145">
        <v>0</v>
      </c>
      <c r="F319" s="145">
        <v>0.18429999999999999</v>
      </c>
      <c r="G319" s="146">
        <f t="shared" si="4"/>
        <v>6.383700000000001</v>
      </c>
    </row>
    <row r="320" spans="1:7" x14ac:dyDescent="0.25">
      <c r="A320" s="143">
        <v>44575</v>
      </c>
      <c r="B320" s="144">
        <v>4</v>
      </c>
      <c r="C320" s="145">
        <v>1.0911</v>
      </c>
      <c r="D320" s="145">
        <v>0.69619999999999904</v>
      </c>
      <c r="E320" s="145">
        <v>0</v>
      </c>
      <c r="F320" s="145">
        <v>0.18429999999999999</v>
      </c>
      <c r="G320" s="146">
        <f t="shared" si="4"/>
        <v>1.9715999999999989</v>
      </c>
    </row>
    <row r="321" spans="1:7" x14ac:dyDescent="0.25">
      <c r="A321" s="143">
        <v>44575</v>
      </c>
      <c r="B321" s="144">
        <v>5</v>
      </c>
      <c r="C321" s="145">
        <v>1.6991000000000001</v>
      </c>
      <c r="D321" s="145">
        <v>0.7167</v>
      </c>
      <c r="E321" s="145">
        <v>0</v>
      </c>
      <c r="F321" s="145">
        <v>0.1638</v>
      </c>
      <c r="G321" s="146">
        <f t="shared" si="4"/>
        <v>2.5796000000000001</v>
      </c>
    </row>
    <row r="322" spans="1:7" x14ac:dyDescent="0.25">
      <c r="A322" s="143">
        <v>44575</v>
      </c>
      <c r="B322" s="144">
        <v>6</v>
      </c>
      <c r="C322" s="145">
        <v>1.0350999999999999</v>
      </c>
      <c r="D322" s="145">
        <v>0.57340000000000002</v>
      </c>
      <c r="E322" s="145">
        <v>0</v>
      </c>
      <c r="F322" s="145">
        <v>0.18429999999999999</v>
      </c>
      <c r="G322" s="146">
        <f t="shared" si="4"/>
        <v>1.7927999999999997</v>
      </c>
    </row>
    <row r="323" spans="1:7" x14ac:dyDescent="0.25">
      <c r="A323" s="143">
        <v>44575</v>
      </c>
      <c r="B323" s="144">
        <v>7</v>
      </c>
      <c r="C323" s="145">
        <v>1.4431</v>
      </c>
      <c r="D323" s="145">
        <v>0.63480000000000003</v>
      </c>
      <c r="E323" s="145">
        <v>6.0000000000000001E-3</v>
      </c>
      <c r="F323" s="145">
        <v>0.1638</v>
      </c>
      <c r="G323" s="146">
        <f t="shared" si="4"/>
        <v>2.2477</v>
      </c>
    </row>
    <row r="324" spans="1:7" x14ac:dyDescent="0.25">
      <c r="A324" s="143">
        <v>44575</v>
      </c>
      <c r="B324" s="144">
        <v>8</v>
      </c>
      <c r="C324" s="145">
        <v>1.3591</v>
      </c>
      <c r="D324" s="145">
        <v>0.57340000000000002</v>
      </c>
      <c r="E324" s="145">
        <v>0</v>
      </c>
      <c r="F324" s="145">
        <v>0.24660000000000001</v>
      </c>
      <c r="G324" s="146">
        <f t="shared" si="4"/>
        <v>2.1791</v>
      </c>
    </row>
    <row r="325" spans="1:7" x14ac:dyDescent="0.25">
      <c r="A325" s="143">
        <v>44575</v>
      </c>
      <c r="B325" s="144">
        <v>9</v>
      </c>
      <c r="C325" s="145">
        <v>134.25970000000001</v>
      </c>
      <c r="D325" s="145">
        <v>1.6740999999999999</v>
      </c>
      <c r="E325" s="145">
        <v>34.864400000000003</v>
      </c>
      <c r="F325" s="145">
        <v>948.06460000000004</v>
      </c>
      <c r="G325" s="146">
        <f t="shared" si="4"/>
        <v>1118.8628000000001</v>
      </c>
    </row>
    <row r="326" spans="1:7" x14ac:dyDescent="0.25">
      <c r="A326" s="143">
        <v>44575</v>
      </c>
      <c r="B326" s="144">
        <v>10</v>
      </c>
      <c r="C326" s="145">
        <v>3498.7703000000001</v>
      </c>
      <c r="D326" s="145">
        <v>22.161799999999999</v>
      </c>
      <c r="E326" s="145">
        <v>295.98599999999999</v>
      </c>
      <c r="F326" s="145">
        <v>4230.7102000000004</v>
      </c>
      <c r="G326" s="146">
        <f t="shared" ref="G326:G389" si="5">+SUM(C326:F326)</f>
        <v>8047.6283000000003</v>
      </c>
    </row>
    <row r="327" spans="1:7" x14ac:dyDescent="0.25">
      <c r="A327" s="143">
        <v>44575</v>
      </c>
      <c r="B327" s="144">
        <v>11</v>
      </c>
      <c r="C327" s="145">
        <v>10284.3827</v>
      </c>
      <c r="D327" s="145">
        <v>56.480400000000003</v>
      </c>
      <c r="E327" s="145">
        <v>687.36180000000002</v>
      </c>
      <c r="F327" s="145">
        <v>7139.3671000000004</v>
      </c>
      <c r="G327" s="146">
        <f t="shared" si="5"/>
        <v>18167.592000000001</v>
      </c>
    </row>
    <row r="328" spans="1:7" x14ac:dyDescent="0.25">
      <c r="A328" s="143">
        <v>44575</v>
      </c>
      <c r="B328" s="144">
        <v>12</v>
      </c>
      <c r="C328" s="145">
        <v>16011.4431</v>
      </c>
      <c r="D328" s="145">
        <v>88.793300000000002</v>
      </c>
      <c r="E328" s="145">
        <v>889.18679999999995</v>
      </c>
      <c r="F328" s="145">
        <v>8650.8392000000003</v>
      </c>
      <c r="G328" s="146">
        <f t="shared" si="5"/>
        <v>25640.2624</v>
      </c>
    </row>
    <row r="329" spans="1:7" x14ac:dyDescent="0.25">
      <c r="A329" s="143">
        <v>44575</v>
      </c>
      <c r="B329" s="144">
        <v>13</v>
      </c>
      <c r="C329" s="145">
        <v>18962.164499999999</v>
      </c>
      <c r="D329" s="145">
        <v>98.945300000000003</v>
      </c>
      <c r="E329" s="145">
        <v>1000.9602</v>
      </c>
      <c r="F329" s="145">
        <v>9276.85069999999</v>
      </c>
      <c r="G329" s="146">
        <f t="shared" si="5"/>
        <v>29338.920699999988</v>
      </c>
    </row>
    <row r="330" spans="1:7" x14ac:dyDescent="0.25">
      <c r="A330" s="143">
        <v>44575</v>
      </c>
      <c r="B330" s="144">
        <v>14</v>
      </c>
      <c r="C330" s="145">
        <v>19130.149000000001</v>
      </c>
      <c r="D330" s="145">
        <v>98.3489</v>
      </c>
      <c r="E330" s="145">
        <v>1014.7799</v>
      </c>
      <c r="F330" s="145">
        <v>9222.2224999999999</v>
      </c>
      <c r="G330" s="146">
        <f t="shared" si="5"/>
        <v>29465.500300000003</v>
      </c>
    </row>
    <row r="331" spans="1:7" x14ac:dyDescent="0.25">
      <c r="A331" s="143">
        <v>44575</v>
      </c>
      <c r="B331" s="144">
        <v>15</v>
      </c>
      <c r="C331" s="145">
        <v>16457.840100000001</v>
      </c>
      <c r="D331" s="145">
        <v>80.823899999999995</v>
      </c>
      <c r="E331" s="145">
        <v>931.79049999999995</v>
      </c>
      <c r="F331" s="145">
        <v>8531.4246999999996</v>
      </c>
      <c r="G331" s="146">
        <f t="shared" si="5"/>
        <v>26001.879199999999</v>
      </c>
    </row>
    <row r="332" spans="1:7" x14ac:dyDescent="0.25">
      <c r="A332" s="143">
        <v>44575</v>
      </c>
      <c r="B332" s="144">
        <v>16</v>
      </c>
      <c r="C332" s="145">
        <v>10284.8138</v>
      </c>
      <c r="D332" s="145">
        <v>45.962400000000002</v>
      </c>
      <c r="E332" s="145">
        <v>656.6019</v>
      </c>
      <c r="F332" s="145">
        <v>6700.6319999999996</v>
      </c>
      <c r="G332" s="146">
        <f t="shared" si="5"/>
        <v>17688.0101</v>
      </c>
    </row>
    <row r="333" spans="1:7" x14ac:dyDescent="0.25">
      <c r="A333" s="143">
        <v>44575</v>
      </c>
      <c r="B333" s="144">
        <v>17</v>
      </c>
      <c r="C333" s="145">
        <v>3022.9749000000002</v>
      </c>
      <c r="D333" s="145">
        <v>14.081300000000001</v>
      </c>
      <c r="E333" s="145">
        <v>300.88459999999998</v>
      </c>
      <c r="F333" s="145">
        <v>3442.8627000000001</v>
      </c>
      <c r="G333" s="146">
        <f t="shared" si="5"/>
        <v>6780.8035</v>
      </c>
    </row>
    <row r="334" spans="1:7" x14ac:dyDescent="0.25">
      <c r="A334" s="143">
        <v>44575</v>
      </c>
      <c r="B334" s="144">
        <v>18</v>
      </c>
      <c r="C334" s="145">
        <v>81.163799999999995</v>
      </c>
      <c r="D334" s="145">
        <v>1.5026999999999999</v>
      </c>
      <c r="E334" s="145">
        <v>12.4794</v>
      </c>
      <c r="F334" s="145">
        <v>281.89139999999998</v>
      </c>
      <c r="G334" s="146">
        <f t="shared" si="5"/>
        <v>377.03729999999996</v>
      </c>
    </row>
    <row r="335" spans="1:7" x14ac:dyDescent="0.25">
      <c r="A335" s="143">
        <v>44575</v>
      </c>
      <c r="B335" s="144">
        <v>19</v>
      </c>
      <c r="C335" s="145">
        <v>12.846</v>
      </c>
      <c r="D335" s="145">
        <v>0.65529999999999999</v>
      </c>
      <c r="E335" s="145">
        <v>1.7999999999999999E-2</v>
      </c>
      <c r="F335" s="145">
        <v>0.20480000000000001</v>
      </c>
      <c r="G335" s="146">
        <f t="shared" si="5"/>
        <v>13.724100000000002</v>
      </c>
    </row>
    <row r="336" spans="1:7" x14ac:dyDescent="0.25">
      <c r="A336" s="143">
        <v>44575</v>
      </c>
      <c r="B336" s="144">
        <v>20</v>
      </c>
      <c r="C336" s="145">
        <v>13.386200000000001</v>
      </c>
      <c r="D336" s="145">
        <v>0.53239999999999998</v>
      </c>
      <c r="E336" s="145">
        <v>1.7999999999999999E-2</v>
      </c>
      <c r="F336" s="145">
        <v>0.20480000000000001</v>
      </c>
      <c r="G336" s="146">
        <f t="shared" si="5"/>
        <v>14.141400000000003</v>
      </c>
    </row>
    <row r="337" spans="1:7" x14ac:dyDescent="0.25">
      <c r="A337" s="143">
        <v>44575</v>
      </c>
      <c r="B337" s="144">
        <v>21</v>
      </c>
      <c r="C337" s="145">
        <v>12.930199999999999</v>
      </c>
      <c r="D337" s="145">
        <v>0.47099999999999997</v>
      </c>
      <c r="E337" s="145">
        <v>1.7999999999999999E-2</v>
      </c>
      <c r="F337" s="145">
        <v>0.18429999999999999</v>
      </c>
      <c r="G337" s="146">
        <f t="shared" si="5"/>
        <v>13.6035</v>
      </c>
    </row>
    <row r="338" spans="1:7" x14ac:dyDescent="0.25">
      <c r="A338" s="143">
        <v>44575</v>
      </c>
      <c r="B338" s="144">
        <v>22</v>
      </c>
      <c r="C338" s="145">
        <v>15.142200000000001</v>
      </c>
      <c r="D338" s="145">
        <v>0.61439999999999995</v>
      </c>
      <c r="E338" s="145">
        <v>1.2E-2</v>
      </c>
      <c r="F338" s="145">
        <v>0.19889999999999999</v>
      </c>
      <c r="G338" s="146">
        <f t="shared" si="5"/>
        <v>15.967500000000001</v>
      </c>
    </row>
    <row r="339" spans="1:7" x14ac:dyDescent="0.25">
      <c r="A339" s="143">
        <v>44575</v>
      </c>
      <c r="B339" s="144">
        <v>23</v>
      </c>
      <c r="C339" s="145">
        <v>14.0932</v>
      </c>
      <c r="D339" s="145">
        <v>0.53239999999999998</v>
      </c>
      <c r="E339" s="145">
        <v>1.7999999999999999E-2</v>
      </c>
      <c r="F339" s="145">
        <v>0.18429999999999999</v>
      </c>
      <c r="G339" s="146">
        <f t="shared" si="5"/>
        <v>14.8279</v>
      </c>
    </row>
    <row r="340" spans="1:7" x14ac:dyDescent="0.25">
      <c r="A340" s="143">
        <v>44575</v>
      </c>
      <c r="B340" s="144">
        <v>24</v>
      </c>
      <c r="C340" s="145">
        <v>13.479200000000001</v>
      </c>
      <c r="D340" s="145">
        <v>0.43</v>
      </c>
      <c r="E340" s="145">
        <v>1.2E-2</v>
      </c>
      <c r="F340" s="145">
        <v>0.18429999999999999</v>
      </c>
      <c r="G340" s="146">
        <f t="shared" si="5"/>
        <v>14.105500000000001</v>
      </c>
    </row>
    <row r="341" spans="1:7" x14ac:dyDescent="0.25">
      <c r="A341" s="143">
        <v>44576</v>
      </c>
      <c r="B341" s="144">
        <v>1</v>
      </c>
      <c r="C341" s="145">
        <v>3.3218000000000001</v>
      </c>
      <c r="D341" s="145">
        <v>0.49149999999999999</v>
      </c>
      <c r="E341" s="145">
        <v>1.2E-2</v>
      </c>
      <c r="F341" s="145">
        <v>4.48E-2</v>
      </c>
      <c r="G341" s="146">
        <f t="shared" si="5"/>
        <v>3.8700999999999999</v>
      </c>
    </row>
    <row r="342" spans="1:7" x14ac:dyDescent="0.25">
      <c r="A342" s="143">
        <v>44576</v>
      </c>
      <c r="B342" s="144">
        <v>2</v>
      </c>
      <c r="C342" s="145">
        <v>2.6798000000000002</v>
      </c>
      <c r="D342" s="145">
        <v>0.63479999999999903</v>
      </c>
      <c r="E342" s="145">
        <v>0</v>
      </c>
      <c r="F342" s="145">
        <v>0.18429999999999999</v>
      </c>
      <c r="G342" s="146">
        <f t="shared" si="5"/>
        <v>3.498899999999999</v>
      </c>
    </row>
    <row r="343" spans="1:7" x14ac:dyDescent="0.25">
      <c r="A343" s="143">
        <v>44576</v>
      </c>
      <c r="B343" s="144">
        <v>3</v>
      </c>
      <c r="C343" s="145">
        <v>3.5327999999999999</v>
      </c>
      <c r="D343" s="145">
        <v>0.47099999999999997</v>
      </c>
      <c r="E343" s="145">
        <v>0</v>
      </c>
      <c r="F343" s="145">
        <v>0.187</v>
      </c>
      <c r="G343" s="146">
        <f t="shared" si="5"/>
        <v>4.1908000000000003</v>
      </c>
    </row>
    <row r="344" spans="1:7" x14ac:dyDescent="0.25">
      <c r="A344" s="143">
        <v>44576</v>
      </c>
      <c r="B344" s="144">
        <v>4</v>
      </c>
      <c r="C344" s="145">
        <v>1.2567999999999999</v>
      </c>
      <c r="D344" s="145">
        <v>0.51200000000000001</v>
      </c>
      <c r="E344" s="145">
        <v>0</v>
      </c>
      <c r="F344" s="145">
        <v>0.18629999999999999</v>
      </c>
      <c r="G344" s="146">
        <f t="shared" si="5"/>
        <v>1.9550999999999998</v>
      </c>
    </row>
    <row r="345" spans="1:7" x14ac:dyDescent="0.25">
      <c r="A345" s="143">
        <v>44576</v>
      </c>
      <c r="B345" s="144">
        <v>5</v>
      </c>
      <c r="C345" s="145">
        <v>1.5469999999999999</v>
      </c>
      <c r="D345" s="145">
        <v>0.7167</v>
      </c>
      <c r="E345" s="145">
        <v>6.0000000000000001E-3</v>
      </c>
      <c r="F345" s="145">
        <v>0.19059999999999999</v>
      </c>
      <c r="G345" s="146">
        <f t="shared" si="5"/>
        <v>2.4602999999999997</v>
      </c>
    </row>
    <row r="346" spans="1:7" x14ac:dyDescent="0.25">
      <c r="A346" s="143">
        <v>44576</v>
      </c>
      <c r="B346" s="144">
        <v>6</v>
      </c>
      <c r="C346" s="145">
        <v>1.76</v>
      </c>
      <c r="D346" s="145">
        <v>0.61439999999999995</v>
      </c>
      <c r="E346" s="145">
        <v>0</v>
      </c>
      <c r="F346" s="145">
        <v>0.1638</v>
      </c>
      <c r="G346" s="146">
        <f t="shared" si="5"/>
        <v>2.5382000000000002</v>
      </c>
    </row>
    <row r="347" spans="1:7" x14ac:dyDescent="0.25">
      <c r="A347" s="143">
        <v>44576</v>
      </c>
      <c r="B347" s="144">
        <v>7</v>
      </c>
      <c r="C347" s="145">
        <v>1.835</v>
      </c>
      <c r="D347" s="145">
        <v>0.53239999999999998</v>
      </c>
      <c r="E347" s="145">
        <v>0</v>
      </c>
      <c r="F347" s="145">
        <v>0.18429999999999999</v>
      </c>
      <c r="G347" s="146">
        <f t="shared" si="5"/>
        <v>2.5516999999999999</v>
      </c>
    </row>
    <row r="348" spans="1:7" x14ac:dyDescent="0.25">
      <c r="A348" s="143">
        <v>44576</v>
      </c>
      <c r="B348" s="144">
        <v>8</v>
      </c>
      <c r="C348" s="145">
        <v>1.9470000000000001</v>
      </c>
      <c r="D348" s="145">
        <v>0.55289999999999995</v>
      </c>
      <c r="E348" s="145">
        <v>6.0000000000000001E-3</v>
      </c>
      <c r="F348" s="145">
        <v>0.18629999999999999</v>
      </c>
      <c r="G348" s="146">
        <f t="shared" si="5"/>
        <v>2.6922000000000001</v>
      </c>
    </row>
    <row r="349" spans="1:7" x14ac:dyDescent="0.25">
      <c r="A349" s="143">
        <v>44576</v>
      </c>
      <c r="B349" s="144">
        <v>9</v>
      </c>
      <c r="C349" s="145">
        <v>33.51</v>
      </c>
      <c r="D349" s="145">
        <v>1.2286999999999999</v>
      </c>
      <c r="E349" s="145">
        <v>3.7484999999999999</v>
      </c>
      <c r="F349" s="145">
        <v>355.44779999999997</v>
      </c>
      <c r="G349" s="146">
        <f t="shared" si="5"/>
        <v>393.93499999999995</v>
      </c>
    </row>
    <row r="350" spans="1:7" x14ac:dyDescent="0.25">
      <c r="A350" s="143">
        <v>44576</v>
      </c>
      <c r="B350" s="144">
        <v>10</v>
      </c>
      <c r="C350" s="145">
        <v>698.56230000000005</v>
      </c>
      <c r="D350" s="145">
        <v>9.7995000000000001</v>
      </c>
      <c r="E350" s="145">
        <v>77.246099999999998</v>
      </c>
      <c r="F350" s="145">
        <v>2093.3933000000002</v>
      </c>
      <c r="G350" s="146">
        <f t="shared" si="5"/>
        <v>2879.0012000000002</v>
      </c>
    </row>
    <row r="351" spans="1:7" x14ac:dyDescent="0.25">
      <c r="A351" s="143">
        <v>44576</v>
      </c>
      <c r="B351" s="144">
        <v>11</v>
      </c>
      <c r="C351" s="145">
        <v>3291.9713999999999</v>
      </c>
      <c r="D351" s="145">
        <v>32.717999999999897</v>
      </c>
      <c r="E351" s="145">
        <v>224.00040000000001</v>
      </c>
      <c r="F351" s="145">
        <v>4558.5679</v>
      </c>
      <c r="G351" s="146">
        <f t="shared" si="5"/>
        <v>8107.2577000000001</v>
      </c>
    </row>
    <row r="352" spans="1:7" x14ac:dyDescent="0.25">
      <c r="A352" s="143">
        <v>44576</v>
      </c>
      <c r="B352" s="144">
        <v>12</v>
      </c>
      <c r="C352" s="145">
        <v>5891.2920000000004</v>
      </c>
      <c r="D352" s="145">
        <v>53.622900000000001</v>
      </c>
      <c r="E352" s="145">
        <v>383.8073</v>
      </c>
      <c r="F352" s="145">
        <v>7091.9642000000003</v>
      </c>
      <c r="G352" s="146">
        <f t="shared" si="5"/>
        <v>13420.686400000002</v>
      </c>
    </row>
    <row r="353" spans="1:7" x14ac:dyDescent="0.25">
      <c r="A353" s="143">
        <v>44576</v>
      </c>
      <c r="B353" s="144">
        <v>13</v>
      </c>
      <c r="C353" s="145">
        <v>6966.5685999999996</v>
      </c>
      <c r="D353" s="145">
        <v>59.406300000000002</v>
      </c>
      <c r="E353" s="145">
        <v>519.98</v>
      </c>
      <c r="F353" s="145">
        <v>9041.6538999999993</v>
      </c>
      <c r="G353" s="146">
        <f t="shared" si="5"/>
        <v>16587.608799999998</v>
      </c>
    </row>
    <row r="354" spans="1:7" x14ac:dyDescent="0.25">
      <c r="A354" s="143">
        <v>44576</v>
      </c>
      <c r="B354" s="144">
        <v>14</v>
      </c>
      <c r="C354" s="145">
        <v>7915.9539000000004</v>
      </c>
      <c r="D354" s="145">
        <v>69.979100000000003</v>
      </c>
      <c r="E354" s="145">
        <v>573.26179999999999</v>
      </c>
      <c r="F354" s="145">
        <v>9297.7463000000007</v>
      </c>
      <c r="G354" s="146">
        <f t="shared" si="5"/>
        <v>17856.9411</v>
      </c>
    </row>
    <row r="355" spans="1:7" x14ac:dyDescent="0.25">
      <c r="A355" s="143">
        <v>44576</v>
      </c>
      <c r="B355" s="144">
        <v>15</v>
      </c>
      <c r="C355" s="145">
        <v>6436.6018999999997</v>
      </c>
      <c r="D355" s="145">
        <v>51.8001</v>
      </c>
      <c r="E355" s="145">
        <v>449.24849999999998</v>
      </c>
      <c r="F355" s="145">
        <v>8514.9658999999992</v>
      </c>
      <c r="G355" s="146">
        <f t="shared" si="5"/>
        <v>15452.616399999999</v>
      </c>
    </row>
    <row r="356" spans="1:7" x14ac:dyDescent="0.25">
      <c r="A356" s="143">
        <v>44576</v>
      </c>
      <c r="B356" s="144">
        <v>16</v>
      </c>
      <c r="C356" s="145">
        <v>3421.1385</v>
      </c>
      <c r="D356" s="145">
        <v>27.499299999999899</v>
      </c>
      <c r="E356" s="145">
        <v>424.5095</v>
      </c>
      <c r="F356" s="145">
        <v>7838.4904999999999</v>
      </c>
      <c r="G356" s="146">
        <f t="shared" si="5"/>
        <v>11711.6378</v>
      </c>
    </row>
    <row r="357" spans="1:7" x14ac:dyDescent="0.25">
      <c r="A357" s="143">
        <v>44576</v>
      </c>
      <c r="B357" s="144">
        <v>17</v>
      </c>
      <c r="C357" s="145">
        <v>769.67</v>
      </c>
      <c r="D357" s="145">
        <v>6.4919000000000002</v>
      </c>
      <c r="E357" s="145">
        <v>157.8408</v>
      </c>
      <c r="F357" s="145">
        <v>4807.8009000000002</v>
      </c>
      <c r="G357" s="146">
        <f t="shared" si="5"/>
        <v>5741.8036000000002</v>
      </c>
    </row>
    <row r="358" spans="1:7" x14ac:dyDescent="0.25">
      <c r="A358" s="143">
        <v>44576</v>
      </c>
      <c r="B358" s="144">
        <v>18</v>
      </c>
      <c r="C358" s="145">
        <v>10.1295</v>
      </c>
      <c r="D358" s="145">
        <v>2.48829999999999</v>
      </c>
      <c r="E358" s="145">
        <v>1.1013999999999999</v>
      </c>
      <c r="F358" s="145">
        <v>478.82330000000002</v>
      </c>
      <c r="G358" s="146">
        <f t="shared" si="5"/>
        <v>492.54250000000002</v>
      </c>
    </row>
    <row r="359" spans="1:7" x14ac:dyDescent="0.25">
      <c r="A359" s="143">
        <v>44576</v>
      </c>
      <c r="B359" s="144">
        <v>19</v>
      </c>
      <c r="C359" s="145">
        <v>1.518</v>
      </c>
      <c r="D359" s="145">
        <v>0.86009999999999998</v>
      </c>
      <c r="E359" s="145">
        <v>1.7999999999999999E-2</v>
      </c>
      <c r="F359" s="145">
        <v>0.19469999999999901</v>
      </c>
      <c r="G359" s="146">
        <f t="shared" si="5"/>
        <v>2.5907999999999989</v>
      </c>
    </row>
    <row r="360" spans="1:7" x14ac:dyDescent="0.25">
      <c r="A360" s="143">
        <v>44576</v>
      </c>
      <c r="B360" s="144">
        <v>20</v>
      </c>
      <c r="C360" s="145">
        <v>0.51400000000000001</v>
      </c>
      <c r="D360" s="145">
        <v>0.65529999999999999</v>
      </c>
      <c r="E360" s="145">
        <v>5.1999999999999998E-2</v>
      </c>
      <c r="F360" s="145">
        <v>0.18429999999999999</v>
      </c>
      <c r="G360" s="146">
        <f t="shared" si="5"/>
        <v>1.4056</v>
      </c>
    </row>
    <row r="361" spans="1:7" x14ac:dyDescent="0.25">
      <c r="A361" s="143">
        <v>44576</v>
      </c>
      <c r="B361" s="144">
        <v>21</v>
      </c>
      <c r="C361" s="145">
        <v>0.56799999999999995</v>
      </c>
      <c r="D361" s="145">
        <v>0.67579999999999996</v>
      </c>
      <c r="E361" s="145">
        <v>2.4E-2</v>
      </c>
      <c r="F361" s="145">
        <v>0.18429999999999999</v>
      </c>
      <c r="G361" s="146">
        <f t="shared" si="5"/>
        <v>1.4520999999999997</v>
      </c>
    </row>
    <row r="362" spans="1:7" x14ac:dyDescent="0.25">
      <c r="A362" s="143">
        <v>44576</v>
      </c>
      <c r="B362" s="144">
        <v>22</v>
      </c>
      <c r="C362" s="145">
        <v>0.44500000000000001</v>
      </c>
      <c r="D362" s="145">
        <v>0.75770000000000004</v>
      </c>
      <c r="E362" s="145">
        <v>1.7999999999999999E-2</v>
      </c>
      <c r="F362" s="145">
        <v>0.18429999999999999</v>
      </c>
      <c r="G362" s="146">
        <f t="shared" si="5"/>
        <v>1.405</v>
      </c>
    </row>
    <row r="363" spans="1:7" x14ac:dyDescent="0.25">
      <c r="A363" s="143">
        <v>44576</v>
      </c>
      <c r="B363" s="144">
        <v>23</v>
      </c>
      <c r="C363" s="145">
        <v>0.374</v>
      </c>
      <c r="D363" s="145">
        <v>0.7167</v>
      </c>
      <c r="E363" s="145">
        <v>1.7999999999999999E-2</v>
      </c>
      <c r="F363" s="145">
        <v>0.20480000000000001</v>
      </c>
      <c r="G363" s="146">
        <f t="shared" si="5"/>
        <v>1.3135000000000001</v>
      </c>
    </row>
    <row r="364" spans="1:7" x14ac:dyDescent="0.25">
      <c r="A364" s="143">
        <v>44576</v>
      </c>
      <c r="B364" s="144">
        <v>24</v>
      </c>
      <c r="C364" s="145">
        <v>0.189</v>
      </c>
      <c r="D364" s="145">
        <v>0.67579999999999996</v>
      </c>
      <c r="E364" s="145">
        <v>1.7999999999999999E-2</v>
      </c>
      <c r="F364" s="145">
        <v>0.18429999999999999</v>
      </c>
      <c r="G364" s="146">
        <f t="shared" si="5"/>
        <v>1.0670999999999999</v>
      </c>
    </row>
    <row r="365" spans="1:7" x14ac:dyDescent="0.25">
      <c r="A365" s="143">
        <v>44577</v>
      </c>
      <c r="B365" s="144">
        <v>1</v>
      </c>
      <c r="C365" s="145">
        <v>3.5202</v>
      </c>
      <c r="D365" s="145">
        <v>0.77810000000000001</v>
      </c>
      <c r="E365" s="145">
        <v>1.2E-2</v>
      </c>
      <c r="F365" s="145">
        <v>2.4299999999999999E-2</v>
      </c>
      <c r="G365" s="146">
        <f t="shared" si="5"/>
        <v>4.3346</v>
      </c>
    </row>
    <row r="366" spans="1:7" x14ac:dyDescent="0.25">
      <c r="A366" s="143">
        <v>44577</v>
      </c>
      <c r="B366" s="144">
        <v>2</v>
      </c>
      <c r="C366" s="145">
        <v>4.3571999999999997</v>
      </c>
      <c r="D366" s="145">
        <v>0.81920000000000004</v>
      </c>
      <c r="E366" s="145">
        <v>1.2E-2</v>
      </c>
      <c r="F366" s="145">
        <v>0.18429999999999999</v>
      </c>
      <c r="G366" s="146">
        <f t="shared" si="5"/>
        <v>5.3727</v>
      </c>
    </row>
    <row r="367" spans="1:7" x14ac:dyDescent="0.25">
      <c r="A367" s="143">
        <v>44577</v>
      </c>
      <c r="B367" s="144">
        <v>3</v>
      </c>
      <c r="C367" s="145">
        <v>4.6052</v>
      </c>
      <c r="D367" s="145">
        <v>0.67579999999999996</v>
      </c>
      <c r="E367" s="145">
        <v>0</v>
      </c>
      <c r="F367" s="145">
        <v>0.20480000000000001</v>
      </c>
      <c r="G367" s="146">
        <f t="shared" si="5"/>
        <v>5.4857999999999993</v>
      </c>
    </row>
    <row r="368" spans="1:7" x14ac:dyDescent="0.25">
      <c r="A368" s="143">
        <v>44577</v>
      </c>
      <c r="B368" s="144">
        <v>4</v>
      </c>
      <c r="C368" s="145">
        <v>4.5881999999999996</v>
      </c>
      <c r="D368" s="145">
        <v>0.69619999999999904</v>
      </c>
      <c r="E368" s="145">
        <v>0</v>
      </c>
      <c r="F368" s="145">
        <v>0.19499999999999901</v>
      </c>
      <c r="G368" s="146">
        <f t="shared" si="5"/>
        <v>5.4793999999999983</v>
      </c>
    </row>
    <row r="369" spans="1:7" x14ac:dyDescent="0.25">
      <c r="A369" s="143">
        <v>44577</v>
      </c>
      <c r="B369" s="144">
        <v>5</v>
      </c>
      <c r="C369" s="145">
        <v>1.2189999999999901</v>
      </c>
      <c r="D369" s="145">
        <v>0.79869999999999997</v>
      </c>
      <c r="E369" s="145">
        <v>0</v>
      </c>
      <c r="F369" s="145">
        <v>0.18429999999999999</v>
      </c>
      <c r="G369" s="146">
        <f t="shared" si="5"/>
        <v>2.2019999999999897</v>
      </c>
    </row>
    <row r="370" spans="1:7" x14ac:dyDescent="0.25">
      <c r="A370" s="143">
        <v>44577</v>
      </c>
      <c r="B370" s="144">
        <v>6</v>
      </c>
      <c r="C370" s="145">
        <v>1.2789999999999999</v>
      </c>
      <c r="D370" s="145">
        <v>0.86</v>
      </c>
      <c r="E370" s="145">
        <v>6.0000000000000001E-3</v>
      </c>
      <c r="F370" s="145">
        <v>0.18429999999999999</v>
      </c>
      <c r="G370" s="146">
        <f t="shared" si="5"/>
        <v>2.3292999999999995</v>
      </c>
    </row>
    <row r="371" spans="1:7" x14ac:dyDescent="0.25">
      <c r="A371" s="143">
        <v>44577</v>
      </c>
      <c r="B371" s="144">
        <v>7</v>
      </c>
      <c r="C371" s="145">
        <v>1.2649999999999999</v>
      </c>
      <c r="D371" s="145">
        <v>0.71679999999999999</v>
      </c>
      <c r="E371" s="145">
        <v>0</v>
      </c>
      <c r="F371" s="145">
        <v>0.1638</v>
      </c>
      <c r="G371" s="146">
        <f t="shared" si="5"/>
        <v>2.1456</v>
      </c>
    </row>
    <row r="372" spans="1:7" x14ac:dyDescent="0.25">
      <c r="A372" s="143">
        <v>44577</v>
      </c>
      <c r="B372" s="144">
        <v>8</v>
      </c>
      <c r="C372" s="145">
        <v>1.2290000000000001</v>
      </c>
      <c r="D372" s="145">
        <v>0.67579999999999996</v>
      </c>
      <c r="E372" s="145">
        <v>6.0000000000000001E-3</v>
      </c>
      <c r="F372" s="145">
        <v>0.65859999999999996</v>
      </c>
      <c r="G372" s="146">
        <f t="shared" si="5"/>
        <v>2.5693999999999999</v>
      </c>
    </row>
    <row r="373" spans="1:7" x14ac:dyDescent="0.25">
      <c r="A373" s="143">
        <v>44577</v>
      </c>
      <c r="B373" s="144">
        <v>9</v>
      </c>
      <c r="C373" s="145">
        <v>60.329900000000002</v>
      </c>
      <c r="D373" s="145">
        <v>1.8353999999999999</v>
      </c>
      <c r="E373" s="145">
        <v>8.6430000000000007</v>
      </c>
      <c r="F373" s="145">
        <v>761.00279999999998</v>
      </c>
      <c r="G373" s="146">
        <f t="shared" si="5"/>
        <v>831.81110000000001</v>
      </c>
    </row>
    <row r="374" spans="1:7" x14ac:dyDescent="0.25">
      <c r="A374" s="143">
        <v>44577</v>
      </c>
      <c r="B374" s="144">
        <v>10</v>
      </c>
      <c r="C374" s="145">
        <v>1078.7079000000001</v>
      </c>
      <c r="D374" s="145">
        <v>13.206899999999999</v>
      </c>
      <c r="E374" s="145">
        <v>304.51409999999998</v>
      </c>
      <c r="F374" s="145">
        <v>5692.3760000000002</v>
      </c>
      <c r="G374" s="146">
        <f t="shared" si="5"/>
        <v>7088.8049000000001</v>
      </c>
    </row>
    <row r="375" spans="1:7" x14ac:dyDescent="0.25">
      <c r="A375" s="143">
        <v>44577</v>
      </c>
      <c r="B375" s="144">
        <v>11</v>
      </c>
      <c r="C375" s="145">
        <v>4053.8501000000001</v>
      </c>
      <c r="D375" s="145">
        <v>41.663800000000002</v>
      </c>
      <c r="E375" s="145">
        <v>521.17399999999998</v>
      </c>
      <c r="F375" s="145">
        <v>9135.4964999999993</v>
      </c>
      <c r="G375" s="146">
        <f t="shared" si="5"/>
        <v>13752.184399999998</v>
      </c>
    </row>
    <row r="376" spans="1:7" x14ac:dyDescent="0.25">
      <c r="A376" s="143">
        <v>44577</v>
      </c>
      <c r="B376" s="144">
        <v>12</v>
      </c>
      <c r="C376" s="145">
        <v>8950.2808999999997</v>
      </c>
      <c r="D376" s="145">
        <v>72.733400000000003</v>
      </c>
      <c r="E376" s="145">
        <v>712.27109999999902</v>
      </c>
      <c r="F376" s="145">
        <v>11018.0874</v>
      </c>
      <c r="G376" s="146">
        <f t="shared" si="5"/>
        <v>20753.372799999997</v>
      </c>
    </row>
    <row r="377" spans="1:7" x14ac:dyDescent="0.25">
      <c r="A377" s="143">
        <v>44577</v>
      </c>
      <c r="B377" s="144">
        <v>13</v>
      </c>
      <c r="C377" s="145">
        <v>10912.568499999999</v>
      </c>
      <c r="D377" s="145">
        <v>83.662499999999994</v>
      </c>
      <c r="E377" s="145">
        <v>812.55240000000003</v>
      </c>
      <c r="F377" s="145">
        <v>11381.517099999999</v>
      </c>
      <c r="G377" s="146">
        <f t="shared" si="5"/>
        <v>23190.300499999998</v>
      </c>
    </row>
    <row r="378" spans="1:7" x14ac:dyDescent="0.25">
      <c r="A378" s="143">
        <v>44577</v>
      </c>
      <c r="B378" s="144">
        <v>14</v>
      </c>
      <c r="C378" s="145">
        <v>11714.271699999999</v>
      </c>
      <c r="D378" s="145">
        <v>88.119699999999995</v>
      </c>
      <c r="E378" s="145">
        <v>795.11360000000002</v>
      </c>
      <c r="F378" s="145">
        <v>11615.584199999999</v>
      </c>
      <c r="G378" s="146">
        <f t="shared" si="5"/>
        <v>24213.089199999999</v>
      </c>
    </row>
    <row r="379" spans="1:7" x14ac:dyDescent="0.25">
      <c r="A379" s="143">
        <v>44577</v>
      </c>
      <c r="B379" s="144">
        <v>15</v>
      </c>
      <c r="C379" s="145">
        <v>10384.346600000001</v>
      </c>
      <c r="D379" s="145">
        <v>67.137100000000004</v>
      </c>
      <c r="E379" s="145">
        <v>692.44240000000002</v>
      </c>
      <c r="F379" s="145">
        <v>11259.904699999999</v>
      </c>
      <c r="G379" s="146">
        <f t="shared" si="5"/>
        <v>22403.8308</v>
      </c>
    </row>
    <row r="380" spans="1:7" x14ac:dyDescent="0.25">
      <c r="A380" s="143">
        <v>44577</v>
      </c>
      <c r="B380" s="144">
        <v>16</v>
      </c>
      <c r="C380" s="145">
        <v>6492.9844999999996</v>
      </c>
      <c r="D380" s="145">
        <v>43.101399999999998</v>
      </c>
      <c r="E380" s="145">
        <v>582.71720000000005</v>
      </c>
      <c r="F380" s="145">
        <v>9279.9485000000004</v>
      </c>
      <c r="G380" s="146">
        <f t="shared" si="5"/>
        <v>16398.7516</v>
      </c>
    </row>
    <row r="381" spans="1:7" x14ac:dyDescent="0.25">
      <c r="A381" s="143">
        <v>44577</v>
      </c>
      <c r="B381" s="144">
        <v>17</v>
      </c>
      <c r="C381" s="145">
        <v>1802.1459</v>
      </c>
      <c r="D381" s="145">
        <v>13.3118</v>
      </c>
      <c r="E381" s="145">
        <v>287.61770000000001</v>
      </c>
      <c r="F381" s="145">
        <v>5061.5599000000002</v>
      </c>
      <c r="G381" s="146">
        <f t="shared" si="5"/>
        <v>7164.6352999999999</v>
      </c>
    </row>
    <row r="382" spans="1:7" x14ac:dyDescent="0.25">
      <c r="A382" s="143">
        <v>44577</v>
      </c>
      <c r="B382" s="144">
        <v>18</v>
      </c>
      <c r="C382" s="145">
        <v>23.632999999999999</v>
      </c>
      <c r="D382" s="145">
        <v>1.2670999999999999</v>
      </c>
      <c r="E382" s="145">
        <v>12.9628</v>
      </c>
      <c r="F382" s="145">
        <v>567.91200000000003</v>
      </c>
      <c r="G382" s="146">
        <f t="shared" si="5"/>
        <v>605.7749</v>
      </c>
    </row>
    <row r="383" spans="1:7" x14ac:dyDescent="0.25">
      <c r="A383" s="143">
        <v>44577</v>
      </c>
      <c r="B383" s="144">
        <v>19</v>
      </c>
      <c r="C383" s="145">
        <v>0.89300000000000002</v>
      </c>
      <c r="D383" s="145">
        <v>0.81909999999999905</v>
      </c>
      <c r="E383" s="145">
        <v>6.0000000000000001E-3</v>
      </c>
      <c r="F383" s="145">
        <v>0.18429999999999999</v>
      </c>
      <c r="G383" s="146">
        <f t="shared" si="5"/>
        <v>1.902399999999999</v>
      </c>
    </row>
    <row r="384" spans="1:7" x14ac:dyDescent="0.25">
      <c r="A384" s="143">
        <v>44577</v>
      </c>
      <c r="B384" s="144">
        <v>20</v>
      </c>
      <c r="C384" s="145">
        <v>0.54100000000000004</v>
      </c>
      <c r="D384" s="145">
        <v>0.69630000000000003</v>
      </c>
      <c r="E384" s="145">
        <v>0</v>
      </c>
      <c r="F384" s="145">
        <v>0.21479999999999999</v>
      </c>
      <c r="G384" s="146">
        <f t="shared" si="5"/>
        <v>1.4521000000000002</v>
      </c>
    </row>
    <row r="385" spans="1:7" x14ac:dyDescent="0.25">
      <c r="A385" s="143">
        <v>44577</v>
      </c>
      <c r="B385" s="144">
        <v>21</v>
      </c>
      <c r="C385" s="145">
        <v>1.085</v>
      </c>
      <c r="D385" s="145">
        <v>0.69630000000000003</v>
      </c>
      <c r="E385" s="145">
        <v>0</v>
      </c>
      <c r="F385" s="145">
        <v>0.18429999999999999</v>
      </c>
      <c r="G385" s="146">
        <f t="shared" si="5"/>
        <v>1.9655999999999998</v>
      </c>
    </row>
    <row r="386" spans="1:7" x14ac:dyDescent="0.25">
      <c r="A386" s="143">
        <v>44577</v>
      </c>
      <c r="B386" s="144">
        <v>22</v>
      </c>
      <c r="C386" s="145">
        <v>0.998</v>
      </c>
      <c r="D386" s="145">
        <v>0.71679999999999999</v>
      </c>
      <c r="E386" s="145">
        <v>6.0000000000000001E-3</v>
      </c>
      <c r="F386" s="145">
        <v>0.18429999999999999</v>
      </c>
      <c r="G386" s="146">
        <f t="shared" si="5"/>
        <v>1.9050999999999998</v>
      </c>
    </row>
    <row r="387" spans="1:7" x14ac:dyDescent="0.25">
      <c r="A387" s="143">
        <v>44577</v>
      </c>
      <c r="B387" s="144">
        <v>23</v>
      </c>
      <c r="C387" s="145">
        <v>0.39339999999999897</v>
      </c>
      <c r="D387" s="145">
        <v>0.83460000000000001</v>
      </c>
      <c r="E387" s="145">
        <v>3.5999999999999997E-2</v>
      </c>
      <c r="F387" s="145">
        <v>0.20480000000000001</v>
      </c>
      <c r="G387" s="146">
        <f t="shared" si="5"/>
        <v>1.468799999999999</v>
      </c>
    </row>
    <row r="388" spans="1:7" x14ac:dyDescent="0.25">
      <c r="A388" s="143">
        <v>44577</v>
      </c>
      <c r="B388" s="144">
        <v>24</v>
      </c>
      <c r="C388" s="145">
        <v>0.61399999999999999</v>
      </c>
      <c r="D388" s="145">
        <v>0.61439999999999995</v>
      </c>
      <c r="E388" s="145">
        <v>0</v>
      </c>
      <c r="F388" s="145">
        <v>2.4299999999999999E-2</v>
      </c>
      <c r="G388" s="146">
        <f t="shared" si="5"/>
        <v>1.2526999999999999</v>
      </c>
    </row>
    <row r="389" spans="1:7" x14ac:dyDescent="0.25">
      <c r="A389" s="143">
        <v>44578</v>
      </c>
      <c r="B389" s="144">
        <v>1</v>
      </c>
      <c r="C389" s="145">
        <v>1.1119999999999901</v>
      </c>
      <c r="D389" s="145">
        <v>0.55289999999999995</v>
      </c>
      <c r="E389" s="145">
        <v>6.0000000000000001E-3</v>
      </c>
      <c r="F389" s="145">
        <v>0.20480000000000001</v>
      </c>
      <c r="G389" s="146">
        <f t="shared" si="5"/>
        <v>1.8756999999999902</v>
      </c>
    </row>
    <row r="390" spans="1:7" x14ac:dyDescent="0.25">
      <c r="A390" s="143">
        <v>44578</v>
      </c>
      <c r="B390" s="144">
        <v>2</v>
      </c>
      <c r="C390" s="145">
        <v>1.2450000000000001</v>
      </c>
      <c r="D390" s="145">
        <v>0.7167</v>
      </c>
      <c r="E390" s="145">
        <v>0</v>
      </c>
      <c r="F390" s="145">
        <v>0.18429999999999999</v>
      </c>
      <c r="G390" s="146">
        <f t="shared" ref="G390:G453" si="6">+SUM(C390:F390)</f>
        <v>2.1459999999999999</v>
      </c>
    </row>
    <row r="391" spans="1:7" x14ac:dyDescent="0.25">
      <c r="A391" s="143">
        <v>44578</v>
      </c>
      <c r="B391" s="144">
        <v>3</v>
      </c>
      <c r="C391" s="145">
        <v>1.1459999999999999</v>
      </c>
      <c r="D391" s="145">
        <v>0.71679999999999999</v>
      </c>
      <c r="E391" s="145">
        <v>0</v>
      </c>
      <c r="F391" s="145">
        <v>0.186</v>
      </c>
      <c r="G391" s="146">
        <f t="shared" si="6"/>
        <v>2.0488</v>
      </c>
    </row>
    <row r="392" spans="1:7" x14ac:dyDescent="0.25">
      <c r="A392" s="143">
        <v>44578</v>
      </c>
      <c r="B392" s="144">
        <v>4</v>
      </c>
      <c r="C392" s="145">
        <v>0.93700000000000006</v>
      </c>
      <c r="D392" s="145">
        <v>0.49149999999999999</v>
      </c>
      <c r="E392" s="145">
        <v>0</v>
      </c>
      <c r="F392" s="145">
        <v>0.19119999999999901</v>
      </c>
      <c r="G392" s="146">
        <f t="shared" si="6"/>
        <v>1.619699999999999</v>
      </c>
    </row>
    <row r="393" spans="1:7" x14ac:dyDescent="0.25">
      <c r="A393" s="143">
        <v>44578</v>
      </c>
      <c r="B393" s="144">
        <v>5</v>
      </c>
      <c r="C393" s="145">
        <v>0.93500000000000005</v>
      </c>
      <c r="D393" s="145">
        <v>0.3891</v>
      </c>
      <c r="E393" s="145">
        <v>0</v>
      </c>
      <c r="F393" s="145">
        <v>0.20480000000000001</v>
      </c>
      <c r="G393" s="146">
        <f t="shared" si="6"/>
        <v>1.5289000000000001</v>
      </c>
    </row>
    <row r="394" spans="1:7" x14ac:dyDescent="0.25">
      <c r="A394" s="143">
        <v>44578</v>
      </c>
      <c r="B394" s="144">
        <v>6</v>
      </c>
      <c r="C394" s="145">
        <v>1.329</v>
      </c>
      <c r="D394" s="145">
        <v>0.75759999999999905</v>
      </c>
      <c r="E394" s="145">
        <v>0</v>
      </c>
      <c r="F394" s="145">
        <v>0.20019999999999999</v>
      </c>
      <c r="G394" s="146">
        <f t="shared" si="6"/>
        <v>2.2867999999999991</v>
      </c>
    </row>
    <row r="395" spans="1:7" x14ac:dyDescent="0.25">
      <c r="A395" s="143">
        <v>44578</v>
      </c>
      <c r="B395" s="144">
        <v>7</v>
      </c>
      <c r="C395" s="145">
        <v>1.3169999999999999</v>
      </c>
      <c r="D395" s="145">
        <v>0.79869999999999997</v>
      </c>
      <c r="E395" s="145">
        <v>0</v>
      </c>
      <c r="F395" s="145">
        <v>0.1638</v>
      </c>
      <c r="G395" s="146">
        <f t="shared" si="6"/>
        <v>2.2795000000000001</v>
      </c>
    </row>
    <row r="396" spans="1:7" x14ac:dyDescent="0.25">
      <c r="A396" s="143">
        <v>44578</v>
      </c>
      <c r="B396" s="144">
        <v>8</v>
      </c>
      <c r="C396" s="145">
        <v>0.80300000000000005</v>
      </c>
      <c r="D396" s="145">
        <v>0.73719999999999997</v>
      </c>
      <c r="E396" s="145">
        <v>0</v>
      </c>
      <c r="F396" s="145">
        <v>1.1035999999999999</v>
      </c>
      <c r="G396" s="146">
        <f t="shared" si="6"/>
        <v>2.6437999999999997</v>
      </c>
    </row>
    <row r="397" spans="1:7" x14ac:dyDescent="0.25">
      <c r="A397" s="143">
        <v>44578</v>
      </c>
      <c r="B397" s="144">
        <v>9</v>
      </c>
      <c r="C397" s="145">
        <v>57.869</v>
      </c>
      <c r="D397" s="145">
        <v>1.3515999999999999</v>
      </c>
      <c r="E397" s="145">
        <v>10.084099999999999</v>
      </c>
      <c r="F397" s="145">
        <v>1139.5243</v>
      </c>
      <c r="G397" s="146">
        <f t="shared" si="6"/>
        <v>1208.829</v>
      </c>
    </row>
    <row r="398" spans="1:7" x14ac:dyDescent="0.25">
      <c r="A398" s="143">
        <v>44578</v>
      </c>
      <c r="B398" s="144">
        <v>10</v>
      </c>
      <c r="C398" s="145">
        <v>817.86860000000001</v>
      </c>
      <c r="D398" s="145">
        <v>10.109299999999999</v>
      </c>
      <c r="E398" s="145">
        <v>98.674899999999994</v>
      </c>
      <c r="F398" s="145">
        <v>4519.1629000000003</v>
      </c>
      <c r="G398" s="146">
        <f t="shared" si="6"/>
        <v>5445.8157000000001</v>
      </c>
    </row>
    <row r="399" spans="1:7" x14ac:dyDescent="0.25">
      <c r="A399" s="143">
        <v>44578</v>
      </c>
      <c r="B399" s="144">
        <v>11</v>
      </c>
      <c r="C399" s="145">
        <v>2152.5997000000002</v>
      </c>
      <c r="D399" s="145">
        <v>23.779699999999998</v>
      </c>
      <c r="E399" s="145">
        <v>299.05959999999999</v>
      </c>
      <c r="F399" s="145">
        <v>5995.5536000000002</v>
      </c>
      <c r="G399" s="146">
        <f t="shared" si="6"/>
        <v>8470.9926000000014</v>
      </c>
    </row>
    <row r="400" spans="1:7" x14ac:dyDescent="0.25">
      <c r="A400" s="143">
        <v>44578</v>
      </c>
      <c r="B400" s="144">
        <v>12</v>
      </c>
      <c r="C400" s="145">
        <v>3833.1174999999998</v>
      </c>
      <c r="D400" s="145">
        <v>35.698099999999997</v>
      </c>
      <c r="E400" s="145">
        <v>441.17840000000001</v>
      </c>
      <c r="F400" s="145">
        <v>7235.8640999999998</v>
      </c>
      <c r="G400" s="146">
        <f t="shared" si="6"/>
        <v>11545.858099999999</v>
      </c>
    </row>
    <row r="401" spans="1:7" x14ac:dyDescent="0.25">
      <c r="A401" s="143">
        <v>44578</v>
      </c>
      <c r="B401" s="144">
        <v>13</v>
      </c>
      <c r="C401" s="145">
        <v>7051.6235999999999</v>
      </c>
      <c r="D401" s="145">
        <v>46.870800000000003</v>
      </c>
      <c r="E401" s="145">
        <v>672.26610000000005</v>
      </c>
      <c r="F401" s="145">
        <v>8523.5606000000007</v>
      </c>
      <c r="G401" s="146">
        <f t="shared" si="6"/>
        <v>16294.321100000001</v>
      </c>
    </row>
    <row r="402" spans="1:7" x14ac:dyDescent="0.25">
      <c r="A402" s="143">
        <v>44578</v>
      </c>
      <c r="B402" s="144">
        <v>14</v>
      </c>
      <c r="C402" s="145">
        <v>6352.8535000000002</v>
      </c>
      <c r="D402" s="145">
        <v>39.067700000000002</v>
      </c>
      <c r="E402" s="145">
        <v>523.4624</v>
      </c>
      <c r="F402" s="145">
        <v>7610.0865999999996</v>
      </c>
      <c r="G402" s="146">
        <f t="shared" si="6"/>
        <v>14525.4702</v>
      </c>
    </row>
    <row r="403" spans="1:7" x14ac:dyDescent="0.25">
      <c r="A403" s="143">
        <v>44578</v>
      </c>
      <c r="B403" s="144">
        <v>15</v>
      </c>
      <c r="C403" s="145">
        <v>4976.7016000000003</v>
      </c>
      <c r="D403" s="145">
        <v>31.856100000000001</v>
      </c>
      <c r="E403" s="145">
        <v>458.12439999999998</v>
      </c>
      <c r="F403" s="145">
        <v>7810.8415999999997</v>
      </c>
      <c r="G403" s="146">
        <f t="shared" si="6"/>
        <v>13277.5237</v>
      </c>
    </row>
    <row r="404" spans="1:7" x14ac:dyDescent="0.25">
      <c r="A404" s="143">
        <v>44578</v>
      </c>
      <c r="B404" s="144">
        <v>16</v>
      </c>
      <c r="C404" s="145">
        <v>2820.8984</v>
      </c>
      <c r="D404" s="145">
        <v>23.2881</v>
      </c>
      <c r="E404" s="145">
        <v>389.10640000000001</v>
      </c>
      <c r="F404" s="145">
        <v>6688.6130000000003</v>
      </c>
      <c r="G404" s="146">
        <f t="shared" si="6"/>
        <v>9921.9059000000016</v>
      </c>
    </row>
    <row r="405" spans="1:7" x14ac:dyDescent="0.25">
      <c r="A405" s="143">
        <v>44578</v>
      </c>
      <c r="B405" s="144">
        <v>17</v>
      </c>
      <c r="C405" s="145">
        <v>783.46969999999999</v>
      </c>
      <c r="D405" s="145">
        <v>9.07</v>
      </c>
      <c r="E405" s="145">
        <v>107.00819999999899</v>
      </c>
      <c r="F405" s="145">
        <v>2712.7253000000001</v>
      </c>
      <c r="G405" s="146">
        <f t="shared" si="6"/>
        <v>3612.2731999999992</v>
      </c>
    </row>
    <row r="406" spans="1:7" x14ac:dyDescent="0.25">
      <c r="A406" s="143">
        <v>44578</v>
      </c>
      <c r="B406" s="144">
        <v>18</v>
      </c>
      <c r="C406" s="145">
        <v>10.184200000000001</v>
      </c>
      <c r="D406" s="145">
        <v>1.0777000000000001</v>
      </c>
      <c r="E406" s="145">
        <v>0.45400000000000001</v>
      </c>
      <c r="F406" s="145">
        <v>195.6018</v>
      </c>
      <c r="G406" s="146">
        <f t="shared" si="6"/>
        <v>207.3177</v>
      </c>
    </row>
    <row r="407" spans="1:7" x14ac:dyDescent="0.25">
      <c r="A407" s="143">
        <v>44578</v>
      </c>
      <c r="B407" s="144">
        <v>19</v>
      </c>
      <c r="C407" s="145">
        <v>0.99099999999999999</v>
      </c>
      <c r="D407" s="145">
        <v>0.75759999999999905</v>
      </c>
      <c r="E407" s="145">
        <v>6.0000000000000001E-3</v>
      </c>
      <c r="F407" s="145">
        <v>0.18429999999999999</v>
      </c>
      <c r="G407" s="146">
        <f t="shared" si="6"/>
        <v>1.938899999999999</v>
      </c>
    </row>
    <row r="408" spans="1:7" x14ac:dyDescent="0.25">
      <c r="A408" s="143">
        <v>44578</v>
      </c>
      <c r="B408" s="144">
        <v>20</v>
      </c>
      <c r="C408" s="145">
        <v>0.92200000000000004</v>
      </c>
      <c r="D408" s="145">
        <v>0.63480000000000003</v>
      </c>
      <c r="E408" s="145">
        <v>0</v>
      </c>
      <c r="F408" s="145">
        <v>0.18429999999999999</v>
      </c>
      <c r="G408" s="146">
        <f t="shared" si="6"/>
        <v>1.7410999999999999</v>
      </c>
    </row>
    <row r="409" spans="1:7" x14ac:dyDescent="0.25">
      <c r="A409" s="143">
        <v>44578</v>
      </c>
      <c r="B409" s="144">
        <v>21</v>
      </c>
      <c r="C409" s="145">
        <v>0.67500000000000004</v>
      </c>
      <c r="D409" s="145">
        <v>0.71679999999999999</v>
      </c>
      <c r="E409" s="145">
        <v>0</v>
      </c>
      <c r="F409" s="145">
        <v>0.18459999999999999</v>
      </c>
      <c r="G409" s="146">
        <f t="shared" si="6"/>
        <v>1.5764</v>
      </c>
    </row>
    <row r="410" spans="1:7" x14ac:dyDescent="0.25">
      <c r="A410" s="143">
        <v>44578</v>
      </c>
      <c r="B410" s="144">
        <v>22</v>
      </c>
      <c r="C410" s="145">
        <v>0.78400000000000003</v>
      </c>
      <c r="D410" s="145">
        <v>0.73719999999999997</v>
      </c>
      <c r="E410" s="145">
        <v>0</v>
      </c>
      <c r="F410" s="145">
        <v>0.2145</v>
      </c>
      <c r="G410" s="146">
        <f t="shared" si="6"/>
        <v>1.7356999999999998</v>
      </c>
    </row>
    <row r="411" spans="1:7" x14ac:dyDescent="0.25">
      <c r="A411" s="143">
        <v>44578</v>
      </c>
      <c r="B411" s="144">
        <v>23</v>
      </c>
      <c r="C411" s="145">
        <v>0.69199999999999995</v>
      </c>
      <c r="D411" s="145">
        <v>0.77810000000000001</v>
      </c>
      <c r="E411" s="145">
        <v>6.0000000000000001E-3</v>
      </c>
      <c r="F411" s="145">
        <v>2.6599999999999999E-2</v>
      </c>
      <c r="G411" s="146">
        <f t="shared" si="6"/>
        <v>1.5026999999999999</v>
      </c>
    </row>
    <row r="412" spans="1:7" x14ac:dyDescent="0.25">
      <c r="A412" s="143">
        <v>44578</v>
      </c>
      <c r="B412" s="144">
        <v>24</v>
      </c>
      <c r="C412" s="145">
        <v>1.228</v>
      </c>
      <c r="D412" s="145">
        <v>0.67569999999999997</v>
      </c>
      <c r="E412" s="145">
        <v>0</v>
      </c>
      <c r="F412" s="145">
        <v>0.18589999999999901</v>
      </c>
      <c r="G412" s="146">
        <f t="shared" si="6"/>
        <v>2.089599999999999</v>
      </c>
    </row>
    <row r="413" spans="1:7" x14ac:dyDescent="0.25">
      <c r="A413" s="143">
        <v>44579</v>
      </c>
      <c r="B413" s="144">
        <v>1</v>
      </c>
      <c r="C413" s="145">
        <v>0.95169999999999999</v>
      </c>
      <c r="D413" s="145">
        <v>0.55289999999999995</v>
      </c>
      <c r="E413" s="145">
        <v>0</v>
      </c>
      <c r="F413" s="145">
        <v>0.20480000000000001</v>
      </c>
      <c r="G413" s="146">
        <f t="shared" si="6"/>
        <v>1.7094</v>
      </c>
    </row>
    <row r="414" spans="1:7" x14ac:dyDescent="0.25">
      <c r="A414" s="143">
        <v>44579</v>
      </c>
      <c r="B414" s="144">
        <v>2</v>
      </c>
      <c r="C414" s="145">
        <v>1.1387</v>
      </c>
      <c r="D414" s="145">
        <v>0.81920000000000004</v>
      </c>
      <c r="E414" s="145">
        <v>0</v>
      </c>
      <c r="F414" s="145">
        <v>0.18429999999999999</v>
      </c>
      <c r="G414" s="146">
        <f t="shared" si="6"/>
        <v>2.1421999999999999</v>
      </c>
    </row>
    <row r="415" spans="1:7" x14ac:dyDescent="0.25">
      <c r="A415" s="143">
        <v>44579</v>
      </c>
      <c r="B415" s="144">
        <v>3</v>
      </c>
      <c r="C415" s="145">
        <v>1.1147</v>
      </c>
      <c r="D415" s="145">
        <v>0.7782</v>
      </c>
      <c r="E415" s="145">
        <v>6.0000000000000001E-3</v>
      </c>
      <c r="F415" s="145">
        <v>0.20480000000000001</v>
      </c>
      <c r="G415" s="146">
        <f t="shared" si="6"/>
        <v>2.1036999999999999</v>
      </c>
    </row>
    <row r="416" spans="1:7" x14ac:dyDescent="0.25">
      <c r="A416" s="143">
        <v>44579</v>
      </c>
      <c r="B416" s="144">
        <v>4</v>
      </c>
      <c r="C416" s="145">
        <v>1.0307999999999999</v>
      </c>
      <c r="D416" s="145">
        <v>0.73719999999999997</v>
      </c>
      <c r="E416" s="145">
        <v>0</v>
      </c>
      <c r="F416" s="145">
        <v>0.18429999999999999</v>
      </c>
      <c r="G416" s="146">
        <f t="shared" si="6"/>
        <v>1.9522999999999997</v>
      </c>
    </row>
    <row r="417" spans="1:7" x14ac:dyDescent="0.25">
      <c r="A417" s="143">
        <v>44579</v>
      </c>
      <c r="B417" s="144">
        <v>5</v>
      </c>
      <c r="C417" s="145">
        <v>1.1197999999999999</v>
      </c>
      <c r="D417" s="145">
        <v>0.71679999999999999</v>
      </c>
      <c r="E417" s="145">
        <v>0</v>
      </c>
      <c r="F417" s="145">
        <v>0.20480000000000001</v>
      </c>
      <c r="G417" s="146">
        <f t="shared" si="6"/>
        <v>2.0413999999999999</v>
      </c>
    </row>
    <row r="418" spans="1:7" x14ac:dyDescent="0.25">
      <c r="A418" s="143">
        <v>44579</v>
      </c>
      <c r="B418" s="144">
        <v>6</v>
      </c>
      <c r="C418" s="145">
        <v>0.8538</v>
      </c>
      <c r="D418" s="145">
        <v>0.73719999999999997</v>
      </c>
      <c r="E418" s="145">
        <v>0</v>
      </c>
      <c r="F418" s="145">
        <v>0.18429999999999999</v>
      </c>
      <c r="G418" s="146">
        <f t="shared" si="6"/>
        <v>1.7752999999999999</v>
      </c>
    </row>
    <row r="419" spans="1:7" x14ac:dyDescent="0.25">
      <c r="A419" s="143">
        <v>44579</v>
      </c>
      <c r="B419" s="144">
        <v>7</v>
      </c>
      <c r="C419" s="145">
        <v>1.2783</v>
      </c>
      <c r="D419" s="145">
        <v>0.7782</v>
      </c>
      <c r="E419" s="145">
        <v>4.0000000000000001E-3</v>
      </c>
      <c r="F419" s="145">
        <v>0.16600000000000001</v>
      </c>
      <c r="G419" s="146">
        <f t="shared" si="6"/>
        <v>2.2264999999999997</v>
      </c>
    </row>
    <row r="420" spans="1:7" x14ac:dyDescent="0.25">
      <c r="A420" s="143">
        <v>44579</v>
      </c>
      <c r="B420" s="144">
        <v>8</v>
      </c>
      <c r="C420" s="145">
        <v>1.2453000000000001</v>
      </c>
      <c r="D420" s="145">
        <v>0.63480000000000003</v>
      </c>
      <c r="E420" s="145">
        <v>0</v>
      </c>
      <c r="F420" s="145">
        <v>0.21889999999999901</v>
      </c>
      <c r="G420" s="146">
        <f t="shared" si="6"/>
        <v>2.0989999999999993</v>
      </c>
    </row>
    <row r="421" spans="1:7" x14ac:dyDescent="0.25">
      <c r="A421" s="143">
        <v>44579</v>
      </c>
      <c r="B421" s="144">
        <v>9</v>
      </c>
      <c r="C421" s="145">
        <v>19.708400000000001</v>
      </c>
      <c r="D421" s="145">
        <v>1.1391</v>
      </c>
      <c r="E421" s="145">
        <v>1.7043999999999999</v>
      </c>
      <c r="F421" s="145">
        <v>182.26</v>
      </c>
      <c r="G421" s="146">
        <f t="shared" si="6"/>
        <v>204.81189999999998</v>
      </c>
    </row>
    <row r="422" spans="1:7" x14ac:dyDescent="0.25">
      <c r="A422" s="143">
        <v>44579</v>
      </c>
      <c r="B422" s="144">
        <v>10</v>
      </c>
      <c r="C422" s="145">
        <v>372.53089999999997</v>
      </c>
      <c r="D422" s="145">
        <v>3.2370999999999999</v>
      </c>
      <c r="E422" s="145">
        <v>28.069199999999999</v>
      </c>
      <c r="F422" s="145">
        <v>1151.3739</v>
      </c>
      <c r="G422" s="146">
        <f t="shared" si="6"/>
        <v>1555.2111</v>
      </c>
    </row>
    <row r="423" spans="1:7" x14ac:dyDescent="0.25">
      <c r="A423" s="143">
        <v>44579</v>
      </c>
      <c r="B423" s="144">
        <v>11</v>
      </c>
      <c r="C423" s="145">
        <v>932.97479999999996</v>
      </c>
      <c r="D423" s="145">
        <v>7.7439</v>
      </c>
      <c r="E423" s="145">
        <v>59.012799999999999</v>
      </c>
      <c r="F423" s="145">
        <v>2357.7979999999998</v>
      </c>
      <c r="G423" s="146">
        <f t="shared" si="6"/>
        <v>3357.5294999999996</v>
      </c>
    </row>
    <row r="424" spans="1:7" x14ac:dyDescent="0.25">
      <c r="A424" s="143">
        <v>44579</v>
      </c>
      <c r="B424" s="144">
        <v>12</v>
      </c>
      <c r="C424" s="145">
        <v>1456.7358999999999</v>
      </c>
      <c r="D424" s="145">
        <v>10.976699999999999</v>
      </c>
      <c r="E424" s="145">
        <v>154.22499999999999</v>
      </c>
      <c r="F424" s="145">
        <v>3478.2296000000001</v>
      </c>
      <c r="G424" s="146">
        <f t="shared" si="6"/>
        <v>5100.1671999999999</v>
      </c>
    </row>
    <row r="425" spans="1:7" x14ac:dyDescent="0.25">
      <c r="A425" s="143">
        <v>44579</v>
      </c>
      <c r="B425" s="144">
        <v>13</v>
      </c>
      <c r="C425" s="145">
        <v>2043.6161999999999</v>
      </c>
      <c r="D425" s="145">
        <v>14.9217</v>
      </c>
      <c r="E425" s="145">
        <v>217.21089999999899</v>
      </c>
      <c r="F425" s="145">
        <v>4152.1512000000002</v>
      </c>
      <c r="G425" s="146">
        <f t="shared" si="6"/>
        <v>6427.9</v>
      </c>
    </row>
    <row r="426" spans="1:7" x14ac:dyDescent="0.25">
      <c r="A426" s="143">
        <v>44579</v>
      </c>
      <c r="B426" s="144">
        <v>14</v>
      </c>
      <c r="C426" s="145">
        <v>2247.5189</v>
      </c>
      <c r="D426" s="145">
        <v>19.672599999999999</v>
      </c>
      <c r="E426" s="145">
        <v>153.18899999999999</v>
      </c>
      <c r="F426" s="145">
        <v>3897.0686999999998</v>
      </c>
      <c r="G426" s="146">
        <f t="shared" si="6"/>
        <v>6317.4491999999991</v>
      </c>
    </row>
    <row r="427" spans="1:7" x14ac:dyDescent="0.25">
      <c r="A427" s="143">
        <v>44579</v>
      </c>
      <c r="B427" s="144">
        <v>15</v>
      </c>
      <c r="C427" s="145">
        <v>1627.5627999999999</v>
      </c>
      <c r="D427" s="145">
        <v>12.621700000000001</v>
      </c>
      <c r="E427" s="145">
        <v>124.03319999999999</v>
      </c>
      <c r="F427" s="145">
        <v>3473.4612999999999</v>
      </c>
      <c r="G427" s="146">
        <f t="shared" si="6"/>
        <v>5237.6790000000001</v>
      </c>
    </row>
    <row r="428" spans="1:7" x14ac:dyDescent="0.25">
      <c r="A428" s="143">
        <v>44579</v>
      </c>
      <c r="B428" s="144">
        <v>16</v>
      </c>
      <c r="C428" s="145">
        <v>864.93520000000001</v>
      </c>
      <c r="D428" s="145">
        <v>7.1642999999999999</v>
      </c>
      <c r="E428" s="145">
        <v>59.316400000000002</v>
      </c>
      <c r="F428" s="145">
        <v>2100.9892</v>
      </c>
      <c r="G428" s="146">
        <f t="shared" si="6"/>
        <v>3032.4050999999999</v>
      </c>
    </row>
    <row r="429" spans="1:7" x14ac:dyDescent="0.25">
      <c r="A429" s="143">
        <v>44579</v>
      </c>
      <c r="B429" s="144">
        <v>17</v>
      </c>
      <c r="C429" s="145">
        <v>172.0881</v>
      </c>
      <c r="D429" s="145">
        <v>2.4270999999999998</v>
      </c>
      <c r="E429" s="145">
        <v>12.634499999999999</v>
      </c>
      <c r="F429" s="145">
        <v>824.57299999999998</v>
      </c>
      <c r="G429" s="146">
        <f t="shared" si="6"/>
        <v>1011.7227</v>
      </c>
    </row>
    <row r="430" spans="1:7" x14ac:dyDescent="0.25">
      <c r="A430" s="143">
        <v>44579</v>
      </c>
      <c r="B430" s="144">
        <v>18</v>
      </c>
      <c r="C430" s="145">
        <v>2.3582999999999998</v>
      </c>
      <c r="D430" s="145">
        <v>0.70479999999999998</v>
      </c>
      <c r="E430" s="145">
        <v>0.1734</v>
      </c>
      <c r="F430" s="145">
        <v>65.315700000000007</v>
      </c>
      <c r="G430" s="146">
        <f t="shared" si="6"/>
        <v>68.552200000000013</v>
      </c>
    </row>
    <row r="431" spans="1:7" x14ac:dyDescent="0.25">
      <c r="A431" s="143">
        <v>44579</v>
      </c>
      <c r="B431" s="144">
        <v>19</v>
      </c>
      <c r="C431" s="145">
        <v>0.52380000000000004</v>
      </c>
      <c r="D431" s="145">
        <v>0.63480000000000003</v>
      </c>
      <c r="E431" s="145">
        <v>1.7999999999999999E-2</v>
      </c>
      <c r="F431" s="145">
        <v>0.18429999999999999</v>
      </c>
      <c r="G431" s="146">
        <f t="shared" si="6"/>
        <v>1.3609</v>
      </c>
    </row>
    <row r="432" spans="1:7" x14ac:dyDescent="0.25">
      <c r="A432" s="143">
        <v>44579</v>
      </c>
      <c r="B432" s="144">
        <v>20</v>
      </c>
      <c r="C432" s="145">
        <v>1.1008</v>
      </c>
      <c r="D432" s="145">
        <v>0.51200000000000001</v>
      </c>
      <c r="E432" s="145">
        <v>1.7999999999999999E-2</v>
      </c>
      <c r="F432" s="145">
        <v>0.1638</v>
      </c>
      <c r="G432" s="146">
        <f t="shared" si="6"/>
        <v>1.7946</v>
      </c>
    </row>
    <row r="433" spans="1:7" x14ac:dyDescent="0.25">
      <c r="A433" s="143">
        <v>44579</v>
      </c>
      <c r="B433" s="144">
        <v>21</v>
      </c>
      <c r="C433" s="145">
        <v>0.90480000000000005</v>
      </c>
      <c r="D433" s="145">
        <v>0.61429999999999996</v>
      </c>
      <c r="E433" s="145">
        <v>1.7999999999999999E-2</v>
      </c>
      <c r="F433" s="145">
        <v>0.18429999999999999</v>
      </c>
      <c r="G433" s="146">
        <f t="shared" si="6"/>
        <v>1.7213999999999998</v>
      </c>
    </row>
    <row r="434" spans="1:7" x14ac:dyDescent="0.25">
      <c r="A434" s="143">
        <v>44579</v>
      </c>
      <c r="B434" s="144">
        <v>22</v>
      </c>
      <c r="C434" s="145">
        <v>0.88879999999999904</v>
      </c>
      <c r="D434" s="145">
        <v>0.55289999999999995</v>
      </c>
      <c r="E434" s="145">
        <v>1.7999999999999999E-2</v>
      </c>
      <c r="F434" s="145">
        <v>0.1638</v>
      </c>
      <c r="G434" s="146">
        <f t="shared" si="6"/>
        <v>1.6234999999999991</v>
      </c>
    </row>
    <row r="435" spans="1:7" x14ac:dyDescent="0.25">
      <c r="A435" s="143">
        <v>44579</v>
      </c>
      <c r="B435" s="144">
        <v>23</v>
      </c>
      <c r="C435" s="145">
        <v>1.6978</v>
      </c>
      <c r="D435" s="145">
        <v>0.59379999999999999</v>
      </c>
      <c r="E435" s="145">
        <v>1.7999999999999999E-2</v>
      </c>
      <c r="F435" s="145">
        <v>2.4299999999999999E-2</v>
      </c>
      <c r="G435" s="146">
        <f t="shared" si="6"/>
        <v>2.3338999999999999</v>
      </c>
    </row>
    <row r="436" spans="1:7" x14ac:dyDescent="0.25">
      <c r="A436" s="143">
        <v>44579</v>
      </c>
      <c r="B436" s="144">
        <v>24</v>
      </c>
      <c r="C436" s="145">
        <v>0.73780000000000001</v>
      </c>
      <c r="D436" s="145">
        <v>0.55289999999999995</v>
      </c>
      <c r="E436" s="145">
        <v>1.7999999999999999E-2</v>
      </c>
      <c r="F436" s="145">
        <v>0.18429999999999999</v>
      </c>
      <c r="G436" s="146">
        <f t="shared" si="6"/>
        <v>1.4929999999999999</v>
      </c>
    </row>
    <row r="437" spans="1:7" x14ac:dyDescent="0.25">
      <c r="A437" s="143">
        <v>44580</v>
      </c>
      <c r="B437" s="144">
        <v>1</v>
      </c>
      <c r="C437" s="145">
        <v>1.5918000000000001</v>
      </c>
      <c r="D437" s="145">
        <v>0.59389999999999998</v>
      </c>
      <c r="E437" s="145">
        <v>1.7999999999999999E-2</v>
      </c>
      <c r="F437" s="145">
        <v>0.18429999999999999</v>
      </c>
      <c r="G437" s="146">
        <f t="shared" si="6"/>
        <v>2.3879999999999999</v>
      </c>
    </row>
    <row r="438" spans="1:7" x14ac:dyDescent="0.25">
      <c r="A438" s="143">
        <v>44580</v>
      </c>
      <c r="B438" s="144">
        <v>2</v>
      </c>
      <c r="C438" s="145">
        <v>1.3997999999999999</v>
      </c>
      <c r="D438" s="145">
        <v>0.61429999999999996</v>
      </c>
      <c r="E438" s="145">
        <v>1.7999999999999999E-2</v>
      </c>
      <c r="F438" s="145">
        <v>0.18429999999999999</v>
      </c>
      <c r="G438" s="146">
        <f t="shared" si="6"/>
        <v>2.2163999999999997</v>
      </c>
    </row>
    <row r="439" spans="1:7" x14ac:dyDescent="0.25">
      <c r="A439" s="143">
        <v>44580</v>
      </c>
      <c r="B439" s="144">
        <v>3</v>
      </c>
      <c r="C439" s="145">
        <v>1.8428</v>
      </c>
      <c r="D439" s="145">
        <v>0.53239999999999998</v>
      </c>
      <c r="E439" s="145">
        <v>1.7999999999999999E-2</v>
      </c>
      <c r="F439" s="145">
        <v>0.18429999999999999</v>
      </c>
      <c r="G439" s="146">
        <f t="shared" si="6"/>
        <v>2.5774999999999997</v>
      </c>
    </row>
    <row r="440" spans="1:7" x14ac:dyDescent="0.25">
      <c r="A440" s="143">
        <v>44580</v>
      </c>
      <c r="B440" s="144">
        <v>4</v>
      </c>
      <c r="C440" s="145">
        <v>1.3152999999999999</v>
      </c>
      <c r="D440" s="145">
        <v>0.49149999999999999</v>
      </c>
      <c r="E440" s="145">
        <v>1.2E-2</v>
      </c>
      <c r="F440" s="145">
        <v>0.18429999999999999</v>
      </c>
      <c r="G440" s="146">
        <f t="shared" si="6"/>
        <v>2.0030999999999999</v>
      </c>
    </row>
    <row r="441" spans="1:7" x14ac:dyDescent="0.25">
      <c r="A441" s="143">
        <v>44580</v>
      </c>
      <c r="B441" s="144">
        <v>5</v>
      </c>
      <c r="C441" s="145">
        <v>1.4963</v>
      </c>
      <c r="D441" s="145">
        <v>0.51190000000000002</v>
      </c>
      <c r="E441" s="145">
        <v>6.0000000000000001E-3</v>
      </c>
      <c r="F441" s="145">
        <v>0.1638</v>
      </c>
      <c r="G441" s="146">
        <f t="shared" si="6"/>
        <v>2.1779999999999999</v>
      </c>
    </row>
    <row r="442" spans="1:7" x14ac:dyDescent="0.25">
      <c r="A442" s="143">
        <v>44580</v>
      </c>
      <c r="B442" s="144">
        <v>6</v>
      </c>
      <c r="C442" s="145">
        <v>1.5263</v>
      </c>
      <c r="D442" s="145">
        <v>0.49149999999999999</v>
      </c>
      <c r="E442" s="145">
        <v>0</v>
      </c>
      <c r="F442" s="145">
        <v>0.18429999999999999</v>
      </c>
      <c r="G442" s="146">
        <f t="shared" si="6"/>
        <v>2.2020999999999997</v>
      </c>
    </row>
    <row r="443" spans="1:7" x14ac:dyDescent="0.25">
      <c r="A443" s="143">
        <v>44580</v>
      </c>
      <c r="B443" s="144">
        <v>7</v>
      </c>
      <c r="C443" s="145">
        <v>1.3483000000000001</v>
      </c>
      <c r="D443" s="145">
        <v>0.49149999999999999</v>
      </c>
      <c r="E443" s="145">
        <v>0</v>
      </c>
      <c r="F443" s="145">
        <v>0.18429999999999999</v>
      </c>
      <c r="G443" s="146">
        <f t="shared" si="6"/>
        <v>2.0241000000000002</v>
      </c>
    </row>
    <row r="444" spans="1:7" x14ac:dyDescent="0.25">
      <c r="A444" s="143">
        <v>44580</v>
      </c>
      <c r="B444" s="144">
        <v>8</v>
      </c>
      <c r="C444" s="145">
        <v>1.3112999999999999</v>
      </c>
      <c r="D444" s="145">
        <v>0.40960000000000002</v>
      </c>
      <c r="E444" s="145">
        <v>0</v>
      </c>
      <c r="F444" s="145">
        <v>0.40889999999999999</v>
      </c>
      <c r="G444" s="146">
        <f t="shared" si="6"/>
        <v>2.1297999999999999</v>
      </c>
    </row>
    <row r="445" spans="1:7" x14ac:dyDescent="0.25">
      <c r="A445" s="143">
        <v>44580</v>
      </c>
      <c r="B445" s="144">
        <v>9</v>
      </c>
      <c r="C445" s="145">
        <v>4.4040999999999997</v>
      </c>
      <c r="D445" s="145">
        <v>0.62780000000000002</v>
      </c>
      <c r="E445" s="145">
        <v>1.1708000000000001</v>
      </c>
      <c r="F445" s="145">
        <v>234.6139</v>
      </c>
      <c r="G445" s="146">
        <f t="shared" si="6"/>
        <v>240.81659999999999</v>
      </c>
    </row>
    <row r="446" spans="1:7" x14ac:dyDescent="0.25">
      <c r="A446" s="143">
        <v>44580</v>
      </c>
      <c r="B446" s="144">
        <v>10</v>
      </c>
      <c r="C446" s="145">
        <v>58.038499999999999</v>
      </c>
      <c r="D446" s="145">
        <v>2.4878999999999998</v>
      </c>
      <c r="E446" s="145">
        <v>29.665700000000001</v>
      </c>
      <c r="F446" s="145">
        <v>1326.6967999999999</v>
      </c>
      <c r="G446" s="146">
        <f t="shared" si="6"/>
        <v>1416.8888999999999</v>
      </c>
    </row>
    <row r="447" spans="1:7" x14ac:dyDescent="0.25">
      <c r="A447" s="143">
        <v>44580</v>
      </c>
      <c r="B447" s="144">
        <v>11</v>
      </c>
      <c r="C447" s="145">
        <v>254.5411</v>
      </c>
      <c r="D447" s="145">
        <v>4.8658999999999999</v>
      </c>
      <c r="E447" s="145">
        <v>75.588300000000004</v>
      </c>
      <c r="F447" s="145">
        <v>2429.3519000000001</v>
      </c>
      <c r="G447" s="146">
        <f t="shared" si="6"/>
        <v>2764.3472000000002</v>
      </c>
    </row>
    <row r="448" spans="1:7" x14ac:dyDescent="0.25">
      <c r="A448" s="143">
        <v>44580</v>
      </c>
      <c r="B448" s="144">
        <v>12</v>
      </c>
      <c r="C448" s="145">
        <v>592.53980000000001</v>
      </c>
      <c r="D448" s="145">
        <v>8.3021999999999991</v>
      </c>
      <c r="E448" s="145">
        <v>118.46250000000001</v>
      </c>
      <c r="F448" s="145">
        <v>3540.5686999999998</v>
      </c>
      <c r="G448" s="146">
        <f t="shared" si="6"/>
        <v>4259.8732</v>
      </c>
    </row>
    <row r="449" spans="1:7" x14ac:dyDescent="0.25">
      <c r="A449" s="143">
        <v>44580</v>
      </c>
      <c r="B449" s="144">
        <v>13</v>
      </c>
      <c r="C449" s="145">
        <v>919.08119999999997</v>
      </c>
      <c r="D449" s="145">
        <v>10.8042</v>
      </c>
      <c r="E449" s="145">
        <v>151.0301</v>
      </c>
      <c r="F449" s="145">
        <v>4056.0446000000002</v>
      </c>
      <c r="G449" s="146">
        <f t="shared" si="6"/>
        <v>5136.9601000000002</v>
      </c>
    </row>
    <row r="450" spans="1:7" x14ac:dyDescent="0.25">
      <c r="A450" s="143">
        <v>44580</v>
      </c>
      <c r="B450" s="144">
        <v>14</v>
      </c>
      <c r="C450" s="145">
        <v>1089.6656</v>
      </c>
      <c r="D450" s="145">
        <v>11.9329</v>
      </c>
      <c r="E450" s="145">
        <v>157.24</v>
      </c>
      <c r="F450" s="145">
        <v>3974.567</v>
      </c>
      <c r="G450" s="146">
        <f t="shared" si="6"/>
        <v>5233.4054999999998</v>
      </c>
    </row>
    <row r="451" spans="1:7" x14ac:dyDescent="0.25">
      <c r="A451" s="143">
        <v>44580</v>
      </c>
      <c r="B451" s="144">
        <v>15</v>
      </c>
      <c r="C451" s="145">
        <v>951.04409999999996</v>
      </c>
      <c r="D451" s="145">
        <v>10.242599999999999</v>
      </c>
      <c r="E451" s="145">
        <v>112.16970000000001</v>
      </c>
      <c r="F451" s="145">
        <v>3187.6203999999998</v>
      </c>
      <c r="G451" s="146">
        <f t="shared" si="6"/>
        <v>4261.0767999999998</v>
      </c>
    </row>
    <row r="452" spans="1:7" x14ac:dyDescent="0.25">
      <c r="A452" s="143">
        <v>44580</v>
      </c>
      <c r="B452" s="144">
        <v>16</v>
      </c>
      <c r="C452" s="145">
        <v>510.40859999999998</v>
      </c>
      <c r="D452" s="145">
        <v>7.0407999999999999</v>
      </c>
      <c r="E452" s="145">
        <v>48.142899999999997</v>
      </c>
      <c r="F452" s="145">
        <v>2012.4928</v>
      </c>
      <c r="G452" s="146">
        <f t="shared" si="6"/>
        <v>2578.0851000000002</v>
      </c>
    </row>
    <row r="453" spans="1:7" x14ac:dyDescent="0.25">
      <c r="A453" s="143">
        <v>44580</v>
      </c>
      <c r="B453" s="144">
        <v>17</v>
      </c>
      <c r="C453" s="145">
        <v>97.208500000000001</v>
      </c>
      <c r="D453" s="145">
        <v>2.3874</v>
      </c>
      <c r="E453" s="145">
        <v>10.5506999999999</v>
      </c>
      <c r="F453" s="145">
        <v>777.58180000000004</v>
      </c>
      <c r="G453" s="146">
        <f t="shared" si="6"/>
        <v>887.72839999999997</v>
      </c>
    </row>
    <row r="454" spans="1:7" x14ac:dyDescent="0.25">
      <c r="A454" s="143">
        <v>44580</v>
      </c>
      <c r="B454" s="144">
        <v>18</v>
      </c>
      <c r="C454" s="145">
        <v>2.8618000000000001</v>
      </c>
      <c r="D454" s="145">
        <v>0.58189999999999997</v>
      </c>
      <c r="E454" s="145">
        <v>0.14429999999999901</v>
      </c>
      <c r="F454" s="145">
        <v>46.966099999999997</v>
      </c>
      <c r="G454" s="146">
        <f t="shared" ref="G454:G517" si="7">+SUM(C454:F454)</f>
        <v>50.554099999999998</v>
      </c>
    </row>
    <row r="455" spans="1:7" x14ac:dyDescent="0.25">
      <c r="A455" s="143">
        <v>44580</v>
      </c>
      <c r="B455" s="144">
        <v>19</v>
      </c>
      <c r="C455" s="145">
        <v>0.63480000000000003</v>
      </c>
      <c r="D455" s="145">
        <v>0.45050000000000001</v>
      </c>
      <c r="E455" s="145">
        <v>1.7999999999999999E-2</v>
      </c>
      <c r="F455" s="145">
        <v>0.18429999999999999</v>
      </c>
      <c r="G455" s="146">
        <f t="shared" si="7"/>
        <v>1.2876000000000001</v>
      </c>
    </row>
    <row r="456" spans="1:7" x14ac:dyDescent="0.25">
      <c r="A456" s="143">
        <v>44580</v>
      </c>
      <c r="B456" s="144">
        <v>20</v>
      </c>
      <c r="C456" s="145">
        <v>0.90790000000000004</v>
      </c>
      <c r="D456" s="145">
        <v>0.34810000000000002</v>
      </c>
      <c r="E456" s="145">
        <v>1.7999999999999999E-2</v>
      </c>
      <c r="F456" s="145">
        <v>0.18429999999999999</v>
      </c>
      <c r="G456" s="146">
        <f t="shared" si="7"/>
        <v>1.4582999999999999</v>
      </c>
    </row>
    <row r="457" spans="1:7" x14ac:dyDescent="0.25">
      <c r="A457" s="143">
        <v>44580</v>
      </c>
      <c r="B457" s="144">
        <v>21</v>
      </c>
      <c r="C457" s="145">
        <v>0.34589999999999999</v>
      </c>
      <c r="D457" s="145">
        <v>0.43</v>
      </c>
      <c r="E457" s="145">
        <v>1.7999999999999999E-2</v>
      </c>
      <c r="F457" s="145">
        <v>0.18429999999999999</v>
      </c>
      <c r="G457" s="146">
        <f t="shared" si="7"/>
        <v>0.97820000000000007</v>
      </c>
    </row>
    <row r="458" spans="1:7" x14ac:dyDescent="0.25">
      <c r="A458" s="143">
        <v>44580</v>
      </c>
      <c r="B458" s="144">
        <v>22</v>
      </c>
      <c r="C458" s="145">
        <v>0.79390000000000005</v>
      </c>
      <c r="D458" s="145">
        <v>0.3891</v>
      </c>
      <c r="E458" s="145">
        <v>1.7999999999999999E-2</v>
      </c>
      <c r="F458" s="145">
        <v>0.1638</v>
      </c>
      <c r="G458" s="146">
        <f t="shared" si="7"/>
        <v>1.3648</v>
      </c>
    </row>
    <row r="459" spans="1:7" x14ac:dyDescent="0.25">
      <c r="A459" s="143">
        <v>44580</v>
      </c>
      <c r="B459" s="144">
        <v>23</v>
      </c>
      <c r="C459" s="145">
        <v>0.71889999999999998</v>
      </c>
      <c r="D459" s="145">
        <v>0.34810000000000002</v>
      </c>
      <c r="E459" s="145">
        <v>1.7999999999999999E-2</v>
      </c>
      <c r="F459" s="145">
        <v>0.18429999999999999</v>
      </c>
      <c r="G459" s="146">
        <f t="shared" si="7"/>
        <v>1.2692999999999999</v>
      </c>
    </row>
    <row r="460" spans="1:7" x14ac:dyDescent="0.25">
      <c r="A460" s="143">
        <v>44580</v>
      </c>
      <c r="B460" s="144">
        <v>24</v>
      </c>
      <c r="C460" s="145">
        <v>0.37190000000000001</v>
      </c>
      <c r="D460" s="145">
        <v>0.38900000000000001</v>
      </c>
      <c r="E460" s="145">
        <v>1.7999999999999999E-2</v>
      </c>
      <c r="F460" s="145">
        <v>0.18429999999999999</v>
      </c>
      <c r="G460" s="146">
        <f t="shared" si="7"/>
        <v>0.96320000000000006</v>
      </c>
    </row>
    <row r="461" spans="1:7" x14ac:dyDescent="0.25">
      <c r="A461" s="143">
        <v>44581</v>
      </c>
      <c r="B461" s="144">
        <v>1</v>
      </c>
      <c r="C461" s="145">
        <v>1.7464</v>
      </c>
      <c r="D461" s="145">
        <v>0.43</v>
      </c>
      <c r="E461" s="145">
        <v>1.7999999999999999E-2</v>
      </c>
      <c r="F461" s="145">
        <v>2.4299999999999999E-2</v>
      </c>
      <c r="G461" s="146">
        <f t="shared" si="7"/>
        <v>2.2187000000000001</v>
      </c>
    </row>
    <row r="462" spans="1:7" x14ac:dyDescent="0.25">
      <c r="A462" s="143">
        <v>44581</v>
      </c>
      <c r="B462" s="144">
        <v>2</v>
      </c>
      <c r="C462" s="145">
        <v>1.7403999999999999</v>
      </c>
      <c r="D462" s="145">
        <v>0.435</v>
      </c>
      <c r="E462" s="145">
        <v>6.0000000000000001E-3</v>
      </c>
      <c r="F462" s="145">
        <v>0.18429999999999999</v>
      </c>
      <c r="G462" s="146">
        <f t="shared" si="7"/>
        <v>2.3656999999999995</v>
      </c>
    </row>
    <row r="463" spans="1:7" x14ac:dyDescent="0.25">
      <c r="A463" s="143">
        <v>44581</v>
      </c>
      <c r="B463" s="144">
        <v>3</v>
      </c>
      <c r="C463" s="145">
        <v>1.2423999999999999</v>
      </c>
      <c r="D463" s="145">
        <v>0.45050000000000001</v>
      </c>
      <c r="E463" s="145">
        <v>6.0000000000000001E-3</v>
      </c>
      <c r="F463" s="145">
        <v>0.1865</v>
      </c>
      <c r="G463" s="146">
        <f t="shared" si="7"/>
        <v>1.8853999999999997</v>
      </c>
    </row>
    <row r="464" spans="1:7" x14ac:dyDescent="0.25">
      <c r="A464" s="143">
        <v>44581</v>
      </c>
      <c r="B464" s="144">
        <v>4</v>
      </c>
      <c r="C464" s="145">
        <v>2.2570999999999999</v>
      </c>
      <c r="D464" s="145">
        <v>0.3891</v>
      </c>
      <c r="E464" s="145">
        <v>0</v>
      </c>
      <c r="F464" s="145">
        <v>0.18429999999999999</v>
      </c>
      <c r="G464" s="146">
        <f t="shared" si="7"/>
        <v>2.8304999999999998</v>
      </c>
    </row>
    <row r="465" spans="1:7" x14ac:dyDescent="0.25">
      <c r="A465" s="143">
        <v>44581</v>
      </c>
      <c r="B465" s="144">
        <v>5</v>
      </c>
      <c r="C465" s="145">
        <v>1.2091000000000001</v>
      </c>
      <c r="D465" s="145">
        <v>0.40960000000000002</v>
      </c>
      <c r="E465" s="145">
        <v>6.0000000000000001E-3</v>
      </c>
      <c r="F465" s="145">
        <v>0.1638</v>
      </c>
      <c r="G465" s="146">
        <f t="shared" si="7"/>
        <v>1.7885</v>
      </c>
    </row>
    <row r="466" spans="1:7" x14ac:dyDescent="0.25">
      <c r="A466" s="143">
        <v>44581</v>
      </c>
      <c r="B466" s="144">
        <v>6</v>
      </c>
      <c r="C466" s="145">
        <v>1.5281</v>
      </c>
      <c r="D466" s="145">
        <v>0.40960000000000002</v>
      </c>
      <c r="E466" s="145">
        <v>0</v>
      </c>
      <c r="F466" s="145">
        <v>0.18639999999999901</v>
      </c>
      <c r="G466" s="146">
        <f t="shared" si="7"/>
        <v>2.124099999999999</v>
      </c>
    </row>
    <row r="467" spans="1:7" x14ac:dyDescent="0.25">
      <c r="A467" s="143">
        <v>44581</v>
      </c>
      <c r="B467" s="144">
        <v>7</v>
      </c>
      <c r="C467" s="145">
        <v>1.4550999999999901</v>
      </c>
      <c r="D467" s="145">
        <v>0.4511</v>
      </c>
      <c r="E467" s="145">
        <v>0</v>
      </c>
      <c r="F467" s="145">
        <v>0.16589999999999999</v>
      </c>
      <c r="G467" s="146">
        <f t="shared" si="7"/>
        <v>2.0720999999999901</v>
      </c>
    </row>
    <row r="468" spans="1:7" x14ac:dyDescent="0.25">
      <c r="A468" s="143">
        <v>44581</v>
      </c>
      <c r="B468" s="144">
        <v>8</v>
      </c>
      <c r="C468" s="145">
        <v>1.5071000000000001</v>
      </c>
      <c r="D468" s="145">
        <v>0.43</v>
      </c>
      <c r="E468" s="145">
        <v>0</v>
      </c>
      <c r="F468" s="145">
        <v>0.55189999999999995</v>
      </c>
      <c r="G468" s="146">
        <f t="shared" si="7"/>
        <v>2.4889999999999999</v>
      </c>
    </row>
    <row r="469" spans="1:7" x14ac:dyDescent="0.25">
      <c r="A469" s="143">
        <v>44581</v>
      </c>
      <c r="B469" s="144">
        <v>9</v>
      </c>
      <c r="C469" s="145">
        <v>4.9381000000000004</v>
      </c>
      <c r="D469" s="145">
        <v>0.74729999999999996</v>
      </c>
      <c r="E469" s="145">
        <v>4.5735999999999999</v>
      </c>
      <c r="F469" s="145">
        <v>339.97879999999998</v>
      </c>
      <c r="G469" s="146">
        <f t="shared" si="7"/>
        <v>350.23779999999999</v>
      </c>
    </row>
    <row r="470" spans="1:7" x14ac:dyDescent="0.25">
      <c r="A470" s="143">
        <v>44581</v>
      </c>
      <c r="B470" s="144">
        <v>10</v>
      </c>
      <c r="C470" s="145">
        <v>158.1541</v>
      </c>
      <c r="D470" s="145">
        <v>3.4354</v>
      </c>
      <c r="E470" s="145">
        <v>95.481799999999893</v>
      </c>
      <c r="F470" s="145">
        <v>2074.4802</v>
      </c>
      <c r="G470" s="146">
        <f t="shared" si="7"/>
        <v>2331.5515</v>
      </c>
    </row>
    <row r="471" spans="1:7" x14ac:dyDescent="0.25">
      <c r="A471" s="143">
        <v>44581</v>
      </c>
      <c r="B471" s="144">
        <v>11</v>
      </c>
      <c r="C471" s="145">
        <v>746.24300000000005</v>
      </c>
      <c r="D471" s="145">
        <v>10.995100000000001</v>
      </c>
      <c r="E471" s="145">
        <v>120.6765</v>
      </c>
      <c r="F471" s="145">
        <v>3619.2298000000001</v>
      </c>
      <c r="G471" s="146">
        <f t="shared" si="7"/>
        <v>4497.1444000000001</v>
      </c>
    </row>
    <row r="472" spans="1:7" x14ac:dyDescent="0.25">
      <c r="A472" s="143">
        <v>44581</v>
      </c>
      <c r="B472" s="144">
        <v>12</v>
      </c>
      <c r="C472" s="145">
        <v>1029.7184</v>
      </c>
      <c r="D472" s="145">
        <v>11.7554</v>
      </c>
      <c r="E472" s="145">
        <v>200.5583</v>
      </c>
      <c r="F472" s="145">
        <v>4591.5959999999995</v>
      </c>
      <c r="G472" s="146">
        <f t="shared" si="7"/>
        <v>5833.6280999999999</v>
      </c>
    </row>
    <row r="473" spans="1:7" x14ac:dyDescent="0.25">
      <c r="A473" s="143">
        <v>44581</v>
      </c>
      <c r="B473" s="144">
        <v>13</v>
      </c>
      <c r="C473" s="145">
        <v>1427.7533000000001</v>
      </c>
      <c r="D473" s="145">
        <v>15.1538</v>
      </c>
      <c r="E473" s="145">
        <v>223.28559999999999</v>
      </c>
      <c r="F473" s="145">
        <v>4865.8405999999904</v>
      </c>
      <c r="G473" s="146">
        <f t="shared" si="7"/>
        <v>6532.03329999999</v>
      </c>
    </row>
    <row r="474" spans="1:7" x14ac:dyDescent="0.25">
      <c r="A474" s="143">
        <v>44581</v>
      </c>
      <c r="B474" s="144">
        <v>14</v>
      </c>
      <c r="C474" s="145">
        <v>978.78020000000004</v>
      </c>
      <c r="D474" s="145">
        <v>11.0131</v>
      </c>
      <c r="E474" s="145">
        <v>169.99799999999999</v>
      </c>
      <c r="F474" s="145">
        <v>4640.8477999999996</v>
      </c>
      <c r="G474" s="146">
        <f t="shared" si="7"/>
        <v>5800.6390999999994</v>
      </c>
    </row>
    <row r="475" spans="1:7" x14ac:dyDescent="0.25">
      <c r="A475" s="143">
        <v>44581</v>
      </c>
      <c r="B475" s="144">
        <v>15</v>
      </c>
      <c r="C475" s="145">
        <v>534.64200000000005</v>
      </c>
      <c r="D475" s="145">
        <v>5.8263999999999996</v>
      </c>
      <c r="E475" s="145">
        <v>128.26929999999999</v>
      </c>
      <c r="F475" s="145">
        <v>3744.7235999999998</v>
      </c>
      <c r="G475" s="146">
        <f t="shared" si="7"/>
        <v>4413.4612999999999</v>
      </c>
    </row>
    <row r="476" spans="1:7" x14ac:dyDescent="0.25">
      <c r="A476" s="143">
        <v>44581</v>
      </c>
      <c r="B476" s="144">
        <v>16</v>
      </c>
      <c r="C476" s="145">
        <v>161.82910000000001</v>
      </c>
      <c r="D476" s="145">
        <v>2.38329999999999</v>
      </c>
      <c r="E476" s="145">
        <v>66.116299999999995</v>
      </c>
      <c r="F476" s="145">
        <v>2288.7325999999998</v>
      </c>
      <c r="G476" s="146">
        <f t="shared" si="7"/>
        <v>2519.0612999999998</v>
      </c>
    </row>
    <row r="477" spans="1:7" x14ac:dyDescent="0.25">
      <c r="A477" s="143">
        <v>44581</v>
      </c>
      <c r="B477" s="144">
        <v>17</v>
      </c>
      <c r="C477" s="145">
        <v>18.5703</v>
      </c>
      <c r="D477" s="145">
        <v>0.95230000000000004</v>
      </c>
      <c r="E477" s="145">
        <v>13.2044</v>
      </c>
      <c r="F477" s="145">
        <v>643.76310000000001</v>
      </c>
      <c r="G477" s="146">
        <f t="shared" si="7"/>
        <v>676.49009999999998</v>
      </c>
    </row>
    <row r="478" spans="1:7" x14ac:dyDescent="0.25">
      <c r="A478" s="143">
        <v>44581</v>
      </c>
      <c r="B478" s="144">
        <v>18</v>
      </c>
      <c r="C478" s="145">
        <v>2.8906000000000001</v>
      </c>
      <c r="D478" s="145">
        <v>1.1468</v>
      </c>
      <c r="E478" s="145">
        <v>1.7999999999999999E-2</v>
      </c>
      <c r="F478" s="145">
        <v>16.619199999999999</v>
      </c>
      <c r="G478" s="146">
        <f t="shared" si="7"/>
        <v>20.674599999999998</v>
      </c>
    </row>
    <row r="479" spans="1:7" x14ac:dyDescent="0.25">
      <c r="A479" s="143">
        <v>44581</v>
      </c>
      <c r="B479" s="144">
        <v>19</v>
      </c>
      <c r="C479" s="145">
        <v>2.63539999999999</v>
      </c>
      <c r="D479" s="145">
        <v>1.2082999999999999</v>
      </c>
      <c r="E479" s="145">
        <v>1.7999999999999999E-2</v>
      </c>
      <c r="F479" s="145">
        <v>0.18429999999999999</v>
      </c>
      <c r="G479" s="146">
        <f t="shared" si="7"/>
        <v>4.0459999999999896</v>
      </c>
    </row>
    <row r="480" spans="1:7" x14ac:dyDescent="0.25">
      <c r="A480" s="143">
        <v>44581</v>
      </c>
      <c r="B480" s="144">
        <v>20</v>
      </c>
      <c r="C480" s="145">
        <v>0.83140000000000003</v>
      </c>
      <c r="D480" s="145">
        <v>0.92149999999999999</v>
      </c>
      <c r="E480" s="145">
        <v>1.2E-2</v>
      </c>
      <c r="F480" s="145">
        <v>0.1638</v>
      </c>
      <c r="G480" s="146">
        <f t="shared" si="7"/>
        <v>1.9286999999999999</v>
      </c>
    </row>
    <row r="481" spans="1:7" x14ac:dyDescent="0.25">
      <c r="A481" s="143">
        <v>44581</v>
      </c>
      <c r="B481" s="144">
        <v>21</v>
      </c>
      <c r="C481" s="145">
        <v>0.51139999999999997</v>
      </c>
      <c r="D481" s="145">
        <v>0.83960000000000001</v>
      </c>
      <c r="E481" s="145">
        <v>1.7999999999999999E-2</v>
      </c>
      <c r="F481" s="145">
        <v>0.1638</v>
      </c>
      <c r="G481" s="146">
        <f t="shared" si="7"/>
        <v>1.5327999999999999</v>
      </c>
    </row>
    <row r="482" spans="1:7" x14ac:dyDescent="0.25">
      <c r="A482" s="143">
        <v>44581</v>
      </c>
      <c r="B482" s="144">
        <v>22</v>
      </c>
      <c r="C482" s="145">
        <v>1.3484</v>
      </c>
      <c r="D482" s="145">
        <v>0.86</v>
      </c>
      <c r="E482" s="145">
        <v>1.7999999999999999E-2</v>
      </c>
      <c r="F482" s="145">
        <v>0.18429999999999999</v>
      </c>
      <c r="G482" s="146">
        <f t="shared" si="7"/>
        <v>2.4106999999999998</v>
      </c>
    </row>
    <row r="483" spans="1:7" x14ac:dyDescent="0.25">
      <c r="A483" s="143">
        <v>44581</v>
      </c>
      <c r="B483" s="144">
        <v>23</v>
      </c>
      <c r="C483" s="145">
        <v>1.6634</v>
      </c>
      <c r="D483" s="145">
        <v>0.73719999999999997</v>
      </c>
      <c r="E483" s="145">
        <v>1.7999999999999999E-2</v>
      </c>
      <c r="F483" s="145">
        <v>0.1638</v>
      </c>
      <c r="G483" s="146">
        <f t="shared" si="7"/>
        <v>2.5823999999999998</v>
      </c>
    </row>
    <row r="484" spans="1:7" x14ac:dyDescent="0.25">
      <c r="A484" s="143">
        <v>44581</v>
      </c>
      <c r="B484" s="144">
        <v>24</v>
      </c>
      <c r="C484" s="145">
        <v>0.51139999999999997</v>
      </c>
      <c r="D484" s="145">
        <v>0.75770000000000004</v>
      </c>
      <c r="E484" s="145">
        <v>1.7999999999999999E-2</v>
      </c>
      <c r="F484" s="145">
        <v>0.18429999999999999</v>
      </c>
      <c r="G484" s="146">
        <f t="shared" si="7"/>
        <v>1.4713999999999998</v>
      </c>
    </row>
    <row r="485" spans="1:7" x14ac:dyDescent="0.25">
      <c r="A485" s="143">
        <v>44582</v>
      </c>
      <c r="B485" s="144">
        <v>1</v>
      </c>
      <c r="C485" s="145">
        <v>7.4149000000000003</v>
      </c>
      <c r="D485" s="145">
        <v>0.69630000000000003</v>
      </c>
      <c r="E485" s="145">
        <v>1.7999999999999999E-2</v>
      </c>
      <c r="F485" s="145">
        <v>2.4299999999999999E-2</v>
      </c>
      <c r="G485" s="146">
        <f t="shared" si="7"/>
        <v>8.1535000000000011</v>
      </c>
    </row>
    <row r="486" spans="1:7" x14ac:dyDescent="0.25">
      <c r="A486" s="143">
        <v>44582</v>
      </c>
      <c r="B486" s="144">
        <v>2</v>
      </c>
      <c r="C486" s="145">
        <v>7.3299000000000003</v>
      </c>
      <c r="D486" s="145">
        <v>0.6552</v>
      </c>
      <c r="E486" s="145">
        <v>1.2E-2</v>
      </c>
      <c r="F486" s="145">
        <v>0.18429999999999999</v>
      </c>
      <c r="G486" s="146">
        <f t="shared" si="7"/>
        <v>8.1814</v>
      </c>
    </row>
    <row r="487" spans="1:7" x14ac:dyDescent="0.25">
      <c r="A487" s="143">
        <v>44582</v>
      </c>
      <c r="B487" s="144">
        <v>3</v>
      </c>
      <c r="C487" s="145">
        <v>7.1379000000000001</v>
      </c>
      <c r="D487" s="145">
        <v>0.88060000000000005</v>
      </c>
      <c r="E487" s="145">
        <v>6.0000000000000001E-3</v>
      </c>
      <c r="F487" s="145">
        <v>0.18429999999999999</v>
      </c>
      <c r="G487" s="146">
        <f t="shared" si="7"/>
        <v>8.2088000000000001</v>
      </c>
    </row>
    <row r="488" spans="1:7" x14ac:dyDescent="0.25">
      <c r="A488" s="143">
        <v>44582</v>
      </c>
      <c r="B488" s="144">
        <v>4</v>
      </c>
      <c r="C488" s="145">
        <v>2.7547999999999999</v>
      </c>
      <c r="D488" s="145">
        <v>0.61439999999999995</v>
      </c>
      <c r="E488" s="145">
        <v>0</v>
      </c>
      <c r="F488" s="145">
        <v>0.18429999999999999</v>
      </c>
      <c r="G488" s="146">
        <f t="shared" si="7"/>
        <v>3.5534999999999997</v>
      </c>
    </row>
    <row r="489" spans="1:7" x14ac:dyDescent="0.25">
      <c r="A489" s="143">
        <v>44582</v>
      </c>
      <c r="B489" s="144">
        <v>5</v>
      </c>
      <c r="C489" s="145">
        <v>1.6477999999999999</v>
      </c>
      <c r="D489" s="145">
        <v>0.53239999999999998</v>
      </c>
      <c r="E489" s="145">
        <v>6.0000000000000001E-3</v>
      </c>
      <c r="F489" s="145">
        <v>0.1638</v>
      </c>
      <c r="G489" s="146">
        <f t="shared" si="7"/>
        <v>2.35</v>
      </c>
    </row>
    <row r="490" spans="1:7" x14ac:dyDescent="0.25">
      <c r="A490" s="143">
        <v>44582</v>
      </c>
      <c r="B490" s="144">
        <v>6</v>
      </c>
      <c r="C490" s="145">
        <v>1.8258000000000001</v>
      </c>
      <c r="D490" s="145">
        <v>0.57340000000000002</v>
      </c>
      <c r="E490" s="145">
        <v>0</v>
      </c>
      <c r="F490" s="145">
        <v>0.18479999999999999</v>
      </c>
      <c r="G490" s="146">
        <f t="shared" si="7"/>
        <v>2.5840000000000001</v>
      </c>
    </row>
    <row r="491" spans="1:7" x14ac:dyDescent="0.25">
      <c r="A491" s="143">
        <v>44582</v>
      </c>
      <c r="B491" s="144">
        <v>7</v>
      </c>
      <c r="C491" s="145">
        <v>1.8314999999999999</v>
      </c>
      <c r="D491" s="145">
        <v>0.90100000000000002</v>
      </c>
      <c r="E491" s="145">
        <v>0</v>
      </c>
      <c r="F491" s="145">
        <v>0.1855</v>
      </c>
      <c r="G491" s="146">
        <f t="shared" si="7"/>
        <v>2.9180000000000001</v>
      </c>
    </row>
    <row r="492" spans="1:7" x14ac:dyDescent="0.25">
      <c r="A492" s="143">
        <v>44582</v>
      </c>
      <c r="B492" s="144">
        <v>8</v>
      </c>
      <c r="C492" s="145">
        <v>2.2515000000000001</v>
      </c>
      <c r="D492" s="145">
        <v>0.58889999999999998</v>
      </c>
      <c r="E492" s="145">
        <v>0</v>
      </c>
      <c r="F492" s="145">
        <v>0.2031</v>
      </c>
      <c r="G492" s="146">
        <f t="shared" si="7"/>
        <v>3.0434999999999999</v>
      </c>
    </row>
    <row r="493" spans="1:7" x14ac:dyDescent="0.25">
      <c r="A493" s="143">
        <v>44582</v>
      </c>
      <c r="B493" s="144">
        <v>9</v>
      </c>
      <c r="C493" s="145">
        <v>7.7836999999999996</v>
      </c>
      <c r="D493" s="145">
        <v>0.6169</v>
      </c>
      <c r="E493" s="145">
        <v>2.38959999999999</v>
      </c>
      <c r="F493" s="145">
        <v>226.78540000000001</v>
      </c>
      <c r="G493" s="146">
        <f t="shared" si="7"/>
        <v>237.57560000000001</v>
      </c>
    </row>
    <row r="494" spans="1:7" x14ac:dyDescent="0.25">
      <c r="A494" s="143">
        <v>44582</v>
      </c>
      <c r="B494" s="144">
        <v>10</v>
      </c>
      <c r="C494" s="145">
        <v>226.17590000000001</v>
      </c>
      <c r="D494" s="145">
        <v>1.3182</v>
      </c>
      <c r="E494" s="145">
        <v>30.4269</v>
      </c>
      <c r="F494" s="145">
        <v>1127.7692</v>
      </c>
      <c r="G494" s="146">
        <f t="shared" si="7"/>
        <v>1385.6902</v>
      </c>
    </row>
    <row r="495" spans="1:7" x14ac:dyDescent="0.25">
      <c r="A495" s="143">
        <v>44582</v>
      </c>
      <c r="B495" s="144">
        <v>11</v>
      </c>
      <c r="C495" s="145">
        <v>2192.9708000000001</v>
      </c>
      <c r="D495" s="145">
        <v>5.1417000000000002</v>
      </c>
      <c r="E495" s="145">
        <v>112.80329999999999</v>
      </c>
      <c r="F495" s="145">
        <v>2372.8593000000001</v>
      </c>
      <c r="G495" s="146">
        <f t="shared" si="7"/>
        <v>4683.7751000000007</v>
      </c>
    </row>
    <row r="496" spans="1:7" x14ac:dyDescent="0.25">
      <c r="A496" s="143">
        <v>44582</v>
      </c>
      <c r="B496" s="144">
        <v>12</v>
      </c>
      <c r="C496" s="145">
        <v>5776.6705000000002</v>
      </c>
      <c r="D496" s="145">
        <v>15.6754</v>
      </c>
      <c r="E496" s="145">
        <v>224.21039999999999</v>
      </c>
      <c r="F496" s="145">
        <v>3579.1329999999998</v>
      </c>
      <c r="G496" s="146">
        <f t="shared" si="7"/>
        <v>9595.6893</v>
      </c>
    </row>
    <row r="497" spans="1:7" x14ac:dyDescent="0.25">
      <c r="A497" s="143">
        <v>44582</v>
      </c>
      <c r="B497" s="144">
        <v>13</v>
      </c>
      <c r="C497" s="145">
        <v>10749.597900000001</v>
      </c>
      <c r="D497" s="145">
        <v>37.008699999999997</v>
      </c>
      <c r="E497" s="145">
        <v>486.85309999999998</v>
      </c>
      <c r="F497" s="145">
        <v>5372.7879000000003</v>
      </c>
      <c r="G497" s="146">
        <f t="shared" si="7"/>
        <v>16646.247600000002</v>
      </c>
    </row>
    <row r="498" spans="1:7" x14ac:dyDescent="0.25">
      <c r="A498" s="143">
        <v>44582</v>
      </c>
      <c r="B498" s="144">
        <v>14</v>
      </c>
      <c r="C498" s="145">
        <v>14441.946900000001</v>
      </c>
      <c r="D498" s="145">
        <v>61.118000000000002</v>
      </c>
      <c r="E498" s="145">
        <v>523.66290000000004</v>
      </c>
      <c r="F498" s="145">
        <v>6106.9278000000004</v>
      </c>
      <c r="G498" s="146">
        <f t="shared" si="7"/>
        <v>21133.655600000002</v>
      </c>
    </row>
    <row r="499" spans="1:7" x14ac:dyDescent="0.25">
      <c r="A499" s="143">
        <v>44582</v>
      </c>
      <c r="B499" s="144">
        <v>15</v>
      </c>
      <c r="C499" s="145">
        <v>11501.1965</v>
      </c>
      <c r="D499" s="145">
        <v>49.210299999999997</v>
      </c>
      <c r="E499" s="145">
        <v>554.7595</v>
      </c>
      <c r="F499" s="145">
        <v>6624.1869999999999</v>
      </c>
      <c r="G499" s="146">
        <f t="shared" si="7"/>
        <v>18729.353300000002</v>
      </c>
    </row>
    <row r="500" spans="1:7" x14ac:dyDescent="0.25">
      <c r="A500" s="143">
        <v>44582</v>
      </c>
      <c r="B500" s="144">
        <v>16</v>
      </c>
      <c r="C500" s="145">
        <v>5526.0888999999997</v>
      </c>
      <c r="D500" s="145">
        <v>27.1783</v>
      </c>
      <c r="E500" s="145">
        <v>351.57979999999998</v>
      </c>
      <c r="F500" s="145">
        <v>5367.1913000000004</v>
      </c>
      <c r="G500" s="146">
        <f t="shared" si="7"/>
        <v>11272.0383</v>
      </c>
    </row>
    <row r="501" spans="1:7" x14ac:dyDescent="0.25">
      <c r="A501" s="143">
        <v>44582</v>
      </c>
      <c r="B501" s="144">
        <v>17</v>
      </c>
      <c r="C501" s="145">
        <v>1593.6836000000001</v>
      </c>
      <c r="D501" s="145">
        <v>10.9887</v>
      </c>
      <c r="E501" s="145">
        <v>50.02</v>
      </c>
      <c r="F501" s="145">
        <v>2007.8034</v>
      </c>
      <c r="G501" s="146">
        <f t="shared" si="7"/>
        <v>3662.4957000000004</v>
      </c>
    </row>
    <row r="502" spans="1:7" x14ac:dyDescent="0.25">
      <c r="A502" s="143">
        <v>44582</v>
      </c>
      <c r="B502" s="144">
        <v>18</v>
      </c>
      <c r="C502" s="145">
        <v>92.403499999999994</v>
      </c>
      <c r="D502" s="145">
        <v>1.8482000000000001</v>
      </c>
      <c r="E502" s="145">
        <v>1.4079999999999999</v>
      </c>
      <c r="F502" s="145">
        <v>166.61240000000001</v>
      </c>
      <c r="G502" s="146">
        <f t="shared" si="7"/>
        <v>262.27210000000002</v>
      </c>
    </row>
    <row r="503" spans="1:7" x14ac:dyDescent="0.25">
      <c r="A503" s="143">
        <v>44582</v>
      </c>
      <c r="B503" s="144">
        <v>19</v>
      </c>
      <c r="C503" s="145">
        <v>1.7655000000000001</v>
      </c>
      <c r="D503" s="145">
        <v>0.4521</v>
      </c>
      <c r="E503" s="145">
        <v>1.7999999999999999E-2</v>
      </c>
      <c r="F503" s="145">
        <v>0.19</v>
      </c>
      <c r="G503" s="146">
        <f t="shared" si="7"/>
        <v>2.4255999999999998</v>
      </c>
    </row>
    <row r="504" spans="1:7" x14ac:dyDescent="0.25">
      <c r="A504" s="143">
        <v>44582</v>
      </c>
      <c r="B504" s="144">
        <v>20</v>
      </c>
      <c r="C504" s="145">
        <v>1.5465</v>
      </c>
      <c r="D504" s="145">
        <v>0.3276</v>
      </c>
      <c r="E504" s="145">
        <v>1.7999999999999999E-2</v>
      </c>
      <c r="F504" s="145">
        <v>0.1883</v>
      </c>
      <c r="G504" s="146">
        <f t="shared" si="7"/>
        <v>2.0804</v>
      </c>
    </row>
    <row r="505" spans="1:7" x14ac:dyDescent="0.25">
      <c r="A505" s="143">
        <v>44582</v>
      </c>
      <c r="B505" s="144">
        <v>21</v>
      </c>
      <c r="C505" s="145">
        <v>1.2095</v>
      </c>
      <c r="D505" s="145">
        <v>0.43</v>
      </c>
      <c r="E505" s="145">
        <v>2.4E-2</v>
      </c>
      <c r="F505" s="145">
        <v>0.18429999999999999</v>
      </c>
      <c r="G505" s="146">
        <f t="shared" si="7"/>
        <v>1.8477999999999999</v>
      </c>
    </row>
    <row r="506" spans="1:7" x14ac:dyDescent="0.25">
      <c r="A506" s="143">
        <v>44582</v>
      </c>
      <c r="B506" s="144">
        <v>22</v>
      </c>
      <c r="C506" s="145">
        <v>2.0575000000000001</v>
      </c>
      <c r="D506" s="145">
        <v>0.53239999999999998</v>
      </c>
      <c r="E506" s="145">
        <v>1.7999999999999999E-2</v>
      </c>
      <c r="F506" s="145">
        <v>0.1638</v>
      </c>
      <c r="G506" s="146">
        <f t="shared" si="7"/>
        <v>2.7717000000000001</v>
      </c>
    </row>
    <row r="507" spans="1:7" x14ac:dyDescent="0.25">
      <c r="A507" s="143">
        <v>44582</v>
      </c>
      <c r="B507" s="144">
        <v>23</v>
      </c>
      <c r="C507" s="145">
        <v>1.3294999999999999</v>
      </c>
      <c r="D507" s="145">
        <v>0.47099999999999997</v>
      </c>
      <c r="E507" s="145">
        <v>1.7999999999999999E-2</v>
      </c>
      <c r="F507" s="145">
        <v>0.1638</v>
      </c>
      <c r="G507" s="146">
        <f t="shared" si="7"/>
        <v>1.9823</v>
      </c>
    </row>
    <row r="508" spans="1:7" x14ac:dyDescent="0.25">
      <c r="A508" s="143">
        <v>44582</v>
      </c>
      <c r="B508" s="144">
        <v>24</v>
      </c>
      <c r="C508" s="145">
        <v>1.2845</v>
      </c>
      <c r="D508" s="145">
        <v>0.43</v>
      </c>
      <c r="E508" s="145">
        <v>1.2E-2</v>
      </c>
      <c r="F508" s="145">
        <v>0.18429999999999999</v>
      </c>
      <c r="G508" s="146">
        <f t="shared" si="7"/>
        <v>1.9107999999999998</v>
      </c>
    </row>
    <row r="509" spans="1:7" x14ac:dyDescent="0.25">
      <c r="A509" s="143">
        <v>44583</v>
      </c>
      <c r="B509" s="144">
        <v>1</v>
      </c>
      <c r="C509" s="145">
        <v>5.4417</v>
      </c>
      <c r="D509" s="145">
        <v>0.47089999999999999</v>
      </c>
      <c r="E509" s="145">
        <v>1.7999999999999999E-2</v>
      </c>
      <c r="F509" s="145">
        <v>3.8E-3</v>
      </c>
      <c r="G509" s="146">
        <f t="shared" si="7"/>
        <v>5.9344000000000001</v>
      </c>
    </row>
    <row r="510" spans="1:7" x14ac:dyDescent="0.25">
      <c r="A510" s="143">
        <v>44583</v>
      </c>
      <c r="B510" s="144">
        <v>2</v>
      </c>
      <c r="C510" s="145">
        <v>5.5357000000000003</v>
      </c>
      <c r="D510" s="145">
        <v>0.45050000000000001</v>
      </c>
      <c r="E510" s="145">
        <v>1.7999999999999999E-2</v>
      </c>
      <c r="F510" s="145">
        <v>0.18429999999999999</v>
      </c>
      <c r="G510" s="146">
        <f t="shared" si="7"/>
        <v>6.1885000000000003</v>
      </c>
    </row>
    <row r="511" spans="1:7" x14ac:dyDescent="0.25">
      <c r="A511" s="143">
        <v>44583</v>
      </c>
      <c r="B511" s="144">
        <v>3</v>
      </c>
      <c r="C511" s="145">
        <v>6.1566999999999998</v>
      </c>
      <c r="D511" s="145">
        <v>0.45050000000000001</v>
      </c>
      <c r="E511" s="145">
        <v>1.2E-2</v>
      </c>
      <c r="F511" s="145">
        <v>0.1638</v>
      </c>
      <c r="G511" s="146">
        <f t="shared" si="7"/>
        <v>6.7829999999999995</v>
      </c>
    </row>
    <row r="512" spans="1:7" x14ac:dyDescent="0.25">
      <c r="A512" s="143">
        <v>44583</v>
      </c>
      <c r="B512" s="144">
        <v>4</v>
      </c>
      <c r="C512" s="145">
        <v>1.7584</v>
      </c>
      <c r="D512" s="145">
        <v>0.47089999999999999</v>
      </c>
      <c r="E512" s="145">
        <v>6.0000000000000001E-3</v>
      </c>
      <c r="F512" s="145">
        <v>0.18429999999999999</v>
      </c>
      <c r="G512" s="146">
        <f t="shared" si="7"/>
        <v>2.4195999999999995</v>
      </c>
    </row>
    <row r="513" spans="1:7" x14ac:dyDescent="0.25">
      <c r="A513" s="143">
        <v>44583</v>
      </c>
      <c r="B513" s="144">
        <v>5</v>
      </c>
      <c r="C513" s="145">
        <v>1.3157000000000001</v>
      </c>
      <c r="D513" s="145">
        <v>0.47099999999999997</v>
      </c>
      <c r="E513" s="145">
        <v>6.0000000000000001E-3</v>
      </c>
      <c r="F513" s="145">
        <v>0.1638</v>
      </c>
      <c r="G513" s="146">
        <f t="shared" si="7"/>
        <v>1.9565000000000001</v>
      </c>
    </row>
    <row r="514" spans="1:7" x14ac:dyDescent="0.25">
      <c r="A514" s="143">
        <v>44583</v>
      </c>
      <c r="B514" s="144">
        <v>6</v>
      </c>
      <c r="C514" s="145">
        <v>1.4986999999999999</v>
      </c>
      <c r="D514" s="145">
        <v>0.491399999999999</v>
      </c>
      <c r="E514" s="145">
        <v>0</v>
      </c>
      <c r="F514" s="145">
        <v>0.18429999999999999</v>
      </c>
      <c r="G514" s="146">
        <f t="shared" si="7"/>
        <v>2.174399999999999</v>
      </c>
    </row>
    <row r="515" spans="1:7" x14ac:dyDescent="0.25">
      <c r="A515" s="143">
        <v>44583</v>
      </c>
      <c r="B515" s="144">
        <v>7</v>
      </c>
      <c r="C515" s="145">
        <v>1.2969999999999999</v>
      </c>
      <c r="D515" s="145">
        <v>0.53239999999999998</v>
      </c>
      <c r="E515" s="145">
        <v>6.0000000000000001E-3</v>
      </c>
      <c r="F515" s="145">
        <v>0.1638</v>
      </c>
      <c r="G515" s="146">
        <f t="shared" si="7"/>
        <v>1.9991999999999999</v>
      </c>
    </row>
    <row r="516" spans="1:7" x14ac:dyDescent="0.25">
      <c r="A516" s="143">
        <v>44583</v>
      </c>
      <c r="B516" s="144">
        <v>8</v>
      </c>
      <c r="C516" s="145">
        <v>1.2889999999999999</v>
      </c>
      <c r="D516" s="145">
        <v>0.36859999999999998</v>
      </c>
      <c r="E516" s="145">
        <v>0</v>
      </c>
      <c r="F516" s="145">
        <v>0.6946</v>
      </c>
      <c r="G516" s="146">
        <f t="shared" si="7"/>
        <v>2.3521999999999998</v>
      </c>
    </row>
    <row r="517" spans="1:7" x14ac:dyDescent="0.25">
      <c r="A517" s="143">
        <v>44583</v>
      </c>
      <c r="B517" s="144">
        <v>9</v>
      </c>
      <c r="C517" s="145">
        <v>115.34480000000001</v>
      </c>
      <c r="D517" s="145">
        <v>1.6817</v>
      </c>
      <c r="E517" s="145">
        <v>17.582799999999999</v>
      </c>
      <c r="F517" s="145">
        <v>567.18269999999995</v>
      </c>
      <c r="G517" s="146">
        <f t="shared" si="7"/>
        <v>701.79199999999992</v>
      </c>
    </row>
    <row r="518" spans="1:7" x14ac:dyDescent="0.25">
      <c r="A518" s="143">
        <v>44583</v>
      </c>
      <c r="B518" s="144">
        <v>10</v>
      </c>
      <c r="C518" s="145">
        <v>2443.6626999999999</v>
      </c>
      <c r="D518" s="145">
        <v>17.3169</v>
      </c>
      <c r="E518" s="145">
        <v>163.46629999999999</v>
      </c>
      <c r="F518" s="145">
        <v>2126.0248999999999</v>
      </c>
      <c r="G518" s="146">
        <f t="shared" ref="G518:G581" si="8">+SUM(C518:F518)</f>
        <v>4750.4707999999991</v>
      </c>
    </row>
    <row r="519" spans="1:7" x14ac:dyDescent="0.25">
      <c r="A519" s="143">
        <v>44583</v>
      </c>
      <c r="B519" s="144">
        <v>11</v>
      </c>
      <c r="C519" s="145">
        <v>8098.8254999999999</v>
      </c>
      <c r="D519" s="145">
        <v>53.163499999999999</v>
      </c>
      <c r="E519" s="145">
        <v>536.85950000000003</v>
      </c>
      <c r="F519" s="145">
        <v>4440.6212999999998</v>
      </c>
      <c r="G519" s="146">
        <f t="shared" si="8"/>
        <v>13129.469799999999</v>
      </c>
    </row>
    <row r="520" spans="1:7" x14ac:dyDescent="0.25">
      <c r="A520" s="143">
        <v>44583</v>
      </c>
      <c r="B520" s="144">
        <v>12</v>
      </c>
      <c r="C520" s="145">
        <v>11483.7057</v>
      </c>
      <c r="D520" s="145">
        <v>79.721100000000007</v>
      </c>
      <c r="E520" s="145">
        <v>592.33109999999999</v>
      </c>
      <c r="F520" s="145">
        <v>5222.3086999999996</v>
      </c>
      <c r="G520" s="146">
        <f t="shared" si="8"/>
        <v>17378.066599999998</v>
      </c>
    </row>
    <row r="521" spans="1:7" x14ac:dyDescent="0.25">
      <c r="A521" s="143">
        <v>44583</v>
      </c>
      <c r="B521" s="144">
        <v>13</v>
      </c>
      <c r="C521" s="145">
        <v>12084.3855</v>
      </c>
      <c r="D521" s="145">
        <v>84.184200000000004</v>
      </c>
      <c r="E521" s="145">
        <v>502.14</v>
      </c>
      <c r="F521" s="145">
        <v>4992.3953000000001</v>
      </c>
      <c r="G521" s="146">
        <f t="shared" si="8"/>
        <v>17663.105</v>
      </c>
    </row>
    <row r="522" spans="1:7" x14ac:dyDescent="0.25">
      <c r="A522" s="143">
        <v>44583</v>
      </c>
      <c r="B522" s="144">
        <v>14</v>
      </c>
      <c r="C522" s="145">
        <v>12757.9355</v>
      </c>
      <c r="D522" s="145">
        <v>73.256799999999998</v>
      </c>
      <c r="E522" s="145">
        <v>481.18790000000001</v>
      </c>
      <c r="F522" s="145">
        <v>4638.2705999999998</v>
      </c>
      <c r="G522" s="146">
        <f t="shared" si="8"/>
        <v>17950.650799999999</v>
      </c>
    </row>
    <row r="523" spans="1:7" x14ac:dyDescent="0.25">
      <c r="A523" s="143">
        <v>44583</v>
      </c>
      <c r="B523" s="144">
        <v>15</v>
      </c>
      <c r="C523" s="145">
        <v>9626.2878999999994</v>
      </c>
      <c r="D523" s="145">
        <v>63.0411</v>
      </c>
      <c r="E523" s="145">
        <v>361.73450000000003</v>
      </c>
      <c r="F523" s="145">
        <v>4287.9607999999998</v>
      </c>
      <c r="G523" s="146">
        <f t="shared" si="8"/>
        <v>14339.024300000001</v>
      </c>
    </row>
    <row r="524" spans="1:7" x14ac:dyDescent="0.25">
      <c r="A524" s="143">
        <v>44583</v>
      </c>
      <c r="B524" s="144">
        <v>16</v>
      </c>
      <c r="C524" s="145">
        <v>6849.2479000000003</v>
      </c>
      <c r="D524" s="145">
        <v>34.457500000000003</v>
      </c>
      <c r="E524" s="145">
        <v>239.31909999999999</v>
      </c>
      <c r="F524" s="145">
        <v>3088.7172999999998</v>
      </c>
      <c r="G524" s="146">
        <f t="shared" si="8"/>
        <v>10211.7418</v>
      </c>
    </row>
    <row r="525" spans="1:7" x14ac:dyDescent="0.25">
      <c r="A525" s="143">
        <v>44583</v>
      </c>
      <c r="B525" s="144">
        <v>17</v>
      </c>
      <c r="C525" s="145">
        <v>2189.0120000000002</v>
      </c>
      <c r="D525" s="145">
        <v>8.0204000000000004</v>
      </c>
      <c r="E525" s="145">
        <v>57.008699999999997</v>
      </c>
      <c r="F525" s="145">
        <v>1192.4943000000001</v>
      </c>
      <c r="G525" s="146">
        <f t="shared" si="8"/>
        <v>3446.5353999999998</v>
      </c>
    </row>
    <row r="526" spans="1:7" x14ac:dyDescent="0.25">
      <c r="A526" s="143">
        <v>44583</v>
      </c>
      <c r="B526" s="144">
        <v>18</v>
      </c>
      <c r="C526" s="145">
        <v>74.935000000000002</v>
      </c>
      <c r="D526" s="145">
        <v>1.3440000000000001</v>
      </c>
      <c r="E526" s="145">
        <v>0.15790000000000001</v>
      </c>
      <c r="F526" s="145">
        <v>96.045699999999997</v>
      </c>
      <c r="G526" s="146">
        <f t="shared" si="8"/>
        <v>172.48259999999999</v>
      </c>
    </row>
    <row r="527" spans="1:7" x14ac:dyDescent="0.25">
      <c r="A527" s="143">
        <v>44583</v>
      </c>
      <c r="B527" s="144">
        <v>19</v>
      </c>
      <c r="C527" s="145">
        <v>0.42</v>
      </c>
      <c r="D527" s="145">
        <v>0.51200000000000001</v>
      </c>
      <c r="E527" s="145">
        <v>1.7999999999999999E-2</v>
      </c>
      <c r="F527" s="145">
        <v>0.1691</v>
      </c>
      <c r="G527" s="146">
        <f t="shared" si="8"/>
        <v>1.1191</v>
      </c>
    </row>
    <row r="528" spans="1:7" x14ac:dyDescent="0.25">
      <c r="A528" s="143">
        <v>44583</v>
      </c>
      <c r="B528" s="144">
        <v>20</v>
      </c>
      <c r="C528" s="145">
        <v>0.128</v>
      </c>
      <c r="D528" s="145">
        <v>0.36859999999999998</v>
      </c>
      <c r="E528" s="145">
        <v>1.7999999999999999E-2</v>
      </c>
      <c r="F528" s="145">
        <v>0.18429999999999999</v>
      </c>
      <c r="G528" s="146">
        <f t="shared" si="8"/>
        <v>0.69889999999999997</v>
      </c>
    </row>
    <row r="529" spans="1:7" x14ac:dyDescent="0.25">
      <c r="A529" s="143">
        <v>44583</v>
      </c>
      <c r="B529" s="144">
        <v>21</v>
      </c>
      <c r="C529" s="145">
        <v>6.7000000000000004E-2</v>
      </c>
      <c r="D529" s="145">
        <v>0.45040000000000002</v>
      </c>
      <c r="E529" s="145">
        <v>1.7999999999999999E-2</v>
      </c>
      <c r="F529" s="145">
        <v>0.18429999999999999</v>
      </c>
      <c r="G529" s="146">
        <f t="shared" si="8"/>
        <v>0.71970000000000012</v>
      </c>
    </row>
    <row r="530" spans="1:7" x14ac:dyDescent="0.25">
      <c r="A530" s="143">
        <v>44583</v>
      </c>
      <c r="B530" s="144">
        <v>22</v>
      </c>
      <c r="C530" s="145">
        <v>0.47099999999999997</v>
      </c>
      <c r="D530" s="145">
        <v>0.47089999999999999</v>
      </c>
      <c r="E530" s="145">
        <v>1.7999999999999999E-2</v>
      </c>
      <c r="F530" s="145">
        <v>0.1638</v>
      </c>
      <c r="G530" s="146">
        <f t="shared" si="8"/>
        <v>1.1236999999999999</v>
      </c>
    </row>
    <row r="531" spans="1:7" x14ac:dyDescent="0.25">
      <c r="A531" s="143">
        <v>44583</v>
      </c>
      <c r="B531" s="144">
        <v>23</v>
      </c>
      <c r="C531" s="145">
        <v>0.27500000000000002</v>
      </c>
      <c r="D531" s="145">
        <v>0.49149999999999999</v>
      </c>
      <c r="E531" s="145">
        <v>1.7999999999999999E-2</v>
      </c>
      <c r="F531" s="145">
        <v>0.18429999999999999</v>
      </c>
      <c r="G531" s="146">
        <f t="shared" si="8"/>
        <v>0.96879999999999999</v>
      </c>
    </row>
    <row r="532" spans="1:7" x14ac:dyDescent="0.25">
      <c r="A532" s="143">
        <v>44583</v>
      </c>
      <c r="B532" s="144">
        <v>24</v>
      </c>
      <c r="C532" s="145">
        <v>0.44800000000000001</v>
      </c>
      <c r="D532" s="145">
        <v>0.45050000000000001</v>
      </c>
      <c r="E532" s="145">
        <v>1.2E-2</v>
      </c>
      <c r="F532" s="145">
        <v>0.18429999999999999</v>
      </c>
      <c r="G532" s="146">
        <f t="shared" si="8"/>
        <v>1.0948</v>
      </c>
    </row>
    <row r="533" spans="1:7" x14ac:dyDescent="0.25">
      <c r="A533" s="143">
        <v>44584</v>
      </c>
      <c r="B533" s="144">
        <v>1</v>
      </c>
      <c r="C533" s="145">
        <v>0.44800000000000001</v>
      </c>
      <c r="D533" s="145">
        <v>0.3891</v>
      </c>
      <c r="E533" s="145">
        <v>1.7999999999999999E-2</v>
      </c>
      <c r="F533" s="145">
        <v>2.4299999999999999E-2</v>
      </c>
      <c r="G533" s="146">
        <f t="shared" si="8"/>
        <v>0.87939999999999996</v>
      </c>
    </row>
    <row r="534" spans="1:7" x14ac:dyDescent="0.25">
      <c r="A534" s="143">
        <v>44584</v>
      </c>
      <c r="B534" s="144">
        <v>2</v>
      </c>
      <c r="C534" s="145">
        <v>0.83199999999999996</v>
      </c>
      <c r="D534" s="145">
        <v>0.40949999999999998</v>
      </c>
      <c r="E534" s="145">
        <v>1.2E-2</v>
      </c>
      <c r="F534" s="145">
        <v>0.1638</v>
      </c>
      <c r="G534" s="146">
        <f t="shared" si="8"/>
        <v>1.4172999999999998</v>
      </c>
    </row>
    <row r="535" spans="1:7" x14ac:dyDescent="0.25">
      <c r="A535" s="143">
        <v>44584</v>
      </c>
      <c r="B535" s="144">
        <v>3</v>
      </c>
      <c r="C535" s="145">
        <v>1.024</v>
      </c>
      <c r="D535" s="145">
        <v>0.34810000000000002</v>
      </c>
      <c r="E535" s="145">
        <v>1.7999999999999999E-2</v>
      </c>
      <c r="F535" s="145">
        <v>0.18429999999999999</v>
      </c>
      <c r="G535" s="146">
        <f t="shared" si="8"/>
        <v>1.5744</v>
      </c>
    </row>
    <row r="536" spans="1:7" x14ac:dyDescent="0.25">
      <c r="A536" s="143">
        <v>44584</v>
      </c>
      <c r="B536" s="144">
        <v>4</v>
      </c>
      <c r="C536" s="145">
        <v>0.99199999999999999</v>
      </c>
      <c r="D536" s="145">
        <v>0.3276</v>
      </c>
      <c r="E536" s="145">
        <v>0</v>
      </c>
      <c r="F536" s="145">
        <v>0.18429999999999999</v>
      </c>
      <c r="G536" s="146">
        <f t="shared" si="8"/>
        <v>1.5038999999999998</v>
      </c>
    </row>
    <row r="537" spans="1:7" x14ac:dyDescent="0.25">
      <c r="A537" s="143">
        <v>44584</v>
      </c>
      <c r="B537" s="144">
        <v>5</v>
      </c>
      <c r="C537" s="145">
        <v>1.1519999999999999</v>
      </c>
      <c r="D537" s="145">
        <v>0.38900000000000001</v>
      </c>
      <c r="E537" s="145">
        <v>0</v>
      </c>
      <c r="F537" s="145">
        <v>0.1638</v>
      </c>
      <c r="G537" s="146">
        <f t="shared" si="8"/>
        <v>1.7047999999999999</v>
      </c>
    </row>
    <row r="538" spans="1:7" x14ac:dyDescent="0.25">
      <c r="A538" s="143">
        <v>44584</v>
      </c>
      <c r="B538" s="144">
        <v>6</v>
      </c>
      <c r="C538" s="145">
        <v>0.96</v>
      </c>
      <c r="D538" s="145">
        <v>0.40960000000000002</v>
      </c>
      <c r="E538" s="145">
        <v>6.0000000000000001E-3</v>
      </c>
      <c r="F538" s="145">
        <v>0.18429999999999999</v>
      </c>
      <c r="G538" s="146">
        <f t="shared" si="8"/>
        <v>1.5598999999999998</v>
      </c>
    </row>
    <row r="539" spans="1:7" x14ac:dyDescent="0.25">
      <c r="A539" s="143">
        <v>44584</v>
      </c>
      <c r="B539" s="144">
        <v>7</v>
      </c>
      <c r="C539" s="145">
        <v>1.0289999999999999</v>
      </c>
      <c r="D539" s="145">
        <v>0.491399999999999</v>
      </c>
      <c r="E539" s="145">
        <v>0</v>
      </c>
      <c r="F539" s="145">
        <v>0.1638</v>
      </c>
      <c r="G539" s="146">
        <f t="shared" si="8"/>
        <v>1.6841999999999988</v>
      </c>
    </row>
    <row r="540" spans="1:7" x14ac:dyDescent="0.25">
      <c r="A540" s="143">
        <v>44584</v>
      </c>
      <c r="B540" s="144">
        <v>8</v>
      </c>
      <c r="C540" s="145">
        <v>0.89600000000000002</v>
      </c>
      <c r="D540" s="145">
        <v>0.3276</v>
      </c>
      <c r="E540" s="145">
        <v>6.0000000000000001E-3</v>
      </c>
      <c r="F540" s="145">
        <v>0.85799999999999998</v>
      </c>
      <c r="G540" s="146">
        <f t="shared" si="8"/>
        <v>2.0876000000000001</v>
      </c>
    </row>
    <row r="541" spans="1:7" x14ac:dyDescent="0.25">
      <c r="A541" s="143">
        <v>44584</v>
      </c>
      <c r="B541" s="144">
        <v>9</v>
      </c>
      <c r="C541" s="145">
        <v>4.2880000000000003</v>
      </c>
      <c r="D541" s="145">
        <v>0.47610000000000002</v>
      </c>
      <c r="E541" s="145">
        <v>1.9345000000000001</v>
      </c>
      <c r="F541" s="145">
        <v>269.23099999999999</v>
      </c>
      <c r="G541" s="146">
        <f t="shared" si="8"/>
        <v>275.92959999999999</v>
      </c>
    </row>
    <row r="542" spans="1:7" x14ac:dyDescent="0.25">
      <c r="A542" s="143">
        <v>44584</v>
      </c>
      <c r="B542" s="144">
        <v>10</v>
      </c>
      <c r="C542" s="145">
        <v>63.218400000000003</v>
      </c>
      <c r="D542" s="145">
        <v>2.5981999999999998</v>
      </c>
      <c r="E542" s="145">
        <v>37.814299999999903</v>
      </c>
      <c r="F542" s="145">
        <v>1343.6564000000001</v>
      </c>
      <c r="G542" s="146">
        <f t="shared" si="8"/>
        <v>1447.2873</v>
      </c>
    </row>
    <row r="543" spans="1:7" x14ac:dyDescent="0.25">
      <c r="A543" s="143">
        <v>44584</v>
      </c>
      <c r="B543" s="144">
        <v>11</v>
      </c>
      <c r="C543" s="145">
        <v>268.34100000000001</v>
      </c>
      <c r="D543" s="145">
        <v>8.4121000000000006</v>
      </c>
      <c r="E543" s="145">
        <v>98.212699999999998</v>
      </c>
      <c r="F543" s="145">
        <v>2654.2887000000001</v>
      </c>
      <c r="G543" s="146">
        <f t="shared" si="8"/>
        <v>3029.2545</v>
      </c>
    </row>
    <row r="544" spans="1:7" x14ac:dyDescent="0.25">
      <c r="A544" s="143">
        <v>44584</v>
      </c>
      <c r="B544" s="144">
        <v>12</v>
      </c>
      <c r="C544" s="145">
        <v>599.4896</v>
      </c>
      <c r="D544" s="145">
        <v>12.1113</v>
      </c>
      <c r="E544" s="145">
        <v>148.76840000000001</v>
      </c>
      <c r="F544" s="145">
        <v>3822.9875000000002</v>
      </c>
      <c r="G544" s="146">
        <f t="shared" si="8"/>
        <v>4583.3568000000005</v>
      </c>
    </row>
    <row r="545" spans="1:7" x14ac:dyDescent="0.25">
      <c r="A545" s="143">
        <v>44584</v>
      </c>
      <c r="B545" s="144">
        <v>13</v>
      </c>
      <c r="C545" s="145">
        <v>927.04070000000002</v>
      </c>
      <c r="D545" s="145">
        <v>13.4092</v>
      </c>
      <c r="E545" s="145">
        <v>187.93690000000001</v>
      </c>
      <c r="F545" s="145">
        <v>4529.3456999999999</v>
      </c>
      <c r="G545" s="146">
        <f t="shared" si="8"/>
        <v>5657.7325000000001</v>
      </c>
    </row>
    <row r="546" spans="1:7" x14ac:dyDescent="0.25">
      <c r="A546" s="143">
        <v>44584</v>
      </c>
      <c r="B546" s="144">
        <v>14</v>
      </c>
      <c r="C546" s="145">
        <v>965.36019999999996</v>
      </c>
      <c r="D546" s="145">
        <v>13.0457</v>
      </c>
      <c r="E546" s="145">
        <v>195.3056</v>
      </c>
      <c r="F546" s="145">
        <v>4715.2718000000004</v>
      </c>
      <c r="G546" s="146">
        <f t="shared" si="8"/>
        <v>5888.9832999999999</v>
      </c>
    </row>
    <row r="547" spans="1:7" x14ac:dyDescent="0.25">
      <c r="A547" s="143">
        <v>44584</v>
      </c>
      <c r="B547" s="144">
        <v>15</v>
      </c>
      <c r="C547" s="145">
        <v>845.43470000000002</v>
      </c>
      <c r="D547" s="145">
        <v>13.163399999999999</v>
      </c>
      <c r="E547" s="145">
        <v>155.83029999999999</v>
      </c>
      <c r="F547" s="145">
        <v>3933.0853000000002</v>
      </c>
      <c r="G547" s="146">
        <f t="shared" si="8"/>
        <v>4947.5137000000004</v>
      </c>
    </row>
    <row r="548" spans="1:7" x14ac:dyDescent="0.25">
      <c r="A548" s="143">
        <v>44584</v>
      </c>
      <c r="B548" s="144">
        <v>16</v>
      </c>
      <c r="C548" s="145">
        <v>427.74400000000003</v>
      </c>
      <c r="D548" s="145">
        <v>8.8268000000000004</v>
      </c>
      <c r="E548" s="145">
        <v>85.343400000000003</v>
      </c>
      <c r="F548" s="145">
        <v>2576.2858000000001</v>
      </c>
      <c r="G548" s="146">
        <f t="shared" si="8"/>
        <v>3098.2000000000003</v>
      </c>
    </row>
    <row r="549" spans="1:7" x14ac:dyDescent="0.25">
      <c r="A549" s="143">
        <v>44584</v>
      </c>
      <c r="B549" s="144">
        <v>17</v>
      </c>
      <c r="C549" s="145">
        <v>93.504000000000005</v>
      </c>
      <c r="D549" s="145">
        <v>3.5327000000000002</v>
      </c>
      <c r="E549" s="145">
        <v>20.864000000000001</v>
      </c>
      <c r="F549" s="145">
        <v>1124.7191</v>
      </c>
      <c r="G549" s="146">
        <f t="shared" si="8"/>
        <v>1242.6197999999999</v>
      </c>
    </row>
    <row r="550" spans="1:7" x14ac:dyDescent="0.25">
      <c r="A550" s="143">
        <v>44584</v>
      </c>
      <c r="B550" s="144">
        <v>18</v>
      </c>
      <c r="C550" s="145">
        <v>4.032</v>
      </c>
      <c r="D550" s="145">
        <v>1.0905</v>
      </c>
      <c r="E550" s="145">
        <v>0.19139999999999999</v>
      </c>
      <c r="F550" s="145">
        <v>107.8689</v>
      </c>
      <c r="G550" s="146">
        <f t="shared" si="8"/>
        <v>113.1828</v>
      </c>
    </row>
    <row r="551" spans="1:7" x14ac:dyDescent="0.25">
      <c r="A551" s="143">
        <v>44584</v>
      </c>
      <c r="B551" s="144">
        <v>19</v>
      </c>
      <c r="C551" s="145">
        <v>0.96</v>
      </c>
      <c r="D551" s="145">
        <v>0.88049999999999995</v>
      </c>
      <c r="E551" s="145">
        <v>2.4E-2</v>
      </c>
      <c r="F551" s="145">
        <v>0.1638</v>
      </c>
      <c r="G551" s="146">
        <f t="shared" si="8"/>
        <v>2.0283000000000002</v>
      </c>
    </row>
    <row r="552" spans="1:7" x14ac:dyDescent="0.25">
      <c r="A552" s="143">
        <v>44584</v>
      </c>
      <c r="B552" s="144">
        <v>20</v>
      </c>
      <c r="C552" s="145">
        <v>0.44800000000000001</v>
      </c>
      <c r="D552" s="145">
        <v>0.83960000000000001</v>
      </c>
      <c r="E552" s="145">
        <v>2.4E-2</v>
      </c>
      <c r="F552" s="145">
        <v>0.18429999999999999</v>
      </c>
      <c r="G552" s="146">
        <f t="shared" si="8"/>
        <v>1.4959</v>
      </c>
    </row>
    <row r="553" spans="1:7" x14ac:dyDescent="0.25">
      <c r="A553" s="143">
        <v>44584</v>
      </c>
      <c r="B553" s="144">
        <v>21</v>
      </c>
      <c r="C553" s="145">
        <v>0.44800000000000001</v>
      </c>
      <c r="D553" s="145">
        <v>0.81920000000000004</v>
      </c>
      <c r="E553" s="145">
        <v>2.4E-2</v>
      </c>
      <c r="F553" s="145">
        <v>0.18429999999999999</v>
      </c>
      <c r="G553" s="146">
        <f t="shared" si="8"/>
        <v>1.4755</v>
      </c>
    </row>
    <row r="554" spans="1:7" x14ac:dyDescent="0.25">
      <c r="A554" s="143">
        <v>44584</v>
      </c>
      <c r="B554" s="144">
        <v>22</v>
      </c>
      <c r="C554" s="145">
        <v>1.8240000000000001</v>
      </c>
      <c r="D554" s="145">
        <v>0.90100000000000002</v>
      </c>
      <c r="E554" s="145">
        <v>2.4E-2</v>
      </c>
      <c r="F554" s="145">
        <v>0.1638</v>
      </c>
      <c r="G554" s="146">
        <f t="shared" si="8"/>
        <v>2.9128000000000003</v>
      </c>
    </row>
    <row r="555" spans="1:7" x14ac:dyDescent="0.25">
      <c r="A555" s="143">
        <v>44584</v>
      </c>
      <c r="B555" s="144">
        <v>23</v>
      </c>
      <c r="C555" s="145">
        <v>1.1519999999999999</v>
      </c>
      <c r="D555" s="145">
        <v>0.94199999999999995</v>
      </c>
      <c r="E555" s="145">
        <v>2.4E-2</v>
      </c>
      <c r="F555" s="145">
        <v>0.18429999999999999</v>
      </c>
      <c r="G555" s="146">
        <f t="shared" si="8"/>
        <v>2.3022999999999998</v>
      </c>
    </row>
    <row r="556" spans="1:7" x14ac:dyDescent="0.25">
      <c r="A556" s="143">
        <v>44584</v>
      </c>
      <c r="B556" s="144">
        <v>24</v>
      </c>
      <c r="C556" s="145">
        <v>0.38400000000000001</v>
      </c>
      <c r="D556" s="145">
        <v>0.7782</v>
      </c>
      <c r="E556" s="145">
        <v>2.4E-2</v>
      </c>
      <c r="F556" s="145">
        <v>0.18429999999999999</v>
      </c>
      <c r="G556" s="146">
        <f t="shared" si="8"/>
        <v>1.3704999999999998</v>
      </c>
    </row>
    <row r="557" spans="1:7" x14ac:dyDescent="0.25">
      <c r="A557" s="143">
        <v>44585</v>
      </c>
      <c r="B557" s="144">
        <v>1</v>
      </c>
      <c r="C557" s="145">
        <v>0.64169999999999905</v>
      </c>
      <c r="D557" s="145">
        <v>0.83960000000000001</v>
      </c>
      <c r="E557" s="145">
        <v>2.4E-2</v>
      </c>
      <c r="F557" s="145">
        <v>0.1638</v>
      </c>
      <c r="G557" s="146">
        <f t="shared" si="8"/>
        <v>1.6690999999999991</v>
      </c>
    </row>
    <row r="558" spans="1:7" x14ac:dyDescent="0.25">
      <c r="A558" s="143">
        <v>44585</v>
      </c>
      <c r="B558" s="144">
        <v>2</v>
      </c>
      <c r="C558" s="145">
        <v>0.89769999999999905</v>
      </c>
      <c r="D558" s="145">
        <v>0.86</v>
      </c>
      <c r="E558" s="145">
        <v>2.4E-2</v>
      </c>
      <c r="F558" s="145">
        <v>2.4299999999999999E-2</v>
      </c>
      <c r="G558" s="146">
        <f t="shared" si="8"/>
        <v>1.8059999999999989</v>
      </c>
    </row>
    <row r="559" spans="1:7" x14ac:dyDescent="0.25">
      <c r="A559" s="143">
        <v>44585</v>
      </c>
      <c r="B559" s="144">
        <v>3</v>
      </c>
      <c r="C559" s="145">
        <v>1.216</v>
      </c>
      <c r="D559" s="145">
        <v>0.88049999999999995</v>
      </c>
      <c r="E559" s="145">
        <v>2.4E-2</v>
      </c>
      <c r="F559" s="145">
        <v>0.18429999999999999</v>
      </c>
      <c r="G559" s="146">
        <f t="shared" si="8"/>
        <v>2.3047999999999997</v>
      </c>
    </row>
    <row r="560" spans="1:7" x14ac:dyDescent="0.25">
      <c r="A560" s="143">
        <v>44585</v>
      </c>
      <c r="B560" s="144">
        <v>4</v>
      </c>
      <c r="C560" s="145">
        <v>0.85599999999999998</v>
      </c>
      <c r="D560" s="145">
        <v>0.88060000000000005</v>
      </c>
      <c r="E560" s="145">
        <v>1.7999999999999999E-2</v>
      </c>
      <c r="F560" s="145">
        <v>0.1638</v>
      </c>
      <c r="G560" s="146">
        <f t="shared" si="8"/>
        <v>1.9184000000000001</v>
      </c>
    </row>
    <row r="561" spans="1:7" x14ac:dyDescent="0.25">
      <c r="A561" s="143">
        <v>44585</v>
      </c>
      <c r="B561" s="144">
        <v>5</v>
      </c>
      <c r="C561" s="145">
        <v>1.1216999999999999</v>
      </c>
      <c r="D561" s="145">
        <v>0.7782</v>
      </c>
      <c r="E561" s="145">
        <v>0</v>
      </c>
      <c r="F561" s="145">
        <v>0.18429999999999999</v>
      </c>
      <c r="G561" s="146">
        <f t="shared" si="8"/>
        <v>2.0842000000000001</v>
      </c>
    </row>
    <row r="562" spans="1:7" x14ac:dyDescent="0.25">
      <c r="A562" s="143">
        <v>44585</v>
      </c>
      <c r="B562" s="144">
        <v>6</v>
      </c>
      <c r="C562" s="145">
        <v>0.83199999999999996</v>
      </c>
      <c r="D562" s="145">
        <v>0.92159999999999997</v>
      </c>
      <c r="E562" s="145">
        <v>6.0000000000000001E-3</v>
      </c>
      <c r="F562" s="145">
        <v>0.18429999999999999</v>
      </c>
      <c r="G562" s="146">
        <f t="shared" si="8"/>
        <v>1.9439</v>
      </c>
    </row>
    <row r="563" spans="1:7" x14ac:dyDescent="0.25">
      <c r="A563" s="143">
        <v>44585</v>
      </c>
      <c r="B563" s="144">
        <v>7</v>
      </c>
      <c r="C563" s="145">
        <v>0.96</v>
      </c>
      <c r="D563" s="145">
        <v>0.94199999999999995</v>
      </c>
      <c r="E563" s="145">
        <v>0</v>
      </c>
      <c r="F563" s="145">
        <v>0.1638</v>
      </c>
      <c r="G563" s="146">
        <f t="shared" si="8"/>
        <v>2.0657999999999999</v>
      </c>
    </row>
    <row r="564" spans="1:7" x14ac:dyDescent="0.25">
      <c r="A564" s="143">
        <v>44585</v>
      </c>
      <c r="B564" s="144">
        <v>8</v>
      </c>
      <c r="C564" s="145">
        <v>0.69399999999999995</v>
      </c>
      <c r="D564" s="145">
        <v>0.83960000000000001</v>
      </c>
      <c r="E564" s="145">
        <v>6.0000000000000001E-3</v>
      </c>
      <c r="F564" s="145">
        <v>1.5744</v>
      </c>
      <c r="G564" s="146">
        <f t="shared" si="8"/>
        <v>3.1139999999999999</v>
      </c>
    </row>
    <row r="565" spans="1:7" x14ac:dyDescent="0.25">
      <c r="A565" s="143">
        <v>44585</v>
      </c>
      <c r="B565" s="144">
        <v>9</v>
      </c>
      <c r="C565" s="145">
        <v>3.778</v>
      </c>
      <c r="D565" s="145">
        <v>1.175</v>
      </c>
      <c r="E565" s="145">
        <v>6.6795</v>
      </c>
      <c r="F565" s="145">
        <v>458.53620000000001</v>
      </c>
      <c r="G565" s="146">
        <f t="shared" si="8"/>
        <v>470.1687</v>
      </c>
    </row>
    <row r="566" spans="1:7" x14ac:dyDescent="0.25">
      <c r="A566" s="143">
        <v>44585</v>
      </c>
      <c r="B566" s="144">
        <v>10</v>
      </c>
      <c r="C566" s="145">
        <v>51.566099999999999</v>
      </c>
      <c r="D566" s="145">
        <v>2.2885</v>
      </c>
      <c r="E566" s="145">
        <v>36.503100000000003</v>
      </c>
      <c r="F566" s="145">
        <v>1755.2244000000001</v>
      </c>
      <c r="G566" s="146">
        <f t="shared" si="8"/>
        <v>1845.5821000000001</v>
      </c>
    </row>
    <row r="567" spans="1:7" x14ac:dyDescent="0.25">
      <c r="A567" s="143">
        <v>44585</v>
      </c>
      <c r="B567" s="144">
        <v>11</v>
      </c>
      <c r="C567" s="145">
        <v>385.02449999999999</v>
      </c>
      <c r="D567" s="145">
        <v>7.4853999999999896</v>
      </c>
      <c r="E567" s="145">
        <v>97.863900000000001</v>
      </c>
      <c r="F567" s="145">
        <v>3065.8703999999998</v>
      </c>
      <c r="G567" s="146">
        <f t="shared" si="8"/>
        <v>3556.2441999999996</v>
      </c>
    </row>
    <row r="568" spans="1:7" x14ac:dyDescent="0.25">
      <c r="A568" s="143">
        <v>44585</v>
      </c>
      <c r="B568" s="144">
        <v>12</v>
      </c>
      <c r="C568" s="145">
        <v>912.68910000000005</v>
      </c>
      <c r="D568" s="145">
        <v>12.718</v>
      </c>
      <c r="E568" s="145">
        <v>162.2706</v>
      </c>
      <c r="F568" s="145">
        <v>3919.3454000000002</v>
      </c>
      <c r="G568" s="146">
        <f t="shared" si="8"/>
        <v>5007.0231000000003</v>
      </c>
    </row>
    <row r="569" spans="1:7" x14ac:dyDescent="0.25">
      <c r="A569" s="143">
        <v>44585</v>
      </c>
      <c r="B569" s="144">
        <v>13</v>
      </c>
      <c r="C569" s="145">
        <v>1436.1320000000001</v>
      </c>
      <c r="D569" s="145">
        <v>13.9596</v>
      </c>
      <c r="E569" s="145">
        <v>192.18439999999899</v>
      </c>
      <c r="F569" s="145">
        <v>4562.1642000000002</v>
      </c>
      <c r="G569" s="146">
        <f t="shared" si="8"/>
        <v>6204.4401999999991</v>
      </c>
    </row>
    <row r="570" spans="1:7" x14ac:dyDescent="0.25">
      <c r="A570" s="143">
        <v>44585</v>
      </c>
      <c r="B570" s="144">
        <v>14</v>
      </c>
      <c r="C570" s="145">
        <v>1461.1617000000001</v>
      </c>
      <c r="D570" s="145">
        <v>14.0876</v>
      </c>
      <c r="E570" s="145">
        <v>200.5189</v>
      </c>
      <c r="F570" s="145">
        <v>5072.2331000000004</v>
      </c>
      <c r="G570" s="146">
        <f t="shared" si="8"/>
        <v>6748.0013000000008</v>
      </c>
    </row>
    <row r="571" spans="1:7" x14ac:dyDescent="0.25">
      <c r="A571" s="143">
        <v>44585</v>
      </c>
      <c r="B571" s="144">
        <v>15</v>
      </c>
      <c r="C571" s="145">
        <v>981.93579999999997</v>
      </c>
      <c r="D571" s="145">
        <v>12.894600000000001</v>
      </c>
      <c r="E571" s="145">
        <v>152.1635</v>
      </c>
      <c r="F571" s="145">
        <v>4285.8143</v>
      </c>
      <c r="G571" s="146">
        <f t="shared" si="8"/>
        <v>5432.8081999999995</v>
      </c>
    </row>
    <row r="572" spans="1:7" x14ac:dyDescent="0.25">
      <c r="A572" s="143">
        <v>44585</v>
      </c>
      <c r="B572" s="144">
        <v>16</v>
      </c>
      <c r="C572" s="145">
        <v>483.31509999999997</v>
      </c>
      <c r="D572" s="145">
        <v>7.5339999999999998</v>
      </c>
      <c r="E572" s="145">
        <v>84.526700000000005</v>
      </c>
      <c r="F572" s="145">
        <v>3014.9405000000002</v>
      </c>
      <c r="G572" s="146">
        <f t="shared" si="8"/>
        <v>3590.3163000000004</v>
      </c>
    </row>
    <row r="573" spans="1:7" x14ac:dyDescent="0.25">
      <c r="A573" s="143">
        <v>44585</v>
      </c>
      <c r="B573" s="144">
        <v>17</v>
      </c>
      <c r="C573" s="145">
        <v>105.61920000000001</v>
      </c>
      <c r="D573" s="145">
        <v>3.9961000000000002</v>
      </c>
      <c r="E573" s="145">
        <v>32.938499999999998</v>
      </c>
      <c r="F573" s="145">
        <v>1390.9295999999999</v>
      </c>
      <c r="G573" s="146">
        <f t="shared" si="8"/>
        <v>1533.4833999999998</v>
      </c>
    </row>
    <row r="574" spans="1:7" x14ac:dyDescent="0.25">
      <c r="A574" s="143">
        <v>44585</v>
      </c>
      <c r="B574" s="144">
        <v>18</v>
      </c>
      <c r="C574" s="145">
        <v>2.2357</v>
      </c>
      <c r="D574" s="145">
        <v>1.1288</v>
      </c>
      <c r="E574" s="145">
        <v>0.98609999999999998</v>
      </c>
      <c r="F574" s="145">
        <v>173.43199999999999</v>
      </c>
      <c r="G574" s="146">
        <f t="shared" si="8"/>
        <v>177.7826</v>
      </c>
    </row>
    <row r="575" spans="1:7" x14ac:dyDescent="0.25">
      <c r="A575" s="143">
        <v>44585</v>
      </c>
      <c r="B575" s="144">
        <v>19</v>
      </c>
      <c r="C575" s="145">
        <v>1.1219999999999899</v>
      </c>
      <c r="D575" s="145">
        <v>1.0239</v>
      </c>
      <c r="E575" s="145">
        <v>2.4E-2</v>
      </c>
      <c r="F575" s="145">
        <v>0.18429999999999999</v>
      </c>
      <c r="G575" s="146">
        <f t="shared" si="8"/>
        <v>2.3541999999999899</v>
      </c>
    </row>
    <row r="576" spans="1:7" x14ac:dyDescent="0.25">
      <c r="A576" s="143">
        <v>44585</v>
      </c>
      <c r="B576" s="144">
        <v>20</v>
      </c>
      <c r="C576" s="145">
        <v>0.45700000000000002</v>
      </c>
      <c r="D576" s="145">
        <v>0.7782</v>
      </c>
      <c r="E576" s="145">
        <v>2.4E-2</v>
      </c>
      <c r="F576" s="145">
        <v>0.18429999999999999</v>
      </c>
      <c r="G576" s="146">
        <f t="shared" si="8"/>
        <v>1.4435</v>
      </c>
    </row>
    <row r="577" spans="1:7" x14ac:dyDescent="0.25">
      <c r="A577" s="143">
        <v>44585</v>
      </c>
      <c r="B577" s="144">
        <v>21</v>
      </c>
      <c r="C577" s="145">
        <v>0.82099999999999995</v>
      </c>
      <c r="D577" s="145">
        <v>0.7782</v>
      </c>
      <c r="E577" s="145">
        <v>2.4E-2</v>
      </c>
      <c r="F577" s="145">
        <v>0.18559999999999999</v>
      </c>
      <c r="G577" s="146">
        <f t="shared" si="8"/>
        <v>1.8088</v>
      </c>
    </row>
    <row r="578" spans="1:7" x14ac:dyDescent="0.25">
      <c r="A578" s="143">
        <v>44585</v>
      </c>
      <c r="B578" s="144">
        <v>22</v>
      </c>
      <c r="C578" s="145">
        <v>0.61</v>
      </c>
      <c r="D578" s="145">
        <v>0.86009999999999998</v>
      </c>
      <c r="E578" s="145">
        <v>1.7999999999999999E-2</v>
      </c>
      <c r="F578" s="145">
        <v>0.1638</v>
      </c>
      <c r="G578" s="146">
        <f t="shared" si="8"/>
        <v>1.6518999999999999</v>
      </c>
    </row>
    <row r="579" spans="1:7" x14ac:dyDescent="0.25">
      <c r="A579" s="143">
        <v>44585</v>
      </c>
      <c r="B579" s="144">
        <v>23</v>
      </c>
      <c r="C579" s="145">
        <v>1.984</v>
      </c>
      <c r="D579" s="145">
        <v>0.94199999999999995</v>
      </c>
      <c r="E579" s="145">
        <v>2.4E-2</v>
      </c>
      <c r="F579" s="145">
        <v>0.18429999999999999</v>
      </c>
      <c r="G579" s="146">
        <f t="shared" si="8"/>
        <v>3.1343000000000001</v>
      </c>
    </row>
    <row r="580" spans="1:7" x14ac:dyDescent="0.25">
      <c r="A580" s="143">
        <v>44585</v>
      </c>
      <c r="B580" s="144">
        <v>24</v>
      </c>
      <c r="C580" s="145">
        <v>0.44800000000000001</v>
      </c>
      <c r="D580" s="145">
        <v>0.81920000000000004</v>
      </c>
      <c r="E580" s="145">
        <v>2.4E-2</v>
      </c>
      <c r="F580" s="145">
        <v>0.18429999999999999</v>
      </c>
      <c r="G580" s="146">
        <f t="shared" si="8"/>
        <v>1.4755</v>
      </c>
    </row>
    <row r="581" spans="1:7" x14ac:dyDescent="0.25">
      <c r="A581" s="143">
        <v>44586</v>
      </c>
      <c r="B581" s="144">
        <v>1</v>
      </c>
      <c r="C581" s="145">
        <v>1.2083999999999999</v>
      </c>
      <c r="D581" s="145">
        <v>0.73719999999999997</v>
      </c>
      <c r="E581" s="145">
        <v>2.4E-2</v>
      </c>
      <c r="F581" s="145">
        <v>0.1638</v>
      </c>
      <c r="G581" s="146">
        <f t="shared" si="8"/>
        <v>2.1334</v>
      </c>
    </row>
    <row r="582" spans="1:7" x14ac:dyDescent="0.25">
      <c r="A582" s="143">
        <v>44586</v>
      </c>
      <c r="B582" s="144">
        <v>2</v>
      </c>
      <c r="C582" s="145">
        <v>0.90239999999999998</v>
      </c>
      <c r="D582" s="145">
        <v>0.81909999999999905</v>
      </c>
      <c r="E582" s="145">
        <v>2.4E-2</v>
      </c>
      <c r="F582" s="145">
        <v>0.18429999999999999</v>
      </c>
      <c r="G582" s="146">
        <f t="shared" ref="G582:G645" si="9">+SUM(C582:F582)</f>
        <v>1.9297999999999988</v>
      </c>
    </row>
    <row r="583" spans="1:7" x14ac:dyDescent="0.25">
      <c r="A583" s="143">
        <v>44586</v>
      </c>
      <c r="B583" s="144">
        <v>3</v>
      </c>
      <c r="C583" s="145">
        <v>1.5104</v>
      </c>
      <c r="D583" s="145">
        <v>0.73719999999999997</v>
      </c>
      <c r="E583" s="145">
        <v>2.4E-2</v>
      </c>
      <c r="F583" s="145">
        <v>2.4299999999999999E-2</v>
      </c>
      <c r="G583" s="146">
        <f t="shared" si="9"/>
        <v>2.2959000000000001</v>
      </c>
    </row>
    <row r="584" spans="1:7" x14ac:dyDescent="0.25">
      <c r="A584" s="143">
        <v>44586</v>
      </c>
      <c r="B584" s="144">
        <v>4</v>
      </c>
      <c r="C584" s="145">
        <v>1.2633999999999901</v>
      </c>
      <c r="D584" s="145">
        <v>0.75770000000000004</v>
      </c>
      <c r="E584" s="145">
        <v>2.4E-2</v>
      </c>
      <c r="F584" s="145">
        <v>0.1638</v>
      </c>
      <c r="G584" s="146">
        <f t="shared" si="9"/>
        <v>2.2088999999999901</v>
      </c>
    </row>
    <row r="585" spans="1:7" x14ac:dyDescent="0.25">
      <c r="A585" s="143">
        <v>44586</v>
      </c>
      <c r="B585" s="144">
        <v>5</v>
      </c>
      <c r="C585" s="145">
        <v>1.2203999999999999</v>
      </c>
      <c r="D585" s="145">
        <v>0.83960000000000001</v>
      </c>
      <c r="E585" s="145">
        <v>2.4E-2</v>
      </c>
      <c r="F585" s="145">
        <v>0.18429999999999999</v>
      </c>
      <c r="G585" s="146">
        <f t="shared" si="9"/>
        <v>2.2683</v>
      </c>
    </row>
    <row r="586" spans="1:7" x14ac:dyDescent="0.25">
      <c r="A586" s="143">
        <v>44586</v>
      </c>
      <c r="B586" s="144">
        <v>6</v>
      </c>
      <c r="C586" s="145">
        <v>1.3473999999999999</v>
      </c>
      <c r="D586" s="145">
        <v>0.69630000000000003</v>
      </c>
      <c r="E586" s="145">
        <v>0</v>
      </c>
      <c r="F586" s="145">
        <v>0.1638</v>
      </c>
      <c r="G586" s="146">
        <f t="shared" si="9"/>
        <v>2.2075</v>
      </c>
    </row>
    <row r="587" spans="1:7" x14ac:dyDescent="0.25">
      <c r="A587" s="143">
        <v>44586</v>
      </c>
      <c r="B587" s="144">
        <v>7</v>
      </c>
      <c r="C587" s="145">
        <v>1.4064000000000001</v>
      </c>
      <c r="D587" s="145">
        <v>0.73719999999999997</v>
      </c>
      <c r="E587" s="145">
        <v>6.0000000000000001E-3</v>
      </c>
      <c r="F587" s="145">
        <v>0.18429999999999999</v>
      </c>
      <c r="G587" s="146">
        <f t="shared" si="9"/>
        <v>2.3338999999999999</v>
      </c>
    </row>
    <row r="588" spans="1:7" x14ac:dyDescent="0.25">
      <c r="A588" s="143">
        <v>44586</v>
      </c>
      <c r="B588" s="144">
        <v>8</v>
      </c>
      <c r="C588" s="145">
        <v>1.0144</v>
      </c>
      <c r="D588" s="145">
        <v>0.51200000000000001</v>
      </c>
      <c r="E588" s="145">
        <v>6.0000000000000001E-3</v>
      </c>
      <c r="F588" s="145">
        <v>0.98250000000000004</v>
      </c>
      <c r="G588" s="146">
        <f t="shared" si="9"/>
        <v>2.5148999999999999</v>
      </c>
    </row>
    <row r="589" spans="1:7" x14ac:dyDescent="0.25">
      <c r="A589" s="143">
        <v>44586</v>
      </c>
      <c r="B589" s="144">
        <v>9</v>
      </c>
      <c r="C589" s="145">
        <v>85.267399999999995</v>
      </c>
      <c r="D589" s="145">
        <v>1.4001999999999999</v>
      </c>
      <c r="E589" s="145">
        <v>4.2115</v>
      </c>
      <c r="F589" s="145">
        <v>508.52030000000002</v>
      </c>
      <c r="G589" s="146">
        <f t="shared" si="9"/>
        <v>599.39940000000001</v>
      </c>
    </row>
    <row r="590" spans="1:7" x14ac:dyDescent="0.25">
      <c r="A590" s="143">
        <v>44586</v>
      </c>
      <c r="B590" s="144">
        <v>10</v>
      </c>
      <c r="C590" s="145">
        <v>2362.4789999999998</v>
      </c>
      <c r="D590" s="145">
        <v>15.2638</v>
      </c>
      <c r="E590" s="145">
        <v>79.863</v>
      </c>
      <c r="F590" s="145">
        <v>2380.5369000000001</v>
      </c>
      <c r="G590" s="146">
        <f t="shared" si="9"/>
        <v>4838.1427000000003</v>
      </c>
    </row>
    <row r="591" spans="1:7" x14ac:dyDescent="0.25">
      <c r="A591" s="143">
        <v>44586</v>
      </c>
      <c r="B591" s="144">
        <v>11</v>
      </c>
      <c r="C591" s="145">
        <v>7451.4263000000001</v>
      </c>
      <c r="D591" s="145">
        <v>45.637300000000003</v>
      </c>
      <c r="E591" s="145">
        <v>285.45299999999997</v>
      </c>
      <c r="F591" s="145">
        <v>4260.3725000000004</v>
      </c>
      <c r="G591" s="146">
        <f t="shared" si="9"/>
        <v>12042.8891</v>
      </c>
    </row>
    <row r="592" spans="1:7" x14ac:dyDescent="0.25">
      <c r="A592" s="143">
        <v>44586</v>
      </c>
      <c r="B592" s="144">
        <v>12</v>
      </c>
      <c r="C592" s="145">
        <v>8794.9213999999993</v>
      </c>
      <c r="D592" s="145">
        <v>56.038699999999999</v>
      </c>
      <c r="E592" s="145">
        <v>347.95760000000001</v>
      </c>
      <c r="F592" s="145">
        <v>4804.0934999999999</v>
      </c>
      <c r="G592" s="146">
        <f t="shared" si="9"/>
        <v>14003.011199999997</v>
      </c>
    </row>
    <row r="593" spans="1:7" x14ac:dyDescent="0.25">
      <c r="A593" s="143">
        <v>44586</v>
      </c>
      <c r="B593" s="144">
        <v>13</v>
      </c>
      <c r="C593" s="145">
        <v>8343.0418000000009</v>
      </c>
      <c r="D593" s="145">
        <v>47.887</v>
      </c>
      <c r="E593" s="145">
        <v>428.53289999999998</v>
      </c>
      <c r="F593" s="145">
        <v>5777.3181000000004</v>
      </c>
      <c r="G593" s="146">
        <f t="shared" si="9"/>
        <v>14596.779800000002</v>
      </c>
    </row>
    <row r="594" spans="1:7" x14ac:dyDescent="0.25">
      <c r="A594" s="143">
        <v>44586</v>
      </c>
      <c r="B594" s="144">
        <v>14</v>
      </c>
      <c r="C594" s="145">
        <v>7000.2947999999997</v>
      </c>
      <c r="D594" s="145">
        <v>42.031199999999998</v>
      </c>
      <c r="E594" s="145">
        <v>467.04090000000002</v>
      </c>
      <c r="F594" s="145">
        <v>6076.4901</v>
      </c>
      <c r="G594" s="146">
        <f t="shared" si="9"/>
        <v>13585.857</v>
      </c>
    </row>
    <row r="595" spans="1:7" x14ac:dyDescent="0.25">
      <c r="A595" s="143">
        <v>44586</v>
      </c>
      <c r="B595" s="144">
        <v>15</v>
      </c>
      <c r="C595" s="145">
        <v>4543.3293999999996</v>
      </c>
      <c r="D595" s="145">
        <v>31.646599999999999</v>
      </c>
      <c r="E595" s="145">
        <v>325.39530000000002</v>
      </c>
      <c r="F595" s="145">
        <v>5154.1929</v>
      </c>
      <c r="G595" s="146">
        <f t="shared" si="9"/>
        <v>10054.564200000001</v>
      </c>
    </row>
    <row r="596" spans="1:7" x14ac:dyDescent="0.25">
      <c r="A596" s="143">
        <v>44586</v>
      </c>
      <c r="B596" s="144">
        <v>16</v>
      </c>
      <c r="C596" s="145">
        <v>2257.5005000000001</v>
      </c>
      <c r="D596" s="145">
        <v>21.698399999999999</v>
      </c>
      <c r="E596" s="145">
        <v>154.9194</v>
      </c>
      <c r="F596" s="145">
        <v>3625.6012999999998</v>
      </c>
      <c r="G596" s="146">
        <f t="shared" si="9"/>
        <v>6059.7196000000004</v>
      </c>
    </row>
    <row r="597" spans="1:7" x14ac:dyDescent="0.25">
      <c r="A597" s="143">
        <v>44586</v>
      </c>
      <c r="B597" s="144">
        <v>17</v>
      </c>
      <c r="C597" s="145">
        <v>670.39890000000003</v>
      </c>
      <c r="D597" s="145">
        <v>7.7515000000000001</v>
      </c>
      <c r="E597" s="145">
        <v>37.959899999999998</v>
      </c>
      <c r="F597" s="145">
        <v>1691.2809</v>
      </c>
      <c r="G597" s="146">
        <f t="shared" si="9"/>
        <v>2407.3912</v>
      </c>
    </row>
    <row r="598" spans="1:7" x14ac:dyDescent="0.25">
      <c r="A598" s="143">
        <v>44586</v>
      </c>
      <c r="B598" s="144">
        <v>18</v>
      </c>
      <c r="C598" s="145">
        <v>31.142399999999999</v>
      </c>
      <c r="D598" s="145">
        <v>0.81659999999999999</v>
      </c>
      <c r="E598" s="145">
        <v>0.40110000000000001</v>
      </c>
      <c r="F598" s="145">
        <v>204.16319999999999</v>
      </c>
      <c r="G598" s="146">
        <f t="shared" si="9"/>
        <v>236.52330000000001</v>
      </c>
    </row>
    <row r="599" spans="1:7" x14ac:dyDescent="0.25">
      <c r="A599" s="143">
        <v>44586</v>
      </c>
      <c r="B599" s="144">
        <v>19</v>
      </c>
      <c r="C599" s="145">
        <v>2.0933999999999999</v>
      </c>
      <c r="D599" s="145">
        <v>0.53239999999999998</v>
      </c>
      <c r="E599" s="145">
        <v>2.4E-2</v>
      </c>
      <c r="F599" s="145">
        <v>0.1638</v>
      </c>
      <c r="G599" s="146">
        <f t="shared" si="9"/>
        <v>2.8136000000000001</v>
      </c>
    </row>
    <row r="600" spans="1:7" x14ac:dyDescent="0.25">
      <c r="A600" s="143">
        <v>44586</v>
      </c>
      <c r="B600" s="144">
        <v>20</v>
      </c>
      <c r="C600" s="145">
        <v>1.3734</v>
      </c>
      <c r="D600" s="145">
        <v>0.51190000000000002</v>
      </c>
      <c r="E600" s="145">
        <v>2.4E-2</v>
      </c>
      <c r="F600" s="145">
        <v>0.18429999999999999</v>
      </c>
      <c r="G600" s="146">
        <f t="shared" si="9"/>
        <v>2.0935999999999999</v>
      </c>
    </row>
    <row r="601" spans="1:7" x14ac:dyDescent="0.25">
      <c r="A601" s="143">
        <v>44586</v>
      </c>
      <c r="B601" s="144">
        <v>21</v>
      </c>
      <c r="C601" s="145">
        <v>1.0024</v>
      </c>
      <c r="D601" s="145">
        <v>0.49149999999999999</v>
      </c>
      <c r="E601" s="145">
        <v>2.4E-2</v>
      </c>
      <c r="F601" s="145">
        <v>0.1638</v>
      </c>
      <c r="G601" s="146">
        <f t="shared" si="9"/>
        <v>1.6817</v>
      </c>
    </row>
    <row r="602" spans="1:7" x14ac:dyDescent="0.25">
      <c r="A602" s="143">
        <v>44586</v>
      </c>
      <c r="B602" s="144">
        <v>22</v>
      </c>
      <c r="C602" s="145">
        <v>1.4834000000000001</v>
      </c>
      <c r="D602" s="145">
        <v>0.51200000000000001</v>
      </c>
      <c r="E602" s="145">
        <v>2.4E-2</v>
      </c>
      <c r="F602" s="145">
        <v>0.18429999999999999</v>
      </c>
      <c r="G602" s="146">
        <f t="shared" si="9"/>
        <v>2.2037</v>
      </c>
    </row>
    <row r="603" spans="1:7" x14ac:dyDescent="0.25">
      <c r="A603" s="143">
        <v>44586</v>
      </c>
      <c r="B603" s="144">
        <v>23</v>
      </c>
      <c r="C603" s="145">
        <v>0.33139999999999997</v>
      </c>
      <c r="D603" s="145">
        <v>0.55289999999999995</v>
      </c>
      <c r="E603" s="145">
        <v>2.4E-2</v>
      </c>
      <c r="F603" s="145">
        <v>0.1638</v>
      </c>
      <c r="G603" s="146">
        <f t="shared" si="9"/>
        <v>1.0720999999999998</v>
      </c>
    </row>
    <row r="604" spans="1:7" x14ac:dyDescent="0.25">
      <c r="A604" s="143">
        <v>44586</v>
      </c>
      <c r="B604" s="144">
        <v>24</v>
      </c>
      <c r="C604" s="145">
        <v>1.1304000000000001</v>
      </c>
      <c r="D604" s="145">
        <v>0.57329999999999903</v>
      </c>
      <c r="E604" s="145">
        <v>2.4E-2</v>
      </c>
      <c r="F604" s="145">
        <v>0.18429999999999999</v>
      </c>
      <c r="G604" s="146">
        <f t="shared" si="9"/>
        <v>1.911999999999999</v>
      </c>
    </row>
    <row r="605" spans="1:7" x14ac:dyDescent="0.25">
      <c r="A605" s="143">
        <v>44587</v>
      </c>
      <c r="B605" s="144">
        <v>1</v>
      </c>
      <c r="C605" s="145">
        <v>2.7618999999999998</v>
      </c>
      <c r="D605" s="145">
        <v>0.49149999999999999</v>
      </c>
      <c r="E605" s="145">
        <v>2.4E-2</v>
      </c>
      <c r="F605" s="145">
        <v>0.18429999999999999</v>
      </c>
      <c r="G605" s="146">
        <f t="shared" si="9"/>
        <v>3.4616999999999996</v>
      </c>
    </row>
    <row r="606" spans="1:7" x14ac:dyDescent="0.25">
      <c r="A606" s="143">
        <v>44587</v>
      </c>
      <c r="B606" s="144">
        <v>2</v>
      </c>
      <c r="C606" s="145">
        <v>2.6198999999999999</v>
      </c>
      <c r="D606" s="145">
        <v>0.45050000000000001</v>
      </c>
      <c r="E606" s="145">
        <v>2.4E-2</v>
      </c>
      <c r="F606" s="145">
        <v>2.4299999999999999E-2</v>
      </c>
      <c r="G606" s="146">
        <f t="shared" si="9"/>
        <v>3.1187</v>
      </c>
    </row>
    <row r="607" spans="1:7" x14ac:dyDescent="0.25">
      <c r="A607" s="143">
        <v>44587</v>
      </c>
      <c r="B607" s="144">
        <v>3</v>
      </c>
      <c r="C607" s="145">
        <v>2.5558999999999998</v>
      </c>
      <c r="D607" s="145">
        <v>0.57329999999999903</v>
      </c>
      <c r="E607" s="145">
        <v>2.4E-2</v>
      </c>
      <c r="F607" s="145">
        <v>0.1638</v>
      </c>
      <c r="G607" s="146">
        <f t="shared" si="9"/>
        <v>3.3169999999999993</v>
      </c>
    </row>
    <row r="608" spans="1:7" x14ac:dyDescent="0.25">
      <c r="A608" s="143">
        <v>44587</v>
      </c>
      <c r="B608" s="144">
        <v>4</v>
      </c>
      <c r="C608" s="145">
        <v>0.95730000000000004</v>
      </c>
      <c r="D608" s="145">
        <v>0.45050000000000001</v>
      </c>
      <c r="E608" s="145">
        <v>2.4E-2</v>
      </c>
      <c r="F608" s="145">
        <v>0.18429999999999999</v>
      </c>
      <c r="G608" s="146">
        <f t="shared" si="9"/>
        <v>1.6160999999999999</v>
      </c>
    </row>
    <row r="609" spans="1:7" x14ac:dyDescent="0.25">
      <c r="A609" s="143">
        <v>44587</v>
      </c>
      <c r="B609" s="144">
        <v>5</v>
      </c>
      <c r="C609" s="145">
        <v>0.96779999999999999</v>
      </c>
      <c r="D609" s="145">
        <v>0.65529999999999999</v>
      </c>
      <c r="E609" s="145">
        <v>2.4E-2</v>
      </c>
      <c r="F609" s="145">
        <v>0.18429999999999999</v>
      </c>
      <c r="G609" s="146">
        <f t="shared" si="9"/>
        <v>1.8313999999999999</v>
      </c>
    </row>
    <row r="610" spans="1:7" x14ac:dyDescent="0.25">
      <c r="A610" s="143">
        <v>44587</v>
      </c>
      <c r="B610" s="144">
        <v>6</v>
      </c>
      <c r="C610" s="145">
        <v>0.88329999999999997</v>
      </c>
      <c r="D610" s="145">
        <v>0.47089999999999999</v>
      </c>
      <c r="E610" s="145">
        <v>2.4E-2</v>
      </c>
      <c r="F610" s="145">
        <v>0.1638</v>
      </c>
      <c r="G610" s="146">
        <f t="shared" si="9"/>
        <v>1.542</v>
      </c>
    </row>
    <row r="611" spans="1:7" x14ac:dyDescent="0.25">
      <c r="A611" s="143">
        <v>44587</v>
      </c>
      <c r="B611" s="144">
        <v>7</v>
      </c>
      <c r="C611" s="145">
        <v>0.76480000000000004</v>
      </c>
      <c r="D611" s="145">
        <v>0.63480000000000003</v>
      </c>
      <c r="E611" s="145">
        <v>2.4E-2</v>
      </c>
      <c r="F611" s="145">
        <v>0.18429999999999999</v>
      </c>
      <c r="G611" s="146">
        <f t="shared" si="9"/>
        <v>1.6078999999999999</v>
      </c>
    </row>
    <row r="612" spans="1:7" x14ac:dyDescent="0.25">
      <c r="A612" s="143">
        <v>44587</v>
      </c>
      <c r="B612" s="144">
        <v>8</v>
      </c>
      <c r="C612" s="145">
        <v>0.27879999999999999</v>
      </c>
      <c r="D612" s="145">
        <v>0.3891</v>
      </c>
      <c r="E612" s="145">
        <v>2.4E-2</v>
      </c>
      <c r="F612" s="145">
        <v>3.4384000000000001</v>
      </c>
      <c r="G612" s="146">
        <f t="shared" si="9"/>
        <v>4.1303000000000001</v>
      </c>
    </row>
    <row r="613" spans="1:7" x14ac:dyDescent="0.25">
      <c r="A613" s="143">
        <v>44587</v>
      </c>
      <c r="B613" s="144">
        <v>9</v>
      </c>
      <c r="C613" s="145">
        <v>10.984500000000001</v>
      </c>
      <c r="D613" s="145">
        <v>0.64</v>
      </c>
      <c r="E613" s="145">
        <v>16.596699999999998</v>
      </c>
      <c r="F613" s="145">
        <v>778.88220000000001</v>
      </c>
      <c r="G613" s="146">
        <f t="shared" si="9"/>
        <v>807.10339999999997</v>
      </c>
    </row>
    <row r="614" spans="1:7" x14ac:dyDescent="0.25">
      <c r="A614" s="143">
        <v>44587</v>
      </c>
      <c r="B614" s="144">
        <v>10</v>
      </c>
      <c r="C614" s="145">
        <v>204.94710000000001</v>
      </c>
      <c r="D614" s="145">
        <v>3.4098999999999999</v>
      </c>
      <c r="E614" s="145">
        <v>92.034700000000001</v>
      </c>
      <c r="F614" s="145">
        <v>2860.3128000000002</v>
      </c>
      <c r="G614" s="146">
        <f t="shared" si="9"/>
        <v>3160.7045000000003</v>
      </c>
    </row>
    <row r="615" spans="1:7" x14ac:dyDescent="0.25">
      <c r="A615" s="143">
        <v>44587</v>
      </c>
      <c r="B615" s="144">
        <v>11</v>
      </c>
      <c r="C615" s="145">
        <v>829.54079999999999</v>
      </c>
      <c r="D615" s="145">
        <v>10.723699999999999</v>
      </c>
      <c r="E615" s="145">
        <v>188.98919999999899</v>
      </c>
      <c r="F615" s="145">
        <v>5054.2529000000004</v>
      </c>
      <c r="G615" s="146">
        <f t="shared" si="9"/>
        <v>6083.5065999999997</v>
      </c>
    </row>
    <row r="616" spans="1:7" x14ac:dyDescent="0.25">
      <c r="A616" s="143">
        <v>44587</v>
      </c>
      <c r="B616" s="144">
        <v>12</v>
      </c>
      <c r="C616" s="145">
        <v>1324.7452000000001</v>
      </c>
      <c r="D616" s="145">
        <v>13.007199999999999</v>
      </c>
      <c r="E616" s="145">
        <v>364.61009999999999</v>
      </c>
      <c r="F616" s="145">
        <v>6800.5059000000001</v>
      </c>
      <c r="G616" s="146">
        <f t="shared" si="9"/>
        <v>8502.8683999999994</v>
      </c>
    </row>
    <row r="617" spans="1:7" x14ac:dyDescent="0.25">
      <c r="A617" s="143">
        <v>44587</v>
      </c>
      <c r="B617" s="144">
        <v>13</v>
      </c>
      <c r="C617" s="145">
        <v>1889.6676</v>
      </c>
      <c r="D617" s="145">
        <v>18.746700000000001</v>
      </c>
      <c r="E617" s="145">
        <v>344.76400000000001</v>
      </c>
      <c r="F617" s="145">
        <v>7361.8575000000001</v>
      </c>
      <c r="G617" s="146">
        <f t="shared" si="9"/>
        <v>9615.0357999999997</v>
      </c>
    </row>
    <row r="618" spans="1:7" x14ac:dyDescent="0.25">
      <c r="A618" s="143">
        <v>44587</v>
      </c>
      <c r="B618" s="144">
        <v>14</v>
      </c>
      <c r="C618" s="145">
        <v>2105.0513999999998</v>
      </c>
      <c r="D618" s="145">
        <v>21.6191</v>
      </c>
      <c r="E618" s="145">
        <v>281.02379999999999</v>
      </c>
      <c r="F618" s="145">
        <v>6798.9678000000004</v>
      </c>
      <c r="G618" s="146">
        <f t="shared" si="9"/>
        <v>9206.6620999999996</v>
      </c>
    </row>
    <row r="619" spans="1:7" x14ac:dyDescent="0.25">
      <c r="A619" s="143">
        <v>44587</v>
      </c>
      <c r="B619" s="144">
        <v>15</v>
      </c>
      <c r="C619" s="145">
        <v>2454.1005</v>
      </c>
      <c r="D619" s="145">
        <v>24.424900000000001</v>
      </c>
      <c r="E619" s="145">
        <v>376.8349</v>
      </c>
      <c r="F619" s="145">
        <v>7821.7209999999995</v>
      </c>
      <c r="G619" s="146">
        <f t="shared" si="9"/>
        <v>10677.0813</v>
      </c>
    </row>
    <row r="620" spans="1:7" x14ac:dyDescent="0.25">
      <c r="A620" s="143">
        <v>44587</v>
      </c>
      <c r="B620" s="144">
        <v>16</v>
      </c>
      <c r="C620" s="145">
        <v>1696.2635</v>
      </c>
      <c r="D620" s="145">
        <v>20.915099999999999</v>
      </c>
      <c r="E620" s="145">
        <v>482.5412</v>
      </c>
      <c r="F620" s="145">
        <v>9109.5326000000005</v>
      </c>
      <c r="G620" s="146">
        <f t="shared" si="9"/>
        <v>11309.252400000001</v>
      </c>
    </row>
    <row r="621" spans="1:7" x14ac:dyDescent="0.25">
      <c r="A621" s="143">
        <v>44587</v>
      </c>
      <c r="B621" s="144">
        <v>17</v>
      </c>
      <c r="C621" s="145">
        <v>537.97799999999995</v>
      </c>
      <c r="D621" s="145">
        <v>7.4085000000000001</v>
      </c>
      <c r="E621" s="145">
        <v>270.96899999999999</v>
      </c>
      <c r="F621" s="145">
        <v>6307.9870000000001</v>
      </c>
      <c r="G621" s="146">
        <f t="shared" si="9"/>
        <v>7124.3424999999997</v>
      </c>
    </row>
    <row r="622" spans="1:7" x14ac:dyDescent="0.25">
      <c r="A622" s="143">
        <v>44587</v>
      </c>
      <c r="B622" s="144">
        <v>18</v>
      </c>
      <c r="C622" s="145">
        <v>17.192799999999998</v>
      </c>
      <c r="D622" s="145">
        <v>0.72950000000000004</v>
      </c>
      <c r="E622" s="145">
        <v>27.652799999999999</v>
      </c>
      <c r="F622" s="145">
        <v>1268.9075</v>
      </c>
      <c r="G622" s="146">
        <f t="shared" si="9"/>
        <v>1314.4826</v>
      </c>
    </row>
    <row r="623" spans="1:7" x14ac:dyDescent="0.25">
      <c r="A623" s="143">
        <v>44587</v>
      </c>
      <c r="B623" s="144">
        <v>19</v>
      </c>
      <c r="C623" s="145">
        <v>0.8468</v>
      </c>
      <c r="D623" s="145">
        <v>0.49149999999999999</v>
      </c>
      <c r="E623" s="145">
        <v>2.4E-2</v>
      </c>
      <c r="F623" s="145">
        <v>0.18429999999999999</v>
      </c>
      <c r="G623" s="146">
        <f t="shared" si="9"/>
        <v>1.5466</v>
      </c>
    </row>
    <row r="624" spans="1:7" x14ac:dyDescent="0.25">
      <c r="A624" s="143">
        <v>44587</v>
      </c>
      <c r="B624" s="144">
        <v>20</v>
      </c>
      <c r="C624" s="145">
        <v>0.18279999999999999</v>
      </c>
      <c r="D624" s="145">
        <v>0.47089999999999999</v>
      </c>
      <c r="E624" s="145">
        <v>1.7999999999999999E-2</v>
      </c>
      <c r="F624" s="145">
        <v>0.1638</v>
      </c>
      <c r="G624" s="146">
        <f t="shared" si="9"/>
        <v>0.83549999999999991</v>
      </c>
    </row>
    <row r="625" spans="1:7" x14ac:dyDescent="0.25">
      <c r="A625" s="143">
        <v>44587</v>
      </c>
      <c r="B625" s="144">
        <v>21</v>
      </c>
      <c r="C625" s="145">
        <v>0.27579999999999999</v>
      </c>
      <c r="D625" s="145">
        <v>0.47099999999999997</v>
      </c>
      <c r="E625" s="145">
        <v>1.7999999999999999E-2</v>
      </c>
      <c r="F625" s="145">
        <v>0.18429999999999999</v>
      </c>
      <c r="G625" s="146">
        <f t="shared" si="9"/>
        <v>0.94909999999999994</v>
      </c>
    </row>
    <row r="626" spans="1:7" x14ac:dyDescent="0.25">
      <c r="A626" s="143">
        <v>44587</v>
      </c>
      <c r="B626" s="144">
        <v>22</v>
      </c>
      <c r="C626" s="145">
        <v>0.30280000000000001</v>
      </c>
      <c r="D626" s="145">
        <v>0.49149999999999999</v>
      </c>
      <c r="E626" s="145">
        <v>1.7999999999999999E-2</v>
      </c>
      <c r="F626" s="145">
        <v>0.19059999999999999</v>
      </c>
      <c r="G626" s="146">
        <f t="shared" si="9"/>
        <v>1.0028999999999999</v>
      </c>
    </row>
    <row r="627" spans="1:7" x14ac:dyDescent="0.25">
      <c r="A627" s="143">
        <v>44587</v>
      </c>
      <c r="B627" s="144">
        <v>23</v>
      </c>
      <c r="C627" s="145">
        <v>0.53279999999999905</v>
      </c>
      <c r="D627" s="145">
        <v>0.51190000000000002</v>
      </c>
      <c r="E627" s="145">
        <v>1.7999999999999999E-2</v>
      </c>
      <c r="F627" s="145">
        <v>0.1638</v>
      </c>
      <c r="G627" s="146">
        <f t="shared" si="9"/>
        <v>1.226499999999999</v>
      </c>
    </row>
    <row r="628" spans="1:7" x14ac:dyDescent="0.25">
      <c r="A628" s="143">
        <v>44587</v>
      </c>
      <c r="B628" s="144">
        <v>24</v>
      </c>
      <c r="C628" s="145">
        <v>0.38279999999999997</v>
      </c>
      <c r="D628" s="145">
        <v>0.40960000000000002</v>
      </c>
      <c r="E628" s="145">
        <v>1.7999999999999999E-2</v>
      </c>
      <c r="F628" s="145">
        <v>0.18429999999999999</v>
      </c>
      <c r="G628" s="146">
        <f t="shared" si="9"/>
        <v>0.99470000000000003</v>
      </c>
    </row>
    <row r="629" spans="1:7" x14ac:dyDescent="0.25">
      <c r="A629" s="143">
        <v>44588</v>
      </c>
      <c r="B629" s="144">
        <v>1</v>
      </c>
      <c r="C629" s="145">
        <v>2.1803999999999899</v>
      </c>
      <c r="D629" s="145">
        <v>0.3891</v>
      </c>
      <c r="E629" s="145">
        <v>1.7999999999999999E-2</v>
      </c>
      <c r="F629" s="145">
        <v>2.4299999999999999E-2</v>
      </c>
      <c r="G629" s="146">
        <f t="shared" si="9"/>
        <v>2.6117999999999899</v>
      </c>
    </row>
    <row r="630" spans="1:7" x14ac:dyDescent="0.25">
      <c r="A630" s="143">
        <v>44588</v>
      </c>
      <c r="B630" s="144">
        <v>2</v>
      </c>
      <c r="C630" s="145">
        <v>2.9433999999999898</v>
      </c>
      <c r="D630" s="145">
        <v>0.36859999999999998</v>
      </c>
      <c r="E630" s="145">
        <v>6.0000000000000001E-3</v>
      </c>
      <c r="F630" s="145">
        <v>0.18429999999999999</v>
      </c>
      <c r="G630" s="146">
        <f t="shared" si="9"/>
        <v>3.5022999999999893</v>
      </c>
    </row>
    <row r="631" spans="1:7" x14ac:dyDescent="0.25">
      <c r="A631" s="143">
        <v>44588</v>
      </c>
      <c r="B631" s="144">
        <v>3</v>
      </c>
      <c r="C631" s="145">
        <v>2.7303999999999999</v>
      </c>
      <c r="D631" s="145">
        <v>0.38900000000000001</v>
      </c>
      <c r="E631" s="145">
        <v>0</v>
      </c>
      <c r="F631" s="145">
        <v>0.1638</v>
      </c>
      <c r="G631" s="146">
        <f t="shared" si="9"/>
        <v>3.2831999999999999</v>
      </c>
    </row>
    <row r="632" spans="1:7" x14ac:dyDescent="0.25">
      <c r="A632" s="143">
        <v>44588</v>
      </c>
      <c r="B632" s="144">
        <v>4</v>
      </c>
      <c r="C632" s="145">
        <v>0.89639999999999997</v>
      </c>
      <c r="D632" s="145">
        <v>0.43</v>
      </c>
      <c r="E632" s="145">
        <v>0</v>
      </c>
      <c r="F632" s="145">
        <v>0.18429999999999999</v>
      </c>
      <c r="G632" s="146">
        <f t="shared" si="9"/>
        <v>1.5106999999999999</v>
      </c>
    </row>
    <row r="633" spans="1:7" x14ac:dyDescent="0.25">
      <c r="A633" s="143">
        <v>44588</v>
      </c>
      <c r="B633" s="144">
        <v>5</v>
      </c>
      <c r="C633" s="145">
        <v>0.95340000000000003</v>
      </c>
      <c r="D633" s="145">
        <v>0.45050000000000001</v>
      </c>
      <c r="E633" s="145">
        <v>6.0000000000000001E-3</v>
      </c>
      <c r="F633" s="145">
        <v>0.27179999999999999</v>
      </c>
      <c r="G633" s="146">
        <f t="shared" si="9"/>
        <v>1.6817000000000002</v>
      </c>
    </row>
    <row r="634" spans="1:7" x14ac:dyDescent="0.25">
      <c r="A634" s="143">
        <v>44588</v>
      </c>
      <c r="B634" s="144">
        <v>6</v>
      </c>
      <c r="C634" s="145">
        <v>1.0304</v>
      </c>
      <c r="D634" s="145">
        <v>0.491399999999999</v>
      </c>
      <c r="E634" s="145">
        <v>6.0000000000000001E-3</v>
      </c>
      <c r="F634" s="145">
        <v>0.18679999999999999</v>
      </c>
      <c r="G634" s="146">
        <f t="shared" si="9"/>
        <v>1.714599999999999</v>
      </c>
    </row>
    <row r="635" spans="1:7" x14ac:dyDescent="0.25">
      <c r="A635" s="143">
        <v>44588</v>
      </c>
      <c r="B635" s="144">
        <v>7</v>
      </c>
      <c r="C635" s="145">
        <v>0.43740000000000001</v>
      </c>
      <c r="D635" s="145">
        <v>0.45050000000000001</v>
      </c>
      <c r="E635" s="145">
        <v>6.0000000000000001E-3</v>
      </c>
      <c r="F635" s="145">
        <v>0.1638</v>
      </c>
      <c r="G635" s="146">
        <f t="shared" si="9"/>
        <v>1.0577000000000001</v>
      </c>
    </row>
    <row r="636" spans="1:7" x14ac:dyDescent="0.25">
      <c r="A636" s="143">
        <v>44588</v>
      </c>
      <c r="B636" s="144">
        <v>8</v>
      </c>
      <c r="C636" s="145">
        <v>0.35439999999999999</v>
      </c>
      <c r="D636" s="145">
        <v>0.2457</v>
      </c>
      <c r="E636" s="145">
        <v>6.0000000000000001E-3</v>
      </c>
      <c r="F636" s="145">
        <v>1.2326999999999999</v>
      </c>
      <c r="G636" s="146">
        <f t="shared" si="9"/>
        <v>1.8388</v>
      </c>
    </row>
    <row r="637" spans="1:7" x14ac:dyDescent="0.25">
      <c r="A637" s="143">
        <v>44588</v>
      </c>
      <c r="B637" s="144">
        <v>9</v>
      </c>
      <c r="C637" s="145">
        <v>12.3634</v>
      </c>
      <c r="D637" s="145">
        <v>0.43509999999999999</v>
      </c>
      <c r="E637" s="145">
        <v>6.3389999999999898</v>
      </c>
      <c r="F637" s="145">
        <v>516.74919999999997</v>
      </c>
      <c r="G637" s="146">
        <f t="shared" si="9"/>
        <v>535.88670000000002</v>
      </c>
    </row>
    <row r="638" spans="1:7" x14ac:dyDescent="0.25">
      <c r="A638" s="143">
        <v>44588</v>
      </c>
      <c r="B638" s="144">
        <v>10</v>
      </c>
      <c r="C638" s="145">
        <v>267.87189999999998</v>
      </c>
      <c r="D638" s="145">
        <v>4.2034000000000002</v>
      </c>
      <c r="E638" s="145">
        <v>58.3705</v>
      </c>
      <c r="F638" s="145">
        <v>2074.7692999999999</v>
      </c>
      <c r="G638" s="146">
        <f t="shared" si="9"/>
        <v>2405.2150999999999</v>
      </c>
    </row>
    <row r="639" spans="1:7" x14ac:dyDescent="0.25">
      <c r="A639" s="143">
        <v>44588</v>
      </c>
      <c r="B639" s="144">
        <v>11</v>
      </c>
      <c r="C639" s="145">
        <v>1699.8602000000001</v>
      </c>
      <c r="D639" s="145">
        <v>18.296199999999999</v>
      </c>
      <c r="E639" s="145">
        <v>142.37620000000001</v>
      </c>
      <c r="F639" s="145">
        <v>4068.0012000000002</v>
      </c>
      <c r="G639" s="146">
        <f t="shared" si="9"/>
        <v>5928.5338000000002</v>
      </c>
    </row>
    <row r="640" spans="1:7" x14ac:dyDescent="0.25">
      <c r="A640" s="143">
        <v>44588</v>
      </c>
      <c r="B640" s="144">
        <v>12</v>
      </c>
      <c r="C640" s="145">
        <v>3844.2321999999999</v>
      </c>
      <c r="D640" s="145">
        <v>35.461399999999998</v>
      </c>
      <c r="E640" s="145">
        <v>290.93299999999999</v>
      </c>
      <c r="F640" s="145">
        <v>6291.0321000000004</v>
      </c>
      <c r="G640" s="146">
        <f t="shared" si="9"/>
        <v>10461.6587</v>
      </c>
    </row>
    <row r="641" spans="1:7" x14ac:dyDescent="0.25">
      <c r="A641" s="143">
        <v>44588</v>
      </c>
      <c r="B641" s="144">
        <v>13</v>
      </c>
      <c r="C641" s="145">
        <v>6255.5901999999996</v>
      </c>
      <c r="D641" s="145">
        <v>53.7363</v>
      </c>
      <c r="E641" s="145">
        <v>426.16999999999899</v>
      </c>
      <c r="F641" s="145">
        <v>8548.3441000000003</v>
      </c>
      <c r="G641" s="146">
        <f t="shared" si="9"/>
        <v>15283.8406</v>
      </c>
    </row>
    <row r="642" spans="1:7" x14ac:dyDescent="0.25">
      <c r="A642" s="143">
        <v>44588</v>
      </c>
      <c r="B642" s="144">
        <v>14</v>
      </c>
      <c r="C642" s="145">
        <v>9356.7320999999993</v>
      </c>
      <c r="D642" s="145">
        <v>68.305800000000005</v>
      </c>
      <c r="E642" s="145">
        <v>500.214</v>
      </c>
      <c r="F642" s="145">
        <v>9758.6921000000002</v>
      </c>
      <c r="G642" s="146">
        <f t="shared" si="9"/>
        <v>19683.944</v>
      </c>
    </row>
    <row r="643" spans="1:7" x14ac:dyDescent="0.25">
      <c r="A643" s="143">
        <v>44588</v>
      </c>
      <c r="B643" s="144">
        <v>15</v>
      </c>
      <c r="C643" s="145">
        <v>12038.2934</v>
      </c>
      <c r="D643" s="145">
        <v>78.474000000000004</v>
      </c>
      <c r="E643" s="145">
        <v>479.147999999999</v>
      </c>
      <c r="F643" s="145">
        <v>9786.7780000000002</v>
      </c>
      <c r="G643" s="146">
        <f t="shared" si="9"/>
        <v>22382.6934</v>
      </c>
    </row>
    <row r="644" spans="1:7" x14ac:dyDescent="0.25">
      <c r="A644" s="143">
        <v>44588</v>
      </c>
      <c r="B644" s="144">
        <v>16</v>
      </c>
      <c r="C644" s="145">
        <v>10107.365400000001</v>
      </c>
      <c r="D644" s="145">
        <v>52.364599999999903</v>
      </c>
      <c r="E644" s="145">
        <v>361.47359999999998</v>
      </c>
      <c r="F644" s="145">
        <v>8953.7718999999997</v>
      </c>
      <c r="G644" s="146">
        <f t="shared" si="9"/>
        <v>19474.9755</v>
      </c>
    </row>
    <row r="645" spans="1:7" x14ac:dyDescent="0.25">
      <c r="A645" s="143">
        <v>44588</v>
      </c>
      <c r="B645" s="144">
        <v>17</v>
      </c>
      <c r="C645" s="145">
        <v>4426.0244000000002</v>
      </c>
      <c r="D645" s="145">
        <v>18.805700000000002</v>
      </c>
      <c r="E645" s="145">
        <v>192.02969999999999</v>
      </c>
      <c r="F645" s="145">
        <v>6074.7253000000001</v>
      </c>
      <c r="G645" s="146">
        <f t="shared" si="9"/>
        <v>10711.5851</v>
      </c>
    </row>
    <row r="646" spans="1:7" x14ac:dyDescent="0.25">
      <c r="A646" s="143">
        <v>44588</v>
      </c>
      <c r="B646" s="144">
        <v>18</v>
      </c>
      <c r="C646" s="145">
        <v>241.42869999999999</v>
      </c>
      <c r="D646" s="145">
        <v>2.4268000000000001</v>
      </c>
      <c r="E646" s="145">
        <v>13.402899999999899</v>
      </c>
      <c r="F646" s="145">
        <v>1438.5427999999999</v>
      </c>
      <c r="G646" s="146">
        <f t="shared" ref="G646:G709" si="10">+SUM(C646:F646)</f>
        <v>1695.8011999999999</v>
      </c>
    </row>
    <row r="647" spans="1:7" x14ac:dyDescent="0.25">
      <c r="A647" s="143">
        <v>44588</v>
      </c>
      <c r="B647" s="144">
        <v>19</v>
      </c>
      <c r="C647" s="145">
        <v>6.3913000000000002</v>
      </c>
      <c r="D647" s="145">
        <v>0.34799999999999998</v>
      </c>
      <c r="E647" s="145">
        <v>2.4E-2</v>
      </c>
      <c r="F647" s="145">
        <v>0.19059999999999999</v>
      </c>
      <c r="G647" s="146">
        <f t="shared" si="10"/>
        <v>6.9539</v>
      </c>
    </row>
    <row r="648" spans="1:7" x14ac:dyDescent="0.25">
      <c r="A648" s="143">
        <v>44588</v>
      </c>
      <c r="B648" s="144">
        <v>20</v>
      </c>
      <c r="C648" s="145">
        <v>0.40739999999999998</v>
      </c>
      <c r="D648" s="145">
        <v>0.22520000000000001</v>
      </c>
      <c r="E648" s="145">
        <v>2.4E-2</v>
      </c>
      <c r="F648" s="145">
        <v>0.18429999999999999</v>
      </c>
      <c r="G648" s="146">
        <f t="shared" si="10"/>
        <v>0.84090000000000009</v>
      </c>
    </row>
    <row r="649" spans="1:7" x14ac:dyDescent="0.25">
      <c r="A649" s="143">
        <v>44588</v>
      </c>
      <c r="B649" s="144">
        <v>21</v>
      </c>
      <c r="C649" s="145">
        <v>0.60040000000000004</v>
      </c>
      <c r="D649" s="145">
        <v>0.28670000000000001</v>
      </c>
      <c r="E649" s="145">
        <v>2.4E-2</v>
      </c>
      <c r="F649" s="145">
        <v>0.18429999999999999</v>
      </c>
      <c r="G649" s="146">
        <f t="shared" si="10"/>
        <v>1.0953999999999999</v>
      </c>
    </row>
    <row r="650" spans="1:7" x14ac:dyDescent="0.25">
      <c r="A650" s="143">
        <v>44588</v>
      </c>
      <c r="B650" s="144">
        <v>22</v>
      </c>
      <c r="C650" s="145">
        <v>1.6923999999999999</v>
      </c>
      <c r="D650" s="145">
        <v>0.30719999999999997</v>
      </c>
      <c r="E650" s="145">
        <v>2.4E-2</v>
      </c>
      <c r="F650" s="145">
        <v>0.1638</v>
      </c>
      <c r="G650" s="146">
        <f t="shared" si="10"/>
        <v>2.1873999999999998</v>
      </c>
    </row>
    <row r="651" spans="1:7" x14ac:dyDescent="0.25">
      <c r="A651" s="143">
        <v>44588</v>
      </c>
      <c r="B651" s="144">
        <v>23</v>
      </c>
      <c r="C651" s="145">
        <v>0.74439999999999995</v>
      </c>
      <c r="D651" s="145">
        <v>0.30709999999999998</v>
      </c>
      <c r="E651" s="145">
        <v>2.4E-2</v>
      </c>
      <c r="F651" s="145">
        <v>0.19059999999999999</v>
      </c>
      <c r="G651" s="146">
        <f t="shared" si="10"/>
        <v>1.2660999999999998</v>
      </c>
    </row>
    <row r="652" spans="1:7" x14ac:dyDescent="0.25">
      <c r="A652" s="143">
        <v>44588</v>
      </c>
      <c r="B652" s="144">
        <v>24</v>
      </c>
      <c r="C652" s="145">
        <v>0.53539999999999999</v>
      </c>
      <c r="D652" s="145">
        <v>0.30719999999999997</v>
      </c>
      <c r="E652" s="145">
        <v>2.4E-2</v>
      </c>
      <c r="F652" s="145">
        <v>3.0599999999999999E-2</v>
      </c>
      <c r="G652" s="146">
        <f t="shared" si="10"/>
        <v>0.8972</v>
      </c>
    </row>
    <row r="653" spans="1:7" x14ac:dyDescent="0.25">
      <c r="A653" s="143">
        <v>44589</v>
      </c>
      <c r="B653" s="144">
        <v>1</v>
      </c>
      <c r="C653" s="145">
        <v>2.1288</v>
      </c>
      <c r="D653" s="145">
        <v>0.2457</v>
      </c>
      <c r="E653" s="145">
        <v>2.4E-2</v>
      </c>
      <c r="F653" s="145">
        <v>21.698599999999999</v>
      </c>
      <c r="G653" s="146">
        <f t="shared" si="10"/>
        <v>24.097099999999998</v>
      </c>
    </row>
    <row r="654" spans="1:7" x14ac:dyDescent="0.25">
      <c r="A654" s="143">
        <v>44589</v>
      </c>
      <c r="B654" s="144">
        <v>2</v>
      </c>
      <c r="C654" s="145">
        <v>2.0718000000000001</v>
      </c>
      <c r="D654" s="145">
        <v>0.30709999999999998</v>
      </c>
      <c r="E654" s="145">
        <v>2.4E-2</v>
      </c>
      <c r="F654" s="145">
        <v>21.678099999999901</v>
      </c>
      <c r="G654" s="146">
        <f t="shared" si="10"/>
        <v>24.0809999999999</v>
      </c>
    </row>
    <row r="655" spans="1:7" x14ac:dyDescent="0.25">
      <c r="A655" s="143">
        <v>44589</v>
      </c>
      <c r="B655" s="144">
        <v>3</v>
      </c>
      <c r="C655" s="145">
        <v>2.0038</v>
      </c>
      <c r="D655" s="145">
        <v>0.34810000000000002</v>
      </c>
      <c r="E655" s="145">
        <v>6.0000000000000001E-3</v>
      </c>
      <c r="F655" s="145">
        <v>21.698599999999999</v>
      </c>
      <c r="G655" s="146">
        <f t="shared" si="10"/>
        <v>24.0565</v>
      </c>
    </row>
    <row r="656" spans="1:7" x14ac:dyDescent="0.25">
      <c r="A656" s="143">
        <v>44589</v>
      </c>
      <c r="B656" s="144">
        <v>4</v>
      </c>
      <c r="C656" s="145">
        <v>0.97270000000000001</v>
      </c>
      <c r="D656" s="145">
        <v>0.22520000000000001</v>
      </c>
      <c r="E656" s="145">
        <v>6.0000000000000001E-3</v>
      </c>
      <c r="F656" s="145">
        <v>21.709</v>
      </c>
      <c r="G656" s="146">
        <f t="shared" si="10"/>
        <v>22.9129</v>
      </c>
    </row>
    <row r="657" spans="1:7" x14ac:dyDescent="0.25">
      <c r="A657" s="143">
        <v>44589</v>
      </c>
      <c r="B657" s="144">
        <v>5</v>
      </c>
      <c r="C657" s="145">
        <v>0.59630000000000005</v>
      </c>
      <c r="D657" s="145">
        <v>0.36849999999999999</v>
      </c>
      <c r="E657" s="145">
        <v>0</v>
      </c>
      <c r="F657" s="145">
        <v>21.698599999999999</v>
      </c>
      <c r="G657" s="146">
        <f t="shared" si="10"/>
        <v>22.663399999999999</v>
      </c>
    </row>
    <row r="658" spans="1:7" x14ac:dyDescent="0.25">
      <c r="A658" s="143">
        <v>44589</v>
      </c>
      <c r="B658" s="144">
        <v>6</v>
      </c>
      <c r="C658" s="145">
        <v>0.65649999999999997</v>
      </c>
      <c r="D658" s="145">
        <v>0.22520000000000001</v>
      </c>
      <c r="E658" s="145">
        <v>6.0000000000000001E-3</v>
      </c>
      <c r="F658" s="145">
        <v>21.678099999999901</v>
      </c>
      <c r="G658" s="146">
        <f t="shared" si="10"/>
        <v>22.5657999999999</v>
      </c>
    </row>
    <row r="659" spans="1:7" x14ac:dyDescent="0.25">
      <c r="A659" s="143">
        <v>44589</v>
      </c>
      <c r="B659" s="144">
        <v>7</v>
      </c>
      <c r="C659" s="145">
        <v>0.61240000000000006</v>
      </c>
      <c r="D659" s="145">
        <v>0.20480000000000001</v>
      </c>
      <c r="E659" s="145">
        <v>6.0000000000000001E-3</v>
      </c>
      <c r="F659" s="145">
        <v>21.698599999999999</v>
      </c>
      <c r="G659" s="146">
        <f t="shared" si="10"/>
        <v>22.521799999999999</v>
      </c>
    </row>
    <row r="660" spans="1:7" x14ac:dyDescent="0.25">
      <c r="A660" s="143">
        <v>44589</v>
      </c>
      <c r="B660" s="144">
        <v>8</v>
      </c>
      <c r="C660" s="145">
        <v>0.57330000000000003</v>
      </c>
      <c r="D660" s="145">
        <v>0.20480000000000001</v>
      </c>
      <c r="E660" s="145">
        <v>1.2E-2</v>
      </c>
      <c r="F660" s="145">
        <v>37.955100000000002</v>
      </c>
      <c r="G660" s="146">
        <f t="shared" si="10"/>
        <v>38.745200000000004</v>
      </c>
    </row>
    <row r="661" spans="1:7" x14ac:dyDescent="0.25">
      <c r="A661" s="143">
        <v>44589</v>
      </c>
      <c r="B661" s="144">
        <v>9</v>
      </c>
      <c r="C661" s="145">
        <v>321.7072</v>
      </c>
      <c r="D661" s="145">
        <v>3.3687999999999998</v>
      </c>
      <c r="E661" s="145">
        <v>87.930700000000002</v>
      </c>
      <c r="F661" s="145">
        <v>2884.9227000000001</v>
      </c>
      <c r="G661" s="146">
        <f t="shared" si="10"/>
        <v>3297.9294</v>
      </c>
    </row>
    <row r="662" spans="1:7" x14ac:dyDescent="0.25">
      <c r="A662" s="143">
        <v>44589</v>
      </c>
      <c r="B662" s="144">
        <v>10</v>
      </c>
      <c r="C662" s="145">
        <v>3899.5736999999999</v>
      </c>
      <c r="D662" s="145">
        <v>27.4815</v>
      </c>
      <c r="E662" s="145">
        <v>395.27260000000001</v>
      </c>
      <c r="F662" s="145">
        <v>8099.7683999999999</v>
      </c>
      <c r="G662" s="146">
        <f t="shared" si="10"/>
        <v>12422.0962</v>
      </c>
    </row>
    <row r="663" spans="1:7" x14ac:dyDescent="0.25">
      <c r="A663" s="143">
        <v>44589</v>
      </c>
      <c r="B663" s="144">
        <v>11</v>
      </c>
      <c r="C663" s="145">
        <v>11633.6973</v>
      </c>
      <c r="D663" s="145">
        <v>66.6417</v>
      </c>
      <c r="E663" s="145">
        <v>685.26760000000002</v>
      </c>
      <c r="F663" s="145">
        <v>11092.4683</v>
      </c>
      <c r="G663" s="146">
        <f t="shared" si="10"/>
        <v>23478.0749</v>
      </c>
    </row>
    <row r="664" spans="1:7" x14ac:dyDescent="0.25">
      <c r="A664" s="143">
        <v>44589</v>
      </c>
      <c r="B664" s="144">
        <v>12</v>
      </c>
      <c r="C664" s="145">
        <v>18502.762200000001</v>
      </c>
      <c r="D664" s="145">
        <v>107.611499999999</v>
      </c>
      <c r="E664" s="145">
        <v>941.61580000000004</v>
      </c>
      <c r="F664" s="145">
        <v>12396.9949</v>
      </c>
      <c r="G664" s="146">
        <f t="shared" si="10"/>
        <v>31948.984400000001</v>
      </c>
    </row>
    <row r="665" spans="1:7" x14ac:dyDescent="0.25">
      <c r="A665" s="143">
        <v>44589</v>
      </c>
      <c r="B665" s="144">
        <v>13</v>
      </c>
      <c r="C665" s="145">
        <v>22342.618399999999</v>
      </c>
      <c r="D665" s="145">
        <v>129.98820000000001</v>
      </c>
      <c r="E665" s="145">
        <v>1106.4314999999999</v>
      </c>
      <c r="F665" s="145">
        <v>13354.216700000001</v>
      </c>
      <c r="G665" s="146">
        <f t="shared" si="10"/>
        <v>36933.254799999995</v>
      </c>
    </row>
    <row r="666" spans="1:7" x14ac:dyDescent="0.25">
      <c r="A666" s="143">
        <v>44589</v>
      </c>
      <c r="B666" s="144">
        <v>14</v>
      </c>
      <c r="C666" s="145">
        <v>23092.875499999998</v>
      </c>
      <c r="D666" s="145">
        <v>129.523</v>
      </c>
      <c r="E666" s="145">
        <v>1098.0590999999999</v>
      </c>
      <c r="F666" s="145">
        <v>13497.8914</v>
      </c>
      <c r="G666" s="146">
        <f t="shared" si="10"/>
        <v>37818.349000000002</v>
      </c>
    </row>
    <row r="667" spans="1:7" x14ac:dyDescent="0.25">
      <c r="A667" s="143">
        <v>44589</v>
      </c>
      <c r="B667" s="144">
        <v>15</v>
      </c>
      <c r="C667" s="145">
        <v>20159.4964</v>
      </c>
      <c r="D667" s="145">
        <v>107.9335</v>
      </c>
      <c r="E667" s="145">
        <v>1023.6671</v>
      </c>
      <c r="F667" s="145">
        <v>13095.8923</v>
      </c>
      <c r="G667" s="146">
        <f t="shared" si="10"/>
        <v>34386.989300000001</v>
      </c>
    </row>
    <row r="668" spans="1:7" x14ac:dyDescent="0.25">
      <c r="A668" s="143">
        <v>44589</v>
      </c>
      <c r="B668" s="144">
        <v>16</v>
      </c>
      <c r="C668" s="145">
        <v>13823.138300000001</v>
      </c>
      <c r="D668" s="145">
        <v>67.322199999999995</v>
      </c>
      <c r="E668" s="145">
        <v>854.19799999999998</v>
      </c>
      <c r="F668" s="145">
        <v>11770.2652</v>
      </c>
      <c r="G668" s="146">
        <f t="shared" si="10"/>
        <v>26514.923699999999</v>
      </c>
    </row>
    <row r="669" spans="1:7" x14ac:dyDescent="0.25">
      <c r="A669" s="143">
        <v>44589</v>
      </c>
      <c r="B669" s="144">
        <v>17</v>
      </c>
      <c r="C669" s="145">
        <v>5679.0965999999999</v>
      </c>
      <c r="D669" s="145">
        <v>27.1205</v>
      </c>
      <c r="E669" s="145">
        <v>463.99680000000001</v>
      </c>
      <c r="F669" s="145">
        <v>8399.7345000000005</v>
      </c>
      <c r="G669" s="146">
        <f t="shared" si="10"/>
        <v>14569.948400000001</v>
      </c>
    </row>
    <row r="670" spans="1:7" x14ac:dyDescent="0.25">
      <c r="A670" s="143">
        <v>44589</v>
      </c>
      <c r="B670" s="144">
        <v>18</v>
      </c>
      <c r="C670" s="145">
        <v>441.37869999999998</v>
      </c>
      <c r="D670" s="145">
        <v>4.1420000000000003</v>
      </c>
      <c r="E670" s="145">
        <v>82.788600000000002</v>
      </c>
      <c r="F670" s="145">
        <v>2050.6952999999999</v>
      </c>
      <c r="G670" s="146">
        <f t="shared" si="10"/>
        <v>2579.0045999999998</v>
      </c>
    </row>
    <row r="671" spans="1:7" x14ac:dyDescent="0.25">
      <c r="A671" s="143">
        <v>44589</v>
      </c>
      <c r="B671" s="144">
        <v>19</v>
      </c>
      <c r="C671" s="145">
        <v>1.0991</v>
      </c>
      <c r="D671" s="145">
        <v>0.61439999999999995</v>
      </c>
      <c r="E671" s="145">
        <v>1.3305</v>
      </c>
      <c r="F671" s="145">
        <v>0.1956</v>
      </c>
      <c r="G671" s="146">
        <f t="shared" si="10"/>
        <v>3.2395999999999994</v>
      </c>
    </row>
    <row r="672" spans="1:7" x14ac:dyDescent="0.25">
      <c r="A672" s="143">
        <v>44589</v>
      </c>
      <c r="B672" s="144">
        <v>20</v>
      </c>
      <c r="C672" s="145">
        <v>1.0998000000000001</v>
      </c>
      <c r="D672" s="145">
        <v>0.47759999999999903</v>
      </c>
      <c r="E672" s="145">
        <v>2.4E-2</v>
      </c>
      <c r="F672" s="145">
        <v>0.1638</v>
      </c>
      <c r="G672" s="146">
        <f t="shared" si="10"/>
        <v>1.765199999999999</v>
      </c>
    </row>
    <row r="673" spans="1:7" x14ac:dyDescent="0.25">
      <c r="A673" s="143">
        <v>44589</v>
      </c>
      <c r="B673" s="144">
        <v>21</v>
      </c>
      <c r="C673" s="145">
        <v>1.5293000000000001</v>
      </c>
      <c r="D673" s="145">
        <v>0.68230000000000002</v>
      </c>
      <c r="E673" s="145">
        <v>2.4E-2</v>
      </c>
      <c r="F673" s="145">
        <v>0.18429999999999999</v>
      </c>
      <c r="G673" s="146">
        <f t="shared" si="10"/>
        <v>2.4199000000000002</v>
      </c>
    </row>
    <row r="674" spans="1:7" x14ac:dyDescent="0.25">
      <c r="A674" s="143">
        <v>44589</v>
      </c>
      <c r="B674" s="144">
        <v>22</v>
      </c>
      <c r="C674" s="145">
        <v>1.0657000000000001</v>
      </c>
      <c r="D674" s="145">
        <v>0.60050000000000003</v>
      </c>
      <c r="E674" s="145">
        <v>2.4E-2</v>
      </c>
      <c r="F674" s="145">
        <v>4.24E-2</v>
      </c>
      <c r="G674" s="146">
        <f t="shared" si="10"/>
        <v>1.7326000000000001</v>
      </c>
    </row>
    <row r="675" spans="1:7" x14ac:dyDescent="0.25">
      <c r="A675" s="143">
        <v>44589</v>
      </c>
      <c r="B675" s="144">
        <v>23</v>
      </c>
      <c r="C675" s="145">
        <v>1.6094999999999999</v>
      </c>
      <c r="D675" s="145">
        <v>0.55940000000000001</v>
      </c>
      <c r="E675" s="145">
        <v>2.4E-2</v>
      </c>
      <c r="F675" s="145">
        <v>0.1638</v>
      </c>
      <c r="G675" s="146">
        <f t="shared" si="10"/>
        <v>2.3567</v>
      </c>
    </row>
    <row r="676" spans="1:7" x14ac:dyDescent="0.25">
      <c r="A676" s="143">
        <v>44589</v>
      </c>
      <c r="B676" s="144">
        <v>24</v>
      </c>
      <c r="C676" s="145">
        <v>0.60370000000000001</v>
      </c>
      <c r="D676" s="145">
        <v>0.53900000000000003</v>
      </c>
      <c r="E676" s="145">
        <v>2.4E-2</v>
      </c>
      <c r="F676" s="145">
        <v>0.18429999999999999</v>
      </c>
      <c r="G676" s="146">
        <f t="shared" si="10"/>
        <v>1.351</v>
      </c>
    </row>
    <row r="677" spans="1:7" x14ac:dyDescent="0.25">
      <c r="A677" s="143">
        <v>44590</v>
      </c>
      <c r="B677" s="144">
        <v>1</v>
      </c>
      <c r="C677" s="145">
        <v>1.3348</v>
      </c>
      <c r="D677" s="145">
        <v>0.4723</v>
      </c>
      <c r="E677" s="145">
        <v>2.58E-2</v>
      </c>
      <c r="F677" s="145">
        <v>0.18429999999999999</v>
      </c>
      <c r="G677" s="146">
        <f t="shared" si="10"/>
        <v>2.0171999999999999</v>
      </c>
    </row>
    <row r="678" spans="1:7" x14ac:dyDescent="0.25">
      <c r="A678" s="143">
        <v>44590</v>
      </c>
      <c r="B678" s="144">
        <v>2</v>
      </c>
      <c r="C678" s="145">
        <v>1.3668</v>
      </c>
      <c r="D678" s="145">
        <v>0.36980000000000002</v>
      </c>
      <c r="E678" s="145">
        <v>2.58E-2</v>
      </c>
      <c r="F678" s="145">
        <v>0.1638</v>
      </c>
      <c r="G678" s="146">
        <f t="shared" si="10"/>
        <v>1.9262000000000001</v>
      </c>
    </row>
    <row r="679" spans="1:7" x14ac:dyDescent="0.25">
      <c r="A679" s="143">
        <v>44590</v>
      </c>
      <c r="B679" s="144">
        <v>3</v>
      </c>
      <c r="C679" s="145">
        <v>1.3198000000000001</v>
      </c>
      <c r="D679" s="145">
        <v>0.43130000000000002</v>
      </c>
      <c r="E679" s="145">
        <v>2.58E-2</v>
      </c>
      <c r="F679" s="145">
        <v>0.18429999999999999</v>
      </c>
      <c r="G679" s="146">
        <f t="shared" si="10"/>
        <v>1.9612000000000001</v>
      </c>
    </row>
    <row r="680" spans="1:7" x14ac:dyDescent="0.25">
      <c r="A680" s="143">
        <v>44590</v>
      </c>
      <c r="B680" s="144">
        <v>4</v>
      </c>
      <c r="C680" s="145">
        <v>0.65159999999999996</v>
      </c>
      <c r="D680" s="145">
        <v>0.49149999999999999</v>
      </c>
      <c r="E680" s="145">
        <v>7.7999999999999996E-3</v>
      </c>
      <c r="F680" s="145">
        <v>0.18429999999999999</v>
      </c>
      <c r="G680" s="146">
        <f t="shared" si="10"/>
        <v>1.3351999999999999</v>
      </c>
    </row>
    <row r="681" spans="1:7" x14ac:dyDescent="0.25">
      <c r="A681" s="143">
        <v>44590</v>
      </c>
      <c r="B681" s="144">
        <v>5</v>
      </c>
      <c r="C681" s="145">
        <v>0.63359999999999905</v>
      </c>
      <c r="D681" s="145">
        <v>0.45040000000000002</v>
      </c>
      <c r="E681" s="145">
        <v>6.0000000000000001E-3</v>
      </c>
      <c r="F681" s="145">
        <v>0.18429999999999999</v>
      </c>
      <c r="G681" s="146">
        <f t="shared" si="10"/>
        <v>1.2742999999999991</v>
      </c>
    </row>
    <row r="682" spans="1:7" x14ac:dyDescent="0.25">
      <c r="A682" s="143">
        <v>44590</v>
      </c>
      <c r="B682" s="144">
        <v>6</v>
      </c>
      <c r="C682" s="145">
        <v>0.3306</v>
      </c>
      <c r="D682" s="145">
        <v>0.3276</v>
      </c>
      <c r="E682" s="145">
        <v>0</v>
      </c>
      <c r="F682" s="145">
        <v>0.1638</v>
      </c>
      <c r="G682" s="146">
        <f t="shared" si="10"/>
        <v>0.82200000000000006</v>
      </c>
    </row>
    <row r="683" spans="1:7" x14ac:dyDescent="0.25">
      <c r="A683" s="143">
        <v>44590</v>
      </c>
      <c r="B683" s="144">
        <v>7</v>
      </c>
      <c r="C683" s="145">
        <v>0.40460000000000002</v>
      </c>
      <c r="D683" s="145">
        <v>0.47099999999999997</v>
      </c>
      <c r="E683" s="145">
        <v>6.0000000000000001E-3</v>
      </c>
      <c r="F683" s="145">
        <v>0.18429999999999999</v>
      </c>
      <c r="G683" s="146">
        <f t="shared" si="10"/>
        <v>1.0658999999999998</v>
      </c>
    </row>
    <row r="684" spans="1:7" x14ac:dyDescent="0.25">
      <c r="A684" s="143">
        <v>44590</v>
      </c>
      <c r="B684" s="144">
        <v>8</v>
      </c>
      <c r="C684" s="145">
        <v>0.40360000000000001</v>
      </c>
      <c r="D684" s="145">
        <v>0.3276</v>
      </c>
      <c r="E684" s="145">
        <v>6.0000000000000001E-3</v>
      </c>
      <c r="F684" s="145">
        <v>32.295099999999998</v>
      </c>
      <c r="G684" s="146">
        <f t="shared" si="10"/>
        <v>33.032299999999999</v>
      </c>
    </row>
    <row r="685" spans="1:7" x14ac:dyDescent="0.25">
      <c r="A685" s="143">
        <v>44590</v>
      </c>
      <c r="B685" s="144">
        <v>9</v>
      </c>
      <c r="C685" s="145">
        <v>300.5942</v>
      </c>
      <c r="D685" s="145">
        <v>3.8654000000000002</v>
      </c>
      <c r="E685" s="145">
        <v>126.95399999999999</v>
      </c>
      <c r="F685" s="145">
        <v>4228.0041000000001</v>
      </c>
      <c r="G685" s="146">
        <f t="shared" si="10"/>
        <v>4659.4177</v>
      </c>
    </row>
    <row r="686" spans="1:7" x14ac:dyDescent="0.25">
      <c r="A686" s="143">
        <v>44590</v>
      </c>
      <c r="B686" s="144">
        <v>10</v>
      </c>
      <c r="C686" s="145">
        <v>3537.7737999999999</v>
      </c>
      <c r="D686" s="145">
        <v>36.728099999999998</v>
      </c>
      <c r="E686" s="145">
        <v>516.54949999999997</v>
      </c>
      <c r="F686" s="145">
        <v>10982.850899999999</v>
      </c>
      <c r="G686" s="146">
        <f t="shared" si="10"/>
        <v>15073.9023</v>
      </c>
    </row>
    <row r="687" spans="1:7" x14ac:dyDescent="0.25">
      <c r="A687" s="143">
        <v>44590</v>
      </c>
      <c r="B687" s="144">
        <v>11</v>
      </c>
      <c r="C687" s="145">
        <v>10046.008400000001</v>
      </c>
      <c r="D687" s="145">
        <v>83.332899999999995</v>
      </c>
      <c r="E687" s="145">
        <v>822.9665</v>
      </c>
      <c r="F687" s="145">
        <v>13636.9357</v>
      </c>
      <c r="G687" s="146">
        <f t="shared" si="10"/>
        <v>24589.2435</v>
      </c>
    </row>
    <row r="688" spans="1:7" x14ac:dyDescent="0.25">
      <c r="A688" s="143">
        <v>44590</v>
      </c>
      <c r="B688" s="144">
        <v>12</v>
      </c>
      <c r="C688" s="145">
        <v>15510.331399999999</v>
      </c>
      <c r="D688" s="145">
        <v>116.3236</v>
      </c>
      <c r="E688" s="145">
        <v>1088.6157000000001</v>
      </c>
      <c r="F688" s="145">
        <v>14705.444299999999</v>
      </c>
      <c r="G688" s="146">
        <f t="shared" si="10"/>
        <v>31420.714999999997</v>
      </c>
    </row>
    <row r="689" spans="1:7" x14ac:dyDescent="0.25">
      <c r="A689" s="143">
        <v>44590</v>
      </c>
      <c r="B689" s="144">
        <v>13</v>
      </c>
      <c r="C689" s="145">
        <v>20583.488300000001</v>
      </c>
      <c r="D689" s="145">
        <v>139.75530000000001</v>
      </c>
      <c r="E689" s="145">
        <v>1265.3667</v>
      </c>
      <c r="F689" s="145">
        <v>15102.898999999999</v>
      </c>
      <c r="G689" s="146">
        <f t="shared" si="10"/>
        <v>37091.509299999998</v>
      </c>
    </row>
    <row r="690" spans="1:7" x14ac:dyDescent="0.25">
      <c r="A690" s="143">
        <v>44590</v>
      </c>
      <c r="B690" s="144">
        <v>14</v>
      </c>
      <c r="C690" s="145">
        <v>22580.972699999998</v>
      </c>
      <c r="D690" s="145">
        <v>143.63630000000001</v>
      </c>
      <c r="E690" s="145">
        <v>1325.5376999999901</v>
      </c>
      <c r="F690" s="145">
        <v>14855.0137</v>
      </c>
      <c r="G690" s="146">
        <f t="shared" si="10"/>
        <v>38905.160399999986</v>
      </c>
    </row>
    <row r="691" spans="1:7" x14ac:dyDescent="0.25">
      <c r="A691" s="143">
        <v>44590</v>
      </c>
      <c r="B691" s="144">
        <v>15</v>
      </c>
      <c r="C691" s="145">
        <v>19927.887500000001</v>
      </c>
      <c r="D691" s="145">
        <v>130.12459999999999</v>
      </c>
      <c r="E691" s="145">
        <v>1231.0998</v>
      </c>
      <c r="F691" s="145">
        <v>14283.537399999999</v>
      </c>
      <c r="G691" s="146">
        <f t="shared" si="10"/>
        <v>35572.649299999997</v>
      </c>
    </row>
    <row r="692" spans="1:7" x14ac:dyDescent="0.25">
      <c r="A692" s="143">
        <v>44590</v>
      </c>
      <c r="B692" s="144">
        <v>16</v>
      </c>
      <c r="C692" s="145">
        <v>13608.2354</v>
      </c>
      <c r="D692" s="145">
        <v>85.567899999999995</v>
      </c>
      <c r="E692" s="145">
        <v>943.94359999999995</v>
      </c>
      <c r="F692" s="145">
        <v>12771.2526</v>
      </c>
      <c r="G692" s="146">
        <f t="shared" si="10"/>
        <v>27408.999499999998</v>
      </c>
    </row>
    <row r="693" spans="1:7" x14ac:dyDescent="0.25">
      <c r="A693" s="143">
        <v>44590</v>
      </c>
      <c r="B693" s="144">
        <v>17</v>
      </c>
      <c r="C693" s="145">
        <v>5567.0891000000001</v>
      </c>
      <c r="D693" s="145">
        <v>33.246499999999997</v>
      </c>
      <c r="E693" s="145">
        <v>511.40589999999997</v>
      </c>
      <c r="F693" s="145">
        <v>8884.5848999999998</v>
      </c>
      <c r="G693" s="146">
        <f t="shared" si="10"/>
        <v>14996.3264</v>
      </c>
    </row>
    <row r="694" spans="1:7" x14ac:dyDescent="0.25">
      <c r="A694" s="143">
        <v>44590</v>
      </c>
      <c r="B694" s="144">
        <v>18</v>
      </c>
      <c r="C694" s="145">
        <v>431.24489999999997</v>
      </c>
      <c r="D694" s="145">
        <v>4.4798999999999998</v>
      </c>
      <c r="E694" s="145">
        <v>93.376199999999997</v>
      </c>
      <c r="F694" s="145">
        <v>2321.8213000000001</v>
      </c>
      <c r="G694" s="146">
        <f t="shared" si="10"/>
        <v>2850.9223000000002</v>
      </c>
    </row>
    <row r="695" spans="1:7" x14ac:dyDescent="0.25">
      <c r="A695" s="143">
        <v>44590</v>
      </c>
      <c r="B695" s="144">
        <v>19</v>
      </c>
      <c r="C695" s="145">
        <v>0.70499999999999996</v>
      </c>
      <c r="D695" s="145">
        <v>0.75770000000000004</v>
      </c>
      <c r="E695" s="145">
        <v>2.4E-2</v>
      </c>
      <c r="F695" s="145">
        <v>0.26679999999999998</v>
      </c>
      <c r="G695" s="146">
        <f t="shared" si="10"/>
        <v>1.7534999999999998</v>
      </c>
    </row>
    <row r="696" spans="1:7" x14ac:dyDescent="0.25">
      <c r="A696" s="143">
        <v>44590</v>
      </c>
      <c r="B696" s="144">
        <v>20</v>
      </c>
      <c r="C696" s="145">
        <v>1.1903999999999999</v>
      </c>
      <c r="D696" s="145">
        <v>0.57340000000000002</v>
      </c>
      <c r="E696" s="145">
        <v>2.4E-2</v>
      </c>
      <c r="F696" s="145">
        <v>2.4299999999999999E-2</v>
      </c>
      <c r="G696" s="146">
        <f t="shared" si="10"/>
        <v>1.8120999999999998</v>
      </c>
    </row>
    <row r="697" spans="1:7" x14ac:dyDescent="0.25">
      <c r="A697" s="143">
        <v>44590</v>
      </c>
      <c r="B697" s="144">
        <v>21</v>
      </c>
      <c r="C697" s="145">
        <v>1.0913999999999999</v>
      </c>
      <c r="D697" s="145">
        <v>0.69619999999999904</v>
      </c>
      <c r="E697" s="145">
        <v>2.4E-2</v>
      </c>
      <c r="F697" s="145">
        <v>0.1757</v>
      </c>
      <c r="G697" s="146">
        <f t="shared" si="10"/>
        <v>1.987299999999999</v>
      </c>
    </row>
    <row r="698" spans="1:7" x14ac:dyDescent="0.25">
      <c r="A698" s="143">
        <v>44590</v>
      </c>
      <c r="B698" s="144">
        <v>22</v>
      </c>
      <c r="C698" s="145">
        <v>1.4463999999999999</v>
      </c>
      <c r="D698" s="145">
        <v>0.61439999999999995</v>
      </c>
      <c r="E698" s="145">
        <v>2.4E-2</v>
      </c>
      <c r="F698" s="145">
        <v>0.18429999999999999</v>
      </c>
      <c r="G698" s="146">
        <f t="shared" si="10"/>
        <v>2.2690999999999999</v>
      </c>
    </row>
    <row r="699" spans="1:7" x14ac:dyDescent="0.25">
      <c r="A699" s="143">
        <v>44590</v>
      </c>
      <c r="B699" s="144">
        <v>23</v>
      </c>
      <c r="C699" s="145">
        <v>0.46339999999999998</v>
      </c>
      <c r="D699" s="145">
        <v>0.49149999999999999</v>
      </c>
      <c r="E699" s="145">
        <v>2.4E-2</v>
      </c>
      <c r="F699" s="145">
        <v>0.18429999999999999</v>
      </c>
      <c r="G699" s="146">
        <f t="shared" si="10"/>
        <v>1.1632</v>
      </c>
    </row>
    <row r="700" spans="1:7" x14ac:dyDescent="0.25">
      <c r="A700" s="143">
        <v>44590</v>
      </c>
      <c r="B700" s="144">
        <v>24</v>
      </c>
      <c r="C700" s="145">
        <v>0.58239999999999903</v>
      </c>
      <c r="D700" s="145">
        <v>0.51190000000000002</v>
      </c>
      <c r="E700" s="145">
        <v>2.4E-2</v>
      </c>
      <c r="F700" s="145">
        <v>0.18429999999999999</v>
      </c>
      <c r="G700" s="146">
        <f t="shared" si="10"/>
        <v>1.3025999999999991</v>
      </c>
    </row>
    <row r="701" spans="1:7" x14ac:dyDescent="0.25">
      <c r="A701" s="143">
        <v>44591</v>
      </c>
      <c r="B701" s="144">
        <v>1</v>
      </c>
      <c r="C701" s="145">
        <v>0.74350000000000005</v>
      </c>
      <c r="D701" s="145">
        <v>0.53239999999999998</v>
      </c>
      <c r="E701" s="145">
        <v>2.4E-2</v>
      </c>
      <c r="F701" s="145">
        <v>0.1825</v>
      </c>
      <c r="G701" s="146">
        <f t="shared" si="10"/>
        <v>1.4824000000000002</v>
      </c>
    </row>
    <row r="702" spans="1:7" x14ac:dyDescent="0.25">
      <c r="A702" s="143">
        <v>44591</v>
      </c>
      <c r="B702" s="144">
        <v>2</v>
      </c>
      <c r="C702" s="145">
        <v>0.80149999999999999</v>
      </c>
      <c r="D702" s="145">
        <v>0.36859999999999998</v>
      </c>
      <c r="E702" s="145">
        <v>2.4E-2</v>
      </c>
      <c r="F702" s="145">
        <v>0.18429999999999999</v>
      </c>
      <c r="G702" s="146">
        <f t="shared" si="10"/>
        <v>1.3783999999999998</v>
      </c>
    </row>
    <row r="703" spans="1:7" x14ac:dyDescent="0.25">
      <c r="A703" s="143">
        <v>44591</v>
      </c>
      <c r="B703" s="144">
        <v>3</v>
      </c>
      <c r="C703" s="145">
        <v>0.77149999999999996</v>
      </c>
      <c r="D703" s="145">
        <v>0.3891</v>
      </c>
      <c r="E703" s="145">
        <v>2.4E-2</v>
      </c>
      <c r="F703" s="145">
        <v>0.18429999999999999</v>
      </c>
      <c r="G703" s="146">
        <f t="shared" si="10"/>
        <v>1.3689</v>
      </c>
    </row>
    <row r="704" spans="1:7" x14ac:dyDescent="0.25">
      <c r="A704" s="143">
        <v>44591</v>
      </c>
      <c r="B704" s="144">
        <v>4</v>
      </c>
      <c r="C704" s="145">
        <v>1.4135</v>
      </c>
      <c r="D704" s="145">
        <v>0.40949999999999998</v>
      </c>
      <c r="E704" s="145">
        <v>2.4E-2</v>
      </c>
      <c r="F704" s="145">
        <v>0.18429999999999999</v>
      </c>
      <c r="G704" s="146">
        <f t="shared" si="10"/>
        <v>2.0312999999999999</v>
      </c>
    </row>
    <row r="705" spans="1:7" x14ac:dyDescent="0.25">
      <c r="A705" s="143">
        <v>44591</v>
      </c>
      <c r="B705" s="144">
        <v>5</v>
      </c>
      <c r="C705" s="145">
        <v>0.6855</v>
      </c>
      <c r="D705" s="145">
        <v>0.34810000000000002</v>
      </c>
      <c r="E705" s="145">
        <v>3.4000000000000002E-2</v>
      </c>
      <c r="F705" s="145">
        <v>0.18429999999999999</v>
      </c>
      <c r="G705" s="146">
        <f t="shared" si="10"/>
        <v>1.2519</v>
      </c>
    </row>
    <row r="706" spans="1:7" x14ac:dyDescent="0.25">
      <c r="A706" s="143">
        <v>44591</v>
      </c>
      <c r="B706" s="144">
        <v>6</v>
      </c>
      <c r="C706" s="145">
        <v>0.98150000000000004</v>
      </c>
      <c r="D706" s="145">
        <v>0.491399999999999</v>
      </c>
      <c r="E706" s="145">
        <v>6.0000000000000001E-3</v>
      </c>
      <c r="F706" s="145">
        <v>0.18429999999999999</v>
      </c>
      <c r="G706" s="146">
        <f t="shared" si="10"/>
        <v>1.6631999999999989</v>
      </c>
    </row>
    <row r="707" spans="1:7" x14ac:dyDescent="0.25">
      <c r="A707" s="143">
        <v>44591</v>
      </c>
      <c r="B707" s="144">
        <v>7</v>
      </c>
      <c r="C707" s="145">
        <v>1.0725</v>
      </c>
      <c r="D707" s="145">
        <v>0.53239999999999998</v>
      </c>
      <c r="E707" s="145">
        <v>0</v>
      </c>
      <c r="F707" s="145">
        <v>0.1638</v>
      </c>
      <c r="G707" s="146">
        <f t="shared" si="10"/>
        <v>1.7686999999999999</v>
      </c>
    </row>
    <row r="708" spans="1:7" x14ac:dyDescent="0.25">
      <c r="A708" s="143">
        <v>44591</v>
      </c>
      <c r="B708" s="144">
        <v>8</v>
      </c>
      <c r="C708" s="145">
        <v>1.1785000000000001</v>
      </c>
      <c r="D708" s="145">
        <v>0.3276</v>
      </c>
      <c r="E708" s="145">
        <v>6.0000000000000001E-3</v>
      </c>
      <c r="F708" s="145">
        <v>42.245699999999999</v>
      </c>
      <c r="G708" s="146">
        <f t="shared" si="10"/>
        <v>43.757799999999996</v>
      </c>
    </row>
    <row r="709" spans="1:7" x14ac:dyDescent="0.25">
      <c r="A709" s="143">
        <v>44591</v>
      </c>
      <c r="B709" s="144">
        <v>9</v>
      </c>
      <c r="C709" s="145">
        <v>235.3716</v>
      </c>
      <c r="D709" s="145">
        <v>3.2562000000000002</v>
      </c>
      <c r="E709" s="145">
        <v>125.95489999999999</v>
      </c>
      <c r="F709" s="145">
        <v>4231.4830000000002</v>
      </c>
      <c r="G709" s="146">
        <f t="shared" si="10"/>
        <v>4596.0657000000001</v>
      </c>
    </row>
    <row r="710" spans="1:7" x14ac:dyDescent="0.25">
      <c r="A710" s="143">
        <v>44591</v>
      </c>
      <c r="B710" s="144">
        <v>10</v>
      </c>
      <c r="C710" s="145">
        <v>2726.9962</v>
      </c>
      <c r="D710" s="145">
        <v>30.1541</v>
      </c>
      <c r="E710" s="145">
        <v>447.4864</v>
      </c>
      <c r="F710" s="145">
        <v>10240.052299999999</v>
      </c>
      <c r="G710" s="146">
        <f t="shared" ref="G710:G773" si="11">+SUM(C710:F710)</f>
        <v>13444.688999999998</v>
      </c>
    </row>
    <row r="711" spans="1:7" x14ac:dyDescent="0.25">
      <c r="A711" s="143">
        <v>44591</v>
      </c>
      <c r="B711" s="144">
        <v>11</v>
      </c>
      <c r="C711" s="145">
        <v>8400.4022000000004</v>
      </c>
      <c r="D711" s="145">
        <v>78.827399999999997</v>
      </c>
      <c r="E711" s="145">
        <v>782.98889999999994</v>
      </c>
      <c r="F711" s="145">
        <v>13462.9143</v>
      </c>
      <c r="G711" s="146">
        <f t="shared" si="11"/>
        <v>22725.132799999999</v>
      </c>
    </row>
    <row r="712" spans="1:7" x14ac:dyDescent="0.25">
      <c r="A712" s="143">
        <v>44591</v>
      </c>
      <c r="B712" s="144">
        <v>12</v>
      </c>
      <c r="C712" s="145">
        <v>14130.5483</v>
      </c>
      <c r="D712" s="145">
        <v>112.1892</v>
      </c>
      <c r="E712" s="145">
        <v>1052.0202999999999</v>
      </c>
      <c r="F712" s="145">
        <v>14708.5558</v>
      </c>
      <c r="G712" s="146">
        <f t="shared" si="11"/>
        <v>30003.313600000001</v>
      </c>
    </row>
    <row r="713" spans="1:7" x14ac:dyDescent="0.25">
      <c r="A713" s="143">
        <v>44591</v>
      </c>
      <c r="B713" s="144">
        <v>13</v>
      </c>
      <c r="C713" s="145">
        <v>17629.084900000002</v>
      </c>
      <c r="D713" s="145">
        <v>126.625</v>
      </c>
      <c r="E713" s="145">
        <v>1205.5515</v>
      </c>
      <c r="F713" s="145">
        <v>15028.2214</v>
      </c>
      <c r="G713" s="146">
        <f t="shared" si="11"/>
        <v>33989.482800000005</v>
      </c>
    </row>
    <row r="714" spans="1:7" x14ac:dyDescent="0.25">
      <c r="A714" s="143">
        <v>44591</v>
      </c>
      <c r="B714" s="144">
        <v>14</v>
      </c>
      <c r="C714" s="145">
        <v>19200.3783</v>
      </c>
      <c r="D714" s="145">
        <v>133.3502</v>
      </c>
      <c r="E714" s="145">
        <v>1187.0651</v>
      </c>
      <c r="F714" s="145">
        <v>14791.0442</v>
      </c>
      <c r="G714" s="146">
        <f t="shared" si="11"/>
        <v>35311.837800000001</v>
      </c>
    </row>
    <row r="715" spans="1:7" x14ac:dyDescent="0.25">
      <c r="A715" s="143">
        <v>44591</v>
      </c>
      <c r="B715" s="144">
        <v>15</v>
      </c>
      <c r="C715" s="145">
        <v>17386.8112</v>
      </c>
      <c r="D715" s="145">
        <v>113.0545</v>
      </c>
      <c r="E715" s="145">
        <v>1095.3398</v>
      </c>
      <c r="F715" s="145">
        <v>14025.578600000001</v>
      </c>
      <c r="G715" s="146">
        <f t="shared" si="11"/>
        <v>32620.784100000001</v>
      </c>
    </row>
    <row r="716" spans="1:7" x14ac:dyDescent="0.25">
      <c r="A716" s="143">
        <v>44591</v>
      </c>
      <c r="B716" s="144">
        <v>16</v>
      </c>
      <c r="C716" s="145">
        <v>12108.092199999999</v>
      </c>
      <c r="D716" s="145">
        <v>77.923699999999997</v>
      </c>
      <c r="E716" s="145">
        <v>877.83489999999995</v>
      </c>
      <c r="F716" s="145">
        <v>12335.841899999999</v>
      </c>
      <c r="G716" s="146">
        <f t="shared" si="11"/>
        <v>25399.6927</v>
      </c>
    </row>
    <row r="717" spans="1:7" x14ac:dyDescent="0.25">
      <c r="A717" s="143">
        <v>44591</v>
      </c>
      <c r="B717" s="144">
        <v>17</v>
      </c>
      <c r="C717" s="145">
        <v>4171.1886999999997</v>
      </c>
      <c r="D717" s="145">
        <v>26.762</v>
      </c>
      <c r="E717" s="145">
        <v>390.74270000000001</v>
      </c>
      <c r="F717" s="145">
        <v>7754.1770999999999</v>
      </c>
      <c r="G717" s="146">
        <f t="shared" si="11"/>
        <v>12342.870499999999</v>
      </c>
    </row>
    <row r="718" spans="1:7" x14ac:dyDescent="0.25">
      <c r="A718" s="143">
        <v>44591</v>
      </c>
      <c r="B718" s="144">
        <v>18</v>
      </c>
      <c r="C718" s="145">
        <v>81.888499999999993</v>
      </c>
      <c r="D718" s="145">
        <v>1.9096</v>
      </c>
      <c r="E718" s="145">
        <v>40.703000000000003</v>
      </c>
      <c r="F718" s="145">
        <v>1556.3425999999999</v>
      </c>
      <c r="G718" s="146">
        <f t="shared" si="11"/>
        <v>1680.8436999999999</v>
      </c>
    </row>
    <row r="719" spans="1:7" x14ac:dyDescent="0.25">
      <c r="A719" s="143">
        <v>44591</v>
      </c>
      <c r="B719" s="144">
        <v>19</v>
      </c>
      <c r="C719" s="145">
        <v>1.3664999999999901</v>
      </c>
      <c r="D719" s="145">
        <v>0.63479999999999903</v>
      </c>
      <c r="E719" s="145">
        <v>1.7999999999999999E-2</v>
      </c>
      <c r="F719" s="145">
        <v>0.42930000000000001</v>
      </c>
      <c r="G719" s="146">
        <f t="shared" si="11"/>
        <v>2.4485999999999888</v>
      </c>
    </row>
    <row r="720" spans="1:7" x14ac:dyDescent="0.25">
      <c r="A720" s="143">
        <v>44591</v>
      </c>
      <c r="B720" s="144">
        <v>20</v>
      </c>
      <c r="C720" s="145">
        <v>1.1139999999999901</v>
      </c>
      <c r="D720" s="145">
        <v>0.36859999999999998</v>
      </c>
      <c r="E720" s="145">
        <v>2.4E-2</v>
      </c>
      <c r="F720" s="145">
        <v>0.1638</v>
      </c>
      <c r="G720" s="146">
        <f t="shared" si="11"/>
        <v>1.6703999999999901</v>
      </c>
    </row>
    <row r="721" spans="1:7" x14ac:dyDescent="0.25">
      <c r="A721" s="143">
        <v>44591</v>
      </c>
      <c r="B721" s="144">
        <v>21</v>
      </c>
      <c r="C721" s="145">
        <v>0.51</v>
      </c>
      <c r="D721" s="145">
        <v>0.43</v>
      </c>
      <c r="E721" s="145">
        <v>2.4E-2</v>
      </c>
      <c r="F721" s="145">
        <v>0.18429999999999999</v>
      </c>
      <c r="G721" s="146">
        <f t="shared" si="11"/>
        <v>1.1482999999999999</v>
      </c>
    </row>
    <row r="722" spans="1:7" x14ac:dyDescent="0.25">
      <c r="A722" s="143">
        <v>44591</v>
      </c>
      <c r="B722" s="144">
        <v>22</v>
      </c>
      <c r="C722" s="145">
        <v>0.34849999999999998</v>
      </c>
      <c r="D722" s="145">
        <v>0.49149999999999999</v>
      </c>
      <c r="E722" s="145">
        <v>2.4E-2</v>
      </c>
      <c r="F722" s="145">
        <v>0.1638</v>
      </c>
      <c r="G722" s="146">
        <f t="shared" si="11"/>
        <v>1.0278</v>
      </c>
    </row>
    <row r="723" spans="1:7" x14ac:dyDescent="0.25">
      <c r="A723" s="143">
        <v>44591</v>
      </c>
      <c r="B723" s="144">
        <v>23</v>
      </c>
      <c r="C723" s="145">
        <v>0.72149999999999903</v>
      </c>
      <c r="D723" s="145">
        <v>0.51190000000000002</v>
      </c>
      <c r="E723" s="145">
        <v>2.4E-2</v>
      </c>
      <c r="F723" s="145">
        <v>0.18429999999999999</v>
      </c>
      <c r="G723" s="146">
        <f t="shared" si="11"/>
        <v>1.4416999999999991</v>
      </c>
    </row>
    <row r="724" spans="1:7" x14ac:dyDescent="0.25">
      <c r="A724" s="143">
        <v>44591</v>
      </c>
      <c r="B724" s="144">
        <v>24</v>
      </c>
      <c r="C724" s="145">
        <v>0.192</v>
      </c>
      <c r="D724" s="145">
        <v>0.55279999999999996</v>
      </c>
      <c r="E724" s="145">
        <v>2.4E-2</v>
      </c>
      <c r="F724" s="145">
        <v>0.18429999999999999</v>
      </c>
      <c r="G724" s="146">
        <f t="shared" si="11"/>
        <v>0.95309999999999995</v>
      </c>
    </row>
    <row r="725" spans="1:7" x14ac:dyDescent="0.25">
      <c r="A725" s="143">
        <v>44592</v>
      </c>
      <c r="B725" s="144">
        <v>1</v>
      </c>
      <c r="C725" s="145">
        <v>1.0951</v>
      </c>
      <c r="D725" s="145">
        <v>0.61439999999999995</v>
      </c>
      <c r="E725" s="145">
        <v>2.4E-2</v>
      </c>
      <c r="F725" s="145">
        <v>0.18429999999999999</v>
      </c>
      <c r="G725" s="146">
        <f t="shared" si="11"/>
        <v>1.9177999999999997</v>
      </c>
    </row>
    <row r="726" spans="1:7" x14ac:dyDescent="0.25">
      <c r="A726" s="143">
        <v>44592</v>
      </c>
      <c r="B726" s="144">
        <v>2</v>
      </c>
      <c r="C726" s="145">
        <v>0.82509999999999994</v>
      </c>
      <c r="D726" s="145">
        <v>0.67579999999999996</v>
      </c>
      <c r="E726" s="145">
        <v>2.4E-2</v>
      </c>
      <c r="F726" s="145">
        <v>0.1638</v>
      </c>
      <c r="G726" s="146">
        <f t="shared" si="11"/>
        <v>1.6886999999999999</v>
      </c>
    </row>
    <row r="727" spans="1:7" x14ac:dyDescent="0.25">
      <c r="A727" s="143">
        <v>44592</v>
      </c>
      <c r="B727" s="144">
        <v>3</v>
      </c>
      <c r="C727" s="145">
        <v>1.3601000000000001</v>
      </c>
      <c r="D727" s="145">
        <v>0.71679999999999999</v>
      </c>
      <c r="E727" s="145">
        <v>2.4E-2</v>
      </c>
      <c r="F727" s="145">
        <v>0.18429999999999999</v>
      </c>
      <c r="G727" s="146">
        <f t="shared" si="11"/>
        <v>2.2852000000000001</v>
      </c>
    </row>
    <row r="728" spans="1:7" x14ac:dyDescent="0.25">
      <c r="A728" s="143">
        <v>44592</v>
      </c>
      <c r="B728" s="144">
        <v>4</v>
      </c>
      <c r="C728" s="145">
        <v>1.8531</v>
      </c>
      <c r="D728" s="145">
        <v>0.75759999999999905</v>
      </c>
      <c r="E728" s="145">
        <v>2.4E-2</v>
      </c>
      <c r="F728" s="145">
        <v>0.18429999999999999</v>
      </c>
      <c r="G728" s="146">
        <f t="shared" si="11"/>
        <v>2.8189999999999991</v>
      </c>
    </row>
    <row r="729" spans="1:7" x14ac:dyDescent="0.25">
      <c r="A729" s="143">
        <v>44592</v>
      </c>
      <c r="B729" s="144">
        <v>5</v>
      </c>
      <c r="C729" s="145">
        <v>2.4100999999999999</v>
      </c>
      <c r="D729" s="145">
        <v>0.65529999999999999</v>
      </c>
      <c r="E729" s="145">
        <v>2.4E-2</v>
      </c>
      <c r="F729" s="145">
        <v>3.8E-3</v>
      </c>
      <c r="G729" s="146">
        <f t="shared" si="11"/>
        <v>3.0931999999999999</v>
      </c>
    </row>
    <row r="730" spans="1:7" x14ac:dyDescent="0.25">
      <c r="A730" s="143">
        <v>44592</v>
      </c>
      <c r="B730" s="144">
        <v>6</v>
      </c>
      <c r="C730" s="145">
        <v>1.4854000000000001</v>
      </c>
      <c r="D730" s="145">
        <v>0.73719999999999997</v>
      </c>
      <c r="E730" s="145">
        <v>2.4E-2</v>
      </c>
      <c r="F730" s="145">
        <v>0.18429999999999999</v>
      </c>
      <c r="G730" s="146">
        <f t="shared" si="11"/>
        <v>2.4308999999999998</v>
      </c>
    </row>
    <row r="731" spans="1:7" x14ac:dyDescent="0.25">
      <c r="A731" s="143">
        <v>44592</v>
      </c>
      <c r="B731" s="144">
        <v>7</v>
      </c>
      <c r="C731" s="145">
        <v>1.2461</v>
      </c>
      <c r="D731" s="145">
        <v>0.75759999999999905</v>
      </c>
      <c r="E731" s="145">
        <v>2.4E-2</v>
      </c>
      <c r="F731" s="145">
        <v>0.17879999999999999</v>
      </c>
      <c r="G731" s="146">
        <f t="shared" si="11"/>
        <v>2.2064999999999988</v>
      </c>
    </row>
    <row r="732" spans="1:7" x14ac:dyDescent="0.25">
      <c r="A732" s="143">
        <v>44592</v>
      </c>
      <c r="B732" s="144">
        <v>8</v>
      </c>
      <c r="C732" s="145">
        <v>2.9310999999999998</v>
      </c>
      <c r="D732" s="145">
        <v>0.59389999999999998</v>
      </c>
      <c r="E732" s="145">
        <v>2.4E-2</v>
      </c>
      <c r="F732" s="145">
        <v>6.1481000000000003</v>
      </c>
      <c r="G732" s="146">
        <f t="shared" si="11"/>
        <v>9.6971000000000007</v>
      </c>
    </row>
    <row r="733" spans="1:7" x14ac:dyDescent="0.25">
      <c r="A733" s="143">
        <v>44592</v>
      </c>
      <c r="B733" s="144">
        <v>9</v>
      </c>
      <c r="C733" s="145">
        <v>259.80549999999999</v>
      </c>
      <c r="D733" s="145">
        <v>3.2229000000000001</v>
      </c>
      <c r="E733" s="145">
        <v>47.396700000000003</v>
      </c>
      <c r="F733" s="145">
        <v>2133.4904000000001</v>
      </c>
      <c r="G733" s="146">
        <f t="shared" si="11"/>
        <v>2443.9155000000001</v>
      </c>
    </row>
    <row r="734" spans="1:7" x14ac:dyDescent="0.25">
      <c r="A734" s="143">
        <v>44592</v>
      </c>
      <c r="B734" s="144">
        <v>10</v>
      </c>
      <c r="C734" s="145">
        <v>4382.4607999999998</v>
      </c>
      <c r="D734" s="145">
        <v>27.0822</v>
      </c>
      <c r="E734" s="145">
        <v>274.71359999999999</v>
      </c>
      <c r="F734" s="145">
        <v>7862.8712999999998</v>
      </c>
      <c r="G734" s="146">
        <f t="shared" si="11"/>
        <v>12547.127899999999</v>
      </c>
    </row>
    <row r="735" spans="1:7" x14ac:dyDescent="0.25">
      <c r="A735" s="143">
        <v>44592</v>
      </c>
      <c r="B735" s="144">
        <v>11</v>
      </c>
      <c r="C735" s="145">
        <v>13641.823200000001</v>
      </c>
      <c r="D735" s="145">
        <v>82.000399999999999</v>
      </c>
      <c r="E735" s="145">
        <v>698.94470000000001</v>
      </c>
      <c r="F735" s="145">
        <v>11884.799199999999</v>
      </c>
      <c r="G735" s="146">
        <f t="shared" si="11"/>
        <v>26307.567500000001</v>
      </c>
    </row>
    <row r="736" spans="1:7" x14ac:dyDescent="0.25">
      <c r="A736" s="143">
        <v>44592</v>
      </c>
      <c r="B736" s="144">
        <v>12</v>
      </c>
      <c r="C736" s="145">
        <v>21004.090199999999</v>
      </c>
      <c r="D736" s="145">
        <v>121.5167</v>
      </c>
      <c r="E736" s="145">
        <v>1052.4067</v>
      </c>
      <c r="F736" s="145">
        <v>13831.713299999999</v>
      </c>
      <c r="G736" s="146">
        <f t="shared" si="11"/>
        <v>36009.726899999994</v>
      </c>
    </row>
    <row r="737" spans="1:7" x14ac:dyDescent="0.25">
      <c r="A737" s="143">
        <v>44592</v>
      </c>
      <c r="B737" s="144">
        <v>13</v>
      </c>
      <c r="C737" s="145">
        <v>25176.694200000002</v>
      </c>
      <c r="D737" s="145">
        <v>141.39279999999999</v>
      </c>
      <c r="E737" s="145">
        <v>1304.5205000000001</v>
      </c>
      <c r="F737" s="145">
        <v>15130.789199999999</v>
      </c>
      <c r="G737" s="146">
        <f t="shared" si="11"/>
        <v>41753.396699999998</v>
      </c>
    </row>
    <row r="738" spans="1:7" x14ac:dyDescent="0.25">
      <c r="A738" s="143">
        <v>44592</v>
      </c>
      <c r="B738" s="144">
        <v>14</v>
      </c>
      <c r="C738" s="145">
        <v>25419.163400000001</v>
      </c>
      <c r="D738" s="145">
        <v>146.17689999999999</v>
      </c>
      <c r="E738" s="145">
        <v>1272.7666999999999</v>
      </c>
      <c r="F738" s="145">
        <v>14948.7436</v>
      </c>
      <c r="G738" s="146">
        <f t="shared" si="11"/>
        <v>41786.850599999998</v>
      </c>
    </row>
    <row r="739" spans="1:7" x14ac:dyDescent="0.25">
      <c r="A739" s="143">
        <v>44592</v>
      </c>
      <c r="B739" s="144">
        <v>15</v>
      </c>
      <c r="C739" s="145">
        <v>21721.631399999998</v>
      </c>
      <c r="D739" s="145">
        <v>116.29170000000001</v>
      </c>
      <c r="E739" s="145">
        <v>1047.6774</v>
      </c>
      <c r="F739" s="145">
        <v>13639.4151</v>
      </c>
      <c r="G739" s="146">
        <f t="shared" si="11"/>
        <v>36525.015599999999</v>
      </c>
    </row>
    <row r="740" spans="1:7" x14ac:dyDescent="0.25">
      <c r="A740" s="143">
        <v>44592</v>
      </c>
      <c r="B740" s="144">
        <v>16</v>
      </c>
      <c r="C740" s="145">
        <v>11388.884700000001</v>
      </c>
      <c r="D740" s="145">
        <v>61.969700000000003</v>
      </c>
      <c r="E740" s="145">
        <v>636.46449999999902</v>
      </c>
      <c r="F740" s="145">
        <v>10954.7459</v>
      </c>
      <c r="G740" s="146">
        <f t="shared" si="11"/>
        <v>23042.0648</v>
      </c>
    </row>
    <row r="741" spans="1:7" x14ac:dyDescent="0.25">
      <c r="A741" s="143">
        <v>44592</v>
      </c>
      <c r="B741" s="144">
        <v>17</v>
      </c>
      <c r="C741" s="145">
        <v>2645.1531</v>
      </c>
      <c r="D741" s="145">
        <v>22.799199999999999</v>
      </c>
      <c r="E741" s="145">
        <v>300.981099999999</v>
      </c>
      <c r="F741" s="145">
        <v>6575.3801000000003</v>
      </c>
      <c r="G741" s="146">
        <f t="shared" si="11"/>
        <v>9544.3135000000002</v>
      </c>
    </row>
    <row r="742" spans="1:7" x14ac:dyDescent="0.25">
      <c r="A742" s="143">
        <v>44592</v>
      </c>
      <c r="B742" s="144">
        <v>18</v>
      </c>
      <c r="C742" s="145">
        <v>184.97909999999999</v>
      </c>
      <c r="D742" s="145">
        <v>3.1844999999999999</v>
      </c>
      <c r="E742" s="145">
        <v>122.923499999999</v>
      </c>
      <c r="F742" s="145">
        <v>1852.8136</v>
      </c>
      <c r="G742" s="146">
        <f t="shared" si="11"/>
        <v>2163.9006999999988</v>
      </c>
    </row>
    <row r="743" spans="1:7" x14ac:dyDescent="0.25">
      <c r="A743" s="143">
        <v>44592</v>
      </c>
      <c r="B743" s="144">
        <v>19</v>
      </c>
      <c r="C743" s="145">
        <v>4.4671000000000003</v>
      </c>
      <c r="D743" s="145">
        <v>0.96250000000000002</v>
      </c>
      <c r="E743" s="145">
        <v>2.4E-2</v>
      </c>
      <c r="F743" s="145">
        <v>0.18429999999999999</v>
      </c>
      <c r="G743" s="146">
        <f t="shared" si="11"/>
        <v>5.637900000000001</v>
      </c>
    </row>
    <row r="744" spans="1:7" x14ac:dyDescent="0.25">
      <c r="A744" s="143">
        <v>44592</v>
      </c>
      <c r="B744" s="144">
        <v>20</v>
      </c>
      <c r="C744" s="145">
        <v>1.4343999999999999</v>
      </c>
      <c r="D744" s="145">
        <v>0.73719999999999997</v>
      </c>
      <c r="E744" s="145">
        <v>2.4E-2</v>
      </c>
      <c r="F744" s="145">
        <v>0.1638</v>
      </c>
      <c r="G744" s="146">
        <f t="shared" si="11"/>
        <v>2.3593999999999999</v>
      </c>
    </row>
    <row r="745" spans="1:7" x14ac:dyDescent="0.25">
      <c r="A745" s="143">
        <v>44592</v>
      </c>
      <c r="B745" s="144">
        <v>21</v>
      </c>
      <c r="C745" s="145">
        <v>1.2854000000000001</v>
      </c>
      <c r="D745" s="145">
        <v>0.75759999999999905</v>
      </c>
      <c r="E745" s="145">
        <v>2.4E-2</v>
      </c>
      <c r="F745" s="145">
        <v>0.18429999999999999</v>
      </c>
      <c r="G745" s="146">
        <f t="shared" si="11"/>
        <v>2.2512999999999992</v>
      </c>
    </row>
    <row r="746" spans="1:7" x14ac:dyDescent="0.25">
      <c r="A746" s="143">
        <v>44592</v>
      </c>
      <c r="B746" s="144">
        <v>22</v>
      </c>
      <c r="C746" s="145">
        <v>1.3544</v>
      </c>
      <c r="D746" s="145">
        <v>0.81920000000000004</v>
      </c>
      <c r="E746" s="145">
        <v>2.4E-2</v>
      </c>
      <c r="F746" s="145">
        <v>0.1638</v>
      </c>
      <c r="G746" s="146">
        <f t="shared" si="11"/>
        <v>2.3614000000000002</v>
      </c>
    </row>
    <row r="747" spans="1:7" x14ac:dyDescent="0.25">
      <c r="A747" s="143">
        <v>44592</v>
      </c>
      <c r="B747" s="144">
        <v>23</v>
      </c>
      <c r="C747" s="145">
        <v>1.1244000000000001</v>
      </c>
      <c r="D747" s="145">
        <v>0.7782</v>
      </c>
      <c r="E747" s="145">
        <v>2.4E-2</v>
      </c>
      <c r="F747" s="145">
        <v>0.18429999999999999</v>
      </c>
      <c r="G747" s="146">
        <f t="shared" si="11"/>
        <v>2.1109</v>
      </c>
    </row>
    <row r="748" spans="1:7" x14ac:dyDescent="0.25">
      <c r="A748" s="143">
        <v>44592</v>
      </c>
      <c r="B748" s="144">
        <v>24</v>
      </c>
      <c r="C748" s="145">
        <v>0.26539999999999903</v>
      </c>
      <c r="D748" s="145">
        <v>0.73719999999999997</v>
      </c>
      <c r="E748" s="145">
        <v>2.4E-2</v>
      </c>
      <c r="F748" s="145">
        <v>0.1638</v>
      </c>
      <c r="G748" s="146">
        <f t="shared" si="11"/>
        <v>1.190399999999999</v>
      </c>
    </row>
    <row r="749" spans="1:7" x14ac:dyDescent="0.25">
      <c r="A749" s="143">
        <v>44593</v>
      </c>
      <c r="B749" s="144">
        <v>1</v>
      </c>
      <c r="C749" s="145">
        <v>7.0054999999999996</v>
      </c>
      <c r="D749" s="145">
        <v>0.77810000000000001</v>
      </c>
      <c r="E749" s="145">
        <v>2.4E-2</v>
      </c>
      <c r="F749" s="145">
        <v>0.18429999999999999</v>
      </c>
      <c r="G749" s="146">
        <f t="shared" si="11"/>
        <v>7.9919000000000002</v>
      </c>
    </row>
    <row r="750" spans="1:7" x14ac:dyDescent="0.25">
      <c r="A750" s="143">
        <v>44593</v>
      </c>
      <c r="B750" s="144">
        <v>2</v>
      </c>
      <c r="C750" s="145">
        <v>7.1044999999999998</v>
      </c>
      <c r="D750" s="145">
        <v>0.63480000000000003</v>
      </c>
      <c r="E750" s="145">
        <v>2.4E-2</v>
      </c>
      <c r="F750" s="145">
        <v>0.18429999999999999</v>
      </c>
      <c r="G750" s="146">
        <f t="shared" si="11"/>
        <v>7.9476000000000004</v>
      </c>
    </row>
    <row r="751" spans="1:7" x14ac:dyDescent="0.25">
      <c r="A751" s="143">
        <v>44593</v>
      </c>
      <c r="B751" s="144">
        <v>3</v>
      </c>
      <c r="C751" s="145">
        <v>7.2614999999999998</v>
      </c>
      <c r="D751" s="145">
        <v>0.63480000000000003</v>
      </c>
      <c r="E751" s="145">
        <v>2.4E-2</v>
      </c>
      <c r="F751" s="145">
        <v>0.18429999999999999</v>
      </c>
      <c r="G751" s="146">
        <f t="shared" si="11"/>
        <v>8.1045999999999996</v>
      </c>
    </row>
    <row r="752" spans="1:7" x14ac:dyDescent="0.25">
      <c r="A752" s="143">
        <v>44593</v>
      </c>
      <c r="B752" s="144">
        <v>4</v>
      </c>
      <c r="C752" s="145">
        <v>1.7936000000000001</v>
      </c>
      <c r="D752" s="145">
        <v>0.75759999999999905</v>
      </c>
      <c r="E752" s="145">
        <v>2.4E-2</v>
      </c>
      <c r="F752" s="145">
        <v>0.1638</v>
      </c>
      <c r="G752" s="146">
        <f t="shared" si="11"/>
        <v>2.7389999999999994</v>
      </c>
    </row>
    <row r="753" spans="1:7" x14ac:dyDescent="0.25">
      <c r="A753" s="143">
        <v>44593</v>
      </c>
      <c r="B753" s="144">
        <v>5</v>
      </c>
      <c r="C753" s="145">
        <v>1.7416</v>
      </c>
      <c r="D753" s="145">
        <v>0.71679999999999999</v>
      </c>
      <c r="E753" s="145">
        <v>2.4E-2</v>
      </c>
      <c r="F753" s="145">
        <v>2.4299999999999999E-2</v>
      </c>
      <c r="G753" s="146">
        <f t="shared" si="11"/>
        <v>2.5067000000000004</v>
      </c>
    </row>
    <row r="754" spans="1:7" x14ac:dyDescent="0.25">
      <c r="A754" s="143">
        <v>44593</v>
      </c>
      <c r="B754" s="144">
        <v>6</v>
      </c>
      <c r="C754" s="145">
        <v>2.0575999999999999</v>
      </c>
      <c r="D754" s="145">
        <v>0.67579999999999996</v>
      </c>
      <c r="E754" s="145">
        <v>2.4E-2</v>
      </c>
      <c r="F754" s="145">
        <v>0.1638</v>
      </c>
      <c r="G754" s="146">
        <f t="shared" si="11"/>
        <v>2.9211999999999998</v>
      </c>
    </row>
    <row r="755" spans="1:7" x14ac:dyDescent="0.25">
      <c r="A755" s="143">
        <v>44593</v>
      </c>
      <c r="B755" s="144">
        <v>7</v>
      </c>
      <c r="C755" s="145">
        <v>1.9046000000000001</v>
      </c>
      <c r="D755" s="145">
        <v>0.73719999999999997</v>
      </c>
      <c r="E755" s="145">
        <v>2.4E-2</v>
      </c>
      <c r="F755" s="145">
        <v>0.18429999999999999</v>
      </c>
      <c r="G755" s="146">
        <f t="shared" si="11"/>
        <v>2.8500999999999999</v>
      </c>
    </row>
    <row r="756" spans="1:7" x14ac:dyDescent="0.25">
      <c r="A756" s="143">
        <v>44593</v>
      </c>
      <c r="B756" s="144">
        <v>8</v>
      </c>
      <c r="C756" s="145">
        <v>0.28749999999999998</v>
      </c>
      <c r="D756" s="145">
        <v>0.53239999999999998</v>
      </c>
      <c r="E756" s="145">
        <v>2.4E-2</v>
      </c>
      <c r="F756" s="145">
        <v>12.897600000000001</v>
      </c>
      <c r="G756" s="146">
        <f t="shared" si="11"/>
        <v>13.7415</v>
      </c>
    </row>
    <row r="757" spans="1:7" x14ac:dyDescent="0.25">
      <c r="A757" s="143">
        <v>44593</v>
      </c>
      <c r="B757" s="144">
        <v>9</v>
      </c>
      <c r="C757" s="145">
        <v>382.66140000000001</v>
      </c>
      <c r="D757" s="145">
        <v>4.101</v>
      </c>
      <c r="E757" s="145">
        <v>158.04669999999999</v>
      </c>
      <c r="F757" s="145">
        <v>2368.3933999999999</v>
      </c>
      <c r="G757" s="146">
        <f t="shared" si="11"/>
        <v>2913.2024999999999</v>
      </c>
    </row>
    <row r="758" spans="1:7" x14ac:dyDescent="0.25">
      <c r="A758" s="143">
        <v>44593</v>
      </c>
      <c r="B758" s="144">
        <v>10</v>
      </c>
      <c r="C758" s="145">
        <v>2836.6161000000002</v>
      </c>
      <c r="D758" s="145">
        <v>28.182300000000001</v>
      </c>
      <c r="E758" s="145">
        <v>424.23750000000001</v>
      </c>
      <c r="F758" s="145">
        <v>6508.7753999999904</v>
      </c>
      <c r="G758" s="146">
        <f t="shared" si="11"/>
        <v>9797.8112999999903</v>
      </c>
    </row>
    <row r="759" spans="1:7" x14ac:dyDescent="0.25">
      <c r="A759" s="143">
        <v>44593</v>
      </c>
      <c r="B759" s="144">
        <v>11</v>
      </c>
      <c r="C759" s="145">
        <v>7989.9197000000004</v>
      </c>
      <c r="D759" s="145">
        <v>63.104199999999999</v>
      </c>
      <c r="E759" s="145">
        <v>633.51260000000002</v>
      </c>
      <c r="F759" s="145">
        <v>7755.2959000000001</v>
      </c>
      <c r="G759" s="146">
        <f t="shared" si="11"/>
        <v>16441.832399999999</v>
      </c>
    </row>
    <row r="760" spans="1:7" x14ac:dyDescent="0.25">
      <c r="A760" s="143">
        <v>44593</v>
      </c>
      <c r="B760" s="144">
        <v>12</v>
      </c>
      <c r="C760" s="145">
        <v>11583.3424</v>
      </c>
      <c r="D760" s="145">
        <v>75.096500000000006</v>
      </c>
      <c r="E760" s="145">
        <v>999.6019</v>
      </c>
      <c r="F760" s="145">
        <v>10058.6788</v>
      </c>
      <c r="G760" s="146">
        <f t="shared" si="11"/>
        <v>22716.719599999997</v>
      </c>
    </row>
    <row r="761" spans="1:7" x14ac:dyDescent="0.25">
      <c r="A761" s="143">
        <v>44593</v>
      </c>
      <c r="B761" s="144">
        <v>13</v>
      </c>
      <c r="C761" s="145">
        <v>13454.3768</v>
      </c>
      <c r="D761" s="145">
        <v>72.249399999999994</v>
      </c>
      <c r="E761" s="145">
        <v>960.44330000000002</v>
      </c>
      <c r="F761" s="145">
        <v>10597.8624</v>
      </c>
      <c r="G761" s="146">
        <f t="shared" si="11"/>
        <v>25084.931900000003</v>
      </c>
    </row>
    <row r="762" spans="1:7" x14ac:dyDescent="0.25">
      <c r="A762" s="143">
        <v>44593</v>
      </c>
      <c r="B762" s="144">
        <v>14</v>
      </c>
      <c r="C762" s="145">
        <v>11844.080900000001</v>
      </c>
      <c r="D762" s="145">
        <v>63.8307</v>
      </c>
      <c r="E762" s="145">
        <v>868.0711</v>
      </c>
      <c r="F762" s="145">
        <v>10268.1505</v>
      </c>
      <c r="G762" s="146">
        <f t="shared" si="11"/>
        <v>23044.1332</v>
      </c>
    </row>
    <row r="763" spans="1:7" x14ac:dyDescent="0.25">
      <c r="A763" s="143">
        <v>44593</v>
      </c>
      <c r="B763" s="144">
        <v>15</v>
      </c>
      <c r="C763" s="145">
        <v>6854.7390999999998</v>
      </c>
      <c r="D763" s="145">
        <v>48.038199999999897</v>
      </c>
      <c r="E763" s="145">
        <v>704.04039999999998</v>
      </c>
      <c r="F763" s="145">
        <v>9589.4220000000005</v>
      </c>
      <c r="G763" s="146">
        <f t="shared" si="11"/>
        <v>17196.239699999998</v>
      </c>
    </row>
    <row r="764" spans="1:7" x14ac:dyDescent="0.25">
      <c r="A764" s="143">
        <v>44593</v>
      </c>
      <c r="B764" s="144">
        <v>16</v>
      </c>
      <c r="C764" s="145">
        <v>3858.6558</v>
      </c>
      <c r="D764" s="145">
        <v>31.3855</v>
      </c>
      <c r="E764" s="145">
        <v>413.20859999999999</v>
      </c>
      <c r="F764" s="145">
        <v>7984.16</v>
      </c>
      <c r="G764" s="146">
        <f t="shared" si="11"/>
        <v>12287.409899999999</v>
      </c>
    </row>
    <row r="765" spans="1:7" x14ac:dyDescent="0.25">
      <c r="A765" s="143">
        <v>44593</v>
      </c>
      <c r="B765" s="144">
        <v>17</v>
      </c>
      <c r="C765" s="145">
        <v>1592.0063</v>
      </c>
      <c r="D765" s="145">
        <v>11.2997</v>
      </c>
      <c r="E765" s="145">
        <v>188.66219999999899</v>
      </c>
      <c r="F765" s="145">
        <v>4409.6031999999996</v>
      </c>
      <c r="G765" s="146">
        <f t="shared" si="11"/>
        <v>6201.5713999999989</v>
      </c>
    </row>
    <row r="766" spans="1:7" x14ac:dyDescent="0.25">
      <c r="A766" s="143">
        <v>44593</v>
      </c>
      <c r="B766" s="144">
        <v>18</v>
      </c>
      <c r="C766" s="145">
        <v>33.281500000000001</v>
      </c>
      <c r="D766" s="145">
        <v>1.8867</v>
      </c>
      <c r="E766" s="145">
        <v>4.4277999999999897</v>
      </c>
      <c r="F766" s="145">
        <v>638.64459999999997</v>
      </c>
      <c r="G766" s="146">
        <f t="shared" si="11"/>
        <v>678.24059999999997</v>
      </c>
    </row>
    <row r="767" spans="1:7" x14ac:dyDescent="0.25">
      <c r="A767" s="143">
        <v>44593</v>
      </c>
      <c r="B767" s="144">
        <v>19</v>
      </c>
      <c r="C767" s="145">
        <v>4.3125</v>
      </c>
      <c r="D767" s="145">
        <v>0.6552</v>
      </c>
      <c r="E767" s="145">
        <v>0.224</v>
      </c>
      <c r="F767" s="145">
        <v>0.18429999999999999</v>
      </c>
      <c r="G767" s="146">
        <f t="shared" si="11"/>
        <v>5.3760000000000003</v>
      </c>
    </row>
    <row r="768" spans="1:7" x14ac:dyDescent="0.25">
      <c r="A768" s="143">
        <v>44593</v>
      </c>
      <c r="B768" s="144">
        <v>20</v>
      </c>
      <c r="C768" s="145">
        <v>0.6875</v>
      </c>
      <c r="D768" s="145">
        <v>0.53239999999999998</v>
      </c>
      <c r="E768" s="145">
        <v>0.03</v>
      </c>
      <c r="F768" s="145">
        <v>0.18429999999999999</v>
      </c>
      <c r="G768" s="146">
        <f t="shared" si="11"/>
        <v>1.4341999999999999</v>
      </c>
    </row>
    <row r="769" spans="1:7" x14ac:dyDescent="0.25">
      <c r="A769" s="143">
        <v>44593</v>
      </c>
      <c r="B769" s="144">
        <v>21</v>
      </c>
      <c r="C769" s="145">
        <v>0.91049999999999998</v>
      </c>
      <c r="D769" s="145">
        <v>0.53239999999999998</v>
      </c>
      <c r="E769" s="145">
        <v>2.4E-2</v>
      </c>
      <c r="F769" s="145">
        <v>0.18099999999999999</v>
      </c>
      <c r="G769" s="146">
        <f t="shared" si="11"/>
        <v>1.6478999999999999</v>
      </c>
    </row>
    <row r="770" spans="1:7" x14ac:dyDescent="0.25">
      <c r="A770" s="143">
        <v>44593</v>
      </c>
      <c r="B770" s="144">
        <v>22</v>
      </c>
      <c r="C770" s="145">
        <v>1.6715</v>
      </c>
      <c r="D770" s="145">
        <v>0.51170000000000004</v>
      </c>
      <c r="E770" s="145">
        <v>0.03</v>
      </c>
      <c r="F770" s="145">
        <v>0.18429999999999999</v>
      </c>
      <c r="G770" s="146">
        <f t="shared" si="11"/>
        <v>2.3975</v>
      </c>
    </row>
    <row r="771" spans="1:7" x14ac:dyDescent="0.25">
      <c r="A771" s="143">
        <v>44593</v>
      </c>
      <c r="B771" s="144">
        <v>23</v>
      </c>
      <c r="C771" s="145">
        <v>1.5534999999999899</v>
      </c>
      <c r="D771" s="145">
        <v>0.61429999999999996</v>
      </c>
      <c r="E771" s="145">
        <v>2.4E-2</v>
      </c>
      <c r="F771" s="145">
        <v>0.1731</v>
      </c>
      <c r="G771" s="146">
        <f t="shared" si="11"/>
        <v>2.3648999999999898</v>
      </c>
    </row>
    <row r="772" spans="1:7" x14ac:dyDescent="0.25">
      <c r="A772" s="143">
        <v>44593</v>
      </c>
      <c r="B772" s="144">
        <v>24</v>
      </c>
      <c r="C772" s="145">
        <v>1.2344999999999999</v>
      </c>
      <c r="D772" s="145">
        <v>0.51200000000000001</v>
      </c>
      <c r="E772" s="145">
        <v>0.03</v>
      </c>
      <c r="F772" s="145">
        <v>0.18429999999999999</v>
      </c>
      <c r="G772" s="146">
        <f t="shared" si="11"/>
        <v>1.9607999999999999</v>
      </c>
    </row>
    <row r="773" spans="1:7" x14ac:dyDescent="0.25">
      <c r="A773" s="143">
        <v>44594</v>
      </c>
      <c r="B773" s="144">
        <v>1</v>
      </c>
      <c r="C773" s="145">
        <v>8.2622999999999998</v>
      </c>
      <c r="D773" s="145">
        <v>0.34810000000000002</v>
      </c>
      <c r="E773" s="145">
        <v>2.4E-2</v>
      </c>
      <c r="F773" s="145">
        <v>0.1638</v>
      </c>
      <c r="G773" s="146">
        <f t="shared" si="11"/>
        <v>8.7981999999999996</v>
      </c>
    </row>
    <row r="774" spans="1:7" x14ac:dyDescent="0.25">
      <c r="A774" s="143">
        <v>44594</v>
      </c>
      <c r="B774" s="144">
        <v>2</v>
      </c>
      <c r="C774" s="145">
        <v>8.0702999999999996</v>
      </c>
      <c r="D774" s="145">
        <v>0.40949999999999998</v>
      </c>
      <c r="E774" s="145">
        <v>0.03</v>
      </c>
      <c r="F774" s="145">
        <v>0.18429999999999999</v>
      </c>
      <c r="G774" s="146">
        <f t="shared" ref="G774:G837" si="12">+SUM(C774:F774)</f>
        <v>8.6940999999999988</v>
      </c>
    </row>
    <row r="775" spans="1:7" x14ac:dyDescent="0.25">
      <c r="A775" s="143">
        <v>44594</v>
      </c>
      <c r="B775" s="144">
        <v>3</v>
      </c>
      <c r="C775" s="145">
        <v>8.6333000000000002</v>
      </c>
      <c r="D775" s="145">
        <v>0.40960000000000002</v>
      </c>
      <c r="E775" s="145">
        <v>2.4E-2</v>
      </c>
      <c r="F775" s="145">
        <v>0.19719999999999999</v>
      </c>
      <c r="G775" s="146">
        <f t="shared" si="12"/>
        <v>9.2640999999999991</v>
      </c>
    </row>
    <row r="776" spans="1:7" x14ac:dyDescent="0.25">
      <c r="A776" s="143">
        <v>44594</v>
      </c>
      <c r="B776" s="144">
        <v>4</v>
      </c>
      <c r="C776" s="145">
        <v>2.36919999999999</v>
      </c>
      <c r="D776" s="145">
        <v>0.40960000000000002</v>
      </c>
      <c r="E776" s="145">
        <v>0.03</v>
      </c>
      <c r="F776" s="145">
        <v>5.7999999999999996E-3</v>
      </c>
      <c r="G776" s="146">
        <f t="shared" si="12"/>
        <v>2.8145999999999898</v>
      </c>
    </row>
    <row r="777" spans="1:7" x14ac:dyDescent="0.25">
      <c r="A777" s="143">
        <v>44594</v>
      </c>
      <c r="B777" s="144">
        <v>5</v>
      </c>
      <c r="C777" s="145">
        <v>2.6661999999999999</v>
      </c>
      <c r="D777" s="145">
        <v>0.36859999999999998</v>
      </c>
      <c r="E777" s="145">
        <v>0.26479999999999998</v>
      </c>
      <c r="F777" s="145">
        <v>0.18429999999999999</v>
      </c>
      <c r="G777" s="146">
        <f t="shared" si="12"/>
        <v>3.4838999999999998</v>
      </c>
    </row>
    <row r="778" spans="1:7" x14ac:dyDescent="0.25">
      <c r="A778" s="143">
        <v>44594</v>
      </c>
      <c r="B778" s="144">
        <v>6</v>
      </c>
      <c r="C778" s="145">
        <v>2.5072000000000001</v>
      </c>
      <c r="D778" s="145">
        <v>0.36849999999999999</v>
      </c>
      <c r="E778" s="145">
        <v>0.03</v>
      </c>
      <c r="F778" s="145">
        <v>0.18429999999999999</v>
      </c>
      <c r="G778" s="146">
        <f t="shared" si="12"/>
        <v>3.09</v>
      </c>
    </row>
    <row r="779" spans="1:7" x14ac:dyDescent="0.25">
      <c r="A779" s="143">
        <v>44594</v>
      </c>
      <c r="B779" s="144">
        <v>7</v>
      </c>
      <c r="C779" s="145">
        <v>2.4291999999999998</v>
      </c>
      <c r="D779" s="145">
        <v>0.34810000000000002</v>
      </c>
      <c r="E779" s="145">
        <v>2.4E-2</v>
      </c>
      <c r="F779" s="145">
        <v>0.1638</v>
      </c>
      <c r="G779" s="146">
        <f t="shared" si="12"/>
        <v>2.9651000000000001</v>
      </c>
    </row>
    <row r="780" spans="1:7" x14ac:dyDescent="0.25">
      <c r="A780" s="143">
        <v>44594</v>
      </c>
      <c r="B780" s="144">
        <v>8</v>
      </c>
      <c r="C780" s="145">
        <v>1.9561999999999999</v>
      </c>
      <c r="D780" s="145">
        <v>0.22520000000000001</v>
      </c>
      <c r="E780" s="145">
        <v>0.03</v>
      </c>
      <c r="F780" s="145">
        <v>6.9768999999999997</v>
      </c>
      <c r="G780" s="146">
        <f t="shared" si="12"/>
        <v>9.1882999999999999</v>
      </c>
    </row>
    <row r="781" spans="1:7" x14ac:dyDescent="0.25">
      <c r="A781" s="143">
        <v>44594</v>
      </c>
      <c r="B781" s="144">
        <v>9</v>
      </c>
      <c r="C781" s="145">
        <v>541.15170000000001</v>
      </c>
      <c r="D781" s="145">
        <v>3.9371999999999998</v>
      </c>
      <c r="E781" s="145">
        <v>24.1631</v>
      </c>
      <c r="F781" s="145">
        <v>1492.6963000000001</v>
      </c>
      <c r="G781" s="146">
        <f t="shared" si="12"/>
        <v>2061.9483</v>
      </c>
    </row>
    <row r="782" spans="1:7" x14ac:dyDescent="0.25">
      <c r="A782" s="143">
        <v>44594</v>
      </c>
      <c r="B782" s="144">
        <v>10</v>
      </c>
      <c r="C782" s="145">
        <v>5455.2875000000004</v>
      </c>
      <c r="D782" s="145">
        <v>29.096800000000002</v>
      </c>
      <c r="E782" s="145">
        <v>248.6189</v>
      </c>
      <c r="F782" s="145">
        <v>5098.8716000000004</v>
      </c>
      <c r="G782" s="146">
        <f t="shared" si="12"/>
        <v>10831.874800000001</v>
      </c>
    </row>
    <row r="783" spans="1:7" x14ac:dyDescent="0.25">
      <c r="A783" s="143">
        <v>44594</v>
      </c>
      <c r="B783" s="144">
        <v>11</v>
      </c>
      <c r="C783" s="145">
        <v>12187.421700000001</v>
      </c>
      <c r="D783" s="145">
        <v>64.995000000000005</v>
      </c>
      <c r="E783" s="145">
        <v>756.81880000000001</v>
      </c>
      <c r="F783" s="145">
        <v>8808.2597000000005</v>
      </c>
      <c r="G783" s="146">
        <f t="shared" si="12"/>
        <v>21817.495200000005</v>
      </c>
    </row>
    <row r="784" spans="1:7" x14ac:dyDescent="0.25">
      <c r="A784" s="143">
        <v>44594</v>
      </c>
      <c r="B784" s="144">
        <v>12</v>
      </c>
      <c r="C784" s="145">
        <v>17962.9938</v>
      </c>
      <c r="D784" s="145">
        <v>100.6905</v>
      </c>
      <c r="E784" s="145">
        <v>1093.6785</v>
      </c>
      <c r="F784" s="145">
        <v>11247.286</v>
      </c>
      <c r="G784" s="146">
        <f t="shared" si="12"/>
        <v>30404.648800000003</v>
      </c>
    </row>
    <row r="785" spans="1:7" x14ac:dyDescent="0.25">
      <c r="A785" s="143">
        <v>44594</v>
      </c>
      <c r="B785" s="144">
        <v>13</v>
      </c>
      <c r="C785" s="145">
        <v>23078.393700000001</v>
      </c>
      <c r="D785" s="145">
        <v>126.7508</v>
      </c>
      <c r="E785" s="145">
        <v>1250.0542</v>
      </c>
      <c r="F785" s="145">
        <v>12284.578299999999</v>
      </c>
      <c r="G785" s="146">
        <f t="shared" si="12"/>
        <v>36739.777000000002</v>
      </c>
    </row>
    <row r="786" spans="1:7" x14ac:dyDescent="0.25">
      <c r="A786" s="143">
        <v>44594</v>
      </c>
      <c r="B786" s="144">
        <v>14</v>
      </c>
      <c r="C786" s="145">
        <v>22838.133999999998</v>
      </c>
      <c r="D786" s="145">
        <v>118.63500000000001</v>
      </c>
      <c r="E786" s="145">
        <v>1198.7180000000001</v>
      </c>
      <c r="F786" s="145">
        <v>12262.6445</v>
      </c>
      <c r="G786" s="146">
        <f t="shared" si="12"/>
        <v>36418.131499999996</v>
      </c>
    </row>
    <row r="787" spans="1:7" x14ac:dyDescent="0.25">
      <c r="A787" s="143">
        <v>44594</v>
      </c>
      <c r="B787" s="144">
        <v>15</v>
      </c>
      <c r="C787" s="145">
        <v>16987.5504</v>
      </c>
      <c r="D787" s="145">
        <v>88.408500000000004</v>
      </c>
      <c r="E787" s="145">
        <v>954.41920000000005</v>
      </c>
      <c r="F787" s="145">
        <v>11766.891600000001</v>
      </c>
      <c r="G787" s="146">
        <f t="shared" si="12"/>
        <v>29797.269700000004</v>
      </c>
    </row>
    <row r="788" spans="1:7" x14ac:dyDescent="0.25">
      <c r="A788" s="143">
        <v>44594</v>
      </c>
      <c r="B788" s="144">
        <v>16</v>
      </c>
      <c r="C788" s="145">
        <v>14026.91</v>
      </c>
      <c r="D788" s="145">
        <v>66.144999999999996</v>
      </c>
      <c r="E788" s="145">
        <v>801.72429999999997</v>
      </c>
      <c r="F788" s="145">
        <v>10932.654200000001</v>
      </c>
      <c r="G788" s="146">
        <f t="shared" si="12"/>
        <v>25827.433499999999</v>
      </c>
    </row>
    <row r="789" spans="1:7" x14ac:dyDescent="0.25">
      <c r="A789" s="143">
        <v>44594</v>
      </c>
      <c r="B789" s="144">
        <v>17</v>
      </c>
      <c r="C789" s="145">
        <v>2488.5171999999998</v>
      </c>
      <c r="D789" s="145">
        <v>18.7775</v>
      </c>
      <c r="E789" s="145">
        <v>297.3279</v>
      </c>
      <c r="F789" s="145">
        <v>5092.3269</v>
      </c>
      <c r="G789" s="146">
        <f t="shared" si="12"/>
        <v>7896.9494999999997</v>
      </c>
    </row>
    <row r="790" spans="1:7" x14ac:dyDescent="0.25">
      <c r="A790" s="143">
        <v>44594</v>
      </c>
      <c r="B790" s="144">
        <v>18</v>
      </c>
      <c r="C790" s="145">
        <v>135.40549999999999</v>
      </c>
      <c r="D790" s="145">
        <v>2.798</v>
      </c>
      <c r="E790" s="145">
        <v>12.600300000000001</v>
      </c>
      <c r="F790" s="145">
        <v>478.7029</v>
      </c>
      <c r="G790" s="146">
        <f t="shared" si="12"/>
        <v>629.50670000000002</v>
      </c>
    </row>
    <row r="791" spans="1:7" x14ac:dyDescent="0.25">
      <c r="A791" s="143">
        <v>44594</v>
      </c>
      <c r="B791" s="144">
        <v>19</v>
      </c>
      <c r="C791" s="145">
        <v>4.2995000000000001</v>
      </c>
      <c r="D791" s="145">
        <v>0.49149999999999999</v>
      </c>
      <c r="E791" s="145">
        <v>0.03</v>
      </c>
      <c r="F791" s="145">
        <v>1.3344</v>
      </c>
      <c r="G791" s="146">
        <f t="shared" si="12"/>
        <v>6.1554000000000002</v>
      </c>
    </row>
    <row r="792" spans="1:7" x14ac:dyDescent="0.25">
      <c r="A792" s="143">
        <v>44594</v>
      </c>
      <c r="B792" s="144">
        <v>20</v>
      </c>
      <c r="C792" s="145">
        <v>0.69889999999999997</v>
      </c>
      <c r="D792" s="145">
        <v>0.40949999999999998</v>
      </c>
      <c r="E792" s="145">
        <v>2.4E-2</v>
      </c>
      <c r="F792" s="145">
        <v>0.18429999999999999</v>
      </c>
      <c r="G792" s="146">
        <f t="shared" si="12"/>
        <v>1.3167</v>
      </c>
    </row>
    <row r="793" spans="1:7" x14ac:dyDescent="0.25">
      <c r="A793" s="143">
        <v>44594</v>
      </c>
      <c r="B793" s="144">
        <v>21</v>
      </c>
      <c r="C793" s="145">
        <v>0.76390000000000002</v>
      </c>
      <c r="D793" s="145">
        <v>0.45040000000000002</v>
      </c>
      <c r="E793" s="145">
        <v>0.03</v>
      </c>
      <c r="F793" s="145">
        <v>0.1638</v>
      </c>
      <c r="G793" s="146">
        <f t="shared" si="12"/>
        <v>1.4081000000000001</v>
      </c>
    </row>
    <row r="794" spans="1:7" x14ac:dyDescent="0.25">
      <c r="A794" s="143">
        <v>44594</v>
      </c>
      <c r="B794" s="144">
        <v>22</v>
      </c>
      <c r="C794" s="145">
        <v>1.0299</v>
      </c>
      <c r="D794" s="145">
        <v>0.43</v>
      </c>
      <c r="E794" s="145">
        <v>2.4E-2</v>
      </c>
      <c r="F794" s="145">
        <v>0.1852</v>
      </c>
      <c r="G794" s="146">
        <f t="shared" si="12"/>
        <v>1.6691</v>
      </c>
    </row>
    <row r="795" spans="1:7" x14ac:dyDescent="0.25">
      <c r="A795" s="143">
        <v>44594</v>
      </c>
      <c r="B795" s="144">
        <v>23</v>
      </c>
      <c r="C795" s="145">
        <v>2.0669</v>
      </c>
      <c r="D795" s="145">
        <v>0.45050000000000001</v>
      </c>
      <c r="E795" s="145">
        <v>0.03</v>
      </c>
      <c r="F795" s="145">
        <v>0.19039999999999899</v>
      </c>
      <c r="G795" s="146">
        <f t="shared" si="12"/>
        <v>2.7377999999999987</v>
      </c>
    </row>
    <row r="796" spans="1:7" x14ac:dyDescent="0.25">
      <c r="A796" s="143">
        <v>44594</v>
      </c>
      <c r="B796" s="144">
        <v>24</v>
      </c>
      <c r="C796" s="145">
        <v>0.85489999999999999</v>
      </c>
      <c r="D796" s="145">
        <v>0.43</v>
      </c>
      <c r="E796" s="145">
        <v>4.0099999999999997E-2</v>
      </c>
      <c r="F796" s="145">
        <v>0.1923</v>
      </c>
      <c r="G796" s="146">
        <f t="shared" si="12"/>
        <v>1.5172999999999999</v>
      </c>
    </row>
    <row r="797" spans="1:7" x14ac:dyDescent="0.25">
      <c r="A797" s="143">
        <v>44595</v>
      </c>
      <c r="B797" s="144">
        <v>1</v>
      </c>
      <c r="C797" s="145">
        <v>3.6966000000000001</v>
      </c>
      <c r="D797" s="145">
        <v>0.43</v>
      </c>
      <c r="E797" s="145">
        <v>0.03</v>
      </c>
      <c r="F797" s="145">
        <v>0.1638</v>
      </c>
      <c r="G797" s="146">
        <f t="shared" si="12"/>
        <v>4.3204000000000002</v>
      </c>
    </row>
    <row r="798" spans="1:7" x14ac:dyDescent="0.25">
      <c r="A798" s="143">
        <v>44595</v>
      </c>
      <c r="B798" s="144">
        <v>2</v>
      </c>
      <c r="C798" s="145">
        <v>3.1265999999999998</v>
      </c>
      <c r="D798" s="145">
        <v>0.43</v>
      </c>
      <c r="E798" s="145">
        <v>2.4E-2</v>
      </c>
      <c r="F798" s="145">
        <v>0.18429999999999999</v>
      </c>
      <c r="G798" s="146">
        <f t="shared" si="12"/>
        <v>3.7648999999999999</v>
      </c>
    </row>
    <row r="799" spans="1:7" x14ac:dyDescent="0.25">
      <c r="A799" s="143">
        <v>44595</v>
      </c>
      <c r="B799" s="144">
        <v>3</v>
      </c>
      <c r="C799" s="145">
        <v>3.2486000000000002</v>
      </c>
      <c r="D799" s="145">
        <v>0.43</v>
      </c>
      <c r="E799" s="145">
        <v>0.03</v>
      </c>
      <c r="F799" s="145">
        <v>0.1638</v>
      </c>
      <c r="G799" s="146">
        <f t="shared" si="12"/>
        <v>3.8724000000000003</v>
      </c>
    </row>
    <row r="800" spans="1:7" x14ac:dyDescent="0.25">
      <c r="A800" s="143">
        <v>44595</v>
      </c>
      <c r="B800" s="144">
        <v>4</v>
      </c>
      <c r="C800" s="145">
        <v>2.6633</v>
      </c>
      <c r="D800" s="145">
        <v>0.47089999999999999</v>
      </c>
      <c r="E800" s="145">
        <v>2.4E-2</v>
      </c>
      <c r="F800" s="145">
        <v>2.8999999999999901E-2</v>
      </c>
      <c r="G800" s="146">
        <f t="shared" si="12"/>
        <v>3.1871999999999998</v>
      </c>
    </row>
    <row r="801" spans="1:7" x14ac:dyDescent="0.25">
      <c r="A801" s="143">
        <v>44595</v>
      </c>
      <c r="B801" s="144">
        <v>5</v>
      </c>
      <c r="C801" s="145">
        <v>1.2563</v>
      </c>
      <c r="D801" s="145">
        <v>0.47099999999999997</v>
      </c>
      <c r="E801" s="145">
        <v>0.03</v>
      </c>
      <c r="F801" s="145">
        <v>0.18429999999999999</v>
      </c>
      <c r="G801" s="146">
        <f t="shared" si="12"/>
        <v>1.9416</v>
      </c>
    </row>
    <row r="802" spans="1:7" x14ac:dyDescent="0.25">
      <c r="A802" s="143">
        <v>44595</v>
      </c>
      <c r="B802" s="144">
        <v>6</v>
      </c>
      <c r="C802" s="145">
        <v>0.7843</v>
      </c>
      <c r="D802" s="145">
        <v>0.49149999999999999</v>
      </c>
      <c r="E802" s="145">
        <v>2.4E-2</v>
      </c>
      <c r="F802" s="145">
        <v>0.1638</v>
      </c>
      <c r="G802" s="146">
        <f t="shared" si="12"/>
        <v>1.4636</v>
      </c>
    </row>
    <row r="803" spans="1:7" x14ac:dyDescent="0.25">
      <c r="A803" s="143">
        <v>44595</v>
      </c>
      <c r="B803" s="144">
        <v>7</v>
      </c>
      <c r="C803" s="145">
        <v>0.82479999999999998</v>
      </c>
      <c r="D803" s="145">
        <v>0.49149999999999999</v>
      </c>
      <c r="E803" s="145">
        <v>2.4E-2</v>
      </c>
      <c r="F803" s="145">
        <v>0.18429999999999999</v>
      </c>
      <c r="G803" s="146">
        <f t="shared" si="12"/>
        <v>1.5246</v>
      </c>
    </row>
    <row r="804" spans="1:7" x14ac:dyDescent="0.25">
      <c r="A804" s="143">
        <v>44595</v>
      </c>
      <c r="B804" s="144">
        <v>8</v>
      </c>
      <c r="C804" s="145">
        <v>0.51280000000000003</v>
      </c>
      <c r="D804" s="145">
        <v>0.2457</v>
      </c>
      <c r="E804" s="145">
        <v>0.03</v>
      </c>
      <c r="F804" s="145">
        <v>37.879600000000003</v>
      </c>
      <c r="G804" s="146">
        <f t="shared" si="12"/>
        <v>38.668100000000003</v>
      </c>
    </row>
    <row r="805" spans="1:7" x14ac:dyDescent="0.25">
      <c r="A805" s="143">
        <v>44595</v>
      </c>
      <c r="B805" s="144">
        <v>9</v>
      </c>
      <c r="C805" s="145">
        <v>120.9438</v>
      </c>
      <c r="D805" s="145">
        <v>1.6305000000000001</v>
      </c>
      <c r="E805" s="145">
        <v>43.616499999999903</v>
      </c>
      <c r="F805" s="145">
        <v>2558.4593</v>
      </c>
      <c r="G805" s="146">
        <f t="shared" si="12"/>
        <v>2724.6500999999998</v>
      </c>
    </row>
    <row r="806" spans="1:7" x14ac:dyDescent="0.25">
      <c r="A806" s="143">
        <v>44595</v>
      </c>
      <c r="B806" s="144">
        <v>10</v>
      </c>
      <c r="C806" s="145">
        <v>1216.7424000000001</v>
      </c>
      <c r="D806" s="145">
        <v>13.071300000000001</v>
      </c>
      <c r="E806" s="145">
        <v>164.54519999999999</v>
      </c>
      <c r="F806" s="145">
        <v>6750.5347000000002</v>
      </c>
      <c r="G806" s="146">
        <f t="shared" si="12"/>
        <v>8144.8936000000003</v>
      </c>
    </row>
    <row r="807" spans="1:7" x14ac:dyDescent="0.25">
      <c r="A807" s="143">
        <v>44595</v>
      </c>
      <c r="B807" s="144">
        <v>11</v>
      </c>
      <c r="C807" s="145">
        <v>2996.8199</v>
      </c>
      <c r="D807" s="145">
        <v>23.436599999999999</v>
      </c>
      <c r="E807" s="145">
        <v>314.03789999999998</v>
      </c>
      <c r="F807" s="145">
        <v>9398.2620000000006</v>
      </c>
      <c r="G807" s="146">
        <f t="shared" si="12"/>
        <v>12732.556400000001</v>
      </c>
    </row>
    <row r="808" spans="1:7" x14ac:dyDescent="0.25">
      <c r="A808" s="143">
        <v>44595</v>
      </c>
      <c r="B808" s="144">
        <v>12</v>
      </c>
      <c r="C808" s="145">
        <v>6370.2584999999999</v>
      </c>
      <c r="D808" s="145">
        <v>53.084000000000003</v>
      </c>
      <c r="E808" s="145">
        <v>461.99959999999999</v>
      </c>
      <c r="F808" s="145">
        <v>10840.7631</v>
      </c>
      <c r="G808" s="146">
        <f t="shared" si="12"/>
        <v>17726.105199999998</v>
      </c>
    </row>
    <row r="809" spans="1:7" x14ac:dyDescent="0.25">
      <c r="A809" s="143">
        <v>44595</v>
      </c>
      <c r="B809" s="144">
        <v>13</v>
      </c>
      <c r="C809" s="145">
        <v>12554.0254</v>
      </c>
      <c r="D809" s="145">
        <v>81.119900000000001</v>
      </c>
      <c r="E809" s="145">
        <v>634.40109999999902</v>
      </c>
      <c r="F809" s="145">
        <v>11516.7706</v>
      </c>
      <c r="G809" s="146">
        <f t="shared" si="12"/>
        <v>24786.316999999999</v>
      </c>
    </row>
    <row r="810" spans="1:7" x14ac:dyDescent="0.25">
      <c r="A810" s="143">
        <v>44595</v>
      </c>
      <c r="B810" s="144">
        <v>14</v>
      </c>
      <c r="C810" s="145">
        <v>20608.526900000001</v>
      </c>
      <c r="D810" s="145">
        <v>112.45699999999999</v>
      </c>
      <c r="E810" s="145">
        <v>758.3365</v>
      </c>
      <c r="F810" s="145">
        <v>11465.6306</v>
      </c>
      <c r="G810" s="146">
        <f t="shared" si="12"/>
        <v>32944.951000000001</v>
      </c>
    </row>
    <row r="811" spans="1:7" x14ac:dyDescent="0.25">
      <c r="A811" s="143">
        <v>44595</v>
      </c>
      <c r="B811" s="144">
        <v>15</v>
      </c>
      <c r="C811" s="145">
        <v>18745.566800000001</v>
      </c>
      <c r="D811" s="145">
        <v>90.980999999999995</v>
      </c>
      <c r="E811" s="145">
        <v>808.07039999999995</v>
      </c>
      <c r="F811" s="145">
        <v>11246.908100000001</v>
      </c>
      <c r="G811" s="146">
        <f t="shared" si="12"/>
        <v>30891.526300000001</v>
      </c>
    </row>
    <row r="812" spans="1:7" x14ac:dyDescent="0.25">
      <c r="A812" s="143">
        <v>44595</v>
      </c>
      <c r="B812" s="144">
        <v>16</v>
      </c>
      <c r="C812" s="145">
        <v>11936.9223</v>
      </c>
      <c r="D812" s="145">
        <v>57.259</v>
      </c>
      <c r="E812" s="145">
        <v>586.3999</v>
      </c>
      <c r="F812" s="145">
        <v>10214.7287</v>
      </c>
      <c r="G812" s="146">
        <f t="shared" si="12"/>
        <v>22795.3099</v>
      </c>
    </row>
    <row r="813" spans="1:7" x14ac:dyDescent="0.25">
      <c r="A813" s="143">
        <v>44595</v>
      </c>
      <c r="B813" s="144">
        <v>17</v>
      </c>
      <c r="C813" s="145">
        <v>6145.4332999999997</v>
      </c>
      <c r="D813" s="145">
        <v>25.8857</v>
      </c>
      <c r="E813" s="145">
        <v>296.76990000000001</v>
      </c>
      <c r="F813" s="145">
        <v>6335.4462999999996</v>
      </c>
      <c r="G813" s="146">
        <f t="shared" si="12"/>
        <v>12803.535199999998</v>
      </c>
    </row>
    <row r="814" spans="1:7" x14ac:dyDescent="0.25">
      <c r="A814" s="143">
        <v>44595</v>
      </c>
      <c r="B814" s="144">
        <v>18</v>
      </c>
      <c r="C814" s="145">
        <v>174.96180000000001</v>
      </c>
      <c r="D814" s="145">
        <v>2.35</v>
      </c>
      <c r="E814" s="145">
        <v>29.594799999999999</v>
      </c>
      <c r="F814" s="145">
        <v>1559.9569999999901</v>
      </c>
      <c r="G814" s="146">
        <f t="shared" si="12"/>
        <v>1766.8635999999901</v>
      </c>
    </row>
    <row r="815" spans="1:7" x14ac:dyDescent="0.25">
      <c r="A815" s="143">
        <v>44595</v>
      </c>
      <c r="B815" s="144">
        <v>19</v>
      </c>
      <c r="C815" s="145">
        <v>5.3628</v>
      </c>
      <c r="D815" s="145">
        <v>0.1638</v>
      </c>
      <c r="E815" s="145">
        <v>0.03</v>
      </c>
      <c r="F815" s="145">
        <v>0.23349999999999899</v>
      </c>
      <c r="G815" s="146">
        <f t="shared" si="12"/>
        <v>5.7900999999999998</v>
      </c>
    </row>
    <row r="816" spans="1:7" x14ac:dyDescent="0.25">
      <c r="A816" s="143">
        <v>44595</v>
      </c>
      <c r="B816" s="144">
        <v>20</v>
      </c>
      <c r="C816" s="145">
        <v>0.7258</v>
      </c>
      <c r="D816" s="145">
        <v>9.4399999999999998E-2</v>
      </c>
      <c r="E816" s="145">
        <v>2.4E-2</v>
      </c>
      <c r="F816" s="145">
        <v>0.18429999999999999</v>
      </c>
      <c r="G816" s="146">
        <f t="shared" si="12"/>
        <v>1.0285</v>
      </c>
    </row>
    <row r="817" spans="1:7" x14ac:dyDescent="0.25">
      <c r="A817" s="143">
        <v>44595</v>
      </c>
      <c r="B817" s="144">
        <v>21</v>
      </c>
      <c r="C817" s="145">
        <v>0.48780000000000001</v>
      </c>
      <c r="D817" s="145">
        <v>6.13E-2</v>
      </c>
      <c r="E817" s="145">
        <v>0.03</v>
      </c>
      <c r="F817" s="145">
        <v>0.1638</v>
      </c>
      <c r="G817" s="146">
        <f t="shared" si="12"/>
        <v>0.74290000000000012</v>
      </c>
    </row>
    <row r="818" spans="1:7" x14ac:dyDescent="0.25">
      <c r="A818" s="143">
        <v>44595</v>
      </c>
      <c r="B818" s="144">
        <v>22</v>
      </c>
      <c r="C818" s="145">
        <v>0.61180000000000001</v>
      </c>
      <c r="D818" s="145">
        <v>4.0899999999999999E-2</v>
      </c>
      <c r="E818" s="145">
        <v>2.4E-2</v>
      </c>
      <c r="F818" s="145">
        <v>0.20069999999999999</v>
      </c>
      <c r="G818" s="146">
        <f t="shared" si="12"/>
        <v>0.87740000000000007</v>
      </c>
    </row>
    <row r="819" spans="1:7" x14ac:dyDescent="0.25">
      <c r="A819" s="143">
        <v>44595</v>
      </c>
      <c r="B819" s="144">
        <v>23</v>
      </c>
      <c r="C819" s="145">
        <v>0.66180000000000005</v>
      </c>
      <c r="D819" s="145">
        <v>6.13E-2</v>
      </c>
      <c r="E819" s="145">
        <v>0.03</v>
      </c>
      <c r="F819" s="145">
        <v>0.18429999999999999</v>
      </c>
      <c r="G819" s="146">
        <f t="shared" si="12"/>
        <v>0.93740000000000012</v>
      </c>
    </row>
    <row r="820" spans="1:7" x14ac:dyDescent="0.25">
      <c r="A820" s="143">
        <v>44595</v>
      </c>
      <c r="B820" s="144">
        <v>24</v>
      </c>
      <c r="C820" s="145">
        <v>1.1637999999999999</v>
      </c>
      <c r="D820" s="145">
        <v>2.0400000000000001E-2</v>
      </c>
      <c r="E820" s="145">
        <v>2.4E-2</v>
      </c>
      <c r="F820" s="145">
        <v>0.1638</v>
      </c>
      <c r="G820" s="146">
        <f t="shared" si="12"/>
        <v>1.3719999999999999</v>
      </c>
    </row>
    <row r="821" spans="1:7" x14ac:dyDescent="0.25">
      <c r="A821" s="143">
        <v>44596</v>
      </c>
      <c r="B821" s="144">
        <v>1</v>
      </c>
      <c r="C821" s="145">
        <v>12.440099999999999</v>
      </c>
      <c r="D821" s="145">
        <v>0</v>
      </c>
      <c r="E821" s="145">
        <v>0.03</v>
      </c>
      <c r="F821" s="145">
        <v>0.18429999999999999</v>
      </c>
      <c r="G821" s="146">
        <f t="shared" si="12"/>
        <v>12.654399999999999</v>
      </c>
    </row>
    <row r="822" spans="1:7" x14ac:dyDescent="0.25">
      <c r="A822" s="143">
        <v>44596</v>
      </c>
      <c r="B822" s="144">
        <v>2</v>
      </c>
      <c r="C822" s="145">
        <v>13.1501</v>
      </c>
      <c r="D822" s="145">
        <v>2.0400000000000001E-2</v>
      </c>
      <c r="E822" s="145">
        <v>0.188</v>
      </c>
      <c r="F822" s="145">
        <v>0.18429999999999999</v>
      </c>
      <c r="G822" s="146">
        <f t="shared" si="12"/>
        <v>13.542800000000002</v>
      </c>
    </row>
    <row r="823" spans="1:7" x14ac:dyDescent="0.25">
      <c r="A823" s="143">
        <v>44596</v>
      </c>
      <c r="B823" s="144">
        <v>3</v>
      </c>
      <c r="C823" s="145">
        <v>13.162099999999899</v>
      </c>
      <c r="D823" s="145">
        <v>0</v>
      </c>
      <c r="E823" s="145">
        <v>2.4E-2</v>
      </c>
      <c r="F823" s="145">
        <v>1.6799999999999999E-2</v>
      </c>
      <c r="G823" s="146">
        <f t="shared" si="12"/>
        <v>13.202899999999898</v>
      </c>
    </row>
    <row r="824" spans="1:7" x14ac:dyDescent="0.25">
      <c r="A824" s="143">
        <v>44596</v>
      </c>
      <c r="B824" s="144">
        <v>4</v>
      </c>
      <c r="C824" s="145">
        <v>4.1241000000000003</v>
      </c>
      <c r="D824" s="145">
        <v>0</v>
      </c>
      <c r="E824" s="145">
        <v>0.03</v>
      </c>
      <c r="F824" s="145">
        <v>0.18429999999999999</v>
      </c>
      <c r="G824" s="146">
        <f t="shared" si="12"/>
        <v>4.3384000000000009</v>
      </c>
    </row>
    <row r="825" spans="1:7" x14ac:dyDescent="0.25">
      <c r="A825" s="143">
        <v>44596</v>
      </c>
      <c r="B825" s="144">
        <v>5</v>
      </c>
      <c r="C825" s="145">
        <v>2.9258999999999999</v>
      </c>
      <c r="D825" s="145">
        <v>0</v>
      </c>
      <c r="E825" s="145">
        <v>2.4E-2</v>
      </c>
      <c r="F825" s="145">
        <v>0.18429999999999999</v>
      </c>
      <c r="G825" s="146">
        <f t="shared" si="12"/>
        <v>3.1341999999999999</v>
      </c>
    </row>
    <row r="826" spans="1:7" x14ac:dyDescent="0.25">
      <c r="A826" s="143">
        <v>44596</v>
      </c>
      <c r="B826" s="144">
        <v>6</v>
      </c>
      <c r="C826" s="145">
        <v>1.8289</v>
      </c>
      <c r="D826" s="145">
        <v>2.0400000000000001E-2</v>
      </c>
      <c r="E826" s="145">
        <v>0.03</v>
      </c>
      <c r="F826" s="145">
        <v>0.18429999999999999</v>
      </c>
      <c r="G826" s="146">
        <f t="shared" si="12"/>
        <v>2.0636000000000001</v>
      </c>
    </row>
    <row r="827" spans="1:7" x14ac:dyDescent="0.25">
      <c r="A827" s="143">
        <v>44596</v>
      </c>
      <c r="B827" s="144">
        <v>7</v>
      </c>
      <c r="C827" s="145">
        <v>1.2924</v>
      </c>
      <c r="D827" s="145">
        <v>1.77E-2</v>
      </c>
      <c r="E827" s="145">
        <v>4.1700000000000001E-2</v>
      </c>
      <c r="F827" s="145">
        <v>0.18429999999999999</v>
      </c>
      <c r="G827" s="146">
        <f t="shared" si="12"/>
        <v>1.5361</v>
      </c>
    </row>
    <row r="828" spans="1:7" x14ac:dyDescent="0.25">
      <c r="A828" s="143">
        <v>44596</v>
      </c>
      <c r="B828" s="144">
        <v>8</v>
      </c>
      <c r="C828" s="145">
        <v>1.1683999999999899</v>
      </c>
      <c r="D828" s="145">
        <v>0</v>
      </c>
      <c r="E828" s="145">
        <v>0.03</v>
      </c>
      <c r="F828" s="145">
        <v>22.5318</v>
      </c>
      <c r="G828" s="146">
        <f t="shared" si="12"/>
        <v>23.730199999999989</v>
      </c>
    </row>
    <row r="829" spans="1:7" x14ac:dyDescent="0.25">
      <c r="A829" s="143">
        <v>44596</v>
      </c>
      <c r="B829" s="144">
        <v>9</v>
      </c>
      <c r="C829" s="145">
        <v>216.0925</v>
      </c>
      <c r="D829" s="145">
        <v>2.2963</v>
      </c>
      <c r="E829" s="145">
        <v>52.4131</v>
      </c>
      <c r="F829" s="145">
        <v>1523.4462000000001</v>
      </c>
      <c r="G829" s="146">
        <f t="shared" si="12"/>
        <v>1794.2481</v>
      </c>
    </row>
    <row r="830" spans="1:7" x14ac:dyDescent="0.25">
      <c r="A830" s="143">
        <v>44596</v>
      </c>
      <c r="B830" s="144">
        <v>10</v>
      </c>
      <c r="C830" s="145">
        <v>4930.4133000000002</v>
      </c>
      <c r="D830" s="145">
        <v>29.400700000000001</v>
      </c>
      <c r="E830" s="145">
        <v>321.08890000000002</v>
      </c>
      <c r="F830" s="145">
        <v>5323.0163000000002</v>
      </c>
      <c r="G830" s="146">
        <f t="shared" si="12"/>
        <v>10603.9192</v>
      </c>
    </row>
    <row r="831" spans="1:7" x14ac:dyDescent="0.25">
      <c r="A831" s="143">
        <v>44596</v>
      </c>
      <c r="B831" s="144">
        <v>11</v>
      </c>
      <c r="C831" s="145">
        <v>12713.9182</v>
      </c>
      <c r="D831" s="145">
        <v>74.754599999999996</v>
      </c>
      <c r="E831" s="145">
        <v>877.34699999999998</v>
      </c>
      <c r="F831" s="145">
        <v>10491.526599999999</v>
      </c>
      <c r="G831" s="146">
        <f t="shared" si="12"/>
        <v>24157.546399999999</v>
      </c>
    </row>
    <row r="832" spans="1:7" x14ac:dyDescent="0.25">
      <c r="A832" s="143">
        <v>44596</v>
      </c>
      <c r="B832" s="144">
        <v>12</v>
      </c>
      <c r="C832" s="145">
        <v>18378.801599999999</v>
      </c>
      <c r="D832" s="145">
        <v>102.50839999999999</v>
      </c>
      <c r="E832" s="145">
        <v>1154.7047</v>
      </c>
      <c r="F832" s="145">
        <v>12652.984</v>
      </c>
      <c r="G832" s="146">
        <f t="shared" si="12"/>
        <v>32288.998699999996</v>
      </c>
    </row>
    <row r="833" spans="1:7" x14ac:dyDescent="0.25">
      <c r="A833" s="143">
        <v>44596</v>
      </c>
      <c r="B833" s="144">
        <v>13</v>
      </c>
      <c r="C833" s="145">
        <v>21956.738399999998</v>
      </c>
      <c r="D833" s="145">
        <v>116.78879999999999</v>
      </c>
      <c r="E833" s="145">
        <v>1206.7264</v>
      </c>
      <c r="F833" s="145">
        <v>14594.6633</v>
      </c>
      <c r="G833" s="146">
        <f t="shared" si="12"/>
        <v>37874.916899999997</v>
      </c>
    </row>
    <row r="834" spans="1:7" x14ac:dyDescent="0.25">
      <c r="A834" s="143">
        <v>44596</v>
      </c>
      <c r="B834" s="144">
        <v>14</v>
      </c>
      <c r="C834" s="145">
        <v>21517.1692</v>
      </c>
      <c r="D834" s="145">
        <v>112.0072</v>
      </c>
      <c r="E834" s="145">
        <v>1185.6329000000001</v>
      </c>
      <c r="F834" s="145">
        <v>14991.4496</v>
      </c>
      <c r="G834" s="146">
        <f t="shared" si="12"/>
        <v>37806.258900000001</v>
      </c>
    </row>
    <row r="835" spans="1:7" x14ac:dyDescent="0.25">
      <c r="A835" s="143">
        <v>44596</v>
      </c>
      <c r="B835" s="144">
        <v>15</v>
      </c>
      <c r="C835" s="145">
        <v>15879.310799999999</v>
      </c>
      <c r="D835" s="145">
        <v>83.322800000000001</v>
      </c>
      <c r="E835" s="145">
        <v>1092.0640000000001</v>
      </c>
      <c r="F835" s="145">
        <v>14212.007100000001</v>
      </c>
      <c r="G835" s="146">
        <f t="shared" si="12"/>
        <v>31266.704700000002</v>
      </c>
    </row>
    <row r="836" spans="1:7" x14ac:dyDescent="0.25">
      <c r="A836" s="143">
        <v>44596</v>
      </c>
      <c r="B836" s="144">
        <v>16</v>
      </c>
      <c r="C836" s="145">
        <v>5987.8176999999996</v>
      </c>
      <c r="D836" s="145">
        <v>42.929900000000004</v>
      </c>
      <c r="E836" s="145">
        <v>701.36479999999995</v>
      </c>
      <c r="F836" s="145">
        <v>12415.6533</v>
      </c>
      <c r="G836" s="146">
        <f t="shared" si="12"/>
        <v>19147.7657</v>
      </c>
    </row>
    <row r="837" spans="1:7" x14ac:dyDescent="0.25">
      <c r="A837" s="143">
        <v>44596</v>
      </c>
      <c r="B837" s="144">
        <v>17</v>
      </c>
      <c r="C837" s="145">
        <v>1489.9539</v>
      </c>
      <c r="D837" s="145">
        <v>13.258100000000001</v>
      </c>
      <c r="E837" s="145">
        <v>372.81700000000001</v>
      </c>
      <c r="F837" s="145">
        <v>7770.1472000000003</v>
      </c>
      <c r="G837" s="146">
        <f t="shared" si="12"/>
        <v>9646.1761999999999</v>
      </c>
    </row>
    <row r="838" spans="1:7" x14ac:dyDescent="0.25">
      <c r="A838" s="143">
        <v>44596</v>
      </c>
      <c r="B838" s="144">
        <v>18</v>
      </c>
      <c r="C838" s="145">
        <v>64.526700000000005</v>
      </c>
      <c r="D838" s="145">
        <v>1.9071</v>
      </c>
      <c r="E838" s="145">
        <v>64.8797</v>
      </c>
      <c r="F838" s="145">
        <v>1638.7352000000001</v>
      </c>
      <c r="G838" s="146">
        <f t="shared" ref="G838:G901" si="13">+SUM(C838:F838)</f>
        <v>1770.0487000000001</v>
      </c>
    </row>
    <row r="839" spans="1:7" x14ac:dyDescent="0.25">
      <c r="A839" s="143">
        <v>44596</v>
      </c>
      <c r="B839" s="144">
        <v>19</v>
      </c>
      <c r="C839" s="145">
        <v>2.1053999999999999</v>
      </c>
      <c r="D839" s="145">
        <v>0.18429999999999999</v>
      </c>
      <c r="E839" s="145">
        <v>2.4E-2</v>
      </c>
      <c r="F839" s="145">
        <v>0.20469999999999999</v>
      </c>
      <c r="G839" s="146">
        <f t="shared" si="13"/>
        <v>2.5183999999999997</v>
      </c>
    </row>
    <row r="840" spans="1:7" x14ac:dyDescent="0.25">
      <c r="A840" s="143">
        <v>44596</v>
      </c>
      <c r="B840" s="144">
        <v>20</v>
      </c>
      <c r="C840" s="145">
        <v>0.61339999999999995</v>
      </c>
      <c r="D840" s="145">
        <v>0.14319999999999999</v>
      </c>
      <c r="E840" s="145">
        <v>2.4E-2</v>
      </c>
      <c r="F840" s="145">
        <v>0.18429999999999999</v>
      </c>
      <c r="G840" s="146">
        <f t="shared" si="13"/>
        <v>0.96489999999999998</v>
      </c>
    </row>
    <row r="841" spans="1:7" x14ac:dyDescent="0.25">
      <c r="A841" s="143">
        <v>44596</v>
      </c>
      <c r="B841" s="144">
        <v>21</v>
      </c>
      <c r="C841" s="145">
        <v>0.78239999999999998</v>
      </c>
      <c r="D841" s="145">
        <v>6.1400000000000003E-2</v>
      </c>
      <c r="E841" s="145">
        <v>2.4E-2</v>
      </c>
      <c r="F841" s="145">
        <v>0.1638</v>
      </c>
      <c r="G841" s="146">
        <f t="shared" si="13"/>
        <v>1.0316000000000001</v>
      </c>
    </row>
    <row r="842" spans="1:7" x14ac:dyDescent="0.25">
      <c r="A842" s="143">
        <v>44596</v>
      </c>
      <c r="B842" s="144">
        <v>22</v>
      </c>
      <c r="C842" s="145">
        <v>0.5494</v>
      </c>
      <c r="D842" s="145">
        <v>8.1900000000000001E-2</v>
      </c>
      <c r="E842" s="145">
        <v>2.4E-2</v>
      </c>
      <c r="F842" s="145">
        <v>0.18429999999999999</v>
      </c>
      <c r="G842" s="146">
        <f t="shared" si="13"/>
        <v>0.83960000000000001</v>
      </c>
    </row>
    <row r="843" spans="1:7" x14ac:dyDescent="0.25">
      <c r="A843" s="143">
        <v>44596</v>
      </c>
      <c r="B843" s="144">
        <v>23</v>
      </c>
      <c r="C843" s="145">
        <v>0.3574</v>
      </c>
      <c r="D843" s="145">
        <v>8.1799999999999998E-2</v>
      </c>
      <c r="E843" s="145">
        <v>2.4E-2</v>
      </c>
      <c r="F843" s="145">
        <v>0.1638</v>
      </c>
      <c r="G843" s="146">
        <f t="shared" si="13"/>
        <v>0.627</v>
      </c>
    </row>
    <row r="844" spans="1:7" x14ac:dyDescent="0.25">
      <c r="A844" s="143">
        <v>44596</v>
      </c>
      <c r="B844" s="144">
        <v>24</v>
      </c>
      <c r="C844" s="145">
        <v>3.6534</v>
      </c>
      <c r="D844" s="145">
        <v>4.0899999999999999E-2</v>
      </c>
      <c r="E844" s="145">
        <v>2.4E-2</v>
      </c>
      <c r="F844" s="145">
        <v>0.18429999999999999</v>
      </c>
      <c r="G844" s="146">
        <f t="shared" si="13"/>
        <v>3.9026000000000001</v>
      </c>
    </row>
    <row r="845" spans="1:7" x14ac:dyDescent="0.25">
      <c r="A845" s="143">
        <v>44597</v>
      </c>
      <c r="B845" s="144">
        <v>1</v>
      </c>
      <c r="C845" s="145">
        <v>1.2907</v>
      </c>
      <c r="D845" s="145">
        <v>6.13E-2</v>
      </c>
      <c r="E845" s="145">
        <v>2.4E-2</v>
      </c>
      <c r="F845" s="145">
        <v>0.1638</v>
      </c>
      <c r="G845" s="146">
        <f t="shared" si="13"/>
        <v>1.5397999999999998</v>
      </c>
    </row>
    <row r="846" spans="1:7" x14ac:dyDescent="0.25">
      <c r="A846" s="143">
        <v>44597</v>
      </c>
      <c r="B846" s="144">
        <v>2</v>
      </c>
      <c r="C846" s="145">
        <v>1.4957</v>
      </c>
      <c r="D846" s="145">
        <v>4.0899999999999999E-2</v>
      </c>
      <c r="E846" s="145">
        <v>2.4E-2</v>
      </c>
      <c r="F846" s="145">
        <v>2.4299999999999999E-2</v>
      </c>
      <c r="G846" s="146">
        <f t="shared" si="13"/>
        <v>1.5849</v>
      </c>
    </row>
    <row r="847" spans="1:7" x14ac:dyDescent="0.25">
      <c r="A847" s="143">
        <v>44597</v>
      </c>
      <c r="B847" s="144">
        <v>3</v>
      </c>
      <c r="C847" s="145">
        <v>2.1657000000000002</v>
      </c>
      <c r="D847" s="145">
        <v>2.0400000000000001E-2</v>
      </c>
      <c r="E847" s="145">
        <v>1.7999999999999999E-2</v>
      </c>
      <c r="F847" s="145">
        <v>0.18429999999999999</v>
      </c>
      <c r="G847" s="146">
        <f t="shared" si="13"/>
        <v>2.3883999999999999</v>
      </c>
    </row>
    <row r="848" spans="1:7" x14ac:dyDescent="0.25">
      <c r="A848" s="143">
        <v>44597</v>
      </c>
      <c r="B848" s="144">
        <v>4</v>
      </c>
      <c r="C848" s="145">
        <v>1.992</v>
      </c>
      <c r="D848" s="145">
        <v>2.0400000000000001E-2</v>
      </c>
      <c r="E848" s="145">
        <v>2.4E-2</v>
      </c>
      <c r="F848" s="145">
        <v>0.1638</v>
      </c>
      <c r="G848" s="146">
        <f t="shared" si="13"/>
        <v>2.2002000000000002</v>
      </c>
    </row>
    <row r="849" spans="1:7" x14ac:dyDescent="0.25">
      <c r="A849" s="143">
        <v>44597</v>
      </c>
      <c r="B849" s="144">
        <v>5</v>
      </c>
      <c r="C849" s="145">
        <v>0.9375</v>
      </c>
      <c r="D849" s="145">
        <v>0</v>
      </c>
      <c r="E849" s="145">
        <v>2.4E-2</v>
      </c>
      <c r="F849" s="145">
        <v>0.18429999999999999</v>
      </c>
      <c r="G849" s="146">
        <f t="shared" si="13"/>
        <v>1.1457999999999999</v>
      </c>
    </row>
    <row r="850" spans="1:7" x14ac:dyDescent="0.25">
      <c r="A850" s="143">
        <v>44597</v>
      </c>
      <c r="B850" s="144">
        <v>6</v>
      </c>
      <c r="C850" s="145">
        <v>1.3214999999999999</v>
      </c>
      <c r="D850" s="145">
        <v>0</v>
      </c>
      <c r="E850" s="145">
        <v>2.4E-2</v>
      </c>
      <c r="F850" s="145">
        <v>0.16830000000000001</v>
      </c>
      <c r="G850" s="146">
        <f t="shared" si="13"/>
        <v>1.5137999999999998</v>
      </c>
    </row>
    <row r="851" spans="1:7" x14ac:dyDescent="0.25">
      <c r="A851" s="143">
        <v>44597</v>
      </c>
      <c r="B851" s="144">
        <v>7</v>
      </c>
      <c r="C851" s="145">
        <v>1.2355</v>
      </c>
      <c r="D851" s="145">
        <v>0</v>
      </c>
      <c r="E851" s="145">
        <v>2.4E-2</v>
      </c>
      <c r="F851" s="145">
        <v>0.18429999999999999</v>
      </c>
      <c r="G851" s="146">
        <f t="shared" si="13"/>
        <v>1.4438</v>
      </c>
    </row>
    <row r="852" spans="1:7" x14ac:dyDescent="0.25">
      <c r="A852" s="143">
        <v>44597</v>
      </c>
      <c r="B852" s="144">
        <v>8</v>
      </c>
      <c r="C852" s="145">
        <v>1.0505</v>
      </c>
      <c r="D852" s="145">
        <v>2.0400000000000001E-2</v>
      </c>
      <c r="E852" s="145">
        <v>2.4E-2</v>
      </c>
      <c r="F852" s="145">
        <v>106.9329</v>
      </c>
      <c r="G852" s="146">
        <f t="shared" si="13"/>
        <v>108.0278</v>
      </c>
    </row>
    <row r="853" spans="1:7" x14ac:dyDescent="0.25">
      <c r="A853" s="143">
        <v>44597</v>
      </c>
      <c r="B853" s="144">
        <v>9</v>
      </c>
      <c r="C853" s="145">
        <v>608.45270000000005</v>
      </c>
      <c r="D853" s="145">
        <v>5.2477999999999998</v>
      </c>
      <c r="E853" s="145">
        <v>199.22280000000001</v>
      </c>
      <c r="F853" s="145">
        <v>5095.1706000000004</v>
      </c>
      <c r="G853" s="146">
        <f t="shared" si="13"/>
        <v>5908.0939000000008</v>
      </c>
    </row>
    <row r="854" spans="1:7" x14ac:dyDescent="0.25">
      <c r="A854" s="143">
        <v>44597</v>
      </c>
      <c r="B854" s="144">
        <v>10</v>
      </c>
      <c r="C854" s="145">
        <v>5943.6809999999996</v>
      </c>
      <c r="D854" s="145">
        <v>49.082700000000003</v>
      </c>
      <c r="E854" s="145">
        <v>623.29480000000001</v>
      </c>
      <c r="F854" s="145">
        <v>11534.666300000001</v>
      </c>
      <c r="G854" s="146">
        <f t="shared" si="13"/>
        <v>18150.7248</v>
      </c>
    </row>
    <row r="855" spans="1:7" x14ac:dyDescent="0.25">
      <c r="A855" s="143">
        <v>44597</v>
      </c>
      <c r="B855" s="144">
        <v>11</v>
      </c>
      <c r="C855" s="145">
        <v>12642.4555</v>
      </c>
      <c r="D855" s="145">
        <v>98.080100000000002</v>
      </c>
      <c r="E855" s="145">
        <v>977.61670000000004</v>
      </c>
      <c r="F855" s="145">
        <v>13970.9861</v>
      </c>
      <c r="G855" s="146">
        <f t="shared" si="13"/>
        <v>27689.1384</v>
      </c>
    </row>
    <row r="856" spans="1:7" x14ac:dyDescent="0.25">
      <c r="A856" s="143">
        <v>44597</v>
      </c>
      <c r="B856" s="144">
        <v>12</v>
      </c>
      <c r="C856" s="145">
        <v>18672.777900000001</v>
      </c>
      <c r="D856" s="145">
        <v>133.49619999999999</v>
      </c>
      <c r="E856" s="145">
        <v>1273.1069</v>
      </c>
      <c r="F856" s="145">
        <v>14956.339099999999</v>
      </c>
      <c r="G856" s="146">
        <f t="shared" si="13"/>
        <v>35035.720099999999</v>
      </c>
    </row>
    <row r="857" spans="1:7" x14ac:dyDescent="0.25">
      <c r="A857" s="143">
        <v>44597</v>
      </c>
      <c r="B857" s="144">
        <v>13</v>
      </c>
      <c r="C857" s="145">
        <v>23966.1394</v>
      </c>
      <c r="D857" s="145">
        <v>159.93119999999999</v>
      </c>
      <c r="E857" s="145">
        <v>1449.9871000000001</v>
      </c>
      <c r="F857" s="145">
        <v>15061.5939</v>
      </c>
      <c r="G857" s="146">
        <f t="shared" si="13"/>
        <v>40637.651599999997</v>
      </c>
    </row>
    <row r="858" spans="1:7" x14ac:dyDescent="0.25">
      <c r="A858" s="143">
        <v>44597</v>
      </c>
      <c r="B858" s="144">
        <v>14</v>
      </c>
      <c r="C858" s="145">
        <v>24033.066699999999</v>
      </c>
      <c r="D858" s="145">
        <v>160.44280000000001</v>
      </c>
      <c r="E858" s="145">
        <v>1409.7562</v>
      </c>
      <c r="F858" s="145">
        <v>14374.284600000001</v>
      </c>
      <c r="G858" s="146">
        <f t="shared" si="13"/>
        <v>39977.550300000003</v>
      </c>
    </row>
    <row r="859" spans="1:7" x14ac:dyDescent="0.25">
      <c r="A859" s="143">
        <v>44597</v>
      </c>
      <c r="B859" s="144">
        <v>15</v>
      </c>
      <c r="C859" s="145">
        <v>20606.6037</v>
      </c>
      <c r="D859" s="145">
        <v>136.85409999999999</v>
      </c>
      <c r="E859" s="145">
        <v>1279.0206000000001</v>
      </c>
      <c r="F859" s="145">
        <v>13844.9545</v>
      </c>
      <c r="G859" s="146">
        <f t="shared" si="13"/>
        <v>35867.4329</v>
      </c>
    </row>
    <row r="860" spans="1:7" x14ac:dyDescent="0.25">
      <c r="A860" s="143">
        <v>44597</v>
      </c>
      <c r="B860" s="144">
        <v>16</v>
      </c>
      <c r="C860" s="145">
        <v>15176.8253</v>
      </c>
      <c r="D860" s="145">
        <v>93.866799999999998</v>
      </c>
      <c r="E860" s="145">
        <v>1029.9422</v>
      </c>
      <c r="F860" s="145">
        <v>11653.672</v>
      </c>
      <c r="G860" s="146">
        <f t="shared" si="13"/>
        <v>27954.3063</v>
      </c>
    </row>
    <row r="861" spans="1:7" x14ac:dyDescent="0.25">
      <c r="A861" s="143">
        <v>44597</v>
      </c>
      <c r="B861" s="144">
        <v>17</v>
      </c>
      <c r="C861" s="145">
        <v>6974.7731000000003</v>
      </c>
      <c r="D861" s="145">
        <v>38.165599999999998</v>
      </c>
      <c r="E861" s="145">
        <v>460.92070000000001</v>
      </c>
      <c r="F861" s="145">
        <v>7177.4476999999997</v>
      </c>
      <c r="G861" s="146">
        <f t="shared" si="13"/>
        <v>14651.3071</v>
      </c>
    </row>
    <row r="862" spans="1:7" x14ac:dyDescent="0.25">
      <c r="A862" s="143">
        <v>44597</v>
      </c>
      <c r="B862" s="144">
        <v>18</v>
      </c>
      <c r="C862" s="145">
        <v>743.75660000000005</v>
      </c>
      <c r="D862" s="145">
        <v>5.7778999999999998</v>
      </c>
      <c r="E862" s="145">
        <v>118.63160000000001</v>
      </c>
      <c r="F862" s="145">
        <v>2323.4355999999998</v>
      </c>
      <c r="G862" s="146">
        <f t="shared" si="13"/>
        <v>3191.6017000000002</v>
      </c>
    </row>
    <row r="863" spans="1:7" x14ac:dyDescent="0.25">
      <c r="A863" s="143">
        <v>44597</v>
      </c>
      <c r="B863" s="144">
        <v>19</v>
      </c>
      <c r="C863" s="145">
        <v>1.1819999999999999</v>
      </c>
      <c r="D863" s="145">
        <v>0.26619999999999999</v>
      </c>
      <c r="E863" s="145">
        <v>2.4E-2</v>
      </c>
      <c r="F863" s="145">
        <v>2.8027000000000002</v>
      </c>
      <c r="G863" s="146">
        <f t="shared" si="13"/>
        <v>4.2749000000000006</v>
      </c>
    </row>
    <row r="864" spans="1:7" x14ac:dyDescent="0.25">
      <c r="A864" s="143">
        <v>44597</v>
      </c>
      <c r="B864" s="144">
        <v>20</v>
      </c>
      <c r="C864" s="145">
        <v>0.80600000000000005</v>
      </c>
      <c r="D864" s="145">
        <v>0.18429999999999999</v>
      </c>
      <c r="E864" s="145">
        <v>2.4E-2</v>
      </c>
      <c r="F864" s="145">
        <v>0.1638</v>
      </c>
      <c r="G864" s="146">
        <f t="shared" si="13"/>
        <v>1.1780999999999999</v>
      </c>
    </row>
    <row r="865" spans="1:7" x14ac:dyDescent="0.25">
      <c r="A865" s="143">
        <v>44597</v>
      </c>
      <c r="B865" s="144">
        <v>21</v>
      </c>
      <c r="C865" s="145">
        <v>0.46899999999999997</v>
      </c>
      <c r="D865" s="145">
        <v>0.28670000000000001</v>
      </c>
      <c r="E865" s="145">
        <v>2.4E-2</v>
      </c>
      <c r="F865" s="145">
        <v>0.1638</v>
      </c>
      <c r="G865" s="146">
        <f t="shared" si="13"/>
        <v>0.94350000000000001</v>
      </c>
    </row>
    <row r="866" spans="1:7" x14ac:dyDescent="0.25">
      <c r="A866" s="143">
        <v>44597</v>
      </c>
      <c r="B866" s="144">
        <v>22</v>
      </c>
      <c r="C866" s="145">
        <v>0.89100000000000001</v>
      </c>
      <c r="D866" s="145">
        <v>0.20469999999999999</v>
      </c>
      <c r="E866" s="145">
        <v>2.4E-2</v>
      </c>
      <c r="F866" s="145">
        <v>0.18429999999999999</v>
      </c>
      <c r="G866" s="146">
        <f t="shared" si="13"/>
        <v>1.3039999999999998</v>
      </c>
    </row>
    <row r="867" spans="1:7" x14ac:dyDescent="0.25">
      <c r="A867" s="143">
        <v>44597</v>
      </c>
      <c r="B867" s="144">
        <v>23</v>
      </c>
      <c r="C867" s="145">
        <v>1.8519999999999901</v>
      </c>
      <c r="D867" s="145">
        <v>0.2457</v>
      </c>
      <c r="E867" s="145">
        <v>2.4E-2</v>
      </c>
      <c r="F867" s="145">
        <v>0.1638</v>
      </c>
      <c r="G867" s="146">
        <f t="shared" si="13"/>
        <v>2.2854999999999901</v>
      </c>
    </row>
    <row r="868" spans="1:7" x14ac:dyDescent="0.25">
      <c r="A868" s="143">
        <v>44597</v>
      </c>
      <c r="B868" s="144">
        <v>24</v>
      </c>
      <c r="C868" s="145">
        <v>0.32</v>
      </c>
      <c r="D868" s="145">
        <v>0.28670000000000001</v>
      </c>
      <c r="E868" s="145">
        <v>2.4E-2</v>
      </c>
      <c r="F868" s="145">
        <v>0.18429999999999999</v>
      </c>
      <c r="G868" s="146">
        <f t="shared" si="13"/>
        <v>0.81500000000000006</v>
      </c>
    </row>
    <row r="869" spans="1:7" x14ac:dyDescent="0.25">
      <c r="A869" s="143">
        <v>44598</v>
      </c>
      <c r="B869" s="144">
        <v>1</v>
      </c>
      <c r="C869" s="145">
        <v>0.128</v>
      </c>
      <c r="D869" s="145">
        <v>0.22520000000000001</v>
      </c>
      <c r="E869" s="145">
        <v>2.4E-2</v>
      </c>
      <c r="F869" s="145">
        <v>2.4299999999999999E-2</v>
      </c>
      <c r="G869" s="146">
        <f t="shared" si="13"/>
        <v>0.40150000000000002</v>
      </c>
    </row>
    <row r="870" spans="1:7" x14ac:dyDescent="0.25">
      <c r="A870" s="143">
        <v>44598</v>
      </c>
      <c r="B870" s="144">
        <v>2</v>
      </c>
      <c r="C870" s="145">
        <v>0.249</v>
      </c>
      <c r="D870" s="145">
        <v>0.36859999999999998</v>
      </c>
      <c r="E870" s="145">
        <v>2.4E-2</v>
      </c>
      <c r="F870" s="145">
        <v>0.1638</v>
      </c>
      <c r="G870" s="146">
        <f t="shared" si="13"/>
        <v>0.80539999999999989</v>
      </c>
    </row>
    <row r="871" spans="1:7" x14ac:dyDescent="0.25">
      <c r="A871" s="143">
        <v>44598</v>
      </c>
      <c r="B871" s="144">
        <v>3</v>
      </c>
      <c r="C871" s="145">
        <v>1.123</v>
      </c>
      <c r="D871" s="145">
        <v>0.491399999999999</v>
      </c>
      <c r="E871" s="145">
        <v>1.7999999999999999E-2</v>
      </c>
      <c r="F871" s="145">
        <v>0.18429999999999999</v>
      </c>
      <c r="G871" s="146">
        <f t="shared" si="13"/>
        <v>1.8166999999999989</v>
      </c>
    </row>
    <row r="872" spans="1:7" x14ac:dyDescent="0.25">
      <c r="A872" s="143">
        <v>44598</v>
      </c>
      <c r="B872" s="144">
        <v>4</v>
      </c>
      <c r="C872" s="145">
        <v>0.86</v>
      </c>
      <c r="D872" s="145">
        <v>0.3891</v>
      </c>
      <c r="E872" s="145">
        <v>2.4E-2</v>
      </c>
      <c r="F872" s="145">
        <v>0.18429999999999999</v>
      </c>
      <c r="G872" s="146">
        <f t="shared" si="13"/>
        <v>1.4573999999999998</v>
      </c>
    </row>
    <row r="873" spans="1:7" x14ac:dyDescent="0.25">
      <c r="A873" s="143">
        <v>44598</v>
      </c>
      <c r="B873" s="144">
        <v>5</v>
      </c>
      <c r="C873" s="145">
        <v>0.76379999999999904</v>
      </c>
      <c r="D873" s="145">
        <v>0.26619999999999999</v>
      </c>
      <c r="E873" s="145">
        <v>2.4E-2</v>
      </c>
      <c r="F873" s="145">
        <v>0.1638</v>
      </c>
      <c r="G873" s="146">
        <f t="shared" si="13"/>
        <v>1.2177999999999989</v>
      </c>
    </row>
    <row r="874" spans="1:7" x14ac:dyDescent="0.25">
      <c r="A874" s="143">
        <v>44598</v>
      </c>
      <c r="B874" s="144">
        <v>6</v>
      </c>
      <c r="C874" s="145">
        <v>1.0519999999999901</v>
      </c>
      <c r="D874" s="145">
        <v>0.24560000000000001</v>
      </c>
      <c r="E874" s="145">
        <v>2.4E-2</v>
      </c>
      <c r="F874" s="145">
        <v>0.18429999999999999</v>
      </c>
      <c r="G874" s="146">
        <f t="shared" si="13"/>
        <v>1.50589999999999</v>
      </c>
    </row>
    <row r="875" spans="1:7" x14ac:dyDescent="0.25">
      <c r="A875" s="143">
        <v>44598</v>
      </c>
      <c r="B875" s="144">
        <v>7</v>
      </c>
      <c r="C875" s="145">
        <v>1.0289999999999999</v>
      </c>
      <c r="D875" s="145">
        <v>0.30719999999999997</v>
      </c>
      <c r="E875" s="145">
        <v>2.4E-2</v>
      </c>
      <c r="F875" s="145">
        <v>0.18429999999999999</v>
      </c>
      <c r="G875" s="146">
        <f t="shared" si="13"/>
        <v>1.5444999999999998</v>
      </c>
    </row>
    <row r="876" spans="1:7" x14ac:dyDescent="0.25">
      <c r="A876" s="143">
        <v>44598</v>
      </c>
      <c r="B876" s="144">
        <v>8</v>
      </c>
      <c r="C876" s="145">
        <v>1.0229999999999999</v>
      </c>
      <c r="D876" s="145">
        <v>0.18429999999999999</v>
      </c>
      <c r="E876" s="145">
        <v>2.76E-2</v>
      </c>
      <c r="F876" s="145">
        <v>60.587000000000003</v>
      </c>
      <c r="G876" s="146">
        <f t="shared" si="13"/>
        <v>61.821900000000007</v>
      </c>
    </row>
    <row r="877" spans="1:7" x14ac:dyDescent="0.25">
      <c r="A877" s="143">
        <v>44598</v>
      </c>
      <c r="B877" s="144">
        <v>9</v>
      </c>
      <c r="C877" s="145">
        <v>548.83579999999995</v>
      </c>
      <c r="D877" s="145">
        <v>4.6513999999999998</v>
      </c>
      <c r="E877" s="145">
        <v>139.81829999999999</v>
      </c>
      <c r="F877" s="145">
        <v>3097.7044999999998</v>
      </c>
      <c r="G877" s="146">
        <f t="shared" si="13"/>
        <v>3791.0099999999998</v>
      </c>
    </row>
    <row r="878" spans="1:7" x14ac:dyDescent="0.25">
      <c r="A878" s="143">
        <v>44598</v>
      </c>
      <c r="B878" s="144">
        <v>10</v>
      </c>
      <c r="C878" s="145">
        <v>6041.6265999999996</v>
      </c>
      <c r="D878" s="145">
        <v>45.6524</v>
      </c>
      <c r="E878" s="145">
        <v>592.9212</v>
      </c>
      <c r="F878" s="145">
        <v>8650.4033999999992</v>
      </c>
      <c r="G878" s="146">
        <f t="shared" si="13"/>
        <v>15330.603599999999</v>
      </c>
    </row>
    <row r="879" spans="1:7" x14ac:dyDescent="0.25">
      <c r="A879" s="143">
        <v>44598</v>
      </c>
      <c r="B879" s="144">
        <v>11</v>
      </c>
      <c r="C879" s="145">
        <v>8416.6141000000007</v>
      </c>
      <c r="D879" s="145">
        <v>74.278099999999995</v>
      </c>
      <c r="E879" s="145">
        <v>914.27300000000002</v>
      </c>
      <c r="F879" s="145">
        <v>12022.5491</v>
      </c>
      <c r="G879" s="146">
        <f t="shared" si="13"/>
        <v>21427.7143</v>
      </c>
    </row>
    <row r="880" spans="1:7" x14ac:dyDescent="0.25">
      <c r="A880" s="143">
        <v>44598</v>
      </c>
      <c r="B880" s="144">
        <v>12</v>
      </c>
      <c r="C880" s="145">
        <v>18673.288</v>
      </c>
      <c r="D880" s="145">
        <v>138.2525</v>
      </c>
      <c r="E880" s="145">
        <v>1395.9358999999999</v>
      </c>
      <c r="F880" s="145">
        <v>13546.9954</v>
      </c>
      <c r="G880" s="146">
        <f t="shared" si="13"/>
        <v>33754.471799999999</v>
      </c>
    </row>
    <row r="881" spans="1:7" x14ac:dyDescent="0.25">
      <c r="A881" s="143">
        <v>44598</v>
      </c>
      <c r="B881" s="144">
        <v>13</v>
      </c>
      <c r="C881" s="145">
        <v>24824.696899999999</v>
      </c>
      <c r="D881" s="145">
        <v>164.69980000000001</v>
      </c>
      <c r="E881" s="145">
        <v>1632.4263000000001</v>
      </c>
      <c r="F881" s="145">
        <v>13544.020399999999</v>
      </c>
      <c r="G881" s="146">
        <f t="shared" si="13"/>
        <v>40165.843399999998</v>
      </c>
    </row>
    <row r="882" spans="1:7" x14ac:dyDescent="0.25">
      <c r="A882" s="143">
        <v>44598</v>
      </c>
      <c r="B882" s="144">
        <v>14</v>
      </c>
      <c r="C882" s="145">
        <v>24443.834699999999</v>
      </c>
      <c r="D882" s="145">
        <v>159.9462</v>
      </c>
      <c r="E882" s="145">
        <v>1497.6167</v>
      </c>
      <c r="F882" s="145">
        <v>13759.639300000001</v>
      </c>
      <c r="G882" s="146">
        <f t="shared" si="13"/>
        <v>39861.036899999999</v>
      </c>
    </row>
    <row r="883" spans="1:7" x14ac:dyDescent="0.25">
      <c r="A883" s="143">
        <v>44598</v>
      </c>
      <c r="B883" s="144">
        <v>15</v>
      </c>
      <c r="C883" s="145">
        <v>22423.8423</v>
      </c>
      <c r="D883" s="145">
        <v>146.94810000000001</v>
      </c>
      <c r="E883" s="145">
        <v>1450.6464000000001</v>
      </c>
      <c r="F883" s="145">
        <v>13110.781999999999</v>
      </c>
      <c r="G883" s="146">
        <f t="shared" si="13"/>
        <v>37132.218800000002</v>
      </c>
    </row>
    <row r="884" spans="1:7" x14ac:dyDescent="0.25">
      <c r="A884" s="143">
        <v>44598</v>
      </c>
      <c r="B884" s="144">
        <v>16</v>
      </c>
      <c r="C884" s="145">
        <v>15741.466399999999</v>
      </c>
      <c r="D884" s="145">
        <v>99.172799999999995</v>
      </c>
      <c r="E884" s="145">
        <v>1095.8191999999999</v>
      </c>
      <c r="F884" s="145">
        <v>12534.490900000001</v>
      </c>
      <c r="G884" s="146">
        <f t="shared" si="13"/>
        <v>29470.9493</v>
      </c>
    </row>
    <row r="885" spans="1:7" x14ac:dyDescent="0.25">
      <c r="A885" s="143">
        <v>44598</v>
      </c>
      <c r="B885" s="144">
        <v>17</v>
      </c>
      <c r="C885" s="145">
        <v>7409.8172999999997</v>
      </c>
      <c r="D885" s="145">
        <v>46.599499999999999</v>
      </c>
      <c r="E885" s="145">
        <v>688.6164</v>
      </c>
      <c r="F885" s="145">
        <v>9447.9385999999995</v>
      </c>
      <c r="G885" s="146">
        <f t="shared" si="13"/>
        <v>17592.971799999999</v>
      </c>
    </row>
    <row r="886" spans="1:7" x14ac:dyDescent="0.25">
      <c r="A886" s="143">
        <v>44598</v>
      </c>
      <c r="B886" s="144">
        <v>18</v>
      </c>
      <c r="C886" s="145">
        <v>958.06269999999995</v>
      </c>
      <c r="D886" s="145">
        <v>7.6261000000000001</v>
      </c>
      <c r="E886" s="145">
        <v>163.44319999999999</v>
      </c>
      <c r="F886" s="145">
        <v>3240.0009</v>
      </c>
      <c r="G886" s="146">
        <f t="shared" si="13"/>
        <v>4369.1328999999996</v>
      </c>
    </row>
    <row r="887" spans="1:7" x14ac:dyDescent="0.25">
      <c r="A887" s="143">
        <v>44598</v>
      </c>
      <c r="B887" s="144">
        <v>19</v>
      </c>
      <c r="C887" s="145">
        <v>0.96</v>
      </c>
      <c r="D887" s="145">
        <v>0.51200000000000001</v>
      </c>
      <c r="E887" s="145">
        <v>6.0000000000000001E-3</v>
      </c>
      <c r="F887" s="145">
        <v>1.8813</v>
      </c>
      <c r="G887" s="146">
        <f t="shared" si="13"/>
        <v>3.3593000000000002</v>
      </c>
    </row>
    <row r="888" spans="1:7" x14ac:dyDescent="0.25">
      <c r="A888" s="143">
        <v>44598</v>
      </c>
      <c r="B888" s="144">
        <v>20</v>
      </c>
      <c r="C888" s="145">
        <v>0.64</v>
      </c>
      <c r="D888" s="145">
        <v>0.36849999999999999</v>
      </c>
      <c r="E888" s="145">
        <v>1.2E-2</v>
      </c>
      <c r="F888" s="145">
        <v>0.1638</v>
      </c>
      <c r="G888" s="146">
        <f t="shared" si="13"/>
        <v>1.1842999999999999</v>
      </c>
    </row>
    <row r="889" spans="1:7" x14ac:dyDescent="0.25">
      <c r="A889" s="143">
        <v>44598</v>
      </c>
      <c r="B889" s="144">
        <v>21</v>
      </c>
      <c r="C889" s="145">
        <v>0.4894</v>
      </c>
      <c r="D889" s="145">
        <v>0.26619999999999999</v>
      </c>
      <c r="E889" s="145">
        <v>1.2E-2</v>
      </c>
      <c r="F889" s="145">
        <v>0.18429999999999999</v>
      </c>
      <c r="G889" s="146">
        <f t="shared" si="13"/>
        <v>0.95190000000000008</v>
      </c>
    </row>
    <row r="890" spans="1:7" x14ac:dyDescent="0.25">
      <c r="A890" s="143">
        <v>44598</v>
      </c>
      <c r="B890" s="144">
        <v>22</v>
      </c>
      <c r="C890" s="145">
        <v>0.5534</v>
      </c>
      <c r="D890" s="145">
        <v>0.26619999999999999</v>
      </c>
      <c r="E890" s="145">
        <v>6.0000000000000001E-3</v>
      </c>
      <c r="F890" s="145">
        <v>0.18429999999999999</v>
      </c>
      <c r="G890" s="146">
        <f t="shared" si="13"/>
        <v>1.0099</v>
      </c>
    </row>
    <row r="891" spans="1:7" x14ac:dyDescent="0.25">
      <c r="A891" s="143">
        <v>44598</v>
      </c>
      <c r="B891" s="144">
        <v>23</v>
      </c>
      <c r="C891" s="145">
        <v>1.5619000000000001</v>
      </c>
      <c r="D891" s="145">
        <v>0.3276</v>
      </c>
      <c r="E891" s="145">
        <v>6.0000000000000001E-3</v>
      </c>
      <c r="F891" s="145">
        <v>3.8E-3</v>
      </c>
      <c r="G891" s="146">
        <f t="shared" si="13"/>
        <v>1.8993</v>
      </c>
    </row>
    <row r="892" spans="1:7" x14ac:dyDescent="0.25">
      <c r="A892" s="143">
        <v>44598</v>
      </c>
      <c r="B892" s="144">
        <v>24</v>
      </c>
      <c r="C892" s="145">
        <v>0.34589999999999999</v>
      </c>
      <c r="D892" s="145">
        <v>0.36859999999999998</v>
      </c>
      <c r="E892" s="145">
        <v>6.0000000000000001E-3</v>
      </c>
      <c r="F892" s="145">
        <v>0.18429999999999999</v>
      </c>
      <c r="G892" s="146">
        <f t="shared" si="13"/>
        <v>0.90479999999999994</v>
      </c>
    </row>
    <row r="893" spans="1:7" x14ac:dyDescent="0.25">
      <c r="A893" s="143">
        <v>44599</v>
      </c>
      <c r="B893" s="144">
        <v>1</v>
      </c>
      <c r="C893" s="145">
        <v>0.59079999999999999</v>
      </c>
      <c r="D893" s="145">
        <v>0.40949999999999998</v>
      </c>
      <c r="E893" s="145">
        <v>1.2E-2</v>
      </c>
      <c r="F893" s="145">
        <v>0.1638</v>
      </c>
      <c r="G893" s="146">
        <f t="shared" si="13"/>
        <v>1.1760999999999999</v>
      </c>
    </row>
    <row r="894" spans="1:7" x14ac:dyDescent="0.25">
      <c r="A894" s="143">
        <v>44599</v>
      </c>
      <c r="B894" s="144">
        <v>2</v>
      </c>
      <c r="C894" s="145">
        <v>0.2228</v>
      </c>
      <c r="D894" s="145">
        <v>0.1638</v>
      </c>
      <c r="E894" s="145">
        <v>6.0000000000000001E-3</v>
      </c>
      <c r="F894" s="145">
        <v>0.18429999999999999</v>
      </c>
      <c r="G894" s="146">
        <f t="shared" si="13"/>
        <v>0.57689999999999997</v>
      </c>
    </row>
    <row r="895" spans="1:7" x14ac:dyDescent="0.25">
      <c r="A895" s="143">
        <v>44599</v>
      </c>
      <c r="B895" s="144">
        <v>3</v>
      </c>
      <c r="C895" s="145">
        <v>1.0537999999999901</v>
      </c>
      <c r="D895" s="145">
        <v>8.1900000000000001E-2</v>
      </c>
      <c r="E895" s="145">
        <v>6.0000000000000001E-3</v>
      </c>
      <c r="F895" s="145">
        <v>0.18429999999999999</v>
      </c>
      <c r="G895" s="146">
        <f t="shared" si="13"/>
        <v>1.3259999999999901</v>
      </c>
    </row>
    <row r="896" spans="1:7" x14ac:dyDescent="0.25">
      <c r="A896" s="143">
        <v>44599</v>
      </c>
      <c r="B896" s="144">
        <v>4</v>
      </c>
      <c r="C896" s="145">
        <v>1.0669</v>
      </c>
      <c r="D896" s="145">
        <v>0.1842</v>
      </c>
      <c r="E896" s="145">
        <v>1.2E-2</v>
      </c>
      <c r="F896" s="145">
        <v>0.1638</v>
      </c>
      <c r="G896" s="146">
        <f t="shared" si="13"/>
        <v>1.4268999999999998</v>
      </c>
    </row>
    <row r="897" spans="1:7" x14ac:dyDescent="0.25">
      <c r="A897" s="143">
        <v>44599</v>
      </c>
      <c r="B897" s="144">
        <v>5</v>
      </c>
      <c r="C897" s="145">
        <v>1.1202000000000001</v>
      </c>
      <c r="D897" s="145">
        <v>0.30719999999999997</v>
      </c>
      <c r="E897" s="145">
        <v>1.2E-2</v>
      </c>
      <c r="F897" s="145">
        <v>0.18429999999999999</v>
      </c>
      <c r="G897" s="146">
        <f t="shared" si="13"/>
        <v>1.6236999999999999</v>
      </c>
    </row>
    <row r="898" spans="1:7" x14ac:dyDescent="0.25">
      <c r="A898" s="143">
        <v>44599</v>
      </c>
      <c r="B898" s="144">
        <v>6</v>
      </c>
      <c r="C898" s="145">
        <v>0.99919999999999998</v>
      </c>
      <c r="D898" s="145">
        <v>0.34810000000000002</v>
      </c>
      <c r="E898" s="145">
        <v>1.2E-2</v>
      </c>
      <c r="F898" s="145">
        <v>0.16950000000000001</v>
      </c>
      <c r="G898" s="146">
        <f t="shared" si="13"/>
        <v>1.5287999999999999</v>
      </c>
    </row>
    <row r="899" spans="1:7" x14ac:dyDescent="0.25">
      <c r="A899" s="143">
        <v>44599</v>
      </c>
      <c r="B899" s="144">
        <v>7</v>
      </c>
      <c r="C899" s="145">
        <v>1.1022000000000001</v>
      </c>
      <c r="D899" s="145">
        <v>0.3891</v>
      </c>
      <c r="E899" s="145">
        <v>6.0000000000000001E-3</v>
      </c>
      <c r="F899" s="145">
        <v>0.18429999999999999</v>
      </c>
      <c r="G899" s="146">
        <f t="shared" si="13"/>
        <v>1.6816</v>
      </c>
    </row>
    <row r="900" spans="1:7" x14ac:dyDescent="0.25">
      <c r="A900" s="143">
        <v>44599</v>
      </c>
      <c r="B900" s="144">
        <v>8</v>
      </c>
      <c r="C900" s="145">
        <v>0.74219999999999997</v>
      </c>
      <c r="D900" s="145">
        <v>0.20469999999999999</v>
      </c>
      <c r="E900" s="145">
        <v>1.7999999999999999E-2</v>
      </c>
      <c r="F900" s="145">
        <v>54.131399999999999</v>
      </c>
      <c r="G900" s="146">
        <f t="shared" si="13"/>
        <v>55.096299999999999</v>
      </c>
    </row>
    <row r="901" spans="1:7" x14ac:dyDescent="0.25">
      <c r="A901" s="143">
        <v>44599</v>
      </c>
      <c r="B901" s="144">
        <v>9</v>
      </c>
      <c r="C901" s="145">
        <v>838.55169999999998</v>
      </c>
      <c r="D901" s="145">
        <v>5.3507999999999996</v>
      </c>
      <c r="E901" s="145">
        <v>73.517700000000005</v>
      </c>
      <c r="F901" s="145">
        <v>3114.6507999999999</v>
      </c>
      <c r="G901" s="146">
        <f t="shared" si="13"/>
        <v>4032.0709999999999</v>
      </c>
    </row>
    <row r="902" spans="1:7" x14ac:dyDescent="0.25">
      <c r="A902" s="143">
        <v>44599</v>
      </c>
      <c r="B902" s="144">
        <v>10</v>
      </c>
      <c r="C902" s="145">
        <v>6774.6207000000004</v>
      </c>
      <c r="D902" s="145">
        <v>33.776299999999999</v>
      </c>
      <c r="E902" s="145">
        <v>323.2955</v>
      </c>
      <c r="F902" s="145">
        <v>8359.3024999999998</v>
      </c>
      <c r="G902" s="146">
        <f t="shared" ref="G902:G965" si="14">+SUM(C902:F902)</f>
        <v>15490.995000000001</v>
      </c>
    </row>
    <row r="903" spans="1:7" x14ac:dyDescent="0.25">
      <c r="A903" s="143">
        <v>44599</v>
      </c>
      <c r="B903" s="144">
        <v>11</v>
      </c>
      <c r="C903" s="145">
        <v>15975.785599999999</v>
      </c>
      <c r="D903" s="145">
        <v>83.0398</v>
      </c>
      <c r="E903" s="145">
        <v>854.721</v>
      </c>
      <c r="F903" s="145">
        <v>12489.737999999999</v>
      </c>
      <c r="G903" s="146">
        <f t="shared" si="14"/>
        <v>29403.284399999997</v>
      </c>
    </row>
    <row r="904" spans="1:7" x14ac:dyDescent="0.25">
      <c r="A904" s="143">
        <v>44599</v>
      </c>
      <c r="B904" s="144">
        <v>12</v>
      </c>
      <c r="C904" s="145">
        <v>23487.413199999999</v>
      </c>
      <c r="D904" s="145">
        <v>123.4552</v>
      </c>
      <c r="E904" s="145">
        <v>1271.5818999999999</v>
      </c>
      <c r="F904" s="145">
        <v>14822.8763</v>
      </c>
      <c r="G904" s="146">
        <f t="shared" si="14"/>
        <v>39705.3266</v>
      </c>
    </row>
    <row r="905" spans="1:7" x14ac:dyDescent="0.25">
      <c r="A905" s="143">
        <v>44599</v>
      </c>
      <c r="B905" s="144">
        <v>13</v>
      </c>
      <c r="C905" s="145">
        <v>27017.729500000001</v>
      </c>
      <c r="D905" s="145">
        <v>135.98679999999999</v>
      </c>
      <c r="E905" s="145">
        <v>1389.0994000000001</v>
      </c>
      <c r="F905" s="145">
        <v>15360.8498</v>
      </c>
      <c r="G905" s="146">
        <f t="shared" si="14"/>
        <v>43903.665500000003</v>
      </c>
    </row>
    <row r="906" spans="1:7" x14ac:dyDescent="0.25">
      <c r="A906" s="143">
        <v>44599</v>
      </c>
      <c r="B906" s="144">
        <v>14</v>
      </c>
      <c r="C906" s="145">
        <v>20613.476999999999</v>
      </c>
      <c r="D906" s="145">
        <v>115.7445</v>
      </c>
      <c r="E906" s="145">
        <v>1231.1349</v>
      </c>
      <c r="F906" s="145">
        <v>15186.082200000001</v>
      </c>
      <c r="G906" s="146">
        <f t="shared" si="14"/>
        <v>37146.438600000001</v>
      </c>
    </row>
    <row r="907" spans="1:7" x14ac:dyDescent="0.25">
      <c r="A907" s="143">
        <v>44599</v>
      </c>
      <c r="B907" s="144">
        <v>15</v>
      </c>
      <c r="C907" s="145">
        <v>15832.887500000001</v>
      </c>
      <c r="D907" s="145">
        <v>89.658699999999996</v>
      </c>
      <c r="E907" s="145">
        <v>1085.6743999999901</v>
      </c>
      <c r="F907" s="145">
        <v>14447.4318</v>
      </c>
      <c r="G907" s="146">
        <f t="shared" si="14"/>
        <v>31455.652399999992</v>
      </c>
    </row>
    <row r="908" spans="1:7" x14ac:dyDescent="0.25">
      <c r="A908" s="143">
        <v>44599</v>
      </c>
      <c r="B908" s="144">
        <v>16</v>
      </c>
      <c r="C908" s="145">
        <v>12228.7572</v>
      </c>
      <c r="D908" s="145">
        <v>61.836500000000001</v>
      </c>
      <c r="E908" s="145">
        <v>876.19839999999999</v>
      </c>
      <c r="F908" s="145">
        <v>12970.0653</v>
      </c>
      <c r="G908" s="146">
        <f t="shared" si="14"/>
        <v>26136.857400000001</v>
      </c>
    </row>
    <row r="909" spans="1:7" x14ac:dyDescent="0.25">
      <c r="A909" s="143">
        <v>44599</v>
      </c>
      <c r="B909" s="144">
        <v>17</v>
      </c>
      <c r="C909" s="145">
        <v>4229.2771000000002</v>
      </c>
      <c r="D909" s="145">
        <v>26.132400000000001</v>
      </c>
      <c r="E909" s="145">
        <v>509.25299999999999</v>
      </c>
      <c r="F909" s="145">
        <v>9392.9274999999998</v>
      </c>
      <c r="G909" s="146">
        <f t="shared" si="14"/>
        <v>14157.59</v>
      </c>
    </row>
    <row r="910" spans="1:7" x14ac:dyDescent="0.25">
      <c r="A910" s="143">
        <v>44599</v>
      </c>
      <c r="B910" s="144">
        <v>18</v>
      </c>
      <c r="C910" s="145">
        <v>269.39909999999998</v>
      </c>
      <c r="D910" s="145">
        <v>3.67349999999999</v>
      </c>
      <c r="E910" s="145">
        <v>142.5797</v>
      </c>
      <c r="F910" s="145">
        <v>2794.8561</v>
      </c>
      <c r="G910" s="146">
        <f t="shared" si="14"/>
        <v>3210.5083999999997</v>
      </c>
    </row>
    <row r="911" spans="1:7" x14ac:dyDescent="0.25">
      <c r="A911" s="143">
        <v>44599</v>
      </c>
      <c r="B911" s="144">
        <v>19</v>
      </c>
      <c r="C911" s="145">
        <v>5.5548000000000002</v>
      </c>
      <c r="D911" s="145">
        <v>0.71679999999999999</v>
      </c>
      <c r="E911" s="145">
        <v>0</v>
      </c>
      <c r="F911" s="145">
        <v>2.6452</v>
      </c>
      <c r="G911" s="146">
        <f t="shared" si="14"/>
        <v>8.9168000000000003</v>
      </c>
    </row>
    <row r="912" spans="1:7" x14ac:dyDescent="0.25">
      <c r="A912" s="143">
        <v>44599</v>
      </c>
      <c r="B912" s="144">
        <v>20</v>
      </c>
      <c r="C912" s="145">
        <v>1.3656999999999999</v>
      </c>
      <c r="D912" s="145">
        <v>0.38900000000000001</v>
      </c>
      <c r="E912" s="145">
        <v>0</v>
      </c>
      <c r="F912" s="145">
        <v>0.18429999999999999</v>
      </c>
      <c r="G912" s="146">
        <f t="shared" si="14"/>
        <v>1.9389999999999998</v>
      </c>
    </row>
    <row r="913" spans="1:7" x14ac:dyDescent="0.25">
      <c r="A913" s="143">
        <v>44599</v>
      </c>
      <c r="B913" s="144">
        <v>21</v>
      </c>
      <c r="C913" s="145">
        <v>1.3596999999999999</v>
      </c>
      <c r="D913" s="145">
        <v>0.40960000000000002</v>
      </c>
      <c r="E913" s="145">
        <v>0</v>
      </c>
      <c r="F913" s="145">
        <v>0.1638</v>
      </c>
      <c r="G913" s="146">
        <f t="shared" si="14"/>
        <v>1.9330999999999998</v>
      </c>
    </row>
    <row r="914" spans="1:7" x14ac:dyDescent="0.25">
      <c r="A914" s="143">
        <v>44599</v>
      </c>
      <c r="B914" s="144">
        <v>22</v>
      </c>
      <c r="C914" s="145">
        <v>1.1436999999999999</v>
      </c>
      <c r="D914" s="145">
        <v>0.45050000000000001</v>
      </c>
      <c r="E914" s="145">
        <v>0</v>
      </c>
      <c r="F914" s="145">
        <v>2.73999999999999E-2</v>
      </c>
      <c r="G914" s="146">
        <f t="shared" si="14"/>
        <v>1.6215999999999997</v>
      </c>
    </row>
    <row r="915" spans="1:7" x14ac:dyDescent="0.25">
      <c r="A915" s="143">
        <v>44599</v>
      </c>
      <c r="B915" s="144">
        <v>23</v>
      </c>
      <c r="C915" s="145">
        <v>2.0547</v>
      </c>
      <c r="D915" s="145">
        <v>0.38900000000000001</v>
      </c>
      <c r="E915" s="145">
        <v>0</v>
      </c>
      <c r="F915" s="145">
        <v>0.1638</v>
      </c>
      <c r="G915" s="146">
        <f t="shared" si="14"/>
        <v>2.6074999999999999</v>
      </c>
    </row>
    <row r="916" spans="1:7" x14ac:dyDescent="0.25">
      <c r="A916" s="143">
        <v>44599</v>
      </c>
      <c r="B916" s="144">
        <v>24</v>
      </c>
      <c r="C916" s="145">
        <v>1.8007</v>
      </c>
      <c r="D916" s="145">
        <v>0.3276</v>
      </c>
      <c r="E916" s="145">
        <v>0</v>
      </c>
      <c r="F916" s="145">
        <v>0.18429999999999999</v>
      </c>
      <c r="G916" s="146">
        <f t="shared" si="14"/>
        <v>2.3125999999999998</v>
      </c>
    </row>
    <row r="917" spans="1:7" x14ac:dyDescent="0.25">
      <c r="A917" s="143">
        <v>44600</v>
      </c>
      <c r="B917" s="144">
        <v>1</v>
      </c>
      <c r="C917" s="145">
        <v>4.3400999999999996</v>
      </c>
      <c r="D917" s="145">
        <v>0.34810000000000002</v>
      </c>
      <c r="E917" s="145">
        <v>0</v>
      </c>
      <c r="F917" s="145">
        <v>0.18429999999999999</v>
      </c>
      <c r="G917" s="146">
        <f t="shared" si="14"/>
        <v>4.8724999999999996</v>
      </c>
    </row>
    <row r="918" spans="1:7" x14ac:dyDescent="0.25">
      <c r="A918" s="143">
        <v>44600</v>
      </c>
      <c r="B918" s="144">
        <v>2</v>
      </c>
      <c r="C918" s="145">
        <v>4.3841000000000001</v>
      </c>
      <c r="D918" s="145">
        <v>0.43</v>
      </c>
      <c r="E918" s="145">
        <v>0</v>
      </c>
      <c r="F918" s="145">
        <v>0.1638</v>
      </c>
      <c r="G918" s="146">
        <f t="shared" si="14"/>
        <v>4.9779</v>
      </c>
    </row>
    <row r="919" spans="1:7" x14ac:dyDescent="0.25">
      <c r="A919" s="143">
        <v>44600</v>
      </c>
      <c r="B919" s="144">
        <v>3</v>
      </c>
      <c r="C919" s="145">
        <v>4.4301000000000004</v>
      </c>
      <c r="D919" s="145">
        <v>0.45040000000000002</v>
      </c>
      <c r="E919" s="145">
        <v>0</v>
      </c>
      <c r="F919" s="145">
        <v>0.18429999999999999</v>
      </c>
      <c r="G919" s="146">
        <f t="shared" si="14"/>
        <v>5.0648000000000009</v>
      </c>
    </row>
    <row r="920" spans="1:7" x14ac:dyDescent="0.25">
      <c r="A920" s="143">
        <v>44600</v>
      </c>
      <c r="B920" s="144">
        <v>4</v>
      </c>
      <c r="C920" s="145">
        <v>0.96399999999999997</v>
      </c>
      <c r="D920" s="145">
        <v>0.43</v>
      </c>
      <c r="E920" s="145">
        <v>0</v>
      </c>
      <c r="F920" s="145">
        <v>0.18429999999999999</v>
      </c>
      <c r="G920" s="146">
        <f t="shared" si="14"/>
        <v>1.5782999999999998</v>
      </c>
    </row>
    <row r="921" spans="1:7" x14ac:dyDescent="0.25">
      <c r="A921" s="143">
        <v>44600</v>
      </c>
      <c r="B921" s="144">
        <v>5</v>
      </c>
      <c r="C921" s="145">
        <v>1.1819999999999999</v>
      </c>
      <c r="D921" s="145">
        <v>0.49149999999999999</v>
      </c>
      <c r="E921" s="145">
        <v>0</v>
      </c>
      <c r="F921" s="145">
        <v>0.1638</v>
      </c>
      <c r="G921" s="146">
        <f t="shared" si="14"/>
        <v>1.8372999999999999</v>
      </c>
    </row>
    <row r="922" spans="1:7" x14ac:dyDescent="0.25">
      <c r="A922" s="143">
        <v>44600</v>
      </c>
      <c r="B922" s="144">
        <v>6</v>
      </c>
      <c r="C922" s="145">
        <v>1.129</v>
      </c>
      <c r="D922" s="145">
        <v>0.53239999999999998</v>
      </c>
      <c r="E922" s="145">
        <v>0</v>
      </c>
      <c r="F922" s="145">
        <v>0.18429999999999999</v>
      </c>
      <c r="G922" s="146">
        <f t="shared" si="14"/>
        <v>1.8456999999999999</v>
      </c>
    </row>
    <row r="923" spans="1:7" x14ac:dyDescent="0.25">
      <c r="A923" s="143">
        <v>44600</v>
      </c>
      <c r="B923" s="144">
        <v>7</v>
      </c>
      <c r="C923" s="145">
        <v>1.381</v>
      </c>
      <c r="D923" s="145">
        <v>0.40960000000000002</v>
      </c>
      <c r="E923" s="145">
        <v>0</v>
      </c>
      <c r="F923" s="145">
        <v>0.18429999999999999</v>
      </c>
      <c r="G923" s="146">
        <f t="shared" si="14"/>
        <v>1.9748999999999999</v>
      </c>
    </row>
    <row r="924" spans="1:7" x14ac:dyDescent="0.25">
      <c r="A924" s="143">
        <v>44600</v>
      </c>
      <c r="B924" s="144">
        <v>8</v>
      </c>
      <c r="C924" s="145">
        <v>1.0389999999999999</v>
      </c>
      <c r="D924" s="145">
        <v>0.1638</v>
      </c>
      <c r="E924" s="145">
        <v>0</v>
      </c>
      <c r="F924" s="145">
        <v>125.88249999999999</v>
      </c>
      <c r="G924" s="146">
        <f t="shared" si="14"/>
        <v>127.08529999999999</v>
      </c>
    </row>
    <row r="925" spans="1:7" x14ac:dyDescent="0.25">
      <c r="A925" s="143">
        <v>44600</v>
      </c>
      <c r="B925" s="144">
        <v>9</v>
      </c>
      <c r="C925" s="145">
        <v>650.64559999999994</v>
      </c>
      <c r="D925" s="145">
        <v>5.0712000000000002</v>
      </c>
      <c r="E925" s="145">
        <v>159.316</v>
      </c>
      <c r="F925" s="145">
        <v>3418.0700999999999</v>
      </c>
      <c r="G925" s="146">
        <f t="shared" si="14"/>
        <v>4233.1028999999999</v>
      </c>
    </row>
    <row r="926" spans="1:7" x14ac:dyDescent="0.25">
      <c r="A926" s="143">
        <v>44600</v>
      </c>
      <c r="B926" s="144">
        <v>10</v>
      </c>
      <c r="C926" s="145">
        <v>6034.4243999999999</v>
      </c>
      <c r="D926" s="145">
        <v>34.260300000000001</v>
      </c>
      <c r="E926" s="145">
        <v>543.08910000000003</v>
      </c>
      <c r="F926" s="145">
        <v>7830.31</v>
      </c>
      <c r="G926" s="146">
        <f t="shared" si="14"/>
        <v>14442.0838</v>
      </c>
    </row>
    <row r="927" spans="1:7" x14ac:dyDescent="0.25">
      <c r="A927" s="143">
        <v>44600</v>
      </c>
      <c r="B927" s="144">
        <v>11</v>
      </c>
      <c r="C927" s="145">
        <v>14325.8446</v>
      </c>
      <c r="D927" s="145">
        <v>85.211299999999994</v>
      </c>
      <c r="E927" s="145">
        <v>805.37019999999995</v>
      </c>
      <c r="F927" s="145">
        <v>10835.1553</v>
      </c>
      <c r="G927" s="146">
        <f t="shared" si="14"/>
        <v>26051.581400000003</v>
      </c>
    </row>
    <row r="928" spans="1:7" x14ac:dyDescent="0.25">
      <c r="A928" s="143">
        <v>44600</v>
      </c>
      <c r="B928" s="144">
        <v>12</v>
      </c>
      <c r="C928" s="145">
        <v>21892.6394</v>
      </c>
      <c r="D928" s="145">
        <v>124.8408</v>
      </c>
      <c r="E928" s="145">
        <v>1029.4109000000001</v>
      </c>
      <c r="F928" s="145">
        <v>12247.0221</v>
      </c>
      <c r="G928" s="146">
        <f t="shared" si="14"/>
        <v>35293.913200000003</v>
      </c>
    </row>
    <row r="929" spans="1:7" x14ac:dyDescent="0.25">
      <c r="A929" s="143">
        <v>44600</v>
      </c>
      <c r="B929" s="144">
        <v>13</v>
      </c>
      <c r="C929" s="145">
        <v>26947.841499999999</v>
      </c>
      <c r="D929" s="145">
        <v>143.6985</v>
      </c>
      <c r="E929" s="145">
        <v>1171.4188999999999</v>
      </c>
      <c r="F929" s="145">
        <v>12482.34</v>
      </c>
      <c r="G929" s="146">
        <f t="shared" si="14"/>
        <v>40745.298899999994</v>
      </c>
    </row>
    <row r="930" spans="1:7" x14ac:dyDescent="0.25">
      <c r="A930" s="143">
        <v>44600</v>
      </c>
      <c r="B930" s="144">
        <v>14</v>
      </c>
      <c r="C930" s="145">
        <v>27311.820899999999</v>
      </c>
      <c r="D930" s="145">
        <v>140.38579999999999</v>
      </c>
      <c r="E930" s="145">
        <v>1149.5208</v>
      </c>
      <c r="F930" s="145">
        <v>12580.7377</v>
      </c>
      <c r="G930" s="146">
        <f t="shared" si="14"/>
        <v>41182.465199999999</v>
      </c>
    </row>
    <row r="931" spans="1:7" x14ac:dyDescent="0.25">
      <c r="A931" s="143">
        <v>44600</v>
      </c>
      <c r="B931" s="144">
        <v>15</v>
      </c>
      <c r="C931" s="145">
        <v>24051.2091</v>
      </c>
      <c r="D931" s="145">
        <v>114.6407</v>
      </c>
      <c r="E931" s="145">
        <v>1211.8710000000001</v>
      </c>
      <c r="F931" s="145">
        <v>12621.4481</v>
      </c>
      <c r="G931" s="146">
        <f t="shared" si="14"/>
        <v>37999.168899999997</v>
      </c>
    </row>
    <row r="932" spans="1:7" x14ac:dyDescent="0.25">
      <c r="A932" s="143">
        <v>44600</v>
      </c>
      <c r="B932" s="144">
        <v>16</v>
      </c>
      <c r="C932" s="145">
        <v>17052.318200000002</v>
      </c>
      <c r="D932" s="145">
        <v>78.748000000000005</v>
      </c>
      <c r="E932" s="145">
        <v>1003.17279999999</v>
      </c>
      <c r="F932" s="145">
        <v>11263.2477</v>
      </c>
      <c r="G932" s="146">
        <f t="shared" si="14"/>
        <v>29397.48669999999</v>
      </c>
    </row>
    <row r="933" spans="1:7" x14ac:dyDescent="0.25">
      <c r="A933" s="143">
        <v>44600</v>
      </c>
      <c r="B933" s="144">
        <v>17</v>
      </c>
      <c r="C933" s="145">
        <v>7914.6633000000002</v>
      </c>
      <c r="D933" s="145">
        <v>35.605499999999999</v>
      </c>
      <c r="E933" s="145">
        <v>607.80449999999996</v>
      </c>
      <c r="F933" s="145">
        <v>8200.9071999999996</v>
      </c>
      <c r="G933" s="146">
        <f t="shared" si="14"/>
        <v>16758.980499999998</v>
      </c>
    </row>
    <row r="934" spans="1:7" x14ac:dyDescent="0.25">
      <c r="A934" s="143">
        <v>44600</v>
      </c>
      <c r="B934" s="144">
        <v>18</v>
      </c>
      <c r="C934" s="145">
        <v>908.31759999999997</v>
      </c>
      <c r="D934" s="145">
        <v>6.3257000000000003</v>
      </c>
      <c r="E934" s="145">
        <v>146.7071</v>
      </c>
      <c r="F934" s="145">
        <v>2661.9585999999999</v>
      </c>
      <c r="G934" s="146">
        <f t="shared" si="14"/>
        <v>3723.3090000000002</v>
      </c>
    </row>
    <row r="935" spans="1:7" x14ac:dyDescent="0.25">
      <c r="A935" s="143">
        <v>44600</v>
      </c>
      <c r="B935" s="144">
        <v>19</v>
      </c>
      <c r="C935" s="145">
        <v>39.901899999999998</v>
      </c>
      <c r="D935" s="145">
        <v>0.3276</v>
      </c>
      <c r="E935" s="145">
        <v>0</v>
      </c>
      <c r="F935" s="145">
        <v>5.9405000000000001</v>
      </c>
      <c r="G935" s="146">
        <f t="shared" si="14"/>
        <v>46.169999999999995</v>
      </c>
    </row>
    <row r="936" spans="1:7" x14ac:dyDescent="0.25">
      <c r="A936" s="143">
        <v>44600</v>
      </c>
      <c r="B936" s="144">
        <v>20</v>
      </c>
      <c r="C936" s="145">
        <v>1.248</v>
      </c>
      <c r="D936" s="145">
        <v>0.1842</v>
      </c>
      <c r="E936" s="145">
        <v>0</v>
      </c>
      <c r="F936" s="145">
        <v>2.4299999999999999E-2</v>
      </c>
      <c r="G936" s="146">
        <f t="shared" si="14"/>
        <v>1.4564999999999999</v>
      </c>
    </row>
    <row r="937" spans="1:7" x14ac:dyDescent="0.25">
      <c r="A937" s="143">
        <v>44600</v>
      </c>
      <c r="B937" s="144">
        <v>21</v>
      </c>
      <c r="C937" s="145">
        <v>1.4490000000000001</v>
      </c>
      <c r="D937" s="145">
        <v>0.3276</v>
      </c>
      <c r="E937" s="145">
        <v>0</v>
      </c>
      <c r="F937" s="145">
        <v>0.1638</v>
      </c>
      <c r="G937" s="146">
        <f t="shared" si="14"/>
        <v>1.9404000000000001</v>
      </c>
    </row>
    <row r="938" spans="1:7" x14ac:dyDescent="0.25">
      <c r="A938" s="143">
        <v>44600</v>
      </c>
      <c r="B938" s="144">
        <v>22</v>
      </c>
      <c r="C938" s="145">
        <v>0.90200000000000002</v>
      </c>
      <c r="D938" s="145">
        <v>0.59379999999999999</v>
      </c>
      <c r="E938" s="145">
        <v>0</v>
      </c>
      <c r="F938" s="145">
        <v>0.1638</v>
      </c>
      <c r="G938" s="146">
        <f t="shared" si="14"/>
        <v>1.6596</v>
      </c>
    </row>
    <row r="939" spans="1:7" x14ac:dyDescent="0.25">
      <c r="A939" s="143">
        <v>44600</v>
      </c>
      <c r="B939" s="144">
        <v>23</v>
      </c>
      <c r="C939" s="145">
        <v>1.4989999999999899</v>
      </c>
      <c r="D939" s="145">
        <v>0.57340000000000002</v>
      </c>
      <c r="E939" s="145">
        <v>0</v>
      </c>
      <c r="F939" s="145">
        <v>0.18429999999999999</v>
      </c>
      <c r="G939" s="146">
        <f t="shared" si="14"/>
        <v>2.2566999999999897</v>
      </c>
    </row>
    <row r="940" spans="1:7" x14ac:dyDescent="0.25">
      <c r="A940" s="143">
        <v>44600</v>
      </c>
      <c r="B940" s="144">
        <v>24</v>
      </c>
      <c r="C940" s="145">
        <v>0.78</v>
      </c>
      <c r="D940" s="145">
        <v>0.55289999999999995</v>
      </c>
      <c r="E940" s="145">
        <v>0</v>
      </c>
      <c r="F940" s="145">
        <v>0.1638</v>
      </c>
      <c r="G940" s="146">
        <f t="shared" si="14"/>
        <v>1.4966999999999999</v>
      </c>
    </row>
    <row r="941" spans="1:7" x14ac:dyDescent="0.25">
      <c r="A941" s="143">
        <v>44601</v>
      </c>
      <c r="B941" s="144">
        <v>1</v>
      </c>
      <c r="C941" s="145">
        <v>10.9017</v>
      </c>
      <c r="D941" s="145">
        <v>0.40949999999999998</v>
      </c>
      <c r="E941" s="145">
        <v>0</v>
      </c>
      <c r="F941" s="145">
        <v>0.18429999999999999</v>
      </c>
      <c r="G941" s="146">
        <f t="shared" si="14"/>
        <v>11.4955</v>
      </c>
    </row>
    <row r="942" spans="1:7" x14ac:dyDescent="0.25">
      <c r="A942" s="143">
        <v>44601</v>
      </c>
      <c r="B942" s="144">
        <v>2</v>
      </c>
      <c r="C942" s="145">
        <v>11.0777</v>
      </c>
      <c r="D942" s="145">
        <v>0.28670000000000001</v>
      </c>
      <c r="E942" s="145">
        <v>0</v>
      </c>
      <c r="F942" s="145">
        <v>0.18429999999999999</v>
      </c>
      <c r="G942" s="146">
        <f t="shared" si="14"/>
        <v>11.5487</v>
      </c>
    </row>
    <row r="943" spans="1:7" x14ac:dyDescent="0.25">
      <c r="A943" s="143">
        <v>44601</v>
      </c>
      <c r="B943" s="144">
        <v>3</v>
      </c>
      <c r="C943" s="145">
        <v>11.1387</v>
      </c>
      <c r="D943" s="145">
        <v>0.22520000000000001</v>
      </c>
      <c r="E943" s="145">
        <v>0</v>
      </c>
      <c r="F943" s="145">
        <v>0.1638</v>
      </c>
      <c r="G943" s="146">
        <f t="shared" si="14"/>
        <v>11.527699999999999</v>
      </c>
    </row>
    <row r="944" spans="1:7" x14ac:dyDescent="0.25">
      <c r="A944" s="143">
        <v>44601</v>
      </c>
      <c r="B944" s="144">
        <v>4</v>
      </c>
      <c r="C944" s="145">
        <v>1.4172</v>
      </c>
      <c r="D944" s="145">
        <v>0.1842</v>
      </c>
      <c r="E944" s="145">
        <v>0</v>
      </c>
      <c r="F944" s="145">
        <v>0.18429999999999999</v>
      </c>
      <c r="G944" s="146">
        <f t="shared" si="14"/>
        <v>1.7856999999999998</v>
      </c>
    </row>
    <row r="945" spans="1:7" x14ac:dyDescent="0.25">
      <c r="A945" s="143">
        <v>44601</v>
      </c>
      <c r="B945" s="144">
        <v>5</v>
      </c>
      <c r="C945" s="145">
        <v>1.5211999999999899</v>
      </c>
      <c r="D945" s="145">
        <v>0.30719999999999997</v>
      </c>
      <c r="E945" s="145">
        <v>0</v>
      </c>
      <c r="F945" s="145">
        <v>0.1638</v>
      </c>
      <c r="G945" s="146">
        <f t="shared" si="14"/>
        <v>1.9921999999999898</v>
      </c>
    </row>
    <row r="946" spans="1:7" x14ac:dyDescent="0.25">
      <c r="A946" s="143">
        <v>44601</v>
      </c>
      <c r="B946" s="144">
        <v>6</v>
      </c>
      <c r="C946" s="145">
        <v>1.7226999999999999</v>
      </c>
      <c r="D946" s="145">
        <v>0.45050000000000001</v>
      </c>
      <c r="E946" s="145">
        <v>0</v>
      </c>
      <c r="F946" s="145">
        <v>0.18429999999999999</v>
      </c>
      <c r="G946" s="146">
        <f t="shared" si="14"/>
        <v>2.3574999999999999</v>
      </c>
    </row>
    <row r="947" spans="1:7" x14ac:dyDescent="0.25">
      <c r="A947" s="143">
        <v>44601</v>
      </c>
      <c r="B947" s="144">
        <v>7</v>
      </c>
      <c r="C947" s="145">
        <v>1.7352000000000001</v>
      </c>
      <c r="D947" s="145">
        <v>0.45050000000000001</v>
      </c>
      <c r="E947" s="145">
        <v>0</v>
      </c>
      <c r="F947" s="145">
        <v>0.1638</v>
      </c>
      <c r="G947" s="146">
        <f t="shared" si="14"/>
        <v>2.3495000000000004</v>
      </c>
    </row>
    <row r="948" spans="1:7" x14ac:dyDescent="0.25">
      <c r="A948" s="143">
        <v>44601</v>
      </c>
      <c r="B948" s="144">
        <v>8</v>
      </c>
      <c r="C948" s="145">
        <v>2.2673000000000001</v>
      </c>
      <c r="D948" s="145">
        <v>0.16370000000000001</v>
      </c>
      <c r="E948" s="145">
        <v>2.1844000000000001</v>
      </c>
      <c r="F948" s="145">
        <v>88.438000000000002</v>
      </c>
      <c r="G948" s="146">
        <f t="shared" si="14"/>
        <v>93.053399999999996</v>
      </c>
    </row>
    <row r="949" spans="1:7" x14ac:dyDescent="0.25">
      <c r="A949" s="143">
        <v>44601</v>
      </c>
      <c r="B949" s="144">
        <v>9</v>
      </c>
      <c r="C949" s="145">
        <v>512.71220000000005</v>
      </c>
      <c r="D949" s="145">
        <v>6.2872000000000003</v>
      </c>
      <c r="E949" s="145">
        <v>199.81870000000001</v>
      </c>
      <c r="F949" s="145">
        <v>2938.4034999999999</v>
      </c>
      <c r="G949" s="146">
        <f t="shared" si="14"/>
        <v>3657.2215999999999</v>
      </c>
    </row>
    <row r="950" spans="1:7" x14ac:dyDescent="0.25">
      <c r="A950" s="143">
        <v>44601</v>
      </c>
      <c r="B950" s="144">
        <v>10</v>
      </c>
      <c r="C950" s="145">
        <v>5368.0573000000004</v>
      </c>
      <c r="D950" s="145">
        <v>30.164200000000001</v>
      </c>
      <c r="E950" s="145">
        <v>484.0924</v>
      </c>
      <c r="F950" s="145">
        <v>6196.1328999999996</v>
      </c>
      <c r="G950" s="146">
        <f t="shared" si="14"/>
        <v>12078.446800000002</v>
      </c>
    </row>
    <row r="951" spans="1:7" x14ac:dyDescent="0.25">
      <c r="A951" s="143">
        <v>44601</v>
      </c>
      <c r="B951" s="144">
        <v>11</v>
      </c>
      <c r="C951" s="145">
        <v>11802.732099999999</v>
      </c>
      <c r="D951" s="145">
        <v>68.252200000000002</v>
      </c>
      <c r="E951" s="145">
        <v>659.87109999999996</v>
      </c>
      <c r="F951" s="145">
        <v>7686.8140999999996</v>
      </c>
      <c r="G951" s="146">
        <f t="shared" si="14"/>
        <v>20217.6695</v>
      </c>
    </row>
    <row r="952" spans="1:7" x14ac:dyDescent="0.25">
      <c r="A952" s="143">
        <v>44601</v>
      </c>
      <c r="B952" s="144">
        <v>12</v>
      </c>
      <c r="C952" s="145">
        <v>20544.545300000002</v>
      </c>
      <c r="D952" s="145">
        <v>104.0658</v>
      </c>
      <c r="E952" s="145">
        <v>1090.0418</v>
      </c>
      <c r="F952" s="145">
        <v>10872.639300000001</v>
      </c>
      <c r="G952" s="146">
        <f t="shared" si="14"/>
        <v>32611.292200000004</v>
      </c>
    </row>
    <row r="953" spans="1:7" x14ac:dyDescent="0.25">
      <c r="A953" s="143">
        <v>44601</v>
      </c>
      <c r="B953" s="144">
        <v>13</v>
      </c>
      <c r="C953" s="145">
        <v>26639.849600000001</v>
      </c>
      <c r="D953" s="145">
        <v>137.94460000000001</v>
      </c>
      <c r="E953" s="145">
        <v>1355.8065999999999</v>
      </c>
      <c r="F953" s="145">
        <v>13372.600899999999</v>
      </c>
      <c r="G953" s="146">
        <f t="shared" si="14"/>
        <v>41506.201699999998</v>
      </c>
    </row>
    <row r="954" spans="1:7" x14ac:dyDescent="0.25">
      <c r="A954" s="143">
        <v>44601</v>
      </c>
      <c r="B954" s="144">
        <v>14</v>
      </c>
      <c r="C954" s="145">
        <v>27416.787100000001</v>
      </c>
      <c r="D954" s="145">
        <v>141.1635</v>
      </c>
      <c r="E954" s="145">
        <v>1379.9694</v>
      </c>
      <c r="F954" s="145">
        <v>14083.173199999999</v>
      </c>
      <c r="G954" s="146">
        <f t="shared" si="14"/>
        <v>43021.093199999996</v>
      </c>
    </row>
    <row r="955" spans="1:7" x14ac:dyDescent="0.25">
      <c r="A955" s="143">
        <v>44601</v>
      </c>
      <c r="B955" s="144">
        <v>15</v>
      </c>
      <c r="C955" s="145">
        <v>24257.786700000001</v>
      </c>
      <c r="D955" s="145">
        <v>118.327</v>
      </c>
      <c r="E955" s="145">
        <v>1256.1706999999999</v>
      </c>
      <c r="F955" s="145">
        <v>13579.4215</v>
      </c>
      <c r="G955" s="146">
        <f t="shared" si="14"/>
        <v>39211.705900000001</v>
      </c>
    </row>
    <row r="956" spans="1:7" x14ac:dyDescent="0.25">
      <c r="A956" s="143">
        <v>44601</v>
      </c>
      <c r="B956" s="144">
        <v>16</v>
      </c>
      <c r="C956" s="145">
        <v>17747.212899999999</v>
      </c>
      <c r="D956" s="145">
        <v>86.724900000000005</v>
      </c>
      <c r="E956" s="145">
        <v>907.16679999999997</v>
      </c>
      <c r="F956" s="145">
        <v>11176.6438</v>
      </c>
      <c r="G956" s="146">
        <f t="shared" si="14"/>
        <v>29917.748399999997</v>
      </c>
    </row>
    <row r="957" spans="1:7" x14ac:dyDescent="0.25">
      <c r="A957" s="143">
        <v>44601</v>
      </c>
      <c r="B957" s="144">
        <v>17</v>
      </c>
      <c r="C957" s="145">
        <v>8246.5625999999993</v>
      </c>
      <c r="D957" s="145">
        <v>35.147199999999998</v>
      </c>
      <c r="E957" s="145">
        <v>564.15819999999997</v>
      </c>
      <c r="F957" s="145">
        <v>8632.6844000000001</v>
      </c>
      <c r="G957" s="146">
        <f t="shared" si="14"/>
        <v>17478.5524</v>
      </c>
    </row>
    <row r="958" spans="1:7" x14ac:dyDescent="0.25">
      <c r="A958" s="143">
        <v>44601</v>
      </c>
      <c r="B958" s="144">
        <v>18</v>
      </c>
      <c r="C958" s="145">
        <v>1152.7360000000001</v>
      </c>
      <c r="D958" s="145">
        <v>6.4817999999999998</v>
      </c>
      <c r="E958" s="145">
        <v>155.1327</v>
      </c>
      <c r="F958" s="145">
        <v>3003.5077000000001</v>
      </c>
      <c r="G958" s="146">
        <f t="shared" si="14"/>
        <v>4317.8582000000006</v>
      </c>
    </row>
    <row r="959" spans="1:7" x14ac:dyDescent="0.25">
      <c r="A959" s="143">
        <v>44601</v>
      </c>
      <c r="B959" s="144">
        <v>19</v>
      </c>
      <c r="C959" s="145">
        <v>42.969900000000003</v>
      </c>
      <c r="D959" s="145">
        <v>0.43</v>
      </c>
      <c r="E959" s="145">
        <v>15.4155</v>
      </c>
      <c r="F959" s="145">
        <v>2.8883000000000001</v>
      </c>
      <c r="G959" s="146">
        <f t="shared" si="14"/>
        <v>61.703700000000005</v>
      </c>
    </row>
    <row r="960" spans="1:7" x14ac:dyDescent="0.25">
      <c r="A960" s="143">
        <v>44601</v>
      </c>
      <c r="B960" s="144">
        <v>20</v>
      </c>
      <c r="C960" s="145">
        <v>39.070900000000002</v>
      </c>
      <c r="D960" s="145">
        <v>0.30719999999999997</v>
      </c>
      <c r="E960" s="145">
        <v>3.4155000000000002</v>
      </c>
      <c r="F960" s="145">
        <v>0.1638</v>
      </c>
      <c r="G960" s="146">
        <f t="shared" si="14"/>
        <v>42.957400000000007</v>
      </c>
    </row>
    <row r="961" spans="1:7" x14ac:dyDescent="0.25">
      <c r="A961" s="143">
        <v>44601</v>
      </c>
      <c r="B961" s="144">
        <v>21</v>
      </c>
      <c r="C961" s="145">
        <v>39.622900000000001</v>
      </c>
      <c r="D961" s="145">
        <v>0.28670000000000001</v>
      </c>
      <c r="E961" s="145">
        <v>3.4155000000000002</v>
      </c>
      <c r="F961" s="145">
        <v>0.18429999999999999</v>
      </c>
      <c r="G961" s="146">
        <f t="shared" si="14"/>
        <v>43.509400000000007</v>
      </c>
    </row>
    <row r="962" spans="1:7" x14ac:dyDescent="0.25">
      <c r="A962" s="143">
        <v>44601</v>
      </c>
      <c r="B962" s="144">
        <v>22</v>
      </c>
      <c r="C962" s="145">
        <v>39.500900000000001</v>
      </c>
      <c r="D962" s="145">
        <v>0.38900000000000001</v>
      </c>
      <c r="E962" s="145">
        <v>3.4155000000000002</v>
      </c>
      <c r="F962" s="145">
        <v>0.1638</v>
      </c>
      <c r="G962" s="146">
        <f t="shared" si="14"/>
        <v>43.469200000000008</v>
      </c>
    </row>
    <row r="963" spans="1:7" x14ac:dyDescent="0.25">
      <c r="A963" s="143">
        <v>44601</v>
      </c>
      <c r="B963" s="144">
        <v>23</v>
      </c>
      <c r="C963" s="145">
        <v>39.073900000000002</v>
      </c>
      <c r="D963" s="145">
        <v>0.2457</v>
      </c>
      <c r="E963" s="145">
        <v>3.4155000000000002</v>
      </c>
      <c r="F963" s="145">
        <v>0.18439999999999901</v>
      </c>
      <c r="G963" s="146">
        <f t="shared" si="14"/>
        <v>42.919499999999999</v>
      </c>
    </row>
    <row r="964" spans="1:7" x14ac:dyDescent="0.25">
      <c r="A964" s="143">
        <v>44601</v>
      </c>
      <c r="B964" s="144">
        <v>24</v>
      </c>
      <c r="C964" s="145">
        <v>39.130899999999997</v>
      </c>
      <c r="D964" s="145">
        <v>0.30719999999999997</v>
      </c>
      <c r="E964" s="145">
        <v>3.4155000000000002</v>
      </c>
      <c r="F964" s="145">
        <v>0.1638</v>
      </c>
      <c r="G964" s="146">
        <f t="shared" si="14"/>
        <v>43.017400000000002</v>
      </c>
    </row>
    <row r="965" spans="1:7" x14ac:dyDescent="0.25">
      <c r="A965" s="143">
        <v>44602</v>
      </c>
      <c r="B965" s="144">
        <v>1</v>
      </c>
      <c r="C965" s="145">
        <v>5.0457999999999998</v>
      </c>
      <c r="D965" s="145">
        <v>0.40949999999999998</v>
      </c>
      <c r="E965" s="145">
        <v>3.2000000000000001E-2</v>
      </c>
      <c r="F965" s="145">
        <v>0.18429999999999999</v>
      </c>
      <c r="G965" s="146">
        <f t="shared" si="14"/>
        <v>5.6715999999999998</v>
      </c>
    </row>
    <row r="966" spans="1:7" x14ac:dyDescent="0.25">
      <c r="A966" s="143">
        <v>44602</v>
      </c>
      <c r="B966" s="144">
        <v>2</v>
      </c>
      <c r="C966" s="145">
        <v>5.3018000000000001</v>
      </c>
      <c r="D966" s="145">
        <v>0.30719999999999997</v>
      </c>
      <c r="E966" s="145">
        <v>3.2000000000000001E-2</v>
      </c>
      <c r="F966" s="145">
        <v>0.1638</v>
      </c>
      <c r="G966" s="146">
        <f t="shared" ref="G966:G1029" si="15">+SUM(C966:F966)</f>
        <v>5.8048000000000002</v>
      </c>
    </row>
    <row r="967" spans="1:7" x14ac:dyDescent="0.25">
      <c r="A967" s="143">
        <v>44602</v>
      </c>
      <c r="B967" s="144">
        <v>3</v>
      </c>
      <c r="C967" s="145">
        <v>5.3978000000000002</v>
      </c>
      <c r="D967" s="145">
        <v>0.34799999999999998</v>
      </c>
      <c r="E967" s="145">
        <v>3.2000000000000001E-2</v>
      </c>
      <c r="F967" s="145">
        <v>0.18429999999999999</v>
      </c>
      <c r="G967" s="146">
        <f t="shared" si="15"/>
        <v>5.9621000000000004</v>
      </c>
    </row>
    <row r="968" spans="1:7" x14ac:dyDescent="0.25">
      <c r="A968" s="143">
        <v>44602</v>
      </c>
      <c r="B968" s="144">
        <v>4</v>
      </c>
      <c r="C968" s="145">
        <v>2.1111</v>
      </c>
      <c r="D968" s="145">
        <v>0.40960000000000002</v>
      </c>
      <c r="E968" s="145">
        <v>3.2000000000000001E-2</v>
      </c>
      <c r="F968" s="145">
        <v>0.1638</v>
      </c>
      <c r="G968" s="146">
        <f t="shared" si="15"/>
        <v>2.7165000000000004</v>
      </c>
    </row>
    <row r="969" spans="1:7" x14ac:dyDescent="0.25">
      <c r="A969" s="143">
        <v>44602</v>
      </c>
      <c r="B969" s="144">
        <v>5</v>
      </c>
      <c r="C969" s="145">
        <v>2.3451</v>
      </c>
      <c r="D969" s="145">
        <v>0.3891</v>
      </c>
      <c r="E969" s="145">
        <v>0</v>
      </c>
      <c r="F969" s="145">
        <v>0.18429999999999999</v>
      </c>
      <c r="G969" s="146">
        <f t="shared" si="15"/>
        <v>2.9184999999999999</v>
      </c>
    </row>
    <row r="970" spans="1:7" x14ac:dyDescent="0.25">
      <c r="A970" s="143">
        <v>44602</v>
      </c>
      <c r="B970" s="144">
        <v>6</v>
      </c>
      <c r="C970" s="145">
        <v>2.1821000000000002</v>
      </c>
      <c r="D970" s="145">
        <v>0.30709999999999998</v>
      </c>
      <c r="E970" s="145">
        <v>0</v>
      </c>
      <c r="F970" s="145">
        <v>0.1638</v>
      </c>
      <c r="G970" s="146">
        <f t="shared" si="15"/>
        <v>2.6530000000000005</v>
      </c>
    </row>
    <row r="971" spans="1:7" x14ac:dyDescent="0.25">
      <c r="A971" s="143">
        <v>44602</v>
      </c>
      <c r="B971" s="144">
        <v>7</v>
      </c>
      <c r="C971" s="145">
        <v>2.2301000000000002</v>
      </c>
      <c r="D971" s="145">
        <v>0.30719999999999997</v>
      </c>
      <c r="E971" s="145">
        <v>0</v>
      </c>
      <c r="F971" s="145">
        <v>0.18429999999999999</v>
      </c>
      <c r="G971" s="146">
        <f t="shared" si="15"/>
        <v>2.7216</v>
      </c>
    </row>
    <row r="972" spans="1:7" x14ac:dyDescent="0.25">
      <c r="A972" s="143">
        <v>44602</v>
      </c>
      <c r="B972" s="144">
        <v>8</v>
      </c>
      <c r="C972" s="145">
        <v>2.8149999999999999</v>
      </c>
      <c r="D972" s="145">
        <v>0.34810000000000002</v>
      </c>
      <c r="E972" s="145">
        <v>0.11559999999999999</v>
      </c>
      <c r="F972" s="145">
        <v>105.4984</v>
      </c>
      <c r="G972" s="146">
        <f t="shared" si="15"/>
        <v>108.7771</v>
      </c>
    </row>
    <row r="973" spans="1:7" x14ac:dyDescent="0.25">
      <c r="A973" s="143">
        <v>44602</v>
      </c>
      <c r="B973" s="144">
        <v>9</v>
      </c>
      <c r="C973" s="145">
        <v>795.8999</v>
      </c>
      <c r="D973" s="145">
        <v>6.4075999999999897</v>
      </c>
      <c r="E973" s="145">
        <v>155.31549999999999</v>
      </c>
      <c r="F973" s="145">
        <v>3281.8119000000002</v>
      </c>
      <c r="G973" s="146">
        <f t="shared" si="15"/>
        <v>4239.4349000000002</v>
      </c>
    </row>
    <row r="974" spans="1:7" x14ac:dyDescent="0.25">
      <c r="A974" s="143">
        <v>44602</v>
      </c>
      <c r="B974" s="144">
        <v>10</v>
      </c>
      <c r="C974" s="145">
        <v>6681.5415999999996</v>
      </c>
      <c r="D974" s="145">
        <v>38.668100000000003</v>
      </c>
      <c r="E974" s="145">
        <v>557.28980000000001</v>
      </c>
      <c r="F974" s="145">
        <v>8228.8282999999992</v>
      </c>
      <c r="G974" s="146">
        <f t="shared" si="15"/>
        <v>15506.327799999999</v>
      </c>
    </row>
    <row r="975" spans="1:7" x14ac:dyDescent="0.25">
      <c r="A975" s="143">
        <v>44602</v>
      </c>
      <c r="B975" s="144">
        <v>11</v>
      </c>
      <c r="C975" s="145">
        <v>15645.5054</v>
      </c>
      <c r="D975" s="145">
        <v>84.778300000000002</v>
      </c>
      <c r="E975" s="145">
        <v>938.56590000000006</v>
      </c>
      <c r="F975" s="145">
        <v>10390.743399999999</v>
      </c>
      <c r="G975" s="146">
        <f t="shared" si="15"/>
        <v>27059.593000000001</v>
      </c>
    </row>
    <row r="976" spans="1:7" x14ac:dyDescent="0.25">
      <c r="A976" s="143">
        <v>44602</v>
      </c>
      <c r="B976" s="144">
        <v>12</v>
      </c>
      <c r="C976" s="145">
        <v>22385.9133</v>
      </c>
      <c r="D976" s="145">
        <v>117.9023</v>
      </c>
      <c r="E976" s="145">
        <v>1076.1703</v>
      </c>
      <c r="F976" s="145">
        <v>11364.5764</v>
      </c>
      <c r="G976" s="146">
        <f t="shared" si="15"/>
        <v>34944.562300000005</v>
      </c>
    </row>
    <row r="977" spans="1:7" x14ac:dyDescent="0.25">
      <c r="A977" s="143">
        <v>44602</v>
      </c>
      <c r="B977" s="144">
        <v>13</v>
      </c>
      <c r="C977" s="145">
        <v>27081.078300000001</v>
      </c>
      <c r="D977" s="145">
        <v>138.06790000000001</v>
      </c>
      <c r="E977" s="145">
        <v>1359.4969000000001</v>
      </c>
      <c r="F977" s="145">
        <v>13697.461499999999</v>
      </c>
      <c r="G977" s="146">
        <f t="shared" si="15"/>
        <v>42276.104599999999</v>
      </c>
    </row>
    <row r="978" spans="1:7" x14ac:dyDescent="0.25">
      <c r="A978" s="143">
        <v>44602</v>
      </c>
      <c r="B978" s="144">
        <v>14</v>
      </c>
      <c r="C978" s="145">
        <v>27313.386200000001</v>
      </c>
      <c r="D978" s="145">
        <v>145.01259999999999</v>
      </c>
      <c r="E978" s="145">
        <v>1300.2144000000001</v>
      </c>
      <c r="F978" s="145">
        <v>12766.4185</v>
      </c>
      <c r="G978" s="146">
        <f t="shared" si="15"/>
        <v>41525.0317</v>
      </c>
    </row>
    <row r="979" spans="1:7" x14ac:dyDescent="0.25">
      <c r="A979" s="143">
        <v>44602</v>
      </c>
      <c r="B979" s="144">
        <v>15</v>
      </c>
      <c r="C979" s="145">
        <v>23745.023399999998</v>
      </c>
      <c r="D979" s="145">
        <v>122.1301</v>
      </c>
      <c r="E979" s="145">
        <v>1057.9546</v>
      </c>
      <c r="F979" s="145">
        <v>12555.340700000001</v>
      </c>
      <c r="G979" s="146">
        <f t="shared" si="15"/>
        <v>37480.448799999998</v>
      </c>
    </row>
    <row r="980" spans="1:7" x14ac:dyDescent="0.25">
      <c r="A980" s="143">
        <v>44602</v>
      </c>
      <c r="B980" s="144">
        <v>16</v>
      </c>
      <c r="C980" s="145">
        <v>18278.216499999999</v>
      </c>
      <c r="D980" s="145">
        <v>86.992400000000004</v>
      </c>
      <c r="E980" s="145">
        <v>1025.1677999999999</v>
      </c>
      <c r="F980" s="145">
        <v>12147.046</v>
      </c>
      <c r="G980" s="146">
        <f t="shared" si="15"/>
        <v>31537.422699999996</v>
      </c>
    </row>
    <row r="981" spans="1:7" x14ac:dyDescent="0.25">
      <c r="A981" s="143">
        <v>44602</v>
      </c>
      <c r="B981" s="144">
        <v>17</v>
      </c>
      <c r="C981" s="145">
        <v>9230.7479999999996</v>
      </c>
      <c r="D981" s="145">
        <v>42.146599999999999</v>
      </c>
      <c r="E981" s="145">
        <v>724.60350000000005</v>
      </c>
      <c r="F981" s="145">
        <v>9896.7885999999999</v>
      </c>
      <c r="G981" s="146">
        <f t="shared" si="15"/>
        <v>19894.286699999997</v>
      </c>
    </row>
    <row r="982" spans="1:7" x14ac:dyDescent="0.25">
      <c r="A982" s="143">
        <v>44602</v>
      </c>
      <c r="B982" s="144">
        <v>18</v>
      </c>
      <c r="C982" s="145">
        <v>1415.0898</v>
      </c>
      <c r="D982" s="145">
        <v>9.5640000000000001</v>
      </c>
      <c r="E982" s="145">
        <v>228.773</v>
      </c>
      <c r="F982" s="145">
        <v>3662.6617999999999</v>
      </c>
      <c r="G982" s="146">
        <f t="shared" si="15"/>
        <v>5316.0886</v>
      </c>
    </row>
    <row r="983" spans="1:7" x14ac:dyDescent="0.25">
      <c r="A983" s="143">
        <v>44602</v>
      </c>
      <c r="B983" s="144">
        <v>19</v>
      </c>
      <c r="C983" s="145">
        <v>12.635300000000001</v>
      </c>
      <c r="D983" s="145">
        <v>0.47360000000000002</v>
      </c>
      <c r="E983" s="145">
        <v>41.623800000000003</v>
      </c>
      <c r="F983" s="145">
        <v>141.99930000000001</v>
      </c>
      <c r="G983" s="146">
        <f t="shared" si="15"/>
        <v>196.732</v>
      </c>
    </row>
    <row r="984" spans="1:7" x14ac:dyDescent="0.25">
      <c r="A984" s="143">
        <v>44602</v>
      </c>
      <c r="B984" s="144">
        <v>20</v>
      </c>
      <c r="C984" s="145">
        <v>7.6135000000000002</v>
      </c>
      <c r="D984" s="145">
        <v>0.40960000000000002</v>
      </c>
      <c r="E984" s="145">
        <v>39.158499999999997</v>
      </c>
      <c r="F984" s="145">
        <v>115.1347</v>
      </c>
      <c r="G984" s="146">
        <f t="shared" si="15"/>
        <v>162.31629999999998</v>
      </c>
    </row>
    <row r="985" spans="1:7" x14ac:dyDescent="0.25">
      <c r="A985" s="143">
        <v>44602</v>
      </c>
      <c r="B985" s="144">
        <v>21</v>
      </c>
      <c r="C985" s="145">
        <v>6.6067</v>
      </c>
      <c r="D985" s="145">
        <v>0.3276</v>
      </c>
      <c r="E985" s="145">
        <v>39.0184</v>
      </c>
      <c r="F985" s="145">
        <v>115.09099999999999</v>
      </c>
      <c r="G985" s="146">
        <f t="shared" si="15"/>
        <v>161.0437</v>
      </c>
    </row>
    <row r="986" spans="1:7" x14ac:dyDescent="0.25">
      <c r="A986" s="143">
        <v>44602</v>
      </c>
      <c r="B986" s="144">
        <v>22</v>
      </c>
      <c r="C986" s="145">
        <v>7.3956999999999997</v>
      </c>
      <c r="D986" s="145">
        <v>0.30709999999999998</v>
      </c>
      <c r="E986" s="145">
        <v>38.435699999999997</v>
      </c>
      <c r="F986" s="145">
        <v>115.204799999999</v>
      </c>
      <c r="G986" s="146">
        <f t="shared" si="15"/>
        <v>161.34329999999898</v>
      </c>
    </row>
    <row r="987" spans="1:7" x14ac:dyDescent="0.25">
      <c r="A987" s="143">
        <v>44602</v>
      </c>
      <c r="B987" s="144">
        <v>23</v>
      </c>
      <c r="C987" s="145">
        <v>7.0336999999999996</v>
      </c>
      <c r="D987" s="145">
        <v>0.18429999999999999</v>
      </c>
      <c r="E987" s="145">
        <v>38.508600000000001</v>
      </c>
      <c r="F987" s="145">
        <v>115.09099999999999</v>
      </c>
      <c r="G987" s="146">
        <f t="shared" si="15"/>
        <v>160.8176</v>
      </c>
    </row>
    <row r="988" spans="1:7" x14ac:dyDescent="0.25">
      <c r="A988" s="143">
        <v>44602</v>
      </c>
      <c r="B988" s="144">
        <v>24</v>
      </c>
      <c r="C988" s="145">
        <v>5.9127000000000001</v>
      </c>
      <c r="D988" s="145">
        <v>0.20480000000000001</v>
      </c>
      <c r="E988" s="145">
        <v>38.3797</v>
      </c>
      <c r="F988" s="145">
        <v>114.8817</v>
      </c>
      <c r="G988" s="146">
        <f t="shared" si="15"/>
        <v>159.37889999999999</v>
      </c>
    </row>
    <row r="989" spans="1:7" x14ac:dyDescent="0.25">
      <c r="A989" s="143">
        <v>44603</v>
      </c>
      <c r="B989" s="144">
        <v>1</v>
      </c>
      <c r="C989" s="145">
        <v>1.1979</v>
      </c>
      <c r="D989" s="145">
        <v>0.14319999999999999</v>
      </c>
      <c r="E989" s="145">
        <v>0</v>
      </c>
      <c r="F989" s="145">
        <v>0.18429999999999999</v>
      </c>
      <c r="G989" s="146">
        <f t="shared" si="15"/>
        <v>1.5253999999999999</v>
      </c>
    </row>
    <row r="990" spans="1:7" x14ac:dyDescent="0.25">
      <c r="A990" s="143">
        <v>44603</v>
      </c>
      <c r="B990" s="144">
        <v>2</v>
      </c>
      <c r="C990" s="145">
        <v>1.2619</v>
      </c>
      <c r="D990" s="145">
        <v>0.12280000000000001</v>
      </c>
      <c r="E990" s="145">
        <v>0</v>
      </c>
      <c r="F990" s="145">
        <v>0.18429999999999999</v>
      </c>
      <c r="G990" s="146">
        <f t="shared" si="15"/>
        <v>1.569</v>
      </c>
    </row>
    <row r="991" spans="1:7" x14ac:dyDescent="0.25">
      <c r="A991" s="143">
        <v>44603</v>
      </c>
      <c r="B991" s="144">
        <v>3</v>
      </c>
      <c r="C991" s="145">
        <v>1.1979</v>
      </c>
      <c r="D991" s="145">
        <v>0.18429999999999999</v>
      </c>
      <c r="E991" s="145">
        <v>0</v>
      </c>
      <c r="F991" s="145">
        <v>0.1638</v>
      </c>
      <c r="G991" s="146">
        <f t="shared" si="15"/>
        <v>1.5459999999999998</v>
      </c>
    </row>
    <row r="992" spans="1:7" x14ac:dyDescent="0.25">
      <c r="A992" s="143">
        <v>44603</v>
      </c>
      <c r="B992" s="144">
        <v>4</v>
      </c>
      <c r="C992" s="145">
        <v>3.3409</v>
      </c>
      <c r="D992" s="145">
        <v>0.1638</v>
      </c>
      <c r="E992" s="145">
        <v>0</v>
      </c>
      <c r="F992" s="145">
        <v>0.18429999999999999</v>
      </c>
      <c r="G992" s="146">
        <f t="shared" si="15"/>
        <v>3.6890000000000001</v>
      </c>
    </row>
    <row r="993" spans="1:7" x14ac:dyDescent="0.25">
      <c r="A993" s="143">
        <v>44603</v>
      </c>
      <c r="B993" s="144">
        <v>5</v>
      </c>
      <c r="C993" s="145">
        <v>3.3409</v>
      </c>
      <c r="D993" s="145">
        <v>0.28659999999999902</v>
      </c>
      <c r="E993" s="145">
        <v>0</v>
      </c>
      <c r="F993" s="145">
        <v>0.18429999999999999</v>
      </c>
      <c r="G993" s="146">
        <f t="shared" si="15"/>
        <v>3.811799999999999</v>
      </c>
    </row>
    <row r="994" spans="1:7" x14ac:dyDescent="0.25">
      <c r="A994" s="143">
        <v>44603</v>
      </c>
      <c r="B994" s="144">
        <v>6</v>
      </c>
      <c r="C994" s="145">
        <v>3.4049</v>
      </c>
      <c r="D994" s="145">
        <v>0.34799999999999998</v>
      </c>
      <c r="E994" s="145">
        <v>0</v>
      </c>
      <c r="F994" s="145">
        <v>0.1638</v>
      </c>
      <c r="G994" s="146">
        <f t="shared" si="15"/>
        <v>3.9167000000000001</v>
      </c>
    </row>
    <row r="995" spans="1:7" x14ac:dyDescent="0.25">
      <c r="A995" s="143">
        <v>44603</v>
      </c>
      <c r="B995" s="144">
        <v>7</v>
      </c>
      <c r="C995" s="145">
        <v>3.4369000000000001</v>
      </c>
      <c r="D995" s="145">
        <v>0.28670000000000001</v>
      </c>
      <c r="E995" s="145">
        <v>0</v>
      </c>
      <c r="F995" s="145">
        <v>0.18429999999999999</v>
      </c>
      <c r="G995" s="146">
        <f t="shared" si="15"/>
        <v>3.9079000000000002</v>
      </c>
    </row>
    <row r="996" spans="1:7" x14ac:dyDescent="0.25">
      <c r="A996" s="143">
        <v>44603</v>
      </c>
      <c r="B996" s="144">
        <v>8</v>
      </c>
      <c r="C996" s="145">
        <v>4.5449000000000002</v>
      </c>
      <c r="D996" s="145">
        <v>0.14330000000000001</v>
      </c>
      <c r="E996" s="145">
        <v>3.4009</v>
      </c>
      <c r="F996" s="145">
        <v>194.30080000000001</v>
      </c>
      <c r="G996" s="146">
        <f t="shared" si="15"/>
        <v>202.38990000000001</v>
      </c>
    </row>
    <row r="997" spans="1:7" x14ac:dyDescent="0.25">
      <c r="A997" s="143">
        <v>44603</v>
      </c>
      <c r="B997" s="144">
        <v>9</v>
      </c>
      <c r="C997" s="145">
        <v>392.55759999999998</v>
      </c>
      <c r="D997" s="145">
        <v>4.0933000000000002</v>
      </c>
      <c r="E997" s="145">
        <v>211.74379999999999</v>
      </c>
      <c r="F997" s="145">
        <v>3072.31</v>
      </c>
      <c r="G997" s="146">
        <f t="shared" si="15"/>
        <v>3680.7046999999998</v>
      </c>
    </row>
    <row r="998" spans="1:7" x14ac:dyDescent="0.25">
      <c r="A998" s="143">
        <v>44603</v>
      </c>
      <c r="B998" s="144">
        <v>10</v>
      </c>
      <c r="C998" s="145">
        <v>4057.7682</v>
      </c>
      <c r="D998" s="145">
        <v>29.209499999999998</v>
      </c>
      <c r="E998" s="145">
        <v>505.43549999999999</v>
      </c>
      <c r="F998" s="145">
        <v>6026.7754000000004</v>
      </c>
      <c r="G998" s="146">
        <f t="shared" si="15"/>
        <v>10619.188600000001</v>
      </c>
    </row>
    <row r="999" spans="1:7" x14ac:dyDescent="0.25">
      <c r="A999" s="143">
        <v>44603</v>
      </c>
      <c r="B999" s="144">
        <v>11</v>
      </c>
      <c r="C999" s="145">
        <v>10468.465</v>
      </c>
      <c r="D999" s="145">
        <v>63.553199999999997</v>
      </c>
      <c r="E999" s="145">
        <v>861.44359999999995</v>
      </c>
      <c r="F999" s="145">
        <v>9268.7240999999995</v>
      </c>
      <c r="G999" s="146">
        <f t="shared" si="15"/>
        <v>20662.1859</v>
      </c>
    </row>
    <row r="1000" spans="1:7" x14ac:dyDescent="0.25">
      <c r="A1000" s="143">
        <v>44603</v>
      </c>
      <c r="B1000" s="144">
        <v>12</v>
      </c>
      <c r="C1000" s="145">
        <v>21833.862000000001</v>
      </c>
      <c r="D1000" s="145">
        <v>114.0641</v>
      </c>
      <c r="E1000" s="145">
        <v>1247.3825999999999</v>
      </c>
      <c r="F1000" s="145">
        <v>10647.642599999999</v>
      </c>
      <c r="G1000" s="146">
        <f t="shared" si="15"/>
        <v>33842.951300000001</v>
      </c>
    </row>
    <row r="1001" spans="1:7" x14ac:dyDescent="0.25">
      <c r="A1001" s="143">
        <v>44603</v>
      </c>
      <c r="B1001" s="144">
        <v>13</v>
      </c>
      <c r="C1001" s="145">
        <v>26244.916799999999</v>
      </c>
      <c r="D1001" s="145">
        <v>141.9118</v>
      </c>
      <c r="E1001" s="145">
        <v>1383.7436</v>
      </c>
      <c r="F1001" s="145">
        <v>11276.5128</v>
      </c>
      <c r="G1001" s="146">
        <f t="shared" si="15"/>
        <v>39047.085000000006</v>
      </c>
    </row>
    <row r="1002" spans="1:7" x14ac:dyDescent="0.25">
      <c r="A1002" s="143">
        <v>44603</v>
      </c>
      <c r="B1002" s="144">
        <v>14</v>
      </c>
      <c r="C1002" s="145">
        <v>26228.413499999999</v>
      </c>
      <c r="D1002" s="145">
        <v>143.57929999999999</v>
      </c>
      <c r="E1002" s="145">
        <v>1360.0298</v>
      </c>
      <c r="F1002" s="145">
        <v>11395.3539</v>
      </c>
      <c r="G1002" s="146">
        <f t="shared" si="15"/>
        <v>39127.376499999998</v>
      </c>
    </row>
    <row r="1003" spans="1:7" x14ac:dyDescent="0.25">
      <c r="A1003" s="143">
        <v>44603</v>
      </c>
      <c r="B1003" s="144">
        <v>15</v>
      </c>
      <c r="C1003" s="145">
        <v>22747.099399999999</v>
      </c>
      <c r="D1003" s="145">
        <v>119.5993</v>
      </c>
      <c r="E1003" s="145">
        <v>1258.5319</v>
      </c>
      <c r="F1003" s="145">
        <v>10432.7209</v>
      </c>
      <c r="G1003" s="146">
        <f t="shared" si="15"/>
        <v>34557.951500000003</v>
      </c>
    </row>
    <row r="1004" spans="1:7" x14ac:dyDescent="0.25">
      <c r="A1004" s="143">
        <v>44603</v>
      </c>
      <c r="B1004" s="144">
        <v>16</v>
      </c>
      <c r="C1004" s="145">
        <v>15892.4164</v>
      </c>
      <c r="D1004" s="145">
        <v>80.648899999999998</v>
      </c>
      <c r="E1004" s="145">
        <v>986.99009999999998</v>
      </c>
      <c r="F1004" s="145">
        <v>9059.9244999999992</v>
      </c>
      <c r="G1004" s="146">
        <f t="shared" si="15"/>
        <v>26019.979899999998</v>
      </c>
    </row>
    <row r="1005" spans="1:7" x14ac:dyDescent="0.25">
      <c r="A1005" s="143">
        <v>44603</v>
      </c>
      <c r="B1005" s="144">
        <v>17</v>
      </c>
      <c r="C1005" s="145">
        <v>7063.0733</v>
      </c>
      <c r="D1005" s="145">
        <v>36.295499999999997</v>
      </c>
      <c r="E1005" s="145">
        <v>555.24749999999995</v>
      </c>
      <c r="F1005" s="145">
        <v>6198.3788999999997</v>
      </c>
      <c r="G1005" s="146">
        <f t="shared" si="15"/>
        <v>13852.995199999999</v>
      </c>
    </row>
    <row r="1006" spans="1:7" x14ac:dyDescent="0.25">
      <c r="A1006" s="143">
        <v>44603</v>
      </c>
      <c r="B1006" s="144">
        <v>18</v>
      </c>
      <c r="C1006" s="145">
        <v>567.26020000000005</v>
      </c>
      <c r="D1006" s="145">
        <v>6.0850999999999997</v>
      </c>
      <c r="E1006" s="145">
        <v>72.299499999999995</v>
      </c>
      <c r="F1006" s="145">
        <v>1624.1693</v>
      </c>
      <c r="G1006" s="146">
        <f t="shared" si="15"/>
        <v>2269.8141000000001</v>
      </c>
    </row>
    <row r="1007" spans="1:7" x14ac:dyDescent="0.25">
      <c r="A1007" s="143">
        <v>44603</v>
      </c>
      <c r="B1007" s="144">
        <v>19</v>
      </c>
      <c r="C1007" s="145">
        <v>5.8723000000000001</v>
      </c>
      <c r="D1007" s="145">
        <v>0.30719999999999997</v>
      </c>
      <c r="E1007" s="145">
        <v>0</v>
      </c>
      <c r="F1007" s="145">
        <v>7.9589999999999996</v>
      </c>
      <c r="G1007" s="146">
        <f t="shared" si="15"/>
        <v>14.138500000000001</v>
      </c>
    </row>
    <row r="1008" spans="1:7" x14ac:dyDescent="0.25">
      <c r="A1008" s="143">
        <v>44603</v>
      </c>
      <c r="B1008" s="144">
        <v>20</v>
      </c>
      <c r="C1008" s="145">
        <v>2.3344999999999998</v>
      </c>
      <c r="D1008" s="145">
        <v>0.28659999999999902</v>
      </c>
      <c r="E1008" s="145">
        <v>0</v>
      </c>
      <c r="F1008" s="145">
        <v>0.18429999999999999</v>
      </c>
      <c r="G1008" s="146">
        <f t="shared" si="15"/>
        <v>2.8053999999999988</v>
      </c>
    </row>
    <row r="1009" spans="1:7" x14ac:dyDescent="0.25">
      <c r="A1009" s="143">
        <v>44603</v>
      </c>
      <c r="B1009" s="144">
        <v>21</v>
      </c>
      <c r="C1009" s="145">
        <v>2.9514999999999998</v>
      </c>
      <c r="D1009" s="145">
        <v>0.22520000000000001</v>
      </c>
      <c r="E1009" s="145">
        <v>0</v>
      </c>
      <c r="F1009" s="145">
        <v>0.18429999999999999</v>
      </c>
      <c r="G1009" s="146">
        <f t="shared" si="15"/>
        <v>3.3609999999999998</v>
      </c>
    </row>
    <row r="1010" spans="1:7" x14ac:dyDescent="0.25">
      <c r="A1010" s="143">
        <v>44603</v>
      </c>
      <c r="B1010" s="144">
        <v>22</v>
      </c>
      <c r="C1010" s="145">
        <v>2.1364999999999998</v>
      </c>
      <c r="D1010" s="145">
        <v>0.16370000000000001</v>
      </c>
      <c r="E1010" s="145">
        <v>0</v>
      </c>
      <c r="F1010" s="145">
        <v>0.20480000000000001</v>
      </c>
      <c r="G1010" s="146">
        <f t="shared" si="15"/>
        <v>2.5049999999999999</v>
      </c>
    </row>
    <row r="1011" spans="1:7" x14ac:dyDescent="0.25">
      <c r="A1011" s="143">
        <v>44603</v>
      </c>
      <c r="B1011" s="144">
        <v>23</v>
      </c>
      <c r="C1011" s="145">
        <v>2.3744999999999998</v>
      </c>
      <c r="D1011" s="145">
        <v>6.1400000000000003E-2</v>
      </c>
      <c r="E1011" s="145">
        <v>0</v>
      </c>
      <c r="F1011" s="145">
        <v>0.18429999999999999</v>
      </c>
      <c r="G1011" s="146">
        <f t="shared" si="15"/>
        <v>2.6201999999999996</v>
      </c>
    </row>
    <row r="1012" spans="1:7" x14ac:dyDescent="0.25">
      <c r="A1012" s="143">
        <v>44603</v>
      </c>
      <c r="B1012" s="144">
        <v>24</v>
      </c>
      <c r="C1012" s="145">
        <v>2.4805000000000001</v>
      </c>
      <c r="D1012" s="145">
        <v>0.12280000000000001</v>
      </c>
      <c r="E1012" s="145">
        <v>0</v>
      </c>
      <c r="F1012" s="145">
        <v>0.18429999999999999</v>
      </c>
      <c r="G1012" s="146">
        <f t="shared" si="15"/>
        <v>2.7875999999999999</v>
      </c>
    </row>
    <row r="1013" spans="1:7" x14ac:dyDescent="0.25">
      <c r="A1013" s="143">
        <v>44604</v>
      </c>
      <c r="B1013" s="144">
        <v>1</v>
      </c>
      <c r="C1013" s="145">
        <v>7.4901</v>
      </c>
      <c r="D1013" s="145">
        <v>0.2457</v>
      </c>
      <c r="E1013" s="145">
        <v>0</v>
      </c>
      <c r="F1013" s="145">
        <v>0.18429999999999999</v>
      </c>
      <c r="G1013" s="146">
        <f t="shared" si="15"/>
        <v>7.9201000000000006</v>
      </c>
    </row>
    <row r="1014" spans="1:7" x14ac:dyDescent="0.25">
      <c r="A1014" s="143">
        <v>44604</v>
      </c>
      <c r="B1014" s="144">
        <v>2</v>
      </c>
      <c r="C1014" s="145">
        <v>6.9970999999999997</v>
      </c>
      <c r="D1014" s="145">
        <v>0.18429999999999999</v>
      </c>
      <c r="E1014" s="145">
        <v>0</v>
      </c>
      <c r="F1014" s="145">
        <v>0.1638</v>
      </c>
      <c r="G1014" s="146">
        <f t="shared" si="15"/>
        <v>7.3452000000000002</v>
      </c>
    </row>
    <row r="1015" spans="1:7" x14ac:dyDescent="0.25">
      <c r="A1015" s="143">
        <v>44604</v>
      </c>
      <c r="B1015" s="144">
        <v>3</v>
      </c>
      <c r="C1015" s="145">
        <v>7.0290999999999997</v>
      </c>
      <c r="D1015" s="145">
        <v>0.1023</v>
      </c>
      <c r="E1015" s="145">
        <v>0</v>
      </c>
      <c r="F1015" s="145">
        <v>0.18429999999999999</v>
      </c>
      <c r="G1015" s="146">
        <f t="shared" si="15"/>
        <v>7.3156999999999996</v>
      </c>
    </row>
    <row r="1016" spans="1:7" x14ac:dyDescent="0.25">
      <c r="A1016" s="143">
        <v>44604</v>
      </c>
      <c r="B1016" s="144">
        <v>4</v>
      </c>
      <c r="C1016" s="145">
        <v>0.5454</v>
      </c>
      <c r="D1016" s="145">
        <v>6.1400000000000003E-2</v>
      </c>
      <c r="E1016" s="145">
        <v>0</v>
      </c>
      <c r="F1016" s="145">
        <v>0.1638</v>
      </c>
      <c r="G1016" s="146">
        <f t="shared" si="15"/>
        <v>0.77059999999999995</v>
      </c>
    </row>
    <row r="1017" spans="1:7" x14ac:dyDescent="0.25">
      <c r="A1017" s="143">
        <v>44604</v>
      </c>
      <c r="B1017" s="144">
        <v>5</v>
      </c>
      <c r="C1017" s="145">
        <v>0.28589999999999999</v>
      </c>
      <c r="D1017" s="145">
        <v>0.14330000000000001</v>
      </c>
      <c r="E1017" s="145">
        <v>0</v>
      </c>
      <c r="F1017" s="145">
        <v>0.18429999999999999</v>
      </c>
      <c r="G1017" s="146">
        <f t="shared" si="15"/>
        <v>0.61350000000000005</v>
      </c>
    </row>
    <row r="1018" spans="1:7" x14ac:dyDescent="0.25">
      <c r="A1018" s="143">
        <v>44604</v>
      </c>
      <c r="B1018" s="144">
        <v>6</v>
      </c>
      <c r="C1018" s="145">
        <v>0.95089999999999997</v>
      </c>
      <c r="D1018" s="145">
        <v>0.2661</v>
      </c>
      <c r="E1018" s="145">
        <v>0</v>
      </c>
      <c r="F1018" s="145">
        <v>0.1638</v>
      </c>
      <c r="G1018" s="146">
        <f t="shared" si="15"/>
        <v>1.3808</v>
      </c>
    </row>
    <row r="1019" spans="1:7" x14ac:dyDescent="0.25">
      <c r="A1019" s="143">
        <v>44604</v>
      </c>
      <c r="B1019" s="144">
        <v>7</v>
      </c>
      <c r="C1019" s="145">
        <v>1.0958999999999901</v>
      </c>
      <c r="D1019" s="145">
        <v>0.20480000000000001</v>
      </c>
      <c r="E1019" s="145">
        <v>0</v>
      </c>
      <c r="F1019" s="145">
        <v>0.18429999999999999</v>
      </c>
      <c r="G1019" s="146">
        <f t="shared" si="15"/>
        <v>1.4849999999999901</v>
      </c>
    </row>
    <row r="1020" spans="1:7" x14ac:dyDescent="0.25">
      <c r="A1020" s="143">
        <v>44604</v>
      </c>
      <c r="B1020" s="144">
        <v>8</v>
      </c>
      <c r="C1020" s="145">
        <v>1.4029</v>
      </c>
      <c r="D1020" s="145">
        <v>0.14330000000000001</v>
      </c>
      <c r="E1020" s="145">
        <v>0.19</v>
      </c>
      <c r="F1020" s="145">
        <v>94.023300000000006</v>
      </c>
      <c r="G1020" s="146">
        <f t="shared" si="15"/>
        <v>95.759500000000003</v>
      </c>
    </row>
    <row r="1021" spans="1:7" x14ac:dyDescent="0.25">
      <c r="A1021" s="143">
        <v>44604</v>
      </c>
      <c r="B1021" s="144">
        <v>9</v>
      </c>
      <c r="C1021" s="145">
        <v>1068.6423</v>
      </c>
      <c r="D1021" s="145">
        <v>8.1460000000000008</v>
      </c>
      <c r="E1021" s="145">
        <v>75.670400000000001</v>
      </c>
      <c r="F1021" s="145">
        <v>2584.1363000000001</v>
      </c>
      <c r="G1021" s="146">
        <f t="shared" si="15"/>
        <v>3736.5950000000003</v>
      </c>
    </row>
    <row r="1022" spans="1:7" x14ac:dyDescent="0.25">
      <c r="A1022" s="143">
        <v>44604</v>
      </c>
      <c r="B1022" s="144">
        <v>10</v>
      </c>
      <c r="C1022" s="145">
        <v>6680.5204000000003</v>
      </c>
      <c r="D1022" s="145">
        <v>49.924900000000001</v>
      </c>
      <c r="E1022" s="145">
        <v>382.72480000000002</v>
      </c>
      <c r="F1022" s="145">
        <v>6472.8828999999996</v>
      </c>
      <c r="G1022" s="146">
        <f t="shared" si="15"/>
        <v>13586.053</v>
      </c>
    </row>
    <row r="1023" spans="1:7" x14ac:dyDescent="0.25">
      <c r="A1023" s="143">
        <v>44604</v>
      </c>
      <c r="B1023" s="144">
        <v>11</v>
      </c>
      <c r="C1023" s="145">
        <v>14870.8735</v>
      </c>
      <c r="D1023" s="145">
        <v>109.4089</v>
      </c>
      <c r="E1023" s="145">
        <v>850.05859999999996</v>
      </c>
      <c r="F1023" s="145">
        <v>9760.0956000000006</v>
      </c>
      <c r="G1023" s="146">
        <f t="shared" si="15"/>
        <v>25590.436600000001</v>
      </c>
    </row>
    <row r="1024" spans="1:7" x14ac:dyDescent="0.25">
      <c r="A1024" s="143">
        <v>44604</v>
      </c>
      <c r="B1024" s="144">
        <v>12</v>
      </c>
      <c r="C1024" s="145">
        <v>23111.067800000001</v>
      </c>
      <c r="D1024" s="145">
        <v>155.40979999999999</v>
      </c>
      <c r="E1024" s="145">
        <v>1434.7380000000001</v>
      </c>
      <c r="F1024" s="145">
        <v>12240.1692</v>
      </c>
      <c r="G1024" s="146">
        <f t="shared" si="15"/>
        <v>36941.3848</v>
      </c>
    </row>
    <row r="1025" spans="1:7" x14ac:dyDescent="0.25">
      <c r="A1025" s="143">
        <v>44604</v>
      </c>
      <c r="B1025" s="144">
        <v>13</v>
      </c>
      <c r="C1025" s="145">
        <v>28379.730100000001</v>
      </c>
      <c r="D1025" s="145">
        <v>190.3895</v>
      </c>
      <c r="E1025" s="145">
        <v>1710.6604</v>
      </c>
      <c r="F1025" s="145">
        <v>13932.843500000001</v>
      </c>
      <c r="G1025" s="146">
        <f t="shared" si="15"/>
        <v>44213.623500000002</v>
      </c>
    </row>
    <row r="1026" spans="1:7" x14ac:dyDescent="0.25">
      <c r="A1026" s="143">
        <v>44604</v>
      </c>
      <c r="B1026" s="144">
        <v>14</v>
      </c>
      <c r="C1026" s="145">
        <v>29383.3789</v>
      </c>
      <c r="D1026" s="145">
        <v>195.23609999999999</v>
      </c>
      <c r="E1026" s="145">
        <v>1720.0093999999999</v>
      </c>
      <c r="F1026" s="145">
        <v>14772.658600000001</v>
      </c>
      <c r="G1026" s="146">
        <f t="shared" si="15"/>
        <v>46071.282999999996</v>
      </c>
    </row>
    <row r="1027" spans="1:7" x14ac:dyDescent="0.25">
      <c r="A1027" s="143">
        <v>44604</v>
      </c>
      <c r="B1027" s="144">
        <v>15</v>
      </c>
      <c r="C1027" s="145">
        <v>26153.848900000001</v>
      </c>
      <c r="D1027" s="145">
        <v>165.44759999999999</v>
      </c>
      <c r="E1027" s="145">
        <v>1517.3421000000001</v>
      </c>
      <c r="F1027" s="145">
        <v>14199.0239</v>
      </c>
      <c r="G1027" s="146">
        <f t="shared" si="15"/>
        <v>42035.662500000006</v>
      </c>
    </row>
    <row r="1028" spans="1:7" x14ac:dyDescent="0.25">
      <c r="A1028" s="143">
        <v>44604</v>
      </c>
      <c r="B1028" s="144">
        <v>16</v>
      </c>
      <c r="C1028" s="145">
        <v>19090.3734</v>
      </c>
      <c r="D1028" s="145">
        <v>114.85639999999999</v>
      </c>
      <c r="E1028" s="145">
        <v>1155.3762999999999</v>
      </c>
      <c r="F1028" s="145">
        <v>12758.204599999999</v>
      </c>
      <c r="G1028" s="146">
        <f t="shared" si="15"/>
        <v>33118.810700000002</v>
      </c>
    </row>
    <row r="1029" spans="1:7" x14ac:dyDescent="0.25">
      <c r="A1029" s="143">
        <v>44604</v>
      </c>
      <c r="B1029" s="144">
        <v>17</v>
      </c>
      <c r="C1029" s="145">
        <v>9665.0102999999999</v>
      </c>
      <c r="D1029" s="145">
        <v>54.694200000000002</v>
      </c>
      <c r="E1029" s="145">
        <v>697.11159999999995</v>
      </c>
      <c r="F1029" s="145">
        <v>9699.2705000000005</v>
      </c>
      <c r="G1029" s="146">
        <f t="shared" si="15"/>
        <v>20116.086600000002</v>
      </c>
    </row>
    <row r="1030" spans="1:7" x14ac:dyDescent="0.25">
      <c r="A1030" s="143">
        <v>44604</v>
      </c>
      <c r="B1030" s="144">
        <v>18</v>
      </c>
      <c r="C1030" s="145">
        <v>1626.97</v>
      </c>
      <c r="D1030" s="145">
        <v>10.2424</v>
      </c>
      <c r="E1030" s="145">
        <v>186.17609999999999</v>
      </c>
      <c r="F1030" s="145">
        <v>4111.5469999999996</v>
      </c>
      <c r="G1030" s="146">
        <f t="shared" ref="G1030:G1093" si="16">+SUM(C1030:F1030)</f>
        <v>5934.9354999999996</v>
      </c>
    </row>
    <row r="1031" spans="1:7" x14ac:dyDescent="0.25">
      <c r="A1031" s="143">
        <v>44604</v>
      </c>
      <c r="B1031" s="144">
        <v>19</v>
      </c>
      <c r="C1031" s="145">
        <v>5.5060000000000002</v>
      </c>
      <c r="D1031" s="145">
        <v>0.43259999999999998</v>
      </c>
      <c r="E1031" s="145">
        <v>0</v>
      </c>
      <c r="F1031" s="145">
        <v>16.834299999999999</v>
      </c>
      <c r="G1031" s="146">
        <f t="shared" si="16"/>
        <v>22.7729</v>
      </c>
    </row>
    <row r="1032" spans="1:7" x14ac:dyDescent="0.25">
      <c r="A1032" s="143">
        <v>44604</v>
      </c>
      <c r="B1032" s="144">
        <v>20</v>
      </c>
      <c r="C1032" s="145">
        <v>4.4076000000000004</v>
      </c>
      <c r="D1032" s="145">
        <v>0.20469999999999999</v>
      </c>
      <c r="E1032" s="145">
        <v>0</v>
      </c>
      <c r="F1032" s="145">
        <v>0.18429999999999999</v>
      </c>
      <c r="G1032" s="146">
        <f t="shared" si="16"/>
        <v>4.7966000000000006</v>
      </c>
    </row>
    <row r="1033" spans="1:7" x14ac:dyDescent="0.25">
      <c r="A1033" s="143">
        <v>44604</v>
      </c>
      <c r="B1033" s="144">
        <v>21</v>
      </c>
      <c r="C1033" s="145">
        <v>4.9816000000000003</v>
      </c>
      <c r="D1033" s="145">
        <v>0.22520000000000001</v>
      </c>
      <c r="E1033" s="145">
        <v>0</v>
      </c>
      <c r="F1033" s="145">
        <v>0.20480000000000001</v>
      </c>
      <c r="G1033" s="146">
        <f t="shared" si="16"/>
        <v>5.4116</v>
      </c>
    </row>
    <row r="1034" spans="1:7" x14ac:dyDescent="0.25">
      <c r="A1034" s="143">
        <v>44604</v>
      </c>
      <c r="B1034" s="144">
        <v>22</v>
      </c>
      <c r="C1034" s="145">
        <v>0.4506</v>
      </c>
      <c r="D1034" s="145">
        <v>0.2457</v>
      </c>
      <c r="E1034" s="145">
        <v>0</v>
      </c>
      <c r="F1034" s="145">
        <v>0.18429999999999999</v>
      </c>
      <c r="G1034" s="146">
        <f t="shared" si="16"/>
        <v>0.88060000000000005</v>
      </c>
    </row>
    <row r="1035" spans="1:7" x14ac:dyDescent="0.25">
      <c r="A1035" s="143">
        <v>44604</v>
      </c>
      <c r="B1035" s="144">
        <v>23</v>
      </c>
      <c r="C1035" s="145">
        <v>1.4996</v>
      </c>
      <c r="D1035" s="145">
        <v>0.22520000000000001</v>
      </c>
      <c r="E1035" s="145">
        <v>0</v>
      </c>
      <c r="F1035" s="145">
        <v>0.18429999999999999</v>
      </c>
      <c r="G1035" s="146">
        <f t="shared" si="16"/>
        <v>1.9091</v>
      </c>
    </row>
    <row r="1036" spans="1:7" x14ac:dyDescent="0.25">
      <c r="A1036" s="143">
        <v>44604</v>
      </c>
      <c r="B1036" s="144">
        <v>24</v>
      </c>
      <c r="C1036" s="145">
        <v>0.67559999999999998</v>
      </c>
      <c r="D1036" s="145">
        <v>0.26619999999999999</v>
      </c>
      <c r="E1036" s="145">
        <v>0</v>
      </c>
      <c r="F1036" s="145">
        <v>0.20480000000000001</v>
      </c>
      <c r="G1036" s="146">
        <f t="shared" si="16"/>
        <v>1.1466000000000001</v>
      </c>
    </row>
    <row r="1037" spans="1:7" x14ac:dyDescent="0.25">
      <c r="A1037" s="143">
        <v>44605</v>
      </c>
      <c r="B1037" s="144">
        <v>1</v>
      </c>
      <c r="C1037" s="145">
        <v>1.2184999999999999</v>
      </c>
      <c r="D1037" s="145">
        <v>0.28670000000000001</v>
      </c>
      <c r="E1037" s="145">
        <v>0</v>
      </c>
      <c r="F1037" s="145">
        <v>0.18429999999999999</v>
      </c>
      <c r="G1037" s="146">
        <f t="shared" si="16"/>
        <v>1.6894999999999998</v>
      </c>
    </row>
    <row r="1038" spans="1:7" x14ac:dyDescent="0.25">
      <c r="A1038" s="143">
        <v>44605</v>
      </c>
      <c r="B1038" s="144">
        <v>2</v>
      </c>
      <c r="C1038" s="145">
        <v>1.7915000000000001</v>
      </c>
      <c r="D1038" s="145">
        <v>0.30719999999999997</v>
      </c>
      <c r="E1038" s="145">
        <v>0</v>
      </c>
      <c r="F1038" s="145">
        <v>0.20480000000000001</v>
      </c>
      <c r="G1038" s="146">
        <f t="shared" si="16"/>
        <v>2.3035000000000001</v>
      </c>
    </row>
    <row r="1039" spans="1:7" x14ac:dyDescent="0.25">
      <c r="A1039" s="143">
        <v>44605</v>
      </c>
      <c r="B1039" s="144">
        <v>3</v>
      </c>
      <c r="C1039" s="145">
        <v>1.4295</v>
      </c>
      <c r="D1039" s="145">
        <v>0.36849999999999999</v>
      </c>
      <c r="E1039" s="145">
        <v>0</v>
      </c>
      <c r="F1039" s="145">
        <v>0.1638</v>
      </c>
      <c r="G1039" s="146">
        <f t="shared" si="16"/>
        <v>1.9618</v>
      </c>
    </row>
    <row r="1040" spans="1:7" x14ac:dyDescent="0.25">
      <c r="A1040" s="143">
        <v>44605</v>
      </c>
      <c r="B1040" s="144">
        <v>4</v>
      </c>
      <c r="C1040" s="145">
        <v>1.4695</v>
      </c>
      <c r="D1040" s="145">
        <v>0.3276</v>
      </c>
      <c r="E1040" s="145">
        <v>0</v>
      </c>
      <c r="F1040" s="145">
        <v>0.18429999999999999</v>
      </c>
      <c r="G1040" s="146">
        <f t="shared" si="16"/>
        <v>1.9813999999999998</v>
      </c>
    </row>
    <row r="1041" spans="1:7" x14ac:dyDescent="0.25">
      <c r="A1041" s="143">
        <v>44605</v>
      </c>
      <c r="B1041" s="144">
        <v>5</v>
      </c>
      <c r="C1041" s="145">
        <v>1.5345</v>
      </c>
      <c r="D1041" s="145">
        <v>0.30719999999999997</v>
      </c>
      <c r="E1041" s="145">
        <v>0</v>
      </c>
      <c r="F1041" s="145">
        <v>0.18429999999999999</v>
      </c>
      <c r="G1041" s="146">
        <f t="shared" si="16"/>
        <v>2.0259999999999998</v>
      </c>
    </row>
    <row r="1042" spans="1:7" x14ac:dyDescent="0.25">
      <c r="A1042" s="143">
        <v>44605</v>
      </c>
      <c r="B1042" s="144">
        <v>6</v>
      </c>
      <c r="C1042" s="145">
        <v>1.4245000000000001</v>
      </c>
      <c r="D1042" s="145">
        <v>0.28659999999999902</v>
      </c>
      <c r="E1042" s="145">
        <v>0</v>
      </c>
      <c r="F1042" s="145">
        <v>0.1638</v>
      </c>
      <c r="G1042" s="146">
        <f t="shared" si="16"/>
        <v>1.8748999999999991</v>
      </c>
    </row>
    <row r="1043" spans="1:7" x14ac:dyDescent="0.25">
      <c r="A1043" s="143">
        <v>44605</v>
      </c>
      <c r="B1043" s="144">
        <v>7</v>
      </c>
      <c r="C1043" s="145">
        <v>1.6105</v>
      </c>
      <c r="D1043" s="145">
        <v>0.18429999999999999</v>
      </c>
      <c r="E1043" s="145">
        <v>6.0000000000000001E-3</v>
      </c>
      <c r="F1043" s="145">
        <v>2.4299999999999999E-2</v>
      </c>
      <c r="G1043" s="146">
        <f t="shared" si="16"/>
        <v>1.8250999999999999</v>
      </c>
    </row>
    <row r="1044" spans="1:7" x14ac:dyDescent="0.25">
      <c r="A1044" s="143">
        <v>44605</v>
      </c>
      <c r="B1044" s="144">
        <v>8</v>
      </c>
      <c r="C1044" s="145">
        <v>5.0945</v>
      </c>
      <c r="D1044" s="145">
        <v>0.18429999999999999</v>
      </c>
      <c r="E1044" s="145">
        <v>4.8315000000000001</v>
      </c>
      <c r="F1044" s="145">
        <v>517.67409999999995</v>
      </c>
      <c r="G1044" s="146">
        <f t="shared" si="16"/>
        <v>527.78440000000001</v>
      </c>
    </row>
    <row r="1045" spans="1:7" x14ac:dyDescent="0.25">
      <c r="A1045" s="143">
        <v>44605</v>
      </c>
      <c r="B1045" s="144">
        <v>9</v>
      </c>
      <c r="C1045" s="145">
        <v>1415.1509000000001</v>
      </c>
      <c r="D1045" s="145">
        <v>11.6503</v>
      </c>
      <c r="E1045" s="145">
        <v>325.0299</v>
      </c>
      <c r="F1045" s="145">
        <v>6349.2329</v>
      </c>
      <c r="G1045" s="146">
        <f t="shared" si="16"/>
        <v>8101.0640000000003</v>
      </c>
    </row>
    <row r="1046" spans="1:7" x14ac:dyDescent="0.25">
      <c r="A1046" s="143">
        <v>44605</v>
      </c>
      <c r="B1046" s="144">
        <v>10</v>
      </c>
      <c r="C1046" s="145">
        <v>8613.9858000000004</v>
      </c>
      <c r="D1046" s="145">
        <v>68.713999999999999</v>
      </c>
      <c r="E1046" s="145">
        <v>783.34910000000002</v>
      </c>
      <c r="F1046" s="145">
        <v>11295.960300000001</v>
      </c>
      <c r="G1046" s="146">
        <f t="shared" si="16"/>
        <v>20762.0092</v>
      </c>
    </row>
    <row r="1047" spans="1:7" x14ac:dyDescent="0.25">
      <c r="A1047" s="143">
        <v>44605</v>
      </c>
      <c r="B1047" s="144">
        <v>11</v>
      </c>
      <c r="C1047" s="145">
        <v>17786.500800000002</v>
      </c>
      <c r="D1047" s="145">
        <v>135.1891</v>
      </c>
      <c r="E1047" s="145">
        <v>1335.1120000000001</v>
      </c>
      <c r="F1047" s="145">
        <v>13813.711499999999</v>
      </c>
      <c r="G1047" s="146">
        <f t="shared" si="16"/>
        <v>33070.513400000003</v>
      </c>
    </row>
    <row r="1048" spans="1:7" x14ac:dyDescent="0.25">
      <c r="A1048" s="143">
        <v>44605</v>
      </c>
      <c r="B1048" s="144">
        <v>12</v>
      </c>
      <c r="C1048" s="145">
        <v>24843.263800000001</v>
      </c>
      <c r="D1048" s="145">
        <v>176.73869999999999</v>
      </c>
      <c r="E1048" s="145">
        <v>1716.6179999999999</v>
      </c>
      <c r="F1048" s="145">
        <v>15018.308499999999</v>
      </c>
      <c r="G1048" s="146">
        <f t="shared" si="16"/>
        <v>41754.929000000004</v>
      </c>
    </row>
    <row r="1049" spans="1:7" x14ac:dyDescent="0.25">
      <c r="A1049" s="143">
        <v>44605</v>
      </c>
      <c r="B1049" s="144">
        <v>13</v>
      </c>
      <c r="C1049" s="145">
        <v>28726.336299999999</v>
      </c>
      <c r="D1049" s="145">
        <v>198.66239999999999</v>
      </c>
      <c r="E1049" s="145">
        <v>1838.1546000000001</v>
      </c>
      <c r="F1049" s="145">
        <v>15235.834199999999</v>
      </c>
      <c r="G1049" s="146">
        <f t="shared" si="16"/>
        <v>45998.987500000003</v>
      </c>
    </row>
    <row r="1050" spans="1:7" x14ac:dyDescent="0.25">
      <c r="A1050" s="143">
        <v>44605</v>
      </c>
      <c r="B1050" s="144">
        <v>14</v>
      </c>
      <c r="C1050" s="145">
        <v>28798.9997</v>
      </c>
      <c r="D1050" s="145">
        <v>191.8537</v>
      </c>
      <c r="E1050" s="145">
        <v>1880.3784000000001</v>
      </c>
      <c r="F1050" s="145">
        <v>14987.6363</v>
      </c>
      <c r="G1050" s="146">
        <f t="shared" si="16"/>
        <v>45858.8681</v>
      </c>
    </row>
    <row r="1051" spans="1:7" x14ac:dyDescent="0.25">
      <c r="A1051" s="143">
        <v>44605</v>
      </c>
      <c r="B1051" s="144">
        <v>15</v>
      </c>
      <c r="C1051" s="145">
        <v>25345.007699999998</v>
      </c>
      <c r="D1051" s="145">
        <v>171.31399999999999</v>
      </c>
      <c r="E1051" s="145">
        <v>1710.7382</v>
      </c>
      <c r="F1051" s="145">
        <v>14202.2827</v>
      </c>
      <c r="G1051" s="146">
        <f t="shared" si="16"/>
        <v>41429.342599999996</v>
      </c>
    </row>
    <row r="1052" spans="1:7" x14ac:dyDescent="0.25">
      <c r="A1052" s="143">
        <v>44605</v>
      </c>
      <c r="B1052" s="144">
        <v>16</v>
      </c>
      <c r="C1052" s="145">
        <v>18434.705900000001</v>
      </c>
      <c r="D1052" s="145">
        <v>122.35169999999999</v>
      </c>
      <c r="E1052" s="145">
        <v>1340.4156</v>
      </c>
      <c r="F1052" s="145">
        <v>12680.3004</v>
      </c>
      <c r="G1052" s="146">
        <f t="shared" si="16"/>
        <v>32577.7736</v>
      </c>
    </row>
    <row r="1053" spans="1:7" x14ac:dyDescent="0.25">
      <c r="A1053" s="143">
        <v>44605</v>
      </c>
      <c r="B1053" s="144">
        <v>17</v>
      </c>
      <c r="C1053" s="145">
        <v>9361.6097000000009</v>
      </c>
      <c r="D1053" s="145">
        <v>59.2742</v>
      </c>
      <c r="E1053" s="145">
        <v>787.47429999999997</v>
      </c>
      <c r="F1053" s="145">
        <v>9666.3462999999992</v>
      </c>
      <c r="G1053" s="146">
        <f t="shared" si="16"/>
        <v>19874.7045</v>
      </c>
    </row>
    <row r="1054" spans="1:7" x14ac:dyDescent="0.25">
      <c r="A1054" s="143">
        <v>44605</v>
      </c>
      <c r="B1054" s="144">
        <v>18</v>
      </c>
      <c r="C1054" s="145">
        <v>1701.4675</v>
      </c>
      <c r="D1054" s="145">
        <v>11.077</v>
      </c>
      <c r="E1054" s="145">
        <v>224.369</v>
      </c>
      <c r="F1054" s="145">
        <v>4149.0416999999998</v>
      </c>
      <c r="G1054" s="146">
        <f t="shared" si="16"/>
        <v>6085.9551999999994</v>
      </c>
    </row>
    <row r="1055" spans="1:7" x14ac:dyDescent="0.25">
      <c r="A1055" s="143">
        <v>44605</v>
      </c>
      <c r="B1055" s="144">
        <v>19</v>
      </c>
      <c r="C1055" s="145">
        <v>1.6</v>
      </c>
      <c r="D1055" s="145">
        <v>0.30719999999999997</v>
      </c>
      <c r="E1055" s="145">
        <v>0</v>
      </c>
      <c r="F1055" s="145">
        <v>21.476900000000001</v>
      </c>
      <c r="G1055" s="146">
        <f t="shared" si="16"/>
        <v>23.3841</v>
      </c>
    </row>
    <row r="1056" spans="1:7" x14ac:dyDescent="0.25">
      <c r="A1056" s="143">
        <v>44605</v>
      </c>
      <c r="B1056" s="144">
        <v>20</v>
      </c>
      <c r="C1056" s="145">
        <v>0.96079999999999999</v>
      </c>
      <c r="D1056" s="145">
        <v>0.28659999999999902</v>
      </c>
      <c r="E1056" s="145">
        <v>0</v>
      </c>
      <c r="F1056" s="145">
        <v>0.18429999999999999</v>
      </c>
      <c r="G1056" s="146">
        <f t="shared" si="16"/>
        <v>1.4316999999999989</v>
      </c>
    </row>
    <row r="1057" spans="1:7" x14ac:dyDescent="0.25">
      <c r="A1057" s="143">
        <v>44605</v>
      </c>
      <c r="B1057" s="144">
        <v>21</v>
      </c>
      <c r="C1057" s="145">
        <v>0.70479999999999998</v>
      </c>
      <c r="D1057" s="145">
        <v>0.22520000000000001</v>
      </c>
      <c r="E1057" s="145">
        <v>0</v>
      </c>
      <c r="F1057" s="145">
        <v>0.18429999999999999</v>
      </c>
      <c r="G1057" s="146">
        <f t="shared" si="16"/>
        <v>1.1142999999999998</v>
      </c>
    </row>
    <row r="1058" spans="1:7" x14ac:dyDescent="0.25">
      <c r="A1058" s="143">
        <v>44605</v>
      </c>
      <c r="B1058" s="144">
        <v>22</v>
      </c>
      <c r="C1058" s="145">
        <v>0.6028</v>
      </c>
      <c r="D1058" s="145">
        <v>0.16370000000000001</v>
      </c>
      <c r="E1058" s="145">
        <v>0</v>
      </c>
      <c r="F1058" s="145">
        <v>0.20480000000000001</v>
      </c>
      <c r="G1058" s="146">
        <f t="shared" si="16"/>
        <v>0.97129999999999994</v>
      </c>
    </row>
    <row r="1059" spans="1:7" x14ac:dyDescent="0.25">
      <c r="A1059" s="143">
        <v>44605</v>
      </c>
      <c r="B1059" s="144">
        <v>23</v>
      </c>
      <c r="C1059" s="145">
        <v>0.25679999999999997</v>
      </c>
      <c r="D1059" s="145">
        <v>0.20480000000000001</v>
      </c>
      <c r="E1059" s="145">
        <v>0</v>
      </c>
      <c r="F1059" s="145">
        <v>0.18429999999999999</v>
      </c>
      <c r="G1059" s="146">
        <f t="shared" si="16"/>
        <v>0.64590000000000003</v>
      </c>
    </row>
    <row r="1060" spans="1:7" x14ac:dyDescent="0.25">
      <c r="A1060" s="143">
        <v>44605</v>
      </c>
      <c r="B1060" s="144">
        <v>24</v>
      </c>
      <c r="C1060" s="145">
        <v>1.1208</v>
      </c>
      <c r="D1060" s="145">
        <v>0.20480000000000001</v>
      </c>
      <c r="E1060" s="145">
        <v>0</v>
      </c>
      <c r="F1060" s="145">
        <v>0.18429999999999999</v>
      </c>
      <c r="G1060" s="146">
        <f t="shared" si="16"/>
        <v>1.5099</v>
      </c>
    </row>
    <row r="1061" spans="1:7" x14ac:dyDescent="0.25">
      <c r="A1061" s="143">
        <v>44606</v>
      </c>
      <c r="B1061" s="144">
        <v>1</v>
      </c>
      <c r="C1061" s="145">
        <v>0.96119999999999906</v>
      </c>
      <c r="D1061" s="145">
        <v>0.12280000000000001</v>
      </c>
      <c r="E1061" s="145">
        <v>0</v>
      </c>
      <c r="F1061" s="145">
        <v>0.20480000000000001</v>
      </c>
      <c r="G1061" s="146">
        <f t="shared" si="16"/>
        <v>1.2887999999999991</v>
      </c>
    </row>
    <row r="1062" spans="1:7" x14ac:dyDescent="0.25">
      <c r="A1062" s="143">
        <v>44606</v>
      </c>
      <c r="B1062" s="144">
        <v>2</v>
      </c>
      <c r="C1062" s="145">
        <v>1.0891999999999999</v>
      </c>
      <c r="D1062" s="145">
        <v>0.20480000000000001</v>
      </c>
      <c r="E1062" s="145">
        <v>0</v>
      </c>
      <c r="F1062" s="145">
        <v>0.18429999999999999</v>
      </c>
      <c r="G1062" s="146">
        <f t="shared" si="16"/>
        <v>1.4782999999999999</v>
      </c>
    </row>
    <row r="1063" spans="1:7" x14ac:dyDescent="0.25">
      <c r="A1063" s="143">
        <v>44606</v>
      </c>
      <c r="B1063" s="144">
        <v>3</v>
      </c>
      <c r="C1063" s="145">
        <v>1.5022</v>
      </c>
      <c r="D1063" s="145">
        <v>0.30719999999999997</v>
      </c>
      <c r="E1063" s="145">
        <v>0</v>
      </c>
      <c r="F1063" s="145">
        <v>0.20480000000000001</v>
      </c>
      <c r="G1063" s="146">
        <f t="shared" si="16"/>
        <v>2.0141999999999998</v>
      </c>
    </row>
    <row r="1064" spans="1:7" x14ac:dyDescent="0.25">
      <c r="A1064" s="143">
        <v>44606</v>
      </c>
      <c r="B1064" s="144">
        <v>4</v>
      </c>
      <c r="C1064" s="145">
        <v>1.216</v>
      </c>
      <c r="D1064" s="145">
        <v>0.36849999999999999</v>
      </c>
      <c r="E1064" s="145">
        <v>0</v>
      </c>
      <c r="F1064" s="145">
        <v>0.18429999999999999</v>
      </c>
      <c r="G1064" s="146">
        <f t="shared" si="16"/>
        <v>1.7687999999999999</v>
      </c>
    </row>
    <row r="1065" spans="1:7" x14ac:dyDescent="0.25">
      <c r="A1065" s="143">
        <v>44606</v>
      </c>
      <c r="B1065" s="144">
        <v>5</v>
      </c>
      <c r="C1065" s="145">
        <v>2.6349999999999998</v>
      </c>
      <c r="D1065" s="145">
        <v>0.3891</v>
      </c>
      <c r="E1065" s="145">
        <v>0</v>
      </c>
      <c r="F1065" s="145">
        <v>3.8E-3</v>
      </c>
      <c r="G1065" s="146">
        <f t="shared" si="16"/>
        <v>3.0278999999999998</v>
      </c>
    </row>
    <row r="1066" spans="1:7" x14ac:dyDescent="0.25">
      <c r="A1066" s="143">
        <v>44606</v>
      </c>
      <c r="B1066" s="144">
        <v>6</v>
      </c>
      <c r="C1066" s="145">
        <v>0.90100000000000002</v>
      </c>
      <c r="D1066" s="145">
        <v>0.3276</v>
      </c>
      <c r="E1066" s="145">
        <v>0</v>
      </c>
      <c r="F1066" s="145">
        <v>0.18429999999999999</v>
      </c>
      <c r="G1066" s="146">
        <f t="shared" si="16"/>
        <v>1.4129</v>
      </c>
    </row>
    <row r="1067" spans="1:7" x14ac:dyDescent="0.25">
      <c r="A1067" s="143">
        <v>44606</v>
      </c>
      <c r="B1067" s="144">
        <v>7</v>
      </c>
      <c r="C1067" s="145">
        <v>1.208</v>
      </c>
      <c r="D1067" s="145">
        <v>0.46129999999999999</v>
      </c>
      <c r="E1067" s="145">
        <v>6.0000000000000001E-3</v>
      </c>
      <c r="F1067" s="145">
        <v>0.18429999999999999</v>
      </c>
      <c r="G1067" s="146">
        <f t="shared" si="16"/>
        <v>1.8595999999999999</v>
      </c>
    </row>
    <row r="1068" spans="1:7" x14ac:dyDescent="0.25">
      <c r="A1068" s="143">
        <v>44606</v>
      </c>
      <c r="B1068" s="144">
        <v>8</v>
      </c>
      <c r="C1068" s="145">
        <v>1.347</v>
      </c>
      <c r="D1068" s="145">
        <v>0.38900000000000001</v>
      </c>
      <c r="E1068" s="145">
        <v>0.2243</v>
      </c>
      <c r="F1068" s="145">
        <v>66.779399999999995</v>
      </c>
      <c r="G1068" s="146">
        <f t="shared" si="16"/>
        <v>68.739699999999999</v>
      </c>
    </row>
    <row r="1069" spans="1:7" x14ac:dyDescent="0.25">
      <c r="A1069" s="143">
        <v>44606</v>
      </c>
      <c r="B1069" s="144">
        <v>9</v>
      </c>
      <c r="C1069" s="145">
        <v>212.37739999999999</v>
      </c>
      <c r="D1069" s="145">
        <v>3.6274000000000002</v>
      </c>
      <c r="E1069" s="145">
        <v>51.756700000000002</v>
      </c>
      <c r="F1069" s="145">
        <v>1794.9843000000001</v>
      </c>
      <c r="G1069" s="146">
        <f t="shared" si="16"/>
        <v>2062.7458000000001</v>
      </c>
    </row>
    <row r="1070" spans="1:7" x14ac:dyDescent="0.25">
      <c r="A1070" s="143">
        <v>44606</v>
      </c>
      <c r="B1070" s="144">
        <v>10</v>
      </c>
      <c r="C1070" s="145">
        <v>2513.3578000000002</v>
      </c>
      <c r="D1070" s="145">
        <v>18.536799999999999</v>
      </c>
      <c r="E1070" s="145">
        <v>201.3125</v>
      </c>
      <c r="F1070" s="145">
        <v>4102.0531000000001</v>
      </c>
      <c r="G1070" s="146">
        <f t="shared" si="16"/>
        <v>6835.2602000000006</v>
      </c>
    </row>
    <row r="1071" spans="1:7" x14ac:dyDescent="0.25">
      <c r="A1071" s="143">
        <v>44606</v>
      </c>
      <c r="B1071" s="144">
        <v>11</v>
      </c>
      <c r="C1071" s="145">
        <v>7246.2344000000003</v>
      </c>
      <c r="D1071" s="145">
        <v>41.611800000000002</v>
      </c>
      <c r="E1071" s="145">
        <v>448.735199999999</v>
      </c>
      <c r="F1071" s="145">
        <v>7443.0992999999999</v>
      </c>
      <c r="G1071" s="146">
        <f t="shared" si="16"/>
        <v>15179.680699999999</v>
      </c>
    </row>
    <row r="1072" spans="1:7" x14ac:dyDescent="0.25">
      <c r="A1072" s="143">
        <v>44606</v>
      </c>
      <c r="B1072" s="144">
        <v>12</v>
      </c>
      <c r="C1072" s="145">
        <v>11940.309300000001</v>
      </c>
      <c r="D1072" s="145">
        <v>74.917100000000005</v>
      </c>
      <c r="E1072" s="145">
        <v>784.01520000000005</v>
      </c>
      <c r="F1072" s="145">
        <v>10188.7297</v>
      </c>
      <c r="G1072" s="146">
        <f t="shared" si="16"/>
        <v>22987.971300000001</v>
      </c>
    </row>
    <row r="1073" spans="1:7" x14ac:dyDescent="0.25">
      <c r="A1073" s="143">
        <v>44606</v>
      </c>
      <c r="B1073" s="144">
        <v>13</v>
      </c>
      <c r="C1073" s="145">
        <v>18955.195299999999</v>
      </c>
      <c r="D1073" s="145">
        <v>102.26730000000001</v>
      </c>
      <c r="E1073" s="145">
        <v>877.4049</v>
      </c>
      <c r="F1073" s="145">
        <v>10423.706399999999</v>
      </c>
      <c r="G1073" s="146">
        <f t="shared" si="16"/>
        <v>30358.573899999999</v>
      </c>
    </row>
    <row r="1074" spans="1:7" x14ac:dyDescent="0.25">
      <c r="A1074" s="143">
        <v>44606</v>
      </c>
      <c r="B1074" s="144">
        <v>14</v>
      </c>
      <c r="C1074" s="145">
        <v>21278.521100000002</v>
      </c>
      <c r="D1074" s="145">
        <v>121.04430000000001</v>
      </c>
      <c r="E1074" s="145">
        <v>971.44970000000001</v>
      </c>
      <c r="F1074" s="145">
        <v>11645.831700000001</v>
      </c>
      <c r="G1074" s="146">
        <f t="shared" si="16"/>
        <v>34016.846800000007</v>
      </c>
    </row>
    <row r="1075" spans="1:7" x14ac:dyDescent="0.25">
      <c r="A1075" s="143">
        <v>44606</v>
      </c>
      <c r="B1075" s="144">
        <v>15</v>
      </c>
      <c r="C1075" s="145">
        <v>8308.4102000000003</v>
      </c>
      <c r="D1075" s="145">
        <v>53.5946</v>
      </c>
      <c r="E1075" s="145">
        <v>633.41120000000001</v>
      </c>
      <c r="F1075" s="145">
        <v>10624.104600000001</v>
      </c>
      <c r="G1075" s="146">
        <f t="shared" si="16"/>
        <v>19619.520600000003</v>
      </c>
    </row>
    <row r="1076" spans="1:7" x14ac:dyDescent="0.25">
      <c r="A1076" s="143">
        <v>44606</v>
      </c>
      <c r="B1076" s="144">
        <v>16</v>
      </c>
      <c r="C1076" s="145">
        <v>2477.0814</v>
      </c>
      <c r="D1076" s="145">
        <v>19.926200000000001</v>
      </c>
      <c r="E1076" s="145">
        <v>289.43860000000001</v>
      </c>
      <c r="F1076" s="145">
        <v>6559.8338999999996</v>
      </c>
      <c r="G1076" s="146">
        <f t="shared" si="16"/>
        <v>9346.2800999999999</v>
      </c>
    </row>
    <row r="1077" spans="1:7" x14ac:dyDescent="0.25">
      <c r="A1077" s="143">
        <v>44606</v>
      </c>
      <c r="B1077" s="144">
        <v>17</v>
      </c>
      <c r="C1077" s="145">
        <v>589.23860000000002</v>
      </c>
      <c r="D1077" s="145">
        <v>6.3728999999999996</v>
      </c>
      <c r="E1077" s="145">
        <v>119.1858</v>
      </c>
      <c r="F1077" s="145">
        <v>2637.0435000000002</v>
      </c>
      <c r="G1077" s="146">
        <f t="shared" si="16"/>
        <v>3351.8407999999999</v>
      </c>
    </row>
    <row r="1078" spans="1:7" x14ac:dyDescent="0.25">
      <c r="A1078" s="143">
        <v>44606</v>
      </c>
      <c r="B1078" s="144">
        <v>18</v>
      </c>
      <c r="C1078" s="145">
        <v>42.274999999999999</v>
      </c>
      <c r="D1078" s="145">
        <v>1.6306</v>
      </c>
      <c r="E1078" s="145">
        <v>15.965199999999999</v>
      </c>
      <c r="F1078" s="145">
        <v>660.39070000000004</v>
      </c>
      <c r="G1078" s="146">
        <f t="shared" si="16"/>
        <v>720.26150000000007</v>
      </c>
    </row>
    <row r="1079" spans="1:7" x14ac:dyDescent="0.25">
      <c r="A1079" s="143">
        <v>44606</v>
      </c>
      <c r="B1079" s="144">
        <v>19</v>
      </c>
      <c r="C1079" s="145">
        <v>2.5999999999999899</v>
      </c>
      <c r="D1079" s="145">
        <v>0.81920000000000004</v>
      </c>
      <c r="E1079" s="145">
        <v>0</v>
      </c>
      <c r="F1079" s="145">
        <v>0.32719999999999999</v>
      </c>
      <c r="G1079" s="146">
        <f t="shared" si="16"/>
        <v>3.7463999999999897</v>
      </c>
    </row>
    <row r="1080" spans="1:7" x14ac:dyDescent="0.25">
      <c r="A1080" s="143">
        <v>44606</v>
      </c>
      <c r="B1080" s="144">
        <v>20</v>
      </c>
      <c r="C1080" s="145">
        <v>0.69420000000000004</v>
      </c>
      <c r="D1080" s="145">
        <v>0.75770000000000004</v>
      </c>
      <c r="E1080" s="145">
        <v>0</v>
      </c>
      <c r="F1080" s="145">
        <v>0.1638</v>
      </c>
      <c r="G1080" s="146">
        <f t="shared" si="16"/>
        <v>1.6157000000000001</v>
      </c>
    </row>
    <row r="1081" spans="1:7" x14ac:dyDescent="0.25">
      <c r="A1081" s="143">
        <v>44606</v>
      </c>
      <c r="B1081" s="144">
        <v>21</v>
      </c>
      <c r="C1081" s="145">
        <v>1.3271999999999999</v>
      </c>
      <c r="D1081" s="145">
        <v>0.69619999999999904</v>
      </c>
      <c r="E1081" s="145">
        <v>0</v>
      </c>
      <c r="F1081" s="145">
        <v>0.1638</v>
      </c>
      <c r="G1081" s="146">
        <f t="shared" si="16"/>
        <v>2.1871999999999989</v>
      </c>
    </row>
    <row r="1082" spans="1:7" x14ac:dyDescent="0.25">
      <c r="A1082" s="143">
        <v>44606</v>
      </c>
      <c r="B1082" s="144">
        <v>22</v>
      </c>
      <c r="C1082" s="145">
        <v>1.2622</v>
      </c>
      <c r="D1082" s="145">
        <v>0.63480000000000003</v>
      </c>
      <c r="E1082" s="145">
        <v>0</v>
      </c>
      <c r="F1082" s="145">
        <v>0.18429999999999999</v>
      </c>
      <c r="G1082" s="146">
        <f t="shared" si="16"/>
        <v>2.0813000000000001</v>
      </c>
    </row>
    <row r="1083" spans="1:7" x14ac:dyDescent="0.25">
      <c r="A1083" s="143">
        <v>44606</v>
      </c>
      <c r="B1083" s="144">
        <v>23</v>
      </c>
      <c r="C1083" s="145">
        <v>1.7762</v>
      </c>
      <c r="D1083" s="145">
        <v>0.69630000000000003</v>
      </c>
      <c r="E1083" s="145">
        <v>0</v>
      </c>
      <c r="F1083" s="145">
        <v>0.18429999999999999</v>
      </c>
      <c r="G1083" s="146">
        <f t="shared" si="16"/>
        <v>2.6568000000000001</v>
      </c>
    </row>
    <row r="1084" spans="1:7" x14ac:dyDescent="0.25">
      <c r="A1084" s="143">
        <v>44606</v>
      </c>
      <c r="B1084" s="144">
        <v>24</v>
      </c>
      <c r="C1084" s="145">
        <v>1.6301999999999901</v>
      </c>
      <c r="D1084" s="145">
        <v>0.53239999999999998</v>
      </c>
      <c r="E1084" s="145">
        <v>0</v>
      </c>
      <c r="F1084" s="145">
        <v>0.18429999999999999</v>
      </c>
      <c r="G1084" s="146">
        <f t="shared" si="16"/>
        <v>2.34689999999999</v>
      </c>
    </row>
    <row r="1085" spans="1:7" x14ac:dyDescent="0.25">
      <c r="A1085" s="143">
        <v>44607</v>
      </c>
      <c r="B1085" s="144">
        <v>1</v>
      </c>
      <c r="C1085" s="145">
        <v>5.6517999999999997</v>
      </c>
      <c r="D1085" s="145">
        <v>0.73719999999999997</v>
      </c>
      <c r="E1085" s="145">
        <v>0</v>
      </c>
      <c r="F1085" s="145">
        <v>0.18429999999999999</v>
      </c>
      <c r="G1085" s="146">
        <f t="shared" si="16"/>
        <v>6.5732999999999997</v>
      </c>
    </row>
    <row r="1086" spans="1:7" x14ac:dyDescent="0.25">
      <c r="A1086" s="143">
        <v>44607</v>
      </c>
      <c r="B1086" s="144">
        <v>2</v>
      </c>
      <c r="C1086" s="145">
        <v>6.5068000000000001</v>
      </c>
      <c r="D1086" s="145">
        <v>0.55289999999999995</v>
      </c>
      <c r="E1086" s="145">
        <v>0</v>
      </c>
      <c r="F1086" s="145">
        <v>0.18429999999999999</v>
      </c>
      <c r="G1086" s="146">
        <f t="shared" si="16"/>
        <v>7.2440000000000007</v>
      </c>
    </row>
    <row r="1087" spans="1:7" x14ac:dyDescent="0.25">
      <c r="A1087" s="143">
        <v>44607</v>
      </c>
      <c r="B1087" s="144">
        <v>3</v>
      </c>
      <c r="C1087" s="145">
        <v>4.9627999999999997</v>
      </c>
      <c r="D1087" s="145">
        <v>0.55289999999999995</v>
      </c>
      <c r="E1087" s="145">
        <v>0</v>
      </c>
      <c r="F1087" s="145">
        <v>0.18429999999999999</v>
      </c>
      <c r="G1087" s="146">
        <f t="shared" si="16"/>
        <v>5.7</v>
      </c>
    </row>
    <row r="1088" spans="1:7" x14ac:dyDescent="0.25">
      <c r="A1088" s="143">
        <v>44607</v>
      </c>
      <c r="B1088" s="144">
        <v>4</v>
      </c>
      <c r="C1088" s="145">
        <v>4.2237999999999998</v>
      </c>
      <c r="D1088" s="145">
        <v>0.55279999999999996</v>
      </c>
      <c r="E1088" s="145">
        <v>0</v>
      </c>
      <c r="F1088" s="145">
        <v>3.8E-3</v>
      </c>
      <c r="G1088" s="146">
        <f t="shared" si="16"/>
        <v>4.7804000000000002</v>
      </c>
    </row>
    <row r="1089" spans="1:7" x14ac:dyDescent="0.25">
      <c r="A1089" s="143">
        <v>44607</v>
      </c>
      <c r="B1089" s="144">
        <v>5</v>
      </c>
      <c r="C1089" s="145">
        <v>2.4327999999999999</v>
      </c>
      <c r="D1089" s="145">
        <v>0.53239999999999998</v>
      </c>
      <c r="E1089" s="145">
        <v>0</v>
      </c>
      <c r="F1089" s="145">
        <v>0.18429999999999999</v>
      </c>
      <c r="G1089" s="146">
        <f t="shared" si="16"/>
        <v>3.1494999999999997</v>
      </c>
    </row>
    <row r="1090" spans="1:7" x14ac:dyDescent="0.25">
      <c r="A1090" s="143">
        <v>44607</v>
      </c>
      <c r="B1090" s="144">
        <v>6</v>
      </c>
      <c r="C1090" s="145">
        <v>1.6308</v>
      </c>
      <c r="D1090" s="145">
        <v>0.49149999999999999</v>
      </c>
      <c r="E1090" s="145">
        <v>0</v>
      </c>
      <c r="F1090" s="145">
        <v>0.1807</v>
      </c>
      <c r="G1090" s="146">
        <f t="shared" si="16"/>
        <v>2.3029999999999999</v>
      </c>
    </row>
    <row r="1091" spans="1:7" x14ac:dyDescent="0.25">
      <c r="A1091" s="143">
        <v>44607</v>
      </c>
      <c r="B1091" s="144">
        <v>7</v>
      </c>
      <c r="C1091" s="145">
        <v>1.3378000000000001</v>
      </c>
      <c r="D1091" s="145">
        <v>0.47099999999999997</v>
      </c>
      <c r="E1091" s="145">
        <v>6.0000000000000001E-3</v>
      </c>
      <c r="F1091" s="145">
        <v>0.18429999999999999</v>
      </c>
      <c r="G1091" s="146">
        <f t="shared" si="16"/>
        <v>1.9991000000000001</v>
      </c>
    </row>
    <row r="1092" spans="1:7" x14ac:dyDescent="0.25">
      <c r="A1092" s="143">
        <v>44607</v>
      </c>
      <c r="B1092" s="144">
        <v>8</v>
      </c>
      <c r="C1092" s="145">
        <v>2.7528000000000001</v>
      </c>
      <c r="D1092" s="145">
        <v>0.491399999999999</v>
      </c>
      <c r="E1092" s="145">
        <v>1.7999999999999999E-2</v>
      </c>
      <c r="F1092" s="145">
        <v>50.9467</v>
      </c>
      <c r="G1092" s="146">
        <f t="shared" si="16"/>
        <v>54.2089</v>
      </c>
    </row>
    <row r="1093" spans="1:7" x14ac:dyDescent="0.25">
      <c r="A1093" s="143">
        <v>44607</v>
      </c>
      <c r="B1093" s="144">
        <v>9</v>
      </c>
      <c r="C1093" s="145">
        <v>1455.4961000000001</v>
      </c>
      <c r="D1093" s="145">
        <v>9.0033999999999992</v>
      </c>
      <c r="E1093" s="145">
        <v>43.332700000000003</v>
      </c>
      <c r="F1093" s="145">
        <v>1547.6853000000001</v>
      </c>
      <c r="G1093" s="146">
        <f t="shared" si="16"/>
        <v>3055.5174999999999</v>
      </c>
    </row>
    <row r="1094" spans="1:7" x14ac:dyDescent="0.25">
      <c r="A1094" s="143">
        <v>44607</v>
      </c>
      <c r="B1094" s="144">
        <v>10</v>
      </c>
      <c r="C1094" s="145">
        <v>7918.9165000000003</v>
      </c>
      <c r="D1094" s="145">
        <v>38.798200000000001</v>
      </c>
      <c r="E1094" s="145">
        <v>257.08600000000001</v>
      </c>
      <c r="F1094" s="145">
        <v>3428.0967999999998</v>
      </c>
      <c r="G1094" s="146">
        <f t="shared" ref="G1094:G1157" si="17">+SUM(C1094:F1094)</f>
        <v>11642.897499999999</v>
      </c>
    </row>
    <row r="1095" spans="1:7" x14ac:dyDescent="0.25">
      <c r="A1095" s="143">
        <v>44607</v>
      </c>
      <c r="B1095" s="144">
        <v>11</v>
      </c>
      <c r="C1095" s="145">
        <v>15835.3192</v>
      </c>
      <c r="D1095" s="145">
        <v>76.375100000000003</v>
      </c>
      <c r="E1095" s="145">
        <v>452.77910000000003</v>
      </c>
      <c r="F1095" s="145">
        <v>5535.8490000000002</v>
      </c>
      <c r="G1095" s="146">
        <f t="shared" si="17"/>
        <v>21900.322399999997</v>
      </c>
    </row>
    <row r="1096" spans="1:7" x14ac:dyDescent="0.25">
      <c r="A1096" s="143">
        <v>44607</v>
      </c>
      <c r="B1096" s="144">
        <v>12</v>
      </c>
      <c r="C1096" s="145">
        <v>21149.1057</v>
      </c>
      <c r="D1096" s="145">
        <v>104.60290000000001</v>
      </c>
      <c r="E1096" s="145">
        <v>644.05960000000005</v>
      </c>
      <c r="F1096" s="145">
        <v>6214.4267</v>
      </c>
      <c r="G1096" s="146">
        <f t="shared" si="17"/>
        <v>28112.194900000002</v>
      </c>
    </row>
    <row r="1097" spans="1:7" x14ac:dyDescent="0.25">
      <c r="A1097" s="143">
        <v>44607</v>
      </c>
      <c r="B1097" s="144">
        <v>13</v>
      </c>
      <c r="C1097" s="145">
        <v>25062.846099999999</v>
      </c>
      <c r="D1097" s="145">
        <v>117.9117</v>
      </c>
      <c r="E1097" s="145">
        <v>837.63419999999996</v>
      </c>
      <c r="F1097" s="145">
        <v>7408.7065999999904</v>
      </c>
      <c r="G1097" s="146">
        <f t="shared" si="17"/>
        <v>33427.09859999999</v>
      </c>
    </row>
    <row r="1098" spans="1:7" x14ac:dyDescent="0.25">
      <c r="A1098" s="143">
        <v>44607</v>
      </c>
      <c r="B1098" s="144">
        <v>14</v>
      </c>
      <c r="C1098" s="145">
        <v>24998.2405</v>
      </c>
      <c r="D1098" s="145">
        <v>118.15300000000001</v>
      </c>
      <c r="E1098" s="145">
        <v>799.01800000000003</v>
      </c>
      <c r="F1098" s="145">
        <v>7447.3185999999996</v>
      </c>
      <c r="G1098" s="146">
        <f t="shared" si="17"/>
        <v>33362.730100000001</v>
      </c>
    </row>
    <row r="1099" spans="1:7" x14ac:dyDescent="0.25">
      <c r="A1099" s="143">
        <v>44607</v>
      </c>
      <c r="B1099" s="144">
        <v>15</v>
      </c>
      <c r="C1099" s="145">
        <v>21732.4215</v>
      </c>
      <c r="D1099" s="145">
        <v>106.49809999999999</v>
      </c>
      <c r="E1099" s="145">
        <v>733.73040000000003</v>
      </c>
      <c r="F1099" s="145">
        <v>6822.9763000000003</v>
      </c>
      <c r="G1099" s="146">
        <f t="shared" si="17"/>
        <v>29395.626300000004</v>
      </c>
    </row>
    <row r="1100" spans="1:7" x14ac:dyDescent="0.25">
      <c r="A1100" s="143">
        <v>44607</v>
      </c>
      <c r="B1100" s="144">
        <v>16</v>
      </c>
      <c r="C1100" s="145">
        <v>17059.527600000001</v>
      </c>
      <c r="D1100" s="145">
        <v>79.912800000000004</v>
      </c>
      <c r="E1100" s="145">
        <v>621.78139999999996</v>
      </c>
      <c r="F1100" s="145">
        <v>5637.6464999999998</v>
      </c>
      <c r="G1100" s="146">
        <f t="shared" si="17"/>
        <v>23398.868299999998</v>
      </c>
    </row>
    <row r="1101" spans="1:7" x14ac:dyDescent="0.25">
      <c r="A1101" s="143">
        <v>44607</v>
      </c>
      <c r="B1101" s="144">
        <v>17</v>
      </c>
      <c r="C1101" s="145">
        <v>8934.0504999999994</v>
      </c>
      <c r="D1101" s="145">
        <v>37.3489</v>
      </c>
      <c r="E1101" s="145">
        <v>290.37639999999999</v>
      </c>
      <c r="F1101" s="145">
        <v>4147.1580999999996</v>
      </c>
      <c r="G1101" s="146">
        <f t="shared" si="17"/>
        <v>13408.9339</v>
      </c>
    </row>
    <row r="1102" spans="1:7" x14ac:dyDescent="0.25">
      <c r="A1102" s="143">
        <v>44607</v>
      </c>
      <c r="B1102" s="144">
        <v>18</v>
      </c>
      <c r="C1102" s="145">
        <v>1791.0619999999999</v>
      </c>
      <c r="D1102" s="145">
        <v>10.7160999999999</v>
      </c>
      <c r="E1102" s="145">
        <v>62.933700000000002</v>
      </c>
      <c r="F1102" s="145">
        <v>1596.2860000000001</v>
      </c>
      <c r="G1102" s="146">
        <f t="shared" si="17"/>
        <v>3460.9978000000001</v>
      </c>
    </row>
    <row r="1103" spans="1:7" x14ac:dyDescent="0.25">
      <c r="A1103" s="143">
        <v>44607</v>
      </c>
      <c r="B1103" s="144">
        <v>19</v>
      </c>
      <c r="C1103" s="145">
        <v>11.2438</v>
      </c>
      <c r="D1103" s="145">
        <v>0.47099999999999997</v>
      </c>
      <c r="E1103" s="145">
        <v>0</v>
      </c>
      <c r="F1103" s="145">
        <v>18.751000000000001</v>
      </c>
      <c r="G1103" s="146">
        <f t="shared" si="17"/>
        <v>30.465800000000002</v>
      </c>
    </row>
    <row r="1104" spans="1:7" x14ac:dyDescent="0.25">
      <c r="A1104" s="143">
        <v>44607</v>
      </c>
      <c r="B1104" s="144">
        <v>20</v>
      </c>
      <c r="C1104" s="145">
        <v>0.52459999999999996</v>
      </c>
      <c r="D1104" s="145">
        <v>0.30709999999999998</v>
      </c>
      <c r="E1104" s="145">
        <v>0</v>
      </c>
      <c r="F1104" s="145">
        <v>0.18429999999999999</v>
      </c>
      <c r="G1104" s="146">
        <f t="shared" si="17"/>
        <v>1.0159999999999998</v>
      </c>
    </row>
    <row r="1105" spans="1:7" x14ac:dyDescent="0.25">
      <c r="A1105" s="143">
        <v>44607</v>
      </c>
      <c r="B1105" s="144">
        <v>21</v>
      </c>
      <c r="C1105" s="145">
        <v>1.2396</v>
      </c>
      <c r="D1105" s="145">
        <v>0.30719999999999997</v>
      </c>
      <c r="E1105" s="145">
        <v>0</v>
      </c>
      <c r="F1105" s="145">
        <v>0.1638</v>
      </c>
      <c r="G1105" s="146">
        <f t="shared" si="17"/>
        <v>1.7105999999999999</v>
      </c>
    </row>
    <row r="1106" spans="1:7" x14ac:dyDescent="0.25">
      <c r="A1106" s="143">
        <v>44607</v>
      </c>
      <c r="B1106" s="144">
        <v>22</v>
      </c>
      <c r="C1106" s="145">
        <v>0.49759999999999999</v>
      </c>
      <c r="D1106" s="145">
        <v>0.22520000000000001</v>
      </c>
      <c r="E1106" s="145">
        <v>0</v>
      </c>
      <c r="F1106" s="145">
        <v>0.18429999999999999</v>
      </c>
      <c r="G1106" s="146">
        <f t="shared" si="17"/>
        <v>0.90710000000000002</v>
      </c>
    </row>
    <row r="1107" spans="1:7" x14ac:dyDescent="0.25">
      <c r="A1107" s="143">
        <v>44607</v>
      </c>
      <c r="B1107" s="144">
        <v>23</v>
      </c>
      <c r="C1107" s="145">
        <v>2.31659999999999</v>
      </c>
      <c r="D1107" s="145">
        <v>0.22520000000000001</v>
      </c>
      <c r="E1107" s="145">
        <v>0</v>
      </c>
      <c r="F1107" s="145">
        <v>0.18429999999999999</v>
      </c>
      <c r="G1107" s="146">
        <f t="shared" si="17"/>
        <v>2.72609999999999</v>
      </c>
    </row>
    <row r="1108" spans="1:7" x14ac:dyDescent="0.25">
      <c r="A1108" s="143">
        <v>44607</v>
      </c>
      <c r="B1108" s="144">
        <v>24</v>
      </c>
      <c r="C1108" s="145">
        <v>1.9965999999999999</v>
      </c>
      <c r="D1108" s="145">
        <v>0.3276</v>
      </c>
      <c r="E1108" s="145">
        <v>0</v>
      </c>
      <c r="F1108" s="145">
        <v>0.20480000000000001</v>
      </c>
      <c r="G1108" s="146">
        <f t="shared" si="17"/>
        <v>2.5289999999999999</v>
      </c>
    </row>
    <row r="1109" spans="1:7" x14ac:dyDescent="0.25">
      <c r="A1109" s="143">
        <v>44608</v>
      </c>
      <c r="B1109" s="144">
        <v>1</v>
      </c>
      <c r="C1109" s="145">
        <v>2.1511</v>
      </c>
      <c r="D1109" s="145">
        <v>0.20480000000000001</v>
      </c>
      <c r="E1109" s="145">
        <v>0</v>
      </c>
      <c r="F1109" s="145">
        <v>0.18429999999999999</v>
      </c>
      <c r="G1109" s="146">
        <f t="shared" si="17"/>
        <v>2.5402</v>
      </c>
    </row>
    <row r="1110" spans="1:7" x14ac:dyDescent="0.25">
      <c r="A1110" s="143">
        <v>44608</v>
      </c>
      <c r="B1110" s="144">
        <v>2</v>
      </c>
      <c r="C1110" s="145">
        <v>3.1751</v>
      </c>
      <c r="D1110" s="145">
        <v>0.26619999999999999</v>
      </c>
      <c r="E1110" s="145">
        <v>0</v>
      </c>
      <c r="F1110" s="145">
        <v>0.18429999999999999</v>
      </c>
      <c r="G1110" s="146">
        <f t="shared" si="17"/>
        <v>3.6255999999999999</v>
      </c>
    </row>
    <row r="1111" spans="1:7" x14ac:dyDescent="0.25">
      <c r="A1111" s="143">
        <v>44608</v>
      </c>
      <c r="B1111" s="144">
        <v>3</v>
      </c>
      <c r="C1111" s="145">
        <v>3.3411</v>
      </c>
      <c r="D1111" s="145">
        <v>0.28659999999999902</v>
      </c>
      <c r="E1111" s="145">
        <v>0</v>
      </c>
      <c r="F1111" s="145">
        <v>0.18429999999999999</v>
      </c>
      <c r="G1111" s="146">
        <f t="shared" si="17"/>
        <v>3.8119999999999989</v>
      </c>
    </row>
    <row r="1112" spans="1:7" x14ac:dyDescent="0.25">
      <c r="A1112" s="143">
        <v>44608</v>
      </c>
      <c r="B1112" s="144">
        <v>4</v>
      </c>
      <c r="C1112" s="145">
        <v>2.3508</v>
      </c>
      <c r="D1112" s="145">
        <v>0.30719999999999997</v>
      </c>
      <c r="E1112" s="145">
        <v>0</v>
      </c>
      <c r="F1112" s="145">
        <v>0.20480000000000001</v>
      </c>
      <c r="G1112" s="146">
        <f t="shared" si="17"/>
        <v>2.8628</v>
      </c>
    </row>
    <row r="1113" spans="1:7" x14ac:dyDescent="0.25">
      <c r="A1113" s="143">
        <v>44608</v>
      </c>
      <c r="B1113" s="144">
        <v>5</v>
      </c>
      <c r="C1113" s="145">
        <v>4.1677999999999997</v>
      </c>
      <c r="D1113" s="145">
        <v>0.3276</v>
      </c>
      <c r="E1113" s="145">
        <v>0</v>
      </c>
      <c r="F1113" s="145">
        <v>2.4299999999999999E-2</v>
      </c>
      <c r="G1113" s="146">
        <f t="shared" si="17"/>
        <v>4.5197000000000003</v>
      </c>
    </row>
    <row r="1114" spans="1:7" x14ac:dyDescent="0.25">
      <c r="A1114" s="143">
        <v>44608</v>
      </c>
      <c r="B1114" s="144">
        <v>6</v>
      </c>
      <c r="C1114" s="145">
        <v>2.3868</v>
      </c>
      <c r="D1114" s="145">
        <v>0.36849999999999999</v>
      </c>
      <c r="E1114" s="145">
        <v>0</v>
      </c>
      <c r="F1114" s="145">
        <v>0.19289999999999999</v>
      </c>
      <c r="G1114" s="146">
        <f t="shared" si="17"/>
        <v>2.9481999999999999</v>
      </c>
    </row>
    <row r="1115" spans="1:7" x14ac:dyDescent="0.25">
      <c r="A1115" s="143">
        <v>44608</v>
      </c>
      <c r="B1115" s="144">
        <v>7</v>
      </c>
      <c r="C1115" s="145">
        <v>1.2238</v>
      </c>
      <c r="D1115" s="145">
        <v>0.45050000000000001</v>
      </c>
      <c r="E1115" s="145">
        <v>6.0000000000000001E-3</v>
      </c>
      <c r="F1115" s="145">
        <v>0.1638</v>
      </c>
      <c r="G1115" s="146">
        <f t="shared" si="17"/>
        <v>1.8441000000000001</v>
      </c>
    </row>
    <row r="1116" spans="1:7" x14ac:dyDescent="0.25">
      <c r="A1116" s="143">
        <v>44608</v>
      </c>
      <c r="B1116" s="144">
        <v>8</v>
      </c>
      <c r="C1116" s="145">
        <v>0.48180000000000001</v>
      </c>
      <c r="D1116" s="145">
        <v>0.4531</v>
      </c>
      <c r="E1116" s="145">
        <v>7.0000000000000007E-2</v>
      </c>
      <c r="F1116" s="145">
        <v>20.902699999999999</v>
      </c>
      <c r="G1116" s="146">
        <f t="shared" si="17"/>
        <v>21.907599999999999</v>
      </c>
    </row>
    <row r="1117" spans="1:7" x14ac:dyDescent="0.25">
      <c r="A1117" s="143">
        <v>44608</v>
      </c>
      <c r="B1117" s="144">
        <v>9</v>
      </c>
      <c r="C1117" s="145">
        <v>34.903799999999997</v>
      </c>
      <c r="D1117" s="145">
        <v>1.9198999999999999</v>
      </c>
      <c r="E1117" s="145">
        <v>16.7014</v>
      </c>
      <c r="F1117" s="145">
        <v>655.74310000000003</v>
      </c>
      <c r="G1117" s="146">
        <f t="shared" si="17"/>
        <v>709.26819999999998</v>
      </c>
    </row>
    <row r="1118" spans="1:7" x14ac:dyDescent="0.25">
      <c r="A1118" s="143">
        <v>44608</v>
      </c>
      <c r="B1118" s="144">
        <v>10</v>
      </c>
      <c r="C1118" s="145">
        <v>775.88</v>
      </c>
      <c r="D1118" s="145">
        <v>9.5971999999999902</v>
      </c>
      <c r="E1118" s="145">
        <v>103.0102</v>
      </c>
      <c r="F1118" s="145">
        <v>2273.8591000000001</v>
      </c>
      <c r="G1118" s="146">
        <f t="shared" si="17"/>
        <v>3162.3465000000001</v>
      </c>
    </row>
    <row r="1119" spans="1:7" x14ac:dyDescent="0.25">
      <c r="A1119" s="143">
        <v>44608</v>
      </c>
      <c r="B1119" s="144">
        <v>11</v>
      </c>
      <c r="C1119" s="145">
        <v>8190.9376000000002</v>
      </c>
      <c r="D1119" s="145">
        <v>49.507300000000001</v>
      </c>
      <c r="E1119" s="145">
        <v>379.98480000000001</v>
      </c>
      <c r="F1119" s="145">
        <v>4585.1705000000002</v>
      </c>
      <c r="G1119" s="146">
        <f t="shared" si="17"/>
        <v>13205.600200000001</v>
      </c>
    </row>
    <row r="1120" spans="1:7" x14ac:dyDescent="0.25">
      <c r="A1120" s="143">
        <v>44608</v>
      </c>
      <c r="B1120" s="144">
        <v>12</v>
      </c>
      <c r="C1120" s="145">
        <v>20068.3933</v>
      </c>
      <c r="D1120" s="145">
        <v>112.98950000000001</v>
      </c>
      <c r="E1120" s="145">
        <v>735.01260000000002</v>
      </c>
      <c r="F1120" s="145">
        <v>7784.6437999999998</v>
      </c>
      <c r="G1120" s="146">
        <f t="shared" si="17"/>
        <v>28701.039199999999</v>
      </c>
    </row>
    <row r="1121" spans="1:7" x14ac:dyDescent="0.25">
      <c r="A1121" s="143">
        <v>44608</v>
      </c>
      <c r="B1121" s="144">
        <v>13</v>
      </c>
      <c r="C1121" s="145">
        <v>22518.448499999999</v>
      </c>
      <c r="D1121" s="145">
        <v>121.75279999999999</v>
      </c>
      <c r="E1121" s="145">
        <v>884.34749999999997</v>
      </c>
      <c r="F1121" s="145">
        <v>9358.1648999999998</v>
      </c>
      <c r="G1121" s="146">
        <f t="shared" si="17"/>
        <v>32882.713699999993</v>
      </c>
    </row>
    <row r="1122" spans="1:7" x14ac:dyDescent="0.25">
      <c r="A1122" s="143">
        <v>44608</v>
      </c>
      <c r="B1122" s="144">
        <v>14</v>
      </c>
      <c r="C1122" s="145">
        <v>26365.0173</v>
      </c>
      <c r="D1122" s="145">
        <v>146.72720000000001</v>
      </c>
      <c r="E1122" s="145">
        <v>1111.52</v>
      </c>
      <c r="F1122" s="145">
        <v>9938.5467000000008</v>
      </c>
      <c r="G1122" s="146">
        <f t="shared" si="17"/>
        <v>37561.811200000004</v>
      </c>
    </row>
    <row r="1123" spans="1:7" x14ac:dyDescent="0.25">
      <c r="A1123" s="143">
        <v>44608</v>
      </c>
      <c r="B1123" s="144">
        <v>15</v>
      </c>
      <c r="C1123" s="145">
        <v>21036.1417</v>
      </c>
      <c r="D1123" s="145">
        <v>120.25109999999999</v>
      </c>
      <c r="E1123" s="145">
        <v>1021.7782999999999</v>
      </c>
      <c r="F1123" s="145">
        <v>8831.7157000000007</v>
      </c>
      <c r="G1123" s="146">
        <f t="shared" si="17"/>
        <v>31009.8868</v>
      </c>
    </row>
    <row r="1124" spans="1:7" x14ac:dyDescent="0.25">
      <c r="A1124" s="143">
        <v>44608</v>
      </c>
      <c r="B1124" s="144">
        <v>16</v>
      </c>
      <c r="C1124" s="145">
        <v>17017.443599999999</v>
      </c>
      <c r="D1124" s="145">
        <v>84.893000000000001</v>
      </c>
      <c r="E1124" s="145">
        <v>841.97919999999999</v>
      </c>
      <c r="F1124" s="145">
        <v>7485.0766999999996</v>
      </c>
      <c r="G1124" s="146">
        <f t="shared" si="17"/>
        <v>25429.392500000002</v>
      </c>
    </row>
    <row r="1125" spans="1:7" x14ac:dyDescent="0.25">
      <c r="A1125" s="143">
        <v>44608</v>
      </c>
      <c r="B1125" s="144">
        <v>17</v>
      </c>
      <c r="C1125" s="145">
        <v>7177.6890000000003</v>
      </c>
      <c r="D1125" s="145">
        <v>37.128799999999998</v>
      </c>
      <c r="E1125" s="145">
        <v>484.473199999999</v>
      </c>
      <c r="F1125" s="145">
        <v>4557.9684999999999</v>
      </c>
      <c r="G1125" s="146">
        <f t="shared" si="17"/>
        <v>12257.2595</v>
      </c>
    </row>
    <row r="1126" spans="1:7" x14ac:dyDescent="0.25">
      <c r="A1126" s="143">
        <v>44608</v>
      </c>
      <c r="B1126" s="144">
        <v>18</v>
      </c>
      <c r="C1126" s="145">
        <v>1743.4380000000001</v>
      </c>
      <c r="D1126" s="145">
        <v>9.5640999999999998</v>
      </c>
      <c r="E1126" s="145">
        <v>148.95009999999999</v>
      </c>
      <c r="F1126" s="145">
        <v>1836.7714000000001</v>
      </c>
      <c r="G1126" s="146">
        <f t="shared" si="17"/>
        <v>3738.7236000000003</v>
      </c>
    </row>
    <row r="1127" spans="1:7" x14ac:dyDescent="0.25">
      <c r="A1127" s="143">
        <v>44608</v>
      </c>
      <c r="B1127" s="144">
        <v>19</v>
      </c>
      <c r="C1127" s="145">
        <v>14.5823</v>
      </c>
      <c r="D1127" s="145">
        <v>0.57850000000000001</v>
      </c>
      <c r="E1127" s="145">
        <v>0.1087</v>
      </c>
      <c r="F1127" s="145">
        <v>24.837700000000002</v>
      </c>
      <c r="G1127" s="146">
        <f t="shared" si="17"/>
        <v>40.107200000000006</v>
      </c>
    </row>
    <row r="1128" spans="1:7" x14ac:dyDescent="0.25">
      <c r="A1128" s="143">
        <v>44608</v>
      </c>
      <c r="B1128" s="144">
        <v>20</v>
      </c>
      <c r="C1128" s="145">
        <v>0.54039999999999999</v>
      </c>
      <c r="D1128" s="145">
        <v>0.53239999999999998</v>
      </c>
      <c r="E1128" s="145">
        <v>0</v>
      </c>
      <c r="F1128" s="145">
        <v>0.18429999999999999</v>
      </c>
      <c r="G1128" s="146">
        <f t="shared" si="17"/>
        <v>1.2570999999999999</v>
      </c>
    </row>
    <row r="1129" spans="1:7" x14ac:dyDescent="0.25">
      <c r="A1129" s="143">
        <v>44608</v>
      </c>
      <c r="B1129" s="144">
        <v>21</v>
      </c>
      <c r="C1129" s="145">
        <v>0.71340000000000003</v>
      </c>
      <c r="D1129" s="145">
        <v>0.43</v>
      </c>
      <c r="E1129" s="145">
        <v>0</v>
      </c>
      <c r="F1129" s="145">
        <v>0.18429999999999999</v>
      </c>
      <c r="G1129" s="146">
        <f t="shared" si="17"/>
        <v>1.3276999999999999</v>
      </c>
    </row>
    <row r="1130" spans="1:7" x14ac:dyDescent="0.25">
      <c r="A1130" s="143">
        <v>44608</v>
      </c>
      <c r="B1130" s="144">
        <v>22</v>
      </c>
      <c r="C1130" s="145">
        <v>0.91539999999999999</v>
      </c>
      <c r="D1130" s="145">
        <v>0.36859999999999998</v>
      </c>
      <c r="E1130" s="145">
        <v>0</v>
      </c>
      <c r="F1130" s="145">
        <v>0.18429999999999999</v>
      </c>
      <c r="G1130" s="146">
        <f t="shared" si="17"/>
        <v>1.4682999999999999</v>
      </c>
    </row>
    <row r="1131" spans="1:7" x14ac:dyDescent="0.25">
      <c r="A1131" s="143">
        <v>44608</v>
      </c>
      <c r="B1131" s="144">
        <v>23</v>
      </c>
      <c r="C1131" s="145">
        <v>0.8024</v>
      </c>
      <c r="D1131" s="145">
        <v>0.2457</v>
      </c>
      <c r="E1131" s="145">
        <v>0</v>
      </c>
      <c r="F1131" s="145">
        <v>0.18429999999999999</v>
      </c>
      <c r="G1131" s="146">
        <f t="shared" si="17"/>
        <v>1.2323999999999999</v>
      </c>
    </row>
    <row r="1132" spans="1:7" x14ac:dyDescent="0.25">
      <c r="A1132" s="143">
        <v>44608</v>
      </c>
      <c r="B1132" s="144">
        <v>24</v>
      </c>
      <c r="C1132" s="145">
        <v>0.97340000000000004</v>
      </c>
      <c r="D1132" s="145">
        <v>0.30709999999999998</v>
      </c>
      <c r="E1132" s="145">
        <v>0</v>
      </c>
      <c r="F1132" s="145">
        <v>0.20480000000000001</v>
      </c>
      <c r="G1132" s="146">
        <f t="shared" si="17"/>
        <v>1.4853000000000001</v>
      </c>
    </row>
    <row r="1133" spans="1:7" x14ac:dyDescent="0.25">
      <c r="A1133" s="143">
        <v>44609</v>
      </c>
      <c r="B1133" s="144">
        <v>1</v>
      </c>
      <c r="C1133" s="145">
        <v>28.932400000000001</v>
      </c>
      <c r="D1133" s="145">
        <v>0.28659999999999902</v>
      </c>
      <c r="E1133" s="145">
        <v>0</v>
      </c>
      <c r="F1133" s="145">
        <v>0.18429999999999999</v>
      </c>
      <c r="G1133" s="146">
        <f t="shared" si="17"/>
        <v>29.403300000000002</v>
      </c>
    </row>
    <row r="1134" spans="1:7" x14ac:dyDescent="0.25">
      <c r="A1134" s="143">
        <v>44609</v>
      </c>
      <c r="B1134" s="144">
        <v>2</v>
      </c>
      <c r="C1134" s="145">
        <v>29.211400000000001</v>
      </c>
      <c r="D1134" s="145">
        <v>0.2457</v>
      </c>
      <c r="E1134" s="145">
        <v>0</v>
      </c>
      <c r="F1134" s="145">
        <v>0.20480000000000001</v>
      </c>
      <c r="G1134" s="146">
        <f t="shared" si="17"/>
        <v>29.661899999999999</v>
      </c>
    </row>
    <row r="1135" spans="1:7" x14ac:dyDescent="0.25">
      <c r="A1135" s="143">
        <v>44609</v>
      </c>
      <c r="B1135" s="144">
        <v>3</v>
      </c>
      <c r="C1135" s="145">
        <v>29.055399999999999</v>
      </c>
      <c r="D1135" s="145">
        <v>0.12280000000000001</v>
      </c>
      <c r="E1135" s="145">
        <v>0</v>
      </c>
      <c r="F1135" s="145">
        <v>0.18429999999999999</v>
      </c>
      <c r="G1135" s="146">
        <f t="shared" si="17"/>
        <v>29.362500000000001</v>
      </c>
    </row>
    <row r="1136" spans="1:7" x14ac:dyDescent="0.25">
      <c r="A1136" s="143">
        <v>44609</v>
      </c>
      <c r="B1136" s="144">
        <v>4</v>
      </c>
      <c r="C1136" s="145">
        <v>1.2353000000000001</v>
      </c>
      <c r="D1136" s="145">
        <v>4.0899999999999999E-2</v>
      </c>
      <c r="E1136" s="145">
        <v>0</v>
      </c>
      <c r="F1136" s="145">
        <v>0.18429999999999999</v>
      </c>
      <c r="G1136" s="146">
        <f t="shared" si="17"/>
        <v>1.4604999999999999</v>
      </c>
    </row>
    <row r="1137" spans="1:7" x14ac:dyDescent="0.25">
      <c r="A1137" s="143">
        <v>44609</v>
      </c>
      <c r="B1137" s="144">
        <v>5</v>
      </c>
      <c r="C1137" s="145">
        <v>1.0363</v>
      </c>
      <c r="D1137" s="145">
        <v>0.20480000000000001</v>
      </c>
      <c r="E1137" s="145">
        <v>0</v>
      </c>
      <c r="F1137" s="145">
        <v>4.48E-2</v>
      </c>
      <c r="G1137" s="146">
        <f t="shared" si="17"/>
        <v>1.2859</v>
      </c>
    </row>
    <row r="1138" spans="1:7" x14ac:dyDescent="0.25">
      <c r="A1138" s="143">
        <v>44609</v>
      </c>
      <c r="B1138" s="144">
        <v>6</v>
      </c>
      <c r="C1138" s="145">
        <v>1.4833000000000001</v>
      </c>
      <c r="D1138" s="145">
        <v>0.28659999999999902</v>
      </c>
      <c r="E1138" s="145">
        <v>0</v>
      </c>
      <c r="F1138" s="145">
        <v>0.18429999999999999</v>
      </c>
      <c r="G1138" s="146">
        <f t="shared" si="17"/>
        <v>1.954199999999999</v>
      </c>
    </row>
    <row r="1139" spans="1:7" x14ac:dyDescent="0.25">
      <c r="A1139" s="143">
        <v>44609</v>
      </c>
      <c r="B1139" s="144">
        <v>7</v>
      </c>
      <c r="C1139" s="145">
        <v>1.7483</v>
      </c>
      <c r="D1139" s="145">
        <v>0.18429999999999999</v>
      </c>
      <c r="E1139" s="145">
        <v>4.3999999999999997E-2</v>
      </c>
      <c r="F1139" s="145">
        <v>0.18429999999999999</v>
      </c>
      <c r="G1139" s="146">
        <f t="shared" si="17"/>
        <v>2.1608999999999998</v>
      </c>
    </row>
    <row r="1140" spans="1:7" x14ac:dyDescent="0.25">
      <c r="A1140" s="143">
        <v>44609</v>
      </c>
      <c r="B1140" s="144">
        <v>8</v>
      </c>
      <c r="C1140" s="145">
        <v>12.5023</v>
      </c>
      <c r="D1140" s="145">
        <v>0.12280000000000001</v>
      </c>
      <c r="E1140" s="145">
        <v>6.6028000000000002</v>
      </c>
      <c r="F1140" s="145">
        <v>213.64590000000001</v>
      </c>
      <c r="G1140" s="146">
        <f t="shared" si="17"/>
        <v>232.87380000000002</v>
      </c>
    </row>
    <row r="1141" spans="1:7" x14ac:dyDescent="0.25">
      <c r="A1141" s="143">
        <v>44609</v>
      </c>
      <c r="B1141" s="144">
        <v>9</v>
      </c>
      <c r="C1141" s="145">
        <v>2057.7851000000001</v>
      </c>
      <c r="D1141" s="145">
        <v>11.3893</v>
      </c>
      <c r="E1141" s="145">
        <v>273.75599999999997</v>
      </c>
      <c r="F1141" s="145">
        <v>3926.0302999999999</v>
      </c>
      <c r="G1141" s="146">
        <f t="shared" si="17"/>
        <v>6268.9606999999996</v>
      </c>
    </row>
    <row r="1142" spans="1:7" x14ac:dyDescent="0.25">
      <c r="A1142" s="143">
        <v>44609</v>
      </c>
      <c r="B1142" s="144">
        <v>10</v>
      </c>
      <c r="C1142" s="145">
        <v>9848.9519</v>
      </c>
      <c r="D1142" s="145">
        <v>48.656599999999997</v>
      </c>
      <c r="E1142" s="145">
        <v>798.64729999999997</v>
      </c>
      <c r="F1142" s="145">
        <v>8946.2494000000006</v>
      </c>
      <c r="G1142" s="146">
        <f t="shared" si="17"/>
        <v>19642.5052</v>
      </c>
    </row>
    <row r="1143" spans="1:7" x14ac:dyDescent="0.25">
      <c r="A1143" s="143">
        <v>44609</v>
      </c>
      <c r="B1143" s="144">
        <v>11</v>
      </c>
      <c r="C1143" s="145">
        <v>19010.201400000002</v>
      </c>
      <c r="D1143" s="145">
        <v>97.794499999999999</v>
      </c>
      <c r="E1143" s="145">
        <v>1165.8643999999999</v>
      </c>
      <c r="F1143" s="145">
        <v>11905.5144</v>
      </c>
      <c r="G1143" s="146">
        <f t="shared" si="17"/>
        <v>32179.3747</v>
      </c>
    </row>
    <row r="1144" spans="1:7" x14ac:dyDescent="0.25">
      <c r="A1144" s="143">
        <v>44609</v>
      </c>
      <c r="B1144" s="144">
        <v>12</v>
      </c>
      <c r="C1144" s="145">
        <v>26193.202300000001</v>
      </c>
      <c r="D1144" s="145">
        <v>137.94120000000001</v>
      </c>
      <c r="E1144" s="145">
        <v>1514.5299</v>
      </c>
      <c r="F1144" s="145">
        <v>14563.9995</v>
      </c>
      <c r="G1144" s="146">
        <f t="shared" si="17"/>
        <v>42409.672900000005</v>
      </c>
    </row>
    <row r="1145" spans="1:7" x14ac:dyDescent="0.25">
      <c r="A1145" s="143">
        <v>44609</v>
      </c>
      <c r="B1145" s="144">
        <v>13</v>
      </c>
      <c r="C1145" s="145">
        <v>30755.088400000001</v>
      </c>
      <c r="D1145" s="145">
        <v>166.67589999999899</v>
      </c>
      <c r="E1145" s="145">
        <v>1678.0876000000001</v>
      </c>
      <c r="F1145" s="145">
        <v>15479.684300000001</v>
      </c>
      <c r="G1145" s="146">
        <f t="shared" si="17"/>
        <v>48079.536200000002</v>
      </c>
    </row>
    <row r="1146" spans="1:7" x14ac:dyDescent="0.25">
      <c r="A1146" s="143">
        <v>44609</v>
      </c>
      <c r="B1146" s="144">
        <v>14</v>
      </c>
      <c r="C1146" s="145">
        <v>30539.8459</v>
      </c>
      <c r="D1146" s="145">
        <v>163.8768</v>
      </c>
      <c r="E1146" s="145">
        <v>1591.2751000000001</v>
      </c>
      <c r="F1146" s="145">
        <v>15379.7721</v>
      </c>
      <c r="G1146" s="146">
        <f t="shared" si="17"/>
        <v>47674.769899999999</v>
      </c>
    </row>
    <row r="1147" spans="1:7" x14ac:dyDescent="0.25">
      <c r="A1147" s="143">
        <v>44609</v>
      </c>
      <c r="B1147" s="144">
        <v>15</v>
      </c>
      <c r="C1147" s="145">
        <v>27385.927199999998</v>
      </c>
      <c r="D1147" s="145">
        <v>134.98310000000001</v>
      </c>
      <c r="E1147" s="145">
        <v>1377.2202</v>
      </c>
      <c r="F1147" s="145">
        <v>14668.1579</v>
      </c>
      <c r="G1147" s="146">
        <f t="shared" si="17"/>
        <v>43566.288399999998</v>
      </c>
    </row>
    <row r="1148" spans="1:7" x14ac:dyDescent="0.25">
      <c r="A1148" s="143">
        <v>44609</v>
      </c>
      <c r="B1148" s="144">
        <v>16</v>
      </c>
      <c r="C1148" s="145">
        <v>18287.124</v>
      </c>
      <c r="D1148" s="145">
        <v>82.006</v>
      </c>
      <c r="E1148" s="145">
        <v>1069.3082999999999</v>
      </c>
      <c r="F1148" s="145">
        <v>12753.349700000001</v>
      </c>
      <c r="G1148" s="146">
        <f t="shared" si="17"/>
        <v>32191.788</v>
      </c>
    </row>
    <row r="1149" spans="1:7" x14ac:dyDescent="0.25">
      <c r="A1149" s="143">
        <v>44609</v>
      </c>
      <c r="B1149" s="144">
        <v>17</v>
      </c>
      <c r="C1149" s="145">
        <v>5560.3994000000002</v>
      </c>
      <c r="D1149" s="145">
        <v>27.021899999999999</v>
      </c>
      <c r="E1149" s="145">
        <v>446.4083</v>
      </c>
      <c r="F1149" s="145">
        <v>7728.4002</v>
      </c>
      <c r="G1149" s="146">
        <f t="shared" si="17"/>
        <v>13762.229800000001</v>
      </c>
    </row>
    <row r="1150" spans="1:7" x14ac:dyDescent="0.25">
      <c r="A1150" s="143">
        <v>44609</v>
      </c>
      <c r="B1150" s="144">
        <v>18</v>
      </c>
      <c r="C1150" s="145">
        <v>409.91759999999999</v>
      </c>
      <c r="D1150" s="145">
        <v>2.9514</v>
      </c>
      <c r="E1150" s="145">
        <v>89.019900000000007</v>
      </c>
      <c r="F1150" s="145">
        <v>2790.2507999999998</v>
      </c>
      <c r="G1150" s="146">
        <f t="shared" si="17"/>
        <v>3292.1396999999997</v>
      </c>
    </row>
    <row r="1151" spans="1:7" x14ac:dyDescent="0.25">
      <c r="A1151" s="143">
        <v>44609</v>
      </c>
      <c r="B1151" s="144">
        <v>19</v>
      </c>
      <c r="C1151" s="145">
        <v>103.22580000000001</v>
      </c>
      <c r="D1151" s="145">
        <v>0.35070000000000001</v>
      </c>
      <c r="E1151" s="145">
        <v>0.92900000000000005</v>
      </c>
      <c r="F1151" s="145">
        <v>69.697400000000002</v>
      </c>
      <c r="G1151" s="146">
        <f t="shared" si="17"/>
        <v>174.2029</v>
      </c>
    </row>
    <row r="1152" spans="1:7" x14ac:dyDescent="0.25">
      <c r="A1152" s="143">
        <v>44609</v>
      </c>
      <c r="B1152" s="144">
        <v>20</v>
      </c>
      <c r="C1152" s="145">
        <v>2.9317000000000002</v>
      </c>
      <c r="D1152" s="145">
        <v>0.28670000000000001</v>
      </c>
      <c r="E1152" s="145">
        <v>0</v>
      </c>
      <c r="F1152" s="145">
        <v>0.20480000000000001</v>
      </c>
      <c r="G1152" s="146">
        <f t="shared" si="17"/>
        <v>3.4232000000000005</v>
      </c>
    </row>
    <row r="1153" spans="1:7" x14ac:dyDescent="0.25">
      <c r="A1153" s="143">
        <v>44609</v>
      </c>
      <c r="B1153" s="144">
        <v>21</v>
      </c>
      <c r="C1153" s="145">
        <v>1.9817</v>
      </c>
      <c r="D1153" s="145">
        <v>0.28670000000000001</v>
      </c>
      <c r="E1153" s="145">
        <v>0</v>
      </c>
      <c r="F1153" s="145">
        <v>0.18429999999999999</v>
      </c>
      <c r="G1153" s="146">
        <f t="shared" si="17"/>
        <v>2.4527000000000001</v>
      </c>
    </row>
    <row r="1154" spans="1:7" x14ac:dyDescent="0.25">
      <c r="A1154" s="143">
        <v>44609</v>
      </c>
      <c r="B1154" s="144">
        <v>22</v>
      </c>
      <c r="C1154" s="145">
        <v>2.7197</v>
      </c>
      <c r="D1154" s="145">
        <v>0.20469999999999999</v>
      </c>
      <c r="E1154" s="145">
        <v>0</v>
      </c>
      <c r="F1154" s="145">
        <v>0.20480000000000001</v>
      </c>
      <c r="G1154" s="146">
        <f t="shared" si="17"/>
        <v>3.1292</v>
      </c>
    </row>
    <row r="1155" spans="1:7" x14ac:dyDescent="0.25">
      <c r="A1155" s="143">
        <v>44609</v>
      </c>
      <c r="B1155" s="144">
        <v>23</v>
      </c>
      <c r="C1155" s="145">
        <v>2.0087000000000002</v>
      </c>
      <c r="D1155" s="145">
        <v>0.18429999999999999</v>
      </c>
      <c r="E1155" s="145">
        <v>0</v>
      </c>
      <c r="F1155" s="145">
        <v>0.20480000000000001</v>
      </c>
      <c r="G1155" s="146">
        <f t="shared" si="17"/>
        <v>2.3978000000000002</v>
      </c>
    </row>
    <row r="1156" spans="1:7" x14ac:dyDescent="0.25">
      <c r="A1156" s="143">
        <v>44609</v>
      </c>
      <c r="B1156" s="144">
        <v>24</v>
      </c>
      <c r="C1156" s="145">
        <v>1.4557</v>
      </c>
      <c r="D1156" s="145">
        <v>0.18429999999999999</v>
      </c>
      <c r="E1156" s="145">
        <v>0</v>
      </c>
      <c r="F1156" s="145">
        <v>0.18429999999999999</v>
      </c>
      <c r="G1156" s="146">
        <f t="shared" si="17"/>
        <v>1.8242999999999998</v>
      </c>
    </row>
    <row r="1157" spans="1:7" x14ac:dyDescent="0.25">
      <c r="A1157" s="143">
        <v>44610</v>
      </c>
      <c r="B1157" s="144">
        <v>1</v>
      </c>
      <c r="C1157" s="145">
        <v>17.4771</v>
      </c>
      <c r="D1157" s="145">
        <v>0.20469999999999999</v>
      </c>
      <c r="E1157" s="145">
        <v>0</v>
      </c>
      <c r="F1157" s="145">
        <v>0.22520000000000001</v>
      </c>
      <c r="G1157" s="146">
        <f t="shared" si="17"/>
        <v>17.907</v>
      </c>
    </row>
    <row r="1158" spans="1:7" x14ac:dyDescent="0.25">
      <c r="A1158" s="143">
        <v>44610</v>
      </c>
      <c r="B1158" s="144">
        <v>2</v>
      </c>
      <c r="C1158" s="145">
        <v>18.325099999999999</v>
      </c>
      <c r="D1158" s="145">
        <v>0.20480000000000001</v>
      </c>
      <c r="E1158" s="145">
        <v>0</v>
      </c>
      <c r="F1158" s="145">
        <v>0.18429999999999999</v>
      </c>
      <c r="G1158" s="146">
        <f t="shared" ref="G1158:G1221" si="18">+SUM(C1158:F1158)</f>
        <v>18.714199999999998</v>
      </c>
    </row>
    <row r="1159" spans="1:7" x14ac:dyDescent="0.25">
      <c r="A1159" s="143">
        <v>44610</v>
      </c>
      <c r="B1159" s="144">
        <v>3</v>
      </c>
      <c r="C1159" s="145">
        <v>17.848099999999999</v>
      </c>
      <c r="D1159" s="145">
        <v>0.18429999999999999</v>
      </c>
      <c r="E1159" s="145">
        <v>0</v>
      </c>
      <c r="F1159" s="145">
        <v>0.20480000000000001</v>
      </c>
      <c r="G1159" s="146">
        <f t="shared" si="18"/>
        <v>18.237199999999998</v>
      </c>
    </row>
    <row r="1160" spans="1:7" x14ac:dyDescent="0.25">
      <c r="A1160" s="143">
        <v>44610</v>
      </c>
      <c r="B1160" s="144">
        <v>4</v>
      </c>
      <c r="C1160" s="145">
        <v>8.3367000000000004</v>
      </c>
      <c r="D1160" s="145">
        <v>0.16370000000000001</v>
      </c>
      <c r="E1160" s="145">
        <v>0</v>
      </c>
      <c r="F1160" s="145">
        <v>0.20480000000000001</v>
      </c>
      <c r="G1160" s="146">
        <f t="shared" si="18"/>
        <v>8.7052000000000014</v>
      </c>
    </row>
    <row r="1161" spans="1:7" x14ac:dyDescent="0.25">
      <c r="A1161" s="143">
        <v>44610</v>
      </c>
      <c r="B1161" s="144">
        <v>5</v>
      </c>
      <c r="C1161" s="145">
        <v>10.4107</v>
      </c>
      <c r="D1161" s="145">
        <v>0.1024</v>
      </c>
      <c r="E1161" s="145">
        <v>0</v>
      </c>
      <c r="F1161" s="145">
        <v>4.48E-2</v>
      </c>
      <c r="G1161" s="146">
        <f t="shared" si="18"/>
        <v>10.5579</v>
      </c>
    </row>
    <row r="1162" spans="1:7" x14ac:dyDescent="0.25">
      <c r="A1162" s="143">
        <v>44610</v>
      </c>
      <c r="B1162" s="144">
        <v>6</v>
      </c>
      <c r="C1162" s="145">
        <v>8.3986999999999998</v>
      </c>
      <c r="D1162" s="145">
        <v>0.1024</v>
      </c>
      <c r="E1162" s="145">
        <v>0</v>
      </c>
      <c r="F1162" s="145">
        <v>0.18429999999999999</v>
      </c>
      <c r="G1162" s="146">
        <f t="shared" si="18"/>
        <v>8.6853999999999996</v>
      </c>
    </row>
    <row r="1163" spans="1:7" x14ac:dyDescent="0.25">
      <c r="A1163" s="143">
        <v>44610</v>
      </c>
      <c r="B1163" s="144">
        <v>7</v>
      </c>
      <c r="C1163" s="145">
        <v>1.3228</v>
      </c>
      <c r="D1163" s="145">
        <v>0.22520000000000001</v>
      </c>
      <c r="E1163" s="145">
        <v>6.0000000000000001E-3</v>
      </c>
      <c r="F1163" s="145">
        <v>0.21049999999999999</v>
      </c>
      <c r="G1163" s="146">
        <f t="shared" si="18"/>
        <v>1.7645</v>
      </c>
    </row>
    <row r="1164" spans="1:7" x14ac:dyDescent="0.25">
      <c r="A1164" s="143">
        <v>44610</v>
      </c>
      <c r="B1164" s="144">
        <v>8</v>
      </c>
      <c r="C1164" s="145">
        <v>17.628799999999998</v>
      </c>
      <c r="D1164" s="145">
        <v>0.26869999999999999</v>
      </c>
      <c r="E1164" s="145">
        <v>4.9885000000000002</v>
      </c>
      <c r="F1164" s="145">
        <v>456.27539999999999</v>
      </c>
      <c r="G1164" s="146">
        <f t="shared" si="18"/>
        <v>479.16139999999996</v>
      </c>
    </row>
    <row r="1165" spans="1:7" x14ac:dyDescent="0.25">
      <c r="A1165" s="143">
        <v>44610</v>
      </c>
      <c r="B1165" s="144">
        <v>9</v>
      </c>
      <c r="C1165" s="145">
        <v>2332.8099000000002</v>
      </c>
      <c r="D1165" s="145">
        <v>13.4117</v>
      </c>
      <c r="E1165" s="145">
        <v>290.87610000000001</v>
      </c>
      <c r="F1165" s="145">
        <v>6424.9444000000003</v>
      </c>
      <c r="G1165" s="146">
        <f t="shared" si="18"/>
        <v>9062.0421000000006</v>
      </c>
    </row>
    <row r="1166" spans="1:7" x14ac:dyDescent="0.25">
      <c r="A1166" s="143">
        <v>44610</v>
      </c>
      <c r="B1166" s="144">
        <v>10</v>
      </c>
      <c r="C1166" s="145">
        <v>10558.9583</v>
      </c>
      <c r="D1166" s="145">
        <v>59.207500000000003</v>
      </c>
      <c r="E1166" s="145">
        <v>826.07280000000003</v>
      </c>
      <c r="F1166" s="145">
        <v>12830.989100000001</v>
      </c>
      <c r="G1166" s="146">
        <f t="shared" si="18"/>
        <v>24275.227700000003</v>
      </c>
    </row>
    <row r="1167" spans="1:7" x14ac:dyDescent="0.25">
      <c r="A1167" s="143">
        <v>44610</v>
      </c>
      <c r="B1167" s="144">
        <v>11</v>
      </c>
      <c r="C1167" s="145">
        <v>18383.879000000001</v>
      </c>
      <c r="D1167" s="145">
        <v>108.8382</v>
      </c>
      <c r="E1167" s="145">
        <v>1133.5195000000001</v>
      </c>
      <c r="F1167" s="145">
        <v>14640.0072</v>
      </c>
      <c r="G1167" s="146">
        <f t="shared" si="18"/>
        <v>34266.243900000001</v>
      </c>
    </row>
    <row r="1168" spans="1:7" x14ac:dyDescent="0.25">
      <c r="A1168" s="143">
        <v>44610</v>
      </c>
      <c r="B1168" s="144">
        <v>12</v>
      </c>
      <c r="C1168" s="145">
        <v>25702.645199999999</v>
      </c>
      <c r="D1168" s="145">
        <v>147.2509</v>
      </c>
      <c r="E1168" s="145">
        <v>1451.857</v>
      </c>
      <c r="F1168" s="145">
        <v>14811.681</v>
      </c>
      <c r="G1168" s="146">
        <f t="shared" si="18"/>
        <v>42113.434099999999</v>
      </c>
    </row>
    <row r="1169" spans="1:7" x14ac:dyDescent="0.25">
      <c r="A1169" s="143">
        <v>44610</v>
      </c>
      <c r="B1169" s="144">
        <v>13</v>
      </c>
      <c r="C1169" s="145">
        <v>31291.356899999999</v>
      </c>
      <c r="D1169" s="145">
        <v>175.9701</v>
      </c>
      <c r="E1169" s="145">
        <v>1661.9495999999999</v>
      </c>
      <c r="F1169" s="145">
        <v>15096.6962</v>
      </c>
      <c r="G1169" s="146">
        <f t="shared" si="18"/>
        <v>48225.972799999996</v>
      </c>
    </row>
    <row r="1170" spans="1:7" x14ac:dyDescent="0.25">
      <c r="A1170" s="143">
        <v>44610</v>
      </c>
      <c r="B1170" s="144">
        <v>14</v>
      </c>
      <c r="C1170" s="145">
        <v>31410.7912</v>
      </c>
      <c r="D1170" s="145">
        <v>171.00899999999999</v>
      </c>
      <c r="E1170" s="145">
        <v>1611.9731999999999</v>
      </c>
      <c r="F1170" s="145">
        <v>15084.456899999999</v>
      </c>
      <c r="G1170" s="146">
        <f t="shared" si="18"/>
        <v>48278.230299999996</v>
      </c>
    </row>
    <row r="1171" spans="1:7" x14ac:dyDescent="0.25">
      <c r="A1171" s="143">
        <v>44610</v>
      </c>
      <c r="B1171" s="144">
        <v>15</v>
      </c>
      <c r="C1171" s="145">
        <v>28375.613399999998</v>
      </c>
      <c r="D1171" s="145">
        <v>152.21340000000001</v>
      </c>
      <c r="E1171" s="145">
        <v>1476.1907000000001</v>
      </c>
      <c r="F1171" s="145">
        <v>14747.7863</v>
      </c>
      <c r="G1171" s="146">
        <f t="shared" si="18"/>
        <v>44751.803799999994</v>
      </c>
    </row>
    <row r="1172" spans="1:7" x14ac:dyDescent="0.25">
      <c r="A1172" s="143">
        <v>44610</v>
      </c>
      <c r="B1172" s="144">
        <v>16</v>
      </c>
      <c r="C1172" s="145">
        <v>19889.759999999998</v>
      </c>
      <c r="D1172" s="145">
        <v>107.3725</v>
      </c>
      <c r="E1172" s="145">
        <v>1175.5398</v>
      </c>
      <c r="F1172" s="145">
        <v>13401.9764</v>
      </c>
      <c r="G1172" s="146">
        <f t="shared" si="18"/>
        <v>34574.648699999998</v>
      </c>
    </row>
    <row r="1173" spans="1:7" x14ac:dyDescent="0.25">
      <c r="A1173" s="143">
        <v>44610</v>
      </c>
      <c r="B1173" s="144">
        <v>17</v>
      </c>
      <c r="C1173" s="145">
        <v>11407.827799999999</v>
      </c>
      <c r="D1173" s="145">
        <v>55.965800000000002</v>
      </c>
      <c r="E1173" s="145">
        <v>775.9135</v>
      </c>
      <c r="F1173" s="145">
        <v>11151.826999999999</v>
      </c>
      <c r="G1173" s="146">
        <f t="shared" si="18"/>
        <v>23391.534099999997</v>
      </c>
    </row>
    <row r="1174" spans="1:7" x14ac:dyDescent="0.25">
      <c r="A1174" s="143">
        <v>44610</v>
      </c>
      <c r="B1174" s="144">
        <v>18</v>
      </c>
      <c r="C1174" s="145">
        <v>2207.7973999999999</v>
      </c>
      <c r="D1174" s="145">
        <v>11.1371</v>
      </c>
      <c r="E1174" s="145">
        <v>267.84800000000001</v>
      </c>
      <c r="F1174" s="145">
        <v>5561.2596000000003</v>
      </c>
      <c r="G1174" s="146">
        <f t="shared" si="18"/>
        <v>8048.0421000000006</v>
      </c>
    </row>
    <row r="1175" spans="1:7" x14ac:dyDescent="0.25">
      <c r="A1175" s="143">
        <v>44610</v>
      </c>
      <c r="B1175" s="144">
        <v>19</v>
      </c>
      <c r="C1175" s="145">
        <v>7.5777000000000001</v>
      </c>
      <c r="D1175" s="145">
        <v>0.63480000000000003</v>
      </c>
      <c r="E1175" s="145">
        <v>1.5901999999999901</v>
      </c>
      <c r="F1175" s="145">
        <v>123.0621</v>
      </c>
      <c r="G1175" s="146">
        <f t="shared" si="18"/>
        <v>132.8648</v>
      </c>
    </row>
    <row r="1176" spans="1:7" x14ac:dyDescent="0.25">
      <c r="A1176" s="143">
        <v>44610</v>
      </c>
      <c r="B1176" s="144">
        <v>20</v>
      </c>
      <c r="C1176" s="145">
        <v>0.88649999999999995</v>
      </c>
      <c r="D1176" s="145">
        <v>0.43</v>
      </c>
      <c r="E1176" s="145">
        <v>0</v>
      </c>
      <c r="F1176" s="145">
        <v>0.18429999999999999</v>
      </c>
      <c r="G1176" s="146">
        <f t="shared" si="18"/>
        <v>1.5007999999999999</v>
      </c>
    </row>
    <row r="1177" spans="1:7" x14ac:dyDescent="0.25">
      <c r="A1177" s="143">
        <v>44610</v>
      </c>
      <c r="B1177" s="144">
        <v>21</v>
      </c>
      <c r="C1177" s="145">
        <v>1.2785</v>
      </c>
      <c r="D1177" s="145">
        <v>0.30719999999999997</v>
      </c>
      <c r="E1177" s="145">
        <v>0</v>
      </c>
      <c r="F1177" s="145">
        <v>0.18589999999999901</v>
      </c>
      <c r="G1177" s="146">
        <f t="shared" si="18"/>
        <v>1.771599999999999</v>
      </c>
    </row>
    <row r="1178" spans="1:7" x14ac:dyDescent="0.25">
      <c r="A1178" s="143">
        <v>44610</v>
      </c>
      <c r="B1178" s="144">
        <v>22</v>
      </c>
      <c r="C1178" s="145">
        <v>1.0575000000000001</v>
      </c>
      <c r="D1178" s="145">
        <v>0.20480000000000001</v>
      </c>
      <c r="E1178" s="145">
        <v>0</v>
      </c>
      <c r="F1178" s="145">
        <v>0.1903</v>
      </c>
      <c r="G1178" s="146">
        <f t="shared" si="18"/>
        <v>1.4526000000000001</v>
      </c>
    </row>
    <row r="1179" spans="1:7" x14ac:dyDescent="0.25">
      <c r="A1179" s="143">
        <v>44610</v>
      </c>
      <c r="B1179" s="144">
        <v>23</v>
      </c>
      <c r="C1179" s="145">
        <v>2.7155</v>
      </c>
      <c r="D1179" s="145">
        <v>0.24560000000000001</v>
      </c>
      <c r="E1179" s="145">
        <v>0</v>
      </c>
      <c r="F1179" s="145">
        <v>0.18729999999999999</v>
      </c>
      <c r="G1179" s="146">
        <f t="shared" si="18"/>
        <v>3.1484000000000001</v>
      </c>
    </row>
    <row r="1180" spans="1:7" x14ac:dyDescent="0.25">
      <c r="A1180" s="143">
        <v>44610</v>
      </c>
      <c r="B1180" s="144">
        <v>24</v>
      </c>
      <c r="C1180" s="145">
        <v>1.5674999999999999</v>
      </c>
      <c r="D1180" s="145">
        <v>0.20480000000000001</v>
      </c>
      <c r="E1180" s="145">
        <v>0</v>
      </c>
      <c r="F1180" s="145">
        <v>0.20480000000000001</v>
      </c>
      <c r="G1180" s="146">
        <f t="shared" si="18"/>
        <v>1.9771000000000001</v>
      </c>
    </row>
    <row r="1181" spans="1:7" x14ac:dyDescent="0.25">
      <c r="A1181" s="143">
        <v>44611</v>
      </c>
      <c r="B1181" s="144">
        <v>1</v>
      </c>
      <c r="C1181" s="145">
        <v>6.4687999999999999</v>
      </c>
      <c r="D1181" s="145">
        <v>0.1024</v>
      </c>
      <c r="E1181" s="145">
        <v>0</v>
      </c>
      <c r="F1181" s="145">
        <v>0.20480000000000001</v>
      </c>
      <c r="G1181" s="146">
        <f t="shared" si="18"/>
        <v>6.7759999999999998</v>
      </c>
    </row>
    <row r="1182" spans="1:7" x14ac:dyDescent="0.25">
      <c r="A1182" s="143">
        <v>44611</v>
      </c>
      <c r="B1182" s="144">
        <v>2</v>
      </c>
      <c r="C1182" s="145">
        <v>6.0848000000000004</v>
      </c>
      <c r="D1182" s="145">
        <v>8.1900000000000001E-2</v>
      </c>
      <c r="E1182" s="145">
        <v>0</v>
      </c>
      <c r="F1182" s="145">
        <v>0.18429999999999999</v>
      </c>
      <c r="G1182" s="146">
        <f t="shared" si="18"/>
        <v>6.3510000000000009</v>
      </c>
    </row>
    <row r="1183" spans="1:7" x14ac:dyDescent="0.25">
      <c r="A1183" s="143">
        <v>44611</v>
      </c>
      <c r="B1183" s="144">
        <v>3</v>
      </c>
      <c r="C1183" s="145">
        <v>6.2767999999999997</v>
      </c>
      <c r="D1183" s="145">
        <v>0.24560000000000001</v>
      </c>
      <c r="E1183" s="145">
        <v>0</v>
      </c>
      <c r="F1183" s="145">
        <v>0.20480000000000001</v>
      </c>
      <c r="G1183" s="146">
        <f t="shared" si="18"/>
        <v>6.727199999999999</v>
      </c>
    </row>
    <row r="1184" spans="1:7" x14ac:dyDescent="0.25">
      <c r="A1184" s="143">
        <v>44611</v>
      </c>
      <c r="B1184" s="144">
        <v>4</v>
      </c>
      <c r="C1184" s="145">
        <v>1.8645</v>
      </c>
      <c r="D1184" s="145">
        <v>0.1638</v>
      </c>
      <c r="E1184" s="145">
        <v>0</v>
      </c>
      <c r="F1184" s="145">
        <v>4.48E-2</v>
      </c>
      <c r="G1184" s="146">
        <f t="shared" si="18"/>
        <v>2.0731000000000002</v>
      </c>
    </row>
    <row r="1185" spans="1:7" x14ac:dyDescent="0.25">
      <c r="A1185" s="143">
        <v>44611</v>
      </c>
      <c r="B1185" s="144">
        <v>5</v>
      </c>
      <c r="C1185" s="145">
        <v>1.024</v>
      </c>
      <c r="D1185" s="145">
        <v>6.1400000000000003E-2</v>
      </c>
      <c r="E1185" s="145">
        <v>0</v>
      </c>
      <c r="F1185" s="145">
        <v>0.20480000000000001</v>
      </c>
      <c r="G1185" s="146">
        <f t="shared" si="18"/>
        <v>1.2902</v>
      </c>
    </row>
    <row r="1186" spans="1:7" x14ac:dyDescent="0.25">
      <c r="A1186" s="143">
        <v>44611</v>
      </c>
      <c r="B1186" s="144">
        <v>6</v>
      </c>
      <c r="C1186" s="145">
        <v>0.96</v>
      </c>
      <c r="D1186" s="145">
        <v>0.24560000000000001</v>
      </c>
      <c r="E1186" s="145">
        <v>0</v>
      </c>
      <c r="F1186" s="145">
        <v>0.20480000000000001</v>
      </c>
      <c r="G1186" s="146">
        <f t="shared" si="18"/>
        <v>1.4104000000000001</v>
      </c>
    </row>
    <row r="1187" spans="1:7" x14ac:dyDescent="0.25">
      <c r="A1187" s="143">
        <v>44611</v>
      </c>
      <c r="B1187" s="144">
        <v>7</v>
      </c>
      <c r="C1187" s="145">
        <v>1.353</v>
      </c>
      <c r="D1187" s="145">
        <v>0.30719999999999997</v>
      </c>
      <c r="E1187" s="145">
        <v>1.2E-2</v>
      </c>
      <c r="F1187" s="145">
        <v>0.20480000000000001</v>
      </c>
      <c r="G1187" s="146">
        <f t="shared" si="18"/>
        <v>1.877</v>
      </c>
    </row>
    <row r="1188" spans="1:7" x14ac:dyDescent="0.25">
      <c r="A1188" s="143">
        <v>44611</v>
      </c>
      <c r="B1188" s="144">
        <v>8</v>
      </c>
      <c r="C1188" s="145">
        <v>26.667999999999999</v>
      </c>
      <c r="D1188" s="145">
        <v>0.31480000000000002</v>
      </c>
      <c r="E1188" s="145">
        <v>9.0632999999999999</v>
      </c>
      <c r="F1188" s="145">
        <v>561.3193</v>
      </c>
      <c r="G1188" s="146">
        <f t="shared" si="18"/>
        <v>597.36540000000002</v>
      </c>
    </row>
    <row r="1189" spans="1:7" x14ac:dyDescent="0.25">
      <c r="A1189" s="143">
        <v>44611</v>
      </c>
      <c r="B1189" s="144">
        <v>9</v>
      </c>
      <c r="C1189" s="145">
        <v>2550.7577999999999</v>
      </c>
      <c r="D1189" s="145">
        <v>17.484500000000001</v>
      </c>
      <c r="E1189" s="145">
        <v>286.46699999999998</v>
      </c>
      <c r="F1189" s="145">
        <v>6786.9256999999998</v>
      </c>
      <c r="G1189" s="146">
        <f t="shared" si="18"/>
        <v>9641.6350000000002</v>
      </c>
    </row>
    <row r="1190" spans="1:7" x14ac:dyDescent="0.25">
      <c r="A1190" s="143">
        <v>44611</v>
      </c>
      <c r="B1190" s="144">
        <v>10</v>
      </c>
      <c r="C1190" s="145">
        <v>10970.68</v>
      </c>
      <c r="D1190" s="145">
        <v>83.982100000000003</v>
      </c>
      <c r="E1190" s="145">
        <v>900.9787</v>
      </c>
      <c r="F1190" s="145">
        <v>12802.6463</v>
      </c>
      <c r="G1190" s="146">
        <f t="shared" si="18"/>
        <v>24758.287100000001</v>
      </c>
    </row>
    <row r="1191" spans="1:7" x14ac:dyDescent="0.25">
      <c r="A1191" s="143">
        <v>44611</v>
      </c>
      <c r="B1191" s="144">
        <v>11</v>
      </c>
      <c r="C1191" s="145">
        <v>20585.642100000001</v>
      </c>
      <c r="D1191" s="145">
        <v>145.15360000000001</v>
      </c>
      <c r="E1191" s="145">
        <v>1371.7658999999901</v>
      </c>
      <c r="F1191" s="145">
        <v>14687.566500000001</v>
      </c>
      <c r="G1191" s="146">
        <f t="shared" si="18"/>
        <v>36790.128099999994</v>
      </c>
    </row>
    <row r="1192" spans="1:7" x14ac:dyDescent="0.25">
      <c r="A1192" s="143">
        <v>44611</v>
      </c>
      <c r="B1192" s="144">
        <v>12</v>
      </c>
      <c r="C1192" s="145">
        <v>27879.031299999999</v>
      </c>
      <c r="D1192" s="145">
        <v>186.40110000000001</v>
      </c>
      <c r="E1192" s="145">
        <v>1715.7430999999999</v>
      </c>
      <c r="F1192" s="145">
        <v>15405.2207</v>
      </c>
      <c r="G1192" s="146">
        <f t="shared" si="18"/>
        <v>45186.396199999996</v>
      </c>
    </row>
    <row r="1193" spans="1:7" x14ac:dyDescent="0.25">
      <c r="A1193" s="143">
        <v>44611</v>
      </c>
      <c r="B1193" s="144">
        <v>13</v>
      </c>
      <c r="C1193" s="145">
        <v>32227.819</v>
      </c>
      <c r="D1193" s="145">
        <v>204.99510000000001</v>
      </c>
      <c r="E1193" s="145">
        <v>1904.6639</v>
      </c>
      <c r="F1193" s="145">
        <v>15519.115599999999</v>
      </c>
      <c r="G1193" s="146">
        <f t="shared" si="18"/>
        <v>49856.5936</v>
      </c>
    </row>
    <row r="1194" spans="1:7" x14ac:dyDescent="0.25">
      <c r="A1194" s="143">
        <v>44611</v>
      </c>
      <c r="B1194" s="144">
        <v>14</v>
      </c>
      <c r="C1194" s="145">
        <v>32496.698899999999</v>
      </c>
      <c r="D1194" s="145">
        <v>207.7294</v>
      </c>
      <c r="E1194" s="145">
        <v>1910.5983000000001</v>
      </c>
      <c r="F1194" s="145">
        <v>15266.858</v>
      </c>
      <c r="G1194" s="146">
        <f t="shared" si="18"/>
        <v>49881.884599999998</v>
      </c>
    </row>
    <row r="1195" spans="1:7" x14ac:dyDescent="0.25">
      <c r="A1195" s="143">
        <v>44611</v>
      </c>
      <c r="B1195" s="144">
        <v>15</v>
      </c>
      <c r="C1195" s="145">
        <v>28774.7274</v>
      </c>
      <c r="D1195" s="145">
        <v>179.73320000000001</v>
      </c>
      <c r="E1195" s="145">
        <v>1703.6554000000001</v>
      </c>
      <c r="F1195" s="145">
        <v>14769.1895</v>
      </c>
      <c r="G1195" s="146">
        <f t="shared" si="18"/>
        <v>45427.305500000002</v>
      </c>
    </row>
    <row r="1196" spans="1:7" x14ac:dyDescent="0.25">
      <c r="A1196" s="143">
        <v>44611</v>
      </c>
      <c r="B1196" s="144">
        <v>16</v>
      </c>
      <c r="C1196" s="145">
        <v>19336.082900000001</v>
      </c>
      <c r="D1196" s="145">
        <v>118.3871</v>
      </c>
      <c r="E1196" s="145">
        <v>1279.26</v>
      </c>
      <c r="F1196" s="145">
        <v>13369.7516</v>
      </c>
      <c r="G1196" s="146">
        <f t="shared" si="18"/>
        <v>34103.481599999999</v>
      </c>
    </row>
    <row r="1197" spans="1:7" x14ac:dyDescent="0.25">
      <c r="A1197" s="143">
        <v>44611</v>
      </c>
      <c r="B1197" s="144">
        <v>17</v>
      </c>
      <c r="C1197" s="145">
        <v>8810.4825999999994</v>
      </c>
      <c r="D1197" s="145">
        <v>52.721800000000002</v>
      </c>
      <c r="E1197" s="145">
        <v>801.19219999999996</v>
      </c>
      <c r="F1197" s="145">
        <v>10993.825800000001</v>
      </c>
      <c r="G1197" s="146">
        <f t="shared" si="18"/>
        <v>20658.222399999999</v>
      </c>
    </row>
    <row r="1198" spans="1:7" x14ac:dyDescent="0.25">
      <c r="A1198" s="143">
        <v>44611</v>
      </c>
      <c r="B1198" s="144">
        <v>18</v>
      </c>
      <c r="C1198" s="145">
        <v>1107.489</v>
      </c>
      <c r="D1198" s="145">
        <v>9.0699000000000005</v>
      </c>
      <c r="E1198" s="145">
        <v>219.3656</v>
      </c>
      <c r="F1198" s="145">
        <v>4771.7512999999999</v>
      </c>
      <c r="G1198" s="146">
        <f t="shared" si="18"/>
        <v>6107.6758</v>
      </c>
    </row>
    <row r="1199" spans="1:7" x14ac:dyDescent="0.25">
      <c r="A1199" s="143">
        <v>44611</v>
      </c>
      <c r="B1199" s="144">
        <v>19</v>
      </c>
      <c r="C1199" s="145">
        <v>6.3495999999999997</v>
      </c>
      <c r="D1199" s="145">
        <v>0.53499999999999903</v>
      </c>
      <c r="E1199" s="145">
        <v>0.26989999999999997</v>
      </c>
      <c r="F1199" s="145">
        <v>68.742999999999995</v>
      </c>
      <c r="G1199" s="146">
        <f t="shared" si="18"/>
        <v>75.897499999999994</v>
      </c>
    </row>
    <row r="1200" spans="1:7" x14ac:dyDescent="0.25">
      <c r="A1200" s="143">
        <v>44611</v>
      </c>
      <c r="B1200" s="144">
        <v>20</v>
      </c>
      <c r="C1200" s="145">
        <v>5.0540000000000003</v>
      </c>
      <c r="D1200" s="145">
        <v>0.30719999999999997</v>
      </c>
      <c r="E1200" s="145">
        <v>0</v>
      </c>
      <c r="F1200" s="145">
        <v>0.22520000000000001</v>
      </c>
      <c r="G1200" s="146">
        <f t="shared" si="18"/>
        <v>5.5864000000000003</v>
      </c>
    </row>
    <row r="1201" spans="1:7" x14ac:dyDescent="0.25">
      <c r="A1201" s="143">
        <v>44611</v>
      </c>
      <c r="B1201" s="144">
        <v>21</v>
      </c>
      <c r="C1201" s="145">
        <v>3.2549999999999999</v>
      </c>
      <c r="D1201" s="145">
        <v>0.34810000000000002</v>
      </c>
      <c r="E1201" s="145">
        <v>0</v>
      </c>
      <c r="F1201" s="145">
        <v>0.22520000000000001</v>
      </c>
      <c r="G1201" s="146">
        <f t="shared" si="18"/>
        <v>3.8283</v>
      </c>
    </row>
    <row r="1202" spans="1:7" x14ac:dyDescent="0.25">
      <c r="A1202" s="143">
        <v>44611</v>
      </c>
      <c r="B1202" s="144">
        <v>22</v>
      </c>
      <c r="C1202" s="145">
        <v>3.1429999999999998</v>
      </c>
      <c r="D1202" s="145">
        <v>0.40960000000000002</v>
      </c>
      <c r="E1202" s="145">
        <v>0</v>
      </c>
      <c r="F1202" s="145">
        <v>0.20480000000000001</v>
      </c>
      <c r="G1202" s="146">
        <f t="shared" si="18"/>
        <v>3.7574000000000001</v>
      </c>
    </row>
    <row r="1203" spans="1:7" x14ac:dyDescent="0.25">
      <c r="A1203" s="143">
        <v>44611</v>
      </c>
      <c r="B1203" s="144">
        <v>23</v>
      </c>
      <c r="C1203" s="145">
        <v>4.9249999999999998</v>
      </c>
      <c r="D1203" s="145">
        <v>0.26619999999999999</v>
      </c>
      <c r="E1203" s="145">
        <v>0</v>
      </c>
      <c r="F1203" s="145">
        <v>0.18429999999999999</v>
      </c>
      <c r="G1203" s="146">
        <f t="shared" si="18"/>
        <v>5.3755000000000006</v>
      </c>
    </row>
    <row r="1204" spans="1:7" x14ac:dyDescent="0.25">
      <c r="A1204" s="143">
        <v>44611</v>
      </c>
      <c r="B1204" s="144">
        <v>24</v>
      </c>
      <c r="C1204" s="145">
        <v>2.9089999999999998</v>
      </c>
      <c r="D1204" s="145">
        <v>0.3276</v>
      </c>
      <c r="E1204" s="145">
        <v>0</v>
      </c>
      <c r="F1204" s="145">
        <v>0.18429999999999999</v>
      </c>
      <c r="G1204" s="146">
        <f t="shared" si="18"/>
        <v>3.4208999999999996</v>
      </c>
    </row>
    <row r="1205" spans="1:7" x14ac:dyDescent="0.25">
      <c r="A1205" s="143">
        <v>44612</v>
      </c>
      <c r="B1205" s="144">
        <v>1</v>
      </c>
      <c r="C1205" s="145">
        <v>3.3733</v>
      </c>
      <c r="D1205" s="145">
        <v>0.3276</v>
      </c>
      <c r="E1205" s="145">
        <v>0</v>
      </c>
      <c r="F1205" s="145">
        <v>0.18429999999999999</v>
      </c>
      <c r="G1205" s="146">
        <f t="shared" si="18"/>
        <v>3.8851999999999998</v>
      </c>
    </row>
    <row r="1206" spans="1:7" x14ac:dyDescent="0.25">
      <c r="A1206" s="143">
        <v>44612</v>
      </c>
      <c r="B1206" s="144">
        <v>2</v>
      </c>
      <c r="C1206" s="145">
        <v>3.4373</v>
      </c>
      <c r="D1206" s="145">
        <v>0.3891</v>
      </c>
      <c r="E1206" s="145">
        <v>0</v>
      </c>
      <c r="F1206" s="145">
        <v>2.4299999999999999E-2</v>
      </c>
      <c r="G1206" s="146">
        <f t="shared" si="18"/>
        <v>3.8507000000000002</v>
      </c>
    </row>
    <row r="1207" spans="1:7" x14ac:dyDescent="0.25">
      <c r="A1207" s="143">
        <v>44612</v>
      </c>
      <c r="B1207" s="144">
        <v>3</v>
      </c>
      <c r="C1207" s="145">
        <v>2.3603000000000001</v>
      </c>
      <c r="D1207" s="145">
        <v>0.3276</v>
      </c>
      <c r="E1207" s="145">
        <v>0</v>
      </c>
      <c r="F1207" s="145">
        <v>0.18429999999999999</v>
      </c>
      <c r="G1207" s="146">
        <f t="shared" si="18"/>
        <v>2.8721999999999999</v>
      </c>
    </row>
    <row r="1208" spans="1:7" x14ac:dyDescent="0.25">
      <c r="A1208" s="143">
        <v>44612</v>
      </c>
      <c r="B1208" s="144">
        <v>4</v>
      </c>
      <c r="C1208" s="145">
        <v>2.1760000000000002</v>
      </c>
      <c r="D1208" s="145">
        <v>0.30719999999999997</v>
      </c>
      <c r="E1208" s="145">
        <v>0</v>
      </c>
      <c r="F1208" s="145">
        <v>0.18429999999999999</v>
      </c>
      <c r="G1208" s="146">
        <f t="shared" si="18"/>
        <v>2.6675</v>
      </c>
    </row>
    <row r="1209" spans="1:7" x14ac:dyDescent="0.25">
      <c r="A1209" s="143">
        <v>44612</v>
      </c>
      <c r="B1209" s="144">
        <v>5</v>
      </c>
      <c r="C1209" s="145">
        <v>1.633</v>
      </c>
      <c r="D1209" s="145">
        <v>0.40949999999999998</v>
      </c>
      <c r="E1209" s="145">
        <v>0</v>
      </c>
      <c r="F1209" s="145">
        <v>0.18429999999999999</v>
      </c>
      <c r="G1209" s="146">
        <f t="shared" si="18"/>
        <v>2.2267999999999999</v>
      </c>
    </row>
    <row r="1210" spans="1:7" x14ac:dyDescent="0.25">
      <c r="A1210" s="143">
        <v>44612</v>
      </c>
      <c r="B1210" s="144">
        <v>6</v>
      </c>
      <c r="C1210" s="145">
        <v>2.4</v>
      </c>
      <c r="D1210" s="145">
        <v>0.43</v>
      </c>
      <c r="E1210" s="145">
        <v>0</v>
      </c>
      <c r="F1210" s="145">
        <v>0.18429999999999999</v>
      </c>
      <c r="G1210" s="146">
        <f t="shared" si="18"/>
        <v>3.0143</v>
      </c>
    </row>
    <row r="1211" spans="1:7" x14ac:dyDescent="0.25">
      <c r="A1211" s="143">
        <v>44612</v>
      </c>
      <c r="B1211" s="144">
        <v>7</v>
      </c>
      <c r="C1211" s="145">
        <v>2.44599999999999</v>
      </c>
      <c r="D1211" s="145">
        <v>0.36859999999999998</v>
      </c>
      <c r="E1211" s="145">
        <v>6.0000000000000001E-3</v>
      </c>
      <c r="F1211" s="145">
        <v>0.20480000000000001</v>
      </c>
      <c r="G1211" s="146">
        <f t="shared" si="18"/>
        <v>3.0253999999999897</v>
      </c>
    </row>
    <row r="1212" spans="1:7" x14ac:dyDescent="0.25">
      <c r="A1212" s="143">
        <v>44612</v>
      </c>
      <c r="B1212" s="144">
        <v>8</v>
      </c>
      <c r="C1212" s="145">
        <v>13.319000000000001</v>
      </c>
      <c r="D1212" s="145">
        <v>0.43509999999999999</v>
      </c>
      <c r="E1212" s="145">
        <v>0.4415</v>
      </c>
      <c r="F1212" s="145">
        <v>116.08029999999999</v>
      </c>
      <c r="G1212" s="146">
        <f t="shared" si="18"/>
        <v>130.27590000000001</v>
      </c>
    </row>
    <row r="1213" spans="1:7" x14ac:dyDescent="0.25">
      <c r="A1213" s="143">
        <v>44612</v>
      </c>
      <c r="B1213" s="144">
        <v>9</v>
      </c>
      <c r="C1213" s="145">
        <v>2084.7568000000001</v>
      </c>
      <c r="D1213" s="145">
        <v>15.3675</v>
      </c>
      <c r="E1213" s="145">
        <v>84.169299999999893</v>
      </c>
      <c r="F1213" s="145">
        <v>1838.2338999999999</v>
      </c>
      <c r="G1213" s="146">
        <f t="shared" si="18"/>
        <v>4022.5275000000001</v>
      </c>
    </row>
    <row r="1214" spans="1:7" x14ac:dyDescent="0.25">
      <c r="A1214" s="143">
        <v>44612</v>
      </c>
      <c r="B1214" s="144">
        <v>10</v>
      </c>
      <c r="C1214" s="145">
        <v>6487.4076999999997</v>
      </c>
      <c r="D1214" s="145">
        <v>49.121099999999998</v>
      </c>
      <c r="E1214" s="145">
        <v>365.15989999999999</v>
      </c>
      <c r="F1214" s="145">
        <v>5574.6135999999997</v>
      </c>
      <c r="G1214" s="146">
        <f t="shared" si="18"/>
        <v>12476.302299999999</v>
      </c>
    </row>
    <row r="1215" spans="1:7" x14ac:dyDescent="0.25">
      <c r="A1215" s="143">
        <v>44612</v>
      </c>
      <c r="B1215" s="144">
        <v>11</v>
      </c>
      <c r="C1215" s="145">
        <v>6868.6795000000002</v>
      </c>
      <c r="D1215" s="145">
        <v>62.148499999999999</v>
      </c>
      <c r="E1215" s="145">
        <v>799.6798</v>
      </c>
      <c r="F1215" s="145">
        <v>10620.7603</v>
      </c>
      <c r="G1215" s="146">
        <f t="shared" si="18"/>
        <v>18351.268100000001</v>
      </c>
    </row>
    <row r="1216" spans="1:7" x14ac:dyDescent="0.25">
      <c r="A1216" s="143">
        <v>44612</v>
      </c>
      <c r="B1216" s="144">
        <v>12</v>
      </c>
      <c r="C1216" s="145">
        <v>11445.4586</v>
      </c>
      <c r="D1216" s="145">
        <v>96.613100000000003</v>
      </c>
      <c r="E1216" s="145">
        <v>1186.5119</v>
      </c>
      <c r="F1216" s="145">
        <v>13413.487300000001</v>
      </c>
      <c r="G1216" s="146">
        <f t="shared" si="18"/>
        <v>26142.070899999999</v>
      </c>
    </row>
    <row r="1217" spans="1:7" x14ac:dyDescent="0.25">
      <c r="A1217" s="143">
        <v>44612</v>
      </c>
      <c r="B1217" s="144">
        <v>13</v>
      </c>
      <c r="C1217" s="145">
        <v>11283.729600000001</v>
      </c>
      <c r="D1217" s="145">
        <v>96.457499999999996</v>
      </c>
      <c r="E1217" s="145">
        <v>1298.5399</v>
      </c>
      <c r="F1217" s="145">
        <v>13969.754499999999</v>
      </c>
      <c r="G1217" s="146">
        <f t="shared" si="18"/>
        <v>26648.481500000002</v>
      </c>
    </row>
    <row r="1218" spans="1:7" x14ac:dyDescent="0.25">
      <c r="A1218" s="143">
        <v>44612</v>
      </c>
      <c r="B1218" s="144">
        <v>14</v>
      </c>
      <c r="C1218" s="145">
        <v>10153.5612</v>
      </c>
      <c r="D1218" s="145">
        <v>93.069400000000002</v>
      </c>
      <c r="E1218" s="145">
        <v>1184.1026999999999</v>
      </c>
      <c r="F1218" s="145">
        <v>12167.637699999999</v>
      </c>
      <c r="G1218" s="146">
        <f t="shared" si="18"/>
        <v>23598.370999999999</v>
      </c>
    </row>
    <row r="1219" spans="1:7" x14ac:dyDescent="0.25">
      <c r="A1219" s="143">
        <v>44612</v>
      </c>
      <c r="B1219" s="144">
        <v>15</v>
      </c>
      <c r="C1219" s="145">
        <v>10706.674800000001</v>
      </c>
      <c r="D1219" s="145">
        <v>86.921800000000005</v>
      </c>
      <c r="E1219" s="145">
        <v>963.29279999999903</v>
      </c>
      <c r="F1219" s="145">
        <v>9239.2574999999997</v>
      </c>
      <c r="G1219" s="146">
        <f t="shared" si="18"/>
        <v>20996.1469</v>
      </c>
    </row>
    <row r="1220" spans="1:7" x14ac:dyDescent="0.25">
      <c r="A1220" s="143">
        <v>44612</v>
      </c>
      <c r="B1220" s="144">
        <v>16</v>
      </c>
      <c r="C1220" s="145">
        <v>6019.1493</v>
      </c>
      <c r="D1220" s="145">
        <v>48.407699999999998</v>
      </c>
      <c r="E1220" s="145">
        <v>524.72990000000004</v>
      </c>
      <c r="F1220" s="145">
        <v>6608.6926000000003</v>
      </c>
      <c r="G1220" s="146">
        <f t="shared" si="18"/>
        <v>13200.979500000001</v>
      </c>
    </row>
    <row r="1221" spans="1:7" x14ac:dyDescent="0.25">
      <c r="A1221" s="143">
        <v>44612</v>
      </c>
      <c r="B1221" s="144">
        <v>17</v>
      </c>
      <c r="C1221" s="145">
        <v>1491.3396</v>
      </c>
      <c r="D1221" s="145">
        <v>14.0657</v>
      </c>
      <c r="E1221" s="145">
        <v>124.1763</v>
      </c>
      <c r="F1221" s="145">
        <v>1482.7393</v>
      </c>
      <c r="G1221" s="146">
        <f t="shared" si="18"/>
        <v>3112.3209000000002</v>
      </c>
    </row>
    <row r="1222" spans="1:7" x14ac:dyDescent="0.25">
      <c r="A1222" s="143">
        <v>44612</v>
      </c>
      <c r="B1222" s="144">
        <v>18</v>
      </c>
      <c r="C1222" s="145">
        <v>135.97790000000001</v>
      </c>
      <c r="D1222" s="145">
        <v>3.0617000000000001</v>
      </c>
      <c r="E1222" s="145">
        <v>11.538</v>
      </c>
      <c r="F1222" s="145">
        <v>560.43669999999997</v>
      </c>
      <c r="G1222" s="146">
        <f t="shared" ref="G1222:G1285" si="19">+SUM(C1222:F1222)</f>
        <v>711.01430000000005</v>
      </c>
    </row>
    <row r="1223" spans="1:7" x14ac:dyDescent="0.25">
      <c r="A1223" s="143">
        <v>44612</v>
      </c>
      <c r="B1223" s="144">
        <v>19</v>
      </c>
      <c r="C1223" s="145">
        <v>2.2008000000000001</v>
      </c>
      <c r="D1223" s="145">
        <v>0.69879999999999998</v>
      </c>
      <c r="E1223" s="145">
        <v>0</v>
      </c>
      <c r="F1223" s="145">
        <v>1.5083</v>
      </c>
      <c r="G1223" s="146">
        <f t="shared" si="19"/>
        <v>4.4078999999999997</v>
      </c>
    </row>
    <row r="1224" spans="1:7" x14ac:dyDescent="0.25">
      <c r="A1224" s="143">
        <v>44612</v>
      </c>
      <c r="B1224" s="144">
        <v>20</v>
      </c>
      <c r="C1224" s="145">
        <v>2.7233999999999998</v>
      </c>
      <c r="D1224" s="145">
        <v>0.55279999999999996</v>
      </c>
      <c r="E1224" s="145">
        <v>0</v>
      </c>
      <c r="F1224" s="145">
        <v>0.18579999999999999</v>
      </c>
      <c r="G1224" s="146">
        <f t="shared" si="19"/>
        <v>3.4619999999999997</v>
      </c>
    </row>
    <row r="1225" spans="1:7" x14ac:dyDescent="0.25">
      <c r="A1225" s="143">
        <v>44612</v>
      </c>
      <c r="B1225" s="144">
        <v>21</v>
      </c>
      <c r="C1225" s="145">
        <v>2.0693999999999999</v>
      </c>
      <c r="D1225" s="145">
        <v>0.34810000000000002</v>
      </c>
      <c r="E1225" s="145">
        <v>0</v>
      </c>
      <c r="F1225" s="145">
        <v>0.18579999999999999</v>
      </c>
      <c r="G1225" s="146">
        <f t="shared" si="19"/>
        <v>2.6032999999999999</v>
      </c>
    </row>
    <row r="1226" spans="1:7" x14ac:dyDescent="0.25">
      <c r="A1226" s="143">
        <v>44612</v>
      </c>
      <c r="B1226" s="144">
        <v>22</v>
      </c>
      <c r="C1226" s="145">
        <v>3.2494000000000001</v>
      </c>
      <c r="D1226" s="145">
        <v>0.34810000000000002</v>
      </c>
      <c r="E1226" s="145">
        <v>0</v>
      </c>
      <c r="F1226" s="145">
        <v>0.19069999999999901</v>
      </c>
      <c r="G1226" s="146">
        <f t="shared" si="19"/>
        <v>3.7881999999999993</v>
      </c>
    </row>
    <row r="1227" spans="1:7" x14ac:dyDescent="0.25">
      <c r="A1227" s="143">
        <v>44612</v>
      </c>
      <c r="B1227" s="144">
        <v>23</v>
      </c>
      <c r="C1227" s="145">
        <v>5.6143999999999998</v>
      </c>
      <c r="D1227" s="145">
        <v>0.28670000000000001</v>
      </c>
      <c r="E1227" s="145">
        <v>0</v>
      </c>
      <c r="F1227" s="145">
        <v>0.19069999999999901</v>
      </c>
      <c r="G1227" s="146">
        <f t="shared" si="19"/>
        <v>6.0917999999999983</v>
      </c>
    </row>
    <row r="1228" spans="1:7" x14ac:dyDescent="0.25">
      <c r="A1228" s="143">
        <v>44612</v>
      </c>
      <c r="B1228" s="144">
        <v>24</v>
      </c>
      <c r="C1228" s="145">
        <v>7.7543999999999897</v>
      </c>
      <c r="D1228" s="145">
        <v>0.36859999999999998</v>
      </c>
      <c r="E1228" s="145">
        <v>0</v>
      </c>
      <c r="F1228" s="145">
        <v>0.18579999999999999</v>
      </c>
      <c r="G1228" s="146">
        <f t="shared" si="19"/>
        <v>8.3087999999999909</v>
      </c>
    </row>
    <row r="1229" spans="1:7" x14ac:dyDescent="0.25">
      <c r="A1229" s="143">
        <v>44613</v>
      </c>
      <c r="B1229" s="144">
        <v>1</v>
      </c>
      <c r="C1229" s="145">
        <v>9.2255000000000003</v>
      </c>
      <c r="D1229" s="145">
        <v>0.3276</v>
      </c>
      <c r="E1229" s="145">
        <v>0</v>
      </c>
      <c r="F1229" s="145">
        <v>0.18429999999999999</v>
      </c>
      <c r="G1229" s="146">
        <f t="shared" si="19"/>
        <v>9.7374000000000009</v>
      </c>
    </row>
    <row r="1230" spans="1:7" x14ac:dyDescent="0.25">
      <c r="A1230" s="143">
        <v>44613</v>
      </c>
      <c r="B1230" s="144">
        <v>2</v>
      </c>
      <c r="C1230" s="145">
        <v>6.5279999999999996</v>
      </c>
      <c r="D1230" s="145">
        <v>0.2457</v>
      </c>
      <c r="E1230" s="145">
        <v>0</v>
      </c>
      <c r="F1230" s="145">
        <v>4.48E-2</v>
      </c>
      <c r="G1230" s="146">
        <f t="shared" si="19"/>
        <v>6.8185000000000002</v>
      </c>
    </row>
    <row r="1231" spans="1:7" x14ac:dyDescent="0.25">
      <c r="A1231" s="143">
        <v>44613</v>
      </c>
      <c r="B1231" s="144">
        <v>3</v>
      </c>
      <c r="C1231" s="145">
        <v>8.1395</v>
      </c>
      <c r="D1231" s="145">
        <v>0.2457</v>
      </c>
      <c r="E1231" s="145">
        <v>0</v>
      </c>
      <c r="F1231" s="145">
        <v>0.18429999999999999</v>
      </c>
      <c r="G1231" s="146">
        <f t="shared" si="19"/>
        <v>8.5694999999999997</v>
      </c>
    </row>
    <row r="1232" spans="1:7" x14ac:dyDescent="0.25">
      <c r="A1232" s="143">
        <v>44613</v>
      </c>
      <c r="B1232" s="144">
        <v>4</v>
      </c>
      <c r="C1232" s="145">
        <v>7.5084999999999997</v>
      </c>
      <c r="D1232" s="145">
        <v>0.36849999999999999</v>
      </c>
      <c r="E1232" s="145">
        <v>0</v>
      </c>
      <c r="F1232" s="145">
        <v>0.18429999999999999</v>
      </c>
      <c r="G1232" s="146">
        <f t="shared" si="19"/>
        <v>8.0612999999999992</v>
      </c>
    </row>
    <row r="1233" spans="1:7" x14ac:dyDescent="0.25">
      <c r="A1233" s="143">
        <v>44613</v>
      </c>
      <c r="B1233" s="144">
        <v>5</v>
      </c>
      <c r="C1233" s="145">
        <v>6.8289999999999997</v>
      </c>
      <c r="D1233" s="145">
        <v>0.30719999999999997</v>
      </c>
      <c r="E1233" s="145">
        <v>0</v>
      </c>
      <c r="F1233" s="145">
        <v>0.21299999999999999</v>
      </c>
      <c r="G1233" s="146">
        <f t="shared" si="19"/>
        <v>7.3491999999999997</v>
      </c>
    </row>
    <row r="1234" spans="1:7" x14ac:dyDescent="0.25">
      <c r="A1234" s="143">
        <v>44613</v>
      </c>
      <c r="B1234" s="144">
        <v>6</v>
      </c>
      <c r="C1234" s="145">
        <v>4.0569999999999897</v>
      </c>
      <c r="D1234" s="145">
        <v>0.491399999999999</v>
      </c>
      <c r="E1234" s="145">
        <v>0</v>
      </c>
      <c r="F1234" s="145">
        <v>0.20480000000000001</v>
      </c>
      <c r="G1234" s="146">
        <f t="shared" si="19"/>
        <v>4.7531999999999881</v>
      </c>
    </row>
    <row r="1235" spans="1:7" x14ac:dyDescent="0.25">
      <c r="A1235" s="143">
        <v>44613</v>
      </c>
      <c r="B1235" s="144">
        <v>7</v>
      </c>
      <c r="C1235" s="145">
        <v>3.4409999999999998</v>
      </c>
      <c r="D1235" s="145">
        <v>0.49149999999999999</v>
      </c>
      <c r="E1235" s="145">
        <v>6.0000000000000001E-3</v>
      </c>
      <c r="F1235" s="145">
        <v>0.18989999999999899</v>
      </c>
      <c r="G1235" s="146">
        <f t="shared" si="19"/>
        <v>4.1283999999999983</v>
      </c>
    </row>
    <row r="1236" spans="1:7" x14ac:dyDescent="0.25">
      <c r="A1236" s="143">
        <v>44613</v>
      </c>
      <c r="B1236" s="144">
        <v>8</v>
      </c>
      <c r="C1236" s="145">
        <v>5.3914999999999997</v>
      </c>
      <c r="D1236" s="145">
        <v>0.62709999999999999</v>
      </c>
      <c r="E1236" s="145">
        <v>0.15310000000000001</v>
      </c>
      <c r="F1236" s="145">
        <v>101.2915</v>
      </c>
      <c r="G1236" s="146">
        <f t="shared" si="19"/>
        <v>107.4632</v>
      </c>
    </row>
    <row r="1237" spans="1:7" x14ac:dyDescent="0.25">
      <c r="A1237" s="143">
        <v>44613</v>
      </c>
      <c r="B1237" s="144">
        <v>9</v>
      </c>
      <c r="C1237" s="145">
        <v>677.18769999999995</v>
      </c>
      <c r="D1237" s="145">
        <v>7.4699</v>
      </c>
      <c r="E1237" s="145">
        <v>139.529</v>
      </c>
      <c r="F1237" s="145">
        <v>4078.5164</v>
      </c>
      <c r="G1237" s="146">
        <f t="shared" si="19"/>
        <v>4902.7029999999995</v>
      </c>
    </row>
    <row r="1238" spans="1:7" x14ac:dyDescent="0.25">
      <c r="A1238" s="143">
        <v>44613</v>
      </c>
      <c r="B1238" s="144">
        <v>10</v>
      </c>
      <c r="C1238" s="145">
        <v>6326.7864</v>
      </c>
      <c r="D1238" s="145">
        <v>39.041199999999897</v>
      </c>
      <c r="E1238" s="145">
        <v>612.92089999999996</v>
      </c>
      <c r="F1238" s="145">
        <v>10819.584999999999</v>
      </c>
      <c r="G1238" s="146">
        <f t="shared" si="19"/>
        <v>17798.333500000001</v>
      </c>
    </row>
    <row r="1239" spans="1:7" x14ac:dyDescent="0.25">
      <c r="A1239" s="143">
        <v>44613</v>
      </c>
      <c r="B1239" s="144">
        <v>11</v>
      </c>
      <c r="C1239" s="145">
        <v>16383.542799999999</v>
      </c>
      <c r="D1239" s="145">
        <v>93.409599999999998</v>
      </c>
      <c r="E1239" s="145">
        <v>1088.2750000000001</v>
      </c>
      <c r="F1239" s="145">
        <v>13057.878500000001</v>
      </c>
      <c r="G1239" s="146">
        <f t="shared" si="19"/>
        <v>30623.105900000002</v>
      </c>
    </row>
    <row r="1240" spans="1:7" x14ac:dyDescent="0.25">
      <c r="A1240" s="143">
        <v>44613</v>
      </c>
      <c r="B1240" s="144">
        <v>12</v>
      </c>
      <c r="C1240" s="145">
        <v>19716.7948</v>
      </c>
      <c r="D1240" s="145">
        <v>105.59869999999999</v>
      </c>
      <c r="E1240" s="145">
        <v>1186.4715000000001</v>
      </c>
      <c r="F1240" s="145">
        <v>13937.145699999999</v>
      </c>
      <c r="G1240" s="146">
        <f t="shared" si="19"/>
        <v>34946.010699999999</v>
      </c>
    </row>
    <row r="1241" spans="1:7" x14ac:dyDescent="0.25">
      <c r="A1241" s="143">
        <v>44613</v>
      </c>
      <c r="B1241" s="144">
        <v>13</v>
      </c>
      <c r="C1241" s="145">
        <v>22288.815200000001</v>
      </c>
      <c r="D1241" s="145">
        <v>126.9534</v>
      </c>
      <c r="E1241" s="145">
        <v>1227.7247</v>
      </c>
      <c r="F1241" s="145">
        <v>13608.2408</v>
      </c>
      <c r="G1241" s="146">
        <f t="shared" si="19"/>
        <v>37251.734100000001</v>
      </c>
    </row>
    <row r="1242" spans="1:7" x14ac:dyDescent="0.25">
      <c r="A1242" s="143">
        <v>44613</v>
      </c>
      <c r="B1242" s="144">
        <v>14</v>
      </c>
      <c r="C1242" s="145">
        <v>21255.352900000002</v>
      </c>
      <c r="D1242" s="145">
        <v>120.3143</v>
      </c>
      <c r="E1242" s="145">
        <v>1075.9969000000001</v>
      </c>
      <c r="F1242" s="145">
        <v>11958.3158</v>
      </c>
      <c r="G1242" s="146">
        <f t="shared" si="19"/>
        <v>34409.979900000006</v>
      </c>
    </row>
    <row r="1243" spans="1:7" x14ac:dyDescent="0.25">
      <c r="A1243" s="143">
        <v>44613</v>
      </c>
      <c r="B1243" s="144">
        <v>15</v>
      </c>
      <c r="C1243" s="145">
        <v>14385.1811</v>
      </c>
      <c r="D1243" s="145">
        <v>86.151899999999998</v>
      </c>
      <c r="E1243" s="145">
        <v>1000.798</v>
      </c>
      <c r="F1243" s="145">
        <v>11023.227800000001</v>
      </c>
      <c r="G1243" s="146">
        <f t="shared" si="19"/>
        <v>26495.358800000002</v>
      </c>
    </row>
    <row r="1244" spans="1:7" x14ac:dyDescent="0.25">
      <c r="A1244" s="143">
        <v>44613</v>
      </c>
      <c r="B1244" s="144">
        <v>16</v>
      </c>
      <c r="C1244" s="145">
        <v>12193.0038</v>
      </c>
      <c r="D1244" s="145">
        <v>64.608199999999997</v>
      </c>
      <c r="E1244" s="145">
        <v>596.42790000000002</v>
      </c>
      <c r="F1244" s="145">
        <v>9830.8588999999993</v>
      </c>
      <c r="G1244" s="146">
        <f t="shared" si="19"/>
        <v>22684.898800000003</v>
      </c>
    </row>
    <row r="1245" spans="1:7" x14ac:dyDescent="0.25">
      <c r="A1245" s="143">
        <v>44613</v>
      </c>
      <c r="B1245" s="144">
        <v>17</v>
      </c>
      <c r="C1245" s="145">
        <v>4215.7878000000001</v>
      </c>
      <c r="D1245" s="145">
        <v>25.398900000000001</v>
      </c>
      <c r="E1245" s="145">
        <v>325.71699999999998</v>
      </c>
      <c r="F1245" s="145">
        <v>7108.5923000000003</v>
      </c>
      <c r="G1245" s="146">
        <f t="shared" si="19"/>
        <v>11675.495999999999</v>
      </c>
    </row>
    <row r="1246" spans="1:7" x14ac:dyDescent="0.25">
      <c r="A1246" s="143">
        <v>44613</v>
      </c>
      <c r="B1246" s="144">
        <v>18</v>
      </c>
      <c r="C1246" s="145">
        <v>294.11959999999999</v>
      </c>
      <c r="D1246" s="145">
        <v>4.7127999999999997</v>
      </c>
      <c r="E1246" s="145">
        <v>55.614100000000001</v>
      </c>
      <c r="F1246" s="145">
        <v>2189.8876</v>
      </c>
      <c r="G1246" s="146">
        <f t="shared" si="19"/>
        <v>2544.3341</v>
      </c>
    </row>
    <row r="1247" spans="1:7" x14ac:dyDescent="0.25">
      <c r="A1247" s="143">
        <v>44613</v>
      </c>
      <c r="B1247" s="144">
        <v>19</v>
      </c>
      <c r="C1247" s="145">
        <v>9.0212000000000003</v>
      </c>
      <c r="D1247" s="145">
        <v>0.49149999999999999</v>
      </c>
      <c r="E1247" s="145">
        <v>0</v>
      </c>
      <c r="F1247" s="145">
        <v>33.304099999999998</v>
      </c>
      <c r="G1247" s="146">
        <f t="shared" si="19"/>
        <v>42.816800000000001</v>
      </c>
    </row>
    <row r="1248" spans="1:7" x14ac:dyDescent="0.25">
      <c r="A1248" s="143">
        <v>44613</v>
      </c>
      <c r="B1248" s="144">
        <v>20</v>
      </c>
      <c r="C1248" s="145">
        <v>9.3099000000000007</v>
      </c>
      <c r="D1248" s="145">
        <v>0.26619999999999999</v>
      </c>
      <c r="E1248" s="145">
        <v>0</v>
      </c>
      <c r="F1248" s="145">
        <v>0.20480000000000001</v>
      </c>
      <c r="G1248" s="146">
        <f t="shared" si="19"/>
        <v>9.7809000000000008</v>
      </c>
    </row>
    <row r="1249" spans="1:7" x14ac:dyDescent="0.25">
      <c r="A1249" s="143">
        <v>44613</v>
      </c>
      <c r="B1249" s="144">
        <v>21</v>
      </c>
      <c r="C1249" s="145">
        <v>9.0688999999999993</v>
      </c>
      <c r="D1249" s="145">
        <v>0.34810000000000002</v>
      </c>
      <c r="E1249" s="145">
        <v>0</v>
      </c>
      <c r="F1249" s="145">
        <v>0.18429999999999999</v>
      </c>
      <c r="G1249" s="146">
        <f t="shared" si="19"/>
        <v>9.6013000000000002</v>
      </c>
    </row>
    <row r="1250" spans="1:7" x14ac:dyDescent="0.25">
      <c r="A1250" s="143">
        <v>44613</v>
      </c>
      <c r="B1250" s="144">
        <v>22</v>
      </c>
      <c r="C1250" s="145">
        <v>9.2266999999999992</v>
      </c>
      <c r="D1250" s="145">
        <v>0.36859999999999998</v>
      </c>
      <c r="E1250" s="145">
        <v>0</v>
      </c>
      <c r="F1250" s="145">
        <v>0.18429999999999999</v>
      </c>
      <c r="G1250" s="146">
        <f t="shared" si="19"/>
        <v>9.7796000000000003</v>
      </c>
    </row>
    <row r="1251" spans="1:7" x14ac:dyDescent="0.25">
      <c r="A1251" s="143">
        <v>44613</v>
      </c>
      <c r="B1251" s="144">
        <v>23</v>
      </c>
      <c r="C1251" s="145">
        <v>9.2979000000000003</v>
      </c>
      <c r="D1251" s="145">
        <v>0.49149999999999999</v>
      </c>
      <c r="E1251" s="145">
        <v>0</v>
      </c>
      <c r="F1251" s="145">
        <v>0.20480000000000001</v>
      </c>
      <c r="G1251" s="146">
        <f t="shared" si="19"/>
        <v>9.9942000000000011</v>
      </c>
    </row>
    <row r="1252" spans="1:7" x14ac:dyDescent="0.25">
      <c r="A1252" s="143">
        <v>44613</v>
      </c>
      <c r="B1252" s="144">
        <v>24</v>
      </c>
      <c r="C1252" s="145">
        <v>10.097899999999999</v>
      </c>
      <c r="D1252" s="145">
        <v>0.47089999999999999</v>
      </c>
      <c r="E1252" s="145">
        <v>0</v>
      </c>
      <c r="F1252" s="145">
        <v>2.4299999999999999E-2</v>
      </c>
      <c r="G1252" s="146">
        <f t="shared" si="19"/>
        <v>10.5931</v>
      </c>
    </row>
    <row r="1253" spans="1:7" x14ac:dyDescent="0.25">
      <c r="A1253" s="143">
        <v>44614</v>
      </c>
      <c r="B1253" s="144">
        <v>1</v>
      </c>
      <c r="C1253" s="145">
        <v>1.9397</v>
      </c>
      <c r="D1253" s="145">
        <v>0.43</v>
      </c>
      <c r="E1253" s="145">
        <v>0</v>
      </c>
      <c r="F1253" s="145">
        <v>0.18429999999999999</v>
      </c>
      <c r="G1253" s="146">
        <f t="shared" si="19"/>
        <v>2.5539999999999998</v>
      </c>
    </row>
    <row r="1254" spans="1:7" x14ac:dyDescent="0.25">
      <c r="A1254" s="143">
        <v>44614</v>
      </c>
      <c r="B1254" s="144">
        <v>2</v>
      </c>
      <c r="C1254" s="145">
        <v>2.9636999999999998</v>
      </c>
      <c r="D1254" s="145">
        <v>0.3891</v>
      </c>
      <c r="E1254" s="145">
        <v>0</v>
      </c>
      <c r="F1254" s="145">
        <v>0.20480000000000001</v>
      </c>
      <c r="G1254" s="146">
        <f t="shared" si="19"/>
        <v>3.5575999999999999</v>
      </c>
    </row>
    <row r="1255" spans="1:7" x14ac:dyDescent="0.25">
      <c r="A1255" s="143">
        <v>44614</v>
      </c>
      <c r="B1255" s="144">
        <v>3</v>
      </c>
      <c r="C1255" s="145">
        <v>2.6606999999999998</v>
      </c>
      <c r="D1255" s="145">
        <v>0.40960000000000002</v>
      </c>
      <c r="E1255" s="145">
        <v>0</v>
      </c>
      <c r="F1255" s="145">
        <v>0.18429999999999999</v>
      </c>
      <c r="G1255" s="146">
        <f t="shared" si="19"/>
        <v>3.2545999999999999</v>
      </c>
    </row>
    <row r="1256" spans="1:7" x14ac:dyDescent="0.25">
      <c r="A1256" s="143">
        <v>44614</v>
      </c>
      <c r="B1256" s="144">
        <v>4</v>
      </c>
      <c r="C1256" s="145">
        <v>2.1793</v>
      </c>
      <c r="D1256" s="145">
        <v>0.34810000000000002</v>
      </c>
      <c r="E1256" s="145">
        <v>0</v>
      </c>
      <c r="F1256" s="145">
        <v>0.20480000000000001</v>
      </c>
      <c r="G1256" s="146">
        <f t="shared" si="19"/>
        <v>2.7322000000000002</v>
      </c>
    </row>
    <row r="1257" spans="1:7" x14ac:dyDescent="0.25">
      <c r="A1257" s="143">
        <v>44614</v>
      </c>
      <c r="B1257" s="144">
        <v>5</v>
      </c>
      <c r="C1257" s="145">
        <v>1.9933000000000001</v>
      </c>
      <c r="D1257" s="145">
        <v>0.38900000000000001</v>
      </c>
      <c r="E1257" s="145">
        <v>0</v>
      </c>
      <c r="F1257" s="145">
        <v>0.18429999999999999</v>
      </c>
      <c r="G1257" s="146">
        <f t="shared" si="19"/>
        <v>2.5665999999999998</v>
      </c>
    </row>
    <row r="1258" spans="1:7" x14ac:dyDescent="0.25">
      <c r="A1258" s="143">
        <v>44614</v>
      </c>
      <c r="B1258" s="144">
        <v>6</v>
      </c>
      <c r="C1258" s="145">
        <v>2.6023000000000001</v>
      </c>
      <c r="D1258" s="145">
        <v>0.43</v>
      </c>
      <c r="E1258" s="145">
        <v>4.5999999999999999E-3</v>
      </c>
      <c r="F1258" s="145">
        <v>0.18429999999999999</v>
      </c>
      <c r="G1258" s="146">
        <f t="shared" si="19"/>
        <v>3.2212000000000001</v>
      </c>
    </row>
    <row r="1259" spans="1:7" x14ac:dyDescent="0.25">
      <c r="A1259" s="143">
        <v>44614</v>
      </c>
      <c r="B1259" s="144">
        <v>7</v>
      </c>
      <c r="C1259" s="145">
        <v>3.2273000000000001</v>
      </c>
      <c r="D1259" s="145">
        <v>0.36859999999999998</v>
      </c>
      <c r="E1259" s="145">
        <v>0</v>
      </c>
      <c r="F1259" s="145">
        <v>0.20899999999999999</v>
      </c>
      <c r="G1259" s="146">
        <f t="shared" si="19"/>
        <v>3.8048999999999999</v>
      </c>
    </row>
    <row r="1260" spans="1:7" x14ac:dyDescent="0.25">
      <c r="A1260" s="143">
        <v>44614</v>
      </c>
      <c r="B1260" s="144">
        <v>8</v>
      </c>
      <c r="C1260" s="145">
        <v>13.8813</v>
      </c>
      <c r="D1260" s="145">
        <v>0.47849999999999998</v>
      </c>
      <c r="E1260" s="145">
        <v>13.3354</v>
      </c>
      <c r="F1260" s="145">
        <v>418.02969999999999</v>
      </c>
      <c r="G1260" s="146">
        <f t="shared" si="19"/>
        <v>445.72489999999999</v>
      </c>
    </row>
    <row r="1261" spans="1:7" x14ac:dyDescent="0.25">
      <c r="A1261" s="143">
        <v>44614</v>
      </c>
      <c r="B1261" s="144">
        <v>9</v>
      </c>
      <c r="C1261" s="145">
        <v>464.89139999999998</v>
      </c>
      <c r="D1261" s="145">
        <v>3.8079999999999998</v>
      </c>
      <c r="E1261" s="145">
        <v>270.5849</v>
      </c>
      <c r="F1261" s="145">
        <v>4726.8369000000002</v>
      </c>
      <c r="G1261" s="146">
        <f t="shared" si="19"/>
        <v>5466.1212000000005</v>
      </c>
    </row>
    <row r="1262" spans="1:7" x14ac:dyDescent="0.25">
      <c r="A1262" s="143">
        <v>44614</v>
      </c>
      <c r="B1262" s="144">
        <v>10</v>
      </c>
      <c r="C1262" s="145">
        <v>2185.9929000000002</v>
      </c>
      <c r="D1262" s="145">
        <v>12.1739</v>
      </c>
      <c r="E1262" s="145">
        <v>611.91999999999996</v>
      </c>
      <c r="F1262" s="145">
        <v>8884.9901000000009</v>
      </c>
      <c r="G1262" s="146">
        <f t="shared" si="19"/>
        <v>11695.0769</v>
      </c>
    </row>
    <row r="1263" spans="1:7" x14ac:dyDescent="0.25">
      <c r="A1263" s="143">
        <v>44614</v>
      </c>
      <c r="B1263" s="144">
        <v>11</v>
      </c>
      <c r="C1263" s="145">
        <v>4313.0024999999996</v>
      </c>
      <c r="D1263" s="145">
        <v>26.907299999999999</v>
      </c>
      <c r="E1263" s="145">
        <v>673.37639999999999</v>
      </c>
      <c r="F1263" s="145">
        <v>10741.621999999999</v>
      </c>
      <c r="G1263" s="146">
        <f t="shared" si="19"/>
        <v>15754.908199999998</v>
      </c>
    </row>
    <row r="1264" spans="1:7" x14ac:dyDescent="0.25">
      <c r="A1264" s="143">
        <v>44614</v>
      </c>
      <c r="B1264" s="144">
        <v>12</v>
      </c>
      <c r="C1264" s="145">
        <v>5222.7660999999998</v>
      </c>
      <c r="D1264" s="145">
        <v>31.692599999999999</v>
      </c>
      <c r="E1264" s="145">
        <v>551.65219999999999</v>
      </c>
      <c r="F1264" s="145">
        <v>9943.5607999999993</v>
      </c>
      <c r="G1264" s="146">
        <f t="shared" si="19"/>
        <v>15749.671699999999</v>
      </c>
    </row>
    <row r="1265" spans="1:7" x14ac:dyDescent="0.25">
      <c r="A1265" s="143">
        <v>44614</v>
      </c>
      <c r="B1265" s="144">
        <v>13</v>
      </c>
      <c r="C1265" s="145">
        <v>3986.6158</v>
      </c>
      <c r="D1265" s="145">
        <v>28.543599999999898</v>
      </c>
      <c r="E1265" s="145">
        <v>450.03819999999899</v>
      </c>
      <c r="F1265" s="145">
        <v>9184.3014000000003</v>
      </c>
      <c r="G1265" s="146">
        <f t="shared" si="19"/>
        <v>13649.499</v>
      </c>
    </row>
    <row r="1266" spans="1:7" x14ac:dyDescent="0.25">
      <c r="A1266" s="143">
        <v>44614</v>
      </c>
      <c r="B1266" s="144">
        <v>14</v>
      </c>
      <c r="C1266" s="145">
        <v>3796.8366000000001</v>
      </c>
      <c r="D1266" s="145">
        <v>28.316199999999998</v>
      </c>
      <c r="E1266" s="145">
        <v>345.93329999999997</v>
      </c>
      <c r="F1266" s="145">
        <v>7660.2377999999999</v>
      </c>
      <c r="G1266" s="146">
        <f t="shared" si="19"/>
        <v>11831.323899999999</v>
      </c>
    </row>
    <row r="1267" spans="1:7" x14ac:dyDescent="0.25">
      <c r="A1267" s="143">
        <v>44614</v>
      </c>
      <c r="B1267" s="144">
        <v>15</v>
      </c>
      <c r="C1267" s="145">
        <v>2931.3519999999999</v>
      </c>
      <c r="D1267" s="145">
        <v>22.5562</v>
      </c>
      <c r="E1267" s="145">
        <v>247.8391</v>
      </c>
      <c r="F1267" s="145">
        <v>6403.1185999999998</v>
      </c>
      <c r="G1267" s="146">
        <f t="shared" si="19"/>
        <v>9604.8659000000007</v>
      </c>
    </row>
    <row r="1268" spans="1:7" x14ac:dyDescent="0.25">
      <c r="A1268" s="143">
        <v>44614</v>
      </c>
      <c r="B1268" s="144">
        <v>16</v>
      </c>
      <c r="C1268" s="145">
        <v>2519.0273999999999</v>
      </c>
      <c r="D1268" s="145">
        <v>18.764700000000001</v>
      </c>
      <c r="E1268" s="145">
        <v>226.56389999999999</v>
      </c>
      <c r="F1268" s="145">
        <v>5369.6905999999999</v>
      </c>
      <c r="G1268" s="146">
        <f t="shared" si="19"/>
        <v>8134.0465999999997</v>
      </c>
    </row>
    <row r="1269" spans="1:7" x14ac:dyDescent="0.25">
      <c r="A1269" s="143">
        <v>44614</v>
      </c>
      <c r="B1269" s="144">
        <v>17</v>
      </c>
      <c r="C1269" s="145">
        <v>1443.0953</v>
      </c>
      <c r="D1269" s="145">
        <v>14.7685</v>
      </c>
      <c r="E1269" s="145">
        <v>226.27179999999899</v>
      </c>
      <c r="F1269" s="145">
        <v>4065.1995999999999</v>
      </c>
      <c r="G1269" s="146">
        <f t="shared" si="19"/>
        <v>5749.3351999999986</v>
      </c>
    </row>
    <row r="1270" spans="1:7" x14ac:dyDescent="0.25">
      <c r="A1270" s="143">
        <v>44614</v>
      </c>
      <c r="B1270" s="144">
        <v>18</v>
      </c>
      <c r="C1270" s="145">
        <v>339.053</v>
      </c>
      <c r="D1270" s="145">
        <v>5.0841000000000003</v>
      </c>
      <c r="E1270" s="145">
        <v>29.983799999999999</v>
      </c>
      <c r="F1270" s="145">
        <v>1043.4141999999999</v>
      </c>
      <c r="G1270" s="146">
        <f t="shared" si="19"/>
        <v>1417.5350999999998</v>
      </c>
    </row>
    <row r="1271" spans="1:7" x14ac:dyDescent="0.25">
      <c r="A1271" s="143">
        <v>44614</v>
      </c>
      <c r="B1271" s="144">
        <v>19</v>
      </c>
      <c r="C1271" s="145">
        <v>8.2047000000000008</v>
      </c>
      <c r="D1271" s="145">
        <v>0.23039999999999999</v>
      </c>
      <c r="E1271" s="145">
        <v>4.5999999999999999E-3</v>
      </c>
      <c r="F1271" s="145">
        <v>17.459599999999998</v>
      </c>
      <c r="G1271" s="146">
        <f t="shared" si="19"/>
        <v>25.899299999999997</v>
      </c>
    </row>
    <row r="1272" spans="1:7" x14ac:dyDescent="0.25">
      <c r="A1272" s="143">
        <v>44614</v>
      </c>
      <c r="B1272" s="144">
        <v>20</v>
      </c>
      <c r="C1272" s="145">
        <v>5.6585000000000001</v>
      </c>
      <c r="D1272" s="145">
        <v>4.0800000000000003E-2</v>
      </c>
      <c r="E1272" s="145">
        <v>4.5999999999999999E-3</v>
      </c>
      <c r="F1272" s="145">
        <v>0.20480000000000001</v>
      </c>
      <c r="G1272" s="146">
        <f t="shared" si="19"/>
        <v>5.9086999999999996</v>
      </c>
    </row>
    <row r="1273" spans="1:7" x14ac:dyDescent="0.25">
      <c r="A1273" s="143">
        <v>44614</v>
      </c>
      <c r="B1273" s="144">
        <v>21</v>
      </c>
      <c r="C1273" s="145">
        <v>6.2854999999999999</v>
      </c>
      <c r="D1273" s="145">
        <v>0</v>
      </c>
      <c r="E1273" s="145">
        <v>4.5999999999999999E-3</v>
      </c>
      <c r="F1273" s="145">
        <v>0.18429999999999999</v>
      </c>
      <c r="G1273" s="146">
        <f t="shared" si="19"/>
        <v>6.4744000000000002</v>
      </c>
    </row>
    <row r="1274" spans="1:7" x14ac:dyDescent="0.25">
      <c r="A1274" s="143">
        <v>44614</v>
      </c>
      <c r="B1274" s="144">
        <v>22</v>
      </c>
      <c r="C1274" s="145">
        <v>6.7844999999999898</v>
      </c>
      <c r="D1274" s="145">
        <v>0</v>
      </c>
      <c r="E1274" s="145">
        <v>4.5999999999999999E-3</v>
      </c>
      <c r="F1274" s="145">
        <v>4.58E-2</v>
      </c>
      <c r="G1274" s="146">
        <f t="shared" si="19"/>
        <v>6.8348999999999895</v>
      </c>
    </row>
    <row r="1275" spans="1:7" x14ac:dyDescent="0.25">
      <c r="A1275" s="143">
        <v>44614</v>
      </c>
      <c r="B1275" s="144">
        <v>23</v>
      </c>
      <c r="C1275" s="145">
        <v>6.7765000000000004</v>
      </c>
      <c r="D1275" s="145">
        <v>2.0400000000000001E-2</v>
      </c>
      <c r="E1275" s="145">
        <v>4.5999999999999999E-3</v>
      </c>
      <c r="F1275" s="145">
        <v>0.22819999999999999</v>
      </c>
      <c r="G1275" s="146">
        <f t="shared" si="19"/>
        <v>7.0297000000000009</v>
      </c>
    </row>
    <row r="1276" spans="1:7" x14ac:dyDescent="0.25">
      <c r="A1276" s="143">
        <v>44614</v>
      </c>
      <c r="B1276" s="144">
        <v>24</v>
      </c>
      <c r="C1276" s="145">
        <v>5.9755000000000003</v>
      </c>
      <c r="D1276" s="145">
        <v>0</v>
      </c>
      <c r="E1276" s="145">
        <v>4.5999999999999999E-3</v>
      </c>
      <c r="F1276" s="145">
        <v>0.18429999999999999</v>
      </c>
      <c r="G1276" s="146">
        <f t="shared" si="19"/>
        <v>6.1644000000000005</v>
      </c>
    </row>
    <row r="1277" spans="1:7" x14ac:dyDescent="0.25">
      <c r="A1277" s="143">
        <v>44615</v>
      </c>
      <c r="B1277" s="144">
        <v>1</v>
      </c>
      <c r="C1277" s="145">
        <v>26.837399999999999</v>
      </c>
      <c r="D1277" s="145">
        <v>0</v>
      </c>
      <c r="E1277" s="145">
        <v>0</v>
      </c>
      <c r="F1277" s="145">
        <v>0.18429999999999999</v>
      </c>
      <c r="G1277" s="146">
        <f t="shared" si="19"/>
        <v>27.021699999999999</v>
      </c>
    </row>
    <row r="1278" spans="1:7" x14ac:dyDescent="0.25">
      <c r="A1278" s="143">
        <v>44615</v>
      </c>
      <c r="B1278" s="144">
        <v>2</v>
      </c>
      <c r="C1278" s="145">
        <v>26.7194</v>
      </c>
      <c r="D1278" s="145">
        <v>0</v>
      </c>
      <c r="E1278" s="145">
        <v>0</v>
      </c>
      <c r="F1278" s="145">
        <v>0.20480000000000001</v>
      </c>
      <c r="G1278" s="146">
        <f t="shared" si="19"/>
        <v>26.924199999999999</v>
      </c>
    </row>
    <row r="1279" spans="1:7" x14ac:dyDescent="0.25">
      <c r="A1279" s="143">
        <v>44615</v>
      </c>
      <c r="B1279" s="144">
        <v>3</v>
      </c>
      <c r="C1279" s="145">
        <v>25.3034</v>
      </c>
      <c r="D1279" s="145">
        <v>4.0800000000000003E-2</v>
      </c>
      <c r="E1279" s="145">
        <v>0</v>
      </c>
      <c r="F1279" s="145">
        <v>0.21109999999999901</v>
      </c>
      <c r="G1279" s="146">
        <f t="shared" si="19"/>
        <v>25.555299999999999</v>
      </c>
    </row>
    <row r="1280" spans="1:7" x14ac:dyDescent="0.25">
      <c r="A1280" s="143">
        <v>44615</v>
      </c>
      <c r="B1280" s="144">
        <v>4</v>
      </c>
      <c r="C1280" s="145">
        <v>11.245900000000001</v>
      </c>
      <c r="D1280" s="145">
        <v>2.0400000000000001E-2</v>
      </c>
      <c r="E1280" s="145">
        <v>0</v>
      </c>
      <c r="F1280" s="145">
        <v>0.18429999999999999</v>
      </c>
      <c r="G1280" s="146">
        <f t="shared" si="19"/>
        <v>11.450600000000001</v>
      </c>
    </row>
    <row r="1281" spans="1:7" x14ac:dyDescent="0.25">
      <c r="A1281" s="143">
        <v>44615</v>
      </c>
      <c r="B1281" s="144">
        <v>5</v>
      </c>
      <c r="C1281" s="145">
        <v>11.9849</v>
      </c>
      <c r="D1281" s="145">
        <v>0</v>
      </c>
      <c r="E1281" s="145">
        <v>0</v>
      </c>
      <c r="F1281" s="145">
        <v>0.20480000000000001</v>
      </c>
      <c r="G1281" s="146">
        <f t="shared" si="19"/>
        <v>12.1897</v>
      </c>
    </row>
    <row r="1282" spans="1:7" x14ac:dyDescent="0.25">
      <c r="A1282" s="143">
        <v>44615</v>
      </c>
      <c r="B1282" s="144">
        <v>6</v>
      </c>
      <c r="C1282" s="145">
        <v>12.485200000000001</v>
      </c>
      <c r="D1282" s="145">
        <v>2.0400000000000001E-2</v>
      </c>
      <c r="E1282" s="145">
        <v>0</v>
      </c>
      <c r="F1282" s="145">
        <v>0.19119999999999901</v>
      </c>
      <c r="G1282" s="146">
        <f t="shared" si="19"/>
        <v>12.6968</v>
      </c>
    </row>
    <row r="1283" spans="1:7" x14ac:dyDescent="0.25">
      <c r="A1283" s="143">
        <v>44615</v>
      </c>
      <c r="B1283" s="144">
        <v>7</v>
      </c>
      <c r="C1283" s="145">
        <v>2.9977</v>
      </c>
      <c r="D1283" s="145">
        <v>0</v>
      </c>
      <c r="E1283" s="145">
        <v>4.1999999999999899E-2</v>
      </c>
      <c r="F1283" s="145">
        <v>0.21959999999999999</v>
      </c>
      <c r="G1283" s="146">
        <f t="shared" si="19"/>
        <v>3.2592999999999996</v>
      </c>
    </row>
    <row r="1284" spans="1:7" x14ac:dyDescent="0.25">
      <c r="A1284" s="143">
        <v>44615</v>
      </c>
      <c r="B1284" s="144">
        <v>8</v>
      </c>
      <c r="C1284" s="145">
        <v>14.6424</v>
      </c>
      <c r="D1284" s="145">
        <v>0.192</v>
      </c>
      <c r="E1284" s="145">
        <v>0.44290000000000002</v>
      </c>
      <c r="F1284" s="145">
        <v>121.3818</v>
      </c>
      <c r="G1284" s="146">
        <f t="shared" si="19"/>
        <v>136.6591</v>
      </c>
    </row>
    <row r="1285" spans="1:7" x14ac:dyDescent="0.25">
      <c r="A1285" s="143">
        <v>44615</v>
      </c>
      <c r="B1285" s="144">
        <v>9</v>
      </c>
      <c r="C1285" s="145">
        <v>1606.979</v>
      </c>
      <c r="D1285" s="145">
        <v>12.1907</v>
      </c>
      <c r="E1285" s="145">
        <v>59.669399999999897</v>
      </c>
      <c r="F1285" s="145">
        <v>1577.0625</v>
      </c>
      <c r="G1285" s="146">
        <f t="shared" si="19"/>
        <v>3255.9016000000001</v>
      </c>
    </row>
    <row r="1286" spans="1:7" x14ac:dyDescent="0.25">
      <c r="A1286" s="143">
        <v>44615</v>
      </c>
      <c r="B1286" s="144">
        <v>10</v>
      </c>
      <c r="C1286" s="145">
        <v>7311.6433999999999</v>
      </c>
      <c r="D1286" s="145">
        <v>44.073300000000003</v>
      </c>
      <c r="E1286" s="145">
        <v>278.39049999999997</v>
      </c>
      <c r="F1286" s="145">
        <v>5614.1121000000003</v>
      </c>
      <c r="G1286" s="146">
        <f t="shared" ref="G1286:G1349" si="20">+SUM(C1286:F1286)</f>
        <v>13248.219300000001</v>
      </c>
    </row>
    <row r="1287" spans="1:7" x14ac:dyDescent="0.25">
      <c r="A1287" s="143">
        <v>44615</v>
      </c>
      <c r="B1287" s="144">
        <v>11</v>
      </c>
      <c r="C1287" s="145">
        <v>14823.3107</v>
      </c>
      <c r="D1287" s="145">
        <v>85.159599999999998</v>
      </c>
      <c r="E1287" s="145">
        <v>617.39710000000002</v>
      </c>
      <c r="F1287" s="145">
        <v>10654.5242</v>
      </c>
      <c r="G1287" s="146">
        <f t="shared" si="20"/>
        <v>26180.391600000003</v>
      </c>
    </row>
    <row r="1288" spans="1:7" x14ac:dyDescent="0.25">
      <c r="A1288" s="143">
        <v>44615</v>
      </c>
      <c r="B1288" s="144">
        <v>12</v>
      </c>
      <c r="C1288" s="145">
        <v>20968.502799999998</v>
      </c>
      <c r="D1288" s="145">
        <v>121.9162</v>
      </c>
      <c r="E1288" s="145">
        <v>1000.0885</v>
      </c>
      <c r="F1288" s="145">
        <v>12953.5524</v>
      </c>
      <c r="G1288" s="146">
        <f t="shared" si="20"/>
        <v>35044.0599</v>
      </c>
    </row>
    <row r="1289" spans="1:7" x14ac:dyDescent="0.25">
      <c r="A1289" s="143">
        <v>44615</v>
      </c>
      <c r="B1289" s="144">
        <v>13</v>
      </c>
      <c r="C1289" s="145">
        <v>25383.832299999998</v>
      </c>
      <c r="D1289" s="145">
        <v>149.69929999999999</v>
      </c>
      <c r="E1289" s="145">
        <v>1250.0516</v>
      </c>
      <c r="F1289" s="145">
        <v>12907.5962</v>
      </c>
      <c r="G1289" s="146">
        <f t="shared" si="20"/>
        <v>39691.179399999994</v>
      </c>
    </row>
    <row r="1290" spans="1:7" x14ac:dyDescent="0.25">
      <c r="A1290" s="143">
        <v>44615</v>
      </c>
      <c r="B1290" s="144">
        <v>14</v>
      </c>
      <c r="C1290" s="145">
        <v>26867.259399999999</v>
      </c>
      <c r="D1290" s="145">
        <v>159.29179999999999</v>
      </c>
      <c r="E1290" s="145">
        <v>1174.4942000000001</v>
      </c>
      <c r="F1290" s="145">
        <v>11871.0736</v>
      </c>
      <c r="G1290" s="146">
        <f t="shared" si="20"/>
        <v>40072.118999999999</v>
      </c>
    </row>
    <row r="1291" spans="1:7" x14ac:dyDescent="0.25">
      <c r="A1291" s="143">
        <v>44615</v>
      </c>
      <c r="B1291" s="144">
        <v>15</v>
      </c>
      <c r="C1291" s="145">
        <v>24809.567999999999</v>
      </c>
      <c r="D1291" s="145">
        <v>141.1318</v>
      </c>
      <c r="E1291" s="145">
        <v>914.65719999999999</v>
      </c>
      <c r="F1291" s="145">
        <v>10495.767900000001</v>
      </c>
      <c r="G1291" s="146">
        <f t="shared" si="20"/>
        <v>36361.124900000003</v>
      </c>
    </row>
    <row r="1292" spans="1:7" x14ac:dyDescent="0.25">
      <c r="A1292" s="143">
        <v>44615</v>
      </c>
      <c r="B1292" s="144">
        <v>16</v>
      </c>
      <c r="C1292" s="145">
        <v>19005.5612</v>
      </c>
      <c r="D1292" s="145">
        <v>99.525899999999993</v>
      </c>
      <c r="E1292" s="145">
        <v>658.55039999999997</v>
      </c>
      <c r="F1292" s="145">
        <v>8092.1327000000001</v>
      </c>
      <c r="G1292" s="146">
        <f t="shared" si="20"/>
        <v>27855.770199999999</v>
      </c>
    </row>
    <row r="1293" spans="1:7" x14ac:dyDescent="0.25">
      <c r="A1293" s="143">
        <v>44615</v>
      </c>
      <c r="B1293" s="144">
        <v>17</v>
      </c>
      <c r="C1293" s="145">
        <v>10276.1032</v>
      </c>
      <c r="D1293" s="145">
        <v>45.045499999999997</v>
      </c>
      <c r="E1293" s="145">
        <v>425.93340000000001</v>
      </c>
      <c r="F1293" s="145">
        <v>5730.8032999999996</v>
      </c>
      <c r="G1293" s="146">
        <f t="shared" si="20"/>
        <v>16477.885399999999</v>
      </c>
    </row>
    <row r="1294" spans="1:7" x14ac:dyDescent="0.25">
      <c r="A1294" s="143">
        <v>44615</v>
      </c>
      <c r="B1294" s="144">
        <v>18</v>
      </c>
      <c r="C1294" s="145">
        <v>2606.5486000000001</v>
      </c>
      <c r="D1294" s="145">
        <v>13.541</v>
      </c>
      <c r="E1294" s="145">
        <v>166.43600000000001</v>
      </c>
      <c r="F1294" s="145">
        <v>3223.5731000000001</v>
      </c>
      <c r="G1294" s="146">
        <f t="shared" si="20"/>
        <v>6010.0987000000005</v>
      </c>
    </row>
    <row r="1295" spans="1:7" x14ac:dyDescent="0.25">
      <c r="A1295" s="143">
        <v>44615</v>
      </c>
      <c r="B1295" s="144">
        <v>19</v>
      </c>
      <c r="C1295" s="145">
        <v>150.9513</v>
      </c>
      <c r="D1295" s="145">
        <v>1.2043999999999999</v>
      </c>
      <c r="E1295" s="145">
        <v>8.5062999999999995</v>
      </c>
      <c r="F1295" s="145">
        <v>171.82169999999999</v>
      </c>
      <c r="G1295" s="146">
        <f t="shared" si="20"/>
        <v>332.4837</v>
      </c>
    </row>
    <row r="1296" spans="1:7" x14ac:dyDescent="0.25">
      <c r="A1296" s="143">
        <v>44615</v>
      </c>
      <c r="B1296" s="144">
        <v>20</v>
      </c>
      <c r="C1296" s="145">
        <v>110.88630000000001</v>
      </c>
      <c r="D1296" s="145">
        <v>3.5400000000000001E-2</v>
      </c>
      <c r="E1296" s="145">
        <v>0</v>
      </c>
      <c r="F1296" s="145">
        <v>0.20480000000000001</v>
      </c>
      <c r="G1296" s="146">
        <f t="shared" si="20"/>
        <v>111.12650000000001</v>
      </c>
    </row>
    <row r="1297" spans="1:7" x14ac:dyDescent="0.25">
      <c r="A1297" s="143">
        <v>44615</v>
      </c>
      <c r="B1297" s="144">
        <v>21</v>
      </c>
      <c r="C1297" s="145">
        <v>109.5753</v>
      </c>
      <c r="D1297" s="145">
        <v>0</v>
      </c>
      <c r="E1297" s="145">
        <v>0</v>
      </c>
      <c r="F1297" s="145">
        <v>0.18429999999999999</v>
      </c>
      <c r="G1297" s="146">
        <f t="shared" si="20"/>
        <v>109.75959999999999</v>
      </c>
    </row>
    <row r="1298" spans="1:7" x14ac:dyDescent="0.25">
      <c r="A1298" s="143">
        <v>44615</v>
      </c>
      <c r="B1298" s="144">
        <v>22</v>
      </c>
      <c r="C1298" s="145">
        <v>109.4648</v>
      </c>
      <c r="D1298" s="145">
        <v>0</v>
      </c>
      <c r="E1298" s="145">
        <v>0</v>
      </c>
      <c r="F1298" s="145">
        <v>0.1885</v>
      </c>
      <c r="G1298" s="146">
        <f t="shared" si="20"/>
        <v>109.6533</v>
      </c>
    </row>
    <row r="1299" spans="1:7" x14ac:dyDescent="0.25">
      <c r="A1299" s="143">
        <v>44615</v>
      </c>
      <c r="B1299" s="144">
        <v>23</v>
      </c>
      <c r="C1299" s="145">
        <v>111.1404</v>
      </c>
      <c r="D1299" s="145">
        <v>2.4799999999999999E-2</v>
      </c>
      <c r="E1299" s="145">
        <v>0</v>
      </c>
      <c r="F1299" s="145">
        <v>0.18720000000000001</v>
      </c>
      <c r="G1299" s="146">
        <f t="shared" si="20"/>
        <v>111.3524</v>
      </c>
    </row>
    <row r="1300" spans="1:7" x14ac:dyDescent="0.25">
      <c r="A1300" s="143">
        <v>44615</v>
      </c>
      <c r="B1300" s="144">
        <v>24</v>
      </c>
      <c r="C1300" s="145">
        <v>109.4263</v>
      </c>
      <c r="D1300" s="145">
        <v>2.0400000000000001E-2</v>
      </c>
      <c r="E1300" s="145">
        <v>0</v>
      </c>
      <c r="F1300" s="145">
        <v>0.18429999999999999</v>
      </c>
      <c r="G1300" s="146">
        <f t="shared" si="20"/>
        <v>109.63099999999999</v>
      </c>
    </row>
    <row r="1301" spans="1:7" x14ac:dyDescent="0.25">
      <c r="A1301" s="143">
        <v>44616</v>
      </c>
      <c r="B1301" s="144">
        <v>1</v>
      </c>
      <c r="C1301" s="145">
        <v>28.366499999999998</v>
      </c>
      <c r="D1301" s="145">
        <v>0</v>
      </c>
      <c r="E1301" s="145">
        <v>0</v>
      </c>
      <c r="F1301" s="145">
        <v>0.85699999999999998</v>
      </c>
      <c r="G1301" s="146">
        <f t="shared" si="20"/>
        <v>29.223499999999998</v>
      </c>
    </row>
    <row r="1302" spans="1:7" x14ac:dyDescent="0.25">
      <c r="A1302" s="143">
        <v>44616</v>
      </c>
      <c r="B1302" s="144">
        <v>2</v>
      </c>
      <c r="C1302" s="145">
        <v>29.906500000000001</v>
      </c>
      <c r="D1302" s="145">
        <v>2.0400000000000001E-2</v>
      </c>
      <c r="E1302" s="145">
        <v>0</v>
      </c>
      <c r="F1302" s="145">
        <v>0.86129999999999995</v>
      </c>
      <c r="G1302" s="146">
        <f t="shared" si="20"/>
        <v>30.7882</v>
      </c>
    </row>
    <row r="1303" spans="1:7" x14ac:dyDescent="0.25">
      <c r="A1303" s="143">
        <v>44616</v>
      </c>
      <c r="B1303" s="144">
        <v>3</v>
      </c>
      <c r="C1303" s="145">
        <v>28.446400000000001</v>
      </c>
      <c r="D1303" s="145">
        <v>2.0400000000000001E-2</v>
      </c>
      <c r="E1303" s="145">
        <v>0</v>
      </c>
      <c r="F1303" s="145">
        <v>0.18429999999999999</v>
      </c>
      <c r="G1303" s="146">
        <f t="shared" si="20"/>
        <v>28.6511</v>
      </c>
    </row>
    <row r="1304" spans="1:7" x14ac:dyDescent="0.25">
      <c r="A1304" s="143">
        <v>44616</v>
      </c>
      <c r="B1304" s="144">
        <v>4</v>
      </c>
      <c r="C1304" s="145">
        <v>25.295999999999999</v>
      </c>
      <c r="D1304" s="145">
        <v>0</v>
      </c>
      <c r="E1304" s="145">
        <v>0</v>
      </c>
      <c r="F1304" s="145">
        <v>0.18509999999999999</v>
      </c>
      <c r="G1304" s="146">
        <f t="shared" si="20"/>
        <v>25.481099999999998</v>
      </c>
    </row>
    <row r="1305" spans="1:7" x14ac:dyDescent="0.25">
      <c r="A1305" s="143">
        <v>44616</v>
      </c>
      <c r="B1305" s="144">
        <v>5</v>
      </c>
      <c r="C1305" s="145">
        <v>19.1585</v>
      </c>
      <c r="D1305" s="145">
        <v>0</v>
      </c>
      <c r="E1305" s="145">
        <v>0</v>
      </c>
      <c r="F1305" s="145">
        <v>0.4148</v>
      </c>
      <c r="G1305" s="146">
        <f t="shared" si="20"/>
        <v>19.5733</v>
      </c>
    </row>
    <row r="1306" spans="1:7" x14ac:dyDescent="0.25">
      <c r="A1306" s="143">
        <v>44616</v>
      </c>
      <c r="B1306" s="144">
        <v>6</v>
      </c>
      <c r="C1306" s="145">
        <v>19.582000000000001</v>
      </c>
      <c r="D1306" s="145">
        <v>2.0400000000000001E-2</v>
      </c>
      <c r="E1306" s="145">
        <v>0</v>
      </c>
      <c r="F1306" s="145">
        <v>0.20480000000000001</v>
      </c>
      <c r="G1306" s="146">
        <f t="shared" si="20"/>
        <v>19.807199999999998</v>
      </c>
    </row>
    <row r="1307" spans="1:7" x14ac:dyDescent="0.25">
      <c r="A1307" s="143">
        <v>44616</v>
      </c>
      <c r="B1307" s="144">
        <v>7</v>
      </c>
      <c r="C1307" s="145">
        <v>19.327000000000002</v>
      </c>
      <c r="D1307" s="145">
        <v>0</v>
      </c>
      <c r="E1307" s="145">
        <v>6.0000000000000001E-3</v>
      </c>
      <c r="F1307" s="145">
        <v>0.20480000000000001</v>
      </c>
      <c r="G1307" s="146">
        <f t="shared" si="20"/>
        <v>19.537800000000001</v>
      </c>
    </row>
    <row r="1308" spans="1:7" x14ac:dyDescent="0.25">
      <c r="A1308" s="143">
        <v>44616</v>
      </c>
      <c r="B1308" s="144">
        <v>8</v>
      </c>
      <c r="C1308" s="145">
        <v>18.690100000000001</v>
      </c>
      <c r="D1308" s="145">
        <v>0.01</v>
      </c>
      <c r="E1308" s="145">
        <v>3.2023000000000001</v>
      </c>
      <c r="F1308" s="145">
        <v>181.94919999999999</v>
      </c>
      <c r="G1308" s="146">
        <f t="shared" si="20"/>
        <v>203.85159999999999</v>
      </c>
    </row>
    <row r="1309" spans="1:7" x14ac:dyDescent="0.25">
      <c r="A1309" s="143">
        <v>44616</v>
      </c>
      <c r="B1309" s="144">
        <v>9</v>
      </c>
      <c r="C1309" s="145">
        <v>90.512500000000003</v>
      </c>
      <c r="D1309" s="145">
        <v>1.5538000000000001</v>
      </c>
      <c r="E1309" s="145">
        <v>26.416499999999999</v>
      </c>
      <c r="F1309" s="145">
        <v>1600.55</v>
      </c>
      <c r="G1309" s="146">
        <f t="shared" si="20"/>
        <v>1719.0328</v>
      </c>
    </row>
    <row r="1310" spans="1:7" x14ac:dyDescent="0.25">
      <c r="A1310" s="143">
        <v>44616</v>
      </c>
      <c r="B1310" s="144">
        <v>10</v>
      </c>
      <c r="C1310" s="145">
        <v>741.25030000000004</v>
      </c>
      <c r="D1310" s="145">
        <v>5.2809999999999997</v>
      </c>
      <c r="E1310" s="145">
        <v>95.116799999999998</v>
      </c>
      <c r="F1310" s="145">
        <v>3493.2822000000001</v>
      </c>
      <c r="G1310" s="146">
        <f t="shared" si="20"/>
        <v>4334.9303</v>
      </c>
    </row>
    <row r="1311" spans="1:7" x14ac:dyDescent="0.25">
      <c r="A1311" s="143">
        <v>44616</v>
      </c>
      <c r="B1311" s="144">
        <v>11</v>
      </c>
      <c r="C1311" s="145">
        <v>2606.8332</v>
      </c>
      <c r="D1311" s="145">
        <v>15.6516</v>
      </c>
      <c r="E1311" s="145">
        <v>188.0993</v>
      </c>
      <c r="F1311" s="145">
        <v>4961.9404999999997</v>
      </c>
      <c r="G1311" s="146">
        <f t="shared" si="20"/>
        <v>7772.5245999999997</v>
      </c>
    </row>
    <row r="1312" spans="1:7" x14ac:dyDescent="0.25">
      <c r="A1312" s="143">
        <v>44616</v>
      </c>
      <c r="B1312" s="144">
        <v>12</v>
      </c>
      <c r="C1312" s="145">
        <v>4115.8559999999998</v>
      </c>
      <c r="D1312" s="145">
        <v>26.762799999999999</v>
      </c>
      <c r="E1312" s="145">
        <v>263.48050000000001</v>
      </c>
      <c r="F1312" s="145">
        <v>7016.2642999999998</v>
      </c>
      <c r="G1312" s="146">
        <f t="shared" si="20"/>
        <v>11422.363600000001</v>
      </c>
    </row>
    <row r="1313" spans="1:7" x14ac:dyDescent="0.25">
      <c r="A1313" s="143">
        <v>44616</v>
      </c>
      <c r="B1313" s="144">
        <v>13</v>
      </c>
      <c r="C1313" s="145">
        <v>6521.8167000000003</v>
      </c>
      <c r="D1313" s="145">
        <v>44.610300000000002</v>
      </c>
      <c r="E1313" s="145">
        <v>503.29689999999999</v>
      </c>
      <c r="F1313" s="145">
        <v>8600.7739999999994</v>
      </c>
      <c r="G1313" s="146">
        <f t="shared" si="20"/>
        <v>15670.4979</v>
      </c>
    </row>
    <row r="1314" spans="1:7" x14ac:dyDescent="0.25">
      <c r="A1314" s="143">
        <v>44616</v>
      </c>
      <c r="B1314" s="144">
        <v>14</v>
      </c>
      <c r="C1314" s="145">
        <v>10267.5329</v>
      </c>
      <c r="D1314" s="145">
        <v>57.565100000000001</v>
      </c>
      <c r="E1314" s="145">
        <v>578.45640000000003</v>
      </c>
      <c r="F1314" s="145">
        <v>9015.5077999999994</v>
      </c>
      <c r="G1314" s="146">
        <f t="shared" si="20"/>
        <v>19919.0622</v>
      </c>
    </row>
    <row r="1315" spans="1:7" x14ac:dyDescent="0.25">
      <c r="A1315" s="143">
        <v>44616</v>
      </c>
      <c r="B1315" s="144">
        <v>15</v>
      </c>
      <c r="C1315" s="145">
        <v>9917.4127000000008</v>
      </c>
      <c r="D1315" s="145">
        <v>53.8688</v>
      </c>
      <c r="E1315" s="145">
        <v>529.2242</v>
      </c>
      <c r="F1315" s="145">
        <v>8231.2656999999999</v>
      </c>
      <c r="G1315" s="146">
        <f t="shared" si="20"/>
        <v>18731.771400000001</v>
      </c>
    </row>
    <row r="1316" spans="1:7" x14ac:dyDescent="0.25">
      <c r="A1316" s="143">
        <v>44616</v>
      </c>
      <c r="B1316" s="144">
        <v>16</v>
      </c>
      <c r="C1316" s="145">
        <v>8908.3021000000008</v>
      </c>
      <c r="D1316" s="145">
        <v>53.286099999999998</v>
      </c>
      <c r="E1316" s="145">
        <v>444.067599999999</v>
      </c>
      <c r="F1316" s="145">
        <v>5725.26</v>
      </c>
      <c r="G1316" s="146">
        <f t="shared" si="20"/>
        <v>15130.915799999999</v>
      </c>
    </row>
    <row r="1317" spans="1:7" x14ac:dyDescent="0.25">
      <c r="A1317" s="143">
        <v>44616</v>
      </c>
      <c r="B1317" s="144">
        <v>17</v>
      </c>
      <c r="C1317" s="145">
        <v>7272.4272000000001</v>
      </c>
      <c r="D1317" s="145">
        <v>34.062399999999997</v>
      </c>
      <c r="E1317" s="145">
        <v>274.77379999999999</v>
      </c>
      <c r="F1317" s="145">
        <v>4301.1262999999999</v>
      </c>
      <c r="G1317" s="146">
        <f t="shared" si="20"/>
        <v>11882.3897</v>
      </c>
    </row>
    <row r="1318" spans="1:7" x14ac:dyDescent="0.25">
      <c r="A1318" s="143">
        <v>44616</v>
      </c>
      <c r="B1318" s="144">
        <v>18</v>
      </c>
      <c r="C1318" s="145">
        <v>2023.9487999999999</v>
      </c>
      <c r="D1318" s="145">
        <v>10.2271</v>
      </c>
      <c r="E1318" s="145">
        <v>98.497599999999906</v>
      </c>
      <c r="F1318" s="145">
        <v>1660.4096</v>
      </c>
      <c r="G1318" s="146">
        <f t="shared" si="20"/>
        <v>3793.0830999999998</v>
      </c>
    </row>
    <row r="1319" spans="1:7" x14ac:dyDescent="0.25">
      <c r="A1319" s="143">
        <v>44616</v>
      </c>
      <c r="B1319" s="144">
        <v>19</v>
      </c>
      <c r="C1319" s="145">
        <v>19.348800000000001</v>
      </c>
      <c r="D1319" s="145">
        <v>0.128</v>
      </c>
      <c r="E1319" s="145">
        <v>2.2191000000000001</v>
      </c>
      <c r="F1319" s="145">
        <v>62.311799999999998</v>
      </c>
      <c r="G1319" s="146">
        <f t="shared" si="20"/>
        <v>84.0077</v>
      </c>
    </row>
    <row r="1320" spans="1:7" x14ac:dyDescent="0.25">
      <c r="A1320" s="143">
        <v>44616</v>
      </c>
      <c r="B1320" s="144">
        <v>20</v>
      </c>
      <c r="C1320" s="145">
        <v>20.7027</v>
      </c>
      <c r="D1320" s="145">
        <v>2.0400000000000001E-2</v>
      </c>
      <c r="E1320" s="145">
        <v>0</v>
      </c>
      <c r="F1320" s="145">
        <v>0.18429999999999999</v>
      </c>
      <c r="G1320" s="146">
        <f t="shared" si="20"/>
        <v>20.907399999999999</v>
      </c>
    </row>
    <row r="1321" spans="1:7" x14ac:dyDescent="0.25">
      <c r="A1321" s="143">
        <v>44616</v>
      </c>
      <c r="B1321" s="144">
        <v>21</v>
      </c>
      <c r="C1321" s="145">
        <v>19.844200000000001</v>
      </c>
      <c r="D1321" s="145">
        <v>0</v>
      </c>
      <c r="E1321" s="145">
        <v>0</v>
      </c>
      <c r="F1321" s="145">
        <v>0.2029</v>
      </c>
      <c r="G1321" s="146">
        <f t="shared" si="20"/>
        <v>20.0471</v>
      </c>
    </row>
    <row r="1322" spans="1:7" x14ac:dyDescent="0.25">
      <c r="A1322" s="143">
        <v>44616</v>
      </c>
      <c r="B1322" s="144">
        <v>22</v>
      </c>
      <c r="C1322" s="145">
        <v>19.720199999999998</v>
      </c>
      <c r="D1322" s="145">
        <v>2.0400000000000001E-2</v>
      </c>
      <c r="E1322" s="145">
        <v>0</v>
      </c>
      <c r="F1322" s="145">
        <v>0.18559999999999999</v>
      </c>
      <c r="G1322" s="146">
        <f t="shared" si="20"/>
        <v>19.926199999999998</v>
      </c>
    </row>
    <row r="1323" spans="1:7" x14ac:dyDescent="0.25">
      <c r="A1323" s="143">
        <v>44616</v>
      </c>
      <c r="B1323" s="144">
        <v>23</v>
      </c>
      <c r="C1323" s="145">
        <v>19.955200000000001</v>
      </c>
      <c r="D1323" s="145">
        <v>0</v>
      </c>
      <c r="E1323" s="145">
        <v>0</v>
      </c>
      <c r="F1323" s="145">
        <v>0.20480000000000001</v>
      </c>
      <c r="G1323" s="146">
        <f t="shared" si="20"/>
        <v>20.16</v>
      </c>
    </row>
    <row r="1324" spans="1:7" x14ac:dyDescent="0.25">
      <c r="A1324" s="143">
        <v>44616</v>
      </c>
      <c r="B1324" s="144">
        <v>24</v>
      </c>
      <c r="C1324" s="145">
        <v>20.362200000000001</v>
      </c>
      <c r="D1324" s="145">
        <v>0</v>
      </c>
      <c r="E1324" s="145">
        <v>0</v>
      </c>
      <c r="F1324" s="145">
        <v>0.18489999999999901</v>
      </c>
      <c r="G1324" s="146">
        <f t="shared" si="20"/>
        <v>20.5471</v>
      </c>
    </row>
    <row r="1325" spans="1:7" x14ac:dyDescent="0.25">
      <c r="A1325" s="143">
        <v>44617</v>
      </c>
      <c r="B1325" s="144">
        <v>1</v>
      </c>
      <c r="C1325" s="145">
        <v>120.30710000000001</v>
      </c>
      <c r="D1325" s="145">
        <v>3.1699999999999999E-2</v>
      </c>
      <c r="E1325" s="145">
        <v>0</v>
      </c>
      <c r="F1325" s="145">
        <v>0.18429999999999999</v>
      </c>
      <c r="G1325" s="146">
        <f t="shared" si="20"/>
        <v>120.5231</v>
      </c>
    </row>
    <row r="1326" spans="1:7" x14ac:dyDescent="0.25">
      <c r="A1326" s="143">
        <v>44617</v>
      </c>
      <c r="B1326" s="144">
        <v>2</v>
      </c>
      <c r="C1326" s="145">
        <v>120.6011</v>
      </c>
      <c r="D1326" s="145">
        <v>1.1299999999999999E-2</v>
      </c>
      <c r="E1326" s="145">
        <v>0</v>
      </c>
      <c r="F1326" s="145">
        <v>0.20480000000000001</v>
      </c>
      <c r="G1326" s="146">
        <f t="shared" si="20"/>
        <v>120.81720000000001</v>
      </c>
    </row>
    <row r="1327" spans="1:7" x14ac:dyDescent="0.25">
      <c r="A1327" s="143">
        <v>44617</v>
      </c>
      <c r="B1327" s="144">
        <v>3</v>
      </c>
      <c r="C1327" s="145">
        <v>120.2881</v>
      </c>
      <c r="D1327" s="145">
        <v>1.1299999999999999E-2</v>
      </c>
      <c r="E1327" s="145">
        <v>0</v>
      </c>
      <c r="F1327" s="145">
        <v>0.18429999999999999</v>
      </c>
      <c r="G1327" s="146">
        <f t="shared" si="20"/>
        <v>120.4837</v>
      </c>
    </row>
    <row r="1328" spans="1:7" x14ac:dyDescent="0.25">
      <c r="A1328" s="143">
        <v>44617</v>
      </c>
      <c r="B1328" s="144">
        <v>4</v>
      </c>
      <c r="C1328" s="145">
        <v>3.4508000000000001</v>
      </c>
      <c r="D1328" s="145">
        <v>0</v>
      </c>
      <c r="E1328" s="145">
        <v>0</v>
      </c>
      <c r="F1328" s="145">
        <v>0.20480000000000001</v>
      </c>
      <c r="G1328" s="146">
        <f t="shared" si="20"/>
        <v>3.6556000000000002</v>
      </c>
    </row>
    <row r="1329" spans="1:7" x14ac:dyDescent="0.25">
      <c r="A1329" s="143">
        <v>44617</v>
      </c>
      <c r="B1329" s="144">
        <v>5</v>
      </c>
      <c r="C1329" s="145">
        <v>0.92589999999999995</v>
      </c>
      <c r="D1329" s="145">
        <v>2.0400000000000001E-2</v>
      </c>
      <c r="E1329" s="145">
        <v>0</v>
      </c>
      <c r="F1329" s="145">
        <v>0.20269999999999999</v>
      </c>
      <c r="G1329" s="146">
        <f t="shared" si="20"/>
        <v>1.149</v>
      </c>
    </row>
    <row r="1330" spans="1:7" x14ac:dyDescent="0.25">
      <c r="A1330" s="143">
        <v>44617</v>
      </c>
      <c r="B1330" s="144">
        <v>6</v>
      </c>
      <c r="C1330" s="145">
        <v>0.81209999999999904</v>
      </c>
      <c r="D1330" s="145">
        <v>0</v>
      </c>
      <c r="E1330" s="145">
        <v>0</v>
      </c>
      <c r="F1330" s="145">
        <v>0.18429999999999999</v>
      </c>
      <c r="G1330" s="146">
        <f t="shared" si="20"/>
        <v>0.99639999999999906</v>
      </c>
    </row>
    <row r="1331" spans="1:7" x14ac:dyDescent="0.25">
      <c r="A1331" s="143">
        <v>44617</v>
      </c>
      <c r="B1331" s="144">
        <v>7</v>
      </c>
      <c r="C1331" s="145">
        <v>2.2248999999999999</v>
      </c>
      <c r="D1331" s="145">
        <v>4.0000000000000001E-3</v>
      </c>
      <c r="E1331" s="145">
        <v>1.6E-2</v>
      </c>
      <c r="F1331" s="145">
        <v>6.5199999999999994E-2</v>
      </c>
      <c r="G1331" s="146">
        <f t="shared" si="20"/>
        <v>2.3100999999999998</v>
      </c>
    </row>
    <row r="1332" spans="1:7" x14ac:dyDescent="0.25">
      <c r="A1332" s="143">
        <v>44617</v>
      </c>
      <c r="B1332" s="144">
        <v>8</v>
      </c>
      <c r="C1332" s="145">
        <v>30.734999999999999</v>
      </c>
      <c r="D1332" s="145">
        <v>8.4400000000000003E-2</v>
      </c>
      <c r="E1332" s="145">
        <v>4.6291000000000002</v>
      </c>
      <c r="F1332" s="145">
        <v>310.47480000000002</v>
      </c>
      <c r="G1332" s="146">
        <f t="shared" si="20"/>
        <v>345.92330000000004</v>
      </c>
    </row>
    <row r="1333" spans="1:7" x14ac:dyDescent="0.25">
      <c r="A1333" s="143">
        <v>44617</v>
      </c>
      <c r="B1333" s="144">
        <v>9</v>
      </c>
      <c r="C1333" s="145">
        <v>2262.9205999999999</v>
      </c>
      <c r="D1333" s="145">
        <v>12.500400000000001</v>
      </c>
      <c r="E1333" s="145">
        <v>195.68459999999999</v>
      </c>
      <c r="F1333" s="145">
        <v>3715.8658</v>
      </c>
      <c r="G1333" s="146">
        <f t="shared" si="20"/>
        <v>6186.9714000000004</v>
      </c>
    </row>
    <row r="1334" spans="1:7" x14ac:dyDescent="0.25">
      <c r="A1334" s="143">
        <v>44617</v>
      </c>
      <c r="B1334" s="144">
        <v>10</v>
      </c>
      <c r="C1334" s="145">
        <v>9686.9195</v>
      </c>
      <c r="D1334" s="145">
        <v>51.1601</v>
      </c>
      <c r="E1334" s="145">
        <v>572.58429999999998</v>
      </c>
      <c r="F1334" s="145">
        <v>7564.0712000000003</v>
      </c>
      <c r="G1334" s="146">
        <f t="shared" si="20"/>
        <v>17874.735099999998</v>
      </c>
    </row>
    <row r="1335" spans="1:7" x14ac:dyDescent="0.25">
      <c r="A1335" s="143">
        <v>44617</v>
      </c>
      <c r="B1335" s="144">
        <v>11</v>
      </c>
      <c r="C1335" s="145">
        <v>18463.797200000001</v>
      </c>
      <c r="D1335" s="145">
        <v>98.137599999999907</v>
      </c>
      <c r="E1335" s="145">
        <v>944.98839999999996</v>
      </c>
      <c r="F1335" s="145">
        <v>10394.8405</v>
      </c>
      <c r="G1335" s="146">
        <f t="shared" si="20"/>
        <v>29901.763699999996</v>
      </c>
    </row>
    <row r="1336" spans="1:7" x14ac:dyDescent="0.25">
      <c r="A1336" s="143">
        <v>44617</v>
      </c>
      <c r="B1336" s="144">
        <v>12</v>
      </c>
      <c r="C1336" s="145">
        <v>25294.984899999999</v>
      </c>
      <c r="D1336" s="145">
        <v>132.07169999999999</v>
      </c>
      <c r="E1336" s="145">
        <v>1376.1952999999901</v>
      </c>
      <c r="F1336" s="145">
        <v>14217.2991</v>
      </c>
      <c r="G1336" s="146">
        <f t="shared" si="20"/>
        <v>41020.550999999992</v>
      </c>
    </row>
    <row r="1337" spans="1:7" x14ac:dyDescent="0.25">
      <c r="A1337" s="143">
        <v>44617</v>
      </c>
      <c r="B1337" s="144">
        <v>13</v>
      </c>
      <c r="C1337" s="145">
        <v>29430.188099999999</v>
      </c>
      <c r="D1337" s="145">
        <v>157.79239999999999</v>
      </c>
      <c r="E1337" s="145">
        <v>1656.0237999999999</v>
      </c>
      <c r="F1337" s="145">
        <v>15321.1507</v>
      </c>
      <c r="G1337" s="146">
        <f t="shared" si="20"/>
        <v>46565.154999999999</v>
      </c>
    </row>
    <row r="1338" spans="1:7" x14ac:dyDescent="0.25">
      <c r="A1338" s="143">
        <v>44617</v>
      </c>
      <c r="B1338" s="144">
        <v>14</v>
      </c>
      <c r="C1338" s="145">
        <v>30431.244699999999</v>
      </c>
      <c r="D1338" s="145">
        <v>175.18189999999899</v>
      </c>
      <c r="E1338" s="145">
        <v>1603.201</v>
      </c>
      <c r="F1338" s="145">
        <v>14899.3804</v>
      </c>
      <c r="G1338" s="146">
        <f t="shared" si="20"/>
        <v>47109.008000000002</v>
      </c>
    </row>
    <row r="1339" spans="1:7" x14ac:dyDescent="0.25">
      <c r="A1339" s="143">
        <v>44617</v>
      </c>
      <c r="B1339" s="144">
        <v>15</v>
      </c>
      <c r="C1339" s="145">
        <v>27949.0144</v>
      </c>
      <c r="D1339" s="145">
        <v>161.5617</v>
      </c>
      <c r="E1339" s="145">
        <v>1479.596</v>
      </c>
      <c r="F1339" s="145">
        <v>15020.249099999901</v>
      </c>
      <c r="G1339" s="146">
        <f t="shared" si="20"/>
        <v>44610.421199999902</v>
      </c>
    </row>
    <row r="1340" spans="1:7" x14ac:dyDescent="0.25">
      <c r="A1340" s="143">
        <v>44617</v>
      </c>
      <c r="B1340" s="144">
        <v>16</v>
      </c>
      <c r="C1340" s="145">
        <v>21273.179599999999</v>
      </c>
      <c r="D1340" s="145">
        <v>117.8175</v>
      </c>
      <c r="E1340" s="145">
        <v>1187.0547999999999</v>
      </c>
      <c r="F1340" s="145">
        <v>14019.620199999999</v>
      </c>
      <c r="G1340" s="146">
        <f t="shared" si="20"/>
        <v>36597.672099999996</v>
      </c>
    </row>
    <row r="1341" spans="1:7" x14ac:dyDescent="0.25">
      <c r="A1341" s="143">
        <v>44617</v>
      </c>
      <c r="B1341" s="144">
        <v>17</v>
      </c>
      <c r="C1341" s="145">
        <v>12023.054400000001</v>
      </c>
      <c r="D1341" s="145">
        <v>58.4236</v>
      </c>
      <c r="E1341" s="145">
        <v>860.54200000000003</v>
      </c>
      <c r="F1341" s="145">
        <v>11679.0069</v>
      </c>
      <c r="G1341" s="146">
        <f t="shared" si="20"/>
        <v>24621.026900000001</v>
      </c>
    </row>
    <row r="1342" spans="1:7" x14ac:dyDescent="0.25">
      <c r="A1342" s="143">
        <v>44617</v>
      </c>
      <c r="B1342" s="144">
        <v>18</v>
      </c>
      <c r="C1342" s="145">
        <v>3265.3489</v>
      </c>
      <c r="D1342" s="145">
        <v>17.817399999999999</v>
      </c>
      <c r="E1342" s="145">
        <v>352.59739999999999</v>
      </c>
      <c r="F1342" s="145">
        <v>6336.6817000000001</v>
      </c>
      <c r="G1342" s="146">
        <f t="shared" si="20"/>
        <v>9972.4454000000005</v>
      </c>
    </row>
    <row r="1343" spans="1:7" x14ac:dyDescent="0.25">
      <c r="A1343" s="143">
        <v>44617</v>
      </c>
      <c r="B1343" s="144">
        <v>19</v>
      </c>
      <c r="C1343" s="145">
        <v>188.8218</v>
      </c>
      <c r="D1343" s="145">
        <v>0.63729999999999998</v>
      </c>
      <c r="E1343" s="145">
        <v>11.8116</v>
      </c>
      <c r="F1343" s="145">
        <v>421.7534</v>
      </c>
      <c r="G1343" s="146">
        <f t="shared" si="20"/>
        <v>623.02409999999998</v>
      </c>
    </row>
    <row r="1344" spans="1:7" x14ac:dyDescent="0.25">
      <c r="A1344" s="143">
        <v>44617</v>
      </c>
      <c r="B1344" s="144">
        <v>20</v>
      </c>
      <c r="C1344" s="145">
        <v>11.4702</v>
      </c>
      <c r="D1344" s="145">
        <v>2.0400000000000001E-2</v>
      </c>
      <c r="E1344" s="145">
        <v>0</v>
      </c>
      <c r="F1344" s="145">
        <v>0.18429999999999999</v>
      </c>
      <c r="G1344" s="146">
        <f t="shared" si="20"/>
        <v>11.674900000000001</v>
      </c>
    </row>
    <row r="1345" spans="1:7" x14ac:dyDescent="0.25">
      <c r="A1345" s="143">
        <v>44617</v>
      </c>
      <c r="B1345" s="144">
        <v>21</v>
      </c>
      <c r="C1345" s="145">
        <v>11.3782</v>
      </c>
      <c r="D1345" s="145">
        <v>0</v>
      </c>
      <c r="E1345" s="145">
        <v>0</v>
      </c>
      <c r="F1345" s="145">
        <v>0.1923</v>
      </c>
      <c r="G1345" s="146">
        <f t="shared" si="20"/>
        <v>11.570499999999999</v>
      </c>
    </row>
    <row r="1346" spans="1:7" x14ac:dyDescent="0.25">
      <c r="A1346" s="143">
        <v>44617</v>
      </c>
      <c r="B1346" s="144">
        <v>22</v>
      </c>
      <c r="C1346" s="145">
        <v>10.943199999999999</v>
      </c>
      <c r="D1346" s="145">
        <v>2.5600000000000001E-2</v>
      </c>
      <c r="E1346" s="145">
        <v>0</v>
      </c>
      <c r="F1346" s="145">
        <v>0.2016</v>
      </c>
      <c r="G1346" s="146">
        <f t="shared" si="20"/>
        <v>11.170400000000001</v>
      </c>
    </row>
    <row r="1347" spans="1:7" x14ac:dyDescent="0.25">
      <c r="A1347" s="143">
        <v>44617</v>
      </c>
      <c r="B1347" s="144">
        <v>23</v>
      </c>
      <c r="C1347" s="145">
        <v>11.357200000000001</v>
      </c>
      <c r="D1347" s="145">
        <v>0</v>
      </c>
      <c r="E1347" s="145">
        <v>0</v>
      </c>
      <c r="F1347" s="145">
        <v>0.20630000000000001</v>
      </c>
      <c r="G1347" s="146">
        <f t="shared" si="20"/>
        <v>11.563500000000001</v>
      </c>
    </row>
    <row r="1348" spans="1:7" x14ac:dyDescent="0.25">
      <c r="A1348" s="143">
        <v>44617</v>
      </c>
      <c r="B1348" s="144">
        <v>24</v>
      </c>
      <c r="C1348" s="145">
        <v>11.183199999999999</v>
      </c>
      <c r="D1348" s="145">
        <v>0</v>
      </c>
      <c r="E1348" s="145">
        <v>0</v>
      </c>
      <c r="F1348" s="145">
        <v>0.26789999999999897</v>
      </c>
      <c r="G1348" s="146">
        <f t="shared" si="20"/>
        <v>11.451099999999999</v>
      </c>
    </row>
    <row r="1349" spans="1:7" x14ac:dyDescent="0.25">
      <c r="A1349" s="143">
        <v>44618</v>
      </c>
      <c r="B1349" s="144">
        <v>1</v>
      </c>
      <c r="C1349" s="145">
        <v>16.4313</v>
      </c>
      <c r="D1349" s="145">
        <v>0</v>
      </c>
      <c r="E1349" s="145">
        <v>0</v>
      </c>
      <c r="F1349" s="145">
        <v>0.20480000000000001</v>
      </c>
      <c r="G1349" s="146">
        <f t="shared" si="20"/>
        <v>16.636099999999999</v>
      </c>
    </row>
    <row r="1350" spans="1:7" x14ac:dyDescent="0.25">
      <c r="A1350" s="143">
        <v>44618</v>
      </c>
      <c r="B1350" s="144">
        <v>2</v>
      </c>
      <c r="C1350" s="145">
        <v>15.436599999999901</v>
      </c>
      <c r="D1350" s="145">
        <v>0</v>
      </c>
      <c r="E1350" s="145">
        <v>0</v>
      </c>
      <c r="F1350" s="145">
        <v>0.18429999999999999</v>
      </c>
      <c r="G1350" s="146">
        <f t="shared" ref="G1350:G1413" si="21">+SUM(C1350:F1350)</f>
        <v>15.620899999999901</v>
      </c>
    </row>
    <row r="1351" spans="1:7" x14ac:dyDescent="0.25">
      <c r="A1351" s="143">
        <v>44618</v>
      </c>
      <c r="B1351" s="144">
        <v>3</v>
      </c>
      <c r="C1351" s="145">
        <v>16.290599999999898</v>
      </c>
      <c r="D1351" s="145">
        <v>2.0400000000000001E-2</v>
      </c>
      <c r="E1351" s="145">
        <v>0</v>
      </c>
      <c r="F1351" s="145">
        <v>0.19289999999999999</v>
      </c>
      <c r="G1351" s="146">
        <f t="shared" si="21"/>
        <v>16.503899999999899</v>
      </c>
    </row>
    <row r="1352" spans="1:7" x14ac:dyDescent="0.25">
      <c r="A1352" s="143">
        <v>44618</v>
      </c>
      <c r="B1352" s="144">
        <v>4</v>
      </c>
      <c r="C1352" s="145">
        <v>3.0432999999999999</v>
      </c>
      <c r="D1352" s="145">
        <v>0</v>
      </c>
      <c r="E1352" s="145">
        <v>0</v>
      </c>
      <c r="F1352" s="145">
        <v>9.9923000000000002</v>
      </c>
      <c r="G1352" s="146">
        <f t="shared" si="21"/>
        <v>13.035600000000001</v>
      </c>
    </row>
    <row r="1353" spans="1:7" x14ac:dyDescent="0.25">
      <c r="A1353" s="143">
        <v>44618</v>
      </c>
      <c r="B1353" s="144">
        <v>5</v>
      </c>
      <c r="C1353" s="145">
        <v>0.86939999999999995</v>
      </c>
      <c r="D1353" s="145">
        <v>0</v>
      </c>
      <c r="E1353" s="145">
        <v>0</v>
      </c>
      <c r="F1353" s="145">
        <v>10.3123</v>
      </c>
      <c r="G1353" s="146">
        <f t="shared" si="21"/>
        <v>11.181700000000001</v>
      </c>
    </row>
    <row r="1354" spans="1:7" x14ac:dyDescent="0.25">
      <c r="A1354" s="143">
        <v>44618</v>
      </c>
      <c r="B1354" s="144">
        <v>6</v>
      </c>
      <c r="C1354" s="145">
        <v>0.85639999999999905</v>
      </c>
      <c r="D1354" s="145">
        <v>2.0400000000000001E-2</v>
      </c>
      <c r="E1354" s="145">
        <v>0</v>
      </c>
      <c r="F1354" s="145">
        <v>10.132099999999999</v>
      </c>
      <c r="G1354" s="146">
        <f t="shared" si="21"/>
        <v>11.008899999999999</v>
      </c>
    </row>
    <row r="1355" spans="1:7" x14ac:dyDescent="0.25">
      <c r="A1355" s="143">
        <v>44618</v>
      </c>
      <c r="B1355" s="144">
        <v>7</v>
      </c>
      <c r="C1355" s="145">
        <v>2.1288999999999998</v>
      </c>
      <c r="D1355" s="145">
        <v>0</v>
      </c>
      <c r="E1355" s="145">
        <v>6.0000000000000001E-3</v>
      </c>
      <c r="F1355" s="145">
        <v>10.2112</v>
      </c>
      <c r="G1355" s="146">
        <f t="shared" si="21"/>
        <v>12.3461</v>
      </c>
    </row>
    <row r="1356" spans="1:7" x14ac:dyDescent="0.25">
      <c r="A1356" s="143">
        <v>44618</v>
      </c>
      <c r="B1356" s="144">
        <v>8</v>
      </c>
      <c r="C1356" s="145">
        <v>65.636700000000005</v>
      </c>
      <c r="D1356" s="145">
        <v>0.4249</v>
      </c>
      <c r="E1356" s="145">
        <v>16.0915</v>
      </c>
      <c r="F1356" s="145">
        <v>1138.7782999999999</v>
      </c>
      <c r="G1356" s="146">
        <f t="shared" si="21"/>
        <v>1220.9313999999999</v>
      </c>
    </row>
    <row r="1357" spans="1:7" x14ac:dyDescent="0.25">
      <c r="A1357" s="143">
        <v>44618</v>
      </c>
      <c r="B1357" s="144">
        <v>9</v>
      </c>
      <c r="C1357" s="145">
        <v>3024.6958</v>
      </c>
      <c r="D1357" s="145">
        <v>23.208099999999899</v>
      </c>
      <c r="E1357" s="145">
        <v>400.33049999999997</v>
      </c>
      <c r="F1357" s="145">
        <v>8499.3793000000005</v>
      </c>
      <c r="G1357" s="146">
        <f t="shared" si="21"/>
        <v>11947.6137</v>
      </c>
    </row>
    <row r="1358" spans="1:7" x14ac:dyDescent="0.25">
      <c r="A1358" s="143">
        <v>44618</v>
      </c>
      <c r="B1358" s="144">
        <v>10</v>
      </c>
      <c r="C1358" s="145">
        <v>11396.990599999999</v>
      </c>
      <c r="D1358" s="145">
        <v>91.802599999999998</v>
      </c>
      <c r="E1358" s="145">
        <v>952.31240000000003</v>
      </c>
      <c r="F1358" s="145">
        <v>13732.5715</v>
      </c>
      <c r="G1358" s="146">
        <f t="shared" si="21"/>
        <v>26173.677100000001</v>
      </c>
    </row>
    <row r="1359" spans="1:7" x14ac:dyDescent="0.25">
      <c r="A1359" s="143">
        <v>44618</v>
      </c>
      <c r="B1359" s="144">
        <v>11</v>
      </c>
      <c r="C1359" s="145">
        <v>20799.3249</v>
      </c>
      <c r="D1359" s="145">
        <v>155.2835</v>
      </c>
      <c r="E1359" s="145">
        <v>1431.9229</v>
      </c>
      <c r="F1359" s="145">
        <v>15427.1631</v>
      </c>
      <c r="G1359" s="146">
        <f t="shared" si="21"/>
        <v>37813.6944</v>
      </c>
    </row>
    <row r="1360" spans="1:7" x14ac:dyDescent="0.25">
      <c r="A1360" s="143">
        <v>44618</v>
      </c>
      <c r="B1360" s="144">
        <v>12</v>
      </c>
      <c r="C1360" s="145">
        <v>27152.276699999999</v>
      </c>
      <c r="D1360" s="145">
        <v>195.27940000000001</v>
      </c>
      <c r="E1360" s="145">
        <v>1706.4526000000001</v>
      </c>
      <c r="F1360" s="145">
        <v>16246.0936</v>
      </c>
      <c r="G1360" s="146">
        <f t="shared" si="21"/>
        <v>45300.102299999999</v>
      </c>
    </row>
    <row r="1361" spans="1:7" x14ac:dyDescent="0.25">
      <c r="A1361" s="143">
        <v>44618</v>
      </c>
      <c r="B1361" s="144">
        <v>13</v>
      </c>
      <c r="C1361" s="145">
        <v>30152.923500000001</v>
      </c>
      <c r="D1361" s="145">
        <v>212.62889999999999</v>
      </c>
      <c r="E1361" s="145">
        <v>1834.1581000000001</v>
      </c>
      <c r="F1361" s="145">
        <v>16474.556499999999</v>
      </c>
      <c r="G1361" s="146">
        <f t="shared" si="21"/>
        <v>48674.267</v>
      </c>
    </row>
    <row r="1362" spans="1:7" x14ac:dyDescent="0.25">
      <c r="A1362" s="143">
        <v>44618</v>
      </c>
      <c r="B1362" s="144">
        <v>14</v>
      </c>
      <c r="C1362" s="145">
        <v>30692.738099999999</v>
      </c>
      <c r="D1362" s="145">
        <v>211.28899999999999</v>
      </c>
      <c r="E1362" s="145">
        <v>1845.4170999999999</v>
      </c>
      <c r="F1362" s="145">
        <v>16341.192999999999</v>
      </c>
      <c r="G1362" s="146">
        <f t="shared" si="21"/>
        <v>49090.637199999997</v>
      </c>
    </row>
    <row r="1363" spans="1:7" x14ac:dyDescent="0.25">
      <c r="A1363" s="143">
        <v>44618</v>
      </c>
      <c r="B1363" s="144">
        <v>15</v>
      </c>
      <c r="C1363" s="145">
        <v>28195.6047</v>
      </c>
      <c r="D1363" s="145">
        <v>186.63059999999999</v>
      </c>
      <c r="E1363" s="145">
        <v>1700.6679999999999</v>
      </c>
      <c r="F1363" s="145">
        <v>15737.366</v>
      </c>
      <c r="G1363" s="146">
        <f t="shared" si="21"/>
        <v>45820.2693</v>
      </c>
    </row>
    <row r="1364" spans="1:7" x14ac:dyDescent="0.25">
      <c r="A1364" s="143">
        <v>44618</v>
      </c>
      <c r="B1364" s="144">
        <v>16</v>
      </c>
      <c r="C1364" s="145">
        <v>22779.2127</v>
      </c>
      <c r="D1364" s="145">
        <v>148.4272</v>
      </c>
      <c r="E1364" s="145">
        <v>1486.7073</v>
      </c>
      <c r="F1364" s="145">
        <v>14272.272300000001</v>
      </c>
      <c r="G1364" s="146">
        <f t="shared" si="21"/>
        <v>38686.619500000001</v>
      </c>
    </row>
    <row r="1365" spans="1:7" x14ac:dyDescent="0.25">
      <c r="A1365" s="143">
        <v>44618</v>
      </c>
      <c r="B1365" s="144">
        <v>17</v>
      </c>
      <c r="C1365" s="145">
        <v>12717.2673</v>
      </c>
      <c r="D1365" s="145">
        <v>78.846199999999996</v>
      </c>
      <c r="E1365" s="145">
        <v>947.43050000000005</v>
      </c>
      <c r="F1365" s="145">
        <v>11682.02</v>
      </c>
      <c r="G1365" s="146">
        <f t="shared" si="21"/>
        <v>25425.563999999998</v>
      </c>
    </row>
    <row r="1366" spans="1:7" x14ac:dyDescent="0.25">
      <c r="A1366" s="143">
        <v>44618</v>
      </c>
      <c r="B1366" s="144">
        <v>18</v>
      </c>
      <c r="C1366" s="145">
        <v>3141.4612999999999</v>
      </c>
      <c r="D1366" s="145">
        <v>19.1511</v>
      </c>
      <c r="E1366" s="145">
        <v>352.2697</v>
      </c>
      <c r="F1366" s="145">
        <v>6493.6396000000004</v>
      </c>
      <c r="G1366" s="146">
        <f t="shared" si="21"/>
        <v>10006.521700000001</v>
      </c>
    </row>
    <row r="1367" spans="1:7" x14ac:dyDescent="0.25">
      <c r="A1367" s="143">
        <v>44618</v>
      </c>
      <c r="B1367" s="144">
        <v>19</v>
      </c>
      <c r="C1367" s="145">
        <v>142.8331</v>
      </c>
      <c r="D1367" s="145">
        <v>0.57330000000000003</v>
      </c>
      <c r="E1367" s="145">
        <v>7.4656000000000002</v>
      </c>
      <c r="F1367" s="145">
        <v>345.86860000000001</v>
      </c>
      <c r="G1367" s="146">
        <f t="shared" si="21"/>
        <v>496.74059999999997</v>
      </c>
    </row>
    <row r="1368" spans="1:7" x14ac:dyDescent="0.25">
      <c r="A1368" s="143">
        <v>44618</v>
      </c>
      <c r="B1368" s="144">
        <v>20</v>
      </c>
      <c r="C1368" s="145">
        <v>109.3451</v>
      </c>
      <c r="D1368" s="145">
        <v>6.1400000000000003E-2</v>
      </c>
      <c r="E1368" s="145">
        <v>0</v>
      </c>
      <c r="F1368" s="145">
        <v>0.18429999999999999</v>
      </c>
      <c r="G1368" s="146">
        <f t="shared" si="21"/>
        <v>109.5908</v>
      </c>
    </row>
    <row r="1369" spans="1:7" x14ac:dyDescent="0.25">
      <c r="A1369" s="143">
        <v>44618</v>
      </c>
      <c r="B1369" s="144">
        <v>21</v>
      </c>
      <c r="C1369" s="145">
        <v>107.79089999999999</v>
      </c>
      <c r="D1369" s="145">
        <v>2.0400000000000001E-2</v>
      </c>
      <c r="E1369" s="145">
        <v>0</v>
      </c>
      <c r="F1369" s="145">
        <v>0.19069999999999901</v>
      </c>
      <c r="G1369" s="146">
        <f t="shared" si="21"/>
        <v>108.00199999999998</v>
      </c>
    </row>
    <row r="1370" spans="1:7" x14ac:dyDescent="0.25">
      <c r="A1370" s="143">
        <v>44618</v>
      </c>
      <c r="B1370" s="144">
        <v>22</v>
      </c>
      <c r="C1370" s="145">
        <v>107.0889</v>
      </c>
      <c r="D1370" s="145">
        <v>4.0800000000000003E-2</v>
      </c>
      <c r="E1370" s="145">
        <v>0</v>
      </c>
      <c r="F1370" s="145">
        <v>0.1913</v>
      </c>
      <c r="G1370" s="146">
        <f t="shared" si="21"/>
        <v>107.321</v>
      </c>
    </row>
    <row r="1371" spans="1:7" x14ac:dyDescent="0.25">
      <c r="A1371" s="143">
        <v>44618</v>
      </c>
      <c r="B1371" s="144">
        <v>23</v>
      </c>
      <c r="C1371" s="145">
        <v>107.5224</v>
      </c>
      <c r="D1371" s="145">
        <v>4.0899999999999999E-2</v>
      </c>
      <c r="E1371" s="145">
        <v>0</v>
      </c>
      <c r="F1371" s="145">
        <v>0.20480000000000001</v>
      </c>
      <c r="G1371" s="146">
        <f t="shared" si="21"/>
        <v>107.7681</v>
      </c>
    </row>
    <row r="1372" spans="1:7" x14ac:dyDescent="0.25">
      <c r="A1372" s="143">
        <v>44618</v>
      </c>
      <c r="B1372" s="144">
        <v>24</v>
      </c>
      <c r="C1372" s="145">
        <v>106.6919</v>
      </c>
      <c r="D1372" s="145">
        <v>4.0899999999999999E-2</v>
      </c>
      <c r="E1372" s="145">
        <v>0</v>
      </c>
      <c r="F1372" s="145">
        <v>2.4299999999999999E-2</v>
      </c>
      <c r="G1372" s="146">
        <f t="shared" si="21"/>
        <v>106.75709999999999</v>
      </c>
    </row>
    <row r="1373" spans="1:7" x14ac:dyDescent="0.25">
      <c r="A1373" s="143">
        <v>44619</v>
      </c>
      <c r="B1373" s="144">
        <v>1</v>
      </c>
      <c r="C1373" s="145">
        <v>3.6869999999999998</v>
      </c>
      <c r="D1373" s="145">
        <v>2.0400000000000001E-2</v>
      </c>
      <c r="E1373" s="145">
        <v>0</v>
      </c>
      <c r="F1373" s="145">
        <v>0.20480000000000001</v>
      </c>
      <c r="G1373" s="146">
        <f t="shared" si="21"/>
        <v>3.9121999999999999</v>
      </c>
    </row>
    <row r="1374" spans="1:7" x14ac:dyDescent="0.25">
      <c r="A1374" s="143">
        <v>44619</v>
      </c>
      <c r="B1374" s="144">
        <v>2</v>
      </c>
      <c r="C1374" s="145">
        <v>3.5630000000000002</v>
      </c>
      <c r="D1374" s="145">
        <v>4.0899999999999999E-2</v>
      </c>
      <c r="E1374" s="145">
        <v>0</v>
      </c>
      <c r="F1374" s="145">
        <v>0.18429999999999999</v>
      </c>
      <c r="G1374" s="146">
        <f t="shared" si="21"/>
        <v>3.7882000000000002</v>
      </c>
    </row>
    <row r="1375" spans="1:7" x14ac:dyDescent="0.25">
      <c r="A1375" s="143">
        <v>44619</v>
      </c>
      <c r="B1375" s="144">
        <v>3</v>
      </c>
      <c r="C1375" s="145">
        <v>5.1120000000000001</v>
      </c>
      <c r="D1375" s="145">
        <v>2.0400000000000001E-2</v>
      </c>
      <c r="E1375" s="145">
        <v>0</v>
      </c>
      <c r="F1375" s="145">
        <v>0.18429999999999999</v>
      </c>
      <c r="G1375" s="146">
        <f t="shared" si="21"/>
        <v>5.3167000000000009</v>
      </c>
    </row>
    <row r="1376" spans="1:7" x14ac:dyDescent="0.25">
      <c r="A1376" s="143">
        <v>44619</v>
      </c>
      <c r="B1376" s="144">
        <v>4</v>
      </c>
      <c r="C1376" s="145">
        <v>6.3754</v>
      </c>
      <c r="D1376" s="145">
        <v>2.0400000000000001E-2</v>
      </c>
      <c r="E1376" s="145">
        <v>0</v>
      </c>
      <c r="F1376" s="145">
        <v>0.20480000000000001</v>
      </c>
      <c r="G1376" s="146">
        <f t="shared" si="21"/>
        <v>6.6006</v>
      </c>
    </row>
    <row r="1377" spans="1:7" x14ac:dyDescent="0.25">
      <c r="A1377" s="143">
        <v>44619</v>
      </c>
      <c r="B1377" s="144">
        <v>5</v>
      </c>
      <c r="C1377" s="145">
        <v>6.4954000000000001</v>
      </c>
      <c r="D1377" s="145">
        <v>2.0400000000000001E-2</v>
      </c>
      <c r="E1377" s="145">
        <v>0</v>
      </c>
      <c r="F1377" s="145">
        <v>0.18429999999999999</v>
      </c>
      <c r="G1377" s="146">
        <f t="shared" si="21"/>
        <v>6.7001000000000008</v>
      </c>
    </row>
    <row r="1378" spans="1:7" x14ac:dyDescent="0.25">
      <c r="A1378" s="143">
        <v>44619</v>
      </c>
      <c r="B1378" s="144">
        <v>6</v>
      </c>
      <c r="C1378" s="145">
        <v>6.4173999999999998</v>
      </c>
      <c r="D1378" s="145">
        <v>0</v>
      </c>
      <c r="E1378" s="145">
        <v>0</v>
      </c>
      <c r="F1378" s="145">
        <v>0.20480000000000001</v>
      </c>
      <c r="G1378" s="146">
        <f t="shared" si="21"/>
        <v>6.6221999999999994</v>
      </c>
    </row>
    <row r="1379" spans="1:7" x14ac:dyDescent="0.25">
      <c r="A1379" s="143">
        <v>44619</v>
      </c>
      <c r="B1379" s="144">
        <v>7</v>
      </c>
      <c r="C1379" s="145">
        <v>5.2873999999999999</v>
      </c>
      <c r="D1379" s="145">
        <v>0</v>
      </c>
      <c r="E1379" s="145">
        <v>6.0000000000000001E-3</v>
      </c>
      <c r="F1379" s="145">
        <v>0.26939999999999997</v>
      </c>
      <c r="G1379" s="146">
        <f t="shared" si="21"/>
        <v>5.5628000000000002</v>
      </c>
    </row>
    <row r="1380" spans="1:7" x14ac:dyDescent="0.25">
      <c r="A1380" s="143">
        <v>44619</v>
      </c>
      <c r="B1380" s="144">
        <v>8</v>
      </c>
      <c r="C1380" s="145">
        <v>27.156099999999999</v>
      </c>
      <c r="D1380" s="145">
        <v>0.23280000000000001</v>
      </c>
      <c r="E1380" s="145">
        <v>8.2227999999999994</v>
      </c>
      <c r="F1380" s="145">
        <v>834.15160000000003</v>
      </c>
      <c r="G1380" s="146">
        <f t="shared" si="21"/>
        <v>869.76330000000007</v>
      </c>
    </row>
    <row r="1381" spans="1:7" x14ac:dyDescent="0.25">
      <c r="A1381" s="143">
        <v>44619</v>
      </c>
      <c r="B1381" s="144">
        <v>9</v>
      </c>
      <c r="C1381" s="145">
        <v>460.29559999999998</v>
      </c>
      <c r="D1381" s="145">
        <v>7.9870999999999999</v>
      </c>
      <c r="E1381" s="145">
        <v>86.289299999999997</v>
      </c>
      <c r="F1381" s="145">
        <v>3131.5663</v>
      </c>
      <c r="G1381" s="146">
        <f t="shared" si="21"/>
        <v>3686.1383000000001</v>
      </c>
    </row>
    <row r="1382" spans="1:7" x14ac:dyDescent="0.25">
      <c r="A1382" s="143">
        <v>44619</v>
      </c>
      <c r="B1382" s="144">
        <v>10</v>
      </c>
      <c r="C1382" s="145">
        <v>2364.1273999999999</v>
      </c>
      <c r="D1382" s="145">
        <v>28.618099999999998</v>
      </c>
      <c r="E1382" s="145">
        <v>320.35410000000002</v>
      </c>
      <c r="F1382" s="145">
        <v>5571.4255999999996</v>
      </c>
      <c r="G1382" s="146">
        <f t="shared" si="21"/>
        <v>8284.5252</v>
      </c>
    </row>
    <row r="1383" spans="1:7" x14ac:dyDescent="0.25">
      <c r="A1383" s="143">
        <v>44619</v>
      </c>
      <c r="B1383" s="144">
        <v>11</v>
      </c>
      <c r="C1383" s="145">
        <v>5509.9057000000003</v>
      </c>
      <c r="D1383" s="145">
        <v>49.21</v>
      </c>
      <c r="E1383" s="145">
        <v>485.35050000000001</v>
      </c>
      <c r="F1383" s="145">
        <v>7395.5810000000001</v>
      </c>
      <c r="G1383" s="146">
        <f t="shared" si="21"/>
        <v>13440.047200000001</v>
      </c>
    </row>
    <row r="1384" spans="1:7" x14ac:dyDescent="0.25">
      <c r="A1384" s="143">
        <v>44619</v>
      </c>
      <c r="B1384" s="144">
        <v>12</v>
      </c>
      <c r="C1384" s="145">
        <v>8905.3089999999993</v>
      </c>
      <c r="D1384" s="145">
        <v>69.605400000000003</v>
      </c>
      <c r="E1384" s="145">
        <v>663.12639999999999</v>
      </c>
      <c r="F1384" s="145">
        <v>8920.3850999999995</v>
      </c>
      <c r="G1384" s="146">
        <f t="shared" si="21"/>
        <v>18558.425899999998</v>
      </c>
    </row>
    <row r="1385" spans="1:7" x14ac:dyDescent="0.25">
      <c r="A1385" s="143">
        <v>44619</v>
      </c>
      <c r="B1385" s="144">
        <v>13</v>
      </c>
      <c r="C1385" s="145">
        <v>19442.135200000001</v>
      </c>
      <c r="D1385" s="145">
        <v>137.99690000000001</v>
      </c>
      <c r="E1385" s="145">
        <v>1173.0933</v>
      </c>
      <c r="F1385" s="145">
        <v>10703.689200000001</v>
      </c>
      <c r="G1385" s="146">
        <f t="shared" si="21"/>
        <v>31456.9146</v>
      </c>
    </row>
    <row r="1386" spans="1:7" x14ac:dyDescent="0.25">
      <c r="A1386" s="143">
        <v>44619</v>
      </c>
      <c r="B1386" s="144">
        <v>14</v>
      </c>
      <c r="C1386" s="145">
        <v>24326.258099999999</v>
      </c>
      <c r="D1386" s="145">
        <v>159.2253</v>
      </c>
      <c r="E1386" s="145">
        <v>1489.1559</v>
      </c>
      <c r="F1386" s="145">
        <v>12065.881299999999</v>
      </c>
      <c r="G1386" s="146">
        <f t="shared" si="21"/>
        <v>38040.520599999996</v>
      </c>
    </row>
    <row r="1387" spans="1:7" x14ac:dyDescent="0.25">
      <c r="A1387" s="143">
        <v>44619</v>
      </c>
      <c r="B1387" s="144">
        <v>15</v>
      </c>
      <c r="C1387" s="145">
        <v>25207.514599999999</v>
      </c>
      <c r="D1387" s="145">
        <v>158.73169999999999</v>
      </c>
      <c r="E1387" s="145">
        <v>1699.0942</v>
      </c>
      <c r="F1387" s="145">
        <v>14480.4054</v>
      </c>
      <c r="G1387" s="146">
        <f t="shared" si="21"/>
        <v>41545.745899999994</v>
      </c>
    </row>
    <row r="1388" spans="1:7" x14ac:dyDescent="0.25">
      <c r="A1388" s="143">
        <v>44619</v>
      </c>
      <c r="B1388" s="144">
        <v>16</v>
      </c>
      <c r="C1388" s="145">
        <v>16964.373299999999</v>
      </c>
      <c r="D1388" s="145">
        <v>108.9812</v>
      </c>
      <c r="E1388" s="145">
        <v>1281.3433</v>
      </c>
      <c r="F1388" s="145">
        <v>13396.1314</v>
      </c>
      <c r="G1388" s="146">
        <f t="shared" si="21"/>
        <v>31750.8292</v>
      </c>
    </row>
    <row r="1389" spans="1:7" x14ac:dyDescent="0.25">
      <c r="A1389" s="143">
        <v>44619</v>
      </c>
      <c r="B1389" s="144">
        <v>17</v>
      </c>
      <c r="C1389" s="145">
        <v>7476.8471</v>
      </c>
      <c r="D1389" s="145">
        <v>55.528799999999997</v>
      </c>
      <c r="E1389" s="145">
        <v>836.37570000000005</v>
      </c>
      <c r="F1389" s="145">
        <v>11137.32</v>
      </c>
      <c r="G1389" s="146">
        <f t="shared" si="21"/>
        <v>19506.071599999999</v>
      </c>
    </row>
    <row r="1390" spans="1:7" x14ac:dyDescent="0.25">
      <c r="A1390" s="143">
        <v>44619</v>
      </c>
      <c r="B1390" s="144">
        <v>18</v>
      </c>
      <c r="C1390" s="145">
        <v>922.95899999999995</v>
      </c>
      <c r="D1390" s="145">
        <v>7.3291000000000004</v>
      </c>
      <c r="E1390" s="145">
        <v>331.42149999999998</v>
      </c>
      <c r="F1390" s="145">
        <v>6253.9322000000002</v>
      </c>
      <c r="G1390" s="146">
        <f t="shared" si="21"/>
        <v>7515.6418000000003</v>
      </c>
    </row>
    <row r="1391" spans="1:7" x14ac:dyDescent="0.25">
      <c r="A1391" s="143">
        <v>44619</v>
      </c>
      <c r="B1391" s="144">
        <v>19</v>
      </c>
      <c r="C1391" s="145">
        <v>9.6335999999999995</v>
      </c>
      <c r="D1391" s="145">
        <v>0.1484</v>
      </c>
      <c r="E1391" s="145">
        <v>12.768599999999999</v>
      </c>
      <c r="F1391" s="145">
        <v>427.96269999999998</v>
      </c>
      <c r="G1391" s="146">
        <f t="shared" si="21"/>
        <v>450.51329999999996</v>
      </c>
    </row>
    <row r="1392" spans="1:7" x14ac:dyDescent="0.25">
      <c r="A1392" s="143">
        <v>44619</v>
      </c>
      <c r="B1392" s="144">
        <v>20</v>
      </c>
      <c r="C1392" s="145">
        <v>4.7538</v>
      </c>
      <c r="D1392" s="145">
        <v>2.0400000000000001E-2</v>
      </c>
      <c r="E1392" s="145">
        <v>6.0000000000000001E-3</v>
      </c>
      <c r="F1392" s="145">
        <v>2.4299999999999999E-2</v>
      </c>
      <c r="G1392" s="146">
        <f t="shared" si="21"/>
        <v>4.8045000000000009</v>
      </c>
    </row>
    <row r="1393" spans="1:7" x14ac:dyDescent="0.25">
      <c r="A1393" s="143">
        <v>44619</v>
      </c>
      <c r="B1393" s="144">
        <v>21</v>
      </c>
      <c r="C1393" s="145">
        <v>6.0207999999999897</v>
      </c>
      <c r="D1393" s="145">
        <v>0</v>
      </c>
      <c r="E1393" s="145">
        <v>0</v>
      </c>
      <c r="F1393" s="145">
        <v>0.18429999999999999</v>
      </c>
      <c r="G1393" s="146">
        <f t="shared" si="21"/>
        <v>6.2050999999999901</v>
      </c>
    </row>
    <row r="1394" spans="1:7" x14ac:dyDescent="0.25">
      <c r="A1394" s="143">
        <v>44619</v>
      </c>
      <c r="B1394" s="144">
        <v>22</v>
      </c>
      <c r="C1394" s="145">
        <v>5.9378000000000002</v>
      </c>
      <c r="D1394" s="145">
        <v>0</v>
      </c>
      <c r="E1394" s="145">
        <v>0</v>
      </c>
      <c r="F1394" s="145">
        <v>0.18429999999999999</v>
      </c>
      <c r="G1394" s="146">
        <f t="shared" si="21"/>
        <v>6.1221000000000005</v>
      </c>
    </row>
    <row r="1395" spans="1:7" x14ac:dyDescent="0.25">
      <c r="A1395" s="143">
        <v>44619</v>
      </c>
      <c r="B1395" s="144">
        <v>23</v>
      </c>
      <c r="C1395" s="145">
        <v>3.7298</v>
      </c>
      <c r="D1395" s="145">
        <v>0</v>
      </c>
      <c r="E1395" s="145">
        <v>0</v>
      </c>
      <c r="F1395" s="145">
        <v>0.18429999999999999</v>
      </c>
      <c r="G1395" s="146">
        <f t="shared" si="21"/>
        <v>3.9140999999999999</v>
      </c>
    </row>
    <row r="1396" spans="1:7" x14ac:dyDescent="0.25">
      <c r="A1396" s="143">
        <v>44619</v>
      </c>
      <c r="B1396" s="144">
        <v>24</v>
      </c>
      <c r="C1396" s="145">
        <v>4.2417999999999996</v>
      </c>
      <c r="D1396" s="145">
        <v>2.0400000000000001E-2</v>
      </c>
      <c r="E1396" s="145">
        <v>0</v>
      </c>
      <c r="F1396" s="145">
        <v>0.20480000000000001</v>
      </c>
      <c r="G1396" s="146">
        <f t="shared" si="21"/>
        <v>4.4669999999999996</v>
      </c>
    </row>
    <row r="1397" spans="1:7" x14ac:dyDescent="0.25">
      <c r="A1397" s="143">
        <v>44620</v>
      </c>
      <c r="B1397" s="144">
        <v>1</v>
      </c>
      <c r="C1397" s="145">
        <v>5.1847000000000003</v>
      </c>
      <c r="D1397" s="145">
        <v>0</v>
      </c>
      <c r="E1397" s="145">
        <v>0</v>
      </c>
      <c r="F1397" s="145">
        <v>0.57699999999999996</v>
      </c>
      <c r="G1397" s="146">
        <f t="shared" si="21"/>
        <v>5.7617000000000003</v>
      </c>
    </row>
    <row r="1398" spans="1:7" x14ac:dyDescent="0.25">
      <c r="A1398" s="143">
        <v>44620</v>
      </c>
      <c r="B1398" s="144">
        <v>2</v>
      </c>
      <c r="C1398" s="145">
        <v>6.3666999999999998</v>
      </c>
      <c r="D1398" s="145">
        <v>0</v>
      </c>
      <c r="E1398" s="145">
        <v>0</v>
      </c>
      <c r="F1398" s="145">
        <v>0.59750000000000003</v>
      </c>
      <c r="G1398" s="146">
        <f t="shared" si="21"/>
        <v>6.9641999999999999</v>
      </c>
    </row>
    <row r="1399" spans="1:7" x14ac:dyDescent="0.25">
      <c r="A1399" s="143">
        <v>44620</v>
      </c>
      <c r="B1399" s="144">
        <v>3</v>
      </c>
      <c r="C1399" s="145">
        <v>7.4546999999999999</v>
      </c>
      <c r="D1399" s="145">
        <v>2.0400000000000001E-2</v>
      </c>
      <c r="E1399" s="145">
        <v>0</v>
      </c>
      <c r="F1399" s="145">
        <v>0.20480000000000001</v>
      </c>
      <c r="G1399" s="146">
        <f t="shared" si="21"/>
        <v>7.6798999999999999</v>
      </c>
    </row>
    <row r="1400" spans="1:7" x14ac:dyDescent="0.25">
      <c r="A1400" s="143">
        <v>44620</v>
      </c>
      <c r="B1400" s="144">
        <v>4</v>
      </c>
      <c r="C1400" s="145">
        <v>3.5047999999999999</v>
      </c>
      <c r="D1400" s="145">
        <v>0</v>
      </c>
      <c r="E1400" s="145">
        <v>0</v>
      </c>
      <c r="F1400" s="145">
        <v>0.18429999999999999</v>
      </c>
      <c r="G1400" s="146">
        <f t="shared" si="21"/>
        <v>3.6890999999999998</v>
      </c>
    </row>
    <row r="1401" spans="1:7" x14ac:dyDescent="0.25">
      <c r="A1401" s="143">
        <v>44620</v>
      </c>
      <c r="B1401" s="144">
        <v>5</v>
      </c>
      <c r="C1401" s="145">
        <v>2.7018</v>
      </c>
      <c r="D1401" s="145">
        <v>2.0400000000000001E-2</v>
      </c>
      <c r="E1401" s="145">
        <v>0</v>
      </c>
      <c r="F1401" s="145">
        <v>0.18429999999999999</v>
      </c>
      <c r="G1401" s="146">
        <f t="shared" si="21"/>
        <v>2.9064999999999999</v>
      </c>
    </row>
    <row r="1402" spans="1:7" x14ac:dyDescent="0.25">
      <c r="A1402" s="143">
        <v>44620</v>
      </c>
      <c r="B1402" s="144">
        <v>6</v>
      </c>
      <c r="C1402" s="145">
        <v>3.1048</v>
      </c>
      <c r="D1402" s="145">
        <v>2.0400000000000001E-2</v>
      </c>
      <c r="E1402" s="145">
        <v>0</v>
      </c>
      <c r="F1402" s="145">
        <v>0.20480000000000001</v>
      </c>
      <c r="G1402" s="146">
        <f t="shared" si="21"/>
        <v>3.33</v>
      </c>
    </row>
    <row r="1403" spans="1:7" x14ac:dyDescent="0.25">
      <c r="A1403" s="143">
        <v>44620</v>
      </c>
      <c r="B1403" s="144">
        <v>7</v>
      </c>
      <c r="C1403" s="145">
        <v>2.80479999999999</v>
      </c>
      <c r="D1403" s="145">
        <v>0</v>
      </c>
      <c r="E1403" s="145">
        <v>6.0000000000000001E-3</v>
      </c>
      <c r="F1403" s="145">
        <v>0.22520000000000001</v>
      </c>
      <c r="G1403" s="146">
        <f t="shared" si="21"/>
        <v>3.0359999999999898</v>
      </c>
    </row>
    <row r="1404" spans="1:7" x14ac:dyDescent="0.25">
      <c r="A1404" s="143">
        <v>44620</v>
      </c>
      <c r="B1404" s="144">
        <v>8</v>
      </c>
      <c r="C1404" s="145">
        <v>56.787799999999997</v>
      </c>
      <c r="D1404" s="145">
        <v>0.21240000000000001</v>
      </c>
      <c r="E1404" s="145">
        <v>22.3401</v>
      </c>
      <c r="F1404" s="145">
        <v>1234.2258999999999</v>
      </c>
      <c r="G1404" s="146">
        <f t="shared" si="21"/>
        <v>1313.5662</v>
      </c>
    </row>
    <row r="1405" spans="1:7" x14ac:dyDescent="0.25">
      <c r="A1405" s="143">
        <v>44620</v>
      </c>
      <c r="B1405" s="144">
        <v>9</v>
      </c>
      <c r="C1405" s="145">
        <v>1691.0299</v>
      </c>
      <c r="D1405" s="145">
        <v>10.723599999999999</v>
      </c>
      <c r="E1405" s="145">
        <v>304.7038</v>
      </c>
      <c r="F1405" s="145">
        <v>6273.8337000000001</v>
      </c>
      <c r="G1405" s="146">
        <f t="shared" si="21"/>
        <v>8280.2910000000011</v>
      </c>
    </row>
    <row r="1406" spans="1:7" x14ac:dyDescent="0.25">
      <c r="A1406" s="143">
        <v>44620</v>
      </c>
      <c r="B1406" s="144">
        <v>10</v>
      </c>
      <c r="C1406" s="145">
        <v>5719.4525000000003</v>
      </c>
      <c r="D1406" s="145">
        <v>41.624600000000001</v>
      </c>
      <c r="E1406" s="145">
        <v>632.36689999999999</v>
      </c>
      <c r="F1406" s="145">
        <v>11038.8367</v>
      </c>
      <c r="G1406" s="146">
        <f t="shared" si="21"/>
        <v>17432.280699999999</v>
      </c>
    </row>
    <row r="1407" spans="1:7" x14ac:dyDescent="0.25">
      <c r="A1407" s="143">
        <v>44620</v>
      </c>
      <c r="B1407" s="144">
        <v>11</v>
      </c>
      <c r="C1407" s="145">
        <v>13854.092000000001</v>
      </c>
      <c r="D1407" s="145">
        <v>81.701700000000002</v>
      </c>
      <c r="E1407" s="145">
        <v>1044.9581000000001</v>
      </c>
      <c r="F1407" s="145">
        <v>14626.0743</v>
      </c>
      <c r="G1407" s="146">
        <f t="shared" si="21"/>
        <v>29606.826099999998</v>
      </c>
    </row>
    <row r="1408" spans="1:7" x14ac:dyDescent="0.25">
      <c r="A1408" s="143">
        <v>44620</v>
      </c>
      <c r="B1408" s="144">
        <v>12</v>
      </c>
      <c r="C1408" s="145">
        <v>14935.2251</v>
      </c>
      <c r="D1408" s="145">
        <v>95.050799999999995</v>
      </c>
      <c r="E1408" s="145">
        <v>1205.7762</v>
      </c>
      <c r="F1408" s="145">
        <v>15239.8495</v>
      </c>
      <c r="G1408" s="146">
        <f t="shared" si="21"/>
        <v>31475.901600000001</v>
      </c>
    </row>
    <row r="1409" spans="1:7" x14ac:dyDescent="0.25">
      <c r="A1409" s="143">
        <v>44620</v>
      </c>
      <c r="B1409" s="144">
        <v>13</v>
      </c>
      <c r="C1409" s="145">
        <v>15522.819</v>
      </c>
      <c r="D1409" s="145">
        <v>107.89619999999999</v>
      </c>
      <c r="E1409" s="145">
        <v>1270.5078000000001</v>
      </c>
      <c r="F1409" s="145">
        <v>15058.740299999999</v>
      </c>
      <c r="G1409" s="146">
        <f t="shared" si="21"/>
        <v>31959.963299999996</v>
      </c>
    </row>
    <row r="1410" spans="1:7" x14ac:dyDescent="0.25">
      <c r="A1410" s="143">
        <v>44620</v>
      </c>
      <c r="B1410" s="144">
        <v>14</v>
      </c>
      <c r="C1410" s="145">
        <v>18027.907299999999</v>
      </c>
      <c r="D1410" s="145">
        <v>107.1373</v>
      </c>
      <c r="E1410" s="145">
        <v>1276.4259999999999</v>
      </c>
      <c r="F1410" s="145">
        <v>14646.628699999999</v>
      </c>
      <c r="G1410" s="146">
        <f t="shared" si="21"/>
        <v>34058.099299999994</v>
      </c>
    </row>
    <row r="1411" spans="1:7" x14ac:dyDescent="0.25">
      <c r="A1411" s="143">
        <v>44620</v>
      </c>
      <c r="B1411" s="144">
        <v>15</v>
      </c>
      <c r="C1411" s="145">
        <v>10965.6332</v>
      </c>
      <c r="D1411" s="145">
        <v>72.112099999999998</v>
      </c>
      <c r="E1411" s="145">
        <v>952.89639999999997</v>
      </c>
      <c r="F1411" s="145">
        <v>12962.9717</v>
      </c>
      <c r="G1411" s="146">
        <f t="shared" si="21"/>
        <v>24953.613400000002</v>
      </c>
    </row>
    <row r="1412" spans="1:7" x14ac:dyDescent="0.25">
      <c r="A1412" s="143">
        <v>44620</v>
      </c>
      <c r="B1412" s="144">
        <v>16</v>
      </c>
      <c r="C1412" s="145">
        <v>8235.8701000000001</v>
      </c>
      <c r="D1412" s="145">
        <v>53.149000000000001</v>
      </c>
      <c r="E1412" s="145">
        <v>726.11770000000001</v>
      </c>
      <c r="F1412" s="145">
        <v>10213.682199999999</v>
      </c>
      <c r="G1412" s="146">
        <f t="shared" si="21"/>
        <v>19228.819</v>
      </c>
    </row>
    <row r="1413" spans="1:7" x14ac:dyDescent="0.25">
      <c r="A1413" s="143">
        <v>44620</v>
      </c>
      <c r="B1413" s="144">
        <v>17</v>
      </c>
      <c r="C1413" s="145">
        <v>3070.5506</v>
      </c>
      <c r="D1413" s="145">
        <v>27.214700000000001</v>
      </c>
      <c r="E1413" s="145">
        <v>278.97239999999999</v>
      </c>
      <c r="F1413" s="145">
        <v>4884.7406000000001</v>
      </c>
      <c r="G1413" s="146">
        <f t="shared" si="21"/>
        <v>8261.4783000000007</v>
      </c>
    </row>
    <row r="1414" spans="1:7" x14ac:dyDescent="0.25">
      <c r="A1414" s="143">
        <v>44620</v>
      </c>
      <c r="B1414" s="144">
        <v>18</v>
      </c>
      <c r="C1414" s="145">
        <v>410.07069999999999</v>
      </c>
      <c r="D1414" s="145">
        <v>5.2333999999999996</v>
      </c>
      <c r="E1414" s="145">
        <v>81.355000000000004</v>
      </c>
      <c r="F1414" s="145">
        <v>2000.1049</v>
      </c>
      <c r="G1414" s="146">
        <f t="shared" ref="G1414:G1477" si="22">+SUM(C1414:F1414)</f>
        <v>2496.7640000000001</v>
      </c>
    </row>
    <row r="1415" spans="1:7" x14ac:dyDescent="0.25">
      <c r="A1415" s="143">
        <v>44620</v>
      </c>
      <c r="B1415" s="144">
        <v>19</v>
      </c>
      <c r="C1415" s="145">
        <v>31.439599999999999</v>
      </c>
      <c r="D1415" s="145">
        <v>0.74419999999999997</v>
      </c>
      <c r="E1415" s="145">
        <v>1.2323999999999999</v>
      </c>
      <c r="F1415" s="145">
        <v>106.322</v>
      </c>
      <c r="G1415" s="146">
        <f t="shared" si="22"/>
        <v>139.73820000000001</v>
      </c>
    </row>
    <row r="1416" spans="1:7" x14ac:dyDescent="0.25">
      <c r="A1416" s="143">
        <v>44620</v>
      </c>
      <c r="B1416" s="144">
        <v>20</v>
      </c>
      <c r="C1416" s="145">
        <v>21.785499999999999</v>
      </c>
      <c r="D1416" s="145">
        <v>0.59560000000000002</v>
      </c>
      <c r="E1416" s="145">
        <v>0</v>
      </c>
      <c r="F1416" s="145">
        <v>0.59750000000000003</v>
      </c>
      <c r="G1416" s="146">
        <f t="shared" si="22"/>
        <v>22.9786</v>
      </c>
    </row>
    <row r="1417" spans="1:7" x14ac:dyDescent="0.25">
      <c r="A1417" s="143">
        <v>44620</v>
      </c>
      <c r="B1417" s="144">
        <v>21</v>
      </c>
      <c r="C1417" s="145">
        <v>21.7285</v>
      </c>
      <c r="D1417" s="145">
        <v>0.57520000000000004</v>
      </c>
      <c r="E1417" s="145">
        <v>0</v>
      </c>
      <c r="F1417" s="145">
        <v>0.59750000000000003</v>
      </c>
      <c r="G1417" s="146">
        <f t="shared" si="22"/>
        <v>22.901199999999999</v>
      </c>
    </row>
    <row r="1418" spans="1:7" x14ac:dyDescent="0.25">
      <c r="A1418" s="143">
        <v>44620</v>
      </c>
      <c r="B1418" s="144">
        <v>22</v>
      </c>
      <c r="C1418" s="145">
        <v>20.9008</v>
      </c>
      <c r="D1418" s="145">
        <v>0.59689999999999999</v>
      </c>
      <c r="E1418" s="145">
        <v>0</v>
      </c>
      <c r="F1418" s="145">
        <v>0.57699999999999996</v>
      </c>
      <c r="G1418" s="146">
        <f t="shared" si="22"/>
        <v>22.0747</v>
      </c>
    </row>
    <row r="1419" spans="1:7" x14ac:dyDescent="0.25">
      <c r="A1419" s="143">
        <v>44620</v>
      </c>
      <c r="B1419" s="144">
        <v>23</v>
      </c>
      <c r="C1419" s="145">
        <v>21.772500000000001</v>
      </c>
      <c r="D1419" s="145">
        <v>0.55469999999999997</v>
      </c>
      <c r="E1419" s="145">
        <v>0</v>
      </c>
      <c r="F1419" s="145">
        <v>0.59750000000000003</v>
      </c>
      <c r="G1419" s="146">
        <f t="shared" si="22"/>
        <v>22.924700000000001</v>
      </c>
    </row>
    <row r="1420" spans="1:7" x14ac:dyDescent="0.25">
      <c r="A1420" s="143">
        <v>44620</v>
      </c>
      <c r="B1420" s="144">
        <v>24</v>
      </c>
      <c r="C1420" s="145">
        <v>21.9815</v>
      </c>
      <c r="D1420" s="145">
        <v>0.55459999999999998</v>
      </c>
      <c r="E1420" s="145">
        <v>0</v>
      </c>
      <c r="F1420" s="145">
        <v>0.59750000000000003</v>
      </c>
      <c r="G1420" s="146">
        <f t="shared" si="22"/>
        <v>23.133600000000001</v>
      </c>
    </row>
    <row r="1421" spans="1:7" x14ac:dyDescent="0.25">
      <c r="A1421" s="143">
        <v>44621</v>
      </c>
      <c r="B1421" s="144">
        <v>1</v>
      </c>
      <c r="C1421" s="145">
        <v>4.4246999999999996</v>
      </c>
      <c r="D1421" s="145">
        <v>3.3E-3</v>
      </c>
      <c r="E1421" s="145">
        <v>0</v>
      </c>
      <c r="F1421" s="145">
        <v>0.20480000000000001</v>
      </c>
      <c r="G1421" s="146">
        <f t="shared" si="22"/>
        <v>4.6327999999999996</v>
      </c>
    </row>
    <row r="1422" spans="1:7" x14ac:dyDescent="0.25">
      <c r="A1422" s="143">
        <v>44621</v>
      </c>
      <c r="B1422" s="144">
        <v>2</v>
      </c>
      <c r="C1422" s="145">
        <v>4.2647000000000004</v>
      </c>
      <c r="D1422" s="145">
        <v>2.3699999999999999E-2</v>
      </c>
      <c r="E1422" s="145">
        <v>0</v>
      </c>
      <c r="F1422" s="145">
        <v>0.18429999999999999</v>
      </c>
      <c r="G1422" s="146">
        <f t="shared" si="22"/>
        <v>4.4727000000000006</v>
      </c>
    </row>
    <row r="1423" spans="1:7" x14ac:dyDescent="0.25">
      <c r="A1423" s="143">
        <v>44621</v>
      </c>
      <c r="B1423" s="144">
        <v>3</v>
      </c>
      <c r="C1423" s="145">
        <v>4.1886999999999999</v>
      </c>
      <c r="D1423" s="145">
        <v>4.41E-2</v>
      </c>
      <c r="E1423" s="145">
        <v>0</v>
      </c>
      <c r="F1423" s="145">
        <v>0.18429999999999999</v>
      </c>
      <c r="G1423" s="146">
        <f t="shared" si="22"/>
        <v>4.4171000000000005</v>
      </c>
    </row>
    <row r="1424" spans="1:7" x14ac:dyDescent="0.25">
      <c r="A1424" s="143">
        <v>44621</v>
      </c>
      <c r="B1424" s="144">
        <v>4</v>
      </c>
      <c r="C1424" s="145">
        <v>2.8696000000000002</v>
      </c>
      <c r="D1424" s="145">
        <v>0</v>
      </c>
      <c r="E1424" s="145">
        <v>0</v>
      </c>
      <c r="F1424" s="145">
        <v>1.9901</v>
      </c>
      <c r="G1424" s="146">
        <f t="shared" si="22"/>
        <v>4.8597000000000001</v>
      </c>
    </row>
    <row r="1425" spans="1:7" x14ac:dyDescent="0.25">
      <c r="A1425" s="143">
        <v>44621</v>
      </c>
      <c r="B1425" s="144">
        <v>5</v>
      </c>
      <c r="C1425" s="145">
        <v>3.1356000000000002</v>
      </c>
      <c r="D1425" s="145">
        <v>2.0400000000000001E-2</v>
      </c>
      <c r="E1425" s="145">
        <v>1.1599999999999999E-2</v>
      </c>
      <c r="F1425" s="145">
        <v>2.0169999999999999</v>
      </c>
      <c r="G1425" s="146">
        <f t="shared" si="22"/>
        <v>5.1845999999999997</v>
      </c>
    </row>
    <row r="1426" spans="1:7" x14ac:dyDescent="0.25">
      <c r="A1426" s="143">
        <v>44621</v>
      </c>
      <c r="B1426" s="144">
        <v>6</v>
      </c>
      <c r="C1426" s="145">
        <v>2.8938000000000001</v>
      </c>
      <c r="D1426" s="145">
        <v>6.7400000000000002E-2</v>
      </c>
      <c r="E1426" s="145">
        <v>0</v>
      </c>
      <c r="F1426" s="145">
        <v>1.9901</v>
      </c>
      <c r="G1426" s="146">
        <f t="shared" si="22"/>
        <v>4.9512999999999998</v>
      </c>
    </row>
    <row r="1427" spans="1:7" x14ac:dyDescent="0.25">
      <c r="A1427" s="143">
        <v>44621</v>
      </c>
      <c r="B1427" s="144">
        <v>7</v>
      </c>
      <c r="C1427" s="145">
        <v>3.7305999999999999</v>
      </c>
      <c r="D1427" s="145">
        <v>0</v>
      </c>
      <c r="E1427" s="145">
        <v>6.0000000000000001E-3</v>
      </c>
      <c r="F1427" s="145">
        <v>1.871</v>
      </c>
      <c r="G1427" s="146">
        <f t="shared" si="22"/>
        <v>5.6075999999999997</v>
      </c>
    </row>
    <row r="1428" spans="1:7" x14ac:dyDescent="0.25">
      <c r="A1428" s="143">
        <v>44621</v>
      </c>
      <c r="B1428" s="144">
        <v>8</v>
      </c>
      <c r="C1428" s="145">
        <v>40.343499999999999</v>
      </c>
      <c r="D1428" s="145">
        <v>0.192</v>
      </c>
      <c r="E1428" s="145">
        <v>9.8782999999999994</v>
      </c>
      <c r="F1428" s="145">
        <v>783.76760000000002</v>
      </c>
      <c r="G1428" s="146">
        <f t="shared" si="22"/>
        <v>834.18140000000005</v>
      </c>
    </row>
    <row r="1429" spans="1:7" x14ac:dyDescent="0.25">
      <c r="A1429" s="143">
        <v>44621</v>
      </c>
      <c r="B1429" s="144">
        <v>9</v>
      </c>
      <c r="C1429" s="145">
        <v>749.33810000000005</v>
      </c>
      <c r="D1429" s="145">
        <v>4.3288000000000002</v>
      </c>
      <c r="E1429" s="145">
        <v>237.62010000000001</v>
      </c>
      <c r="F1429" s="145">
        <v>4833.8031000000001</v>
      </c>
      <c r="G1429" s="146">
        <f t="shared" si="22"/>
        <v>5825.0901000000003</v>
      </c>
    </row>
    <row r="1430" spans="1:7" x14ac:dyDescent="0.25">
      <c r="A1430" s="143">
        <v>44621</v>
      </c>
      <c r="B1430" s="144">
        <v>10</v>
      </c>
      <c r="C1430" s="145">
        <v>3338.8488000000002</v>
      </c>
      <c r="D1430" s="145">
        <v>22.671399999999998</v>
      </c>
      <c r="E1430" s="145">
        <v>652.63099999999997</v>
      </c>
      <c r="F1430" s="145">
        <v>10893.3631</v>
      </c>
      <c r="G1430" s="146">
        <f t="shared" si="22"/>
        <v>14907.514300000001</v>
      </c>
    </row>
    <row r="1431" spans="1:7" x14ac:dyDescent="0.25">
      <c r="A1431" s="143">
        <v>44621</v>
      </c>
      <c r="B1431" s="144">
        <v>11</v>
      </c>
      <c r="C1431" s="145">
        <v>6116.2893000000004</v>
      </c>
      <c r="D1431" s="145">
        <v>49.086599999999997</v>
      </c>
      <c r="E1431" s="145">
        <v>709.34299999999996</v>
      </c>
      <c r="F1431" s="145">
        <v>12781.5062</v>
      </c>
      <c r="G1431" s="146">
        <f t="shared" si="22"/>
        <v>19656.2251</v>
      </c>
    </row>
    <row r="1432" spans="1:7" x14ac:dyDescent="0.25">
      <c r="A1432" s="143">
        <v>44621</v>
      </c>
      <c r="B1432" s="144">
        <v>12</v>
      </c>
      <c r="C1432" s="145">
        <v>9765.4791000000005</v>
      </c>
      <c r="D1432" s="145">
        <v>68.195499999999996</v>
      </c>
      <c r="E1432" s="145">
        <v>922.02469999999903</v>
      </c>
      <c r="F1432" s="145">
        <v>13247.834800000001</v>
      </c>
      <c r="G1432" s="146">
        <f t="shared" si="22"/>
        <v>24003.534100000001</v>
      </c>
    </row>
    <row r="1433" spans="1:7" x14ac:dyDescent="0.25">
      <c r="A1433" s="143">
        <v>44621</v>
      </c>
      <c r="B1433" s="144">
        <v>13</v>
      </c>
      <c r="C1433" s="145">
        <v>13372.2381</v>
      </c>
      <c r="D1433" s="145">
        <v>86.079399999999893</v>
      </c>
      <c r="E1433" s="145">
        <v>1035.22</v>
      </c>
      <c r="F1433" s="145">
        <v>13462.552</v>
      </c>
      <c r="G1433" s="146">
        <f t="shared" si="22"/>
        <v>27956.089500000002</v>
      </c>
    </row>
    <row r="1434" spans="1:7" x14ac:dyDescent="0.25">
      <c r="A1434" s="143">
        <v>44621</v>
      </c>
      <c r="B1434" s="144">
        <v>14</v>
      </c>
      <c r="C1434" s="145">
        <v>17616.8858</v>
      </c>
      <c r="D1434" s="145">
        <v>99.735900000000001</v>
      </c>
      <c r="E1434" s="145">
        <v>1023.6713999999999</v>
      </c>
      <c r="F1434" s="145">
        <v>11903.6572</v>
      </c>
      <c r="G1434" s="146">
        <f t="shared" si="22"/>
        <v>30643.950299999997</v>
      </c>
    </row>
    <row r="1435" spans="1:7" x14ac:dyDescent="0.25">
      <c r="A1435" s="143">
        <v>44621</v>
      </c>
      <c r="B1435" s="144">
        <v>15</v>
      </c>
      <c r="C1435" s="145">
        <v>16332.363300000001</v>
      </c>
      <c r="D1435" s="145">
        <v>96.000600000000006</v>
      </c>
      <c r="E1435" s="145">
        <v>867.572</v>
      </c>
      <c r="F1435" s="145">
        <v>10629.108</v>
      </c>
      <c r="G1435" s="146">
        <f t="shared" si="22"/>
        <v>27925.043900000001</v>
      </c>
    </row>
    <row r="1436" spans="1:7" x14ac:dyDescent="0.25">
      <c r="A1436" s="143">
        <v>44621</v>
      </c>
      <c r="B1436" s="144">
        <v>16</v>
      </c>
      <c r="C1436" s="145">
        <v>10445.822099999999</v>
      </c>
      <c r="D1436" s="145">
        <v>61.841799999999999</v>
      </c>
      <c r="E1436" s="145">
        <v>680.61630000000002</v>
      </c>
      <c r="F1436" s="145">
        <v>8571.7409000000007</v>
      </c>
      <c r="G1436" s="146">
        <f t="shared" si="22"/>
        <v>19760.021099999998</v>
      </c>
    </row>
    <row r="1437" spans="1:7" x14ac:dyDescent="0.25">
      <c r="A1437" s="143">
        <v>44621</v>
      </c>
      <c r="B1437" s="144">
        <v>17</v>
      </c>
      <c r="C1437" s="145">
        <v>3194.6062999999999</v>
      </c>
      <c r="D1437" s="145">
        <v>24.118400000000001</v>
      </c>
      <c r="E1437" s="145">
        <v>352.831199999999</v>
      </c>
      <c r="F1437" s="145">
        <v>7091.0574999999999</v>
      </c>
      <c r="G1437" s="146">
        <f t="shared" si="22"/>
        <v>10662.613399999998</v>
      </c>
    </row>
    <row r="1438" spans="1:7" x14ac:dyDescent="0.25">
      <c r="A1438" s="143">
        <v>44621</v>
      </c>
      <c r="B1438" s="144">
        <v>18</v>
      </c>
      <c r="C1438" s="145">
        <v>854.25530000000003</v>
      </c>
      <c r="D1438" s="145">
        <v>7.4545000000000003</v>
      </c>
      <c r="E1438" s="145">
        <v>94.4315</v>
      </c>
      <c r="F1438" s="145">
        <v>3050.1097</v>
      </c>
      <c r="G1438" s="146">
        <f t="shared" si="22"/>
        <v>4006.2510000000002</v>
      </c>
    </row>
    <row r="1439" spans="1:7" x14ac:dyDescent="0.25">
      <c r="A1439" s="143">
        <v>44621</v>
      </c>
      <c r="B1439" s="144">
        <v>19</v>
      </c>
      <c r="C1439" s="145">
        <v>8.3506</v>
      </c>
      <c r="D1439" s="145">
        <v>0.1484</v>
      </c>
      <c r="E1439" s="145">
        <v>3.5627</v>
      </c>
      <c r="F1439" s="145">
        <v>305.27929999999998</v>
      </c>
      <c r="G1439" s="146">
        <f t="shared" si="22"/>
        <v>317.34099999999995</v>
      </c>
    </row>
    <row r="1440" spans="1:7" x14ac:dyDescent="0.25">
      <c r="A1440" s="143">
        <v>44621</v>
      </c>
      <c r="B1440" s="144">
        <v>20</v>
      </c>
      <c r="C1440" s="145">
        <v>7.7294999999999998</v>
      </c>
      <c r="D1440" s="145">
        <v>2.0400000000000001E-2</v>
      </c>
      <c r="E1440" s="145">
        <v>0</v>
      </c>
      <c r="F1440" s="145">
        <v>0.22520000000000001</v>
      </c>
      <c r="G1440" s="146">
        <f t="shared" si="22"/>
        <v>7.9751000000000003</v>
      </c>
    </row>
    <row r="1441" spans="1:7" x14ac:dyDescent="0.25">
      <c r="A1441" s="143">
        <v>44621</v>
      </c>
      <c r="B1441" s="144">
        <v>21</v>
      </c>
      <c r="C1441" s="145">
        <v>7.9074999999999998</v>
      </c>
      <c r="D1441" s="145">
        <v>2.0400000000000001E-2</v>
      </c>
      <c r="E1441" s="145">
        <v>0</v>
      </c>
      <c r="F1441" s="145">
        <v>0.22090000000000001</v>
      </c>
      <c r="G1441" s="146">
        <f t="shared" si="22"/>
        <v>8.1487999999999996</v>
      </c>
    </row>
    <row r="1442" spans="1:7" x14ac:dyDescent="0.25">
      <c r="A1442" s="143">
        <v>44621</v>
      </c>
      <c r="B1442" s="144">
        <v>22</v>
      </c>
      <c r="C1442" s="145">
        <v>6.8671999999999898</v>
      </c>
      <c r="D1442" s="145">
        <v>0</v>
      </c>
      <c r="E1442" s="145">
        <v>0</v>
      </c>
      <c r="F1442" s="145">
        <v>0.18429999999999999</v>
      </c>
      <c r="G1442" s="146">
        <f t="shared" si="22"/>
        <v>7.0514999999999901</v>
      </c>
    </row>
    <row r="1443" spans="1:7" x14ac:dyDescent="0.25">
      <c r="A1443" s="143">
        <v>44621</v>
      </c>
      <c r="B1443" s="144">
        <v>23</v>
      </c>
      <c r="C1443" s="145">
        <v>7.2622</v>
      </c>
      <c r="D1443" s="145">
        <v>0</v>
      </c>
      <c r="E1443" s="145">
        <v>0</v>
      </c>
      <c r="F1443" s="145">
        <v>0.18429999999999999</v>
      </c>
      <c r="G1443" s="146">
        <f t="shared" si="22"/>
        <v>7.4465000000000003</v>
      </c>
    </row>
    <row r="1444" spans="1:7" x14ac:dyDescent="0.25">
      <c r="A1444" s="143">
        <v>44621</v>
      </c>
      <c r="B1444" s="144">
        <v>24</v>
      </c>
      <c r="C1444" s="145">
        <v>6.2042000000000002</v>
      </c>
      <c r="D1444" s="145">
        <v>2.0400000000000001E-2</v>
      </c>
      <c r="E1444" s="145">
        <v>0</v>
      </c>
      <c r="F1444" s="145">
        <v>0.18429999999999999</v>
      </c>
      <c r="G1444" s="146">
        <f t="shared" si="22"/>
        <v>6.4089000000000009</v>
      </c>
    </row>
    <row r="1445" spans="1:7" x14ac:dyDescent="0.25">
      <c r="A1445" s="143">
        <v>44622</v>
      </c>
      <c r="B1445" s="144">
        <v>1</v>
      </c>
      <c r="C1445" s="145">
        <v>3.0682999999999998</v>
      </c>
      <c r="D1445" s="145">
        <v>0</v>
      </c>
      <c r="E1445" s="145">
        <v>0</v>
      </c>
      <c r="F1445" s="145">
        <v>0.18429999999999999</v>
      </c>
      <c r="G1445" s="146">
        <f t="shared" si="22"/>
        <v>3.2525999999999997</v>
      </c>
    </row>
    <row r="1446" spans="1:7" x14ac:dyDescent="0.25">
      <c r="A1446" s="143">
        <v>44622</v>
      </c>
      <c r="B1446" s="144">
        <v>2</v>
      </c>
      <c r="C1446" s="145">
        <v>2.5562999999999998</v>
      </c>
      <c r="D1446" s="145">
        <v>0</v>
      </c>
      <c r="E1446" s="145">
        <v>0</v>
      </c>
      <c r="F1446" s="145">
        <v>0.18429999999999999</v>
      </c>
      <c r="G1446" s="146">
        <f t="shared" si="22"/>
        <v>2.7405999999999997</v>
      </c>
    </row>
    <row r="1447" spans="1:7" x14ac:dyDescent="0.25">
      <c r="A1447" s="143">
        <v>44622</v>
      </c>
      <c r="B1447" s="144">
        <v>3</v>
      </c>
      <c r="C1447" s="145">
        <v>2.5933000000000002</v>
      </c>
      <c r="D1447" s="145">
        <v>2.0400000000000001E-2</v>
      </c>
      <c r="E1447" s="145">
        <v>0</v>
      </c>
      <c r="F1447" s="145">
        <v>0.18429999999999999</v>
      </c>
      <c r="G1447" s="146">
        <f t="shared" si="22"/>
        <v>2.798</v>
      </c>
    </row>
    <row r="1448" spans="1:7" x14ac:dyDescent="0.25">
      <c r="A1448" s="143">
        <v>44622</v>
      </c>
      <c r="B1448" s="144">
        <v>4</v>
      </c>
      <c r="C1448" s="145">
        <v>2.7222</v>
      </c>
      <c r="D1448" s="145">
        <v>0</v>
      </c>
      <c r="E1448" s="145">
        <v>0</v>
      </c>
      <c r="F1448" s="145">
        <v>0.20480000000000001</v>
      </c>
      <c r="G1448" s="146">
        <f t="shared" si="22"/>
        <v>2.927</v>
      </c>
    </row>
    <row r="1449" spans="1:7" x14ac:dyDescent="0.25">
      <c r="A1449" s="143">
        <v>44622</v>
      </c>
      <c r="B1449" s="144">
        <v>5</v>
      </c>
      <c r="C1449" s="145">
        <v>4.7131999999999996</v>
      </c>
      <c r="D1449" s="145">
        <v>0</v>
      </c>
      <c r="E1449" s="145">
        <v>0</v>
      </c>
      <c r="F1449" s="145">
        <v>3.1E-2</v>
      </c>
      <c r="G1449" s="146">
        <f t="shared" si="22"/>
        <v>4.7441999999999993</v>
      </c>
    </row>
    <row r="1450" spans="1:7" x14ac:dyDescent="0.25">
      <c r="A1450" s="143">
        <v>44622</v>
      </c>
      <c r="B1450" s="144">
        <v>6</v>
      </c>
      <c r="C1450" s="145">
        <v>2.4531999999999998</v>
      </c>
      <c r="D1450" s="145">
        <v>0</v>
      </c>
      <c r="E1450" s="145">
        <v>0</v>
      </c>
      <c r="F1450" s="145">
        <v>0.18429999999999999</v>
      </c>
      <c r="G1450" s="146">
        <f t="shared" si="22"/>
        <v>2.6374999999999997</v>
      </c>
    </row>
    <row r="1451" spans="1:7" x14ac:dyDescent="0.25">
      <c r="A1451" s="143">
        <v>44622</v>
      </c>
      <c r="B1451" s="144">
        <v>7</v>
      </c>
      <c r="C1451" s="145">
        <v>3.2162000000000002</v>
      </c>
      <c r="D1451" s="145">
        <v>2.0400000000000001E-2</v>
      </c>
      <c r="E1451" s="145">
        <v>6.0000000000000001E-3</v>
      </c>
      <c r="F1451" s="145">
        <v>0.22520000000000001</v>
      </c>
      <c r="G1451" s="146">
        <f t="shared" si="22"/>
        <v>3.4678</v>
      </c>
    </row>
    <row r="1452" spans="1:7" x14ac:dyDescent="0.25">
      <c r="A1452" s="143">
        <v>44622</v>
      </c>
      <c r="B1452" s="144">
        <v>8</v>
      </c>
      <c r="C1452" s="145">
        <v>63.274299999999997</v>
      </c>
      <c r="D1452" s="145">
        <v>0.57340000000000002</v>
      </c>
      <c r="E1452" s="145">
        <v>11.141999999999999</v>
      </c>
      <c r="F1452" s="145">
        <v>928.88599999999997</v>
      </c>
      <c r="G1452" s="146">
        <f t="shared" si="22"/>
        <v>1003.8756999999999</v>
      </c>
    </row>
    <row r="1453" spans="1:7" x14ac:dyDescent="0.25">
      <c r="A1453" s="143">
        <v>44622</v>
      </c>
      <c r="B1453" s="144">
        <v>9</v>
      </c>
      <c r="C1453" s="145">
        <v>3133.6442000000002</v>
      </c>
      <c r="D1453" s="145">
        <v>21.302900000000001</v>
      </c>
      <c r="E1453" s="145">
        <v>256.89240000000001</v>
      </c>
      <c r="F1453" s="145">
        <v>5293.9331000000002</v>
      </c>
      <c r="G1453" s="146">
        <f t="shared" si="22"/>
        <v>8705.7726000000002</v>
      </c>
    </row>
    <row r="1454" spans="1:7" x14ac:dyDescent="0.25">
      <c r="A1454" s="143">
        <v>44622</v>
      </c>
      <c r="B1454" s="144">
        <v>10</v>
      </c>
      <c r="C1454" s="145">
        <v>7324.0249999999996</v>
      </c>
      <c r="D1454" s="145">
        <v>46.247599999999998</v>
      </c>
      <c r="E1454" s="145">
        <v>744.39369999999997</v>
      </c>
      <c r="F1454" s="145">
        <v>10469.8109</v>
      </c>
      <c r="G1454" s="146">
        <f t="shared" si="22"/>
        <v>18584.477200000001</v>
      </c>
    </row>
    <row r="1455" spans="1:7" x14ac:dyDescent="0.25">
      <c r="A1455" s="143">
        <v>44622</v>
      </c>
      <c r="B1455" s="144">
        <v>11</v>
      </c>
      <c r="C1455" s="145">
        <v>15104.3668</v>
      </c>
      <c r="D1455" s="145">
        <v>96.214699999999993</v>
      </c>
      <c r="E1455" s="145">
        <v>1040.7831000000001</v>
      </c>
      <c r="F1455" s="145">
        <v>13938.771699999999</v>
      </c>
      <c r="G1455" s="146">
        <f t="shared" si="22"/>
        <v>30180.136299999998</v>
      </c>
    </row>
    <row r="1456" spans="1:7" x14ac:dyDescent="0.25">
      <c r="A1456" s="143">
        <v>44622</v>
      </c>
      <c r="B1456" s="144">
        <v>12</v>
      </c>
      <c r="C1456" s="145">
        <v>28842.834900000002</v>
      </c>
      <c r="D1456" s="145">
        <v>166.4418</v>
      </c>
      <c r="E1456" s="145">
        <v>1427.5908999999999</v>
      </c>
      <c r="F1456" s="145">
        <v>13983.925999999999</v>
      </c>
      <c r="G1456" s="146">
        <f t="shared" si="22"/>
        <v>44420.793600000005</v>
      </c>
    </row>
    <row r="1457" spans="1:7" x14ac:dyDescent="0.25">
      <c r="A1457" s="143">
        <v>44622</v>
      </c>
      <c r="B1457" s="144">
        <v>13</v>
      </c>
      <c r="C1457" s="145">
        <v>30931.727699999999</v>
      </c>
      <c r="D1457" s="145">
        <v>172.6807</v>
      </c>
      <c r="E1457" s="145">
        <v>1412.7605000000001</v>
      </c>
      <c r="F1457" s="145">
        <v>13261.439899999999</v>
      </c>
      <c r="G1457" s="146">
        <f t="shared" si="22"/>
        <v>45778.608800000002</v>
      </c>
    </row>
    <row r="1458" spans="1:7" x14ac:dyDescent="0.25">
      <c r="A1458" s="143">
        <v>44622</v>
      </c>
      <c r="B1458" s="144">
        <v>14</v>
      </c>
      <c r="C1458" s="145">
        <v>25206.7952</v>
      </c>
      <c r="D1458" s="145">
        <v>145.381</v>
      </c>
      <c r="E1458" s="145">
        <v>1255.8213000000001</v>
      </c>
      <c r="F1458" s="145">
        <v>12758.3505</v>
      </c>
      <c r="G1458" s="146">
        <f t="shared" si="22"/>
        <v>39366.347999999998</v>
      </c>
    </row>
    <row r="1459" spans="1:7" x14ac:dyDescent="0.25">
      <c r="A1459" s="143">
        <v>44622</v>
      </c>
      <c r="B1459" s="144">
        <v>15</v>
      </c>
      <c r="C1459" s="145">
        <v>23896.111799999999</v>
      </c>
      <c r="D1459" s="145">
        <v>126.908599999999</v>
      </c>
      <c r="E1459" s="145">
        <v>1231.9494999999999</v>
      </c>
      <c r="F1459" s="145">
        <v>12953.1212</v>
      </c>
      <c r="G1459" s="146">
        <f t="shared" si="22"/>
        <v>38208.091099999998</v>
      </c>
    </row>
    <row r="1460" spans="1:7" x14ac:dyDescent="0.25">
      <c r="A1460" s="143">
        <v>44622</v>
      </c>
      <c r="B1460" s="144">
        <v>16</v>
      </c>
      <c r="C1460" s="145">
        <v>13210.5016</v>
      </c>
      <c r="D1460" s="145">
        <v>70.760099999999994</v>
      </c>
      <c r="E1460" s="145">
        <v>767.63789999999995</v>
      </c>
      <c r="F1460" s="145">
        <v>11294.3613</v>
      </c>
      <c r="G1460" s="146">
        <f t="shared" si="22"/>
        <v>25343.260900000001</v>
      </c>
    </row>
    <row r="1461" spans="1:7" x14ac:dyDescent="0.25">
      <c r="A1461" s="143">
        <v>44622</v>
      </c>
      <c r="B1461" s="144">
        <v>17</v>
      </c>
      <c r="C1461" s="145">
        <v>4910.1426000000001</v>
      </c>
      <c r="D1461" s="145">
        <v>30.271100000000001</v>
      </c>
      <c r="E1461" s="145">
        <v>491.54930000000002</v>
      </c>
      <c r="F1461" s="145">
        <v>8297.6923999999999</v>
      </c>
      <c r="G1461" s="146">
        <f t="shared" si="22"/>
        <v>13729.6554</v>
      </c>
    </row>
    <row r="1462" spans="1:7" x14ac:dyDescent="0.25">
      <c r="A1462" s="143">
        <v>44622</v>
      </c>
      <c r="B1462" s="144">
        <v>18</v>
      </c>
      <c r="C1462" s="145">
        <v>638.78240000000005</v>
      </c>
      <c r="D1462" s="145">
        <v>6.3179999999999996</v>
      </c>
      <c r="E1462" s="145">
        <v>181.87779999999901</v>
      </c>
      <c r="F1462" s="145">
        <v>3692.0704999999998</v>
      </c>
      <c r="G1462" s="146">
        <f t="shared" si="22"/>
        <v>4519.0486999999994</v>
      </c>
    </row>
    <row r="1463" spans="1:7" x14ac:dyDescent="0.25">
      <c r="A1463" s="143">
        <v>44622</v>
      </c>
      <c r="B1463" s="144">
        <v>19</v>
      </c>
      <c r="C1463" s="145">
        <v>10.5861</v>
      </c>
      <c r="D1463" s="145">
        <v>0.27639999999999998</v>
      </c>
      <c r="E1463" s="145">
        <v>1.9420999999999999</v>
      </c>
      <c r="F1463" s="145">
        <v>127.6198</v>
      </c>
      <c r="G1463" s="146">
        <f t="shared" si="22"/>
        <v>140.42439999999999</v>
      </c>
    </row>
    <row r="1464" spans="1:7" x14ac:dyDescent="0.25">
      <c r="A1464" s="143">
        <v>44622</v>
      </c>
      <c r="B1464" s="144">
        <v>20</v>
      </c>
      <c r="C1464" s="145">
        <v>4.7933000000000003</v>
      </c>
      <c r="D1464" s="145">
        <v>0</v>
      </c>
      <c r="E1464" s="145">
        <v>0</v>
      </c>
      <c r="F1464" s="145">
        <v>0.87649999999999995</v>
      </c>
      <c r="G1464" s="146">
        <f t="shared" si="22"/>
        <v>5.6698000000000004</v>
      </c>
    </row>
    <row r="1465" spans="1:7" x14ac:dyDescent="0.25">
      <c r="A1465" s="143">
        <v>44622</v>
      </c>
      <c r="B1465" s="144">
        <v>21</v>
      </c>
      <c r="C1465" s="145">
        <v>5.2012999999999998</v>
      </c>
      <c r="D1465" s="145">
        <v>0</v>
      </c>
      <c r="E1465" s="145">
        <v>0</v>
      </c>
      <c r="F1465" s="145">
        <v>0.85609999999999997</v>
      </c>
      <c r="G1465" s="146">
        <f t="shared" si="22"/>
        <v>6.0573999999999995</v>
      </c>
    </row>
    <row r="1466" spans="1:7" x14ac:dyDescent="0.25">
      <c r="A1466" s="143">
        <v>44622</v>
      </c>
      <c r="B1466" s="144">
        <v>22</v>
      </c>
      <c r="C1466" s="145">
        <v>4.2772999999999897</v>
      </c>
      <c r="D1466" s="145">
        <v>0</v>
      </c>
      <c r="E1466" s="145">
        <v>0</v>
      </c>
      <c r="F1466" s="145">
        <v>0.83560000000000001</v>
      </c>
      <c r="G1466" s="146">
        <f t="shared" si="22"/>
        <v>5.11289999999999</v>
      </c>
    </row>
    <row r="1467" spans="1:7" x14ac:dyDescent="0.25">
      <c r="A1467" s="143">
        <v>44622</v>
      </c>
      <c r="B1467" s="144">
        <v>23</v>
      </c>
      <c r="C1467" s="145">
        <v>4.3434999999999997</v>
      </c>
      <c r="D1467" s="145">
        <v>0</v>
      </c>
      <c r="E1467" s="145">
        <v>0</v>
      </c>
      <c r="F1467" s="145">
        <v>0.83560000000000001</v>
      </c>
      <c r="G1467" s="146">
        <f t="shared" si="22"/>
        <v>5.1791</v>
      </c>
    </row>
    <row r="1468" spans="1:7" x14ac:dyDescent="0.25">
      <c r="A1468" s="143">
        <v>44622</v>
      </c>
      <c r="B1468" s="144">
        <v>24</v>
      </c>
      <c r="C1468" s="145">
        <v>5.1073000000000004</v>
      </c>
      <c r="D1468" s="145">
        <v>2.0400000000000001E-2</v>
      </c>
      <c r="E1468" s="145">
        <v>0</v>
      </c>
      <c r="F1468" s="145">
        <v>0.83560000000000001</v>
      </c>
      <c r="G1468" s="146">
        <f t="shared" si="22"/>
        <v>5.9633000000000012</v>
      </c>
    </row>
    <row r="1469" spans="1:7" x14ac:dyDescent="0.25">
      <c r="A1469" s="143">
        <v>44623</v>
      </c>
      <c r="B1469" s="144">
        <v>1</v>
      </c>
      <c r="C1469" s="145">
        <v>7.6554000000000002</v>
      </c>
      <c r="D1469" s="145">
        <v>0</v>
      </c>
      <c r="E1469" s="145">
        <v>0</v>
      </c>
      <c r="F1469" s="145">
        <v>0.18429999999999999</v>
      </c>
      <c r="G1469" s="146">
        <f t="shared" si="22"/>
        <v>7.8397000000000006</v>
      </c>
    </row>
    <row r="1470" spans="1:7" x14ac:dyDescent="0.25">
      <c r="A1470" s="143">
        <v>44623</v>
      </c>
      <c r="B1470" s="144">
        <v>2</v>
      </c>
      <c r="C1470" s="145">
        <v>7.9086999999999996</v>
      </c>
      <c r="D1470" s="145">
        <v>0</v>
      </c>
      <c r="E1470" s="145">
        <v>0</v>
      </c>
      <c r="F1470" s="145">
        <v>2.4299999999999999E-2</v>
      </c>
      <c r="G1470" s="146">
        <f t="shared" si="22"/>
        <v>7.9329999999999998</v>
      </c>
    </row>
    <row r="1471" spans="1:7" x14ac:dyDescent="0.25">
      <c r="A1471" s="143">
        <v>44623</v>
      </c>
      <c r="B1471" s="144">
        <v>3</v>
      </c>
      <c r="C1471" s="145">
        <v>8.2847000000000008</v>
      </c>
      <c r="D1471" s="145">
        <v>2.0400000000000001E-2</v>
      </c>
      <c r="E1471" s="145">
        <v>0</v>
      </c>
      <c r="F1471" s="145">
        <v>0.21429999999999999</v>
      </c>
      <c r="G1471" s="146">
        <f t="shared" si="22"/>
        <v>8.519400000000001</v>
      </c>
    </row>
    <row r="1472" spans="1:7" x14ac:dyDescent="0.25">
      <c r="A1472" s="143">
        <v>44623</v>
      </c>
      <c r="B1472" s="144">
        <v>4</v>
      </c>
      <c r="C1472" s="145">
        <v>5.1215999999999999</v>
      </c>
      <c r="D1472" s="145">
        <v>0</v>
      </c>
      <c r="E1472" s="145">
        <v>0</v>
      </c>
      <c r="F1472" s="145">
        <v>0.188</v>
      </c>
      <c r="G1472" s="146">
        <f t="shared" si="22"/>
        <v>5.3095999999999997</v>
      </c>
    </row>
    <row r="1473" spans="1:7" x14ac:dyDescent="0.25">
      <c r="A1473" s="143">
        <v>44623</v>
      </c>
      <c r="B1473" s="144">
        <v>5</v>
      </c>
      <c r="C1473" s="145">
        <v>5.4523000000000001</v>
      </c>
      <c r="D1473" s="145">
        <v>2.0400000000000001E-2</v>
      </c>
      <c r="E1473" s="145">
        <v>0</v>
      </c>
      <c r="F1473" s="145">
        <v>0.18429999999999999</v>
      </c>
      <c r="G1473" s="146">
        <f t="shared" si="22"/>
        <v>5.6570000000000009</v>
      </c>
    </row>
    <row r="1474" spans="1:7" x14ac:dyDescent="0.25">
      <c r="A1474" s="143">
        <v>44623</v>
      </c>
      <c r="B1474" s="144">
        <v>6</v>
      </c>
      <c r="C1474" s="145">
        <v>5.7103000000000002</v>
      </c>
      <c r="D1474" s="145">
        <v>0</v>
      </c>
      <c r="E1474" s="145">
        <v>0</v>
      </c>
      <c r="F1474" s="145">
        <v>0.18429999999999999</v>
      </c>
      <c r="G1474" s="146">
        <f t="shared" si="22"/>
        <v>5.8946000000000005</v>
      </c>
    </row>
    <row r="1475" spans="1:7" x14ac:dyDescent="0.25">
      <c r="A1475" s="143">
        <v>44623</v>
      </c>
      <c r="B1475" s="144">
        <v>7</v>
      </c>
      <c r="C1475" s="145">
        <v>4.6759000000000004</v>
      </c>
      <c r="D1475" s="145">
        <v>0</v>
      </c>
      <c r="E1475" s="145">
        <v>6.0000000000000001E-3</v>
      </c>
      <c r="F1475" s="145">
        <v>0.22839999999999999</v>
      </c>
      <c r="G1475" s="146">
        <f t="shared" si="22"/>
        <v>4.9103000000000003</v>
      </c>
    </row>
    <row r="1476" spans="1:7" x14ac:dyDescent="0.25">
      <c r="A1476" s="143">
        <v>44623</v>
      </c>
      <c r="B1476" s="144">
        <v>8</v>
      </c>
      <c r="C1476" s="145">
        <v>66.8643</v>
      </c>
      <c r="D1476" s="145">
        <v>0.6169</v>
      </c>
      <c r="E1476" s="145">
        <v>8.6333000000000002</v>
      </c>
      <c r="F1476" s="145">
        <v>489.73180000000002</v>
      </c>
      <c r="G1476" s="146">
        <f t="shared" si="22"/>
        <v>565.84630000000004</v>
      </c>
    </row>
    <row r="1477" spans="1:7" x14ac:dyDescent="0.25">
      <c r="A1477" s="143">
        <v>44623</v>
      </c>
      <c r="B1477" s="144">
        <v>9</v>
      </c>
      <c r="C1477" s="145">
        <v>1804.0829000000001</v>
      </c>
      <c r="D1477" s="145">
        <v>13.158200000000001</v>
      </c>
      <c r="E1477" s="145">
        <v>159.42619999999999</v>
      </c>
      <c r="F1477" s="145">
        <v>4039.7172999999998</v>
      </c>
      <c r="G1477" s="146">
        <f t="shared" si="22"/>
        <v>6016.3845999999994</v>
      </c>
    </row>
    <row r="1478" spans="1:7" x14ac:dyDescent="0.25">
      <c r="A1478" s="143">
        <v>44623</v>
      </c>
      <c r="B1478" s="144">
        <v>10</v>
      </c>
      <c r="C1478" s="145">
        <v>8074.3653999999997</v>
      </c>
      <c r="D1478" s="145">
        <v>46.192</v>
      </c>
      <c r="E1478" s="145">
        <v>465.88</v>
      </c>
      <c r="F1478" s="145">
        <v>8342.8014000000003</v>
      </c>
      <c r="G1478" s="146">
        <f t="shared" ref="G1478:G1541" si="23">+SUM(C1478:F1478)</f>
        <v>16929.238799999999</v>
      </c>
    </row>
    <row r="1479" spans="1:7" x14ac:dyDescent="0.25">
      <c r="A1479" s="143">
        <v>44623</v>
      </c>
      <c r="B1479" s="144">
        <v>11</v>
      </c>
      <c r="C1479" s="145">
        <v>19498.077600000001</v>
      </c>
      <c r="D1479" s="145">
        <v>105.925</v>
      </c>
      <c r="E1479" s="145">
        <v>877.37289999999996</v>
      </c>
      <c r="F1479" s="145">
        <v>10603.4948</v>
      </c>
      <c r="G1479" s="146">
        <f t="shared" si="23"/>
        <v>31084.870299999999</v>
      </c>
    </row>
    <row r="1480" spans="1:7" x14ac:dyDescent="0.25">
      <c r="A1480" s="143">
        <v>44623</v>
      </c>
      <c r="B1480" s="144">
        <v>12</v>
      </c>
      <c r="C1480" s="145">
        <v>23091.526900000001</v>
      </c>
      <c r="D1480" s="145">
        <v>127.86960000000001</v>
      </c>
      <c r="E1480" s="145">
        <v>1122.6219000000001</v>
      </c>
      <c r="F1480" s="145">
        <v>11335.176600000001</v>
      </c>
      <c r="G1480" s="146">
        <f t="shared" si="23"/>
        <v>35677.195</v>
      </c>
    </row>
    <row r="1481" spans="1:7" x14ac:dyDescent="0.25">
      <c r="A1481" s="143">
        <v>44623</v>
      </c>
      <c r="B1481" s="144">
        <v>13</v>
      </c>
      <c r="C1481" s="145">
        <v>26889.4156</v>
      </c>
      <c r="D1481" s="145">
        <v>150.1909</v>
      </c>
      <c r="E1481" s="145">
        <v>1283.1885</v>
      </c>
      <c r="F1481" s="145">
        <v>12096.293</v>
      </c>
      <c r="G1481" s="146">
        <f t="shared" si="23"/>
        <v>40419.088000000003</v>
      </c>
    </row>
    <row r="1482" spans="1:7" x14ac:dyDescent="0.25">
      <c r="A1482" s="143">
        <v>44623</v>
      </c>
      <c r="B1482" s="144">
        <v>14</v>
      </c>
      <c r="C1482" s="145">
        <v>23506.096699999998</v>
      </c>
      <c r="D1482" s="145">
        <v>131.61410000000001</v>
      </c>
      <c r="E1482" s="145">
        <v>1232.4160999999999</v>
      </c>
      <c r="F1482" s="145">
        <v>12716.4671</v>
      </c>
      <c r="G1482" s="146">
        <f t="shared" si="23"/>
        <v>37586.593999999997</v>
      </c>
    </row>
    <row r="1483" spans="1:7" x14ac:dyDescent="0.25">
      <c r="A1483" s="143">
        <v>44623</v>
      </c>
      <c r="B1483" s="144">
        <v>15</v>
      </c>
      <c r="C1483" s="145">
        <v>19355.2886</v>
      </c>
      <c r="D1483" s="145">
        <v>110.9248</v>
      </c>
      <c r="E1483" s="145">
        <v>1113.3341</v>
      </c>
      <c r="F1483" s="145">
        <v>12812.9033</v>
      </c>
      <c r="G1483" s="146">
        <f t="shared" si="23"/>
        <v>33392.450799999999</v>
      </c>
    </row>
    <row r="1484" spans="1:7" x14ac:dyDescent="0.25">
      <c r="A1484" s="143">
        <v>44623</v>
      </c>
      <c r="B1484" s="144">
        <v>16</v>
      </c>
      <c r="C1484" s="145">
        <v>15855.177100000001</v>
      </c>
      <c r="D1484" s="145">
        <v>79.391499999999994</v>
      </c>
      <c r="E1484" s="145">
        <v>791.29939999999999</v>
      </c>
      <c r="F1484" s="145">
        <v>9823.9511000000002</v>
      </c>
      <c r="G1484" s="146">
        <f t="shared" si="23"/>
        <v>26549.819100000001</v>
      </c>
    </row>
    <row r="1485" spans="1:7" x14ac:dyDescent="0.25">
      <c r="A1485" s="143">
        <v>44623</v>
      </c>
      <c r="B1485" s="144">
        <v>17</v>
      </c>
      <c r="C1485" s="145">
        <v>5251.9732999999997</v>
      </c>
      <c r="D1485" s="145">
        <v>30.6755</v>
      </c>
      <c r="E1485" s="145">
        <v>407.62479999999999</v>
      </c>
      <c r="F1485" s="145">
        <v>6486.7107999999998</v>
      </c>
      <c r="G1485" s="146">
        <f t="shared" si="23"/>
        <v>12176.984399999999</v>
      </c>
    </row>
    <row r="1486" spans="1:7" x14ac:dyDescent="0.25">
      <c r="A1486" s="143">
        <v>44623</v>
      </c>
      <c r="B1486" s="144">
        <v>18</v>
      </c>
      <c r="C1486" s="145">
        <v>1019.9643</v>
      </c>
      <c r="D1486" s="145">
        <v>9.7637999999999998</v>
      </c>
      <c r="E1486" s="145">
        <v>90.941900000000004</v>
      </c>
      <c r="F1486" s="145">
        <v>2223.3031999999998</v>
      </c>
      <c r="G1486" s="146">
        <f t="shared" si="23"/>
        <v>3343.9731999999999</v>
      </c>
    </row>
    <row r="1487" spans="1:7" x14ac:dyDescent="0.25">
      <c r="A1487" s="143">
        <v>44623</v>
      </c>
      <c r="B1487" s="144">
        <v>19</v>
      </c>
      <c r="C1487" s="145">
        <v>30.540700000000001</v>
      </c>
      <c r="D1487" s="145">
        <v>0.4889</v>
      </c>
      <c r="E1487" s="145">
        <v>0.628</v>
      </c>
      <c r="F1487" s="145">
        <v>53.494999999999997</v>
      </c>
      <c r="G1487" s="146">
        <f t="shared" si="23"/>
        <v>85.152600000000007</v>
      </c>
    </row>
    <row r="1488" spans="1:7" x14ac:dyDescent="0.25">
      <c r="A1488" s="143">
        <v>44623</v>
      </c>
      <c r="B1488" s="144">
        <v>20</v>
      </c>
      <c r="C1488" s="145">
        <v>3.2559</v>
      </c>
      <c r="D1488" s="145">
        <v>2.0400000000000001E-2</v>
      </c>
      <c r="E1488" s="145">
        <v>0</v>
      </c>
      <c r="F1488" s="145">
        <v>0.22520000000000001</v>
      </c>
      <c r="G1488" s="146">
        <f t="shared" si="23"/>
        <v>3.5015000000000001</v>
      </c>
    </row>
    <row r="1489" spans="1:7" x14ac:dyDescent="0.25">
      <c r="A1489" s="143">
        <v>44623</v>
      </c>
      <c r="B1489" s="144">
        <v>21</v>
      </c>
      <c r="C1489" s="145">
        <v>3.8708999999999998</v>
      </c>
      <c r="D1489" s="145">
        <v>0</v>
      </c>
      <c r="E1489" s="145">
        <v>0</v>
      </c>
      <c r="F1489" s="145">
        <v>0.20480000000000001</v>
      </c>
      <c r="G1489" s="146">
        <f t="shared" si="23"/>
        <v>4.0756999999999994</v>
      </c>
    </row>
    <row r="1490" spans="1:7" x14ac:dyDescent="0.25">
      <c r="A1490" s="143">
        <v>44623</v>
      </c>
      <c r="B1490" s="144">
        <v>22</v>
      </c>
      <c r="C1490" s="145">
        <v>4.2202000000000002</v>
      </c>
      <c r="D1490" s="145">
        <v>0</v>
      </c>
      <c r="E1490" s="145">
        <v>0</v>
      </c>
      <c r="F1490" s="145">
        <v>0.18429999999999999</v>
      </c>
      <c r="G1490" s="146">
        <f t="shared" si="23"/>
        <v>4.4045000000000005</v>
      </c>
    </row>
    <row r="1491" spans="1:7" x14ac:dyDescent="0.25">
      <c r="A1491" s="143">
        <v>44623</v>
      </c>
      <c r="B1491" s="144">
        <v>23</v>
      </c>
      <c r="C1491" s="145">
        <v>4.6518999999999897</v>
      </c>
      <c r="D1491" s="145">
        <v>0</v>
      </c>
      <c r="E1491" s="145">
        <v>0</v>
      </c>
      <c r="F1491" s="145">
        <v>0.18429999999999999</v>
      </c>
      <c r="G1491" s="146">
        <f t="shared" si="23"/>
        <v>4.8361999999999901</v>
      </c>
    </row>
    <row r="1492" spans="1:7" x14ac:dyDescent="0.25">
      <c r="A1492" s="143">
        <v>44623</v>
      </c>
      <c r="B1492" s="144">
        <v>24</v>
      </c>
      <c r="C1492" s="145">
        <v>3.9102000000000001</v>
      </c>
      <c r="D1492" s="145">
        <v>2.0400000000000001E-2</v>
      </c>
      <c r="E1492" s="145">
        <v>0</v>
      </c>
      <c r="F1492" s="145">
        <v>0.18429999999999999</v>
      </c>
      <c r="G1492" s="146">
        <f t="shared" si="23"/>
        <v>4.1149000000000004</v>
      </c>
    </row>
    <row r="1493" spans="1:7" x14ac:dyDescent="0.25">
      <c r="A1493" s="143">
        <v>44624</v>
      </c>
      <c r="B1493" s="144">
        <v>1</v>
      </c>
      <c r="C1493" s="145">
        <v>7.8579999999999997</v>
      </c>
      <c r="D1493" s="145">
        <v>0</v>
      </c>
      <c r="E1493" s="145">
        <v>0</v>
      </c>
      <c r="F1493" s="145">
        <v>2.4299999999999999E-2</v>
      </c>
      <c r="G1493" s="146">
        <f t="shared" si="23"/>
        <v>7.8822999999999999</v>
      </c>
    </row>
    <row r="1494" spans="1:7" x14ac:dyDescent="0.25">
      <c r="A1494" s="143">
        <v>44624</v>
      </c>
      <c r="B1494" s="144">
        <v>2</v>
      </c>
      <c r="C1494" s="145">
        <v>8.7539999999999996</v>
      </c>
      <c r="D1494" s="145">
        <v>0</v>
      </c>
      <c r="E1494" s="145">
        <v>0</v>
      </c>
      <c r="F1494" s="145">
        <v>0.18429999999999999</v>
      </c>
      <c r="G1494" s="146">
        <f t="shared" si="23"/>
        <v>8.9382999999999999</v>
      </c>
    </row>
    <row r="1495" spans="1:7" x14ac:dyDescent="0.25">
      <c r="A1495" s="143">
        <v>44624</v>
      </c>
      <c r="B1495" s="144">
        <v>3</v>
      </c>
      <c r="C1495" s="145">
        <v>7.6113</v>
      </c>
      <c r="D1495" s="145">
        <v>2.0400000000000001E-2</v>
      </c>
      <c r="E1495" s="145">
        <v>0</v>
      </c>
      <c r="F1495" s="145">
        <v>0.18429999999999999</v>
      </c>
      <c r="G1495" s="146">
        <f t="shared" si="23"/>
        <v>7.8160000000000007</v>
      </c>
    </row>
    <row r="1496" spans="1:7" x14ac:dyDescent="0.25">
      <c r="A1496" s="143">
        <v>44624</v>
      </c>
      <c r="B1496" s="144">
        <v>4</v>
      </c>
      <c r="C1496" s="145">
        <v>3.4726999999999899</v>
      </c>
      <c r="D1496" s="145">
        <v>0</v>
      </c>
      <c r="E1496" s="145">
        <v>0</v>
      </c>
      <c r="F1496" s="145">
        <v>0.18429999999999999</v>
      </c>
      <c r="G1496" s="146">
        <f t="shared" si="23"/>
        <v>3.6569999999999898</v>
      </c>
    </row>
    <row r="1497" spans="1:7" x14ac:dyDescent="0.25">
      <c r="A1497" s="143">
        <v>44624</v>
      </c>
      <c r="B1497" s="144">
        <v>5</v>
      </c>
      <c r="C1497" s="145">
        <v>4.7286999999999999</v>
      </c>
      <c r="D1497" s="145">
        <v>0</v>
      </c>
      <c r="E1497" s="145">
        <v>0</v>
      </c>
      <c r="F1497" s="145">
        <v>0.18429999999999999</v>
      </c>
      <c r="G1497" s="146">
        <f t="shared" si="23"/>
        <v>4.9130000000000003</v>
      </c>
    </row>
    <row r="1498" spans="1:7" x14ac:dyDescent="0.25">
      <c r="A1498" s="143">
        <v>44624</v>
      </c>
      <c r="B1498" s="144">
        <v>6</v>
      </c>
      <c r="C1498" s="145">
        <v>2.8887</v>
      </c>
      <c r="D1498" s="145">
        <v>0</v>
      </c>
      <c r="E1498" s="145">
        <v>0</v>
      </c>
      <c r="F1498" s="145">
        <v>0.18429999999999999</v>
      </c>
      <c r="G1498" s="146">
        <f t="shared" si="23"/>
        <v>3.073</v>
      </c>
    </row>
    <row r="1499" spans="1:7" x14ac:dyDescent="0.25">
      <c r="A1499" s="143">
        <v>44624</v>
      </c>
      <c r="B1499" s="144">
        <v>7</v>
      </c>
      <c r="C1499" s="145">
        <v>2.0327000000000002</v>
      </c>
      <c r="D1499" s="145">
        <v>2.0400000000000001E-2</v>
      </c>
      <c r="E1499" s="145">
        <v>6.0000000000000001E-3</v>
      </c>
      <c r="F1499" s="145">
        <v>0.22520000000000001</v>
      </c>
      <c r="G1499" s="146">
        <f t="shared" si="23"/>
        <v>2.2843</v>
      </c>
    </row>
    <row r="1500" spans="1:7" x14ac:dyDescent="0.25">
      <c r="A1500" s="143">
        <v>44624</v>
      </c>
      <c r="B1500" s="144">
        <v>8</v>
      </c>
      <c r="C1500" s="145">
        <v>25.182400000000001</v>
      </c>
      <c r="D1500" s="145">
        <v>0.69879999999999998</v>
      </c>
      <c r="E1500" s="145">
        <v>4.0781000000000001</v>
      </c>
      <c r="F1500" s="145">
        <v>257.1551</v>
      </c>
      <c r="G1500" s="146">
        <f t="shared" si="23"/>
        <v>287.11439999999999</v>
      </c>
    </row>
    <row r="1501" spans="1:7" x14ac:dyDescent="0.25">
      <c r="A1501" s="143">
        <v>44624</v>
      </c>
      <c r="B1501" s="144">
        <v>9</v>
      </c>
      <c r="C1501" s="145">
        <v>1617.1442999999999</v>
      </c>
      <c r="D1501" s="145">
        <v>14.145200000000001</v>
      </c>
      <c r="E1501" s="145">
        <v>103.0316</v>
      </c>
      <c r="F1501" s="145">
        <v>1640.6668999999999</v>
      </c>
      <c r="G1501" s="146">
        <f t="shared" si="23"/>
        <v>3374.9879999999998</v>
      </c>
    </row>
    <row r="1502" spans="1:7" x14ac:dyDescent="0.25">
      <c r="A1502" s="143">
        <v>44624</v>
      </c>
      <c r="B1502" s="144">
        <v>10</v>
      </c>
      <c r="C1502" s="145">
        <v>5596.8010000000004</v>
      </c>
      <c r="D1502" s="145">
        <v>34.044600000000003</v>
      </c>
      <c r="E1502" s="145">
        <v>406.00799999999998</v>
      </c>
      <c r="F1502" s="145">
        <v>4041.4609</v>
      </c>
      <c r="G1502" s="146">
        <f t="shared" si="23"/>
        <v>10078.3145</v>
      </c>
    </row>
    <row r="1503" spans="1:7" x14ac:dyDescent="0.25">
      <c r="A1503" s="143">
        <v>44624</v>
      </c>
      <c r="B1503" s="144">
        <v>11</v>
      </c>
      <c r="C1503" s="145">
        <v>15754.5128</v>
      </c>
      <c r="D1503" s="145">
        <v>86.567899999999995</v>
      </c>
      <c r="E1503" s="145">
        <v>817.49220000000003</v>
      </c>
      <c r="F1503" s="145">
        <v>6381.8726999999999</v>
      </c>
      <c r="G1503" s="146">
        <f t="shared" si="23"/>
        <v>23040.445599999999</v>
      </c>
    </row>
    <row r="1504" spans="1:7" x14ac:dyDescent="0.25">
      <c r="A1504" s="143">
        <v>44624</v>
      </c>
      <c r="B1504" s="144">
        <v>12</v>
      </c>
      <c r="C1504" s="145">
        <v>23490.8194</v>
      </c>
      <c r="D1504" s="145">
        <v>131.99690000000001</v>
      </c>
      <c r="E1504" s="145">
        <v>1136.0045</v>
      </c>
      <c r="F1504" s="145">
        <v>8307.2086999999992</v>
      </c>
      <c r="G1504" s="146">
        <f t="shared" si="23"/>
        <v>33066.029499999997</v>
      </c>
    </row>
    <row r="1505" spans="1:7" x14ac:dyDescent="0.25">
      <c r="A1505" s="143">
        <v>44624</v>
      </c>
      <c r="B1505" s="144">
        <v>13</v>
      </c>
      <c r="C1505" s="145">
        <v>23616.673900000002</v>
      </c>
      <c r="D1505" s="145">
        <v>130.36160000000001</v>
      </c>
      <c r="E1505" s="145">
        <v>1380.9395999999999</v>
      </c>
      <c r="F1505" s="145">
        <v>10677.3315</v>
      </c>
      <c r="G1505" s="146">
        <f t="shared" si="23"/>
        <v>35805.306600000004</v>
      </c>
    </row>
    <row r="1506" spans="1:7" x14ac:dyDescent="0.25">
      <c r="A1506" s="143">
        <v>44624</v>
      </c>
      <c r="B1506" s="144">
        <v>14</v>
      </c>
      <c r="C1506" s="145">
        <v>20132.088899999999</v>
      </c>
      <c r="D1506" s="145">
        <v>121.6832</v>
      </c>
      <c r="E1506" s="145">
        <v>1035.3121000000001</v>
      </c>
      <c r="F1506" s="145">
        <v>11008.2718</v>
      </c>
      <c r="G1506" s="146">
        <f t="shared" si="23"/>
        <v>32297.356</v>
      </c>
    </row>
    <row r="1507" spans="1:7" x14ac:dyDescent="0.25">
      <c r="A1507" s="143">
        <v>44624</v>
      </c>
      <c r="B1507" s="144">
        <v>15</v>
      </c>
      <c r="C1507" s="145">
        <v>14147.24</v>
      </c>
      <c r="D1507" s="145">
        <v>80.910899999999998</v>
      </c>
      <c r="E1507" s="145">
        <v>816.72329999999999</v>
      </c>
      <c r="F1507" s="145">
        <v>8481.6965999999993</v>
      </c>
      <c r="G1507" s="146">
        <f t="shared" si="23"/>
        <v>23526.570800000001</v>
      </c>
    </row>
    <row r="1508" spans="1:7" x14ac:dyDescent="0.25">
      <c r="A1508" s="143">
        <v>44624</v>
      </c>
      <c r="B1508" s="144">
        <v>16</v>
      </c>
      <c r="C1508" s="145">
        <v>10934.9475</v>
      </c>
      <c r="D1508" s="145">
        <v>64.164999999999907</v>
      </c>
      <c r="E1508" s="145">
        <v>707.42560000000003</v>
      </c>
      <c r="F1508" s="145">
        <v>7953.4732000000004</v>
      </c>
      <c r="G1508" s="146">
        <f t="shared" si="23"/>
        <v>19660.011299999998</v>
      </c>
    </row>
    <row r="1509" spans="1:7" x14ac:dyDescent="0.25">
      <c r="A1509" s="143">
        <v>44624</v>
      </c>
      <c r="B1509" s="144">
        <v>17</v>
      </c>
      <c r="C1509" s="145">
        <v>4885.4533000000001</v>
      </c>
      <c r="D1509" s="145">
        <v>29.426500000000001</v>
      </c>
      <c r="E1509" s="145">
        <v>444.56360000000001</v>
      </c>
      <c r="F1509" s="145">
        <v>6671.1553000000004</v>
      </c>
      <c r="G1509" s="146">
        <f t="shared" si="23"/>
        <v>12030.5987</v>
      </c>
    </row>
    <row r="1510" spans="1:7" x14ac:dyDescent="0.25">
      <c r="A1510" s="143">
        <v>44624</v>
      </c>
      <c r="B1510" s="144">
        <v>18</v>
      </c>
      <c r="C1510" s="145">
        <v>1892.7551000000001</v>
      </c>
      <c r="D1510" s="145">
        <v>17.39</v>
      </c>
      <c r="E1510" s="145">
        <v>107.2456</v>
      </c>
      <c r="F1510" s="145">
        <v>1598.9766</v>
      </c>
      <c r="G1510" s="146">
        <f t="shared" si="23"/>
        <v>3616.3672999999999</v>
      </c>
    </row>
    <row r="1511" spans="1:7" x14ac:dyDescent="0.25">
      <c r="A1511" s="143">
        <v>44624</v>
      </c>
      <c r="B1511" s="144">
        <v>19</v>
      </c>
      <c r="C1511" s="145">
        <v>209.37270000000001</v>
      </c>
      <c r="D1511" s="145">
        <v>2.4243000000000001</v>
      </c>
      <c r="E1511" s="145">
        <v>2.8298000000000001</v>
      </c>
      <c r="F1511" s="145">
        <v>62.958500000000001</v>
      </c>
      <c r="G1511" s="146">
        <f t="shared" si="23"/>
        <v>277.58530000000002</v>
      </c>
    </row>
    <row r="1512" spans="1:7" x14ac:dyDescent="0.25">
      <c r="A1512" s="143">
        <v>44624</v>
      </c>
      <c r="B1512" s="144">
        <v>20</v>
      </c>
      <c r="C1512" s="145">
        <v>3.504</v>
      </c>
      <c r="D1512" s="145">
        <v>2.0400000000000001E-2</v>
      </c>
      <c r="E1512" s="145">
        <v>0</v>
      </c>
      <c r="F1512" s="145">
        <v>0.18429999999999999</v>
      </c>
      <c r="G1512" s="146">
        <f t="shared" si="23"/>
        <v>3.7086999999999999</v>
      </c>
    </row>
    <row r="1513" spans="1:7" x14ac:dyDescent="0.25">
      <c r="A1513" s="143">
        <v>44624</v>
      </c>
      <c r="B1513" s="144">
        <v>21</v>
      </c>
      <c r="C1513" s="145">
        <v>3.714</v>
      </c>
      <c r="D1513" s="145">
        <v>0</v>
      </c>
      <c r="E1513" s="145">
        <v>0</v>
      </c>
      <c r="F1513" s="145">
        <v>0.18429999999999999</v>
      </c>
      <c r="G1513" s="146">
        <f t="shared" si="23"/>
        <v>3.8982999999999999</v>
      </c>
    </row>
    <row r="1514" spans="1:7" x14ac:dyDescent="0.25">
      <c r="A1514" s="143">
        <v>44624</v>
      </c>
      <c r="B1514" s="144">
        <v>22</v>
      </c>
      <c r="C1514" s="145">
        <v>3.7816999999999998</v>
      </c>
      <c r="D1514" s="145">
        <v>0</v>
      </c>
      <c r="E1514" s="145">
        <v>0</v>
      </c>
      <c r="F1514" s="145">
        <v>0.18429999999999999</v>
      </c>
      <c r="G1514" s="146">
        <f t="shared" si="23"/>
        <v>3.9659999999999997</v>
      </c>
    </row>
    <row r="1515" spans="1:7" x14ac:dyDescent="0.25">
      <c r="A1515" s="143">
        <v>44624</v>
      </c>
      <c r="B1515" s="144">
        <v>23</v>
      </c>
      <c r="C1515" s="145">
        <v>4.7466999999999997</v>
      </c>
      <c r="D1515" s="145">
        <v>0</v>
      </c>
      <c r="E1515" s="145">
        <v>0</v>
      </c>
      <c r="F1515" s="145">
        <v>0.18429999999999999</v>
      </c>
      <c r="G1515" s="146">
        <f t="shared" si="23"/>
        <v>4.931</v>
      </c>
    </row>
    <row r="1516" spans="1:7" x14ac:dyDescent="0.25">
      <c r="A1516" s="143">
        <v>44624</v>
      </c>
      <c r="B1516" s="144">
        <v>24</v>
      </c>
      <c r="C1516" s="145">
        <v>3.2212999999999998</v>
      </c>
      <c r="D1516" s="145">
        <v>0</v>
      </c>
      <c r="E1516" s="145">
        <v>0</v>
      </c>
      <c r="F1516" s="145">
        <v>2.4299999999999999E-2</v>
      </c>
      <c r="G1516" s="146">
        <f t="shared" si="23"/>
        <v>3.2456</v>
      </c>
    </row>
    <row r="1517" spans="1:7" x14ac:dyDescent="0.25">
      <c r="A1517" s="143">
        <v>44625</v>
      </c>
      <c r="B1517" s="144">
        <v>1</v>
      </c>
      <c r="C1517" s="145">
        <v>21.211099999999998</v>
      </c>
      <c r="D1517" s="145">
        <v>0</v>
      </c>
      <c r="E1517" s="145">
        <v>0</v>
      </c>
      <c r="F1517" s="145">
        <v>0.18429999999999999</v>
      </c>
      <c r="G1517" s="146">
        <f t="shared" si="23"/>
        <v>21.395399999999999</v>
      </c>
    </row>
    <row r="1518" spans="1:7" x14ac:dyDescent="0.25">
      <c r="A1518" s="143">
        <v>44625</v>
      </c>
      <c r="B1518" s="144">
        <v>2</v>
      </c>
      <c r="C1518" s="145">
        <v>21.461600000000001</v>
      </c>
      <c r="D1518" s="145">
        <v>2.0400000000000001E-2</v>
      </c>
      <c r="E1518" s="145">
        <v>0</v>
      </c>
      <c r="F1518" s="145">
        <v>0.18429999999999999</v>
      </c>
      <c r="G1518" s="146">
        <f t="shared" si="23"/>
        <v>21.6663</v>
      </c>
    </row>
    <row r="1519" spans="1:7" x14ac:dyDescent="0.25">
      <c r="A1519" s="143">
        <v>44625</v>
      </c>
      <c r="B1519" s="144">
        <v>3</v>
      </c>
      <c r="C1519" s="145">
        <v>21.943100000000001</v>
      </c>
      <c r="D1519" s="145">
        <v>0</v>
      </c>
      <c r="E1519" s="145">
        <v>0</v>
      </c>
      <c r="F1519" s="145">
        <v>0.18429999999999999</v>
      </c>
      <c r="G1519" s="146">
        <f t="shared" si="23"/>
        <v>22.127400000000002</v>
      </c>
    </row>
    <row r="1520" spans="1:7" x14ac:dyDescent="0.25">
      <c r="A1520" s="143">
        <v>44625</v>
      </c>
      <c r="B1520" s="144">
        <v>4</v>
      </c>
      <c r="C1520" s="145">
        <v>14.7564999999999</v>
      </c>
      <c r="D1520" s="145">
        <v>0</v>
      </c>
      <c r="E1520" s="145">
        <v>0</v>
      </c>
      <c r="F1520" s="145">
        <v>0.20480000000000001</v>
      </c>
      <c r="G1520" s="146">
        <f t="shared" si="23"/>
        <v>14.9612999999999</v>
      </c>
    </row>
    <row r="1521" spans="1:7" x14ac:dyDescent="0.25">
      <c r="A1521" s="143">
        <v>44625</v>
      </c>
      <c r="B1521" s="144">
        <v>5</v>
      </c>
      <c r="C1521" s="145">
        <v>3.6366999999999998</v>
      </c>
      <c r="D1521" s="145">
        <v>2.0400000000000001E-2</v>
      </c>
      <c r="E1521" s="145">
        <v>0</v>
      </c>
      <c r="F1521" s="145">
        <v>0.18429999999999999</v>
      </c>
      <c r="G1521" s="146">
        <f t="shared" si="23"/>
        <v>3.8413999999999997</v>
      </c>
    </row>
    <row r="1522" spans="1:7" x14ac:dyDescent="0.25">
      <c r="A1522" s="143">
        <v>44625</v>
      </c>
      <c r="B1522" s="144">
        <v>6</v>
      </c>
      <c r="C1522" s="145">
        <v>3.7791999999999999</v>
      </c>
      <c r="D1522" s="145">
        <v>0</v>
      </c>
      <c r="E1522" s="145">
        <v>6.0000000000000001E-3</v>
      </c>
      <c r="F1522" s="145">
        <v>0.18429999999999999</v>
      </c>
      <c r="G1522" s="146">
        <f t="shared" si="23"/>
        <v>3.9694999999999996</v>
      </c>
    </row>
    <row r="1523" spans="1:7" x14ac:dyDescent="0.25">
      <c r="A1523" s="143">
        <v>44625</v>
      </c>
      <c r="B1523" s="144">
        <v>7</v>
      </c>
      <c r="C1523" s="145">
        <v>3.5901999999999998</v>
      </c>
      <c r="D1523" s="145">
        <v>0</v>
      </c>
      <c r="E1523" s="145">
        <v>6.0000000000000001E-3</v>
      </c>
      <c r="F1523" s="145">
        <v>0.24010000000000001</v>
      </c>
      <c r="G1523" s="146">
        <f t="shared" si="23"/>
        <v>3.8362999999999996</v>
      </c>
    </row>
    <row r="1524" spans="1:7" x14ac:dyDescent="0.25">
      <c r="A1524" s="143">
        <v>44625</v>
      </c>
      <c r="B1524" s="144">
        <v>8</v>
      </c>
      <c r="C1524" s="145">
        <v>67.099199999999996</v>
      </c>
      <c r="D1524" s="145">
        <v>0.9778</v>
      </c>
      <c r="E1524" s="145">
        <v>1.6919999999999999</v>
      </c>
      <c r="F1524" s="145">
        <v>125.1961</v>
      </c>
      <c r="G1524" s="146">
        <f t="shared" si="23"/>
        <v>194.96510000000001</v>
      </c>
    </row>
    <row r="1525" spans="1:7" x14ac:dyDescent="0.25">
      <c r="A1525" s="143">
        <v>44625</v>
      </c>
      <c r="B1525" s="144">
        <v>9</v>
      </c>
      <c r="C1525" s="145">
        <v>2407.0972000000002</v>
      </c>
      <c r="D1525" s="145">
        <v>21.777799999999999</v>
      </c>
      <c r="E1525" s="145">
        <v>98.301599999999993</v>
      </c>
      <c r="F1525" s="145">
        <v>1362.8574000000001</v>
      </c>
      <c r="G1525" s="146">
        <f t="shared" si="23"/>
        <v>3890.0339999999997</v>
      </c>
    </row>
    <row r="1526" spans="1:7" x14ac:dyDescent="0.25">
      <c r="A1526" s="143">
        <v>44625</v>
      </c>
      <c r="B1526" s="144">
        <v>10</v>
      </c>
      <c r="C1526" s="145">
        <v>9296.8819999999996</v>
      </c>
      <c r="D1526" s="145">
        <v>70.059399999999997</v>
      </c>
      <c r="E1526" s="145">
        <v>390.85289999999998</v>
      </c>
      <c r="F1526" s="145">
        <v>2623.6617000000001</v>
      </c>
      <c r="G1526" s="146">
        <f t="shared" si="23"/>
        <v>12381.456</v>
      </c>
    </row>
    <row r="1527" spans="1:7" x14ac:dyDescent="0.25">
      <c r="A1527" s="143">
        <v>44625</v>
      </c>
      <c r="B1527" s="144">
        <v>11</v>
      </c>
      <c r="C1527" s="145">
        <v>18244.731599999999</v>
      </c>
      <c r="D1527" s="145">
        <v>119.2642</v>
      </c>
      <c r="E1527" s="145">
        <v>719.19939999999997</v>
      </c>
      <c r="F1527" s="145">
        <v>3584.8672000000001</v>
      </c>
      <c r="G1527" s="146">
        <f t="shared" si="23"/>
        <v>22668.062400000003</v>
      </c>
    </row>
    <row r="1528" spans="1:7" x14ac:dyDescent="0.25">
      <c r="A1528" s="143">
        <v>44625</v>
      </c>
      <c r="B1528" s="144">
        <v>12</v>
      </c>
      <c r="C1528" s="145">
        <v>23015.129700000001</v>
      </c>
      <c r="D1528" s="145">
        <v>156.51689999999999</v>
      </c>
      <c r="E1528" s="145">
        <v>918.36059999999998</v>
      </c>
      <c r="F1528" s="145">
        <v>6237.4533000000001</v>
      </c>
      <c r="G1528" s="146">
        <f t="shared" si="23"/>
        <v>30327.460500000001</v>
      </c>
    </row>
    <row r="1529" spans="1:7" x14ac:dyDescent="0.25">
      <c r="A1529" s="143">
        <v>44625</v>
      </c>
      <c r="B1529" s="144">
        <v>13</v>
      </c>
      <c r="C1529" s="145">
        <v>24313.9274</v>
      </c>
      <c r="D1529" s="145">
        <v>160.66309999999999</v>
      </c>
      <c r="E1529" s="145">
        <v>1102.1421</v>
      </c>
      <c r="F1529" s="145">
        <v>8430.8824999999997</v>
      </c>
      <c r="G1529" s="146">
        <f t="shared" si="23"/>
        <v>34007.615100000003</v>
      </c>
    </row>
    <row r="1530" spans="1:7" x14ac:dyDescent="0.25">
      <c r="A1530" s="143">
        <v>44625</v>
      </c>
      <c r="B1530" s="144">
        <v>14</v>
      </c>
      <c r="C1530" s="145">
        <v>27158.337100000001</v>
      </c>
      <c r="D1530" s="145">
        <v>174.97149999999999</v>
      </c>
      <c r="E1530" s="145">
        <v>1110.9346</v>
      </c>
      <c r="F1530" s="145">
        <v>7503.6724000000004</v>
      </c>
      <c r="G1530" s="146">
        <f t="shared" si="23"/>
        <v>35947.9156</v>
      </c>
    </row>
    <row r="1531" spans="1:7" x14ac:dyDescent="0.25">
      <c r="A1531" s="143">
        <v>44625</v>
      </c>
      <c r="B1531" s="144">
        <v>15</v>
      </c>
      <c r="C1531" s="145">
        <v>21097.195299999999</v>
      </c>
      <c r="D1531" s="145">
        <v>138.93389999999999</v>
      </c>
      <c r="E1531" s="145">
        <v>895.19839999999999</v>
      </c>
      <c r="F1531" s="145">
        <v>6408.348</v>
      </c>
      <c r="G1531" s="146">
        <f t="shared" si="23"/>
        <v>28539.675600000002</v>
      </c>
    </row>
    <row r="1532" spans="1:7" x14ac:dyDescent="0.25">
      <c r="A1532" s="143">
        <v>44625</v>
      </c>
      <c r="B1532" s="144">
        <v>16</v>
      </c>
      <c r="C1532" s="145">
        <v>16554.270199999999</v>
      </c>
      <c r="D1532" s="145">
        <v>108.0659</v>
      </c>
      <c r="E1532" s="145">
        <v>715.94619999999998</v>
      </c>
      <c r="F1532" s="145">
        <v>4263.1315999999997</v>
      </c>
      <c r="G1532" s="146">
        <f t="shared" si="23"/>
        <v>21641.4139</v>
      </c>
    </row>
    <row r="1533" spans="1:7" x14ac:dyDescent="0.25">
      <c r="A1533" s="143">
        <v>44625</v>
      </c>
      <c r="B1533" s="144">
        <v>17</v>
      </c>
      <c r="C1533" s="145">
        <v>10875.513999999999</v>
      </c>
      <c r="D1533" s="145">
        <v>72.119900000000001</v>
      </c>
      <c r="E1533" s="145">
        <v>471.42079999999999</v>
      </c>
      <c r="F1533" s="145">
        <v>3483.1311999999998</v>
      </c>
      <c r="G1533" s="146">
        <f t="shared" si="23"/>
        <v>14902.185899999999</v>
      </c>
    </row>
    <row r="1534" spans="1:7" x14ac:dyDescent="0.25">
      <c r="A1534" s="143">
        <v>44625</v>
      </c>
      <c r="B1534" s="144">
        <v>18</v>
      </c>
      <c r="C1534" s="145">
        <v>3911.8805000000002</v>
      </c>
      <c r="D1534" s="145">
        <v>25.907</v>
      </c>
      <c r="E1534" s="145">
        <v>140.3192</v>
      </c>
      <c r="F1534" s="145">
        <v>1535.6732999999999</v>
      </c>
      <c r="G1534" s="146">
        <f t="shared" si="23"/>
        <v>5613.7800000000007</v>
      </c>
    </row>
    <row r="1535" spans="1:7" x14ac:dyDescent="0.25">
      <c r="A1535" s="143">
        <v>44625</v>
      </c>
      <c r="B1535" s="144">
        <v>19</v>
      </c>
      <c r="C1535" s="145">
        <v>261.55970000000002</v>
      </c>
      <c r="D1535" s="145">
        <v>1.5948</v>
      </c>
      <c r="E1535" s="145">
        <v>3.7488999999999999</v>
      </c>
      <c r="F1535" s="145">
        <v>80.626499999999993</v>
      </c>
      <c r="G1535" s="146">
        <f t="shared" si="23"/>
        <v>347.5299</v>
      </c>
    </row>
    <row r="1536" spans="1:7" x14ac:dyDescent="0.25">
      <c r="A1536" s="143">
        <v>44625</v>
      </c>
      <c r="B1536" s="144">
        <v>20</v>
      </c>
      <c r="C1536" s="145">
        <v>10.7028</v>
      </c>
      <c r="D1536" s="145">
        <v>0</v>
      </c>
      <c r="E1536" s="145">
        <v>0</v>
      </c>
      <c r="F1536" s="145">
        <v>0.3306</v>
      </c>
      <c r="G1536" s="146">
        <f t="shared" si="23"/>
        <v>11.0334</v>
      </c>
    </row>
    <row r="1537" spans="1:7" x14ac:dyDescent="0.25">
      <c r="A1537" s="143">
        <v>44625</v>
      </c>
      <c r="B1537" s="144">
        <v>21</v>
      </c>
      <c r="C1537" s="145">
        <v>10.9048</v>
      </c>
      <c r="D1537" s="145">
        <v>0</v>
      </c>
      <c r="E1537" s="145">
        <v>0</v>
      </c>
      <c r="F1537" s="145">
        <v>0.2233</v>
      </c>
      <c r="G1537" s="146">
        <f t="shared" si="23"/>
        <v>11.1281</v>
      </c>
    </row>
    <row r="1538" spans="1:7" x14ac:dyDescent="0.25">
      <c r="A1538" s="143">
        <v>44625</v>
      </c>
      <c r="B1538" s="144">
        <v>22</v>
      </c>
      <c r="C1538" s="145">
        <v>10.6479</v>
      </c>
      <c r="D1538" s="145">
        <v>2.0400000000000001E-2</v>
      </c>
      <c r="E1538" s="145">
        <v>0</v>
      </c>
      <c r="F1538" s="145">
        <v>0.15659999999999999</v>
      </c>
      <c r="G1538" s="146">
        <f t="shared" si="23"/>
        <v>10.8249</v>
      </c>
    </row>
    <row r="1539" spans="1:7" x14ac:dyDescent="0.25">
      <c r="A1539" s="143">
        <v>44625</v>
      </c>
      <c r="B1539" s="144">
        <v>23</v>
      </c>
      <c r="C1539" s="145">
        <v>11.460800000000001</v>
      </c>
      <c r="D1539" s="145">
        <v>0</v>
      </c>
      <c r="E1539" s="145">
        <v>0</v>
      </c>
      <c r="F1539" s="145">
        <v>0.20480000000000001</v>
      </c>
      <c r="G1539" s="146">
        <f t="shared" si="23"/>
        <v>11.665600000000001</v>
      </c>
    </row>
    <row r="1540" spans="1:7" x14ac:dyDescent="0.25">
      <c r="A1540" s="143">
        <v>44625</v>
      </c>
      <c r="B1540" s="144">
        <v>24</v>
      </c>
      <c r="C1540" s="145">
        <v>11.905799999999999</v>
      </c>
      <c r="D1540" s="145">
        <v>0</v>
      </c>
      <c r="E1540" s="145">
        <v>0</v>
      </c>
      <c r="F1540" s="145">
        <v>2.4299999999999999E-2</v>
      </c>
      <c r="G1540" s="146">
        <f t="shared" si="23"/>
        <v>11.930099999999999</v>
      </c>
    </row>
    <row r="1541" spans="1:7" x14ac:dyDescent="0.25">
      <c r="A1541" s="143">
        <v>44626</v>
      </c>
      <c r="B1541" s="144">
        <v>1</v>
      </c>
      <c r="C1541" s="145">
        <v>3.0179999999999998</v>
      </c>
      <c r="D1541" s="145">
        <v>0</v>
      </c>
      <c r="E1541" s="145">
        <v>0</v>
      </c>
      <c r="F1541" s="145">
        <v>0.18429999999999999</v>
      </c>
      <c r="G1541" s="146">
        <f t="shared" si="23"/>
        <v>3.2022999999999997</v>
      </c>
    </row>
    <row r="1542" spans="1:7" x14ac:dyDescent="0.25">
      <c r="A1542" s="143">
        <v>44626</v>
      </c>
      <c r="B1542" s="144">
        <v>2</v>
      </c>
      <c r="C1542" s="145">
        <v>4.1689999999999996</v>
      </c>
      <c r="D1542" s="145">
        <v>0</v>
      </c>
      <c r="E1542" s="145">
        <v>0</v>
      </c>
      <c r="F1542" s="145">
        <v>0.18429999999999999</v>
      </c>
      <c r="G1542" s="146">
        <f t="shared" ref="G1542:G1605" si="24">+SUM(C1542:F1542)</f>
        <v>4.3532999999999999</v>
      </c>
    </row>
    <row r="1543" spans="1:7" x14ac:dyDescent="0.25">
      <c r="A1543" s="143">
        <v>44626</v>
      </c>
      <c r="B1543" s="144">
        <v>3</v>
      </c>
      <c r="C1543" s="145">
        <v>3.8519999999999999</v>
      </c>
      <c r="D1543" s="145">
        <v>2.0400000000000001E-2</v>
      </c>
      <c r="E1543" s="145">
        <v>0</v>
      </c>
      <c r="F1543" s="145">
        <v>0.185</v>
      </c>
      <c r="G1543" s="146">
        <f t="shared" si="24"/>
        <v>4.0573999999999995</v>
      </c>
    </row>
    <row r="1544" spans="1:7" x14ac:dyDescent="0.25">
      <c r="A1544" s="143">
        <v>44626</v>
      </c>
      <c r="B1544" s="144">
        <v>4</v>
      </c>
      <c r="C1544" s="145">
        <v>10.1111</v>
      </c>
      <c r="D1544" s="145">
        <v>0</v>
      </c>
      <c r="E1544" s="145">
        <v>0</v>
      </c>
      <c r="F1544" s="145">
        <v>0.18429999999999999</v>
      </c>
      <c r="G1544" s="146">
        <f t="shared" si="24"/>
        <v>10.295400000000001</v>
      </c>
    </row>
    <row r="1545" spans="1:7" x14ac:dyDescent="0.25">
      <c r="A1545" s="143">
        <v>44626</v>
      </c>
      <c r="B1545" s="144">
        <v>5</v>
      </c>
      <c r="C1545" s="145">
        <v>8.7500999999999998</v>
      </c>
      <c r="D1545" s="145">
        <v>0</v>
      </c>
      <c r="E1545" s="145">
        <v>0</v>
      </c>
      <c r="F1545" s="145">
        <v>0.2114</v>
      </c>
      <c r="G1545" s="146">
        <f t="shared" si="24"/>
        <v>8.9614999999999991</v>
      </c>
    </row>
    <row r="1546" spans="1:7" x14ac:dyDescent="0.25">
      <c r="A1546" s="143">
        <v>44626</v>
      </c>
      <c r="B1546" s="144">
        <v>6</v>
      </c>
      <c r="C1546" s="145">
        <v>7.6791</v>
      </c>
      <c r="D1546" s="145">
        <v>2.0400000000000001E-2</v>
      </c>
      <c r="E1546" s="145">
        <v>0</v>
      </c>
      <c r="F1546" s="145">
        <v>0.18429999999999999</v>
      </c>
      <c r="G1546" s="146">
        <f t="shared" si="24"/>
        <v>7.8838000000000008</v>
      </c>
    </row>
    <row r="1547" spans="1:7" x14ac:dyDescent="0.25">
      <c r="A1547" s="143">
        <v>44626</v>
      </c>
      <c r="B1547" s="144">
        <v>7</v>
      </c>
      <c r="C1547" s="145">
        <v>7.6510999999999996</v>
      </c>
      <c r="D1547" s="145">
        <v>0</v>
      </c>
      <c r="E1547" s="145">
        <v>6.0000000000000001E-3</v>
      </c>
      <c r="F1547" s="145">
        <v>0.24560000000000001</v>
      </c>
      <c r="G1547" s="146">
        <f t="shared" si="24"/>
        <v>7.9026999999999994</v>
      </c>
    </row>
    <row r="1548" spans="1:7" x14ac:dyDescent="0.25">
      <c r="A1548" s="143">
        <v>44626</v>
      </c>
      <c r="B1548" s="144">
        <v>8</v>
      </c>
      <c r="C1548" s="145">
        <v>263.27800000000002</v>
      </c>
      <c r="D1548" s="145">
        <v>1.9148000000000001</v>
      </c>
      <c r="E1548" s="145">
        <v>5.383</v>
      </c>
      <c r="F1548" s="145">
        <v>388.2337</v>
      </c>
      <c r="G1548" s="146">
        <f t="shared" si="24"/>
        <v>658.80950000000007</v>
      </c>
    </row>
    <row r="1549" spans="1:7" x14ac:dyDescent="0.25">
      <c r="A1549" s="143">
        <v>44626</v>
      </c>
      <c r="B1549" s="144">
        <v>9</v>
      </c>
      <c r="C1549" s="145">
        <v>4517.3969999999999</v>
      </c>
      <c r="D1549" s="145">
        <v>38.948599999999999</v>
      </c>
      <c r="E1549" s="145">
        <v>208.65610000000001</v>
      </c>
      <c r="F1549" s="145">
        <v>3101.3078</v>
      </c>
      <c r="G1549" s="146">
        <f t="shared" si="24"/>
        <v>7866.3094999999994</v>
      </c>
    </row>
    <row r="1550" spans="1:7" x14ac:dyDescent="0.25">
      <c r="A1550" s="143">
        <v>44626</v>
      </c>
      <c r="B1550" s="144">
        <v>10</v>
      </c>
      <c r="C1550" s="145">
        <v>13690.5892</v>
      </c>
      <c r="D1550" s="145">
        <v>101.9431</v>
      </c>
      <c r="E1550" s="145">
        <v>609.33789999999999</v>
      </c>
      <c r="F1550" s="145">
        <v>5663.1189999999997</v>
      </c>
      <c r="G1550" s="146">
        <f t="shared" si="24"/>
        <v>20064.9892</v>
      </c>
    </row>
    <row r="1551" spans="1:7" x14ac:dyDescent="0.25">
      <c r="A1551" s="143">
        <v>44626</v>
      </c>
      <c r="B1551" s="144">
        <v>11</v>
      </c>
      <c r="C1551" s="145">
        <v>22893.722300000001</v>
      </c>
      <c r="D1551" s="145">
        <v>158.85079999999999</v>
      </c>
      <c r="E1551" s="145">
        <v>1023.8231</v>
      </c>
      <c r="F1551" s="145">
        <v>7953.2496000000001</v>
      </c>
      <c r="G1551" s="146">
        <f t="shared" si="24"/>
        <v>32029.645800000002</v>
      </c>
    </row>
    <row r="1552" spans="1:7" x14ac:dyDescent="0.25">
      <c r="A1552" s="143">
        <v>44626</v>
      </c>
      <c r="B1552" s="144">
        <v>12</v>
      </c>
      <c r="C1552" s="145">
        <v>28229.960599999999</v>
      </c>
      <c r="D1552" s="145">
        <v>185.72290000000001</v>
      </c>
      <c r="E1552" s="145">
        <v>1380.9029</v>
      </c>
      <c r="F1552" s="145">
        <v>9262.8909999999996</v>
      </c>
      <c r="G1552" s="146">
        <f t="shared" si="24"/>
        <v>39059.477400000003</v>
      </c>
    </row>
    <row r="1553" spans="1:7" x14ac:dyDescent="0.25">
      <c r="A1553" s="143">
        <v>44626</v>
      </c>
      <c r="B1553" s="144">
        <v>13</v>
      </c>
      <c r="C1553" s="145">
        <v>22554.985100000002</v>
      </c>
      <c r="D1553" s="145">
        <v>147.9186</v>
      </c>
      <c r="E1553" s="145">
        <v>1387.3219999999999</v>
      </c>
      <c r="F1553" s="145">
        <v>10937.198200000001</v>
      </c>
      <c r="G1553" s="146">
        <f t="shared" si="24"/>
        <v>35027.423900000002</v>
      </c>
    </row>
    <row r="1554" spans="1:7" x14ac:dyDescent="0.25">
      <c r="A1554" s="143">
        <v>44626</v>
      </c>
      <c r="B1554" s="144">
        <v>14</v>
      </c>
      <c r="C1554" s="145">
        <v>19185.026099999999</v>
      </c>
      <c r="D1554" s="145">
        <v>138.7166</v>
      </c>
      <c r="E1554" s="145">
        <v>1159.8741</v>
      </c>
      <c r="F1554" s="145">
        <v>8539.4699000000001</v>
      </c>
      <c r="G1554" s="146">
        <f t="shared" si="24"/>
        <v>29023.0867</v>
      </c>
    </row>
    <row r="1555" spans="1:7" x14ac:dyDescent="0.25">
      <c r="A1555" s="143">
        <v>44626</v>
      </c>
      <c r="B1555" s="144">
        <v>15</v>
      </c>
      <c r="C1555" s="145">
        <v>15010.850899999999</v>
      </c>
      <c r="D1555" s="145">
        <v>118.7899</v>
      </c>
      <c r="E1555" s="145">
        <v>1000.813</v>
      </c>
      <c r="F1555" s="145">
        <v>8557.8387000000002</v>
      </c>
      <c r="G1555" s="146">
        <f t="shared" si="24"/>
        <v>24688.2925</v>
      </c>
    </row>
    <row r="1556" spans="1:7" x14ac:dyDescent="0.25">
      <c r="A1556" s="143">
        <v>44626</v>
      </c>
      <c r="B1556" s="144">
        <v>16</v>
      </c>
      <c r="C1556" s="145">
        <v>12989.65</v>
      </c>
      <c r="D1556" s="145">
        <v>104.5676</v>
      </c>
      <c r="E1556" s="145">
        <v>686.71709999999996</v>
      </c>
      <c r="F1556" s="145">
        <v>6475.3504999999996</v>
      </c>
      <c r="G1556" s="146">
        <f t="shared" si="24"/>
        <v>20256.285199999998</v>
      </c>
    </row>
    <row r="1557" spans="1:7" x14ac:dyDescent="0.25">
      <c r="A1557" s="143">
        <v>44626</v>
      </c>
      <c r="B1557" s="144">
        <v>17</v>
      </c>
      <c r="C1557" s="145">
        <v>10112.6024</v>
      </c>
      <c r="D1557" s="145">
        <v>59.037300000000002</v>
      </c>
      <c r="E1557" s="145">
        <v>494.7602</v>
      </c>
      <c r="F1557" s="145">
        <v>3831.2979999999998</v>
      </c>
      <c r="G1557" s="146">
        <f t="shared" si="24"/>
        <v>14497.697899999999</v>
      </c>
    </row>
    <row r="1558" spans="1:7" x14ac:dyDescent="0.25">
      <c r="A1558" s="143">
        <v>44626</v>
      </c>
      <c r="B1558" s="144">
        <v>18</v>
      </c>
      <c r="C1558" s="145">
        <v>3423.0241999999998</v>
      </c>
      <c r="D1558" s="145">
        <v>22.975899999999999</v>
      </c>
      <c r="E1558" s="145">
        <v>167.61869999999999</v>
      </c>
      <c r="F1558" s="145">
        <v>1442.4350999999999</v>
      </c>
      <c r="G1558" s="146">
        <f t="shared" si="24"/>
        <v>5056.0538999999999</v>
      </c>
    </row>
    <row r="1559" spans="1:7" x14ac:dyDescent="0.25">
      <c r="A1559" s="143">
        <v>44626</v>
      </c>
      <c r="B1559" s="144">
        <v>19</v>
      </c>
      <c r="C1559" s="145">
        <v>113.904</v>
      </c>
      <c r="D1559" s="145">
        <v>1.3619000000000001</v>
      </c>
      <c r="E1559" s="145">
        <v>1.9993000000000001</v>
      </c>
      <c r="F1559" s="145">
        <v>93.326300000000003</v>
      </c>
      <c r="G1559" s="146">
        <f t="shared" si="24"/>
        <v>210.5915</v>
      </c>
    </row>
    <row r="1560" spans="1:7" x14ac:dyDescent="0.25">
      <c r="A1560" s="143">
        <v>44626</v>
      </c>
      <c r="B1560" s="144">
        <v>20</v>
      </c>
      <c r="C1560" s="145">
        <v>3.3723999999999998</v>
      </c>
      <c r="D1560" s="145">
        <v>2.0400000000000001E-2</v>
      </c>
      <c r="E1560" s="145">
        <v>0</v>
      </c>
      <c r="F1560" s="145">
        <v>0.22520000000000001</v>
      </c>
      <c r="G1560" s="146">
        <f t="shared" si="24"/>
        <v>3.6179999999999999</v>
      </c>
    </row>
    <row r="1561" spans="1:7" x14ac:dyDescent="0.25">
      <c r="A1561" s="143">
        <v>44626</v>
      </c>
      <c r="B1561" s="144">
        <v>21</v>
      </c>
      <c r="C1561" s="145">
        <v>3.1604000000000001</v>
      </c>
      <c r="D1561" s="145">
        <v>0</v>
      </c>
      <c r="E1561" s="145">
        <v>0</v>
      </c>
      <c r="F1561" s="145">
        <v>0.18429999999999999</v>
      </c>
      <c r="G1561" s="146">
        <f t="shared" si="24"/>
        <v>3.3447</v>
      </c>
    </row>
    <row r="1562" spans="1:7" x14ac:dyDescent="0.25">
      <c r="A1562" s="143">
        <v>44626</v>
      </c>
      <c r="B1562" s="144">
        <v>22</v>
      </c>
      <c r="C1562" s="145">
        <v>3.4064000000000001</v>
      </c>
      <c r="D1562" s="145">
        <v>0</v>
      </c>
      <c r="E1562" s="145">
        <v>0</v>
      </c>
      <c r="F1562" s="145">
        <v>0.18429999999999999</v>
      </c>
      <c r="G1562" s="146">
        <f t="shared" si="24"/>
        <v>3.5907</v>
      </c>
    </row>
    <row r="1563" spans="1:7" x14ac:dyDescent="0.25">
      <c r="A1563" s="143">
        <v>44626</v>
      </c>
      <c r="B1563" s="144">
        <v>23</v>
      </c>
      <c r="C1563" s="145">
        <v>3.1044</v>
      </c>
      <c r="D1563" s="145">
        <v>2.0400000000000001E-2</v>
      </c>
      <c r="E1563" s="145">
        <v>0</v>
      </c>
      <c r="F1563" s="145">
        <v>2.4299999999999999E-2</v>
      </c>
      <c r="G1563" s="146">
        <f t="shared" si="24"/>
        <v>3.1491000000000002</v>
      </c>
    </row>
    <row r="1564" spans="1:7" x14ac:dyDescent="0.25">
      <c r="A1564" s="143">
        <v>44626</v>
      </c>
      <c r="B1564" s="144">
        <v>24</v>
      </c>
      <c r="C1564" s="145">
        <v>1.9603999999999999</v>
      </c>
      <c r="D1564" s="145">
        <v>0</v>
      </c>
      <c r="E1564" s="145">
        <v>0</v>
      </c>
      <c r="F1564" s="145">
        <v>0.18429999999999999</v>
      </c>
      <c r="G1564" s="146">
        <f t="shared" si="24"/>
        <v>2.1446999999999998</v>
      </c>
    </row>
    <row r="1565" spans="1:7" x14ac:dyDescent="0.25">
      <c r="A1565" s="143">
        <v>44627</v>
      </c>
      <c r="B1565" s="144">
        <v>1</v>
      </c>
      <c r="C1565" s="145">
        <v>5.7839999999999998</v>
      </c>
      <c r="D1565" s="145">
        <v>0</v>
      </c>
      <c r="E1565" s="145">
        <v>0</v>
      </c>
      <c r="F1565" s="145">
        <v>0.20480000000000001</v>
      </c>
      <c r="G1565" s="146">
        <f t="shared" si="24"/>
        <v>5.9887999999999995</v>
      </c>
    </row>
    <row r="1566" spans="1:7" x14ac:dyDescent="0.25">
      <c r="A1566" s="143">
        <v>44627</v>
      </c>
      <c r="B1566" s="144">
        <v>2</v>
      </c>
      <c r="C1566" s="145">
        <v>6.85</v>
      </c>
      <c r="D1566" s="145">
        <v>0</v>
      </c>
      <c r="E1566" s="145">
        <v>0</v>
      </c>
      <c r="F1566" s="145">
        <v>0.18429999999999999</v>
      </c>
      <c r="G1566" s="146">
        <f t="shared" si="24"/>
        <v>7.0343</v>
      </c>
    </row>
    <row r="1567" spans="1:7" x14ac:dyDescent="0.25">
      <c r="A1567" s="143">
        <v>44627</v>
      </c>
      <c r="B1567" s="144">
        <v>3</v>
      </c>
      <c r="C1567" s="145">
        <v>7.6340000000000003</v>
      </c>
      <c r="D1567" s="145">
        <v>2.0400000000000001E-2</v>
      </c>
      <c r="E1567" s="145">
        <v>0</v>
      </c>
      <c r="F1567" s="145">
        <v>0.18429999999999999</v>
      </c>
      <c r="G1567" s="146">
        <f t="shared" si="24"/>
        <v>7.8387000000000011</v>
      </c>
    </row>
    <row r="1568" spans="1:7" x14ac:dyDescent="0.25">
      <c r="A1568" s="143">
        <v>44627</v>
      </c>
      <c r="B1568" s="144">
        <v>4</v>
      </c>
      <c r="C1568" s="145">
        <v>1.1888000000000001</v>
      </c>
      <c r="D1568" s="145">
        <v>0</v>
      </c>
      <c r="E1568" s="145">
        <v>0</v>
      </c>
      <c r="F1568" s="145">
        <v>0.18429999999999999</v>
      </c>
      <c r="G1568" s="146">
        <f t="shared" si="24"/>
        <v>1.3731</v>
      </c>
    </row>
    <row r="1569" spans="1:7" x14ac:dyDescent="0.25">
      <c r="A1569" s="143">
        <v>44627</v>
      </c>
      <c r="B1569" s="144">
        <v>5</v>
      </c>
      <c r="C1569" s="145">
        <v>1.3657999999999999</v>
      </c>
      <c r="D1569" s="145">
        <v>0</v>
      </c>
      <c r="E1569" s="145">
        <v>0</v>
      </c>
      <c r="F1569" s="145">
        <v>0.20480000000000001</v>
      </c>
      <c r="G1569" s="146">
        <f t="shared" si="24"/>
        <v>1.5706</v>
      </c>
    </row>
    <row r="1570" spans="1:7" x14ac:dyDescent="0.25">
      <c r="A1570" s="143">
        <v>44627</v>
      </c>
      <c r="B1570" s="144">
        <v>6</v>
      </c>
      <c r="C1570" s="145">
        <v>1.6787999999999901</v>
      </c>
      <c r="D1570" s="145">
        <v>0</v>
      </c>
      <c r="E1570" s="145">
        <v>0</v>
      </c>
      <c r="F1570" s="145">
        <v>0.18429999999999999</v>
      </c>
      <c r="G1570" s="146">
        <f t="shared" si="24"/>
        <v>1.86309999999999</v>
      </c>
    </row>
    <row r="1571" spans="1:7" x14ac:dyDescent="0.25">
      <c r="A1571" s="143">
        <v>44627</v>
      </c>
      <c r="B1571" s="144">
        <v>7</v>
      </c>
      <c r="C1571" s="145">
        <v>1.4088000000000001</v>
      </c>
      <c r="D1571" s="145">
        <v>0</v>
      </c>
      <c r="E1571" s="145">
        <v>6.0000000000000001E-3</v>
      </c>
      <c r="F1571" s="145">
        <v>0.26600000000000001</v>
      </c>
      <c r="G1571" s="146">
        <f t="shared" si="24"/>
        <v>1.6808000000000001</v>
      </c>
    </row>
    <row r="1572" spans="1:7" x14ac:dyDescent="0.25">
      <c r="A1572" s="143">
        <v>44627</v>
      </c>
      <c r="B1572" s="144">
        <v>8</v>
      </c>
      <c r="C1572" s="145">
        <v>122.61660000000001</v>
      </c>
      <c r="D1572" s="145">
        <v>1.6561999999999999</v>
      </c>
      <c r="E1572" s="145">
        <v>2.9924999999999899</v>
      </c>
      <c r="F1572" s="145">
        <v>353.5453</v>
      </c>
      <c r="G1572" s="146">
        <f t="shared" si="24"/>
        <v>480.81060000000002</v>
      </c>
    </row>
    <row r="1573" spans="1:7" x14ac:dyDescent="0.25">
      <c r="A1573" s="143">
        <v>44627</v>
      </c>
      <c r="B1573" s="144">
        <v>9</v>
      </c>
      <c r="C1573" s="145">
        <v>2208.4099000000001</v>
      </c>
      <c r="D1573" s="145">
        <v>17.1493</v>
      </c>
      <c r="E1573" s="145">
        <v>86.724400000000003</v>
      </c>
      <c r="F1573" s="145">
        <v>2182.6738</v>
      </c>
      <c r="G1573" s="146">
        <f t="shared" si="24"/>
        <v>4494.9574000000002</v>
      </c>
    </row>
    <row r="1574" spans="1:7" x14ac:dyDescent="0.25">
      <c r="A1574" s="143">
        <v>44627</v>
      </c>
      <c r="B1574" s="144">
        <v>10</v>
      </c>
      <c r="C1574" s="145">
        <v>12183.753000000001</v>
      </c>
      <c r="D1574" s="145">
        <v>66.082599999999999</v>
      </c>
      <c r="E1574" s="145">
        <v>452.40260000000001</v>
      </c>
      <c r="F1574" s="145">
        <v>4274.5946999999996</v>
      </c>
      <c r="G1574" s="146">
        <f t="shared" si="24"/>
        <v>16976.832900000001</v>
      </c>
    </row>
    <row r="1575" spans="1:7" x14ac:dyDescent="0.25">
      <c r="A1575" s="143">
        <v>44627</v>
      </c>
      <c r="B1575" s="144">
        <v>11</v>
      </c>
      <c r="C1575" s="145">
        <v>22698.2696</v>
      </c>
      <c r="D1575" s="145">
        <v>128.55789999999999</v>
      </c>
      <c r="E1575" s="145">
        <v>1022.8579</v>
      </c>
      <c r="F1575" s="145">
        <v>7945.9886999999999</v>
      </c>
      <c r="G1575" s="146">
        <f t="shared" si="24"/>
        <v>31795.674099999997</v>
      </c>
    </row>
    <row r="1576" spans="1:7" x14ac:dyDescent="0.25">
      <c r="A1576" s="143">
        <v>44627</v>
      </c>
      <c r="B1576" s="144">
        <v>12</v>
      </c>
      <c r="C1576" s="145">
        <v>30793.721300000001</v>
      </c>
      <c r="D1576" s="145">
        <v>172.87209999999999</v>
      </c>
      <c r="E1576" s="145">
        <v>1505.9011</v>
      </c>
      <c r="F1576" s="145">
        <v>11825.1891</v>
      </c>
      <c r="G1576" s="146">
        <f t="shared" si="24"/>
        <v>44297.683600000004</v>
      </c>
    </row>
    <row r="1577" spans="1:7" x14ac:dyDescent="0.25">
      <c r="A1577" s="143">
        <v>44627</v>
      </c>
      <c r="B1577" s="144">
        <v>13</v>
      </c>
      <c r="C1577" s="145">
        <v>33661.189599999998</v>
      </c>
      <c r="D1577" s="145">
        <v>182.5187</v>
      </c>
      <c r="E1577" s="145">
        <v>1740.9476</v>
      </c>
      <c r="F1577" s="145">
        <v>13634.5893</v>
      </c>
      <c r="G1577" s="146">
        <f t="shared" si="24"/>
        <v>49219.245199999998</v>
      </c>
    </row>
    <row r="1578" spans="1:7" x14ac:dyDescent="0.25">
      <c r="A1578" s="143">
        <v>44627</v>
      </c>
      <c r="B1578" s="144">
        <v>14</v>
      </c>
      <c r="C1578" s="145">
        <v>32305.8917</v>
      </c>
      <c r="D1578" s="145">
        <v>169.80189999999999</v>
      </c>
      <c r="E1578" s="145">
        <v>1564.7927999999999</v>
      </c>
      <c r="F1578" s="145">
        <v>14296.837</v>
      </c>
      <c r="G1578" s="146">
        <f t="shared" si="24"/>
        <v>48337.323400000001</v>
      </c>
    </row>
    <row r="1579" spans="1:7" x14ac:dyDescent="0.25">
      <c r="A1579" s="143">
        <v>44627</v>
      </c>
      <c r="B1579" s="144">
        <v>15</v>
      </c>
      <c r="C1579" s="145">
        <v>27269.5334</v>
      </c>
      <c r="D1579" s="145">
        <v>148.73269999999999</v>
      </c>
      <c r="E1579" s="145">
        <v>1444.8054999999999</v>
      </c>
      <c r="F1579" s="145">
        <v>12642.006299999999</v>
      </c>
      <c r="G1579" s="146">
        <f t="shared" si="24"/>
        <v>41505.077899999997</v>
      </c>
    </row>
    <row r="1580" spans="1:7" x14ac:dyDescent="0.25">
      <c r="A1580" s="143">
        <v>44627</v>
      </c>
      <c r="B1580" s="144">
        <v>16</v>
      </c>
      <c r="C1580" s="145">
        <v>23307.574100000002</v>
      </c>
      <c r="D1580" s="145">
        <v>115.0158</v>
      </c>
      <c r="E1580" s="145">
        <v>1037.6498999999999</v>
      </c>
      <c r="F1580" s="145">
        <v>8459.5861000000004</v>
      </c>
      <c r="G1580" s="146">
        <f t="shared" si="24"/>
        <v>32919.825900000003</v>
      </c>
    </row>
    <row r="1581" spans="1:7" x14ac:dyDescent="0.25">
      <c r="A1581" s="143">
        <v>44627</v>
      </c>
      <c r="B1581" s="144">
        <v>17</v>
      </c>
      <c r="C1581" s="145">
        <v>13196.288699999999</v>
      </c>
      <c r="D1581" s="145">
        <v>58.881399999999999</v>
      </c>
      <c r="E1581" s="145">
        <v>822.50340000000006</v>
      </c>
      <c r="F1581" s="145">
        <v>7998.9624000000003</v>
      </c>
      <c r="G1581" s="146">
        <f t="shared" si="24"/>
        <v>22076.635900000001</v>
      </c>
    </row>
    <row r="1582" spans="1:7" x14ac:dyDescent="0.25">
      <c r="A1582" s="143">
        <v>44627</v>
      </c>
      <c r="B1582" s="144">
        <v>18</v>
      </c>
      <c r="C1582" s="145">
        <v>4434.9642000000003</v>
      </c>
      <c r="D1582" s="145">
        <v>21.674299999999999</v>
      </c>
      <c r="E1582" s="145">
        <v>393.464</v>
      </c>
      <c r="F1582" s="145">
        <v>5248.8494000000001</v>
      </c>
      <c r="G1582" s="146">
        <f t="shared" si="24"/>
        <v>10098.9519</v>
      </c>
    </row>
    <row r="1583" spans="1:7" x14ac:dyDescent="0.25">
      <c r="A1583" s="143">
        <v>44627</v>
      </c>
      <c r="B1583" s="144">
        <v>19</v>
      </c>
      <c r="C1583" s="145">
        <v>292.39699999999999</v>
      </c>
      <c r="D1583" s="145">
        <v>1.6152</v>
      </c>
      <c r="E1583" s="145">
        <v>18.727900000000002</v>
      </c>
      <c r="F1583" s="145">
        <v>636.13509999999997</v>
      </c>
      <c r="G1583" s="146">
        <f t="shared" si="24"/>
        <v>948.87519999999995</v>
      </c>
    </row>
    <row r="1584" spans="1:7" x14ac:dyDescent="0.25">
      <c r="A1584" s="143">
        <v>44627</v>
      </c>
      <c r="B1584" s="144">
        <v>20</v>
      </c>
      <c r="C1584" s="145">
        <v>162.75530000000001</v>
      </c>
      <c r="D1584" s="145">
        <v>2.0400000000000001E-2</v>
      </c>
      <c r="E1584" s="145">
        <v>6.0000000000000001E-3</v>
      </c>
      <c r="F1584" s="145">
        <v>0.22520000000000001</v>
      </c>
      <c r="G1584" s="146">
        <f t="shared" si="24"/>
        <v>163.0069</v>
      </c>
    </row>
    <row r="1585" spans="1:7" x14ac:dyDescent="0.25">
      <c r="A1585" s="143">
        <v>44627</v>
      </c>
      <c r="B1585" s="144">
        <v>21</v>
      </c>
      <c r="C1585" s="145">
        <v>164.0223</v>
      </c>
      <c r="D1585" s="145">
        <v>4.0800000000000003E-2</v>
      </c>
      <c r="E1585" s="145">
        <v>0</v>
      </c>
      <c r="F1585" s="145">
        <v>2.4299999999999999E-2</v>
      </c>
      <c r="G1585" s="146">
        <f t="shared" si="24"/>
        <v>164.0874</v>
      </c>
    </row>
    <row r="1586" spans="1:7" x14ac:dyDescent="0.25">
      <c r="A1586" s="143">
        <v>44627</v>
      </c>
      <c r="B1586" s="144">
        <v>22</v>
      </c>
      <c r="C1586" s="145">
        <v>163.2243</v>
      </c>
      <c r="D1586" s="145">
        <v>0</v>
      </c>
      <c r="E1586" s="145">
        <v>6.0000000000000001E-3</v>
      </c>
      <c r="F1586" s="145">
        <v>0.18429999999999999</v>
      </c>
      <c r="G1586" s="146">
        <f t="shared" si="24"/>
        <v>163.41460000000001</v>
      </c>
    </row>
    <row r="1587" spans="1:7" x14ac:dyDescent="0.25">
      <c r="A1587" s="143">
        <v>44627</v>
      </c>
      <c r="B1587" s="144">
        <v>23</v>
      </c>
      <c r="C1587" s="145">
        <v>163.56129999999999</v>
      </c>
      <c r="D1587" s="145">
        <v>2.0400000000000001E-2</v>
      </c>
      <c r="E1587" s="145">
        <v>0</v>
      </c>
      <c r="F1587" s="145">
        <v>0.18429999999999999</v>
      </c>
      <c r="G1587" s="146">
        <f t="shared" si="24"/>
        <v>163.76599999999999</v>
      </c>
    </row>
    <row r="1588" spans="1:7" x14ac:dyDescent="0.25">
      <c r="A1588" s="143">
        <v>44627</v>
      </c>
      <c r="B1588" s="144">
        <v>24</v>
      </c>
      <c r="C1588" s="145">
        <v>163.49529999999999</v>
      </c>
      <c r="D1588" s="145">
        <v>2.0400000000000001E-2</v>
      </c>
      <c r="E1588" s="145">
        <v>0</v>
      </c>
      <c r="F1588" s="145">
        <v>0.2457</v>
      </c>
      <c r="G1588" s="146">
        <f t="shared" si="24"/>
        <v>163.76139999999998</v>
      </c>
    </row>
    <row r="1589" spans="1:7" x14ac:dyDescent="0.25">
      <c r="A1589" s="143">
        <v>44628</v>
      </c>
      <c r="B1589" s="144">
        <v>1</v>
      </c>
      <c r="C1589" s="145">
        <v>89.308800000000005</v>
      </c>
      <c r="D1589" s="145">
        <v>0</v>
      </c>
      <c r="E1589" s="145">
        <v>2.5999999999999999E-2</v>
      </c>
      <c r="F1589" s="145">
        <v>0.20480000000000001</v>
      </c>
      <c r="G1589" s="146">
        <f t="shared" si="24"/>
        <v>89.539600000000007</v>
      </c>
    </row>
    <row r="1590" spans="1:7" x14ac:dyDescent="0.25">
      <c r="A1590" s="143">
        <v>44628</v>
      </c>
      <c r="B1590" s="144">
        <v>2</v>
      </c>
      <c r="C1590" s="145">
        <v>89.007800000000003</v>
      </c>
      <c r="D1590" s="145">
        <v>0</v>
      </c>
      <c r="E1590" s="145">
        <v>0.02</v>
      </c>
      <c r="F1590" s="145">
        <v>0.18429999999999999</v>
      </c>
      <c r="G1590" s="146">
        <f t="shared" si="24"/>
        <v>89.212099999999992</v>
      </c>
    </row>
    <row r="1591" spans="1:7" x14ac:dyDescent="0.25">
      <c r="A1591" s="143">
        <v>44628</v>
      </c>
      <c r="B1591" s="144">
        <v>3</v>
      </c>
      <c r="C1591" s="145">
        <v>89.621799999999993</v>
      </c>
      <c r="D1591" s="145">
        <v>0</v>
      </c>
      <c r="E1591" s="145">
        <v>0.02</v>
      </c>
      <c r="F1591" s="145">
        <v>0.20399999999999999</v>
      </c>
      <c r="G1591" s="146">
        <f t="shared" si="24"/>
        <v>89.845799999999983</v>
      </c>
    </row>
    <row r="1592" spans="1:7" x14ac:dyDescent="0.25">
      <c r="A1592" s="143">
        <v>44628</v>
      </c>
      <c r="B1592" s="144">
        <v>4</v>
      </c>
      <c r="C1592" s="145">
        <v>1.6898</v>
      </c>
      <c r="D1592" s="145">
        <v>0</v>
      </c>
      <c r="E1592" s="145">
        <v>0.02</v>
      </c>
      <c r="F1592" s="145">
        <v>0.19539999999999999</v>
      </c>
      <c r="G1592" s="146">
        <f t="shared" si="24"/>
        <v>1.9052</v>
      </c>
    </row>
    <row r="1593" spans="1:7" x14ac:dyDescent="0.25">
      <c r="A1593" s="143">
        <v>44628</v>
      </c>
      <c r="B1593" s="144">
        <v>5</v>
      </c>
      <c r="C1593" s="145">
        <v>1.2917999999999901</v>
      </c>
      <c r="D1593" s="145">
        <v>4.0800000000000003E-2</v>
      </c>
      <c r="E1593" s="145">
        <v>2.5999999999999999E-2</v>
      </c>
      <c r="F1593" s="145">
        <v>0.18429999999999999</v>
      </c>
      <c r="G1593" s="146">
        <f t="shared" si="24"/>
        <v>1.5428999999999899</v>
      </c>
    </row>
    <row r="1594" spans="1:7" x14ac:dyDescent="0.25">
      <c r="A1594" s="143">
        <v>44628</v>
      </c>
      <c r="B1594" s="144">
        <v>6</v>
      </c>
      <c r="C1594" s="145">
        <v>1.7138</v>
      </c>
      <c r="D1594" s="145">
        <v>0</v>
      </c>
      <c r="E1594" s="145">
        <v>0.02</v>
      </c>
      <c r="F1594" s="145">
        <v>0.18509999999999999</v>
      </c>
      <c r="G1594" s="146">
        <f t="shared" si="24"/>
        <v>1.9189000000000001</v>
      </c>
    </row>
    <row r="1595" spans="1:7" x14ac:dyDescent="0.25">
      <c r="A1595" s="143">
        <v>44628</v>
      </c>
      <c r="B1595" s="144">
        <v>7</v>
      </c>
      <c r="C1595" s="145">
        <v>1.8868</v>
      </c>
      <c r="D1595" s="145">
        <v>0</v>
      </c>
      <c r="E1595" s="145">
        <v>2.5999999999999999E-2</v>
      </c>
      <c r="F1595" s="145">
        <v>0.67430000000000001</v>
      </c>
      <c r="G1595" s="146">
        <f t="shared" si="24"/>
        <v>2.5871</v>
      </c>
    </row>
    <row r="1596" spans="1:7" x14ac:dyDescent="0.25">
      <c r="A1596" s="143">
        <v>44628</v>
      </c>
      <c r="B1596" s="144">
        <v>8</v>
      </c>
      <c r="C1596" s="145">
        <v>50.2913</v>
      </c>
      <c r="D1596" s="145">
        <v>0.80369999999999997</v>
      </c>
      <c r="E1596" s="145">
        <v>11.2867</v>
      </c>
      <c r="F1596" s="145">
        <v>710.38589999999999</v>
      </c>
      <c r="G1596" s="146">
        <f t="shared" si="24"/>
        <v>772.76760000000002</v>
      </c>
    </row>
    <row r="1597" spans="1:7" x14ac:dyDescent="0.25">
      <c r="A1597" s="143">
        <v>44628</v>
      </c>
      <c r="B1597" s="144">
        <v>9</v>
      </c>
      <c r="C1597" s="145">
        <v>804.32989999999995</v>
      </c>
      <c r="D1597" s="145">
        <v>7.6849999999999996</v>
      </c>
      <c r="E1597" s="145">
        <v>71.266499999999994</v>
      </c>
      <c r="F1597" s="145">
        <v>2064.2653</v>
      </c>
      <c r="G1597" s="146">
        <f t="shared" si="24"/>
        <v>2947.5466999999999</v>
      </c>
    </row>
    <row r="1598" spans="1:7" x14ac:dyDescent="0.25">
      <c r="A1598" s="143">
        <v>44628</v>
      </c>
      <c r="B1598" s="144">
        <v>10</v>
      </c>
      <c r="C1598" s="145">
        <v>4895.6409999999996</v>
      </c>
      <c r="D1598" s="145">
        <v>27.1282</v>
      </c>
      <c r="E1598" s="145">
        <v>185.0224</v>
      </c>
      <c r="F1598" s="145">
        <v>4500.3995999999997</v>
      </c>
      <c r="G1598" s="146">
        <f t="shared" si="24"/>
        <v>9608.1911999999993</v>
      </c>
    </row>
    <row r="1599" spans="1:7" x14ac:dyDescent="0.25">
      <c r="A1599" s="143">
        <v>44628</v>
      </c>
      <c r="B1599" s="144">
        <v>11</v>
      </c>
      <c r="C1599" s="145">
        <v>7545.6558000000005</v>
      </c>
      <c r="D1599" s="145">
        <v>38.777700000000003</v>
      </c>
      <c r="E1599" s="145">
        <v>300.60700000000003</v>
      </c>
      <c r="F1599" s="145">
        <v>5868.6172999999999</v>
      </c>
      <c r="G1599" s="146">
        <f t="shared" si="24"/>
        <v>13753.657800000001</v>
      </c>
    </row>
    <row r="1600" spans="1:7" x14ac:dyDescent="0.25">
      <c r="A1600" s="143">
        <v>44628</v>
      </c>
      <c r="B1600" s="144">
        <v>12</v>
      </c>
      <c r="C1600" s="145">
        <v>10976.27</v>
      </c>
      <c r="D1600" s="145">
        <v>58.144100000000002</v>
      </c>
      <c r="E1600" s="145">
        <v>442.39909999999998</v>
      </c>
      <c r="F1600" s="145">
        <v>7824.7834000000003</v>
      </c>
      <c r="G1600" s="146">
        <f t="shared" si="24"/>
        <v>19301.596600000001</v>
      </c>
    </row>
    <row r="1601" spans="1:7" x14ac:dyDescent="0.25">
      <c r="A1601" s="143">
        <v>44628</v>
      </c>
      <c r="B1601" s="144">
        <v>13</v>
      </c>
      <c r="C1601" s="145">
        <v>16432.135200000001</v>
      </c>
      <c r="D1601" s="145">
        <v>82.301599999999993</v>
      </c>
      <c r="E1601" s="145">
        <v>629.29780000000005</v>
      </c>
      <c r="F1601" s="145">
        <v>8464.4114000000009</v>
      </c>
      <c r="G1601" s="146">
        <f t="shared" si="24"/>
        <v>25608.146000000001</v>
      </c>
    </row>
    <row r="1602" spans="1:7" x14ac:dyDescent="0.25">
      <c r="A1602" s="143">
        <v>44628</v>
      </c>
      <c r="B1602" s="144">
        <v>14</v>
      </c>
      <c r="C1602" s="145">
        <v>19910.4692</v>
      </c>
      <c r="D1602" s="145">
        <v>98.061300000000003</v>
      </c>
      <c r="E1602" s="145">
        <v>821.01509999999996</v>
      </c>
      <c r="F1602" s="145">
        <v>8431.0213000000003</v>
      </c>
      <c r="G1602" s="146">
        <f t="shared" si="24"/>
        <v>29260.566900000002</v>
      </c>
    </row>
    <row r="1603" spans="1:7" x14ac:dyDescent="0.25">
      <c r="A1603" s="143">
        <v>44628</v>
      </c>
      <c r="B1603" s="144">
        <v>15</v>
      </c>
      <c r="C1603" s="145">
        <v>12275.921200000001</v>
      </c>
      <c r="D1603" s="145">
        <v>63.525500000000001</v>
      </c>
      <c r="E1603" s="145">
        <v>458.47359999999998</v>
      </c>
      <c r="F1603" s="145">
        <v>7120.5582000000004</v>
      </c>
      <c r="G1603" s="146">
        <f t="shared" si="24"/>
        <v>19918.478500000001</v>
      </c>
    </row>
    <row r="1604" spans="1:7" x14ac:dyDescent="0.25">
      <c r="A1604" s="143">
        <v>44628</v>
      </c>
      <c r="B1604" s="144">
        <v>16</v>
      </c>
      <c r="C1604" s="145">
        <v>6018.7583999999997</v>
      </c>
      <c r="D1604" s="145">
        <v>38.689300000000003</v>
      </c>
      <c r="E1604" s="145">
        <v>335.173599999999</v>
      </c>
      <c r="F1604" s="145">
        <v>5307.5911999999998</v>
      </c>
      <c r="G1604" s="146">
        <f t="shared" si="24"/>
        <v>11700.212499999998</v>
      </c>
    </row>
    <row r="1605" spans="1:7" x14ac:dyDescent="0.25">
      <c r="A1605" s="143">
        <v>44628</v>
      </c>
      <c r="B1605" s="144">
        <v>17</v>
      </c>
      <c r="C1605" s="145">
        <v>2945.5048000000002</v>
      </c>
      <c r="D1605" s="145">
        <v>22.087399999999999</v>
      </c>
      <c r="E1605" s="145">
        <v>246.2011</v>
      </c>
      <c r="F1605" s="145">
        <v>4172.8146999999999</v>
      </c>
      <c r="G1605" s="146">
        <f t="shared" si="24"/>
        <v>7386.6080000000002</v>
      </c>
    </row>
    <row r="1606" spans="1:7" x14ac:dyDescent="0.25">
      <c r="A1606" s="143">
        <v>44628</v>
      </c>
      <c r="B1606" s="144">
        <v>18</v>
      </c>
      <c r="C1606" s="145">
        <v>560.26729999999998</v>
      </c>
      <c r="D1606" s="145">
        <v>5.5296000000000003</v>
      </c>
      <c r="E1606" s="145">
        <v>49.316200000000002</v>
      </c>
      <c r="F1606" s="145">
        <v>1515.133</v>
      </c>
      <c r="G1606" s="146">
        <f t="shared" ref="G1606:G1669" si="25">+SUM(C1606:F1606)</f>
        <v>2130.2460999999998</v>
      </c>
    </row>
    <row r="1607" spans="1:7" x14ac:dyDescent="0.25">
      <c r="A1607" s="143">
        <v>44628</v>
      </c>
      <c r="B1607" s="144">
        <v>19</v>
      </c>
      <c r="C1607" s="145">
        <v>98.457800000000006</v>
      </c>
      <c r="D1607" s="145">
        <v>8.4400000000000003E-2</v>
      </c>
      <c r="E1607" s="145">
        <v>0.31440000000000001</v>
      </c>
      <c r="F1607" s="145">
        <v>56.370899999999999</v>
      </c>
      <c r="G1607" s="146">
        <f t="shared" si="25"/>
        <v>155.22750000000002</v>
      </c>
    </row>
    <row r="1608" spans="1:7" x14ac:dyDescent="0.25">
      <c r="A1608" s="143">
        <v>44628</v>
      </c>
      <c r="B1608" s="144">
        <v>20</v>
      </c>
      <c r="C1608" s="145">
        <v>95.648799999999994</v>
      </c>
      <c r="D1608" s="145">
        <v>2.0400000000000001E-2</v>
      </c>
      <c r="E1608" s="145">
        <v>0.02</v>
      </c>
      <c r="F1608" s="145">
        <v>0.18639999999999901</v>
      </c>
      <c r="G1608" s="146">
        <f t="shared" si="25"/>
        <v>95.875599999999991</v>
      </c>
    </row>
    <row r="1609" spans="1:7" x14ac:dyDescent="0.25">
      <c r="A1609" s="143">
        <v>44628</v>
      </c>
      <c r="B1609" s="144">
        <v>21</v>
      </c>
      <c r="C1609" s="145">
        <v>94.502799999999993</v>
      </c>
      <c r="D1609" s="145">
        <v>8.1900000000000001E-2</v>
      </c>
      <c r="E1609" s="145">
        <v>0.02</v>
      </c>
      <c r="F1609" s="145">
        <v>0.18509999999999999</v>
      </c>
      <c r="G1609" s="146">
        <f t="shared" si="25"/>
        <v>94.7898</v>
      </c>
    </row>
    <row r="1610" spans="1:7" x14ac:dyDescent="0.25">
      <c r="A1610" s="143">
        <v>44628</v>
      </c>
      <c r="B1610" s="144">
        <v>22</v>
      </c>
      <c r="C1610" s="145">
        <v>94.4148</v>
      </c>
      <c r="D1610" s="145">
        <v>4.0800000000000003E-2</v>
      </c>
      <c r="E1610" s="145">
        <v>0.02</v>
      </c>
      <c r="F1610" s="145">
        <v>4.48E-2</v>
      </c>
      <c r="G1610" s="146">
        <f t="shared" si="25"/>
        <v>94.520399999999995</v>
      </c>
    </row>
    <row r="1611" spans="1:7" x14ac:dyDescent="0.25">
      <c r="A1611" s="143">
        <v>44628</v>
      </c>
      <c r="B1611" s="144">
        <v>23</v>
      </c>
      <c r="C1611" s="145">
        <v>94.6708</v>
      </c>
      <c r="D1611" s="145">
        <v>2.0400000000000001E-2</v>
      </c>
      <c r="E1611" s="145">
        <v>0.02</v>
      </c>
      <c r="F1611" s="145">
        <v>0.18429999999999999</v>
      </c>
      <c r="G1611" s="146">
        <f t="shared" si="25"/>
        <v>94.895499999999984</v>
      </c>
    </row>
    <row r="1612" spans="1:7" x14ac:dyDescent="0.25">
      <c r="A1612" s="143">
        <v>44628</v>
      </c>
      <c r="B1612" s="144">
        <v>24</v>
      </c>
      <c r="C1612" s="145">
        <v>95.085800000000006</v>
      </c>
      <c r="D1612" s="145">
        <v>0.1024</v>
      </c>
      <c r="E1612" s="145">
        <v>0.02</v>
      </c>
      <c r="F1612" s="145">
        <v>0.18429999999999999</v>
      </c>
      <c r="G1612" s="146">
        <f t="shared" si="25"/>
        <v>95.392499999999998</v>
      </c>
    </row>
    <row r="1613" spans="1:7" x14ac:dyDescent="0.25">
      <c r="A1613" s="143">
        <v>44629</v>
      </c>
      <c r="B1613" s="144">
        <v>1</v>
      </c>
      <c r="C1613" s="145">
        <v>22.9712</v>
      </c>
      <c r="D1613" s="145">
        <v>0.12280000000000001</v>
      </c>
      <c r="E1613" s="145">
        <v>0</v>
      </c>
      <c r="F1613" s="145">
        <v>0.18429999999999999</v>
      </c>
      <c r="G1613" s="146">
        <f t="shared" si="25"/>
        <v>23.278300000000002</v>
      </c>
    </row>
    <row r="1614" spans="1:7" x14ac:dyDescent="0.25">
      <c r="A1614" s="143">
        <v>44629</v>
      </c>
      <c r="B1614" s="144">
        <v>2</v>
      </c>
      <c r="C1614" s="145">
        <v>22.289200000000001</v>
      </c>
      <c r="D1614" s="145">
        <v>2.0400000000000001E-2</v>
      </c>
      <c r="E1614" s="145">
        <v>0</v>
      </c>
      <c r="F1614" s="145">
        <v>0.18509999999999999</v>
      </c>
      <c r="G1614" s="146">
        <f t="shared" si="25"/>
        <v>22.494699999999998</v>
      </c>
    </row>
    <row r="1615" spans="1:7" x14ac:dyDescent="0.25">
      <c r="A1615" s="143">
        <v>44629</v>
      </c>
      <c r="B1615" s="144">
        <v>3</v>
      </c>
      <c r="C1615" s="145">
        <v>21.766200000000001</v>
      </c>
      <c r="D1615" s="145">
        <v>4.0800000000000003E-2</v>
      </c>
      <c r="E1615" s="145">
        <v>0</v>
      </c>
      <c r="F1615" s="145">
        <v>0.18509999999999999</v>
      </c>
      <c r="G1615" s="146">
        <f t="shared" si="25"/>
        <v>21.992100000000001</v>
      </c>
    </row>
    <row r="1616" spans="1:7" x14ac:dyDescent="0.25">
      <c r="A1616" s="143">
        <v>44629</v>
      </c>
      <c r="B1616" s="144">
        <v>4</v>
      </c>
      <c r="C1616" s="145">
        <v>3.4102999999999999</v>
      </c>
      <c r="D1616" s="145">
        <v>4.0899999999999999E-2</v>
      </c>
      <c r="E1616" s="145">
        <v>0</v>
      </c>
      <c r="F1616" s="145">
        <v>0.18429999999999999</v>
      </c>
      <c r="G1616" s="146">
        <f t="shared" si="25"/>
        <v>3.6355</v>
      </c>
    </row>
    <row r="1617" spans="1:7" x14ac:dyDescent="0.25">
      <c r="A1617" s="143">
        <v>44629</v>
      </c>
      <c r="B1617" s="144">
        <v>5</v>
      </c>
      <c r="C1617" s="145">
        <v>2.7593000000000001</v>
      </c>
      <c r="D1617" s="145">
        <v>6.1400000000000003E-2</v>
      </c>
      <c r="E1617" s="145">
        <v>0</v>
      </c>
      <c r="F1617" s="145">
        <v>0.19009999999999999</v>
      </c>
      <c r="G1617" s="146">
        <f t="shared" si="25"/>
        <v>3.0108000000000001</v>
      </c>
    </row>
    <row r="1618" spans="1:7" x14ac:dyDescent="0.25">
      <c r="A1618" s="143">
        <v>44629</v>
      </c>
      <c r="B1618" s="144">
        <v>6</v>
      </c>
      <c r="C1618" s="145">
        <v>2.2703000000000002</v>
      </c>
      <c r="D1618" s="145">
        <v>8.1900000000000001E-2</v>
      </c>
      <c r="E1618" s="145">
        <v>0</v>
      </c>
      <c r="F1618" s="145">
        <v>0.18429999999999999</v>
      </c>
      <c r="G1618" s="146">
        <f t="shared" si="25"/>
        <v>2.5365000000000002</v>
      </c>
    </row>
    <row r="1619" spans="1:7" x14ac:dyDescent="0.25">
      <c r="A1619" s="143">
        <v>44629</v>
      </c>
      <c r="B1619" s="144">
        <v>7</v>
      </c>
      <c r="C1619" s="145">
        <v>1.7503</v>
      </c>
      <c r="D1619" s="145">
        <v>6.1400000000000003E-2</v>
      </c>
      <c r="E1619" s="145">
        <v>1.2E-2</v>
      </c>
      <c r="F1619" s="145">
        <v>0.34799999999999998</v>
      </c>
      <c r="G1619" s="146">
        <f t="shared" si="25"/>
        <v>2.1717</v>
      </c>
    </row>
    <row r="1620" spans="1:7" x14ac:dyDescent="0.25">
      <c r="A1620" s="143">
        <v>44629</v>
      </c>
      <c r="B1620" s="144">
        <v>8</v>
      </c>
      <c r="C1620" s="145">
        <v>8.8562999999999992</v>
      </c>
      <c r="D1620" s="145">
        <v>0.1023</v>
      </c>
      <c r="E1620" s="145">
        <v>10.482699999999999</v>
      </c>
      <c r="F1620" s="145">
        <v>362.92669999999998</v>
      </c>
      <c r="G1620" s="146">
        <f t="shared" si="25"/>
        <v>382.36799999999999</v>
      </c>
    </row>
    <row r="1621" spans="1:7" x14ac:dyDescent="0.25">
      <c r="A1621" s="143">
        <v>44629</v>
      </c>
      <c r="B1621" s="144">
        <v>9</v>
      </c>
      <c r="C1621" s="145">
        <v>254.4299</v>
      </c>
      <c r="D1621" s="145">
        <v>3.2793000000000001</v>
      </c>
      <c r="E1621" s="145">
        <v>64.957099999999997</v>
      </c>
      <c r="F1621" s="145">
        <v>1859.825</v>
      </c>
      <c r="G1621" s="146">
        <f t="shared" si="25"/>
        <v>2182.4913000000001</v>
      </c>
    </row>
    <row r="1622" spans="1:7" x14ac:dyDescent="0.25">
      <c r="A1622" s="143">
        <v>44629</v>
      </c>
      <c r="B1622" s="144">
        <v>10</v>
      </c>
      <c r="C1622" s="145">
        <v>3965.9124999999999</v>
      </c>
      <c r="D1622" s="145">
        <v>21.480799999999999</v>
      </c>
      <c r="E1622" s="145">
        <v>244.89089999999999</v>
      </c>
      <c r="F1622" s="145">
        <v>3634.5219999999999</v>
      </c>
      <c r="G1622" s="146">
        <f t="shared" si="25"/>
        <v>7866.8062</v>
      </c>
    </row>
    <row r="1623" spans="1:7" x14ac:dyDescent="0.25">
      <c r="A1623" s="143">
        <v>44629</v>
      </c>
      <c r="B1623" s="144">
        <v>11</v>
      </c>
      <c r="C1623" s="145">
        <v>15478.6621</v>
      </c>
      <c r="D1623" s="145">
        <v>63.781700000000001</v>
      </c>
      <c r="E1623" s="145">
        <v>573.8338</v>
      </c>
      <c r="F1623" s="145">
        <v>5683.2604000000001</v>
      </c>
      <c r="G1623" s="146">
        <f t="shared" si="25"/>
        <v>21799.538</v>
      </c>
    </row>
    <row r="1624" spans="1:7" x14ac:dyDescent="0.25">
      <c r="A1624" s="143">
        <v>44629</v>
      </c>
      <c r="B1624" s="144">
        <v>12</v>
      </c>
      <c r="C1624" s="145">
        <v>18459.791399999998</v>
      </c>
      <c r="D1624" s="145">
        <v>81.687600000000003</v>
      </c>
      <c r="E1624" s="145">
        <v>781.6472</v>
      </c>
      <c r="F1624" s="145">
        <v>7851.7974999999997</v>
      </c>
      <c r="G1624" s="146">
        <f t="shared" si="25"/>
        <v>27174.923699999999</v>
      </c>
    </row>
    <row r="1625" spans="1:7" x14ac:dyDescent="0.25">
      <c r="A1625" s="143">
        <v>44629</v>
      </c>
      <c r="B1625" s="144">
        <v>13</v>
      </c>
      <c r="C1625" s="145">
        <v>17819.481100000001</v>
      </c>
      <c r="D1625" s="145">
        <v>90.279200000000003</v>
      </c>
      <c r="E1625" s="145">
        <v>1002.8433</v>
      </c>
      <c r="F1625" s="145">
        <v>9777.9712999999992</v>
      </c>
      <c r="G1625" s="146">
        <f t="shared" si="25"/>
        <v>28690.5749</v>
      </c>
    </row>
    <row r="1626" spans="1:7" x14ac:dyDescent="0.25">
      <c r="A1626" s="143">
        <v>44629</v>
      </c>
      <c r="B1626" s="144">
        <v>14</v>
      </c>
      <c r="C1626" s="145">
        <v>14378.9288</v>
      </c>
      <c r="D1626" s="145">
        <v>91.890199999999993</v>
      </c>
      <c r="E1626" s="145">
        <v>939.56970000000001</v>
      </c>
      <c r="F1626" s="145">
        <v>10178.240099999901</v>
      </c>
      <c r="G1626" s="146">
        <f t="shared" si="25"/>
        <v>25588.6287999999</v>
      </c>
    </row>
    <row r="1627" spans="1:7" x14ac:dyDescent="0.25">
      <c r="A1627" s="143">
        <v>44629</v>
      </c>
      <c r="B1627" s="144">
        <v>15</v>
      </c>
      <c r="C1627" s="145">
        <v>14740.003199999999</v>
      </c>
      <c r="D1627" s="145">
        <v>96.403099999999995</v>
      </c>
      <c r="E1627" s="145">
        <v>778.13350000000003</v>
      </c>
      <c r="F1627" s="145">
        <v>9854.6396999999997</v>
      </c>
      <c r="G1627" s="146">
        <f t="shared" si="25"/>
        <v>25469.179499999998</v>
      </c>
    </row>
    <row r="1628" spans="1:7" x14ac:dyDescent="0.25">
      <c r="A1628" s="143">
        <v>44629</v>
      </c>
      <c r="B1628" s="144">
        <v>16</v>
      </c>
      <c r="C1628" s="145">
        <v>11329.9229</v>
      </c>
      <c r="D1628" s="145">
        <v>61.568300000000001</v>
      </c>
      <c r="E1628" s="145">
        <v>502.05500000000001</v>
      </c>
      <c r="F1628" s="145">
        <v>7237.2727000000004</v>
      </c>
      <c r="G1628" s="146">
        <f t="shared" si="25"/>
        <v>19130.818900000002</v>
      </c>
    </row>
    <row r="1629" spans="1:7" x14ac:dyDescent="0.25">
      <c r="A1629" s="143">
        <v>44629</v>
      </c>
      <c r="B1629" s="144">
        <v>17</v>
      </c>
      <c r="C1629" s="145">
        <v>6728.1855999999998</v>
      </c>
      <c r="D1629" s="145">
        <v>32.470799999999997</v>
      </c>
      <c r="E1629" s="145">
        <v>397.9067</v>
      </c>
      <c r="F1629" s="145">
        <v>5025.1055999999999</v>
      </c>
      <c r="G1629" s="146">
        <f t="shared" si="25"/>
        <v>12183.668699999998</v>
      </c>
    </row>
    <row r="1630" spans="1:7" x14ac:dyDescent="0.25">
      <c r="A1630" s="143">
        <v>44629</v>
      </c>
      <c r="B1630" s="144">
        <v>18</v>
      </c>
      <c r="C1630" s="145">
        <v>2883.4928</v>
      </c>
      <c r="D1630" s="145">
        <v>15.6952</v>
      </c>
      <c r="E1630" s="145">
        <v>217.61869999999999</v>
      </c>
      <c r="F1630" s="145">
        <v>2664.9036000000001</v>
      </c>
      <c r="G1630" s="146">
        <f t="shared" si="25"/>
        <v>5781.7103000000006</v>
      </c>
    </row>
    <row r="1631" spans="1:7" x14ac:dyDescent="0.25">
      <c r="A1631" s="143">
        <v>44629</v>
      </c>
      <c r="B1631" s="144">
        <v>19</v>
      </c>
      <c r="C1631" s="145">
        <v>204.30019999999999</v>
      </c>
      <c r="D1631" s="145">
        <v>1.8303</v>
      </c>
      <c r="E1631" s="145">
        <v>25.994</v>
      </c>
      <c r="F1631" s="145">
        <v>438.36439999999999</v>
      </c>
      <c r="G1631" s="146">
        <f t="shared" si="25"/>
        <v>670.48889999999994</v>
      </c>
    </row>
    <row r="1632" spans="1:7" x14ac:dyDescent="0.25">
      <c r="A1632" s="143">
        <v>44629</v>
      </c>
      <c r="B1632" s="144">
        <v>20</v>
      </c>
      <c r="C1632" s="145">
        <v>62.853000000000002</v>
      </c>
      <c r="D1632" s="145">
        <v>4.0899999999999999E-2</v>
      </c>
      <c r="E1632" s="145">
        <v>2.0400000000000001E-2</v>
      </c>
      <c r="F1632" s="145">
        <v>0.22520000000000001</v>
      </c>
      <c r="G1632" s="146">
        <f t="shared" si="25"/>
        <v>63.139500000000005</v>
      </c>
    </row>
    <row r="1633" spans="1:7" x14ac:dyDescent="0.25">
      <c r="A1633" s="143">
        <v>44629</v>
      </c>
      <c r="B1633" s="144">
        <v>21</v>
      </c>
      <c r="C1633" s="145">
        <v>61.329500000000003</v>
      </c>
      <c r="D1633" s="145">
        <v>0</v>
      </c>
      <c r="E1633" s="145">
        <v>4.0899999999999999E-2</v>
      </c>
      <c r="F1633" s="145">
        <v>2.4299999999999999E-2</v>
      </c>
      <c r="G1633" s="146">
        <f t="shared" si="25"/>
        <v>61.3947</v>
      </c>
    </row>
    <row r="1634" spans="1:7" x14ac:dyDescent="0.25">
      <c r="A1634" s="143">
        <v>44629</v>
      </c>
      <c r="B1634" s="144">
        <v>22</v>
      </c>
      <c r="C1634" s="145">
        <v>61.728999999999999</v>
      </c>
      <c r="D1634" s="145">
        <v>8.1799999999999998E-2</v>
      </c>
      <c r="E1634" s="145">
        <v>6.1400000000000003E-2</v>
      </c>
      <c r="F1634" s="145">
        <v>0.18429999999999999</v>
      </c>
      <c r="G1634" s="146">
        <f t="shared" si="25"/>
        <v>62.0565</v>
      </c>
    </row>
    <row r="1635" spans="1:7" x14ac:dyDescent="0.25">
      <c r="A1635" s="143">
        <v>44629</v>
      </c>
      <c r="B1635" s="144">
        <v>23</v>
      </c>
      <c r="C1635" s="145">
        <v>61.833500000000001</v>
      </c>
      <c r="D1635" s="145">
        <v>4.0899999999999999E-2</v>
      </c>
      <c r="E1635" s="145">
        <v>0</v>
      </c>
      <c r="F1635" s="145">
        <v>0.20480000000000001</v>
      </c>
      <c r="G1635" s="146">
        <f t="shared" si="25"/>
        <v>62.0792</v>
      </c>
    </row>
    <row r="1636" spans="1:7" x14ac:dyDescent="0.25">
      <c r="A1636" s="143">
        <v>44629</v>
      </c>
      <c r="B1636" s="144">
        <v>24</v>
      </c>
      <c r="C1636" s="145">
        <v>61.450499999999998</v>
      </c>
      <c r="D1636" s="145">
        <v>4.0800000000000003E-2</v>
      </c>
      <c r="E1636" s="145">
        <v>0</v>
      </c>
      <c r="F1636" s="145">
        <v>0.18429999999999999</v>
      </c>
      <c r="G1636" s="146">
        <f t="shared" si="25"/>
        <v>61.675599999999996</v>
      </c>
    </row>
    <row r="1637" spans="1:7" x14ac:dyDescent="0.25">
      <c r="A1637" s="143">
        <v>44630</v>
      </c>
      <c r="B1637" s="144">
        <v>1</v>
      </c>
      <c r="C1637" s="145">
        <v>37.4206</v>
      </c>
      <c r="D1637" s="145">
        <v>0</v>
      </c>
      <c r="E1637" s="145">
        <v>0</v>
      </c>
      <c r="F1637" s="145">
        <v>0.18429999999999999</v>
      </c>
      <c r="G1637" s="146">
        <f t="shared" si="25"/>
        <v>37.604900000000001</v>
      </c>
    </row>
    <row r="1638" spans="1:7" x14ac:dyDescent="0.25">
      <c r="A1638" s="143">
        <v>44630</v>
      </c>
      <c r="B1638" s="144">
        <v>2</v>
      </c>
      <c r="C1638" s="145">
        <v>37.446599999999997</v>
      </c>
      <c r="D1638" s="145">
        <v>4.0899999999999999E-2</v>
      </c>
      <c r="E1638" s="145">
        <v>0</v>
      </c>
      <c r="F1638" s="145">
        <v>0.20480000000000001</v>
      </c>
      <c r="G1638" s="146">
        <f t="shared" si="25"/>
        <v>37.692299999999996</v>
      </c>
    </row>
    <row r="1639" spans="1:7" x14ac:dyDescent="0.25">
      <c r="A1639" s="143">
        <v>44630</v>
      </c>
      <c r="B1639" s="144">
        <v>3</v>
      </c>
      <c r="C1639" s="145">
        <v>37.318599999999897</v>
      </c>
      <c r="D1639" s="145">
        <v>6.13E-2</v>
      </c>
      <c r="E1639" s="145">
        <v>0</v>
      </c>
      <c r="F1639" s="145">
        <v>0.18429999999999999</v>
      </c>
      <c r="G1639" s="146">
        <f t="shared" si="25"/>
        <v>37.5641999999999</v>
      </c>
    </row>
    <row r="1640" spans="1:7" x14ac:dyDescent="0.25">
      <c r="A1640" s="143">
        <v>44630</v>
      </c>
      <c r="B1640" s="144">
        <v>4</v>
      </c>
      <c r="C1640" s="145">
        <v>2.1739000000000002</v>
      </c>
      <c r="D1640" s="145">
        <v>4.0899999999999999E-2</v>
      </c>
      <c r="E1640" s="145">
        <v>0</v>
      </c>
      <c r="F1640" s="145">
        <v>0.18429999999999999</v>
      </c>
      <c r="G1640" s="146">
        <f t="shared" si="25"/>
        <v>2.3991000000000002</v>
      </c>
    </row>
    <row r="1641" spans="1:7" x14ac:dyDescent="0.25">
      <c r="A1641" s="143">
        <v>44630</v>
      </c>
      <c r="B1641" s="144">
        <v>5</v>
      </c>
      <c r="C1641" s="145">
        <v>2.2159</v>
      </c>
      <c r="D1641" s="145">
        <v>0</v>
      </c>
      <c r="E1641" s="145">
        <v>0</v>
      </c>
      <c r="F1641" s="145">
        <v>0.20480000000000001</v>
      </c>
      <c r="G1641" s="146">
        <f t="shared" si="25"/>
        <v>2.4207000000000001</v>
      </c>
    </row>
    <row r="1642" spans="1:7" x14ac:dyDescent="0.25">
      <c r="A1642" s="143">
        <v>44630</v>
      </c>
      <c r="B1642" s="144">
        <v>6</v>
      </c>
      <c r="C1642" s="145">
        <v>2.2389000000000001</v>
      </c>
      <c r="D1642" s="145">
        <v>2.0400000000000001E-2</v>
      </c>
      <c r="E1642" s="145">
        <v>0</v>
      </c>
      <c r="F1642" s="145">
        <v>0.18429999999999999</v>
      </c>
      <c r="G1642" s="146">
        <f t="shared" si="25"/>
        <v>2.4436</v>
      </c>
    </row>
    <row r="1643" spans="1:7" x14ac:dyDescent="0.25">
      <c r="A1643" s="143">
        <v>44630</v>
      </c>
      <c r="B1643" s="144">
        <v>7</v>
      </c>
      <c r="C1643" s="145">
        <v>3.0872000000000002</v>
      </c>
      <c r="D1643" s="145">
        <v>0</v>
      </c>
      <c r="E1643" s="145">
        <v>1.2E-2</v>
      </c>
      <c r="F1643" s="145">
        <v>4.6703000000000001</v>
      </c>
      <c r="G1643" s="146">
        <f t="shared" si="25"/>
        <v>7.7695000000000007</v>
      </c>
    </row>
    <row r="1644" spans="1:7" x14ac:dyDescent="0.25">
      <c r="A1644" s="143">
        <v>44630</v>
      </c>
      <c r="B1644" s="144">
        <v>8</v>
      </c>
      <c r="C1644" s="145">
        <v>352.57150000000001</v>
      </c>
      <c r="D1644" s="145">
        <v>2.4445999999999999</v>
      </c>
      <c r="E1644" s="145">
        <v>51.450899999999997</v>
      </c>
      <c r="F1644" s="145">
        <v>1979.8613</v>
      </c>
      <c r="G1644" s="146">
        <f t="shared" si="25"/>
        <v>2386.3283000000001</v>
      </c>
    </row>
    <row r="1645" spans="1:7" x14ac:dyDescent="0.25">
      <c r="A1645" s="143">
        <v>44630</v>
      </c>
      <c r="B1645" s="144">
        <v>9</v>
      </c>
      <c r="C1645" s="145">
        <v>4817.2354999999998</v>
      </c>
      <c r="D1645" s="145">
        <v>28.944500000000001</v>
      </c>
      <c r="E1645" s="145">
        <v>284.666</v>
      </c>
      <c r="F1645" s="145">
        <v>6213.0319</v>
      </c>
      <c r="G1645" s="146">
        <f t="shared" si="25"/>
        <v>11343.877899999999</v>
      </c>
    </row>
    <row r="1646" spans="1:7" x14ac:dyDescent="0.25">
      <c r="A1646" s="143">
        <v>44630</v>
      </c>
      <c r="B1646" s="144">
        <v>10</v>
      </c>
      <c r="C1646" s="145">
        <v>13894.9141</v>
      </c>
      <c r="D1646" s="145">
        <v>80.247599999999906</v>
      </c>
      <c r="E1646" s="145">
        <v>782.38279999999997</v>
      </c>
      <c r="F1646" s="145">
        <v>11134.161400000001</v>
      </c>
      <c r="G1646" s="146">
        <f t="shared" si="25"/>
        <v>25891.705900000001</v>
      </c>
    </row>
    <row r="1647" spans="1:7" x14ac:dyDescent="0.25">
      <c r="A1647" s="143">
        <v>44630</v>
      </c>
      <c r="B1647" s="144">
        <v>11</v>
      </c>
      <c r="C1647" s="145">
        <v>23924.4486</v>
      </c>
      <c r="D1647" s="145">
        <v>141.357</v>
      </c>
      <c r="E1647" s="145">
        <v>1243.9108000000001</v>
      </c>
      <c r="F1647" s="145">
        <v>14490.6047</v>
      </c>
      <c r="G1647" s="146">
        <f t="shared" si="25"/>
        <v>39800.321100000001</v>
      </c>
    </row>
    <row r="1648" spans="1:7" x14ac:dyDescent="0.25">
      <c r="A1648" s="143">
        <v>44630</v>
      </c>
      <c r="B1648" s="144">
        <v>12</v>
      </c>
      <c r="C1648" s="145">
        <v>30521.082299999998</v>
      </c>
      <c r="D1648" s="145">
        <v>174.05279999999999</v>
      </c>
      <c r="E1648" s="145">
        <v>1546.981</v>
      </c>
      <c r="F1648" s="145">
        <v>14933.5077</v>
      </c>
      <c r="G1648" s="146">
        <f t="shared" si="25"/>
        <v>47175.623800000001</v>
      </c>
    </row>
    <row r="1649" spans="1:7" x14ac:dyDescent="0.25">
      <c r="A1649" s="143">
        <v>44630</v>
      </c>
      <c r="B1649" s="144">
        <v>13</v>
      </c>
      <c r="C1649" s="145">
        <v>34546.103900000002</v>
      </c>
      <c r="D1649" s="145">
        <v>203.5881</v>
      </c>
      <c r="E1649" s="145">
        <v>1791.6075000000001</v>
      </c>
      <c r="F1649" s="145">
        <v>13556.260700000001</v>
      </c>
      <c r="G1649" s="146">
        <f t="shared" si="25"/>
        <v>50097.5602</v>
      </c>
    </row>
    <row r="1650" spans="1:7" x14ac:dyDescent="0.25">
      <c r="A1650" s="143">
        <v>44630</v>
      </c>
      <c r="B1650" s="144">
        <v>14</v>
      </c>
      <c r="C1650" s="145">
        <v>35065.263200000001</v>
      </c>
      <c r="D1650" s="145">
        <v>201.4881</v>
      </c>
      <c r="E1650" s="145">
        <v>1718.0627999999999</v>
      </c>
      <c r="F1650" s="145">
        <v>13632.700800000001</v>
      </c>
      <c r="G1650" s="146">
        <f t="shared" si="25"/>
        <v>50617.514900000002</v>
      </c>
    </row>
    <row r="1651" spans="1:7" x14ac:dyDescent="0.25">
      <c r="A1651" s="143">
        <v>44630</v>
      </c>
      <c r="B1651" s="144">
        <v>15</v>
      </c>
      <c r="C1651" s="145">
        <v>32324.046399999999</v>
      </c>
      <c r="D1651" s="145">
        <v>174.39410000000001</v>
      </c>
      <c r="E1651" s="145">
        <v>1658.2906</v>
      </c>
      <c r="F1651" s="145">
        <v>14395.825699999999</v>
      </c>
      <c r="G1651" s="146">
        <f t="shared" si="25"/>
        <v>48552.556799999998</v>
      </c>
    </row>
    <row r="1652" spans="1:7" x14ac:dyDescent="0.25">
      <c r="A1652" s="143">
        <v>44630</v>
      </c>
      <c r="B1652" s="144">
        <v>16</v>
      </c>
      <c r="C1652" s="145">
        <v>25324.775000000001</v>
      </c>
      <c r="D1652" s="145">
        <v>128.61359999999999</v>
      </c>
      <c r="E1652" s="145">
        <v>1381.6949</v>
      </c>
      <c r="F1652" s="145">
        <v>13787.3531</v>
      </c>
      <c r="G1652" s="146">
        <f t="shared" si="25"/>
        <v>40622.436600000001</v>
      </c>
    </row>
    <row r="1653" spans="1:7" x14ac:dyDescent="0.25">
      <c r="A1653" s="143">
        <v>44630</v>
      </c>
      <c r="B1653" s="144">
        <v>17</v>
      </c>
      <c r="C1653" s="145">
        <v>15134.948899999999</v>
      </c>
      <c r="D1653" s="145">
        <v>75.794899999999998</v>
      </c>
      <c r="E1653" s="145">
        <v>1020.7232</v>
      </c>
      <c r="F1653" s="145">
        <v>11490.279699999999</v>
      </c>
      <c r="G1653" s="146">
        <f t="shared" si="25"/>
        <v>27721.7467</v>
      </c>
    </row>
    <row r="1654" spans="1:7" x14ac:dyDescent="0.25">
      <c r="A1654" s="143">
        <v>44630</v>
      </c>
      <c r="B1654" s="144">
        <v>18</v>
      </c>
      <c r="C1654" s="145">
        <v>4991.2736000000004</v>
      </c>
      <c r="D1654" s="145">
        <v>24.122800000000002</v>
      </c>
      <c r="E1654" s="145">
        <v>498.71179999999998</v>
      </c>
      <c r="F1654" s="145">
        <v>6977.1500999999998</v>
      </c>
      <c r="G1654" s="146">
        <f t="shared" si="25"/>
        <v>12491.258300000001</v>
      </c>
    </row>
    <row r="1655" spans="1:7" x14ac:dyDescent="0.25">
      <c r="A1655" s="143">
        <v>44630</v>
      </c>
      <c r="B1655" s="144">
        <v>19</v>
      </c>
      <c r="C1655" s="145">
        <v>435.5994</v>
      </c>
      <c r="D1655" s="145">
        <v>2.2092000000000001</v>
      </c>
      <c r="E1655" s="145">
        <v>47.806199999999997</v>
      </c>
      <c r="F1655" s="145">
        <v>1111.7103</v>
      </c>
      <c r="G1655" s="146">
        <f t="shared" si="25"/>
        <v>1597.3251</v>
      </c>
    </row>
    <row r="1656" spans="1:7" x14ac:dyDescent="0.25">
      <c r="A1656" s="143">
        <v>44630</v>
      </c>
      <c r="B1656" s="144">
        <v>20</v>
      </c>
      <c r="C1656" s="145">
        <v>18.374500000000001</v>
      </c>
      <c r="D1656" s="145">
        <v>0</v>
      </c>
      <c r="E1656" s="145">
        <v>0</v>
      </c>
      <c r="F1656" s="145">
        <v>0.2591</v>
      </c>
      <c r="G1656" s="146">
        <f t="shared" si="25"/>
        <v>18.633600000000001</v>
      </c>
    </row>
    <row r="1657" spans="1:7" x14ac:dyDescent="0.25">
      <c r="A1657" s="143">
        <v>44630</v>
      </c>
      <c r="B1657" s="144">
        <v>21</v>
      </c>
      <c r="C1657" s="145">
        <v>16.315300000000001</v>
      </c>
      <c r="D1657" s="145">
        <v>2.0400000000000001E-2</v>
      </c>
      <c r="E1657" s="145">
        <v>2.0400000000000001E-2</v>
      </c>
      <c r="F1657" s="145">
        <v>0.19869999999999999</v>
      </c>
      <c r="G1657" s="146">
        <f t="shared" si="25"/>
        <v>16.554799999999997</v>
      </c>
    </row>
    <row r="1658" spans="1:7" x14ac:dyDescent="0.25">
      <c r="A1658" s="143">
        <v>44630</v>
      </c>
      <c r="B1658" s="144">
        <v>22</v>
      </c>
      <c r="C1658" s="145">
        <v>14.0122</v>
      </c>
      <c r="D1658" s="145">
        <v>6.13E-2</v>
      </c>
      <c r="E1658" s="145">
        <v>2.0400000000000001E-2</v>
      </c>
      <c r="F1658" s="145">
        <v>0.187</v>
      </c>
      <c r="G1658" s="146">
        <f t="shared" si="25"/>
        <v>14.280899999999999</v>
      </c>
    </row>
    <row r="1659" spans="1:7" x14ac:dyDescent="0.25">
      <c r="A1659" s="143">
        <v>44630</v>
      </c>
      <c r="B1659" s="144">
        <v>23</v>
      </c>
      <c r="C1659" s="145">
        <v>13.697199999999899</v>
      </c>
      <c r="D1659" s="145">
        <v>2.0400000000000001E-2</v>
      </c>
      <c r="E1659" s="145">
        <v>0</v>
      </c>
      <c r="F1659" s="145">
        <v>0.20480000000000001</v>
      </c>
      <c r="G1659" s="146">
        <f t="shared" si="25"/>
        <v>13.9223999999999</v>
      </c>
    </row>
    <row r="1660" spans="1:7" x14ac:dyDescent="0.25">
      <c r="A1660" s="143">
        <v>44630</v>
      </c>
      <c r="B1660" s="144">
        <v>24</v>
      </c>
      <c r="C1660" s="145">
        <v>13.622199999999999</v>
      </c>
      <c r="D1660" s="145">
        <v>0</v>
      </c>
      <c r="E1660" s="145">
        <v>0</v>
      </c>
      <c r="F1660" s="145">
        <v>0.18429999999999999</v>
      </c>
      <c r="G1660" s="146">
        <f t="shared" si="25"/>
        <v>13.8065</v>
      </c>
    </row>
    <row r="1661" spans="1:7" x14ac:dyDescent="0.25">
      <c r="A1661" s="143">
        <v>44631</v>
      </c>
      <c r="B1661" s="144">
        <v>1</v>
      </c>
      <c r="C1661" s="145">
        <v>7.2767999999999997</v>
      </c>
      <c r="D1661" s="145">
        <v>4.0899999999999999E-2</v>
      </c>
      <c r="E1661" s="145">
        <v>0</v>
      </c>
      <c r="F1661" s="145">
        <v>0.1865</v>
      </c>
      <c r="G1661" s="146">
        <f t="shared" si="25"/>
        <v>7.5041999999999991</v>
      </c>
    </row>
    <row r="1662" spans="1:7" x14ac:dyDescent="0.25">
      <c r="A1662" s="143">
        <v>44631</v>
      </c>
      <c r="B1662" s="144">
        <v>2</v>
      </c>
      <c r="C1662" s="145">
        <v>7.7237</v>
      </c>
      <c r="D1662" s="145">
        <v>6.1400000000000003E-2</v>
      </c>
      <c r="E1662" s="145">
        <v>0</v>
      </c>
      <c r="F1662" s="145">
        <v>0.20480000000000001</v>
      </c>
      <c r="G1662" s="146">
        <f t="shared" si="25"/>
        <v>7.9898999999999996</v>
      </c>
    </row>
    <row r="1663" spans="1:7" x14ac:dyDescent="0.25">
      <c r="A1663" s="143">
        <v>44631</v>
      </c>
      <c r="B1663" s="144">
        <v>3</v>
      </c>
      <c r="C1663" s="145">
        <v>7.8547000000000002</v>
      </c>
      <c r="D1663" s="145">
        <v>6.13E-2</v>
      </c>
      <c r="E1663" s="145">
        <v>0</v>
      </c>
      <c r="F1663" s="145">
        <v>0.18769999999999901</v>
      </c>
      <c r="G1663" s="146">
        <f t="shared" si="25"/>
        <v>8.1036999999999999</v>
      </c>
    </row>
    <row r="1664" spans="1:7" x14ac:dyDescent="0.25">
      <c r="A1664" s="143">
        <v>44631</v>
      </c>
      <c r="B1664" s="144">
        <v>4</v>
      </c>
      <c r="C1664" s="145">
        <v>2.1646000000000001</v>
      </c>
      <c r="D1664" s="145">
        <v>2.0400000000000001E-2</v>
      </c>
      <c r="E1664" s="145">
        <v>0</v>
      </c>
      <c r="F1664" s="145">
        <v>10.531599999999999</v>
      </c>
      <c r="G1664" s="146">
        <f t="shared" si="25"/>
        <v>12.7166</v>
      </c>
    </row>
    <row r="1665" spans="1:7" x14ac:dyDescent="0.25">
      <c r="A1665" s="143">
        <v>44631</v>
      </c>
      <c r="B1665" s="144">
        <v>5</v>
      </c>
      <c r="C1665" s="145">
        <v>1.8096000000000001</v>
      </c>
      <c r="D1665" s="145">
        <v>2.0400000000000001E-2</v>
      </c>
      <c r="E1665" s="145">
        <v>0</v>
      </c>
      <c r="F1665" s="145">
        <v>10.5009</v>
      </c>
      <c r="G1665" s="146">
        <f t="shared" si="25"/>
        <v>12.3309</v>
      </c>
    </row>
    <row r="1666" spans="1:7" x14ac:dyDescent="0.25">
      <c r="A1666" s="143">
        <v>44631</v>
      </c>
      <c r="B1666" s="144">
        <v>6</v>
      </c>
      <c r="C1666" s="145">
        <v>2.1945999999999999</v>
      </c>
      <c r="D1666" s="145">
        <v>6.1400000000000003E-2</v>
      </c>
      <c r="E1666" s="145">
        <v>0</v>
      </c>
      <c r="F1666" s="145">
        <v>10.320399999999999</v>
      </c>
      <c r="G1666" s="146">
        <f t="shared" si="25"/>
        <v>12.5764</v>
      </c>
    </row>
    <row r="1667" spans="1:7" x14ac:dyDescent="0.25">
      <c r="A1667" s="143">
        <v>44631</v>
      </c>
      <c r="B1667" s="144">
        <v>7</v>
      </c>
      <c r="C1667" s="145">
        <v>1.6524000000000001</v>
      </c>
      <c r="D1667" s="145">
        <v>4.0899999999999999E-2</v>
      </c>
      <c r="E1667" s="145">
        <v>6.0000000000000001E-3</v>
      </c>
      <c r="F1667" s="145">
        <v>16.0761</v>
      </c>
      <c r="G1667" s="146">
        <f t="shared" si="25"/>
        <v>17.775400000000001</v>
      </c>
    </row>
    <row r="1668" spans="1:7" x14ac:dyDescent="0.25">
      <c r="A1668" s="143">
        <v>44631</v>
      </c>
      <c r="B1668" s="144">
        <v>8</v>
      </c>
      <c r="C1668" s="145">
        <v>54.030299999999997</v>
      </c>
      <c r="D1668" s="145">
        <v>0.89339999999999997</v>
      </c>
      <c r="E1668" s="145">
        <v>44.958300000000001</v>
      </c>
      <c r="F1668" s="145">
        <v>1215.9612999999999</v>
      </c>
      <c r="G1668" s="146">
        <f t="shared" si="25"/>
        <v>1315.8433</v>
      </c>
    </row>
    <row r="1669" spans="1:7" x14ac:dyDescent="0.25">
      <c r="A1669" s="143">
        <v>44631</v>
      </c>
      <c r="B1669" s="144">
        <v>9</v>
      </c>
      <c r="C1669" s="145">
        <v>925.18129999999996</v>
      </c>
      <c r="D1669" s="145">
        <v>9.1542999999999992</v>
      </c>
      <c r="E1669" s="145">
        <v>333.5505</v>
      </c>
      <c r="F1669" s="145">
        <v>5169.4984000000004</v>
      </c>
      <c r="G1669" s="146">
        <f t="shared" si="25"/>
        <v>6437.3845000000001</v>
      </c>
    </row>
    <row r="1670" spans="1:7" x14ac:dyDescent="0.25">
      <c r="A1670" s="143">
        <v>44631</v>
      </c>
      <c r="B1670" s="144">
        <v>10</v>
      </c>
      <c r="C1670" s="145">
        <v>7900.4331000000002</v>
      </c>
      <c r="D1670" s="145">
        <v>43.203200000000002</v>
      </c>
      <c r="E1670" s="145">
        <v>579.88250000000005</v>
      </c>
      <c r="F1670" s="145">
        <v>7793.1602000000003</v>
      </c>
      <c r="G1670" s="146">
        <f t="shared" ref="G1670:G1733" si="26">+SUM(C1670:F1670)</f>
        <v>16316.679</v>
      </c>
    </row>
    <row r="1671" spans="1:7" x14ac:dyDescent="0.25">
      <c r="A1671" s="143">
        <v>44631</v>
      </c>
      <c r="B1671" s="144">
        <v>11</v>
      </c>
      <c r="C1671" s="145">
        <v>14622.493</v>
      </c>
      <c r="D1671" s="145">
        <v>82.349599999999995</v>
      </c>
      <c r="E1671" s="145">
        <v>738.75980000000004</v>
      </c>
      <c r="F1671" s="145">
        <v>10455.835300000001</v>
      </c>
      <c r="G1671" s="146">
        <f t="shared" si="26"/>
        <v>25899.437700000002</v>
      </c>
    </row>
    <row r="1672" spans="1:7" x14ac:dyDescent="0.25">
      <c r="A1672" s="143">
        <v>44631</v>
      </c>
      <c r="B1672" s="144">
        <v>12</v>
      </c>
      <c r="C1672" s="145">
        <v>18928.736700000001</v>
      </c>
      <c r="D1672" s="145">
        <v>107.0035</v>
      </c>
      <c r="E1672" s="145">
        <v>974.48490000000004</v>
      </c>
      <c r="F1672" s="145">
        <v>12048.491400000001</v>
      </c>
      <c r="G1672" s="146">
        <f t="shared" si="26"/>
        <v>32058.716500000002</v>
      </c>
    </row>
    <row r="1673" spans="1:7" x14ac:dyDescent="0.25">
      <c r="A1673" s="143">
        <v>44631</v>
      </c>
      <c r="B1673" s="144">
        <v>13</v>
      </c>
      <c r="C1673" s="145">
        <v>27522.4794</v>
      </c>
      <c r="D1673" s="145">
        <v>143.10570000000001</v>
      </c>
      <c r="E1673" s="145">
        <v>1325.9396999999999</v>
      </c>
      <c r="F1673" s="145">
        <v>12139.757600000001</v>
      </c>
      <c r="G1673" s="146">
        <f t="shared" si="26"/>
        <v>41131.282399999996</v>
      </c>
    </row>
    <row r="1674" spans="1:7" x14ac:dyDescent="0.25">
      <c r="A1674" s="143">
        <v>44631</v>
      </c>
      <c r="B1674" s="144">
        <v>14</v>
      </c>
      <c r="C1674" s="145">
        <v>29114.222000000002</v>
      </c>
      <c r="D1674" s="145">
        <v>154.86519999999999</v>
      </c>
      <c r="E1674" s="145">
        <v>1263.7481</v>
      </c>
      <c r="F1674" s="145">
        <v>12210.3644</v>
      </c>
      <c r="G1674" s="146">
        <f t="shared" si="26"/>
        <v>42743.199700000005</v>
      </c>
    </row>
    <row r="1675" spans="1:7" x14ac:dyDescent="0.25">
      <c r="A1675" s="143">
        <v>44631</v>
      </c>
      <c r="B1675" s="144">
        <v>15</v>
      </c>
      <c r="C1675" s="145">
        <v>26112.873</v>
      </c>
      <c r="D1675" s="145">
        <v>138.96250000000001</v>
      </c>
      <c r="E1675" s="145">
        <v>1227.7814000000001</v>
      </c>
      <c r="F1675" s="145">
        <v>12394.892</v>
      </c>
      <c r="G1675" s="146">
        <f t="shared" si="26"/>
        <v>39874.508900000001</v>
      </c>
    </row>
    <row r="1676" spans="1:7" x14ac:dyDescent="0.25">
      <c r="A1676" s="143">
        <v>44631</v>
      </c>
      <c r="B1676" s="144">
        <v>16</v>
      </c>
      <c r="C1676" s="145">
        <v>18371.272499999999</v>
      </c>
      <c r="D1676" s="145">
        <v>92.279399999999995</v>
      </c>
      <c r="E1676" s="145">
        <v>969.23090000000002</v>
      </c>
      <c r="F1676" s="145">
        <v>9825.61509999999</v>
      </c>
      <c r="G1676" s="146">
        <f t="shared" si="26"/>
        <v>29258.397899999989</v>
      </c>
    </row>
    <row r="1677" spans="1:7" x14ac:dyDescent="0.25">
      <c r="A1677" s="143">
        <v>44631</v>
      </c>
      <c r="B1677" s="144">
        <v>17</v>
      </c>
      <c r="C1677" s="145">
        <v>11349.026599999999</v>
      </c>
      <c r="D1677" s="145">
        <v>59.8613</v>
      </c>
      <c r="E1677" s="145">
        <v>808.26390000000004</v>
      </c>
      <c r="F1677" s="145">
        <v>8925.7564999999995</v>
      </c>
      <c r="G1677" s="146">
        <f t="shared" si="26"/>
        <v>21142.908299999999</v>
      </c>
    </row>
    <row r="1678" spans="1:7" x14ac:dyDescent="0.25">
      <c r="A1678" s="143">
        <v>44631</v>
      </c>
      <c r="B1678" s="144">
        <v>18</v>
      </c>
      <c r="C1678" s="145">
        <v>3723.2712000000001</v>
      </c>
      <c r="D1678" s="145">
        <v>20.724399999999999</v>
      </c>
      <c r="E1678" s="145">
        <v>308.36160000000001</v>
      </c>
      <c r="F1678" s="145">
        <v>5621.1998000000003</v>
      </c>
      <c r="G1678" s="146">
        <f t="shared" si="26"/>
        <v>9673.5570000000007</v>
      </c>
    </row>
    <row r="1679" spans="1:7" x14ac:dyDescent="0.25">
      <c r="A1679" s="143">
        <v>44631</v>
      </c>
      <c r="B1679" s="144">
        <v>19</v>
      </c>
      <c r="C1679" s="145">
        <v>187.5247</v>
      </c>
      <c r="D1679" s="145">
        <v>0.78839999999999999</v>
      </c>
      <c r="E1679" s="145">
        <v>14.9245</v>
      </c>
      <c r="F1679" s="145">
        <v>733.05330000000004</v>
      </c>
      <c r="G1679" s="146">
        <f t="shared" si="26"/>
        <v>936.29089999999997</v>
      </c>
    </row>
    <row r="1680" spans="1:7" x14ac:dyDescent="0.25">
      <c r="A1680" s="143">
        <v>44631</v>
      </c>
      <c r="B1680" s="144">
        <v>20</v>
      </c>
      <c r="C1680" s="145">
        <v>18.467099999999999</v>
      </c>
      <c r="D1680" s="145">
        <v>0</v>
      </c>
      <c r="E1680" s="145">
        <v>0</v>
      </c>
      <c r="F1680" s="145">
        <v>0.2457</v>
      </c>
      <c r="G1680" s="146">
        <f t="shared" si="26"/>
        <v>18.712799999999998</v>
      </c>
    </row>
    <row r="1681" spans="1:7" x14ac:dyDescent="0.25">
      <c r="A1681" s="143">
        <v>44631</v>
      </c>
      <c r="B1681" s="144">
        <v>21</v>
      </c>
      <c r="C1681" s="145">
        <v>18.555099999999999</v>
      </c>
      <c r="D1681" s="145">
        <v>4.0800000000000003E-2</v>
      </c>
      <c r="E1681" s="145">
        <v>0</v>
      </c>
      <c r="F1681" s="145">
        <v>0.18769999999999901</v>
      </c>
      <c r="G1681" s="146">
        <f t="shared" si="26"/>
        <v>18.7836</v>
      </c>
    </row>
    <row r="1682" spans="1:7" x14ac:dyDescent="0.25">
      <c r="A1682" s="143">
        <v>44631</v>
      </c>
      <c r="B1682" s="144">
        <v>22</v>
      </c>
      <c r="C1682" s="145">
        <v>18.998100000000001</v>
      </c>
      <c r="D1682" s="145">
        <v>0</v>
      </c>
      <c r="E1682" s="145">
        <v>0</v>
      </c>
      <c r="F1682" s="145">
        <v>0.18429999999999999</v>
      </c>
      <c r="G1682" s="146">
        <f t="shared" si="26"/>
        <v>19.182400000000001</v>
      </c>
    </row>
    <row r="1683" spans="1:7" x14ac:dyDescent="0.25">
      <c r="A1683" s="143">
        <v>44631</v>
      </c>
      <c r="B1683" s="144">
        <v>23</v>
      </c>
      <c r="C1683" s="145">
        <v>18.678100000000001</v>
      </c>
      <c r="D1683" s="145">
        <v>0</v>
      </c>
      <c r="E1683" s="145">
        <v>0</v>
      </c>
      <c r="F1683" s="145">
        <v>0.18429999999999999</v>
      </c>
      <c r="G1683" s="146">
        <f t="shared" si="26"/>
        <v>18.862400000000001</v>
      </c>
    </row>
    <row r="1684" spans="1:7" x14ac:dyDescent="0.25">
      <c r="A1684" s="143">
        <v>44631</v>
      </c>
      <c r="B1684" s="144">
        <v>24</v>
      </c>
      <c r="C1684" s="145">
        <v>19.254100000000001</v>
      </c>
      <c r="D1684" s="145">
        <v>4.0800000000000003E-2</v>
      </c>
      <c r="E1684" s="145">
        <v>0</v>
      </c>
      <c r="F1684" s="145">
        <v>0.18429999999999999</v>
      </c>
      <c r="G1684" s="146">
        <f t="shared" si="26"/>
        <v>19.479200000000002</v>
      </c>
    </row>
    <row r="1685" spans="1:7" x14ac:dyDescent="0.25">
      <c r="A1685" s="143">
        <v>44632</v>
      </c>
      <c r="B1685" s="144">
        <v>1</v>
      </c>
      <c r="C1685" s="145">
        <v>20.312100000000001</v>
      </c>
      <c r="D1685" s="145">
        <v>0</v>
      </c>
      <c r="E1685" s="145">
        <v>0</v>
      </c>
      <c r="F1685" s="145">
        <v>0.18429999999999999</v>
      </c>
      <c r="G1685" s="146">
        <f t="shared" si="26"/>
        <v>20.496400000000001</v>
      </c>
    </row>
    <row r="1686" spans="1:7" x14ac:dyDescent="0.25">
      <c r="A1686" s="143">
        <v>44632</v>
      </c>
      <c r="B1686" s="144">
        <v>2</v>
      </c>
      <c r="C1686" s="145">
        <v>20.760100000000001</v>
      </c>
      <c r="D1686" s="145">
        <v>2.0400000000000001E-2</v>
      </c>
      <c r="E1686" s="145">
        <v>0</v>
      </c>
      <c r="F1686" s="145">
        <v>0.18429999999999999</v>
      </c>
      <c r="G1686" s="146">
        <f t="shared" si="26"/>
        <v>20.9648</v>
      </c>
    </row>
    <row r="1687" spans="1:7" x14ac:dyDescent="0.25">
      <c r="A1687" s="143">
        <v>44632</v>
      </c>
      <c r="B1687" s="144">
        <v>3</v>
      </c>
      <c r="C1687" s="145">
        <v>20.824100000000001</v>
      </c>
      <c r="D1687" s="145">
        <v>2.0400000000000001E-2</v>
      </c>
      <c r="E1687" s="145">
        <v>0</v>
      </c>
      <c r="F1687" s="145">
        <v>0.18429999999999999</v>
      </c>
      <c r="G1687" s="146">
        <f t="shared" si="26"/>
        <v>21.0288</v>
      </c>
    </row>
    <row r="1688" spans="1:7" x14ac:dyDescent="0.25">
      <c r="A1688" s="143">
        <v>44632</v>
      </c>
      <c r="B1688" s="144">
        <v>4</v>
      </c>
      <c r="C1688" s="145">
        <v>5.431</v>
      </c>
      <c r="D1688" s="145">
        <v>2.0400000000000001E-2</v>
      </c>
      <c r="E1688" s="145">
        <v>0</v>
      </c>
      <c r="F1688" s="145">
        <v>0.20480000000000001</v>
      </c>
      <c r="G1688" s="146">
        <f t="shared" si="26"/>
        <v>5.6562000000000001</v>
      </c>
    </row>
    <row r="1689" spans="1:7" x14ac:dyDescent="0.25">
      <c r="A1689" s="143">
        <v>44632</v>
      </c>
      <c r="B1689" s="144">
        <v>5</v>
      </c>
      <c r="C1689" s="145">
        <v>2.3086000000000002</v>
      </c>
      <c r="D1689" s="145">
        <v>4.0899999999999999E-2</v>
      </c>
      <c r="E1689" s="145">
        <v>0</v>
      </c>
      <c r="F1689" s="145">
        <v>2.4299999999999999E-2</v>
      </c>
      <c r="G1689" s="146">
        <f t="shared" si="26"/>
        <v>2.3738000000000006</v>
      </c>
    </row>
    <row r="1690" spans="1:7" x14ac:dyDescent="0.25">
      <c r="A1690" s="143">
        <v>44632</v>
      </c>
      <c r="B1690" s="144">
        <v>6</v>
      </c>
      <c r="C1690" s="145">
        <v>1.7005999999999999</v>
      </c>
      <c r="D1690" s="145">
        <v>2.0400000000000001E-2</v>
      </c>
      <c r="E1690" s="145">
        <v>0</v>
      </c>
      <c r="F1690" s="145">
        <v>0.18429999999999999</v>
      </c>
      <c r="G1690" s="146">
        <f t="shared" si="26"/>
        <v>1.9052999999999998</v>
      </c>
    </row>
    <row r="1691" spans="1:7" x14ac:dyDescent="0.25">
      <c r="A1691" s="143">
        <v>44632</v>
      </c>
      <c r="B1691" s="144">
        <v>7</v>
      </c>
      <c r="C1691" s="145">
        <v>2.7246000000000001</v>
      </c>
      <c r="D1691" s="145">
        <v>4.0800000000000003E-2</v>
      </c>
      <c r="E1691" s="145">
        <v>6.0000000000000001E-3</v>
      </c>
      <c r="F1691" s="145">
        <v>10.9293</v>
      </c>
      <c r="G1691" s="146">
        <f t="shared" si="26"/>
        <v>13.700699999999999</v>
      </c>
    </row>
    <row r="1692" spans="1:7" x14ac:dyDescent="0.25">
      <c r="A1692" s="143">
        <v>44632</v>
      </c>
      <c r="B1692" s="144">
        <v>8</v>
      </c>
      <c r="C1692" s="145">
        <v>487.18259999999998</v>
      </c>
      <c r="D1692" s="145">
        <v>4.2008000000000001</v>
      </c>
      <c r="E1692" s="145">
        <v>60.023799999999902</v>
      </c>
      <c r="F1692" s="145">
        <v>2269.2970999999998</v>
      </c>
      <c r="G1692" s="146">
        <f t="shared" si="26"/>
        <v>2820.7042999999994</v>
      </c>
    </row>
    <row r="1693" spans="1:7" x14ac:dyDescent="0.25">
      <c r="A1693" s="143">
        <v>44632</v>
      </c>
      <c r="B1693" s="144">
        <v>9</v>
      </c>
      <c r="C1693" s="145">
        <v>5871.3378000000002</v>
      </c>
      <c r="D1693" s="145">
        <v>45.549900000000001</v>
      </c>
      <c r="E1693" s="145">
        <v>550.26890000000003</v>
      </c>
      <c r="F1693" s="145">
        <v>8462.1977000000006</v>
      </c>
      <c r="G1693" s="146">
        <f t="shared" si="26"/>
        <v>14929.354300000001</v>
      </c>
    </row>
    <row r="1694" spans="1:7" x14ac:dyDescent="0.25">
      <c r="A1694" s="143">
        <v>44632</v>
      </c>
      <c r="B1694" s="144">
        <v>10</v>
      </c>
      <c r="C1694" s="145">
        <v>16588.430499999999</v>
      </c>
      <c r="D1694" s="145">
        <v>118.10760000000001</v>
      </c>
      <c r="E1694" s="145">
        <v>1231.5420999999999</v>
      </c>
      <c r="F1694" s="145">
        <v>12697.314</v>
      </c>
      <c r="G1694" s="146">
        <f t="shared" si="26"/>
        <v>30635.394199999995</v>
      </c>
    </row>
    <row r="1695" spans="1:7" x14ac:dyDescent="0.25">
      <c r="A1695" s="143">
        <v>44632</v>
      </c>
      <c r="B1695" s="144">
        <v>11</v>
      </c>
      <c r="C1695" s="145">
        <v>27182.701700000001</v>
      </c>
      <c r="D1695" s="145">
        <v>187.6045</v>
      </c>
      <c r="E1695" s="145">
        <v>1736.3050000000001</v>
      </c>
      <c r="F1695" s="145">
        <v>14739.4789</v>
      </c>
      <c r="G1695" s="146">
        <f t="shared" si="26"/>
        <v>43846.090100000001</v>
      </c>
    </row>
    <row r="1696" spans="1:7" x14ac:dyDescent="0.25">
      <c r="A1696" s="143">
        <v>44632</v>
      </c>
      <c r="B1696" s="144">
        <v>12</v>
      </c>
      <c r="C1696" s="145">
        <v>34563.219799999999</v>
      </c>
      <c r="D1696" s="145">
        <v>232.97300000000001</v>
      </c>
      <c r="E1696" s="145">
        <v>2060.4135999999999</v>
      </c>
      <c r="F1696" s="145">
        <v>15333.643099999999</v>
      </c>
      <c r="G1696" s="146">
        <f t="shared" si="26"/>
        <v>52190.249499999998</v>
      </c>
    </row>
    <row r="1697" spans="1:7" x14ac:dyDescent="0.25">
      <c r="A1697" s="143">
        <v>44632</v>
      </c>
      <c r="B1697" s="144">
        <v>13</v>
      </c>
      <c r="C1697" s="145">
        <v>38259.358200000002</v>
      </c>
      <c r="D1697" s="145">
        <v>254.077</v>
      </c>
      <c r="E1697" s="145">
        <v>2335.8321000000001</v>
      </c>
      <c r="F1697" s="145">
        <v>15583.482099999999</v>
      </c>
      <c r="G1697" s="146">
        <f t="shared" si="26"/>
        <v>56432.749400000001</v>
      </c>
    </row>
    <row r="1698" spans="1:7" x14ac:dyDescent="0.25">
      <c r="A1698" s="143">
        <v>44632</v>
      </c>
      <c r="B1698" s="144">
        <v>14</v>
      </c>
      <c r="C1698" s="145">
        <v>38350.209300000002</v>
      </c>
      <c r="D1698" s="145">
        <v>247.66849999999999</v>
      </c>
      <c r="E1698" s="145">
        <v>2320.4166999999902</v>
      </c>
      <c r="F1698" s="145">
        <v>15265.25</v>
      </c>
      <c r="G1698" s="146">
        <f t="shared" si="26"/>
        <v>56183.544499999989</v>
      </c>
    </row>
    <row r="1699" spans="1:7" x14ac:dyDescent="0.25">
      <c r="A1699" s="143">
        <v>44632</v>
      </c>
      <c r="B1699" s="144">
        <v>15</v>
      </c>
      <c r="C1699" s="145">
        <v>34966.542999999998</v>
      </c>
      <c r="D1699" s="145">
        <v>220.0685</v>
      </c>
      <c r="E1699" s="145">
        <v>2074.8121000000001</v>
      </c>
      <c r="F1699" s="145">
        <v>14710.9154</v>
      </c>
      <c r="G1699" s="146">
        <f t="shared" si="26"/>
        <v>51972.339</v>
      </c>
    </row>
    <row r="1700" spans="1:7" x14ac:dyDescent="0.25">
      <c r="A1700" s="143">
        <v>44632</v>
      </c>
      <c r="B1700" s="144">
        <v>16</v>
      </c>
      <c r="C1700" s="145">
        <v>27195.4761</v>
      </c>
      <c r="D1700" s="145">
        <v>167.62180000000001</v>
      </c>
      <c r="E1700" s="145">
        <v>1758.8525999999999</v>
      </c>
      <c r="F1700" s="145">
        <v>13606.5321</v>
      </c>
      <c r="G1700" s="146">
        <f t="shared" si="26"/>
        <v>42728.482600000003</v>
      </c>
    </row>
    <row r="1701" spans="1:7" x14ac:dyDescent="0.25">
      <c r="A1701" s="143">
        <v>44632</v>
      </c>
      <c r="B1701" s="144">
        <v>17</v>
      </c>
      <c r="C1701" s="145">
        <v>16370.972599999999</v>
      </c>
      <c r="D1701" s="145">
        <v>102.9258</v>
      </c>
      <c r="E1701" s="145">
        <v>1178.6085</v>
      </c>
      <c r="F1701" s="145">
        <v>11415.1769</v>
      </c>
      <c r="G1701" s="146">
        <f t="shared" si="26"/>
        <v>29067.683799999999</v>
      </c>
    </row>
    <row r="1702" spans="1:7" x14ac:dyDescent="0.25">
      <c r="A1702" s="143">
        <v>44632</v>
      </c>
      <c r="B1702" s="144">
        <v>18</v>
      </c>
      <c r="C1702" s="145">
        <v>5558.4090999999999</v>
      </c>
      <c r="D1702" s="145">
        <v>32.273200000000003</v>
      </c>
      <c r="E1702" s="145">
        <v>509.14949999999999</v>
      </c>
      <c r="F1702" s="145">
        <v>7232.9821000000002</v>
      </c>
      <c r="G1702" s="146">
        <f t="shared" si="26"/>
        <v>13332.813900000001</v>
      </c>
    </row>
    <row r="1703" spans="1:7" x14ac:dyDescent="0.25">
      <c r="A1703" s="143">
        <v>44632</v>
      </c>
      <c r="B1703" s="144">
        <v>19</v>
      </c>
      <c r="C1703" s="145">
        <v>302.69450000000001</v>
      </c>
      <c r="D1703" s="145">
        <v>2.2732000000000001</v>
      </c>
      <c r="E1703" s="145">
        <v>45.125300000000003</v>
      </c>
      <c r="F1703" s="145">
        <v>1202.5754999999999</v>
      </c>
      <c r="G1703" s="146">
        <f t="shared" si="26"/>
        <v>1552.6684999999998</v>
      </c>
    </row>
    <row r="1704" spans="1:7" x14ac:dyDescent="0.25">
      <c r="A1704" s="143">
        <v>44632</v>
      </c>
      <c r="B1704" s="144">
        <v>20</v>
      </c>
      <c r="C1704" s="145">
        <v>21.758700000000001</v>
      </c>
      <c r="D1704" s="145">
        <v>6.1400000000000003E-2</v>
      </c>
      <c r="E1704" s="145">
        <v>0</v>
      </c>
      <c r="F1704" s="145">
        <v>0.26619999999999999</v>
      </c>
      <c r="G1704" s="146">
        <f t="shared" si="26"/>
        <v>22.086300000000001</v>
      </c>
    </row>
    <row r="1705" spans="1:7" x14ac:dyDescent="0.25">
      <c r="A1705" s="143">
        <v>44632</v>
      </c>
      <c r="B1705" s="144">
        <v>21</v>
      </c>
      <c r="C1705" s="145">
        <v>20.152000000000001</v>
      </c>
      <c r="D1705" s="145">
        <v>8.1900000000000001E-2</v>
      </c>
      <c r="E1705" s="145">
        <v>0</v>
      </c>
      <c r="F1705" s="145">
        <v>0.22520000000000001</v>
      </c>
      <c r="G1705" s="146">
        <f t="shared" si="26"/>
        <v>20.459100000000003</v>
      </c>
    </row>
    <row r="1706" spans="1:7" x14ac:dyDescent="0.25">
      <c r="A1706" s="143">
        <v>44632</v>
      </c>
      <c r="B1706" s="144">
        <v>22</v>
      </c>
      <c r="C1706" s="145">
        <v>20.218499999999999</v>
      </c>
      <c r="D1706" s="145">
        <v>4.0899999999999999E-2</v>
      </c>
      <c r="E1706" s="145">
        <v>0</v>
      </c>
      <c r="F1706" s="145">
        <v>0.25539999999999902</v>
      </c>
      <c r="G1706" s="146">
        <f t="shared" si="26"/>
        <v>20.514799999999997</v>
      </c>
    </row>
    <row r="1707" spans="1:7" x14ac:dyDescent="0.25">
      <c r="A1707" s="143">
        <v>44632</v>
      </c>
      <c r="B1707" s="144">
        <v>23</v>
      </c>
      <c r="C1707" s="145">
        <v>21.865500000000001</v>
      </c>
      <c r="D1707" s="145">
        <v>2.0400000000000001E-2</v>
      </c>
      <c r="E1707" s="145">
        <v>0</v>
      </c>
      <c r="F1707" s="145">
        <v>0.22520000000000001</v>
      </c>
      <c r="G1707" s="146">
        <f t="shared" si="26"/>
        <v>22.1111</v>
      </c>
    </row>
    <row r="1708" spans="1:7" x14ac:dyDescent="0.25">
      <c r="A1708" s="143">
        <v>44632</v>
      </c>
      <c r="B1708" s="144">
        <v>24</v>
      </c>
      <c r="C1708" s="145">
        <v>21.734500000000001</v>
      </c>
      <c r="D1708" s="145">
        <v>8.1799999999999998E-2</v>
      </c>
      <c r="E1708" s="145">
        <v>0</v>
      </c>
      <c r="F1708" s="145">
        <v>0.22520000000000001</v>
      </c>
      <c r="G1708" s="146">
        <f t="shared" si="26"/>
        <v>22.041500000000003</v>
      </c>
    </row>
    <row r="1709" spans="1:7" x14ac:dyDescent="0.25">
      <c r="A1709" s="143">
        <v>44633</v>
      </c>
      <c r="B1709" s="144">
        <v>1</v>
      </c>
      <c r="C1709" s="145">
        <v>5.8140999999999998</v>
      </c>
      <c r="D1709" s="145">
        <v>6.1400000000000003E-2</v>
      </c>
      <c r="E1709" s="145">
        <v>0</v>
      </c>
      <c r="F1709" s="145">
        <v>0.22520000000000001</v>
      </c>
      <c r="G1709" s="146">
        <f t="shared" si="26"/>
        <v>6.1006999999999998</v>
      </c>
    </row>
    <row r="1710" spans="1:7" x14ac:dyDescent="0.25">
      <c r="A1710" s="143">
        <v>44633</v>
      </c>
      <c r="B1710" s="144">
        <v>2</v>
      </c>
      <c r="C1710" s="145">
        <v>6.7076000000000002</v>
      </c>
      <c r="D1710" s="145">
        <v>8.1900000000000001E-2</v>
      </c>
      <c r="E1710" s="145">
        <v>0</v>
      </c>
      <c r="F1710" s="145">
        <v>0.2324</v>
      </c>
      <c r="G1710" s="146">
        <f t="shared" si="26"/>
        <v>7.0219000000000005</v>
      </c>
    </row>
    <row r="1711" spans="1:7" x14ac:dyDescent="0.25">
      <c r="A1711" s="143">
        <v>44633</v>
      </c>
      <c r="B1711" s="144">
        <v>3</v>
      </c>
      <c r="C1711" s="145"/>
      <c r="D1711" s="145"/>
      <c r="E1711" s="145"/>
      <c r="F1711" s="145"/>
      <c r="G1711" s="146">
        <f t="shared" si="26"/>
        <v>0</v>
      </c>
    </row>
    <row r="1712" spans="1:7" x14ac:dyDescent="0.25">
      <c r="A1712" s="143">
        <v>44633</v>
      </c>
      <c r="B1712" s="144">
        <v>4</v>
      </c>
      <c r="C1712" s="145">
        <v>6.0941000000000001</v>
      </c>
      <c r="D1712" s="145">
        <v>8.1900000000000001E-2</v>
      </c>
      <c r="E1712" s="145">
        <v>0</v>
      </c>
      <c r="F1712" s="145">
        <v>0.2288</v>
      </c>
      <c r="G1712" s="146">
        <f t="shared" si="26"/>
        <v>6.4047999999999998</v>
      </c>
    </row>
    <row r="1713" spans="1:7" x14ac:dyDescent="0.25">
      <c r="A1713" s="143">
        <v>44633</v>
      </c>
      <c r="B1713" s="144">
        <v>5</v>
      </c>
      <c r="C1713" s="145">
        <v>5.4805999999999999</v>
      </c>
      <c r="D1713" s="145">
        <v>8.1900000000000001E-2</v>
      </c>
      <c r="E1713" s="145">
        <v>0</v>
      </c>
      <c r="F1713" s="145">
        <v>0.22520000000000001</v>
      </c>
      <c r="G1713" s="146">
        <f t="shared" si="26"/>
        <v>5.7877000000000001</v>
      </c>
    </row>
    <row r="1714" spans="1:7" x14ac:dyDescent="0.25">
      <c r="A1714" s="143">
        <v>44633</v>
      </c>
      <c r="B1714" s="144">
        <v>6</v>
      </c>
      <c r="C1714" s="145">
        <v>7.9445999999999897</v>
      </c>
      <c r="D1714" s="145">
        <v>2.0400000000000001E-2</v>
      </c>
      <c r="E1714" s="145">
        <v>0</v>
      </c>
      <c r="F1714" s="145">
        <v>0.20480000000000001</v>
      </c>
      <c r="G1714" s="146">
        <f t="shared" si="26"/>
        <v>8.1697999999999897</v>
      </c>
    </row>
    <row r="1715" spans="1:7" x14ac:dyDescent="0.25">
      <c r="A1715" s="143">
        <v>44633</v>
      </c>
      <c r="B1715" s="144">
        <v>7</v>
      </c>
      <c r="C1715" s="145">
        <v>4.5766999999999998</v>
      </c>
      <c r="D1715" s="145">
        <v>6.1400000000000003E-2</v>
      </c>
      <c r="E1715" s="145">
        <v>0</v>
      </c>
      <c r="F1715" s="145">
        <v>0.18429999999999999</v>
      </c>
      <c r="G1715" s="146">
        <f t="shared" si="26"/>
        <v>4.8224</v>
      </c>
    </row>
    <row r="1716" spans="1:7" x14ac:dyDescent="0.25">
      <c r="A1716" s="143">
        <v>44633</v>
      </c>
      <c r="B1716" s="144">
        <v>8</v>
      </c>
      <c r="C1716" s="145">
        <v>3.30459999999999</v>
      </c>
      <c r="D1716" s="145">
        <v>0.24560000000000001</v>
      </c>
      <c r="E1716" s="145">
        <v>0.1084</v>
      </c>
      <c r="F1716" s="145">
        <v>1.0647</v>
      </c>
      <c r="G1716" s="146">
        <f t="shared" si="26"/>
        <v>4.7232999999999903</v>
      </c>
    </row>
    <row r="1717" spans="1:7" x14ac:dyDescent="0.25">
      <c r="A1717" s="143">
        <v>44633</v>
      </c>
      <c r="B1717" s="144">
        <v>9</v>
      </c>
      <c r="C1717" s="145">
        <v>23.226199999999999</v>
      </c>
      <c r="D1717" s="145">
        <v>1.3875</v>
      </c>
      <c r="E1717" s="145">
        <v>11.4825</v>
      </c>
      <c r="F1717" s="145">
        <v>555.62109999999996</v>
      </c>
      <c r="G1717" s="146">
        <f t="shared" si="26"/>
        <v>591.71729999999991</v>
      </c>
    </row>
    <row r="1718" spans="1:7" x14ac:dyDescent="0.25">
      <c r="A1718" s="143">
        <v>44633</v>
      </c>
      <c r="B1718" s="144">
        <v>10</v>
      </c>
      <c r="C1718" s="145">
        <v>727.72069999999997</v>
      </c>
      <c r="D1718" s="145">
        <v>9.8697999999999997</v>
      </c>
      <c r="E1718" s="145">
        <v>77.476500000000001</v>
      </c>
      <c r="F1718" s="145">
        <v>2920.0124000000001</v>
      </c>
      <c r="G1718" s="146">
        <f t="shared" si="26"/>
        <v>3735.0794000000001</v>
      </c>
    </row>
    <row r="1719" spans="1:7" x14ac:dyDescent="0.25">
      <c r="A1719" s="143">
        <v>44633</v>
      </c>
      <c r="B1719" s="144">
        <v>11</v>
      </c>
      <c r="C1719" s="145">
        <v>3329.1176999999998</v>
      </c>
      <c r="D1719" s="145">
        <v>29.720599999999902</v>
      </c>
      <c r="E1719" s="145">
        <v>256.34039999999999</v>
      </c>
      <c r="F1719" s="145">
        <v>3957.6707000000001</v>
      </c>
      <c r="G1719" s="146">
        <f t="shared" si="26"/>
        <v>7572.8494000000001</v>
      </c>
    </row>
    <row r="1720" spans="1:7" x14ac:dyDescent="0.25">
      <c r="A1720" s="143">
        <v>44633</v>
      </c>
      <c r="B1720" s="144">
        <v>12</v>
      </c>
      <c r="C1720" s="145">
        <v>6245.4826000000003</v>
      </c>
      <c r="D1720" s="145">
        <v>51.753799999999998</v>
      </c>
      <c r="E1720" s="145">
        <v>431.31330000000003</v>
      </c>
      <c r="F1720" s="145">
        <v>6400.5172000000002</v>
      </c>
      <c r="G1720" s="146">
        <f t="shared" si="26"/>
        <v>13129.066900000002</v>
      </c>
    </row>
    <row r="1721" spans="1:7" x14ac:dyDescent="0.25">
      <c r="A1721" s="143">
        <v>44633</v>
      </c>
      <c r="B1721" s="144">
        <v>13</v>
      </c>
      <c r="C1721" s="145">
        <v>12115.1438</v>
      </c>
      <c r="D1721" s="145">
        <v>87.449100000000001</v>
      </c>
      <c r="E1721" s="145">
        <v>765.14589999999998</v>
      </c>
      <c r="F1721" s="145">
        <v>7857.9116000000004</v>
      </c>
      <c r="G1721" s="146">
        <f t="shared" si="26"/>
        <v>20825.650399999999</v>
      </c>
    </row>
    <row r="1722" spans="1:7" x14ac:dyDescent="0.25">
      <c r="A1722" s="143">
        <v>44633</v>
      </c>
      <c r="B1722" s="144">
        <v>14</v>
      </c>
      <c r="C1722" s="145">
        <v>16641.341700000001</v>
      </c>
      <c r="D1722" s="145">
        <v>120.7443</v>
      </c>
      <c r="E1722" s="145">
        <v>1330.3151</v>
      </c>
      <c r="F1722" s="145">
        <v>11232.315399999999</v>
      </c>
      <c r="G1722" s="146">
        <f t="shared" si="26"/>
        <v>29324.716499999999</v>
      </c>
    </row>
    <row r="1723" spans="1:7" x14ac:dyDescent="0.25">
      <c r="A1723" s="143">
        <v>44633</v>
      </c>
      <c r="B1723" s="144">
        <v>15</v>
      </c>
      <c r="C1723" s="145">
        <v>20182.6649</v>
      </c>
      <c r="D1723" s="145">
        <v>135.41649999999899</v>
      </c>
      <c r="E1723" s="145">
        <v>1323.1758</v>
      </c>
      <c r="F1723" s="145">
        <v>10873.285599999999</v>
      </c>
      <c r="G1723" s="146">
        <f t="shared" si="26"/>
        <v>32514.542799999999</v>
      </c>
    </row>
    <row r="1724" spans="1:7" x14ac:dyDescent="0.25">
      <c r="A1724" s="143">
        <v>44633</v>
      </c>
      <c r="B1724" s="144">
        <v>16</v>
      </c>
      <c r="C1724" s="145">
        <v>13062.9331</v>
      </c>
      <c r="D1724" s="145">
        <v>93.451899999999995</v>
      </c>
      <c r="E1724" s="145">
        <v>879.28</v>
      </c>
      <c r="F1724" s="145">
        <v>8891.3801000000003</v>
      </c>
      <c r="G1724" s="146">
        <f t="shared" si="26"/>
        <v>22927.045100000003</v>
      </c>
    </row>
    <row r="1725" spans="1:7" x14ac:dyDescent="0.25">
      <c r="A1725" s="143">
        <v>44633</v>
      </c>
      <c r="B1725" s="144">
        <v>17</v>
      </c>
      <c r="C1725" s="145">
        <v>5733.7331999999997</v>
      </c>
      <c r="D1725" s="145">
        <v>46.086799999999997</v>
      </c>
      <c r="E1725" s="145">
        <v>495.63920000000002</v>
      </c>
      <c r="F1725" s="145">
        <v>6434.7606999999998</v>
      </c>
      <c r="G1725" s="146">
        <f t="shared" si="26"/>
        <v>12710.2199</v>
      </c>
    </row>
    <row r="1726" spans="1:7" x14ac:dyDescent="0.25">
      <c r="A1726" s="143">
        <v>44633</v>
      </c>
      <c r="B1726" s="144">
        <v>18</v>
      </c>
      <c r="C1726" s="145">
        <v>3383.8427000000001</v>
      </c>
      <c r="D1726" s="145">
        <v>37.269500000000001</v>
      </c>
      <c r="E1726" s="145">
        <v>383.7672</v>
      </c>
      <c r="F1726" s="145">
        <v>6616.61</v>
      </c>
      <c r="G1726" s="146">
        <f t="shared" si="26"/>
        <v>10421.489399999999</v>
      </c>
    </row>
    <row r="1727" spans="1:7" x14ac:dyDescent="0.25">
      <c r="A1727" s="143">
        <v>44633</v>
      </c>
      <c r="B1727" s="144">
        <v>19</v>
      </c>
      <c r="C1727" s="145">
        <v>829.77729999999997</v>
      </c>
      <c r="D1727" s="145">
        <v>8.4274000000000004</v>
      </c>
      <c r="E1727" s="145">
        <v>254.87909999999999</v>
      </c>
      <c r="F1727" s="145">
        <v>4136.9705000000004</v>
      </c>
      <c r="G1727" s="146">
        <f t="shared" si="26"/>
        <v>5230.0542999999998</v>
      </c>
    </row>
    <row r="1728" spans="1:7" x14ac:dyDescent="0.25">
      <c r="A1728" s="143">
        <v>44633</v>
      </c>
      <c r="B1728" s="144">
        <v>20</v>
      </c>
      <c r="C1728" s="145">
        <v>29.184000000000001</v>
      </c>
      <c r="D1728" s="145">
        <v>0.2329</v>
      </c>
      <c r="E1728" s="145">
        <v>23.846800000000002</v>
      </c>
      <c r="F1728" s="145">
        <v>765.46010000000001</v>
      </c>
      <c r="G1728" s="146">
        <f t="shared" si="26"/>
        <v>818.72379999999998</v>
      </c>
    </row>
    <row r="1729" spans="1:7" x14ac:dyDescent="0.25">
      <c r="A1729" s="143">
        <v>44633</v>
      </c>
      <c r="B1729" s="144">
        <v>21</v>
      </c>
      <c r="C1729" s="145">
        <v>3.008</v>
      </c>
      <c r="D1729" s="145">
        <v>4.0899999999999999E-2</v>
      </c>
      <c r="E1729" s="145">
        <v>2.0400000000000001E-2</v>
      </c>
      <c r="F1729" s="145">
        <v>0.20480000000000001</v>
      </c>
      <c r="G1729" s="146">
        <f t="shared" si="26"/>
        <v>3.2741000000000002</v>
      </c>
    </row>
    <row r="1730" spans="1:7" x14ac:dyDescent="0.25">
      <c r="A1730" s="143">
        <v>44633</v>
      </c>
      <c r="B1730" s="144">
        <v>22</v>
      </c>
      <c r="C1730" s="145">
        <v>1.28</v>
      </c>
      <c r="D1730" s="145">
        <v>0</v>
      </c>
      <c r="E1730" s="145">
        <v>0</v>
      </c>
      <c r="F1730" s="145">
        <v>0.20480000000000001</v>
      </c>
      <c r="G1730" s="146">
        <f t="shared" si="26"/>
        <v>1.4848000000000001</v>
      </c>
    </row>
    <row r="1731" spans="1:7" x14ac:dyDescent="0.25">
      <c r="A1731" s="143">
        <v>44633</v>
      </c>
      <c r="B1731" s="144">
        <v>23</v>
      </c>
      <c r="C1731" s="145">
        <v>2.88</v>
      </c>
      <c r="D1731" s="145">
        <v>4.0800000000000003E-2</v>
      </c>
      <c r="E1731" s="145">
        <v>0</v>
      </c>
      <c r="F1731" s="145">
        <v>0.18429999999999999</v>
      </c>
      <c r="G1731" s="146">
        <f t="shared" si="26"/>
        <v>3.1050999999999997</v>
      </c>
    </row>
    <row r="1732" spans="1:7" x14ac:dyDescent="0.25">
      <c r="A1732" s="143">
        <v>44633</v>
      </c>
      <c r="B1732" s="144">
        <v>24</v>
      </c>
      <c r="C1732" s="145">
        <v>4.0232999999999999</v>
      </c>
      <c r="D1732" s="145">
        <v>0</v>
      </c>
      <c r="E1732" s="145">
        <v>0</v>
      </c>
      <c r="F1732" s="145">
        <v>0.20480000000000001</v>
      </c>
      <c r="G1732" s="146">
        <f t="shared" si="26"/>
        <v>4.2280999999999995</v>
      </c>
    </row>
    <row r="1733" spans="1:7" x14ac:dyDescent="0.25">
      <c r="A1733" s="143">
        <v>44634</v>
      </c>
      <c r="B1733" s="144">
        <v>1</v>
      </c>
      <c r="C1733" s="145">
        <v>1.7306999999999999</v>
      </c>
      <c r="D1733" s="145">
        <v>0</v>
      </c>
      <c r="E1733" s="145">
        <v>0</v>
      </c>
      <c r="F1733" s="145">
        <v>0.20480000000000001</v>
      </c>
      <c r="G1733" s="146">
        <f t="shared" si="26"/>
        <v>1.9355</v>
      </c>
    </row>
    <row r="1734" spans="1:7" x14ac:dyDescent="0.25">
      <c r="A1734" s="143">
        <v>44634</v>
      </c>
      <c r="B1734" s="144">
        <v>2</v>
      </c>
      <c r="C1734" s="145">
        <v>1.2312000000000001</v>
      </c>
      <c r="D1734" s="145">
        <v>0</v>
      </c>
      <c r="E1734" s="145">
        <v>0</v>
      </c>
      <c r="F1734" s="145">
        <v>0.20480000000000001</v>
      </c>
      <c r="G1734" s="146">
        <f t="shared" ref="G1734:G1797" si="27">+SUM(C1734:F1734)</f>
        <v>1.4360000000000002</v>
      </c>
    </row>
    <row r="1735" spans="1:7" x14ac:dyDescent="0.25">
      <c r="A1735" s="143">
        <v>44634</v>
      </c>
      <c r="B1735" s="144">
        <v>3</v>
      </c>
      <c r="C1735" s="145">
        <v>1.8391999999999999</v>
      </c>
      <c r="D1735" s="145">
        <v>2.0400000000000001E-2</v>
      </c>
      <c r="E1735" s="145">
        <v>0</v>
      </c>
      <c r="F1735" s="145">
        <v>0.18429999999999999</v>
      </c>
      <c r="G1735" s="146">
        <f t="shared" si="27"/>
        <v>2.0438999999999998</v>
      </c>
    </row>
    <row r="1736" spans="1:7" x14ac:dyDescent="0.25">
      <c r="A1736" s="143">
        <v>44634</v>
      </c>
      <c r="B1736" s="144">
        <v>4</v>
      </c>
      <c r="C1736" s="145">
        <v>1.7933999999999899</v>
      </c>
      <c r="D1736" s="145">
        <v>2.0400000000000001E-2</v>
      </c>
      <c r="E1736" s="145">
        <v>0</v>
      </c>
      <c r="F1736" s="145">
        <v>0.18429999999999999</v>
      </c>
      <c r="G1736" s="146">
        <f t="shared" si="27"/>
        <v>1.9980999999999898</v>
      </c>
    </row>
    <row r="1737" spans="1:7" x14ac:dyDescent="0.25">
      <c r="A1737" s="143">
        <v>44634</v>
      </c>
      <c r="B1737" s="144">
        <v>5</v>
      </c>
      <c r="C1737" s="145">
        <v>3.9054000000000002</v>
      </c>
      <c r="D1737" s="145">
        <v>2.0400000000000001E-2</v>
      </c>
      <c r="E1737" s="145">
        <v>0</v>
      </c>
      <c r="F1737" s="145">
        <v>2.4299999999999999E-2</v>
      </c>
      <c r="G1737" s="146">
        <f t="shared" si="27"/>
        <v>3.9501000000000004</v>
      </c>
    </row>
    <row r="1738" spans="1:7" x14ac:dyDescent="0.25">
      <c r="A1738" s="143">
        <v>44634</v>
      </c>
      <c r="B1738" s="144">
        <v>6</v>
      </c>
      <c r="C1738" s="145">
        <v>1.6013999999999999</v>
      </c>
      <c r="D1738" s="145">
        <v>2.0400000000000001E-2</v>
      </c>
      <c r="E1738" s="145">
        <v>0</v>
      </c>
      <c r="F1738" s="145">
        <v>0.18429999999999999</v>
      </c>
      <c r="G1738" s="146">
        <f t="shared" si="27"/>
        <v>1.8060999999999998</v>
      </c>
    </row>
    <row r="1739" spans="1:7" x14ac:dyDescent="0.25">
      <c r="A1739" s="143">
        <v>44634</v>
      </c>
      <c r="B1739" s="144">
        <v>7</v>
      </c>
      <c r="C1739" s="145">
        <v>0.96140000000000003</v>
      </c>
      <c r="D1739" s="145">
        <v>2.0400000000000001E-2</v>
      </c>
      <c r="E1739" s="145">
        <v>6.0000000000000001E-3</v>
      </c>
      <c r="F1739" s="145">
        <v>0.18429999999999999</v>
      </c>
      <c r="G1739" s="146">
        <f t="shared" si="27"/>
        <v>1.1720999999999999</v>
      </c>
    </row>
    <row r="1740" spans="1:7" x14ac:dyDescent="0.25">
      <c r="A1740" s="143">
        <v>44634</v>
      </c>
      <c r="B1740" s="144">
        <v>8</v>
      </c>
      <c r="C1740" s="145">
        <v>0.59250000000000003</v>
      </c>
      <c r="D1740" s="145">
        <v>2.0400000000000001E-2</v>
      </c>
      <c r="E1740" s="145">
        <v>2.0500000000000001E-2</v>
      </c>
      <c r="F1740" s="145">
        <v>26.4146</v>
      </c>
      <c r="G1740" s="146">
        <f t="shared" si="27"/>
        <v>27.048000000000002</v>
      </c>
    </row>
    <row r="1741" spans="1:7" x14ac:dyDescent="0.25">
      <c r="A1741" s="143">
        <v>44634</v>
      </c>
      <c r="B1741" s="144">
        <v>9</v>
      </c>
      <c r="C1741" s="145">
        <v>495.08949999999999</v>
      </c>
      <c r="D1741" s="145">
        <v>4.1418999999999997</v>
      </c>
      <c r="E1741" s="145">
        <v>69.166799999999995</v>
      </c>
      <c r="F1741" s="145">
        <v>2671.9414000000002</v>
      </c>
      <c r="G1741" s="146">
        <f t="shared" si="27"/>
        <v>3240.3396000000002</v>
      </c>
    </row>
    <row r="1742" spans="1:7" x14ac:dyDescent="0.25">
      <c r="A1742" s="143">
        <v>44634</v>
      </c>
      <c r="B1742" s="144">
        <v>10</v>
      </c>
      <c r="C1742" s="145">
        <v>5312.4708000000001</v>
      </c>
      <c r="D1742" s="145">
        <v>31.677499999999998</v>
      </c>
      <c r="E1742" s="145">
        <v>532.67949999999996</v>
      </c>
      <c r="F1742" s="145">
        <v>9109.4447</v>
      </c>
      <c r="G1742" s="146">
        <f t="shared" si="27"/>
        <v>14986.272499999999</v>
      </c>
    </row>
    <row r="1743" spans="1:7" x14ac:dyDescent="0.25">
      <c r="A1743" s="143">
        <v>44634</v>
      </c>
      <c r="B1743" s="144">
        <v>11</v>
      </c>
      <c r="C1743" s="145">
        <v>15165.0833</v>
      </c>
      <c r="D1743" s="145">
        <v>84.871700000000004</v>
      </c>
      <c r="E1743" s="145">
        <v>951.00490000000002</v>
      </c>
      <c r="F1743" s="145">
        <v>12788.768899999999</v>
      </c>
      <c r="G1743" s="146">
        <f t="shared" si="27"/>
        <v>28989.728799999997</v>
      </c>
    </row>
    <row r="1744" spans="1:7" x14ac:dyDescent="0.25">
      <c r="A1744" s="143">
        <v>44634</v>
      </c>
      <c r="B1744" s="144">
        <v>12</v>
      </c>
      <c r="C1744" s="145">
        <v>23713.0877</v>
      </c>
      <c r="D1744" s="145">
        <v>124.5372</v>
      </c>
      <c r="E1744" s="145">
        <v>1303.5780999999999</v>
      </c>
      <c r="F1744" s="145">
        <v>14389.962299999999</v>
      </c>
      <c r="G1744" s="146">
        <f t="shared" si="27"/>
        <v>39531.165299999993</v>
      </c>
    </row>
    <row r="1745" spans="1:7" x14ac:dyDescent="0.25">
      <c r="A1745" s="143">
        <v>44634</v>
      </c>
      <c r="B1745" s="144">
        <v>13</v>
      </c>
      <c r="C1745" s="145">
        <v>28314.266</v>
      </c>
      <c r="D1745" s="145">
        <v>156.20359999999999</v>
      </c>
      <c r="E1745" s="145">
        <v>1625.0199</v>
      </c>
      <c r="F1745" s="145">
        <v>15280.931</v>
      </c>
      <c r="G1745" s="146">
        <f t="shared" si="27"/>
        <v>45376.4205</v>
      </c>
    </row>
    <row r="1746" spans="1:7" x14ac:dyDescent="0.25">
      <c r="A1746" s="143">
        <v>44634</v>
      </c>
      <c r="B1746" s="144">
        <v>14</v>
      </c>
      <c r="C1746" s="145">
        <v>32968.994500000001</v>
      </c>
      <c r="D1746" s="145">
        <v>184.48519999999999</v>
      </c>
      <c r="E1746" s="145">
        <v>1685.6233</v>
      </c>
      <c r="F1746" s="145">
        <v>14994.486499999901</v>
      </c>
      <c r="G1746" s="146">
        <f t="shared" si="27"/>
        <v>49833.5894999999</v>
      </c>
    </row>
    <row r="1747" spans="1:7" x14ac:dyDescent="0.25">
      <c r="A1747" s="143">
        <v>44634</v>
      </c>
      <c r="B1747" s="144">
        <v>15</v>
      </c>
      <c r="C1747" s="145">
        <v>32666.709599999998</v>
      </c>
      <c r="D1747" s="145">
        <v>182.36439999999999</v>
      </c>
      <c r="E1747" s="145">
        <v>1636.9032999999999</v>
      </c>
      <c r="F1747" s="145">
        <v>13838.206200000001</v>
      </c>
      <c r="G1747" s="146">
        <f t="shared" si="27"/>
        <v>48324.183499999999</v>
      </c>
    </row>
    <row r="1748" spans="1:7" x14ac:dyDescent="0.25">
      <c r="A1748" s="143">
        <v>44634</v>
      </c>
      <c r="B1748" s="144">
        <v>16</v>
      </c>
      <c r="C1748" s="145">
        <v>24529.929800000002</v>
      </c>
      <c r="D1748" s="145">
        <v>150.19810000000001</v>
      </c>
      <c r="E1748" s="145">
        <v>1429.2415000000001</v>
      </c>
      <c r="F1748" s="145">
        <v>14258.700500000001</v>
      </c>
      <c r="G1748" s="146">
        <f t="shared" si="27"/>
        <v>40368.069900000002</v>
      </c>
    </row>
    <row r="1749" spans="1:7" x14ac:dyDescent="0.25">
      <c r="A1749" s="143">
        <v>44634</v>
      </c>
      <c r="B1749" s="144">
        <v>17</v>
      </c>
      <c r="C1749" s="145">
        <v>16195.3518</v>
      </c>
      <c r="D1749" s="145">
        <v>97.881</v>
      </c>
      <c r="E1749" s="145">
        <v>1145.9971</v>
      </c>
      <c r="F1749" s="145">
        <v>12967.8848</v>
      </c>
      <c r="G1749" s="146">
        <f t="shared" si="27"/>
        <v>30407.114699999998</v>
      </c>
    </row>
    <row r="1750" spans="1:7" x14ac:dyDescent="0.25">
      <c r="A1750" s="143">
        <v>44634</v>
      </c>
      <c r="B1750" s="144">
        <v>18</v>
      </c>
      <c r="C1750" s="145">
        <v>6203.4377000000004</v>
      </c>
      <c r="D1750" s="145">
        <v>43.761200000000002</v>
      </c>
      <c r="E1750" s="145">
        <v>672.36509999999998</v>
      </c>
      <c r="F1750" s="145">
        <v>10080.0569</v>
      </c>
      <c r="G1750" s="146">
        <f t="shared" si="27"/>
        <v>16999.620900000002</v>
      </c>
    </row>
    <row r="1751" spans="1:7" x14ac:dyDescent="0.25">
      <c r="A1751" s="143">
        <v>44634</v>
      </c>
      <c r="B1751" s="144">
        <v>19</v>
      </c>
      <c r="C1751" s="145">
        <v>2894.4117999999999</v>
      </c>
      <c r="D1751" s="145">
        <v>22.8095</v>
      </c>
      <c r="E1751" s="145">
        <v>183.28809999999999</v>
      </c>
      <c r="F1751" s="145">
        <v>2826.6125000000002</v>
      </c>
      <c r="G1751" s="146">
        <f t="shared" si="27"/>
        <v>5927.1219000000001</v>
      </c>
    </row>
    <row r="1752" spans="1:7" x14ac:dyDescent="0.25">
      <c r="A1752" s="143">
        <v>44634</v>
      </c>
      <c r="B1752" s="144">
        <v>20</v>
      </c>
      <c r="C1752" s="145">
        <v>447.77809999999999</v>
      </c>
      <c r="D1752" s="145">
        <v>3.5505</v>
      </c>
      <c r="E1752" s="145">
        <v>19.231000000000002</v>
      </c>
      <c r="F1752" s="145">
        <v>559.53110000000004</v>
      </c>
      <c r="G1752" s="146">
        <f t="shared" si="27"/>
        <v>1030.0907</v>
      </c>
    </row>
    <row r="1753" spans="1:7" x14ac:dyDescent="0.25">
      <c r="A1753" s="143">
        <v>44634</v>
      </c>
      <c r="B1753" s="144">
        <v>21</v>
      </c>
      <c r="C1753" s="145">
        <v>2.37109999999999</v>
      </c>
      <c r="D1753" s="145">
        <v>0</v>
      </c>
      <c r="E1753" s="145">
        <v>0</v>
      </c>
      <c r="F1753" s="145">
        <v>0.28670000000000001</v>
      </c>
      <c r="G1753" s="146">
        <f t="shared" si="27"/>
        <v>2.6577999999999902</v>
      </c>
    </row>
    <row r="1754" spans="1:7" x14ac:dyDescent="0.25">
      <c r="A1754" s="143">
        <v>44634</v>
      </c>
      <c r="B1754" s="144">
        <v>22</v>
      </c>
      <c r="C1754" s="145">
        <v>7.3693</v>
      </c>
      <c r="D1754" s="145">
        <v>2.0400000000000001E-2</v>
      </c>
      <c r="E1754" s="145">
        <v>3.3399999999999999E-2</v>
      </c>
      <c r="F1754" s="145">
        <v>0.22520000000000001</v>
      </c>
      <c r="G1754" s="146">
        <f t="shared" si="27"/>
        <v>7.6483000000000008</v>
      </c>
    </row>
    <row r="1755" spans="1:7" x14ac:dyDescent="0.25">
      <c r="A1755" s="143">
        <v>44634</v>
      </c>
      <c r="B1755" s="144">
        <v>23</v>
      </c>
      <c r="C1755" s="145">
        <v>0.96309999999999996</v>
      </c>
      <c r="D1755" s="145">
        <v>0</v>
      </c>
      <c r="E1755" s="145">
        <v>0</v>
      </c>
      <c r="F1755" s="145">
        <v>0.20480000000000001</v>
      </c>
      <c r="G1755" s="146">
        <f t="shared" si="27"/>
        <v>1.1678999999999999</v>
      </c>
    </row>
    <row r="1756" spans="1:7" x14ac:dyDescent="0.25">
      <c r="A1756" s="143">
        <v>44634</v>
      </c>
      <c r="B1756" s="144">
        <v>24</v>
      </c>
      <c r="C1756" s="145">
        <v>8.0732999999999997</v>
      </c>
      <c r="D1756" s="145">
        <v>0</v>
      </c>
      <c r="E1756" s="145">
        <v>1.2999999999999999E-2</v>
      </c>
      <c r="F1756" s="145">
        <v>0.20480000000000001</v>
      </c>
      <c r="G1756" s="146">
        <f t="shared" si="27"/>
        <v>8.2911000000000001</v>
      </c>
    </row>
    <row r="1757" spans="1:7" x14ac:dyDescent="0.25">
      <c r="A1757" s="143">
        <v>44635</v>
      </c>
      <c r="B1757" s="144">
        <v>1</v>
      </c>
      <c r="C1757" s="145">
        <v>4.2766000000000002</v>
      </c>
      <c r="D1757" s="145">
        <v>2.0400000000000001E-2</v>
      </c>
      <c r="E1757" s="145">
        <v>0</v>
      </c>
      <c r="F1757" s="145">
        <v>0.20480000000000001</v>
      </c>
      <c r="G1757" s="146">
        <f t="shared" si="27"/>
        <v>4.5018000000000002</v>
      </c>
    </row>
    <row r="1758" spans="1:7" x14ac:dyDescent="0.25">
      <c r="A1758" s="143">
        <v>44635</v>
      </c>
      <c r="B1758" s="144">
        <v>2</v>
      </c>
      <c r="C1758" s="145">
        <v>4.8845999999999998</v>
      </c>
      <c r="D1758" s="145">
        <v>2.0400000000000001E-2</v>
      </c>
      <c r="E1758" s="145">
        <v>0</v>
      </c>
      <c r="F1758" s="145">
        <v>0.20480000000000001</v>
      </c>
      <c r="G1758" s="146">
        <f t="shared" si="27"/>
        <v>5.1097999999999999</v>
      </c>
    </row>
    <row r="1759" spans="1:7" x14ac:dyDescent="0.25">
      <c r="A1759" s="143">
        <v>44635</v>
      </c>
      <c r="B1759" s="144">
        <v>3</v>
      </c>
      <c r="C1759" s="145">
        <v>5.2366000000000001</v>
      </c>
      <c r="D1759" s="145">
        <v>4.0899999999999999E-2</v>
      </c>
      <c r="E1759" s="145">
        <v>0</v>
      </c>
      <c r="F1759" s="145">
        <v>0.20480000000000001</v>
      </c>
      <c r="G1759" s="146">
        <f t="shared" si="27"/>
        <v>5.4822999999999995</v>
      </c>
    </row>
    <row r="1760" spans="1:7" x14ac:dyDescent="0.25">
      <c r="A1760" s="143">
        <v>44635</v>
      </c>
      <c r="B1760" s="144">
        <v>4</v>
      </c>
      <c r="C1760" s="145">
        <v>3.3569</v>
      </c>
      <c r="D1760" s="145">
        <v>0</v>
      </c>
      <c r="E1760" s="145">
        <v>0</v>
      </c>
      <c r="F1760" s="145">
        <v>4.48E-2</v>
      </c>
      <c r="G1760" s="146">
        <f t="shared" si="27"/>
        <v>3.4016999999999999</v>
      </c>
    </row>
    <row r="1761" spans="1:7" x14ac:dyDescent="0.25">
      <c r="A1761" s="143">
        <v>44635</v>
      </c>
      <c r="B1761" s="144">
        <v>5</v>
      </c>
      <c r="C1761" s="145">
        <v>3.54889999999999</v>
      </c>
      <c r="D1761" s="145">
        <v>6.1400000000000003E-2</v>
      </c>
      <c r="E1761" s="145">
        <v>0</v>
      </c>
      <c r="F1761" s="145">
        <v>0.18429999999999999</v>
      </c>
      <c r="G1761" s="146">
        <f t="shared" si="27"/>
        <v>3.7945999999999898</v>
      </c>
    </row>
    <row r="1762" spans="1:7" x14ac:dyDescent="0.25">
      <c r="A1762" s="143">
        <v>44635</v>
      </c>
      <c r="B1762" s="144">
        <v>6</v>
      </c>
      <c r="C1762" s="145">
        <v>3.10089999999999</v>
      </c>
      <c r="D1762" s="145">
        <v>6.13E-2</v>
      </c>
      <c r="E1762" s="145">
        <v>0</v>
      </c>
      <c r="F1762" s="145">
        <v>0.18429999999999999</v>
      </c>
      <c r="G1762" s="146">
        <f t="shared" si="27"/>
        <v>3.34649999999999</v>
      </c>
    </row>
    <row r="1763" spans="1:7" x14ac:dyDescent="0.25">
      <c r="A1763" s="143">
        <v>44635</v>
      </c>
      <c r="B1763" s="144">
        <v>7</v>
      </c>
      <c r="C1763" s="145">
        <v>3.2288999999999999</v>
      </c>
      <c r="D1763" s="145">
        <v>2.0400000000000001E-2</v>
      </c>
      <c r="E1763" s="145">
        <v>0</v>
      </c>
      <c r="F1763" s="145">
        <v>0.18429999999999999</v>
      </c>
      <c r="G1763" s="146">
        <f t="shared" si="27"/>
        <v>3.4335999999999998</v>
      </c>
    </row>
    <row r="1764" spans="1:7" x14ac:dyDescent="0.25">
      <c r="A1764" s="143">
        <v>44635</v>
      </c>
      <c r="B1764" s="144">
        <v>8</v>
      </c>
      <c r="C1764" s="145">
        <v>2.3645</v>
      </c>
      <c r="D1764" s="145">
        <v>4.0899999999999999E-2</v>
      </c>
      <c r="E1764" s="145">
        <v>4.7E-2</v>
      </c>
      <c r="F1764" s="145">
        <v>27.641200000000001</v>
      </c>
      <c r="G1764" s="146">
        <f t="shared" si="27"/>
        <v>30.093600000000002</v>
      </c>
    </row>
    <row r="1765" spans="1:7" x14ac:dyDescent="0.25">
      <c r="A1765" s="143">
        <v>44635</v>
      </c>
      <c r="B1765" s="144">
        <v>9</v>
      </c>
      <c r="C1765" s="145">
        <v>164.97540000000001</v>
      </c>
      <c r="D1765" s="145">
        <v>0.59389999999999998</v>
      </c>
      <c r="E1765" s="145">
        <v>19.049600000000002</v>
      </c>
      <c r="F1765" s="145">
        <v>1032.4363000000001</v>
      </c>
      <c r="G1765" s="146">
        <f t="shared" si="27"/>
        <v>1217.0552</v>
      </c>
    </row>
    <row r="1766" spans="1:7" x14ac:dyDescent="0.25">
      <c r="A1766" s="143">
        <v>44635</v>
      </c>
      <c r="B1766" s="144">
        <v>10</v>
      </c>
      <c r="C1766" s="145">
        <v>1121.1492000000001</v>
      </c>
      <c r="D1766" s="145">
        <v>6.2224000000000004</v>
      </c>
      <c r="E1766" s="145">
        <v>114.877</v>
      </c>
      <c r="F1766" s="145">
        <v>2514.7649000000001</v>
      </c>
      <c r="G1766" s="146">
        <f t="shared" si="27"/>
        <v>3757.0135</v>
      </c>
    </row>
    <row r="1767" spans="1:7" x14ac:dyDescent="0.25">
      <c r="A1767" s="143">
        <v>44635</v>
      </c>
      <c r="B1767" s="144">
        <v>11</v>
      </c>
      <c r="C1767" s="145">
        <v>2135.6900999999998</v>
      </c>
      <c r="D1767" s="145">
        <v>18.536899999999999</v>
      </c>
      <c r="E1767" s="145">
        <v>182.59460000000001</v>
      </c>
      <c r="F1767" s="145">
        <v>3513.6921000000002</v>
      </c>
      <c r="G1767" s="146">
        <f t="shared" si="27"/>
        <v>5850.5136999999995</v>
      </c>
    </row>
    <row r="1768" spans="1:7" x14ac:dyDescent="0.25">
      <c r="A1768" s="143">
        <v>44635</v>
      </c>
      <c r="B1768" s="144">
        <v>12</v>
      </c>
      <c r="C1768" s="145">
        <v>2488.3838000000001</v>
      </c>
      <c r="D1768" s="145">
        <v>16.807500000000001</v>
      </c>
      <c r="E1768" s="145">
        <v>129.31200000000001</v>
      </c>
      <c r="F1768" s="145">
        <v>2693.9573</v>
      </c>
      <c r="G1768" s="146">
        <f t="shared" si="27"/>
        <v>5328.4606000000003</v>
      </c>
    </row>
    <row r="1769" spans="1:7" x14ac:dyDescent="0.25">
      <c r="A1769" s="143">
        <v>44635</v>
      </c>
      <c r="B1769" s="144">
        <v>13</v>
      </c>
      <c r="C1769" s="145">
        <v>2555.8155000000002</v>
      </c>
      <c r="D1769" s="145">
        <v>20.768000000000001</v>
      </c>
      <c r="E1769" s="145">
        <v>184.91309999999999</v>
      </c>
      <c r="F1769" s="145">
        <v>2730.3883000000001</v>
      </c>
      <c r="G1769" s="146">
        <f t="shared" si="27"/>
        <v>5491.8849000000009</v>
      </c>
    </row>
    <row r="1770" spans="1:7" x14ac:dyDescent="0.25">
      <c r="A1770" s="143">
        <v>44635</v>
      </c>
      <c r="B1770" s="144">
        <v>14</v>
      </c>
      <c r="C1770" s="145">
        <v>14231.322</v>
      </c>
      <c r="D1770" s="145">
        <v>74.470100000000002</v>
      </c>
      <c r="E1770" s="145">
        <v>466.19189999999998</v>
      </c>
      <c r="F1770" s="145">
        <v>3487.4000999999998</v>
      </c>
      <c r="G1770" s="146">
        <f t="shared" si="27"/>
        <v>18259.384099999999</v>
      </c>
    </row>
    <row r="1771" spans="1:7" x14ac:dyDescent="0.25">
      <c r="A1771" s="143">
        <v>44635</v>
      </c>
      <c r="B1771" s="144">
        <v>15</v>
      </c>
      <c r="C1771" s="145">
        <v>22182.446199999998</v>
      </c>
      <c r="D1771" s="145">
        <v>105.3659</v>
      </c>
      <c r="E1771" s="145">
        <v>668.61059999999998</v>
      </c>
      <c r="F1771" s="145">
        <v>3862.5021000000002</v>
      </c>
      <c r="G1771" s="146">
        <f t="shared" si="27"/>
        <v>26818.924800000001</v>
      </c>
    </row>
    <row r="1772" spans="1:7" x14ac:dyDescent="0.25">
      <c r="A1772" s="143">
        <v>44635</v>
      </c>
      <c r="B1772" s="144">
        <v>16</v>
      </c>
      <c r="C1772" s="145">
        <v>12317.8357</v>
      </c>
      <c r="D1772" s="145">
        <v>76.170599999999993</v>
      </c>
      <c r="E1772" s="145">
        <v>514.82320000000004</v>
      </c>
      <c r="F1772" s="145">
        <v>4176.7457000000004</v>
      </c>
      <c r="G1772" s="146">
        <f t="shared" si="27"/>
        <v>17085.575199999999</v>
      </c>
    </row>
    <row r="1773" spans="1:7" x14ac:dyDescent="0.25">
      <c r="A1773" s="143">
        <v>44635</v>
      </c>
      <c r="B1773" s="144">
        <v>17</v>
      </c>
      <c r="C1773" s="145">
        <v>13299.7345</v>
      </c>
      <c r="D1773" s="145">
        <v>66.573499999999996</v>
      </c>
      <c r="E1773" s="145">
        <v>645.81380000000001</v>
      </c>
      <c r="F1773" s="145">
        <v>5476.4696999999996</v>
      </c>
      <c r="G1773" s="146">
        <f t="shared" si="27"/>
        <v>19488.591500000002</v>
      </c>
    </row>
    <row r="1774" spans="1:7" x14ac:dyDescent="0.25">
      <c r="A1774" s="143">
        <v>44635</v>
      </c>
      <c r="B1774" s="144">
        <v>18</v>
      </c>
      <c r="C1774" s="145">
        <v>10338.995500000001</v>
      </c>
      <c r="D1774" s="145">
        <v>57.754600000000003</v>
      </c>
      <c r="E1774" s="145">
        <v>438.73160000000001</v>
      </c>
      <c r="F1774" s="145">
        <v>3917.2518</v>
      </c>
      <c r="G1774" s="146">
        <f t="shared" si="27"/>
        <v>14752.7335</v>
      </c>
    </row>
    <row r="1775" spans="1:7" x14ac:dyDescent="0.25">
      <c r="A1775" s="143">
        <v>44635</v>
      </c>
      <c r="B1775" s="144">
        <v>19</v>
      </c>
      <c r="C1775" s="145">
        <v>2161.7103000000002</v>
      </c>
      <c r="D1775" s="145">
        <v>15.0169</v>
      </c>
      <c r="E1775" s="145">
        <v>175.4015</v>
      </c>
      <c r="F1775" s="145">
        <v>2557.7586000000001</v>
      </c>
      <c r="G1775" s="146">
        <f t="shared" si="27"/>
        <v>4909.8873000000003</v>
      </c>
    </row>
    <row r="1776" spans="1:7" x14ac:dyDescent="0.25">
      <c r="A1776" s="143">
        <v>44635</v>
      </c>
      <c r="B1776" s="144">
        <v>20</v>
      </c>
      <c r="C1776" s="145">
        <v>146.4727</v>
      </c>
      <c r="D1776" s="145">
        <v>2.1478000000000002</v>
      </c>
      <c r="E1776" s="145">
        <v>8.7482000000000006</v>
      </c>
      <c r="F1776" s="145">
        <v>554.69529999999997</v>
      </c>
      <c r="G1776" s="146">
        <f t="shared" si="27"/>
        <v>712.06399999999996</v>
      </c>
    </row>
    <row r="1777" spans="1:7" x14ac:dyDescent="0.25">
      <c r="A1777" s="143">
        <v>44635</v>
      </c>
      <c r="B1777" s="144">
        <v>21</v>
      </c>
      <c r="C1777" s="145">
        <v>1.9072</v>
      </c>
      <c r="D1777" s="145">
        <v>4.0899999999999999E-2</v>
      </c>
      <c r="E1777" s="145">
        <v>0</v>
      </c>
      <c r="F1777" s="145">
        <v>0.2457</v>
      </c>
      <c r="G1777" s="146">
        <f t="shared" si="27"/>
        <v>2.1938</v>
      </c>
    </row>
    <row r="1778" spans="1:7" x14ac:dyDescent="0.25">
      <c r="A1778" s="143">
        <v>44635</v>
      </c>
      <c r="B1778" s="144">
        <v>22</v>
      </c>
      <c r="C1778" s="145">
        <v>2.0897000000000001</v>
      </c>
      <c r="D1778" s="145">
        <v>0</v>
      </c>
      <c r="E1778" s="145">
        <v>0</v>
      </c>
      <c r="F1778" s="145">
        <v>0.18429999999999999</v>
      </c>
      <c r="G1778" s="146">
        <f t="shared" si="27"/>
        <v>2.274</v>
      </c>
    </row>
    <row r="1779" spans="1:7" x14ac:dyDescent="0.25">
      <c r="A1779" s="143">
        <v>44635</v>
      </c>
      <c r="B1779" s="144">
        <v>23</v>
      </c>
      <c r="C1779" s="145">
        <v>0.93220000000000003</v>
      </c>
      <c r="D1779" s="145">
        <v>2.0400000000000001E-2</v>
      </c>
      <c r="E1779" s="145">
        <v>0</v>
      </c>
      <c r="F1779" s="145">
        <v>0.20480000000000001</v>
      </c>
      <c r="G1779" s="146">
        <f t="shared" si="27"/>
        <v>1.1574</v>
      </c>
    </row>
    <row r="1780" spans="1:7" x14ac:dyDescent="0.25">
      <c r="A1780" s="143">
        <v>44635</v>
      </c>
      <c r="B1780" s="144">
        <v>24</v>
      </c>
      <c r="C1780" s="145">
        <v>2.8887</v>
      </c>
      <c r="D1780" s="145">
        <v>6.1400000000000003E-2</v>
      </c>
      <c r="E1780" s="145">
        <v>0</v>
      </c>
      <c r="F1780" s="145">
        <v>0.18429999999999999</v>
      </c>
      <c r="G1780" s="146">
        <f t="shared" si="27"/>
        <v>3.1343999999999999</v>
      </c>
    </row>
    <row r="1781" spans="1:7" x14ac:dyDescent="0.25">
      <c r="A1781" s="143">
        <v>44636</v>
      </c>
      <c r="B1781" s="144">
        <v>1</v>
      </c>
      <c r="C1781" s="145">
        <v>25.141199999999898</v>
      </c>
      <c r="D1781" s="145">
        <v>4.0899999999999999E-2</v>
      </c>
      <c r="E1781" s="145">
        <v>0</v>
      </c>
      <c r="F1781" s="145">
        <v>0.20480000000000001</v>
      </c>
      <c r="G1781" s="146">
        <f t="shared" si="27"/>
        <v>25.386899999999898</v>
      </c>
    </row>
    <row r="1782" spans="1:7" x14ac:dyDescent="0.25">
      <c r="A1782" s="143">
        <v>44636</v>
      </c>
      <c r="B1782" s="144">
        <v>2</v>
      </c>
      <c r="C1782" s="145">
        <v>25.198699999999999</v>
      </c>
      <c r="D1782" s="145">
        <v>4.0899999999999999E-2</v>
      </c>
      <c r="E1782" s="145">
        <v>0</v>
      </c>
      <c r="F1782" s="145">
        <v>0.20480000000000001</v>
      </c>
      <c r="G1782" s="146">
        <f t="shared" si="27"/>
        <v>25.444399999999998</v>
      </c>
    </row>
    <row r="1783" spans="1:7" x14ac:dyDescent="0.25">
      <c r="A1783" s="143">
        <v>44636</v>
      </c>
      <c r="B1783" s="144">
        <v>3</v>
      </c>
      <c r="C1783" s="145">
        <v>25.070699999999999</v>
      </c>
      <c r="D1783" s="145">
        <v>4.0800000000000003E-2</v>
      </c>
      <c r="E1783" s="145">
        <v>0</v>
      </c>
      <c r="F1783" s="145">
        <v>0.20480000000000001</v>
      </c>
      <c r="G1783" s="146">
        <f t="shared" si="27"/>
        <v>25.316299999999998</v>
      </c>
    </row>
    <row r="1784" spans="1:7" x14ac:dyDescent="0.25">
      <c r="A1784" s="143">
        <v>44636</v>
      </c>
      <c r="B1784" s="144">
        <v>4</v>
      </c>
      <c r="C1784" s="145">
        <v>3.8292000000000002</v>
      </c>
      <c r="D1784" s="145">
        <v>6.1400000000000003E-2</v>
      </c>
      <c r="E1784" s="145">
        <v>0</v>
      </c>
      <c r="F1784" s="145">
        <v>0.20480000000000001</v>
      </c>
      <c r="G1784" s="146">
        <f t="shared" si="27"/>
        <v>4.0953999999999997</v>
      </c>
    </row>
    <row r="1785" spans="1:7" x14ac:dyDescent="0.25">
      <c r="A1785" s="143">
        <v>44636</v>
      </c>
      <c r="B1785" s="144">
        <v>5</v>
      </c>
      <c r="C1785" s="145">
        <v>6.9651999999999896</v>
      </c>
      <c r="D1785" s="145">
        <v>6.1400000000000003E-2</v>
      </c>
      <c r="E1785" s="145">
        <v>0</v>
      </c>
      <c r="F1785" s="145">
        <v>2.4299999999999999E-2</v>
      </c>
      <c r="G1785" s="146">
        <f t="shared" si="27"/>
        <v>7.0508999999999897</v>
      </c>
    </row>
    <row r="1786" spans="1:7" x14ac:dyDescent="0.25">
      <c r="A1786" s="143">
        <v>44636</v>
      </c>
      <c r="B1786" s="144">
        <v>6</v>
      </c>
      <c r="C1786" s="145">
        <v>4.2131999999999996</v>
      </c>
      <c r="D1786" s="145">
        <v>4.0899999999999999E-2</v>
      </c>
      <c r="E1786" s="145">
        <v>0</v>
      </c>
      <c r="F1786" s="145">
        <v>0.18429999999999999</v>
      </c>
      <c r="G1786" s="146">
        <f t="shared" si="27"/>
        <v>4.4383999999999997</v>
      </c>
    </row>
    <row r="1787" spans="1:7" x14ac:dyDescent="0.25">
      <c r="A1787" s="143">
        <v>44636</v>
      </c>
      <c r="B1787" s="144">
        <v>7</v>
      </c>
      <c r="C1787" s="145">
        <v>5.2051999999999996</v>
      </c>
      <c r="D1787" s="145">
        <v>0.12280000000000001</v>
      </c>
      <c r="E1787" s="145">
        <v>6.0000000000000001E-3</v>
      </c>
      <c r="F1787" s="145">
        <v>0.18429999999999999</v>
      </c>
      <c r="G1787" s="146">
        <f t="shared" si="27"/>
        <v>5.5183</v>
      </c>
    </row>
    <row r="1788" spans="1:7" x14ac:dyDescent="0.25">
      <c r="A1788" s="143">
        <v>44636</v>
      </c>
      <c r="B1788" s="144">
        <v>8</v>
      </c>
      <c r="C1788" s="145">
        <v>4.2131999999999996</v>
      </c>
      <c r="D1788" s="145">
        <v>0.1023</v>
      </c>
      <c r="E1788" s="145">
        <v>0</v>
      </c>
      <c r="F1788" s="145">
        <v>2.9344999999999999</v>
      </c>
      <c r="G1788" s="146">
        <f t="shared" si="27"/>
        <v>7.2499999999999991</v>
      </c>
    </row>
    <row r="1789" spans="1:7" x14ac:dyDescent="0.25">
      <c r="A1789" s="143">
        <v>44636</v>
      </c>
      <c r="B1789" s="144">
        <v>9</v>
      </c>
      <c r="C1789" s="145">
        <v>86.397900000000007</v>
      </c>
      <c r="D1789" s="145">
        <v>1.7892999999999999</v>
      </c>
      <c r="E1789" s="145">
        <v>29.148599999999998</v>
      </c>
      <c r="F1789" s="145">
        <v>754.90219999999999</v>
      </c>
      <c r="G1789" s="146">
        <f t="shared" si="27"/>
        <v>872.23800000000006</v>
      </c>
    </row>
    <row r="1790" spans="1:7" x14ac:dyDescent="0.25">
      <c r="A1790" s="143">
        <v>44636</v>
      </c>
      <c r="B1790" s="144">
        <v>10</v>
      </c>
      <c r="C1790" s="145">
        <v>1666.7799</v>
      </c>
      <c r="D1790" s="145">
        <v>12.309799999999999</v>
      </c>
      <c r="E1790" s="145">
        <v>195.20009999999999</v>
      </c>
      <c r="F1790" s="145">
        <v>4388.2771999999904</v>
      </c>
      <c r="G1790" s="146">
        <f t="shared" si="27"/>
        <v>6262.56699999999</v>
      </c>
    </row>
    <row r="1791" spans="1:7" x14ac:dyDescent="0.25">
      <c r="A1791" s="143">
        <v>44636</v>
      </c>
      <c r="B1791" s="144">
        <v>11</v>
      </c>
      <c r="C1791" s="145">
        <v>6983.3546999999999</v>
      </c>
      <c r="D1791" s="145">
        <v>43.371600000000001</v>
      </c>
      <c r="E1791" s="145">
        <v>466.82229999999998</v>
      </c>
      <c r="F1791" s="145">
        <v>9034.1551999999992</v>
      </c>
      <c r="G1791" s="146">
        <f t="shared" si="27"/>
        <v>16527.703799999999</v>
      </c>
    </row>
    <row r="1792" spans="1:7" x14ac:dyDescent="0.25">
      <c r="A1792" s="143">
        <v>44636</v>
      </c>
      <c r="B1792" s="144">
        <v>12</v>
      </c>
      <c r="C1792" s="145">
        <v>15458.7953</v>
      </c>
      <c r="D1792" s="145">
        <v>96.436999999999998</v>
      </c>
      <c r="E1792" s="145">
        <v>911.69319999999902</v>
      </c>
      <c r="F1792" s="145">
        <v>11565.888999999999</v>
      </c>
      <c r="G1792" s="146">
        <f t="shared" si="27"/>
        <v>28032.814499999997</v>
      </c>
    </row>
    <row r="1793" spans="1:7" x14ac:dyDescent="0.25">
      <c r="A1793" s="143">
        <v>44636</v>
      </c>
      <c r="B1793" s="144">
        <v>13</v>
      </c>
      <c r="C1793" s="145">
        <v>21815.008900000001</v>
      </c>
      <c r="D1793" s="145">
        <v>125.6694</v>
      </c>
      <c r="E1793" s="145">
        <v>1137.2555</v>
      </c>
      <c r="F1793" s="145">
        <v>11557.465899999999</v>
      </c>
      <c r="G1793" s="146">
        <f t="shared" si="27"/>
        <v>34635.399699999994</v>
      </c>
    </row>
    <row r="1794" spans="1:7" x14ac:dyDescent="0.25">
      <c r="A1794" s="143">
        <v>44636</v>
      </c>
      <c r="B1794" s="144">
        <v>14</v>
      </c>
      <c r="C1794" s="145">
        <v>21700.504499999999</v>
      </c>
      <c r="D1794" s="145">
        <v>123.8402</v>
      </c>
      <c r="E1794" s="145">
        <v>1054.9283</v>
      </c>
      <c r="F1794" s="145">
        <v>10493.802100000001</v>
      </c>
      <c r="G1794" s="146">
        <f t="shared" si="27"/>
        <v>33373.075100000002</v>
      </c>
    </row>
    <row r="1795" spans="1:7" x14ac:dyDescent="0.25">
      <c r="A1795" s="143">
        <v>44636</v>
      </c>
      <c r="B1795" s="144">
        <v>15</v>
      </c>
      <c r="C1795" s="145">
        <v>23816.7742</v>
      </c>
      <c r="D1795" s="145">
        <v>136.51499999999999</v>
      </c>
      <c r="E1795" s="145">
        <v>984.53430000000003</v>
      </c>
      <c r="F1795" s="145">
        <v>9396.5638999999992</v>
      </c>
      <c r="G1795" s="146">
        <f t="shared" si="27"/>
        <v>34334.3874</v>
      </c>
    </row>
    <row r="1796" spans="1:7" x14ac:dyDescent="0.25">
      <c r="A1796" s="143">
        <v>44636</v>
      </c>
      <c r="B1796" s="144">
        <v>16</v>
      </c>
      <c r="C1796" s="145">
        <v>23731.303400000001</v>
      </c>
      <c r="D1796" s="145">
        <v>141.59399999999999</v>
      </c>
      <c r="E1796" s="145">
        <v>1188.4727</v>
      </c>
      <c r="F1796" s="145">
        <v>10053.2521</v>
      </c>
      <c r="G1796" s="146">
        <f t="shared" si="27"/>
        <v>35114.622199999998</v>
      </c>
    </row>
    <row r="1797" spans="1:7" x14ac:dyDescent="0.25">
      <c r="A1797" s="143">
        <v>44636</v>
      </c>
      <c r="B1797" s="144">
        <v>17</v>
      </c>
      <c r="C1797" s="145">
        <v>22542.398000000001</v>
      </c>
      <c r="D1797" s="145">
        <v>131.1396</v>
      </c>
      <c r="E1797" s="145">
        <v>1226.0275999999999</v>
      </c>
      <c r="F1797" s="145">
        <v>12054.5422</v>
      </c>
      <c r="G1797" s="146">
        <f t="shared" si="27"/>
        <v>35954.107400000001</v>
      </c>
    </row>
    <row r="1798" spans="1:7" x14ac:dyDescent="0.25">
      <c r="A1798" s="143">
        <v>44636</v>
      </c>
      <c r="B1798" s="144">
        <v>18</v>
      </c>
      <c r="C1798" s="145">
        <v>14875.932500000001</v>
      </c>
      <c r="D1798" s="145">
        <v>90.953699999999998</v>
      </c>
      <c r="E1798" s="145">
        <v>935.50229999999999</v>
      </c>
      <c r="F1798" s="145">
        <v>10209.452300000001</v>
      </c>
      <c r="G1798" s="146">
        <f t="shared" ref="G1798:G1861" si="28">+SUM(C1798:F1798)</f>
        <v>26111.840800000002</v>
      </c>
    </row>
    <row r="1799" spans="1:7" x14ac:dyDescent="0.25">
      <c r="A1799" s="143">
        <v>44636</v>
      </c>
      <c r="B1799" s="144">
        <v>19</v>
      </c>
      <c r="C1799" s="145">
        <v>5983.9395000000004</v>
      </c>
      <c r="D1799" s="145">
        <v>36.025399999999998</v>
      </c>
      <c r="E1799" s="145">
        <v>497.00740000000002</v>
      </c>
      <c r="F1799" s="145">
        <v>5951.3950999999997</v>
      </c>
      <c r="G1799" s="146">
        <f t="shared" si="28"/>
        <v>12468.367400000001</v>
      </c>
    </row>
    <row r="1800" spans="1:7" x14ac:dyDescent="0.25">
      <c r="A1800" s="143">
        <v>44636</v>
      </c>
      <c r="B1800" s="144">
        <v>20</v>
      </c>
      <c r="C1800" s="145">
        <v>464.9051</v>
      </c>
      <c r="D1800" s="145">
        <v>3.9116</v>
      </c>
      <c r="E1800" s="145">
        <v>46.204700000000003</v>
      </c>
      <c r="F1800" s="145">
        <v>1211.4860000000001</v>
      </c>
      <c r="G1800" s="146">
        <f t="shared" si="28"/>
        <v>1726.5074000000002</v>
      </c>
    </row>
    <row r="1801" spans="1:7" x14ac:dyDescent="0.25">
      <c r="A1801" s="143">
        <v>44636</v>
      </c>
      <c r="B1801" s="144">
        <v>21</v>
      </c>
      <c r="C1801" s="145">
        <v>15.6251</v>
      </c>
      <c r="D1801" s="145">
        <v>0.2969</v>
      </c>
      <c r="E1801" s="145">
        <v>0.25600000000000001</v>
      </c>
      <c r="F1801" s="145">
        <v>0.20480000000000001</v>
      </c>
      <c r="G1801" s="146">
        <f t="shared" si="28"/>
        <v>16.3828</v>
      </c>
    </row>
    <row r="1802" spans="1:7" x14ac:dyDescent="0.25">
      <c r="A1802" s="143">
        <v>44636</v>
      </c>
      <c r="B1802" s="144">
        <v>22</v>
      </c>
      <c r="C1802" s="145">
        <v>15.177099999999999</v>
      </c>
      <c r="D1802" s="145">
        <v>0.192</v>
      </c>
      <c r="E1802" s="145">
        <v>0.192</v>
      </c>
      <c r="F1802" s="145">
        <v>0.20480000000000001</v>
      </c>
      <c r="G1802" s="146">
        <f t="shared" si="28"/>
        <v>15.7659</v>
      </c>
    </row>
    <row r="1803" spans="1:7" x14ac:dyDescent="0.25">
      <c r="A1803" s="143">
        <v>44636</v>
      </c>
      <c r="B1803" s="144">
        <v>23</v>
      </c>
      <c r="C1803" s="145">
        <v>14.729100000000001</v>
      </c>
      <c r="D1803" s="145">
        <v>0.34039999999999998</v>
      </c>
      <c r="E1803" s="145">
        <v>0.32</v>
      </c>
      <c r="F1803" s="145">
        <v>0.20480000000000001</v>
      </c>
      <c r="G1803" s="146">
        <f t="shared" si="28"/>
        <v>15.594300000000002</v>
      </c>
    </row>
    <row r="1804" spans="1:7" x14ac:dyDescent="0.25">
      <c r="A1804" s="143">
        <v>44636</v>
      </c>
      <c r="B1804" s="144">
        <v>24</v>
      </c>
      <c r="C1804" s="145">
        <v>13.7051</v>
      </c>
      <c r="D1804" s="145">
        <v>0.32</v>
      </c>
      <c r="E1804" s="145">
        <v>0.32</v>
      </c>
      <c r="F1804" s="145">
        <v>0.20480000000000001</v>
      </c>
      <c r="G1804" s="146">
        <f t="shared" si="28"/>
        <v>14.549900000000001</v>
      </c>
    </row>
    <row r="1805" spans="1:7" x14ac:dyDescent="0.25">
      <c r="A1805" s="143">
        <v>44637</v>
      </c>
      <c r="B1805" s="144">
        <v>1</v>
      </c>
      <c r="C1805" s="145">
        <v>101.818</v>
      </c>
      <c r="D1805" s="145">
        <v>0.53720000000000001</v>
      </c>
      <c r="E1805" s="145">
        <v>0.51680000000000004</v>
      </c>
      <c r="F1805" s="145">
        <v>0.18429999999999999</v>
      </c>
      <c r="G1805" s="146">
        <f t="shared" si="28"/>
        <v>103.05629999999999</v>
      </c>
    </row>
    <row r="1806" spans="1:7" x14ac:dyDescent="0.25">
      <c r="A1806" s="143">
        <v>44637</v>
      </c>
      <c r="B1806" s="144">
        <v>2</v>
      </c>
      <c r="C1806" s="145">
        <v>100.89</v>
      </c>
      <c r="D1806" s="145">
        <v>0.55769999999999997</v>
      </c>
      <c r="E1806" s="145">
        <v>0.51680000000000004</v>
      </c>
      <c r="F1806" s="145">
        <v>0.20480000000000001</v>
      </c>
      <c r="G1806" s="146">
        <f t="shared" si="28"/>
        <v>102.16930000000001</v>
      </c>
    </row>
    <row r="1807" spans="1:7" x14ac:dyDescent="0.25">
      <c r="A1807" s="143">
        <v>44637</v>
      </c>
      <c r="B1807" s="144">
        <v>3</v>
      </c>
      <c r="C1807" s="145">
        <v>101.178</v>
      </c>
      <c r="D1807" s="145">
        <v>0.4501</v>
      </c>
      <c r="E1807" s="145">
        <v>0.38879999999999998</v>
      </c>
      <c r="F1807" s="145">
        <v>0.20480000000000001</v>
      </c>
      <c r="G1807" s="146">
        <f t="shared" si="28"/>
        <v>102.22170000000001</v>
      </c>
    </row>
    <row r="1808" spans="1:7" x14ac:dyDescent="0.25">
      <c r="A1808" s="143">
        <v>44637</v>
      </c>
      <c r="B1808" s="144">
        <v>4</v>
      </c>
      <c r="C1808" s="145">
        <v>10.4754</v>
      </c>
      <c r="D1808" s="145">
        <v>0.34520000000000001</v>
      </c>
      <c r="E1808" s="145">
        <v>0.32479999999999998</v>
      </c>
      <c r="F1808" s="145">
        <v>0.20480000000000001</v>
      </c>
      <c r="G1808" s="146">
        <f t="shared" si="28"/>
        <v>11.350200000000001</v>
      </c>
    </row>
    <row r="1809" spans="1:7" x14ac:dyDescent="0.25">
      <c r="A1809" s="143">
        <v>44637</v>
      </c>
      <c r="B1809" s="144">
        <v>5</v>
      </c>
      <c r="C1809" s="145">
        <v>2.8132000000000001</v>
      </c>
      <c r="D1809" s="145">
        <v>0.36570000000000003</v>
      </c>
      <c r="E1809" s="145">
        <v>0.32479999999999998</v>
      </c>
      <c r="F1809" s="145">
        <v>4.48E-2</v>
      </c>
      <c r="G1809" s="146">
        <f t="shared" si="28"/>
        <v>3.5485000000000002</v>
      </c>
    </row>
    <row r="1810" spans="1:7" x14ac:dyDescent="0.25">
      <c r="A1810" s="143">
        <v>44637</v>
      </c>
      <c r="B1810" s="144">
        <v>6</v>
      </c>
      <c r="C1810" s="145">
        <v>2.8772000000000002</v>
      </c>
      <c r="D1810" s="145">
        <v>0.29909999999999998</v>
      </c>
      <c r="E1810" s="145">
        <v>0.1968</v>
      </c>
      <c r="F1810" s="145">
        <v>0.18429999999999999</v>
      </c>
      <c r="G1810" s="146">
        <f t="shared" si="28"/>
        <v>3.5574000000000003</v>
      </c>
    </row>
    <row r="1811" spans="1:7" x14ac:dyDescent="0.25">
      <c r="A1811" s="143">
        <v>44637</v>
      </c>
      <c r="B1811" s="144">
        <v>7</v>
      </c>
      <c r="C1811" s="145">
        <v>2.8772000000000002</v>
      </c>
      <c r="D1811" s="145">
        <v>0.30170000000000002</v>
      </c>
      <c r="E1811" s="145">
        <v>0.26079999999999998</v>
      </c>
      <c r="F1811" s="145">
        <v>0.20480000000000001</v>
      </c>
      <c r="G1811" s="146">
        <f t="shared" si="28"/>
        <v>3.6445000000000003</v>
      </c>
    </row>
    <row r="1812" spans="1:7" x14ac:dyDescent="0.25">
      <c r="A1812" s="143">
        <v>44637</v>
      </c>
      <c r="B1812" s="144">
        <v>8</v>
      </c>
      <c r="C1812" s="145">
        <v>3.1545000000000001</v>
      </c>
      <c r="D1812" s="145">
        <v>0.2172</v>
      </c>
      <c r="E1812" s="145">
        <v>0.52549999999999997</v>
      </c>
      <c r="F1812" s="145">
        <v>72.471500000000006</v>
      </c>
      <c r="G1812" s="146">
        <f t="shared" si="28"/>
        <v>76.368700000000004</v>
      </c>
    </row>
    <row r="1813" spans="1:7" x14ac:dyDescent="0.25">
      <c r="A1813" s="143">
        <v>44637</v>
      </c>
      <c r="B1813" s="144">
        <v>9</v>
      </c>
      <c r="C1813" s="145">
        <v>903.71960000000001</v>
      </c>
      <c r="D1813" s="145">
        <v>5.9157000000000002</v>
      </c>
      <c r="E1813" s="145">
        <v>106.44889999999999</v>
      </c>
      <c r="F1813" s="145">
        <v>3156.9427000000001</v>
      </c>
      <c r="G1813" s="146">
        <f t="shared" si="28"/>
        <v>4173.0268999999998</v>
      </c>
    </row>
    <row r="1814" spans="1:7" x14ac:dyDescent="0.25">
      <c r="A1814" s="143">
        <v>44637</v>
      </c>
      <c r="B1814" s="144">
        <v>10</v>
      </c>
      <c r="C1814" s="145">
        <v>7820.5144</v>
      </c>
      <c r="D1814" s="145">
        <v>44.898299999999999</v>
      </c>
      <c r="E1814" s="145">
        <v>556.48680000000002</v>
      </c>
      <c r="F1814" s="145">
        <v>8747.8520000000008</v>
      </c>
      <c r="G1814" s="146">
        <f t="shared" si="28"/>
        <v>17169.751499999998</v>
      </c>
    </row>
    <row r="1815" spans="1:7" x14ac:dyDescent="0.25">
      <c r="A1815" s="143">
        <v>44637</v>
      </c>
      <c r="B1815" s="144">
        <v>11</v>
      </c>
      <c r="C1815" s="145">
        <v>19380.892800000001</v>
      </c>
      <c r="D1815" s="145">
        <v>114.658</v>
      </c>
      <c r="E1815" s="145">
        <v>1070.9558</v>
      </c>
      <c r="F1815" s="145">
        <v>12260.0129</v>
      </c>
      <c r="G1815" s="146">
        <f t="shared" si="28"/>
        <v>32826.519500000002</v>
      </c>
    </row>
    <row r="1816" spans="1:7" x14ac:dyDescent="0.25">
      <c r="A1816" s="143">
        <v>44637</v>
      </c>
      <c r="B1816" s="144">
        <v>12</v>
      </c>
      <c r="C1816" s="145">
        <v>28158.745999999999</v>
      </c>
      <c r="D1816" s="145">
        <v>167.655</v>
      </c>
      <c r="E1816" s="145">
        <v>1457.2479000000001</v>
      </c>
      <c r="F1816" s="145">
        <v>13976.2039</v>
      </c>
      <c r="G1816" s="146">
        <f t="shared" si="28"/>
        <v>43759.852799999993</v>
      </c>
    </row>
    <row r="1817" spans="1:7" x14ac:dyDescent="0.25">
      <c r="A1817" s="143">
        <v>44637</v>
      </c>
      <c r="B1817" s="144">
        <v>13</v>
      </c>
      <c r="C1817" s="145">
        <v>31670.429599999999</v>
      </c>
      <c r="D1817" s="145">
        <v>195.0934</v>
      </c>
      <c r="E1817" s="145">
        <v>1727.8169</v>
      </c>
      <c r="F1817" s="145">
        <v>14777.341700000001</v>
      </c>
      <c r="G1817" s="146">
        <f t="shared" si="28"/>
        <v>48370.681599999996</v>
      </c>
    </row>
    <row r="1818" spans="1:7" x14ac:dyDescent="0.25">
      <c r="A1818" s="143">
        <v>44637</v>
      </c>
      <c r="B1818" s="144">
        <v>14</v>
      </c>
      <c r="C1818" s="145">
        <v>32213.9424</v>
      </c>
      <c r="D1818" s="145">
        <v>199.30260000000001</v>
      </c>
      <c r="E1818" s="145">
        <v>1688.4315999999999</v>
      </c>
      <c r="F1818" s="145">
        <v>14715.325999999999</v>
      </c>
      <c r="G1818" s="146">
        <f t="shared" si="28"/>
        <v>48817.0026</v>
      </c>
    </row>
    <row r="1819" spans="1:7" x14ac:dyDescent="0.25">
      <c r="A1819" s="143">
        <v>44637</v>
      </c>
      <c r="B1819" s="144">
        <v>15</v>
      </c>
      <c r="C1819" s="145">
        <v>27796.410199999998</v>
      </c>
      <c r="D1819" s="145">
        <v>170.23689999999999</v>
      </c>
      <c r="E1819" s="145">
        <v>1493.8797999999999</v>
      </c>
      <c r="F1819" s="145">
        <v>14561.804599999999</v>
      </c>
      <c r="G1819" s="146">
        <f t="shared" si="28"/>
        <v>44022.3315</v>
      </c>
    </row>
    <row r="1820" spans="1:7" x14ac:dyDescent="0.25">
      <c r="A1820" s="143">
        <v>44637</v>
      </c>
      <c r="B1820" s="144">
        <v>16</v>
      </c>
      <c r="C1820" s="145">
        <v>24009.768199999999</v>
      </c>
      <c r="D1820" s="145">
        <v>141.7124</v>
      </c>
      <c r="E1820" s="145">
        <v>1208.1103000000001</v>
      </c>
      <c r="F1820" s="145">
        <v>12644.4548</v>
      </c>
      <c r="G1820" s="146">
        <f t="shared" si="28"/>
        <v>38004.045700000002</v>
      </c>
    </row>
    <row r="1821" spans="1:7" x14ac:dyDescent="0.25">
      <c r="A1821" s="143">
        <v>44637</v>
      </c>
      <c r="B1821" s="144">
        <v>17</v>
      </c>
      <c r="C1821" s="145">
        <v>15744.4774</v>
      </c>
      <c r="D1821" s="145">
        <v>91.870699999999999</v>
      </c>
      <c r="E1821" s="145">
        <v>924.76700000000005</v>
      </c>
      <c r="F1821" s="145">
        <v>10609.2961</v>
      </c>
      <c r="G1821" s="146">
        <f t="shared" si="28"/>
        <v>27370.411199999999</v>
      </c>
    </row>
    <row r="1822" spans="1:7" x14ac:dyDescent="0.25">
      <c r="A1822" s="143">
        <v>44637</v>
      </c>
      <c r="B1822" s="144">
        <v>18</v>
      </c>
      <c r="C1822" s="145">
        <v>7035.4164000000001</v>
      </c>
      <c r="D1822" s="145">
        <v>45.014099999999999</v>
      </c>
      <c r="E1822" s="145">
        <v>552.12890000000004</v>
      </c>
      <c r="F1822" s="145">
        <v>7277.8737000000001</v>
      </c>
      <c r="G1822" s="146">
        <f t="shared" si="28"/>
        <v>14910.4331</v>
      </c>
    </row>
    <row r="1823" spans="1:7" x14ac:dyDescent="0.25">
      <c r="A1823" s="143">
        <v>44637</v>
      </c>
      <c r="B1823" s="144">
        <v>19</v>
      </c>
      <c r="C1823" s="145">
        <v>1008.0639</v>
      </c>
      <c r="D1823" s="145">
        <v>10.605700000000001</v>
      </c>
      <c r="E1823" s="145">
        <v>142.4556</v>
      </c>
      <c r="F1823" s="145">
        <v>2858.1977999999999</v>
      </c>
      <c r="G1823" s="146">
        <f t="shared" si="28"/>
        <v>4019.3229999999999</v>
      </c>
    </row>
    <row r="1824" spans="1:7" x14ac:dyDescent="0.25">
      <c r="A1824" s="143">
        <v>44637</v>
      </c>
      <c r="B1824" s="144">
        <v>20</v>
      </c>
      <c r="C1824" s="145">
        <v>123.69540000000001</v>
      </c>
      <c r="D1824" s="145">
        <v>0.68559999999999999</v>
      </c>
      <c r="E1824" s="145">
        <v>7.8785999999999996</v>
      </c>
      <c r="F1824" s="145">
        <v>279.55689999999998</v>
      </c>
      <c r="G1824" s="146">
        <f t="shared" si="28"/>
        <v>411.81650000000002</v>
      </c>
    </row>
    <row r="1825" spans="1:7" x14ac:dyDescent="0.25">
      <c r="A1825" s="143">
        <v>44637</v>
      </c>
      <c r="B1825" s="144">
        <v>21</v>
      </c>
      <c r="C1825" s="145">
        <v>110.5754</v>
      </c>
      <c r="D1825" s="145">
        <v>0.1968</v>
      </c>
      <c r="E1825" s="145">
        <v>0.1968</v>
      </c>
      <c r="F1825" s="145">
        <v>0.26619999999999999</v>
      </c>
      <c r="G1825" s="146">
        <f t="shared" si="28"/>
        <v>111.23519999999999</v>
      </c>
    </row>
    <row r="1826" spans="1:7" x14ac:dyDescent="0.25">
      <c r="A1826" s="143">
        <v>44637</v>
      </c>
      <c r="B1826" s="144">
        <v>22</v>
      </c>
      <c r="C1826" s="145">
        <v>110.76739999999999</v>
      </c>
      <c r="D1826" s="145">
        <v>0.2172</v>
      </c>
      <c r="E1826" s="145">
        <v>0.23769999999999999</v>
      </c>
      <c r="F1826" s="145">
        <v>0.18429999999999999</v>
      </c>
      <c r="G1826" s="146">
        <f t="shared" si="28"/>
        <v>111.4066</v>
      </c>
    </row>
    <row r="1827" spans="1:7" x14ac:dyDescent="0.25">
      <c r="A1827" s="143">
        <v>44637</v>
      </c>
      <c r="B1827" s="144">
        <v>23</v>
      </c>
      <c r="C1827" s="145">
        <v>110.7034</v>
      </c>
      <c r="D1827" s="145">
        <v>0.53720000000000001</v>
      </c>
      <c r="E1827" s="145">
        <v>0.57820000000000005</v>
      </c>
      <c r="F1827" s="145">
        <v>0.20480000000000001</v>
      </c>
      <c r="G1827" s="146">
        <f t="shared" si="28"/>
        <v>112.0236</v>
      </c>
    </row>
    <row r="1828" spans="1:7" x14ac:dyDescent="0.25">
      <c r="A1828" s="143">
        <v>44637</v>
      </c>
      <c r="B1828" s="144">
        <v>24</v>
      </c>
      <c r="C1828" s="145">
        <v>110.25539999999999</v>
      </c>
      <c r="D1828" s="145">
        <v>0.51680000000000004</v>
      </c>
      <c r="E1828" s="145">
        <v>0.53720000000000001</v>
      </c>
      <c r="F1828" s="145">
        <v>0.20480000000000001</v>
      </c>
      <c r="G1828" s="146">
        <f t="shared" si="28"/>
        <v>111.5142</v>
      </c>
    </row>
    <row r="1829" spans="1:7" x14ac:dyDescent="0.25">
      <c r="A1829" s="143">
        <v>44638</v>
      </c>
      <c r="B1829" s="144">
        <v>1</v>
      </c>
      <c r="C1829" s="145">
        <v>19.8584</v>
      </c>
      <c r="D1829" s="145">
        <v>0.4889</v>
      </c>
      <c r="E1829" s="145">
        <v>0.4889</v>
      </c>
      <c r="F1829" s="145">
        <v>0.26619999999999999</v>
      </c>
      <c r="G1829" s="146">
        <f t="shared" si="28"/>
        <v>21.102400000000003</v>
      </c>
    </row>
    <row r="1830" spans="1:7" x14ac:dyDescent="0.25">
      <c r="A1830" s="143">
        <v>44638</v>
      </c>
      <c r="B1830" s="144">
        <v>2</v>
      </c>
      <c r="C1830" s="145">
        <v>19.602399999999999</v>
      </c>
      <c r="D1830" s="145">
        <v>0.50939999999999996</v>
      </c>
      <c r="E1830" s="145">
        <v>0.46839999999999998</v>
      </c>
      <c r="F1830" s="145">
        <v>0.20480000000000001</v>
      </c>
      <c r="G1830" s="146">
        <f t="shared" si="28"/>
        <v>20.784999999999997</v>
      </c>
    </row>
    <row r="1831" spans="1:7" x14ac:dyDescent="0.25">
      <c r="A1831" s="143">
        <v>44638</v>
      </c>
      <c r="B1831" s="144">
        <v>3</v>
      </c>
      <c r="C1831" s="145">
        <v>19.730399999999999</v>
      </c>
      <c r="D1831" s="145">
        <v>0.40439999999999998</v>
      </c>
      <c r="E1831" s="145">
        <v>0.38400000000000001</v>
      </c>
      <c r="F1831" s="145">
        <v>4.48E-2</v>
      </c>
      <c r="G1831" s="146">
        <f t="shared" si="28"/>
        <v>20.563599999999997</v>
      </c>
    </row>
    <row r="1832" spans="1:7" x14ac:dyDescent="0.25">
      <c r="A1832" s="143">
        <v>44638</v>
      </c>
      <c r="B1832" s="144">
        <v>4</v>
      </c>
      <c r="C1832" s="145">
        <v>1.4939</v>
      </c>
      <c r="D1832" s="145">
        <v>0.3609</v>
      </c>
      <c r="E1832" s="145">
        <v>0.32</v>
      </c>
      <c r="F1832" s="145">
        <v>0.20480000000000001</v>
      </c>
      <c r="G1832" s="146">
        <f t="shared" si="28"/>
        <v>2.3795999999999999</v>
      </c>
    </row>
    <row r="1833" spans="1:7" x14ac:dyDescent="0.25">
      <c r="A1833" s="143">
        <v>44638</v>
      </c>
      <c r="B1833" s="144">
        <v>5</v>
      </c>
      <c r="C1833" s="145">
        <v>1.2699</v>
      </c>
      <c r="D1833" s="145">
        <v>0.52990000000000004</v>
      </c>
      <c r="E1833" s="145">
        <v>0.44800000000000001</v>
      </c>
      <c r="F1833" s="145">
        <v>0.20480000000000001</v>
      </c>
      <c r="G1833" s="146">
        <f t="shared" si="28"/>
        <v>2.4526000000000003</v>
      </c>
    </row>
    <row r="1834" spans="1:7" x14ac:dyDescent="0.25">
      <c r="A1834" s="143">
        <v>44638</v>
      </c>
      <c r="B1834" s="144">
        <v>6</v>
      </c>
      <c r="C1834" s="145">
        <v>1.2699</v>
      </c>
      <c r="D1834" s="145">
        <v>4.0800000000000003E-2</v>
      </c>
      <c r="E1834" s="145">
        <v>0</v>
      </c>
      <c r="F1834" s="145">
        <v>0.18429999999999999</v>
      </c>
      <c r="G1834" s="146">
        <f t="shared" si="28"/>
        <v>1.4949999999999999</v>
      </c>
    </row>
    <row r="1835" spans="1:7" x14ac:dyDescent="0.25">
      <c r="A1835" s="143">
        <v>44638</v>
      </c>
      <c r="B1835" s="144">
        <v>7</v>
      </c>
      <c r="C1835" s="145">
        <v>1.3689</v>
      </c>
      <c r="D1835" s="145">
        <v>4.0899999999999999E-2</v>
      </c>
      <c r="E1835" s="145">
        <v>0</v>
      </c>
      <c r="F1835" s="145">
        <v>0.21540000000000001</v>
      </c>
      <c r="G1835" s="146">
        <f t="shared" si="28"/>
        <v>1.6252</v>
      </c>
    </row>
    <row r="1836" spans="1:7" x14ac:dyDescent="0.25">
      <c r="A1836" s="143">
        <v>44638</v>
      </c>
      <c r="B1836" s="144">
        <v>8</v>
      </c>
      <c r="C1836" s="145">
        <v>1.7274</v>
      </c>
      <c r="D1836" s="145">
        <v>0.33789999999999998</v>
      </c>
      <c r="E1836" s="145">
        <v>0.3644</v>
      </c>
      <c r="F1836" s="145">
        <v>24.985700000000001</v>
      </c>
      <c r="G1836" s="146">
        <f t="shared" si="28"/>
        <v>27.415400000000002</v>
      </c>
    </row>
    <row r="1837" spans="1:7" x14ac:dyDescent="0.25">
      <c r="A1837" s="143">
        <v>44638</v>
      </c>
      <c r="B1837" s="144">
        <v>9</v>
      </c>
      <c r="C1837" s="145">
        <v>572.11800000000005</v>
      </c>
      <c r="D1837" s="145">
        <v>3.9525000000000001</v>
      </c>
      <c r="E1837" s="145">
        <v>90.938199999999995</v>
      </c>
      <c r="F1837" s="145">
        <v>2970.4791999999902</v>
      </c>
      <c r="G1837" s="146">
        <f t="shared" si="28"/>
        <v>3637.4878999999901</v>
      </c>
    </row>
    <row r="1838" spans="1:7" x14ac:dyDescent="0.25">
      <c r="A1838" s="143">
        <v>44638</v>
      </c>
      <c r="B1838" s="144">
        <v>10</v>
      </c>
      <c r="C1838" s="145">
        <v>7036.5650999999998</v>
      </c>
      <c r="D1838" s="145">
        <v>40.475200000000001</v>
      </c>
      <c r="E1838" s="145">
        <v>620.44799999999998</v>
      </c>
      <c r="F1838" s="145">
        <v>10194.1836</v>
      </c>
      <c r="G1838" s="146">
        <f t="shared" si="28"/>
        <v>17891.671900000001</v>
      </c>
    </row>
    <row r="1839" spans="1:7" x14ac:dyDescent="0.25">
      <c r="A1839" s="143">
        <v>44638</v>
      </c>
      <c r="B1839" s="144">
        <v>11</v>
      </c>
      <c r="C1839" s="145">
        <v>18979.9987</v>
      </c>
      <c r="D1839" s="145">
        <v>109.7629</v>
      </c>
      <c r="E1839" s="145">
        <v>1161.2719</v>
      </c>
      <c r="F1839" s="145">
        <v>13923.0787</v>
      </c>
      <c r="G1839" s="146">
        <f t="shared" si="28"/>
        <v>34174.112200000003</v>
      </c>
    </row>
    <row r="1840" spans="1:7" x14ac:dyDescent="0.25">
      <c r="A1840" s="143">
        <v>44638</v>
      </c>
      <c r="B1840" s="144">
        <v>12</v>
      </c>
      <c r="C1840" s="145">
        <v>28816.676599999999</v>
      </c>
      <c r="D1840" s="145">
        <v>167.4281</v>
      </c>
      <c r="E1840" s="145">
        <v>1579.8046999999999</v>
      </c>
      <c r="F1840" s="145">
        <v>15297.9408</v>
      </c>
      <c r="G1840" s="146">
        <f t="shared" si="28"/>
        <v>45861.850200000001</v>
      </c>
    </row>
    <row r="1841" spans="1:7" x14ac:dyDescent="0.25">
      <c r="A1841" s="143">
        <v>44638</v>
      </c>
      <c r="B1841" s="144">
        <v>13</v>
      </c>
      <c r="C1841" s="145">
        <v>34631.940499999997</v>
      </c>
      <c r="D1841" s="145">
        <v>204.20349999999999</v>
      </c>
      <c r="E1841" s="145">
        <v>1836.3372999999999</v>
      </c>
      <c r="F1841" s="145">
        <v>15518.5762</v>
      </c>
      <c r="G1841" s="146">
        <f t="shared" si="28"/>
        <v>52191.057499999995</v>
      </c>
    </row>
    <row r="1842" spans="1:7" x14ac:dyDescent="0.25">
      <c r="A1842" s="143">
        <v>44638</v>
      </c>
      <c r="B1842" s="144">
        <v>14</v>
      </c>
      <c r="C1842" s="145">
        <v>37144.817300000002</v>
      </c>
      <c r="D1842" s="145">
        <v>216.10570000000001</v>
      </c>
      <c r="E1842" s="145">
        <v>1943.7845</v>
      </c>
      <c r="F1842" s="145">
        <v>15434.757</v>
      </c>
      <c r="G1842" s="146">
        <f t="shared" si="28"/>
        <v>54739.464500000002</v>
      </c>
    </row>
    <row r="1843" spans="1:7" x14ac:dyDescent="0.25">
      <c r="A1843" s="143">
        <v>44638</v>
      </c>
      <c r="B1843" s="144">
        <v>15</v>
      </c>
      <c r="C1843" s="145">
        <v>34862.535900000003</v>
      </c>
      <c r="D1843" s="145">
        <v>203.45869999999999</v>
      </c>
      <c r="E1843" s="145">
        <v>1844.2404999999901</v>
      </c>
      <c r="F1843" s="145">
        <v>14812.3313</v>
      </c>
      <c r="G1843" s="146">
        <f t="shared" si="28"/>
        <v>51722.566399999996</v>
      </c>
    </row>
    <row r="1844" spans="1:7" x14ac:dyDescent="0.25">
      <c r="A1844" s="143">
        <v>44638</v>
      </c>
      <c r="B1844" s="144">
        <v>16</v>
      </c>
      <c r="C1844" s="145">
        <v>24006.097699999998</v>
      </c>
      <c r="D1844" s="145">
        <v>151.48179999999999</v>
      </c>
      <c r="E1844" s="145">
        <v>1465.5152</v>
      </c>
      <c r="F1844" s="145">
        <v>13859.322200000001</v>
      </c>
      <c r="G1844" s="146">
        <f t="shared" si="28"/>
        <v>39482.416900000004</v>
      </c>
    </row>
    <row r="1845" spans="1:7" x14ac:dyDescent="0.25">
      <c r="A1845" s="143">
        <v>44638</v>
      </c>
      <c r="B1845" s="144">
        <v>17</v>
      </c>
      <c r="C1845" s="145">
        <v>16152.680200000001</v>
      </c>
      <c r="D1845" s="145">
        <v>109.244</v>
      </c>
      <c r="E1845" s="145">
        <v>1155.9452000000001</v>
      </c>
      <c r="F1845" s="145">
        <v>13108.4445</v>
      </c>
      <c r="G1845" s="146">
        <f t="shared" si="28"/>
        <v>30526.313900000001</v>
      </c>
    </row>
    <row r="1846" spans="1:7" x14ac:dyDescent="0.25">
      <c r="A1846" s="143">
        <v>44638</v>
      </c>
      <c r="B1846" s="144">
        <v>18</v>
      </c>
      <c r="C1846" s="145">
        <v>11851.795</v>
      </c>
      <c r="D1846" s="145">
        <v>77.5578</v>
      </c>
      <c r="E1846" s="145">
        <v>895.86839999999995</v>
      </c>
      <c r="F1846" s="145">
        <v>10529.262000000001</v>
      </c>
      <c r="G1846" s="146">
        <f t="shared" si="28"/>
        <v>23354.483200000002</v>
      </c>
    </row>
    <row r="1847" spans="1:7" x14ac:dyDescent="0.25">
      <c r="A1847" s="143">
        <v>44638</v>
      </c>
      <c r="B1847" s="144">
        <v>19</v>
      </c>
      <c r="C1847" s="145">
        <v>2684.6848</v>
      </c>
      <c r="D1847" s="145">
        <v>20.2121</v>
      </c>
      <c r="E1847" s="145">
        <v>357.90989999999999</v>
      </c>
      <c r="F1847" s="145">
        <v>6760.1670999999997</v>
      </c>
      <c r="G1847" s="146">
        <f t="shared" si="28"/>
        <v>9822.9739000000009</v>
      </c>
    </row>
    <row r="1848" spans="1:7" x14ac:dyDescent="0.25">
      <c r="A1848" s="143">
        <v>44638</v>
      </c>
      <c r="B1848" s="144">
        <v>20</v>
      </c>
      <c r="C1848" s="145">
        <v>97.484700000000004</v>
      </c>
      <c r="D1848" s="145">
        <v>1.7176</v>
      </c>
      <c r="E1848" s="145">
        <v>29.974599999999999</v>
      </c>
      <c r="F1848" s="145">
        <v>891.09019999999998</v>
      </c>
      <c r="G1848" s="146">
        <f t="shared" si="28"/>
        <v>1020.2671</v>
      </c>
    </row>
    <row r="1849" spans="1:7" x14ac:dyDescent="0.25">
      <c r="A1849" s="143">
        <v>44638</v>
      </c>
      <c r="B1849" s="144">
        <v>21</v>
      </c>
      <c r="C1849" s="145">
        <v>33.496699999999997</v>
      </c>
      <c r="D1849" s="145">
        <v>0.21240000000000001</v>
      </c>
      <c r="E1849" s="145">
        <v>0.192</v>
      </c>
      <c r="F1849" s="145">
        <v>0.26619999999999999</v>
      </c>
      <c r="G1849" s="146">
        <f t="shared" si="28"/>
        <v>34.167299999999997</v>
      </c>
    </row>
    <row r="1850" spans="1:7" x14ac:dyDescent="0.25">
      <c r="A1850" s="143">
        <v>44638</v>
      </c>
      <c r="B1850" s="144">
        <v>22</v>
      </c>
      <c r="C1850" s="145">
        <v>33.424700000000001</v>
      </c>
      <c r="D1850" s="145">
        <v>0.25600000000000001</v>
      </c>
      <c r="E1850" s="145">
        <v>0.25600000000000001</v>
      </c>
      <c r="F1850" s="145">
        <v>0.20480000000000001</v>
      </c>
      <c r="G1850" s="146">
        <f t="shared" si="28"/>
        <v>34.141500000000001</v>
      </c>
    </row>
    <row r="1851" spans="1:7" x14ac:dyDescent="0.25">
      <c r="A1851" s="143">
        <v>44638</v>
      </c>
      <c r="B1851" s="144">
        <v>23</v>
      </c>
      <c r="C1851" s="145">
        <v>32.646700000000003</v>
      </c>
      <c r="D1851" s="145">
        <v>0.44800000000000001</v>
      </c>
      <c r="E1851" s="145">
        <v>0.44800000000000001</v>
      </c>
      <c r="F1851" s="145">
        <v>0.18429999999999999</v>
      </c>
      <c r="G1851" s="146">
        <f t="shared" si="28"/>
        <v>33.727000000000004</v>
      </c>
    </row>
    <row r="1852" spans="1:7" x14ac:dyDescent="0.25">
      <c r="A1852" s="143">
        <v>44638</v>
      </c>
      <c r="B1852" s="144">
        <v>24</v>
      </c>
      <c r="C1852" s="145">
        <v>34.031700000000001</v>
      </c>
      <c r="D1852" s="145">
        <v>0.64</v>
      </c>
      <c r="E1852" s="145">
        <v>0.64</v>
      </c>
      <c r="F1852" s="145">
        <v>0.18429999999999999</v>
      </c>
      <c r="G1852" s="146">
        <f t="shared" si="28"/>
        <v>35.496000000000002</v>
      </c>
    </row>
    <row r="1853" spans="1:7" x14ac:dyDescent="0.25">
      <c r="A1853" s="143">
        <v>44639</v>
      </c>
      <c r="B1853" s="144">
        <v>1</v>
      </c>
      <c r="C1853" s="145">
        <v>2.7646999999999999</v>
      </c>
      <c r="D1853" s="145">
        <v>0.53239999999999998</v>
      </c>
      <c r="E1853" s="145">
        <v>0.51200000000000001</v>
      </c>
      <c r="F1853" s="145">
        <v>0.20480000000000001</v>
      </c>
      <c r="G1853" s="146">
        <f t="shared" si="28"/>
        <v>4.0138999999999996</v>
      </c>
    </row>
    <row r="1854" spans="1:7" x14ac:dyDescent="0.25">
      <c r="A1854" s="143">
        <v>44639</v>
      </c>
      <c r="B1854" s="144">
        <v>2</v>
      </c>
      <c r="C1854" s="145">
        <v>2.3117999999999999</v>
      </c>
      <c r="D1854" s="145">
        <v>0.51200000000000001</v>
      </c>
      <c r="E1854" s="145">
        <v>0.51200000000000001</v>
      </c>
      <c r="F1854" s="145">
        <v>4.48E-2</v>
      </c>
      <c r="G1854" s="146">
        <f t="shared" si="28"/>
        <v>3.3805999999999998</v>
      </c>
    </row>
    <row r="1855" spans="1:7" x14ac:dyDescent="0.25">
      <c r="A1855" s="143">
        <v>44639</v>
      </c>
      <c r="B1855" s="144">
        <v>3</v>
      </c>
      <c r="C1855" s="145">
        <v>2.1326999999999998</v>
      </c>
      <c r="D1855" s="145">
        <v>0.51200000000000001</v>
      </c>
      <c r="E1855" s="145">
        <v>0.51200000000000001</v>
      </c>
      <c r="F1855" s="145">
        <v>0.20480000000000001</v>
      </c>
      <c r="G1855" s="146">
        <f t="shared" si="28"/>
        <v>3.3614999999999999</v>
      </c>
    </row>
    <row r="1856" spans="1:7" x14ac:dyDescent="0.25">
      <c r="A1856" s="143">
        <v>44639</v>
      </c>
      <c r="B1856" s="144">
        <v>4</v>
      </c>
      <c r="C1856" s="145">
        <v>1.8917999999999999</v>
      </c>
      <c r="D1856" s="145">
        <v>0.38400000000000001</v>
      </c>
      <c r="E1856" s="145">
        <v>0.38400000000000001</v>
      </c>
      <c r="F1856" s="145">
        <v>0.20480000000000001</v>
      </c>
      <c r="G1856" s="146">
        <f t="shared" si="28"/>
        <v>2.8645999999999998</v>
      </c>
    </row>
    <row r="1857" spans="1:7" x14ac:dyDescent="0.25">
      <c r="A1857" s="143">
        <v>44639</v>
      </c>
      <c r="B1857" s="144">
        <v>5</v>
      </c>
      <c r="C1857" s="145">
        <v>2.6452</v>
      </c>
      <c r="D1857" s="145">
        <v>0.51200000000000001</v>
      </c>
      <c r="E1857" s="145">
        <v>0.51200000000000001</v>
      </c>
      <c r="F1857" s="145">
        <v>0.20480000000000001</v>
      </c>
      <c r="G1857" s="146">
        <f t="shared" si="28"/>
        <v>3.8740000000000001</v>
      </c>
    </row>
    <row r="1858" spans="1:7" x14ac:dyDescent="0.25">
      <c r="A1858" s="143">
        <v>44639</v>
      </c>
      <c r="B1858" s="144">
        <v>6</v>
      </c>
      <c r="C1858" s="145">
        <v>2.6781999999999999</v>
      </c>
      <c r="D1858" s="145">
        <v>0.34039999999999998</v>
      </c>
      <c r="E1858" s="145">
        <v>0.32</v>
      </c>
      <c r="F1858" s="145">
        <v>0.20480000000000001</v>
      </c>
      <c r="G1858" s="146">
        <f t="shared" si="28"/>
        <v>3.5433999999999997</v>
      </c>
    </row>
    <row r="1859" spans="1:7" x14ac:dyDescent="0.25">
      <c r="A1859" s="143">
        <v>44639</v>
      </c>
      <c r="B1859" s="144">
        <v>7</v>
      </c>
      <c r="C1859" s="145">
        <v>3.0931999999999999</v>
      </c>
      <c r="D1859" s="145">
        <v>0.1484</v>
      </c>
      <c r="E1859" s="145">
        <v>0.13400000000000001</v>
      </c>
      <c r="F1859" s="145">
        <v>0.18429999999999999</v>
      </c>
      <c r="G1859" s="146">
        <f t="shared" si="28"/>
        <v>3.5598999999999998</v>
      </c>
    </row>
    <row r="1860" spans="1:7" x14ac:dyDescent="0.25">
      <c r="A1860" s="143">
        <v>44639</v>
      </c>
      <c r="B1860" s="144">
        <v>8</v>
      </c>
      <c r="C1860" s="145">
        <v>3.6831</v>
      </c>
      <c r="D1860" s="145">
        <v>0.38400000000000001</v>
      </c>
      <c r="E1860" s="145">
        <v>0.50690000000000002</v>
      </c>
      <c r="F1860" s="145">
        <v>28.1843</v>
      </c>
      <c r="G1860" s="146">
        <f t="shared" si="28"/>
        <v>32.758299999999998</v>
      </c>
    </row>
    <row r="1861" spans="1:7" x14ac:dyDescent="0.25">
      <c r="A1861" s="143">
        <v>44639</v>
      </c>
      <c r="B1861" s="144">
        <v>9</v>
      </c>
      <c r="C1861" s="145">
        <v>262.78649999999999</v>
      </c>
      <c r="D1861" s="145">
        <v>2.8003999999999998</v>
      </c>
      <c r="E1861" s="145">
        <v>59.045000000000002</v>
      </c>
      <c r="F1861" s="145">
        <v>1795.8625999999999</v>
      </c>
      <c r="G1861" s="146">
        <f t="shared" si="28"/>
        <v>2120.4944999999998</v>
      </c>
    </row>
    <row r="1862" spans="1:7" x14ac:dyDescent="0.25">
      <c r="A1862" s="143">
        <v>44639</v>
      </c>
      <c r="B1862" s="144">
        <v>10</v>
      </c>
      <c r="C1862" s="145">
        <v>1925.1804</v>
      </c>
      <c r="D1862" s="145">
        <v>18.348600000000001</v>
      </c>
      <c r="E1862" s="145">
        <v>212.64249999999899</v>
      </c>
      <c r="F1862" s="145">
        <v>5017.6760000000004</v>
      </c>
      <c r="G1862" s="146">
        <f t="shared" ref="G1862:G1925" si="29">+SUM(C1862:F1862)</f>
        <v>7173.8474999999999</v>
      </c>
    </row>
    <row r="1863" spans="1:7" x14ac:dyDescent="0.25">
      <c r="A1863" s="143">
        <v>44639</v>
      </c>
      <c r="B1863" s="144">
        <v>11</v>
      </c>
      <c r="C1863" s="145">
        <v>5097.0092000000004</v>
      </c>
      <c r="D1863" s="145">
        <v>42.569800000000001</v>
      </c>
      <c r="E1863" s="145">
        <v>352.85860000000002</v>
      </c>
      <c r="F1863" s="145">
        <v>5572.3579</v>
      </c>
      <c r="G1863" s="146">
        <f t="shared" si="29"/>
        <v>11064.7955</v>
      </c>
    </row>
    <row r="1864" spans="1:7" x14ac:dyDescent="0.25">
      <c r="A1864" s="143">
        <v>44639</v>
      </c>
      <c r="B1864" s="144">
        <v>12</v>
      </c>
      <c r="C1864" s="145">
        <v>10405.1746</v>
      </c>
      <c r="D1864" s="145">
        <v>74.464399999999998</v>
      </c>
      <c r="E1864" s="145">
        <v>602.16269999999997</v>
      </c>
      <c r="F1864" s="145">
        <v>7231.0622999999996</v>
      </c>
      <c r="G1864" s="146">
        <f t="shared" si="29"/>
        <v>18312.864000000001</v>
      </c>
    </row>
    <row r="1865" spans="1:7" x14ac:dyDescent="0.25">
      <c r="A1865" s="143">
        <v>44639</v>
      </c>
      <c r="B1865" s="144">
        <v>13</v>
      </c>
      <c r="C1865" s="145">
        <v>14518.0735</v>
      </c>
      <c r="D1865" s="145">
        <v>112.0355</v>
      </c>
      <c r="E1865" s="145">
        <v>957.28229999999996</v>
      </c>
      <c r="F1865" s="145">
        <v>9310.7289000000001</v>
      </c>
      <c r="G1865" s="146">
        <f t="shared" si="29"/>
        <v>24898.120200000001</v>
      </c>
    </row>
    <row r="1866" spans="1:7" x14ac:dyDescent="0.25">
      <c r="A1866" s="143">
        <v>44639</v>
      </c>
      <c r="B1866" s="144">
        <v>14</v>
      </c>
      <c r="C1866" s="145">
        <v>15779.948</v>
      </c>
      <c r="D1866" s="145">
        <v>117.1144</v>
      </c>
      <c r="E1866" s="145">
        <v>1088.0157999999999</v>
      </c>
      <c r="F1866" s="145">
        <v>9495.2167000000009</v>
      </c>
      <c r="G1866" s="146">
        <f t="shared" si="29"/>
        <v>26480.294900000001</v>
      </c>
    </row>
    <row r="1867" spans="1:7" x14ac:dyDescent="0.25">
      <c r="A1867" s="143">
        <v>44639</v>
      </c>
      <c r="B1867" s="144">
        <v>15</v>
      </c>
      <c r="C1867" s="145">
        <v>15504.4771</v>
      </c>
      <c r="D1867" s="145">
        <v>106.07210000000001</v>
      </c>
      <c r="E1867" s="145">
        <v>998.56809999999996</v>
      </c>
      <c r="F1867" s="145">
        <v>9196.5776999999998</v>
      </c>
      <c r="G1867" s="146">
        <f t="shared" si="29"/>
        <v>25805.695</v>
      </c>
    </row>
    <row r="1868" spans="1:7" x14ac:dyDescent="0.25">
      <c r="A1868" s="143">
        <v>44639</v>
      </c>
      <c r="B1868" s="144">
        <v>16</v>
      </c>
      <c r="C1868" s="145">
        <v>10519.1531</v>
      </c>
      <c r="D1868" s="145">
        <v>87.352400000000003</v>
      </c>
      <c r="E1868" s="145">
        <v>722.01549999999997</v>
      </c>
      <c r="F1868" s="145">
        <v>7458.1377000000002</v>
      </c>
      <c r="G1868" s="146">
        <f t="shared" si="29"/>
        <v>18786.6587</v>
      </c>
    </row>
    <row r="1869" spans="1:7" x14ac:dyDescent="0.25">
      <c r="A1869" s="143">
        <v>44639</v>
      </c>
      <c r="B1869" s="144">
        <v>17</v>
      </c>
      <c r="C1869" s="145">
        <v>6716.2746999999999</v>
      </c>
      <c r="D1869" s="145">
        <v>51.9465</v>
      </c>
      <c r="E1869" s="145">
        <v>465.22239999999999</v>
      </c>
      <c r="F1869" s="145">
        <v>5759.6679000000004</v>
      </c>
      <c r="G1869" s="146">
        <f t="shared" si="29"/>
        <v>12993.111499999999</v>
      </c>
    </row>
    <row r="1870" spans="1:7" x14ac:dyDescent="0.25">
      <c r="A1870" s="143">
        <v>44639</v>
      </c>
      <c r="B1870" s="144">
        <v>18</v>
      </c>
      <c r="C1870" s="145">
        <v>3850.2687000000001</v>
      </c>
      <c r="D1870" s="145">
        <v>31.125699999999998</v>
      </c>
      <c r="E1870" s="145">
        <v>305.40859999999998</v>
      </c>
      <c r="F1870" s="145">
        <v>3593.3114</v>
      </c>
      <c r="G1870" s="146">
        <f t="shared" si="29"/>
        <v>7780.1144000000004</v>
      </c>
    </row>
    <row r="1871" spans="1:7" x14ac:dyDescent="0.25">
      <c r="A1871" s="143">
        <v>44639</v>
      </c>
      <c r="B1871" s="144">
        <v>19</v>
      </c>
      <c r="C1871" s="145">
        <v>743.18719999999996</v>
      </c>
      <c r="D1871" s="145">
        <v>10.273</v>
      </c>
      <c r="E1871" s="145">
        <v>86.051699999999997</v>
      </c>
      <c r="F1871" s="145">
        <v>1316.9179999999999</v>
      </c>
      <c r="G1871" s="146">
        <f t="shared" si="29"/>
        <v>2156.4299000000001</v>
      </c>
    </row>
    <row r="1872" spans="1:7" x14ac:dyDescent="0.25">
      <c r="A1872" s="143">
        <v>44639</v>
      </c>
      <c r="B1872" s="144">
        <v>20</v>
      </c>
      <c r="C1872" s="145">
        <v>14.802</v>
      </c>
      <c r="D1872" s="145">
        <v>0.68089999999999995</v>
      </c>
      <c r="E1872" s="145">
        <v>0.9728</v>
      </c>
      <c r="F1872" s="145">
        <v>92.522400000000005</v>
      </c>
      <c r="G1872" s="146">
        <f t="shared" si="29"/>
        <v>108.97810000000001</v>
      </c>
    </row>
    <row r="1873" spans="1:7" x14ac:dyDescent="0.25">
      <c r="A1873" s="143">
        <v>44639</v>
      </c>
      <c r="B1873" s="144">
        <v>21</v>
      </c>
      <c r="C1873" s="145">
        <v>4.0918999999999999</v>
      </c>
      <c r="D1873" s="145">
        <v>8.4400000000000003E-2</v>
      </c>
      <c r="E1873" s="145">
        <v>6.4000000000000001E-2</v>
      </c>
      <c r="F1873" s="145">
        <v>0.28670000000000001</v>
      </c>
      <c r="G1873" s="146">
        <f t="shared" si="29"/>
        <v>4.5269999999999992</v>
      </c>
    </row>
    <row r="1874" spans="1:7" x14ac:dyDescent="0.25">
      <c r="A1874" s="143">
        <v>44639</v>
      </c>
      <c r="B1874" s="144">
        <v>22</v>
      </c>
      <c r="C1874" s="145">
        <v>3.9445999999999999</v>
      </c>
      <c r="D1874" s="145">
        <v>2.0400000000000001E-2</v>
      </c>
      <c r="E1874" s="145">
        <v>0</v>
      </c>
      <c r="F1874" s="145">
        <v>0.20480000000000001</v>
      </c>
      <c r="G1874" s="146">
        <f t="shared" si="29"/>
        <v>4.1697999999999995</v>
      </c>
    </row>
    <row r="1875" spans="1:7" x14ac:dyDescent="0.25">
      <c r="A1875" s="143">
        <v>44639</v>
      </c>
      <c r="B1875" s="144">
        <v>23</v>
      </c>
      <c r="C1875" s="145">
        <v>4.5841000000000003</v>
      </c>
      <c r="D1875" s="145">
        <v>0.16880000000000001</v>
      </c>
      <c r="E1875" s="145">
        <v>0.128</v>
      </c>
      <c r="F1875" s="145">
        <v>0.18429999999999999</v>
      </c>
      <c r="G1875" s="146">
        <f t="shared" si="29"/>
        <v>5.0652000000000008</v>
      </c>
    </row>
    <row r="1876" spans="1:7" x14ac:dyDescent="0.25">
      <c r="A1876" s="143">
        <v>44639</v>
      </c>
      <c r="B1876" s="144">
        <v>24</v>
      </c>
      <c r="C1876" s="145">
        <v>4.2954999999999997</v>
      </c>
      <c r="D1876" s="145">
        <v>8.4400000000000003E-2</v>
      </c>
      <c r="E1876" s="145">
        <v>6.4000000000000001E-2</v>
      </c>
      <c r="F1876" s="145">
        <v>0.18429999999999999</v>
      </c>
      <c r="G1876" s="146">
        <f t="shared" si="29"/>
        <v>4.6281999999999996</v>
      </c>
    </row>
    <row r="1877" spans="1:7" x14ac:dyDescent="0.25">
      <c r="A1877" s="143">
        <v>44640</v>
      </c>
      <c r="B1877" s="144">
        <v>1</v>
      </c>
      <c r="C1877" s="145">
        <v>16.7501</v>
      </c>
      <c r="D1877" s="145">
        <v>2.0400000000000001E-2</v>
      </c>
      <c r="E1877" s="145">
        <v>0</v>
      </c>
      <c r="F1877" s="145">
        <v>2.4299999999999999E-2</v>
      </c>
      <c r="G1877" s="146">
        <f t="shared" si="29"/>
        <v>16.794799999999999</v>
      </c>
    </row>
    <row r="1878" spans="1:7" x14ac:dyDescent="0.25">
      <c r="A1878" s="143">
        <v>44640</v>
      </c>
      <c r="B1878" s="144">
        <v>2</v>
      </c>
      <c r="C1878" s="145">
        <v>17.5259</v>
      </c>
      <c r="D1878" s="145">
        <v>0</v>
      </c>
      <c r="E1878" s="145">
        <v>0</v>
      </c>
      <c r="F1878" s="145">
        <v>0.18429999999999999</v>
      </c>
      <c r="G1878" s="146">
        <f t="shared" si="29"/>
        <v>17.7102</v>
      </c>
    </row>
    <row r="1879" spans="1:7" x14ac:dyDescent="0.25">
      <c r="A1879" s="143">
        <v>44640</v>
      </c>
      <c r="B1879" s="144">
        <v>3</v>
      </c>
      <c r="C1879" s="145">
        <v>18.742100000000001</v>
      </c>
      <c r="D1879" s="145">
        <v>4.0800000000000003E-2</v>
      </c>
      <c r="E1879" s="145">
        <v>0</v>
      </c>
      <c r="F1879" s="145">
        <v>0.18429999999999999</v>
      </c>
      <c r="G1879" s="146">
        <f t="shared" si="29"/>
        <v>18.967200000000002</v>
      </c>
    </row>
    <row r="1880" spans="1:7" x14ac:dyDescent="0.25">
      <c r="A1880" s="143">
        <v>44640</v>
      </c>
      <c r="B1880" s="144">
        <v>4</v>
      </c>
      <c r="C1880" s="145">
        <v>4.2656999999999998</v>
      </c>
      <c r="D1880" s="145">
        <v>6.4000000000000001E-2</v>
      </c>
      <c r="E1880" s="145">
        <v>6.4000000000000001E-2</v>
      </c>
      <c r="F1880" s="145">
        <v>0.18429999999999999</v>
      </c>
      <c r="G1880" s="146">
        <f t="shared" si="29"/>
        <v>4.5780000000000003</v>
      </c>
    </row>
    <row r="1881" spans="1:7" x14ac:dyDescent="0.25">
      <c r="A1881" s="143">
        <v>44640</v>
      </c>
      <c r="B1881" s="144">
        <v>5</v>
      </c>
      <c r="C1881" s="145">
        <v>6.6173000000000002</v>
      </c>
      <c r="D1881" s="145">
        <v>0.57599999999999996</v>
      </c>
      <c r="E1881" s="145">
        <v>0.57599999999999996</v>
      </c>
      <c r="F1881" s="145">
        <v>0.20480000000000001</v>
      </c>
      <c r="G1881" s="146">
        <f t="shared" si="29"/>
        <v>7.9740999999999991</v>
      </c>
    </row>
    <row r="1882" spans="1:7" x14ac:dyDescent="0.25">
      <c r="A1882" s="143">
        <v>44640</v>
      </c>
      <c r="B1882" s="144">
        <v>6</v>
      </c>
      <c r="C1882" s="145">
        <v>6.2804000000000002</v>
      </c>
      <c r="D1882" s="145">
        <v>0.40439999999999998</v>
      </c>
      <c r="E1882" s="145">
        <v>0.38400000000000001</v>
      </c>
      <c r="F1882" s="145">
        <v>0.18429999999999999</v>
      </c>
      <c r="G1882" s="146">
        <f t="shared" si="29"/>
        <v>7.2531000000000008</v>
      </c>
    </row>
    <row r="1883" spans="1:7" x14ac:dyDescent="0.25">
      <c r="A1883" s="143">
        <v>44640</v>
      </c>
      <c r="B1883" s="144">
        <v>7</v>
      </c>
      <c r="C1883" s="145">
        <v>8.4917999999999996</v>
      </c>
      <c r="D1883" s="145">
        <v>0.21240000000000001</v>
      </c>
      <c r="E1883" s="145">
        <v>0.19800000000000001</v>
      </c>
      <c r="F1883" s="145">
        <v>0.18429999999999999</v>
      </c>
      <c r="G1883" s="146">
        <f t="shared" si="29"/>
        <v>9.0865000000000009</v>
      </c>
    </row>
    <row r="1884" spans="1:7" x14ac:dyDescent="0.25">
      <c r="A1884" s="143">
        <v>44640</v>
      </c>
      <c r="B1884" s="144">
        <v>8</v>
      </c>
      <c r="C1884" s="145">
        <v>12.8043</v>
      </c>
      <c r="D1884" s="145">
        <v>2.0400000000000001E-2</v>
      </c>
      <c r="E1884" s="145">
        <v>6.4000000000000001E-2</v>
      </c>
      <c r="F1884" s="145">
        <v>12.0472</v>
      </c>
      <c r="G1884" s="146">
        <f t="shared" si="29"/>
        <v>24.9359</v>
      </c>
    </row>
    <row r="1885" spans="1:7" x14ac:dyDescent="0.25">
      <c r="A1885" s="143">
        <v>44640</v>
      </c>
      <c r="B1885" s="144">
        <v>9</v>
      </c>
      <c r="C1885" s="145">
        <v>925.43910000000005</v>
      </c>
      <c r="D1885" s="145">
        <v>8.8318999999999992</v>
      </c>
      <c r="E1885" s="145">
        <v>71.639200000000002</v>
      </c>
      <c r="F1885" s="145">
        <v>1159.0521000000001</v>
      </c>
      <c r="G1885" s="146">
        <f t="shared" si="29"/>
        <v>2164.9623000000001</v>
      </c>
    </row>
    <row r="1886" spans="1:7" x14ac:dyDescent="0.25">
      <c r="A1886" s="143">
        <v>44640</v>
      </c>
      <c r="B1886" s="144">
        <v>10</v>
      </c>
      <c r="C1886" s="145">
        <v>5738.7631000000001</v>
      </c>
      <c r="D1886" s="145">
        <v>49.668100000000003</v>
      </c>
      <c r="E1886" s="145">
        <v>424.63979999999998</v>
      </c>
      <c r="F1886" s="145">
        <v>3410.4160999999999</v>
      </c>
      <c r="G1886" s="146">
        <f t="shared" si="29"/>
        <v>9623.4871000000003</v>
      </c>
    </row>
    <row r="1887" spans="1:7" x14ac:dyDescent="0.25">
      <c r="A1887" s="143">
        <v>44640</v>
      </c>
      <c r="B1887" s="144">
        <v>11</v>
      </c>
      <c r="C1887" s="145">
        <v>14808.357099999999</v>
      </c>
      <c r="D1887" s="145">
        <v>111.6564</v>
      </c>
      <c r="E1887" s="145">
        <v>1093.8416999999999</v>
      </c>
      <c r="F1887" s="145">
        <v>6876.2530999999999</v>
      </c>
      <c r="G1887" s="146">
        <f t="shared" si="29"/>
        <v>22890.1083</v>
      </c>
    </row>
    <row r="1888" spans="1:7" x14ac:dyDescent="0.25">
      <c r="A1888" s="143">
        <v>44640</v>
      </c>
      <c r="B1888" s="144">
        <v>12</v>
      </c>
      <c r="C1888" s="145">
        <v>27711.570899999999</v>
      </c>
      <c r="D1888" s="145">
        <v>187.4374</v>
      </c>
      <c r="E1888" s="145">
        <v>1814.0034000000001</v>
      </c>
      <c r="F1888" s="145">
        <v>10385.089400000001</v>
      </c>
      <c r="G1888" s="146">
        <f t="shared" si="29"/>
        <v>40098.1011</v>
      </c>
    </row>
    <row r="1889" spans="1:7" x14ac:dyDescent="0.25">
      <c r="A1889" s="143">
        <v>44640</v>
      </c>
      <c r="B1889" s="144">
        <v>13</v>
      </c>
      <c r="C1889" s="145">
        <v>33144.089</v>
      </c>
      <c r="D1889" s="145">
        <v>217.01920000000001</v>
      </c>
      <c r="E1889" s="145">
        <v>2203.1349999999902</v>
      </c>
      <c r="F1889" s="145">
        <v>13038.9274</v>
      </c>
      <c r="G1889" s="146">
        <f t="shared" si="29"/>
        <v>48603.17059999999</v>
      </c>
    </row>
    <row r="1890" spans="1:7" x14ac:dyDescent="0.25">
      <c r="A1890" s="143">
        <v>44640</v>
      </c>
      <c r="B1890" s="144">
        <v>14</v>
      </c>
      <c r="C1890" s="145">
        <v>36373.482300000003</v>
      </c>
      <c r="D1890" s="145">
        <v>230.99600000000001</v>
      </c>
      <c r="E1890" s="145">
        <v>2333.2206999999999</v>
      </c>
      <c r="F1890" s="145">
        <v>13830.9791</v>
      </c>
      <c r="G1890" s="146">
        <f t="shared" si="29"/>
        <v>52768.678100000005</v>
      </c>
    </row>
    <row r="1891" spans="1:7" x14ac:dyDescent="0.25">
      <c r="A1891" s="143">
        <v>44640</v>
      </c>
      <c r="B1891" s="144">
        <v>15</v>
      </c>
      <c r="C1891" s="145">
        <v>36274.033499999998</v>
      </c>
      <c r="D1891" s="145">
        <v>238.4325</v>
      </c>
      <c r="E1891" s="145">
        <v>2323.2163999999998</v>
      </c>
      <c r="F1891" s="145">
        <v>13275.514300000001</v>
      </c>
      <c r="G1891" s="146">
        <f t="shared" si="29"/>
        <v>52111.1967</v>
      </c>
    </row>
    <row r="1892" spans="1:7" x14ac:dyDescent="0.25">
      <c r="A1892" s="143">
        <v>44640</v>
      </c>
      <c r="B1892" s="144">
        <v>16</v>
      </c>
      <c r="C1892" s="145">
        <v>33729.821600000003</v>
      </c>
      <c r="D1892" s="145">
        <v>219.31899999999999</v>
      </c>
      <c r="E1892" s="145">
        <v>2095.0365000000002</v>
      </c>
      <c r="F1892" s="145">
        <v>12244.8838</v>
      </c>
      <c r="G1892" s="146">
        <f t="shared" si="29"/>
        <v>48289.060900000011</v>
      </c>
    </row>
    <row r="1893" spans="1:7" x14ac:dyDescent="0.25">
      <c r="A1893" s="143">
        <v>44640</v>
      </c>
      <c r="B1893" s="144">
        <v>17</v>
      </c>
      <c r="C1893" s="145">
        <v>26487.911400000001</v>
      </c>
      <c r="D1893" s="145">
        <v>170.94200000000001</v>
      </c>
      <c r="E1893" s="145">
        <v>1704.9126000000001</v>
      </c>
      <c r="F1893" s="145">
        <v>10301.103999999999</v>
      </c>
      <c r="G1893" s="146">
        <f t="shared" si="29"/>
        <v>38664.869999999995</v>
      </c>
    </row>
    <row r="1894" spans="1:7" x14ac:dyDescent="0.25">
      <c r="A1894" s="143">
        <v>44640</v>
      </c>
      <c r="B1894" s="144">
        <v>18</v>
      </c>
      <c r="C1894" s="145">
        <v>16231.308199999999</v>
      </c>
      <c r="D1894" s="145">
        <v>109.24979999999999</v>
      </c>
      <c r="E1894" s="145">
        <v>1094.7163</v>
      </c>
      <c r="F1894" s="145">
        <v>6997.2123000000001</v>
      </c>
      <c r="G1894" s="146">
        <f t="shared" si="29"/>
        <v>24432.486599999997</v>
      </c>
    </row>
    <row r="1895" spans="1:7" x14ac:dyDescent="0.25">
      <c r="A1895" s="143">
        <v>44640</v>
      </c>
      <c r="B1895" s="144">
        <v>19</v>
      </c>
      <c r="C1895" s="145">
        <v>6129.5308000000005</v>
      </c>
      <c r="D1895" s="145">
        <v>41.806199999999997</v>
      </c>
      <c r="E1895" s="145">
        <v>406.06720000000001</v>
      </c>
      <c r="F1895" s="145">
        <v>3286.7123000000001</v>
      </c>
      <c r="G1895" s="146">
        <f t="shared" si="29"/>
        <v>9864.1165000000001</v>
      </c>
    </row>
    <row r="1896" spans="1:7" x14ac:dyDescent="0.25">
      <c r="A1896" s="143">
        <v>44640</v>
      </c>
      <c r="B1896" s="144">
        <v>20</v>
      </c>
      <c r="C1896" s="145">
        <v>463.47250000000003</v>
      </c>
      <c r="D1896" s="145">
        <v>3.7835999999999999</v>
      </c>
      <c r="E1896" s="145">
        <v>22.6417</v>
      </c>
      <c r="F1896" s="145">
        <v>440.3537</v>
      </c>
      <c r="G1896" s="146">
        <f t="shared" si="29"/>
        <v>930.25150000000008</v>
      </c>
    </row>
    <row r="1897" spans="1:7" x14ac:dyDescent="0.25">
      <c r="A1897" s="143">
        <v>44640</v>
      </c>
      <c r="B1897" s="144">
        <v>21</v>
      </c>
      <c r="C1897" s="145">
        <v>28.202999999999999</v>
      </c>
      <c r="D1897" s="145">
        <v>0</v>
      </c>
      <c r="E1897" s="145">
        <v>2.0400000000000001E-2</v>
      </c>
      <c r="F1897" s="145">
        <v>0.18429999999999999</v>
      </c>
      <c r="G1897" s="146">
        <f t="shared" si="29"/>
        <v>28.407699999999998</v>
      </c>
    </row>
    <row r="1898" spans="1:7" x14ac:dyDescent="0.25">
      <c r="A1898" s="143">
        <v>44640</v>
      </c>
      <c r="B1898" s="144">
        <v>22</v>
      </c>
      <c r="C1898" s="145">
        <v>28.521899999999999</v>
      </c>
      <c r="D1898" s="145">
        <v>0</v>
      </c>
      <c r="E1898" s="145">
        <v>0</v>
      </c>
      <c r="F1898" s="145">
        <v>0.18429999999999999</v>
      </c>
      <c r="G1898" s="146">
        <f t="shared" si="29"/>
        <v>28.706199999999999</v>
      </c>
    </row>
    <row r="1899" spans="1:7" x14ac:dyDescent="0.25">
      <c r="A1899" s="143">
        <v>44640</v>
      </c>
      <c r="B1899" s="144">
        <v>23</v>
      </c>
      <c r="C1899" s="145">
        <v>27.3749</v>
      </c>
      <c r="D1899" s="145">
        <v>2.0400000000000001E-2</v>
      </c>
      <c r="E1899" s="145">
        <v>0</v>
      </c>
      <c r="F1899" s="145">
        <v>0.18429999999999999</v>
      </c>
      <c r="G1899" s="146">
        <f t="shared" si="29"/>
        <v>27.579599999999999</v>
      </c>
    </row>
    <row r="1900" spans="1:7" x14ac:dyDescent="0.25">
      <c r="A1900" s="143">
        <v>44640</v>
      </c>
      <c r="B1900" s="144">
        <v>24</v>
      </c>
      <c r="C1900" s="145">
        <v>25.758600000000001</v>
      </c>
      <c r="D1900" s="145">
        <v>0</v>
      </c>
      <c r="E1900" s="145">
        <v>2.0400000000000001E-2</v>
      </c>
      <c r="F1900" s="145">
        <v>0.20480000000000001</v>
      </c>
      <c r="G1900" s="146">
        <f t="shared" si="29"/>
        <v>25.983799999999999</v>
      </c>
    </row>
    <row r="1901" spans="1:7" x14ac:dyDescent="0.25">
      <c r="A1901" s="143">
        <v>44641</v>
      </c>
      <c r="B1901" s="144">
        <v>1</v>
      </c>
      <c r="C1901" s="145">
        <v>8.0106000000000002</v>
      </c>
      <c r="D1901" s="145">
        <v>2.0400000000000001E-2</v>
      </c>
      <c r="E1901" s="145">
        <v>2.0400000000000001E-2</v>
      </c>
      <c r="F1901" s="145">
        <v>2.4299999999999999E-2</v>
      </c>
      <c r="G1901" s="146">
        <f t="shared" si="29"/>
        <v>8.0757000000000012</v>
      </c>
    </row>
    <row r="1902" spans="1:7" x14ac:dyDescent="0.25">
      <c r="A1902" s="143">
        <v>44641</v>
      </c>
      <c r="B1902" s="144">
        <v>2</v>
      </c>
      <c r="C1902" s="145">
        <v>2.7951999999999999</v>
      </c>
      <c r="D1902" s="145">
        <v>0</v>
      </c>
      <c r="E1902" s="145">
        <v>0</v>
      </c>
      <c r="F1902" s="145">
        <v>0.18429999999999999</v>
      </c>
      <c r="G1902" s="146">
        <f t="shared" si="29"/>
        <v>2.9794999999999998</v>
      </c>
    </row>
    <row r="1903" spans="1:7" x14ac:dyDescent="0.25">
      <c r="A1903" s="143">
        <v>44641</v>
      </c>
      <c r="B1903" s="144">
        <v>3</v>
      </c>
      <c r="C1903" s="145">
        <v>2.1133999999999999</v>
      </c>
      <c r="D1903" s="145">
        <v>0</v>
      </c>
      <c r="E1903" s="145">
        <v>0</v>
      </c>
      <c r="F1903" s="145">
        <v>0.18429999999999999</v>
      </c>
      <c r="G1903" s="146">
        <f t="shared" si="29"/>
        <v>2.2976999999999999</v>
      </c>
    </row>
    <row r="1904" spans="1:7" x14ac:dyDescent="0.25">
      <c r="A1904" s="143">
        <v>44641</v>
      </c>
      <c r="B1904" s="144">
        <v>4</v>
      </c>
      <c r="C1904" s="145">
        <v>12.4564</v>
      </c>
      <c r="D1904" s="145">
        <v>2.0400000000000001E-2</v>
      </c>
      <c r="E1904" s="145">
        <v>0</v>
      </c>
      <c r="F1904" s="145">
        <v>0.18429999999999999</v>
      </c>
      <c r="G1904" s="146">
        <f t="shared" si="29"/>
        <v>12.661100000000001</v>
      </c>
    </row>
    <row r="1905" spans="1:7" x14ac:dyDescent="0.25">
      <c r="A1905" s="143">
        <v>44641</v>
      </c>
      <c r="B1905" s="144">
        <v>5</v>
      </c>
      <c r="C1905" s="145">
        <v>3.3206000000000002</v>
      </c>
      <c r="D1905" s="145">
        <v>0</v>
      </c>
      <c r="E1905" s="145">
        <v>0</v>
      </c>
      <c r="F1905" s="145">
        <v>0.20480000000000001</v>
      </c>
      <c r="G1905" s="146">
        <f t="shared" si="29"/>
        <v>3.5254000000000003</v>
      </c>
    </row>
    <row r="1906" spans="1:7" x14ac:dyDescent="0.25">
      <c r="A1906" s="143">
        <v>44641</v>
      </c>
      <c r="B1906" s="144">
        <v>6</v>
      </c>
      <c r="C1906" s="145">
        <v>1.1346000000000001</v>
      </c>
      <c r="D1906" s="145">
        <v>0</v>
      </c>
      <c r="E1906" s="145">
        <v>0</v>
      </c>
      <c r="F1906" s="145">
        <v>0.18429999999999999</v>
      </c>
      <c r="G1906" s="146">
        <f t="shared" si="29"/>
        <v>1.3189</v>
      </c>
    </row>
    <row r="1907" spans="1:7" x14ac:dyDescent="0.25">
      <c r="A1907" s="143">
        <v>44641</v>
      </c>
      <c r="B1907" s="144">
        <v>7</v>
      </c>
      <c r="C1907" s="145">
        <v>1.0476000000000001</v>
      </c>
      <c r="D1907" s="145">
        <v>0</v>
      </c>
      <c r="E1907" s="145">
        <v>0</v>
      </c>
      <c r="F1907" s="145">
        <v>0.18429999999999999</v>
      </c>
      <c r="G1907" s="146">
        <f t="shared" si="29"/>
        <v>1.2319</v>
      </c>
    </row>
    <row r="1908" spans="1:7" x14ac:dyDescent="0.25">
      <c r="A1908" s="143">
        <v>44641</v>
      </c>
      <c r="B1908" s="144">
        <v>8</v>
      </c>
      <c r="C1908" s="145">
        <v>3.5384000000000002</v>
      </c>
      <c r="D1908" s="145">
        <v>0</v>
      </c>
      <c r="E1908" s="145">
        <v>0.21079999999999999</v>
      </c>
      <c r="F1908" s="145">
        <v>50.096800000000002</v>
      </c>
      <c r="G1908" s="146">
        <f t="shared" si="29"/>
        <v>53.846000000000004</v>
      </c>
    </row>
    <row r="1909" spans="1:7" x14ac:dyDescent="0.25">
      <c r="A1909" s="143">
        <v>44641</v>
      </c>
      <c r="B1909" s="144">
        <v>9</v>
      </c>
      <c r="C1909" s="145">
        <v>563.23170000000005</v>
      </c>
      <c r="D1909" s="145">
        <v>6.7557</v>
      </c>
      <c r="E1909" s="145">
        <v>33.272300000000001</v>
      </c>
      <c r="F1909" s="145">
        <v>1165.375</v>
      </c>
      <c r="G1909" s="146">
        <f t="shared" si="29"/>
        <v>1768.6347000000001</v>
      </c>
    </row>
    <row r="1910" spans="1:7" x14ac:dyDescent="0.25">
      <c r="A1910" s="143">
        <v>44641</v>
      </c>
      <c r="B1910" s="144">
        <v>10</v>
      </c>
      <c r="C1910" s="145">
        <v>5867.7667000000001</v>
      </c>
      <c r="D1910" s="145">
        <v>40.741399999999999</v>
      </c>
      <c r="E1910" s="145">
        <v>397.3947</v>
      </c>
      <c r="F1910" s="145">
        <v>5033.0160999999998</v>
      </c>
      <c r="G1910" s="146">
        <f t="shared" si="29"/>
        <v>11338.918900000001</v>
      </c>
    </row>
    <row r="1911" spans="1:7" x14ac:dyDescent="0.25">
      <c r="A1911" s="143">
        <v>44641</v>
      </c>
      <c r="B1911" s="144">
        <v>11</v>
      </c>
      <c r="C1911" s="145">
        <v>16545.761200000001</v>
      </c>
      <c r="D1911" s="145">
        <v>99.397899999999893</v>
      </c>
      <c r="E1911" s="145">
        <v>1066.4585</v>
      </c>
      <c r="F1911" s="145">
        <v>11752.1199</v>
      </c>
      <c r="G1911" s="146">
        <f t="shared" si="29"/>
        <v>29463.737500000003</v>
      </c>
    </row>
    <row r="1912" spans="1:7" x14ac:dyDescent="0.25">
      <c r="A1912" s="143">
        <v>44641</v>
      </c>
      <c r="B1912" s="144">
        <v>12</v>
      </c>
      <c r="C1912" s="145">
        <v>27447.947800000002</v>
      </c>
      <c r="D1912" s="145">
        <v>161.4469</v>
      </c>
      <c r="E1912" s="145">
        <v>1561.2537</v>
      </c>
      <c r="F1912" s="145">
        <v>14505.9126</v>
      </c>
      <c r="G1912" s="146">
        <f t="shared" si="29"/>
        <v>43676.561000000002</v>
      </c>
    </row>
    <row r="1913" spans="1:7" x14ac:dyDescent="0.25">
      <c r="A1913" s="143">
        <v>44641</v>
      </c>
      <c r="B1913" s="144">
        <v>13</v>
      </c>
      <c r="C1913" s="145">
        <v>32978.936300000001</v>
      </c>
      <c r="D1913" s="145">
        <v>196.23439999999999</v>
      </c>
      <c r="E1913" s="145">
        <v>1779.5636</v>
      </c>
      <c r="F1913" s="145">
        <v>14495.5828</v>
      </c>
      <c r="G1913" s="146">
        <f t="shared" si="29"/>
        <v>49450.3171</v>
      </c>
    </row>
    <row r="1914" spans="1:7" x14ac:dyDescent="0.25">
      <c r="A1914" s="143">
        <v>44641</v>
      </c>
      <c r="B1914" s="144">
        <v>14</v>
      </c>
      <c r="C1914" s="145">
        <v>34573.903299999998</v>
      </c>
      <c r="D1914" s="145">
        <v>198.98419999999999</v>
      </c>
      <c r="E1914" s="145">
        <v>1757.6143</v>
      </c>
      <c r="F1914" s="145">
        <v>14436.2961</v>
      </c>
      <c r="G1914" s="146">
        <f t="shared" si="29"/>
        <v>50966.797899999998</v>
      </c>
    </row>
    <row r="1915" spans="1:7" x14ac:dyDescent="0.25">
      <c r="A1915" s="143">
        <v>44641</v>
      </c>
      <c r="B1915" s="144">
        <v>15</v>
      </c>
      <c r="C1915" s="145">
        <v>32712.565699999999</v>
      </c>
      <c r="D1915" s="145">
        <v>190.28569999999999</v>
      </c>
      <c r="E1915" s="145">
        <v>1633.5832</v>
      </c>
      <c r="F1915" s="145">
        <v>14295.227199999999</v>
      </c>
      <c r="G1915" s="146">
        <f t="shared" si="29"/>
        <v>48831.661800000002</v>
      </c>
    </row>
    <row r="1916" spans="1:7" x14ac:dyDescent="0.25">
      <c r="A1916" s="143">
        <v>44641</v>
      </c>
      <c r="B1916" s="144">
        <v>16</v>
      </c>
      <c r="C1916" s="145">
        <v>26600.127100000002</v>
      </c>
      <c r="D1916" s="145">
        <v>154.88909999999899</v>
      </c>
      <c r="E1916" s="145">
        <v>1473.1763000000001</v>
      </c>
      <c r="F1916" s="145">
        <v>13977.5828</v>
      </c>
      <c r="G1916" s="146">
        <f t="shared" si="29"/>
        <v>42205.775300000001</v>
      </c>
    </row>
    <row r="1917" spans="1:7" x14ac:dyDescent="0.25">
      <c r="A1917" s="143">
        <v>44641</v>
      </c>
      <c r="B1917" s="144">
        <v>17</v>
      </c>
      <c r="C1917" s="145">
        <v>22021.500199999999</v>
      </c>
      <c r="D1917" s="145">
        <v>122.6245</v>
      </c>
      <c r="E1917" s="145">
        <v>1278.1211000000001</v>
      </c>
      <c r="F1917" s="145">
        <v>12427.369199999999</v>
      </c>
      <c r="G1917" s="146">
        <f t="shared" si="29"/>
        <v>35849.614999999998</v>
      </c>
    </row>
    <row r="1918" spans="1:7" x14ac:dyDescent="0.25">
      <c r="A1918" s="143">
        <v>44641</v>
      </c>
      <c r="B1918" s="144">
        <v>18</v>
      </c>
      <c r="C1918" s="145">
        <v>14261.165199999999</v>
      </c>
      <c r="D1918" s="145">
        <v>89.9876</v>
      </c>
      <c r="E1918" s="145">
        <v>958.10500000000002</v>
      </c>
      <c r="F1918" s="145">
        <v>11402.846600000001</v>
      </c>
      <c r="G1918" s="146">
        <f t="shared" si="29"/>
        <v>26712.1044</v>
      </c>
    </row>
    <row r="1919" spans="1:7" x14ac:dyDescent="0.25">
      <c r="A1919" s="143">
        <v>44641</v>
      </c>
      <c r="B1919" s="144">
        <v>19</v>
      </c>
      <c r="C1919" s="145">
        <v>4612.5649999999996</v>
      </c>
      <c r="D1919" s="145">
        <v>29.750799999999899</v>
      </c>
      <c r="E1919" s="145">
        <v>454.07589999999999</v>
      </c>
      <c r="F1919" s="145">
        <v>7682.4709000000003</v>
      </c>
      <c r="G1919" s="146">
        <f t="shared" si="29"/>
        <v>12778.8626</v>
      </c>
    </row>
    <row r="1920" spans="1:7" x14ac:dyDescent="0.25">
      <c r="A1920" s="143">
        <v>44641</v>
      </c>
      <c r="B1920" s="144">
        <v>20</v>
      </c>
      <c r="C1920" s="145">
        <v>667.04020000000003</v>
      </c>
      <c r="D1920" s="145">
        <v>3.7810999999999999</v>
      </c>
      <c r="E1920" s="145">
        <v>80.493399999999994</v>
      </c>
      <c r="F1920" s="145">
        <v>1901.9992999999999</v>
      </c>
      <c r="G1920" s="146">
        <f t="shared" si="29"/>
        <v>2653.3139999999999</v>
      </c>
    </row>
    <row r="1921" spans="1:7" x14ac:dyDescent="0.25">
      <c r="A1921" s="143">
        <v>44641</v>
      </c>
      <c r="B1921" s="144">
        <v>21</v>
      </c>
      <c r="C1921" s="145">
        <v>166.76669999999999</v>
      </c>
      <c r="D1921" s="145">
        <v>0</v>
      </c>
      <c r="E1921" s="145">
        <v>0</v>
      </c>
      <c r="F1921" s="145">
        <v>0.22520000000000001</v>
      </c>
      <c r="G1921" s="146">
        <f t="shared" si="29"/>
        <v>166.99189999999999</v>
      </c>
    </row>
    <row r="1922" spans="1:7" x14ac:dyDescent="0.25">
      <c r="A1922" s="143">
        <v>44641</v>
      </c>
      <c r="B1922" s="144">
        <v>22</v>
      </c>
      <c r="C1922" s="145">
        <v>166.9837</v>
      </c>
      <c r="D1922" s="145">
        <v>2.0400000000000001E-2</v>
      </c>
      <c r="E1922" s="145">
        <v>2.0400000000000001E-2</v>
      </c>
      <c r="F1922" s="145">
        <v>0.18429999999999999</v>
      </c>
      <c r="G1922" s="146">
        <f t="shared" si="29"/>
        <v>167.2088</v>
      </c>
    </row>
    <row r="1923" spans="1:7" x14ac:dyDescent="0.25">
      <c r="A1923" s="143">
        <v>44641</v>
      </c>
      <c r="B1923" s="144">
        <v>23</v>
      </c>
      <c r="C1923" s="145">
        <v>165.27369999999999</v>
      </c>
      <c r="D1923" s="145">
        <v>0</v>
      </c>
      <c r="E1923" s="145">
        <v>0</v>
      </c>
      <c r="F1923" s="145">
        <v>0.20480000000000001</v>
      </c>
      <c r="G1923" s="146">
        <f t="shared" si="29"/>
        <v>165.4785</v>
      </c>
    </row>
    <row r="1924" spans="1:7" x14ac:dyDescent="0.25">
      <c r="A1924" s="143">
        <v>44641</v>
      </c>
      <c r="B1924" s="144">
        <v>24</v>
      </c>
      <c r="C1924" s="145">
        <v>167.6097</v>
      </c>
      <c r="D1924" s="145">
        <v>0</v>
      </c>
      <c r="E1924" s="145">
        <v>0</v>
      </c>
      <c r="F1924" s="145">
        <v>2.4299999999999999E-2</v>
      </c>
      <c r="G1924" s="146">
        <f t="shared" si="29"/>
        <v>167.63400000000001</v>
      </c>
    </row>
    <row r="1925" spans="1:7" x14ac:dyDescent="0.25">
      <c r="A1925" s="143">
        <v>44642</v>
      </c>
      <c r="B1925" s="144">
        <v>1</v>
      </c>
      <c r="C1925" s="145">
        <v>167.27520000000001</v>
      </c>
      <c r="D1925" s="145">
        <v>2.0400000000000001E-2</v>
      </c>
      <c r="E1925" s="145">
        <v>0</v>
      </c>
      <c r="F1925" s="145">
        <v>0.18429999999999999</v>
      </c>
      <c r="G1925" s="146">
        <f t="shared" si="29"/>
        <v>167.47990000000001</v>
      </c>
    </row>
    <row r="1926" spans="1:7" x14ac:dyDescent="0.25">
      <c r="A1926" s="143">
        <v>44642</v>
      </c>
      <c r="B1926" s="144">
        <v>2</v>
      </c>
      <c r="C1926" s="145">
        <v>166.7312</v>
      </c>
      <c r="D1926" s="145">
        <v>0</v>
      </c>
      <c r="E1926" s="145">
        <v>2.0400000000000001E-2</v>
      </c>
      <c r="F1926" s="145">
        <v>0.18429999999999999</v>
      </c>
      <c r="G1926" s="146">
        <f t="shared" ref="G1926:G1989" si="30">+SUM(C1926:F1926)</f>
        <v>166.9359</v>
      </c>
    </row>
    <row r="1927" spans="1:7" x14ac:dyDescent="0.25">
      <c r="A1927" s="143">
        <v>44642</v>
      </c>
      <c r="B1927" s="144">
        <v>3</v>
      </c>
      <c r="C1927" s="145">
        <v>165.51519999999999</v>
      </c>
      <c r="D1927" s="145">
        <v>0</v>
      </c>
      <c r="E1927" s="145">
        <v>0</v>
      </c>
      <c r="F1927" s="145">
        <v>0.20480000000000001</v>
      </c>
      <c r="G1927" s="146">
        <f t="shared" si="30"/>
        <v>165.72</v>
      </c>
    </row>
    <row r="1928" spans="1:7" x14ac:dyDescent="0.25">
      <c r="A1928" s="143">
        <v>44642</v>
      </c>
      <c r="B1928" s="144">
        <v>4</v>
      </c>
      <c r="C1928" s="145">
        <v>3.2708999999999899</v>
      </c>
      <c r="D1928" s="145">
        <v>2.0400000000000001E-2</v>
      </c>
      <c r="E1928" s="145">
        <v>0</v>
      </c>
      <c r="F1928" s="145">
        <v>0.18429999999999999</v>
      </c>
      <c r="G1928" s="146">
        <f t="shared" si="30"/>
        <v>3.4755999999999898</v>
      </c>
    </row>
    <row r="1929" spans="1:7" x14ac:dyDescent="0.25">
      <c r="A1929" s="143">
        <v>44642</v>
      </c>
      <c r="B1929" s="144">
        <v>5</v>
      </c>
      <c r="C1929" s="145">
        <v>3.21389999999999</v>
      </c>
      <c r="D1929" s="145">
        <v>0</v>
      </c>
      <c r="E1929" s="145">
        <v>0</v>
      </c>
      <c r="F1929" s="145">
        <v>0.18429999999999999</v>
      </c>
      <c r="G1929" s="146">
        <f t="shared" si="30"/>
        <v>3.3981999999999899</v>
      </c>
    </row>
    <row r="1930" spans="1:7" x14ac:dyDescent="0.25">
      <c r="A1930" s="143">
        <v>44642</v>
      </c>
      <c r="B1930" s="144">
        <v>6</v>
      </c>
      <c r="C1930" s="145">
        <v>4.9969000000000001</v>
      </c>
      <c r="D1930" s="145">
        <v>0</v>
      </c>
      <c r="E1930" s="145">
        <v>0</v>
      </c>
      <c r="F1930" s="145">
        <v>0.18429999999999999</v>
      </c>
      <c r="G1930" s="146">
        <f t="shared" si="30"/>
        <v>5.1812000000000005</v>
      </c>
    </row>
    <row r="1931" spans="1:7" x14ac:dyDescent="0.25">
      <c r="A1931" s="143">
        <v>44642</v>
      </c>
      <c r="B1931" s="144">
        <v>7</v>
      </c>
      <c r="C1931" s="145">
        <v>3.2303999999999999</v>
      </c>
      <c r="D1931" s="145">
        <v>0</v>
      </c>
      <c r="E1931" s="145">
        <v>6.0000000000000001E-3</v>
      </c>
      <c r="F1931" s="145">
        <v>0.20480000000000001</v>
      </c>
      <c r="G1931" s="146">
        <f t="shared" si="30"/>
        <v>3.4411999999999998</v>
      </c>
    </row>
    <row r="1932" spans="1:7" x14ac:dyDescent="0.25">
      <c r="A1932" s="143">
        <v>44642</v>
      </c>
      <c r="B1932" s="144">
        <v>8</v>
      </c>
      <c r="C1932" s="145">
        <v>7.6657999999999999</v>
      </c>
      <c r="D1932" s="145">
        <v>0</v>
      </c>
      <c r="E1932" s="145">
        <v>8.8983000000000008</v>
      </c>
      <c r="F1932" s="145">
        <v>537.88930000000005</v>
      </c>
      <c r="G1932" s="146">
        <f t="shared" si="30"/>
        <v>554.4534000000001</v>
      </c>
    </row>
    <row r="1933" spans="1:7" x14ac:dyDescent="0.25">
      <c r="A1933" s="143">
        <v>44642</v>
      </c>
      <c r="B1933" s="144">
        <v>9</v>
      </c>
      <c r="C1933" s="145">
        <v>1279.2458999999999</v>
      </c>
      <c r="D1933" s="145">
        <v>8.9471000000000007</v>
      </c>
      <c r="E1933" s="145">
        <v>234.66</v>
      </c>
      <c r="F1933" s="145">
        <v>6577.7384000000002</v>
      </c>
      <c r="G1933" s="146">
        <f t="shared" si="30"/>
        <v>8100.5914000000002</v>
      </c>
    </row>
    <row r="1934" spans="1:7" x14ac:dyDescent="0.25">
      <c r="A1934" s="143">
        <v>44642</v>
      </c>
      <c r="B1934" s="144">
        <v>10</v>
      </c>
      <c r="C1934" s="145">
        <v>8829.51</v>
      </c>
      <c r="D1934" s="145">
        <v>50.418500000000002</v>
      </c>
      <c r="E1934" s="145">
        <v>710.19970000000001</v>
      </c>
      <c r="F1934" s="145">
        <v>12017.3316</v>
      </c>
      <c r="G1934" s="146">
        <f t="shared" si="30"/>
        <v>21607.459799999997</v>
      </c>
    </row>
    <row r="1935" spans="1:7" x14ac:dyDescent="0.25">
      <c r="A1935" s="143">
        <v>44642</v>
      </c>
      <c r="B1935" s="144">
        <v>11</v>
      </c>
      <c r="C1935" s="145">
        <v>19407.791499999999</v>
      </c>
      <c r="D1935" s="145">
        <v>113.3914</v>
      </c>
      <c r="E1935" s="145">
        <v>1184.4195999999999</v>
      </c>
      <c r="F1935" s="145">
        <v>14469.614799999999</v>
      </c>
      <c r="G1935" s="146">
        <f t="shared" si="30"/>
        <v>35175.217300000004</v>
      </c>
    </row>
    <row r="1936" spans="1:7" x14ac:dyDescent="0.25">
      <c r="A1936" s="143">
        <v>44642</v>
      </c>
      <c r="B1936" s="144">
        <v>12</v>
      </c>
      <c r="C1936" s="145">
        <v>30177.573799999998</v>
      </c>
      <c r="D1936" s="145">
        <v>175.7098</v>
      </c>
      <c r="E1936" s="145">
        <v>1643.8429000000001</v>
      </c>
      <c r="F1936" s="145">
        <v>15247.0861</v>
      </c>
      <c r="G1936" s="146">
        <f t="shared" si="30"/>
        <v>47244.212599999999</v>
      </c>
    </row>
    <row r="1937" spans="1:7" x14ac:dyDescent="0.25">
      <c r="A1937" s="143">
        <v>44642</v>
      </c>
      <c r="B1937" s="144">
        <v>13</v>
      </c>
      <c r="C1937" s="145">
        <v>36577.967199999999</v>
      </c>
      <c r="D1937" s="145">
        <v>218.11779999999999</v>
      </c>
      <c r="E1937" s="145">
        <v>1981.7789</v>
      </c>
      <c r="F1937" s="145">
        <v>15817.5892</v>
      </c>
      <c r="G1937" s="146">
        <f t="shared" si="30"/>
        <v>54595.453099999999</v>
      </c>
    </row>
    <row r="1938" spans="1:7" x14ac:dyDescent="0.25">
      <c r="A1938" s="143">
        <v>44642</v>
      </c>
      <c r="B1938" s="144">
        <v>14</v>
      </c>
      <c r="C1938" s="145">
        <v>41084.435899999997</v>
      </c>
      <c r="D1938" s="145">
        <v>249.17660000000001</v>
      </c>
      <c r="E1938" s="145">
        <v>2026.5495000000001</v>
      </c>
      <c r="F1938" s="145">
        <v>15817.7392</v>
      </c>
      <c r="G1938" s="146">
        <f t="shared" si="30"/>
        <v>59177.901199999993</v>
      </c>
    </row>
    <row r="1939" spans="1:7" x14ac:dyDescent="0.25">
      <c r="A1939" s="143">
        <v>44642</v>
      </c>
      <c r="B1939" s="144">
        <v>15</v>
      </c>
      <c r="C1939" s="145">
        <v>41074.616999999998</v>
      </c>
      <c r="D1939" s="145">
        <v>241.88229999999999</v>
      </c>
      <c r="E1939" s="145">
        <v>2047.7938999999999</v>
      </c>
      <c r="F1939" s="145">
        <v>15569.436</v>
      </c>
      <c r="G1939" s="146">
        <f t="shared" si="30"/>
        <v>58933.729199999994</v>
      </c>
    </row>
    <row r="1940" spans="1:7" x14ac:dyDescent="0.25">
      <c r="A1940" s="143">
        <v>44642</v>
      </c>
      <c r="B1940" s="144">
        <v>16</v>
      </c>
      <c r="C1940" s="145">
        <v>37101.829899999997</v>
      </c>
      <c r="D1940" s="145">
        <v>222.26300000000001</v>
      </c>
      <c r="E1940" s="145">
        <v>1903.0062</v>
      </c>
      <c r="F1940" s="145">
        <v>15171.534599999901</v>
      </c>
      <c r="G1940" s="146">
        <f t="shared" si="30"/>
        <v>54398.633699999904</v>
      </c>
    </row>
    <row r="1941" spans="1:7" x14ac:dyDescent="0.25">
      <c r="A1941" s="143">
        <v>44642</v>
      </c>
      <c r="B1941" s="144">
        <v>17</v>
      </c>
      <c r="C1941" s="145">
        <v>29216.855899999999</v>
      </c>
      <c r="D1941" s="145">
        <v>171.15270000000001</v>
      </c>
      <c r="E1941" s="145">
        <v>1611.6692</v>
      </c>
      <c r="F1941" s="145">
        <v>14714.383599999999</v>
      </c>
      <c r="G1941" s="146">
        <f t="shared" si="30"/>
        <v>45714.061399999999</v>
      </c>
    </row>
    <row r="1942" spans="1:7" x14ac:dyDescent="0.25">
      <c r="A1942" s="143">
        <v>44642</v>
      </c>
      <c r="B1942" s="144">
        <v>18</v>
      </c>
      <c r="C1942" s="145">
        <v>17865.386699999999</v>
      </c>
      <c r="D1942" s="145">
        <v>109.26649999999999</v>
      </c>
      <c r="E1942" s="145">
        <v>1161.7538999999999</v>
      </c>
      <c r="F1942" s="145">
        <v>12611.486499999901</v>
      </c>
      <c r="G1942" s="146">
        <f t="shared" si="30"/>
        <v>31747.893599999901</v>
      </c>
    </row>
    <row r="1943" spans="1:7" x14ac:dyDescent="0.25">
      <c r="A1943" s="143">
        <v>44642</v>
      </c>
      <c r="B1943" s="144">
        <v>19</v>
      </c>
      <c r="C1943" s="145">
        <v>7130.5770000000002</v>
      </c>
      <c r="D1943" s="145">
        <v>43.166899999999998</v>
      </c>
      <c r="E1943" s="145">
        <v>600.73889999999994</v>
      </c>
      <c r="F1943" s="145">
        <v>9309.4487000000008</v>
      </c>
      <c r="G1943" s="146">
        <f t="shared" si="30"/>
        <v>17083.931500000002</v>
      </c>
    </row>
    <row r="1944" spans="1:7" x14ac:dyDescent="0.25">
      <c r="A1944" s="143">
        <v>44642</v>
      </c>
      <c r="B1944" s="144">
        <v>20</v>
      </c>
      <c r="C1944" s="145">
        <v>875.97860000000003</v>
      </c>
      <c r="D1944" s="145">
        <v>4.9740000000000002</v>
      </c>
      <c r="E1944" s="145">
        <v>87.928100000000001</v>
      </c>
      <c r="F1944" s="145">
        <v>2674.6963000000001</v>
      </c>
      <c r="G1944" s="146">
        <f t="shared" si="30"/>
        <v>3643.5770000000002</v>
      </c>
    </row>
    <row r="1945" spans="1:7" x14ac:dyDescent="0.25">
      <c r="A1945" s="143">
        <v>44642</v>
      </c>
      <c r="B1945" s="144">
        <v>21</v>
      </c>
      <c r="C1945" s="145">
        <v>185.79089999999999</v>
      </c>
      <c r="D1945" s="145">
        <v>0.32</v>
      </c>
      <c r="E1945" s="145">
        <v>0.34039999999999998</v>
      </c>
      <c r="F1945" s="145">
        <v>0.32740000000000002</v>
      </c>
      <c r="G1945" s="146">
        <f t="shared" si="30"/>
        <v>186.77869999999999</v>
      </c>
    </row>
    <row r="1946" spans="1:7" x14ac:dyDescent="0.25">
      <c r="A1946" s="143">
        <v>44642</v>
      </c>
      <c r="B1946" s="144">
        <v>22</v>
      </c>
      <c r="C1946" s="145">
        <v>185.27590000000001</v>
      </c>
      <c r="D1946" s="145">
        <v>0.32</v>
      </c>
      <c r="E1946" s="145">
        <v>0.38140000000000002</v>
      </c>
      <c r="F1946" s="145">
        <v>0.22520000000000001</v>
      </c>
      <c r="G1946" s="146">
        <f t="shared" si="30"/>
        <v>186.20250000000001</v>
      </c>
    </row>
    <row r="1947" spans="1:7" x14ac:dyDescent="0.25">
      <c r="A1947" s="143">
        <v>44642</v>
      </c>
      <c r="B1947" s="144">
        <v>23</v>
      </c>
      <c r="C1947" s="145">
        <v>185.5669</v>
      </c>
      <c r="D1947" s="145">
        <v>0.46839999999999998</v>
      </c>
      <c r="E1947" s="145">
        <v>0.4889</v>
      </c>
      <c r="F1947" s="145">
        <v>0.18429999999999999</v>
      </c>
      <c r="G1947" s="146">
        <f t="shared" si="30"/>
        <v>186.70850000000002</v>
      </c>
    </row>
    <row r="1948" spans="1:7" x14ac:dyDescent="0.25">
      <c r="A1948" s="143">
        <v>44642</v>
      </c>
      <c r="B1948" s="144">
        <v>24</v>
      </c>
      <c r="C1948" s="145">
        <v>188.3159</v>
      </c>
      <c r="D1948" s="145">
        <v>0.64</v>
      </c>
      <c r="E1948" s="145">
        <v>0.68089999999999995</v>
      </c>
      <c r="F1948" s="145">
        <v>0.18429999999999999</v>
      </c>
      <c r="G1948" s="146">
        <f t="shared" si="30"/>
        <v>189.8211</v>
      </c>
    </row>
    <row r="1949" spans="1:7" x14ac:dyDescent="0.25">
      <c r="A1949" s="143">
        <v>44643</v>
      </c>
      <c r="B1949" s="144">
        <v>1</v>
      </c>
      <c r="C1949" s="145">
        <v>30.780799999999999</v>
      </c>
      <c r="D1949" s="145">
        <v>0.51200000000000001</v>
      </c>
      <c r="E1949" s="145">
        <v>0.53239999999999998</v>
      </c>
      <c r="F1949" s="145">
        <v>0.18429999999999999</v>
      </c>
      <c r="G1949" s="146">
        <f t="shared" si="30"/>
        <v>32.009499999999996</v>
      </c>
    </row>
    <row r="1950" spans="1:7" x14ac:dyDescent="0.25">
      <c r="A1950" s="143">
        <v>44643</v>
      </c>
      <c r="B1950" s="144">
        <v>2</v>
      </c>
      <c r="C1950" s="145">
        <v>31.7638</v>
      </c>
      <c r="D1950" s="145">
        <v>0.57599999999999996</v>
      </c>
      <c r="E1950" s="145">
        <v>0.59639999999999904</v>
      </c>
      <c r="F1950" s="145">
        <v>0.18429999999999999</v>
      </c>
      <c r="G1950" s="146">
        <f t="shared" si="30"/>
        <v>33.120499999999993</v>
      </c>
    </row>
    <row r="1951" spans="1:7" x14ac:dyDescent="0.25">
      <c r="A1951" s="143">
        <v>44643</v>
      </c>
      <c r="B1951" s="144">
        <v>3</v>
      </c>
      <c r="C1951" s="145">
        <v>32.239800000000002</v>
      </c>
      <c r="D1951" s="145">
        <v>0.83199999999999996</v>
      </c>
      <c r="E1951" s="145">
        <v>0.83199999999999996</v>
      </c>
      <c r="F1951" s="145">
        <v>0.20480000000000001</v>
      </c>
      <c r="G1951" s="146">
        <f t="shared" si="30"/>
        <v>34.108600000000003</v>
      </c>
    </row>
    <row r="1952" spans="1:7" x14ac:dyDescent="0.25">
      <c r="A1952" s="143">
        <v>44643</v>
      </c>
      <c r="B1952" s="144">
        <v>4</v>
      </c>
      <c r="C1952" s="145">
        <v>9.3480000000000008</v>
      </c>
      <c r="D1952" s="145">
        <v>0.59639999999999904</v>
      </c>
      <c r="E1952" s="145">
        <v>0.57599999999999996</v>
      </c>
      <c r="F1952" s="145">
        <v>0.39789999999999998</v>
      </c>
      <c r="G1952" s="146">
        <f t="shared" si="30"/>
        <v>10.9183</v>
      </c>
    </row>
    <row r="1953" spans="1:7" x14ac:dyDescent="0.25">
      <c r="A1953" s="143">
        <v>44643</v>
      </c>
      <c r="B1953" s="144">
        <v>5</v>
      </c>
      <c r="C1953" s="145">
        <v>12.032999999999999</v>
      </c>
      <c r="D1953" s="145">
        <v>0.32</v>
      </c>
      <c r="E1953" s="145">
        <v>0.32</v>
      </c>
      <c r="F1953" s="145">
        <v>0.38090000000000002</v>
      </c>
      <c r="G1953" s="146">
        <f t="shared" si="30"/>
        <v>13.053900000000001</v>
      </c>
    </row>
    <row r="1954" spans="1:7" x14ac:dyDescent="0.25">
      <c r="A1954" s="143">
        <v>44643</v>
      </c>
      <c r="B1954" s="144">
        <v>6</v>
      </c>
      <c r="C1954" s="145">
        <v>7.891</v>
      </c>
      <c r="D1954" s="145">
        <v>0.44800000000000001</v>
      </c>
      <c r="E1954" s="145">
        <v>0.44800000000000001</v>
      </c>
      <c r="F1954" s="145">
        <v>0.38090000000000002</v>
      </c>
      <c r="G1954" s="146">
        <f t="shared" si="30"/>
        <v>9.1679000000000013</v>
      </c>
    </row>
    <row r="1955" spans="1:7" x14ac:dyDescent="0.25">
      <c r="A1955" s="143">
        <v>44643</v>
      </c>
      <c r="B1955" s="144">
        <v>7</v>
      </c>
      <c r="C1955" s="145">
        <v>7.7080000000000002</v>
      </c>
      <c r="D1955" s="145">
        <v>0.32</v>
      </c>
      <c r="E1955" s="145">
        <v>0.32600000000000001</v>
      </c>
      <c r="F1955" s="145">
        <v>0.38090000000000002</v>
      </c>
      <c r="G1955" s="146">
        <f t="shared" si="30"/>
        <v>8.7349000000000014</v>
      </c>
    </row>
    <row r="1956" spans="1:7" x14ac:dyDescent="0.25">
      <c r="A1956" s="143">
        <v>44643</v>
      </c>
      <c r="B1956" s="144">
        <v>8</v>
      </c>
      <c r="C1956" s="145">
        <v>12.7044</v>
      </c>
      <c r="D1956" s="145">
        <v>0.128</v>
      </c>
      <c r="E1956" s="145">
        <v>2.6661999999999999</v>
      </c>
      <c r="F1956" s="145">
        <v>657.04319999999996</v>
      </c>
      <c r="G1956" s="146">
        <f t="shared" si="30"/>
        <v>672.54179999999997</v>
      </c>
    </row>
    <row r="1957" spans="1:7" x14ac:dyDescent="0.25">
      <c r="A1957" s="143">
        <v>44643</v>
      </c>
      <c r="B1957" s="144">
        <v>9</v>
      </c>
      <c r="C1957" s="145">
        <v>1770.5590999999999</v>
      </c>
      <c r="D1957" s="145">
        <v>11.394399999999999</v>
      </c>
      <c r="E1957" s="145">
        <v>229.72800000000001</v>
      </c>
      <c r="F1957" s="145">
        <v>6919.7058999999999</v>
      </c>
      <c r="G1957" s="146">
        <f t="shared" si="30"/>
        <v>8931.3873999999996</v>
      </c>
    </row>
    <row r="1958" spans="1:7" x14ac:dyDescent="0.25">
      <c r="A1958" s="143">
        <v>44643</v>
      </c>
      <c r="B1958" s="144">
        <v>10</v>
      </c>
      <c r="C1958" s="145">
        <v>10075.328799999999</v>
      </c>
      <c r="D1958" s="145">
        <v>56.58</v>
      </c>
      <c r="E1958" s="145">
        <v>718.01250000000005</v>
      </c>
      <c r="F1958" s="145">
        <v>12091.722599999999</v>
      </c>
      <c r="G1958" s="146">
        <f t="shared" si="30"/>
        <v>22941.643899999999</v>
      </c>
    </row>
    <row r="1959" spans="1:7" x14ac:dyDescent="0.25">
      <c r="A1959" s="143">
        <v>44643</v>
      </c>
      <c r="B1959" s="144">
        <v>11</v>
      </c>
      <c r="C1959" s="145">
        <v>21855.5373</v>
      </c>
      <c r="D1959" s="145">
        <v>124.18680000000001</v>
      </c>
      <c r="E1959" s="145">
        <v>1208.7900999999999</v>
      </c>
      <c r="F1959" s="145">
        <v>14420.4339</v>
      </c>
      <c r="G1959" s="146">
        <f t="shared" si="30"/>
        <v>37608.948099999994</v>
      </c>
    </row>
    <row r="1960" spans="1:7" x14ac:dyDescent="0.25">
      <c r="A1960" s="143">
        <v>44643</v>
      </c>
      <c r="B1960" s="144">
        <v>12</v>
      </c>
      <c r="C1960" s="145">
        <v>32106.0229</v>
      </c>
      <c r="D1960" s="145">
        <v>187.56479999999999</v>
      </c>
      <c r="E1960" s="145">
        <v>1697.6789000000001</v>
      </c>
      <c r="F1960" s="145">
        <v>15487.009599999999</v>
      </c>
      <c r="G1960" s="146">
        <f t="shared" si="30"/>
        <v>49478.2762</v>
      </c>
    </row>
    <row r="1961" spans="1:7" x14ac:dyDescent="0.25">
      <c r="A1961" s="143">
        <v>44643</v>
      </c>
      <c r="B1961" s="144">
        <v>13</v>
      </c>
      <c r="C1961" s="145">
        <v>38844.9879</v>
      </c>
      <c r="D1961" s="145">
        <v>225.41229999999999</v>
      </c>
      <c r="E1961" s="145">
        <v>1971.7532000000001</v>
      </c>
      <c r="F1961" s="145">
        <v>15882.2228</v>
      </c>
      <c r="G1961" s="146">
        <f t="shared" si="30"/>
        <v>56924.376199999999</v>
      </c>
    </row>
    <row r="1962" spans="1:7" x14ac:dyDescent="0.25">
      <c r="A1962" s="143">
        <v>44643</v>
      </c>
      <c r="B1962" s="144">
        <v>14</v>
      </c>
      <c r="C1962" s="145">
        <v>41645.801899999999</v>
      </c>
      <c r="D1962" s="145">
        <v>241.17769999999999</v>
      </c>
      <c r="E1962" s="145">
        <v>2081.9852999999998</v>
      </c>
      <c r="F1962" s="145">
        <v>15911.6196</v>
      </c>
      <c r="G1962" s="146">
        <f t="shared" si="30"/>
        <v>59880.584499999997</v>
      </c>
    </row>
    <row r="1963" spans="1:7" x14ac:dyDescent="0.25">
      <c r="A1963" s="143">
        <v>44643</v>
      </c>
      <c r="B1963" s="144">
        <v>15</v>
      </c>
      <c r="C1963" s="145">
        <v>41137.051899999999</v>
      </c>
      <c r="D1963" s="145">
        <v>237.8544</v>
      </c>
      <c r="E1963" s="145">
        <v>2030.3318999999999</v>
      </c>
      <c r="F1963" s="145">
        <v>15712.6414</v>
      </c>
      <c r="G1963" s="146">
        <f t="shared" si="30"/>
        <v>59117.879599999993</v>
      </c>
    </row>
    <row r="1964" spans="1:7" x14ac:dyDescent="0.25">
      <c r="A1964" s="143">
        <v>44643</v>
      </c>
      <c r="B1964" s="144">
        <v>16</v>
      </c>
      <c r="C1964" s="145">
        <v>36635.399700000002</v>
      </c>
      <c r="D1964" s="145">
        <v>206.32640000000001</v>
      </c>
      <c r="E1964" s="145">
        <v>1864.2388000000001</v>
      </c>
      <c r="F1964" s="145">
        <v>15316.494699999999</v>
      </c>
      <c r="G1964" s="146">
        <f t="shared" si="30"/>
        <v>54022.459600000002</v>
      </c>
    </row>
    <row r="1965" spans="1:7" x14ac:dyDescent="0.25">
      <c r="A1965" s="143">
        <v>44643</v>
      </c>
      <c r="B1965" s="144">
        <v>17</v>
      </c>
      <c r="C1965" s="145">
        <v>26862.7624</v>
      </c>
      <c r="D1965" s="145">
        <v>157.31890000000001</v>
      </c>
      <c r="E1965" s="145">
        <v>1521.9906000000001</v>
      </c>
      <c r="F1965" s="145">
        <v>14527.4853</v>
      </c>
      <c r="G1965" s="146">
        <f t="shared" si="30"/>
        <v>43069.557199999996</v>
      </c>
    </row>
    <row r="1966" spans="1:7" x14ac:dyDescent="0.25">
      <c r="A1966" s="143">
        <v>44643</v>
      </c>
      <c r="B1966" s="144">
        <v>18</v>
      </c>
      <c r="C1966" s="145">
        <v>13894.232099999999</v>
      </c>
      <c r="D1966" s="145">
        <v>93.156199999999998</v>
      </c>
      <c r="E1966" s="145">
        <v>1043.4616000000001</v>
      </c>
      <c r="F1966" s="145">
        <v>13066.6741</v>
      </c>
      <c r="G1966" s="146">
        <f t="shared" si="30"/>
        <v>28097.523999999998</v>
      </c>
    </row>
    <row r="1967" spans="1:7" x14ac:dyDescent="0.25">
      <c r="A1967" s="143">
        <v>44643</v>
      </c>
      <c r="B1967" s="144">
        <v>19</v>
      </c>
      <c r="C1967" s="145">
        <v>3584.3894</v>
      </c>
      <c r="D1967" s="145">
        <v>32.5</v>
      </c>
      <c r="E1967" s="145">
        <v>506.42779999999999</v>
      </c>
      <c r="F1967" s="145">
        <v>9342.6630000000005</v>
      </c>
      <c r="G1967" s="146">
        <f t="shared" si="30"/>
        <v>13465.980200000002</v>
      </c>
    </row>
    <row r="1968" spans="1:7" x14ac:dyDescent="0.25">
      <c r="A1968" s="143">
        <v>44643</v>
      </c>
      <c r="B1968" s="144">
        <v>20</v>
      </c>
      <c r="C1968" s="145">
        <v>660.87559999999996</v>
      </c>
      <c r="D1968" s="145">
        <v>5.4757999999999996</v>
      </c>
      <c r="E1968" s="145">
        <v>79.016800000000003</v>
      </c>
      <c r="F1968" s="145">
        <v>2567.9443999999999</v>
      </c>
      <c r="G1968" s="146">
        <f t="shared" si="30"/>
        <v>3313.3125999999997</v>
      </c>
    </row>
    <row r="1969" spans="1:7" x14ac:dyDescent="0.25">
      <c r="A1969" s="143">
        <v>44643</v>
      </c>
      <c r="B1969" s="144">
        <v>21</v>
      </c>
      <c r="C1969" s="145">
        <v>56.304899999999897</v>
      </c>
      <c r="D1969" s="145">
        <v>0.38400000000000001</v>
      </c>
      <c r="E1969" s="145">
        <v>0.40439999999999998</v>
      </c>
      <c r="F1969" s="145">
        <v>0.28659999999999902</v>
      </c>
      <c r="G1969" s="146">
        <f t="shared" si="30"/>
        <v>57.3798999999999</v>
      </c>
    </row>
    <row r="1970" spans="1:7" x14ac:dyDescent="0.25">
      <c r="A1970" s="143">
        <v>44643</v>
      </c>
      <c r="B1970" s="144">
        <v>22</v>
      </c>
      <c r="C1970" s="145">
        <v>57.292900000000003</v>
      </c>
      <c r="D1970" s="145">
        <v>0.64</v>
      </c>
      <c r="E1970" s="145">
        <v>0.66039999999999999</v>
      </c>
      <c r="F1970" s="145">
        <v>0.23780000000000001</v>
      </c>
      <c r="G1970" s="146">
        <f t="shared" si="30"/>
        <v>58.831100000000006</v>
      </c>
    </row>
    <row r="1971" spans="1:7" x14ac:dyDescent="0.25">
      <c r="A1971" s="143">
        <v>44643</v>
      </c>
      <c r="B1971" s="144">
        <v>23</v>
      </c>
      <c r="C1971" s="145">
        <v>56.2699</v>
      </c>
      <c r="D1971" s="145">
        <v>0.89600000000000002</v>
      </c>
      <c r="E1971" s="145">
        <v>0.89600000000000002</v>
      </c>
      <c r="F1971" s="145">
        <v>0.22520000000000001</v>
      </c>
      <c r="G1971" s="146">
        <f t="shared" si="30"/>
        <v>58.287100000000002</v>
      </c>
    </row>
    <row r="1972" spans="1:7" x14ac:dyDescent="0.25">
      <c r="A1972" s="143">
        <v>44643</v>
      </c>
      <c r="B1972" s="144">
        <v>24</v>
      </c>
      <c r="C1972" s="145">
        <v>58.7639</v>
      </c>
      <c r="D1972" s="145">
        <v>0.70399999999999996</v>
      </c>
      <c r="E1972" s="145">
        <v>0.72439999999999904</v>
      </c>
      <c r="F1972" s="145">
        <v>0.22520000000000001</v>
      </c>
      <c r="G1972" s="146">
        <f t="shared" si="30"/>
        <v>60.417499999999997</v>
      </c>
    </row>
    <row r="1973" spans="1:7" x14ac:dyDescent="0.25">
      <c r="A1973" s="143">
        <v>44644</v>
      </c>
      <c r="B1973" s="144">
        <v>1</v>
      </c>
      <c r="C1973" s="145">
        <v>45.847099999999998</v>
      </c>
      <c r="D1973" s="145">
        <v>0.88139999999999996</v>
      </c>
      <c r="E1973" s="145">
        <v>0.83199999999999996</v>
      </c>
      <c r="F1973" s="145">
        <v>0.22520000000000001</v>
      </c>
      <c r="G1973" s="146">
        <f t="shared" si="30"/>
        <v>47.785699999999999</v>
      </c>
    </row>
    <row r="1974" spans="1:7" x14ac:dyDescent="0.25">
      <c r="A1974" s="143">
        <v>44644</v>
      </c>
      <c r="B1974" s="144">
        <v>2</v>
      </c>
      <c r="C1974" s="145">
        <v>41.8996</v>
      </c>
      <c r="D1974" s="145">
        <v>0.64</v>
      </c>
      <c r="E1974" s="145">
        <v>0.64</v>
      </c>
      <c r="F1974" s="145">
        <v>0.22520000000000001</v>
      </c>
      <c r="G1974" s="146">
        <f t="shared" si="30"/>
        <v>43.404800000000002</v>
      </c>
    </row>
    <row r="1975" spans="1:7" x14ac:dyDescent="0.25">
      <c r="A1975" s="143">
        <v>44644</v>
      </c>
      <c r="B1975" s="144">
        <v>3</v>
      </c>
      <c r="C1975" s="145">
        <v>41.561599999999999</v>
      </c>
      <c r="D1975" s="145">
        <v>0</v>
      </c>
      <c r="E1975" s="145">
        <v>0</v>
      </c>
      <c r="F1975" s="145">
        <v>0.18429999999999999</v>
      </c>
      <c r="G1975" s="146">
        <f t="shared" si="30"/>
        <v>41.745899999999999</v>
      </c>
    </row>
    <row r="1976" spans="1:7" x14ac:dyDescent="0.25">
      <c r="A1976" s="143">
        <v>44644</v>
      </c>
      <c r="B1976" s="144">
        <v>4</v>
      </c>
      <c r="C1976" s="145">
        <v>1.6561999999999999</v>
      </c>
      <c r="D1976" s="145">
        <v>0.27639999999999998</v>
      </c>
      <c r="E1976" s="145">
        <v>0.25600000000000001</v>
      </c>
      <c r="F1976" s="145">
        <v>0.18429999999999999</v>
      </c>
      <c r="G1976" s="146">
        <f t="shared" si="30"/>
        <v>2.3729</v>
      </c>
    </row>
    <row r="1977" spans="1:7" x14ac:dyDescent="0.25">
      <c r="A1977" s="143">
        <v>44644</v>
      </c>
      <c r="B1977" s="144">
        <v>5</v>
      </c>
      <c r="C1977" s="145">
        <v>2.0901999999999998</v>
      </c>
      <c r="D1977" s="145">
        <v>0.42799999999999999</v>
      </c>
      <c r="E1977" s="145">
        <v>0.42799999999999999</v>
      </c>
      <c r="F1977" s="145">
        <v>0.20480000000000001</v>
      </c>
      <c r="G1977" s="146">
        <f t="shared" si="30"/>
        <v>3.1509999999999998</v>
      </c>
    </row>
    <row r="1978" spans="1:7" x14ac:dyDescent="0.25">
      <c r="A1978" s="143">
        <v>44644</v>
      </c>
      <c r="B1978" s="144">
        <v>6</v>
      </c>
      <c r="C1978" s="145">
        <v>2.7452000000000001</v>
      </c>
      <c r="D1978" s="145">
        <v>0.25600000000000001</v>
      </c>
      <c r="E1978" s="145">
        <v>0.25600000000000001</v>
      </c>
      <c r="F1978" s="145">
        <v>0.20480000000000001</v>
      </c>
      <c r="G1978" s="146">
        <f t="shared" si="30"/>
        <v>3.4620000000000002</v>
      </c>
    </row>
    <row r="1979" spans="1:7" x14ac:dyDescent="0.25">
      <c r="A1979" s="143">
        <v>44644</v>
      </c>
      <c r="B1979" s="144">
        <v>7</v>
      </c>
      <c r="C1979" s="145">
        <v>3.0661999999999998</v>
      </c>
      <c r="D1979" s="145">
        <v>0.44800000000000001</v>
      </c>
      <c r="E1979" s="145">
        <v>0.45400000000000001</v>
      </c>
      <c r="F1979" s="145">
        <v>0.2258</v>
      </c>
      <c r="G1979" s="146">
        <f t="shared" si="30"/>
        <v>4.194</v>
      </c>
    </row>
    <row r="1980" spans="1:7" x14ac:dyDescent="0.25">
      <c r="A1980" s="143">
        <v>44644</v>
      </c>
      <c r="B1980" s="144">
        <v>8</v>
      </c>
      <c r="C1980" s="145">
        <v>7.2740999999999998</v>
      </c>
      <c r="D1980" s="145">
        <v>0.51200000000000001</v>
      </c>
      <c r="E1980" s="145">
        <v>6.5570999999999904</v>
      </c>
      <c r="F1980" s="145">
        <v>445.24119999999999</v>
      </c>
      <c r="G1980" s="146">
        <f t="shared" si="30"/>
        <v>459.58439999999996</v>
      </c>
    </row>
    <row r="1981" spans="1:7" x14ac:dyDescent="0.25">
      <c r="A1981" s="143">
        <v>44644</v>
      </c>
      <c r="B1981" s="144">
        <v>9</v>
      </c>
      <c r="C1981" s="145">
        <v>1722.4417000000001</v>
      </c>
      <c r="D1981" s="145">
        <v>11.030799999999999</v>
      </c>
      <c r="E1981" s="145">
        <v>214.02160000000001</v>
      </c>
      <c r="F1981" s="145">
        <v>6156.9183000000003</v>
      </c>
      <c r="G1981" s="146">
        <f t="shared" si="30"/>
        <v>8104.4124000000002</v>
      </c>
    </row>
    <row r="1982" spans="1:7" x14ac:dyDescent="0.25">
      <c r="A1982" s="143">
        <v>44644</v>
      </c>
      <c r="B1982" s="144">
        <v>10</v>
      </c>
      <c r="C1982" s="145">
        <v>10328.609899999999</v>
      </c>
      <c r="D1982" s="145">
        <v>59.465699999999998</v>
      </c>
      <c r="E1982" s="145">
        <v>731.87279999999998</v>
      </c>
      <c r="F1982" s="145">
        <v>12132.067999999999</v>
      </c>
      <c r="G1982" s="146">
        <f t="shared" si="30"/>
        <v>23252.0164</v>
      </c>
    </row>
    <row r="1983" spans="1:7" x14ac:dyDescent="0.25">
      <c r="A1983" s="143">
        <v>44644</v>
      </c>
      <c r="B1983" s="144">
        <v>11</v>
      </c>
      <c r="C1983" s="145">
        <v>22285.118699999999</v>
      </c>
      <c r="D1983" s="145">
        <v>133.06870000000001</v>
      </c>
      <c r="E1983" s="145">
        <v>1238.9845</v>
      </c>
      <c r="F1983" s="145">
        <v>14983.4066</v>
      </c>
      <c r="G1983" s="146">
        <f t="shared" si="30"/>
        <v>38640.578499999996</v>
      </c>
    </row>
    <row r="1984" spans="1:7" x14ac:dyDescent="0.25">
      <c r="A1984" s="143">
        <v>44644</v>
      </c>
      <c r="B1984" s="144">
        <v>12</v>
      </c>
      <c r="C1984" s="145">
        <v>32527.9015</v>
      </c>
      <c r="D1984" s="145">
        <v>194.1301</v>
      </c>
      <c r="E1984" s="145">
        <v>1728.6206999999999</v>
      </c>
      <c r="F1984" s="145">
        <v>15954.118200000001</v>
      </c>
      <c r="G1984" s="146">
        <f t="shared" si="30"/>
        <v>50404.770499999999</v>
      </c>
    </row>
    <row r="1985" spans="1:7" x14ac:dyDescent="0.25">
      <c r="A1985" s="143">
        <v>44644</v>
      </c>
      <c r="B1985" s="144">
        <v>13</v>
      </c>
      <c r="C1985" s="145">
        <v>38852.683100000002</v>
      </c>
      <c r="D1985" s="145">
        <v>234.2218</v>
      </c>
      <c r="E1985" s="145">
        <v>2068.1442000000002</v>
      </c>
      <c r="F1985" s="145">
        <v>16423.790700000001</v>
      </c>
      <c r="G1985" s="146">
        <f t="shared" si="30"/>
        <v>57578.839800000002</v>
      </c>
    </row>
    <row r="1986" spans="1:7" x14ac:dyDescent="0.25">
      <c r="A1986" s="143">
        <v>44644</v>
      </c>
      <c r="B1986" s="144">
        <v>14</v>
      </c>
      <c r="C1986" s="145">
        <v>41423.097000000002</v>
      </c>
      <c r="D1986" s="145">
        <v>251.03569999999999</v>
      </c>
      <c r="E1986" s="145">
        <v>2086.9414999999999</v>
      </c>
      <c r="F1986" s="145">
        <v>16414.1188</v>
      </c>
      <c r="G1986" s="146">
        <f t="shared" si="30"/>
        <v>60175.192999999999</v>
      </c>
    </row>
    <row r="1987" spans="1:7" x14ac:dyDescent="0.25">
      <c r="A1987" s="143">
        <v>44644</v>
      </c>
      <c r="B1987" s="144">
        <v>15</v>
      </c>
      <c r="C1987" s="145">
        <v>41116.688300000002</v>
      </c>
      <c r="D1987" s="145">
        <v>247.44919999999999</v>
      </c>
      <c r="E1987" s="145">
        <v>2093.2451999999998</v>
      </c>
      <c r="F1987" s="145">
        <v>16171.1986</v>
      </c>
      <c r="G1987" s="146">
        <f t="shared" si="30"/>
        <v>59628.581300000005</v>
      </c>
    </row>
    <row r="1988" spans="1:7" x14ac:dyDescent="0.25">
      <c r="A1988" s="143">
        <v>44644</v>
      </c>
      <c r="B1988" s="144">
        <v>16</v>
      </c>
      <c r="C1988" s="145">
        <v>37259.845800000003</v>
      </c>
      <c r="D1988" s="145">
        <v>222.48500000000001</v>
      </c>
      <c r="E1988" s="145">
        <v>1938.7809999999999</v>
      </c>
      <c r="F1988" s="145">
        <v>15339.954</v>
      </c>
      <c r="G1988" s="146">
        <f t="shared" si="30"/>
        <v>54761.065800000004</v>
      </c>
    </row>
    <row r="1989" spans="1:7" x14ac:dyDescent="0.25">
      <c r="A1989" s="143">
        <v>44644</v>
      </c>
      <c r="B1989" s="144">
        <v>17</v>
      </c>
      <c r="C1989" s="145">
        <v>23857.607</v>
      </c>
      <c r="D1989" s="145">
        <v>150.6925</v>
      </c>
      <c r="E1989" s="145">
        <v>1378.5508</v>
      </c>
      <c r="F1989" s="145">
        <v>13754.7297</v>
      </c>
      <c r="G1989" s="146">
        <f t="shared" si="30"/>
        <v>39141.58</v>
      </c>
    </row>
    <row r="1990" spans="1:7" x14ac:dyDescent="0.25">
      <c r="A1990" s="143">
        <v>44644</v>
      </c>
      <c r="B1990" s="144">
        <v>18</v>
      </c>
      <c r="C1990" s="145">
        <v>11998.3274</v>
      </c>
      <c r="D1990" s="145">
        <v>86.601500000000001</v>
      </c>
      <c r="E1990" s="145">
        <v>783.10429999999997</v>
      </c>
      <c r="F1990" s="145">
        <v>9977.3559000000005</v>
      </c>
      <c r="G1990" s="146">
        <f t="shared" ref="G1990:G2053" si="31">+SUM(C1990:F1990)</f>
        <v>22845.3891</v>
      </c>
    </row>
    <row r="1991" spans="1:7" x14ac:dyDescent="0.25">
      <c r="A1991" s="143">
        <v>44644</v>
      </c>
      <c r="B1991" s="144">
        <v>19</v>
      </c>
      <c r="C1991" s="145">
        <v>2865.047</v>
      </c>
      <c r="D1991" s="145">
        <v>31.056699999999999</v>
      </c>
      <c r="E1991" s="145">
        <v>247.4898</v>
      </c>
      <c r="F1991" s="145">
        <v>4122.7455</v>
      </c>
      <c r="G1991" s="146">
        <f t="shared" si="31"/>
        <v>7266.3389999999999</v>
      </c>
    </row>
    <row r="1992" spans="1:7" x14ac:dyDescent="0.25">
      <c r="A1992" s="143">
        <v>44644</v>
      </c>
      <c r="B1992" s="144">
        <v>20</v>
      </c>
      <c r="C1992" s="145">
        <v>480.55930000000001</v>
      </c>
      <c r="D1992" s="145">
        <v>6.1567999999999996</v>
      </c>
      <c r="E1992" s="145">
        <v>37.3947</v>
      </c>
      <c r="F1992" s="145">
        <v>647.37139999999999</v>
      </c>
      <c r="G1992" s="146">
        <f t="shared" si="31"/>
        <v>1171.4821999999999</v>
      </c>
    </row>
    <row r="1993" spans="1:7" x14ac:dyDescent="0.25">
      <c r="A1993" s="143">
        <v>44644</v>
      </c>
      <c r="B1993" s="144">
        <v>21</v>
      </c>
      <c r="C1993" s="145">
        <v>63.430299999999903</v>
      </c>
      <c r="D1993" s="145">
        <v>0.38400000000000001</v>
      </c>
      <c r="E1993" s="145">
        <v>0.38400000000000001</v>
      </c>
      <c r="F1993" s="145">
        <v>0.84409999999999996</v>
      </c>
      <c r="G1993" s="146">
        <f t="shared" si="31"/>
        <v>65.042399999999901</v>
      </c>
    </row>
    <row r="1994" spans="1:7" x14ac:dyDescent="0.25">
      <c r="A1994" s="143">
        <v>44644</v>
      </c>
      <c r="B1994" s="144">
        <v>22</v>
      </c>
      <c r="C1994" s="145">
        <v>63.412300000000002</v>
      </c>
      <c r="D1994" s="145">
        <v>0.59639999999999904</v>
      </c>
      <c r="E1994" s="145">
        <v>0.59639999999999904</v>
      </c>
      <c r="F1994" s="145">
        <v>0.22520000000000001</v>
      </c>
      <c r="G1994" s="146">
        <f t="shared" si="31"/>
        <v>64.830300000000008</v>
      </c>
    </row>
    <row r="1995" spans="1:7" x14ac:dyDescent="0.25">
      <c r="A1995" s="143">
        <v>44644</v>
      </c>
      <c r="B1995" s="144">
        <v>23</v>
      </c>
      <c r="C1995" s="145">
        <v>62.956299999999999</v>
      </c>
      <c r="D1995" s="145">
        <v>0.51200000000000001</v>
      </c>
      <c r="E1995" s="145">
        <v>0.51200000000000001</v>
      </c>
      <c r="F1995" s="145">
        <v>0.22520000000000001</v>
      </c>
      <c r="G1995" s="146">
        <f t="shared" si="31"/>
        <v>64.205500000000001</v>
      </c>
    </row>
    <row r="1996" spans="1:7" x14ac:dyDescent="0.25">
      <c r="A1996" s="143">
        <v>44644</v>
      </c>
      <c r="B1996" s="144">
        <v>24</v>
      </c>
      <c r="C1996" s="145">
        <v>63.084299999999999</v>
      </c>
      <c r="D1996" s="145">
        <v>0.76800000000000002</v>
      </c>
      <c r="E1996" s="145">
        <v>0.78839999999999999</v>
      </c>
      <c r="F1996" s="145">
        <v>0.22520000000000001</v>
      </c>
      <c r="G1996" s="146">
        <f t="shared" si="31"/>
        <v>64.865899999999996</v>
      </c>
    </row>
    <row r="1997" spans="1:7" x14ac:dyDescent="0.25">
      <c r="A1997" s="143">
        <v>44645</v>
      </c>
      <c r="B1997" s="144">
        <v>1</v>
      </c>
      <c r="C1997" s="145">
        <v>13.8673</v>
      </c>
      <c r="D1997" s="145">
        <v>0.64</v>
      </c>
      <c r="E1997" s="145">
        <v>0.64</v>
      </c>
      <c r="F1997" s="145">
        <v>0.1883</v>
      </c>
      <c r="G1997" s="146">
        <f t="shared" si="31"/>
        <v>15.335600000000001</v>
      </c>
    </row>
    <row r="1998" spans="1:7" x14ac:dyDescent="0.25">
      <c r="A1998" s="143">
        <v>44645</v>
      </c>
      <c r="B1998" s="144">
        <v>2</v>
      </c>
      <c r="C1998" s="145">
        <v>13.126300000000001</v>
      </c>
      <c r="D1998" s="145">
        <v>0.57599999999999996</v>
      </c>
      <c r="E1998" s="145">
        <v>0.57599999999999996</v>
      </c>
      <c r="F1998" s="145">
        <v>0.2064</v>
      </c>
      <c r="G1998" s="146">
        <f t="shared" si="31"/>
        <v>14.484700000000002</v>
      </c>
    </row>
    <row r="1999" spans="1:7" x14ac:dyDescent="0.25">
      <c r="A1999" s="143">
        <v>44645</v>
      </c>
      <c r="B1999" s="144">
        <v>3</v>
      </c>
      <c r="C1999" s="145">
        <v>13.1633</v>
      </c>
      <c r="D1999" s="145">
        <v>0.21240000000000001</v>
      </c>
      <c r="E1999" s="145">
        <v>0.192</v>
      </c>
      <c r="F1999" s="145">
        <v>0.18429999999999999</v>
      </c>
      <c r="G1999" s="146">
        <f t="shared" si="31"/>
        <v>13.752000000000001</v>
      </c>
    </row>
    <row r="2000" spans="1:7" x14ac:dyDescent="0.25">
      <c r="A2000" s="143">
        <v>44645</v>
      </c>
      <c r="B2000" s="144">
        <v>4</v>
      </c>
      <c r="C2000" s="145">
        <v>2.2162999999999999</v>
      </c>
      <c r="D2000" s="145">
        <v>0</v>
      </c>
      <c r="E2000" s="145">
        <v>0</v>
      </c>
      <c r="F2000" s="145">
        <v>0.18429999999999999</v>
      </c>
      <c r="G2000" s="146">
        <f t="shared" si="31"/>
        <v>2.4005999999999998</v>
      </c>
    </row>
    <row r="2001" spans="1:7" x14ac:dyDescent="0.25">
      <c r="A2001" s="143">
        <v>44645</v>
      </c>
      <c r="B2001" s="144">
        <v>5</v>
      </c>
      <c r="C2001" s="145">
        <v>5.8942999999999897</v>
      </c>
      <c r="D2001" s="145">
        <v>0</v>
      </c>
      <c r="E2001" s="145">
        <v>0</v>
      </c>
      <c r="F2001" s="145">
        <v>0.20480000000000001</v>
      </c>
      <c r="G2001" s="146">
        <f t="shared" si="31"/>
        <v>6.0990999999999893</v>
      </c>
    </row>
    <row r="2002" spans="1:7" x14ac:dyDescent="0.25">
      <c r="A2002" s="143">
        <v>44645</v>
      </c>
      <c r="B2002" s="144">
        <v>6</v>
      </c>
      <c r="C2002" s="145">
        <v>4.6608999999999998</v>
      </c>
      <c r="D2002" s="145">
        <v>2.0400000000000001E-2</v>
      </c>
      <c r="E2002" s="145">
        <v>0</v>
      </c>
      <c r="F2002" s="145">
        <v>0.18429999999999999</v>
      </c>
      <c r="G2002" s="146">
        <f t="shared" si="31"/>
        <v>4.8656000000000006</v>
      </c>
    </row>
    <row r="2003" spans="1:7" x14ac:dyDescent="0.25">
      <c r="A2003" s="143">
        <v>44645</v>
      </c>
      <c r="B2003" s="144">
        <v>7</v>
      </c>
      <c r="C2003" s="145">
        <v>2.4573</v>
      </c>
      <c r="D2003" s="145">
        <v>0</v>
      </c>
      <c r="E2003" s="145">
        <v>6.0000000000000001E-3</v>
      </c>
      <c r="F2003" s="145">
        <v>0.21759999999999999</v>
      </c>
      <c r="G2003" s="146">
        <f t="shared" si="31"/>
        <v>2.6808999999999998</v>
      </c>
    </row>
    <row r="2004" spans="1:7" x14ac:dyDescent="0.25">
      <c r="A2004" s="143">
        <v>44645</v>
      </c>
      <c r="B2004" s="144">
        <v>8</v>
      </c>
      <c r="C2004" s="145">
        <v>5.76</v>
      </c>
      <c r="D2004" s="145">
        <v>6.4000000000000001E-2</v>
      </c>
      <c r="E2004" s="145">
        <v>8.1575999999999897</v>
      </c>
      <c r="F2004" s="145">
        <v>530.1309</v>
      </c>
      <c r="G2004" s="146">
        <f t="shared" si="31"/>
        <v>544.11249999999995</v>
      </c>
    </row>
    <row r="2005" spans="1:7" x14ac:dyDescent="0.25">
      <c r="A2005" s="143">
        <v>44645</v>
      </c>
      <c r="B2005" s="144">
        <v>9</v>
      </c>
      <c r="C2005" s="145">
        <v>920.96040000000005</v>
      </c>
      <c r="D2005" s="145">
        <v>8.3186</v>
      </c>
      <c r="E2005" s="145">
        <v>185.3818</v>
      </c>
      <c r="F2005" s="145">
        <v>6090.0826999999999</v>
      </c>
      <c r="G2005" s="146">
        <f t="shared" si="31"/>
        <v>7204.7435000000005</v>
      </c>
    </row>
    <row r="2006" spans="1:7" x14ac:dyDescent="0.25">
      <c r="A2006" s="143">
        <v>44645</v>
      </c>
      <c r="B2006" s="144">
        <v>10</v>
      </c>
      <c r="C2006" s="145">
        <v>7853.5236000000004</v>
      </c>
      <c r="D2006" s="145">
        <v>47.828699999999998</v>
      </c>
      <c r="E2006" s="145">
        <v>622.82380000000001</v>
      </c>
      <c r="F2006" s="145">
        <v>11226.9915</v>
      </c>
      <c r="G2006" s="146">
        <f t="shared" si="31"/>
        <v>19751.167600000001</v>
      </c>
    </row>
    <row r="2007" spans="1:7" x14ac:dyDescent="0.25">
      <c r="A2007" s="143">
        <v>44645</v>
      </c>
      <c r="B2007" s="144">
        <v>11</v>
      </c>
      <c r="C2007" s="145">
        <v>18607.228299999999</v>
      </c>
      <c r="D2007" s="145">
        <v>116.5699</v>
      </c>
      <c r="E2007" s="145">
        <v>1099.2773</v>
      </c>
      <c r="F2007" s="145">
        <v>14005.1775</v>
      </c>
      <c r="G2007" s="146">
        <f t="shared" si="31"/>
        <v>33828.252999999997</v>
      </c>
    </row>
    <row r="2008" spans="1:7" x14ac:dyDescent="0.25">
      <c r="A2008" s="143">
        <v>44645</v>
      </c>
      <c r="B2008" s="144">
        <v>12</v>
      </c>
      <c r="C2008" s="145">
        <v>29013.580999999998</v>
      </c>
      <c r="D2008" s="145">
        <v>181.1</v>
      </c>
      <c r="E2008" s="145">
        <v>1570.1701</v>
      </c>
      <c r="F2008" s="145">
        <v>14989.234700000001</v>
      </c>
      <c r="G2008" s="146">
        <f t="shared" si="31"/>
        <v>45754.085800000001</v>
      </c>
    </row>
    <row r="2009" spans="1:7" x14ac:dyDescent="0.25">
      <c r="A2009" s="143">
        <v>44645</v>
      </c>
      <c r="B2009" s="144">
        <v>13</v>
      </c>
      <c r="C2009" s="145">
        <v>32964.144999999997</v>
      </c>
      <c r="D2009" s="145">
        <v>206.18180000000001</v>
      </c>
      <c r="E2009" s="145">
        <v>1781.0491999999999</v>
      </c>
      <c r="F2009" s="145">
        <v>15137.258</v>
      </c>
      <c r="G2009" s="146">
        <f t="shared" si="31"/>
        <v>50088.633999999998</v>
      </c>
    </row>
    <row r="2010" spans="1:7" x14ac:dyDescent="0.25">
      <c r="A2010" s="143">
        <v>44645</v>
      </c>
      <c r="B2010" s="144">
        <v>14</v>
      </c>
      <c r="C2010" s="145">
        <v>35458.416400000002</v>
      </c>
      <c r="D2010" s="145">
        <v>213.57480000000001</v>
      </c>
      <c r="E2010" s="145">
        <v>1809.0824</v>
      </c>
      <c r="F2010" s="145">
        <v>14681.159100000001</v>
      </c>
      <c r="G2010" s="146">
        <f t="shared" si="31"/>
        <v>52162.232700000008</v>
      </c>
    </row>
    <row r="2011" spans="1:7" x14ac:dyDescent="0.25">
      <c r="A2011" s="143">
        <v>44645</v>
      </c>
      <c r="B2011" s="144">
        <v>15</v>
      </c>
      <c r="C2011" s="145">
        <v>36803.835899999998</v>
      </c>
      <c r="D2011" s="145">
        <v>218.1771</v>
      </c>
      <c r="E2011" s="145">
        <v>1826.5418</v>
      </c>
      <c r="F2011" s="145">
        <v>14085.947099999999</v>
      </c>
      <c r="G2011" s="146">
        <f t="shared" si="31"/>
        <v>52934.501899999996</v>
      </c>
    </row>
    <row r="2012" spans="1:7" x14ac:dyDescent="0.25">
      <c r="A2012" s="143">
        <v>44645</v>
      </c>
      <c r="B2012" s="144">
        <v>16</v>
      </c>
      <c r="C2012" s="145">
        <v>30185.948400000001</v>
      </c>
      <c r="D2012" s="145">
        <v>173.30330000000001</v>
      </c>
      <c r="E2012" s="145">
        <v>1581.002</v>
      </c>
      <c r="F2012" s="145">
        <v>13196.274100000001</v>
      </c>
      <c r="G2012" s="146">
        <f t="shared" si="31"/>
        <v>45136.527800000003</v>
      </c>
    </row>
    <row r="2013" spans="1:7" x14ac:dyDescent="0.25">
      <c r="A2013" s="143">
        <v>44645</v>
      </c>
      <c r="B2013" s="144">
        <v>17</v>
      </c>
      <c r="C2013" s="145">
        <v>16660.409100000001</v>
      </c>
      <c r="D2013" s="145">
        <v>115.4204</v>
      </c>
      <c r="E2013" s="145">
        <v>1061.7955999999999</v>
      </c>
      <c r="F2013" s="145">
        <v>12333.5537</v>
      </c>
      <c r="G2013" s="146">
        <f t="shared" si="31"/>
        <v>30171.178800000002</v>
      </c>
    </row>
    <row r="2014" spans="1:7" x14ac:dyDescent="0.25">
      <c r="A2014" s="143">
        <v>44645</v>
      </c>
      <c r="B2014" s="144">
        <v>18</v>
      </c>
      <c r="C2014" s="145">
        <v>7909.6413000000002</v>
      </c>
      <c r="D2014" s="145">
        <v>64.3035</v>
      </c>
      <c r="E2014" s="145">
        <v>637.74130000000002</v>
      </c>
      <c r="F2014" s="145">
        <v>9239.1283999999996</v>
      </c>
      <c r="G2014" s="146">
        <f t="shared" si="31"/>
        <v>17850.8145</v>
      </c>
    </row>
    <row r="2015" spans="1:7" x14ac:dyDescent="0.25">
      <c r="A2015" s="143">
        <v>44645</v>
      </c>
      <c r="B2015" s="144">
        <v>19</v>
      </c>
      <c r="C2015" s="145">
        <v>4314.6862000000001</v>
      </c>
      <c r="D2015" s="145">
        <v>30.430800000000001</v>
      </c>
      <c r="E2015" s="145">
        <v>277.17500000000001</v>
      </c>
      <c r="F2015" s="145">
        <v>3939.0625</v>
      </c>
      <c r="G2015" s="146">
        <f t="shared" si="31"/>
        <v>8561.3545000000013</v>
      </c>
    </row>
    <row r="2016" spans="1:7" x14ac:dyDescent="0.25">
      <c r="A2016" s="143">
        <v>44645</v>
      </c>
      <c r="B2016" s="144">
        <v>20</v>
      </c>
      <c r="C2016" s="145">
        <v>390.80509999999998</v>
      </c>
      <c r="D2016" s="145">
        <v>3.6739999999999999</v>
      </c>
      <c r="E2016" s="145">
        <v>44.001399999999997</v>
      </c>
      <c r="F2016" s="145">
        <v>1224.1904</v>
      </c>
      <c r="G2016" s="146">
        <f t="shared" si="31"/>
        <v>1662.6708999999998</v>
      </c>
    </row>
    <row r="2017" spans="1:7" x14ac:dyDescent="0.25">
      <c r="A2017" s="143">
        <v>44645</v>
      </c>
      <c r="B2017" s="144">
        <v>21</v>
      </c>
      <c r="C2017" s="145">
        <v>53.149900000000002</v>
      </c>
      <c r="D2017" s="145">
        <v>0</v>
      </c>
      <c r="E2017" s="145">
        <v>0.49390000000000001</v>
      </c>
      <c r="F2017" s="145">
        <v>0.28659999999999902</v>
      </c>
      <c r="G2017" s="146">
        <f t="shared" si="31"/>
        <v>53.930399999999999</v>
      </c>
    </row>
    <row r="2018" spans="1:7" x14ac:dyDescent="0.25">
      <c r="A2018" s="143">
        <v>44645</v>
      </c>
      <c r="B2018" s="144">
        <v>22</v>
      </c>
      <c r="C2018" s="145">
        <v>53.088900000000002</v>
      </c>
      <c r="D2018" s="145">
        <v>0</v>
      </c>
      <c r="E2018" s="145">
        <v>0.39539999999999997</v>
      </c>
      <c r="F2018" s="145">
        <v>0.22520000000000001</v>
      </c>
      <c r="G2018" s="146">
        <f t="shared" si="31"/>
        <v>53.709500000000006</v>
      </c>
    </row>
    <row r="2019" spans="1:7" x14ac:dyDescent="0.25">
      <c r="A2019" s="143">
        <v>44645</v>
      </c>
      <c r="B2019" s="144">
        <v>23</v>
      </c>
      <c r="C2019" s="145">
        <v>53.5319</v>
      </c>
      <c r="D2019" s="145">
        <v>2.0400000000000001E-2</v>
      </c>
      <c r="E2019" s="145">
        <v>0.19839999999999999</v>
      </c>
      <c r="F2019" s="145">
        <v>0.22520000000000001</v>
      </c>
      <c r="G2019" s="146">
        <f t="shared" si="31"/>
        <v>53.975900000000003</v>
      </c>
    </row>
    <row r="2020" spans="1:7" x14ac:dyDescent="0.25">
      <c r="A2020" s="143">
        <v>44645</v>
      </c>
      <c r="B2020" s="144">
        <v>24</v>
      </c>
      <c r="C2020" s="145">
        <v>53.520899999999997</v>
      </c>
      <c r="D2020" s="145">
        <v>0</v>
      </c>
      <c r="E2020" s="145">
        <v>0.16889999999999999</v>
      </c>
      <c r="F2020" s="145">
        <v>0.22520000000000001</v>
      </c>
      <c r="G2020" s="146">
        <f t="shared" si="31"/>
        <v>53.914999999999999</v>
      </c>
    </row>
    <row r="2021" spans="1:7" x14ac:dyDescent="0.25">
      <c r="A2021" s="143">
        <v>44646</v>
      </c>
      <c r="B2021" s="144">
        <v>1</v>
      </c>
      <c r="C2021" s="145">
        <v>36.971699999999998</v>
      </c>
      <c r="D2021" s="145">
        <v>0.73260000000000003</v>
      </c>
      <c r="E2021" s="145">
        <v>0.73260000000000003</v>
      </c>
      <c r="F2021" s="145">
        <v>0.22520000000000001</v>
      </c>
      <c r="G2021" s="146">
        <f t="shared" si="31"/>
        <v>38.662099999999995</v>
      </c>
    </row>
    <row r="2022" spans="1:7" x14ac:dyDescent="0.25">
      <c r="A2022" s="143">
        <v>44646</v>
      </c>
      <c r="B2022" s="144">
        <v>2</v>
      </c>
      <c r="C2022" s="145">
        <v>37.485700000000001</v>
      </c>
      <c r="D2022" s="145">
        <v>0.79659999999999997</v>
      </c>
      <c r="E2022" s="145">
        <v>0.79659999999999997</v>
      </c>
      <c r="F2022" s="145">
        <v>0.22520000000000001</v>
      </c>
      <c r="G2022" s="146">
        <f t="shared" si="31"/>
        <v>39.304099999999998</v>
      </c>
    </row>
    <row r="2023" spans="1:7" x14ac:dyDescent="0.25">
      <c r="A2023" s="143">
        <v>44646</v>
      </c>
      <c r="B2023" s="144">
        <v>3</v>
      </c>
      <c r="C2023" s="145">
        <v>37.189700000000002</v>
      </c>
      <c r="D2023" s="145">
        <v>2.0400000000000001E-2</v>
      </c>
      <c r="E2023" s="145">
        <v>0</v>
      </c>
      <c r="F2023" s="145">
        <v>0.18429999999999999</v>
      </c>
      <c r="G2023" s="146">
        <f t="shared" si="31"/>
        <v>37.394400000000005</v>
      </c>
    </row>
    <row r="2024" spans="1:7" x14ac:dyDescent="0.25">
      <c r="A2024" s="143">
        <v>44646</v>
      </c>
      <c r="B2024" s="144">
        <v>4</v>
      </c>
      <c r="C2024" s="145">
        <v>1.5766</v>
      </c>
      <c r="D2024" s="145">
        <v>0</v>
      </c>
      <c r="E2024" s="145">
        <v>0</v>
      </c>
      <c r="F2024" s="145">
        <v>0.18429999999999999</v>
      </c>
      <c r="G2024" s="146">
        <f t="shared" si="31"/>
        <v>1.7608999999999999</v>
      </c>
    </row>
    <row r="2025" spans="1:7" x14ac:dyDescent="0.25">
      <c r="A2025" s="143">
        <v>44646</v>
      </c>
      <c r="B2025" s="144">
        <v>5</v>
      </c>
      <c r="C2025" s="145">
        <v>2.4076</v>
      </c>
      <c r="D2025" s="145">
        <v>0</v>
      </c>
      <c r="E2025" s="145">
        <v>0</v>
      </c>
      <c r="F2025" s="145">
        <v>0.18429999999999999</v>
      </c>
      <c r="G2025" s="146">
        <f t="shared" si="31"/>
        <v>2.5918999999999999</v>
      </c>
    </row>
    <row r="2026" spans="1:7" x14ac:dyDescent="0.25">
      <c r="A2026" s="143">
        <v>44646</v>
      </c>
      <c r="B2026" s="144">
        <v>6</v>
      </c>
      <c r="C2026" s="145">
        <v>1.8985999999999901</v>
      </c>
      <c r="D2026" s="145">
        <v>0</v>
      </c>
      <c r="E2026" s="145">
        <v>1.84E-2</v>
      </c>
      <c r="F2026" s="145">
        <v>0.192</v>
      </c>
      <c r="G2026" s="146">
        <f t="shared" si="31"/>
        <v>2.1089999999999902</v>
      </c>
    </row>
    <row r="2027" spans="1:7" x14ac:dyDescent="0.25">
      <c r="A2027" s="143">
        <v>44646</v>
      </c>
      <c r="B2027" s="144">
        <v>7</v>
      </c>
      <c r="C2027" s="145">
        <v>1.7645999999999999</v>
      </c>
      <c r="D2027" s="145">
        <v>0</v>
      </c>
      <c r="E2027" s="145">
        <v>4.1999999999999899E-2</v>
      </c>
      <c r="F2027" s="145">
        <v>0.29349999999999998</v>
      </c>
      <c r="G2027" s="146">
        <f t="shared" si="31"/>
        <v>2.1000999999999999</v>
      </c>
    </row>
    <row r="2028" spans="1:7" x14ac:dyDescent="0.25">
      <c r="A2028" s="143">
        <v>44646</v>
      </c>
      <c r="B2028" s="144">
        <v>8</v>
      </c>
      <c r="C2028" s="145">
        <v>11.942</v>
      </c>
      <c r="D2028" s="145">
        <v>0.27639999999999998</v>
      </c>
      <c r="E2028" s="145">
        <v>1.4872000000000001</v>
      </c>
      <c r="F2028" s="145">
        <v>378.8809</v>
      </c>
      <c r="G2028" s="146">
        <f t="shared" si="31"/>
        <v>392.5865</v>
      </c>
    </row>
    <row r="2029" spans="1:7" x14ac:dyDescent="0.25">
      <c r="A2029" s="143">
        <v>44646</v>
      </c>
      <c r="B2029" s="144">
        <v>9</v>
      </c>
      <c r="C2029" s="145">
        <v>918.9701</v>
      </c>
      <c r="D2029" s="145">
        <v>12.353999999999999</v>
      </c>
      <c r="E2029" s="145">
        <v>155.86930000000001</v>
      </c>
      <c r="F2029" s="145">
        <v>5837.4053000000004</v>
      </c>
      <c r="G2029" s="146">
        <f t="shared" si="31"/>
        <v>6924.5987000000005</v>
      </c>
    </row>
    <row r="2030" spans="1:7" x14ac:dyDescent="0.25">
      <c r="A2030" s="143">
        <v>44646</v>
      </c>
      <c r="B2030" s="144">
        <v>10</v>
      </c>
      <c r="C2030" s="145">
        <v>5979.9458000000004</v>
      </c>
      <c r="D2030" s="145">
        <v>50.891599999999997</v>
      </c>
      <c r="E2030" s="145">
        <v>749.26289999999995</v>
      </c>
      <c r="F2030" s="145">
        <v>11296.2477</v>
      </c>
      <c r="G2030" s="146">
        <f t="shared" si="31"/>
        <v>18076.347999999998</v>
      </c>
    </row>
    <row r="2031" spans="1:7" x14ac:dyDescent="0.25">
      <c r="A2031" s="143">
        <v>44646</v>
      </c>
      <c r="B2031" s="144">
        <v>11</v>
      </c>
      <c r="C2031" s="145">
        <v>14113.5473</v>
      </c>
      <c r="D2031" s="145">
        <v>113.628</v>
      </c>
      <c r="E2031" s="145">
        <v>1240.4983</v>
      </c>
      <c r="F2031" s="145">
        <v>13949.3251</v>
      </c>
      <c r="G2031" s="146">
        <f t="shared" si="31"/>
        <v>29416.9987</v>
      </c>
    </row>
    <row r="2032" spans="1:7" x14ac:dyDescent="0.25">
      <c r="A2032" s="143">
        <v>44646</v>
      </c>
      <c r="B2032" s="144">
        <v>12</v>
      </c>
      <c r="C2032" s="145">
        <v>22025.2791</v>
      </c>
      <c r="D2032" s="145">
        <v>164.75030000000001</v>
      </c>
      <c r="E2032" s="145">
        <v>1587.7190000000001</v>
      </c>
      <c r="F2032" s="145">
        <v>14682.4421</v>
      </c>
      <c r="G2032" s="146">
        <f t="shared" si="31"/>
        <v>38460.190499999997</v>
      </c>
    </row>
    <row r="2033" spans="1:7" x14ac:dyDescent="0.25">
      <c r="A2033" s="143">
        <v>44646</v>
      </c>
      <c r="B2033" s="144">
        <v>13</v>
      </c>
      <c r="C2033" s="145">
        <v>31527.6819</v>
      </c>
      <c r="D2033" s="145">
        <v>219.02260000000001</v>
      </c>
      <c r="E2033" s="145">
        <v>2052.8191999999999</v>
      </c>
      <c r="F2033" s="145">
        <v>15125.402899999999</v>
      </c>
      <c r="G2033" s="146">
        <f t="shared" si="31"/>
        <v>48924.926599999999</v>
      </c>
    </row>
    <row r="2034" spans="1:7" x14ac:dyDescent="0.25">
      <c r="A2034" s="143">
        <v>44646</v>
      </c>
      <c r="B2034" s="144">
        <v>14</v>
      </c>
      <c r="C2034" s="145">
        <v>35792.7863</v>
      </c>
      <c r="D2034" s="145">
        <v>237.065</v>
      </c>
      <c r="E2034" s="145">
        <v>2126.7827000000002</v>
      </c>
      <c r="F2034" s="145">
        <v>14527.0414</v>
      </c>
      <c r="G2034" s="146">
        <f t="shared" si="31"/>
        <v>52683.675400000007</v>
      </c>
    </row>
    <row r="2035" spans="1:7" x14ac:dyDescent="0.25">
      <c r="A2035" s="143">
        <v>44646</v>
      </c>
      <c r="B2035" s="144">
        <v>15</v>
      </c>
      <c r="C2035" s="145">
        <v>34917.412199999999</v>
      </c>
      <c r="D2035" s="145">
        <v>226.75239999999999</v>
      </c>
      <c r="E2035" s="145">
        <v>2013.0112999999999</v>
      </c>
      <c r="F2035" s="145">
        <v>14093.6023</v>
      </c>
      <c r="G2035" s="146">
        <f t="shared" si="31"/>
        <v>51250.778199999993</v>
      </c>
    </row>
    <row r="2036" spans="1:7" x14ac:dyDescent="0.25">
      <c r="A2036" s="143">
        <v>44646</v>
      </c>
      <c r="B2036" s="144">
        <v>16</v>
      </c>
      <c r="C2036" s="145">
        <v>30572.158299999999</v>
      </c>
      <c r="D2036" s="145">
        <v>197.86599999999899</v>
      </c>
      <c r="E2036" s="145">
        <v>1753.133</v>
      </c>
      <c r="F2036" s="145">
        <v>12487.717500000001</v>
      </c>
      <c r="G2036" s="146">
        <f t="shared" si="31"/>
        <v>45010.874799999998</v>
      </c>
    </row>
    <row r="2037" spans="1:7" x14ac:dyDescent="0.25">
      <c r="A2037" s="143">
        <v>44646</v>
      </c>
      <c r="B2037" s="144">
        <v>17</v>
      </c>
      <c r="C2037" s="145">
        <v>23614.546200000001</v>
      </c>
      <c r="D2037" s="145">
        <v>159.1634</v>
      </c>
      <c r="E2037" s="145">
        <v>1370.5890999999999</v>
      </c>
      <c r="F2037" s="145">
        <v>10462.979799999999</v>
      </c>
      <c r="G2037" s="146">
        <f t="shared" si="31"/>
        <v>35607.2785</v>
      </c>
    </row>
    <row r="2038" spans="1:7" x14ac:dyDescent="0.25">
      <c r="A2038" s="143">
        <v>44646</v>
      </c>
      <c r="B2038" s="144">
        <v>18</v>
      </c>
      <c r="C2038" s="145">
        <v>12181.6553</v>
      </c>
      <c r="D2038" s="145">
        <v>92.343000000000004</v>
      </c>
      <c r="E2038" s="145">
        <v>679.56129999999996</v>
      </c>
      <c r="F2038" s="145">
        <v>6244.3780999999999</v>
      </c>
      <c r="G2038" s="146">
        <f t="shared" si="31"/>
        <v>19197.937700000002</v>
      </c>
    </row>
    <row r="2039" spans="1:7" x14ac:dyDescent="0.25">
      <c r="A2039" s="143">
        <v>44646</v>
      </c>
      <c r="B2039" s="144">
        <v>19</v>
      </c>
      <c r="C2039" s="145">
        <v>2810.3027000000002</v>
      </c>
      <c r="D2039" s="145">
        <v>29.9603</v>
      </c>
      <c r="E2039" s="145">
        <v>224.18610000000001</v>
      </c>
      <c r="F2039" s="145">
        <v>3114.2691</v>
      </c>
      <c r="G2039" s="146">
        <f t="shared" si="31"/>
        <v>6178.7182000000003</v>
      </c>
    </row>
    <row r="2040" spans="1:7" x14ac:dyDescent="0.25">
      <c r="A2040" s="143">
        <v>44646</v>
      </c>
      <c r="B2040" s="144">
        <v>20</v>
      </c>
      <c r="C2040" s="145">
        <v>118.3552</v>
      </c>
      <c r="D2040" s="145">
        <v>3.0411999999999999</v>
      </c>
      <c r="E2040" s="145">
        <v>19.5853</v>
      </c>
      <c r="F2040" s="145">
        <v>563.79449999999997</v>
      </c>
      <c r="G2040" s="146">
        <f t="shared" si="31"/>
        <v>704.77620000000002</v>
      </c>
    </row>
    <row r="2041" spans="1:7" x14ac:dyDescent="0.25">
      <c r="A2041" s="143">
        <v>44646</v>
      </c>
      <c r="B2041" s="144">
        <v>21</v>
      </c>
      <c r="C2041" s="145">
        <v>4.3861999999999997</v>
      </c>
      <c r="D2041" s="145">
        <v>0.128</v>
      </c>
      <c r="E2041" s="145">
        <v>0.18940000000000001</v>
      </c>
      <c r="F2041" s="145">
        <v>0.26619999999999999</v>
      </c>
      <c r="G2041" s="146">
        <f t="shared" si="31"/>
        <v>4.9697999999999993</v>
      </c>
    </row>
    <row r="2042" spans="1:7" x14ac:dyDescent="0.25">
      <c r="A2042" s="143">
        <v>44646</v>
      </c>
      <c r="B2042" s="144">
        <v>22</v>
      </c>
      <c r="C2042" s="145">
        <v>4.6681999999999997</v>
      </c>
      <c r="D2042" s="145">
        <v>0.44800000000000001</v>
      </c>
      <c r="E2042" s="145">
        <v>0.4889</v>
      </c>
      <c r="F2042" s="145">
        <v>0.22520000000000001</v>
      </c>
      <c r="G2042" s="146">
        <f t="shared" si="31"/>
        <v>5.8303000000000003</v>
      </c>
    </row>
    <row r="2043" spans="1:7" x14ac:dyDescent="0.25">
      <c r="A2043" s="143">
        <v>44646</v>
      </c>
      <c r="B2043" s="144">
        <v>23</v>
      </c>
      <c r="C2043" s="145">
        <v>4.4592000000000001</v>
      </c>
      <c r="D2043" s="145">
        <v>0.34039999999999998</v>
      </c>
      <c r="E2043" s="145">
        <v>0.34039999999999998</v>
      </c>
      <c r="F2043" s="145">
        <v>0.22520000000000001</v>
      </c>
      <c r="G2043" s="146">
        <f t="shared" si="31"/>
        <v>5.3651999999999997</v>
      </c>
    </row>
    <row r="2044" spans="1:7" x14ac:dyDescent="0.25">
      <c r="A2044" s="143">
        <v>44646</v>
      </c>
      <c r="B2044" s="144">
        <v>24</v>
      </c>
      <c r="C2044" s="145">
        <v>4.3221999999999996</v>
      </c>
      <c r="D2044" s="145">
        <v>0.64</v>
      </c>
      <c r="E2044" s="145">
        <v>0.64</v>
      </c>
      <c r="F2044" s="145">
        <v>0.22520000000000001</v>
      </c>
      <c r="G2044" s="146">
        <f t="shared" si="31"/>
        <v>5.827399999999999</v>
      </c>
    </row>
    <row r="2045" spans="1:7" x14ac:dyDescent="0.25">
      <c r="A2045" s="143">
        <v>44647</v>
      </c>
      <c r="B2045" s="144">
        <v>1</v>
      </c>
      <c r="C2045" s="145">
        <v>4.968</v>
      </c>
      <c r="D2045" s="145">
        <v>0.192</v>
      </c>
      <c r="E2045" s="145">
        <v>0.192</v>
      </c>
      <c r="F2045" s="145">
        <v>0.48920000000000002</v>
      </c>
      <c r="G2045" s="146">
        <f t="shared" si="31"/>
        <v>5.8412000000000006</v>
      </c>
    </row>
    <row r="2046" spans="1:7" x14ac:dyDescent="0.25">
      <c r="A2046" s="143">
        <v>44647</v>
      </c>
      <c r="B2046" s="144">
        <v>2</v>
      </c>
      <c r="C2046" s="145">
        <v>4.5229999999999997</v>
      </c>
      <c r="D2046" s="145">
        <v>0.32</v>
      </c>
      <c r="E2046" s="145">
        <v>0.32</v>
      </c>
      <c r="F2046" s="145">
        <v>0.22520000000000001</v>
      </c>
      <c r="G2046" s="146">
        <f t="shared" si="31"/>
        <v>5.3882000000000003</v>
      </c>
    </row>
    <row r="2047" spans="1:7" x14ac:dyDescent="0.25">
      <c r="A2047" s="143">
        <v>44647</v>
      </c>
      <c r="B2047" s="144">
        <v>3</v>
      </c>
      <c r="C2047" s="145">
        <v>4.9379999999999997</v>
      </c>
      <c r="D2047" s="145">
        <v>0.32</v>
      </c>
      <c r="E2047" s="145">
        <v>0.32</v>
      </c>
      <c r="F2047" s="145">
        <v>0.18429999999999999</v>
      </c>
      <c r="G2047" s="146">
        <f t="shared" si="31"/>
        <v>5.7623000000000006</v>
      </c>
    </row>
    <row r="2048" spans="1:7" x14ac:dyDescent="0.25">
      <c r="A2048" s="143">
        <v>44647</v>
      </c>
      <c r="B2048" s="144">
        <v>4</v>
      </c>
      <c r="C2048" s="145">
        <v>23.868099999999998</v>
      </c>
      <c r="D2048" s="145">
        <v>0.46839999999999998</v>
      </c>
      <c r="E2048" s="145">
        <v>0.44800000000000001</v>
      </c>
      <c r="F2048" s="145">
        <v>0.18429999999999999</v>
      </c>
      <c r="G2048" s="146">
        <f t="shared" si="31"/>
        <v>24.968799999999998</v>
      </c>
    </row>
    <row r="2049" spans="1:7" x14ac:dyDescent="0.25">
      <c r="A2049" s="143">
        <v>44647</v>
      </c>
      <c r="B2049" s="144">
        <v>5</v>
      </c>
      <c r="C2049" s="145">
        <v>28.165099999999999</v>
      </c>
      <c r="D2049" s="145">
        <v>0.83199999999999996</v>
      </c>
      <c r="E2049" s="145">
        <v>0.83199999999999996</v>
      </c>
      <c r="F2049" s="145">
        <v>0.20480000000000001</v>
      </c>
      <c r="G2049" s="146">
        <f t="shared" si="31"/>
        <v>30.033899999999999</v>
      </c>
    </row>
    <row r="2050" spans="1:7" x14ac:dyDescent="0.25">
      <c r="A2050" s="143">
        <v>44647</v>
      </c>
      <c r="B2050" s="144">
        <v>6</v>
      </c>
      <c r="C2050" s="145">
        <v>23.935099999999998</v>
      </c>
      <c r="D2050" s="145">
        <v>0.44800000000000001</v>
      </c>
      <c r="E2050" s="145">
        <v>0.44800000000000001</v>
      </c>
      <c r="F2050" s="145">
        <v>0.18429999999999999</v>
      </c>
      <c r="G2050" s="146">
        <f t="shared" si="31"/>
        <v>25.0154</v>
      </c>
    </row>
    <row r="2051" spans="1:7" x14ac:dyDescent="0.25">
      <c r="A2051" s="143">
        <v>44647</v>
      </c>
      <c r="B2051" s="144">
        <v>7</v>
      </c>
      <c r="C2051" s="145">
        <v>24.568100000000001</v>
      </c>
      <c r="D2051" s="145">
        <v>6.4000000000000001E-2</v>
      </c>
      <c r="E2051" s="145">
        <v>7.0000000000000007E-2</v>
      </c>
      <c r="F2051" s="145">
        <v>0.18429999999999999</v>
      </c>
      <c r="G2051" s="146">
        <f t="shared" si="31"/>
        <v>24.886400000000002</v>
      </c>
    </row>
    <row r="2052" spans="1:7" x14ac:dyDescent="0.25">
      <c r="A2052" s="143">
        <v>44647</v>
      </c>
      <c r="B2052" s="144">
        <v>8</v>
      </c>
      <c r="C2052" s="145">
        <v>28.1251</v>
      </c>
      <c r="D2052" s="145">
        <v>0.25600000000000001</v>
      </c>
      <c r="E2052" s="145">
        <v>1.1671</v>
      </c>
      <c r="F2052" s="145">
        <v>198.24189999999999</v>
      </c>
      <c r="G2052" s="146">
        <f t="shared" si="31"/>
        <v>227.7901</v>
      </c>
    </row>
    <row r="2053" spans="1:7" x14ac:dyDescent="0.25">
      <c r="A2053" s="143">
        <v>44647</v>
      </c>
      <c r="B2053" s="144">
        <v>9</v>
      </c>
      <c r="C2053" s="145">
        <v>907.83140000000003</v>
      </c>
      <c r="D2053" s="145">
        <v>12.345800000000001</v>
      </c>
      <c r="E2053" s="145">
        <v>80.6541</v>
      </c>
      <c r="F2053" s="145">
        <v>1999.1596</v>
      </c>
      <c r="G2053" s="146">
        <f t="shared" si="31"/>
        <v>2999.9908999999998</v>
      </c>
    </row>
    <row r="2054" spans="1:7" x14ac:dyDescent="0.25">
      <c r="A2054" s="143">
        <v>44647</v>
      </c>
      <c r="B2054" s="144">
        <v>10</v>
      </c>
      <c r="C2054" s="145">
        <v>3240.7381999999998</v>
      </c>
      <c r="D2054" s="145">
        <v>33.270099999999999</v>
      </c>
      <c r="E2054" s="145">
        <v>254.18940000000001</v>
      </c>
      <c r="F2054" s="145">
        <v>3838.6516999999999</v>
      </c>
      <c r="G2054" s="146">
        <f t="shared" ref="G2054:G2117" si="32">+SUM(C2054:F2054)</f>
        <v>7366.8494000000001</v>
      </c>
    </row>
    <row r="2055" spans="1:7" x14ac:dyDescent="0.25">
      <c r="A2055" s="143">
        <v>44647</v>
      </c>
      <c r="B2055" s="144">
        <v>11</v>
      </c>
      <c r="C2055" s="145">
        <v>7580.2169999999996</v>
      </c>
      <c r="D2055" s="145">
        <v>69.778999999999996</v>
      </c>
      <c r="E2055" s="145">
        <v>550.92619999999999</v>
      </c>
      <c r="F2055" s="145">
        <v>6540.8769000000002</v>
      </c>
      <c r="G2055" s="146">
        <f t="shared" si="32"/>
        <v>14741.7991</v>
      </c>
    </row>
    <row r="2056" spans="1:7" x14ac:dyDescent="0.25">
      <c r="A2056" s="143">
        <v>44647</v>
      </c>
      <c r="B2056" s="144">
        <v>12</v>
      </c>
      <c r="C2056" s="145">
        <v>13698.313200000001</v>
      </c>
      <c r="D2056" s="145">
        <v>106.8168</v>
      </c>
      <c r="E2056" s="145">
        <v>897.97180000000003</v>
      </c>
      <c r="F2056" s="145">
        <v>7650.1184000000003</v>
      </c>
      <c r="G2056" s="146">
        <f t="shared" si="32"/>
        <v>22353.2202</v>
      </c>
    </row>
    <row r="2057" spans="1:7" x14ac:dyDescent="0.25">
      <c r="A2057" s="143">
        <v>44647</v>
      </c>
      <c r="B2057" s="144">
        <v>13</v>
      </c>
      <c r="C2057" s="145">
        <v>15762.6366</v>
      </c>
      <c r="D2057" s="145">
        <v>125.15479999999999</v>
      </c>
      <c r="E2057" s="145">
        <v>979.5539</v>
      </c>
      <c r="F2057" s="145">
        <v>8542.1471000000001</v>
      </c>
      <c r="G2057" s="146">
        <f t="shared" si="32"/>
        <v>25409.492400000003</v>
      </c>
    </row>
    <row r="2058" spans="1:7" x14ac:dyDescent="0.25">
      <c r="A2058" s="143">
        <v>44647</v>
      </c>
      <c r="B2058" s="144">
        <v>14</v>
      </c>
      <c r="C2058" s="145">
        <v>13674.3825</v>
      </c>
      <c r="D2058" s="145">
        <v>114.9109</v>
      </c>
      <c r="E2058" s="145">
        <v>904.18679999999995</v>
      </c>
      <c r="F2058" s="145">
        <v>8748.4197999999997</v>
      </c>
      <c r="G2058" s="146">
        <f t="shared" si="32"/>
        <v>23441.9</v>
      </c>
    </row>
    <row r="2059" spans="1:7" x14ac:dyDescent="0.25">
      <c r="A2059" s="143">
        <v>44647</v>
      </c>
      <c r="B2059" s="144">
        <v>15</v>
      </c>
      <c r="C2059" s="145">
        <v>13213.046700000001</v>
      </c>
      <c r="D2059" s="145">
        <v>112.21680000000001</v>
      </c>
      <c r="E2059" s="145">
        <v>795.75969999999995</v>
      </c>
      <c r="F2059" s="145">
        <v>7747.7071999999998</v>
      </c>
      <c r="G2059" s="146">
        <f t="shared" si="32"/>
        <v>21868.7304</v>
      </c>
    </row>
    <row r="2060" spans="1:7" x14ac:dyDescent="0.25">
      <c r="A2060" s="143">
        <v>44647</v>
      </c>
      <c r="B2060" s="144">
        <v>16</v>
      </c>
      <c r="C2060" s="145">
        <v>10797.7978</v>
      </c>
      <c r="D2060" s="145">
        <v>100.702</v>
      </c>
      <c r="E2060" s="145">
        <v>852.7269</v>
      </c>
      <c r="F2060" s="145">
        <v>8820.1869000000006</v>
      </c>
      <c r="G2060" s="146">
        <f t="shared" si="32"/>
        <v>20571.4136</v>
      </c>
    </row>
    <row r="2061" spans="1:7" x14ac:dyDescent="0.25">
      <c r="A2061" s="143">
        <v>44647</v>
      </c>
      <c r="B2061" s="144">
        <v>17</v>
      </c>
      <c r="C2061" s="145">
        <v>10308.612999999999</v>
      </c>
      <c r="D2061" s="145">
        <v>86.857699999999994</v>
      </c>
      <c r="E2061" s="145">
        <v>613.15210000000002</v>
      </c>
      <c r="F2061" s="145">
        <v>6800.8935000000001</v>
      </c>
      <c r="G2061" s="146">
        <f t="shared" si="32"/>
        <v>17809.516299999999</v>
      </c>
    </row>
    <row r="2062" spans="1:7" x14ac:dyDescent="0.25">
      <c r="A2062" s="143">
        <v>44647</v>
      </c>
      <c r="B2062" s="144">
        <v>18</v>
      </c>
      <c r="C2062" s="145">
        <v>6442.7925999999998</v>
      </c>
      <c r="D2062" s="145">
        <v>60.262099999999997</v>
      </c>
      <c r="E2062" s="145">
        <v>375.82659999999998</v>
      </c>
      <c r="F2062" s="145">
        <v>3056.4114</v>
      </c>
      <c r="G2062" s="146">
        <f t="shared" si="32"/>
        <v>9935.2927</v>
      </c>
    </row>
    <row r="2063" spans="1:7" x14ac:dyDescent="0.25">
      <c r="A2063" s="143">
        <v>44647</v>
      </c>
      <c r="B2063" s="144">
        <v>19</v>
      </c>
      <c r="C2063" s="145">
        <v>1747.9622999999999</v>
      </c>
      <c r="D2063" s="145">
        <v>22.749500000000001</v>
      </c>
      <c r="E2063" s="145">
        <v>157.17580000000001</v>
      </c>
      <c r="F2063" s="145">
        <v>1781.3870999999999</v>
      </c>
      <c r="G2063" s="146">
        <f t="shared" si="32"/>
        <v>3709.2746999999999</v>
      </c>
    </row>
    <row r="2064" spans="1:7" x14ac:dyDescent="0.25">
      <c r="A2064" s="143">
        <v>44647</v>
      </c>
      <c r="B2064" s="144">
        <v>20</v>
      </c>
      <c r="C2064" s="145">
        <v>61.903500000000001</v>
      </c>
      <c r="D2064" s="145">
        <v>2.4217</v>
      </c>
      <c r="E2064" s="145">
        <v>20.281199999999998</v>
      </c>
      <c r="F2064" s="145">
        <v>419.53230000000002</v>
      </c>
      <c r="G2064" s="146">
        <f t="shared" si="32"/>
        <v>504.13870000000003</v>
      </c>
    </row>
    <row r="2065" spans="1:7" x14ac:dyDescent="0.25">
      <c r="A2065" s="143">
        <v>44647</v>
      </c>
      <c r="B2065" s="144">
        <v>21</v>
      </c>
      <c r="C2065" s="145">
        <v>13.346</v>
      </c>
      <c r="D2065" s="145">
        <v>0.25600000000000001</v>
      </c>
      <c r="E2065" s="145">
        <v>0.31740000000000002</v>
      </c>
      <c r="F2065" s="145">
        <v>0.26619999999999999</v>
      </c>
      <c r="G2065" s="146">
        <f t="shared" si="32"/>
        <v>14.185599999999999</v>
      </c>
    </row>
    <row r="2066" spans="1:7" x14ac:dyDescent="0.25">
      <c r="A2066" s="143">
        <v>44647</v>
      </c>
      <c r="B2066" s="144">
        <v>22</v>
      </c>
      <c r="C2066" s="145">
        <v>12.901999999999999</v>
      </c>
      <c r="D2066" s="145">
        <v>0.128</v>
      </c>
      <c r="E2066" s="145">
        <v>0.1484</v>
      </c>
      <c r="F2066" s="145">
        <v>0.22520000000000001</v>
      </c>
      <c r="G2066" s="146">
        <f t="shared" si="32"/>
        <v>13.403599999999999</v>
      </c>
    </row>
    <row r="2067" spans="1:7" x14ac:dyDescent="0.25">
      <c r="A2067" s="143">
        <v>44647</v>
      </c>
      <c r="B2067" s="144">
        <v>23</v>
      </c>
      <c r="C2067" s="145">
        <v>12.891</v>
      </c>
      <c r="D2067" s="145">
        <v>0.27639999999999998</v>
      </c>
      <c r="E2067" s="145">
        <v>0.25600000000000001</v>
      </c>
      <c r="F2067" s="145">
        <v>0.22520000000000001</v>
      </c>
      <c r="G2067" s="146">
        <f t="shared" si="32"/>
        <v>13.6486</v>
      </c>
    </row>
    <row r="2068" spans="1:7" x14ac:dyDescent="0.25">
      <c r="A2068" s="143">
        <v>44647</v>
      </c>
      <c r="B2068" s="144">
        <v>24</v>
      </c>
      <c r="C2068" s="145">
        <v>13.339</v>
      </c>
      <c r="D2068" s="145">
        <v>0.51200000000000001</v>
      </c>
      <c r="E2068" s="145">
        <v>0.51200000000000001</v>
      </c>
      <c r="F2068" s="145">
        <v>0.2457</v>
      </c>
      <c r="G2068" s="146">
        <f t="shared" si="32"/>
        <v>14.608700000000001</v>
      </c>
    </row>
    <row r="2069" spans="1:7" x14ac:dyDescent="0.25">
      <c r="A2069" s="143">
        <v>44648</v>
      </c>
      <c r="B2069" s="144">
        <v>1</v>
      </c>
      <c r="C2069" s="145">
        <v>31.189599999999999</v>
      </c>
      <c r="D2069" s="145">
        <v>0.44800000000000001</v>
      </c>
      <c r="E2069" s="145">
        <v>0.44800000000000001</v>
      </c>
      <c r="F2069" s="145">
        <v>0.28670000000000001</v>
      </c>
      <c r="G2069" s="146">
        <f t="shared" si="32"/>
        <v>32.372300000000003</v>
      </c>
    </row>
    <row r="2070" spans="1:7" x14ac:dyDescent="0.25">
      <c r="A2070" s="143">
        <v>44648</v>
      </c>
      <c r="B2070" s="144">
        <v>2</v>
      </c>
      <c r="C2070" s="145">
        <v>32.6616</v>
      </c>
      <c r="D2070" s="145">
        <v>0.38400000000000001</v>
      </c>
      <c r="E2070" s="145">
        <v>0.38400000000000001</v>
      </c>
      <c r="F2070" s="145">
        <v>0.22520000000000001</v>
      </c>
      <c r="G2070" s="146">
        <f t="shared" si="32"/>
        <v>33.654800000000002</v>
      </c>
    </row>
    <row r="2071" spans="1:7" x14ac:dyDescent="0.25">
      <c r="A2071" s="143">
        <v>44648</v>
      </c>
      <c r="B2071" s="144">
        <v>3</v>
      </c>
      <c r="C2071" s="145">
        <v>35.349600000000002</v>
      </c>
      <c r="D2071" s="145">
        <v>0.27639999999999998</v>
      </c>
      <c r="E2071" s="145">
        <v>0.25600000000000001</v>
      </c>
      <c r="F2071" s="145">
        <v>0.22520000000000001</v>
      </c>
      <c r="G2071" s="146">
        <f t="shared" si="32"/>
        <v>36.107200000000006</v>
      </c>
    </row>
    <row r="2072" spans="1:7" x14ac:dyDescent="0.25">
      <c r="A2072" s="143">
        <v>44648</v>
      </c>
      <c r="B2072" s="144">
        <v>4</v>
      </c>
      <c r="C2072" s="145">
        <v>10.008599999999999</v>
      </c>
      <c r="D2072" s="145">
        <v>0.128</v>
      </c>
      <c r="E2072" s="145">
        <v>0.128</v>
      </c>
      <c r="F2072" s="145">
        <v>0.2457</v>
      </c>
      <c r="G2072" s="146">
        <f t="shared" si="32"/>
        <v>10.510299999999999</v>
      </c>
    </row>
    <row r="2073" spans="1:7" x14ac:dyDescent="0.25">
      <c r="A2073" s="143">
        <v>44648</v>
      </c>
      <c r="B2073" s="144">
        <v>5</v>
      </c>
      <c r="C2073" s="145">
        <v>13.545</v>
      </c>
      <c r="D2073" s="145">
        <v>0.1484</v>
      </c>
      <c r="E2073" s="145">
        <v>0.128</v>
      </c>
      <c r="F2073" s="145">
        <v>0.22850000000000001</v>
      </c>
      <c r="G2073" s="146">
        <f t="shared" si="32"/>
        <v>14.049900000000001</v>
      </c>
    </row>
    <row r="2074" spans="1:7" x14ac:dyDescent="0.25">
      <c r="A2074" s="143">
        <v>44648</v>
      </c>
      <c r="B2074" s="144">
        <v>6</v>
      </c>
      <c r="C2074" s="145">
        <v>13.8811</v>
      </c>
      <c r="D2074" s="145">
        <v>6.4000000000000001E-2</v>
      </c>
      <c r="E2074" s="145">
        <v>6.4000000000000001E-2</v>
      </c>
      <c r="F2074" s="145">
        <v>0.22520000000000001</v>
      </c>
      <c r="G2074" s="146">
        <f t="shared" si="32"/>
        <v>14.234299999999999</v>
      </c>
    </row>
    <row r="2075" spans="1:7" x14ac:dyDescent="0.25">
      <c r="A2075" s="143">
        <v>44648</v>
      </c>
      <c r="B2075" s="144">
        <v>7</v>
      </c>
      <c r="C2075" s="145">
        <v>10.7189</v>
      </c>
      <c r="D2075" s="145">
        <v>8.4400000000000003E-2</v>
      </c>
      <c r="E2075" s="145">
        <v>7.0000000000000007E-2</v>
      </c>
      <c r="F2075" s="145">
        <v>0.22520000000000001</v>
      </c>
      <c r="G2075" s="146">
        <f t="shared" si="32"/>
        <v>11.0985</v>
      </c>
    </row>
    <row r="2076" spans="1:7" x14ac:dyDescent="0.25">
      <c r="A2076" s="143">
        <v>44648</v>
      </c>
      <c r="B2076" s="144">
        <v>8</v>
      </c>
      <c r="C2076" s="145">
        <v>24.778700000000001</v>
      </c>
      <c r="D2076" s="145">
        <v>0.2969</v>
      </c>
      <c r="E2076" s="145">
        <v>1.341</v>
      </c>
      <c r="F2076" s="145">
        <v>277.73009999999999</v>
      </c>
      <c r="G2076" s="146">
        <f t="shared" si="32"/>
        <v>304.14670000000001</v>
      </c>
    </row>
    <row r="2077" spans="1:7" x14ac:dyDescent="0.25">
      <c r="A2077" s="143">
        <v>44648</v>
      </c>
      <c r="B2077" s="144">
        <v>9</v>
      </c>
      <c r="C2077" s="145">
        <v>1498.6931</v>
      </c>
      <c r="D2077" s="145">
        <v>11.36</v>
      </c>
      <c r="E2077" s="145">
        <v>59.963700000000003</v>
      </c>
      <c r="F2077" s="145">
        <v>1879.5395000000001</v>
      </c>
      <c r="G2077" s="146">
        <f t="shared" si="32"/>
        <v>3449.5563000000002</v>
      </c>
    </row>
    <row r="2078" spans="1:7" x14ac:dyDescent="0.25">
      <c r="A2078" s="143">
        <v>44648</v>
      </c>
      <c r="B2078" s="144">
        <v>10</v>
      </c>
      <c r="C2078" s="145">
        <v>7339.1505999999999</v>
      </c>
      <c r="D2078" s="145">
        <v>46.834299999999999</v>
      </c>
      <c r="E2078" s="145">
        <v>259.91849999999999</v>
      </c>
      <c r="F2078" s="145">
        <v>3787.5436</v>
      </c>
      <c r="G2078" s="146">
        <f t="shared" si="32"/>
        <v>11433.447</v>
      </c>
    </row>
    <row r="2079" spans="1:7" x14ac:dyDescent="0.25">
      <c r="A2079" s="143">
        <v>44648</v>
      </c>
      <c r="B2079" s="144">
        <v>11</v>
      </c>
      <c r="C2079" s="145">
        <v>16349.445900000001</v>
      </c>
      <c r="D2079" s="145">
        <v>91.097300000000004</v>
      </c>
      <c r="E2079" s="145">
        <v>516.50279999999998</v>
      </c>
      <c r="F2079" s="145">
        <v>6946.7833000000001</v>
      </c>
      <c r="G2079" s="146">
        <f t="shared" si="32"/>
        <v>23903.829299999998</v>
      </c>
    </row>
    <row r="2080" spans="1:7" x14ac:dyDescent="0.25">
      <c r="A2080" s="143">
        <v>44648</v>
      </c>
      <c r="B2080" s="144">
        <v>12</v>
      </c>
      <c r="C2080" s="145">
        <v>21750.5337</v>
      </c>
      <c r="D2080" s="145">
        <v>114.9205</v>
      </c>
      <c r="E2080" s="145">
        <v>873.80229999999995</v>
      </c>
      <c r="F2080" s="145">
        <v>8808.7247000000007</v>
      </c>
      <c r="G2080" s="146">
        <f t="shared" si="32"/>
        <v>31547.981200000002</v>
      </c>
    </row>
    <row r="2081" spans="1:7" x14ac:dyDescent="0.25">
      <c r="A2081" s="143">
        <v>44648</v>
      </c>
      <c r="B2081" s="144">
        <v>13</v>
      </c>
      <c r="C2081" s="145">
        <v>24129.580600000001</v>
      </c>
      <c r="D2081" s="145">
        <v>129.6482</v>
      </c>
      <c r="E2081" s="145">
        <v>1086.8029999999901</v>
      </c>
      <c r="F2081" s="145">
        <v>9339.4660999999996</v>
      </c>
      <c r="G2081" s="146">
        <f t="shared" si="32"/>
        <v>34685.497899999988</v>
      </c>
    </row>
    <row r="2082" spans="1:7" x14ac:dyDescent="0.25">
      <c r="A2082" s="143">
        <v>44648</v>
      </c>
      <c r="B2082" s="144">
        <v>14</v>
      </c>
      <c r="C2082" s="145">
        <v>19447.3145</v>
      </c>
      <c r="D2082" s="145">
        <v>104.8192</v>
      </c>
      <c r="E2082" s="145">
        <v>990.97919999999999</v>
      </c>
      <c r="F2082" s="145">
        <v>8949.4789999999994</v>
      </c>
      <c r="G2082" s="146">
        <f t="shared" si="32"/>
        <v>29492.591900000003</v>
      </c>
    </row>
    <row r="2083" spans="1:7" x14ac:dyDescent="0.25">
      <c r="A2083" s="143">
        <v>44648</v>
      </c>
      <c r="B2083" s="144">
        <v>15</v>
      </c>
      <c r="C2083" s="145">
        <v>27298.8135</v>
      </c>
      <c r="D2083" s="145">
        <v>154.65989999999999</v>
      </c>
      <c r="E2083" s="145">
        <v>1495.2037</v>
      </c>
      <c r="F2083" s="145">
        <v>10207.4953</v>
      </c>
      <c r="G2083" s="146">
        <f t="shared" si="32"/>
        <v>39156.172400000003</v>
      </c>
    </row>
    <row r="2084" spans="1:7" x14ac:dyDescent="0.25">
      <c r="A2084" s="143">
        <v>44648</v>
      </c>
      <c r="B2084" s="144">
        <v>16</v>
      </c>
      <c r="C2084" s="145">
        <v>28404.078799999999</v>
      </c>
      <c r="D2084" s="145">
        <v>173.2945</v>
      </c>
      <c r="E2084" s="145">
        <v>1451.4646</v>
      </c>
      <c r="F2084" s="145">
        <v>10903.697200000001</v>
      </c>
      <c r="G2084" s="146">
        <f t="shared" si="32"/>
        <v>40932.535100000001</v>
      </c>
    </row>
    <row r="2085" spans="1:7" x14ac:dyDescent="0.25">
      <c r="A2085" s="143">
        <v>44648</v>
      </c>
      <c r="B2085" s="144">
        <v>17</v>
      </c>
      <c r="C2085" s="145">
        <v>22363.6453</v>
      </c>
      <c r="D2085" s="145">
        <v>130.67769999999999</v>
      </c>
      <c r="E2085" s="145">
        <v>1114.5306</v>
      </c>
      <c r="F2085" s="145">
        <v>9916.9397000000008</v>
      </c>
      <c r="G2085" s="146">
        <f t="shared" si="32"/>
        <v>33525.793300000005</v>
      </c>
    </row>
    <row r="2086" spans="1:7" x14ac:dyDescent="0.25">
      <c r="A2086" s="143">
        <v>44648</v>
      </c>
      <c r="B2086" s="144">
        <v>18</v>
      </c>
      <c r="C2086" s="145">
        <v>14476.626399999999</v>
      </c>
      <c r="D2086" s="145">
        <v>95.351500000000001</v>
      </c>
      <c r="E2086" s="145">
        <v>695.05849999999998</v>
      </c>
      <c r="F2086" s="145">
        <v>6457.2629999999999</v>
      </c>
      <c r="G2086" s="146">
        <f t="shared" si="32"/>
        <v>21724.2994</v>
      </c>
    </row>
    <row r="2087" spans="1:7" x14ac:dyDescent="0.25">
      <c r="A2087" s="143">
        <v>44648</v>
      </c>
      <c r="B2087" s="144">
        <v>19</v>
      </c>
      <c r="C2087" s="145">
        <v>3515.5868999999998</v>
      </c>
      <c r="D2087" s="145">
        <v>31.1875</v>
      </c>
      <c r="E2087" s="145">
        <v>194.3844</v>
      </c>
      <c r="F2087" s="145">
        <v>3243.9447</v>
      </c>
      <c r="G2087" s="146">
        <f t="shared" si="32"/>
        <v>6985.1034999999993</v>
      </c>
    </row>
    <row r="2088" spans="1:7" x14ac:dyDescent="0.25">
      <c r="A2088" s="143">
        <v>44648</v>
      </c>
      <c r="B2088" s="144">
        <v>20</v>
      </c>
      <c r="C2088" s="145">
        <v>238.88810000000001</v>
      </c>
      <c r="D2088" s="145">
        <v>3.63519999999999</v>
      </c>
      <c r="E2088" s="145">
        <v>21.416799999999999</v>
      </c>
      <c r="F2088" s="145">
        <v>454.40089999999998</v>
      </c>
      <c r="G2088" s="146">
        <f t="shared" si="32"/>
        <v>718.34100000000001</v>
      </c>
    </row>
    <row r="2089" spans="1:7" x14ac:dyDescent="0.25">
      <c r="A2089" s="143">
        <v>44648</v>
      </c>
      <c r="B2089" s="144">
        <v>21</v>
      </c>
      <c r="C2089" s="145">
        <v>100.128</v>
      </c>
      <c r="D2089" s="145">
        <v>0</v>
      </c>
      <c r="E2089" s="145">
        <v>0</v>
      </c>
      <c r="F2089" s="145">
        <v>0.28670000000000001</v>
      </c>
      <c r="G2089" s="146">
        <f t="shared" si="32"/>
        <v>100.4147</v>
      </c>
    </row>
    <row r="2090" spans="1:7" x14ac:dyDescent="0.25">
      <c r="A2090" s="143">
        <v>44648</v>
      </c>
      <c r="B2090" s="144">
        <v>22</v>
      </c>
      <c r="C2090" s="145">
        <v>101.408</v>
      </c>
      <c r="D2090" s="145">
        <v>0</v>
      </c>
      <c r="E2090" s="145">
        <v>0</v>
      </c>
      <c r="F2090" s="145">
        <v>0.22520000000000001</v>
      </c>
      <c r="G2090" s="146">
        <f t="shared" si="32"/>
        <v>101.6332</v>
      </c>
    </row>
    <row r="2091" spans="1:7" x14ac:dyDescent="0.25">
      <c r="A2091" s="143">
        <v>44648</v>
      </c>
      <c r="B2091" s="144">
        <v>23</v>
      </c>
      <c r="C2091" s="145">
        <v>103.6955</v>
      </c>
      <c r="D2091" s="145">
        <v>0</v>
      </c>
      <c r="E2091" s="145">
        <v>0</v>
      </c>
      <c r="F2091" s="145">
        <v>0.22520000000000001</v>
      </c>
      <c r="G2091" s="146">
        <f t="shared" si="32"/>
        <v>103.9207</v>
      </c>
    </row>
    <row r="2092" spans="1:7" x14ac:dyDescent="0.25">
      <c r="A2092" s="143">
        <v>44648</v>
      </c>
      <c r="B2092" s="144">
        <v>24</v>
      </c>
      <c r="C2092" s="145">
        <v>100.83199999999999</v>
      </c>
      <c r="D2092" s="145">
        <v>8.4400000000000003E-2</v>
      </c>
      <c r="E2092" s="145">
        <v>6.4000000000000001E-2</v>
      </c>
      <c r="F2092" s="145">
        <v>0.22520000000000001</v>
      </c>
      <c r="G2092" s="146">
        <f t="shared" si="32"/>
        <v>101.20559999999999</v>
      </c>
    </row>
    <row r="2093" spans="1:7" x14ac:dyDescent="0.25">
      <c r="A2093" s="143">
        <v>44649</v>
      </c>
      <c r="B2093" s="144">
        <v>1</v>
      </c>
      <c r="C2093" s="145">
        <v>30.463999999999999</v>
      </c>
      <c r="D2093" s="145">
        <v>6.4000000000000001E-2</v>
      </c>
      <c r="E2093" s="145">
        <v>6.4000000000000001E-2</v>
      </c>
      <c r="F2093" s="145">
        <v>0.22520000000000001</v>
      </c>
      <c r="G2093" s="146">
        <f t="shared" si="32"/>
        <v>30.8172</v>
      </c>
    </row>
    <row r="2094" spans="1:7" x14ac:dyDescent="0.25">
      <c r="A2094" s="143">
        <v>44649</v>
      </c>
      <c r="B2094" s="144">
        <v>2</v>
      </c>
      <c r="C2094" s="145">
        <v>29.809000000000001</v>
      </c>
      <c r="D2094" s="145">
        <v>6.4000000000000001E-2</v>
      </c>
      <c r="E2094" s="145">
        <v>6.4000000000000001E-2</v>
      </c>
      <c r="F2094" s="145">
        <v>0.20480000000000001</v>
      </c>
      <c r="G2094" s="146">
        <f t="shared" si="32"/>
        <v>30.1418</v>
      </c>
    </row>
    <row r="2095" spans="1:7" x14ac:dyDescent="0.25">
      <c r="A2095" s="143">
        <v>44649</v>
      </c>
      <c r="B2095" s="144">
        <v>3</v>
      </c>
      <c r="C2095" s="145">
        <v>29.58</v>
      </c>
      <c r="D2095" s="145">
        <v>0.1484</v>
      </c>
      <c r="E2095" s="145">
        <v>0.128</v>
      </c>
      <c r="F2095" s="145">
        <v>0.20780000000000001</v>
      </c>
      <c r="G2095" s="146">
        <f t="shared" si="32"/>
        <v>30.064199999999996</v>
      </c>
    </row>
    <row r="2096" spans="1:7" x14ac:dyDescent="0.25">
      <c r="A2096" s="143">
        <v>44649</v>
      </c>
      <c r="B2096" s="144">
        <v>4</v>
      </c>
      <c r="C2096" s="145">
        <v>6.6162000000000001</v>
      </c>
      <c r="D2096" s="145">
        <v>0.192</v>
      </c>
      <c r="E2096" s="145">
        <v>0.192</v>
      </c>
      <c r="F2096" s="145">
        <v>0.18429999999999999</v>
      </c>
      <c r="G2096" s="146">
        <f t="shared" si="32"/>
        <v>7.1845000000000008</v>
      </c>
    </row>
    <row r="2097" spans="1:7" x14ac:dyDescent="0.25">
      <c r="A2097" s="143">
        <v>44649</v>
      </c>
      <c r="B2097" s="144">
        <v>5</v>
      </c>
      <c r="C2097" s="145">
        <v>5.5351999999999997</v>
      </c>
      <c r="D2097" s="145">
        <v>6.4000000000000001E-2</v>
      </c>
      <c r="E2097" s="145">
        <v>6.4000000000000001E-2</v>
      </c>
      <c r="F2097" s="145">
        <v>0.18429999999999999</v>
      </c>
      <c r="G2097" s="146">
        <f t="shared" si="32"/>
        <v>5.8475000000000001</v>
      </c>
    </row>
    <row r="2098" spans="1:7" x14ac:dyDescent="0.25">
      <c r="A2098" s="143">
        <v>44649</v>
      </c>
      <c r="B2098" s="144">
        <v>6</v>
      </c>
      <c r="C2098" s="145">
        <v>4.9752000000000001</v>
      </c>
      <c r="D2098" s="145">
        <v>6.4000000000000001E-2</v>
      </c>
      <c r="E2098" s="145">
        <v>6.4000000000000001E-2</v>
      </c>
      <c r="F2098" s="145">
        <v>0.18429999999999999</v>
      </c>
      <c r="G2098" s="146">
        <f t="shared" si="32"/>
        <v>5.2875000000000005</v>
      </c>
    </row>
    <row r="2099" spans="1:7" x14ac:dyDescent="0.25">
      <c r="A2099" s="143">
        <v>44649</v>
      </c>
      <c r="B2099" s="144">
        <v>7</v>
      </c>
      <c r="C2099" s="145">
        <v>5.5852000000000004</v>
      </c>
      <c r="D2099" s="145">
        <v>1.6E-2</v>
      </c>
      <c r="E2099" s="145">
        <v>6.0000000000000001E-3</v>
      </c>
      <c r="F2099" s="145">
        <v>0.20480000000000001</v>
      </c>
      <c r="G2099" s="146">
        <f t="shared" si="32"/>
        <v>5.8120000000000003</v>
      </c>
    </row>
    <row r="2100" spans="1:7" x14ac:dyDescent="0.25">
      <c r="A2100" s="143">
        <v>44649</v>
      </c>
      <c r="B2100" s="144">
        <v>8</v>
      </c>
      <c r="C2100" s="145">
        <v>19.369</v>
      </c>
      <c r="D2100" s="145">
        <v>0.42480000000000001</v>
      </c>
      <c r="E2100" s="145">
        <v>1.1759999999999999</v>
      </c>
      <c r="F2100" s="145">
        <v>109.04940000000001</v>
      </c>
      <c r="G2100" s="146">
        <f t="shared" si="32"/>
        <v>130.01920000000001</v>
      </c>
    </row>
    <row r="2101" spans="1:7" x14ac:dyDescent="0.25">
      <c r="A2101" s="143">
        <v>44649</v>
      </c>
      <c r="B2101" s="144">
        <v>9</v>
      </c>
      <c r="C2101" s="145">
        <v>1857.8655000000001</v>
      </c>
      <c r="D2101" s="145">
        <v>12.687200000000001</v>
      </c>
      <c r="E2101" s="145">
        <v>79.426199999999994</v>
      </c>
      <c r="F2101" s="145">
        <v>1777.7853</v>
      </c>
      <c r="G2101" s="146">
        <f t="shared" si="32"/>
        <v>3727.7642000000001</v>
      </c>
    </row>
    <row r="2102" spans="1:7" x14ac:dyDescent="0.25">
      <c r="A2102" s="143">
        <v>44649</v>
      </c>
      <c r="B2102" s="144">
        <v>10</v>
      </c>
      <c r="C2102" s="145">
        <v>9391.6679999999997</v>
      </c>
      <c r="D2102" s="145">
        <v>52.104999999999997</v>
      </c>
      <c r="E2102" s="145">
        <v>322.86279999999999</v>
      </c>
      <c r="F2102" s="145">
        <v>3628.4522999999999</v>
      </c>
      <c r="G2102" s="146">
        <f t="shared" si="32"/>
        <v>13395.088100000001</v>
      </c>
    </row>
    <row r="2103" spans="1:7" x14ac:dyDescent="0.25">
      <c r="A2103" s="143">
        <v>44649</v>
      </c>
      <c r="B2103" s="144">
        <v>11</v>
      </c>
      <c r="C2103" s="145">
        <v>20008.830999999998</v>
      </c>
      <c r="D2103" s="145">
        <v>113.9156</v>
      </c>
      <c r="E2103" s="145">
        <v>675.84100000000001</v>
      </c>
      <c r="F2103" s="145">
        <v>6014.4908999999998</v>
      </c>
      <c r="G2103" s="146">
        <f t="shared" si="32"/>
        <v>26813.0785</v>
      </c>
    </row>
    <row r="2104" spans="1:7" x14ac:dyDescent="0.25">
      <c r="A2104" s="143">
        <v>44649</v>
      </c>
      <c r="B2104" s="144">
        <v>12</v>
      </c>
      <c r="C2104" s="145">
        <v>29274.739600000001</v>
      </c>
      <c r="D2104" s="145">
        <v>163.8921</v>
      </c>
      <c r="E2104" s="145">
        <v>1079.8404</v>
      </c>
      <c r="F2104" s="145">
        <v>8925.3711000000003</v>
      </c>
      <c r="G2104" s="146">
        <f t="shared" si="32"/>
        <v>39443.843200000003</v>
      </c>
    </row>
    <row r="2105" spans="1:7" x14ac:dyDescent="0.25">
      <c r="A2105" s="143">
        <v>44649</v>
      </c>
      <c r="B2105" s="144">
        <v>13</v>
      </c>
      <c r="C2105" s="145">
        <v>35352.605000000003</v>
      </c>
      <c r="D2105" s="145">
        <v>199.77969999999999</v>
      </c>
      <c r="E2105" s="145">
        <v>1458.4652000000001</v>
      </c>
      <c r="F2105" s="145">
        <v>10618.972599999999</v>
      </c>
      <c r="G2105" s="146">
        <f t="shared" si="32"/>
        <v>47629.822500000002</v>
      </c>
    </row>
    <row r="2106" spans="1:7" x14ac:dyDescent="0.25">
      <c r="A2106" s="143">
        <v>44649</v>
      </c>
      <c r="B2106" s="144">
        <v>14</v>
      </c>
      <c r="C2106" s="145">
        <v>35264.844599999997</v>
      </c>
      <c r="D2106" s="145">
        <v>209.26349999999999</v>
      </c>
      <c r="E2106" s="145">
        <v>1445.2194999999999</v>
      </c>
      <c r="F2106" s="145">
        <v>10199.530500000001</v>
      </c>
      <c r="G2106" s="146">
        <f t="shared" si="32"/>
        <v>47118.858099999998</v>
      </c>
    </row>
    <row r="2107" spans="1:7" x14ac:dyDescent="0.25">
      <c r="A2107" s="143">
        <v>44649</v>
      </c>
      <c r="B2107" s="144">
        <v>15</v>
      </c>
      <c r="C2107" s="145">
        <v>31704.475299999998</v>
      </c>
      <c r="D2107" s="145">
        <v>175.90610000000001</v>
      </c>
      <c r="E2107" s="145">
        <v>1473.2159999999999</v>
      </c>
      <c r="F2107" s="145">
        <v>12759.089</v>
      </c>
      <c r="G2107" s="146">
        <f t="shared" si="32"/>
        <v>46112.686399999999</v>
      </c>
    </row>
    <row r="2108" spans="1:7" x14ac:dyDescent="0.25">
      <c r="A2108" s="143">
        <v>44649</v>
      </c>
      <c r="B2108" s="144">
        <v>16</v>
      </c>
      <c r="C2108" s="145">
        <v>27529.878400000001</v>
      </c>
      <c r="D2108" s="145">
        <v>146.08240000000001</v>
      </c>
      <c r="E2108" s="145">
        <v>1234.0162</v>
      </c>
      <c r="F2108" s="145">
        <v>10746.395</v>
      </c>
      <c r="G2108" s="146">
        <f t="shared" si="32"/>
        <v>39656.372000000003</v>
      </c>
    </row>
    <row r="2109" spans="1:7" x14ac:dyDescent="0.25">
      <c r="A2109" s="143">
        <v>44649</v>
      </c>
      <c r="B2109" s="144">
        <v>17</v>
      </c>
      <c r="C2109" s="145">
        <v>24206.088599999999</v>
      </c>
      <c r="D2109" s="145">
        <v>139.3417</v>
      </c>
      <c r="E2109" s="145">
        <v>1211.5735999999999</v>
      </c>
      <c r="F2109" s="145">
        <v>10623.375599999999</v>
      </c>
      <c r="G2109" s="146">
        <f t="shared" si="32"/>
        <v>36180.379499999995</v>
      </c>
    </row>
    <row r="2110" spans="1:7" x14ac:dyDescent="0.25">
      <c r="A2110" s="143">
        <v>44649</v>
      </c>
      <c r="B2110" s="144">
        <v>18</v>
      </c>
      <c r="C2110" s="145">
        <v>16643.812900000001</v>
      </c>
      <c r="D2110" s="145">
        <v>108.08750000000001</v>
      </c>
      <c r="E2110" s="145">
        <v>1030.2068999999999</v>
      </c>
      <c r="F2110" s="145">
        <v>8686.9100999999991</v>
      </c>
      <c r="G2110" s="146">
        <f t="shared" si="32"/>
        <v>26469.017400000004</v>
      </c>
    </row>
    <row r="2111" spans="1:7" x14ac:dyDescent="0.25">
      <c r="A2111" s="143">
        <v>44649</v>
      </c>
      <c r="B2111" s="144">
        <v>19</v>
      </c>
      <c r="C2111" s="145">
        <v>7087.2157999999999</v>
      </c>
      <c r="D2111" s="145">
        <v>46.684699999999999</v>
      </c>
      <c r="E2111" s="145">
        <v>552.48419999999999</v>
      </c>
      <c r="F2111" s="145">
        <v>4966.5694999999996</v>
      </c>
      <c r="G2111" s="146">
        <f t="shared" si="32"/>
        <v>12652.9542</v>
      </c>
    </row>
    <row r="2112" spans="1:7" x14ac:dyDescent="0.25">
      <c r="A2112" s="143">
        <v>44649</v>
      </c>
      <c r="B2112" s="144">
        <v>20</v>
      </c>
      <c r="C2112" s="145">
        <v>985.23559999999998</v>
      </c>
      <c r="D2112" s="145">
        <v>6.4178999999999897</v>
      </c>
      <c r="E2112" s="145">
        <v>93.065399999999997</v>
      </c>
      <c r="F2112" s="145">
        <v>1270.6509000000001</v>
      </c>
      <c r="G2112" s="146">
        <f t="shared" si="32"/>
        <v>2355.3698000000004</v>
      </c>
    </row>
    <row r="2113" spans="1:7" x14ac:dyDescent="0.25">
      <c r="A2113" s="143">
        <v>44649</v>
      </c>
      <c r="B2113" s="144">
        <v>21</v>
      </c>
      <c r="C2113" s="145">
        <v>133.51150000000001</v>
      </c>
      <c r="D2113" s="145">
        <v>0</v>
      </c>
      <c r="E2113" s="145">
        <v>8.1900000000000001E-2</v>
      </c>
      <c r="F2113" s="145">
        <v>0.81689999999999996</v>
      </c>
      <c r="G2113" s="146">
        <f t="shared" si="32"/>
        <v>134.41030000000001</v>
      </c>
    </row>
    <row r="2114" spans="1:7" x14ac:dyDescent="0.25">
      <c r="A2114" s="143">
        <v>44649</v>
      </c>
      <c r="B2114" s="144">
        <v>22</v>
      </c>
      <c r="C2114" s="145">
        <v>129.67740000000001</v>
      </c>
      <c r="D2114" s="145">
        <v>0</v>
      </c>
      <c r="E2114" s="145">
        <v>8.1900000000000001E-2</v>
      </c>
      <c r="F2114" s="145">
        <v>0.22520000000000001</v>
      </c>
      <c r="G2114" s="146">
        <f t="shared" si="32"/>
        <v>129.9845</v>
      </c>
    </row>
    <row r="2115" spans="1:7" x14ac:dyDescent="0.25">
      <c r="A2115" s="143">
        <v>44649</v>
      </c>
      <c r="B2115" s="144">
        <v>23</v>
      </c>
      <c r="C2115" s="145">
        <v>130.17439999999999</v>
      </c>
      <c r="D2115" s="145">
        <v>0</v>
      </c>
      <c r="E2115" s="145">
        <v>8.1900000000000001E-2</v>
      </c>
      <c r="F2115" s="145">
        <v>0.2268</v>
      </c>
      <c r="G2115" s="146">
        <f t="shared" si="32"/>
        <v>130.48309999999998</v>
      </c>
    </row>
    <row r="2116" spans="1:7" x14ac:dyDescent="0.25">
      <c r="A2116" s="143">
        <v>44649</v>
      </c>
      <c r="B2116" s="144">
        <v>24</v>
      </c>
      <c r="C2116" s="145">
        <v>129.94040000000001</v>
      </c>
      <c r="D2116" s="145">
        <v>0</v>
      </c>
      <c r="E2116" s="145">
        <v>8.1900000000000001E-2</v>
      </c>
      <c r="F2116" s="145">
        <v>0.22520000000000001</v>
      </c>
      <c r="G2116" s="146">
        <f t="shared" si="32"/>
        <v>130.2475</v>
      </c>
    </row>
    <row r="2117" spans="1:7" x14ac:dyDescent="0.25">
      <c r="A2117" s="143">
        <v>44650</v>
      </c>
      <c r="B2117" s="144">
        <v>1</v>
      </c>
      <c r="C2117" s="145">
        <v>14.438499999999999</v>
      </c>
      <c r="D2117" s="145">
        <v>8.4400000000000003E-2</v>
      </c>
      <c r="E2117" s="145">
        <v>0.1459</v>
      </c>
      <c r="F2117" s="145">
        <v>6.5199999999999994E-2</v>
      </c>
      <c r="G2117" s="146">
        <f t="shared" si="32"/>
        <v>14.734</v>
      </c>
    </row>
    <row r="2118" spans="1:7" x14ac:dyDescent="0.25">
      <c r="A2118" s="143">
        <v>44650</v>
      </c>
      <c r="B2118" s="144">
        <v>2</v>
      </c>
      <c r="C2118" s="145">
        <v>14.708500000000001</v>
      </c>
      <c r="D2118" s="145">
        <v>6.4000000000000001E-2</v>
      </c>
      <c r="E2118" s="145">
        <v>6.4000000000000001E-2</v>
      </c>
      <c r="F2118" s="145">
        <v>0.22520000000000001</v>
      </c>
      <c r="G2118" s="146">
        <f t="shared" ref="G2118:G2181" si="33">+SUM(C2118:F2118)</f>
        <v>15.0617</v>
      </c>
    </row>
    <row r="2119" spans="1:7" x14ac:dyDescent="0.25">
      <c r="A2119" s="143">
        <v>44650</v>
      </c>
      <c r="B2119" s="144">
        <v>3</v>
      </c>
      <c r="C2119" s="145">
        <v>14.4765</v>
      </c>
      <c r="D2119" s="145">
        <v>6.4000000000000001E-2</v>
      </c>
      <c r="E2119" s="145">
        <v>6.4000000000000001E-2</v>
      </c>
      <c r="F2119" s="145">
        <v>0.2384</v>
      </c>
      <c r="G2119" s="146">
        <f t="shared" si="33"/>
        <v>14.8429</v>
      </c>
    </row>
    <row r="2120" spans="1:7" x14ac:dyDescent="0.25">
      <c r="A2120" s="143">
        <v>44650</v>
      </c>
      <c r="B2120" s="144">
        <v>4</v>
      </c>
      <c r="C2120" s="145">
        <v>4.5880999999999998</v>
      </c>
      <c r="D2120" s="145">
        <v>0</v>
      </c>
      <c r="E2120" s="145">
        <v>0</v>
      </c>
      <c r="F2120" s="145">
        <v>0.73029999999999995</v>
      </c>
      <c r="G2120" s="146">
        <f t="shared" si="33"/>
        <v>5.3183999999999996</v>
      </c>
    </row>
    <row r="2121" spans="1:7" x14ac:dyDescent="0.25">
      <c r="A2121" s="143">
        <v>44650</v>
      </c>
      <c r="B2121" s="144">
        <v>5</v>
      </c>
      <c r="C2121" s="145">
        <v>5.6093000000000002</v>
      </c>
      <c r="D2121" s="145">
        <v>2.0400000000000001E-2</v>
      </c>
      <c r="E2121" s="145">
        <v>0</v>
      </c>
      <c r="F2121" s="145">
        <v>0.73950000000000005</v>
      </c>
      <c r="G2121" s="146">
        <f t="shared" si="33"/>
        <v>6.3692000000000011</v>
      </c>
    </row>
    <row r="2122" spans="1:7" x14ac:dyDescent="0.25">
      <c r="A2122" s="143">
        <v>44650</v>
      </c>
      <c r="B2122" s="144">
        <v>6</v>
      </c>
      <c r="C2122" s="145">
        <v>2.5453000000000001</v>
      </c>
      <c r="D2122" s="145">
        <v>6.4000000000000001E-2</v>
      </c>
      <c r="E2122" s="145">
        <v>6.4000000000000001E-2</v>
      </c>
      <c r="F2122" s="145">
        <v>0.73350000000000004</v>
      </c>
      <c r="G2122" s="146">
        <f t="shared" si="33"/>
        <v>3.4068000000000005</v>
      </c>
    </row>
    <row r="2123" spans="1:7" x14ac:dyDescent="0.25">
      <c r="A2123" s="143">
        <v>44650</v>
      </c>
      <c r="B2123" s="144">
        <v>7</v>
      </c>
      <c r="C2123" s="145">
        <v>3.2863000000000002</v>
      </c>
      <c r="D2123" s="145">
        <v>0</v>
      </c>
      <c r="E2123" s="145">
        <v>6.0000000000000001E-3</v>
      </c>
      <c r="F2123" s="145">
        <v>0.73029999999999995</v>
      </c>
      <c r="G2123" s="146">
        <f t="shared" si="33"/>
        <v>4.0225999999999997</v>
      </c>
    </row>
    <row r="2124" spans="1:7" x14ac:dyDescent="0.25">
      <c r="A2124" s="143">
        <v>44650</v>
      </c>
      <c r="B2124" s="144">
        <v>8</v>
      </c>
      <c r="C2124" s="145">
        <v>55.84</v>
      </c>
      <c r="D2124" s="145">
        <v>0.80889999999999995</v>
      </c>
      <c r="E2124" s="145">
        <v>7.6195000000000004</v>
      </c>
      <c r="F2124" s="145">
        <v>1243.7556</v>
      </c>
      <c r="G2124" s="146">
        <f t="shared" si="33"/>
        <v>1308.0239999999999</v>
      </c>
    </row>
    <row r="2125" spans="1:7" x14ac:dyDescent="0.25">
      <c r="A2125" s="143">
        <v>44650</v>
      </c>
      <c r="B2125" s="144">
        <v>9</v>
      </c>
      <c r="C2125" s="145">
        <v>1579.0029</v>
      </c>
      <c r="D2125" s="145">
        <v>15.231999999999999</v>
      </c>
      <c r="E2125" s="145">
        <v>269.73289999999997</v>
      </c>
      <c r="F2125" s="145">
        <v>7748.5276000000003</v>
      </c>
      <c r="G2125" s="146">
        <f t="shared" si="33"/>
        <v>9612.4953999999998</v>
      </c>
    </row>
    <row r="2126" spans="1:7" x14ac:dyDescent="0.25">
      <c r="A2126" s="143">
        <v>44650</v>
      </c>
      <c r="B2126" s="144">
        <v>10</v>
      </c>
      <c r="C2126" s="145">
        <v>8038.7613000000001</v>
      </c>
      <c r="D2126" s="145">
        <v>55.301600000000001</v>
      </c>
      <c r="E2126" s="145">
        <v>682.03279999999995</v>
      </c>
      <c r="F2126" s="145">
        <v>12256.959800000001</v>
      </c>
      <c r="G2126" s="146">
        <f t="shared" si="33"/>
        <v>21033.055500000002</v>
      </c>
    </row>
    <row r="2127" spans="1:7" x14ac:dyDescent="0.25">
      <c r="A2127" s="143">
        <v>44650</v>
      </c>
      <c r="B2127" s="144">
        <v>11</v>
      </c>
      <c r="C2127" s="145">
        <v>22210.790799999999</v>
      </c>
      <c r="D2127" s="145">
        <v>137.1711</v>
      </c>
      <c r="E2127" s="145">
        <v>1241.0473</v>
      </c>
      <c r="F2127" s="145">
        <v>14168.050499999999</v>
      </c>
      <c r="G2127" s="146">
        <f t="shared" si="33"/>
        <v>37757.059699999998</v>
      </c>
    </row>
    <row r="2128" spans="1:7" x14ac:dyDescent="0.25">
      <c r="A2128" s="143">
        <v>44650</v>
      </c>
      <c r="B2128" s="144">
        <v>12</v>
      </c>
      <c r="C2128" s="145">
        <v>29446.755700000002</v>
      </c>
      <c r="D2128" s="145">
        <v>175.07089999999999</v>
      </c>
      <c r="E2128" s="145">
        <v>1585.4762000000001</v>
      </c>
      <c r="F2128" s="145">
        <v>15251.861000000001</v>
      </c>
      <c r="G2128" s="146">
        <f t="shared" si="33"/>
        <v>46459.163800000002</v>
      </c>
    </row>
    <row r="2129" spans="1:7" x14ac:dyDescent="0.25">
      <c r="A2129" s="143">
        <v>44650</v>
      </c>
      <c r="B2129" s="144">
        <v>13</v>
      </c>
      <c r="C2129" s="145">
        <v>33123.796900000001</v>
      </c>
      <c r="D2129" s="145">
        <v>193.81890000000001</v>
      </c>
      <c r="E2129" s="145">
        <v>1737.2085</v>
      </c>
      <c r="F2129" s="145">
        <v>15030.7135</v>
      </c>
      <c r="G2129" s="146">
        <f t="shared" si="33"/>
        <v>50085.537799999998</v>
      </c>
    </row>
    <row r="2130" spans="1:7" x14ac:dyDescent="0.25">
      <c r="A2130" s="143">
        <v>44650</v>
      </c>
      <c r="B2130" s="144">
        <v>14</v>
      </c>
      <c r="C2130" s="145">
        <v>32729.116099999999</v>
      </c>
      <c r="D2130" s="145">
        <v>179.34549999999999</v>
      </c>
      <c r="E2130" s="145">
        <v>1768.3944999999901</v>
      </c>
      <c r="F2130" s="145">
        <v>15082.9912</v>
      </c>
      <c r="G2130" s="146">
        <f t="shared" si="33"/>
        <v>49759.847299999994</v>
      </c>
    </row>
    <row r="2131" spans="1:7" x14ac:dyDescent="0.25">
      <c r="A2131" s="143">
        <v>44650</v>
      </c>
      <c r="B2131" s="144">
        <v>15</v>
      </c>
      <c r="C2131" s="145">
        <v>25831.590199999999</v>
      </c>
      <c r="D2131" s="145">
        <v>152.8614</v>
      </c>
      <c r="E2131" s="145">
        <v>1585.5995</v>
      </c>
      <c r="F2131" s="145">
        <v>14711.3253</v>
      </c>
      <c r="G2131" s="146">
        <f t="shared" si="33"/>
        <v>42281.376400000001</v>
      </c>
    </row>
    <row r="2132" spans="1:7" x14ac:dyDescent="0.25">
      <c r="A2132" s="143">
        <v>44650</v>
      </c>
      <c r="B2132" s="144">
        <v>16</v>
      </c>
      <c r="C2132" s="145">
        <v>21106.0949</v>
      </c>
      <c r="D2132" s="145">
        <v>131.9641</v>
      </c>
      <c r="E2132" s="145">
        <v>1368.0074</v>
      </c>
      <c r="F2132" s="145">
        <v>14029.7762</v>
      </c>
      <c r="G2132" s="146">
        <f t="shared" si="33"/>
        <v>36635.842600000004</v>
      </c>
    </row>
    <row r="2133" spans="1:7" x14ac:dyDescent="0.25">
      <c r="A2133" s="143">
        <v>44650</v>
      </c>
      <c r="B2133" s="144">
        <v>17</v>
      </c>
      <c r="C2133" s="145">
        <v>12021.9933</v>
      </c>
      <c r="D2133" s="145">
        <v>84.541499999999999</v>
      </c>
      <c r="E2133" s="145">
        <v>946.4701</v>
      </c>
      <c r="F2133" s="145">
        <v>12209.7081</v>
      </c>
      <c r="G2133" s="146">
        <f t="shared" si="33"/>
        <v>25262.713</v>
      </c>
    </row>
    <row r="2134" spans="1:7" x14ac:dyDescent="0.25">
      <c r="A2134" s="143">
        <v>44650</v>
      </c>
      <c r="B2134" s="144">
        <v>18</v>
      </c>
      <c r="C2134" s="145">
        <v>4384.7713999999996</v>
      </c>
      <c r="D2134" s="145">
        <v>38.698500000000003</v>
      </c>
      <c r="E2134" s="145">
        <v>422.25310000000002</v>
      </c>
      <c r="F2134" s="145">
        <v>7803.0553</v>
      </c>
      <c r="G2134" s="146">
        <f t="shared" si="33"/>
        <v>12648.7783</v>
      </c>
    </row>
    <row r="2135" spans="1:7" x14ac:dyDescent="0.25">
      <c r="A2135" s="143">
        <v>44650</v>
      </c>
      <c r="B2135" s="144">
        <v>19</v>
      </c>
      <c r="C2135" s="145">
        <v>1582.0686000000001</v>
      </c>
      <c r="D2135" s="145">
        <v>20.982900000000001</v>
      </c>
      <c r="E2135" s="145">
        <v>184.6491</v>
      </c>
      <c r="F2135" s="145">
        <v>3351.2026999999998</v>
      </c>
      <c r="G2135" s="146">
        <f t="shared" si="33"/>
        <v>5138.9032999999999</v>
      </c>
    </row>
    <row r="2136" spans="1:7" x14ac:dyDescent="0.25">
      <c r="A2136" s="143">
        <v>44650</v>
      </c>
      <c r="B2136" s="144">
        <v>20</v>
      </c>
      <c r="C2136" s="145">
        <v>570.55330000000004</v>
      </c>
      <c r="D2136" s="145">
        <v>6.5023999999999997</v>
      </c>
      <c r="E2136" s="145">
        <v>29.395199999999999</v>
      </c>
      <c r="F2136" s="145">
        <v>379.09230000000002</v>
      </c>
      <c r="G2136" s="146">
        <f t="shared" si="33"/>
        <v>985.54320000000007</v>
      </c>
    </row>
    <row r="2137" spans="1:7" x14ac:dyDescent="0.25">
      <c r="A2137" s="143">
        <v>44650</v>
      </c>
      <c r="B2137" s="144">
        <v>21</v>
      </c>
      <c r="C2137" s="145">
        <v>133.8537</v>
      </c>
      <c r="D2137" s="145">
        <v>6.4000000000000001E-2</v>
      </c>
      <c r="E2137" s="145">
        <v>6.4000000000000001E-2</v>
      </c>
      <c r="F2137" s="145">
        <v>0.34810000000000002</v>
      </c>
      <c r="G2137" s="146">
        <f t="shared" si="33"/>
        <v>134.32979999999998</v>
      </c>
    </row>
    <row r="2138" spans="1:7" x14ac:dyDescent="0.25">
      <c r="A2138" s="143">
        <v>44650</v>
      </c>
      <c r="B2138" s="144">
        <v>22</v>
      </c>
      <c r="C2138" s="145">
        <v>131.8057</v>
      </c>
      <c r="D2138" s="145">
        <v>0</v>
      </c>
      <c r="E2138" s="145">
        <v>0</v>
      </c>
      <c r="F2138" s="145">
        <v>0.22520000000000001</v>
      </c>
      <c r="G2138" s="146">
        <f t="shared" si="33"/>
        <v>132.0309</v>
      </c>
    </row>
    <row r="2139" spans="1:7" x14ac:dyDescent="0.25">
      <c r="A2139" s="143">
        <v>44650</v>
      </c>
      <c r="B2139" s="144">
        <v>23</v>
      </c>
      <c r="C2139" s="145">
        <v>132.50970000000001</v>
      </c>
      <c r="D2139" s="145">
        <v>6.4000000000000001E-2</v>
      </c>
      <c r="E2139" s="145">
        <v>6.4000000000000001E-2</v>
      </c>
      <c r="F2139" s="145">
        <v>0.22520000000000001</v>
      </c>
      <c r="G2139" s="146">
        <f t="shared" si="33"/>
        <v>132.8629</v>
      </c>
    </row>
    <row r="2140" spans="1:7" x14ac:dyDescent="0.25">
      <c r="A2140" s="143">
        <v>44650</v>
      </c>
      <c r="B2140" s="144">
        <v>24</v>
      </c>
      <c r="C2140" s="145">
        <v>135.32570000000001</v>
      </c>
      <c r="D2140" s="145">
        <v>6.4000000000000001E-2</v>
      </c>
      <c r="E2140" s="145">
        <v>6.4000000000000001E-2</v>
      </c>
      <c r="F2140" s="145">
        <v>6.5199999999999994E-2</v>
      </c>
      <c r="G2140" s="146">
        <f t="shared" si="33"/>
        <v>135.5189</v>
      </c>
    </row>
    <row r="2141" spans="1:7" x14ac:dyDescent="0.25">
      <c r="A2141" s="143">
        <v>44651</v>
      </c>
      <c r="B2141" s="144">
        <v>1</v>
      </c>
      <c r="C2141" s="145">
        <v>27.113299999999999</v>
      </c>
      <c r="D2141" s="145">
        <v>8.4400000000000003E-2</v>
      </c>
      <c r="E2141" s="145">
        <v>6.4000000000000001E-2</v>
      </c>
      <c r="F2141" s="145">
        <v>0.20480000000000001</v>
      </c>
      <c r="G2141" s="146">
        <f t="shared" si="33"/>
        <v>27.466499999999996</v>
      </c>
    </row>
    <row r="2142" spans="1:7" x14ac:dyDescent="0.25">
      <c r="A2142" s="143">
        <v>44651</v>
      </c>
      <c r="B2142" s="144">
        <v>2</v>
      </c>
      <c r="C2142" s="145">
        <v>27.497299999999999</v>
      </c>
      <c r="D2142" s="145">
        <v>0.128</v>
      </c>
      <c r="E2142" s="145">
        <v>0.128</v>
      </c>
      <c r="F2142" s="145">
        <v>0.20480000000000001</v>
      </c>
      <c r="G2142" s="146">
        <f t="shared" si="33"/>
        <v>27.958099999999998</v>
      </c>
    </row>
    <row r="2143" spans="1:7" x14ac:dyDescent="0.25">
      <c r="A2143" s="143">
        <v>44651</v>
      </c>
      <c r="B2143" s="144">
        <v>3</v>
      </c>
      <c r="C2143" s="145">
        <v>25.065300000000001</v>
      </c>
      <c r="D2143" s="145">
        <v>0.192</v>
      </c>
      <c r="E2143" s="145">
        <v>0.192</v>
      </c>
      <c r="F2143" s="145">
        <v>0.18429999999999999</v>
      </c>
      <c r="G2143" s="146">
        <f t="shared" si="33"/>
        <v>25.633600000000001</v>
      </c>
    </row>
    <row r="2144" spans="1:7" x14ac:dyDescent="0.25">
      <c r="A2144" s="143">
        <v>44651</v>
      </c>
      <c r="B2144" s="144">
        <v>4</v>
      </c>
      <c r="C2144" s="145">
        <v>9.7119999999999997</v>
      </c>
      <c r="D2144" s="145">
        <v>0.128</v>
      </c>
      <c r="E2144" s="145">
        <v>0.128</v>
      </c>
      <c r="F2144" s="145">
        <v>5.2636000000000003</v>
      </c>
      <c r="G2144" s="146">
        <f t="shared" si="33"/>
        <v>15.2316</v>
      </c>
    </row>
    <row r="2145" spans="1:7" x14ac:dyDescent="0.25">
      <c r="A2145" s="143">
        <v>44651</v>
      </c>
      <c r="B2145" s="144">
        <v>5</v>
      </c>
      <c r="C2145" s="145">
        <v>9.7989999999999995</v>
      </c>
      <c r="D2145" s="145">
        <v>0</v>
      </c>
      <c r="E2145" s="145">
        <v>0</v>
      </c>
      <c r="F2145" s="145">
        <v>5.2636000000000003</v>
      </c>
      <c r="G2145" s="146">
        <f t="shared" si="33"/>
        <v>15.0626</v>
      </c>
    </row>
    <row r="2146" spans="1:7" x14ac:dyDescent="0.25">
      <c r="A2146" s="143">
        <v>44651</v>
      </c>
      <c r="B2146" s="144">
        <v>6</v>
      </c>
      <c r="C2146" s="145">
        <v>9.9269999999999996</v>
      </c>
      <c r="D2146" s="145">
        <v>2.0400000000000001E-2</v>
      </c>
      <c r="E2146" s="145">
        <v>0</v>
      </c>
      <c r="F2146" s="145">
        <v>5.2636000000000003</v>
      </c>
      <c r="G2146" s="146">
        <f t="shared" si="33"/>
        <v>15.211</v>
      </c>
    </row>
    <row r="2147" spans="1:7" x14ac:dyDescent="0.25">
      <c r="A2147" s="143">
        <v>44651</v>
      </c>
      <c r="B2147" s="144">
        <v>7</v>
      </c>
      <c r="C2147" s="145">
        <v>6.9189999999999996</v>
      </c>
      <c r="D2147" s="145">
        <v>0</v>
      </c>
      <c r="E2147" s="145">
        <v>6.0000000000000001E-3</v>
      </c>
      <c r="F2147" s="145">
        <v>5.3162000000000003</v>
      </c>
      <c r="G2147" s="146">
        <f t="shared" si="33"/>
        <v>12.241199999999999</v>
      </c>
    </row>
    <row r="2148" spans="1:7" x14ac:dyDescent="0.25">
      <c r="A2148" s="143">
        <v>44651</v>
      </c>
      <c r="B2148" s="144">
        <v>8</v>
      </c>
      <c r="C2148" s="145">
        <v>35.128900000000002</v>
      </c>
      <c r="D2148" s="145">
        <v>0.59640000000000004</v>
      </c>
      <c r="E2148" s="145">
        <v>3.5598000000000001</v>
      </c>
      <c r="F2148" s="145">
        <v>241.58619999999999</v>
      </c>
      <c r="G2148" s="146">
        <f t="shared" si="33"/>
        <v>280.87130000000002</v>
      </c>
    </row>
    <row r="2149" spans="1:7" x14ac:dyDescent="0.25">
      <c r="A2149" s="143">
        <v>44651</v>
      </c>
      <c r="B2149" s="144">
        <v>9</v>
      </c>
      <c r="C2149" s="145">
        <v>2316.1296000000002</v>
      </c>
      <c r="D2149" s="145">
        <v>15.569800000000001</v>
      </c>
      <c r="E2149" s="145">
        <v>169.78440000000001</v>
      </c>
      <c r="F2149" s="145">
        <v>3616.9672</v>
      </c>
      <c r="G2149" s="146">
        <f t="shared" si="33"/>
        <v>6118.4510000000009</v>
      </c>
    </row>
    <row r="2150" spans="1:7" x14ac:dyDescent="0.25">
      <c r="A2150" s="143">
        <v>44651</v>
      </c>
      <c r="B2150" s="144">
        <v>10</v>
      </c>
      <c r="C2150" s="145">
        <v>10924.4051</v>
      </c>
      <c r="D2150" s="145">
        <v>57.757300000000001</v>
      </c>
      <c r="E2150" s="145">
        <v>641.3211</v>
      </c>
      <c r="F2150" s="145">
        <v>7908.6869999999999</v>
      </c>
      <c r="G2150" s="146">
        <f t="shared" si="33"/>
        <v>19532.1705</v>
      </c>
    </row>
    <row r="2151" spans="1:7" x14ac:dyDescent="0.25">
      <c r="A2151" s="143">
        <v>44651</v>
      </c>
      <c r="B2151" s="144">
        <v>11</v>
      </c>
      <c r="C2151" s="145">
        <v>23237.1646</v>
      </c>
      <c r="D2151" s="145">
        <v>129.80539999999999</v>
      </c>
      <c r="E2151" s="145">
        <v>1156.3774000000001</v>
      </c>
      <c r="F2151" s="145">
        <v>10844.0692</v>
      </c>
      <c r="G2151" s="146">
        <f t="shared" si="33"/>
        <v>35367.416600000004</v>
      </c>
    </row>
    <row r="2152" spans="1:7" x14ac:dyDescent="0.25">
      <c r="A2152" s="143">
        <v>44651</v>
      </c>
      <c r="B2152" s="144">
        <v>12</v>
      </c>
      <c r="C2152" s="145">
        <v>33074.669500000004</v>
      </c>
      <c r="D2152" s="145">
        <v>193.67959999999999</v>
      </c>
      <c r="E2152" s="145">
        <v>1689.2351000000001</v>
      </c>
      <c r="F2152" s="145">
        <v>12800.1561</v>
      </c>
      <c r="G2152" s="146">
        <f t="shared" si="33"/>
        <v>47757.740300000005</v>
      </c>
    </row>
    <row r="2153" spans="1:7" x14ac:dyDescent="0.25">
      <c r="A2153" s="143">
        <v>44651</v>
      </c>
      <c r="B2153" s="144">
        <v>13</v>
      </c>
      <c r="C2153" s="145">
        <v>38529.103000000003</v>
      </c>
      <c r="D2153" s="145">
        <v>236.78719999999899</v>
      </c>
      <c r="E2153" s="145">
        <v>2070.6205</v>
      </c>
      <c r="F2153" s="145">
        <v>14211.2194</v>
      </c>
      <c r="G2153" s="146">
        <f t="shared" si="33"/>
        <v>55047.730100000001</v>
      </c>
    </row>
    <row r="2154" spans="1:7" x14ac:dyDescent="0.25">
      <c r="A2154" s="143">
        <v>44651</v>
      </c>
      <c r="B2154" s="144">
        <v>14</v>
      </c>
      <c r="C2154" s="145">
        <v>40316.265800000001</v>
      </c>
      <c r="D2154" s="145">
        <v>231.86089999999999</v>
      </c>
      <c r="E2154" s="145">
        <v>2061.4544999999998</v>
      </c>
      <c r="F2154" s="145">
        <v>14324.4882</v>
      </c>
      <c r="G2154" s="146">
        <f t="shared" si="33"/>
        <v>56934.0694</v>
      </c>
    </row>
    <row r="2155" spans="1:7" x14ac:dyDescent="0.25">
      <c r="A2155" s="143">
        <v>44651</v>
      </c>
      <c r="B2155" s="144">
        <v>15</v>
      </c>
      <c r="C2155" s="145">
        <v>39650.446499999998</v>
      </c>
      <c r="D2155" s="145">
        <v>230.5889</v>
      </c>
      <c r="E2155" s="145">
        <v>1875.0432000000001</v>
      </c>
      <c r="F2155" s="145">
        <v>13714.344300000001</v>
      </c>
      <c r="G2155" s="146">
        <f t="shared" si="33"/>
        <v>55470.422900000005</v>
      </c>
    </row>
    <row r="2156" spans="1:7" x14ac:dyDescent="0.25">
      <c r="A2156" s="143">
        <v>44651</v>
      </c>
      <c r="B2156" s="144">
        <v>16</v>
      </c>
      <c r="C2156" s="145">
        <v>37355.999100000001</v>
      </c>
      <c r="D2156" s="145">
        <v>217.9016</v>
      </c>
      <c r="E2156" s="145">
        <v>1703.6026999999999</v>
      </c>
      <c r="F2156" s="145">
        <v>11967.3249</v>
      </c>
      <c r="G2156" s="146">
        <f t="shared" si="33"/>
        <v>51244.828300000001</v>
      </c>
    </row>
    <row r="2157" spans="1:7" x14ac:dyDescent="0.25">
      <c r="A2157" s="143">
        <v>44651</v>
      </c>
      <c r="B2157" s="144">
        <v>17</v>
      </c>
      <c r="C2157" s="145">
        <v>30221.588599999999</v>
      </c>
      <c r="D2157" s="145">
        <v>172.9436</v>
      </c>
      <c r="E2157" s="145">
        <v>1425.7759000000001</v>
      </c>
      <c r="F2157" s="145">
        <v>9899.3881999999994</v>
      </c>
      <c r="G2157" s="146">
        <f t="shared" si="33"/>
        <v>41719.696299999996</v>
      </c>
    </row>
    <row r="2158" spans="1:7" x14ac:dyDescent="0.25">
      <c r="A2158" s="143">
        <v>44651</v>
      </c>
      <c r="B2158" s="144">
        <v>18</v>
      </c>
      <c r="C2158" s="145">
        <v>18504.8334</v>
      </c>
      <c r="D2158" s="145">
        <v>116.6438</v>
      </c>
      <c r="E2158" s="145">
        <v>973.7056</v>
      </c>
      <c r="F2158" s="145">
        <v>6857.2128999999904</v>
      </c>
      <c r="G2158" s="146">
        <f t="shared" si="33"/>
        <v>26452.395699999994</v>
      </c>
    </row>
    <row r="2159" spans="1:7" x14ac:dyDescent="0.25">
      <c r="A2159" s="143">
        <v>44651</v>
      </c>
      <c r="B2159" s="144">
        <v>19</v>
      </c>
      <c r="C2159" s="145">
        <v>7563.9645</v>
      </c>
      <c r="D2159" s="145">
        <v>50.165500000000002</v>
      </c>
      <c r="E2159" s="145">
        <v>428.36320000000001</v>
      </c>
      <c r="F2159" s="145">
        <v>3598.1109999999999</v>
      </c>
      <c r="G2159" s="146">
        <f t="shared" si="33"/>
        <v>11640.6042</v>
      </c>
    </row>
    <row r="2160" spans="1:7" x14ac:dyDescent="0.25">
      <c r="A2160" s="143">
        <v>44651</v>
      </c>
      <c r="B2160" s="144">
        <v>20</v>
      </c>
      <c r="C2160" s="145">
        <v>1170.5675000000001</v>
      </c>
      <c r="D2160" s="145">
        <v>8.0562000000000005</v>
      </c>
      <c r="E2160" s="145">
        <v>52.7637</v>
      </c>
      <c r="F2160" s="145">
        <v>643.07579999999996</v>
      </c>
      <c r="G2160" s="146">
        <f t="shared" si="33"/>
        <v>1874.4632000000001</v>
      </c>
    </row>
    <row r="2161" spans="1:7" x14ac:dyDescent="0.25">
      <c r="A2161" s="143">
        <v>44651</v>
      </c>
      <c r="B2161" s="144">
        <v>21</v>
      </c>
      <c r="C2161" s="145">
        <v>202.21690000000001</v>
      </c>
      <c r="D2161" s="145">
        <v>0</v>
      </c>
      <c r="E2161" s="145">
        <v>2.0400000000000001E-2</v>
      </c>
      <c r="F2161" s="145">
        <v>5.3860000000000001</v>
      </c>
      <c r="G2161" s="146">
        <f t="shared" si="33"/>
        <v>207.6233</v>
      </c>
    </row>
    <row r="2162" spans="1:7" x14ac:dyDescent="0.25">
      <c r="A2162" s="143">
        <v>44651</v>
      </c>
      <c r="B2162" s="144">
        <v>22</v>
      </c>
      <c r="C2162" s="145">
        <v>201.4889</v>
      </c>
      <c r="D2162" s="145">
        <v>2.0400000000000001E-2</v>
      </c>
      <c r="E2162" s="145">
        <v>2.0400000000000001E-2</v>
      </c>
      <c r="F2162" s="145">
        <v>5.2636000000000003</v>
      </c>
      <c r="G2162" s="146">
        <f t="shared" si="33"/>
        <v>206.79329999999999</v>
      </c>
    </row>
    <row r="2163" spans="1:7" x14ac:dyDescent="0.25">
      <c r="A2163" s="143">
        <v>44651</v>
      </c>
      <c r="B2163" s="144">
        <v>23</v>
      </c>
      <c r="C2163" s="145">
        <v>202.47290000000001</v>
      </c>
      <c r="D2163" s="145">
        <v>0</v>
      </c>
      <c r="E2163" s="145">
        <v>0</v>
      </c>
      <c r="F2163" s="145">
        <v>5.1036000000000001</v>
      </c>
      <c r="G2163" s="146">
        <f t="shared" si="33"/>
        <v>207.57650000000001</v>
      </c>
    </row>
    <row r="2164" spans="1:7" x14ac:dyDescent="0.25">
      <c r="A2164" s="143">
        <v>44651</v>
      </c>
      <c r="B2164" s="144">
        <v>24</v>
      </c>
      <c r="C2164" s="145">
        <v>202.0009</v>
      </c>
      <c r="D2164" s="145">
        <v>6.4000000000000001E-2</v>
      </c>
      <c r="E2164" s="145">
        <v>6.4000000000000001E-2</v>
      </c>
      <c r="F2164" s="145">
        <v>5.2636000000000003</v>
      </c>
      <c r="G2164" s="146">
        <f t="shared" si="33"/>
        <v>207.39249999999998</v>
      </c>
    </row>
    <row r="2165" spans="1:7" x14ac:dyDescent="0.25">
      <c r="A2165" s="143">
        <v>44652</v>
      </c>
      <c r="B2165" s="144">
        <v>1</v>
      </c>
      <c r="C2165" s="145">
        <v>22.462399999999999</v>
      </c>
      <c r="D2165" s="145">
        <v>0.1484</v>
      </c>
      <c r="E2165" s="145">
        <v>0.128</v>
      </c>
      <c r="F2165" s="145">
        <v>0.18429999999999999</v>
      </c>
      <c r="G2165" s="146">
        <f t="shared" si="33"/>
        <v>22.923099999999998</v>
      </c>
    </row>
    <row r="2166" spans="1:7" x14ac:dyDescent="0.25">
      <c r="A2166" s="143">
        <v>44652</v>
      </c>
      <c r="B2166" s="144">
        <v>2</v>
      </c>
      <c r="C2166" s="145">
        <v>20.734400000000001</v>
      </c>
      <c r="D2166" s="145">
        <v>0.128</v>
      </c>
      <c r="E2166" s="145">
        <v>0.128</v>
      </c>
      <c r="F2166" s="145">
        <v>0.18429999999999999</v>
      </c>
      <c r="G2166" s="146">
        <f t="shared" si="33"/>
        <v>21.174700000000001</v>
      </c>
    </row>
    <row r="2167" spans="1:7" x14ac:dyDescent="0.25">
      <c r="A2167" s="143">
        <v>44652</v>
      </c>
      <c r="B2167" s="144">
        <v>3</v>
      </c>
      <c r="C2167" s="145">
        <v>20.606400000000001</v>
      </c>
      <c r="D2167" s="145">
        <v>0.128</v>
      </c>
      <c r="E2167" s="145">
        <v>0.128</v>
      </c>
      <c r="F2167" s="145">
        <v>0.18429999999999999</v>
      </c>
      <c r="G2167" s="146">
        <f t="shared" si="33"/>
        <v>21.046700000000001</v>
      </c>
    </row>
    <row r="2168" spans="1:7" x14ac:dyDescent="0.25">
      <c r="A2168" s="143">
        <v>44652</v>
      </c>
      <c r="B2168" s="144">
        <v>4</v>
      </c>
      <c r="C2168" s="145">
        <v>1.0268999999999999</v>
      </c>
      <c r="D2168" s="145">
        <v>0.128</v>
      </c>
      <c r="E2168" s="145">
        <v>0.128</v>
      </c>
      <c r="F2168" s="145">
        <v>0.18429999999999999</v>
      </c>
      <c r="G2168" s="146">
        <f t="shared" si="33"/>
        <v>1.4672000000000001</v>
      </c>
    </row>
    <row r="2169" spans="1:7" x14ac:dyDescent="0.25">
      <c r="A2169" s="143">
        <v>44652</v>
      </c>
      <c r="B2169" s="144">
        <v>5</v>
      </c>
      <c r="C2169" s="145">
        <v>3.8649</v>
      </c>
      <c r="D2169" s="145">
        <v>6.4000000000000001E-2</v>
      </c>
      <c r="E2169" s="145">
        <v>6.4000000000000001E-2</v>
      </c>
      <c r="F2169" s="145">
        <v>0.18429999999999999</v>
      </c>
      <c r="G2169" s="146">
        <f t="shared" si="33"/>
        <v>4.1772</v>
      </c>
    </row>
    <row r="2170" spans="1:7" x14ac:dyDescent="0.25">
      <c r="A2170" s="143">
        <v>44652</v>
      </c>
      <c r="B2170" s="144">
        <v>6</v>
      </c>
      <c r="C2170" s="145">
        <v>1.1549</v>
      </c>
      <c r="D2170" s="145">
        <v>8.4400000000000003E-2</v>
      </c>
      <c r="E2170" s="145">
        <v>6.4000000000000001E-2</v>
      </c>
      <c r="F2170" s="145">
        <v>0.18429999999999999</v>
      </c>
      <c r="G2170" s="146">
        <f t="shared" si="33"/>
        <v>1.4876</v>
      </c>
    </row>
    <row r="2171" spans="1:7" x14ac:dyDescent="0.25">
      <c r="A2171" s="143">
        <v>44652</v>
      </c>
      <c r="B2171" s="144">
        <v>7</v>
      </c>
      <c r="C2171" s="145">
        <v>1.5228999999999999</v>
      </c>
      <c r="D2171" s="145">
        <v>6.4000000000000001E-2</v>
      </c>
      <c r="E2171" s="145">
        <v>6.4000000000000001E-2</v>
      </c>
      <c r="F2171" s="145">
        <v>0.23039999999999999</v>
      </c>
      <c r="G2171" s="146">
        <f t="shared" si="33"/>
        <v>1.8813</v>
      </c>
    </row>
    <row r="2172" spans="1:7" x14ac:dyDescent="0.25">
      <c r="A2172" s="143">
        <v>44652</v>
      </c>
      <c r="B2172" s="144">
        <v>8</v>
      </c>
      <c r="C2172" s="145">
        <v>59.5642</v>
      </c>
      <c r="D2172" s="145">
        <v>1.0008999999999999</v>
      </c>
      <c r="E2172" s="145">
        <v>28.690300000000001</v>
      </c>
      <c r="F2172" s="145">
        <v>1626.1476</v>
      </c>
      <c r="G2172" s="146">
        <f t="shared" si="33"/>
        <v>1715.403</v>
      </c>
    </row>
    <row r="2173" spans="1:7" x14ac:dyDescent="0.25">
      <c r="A2173" s="143">
        <v>44652</v>
      </c>
      <c r="B2173" s="144">
        <v>9</v>
      </c>
      <c r="C2173" s="145">
        <v>2037.2625</v>
      </c>
      <c r="D2173" s="145">
        <v>17.7163</v>
      </c>
      <c r="E2173" s="145">
        <v>328.79700000000003</v>
      </c>
      <c r="F2173" s="145">
        <v>8282.9189999999999</v>
      </c>
      <c r="G2173" s="146">
        <f t="shared" si="33"/>
        <v>10666.694799999999</v>
      </c>
    </row>
    <row r="2174" spans="1:7" x14ac:dyDescent="0.25">
      <c r="A2174" s="143">
        <v>44652</v>
      </c>
      <c r="B2174" s="144">
        <v>10</v>
      </c>
      <c r="C2174" s="145">
        <v>9360.5308000000005</v>
      </c>
      <c r="D2174" s="145">
        <v>64.906400000000005</v>
      </c>
      <c r="E2174" s="145">
        <v>748.65710000000001</v>
      </c>
      <c r="F2174" s="145">
        <v>12244.438700000001</v>
      </c>
      <c r="G2174" s="146">
        <f t="shared" si="33"/>
        <v>22418.533000000003</v>
      </c>
    </row>
    <row r="2175" spans="1:7" x14ac:dyDescent="0.25">
      <c r="A2175" s="143">
        <v>44652</v>
      </c>
      <c r="B2175" s="144">
        <v>11</v>
      </c>
      <c r="C2175" s="145">
        <v>22642.9084</v>
      </c>
      <c r="D2175" s="145">
        <v>137.5001</v>
      </c>
      <c r="E2175" s="145">
        <v>1277.2520999999999</v>
      </c>
      <c r="F2175" s="145">
        <v>14317.005800000001</v>
      </c>
      <c r="G2175" s="146">
        <f t="shared" si="33"/>
        <v>38374.666400000002</v>
      </c>
    </row>
    <row r="2176" spans="1:7" x14ac:dyDescent="0.25">
      <c r="A2176" s="143">
        <v>44652</v>
      </c>
      <c r="B2176" s="144">
        <v>12</v>
      </c>
      <c r="C2176" s="145">
        <v>30837.315999999999</v>
      </c>
      <c r="D2176" s="145">
        <v>178.44800000000001</v>
      </c>
      <c r="E2176" s="145">
        <v>1680.3708999999999</v>
      </c>
      <c r="F2176" s="145">
        <v>14966.743699999901</v>
      </c>
      <c r="G2176" s="146">
        <f t="shared" si="33"/>
        <v>47662.878599999895</v>
      </c>
    </row>
    <row r="2177" spans="1:7" x14ac:dyDescent="0.25">
      <c r="A2177" s="143">
        <v>44652</v>
      </c>
      <c r="B2177" s="144">
        <v>13</v>
      </c>
      <c r="C2177" s="145">
        <v>34829.448799999998</v>
      </c>
      <c r="D2177" s="145">
        <v>200.24940000000001</v>
      </c>
      <c r="E2177" s="145">
        <v>1903.2076999999999</v>
      </c>
      <c r="F2177" s="145">
        <v>15621.4666</v>
      </c>
      <c r="G2177" s="146">
        <f t="shared" si="33"/>
        <v>52554.372499999998</v>
      </c>
    </row>
    <row r="2178" spans="1:7" x14ac:dyDescent="0.25">
      <c r="A2178" s="143">
        <v>44652</v>
      </c>
      <c r="B2178" s="144">
        <v>14</v>
      </c>
      <c r="C2178" s="145">
        <v>39911.9663</v>
      </c>
      <c r="D2178" s="145">
        <v>227.3588</v>
      </c>
      <c r="E2178" s="145">
        <v>1911.3921</v>
      </c>
      <c r="F2178" s="145">
        <v>14469.0216</v>
      </c>
      <c r="G2178" s="146">
        <f t="shared" si="33"/>
        <v>56519.738799999999</v>
      </c>
    </row>
    <row r="2179" spans="1:7" x14ac:dyDescent="0.25">
      <c r="A2179" s="143">
        <v>44652</v>
      </c>
      <c r="B2179" s="144">
        <v>15</v>
      </c>
      <c r="C2179" s="145">
        <v>39345.286899999999</v>
      </c>
      <c r="D2179" s="145">
        <v>227.6808</v>
      </c>
      <c r="E2179" s="145">
        <v>1874.7478000000001</v>
      </c>
      <c r="F2179" s="145">
        <v>13068.422699999999</v>
      </c>
      <c r="G2179" s="146">
        <f t="shared" si="33"/>
        <v>54516.138200000001</v>
      </c>
    </row>
    <row r="2180" spans="1:7" x14ac:dyDescent="0.25">
      <c r="A2180" s="143">
        <v>44652</v>
      </c>
      <c r="B2180" s="144">
        <v>16</v>
      </c>
      <c r="C2180" s="145">
        <v>36507.909599999999</v>
      </c>
      <c r="D2180" s="145">
        <v>213.20830000000001</v>
      </c>
      <c r="E2180" s="145">
        <v>1829.2524000000001</v>
      </c>
      <c r="F2180" s="145">
        <v>13744.4658</v>
      </c>
      <c r="G2180" s="146">
        <f t="shared" si="33"/>
        <v>52294.836099999993</v>
      </c>
    </row>
    <row r="2181" spans="1:7" x14ac:dyDescent="0.25">
      <c r="A2181" s="143">
        <v>44652</v>
      </c>
      <c r="B2181" s="144">
        <v>17</v>
      </c>
      <c r="C2181" s="145">
        <v>29424.600699999999</v>
      </c>
      <c r="D2181" s="145">
        <v>171.61510000000001</v>
      </c>
      <c r="E2181" s="145">
        <v>1619.4893999999999</v>
      </c>
      <c r="F2181" s="145">
        <v>13682.7588</v>
      </c>
      <c r="G2181" s="146">
        <f t="shared" si="33"/>
        <v>44898.463999999993</v>
      </c>
    </row>
    <row r="2182" spans="1:7" x14ac:dyDescent="0.25">
      <c r="A2182" s="143">
        <v>44652</v>
      </c>
      <c r="B2182" s="144">
        <v>18</v>
      </c>
      <c r="C2182" s="145">
        <v>17884.676299999999</v>
      </c>
      <c r="D2182" s="145">
        <v>108.42529999999999</v>
      </c>
      <c r="E2182" s="145">
        <v>1113.4765</v>
      </c>
      <c r="F2182" s="145">
        <v>11998.650299999999</v>
      </c>
      <c r="G2182" s="146">
        <f t="shared" ref="G2182:G2245" si="34">+SUM(C2182:F2182)</f>
        <v>31105.2284</v>
      </c>
    </row>
    <row r="2183" spans="1:7" x14ac:dyDescent="0.25">
      <c r="A2183" s="143">
        <v>44652</v>
      </c>
      <c r="B2183" s="144">
        <v>19</v>
      </c>
      <c r="C2183" s="145">
        <v>7326.9273000000003</v>
      </c>
      <c r="D2183" s="145">
        <v>46.581600000000002</v>
      </c>
      <c r="E2183" s="145">
        <v>597.28779999999995</v>
      </c>
      <c r="F2183" s="145">
        <v>9308.9940999999999</v>
      </c>
      <c r="G2183" s="146">
        <f t="shared" si="34"/>
        <v>17279.790800000002</v>
      </c>
    </row>
    <row r="2184" spans="1:7" x14ac:dyDescent="0.25">
      <c r="A2184" s="143">
        <v>44652</v>
      </c>
      <c r="B2184" s="144">
        <v>20</v>
      </c>
      <c r="C2184" s="145">
        <v>1141.83</v>
      </c>
      <c r="D2184" s="145">
        <v>6.9298000000000002</v>
      </c>
      <c r="E2184" s="145">
        <v>103.5402</v>
      </c>
      <c r="F2184" s="145">
        <v>2996.2215000000001</v>
      </c>
      <c r="G2184" s="146">
        <f t="shared" si="34"/>
        <v>4248.5214999999998</v>
      </c>
    </row>
    <row r="2185" spans="1:7" x14ac:dyDescent="0.25">
      <c r="A2185" s="143">
        <v>44652</v>
      </c>
      <c r="B2185" s="144">
        <v>21</v>
      </c>
      <c r="C2185" s="145">
        <v>237.82900000000001</v>
      </c>
      <c r="D2185" s="145">
        <v>0</v>
      </c>
      <c r="E2185" s="145">
        <v>2.0400000000000001E-2</v>
      </c>
      <c r="F2185" s="145">
        <v>4.1391</v>
      </c>
      <c r="G2185" s="146">
        <f t="shared" si="34"/>
        <v>241.98850000000002</v>
      </c>
    </row>
    <row r="2186" spans="1:7" x14ac:dyDescent="0.25">
      <c r="A2186" s="143">
        <v>44652</v>
      </c>
      <c r="B2186" s="144">
        <v>22</v>
      </c>
      <c r="C2186" s="145">
        <v>237.124</v>
      </c>
      <c r="D2186" s="145">
        <v>0</v>
      </c>
      <c r="E2186" s="145">
        <v>2.0400000000000001E-2</v>
      </c>
      <c r="F2186" s="145">
        <v>0.20480000000000001</v>
      </c>
      <c r="G2186" s="146">
        <f t="shared" si="34"/>
        <v>237.3492</v>
      </c>
    </row>
    <row r="2187" spans="1:7" x14ac:dyDescent="0.25">
      <c r="A2187" s="143">
        <v>44652</v>
      </c>
      <c r="B2187" s="144">
        <v>23</v>
      </c>
      <c r="C2187" s="145">
        <v>236.548</v>
      </c>
      <c r="D2187" s="145">
        <v>0.128</v>
      </c>
      <c r="E2187" s="145">
        <v>0.1484</v>
      </c>
      <c r="F2187" s="145">
        <v>0.18429999999999999</v>
      </c>
      <c r="G2187" s="146">
        <f t="shared" si="34"/>
        <v>237.0087</v>
      </c>
    </row>
    <row r="2188" spans="1:7" x14ac:dyDescent="0.25">
      <c r="A2188" s="143">
        <v>44652</v>
      </c>
      <c r="B2188" s="144">
        <v>24</v>
      </c>
      <c r="C2188" s="145">
        <v>236.48400000000001</v>
      </c>
      <c r="D2188" s="145">
        <v>0.1484</v>
      </c>
      <c r="E2188" s="145">
        <v>0.1484</v>
      </c>
      <c r="F2188" s="145">
        <v>0.18429999999999999</v>
      </c>
      <c r="G2188" s="146">
        <f t="shared" si="34"/>
        <v>236.96510000000004</v>
      </c>
    </row>
    <row r="2189" spans="1:7" x14ac:dyDescent="0.25">
      <c r="A2189" s="143">
        <v>44653</v>
      </c>
      <c r="B2189" s="144">
        <v>1</v>
      </c>
      <c r="C2189" s="145">
        <v>23.7529</v>
      </c>
      <c r="D2189" s="145">
        <v>0.192</v>
      </c>
      <c r="E2189" s="145">
        <v>0.192</v>
      </c>
      <c r="F2189" s="145">
        <v>0.18429999999999999</v>
      </c>
      <c r="G2189" s="146">
        <f t="shared" si="34"/>
        <v>24.321200000000001</v>
      </c>
    </row>
    <row r="2190" spans="1:7" x14ac:dyDescent="0.25">
      <c r="A2190" s="143">
        <v>44653</v>
      </c>
      <c r="B2190" s="144">
        <v>2</v>
      </c>
      <c r="C2190" s="145">
        <v>23.9129</v>
      </c>
      <c r="D2190" s="145">
        <v>0.25600000000000001</v>
      </c>
      <c r="E2190" s="145">
        <v>0.25600000000000001</v>
      </c>
      <c r="F2190" s="145">
        <v>0.18429999999999999</v>
      </c>
      <c r="G2190" s="146">
        <f t="shared" si="34"/>
        <v>24.609200000000001</v>
      </c>
    </row>
    <row r="2191" spans="1:7" x14ac:dyDescent="0.25">
      <c r="A2191" s="143">
        <v>44653</v>
      </c>
      <c r="B2191" s="144">
        <v>3</v>
      </c>
      <c r="C2191" s="145">
        <v>24.264900000000001</v>
      </c>
      <c r="D2191" s="145">
        <v>6.4000000000000001E-2</v>
      </c>
      <c r="E2191" s="145">
        <v>6.4000000000000001E-2</v>
      </c>
      <c r="F2191" s="145">
        <v>0.18429999999999999</v>
      </c>
      <c r="G2191" s="146">
        <f t="shared" si="34"/>
        <v>24.577200000000001</v>
      </c>
    </row>
    <row r="2192" spans="1:7" x14ac:dyDescent="0.25">
      <c r="A2192" s="143">
        <v>44653</v>
      </c>
      <c r="B2192" s="144">
        <v>4</v>
      </c>
      <c r="C2192" s="145">
        <v>5.0963000000000003</v>
      </c>
      <c r="D2192" s="145">
        <v>0</v>
      </c>
      <c r="E2192" s="145">
        <v>0</v>
      </c>
      <c r="F2192" s="145">
        <v>2.1288</v>
      </c>
      <c r="G2192" s="146">
        <f t="shared" si="34"/>
        <v>7.2251000000000003</v>
      </c>
    </row>
    <row r="2193" spans="1:7" x14ac:dyDescent="0.25">
      <c r="A2193" s="143">
        <v>44653</v>
      </c>
      <c r="B2193" s="144">
        <v>5</v>
      </c>
      <c r="C2193" s="145">
        <v>1.7290999999999901</v>
      </c>
      <c r="D2193" s="145">
        <v>0.1484</v>
      </c>
      <c r="E2193" s="145">
        <v>0.128</v>
      </c>
      <c r="F2193" s="145">
        <v>2.14929999999999</v>
      </c>
      <c r="G2193" s="146">
        <f t="shared" si="34"/>
        <v>4.1547999999999803</v>
      </c>
    </row>
    <row r="2194" spans="1:7" x14ac:dyDescent="0.25">
      <c r="A2194" s="143">
        <v>44653</v>
      </c>
      <c r="B2194" s="144">
        <v>6</v>
      </c>
      <c r="C2194" s="145">
        <v>2.8811</v>
      </c>
      <c r="D2194" s="145">
        <v>0</v>
      </c>
      <c r="E2194" s="145">
        <v>0</v>
      </c>
      <c r="F2194" s="145">
        <v>2.1288</v>
      </c>
      <c r="G2194" s="146">
        <f t="shared" si="34"/>
        <v>5.0099</v>
      </c>
    </row>
    <row r="2195" spans="1:7" x14ac:dyDescent="0.25">
      <c r="A2195" s="143">
        <v>44653</v>
      </c>
      <c r="B2195" s="144">
        <v>7</v>
      </c>
      <c r="C2195" s="145">
        <v>2.5611000000000002</v>
      </c>
      <c r="D2195" s="145">
        <v>0.192</v>
      </c>
      <c r="E2195" s="145">
        <v>0.19800000000000001</v>
      </c>
      <c r="F2195" s="145">
        <v>2.3788999999999998</v>
      </c>
      <c r="G2195" s="146">
        <f t="shared" si="34"/>
        <v>5.33</v>
      </c>
    </row>
    <row r="2196" spans="1:7" x14ac:dyDescent="0.25">
      <c r="A2196" s="143">
        <v>44653</v>
      </c>
      <c r="B2196" s="144">
        <v>8</v>
      </c>
      <c r="C2196" s="145">
        <v>20.823599999999999</v>
      </c>
      <c r="D2196" s="145">
        <v>0.59640000000000004</v>
      </c>
      <c r="E2196" s="145">
        <v>20.063500000000001</v>
      </c>
      <c r="F2196" s="145">
        <v>1162.8883000000001</v>
      </c>
      <c r="G2196" s="146">
        <f t="shared" si="34"/>
        <v>1204.3718000000001</v>
      </c>
    </row>
    <row r="2197" spans="1:7" x14ac:dyDescent="0.25">
      <c r="A2197" s="143">
        <v>44653</v>
      </c>
      <c r="B2197" s="144">
        <v>9</v>
      </c>
      <c r="C2197" s="145">
        <v>1525.0909999999999</v>
      </c>
      <c r="D2197" s="145">
        <v>15.667199999999999</v>
      </c>
      <c r="E2197" s="145">
        <v>276.59910000000002</v>
      </c>
      <c r="F2197" s="145">
        <v>7263.6487999999999</v>
      </c>
      <c r="G2197" s="146">
        <f t="shared" si="34"/>
        <v>9081.0061000000005</v>
      </c>
    </row>
    <row r="2198" spans="1:7" x14ac:dyDescent="0.25">
      <c r="A2198" s="143">
        <v>44653</v>
      </c>
      <c r="B2198" s="144">
        <v>10</v>
      </c>
      <c r="C2198" s="145">
        <v>10380.790300000001</v>
      </c>
      <c r="D2198" s="145">
        <v>77.745400000000004</v>
      </c>
      <c r="E2198" s="145">
        <v>876.35619999999994</v>
      </c>
      <c r="F2198" s="145">
        <v>11860.867099999999</v>
      </c>
      <c r="G2198" s="146">
        <f t="shared" si="34"/>
        <v>23195.758999999998</v>
      </c>
    </row>
    <row r="2199" spans="1:7" x14ac:dyDescent="0.25">
      <c r="A2199" s="143">
        <v>44653</v>
      </c>
      <c r="B2199" s="144">
        <v>11</v>
      </c>
      <c r="C2199" s="145">
        <v>20872.8583</v>
      </c>
      <c r="D2199" s="145">
        <v>144.4128</v>
      </c>
      <c r="E2199" s="145">
        <v>1349.1901</v>
      </c>
      <c r="F2199" s="145">
        <v>11757.1438</v>
      </c>
      <c r="G2199" s="146">
        <f t="shared" si="34"/>
        <v>34123.604999999996</v>
      </c>
    </row>
    <row r="2200" spans="1:7" x14ac:dyDescent="0.25">
      <c r="A2200" s="143">
        <v>44653</v>
      </c>
      <c r="B2200" s="144">
        <v>12</v>
      </c>
      <c r="C2200" s="145">
        <v>29102.384399999999</v>
      </c>
      <c r="D2200" s="145">
        <v>186.619</v>
      </c>
      <c r="E2200" s="145">
        <v>1871.2449999999999</v>
      </c>
      <c r="F2200" s="145">
        <v>13406.704599999999</v>
      </c>
      <c r="G2200" s="146">
        <f t="shared" si="34"/>
        <v>44566.952999999994</v>
      </c>
    </row>
    <row r="2201" spans="1:7" x14ac:dyDescent="0.25">
      <c r="A2201" s="143">
        <v>44653</v>
      </c>
      <c r="B2201" s="144">
        <v>13</v>
      </c>
      <c r="C2201" s="145">
        <v>35268.202599999997</v>
      </c>
      <c r="D2201" s="145">
        <v>219.697</v>
      </c>
      <c r="E2201" s="145">
        <v>2246.1052</v>
      </c>
      <c r="F2201" s="145">
        <v>14452.5573</v>
      </c>
      <c r="G2201" s="146">
        <f t="shared" si="34"/>
        <v>52186.562099999996</v>
      </c>
    </row>
    <row r="2202" spans="1:7" x14ac:dyDescent="0.25">
      <c r="A2202" s="143">
        <v>44653</v>
      </c>
      <c r="B2202" s="144">
        <v>14</v>
      </c>
      <c r="C2202" s="145">
        <v>39688.940199999997</v>
      </c>
      <c r="D2202" s="145">
        <v>256.77879999999999</v>
      </c>
      <c r="E2202" s="145">
        <v>2359.5378999999998</v>
      </c>
      <c r="F2202" s="145">
        <v>14963.265299999999</v>
      </c>
      <c r="G2202" s="146">
        <f t="shared" si="34"/>
        <v>57268.522199999999</v>
      </c>
    </row>
    <row r="2203" spans="1:7" x14ac:dyDescent="0.25">
      <c r="A2203" s="143">
        <v>44653</v>
      </c>
      <c r="B2203" s="144">
        <v>15</v>
      </c>
      <c r="C2203" s="145">
        <v>41553.834199999998</v>
      </c>
      <c r="D2203" s="145">
        <v>260.51100000000002</v>
      </c>
      <c r="E2203" s="145">
        <v>2459.1723000000002</v>
      </c>
      <c r="F2203" s="145">
        <v>14431.8554</v>
      </c>
      <c r="G2203" s="146">
        <f t="shared" si="34"/>
        <v>58705.372899999995</v>
      </c>
    </row>
    <row r="2204" spans="1:7" x14ac:dyDescent="0.25">
      <c r="A2204" s="143">
        <v>44653</v>
      </c>
      <c r="B2204" s="144">
        <v>16</v>
      </c>
      <c r="C2204" s="145">
        <v>38141.6976</v>
      </c>
      <c r="D2204" s="145">
        <v>240.06899999999999</v>
      </c>
      <c r="E2204" s="145">
        <v>2250.8978999999999</v>
      </c>
      <c r="F2204" s="145">
        <v>13196.566800000001</v>
      </c>
      <c r="G2204" s="146">
        <f t="shared" si="34"/>
        <v>53829.231299999999</v>
      </c>
    </row>
    <row r="2205" spans="1:7" x14ac:dyDescent="0.25">
      <c r="A2205" s="143">
        <v>44653</v>
      </c>
      <c r="B2205" s="144">
        <v>17</v>
      </c>
      <c r="C2205" s="145">
        <v>29933.400600000001</v>
      </c>
      <c r="D2205" s="145">
        <v>176.87299999999999</v>
      </c>
      <c r="E2205" s="145">
        <v>1805.2559000000001</v>
      </c>
      <c r="F2205" s="145">
        <v>10864.182199999999</v>
      </c>
      <c r="G2205" s="146">
        <f t="shared" si="34"/>
        <v>42779.7117</v>
      </c>
    </row>
    <row r="2206" spans="1:7" x14ac:dyDescent="0.25">
      <c r="A2206" s="143">
        <v>44653</v>
      </c>
      <c r="B2206" s="144">
        <v>18</v>
      </c>
      <c r="C2206" s="145">
        <v>18843.8773</v>
      </c>
      <c r="D2206" s="145">
        <v>117.66240000000001</v>
      </c>
      <c r="E2206" s="145">
        <v>1158.2366</v>
      </c>
      <c r="F2206" s="145">
        <v>7558.3368</v>
      </c>
      <c r="G2206" s="146">
        <f t="shared" si="34"/>
        <v>27678.113100000002</v>
      </c>
    </row>
    <row r="2207" spans="1:7" x14ac:dyDescent="0.25">
      <c r="A2207" s="143">
        <v>44653</v>
      </c>
      <c r="B2207" s="144">
        <v>19</v>
      </c>
      <c r="C2207" s="145">
        <v>7843.5038999999997</v>
      </c>
      <c r="D2207" s="145">
        <v>53.8827</v>
      </c>
      <c r="E2207" s="145">
        <v>463.59870000000001</v>
      </c>
      <c r="F2207" s="145">
        <v>3587.6091000000001</v>
      </c>
      <c r="G2207" s="146">
        <f t="shared" si="34"/>
        <v>11948.5944</v>
      </c>
    </row>
    <row r="2208" spans="1:7" x14ac:dyDescent="0.25">
      <c r="A2208" s="143">
        <v>44653</v>
      </c>
      <c r="B2208" s="144">
        <v>20</v>
      </c>
      <c r="C2208" s="145">
        <v>1138.8551</v>
      </c>
      <c r="D2208" s="145">
        <v>8.1689000000000007</v>
      </c>
      <c r="E2208" s="145">
        <v>55.627099999999999</v>
      </c>
      <c r="F2208" s="145">
        <v>708.67070000000001</v>
      </c>
      <c r="G2208" s="146">
        <f t="shared" si="34"/>
        <v>1911.3217999999997</v>
      </c>
    </row>
    <row r="2209" spans="1:7" x14ac:dyDescent="0.25">
      <c r="A2209" s="143">
        <v>44653</v>
      </c>
      <c r="B2209" s="144">
        <v>21</v>
      </c>
      <c r="C2209" s="145">
        <v>54.416899999999998</v>
      </c>
      <c r="D2209" s="145">
        <v>0</v>
      </c>
      <c r="E2209" s="145">
        <v>4.0800000000000003E-2</v>
      </c>
      <c r="F2209" s="145">
        <v>1.2891999999999999</v>
      </c>
      <c r="G2209" s="146">
        <f t="shared" si="34"/>
        <v>55.746899999999997</v>
      </c>
    </row>
    <row r="2210" spans="1:7" x14ac:dyDescent="0.25">
      <c r="A2210" s="143">
        <v>44653</v>
      </c>
      <c r="B2210" s="144">
        <v>22</v>
      </c>
      <c r="C2210" s="145">
        <v>52.9529</v>
      </c>
      <c r="D2210" s="145">
        <v>6.4000000000000001E-2</v>
      </c>
      <c r="E2210" s="145">
        <v>8.4400000000000003E-2</v>
      </c>
      <c r="F2210" s="145">
        <v>0.21310000000000001</v>
      </c>
      <c r="G2210" s="146">
        <f t="shared" si="34"/>
        <v>53.314399999999999</v>
      </c>
    </row>
    <row r="2211" spans="1:7" x14ac:dyDescent="0.25">
      <c r="A2211" s="143">
        <v>44653</v>
      </c>
      <c r="B2211" s="144">
        <v>23</v>
      </c>
      <c r="C2211" s="145">
        <v>49.276899999999998</v>
      </c>
      <c r="D2211" s="145">
        <v>6.4000000000000001E-2</v>
      </c>
      <c r="E2211" s="145">
        <v>8.4400000000000003E-2</v>
      </c>
      <c r="F2211" s="145">
        <v>0.18429999999999999</v>
      </c>
      <c r="G2211" s="146">
        <f t="shared" si="34"/>
        <v>49.6096</v>
      </c>
    </row>
    <row r="2212" spans="1:7" x14ac:dyDescent="0.25">
      <c r="A2212" s="143">
        <v>44653</v>
      </c>
      <c r="B2212" s="144">
        <v>24</v>
      </c>
      <c r="C2212" s="145">
        <v>48.0869</v>
      </c>
      <c r="D2212" s="145">
        <v>0.21240000000000001</v>
      </c>
      <c r="E2212" s="145">
        <v>0.21240000000000001</v>
      </c>
      <c r="F2212" s="145">
        <v>0.18429999999999999</v>
      </c>
      <c r="G2212" s="146">
        <f t="shared" si="34"/>
        <v>48.696000000000005</v>
      </c>
    </row>
    <row r="2213" spans="1:7" x14ac:dyDescent="0.25">
      <c r="A2213" s="143">
        <v>44654</v>
      </c>
      <c r="B2213" s="144">
        <v>1</v>
      </c>
      <c r="C2213" s="145">
        <v>6.9184000000000001</v>
      </c>
      <c r="D2213" s="145">
        <v>0.128</v>
      </c>
      <c r="E2213" s="145">
        <v>0.128</v>
      </c>
      <c r="F2213" s="145">
        <v>0.18429999999999999</v>
      </c>
      <c r="G2213" s="146">
        <f t="shared" si="34"/>
        <v>7.3587000000000007</v>
      </c>
    </row>
    <row r="2214" spans="1:7" x14ac:dyDescent="0.25">
      <c r="A2214" s="143">
        <v>44654</v>
      </c>
      <c r="B2214" s="144">
        <v>2</v>
      </c>
      <c r="C2214" s="145">
        <v>6.5202999999999998</v>
      </c>
      <c r="D2214" s="145">
        <v>6.4000000000000001E-2</v>
      </c>
      <c r="E2214" s="145">
        <v>6.4000000000000001E-2</v>
      </c>
      <c r="F2214" s="145">
        <v>0.18429999999999999</v>
      </c>
      <c r="G2214" s="146">
        <f t="shared" si="34"/>
        <v>6.8326000000000002</v>
      </c>
    </row>
    <row r="2215" spans="1:7" x14ac:dyDescent="0.25">
      <c r="A2215" s="143">
        <v>44654</v>
      </c>
      <c r="B2215" s="144">
        <v>3</v>
      </c>
      <c r="C2215" s="145">
        <v>6.3083</v>
      </c>
      <c r="D2215" s="145">
        <v>8.4400000000000003E-2</v>
      </c>
      <c r="E2215" s="145">
        <v>6.4000000000000001E-2</v>
      </c>
      <c r="F2215" s="145">
        <v>0.20480000000000001</v>
      </c>
      <c r="G2215" s="146">
        <f t="shared" si="34"/>
        <v>6.6614999999999993</v>
      </c>
    </row>
    <row r="2216" spans="1:7" x14ac:dyDescent="0.25">
      <c r="A2216" s="143">
        <v>44654</v>
      </c>
      <c r="B2216" s="144">
        <v>4</v>
      </c>
      <c r="C2216" s="145">
        <v>0.29849999999999999</v>
      </c>
      <c r="D2216" s="145">
        <v>0.128</v>
      </c>
      <c r="E2216" s="145">
        <v>0.128</v>
      </c>
      <c r="F2216" s="145">
        <v>5.3632999999999997</v>
      </c>
      <c r="G2216" s="146">
        <f t="shared" si="34"/>
        <v>5.9177999999999997</v>
      </c>
    </row>
    <row r="2217" spans="1:7" x14ac:dyDescent="0.25">
      <c r="A2217" s="143">
        <v>44654</v>
      </c>
      <c r="B2217" s="144">
        <v>5</v>
      </c>
      <c r="C2217" s="145">
        <v>3.6905000000000001</v>
      </c>
      <c r="D2217" s="145">
        <v>6.4000000000000001E-2</v>
      </c>
      <c r="E2217" s="145">
        <v>6.4000000000000001E-2</v>
      </c>
      <c r="F2217" s="145">
        <v>5.3632999999999997</v>
      </c>
      <c r="G2217" s="146">
        <f t="shared" si="34"/>
        <v>9.1817999999999991</v>
      </c>
    </row>
    <row r="2218" spans="1:7" x14ac:dyDescent="0.25">
      <c r="A2218" s="143">
        <v>44654</v>
      </c>
      <c r="B2218" s="144">
        <v>6</v>
      </c>
      <c r="C2218" s="145">
        <v>1.3865000000000001</v>
      </c>
      <c r="D2218" s="145">
        <v>0.128</v>
      </c>
      <c r="E2218" s="145">
        <v>0.128</v>
      </c>
      <c r="F2218" s="145">
        <v>5.3632999999999997</v>
      </c>
      <c r="G2218" s="146">
        <f t="shared" si="34"/>
        <v>7.0057999999999998</v>
      </c>
    </row>
    <row r="2219" spans="1:7" x14ac:dyDescent="0.25">
      <c r="A2219" s="143">
        <v>44654</v>
      </c>
      <c r="B2219" s="144">
        <v>7</v>
      </c>
      <c r="C2219" s="145">
        <v>1.7324999999999999</v>
      </c>
      <c r="D2219" s="145">
        <v>8.4400000000000003E-2</v>
      </c>
      <c r="E2219" s="145">
        <v>6.4000000000000001E-2</v>
      </c>
      <c r="F2219" s="145">
        <v>5.4245999999999999</v>
      </c>
      <c r="G2219" s="146">
        <f t="shared" si="34"/>
        <v>7.3055000000000003</v>
      </c>
    </row>
    <row r="2220" spans="1:7" x14ac:dyDescent="0.25">
      <c r="A2220" s="143">
        <v>44654</v>
      </c>
      <c r="B2220" s="144">
        <v>8</v>
      </c>
      <c r="C2220" s="145">
        <v>78.106399999999994</v>
      </c>
      <c r="D2220" s="145">
        <v>1.1223000000000001</v>
      </c>
      <c r="E2220" s="145">
        <v>27.492999999999999</v>
      </c>
      <c r="F2220" s="145">
        <v>1917.7895000000001</v>
      </c>
      <c r="G2220" s="146">
        <f t="shared" si="34"/>
        <v>2024.5112000000001</v>
      </c>
    </row>
    <row r="2221" spans="1:7" x14ac:dyDescent="0.25">
      <c r="A2221" s="143">
        <v>44654</v>
      </c>
      <c r="B2221" s="144">
        <v>9</v>
      </c>
      <c r="C2221" s="145">
        <v>2894.0463</v>
      </c>
      <c r="D2221" s="145">
        <v>28.3504</v>
      </c>
      <c r="E2221" s="145">
        <v>357.3623</v>
      </c>
      <c r="F2221" s="145">
        <v>8890.3616999999995</v>
      </c>
      <c r="G2221" s="146">
        <f t="shared" si="34"/>
        <v>12170.120699999999</v>
      </c>
    </row>
    <row r="2222" spans="1:7" x14ac:dyDescent="0.25">
      <c r="A2222" s="143">
        <v>44654</v>
      </c>
      <c r="B2222" s="144">
        <v>10</v>
      </c>
      <c r="C2222" s="145">
        <v>11697.6345</v>
      </c>
      <c r="D2222" s="145">
        <v>93.093699999999998</v>
      </c>
      <c r="E2222" s="145">
        <v>992.8347</v>
      </c>
      <c r="F2222" s="145">
        <v>13454.529500000001</v>
      </c>
      <c r="G2222" s="146">
        <f t="shared" si="34"/>
        <v>26238.092400000001</v>
      </c>
    </row>
    <row r="2223" spans="1:7" x14ac:dyDescent="0.25">
      <c r="A2223" s="143">
        <v>44654</v>
      </c>
      <c r="B2223" s="144">
        <v>11</v>
      </c>
      <c r="C2223" s="145">
        <v>23124.8017</v>
      </c>
      <c r="D2223" s="145">
        <v>168.77859999999899</v>
      </c>
      <c r="E2223" s="145">
        <v>1698.8521000000001</v>
      </c>
      <c r="F2223" s="145">
        <v>15093.0816</v>
      </c>
      <c r="G2223" s="146">
        <f t="shared" si="34"/>
        <v>40085.513999999996</v>
      </c>
    </row>
    <row r="2224" spans="1:7" x14ac:dyDescent="0.25">
      <c r="A2224" s="143">
        <v>44654</v>
      </c>
      <c r="B2224" s="144">
        <v>12</v>
      </c>
      <c r="C2224" s="145">
        <v>32862.298499999997</v>
      </c>
      <c r="D2224" s="145">
        <v>226.601</v>
      </c>
      <c r="E2224" s="145">
        <v>2174.9288999999999</v>
      </c>
      <c r="F2224" s="145">
        <v>15879.5504</v>
      </c>
      <c r="G2224" s="146">
        <f t="shared" si="34"/>
        <v>51143.378799999999</v>
      </c>
    </row>
    <row r="2225" spans="1:7" x14ac:dyDescent="0.25">
      <c r="A2225" s="143">
        <v>44654</v>
      </c>
      <c r="B2225" s="144">
        <v>13</v>
      </c>
      <c r="C2225" s="145">
        <v>37605.968699999998</v>
      </c>
      <c r="D2225" s="145">
        <v>263.45359999999999</v>
      </c>
      <c r="E2225" s="145">
        <v>2415.9915999999998</v>
      </c>
      <c r="F2225" s="145">
        <v>16309.531499999999</v>
      </c>
      <c r="G2225" s="146">
        <f t="shared" si="34"/>
        <v>56594.945399999997</v>
      </c>
    </row>
    <row r="2226" spans="1:7" x14ac:dyDescent="0.25">
      <c r="A2226" s="143">
        <v>44654</v>
      </c>
      <c r="B2226" s="144">
        <v>14</v>
      </c>
      <c r="C2226" s="145">
        <v>37647.360699999997</v>
      </c>
      <c r="D2226" s="145">
        <v>266.56</v>
      </c>
      <c r="E2226" s="145">
        <v>2449.5385999999999</v>
      </c>
      <c r="F2226" s="145">
        <v>16152.890100000001</v>
      </c>
      <c r="G2226" s="146">
        <f t="shared" si="34"/>
        <v>56516.349399999992</v>
      </c>
    </row>
    <row r="2227" spans="1:7" x14ac:dyDescent="0.25">
      <c r="A2227" s="143">
        <v>44654</v>
      </c>
      <c r="B2227" s="144">
        <v>15</v>
      </c>
      <c r="C2227" s="145">
        <v>39918.5524</v>
      </c>
      <c r="D2227" s="145">
        <v>264.04059999999998</v>
      </c>
      <c r="E2227" s="145">
        <v>2393.3063999999999</v>
      </c>
      <c r="F2227" s="145">
        <v>15777.991</v>
      </c>
      <c r="G2227" s="146">
        <f t="shared" si="34"/>
        <v>58353.890400000004</v>
      </c>
    </row>
    <row r="2228" spans="1:7" x14ac:dyDescent="0.25">
      <c r="A2228" s="143">
        <v>44654</v>
      </c>
      <c r="B2228" s="144">
        <v>16</v>
      </c>
      <c r="C2228" s="145">
        <v>30121.057199999999</v>
      </c>
      <c r="D2228" s="145">
        <v>211.21770000000001</v>
      </c>
      <c r="E2228" s="145">
        <v>1957.6858999999999</v>
      </c>
      <c r="F2228" s="145">
        <v>14670.2345</v>
      </c>
      <c r="G2228" s="146">
        <f t="shared" si="34"/>
        <v>46960.195299999999</v>
      </c>
    </row>
    <row r="2229" spans="1:7" x14ac:dyDescent="0.25">
      <c r="A2229" s="143">
        <v>44654</v>
      </c>
      <c r="B2229" s="144">
        <v>17</v>
      </c>
      <c r="C2229" s="145">
        <v>21982.342199999999</v>
      </c>
      <c r="D2229" s="145">
        <v>154.1437</v>
      </c>
      <c r="E2229" s="145">
        <v>1311.8897999999999</v>
      </c>
      <c r="F2229" s="145">
        <v>11006.848</v>
      </c>
      <c r="G2229" s="146">
        <f t="shared" si="34"/>
        <v>34455.223700000002</v>
      </c>
    </row>
    <row r="2230" spans="1:7" x14ac:dyDescent="0.25">
      <c r="A2230" s="143">
        <v>44654</v>
      </c>
      <c r="B2230" s="144">
        <v>18</v>
      </c>
      <c r="C2230" s="145">
        <v>13580.3235</v>
      </c>
      <c r="D2230" s="145">
        <v>100.8673</v>
      </c>
      <c r="E2230" s="145">
        <v>840.73659999999995</v>
      </c>
      <c r="F2230" s="145">
        <v>5765.1417000000001</v>
      </c>
      <c r="G2230" s="146">
        <f t="shared" si="34"/>
        <v>20287.069100000001</v>
      </c>
    </row>
    <row r="2231" spans="1:7" x14ac:dyDescent="0.25">
      <c r="A2231" s="143">
        <v>44654</v>
      </c>
      <c r="B2231" s="144">
        <v>19</v>
      </c>
      <c r="C2231" s="145">
        <v>5328.5024000000003</v>
      </c>
      <c r="D2231" s="145">
        <v>41.235900000000001</v>
      </c>
      <c r="E2231" s="145">
        <v>400.55610000000001</v>
      </c>
      <c r="F2231" s="145">
        <v>4913.1432999999997</v>
      </c>
      <c r="G2231" s="146">
        <f t="shared" si="34"/>
        <v>10683.437699999999</v>
      </c>
    </row>
    <row r="2232" spans="1:7" x14ac:dyDescent="0.25">
      <c r="A2232" s="143">
        <v>44654</v>
      </c>
      <c r="B2232" s="144">
        <v>20</v>
      </c>
      <c r="C2232" s="145">
        <v>794.40970000000004</v>
      </c>
      <c r="D2232" s="145">
        <v>6.1391999999999998</v>
      </c>
      <c r="E2232" s="145">
        <v>47.182400000000001</v>
      </c>
      <c r="F2232" s="145">
        <v>1265.1270999999999</v>
      </c>
      <c r="G2232" s="146">
        <f t="shared" si="34"/>
        <v>2112.8584000000001</v>
      </c>
    </row>
    <row r="2233" spans="1:7" x14ac:dyDescent="0.25">
      <c r="A2233" s="143">
        <v>44654</v>
      </c>
      <c r="B2233" s="144">
        <v>21</v>
      </c>
      <c r="C2233" s="145">
        <v>170.6344</v>
      </c>
      <c r="D2233" s="145">
        <v>0</v>
      </c>
      <c r="E2233" s="145">
        <v>8.1799999999999998E-2</v>
      </c>
      <c r="F2233" s="145">
        <v>4.2538</v>
      </c>
      <c r="G2233" s="146">
        <f t="shared" si="34"/>
        <v>174.97</v>
      </c>
    </row>
    <row r="2234" spans="1:7" x14ac:dyDescent="0.25">
      <c r="A2234" s="143">
        <v>44654</v>
      </c>
      <c r="B2234" s="144">
        <v>22</v>
      </c>
      <c r="C2234" s="145">
        <v>170.9974</v>
      </c>
      <c r="D2234" s="145">
        <v>0</v>
      </c>
      <c r="E2234" s="145">
        <v>2.0400000000000001E-2</v>
      </c>
      <c r="F2234" s="145">
        <v>0.22520000000000001</v>
      </c>
      <c r="G2234" s="146">
        <f t="shared" si="34"/>
        <v>171.24299999999999</v>
      </c>
    </row>
    <row r="2235" spans="1:7" x14ac:dyDescent="0.25">
      <c r="A2235" s="143">
        <v>44654</v>
      </c>
      <c r="B2235" s="144">
        <v>23</v>
      </c>
      <c r="C2235" s="145">
        <v>170.10140000000001</v>
      </c>
      <c r="D2235" s="145">
        <v>0</v>
      </c>
      <c r="E2235" s="145">
        <v>2.0400000000000001E-2</v>
      </c>
      <c r="F2235" s="145">
        <v>1.0269999999999999</v>
      </c>
      <c r="G2235" s="146">
        <f t="shared" si="34"/>
        <v>171.14879999999999</v>
      </c>
    </row>
    <row r="2236" spans="1:7" x14ac:dyDescent="0.25">
      <c r="A2236" s="143">
        <v>44654</v>
      </c>
      <c r="B2236" s="144">
        <v>24</v>
      </c>
      <c r="C2236" s="145">
        <v>169.62139999999999</v>
      </c>
      <c r="D2236" s="145">
        <v>8.4400000000000003E-2</v>
      </c>
      <c r="E2236" s="145">
        <v>6.4000000000000001E-2</v>
      </c>
      <c r="F2236" s="145">
        <v>0.98609999999999998</v>
      </c>
      <c r="G2236" s="146">
        <f t="shared" si="34"/>
        <v>170.75589999999997</v>
      </c>
    </row>
    <row r="2237" spans="1:7" x14ac:dyDescent="0.25">
      <c r="A2237" s="143">
        <v>44655</v>
      </c>
      <c r="B2237" s="144">
        <v>1</v>
      </c>
      <c r="C2237" s="145">
        <v>256.99650000000003</v>
      </c>
      <c r="D2237" s="145">
        <v>5.3192000000000004</v>
      </c>
      <c r="E2237" s="145">
        <v>5.5137</v>
      </c>
      <c r="F2237" s="145">
        <v>0.18429999999999999</v>
      </c>
      <c r="G2237" s="146">
        <f t="shared" si="34"/>
        <v>268.01370000000009</v>
      </c>
    </row>
    <row r="2238" spans="1:7" x14ac:dyDescent="0.25">
      <c r="A2238" s="143">
        <v>44655</v>
      </c>
      <c r="B2238" s="144">
        <v>2</v>
      </c>
      <c r="C2238" s="145">
        <v>256.69549999999998</v>
      </c>
      <c r="D2238" s="145">
        <v>5.4471999999999996</v>
      </c>
      <c r="E2238" s="145">
        <v>5.6180000000000003</v>
      </c>
      <c r="F2238" s="145">
        <v>12.770799999999999</v>
      </c>
      <c r="G2238" s="146">
        <f t="shared" si="34"/>
        <v>280.53149999999999</v>
      </c>
    </row>
    <row r="2239" spans="1:7" x14ac:dyDescent="0.25">
      <c r="A2239" s="143">
        <v>44655</v>
      </c>
      <c r="B2239" s="144">
        <v>3</v>
      </c>
      <c r="C2239" s="145">
        <v>256.7405</v>
      </c>
      <c r="D2239" s="145">
        <v>0.1484</v>
      </c>
      <c r="E2239" s="145">
        <v>0.25180000000000002</v>
      </c>
      <c r="F2239" s="145">
        <v>0.18429999999999999</v>
      </c>
      <c r="G2239" s="146">
        <f t="shared" si="34"/>
        <v>257.32499999999999</v>
      </c>
    </row>
    <row r="2240" spans="1:7" x14ac:dyDescent="0.25">
      <c r="A2240" s="143">
        <v>44655</v>
      </c>
      <c r="B2240" s="144">
        <v>4</v>
      </c>
      <c r="C2240" s="145">
        <v>28.6783</v>
      </c>
      <c r="D2240" s="145">
        <v>6.4000000000000001E-2</v>
      </c>
      <c r="E2240" s="145">
        <v>0.1613</v>
      </c>
      <c r="F2240" s="145">
        <v>12.750299999999999</v>
      </c>
      <c r="G2240" s="146">
        <f t="shared" si="34"/>
        <v>41.6539</v>
      </c>
    </row>
    <row r="2241" spans="1:7" x14ac:dyDescent="0.25">
      <c r="A2241" s="143">
        <v>44655</v>
      </c>
      <c r="B2241" s="144">
        <v>5</v>
      </c>
      <c r="C2241" s="145">
        <v>31.3003</v>
      </c>
      <c r="D2241" s="145">
        <v>6.4000000000000001E-2</v>
      </c>
      <c r="E2241" s="145">
        <v>0.17899999999999999</v>
      </c>
      <c r="F2241" s="145">
        <v>0.20480000000000001</v>
      </c>
      <c r="G2241" s="146">
        <f t="shared" si="34"/>
        <v>31.748099999999997</v>
      </c>
    </row>
    <row r="2242" spans="1:7" x14ac:dyDescent="0.25">
      <c r="A2242" s="143">
        <v>44655</v>
      </c>
      <c r="B2242" s="144">
        <v>6</v>
      </c>
      <c r="C2242" s="145">
        <v>29.016299999999902</v>
      </c>
      <c r="D2242" s="145">
        <v>8.4400000000000003E-2</v>
      </c>
      <c r="E2242" s="145">
        <v>0.1348</v>
      </c>
      <c r="F2242" s="145">
        <v>12.590299999999999</v>
      </c>
      <c r="G2242" s="146">
        <f t="shared" si="34"/>
        <v>41.825799999999902</v>
      </c>
    </row>
    <row r="2243" spans="1:7" x14ac:dyDescent="0.25">
      <c r="A2243" s="143">
        <v>44655</v>
      </c>
      <c r="B2243" s="144">
        <v>7</v>
      </c>
      <c r="C2243" s="145">
        <v>30.475300000000001</v>
      </c>
      <c r="D2243" s="145">
        <v>0</v>
      </c>
      <c r="E2243" s="145">
        <v>0.1182</v>
      </c>
      <c r="F2243" s="145">
        <v>0.22520000000000001</v>
      </c>
      <c r="G2243" s="146">
        <f t="shared" si="34"/>
        <v>30.818700000000003</v>
      </c>
    </row>
    <row r="2244" spans="1:7" x14ac:dyDescent="0.25">
      <c r="A2244" s="143">
        <v>44655</v>
      </c>
      <c r="B2244" s="144">
        <v>8</v>
      </c>
      <c r="C2244" s="145">
        <v>35.137299999999897</v>
      </c>
      <c r="D2244" s="145">
        <v>0.128</v>
      </c>
      <c r="E2244" s="145">
        <v>1.2375</v>
      </c>
      <c r="F2244" s="145">
        <v>189.1276</v>
      </c>
      <c r="G2244" s="146">
        <f t="shared" si="34"/>
        <v>225.6303999999999</v>
      </c>
    </row>
    <row r="2245" spans="1:7" x14ac:dyDescent="0.25">
      <c r="A2245" s="143">
        <v>44655</v>
      </c>
      <c r="B2245" s="144">
        <v>9</v>
      </c>
      <c r="C2245" s="145">
        <v>156.56280000000001</v>
      </c>
      <c r="D2245" s="145">
        <v>0.94399999999999995</v>
      </c>
      <c r="E2245" s="145">
        <v>23.661000000000001</v>
      </c>
      <c r="F2245" s="145">
        <v>963.37519999999995</v>
      </c>
      <c r="G2245" s="146">
        <f t="shared" si="34"/>
        <v>1144.5429999999999</v>
      </c>
    </row>
    <row r="2246" spans="1:7" x14ac:dyDescent="0.25">
      <c r="A2246" s="143">
        <v>44655</v>
      </c>
      <c r="B2246" s="144">
        <v>10</v>
      </c>
      <c r="C2246" s="145">
        <v>415.6413</v>
      </c>
      <c r="D2246" s="145">
        <v>4.9683000000000002</v>
      </c>
      <c r="E2246" s="145">
        <v>60.057299999999998</v>
      </c>
      <c r="F2246" s="145">
        <v>1873.0435</v>
      </c>
      <c r="G2246" s="146">
        <f t="shared" ref="G2246:G2309" si="35">+SUM(C2246:F2246)</f>
        <v>2353.7103999999999</v>
      </c>
    </row>
    <row r="2247" spans="1:7" x14ac:dyDescent="0.25">
      <c r="A2247" s="143">
        <v>44655</v>
      </c>
      <c r="B2247" s="144">
        <v>11</v>
      </c>
      <c r="C2247" s="145">
        <v>862.27440000000001</v>
      </c>
      <c r="D2247" s="145">
        <v>12.3515</v>
      </c>
      <c r="E2247" s="145">
        <v>103.346</v>
      </c>
      <c r="F2247" s="145">
        <v>2525.2287000000001</v>
      </c>
      <c r="G2247" s="146">
        <f t="shared" si="35"/>
        <v>3503.2006000000001</v>
      </c>
    </row>
    <row r="2248" spans="1:7" x14ac:dyDescent="0.25">
      <c r="A2248" s="143">
        <v>44655</v>
      </c>
      <c r="B2248" s="144">
        <v>12</v>
      </c>
      <c r="C2248" s="145">
        <v>1592.7034000000001</v>
      </c>
      <c r="D2248" s="145">
        <v>17.473199999999999</v>
      </c>
      <c r="E2248" s="145">
        <v>189.85480000000001</v>
      </c>
      <c r="F2248" s="145">
        <v>4242.0936000000002</v>
      </c>
      <c r="G2248" s="146">
        <f t="shared" si="35"/>
        <v>6042.125</v>
      </c>
    </row>
    <row r="2249" spans="1:7" x14ac:dyDescent="0.25">
      <c r="A2249" s="143">
        <v>44655</v>
      </c>
      <c r="B2249" s="144">
        <v>13</v>
      </c>
      <c r="C2249" s="145">
        <v>3016.5956999999999</v>
      </c>
      <c r="D2249" s="145">
        <v>30.877099999999999</v>
      </c>
      <c r="E2249" s="145">
        <v>361.22300000000001</v>
      </c>
      <c r="F2249" s="145">
        <v>5964.1288000000004</v>
      </c>
      <c r="G2249" s="146">
        <f t="shared" si="35"/>
        <v>9372.8245999999999</v>
      </c>
    </row>
    <row r="2250" spans="1:7" x14ac:dyDescent="0.25">
      <c r="A2250" s="143">
        <v>44655</v>
      </c>
      <c r="B2250" s="144">
        <v>14</v>
      </c>
      <c r="C2250" s="145">
        <v>4249.6602000000003</v>
      </c>
      <c r="D2250" s="145">
        <v>38.644599999999997</v>
      </c>
      <c r="E2250" s="145">
        <v>394.77159999999998</v>
      </c>
      <c r="F2250" s="145">
        <v>6090.049</v>
      </c>
      <c r="G2250" s="146">
        <f t="shared" si="35"/>
        <v>10773.125400000001</v>
      </c>
    </row>
    <row r="2251" spans="1:7" x14ac:dyDescent="0.25">
      <c r="A2251" s="143">
        <v>44655</v>
      </c>
      <c r="B2251" s="144">
        <v>15</v>
      </c>
      <c r="C2251" s="145">
        <v>5554.5468000000001</v>
      </c>
      <c r="D2251" s="145">
        <v>50.220399999999998</v>
      </c>
      <c r="E2251" s="145">
        <v>389.41149999999999</v>
      </c>
      <c r="F2251" s="145">
        <v>5925.7554</v>
      </c>
      <c r="G2251" s="146">
        <f t="shared" si="35"/>
        <v>11919.9341</v>
      </c>
    </row>
    <row r="2252" spans="1:7" x14ac:dyDescent="0.25">
      <c r="A2252" s="143">
        <v>44655</v>
      </c>
      <c r="B2252" s="144">
        <v>16</v>
      </c>
      <c r="C2252" s="145">
        <v>6878.2871999999998</v>
      </c>
      <c r="D2252" s="145">
        <v>61.578600000000002</v>
      </c>
      <c r="E2252" s="145">
        <v>440.00779999999997</v>
      </c>
      <c r="F2252" s="145">
        <v>4550.5463</v>
      </c>
      <c r="G2252" s="146">
        <f t="shared" si="35"/>
        <v>11930.419900000001</v>
      </c>
    </row>
    <row r="2253" spans="1:7" x14ac:dyDescent="0.25">
      <c r="A2253" s="143">
        <v>44655</v>
      </c>
      <c r="B2253" s="144">
        <v>17</v>
      </c>
      <c r="C2253" s="145">
        <v>5849.3491999999997</v>
      </c>
      <c r="D2253" s="145">
        <v>45.891199999999998</v>
      </c>
      <c r="E2253" s="145">
        <v>425.327799999999</v>
      </c>
      <c r="F2253" s="145">
        <v>4244.3239999999996</v>
      </c>
      <c r="G2253" s="146">
        <f t="shared" si="35"/>
        <v>10564.892199999998</v>
      </c>
    </row>
    <row r="2254" spans="1:7" x14ac:dyDescent="0.25">
      <c r="A2254" s="143">
        <v>44655</v>
      </c>
      <c r="B2254" s="144">
        <v>18</v>
      </c>
      <c r="C2254" s="145">
        <v>4818.3476000000001</v>
      </c>
      <c r="D2254" s="145">
        <v>41.295900000000003</v>
      </c>
      <c r="E2254" s="145">
        <v>320.02429999999998</v>
      </c>
      <c r="F2254" s="145">
        <v>3187.9828000000002</v>
      </c>
      <c r="G2254" s="146">
        <f t="shared" si="35"/>
        <v>8367.6506000000008</v>
      </c>
    </row>
    <row r="2255" spans="1:7" x14ac:dyDescent="0.25">
      <c r="A2255" s="143">
        <v>44655</v>
      </c>
      <c r="B2255" s="144">
        <v>19</v>
      </c>
      <c r="C2255" s="145">
        <v>873.08109999999999</v>
      </c>
      <c r="D2255" s="145">
        <v>14.6075</v>
      </c>
      <c r="E2255" s="145">
        <v>100.1228</v>
      </c>
      <c r="F2255" s="145">
        <v>1429.0064</v>
      </c>
      <c r="G2255" s="146">
        <f t="shared" si="35"/>
        <v>2416.8177999999998</v>
      </c>
    </row>
    <row r="2256" spans="1:7" x14ac:dyDescent="0.25">
      <c r="A2256" s="143">
        <v>44655</v>
      </c>
      <c r="B2256" s="144">
        <v>20</v>
      </c>
      <c r="C2256" s="145">
        <v>73.682400000000001</v>
      </c>
      <c r="D2256" s="145">
        <v>1.7638</v>
      </c>
      <c r="E2256" s="145">
        <v>8.7856000000000005</v>
      </c>
      <c r="F2256" s="145">
        <v>251.5718</v>
      </c>
      <c r="G2256" s="146">
        <f t="shared" si="35"/>
        <v>335.80360000000002</v>
      </c>
    </row>
    <row r="2257" spans="1:7" x14ac:dyDescent="0.25">
      <c r="A2257" s="143">
        <v>44655</v>
      </c>
      <c r="B2257" s="144">
        <v>21</v>
      </c>
      <c r="C2257" s="145">
        <v>20.169499999999999</v>
      </c>
      <c r="D2257" s="145">
        <v>0</v>
      </c>
      <c r="E2257" s="145">
        <v>0</v>
      </c>
      <c r="F2257" s="145">
        <v>0.2271</v>
      </c>
      <c r="G2257" s="146">
        <f t="shared" si="35"/>
        <v>20.396599999999999</v>
      </c>
    </row>
    <row r="2258" spans="1:7" x14ac:dyDescent="0.25">
      <c r="A2258" s="143">
        <v>44655</v>
      </c>
      <c r="B2258" s="144">
        <v>22</v>
      </c>
      <c r="C2258" s="145">
        <v>22.4145</v>
      </c>
      <c r="D2258" s="145">
        <v>6.4000000000000001E-2</v>
      </c>
      <c r="E2258" s="145">
        <v>6.4000000000000001E-2</v>
      </c>
      <c r="F2258" s="145">
        <v>0.18429999999999999</v>
      </c>
      <c r="G2258" s="146">
        <f t="shared" si="35"/>
        <v>22.726800000000001</v>
      </c>
    </row>
    <row r="2259" spans="1:7" x14ac:dyDescent="0.25">
      <c r="A2259" s="143">
        <v>44655</v>
      </c>
      <c r="B2259" s="144">
        <v>23</v>
      </c>
      <c r="C2259" s="145">
        <v>23.1785</v>
      </c>
      <c r="D2259" s="145">
        <v>2.0400000000000001E-2</v>
      </c>
      <c r="E2259" s="145">
        <v>0</v>
      </c>
      <c r="F2259" s="145">
        <v>0.18429999999999999</v>
      </c>
      <c r="G2259" s="146">
        <f t="shared" si="35"/>
        <v>23.383199999999999</v>
      </c>
    </row>
    <row r="2260" spans="1:7" x14ac:dyDescent="0.25">
      <c r="A2260" s="143">
        <v>44655</v>
      </c>
      <c r="B2260" s="144">
        <v>24</v>
      </c>
      <c r="C2260" s="145">
        <v>27.740500000000001</v>
      </c>
      <c r="D2260" s="145">
        <v>6.4000000000000001E-2</v>
      </c>
      <c r="E2260" s="145">
        <v>6.4000000000000001E-2</v>
      </c>
      <c r="F2260" s="145">
        <v>0.18429999999999999</v>
      </c>
      <c r="G2260" s="146">
        <f t="shared" si="35"/>
        <v>28.052800000000001</v>
      </c>
    </row>
    <row r="2261" spans="1:7" x14ac:dyDescent="0.25">
      <c r="A2261" s="143">
        <v>44656</v>
      </c>
      <c r="B2261" s="144">
        <v>1</v>
      </c>
      <c r="C2261" s="145">
        <v>52.715899999999998</v>
      </c>
      <c r="D2261" s="145">
        <v>0.128</v>
      </c>
      <c r="E2261" s="145">
        <v>0.128</v>
      </c>
      <c r="F2261" s="145">
        <v>0.20480000000000001</v>
      </c>
      <c r="G2261" s="146">
        <f t="shared" si="35"/>
        <v>53.176699999999997</v>
      </c>
    </row>
    <row r="2262" spans="1:7" x14ac:dyDescent="0.25">
      <c r="A2262" s="143">
        <v>44656</v>
      </c>
      <c r="B2262" s="144">
        <v>2</v>
      </c>
      <c r="C2262" s="145">
        <v>53.756900000000002</v>
      </c>
      <c r="D2262" s="145">
        <v>0.128</v>
      </c>
      <c r="E2262" s="145">
        <v>0.15759999999999999</v>
      </c>
      <c r="F2262" s="145">
        <v>0.18429999999999999</v>
      </c>
      <c r="G2262" s="146">
        <f t="shared" si="35"/>
        <v>54.226800000000004</v>
      </c>
    </row>
    <row r="2263" spans="1:7" x14ac:dyDescent="0.25">
      <c r="A2263" s="143">
        <v>44656</v>
      </c>
      <c r="B2263" s="144">
        <v>3</v>
      </c>
      <c r="C2263" s="145">
        <v>43.672400000000003</v>
      </c>
      <c r="D2263" s="145">
        <v>0.15240000000000001</v>
      </c>
      <c r="E2263" s="145">
        <v>0.128</v>
      </c>
      <c r="F2263" s="145">
        <v>1.1795</v>
      </c>
      <c r="G2263" s="146">
        <f t="shared" si="35"/>
        <v>45.132300000000001</v>
      </c>
    </row>
    <row r="2264" spans="1:7" x14ac:dyDescent="0.25">
      <c r="A2264" s="143">
        <v>44656</v>
      </c>
      <c r="B2264" s="144">
        <v>4</v>
      </c>
      <c r="C2264" s="145">
        <v>15.0623</v>
      </c>
      <c r="D2264" s="145">
        <v>0.128</v>
      </c>
      <c r="E2264" s="145">
        <v>0.128</v>
      </c>
      <c r="F2264" s="145">
        <v>2.1616</v>
      </c>
      <c r="G2264" s="146">
        <f t="shared" si="35"/>
        <v>17.479900000000001</v>
      </c>
    </row>
    <row r="2265" spans="1:7" x14ac:dyDescent="0.25">
      <c r="A2265" s="143">
        <v>44656</v>
      </c>
      <c r="B2265" s="144">
        <v>5</v>
      </c>
      <c r="C2265" s="145">
        <v>16.753299999999999</v>
      </c>
      <c r="D2265" s="145">
        <v>0.128</v>
      </c>
      <c r="E2265" s="145">
        <v>0.13589999999999999</v>
      </c>
      <c r="F2265" s="145">
        <v>2.2002999999999999</v>
      </c>
      <c r="G2265" s="146">
        <f t="shared" si="35"/>
        <v>19.217499999999998</v>
      </c>
    </row>
    <row r="2266" spans="1:7" x14ac:dyDescent="0.25">
      <c r="A2266" s="143">
        <v>44656</v>
      </c>
      <c r="B2266" s="144">
        <v>6</v>
      </c>
      <c r="C2266" s="145">
        <v>18.080300000000001</v>
      </c>
      <c r="D2266" s="145">
        <v>0.128</v>
      </c>
      <c r="E2266" s="145">
        <v>0.128</v>
      </c>
      <c r="F2266" s="145">
        <v>2.1616</v>
      </c>
      <c r="G2266" s="146">
        <f t="shared" si="35"/>
        <v>20.497900000000001</v>
      </c>
    </row>
    <row r="2267" spans="1:7" x14ac:dyDescent="0.25">
      <c r="A2267" s="143">
        <v>44656</v>
      </c>
      <c r="B2267" s="144">
        <v>7</v>
      </c>
      <c r="C2267" s="145">
        <v>26.378599999999999</v>
      </c>
      <c r="D2267" s="145">
        <v>0</v>
      </c>
      <c r="E2267" s="145">
        <v>6.0000000000000001E-3</v>
      </c>
      <c r="F2267" s="145">
        <v>2.0158999999999998</v>
      </c>
      <c r="G2267" s="146">
        <f t="shared" si="35"/>
        <v>28.400499999999997</v>
      </c>
    </row>
    <row r="2268" spans="1:7" x14ac:dyDescent="0.25">
      <c r="A2268" s="143">
        <v>44656</v>
      </c>
      <c r="B2268" s="144">
        <v>8</v>
      </c>
      <c r="C2268" s="145">
        <v>54.221899999999998</v>
      </c>
      <c r="D2268" s="145">
        <v>0.66039999999999999</v>
      </c>
      <c r="E2268" s="145">
        <v>16.060199999999998</v>
      </c>
      <c r="F2268" s="145">
        <v>2024.7592999999999</v>
      </c>
      <c r="G2268" s="146">
        <f t="shared" si="35"/>
        <v>2095.7017999999998</v>
      </c>
    </row>
    <row r="2269" spans="1:7" x14ac:dyDescent="0.25">
      <c r="A2269" s="143">
        <v>44656</v>
      </c>
      <c r="B2269" s="144">
        <v>9</v>
      </c>
      <c r="C2269" s="145">
        <v>1707.0422000000001</v>
      </c>
      <c r="D2269" s="145">
        <v>14.8863</v>
      </c>
      <c r="E2269" s="145">
        <v>287.99560000000002</v>
      </c>
      <c r="F2269" s="145">
        <v>7951.8816999999999</v>
      </c>
      <c r="G2269" s="146">
        <f t="shared" si="35"/>
        <v>9961.8058000000001</v>
      </c>
    </row>
    <row r="2270" spans="1:7" x14ac:dyDescent="0.25">
      <c r="A2270" s="143">
        <v>44656</v>
      </c>
      <c r="B2270" s="144">
        <v>10</v>
      </c>
      <c r="C2270" s="145">
        <v>6419.9656999999997</v>
      </c>
      <c r="D2270" s="145">
        <v>39.441600000000001</v>
      </c>
      <c r="E2270" s="145">
        <v>581.2097</v>
      </c>
      <c r="F2270" s="145">
        <v>10887.0996</v>
      </c>
      <c r="G2270" s="146">
        <f t="shared" si="35"/>
        <v>17927.7166</v>
      </c>
    </row>
    <row r="2271" spans="1:7" x14ac:dyDescent="0.25">
      <c r="A2271" s="143">
        <v>44656</v>
      </c>
      <c r="B2271" s="144">
        <v>11</v>
      </c>
      <c r="C2271" s="145">
        <v>19064.639800000001</v>
      </c>
      <c r="D2271" s="145">
        <v>107.3326</v>
      </c>
      <c r="E2271" s="145">
        <v>952.70569999999998</v>
      </c>
      <c r="F2271" s="145">
        <v>12465.471</v>
      </c>
      <c r="G2271" s="146">
        <f t="shared" si="35"/>
        <v>32590.149100000002</v>
      </c>
    </row>
    <row r="2272" spans="1:7" x14ac:dyDescent="0.25">
      <c r="A2272" s="143">
        <v>44656</v>
      </c>
      <c r="B2272" s="144">
        <v>12</v>
      </c>
      <c r="C2272" s="145">
        <v>29116.405699999999</v>
      </c>
      <c r="D2272" s="145">
        <v>155.91079999999999</v>
      </c>
      <c r="E2272" s="145">
        <v>1351.7594999999999</v>
      </c>
      <c r="F2272" s="145">
        <v>11888.974200000001</v>
      </c>
      <c r="G2272" s="146">
        <f t="shared" si="35"/>
        <v>42513.050199999998</v>
      </c>
    </row>
    <row r="2273" spans="1:7" x14ac:dyDescent="0.25">
      <c r="A2273" s="143">
        <v>44656</v>
      </c>
      <c r="B2273" s="144">
        <v>13</v>
      </c>
      <c r="C2273" s="145">
        <v>30769.9578</v>
      </c>
      <c r="D2273" s="145">
        <v>170.33009999999999</v>
      </c>
      <c r="E2273" s="145">
        <v>1507.5807</v>
      </c>
      <c r="F2273" s="145">
        <v>12278.146699999999</v>
      </c>
      <c r="G2273" s="146">
        <f t="shared" si="35"/>
        <v>44726.015299999999</v>
      </c>
    </row>
    <row r="2274" spans="1:7" x14ac:dyDescent="0.25">
      <c r="A2274" s="143">
        <v>44656</v>
      </c>
      <c r="B2274" s="144">
        <v>14</v>
      </c>
      <c r="C2274" s="145">
        <v>35177.766300000003</v>
      </c>
      <c r="D2274" s="145">
        <v>201.35220000000001</v>
      </c>
      <c r="E2274" s="145">
        <v>1758.9197999999999</v>
      </c>
      <c r="F2274" s="145">
        <v>12131.2826</v>
      </c>
      <c r="G2274" s="146">
        <f t="shared" si="35"/>
        <v>49269.320900000006</v>
      </c>
    </row>
    <row r="2275" spans="1:7" x14ac:dyDescent="0.25">
      <c r="A2275" s="143">
        <v>44656</v>
      </c>
      <c r="B2275" s="144">
        <v>15</v>
      </c>
      <c r="C2275" s="145">
        <v>35489.983399999997</v>
      </c>
      <c r="D2275" s="145">
        <v>204.9272</v>
      </c>
      <c r="E2275" s="145">
        <v>1682.9007999999999</v>
      </c>
      <c r="F2275" s="145">
        <v>12337.5864</v>
      </c>
      <c r="G2275" s="146">
        <f t="shared" si="35"/>
        <v>49715.397799999999</v>
      </c>
    </row>
    <row r="2276" spans="1:7" x14ac:dyDescent="0.25">
      <c r="A2276" s="143">
        <v>44656</v>
      </c>
      <c r="B2276" s="144">
        <v>16</v>
      </c>
      <c r="C2276" s="145">
        <v>27830.556199999999</v>
      </c>
      <c r="D2276" s="145">
        <v>169.47669999999999</v>
      </c>
      <c r="E2276" s="145">
        <v>1361.9963</v>
      </c>
      <c r="F2276" s="145">
        <v>12125.4439</v>
      </c>
      <c r="G2276" s="146">
        <f t="shared" si="35"/>
        <v>41487.473099999996</v>
      </c>
    </row>
    <row r="2277" spans="1:7" x14ac:dyDescent="0.25">
      <c r="A2277" s="143">
        <v>44656</v>
      </c>
      <c r="B2277" s="144">
        <v>17</v>
      </c>
      <c r="C2277" s="145">
        <v>23011.502</v>
      </c>
      <c r="D2277" s="145">
        <v>144.81229999999999</v>
      </c>
      <c r="E2277" s="145">
        <v>1252.3217999999999</v>
      </c>
      <c r="F2277" s="145">
        <v>9876.2358999999997</v>
      </c>
      <c r="G2277" s="146">
        <f t="shared" si="35"/>
        <v>34284.872000000003</v>
      </c>
    </row>
    <row r="2278" spans="1:7" x14ac:dyDescent="0.25">
      <c r="A2278" s="143">
        <v>44656</v>
      </c>
      <c r="B2278" s="144">
        <v>18</v>
      </c>
      <c r="C2278" s="145">
        <v>15512.321400000001</v>
      </c>
      <c r="D2278" s="145">
        <v>97.830699999999993</v>
      </c>
      <c r="E2278" s="145">
        <v>945.89120000000003</v>
      </c>
      <c r="F2278" s="145">
        <v>7453.5051000000003</v>
      </c>
      <c r="G2278" s="146">
        <f t="shared" si="35"/>
        <v>24009.5484</v>
      </c>
    </row>
    <row r="2279" spans="1:7" x14ac:dyDescent="0.25">
      <c r="A2279" s="143">
        <v>44656</v>
      </c>
      <c r="B2279" s="144">
        <v>19</v>
      </c>
      <c r="C2279" s="145">
        <v>6810.4836999999998</v>
      </c>
      <c r="D2279" s="145">
        <v>48.826999999999998</v>
      </c>
      <c r="E2279" s="145">
        <v>458.73419999999999</v>
      </c>
      <c r="F2279" s="145">
        <v>4052.4508999999998</v>
      </c>
      <c r="G2279" s="146">
        <f t="shared" si="35"/>
        <v>11370.495800000001</v>
      </c>
    </row>
    <row r="2280" spans="1:7" x14ac:dyDescent="0.25">
      <c r="A2280" s="143">
        <v>44656</v>
      </c>
      <c r="B2280" s="144">
        <v>20</v>
      </c>
      <c r="C2280" s="145">
        <v>1330.5393999999999</v>
      </c>
      <c r="D2280" s="145">
        <v>8.9931999999999999</v>
      </c>
      <c r="E2280" s="145">
        <v>63.872300000000003</v>
      </c>
      <c r="F2280" s="145">
        <v>867.7971</v>
      </c>
      <c r="G2280" s="146">
        <f t="shared" si="35"/>
        <v>2271.2019999999998</v>
      </c>
    </row>
    <row r="2281" spans="1:7" x14ac:dyDescent="0.25">
      <c r="A2281" s="143">
        <v>44656</v>
      </c>
      <c r="B2281" s="144">
        <v>21</v>
      </c>
      <c r="C2281" s="145">
        <v>138.87209999999999</v>
      </c>
      <c r="D2281" s="145">
        <v>0</v>
      </c>
      <c r="E2281" s="145">
        <v>0.1895</v>
      </c>
      <c r="F2281" s="145">
        <v>2.4779</v>
      </c>
      <c r="G2281" s="146">
        <f t="shared" si="35"/>
        <v>141.5395</v>
      </c>
    </row>
    <row r="2282" spans="1:7" x14ac:dyDescent="0.25">
      <c r="A2282" s="143">
        <v>44656</v>
      </c>
      <c r="B2282" s="144">
        <v>22</v>
      </c>
      <c r="C2282" s="145">
        <v>132.31010000000001</v>
      </c>
      <c r="D2282" s="145">
        <v>2.0400000000000001E-2</v>
      </c>
      <c r="E2282" s="145">
        <v>0.2082</v>
      </c>
      <c r="F2282" s="145">
        <v>0.18429999999999999</v>
      </c>
      <c r="G2282" s="146">
        <f t="shared" si="35"/>
        <v>132.72300000000001</v>
      </c>
    </row>
    <row r="2283" spans="1:7" x14ac:dyDescent="0.25">
      <c r="A2283" s="143">
        <v>44656</v>
      </c>
      <c r="B2283" s="144">
        <v>23</v>
      </c>
      <c r="C2283" s="145">
        <v>130.64509999999899</v>
      </c>
      <c r="D2283" s="145">
        <v>0</v>
      </c>
      <c r="E2283" s="145">
        <v>0.1784</v>
      </c>
      <c r="F2283" s="145">
        <v>0.18429999999999999</v>
      </c>
      <c r="G2283" s="146">
        <f t="shared" si="35"/>
        <v>131.00779999999901</v>
      </c>
    </row>
    <row r="2284" spans="1:7" x14ac:dyDescent="0.25">
      <c r="A2284" s="143">
        <v>44656</v>
      </c>
      <c r="B2284" s="144">
        <v>24</v>
      </c>
      <c r="C2284" s="145">
        <v>129.6841</v>
      </c>
      <c r="D2284" s="145">
        <v>6.4000000000000001E-2</v>
      </c>
      <c r="E2284" s="145">
        <v>0.2424</v>
      </c>
      <c r="F2284" s="145">
        <v>0.20480000000000001</v>
      </c>
      <c r="G2284" s="146">
        <f t="shared" si="35"/>
        <v>130.1953</v>
      </c>
    </row>
    <row r="2285" spans="1:7" x14ac:dyDescent="0.25">
      <c r="A2285" s="143">
        <v>44657</v>
      </c>
      <c r="B2285" s="144">
        <v>1</v>
      </c>
      <c r="C2285" s="145">
        <v>211.76769999999999</v>
      </c>
      <c r="D2285" s="145">
        <v>6.4000000000000001E-2</v>
      </c>
      <c r="E2285" s="145">
        <v>0.72970000000000002</v>
      </c>
      <c r="F2285" s="145">
        <v>36.140899999999903</v>
      </c>
      <c r="G2285" s="146">
        <f t="shared" si="35"/>
        <v>248.70229999999989</v>
      </c>
    </row>
    <row r="2286" spans="1:7" x14ac:dyDescent="0.25">
      <c r="A2286" s="143">
        <v>44657</v>
      </c>
      <c r="B2286" s="144">
        <v>2</v>
      </c>
      <c r="C2286" s="145">
        <v>211.7747</v>
      </c>
      <c r="D2286" s="145">
        <v>6.4000000000000001E-2</v>
      </c>
      <c r="E2286" s="145">
        <v>0.72760000000000002</v>
      </c>
      <c r="F2286" s="145">
        <v>37.484899999999897</v>
      </c>
      <c r="G2286" s="146">
        <f t="shared" si="35"/>
        <v>250.05119999999988</v>
      </c>
    </row>
    <row r="2287" spans="1:7" x14ac:dyDescent="0.25">
      <c r="A2287" s="143">
        <v>44657</v>
      </c>
      <c r="B2287" s="144">
        <v>3</v>
      </c>
      <c r="C2287" s="145">
        <v>212.40770000000001</v>
      </c>
      <c r="D2287" s="145">
        <v>8.4400000000000003E-2</v>
      </c>
      <c r="E2287" s="145">
        <v>6.4000000000000001E-2</v>
      </c>
      <c r="F2287" s="145">
        <v>38.838799999999999</v>
      </c>
      <c r="G2287" s="146">
        <f t="shared" si="35"/>
        <v>251.39489999999998</v>
      </c>
    </row>
    <row r="2288" spans="1:7" x14ac:dyDescent="0.25">
      <c r="A2288" s="143">
        <v>44657</v>
      </c>
      <c r="B2288" s="144">
        <v>4</v>
      </c>
      <c r="C2288" s="145">
        <v>2.43359999999999</v>
      </c>
      <c r="D2288" s="145">
        <v>0</v>
      </c>
      <c r="E2288" s="145">
        <v>0</v>
      </c>
      <c r="F2288" s="145">
        <v>36.796499999999902</v>
      </c>
      <c r="G2288" s="146">
        <f t="shared" si="35"/>
        <v>39.230099999999894</v>
      </c>
    </row>
    <row r="2289" spans="1:7" x14ac:dyDescent="0.25">
      <c r="A2289" s="143">
        <v>44657</v>
      </c>
      <c r="B2289" s="144">
        <v>5</v>
      </c>
      <c r="C2289" s="145">
        <v>3.78059999999999</v>
      </c>
      <c r="D2289" s="145">
        <v>1.0200000000000001E-2</v>
      </c>
      <c r="E2289" s="145">
        <v>0</v>
      </c>
      <c r="F2289" s="145">
        <v>38.131700000000002</v>
      </c>
      <c r="G2289" s="146">
        <f t="shared" si="35"/>
        <v>41.922499999999992</v>
      </c>
    </row>
    <row r="2290" spans="1:7" x14ac:dyDescent="0.25">
      <c r="A2290" s="143">
        <v>44657</v>
      </c>
      <c r="B2290" s="144">
        <v>6</v>
      </c>
      <c r="C2290" s="145">
        <v>2.5695999999999999</v>
      </c>
      <c r="D2290" s="145">
        <v>0</v>
      </c>
      <c r="E2290" s="145">
        <v>0</v>
      </c>
      <c r="F2290" s="145">
        <v>39.336199999999998</v>
      </c>
      <c r="G2290" s="146">
        <f t="shared" si="35"/>
        <v>41.905799999999999</v>
      </c>
    </row>
    <row r="2291" spans="1:7" x14ac:dyDescent="0.25">
      <c r="A2291" s="143">
        <v>44657</v>
      </c>
      <c r="B2291" s="144">
        <v>7</v>
      </c>
      <c r="C2291" s="145">
        <v>2.1886000000000001</v>
      </c>
      <c r="D2291" s="145">
        <v>0</v>
      </c>
      <c r="E2291" s="145">
        <v>6.0000000000000001E-3</v>
      </c>
      <c r="F2291" s="145">
        <v>36.8919</v>
      </c>
      <c r="G2291" s="146">
        <f t="shared" si="35"/>
        <v>39.086500000000001</v>
      </c>
    </row>
    <row r="2292" spans="1:7" x14ac:dyDescent="0.25">
      <c r="A2292" s="143">
        <v>44657</v>
      </c>
      <c r="B2292" s="144">
        <v>8</v>
      </c>
      <c r="C2292" s="145">
        <v>142.54859999999999</v>
      </c>
      <c r="D2292" s="145">
        <v>1.2133</v>
      </c>
      <c r="E2292" s="145">
        <v>18.009</v>
      </c>
      <c r="F2292" s="145">
        <v>2729.9261999999999</v>
      </c>
      <c r="G2292" s="146">
        <f t="shared" si="35"/>
        <v>2891.6970999999999</v>
      </c>
    </row>
    <row r="2293" spans="1:7" x14ac:dyDescent="0.25">
      <c r="A2293" s="143">
        <v>44657</v>
      </c>
      <c r="B2293" s="144">
        <v>9</v>
      </c>
      <c r="C2293" s="145">
        <v>3457.1325999999999</v>
      </c>
      <c r="D2293" s="145">
        <v>21.997900000000001</v>
      </c>
      <c r="E2293" s="145">
        <v>413.97390000000001</v>
      </c>
      <c r="F2293" s="145">
        <v>10015.060600000001</v>
      </c>
      <c r="G2293" s="146">
        <f t="shared" si="35"/>
        <v>13908.165000000001</v>
      </c>
    </row>
    <row r="2294" spans="1:7" x14ac:dyDescent="0.25">
      <c r="A2294" s="143">
        <v>44657</v>
      </c>
      <c r="B2294" s="144">
        <v>10</v>
      </c>
      <c r="C2294" s="145">
        <v>12759.717500000001</v>
      </c>
      <c r="D2294" s="145">
        <v>71.519499999999994</v>
      </c>
      <c r="E2294" s="145">
        <v>859.05309999999997</v>
      </c>
      <c r="F2294" s="145">
        <v>14163.8809</v>
      </c>
      <c r="G2294" s="146">
        <f t="shared" si="35"/>
        <v>27854.171000000002</v>
      </c>
    </row>
    <row r="2295" spans="1:7" x14ac:dyDescent="0.25">
      <c r="A2295" s="143">
        <v>44657</v>
      </c>
      <c r="B2295" s="144">
        <v>11</v>
      </c>
      <c r="C2295" s="145">
        <v>24580.2186</v>
      </c>
      <c r="D2295" s="145">
        <v>148.5547</v>
      </c>
      <c r="E2295" s="145">
        <v>1394.7774999999999</v>
      </c>
      <c r="F2295" s="145">
        <v>15603.6289</v>
      </c>
      <c r="G2295" s="146">
        <f t="shared" si="35"/>
        <v>41727.179700000001</v>
      </c>
    </row>
    <row r="2296" spans="1:7" x14ac:dyDescent="0.25">
      <c r="A2296" s="143">
        <v>44657</v>
      </c>
      <c r="B2296" s="144">
        <v>12</v>
      </c>
      <c r="C2296" s="145">
        <v>34493.613499999999</v>
      </c>
      <c r="D2296" s="145">
        <v>203.12649999999999</v>
      </c>
      <c r="E2296" s="145">
        <v>1801.3661</v>
      </c>
      <c r="F2296" s="145">
        <v>16263.4548</v>
      </c>
      <c r="G2296" s="146">
        <f t="shared" si="35"/>
        <v>52761.560899999997</v>
      </c>
    </row>
    <row r="2297" spans="1:7" x14ac:dyDescent="0.25">
      <c r="A2297" s="143">
        <v>44657</v>
      </c>
      <c r="B2297" s="144">
        <v>13</v>
      </c>
      <c r="C2297" s="145">
        <v>40934.993699999999</v>
      </c>
      <c r="D2297" s="145">
        <v>239.8305</v>
      </c>
      <c r="E2297" s="145">
        <v>2094.8231000000001</v>
      </c>
      <c r="F2297" s="145">
        <v>16476.621899999998</v>
      </c>
      <c r="G2297" s="146">
        <f t="shared" si="35"/>
        <v>59746.269199999995</v>
      </c>
    </row>
    <row r="2298" spans="1:7" x14ac:dyDescent="0.25">
      <c r="A2298" s="143">
        <v>44657</v>
      </c>
      <c r="B2298" s="144">
        <v>14</v>
      </c>
      <c r="C2298" s="145">
        <v>43604.770199999999</v>
      </c>
      <c r="D2298" s="145">
        <v>253.51499999999999</v>
      </c>
      <c r="E2298" s="145">
        <v>2190.4609999999998</v>
      </c>
      <c r="F2298" s="145">
        <v>16329.06</v>
      </c>
      <c r="G2298" s="146">
        <f t="shared" si="35"/>
        <v>62377.806199999999</v>
      </c>
    </row>
    <row r="2299" spans="1:7" x14ac:dyDescent="0.25">
      <c r="A2299" s="143">
        <v>44657</v>
      </c>
      <c r="B2299" s="144">
        <v>15</v>
      </c>
      <c r="C2299" s="145">
        <v>43272.733399999997</v>
      </c>
      <c r="D2299" s="145">
        <v>248.06989999999999</v>
      </c>
      <c r="E2299" s="145">
        <v>2145.3912</v>
      </c>
      <c r="F2299" s="145">
        <v>16220.5556</v>
      </c>
      <c r="G2299" s="146">
        <f t="shared" si="35"/>
        <v>61886.750099999997</v>
      </c>
    </row>
    <row r="2300" spans="1:7" x14ac:dyDescent="0.25">
      <c r="A2300" s="143">
        <v>44657</v>
      </c>
      <c r="B2300" s="144">
        <v>16</v>
      </c>
      <c r="C2300" s="145">
        <v>39335.981200000002</v>
      </c>
      <c r="D2300" s="145">
        <v>226.58500000000001</v>
      </c>
      <c r="E2300" s="145">
        <v>1995.4132</v>
      </c>
      <c r="F2300" s="145">
        <v>15971.803599999999</v>
      </c>
      <c r="G2300" s="146">
        <f t="shared" si="35"/>
        <v>57529.783000000003</v>
      </c>
    </row>
    <row r="2301" spans="1:7" x14ac:dyDescent="0.25">
      <c r="A2301" s="143">
        <v>44657</v>
      </c>
      <c r="B2301" s="144">
        <v>17</v>
      </c>
      <c r="C2301" s="145">
        <v>30831.8557</v>
      </c>
      <c r="D2301" s="145">
        <v>181.4325</v>
      </c>
      <c r="E2301" s="145">
        <v>1692.3603000000001</v>
      </c>
      <c r="F2301" s="145">
        <v>15584.566199999999</v>
      </c>
      <c r="G2301" s="146">
        <f t="shared" si="35"/>
        <v>48290.214699999997</v>
      </c>
    </row>
    <row r="2302" spans="1:7" x14ac:dyDescent="0.25">
      <c r="A2302" s="143">
        <v>44657</v>
      </c>
      <c r="B2302" s="144">
        <v>18</v>
      </c>
      <c r="C2302" s="145">
        <v>19560.6168</v>
      </c>
      <c r="D2302" s="145">
        <v>127.84099999999999</v>
      </c>
      <c r="E2302" s="145">
        <v>1281.8524</v>
      </c>
      <c r="F2302" s="145">
        <v>14449.3505</v>
      </c>
      <c r="G2302" s="146">
        <f t="shared" si="35"/>
        <v>35419.6607</v>
      </c>
    </row>
    <row r="2303" spans="1:7" x14ac:dyDescent="0.25">
      <c r="A2303" s="143">
        <v>44657</v>
      </c>
      <c r="B2303" s="144">
        <v>19</v>
      </c>
      <c r="C2303" s="145">
        <v>8380.8214000000007</v>
      </c>
      <c r="D2303" s="145">
        <v>59.061500000000002</v>
      </c>
      <c r="E2303" s="145">
        <v>710.67740000000003</v>
      </c>
      <c r="F2303" s="145">
        <v>11392.400600000001</v>
      </c>
      <c r="G2303" s="146">
        <f t="shared" si="35"/>
        <v>20542.960900000002</v>
      </c>
    </row>
    <row r="2304" spans="1:7" x14ac:dyDescent="0.25">
      <c r="A2304" s="143">
        <v>44657</v>
      </c>
      <c r="B2304" s="144">
        <v>20</v>
      </c>
      <c r="C2304" s="145">
        <v>1302.1189999999999</v>
      </c>
      <c r="D2304" s="145">
        <v>9.7535000000000007</v>
      </c>
      <c r="E2304" s="145">
        <v>161.34229999999999</v>
      </c>
      <c r="F2304" s="145">
        <v>4823.4669999999996</v>
      </c>
      <c r="G2304" s="146">
        <f t="shared" si="35"/>
        <v>6296.6817999999994</v>
      </c>
    </row>
    <row r="2305" spans="1:7" x14ac:dyDescent="0.25">
      <c r="A2305" s="143">
        <v>44657</v>
      </c>
      <c r="B2305" s="144">
        <v>21</v>
      </c>
      <c r="C2305" s="145">
        <v>58.134300000000003</v>
      </c>
      <c r="D2305" s="145">
        <v>0.192</v>
      </c>
      <c r="E2305" s="145">
        <v>0.40939999999999999</v>
      </c>
      <c r="F2305" s="145">
        <v>38.369900000000001</v>
      </c>
      <c r="G2305" s="146">
        <f t="shared" si="35"/>
        <v>97.10560000000001</v>
      </c>
    </row>
    <row r="2306" spans="1:7" x14ac:dyDescent="0.25">
      <c r="A2306" s="143">
        <v>44657</v>
      </c>
      <c r="B2306" s="144">
        <v>22</v>
      </c>
      <c r="C2306" s="145">
        <v>53.046300000000002</v>
      </c>
      <c r="D2306" s="145">
        <v>2.0400000000000001E-2</v>
      </c>
      <c r="E2306" s="145">
        <v>0.80030000000000001</v>
      </c>
      <c r="F2306" s="145">
        <v>0.20480000000000001</v>
      </c>
      <c r="G2306" s="146">
        <f t="shared" si="35"/>
        <v>54.071800000000003</v>
      </c>
    </row>
    <row r="2307" spans="1:7" x14ac:dyDescent="0.25">
      <c r="A2307" s="143">
        <v>44657</v>
      </c>
      <c r="B2307" s="144">
        <v>23</v>
      </c>
      <c r="C2307" s="145">
        <v>53.256300000000003</v>
      </c>
      <c r="D2307" s="145">
        <v>0</v>
      </c>
      <c r="E2307" s="145">
        <v>0.97940000000000005</v>
      </c>
      <c r="F2307" s="145">
        <v>0.1948</v>
      </c>
      <c r="G2307" s="146">
        <f t="shared" si="35"/>
        <v>54.430500000000002</v>
      </c>
    </row>
    <row r="2308" spans="1:7" x14ac:dyDescent="0.25">
      <c r="A2308" s="143">
        <v>44657</v>
      </c>
      <c r="B2308" s="144">
        <v>24</v>
      </c>
      <c r="C2308" s="145">
        <v>51.571300000000001</v>
      </c>
      <c r="D2308" s="145">
        <v>6.4000000000000001E-2</v>
      </c>
      <c r="E2308" s="145">
        <v>0.76139999999999997</v>
      </c>
      <c r="F2308" s="145">
        <v>0.18429999999999999</v>
      </c>
      <c r="G2308" s="146">
        <f t="shared" si="35"/>
        <v>52.581000000000003</v>
      </c>
    </row>
    <row r="2309" spans="1:7" x14ac:dyDescent="0.25">
      <c r="A2309" s="143">
        <v>44658</v>
      </c>
      <c r="B2309" s="144">
        <v>1</v>
      </c>
      <c r="C2309" s="145">
        <v>29.5411999999999</v>
      </c>
      <c r="D2309" s="145">
        <v>8.4400000000000003E-2</v>
      </c>
      <c r="E2309" s="145">
        <v>8.4400000000000003E-2</v>
      </c>
      <c r="F2309" s="145">
        <v>0.26619999999999999</v>
      </c>
      <c r="G2309" s="146">
        <f t="shared" si="35"/>
        <v>29.976199999999899</v>
      </c>
    </row>
    <row r="2310" spans="1:7" x14ac:dyDescent="0.25">
      <c r="A2310" s="143">
        <v>44658</v>
      </c>
      <c r="B2310" s="144">
        <v>2</v>
      </c>
      <c r="C2310" s="145">
        <v>30.0107</v>
      </c>
      <c r="D2310" s="145">
        <v>6.4000000000000001E-2</v>
      </c>
      <c r="E2310" s="145">
        <v>6.4000000000000001E-2</v>
      </c>
      <c r="F2310" s="145">
        <v>0.18429999999999999</v>
      </c>
      <c r="G2310" s="146">
        <f t="shared" ref="G2310:G2373" si="36">+SUM(C2310:F2310)</f>
        <v>30.323</v>
      </c>
    </row>
    <row r="2311" spans="1:7" x14ac:dyDescent="0.25">
      <c r="A2311" s="143">
        <v>44658</v>
      </c>
      <c r="B2311" s="144">
        <v>3</v>
      </c>
      <c r="C2311" s="145">
        <v>29.486699999999999</v>
      </c>
      <c r="D2311" s="145">
        <v>0</v>
      </c>
      <c r="E2311" s="145">
        <v>0</v>
      </c>
      <c r="F2311" s="145">
        <v>2.4299999999999999E-2</v>
      </c>
      <c r="G2311" s="146">
        <f t="shared" si="36"/>
        <v>29.510999999999999</v>
      </c>
    </row>
    <row r="2312" spans="1:7" x14ac:dyDescent="0.25">
      <c r="A2312" s="143">
        <v>44658</v>
      </c>
      <c r="B2312" s="144">
        <v>4</v>
      </c>
      <c r="C2312" s="145">
        <v>2.79</v>
      </c>
      <c r="D2312" s="145">
        <v>0</v>
      </c>
      <c r="E2312" s="145">
        <v>0</v>
      </c>
      <c r="F2312" s="145">
        <v>0.20480000000000001</v>
      </c>
      <c r="G2312" s="146">
        <f t="shared" si="36"/>
        <v>2.9948000000000001</v>
      </c>
    </row>
    <row r="2313" spans="1:7" x14ac:dyDescent="0.25">
      <c r="A2313" s="143">
        <v>44658</v>
      </c>
      <c r="B2313" s="144">
        <v>5</v>
      </c>
      <c r="C2313" s="145">
        <v>3.14</v>
      </c>
      <c r="D2313" s="145">
        <v>0</v>
      </c>
      <c r="E2313" s="145">
        <v>0</v>
      </c>
      <c r="F2313" s="145">
        <v>0.18429999999999999</v>
      </c>
      <c r="G2313" s="146">
        <f t="shared" si="36"/>
        <v>3.3243</v>
      </c>
    </row>
    <row r="2314" spans="1:7" x14ac:dyDescent="0.25">
      <c r="A2314" s="143">
        <v>44658</v>
      </c>
      <c r="B2314" s="144">
        <v>6</v>
      </c>
      <c r="C2314" s="145">
        <v>3.2549999999999999</v>
      </c>
      <c r="D2314" s="145">
        <v>2.0400000000000001E-2</v>
      </c>
      <c r="E2314" s="145">
        <v>0</v>
      </c>
      <c r="F2314" s="145">
        <v>0.20480000000000001</v>
      </c>
      <c r="G2314" s="146">
        <f t="shared" si="36"/>
        <v>3.4802</v>
      </c>
    </row>
    <row r="2315" spans="1:7" x14ac:dyDescent="0.25">
      <c r="A2315" s="143">
        <v>44658</v>
      </c>
      <c r="B2315" s="144">
        <v>7</v>
      </c>
      <c r="C2315" s="145">
        <v>3.387</v>
      </c>
      <c r="D2315" s="145">
        <v>0.192</v>
      </c>
      <c r="E2315" s="145">
        <v>0.19800000000000001</v>
      </c>
      <c r="F2315" s="145">
        <v>0.4511</v>
      </c>
      <c r="G2315" s="146">
        <f t="shared" si="36"/>
        <v>4.2281000000000004</v>
      </c>
    </row>
    <row r="2316" spans="1:7" x14ac:dyDescent="0.25">
      <c r="A2316" s="143">
        <v>44658</v>
      </c>
      <c r="B2316" s="144">
        <v>8</v>
      </c>
      <c r="C2316" s="145">
        <v>117.9807</v>
      </c>
      <c r="D2316" s="145">
        <v>1.3734</v>
      </c>
      <c r="E2316" s="145">
        <v>39.671900000000001</v>
      </c>
      <c r="F2316" s="145">
        <v>2599.3894999999902</v>
      </c>
      <c r="G2316" s="146">
        <f t="shared" si="36"/>
        <v>2758.4154999999901</v>
      </c>
    </row>
    <row r="2317" spans="1:7" x14ac:dyDescent="0.25">
      <c r="A2317" s="143">
        <v>44658</v>
      </c>
      <c r="B2317" s="144">
        <v>9</v>
      </c>
      <c r="C2317" s="145">
        <v>3238.7058000000002</v>
      </c>
      <c r="D2317" s="145">
        <v>24.414300000000001</v>
      </c>
      <c r="E2317" s="145">
        <v>371.69779999999997</v>
      </c>
      <c r="F2317" s="145">
        <v>9689.5380000000005</v>
      </c>
      <c r="G2317" s="146">
        <f t="shared" si="36"/>
        <v>13324.3559</v>
      </c>
    </row>
    <row r="2318" spans="1:7" x14ac:dyDescent="0.25">
      <c r="A2318" s="143">
        <v>44658</v>
      </c>
      <c r="B2318" s="144">
        <v>10</v>
      </c>
      <c r="C2318" s="145">
        <v>12640.609899999999</v>
      </c>
      <c r="D2318" s="145">
        <v>78.319999999999993</v>
      </c>
      <c r="E2318" s="145">
        <v>833.178</v>
      </c>
      <c r="F2318" s="145">
        <v>13630.858</v>
      </c>
      <c r="G2318" s="146">
        <f t="shared" si="36"/>
        <v>27182.965899999999</v>
      </c>
    </row>
    <row r="2319" spans="1:7" x14ac:dyDescent="0.25">
      <c r="A2319" s="143">
        <v>44658</v>
      </c>
      <c r="B2319" s="144">
        <v>11</v>
      </c>
      <c r="C2319" s="145">
        <v>24497.166399999998</v>
      </c>
      <c r="D2319" s="145">
        <v>148.71709999999999</v>
      </c>
      <c r="E2319" s="145">
        <v>1373.5655999999999</v>
      </c>
      <c r="F2319" s="145">
        <v>15189.415199999999</v>
      </c>
      <c r="G2319" s="146">
        <f t="shared" si="36"/>
        <v>41208.864300000001</v>
      </c>
    </row>
    <row r="2320" spans="1:7" x14ac:dyDescent="0.25">
      <c r="A2320" s="143">
        <v>44658</v>
      </c>
      <c r="B2320" s="144">
        <v>12</v>
      </c>
      <c r="C2320" s="145">
        <v>34283.817199999998</v>
      </c>
      <c r="D2320" s="145">
        <v>202.13380000000001</v>
      </c>
      <c r="E2320" s="145">
        <v>1796.1097</v>
      </c>
      <c r="F2320" s="145">
        <v>15700.0975</v>
      </c>
      <c r="G2320" s="146">
        <f t="shared" si="36"/>
        <v>51982.158200000005</v>
      </c>
    </row>
    <row r="2321" spans="1:7" x14ac:dyDescent="0.25">
      <c r="A2321" s="143">
        <v>44658</v>
      </c>
      <c r="B2321" s="144">
        <v>13</v>
      </c>
      <c r="C2321" s="145">
        <v>40705.091699999997</v>
      </c>
      <c r="D2321" s="145">
        <v>235.44149999999999</v>
      </c>
      <c r="E2321" s="145">
        <v>2080.2289000000001</v>
      </c>
      <c r="F2321" s="145">
        <v>16048.863600000001</v>
      </c>
      <c r="G2321" s="146">
        <f t="shared" si="36"/>
        <v>59069.625700000004</v>
      </c>
    </row>
    <row r="2322" spans="1:7" x14ac:dyDescent="0.25">
      <c r="A2322" s="143">
        <v>44658</v>
      </c>
      <c r="B2322" s="144">
        <v>14</v>
      </c>
      <c r="C2322" s="145">
        <v>43519.240599999997</v>
      </c>
      <c r="D2322" s="145">
        <v>244.126</v>
      </c>
      <c r="E2322" s="145">
        <v>2188.1640000000002</v>
      </c>
      <c r="F2322" s="145">
        <v>15820.856100000001</v>
      </c>
      <c r="G2322" s="146">
        <f t="shared" si="36"/>
        <v>61772.386699999988</v>
      </c>
    </row>
    <row r="2323" spans="1:7" x14ac:dyDescent="0.25">
      <c r="A2323" s="143">
        <v>44658</v>
      </c>
      <c r="B2323" s="144">
        <v>15</v>
      </c>
      <c r="C2323" s="145">
        <v>42904.550300000003</v>
      </c>
      <c r="D2323" s="145">
        <v>239.73869999999999</v>
      </c>
      <c r="E2323" s="145">
        <v>2194.9964</v>
      </c>
      <c r="F2323" s="145">
        <v>15639.7487</v>
      </c>
      <c r="G2323" s="146">
        <f t="shared" si="36"/>
        <v>60979.034100000004</v>
      </c>
    </row>
    <row r="2324" spans="1:7" x14ac:dyDescent="0.25">
      <c r="A2324" s="143">
        <v>44658</v>
      </c>
      <c r="B2324" s="144">
        <v>16</v>
      </c>
      <c r="C2324" s="145">
        <v>38643.734199999999</v>
      </c>
      <c r="D2324" s="145">
        <v>212.13030000000001</v>
      </c>
      <c r="E2324" s="145">
        <v>1972.3309999999999</v>
      </c>
      <c r="F2324" s="145">
        <v>15162.132799999999</v>
      </c>
      <c r="G2324" s="146">
        <f t="shared" si="36"/>
        <v>55990.328299999994</v>
      </c>
    </row>
    <row r="2325" spans="1:7" x14ac:dyDescent="0.25">
      <c r="A2325" s="143">
        <v>44658</v>
      </c>
      <c r="B2325" s="144">
        <v>17</v>
      </c>
      <c r="C2325" s="145">
        <v>30102.6558</v>
      </c>
      <c r="D2325" s="145">
        <v>171.08799999999999</v>
      </c>
      <c r="E2325" s="145">
        <v>1656.6794</v>
      </c>
      <c r="F2325" s="145">
        <v>14481.260899999999</v>
      </c>
      <c r="G2325" s="146">
        <f t="shared" si="36"/>
        <v>46411.684099999999</v>
      </c>
    </row>
    <row r="2326" spans="1:7" x14ac:dyDescent="0.25">
      <c r="A2326" s="143">
        <v>44658</v>
      </c>
      <c r="B2326" s="144">
        <v>18</v>
      </c>
      <c r="C2326" s="145">
        <v>18842.444200000002</v>
      </c>
      <c r="D2326" s="145">
        <v>114.9581</v>
      </c>
      <c r="E2326" s="145">
        <v>1206.0496000000001</v>
      </c>
      <c r="F2326" s="145">
        <v>13106.6597</v>
      </c>
      <c r="G2326" s="146">
        <f t="shared" si="36"/>
        <v>33270.111600000004</v>
      </c>
    </row>
    <row r="2327" spans="1:7" x14ac:dyDescent="0.25">
      <c r="A2327" s="143">
        <v>44658</v>
      </c>
      <c r="B2327" s="144">
        <v>19</v>
      </c>
      <c r="C2327" s="145">
        <v>7959.9768999999997</v>
      </c>
      <c r="D2327" s="145">
        <v>51.842500000000001</v>
      </c>
      <c r="E2327" s="145">
        <v>661.02459999999996</v>
      </c>
      <c r="F2327" s="145">
        <v>10209.529399999999</v>
      </c>
      <c r="G2327" s="146">
        <f t="shared" si="36"/>
        <v>18882.373399999997</v>
      </c>
    </row>
    <row r="2328" spans="1:7" x14ac:dyDescent="0.25">
      <c r="A2328" s="143">
        <v>44658</v>
      </c>
      <c r="B2328" s="144">
        <v>20</v>
      </c>
      <c r="C2328" s="145">
        <v>1150.2188000000001</v>
      </c>
      <c r="D2328" s="145">
        <v>8.4901</v>
      </c>
      <c r="E2328" s="145">
        <v>143.60249999999999</v>
      </c>
      <c r="F2328" s="145">
        <v>4046.6718999999998</v>
      </c>
      <c r="G2328" s="146">
        <f t="shared" si="36"/>
        <v>5348.9832999999999</v>
      </c>
    </row>
    <row r="2329" spans="1:7" x14ac:dyDescent="0.25">
      <c r="A2329" s="143">
        <v>44658</v>
      </c>
      <c r="B2329" s="144">
        <v>21</v>
      </c>
      <c r="C2329" s="145">
        <v>44.058599999999998</v>
      </c>
      <c r="D2329" s="145">
        <v>0</v>
      </c>
      <c r="E2329" s="145">
        <v>0.27</v>
      </c>
      <c r="F2329" s="145">
        <v>30.659199999999998</v>
      </c>
      <c r="G2329" s="146">
        <f t="shared" si="36"/>
        <v>74.987799999999993</v>
      </c>
    </row>
    <row r="2330" spans="1:7" x14ac:dyDescent="0.25">
      <c r="A2330" s="143">
        <v>44658</v>
      </c>
      <c r="B2330" s="144">
        <v>22</v>
      </c>
      <c r="C2330" s="145">
        <v>40.622799999999998</v>
      </c>
      <c r="D2330" s="145">
        <v>2.0400000000000001E-2</v>
      </c>
      <c r="E2330" s="145">
        <v>4.0899999999999999E-2</v>
      </c>
      <c r="F2330" s="145">
        <v>0.22520000000000001</v>
      </c>
      <c r="G2330" s="146">
        <f t="shared" si="36"/>
        <v>40.909300000000002</v>
      </c>
    </row>
    <row r="2331" spans="1:7" x14ac:dyDescent="0.25">
      <c r="A2331" s="143">
        <v>44658</v>
      </c>
      <c r="B2331" s="144">
        <v>23</v>
      </c>
      <c r="C2331" s="145">
        <v>40.6098</v>
      </c>
      <c r="D2331" s="145">
        <v>0</v>
      </c>
      <c r="E2331" s="145">
        <v>6.1400000000000003E-2</v>
      </c>
      <c r="F2331" s="145">
        <v>0.20480000000000001</v>
      </c>
      <c r="G2331" s="146">
        <f t="shared" si="36"/>
        <v>40.875999999999998</v>
      </c>
    </row>
    <row r="2332" spans="1:7" x14ac:dyDescent="0.25">
      <c r="A2332" s="143">
        <v>44658</v>
      </c>
      <c r="B2332" s="144">
        <v>24</v>
      </c>
      <c r="C2332" s="145">
        <v>40.446800000000003</v>
      </c>
      <c r="D2332" s="145">
        <v>0</v>
      </c>
      <c r="E2332" s="145">
        <v>2.0400000000000001E-2</v>
      </c>
      <c r="F2332" s="145">
        <v>0.20480000000000001</v>
      </c>
      <c r="G2332" s="146">
        <f t="shared" si="36"/>
        <v>40.672000000000004</v>
      </c>
    </row>
    <row r="2333" spans="1:7" x14ac:dyDescent="0.25">
      <c r="A2333" s="143">
        <v>44659</v>
      </c>
      <c r="B2333" s="144">
        <v>1</v>
      </c>
      <c r="C2333" s="145">
        <v>33.886400000000002</v>
      </c>
      <c r="D2333" s="145">
        <v>2.0400000000000001E-2</v>
      </c>
      <c r="E2333" s="145">
        <v>4.0899999999999999E-2</v>
      </c>
      <c r="F2333" s="145">
        <v>2.4299999999999999E-2</v>
      </c>
      <c r="G2333" s="146">
        <f t="shared" si="36"/>
        <v>33.972000000000001</v>
      </c>
    </row>
    <row r="2334" spans="1:7" x14ac:dyDescent="0.25">
      <c r="A2334" s="143">
        <v>44659</v>
      </c>
      <c r="B2334" s="144">
        <v>2</v>
      </c>
      <c r="C2334" s="145">
        <v>34.625399999999999</v>
      </c>
      <c r="D2334" s="145">
        <v>0</v>
      </c>
      <c r="E2334" s="145">
        <v>0</v>
      </c>
      <c r="F2334" s="145">
        <v>0.18429999999999999</v>
      </c>
      <c r="G2334" s="146">
        <f t="shared" si="36"/>
        <v>34.809699999999999</v>
      </c>
    </row>
    <row r="2335" spans="1:7" x14ac:dyDescent="0.25">
      <c r="A2335" s="143">
        <v>44659</v>
      </c>
      <c r="B2335" s="144">
        <v>3</v>
      </c>
      <c r="C2335" s="145">
        <v>35.081399999999903</v>
      </c>
      <c r="D2335" s="145">
        <v>0</v>
      </c>
      <c r="E2335" s="145">
        <v>0</v>
      </c>
      <c r="F2335" s="145">
        <v>0.20480000000000001</v>
      </c>
      <c r="G2335" s="146">
        <f t="shared" si="36"/>
        <v>35.286199999999901</v>
      </c>
    </row>
    <row r="2336" spans="1:7" x14ac:dyDescent="0.25">
      <c r="A2336" s="143">
        <v>44659</v>
      </c>
      <c r="B2336" s="144">
        <v>4</v>
      </c>
      <c r="C2336" s="145">
        <v>5.6168999999999896</v>
      </c>
      <c r="D2336" s="145">
        <v>0</v>
      </c>
      <c r="E2336" s="145">
        <v>0</v>
      </c>
      <c r="F2336" s="145">
        <v>1.8044</v>
      </c>
      <c r="G2336" s="146">
        <f t="shared" si="36"/>
        <v>7.4212999999999898</v>
      </c>
    </row>
    <row r="2337" spans="1:7" x14ac:dyDescent="0.25">
      <c r="A2337" s="143">
        <v>44659</v>
      </c>
      <c r="B2337" s="144">
        <v>5</v>
      </c>
      <c r="C2337" s="145">
        <v>3.3169</v>
      </c>
      <c r="D2337" s="145">
        <v>2.0400000000000001E-2</v>
      </c>
      <c r="E2337" s="145">
        <v>0</v>
      </c>
      <c r="F2337" s="145">
        <v>1.8044</v>
      </c>
      <c r="G2337" s="146">
        <f t="shared" si="36"/>
        <v>5.1417000000000002</v>
      </c>
    </row>
    <row r="2338" spans="1:7" x14ac:dyDescent="0.25">
      <c r="A2338" s="143">
        <v>44659</v>
      </c>
      <c r="B2338" s="144">
        <v>6</v>
      </c>
      <c r="C2338" s="145">
        <v>1.0729</v>
      </c>
      <c r="D2338" s="145">
        <v>0</v>
      </c>
      <c r="E2338" s="145">
        <v>0</v>
      </c>
      <c r="F2338" s="145">
        <v>1.8109</v>
      </c>
      <c r="G2338" s="146">
        <f t="shared" si="36"/>
        <v>2.8837999999999999</v>
      </c>
    </row>
    <row r="2339" spans="1:7" x14ac:dyDescent="0.25">
      <c r="A2339" s="143">
        <v>44659</v>
      </c>
      <c r="B2339" s="144">
        <v>7</v>
      </c>
      <c r="C2339" s="145">
        <v>1.9439</v>
      </c>
      <c r="D2339" s="145">
        <v>0</v>
      </c>
      <c r="E2339" s="145">
        <v>6.0000000000000001E-3</v>
      </c>
      <c r="F2339" s="145">
        <v>2.2016</v>
      </c>
      <c r="G2339" s="146">
        <f t="shared" si="36"/>
        <v>4.1515000000000004</v>
      </c>
    </row>
    <row r="2340" spans="1:7" x14ac:dyDescent="0.25">
      <c r="A2340" s="143">
        <v>44659</v>
      </c>
      <c r="B2340" s="144">
        <v>8</v>
      </c>
      <c r="C2340" s="145">
        <v>115.7796</v>
      </c>
      <c r="D2340" s="145">
        <v>1.504</v>
      </c>
      <c r="E2340" s="145">
        <v>27.794799999999999</v>
      </c>
      <c r="F2340" s="145">
        <v>2469.8436999999999</v>
      </c>
      <c r="G2340" s="146">
        <f t="shared" si="36"/>
        <v>2614.9220999999998</v>
      </c>
    </row>
    <row r="2341" spans="1:7" x14ac:dyDescent="0.25">
      <c r="A2341" s="143">
        <v>44659</v>
      </c>
      <c r="B2341" s="144">
        <v>9</v>
      </c>
      <c r="C2341" s="145">
        <v>2327.7242999999999</v>
      </c>
      <c r="D2341" s="145">
        <v>18.135400000000001</v>
      </c>
      <c r="E2341" s="145">
        <v>339.24419999999998</v>
      </c>
      <c r="F2341" s="145">
        <v>8502.4581999999991</v>
      </c>
      <c r="G2341" s="146">
        <f t="shared" si="36"/>
        <v>11187.562099999999</v>
      </c>
    </row>
    <row r="2342" spans="1:7" x14ac:dyDescent="0.25">
      <c r="A2342" s="143">
        <v>44659</v>
      </c>
      <c r="B2342" s="144">
        <v>10</v>
      </c>
      <c r="C2342" s="145">
        <v>9203.5314999999991</v>
      </c>
      <c r="D2342" s="145">
        <v>58.473999999999997</v>
      </c>
      <c r="E2342" s="145">
        <v>788.11940000000004</v>
      </c>
      <c r="F2342" s="145">
        <v>11778.7616</v>
      </c>
      <c r="G2342" s="146">
        <f t="shared" si="36"/>
        <v>21828.886500000001</v>
      </c>
    </row>
    <row r="2343" spans="1:7" x14ac:dyDescent="0.25">
      <c r="A2343" s="143">
        <v>44659</v>
      </c>
      <c r="B2343" s="144">
        <v>11</v>
      </c>
      <c r="C2343" s="145">
        <v>19978.143499999998</v>
      </c>
      <c r="D2343" s="145">
        <v>114.8789</v>
      </c>
      <c r="E2343" s="145">
        <v>1180.7698</v>
      </c>
      <c r="F2343" s="145">
        <v>12919.6666</v>
      </c>
      <c r="G2343" s="146">
        <f t="shared" si="36"/>
        <v>34193.458799999993</v>
      </c>
    </row>
    <row r="2344" spans="1:7" x14ac:dyDescent="0.25">
      <c r="A2344" s="143">
        <v>44659</v>
      </c>
      <c r="B2344" s="144">
        <v>12</v>
      </c>
      <c r="C2344" s="145">
        <v>26978.328799999999</v>
      </c>
      <c r="D2344" s="145">
        <v>161.79149999999899</v>
      </c>
      <c r="E2344" s="145">
        <v>1458.6170999999999</v>
      </c>
      <c r="F2344" s="145">
        <v>13731.428599999999</v>
      </c>
      <c r="G2344" s="146">
        <f t="shared" si="36"/>
        <v>42330.165999999997</v>
      </c>
    </row>
    <row r="2345" spans="1:7" x14ac:dyDescent="0.25">
      <c r="A2345" s="143">
        <v>44659</v>
      </c>
      <c r="B2345" s="144">
        <v>13</v>
      </c>
      <c r="C2345" s="145">
        <v>28038.0661</v>
      </c>
      <c r="D2345" s="145">
        <v>167.54089999999999</v>
      </c>
      <c r="E2345" s="145">
        <v>1642.1143</v>
      </c>
      <c r="F2345" s="145">
        <v>14089.3334</v>
      </c>
      <c r="G2345" s="146">
        <f t="shared" si="36"/>
        <v>43937.054700000001</v>
      </c>
    </row>
    <row r="2346" spans="1:7" x14ac:dyDescent="0.25">
      <c r="A2346" s="143">
        <v>44659</v>
      </c>
      <c r="B2346" s="144">
        <v>14</v>
      </c>
      <c r="C2346" s="145">
        <v>33039.127999999997</v>
      </c>
      <c r="D2346" s="145">
        <v>193.47919999999999</v>
      </c>
      <c r="E2346" s="145">
        <v>1752.9928</v>
      </c>
      <c r="F2346" s="145">
        <v>14253.857099999999</v>
      </c>
      <c r="G2346" s="146">
        <f t="shared" si="36"/>
        <v>49239.4571</v>
      </c>
    </row>
    <row r="2347" spans="1:7" x14ac:dyDescent="0.25">
      <c r="A2347" s="143">
        <v>44659</v>
      </c>
      <c r="B2347" s="144">
        <v>15</v>
      </c>
      <c r="C2347" s="145">
        <v>25663.427500000002</v>
      </c>
      <c r="D2347" s="145">
        <v>148.10489999999999</v>
      </c>
      <c r="E2347" s="145">
        <v>1490.1261999999999</v>
      </c>
      <c r="F2347" s="145">
        <v>13900.453100000001</v>
      </c>
      <c r="G2347" s="146">
        <f t="shared" si="36"/>
        <v>41202.111700000001</v>
      </c>
    </row>
    <row r="2348" spans="1:7" x14ac:dyDescent="0.25">
      <c r="A2348" s="143">
        <v>44659</v>
      </c>
      <c r="B2348" s="144">
        <v>16</v>
      </c>
      <c r="C2348" s="145">
        <v>18208.408200000002</v>
      </c>
      <c r="D2348" s="145">
        <v>113.4332</v>
      </c>
      <c r="E2348" s="145">
        <v>1196.7304999999999</v>
      </c>
      <c r="F2348" s="145">
        <v>12099.779500000001</v>
      </c>
      <c r="G2348" s="146">
        <f t="shared" si="36"/>
        <v>31618.351400000003</v>
      </c>
    </row>
    <row r="2349" spans="1:7" x14ac:dyDescent="0.25">
      <c r="A2349" s="143">
        <v>44659</v>
      </c>
      <c r="B2349" s="144">
        <v>17</v>
      </c>
      <c r="C2349" s="145">
        <v>13708.7156</v>
      </c>
      <c r="D2349" s="145">
        <v>91.931100000000001</v>
      </c>
      <c r="E2349" s="145">
        <v>910.63710000000003</v>
      </c>
      <c r="F2349" s="145">
        <v>10123.709699999999</v>
      </c>
      <c r="G2349" s="146">
        <f t="shared" si="36"/>
        <v>24834.993499999997</v>
      </c>
    </row>
    <row r="2350" spans="1:7" x14ac:dyDescent="0.25">
      <c r="A2350" s="143">
        <v>44659</v>
      </c>
      <c r="B2350" s="144">
        <v>18</v>
      </c>
      <c r="C2350" s="145">
        <v>12751.161899999999</v>
      </c>
      <c r="D2350" s="145">
        <v>84.005399999999995</v>
      </c>
      <c r="E2350" s="145">
        <v>687.96010000000001</v>
      </c>
      <c r="F2350" s="145">
        <v>5466.0093999999999</v>
      </c>
      <c r="G2350" s="146">
        <f t="shared" si="36"/>
        <v>18989.1368</v>
      </c>
    </row>
    <row r="2351" spans="1:7" x14ac:dyDescent="0.25">
      <c r="A2351" s="143">
        <v>44659</v>
      </c>
      <c r="B2351" s="144">
        <v>19</v>
      </c>
      <c r="C2351" s="145">
        <v>5289.5325999999995</v>
      </c>
      <c r="D2351" s="145">
        <v>37.513100000000001</v>
      </c>
      <c r="E2351" s="145">
        <v>240.68279999999999</v>
      </c>
      <c r="F2351" s="145">
        <v>2385.7919000000002</v>
      </c>
      <c r="G2351" s="146">
        <f t="shared" si="36"/>
        <v>7953.5203999999994</v>
      </c>
    </row>
    <row r="2352" spans="1:7" x14ac:dyDescent="0.25">
      <c r="A2352" s="143">
        <v>44659</v>
      </c>
      <c r="B2352" s="144">
        <v>20</v>
      </c>
      <c r="C2352" s="145">
        <v>508.1934</v>
      </c>
      <c r="D2352" s="145">
        <v>4.4004000000000003</v>
      </c>
      <c r="E2352" s="145">
        <v>38.650300000000001</v>
      </c>
      <c r="F2352" s="145">
        <v>1160.1590000000001</v>
      </c>
      <c r="G2352" s="146">
        <f t="shared" si="36"/>
        <v>1711.4031</v>
      </c>
    </row>
    <row r="2353" spans="1:7" x14ac:dyDescent="0.25">
      <c r="A2353" s="143">
        <v>44659</v>
      </c>
      <c r="B2353" s="144">
        <v>21</v>
      </c>
      <c r="C2353" s="145">
        <v>136.44210000000001</v>
      </c>
      <c r="D2353" s="145">
        <v>0.1484</v>
      </c>
      <c r="E2353" s="145">
        <v>0.23019999999999999</v>
      </c>
      <c r="F2353" s="145">
        <v>16.4315</v>
      </c>
      <c r="G2353" s="146">
        <f t="shared" si="36"/>
        <v>153.25220000000002</v>
      </c>
    </row>
    <row r="2354" spans="1:7" x14ac:dyDescent="0.25">
      <c r="A2354" s="143">
        <v>44659</v>
      </c>
      <c r="B2354" s="144">
        <v>22</v>
      </c>
      <c r="C2354" s="145">
        <v>132.4511</v>
      </c>
      <c r="D2354" s="145">
        <v>8.4400000000000003E-2</v>
      </c>
      <c r="E2354" s="145">
        <v>6.4000000000000001E-2</v>
      </c>
      <c r="F2354" s="145">
        <v>6.44</v>
      </c>
      <c r="G2354" s="146">
        <f t="shared" si="36"/>
        <v>139.03949999999998</v>
      </c>
    </row>
    <row r="2355" spans="1:7" x14ac:dyDescent="0.25">
      <c r="A2355" s="143">
        <v>44659</v>
      </c>
      <c r="B2355" s="144">
        <v>23</v>
      </c>
      <c r="C2355" s="145">
        <v>135.4511</v>
      </c>
      <c r="D2355" s="145">
        <v>0</v>
      </c>
      <c r="E2355" s="145">
        <v>0</v>
      </c>
      <c r="F2355" s="145">
        <v>6.28</v>
      </c>
      <c r="G2355" s="146">
        <f t="shared" si="36"/>
        <v>141.7311</v>
      </c>
    </row>
    <row r="2356" spans="1:7" x14ac:dyDescent="0.25">
      <c r="A2356" s="143">
        <v>44659</v>
      </c>
      <c r="B2356" s="144">
        <v>24</v>
      </c>
      <c r="C2356" s="145">
        <v>132.27010000000001</v>
      </c>
      <c r="D2356" s="145">
        <v>0</v>
      </c>
      <c r="E2356" s="145">
        <v>0</v>
      </c>
      <c r="F2356" s="145">
        <v>6.44</v>
      </c>
      <c r="G2356" s="146">
        <f t="shared" si="36"/>
        <v>138.71010000000001</v>
      </c>
    </row>
    <row r="2357" spans="1:7" x14ac:dyDescent="0.25">
      <c r="A2357" s="143">
        <v>44660</v>
      </c>
      <c r="B2357" s="144">
        <v>1</v>
      </c>
      <c r="C2357" s="145">
        <v>20.081199999999999</v>
      </c>
      <c r="D2357" s="145">
        <v>2.0400000000000001E-2</v>
      </c>
      <c r="E2357" s="145">
        <v>1.5</v>
      </c>
      <c r="F2357" s="145">
        <v>0.22520000000000001</v>
      </c>
      <c r="G2357" s="146">
        <f t="shared" si="36"/>
        <v>21.826799999999999</v>
      </c>
    </row>
    <row r="2358" spans="1:7" x14ac:dyDescent="0.25">
      <c r="A2358" s="143">
        <v>44660</v>
      </c>
      <c r="B2358" s="144">
        <v>2</v>
      </c>
      <c r="C2358" s="145">
        <v>27.234200000000001</v>
      </c>
      <c r="D2358" s="145">
        <v>0</v>
      </c>
      <c r="E2358" s="145">
        <v>1.5</v>
      </c>
      <c r="F2358" s="145">
        <v>0.20480000000000001</v>
      </c>
      <c r="G2358" s="146">
        <f t="shared" si="36"/>
        <v>28.939</v>
      </c>
    </row>
    <row r="2359" spans="1:7" x14ac:dyDescent="0.25">
      <c r="A2359" s="143">
        <v>44660</v>
      </c>
      <c r="B2359" s="144">
        <v>3</v>
      </c>
      <c r="C2359" s="145">
        <v>36.880200000000002</v>
      </c>
      <c r="D2359" s="145">
        <v>0</v>
      </c>
      <c r="E2359" s="145">
        <v>1.5</v>
      </c>
      <c r="F2359" s="145">
        <v>0.18629999999999999</v>
      </c>
      <c r="G2359" s="146">
        <f t="shared" si="36"/>
        <v>38.566500000000005</v>
      </c>
    </row>
    <row r="2360" spans="1:7" x14ac:dyDescent="0.25">
      <c r="A2360" s="143">
        <v>44660</v>
      </c>
      <c r="B2360" s="144">
        <v>4</v>
      </c>
      <c r="C2360" s="145">
        <v>26.921199999999999</v>
      </c>
      <c r="D2360" s="145">
        <v>0</v>
      </c>
      <c r="E2360" s="145">
        <v>1.5</v>
      </c>
      <c r="F2360" s="145">
        <v>0.20710000000000001</v>
      </c>
      <c r="G2360" s="146">
        <f t="shared" si="36"/>
        <v>28.628299999999999</v>
      </c>
    </row>
    <row r="2361" spans="1:7" x14ac:dyDescent="0.25">
      <c r="A2361" s="143">
        <v>44660</v>
      </c>
      <c r="B2361" s="144">
        <v>5</v>
      </c>
      <c r="C2361" s="145">
        <v>25.3492</v>
      </c>
      <c r="D2361" s="145">
        <v>0</v>
      </c>
      <c r="E2361" s="145">
        <v>1.5</v>
      </c>
      <c r="F2361" s="145">
        <v>0.18429999999999999</v>
      </c>
      <c r="G2361" s="146">
        <f t="shared" si="36"/>
        <v>27.0335</v>
      </c>
    </row>
    <row r="2362" spans="1:7" x14ac:dyDescent="0.25">
      <c r="A2362" s="143">
        <v>44660</v>
      </c>
      <c r="B2362" s="144">
        <v>6</v>
      </c>
      <c r="C2362" s="145">
        <v>27.415199999999999</v>
      </c>
      <c r="D2362" s="145">
        <v>0</v>
      </c>
      <c r="E2362" s="145">
        <v>1.5</v>
      </c>
      <c r="F2362" s="145">
        <v>0.18429999999999999</v>
      </c>
      <c r="G2362" s="146">
        <f t="shared" si="36"/>
        <v>29.099499999999999</v>
      </c>
    </row>
    <row r="2363" spans="1:7" x14ac:dyDescent="0.25">
      <c r="A2363" s="143">
        <v>44660</v>
      </c>
      <c r="B2363" s="144">
        <v>7</v>
      </c>
      <c r="C2363" s="145">
        <v>29.083200000000001</v>
      </c>
      <c r="D2363" s="145">
        <v>2.0400000000000001E-2</v>
      </c>
      <c r="E2363" s="145">
        <v>1.506</v>
      </c>
      <c r="F2363" s="145">
        <v>0.18429999999999999</v>
      </c>
      <c r="G2363" s="146">
        <f t="shared" si="36"/>
        <v>30.793900000000001</v>
      </c>
    </row>
    <row r="2364" spans="1:7" x14ac:dyDescent="0.25">
      <c r="A2364" s="143">
        <v>44660</v>
      </c>
      <c r="B2364" s="144">
        <v>8</v>
      </c>
      <c r="C2364" s="145">
        <v>197.0549</v>
      </c>
      <c r="D2364" s="145">
        <v>2.5459000000000001</v>
      </c>
      <c r="E2364" s="145">
        <v>14.758900000000001</v>
      </c>
      <c r="F2364" s="145">
        <v>810.61149999999998</v>
      </c>
      <c r="G2364" s="146">
        <f t="shared" si="36"/>
        <v>1024.9712</v>
      </c>
    </row>
    <row r="2365" spans="1:7" x14ac:dyDescent="0.25">
      <c r="A2365" s="143">
        <v>44660</v>
      </c>
      <c r="B2365" s="144">
        <v>9</v>
      </c>
      <c r="C2365" s="145">
        <v>3817.8692999999998</v>
      </c>
      <c r="D2365" s="145">
        <v>35.602800000000002</v>
      </c>
      <c r="E2365" s="145">
        <v>297.2439</v>
      </c>
      <c r="F2365" s="145">
        <v>4279.4413000000004</v>
      </c>
      <c r="G2365" s="146">
        <f t="shared" si="36"/>
        <v>8430.1573000000008</v>
      </c>
    </row>
    <row r="2366" spans="1:7" x14ac:dyDescent="0.25">
      <c r="A2366" s="143">
        <v>44660</v>
      </c>
      <c r="B2366" s="144">
        <v>10</v>
      </c>
      <c r="C2366" s="145">
        <v>13320.461499999999</v>
      </c>
      <c r="D2366" s="145">
        <v>105.6992</v>
      </c>
      <c r="E2366" s="145">
        <v>943.10479999999995</v>
      </c>
      <c r="F2366" s="145">
        <v>8202.4081999999999</v>
      </c>
      <c r="G2366" s="146">
        <f t="shared" si="36"/>
        <v>22571.673699999999</v>
      </c>
    </row>
    <row r="2367" spans="1:7" x14ac:dyDescent="0.25">
      <c r="A2367" s="143">
        <v>44660</v>
      </c>
      <c r="B2367" s="144">
        <v>11</v>
      </c>
      <c r="C2367" s="145">
        <v>24952.105500000001</v>
      </c>
      <c r="D2367" s="145">
        <v>183.3313</v>
      </c>
      <c r="E2367" s="145">
        <v>1523.1593</v>
      </c>
      <c r="F2367" s="145">
        <v>11259.368200000001</v>
      </c>
      <c r="G2367" s="146">
        <f t="shared" si="36"/>
        <v>37917.964300000007</v>
      </c>
    </row>
    <row r="2368" spans="1:7" x14ac:dyDescent="0.25">
      <c r="A2368" s="143">
        <v>44660</v>
      </c>
      <c r="B2368" s="144">
        <v>12</v>
      </c>
      <c r="C2368" s="145">
        <v>34080.243399999999</v>
      </c>
      <c r="D2368" s="145">
        <v>241.09399999999999</v>
      </c>
      <c r="E2368" s="145">
        <v>2090.1754999999998</v>
      </c>
      <c r="F2368" s="145">
        <v>13407.3812</v>
      </c>
      <c r="G2368" s="146">
        <f t="shared" si="36"/>
        <v>49818.89409999999</v>
      </c>
    </row>
    <row r="2369" spans="1:7" x14ac:dyDescent="0.25">
      <c r="A2369" s="143">
        <v>44660</v>
      </c>
      <c r="B2369" s="144">
        <v>13</v>
      </c>
      <c r="C2369" s="145">
        <v>39689.334699999999</v>
      </c>
      <c r="D2369" s="145">
        <v>267.82749999999999</v>
      </c>
      <c r="E2369" s="145">
        <v>2399.8352</v>
      </c>
      <c r="F2369" s="145">
        <v>14464.159900000001</v>
      </c>
      <c r="G2369" s="146">
        <f t="shared" si="36"/>
        <v>56821.157299999999</v>
      </c>
    </row>
    <row r="2370" spans="1:7" x14ac:dyDescent="0.25">
      <c r="A2370" s="143">
        <v>44660</v>
      </c>
      <c r="B2370" s="144">
        <v>14</v>
      </c>
      <c r="C2370" s="145">
        <v>41525.708400000003</v>
      </c>
      <c r="D2370" s="145">
        <v>265.51249999999999</v>
      </c>
      <c r="E2370" s="145">
        <v>2513.7156</v>
      </c>
      <c r="F2370" s="145">
        <v>14327.0538</v>
      </c>
      <c r="G2370" s="146">
        <f t="shared" si="36"/>
        <v>58631.990300000005</v>
      </c>
    </row>
    <row r="2371" spans="1:7" x14ac:dyDescent="0.25">
      <c r="A2371" s="143">
        <v>44660</v>
      </c>
      <c r="B2371" s="144">
        <v>15</v>
      </c>
      <c r="C2371" s="145">
        <v>39480.862800000003</v>
      </c>
      <c r="D2371" s="145">
        <v>252.09190000000001</v>
      </c>
      <c r="E2371" s="145">
        <v>2370.5441999999998</v>
      </c>
      <c r="F2371" s="145">
        <v>13684.6612</v>
      </c>
      <c r="G2371" s="146">
        <f t="shared" si="36"/>
        <v>55788.160100000001</v>
      </c>
    </row>
    <row r="2372" spans="1:7" x14ac:dyDescent="0.25">
      <c r="A2372" s="143">
        <v>44660</v>
      </c>
      <c r="B2372" s="144">
        <v>16</v>
      </c>
      <c r="C2372" s="145">
        <v>35771.11</v>
      </c>
      <c r="D2372" s="145">
        <v>236.93989999999999</v>
      </c>
      <c r="E2372" s="145">
        <v>2183.7779</v>
      </c>
      <c r="F2372" s="145">
        <v>13090.953100000001</v>
      </c>
      <c r="G2372" s="146">
        <f t="shared" si="36"/>
        <v>51282.780899999998</v>
      </c>
    </row>
    <row r="2373" spans="1:7" x14ac:dyDescent="0.25">
      <c r="A2373" s="143">
        <v>44660</v>
      </c>
      <c r="B2373" s="144">
        <v>17</v>
      </c>
      <c r="C2373" s="145">
        <v>27784.7772</v>
      </c>
      <c r="D2373" s="145">
        <v>184.929</v>
      </c>
      <c r="E2373" s="145">
        <v>1748.3262</v>
      </c>
      <c r="F2373" s="145">
        <v>11322.0092</v>
      </c>
      <c r="G2373" s="146">
        <f t="shared" si="36"/>
        <v>41040.041599999997</v>
      </c>
    </row>
    <row r="2374" spans="1:7" x14ac:dyDescent="0.25">
      <c r="A2374" s="143">
        <v>44660</v>
      </c>
      <c r="B2374" s="144">
        <v>18</v>
      </c>
      <c r="C2374" s="145">
        <v>17321.994500000001</v>
      </c>
      <c r="D2374" s="145">
        <v>124.1944</v>
      </c>
      <c r="E2374" s="145">
        <v>1113.3728000000001</v>
      </c>
      <c r="F2374" s="145">
        <v>8238.2175999999999</v>
      </c>
      <c r="G2374" s="146">
        <f t="shared" ref="G2374:G2437" si="37">+SUM(C2374:F2374)</f>
        <v>26797.779300000002</v>
      </c>
    </row>
    <row r="2375" spans="1:7" x14ac:dyDescent="0.25">
      <c r="A2375" s="143">
        <v>44660</v>
      </c>
      <c r="B2375" s="144">
        <v>19</v>
      </c>
      <c r="C2375" s="145">
        <v>5922.6103000000003</v>
      </c>
      <c r="D2375" s="145">
        <v>44.103299999999997</v>
      </c>
      <c r="E2375" s="145">
        <v>411.738</v>
      </c>
      <c r="F2375" s="145">
        <v>4224.3335999999999</v>
      </c>
      <c r="G2375" s="146">
        <f t="shared" si="37"/>
        <v>10602.7852</v>
      </c>
    </row>
    <row r="2376" spans="1:7" x14ac:dyDescent="0.25">
      <c r="A2376" s="143">
        <v>44660</v>
      </c>
      <c r="B2376" s="144">
        <v>20</v>
      </c>
      <c r="C2376" s="145">
        <v>953.38109999999995</v>
      </c>
      <c r="D2376" s="145">
        <v>6.7236000000000002</v>
      </c>
      <c r="E2376" s="145">
        <v>59.859099999999998</v>
      </c>
      <c r="F2376" s="145">
        <v>976.97180000000003</v>
      </c>
      <c r="G2376" s="146">
        <f t="shared" si="37"/>
        <v>1996.9356</v>
      </c>
    </row>
    <row r="2377" spans="1:7" x14ac:dyDescent="0.25">
      <c r="A2377" s="143">
        <v>44660</v>
      </c>
      <c r="B2377" s="144">
        <v>21</v>
      </c>
      <c r="C2377" s="145">
        <v>117.9248</v>
      </c>
      <c r="D2377" s="145">
        <v>6.4000000000000001E-2</v>
      </c>
      <c r="E2377" s="145">
        <v>1.6228</v>
      </c>
      <c r="F2377" s="145">
        <v>5.7887000000000004</v>
      </c>
      <c r="G2377" s="146">
        <f t="shared" si="37"/>
        <v>125.4003</v>
      </c>
    </row>
    <row r="2378" spans="1:7" x14ac:dyDescent="0.25">
      <c r="A2378" s="143">
        <v>44660</v>
      </c>
      <c r="B2378" s="144">
        <v>22</v>
      </c>
      <c r="C2378" s="145">
        <v>113.4828</v>
      </c>
      <c r="D2378" s="145">
        <v>2.0400000000000001E-2</v>
      </c>
      <c r="E2378" s="145">
        <v>1.5408999999999999</v>
      </c>
      <c r="F2378" s="145">
        <v>0.18429999999999999</v>
      </c>
      <c r="G2378" s="146">
        <f t="shared" si="37"/>
        <v>115.22839999999998</v>
      </c>
    </row>
    <row r="2379" spans="1:7" x14ac:dyDescent="0.25">
      <c r="A2379" s="143">
        <v>44660</v>
      </c>
      <c r="B2379" s="144">
        <v>23</v>
      </c>
      <c r="C2379" s="145">
        <v>112.40779999999999</v>
      </c>
      <c r="D2379" s="145">
        <v>0</v>
      </c>
      <c r="E2379" s="145">
        <v>1.5204</v>
      </c>
      <c r="F2379" s="145">
        <v>0.18429999999999999</v>
      </c>
      <c r="G2379" s="146">
        <f t="shared" si="37"/>
        <v>114.11249999999998</v>
      </c>
    </row>
    <row r="2380" spans="1:7" x14ac:dyDescent="0.25">
      <c r="A2380" s="143">
        <v>44660</v>
      </c>
      <c r="B2380" s="144">
        <v>24</v>
      </c>
      <c r="C2380" s="145">
        <v>108.0628</v>
      </c>
      <c r="D2380" s="145">
        <v>0</v>
      </c>
      <c r="E2380" s="145">
        <v>1.5204</v>
      </c>
      <c r="F2380" s="145">
        <v>0.20419999999999999</v>
      </c>
      <c r="G2380" s="146">
        <f t="shared" si="37"/>
        <v>109.78739999999999</v>
      </c>
    </row>
    <row r="2381" spans="1:7" x14ac:dyDescent="0.25">
      <c r="A2381" s="143">
        <v>44661</v>
      </c>
      <c r="B2381" s="144">
        <v>1</v>
      </c>
      <c r="C2381" s="145">
        <v>15.6349</v>
      </c>
      <c r="D2381" s="145">
        <v>2.0400000000000001E-2</v>
      </c>
      <c r="E2381" s="145">
        <v>2.0400000000000001E-2</v>
      </c>
      <c r="F2381" s="145">
        <v>0.21920000000000001</v>
      </c>
      <c r="G2381" s="146">
        <f t="shared" si="37"/>
        <v>15.894900000000002</v>
      </c>
    </row>
    <row r="2382" spans="1:7" x14ac:dyDescent="0.25">
      <c r="A2382" s="143">
        <v>44661</v>
      </c>
      <c r="B2382" s="144">
        <v>2</v>
      </c>
      <c r="C2382" s="145">
        <v>14.6599</v>
      </c>
      <c r="D2382" s="145">
        <v>0</v>
      </c>
      <c r="E2382" s="145">
        <v>2.0400000000000001E-2</v>
      </c>
      <c r="F2382" s="145">
        <v>0.18429999999999999</v>
      </c>
      <c r="G2382" s="146">
        <f t="shared" si="37"/>
        <v>14.864600000000001</v>
      </c>
    </row>
    <row r="2383" spans="1:7" x14ac:dyDescent="0.25">
      <c r="A2383" s="143">
        <v>44661</v>
      </c>
      <c r="B2383" s="144">
        <v>3</v>
      </c>
      <c r="C2383" s="145">
        <v>14.937799999999999</v>
      </c>
      <c r="D2383" s="145">
        <v>0</v>
      </c>
      <c r="E2383" s="145">
        <v>2.0550999999999999</v>
      </c>
      <c r="F2383" s="145">
        <v>2.4299999999999999E-2</v>
      </c>
      <c r="G2383" s="146">
        <f t="shared" si="37"/>
        <v>17.017199999999999</v>
      </c>
    </row>
    <row r="2384" spans="1:7" x14ac:dyDescent="0.25">
      <c r="A2384" s="143">
        <v>44661</v>
      </c>
      <c r="B2384" s="144">
        <v>4</v>
      </c>
      <c r="C2384" s="145">
        <v>4.9725999999999999</v>
      </c>
      <c r="D2384" s="145">
        <v>0</v>
      </c>
      <c r="E2384" s="145">
        <v>2.0550999999999999</v>
      </c>
      <c r="F2384" s="145">
        <v>0.1671</v>
      </c>
      <c r="G2384" s="146">
        <f t="shared" si="37"/>
        <v>7.194799999999999</v>
      </c>
    </row>
    <row r="2385" spans="1:7" x14ac:dyDescent="0.25">
      <c r="A2385" s="143">
        <v>44661</v>
      </c>
      <c r="B2385" s="144">
        <v>5</v>
      </c>
      <c r="C2385" s="145">
        <v>7.4135999999999997</v>
      </c>
      <c r="D2385" s="145">
        <v>0</v>
      </c>
      <c r="E2385" s="145">
        <v>2.0550999999999999</v>
      </c>
      <c r="F2385" s="145">
        <v>0.17949999999999999</v>
      </c>
      <c r="G2385" s="146">
        <f t="shared" si="37"/>
        <v>9.6481999999999992</v>
      </c>
    </row>
    <row r="2386" spans="1:7" x14ac:dyDescent="0.25">
      <c r="A2386" s="143">
        <v>44661</v>
      </c>
      <c r="B2386" s="144">
        <v>6</v>
      </c>
      <c r="C2386" s="145">
        <v>5.7186000000000003</v>
      </c>
      <c r="D2386" s="145">
        <v>0</v>
      </c>
      <c r="E2386" s="145">
        <v>2.0550999999999999</v>
      </c>
      <c r="F2386" s="145">
        <v>0.1671</v>
      </c>
      <c r="G2386" s="146">
        <f t="shared" si="37"/>
        <v>7.9407999999999994</v>
      </c>
    </row>
    <row r="2387" spans="1:7" x14ac:dyDescent="0.25">
      <c r="A2387" s="143">
        <v>44661</v>
      </c>
      <c r="B2387" s="144">
        <v>7</v>
      </c>
      <c r="C2387" s="145">
        <v>4.7375999999999996</v>
      </c>
      <c r="D2387" s="145">
        <v>2.0400000000000001E-2</v>
      </c>
      <c r="E2387" s="145">
        <v>2.0610999999999899</v>
      </c>
      <c r="F2387" s="145">
        <v>0.1794</v>
      </c>
      <c r="G2387" s="146">
        <f t="shared" si="37"/>
        <v>6.9984999999999902</v>
      </c>
    </row>
    <row r="2388" spans="1:7" x14ac:dyDescent="0.25">
      <c r="A2388" s="143">
        <v>44661</v>
      </c>
      <c r="B2388" s="144">
        <v>8</v>
      </c>
      <c r="C2388" s="145">
        <v>54.037599999999998</v>
      </c>
      <c r="D2388" s="145">
        <v>0.50039999999999996</v>
      </c>
      <c r="E2388" s="145">
        <v>21.1114</v>
      </c>
      <c r="F2388" s="145">
        <v>832.28679999999997</v>
      </c>
      <c r="G2388" s="146">
        <f t="shared" si="37"/>
        <v>907.93619999999999</v>
      </c>
    </row>
    <row r="2389" spans="1:7" x14ac:dyDescent="0.25">
      <c r="A2389" s="143">
        <v>44661</v>
      </c>
      <c r="B2389" s="144">
        <v>9</v>
      </c>
      <c r="C2389" s="145">
        <v>929.21050000000002</v>
      </c>
      <c r="D2389" s="145">
        <v>14.366899999999999</v>
      </c>
      <c r="E2389" s="145">
        <v>196.31389999999999</v>
      </c>
      <c r="F2389" s="145">
        <v>4014.0201999999999</v>
      </c>
      <c r="G2389" s="146">
        <f t="shared" si="37"/>
        <v>5153.9115000000002</v>
      </c>
    </row>
    <row r="2390" spans="1:7" x14ac:dyDescent="0.25">
      <c r="A2390" s="143">
        <v>44661</v>
      </c>
      <c r="B2390" s="144">
        <v>10</v>
      </c>
      <c r="C2390" s="145">
        <v>3564.9198999999999</v>
      </c>
      <c r="D2390" s="145">
        <v>48.134900000000002</v>
      </c>
      <c r="E2390" s="145">
        <v>505.37189999999998</v>
      </c>
      <c r="F2390" s="145">
        <v>7735.1850999999997</v>
      </c>
      <c r="G2390" s="146">
        <f t="shared" si="37"/>
        <v>11853.611799999999</v>
      </c>
    </row>
    <row r="2391" spans="1:7" x14ac:dyDescent="0.25">
      <c r="A2391" s="143">
        <v>44661</v>
      </c>
      <c r="B2391" s="144">
        <v>11</v>
      </c>
      <c r="C2391" s="145">
        <v>10445.915000000001</v>
      </c>
      <c r="D2391" s="145">
        <v>97.010199999999998</v>
      </c>
      <c r="E2391" s="145">
        <v>907.86030000000005</v>
      </c>
      <c r="F2391" s="145">
        <v>10184.459800000001</v>
      </c>
      <c r="G2391" s="146">
        <f t="shared" si="37"/>
        <v>21635.245300000002</v>
      </c>
    </row>
    <row r="2392" spans="1:7" x14ac:dyDescent="0.25">
      <c r="A2392" s="143">
        <v>44661</v>
      </c>
      <c r="B2392" s="144">
        <v>12</v>
      </c>
      <c r="C2392" s="145">
        <v>13423.7621</v>
      </c>
      <c r="D2392" s="145">
        <v>122.37860000000001</v>
      </c>
      <c r="E2392" s="145">
        <v>1131.4042999999999</v>
      </c>
      <c r="F2392" s="145">
        <v>10671.5924</v>
      </c>
      <c r="G2392" s="146">
        <f t="shared" si="37"/>
        <v>25349.1374</v>
      </c>
    </row>
    <row r="2393" spans="1:7" x14ac:dyDescent="0.25">
      <c r="A2393" s="143">
        <v>44661</v>
      </c>
      <c r="B2393" s="144">
        <v>13</v>
      </c>
      <c r="C2393" s="145">
        <v>16505.7863</v>
      </c>
      <c r="D2393" s="145">
        <v>142.28790000000001</v>
      </c>
      <c r="E2393" s="145">
        <v>1494.1342999999999</v>
      </c>
      <c r="F2393" s="145">
        <v>11297.1949</v>
      </c>
      <c r="G2393" s="146">
        <f t="shared" si="37"/>
        <v>29439.403400000003</v>
      </c>
    </row>
    <row r="2394" spans="1:7" x14ac:dyDescent="0.25">
      <c r="A2394" s="143">
        <v>44661</v>
      </c>
      <c r="B2394" s="144">
        <v>14</v>
      </c>
      <c r="C2394" s="145">
        <v>26342.904900000001</v>
      </c>
      <c r="D2394" s="145">
        <v>180.23150000000001</v>
      </c>
      <c r="E2394" s="145">
        <v>1833.0621000000001</v>
      </c>
      <c r="F2394" s="145">
        <v>11798.346299999999</v>
      </c>
      <c r="G2394" s="146">
        <f t="shared" si="37"/>
        <v>40154.544800000003</v>
      </c>
    </row>
    <row r="2395" spans="1:7" x14ac:dyDescent="0.25">
      <c r="A2395" s="143">
        <v>44661</v>
      </c>
      <c r="B2395" s="144">
        <v>15</v>
      </c>
      <c r="C2395" s="145">
        <v>21101.504000000001</v>
      </c>
      <c r="D2395" s="145">
        <v>156.39959999999999</v>
      </c>
      <c r="E2395" s="145">
        <v>1527.0616</v>
      </c>
      <c r="F2395" s="145">
        <v>12185.965700000001</v>
      </c>
      <c r="G2395" s="146">
        <f t="shared" si="37"/>
        <v>34970.930900000007</v>
      </c>
    </row>
    <row r="2396" spans="1:7" x14ac:dyDescent="0.25">
      <c r="A2396" s="143">
        <v>44661</v>
      </c>
      <c r="B2396" s="144">
        <v>16</v>
      </c>
      <c r="C2396" s="145">
        <v>12243.238600000001</v>
      </c>
      <c r="D2396" s="145">
        <v>105.5942</v>
      </c>
      <c r="E2396" s="145">
        <v>1099.6152999999999</v>
      </c>
      <c r="F2396" s="145">
        <v>10007.441199999999</v>
      </c>
      <c r="G2396" s="146">
        <f t="shared" si="37"/>
        <v>23455.889299999999</v>
      </c>
    </row>
    <row r="2397" spans="1:7" x14ac:dyDescent="0.25">
      <c r="A2397" s="143">
        <v>44661</v>
      </c>
      <c r="B2397" s="144">
        <v>17</v>
      </c>
      <c r="C2397" s="145">
        <v>7948.2606999999998</v>
      </c>
      <c r="D2397" s="145">
        <v>77.681700000000006</v>
      </c>
      <c r="E2397" s="145">
        <v>742.90639999999996</v>
      </c>
      <c r="F2397" s="145">
        <v>7191.4277000000002</v>
      </c>
      <c r="G2397" s="146">
        <f t="shared" si="37"/>
        <v>15960.2765</v>
      </c>
    </row>
    <row r="2398" spans="1:7" x14ac:dyDescent="0.25">
      <c r="A2398" s="143">
        <v>44661</v>
      </c>
      <c r="B2398" s="144">
        <v>18</v>
      </c>
      <c r="C2398" s="145">
        <v>3096.1095</v>
      </c>
      <c r="D2398" s="145">
        <v>38.373399999999997</v>
      </c>
      <c r="E2398" s="145">
        <v>362.6653</v>
      </c>
      <c r="F2398" s="145">
        <v>4331.0222999999996</v>
      </c>
      <c r="G2398" s="146">
        <f t="shared" si="37"/>
        <v>7828.1705000000002</v>
      </c>
    </row>
    <row r="2399" spans="1:7" x14ac:dyDescent="0.25">
      <c r="A2399" s="143">
        <v>44661</v>
      </c>
      <c r="B2399" s="144">
        <v>19</v>
      </c>
      <c r="C2399" s="145">
        <v>655.08540000000005</v>
      </c>
      <c r="D2399" s="145">
        <v>12.0565</v>
      </c>
      <c r="E2399" s="145">
        <v>124.9479</v>
      </c>
      <c r="F2399" s="145">
        <v>1962.7291</v>
      </c>
      <c r="G2399" s="146">
        <f t="shared" si="37"/>
        <v>2754.8189000000002</v>
      </c>
    </row>
    <row r="2400" spans="1:7" x14ac:dyDescent="0.25">
      <c r="A2400" s="143">
        <v>44661</v>
      </c>
      <c r="B2400" s="144">
        <v>20</v>
      </c>
      <c r="C2400" s="145">
        <v>127.312</v>
      </c>
      <c r="D2400" s="145">
        <v>3.1551999999999998</v>
      </c>
      <c r="E2400" s="145">
        <v>16.9513</v>
      </c>
      <c r="F2400" s="145">
        <v>413.70190000000002</v>
      </c>
      <c r="G2400" s="146">
        <f t="shared" si="37"/>
        <v>561.12040000000002</v>
      </c>
    </row>
    <row r="2401" spans="1:7" x14ac:dyDescent="0.25">
      <c r="A2401" s="143">
        <v>44661</v>
      </c>
      <c r="B2401" s="144">
        <v>21</v>
      </c>
      <c r="C2401" s="145">
        <v>67.675799999999995</v>
      </c>
      <c r="D2401" s="145">
        <v>0.128</v>
      </c>
      <c r="E2401" s="145">
        <v>2.0400000000000001E-2</v>
      </c>
      <c r="F2401" s="145">
        <v>1.0628</v>
      </c>
      <c r="G2401" s="146">
        <f t="shared" si="37"/>
        <v>68.886999999999986</v>
      </c>
    </row>
    <row r="2402" spans="1:7" x14ac:dyDescent="0.25">
      <c r="A2402" s="143">
        <v>44661</v>
      </c>
      <c r="B2402" s="144">
        <v>22</v>
      </c>
      <c r="C2402" s="145">
        <v>67.777299999999997</v>
      </c>
      <c r="D2402" s="145">
        <v>0</v>
      </c>
      <c r="E2402" s="145">
        <v>0</v>
      </c>
      <c r="F2402" s="145">
        <v>0.20480000000000001</v>
      </c>
      <c r="G2402" s="146">
        <f t="shared" si="37"/>
        <v>67.982100000000003</v>
      </c>
    </row>
    <row r="2403" spans="1:7" x14ac:dyDescent="0.25">
      <c r="A2403" s="143">
        <v>44661</v>
      </c>
      <c r="B2403" s="144">
        <v>23</v>
      </c>
      <c r="C2403" s="145">
        <v>68.010800000000003</v>
      </c>
      <c r="D2403" s="145">
        <v>0</v>
      </c>
      <c r="E2403" s="145">
        <v>2.0400000000000001E-2</v>
      </c>
      <c r="F2403" s="145">
        <v>0.18429999999999999</v>
      </c>
      <c r="G2403" s="146">
        <f t="shared" si="37"/>
        <v>68.215499999999992</v>
      </c>
    </row>
    <row r="2404" spans="1:7" x14ac:dyDescent="0.25">
      <c r="A2404" s="143">
        <v>44661</v>
      </c>
      <c r="B2404" s="144">
        <v>24</v>
      </c>
      <c r="C2404" s="145">
        <v>66.9953</v>
      </c>
      <c r="D2404" s="145">
        <v>0</v>
      </c>
      <c r="E2404" s="145">
        <v>0</v>
      </c>
      <c r="F2404" s="145">
        <v>0.18429999999999999</v>
      </c>
      <c r="G2404" s="146">
        <f t="shared" si="37"/>
        <v>67.179599999999994</v>
      </c>
    </row>
    <row r="2405" spans="1:7" x14ac:dyDescent="0.25">
      <c r="A2405" s="143">
        <v>44662</v>
      </c>
      <c r="B2405" s="144">
        <v>1</v>
      </c>
      <c r="C2405" s="145">
        <v>8.6746999999999996</v>
      </c>
      <c r="D2405" s="145">
        <v>0</v>
      </c>
      <c r="E2405" s="145">
        <v>0</v>
      </c>
      <c r="F2405" s="145">
        <v>0.18429999999999999</v>
      </c>
      <c r="G2405" s="146">
        <f t="shared" si="37"/>
        <v>8.859</v>
      </c>
    </row>
    <row r="2406" spans="1:7" x14ac:dyDescent="0.25">
      <c r="A2406" s="143">
        <v>44662</v>
      </c>
      <c r="B2406" s="144">
        <v>2</v>
      </c>
      <c r="C2406" s="145">
        <v>9.0477000000000007</v>
      </c>
      <c r="D2406" s="145">
        <v>2.0400000000000001E-2</v>
      </c>
      <c r="E2406" s="145">
        <v>0</v>
      </c>
      <c r="F2406" s="145">
        <v>0.18429999999999999</v>
      </c>
      <c r="G2406" s="146">
        <f t="shared" si="37"/>
        <v>9.2524000000000015</v>
      </c>
    </row>
    <row r="2407" spans="1:7" x14ac:dyDescent="0.25">
      <c r="A2407" s="143">
        <v>44662</v>
      </c>
      <c r="B2407" s="144">
        <v>3</v>
      </c>
      <c r="C2407" s="145">
        <v>7.8206999999999898</v>
      </c>
      <c r="D2407" s="145">
        <v>0</v>
      </c>
      <c r="E2407" s="145">
        <v>0</v>
      </c>
      <c r="F2407" s="145">
        <v>0.20480000000000001</v>
      </c>
      <c r="G2407" s="146">
        <f t="shared" si="37"/>
        <v>8.0254999999999903</v>
      </c>
    </row>
    <row r="2408" spans="1:7" x14ac:dyDescent="0.25">
      <c r="A2408" s="143">
        <v>44662</v>
      </c>
      <c r="B2408" s="144">
        <v>4</v>
      </c>
      <c r="C2408" s="145">
        <v>4.1589999999999998</v>
      </c>
      <c r="D2408" s="145">
        <v>0</v>
      </c>
      <c r="E2408" s="145">
        <v>0</v>
      </c>
      <c r="F2408" s="145">
        <v>0.18429999999999999</v>
      </c>
      <c r="G2408" s="146">
        <f t="shared" si="37"/>
        <v>4.3433000000000002</v>
      </c>
    </row>
    <row r="2409" spans="1:7" x14ac:dyDescent="0.25">
      <c r="A2409" s="143">
        <v>44662</v>
      </c>
      <c r="B2409" s="144">
        <v>5</v>
      </c>
      <c r="C2409" s="145">
        <v>6.891</v>
      </c>
      <c r="D2409" s="145">
        <v>2.0400000000000001E-2</v>
      </c>
      <c r="E2409" s="145">
        <v>0</v>
      </c>
      <c r="F2409" s="145">
        <v>0.18429999999999999</v>
      </c>
      <c r="G2409" s="146">
        <f t="shared" si="37"/>
        <v>7.0957000000000008</v>
      </c>
    </row>
    <row r="2410" spans="1:7" x14ac:dyDescent="0.25">
      <c r="A2410" s="143">
        <v>44662</v>
      </c>
      <c r="B2410" s="144">
        <v>6</v>
      </c>
      <c r="C2410" s="145">
        <v>4.1660000000000004</v>
      </c>
      <c r="D2410" s="145">
        <v>0</v>
      </c>
      <c r="E2410" s="145">
        <v>0</v>
      </c>
      <c r="F2410" s="145">
        <v>0.18429999999999999</v>
      </c>
      <c r="G2410" s="146">
        <f t="shared" si="37"/>
        <v>4.3503000000000007</v>
      </c>
    </row>
    <row r="2411" spans="1:7" x14ac:dyDescent="0.25">
      <c r="A2411" s="143">
        <v>44662</v>
      </c>
      <c r="B2411" s="144">
        <v>7</v>
      </c>
      <c r="C2411" s="145">
        <v>4.9435000000000002</v>
      </c>
      <c r="D2411" s="145">
        <v>0</v>
      </c>
      <c r="E2411" s="145">
        <v>1.2E-2</v>
      </c>
      <c r="F2411" s="145">
        <v>0.2457</v>
      </c>
      <c r="G2411" s="146">
        <f t="shared" si="37"/>
        <v>5.2012</v>
      </c>
    </row>
    <row r="2412" spans="1:7" x14ac:dyDescent="0.25">
      <c r="A2412" s="143">
        <v>44662</v>
      </c>
      <c r="B2412" s="144">
        <v>8</v>
      </c>
      <c r="C2412" s="145">
        <v>6.7793999999999999</v>
      </c>
      <c r="D2412" s="145">
        <v>0.1484</v>
      </c>
      <c r="E2412" s="145">
        <v>3.2399999999999998E-2</v>
      </c>
      <c r="F2412" s="145">
        <v>32.1999</v>
      </c>
      <c r="G2412" s="146">
        <f t="shared" si="37"/>
        <v>39.1601</v>
      </c>
    </row>
    <row r="2413" spans="1:7" x14ac:dyDescent="0.25">
      <c r="A2413" s="143">
        <v>44662</v>
      </c>
      <c r="B2413" s="144">
        <v>9</v>
      </c>
      <c r="C2413" s="145">
        <v>55.883400000000002</v>
      </c>
      <c r="D2413" s="145">
        <v>1.3644000000000001</v>
      </c>
      <c r="E2413" s="145">
        <v>2.6234999999999999</v>
      </c>
      <c r="F2413" s="145">
        <v>422.86849999999998</v>
      </c>
      <c r="G2413" s="146">
        <f t="shared" si="37"/>
        <v>482.7398</v>
      </c>
    </row>
    <row r="2414" spans="1:7" x14ac:dyDescent="0.25">
      <c r="A2414" s="143">
        <v>44662</v>
      </c>
      <c r="B2414" s="144">
        <v>10</v>
      </c>
      <c r="C2414" s="145">
        <v>353.93830000000003</v>
      </c>
      <c r="D2414" s="145">
        <v>4.7872000000000003</v>
      </c>
      <c r="E2414" s="145">
        <v>16.6586</v>
      </c>
      <c r="F2414" s="145">
        <v>1000.1935999999999</v>
      </c>
      <c r="G2414" s="146">
        <f t="shared" si="37"/>
        <v>1375.5776999999998</v>
      </c>
    </row>
    <row r="2415" spans="1:7" x14ac:dyDescent="0.25">
      <c r="A2415" s="143">
        <v>44662</v>
      </c>
      <c r="B2415" s="144">
        <v>11</v>
      </c>
      <c r="C2415" s="145">
        <v>1371.7311999999999</v>
      </c>
      <c r="D2415" s="145">
        <v>11.5199</v>
      </c>
      <c r="E2415" s="145">
        <v>72.583100000000002</v>
      </c>
      <c r="F2415" s="145">
        <v>2256.5805999999998</v>
      </c>
      <c r="G2415" s="146">
        <f t="shared" si="37"/>
        <v>3712.4147999999996</v>
      </c>
    </row>
    <row r="2416" spans="1:7" x14ac:dyDescent="0.25">
      <c r="A2416" s="143">
        <v>44662</v>
      </c>
      <c r="B2416" s="144">
        <v>12</v>
      </c>
      <c r="C2416" s="145">
        <v>2291.8580000000002</v>
      </c>
      <c r="D2416" s="145">
        <v>15.818099999999999</v>
      </c>
      <c r="E2416" s="145">
        <v>168.3278</v>
      </c>
      <c r="F2416" s="145">
        <v>3834.3490000000002</v>
      </c>
      <c r="G2416" s="146">
        <f t="shared" si="37"/>
        <v>6310.3528999999999</v>
      </c>
    </row>
    <row r="2417" spans="1:7" x14ac:dyDescent="0.25">
      <c r="A2417" s="143">
        <v>44662</v>
      </c>
      <c r="B2417" s="144">
        <v>13</v>
      </c>
      <c r="C2417" s="145">
        <v>6114.8224</v>
      </c>
      <c r="D2417" s="145">
        <v>36.970599999999997</v>
      </c>
      <c r="E2417" s="145">
        <v>370.70370000000003</v>
      </c>
      <c r="F2417" s="145">
        <v>4959.1220000000003</v>
      </c>
      <c r="G2417" s="146">
        <f t="shared" si="37"/>
        <v>11481.618699999999</v>
      </c>
    </row>
    <row r="2418" spans="1:7" x14ac:dyDescent="0.25">
      <c r="A2418" s="143">
        <v>44662</v>
      </c>
      <c r="B2418" s="144">
        <v>14</v>
      </c>
      <c r="C2418" s="145">
        <v>7057.7767999999996</v>
      </c>
      <c r="D2418" s="145">
        <v>46.978400000000001</v>
      </c>
      <c r="E2418" s="145">
        <v>492.11849999999998</v>
      </c>
      <c r="F2418" s="145">
        <v>5614.0383000000002</v>
      </c>
      <c r="G2418" s="146">
        <f t="shared" si="37"/>
        <v>13210.912</v>
      </c>
    </row>
    <row r="2419" spans="1:7" x14ac:dyDescent="0.25">
      <c r="A2419" s="143">
        <v>44662</v>
      </c>
      <c r="B2419" s="144">
        <v>15</v>
      </c>
      <c r="C2419" s="145">
        <v>12398.004999999999</v>
      </c>
      <c r="D2419" s="145">
        <v>75.664999999999907</v>
      </c>
      <c r="E2419" s="145">
        <v>521.59119999999996</v>
      </c>
      <c r="F2419" s="145">
        <v>2463.6803</v>
      </c>
      <c r="G2419" s="146">
        <f t="shared" si="37"/>
        <v>15458.941499999999</v>
      </c>
    </row>
    <row r="2420" spans="1:7" x14ac:dyDescent="0.25">
      <c r="A2420" s="143">
        <v>44662</v>
      </c>
      <c r="B2420" s="144">
        <v>16</v>
      </c>
      <c r="C2420" s="145">
        <v>20152.510699999999</v>
      </c>
      <c r="D2420" s="145">
        <v>104.1095</v>
      </c>
      <c r="E2420" s="145">
        <v>715.93240000000003</v>
      </c>
      <c r="F2420" s="145">
        <v>3838.4969999999998</v>
      </c>
      <c r="G2420" s="146">
        <f t="shared" si="37"/>
        <v>24811.049599999998</v>
      </c>
    </row>
    <row r="2421" spans="1:7" x14ac:dyDescent="0.25">
      <c r="A2421" s="143">
        <v>44662</v>
      </c>
      <c r="B2421" s="144">
        <v>17</v>
      </c>
      <c r="C2421" s="145">
        <v>17757.028600000001</v>
      </c>
      <c r="D2421" s="145">
        <v>86.266899999999893</v>
      </c>
      <c r="E2421" s="145">
        <v>731.06039999999996</v>
      </c>
      <c r="F2421" s="145">
        <v>4608.1945999999998</v>
      </c>
      <c r="G2421" s="146">
        <f t="shared" si="37"/>
        <v>23182.550499999998</v>
      </c>
    </row>
    <row r="2422" spans="1:7" x14ac:dyDescent="0.25">
      <c r="A2422" s="143">
        <v>44662</v>
      </c>
      <c r="B2422" s="144">
        <v>18</v>
      </c>
      <c r="C2422" s="145">
        <v>12233.427100000001</v>
      </c>
      <c r="D2422" s="145">
        <v>69.111999999999995</v>
      </c>
      <c r="E2422" s="145">
        <v>543.39279999999997</v>
      </c>
      <c r="F2422" s="145">
        <v>4256.5658999999996</v>
      </c>
      <c r="G2422" s="146">
        <f t="shared" si="37"/>
        <v>17102.497799999997</v>
      </c>
    </row>
    <row r="2423" spans="1:7" x14ac:dyDescent="0.25">
      <c r="A2423" s="143">
        <v>44662</v>
      </c>
      <c r="B2423" s="144">
        <v>19</v>
      </c>
      <c r="C2423" s="145">
        <v>3793.107</v>
      </c>
      <c r="D2423" s="145">
        <v>26.5059</v>
      </c>
      <c r="E2423" s="145">
        <v>277.68450000000001</v>
      </c>
      <c r="F2423" s="145">
        <v>2984.5989</v>
      </c>
      <c r="G2423" s="146">
        <f t="shared" si="37"/>
        <v>7081.8963000000003</v>
      </c>
    </row>
    <row r="2424" spans="1:7" x14ac:dyDescent="0.25">
      <c r="A2424" s="143">
        <v>44662</v>
      </c>
      <c r="B2424" s="144">
        <v>20</v>
      </c>
      <c r="C2424" s="145">
        <v>273.29410000000001</v>
      </c>
      <c r="D2424" s="145">
        <v>4.1307999999999998</v>
      </c>
      <c r="E2424" s="145">
        <v>40.1663</v>
      </c>
      <c r="F2424" s="145">
        <v>1305.211</v>
      </c>
      <c r="G2424" s="146">
        <f t="shared" si="37"/>
        <v>1622.8022000000001</v>
      </c>
    </row>
    <row r="2425" spans="1:7" x14ac:dyDescent="0.25">
      <c r="A2425" s="143">
        <v>44662</v>
      </c>
      <c r="B2425" s="144">
        <v>21</v>
      </c>
      <c r="C2425" s="145">
        <v>14.019299999999999</v>
      </c>
      <c r="D2425" s="145">
        <v>6.4000000000000001E-2</v>
      </c>
      <c r="E2425" s="145">
        <v>8.1900000000000001E-2</v>
      </c>
      <c r="F2425" s="145">
        <v>22.632100000000001</v>
      </c>
      <c r="G2425" s="146">
        <f t="shared" si="37"/>
        <v>36.7973</v>
      </c>
    </row>
    <row r="2426" spans="1:7" x14ac:dyDescent="0.25">
      <c r="A2426" s="143">
        <v>44662</v>
      </c>
      <c r="B2426" s="144">
        <v>22</v>
      </c>
      <c r="C2426" s="145">
        <v>16.6983</v>
      </c>
      <c r="D2426" s="145">
        <v>0</v>
      </c>
      <c r="E2426" s="145">
        <v>0</v>
      </c>
      <c r="F2426" s="145">
        <v>0.20480000000000001</v>
      </c>
      <c r="G2426" s="146">
        <f t="shared" si="37"/>
        <v>16.903099999999998</v>
      </c>
    </row>
    <row r="2427" spans="1:7" x14ac:dyDescent="0.25">
      <c r="A2427" s="143">
        <v>44662</v>
      </c>
      <c r="B2427" s="144">
        <v>23</v>
      </c>
      <c r="C2427" s="145">
        <v>19.0823</v>
      </c>
      <c r="D2427" s="145">
        <v>0</v>
      </c>
      <c r="E2427" s="145">
        <v>0</v>
      </c>
      <c r="F2427" s="145">
        <v>0.20480000000000001</v>
      </c>
      <c r="G2427" s="146">
        <f t="shared" si="37"/>
        <v>19.287099999999999</v>
      </c>
    </row>
    <row r="2428" spans="1:7" x14ac:dyDescent="0.25">
      <c r="A2428" s="143">
        <v>44662</v>
      </c>
      <c r="B2428" s="144">
        <v>24</v>
      </c>
      <c r="C2428" s="145">
        <v>18.543299999999999</v>
      </c>
      <c r="D2428" s="145">
        <v>0</v>
      </c>
      <c r="E2428" s="145">
        <v>0</v>
      </c>
      <c r="F2428" s="145">
        <v>0.20480000000000001</v>
      </c>
      <c r="G2428" s="146">
        <f t="shared" si="37"/>
        <v>18.748099999999997</v>
      </c>
    </row>
    <row r="2429" spans="1:7" x14ac:dyDescent="0.25">
      <c r="A2429" s="143">
        <v>44663</v>
      </c>
      <c r="B2429" s="144">
        <v>1</v>
      </c>
      <c r="C2429" s="145">
        <v>27.372</v>
      </c>
      <c r="D2429" s="145">
        <v>1.0500000000000001E-2</v>
      </c>
      <c r="E2429" s="145">
        <v>1.0500000000000001E-2</v>
      </c>
      <c r="F2429" s="145">
        <v>12.9655</v>
      </c>
      <c r="G2429" s="146">
        <f t="shared" si="37"/>
        <v>40.358499999999999</v>
      </c>
    </row>
    <row r="2430" spans="1:7" x14ac:dyDescent="0.25">
      <c r="A2430" s="143">
        <v>44663</v>
      </c>
      <c r="B2430" s="144">
        <v>2</v>
      </c>
      <c r="C2430" s="145">
        <v>26.292000000000002</v>
      </c>
      <c r="D2430" s="145">
        <v>1.0500000000000001E-2</v>
      </c>
      <c r="E2430" s="145">
        <v>8.6499999999999994E-2</v>
      </c>
      <c r="F2430" s="145">
        <v>13.166399999999999</v>
      </c>
      <c r="G2430" s="146">
        <f t="shared" si="37"/>
        <v>39.555400000000006</v>
      </c>
    </row>
    <row r="2431" spans="1:7" x14ac:dyDescent="0.25">
      <c r="A2431" s="143">
        <v>44663</v>
      </c>
      <c r="B2431" s="144">
        <v>3</v>
      </c>
      <c r="C2431" s="145">
        <v>25.876000000000001</v>
      </c>
      <c r="D2431" s="145">
        <v>0</v>
      </c>
      <c r="E2431" s="145">
        <v>0</v>
      </c>
      <c r="F2431" s="145">
        <v>13.125500000000001</v>
      </c>
      <c r="G2431" s="146">
        <f t="shared" si="37"/>
        <v>39.0015</v>
      </c>
    </row>
    <row r="2432" spans="1:7" x14ac:dyDescent="0.25">
      <c r="A2432" s="143">
        <v>44663</v>
      </c>
      <c r="B2432" s="144">
        <v>4</v>
      </c>
      <c r="C2432" s="145">
        <v>11.2624</v>
      </c>
      <c r="D2432" s="145">
        <v>0</v>
      </c>
      <c r="E2432" s="145">
        <v>0.04</v>
      </c>
      <c r="F2432" s="145">
        <v>13.146000000000001</v>
      </c>
      <c r="G2432" s="146">
        <f t="shared" si="37"/>
        <v>24.448399999999999</v>
      </c>
    </row>
    <row r="2433" spans="1:7" x14ac:dyDescent="0.25">
      <c r="A2433" s="143">
        <v>44663</v>
      </c>
      <c r="B2433" s="144">
        <v>5</v>
      </c>
      <c r="C2433" s="145">
        <v>12.442399999999999</v>
      </c>
      <c r="D2433" s="145">
        <v>0</v>
      </c>
      <c r="E2433" s="145">
        <v>0</v>
      </c>
      <c r="F2433" s="145">
        <v>13.125500000000001</v>
      </c>
      <c r="G2433" s="146">
        <f t="shared" si="37"/>
        <v>25.567900000000002</v>
      </c>
    </row>
    <row r="2434" spans="1:7" x14ac:dyDescent="0.25">
      <c r="A2434" s="143">
        <v>44663</v>
      </c>
      <c r="B2434" s="144">
        <v>6</v>
      </c>
      <c r="C2434" s="145">
        <v>12.2704</v>
      </c>
      <c r="D2434" s="145">
        <v>0</v>
      </c>
      <c r="E2434" s="145">
        <v>0</v>
      </c>
      <c r="F2434" s="145">
        <v>13.145899999999999</v>
      </c>
      <c r="G2434" s="146">
        <f t="shared" si="37"/>
        <v>25.4163</v>
      </c>
    </row>
    <row r="2435" spans="1:7" x14ac:dyDescent="0.25">
      <c r="A2435" s="143">
        <v>44663</v>
      </c>
      <c r="B2435" s="144">
        <v>7</v>
      </c>
      <c r="C2435" s="145">
        <v>11.884399999999999</v>
      </c>
      <c r="D2435" s="145">
        <v>0</v>
      </c>
      <c r="E2435" s="145">
        <v>6.0000000000000001E-3</v>
      </c>
      <c r="F2435" s="145">
        <v>13.146000000000001</v>
      </c>
      <c r="G2435" s="146">
        <f t="shared" si="37"/>
        <v>25.0364</v>
      </c>
    </row>
    <row r="2436" spans="1:7" x14ac:dyDescent="0.25">
      <c r="A2436" s="143">
        <v>44663</v>
      </c>
      <c r="B2436" s="144">
        <v>8</v>
      </c>
      <c r="C2436" s="145">
        <v>24.383199999999999</v>
      </c>
      <c r="D2436" s="145">
        <v>0.66679999999999995</v>
      </c>
      <c r="E2436" s="145">
        <v>6.31</v>
      </c>
      <c r="F2436" s="145">
        <v>397.46460000000002</v>
      </c>
      <c r="G2436" s="146">
        <f t="shared" si="37"/>
        <v>428.82460000000003</v>
      </c>
    </row>
    <row r="2437" spans="1:7" x14ac:dyDescent="0.25">
      <c r="A2437" s="143">
        <v>44663</v>
      </c>
      <c r="B2437" s="144">
        <v>9</v>
      </c>
      <c r="C2437" s="145">
        <v>716.07100000000003</v>
      </c>
      <c r="D2437" s="145">
        <v>6.8166000000000002</v>
      </c>
      <c r="E2437" s="145">
        <v>75.182299999999998</v>
      </c>
      <c r="F2437" s="145">
        <v>2324.0967000000001</v>
      </c>
      <c r="G2437" s="146">
        <f t="shared" si="37"/>
        <v>3122.1666</v>
      </c>
    </row>
    <row r="2438" spans="1:7" x14ac:dyDescent="0.25">
      <c r="A2438" s="143">
        <v>44663</v>
      </c>
      <c r="B2438" s="144">
        <v>10</v>
      </c>
      <c r="C2438" s="145">
        <v>2869.4593</v>
      </c>
      <c r="D2438" s="145">
        <v>26.584799999999898</v>
      </c>
      <c r="E2438" s="145">
        <v>228.30969999999999</v>
      </c>
      <c r="F2438" s="145">
        <v>5107.2736000000004</v>
      </c>
      <c r="G2438" s="146">
        <f t="shared" ref="G2438:G2501" si="38">+SUM(C2438:F2438)</f>
        <v>8231.6274000000012</v>
      </c>
    </row>
    <row r="2439" spans="1:7" x14ac:dyDescent="0.25">
      <c r="A2439" s="143">
        <v>44663</v>
      </c>
      <c r="B2439" s="144">
        <v>11</v>
      </c>
      <c r="C2439" s="145">
        <v>9798.6566999999995</v>
      </c>
      <c r="D2439" s="145">
        <v>57.49</v>
      </c>
      <c r="E2439" s="145">
        <v>594.43510000000003</v>
      </c>
      <c r="F2439" s="145">
        <v>7599.2183999999997</v>
      </c>
      <c r="G2439" s="146">
        <f t="shared" si="38"/>
        <v>18049.800199999998</v>
      </c>
    </row>
    <row r="2440" spans="1:7" x14ac:dyDescent="0.25">
      <c r="A2440" s="143">
        <v>44663</v>
      </c>
      <c r="B2440" s="144">
        <v>12</v>
      </c>
      <c r="C2440" s="145">
        <v>14936.477199999999</v>
      </c>
      <c r="D2440" s="145">
        <v>94.567700000000002</v>
      </c>
      <c r="E2440" s="145">
        <v>811.57500000000005</v>
      </c>
      <c r="F2440" s="145">
        <v>9624.8438000000006</v>
      </c>
      <c r="G2440" s="146">
        <f t="shared" si="38"/>
        <v>25467.4637</v>
      </c>
    </row>
    <row r="2441" spans="1:7" x14ac:dyDescent="0.25">
      <c r="A2441" s="143">
        <v>44663</v>
      </c>
      <c r="B2441" s="144">
        <v>13</v>
      </c>
      <c r="C2441" s="145">
        <v>20506.2693</v>
      </c>
      <c r="D2441" s="145">
        <v>129.43109999999999</v>
      </c>
      <c r="E2441" s="145">
        <v>1153.9757</v>
      </c>
      <c r="F2441" s="145">
        <v>11206.796899999999</v>
      </c>
      <c r="G2441" s="146">
        <f t="shared" si="38"/>
        <v>32996.472999999998</v>
      </c>
    </row>
    <row r="2442" spans="1:7" x14ac:dyDescent="0.25">
      <c r="A2442" s="143">
        <v>44663</v>
      </c>
      <c r="B2442" s="144">
        <v>14</v>
      </c>
      <c r="C2442" s="145">
        <v>26602.5897</v>
      </c>
      <c r="D2442" s="145">
        <v>141.42619999999999</v>
      </c>
      <c r="E2442" s="145">
        <v>1264.5274999999999</v>
      </c>
      <c r="F2442" s="145">
        <v>11242.6255</v>
      </c>
      <c r="G2442" s="146">
        <f t="shared" si="38"/>
        <v>39251.168900000004</v>
      </c>
    </row>
    <row r="2443" spans="1:7" x14ac:dyDescent="0.25">
      <c r="A2443" s="143">
        <v>44663</v>
      </c>
      <c r="B2443" s="144">
        <v>15</v>
      </c>
      <c r="C2443" s="145">
        <v>26024.467400000001</v>
      </c>
      <c r="D2443" s="145">
        <v>142.21559999999999</v>
      </c>
      <c r="E2443" s="145">
        <v>1148.3026</v>
      </c>
      <c r="F2443" s="145">
        <v>11014.803</v>
      </c>
      <c r="G2443" s="146">
        <f t="shared" si="38"/>
        <v>38329.7886</v>
      </c>
    </row>
    <row r="2444" spans="1:7" x14ac:dyDescent="0.25">
      <c r="A2444" s="143">
        <v>44663</v>
      </c>
      <c r="B2444" s="144">
        <v>16</v>
      </c>
      <c r="C2444" s="145">
        <v>21982.9607</v>
      </c>
      <c r="D2444" s="145">
        <v>120.0107</v>
      </c>
      <c r="E2444" s="145">
        <v>1110.2384</v>
      </c>
      <c r="F2444" s="145">
        <v>10080.8595</v>
      </c>
      <c r="G2444" s="146">
        <f t="shared" si="38"/>
        <v>33294.069299999996</v>
      </c>
    </row>
    <row r="2445" spans="1:7" x14ac:dyDescent="0.25">
      <c r="A2445" s="143">
        <v>44663</v>
      </c>
      <c r="B2445" s="144">
        <v>17</v>
      </c>
      <c r="C2445" s="145">
        <v>15610</v>
      </c>
      <c r="D2445" s="145">
        <v>85.385400000000004</v>
      </c>
      <c r="E2445" s="145">
        <v>845.26729999999998</v>
      </c>
      <c r="F2445" s="145">
        <v>9247.1785</v>
      </c>
      <c r="G2445" s="146">
        <f t="shared" si="38"/>
        <v>25787.831200000001</v>
      </c>
    </row>
    <row r="2446" spans="1:7" x14ac:dyDescent="0.25">
      <c r="A2446" s="143">
        <v>44663</v>
      </c>
      <c r="B2446" s="144">
        <v>18</v>
      </c>
      <c r="C2446" s="145">
        <v>7458.5430999999999</v>
      </c>
      <c r="D2446" s="145">
        <v>64.303700000000006</v>
      </c>
      <c r="E2446" s="145">
        <v>642.82230000000004</v>
      </c>
      <c r="F2446" s="145">
        <v>7720.3746000000001</v>
      </c>
      <c r="G2446" s="146">
        <f t="shared" si="38"/>
        <v>15886.0437</v>
      </c>
    </row>
    <row r="2447" spans="1:7" x14ac:dyDescent="0.25">
      <c r="A2447" s="143">
        <v>44663</v>
      </c>
      <c r="B2447" s="144">
        <v>19</v>
      </c>
      <c r="C2447" s="145">
        <v>5442.5392000000002</v>
      </c>
      <c r="D2447" s="145">
        <v>41.348199999999999</v>
      </c>
      <c r="E2447" s="145">
        <v>424.28769999999997</v>
      </c>
      <c r="F2447" s="145">
        <v>5025.5272000000004</v>
      </c>
      <c r="G2447" s="146">
        <f t="shared" si="38"/>
        <v>10933.702300000001</v>
      </c>
    </row>
    <row r="2448" spans="1:7" x14ac:dyDescent="0.25">
      <c r="A2448" s="143">
        <v>44663</v>
      </c>
      <c r="B2448" s="144">
        <v>20</v>
      </c>
      <c r="C2448" s="145">
        <v>868.77549999999997</v>
      </c>
      <c r="D2448" s="145">
        <v>8.3672000000000004</v>
      </c>
      <c r="E2448" s="145">
        <v>70.567300000000003</v>
      </c>
      <c r="F2448" s="145">
        <v>1393.8589999999999</v>
      </c>
      <c r="G2448" s="146">
        <f t="shared" si="38"/>
        <v>2341.569</v>
      </c>
    </row>
    <row r="2449" spans="1:7" x14ac:dyDescent="0.25">
      <c r="A2449" s="143">
        <v>44663</v>
      </c>
      <c r="B2449" s="144">
        <v>21</v>
      </c>
      <c r="C2449" s="145">
        <v>3.7831000000000001</v>
      </c>
      <c r="D2449" s="145">
        <v>0.44800000000000001</v>
      </c>
      <c r="E2449" s="145">
        <v>0.59130000000000005</v>
      </c>
      <c r="F2449" s="145">
        <v>12.935</v>
      </c>
      <c r="G2449" s="146">
        <f t="shared" si="38"/>
        <v>17.757400000000001</v>
      </c>
    </row>
    <row r="2450" spans="1:7" x14ac:dyDescent="0.25">
      <c r="A2450" s="143">
        <v>44663</v>
      </c>
      <c r="B2450" s="144">
        <v>22</v>
      </c>
      <c r="C2450" s="145">
        <v>3.3020999999999998</v>
      </c>
      <c r="D2450" s="145">
        <v>0.44800000000000001</v>
      </c>
      <c r="E2450" s="145">
        <v>0.44800000000000001</v>
      </c>
      <c r="F2450" s="145">
        <v>0.20480000000000001</v>
      </c>
      <c r="G2450" s="146">
        <f t="shared" si="38"/>
        <v>4.4028999999999998</v>
      </c>
    </row>
    <row r="2451" spans="1:7" x14ac:dyDescent="0.25">
      <c r="A2451" s="143">
        <v>44663</v>
      </c>
      <c r="B2451" s="144">
        <v>23</v>
      </c>
      <c r="C2451" s="145">
        <v>2.8441000000000001</v>
      </c>
      <c r="D2451" s="145">
        <v>0.51200000000000001</v>
      </c>
      <c r="E2451" s="145">
        <v>0.53239999999999998</v>
      </c>
      <c r="F2451" s="145">
        <v>0.18429999999999999</v>
      </c>
      <c r="G2451" s="146">
        <f t="shared" si="38"/>
        <v>4.0728</v>
      </c>
    </row>
    <row r="2452" spans="1:7" x14ac:dyDescent="0.25">
      <c r="A2452" s="143">
        <v>44663</v>
      </c>
      <c r="B2452" s="144">
        <v>24</v>
      </c>
      <c r="C2452" s="145">
        <v>2.0211000000000001</v>
      </c>
      <c r="D2452" s="145">
        <v>0.57599999999999996</v>
      </c>
      <c r="E2452" s="145">
        <v>0.59639999999999904</v>
      </c>
      <c r="F2452" s="145">
        <v>0.20480000000000001</v>
      </c>
      <c r="G2452" s="146">
        <f t="shared" si="38"/>
        <v>3.3982999999999994</v>
      </c>
    </row>
    <row r="2453" spans="1:7" x14ac:dyDescent="0.25">
      <c r="A2453" s="143">
        <v>44664</v>
      </c>
      <c r="B2453" s="144">
        <v>1</v>
      </c>
      <c r="C2453" s="145">
        <v>1.595</v>
      </c>
      <c r="D2453" s="145">
        <v>0.70399999999999996</v>
      </c>
      <c r="E2453" s="145">
        <v>0.70399999999999996</v>
      </c>
      <c r="F2453" s="145">
        <v>0.20480000000000001</v>
      </c>
      <c r="G2453" s="146">
        <f t="shared" si="38"/>
        <v>3.2078000000000002</v>
      </c>
    </row>
    <row r="2454" spans="1:7" x14ac:dyDescent="0.25">
      <c r="A2454" s="143">
        <v>44664</v>
      </c>
      <c r="B2454" s="144">
        <v>2</v>
      </c>
      <c r="C2454" s="145">
        <v>1.331</v>
      </c>
      <c r="D2454" s="145">
        <v>0.57599999999999996</v>
      </c>
      <c r="E2454" s="145">
        <v>0.57599999999999996</v>
      </c>
      <c r="F2454" s="145">
        <v>0.20480000000000001</v>
      </c>
      <c r="G2454" s="146">
        <f t="shared" si="38"/>
        <v>2.6878000000000002</v>
      </c>
    </row>
    <row r="2455" spans="1:7" x14ac:dyDescent="0.25">
      <c r="A2455" s="143">
        <v>44664</v>
      </c>
      <c r="B2455" s="144">
        <v>3</v>
      </c>
      <c r="C2455" s="145">
        <v>1.4937</v>
      </c>
      <c r="D2455" s="145">
        <v>0.64</v>
      </c>
      <c r="E2455" s="145">
        <v>0.64</v>
      </c>
      <c r="F2455" s="145">
        <v>0.20480000000000001</v>
      </c>
      <c r="G2455" s="146">
        <f t="shared" si="38"/>
        <v>2.9785000000000004</v>
      </c>
    </row>
    <row r="2456" spans="1:7" x14ac:dyDescent="0.25">
      <c r="A2456" s="143">
        <v>44664</v>
      </c>
      <c r="B2456" s="144">
        <v>4</v>
      </c>
      <c r="C2456" s="145">
        <v>1.6754</v>
      </c>
      <c r="D2456" s="145">
        <v>0.70399999999999996</v>
      </c>
      <c r="E2456" s="145">
        <v>0.70399999999999996</v>
      </c>
      <c r="F2456" s="145">
        <v>0.18429999999999999</v>
      </c>
      <c r="G2456" s="146">
        <f t="shared" si="38"/>
        <v>3.2677</v>
      </c>
    </row>
    <row r="2457" spans="1:7" x14ac:dyDescent="0.25">
      <c r="A2457" s="143">
        <v>44664</v>
      </c>
      <c r="B2457" s="144">
        <v>5</v>
      </c>
      <c r="C2457" s="145">
        <v>3.4834000000000001</v>
      </c>
      <c r="D2457" s="145">
        <v>0.51200000000000001</v>
      </c>
      <c r="E2457" s="145">
        <v>0.51200000000000001</v>
      </c>
      <c r="F2457" s="145">
        <v>0.18429999999999999</v>
      </c>
      <c r="G2457" s="146">
        <f t="shared" si="38"/>
        <v>4.6917000000000009</v>
      </c>
    </row>
    <row r="2458" spans="1:7" x14ac:dyDescent="0.25">
      <c r="A2458" s="143">
        <v>44664</v>
      </c>
      <c r="B2458" s="144">
        <v>6</v>
      </c>
      <c r="C2458" s="145">
        <v>2.1644000000000001</v>
      </c>
      <c r="D2458" s="145">
        <v>0.38400000000000001</v>
      </c>
      <c r="E2458" s="145">
        <v>0.38400000000000001</v>
      </c>
      <c r="F2458" s="145">
        <v>0.18429999999999999</v>
      </c>
      <c r="G2458" s="146">
        <f t="shared" si="38"/>
        <v>3.1166999999999998</v>
      </c>
    </row>
    <row r="2459" spans="1:7" x14ac:dyDescent="0.25">
      <c r="A2459" s="143">
        <v>44664</v>
      </c>
      <c r="B2459" s="144">
        <v>7</v>
      </c>
      <c r="C2459" s="145">
        <v>1.8764000000000001</v>
      </c>
      <c r="D2459" s="145">
        <v>0.32</v>
      </c>
      <c r="E2459" s="145">
        <v>0.33200000000000002</v>
      </c>
      <c r="F2459" s="145">
        <v>0.2661</v>
      </c>
      <c r="G2459" s="146">
        <f t="shared" si="38"/>
        <v>2.7945000000000002</v>
      </c>
    </row>
    <row r="2460" spans="1:7" x14ac:dyDescent="0.25">
      <c r="A2460" s="143">
        <v>44664</v>
      </c>
      <c r="B2460" s="144">
        <v>8</v>
      </c>
      <c r="C2460" s="145">
        <v>59.534500000000001</v>
      </c>
      <c r="D2460" s="145">
        <v>1.4412</v>
      </c>
      <c r="E2460" s="145">
        <v>12.1775</v>
      </c>
      <c r="F2460" s="145">
        <v>397.20299999999997</v>
      </c>
      <c r="G2460" s="146">
        <f t="shared" si="38"/>
        <v>470.35619999999994</v>
      </c>
    </row>
    <row r="2461" spans="1:7" x14ac:dyDescent="0.25">
      <c r="A2461" s="143">
        <v>44664</v>
      </c>
      <c r="B2461" s="144">
        <v>9</v>
      </c>
      <c r="C2461" s="145">
        <v>1333.4838</v>
      </c>
      <c r="D2461" s="145">
        <v>12.7776</v>
      </c>
      <c r="E2461" s="145">
        <v>148.13200000000001</v>
      </c>
      <c r="F2461" s="145">
        <v>3700.3458999999998</v>
      </c>
      <c r="G2461" s="146">
        <f t="shared" si="38"/>
        <v>5194.7392999999993</v>
      </c>
    </row>
    <row r="2462" spans="1:7" x14ac:dyDescent="0.25">
      <c r="A2462" s="143">
        <v>44664</v>
      </c>
      <c r="B2462" s="144">
        <v>10</v>
      </c>
      <c r="C2462" s="145">
        <v>7792.3476000000001</v>
      </c>
      <c r="D2462" s="145">
        <v>45.439399999999999</v>
      </c>
      <c r="E2462" s="145">
        <v>629.77049999999997</v>
      </c>
      <c r="F2462" s="145">
        <v>8275.3919999999998</v>
      </c>
      <c r="G2462" s="146">
        <f t="shared" si="38"/>
        <v>16742.949500000002</v>
      </c>
    </row>
    <row r="2463" spans="1:7" x14ac:dyDescent="0.25">
      <c r="A2463" s="143">
        <v>44664</v>
      </c>
      <c r="B2463" s="144">
        <v>11</v>
      </c>
      <c r="C2463" s="145">
        <v>12108.035900000001</v>
      </c>
      <c r="D2463" s="145">
        <v>70.445599999999999</v>
      </c>
      <c r="E2463" s="145">
        <v>679.45230000000004</v>
      </c>
      <c r="F2463" s="145">
        <v>8336.5910000000003</v>
      </c>
      <c r="G2463" s="146">
        <f t="shared" si="38"/>
        <v>21194.524799999999</v>
      </c>
    </row>
    <row r="2464" spans="1:7" x14ac:dyDescent="0.25">
      <c r="A2464" s="143">
        <v>44664</v>
      </c>
      <c r="B2464" s="144">
        <v>12</v>
      </c>
      <c r="C2464" s="145">
        <v>9375.6502999999993</v>
      </c>
      <c r="D2464" s="145">
        <v>68.699700000000007</v>
      </c>
      <c r="E2464" s="145">
        <v>711.08209999999997</v>
      </c>
      <c r="F2464" s="145">
        <v>10408.1973</v>
      </c>
      <c r="G2464" s="146">
        <f t="shared" si="38"/>
        <v>20563.629399999998</v>
      </c>
    </row>
    <row r="2465" spans="1:7" x14ac:dyDescent="0.25">
      <c r="A2465" s="143">
        <v>44664</v>
      </c>
      <c r="B2465" s="144">
        <v>13</v>
      </c>
      <c r="C2465" s="145">
        <v>13186.237300000001</v>
      </c>
      <c r="D2465" s="145">
        <v>80.222099999999998</v>
      </c>
      <c r="E2465" s="145">
        <v>767.81299999999999</v>
      </c>
      <c r="F2465" s="145">
        <v>10096.5875</v>
      </c>
      <c r="G2465" s="146">
        <f t="shared" si="38"/>
        <v>24130.859900000003</v>
      </c>
    </row>
    <row r="2466" spans="1:7" x14ac:dyDescent="0.25">
      <c r="A2466" s="143">
        <v>44664</v>
      </c>
      <c r="B2466" s="144">
        <v>14</v>
      </c>
      <c r="C2466" s="145">
        <v>20206.025799999999</v>
      </c>
      <c r="D2466" s="145">
        <v>119.3279</v>
      </c>
      <c r="E2466" s="145">
        <v>808.48850000000004</v>
      </c>
      <c r="F2466" s="145">
        <v>8516.9693000000007</v>
      </c>
      <c r="G2466" s="146">
        <f t="shared" si="38"/>
        <v>29650.8115</v>
      </c>
    </row>
    <row r="2467" spans="1:7" x14ac:dyDescent="0.25">
      <c r="A2467" s="143">
        <v>44664</v>
      </c>
      <c r="B2467" s="144">
        <v>15</v>
      </c>
      <c r="C2467" s="145">
        <v>22286.407599999999</v>
      </c>
      <c r="D2467" s="145">
        <v>124.5612</v>
      </c>
      <c r="E2467" s="145">
        <v>740.42679999999996</v>
      </c>
      <c r="F2467" s="145">
        <v>6672.9696000000004</v>
      </c>
      <c r="G2467" s="146">
        <f t="shared" si="38"/>
        <v>29824.3652</v>
      </c>
    </row>
    <row r="2468" spans="1:7" x14ac:dyDescent="0.25">
      <c r="A2468" s="143">
        <v>44664</v>
      </c>
      <c r="B2468" s="144">
        <v>16</v>
      </c>
      <c r="C2468" s="145">
        <v>15817.415000000001</v>
      </c>
      <c r="D2468" s="145">
        <v>91.403800000000004</v>
      </c>
      <c r="E2468" s="145">
        <v>824.67309999999998</v>
      </c>
      <c r="F2468" s="145">
        <v>8236.5974999999999</v>
      </c>
      <c r="G2468" s="146">
        <f t="shared" si="38"/>
        <v>24970.089400000001</v>
      </c>
    </row>
    <row r="2469" spans="1:7" x14ac:dyDescent="0.25">
      <c r="A2469" s="143">
        <v>44664</v>
      </c>
      <c r="B2469" s="144">
        <v>17</v>
      </c>
      <c r="C2469" s="145">
        <v>16057.624100000001</v>
      </c>
      <c r="D2469" s="145">
        <v>92.809399999999997</v>
      </c>
      <c r="E2469" s="145">
        <v>763.86789999999996</v>
      </c>
      <c r="F2469" s="145">
        <v>4957.1803</v>
      </c>
      <c r="G2469" s="146">
        <f t="shared" si="38"/>
        <v>21871.4817</v>
      </c>
    </row>
    <row r="2470" spans="1:7" x14ac:dyDescent="0.25">
      <c r="A2470" s="143">
        <v>44664</v>
      </c>
      <c r="B2470" s="144">
        <v>18</v>
      </c>
      <c r="C2470" s="145">
        <v>13846.443600000001</v>
      </c>
      <c r="D2470" s="145">
        <v>91.869799999999998</v>
      </c>
      <c r="E2470" s="145">
        <v>661.78189999999995</v>
      </c>
      <c r="F2470" s="145">
        <v>5998.0474000000004</v>
      </c>
      <c r="G2470" s="146">
        <f t="shared" si="38"/>
        <v>20598.1427</v>
      </c>
    </row>
    <row r="2471" spans="1:7" x14ac:dyDescent="0.25">
      <c r="A2471" s="143">
        <v>44664</v>
      </c>
      <c r="B2471" s="144">
        <v>19</v>
      </c>
      <c r="C2471" s="145">
        <v>6534.4335000000001</v>
      </c>
      <c r="D2471" s="145">
        <v>44.5105</v>
      </c>
      <c r="E2471" s="145">
        <v>332.40750000000003</v>
      </c>
      <c r="F2471" s="145">
        <v>4623.0920999999998</v>
      </c>
      <c r="G2471" s="146">
        <f t="shared" si="38"/>
        <v>11534.443600000001</v>
      </c>
    </row>
    <row r="2472" spans="1:7" x14ac:dyDescent="0.25">
      <c r="A2472" s="143">
        <v>44664</v>
      </c>
      <c r="B2472" s="144">
        <v>20</v>
      </c>
      <c r="C2472" s="145">
        <v>932.9828</v>
      </c>
      <c r="D2472" s="145">
        <v>9.2337000000000007</v>
      </c>
      <c r="E2472" s="145">
        <v>43.670899999999897</v>
      </c>
      <c r="F2472" s="145">
        <v>934.32439999999997</v>
      </c>
      <c r="G2472" s="146">
        <f t="shared" si="38"/>
        <v>1920.2117999999998</v>
      </c>
    </row>
    <row r="2473" spans="1:7" x14ac:dyDescent="0.25">
      <c r="A2473" s="143">
        <v>44664</v>
      </c>
      <c r="B2473" s="144">
        <v>21</v>
      </c>
      <c r="C2473" s="145">
        <v>15.0466</v>
      </c>
      <c r="D2473" s="145">
        <v>1.024</v>
      </c>
      <c r="E2473" s="145">
        <v>0.91720000000000002</v>
      </c>
      <c r="F2473" s="145">
        <v>23.712800000000001</v>
      </c>
      <c r="G2473" s="146">
        <f t="shared" si="38"/>
        <v>40.700600000000001</v>
      </c>
    </row>
    <row r="2474" spans="1:7" x14ac:dyDescent="0.25">
      <c r="A2474" s="143">
        <v>44664</v>
      </c>
      <c r="B2474" s="144">
        <v>22</v>
      </c>
      <c r="C2474" s="145">
        <v>13.1189</v>
      </c>
      <c r="D2474" s="145">
        <v>1.024</v>
      </c>
      <c r="E2474" s="145">
        <v>1.0649</v>
      </c>
      <c r="F2474" s="145">
        <v>0.20480000000000001</v>
      </c>
      <c r="G2474" s="146">
        <f t="shared" si="38"/>
        <v>15.412600000000001</v>
      </c>
    </row>
    <row r="2475" spans="1:7" x14ac:dyDescent="0.25">
      <c r="A2475" s="143">
        <v>44664</v>
      </c>
      <c r="B2475" s="144">
        <v>23</v>
      </c>
      <c r="C2475" s="145">
        <v>8.5396999999999998</v>
      </c>
      <c r="D2475" s="145">
        <v>0.83199999999999996</v>
      </c>
      <c r="E2475" s="145">
        <v>0.85239999999999905</v>
      </c>
      <c r="F2475" s="145">
        <v>0.18429999999999999</v>
      </c>
      <c r="G2475" s="146">
        <f t="shared" si="38"/>
        <v>10.4084</v>
      </c>
    </row>
    <row r="2476" spans="1:7" x14ac:dyDescent="0.25">
      <c r="A2476" s="143">
        <v>44664</v>
      </c>
      <c r="B2476" s="144">
        <v>24</v>
      </c>
      <c r="C2476" s="145">
        <v>7.2407000000000004</v>
      </c>
      <c r="D2476" s="145">
        <v>0.96</v>
      </c>
      <c r="E2476" s="145">
        <v>0.98039999999999905</v>
      </c>
      <c r="F2476" s="145">
        <v>4.48E-2</v>
      </c>
      <c r="G2476" s="146">
        <f t="shared" si="38"/>
        <v>9.2259000000000011</v>
      </c>
    </row>
    <row r="2477" spans="1:7" x14ac:dyDescent="0.25">
      <c r="A2477" s="143">
        <v>44665</v>
      </c>
      <c r="B2477" s="144">
        <v>1</v>
      </c>
      <c r="C2477" s="145">
        <v>1.1904999999999999</v>
      </c>
      <c r="D2477" s="145">
        <v>0.57599999999999996</v>
      </c>
      <c r="E2477" s="145">
        <v>0.59639999999999904</v>
      </c>
      <c r="F2477" s="145">
        <v>0.20480000000000001</v>
      </c>
      <c r="G2477" s="146">
        <f t="shared" si="38"/>
        <v>2.567699999999999</v>
      </c>
    </row>
    <row r="2478" spans="1:7" x14ac:dyDescent="0.25">
      <c r="A2478" s="143">
        <v>44665</v>
      </c>
      <c r="B2478" s="144">
        <v>2</v>
      </c>
      <c r="C2478" s="145">
        <v>1.2825</v>
      </c>
      <c r="D2478" s="145">
        <v>0.57599999999999996</v>
      </c>
      <c r="E2478" s="145">
        <v>0.57599999999999996</v>
      </c>
      <c r="F2478" s="145">
        <v>0.18429999999999999</v>
      </c>
      <c r="G2478" s="146">
        <f t="shared" si="38"/>
        <v>2.6187999999999998</v>
      </c>
    </row>
    <row r="2479" spans="1:7" x14ac:dyDescent="0.25">
      <c r="A2479" s="143">
        <v>44665</v>
      </c>
      <c r="B2479" s="144">
        <v>3</v>
      </c>
      <c r="C2479" s="145">
        <v>1.0255000000000001</v>
      </c>
      <c r="D2479" s="145">
        <v>0.32</v>
      </c>
      <c r="E2479" s="145">
        <v>0.32</v>
      </c>
      <c r="F2479" s="145">
        <v>0.18429999999999999</v>
      </c>
      <c r="G2479" s="146">
        <f t="shared" si="38"/>
        <v>1.8498000000000001</v>
      </c>
    </row>
    <row r="2480" spans="1:7" x14ac:dyDescent="0.25">
      <c r="A2480" s="143">
        <v>44665</v>
      </c>
      <c r="B2480" s="144">
        <v>4</v>
      </c>
      <c r="C2480" s="145">
        <v>1.8041</v>
      </c>
      <c r="D2480" s="145">
        <v>0.25600000000000001</v>
      </c>
      <c r="E2480" s="145">
        <v>0.25600000000000001</v>
      </c>
      <c r="F2480" s="145">
        <v>0.18429999999999999</v>
      </c>
      <c r="G2480" s="146">
        <f t="shared" si="38"/>
        <v>2.5004000000000004</v>
      </c>
    </row>
    <row r="2481" spans="1:7" x14ac:dyDescent="0.25">
      <c r="A2481" s="143">
        <v>44665</v>
      </c>
      <c r="B2481" s="144">
        <v>5</v>
      </c>
      <c r="C2481" s="145">
        <v>1.6011</v>
      </c>
      <c r="D2481" s="145">
        <v>0.32</v>
      </c>
      <c r="E2481" s="145">
        <v>0.32</v>
      </c>
      <c r="F2481" s="145">
        <v>0.20480000000000001</v>
      </c>
      <c r="G2481" s="146">
        <f t="shared" si="38"/>
        <v>2.4459</v>
      </c>
    </row>
    <row r="2482" spans="1:7" x14ac:dyDescent="0.25">
      <c r="A2482" s="143">
        <v>44665</v>
      </c>
      <c r="B2482" s="144">
        <v>6</v>
      </c>
      <c r="C2482" s="145">
        <v>1.7761</v>
      </c>
      <c r="D2482" s="145">
        <v>0.25600000000000001</v>
      </c>
      <c r="E2482" s="145">
        <v>0.25650000000000001</v>
      </c>
      <c r="F2482" s="145">
        <v>0.18429999999999999</v>
      </c>
      <c r="G2482" s="146">
        <f t="shared" si="38"/>
        <v>2.4728999999999997</v>
      </c>
    </row>
    <row r="2483" spans="1:7" x14ac:dyDescent="0.25">
      <c r="A2483" s="143">
        <v>44665</v>
      </c>
      <c r="B2483" s="144">
        <v>7</v>
      </c>
      <c r="C2483" s="145">
        <v>2.4746000000000001</v>
      </c>
      <c r="D2483" s="145">
        <v>0.32</v>
      </c>
      <c r="E2483" s="145">
        <v>0.32600000000000001</v>
      </c>
      <c r="F2483" s="145">
        <v>0.22520000000000001</v>
      </c>
      <c r="G2483" s="146">
        <f t="shared" si="38"/>
        <v>3.3458000000000001</v>
      </c>
    </row>
    <row r="2484" spans="1:7" x14ac:dyDescent="0.25">
      <c r="A2484" s="143">
        <v>44665</v>
      </c>
      <c r="B2484" s="144">
        <v>8</v>
      </c>
      <c r="C2484" s="145">
        <v>22.517800000000001</v>
      </c>
      <c r="D2484" s="145">
        <v>1.1878</v>
      </c>
      <c r="E2484" s="145">
        <v>3.4196</v>
      </c>
      <c r="F2484" s="145">
        <v>288.10550000000001</v>
      </c>
      <c r="G2484" s="146">
        <f t="shared" si="38"/>
        <v>315.23070000000001</v>
      </c>
    </row>
    <row r="2485" spans="1:7" x14ac:dyDescent="0.25">
      <c r="A2485" s="143">
        <v>44665</v>
      </c>
      <c r="B2485" s="144">
        <v>9</v>
      </c>
      <c r="C2485" s="145">
        <v>1292.0804000000001</v>
      </c>
      <c r="D2485" s="145">
        <v>11.322800000000001</v>
      </c>
      <c r="E2485" s="145">
        <v>130.49090000000001</v>
      </c>
      <c r="F2485" s="145">
        <v>3154.7997</v>
      </c>
      <c r="G2485" s="146">
        <f t="shared" si="38"/>
        <v>4588.6938</v>
      </c>
    </row>
    <row r="2486" spans="1:7" x14ac:dyDescent="0.25">
      <c r="A2486" s="143">
        <v>44665</v>
      </c>
      <c r="B2486" s="144">
        <v>10</v>
      </c>
      <c r="C2486" s="145">
        <v>2737.7644</v>
      </c>
      <c r="D2486" s="145">
        <v>30.402699999999999</v>
      </c>
      <c r="E2486" s="145">
        <v>294.57670000000002</v>
      </c>
      <c r="F2486" s="145">
        <v>7653.0304999999998</v>
      </c>
      <c r="G2486" s="146">
        <f t="shared" si="38"/>
        <v>10715.774300000001</v>
      </c>
    </row>
    <row r="2487" spans="1:7" x14ac:dyDescent="0.25">
      <c r="A2487" s="143">
        <v>44665</v>
      </c>
      <c r="B2487" s="144">
        <v>11</v>
      </c>
      <c r="C2487" s="145">
        <v>3277.3631999999998</v>
      </c>
      <c r="D2487" s="145">
        <v>46.6265</v>
      </c>
      <c r="E2487" s="145">
        <v>381.36450000000002</v>
      </c>
      <c r="F2487" s="145">
        <v>9862.5275999999994</v>
      </c>
      <c r="G2487" s="146">
        <f t="shared" si="38"/>
        <v>13567.881799999999</v>
      </c>
    </row>
    <row r="2488" spans="1:7" x14ac:dyDescent="0.25">
      <c r="A2488" s="143">
        <v>44665</v>
      </c>
      <c r="B2488" s="144">
        <v>12</v>
      </c>
      <c r="C2488" s="145">
        <v>4950.3343000000004</v>
      </c>
      <c r="D2488" s="145">
        <v>53.074300000000001</v>
      </c>
      <c r="E2488" s="145">
        <v>310.88630000000001</v>
      </c>
      <c r="F2488" s="145">
        <v>7466.9538000000002</v>
      </c>
      <c r="G2488" s="146">
        <f t="shared" si="38"/>
        <v>12781.2487</v>
      </c>
    </row>
    <row r="2489" spans="1:7" x14ac:dyDescent="0.25">
      <c r="A2489" s="143">
        <v>44665</v>
      </c>
      <c r="B2489" s="144">
        <v>13</v>
      </c>
      <c r="C2489" s="145">
        <v>7304.4138000000003</v>
      </c>
      <c r="D2489" s="145">
        <v>67.470299999999995</v>
      </c>
      <c r="E2489" s="145">
        <v>479.171799999999</v>
      </c>
      <c r="F2489" s="145">
        <v>7644.7915999999996</v>
      </c>
      <c r="G2489" s="146">
        <f t="shared" si="38"/>
        <v>15495.8475</v>
      </c>
    </row>
    <row r="2490" spans="1:7" x14ac:dyDescent="0.25">
      <c r="A2490" s="143">
        <v>44665</v>
      </c>
      <c r="B2490" s="144">
        <v>14</v>
      </c>
      <c r="C2490" s="145">
        <v>16926.820199999998</v>
      </c>
      <c r="D2490" s="145">
        <v>114.57040000000001</v>
      </c>
      <c r="E2490" s="145">
        <v>646.56669999999997</v>
      </c>
      <c r="F2490" s="145">
        <v>7769.1670000000004</v>
      </c>
      <c r="G2490" s="146">
        <f t="shared" si="38"/>
        <v>25457.124299999999</v>
      </c>
    </row>
    <row r="2491" spans="1:7" x14ac:dyDescent="0.25">
      <c r="A2491" s="143">
        <v>44665</v>
      </c>
      <c r="B2491" s="144">
        <v>15</v>
      </c>
      <c r="C2491" s="145">
        <v>17868.770400000001</v>
      </c>
      <c r="D2491" s="145">
        <v>119.2745</v>
      </c>
      <c r="E2491" s="145">
        <v>641.56820000000005</v>
      </c>
      <c r="F2491" s="145">
        <v>6901.7718000000004</v>
      </c>
      <c r="G2491" s="146">
        <f t="shared" si="38"/>
        <v>25531.384900000005</v>
      </c>
    </row>
    <row r="2492" spans="1:7" x14ac:dyDescent="0.25">
      <c r="A2492" s="143">
        <v>44665</v>
      </c>
      <c r="B2492" s="144">
        <v>16</v>
      </c>
      <c r="C2492" s="145">
        <v>14178.5216</v>
      </c>
      <c r="D2492" s="145">
        <v>91.136700000000005</v>
      </c>
      <c r="E2492" s="145">
        <v>667.13530000000003</v>
      </c>
      <c r="F2492" s="145">
        <v>7166.7060000000001</v>
      </c>
      <c r="G2492" s="146">
        <f t="shared" si="38"/>
        <v>22103.499599999999</v>
      </c>
    </row>
    <row r="2493" spans="1:7" x14ac:dyDescent="0.25">
      <c r="A2493" s="143">
        <v>44665</v>
      </c>
      <c r="B2493" s="144">
        <v>17</v>
      </c>
      <c r="C2493" s="145">
        <v>8358.8865999999998</v>
      </c>
      <c r="D2493" s="145">
        <v>59.301600000000001</v>
      </c>
      <c r="E2493" s="145">
        <v>342.65300000000002</v>
      </c>
      <c r="F2493" s="145">
        <v>5799.5919999999996</v>
      </c>
      <c r="G2493" s="146">
        <f t="shared" si="38"/>
        <v>14560.433199999999</v>
      </c>
    </row>
    <row r="2494" spans="1:7" x14ac:dyDescent="0.25">
      <c r="A2494" s="143">
        <v>44665</v>
      </c>
      <c r="B2494" s="144">
        <v>18</v>
      </c>
      <c r="C2494" s="145">
        <v>4819.1967999999997</v>
      </c>
      <c r="D2494" s="145">
        <v>48.119</v>
      </c>
      <c r="E2494" s="145">
        <v>189.36709999999999</v>
      </c>
      <c r="F2494" s="145">
        <v>1698.1429000000001</v>
      </c>
      <c r="G2494" s="146">
        <f t="shared" si="38"/>
        <v>6754.8257999999996</v>
      </c>
    </row>
    <row r="2495" spans="1:7" x14ac:dyDescent="0.25">
      <c r="A2495" s="143">
        <v>44665</v>
      </c>
      <c r="B2495" s="144">
        <v>19</v>
      </c>
      <c r="C2495" s="145">
        <v>1652.5904</v>
      </c>
      <c r="D2495" s="145">
        <v>33.098500000000001</v>
      </c>
      <c r="E2495" s="145">
        <v>88.054199999999994</v>
      </c>
      <c r="F2495" s="145">
        <v>1397.2244000000001</v>
      </c>
      <c r="G2495" s="146">
        <f t="shared" si="38"/>
        <v>3170.9675000000002</v>
      </c>
    </row>
    <row r="2496" spans="1:7" x14ac:dyDescent="0.25">
      <c r="A2496" s="143">
        <v>44665</v>
      </c>
      <c r="B2496" s="144">
        <v>20</v>
      </c>
      <c r="C2496" s="145">
        <v>213.98050000000001</v>
      </c>
      <c r="D2496" s="145">
        <v>23.192399999999999</v>
      </c>
      <c r="E2496" s="145">
        <v>16.415499999999899</v>
      </c>
      <c r="F2496" s="145">
        <v>312.06450000000001</v>
      </c>
      <c r="G2496" s="146">
        <f t="shared" si="38"/>
        <v>565.65289999999993</v>
      </c>
    </row>
    <row r="2497" spans="1:7" x14ac:dyDescent="0.25">
      <c r="A2497" s="143">
        <v>44665</v>
      </c>
      <c r="B2497" s="144">
        <v>21</v>
      </c>
      <c r="C2497" s="145">
        <v>8.2515000000000001</v>
      </c>
      <c r="D2497" s="145">
        <v>18.621400000000001</v>
      </c>
      <c r="E2497" s="145">
        <v>1.0650999999999999</v>
      </c>
      <c r="F2497" s="145">
        <v>1.4113</v>
      </c>
      <c r="G2497" s="146">
        <f t="shared" si="38"/>
        <v>29.349300000000003</v>
      </c>
    </row>
    <row r="2498" spans="1:7" x14ac:dyDescent="0.25">
      <c r="A2498" s="143">
        <v>44665</v>
      </c>
      <c r="B2498" s="144">
        <v>22</v>
      </c>
      <c r="C2498" s="145">
        <v>6.6875</v>
      </c>
      <c r="D2498" s="145">
        <v>17.815000000000001</v>
      </c>
      <c r="E2498" s="145">
        <v>0.44800000000000001</v>
      </c>
      <c r="F2498" s="145">
        <v>0.20480000000000001</v>
      </c>
      <c r="G2498" s="146">
        <f t="shared" si="38"/>
        <v>25.1553</v>
      </c>
    </row>
    <row r="2499" spans="1:7" x14ac:dyDescent="0.25">
      <c r="A2499" s="143">
        <v>44665</v>
      </c>
      <c r="B2499" s="144">
        <v>23</v>
      </c>
      <c r="C2499" s="145">
        <v>7.8935000000000004</v>
      </c>
      <c r="D2499" s="145">
        <v>18.644400000000001</v>
      </c>
      <c r="E2499" s="145">
        <v>0.70399999999999996</v>
      </c>
      <c r="F2499" s="145">
        <v>0.18429999999999999</v>
      </c>
      <c r="G2499" s="146">
        <f t="shared" si="38"/>
        <v>27.426200000000001</v>
      </c>
    </row>
    <row r="2500" spans="1:7" x14ac:dyDescent="0.25">
      <c r="A2500" s="143">
        <v>44665</v>
      </c>
      <c r="B2500" s="144">
        <v>24</v>
      </c>
      <c r="C2500" s="145">
        <v>6.8404999999999996</v>
      </c>
      <c r="D2500" s="145">
        <v>18.908100000000001</v>
      </c>
      <c r="E2500" s="145">
        <v>1.1519999999999999</v>
      </c>
      <c r="F2500" s="145">
        <v>0.18429999999999999</v>
      </c>
      <c r="G2500" s="146">
        <f t="shared" si="38"/>
        <v>27.084900000000001</v>
      </c>
    </row>
    <row r="2501" spans="1:7" x14ac:dyDescent="0.25">
      <c r="A2501" s="143">
        <v>44666</v>
      </c>
      <c r="B2501" s="144">
        <v>1</v>
      </c>
      <c r="C2501" s="145">
        <v>11.5125999999999</v>
      </c>
      <c r="D2501" s="145">
        <v>18.111999999999998</v>
      </c>
      <c r="E2501" s="145">
        <v>1.216</v>
      </c>
      <c r="F2501" s="145">
        <v>0.22520000000000001</v>
      </c>
      <c r="G2501" s="146">
        <f t="shared" si="38"/>
        <v>31.0657999999999</v>
      </c>
    </row>
    <row r="2502" spans="1:7" x14ac:dyDescent="0.25">
      <c r="A2502" s="143">
        <v>44666</v>
      </c>
      <c r="B2502" s="144">
        <v>2</v>
      </c>
      <c r="C2502" s="145">
        <v>11.873699999999999</v>
      </c>
      <c r="D2502" s="145">
        <v>18.086400000000001</v>
      </c>
      <c r="E2502" s="145">
        <v>1.0880000000000001</v>
      </c>
      <c r="F2502" s="145">
        <v>0.18429999999999999</v>
      </c>
      <c r="G2502" s="146">
        <f t="shared" ref="G2502:G2565" si="39">+SUM(C2502:F2502)</f>
        <v>31.232400000000002</v>
      </c>
    </row>
    <row r="2503" spans="1:7" x14ac:dyDescent="0.25">
      <c r="A2503" s="143">
        <v>44666</v>
      </c>
      <c r="B2503" s="144">
        <v>3</v>
      </c>
      <c r="C2503" s="145">
        <v>9.8145999999999898</v>
      </c>
      <c r="D2503" s="145">
        <v>17.848299999999998</v>
      </c>
      <c r="E2503" s="145">
        <v>0.76800000000000002</v>
      </c>
      <c r="F2503" s="145">
        <v>0.18429999999999999</v>
      </c>
      <c r="G2503" s="146">
        <f t="shared" si="39"/>
        <v>28.615199999999987</v>
      </c>
    </row>
    <row r="2504" spans="1:7" x14ac:dyDescent="0.25">
      <c r="A2504" s="143">
        <v>44666</v>
      </c>
      <c r="B2504" s="144">
        <v>4</v>
      </c>
      <c r="C2504" s="145">
        <v>12.444699999999999</v>
      </c>
      <c r="D2504" s="145">
        <v>17.5334</v>
      </c>
      <c r="E2504" s="145">
        <v>0.57599999999999996</v>
      </c>
      <c r="F2504" s="145">
        <v>0.18429999999999999</v>
      </c>
      <c r="G2504" s="146">
        <f t="shared" si="39"/>
        <v>30.738399999999999</v>
      </c>
    </row>
    <row r="2505" spans="1:7" x14ac:dyDescent="0.25">
      <c r="A2505" s="143">
        <v>44666</v>
      </c>
      <c r="B2505" s="144">
        <v>5</v>
      </c>
      <c r="C2505" s="145">
        <v>11.547699999999899</v>
      </c>
      <c r="D2505" s="145">
        <v>17.5488</v>
      </c>
      <c r="E2505" s="145">
        <v>0.44800000000000001</v>
      </c>
      <c r="F2505" s="145">
        <v>0.20480000000000001</v>
      </c>
      <c r="G2505" s="146">
        <f t="shared" si="39"/>
        <v>29.749299999999899</v>
      </c>
    </row>
    <row r="2506" spans="1:7" x14ac:dyDescent="0.25">
      <c r="A2506" s="143">
        <v>44666</v>
      </c>
      <c r="B2506" s="144">
        <v>6</v>
      </c>
      <c r="C2506" s="145">
        <v>8.2537000000000003</v>
      </c>
      <c r="D2506" s="145">
        <v>17.776499999999999</v>
      </c>
      <c r="E2506" s="145">
        <v>0.51200000000000001</v>
      </c>
      <c r="F2506" s="145">
        <v>0.18889999999999901</v>
      </c>
      <c r="G2506" s="146">
        <f t="shared" si="39"/>
        <v>26.731100000000001</v>
      </c>
    </row>
    <row r="2507" spans="1:7" x14ac:dyDescent="0.25">
      <c r="A2507" s="143">
        <v>44666</v>
      </c>
      <c r="B2507" s="144">
        <v>7</v>
      </c>
      <c r="C2507" s="145">
        <v>8.7526999999999902</v>
      </c>
      <c r="D2507" s="145">
        <v>17.984000000000002</v>
      </c>
      <c r="E2507" s="145">
        <v>0.58199999999999996</v>
      </c>
      <c r="F2507" s="145">
        <v>0.54859999999999998</v>
      </c>
      <c r="G2507" s="146">
        <f t="shared" si="39"/>
        <v>27.867299999999993</v>
      </c>
    </row>
    <row r="2508" spans="1:7" x14ac:dyDescent="0.25">
      <c r="A2508" s="143">
        <v>44666</v>
      </c>
      <c r="B2508" s="144">
        <v>8</v>
      </c>
      <c r="C2508" s="145">
        <v>78.1113</v>
      </c>
      <c r="D2508" s="145">
        <v>19.230599999999999</v>
      </c>
      <c r="E2508" s="145">
        <v>11.0191</v>
      </c>
      <c r="F2508" s="145">
        <v>290.35579999999999</v>
      </c>
      <c r="G2508" s="146">
        <f t="shared" si="39"/>
        <v>398.71679999999998</v>
      </c>
    </row>
    <row r="2509" spans="1:7" x14ac:dyDescent="0.25">
      <c r="A2509" s="143">
        <v>44666</v>
      </c>
      <c r="B2509" s="144">
        <v>9</v>
      </c>
      <c r="C2509" s="145">
        <v>2583.7827000000002</v>
      </c>
      <c r="D2509" s="145">
        <v>35.8125</v>
      </c>
      <c r="E2509" s="145">
        <v>134.45429999999999</v>
      </c>
      <c r="F2509" s="145">
        <v>2298.3824</v>
      </c>
      <c r="G2509" s="146">
        <f t="shared" si="39"/>
        <v>5052.4318999999996</v>
      </c>
    </row>
    <row r="2510" spans="1:7" x14ac:dyDescent="0.25">
      <c r="A2510" s="143">
        <v>44666</v>
      </c>
      <c r="B2510" s="144">
        <v>10</v>
      </c>
      <c r="C2510" s="145">
        <v>10727.824699999999</v>
      </c>
      <c r="D2510" s="145">
        <v>82.752700000000004</v>
      </c>
      <c r="E2510" s="145">
        <v>450.0256</v>
      </c>
      <c r="F2510" s="145">
        <v>7248.2727999999997</v>
      </c>
      <c r="G2510" s="146">
        <f t="shared" si="39"/>
        <v>18508.875799999998</v>
      </c>
    </row>
    <row r="2511" spans="1:7" x14ac:dyDescent="0.25">
      <c r="A2511" s="143">
        <v>44666</v>
      </c>
      <c r="B2511" s="144">
        <v>11</v>
      </c>
      <c r="C2511" s="145">
        <v>22817.0219</v>
      </c>
      <c r="D2511" s="145">
        <v>145.77199999999999</v>
      </c>
      <c r="E2511" s="145">
        <v>957.52229999999997</v>
      </c>
      <c r="F2511" s="145">
        <v>11696.9719</v>
      </c>
      <c r="G2511" s="146">
        <f t="shared" si="39"/>
        <v>35617.288100000005</v>
      </c>
    </row>
    <row r="2512" spans="1:7" x14ac:dyDescent="0.25">
      <c r="A2512" s="143">
        <v>44666</v>
      </c>
      <c r="B2512" s="144">
        <v>12</v>
      </c>
      <c r="C2512" s="145">
        <v>28951.060600000001</v>
      </c>
      <c r="D2512" s="145">
        <v>172.23009999999999</v>
      </c>
      <c r="E2512" s="145">
        <v>1370.6703</v>
      </c>
      <c r="F2512" s="145">
        <v>12515.197399999999</v>
      </c>
      <c r="G2512" s="146">
        <f t="shared" si="39"/>
        <v>43009.1584</v>
      </c>
    </row>
    <row r="2513" spans="1:7" x14ac:dyDescent="0.25">
      <c r="A2513" s="143">
        <v>44666</v>
      </c>
      <c r="B2513" s="144">
        <v>13</v>
      </c>
      <c r="C2513" s="145">
        <v>29571.511299999998</v>
      </c>
      <c r="D2513" s="145">
        <v>183.50649999999999</v>
      </c>
      <c r="E2513" s="145">
        <v>1556.7896000000001</v>
      </c>
      <c r="F2513" s="145">
        <v>12472.938099999999</v>
      </c>
      <c r="G2513" s="146">
        <f t="shared" si="39"/>
        <v>43784.745499999997</v>
      </c>
    </row>
    <row r="2514" spans="1:7" x14ac:dyDescent="0.25">
      <c r="A2514" s="143">
        <v>44666</v>
      </c>
      <c r="B2514" s="144">
        <v>14</v>
      </c>
      <c r="C2514" s="145">
        <v>30868.205300000001</v>
      </c>
      <c r="D2514" s="145">
        <v>187.96889999999999</v>
      </c>
      <c r="E2514" s="145">
        <v>1508.6647</v>
      </c>
      <c r="F2514" s="145">
        <v>12703.8454</v>
      </c>
      <c r="G2514" s="146">
        <f t="shared" si="39"/>
        <v>45268.684300000001</v>
      </c>
    </row>
    <row r="2515" spans="1:7" x14ac:dyDescent="0.25">
      <c r="A2515" s="143">
        <v>44666</v>
      </c>
      <c r="B2515" s="144">
        <v>15</v>
      </c>
      <c r="C2515" s="145">
        <v>30170.7533</v>
      </c>
      <c r="D2515" s="145">
        <v>175.3246</v>
      </c>
      <c r="E2515" s="145">
        <v>1417.6147000000001</v>
      </c>
      <c r="F2515" s="145">
        <v>11662.7534</v>
      </c>
      <c r="G2515" s="146">
        <f t="shared" si="39"/>
        <v>43426.446000000004</v>
      </c>
    </row>
    <row r="2516" spans="1:7" x14ac:dyDescent="0.25">
      <c r="A2516" s="143">
        <v>44666</v>
      </c>
      <c r="B2516" s="144">
        <v>16</v>
      </c>
      <c r="C2516" s="145">
        <v>30667.8439</v>
      </c>
      <c r="D2516" s="145">
        <v>175.11510000000001</v>
      </c>
      <c r="E2516" s="145">
        <v>1506.5918999999999</v>
      </c>
      <c r="F2516" s="145">
        <v>12851.800800000001</v>
      </c>
      <c r="G2516" s="146">
        <f t="shared" si="39"/>
        <v>45201.351699999999</v>
      </c>
    </row>
    <row r="2517" spans="1:7" x14ac:dyDescent="0.25">
      <c r="A2517" s="143">
        <v>44666</v>
      </c>
      <c r="B2517" s="144">
        <v>17</v>
      </c>
      <c r="C2517" s="145">
        <v>25341.7343</v>
      </c>
      <c r="D2517" s="145">
        <v>155.16980000000001</v>
      </c>
      <c r="E2517" s="145">
        <v>1306.3433</v>
      </c>
      <c r="F2517" s="145">
        <v>12740.399799999999</v>
      </c>
      <c r="G2517" s="146">
        <f t="shared" si="39"/>
        <v>39543.647199999999</v>
      </c>
    </row>
    <row r="2518" spans="1:7" x14ac:dyDescent="0.25">
      <c r="A2518" s="143">
        <v>44666</v>
      </c>
      <c r="B2518" s="144">
        <v>18</v>
      </c>
      <c r="C2518" s="145">
        <v>15500.9656</v>
      </c>
      <c r="D2518" s="145">
        <v>113.5954</v>
      </c>
      <c r="E2518" s="145">
        <v>879.95870000000002</v>
      </c>
      <c r="F2518" s="145">
        <v>10497.019200000001</v>
      </c>
      <c r="G2518" s="146">
        <f t="shared" si="39"/>
        <v>26991.5389</v>
      </c>
    </row>
    <row r="2519" spans="1:7" x14ac:dyDescent="0.25">
      <c r="A2519" s="143">
        <v>44666</v>
      </c>
      <c r="B2519" s="144">
        <v>19</v>
      </c>
      <c r="C2519" s="145">
        <v>4479.4858999999997</v>
      </c>
      <c r="D2519" s="145">
        <v>51.259599999999999</v>
      </c>
      <c r="E2519" s="145">
        <v>365.0761</v>
      </c>
      <c r="F2519" s="145">
        <v>7449.2637999999997</v>
      </c>
      <c r="G2519" s="146">
        <f t="shared" si="39"/>
        <v>12345.0854</v>
      </c>
    </row>
    <row r="2520" spans="1:7" x14ac:dyDescent="0.25">
      <c r="A2520" s="143">
        <v>44666</v>
      </c>
      <c r="B2520" s="144">
        <v>20</v>
      </c>
      <c r="C2520" s="145">
        <v>568.61429999999996</v>
      </c>
      <c r="D2520" s="145">
        <v>21.756399999999999</v>
      </c>
      <c r="E2520" s="145">
        <v>115.6297</v>
      </c>
      <c r="F2520" s="145">
        <v>3194.3631999999998</v>
      </c>
      <c r="G2520" s="146">
        <f t="shared" si="39"/>
        <v>3900.3635999999997</v>
      </c>
    </row>
    <row r="2521" spans="1:7" x14ac:dyDescent="0.25">
      <c r="A2521" s="143">
        <v>44666</v>
      </c>
      <c r="B2521" s="144">
        <v>21</v>
      </c>
      <c r="C2521" s="145">
        <v>157.6275</v>
      </c>
      <c r="D2521" s="145">
        <v>18.956800000000001</v>
      </c>
      <c r="E2521" s="145">
        <v>1.8776999999999999</v>
      </c>
      <c r="F2521" s="145">
        <v>63.360599999999998</v>
      </c>
      <c r="G2521" s="146">
        <f t="shared" si="39"/>
        <v>241.82259999999999</v>
      </c>
    </row>
    <row r="2522" spans="1:7" x14ac:dyDescent="0.25">
      <c r="A2522" s="143">
        <v>44666</v>
      </c>
      <c r="B2522" s="144">
        <v>22</v>
      </c>
      <c r="C2522" s="145">
        <v>156.23750000000001</v>
      </c>
      <c r="D2522" s="145">
        <v>17.4694</v>
      </c>
      <c r="E2522" s="145">
        <v>1.0649</v>
      </c>
      <c r="F2522" s="145">
        <v>0.20480000000000001</v>
      </c>
      <c r="G2522" s="146">
        <f t="shared" si="39"/>
        <v>174.97660000000002</v>
      </c>
    </row>
    <row r="2523" spans="1:7" x14ac:dyDescent="0.25">
      <c r="A2523" s="143">
        <v>44666</v>
      </c>
      <c r="B2523" s="144">
        <v>23</v>
      </c>
      <c r="C2523" s="145">
        <v>155.43600000000001</v>
      </c>
      <c r="D2523" s="145">
        <v>19.476399999999899</v>
      </c>
      <c r="E2523" s="145">
        <v>1.024</v>
      </c>
      <c r="F2523" s="145">
        <v>0.20480000000000001</v>
      </c>
      <c r="G2523" s="146">
        <f t="shared" si="39"/>
        <v>176.14119999999991</v>
      </c>
    </row>
    <row r="2524" spans="1:7" x14ac:dyDescent="0.25">
      <c r="A2524" s="143">
        <v>44666</v>
      </c>
      <c r="B2524" s="144">
        <v>24</v>
      </c>
      <c r="C2524" s="145">
        <v>155.351</v>
      </c>
      <c r="D2524" s="145">
        <v>18.800599999999999</v>
      </c>
      <c r="E2524" s="145">
        <v>1.024</v>
      </c>
      <c r="F2524" s="145">
        <v>3.07999999999999E-2</v>
      </c>
      <c r="G2524" s="146">
        <f t="shared" si="39"/>
        <v>175.2064</v>
      </c>
    </row>
    <row r="2525" spans="1:7" x14ac:dyDescent="0.25">
      <c r="A2525" s="143">
        <v>44667</v>
      </c>
      <c r="B2525" s="144">
        <v>1</v>
      </c>
      <c r="C2525" s="145">
        <v>5.8483999999999998</v>
      </c>
      <c r="D2525" s="145">
        <v>19.815299999999901</v>
      </c>
      <c r="E2525" s="145">
        <v>1.24</v>
      </c>
      <c r="F2525" s="145">
        <v>0.20480000000000001</v>
      </c>
      <c r="G2525" s="146">
        <f t="shared" si="39"/>
        <v>27.108499999999896</v>
      </c>
    </row>
    <row r="2526" spans="1:7" x14ac:dyDescent="0.25">
      <c r="A2526" s="143">
        <v>44667</v>
      </c>
      <c r="B2526" s="144">
        <v>2</v>
      </c>
      <c r="C2526" s="145">
        <v>5.5763999999999996</v>
      </c>
      <c r="D2526" s="145">
        <v>19.7913</v>
      </c>
      <c r="E2526" s="145">
        <v>1.216</v>
      </c>
      <c r="F2526" s="145">
        <v>0.21340000000000001</v>
      </c>
      <c r="G2526" s="146">
        <f t="shared" si="39"/>
        <v>26.7971</v>
      </c>
    </row>
    <row r="2527" spans="1:7" x14ac:dyDescent="0.25">
      <c r="A2527" s="143">
        <v>44667</v>
      </c>
      <c r="B2527" s="144">
        <v>3</v>
      </c>
      <c r="C2527" s="145">
        <v>6.3634000000000004</v>
      </c>
      <c r="D2527" s="145">
        <v>19.6633</v>
      </c>
      <c r="E2527" s="145">
        <v>1.0880000000000001</v>
      </c>
      <c r="F2527" s="145">
        <v>0.20480000000000001</v>
      </c>
      <c r="G2527" s="146">
        <f t="shared" si="39"/>
        <v>27.319499999999998</v>
      </c>
    </row>
    <row r="2528" spans="1:7" x14ac:dyDescent="0.25">
      <c r="A2528" s="143">
        <v>44667</v>
      </c>
      <c r="B2528" s="144">
        <v>4</v>
      </c>
      <c r="C2528" s="145">
        <v>4.8433999999999999</v>
      </c>
      <c r="D2528" s="145">
        <v>19.322800000000001</v>
      </c>
      <c r="E2528" s="145">
        <v>0.76800000000000002</v>
      </c>
      <c r="F2528" s="145">
        <v>0.20480000000000001</v>
      </c>
      <c r="G2528" s="146">
        <f t="shared" si="39"/>
        <v>25.138999999999999</v>
      </c>
    </row>
    <row r="2529" spans="1:7" x14ac:dyDescent="0.25">
      <c r="A2529" s="143">
        <v>44667</v>
      </c>
      <c r="B2529" s="144">
        <v>5</v>
      </c>
      <c r="C2529" s="145">
        <v>4.6814</v>
      </c>
      <c r="D2529" s="145">
        <v>19.238399999999999</v>
      </c>
      <c r="E2529" s="145">
        <v>0.70399999999999996</v>
      </c>
      <c r="F2529" s="145">
        <v>0.20480000000000001</v>
      </c>
      <c r="G2529" s="146">
        <f t="shared" si="39"/>
        <v>24.828599999999998</v>
      </c>
    </row>
    <row r="2530" spans="1:7" x14ac:dyDescent="0.25">
      <c r="A2530" s="143">
        <v>44667</v>
      </c>
      <c r="B2530" s="144">
        <v>6</v>
      </c>
      <c r="C2530" s="145">
        <v>4.9573999999999998</v>
      </c>
      <c r="D2530" s="145">
        <v>19.238299999999999</v>
      </c>
      <c r="E2530" s="145">
        <v>0.70399999999999996</v>
      </c>
      <c r="F2530" s="145">
        <v>0.3488</v>
      </c>
      <c r="G2530" s="146">
        <f t="shared" si="39"/>
        <v>25.2485</v>
      </c>
    </row>
    <row r="2531" spans="1:7" x14ac:dyDescent="0.25">
      <c r="A2531" s="143">
        <v>44667</v>
      </c>
      <c r="B2531" s="144">
        <v>7</v>
      </c>
      <c r="C2531" s="145">
        <v>5.6623999999999999</v>
      </c>
      <c r="D2531" s="145">
        <v>18.580400000000001</v>
      </c>
      <c r="E2531" s="145">
        <v>0.64600000000000002</v>
      </c>
      <c r="F2531" s="145">
        <v>0.27550000000000002</v>
      </c>
      <c r="G2531" s="146">
        <f t="shared" si="39"/>
        <v>25.164300000000004</v>
      </c>
    </row>
    <row r="2532" spans="1:7" x14ac:dyDescent="0.25">
      <c r="A2532" s="143">
        <v>44667</v>
      </c>
      <c r="B2532" s="144">
        <v>8</v>
      </c>
      <c r="C2532" s="145">
        <v>56.206099999999999</v>
      </c>
      <c r="D2532" s="145">
        <v>18.191299999999998</v>
      </c>
      <c r="E2532" s="145">
        <v>11.005699999999999</v>
      </c>
      <c r="F2532" s="145">
        <v>479.3218</v>
      </c>
      <c r="G2532" s="146">
        <f t="shared" si="39"/>
        <v>564.72490000000005</v>
      </c>
    </row>
    <row r="2533" spans="1:7" x14ac:dyDescent="0.25">
      <c r="A2533" s="143">
        <v>44667</v>
      </c>
      <c r="B2533" s="144">
        <v>9</v>
      </c>
      <c r="C2533" s="145">
        <v>392.35750000000002</v>
      </c>
      <c r="D2533" s="145">
        <v>22.865299999999898</v>
      </c>
      <c r="E2533" s="145">
        <v>82.272800000000004</v>
      </c>
      <c r="F2533" s="145">
        <v>2600.1480000000001</v>
      </c>
      <c r="G2533" s="146">
        <f t="shared" si="39"/>
        <v>3097.6435999999999</v>
      </c>
    </row>
    <row r="2534" spans="1:7" x14ac:dyDescent="0.25">
      <c r="A2534" s="143">
        <v>44667</v>
      </c>
      <c r="B2534" s="144">
        <v>10</v>
      </c>
      <c r="C2534" s="145">
        <v>2317.34</v>
      </c>
      <c r="D2534" s="145">
        <v>41.053599999999904</v>
      </c>
      <c r="E2534" s="145">
        <v>286.74520000000001</v>
      </c>
      <c r="F2534" s="145">
        <v>5471.8684999999996</v>
      </c>
      <c r="G2534" s="146">
        <f t="shared" si="39"/>
        <v>8117.0072999999993</v>
      </c>
    </row>
    <row r="2535" spans="1:7" x14ac:dyDescent="0.25">
      <c r="A2535" s="143">
        <v>44667</v>
      </c>
      <c r="B2535" s="144">
        <v>11</v>
      </c>
      <c r="C2535" s="145">
        <v>4729.3401000000003</v>
      </c>
      <c r="D2535" s="145">
        <v>65.699700000000007</v>
      </c>
      <c r="E2535" s="145">
        <v>568.35900000000004</v>
      </c>
      <c r="F2535" s="145">
        <v>7519.3504999999996</v>
      </c>
      <c r="G2535" s="146">
        <f t="shared" si="39"/>
        <v>12882.749299999999</v>
      </c>
    </row>
    <row r="2536" spans="1:7" x14ac:dyDescent="0.25">
      <c r="A2536" s="143">
        <v>44667</v>
      </c>
      <c r="B2536" s="144">
        <v>12</v>
      </c>
      <c r="C2536" s="145">
        <v>7272.6840000000002</v>
      </c>
      <c r="D2536" s="145">
        <v>84.53</v>
      </c>
      <c r="E2536" s="145">
        <v>656.14679999999998</v>
      </c>
      <c r="F2536" s="145">
        <v>9080.0368999999992</v>
      </c>
      <c r="G2536" s="146">
        <f t="shared" si="39"/>
        <v>17093.397700000001</v>
      </c>
    </row>
    <row r="2537" spans="1:7" x14ac:dyDescent="0.25">
      <c r="A2537" s="143">
        <v>44667</v>
      </c>
      <c r="B2537" s="144">
        <v>13</v>
      </c>
      <c r="C2537" s="145">
        <v>6040.5528000000004</v>
      </c>
      <c r="D2537" s="145">
        <v>80.382899999999907</v>
      </c>
      <c r="E2537" s="145">
        <v>650.80740000000003</v>
      </c>
      <c r="F2537" s="145">
        <v>9479.3042999999998</v>
      </c>
      <c r="G2537" s="146">
        <f t="shared" si="39"/>
        <v>16251.047399999999</v>
      </c>
    </row>
    <row r="2538" spans="1:7" x14ac:dyDescent="0.25">
      <c r="A2538" s="143">
        <v>44667</v>
      </c>
      <c r="B2538" s="144">
        <v>14</v>
      </c>
      <c r="C2538" s="145">
        <v>15967.207899999999</v>
      </c>
      <c r="D2538" s="145">
        <v>128.46260000000001</v>
      </c>
      <c r="E2538" s="145">
        <v>807.57500000000005</v>
      </c>
      <c r="F2538" s="145">
        <v>5621.4973</v>
      </c>
      <c r="G2538" s="146">
        <f t="shared" si="39"/>
        <v>22524.7428</v>
      </c>
    </row>
    <row r="2539" spans="1:7" x14ac:dyDescent="0.25">
      <c r="A2539" s="143">
        <v>44667</v>
      </c>
      <c r="B2539" s="144">
        <v>15</v>
      </c>
      <c r="C2539" s="145">
        <v>19874.191599999998</v>
      </c>
      <c r="D2539" s="145">
        <v>137.03659999999999</v>
      </c>
      <c r="E2539" s="145">
        <v>1100.3415</v>
      </c>
      <c r="F2539" s="145">
        <v>5906.6922999999997</v>
      </c>
      <c r="G2539" s="146">
        <f t="shared" si="39"/>
        <v>27018.261999999995</v>
      </c>
    </row>
    <row r="2540" spans="1:7" x14ac:dyDescent="0.25">
      <c r="A2540" s="143">
        <v>44667</v>
      </c>
      <c r="B2540" s="144">
        <v>16</v>
      </c>
      <c r="C2540" s="145">
        <v>15786.721100000001</v>
      </c>
      <c r="D2540" s="145">
        <v>130.83779999999999</v>
      </c>
      <c r="E2540" s="145">
        <v>883.95219999999995</v>
      </c>
      <c r="F2540" s="145">
        <v>4830.3482000000004</v>
      </c>
      <c r="G2540" s="146">
        <f t="shared" si="39"/>
        <v>21631.8593</v>
      </c>
    </row>
    <row r="2541" spans="1:7" x14ac:dyDescent="0.25">
      <c r="A2541" s="143">
        <v>44667</v>
      </c>
      <c r="B2541" s="144">
        <v>17</v>
      </c>
      <c r="C2541" s="145">
        <v>16802.158100000001</v>
      </c>
      <c r="D2541" s="145">
        <v>125.8807</v>
      </c>
      <c r="E2541" s="145">
        <v>843.30970000000002</v>
      </c>
      <c r="F2541" s="145">
        <v>4033.1190999999999</v>
      </c>
      <c r="G2541" s="146">
        <f t="shared" si="39"/>
        <v>21804.467600000004</v>
      </c>
    </row>
    <row r="2542" spans="1:7" x14ac:dyDescent="0.25">
      <c r="A2542" s="143">
        <v>44667</v>
      </c>
      <c r="B2542" s="144">
        <v>18</v>
      </c>
      <c r="C2542" s="145">
        <v>14794.9478</v>
      </c>
      <c r="D2542" s="145">
        <v>105.75960000000001</v>
      </c>
      <c r="E2542" s="145">
        <v>604.39800000000002</v>
      </c>
      <c r="F2542" s="145">
        <v>3400.9294</v>
      </c>
      <c r="G2542" s="146">
        <f t="shared" si="39"/>
        <v>18906.034799999998</v>
      </c>
    </row>
    <row r="2543" spans="1:7" x14ac:dyDescent="0.25">
      <c r="A2543" s="143">
        <v>44667</v>
      </c>
      <c r="B2543" s="144">
        <v>19</v>
      </c>
      <c r="C2543" s="145">
        <v>5387.7993999999999</v>
      </c>
      <c r="D2543" s="145">
        <v>53.858800000000002</v>
      </c>
      <c r="E2543" s="145">
        <v>242.01589999999999</v>
      </c>
      <c r="F2543" s="145">
        <v>2238.1311999999998</v>
      </c>
      <c r="G2543" s="146">
        <f t="shared" si="39"/>
        <v>7921.8053</v>
      </c>
    </row>
    <row r="2544" spans="1:7" x14ac:dyDescent="0.25">
      <c r="A2544" s="143">
        <v>44667</v>
      </c>
      <c r="B2544" s="144">
        <v>20</v>
      </c>
      <c r="C2544" s="145">
        <v>376.91449999999998</v>
      </c>
      <c r="D2544" s="145">
        <v>25.973199999999999</v>
      </c>
      <c r="E2544" s="145">
        <v>36.716700000000003</v>
      </c>
      <c r="F2544" s="145">
        <v>672.26499999999999</v>
      </c>
      <c r="G2544" s="146">
        <f t="shared" si="39"/>
        <v>1111.8694</v>
      </c>
    </row>
    <row r="2545" spans="1:7" x14ac:dyDescent="0.25">
      <c r="A2545" s="143">
        <v>44667</v>
      </c>
      <c r="B2545" s="144">
        <v>21</v>
      </c>
      <c r="C2545" s="145">
        <v>16.5562</v>
      </c>
      <c r="D2545" s="145">
        <v>20.275099999999998</v>
      </c>
      <c r="E2545" s="145">
        <v>1.2465999999999999</v>
      </c>
      <c r="F2545" s="145">
        <v>14.786899999999999</v>
      </c>
      <c r="G2545" s="146">
        <f t="shared" si="39"/>
        <v>52.864800000000002</v>
      </c>
    </row>
    <row r="2546" spans="1:7" x14ac:dyDescent="0.25">
      <c r="A2546" s="143">
        <v>44667</v>
      </c>
      <c r="B2546" s="144">
        <v>22</v>
      </c>
      <c r="C2546" s="145">
        <v>11.676399999999999</v>
      </c>
      <c r="D2546" s="145">
        <v>20.1266</v>
      </c>
      <c r="E2546" s="145">
        <v>0.89600000000000002</v>
      </c>
      <c r="F2546" s="145">
        <v>0.1973</v>
      </c>
      <c r="G2546" s="146">
        <f t="shared" si="39"/>
        <v>32.896299999999997</v>
      </c>
    </row>
    <row r="2547" spans="1:7" x14ac:dyDescent="0.25">
      <c r="A2547" s="143">
        <v>44667</v>
      </c>
      <c r="B2547" s="144">
        <v>23</v>
      </c>
      <c r="C2547" s="145">
        <v>13.733700000000001</v>
      </c>
      <c r="D2547" s="145">
        <v>20.106200000000001</v>
      </c>
      <c r="E2547" s="145">
        <v>0.89600000000000002</v>
      </c>
      <c r="F2547" s="145">
        <v>0.22109999999999999</v>
      </c>
      <c r="G2547" s="146">
        <f t="shared" si="39"/>
        <v>34.957000000000001</v>
      </c>
    </row>
    <row r="2548" spans="1:7" x14ac:dyDescent="0.25">
      <c r="A2548" s="143">
        <v>44667</v>
      </c>
      <c r="B2548" s="144">
        <v>24</v>
      </c>
      <c r="C2548" s="145">
        <v>10.5624</v>
      </c>
      <c r="D2548" s="145">
        <v>20.259799999999998</v>
      </c>
      <c r="E2548" s="145">
        <v>1.1519999999999999</v>
      </c>
      <c r="F2548" s="145">
        <v>0.18429999999999999</v>
      </c>
      <c r="G2548" s="146">
        <f t="shared" si="39"/>
        <v>32.158499999999997</v>
      </c>
    </row>
    <row r="2549" spans="1:7" x14ac:dyDescent="0.25">
      <c r="A2549" s="143">
        <v>44668</v>
      </c>
      <c r="B2549" s="144">
        <v>1</v>
      </c>
      <c r="C2549" s="145">
        <v>12.737</v>
      </c>
      <c r="D2549" s="145">
        <v>18.7212</v>
      </c>
      <c r="E2549" s="145">
        <v>1.0880000000000001</v>
      </c>
      <c r="F2549" s="145">
        <v>0.2457</v>
      </c>
      <c r="G2549" s="146">
        <f t="shared" si="39"/>
        <v>32.791899999999998</v>
      </c>
    </row>
    <row r="2550" spans="1:7" x14ac:dyDescent="0.25">
      <c r="A2550" s="143">
        <v>44668</v>
      </c>
      <c r="B2550" s="144">
        <v>2</v>
      </c>
      <c r="C2550" s="145">
        <v>13.321</v>
      </c>
      <c r="D2550" s="145">
        <v>16.842199999999998</v>
      </c>
      <c r="E2550" s="145">
        <v>1.216</v>
      </c>
      <c r="F2550" s="145">
        <v>0.20480000000000001</v>
      </c>
      <c r="G2550" s="146">
        <f t="shared" si="39"/>
        <v>31.583999999999996</v>
      </c>
    </row>
    <row r="2551" spans="1:7" x14ac:dyDescent="0.25">
      <c r="A2551" s="143">
        <v>44668</v>
      </c>
      <c r="B2551" s="144">
        <v>3</v>
      </c>
      <c r="C2551" s="145">
        <v>12.644500000000001</v>
      </c>
      <c r="D2551" s="145">
        <v>15.0834999999999</v>
      </c>
      <c r="E2551" s="145">
        <v>1.28</v>
      </c>
      <c r="F2551" s="145">
        <v>0.20480000000000001</v>
      </c>
      <c r="G2551" s="146">
        <f t="shared" si="39"/>
        <v>29.212799999999902</v>
      </c>
    </row>
    <row r="2552" spans="1:7" x14ac:dyDescent="0.25">
      <c r="A2552" s="143">
        <v>44668</v>
      </c>
      <c r="B2552" s="144">
        <v>4</v>
      </c>
      <c r="C2552" s="145">
        <v>11.471</v>
      </c>
      <c r="D2552" s="145">
        <v>13.091699999999999</v>
      </c>
      <c r="E2552" s="145">
        <v>0.64</v>
      </c>
      <c r="F2552" s="145">
        <v>0.20480000000000001</v>
      </c>
      <c r="G2552" s="146">
        <f t="shared" si="39"/>
        <v>25.407499999999999</v>
      </c>
    </row>
    <row r="2553" spans="1:7" x14ac:dyDescent="0.25">
      <c r="A2553" s="143">
        <v>44668</v>
      </c>
      <c r="B2553" s="144">
        <v>5</v>
      </c>
      <c r="C2553" s="145">
        <v>12.333</v>
      </c>
      <c r="D2553" s="145">
        <v>11.906499999999999</v>
      </c>
      <c r="E2553" s="145">
        <v>0.70399999999999996</v>
      </c>
      <c r="F2553" s="145">
        <v>0.20480000000000001</v>
      </c>
      <c r="G2553" s="146">
        <f t="shared" si="39"/>
        <v>25.148299999999999</v>
      </c>
    </row>
    <row r="2554" spans="1:7" x14ac:dyDescent="0.25">
      <c r="A2554" s="143">
        <v>44668</v>
      </c>
      <c r="B2554" s="144">
        <v>6</v>
      </c>
      <c r="C2554" s="145">
        <v>7.6425000000000001</v>
      </c>
      <c r="D2554" s="145">
        <v>11.308499999999899</v>
      </c>
      <c r="E2554" s="145">
        <v>0.83199999999999996</v>
      </c>
      <c r="F2554" s="145">
        <v>0.2225</v>
      </c>
      <c r="G2554" s="146">
        <f t="shared" si="39"/>
        <v>20.005499999999902</v>
      </c>
    </row>
    <row r="2555" spans="1:7" x14ac:dyDescent="0.25">
      <c r="A2555" s="143">
        <v>44668</v>
      </c>
      <c r="B2555" s="144">
        <v>7</v>
      </c>
      <c r="C2555" s="145">
        <v>6.7290000000000001</v>
      </c>
      <c r="D2555" s="145">
        <v>10.695600000000001</v>
      </c>
      <c r="E2555" s="145">
        <v>0.65200000000000002</v>
      </c>
      <c r="F2555" s="145">
        <v>9.1599000000000004</v>
      </c>
      <c r="G2555" s="146">
        <f t="shared" si="39"/>
        <v>27.236500000000003</v>
      </c>
    </row>
    <row r="2556" spans="1:7" x14ac:dyDescent="0.25">
      <c r="A2556" s="143">
        <v>44668</v>
      </c>
      <c r="B2556" s="144">
        <v>8</v>
      </c>
      <c r="C2556" s="145">
        <v>368.22</v>
      </c>
      <c r="D2556" s="145">
        <v>14.9465</v>
      </c>
      <c r="E2556" s="145">
        <v>63.967799999999997</v>
      </c>
      <c r="F2556" s="145">
        <v>3502.2910999999999</v>
      </c>
      <c r="G2556" s="146">
        <f t="shared" si="39"/>
        <v>3949.4254000000001</v>
      </c>
    </row>
    <row r="2557" spans="1:7" x14ac:dyDescent="0.25">
      <c r="A2557" s="143">
        <v>44668</v>
      </c>
      <c r="B2557" s="144">
        <v>9</v>
      </c>
      <c r="C2557" s="145">
        <v>4270.2798000000003</v>
      </c>
      <c r="D2557" s="145">
        <v>48.813099999999999</v>
      </c>
      <c r="E2557" s="145">
        <v>488.35059999999999</v>
      </c>
      <c r="F2557" s="145">
        <v>9923.7175000000007</v>
      </c>
      <c r="G2557" s="146">
        <f t="shared" si="39"/>
        <v>14731.161</v>
      </c>
    </row>
    <row r="2558" spans="1:7" x14ac:dyDescent="0.25">
      <c r="A2558" s="143">
        <v>44668</v>
      </c>
      <c r="B2558" s="144">
        <v>10</v>
      </c>
      <c r="C2558" s="145">
        <v>13710.0705</v>
      </c>
      <c r="D2558" s="145">
        <v>110.620499999999</v>
      </c>
      <c r="E2558" s="145">
        <v>1137.4007999999999</v>
      </c>
      <c r="F2558" s="145">
        <v>14113.5561</v>
      </c>
      <c r="G2558" s="146">
        <f t="shared" si="39"/>
        <v>29071.647899999996</v>
      </c>
    </row>
    <row r="2559" spans="1:7" x14ac:dyDescent="0.25">
      <c r="A2559" s="143">
        <v>44668</v>
      </c>
      <c r="B2559" s="144">
        <v>11</v>
      </c>
      <c r="C2559" s="145">
        <v>25398.037899999999</v>
      </c>
      <c r="D2559" s="145">
        <v>181.54249999999999</v>
      </c>
      <c r="E2559" s="145">
        <v>1694.0918999999999</v>
      </c>
      <c r="F2559" s="145">
        <v>15550.9416</v>
      </c>
      <c r="G2559" s="146">
        <f t="shared" si="39"/>
        <v>42824.613899999997</v>
      </c>
    </row>
    <row r="2560" spans="1:7" x14ac:dyDescent="0.25">
      <c r="A2560" s="143">
        <v>44668</v>
      </c>
      <c r="B2560" s="144">
        <v>12</v>
      </c>
      <c r="C2560" s="145">
        <v>33470.936500000003</v>
      </c>
      <c r="D2560" s="145">
        <v>210.7638</v>
      </c>
      <c r="E2560" s="145">
        <v>2179.7096999999999</v>
      </c>
      <c r="F2560" s="145">
        <v>16104.7865</v>
      </c>
      <c r="G2560" s="146">
        <f t="shared" si="39"/>
        <v>51966.196500000005</v>
      </c>
    </row>
    <row r="2561" spans="1:7" x14ac:dyDescent="0.25">
      <c r="A2561" s="143">
        <v>44668</v>
      </c>
      <c r="B2561" s="144">
        <v>13</v>
      </c>
      <c r="C2561" s="145">
        <v>38561.383199999997</v>
      </c>
      <c r="D2561" s="145">
        <v>240.83539999999999</v>
      </c>
      <c r="E2561" s="145">
        <v>2493.7561000000001</v>
      </c>
      <c r="F2561" s="145">
        <v>16286.9568</v>
      </c>
      <c r="G2561" s="146">
        <f t="shared" si="39"/>
        <v>57582.931499999999</v>
      </c>
    </row>
    <row r="2562" spans="1:7" x14ac:dyDescent="0.25">
      <c r="A2562" s="143">
        <v>44668</v>
      </c>
      <c r="B2562" s="144">
        <v>14</v>
      </c>
      <c r="C2562" s="145">
        <v>36632.936900000001</v>
      </c>
      <c r="D2562" s="145">
        <v>231.28710000000001</v>
      </c>
      <c r="E2562" s="145">
        <v>2373.9452999999999</v>
      </c>
      <c r="F2562" s="145">
        <v>15954.6469</v>
      </c>
      <c r="G2562" s="146">
        <f t="shared" si="39"/>
        <v>55192.816200000001</v>
      </c>
    </row>
    <row r="2563" spans="1:7" x14ac:dyDescent="0.25">
      <c r="A2563" s="143">
        <v>44668</v>
      </c>
      <c r="B2563" s="144">
        <v>15</v>
      </c>
      <c r="C2563" s="145">
        <v>35353.0622</v>
      </c>
      <c r="D2563" s="145">
        <v>225.25290000000001</v>
      </c>
      <c r="E2563" s="145">
        <v>2327.9526999999998</v>
      </c>
      <c r="F2563" s="145">
        <v>15676.468699999999</v>
      </c>
      <c r="G2563" s="146">
        <f t="shared" si="39"/>
        <v>53582.736499999999</v>
      </c>
    </row>
    <row r="2564" spans="1:7" x14ac:dyDescent="0.25">
      <c r="A2564" s="143">
        <v>44668</v>
      </c>
      <c r="B2564" s="144">
        <v>16</v>
      </c>
      <c r="C2564" s="145">
        <v>34888.2546</v>
      </c>
      <c r="D2564" s="145">
        <v>221.04830000000001</v>
      </c>
      <c r="E2564" s="145">
        <v>2175.6797000000001</v>
      </c>
      <c r="F2564" s="145">
        <v>14646.527399999901</v>
      </c>
      <c r="G2564" s="146">
        <f t="shared" si="39"/>
        <v>51931.509999999907</v>
      </c>
    </row>
    <row r="2565" spans="1:7" x14ac:dyDescent="0.25">
      <c r="A2565" s="143">
        <v>44668</v>
      </c>
      <c r="B2565" s="144">
        <v>17</v>
      </c>
      <c r="C2565" s="145">
        <v>29283.215400000001</v>
      </c>
      <c r="D2565" s="145">
        <v>186.4717</v>
      </c>
      <c r="E2565" s="145">
        <v>1774.1022</v>
      </c>
      <c r="F2565" s="145">
        <v>13294.436100000001</v>
      </c>
      <c r="G2565" s="146">
        <f t="shared" si="39"/>
        <v>44538.225400000003</v>
      </c>
    </row>
    <row r="2566" spans="1:7" x14ac:dyDescent="0.25">
      <c r="A2566" s="143">
        <v>44668</v>
      </c>
      <c r="B2566" s="144">
        <v>18</v>
      </c>
      <c r="C2566" s="145">
        <v>19381.132900000001</v>
      </c>
      <c r="D2566" s="145">
        <v>126.26390000000001</v>
      </c>
      <c r="E2566" s="145">
        <v>1151.6608000000001</v>
      </c>
      <c r="F2566" s="145">
        <v>8989.7001999999993</v>
      </c>
      <c r="G2566" s="146">
        <f t="shared" ref="G2566:G2629" si="40">+SUM(C2566:F2566)</f>
        <v>29648.757800000003</v>
      </c>
    </row>
    <row r="2567" spans="1:7" x14ac:dyDescent="0.25">
      <c r="A2567" s="143">
        <v>44668</v>
      </c>
      <c r="B2567" s="144">
        <v>19</v>
      </c>
      <c r="C2567" s="145">
        <v>7218.4917999999998</v>
      </c>
      <c r="D2567" s="145">
        <v>58.190100000000001</v>
      </c>
      <c r="E2567" s="145">
        <v>409.39440000000002</v>
      </c>
      <c r="F2567" s="145">
        <v>4165.0343999999996</v>
      </c>
      <c r="G2567" s="146">
        <f t="shared" si="40"/>
        <v>11851.110699999999</v>
      </c>
    </row>
    <row r="2568" spans="1:7" x14ac:dyDescent="0.25">
      <c r="A2568" s="143">
        <v>44668</v>
      </c>
      <c r="B2568" s="144">
        <v>20</v>
      </c>
      <c r="C2568" s="145">
        <v>494.16849999999999</v>
      </c>
      <c r="D2568" s="145">
        <v>27.125699999999998</v>
      </c>
      <c r="E2568" s="145">
        <v>47.073099999999997</v>
      </c>
      <c r="F2568" s="145">
        <v>1137.7945999999999</v>
      </c>
      <c r="G2568" s="146">
        <f t="shared" si="40"/>
        <v>1706.1619000000001</v>
      </c>
    </row>
    <row r="2569" spans="1:7" x14ac:dyDescent="0.25">
      <c r="A2569" s="143">
        <v>44668</v>
      </c>
      <c r="B2569" s="144">
        <v>21</v>
      </c>
      <c r="C2569" s="145">
        <v>7.4080000000000004</v>
      </c>
      <c r="D2569" s="145">
        <v>20.474799999999998</v>
      </c>
      <c r="E2569" s="145">
        <v>0.89329999999999998</v>
      </c>
      <c r="F2569" s="145">
        <v>18.8005</v>
      </c>
      <c r="G2569" s="146">
        <f t="shared" si="40"/>
        <v>47.576599999999999</v>
      </c>
    </row>
    <row r="2570" spans="1:7" x14ac:dyDescent="0.25">
      <c r="A2570" s="143">
        <v>44668</v>
      </c>
      <c r="B2570" s="144">
        <v>22</v>
      </c>
      <c r="C2570" s="145">
        <v>5.9939999999999998</v>
      </c>
      <c r="D2570" s="145">
        <v>20.794799999999999</v>
      </c>
      <c r="E2570" s="145">
        <v>1.216</v>
      </c>
      <c r="F2570" s="145">
        <v>6.5199999999999994E-2</v>
      </c>
      <c r="G2570" s="146">
        <f t="shared" si="40"/>
        <v>28.07</v>
      </c>
    </row>
    <row r="2571" spans="1:7" x14ac:dyDescent="0.25">
      <c r="A2571" s="143">
        <v>44668</v>
      </c>
      <c r="B2571" s="144">
        <v>23</v>
      </c>
      <c r="C2571" s="145">
        <v>4.5350000000000001</v>
      </c>
      <c r="D2571" s="145">
        <v>20.5593</v>
      </c>
      <c r="E2571" s="145">
        <v>0.96</v>
      </c>
      <c r="F2571" s="145">
        <v>0.20480000000000001</v>
      </c>
      <c r="G2571" s="146">
        <f t="shared" si="40"/>
        <v>26.2591</v>
      </c>
    </row>
    <row r="2572" spans="1:7" x14ac:dyDescent="0.25">
      <c r="A2572" s="143">
        <v>44668</v>
      </c>
      <c r="B2572" s="144">
        <v>24</v>
      </c>
      <c r="C2572" s="145">
        <v>4.1219999999999999</v>
      </c>
      <c r="D2572" s="145">
        <v>20.643799999999999</v>
      </c>
      <c r="E2572" s="145">
        <v>1.024</v>
      </c>
      <c r="F2572" s="145">
        <v>0.18429999999999999</v>
      </c>
      <c r="G2572" s="146">
        <f t="shared" si="40"/>
        <v>25.9741</v>
      </c>
    </row>
    <row r="2573" spans="1:7" x14ac:dyDescent="0.25">
      <c r="A2573" s="143">
        <v>44669</v>
      </c>
      <c r="B2573" s="144">
        <v>1</v>
      </c>
      <c r="C2573" s="145">
        <v>4.5854999999999997</v>
      </c>
      <c r="D2573" s="145">
        <v>20.897200000000002</v>
      </c>
      <c r="E2573" s="145">
        <v>1.216</v>
      </c>
      <c r="F2573" s="145">
        <v>0.20480000000000001</v>
      </c>
      <c r="G2573" s="146">
        <f t="shared" si="40"/>
        <v>26.903500000000001</v>
      </c>
    </row>
    <row r="2574" spans="1:7" x14ac:dyDescent="0.25">
      <c r="A2574" s="143">
        <v>44669</v>
      </c>
      <c r="B2574" s="144">
        <v>2</v>
      </c>
      <c r="C2574" s="145">
        <v>5.1908000000000003</v>
      </c>
      <c r="D2574" s="145">
        <v>20.684799999999999</v>
      </c>
      <c r="E2574" s="145">
        <v>1.024</v>
      </c>
      <c r="F2574" s="145">
        <v>0.20480000000000001</v>
      </c>
      <c r="G2574" s="146">
        <f t="shared" si="40"/>
        <v>27.104399999999998</v>
      </c>
    </row>
    <row r="2575" spans="1:7" x14ac:dyDescent="0.25">
      <c r="A2575" s="143">
        <v>44669</v>
      </c>
      <c r="B2575" s="144">
        <v>3</v>
      </c>
      <c r="C2575" s="145">
        <v>4.6017999999999999</v>
      </c>
      <c r="D2575" s="145">
        <v>20.554200000000002</v>
      </c>
      <c r="E2575" s="145">
        <v>0.83199999999999996</v>
      </c>
      <c r="F2575" s="145">
        <v>0.20480000000000001</v>
      </c>
      <c r="G2575" s="146">
        <f t="shared" si="40"/>
        <v>26.192800000000002</v>
      </c>
    </row>
    <row r="2576" spans="1:7" x14ac:dyDescent="0.25">
      <c r="A2576" s="143">
        <v>44669</v>
      </c>
      <c r="B2576" s="144">
        <v>4</v>
      </c>
      <c r="C2576" s="145">
        <v>6.7407000000000004</v>
      </c>
      <c r="D2576" s="145">
        <v>20.467099999999999</v>
      </c>
      <c r="E2576" s="145">
        <v>0.70399999999999996</v>
      </c>
      <c r="F2576" s="145">
        <v>14.213699999999999</v>
      </c>
      <c r="G2576" s="146">
        <f t="shared" si="40"/>
        <v>42.125500000000002</v>
      </c>
    </row>
    <row r="2577" spans="1:7" x14ac:dyDescent="0.25">
      <c r="A2577" s="143">
        <v>44669</v>
      </c>
      <c r="B2577" s="144">
        <v>5</v>
      </c>
      <c r="C2577" s="145">
        <v>10.120699999999999</v>
      </c>
      <c r="D2577" s="145">
        <v>20.467199999999998</v>
      </c>
      <c r="E2577" s="145">
        <v>0.70399999999999996</v>
      </c>
      <c r="F2577" s="145">
        <v>14.333600000000001</v>
      </c>
      <c r="G2577" s="146">
        <f t="shared" si="40"/>
        <v>45.625500000000002</v>
      </c>
    </row>
    <row r="2578" spans="1:7" x14ac:dyDescent="0.25">
      <c r="A2578" s="143">
        <v>44669</v>
      </c>
      <c r="B2578" s="144">
        <v>6</v>
      </c>
      <c r="C2578" s="145">
        <v>7.0213999999999999</v>
      </c>
      <c r="D2578" s="145">
        <v>20.339200000000002</v>
      </c>
      <c r="E2578" s="145">
        <v>0.57599999999999996</v>
      </c>
      <c r="F2578" s="145">
        <v>14.344099999999999</v>
      </c>
      <c r="G2578" s="146">
        <f t="shared" si="40"/>
        <v>42.280700000000003</v>
      </c>
    </row>
    <row r="2579" spans="1:7" x14ac:dyDescent="0.25">
      <c r="A2579" s="143">
        <v>44669</v>
      </c>
      <c r="B2579" s="144">
        <v>7</v>
      </c>
      <c r="C2579" s="145">
        <v>6.4912000000000001</v>
      </c>
      <c r="D2579" s="145">
        <v>20.4236</v>
      </c>
      <c r="E2579" s="145">
        <v>0.66639999999999999</v>
      </c>
      <c r="F2579" s="145">
        <v>57.4405</v>
      </c>
      <c r="G2579" s="146">
        <f t="shared" si="40"/>
        <v>85.021699999999996</v>
      </c>
    </row>
    <row r="2580" spans="1:7" x14ac:dyDescent="0.25">
      <c r="A2580" s="143">
        <v>44669</v>
      </c>
      <c r="B2580" s="144">
        <v>8</v>
      </c>
      <c r="C2580" s="145">
        <v>219.46870000000001</v>
      </c>
      <c r="D2580" s="145">
        <v>23.612400000000001</v>
      </c>
      <c r="E2580" s="145">
        <v>53.418499999999902</v>
      </c>
      <c r="F2580" s="145">
        <v>3966.5221000000001</v>
      </c>
      <c r="G2580" s="146">
        <f t="shared" si="40"/>
        <v>4263.0217000000002</v>
      </c>
    </row>
    <row r="2581" spans="1:7" x14ac:dyDescent="0.25">
      <c r="A2581" s="143">
        <v>44669</v>
      </c>
      <c r="B2581" s="144">
        <v>9</v>
      </c>
      <c r="C2581" s="145">
        <v>3522.6779999999999</v>
      </c>
      <c r="D2581" s="145">
        <v>46.168599999999998</v>
      </c>
      <c r="E2581" s="145">
        <v>362.27339999999998</v>
      </c>
      <c r="F2581" s="145">
        <v>10056.872799999999</v>
      </c>
      <c r="G2581" s="146">
        <f t="shared" si="40"/>
        <v>13987.9928</v>
      </c>
    </row>
    <row r="2582" spans="1:7" x14ac:dyDescent="0.25">
      <c r="A2582" s="143">
        <v>44669</v>
      </c>
      <c r="B2582" s="144">
        <v>10</v>
      </c>
      <c r="C2582" s="145">
        <v>12200.940699999999</v>
      </c>
      <c r="D2582" s="145">
        <v>90.739599999999996</v>
      </c>
      <c r="E2582" s="145">
        <v>841.71979999999996</v>
      </c>
      <c r="F2582" s="145">
        <v>14014.897800000001</v>
      </c>
      <c r="G2582" s="146">
        <f t="shared" si="40"/>
        <v>27148.297900000001</v>
      </c>
    </row>
    <row r="2583" spans="1:7" x14ac:dyDescent="0.25">
      <c r="A2583" s="143">
        <v>44669</v>
      </c>
      <c r="B2583" s="144">
        <v>11</v>
      </c>
      <c r="C2583" s="145">
        <v>23802.652099999999</v>
      </c>
      <c r="D2583" s="145">
        <v>138.35079999999999</v>
      </c>
      <c r="E2583" s="145">
        <v>1278.8674000000001</v>
      </c>
      <c r="F2583" s="145">
        <v>15363.0942</v>
      </c>
      <c r="G2583" s="146">
        <f t="shared" si="40"/>
        <v>40582.964500000002</v>
      </c>
    </row>
    <row r="2584" spans="1:7" x14ac:dyDescent="0.25">
      <c r="A2584" s="143">
        <v>44669</v>
      </c>
      <c r="B2584" s="144">
        <v>12</v>
      </c>
      <c r="C2584" s="145">
        <v>28694.9584</v>
      </c>
      <c r="D2584" s="145">
        <v>168.5196</v>
      </c>
      <c r="E2584" s="145">
        <v>1621.9956</v>
      </c>
      <c r="F2584" s="145">
        <v>15817.162399999999</v>
      </c>
      <c r="G2584" s="146">
        <f t="shared" si="40"/>
        <v>46302.635999999999</v>
      </c>
    </row>
    <row r="2585" spans="1:7" x14ac:dyDescent="0.25">
      <c r="A2585" s="143">
        <v>44669</v>
      </c>
      <c r="B2585" s="144">
        <v>13</v>
      </c>
      <c r="C2585" s="145">
        <v>33770.958899999998</v>
      </c>
      <c r="D2585" s="145">
        <v>184.6396</v>
      </c>
      <c r="E2585" s="145">
        <v>1890.8785</v>
      </c>
      <c r="F2585" s="145">
        <v>15613.502699999999</v>
      </c>
      <c r="G2585" s="146">
        <f t="shared" si="40"/>
        <v>51459.979699999996</v>
      </c>
    </row>
    <row r="2586" spans="1:7" x14ac:dyDescent="0.25">
      <c r="A2586" s="143">
        <v>44669</v>
      </c>
      <c r="B2586" s="144">
        <v>14</v>
      </c>
      <c r="C2586" s="145">
        <v>40064.941800000001</v>
      </c>
      <c r="D2586" s="145">
        <v>208.2389</v>
      </c>
      <c r="E2586" s="145">
        <v>1912.8281999999999</v>
      </c>
      <c r="F2586" s="145">
        <v>14967.5427</v>
      </c>
      <c r="G2586" s="146">
        <f t="shared" si="40"/>
        <v>57153.551599999999</v>
      </c>
    </row>
    <row r="2587" spans="1:7" x14ac:dyDescent="0.25">
      <c r="A2587" s="143">
        <v>44669</v>
      </c>
      <c r="B2587" s="144">
        <v>15</v>
      </c>
      <c r="C2587" s="145">
        <v>37944.833400000003</v>
      </c>
      <c r="D2587" s="145">
        <v>203.99430000000001</v>
      </c>
      <c r="E2587" s="145">
        <v>1704.7583</v>
      </c>
      <c r="F2587" s="145">
        <v>13407.434800000001</v>
      </c>
      <c r="G2587" s="146">
        <f t="shared" si="40"/>
        <v>53261.020800000006</v>
      </c>
    </row>
    <row r="2588" spans="1:7" x14ac:dyDescent="0.25">
      <c r="A2588" s="143">
        <v>44669</v>
      </c>
      <c r="B2588" s="144">
        <v>16</v>
      </c>
      <c r="C2588" s="145">
        <v>31290.1345</v>
      </c>
      <c r="D2588" s="145">
        <v>179.6936</v>
      </c>
      <c r="E2588" s="145">
        <v>1454.9466</v>
      </c>
      <c r="F2588" s="145">
        <v>12696.937599999999</v>
      </c>
      <c r="G2588" s="146">
        <f t="shared" si="40"/>
        <v>45621.712299999999</v>
      </c>
    </row>
    <row r="2589" spans="1:7" x14ac:dyDescent="0.25">
      <c r="A2589" s="143">
        <v>44669</v>
      </c>
      <c r="B2589" s="144">
        <v>17</v>
      </c>
      <c r="C2589" s="145">
        <v>13949.7916</v>
      </c>
      <c r="D2589" s="145">
        <v>97.680099999999996</v>
      </c>
      <c r="E2589" s="145">
        <v>926.01229999999998</v>
      </c>
      <c r="F2589" s="145">
        <v>11776.3856</v>
      </c>
      <c r="G2589" s="146">
        <f t="shared" si="40"/>
        <v>26749.869599999998</v>
      </c>
    </row>
    <row r="2590" spans="1:7" x14ac:dyDescent="0.25">
      <c r="A2590" s="143">
        <v>44669</v>
      </c>
      <c r="B2590" s="144">
        <v>18</v>
      </c>
      <c r="C2590" s="145">
        <v>4742.0263999999997</v>
      </c>
      <c r="D2590" s="145">
        <v>59.320900000000002</v>
      </c>
      <c r="E2590" s="145">
        <v>442.20979999999997</v>
      </c>
      <c r="F2590" s="145">
        <v>7739.2033000000001</v>
      </c>
      <c r="G2590" s="146">
        <f t="shared" si="40"/>
        <v>12982.760399999999</v>
      </c>
    </row>
    <row r="2591" spans="1:7" x14ac:dyDescent="0.25">
      <c r="A2591" s="143">
        <v>44669</v>
      </c>
      <c r="B2591" s="144">
        <v>19</v>
      </c>
      <c r="C2591" s="145">
        <v>3292.5032999999999</v>
      </c>
      <c r="D2591" s="145">
        <v>47.999200000000002</v>
      </c>
      <c r="E2591" s="145">
        <v>281.92309999999998</v>
      </c>
      <c r="F2591" s="145">
        <v>4661.4404000000004</v>
      </c>
      <c r="G2591" s="146">
        <f t="shared" si="40"/>
        <v>8283.866</v>
      </c>
    </row>
    <row r="2592" spans="1:7" x14ac:dyDescent="0.25">
      <c r="A2592" s="143">
        <v>44669</v>
      </c>
      <c r="B2592" s="144">
        <v>20</v>
      </c>
      <c r="C2592" s="145">
        <v>862.27009999999996</v>
      </c>
      <c r="D2592" s="145">
        <v>27.7196</v>
      </c>
      <c r="E2592" s="145">
        <v>43.806800000000003</v>
      </c>
      <c r="F2592" s="145">
        <v>897.39120000000003</v>
      </c>
      <c r="G2592" s="146">
        <f t="shared" si="40"/>
        <v>1831.1876999999999</v>
      </c>
    </row>
    <row r="2593" spans="1:7" x14ac:dyDescent="0.25">
      <c r="A2593" s="143">
        <v>44669</v>
      </c>
      <c r="B2593" s="144">
        <v>21</v>
      </c>
      <c r="C2593" s="145">
        <v>5.3410000000000002</v>
      </c>
      <c r="D2593" s="145">
        <v>21.406700000000001</v>
      </c>
      <c r="E2593" s="145">
        <v>1.6819</v>
      </c>
      <c r="F2593" s="145">
        <v>8.1493000000000002</v>
      </c>
      <c r="G2593" s="146">
        <f t="shared" si="40"/>
        <v>36.578900000000004</v>
      </c>
    </row>
    <row r="2594" spans="1:7" x14ac:dyDescent="0.25">
      <c r="A2594" s="143">
        <v>44669</v>
      </c>
      <c r="B2594" s="144">
        <v>22</v>
      </c>
      <c r="C2594" s="145">
        <v>4.976</v>
      </c>
      <c r="D2594" s="145">
        <v>21.4758</v>
      </c>
      <c r="E2594" s="145">
        <v>1.9174</v>
      </c>
      <c r="F2594" s="145">
        <v>0.22520000000000001</v>
      </c>
      <c r="G2594" s="146">
        <f t="shared" si="40"/>
        <v>28.5944</v>
      </c>
    </row>
    <row r="2595" spans="1:7" x14ac:dyDescent="0.25">
      <c r="A2595" s="143">
        <v>44669</v>
      </c>
      <c r="B2595" s="144">
        <v>23</v>
      </c>
      <c r="C2595" s="145">
        <v>3.9140000000000001</v>
      </c>
      <c r="D2595" s="145">
        <v>21.473199999999999</v>
      </c>
      <c r="E2595" s="145">
        <v>1.8124</v>
      </c>
      <c r="F2595" s="145">
        <v>0.22520000000000001</v>
      </c>
      <c r="G2595" s="146">
        <f t="shared" si="40"/>
        <v>27.424800000000001</v>
      </c>
    </row>
    <row r="2596" spans="1:7" x14ac:dyDescent="0.25">
      <c r="A2596" s="143">
        <v>44669</v>
      </c>
      <c r="B2596" s="144">
        <v>24</v>
      </c>
      <c r="C2596" s="145">
        <v>3.4049999999999998</v>
      </c>
      <c r="D2596" s="145">
        <v>21.657499999999999</v>
      </c>
      <c r="E2596" s="145">
        <v>1.792</v>
      </c>
      <c r="F2596" s="145">
        <v>0.22520000000000001</v>
      </c>
      <c r="G2596" s="146">
        <f t="shared" si="40"/>
        <v>27.079700000000003</v>
      </c>
    </row>
    <row r="2597" spans="1:7" x14ac:dyDescent="0.25">
      <c r="A2597" s="143">
        <v>44670</v>
      </c>
      <c r="B2597" s="144">
        <v>1</v>
      </c>
      <c r="C2597" s="145">
        <v>11.773199999999999</v>
      </c>
      <c r="D2597" s="145">
        <v>21.642199999999999</v>
      </c>
      <c r="E2597" s="145">
        <v>1.92</v>
      </c>
      <c r="F2597" s="145">
        <v>0.22520000000000001</v>
      </c>
      <c r="G2597" s="146">
        <f t="shared" si="40"/>
        <v>35.560600000000001</v>
      </c>
    </row>
    <row r="2598" spans="1:7" x14ac:dyDescent="0.25">
      <c r="A2598" s="143">
        <v>44670</v>
      </c>
      <c r="B2598" s="144">
        <v>2</v>
      </c>
      <c r="C2598" s="145">
        <v>13.1722</v>
      </c>
      <c r="D2598" s="145">
        <v>21.933999999999902</v>
      </c>
      <c r="E2598" s="145">
        <v>2.048</v>
      </c>
      <c r="F2598" s="145">
        <v>0.22520000000000001</v>
      </c>
      <c r="G2598" s="146">
        <f t="shared" si="40"/>
        <v>37.379399999999904</v>
      </c>
    </row>
    <row r="2599" spans="1:7" x14ac:dyDescent="0.25">
      <c r="A2599" s="143">
        <v>44670</v>
      </c>
      <c r="B2599" s="144">
        <v>3</v>
      </c>
      <c r="C2599" s="145">
        <v>11.645200000000001</v>
      </c>
      <c r="D2599" s="145">
        <v>21.678000000000001</v>
      </c>
      <c r="E2599" s="145">
        <v>1.792</v>
      </c>
      <c r="F2599" s="145">
        <v>0.22520000000000001</v>
      </c>
      <c r="G2599" s="146">
        <f t="shared" si="40"/>
        <v>35.340400000000002</v>
      </c>
    </row>
    <row r="2600" spans="1:7" x14ac:dyDescent="0.25">
      <c r="A2600" s="143">
        <v>44670</v>
      </c>
      <c r="B2600" s="144">
        <v>4</v>
      </c>
      <c r="C2600" s="145">
        <v>4.5025000000000004</v>
      </c>
      <c r="D2600" s="145">
        <v>21.0867</v>
      </c>
      <c r="E2600" s="145">
        <v>1.3440000000000001</v>
      </c>
      <c r="F2600" s="145">
        <v>0.22520000000000001</v>
      </c>
      <c r="G2600" s="146">
        <f t="shared" si="40"/>
        <v>27.158400000000004</v>
      </c>
    </row>
    <row r="2601" spans="1:7" x14ac:dyDescent="0.25">
      <c r="A2601" s="143">
        <v>44670</v>
      </c>
      <c r="B2601" s="144">
        <v>5</v>
      </c>
      <c r="C2601" s="145">
        <v>5.5084</v>
      </c>
      <c r="D2601" s="145">
        <v>21.270900000000001</v>
      </c>
      <c r="E2601" s="145">
        <v>1.3440000000000001</v>
      </c>
      <c r="F2601" s="145">
        <v>0.22520000000000001</v>
      </c>
      <c r="G2601" s="146">
        <f t="shared" si="40"/>
        <v>28.348500000000001</v>
      </c>
    </row>
    <row r="2602" spans="1:7" x14ac:dyDescent="0.25">
      <c r="A2602" s="143">
        <v>44670</v>
      </c>
      <c r="B2602" s="144">
        <v>6</v>
      </c>
      <c r="C2602" s="145">
        <v>4.9225000000000003</v>
      </c>
      <c r="D2602" s="145">
        <v>21.0867</v>
      </c>
      <c r="E2602" s="145">
        <v>65.235699999999994</v>
      </c>
      <c r="F2602" s="145">
        <v>6.5499999999999906E-2</v>
      </c>
      <c r="G2602" s="146">
        <f t="shared" si="40"/>
        <v>91.310400000000001</v>
      </c>
    </row>
    <row r="2603" spans="1:7" x14ac:dyDescent="0.25">
      <c r="A2603" s="143">
        <v>44670</v>
      </c>
      <c r="B2603" s="144">
        <v>7</v>
      </c>
      <c r="C2603" s="145">
        <v>6.3940000000000001</v>
      </c>
      <c r="D2603" s="145">
        <v>21.127600000000001</v>
      </c>
      <c r="E2603" s="145">
        <v>1.35</v>
      </c>
      <c r="F2603" s="145">
        <v>1.3813</v>
      </c>
      <c r="G2603" s="146">
        <f t="shared" si="40"/>
        <v>30.2529</v>
      </c>
    </row>
    <row r="2604" spans="1:7" x14ac:dyDescent="0.25">
      <c r="A2604" s="143">
        <v>44670</v>
      </c>
      <c r="B2604" s="144">
        <v>8</v>
      </c>
      <c r="C2604" s="145">
        <v>47.389400000000002</v>
      </c>
      <c r="D2604" s="145">
        <v>22.0352</v>
      </c>
      <c r="E2604" s="145">
        <v>16.420300000000001</v>
      </c>
      <c r="F2604" s="145">
        <v>554.61879999999996</v>
      </c>
      <c r="G2604" s="146">
        <f t="shared" si="40"/>
        <v>640.46370000000002</v>
      </c>
    </row>
    <row r="2605" spans="1:7" x14ac:dyDescent="0.25">
      <c r="A2605" s="143">
        <v>44670</v>
      </c>
      <c r="B2605" s="144">
        <v>9</v>
      </c>
      <c r="C2605" s="145">
        <v>1162.0943</v>
      </c>
      <c r="D2605" s="145">
        <v>34.481899999999897</v>
      </c>
      <c r="E2605" s="145">
        <v>87.405299999999997</v>
      </c>
      <c r="F2605" s="145">
        <v>1971.4274</v>
      </c>
      <c r="G2605" s="146">
        <f t="shared" si="40"/>
        <v>3255.4088999999999</v>
      </c>
    </row>
    <row r="2606" spans="1:7" x14ac:dyDescent="0.25">
      <c r="A2606" s="143">
        <v>44670</v>
      </c>
      <c r="B2606" s="144">
        <v>10</v>
      </c>
      <c r="C2606" s="145">
        <v>4498.6914999999999</v>
      </c>
      <c r="D2606" s="145">
        <v>51.495699999999999</v>
      </c>
      <c r="E2606" s="145">
        <v>188.84469999999999</v>
      </c>
      <c r="F2606" s="145">
        <v>3206.672</v>
      </c>
      <c r="G2606" s="146">
        <f t="shared" si="40"/>
        <v>7945.7039000000004</v>
      </c>
    </row>
    <row r="2607" spans="1:7" x14ac:dyDescent="0.25">
      <c r="A2607" s="143">
        <v>44670</v>
      </c>
      <c r="B2607" s="144">
        <v>11</v>
      </c>
      <c r="C2607" s="145">
        <v>10542.2979</v>
      </c>
      <c r="D2607" s="145">
        <v>77.794399999999996</v>
      </c>
      <c r="E2607" s="145">
        <v>498.62729999999999</v>
      </c>
      <c r="F2607" s="145">
        <v>5252.7311</v>
      </c>
      <c r="G2607" s="146">
        <f t="shared" si="40"/>
        <v>16371.450700000001</v>
      </c>
    </row>
    <row r="2608" spans="1:7" x14ac:dyDescent="0.25">
      <c r="A2608" s="143">
        <v>44670</v>
      </c>
      <c r="B2608" s="144">
        <v>12</v>
      </c>
      <c r="C2608" s="145">
        <v>23181.345399999998</v>
      </c>
      <c r="D2608" s="145">
        <v>143.12539999999899</v>
      </c>
      <c r="E2608" s="145">
        <v>1025.5842</v>
      </c>
      <c r="F2608" s="145">
        <v>7577.2213000000002</v>
      </c>
      <c r="G2608" s="146">
        <f t="shared" si="40"/>
        <v>31927.276299999998</v>
      </c>
    </row>
    <row r="2609" spans="1:7" x14ac:dyDescent="0.25">
      <c r="A2609" s="143">
        <v>44670</v>
      </c>
      <c r="B2609" s="144">
        <v>13</v>
      </c>
      <c r="C2609" s="145">
        <v>29527.084599999998</v>
      </c>
      <c r="D2609" s="145">
        <v>163.45160000000001</v>
      </c>
      <c r="E2609" s="145">
        <v>1360.7433000000001</v>
      </c>
      <c r="F2609" s="145">
        <v>10257.2264</v>
      </c>
      <c r="G2609" s="146">
        <f t="shared" si="40"/>
        <v>41308.505899999996</v>
      </c>
    </row>
    <row r="2610" spans="1:7" x14ac:dyDescent="0.25">
      <c r="A2610" s="143">
        <v>44670</v>
      </c>
      <c r="B2610" s="144">
        <v>14</v>
      </c>
      <c r="C2610" s="145">
        <v>33199.293599999997</v>
      </c>
      <c r="D2610" s="145">
        <v>181.00880000000001</v>
      </c>
      <c r="E2610" s="145">
        <v>1406.4947</v>
      </c>
      <c r="F2610" s="145">
        <v>10946.0861</v>
      </c>
      <c r="G2610" s="146">
        <f t="shared" si="40"/>
        <v>45732.883200000004</v>
      </c>
    </row>
    <row r="2611" spans="1:7" x14ac:dyDescent="0.25">
      <c r="A2611" s="143">
        <v>44670</v>
      </c>
      <c r="B2611" s="144">
        <v>15</v>
      </c>
      <c r="C2611" s="145">
        <v>33985.023099999999</v>
      </c>
      <c r="D2611" s="145">
        <v>189.4812</v>
      </c>
      <c r="E2611" s="145">
        <v>1573.8475000000001</v>
      </c>
      <c r="F2611" s="145">
        <v>11669.8994</v>
      </c>
      <c r="G2611" s="146">
        <f t="shared" si="40"/>
        <v>47418.251200000006</v>
      </c>
    </row>
    <row r="2612" spans="1:7" x14ac:dyDescent="0.25">
      <c r="A2612" s="143">
        <v>44670</v>
      </c>
      <c r="B2612" s="144">
        <v>16</v>
      </c>
      <c r="C2612" s="145">
        <v>31762.035</v>
      </c>
      <c r="D2612" s="145">
        <v>194.76839999999899</v>
      </c>
      <c r="E2612" s="145">
        <v>1488.1627000000001</v>
      </c>
      <c r="F2612" s="145">
        <v>11250.8024</v>
      </c>
      <c r="G2612" s="146">
        <f t="shared" si="40"/>
        <v>44695.768499999998</v>
      </c>
    </row>
    <row r="2613" spans="1:7" x14ac:dyDescent="0.25">
      <c r="A2613" s="143">
        <v>44670</v>
      </c>
      <c r="B2613" s="144">
        <v>17</v>
      </c>
      <c r="C2613" s="145">
        <v>24291.378700000001</v>
      </c>
      <c r="D2613" s="145">
        <v>144.81780000000001</v>
      </c>
      <c r="E2613" s="145">
        <v>1149.0208</v>
      </c>
      <c r="F2613" s="145">
        <v>9374.9447</v>
      </c>
      <c r="G2613" s="146">
        <f t="shared" si="40"/>
        <v>34960.161999999997</v>
      </c>
    </row>
    <row r="2614" spans="1:7" x14ac:dyDescent="0.25">
      <c r="A2614" s="143">
        <v>44670</v>
      </c>
      <c r="B2614" s="144">
        <v>18</v>
      </c>
      <c r="C2614" s="145">
        <v>16227.2467</v>
      </c>
      <c r="D2614" s="145">
        <v>93.859800000000007</v>
      </c>
      <c r="E2614" s="145">
        <v>753.99389999999903</v>
      </c>
      <c r="F2614" s="145">
        <v>6166.7070000000003</v>
      </c>
      <c r="G2614" s="146">
        <f t="shared" si="40"/>
        <v>23241.807399999998</v>
      </c>
    </row>
    <row r="2615" spans="1:7" x14ac:dyDescent="0.25">
      <c r="A2615" s="143">
        <v>44670</v>
      </c>
      <c r="B2615" s="144">
        <v>19</v>
      </c>
      <c r="C2615" s="145">
        <v>3026.4657999999999</v>
      </c>
      <c r="D2615" s="145">
        <v>47.790300000000002</v>
      </c>
      <c r="E2615" s="145">
        <v>284.7423</v>
      </c>
      <c r="F2615" s="145">
        <v>4858.3518999999997</v>
      </c>
      <c r="G2615" s="146">
        <f t="shared" si="40"/>
        <v>8217.3503000000001</v>
      </c>
    </row>
    <row r="2616" spans="1:7" x14ac:dyDescent="0.25">
      <c r="A2616" s="143">
        <v>44670</v>
      </c>
      <c r="B2616" s="144">
        <v>20</v>
      </c>
      <c r="C2616" s="145">
        <v>483.2407</v>
      </c>
      <c r="D2616" s="145">
        <v>27.603400000000001</v>
      </c>
      <c r="E2616" s="145">
        <v>56.791699999999999</v>
      </c>
      <c r="F2616" s="145">
        <v>1684.4349</v>
      </c>
      <c r="G2616" s="146">
        <f t="shared" si="40"/>
        <v>2252.0707000000002</v>
      </c>
    </row>
    <row r="2617" spans="1:7" x14ac:dyDescent="0.25">
      <c r="A2617" s="143">
        <v>44670</v>
      </c>
      <c r="B2617" s="144">
        <v>21</v>
      </c>
      <c r="C2617" s="145">
        <v>6.8849999999999998</v>
      </c>
      <c r="D2617" s="145">
        <v>22.167000000000002</v>
      </c>
      <c r="E2617" s="145">
        <v>2.0171999999999999</v>
      </c>
      <c r="F2617" s="145">
        <v>35.452399999999997</v>
      </c>
      <c r="G2617" s="146">
        <f t="shared" si="40"/>
        <v>66.521599999999992</v>
      </c>
    </row>
    <row r="2618" spans="1:7" x14ac:dyDescent="0.25">
      <c r="A2618" s="143">
        <v>44670</v>
      </c>
      <c r="B2618" s="144">
        <v>22</v>
      </c>
      <c r="C2618" s="145">
        <v>2.8515000000000001</v>
      </c>
      <c r="D2618" s="145">
        <v>22.0288</v>
      </c>
      <c r="E2618" s="145">
        <v>1.9174</v>
      </c>
      <c r="F2618" s="145">
        <v>0.18509999999999999</v>
      </c>
      <c r="G2618" s="146">
        <f t="shared" si="40"/>
        <v>26.982800000000001</v>
      </c>
    </row>
    <row r="2619" spans="1:7" x14ac:dyDescent="0.25">
      <c r="A2619" s="143">
        <v>44670</v>
      </c>
      <c r="B2619" s="144">
        <v>23</v>
      </c>
      <c r="C2619" s="145">
        <v>1.484</v>
      </c>
      <c r="D2619" s="145">
        <v>22.168199999999999</v>
      </c>
      <c r="E2619" s="145">
        <v>1.8099000000000001</v>
      </c>
      <c r="F2619" s="145">
        <v>0.18429999999999999</v>
      </c>
      <c r="G2619" s="146">
        <f t="shared" si="40"/>
        <v>25.6464</v>
      </c>
    </row>
    <row r="2620" spans="1:7" x14ac:dyDescent="0.25">
      <c r="A2620" s="143">
        <v>44670</v>
      </c>
      <c r="B2620" s="144">
        <v>24</v>
      </c>
      <c r="C2620" s="145">
        <v>1.4395</v>
      </c>
      <c r="D2620" s="145">
        <v>22.384499999999999</v>
      </c>
      <c r="E2620" s="145">
        <v>2.0889000000000002</v>
      </c>
      <c r="F2620" s="145">
        <v>0.2069</v>
      </c>
      <c r="G2620" s="146">
        <f t="shared" si="40"/>
        <v>26.119799999999998</v>
      </c>
    </row>
    <row r="2621" spans="1:7" x14ac:dyDescent="0.25">
      <c r="A2621" s="143">
        <v>44671</v>
      </c>
      <c r="B2621" s="144">
        <v>1</v>
      </c>
      <c r="C2621" s="145">
        <v>9.5591000000000008</v>
      </c>
      <c r="D2621" s="145">
        <v>22.420400000000001</v>
      </c>
      <c r="E2621" s="145">
        <v>1.9608999999999901</v>
      </c>
      <c r="F2621" s="145">
        <v>0.18429999999999999</v>
      </c>
      <c r="G2621" s="146">
        <f t="shared" si="40"/>
        <v>34.12469999999999</v>
      </c>
    </row>
    <row r="2622" spans="1:7" x14ac:dyDescent="0.25">
      <c r="A2622" s="143">
        <v>44671</v>
      </c>
      <c r="B2622" s="144">
        <v>2</v>
      </c>
      <c r="C2622" s="145">
        <v>10.2591</v>
      </c>
      <c r="D2622" s="145">
        <v>22.348800000000001</v>
      </c>
      <c r="E2622" s="145">
        <v>1.7048999999999901</v>
      </c>
      <c r="F2622" s="145">
        <v>0.18429999999999999</v>
      </c>
      <c r="G2622" s="146">
        <f t="shared" si="40"/>
        <v>34.497099999999989</v>
      </c>
    </row>
    <row r="2623" spans="1:7" x14ac:dyDescent="0.25">
      <c r="A2623" s="143">
        <v>44671</v>
      </c>
      <c r="B2623" s="144">
        <v>3</v>
      </c>
      <c r="C2623" s="145">
        <v>11.8071</v>
      </c>
      <c r="D2623" s="145">
        <v>21.544899999999998</v>
      </c>
      <c r="E2623" s="145">
        <v>1.024</v>
      </c>
      <c r="F2623" s="145">
        <v>0.20480000000000001</v>
      </c>
      <c r="G2623" s="146">
        <f t="shared" si="40"/>
        <v>34.580799999999996</v>
      </c>
    </row>
    <row r="2624" spans="1:7" x14ac:dyDescent="0.25">
      <c r="A2624" s="143">
        <v>44671</v>
      </c>
      <c r="B2624" s="144">
        <v>4</v>
      </c>
      <c r="C2624" s="145">
        <v>5.4429999999999996</v>
      </c>
      <c r="D2624" s="145">
        <v>21.084099999999999</v>
      </c>
      <c r="E2624" s="145">
        <v>0.76800000000000002</v>
      </c>
      <c r="F2624" s="145">
        <v>0.191</v>
      </c>
      <c r="G2624" s="146">
        <f t="shared" si="40"/>
        <v>27.486099999999997</v>
      </c>
    </row>
    <row r="2625" spans="1:7" x14ac:dyDescent="0.25">
      <c r="A2625" s="143">
        <v>44671</v>
      </c>
      <c r="B2625" s="144">
        <v>5</v>
      </c>
      <c r="C2625" s="145">
        <v>8.0649999999999995</v>
      </c>
      <c r="D2625" s="145">
        <v>21.629300000000001</v>
      </c>
      <c r="E2625" s="145">
        <v>1.0880000000000001</v>
      </c>
      <c r="F2625" s="145">
        <v>0.20480000000000001</v>
      </c>
      <c r="G2625" s="146">
        <f t="shared" si="40"/>
        <v>30.987099999999998</v>
      </c>
    </row>
    <row r="2626" spans="1:7" x14ac:dyDescent="0.25">
      <c r="A2626" s="143">
        <v>44671</v>
      </c>
      <c r="B2626" s="144">
        <v>6</v>
      </c>
      <c r="C2626" s="145">
        <v>3.8940000000000001</v>
      </c>
      <c r="D2626" s="145">
        <v>20.889600000000002</v>
      </c>
      <c r="E2626" s="145">
        <v>0.51800000000000002</v>
      </c>
      <c r="F2626" s="145">
        <v>0.18429999999999999</v>
      </c>
      <c r="G2626" s="146">
        <f t="shared" si="40"/>
        <v>25.485900000000001</v>
      </c>
    </row>
    <row r="2627" spans="1:7" x14ac:dyDescent="0.25">
      <c r="A2627" s="143">
        <v>44671</v>
      </c>
      <c r="B2627" s="144">
        <v>7</v>
      </c>
      <c r="C2627" s="145">
        <v>4.54</v>
      </c>
      <c r="D2627" s="145">
        <v>21.393899999999999</v>
      </c>
      <c r="E2627" s="145">
        <v>0.83799999999999997</v>
      </c>
      <c r="F2627" s="145">
        <v>1.9827999999999999</v>
      </c>
      <c r="G2627" s="146">
        <f t="shared" si="40"/>
        <v>28.7547</v>
      </c>
    </row>
    <row r="2628" spans="1:7" x14ac:dyDescent="0.25">
      <c r="A2628" s="143">
        <v>44671</v>
      </c>
      <c r="B2628" s="144">
        <v>8</v>
      </c>
      <c r="C2628" s="145">
        <v>101.9389</v>
      </c>
      <c r="D2628" s="145">
        <v>23.420100000000001</v>
      </c>
      <c r="E2628" s="145">
        <v>18.0898</v>
      </c>
      <c r="F2628" s="145">
        <v>1258.8163999999999</v>
      </c>
      <c r="G2628" s="146">
        <f t="shared" si="40"/>
        <v>1402.2651999999998</v>
      </c>
    </row>
    <row r="2629" spans="1:7" x14ac:dyDescent="0.25">
      <c r="A2629" s="143">
        <v>44671</v>
      </c>
      <c r="B2629" s="144">
        <v>9</v>
      </c>
      <c r="C2629" s="145">
        <v>2537.7860000000001</v>
      </c>
      <c r="D2629" s="145">
        <v>41.983400000000003</v>
      </c>
      <c r="E2629" s="145">
        <v>192.23509999999999</v>
      </c>
      <c r="F2629" s="145">
        <v>7694.7725</v>
      </c>
      <c r="G2629" s="146">
        <f t="shared" si="40"/>
        <v>10466.777</v>
      </c>
    </row>
    <row r="2630" spans="1:7" x14ac:dyDescent="0.25">
      <c r="A2630" s="143">
        <v>44671</v>
      </c>
      <c r="B2630" s="144">
        <v>10</v>
      </c>
      <c r="C2630" s="145">
        <v>9971.1455999999998</v>
      </c>
      <c r="D2630" s="145">
        <v>86.792000000000002</v>
      </c>
      <c r="E2630" s="145">
        <v>795.41689999999903</v>
      </c>
      <c r="F2630" s="145">
        <v>13825.136699999999</v>
      </c>
      <c r="G2630" s="146">
        <f t="shared" ref="G2630:G2693" si="41">+SUM(C2630:F2630)</f>
        <v>24678.491199999997</v>
      </c>
    </row>
    <row r="2631" spans="1:7" x14ac:dyDescent="0.25">
      <c r="A2631" s="143">
        <v>44671</v>
      </c>
      <c r="B2631" s="144">
        <v>11</v>
      </c>
      <c r="C2631" s="145">
        <v>26588.354800000001</v>
      </c>
      <c r="D2631" s="145">
        <v>176.38839999999999</v>
      </c>
      <c r="E2631" s="145">
        <v>1351.1693</v>
      </c>
      <c r="F2631" s="145">
        <v>15135.8693</v>
      </c>
      <c r="G2631" s="146">
        <f t="shared" si="41"/>
        <v>43251.781800000004</v>
      </c>
    </row>
    <row r="2632" spans="1:7" x14ac:dyDescent="0.25">
      <c r="A2632" s="143">
        <v>44671</v>
      </c>
      <c r="B2632" s="144">
        <v>12</v>
      </c>
      <c r="C2632" s="145">
        <v>36828.774599999997</v>
      </c>
      <c r="D2632" s="145">
        <v>234.79130000000001</v>
      </c>
      <c r="E2632" s="145">
        <v>1850.8656000000001</v>
      </c>
      <c r="F2632" s="145">
        <v>15707.9529</v>
      </c>
      <c r="G2632" s="146">
        <f t="shared" si="41"/>
        <v>54622.384399999995</v>
      </c>
    </row>
    <row r="2633" spans="1:7" x14ac:dyDescent="0.25">
      <c r="A2633" s="143">
        <v>44671</v>
      </c>
      <c r="B2633" s="144">
        <v>13</v>
      </c>
      <c r="C2633" s="145">
        <v>41018.444900000002</v>
      </c>
      <c r="D2633" s="145">
        <v>257.24200000000002</v>
      </c>
      <c r="E2633" s="145">
        <v>2191.3784000000001</v>
      </c>
      <c r="F2633" s="145">
        <v>16011.9856</v>
      </c>
      <c r="G2633" s="146">
        <f t="shared" si="41"/>
        <v>59479.050900000002</v>
      </c>
    </row>
    <row r="2634" spans="1:7" x14ac:dyDescent="0.25">
      <c r="A2634" s="143">
        <v>44671</v>
      </c>
      <c r="B2634" s="144">
        <v>14</v>
      </c>
      <c r="C2634" s="145">
        <v>41404.620300000002</v>
      </c>
      <c r="D2634" s="145">
        <v>264.649</v>
      </c>
      <c r="E2634" s="145">
        <v>2130.3177999999998</v>
      </c>
      <c r="F2634" s="145">
        <v>15941.3244</v>
      </c>
      <c r="G2634" s="146">
        <f t="shared" si="41"/>
        <v>59740.911499999995</v>
      </c>
    </row>
    <row r="2635" spans="1:7" x14ac:dyDescent="0.25">
      <c r="A2635" s="143">
        <v>44671</v>
      </c>
      <c r="B2635" s="144">
        <v>15</v>
      </c>
      <c r="C2635" s="145">
        <v>40413.671900000001</v>
      </c>
      <c r="D2635" s="145">
        <v>255.59190000000001</v>
      </c>
      <c r="E2635" s="145">
        <v>2130.1005999999902</v>
      </c>
      <c r="F2635" s="145">
        <v>16026.3364</v>
      </c>
      <c r="G2635" s="146">
        <f t="shared" si="41"/>
        <v>58825.700799999991</v>
      </c>
    </row>
    <row r="2636" spans="1:7" x14ac:dyDescent="0.25">
      <c r="A2636" s="143">
        <v>44671</v>
      </c>
      <c r="B2636" s="144">
        <v>16</v>
      </c>
      <c r="C2636" s="145">
        <v>32789.3995</v>
      </c>
      <c r="D2636" s="145">
        <v>218.5797</v>
      </c>
      <c r="E2636" s="145">
        <v>1844.9979000000001</v>
      </c>
      <c r="F2636" s="145">
        <v>15541.9229</v>
      </c>
      <c r="G2636" s="146">
        <f t="shared" si="41"/>
        <v>50394.9</v>
      </c>
    </row>
    <row r="2637" spans="1:7" x14ac:dyDescent="0.25">
      <c r="A2637" s="143">
        <v>44671</v>
      </c>
      <c r="B2637" s="144">
        <v>17</v>
      </c>
      <c r="C2637" s="145">
        <v>22949.407599999999</v>
      </c>
      <c r="D2637" s="145">
        <v>169.256</v>
      </c>
      <c r="E2637" s="145">
        <v>1337.1615999999999</v>
      </c>
      <c r="F2637" s="145">
        <v>14629.036700000001</v>
      </c>
      <c r="G2637" s="146">
        <f t="shared" si="41"/>
        <v>39084.861900000004</v>
      </c>
    </row>
    <row r="2638" spans="1:7" x14ac:dyDescent="0.25">
      <c r="A2638" s="143">
        <v>44671</v>
      </c>
      <c r="B2638" s="144">
        <v>18</v>
      </c>
      <c r="C2638" s="145">
        <v>12947.661599999999</v>
      </c>
      <c r="D2638" s="145">
        <v>113.7589</v>
      </c>
      <c r="E2638" s="145">
        <v>1078.0710999999999</v>
      </c>
      <c r="F2638" s="145">
        <v>12903.039699999999</v>
      </c>
      <c r="G2638" s="146">
        <f t="shared" si="41"/>
        <v>27042.531299999999</v>
      </c>
    </row>
    <row r="2639" spans="1:7" x14ac:dyDescent="0.25">
      <c r="A2639" s="143">
        <v>44671</v>
      </c>
      <c r="B2639" s="144">
        <v>19</v>
      </c>
      <c r="C2639" s="145">
        <v>3747.3546000000001</v>
      </c>
      <c r="D2639" s="145">
        <v>58.568199999999997</v>
      </c>
      <c r="E2639" s="145">
        <v>569.47550000000001</v>
      </c>
      <c r="F2639" s="145">
        <v>10385.4203</v>
      </c>
      <c r="G2639" s="146">
        <f t="shared" si="41"/>
        <v>14760.818600000001</v>
      </c>
    </row>
    <row r="2640" spans="1:7" x14ac:dyDescent="0.25">
      <c r="A2640" s="143">
        <v>44671</v>
      </c>
      <c r="B2640" s="144">
        <v>20</v>
      </c>
      <c r="C2640" s="145">
        <v>414.76510000000002</v>
      </c>
      <c r="D2640" s="145">
        <v>28.22</v>
      </c>
      <c r="E2640" s="145">
        <v>170.4331</v>
      </c>
      <c r="F2640" s="145">
        <v>5159.0749999999998</v>
      </c>
      <c r="G2640" s="146">
        <f t="shared" si="41"/>
        <v>5772.4931999999999</v>
      </c>
    </row>
    <row r="2641" spans="1:7" x14ac:dyDescent="0.25">
      <c r="A2641" s="143">
        <v>44671</v>
      </c>
      <c r="B2641" s="144">
        <v>21</v>
      </c>
      <c r="C2641" s="145">
        <v>7.1219000000000001</v>
      </c>
      <c r="D2641" s="145">
        <v>21.422000000000001</v>
      </c>
      <c r="E2641" s="145">
        <v>4.101</v>
      </c>
      <c r="F2641" s="145">
        <v>199.81139999999999</v>
      </c>
      <c r="G2641" s="146">
        <f t="shared" si="41"/>
        <v>232.4563</v>
      </c>
    </row>
    <row r="2642" spans="1:7" x14ac:dyDescent="0.25">
      <c r="A2642" s="143">
        <v>44671</v>
      </c>
      <c r="B2642" s="144">
        <v>22</v>
      </c>
      <c r="C2642" s="145">
        <v>5.7759</v>
      </c>
      <c r="D2642" s="145">
        <v>21.5014</v>
      </c>
      <c r="E2642" s="145">
        <v>1.0213999999999901</v>
      </c>
      <c r="F2642" s="145">
        <v>0.2457</v>
      </c>
      <c r="G2642" s="146">
        <f t="shared" si="41"/>
        <v>28.544399999999989</v>
      </c>
    </row>
    <row r="2643" spans="1:7" x14ac:dyDescent="0.25">
      <c r="A2643" s="143">
        <v>44671</v>
      </c>
      <c r="B2643" s="144">
        <v>23</v>
      </c>
      <c r="C2643" s="145">
        <v>7.3329000000000004</v>
      </c>
      <c r="D2643" s="145">
        <v>21.591000000000001</v>
      </c>
      <c r="E2643" s="145">
        <v>1.21339999999999</v>
      </c>
      <c r="F2643" s="145">
        <v>6.5199999999999994E-2</v>
      </c>
      <c r="G2643" s="146">
        <f t="shared" si="41"/>
        <v>30.202499999999993</v>
      </c>
    </row>
    <row r="2644" spans="1:7" x14ac:dyDescent="0.25">
      <c r="A2644" s="143">
        <v>44671</v>
      </c>
      <c r="B2644" s="144">
        <v>24</v>
      </c>
      <c r="C2644" s="145">
        <v>4.8479000000000001</v>
      </c>
      <c r="D2644" s="145">
        <v>21.798400000000001</v>
      </c>
      <c r="E2644" s="145">
        <v>1.2773999999999901</v>
      </c>
      <c r="F2644" s="145">
        <v>0.22520000000000001</v>
      </c>
      <c r="G2644" s="146">
        <f t="shared" si="41"/>
        <v>28.14889999999999</v>
      </c>
    </row>
    <row r="2645" spans="1:7" x14ac:dyDescent="0.25">
      <c r="A2645" s="143">
        <v>44672</v>
      </c>
      <c r="B2645" s="144">
        <v>1</v>
      </c>
      <c r="C2645" s="145">
        <v>6.7489999999999997</v>
      </c>
      <c r="D2645" s="145">
        <v>22.0185</v>
      </c>
      <c r="E2645" s="145">
        <v>1.6204000000000001</v>
      </c>
      <c r="F2645" s="145">
        <v>0.22520000000000001</v>
      </c>
      <c r="G2645" s="146">
        <f t="shared" si="41"/>
        <v>30.613099999999999</v>
      </c>
    </row>
    <row r="2646" spans="1:7" x14ac:dyDescent="0.25">
      <c r="A2646" s="143">
        <v>44672</v>
      </c>
      <c r="B2646" s="144">
        <v>2</v>
      </c>
      <c r="C2646" s="145">
        <v>6.6029999999999998</v>
      </c>
      <c r="D2646" s="145">
        <v>21.754799999999999</v>
      </c>
      <c r="E2646" s="145">
        <v>1.1519999999999999</v>
      </c>
      <c r="F2646" s="145">
        <v>0.18429999999999999</v>
      </c>
      <c r="G2646" s="146">
        <f t="shared" si="41"/>
        <v>29.694099999999999</v>
      </c>
    </row>
    <row r="2647" spans="1:7" x14ac:dyDescent="0.25">
      <c r="A2647" s="143">
        <v>44672</v>
      </c>
      <c r="B2647" s="144">
        <v>3</v>
      </c>
      <c r="C2647" s="145">
        <v>6.351</v>
      </c>
      <c r="D2647" s="145">
        <v>21.655000000000001</v>
      </c>
      <c r="E2647" s="145">
        <v>1.216</v>
      </c>
      <c r="F2647" s="145">
        <v>0.18429999999999999</v>
      </c>
      <c r="G2647" s="146">
        <f t="shared" si="41"/>
        <v>29.406300000000002</v>
      </c>
    </row>
    <row r="2648" spans="1:7" x14ac:dyDescent="0.25">
      <c r="A2648" s="143">
        <v>44672</v>
      </c>
      <c r="B2648" s="144">
        <v>4</v>
      </c>
      <c r="C2648" s="145">
        <v>1.9702999999999999</v>
      </c>
      <c r="D2648" s="145">
        <v>21.1814</v>
      </c>
      <c r="E2648" s="145">
        <v>0.64</v>
      </c>
      <c r="F2648" s="145">
        <v>0.20480000000000001</v>
      </c>
      <c r="G2648" s="146">
        <f t="shared" si="41"/>
        <v>23.996499999999997</v>
      </c>
    </row>
    <row r="2649" spans="1:7" x14ac:dyDescent="0.25">
      <c r="A2649" s="143">
        <v>44672</v>
      </c>
      <c r="B2649" s="144">
        <v>5</v>
      </c>
      <c r="C2649" s="145">
        <v>2.3782999999999999</v>
      </c>
      <c r="D2649" s="145">
        <v>21.6754</v>
      </c>
      <c r="E2649" s="145">
        <v>1.216</v>
      </c>
      <c r="F2649" s="145">
        <v>0.18429999999999999</v>
      </c>
      <c r="G2649" s="146">
        <f t="shared" si="41"/>
        <v>25.454000000000001</v>
      </c>
    </row>
    <row r="2650" spans="1:7" x14ac:dyDescent="0.25">
      <c r="A2650" s="143">
        <v>44672</v>
      </c>
      <c r="B2650" s="144">
        <v>6</v>
      </c>
      <c r="C2650" s="145">
        <v>2.4453</v>
      </c>
      <c r="D2650" s="145">
        <v>22.095300000000002</v>
      </c>
      <c r="E2650" s="145">
        <v>1.472</v>
      </c>
      <c r="F2650" s="145">
        <v>0.18429999999999999</v>
      </c>
      <c r="G2650" s="146">
        <f t="shared" si="41"/>
        <v>26.196900000000003</v>
      </c>
    </row>
    <row r="2651" spans="1:7" x14ac:dyDescent="0.25">
      <c r="A2651" s="143">
        <v>44672</v>
      </c>
      <c r="B2651" s="144">
        <v>7</v>
      </c>
      <c r="C2651" s="145">
        <v>3.0632999999999999</v>
      </c>
      <c r="D2651" s="145">
        <v>21.8444</v>
      </c>
      <c r="E2651" s="145">
        <v>1.286</v>
      </c>
      <c r="F2651" s="145">
        <v>2.5981999999999998</v>
      </c>
      <c r="G2651" s="146">
        <f t="shared" si="41"/>
        <v>28.791899999999998</v>
      </c>
    </row>
    <row r="2652" spans="1:7" x14ac:dyDescent="0.25">
      <c r="A2652" s="143">
        <v>44672</v>
      </c>
      <c r="B2652" s="144">
        <v>8</v>
      </c>
      <c r="C2652" s="145">
        <v>46.253900000000002</v>
      </c>
      <c r="D2652" s="145">
        <v>22.412700000000001</v>
      </c>
      <c r="E2652" s="145">
        <v>19.8568</v>
      </c>
      <c r="F2652" s="145">
        <v>616.43290000000002</v>
      </c>
      <c r="G2652" s="146">
        <f t="shared" si="41"/>
        <v>704.95630000000006</v>
      </c>
    </row>
    <row r="2653" spans="1:7" x14ac:dyDescent="0.25">
      <c r="A2653" s="143">
        <v>44672</v>
      </c>
      <c r="B2653" s="144">
        <v>9</v>
      </c>
      <c r="C2653" s="145">
        <v>549.8623</v>
      </c>
      <c r="D2653" s="145">
        <v>27.270700000000001</v>
      </c>
      <c r="E2653" s="145">
        <v>86.720200000000006</v>
      </c>
      <c r="F2653" s="145">
        <v>1837.4873</v>
      </c>
      <c r="G2653" s="146">
        <f t="shared" si="41"/>
        <v>2501.3405000000002</v>
      </c>
    </row>
    <row r="2654" spans="1:7" x14ac:dyDescent="0.25">
      <c r="A2654" s="143">
        <v>44672</v>
      </c>
      <c r="B2654" s="144">
        <v>10</v>
      </c>
      <c r="C2654" s="145">
        <v>2714.0708</v>
      </c>
      <c r="D2654" s="145">
        <v>43.928600000000003</v>
      </c>
      <c r="E2654" s="145">
        <v>198.95259999999999</v>
      </c>
      <c r="F2654" s="145">
        <v>3225.23</v>
      </c>
      <c r="G2654" s="146">
        <f t="shared" si="41"/>
        <v>6182.1820000000007</v>
      </c>
    </row>
    <row r="2655" spans="1:7" x14ac:dyDescent="0.25">
      <c r="A2655" s="143">
        <v>44672</v>
      </c>
      <c r="B2655" s="144">
        <v>11</v>
      </c>
      <c r="C2655" s="145">
        <v>3790.4133999999999</v>
      </c>
      <c r="D2655" s="145">
        <v>49.936799999999998</v>
      </c>
      <c r="E2655" s="145">
        <v>268.39429999999999</v>
      </c>
      <c r="F2655" s="145">
        <v>4212.2547000000004</v>
      </c>
      <c r="G2655" s="146">
        <f t="shared" si="41"/>
        <v>8320.9992000000002</v>
      </c>
    </row>
    <row r="2656" spans="1:7" x14ac:dyDescent="0.25">
      <c r="A2656" s="143">
        <v>44672</v>
      </c>
      <c r="B2656" s="144">
        <v>12</v>
      </c>
      <c r="C2656" s="145">
        <v>5005.7377999999999</v>
      </c>
      <c r="D2656" s="145">
        <v>60.682299999999998</v>
      </c>
      <c r="E2656" s="145">
        <v>356.19240000000002</v>
      </c>
      <c r="F2656" s="145">
        <v>4819.5240999999996</v>
      </c>
      <c r="G2656" s="146">
        <f t="shared" si="41"/>
        <v>10242.1366</v>
      </c>
    </row>
    <row r="2657" spans="1:7" x14ac:dyDescent="0.25">
      <c r="A2657" s="143">
        <v>44672</v>
      </c>
      <c r="B2657" s="144">
        <v>13</v>
      </c>
      <c r="C2657" s="145">
        <v>6888.5635000000002</v>
      </c>
      <c r="D2657" s="145">
        <v>76.439300000000003</v>
      </c>
      <c r="E2657" s="145">
        <v>516.46550000000002</v>
      </c>
      <c r="F2657" s="145">
        <v>7276.4152999999997</v>
      </c>
      <c r="G2657" s="146">
        <f t="shared" si="41"/>
        <v>14757.883600000001</v>
      </c>
    </row>
    <row r="2658" spans="1:7" x14ac:dyDescent="0.25">
      <c r="A2658" s="143">
        <v>44672</v>
      </c>
      <c r="B2658" s="144">
        <v>14</v>
      </c>
      <c r="C2658" s="145">
        <v>9648.7507000000005</v>
      </c>
      <c r="D2658" s="145">
        <v>86.362499999999997</v>
      </c>
      <c r="E2658" s="145">
        <v>634.63480000000004</v>
      </c>
      <c r="F2658" s="145">
        <v>8249.7577999999994</v>
      </c>
      <c r="G2658" s="146">
        <f t="shared" si="41"/>
        <v>18619.505799999999</v>
      </c>
    </row>
    <row r="2659" spans="1:7" x14ac:dyDescent="0.25">
      <c r="A2659" s="143">
        <v>44672</v>
      </c>
      <c r="B2659" s="144">
        <v>15</v>
      </c>
      <c r="C2659" s="145">
        <v>19826.381600000001</v>
      </c>
      <c r="D2659" s="145">
        <v>137.47890000000001</v>
      </c>
      <c r="E2659" s="145">
        <v>720.04899999999998</v>
      </c>
      <c r="F2659" s="145">
        <v>6293.7798000000003</v>
      </c>
      <c r="G2659" s="146">
        <f t="shared" si="41"/>
        <v>26977.689299999998</v>
      </c>
    </row>
    <row r="2660" spans="1:7" x14ac:dyDescent="0.25">
      <c r="A2660" s="143">
        <v>44672</v>
      </c>
      <c r="B2660" s="144">
        <v>16</v>
      </c>
      <c r="C2660" s="145">
        <v>22507.077099999999</v>
      </c>
      <c r="D2660" s="145">
        <v>147.98769999999999</v>
      </c>
      <c r="E2660" s="145">
        <v>852.54579999999999</v>
      </c>
      <c r="F2660" s="145">
        <v>6136.9201000000003</v>
      </c>
      <c r="G2660" s="146">
        <f t="shared" si="41"/>
        <v>29644.530699999999</v>
      </c>
    </row>
    <row r="2661" spans="1:7" x14ac:dyDescent="0.25">
      <c r="A2661" s="143">
        <v>44672</v>
      </c>
      <c r="B2661" s="144">
        <v>17</v>
      </c>
      <c r="C2661" s="145">
        <v>8779.0138000000006</v>
      </c>
      <c r="D2661" s="145">
        <v>93.426000000000002</v>
      </c>
      <c r="E2661" s="145">
        <v>501.94139999999999</v>
      </c>
      <c r="F2661" s="145">
        <v>5057.4615000000003</v>
      </c>
      <c r="G2661" s="146">
        <f t="shared" si="41"/>
        <v>14431.842700000001</v>
      </c>
    </row>
    <row r="2662" spans="1:7" x14ac:dyDescent="0.25">
      <c r="A2662" s="143">
        <v>44672</v>
      </c>
      <c r="B2662" s="144">
        <v>18</v>
      </c>
      <c r="C2662" s="145">
        <v>8162.6764000000003</v>
      </c>
      <c r="D2662" s="145">
        <v>71.890100000000004</v>
      </c>
      <c r="E2662" s="145">
        <v>407.39749999999998</v>
      </c>
      <c r="F2662" s="145">
        <v>2955.6293999999998</v>
      </c>
      <c r="G2662" s="146">
        <f t="shared" si="41"/>
        <v>11597.5934</v>
      </c>
    </row>
    <row r="2663" spans="1:7" x14ac:dyDescent="0.25">
      <c r="A2663" s="143">
        <v>44672</v>
      </c>
      <c r="B2663" s="144">
        <v>19</v>
      </c>
      <c r="C2663" s="145">
        <v>3570.8737999999998</v>
      </c>
      <c r="D2663" s="145">
        <v>49.997799999999998</v>
      </c>
      <c r="E2663" s="145">
        <v>175.2072</v>
      </c>
      <c r="F2663" s="145">
        <v>1230.7753</v>
      </c>
      <c r="G2663" s="146">
        <f t="shared" si="41"/>
        <v>5026.8540999999996</v>
      </c>
    </row>
    <row r="2664" spans="1:7" x14ac:dyDescent="0.25">
      <c r="A2664" s="143">
        <v>44672</v>
      </c>
      <c r="B2664" s="144">
        <v>20</v>
      </c>
      <c r="C2664" s="145">
        <v>347.75979999999998</v>
      </c>
      <c r="D2664" s="145">
        <v>28.441500000000001</v>
      </c>
      <c r="E2664" s="145">
        <v>39.5441</v>
      </c>
      <c r="F2664" s="145">
        <v>376.5675</v>
      </c>
      <c r="G2664" s="146">
        <f t="shared" si="41"/>
        <v>792.31290000000001</v>
      </c>
    </row>
    <row r="2665" spans="1:7" x14ac:dyDescent="0.25">
      <c r="A2665" s="143">
        <v>44672</v>
      </c>
      <c r="B2665" s="144">
        <v>21</v>
      </c>
      <c r="C2665" s="145">
        <v>18.295200000000001</v>
      </c>
      <c r="D2665" s="145">
        <v>22.6099</v>
      </c>
      <c r="E2665" s="145">
        <v>2.0171999999999999</v>
      </c>
      <c r="F2665" s="145">
        <v>7.3903999999999996</v>
      </c>
      <c r="G2665" s="146">
        <f t="shared" si="41"/>
        <v>50.312700000000007</v>
      </c>
    </row>
    <row r="2666" spans="1:7" x14ac:dyDescent="0.25">
      <c r="A2666" s="143">
        <v>44672</v>
      </c>
      <c r="B2666" s="144">
        <v>22</v>
      </c>
      <c r="C2666" s="145">
        <v>1.94119999999999</v>
      </c>
      <c r="D2666" s="145">
        <v>21.793199999999999</v>
      </c>
      <c r="E2666" s="145">
        <v>1.6</v>
      </c>
      <c r="F2666" s="145">
        <v>0.18429999999999999</v>
      </c>
      <c r="G2666" s="146">
        <f t="shared" si="41"/>
        <v>25.518699999999992</v>
      </c>
    </row>
    <row r="2667" spans="1:7" x14ac:dyDescent="0.25">
      <c r="A2667" s="143">
        <v>44672</v>
      </c>
      <c r="B2667" s="144">
        <v>23</v>
      </c>
      <c r="C2667" s="145">
        <v>2.5811999999999999</v>
      </c>
      <c r="D2667" s="145">
        <v>22.085100000000001</v>
      </c>
      <c r="E2667" s="145">
        <v>1.728</v>
      </c>
      <c r="F2667" s="145">
        <v>0.18429999999999999</v>
      </c>
      <c r="G2667" s="146">
        <f t="shared" si="41"/>
        <v>26.578600000000002</v>
      </c>
    </row>
    <row r="2668" spans="1:7" x14ac:dyDescent="0.25">
      <c r="A2668" s="143">
        <v>44672</v>
      </c>
      <c r="B2668" s="144">
        <v>24</v>
      </c>
      <c r="C2668" s="145">
        <v>3.2852000000000001</v>
      </c>
      <c r="D2668" s="145">
        <v>21.857199999999999</v>
      </c>
      <c r="E2668" s="145">
        <v>1.6639999999999999</v>
      </c>
      <c r="F2668" s="145">
        <v>0.20480000000000001</v>
      </c>
      <c r="G2668" s="146">
        <f t="shared" si="41"/>
        <v>27.011199999999999</v>
      </c>
    </row>
    <row r="2669" spans="1:7" x14ac:dyDescent="0.25">
      <c r="A2669" s="143">
        <v>44673</v>
      </c>
      <c r="B2669" s="144">
        <v>1</v>
      </c>
      <c r="C2669" s="145">
        <v>6.0042</v>
      </c>
      <c r="D2669" s="145">
        <v>22.169499999999999</v>
      </c>
      <c r="E2669" s="145">
        <v>1.792</v>
      </c>
      <c r="F2669" s="145">
        <v>0.18429999999999999</v>
      </c>
      <c r="G2669" s="146">
        <f t="shared" si="41"/>
        <v>30.150000000000002</v>
      </c>
    </row>
    <row r="2670" spans="1:7" x14ac:dyDescent="0.25">
      <c r="A2670" s="143">
        <v>44673</v>
      </c>
      <c r="B2670" s="144">
        <v>2</v>
      </c>
      <c r="C2670" s="145">
        <v>6.7496999999999998</v>
      </c>
      <c r="D2670" s="145">
        <v>22.177199999999999</v>
      </c>
      <c r="E2670" s="145">
        <v>1.984</v>
      </c>
      <c r="F2670" s="145">
        <v>0.185</v>
      </c>
      <c r="G2670" s="146">
        <f t="shared" si="41"/>
        <v>31.095899999999997</v>
      </c>
    </row>
    <row r="2671" spans="1:7" x14ac:dyDescent="0.25">
      <c r="A2671" s="143">
        <v>44673</v>
      </c>
      <c r="B2671" s="144">
        <v>3</v>
      </c>
      <c r="C2671" s="145">
        <v>5.4921999999999898</v>
      </c>
      <c r="D2671" s="145">
        <v>22.213100000000001</v>
      </c>
      <c r="E2671" s="145">
        <v>1.8560000000000001</v>
      </c>
      <c r="F2671" s="145">
        <v>0.18429999999999999</v>
      </c>
      <c r="G2671" s="146">
        <f t="shared" si="41"/>
        <v>29.745599999999992</v>
      </c>
    </row>
    <row r="2672" spans="1:7" x14ac:dyDescent="0.25">
      <c r="A2672" s="143">
        <v>44673</v>
      </c>
      <c r="B2672" s="144">
        <v>4</v>
      </c>
      <c r="C2672" s="145">
        <v>6.2355</v>
      </c>
      <c r="D2672" s="145">
        <v>21.537199999999999</v>
      </c>
      <c r="E2672" s="145">
        <v>1.3440000000000001</v>
      </c>
      <c r="F2672" s="145">
        <v>0.20549999999999999</v>
      </c>
      <c r="G2672" s="146">
        <f t="shared" si="41"/>
        <v>29.322200000000002</v>
      </c>
    </row>
    <row r="2673" spans="1:7" x14ac:dyDescent="0.25">
      <c r="A2673" s="143">
        <v>44673</v>
      </c>
      <c r="B2673" s="144">
        <v>5</v>
      </c>
      <c r="C2673" s="145">
        <v>7.6219999999999999</v>
      </c>
      <c r="D2673" s="145">
        <v>21.55</v>
      </c>
      <c r="E2673" s="145">
        <v>1.1519999999999999</v>
      </c>
      <c r="F2673" s="145">
        <v>0.18429999999999999</v>
      </c>
      <c r="G2673" s="146">
        <f t="shared" si="41"/>
        <v>30.508300000000002</v>
      </c>
    </row>
    <row r="2674" spans="1:7" x14ac:dyDescent="0.25">
      <c r="A2674" s="143">
        <v>44673</v>
      </c>
      <c r="B2674" s="144">
        <v>6</v>
      </c>
      <c r="C2674" s="145">
        <v>5.3840000000000003</v>
      </c>
      <c r="D2674" s="145">
        <v>21.406700000000001</v>
      </c>
      <c r="E2674" s="145">
        <v>1.1519999999999999</v>
      </c>
      <c r="F2674" s="145">
        <v>0.20480000000000001</v>
      </c>
      <c r="G2674" s="146">
        <f t="shared" si="41"/>
        <v>28.147500000000001</v>
      </c>
    </row>
    <row r="2675" spans="1:7" x14ac:dyDescent="0.25">
      <c r="A2675" s="143">
        <v>44673</v>
      </c>
      <c r="B2675" s="144">
        <v>7</v>
      </c>
      <c r="C2675" s="145">
        <v>5.8940000000000001</v>
      </c>
      <c r="D2675" s="145">
        <v>21.227499999999999</v>
      </c>
      <c r="E2675" s="145">
        <v>0.77400000000000002</v>
      </c>
      <c r="F2675" s="145">
        <v>0.26600000000000001</v>
      </c>
      <c r="G2675" s="146">
        <f t="shared" si="41"/>
        <v>28.161499999999997</v>
      </c>
    </row>
    <row r="2676" spans="1:7" x14ac:dyDescent="0.25">
      <c r="A2676" s="143">
        <v>44673</v>
      </c>
      <c r="B2676" s="144">
        <v>8</v>
      </c>
      <c r="C2676" s="145">
        <v>63.402200000000001</v>
      </c>
      <c r="D2676" s="145">
        <v>22.7224</v>
      </c>
      <c r="E2676" s="145">
        <v>11.951700000000001</v>
      </c>
      <c r="F2676" s="145">
        <v>210.15780000000001</v>
      </c>
      <c r="G2676" s="146">
        <f t="shared" si="41"/>
        <v>308.23410000000001</v>
      </c>
    </row>
    <row r="2677" spans="1:7" x14ac:dyDescent="0.25">
      <c r="A2677" s="143">
        <v>44673</v>
      </c>
      <c r="B2677" s="144">
        <v>9</v>
      </c>
      <c r="C2677" s="145">
        <v>2401.7318</v>
      </c>
      <c r="D2677" s="145">
        <v>42.005899999999997</v>
      </c>
      <c r="E2677" s="145">
        <v>126.5014</v>
      </c>
      <c r="F2677" s="145">
        <v>1032.3435999999999</v>
      </c>
      <c r="G2677" s="146">
        <f t="shared" si="41"/>
        <v>3602.5826999999999</v>
      </c>
    </row>
    <row r="2678" spans="1:7" x14ac:dyDescent="0.25">
      <c r="A2678" s="143">
        <v>44673</v>
      </c>
      <c r="B2678" s="144">
        <v>10</v>
      </c>
      <c r="C2678" s="145">
        <v>11224.066199999999</v>
      </c>
      <c r="D2678" s="145">
        <v>87.314700000000002</v>
      </c>
      <c r="E2678" s="145">
        <v>388.0102</v>
      </c>
      <c r="F2678" s="145">
        <v>2338.1356000000001</v>
      </c>
      <c r="G2678" s="146">
        <f t="shared" si="41"/>
        <v>14037.5267</v>
      </c>
    </row>
    <row r="2679" spans="1:7" x14ac:dyDescent="0.25">
      <c r="A2679" s="143">
        <v>44673</v>
      </c>
      <c r="B2679" s="144">
        <v>11</v>
      </c>
      <c r="C2679" s="145">
        <v>22591.8685</v>
      </c>
      <c r="D2679" s="145">
        <v>147.90880000000001</v>
      </c>
      <c r="E2679" s="145">
        <v>854.35929999999996</v>
      </c>
      <c r="F2679" s="145">
        <v>4390.0911999999998</v>
      </c>
      <c r="G2679" s="146">
        <f t="shared" si="41"/>
        <v>27984.227800000001</v>
      </c>
    </row>
    <row r="2680" spans="1:7" x14ac:dyDescent="0.25">
      <c r="A2680" s="143">
        <v>44673</v>
      </c>
      <c r="B2680" s="144">
        <v>12</v>
      </c>
      <c r="C2680" s="145">
        <v>31780.7016</v>
      </c>
      <c r="D2680" s="145">
        <v>195.14930000000001</v>
      </c>
      <c r="E2680" s="145">
        <v>1235.6684</v>
      </c>
      <c r="F2680" s="145">
        <v>5511.5155000000004</v>
      </c>
      <c r="G2680" s="146">
        <f t="shared" si="41"/>
        <v>38723.034800000001</v>
      </c>
    </row>
    <row r="2681" spans="1:7" x14ac:dyDescent="0.25">
      <c r="A2681" s="143">
        <v>44673</v>
      </c>
      <c r="B2681" s="144">
        <v>13</v>
      </c>
      <c r="C2681" s="145">
        <v>36689.630700000002</v>
      </c>
      <c r="D2681" s="145">
        <v>228.5385</v>
      </c>
      <c r="E2681" s="145">
        <v>1618.6224999999999</v>
      </c>
      <c r="F2681" s="145">
        <v>7652.3558000000003</v>
      </c>
      <c r="G2681" s="146">
        <f t="shared" si="41"/>
        <v>46189.147499999999</v>
      </c>
    </row>
    <row r="2682" spans="1:7" x14ac:dyDescent="0.25">
      <c r="A2682" s="143">
        <v>44673</v>
      </c>
      <c r="B2682" s="144">
        <v>14</v>
      </c>
      <c r="C2682" s="145">
        <v>39198.890299999999</v>
      </c>
      <c r="D2682" s="145">
        <v>241.19210000000001</v>
      </c>
      <c r="E2682" s="145">
        <v>1814.0866000000001</v>
      </c>
      <c r="F2682" s="145">
        <v>9424.6039000000001</v>
      </c>
      <c r="G2682" s="146">
        <f t="shared" si="41"/>
        <v>50678.772900000004</v>
      </c>
    </row>
    <row r="2683" spans="1:7" x14ac:dyDescent="0.25">
      <c r="A2683" s="143">
        <v>44673</v>
      </c>
      <c r="B2683" s="144">
        <v>15</v>
      </c>
      <c r="C2683" s="145">
        <v>39738.712099999997</v>
      </c>
      <c r="D2683" s="145">
        <v>252.0421</v>
      </c>
      <c r="E2683" s="145">
        <v>1885.3452</v>
      </c>
      <c r="F2683" s="145">
        <v>10824.8516</v>
      </c>
      <c r="G2683" s="146">
        <f t="shared" si="41"/>
        <v>52700.951000000001</v>
      </c>
    </row>
    <row r="2684" spans="1:7" x14ac:dyDescent="0.25">
      <c r="A2684" s="143">
        <v>44673</v>
      </c>
      <c r="B2684" s="144">
        <v>16</v>
      </c>
      <c r="C2684" s="145">
        <v>37790.700199999999</v>
      </c>
      <c r="D2684" s="145">
        <v>243.744</v>
      </c>
      <c r="E2684" s="145">
        <v>1726.7819999999999</v>
      </c>
      <c r="F2684" s="145">
        <v>10014.3794</v>
      </c>
      <c r="G2684" s="146">
        <f t="shared" si="41"/>
        <v>49775.605599999995</v>
      </c>
    </row>
    <row r="2685" spans="1:7" x14ac:dyDescent="0.25">
      <c r="A2685" s="143">
        <v>44673</v>
      </c>
      <c r="B2685" s="144">
        <v>17</v>
      </c>
      <c r="C2685" s="145">
        <v>30742.225900000001</v>
      </c>
      <c r="D2685" s="145">
        <v>198.22839999999999</v>
      </c>
      <c r="E2685" s="145">
        <v>1471.2313999999999</v>
      </c>
      <c r="F2685" s="145">
        <v>8893.8723000000009</v>
      </c>
      <c r="G2685" s="146">
        <f t="shared" si="41"/>
        <v>41305.558000000005</v>
      </c>
    </row>
    <row r="2686" spans="1:7" x14ac:dyDescent="0.25">
      <c r="A2686" s="143">
        <v>44673</v>
      </c>
      <c r="B2686" s="144">
        <v>18</v>
      </c>
      <c r="C2686" s="145">
        <v>20648.476900000001</v>
      </c>
      <c r="D2686" s="145">
        <v>150.57239999999999</v>
      </c>
      <c r="E2686" s="145">
        <v>1048.0225</v>
      </c>
      <c r="F2686" s="145">
        <v>5081.5793999999996</v>
      </c>
      <c r="G2686" s="146">
        <f t="shared" si="41"/>
        <v>26928.6512</v>
      </c>
    </row>
    <row r="2687" spans="1:7" x14ac:dyDescent="0.25">
      <c r="A2687" s="143">
        <v>44673</v>
      </c>
      <c r="B2687" s="144">
        <v>19</v>
      </c>
      <c r="C2687" s="145">
        <v>9983.1118999999999</v>
      </c>
      <c r="D2687" s="145">
        <v>88.014799999999994</v>
      </c>
      <c r="E2687" s="145">
        <v>546.39769999999999</v>
      </c>
      <c r="F2687" s="145">
        <v>3421.491</v>
      </c>
      <c r="G2687" s="146">
        <f t="shared" si="41"/>
        <v>14039.0154</v>
      </c>
    </row>
    <row r="2688" spans="1:7" x14ac:dyDescent="0.25">
      <c r="A2688" s="143">
        <v>44673</v>
      </c>
      <c r="B2688" s="144">
        <v>20</v>
      </c>
      <c r="C2688" s="145">
        <v>2314.9366</v>
      </c>
      <c r="D2688" s="145">
        <v>37.935600000000001</v>
      </c>
      <c r="E2688" s="145">
        <v>132.3115</v>
      </c>
      <c r="F2688" s="145">
        <v>1213.7303999999999</v>
      </c>
      <c r="G2688" s="146">
        <f t="shared" si="41"/>
        <v>3698.9140999999995</v>
      </c>
    </row>
    <row r="2689" spans="1:7" x14ac:dyDescent="0.25">
      <c r="A2689" s="143">
        <v>44673</v>
      </c>
      <c r="B2689" s="144">
        <v>21</v>
      </c>
      <c r="C2689" s="145">
        <v>64.862799999999993</v>
      </c>
      <c r="D2689" s="145">
        <v>21.334900000000001</v>
      </c>
      <c r="E2689" s="145">
        <v>3.6589</v>
      </c>
      <c r="F2689" s="145">
        <v>78.600300000000004</v>
      </c>
      <c r="G2689" s="146">
        <f t="shared" si="41"/>
        <v>168.45690000000002</v>
      </c>
    </row>
    <row r="2690" spans="1:7" x14ac:dyDescent="0.25">
      <c r="A2690" s="143">
        <v>44673</v>
      </c>
      <c r="B2690" s="144">
        <v>22</v>
      </c>
      <c r="C2690" s="145">
        <v>2.4758</v>
      </c>
      <c r="D2690" s="145">
        <v>21.3171</v>
      </c>
      <c r="E2690" s="145">
        <v>0.98039999999999905</v>
      </c>
      <c r="F2690" s="145">
        <v>0.20480000000000001</v>
      </c>
      <c r="G2690" s="146">
        <f t="shared" si="41"/>
        <v>24.978099999999998</v>
      </c>
    </row>
    <row r="2691" spans="1:7" x14ac:dyDescent="0.25">
      <c r="A2691" s="143">
        <v>44673</v>
      </c>
      <c r="B2691" s="144">
        <v>23</v>
      </c>
      <c r="C2691" s="145">
        <v>1.4588000000000001</v>
      </c>
      <c r="D2691" s="145">
        <v>21.358000000000001</v>
      </c>
      <c r="E2691" s="145">
        <v>0.96</v>
      </c>
      <c r="F2691" s="145">
        <v>0.20480000000000001</v>
      </c>
      <c r="G2691" s="146">
        <f t="shared" si="41"/>
        <v>23.9816</v>
      </c>
    </row>
    <row r="2692" spans="1:7" x14ac:dyDescent="0.25">
      <c r="A2692" s="143">
        <v>44673</v>
      </c>
      <c r="B2692" s="144">
        <v>24</v>
      </c>
      <c r="C2692" s="145">
        <v>1.0067999999999999</v>
      </c>
      <c r="D2692" s="145">
        <v>21.404</v>
      </c>
      <c r="E2692" s="145">
        <v>1.0880000000000001</v>
      </c>
      <c r="F2692" s="145">
        <v>0.18429999999999999</v>
      </c>
      <c r="G2692" s="146">
        <f t="shared" si="41"/>
        <v>23.6831</v>
      </c>
    </row>
    <row r="2693" spans="1:7" x14ac:dyDescent="0.25">
      <c r="A2693" s="143">
        <v>44674</v>
      </c>
      <c r="B2693" s="144">
        <v>1</v>
      </c>
      <c r="C2693" s="145">
        <v>3.4080999999999899</v>
      </c>
      <c r="D2693" s="145">
        <v>21.491199999999999</v>
      </c>
      <c r="E2693" s="145">
        <v>1.216</v>
      </c>
      <c r="F2693" s="145">
        <v>0.18429999999999999</v>
      </c>
      <c r="G2693" s="146">
        <f t="shared" si="41"/>
        <v>26.299599999999991</v>
      </c>
    </row>
    <row r="2694" spans="1:7" x14ac:dyDescent="0.25">
      <c r="A2694" s="143">
        <v>44674</v>
      </c>
      <c r="B2694" s="144">
        <v>2</v>
      </c>
      <c r="C2694" s="145">
        <v>4.0386999999999897</v>
      </c>
      <c r="D2694" s="145">
        <v>21.470700000000001</v>
      </c>
      <c r="E2694" s="145">
        <v>1.216</v>
      </c>
      <c r="F2694" s="145">
        <v>0.20480000000000001</v>
      </c>
      <c r="G2694" s="146">
        <f t="shared" ref="G2694:G2757" si="42">+SUM(C2694:F2694)</f>
        <v>26.930199999999992</v>
      </c>
    </row>
    <row r="2695" spans="1:7" x14ac:dyDescent="0.25">
      <c r="A2695" s="143">
        <v>44674</v>
      </c>
      <c r="B2695" s="144">
        <v>3</v>
      </c>
      <c r="C2695" s="145">
        <v>2.9952000000000001</v>
      </c>
      <c r="D2695" s="145">
        <v>21.342600000000001</v>
      </c>
      <c r="E2695" s="145">
        <v>1.0880000000000001</v>
      </c>
      <c r="F2695" s="145">
        <v>0.18429999999999999</v>
      </c>
      <c r="G2695" s="146">
        <f t="shared" si="42"/>
        <v>25.610100000000003</v>
      </c>
    </row>
    <row r="2696" spans="1:7" x14ac:dyDescent="0.25">
      <c r="A2696" s="143">
        <v>44674</v>
      </c>
      <c r="B2696" s="144">
        <v>4</v>
      </c>
      <c r="C2696" s="145">
        <v>4.1460999999999997</v>
      </c>
      <c r="D2696" s="145">
        <v>20.961200000000002</v>
      </c>
      <c r="E2696" s="145">
        <v>0.76800000000000002</v>
      </c>
      <c r="F2696" s="145">
        <v>4.48E-2</v>
      </c>
      <c r="G2696" s="146">
        <f t="shared" si="42"/>
        <v>25.920100000000001</v>
      </c>
    </row>
    <row r="2697" spans="1:7" x14ac:dyDescent="0.25">
      <c r="A2697" s="143">
        <v>44674</v>
      </c>
      <c r="B2697" s="144">
        <v>5</v>
      </c>
      <c r="C2697" s="145">
        <v>3.9011</v>
      </c>
      <c r="D2697" s="145">
        <v>21.066199999999998</v>
      </c>
      <c r="E2697" s="145">
        <v>0.83199999999999996</v>
      </c>
      <c r="F2697" s="145">
        <v>0.18429999999999999</v>
      </c>
      <c r="G2697" s="146">
        <f t="shared" si="42"/>
        <v>25.983599999999999</v>
      </c>
    </row>
    <row r="2698" spans="1:7" x14ac:dyDescent="0.25">
      <c r="A2698" s="143">
        <v>44674</v>
      </c>
      <c r="B2698" s="144">
        <v>6</v>
      </c>
      <c r="C2698" s="145">
        <v>4.8672999999999904</v>
      </c>
      <c r="D2698" s="145">
        <v>21.0867</v>
      </c>
      <c r="E2698" s="145">
        <v>0.83799999999999997</v>
      </c>
      <c r="F2698" s="145">
        <v>0.20480000000000001</v>
      </c>
      <c r="G2698" s="146">
        <f t="shared" si="42"/>
        <v>26.99679999999999</v>
      </c>
    </row>
    <row r="2699" spans="1:7" x14ac:dyDescent="0.25">
      <c r="A2699" s="143">
        <v>44674</v>
      </c>
      <c r="B2699" s="144">
        <v>7</v>
      </c>
      <c r="C2699" s="145">
        <v>5.9090999999999996</v>
      </c>
      <c r="D2699" s="145">
        <v>21.0227</v>
      </c>
      <c r="E2699" s="145">
        <v>0.82940000000000003</v>
      </c>
      <c r="F2699" s="145">
        <v>6.9614000000000003</v>
      </c>
      <c r="G2699" s="146">
        <f t="shared" si="42"/>
        <v>34.7226</v>
      </c>
    </row>
    <row r="2700" spans="1:7" x14ac:dyDescent="0.25">
      <c r="A2700" s="143">
        <v>44674</v>
      </c>
      <c r="B2700" s="144">
        <v>8</v>
      </c>
      <c r="C2700" s="145">
        <v>711.2201</v>
      </c>
      <c r="D2700" s="145">
        <v>28.8963</v>
      </c>
      <c r="E2700" s="145">
        <v>49.353299999999997</v>
      </c>
      <c r="F2700" s="145">
        <v>1314.3222000000001</v>
      </c>
      <c r="G2700" s="146">
        <f t="shared" si="42"/>
        <v>2103.7919000000002</v>
      </c>
    </row>
    <row r="2701" spans="1:7" x14ac:dyDescent="0.25">
      <c r="A2701" s="143">
        <v>44674</v>
      </c>
      <c r="B2701" s="144">
        <v>9</v>
      </c>
      <c r="C2701" s="145">
        <v>5861.9076999999997</v>
      </c>
      <c r="D2701" s="145">
        <v>76.844799999999907</v>
      </c>
      <c r="E2701" s="145">
        <v>424.58870000000002</v>
      </c>
      <c r="F2701" s="145">
        <v>4873.5339000000004</v>
      </c>
      <c r="G2701" s="146">
        <f t="shared" si="42"/>
        <v>11236.875100000001</v>
      </c>
    </row>
    <row r="2702" spans="1:7" x14ac:dyDescent="0.25">
      <c r="A2702" s="143">
        <v>44674</v>
      </c>
      <c r="B2702" s="144">
        <v>10</v>
      </c>
      <c r="C2702" s="145">
        <v>16136.0044</v>
      </c>
      <c r="D2702" s="145">
        <v>147.28489999999999</v>
      </c>
      <c r="E2702" s="145">
        <v>1023.6625</v>
      </c>
      <c r="F2702" s="145">
        <v>8394.2304999999997</v>
      </c>
      <c r="G2702" s="146">
        <f t="shared" si="42"/>
        <v>25701.1823</v>
      </c>
    </row>
    <row r="2703" spans="1:7" x14ac:dyDescent="0.25">
      <c r="A2703" s="143">
        <v>44674</v>
      </c>
      <c r="B2703" s="144">
        <v>11</v>
      </c>
      <c r="C2703" s="145">
        <v>27695.1397</v>
      </c>
      <c r="D2703" s="145">
        <v>218.8475</v>
      </c>
      <c r="E2703" s="145">
        <v>1617.3951999999999</v>
      </c>
      <c r="F2703" s="145">
        <v>11483.033799999999</v>
      </c>
      <c r="G2703" s="146">
        <f t="shared" si="42"/>
        <v>41014.4162</v>
      </c>
    </row>
    <row r="2704" spans="1:7" x14ac:dyDescent="0.25">
      <c r="A2704" s="143">
        <v>44674</v>
      </c>
      <c r="B2704" s="144">
        <v>12</v>
      </c>
      <c r="C2704" s="145">
        <v>36249.925799999997</v>
      </c>
      <c r="D2704" s="145">
        <v>273.71969999999999</v>
      </c>
      <c r="E2704" s="145">
        <v>2093.3227999999999</v>
      </c>
      <c r="F2704" s="145">
        <v>13251.095300000001</v>
      </c>
      <c r="G2704" s="146">
        <f t="shared" si="42"/>
        <v>51868.063600000001</v>
      </c>
    </row>
    <row r="2705" spans="1:7" x14ac:dyDescent="0.25">
      <c r="A2705" s="143">
        <v>44674</v>
      </c>
      <c r="B2705" s="144">
        <v>13</v>
      </c>
      <c r="C2705" s="145">
        <v>36979.787900000003</v>
      </c>
      <c r="D2705" s="145">
        <v>272.57819999999998</v>
      </c>
      <c r="E2705" s="145">
        <v>2120.1192000000001</v>
      </c>
      <c r="F2705" s="145">
        <v>11758.644399999999</v>
      </c>
      <c r="G2705" s="146">
        <f t="shared" si="42"/>
        <v>51131.129700000005</v>
      </c>
    </row>
    <row r="2706" spans="1:7" x14ac:dyDescent="0.25">
      <c r="A2706" s="143">
        <v>44674</v>
      </c>
      <c r="B2706" s="144">
        <v>14</v>
      </c>
      <c r="C2706" s="145">
        <v>35289.506600000001</v>
      </c>
      <c r="D2706" s="145">
        <v>256.17959999999999</v>
      </c>
      <c r="E2706" s="145">
        <v>1972.1848</v>
      </c>
      <c r="F2706" s="145">
        <v>10922.304400000001</v>
      </c>
      <c r="G2706" s="146">
        <f t="shared" si="42"/>
        <v>48440.175400000007</v>
      </c>
    </row>
    <row r="2707" spans="1:7" x14ac:dyDescent="0.25">
      <c r="A2707" s="143">
        <v>44674</v>
      </c>
      <c r="B2707" s="144">
        <v>15</v>
      </c>
      <c r="C2707" s="145">
        <v>34654.102899999998</v>
      </c>
      <c r="D2707" s="145">
        <v>251.30969999999999</v>
      </c>
      <c r="E2707" s="145">
        <v>2049.2366999999999</v>
      </c>
      <c r="F2707" s="145">
        <v>11601.9467</v>
      </c>
      <c r="G2707" s="146">
        <f t="shared" si="42"/>
        <v>48556.595999999998</v>
      </c>
    </row>
    <row r="2708" spans="1:7" x14ac:dyDescent="0.25">
      <c r="A2708" s="143">
        <v>44674</v>
      </c>
      <c r="B2708" s="144">
        <v>16</v>
      </c>
      <c r="C2708" s="145">
        <v>33253.901299999998</v>
      </c>
      <c r="D2708" s="145">
        <v>240.10939999999999</v>
      </c>
      <c r="E2708" s="145">
        <v>2034.7596000000001</v>
      </c>
      <c r="F2708" s="145">
        <v>10845.9305</v>
      </c>
      <c r="G2708" s="146">
        <f t="shared" si="42"/>
        <v>46374.700799999999</v>
      </c>
    </row>
    <row r="2709" spans="1:7" x14ac:dyDescent="0.25">
      <c r="A2709" s="143">
        <v>44674</v>
      </c>
      <c r="B2709" s="144">
        <v>17</v>
      </c>
      <c r="C2709" s="145">
        <v>28599.491900000001</v>
      </c>
      <c r="D2709" s="145">
        <v>197.91919999999999</v>
      </c>
      <c r="E2709" s="145">
        <v>1780.3776</v>
      </c>
      <c r="F2709" s="145">
        <v>8321.0563000000002</v>
      </c>
      <c r="G2709" s="146">
        <f t="shared" si="42"/>
        <v>38898.845000000001</v>
      </c>
    </row>
    <row r="2710" spans="1:7" x14ac:dyDescent="0.25">
      <c r="A2710" s="143">
        <v>44674</v>
      </c>
      <c r="B2710" s="144">
        <v>18</v>
      </c>
      <c r="C2710" s="145">
        <v>20416.6898</v>
      </c>
      <c r="D2710" s="145">
        <v>148.54390000000001</v>
      </c>
      <c r="E2710" s="145">
        <v>1225.0510999999999</v>
      </c>
      <c r="F2710" s="145">
        <v>6162.1091999999999</v>
      </c>
      <c r="G2710" s="146">
        <f t="shared" si="42"/>
        <v>27952.394</v>
      </c>
    </row>
    <row r="2711" spans="1:7" x14ac:dyDescent="0.25">
      <c r="A2711" s="143">
        <v>44674</v>
      </c>
      <c r="B2711" s="144">
        <v>19</v>
      </c>
      <c r="C2711" s="145">
        <v>10324.0314</v>
      </c>
      <c r="D2711" s="145">
        <v>96.149299999999997</v>
      </c>
      <c r="E2711" s="145">
        <v>613.18799999999999</v>
      </c>
      <c r="F2711" s="145">
        <v>3776.3953000000001</v>
      </c>
      <c r="G2711" s="146">
        <f t="shared" si="42"/>
        <v>14809.763999999999</v>
      </c>
    </row>
    <row r="2712" spans="1:7" x14ac:dyDescent="0.25">
      <c r="A2712" s="143">
        <v>44674</v>
      </c>
      <c r="B2712" s="144">
        <v>20</v>
      </c>
      <c r="C2712" s="145">
        <v>2117.8557999999998</v>
      </c>
      <c r="D2712" s="145">
        <v>41.179600000000001</v>
      </c>
      <c r="E2712" s="145">
        <v>112.9051</v>
      </c>
      <c r="F2712" s="145">
        <v>2153.6848</v>
      </c>
      <c r="G2712" s="146">
        <f t="shared" si="42"/>
        <v>4425.6252999999997</v>
      </c>
    </row>
    <row r="2713" spans="1:7" x14ac:dyDescent="0.25">
      <c r="A2713" s="143">
        <v>44674</v>
      </c>
      <c r="B2713" s="144">
        <v>21</v>
      </c>
      <c r="C2713" s="145">
        <v>34.600999999999999</v>
      </c>
      <c r="D2713" s="145">
        <v>21.785499999999999</v>
      </c>
      <c r="E2713" s="145">
        <v>2.8681999999999999</v>
      </c>
      <c r="F2713" s="145">
        <v>126.3357</v>
      </c>
      <c r="G2713" s="146">
        <f t="shared" si="42"/>
        <v>185.59039999999999</v>
      </c>
    </row>
    <row r="2714" spans="1:7" x14ac:dyDescent="0.25">
      <c r="A2714" s="143">
        <v>44674</v>
      </c>
      <c r="B2714" s="144">
        <v>22</v>
      </c>
      <c r="C2714" s="145">
        <v>4.9195000000000002</v>
      </c>
      <c r="D2714" s="145">
        <v>21.235199999999999</v>
      </c>
      <c r="E2714" s="145">
        <v>1.0624</v>
      </c>
      <c r="F2714" s="145">
        <v>0.22520000000000001</v>
      </c>
      <c r="G2714" s="146">
        <f t="shared" si="42"/>
        <v>27.442299999999999</v>
      </c>
    </row>
    <row r="2715" spans="1:7" x14ac:dyDescent="0.25">
      <c r="A2715" s="143">
        <v>44674</v>
      </c>
      <c r="B2715" s="144">
        <v>23</v>
      </c>
      <c r="C2715" s="145">
        <v>3.548</v>
      </c>
      <c r="D2715" s="145">
        <v>21.488600000000002</v>
      </c>
      <c r="E2715" s="145">
        <v>1.2339</v>
      </c>
      <c r="F2715" s="145">
        <v>0.18429999999999999</v>
      </c>
      <c r="G2715" s="146">
        <f t="shared" si="42"/>
        <v>26.454799999999999</v>
      </c>
    </row>
    <row r="2716" spans="1:7" x14ac:dyDescent="0.25">
      <c r="A2716" s="143">
        <v>44674</v>
      </c>
      <c r="B2716" s="144">
        <v>24</v>
      </c>
      <c r="C2716" s="145">
        <v>3.5429999999999899</v>
      </c>
      <c r="D2716" s="145">
        <v>21.486000000000001</v>
      </c>
      <c r="E2716" s="145">
        <v>1.2108000000000001</v>
      </c>
      <c r="F2716" s="145">
        <v>0.18429999999999999</v>
      </c>
      <c r="G2716" s="146">
        <f t="shared" si="42"/>
        <v>26.424099999999989</v>
      </c>
    </row>
    <row r="2717" spans="1:7" x14ac:dyDescent="0.25">
      <c r="A2717" s="143">
        <v>44675</v>
      </c>
      <c r="B2717" s="144">
        <v>1</v>
      </c>
      <c r="C2717" s="145">
        <v>9.8813999999999993</v>
      </c>
      <c r="D2717" s="145">
        <v>21.5091</v>
      </c>
      <c r="E2717" s="145">
        <v>1.21339999999999</v>
      </c>
      <c r="F2717" s="145">
        <v>0.18429999999999999</v>
      </c>
      <c r="G2717" s="146">
        <f t="shared" si="42"/>
        <v>32.788199999999989</v>
      </c>
    </row>
    <row r="2718" spans="1:7" x14ac:dyDescent="0.25">
      <c r="A2718" s="143">
        <v>44675</v>
      </c>
      <c r="B2718" s="144">
        <v>2</v>
      </c>
      <c r="C2718" s="145">
        <v>10.1594</v>
      </c>
      <c r="D2718" s="145">
        <v>21.145600000000002</v>
      </c>
      <c r="E2718" s="145">
        <v>0.82940000000000003</v>
      </c>
      <c r="F2718" s="145">
        <v>0.20480000000000001</v>
      </c>
      <c r="G2718" s="146">
        <f t="shared" si="42"/>
        <v>32.339199999999998</v>
      </c>
    </row>
    <row r="2719" spans="1:7" x14ac:dyDescent="0.25">
      <c r="A2719" s="143">
        <v>44675</v>
      </c>
      <c r="B2719" s="144">
        <v>3</v>
      </c>
      <c r="C2719" s="145">
        <v>10.3433999999999</v>
      </c>
      <c r="D2719" s="145">
        <v>21.186399999999999</v>
      </c>
      <c r="E2719" s="145">
        <v>0.78839999999999999</v>
      </c>
      <c r="F2719" s="145">
        <v>0.18429999999999999</v>
      </c>
      <c r="G2719" s="146">
        <f t="shared" si="42"/>
        <v>32.502499999999898</v>
      </c>
    </row>
    <row r="2720" spans="1:7" x14ac:dyDescent="0.25">
      <c r="A2720" s="143">
        <v>44675</v>
      </c>
      <c r="B2720" s="144">
        <v>4</v>
      </c>
      <c r="C2720" s="145">
        <v>10.454000000000001</v>
      </c>
      <c r="D2720" s="145">
        <v>21.122499999999999</v>
      </c>
      <c r="E2720" s="145">
        <v>0.70399999999999996</v>
      </c>
      <c r="F2720" s="145">
        <v>0.18429999999999999</v>
      </c>
      <c r="G2720" s="146">
        <f t="shared" si="42"/>
        <v>32.464799999999997</v>
      </c>
    </row>
    <row r="2721" spans="1:7" x14ac:dyDescent="0.25">
      <c r="A2721" s="143">
        <v>44675</v>
      </c>
      <c r="B2721" s="144">
        <v>5</v>
      </c>
      <c r="C2721" s="145">
        <v>13.462</v>
      </c>
      <c r="D2721" s="145">
        <v>21.079000000000001</v>
      </c>
      <c r="E2721" s="145">
        <v>0.64</v>
      </c>
      <c r="F2721" s="145">
        <v>0.18429999999999999</v>
      </c>
      <c r="G2721" s="146">
        <f t="shared" si="42"/>
        <v>35.365299999999998</v>
      </c>
    </row>
    <row r="2722" spans="1:7" x14ac:dyDescent="0.25">
      <c r="A2722" s="143">
        <v>44675</v>
      </c>
      <c r="B2722" s="144">
        <v>6</v>
      </c>
      <c r="C2722" s="145">
        <v>10.434999999999899</v>
      </c>
      <c r="D2722" s="145">
        <v>21.058499999999999</v>
      </c>
      <c r="E2722" s="145">
        <v>0.64600000000000002</v>
      </c>
      <c r="F2722" s="145">
        <v>0.18429999999999999</v>
      </c>
      <c r="G2722" s="146">
        <f t="shared" si="42"/>
        <v>32.323799999999899</v>
      </c>
    </row>
    <row r="2723" spans="1:7" x14ac:dyDescent="0.25">
      <c r="A2723" s="143">
        <v>44675</v>
      </c>
      <c r="B2723" s="144">
        <v>7</v>
      </c>
      <c r="C2723" s="145">
        <v>11.683</v>
      </c>
      <c r="D2723" s="145">
        <v>21.122499999999999</v>
      </c>
      <c r="E2723" s="145">
        <v>0.97269999999999901</v>
      </c>
      <c r="F2723" s="145">
        <v>94.298299999999998</v>
      </c>
      <c r="G2723" s="146">
        <f t="shared" si="42"/>
        <v>128.07649999999998</v>
      </c>
    </row>
    <row r="2724" spans="1:7" x14ac:dyDescent="0.25">
      <c r="A2724" s="143">
        <v>44675</v>
      </c>
      <c r="B2724" s="144">
        <v>8</v>
      </c>
      <c r="C2724" s="145">
        <v>751.78989999999999</v>
      </c>
      <c r="D2724" s="145">
        <v>28.5944</v>
      </c>
      <c r="E2724" s="145">
        <v>71.696200000000005</v>
      </c>
      <c r="F2724" s="145">
        <v>2702.0291999999999</v>
      </c>
      <c r="G2724" s="146">
        <f t="shared" si="42"/>
        <v>3554.1097</v>
      </c>
    </row>
    <row r="2725" spans="1:7" x14ac:dyDescent="0.25">
      <c r="A2725" s="143">
        <v>44675</v>
      </c>
      <c r="B2725" s="144">
        <v>9</v>
      </c>
      <c r="C2725" s="145">
        <v>5970.4017000000003</v>
      </c>
      <c r="D2725" s="145">
        <v>76.309399999999997</v>
      </c>
      <c r="E2725" s="145">
        <v>473.76080000000002</v>
      </c>
      <c r="F2725" s="145">
        <v>7141.8041000000003</v>
      </c>
      <c r="G2725" s="146">
        <f t="shared" si="42"/>
        <v>13662.276000000002</v>
      </c>
    </row>
    <row r="2726" spans="1:7" x14ac:dyDescent="0.25">
      <c r="A2726" s="143">
        <v>44675</v>
      </c>
      <c r="B2726" s="144">
        <v>10</v>
      </c>
      <c r="C2726" s="145">
        <v>16375.5681</v>
      </c>
      <c r="D2726" s="145">
        <v>150.61179999999999</v>
      </c>
      <c r="E2726" s="145">
        <v>1150.3092999999999</v>
      </c>
      <c r="F2726" s="145">
        <v>10468.3496</v>
      </c>
      <c r="G2726" s="146">
        <f t="shared" si="42"/>
        <v>28144.838799999998</v>
      </c>
    </row>
    <row r="2727" spans="1:7" x14ac:dyDescent="0.25">
      <c r="A2727" s="143">
        <v>44675</v>
      </c>
      <c r="B2727" s="144">
        <v>11</v>
      </c>
      <c r="C2727" s="145">
        <v>27928.038499999999</v>
      </c>
      <c r="D2727" s="145">
        <v>221.99279999999999</v>
      </c>
      <c r="E2727" s="145">
        <v>1828.4186999999999</v>
      </c>
      <c r="F2727" s="145">
        <v>13101.4593</v>
      </c>
      <c r="G2727" s="146">
        <f t="shared" si="42"/>
        <v>43079.909299999999</v>
      </c>
    </row>
    <row r="2728" spans="1:7" x14ac:dyDescent="0.25">
      <c r="A2728" s="143">
        <v>44675</v>
      </c>
      <c r="B2728" s="144">
        <v>12</v>
      </c>
      <c r="C2728" s="145">
        <v>36713.8007</v>
      </c>
      <c r="D2728" s="145">
        <v>269.67360000000002</v>
      </c>
      <c r="E2728" s="145">
        <v>2296.288</v>
      </c>
      <c r="F2728" s="145">
        <v>14286.472900000001</v>
      </c>
      <c r="G2728" s="146">
        <f t="shared" si="42"/>
        <v>53566.235200000003</v>
      </c>
    </row>
    <row r="2729" spans="1:7" x14ac:dyDescent="0.25">
      <c r="A2729" s="143">
        <v>44675</v>
      </c>
      <c r="B2729" s="144">
        <v>13</v>
      </c>
      <c r="C2729" s="145">
        <v>41198.486499999999</v>
      </c>
      <c r="D2729" s="145">
        <v>296.74509999999998</v>
      </c>
      <c r="E2729" s="145">
        <v>2534.4274</v>
      </c>
      <c r="F2729" s="145">
        <v>14269.645500000001</v>
      </c>
      <c r="G2729" s="146">
        <f t="shared" si="42"/>
        <v>58299.304499999998</v>
      </c>
    </row>
    <row r="2730" spans="1:7" x14ac:dyDescent="0.25">
      <c r="A2730" s="143">
        <v>44675</v>
      </c>
      <c r="B2730" s="144">
        <v>14</v>
      </c>
      <c r="C2730" s="145">
        <v>42423.767599999999</v>
      </c>
      <c r="D2730" s="145">
        <v>299.9658</v>
      </c>
      <c r="E2730" s="145">
        <v>2615.1579999999999</v>
      </c>
      <c r="F2730" s="145">
        <v>13784.007799999999</v>
      </c>
      <c r="G2730" s="146">
        <f t="shared" si="42"/>
        <v>59122.8992</v>
      </c>
    </row>
    <row r="2731" spans="1:7" x14ac:dyDescent="0.25">
      <c r="A2731" s="143">
        <v>44675</v>
      </c>
      <c r="B2731" s="144">
        <v>15</v>
      </c>
      <c r="C2731" s="145">
        <v>42212.455600000001</v>
      </c>
      <c r="D2731" s="145">
        <v>296.53739999999999</v>
      </c>
      <c r="E2731" s="145">
        <v>2591.3209999999999</v>
      </c>
      <c r="F2731" s="145">
        <v>13199.284799999999</v>
      </c>
      <c r="G2731" s="146">
        <f t="shared" si="42"/>
        <v>58299.5988</v>
      </c>
    </row>
    <row r="2732" spans="1:7" x14ac:dyDescent="0.25">
      <c r="A2732" s="143">
        <v>44675</v>
      </c>
      <c r="B2732" s="144">
        <v>16</v>
      </c>
      <c r="C2732" s="145">
        <v>38477.8946</v>
      </c>
      <c r="D2732" s="145">
        <v>268.74110000000002</v>
      </c>
      <c r="E2732" s="145">
        <v>2319.0677999999998</v>
      </c>
      <c r="F2732" s="145">
        <v>12979.9925</v>
      </c>
      <c r="G2732" s="146">
        <f t="shared" si="42"/>
        <v>54045.695999999996</v>
      </c>
    </row>
    <row r="2733" spans="1:7" x14ac:dyDescent="0.25">
      <c r="A2733" s="143">
        <v>44675</v>
      </c>
      <c r="B2733" s="144">
        <v>17</v>
      </c>
      <c r="C2733" s="145">
        <v>31154.238399999998</v>
      </c>
      <c r="D2733" s="145">
        <v>226.179</v>
      </c>
      <c r="E2733" s="145">
        <v>1957.3787</v>
      </c>
      <c r="F2733" s="145">
        <v>12287.2839</v>
      </c>
      <c r="G2733" s="146">
        <f t="shared" si="42"/>
        <v>45625.08</v>
      </c>
    </row>
    <row r="2734" spans="1:7" x14ac:dyDescent="0.25">
      <c r="A2734" s="143">
        <v>44675</v>
      </c>
      <c r="B2734" s="144">
        <v>18</v>
      </c>
      <c r="C2734" s="145">
        <v>20456.512699999999</v>
      </c>
      <c r="D2734" s="145">
        <v>166.54589999999999</v>
      </c>
      <c r="E2734" s="145">
        <v>1327.3255999999999</v>
      </c>
      <c r="F2734" s="145">
        <v>10645.9542</v>
      </c>
      <c r="G2734" s="146">
        <f t="shared" si="42"/>
        <v>32596.338400000001</v>
      </c>
    </row>
    <row r="2735" spans="1:7" x14ac:dyDescent="0.25">
      <c r="A2735" s="143">
        <v>44675</v>
      </c>
      <c r="B2735" s="144">
        <v>19</v>
      </c>
      <c r="C2735" s="145">
        <v>9612.5669999999991</v>
      </c>
      <c r="D2735" s="145">
        <v>97.836600000000004</v>
      </c>
      <c r="E2735" s="145">
        <v>636.09929999999997</v>
      </c>
      <c r="F2735" s="145">
        <v>7710.1765999999998</v>
      </c>
      <c r="G2735" s="146">
        <f t="shared" si="42"/>
        <v>18056.679499999998</v>
      </c>
    </row>
    <row r="2736" spans="1:7" x14ac:dyDescent="0.25">
      <c r="A2736" s="143">
        <v>44675</v>
      </c>
      <c r="B2736" s="144">
        <v>20</v>
      </c>
      <c r="C2736" s="145">
        <v>1839.3897999999999</v>
      </c>
      <c r="D2736" s="145">
        <v>39.550899999999999</v>
      </c>
      <c r="E2736" s="145">
        <v>117.2184</v>
      </c>
      <c r="F2736" s="145">
        <v>3521.6646000000001</v>
      </c>
      <c r="G2736" s="146">
        <f t="shared" si="42"/>
        <v>5517.8236999999999</v>
      </c>
    </row>
    <row r="2737" spans="1:7" x14ac:dyDescent="0.25">
      <c r="A2737" s="143">
        <v>44675</v>
      </c>
      <c r="B2737" s="144">
        <v>21</v>
      </c>
      <c r="C2737" s="145">
        <v>34.700200000000002</v>
      </c>
      <c r="D2737" s="145">
        <v>21.7241</v>
      </c>
      <c r="E2737" s="145">
        <v>2.3469000000000002</v>
      </c>
      <c r="F2737" s="145">
        <v>230.27979999999999</v>
      </c>
      <c r="G2737" s="146">
        <f t="shared" si="42"/>
        <v>289.05099999999999</v>
      </c>
    </row>
    <row r="2738" spans="1:7" x14ac:dyDescent="0.25">
      <c r="A2738" s="143">
        <v>44675</v>
      </c>
      <c r="B2738" s="144">
        <v>22</v>
      </c>
      <c r="C2738" s="145">
        <v>11.2782</v>
      </c>
      <c r="D2738" s="145">
        <v>21.1737</v>
      </c>
      <c r="E2738" s="145">
        <v>1.0213999999999901</v>
      </c>
      <c r="F2738" s="145">
        <v>0.22520000000000001</v>
      </c>
      <c r="G2738" s="146">
        <f t="shared" si="42"/>
        <v>33.698499999999996</v>
      </c>
    </row>
    <row r="2739" spans="1:7" x14ac:dyDescent="0.25">
      <c r="A2739" s="143">
        <v>44675</v>
      </c>
      <c r="B2739" s="144">
        <v>23</v>
      </c>
      <c r="C2739" s="145">
        <v>10.2582</v>
      </c>
      <c r="D2739" s="145">
        <v>21.255600000000001</v>
      </c>
      <c r="E2739" s="145">
        <v>1.0624</v>
      </c>
      <c r="F2739" s="145">
        <v>0.20480000000000001</v>
      </c>
      <c r="G2739" s="146">
        <f t="shared" si="42"/>
        <v>32.780999999999999</v>
      </c>
    </row>
    <row r="2740" spans="1:7" x14ac:dyDescent="0.25">
      <c r="A2740" s="143">
        <v>44675</v>
      </c>
      <c r="B2740" s="144">
        <v>24</v>
      </c>
      <c r="C2740" s="145">
        <v>10.258199999999899</v>
      </c>
      <c r="D2740" s="145">
        <v>21.445</v>
      </c>
      <c r="E2740" s="145">
        <v>1.1903999999999999</v>
      </c>
      <c r="F2740" s="145">
        <v>0.18429999999999999</v>
      </c>
      <c r="G2740" s="146">
        <f t="shared" si="42"/>
        <v>33.0778999999999</v>
      </c>
    </row>
    <row r="2741" spans="1:7" x14ac:dyDescent="0.25">
      <c r="A2741" s="143">
        <v>44676</v>
      </c>
      <c r="B2741" s="144">
        <v>1</v>
      </c>
      <c r="C2741" s="145">
        <v>10.813499999999999</v>
      </c>
      <c r="D2741" s="145">
        <v>21.5321</v>
      </c>
      <c r="E2741" s="145">
        <v>1.2773999999999901</v>
      </c>
      <c r="F2741" s="145">
        <v>0.20480000000000001</v>
      </c>
      <c r="G2741" s="146">
        <f t="shared" si="42"/>
        <v>33.827799999999989</v>
      </c>
    </row>
    <row r="2742" spans="1:7" x14ac:dyDescent="0.25">
      <c r="A2742" s="143">
        <v>44676</v>
      </c>
      <c r="B2742" s="144">
        <v>2</v>
      </c>
      <c r="C2742" s="145">
        <v>10.9415</v>
      </c>
      <c r="D2742" s="145">
        <v>21.552600000000002</v>
      </c>
      <c r="E2742" s="145">
        <v>1.2568999999999999</v>
      </c>
      <c r="F2742" s="145">
        <v>0.18429999999999999</v>
      </c>
      <c r="G2742" s="146">
        <f t="shared" si="42"/>
        <v>33.935300000000005</v>
      </c>
    </row>
    <row r="2743" spans="1:7" x14ac:dyDescent="0.25">
      <c r="A2743" s="143">
        <v>44676</v>
      </c>
      <c r="B2743" s="144">
        <v>3</v>
      </c>
      <c r="C2743" s="145">
        <v>11.0055</v>
      </c>
      <c r="D2743" s="145">
        <v>21.4681</v>
      </c>
      <c r="E2743" s="145">
        <v>1.1723999999999899</v>
      </c>
      <c r="F2743" s="145">
        <v>0.18429999999999999</v>
      </c>
      <c r="G2743" s="146">
        <f t="shared" si="42"/>
        <v>33.830299999999987</v>
      </c>
    </row>
    <row r="2744" spans="1:7" x14ac:dyDescent="0.25">
      <c r="A2744" s="143">
        <v>44676</v>
      </c>
      <c r="B2744" s="144">
        <v>4</v>
      </c>
      <c r="C2744" s="145">
        <v>13.250699999999901</v>
      </c>
      <c r="D2744" s="145">
        <v>21.0611</v>
      </c>
      <c r="E2744" s="145">
        <v>0.70399999999999996</v>
      </c>
      <c r="F2744" s="145">
        <v>23.580200000000001</v>
      </c>
      <c r="G2744" s="146">
        <f t="shared" si="42"/>
        <v>58.595999999999904</v>
      </c>
    </row>
    <row r="2745" spans="1:7" x14ac:dyDescent="0.25">
      <c r="A2745" s="143">
        <v>44676</v>
      </c>
      <c r="B2745" s="144">
        <v>5</v>
      </c>
      <c r="C2745" s="145">
        <v>16.082699999999999</v>
      </c>
      <c r="D2745" s="145">
        <v>21.145499999999998</v>
      </c>
      <c r="E2745" s="145">
        <v>0.76800000000000002</v>
      </c>
      <c r="F2745" s="145">
        <v>23.6007</v>
      </c>
      <c r="G2745" s="146">
        <f t="shared" si="42"/>
        <v>61.596900000000005</v>
      </c>
    </row>
    <row r="2746" spans="1:7" x14ac:dyDescent="0.25">
      <c r="A2746" s="143">
        <v>44676</v>
      </c>
      <c r="B2746" s="144">
        <v>6</v>
      </c>
      <c r="C2746" s="145">
        <v>13.8377</v>
      </c>
      <c r="D2746" s="145">
        <v>21.145600000000002</v>
      </c>
      <c r="E2746" s="145">
        <v>0.76800000000000002</v>
      </c>
      <c r="F2746" s="145">
        <v>23.580200000000001</v>
      </c>
      <c r="G2746" s="146">
        <f t="shared" si="42"/>
        <v>59.331500000000005</v>
      </c>
    </row>
    <row r="2747" spans="1:7" x14ac:dyDescent="0.25">
      <c r="A2747" s="143">
        <v>44676</v>
      </c>
      <c r="B2747" s="144">
        <v>7</v>
      </c>
      <c r="C2747" s="145">
        <v>15.250699999999901</v>
      </c>
      <c r="D2747" s="145">
        <v>21.3171</v>
      </c>
      <c r="E2747" s="145">
        <v>1.2286999999999999</v>
      </c>
      <c r="F2747" s="145">
        <v>111.7205</v>
      </c>
      <c r="G2747" s="146">
        <f t="shared" si="42"/>
        <v>149.51699999999988</v>
      </c>
    </row>
    <row r="2748" spans="1:7" x14ac:dyDescent="0.25">
      <c r="A2748" s="143">
        <v>44676</v>
      </c>
      <c r="B2748" s="144">
        <v>8</v>
      </c>
      <c r="C2748" s="145">
        <v>451.55430000000001</v>
      </c>
      <c r="D2748" s="145">
        <v>27.327100000000002</v>
      </c>
      <c r="E2748" s="145">
        <v>98.415800000000004</v>
      </c>
      <c r="F2748" s="145">
        <v>3783.2804000000001</v>
      </c>
      <c r="G2748" s="146">
        <f t="shared" si="42"/>
        <v>4360.5776000000005</v>
      </c>
    </row>
    <row r="2749" spans="1:7" x14ac:dyDescent="0.25">
      <c r="A2749" s="143">
        <v>44676</v>
      </c>
      <c r="B2749" s="144">
        <v>9</v>
      </c>
      <c r="C2749" s="145">
        <v>4649.9129000000003</v>
      </c>
      <c r="D2749" s="145">
        <v>56.041800000000002</v>
      </c>
      <c r="E2749" s="145">
        <v>423.0009</v>
      </c>
      <c r="F2749" s="145">
        <v>8865.2960000000003</v>
      </c>
      <c r="G2749" s="146">
        <f t="shared" si="42"/>
        <v>13994.2516</v>
      </c>
    </row>
    <row r="2750" spans="1:7" x14ac:dyDescent="0.25">
      <c r="A2750" s="143">
        <v>44676</v>
      </c>
      <c r="B2750" s="144">
        <v>10</v>
      </c>
      <c r="C2750" s="145">
        <v>14700.0519</v>
      </c>
      <c r="D2750" s="145">
        <v>107.4909</v>
      </c>
      <c r="E2750" s="145">
        <v>847.54880000000003</v>
      </c>
      <c r="F2750" s="145">
        <v>11593.7269</v>
      </c>
      <c r="G2750" s="146">
        <f t="shared" si="42"/>
        <v>27248.818500000001</v>
      </c>
    </row>
    <row r="2751" spans="1:7" x14ac:dyDescent="0.25">
      <c r="A2751" s="143">
        <v>44676</v>
      </c>
      <c r="B2751" s="144">
        <v>11</v>
      </c>
      <c r="C2751" s="145">
        <v>26007.769499999999</v>
      </c>
      <c r="D2751" s="145">
        <v>171.2148</v>
      </c>
      <c r="E2751" s="145">
        <v>1256.2333000000001</v>
      </c>
      <c r="F2751" s="145">
        <v>12519.312599999999</v>
      </c>
      <c r="G2751" s="146">
        <f t="shared" si="42"/>
        <v>39954.530200000001</v>
      </c>
    </row>
    <row r="2752" spans="1:7" x14ac:dyDescent="0.25">
      <c r="A2752" s="143">
        <v>44676</v>
      </c>
      <c r="B2752" s="144">
        <v>12</v>
      </c>
      <c r="C2752" s="145">
        <v>32674.1921</v>
      </c>
      <c r="D2752" s="145">
        <v>205.77940000000001</v>
      </c>
      <c r="E2752" s="145">
        <v>1567.1867</v>
      </c>
      <c r="F2752" s="145">
        <v>12974.015600000001</v>
      </c>
      <c r="G2752" s="146">
        <f t="shared" si="42"/>
        <v>47421.173799999997</v>
      </c>
    </row>
    <row r="2753" spans="1:7" x14ac:dyDescent="0.25">
      <c r="A2753" s="143">
        <v>44676</v>
      </c>
      <c r="B2753" s="144">
        <v>13</v>
      </c>
      <c r="C2753" s="145">
        <v>39119.3076</v>
      </c>
      <c r="D2753" s="145">
        <v>227.5924</v>
      </c>
      <c r="E2753" s="145">
        <v>1757.3278</v>
      </c>
      <c r="F2753" s="145">
        <v>12450.716700000001</v>
      </c>
      <c r="G2753" s="146">
        <f t="shared" si="42"/>
        <v>53554.944499999998</v>
      </c>
    </row>
    <row r="2754" spans="1:7" x14ac:dyDescent="0.25">
      <c r="A2754" s="143">
        <v>44676</v>
      </c>
      <c r="B2754" s="144">
        <v>14</v>
      </c>
      <c r="C2754" s="145">
        <v>41681.422400000003</v>
      </c>
      <c r="D2754" s="145">
        <v>251.56790000000001</v>
      </c>
      <c r="E2754" s="145">
        <v>1874.5328999999999</v>
      </c>
      <c r="F2754" s="145">
        <v>12272.813700000001</v>
      </c>
      <c r="G2754" s="146">
        <f t="shared" si="42"/>
        <v>56080.336900000002</v>
      </c>
    </row>
    <row r="2755" spans="1:7" x14ac:dyDescent="0.25">
      <c r="A2755" s="143">
        <v>44676</v>
      </c>
      <c r="B2755" s="144">
        <v>15</v>
      </c>
      <c r="C2755" s="145">
        <v>39298.838900000002</v>
      </c>
      <c r="D2755" s="145">
        <v>245.84309999999999</v>
      </c>
      <c r="E2755" s="145">
        <v>1955.3094000000001</v>
      </c>
      <c r="F2755" s="145">
        <v>12830.4151</v>
      </c>
      <c r="G2755" s="146">
        <f t="shared" si="42"/>
        <v>54330.406499999997</v>
      </c>
    </row>
    <row r="2756" spans="1:7" x14ac:dyDescent="0.25">
      <c r="A2756" s="143">
        <v>44676</v>
      </c>
      <c r="B2756" s="144">
        <v>16</v>
      </c>
      <c r="C2756" s="145">
        <v>34415.086600000002</v>
      </c>
      <c r="D2756" s="145">
        <v>217.47710000000001</v>
      </c>
      <c r="E2756" s="145">
        <v>1669.4286999999999</v>
      </c>
      <c r="F2756" s="145">
        <v>11758.418799999999</v>
      </c>
      <c r="G2756" s="146">
        <f t="shared" si="42"/>
        <v>48060.411199999995</v>
      </c>
    </row>
    <row r="2757" spans="1:7" x14ac:dyDescent="0.25">
      <c r="A2757" s="143">
        <v>44676</v>
      </c>
      <c r="B2757" s="144">
        <v>17</v>
      </c>
      <c r="C2757" s="145">
        <v>19684.2173</v>
      </c>
      <c r="D2757" s="145">
        <v>144.2353</v>
      </c>
      <c r="E2757" s="145">
        <v>1074.9308000000001</v>
      </c>
      <c r="F2757" s="145">
        <v>10481.2435</v>
      </c>
      <c r="G2757" s="146">
        <f t="shared" si="42"/>
        <v>31384.626899999999</v>
      </c>
    </row>
    <row r="2758" spans="1:7" x14ac:dyDescent="0.25">
      <c r="A2758" s="143">
        <v>44676</v>
      </c>
      <c r="B2758" s="144">
        <v>18</v>
      </c>
      <c r="C2758" s="145">
        <v>14745.716899999999</v>
      </c>
      <c r="D2758" s="145">
        <v>112.51609999999999</v>
      </c>
      <c r="E2758" s="145">
        <v>835.71979999999996</v>
      </c>
      <c r="F2758" s="145">
        <v>8101.2466999999997</v>
      </c>
      <c r="G2758" s="146">
        <f t="shared" ref="G2758:G2821" si="43">+SUM(C2758:F2758)</f>
        <v>23795.199500000002</v>
      </c>
    </row>
    <row r="2759" spans="1:7" x14ac:dyDescent="0.25">
      <c r="A2759" s="143">
        <v>44676</v>
      </c>
      <c r="B2759" s="144">
        <v>19</v>
      </c>
      <c r="C2759" s="145">
        <v>6987.0156999999999</v>
      </c>
      <c r="D2759" s="145">
        <v>65.256699999999995</v>
      </c>
      <c r="E2759" s="145">
        <v>522.79279999999903</v>
      </c>
      <c r="F2759" s="145">
        <v>5227.1596</v>
      </c>
      <c r="G2759" s="146">
        <f t="shared" si="43"/>
        <v>12802.2248</v>
      </c>
    </row>
    <row r="2760" spans="1:7" x14ac:dyDescent="0.25">
      <c r="A2760" s="143">
        <v>44676</v>
      </c>
      <c r="B2760" s="144">
        <v>20</v>
      </c>
      <c r="C2760" s="145">
        <v>714.39290000000005</v>
      </c>
      <c r="D2760" s="145">
        <v>28.9831</v>
      </c>
      <c r="E2760" s="145">
        <v>120.5501</v>
      </c>
      <c r="F2760" s="145">
        <v>2870.9348</v>
      </c>
      <c r="G2760" s="146">
        <f t="shared" si="43"/>
        <v>3734.8609000000001</v>
      </c>
    </row>
    <row r="2761" spans="1:7" x14ac:dyDescent="0.25">
      <c r="A2761" s="143">
        <v>44676</v>
      </c>
      <c r="B2761" s="144">
        <v>21</v>
      </c>
      <c r="C2761" s="145">
        <v>5.1491999999999898</v>
      </c>
      <c r="D2761" s="145">
        <v>19.499500000000001</v>
      </c>
      <c r="E2761" s="145">
        <v>4.3731</v>
      </c>
      <c r="F2761" s="145">
        <v>202.65360000000001</v>
      </c>
      <c r="G2761" s="146">
        <f t="shared" si="43"/>
        <v>231.6754</v>
      </c>
    </row>
    <row r="2762" spans="1:7" x14ac:dyDescent="0.25">
      <c r="A2762" s="143">
        <v>44676</v>
      </c>
      <c r="B2762" s="144">
        <v>22</v>
      </c>
      <c r="C2762" s="145">
        <v>3.9537</v>
      </c>
      <c r="D2762" s="145">
        <v>18.979800000000001</v>
      </c>
      <c r="E2762" s="145">
        <v>0.99839999999999995</v>
      </c>
      <c r="F2762" s="145">
        <v>0.22520000000000001</v>
      </c>
      <c r="G2762" s="146">
        <f t="shared" si="43"/>
        <v>24.157100000000003</v>
      </c>
    </row>
    <row r="2763" spans="1:7" x14ac:dyDescent="0.25">
      <c r="A2763" s="143">
        <v>44676</v>
      </c>
      <c r="B2763" s="144">
        <v>23</v>
      </c>
      <c r="C2763" s="145">
        <v>4.3162000000000003</v>
      </c>
      <c r="D2763" s="145">
        <v>18.7392</v>
      </c>
      <c r="E2763" s="145">
        <v>1.024</v>
      </c>
      <c r="F2763" s="145">
        <v>0.22520000000000001</v>
      </c>
      <c r="G2763" s="146">
        <f t="shared" si="43"/>
        <v>24.304600000000001</v>
      </c>
    </row>
    <row r="2764" spans="1:7" x14ac:dyDescent="0.25">
      <c r="A2764" s="143">
        <v>44676</v>
      </c>
      <c r="B2764" s="144">
        <v>24</v>
      </c>
      <c r="C2764" s="145">
        <v>2.2682000000000002</v>
      </c>
      <c r="D2764" s="145">
        <v>18.931100000000001</v>
      </c>
      <c r="E2764" s="145">
        <v>1.216</v>
      </c>
      <c r="F2764" s="145">
        <v>6.5199999999999994E-2</v>
      </c>
      <c r="G2764" s="146">
        <f t="shared" si="43"/>
        <v>22.480500000000003</v>
      </c>
    </row>
    <row r="2765" spans="1:7" x14ac:dyDescent="0.25">
      <c r="A2765" s="143">
        <v>44677</v>
      </c>
      <c r="B2765" s="144">
        <v>1</v>
      </c>
      <c r="C2765" s="145">
        <v>7.3967000000000001</v>
      </c>
      <c r="D2765" s="145">
        <v>18.805700000000002</v>
      </c>
      <c r="E2765" s="145">
        <v>1.1519999999999999</v>
      </c>
      <c r="F2765" s="145">
        <v>0.22520000000000001</v>
      </c>
      <c r="G2765" s="146">
        <f t="shared" si="43"/>
        <v>27.579600000000003</v>
      </c>
    </row>
    <row r="2766" spans="1:7" x14ac:dyDescent="0.25">
      <c r="A2766" s="143">
        <v>44677</v>
      </c>
      <c r="B2766" s="144">
        <v>2</v>
      </c>
      <c r="C2766" s="145">
        <v>7.8506999999999998</v>
      </c>
      <c r="D2766" s="145">
        <v>18.966999999999999</v>
      </c>
      <c r="E2766" s="145">
        <v>1.0880000000000001</v>
      </c>
      <c r="F2766" s="145">
        <v>0.22520000000000001</v>
      </c>
      <c r="G2766" s="146">
        <f t="shared" si="43"/>
        <v>28.1309</v>
      </c>
    </row>
    <row r="2767" spans="1:7" x14ac:dyDescent="0.25">
      <c r="A2767" s="143">
        <v>44677</v>
      </c>
      <c r="B2767" s="144">
        <v>3</v>
      </c>
      <c r="C2767" s="145">
        <v>7.2756999999999996</v>
      </c>
      <c r="D2767" s="145">
        <v>18.9925</v>
      </c>
      <c r="E2767" s="145">
        <v>1.216</v>
      </c>
      <c r="F2767" s="145">
        <v>0.22670000000000001</v>
      </c>
      <c r="G2767" s="146">
        <f t="shared" si="43"/>
        <v>27.710900000000002</v>
      </c>
    </row>
    <row r="2768" spans="1:7" x14ac:dyDescent="0.25">
      <c r="A2768" s="143">
        <v>44677</v>
      </c>
      <c r="B2768" s="144">
        <v>4</v>
      </c>
      <c r="C2768" s="145">
        <v>4.5666000000000002</v>
      </c>
      <c r="D2768" s="145">
        <v>19.1539</v>
      </c>
      <c r="E2768" s="145">
        <v>1.1519999999999999</v>
      </c>
      <c r="F2768" s="145">
        <v>32.130099999999999</v>
      </c>
      <c r="G2768" s="146">
        <f t="shared" si="43"/>
        <v>57.002600000000001</v>
      </c>
    </row>
    <row r="2769" spans="1:7" x14ac:dyDescent="0.25">
      <c r="A2769" s="143">
        <v>44677</v>
      </c>
      <c r="B2769" s="144">
        <v>5</v>
      </c>
      <c r="C2769" s="145">
        <v>4.1006</v>
      </c>
      <c r="D2769" s="145">
        <v>18.6905</v>
      </c>
      <c r="E2769" s="145">
        <v>0.83199999999999996</v>
      </c>
      <c r="F2769" s="145">
        <v>32.190600000000003</v>
      </c>
      <c r="G2769" s="146">
        <f t="shared" si="43"/>
        <v>55.813700000000004</v>
      </c>
    </row>
    <row r="2770" spans="1:7" x14ac:dyDescent="0.25">
      <c r="A2770" s="143">
        <v>44677</v>
      </c>
      <c r="B2770" s="144">
        <v>6</v>
      </c>
      <c r="C2770" s="145">
        <v>4.4446000000000003</v>
      </c>
      <c r="D2770" s="145">
        <v>18.872299999999999</v>
      </c>
      <c r="E2770" s="145">
        <v>0.77400000000000002</v>
      </c>
      <c r="F2770" s="145">
        <v>32.170099999999998</v>
      </c>
      <c r="G2770" s="146">
        <f t="shared" si="43"/>
        <v>56.260999999999996</v>
      </c>
    </row>
    <row r="2771" spans="1:7" x14ac:dyDescent="0.25">
      <c r="A2771" s="143">
        <v>44677</v>
      </c>
      <c r="B2771" s="144">
        <v>7</v>
      </c>
      <c r="C2771" s="145">
        <v>5.2953999999999999</v>
      </c>
      <c r="D2771" s="145">
        <v>19.271599999999999</v>
      </c>
      <c r="E2771" s="145">
        <v>1.0444</v>
      </c>
      <c r="F2771" s="145">
        <v>38.802999999999997</v>
      </c>
      <c r="G2771" s="146">
        <f t="shared" si="43"/>
        <v>64.414400000000001</v>
      </c>
    </row>
    <row r="2772" spans="1:7" x14ac:dyDescent="0.25">
      <c r="A2772" s="143">
        <v>44677</v>
      </c>
      <c r="B2772" s="144">
        <v>8</v>
      </c>
      <c r="C2772" s="145">
        <v>74.155500000000004</v>
      </c>
      <c r="D2772" s="145">
        <v>20.0627</v>
      </c>
      <c r="E2772" s="145">
        <v>9.0853999999999999</v>
      </c>
      <c r="F2772" s="145">
        <v>418.47570000000002</v>
      </c>
      <c r="G2772" s="146">
        <f t="shared" si="43"/>
        <v>521.77930000000003</v>
      </c>
    </row>
    <row r="2773" spans="1:7" x14ac:dyDescent="0.25">
      <c r="A2773" s="143">
        <v>44677</v>
      </c>
      <c r="B2773" s="144">
        <v>9</v>
      </c>
      <c r="C2773" s="145">
        <v>793.45069999999998</v>
      </c>
      <c r="D2773" s="145">
        <v>25.3813</v>
      </c>
      <c r="E2773" s="145">
        <v>44.427500000000002</v>
      </c>
      <c r="F2773" s="145">
        <v>1106.9232</v>
      </c>
      <c r="G2773" s="146">
        <f t="shared" si="43"/>
        <v>1970.1826999999998</v>
      </c>
    </row>
    <row r="2774" spans="1:7" x14ac:dyDescent="0.25">
      <c r="A2774" s="143">
        <v>44677</v>
      </c>
      <c r="B2774" s="144">
        <v>10</v>
      </c>
      <c r="C2774" s="145">
        <v>2118.4387999999999</v>
      </c>
      <c r="D2774" s="145">
        <v>33.520899999999997</v>
      </c>
      <c r="E2774" s="145">
        <v>160.03200000000001</v>
      </c>
      <c r="F2774" s="145">
        <v>2285.6392999999998</v>
      </c>
      <c r="G2774" s="146">
        <f t="shared" si="43"/>
        <v>4597.6309999999994</v>
      </c>
    </row>
    <row r="2775" spans="1:7" x14ac:dyDescent="0.25">
      <c r="A2775" s="143">
        <v>44677</v>
      </c>
      <c r="B2775" s="144">
        <v>11</v>
      </c>
      <c r="C2775" s="145">
        <v>4579.7659000000003</v>
      </c>
      <c r="D2775" s="145">
        <v>53.4069</v>
      </c>
      <c r="E2775" s="145">
        <v>405.27780000000001</v>
      </c>
      <c r="F2775" s="145">
        <v>4218.4717000000001</v>
      </c>
      <c r="G2775" s="146">
        <f t="shared" si="43"/>
        <v>9256.9223000000002</v>
      </c>
    </row>
    <row r="2776" spans="1:7" x14ac:dyDescent="0.25">
      <c r="A2776" s="143">
        <v>44677</v>
      </c>
      <c r="B2776" s="144">
        <v>12</v>
      </c>
      <c r="C2776" s="145">
        <v>10217.5388</v>
      </c>
      <c r="D2776" s="145">
        <v>84.576400000000007</v>
      </c>
      <c r="E2776" s="145">
        <v>866.3075</v>
      </c>
      <c r="F2776" s="145">
        <v>7444.4294</v>
      </c>
      <c r="G2776" s="146">
        <f t="shared" si="43"/>
        <v>18612.8521</v>
      </c>
    </row>
    <row r="2777" spans="1:7" x14ac:dyDescent="0.25">
      <c r="A2777" s="143">
        <v>44677</v>
      </c>
      <c r="B2777" s="144">
        <v>13</v>
      </c>
      <c r="C2777" s="145">
        <v>23788.600900000001</v>
      </c>
      <c r="D2777" s="145">
        <v>153.14570000000001</v>
      </c>
      <c r="E2777" s="145">
        <v>1349.0127</v>
      </c>
      <c r="F2777" s="145">
        <v>9752.1882000000005</v>
      </c>
      <c r="G2777" s="146">
        <f t="shared" si="43"/>
        <v>35042.947500000002</v>
      </c>
    </row>
    <row r="2778" spans="1:7" x14ac:dyDescent="0.25">
      <c r="A2778" s="143">
        <v>44677</v>
      </c>
      <c r="B2778" s="144">
        <v>14</v>
      </c>
      <c r="C2778" s="145">
        <v>30328.802800000001</v>
      </c>
      <c r="D2778" s="145">
        <v>175.33760000000001</v>
      </c>
      <c r="E2778" s="145">
        <v>1457.3222000000001</v>
      </c>
      <c r="F2778" s="145">
        <v>10082.181</v>
      </c>
      <c r="G2778" s="146">
        <f t="shared" si="43"/>
        <v>42043.643599999996</v>
      </c>
    </row>
    <row r="2779" spans="1:7" x14ac:dyDescent="0.25">
      <c r="A2779" s="143">
        <v>44677</v>
      </c>
      <c r="B2779" s="144">
        <v>15</v>
      </c>
      <c r="C2779" s="145">
        <v>32867.738599999997</v>
      </c>
      <c r="D2779" s="145">
        <v>174.63939999999999</v>
      </c>
      <c r="E2779" s="145">
        <v>1506.3421000000001</v>
      </c>
      <c r="F2779" s="145">
        <v>11193.242700000001</v>
      </c>
      <c r="G2779" s="146">
        <f t="shared" si="43"/>
        <v>45741.962800000001</v>
      </c>
    </row>
    <row r="2780" spans="1:7" x14ac:dyDescent="0.25">
      <c r="A2780" s="143">
        <v>44677</v>
      </c>
      <c r="B2780" s="144">
        <v>16</v>
      </c>
      <c r="C2780" s="145">
        <v>25458.687399999999</v>
      </c>
      <c r="D2780" s="145">
        <v>158.0489</v>
      </c>
      <c r="E2780" s="145">
        <v>1599.1785</v>
      </c>
      <c r="F2780" s="145">
        <v>11247.7942</v>
      </c>
      <c r="G2780" s="146">
        <f t="shared" si="43"/>
        <v>38463.709000000003</v>
      </c>
    </row>
    <row r="2781" spans="1:7" x14ac:dyDescent="0.25">
      <c r="A2781" s="143">
        <v>44677</v>
      </c>
      <c r="B2781" s="144">
        <v>17</v>
      </c>
      <c r="C2781" s="145">
        <v>25804.204000000002</v>
      </c>
      <c r="D2781" s="145">
        <v>165.5667</v>
      </c>
      <c r="E2781" s="145">
        <v>1473.9602</v>
      </c>
      <c r="F2781" s="145">
        <v>10969.249900000001</v>
      </c>
      <c r="G2781" s="146">
        <f t="shared" si="43"/>
        <v>38412.980800000005</v>
      </c>
    </row>
    <row r="2782" spans="1:7" x14ac:dyDescent="0.25">
      <c r="A2782" s="143">
        <v>44677</v>
      </c>
      <c r="B2782" s="144">
        <v>18</v>
      </c>
      <c r="C2782" s="145">
        <v>19140.266599999999</v>
      </c>
      <c r="D2782" s="145">
        <v>137.93189999999899</v>
      </c>
      <c r="E2782" s="145">
        <v>1145.4405999999999</v>
      </c>
      <c r="F2782" s="145">
        <v>9648.65</v>
      </c>
      <c r="G2782" s="146">
        <f t="shared" si="43"/>
        <v>30072.289100000002</v>
      </c>
    </row>
    <row r="2783" spans="1:7" x14ac:dyDescent="0.25">
      <c r="A2783" s="143">
        <v>44677</v>
      </c>
      <c r="B2783" s="144">
        <v>19</v>
      </c>
      <c r="C2783" s="145">
        <v>9078.3497000000007</v>
      </c>
      <c r="D2783" s="145">
        <v>77.6357</v>
      </c>
      <c r="E2783" s="145">
        <v>727.32500000000005</v>
      </c>
      <c r="F2783" s="145">
        <v>8606.3788000000004</v>
      </c>
      <c r="G2783" s="146">
        <f t="shared" si="43"/>
        <v>18489.689200000001</v>
      </c>
    </row>
    <row r="2784" spans="1:7" x14ac:dyDescent="0.25">
      <c r="A2784" s="143">
        <v>44677</v>
      </c>
      <c r="B2784" s="144">
        <v>20</v>
      </c>
      <c r="C2784" s="145">
        <v>1269.8957</v>
      </c>
      <c r="D2784" s="145">
        <v>30.058499999999999</v>
      </c>
      <c r="E2784" s="145">
        <v>199.709</v>
      </c>
      <c r="F2784" s="145">
        <v>4435.4294</v>
      </c>
      <c r="G2784" s="146">
        <f t="shared" si="43"/>
        <v>5935.0925999999999</v>
      </c>
    </row>
    <row r="2785" spans="1:7" x14ac:dyDescent="0.25">
      <c r="A2785" s="143">
        <v>44677</v>
      </c>
      <c r="B2785" s="144">
        <v>21</v>
      </c>
      <c r="C2785" s="145">
        <v>22.284300000000002</v>
      </c>
      <c r="D2785" s="145">
        <v>18.101700000000001</v>
      </c>
      <c r="E2785" s="145">
        <v>6.9448999999999996</v>
      </c>
      <c r="F2785" s="145">
        <v>238.31479999999999</v>
      </c>
      <c r="G2785" s="146">
        <f t="shared" si="43"/>
        <v>285.64569999999998</v>
      </c>
    </row>
    <row r="2786" spans="1:7" x14ac:dyDescent="0.25">
      <c r="A2786" s="143">
        <v>44677</v>
      </c>
      <c r="B2786" s="144">
        <v>22</v>
      </c>
      <c r="C2786" s="145">
        <v>4.3916000000000004</v>
      </c>
      <c r="D2786" s="145">
        <v>14.415299999999901</v>
      </c>
      <c r="E2786" s="145">
        <v>0.98039999999999905</v>
      </c>
      <c r="F2786" s="145">
        <v>0</v>
      </c>
      <c r="G2786" s="146">
        <f t="shared" si="43"/>
        <v>19.787299999999899</v>
      </c>
    </row>
    <row r="2787" spans="1:7" x14ac:dyDescent="0.25">
      <c r="A2787" s="143">
        <v>44677</v>
      </c>
      <c r="B2787" s="144">
        <v>23</v>
      </c>
      <c r="C2787" s="145">
        <v>2.8897999999999899</v>
      </c>
      <c r="D2787" s="145">
        <v>13.194199999999899</v>
      </c>
      <c r="E2787" s="145">
        <v>1.1519999999999999</v>
      </c>
      <c r="F2787" s="145">
        <v>0</v>
      </c>
      <c r="G2787" s="146">
        <f t="shared" si="43"/>
        <v>17.235999999999891</v>
      </c>
    </row>
    <row r="2788" spans="1:7" x14ac:dyDescent="0.25">
      <c r="A2788" s="143">
        <v>44677</v>
      </c>
      <c r="B2788" s="144">
        <v>24</v>
      </c>
      <c r="C2788" s="145">
        <v>1.9801</v>
      </c>
      <c r="D2788" s="145">
        <v>12.9254</v>
      </c>
      <c r="E2788" s="145">
        <v>1.0880000000000001</v>
      </c>
      <c r="F2788" s="145">
        <v>0</v>
      </c>
      <c r="G2788" s="146">
        <f t="shared" si="43"/>
        <v>15.993500000000001</v>
      </c>
    </row>
    <row r="2789" spans="1:7" x14ac:dyDescent="0.25">
      <c r="A2789" s="143">
        <v>44678</v>
      </c>
      <c r="B2789" s="144">
        <v>1</v>
      </c>
      <c r="C2789" s="145">
        <v>14.632199999999999</v>
      </c>
      <c r="D2789" s="145">
        <v>12.231599999999901</v>
      </c>
      <c r="E2789" s="145">
        <v>1.1519999999999999</v>
      </c>
      <c r="F2789" s="145">
        <v>0</v>
      </c>
      <c r="G2789" s="146">
        <f t="shared" si="43"/>
        <v>28.015799999999899</v>
      </c>
    </row>
    <row r="2790" spans="1:7" x14ac:dyDescent="0.25">
      <c r="A2790" s="143">
        <v>44678</v>
      </c>
      <c r="B2790" s="144">
        <v>2</v>
      </c>
      <c r="C2790" s="145">
        <v>14.0532</v>
      </c>
      <c r="D2790" s="145">
        <v>12.113799999999999</v>
      </c>
      <c r="E2790" s="145">
        <v>1.28</v>
      </c>
      <c r="F2790" s="145">
        <v>0</v>
      </c>
      <c r="G2790" s="146">
        <f t="shared" si="43"/>
        <v>27.447000000000003</v>
      </c>
    </row>
    <row r="2791" spans="1:7" x14ac:dyDescent="0.25">
      <c r="A2791" s="143">
        <v>44678</v>
      </c>
      <c r="B2791" s="144">
        <v>3</v>
      </c>
      <c r="C2791" s="145">
        <v>14.5762</v>
      </c>
      <c r="D2791" s="145">
        <v>12.270499999999901</v>
      </c>
      <c r="E2791" s="145">
        <v>1.0880000000000001</v>
      </c>
      <c r="F2791" s="145">
        <v>0</v>
      </c>
      <c r="G2791" s="146">
        <f t="shared" si="43"/>
        <v>27.9346999999999</v>
      </c>
    </row>
    <row r="2792" spans="1:7" x14ac:dyDescent="0.25">
      <c r="A2792" s="143">
        <v>44678</v>
      </c>
      <c r="B2792" s="144">
        <v>4</v>
      </c>
      <c r="C2792" s="145">
        <v>2.6974999999999998</v>
      </c>
      <c r="D2792" s="145">
        <v>12.7697</v>
      </c>
      <c r="E2792" s="145">
        <v>1.26</v>
      </c>
      <c r="F2792" s="145">
        <v>0</v>
      </c>
      <c r="G2792" s="146">
        <f t="shared" si="43"/>
        <v>16.7272</v>
      </c>
    </row>
    <row r="2793" spans="1:7" x14ac:dyDescent="0.25">
      <c r="A2793" s="143">
        <v>44678</v>
      </c>
      <c r="B2793" s="144">
        <v>5</v>
      </c>
      <c r="C2793" s="145">
        <v>6.4124999999999996</v>
      </c>
      <c r="D2793" s="145">
        <v>12.072900000000001</v>
      </c>
      <c r="E2793" s="145">
        <v>0.76800000000000002</v>
      </c>
      <c r="F2793" s="145">
        <v>7.1999999999999995E-2</v>
      </c>
      <c r="G2793" s="146">
        <f t="shared" si="43"/>
        <v>19.325399999999998</v>
      </c>
    </row>
    <row r="2794" spans="1:7" x14ac:dyDescent="0.25">
      <c r="A2794" s="143">
        <v>44678</v>
      </c>
      <c r="B2794" s="144">
        <v>6</v>
      </c>
      <c r="C2794" s="145">
        <v>3.2284999999999999</v>
      </c>
      <c r="D2794" s="145">
        <v>12.5235</v>
      </c>
      <c r="E2794" s="145">
        <v>0.77400000000000002</v>
      </c>
      <c r="F2794" s="145">
        <v>6.4000000000000003E-3</v>
      </c>
      <c r="G2794" s="146">
        <f t="shared" si="43"/>
        <v>16.532399999999999</v>
      </c>
    </row>
    <row r="2795" spans="1:7" x14ac:dyDescent="0.25">
      <c r="A2795" s="143">
        <v>44678</v>
      </c>
      <c r="B2795" s="144">
        <v>7</v>
      </c>
      <c r="C2795" s="145">
        <v>3.3744999999999998</v>
      </c>
      <c r="D2795" s="145">
        <v>12.684699999999999</v>
      </c>
      <c r="E2795" s="145">
        <v>0.84989999999999999</v>
      </c>
      <c r="F2795" s="145">
        <v>20.019400000000001</v>
      </c>
      <c r="G2795" s="146">
        <f t="shared" si="43"/>
        <v>36.9285</v>
      </c>
    </row>
    <row r="2796" spans="1:7" x14ac:dyDescent="0.25">
      <c r="A2796" s="143">
        <v>44678</v>
      </c>
      <c r="B2796" s="144">
        <v>8</v>
      </c>
      <c r="C2796" s="145">
        <v>127.55159999999999</v>
      </c>
      <c r="D2796" s="145">
        <v>15.042499999999899</v>
      </c>
      <c r="E2796" s="145">
        <v>23.330300000000001</v>
      </c>
      <c r="F2796" s="145">
        <v>643.07759999999996</v>
      </c>
      <c r="G2796" s="146">
        <f t="shared" si="43"/>
        <v>809.00199999999984</v>
      </c>
    </row>
    <row r="2797" spans="1:7" x14ac:dyDescent="0.25">
      <c r="A2797" s="143">
        <v>44678</v>
      </c>
      <c r="B2797" s="144">
        <v>9</v>
      </c>
      <c r="C2797" s="145">
        <v>1389.5334</v>
      </c>
      <c r="D2797" s="145">
        <v>28.023700000000002</v>
      </c>
      <c r="E2797" s="145">
        <v>144.20759999999899</v>
      </c>
      <c r="F2797" s="145">
        <v>2339.5336000000002</v>
      </c>
      <c r="G2797" s="146">
        <f t="shared" si="43"/>
        <v>3901.2982999999995</v>
      </c>
    </row>
    <row r="2798" spans="1:7" x14ac:dyDescent="0.25">
      <c r="A2798" s="143">
        <v>44678</v>
      </c>
      <c r="B2798" s="144">
        <v>10</v>
      </c>
      <c r="C2798" s="145">
        <v>8513.1741000000002</v>
      </c>
      <c r="D2798" s="145">
        <v>66.670500000000004</v>
      </c>
      <c r="E2798" s="145">
        <v>433.3922</v>
      </c>
      <c r="F2798" s="145">
        <v>4170.1291000000001</v>
      </c>
      <c r="G2798" s="146">
        <f t="shared" si="43"/>
        <v>13183.365900000001</v>
      </c>
    </row>
    <row r="2799" spans="1:7" x14ac:dyDescent="0.25">
      <c r="A2799" s="143">
        <v>44678</v>
      </c>
      <c r="B2799" s="144">
        <v>11</v>
      </c>
      <c r="C2799" s="145">
        <v>21093.529600000002</v>
      </c>
      <c r="D2799" s="145">
        <v>130.9718</v>
      </c>
      <c r="E2799" s="145">
        <v>808.49450000000002</v>
      </c>
      <c r="F2799" s="145">
        <v>5489.8981000000003</v>
      </c>
      <c r="G2799" s="146">
        <f t="shared" si="43"/>
        <v>27522.894</v>
      </c>
    </row>
    <row r="2800" spans="1:7" x14ac:dyDescent="0.25">
      <c r="A2800" s="143">
        <v>44678</v>
      </c>
      <c r="B2800" s="144">
        <v>12</v>
      </c>
      <c r="C2800" s="145">
        <v>29170.774099999999</v>
      </c>
      <c r="D2800" s="145">
        <v>182.7396</v>
      </c>
      <c r="E2800" s="145">
        <v>1202.7952</v>
      </c>
      <c r="F2800" s="145">
        <v>7174.3941000000004</v>
      </c>
      <c r="G2800" s="146">
        <f t="shared" si="43"/>
        <v>37730.703000000001</v>
      </c>
    </row>
    <row r="2801" spans="1:7" x14ac:dyDescent="0.25">
      <c r="A2801" s="143">
        <v>44678</v>
      </c>
      <c r="B2801" s="144">
        <v>13</v>
      </c>
      <c r="C2801" s="145">
        <v>36168.099900000001</v>
      </c>
      <c r="D2801" s="145">
        <v>232.77189999999999</v>
      </c>
      <c r="E2801" s="145">
        <v>1648.0126</v>
      </c>
      <c r="F2801" s="145">
        <v>8718.1170999999995</v>
      </c>
      <c r="G2801" s="146">
        <f t="shared" si="43"/>
        <v>46767.001499999998</v>
      </c>
    </row>
    <row r="2802" spans="1:7" x14ac:dyDescent="0.25">
      <c r="A2802" s="143">
        <v>44678</v>
      </c>
      <c r="B2802" s="144">
        <v>14</v>
      </c>
      <c r="C2802" s="145">
        <v>42393.660300000003</v>
      </c>
      <c r="D2802" s="145">
        <v>253.0504</v>
      </c>
      <c r="E2802" s="145">
        <v>2080.8510999999999</v>
      </c>
      <c r="F2802" s="145">
        <v>12237.023999999999</v>
      </c>
      <c r="G2802" s="146">
        <f t="shared" si="43"/>
        <v>56964.585800000001</v>
      </c>
    </row>
    <row r="2803" spans="1:7" x14ac:dyDescent="0.25">
      <c r="A2803" s="143">
        <v>44678</v>
      </c>
      <c r="B2803" s="144">
        <v>15</v>
      </c>
      <c r="C2803" s="145">
        <v>41650.705999999998</v>
      </c>
      <c r="D2803" s="145">
        <v>257.55360000000002</v>
      </c>
      <c r="E2803" s="145">
        <v>2013.4881</v>
      </c>
      <c r="F2803" s="145">
        <v>12682.0368</v>
      </c>
      <c r="G2803" s="146">
        <f t="shared" si="43"/>
        <v>56603.784500000002</v>
      </c>
    </row>
    <row r="2804" spans="1:7" x14ac:dyDescent="0.25">
      <c r="A2804" s="143">
        <v>44678</v>
      </c>
      <c r="B2804" s="144">
        <v>16</v>
      </c>
      <c r="C2804" s="145">
        <v>39608.867700000003</v>
      </c>
      <c r="D2804" s="145">
        <v>236.32599999999999</v>
      </c>
      <c r="E2804" s="145">
        <v>1894.3935999999901</v>
      </c>
      <c r="F2804" s="145">
        <v>12711.4635</v>
      </c>
      <c r="G2804" s="146">
        <f t="shared" si="43"/>
        <v>54451.05079999999</v>
      </c>
    </row>
    <row r="2805" spans="1:7" x14ac:dyDescent="0.25">
      <c r="A2805" s="143">
        <v>44678</v>
      </c>
      <c r="B2805" s="144">
        <v>17</v>
      </c>
      <c r="C2805" s="145">
        <v>33435.364300000001</v>
      </c>
      <c r="D2805" s="145">
        <v>206.7542</v>
      </c>
      <c r="E2805" s="145">
        <v>1640.0170000000001</v>
      </c>
      <c r="F2805" s="145">
        <v>12125.3318</v>
      </c>
      <c r="G2805" s="146">
        <f t="shared" si="43"/>
        <v>47407.467300000004</v>
      </c>
    </row>
    <row r="2806" spans="1:7" x14ac:dyDescent="0.25">
      <c r="A2806" s="143">
        <v>44678</v>
      </c>
      <c r="B2806" s="144">
        <v>18</v>
      </c>
      <c r="C2806" s="145">
        <v>21675.602200000001</v>
      </c>
      <c r="D2806" s="145">
        <v>157.1652</v>
      </c>
      <c r="E2806" s="145">
        <v>1260.2746999999999</v>
      </c>
      <c r="F2806" s="145">
        <v>10561.429</v>
      </c>
      <c r="G2806" s="146">
        <f t="shared" si="43"/>
        <v>33654.471099999995</v>
      </c>
    </row>
    <row r="2807" spans="1:7" x14ac:dyDescent="0.25">
      <c r="A2807" s="143">
        <v>44678</v>
      </c>
      <c r="B2807" s="144">
        <v>19</v>
      </c>
      <c r="C2807" s="145">
        <v>10066.3807</v>
      </c>
      <c r="D2807" s="145">
        <v>92.9208</v>
      </c>
      <c r="E2807" s="145">
        <v>738.21500000000003</v>
      </c>
      <c r="F2807" s="145">
        <v>7954.8590000000004</v>
      </c>
      <c r="G2807" s="146">
        <f t="shared" si="43"/>
        <v>18852.375500000002</v>
      </c>
    </row>
    <row r="2808" spans="1:7" x14ac:dyDescent="0.25">
      <c r="A2808" s="143">
        <v>44678</v>
      </c>
      <c r="B2808" s="144">
        <v>20</v>
      </c>
      <c r="C2808" s="145">
        <v>2103.5158999999999</v>
      </c>
      <c r="D2808" s="145">
        <v>37.938000000000002</v>
      </c>
      <c r="E2808" s="145">
        <v>222.75319999999999</v>
      </c>
      <c r="F2808" s="145">
        <v>4035.3454000000002</v>
      </c>
      <c r="G2808" s="146">
        <f t="shared" si="43"/>
        <v>6399.5524999999998</v>
      </c>
    </row>
    <row r="2809" spans="1:7" x14ac:dyDescent="0.25">
      <c r="A2809" s="143">
        <v>44678</v>
      </c>
      <c r="B2809" s="144">
        <v>21</v>
      </c>
      <c r="C2809" s="145">
        <v>63.909399999999998</v>
      </c>
      <c r="D2809" s="145">
        <v>20.162499999999898</v>
      </c>
      <c r="E2809" s="145">
        <v>8.2720000000000002</v>
      </c>
      <c r="F2809" s="145">
        <v>307.88139999999999</v>
      </c>
      <c r="G2809" s="146">
        <f t="shared" si="43"/>
        <v>400.22529999999989</v>
      </c>
    </row>
    <row r="2810" spans="1:7" x14ac:dyDescent="0.25">
      <c r="A2810" s="143">
        <v>44678</v>
      </c>
      <c r="B2810" s="144">
        <v>22</v>
      </c>
      <c r="C2810" s="145">
        <v>3.8481000000000001</v>
      </c>
      <c r="D2810" s="145">
        <v>19.747800000000002</v>
      </c>
      <c r="E2810" s="145">
        <v>1.1928999999999901</v>
      </c>
      <c r="F2810" s="145">
        <v>0</v>
      </c>
      <c r="G2810" s="146">
        <f t="shared" si="43"/>
        <v>24.788799999999991</v>
      </c>
    </row>
    <row r="2811" spans="1:7" x14ac:dyDescent="0.25">
      <c r="A2811" s="143">
        <v>44678</v>
      </c>
      <c r="B2811" s="144">
        <v>23</v>
      </c>
      <c r="C2811" s="145">
        <v>4.3240999999999996</v>
      </c>
      <c r="D2811" s="145">
        <v>19.701699999999999</v>
      </c>
      <c r="E2811" s="145">
        <v>1.0853999999999999</v>
      </c>
      <c r="F2811" s="145">
        <v>0</v>
      </c>
      <c r="G2811" s="146">
        <f t="shared" si="43"/>
        <v>25.111199999999997</v>
      </c>
    </row>
    <row r="2812" spans="1:7" x14ac:dyDescent="0.25">
      <c r="A2812" s="143">
        <v>44678</v>
      </c>
      <c r="B2812" s="144">
        <v>24</v>
      </c>
      <c r="C2812" s="145">
        <v>2.6741000000000001</v>
      </c>
      <c r="D2812" s="145">
        <v>20.116399999999999</v>
      </c>
      <c r="E2812" s="145">
        <v>1.1928999999999901</v>
      </c>
      <c r="F2812" s="145">
        <v>0</v>
      </c>
      <c r="G2812" s="146">
        <f t="shared" si="43"/>
        <v>23.983399999999989</v>
      </c>
    </row>
    <row r="2813" spans="1:7" x14ac:dyDescent="0.25">
      <c r="A2813" s="143">
        <v>44679</v>
      </c>
      <c r="B2813" s="144">
        <v>1</v>
      </c>
      <c r="C2813" s="145">
        <v>19.202400000000001</v>
      </c>
      <c r="D2813" s="145">
        <v>20.136900000000001</v>
      </c>
      <c r="E2813" s="145">
        <v>1.1928999999999901</v>
      </c>
      <c r="F2813" s="145">
        <v>0</v>
      </c>
      <c r="G2813" s="146">
        <f t="shared" si="43"/>
        <v>40.532199999999989</v>
      </c>
    </row>
    <row r="2814" spans="1:7" x14ac:dyDescent="0.25">
      <c r="A2814" s="143">
        <v>44679</v>
      </c>
      <c r="B2814" s="144">
        <v>2</v>
      </c>
      <c r="C2814" s="145">
        <v>18.8794</v>
      </c>
      <c r="D2814" s="145">
        <v>19.578800000000001</v>
      </c>
      <c r="E2814" s="145">
        <v>1.0853999999999999</v>
      </c>
      <c r="F2814" s="145">
        <v>2.1600000000000001E-2</v>
      </c>
      <c r="G2814" s="146">
        <f t="shared" si="43"/>
        <v>39.565200000000004</v>
      </c>
    </row>
    <row r="2815" spans="1:7" x14ac:dyDescent="0.25">
      <c r="A2815" s="143">
        <v>44679</v>
      </c>
      <c r="B2815" s="144">
        <v>3</v>
      </c>
      <c r="C2815" s="145">
        <v>18.993400000000001</v>
      </c>
      <c r="D2815" s="145">
        <v>20.241900000000001</v>
      </c>
      <c r="E2815" s="145">
        <v>1.2568999999999999</v>
      </c>
      <c r="F2815" s="145">
        <v>0</v>
      </c>
      <c r="G2815" s="146">
        <f t="shared" si="43"/>
        <v>40.492200000000004</v>
      </c>
    </row>
    <row r="2816" spans="1:7" x14ac:dyDescent="0.25">
      <c r="A2816" s="143">
        <v>44679</v>
      </c>
      <c r="B2816" s="144">
        <v>4</v>
      </c>
      <c r="C2816" s="145">
        <v>14.113</v>
      </c>
      <c r="D2816" s="145">
        <v>20.098500000000001</v>
      </c>
      <c r="E2816" s="145">
        <v>0.75939999999999996</v>
      </c>
      <c r="F2816" s="145">
        <v>0</v>
      </c>
      <c r="G2816" s="146">
        <f t="shared" si="43"/>
        <v>34.9709</v>
      </c>
    </row>
    <row r="2817" spans="1:7" x14ac:dyDescent="0.25">
      <c r="A2817" s="143">
        <v>44679</v>
      </c>
      <c r="B2817" s="144">
        <v>5</v>
      </c>
      <c r="C2817" s="145">
        <v>3.57059999999999</v>
      </c>
      <c r="D2817" s="145">
        <v>20.267399999999999</v>
      </c>
      <c r="E2817" s="145">
        <v>0.87290000000000001</v>
      </c>
      <c r="F2817" s="145">
        <v>0</v>
      </c>
      <c r="G2817" s="146">
        <f t="shared" si="43"/>
        <v>24.710899999999988</v>
      </c>
    </row>
    <row r="2818" spans="1:7" x14ac:dyDescent="0.25">
      <c r="A2818" s="143">
        <v>44679</v>
      </c>
      <c r="B2818" s="144">
        <v>6</v>
      </c>
      <c r="C2818" s="145">
        <v>2.7936000000000001</v>
      </c>
      <c r="D2818" s="145">
        <v>20.372399999999999</v>
      </c>
      <c r="E2818" s="145">
        <v>0.9224</v>
      </c>
      <c r="F2818" s="145">
        <v>0</v>
      </c>
      <c r="G2818" s="146">
        <f t="shared" si="43"/>
        <v>24.0884</v>
      </c>
    </row>
    <row r="2819" spans="1:7" x14ac:dyDescent="0.25">
      <c r="A2819" s="143">
        <v>44679</v>
      </c>
      <c r="B2819" s="144">
        <v>7</v>
      </c>
      <c r="C2819" s="145">
        <v>3.7355999999999998</v>
      </c>
      <c r="D2819" s="145">
        <v>20.346800000000002</v>
      </c>
      <c r="E2819" s="145">
        <v>0.83199999999999996</v>
      </c>
      <c r="F2819" s="145">
        <v>7.0587999999999997</v>
      </c>
      <c r="G2819" s="146">
        <f t="shared" si="43"/>
        <v>31.973199999999999</v>
      </c>
    </row>
    <row r="2820" spans="1:7" x14ac:dyDescent="0.25">
      <c r="A2820" s="143">
        <v>44679</v>
      </c>
      <c r="B2820" s="144">
        <v>8</v>
      </c>
      <c r="C2820" s="145">
        <v>58.587600000000002</v>
      </c>
      <c r="D2820" s="145">
        <v>20.9407</v>
      </c>
      <c r="E2820" s="145">
        <v>9.3613</v>
      </c>
      <c r="F2820" s="145">
        <v>310.15629999999999</v>
      </c>
      <c r="G2820" s="146">
        <f t="shared" si="43"/>
        <v>399.04589999999996</v>
      </c>
    </row>
    <row r="2821" spans="1:7" x14ac:dyDescent="0.25">
      <c r="A2821" s="143">
        <v>44679</v>
      </c>
      <c r="B2821" s="144">
        <v>9</v>
      </c>
      <c r="C2821" s="145">
        <v>347.15969999999999</v>
      </c>
      <c r="D2821" s="145">
        <v>23.292199999999902</v>
      </c>
      <c r="E2821" s="145">
        <v>36.397100000000002</v>
      </c>
      <c r="F2821" s="145">
        <v>1045.7476999999999</v>
      </c>
      <c r="G2821" s="146">
        <f t="shared" si="43"/>
        <v>1452.5966999999998</v>
      </c>
    </row>
    <row r="2822" spans="1:7" x14ac:dyDescent="0.25">
      <c r="A2822" s="143">
        <v>44679</v>
      </c>
      <c r="B2822" s="144">
        <v>10</v>
      </c>
      <c r="C2822" s="145">
        <v>2099.3809999999999</v>
      </c>
      <c r="D2822" s="145">
        <v>39.956299999999999</v>
      </c>
      <c r="E2822" s="145">
        <v>128.88910000000001</v>
      </c>
      <c r="F2822" s="145">
        <v>1890.3507999999999</v>
      </c>
      <c r="G2822" s="146">
        <f t="shared" ref="G2822:G2885" si="44">+SUM(C2822:F2822)</f>
        <v>4158.5771999999997</v>
      </c>
    </row>
    <row r="2823" spans="1:7" x14ac:dyDescent="0.25">
      <c r="A2823" s="143">
        <v>44679</v>
      </c>
      <c r="B2823" s="144">
        <v>11</v>
      </c>
      <c r="C2823" s="145">
        <v>14902.8056</v>
      </c>
      <c r="D2823" s="145">
        <v>90.596299999999999</v>
      </c>
      <c r="E2823" s="145">
        <v>460.57920000000001</v>
      </c>
      <c r="F2823" s="145">
        <v>3675.1174000000001</v>
      </c>
      <c r="G2823" s="146">
        <f t="shared" si="44"/>
        <v>19129.0985</v>
      </c>
    </row>
    <row r="2824" spans="1:7" x14ac:dyDescent="0.25">
      <c r="A2824" s="143">
        <v>44679</v>
      </c>
      <c r="B2824" s="144">
        <v>12</v>
      </c>
      <c r="C2824" s="145">
        <v>29406.166499999999</v>
      </c>
      <c r="D2824" s="145">
        <v>164.74349999999899</v>
      </c>
      <c r="E2824" s="145">
        <v>1169.2272</v>
      </c>
      <c r="F2824" s="145">
        <v>6835.4841999999999</v>
      </c>
      <c r="G2824" s="146">
        <f t="shared" si="44"/>
        <v>37575.621400000004</v>
      </c>
    </row>
    <row r="2825" spans="1:7" x14ac:dyDescent="0.25">
      <c r="A2825" s="143">
        <v>44679</v>
      </c>
      <c r="B2825" s="144">
        <v>13</v>
      </c>
      <c r="C2825" s="145">
        <v>34054.500800000002</v>
      </c>
      <c r="D2825" s="145">
        <v>179.9316</v>
      </c>
      <c r="E2825" s="145">
        <v>1525.6062999999999</v>
      </c>
      <c r="F2825" s="145">
        <v>9989.1929999999993</v>
      </c>
      <c r="G2825" s="146">
        <f t="shared" si="44"/>
        <v>45749.231700000004</v>
      </c>
    </row>
    <row r="2826" spans="1:7" x14ac:dyDescent="0.25">
      <c r="A2826" s="143">
        <v>44679</v>
      </c>
      <c r="B2826" s="144">
        <v>14</v>
      </c>
      <c r="C2826" s="145">
        <v>37363.662100000001</v>
      </c>
      <c r="D2826" s="145">
        <v>215.11599999999899</v>
      </c>
      <c r="E2826" s="145">
        <v>1697.7746999999999</v>
      </c>
      <c r="F2826" s="145">
        <v>10130.469999999999</v>
      </c>
      <c r="G2826" s="146">
        <f t="shared" si="44"/>
        <v>49407.022800000006</v>
      </c>
    </row>
    <row r="2827" spans="1:7" x14ac:dyDescent="0.25">
      <c r="A2827" s="143">
        <v>44679</v>
      </c>
      <c r="B2827" s="144">
        <v>15</v>
      </c>
      <c r="C2827" s="145">
        <v>26996.1273</v>
      </c>
      <c r="D2827" s="145">
        <v>155.8502</v>
      </c>
      <c r="E2827" s="145">
        <v>1351.8552999999999</v>
      </c>
      <c r="F2827" s="145">
        <v>10786.422200000001</v>
      </c>
      <c r="G2827" s="146">
        <f t="shared" si="44"/>
        <v>39290.255000000005</v>
      </c>
    </row>
    <row r="2828" spans="1:7" x14ac:dyDescent="0.25">
      <c r="A2828" s="143">
        <v>44679</v>
      </c>
      <c r="B2828" s="144">
        <v>16</v>
      </c>
      <c r="C2828" s="145">
        <v>12400.5406</v>
      </c>
      <c r="D2828" s="145">
        <v>84.754899999999907</v>
      </c>
      <c r="E2828" s="145">
        <v>810.39149999999995</v>
      </c>
      <c r="F2828" s="145">
        <v>7579.6764000000003</v>
      </c>
      <c r="G2828" s="146">
        <f t="shared" si="44"/>
        <v>20875.363400000002</v>
      </c>
    </row>
    <row r="2829" spans="1:7" x14ac:dyDescent="0.25">
      <c r="A2829" s="143">
        <v>44679</v>
      </c>
      <c r="B2829" s="144">
        <v>17</v>
      </c>
      <c r="C2829" s="145">
        <v>6318.8957</v>
      </c>
      <c r="D2829" s="145">
        <v>50.717399999999998</v>
      </c>
      <c r="E2829" s="145">
        <v>413.919499999999</v>
      </c>
      <c r="F2829" s="145">
        <v>5587.0528999999997</v>
      </c>
      <c r="G2829" s="146">
        <f t="shared" si="44"/>
        <v>12370.585499999999</v>
      </c>
    </row>
    <row r="2830" spans="1:7" x14ac:dyDescent="0.25">
      <c r="A2830" s="143">
        <v>44679</v>
      </c>
      <c r="B2830" s="144">
        <v>18</v>
      </c>
      <c r="C2830" s="145">
        <v>4238.8288000000002</v>
      </c>
      <c r="D2830" s="145">
        <v>41.610300000000002</v>
      </c>
      <c r="E2830" s="145">
        <v>293.11419999999998</v>
      </c>
      <c r="F2830" s="145">
        <v>4171.3011999999999</v>
      </c>
      <c r="G2830" s="146">
        <f t="shared" si="44"/>
        <v>8744.8545000000013</v>
      </c>
    </row>
    <row r="2831" spans="1:7" x14ac:dyDescent="0.25">
      <c r="A2831" s="143">
        <v>44679</v>
      </c>
      <c r="B2831" s="144">
        <v>19</v>
      </c>
      <c r="C2831" s="145">
        <v>2095.3063000000002</v>
      </c>
      <c r="D2831" s="145">
        <v>28.7988</v>
      </c>
      <c r="E2831" s="145">
        <v>204.22229999999999</v>
      </c>
      <c r="F2831" s="145">
        <v>2085.8377</v>
      </c>
      <c r="G2831" s="146">
        <f t="shared" si="44"/>
        <v>4414.1651000000002</v>
      </c>
    </row>
    <row r="2832" spans="1:7" x14ac:dyDescent="0.25">
      <c r="A2832" s="143">
        <v>44679</v>
      </c>
      <c r="B2832" s="144">
        <v>20</v>
      </c>
      <c r="C2832" s="145">
        <v>531.05600000000004</v>
      </c>
      <c r="D2832" s="145">
        <v>11.4354</v>
      </c>
      <c r="E2832" s="145">
        <v>72.845399999999998</v>
      </c>
      <c r="F2832" s="145">
        <v>972.12890000000004</v>
      </c>
      <c r="G2832" s="146">
        <f t="shared" si="44"/>
        <v>1587.4657000000002</v>
      </c>
    </row>
    <row r="2833" spans="1:7" x14ac:dyDescent="0.25">
      <c r="A2833" s="143">
        <v>44679</v>
      </c>
      <c r="B2833" s="144">
        <v>21</v>
      </c>
      <c r="C2833" s="145">
        <v>32.263100000000001</v>
      </c>
      <c r="D2833" s="145">
        <v>1.5078</v>
      </c>
      <c r="E2833" s="145">
        <v>2.3914</v>
      </c>
      <c r="F2833" s="145">
        <v>51.726799999999997</v>
      </c>
      <c r="G2833" s="146">
        <f t="shared" si="44"/>
        <v>87.889099999999999</v>
      </c>
    </row>
    <row r="2834" spans="1:7" x14ac:dyDescent="0.25">
      <c r="A2834" s="143">
        <v>44679</v>
      </c>
      <c r="B2834" s="144">
        <v>22</v>
      </c>
      <c r="C2834" s="145">
        <v>7.6745999999999999</v>
      </c>
      <c r="D2834" s="145">
        <v>0.83199999999999996</v>
      </c>
      <c r="E2834" s="145">
        <v>0.83199999999999996</v>
      </c>
      <c r="F2834" s="145">
        <v>4.48E-2</v>
      </c>
      <c r="G2834" s="146">
        <f t="shared" si="44"/>
        <v>9.3834000000000017</v>
      </c>
    </row>
    <row r="2835" spans="1:7" x14ac:dyDescent="0.25">
      <c r="A2835" s="143">
        <v>44679</v>
      </c>
      <c r="B2835" s="144">
        <v>23</v>
      </c>
      <c r="C2835" s="145">
        <v>13.865600000000001</v>
      </c>
      <c r="D2835" s="145">
        <v>0.64</v>
      </c>
      <c r="E2835" s="145">
        <v>0.64</v>
      </c>
      <c r="F2835" s="145">
        <v>0.18429999999999999</v>
      </c>
      <c r="G2835" s="146">
        <f t="shared" si="44"/>
        <v>15.329900000000002</v>
      </c>
    </row>
    <row r="2836" spans="1:7" x14ac:dyDescent="0.25">
      <c r="A2836" s="143">
        <v>44679</v>
      </c>
      <c r="B2836" s="144">
        <v>24</v>
      </c>
      <c r="C2836" s="145">
        <v>22.052599999999899</v>
      </c>
      <c r="D2836" s="145">
        <v>0.91639999999999999</v>
      </c>
      <c r="E2836" s="145">
        <v>0.89600000000000002</v>
      </c>
      <c r="F2836" s="145">
        <v>0.18429999999999999</v>
      </c>
      <c r="G2836" s="146">
        <f t="shared" si="44"/>
        <v>24.049299999999899</v>
      </c>
    </row>
    <row r="2837" spans="1:7" x14ac:dyDescent="0.25">
      <c r="A2837" s="143">
        <v>44680</v>
      </c>
      <c r="B2837" s="144">
        <v>1</v>
      </c>
      <c r="C2837" s="145">
        <v>17.9254</v>
      </c>
      <c r="D2837" s="145">
        <v>3.3254000000000001</v>
      </c>
      <c r="E2837" s="145">
        <v>1.216</v>
      </c>
      <c r="F2837" s="145">
        <v>22.4499</v>
      </c>
      <c r="G2837" s="146">
        <f t="shared" si="44"/>
        <v>44.916699999999999</v>
      </c>
    </row>
    <row r="2838" spans="1:7" x14ac:dyDescent="0.25">
      <c r="A2838" s="143">
        <v>44680</v>
      </c>
      <c r="B2838" s="144">
        <v>2</v>
      </c>
      <c r="C2838" s="145">
        <v>18.2454</v>
      </c>
      <c r="D2838" s="145">
        <v>6.3155000000000001</v>
      </c>
      <c r="E2838" s="145">
        <v>1.216</v>
      </c>
      <c r="F2838" s="145">
        <v>22.429400000000001</v>
      </c>
      <c r="G2838" s="146">
        <f t="shared" si="44"/>
        <v>48.206299999999999</v>
      </c>
    </row>
    <row r="2839" spans="1:7" x14ac:dyDescent="0.25">
      <c r="A2839" s="143">
        <v>44680</v>
      </c>
      <c r="B2839" s="144">
        <v>3</v>
      </c>
      <c r="C2839" s="145">
        <v>21.061399999999999</v>
      </c>
      <c r="D2839" s="145">
        <v>7.7054999999999998</v>
      </c>
      <c r="E2839" s="145">
        <v>1.1519999999999999</v>
      </c>
      <c r="F2839" s="145">
        <v>22.269400000000001</v>
      </c>
      <c r="G2839" s="146">
        <f t="shared" si="44"/>
        <v>52.188299999999998</v>
      </c>
    </row>
    <row r="2840" spans="1:7" x14ac:dyDescent="0.25">
      <c r="A2840" s="143">
        <v>44680</v>
      </c>
      <c r="B2840" s="144">
        <v>4</v>
      </c>
      <c r="C2840" s="145">
        <v>20.933399999999999</v>
      </c>
      <c r="D2840" s="145">
        <v>8.6091999999999995</v>
      </c>
      <c r="E2840" s="145">
        <v>1.216</v>
      </c>
      <c r="F2840" s="145">
        <v>22.429400000000001</v>
      </c>
      <c r="G2840" s="146">
        <f t="shared" si="44"/>
        <v>53.188000000000002</v>
      </c>
    </row>
    <row r="2841" spans="1:7" x14ac:dyDescent="0.25">
      <c r="A2841" s="143">
        <v>44680</v>
      </c>
      <c r="B2841" s="144">
        <v>5</v>
      </c>
      <c r="C2841" s="145">
        <v>20.997399999999999</v>
      </c>
      <c r="D2841" s="145">
        <v>9.0648999999999997</v>
      </c>
      <c r="E2841" s="145">
        <v>0.83199999999999996</v>
      </c>
      <c r="F2841" s="145">
        <v>22.4499</v>
      </c>
      <c r="G2841" s="146">
        <f t="shared" si="44"/>
        <v>53.344200000000001</v>
      </c>
    </row>
    <row r="2842" spans="1:7" x14ac:dyDescent="0.25">
      <c r="A2842" s="143">
        <v>44680</v>
      </c>
      <c r="B2842" s="144">
        <v>6</v>
      </c>
      <c r="C2842" s="145">
        <v>13.2554</v>
      </c>
      <c r="D2842" s="145">
        <v>10.401199999999999</v>
      </c>
      <c r="E2842" s="145">
        <v>0.96599999999999997</v>
      </c>
      <c r="F2842" s="145">
        <v>22.429400000000001</v>
      </c>
      <c r="G2842" s="146">
        <f t="shared" si="44"/>
        <v>47.052</v>
      </c>
    </row>
    <row r="2843" spans="1:7" x14ac:dyDescent="0.25">
      <c r="A2843" s="143">
        <v>44680</v>
      </c>
      <c r="B2843" s="144">
        <v>7</v>
      </c>
      <c r="C2843" s="145">
        <v>12.041399999999999</v>
      </c>
      <c r="D2843" s="145">
        <v>11.0976</v>
      </c>
      <c r="E2843" s="145">
        <v>1.3938999999999999</v>
      </c>
      <c r="F2843" s="145">
        <v>57.782200000000003</v>
      </c>
      <c r="G2843" s="146">
        <f t="shared" si="44"/>
        <v>82.315100000000001</v>
      </c>
    </row>
    <row r="2844" spans="1:7" x14ac:dyDescent="0.25">
      <c r="A2844" s="143">
        <v>44680</v>
      </c>
      <c r="B2844" s="144">
        <v>8</v>
      </c>
      <c r="C2844" s="145">
        <v>618.68730000000005</v>
      </c>
      <c r="D2844" s="145">
        <v>17.227899999999899</v>
      </c>
      <c r="E2844" s="145">
        <v>45.747999999999998</v>
      </c>
      <c r="F2844" s="145">
        <v>1193.8693000000001</v>
      </c>
      <c r="G2844" s="146">
        <f t="shared" si="44"/>
        <v>1875.5325</v>
      </c>
    </row>
    <row r="2845" spans="1:7" x14ac:dyDescent="0.25">
      <c r="A2845" s="143">
        <v>44680</v>
      </c>
      <c r="B2845" s="144">
        <v>9</v>
      </c>
      <c r="C2845" s="145">
        <v>5861.0866999999998</v>
      </c>
      <c r="D2845" s="145">
        <v>53.073</v>
      </c>
      <c r="E2845" s="145">
        <v>334.97800000000001</v>
      </c>
      <c r="F2845" s="145">
        <v>4348.1255000000001</v>
      </c>
      <c r="G2845" s="146">
        <f t="shared" si="44"/>
        <v>10597.263200000001</v>
      </c>
    </row>
    <row r="2846" spans="1:7" x14ac:dyDescent="0.25">
      <c r="A2846" s="143">
        <v>44680</v>
      </c>
      <c r="B2846" s="144">
        <v>10</v>
      </c>
      <c r="C2846" s="145">
        <v>16587.941200000001</v>
      </c>
      <c r="D2846" s="145">
        <v>109.3095</v>
      </c>
      <c r="E2846" s="145">
        <v>852.14459999999997</v>
      </c>
      <c r="F2846" s="145">
        <v>7777.7157999999999</v>
      </c>
      <c r="G2846" s="146">
        <f t="shared" si="44"/>
        <v>25327.111100000002</v>
      </c>
    </row>
    <row r="2847" spans="1:7" x14ac:dyDescent="0.25">
      <c r="A2847" s="143">
        <v>44680</v>
      </c>
      <c r="B2847" s="144">
        <v>11</v>
      </c>
      <c r="C2847" s="145">
        <v>27951.208500000001</v>
      </c>
      <c r="D2847" s="145">
        <v>170.08340000000001</v>
      </c>
      <c r="E2847" s="145">
        <v>1348.7341999999901</v>
      </c>
      <c r="F2847" s="145">
        <v>10475.562900000001</v>
      </c>
      <c r="G2847" s="146">
        <f t="shared" si="44"/>
        <v>39945.588999999993</v>
      </c>
    </row>
    <row r="2848" spans="1:7" x14ac:dyDescent="0.25">
      <c r="A2848" s="143">
        <v>44680</v>
      </c>
      <c r="B2848" s="144">
        <v>12</v>
      </c>
      <c r="C2848" s="145">
        <v>33184.291700000002</v>
      </c>
      <c r="D2848" s="145">
        <v>216.90979999999999</v>
      </c>
      <c r="E2848" s="145">
        <v>1687.5056999999999</v>
      </c>
      <c r="F2848" s="145">
        <v>12228.532999999999</v>
      </c>
      <c r="G2848" s="146">
        <f t="shared" si="44"/>
        <v>47317.2402</v>
      </c>
    </row>
    <row r="2849" spans="1:7" x14ac:dyDescent="0.25">
      <c r="A2849" s="143">
        <v>44680</v>
      </c>
      <c r="B2849" s="144">
        <v>13</v>
      </c>
      <c r="C2849" s="145">
        <v>35897.947699999997</v>
      </c>
      <c r="D2849" s="145">
        <v>226.8108</v>
      </c>
      <c r="E2849" s="145">
        <v>2023.3223</v>
      </c>
      <c r="F2849" s="145">
        <v>12969.4982</v>
      </c>
      <c r="G2849" s="146">
        <f t="shared" si="44"/>
        <v>51117.578999999998</v>
      </c>
    </row>
    <row r="2850" spans="1:7" x14ac:dyDescent="0.25">
      <c r="A2850" s="143">
        <v>44680</v>
      </c>
      <c r="B2850" s="144">
        <v>14</v>
      </c>
      <c r="C2850" s="145">
        <v>38889.936699999998</v>
      </c>
      <c r="D2850" s="145">
        <v>225.9872</v>
      </c>
      <c r="E2850" s="145">
        <v>1969.7375999999999</v>
      </c>
      <c r="F2850" s="145">
        <v>12517.3503</v>
      </c>
      <c r="G2850" s="146">
        <f t="shared" si="44"/>
        <v>53603.0118</v>
      </c>
    </row>
    <row r="2851" spans="1:7" x14ac:dyDescent="0.25">
      <c r="A2851" s="143">
        <v>44680</v>
      </c>
      <c r="B2851" s="144">
        <v>15</v>
      </c>
      <c r="C2851" s="145">
        <v>40140.424299999999</v>
      </c>
      <c r="D2851" s="145">
        <v>235.67250000000001</v>
      </c>
      <c r="E2851" s="145">
        <v>2006.2546</v>
      </c>
      <c r="F2851" s="145">
        <v>12391.8825</v>
      </c>
      <c r="G2851" s="146">
        <f t="shared" si="44"/>
        <v>54774.233899999999</v>
      </c>
    </row>
    <row r="2852" spans="1:7" x14ac:dyDescent="0.25">
      <c r="A2852" s="143">
        <v>44680</v>
      </c>
      <c r="B2852" s="144">
        <v>16</v>
      </c>
      <c r="C2852" s="145">
        <v>36672.539499999999</v>
      </c>
      <c r="D2852" s="145">
        <v>230.2706</v>
      </c>
      <c r="E2852" s="145">
        <v>1900.4359999999999</v>
      </c>
      <c r="F2852" s="145">
        <v>12015.1986</v>
      </c>
      <c r="G2852" s="146">
        <f t="shared" si="44"/>
        <v>50818.444700000007</v>
      </c>
    </row>
    <row r="2853" spans="1:7" x14ac:dyDescent="0.25">
      <c r="A2853" s="143">
        <v>44680</v>
      </c>
      <c r="B2853" s="144">
        <v>17</v>
      </c>
      <c r="C2853" s="145">
        <v>31441.863600000001</v>
      </c>
      <c r="D2853" s="145">
        <v>203.16730000000001</v>
      </c>
      <c r="E2853" s="145">
        <v>1652.7461000000001</v>
      </c>
      <c r="F2853" s="145">
        <v>11006.524799999999</v>
      </c>
      <c r="G2853" s="146">
        <f t="shared" si="44"/>
        <v>44304.301800000001</v>
      </c>
    </row>
    <row r="2854" spans="1:7" x14ac:dyDescent="0.25">
      <c r="A2854" s="143">
        <v>44680</v>
      </c>
      <c r="B2854" s="144">
        <v>18</v>
      </c>
      <c r="C2854" s="145">
        <v>22223.108</v>
      </c>
      <c r="D2854" s="145">
        <v>153.01900000000001</v>
      </c>
      <c r="E2854" s="145">
        <v>1207.4205999999999</v>
      </c>
      <c r="F2854" s="145">
        <v>8910.6885000000002</v>
      </c>
      <c r="G2854" s="146">
        <f t="shared" si="44"/>
        <v>32494.236100000002</v>
      </c>
    </row>
    <row r="2855" spans="1:7" x14ac:dyDescent="0.25">
      <c r="A2855" s="143">
        <v>44680</v>
      </c>
      <c r="B2855" s="144">
        <v>19</v>
      </c>
      <c r="C2855" s="145">
        <v>10868.874599999999</v>
      </c>
      <c r="D2855" s="145">
        <v>93.748599999999996</v>
      </c>
      <c r="E2855" s="145">
        <v>666.99210000000005</v>
      </c>
      <c r="F2855" s="145">
        <v>5886.0326999999997</v>
      </c>
      <c r="G2855" s="146">
        <f t="shared" si="44"/>
        <v>17515.648000000001</v>
      </c>
    </row>
    <row r="2856" spans="1:7" x14ac:dyDescent="0.25">
      <c r="A2856" s="143">
        <v>44680</v>
      </c>
      <c r="B2856" s="144">
        <v>20</v>
      </c>
      <c r="C2856" s="145">
        <v>2507.8188</v>
      </c>
      <c r="D2856" s="145">
        <v>31.791699999999999</v>
      </c>
      <c r="E2856" s="145">
        <v>175.66059999999999</v>
      </c>
      <c r="F2856" s="145">
        <v>2488.2546000000002</v>
      </c>
      <c r="G2856" s="146">
        <f t="shared" si="44"/>
        <v>5203.5257000000001</v>
      </c>
    </row>
    <row r="2857" spans="1:7" x14ac:dyDescent="0.25">
      <c r="A2857" s="143">
        <v>44680</v>
      </c>
      <c r="B2857" s="144">
        <v>21</v>
      </c>
      <c r="C2857" s="145">
        <v>73.757499999999993</v>
      </c>
      <c r="D2857" s="145">
        <v>9.3925999999999998</v>
      </c>
      <c r="E2857" s="145">
        <v>6.1650999999999998</v>
      </c>
      <c r="F2857" s="145">
        <v>237.53039999999999</v>
      </c>
      <c r="G2857" s="146">
        <f t="shared" si="44"/>
        <v>326.84559999999999</v>
      </c>
    </row>
    <row r="2858" spans="1:7" x14ac:dyDescent="0.25">
      <c r="A2858" s="143">
        <v>44680</v>
      </c>
      <c r="B2858" s="144">
        <v>22</v>
      </c>
      <c r="C2858" s="145">
        <v>4.6715</v>
      </c>
      <c r="D2858" s="145">
        <v>8.2303999999999995</v>
      </c>
      <c r="E2858" s="145">
        <v>1.0008999999999999</v>
      </c>
      <c r="F2858" s="145">
        <v>17.511900000000001</v>
      </c>
      <c r="G2858" s="146">
        <f t="shared" si="44"/>
        <v>31.4147</v>
      </c>
    </row>
    <row r="2859" spans="1:7" x14ac:dyDescent="0.25">
      <c r="A2859" s="143">
        <v>44680</v>
      </c>
      <c r="B2859" s="144">
        <v>23</v>
      </c>
      <c r="C2859" s="145">
        <v>3.0926</v>
      </c>
      <c r="D2859" s="145">
        <v>8.2303999999999995</v>
      </c>
      <c r="E2859" s="145">
        <v>1.0008999999999999</v>
      </c>
      <c r="F2859" s="145">
        <v>0.18429999999999999</v>
      </c>
      <c r="G2859" s="146">
        <f t="shared" si="44"/>
        <v>12.5082</v>
      </c>
    </row>
    <row r="2860" spans="1:7" x14ac:dyDescent="0.25">
      <c r="A2860" s="143">
        <v>44680</v>
      </c>
      <c r="B2860" s="144">
        <v>24</v>
      </c>
      <c r="C2860" s="145">
        <v>3.2256</v>
      </c>
      <c r="D2860" s="145">
        <v>11.6197</v>
      </c>
      <c r="E2860" s="145">
        <v>1.2568999999999999</v>
      </c>
      <c r="F2860" s="145">
        <v>2.4299999999999999E-2</v>
      </c>
      <c r="G2860" s="146">
        <f t="shared" si="44"/>
        <v>16.1265</v>
      </c>
    </row>
    <row r="2861" spans="1:7" x14ac:dyDescent="0.25">
      <c r="A2861" s="143">
        <v>44681</v>
      </c>
      <c r="B2861" s="144">
        <v>1</v>
      </c>
      <c r="C2861" s="145">
        <v>2.7947000000000002</v>
      </c>
      <c r="D2861" s="145">
        <v>13.462999999999999</v>
      </c>
      <c r="E2861" s="145">
        <v>1.2568999999999999</v>
      </c>
      <c r="F2861" s="145">
        <v>0.20480000000000001</v>
      </c>
      <c r="G2861" s="146">
        <f t="shared" si="44"/>
        <v>17.7194</v>
      </c>
    </row>
    <row r="2862" spans="1:7" x14ac:dyDescent="0.25">
      <c r="A2862" s="143">
        <v>44681</v>
      </c>
      <c r="B2862" s="144">
        <v>2</v>
      </c>
      <c r="C2862" s="145">
        <v>2.6766999999999999</v>
      </c>
      <c r="D2862" s="145">
        <v>14.3385</v>
      </c>
      <c r="E2862" s="145">
        <v>1.1289</v>
      </c>
      <c r="F2862" s="145">
        <v>0.18429999999999999</v>
      </c>
      <c r="G2862" s="146">
        <f t="shared" si="44"/>
        <v>18.328400000000002</v>
      </c>
    </row>
    <row r="2863" spans="1:7" x14ac:dyDescent="0.25">
      <c r="A2863" s="143">
        <v>44681</v>
      </c>
      <c r="B2863" s="144">
        <v>3</v>
      </c>
      <c r="C2863" s="145">
        <v>3.6006999999999998</v>
      </c>
      <c r="D2863" s="145">
        <v>15.9026</v>
      </c>
      <c r="E2863" s="145">
        <v>1.3209</v>
      </c>
      <c r="F2863" s="145">
        <v>0.18429999999999999</v>
      </c>
      <c r="G2863" s="146">
        <f t="shared" si="44"/>
        <v>21.008499999999998</v>
      </c>
    </row>
    <row r="2864" spans="1:7" x14ac:dyDescent="0.25">
      <c r="A2864" s="143">
        <v>44681</v>
      </c>
      <c r="B2864" s="144">
        <v>4</v>
      </c>
      <c r="C2864" s="145">
        <v>1.6319999999999999</v>
      </c>
      <c r="D2864" s="145">
        <v>16.683499999999999</v>
      </c>
      <c r="E2864" s="145">
        <v>0.85239999999999905</v>
      </c>
      <c r="F2864" s="145">
        <v>3.218</v>
      </c>
      <c r="G2864" s="146">
        <f t="shared" si="44"/>
        <v>22.385899999999999</v>
      </c>
    </row>
    <row r="2865" spans="1:7" x14ac:dyDescent="0.25">
      <c r="A2865" s="143">
        <v>44681</v>
      </c>
      <c r="B2865" s="144">
        <v>5</v>
      </c>
      <c r="C2865" s="145">
        <v>1.472</v>
      </c>
      <c r="D2865" s="145">
        <v>17.704899999999999</v>
      </c>
      <c r="E2865" s="145">
        <v>0.80889999999999995</v>
      </c>
      <c r="F2865" s="145">
        <v>3.0375000000000001</v>
      </c>
      <c r="G2865" s="146">
        <f t="shared" si="44"/>
        <v>23.023300000000003</v>
      </c>
    </row>
    <row r="2866" spans="1:7" x14ac:dyDescent="0.25">
      <c r="A2866" s="143">
        <v>44681</v>
      </c>
      <c r="B2866" s="144">
        <v>6</v>
      </c>
      <c r="C2866" s="145">
        <v>2.375</v>
      </c>
      <c r="D2866" s="145">
        <v>20.060099999999998</v>
      </c>
      <c r="E2866" s="145">
        <v>0.77400000000000002</v>
      </c>
      <c r="F2866" s="145">
        <v>3.254</v>
      </c>
      <c r="G2866" s="146">
        <f t="shared" si="44"/>
        <v>26.463100000000001</v>
      </c>
    </row>
    <row r="2867" spans="1:7" x14ac:dyDescent="0.25">
      <c r="A2867" s="143">
        <v>44681</v>
      </c>
      <c r="B2867" s="144">
        <v>7</v>
      </c>
      <c r="C2867" s="145">
        <v>6.1814999999999998</v>
      </c>
      <c r="D2867" s="145">
        <v>19.63</v>
      </c>
      <c r="E2867" s="145">
        <v>3.7208999999999999</v>
      </c>
      <c r="F2867" s="145">
        <v>387.88630000000001</v>
      </c>
      <c r="G2867" s="146">
        <f t="shared" si="44"/>
        <v>417.4187</v>
      </c>
    </row>
    <row r="2868" spans="1:7" x14ac:dyDescent="0.25">
      <c r="A2868" s="143">
        <v>44681</v>
      </c>
      <c r="B2868" s="144">
        <v>8</v>
      </c>
      <c r="C2868" s="145">
        <v>315.94080000000002</v>
      </c>
      <c r="D2868" s="145">
        <v>23.494900000000001</v>
      </c>
      <c r="E2868" s="145">
        <v>105.5985</v>
      </c>
      <c r="F2868" s="145">
        <v>4457.1378000000004</v>
      </c>
      <c r="G2868" s="146">
        <f t="shared" si="44"/>
        <v>4902.1720000000005</v>
      </c>
    </row>
    <row r="2869" spans="1:7" x14ac:dyDescent="0.25">
      <c r="A2869" s="143">
        <v>44681</v>
      </c>
      <c r="B2869" s="144">
        <v>9</v>
      </c>
      <c r="C2869" s="145">
        <v>1769.5963999999999</v>
      </c>
      <c r="D2869" s="145">
        <v>40.039499999999997</v>
      </c>
      <c r="E2869" s="145">
        <v>447.26799999999997</v>
      </c>
      <c r="F2869" s="145">
        <v>8381.6013000000003</v>
      </c>
      <c r="G2869" s="146">
        <f t="shared" si="44"/>
        <v>10638.5052</v>
      </c>
    </row>
    <row r="2870" spans="1:7" x14ac:dyDescent="0.25">
      <c r="A2870" s="143">
        <v>44681</v>
      </c>
      <c r="B2870" s="144">
        <v>10</v>
      </c>
      <c r="C2870" s="145">
        <v>4680.7379000000001</v>
      </c>
      <c r="D2870" s="145">
        <v>65.262600000000006</v>
      </c>
      <c r="E2870" s="145">
        <v>759.37339999999995</v>
      </c>
      <c r="F2870" s="145">
        <v>9990.6509000000005</v>
      </c>
      <c r="G2870" s="146">
        <f t="shared" si="44"/>
        <v>15496.024800000001</v>
      </c>
    </row>
    <row r="2871" spans="1:7" x14ac:dyDescent="0.25">
      <c r="A2871" s="143">
        <v>44681</v>
      </c>
      <c r="B2871" s="144">
        <v>11</v>
      </c>
      <c r="C2871" s="145">
        <v>9104.8490999999995</v>
      </c>
      <c r="D2871" s="145">
        <v>99.813299999999998</v>
      </c>
      <c r="E2871" s="145">
        <v>968.95680000000004</v>
      </c>
      <c r="F2871" s="145">
        <v>10308.0533</v>
      </c>
      <c r="G2871" s="146">
        <f t="shared" si="44"/>
        <v>20481.672500000001</v>
      </c>
    </row>
    <row r="2872" spans="1:7" x14ac:dyDescent="0.25">
      <c r="A2872" s="143">
        <v>44681</v>
      </c>
      <c r="B2872" s="144">
        <v>12</v>
      </c>
      <c r="C2872" s="145">
        <v>12551.582200000001</v>
      </c>
      <c r="D2872" s="145">
        <v>119.5275</v>
      </c>
      <c r="E2872" s="145">
        <v>1205.3150000000001</v>
      </c>
      <c r="F2872" s="145">
        <v>10710.688399999999</v>
      </c>
      <c r="G2872" s="146">
        <f t="shared" si="44"/>
        <v>24587.113100000002</v>
      </c>
    </row>
    <row r="2873" spans="1:7" x14ac:dyDescent="0.25">
      <c r="A2873" s="143">
        <v>44681</v>
      </c>
      <c r="B2873" s="144">
        <v>13</v>
      </c>
      <c r="C2873" s="145">
        <v>11614.479300000001</v>
      </c>
      <c r="D2873" s="145">
        <v>112.81870000000001</v>
      </c>
      <c r="E2873" s="145">
        <v>1035.0060000000001</v>
      </c>
      <c r="F2873" s="145">
        <v>9179.6664000000001</v>
      </c>
      <c r="G2873" s="146">
        <f t="shared" si="44"/>
        <v>21941.970399999998</v>
      </c>
    </row>
    <row r="2874" spans="1:7" x14ac:dyDescent="0.25">
      <c r="A2874" s="143">
        <v>44681</v>
      </c>
      <c r="B2874" s="144">
        <v>14</v>
      </c>
      <c r="C2874" s="145">
        <v>10284.8783</v>
      </c>
      <c r="D2874" s="145">
        <v>100.92449999999999</v>
      </c>
      <c r="E2874" s="145">
        <v>916.31349999999998</v>
      </c>
      <c r="F2874" s="145">
        <v>6731.9026999999996</v>
      </c>
      <c r="G2874" s="146">
        <f t="shared" si="44"/>
        <v>18034.019</v>
      </c>
    </row>
    <row r="2875" spans="1:7" x14ac:dyDescent="0.25">
      <c r="A2875" s="143">
        <v>44681</v>
      </c>
      <c r="B2875" s="144">
        <v>15</v>
      </c>
      <c r="C2875" s="145">
        <v>13591.2374</v>
      </c>
      <c r="D2875" s="145">
        <v>124.09269999999999</v>
      </c>
      <c r="E2875" s="145">
        <v>834.79830000000004</v>
      </c>
      <c r="F2875" s="145">
        <v>5078.4305999999997</v>
      </c>
      <c r="G2875" s="146">
        <f t="shared" si="44"/>
        <v>19628.559000000001</v>
      </c>
    </row>
    <row r="2876" spans="1:7" x14ac:dyDescent="0.25">
      <c r="A2876" s="143">
        <v>44681</v>
      </c>
      <c r="B2876" s="144">
        <v>16</v>
      </c>
      <c r="C2876" s="145">
        <v>23307.782899999998</v>
      </c>
      <c r="D2876" s="145">
        <v>160.8502</v>
      </c>
      <c r="E2876" s="145">
        <v>1122.2956999999999</v>
      </c>
      <c r="F2876" s="145">
        <v>4981.5870999999997</v>
      </c>
      <c r="G2876" s="146">
        <f t="shared" si="44"/>
        <v>29572.515899999999</v>
      </c>
    </row>
    <row r="2877" spans="1:7" x14ac:dyDescent="0.25">
      <c r="A2877" s="143">
        <v>44681</v>
      </c>
      <c r="B2877" s="144">
        <v>17</v>
      </c>
      <c r="C2877" s="145">
        <v>23047.579000000002</v>
      </c>
      <c r="D2877" s="145">
        <v>149.5745</v>
      </c>
      <c r="E2877" s="145">
        <v>980.30430000000001</v>
      </c>
      <c r="F2877" s="145">
        <v>4356.8786</v>
      </c>
      <c r="G2877" s="146">
        <f t="shared" si="44"/>
        <v>28534.3364</v>
      </c>
    </row>
    <row r="2878" spans="1:7" x14ac:dyDescent="0.25">
      <c r="A2878" s="143">
        <v>44681</v>
      </c>
      <c r="B2878" s="144">
        <v>18</v>
      </c>
      <c r="C2878" s="145">
        <v>5297.8392000000003</v>
      </c>
      <c r="D2878" s="145">
        <v>57.962899999999998</v>
      </c>
      <c r="E2878" s="145">
        <v>292.73790000000002</v>
      </c>
      <c r="F2878" s="145">
        <v>3528.5551</v>
      </c>
      <c r="G2878" s="146">
        <f t="shared" si="44"/>
        <v>9177.0951000000005</v>
      </c>
    </row>
    <row r="2879" spans="1:7" x14ac:dyDescent="0.25">
      <c r="A2879" s="143">
        <v>44681</v>
      </c>
      <c r="B2879" s="144">
        <v>19</v>
      </c>
      <c r="C2879" s="145">
        <v>776.48009999999999</v>
      </c>
      <c r="D2879" s="145">
        <v>25.166899999999998</v>
      </c>
      <c r="E2879" s="145">
        <v>93.832300000000004</v>
      </c>
      <c r="F2879" s="145">
        <v>1694.4069</v>
      </c>
      <c r="G2879" s="146">
        <f t="shared" si="44"/>
        <v>2589.8861999999999</v>
      </c>
    </row>
    <row r="2880" spans="1:7" x14ac:dyDescent="0.25">
      <c r="A2880" s="143">
        <v>44681</v>
      </c>
      <c r="B2880" s="144">
        <v>20</v>
      </c>
      <c r="C2880" s="145">
        <v>174.9579</v>
      </c>
      <c r="D2880" s="145">
        <v>15.4148</v>
      </c>
      <c r="E2880" s="145">
        <v>43.343600000000002</v>
      </c>
      <c r="F2880" s="145">
        <v>858.04939999999999</v>
      </c>
      <c r="G2880" s="146">
        <f t="shared" si="44"/>
        <v>1091.7656999999999</v>
      </c>
    </row>
    <row r="2881" spans="1:7" x14ac:dyDescent="0.25">
      <c r="A2881" s="143">
        <v>44681</v>
      </c>
      <c r="B2881" s="144">
        <v>21</v>
      </c>
      <c r="C2881" s="145">
        <v>5.5636999999999999</v>
      </c>
      <c r="D2881" s="145">
        <v>13.2684</v>
      </c>
      <c r="E2881" s="145">
        <v>2.4967999999999999</v>
      </c>
      <c r="F2881" s="145">
        <v>60.880200000000002</v>
      </c>
      <c r="G2881" s="146">
        <f t="shared" si="44"/>
        <v>82.209100000000007</v>
      </c>
    </row>
    <row r="2882" spans="1:7" x14ac:dyDescent="0.25">
      <c r="A2882" s="143">
        <v>44681</v>
      </c>
      <c r="B2882" s="144">
        <v>22</v>
      </c>
      <c r="C2882" s="145">
        <v>7.6553000000000004</v>
      </c>
      <c r="D2882" s="145">
        <v>13.826499999999999</v>
      </c>
      <c r="E2882" s="145">
        <v>0.63739999999999997</v>
      </c>
      <c r="F2882" s="145">
        <v>0.26619999999999999</v>
      </c>
      <c r="G2882" s="146">
        <f t="shared" si="44"/>
        <v>22.385400000000001</v>
      </c>
    </row>
    <row r="2883" spans="1:7" x14ac:dyDescent="0.25">
      <c r="A2883" s="143">
        <v>44681</v>
      </c>
      <c r="B2883" s="144">
        <v>23</v>
      </c>
      <c r="C2883" s="145">
        <v>7.2345999999999897</v>
      </c>
      <c r="D2883" s="145">
        <v>14.3104</v>
      </c>
      <c r="E2883" s="145">
        <v>0.95740000000000003</v>
      </c>
      <c r="F2883" s="145">
        <v>0.18429999999999999</v>
      </c>
      <c r="G2883" s="146">
        <f t="shared" si="44"/>
        <v>22.686699999999988</v>
      </c>
    </row>
    <row r="2884" spans="1:7" x14ac:dyDescent="0.25">
      <c r="A2884" s="143">
        <v>44681</v>
      </c>
      <c r="B2884" s="144">
        <v>24</v>
      </c>
      <c r="C2884" s="145">
        <v>7.1731999999999996</v>
      </c>
      <c r="D2884" s="145">
        <v>13.841799999999999</v>
      </c>
      <c r="E2884" s="145">
        <v>1.0213999999999901</v>
      </c>
      <c r="F2884" s="145">
        <v>0.20480000000000001</v>
      </c>
      <c r="G2884" s="146">
        <f t="shared" si="44"/>
        <v>22.241199999999989</v>
      </c>
    </row>
    <row r="2885" spans="1:7" x14ac:dyDescent="0.25">
      <c r="A2885" s="143">
        <v>44682</v>
      </c>
      <c r="B2885" s="144">
        <v>1</v>
      </c>
      <c r="C2885" s="145">
        <v>2.5527000000000002</v>
      </c>
      <c r="D2885" s="145">
        <v>13.893099999999899</v>
      </c>
      <c r="E2885" s="145">
        <v>1.2773999999999901</v>
      </c>
      <c r="F2885" s="145">
        <v>2.4299999999999999E-2</v>
      </c>
      <c r="G2885" s="146">
        <f t="shared" si="44"/>
        <v>17.747499999999889</v>
      </c>
    </row>
    <row r="2886" spans="1:7" x14ac:dyDescent="0.25">
      <c r="A2886" s="143">
        <v>44682</v>
      </c>
      <c r="B2886" s="144">
        <v>2</v>
      </c>
      <c r="C2886" s="145">
        <v>2.4687000000000001</v>
      </c>
      <c r="D2886" s="145">
        <v>14.978499999999899</v>
      </c>
      <c r="E2886" s="145">
        <v>1.216</v>
      </c>
      <c r="F2886" s="145">
        <v>0.20480000000000001</v>
      </c>
      <c r="G2886" s="146">
        <f t="shared" ref="G2886:G2949" si="45">+SUM(C2886:F2886)</f>
        <v>18.867999999999899</v>
      </c>
    </row>
    <row r="2887" spans="1:7" x14ac:dyDescent="0.25">
      <c r="A2887" s="143">
        <v>44682</v>
      </c>
      <c r="B2887" s="144">
        <v>3</v>
      </c>
      <c r="C2887" s="145">
        <v>2.1926999999999999</v>
      </c>
      <c r="D2887" s="145">
        <v>17.065899999999999</v>
      </c>
      <c r="E2887" s="145">
        <v>1.1519999999999999</v>
      </c>
      <c r="F2887" s="145">
        <v>0.18429999999999999</v>
      </c>
      <c r="G2887" s="146">
        <f t="shared" si="45"/>
        <v>20.594899999999999</v>
      </c>
    </row>
    <row r="2888" spans="1:7" x14ac:dyDescent="0.25">
      <c r="A2888" s="143">
        <v>44682</v>
      </c>
      <c r="B2888" s="144">
        <v>4</v>
      </c>
      <c r="C2888" s="145">
        <v>2.556</v>
      </c>
      <c r="D2888" s="145">
        <v>18.326899999999998</v>
      </c>
      <c r="E2888" s="145">
        <v>0.96</v>
      </c>
      <c r="F2888" s="145">
        <v>0.18429999999999999</v>
      </c>
      <c r="G2888" s="146">
        <f t="shared" si="45"/>
        <v>22.027200000000001</v>
      </c>
    </row>
    <row r="2889" spans="1:7" x14ac:dyDescent="0.25">
      <c r="A2889" s="143">
        <v>44682</v>
      </c>
      <c r="B2889" s="144">
        <v>5</v>
      </c>
      <c r="C2889" s="145">
        <v>5.593</v>
      </c>
      <c r="D2889" s="145">
        <v>17.574400000000001</v>
      </c>
      <c r="E2889" s="145">
        <v>1.0880000000000001</v>
      </c>
      <c r="F2889" s="145">
        <v>0.20480000000000001</v>
      </c>
      <c r="G2889" s="146">
        <f t="shared" si="45"/>
        <v>24.4602</v>
      </c>
    </row>
    <row r="2890" spans="1:7" x14ac:dyDescent="0.25">
      <c r="A2890" s="143">
        <v>44682</v>
      </c>
      <c r="B2890" s="144">
        <v>6</v>
      </c>
      <c r="C2890" s="145">
        <v>2.6469999999999998</v>
      </c>
      <c r="D2890" s="145">
        <v>16.988099999999999</v>
      </c>
      <c r="E2890" s="145">
        <v>0.76800000000000002</v>
      </c>
      <c r="F2890" s="145">
        <v>0.18429999999999999</v>
      </c>
      <c r="G2890" s="146">
        <f t="shared" si="45"/>
        <v>20.587399999999999</v>
      </c>
    </row>
    <row r="2891" spans="1:7" x14ac:dyDescent="0.25">
      <c r="A2891" s="143">
        <v>44682</v>
      </c>
      <c r="B2891" s="144">
        <v>7</v>
      </c>
      <c r="C2891" s="145">
        <v>3.319</v>
      </c>
      <c r="D2891" s="145">
        <v>17.134</v>
      </c>
      <c r="E2891" s="145">
        <v>0.84399999999999997</v>
      </c>
      <c r="F2891" s="145">
        <v>0.27200000000000002</v>
      </c>
      <c r="G2891" s="146">
        <f t="shared" si="45"/>
        <v>21.568999999999999</v>
      </c>
    </row>
    <row r="2892" spans="1:7" x14ac:dyDescent="0.25">
      <c r="A2892" s="143">
        <v>44682</v>
      </c>
      <c r="B2892" s="144">
        <v>8</v>
      </c>
      <c r="C2892" s="145">
        <v>92.8155</v>
      </c>
      <c r="D2892" s="145">
        <v>19.092399999999898</v>
      </c>
      <c r="E2892" s="145">
        <v>5.7850000000000001</v>
      </c>
      <c r="F2892" s="145">
        <v>125.4636</v>
      </c>
      <c r="G2892" s="146">
        <f t="shared" si="45"/>
        <v>243.15649999999988</v>
      </c>
    </row>
    <row r="2893" spans="1:7" x14ac:dyDescent="0.25">
      <c r="A2893" s="143">
        <v>44682</v>
      </c>
      <c r="B2893" s="144">
        <v>9</v>
      </c>
      <c r="C2893" s="145">
        <v>2032.9652000000001</v>
      </c>
      <c r="D2893" s="145">
        <v>39.096200000000003</v>
      </c>
      <c r="E2893" s="145">
        <v>117.285</v>
      </c>
      <c r="F2893" s="145">
        <v>504.05009999999999</v>
      </c>
      <c r="G2893" s="146">
        <f t="shared" si="45"/>
        <v>2693.3964999999998</v>
      </c>
    </row>
    <row r="2894" spans="1:7" x14ac:dyDescent="0.25">
      <c r="A2894" s="143">
        <v>44682</v>
      </c>
      <c r="B2894" s="144">
        <v>10</v>
      </c>
      <c r="C2894" s="145">
        <v>7869.4481999999998</v>
      </c>
      <c r="D2894" s="145">
        <v>81.503900000000002</v>
      </c>
      <c r="E2894" s="145">
        <v>417.62290000000002</v>
      </c>
      <c r="F2894" s="145">
        <v>1451.1550999999999</v>
      </c>
      <c r="G2894" s="146">
        <f t="shared" si="45"/>
        <v>9819.7300999999989</v>
      </c>
    </row>
    <row r="2895" spans="1:7" x14ac:dyDescent="0.25">
      <c r="A2895" s="143">
        <v>44682</v>
      </c>
      <c r="B2895" s="144">
        <v>11</v>
      </c>
      <c r="C2895" s="145">
        <v>17002.281500000001</v>
      </c>
      <c r="D2895" s="145">
        <v>136.1602</v>
      </c>
      <c r="E2895" s="145">
        <v>812.10239999999999</v>
      </c>
      <c r="F2895" s="145">
        <v>2385.8263999999999</v>
      </c>
      <c r="G2895" s="146">
        <f t="shared" si="45"/>
        <v>20336.370499999997</v>
      </c>
    </row>
    <row r="2896" spans="1:7" x14ac:dyDescent="0.25">
      <c r="A2896" s="143">
        <v>44682</v>
      </c>
      <c r="B2896" s="144">
        <v>12</v>
      </c>
      <c r="C2896" s="145">
        <v>21555.258900000001</v>
      </c>
      <c r="D2896" s="145">
        <v>173.8741</v>
      </c>
      <c r="E2896" s="145">
        <v>978.96270000000004</v>
      </c>
      <c r="F2896" s="145">
        <v>3680.1968000000002</v>
      </c>
      <c r="G2896" s="146">
        <f t="shared" si="45"/>
        <v>26388.292500000003</v>
      </c>
    </row>
    <row r="2897" spans="1:7" x14ac:dyDescent="0.25">
      <c r="A2897" s="143">
        <v>44682</v>
      </c>
      <c r="B2897" s="144">
        <v>13</v>
      </c>
      <c r="C2897" s="145">
        <v>25978.516299999999</v>
      </c>
      <c r="D2897" s="145">
        <v>192.17310000000001</v>
      </c>
      <c r="E2897" s="145">
        <v>1210.05</v>
      </c>
      <c r="F2897" s="145">
        <v>4257.0502999999999</v>
      </c>
      <c r="G2897" s="146">
        <f t="shared" si="45"/>
        <v>31637.789699999998</v>
      </c>
    </row>
    <row r="2898" spans="1:7" x14ac:dyDescent="0.25">
      <c r="A2898" s="143">
        <v>44682</v>
      </c>
      <c r="B2898" s="144">
        <v>14</v>
      </c>
      <c r="C2898" s="145">
        <v>31801.1044</v>
      </c>
      <c r="D2898" s="145">
        <v>236.52459999999999</v>
      </c>
      <c r="E2898" s="145">
        <v>1467.6605</v>
      </c>
      <c r="F2898" s="145">
        <v>5381.0645999999997</v>
      </c>
      <c r="G2898" s="146">
        <f t="shared" si="45"/>
        <v>38886.354099999997</v>
      </c>
    </row>
    <row r="2899" spans="1:7" x14ac:dyDescent="0.25">
      <c r="A2899" s="143">
        <v>44682</v>
      </c>
      <c r="B2899" s="144">
        <v>15</v>
      </c>
      <c r="C2899" s="145">
        <v>33925.814200000001</v>
      </c>
      <c r="D2899" s="145">
        <v>248.76560000000001</v>
      </c>
      <c r="E2899" s="145">
        <v>1756.4992</v>
      </c>
      <c r="F2899" s="145">
        <v>6638.0601999999999</v>
      </c>
      <c r="G2899" s="146">
        <f t="shared" si="45"/>
        <v>42569.139199999998</v>
      </c>
    </row>
    <row r="2900" spans="1:7" x14ac:dyDescent="0.25">
      <c r="A2900" s="143">
        <v>44682</v>
      </c>
      <c r="B2900" s="144">
        <v>16</v>
      </c>
      <c r="C2900" s="145">
        <v>33432.418400000002</v>
      </c>
      <c r="D2900" s="145">
        <v>255.45320000000001</v>
      </c>
      <c r="E2900" s="145">
        <v>1705.9262000000001</v>
      </c>
      <c r="F2900" s="145">
        <v>6649.7277999999997</v>
      </c>
      <c r="G2900" s="146">
        <f t="shared" si="45"/>
        <v>42043.525600000008</v>
      </c>
    </row>
    <row r="2901" spans="1:7" x14ac:dyDescent="0.25">
      <c r="A2901" s="143">
        <v>44682</v>
      </c>
      <c r="B2901" s="144">
        <v>17</v>
      </c>
      <c r="C2901" s="145">
        <v>26581.0645</v>
      </c>
      <c r="D2901" s="145">
        <v>209.55520000000001</v>
      </c>
      <c r="E2901" s="145">
        <v>1494.9099000000001</v>
      </c>
      <c r="F2901" s="145">
        <v>8339.5066999999999</v>
      </c>
      <c r="G2901" s="146">
        <f t="shared" si="45"/>
        <v>36625.0363</v>
      </c>
    </row>
    <row r="2902" spans="1:7" x14ac:dyDescent="0.25">
      <c r="A2902" s="143">
        <v>44682</v>
      </c>
      <c r="B2902" s="144">
        <v>18</v>
      </c>
      <c r="C2902" s="145">
        <v>18995.081600000001</v>
      </c>
      <c r="D2902" s="145">
        <v>159.36840000000001</v>
      </c>
      <c r="E2902" s="145">
        <v>1230.7612999999999</v>
      </c>
      <c r="F2902" s="145">
        <v>8665.6569999999992</v>
      </c>
      <c r="G2902" s="146">
        <f t="shared" si="45"/>
        <v>29050.868299999998</v>
      </c>
    </row>
    <row r="2903" spans="1:7" x14ac:dyDescent="0.25">
      <c r="A2903" s="143">
        <v>44682</v>
      </c>
      <c r="B2903" s="144">
        <v>19</v>
      </c>
      <c r="C2903" s="145">
        <v>9963.7900000000009</v>
      </c>
      <c r="D2903" s="145">
        <v>102.98950000000001</v>
      </c>
      <c r="E2903" s="145">
        <v>858.46730000000002</v>
      </c>
      <c r="F2903" s="145">
        <v>7354.5198</v>
      </c>
      <c r="G2903" s="146">
        <f t="shared" si="45"/>
        <v>18279.766600000003</v>
      </c>
    </row>
    <row r="2904" spans="1:7" x14ac:dyDescent="0.25">
      <c r="A2904" s="143">
        <v>44682</v>
      </c>
      <c r="B2904" s="144">
        <v>20</v>
      </c>
      <c r="C2904" s="145">
        <v>2526.7775000000001</v>
      </c>
      <c r="D2904" s="145">
        <v>40.670900000000003</v>
      </c>
      <c r="E2904" s="145">
        <v>222.63149999999999</v>
      </c>
      <c r="F2904" s="145">
        <v>3897.5989</v>
      </c>
      <c r="G2904" s="146">
        <f t="shared" si="45"/>
        <v>6687.6787999999997</v>
      </c>
    </row>
    <row r="2905" spans="1:7" x14ac:dyDescent="0.25">
      <c r="A2905" s="143">
        <v>44682</v>
      </c>
      <c r="B2905" s="144">
        <v>21</v>
      </c>
      <c r="C2905" s="145">
        <v>116.4164</v>
      </c>
      <c r="D2905" s="145">
        <v>19.373999999999999</v>
      </c>
      <c r="E2905" s="145">
        <v>17.377800000000001</v>
      </c>
      <c r="F2905" s="145">
        <v>792.84180000000003</v>
      </c>
      <c r="G2905" s="146">
        <f t="shared" si="45"/>
        <v>946.01</v>
      </c>
    </row>
    <row r="2906" spans="1:7" x14ac:dyDescent="0.25">
      <c r="A2906" s="143">
        <v>44682</v>
      </c>
      <c r="B2906" s="144">
        <v>22</v>
      </c>
      <c r="C2906" s="145">
        <v>4.9580000000000002</v>
      </c>
      <c r="D2906" s="145">
        <v>18.5472</v>
      </c>
      <c r="E2906" s="145">
        <v>1.3644000000000001</v>
      </c>
      <c r="F2906" s="145">
        <v>0.28670000000000001</v>
      </c>
      <c r="G2906" s="146">
        <f t="shared" si="45"/>
        <v>25.156300000000002</v>
      </c>
    </row>
    <row r="2907" spans="1:7" x14ac:dyDescent="0.25">
      <c r="A2907" s="143">
        <v>44682</v>
      </c>
      <c r="B2907" s="144">
        <v>23</v>
      </c>
      <c r="C2907" s="145">
        <v>2.891</v>
      </c>
      <c r="D2907" s="145">
        <v>19.916799999999999</v>
      </c>
      <c r="E2907" s="145">
        <v>1.8124</v>
      </c>
      <c r="F2907" s="145">
        <v>0.22520000000000001</v>
      </c>
      <c r="G2907" s="146">
        <f t="shared" si="45"/>
        <v>24.845400000000001</v>
      </c>
    </row>
    <row r="2908" spans="1:7" x14ac:dyDescent="0.25">
      <c r="A2908" s="143">
        <v>44682</v>
      </c>
      <c r="B2908" s="144">
        <v>24</v>
      </c>
      <c r="C2908" s="145">
        <v>2.8039999999999998</v>
      </c>
      <c r="D2908" s="145">
        <v>20.282800000000002</v>
      </c>
      <c r="E2908" s="145">
        <v>1.7484</v>
      </c>
      <c r="F2908" s="145">
        <v>0.18429999999999999</v>
      </c>
      <c r="G2908" s="146">
        <f t="shared" si="45"/>
        <v>25.019500000000001</v>
      </c>
    </row>
    <row r="2909" spans="1:7" x14ac:dyDescent="0.25">
      <c r="A2909" s="143">
        <v>44683</v>
      </c>
      <c r="B2909" s="144">
        <v>1</v>
      </c>
      <c r="C2909" s="145">
        <v>60.0901</v>
      </c>
      <c r="D2909" s="145">
        <v>19.870699999999999</v>
      </c>
      <c r="E2909" s="145">
        <v>1.1723999999999899</v>
      </c>
      <c r="F2909" s="145">
        <v>0.18429999999999999</v>
      </c>
      <c r="G2909" s="146">
        <f t="shared" si="45"/>
        <v>81.317499999999995</v>
      </c>
    </row>
    <row r="2910" spans="1:7" x14ac:dyDescent="0.25">
      <c r="A2910" s="143">
        <v>44683</v>
      </c>
      <c r="B2910" s="144">
        <v>2</v>
      </c>
      <c r="C2910" s="145">
        <v>59.3371</v>
      </c>
      <c r="D2910" s="145">
        <v>19.4636</v>
      </c>
      <c r="E2910" s="145">
        <v>1.216</v>
      </c>
      <c r="F2910" s="145">
        <v>0.20480000000000001</v>
      </c>
      <c r="G2910" s="146">
        <f t="shared" si="45"/>
        <v>80.221500000000006</v>
      </c>
    </row>
    <row r="2911" spans="1:7" x14ac:dyDescent="0.25">
      <c r="A2911" s="143">
        <v>44683</v>
      </c>
      <c r="B2911" s="144">
        <v>3</v>
      </c>
      <c r="C2911" s="145">
        <v>59.889099999999999</v>
      </c>
      <c r="D2911" s="145">
        <v>18.398700000000002</v>
      </c>
      <c r="E2911" s="145">
        <v>1.216</v>
      </c>
      <c r="F2911" s="145">
        <v>2.4299999999999999E-2</v>
      </c>
      <c r="G2911" s="146">
        <f t="shared" si="45"/>
        <v>79.528099999999995</v>
      </c>
    </row>
    <row r="2912" spans="1:7" x14ac:dyDescent="0.25">
      <c r="A2912" s="143">
        <v>44683</v>
      </c>
      <c r="B2912" s="144">
        <v>4</v>
      </c>
      <c r="C2912" s="145">
        <v>2.1795</v>
      </c>
      <c r="D2912" s="145">
        <v>18.3078</v>
      </c>
      <c r="E2912" s="145">
        <v>0.96</v>
      </c>
      <c r="F2912" s="145">
        <v>14.2271</v>
      </c>
      <c r="G2912" s="146">
        <f t="shared" si="45"/>
        <v>35.674400000000006</v>
      </c>
    </row>
    <row r="2913" spans="1:7" x14ac:dyDescent="0.25">
      <c r="A2913" s="143">
        <v>44683</v>
      </c>
      <c r="B2913" s="144">
        <v>5</v>
      </c>
      <c r="C2913" s="145">
        <v>6.3254999999999999</v>
      </c>
      <c r="D2913" s="145">
        <v>18.493299999999898</v>
      </c>
      <c r="E2913" s="145">
        <v>1.024</v>
      </c>
      <c r="F2913" s="145">
        <v>13.8410999999999</v>
      </c>
      <c r="G2913" s="146">
        <f t="shared" si="45"/>
        <v>39.683899999999795</v>
      </c>
    </row>
    <row r="2914" spans="1:7" x14ac:dyDescent="0.25">
      <c r="A2914" s="143">
        <v>44683</v>
      </c>
      <c r="B2914" s="144">
        <v>6</v>
      </c>
      <c r="C2914" s="145">
        <v>2.3605</v>
      </c>
      <c r="D2914" s="145">
        <v>18.3504</v>
      </c>
      <c r="E2914" s="145">
        <v>0.84399999999999997</v>
      </c>
      <c r="F2914" s="145">
        <v>13.9355999999999</v>
      </c>
      <c r="G2914" s="146">
        <f t="shared" si="45"/>
        <v>35.490499999999905</v>
      </c>
    </row>
    <row r="2915" spans="1:7" x14ac:dyDescent="0.25">
      <c r="A2915" s="143">
        <v>44683</v>
      </c>
      <c r="B2915" s="144">
        <v>7</v>
      </c>
      <c r="C2915" s="145">
        <v>5.4465000000000003</v>
      </c>
      <c r="D2915" s="145">
        <v>19.9193</v>
      </c>
      <c r="E2915" s="145">
        <v>5.8724999999999996</v>
      </c>
      <c r="F2915" s="145">
        <v>530.41470000000004</v>
      </c>
      <c r="G2915" s="146">
        <f t="shared" si="45"/>
        <v>561.65300000000002</v>
      </c>
    </row>
    <row r="2916" spans="1:7" x14ac:dyDescent="0.25">
      <c r="A2916" s="143">
        <v>44683</v>
      </c>
      <c r="B2916" s="144">
        <v>8</v>
      </c>
      <c r="C2916" s="145">
        <v>1090.8190999999999</v>
      </c>
      <c r="D2916" s="145">
        <v>28.409800000000001</v>
      </c>
      <c r="E2916" s="145">
        <v>82.9893</v>
      </c>
      <c r="F2916" s="145">
        <v>4287.5132000000003</v>
      </c>
      <c r="G2916" s="146">
        <f t="shared" si="45"/>
        <v>5489.7314000000006</v>
      </c>
    </row>
    <row r="2917" spans="1:7" x14ac:dyDescent="0.25">
      <c r="A2917" s="143">
        <v>44683</v>
      </c>
      <c r="B2917" s="144">
        <v>9</v>
      </c>
      <c r="C2917" s="145">
        <v>7375.8609999999999</v>
      </c>
      <c r="D2917" s="145">
        <v>68.721699999999998</v>
      </c>
      <c r="E2917" s="145">
        <v>476.27350000000001</v>
      </c>
      <c r="F2917" s="145">
        <v>9322.0380999999998</v>
      </c>
      <c r="G2917" s="146">
        <f t="shared" si="45"/>
        <v>17242.8943</v>
      </c>
    </row>
    <row r="2918" spans="1:7" x14ac:dyDescent="0.25">
      <c r="A2918" s="143">
        <v>44683</v>
      </c>
      <c r="B2918" s="144">
        <v>10</v>
      </c>
      <c r="C2918" s="145">
        <v>17791.9611</v>
      </c>
      <c r="D2918" s="145">
        <v>127.6694</v>
      </c>
      <c r="E2918" s="145">
        <v>947.5335</v>
      </c>
      <c r="F2918" s="145">
        <v>12336.1268</v>
      </c>
      <c r="G2918" s="146">
        <f t="shared" si="45"/>
        <v>31203.290800000002</v>
      </c>
    </row>
    <row r="2919" spans="1:7" x14ac:dyDescent="0.25">
      <c r="A2919" s="143">
        <v>44683</v>
      </c>
      <c r="B2919" s="144">
        <v>11</v>
      </c>
      <c r="C2919" s="145">
        <v>29345.110799999999</v>
      </c>
      <c r="D2919" s="145">
        <v>182.46969999999999</v>
      </c>
      <c r="E2919" s="145">
        <v>1383.9241999999999</v>
      </c>
      <c r="F2919" s="145">
        <v>13419.636500000001</v>
      </c>
      <c r="G2919" s="146">
        <f t="shared" si="45"/>
        <v>44331.141199999998</v>
      </c>
    </row>
    <row r="2920" spans="1:7" x14ac:dyDescent="0.25">
      <c r="A2920" s="143">
        <v>44683</v>
      </c>
      <c r="B2920" s="144">
        <v>12</v>
      </c>
      <c r="C2920" s="145">
        <v>30631.134300000002</v>
      </c>
      <c r="D2920" s="145">
        <v>199.20009999999999</v>
      </c>
      <c r="E2920" s="145">
        <v>1583.9766999999999</v>
      </c>
      <c r="F2920" s="145">
        <v>13293.96</v>
      </c>
      <c r="G2920" s="146">
        <f t="shared" si="45"/>
        <v>45708.271099999998</v>
      </c>
    </row>
    <row r="2921" spans="1:7" x14ac:dyDescent="0.25">
      <c r="A2921" s="143">
        <v>44683</v>
      </c>
      <c r="B2921" s="144">
        <v>13</v>
      </c>
      <c r="C2921" s="145">
        <v>25017.267100000001</v>
      </c>
      <c r="D2921" s="145">
        <v>173.28399999999999</v>
      </c>
      <c r="E2921" s="145">
        <v>1487.3873000000001</v>
      </c>
      <c r="F2921" s="145">
        <v>12683.043</v>
      </c>
      <c r="G2921" s="146">
        <f t="shared" si="45"/>
        <v>39360.981399999997</v>
      </c>
    </row>
    <row r="2922" spans="1:7" x14ac:dyDescent="0.25">
      <c r="A2922" s="143">
        <v>44683</v>
      </c>
      <c r="B2922" s="144">
        <v>14</v>
      </c>
      <c r="C2922" s="145">
        <v>15397.2263</v>
      </c>
      <c r="D2922" s="145">
        <v>121.2761</v>
      </c>
      <c r="E2922" s="145">
        <v>1051.5084999999999</v>
      </c>
      <c r="F2922" s="145">
        <v>10081.168299999999</v>
      </c>
      <c r="G2922" s="146">
        <f t="shared" si="45"/>
        <v>26651.179199999999</v>
      </c>
    </row>
    <row r="2923" spans="1:7" x14ac:dyDescent="0.25">
      <c r="A2923" s="143">
        <v>44683</v>
      </c>
      <c r="B2923" s="144">
        <v>15</v>
      </c>
      <c r="C2923" s="145">
        <v>7751.0763999999999</v>
      </c>
      <c r="D2923" s="145">
        <v>78.945099999999996</v>
      </c>
      <c r="E2923" s="145">
        <v>681.19820000000004</v>
      </c>
      <c r="F2923" s="145">
        <v>7809.5717999999997</v>
      </c>
      <c r="G2923" s="146">
        <f t="shared" si="45"/>
        <v>16320.791499999999</v>
      </c>
    </row>
    <row r="2924" spans="1:7" x14ac:dyDescent="0.25">
      <c r="A2924" s="143">
        <v>44683</v>
      </c>
      <c r="B2924" s="144">
        <v>16</v>
      </c>
      <c r="C2924" s="145">
        <v>6208.2377999999999</v>
      </c>
      <c r="D2924" s="145">
        <v>48.915599999999998</v>
      </c>
      <c r="E2924" s="145">
        <v>290.77289999999999</v>
      </c>
      <c r="F2924" s="145">
        <v>6012.3730999999998</v>
      </c>
      <c r="G2924" s="146">
        <f t="shared" si="45"/>
        <v>12560.2994</v>
      </c>
    </row>
    <row r="2925" spans="1:7" x14ac:dyDescent="0.25">
      <c r="A2925" s="143">
        <v>44683</v>
      </c>
      <c r="B2925" s="144">
        <v>17</v>
      </c>
      <c r="C2925" s="145">
        <v>9154.4768999999997</v>
      </c>
      <c r="D2925" s="145">
        <v>59.743400000000001</v>
      </c>
      <c r="E2925" s="145">
        <v>357.37580000000003</v>
      </c>
      <c r="F2925" s="145">
        <v>2808.3188</v>
      </c>
      <c r="G2925" s="146">
        <f t="shared" si="45"/>
        <v>12379.9149</v>
      </c>
    </row>
    <row r="2926" spans="1:7" x14ac:dyDescent="0.25">
      <c r="A2926" s="143">
        <v>44683</v>
      </c>
      <c r="B2926" s="144">
        <v>18</v>
      </c>
      <c r="C2926" s="145">
        <v>9896.1252000000004</v>
      </c>
      <c r="D2926" s="145">
        <v>65.376300000000001</v>
      </c>
      <c r="E2926" s="145">
        <v>459.33670000000001</v>
      </c>
      <c r="F2926" s="145">
        <v>3128.2791999999999</v>
      </c>
      <c r="G2926" s="146">
        <f t="shared" si="45"/>
        <v>13549.117399999999</v>
      </c>
    </row>
    <row r="2927" spans="1:7" x14ac:dyDescent="0.25">
      <c r="A2927" s="143">
        <v>44683</v>
      </c>
      <c r="B2927" s="144">
        <v>19</v>
      </c>
      <c r="C2927" s="145">
        <v>2349.4493000000002</v>
      </c>
      <c r="D2927" s="145">
        <v>26.839199999999899</v>
      </c>
      <c r="E2927" s="145">
        <v>156.06110000000001</v>
      </c>
      <c r="F2927" s="145">
        <v>1194.0287000000001</v>
      </c>
      <c r="G2927" s="146">
        <f t="shared" si="45"/>
        <v>3726.3783000000003</v>
      </c>
    </row>
    <row r="2928" spans="1:7" x14ac:dyDescent="0.25">
      <c r="A2928" s="143">
        <v>44683</v>
      </c>
      <c r="B2928" s="144">
        <v>20</v>
      </c>
      <c r="C2928" s="145">
        <v>401.30970000000002</v>
      </c>
      <c r="D2928" s="145">
        <v>7.9230999999999998</v>
      </c>
      <c r="E2928" s="145">
        <v>70.488500000000002</v>
      </c>
      <c r="F2928" s="145">
        <v>810.27700000000004</v>
      </c>
      <c r="G2928" s="146">
        <f t="shared" si="45"/>
        <v>1289.9983</v>
      </c>
    </row>
    <row r="2929" spans="1:7" x14ac:dyDescent="0.25">
      <c r="A2929" s="143">
        <v>44683</v>
      </c>
      <c r="B2929" s="144">
        <v>21</v>
      </c>
      <c r="C2929" s="145">
        <v>23.196999999999999</v>
      </c>
      <c r="D2929" s="145">
        <v>1.6704000000000001</v>
      </c>
      <c r="E2929" s="145">
        <v>10.202</v>
      </c>
      <c r="F2929" s="145">
        <v>190.4813</v>
      </c>
      <c r="G2929" s="146">
        <f t="shared" si="45"/>
        <v>225.55070000000001</v>
      </c>
    </row>
    <row r="2930" spans="1:7" x14ac:dyDescent="0.25">
      <c r="A2930" s="143">
        <v>44683</v>
      </c>
      <c r="B2930" s="144">
        <v>22</v>
      </c>
      <c r="C2930" s="145">
        <v>10.638</v>
      </c>
      <c r="D2930" s="145">
        <v>1.024</v>
      </c>
      <c r="E2930" s="145">
        <v>1.0649</v>
      </c>
      <c r="F2930" s="145">
        <v>0.20480000000000001</v>
      </c>
      <c r="G2930" s="146">
        <f t="shared" si="45"/>
        <v>12.931699999999999</v>
      </c>
    </row>
    <row r="2931" spans="1:7" x14ac:dyDescent="0.25">
      <c r="A2931" s="143">
        <v>44683</v>
      </c>
      <c r="B2931" s="144">
        <v>23</v>
      </c>
      <c r="C2931" s="145">
        <v>4.9279999999999999</v>
      </c>
      <c r="D2931" s="145">
        <v>1.024</v>
      </c>
      <c r="E2931" s="145">
        <v>1.0649</v>
      </c>
      <c r="F2931" s="145">
        <v>0.18429999999999999</v>
      </c>
      <c r="G2931" s="146">
        <f t="shared" si="45"/>
        <v>7.2012</v>
      </c>
    </row>
    <row r="2932" spans="1:7" x14ac:dyDescent="0.25">
      <c r="A2932" s="143">
        <v>44683</v>
      </c>
      <c r="B2932" s="144">
        <v>24</v>
      </c>
      <c r="C2932" s="145">
        <v>4.3520000000000003</v>
      </c>
      <c r="D2932" s="145">
        <v>1.0444</v>
      </c>
      <c r="E2932" s="145">
        <v>1.024</v>
      </c>
      <c r="F2932" s="145">
        <v>0.20480000000000001</v>
      </c>
      <c r="G2932" s="146">
        <f t="shared" si="45"/>
        <v>6.6251999999999995</v>
      </c>
    </row>
    <row r="2933" spans="1:7" x14ac:dyDescent="0.25">
      <c r="A2933" s="143">
        <v>44684</v>
      </c>
      <c r="B2933" s="144">
        <v>1</v>
      </c>
      <c r="C2933" s="145">
        <v>11.398999999999999</v>
      </c>
      <c r="D2933" s="145">
        <v>1.28</v>
      </c>
      <c r="E2933" s="145">
        <v>1.28</v>
      </c>
      <c r="F2933" s="145">
        <v>0.18429999999999999</v>
      </c>
      <c r="G2933" s="146">
        <f t="shared" si="45"/>
        <v>14.143299999999998</v>
      </c>
    </row>
    <row r="2934" spans="1:7" x14ac:dyDescent="0.25">
      <c r="A2934" s="143">
        <v>44684</v>
      </c>
      <c r="B2934" s="144">
        <v>2</v>
      </c>
      <c r="C2934" s="145">
        <v>13.127000000000001</v>
      </c>
      <c r="D2934" s="145">
        <v>1.216</v>
      </c>
      <c r="E2934" s="145">
        <v>1.216</v>
      </c>
      <c r="F2934" s="145">
        <v>2.4299999999999999E-2</v>
      </c>
      <c r="G2934" s="146">
        <f t="shared" si="45"/>
        <v>15.583299999999999</v>
      </c>
    </row>
    <row r="2935" spans="1:7" x14ac:dyDescent="0.25">
      <c r="A2935" s="143">
        <v>44684</v>
      </c>
      <c r="B2935" s="144">
        <v>3</v>
      </c>
      <c r="C2935" s="145">
        <v>11.948</v>
      </c>
      <c r="D2935" s="145">
        <v>1.1519999999999999</v>
      </c>
      <c r="E2935" s="145">
        <v>1.1519999999999999</v>
      </c>
      <c r="F2935" s="145">
        <v>0.20480000000000001</v>
      </c>
      <c r="G2935" s="146">
        <f t="shared" si="45"/>
        <v>14.456799999999999</v>
      </c>
    </row>
    <row r="2936" spans="1:7" x14ac:dyDescent="0.25">
      <c r="A2936" s="143">
        <v>44684</v>
      </c>
      <c r="B2936" s="144">
        <v>4</v>
      </c>
      <c r="C2936" s="145">
        <v>8.6267999999999994</v>
      </c>
      <c r="D2936" s="145">
        <v>1.2363999999999999</v>
      </c>
      <c r="E2936" s="145">
        <v>1.216</v>
      </c>
      <c r="F2936" s="145">
        <v>0.18429999999999999</v>
      </c>
      <c r="G2936" s="146">
        <f t="shared" si="45"/>
        <v>11.263499999999999</v>
      </c>
    </row>
    <row r="2937" spans="1:7" x14ac:dyDescent="0.25">
      <c r="A2937" s="143">
        <v>44684</v>
      </c>
      <c r="B2937" s="144">
        <v>5</v>
      </c>
      <c r="C2937" s="145">
        <v>5.2667999999999999</v>
      </c>
      <c r="D2937" s="145">
        <v>1.216</v>
      </c>
      <c r="E2937" s="145">
        <v>1.216</v>
      </c>
      <c r="F2937" s="145">
        <v>0.20480000000000001</v>
      </c>
      <c r="G2937" s="146">
        <f t="shared" si="45"/>
        <v>7.9036</v>
      </c>
    </row>
    <row r="2938" spans="1:7" x14ac:dyDescent="0.25">
      <c r="A2938" s="143">
        <v>44684</v>
      </c>
      <c r="B2938" s="144">
        <v>6</v>
      </c>
      <c r="C2938" s="145">
        <v>3.8052999999999999</v>
      </c>
      <c r="D2938" s="145">
        <v>0.76800000000000002</v>
      </c>
      <c r="E2938" s="145">
        <v>0.77400000000000002</v>
      </c>
      <c r="F2938" s="145">
        <v>0.18429999999999999</v>
      </c>
      <c r="G2938" s="146">
        <f t="shared" si="45"/>
        <v>5.5316000000000001</v>
      </c>
    </row>
    <row r="2939" spans="1:7" x14ac:dyDescent="0.25">
      <c r="A2939" s="143">
        <v>44684</v>
      </c>
      <c r="B2939" s="144">
        <v>7</v>
      </c>
      <c r="C2939" s="145">
        <v>3.9163000000000001</v>
      </c>
      <c r="D2939" s="145">
        <v>4.4953000000000003</v>
      </c>
      <c r="E2939" s="145">
        <v>0.78</v>
      </c>
      <c r="F2939" s="145">
        <v>10.2187</v>
      </c>
      <c r="G2939" s="146">
        <f t="shared" si="45"/>
        <v>19.410299999999999</v>
      </c>
    </row>
    <row r="2940" spans="1:7" x14ac:dyDescent="0.25">
      <c r="A2940" s="143">
        <v>44684</v>
      </c>
      <c r="B2940" s="144">
        <v>8</v>
      </c>
      <c r="C2940" s="145">
        <v>173.77449999999999</v>
      </c>
      <c r="D2940" s="145">
        <v>11.6838</v>
      </c>
      <c r="E2940" s="145">
        <v>8.5243000000000002</v>
      </c>
      <c r="F2940" s="145">
        <v>319.42110000000002</v>
      </c>
      <c r="G2940" s="146">
        <f t="shared" si="45"/>
        <v>513.40370000000007</v>
      </c>
    </row>
    <row r="2941" spans="1:7" x14ac:dyDescent="0.25">
      <c r="A2941" s="143">
        <v>44684</v>
      </c>
      <c r="B2941" s="144">
        <v>9</v>
      </c>
      <c r="C2941" s="145">
        <v>2129.8090999999999</v>
      </c>
      <c r="D2941" s="145">
        <v>29.152999999999999</v>
      </c>
      <c r="E2941" s="145">
        <v>64.193799999999996</v>
      </c>
      <c r="F2941" s="145">
        <v>1287.4047</v>
      </c>
      <c r="G2941" s="146">
        <f t="shared" si="45"/>
        <v>3510.5605999999998</v>
      </c>
    </row>
    <row r="2942" spans="1:7" x14ac:dyDescent="0.25">
      <c r="A2942" s="143">
        <v>44684</v>
      </c>
      <c r="B2942" s="144">
        <v>10</v>
      </c>
      <c r="C2942" s="145">
        <v>5377.1839</v>
      </c>
      <c r="D2942" s="145">
        <v>47.384</v>
      </c>
      <c r="E2942" s="145">
        <v>197.82859999999999</v>
      </c>
      <c r="F2942" s="145">
        <v>2817.2269000000001</v>
      </c>
      <c r="G2942" s="146">
        <f t="shared" si="45"/>
        <v>8439.6234000000004</v>
      </c>
    </row>
    <row r="2943" spans="1:7" x14ac:dyDescent="0.25">
      <c r="A2943" s="143">
        <v>44684</v>
      </c>
      <c r="B2943" s="144">
        <v>11</v>
      </c>
      <c r="C2943" s="145">
        <v>13034.8454</v>
      </c>
      <c r="D2943" s="145">
        <v>80.587299999999999</v>
      </c>
      <c r="E2943" s="145">
        <v>482.34690000000001</v>
      </c>
      <c r="F2943" s="145">
        <v>4916.2808000000005</v>
      </c>
      <c r="G2943" s="146">
        <f t="shared" si="45"/>
        <v>18514.060400000002</v>
      </c>
    </row>
    <row r="2944" spans="1:7" x14ac:dyDescent="0.25">
      <c r="A2944" s="143">
        <v>44684</v>
      </c>
      <c r="B2944" s="144">
        <v>12</v>
      </c>
      <c r="C2944" s="145">
        <v>22705.990900000001</v>
      </c>
      <c r="D2944" s="145">
        <v>135.65119999999999</v>
      </c>
      <c r="E2944" s="145">
        <v>778.19579999999996</v>
      </c>
      <c r="F2944" s="145">
        <v>5873.9141</v>
      </c>
      <c r="G2944" s="146">
        <f t="shared" si="45"/>
        <v>29493.752</v>
      </c>
    </row>
    <row r="2945" spans="1:7" x14ac:dyDescent="0.25">
      <c r="A2945" s="143">
        <v>44684</v>
      </c>
      <c r="B2945" s="144">
        <v>13</v>
      </c>
      <c r="C2945" s="145">
        <v>28302.716700000001</v>
      </c>
      <c r="D2945" s="145">
        <v>179.50899999999999</v>
      </c>
      <c r="E2945" s="145">
        <v>938.91750000000002</v>
      </c>
      <c r="F2945" s="145">
        <v>7667.7165000000005</v>
      </c>
      <c r="G2945" s="146">
        <f t="shared" si="45"/>
        <v>37088.859700000001</v>
      </c>
    </row>
    <row r="2946" spans="1:7" x14ac:dyDescent="0.25">
      <c r="A2946" s="143">
        <v>44684</v>
      </c>
      <c r="B2946" s="144">
        <v>14</v>
      </c>
      <c r="C2946" s="145">
        <v>30205.1489</v>
      </c>
      <c r="D2946" s="145">
        <v>180.81879999999899</v>
      </c>
      <c r="E2946" s="145">
        <v>1007.3219</v>
      </c>
      <c r="F2946" s="145">
        <v>8343.5007000000005</v>
      </c>
      <c r="G2946" s="146">
        <f t="shared" si="45"/>
        <v>39736.790299999993</v>
      </c>
    </row>
    <row r="2947" spans="1:7" x14ac:dyDescent="0.25">
      <c r="A2947" s="143">
        <v>44684</v>
      </c>
      <c r="B2947" s="144">
        <v>15</v>
      </c>
      <c r="C2947" s="145">
        <v>31335.0589</v>
      </c>
      <c r="D2947" s="145">
        <v>183.3004</v>
      </c>
      <c r="E2947" s="145">
        <v>1059.3924999999999</v>
      </c>
      <c r="F2947" s="145">
        <v>7903.3994000000002</v>
      </c>
      <c r="G2947" s="146">
        <f t="shared" si="45"/>
        <v>40481.1512</v>
      </c>
    </row>
    <row r="2948" spans="1:7" x14ac:dyDescent="0.25">
      <c r="A2948" s="143">
        <v>44684</v>
      </c>
      <c r="B2948" s="144">
        <v>16</v>
      </c>
      <c r="C2948" s="145">
        <v>28922.259399999999</v>
      </c>
      <c r="D2948" s="145">
        <v>165.1893</v>
      </c>
      <c r="E2948" s="145">
        <v>1004.9094</v>
      </c>
      <c r="F2948" s="145">
        <v>6467.0568000000003</v>
      </c>
      <c r="G2948" s="146">
        <f t="shared" si="45"/>
        <v>36559.414900000003</v>
      </c>
    </row>
    <row r="2949" spans="1:7" x14ac:dyDescent="0.25">
      <c r="A2949" s="143">
        <v>44684</v>
      </c>
      <c r="B2949" s="144">
        <v>17</v>
      </c>
      <c r="C2949" s="145">
        <v>26496.176800000001</v>
      </c>
      <c r="D2949" s="145">
        <v>146.87270000000001</v>
      </c>
      <c r="E2949" s="145">
        <v>891.78129999999999</v>
      </c>
      <c r="F2949" s="145">
        <v>5129.1571000000004</v>
      </c>
      <c r="G2949" s="146">
        <f t="shared" si="45"/>
        <v>32663.9879</v>
      </c>
    </row>
    <row r="2950" spans="1:7" x14ac:dyDescent="0.25">
      <c r="A2950" s="143">
        <v>44684</v>
      </c>
      <c r="B2950" s="144">
        <v>18</v>
      </c>
      <c r="C2950" s="145">
        <v>19274.542600000001</v>
      </c>
      <c r="D2950" s="145">
        <v>123.4081</v>
      </c>
      <c r="E2950" s="145">
        <v>795.83209999999997</v>
      </c>
      <c r="F2950" s="145">
        <v>5627.1767</v>
      </c>
      <c r="G2950" s="146">
        <f t="shared" ref="G2950:G3013" si="46">+SUM(C2950:F2950)</f>
        <v>25820.959500000001</v>
      </c>
    </row>
    <row r="2951" spans="1:7" x14ac:dyDescent="0.25">
      <c r="A2951" s="143">
        <v>44684</v>
      </c>
      <c r="B2951" s="144">
        <v>19</v>
      </c>
      <c r="C2951" s="145">
        <v>9530.3898000000008</v>
      </c>
      <c r="D2951" s="145">
        <v>70.746799999999993</v>
      </c>
      <c r="E2951" s="145">
        <v>478.9701</v>
      </c>
      <c r="F2951" s="145">
        <v>3858.7084</v>
      </c>
      <c r="G2951" s="146">
        <f t="shared" si="46"/>
        <v>13938.815100000002</v>
      </c>
    </row>
    <row r="2952" spans="1:7" x14ac:dyDescent="0.25">
      <c r="A2952" s="143">
        <v>44684</v>
      </c>
      <c r="B2952" s="144">
        <v>20</v>
      </c>
      <c r="C2952" s="145">
        <v>2511.0644000000002</v>
      </c>
      <c r="D2952" s="145">
        <v>26.294899999999998</v>
      </c>
      <c r="E2952" s="145">
        <v>136.81960000000001</v>
      </c>
      <c r="F2952" s="145">
        <v>1670.4156</v>
      </c>
      <c r="G2952" s="146">
        <f t="shared" si="46"/>
        <v>4344.5945000000002</v>
      </c>
    </row>
    <row r="2953" spans="1:7" x14ac:dyDescent="0.25">
      <c r="A2953" s="143">
        <v>44684</v>
      </c>
      <c r="B2953" s="144">
        <v>21</v>
      </c>
      <c r="C2953" s="145">
        <v>130.08459999999999</v>
      </c>
      <c r="D2953" s="145">
        <v>8.3531999999999993</v>
      </c>
      <c r="E2953" s="145">
        <v>8.2881</v>
      </c>
      <c r="F2953" s="145">
        <v>223.37289999999999</v>
      </c>
      <c r="G2953" s="146">
        <f t="shared" si="46"/>
        <v>370.09879999999998</v>
      </c>
    </row>
    <row r="2954" spans="1:7" x14ac:dyDescent="0.25">
      <c r="A2954" s="143">
        <v>44684</v>
      </c>
      <c r="B2954" s="144">
        <v>22</v>
      </c>
      <c r="C2954" s="145">
        <v>2.6265000000000001</v>
      </c>
      <c r="D2954" s="145">
        <v>7.0629999999999997</v>
      </c>
      <c r="E2954" s="145">
        <v>1.0213999999999901</v>
      </c>
      <c r="F2954" s="145">
        <v>0.2457</v>
      </c>
      <c r="G2954" s="146">
        <f t="shared" si="46"/>
        <v>10.956599999999987</v>
      </c>
    </row>
    <row r="2955" spans="1:7" x14ac:dyDescent="0.25">
      <c r="A2955" s="143">
        <v>44684</v>
      </c>
      <c r="B2955" s="144">
        <v>23</v>
      </c>
      <c r="C2955" s="145">
        <v>2.2305000000000001</v>
      </c>
      <c r="D2955" s="145">
        <v>7.1525999999999996</v>
      </c>
      <c r="E2955" s="145">
        <v>1.1928999999999901</v>
      </c>
      <c r="F2955" s="145">
        <v>0.20480000000000001</v>
      </c>
      <c r="G2955" s="146">
        <f t="shared" si="46"/>
        <v>10.78079999999999</v>
      </c>
    </row>
    <row r="2956" spans="1:7" x14ac:dyDescent="0.25">
      <c r="A2956" s="143">
        <v>44684</v>
      </c>
      <c r="B2956" s="144">
        <v>24</v>
      </c>
      <c r="C2956" s="145">
        <v>0.91149999999999998</v>
      </c>
      <c r="D2956" s="145">
        <v>7.3393999999999897</v>
      </c>
      <c r="E2956" s="145">
        <v>1.2773999999999901</v>
      </c>
      <c r="F2956" s="145">
        <v>0.18429999999999999</v>
      </c>
      <c r="G2956" s="146">
        <f t="shared" si="46"/>
        <v>9.7125999999999788</v>
      </c>
    </row>
    <row r="2957" spans="1:7" x14ac:dyDescent="0.25">
      <c r="A2957" s="143">
        <v>44685</v>
      </c>
      <c r="B2957" s="144">
        <v>1</v>
      </c>
      <c r="C2957" s="145">
        <v>18.0044</v>
      </c>
      <c r="D2957" s="145">
        <v>7.5237999999999996</v>
      </c>
      <c r="E2957" s="145">
        <v>1.2568999999999999</v>
      </c>
      <c r="F2957" s="145">
        <v>4.48E-2</v>
      </c>
      <c r="G2957" s="146">
        <f t="shared" si="46"/>
        <v>26.829899999999999</v>
      </c>
    </row>
    <row r="2958" spans="1:7" x14ac:dyDescent="0.25">
      <c r="A2958" s="143">
        <v>44685</v>
      </c>
      <c r="B2958" s="144">
        <v>2</v>
      </c>
      <c r="C2958" s="145">
        <v>18.292400000000001</v>
      </c>
      <c r="D2958" s="145">
        <v>8.4838000000000005</v>
      </c>
      <c r="E2958" s="145">
        <v>1.1723999999999899</v>
      </c>
      <c r="F2958" s="145">
        <v>0.18429999999999999</v>
      </c>
      <c r="G2958" s="146">
        <f t="shared" si="46"/>
        <v>28.132899999999992</v>
      </c>
    </row>
    <row r="2959" spans="1:7" x14ac:dyDescent="0.25">
      <c r="A2959" s="143">
        <v>44685</v>
      </c>
      <c r="B2959" s="144">
        <v>3</v>
      </c>
      <c r="C2959" s="145">
        <v>18.4574</v>
      </c>
      <c r="D2959" s="145">
        <v>9.8584999999999994</v>
      </c>
      <c r="E2959" s="145">
        <v>1.216</v>
      </c>
      <c r="F2959" s="145">
        <v>0.18429999999999999</v>
      </c>
      <c r="G2959" s="146">
        <f t="shared" si="46"/>
        <v>29.716200000000001</v>
      </c>
    </row>
    <row r="2960" spans="1:7" x14ac:dyDescent="0.25">
      <c r="A2960" s="143">
        <v>44685</v>
      </c>
      <c r="B2960" s="144">
        <v>4</v>
      </c>
      <c r="C2960" s="145">
        <v>9.5381</v>
      </c>
      <c r="D2960" s="145">
        <v>10.455</v>
      </c>
      <c r="E2960" s="145">
        <v>1.28</v>
      </c>
      <c r="F2960" s="145">
        <v>62.766799999999897</v>
      </c>
      <c r="G2960" s="146">
        <f t="shared" si="46"/>
        <v>84.039899999999903</v>
      </c>
    </row>
    <row r="2961" spans="1:7" x14ac:dyDescent="0.25">
      <c r="A2961" s="143">
        <v>44685</v>
      </c>
      <c r="B2961" s="144">
        <v>5</v>
      </c>
      <c r="C2961" s="145">
        <v>13.4526</v>
      </c>
      <c r="D2961" s="145">
        <v>10.3935</v>
      </c>
      <c r="E2961" s="145">
        <v>0.76800000000000002</v>
      </c>
      <c r="F2961" s="145">
        <v>61.142299999999999</v>
      </c>
      <c r="G2961" s="146">
        <f t="shared" si="46"/>
        <v>85.756399999999999</v>
      </c>
    </row>
    <row r="2962" spans="1:7" x14ac:dyDescent="0.25">
      <c r="A2962" s="143">
        <v>44685</v>
      </c>
      <c r="B2962" s="144">
        <v>6</v>
      </c>
      <c r="C2962" s="145">
        <v>9.3960999999999899</v>
      </c>
      <c r="D2962" s="145">
        <v>10.700799999999999</v>
      </c>
      <c r="E2962" s="145">
        <v>0.77400000000000002</v>
      </c>
      <c r="F2962" s="145">
        <v>59.198699999999903</v>
      </c>
      <c r="G2962" s="146">
        <f t="shared" si="46"/>
        <v>80.069599999999895</v>
      </c>
    </row>
    <row r="2963" spans="1:7" x14ac:dyDescent="0.25">
      <c r="A2963" s="143">
        <v>44685</v>
      </c>
      <c r="B2963" s="144">
        <v>7</v>
      </c>
      <c r="C2963" s="145">
        <v>19.331600000000002</v>
      </c>
      <c r="D2963" s="145">
        <v>11.466200000000001</v>
      </c>
      <c r="E2963" s="145">
        <v>6.0809999999999897</v>
      </c>
      <c r="F2963" s="145">
        <v>507.7389</v>
      </c>
      <c r="G2963" s="146">
        <f t="shared" si="46"/>
        <v>544.61770000000001</v>
      </c>
    </row>
    <row r="2964" spans="1:7" x14ac:dyDescent="0.25">
      <c r="A2964" s="143">
        <v>44685</v>
      </c>
      <c r="B2964" s="144">
        <v>8</v>
      </c>
      <c r="C2964" s="145">
        <v>1249.7850000000001</v>
      </c>
      <c r="D2964" s="145">
        <v>20.653499999999902</v>
      </c>
      <c r="E2964" s="145">
        <v>146.52519999999899</v>
      </c>
      <c r="F2964" s="145">
        <v>4811.2870999999996</v>
      </c>
      <c r="G2964" s="146">
        <f t="shared" si="46"/>
        <v>6228.250799999998</v>
      </c>
    </row>
    <row r="2965" spans="1:7" x14ac:dyDescent="0.25">
      <c r="A2965" s="143">
        <v>44685</v>
      </c>
      <c r="B2965" s="144">
        <v>9</v>
      </c>
      <c r="C2965" s="145">
        <v>7257.4130999999998</v>
      </c>
      <c r="D2965" s="145">
        <v>60.084699999999998</v>
      </c>
      <c r="E2965" s="145">
        <v>507.84120000000001</v>
      </c>
      <c r="F2965" s="145">
        <v>9892.05619999999</v>
      </c>
      <c r="G2965" s="146">
        <f t="shared" si="46"/>
        <v>17717.395199999992</v>
      </c>
    </row>
    <row r="2966" spans="1:7" x14ac:dyDescent="0.25">
      <c r="A2966" s="143">
        <v>44685</v>
      </c>
      <c r="B2966" s="144">
        <v>10</v>
      </c>
      <c r="C2966" s="145">
        <v>16595.8007</v>
      </c>
      <c r="D2966" s="145">
        <v>112.63720000000001</v>
      </c>
      <c r="E2966" s="145">
        <v>974.23440000000005</v>
      </c>
      <c r="F2966" s="145">
        <v>13551.7192</v>
      </c>
      <c r="G2966" s="146">
        <f t="shared" si="46"/>
        <v>31234.391500000002</v>
      </c>
    </row>
    <row r="2967" spans="1:7" x14ac:dyDescent="0.25">
      <c r="A2967" s="143">
        <v>44685</v>
      </c>
      <c r="B2967" s="144">
        <v>11</v>
      </c>
      <c r="C2967" s="145">
        <v>28596.4594</v>
      </c>
      <c r="D2967" s="145">
        <v>176.39590000000001</v>
      </c>
      <c r="E2967" s="145">
        <v>1412.5319</v>
      </c>
      <c r="F2967" s="145">
        <v>14205.218800000001</v>
      </c>
      <c r="G2967" s="146">
        <f t="shared" si="46"/>
        <v>44390.606</v>
      </c>
    </row>
    <row r="2968" spans="1:7" x14ac:dyDescent="0.25">
      <c r="A2968" s="143">
        <v>44685</v>
      </c>
      <c r="B2968" s="144">
        <v>12</v>
      </c>
      <c r="C2968" s="145">
        <v>37256.231299999999</v>
      </c>
      <c r="D2968" s="145">
        <v>227.828</v>
      </c>
      <c r="E2968" s="145">
        <v>1787.5081</v>
      </c>
      <c r="F2968" s="145">
        <v>14902.846799999999</v>
      </c>
      <c r="G2968" s="146">
        <f t="shared" si="46"/>
        <v>54174.414199999999</v>
      </c>
    </row>
    <row r="2969" spans="1:7" x14ac:dyDescent="0.25">
      <c r="A2969" s="143">
        <v>44685</v>
      </c>
      <c r="B2969" s="144">
        <v>13</v>
      </c>
      <c r="C2969" s="145">
        <v>41860.338499999998</v>
      </c>
      <c r="D2969" s="145">
        <v>250.4847</v>
      </c>
      <c r="E2969" s="145">
        <v>2131.6586000000002</v>
      </c>
      <c r="F2969" s="145">
        <v>15451.939899999999</v>
      </c>
      <c r="G2969" s="146">
        <f t="shared" si="46"/>
        <v>59694.421699999999</v>
      </c>
    </row>
    <row r="2970" spans="1:7" x14ac:dyDescent="0.25">
      <c r="A2970" s="143">
        <v>44685</v>
      </c>
      <c r="B2970" s="144">
        <v>14</v>
      </c>
      <c r="C2970" s="145">
        <v>43977.746099999997</v>
      </c>
      <c r="D2970" s="145">
        <v>264.24290000000002</v>
      </c>
      <c r="E2970" s="145">
        <v>2095.8910999999998</v>
      </c>
      <c r="F2970" s="145">
        <v>15563.3752</v>
      </c>
      <c r="G2970" s="146">
        <f t="shared" si="46"/>
        <v>61901.255299999997</v>
      </c>
    </row>
    <row r="2971" spans="1:7" x14ac:dyDescent="0.25">
      <c r="A2971" s="143">
        <v>44685</v>
      </c>
      <c r="B2971" s="144">
        <v>15</v>
      </c>
      <c r="C2971" s="145">
        <v>44866.389300000003</v>
      </c>
      <c r="D2971" s="145">
        <v>270.81909999999999</v>
      </c>
      <c r="E2971" s="145">
        <v>2153.8535999999999</v>
      </c>
      <c r="F2971" s="145">
        <v>15570.964400000001</v>
      </c>
      <c r="G2971" s="146">
        <f t="shared" si="46"/>
        <v>62862.026400000002</v>
      </c>
    </row>
    <row r="2972" spans="1:7" x14ac:dyDescent="0.25">
      <c r="A2972" s="143">
        <v>44685</v>
      </c>
      <c r="B2972" s="144">
        <v>16</v>
      </c>
      <c r="C2972" s="145">
        <v>40459.5409</v>
      </c>
      <c r="D2972" s="145">
        <v>249.50630000000001</v>
      </c>
      <c r="E2972" s="145">
        <v>1932.8178</v>
      </c>
      <c r="F2972" s="145">
        <v>15281.3976</v>
      </c>
      <c r="G2972" s="146">
        <f t="shared" si="46"/>
        <v>57923.262600000002</v>
      </c>
    </row>
    <row r="2973" spans="1:7" x14ac:dyDescent="0.25">
      <c r="A2973" s="143">
        <v>44685</v>
      </c>
      <c r="B2973" s="144">
        <v>17</v>
      </c>
      <c r="C2973" s="145">
        <v>33044.8243</v>
      </c>
      <c r="D2973" s="145">
        <v>204.31290000000001</v>
      </c>
      <c r="E2973" s="145">
        <v>1604.3200999999999</v>
      </c>
      <c r="F2973" s="145">
        <v>14670.3022</v>
      </c>
      <c r="G2973" s="146">
        <f t="shared" si="46"/>
        <v>49523.759499999993</v>
      </c>
    </row>
    <row r="2974" spans="1:7" x14ac:dyDescent="0.25">
      <c r="A2974" s="143">
        <v>44685</v>
      </c>
      <c r="B2974" s="144">
        <v>18</v>
      </c>
      <c r="C2974" s="145">
        <v>21994.187600000001</v>
      </c>
      <c r="D2974" s="145">
        <v>154.09530000000001</v>
      </c>
      <c r="E2974" s="145">
        <v>1212.1557</v>
      </c>
      <c r="F2974" s="145">
        <v>13538.350200000001</v>
      </c>
      <c r="G2974" s="146">
        <f t="shared" si="46"/>
        <v>36898.788800000002</v>
      </c>
    </row>
    <row r="2975" spans="1:7" x14ac:dyDescent="0.25">
      <c r="A2975" s="143">
        <v>44685</v>
      </c>
      <c r="B2975" s="144">
        <v>19</v>
      </c>
      <c r="C2975" s="145">
        <v>10232.292600000001</v>
      </c>
      <c r="D2975" s="145">
        <v>84.968599999999995</v>
      </c>
      <c r="E2975" s="145">
        <v>774.39490000000001</v>
      </c>
      <c r="F2975" s="145">
        <v>11012.1859</v>
      </c>
      <c r="G2975" s="146">
        <f t="shared" si="46"/>
        <v>22103.842000000001</v>
      </c>
    </row>
    <row r="2976" spans="1:7" x14ac:dyDescent="0.25">
      <c r="A2976" s="143">
        <v>44685</v>
      </c>
      <c r="B2976" s="144">
        <v>20</v>
      </c>
      <c r="C2976" s="145">
        <v>2588.8980999999999</v>
      </c>
      <c r="D2976" s="145">
        <v>31.499600000000001</v>
      </c>
      <c r="E2976" s="145">
        <v>277.8922</v>
      </c>
      <c r="F2976" s="145">
        <v>6605.6295</v>
      </c>
      <c r="G2976" s="146">
        <f t="shared" si="46"/>
        <v>9503.9193999999989</v>
      </c>
    </row>
    <row r="2977" spans="1:7" x14ac:dyDescent="0.25">
      <c r="A2977" s="143">
        <v>44685</v>
      </c>
      <c r="B2977" s="144">
        <v>21</v>
      </c>
      <c r="C2977" s="145">
        <v>83.335800000000006</v>
      </c>
      <c r="D2977" s="145">
        <v>12.037100000000001</v>
      </c>
      <c r="E2977" s="145">
        <v>30.806699999999999</v>
      </c>
      <c r="F2977" s="145">
        <v>1296.3453</v>
      </c>
      <c r="G2977" s="146">
        <f t="shared" si="46"/>
        <v>1422.5248999999999</v>
      </c>
    </row>
    <row r="2978" spans="1:7" x14ac:dyDescent="0.25">
      <c r="A2978" s="143">
        <v>44685</v>
      </c>
      <c r="B2978" s="144">
        <v>22</v>
      </c>
      <c r="C2978" s="145">
        <v>8.5707000000000004</v>
      </c>
      <c r="D2978" s="145">
        <v>7.7081</v>
      </c>
      <c r="E2978" s="145">
        <v>2.3014000000000001</v>
      </c>
      <c r="F2978" s="145">
        <v>0.12670000000000001</v>
      </c>
      <c r="G2978" s="146">
        <f t="shared" si="46"/>
        <v>18.706900000000001</v>
      </c>
    </row>
    <row r="2979" spans="1:7" x14ac:dyDescent="0.25">
      <c r="A2979" s="143">
        <v>44685</v>
      </c>
      <c r="B2979" s="144">
        <v>23</v>
      </c>
      <c r="C2979" s="145">
        <v>8.9376999999999995</v>
      </c>
      <c r="D2979" s="145">
        <v>4.165</v>
      </c>
      <c r="E2979" s="145">
        <v>2.3014000000000001</v>
      </c>
      <c r="F2979" s="145">
        <v>0.22520000000000001</v>
      </c>
      <c r="G2979" s="146">
        <f t="shared" si="46"/>
        <v>15.629299999999999</v>
      </c>
    </row>
    <row r="2980" spans="1:7" x14ac:dyDescent="0.25">
      <c r="A2980" s="143">
        <v>44685</v>
      </c>
      <c r="B2980" s="144">
        <v>24</v>
      </c>
      <c r="C2980" s="145">
        <v>8.5617000000000001</v>
      </c>
      <c r="D2980" s="145">
        <v>2.6368</v>
      </c>
      <c r="E2980" s="145">
        <v>1.9608999999999901</v>
      </c>
      <c r="F2980" s="145">
        <v>0.2457</v>
      </c>
      <c r="G2980" s="146">
        <f t="shared" si="46"/>
        <v>13.405099999999988</v>
      </c>
    </row>
    <row r="2981" spans="1:7" x14ac:dyDescent="0.25">
      <c r="A2981" s="143">
        <v>44686</v>
      </c>
      <c r="B2981" s="144">
        <v>1</v>
      </c>
      <c r="C2981" s="145">
        <v>10.1715</v>
      </c>
      <c r="D2981" s="145">
        <v>2.6291000000000002</v>
      </c>
      <c r="E2981" s="145">
        <v>2.3014000000000001</v>
      </c>
      <c r="F2981" s="145">
        <v>0.22520000000000001</v>
      </c>
      <c r="G2981" s="146">
        <f t="shared" si="46"/>
        <v>15.327199999999999</v>
      </c>
    </row>
    <row r="2982" spans="1:7" x14ac:dyDescent="0.25">
      <c r="A2982" s="143">
        <v>44686</v>
      </c>
      <c r="B2982" s="144">
        <v>2</v>
      </c>
      <c r="C2982" s="145">
        <v>10.3494999999999</v>
      </c>
      <c r="D2982" s="145">
        <v>2.4447000000000001</v>
      </c>
      <c r="E2982" s="145">
        <v>2.3014000000000001</v>
      </c>
      <c r="F2982" s="145">
        <v>0.20480000000000001</v>
      </c>
      <c r="G2982" s="146">
        <f t="shared" si="46"/>
        <v>15.300399999999902</v>
      </c>
    </row>
    <row r="2983" spans="1:7" x14ac:dyDescent="0.25">
      <c r="A2983" s="143">
        <v>44686</v>
      </c>
      <c r="B2983" s="144">
        <v>3</v>
      </c>
      <c r="C2983" s="145">
        <v>11.0085</v>
      </c>
      <c r="D2983" s="145">
        <v>1.5641</v>
      </c>
      <c r="E2983" s="145">
        <v>1.2568999999999999</v>
      </c>
      <c r="F2983" s="145">
        <v>3.6009000000000002</v>
      </c>
      <c r="G2983" s="146">
        <f t="shared" si="46"/>
        <v>17.430399999999999</v>
      </c>
    </row>
    <row r="2984" spans="1:7" x14ac:dyDescent="0.25">
      <c r="A2984" s="143">
        <v>44686</v>
      </c>
      <c r="B2984" s="144">
        <v>4</v>
      </c>
      <c r="C2984" s="145">
        <v>4.5016999999999996</v>
      </c>
      <c r="D2984" s="145">
        <v>1.6716</v>
      </c>
      <c r="E2984" s="145">
        <v>1.4054</v>
      </c>
      <c r="F2984" s="145">
        <v>3.7107000000000001</v>
      </c>
      <c r="G2984" s="146">
        <f t="shared" si="46"/>
        <v>11.289400000000001</v>
      </c>
    </row>
    <row r="2985" spans="1:7" x14ac:dyDescent="0.25">
      <c r="A2985" s="143">
        <v>44686</v>
      </c>
      <c r="B2985" s="144">
        <v>5</v>
      </c>
      <c r="C2985" s="145">
        <v>4.6036999999999999</v>
      </c>
      <c r="D2985" s="145">
        <v>2.1555</v>
      </c>
      <c r="E2985" s="145">
        <v>1.7048999999999901</v>
      </c>
      <c r="F2985" s="145">
        <v>3.7702</v>
      </c>
      <c r="G2985" s="146">
        <f t="shared" si="46"/>
        <v>12.23429999999999</v>
      </c>
    </row>
    <row r="2986" spans="1:7" x14ac:dyDescent="0.25">
      <c r="A2986" s="143">
        <v>44686</v>
      </c>
      <c r="B2986" s="144">
        <v>6</v>
      </c>
      <c r="C2986" s="145">
        <v>4.9587000000000003</v>
      </c>
      <c r="D2986" s="145">
        <v>1.8201000000000001</v>
      </c>
      <c r="E2986" s="145">
        <v>1.5188999999999999</v>
      </c>
      <c r="F2986" s="145">
        <v>3.7907000000000002</v>
      </c>
      <c r="G2986" s="146">
        <f t="shared" si="46"/>
        <v>12.0884</v>
      </c>
    </row>
    <row r="2987" spans="1:7" x14ac:dyDescent="0.25">
      <c r="A2987" s="143">
        <v>44686</v>
      </c>
      <c r="B2987" s="144">
        <v>7</v>
      </c>
      <c r="C2987" s="145">
        <v>13.9207</v>
      </c>
      <c r="D2987" s="145">
        <v>2.0453000000000001</v>
      </c>
      <c r="E2987" s="145">
        <v>15.528700000000001</v>
      </c>
      <c r="F2987" s="145">
        <v>1007.312</v>
      </c>
      <c r="G2987" s="146">
        <f t="shared" si="46"/>
        <v>1038.8067000000001</v>
      </c>
    </row>
    <row r="2988" spans="1:7" x14ac:dyDescent="0.25">
      <c r="A2988" s="143">
        <v>44686</v>
      </c>
      <c r="B2988" s="144">
        <v>8</v>
      </c>
      <c r="C2988" s="145">
        <v>1064.8131000000001</v>
      </c>
      <c r="D2988" s="145">
        <v>10.203900000000001</v>
      </c>
      <c r="E2988" s="145">
        <v>220.75559999999999</v>
      </c>
      <c r="F2988" s="145">
        <v>5951.6574000000001</v>
      </c>
      <c r="G2988" s="146">
        <f t="shared" si="46"/>
        <v>7247.43</v>
      </c>
    </row>
    <row r="2989" spans="1:7" x14ac:dyDescent="0.25">
      <c r="A2989" s="143">
        <v>44686</v>
      </c>
      <c r="B2989" s="144">
        <v>9</v>
      </c>
      <c r="C2989" s="145">
        <v>6995.7556999999997</v>
      </c>
      <c r="D2989" s="145">
        <v>46.571199999999997</v>
      </c>
      <c r="E2989" s="145">
        <v>463.63029999999998</v>
      </c>
      <c r="F2989" s="145">
        <v>9357.7135999999991</v>
      </c>
      <c r="G2989" s="146">
        <f t="shared" si="46"/>
        <v>16863.6708</v>
      </c>
    </row>
    <row r="2990" spans="1:7" x14ac:dyDescent="0.25">
      <c r="A2990" s="143">
        <v>44686</v>
      </c>
      <c r="B2990" s="144">
        <v>10</v>
      </c>
      <c r="C2990" s="145">
        <v>11774.5684</v>
      </c>
      <c r="D2990" s="145">
        <v>77.982600000000005</v>
      </c>
      <c r="E2990" s="145">
        <v>772.63429999999903</v>
      </c>
      <c r="F2990" s="145">
        <v>11466.0478</v>
      </c>
      <c r="G2990" s="146">
        <f t="shared" si="46"/>
        <v>24091.233099999998</v>
      </c>
    </row>
    <row r="2991" spans="1:7" x14ac:dyDescent="0.25">
      <c r="A2991" s="143">
        <v>44686</v>
      </c>
      <c r="B2991" s="144">
        <v>11</v>
      </c>
      <c r="C2991" s="145">
        <v>16369.850899999999</v>
      </c>
      <c r="D2991" s="145">
        <v>110.1514</v>
      </c>
      <c r="E2991" s="145">
        <v>1060.3089</v>
      </c>
      <c r="F2991" s="145">
        <v>12211.9473</v>
      </c>
      <c r="G2991" s="146">
        <f t="shared" si="46"/>
        <v>29752.2585</v>
      </c>
    </row>
    <row r="2992" spans="1:7" x14ac:dyDescent="0.25">
      <c r="A2992" s="143">
        <v>44686</v>
      </c>
      <c r="B2992" s="144">
        <v>12</v>
      </c>
      <c r="C2992" s="145">
        <v>14758.084000000001</v>
      </c>
      <c r="D2992" s="145">
        <v>105.1683</v>
      </c>
      <c r="E2992" s="145">
        <v>1133.8149000000001</v>
      </c>
      <c r="F2992" s="145">
        <v>13331.3833</v>
      </c>
      <c r="G2992" s="146">
        <f t="shared" si="46"/>
        <v>29328.450499999999</v>
      </c>
    </row>
    <row r="2993" spans="1:7" x14ac:dyDescent="0.25">
      <c r="A2993" s="143">
        <v>44686</v>
      </c>
      <c r="B2993" s="144">
        <v>13</v>
      </c>
      <c r="C2993" s="145">
        <v>11631.9758</v>
      </c>
      <c r="D2993" s="145">
        <v>96.053600000000003</v>
      </c>
      <c r="E2993" s="145">
        <v>1078.3278</v>
      </c>
      <c r="F2993" s="145">
        <v>11738.0103</v>
      </c>
      <c r="G2993" s="146">
        <f t="shared" si="46"/>
        <v>24544.3675</v>
      </c>
    </row>
    <row r="2994" spans="1:7" x14ac:dyDescent="0.25">
      <c r="A2994" s="143">
        <v>44686</v>
      </c>
      <c r="B2994" s="144">
        <v>14</v>
      </c>
      <c r="C2994" s="145">
        <v>11442.3622</v>
      </c>
      <c r="D2994" s="145">
        <v>83.803299999999993</v>
      </c>
      <c r="E2994" s="145">
        <v>907.56819999999902</v>
      </c>
      <c r="F2994" s="145">
        <v>11115.5941</v>
      </c>
      <c r="G2994" s="146">
        <f t="shared" si="46"/>
        <v>23549.327799999999</v>
      </c>
    </row>
    <row r="2995" spans="1:7" x14ac:dyDescent="0.25">
      <c r="A2995" s="143">
        <v>44686</v>
      </c>
      <c r="B2995" s="144">
        <v>15</v>
      </c>
      <c r="C2995" s="145">
        <v>11558.279500000001</v>
      </c>
      <c r="D2995" s="145">
        <v>82.338899999999995</v>
      </c>
      <c r="E2995" s="145">
        <v>650.36580000000004</v>
      </c>
      <c r="F2995" s="145">
        <v>8635.1897000000008</v>
      </c>
      <c r="G2995" s="146">
        <f t="shared" si="46"/>
        <v>20926.173900000002</v>
      </c>
    </row>
    <row r="2996" spans="1:7" x14ac:dyDescent="0.25">
      <c r="A2996" s="143">
        <v>44686</v>
      </c>
      <c r="B2996" s="144">
        <v>16</v>
      </c>
      <c r="C2996" s="145">
        <v>9216.7494999999999</v>
      </c>
      <c r="D2996" s="145">
        <v>57.162999999999997</v>
      </c>
      <c r="E2996" s="145">
        <v>400.6003</v>
      </c>
      <c r="F2996" s="145">
        <v>6384.8651</v>
      </c>
      <c r="G2996" s="146">
        <f t="shared" si="46"/>
        <v>16059.377899999999</v>
      </c>
    </row>
    <row r="2997" spans="1:7" x14ac:dyDescent="0.25">
      <c r="A2997" s="143">
        <v>44686</v>
      </c>
      <c r="B2997" s="144">
        <v>17</v>
      </c>
      <c r="C2997" s="145">
        <v>4125.0393999999997</v>
      </c>
      <c r="D2997" s="145">
        <v>33.182299999999998</v>
      </c>
      <c r="E2997" s="145">
        <v>201.29</v>
      </c>
      <c r="F2997" s="145">
        <v>3384.0169999999998</v>
      </c>
      <c r="G2997" s="146">
        <f t="shared" si="46"/>
        <v>7743.5286999999998</v>
      </c>
    </row>
    <row r="2998" spans="1:7" x14ac:dyDescent="0.25">
      <c r="A2998" s="143">
        <v>44686</v>
      </c>
      <c r="B2998" s="144">
        <v>18</v>
      </c>
      <c r="C2998" s="145">
        <v>2508.3274000000001</v>
      </c>
      <c r="D2998" s="145">
        <v>18.622599999999998</v>
      </c>
      <c r="E2998" s="145">
        <v>131.15559999999999</v>
      </c>
      <c r="F2998" s="145">
        <v>2032.325</v>
      </c>
      <c r="G2998" s="146">
        <f t="shared" si="46"/>
        <v>4690.4306000000006</v>
      </c>
    </row>
    <row r="2999" spans="1:7" x14ac:dyDescent="0.25">
      <c r="A2999" s="143">
        <v>44686</v>
      </c>
      <c r="B2999" s="144">
        <v>19</v>
      </c>
      <c r="C2999" s="145">
        <v>724.45230000000004</v>
      </c>
      <c r="D2999" s="145">
        <v>11.318899999999999</v>
      </c>
      <c r="E2999" s="145">
        <v>65.303600000000003</v>
      </c>
      <c r="F2999" s="145">
        <v>1864.8819000000001</v>
      </c>
      <c r="G2999" s="146">
        <f t="shared" si="46"/>
        <v>2665.9567000000002</v>
      </c>
    </row>
    <row r="3000" spans="1:7" x14ac:dyDescent="0.25">
      <c r="A3000" s="143">
        <v>44686</v>
      </c>
      <c r="B3000" s="144">
        <v>20</v>
      </c>
      <c r="C3000" s="145">
        <v>261.50729999999999</v>
      </c>
      <c r="D3000" s="145">
        <v>5.5808</v>
      </c>
      <c r="E3000" s="145">
        <v>24.036200000000001</v>
      </c>
      <c r="F3000" s="145">
        <v>775.21849999999995</v>
      </c>
      <c r="G3000" s="146">
        <f t="shared" si="46"/>
        <v>1066.3427999999999</v>
      </c>
    </row>
    <row r="3001" spans="1:7" x14ac:dyDescent="0.25">
      <c r="A3001" s="143">
        <v>44686</v>
      </c>
      <c r="B3001" s="144">
        <v>21</v>
      </c>
      <c r="C3001" s="145">
        <v>41.782200000000003</v>
      </c>
      <c r="D3001" s="145">
        <v>2.7698999999999998</v>
      </c>
      <c r="E3001" s="145">
        <v>3.8897999999999899</v>
      </c>
      <c r="F3001" s="145">
        <v>56.059599999999897</v>
      </c>
      <c r="G3001" s="146">
        <f t="shared" si="46"/>
        <v>104.50149999999988</v>
      </c>
    </row>
    <row r="3002" spans="1:7" x14ac:dyDescent="0.25">
      <c r="A3002" s="143">
        <v>44686</v>
      </c>
      <c r="B3002" s="144">
        <v>22</v>
      </c>
      <c r="C3002" s="145">
        <v>5.3882000000000003</v>
      </c>
      <c r="D3002" s="145">
        <v>1.792</v>
      </c>
      <c r="E3002" s="145">
        <v>1.792</v>
      </c>
      <c r="F3002" s="145">
        <v>13.130100000000001</v>
      </c>
      <c r="G3002" s="146">
        <f t="shared" si="46"/>
        <v>22.1023</v>
      </c>
    </row>
    <row r="3003" spans="1:7" x14ac:dyDescent="0.25">
      <c r="A3003" s="143">
        <v>44686</v>
      </c>
      <c r="B3003" s="144">
        <v>23</v>
      </c>
      <c r="C3003" s="145">
        <v>3.7582</v>
      </c>
      <c r="D3003" s="145">
        <v>1.92</v>
      </c>
      <c r="E3003" s="145">
        <v>1.92</v>
      </c>
      <c r="F3003" s="145">
        <v>13.2121</v>
      </c>
      <c r="G3003" s="146">
        <f t="shared" si="46"/>
        <v>20.810299999999998</v>
      </c>
    </row>
    <row r="3004" spans="1:7" x14ac:dyDescent="0.25">
      <c r="A3004" s="143">
        <v>44686</v>
      </c>
      <c r="B3004" s="144">
        <v>24</v>
      </c>
      <c r="C3004" s="145">
        <v>3.6101999999999999</v>
      </c>
      <c r="D3004" s="145">
        <v>2.1324000000000001</v>
      </c>
      <c r="E3004" s="145">
        <v>2.1120000000000001</v>
      </c>
      <c r="F3004" s="145">
        <v>13.110300000000001</v>
      </c>
      <c r="G3004" s="146">
        <f t="shared" si="46"/>
        <v>20.9649</v>
      </c>
    </row>
    <row r="3005" spans="1:7" x14ac:dyDescent="0.25">
      <c r="A3005" s="143">
        <v>44687</v>
      </c>
      <c r="B3005" s="144">
        <v>1</v>
      </c>
      <c r="C3005" s="145">
        <v>4.9324000000000003</v>
      </c>
      <c r="D3005" s="145">
        <v>1.984</v>
      </c>
      <c r="E3005" s="145">
        <v>1.984</v>
      </c>
      <c r="F3005" s="145">
        <v>0.2457</v>
      </c>
      <c r="G3005" s="146">
        <f t="shared" si="46"/>
        <v>9.1461000000000006</v>
      </c>
    </row>
    <row r="3006" spans="1:7" x14ac:dyDescent="0.25">
      <c r="A3006" s="143">
        <v>44687</v>
      </c>
      <c r="B3006" s="144">
        <v>2</v>
      </c>
      <c r="C3006" s="145">
        <v>9.1425999999999998</v>
      </c>
      <c r="D3006" s="145">
        <v>2.048</v>
      </c>
      <c r="E3006" s="145">
        <v>2.048</v>
      </c>
      <c r="F3006" s="145">
        <v>0.22520000000000001</v>
      </c>
      <c r="G3006" s="146">
        <f t="shared" si="46"/>
        <v>13.463799999999999</v>
      </c>
    </row>
    <row r="3007" spans="1:7" x14ac:dyDescent="0.25">
      <c r="A3007" s="143">
        <v>44687</v>
      </c>
      <c r="B3007" s="144">
        <v>3</v>
      </c>
      <c r="C3007" s="145">
        <v>9.6655999999999995</v>
      </c>
      <c r="D3007" s="145">
        <v>2.0684</v>
      </c>
      <c r="E3007" s="145">
        <v>2.048</v>
      </c>
      <c r="F3007" s="145">
        <v>0.22520000000000001</v>
      </c>
      <c r="G3007" s="146">
        <f t="shared" si="46"/>
        <v>14.007199999999999</v>
      </c>
    </row>
    <row r="3008" spans="1:7" x14ac:dyDescent="0.25">
      <c r="A3008" s="143">
        <v>44687</v>
      </c>
      <c r="B3008" s="144">
        <v>4</v>
      </c>
      <c r="C3008" s="145">
        <v>8.3899000000000008</v>
      </c>
      <c r="D3008" s="145">
        <v>1.92</v>
      </c>
      <c r="E3008" s="145">
        <v>1.92</v>
      </c>
      <c r="F3008" s="145">
        <v>0.2457</v>
      </c>
      <c r="G3008" s="146">
        <f t="shared" si="46"/>
        <v>12.4756</v>
      </c>
    </row>
    <row r="3009" spans="1:7" x14ac:dyDescent="0.25">
      <c r="A3009" s="143">
        <v>44687</v>
      </c>
      <c r="B3009" s="144">
        <v>5</v>
      </c>
      <c r="C3009" s="145">
        <v>9.4748999999999999</v>
      </c>
      <c r="D3009" s="145">
        <v>1.472</v>
      </c>
      <c r="E3009" s="145">
        <v>1.472</v>
      </c>
      <c r="F3009" s="145">
        <v>0.23050000000000001</v>
      </c>
      <c r="G3009" s="146">
        <f t="shared" si="46"/>
        <v>12.649399999999998</v>
      </c>
    </row>
    <row r="3010" spans="1:7" x14ac:dyDescent="0.25">
      <c r="A3010" s="143">
        <v>44687</v>
      </c>
      <c r="B3010" s="144">
        <v>6</v>
      </c>
      <c r="C3010" s="145">
        <v>7.5629</v>
      </c>
      <c r="D3010" s="145">
        <v>1.792</v>
      </c>
      <c r="E3010" s="145">
        <v>1.798</v>
      </c>
      <c r="F3010" s="145">
        <v>0.2457</v>
      </c>
      <c r="G3010" s="146">
        <f t="shared" si="46"/>
        <v>11.3986</v>
      </c>
    </row>
    <row r="3011" spans="1:7" x14ac:dyDescent="0.25">
      <c r="A3011" s="143">
        <v>44687</v>
      </c>
      <c r="B3011" s="144">
        <v>7</v>
      </c>
      <c r="C3011" s="145">
        <v>13.636900000000001</v>
      </c>
      <c r="D3011" s="145">
        <v>1.6204000000000001</v>
      </c>
      <c r="E3011" s="145">
        <v>3.6587000000000001</v>
      </c>
      <c r="F3011" s="145">
        <v>191.56280000000001</v>
      </c>
      <c r="G3011" s="146">
        <f t="shared" si="46"/>
        <v>210.47880000000001</v>
      </c>
    </row>
    <row r="3012" spans="1:7" x14ac:dyDescent="0.25">
      <c r="A3012" s="143">
        <v>44687</v>
      </c>
      <c r="B3012" s="144">
        <v>8</v>
      </c>
      <c r="C3012" s="145">
        <v>986.54280000000006</v>
      </c>
      <c r="D3012" s="145">
        <v>9.5531000000000006</v>
      </c>
      <c r="E3012" s="145">
        <v>56.879599999999897</v>
      </c>
      <c r="F3012" s="145">
        <v>1565.6143</v>
      </c>
      <c r="G3012" s="146">
        <f t="shared" si="46"/>
        <v>2618.5897999999997</v>
      </c>
    </row>
    <row r="3013" spans="1:7" x14ac:dyDescent="0.25">
      <c r="A3013" s="143">
        <v>44687</v>
      </c>
      <c r="B3013" s="144">
        <v>9</v>
      </c>
      <c r="C3013" s="145">
        <v>4872.4940999999999</v>
      </c>
      <c r="D3013" s="145">
        <v>30.0961</v>
      </c>
      <c r="E3013" s="145">
        <v>270.61200000000002</v>
      </c>
      <c r="F3013" s="145">
        <v>3544.1147999999998</v>
      </c>
      <c r="G3013" s="146">
        <f t="shared" si="46"/>
        <v>8717.3169999999991</v>
      </c>
    </row>
    <row r="3014" spans="1:7" x14ac:dyDescent="0.25">
      <c r="A3014" s="143">
        <v>44687</v>
      </c>
      <c r="B3014" s="144">
        <v>10</v>
      </c>
      <c r="C3014" s="145">
        <v>14307.8246</v>
      </c>
      <c r="D3014" s="145">
        <v>86.958100000000002</v>
      </c>
      <c r="E3014" s="145">
        <v>747.55399999999997</v>
      </c>
      <c r="F3014" s="145">
        <v>6779.0101999999997</v>
      </c>
      <c r="G3014" s="146">
        <f t="shared" ref="G3014:G3077" si="47">+SUM(C3014:F3014)</f>
        <v>21921.3469</v>
      </c>
    </row>
    <row r="3015" spans="1:7" x14ac:dyDescent="0.25">
      <c r="A3015" s="143">
        <v>44687</v>
      </c>
      <c r="B3015" s="144">
        <v>11</v>
      </c>
      <c r="C3015" s="145">
        <v>27115.468000000001</v>
      </c>
      <c r="D3015" s="145">
        <v>148.77930000000001</v>
      </c>
      <c r="E3015" s="145">
        <v>1249.7824000000001</v>
      </c>
      <c r="F3015" s="145">
        <v>9044.4748999999993</v>
      </c>
      <c r="G3015" s="146">
        <f t="shared" si="47"/>
        <v>37558.5046</v>
      </c>
    </row>
    <row r="3016" spans="1:7" x14ac:dyDescent="0.25">
      <c r="A3016" s="143">
        <v>44687</v>
      </c>
      <c r="B3016" s="144">
        <v>12</v>
      </c>
      <c r="C3016" s="145">
        <v>30225.108400000001</v>
      </c>
      <c r="D3016" s="145">
        <v>169.17859999999999</v>
      </c>
      <c r="E3016" s="145">
        <v>1371.0454999999999</v>
      </c>
      <c r="F3016" s="145">
        <v>9136.4269000000004</v>
      </c>
      <c r="G3016" s="146">
        <f t="shared" si="47"/>
        <v>40901.759400000003</v>
      </c>
    </row>
    <row r="3017" spans="1:7" x14ac:dyDescent="0.25">
      <c r="A3017" s="143">
        <v>44687</v>
      </c>
      <c r="B3017" s="144">
        <v>13</v>
      </c>
      <c r="C3017" s="145">
        <v>22552.381099999999</v>
      </c>
      <c r="D3017" s="145">
        <v>130.47319999999999</v>
      </c>
      <c r="E3017" s="145">
        <v>1342.0958000000001</v>
      </c>
      <c r="F3017" s="145">
        <v>10039.8961</v>
      </c>
      <c r="G3017" s="146">
        <f t="shared" si="47"/>
        <v>34064.8462</v>
      </c>
    </row>
    <row r="3018" spans="1:7" x14ac:dyDescent="0.25">
      <c r="A3018" s="143">
        <v>44687</v>
      </c>
      <c r="B3018" s="144">
        <v>14</v>
      </c>
      <c r="C3018" s="145">
        <v>22058.2958</v>
      </c>
      <c r="D3018" s="145">
        <v>148.9409</v>
      </c>
      <c r="E3018" s="145">
        <v>1307.1126999999999</v>
      </c>
      <c r="F3018" s="145">
        <v>9668.8752000000004</v>
      </c>
      <c r="G3018" s="146">
        <f t="shared" si="47"/>
        <v>33183.224600000001</v>
      </c>
    </row>
    <row r="3019" spans="1:7" x14ac:dyDescent="0.25">
      <c r="A3019" s="143">
        <v>44687</v>
      </c>
      <c r="B3019" s="144">
        <v>15</v>
      </c>
      <c r="C3019" s="145">
        <v>25506.983400000001</v>
      </c>
      <c r="D3019" s="145">
        <v>158.64359999999999</v>
      </c>
      <c r="E3019" s="145">
        <v>1188.8593000000001</v>
      </c>
      <c r="F3019" s="145">
        <v>9001.2381999999998</v>
      </c>
      <c r="G3019" s="146">
        <f t="shared" si="47"/>
        <v>35855.724499999997</v>
      </c>
    </row>
    <row r="3020" spans="1:7" x14ac:dyDescent="0.25">
      <c r="A3020" s="143">
        <v>44687</v>
      </c>
      <c r="B3020" s="144">
        <v>16</v>
      </c>
      <c r="C3020" s="145">
        <v>26262.278900000001</v>
      </c>
      <c r="D3020" s="145">
        <v>146.58850000000001</v>
      </c>
      <c r="E3020" s="145">
        <v>1174.6549</v>
      </c>
      <c r="F3020" s="145">
        <v>8325.2273000000005</v>
      </c>
      <c r="G3020" s="146">
        <f t="shared" si="47"/>
        <v>35908.749600000003</v>
      </c>
    </row>
    <row r="3021" spans="1:7" x14ac:dyDescent="0.25">
      <c r="A3021" s="143">
        <v>44687</v>
      </c>
      <c r="B3021" s="144">
        <v>17</v>
      </c>
      <c r="C3021" s="145">
        <v>20064.3161</v>
      </c>
      <c r="D3021" s="145">
        <v>116.0504</v>
      </c>
      <c r="E3021" s="145">
        <v>920.52980000000002</v>
      </c>
      <c r="F3021" s="145">
        <v>7391.9645</v>
      </c>
      <c r="G3021" s="146">
        <f t="shared" si="47"/>
        <v>28492.860800000002</v>
      </c>
    </row>
    <row r="3022" spans="1:7" x14ac:dyDescent="0.25">
      <c r="A3022" s="143">
        <v>44687</v>
      </c>
      <c r="B3022" s="144">
        <v>18</v>
      </c>
      <c r="C3022" s="145">
        <v>11849.0522</v>
      </c>
      <c r="D3022" s="145">
        <v>85.093699999999998</v>
      </c>
      <c r="E3022" s="145">
        <v>637.06569999999999</v>
      </c>
      <c r="F3022" s="145">
        <v>6601.6579000000002</v>
      </c>
      <c r="G3022" s="146">
        <f t="shared" si="47"/>
        <v>19172.869500000001</v>
      </c>
    </row>
    <row r="3023" spans="1:7" x14ac:dyDescent="0.25">
      <c r="A3023" s="143">
        <v>44687</v>
      </c>
      <c r="B3023" s="144">
        <v>19</v>
      </c>
      <c r="C3023" s="145">
        <v>5233.0240999999996</v>
      </c>
      <c r="D3023" s="145">
        <v>53.738799999999998</v>
      </c>
      <c r="E3023" s="145">
        <v>348.7638</v>
      </c>
      <c r="F3023" s="145">
        <v>4639.9439000000002</v>
      </c>
      <c r="G3023" s="146">
        <f t="shared" si="47"/>
        <v>10275.470600000001</v>
      </c>
    </row>
    <row r="3024" spans="1:7" x14ac:dyDescent="0.25">
      <c r="A3024" s="143">
        <v>44687</v>
      </c>
      <c r="B3024" s="144">
        <v>20</v>
      </c>
      <c r="C3024" s="145">
        <v>2295.0444000000002</v>
      </c>
      <c r="D3024" s="145">
        <v>26.199200000000001</v>
      </c>
      <c r="E3024" s="145">
        <v>136.8725</v>
      </c>
      <c r="F3024" s="145">
        <v>1668.8171</v>
      </c>
      <c r="G3024" s="146">
        <f t="shared" si="47"/>
        <v>4126.9332000000004</v>
      </c>
    </row>
    <row r="3025" spans="1:7" x14ac:dyDescent="0.25">
      <c r="A3025" s="143">
        <v>44687</v>
      </c>
      <c r="B3025" s="144">
        <v>21</v>
      </c>
      <c r="C3025" s="145">
        <v>87.446899999999999</v>
      </c>
      <c r="D3025" s="145">
        <v>7.6696999999999997</v>
      </c>
      <c r="E3025" s="145">
        <v>11.450699999999999</v>
      </c>
      <c r="F3025" s="145">
        <v>250.28219999999999</v>
      </c>
      <c r="G3025" s="146">
        <f t="shared" si="47"/>
        <v>356.84949999999998</v>
      </c>
    </row>
    <row r="3026" spans="1:7" x14ac:dyDescent="0.25">
      <c r="A3026" s="143">
        <v>44687</v>
      </c>
      <c r="B3026" s="144">
        <v>22</v>
      </c>
      <c r="C3026" s="145">
        <v>3.8580000000000001</v>
      </c>
      <c r="D3026" s="145">
        <v>4.4390000000000001</v>
      </c>
      <c r="E3026" s="145">
        <v>0.95740000000000003</v>
      </c>
      <c r="F3026" s="145">
        <v>0.26619999999999999</v>
      </c>
      <c r="G3026" s="146">
        <f t="shared" si="47"/>
        <v>9.5206</v>
      </c>
    </row>
    <row r="3027" spans="1:7" x14ac:dyDescent="0.25">
      <c r="A3027" s="143">
        <v>44687</v>
      </c>
      <c r="B3027" s="144">
        <v>23</v>
      </c>
      <c r="C3027" s="145">
        <v>4.6189999999999998</v>
      </c>
      <c r="D3027" s="145">
        <v>2.9567999999999999</v>
      </c>
      <c r="E3027" s="145">
        <v>1.8304</v>
      </c>
      <c r="F3027" s="145">
        <v>0.2457</v>
      </c>
      <c r="G3027" s="146">
        <f t="shared" si="47"/>
        <v>9.6518999999999977</v>
      </c>
    </row>
    <row r="3028" spans="1:7" x14ac:dyDescent="0.25">
      <c r="A3028" s="143">
        <v>44687</v>
      </c>
      <c r="B3028" s="144">
        <v>24</v>
      </c>
      <c r="C3028" s="145">
        <v>5.8159999999999998</v>
      </c>
      <c r="D3028" s="145">
        <v>2.6469</v>
      </c>
      <c r="E3028" s="145">
        <v>2.1964000000000001</v>
      </c>
      <c r="F3028" s="145">
        <v>0.22520000000000001</v>
      </c>
      <c r="G3028" s="146">
        <f t="shared" si="47"/>
        <v>10.884499999999999</v>
      </c>
    </row>
    <row r="3029" spans="1:7" x14ac:dyDescent="0.25">
      <c r="A3029" s="143">
        <v>44688</v>
      </c>
      <c r="B3029" s="144">
        <v>1</v>
      </c>
      <c r="C3029" s="145">
        <v>6.8323</v>
      </c>
      <c r="D3029" s="145">
        <v>2.7000999999999999</v>
      </c>
      <c r="E3029" s="145">
        <v>2.3039999999999998</v>
      </c>
      <c r="F3029" s="145">
        <v>8.7014999999999993</v>
      </c>
      <c r="G3029" s="146">
        <f t="shared" si="47"/>
        <v>20.5379</v>
      </c>
    </row>
    <row r="3030" spans="1:7" x14ac:dyDescent="0.25">
      <c r="A3030" s="143">
        <v>44688</v>
      </c>
      <c r="B3030" s="144">
        <v>2</v>
      </c>
      <c r="C3030" s="145">
        <v>11.456799999999999</v>
      </c>
      <c r="D3030" s="145">
        <v>2.3679999999999999</v>
      </c>
      <c r="E3030" s="145">
        <v>1.8560000000000001</v>
      </c>
      <c r="F3030" s="145">
        <v>8.4964999999999993</v>
      </c>
      <c r="G3030" s="146">
        <f t="shared" si="47"/>
        <v>24.177299999999999</v>
      </c>
    </row>
    <row r="3031" spans="1:7" x14ac:dyDescent="0.25">
      <c r="A3031" s="143">
        <v>44688</v>
      </c>
      <c r="B3031" s="144">
        <v>3</v>
      </c>
      <c r="C3031" s="145">
        <v>20.942799999999998</v>
      </c>
      <c r="D3031" s="145">
        <v>2.3499999999999899</v>
      </c>
      <c r="E3031" s="145">
        <v>1.92</v>
      </c>
      <c r="F3031" s="145">
        <v>8.6399999999999899</v>
      </c>
      <c r="G3031" s="146">
        <f t="shared" si="47"/>
        <v>33.852799999999974</v>
      </c>
    </row>
    <row r="3032" spans="1:7" x14ac:dyDescent="0.25">
      <c r="A3032" s="143">
        <v>44688</v>
      </c>
      <c r="B3032" s="144">
        <v>4</v>
      </c>
      <c r="C3032" s="145">
        <v>20.5915</v>
      </c>
      <c r="D3032" s="145">
        <v>1.6734</v>
      </c>
      <c r="E3032" s="145">
        <v>1.216</v>
      </c>
      <c r="F3032" s="145">
        <v>8.4964999999999993</v>
      </c>
      <c r="G3032" s="146">
        <f t="shared" si="47"/>
        <v>31.977400000000003</v>
      </c>
    </row>
    <row r="3033" spans="1:7" x14ac:dyDescent="0.25">
      <c r="A3033" s="143">
        <v>44688</v>
      </c>
      <c r="B3033" s="144">
        <v>5</v>
      </c>
      <c r="C3033" s="145">
        <v>19.719000000000001</v>
      </c>
      <c r="D3033" s="145">
        <v>3.5891000000000002</v>
      </c>
      <c r="E3033" s="145">
        <v>1.1519999999999999</v>
      </c>
      <c r="F3033" s="145">
        <v>8.4759999999999902</v>
      </c>
      <c r="G3033" s="146">
        <f t="shared" si="47"/>
        <v>32.936099999999996</v>
      </c>
    </row>
    <row r="3034" spans="1:7" x14ac:dyDescent="0.25">
      <c r="A3034" s="143">
        <v>44688</v>
      </c>
      <c r="B3034" s="144">
        <v>6</v>
      </c>
      <c r="C3034" s="145">
        <v>23.296500000000002</v>
      </c>
      <c r="D3034" s="145">
        <v>4.6488999999999896</v>
      </c>
      <c r="E3034" s="145">
        <v>1.03</v>
      </c>
      <c r="F3034" s="145">
        <v>8.2956000000000003</v>
      </c>
      <c r="G3034" s="146">
        <f t="shared" si="47"/>
        <v>37.270999999999994</v>
      </c>
    </row>
    <row r="3035" spans="1:7" x14ac:dyDescent="0.25">
      <c r="A3035" s="143">
        <v>44688</v>
      </c>
      <c r="B3035" s="144">
        <v>7</v>
      </c>
      <c r="C3035" s="145">
        <v>17.735099999999999</v>
      </c>
      <c r="D3035" s="145">
        <v>5.2864000000000004</v>
      </c>
      <c r="E3035" s="145">
        <v>1.7125999999999999</v>
      </c>
      <c r="F3035" s="145">
        <v>57.616700000000002</v>
      </c>
      <c r="G3035" s="146">
        <f t="shared" si="47"/>
        <v>82.350799999999992</v>
      </c>
    </row>
    <row r="3036" spans="1:7" x14ac:dyDescent="0.25">
      <c r="A3036" s="143">
        <v>44688</v>
      </c>
      <c r="B3036" s="144">
        <v>8</v>
      </c>
      <c r="C3036" s="145">
        <v>532.52049999999997</v>
      </c>
      <c r="D3036" s="145">
        <v>10.9824</v>
      </c>
      <c r="E3036" s="145">
        <v>62.971699999999998</v>
      </c>
      <c r="F3036" s="145">
        <v>1248.3056999999999</v>
      </c>
      <c r="G3036" s="146">
        <f t="shared" si="47"/>
        <v>1854.7802999999999</v>
      </c>
    </row>
    <row r="3037" spans="1:7" x14ac:dyDescent="0.25">
      <c r="A3037" s="143">
        <v>44688</v>
      </c>
      <c r="B3037" s="144">
        <v>9</v>
      </c>
      <c r="C3037" s="145">
        <v>4157.4035000000003</v>
      </c>
      <c r="D3037" s="145">
        <v>39.608599999999903</v>
      </c>
      <c r="E3037" s="145">
        <v>435.93110000000001</v>
      </c>
      <c r="F3037" s="145">
        <v>4075.7327</v>
      </c>
      <c r="G3037" s="146">
        <f t="shared" si="47"/>
        <v>8708.6759000000002</v>
      </c>
    </row>
    <row r="3038" spans="1:7" x14ac:dyDescent="0.25">
      <c r="A3038" s="143">
        <v>44688</v>
      </c>
      <c r="B3038" s="144">
        <v>10</v>
      </c>
      <c r="C3038" s="145">
        <v>12453.9751</v>
      </c>
      <c r="D3038" s="145">
        <v>104.0311</v>
      </c>
      <c r="E3038" s="145">
        <v>1061.8145999999999</v>
      </c>
      <c r="F3038" s="145">
        <v>8041.8335999999999</v>
      </c>
      <c r="G3038" s="146">
        <f t="shared" si="47"/>
        <v>21661.654399999999</v>
      </c>
    </row>
    <row r="3039" spans="1:7" x14ac:dyDescent="0.25">
      <c r="A3039" s="143">
        <v>44688</v>
      </c>
      <c r="B3039" s="144">
        <v>11</v>
      </c>
      <c r="C3039" s="145">
        <v>19563.084500000001</v>
      </c>
      <c r="D3039" s="145">
        <v>149.37860000000001</v>
      </c>
      <c r="E3039" s="145">
        <v>1327.0126</v>
      </c>
      <c r="F3039" s="145">
        <v>9733.0915000000005</v>
      </c>
      <c r="G3039" s="146">
        <f t="shared" si="47"/>
        <v>30772.567200000005</v>
      </c>
    </row>
    <row r="3040" spans="1:7" x14ac:dyDescent="0.25">
      <c r="A3040" s="143">
        <v>44688</v>
      </c>
      <c r="B3040" s="144">
        <v>12</v>
      </c>
      <c r="C3040" s="145">
        <v>19975.506099999999</v>
      </c>
      <c r="D3040" s="145">
        <v>151.10249999999999</v>
      </c>
      <c r="E3040" s="145">
        <v>1317.4686999999999</v>
      </c>
      <c r="F3040" s="145">
        <v>9565.5120999999999</v>
      </c>
      <c r="G3040" s="146">
        <f t="shared" si="47"/>
        <v>31009.589400000001</v>
      </c>
    </row>
    <row r="3041" spans="1:7" x14ac:dyDescent="0.25">
      <c r="A3041" s="143">
        <v>44688</v>
      </c>
      <c r="B3041" s="144">
        <v>13</v>
      </c>
      <c r="C3041" s="145">
        <v>21974.272700000001</v>
      </c>
      <c r="D3041" s="145">
        <v>165.3629</v>
      </c>
      <c r="E3041" s="145">
        <v>1539.2965999999999</v>
      </c>
      <c r="F3041" s="145">
        <v>10107.262199999999</v>
      </c>
      <c r="G3041" s="146">
        <f t="shared" si="47"/>
        <v>33786.1944</v>
      </c>
    </row>
    <row r="3042" spans="1:7" x14ac:dyDescent="0.25">
      <c r="A3042" s="143">
        <v>44688</v>
      </c>
      <c r="B3042" s="144">
        <v>14</v>
      </c>
      <c r="C3042" s="145">
        <v>28835.147199999999</v>
      </c>
      <c r="D3042" s="145">
        <v>209.59030000000001</v>
      </c>
      <c r="E3042" s="145">
        <v>1897.7601</v>
      </c>
      <c r="F3042" s="145">
        <v>11585.8904</v>
      </c>
      <c r="G3042" s="146">
        <f t="shared" si="47"/>
        <v>42528.387999999999</v>
      </c>
    </row>
    <row r="3043" spans="1:7" x14ac:dyDescent="0.25">
      <c r="A3043" s="143">
        <v>44688</v>
      </c>
      <c r="B3043" s="144">
        <v>15</v>
      </c>
      <c r="C3043" s="145">
        <v>30929.214599999999</v>
      </c>
      <c r="D3043" s="145">
        <v>213.6746</v>
      </c>
      <c r="E3043" s="145">
        <v>2012.9608000000001</v>
      </c>
      <c r="F3043" s="145">
        <v>12264.1592</v>
      </c>
      <c r="G3043" s="146">
        <f t="shared" si="47"/>
        <v>45420.0092</v>
      </c>
    </row>
    <row r="3044" spans="1:7" x14ac:dyDescent="0.25">
      <c r="A3044" s="143">
        <v>44688</v>
      </c>
      <c r="B3044" s="144">
        <v>16</v>
      </c>
      <c r="C3044" s="145">
        <v>32256.895199999999</v>
      </c>
      <c r="D3044" s="145">
        <v>225.9281</v>
      </c>
      <c r="E3044" s="145">
        <v>1964.0196000000001</v>
      </c>
      <c r="F3044" s="145">
        <v>11719.7907</v>
      </c>
      <c r="G3044" s="146">
        <f t="shared" si="47"/>
        <v>46166.633600000001</v>
      </c>
    </row>
    <row r="3045" spans="1:7" x14ac:dyDescent="0.25">
      <c r="A3045" s="143">
        <v>44688</v>
      </c>
      <c r="B3045" s="144">
        <v>17</v>
      </c>
      <c r="C3045" s="145">
        <v>19835.9012</v>
      </c>
      <c r="D3045" s="145">
        <v>154.35249999999999</v>
      </c>
      <c r="E3045" s="145">
        <v>1411.192</v>
      </c>
      <c r="F3045" s="145">
        <v>10334.867</v>
      </c>
      <c r="G3045" s="146">
        <f t="shared" si="47"/>
        <v>31736.312700000002</v>
      </c>
    </row>
    <row r="3046" spans="1:7" x14ac:dyDescent="0.25">
      <c r="A3046" s="143">
        <v>44688</v>
      </c>
      <c r="B3046" s="144">
        <v>18</v>
      </c>
      <c r="C3046" s="145">
        <v>5906.5744999999997</v>
      </c>
      <c r="D3046" s="145">
        <v>75.822800000000001</v>
      </c>
      <c r="E3046" s="145">
        <v>867.39670000000001</v>
      </c>
      <c r="F3046" s="145">
        <v>8466.8976000000002</v>
      </c>
      <c r="G3046" s="146">
        <f t="shared" si="47"/>
        <v>15316.6916</v>
      </c>
    </row>
    <row r="3047" spans="1:7" x14ac:dyDescent="0.25">
      <c r="A3047" s="143">
        <v>44688</v>
      </c>
      <c r="B3047" s="144">
        <v>19</v>
      </c>
      <c r="C3047" s="145">
        <v>4465.6668</v>
      </c>
      <c r="D3047" s="145">
        <v>58.582900000000002</v>
      </c>
      <c r="E3047" s="145">
        <v>635.99839999999995</v>
      </c>
      <c r="F3047" s="145">
        <v>6553.8284000000003</v>
      </c>
      <c r="G3047" s="146">
        <f t="shared" si="47"/>
        <v>11714.076500000001</v>
      </c>
    </row>
    <row r="3048" spans="1:7" x14ac:dyDescent="0.25">
      <c r="A3048" s="143">
        <v>44688</v>
      </c>
      <c r="B3048" s="144">
        <v>20</v>
      </c>
      <c r="C3048" s="145">
        <v>1200.96</v>
      </c>
      <c r="D3048" s="145">
        <v>23.538599999999999</v>
      </c>
      <c r="E3048" s="145">
        <v>136.59719999999999</v>
      </c>
      <c r="F3048" s="145">
        <v>2166.9270999999999</v>
      </c>
      <c r="G3048" s="146">
        <f t="shared" si="47"/>
        <v>3528.0228999999999</v>
      </c>
    </row>
    <row r="3049" spans="1:7" x14ac:dyDescent="0.25">
      <c r="A3049" s="143">
        <v>44688</v>
      </c>
      <c r="B3049" s="144">
        <v>21</v>
      </c>
      <c r="C3049" s="145">
        <v>32.171700000000001</v>
      </c>
      <c r="D3049" s="145">
        <v>9.4770000000000003</v>
      </c>
      <c r="E3049" s="145">
        <v>23.029499999999999</v>
      </c>
      <c r="F3049" s="145">
        <v>453.84140000000002</v>
      </c>
      <c r="G3049" s="146">
        <f t="shared" si="47"/>
        <v>518.51960000000008</v>
      </c>
    </row>
    <row r="3050" spans="1:7" x14ac:dyDescent="0.25">
      <c r="A3050" s="143">
        <v>44688</v>
      </c>
      <c r="B3050" s="144">
        <v>22</v>
      </c>
      <c r="C3050" s="145">
        <v>3.9634999999999998</v>
      </c>
      <c r="D3050" s="145">
        <v>8.1227999999999998</v>
      </c>
      <c r="E3050" s="145">
        <v>1.9379</v>
      </c>
      <c r="F3050" s="145">
        <v>0.2457</v>
      </c>
      <c r="G3050" s="146">
        <f t="shared" si="47"/>
        <v>14.2699</v>
      </c>
    </row>
    <row r="3051" spans="1:7" x14ac:dyDescent="0.25">
      <c r="A3051" s="143">
        <v>44688</v>
      </c>
      <c r="B3051" s="144">
        <v>23</v>
      </c>
      <c r="C3051" s="145">
        <v>7.3144999999999998</v>
      </c>
      <c r="D3051" s="145">
        <v>8.2483000000000004</v>
      </c>
      <c r="E3051" s="145">
        <v>1.9608999999999901</v>
      </c>
      <c r="F3051" s="145">
        <v>0.18429999999999999</v>
      </c>
      <c r="G3051" s="146">
        <f t="shared" si="47"/>
        <v>17.707999999999991</v>
      </c>
    </row>
    <row r="3052" spans="1:7" x14ac:dyDescent="0.25">
      <c r="A3052" s="143">
        <v>44688</v>
      </c>
      <c r="B3052" s="144">
        <v>24</v>
      </c>
      <c r="C3052" s="145">
        <v>6.3365</v>
      </c>
      <c r="D3052" s="145">
        <v>8.4683999999999902</v>
      </c>
      <c r="E3052" s="145">
        <v>1.792</v>
      </c>
      <c r="F3052" s="145">
        <v>0.20480000000000001</v>
      </c>
      <c r="G3052" s="146">
        <f t="shared" si="47"/>
        <v>16.80169999999999</v>
      </c>
    </row>
    <row r="3053" spans="1:7" x14ac:dyDescent="0.25">
      <c r="A3053" s="143">
        <v>44689</v>
      </c>
      <c r="B3053" s="144">
        <v>1</v>
      </c>
      <c r="C3053" s="145">
        <v>12.736499999999999</v>
      </c>
      <c r="D3053" s="145">
        <v>9.4437999999999995</v>
      </c>
      <c r="E3053" s="145">
        <v>2.1120000000000001</v>
      </c>
      <c r="F3053" s="145">
        <v>0.18429999999999999</v>
      </c>
      <c r="G3053" s="146">
        <f t="shared" si="47"/>
        <v>24.476599999999998</v>
      </c>
    </row>
    <row r="3054" spans="1:7" x14ac:dyDescent="0.25">
      <c r="A3054" s="143">
        <v>44689</v>
      </c>
      <c r="B3054" s="144">
        <v>2</v>
      </c>
      <c r="C3054" s="145">
        <v>13.3125</v>
      </c>
      <c r="D3054" s="145">
        <v>9.8354999999999997</v>
      </c>
      <c r="E3054" s="145">
        <v>1.6639999999999999</v>
      </c>
      <c r="F3054" s="145">
        <v>0.20480000000000001</v>
      </c>
      <c r="G3054" s="146">
        <f t="shared" si="47"/>
        <v>25.0168</v>
      </c>
    </row>
    <row r="3055" spans="1:7" x14ac:dyDescent="0.25">
      <c r="A3055" s="143">
        <v>44689</v>
      </c>
      <c r="B3055" s="144">
        <v>3</v>
      </c>
      <c r="C3055" s="145">
        <v>11.616499999999901</v>
      </c>
      <c r="D3055" s="145">
        <v>12.5824</v>
      </c>
      <c r="E3055" s="145">
        <v>1.728</v>
      </c>
      <c r="F3055" s="145">
        <v>0.18429999999999999</v>
      </c>
      <c r="G3055" s="146">
        <f t="shared" si="47"/>
        <v>26.111199999999904</v>
      </c>
    </row>
    <row r="3056" spans="1:7" x14ac:dyDescent="0.25">
      <c r="A3056" s="143">
        <v>44689</v>
      </c>
      <c r="B3056" s="144">
        <v>4</v>
      </c>
      <c r="C3056" s="145">
        <v>14.0692</v>
      </c>
      <c r="D3056" s="145">
        <v>14.6739</v>
      </c>
      <c r="E3056" s="145">
        <v>1.792</v>
      </c>
      <c r="F3056" s="145">
        <v>4.48E-2</v>
      </c>
      <c r="G3056" s="146">
        <f t="shared" si="47"/>
        <v>30.579899999999999</v>
      </c>
    </row>
    <row r="3057" spans="1:7" x14ac:dyDescent="0.25">
      <c r="A3057" s="143">
        <v>44689</v>
      </c>
      <c r="B3057" s="144">
        <v>5</v>
      </c>
      <c r="C3057" s="145">
        <v>15.888199999999999</v>
      </c>
      <c r="D3057" s="145">
        <v>14.6098</v>
      </c>
      <c r="E3057" s="145">
        <v>1.216</v>
      </c>
      <c r="F3057" s="145">
        <v>0.18429999999999999</v>
      </c>
      <c r="G3057" s="146">
        <f t="shared" si="47"/>
        <v>31.898299999999999</v>
      </c>
    </row>
    <row r="3058" spans="1:7" x14ac:dyDescent="0.25">
      <c r="A3058" s="143">
        <v>44689</v>
      </c>
      <c r="B3058" s="144">
        <v>6</v>
      </c>
      <c r="C3058" s="145">
        <v>11.8202</v>
      </c>
      <c r="D3058" s="145">
        <v>15.997399999999899</v>
      </c>
      <c r="E3058" s="145">
        <v>1.6060000000000001</v>
      </c>
      <c r="F3058" s="145">
        <v>0.20480000000000001</v>
      </c>
      <c r="G3058" s="146">
        <f t="shared" si="47"/>
        <v>29.6283999999999</v>
      </c>
    </row>
    <row r="3059" spans="1:7" x14ac:dyDescent="0.25">
      <c r="A3059" s="143">
        <v>44689</v>
      </c>
      <c r="B3059" s="144">
        <v>7</v>
      </c>
      <c r="C3059" s="145">
        <v>11.531000000000001</v>
      </c>
      <c r="D3059" s="145">
        <v>15.997399999999899</v>
      </c>
      <c r="E3059" s="145">
        <v>9.0541999999999998</v>
      </c>
      <c r="F3059" s="145">
        <v>197.1986</v>
      </c>
      <c r="G3059" s="146">
        <f t="shared" si="47"/>
        <v>233.7811999999999</v>
      </c>
    </row>
    <row r="3060" spans="1:7" x14ac:dyDescent="0.25">
      <c r="A3060" s="143">
        <v>44689</v>
      </c>
      <c r="B3060" s="144">
        <v>8</v>
      </c>
      <c r="C3060" s="145">
        <v>500.35149999999999</v>
      </c>
      <c r="D3060" s="145">
        <v>24.377800000000001</v>
      </c>
      <c r="E3060" s="145">
        <v>69.448099999999997</v>
      </c>
      <c r="F3060" s="145">
        <v>1390.3206</v>
      </c>
      <c r="G3060" s="146">
        <f t="shared" si="47"/>
        <v>1984.498</v>
      </c>
    </row>
    <row r="3061" spans="1:7" x14ac:dyDescent="0.25">
      <c r="A3061" s="143">
        <v>44689</v>
      </c>
      <c r="B3061" s="144">
        <v>9</v>
      </c>
      <c r="C3061" s="145">
        <v>4470.1620000000003</v>
      </c>
      <c r="D3061" s="145">
        <v>59.4878</v>
      </c>
      <c r="E3061" s="145">
        <v>201.05869999999999</v>
      </c>
      <c r="F3061" s="145">
        <v>2672.7892000000002</v>
      </c>
      <c r="G3061" s="146">
        <f t="shared" si="47"/>
        <v>7403.4976999999999</v>
      </c>
    </row>
    <row r="3062" spans="1:7" x14ac:dyDescent="0.25">
      <c r="A3062" s="143">
        <v>44689</v>
      </c>
      <c r="B3062" s="144">
        <v>10</v>
      </c>
      <c r="C3062" s="145">
        <v>12423.5764</v>
      </c>
      <c r="D3062" s="145">
        <v>110.0359</v>
      </c>
      <c r="E3062" s="145">
        <v>632.03189999999995</v>
      </c>
      <c r="F3062" s="145">
        <v>5045.8968000000004</v>
      </c>
      <c r="G3062" s="146">
        <f t="shared" si="47"/>
        <v>18211.541000000001</v>
      </c>
    </row>
    <row r="3063" spans="1:7" x14ac:dyDescent="0.25">
      <c r="A3063" s="143">
        <v>44689</v>
      </c>
      <c r="B3063" s="144">
        <v>11</v>
      </c>
      <c r="C3063" s="145">
        <v>20729.867200000001</v>
      </c>
      <c r="D3063" s="145">
        <v>148.7516</v>
      </c>
      <c r="E3063" s="145">
        <v>922.34619999999995</v>
      </c>
      <c r="F3063" s="145">
        <v>5086.3332</v>
      </c>
      <c r="G3063" s="146">
        <f t="shared" si="47"/>
        <v>26887.298200000001</v>
      </c>
    </row>
    <row r="3064" spans="1:7" x14ac:dyDescent="0.25">
      <c r="A3064" s="143">
        <v>44689</v>
      </c>
      <c r="B3064" s="144">
        <v>12</v>
      </c>
      <c r="C3064" s="145">
        <v>25400.231199999998</v>
      </c>
      <c r="D3064" s="145">
        <v>177.8211</v>
      </c>
      <c r="E3064" s="145">
        <v>1084.538</v>
      </c>
      <c r="F3064" s="145">
        <v>4593.3374999999996</v>
      </c>
      <c r="G3064" s="146">
        <f t="shared" si="47"/>
        <v>31255.927799999998</v>
      </c>
    </row>
    <row r="3065" spans="1:7" x14ac:dyDescent="0.25">
      <c r="A3065" s="143">
        <v>44689</v>
      </c>
      <c r="B3065" s="144">
        <v>13</v>
      </c>
      <c r="C3065" s="145">
        <v>28986.0641</v>
      </c>
      <c r="D3065" s="145">
        <v>188.1318</v>
      </c>
      <c r="E3065" s="145">
        <v>1396.2520999999999</v>
      </c>
      <c r="F3065" s="145">
        <v>4354.4178000000002</v>
      </c>
      <c r="G3065" s="146">
        <f t="shared" si="47"/>
        <v>34924.8658</v>
      </c>
    </row>
    <row r="3066" spans="1:7" x14ac:dyDescent="0.25">
      <c r="A3066" s="143">
        <v>44689</v>
      </c>
      <c r="B3066" s="144">
        <v>14</v>
      </c>
      <c r="C3066" s="145">
        <v>30434.7922</v>
      </c>
      <c r="D3066" s="145">
        <v>191.82829999999899</v>
      </c>
      <c r="E3066" s="145">
        <v>1555.7452000000001</v>
      </c>
      <c r="F3066" s="145">
        <v>6134.3701000000001</v>
      </c>
      <c r="G3066" s="146">
        <f t="shared" si="47"/>
        <v>38316.735799999995</v>
      </c>
    </row>
    <row r="3067" spans="1:7" x14ac:dyDescent="0.25">
      <c r="A3067" s="143">
        <v>44689</v>
      </c>
      <c r="B3067" s="144">
        <v>15</v>
      </c>
      <c r="C3067" s="145">
        <v>29013.6211</v>
      </c>
      <c r="D3067" s="145">
        <v>196.10730000000001</v>
      </c>
      <c r="E3067" s="145">
        <v>1612.7448999999999</v>
      </c>
      <c r="F3067" s="145">
        <v>7665.2506999999996</v>
      </c>
      <c r="G3067" s="146">
        <f t="shared" si="47"/>
        <v>38487.724000000002</v>
      </c>
    </row>
    <row r="3068" spans="1:7" x14ac:dyDescent="0.25">
      <c r="A3068" s="143">
        <v>44689</v>
      </c>
      <c r="B3068" s="144">
        <v>16</v>
      </c>
      <c r="C3068" s="145">
        <v>29172.302500000002</v>
      </c>
      <c r="D3068" s="145">
        <v>216.6516</v>
      </c>
      <c r="E3068" s="145">
        <v>1853.2208000000001</v>
      </c>
      <c r="F3068" s="145">
        <v>10880.8789</v>
      </c>
      <c r="G3068" s="146">
        <f t="shared" si="47"/>
        <v>42123.053800000002</v>
      </c>
    </row>
    <row r="3069" spans="1:7" x14ac:dyDescent="0.25">
      <c r="A3069" s="143">
        <v>44689</v>
      </c>
      <c r="B3069" s="144">
        <v>17</v>
      </c>
      <c r="C3069" s="145">
        <v>26734.444599999999</v>
      </c>
      <c r="D3069" s="145">
        <v>209.1771</v>
      </c>
      <c r="E3069" s="145">
        <v>1527.0405000000001</v>
      </c>
      <c r="F3069" s="145">
        <v>10411.000899999999</v>
      </c>
      <c r="G3069" s="146">
        <f t="shared" si="47"/>
        <v>38881.663099999998</v>
      </c>
    </row>
    <row r="3070" spans="1:7" x14ac:dyDescent="0.25">
      <c r="A3070" s="143">
        <v>44689</v>
      </c>
      <c r="B3070" s="144">
        <v>18</v>
      </c>
      <c r="C3070" s="145">
        <v>15066.3395</v>
      </c>
      <c r="D3070" s="145">
        <v>136.7243</v>
      </c>
      <c r="E3070" s="145">
        <v>1063.5207</v>
      </c>
      <c r="F3070" s="145">
        <v>9700.8973999999998</v>
      </c>
      <c r="G3070" s="146">
        <f t="shared" si="47"/>
        <v>25967.481899999999</v>
      </c>
    </row>
    <row r="3071" spans="1:7" x14ac:dyDescent="0.25">
      <c r="A3071" s="143">
        <v>44689</v>
      </c>
      <c r="B3071" s="144">
        <v>19</v>
      </c>
      <c r="C3071" s="145">
        <v>3796.7782000000002</v>
      </c>
      <c r="D3071" s="145">
        <v>63.350999999999999</v>
      </c>
      <c r="E3071" s="145">
        <v>553.42399999999998</v>
      </c>
      <c r="F3071" s="145">
        <v>8569.4563999999991</v>
      </c>
      <c r="G3071" s="146">
        <f t="shared" si="47"/>
        <v>12983.009599999999</v>
      </c>
    </row>
    <row r="3072" spans="1:7" x14ac:dyDescent="0.25">
      <c r="A3072" s="143">
        <v>44689</v>
      </c>
      <c r="B3072" s="144">
        <v>20</v>
      </c>
      <c r="C3072" s="145">
        <v>527.69410000000005</v>
      </c>
      <c r="D3072" s="145">
        <v>24.616299999999999</v>
      </c>
      <c r="E3072" s="145">
        <v>255.19049999999999</v>
      </c>
      <c r="F3072" s="145">
        <v>6125.4120000000003</v>
      </c>
      <c r="G3072" s="146">
        <f t="shared" si="47"/>
        <v>6932.9129000000003</v>
      </c>
    </row>
    <row r="3073" spans="1:7" x14ac:dyDescent="0.25">
      <c r="A3073" s="143">
        <v>44689</v>
      </c>
      <c r="B3073" s="144">
        <v>21</v>
      </c>
      <c r="C3073" s="145">
        <v>10.9519</v>
      </c>
      <c r="D3073" s="145">
        <v>13.957099999999899</v>
      </c>
      <c r="E3073" s="145">
        <v>6.0816999999999997</v>
      </c>
      <c r="F3073" s="145">
        <v>568.07069999999999</v>
      </c>
      <c r="G3073" s="146">
        <f t="shared" si="47"/>
        <v>599.06139999999994</v>
      </c>
    </row>
    <row r="3074" spans="1:7" x14ac:dyDescent="0.25">
      <c r="A3074" s="143">
        <v>44689</v>
      </c>
      <c r="B3074" s="144">
        <v>22</v>
      </c>
      <c r="C3074" s="145">
        <v>2.8769999999999998</v>
      </c>
      <c r="D3074" s="145">
        <v>15.4521</v>
      </c>
      <c r="E3074" s="145">
        <v>1.8533999999999999</v>
      </c>
      <c r="F3074" s="145">
        <v>0.2457</v>
      </c>
      <c r="G3074" s="146">
        <f t="shared" si="47"/>
        <v>20.4282</v>
      </c>
    </row>
    <row r="3075" spans="1:7" x14ac:dyDescent="0.25">
      <c r="A3075" s="143">
        <v>44689</v>
      </c>
      <c r="B3075" s="144">
        <v>23</v>
      </c>
      <c r="C3075" s="145">
        <v>3.94599999999999</v>
      </c>
      <c r="D3075" s="145">
        <v>16.151</v>
      </c>
      <c r="E3075" s="145">
        <v>1.9174</v>
      </c>
      <c r="F3075" s="145">
        <v>0.18429999999999999</v>
      </c>
      <c r="G3075" s="146">
        <f t="shared" si="47"/>
        <v>22.198699999999992</v>
      </c>
    </row>
    <row r="3076" spans="1:7" x14ac:dyDescent="0.25">
      <c r="A3076" s="143">
        <v>44689</v>
      </c>
      <c r="B3076" s="144">
        <v>24</v>
      </c>
      <c r="C3076" s="145">
        <v>5.63</v>
      </c>
      <c r="D3076" s="145">
        <v>15.897500000000001</v>
      </c>
      <c r="E3076" s="145">
        <v>1.7253999999999901</v>
      </c>
      <c r="F3076" s="145">
        <v>0.18429999999999999</v>
      </c>
      <c r="G3076" s="146">
        <f t="shared" si="47"/>
        <v>23.43719999999999</v>
      </c>
    </row>
    <row r="3077" spans="1:7" x14ac:dyDescent="0.25">
      <c r="A3077" s="143">
        <v>44690</v>
      </c>
      <c r="B3077" s="144">
        <v>1</v>
      </c>
      <c r="C3077" s="145">
        <v>66.150400000000005</v>
      </c>
      <c r="D3077" s="145">
        <v>15.961599999999899</v>
      </c>
      <c r="E3077" s="145">
        <v>1.7688999999999999</v>
      </c>
      <c r="F3077" s="145">
        <v>0.20480000000000001</v>
      </c>
      <c r="G3077" s="146">
        <f t="shared" si="47"/>
        <v>84.085699999999918</v>
      </c>
    </row>
    <row r="3078" spans="1:7" x14ac:dyDescent="0.25">
      <c r="A3078" s="143">
        <v>44690</v>
      </c>
      <c r="B3078" s="144">
        <v>2</v>
      </c>
      <c r="C3078" s="145">
        <v>65.3874</v>
      </c>
      <c r="D3078" s="145">
        <v>15.569899999999899</v>
      </c>
      <c r="E3078" s="145">
        <v>1.1723999999999899</v>
      </c>
      <c r="F3078" s="145">
        <v>0.18429999999999999</v>
      </c>
      <c r="G3078" s="146">
        <f t="shared" ref="G3078:G3141" si="48">+SUM(C3078:F3078)</f>
        <v>82.313999999999893</v>
      </c>
    </row>
    <row r="3079" spans="1:7" x14ac:dyDescent="0.25">
      <c r="A3079" s="143">
        <v>44690</v>
      </c>
      <c r="B3079" s="144">
        <v>3</v>
      </c>
      <c r="C3079" s="145">
        <v>66.347399999999993</v>
      </c>
      <c r="D3079" s="145">
        <v>15.656899999999901</v>
      </c>
      <c r="E3079" s="145">
        <v>1.28</v>
      </c>
      <c r="F3079" s="145">
        <v>4.48E-2</v>
      </c>
      <c r="G3079" s="146">
        <f t="shared" si="48"/>
        <v>83.329099999999883</v>
      </c>
    </row>
    <row r="3080" spans="1:7" x14ac:dyDescent="0.25">
      <c r="A3080" s="143">
        <v>44690</v>
      </c>
      <c r="B3080" s="144">
        <v>4</v>
      </c>
      <c r="C3080" s="145">
        <v>5.4923999999999999</v>
      </c>
      <c r="D3080" s="145">
        <v>15.247299999999999</v>
      </c>
      <c r="E3080" s="145">
        <v>1.28</v>
      </c>
      <c r="F3080" s="145">
        <v>5.5103</v>
      </c>
      <c r="G3080" s="146">
        <f t="shared" si="48"/>
        <v>27.53</v>
      </c>
    </row>
    <row r="3081" spans="1:7" x14ac:dyDescent="0.25">
      <c r="A3081" s="143">
        <v>44690</v>
      </c>
      <c r="B3081" s="144">
        <v>5</v>
      </c>
      <c r="C3081" s="145">
        <v>12.195</v>
      </c>
      <c r="D3081" s="145">
        <v>14.361499999999999</v>
      </c>
      <c r="E3081" s="145">
        <v>1.1519999999999999</v>
      </c>
      <c r="F3081" s="145">
        <v>5.5103</v>
      </c>
      <c r="G3081" s="146">
        <f t="shared" si="48"/>
        <v>33.218800000000002</v>
      </c>
    </row>
    <row r="3082" spans="1:7" x14ac:dyDescent="0.25">
      <c r="A3082" s="143">
        <v>44690</v>
      </c>
      <c r="B3082" s="144">
        <v>6</v>
      </c>
      <c r="C3082" s="145">
        <v>7.8040000000000003</v>
      </c>
      <c r="D3082" s="145">
        <v>14.428100000000001</v>
      </c>
      <c r="E3082" s="145">
        <v>0.76800000000000002</v>
      </c>
      <c r="F3082" s="145">
        <v>5.5307999999999904</v>
      </c>
      <c r="G3082" s="146">
        <f t="shared" si="48"/>
        <v>28.530899999999995</v>
      </c>
    </row>
    <row r="3083" spans="1:7" x14ac:dyDescent="0.25">
      <c r="A3083" s="143">
        <v>44690</v>
      </c>
      <c r="B3083" s="144">
        <v>7</v>
      </c>
      <c r="C3083" s="145">
        <v>9.3193999999999999</v>
      </c>
      <c r="D3083" s="145">
        <v>14.469099999999999</v>
      </c>
      <c r="E3083" s="145">
        <v>3.4290999999999898</v>
      </c>
      <c r="F3083" s="145">
        <v>264.7799</v>
      </c>
      <c r="G3083" s="146">
        <f t="shared" si="48"/>
        <v>291.9975</v>
      </c>
    </row>
    <row r="3084" spans="1:7" x14ac:dyDescent="0.25">
      <c r="A3084" s="143">
        <v>44690</v>
      </c>
      <c r="B3084" s="144">
        <v>8</v>
      </c>
      <c r="C3084" s="145">
        <v>189.52670000000001</v>
      </c>
      <c r="D3084" s="145">
        <v>16.216200000000001</v>
      </c>
      <c r="E3084" s="145">
        <v>40.572899999999997</v>
      </c>
      <c r="F3084" s="145">
        <v>3370.0994999999998</v>
      </c>
      <c r="G3084" s="146">
        <f t="shared" si="48"/>
        <v>3616.4152999999997</v>
      </c>
    </row>
    <row r="3085" spans="1:7" x14ac:dyDescent="0.25">
      <c r="A3085" s="143">
        <v>44690</v>
      </c>
      <c r="B3085" s="144">
        <v>9</v>
      </c>
      <c r="C3085" s="145">
        <v>1430.9276</v>
      </c>
      <c r="D3085" s="145">
        <v>36.489699999999999</v>
      </c>
      <c r="E3085" s="145">
        <v>294.80180000000001</v>
      </c>
      <c r="F3085" s="145">
        <v>7057.5409</v>
      </c>
      <c r="G3085" s="146">
        <f t="shared" si="48"/>
        <v>8819.76</v>
      </c>
    </row>
    <row r="3086" spans="1:7" x14ac:dyDescent="0.25">
      <c r="A3086" s="143">
        <v>44690</v>
      </c>
      <c r="B3086" s="144">
        <v>10</v>
      </c>
      <c r="C3086" s="145">
        <v>4330.6651000000002</v>
      </c>
      <c r="D3086" s="145">
        <v>53.858600000000003</v>
      </c>
      <c r="E3086" s="145">
        <v>554.69050000000004</v>
      </c>
      <c r="F3086" s="145">
        <v>8573.8523000000005</v>
      </c>
      <c r="G3086" s="146">
        <f t="shared" si="48"/>
        <v>13513.066500000001</v>
      </c>
    </row>
    <row r="3087" spans="1:7" x14ac:dyDescent="0.25">
      <c r="A3087" s="143">
        <v>44690</v>
      </c>
      <c r="B3087" s="144">
        <v>11</v>
      </c>
      <c r="C3087" s="145">
        <v>8095.6075000000001</v>
      </c>
      <c r="D3087" s="145">
        <v>72.472099999999998</v>
      </c>
      <c r="E3087" s="145">
        <v>479.47179999999997</v>
      </c>
      <c r="F3087" s="145">
        <v>7982.4110000000001</v>
      </c>
      <c r="G3087" s="146">
        <f t="shared" si="48"/>
        <v>16629.9624</v>
      </c>
    </row>
    <row r="3088" spans="1:7" x14ac:dyDescent="0.25">
      <c r="A3088" s="143">
        <v>44690</v>
      </c>
      <c r="B3088" s="144">
        <v>12</v>
      </c>
      <c r="C3088" s="145">
        <v>11045.922699999999</v>
      </c>
      <c r="D3088" s="145">
        <v>97.266599999999997</v>
      </c>
      <c r="E3088" s="145">
        <v>722.14959999999996</v>
      </c>
      <c r="F3088" s="145">
        <v>8795.3503999999994</v>
      </c>
      <c r="G3088" s="146">
        <f t="shared" si="48"/>
        <v>20660.689299999998</v>
      </c>
    </row>
    <row r="3089" spans="1:7" x14ac:dyDescent="0.25">
      <c r="A3089" s="143">
        <v>44690</v>
      </c>
      <c r="B3089" s="144">
        <v>13</v>
      </c>
      <c r="C3089" s="145">
        <v>15272.867899999999</v>
      </c>
      <c r="D3089" s="145">
        <v>121.7527</v>
      </c>
      <c r="E3089" s="145">
        <v>1011.0322</v>
      </c>
      <c r="F3089" s="145">
        <v>9507.8230000000003</v>
      </c>
      <c r="G3089" s="146">
        <f t="shared" si="48"/>
        <v>25913.4758</v>
      </c>
    </row>
    <row r="3090" spans="1:7" x14ac:dyDescent="0.25">
      <c r="A3090" s="143">
        <v>44690</v>
      </c>
      <c r="B3090" s="144">
        <v>14</v>
      </c>
      <c r="C3090" s="145">
        <v>18598.990399999999</v>
      </c>
      <c r="D3090" s="145">
        <v>125.96429999999999</v>
      </c>
      <c r="E3090" s="145">
        <v>1173.502</v>
      </c>
      <c r="F3090" s="145">
        <v>10918.517099999999</v>
      </c>
      <c r="G3090" s="146">
        <f t="shared" si="48"/>
        <v>30816.9738</v>
      </c>
    </row>
    <row r="3091" spans="1:7" x14ac:dyDescent="0.25">
      <c r="A3091" s="143">
        <v>44690</v>
      </c>
      <c r="B3091" s="144">
        <v>15</v>
      </c>
      <c r="C3091" s="145">
        <v>20949.730899999999</v>
      </c>
      <c r="D3091" s="145">
        <v>148.21090000000001</v>
      </c>
      <c r="E3091" s="145">
        <v>1096.5420999999999</v>
      </c>
      <c r="F3091" s="145">
        <v>11279.766600000001</v>
      </c>
      <c r="G3091" s="146">
        <f t="shared" si="48"/>
        <v>33474.250499999995</v>
      </c>
    </row>
    <row r="3092" spans="1:7" x14ac:dyDescent="0.25">
      <c r="A3092" s="143">
        <v>44690</v>
      </c>
      <c r="B3092" s="144">
        <v>16</v>
      </c>
      <c r="C3092" s="145">
        <v>23184.523000000001</v>
      </c>
      <c r="D3092" s="145">
        <v>161.6574</v>
      </c>
      <c r="E3092" s="145">
        <v>1103.7646999999999</v>
      </c>
      <c r="F3092" s="145">
        <v>9754.5591999999997</v>
      </c>
      <c r="G3092" s="146">
        <f t="shared" si="48"/>
        <v>34204.504300000001</v>
      </c>
    </row>
    <row r="3093" spans="1:7" x14ac:dyDescent="0.25">
      <c r="A3093" s="143">
        <v>44690</v>
      </c>
      <c r="B3093" s="144">
        <v>17</v>
      </c>
      <c r="C3093" s="145">
        <v>19923.713299999999</v>
      </c>
      <c r="D3093" s="145">
        <v>133.3373</v>
      </c>
      <c r="E3093" s="145">
        <v>988.55939999999998</v>
      </c>
      <c r="F3093" s="145">
        <v>8115.5923999999904</v>
      </c>
      <c r="G3093" s="146">
        <f t="shared" si="48"/>
        <v>29161.202399999987</v>
      </c>
    </row>
    <row r="3094" spans="1:7" x14ac:dyDescent="0.25">
      <c r="A3094" s="143">
        <v>44690</v>
      </c>
      <c r="B3094" s="144">
        <v>18</v>
      </c>
      <c r="C3094" s="145">
        <v>9374.7389000000003</v>
      </c>
      <c r="D3094" s="145">
        <v>94.197000000000003</v>
      </c>
      <c r="E3094" s="145">
        <v>692.37580000000003</v>
      </c>
      <c r="F3094" s="145">
        <v>6954.4831000000004</v>
      </c>
      <c r="G3094" s="146">
        <f t="shared" si="48"/>
        <v>17115.7948</v>
      </c>
    </row>
    <row r="3095" spans="1:7" x14ac:dyDescent="0.25">
      <c r="A3095" s="143">
        <v>44690</v>
      </c>
      <c r="B3095" s="144">
        <v>19</v>
      </c>
      <c r="C3095" s="145">
        <v>2827.1790999999998</v>
      </c>
      <c r="D3095" s="145">
        <v>46.744700000000002</v>
      </c>
      <c r="E3095" s="145">
        <v>320.95339999999999</v>
      </c>
      <c r="F3095" s="145">
        <v>5223.3455000000004</v>
      </c>
      <c r="G3095" s="146">
        <f t="shared" si="48"/>
        <v>8418.2227000000003</v>
      </c>
    </row>
    <row r="3096" spans="1:7" x14ac:dyDescent="0.25">
      <c r="A3096" s="143">
        <v>44690</v>
      </c>
      <c r="B3096" s="144">
        <v>20</v>
      </c>
      <c r="C3096" s="145">
        <v>697.1481</v>
      </c>
      <c r="D3096" s="145">
        <v>20.3249</v>
      </c>
      <c r="E3096" s="145">
        <v>202.91669999999999</v>
      </c>
      <c r="F3096" s="145">
        <v>3805.8847000000001</v>
      </c>
      <c r="G3096" s="146">
        <f t="shared" si="48"/>
        <v>4726.2744000000002</v>
      </c>
    </row>
    <row r="3097" spans="1:7" x14ac:dyDescent="0.25">
      <c r="A3097" s="143">
        <v>44690</v>
      </c>
      <c r="B3097" s="144">
        <v>21</v>
      </c>
      <c r="C3097" s="145">
        <v>27.414100000000001</v>
      </c>
      <c r="D3097" s="145">
        <v>8.9062000000000001</v>
      </c>
      <c r="E3097" s="145">
        <v>39.797199999999997</v>
      </c>
      <c r="F3097" s="145">
        <v>908.18060000000003</v>
      </c>
      <c r="G3097" s="146">
        <f t="shared" si="48"/>
        <v>984.29809999999998</v>
      </c>
    </row>
    <row r="3098" spans="1:7" x14ac:dyDescent="0.25">
      <c r="A3098" s="143">
        <v>44690</v>
      </c>
      <c r="B3098" s="144">
        <v>22</v>
      </c>
      <c r="C3098" s="145">
        <v>1.8092999999999999</v>
      </c>
      <c r="D3098" s="145">
        <v>8.7040000000000006</v>
      </c>
      <c r="E3098" s="145">
        <v>1.024</v>
      </c>
      <c r="F3098" s="145">
        <v>0.22520000000000001</v>
      </c>
      <c r="G3098" s="146">
        <f t="shared" si="48"/>
        <v>11.762500000000001</v>
      </c>
    </row>
    <row r="3099" spans="1:7" x14ac:dyDescent="0.25">
      <c r="A3099" s="143">
        <v>44690</v>
      </c>
      <c r="B3099" s="144">
        <v>23</v>
      </c>
      <c r="C3099" s="145">
        <v>11.4283</v>
      </c>
      <c r="D3099" s="145">
        <v>9.8072999999999997</v>
      </c>
      <c r="E3099" s="145">
        <v>0.96</v>
      </c>
      <c r="F3099" s="145">
        <v>0.20480000000000001</v>
      </c>
      <c r="G3099" s="146">
        <f t="shared" si="48"/>
        <v>22.400399999999998</v>
      </c>
    </row>
    <row r="3100" spans="1:7" x14ac:dyDescent="0.25">
      <c r="A3100" s="143">
        <v>44690</v>
      </c>
      <c r="B3100" s="144">
        <v>24</v>
      </c>
      <c r="C3100" s="145">
        <v>1.8603000000000001</v>
      </c>
      <c r="D3100" s="145">
        <v>10.882400000000001</v>
      </c>
      <c r="E3100" s="145">
        <v>1.216</v>
      </c>
      <c r="F3100" s="145">
        <v>0.18429999999999999</v>
      </c>
      <c r="G3100" s="146">
        <f t="shared" si="48"/>
        <v>14.143000000000001</v>
      </c>
    </row>
    <row r="3101" spans="1:7" x14ac:dyDescent="0.25">
      <c r="A3101" s="143">
        <v>44691</v>
      </c>
      <c r="B3101" s="144">
        <v>1</v>
      </c>
      <c r="C3101" s="145">
        <v>7.6682999999999897</v>
      </c>
      <c r="D3101" s="145">
        <v>11.6198</v>
      </c>
      <c r="E3101" s="145">
        <v>1.216</v>
      </c>
      <c r="F3101" s="145">
        <v>2.4299999999999999E-2</v>
      </c>
      <c r="G3101" s="146">
        <f t="shared" si="48"/>
        <v>20.528399999999991</v>
      </c>
    </row>
    <row r="3102" spans="1:7" x14ac:dyDescent="0.25">
      <c r="A3102" s="143">
        <v>44691</v>
      </c>
      <c r="B3102" s="144">
        <v>2</v>
      </c>
      <c r="C3102" s="145">
        <v>7.1683000000000003</v>
      </c>
      <c r="D3102" s="145">
        <v>11.904</v>
      </c>
      <c r="E3102" s="145">
        <v>1.1519999999999999</v>
      </c>
      <c r="F3102" s="145">
        <v>0.20480000000000001</v>
      </c>
      <c r="G3102" s="146">
        <f t="shared" si="48"/>
        <v>20.429099999999998</v>
      </c>
    </row>
    <row r="3103" spans="1:7" x14ac:dyDescent="0.25">
      <c r="A3103" s="143">
        <v>44691</v>
      </c>
      <c r="B3103" s="144">
        <v>3</v>
      </c>
      <c r="C3103" s="145">
        <v>7.1807999999999996</v>
      </c>
      <c r="D3103" s="145">
        <v>12.564399999999999</v>
      </c>
      <c r="E3103" s="145">
        <v>1.28</v>
      </c>
      <c r="F3103" s="145">
        <v>0.18429999999999999</v>
      </c>
      <c r="G3103" s="146">
        <f t="shared" si="48"/>
        <v>21.209499999999998</v>
      </c>
    </row>
    <row r="3104" spans="1:7" x14ac:dyDescent="0.25">
      <c r="A3104" s="143">
        <v>44691</v>
      </c>
      <c r="B3104" s="144">
        <v>4</v>
      </c>
      <c r="C3104" s="145">
        <v>5.2683999999999997</v>
      </c>
      <c r="D3104" s="145">
        <v>12.8613</v>
      </c>
      <c r="E3104" s="145">
        <v>1.024</v>
      </c>
      <c r="F3104" s="145">
        <v>0.18429999999999999</v>
      </c>
      <c r="G3104" s="146">
        <f t="shared" si="48"/>
        <v>19.338000000000001</v>
      </c>
    </row>
    <row r="3105" spans="1:7" x14ac:dyDescent="0.25">
      <c r="A3105" s="143">
        <v>44691</v>
      </c>
      <c r="B3105" s="144">
        <v>5</v>
      </c>
      <c r="C3105" s="145">
        <v>5.7374000000000001</v>
      </c>
      <c r="D3105" s="145">
        <v>13.614000000000001</v>
      </c>
      <c r="E3105" s="145">
        <v>0.89600000000000002</v>
      </c>
      <c r="F3105" s="145">
        <v>0.20480000000000001</v>
      </c>
      <c r="G3105" s="146">
        <f t="shared" si="48"/>
        <v>20.452200000000001</v>
      </c>
    </row>
    <row r="3106" spans="1:7" x14ac:dyDescent="0.25">
      <c r="A3106" s="143">
        <v>44691</v>
      </c>
      <c r="B3106" s="144">
        <v>6</v>
      </c>
      <c r="C3106" s="145">
        <v>5.8384</v>
      </c>
      <c r="D3106" s="145">
        <v>15.7363</v>
      </c>
      <c r="E3106" s="145">
        <v>0.71</v>
      </c>
      <c r="F3106" s="145">
        <v>0.20480000000000001</v>
      </c>
      <c r="G3106" s="146">
        <f t="shared" si="48"/>
        <v>22.4895</v>
      </c>
    </row>
    <row r="3107" spans="1:7" x14ac:dyDescent="0.25">
      <c r="A3107" s="143">
        <v>44691</v>
      </c>
      <c r="B3107" s="144">
        <v>7</v>
      </c>
      <c r="C3107" s="145">
        <v>12.2011</v>
      </c>
      <c r="D3107" s="145">
        <v>16.665500000000002</v>
      </c>
      <c r="E3107" s="145">
        <v>2.2884000000000002</v>
      </c>
      <c r="F3107" s="145">
        <v>118.66759999999999</v>
      </c>
      <c r="G3107" s="146">
        <f t="shared" si="48"/>
        <v>149.82259999999999</v>
      </c>
    </row>
    <row r="3108" spans="1:7" x14ac:dyDescent="0.25">
      <c r="A3108" s="143">
        <v>44691</v>
      </c>
      <c r="B3108" s="144">
        <v>8</v>
      </c>
      <c r="C3108" s="145">
        <v>901.94770000000005</v>
      </c>
      <c r="D3108" s="145">
        <v>29.713000000000001</v>
      </c>
      <c r="E3108" s="145">
        <v>59.496200000000002</v>
      </c>
      <c r="F3108" s="145">
        <v>1387.0987</v>
      </c>
      <c r="G3108" s="146">
        <f t="shared" si="48"/>
        <v>2378.2556</v>
      </c>
    </row>
    <row r="3109" spans="1:7" x14ac:dyDescent="0.25">
      <c r="A3109" s="143">
        <v>44691</v>
      </c>
      <c r="B3109" s="144">
        <v>9</v>
      </c>
      <c r="C3109" s="145">
        <v>5953.0261</v>
      </c>
      <c r="D3109" s="145">
        <v>63.734200000000001</v>
      </c>
      <c r="E3109" s="145">
        <v>306.61360000000002</v>
      </c>
      <c r="F3109" s="145">
        <v>3608.2406999999998</v>
      </c>
      <c r="G3109" s="146">
        <f t="shared" si="48"/>
        <v>9931.614599999999</v>
      </c>
    </row>
    <row r="3110" spans="1:7" x14ac:dyDescent="0.25">
      <c r="A3110" s="143">
        <v>44691</v>
      </c>
      <c r="B3110" s="144">
        <v>10</v>
      </c>
      <c r="C3110" s="145">
        <v>16477.574000000001</v>
      </c>
      <c r="D3110" s="145">
        <v>121.88500000000001</v>
      </c>
      <c r="E3110" s="145">
        <v>800.46500000000003</v>
      </c>
      <c r="F3110" s="145">
        <v>7417.7739000000001</v>
      </c>
      <c r="G3110" s="146">
        <f t="shared" si="48"/>
        <v>24817.697899999999</v>
      </c>
    </row>
    <row r="3111" spans="1:7" x14ac:dyDescent="0.25">
      <c r="A3111" s="143">
        <v>44691</v>
      </c>
      <c r="B3111" s="144">
        <v>11</v>
      </c>
      <c r="C3111" s="145">
        <v>28567.732100000001</v>
      </c>
      <c r="D3111" s="145">
        <v>180.02199999999999</v>
      </c>
      <c r="E3111" s="145">
        <v>1412.5739000000001</v>
      </c>
      <c r="F3111" s="145">
        <v>11271.373</v>
      </c>
      <c r="G3111" s="146">
        <f t="shared" si="48"/>
        <v>41431.701000000001</v>
      </c>
    </row>
    <row r="3112" spans="1:7" x14ac:dyDescent="0.25">
      <c r="A3112" s="143">
        <v>44691</v>
      </c>
      <c r="B3112" s="144">
        <v>12</v>
      </c>
      <c r="C3112" s="145">
        <v>35762.677000000003</v>
      </c>
      <c r="D3112" s="145">
        <v>225.49039999999999</v>
      </c>
      <c r="E3112" s="145">
        <v>1828.9155000000001</v>
      </c>
      <c r="F3112" s="145">
        <v>13272.946599999999</v>
      </c>
      <c r="G3112" s="146">
        <f t="shared" si="48"/>
        <v>51090.029500000004</v>
      </c>
    </row>
    <row r="3113" spans="1:7" x14ac:dyDescent="0.25">
      <c r="A3113" s="143">
        <v>44691</v>
      </c>
      <c r="B3113" s="144">
        <v>13</v>
      </c>
      <c r="C3113" s="145">
        <v>38778.935899999997</v>
      </c>
      <c r="D3113" s="145">
        <v>252.48589999999999</v>
      </c>
      <c r="E3113" s="145">
        <v>1912.2499</v>
      </c>
      <c r="F3113" s="145">
        <v>12459.903200000001</v>
      </c>
      <c r="G3113" s="146">
        <f t="shared" si="48"/>
        <v>53403.5749</v>
      </c>
    </row>
    <row r="3114" spans="1:7" x14ac:dyDescent="0.25">
      <c r="A3114" s="143">
        <v>44691</v>
      </c>
      <c r="B3114" s="144">
        <v>14</v>
      </c>
      <c r="C3114" s="145">
        <v>39816.8465</v>
      </c>
      <c r="D3114" s="145">
        <v>262.5102</v>
      </c>
      <c r="E3114" s="145">
        <v>1834.9253000000001</v>
      </c>
      <c r="F3114" s="145">
        <v>11394.8675</v>
      </c>
      <c r="G3114" s="146">
        <f t="shared" si="48"/>
        <v>53309.1495</v>
      </c>
    </row>
    <row r="3115" spans="1:7" x14ac:dyDescent="0.25">
      <c r="A3115" s="143">
        <v>44691</v>
      </c>
      <c r="B3115" s="144">
        <v>15</v>
      </c>
      <c r="C3115" s="145">
        <v>39486.910000000003</v>
      </c>
      <c r="D3115" s="145">
        <v>244.07310000000001</v>
      </c>
      <c r="E3115" s="145">
        <v>1733.5085999999999</v>
      </c>
      <c r="F3115" s="145">
        <v>11247.934800000001</v>
      </c>
      <c r="G3115" s="146">
        <f t="shared" si="48"/>
        <v>52712.426500000009</v>
      </c>
    </row>
    <row r="3116" spans="1:7" x14ac:dyDescent="0.25">
      <c r="A3116" s="143">
        <v>44691</v>
      </c>
      <c r="B3116" s="144">
        <v>16</v>
      </c>
      <c r="C3116" s="145">
        <v>34876.992100000003</v>
      </c>
      <c r="D3116" s="145">
        <v>230.3107</v>
      </c>
      <c r="E3116" s="145">
        <v>1696.8626999999999</v>
      </c>
      <c r="F3116" s="145">
        <v>12400.6674</v>
      </c>
      <c r="G3116" s="146">
        <f t="shared" si="48"/>
        <v>49204.832900000001</v>
      </c>
    </row>
    <row r="3117" spans="1:7" x14ac:dyDescent="0.25">
      <c r="A3117" s="143">
        <v>44691</v>
      </c>
      <c r="B3117" s="144">
        <v>17</v>
      </c>
      <c r="C3117" s="145">
        <v>27574.2533</v>
      </c>
      <c r="D3117" s="145">
        <v>172.44319999999999</v>
      </c>
      <c r="E3117" s="145">
        <v>1243.692</v>
      </c>
      <c r="F3117" s="145">
        <v>10551.6713</v>
      </c>
      <c r="G3117" s="146">
        <f t="shared" si="48"/>
        <v>39542.059800000003</v>
      </c>
    </row>
    <row r="3118" spans="1:7" x14ac:dyDescent="0.25">
      <c r="A3118" s="143">
        <v>44691</v>
      </c>
      <c r="B3118" s="144">
        <v>18</v>
      </c>
      <c r="C3118" s="145">
        <v>20824.060799999999</v>
      </c>
      <c r="D3118" s="145">
        <v>150.9914</v>
      </c>
      <c r="E3118" s="145">
        <v>1179.5861</v>
      </c>
      <c r="F3118" s="145">
        <v>8304.86869999999</v>
      </c>
      <c r="G3118" s="146">
        <f t="shared" si="48"/>
        <v>30459.506999999991</v>
      </c>
    </row>
    <row r="3119" spans="1:7" x14ac:dyDescent="0.25">
      <c r="A3119" s="143">
        <v>44691</v>
      </c>
      <c r="B3119" s="144">
        <v>19</v>
      </c>
      <c r="C3119" s="145">
        <v>8886.5072999999993</v>
      </c>
      <c r="D3119" s="145">
        <v>82.026200000000003</v>
      </c>
      <c r="E3119" s="145">
        <v>773.33249999999998</v>
      </c>
      <c r="F3119" s="145">
        <v>7700.7295999999997</v>
      </c>
      <c r="G3119" s="146">
        <f t="shared" si="48"/>
        <v>17442.595600000001</v>
      </c>
    </row>
    <row r="3120" spans="1:7" x14ac:dyDescent="0.25">
      <c r="A3120" s="143">
        <v>44691</v>
      </c>
      <c r="B3120" s="144">
        <v>20</v>
      </c>
      <c r="C3120" s="145">
        <v>2420.6001999999999</v>
      </c>
      <c r="D3120" s="145">
        <v>32.639499999999998</v>
      </c>
      <c r="E3120" s="145">
        <v>199.94120000000001</v>
      </c>
      <c r="F3120" s="145">
        <v>4290.7757000000001</v>
      </c>
      <c r="G3120" s="146">
        <f t="shared" si="48"/>
        <v>6943.9566000000004</v>
      </c>
    </row>
    <row r="3121" spans="1:7" x14ac:dyDescent="0.25">
      <c r="A3121" s="143">
        <v>44691</v>
      </c>
      <c r="B3121" s="144">
        <v>21</v>
      </c>
      <c r="C3121" s="145">
        <v>51.976900000000001</v>
      </c>
      <c r="D3121" s="145">
        <v>8.8933</v>
      </c>
      <c r="E3121" s="145">
        <v>9.8765999999999998</v>
      </c>
      <c r="F3121" s="145">
        <v>492.8107</v>
      </c>
      <c r="G3121" s="146">
        <f t="shared" si="48"/>
        <v>563.5575</v>
      </c>
    </row>
    <row r="3122" spans="1:7" x14ac:dyDescent="0.25">
      <c r="A3122" s="143">
        <v>44691</v>
      </c>
      <c r="B3122" s="144">
        <v>22</v>
      </c>
      <c r="C3122" s="145">
        <v>5.4787999999999997</v>
      </c>
      <c r="D3122" s="145">
        <v>8.5990000000000002</v>
      </c>
      <c r="E3122" s="145">
        <v>1.0008999999999999</v>
      </c>
      <c r="F3122" s="145">
        <v>8.5699999999999998E-2</v>
      </c>
      <c r="G3122" s="146">
        <f t="shared" si="48"/>
        <v>15.164399999999999</v>
      </c>
    </row>
    <row r="3123" spans="1:7" x14ac:dyDescent="0.25">
      <c r="A3123" s="143">
        <v>44691</v>
      </c>
      <c r="B3123" s="144">
        <v>23</v>
      </c>
      <c r="C3123" s="145">
        <v>4.5183999999999997</v>
      </c>
      <c r="D3123" s="145">
        <v>13.4834</v>
      </c>
      <c r="E3123" s="145">
        <v>1.2773999999999901</v>
      </c>
      <c r="F3123" s="145">
        <v>0.18429999999999999</v>
      </c>
      <c r="G3123" s="146">
        <f t="shared" si="48"/>
        <v>19.463499999999989</v>
      </c>
    </row>
    <row r="3124" spans="1:7" x14ac:dyDescent="0.25">
      <c r="A3124" s="143">
        <v>44691</v>
      </c>
      <c r="B3124" s="144">
        <v>24</v>
      </c>
      <c r="C3124" s="145">
        <v>4.8213999999999997</v>
      </c>
      <c r="D3124" s="145">
        <v>15.4316</v>
      </c>
      <c r="E3124" s="145">
        <v>1.3209</v>
      </c>
      <c r="F3124" s="145">
        <v>0.18429999999999999</v>
      </c>
      <c r="G3124" s="146">
        <f t="shared" si="48"/>
        <v>21.758200000000002</v>
      </c>
    </row>
    <row r="3125" spans="1:7" x14ac:dyDescent="0.25">
      <c r="A3125" s="143">
        <v>44692</v>
      </c>
      <c r="B3125" s="144">
        <v>1</v>
      </c>
      <c r="C3125" s="145">
        <v>14.3261</v>
      </c>
      <c r="D3125" s="145">
        <v>15.4444</v>
      </c>
      <c r="E3125" s="145">
        <v>1.1289</v>
      </c>
      <c r="F3125" s="145">
        <v>0.20710000000000001</v>
      </c>
      <c r="G3125" s="146">
        <f t="shared" si="48"/>
        <v>31.1065</v>
      </c>
    </row>
    <row r="3126" spans="1:7" x14ac:dyDescent="0.25">
      <c r="A3126" s="143">
        <v>44692</v>
      </c>
      <c r="B3126" s="144">
        <v>2</v>
      </c>
      <c r="C3126" s="145">
        <v>14.1031</v>
      </c>
      <c r="D3126" s="145">
        <v>16.8918</v>
      </c>
      <c r="E3126" s="145">
        <v>1.4089</v>
      </c>
      <c r="F3126" s="145">
        <v>0.18429999999999999</v>
      </c>
      <c r="G3126" s="146">
        <f t="shared" si="48"/>
        <v>32.588100000000004</v>
      </c>
    </row>
    <row r="3127" spans="1:7" x14ac:dyDescent="0.25">
      <c r="A3127" s="143">
        <v>44692</v>
      </c>
      <c r="B3127" s="144">
        <v>3</v>
      </c>
      <c r="C3127" s="145">
        <v>14.1181</v>
      </c>
      <c r="D3127" s="145">
        <v>18.094000000000001</v>
      </c>
      <c r="E3127" s="145">
        <v>1.3004</v>
      </c>
      <c r="F3127" s="145">
        <v>0.18429999999999999</v>
      </c>
      <c r="G3127" s="146">
        <f t="shared" si="48"/>
        <v>33.696800000000003</v>
      </c>
    </row>
    <row r="3128" spans="1:7" x14ac:dyDescent="0.25">
      <c r="A3128" s="143">
        <v>44692</v>
      </c>
      <c r="B3128" s="144">
        <v>4</v>
      </c>
      <c r="C3128" s="145">
        <v>8.8425999999999991</v>
      </c>
      <c r="D3128" s="145">
        <v>17.563299999999899</v>
      </c>
      <c r="E3128" s="145">
        <v>0.70399999999999996</v>
      </c>
      <c r="F3128" s="145">
        <v>21.497399999999999</v>
      </c>
      <c r="G3128" s="146">
        <f t="shared" si="48"/>
        <v>48.607299999999896</v>
      </c>
    </row>
    <row r="3129" spans="1:7" x14ac:dyDescent="0.25">
      <c r="A3129" s="143">
        <v>44692</v>
      </c>
      <c r="B3129" s="144">
        <v>5</v>
      </c>
      <c r="C3129" s="145">
        <v>11.6366</v>
      </c>
      <c r="D3129" s="145">
        <v>18.6905</v>
      </c>
      <c r="E3129" s="145">
        <v>0.83199999999999996</v>
      </c>
      <c r="F3129" s="145">
        <v>19.6814</v>
      </c>
      <c r="G3129" s="146">
        <f t="shared" si="48"/>
        <v>50.840500000000006</v>
      </c>
    </row>
    <row r="3130" spans="1:7" x14ac:dyDescent="0.25">
      <c r="A3130" s="143">
        <v>44692</v>
      </c>
      <c r="B3130" s="144">
        <v>6</v>
      </c>
      <c r="C3130" s="145">
        <v>8.5676000000000005</v>
      </c>
      <c r="D3130" s="145">
        <v>17.502700000000001</v>
      </c>
      <c r="E3130" s="145">
        <v>0.83799999999999997</v>
      </c>
      <c r="F3130" s="145">
        <v>18.527100000000001</v>
      </c>
      <c r="G3130" s="146">
        <f t="shared" si="48"/>
        <v>45.435400000000001</v>
      </c>
    </row>
    <row r="3131" spans="1:7" x14ac:dyDescent="0.25">
      <c r="A3131" s="143">
        <v>44692</v>
      </c>
      <c r="B3131" s="144">
        <v>7</v>
      </c>
      <c r="C3131" s="145">
        <v>17.177399999999999</v>
      </c>
      <c r="D3131" s="145">
        <v>17.873899999999999</v>
      </c>
      <c r="E3131" s="145">
        <v>12.2762999999999</v>
      </c>
      <c r="F3131" s="145">
        <v>1186.5812000000001</v>
      </c>
      <c r="G3131" s="146">
        <f t="shared" si="48"/>
        <v>1233.9087999999999</v>
      </c>
    </row>
    <row r="3132" spans="1:7" x14ac:dyDescent="0.25">
      <c r="A3132" s="143">
        <v>44692</v>
      </c>
      <c r="B3132" s="144">
        <v>8</v>
      </c>
      <c r="C3132" s="145">
        <v>712.14890000000003</v>
      </c>
      <c r="D3132" s="145">
        <v>28.103999999999999</v>
      </c>
      <c r="E3132" s="145">
        <v>198.50819999999999</v>
      </c>
      <c r="F3132" s="145">
        <v>5349.7331999999997</v>
      </c>
      <c r="G3132" s="146">
        <f t="shared" si="48"/>
        <v>6288.4942999999994</v>
      </c>
    </row>
    <row r="3133" spans="1:7" x14ac:dyDescent="0.25">
      <c r="A3133" s="143">
        <v>44692</v>
      </c>
      <c r="B3133" s="144">
        <v>9</v>
      </c>
      <c r="C3133" s="145">
        <v>4635.9602000000004</v>
      </c>
      <c r="D3133" s="145">
        <v>58.386600000000001</v>
      </c>
      <c r="E3133" s="145">
        <v>451.1583</v>
      </c>
      <c r="F3133" s="145">
        <v>8547.6839</v>
      </c>
      <c r="G3133" s="146">
        <f t="shared" si="48"/>
        <v>13693.189</v>
      </c>
    </row>
    <row r="3134" spans="1:7" x14ac:dyDescent="0.25">
      <c r="A3134" s="143">
        <v>44692</v>
      </c>
      <c r="B3134" s="144">
        <v>10</v>
      </c>
      <c r="C3134" s="145">
        <v>12737.117899999999</v>
      </c>
      <c r="D3134" s="145">
        <v>105.04219999999999</v>
      </c>
      <c r="E3134" s="145">
        <v>936.70259999999996</v>
      </c>
      <c r="F3134" s="145">
        <v>12497.6335</v>
      </c>
      <c r="G3134" s="146">
        <f t="shared" si="48"/>
        <v>26276.496200000001</v>
      </c>
    </row>
    <row r="3135" spans="1:7" x14ac:dyDescent="0.25">
      <c r="A3135" s="143">
        <v>44692</v>
      </c>
      <c r="B3135" s="144">
        <v>11</v>
      </c>
      <c r="C3135" s="145">
        <v>24634.7709</v>
      </c>
      <c r="D3135" s="145">
        <v>171.50710000000001</v>
      </c>
      <c r="E3135" s="145">
        <v>1363.2281</v>
      </c>
      <c r="F3135" s="145">
        <v>13585.1155</v>
      </c>
      <c r="G3135" s="146">
        <f t="shared" si="48"/>
        <v>39754.621599999999</v>
      </c>
    </row>
    <row r="3136" spans="1:7" x14ac:dyDescent="0.25">
      <c r="A3136" s="143">
        <v>44692</v>
      </c>
      <c r="B3136" s="144">
        <v>12</v>
      </c>
      <c r="C3136" s="145">
        <v>33022.397400000002</v>
      </c>
      <c r="D3136" s="145">
        <v>215.8715</v>
      </c>
      <c r="E3136" s="145">
        <v>1749.8749</v>
      </c>
      <c r="F3136" s="145">
        <v>13729.2678</v>
      </c>
      <c r="G3136" s="146">
        <f t="shared" si="48"/>
        <v>48717.411600000007</v>
      </c>
    </row>
    <row r="3137" spans="1:7" x14ac:dyDescent="0.25">
      <c r="A3137" s="143">
        <v>44692</v>
      </c>
      <c r="B3137" s="144">
        <v>13</v>
      </c>
      <c r="C3137" s="145">
        <v>34022.842799999999</v>
      </c>
      <c r="D3137" s="145">
        <v>221.9622</v>
      </c>
      <c r="E3137" s="145">
        <v>1992.7</v>
      </c>
      <c r="F3137" s="145">
        <v>13747.844800000001</v>
      </c>
      <c r="G3137" s="146">
        <f t="shared" si="48"/>
        <v>49985.349799999996</v>
      </c>
    </row>
    <row r="3138" spans="1:7" x14ac:dyDescent="0.25">
      <c r="A3138" s="143">
        <v>44692</v>
      </c>
      <c r="B3138" s="144">
        <v>14</v>
      </c>
      <c r="C3138" s="145">
        <v>36296.584799999997</v>
      </c>
      <c r="D3138" s="145">
        <v>231.13820000000001</v>
      </c>
      <c r="E3138" s="145">
        <v>1967.3712</v>
      </c>
      <c r="F3138" s="145">
        <v>13535.5604</v>
      </c>
      <c r="G3138" s="146">
        <f t="shared" si="48"/>
        <v>52030.654600000002</v>
      </c>
    </row>
    <row r="3139" spans="1:7" x14ac:dyDescent="0.25">
      <c r="A3139" s="143">
        <v>44692</v>
      </c>
      <c r="B3139" s="144">
        <v>15</v>
      </c>
      <c r="C3139" s="145">
        <v>37301.9179</v>
      </c>
      <c r="D3139" s="145">
        <v>229.19290000000001</v>
      </c>
      <c r="E3139" s="145">
        <v>1927.3778</v>
      </c>
      <c r="F3139" s="145">
        <v>13212.380800000001</v>
      </c>
      <c r="G3139" s="146">
        <f t="shared" si="48"/>
        <v>52670.869400000003</v>
      </c>
    </row>
    <row r="3140" spans="1:7" x14ac:dyDescent="0.25">
      <c r="A3140" s="143">
        <v>44692</v>
      </c>
      <c r="B3140" s="144">
        <v>16</v>
      </c>
      <c r="C3140" s="145">
        <v>38532.138899999998</v>
      </c>
      <c r="D3140" s="145">
        <v>228.6455</v>
      </c>
      <c r="E3140" s="145">
        <v>1927.2727</v>
      </c>
      <c r="F3140" s="145">
        <v>12929.4588</v>
      </c>
      <c r="G3140" s="146">
        <f t="shared" si="48"/>
        <v>53617.515899999999</v>
      </c>
    </row>
    <row r="3141" spans="1:7" x14ac:dyDescent="0.25">
      <c r="A3141" s="143">
        <v>44692</v>
      </c>
      <c r="B3141" s="144">
        <v>17</v>
      </c>
      <c r="C3141" s="145">
        <v>33514.942600000002</v>
      </c>
      <c r="D3141" s="145">
        <v>190.19540000000001</v>
      </c>
      <c r="E3141" s="145">
        <v>1708.0996</v>
      </c>
      <c r="F3141" s="145">
        <v>12430.117399999999</v>
      </c>
      <c r="G3141" s="146">
        <f t="shared" si="48"/>
        <v>47843.354999999996</v>
      </c>
    </row>
    <row r="3142" spans="1:7" x14ac:dyDescent="0.25">
      <c r="A3142" s="143">
        <v>44692</v>
      </c>
      <c r="B3142" s="144">
        <v>18</v>
      </c>
      <c r="C3142" s="145">
        <v>21597.605200000002</v>
      </c>
      <c r="D3142" s="145">
        <v>143.01439999999999</v>
      </c>
      <c r="E3142" s="145">
        <v>1165.827</v>
      </c>
      <c r="F3142" s="145">
        <v>9493.5084000000006</v>
      </c>
      <c r="G3142" s="146">
        <f t="shared" ref="G3142:G3205" si="49">+SUM(C3142:F3142)</f>
        <v>32399.955000000002</v>
      </c>
    </row>
    <row r="3143" spans="1:7" x14ac:dyDescent="0.25">
      <c r="A3143" s="143">
        <v>44692</v>
      </c>
      <c r="B3143" s="144">
        <v>19</v>
      </c>
      <c r="C3143" s="145">
        <v>10229.4226</v>
      </c>
      <c r="D3143" s="145">
        <v>75.126400000000004</v>
      </c>
      <c r="E3143" s="145">
        <v>589.17650000000003</v>
      </c>
      <c r="F3143" s="145">
        <v>6697.7582000000002</v>
      </c>
      <c r="G3143" s="146">
        <f t="shared" si="49"/>
        <v>17591.483699999997</v>
      </c>
    </row>
    <row r="3144" spans="1:7" x14ac:dyDescent="0.25">
      <c r="A3144" s="143">
        <v>44692</v>
      </c>
      <c r="B3144" s="144">
        <v>20</v>
      </c>
      <c r="C3144" s="145">
        <v>2923.3375999999998</v>
      </c>
      <c r="D3144" s="145">
        <v>24.6234</v>
      </c>
      <c r="E3144" s="145">
        <v>151.2158</v>
      </c>
      <c r="F3144" s="145">
        <v>2679.9014000000002</v>
      </c>
      <c r="G3144" s="146">
        <f t="shared" si="49"/>
        <v>5779.0781999999999</v>
      </c>
    </row>
    <row r="3145" spans="1:7" x14ac:dyDescent="0.25">
      <c r="A3145" s="143">
        <v>44692</v>
      </c>
      <c r="B3145" s="144">
        <v>21</v>
      </c>
      <c r="C3145" s="145">
        <v>232.17830000000001</v>
      </c>
      <c r="D3145" s="145">
        <v>3.0002</v>
      </c>
      <c r="E3145" s="145">
        <v>13.6524</v>
      </c>
      <c r="F3145" s="145">
        <v>702.62729999999999</v>
      </c>
      <c r="G3145" s="146">
        <f t="shared" si="49"/>
        <v>951.45820000000003</v>
      </c>
    </row>
    <row r="3146" spans="1:7" x14ac:dyDescent="0.25">
      <c r="A3146" s="143">
        <v>44692</v>
      </c>
      <c r="B3146" s="144">
        <v>22</v>
      </c>
      <c r="C3146" s="145">
        <v>9.8960000000000008</v>
      </c>
      <c r="D3146" s="145">
        <v>1.0880000000000001</v>
      </c>
      <c r="E3146" s="145">
        <v>1.1494</v>
      </c>
      <c r="F3146" s="145">
        <v>0</v>
      </c>
      <c r="G3146" s="146">
        <f t="shared" si="49"/>
        <v>12.133400000000002</v>
      </c>
    </row>
    <row r="3147" spans="1:7" x14ac:dyDescent="0.25">
      <c r="A3147" s="143">
        <v>44692</v>
      </c>
      <c r="B3147" s="144">
        <v>23</v>
      </c>
      <c r="C3147" s="145">
        <v>9.0784000000000002</v>
      </c>
      <c r="D3147" s="145">
        <v>1.0880000000000001</v>
      </c>
      <c r="E3147" s="145">
        <v>1.1494</v>
      </c>
      <c r="F3147" s="145">
        <v>0</v>
      </c>
      <c r="G3147" s="146">
        <f t="shared" si="49"/>
        <v>11.315799999999999</v>
      </c>
    </row>
    <row r="3148" spans="1:7" x14ac:dyDescent="0.25">
      <c r="A3148" s="143">
        <v>44692</v>
      </c>
      <c r="B3148" s="144">
        <v>24</v>
      </c>
      <c r="C3148" s="145">
        <v>11.442399999999999</v>
      </c>
      <c r="D3148" s="145">
        <v>1.28</v>
      </c>
      <c r="E3148" s="145">
        <v>1.3619000000000001</v>
      </c>
      <c r="F3148" s="145">
        <v>0</v>
      </c>
      <c r="G3148" s="146">
        <f t="shared" si="49"/>
        <v>14.084299999999999</v>
      </c>
    </row>
    <row r="3149" spans="1:7" x14ac:dyDescent="0.25">
      <c r="A3149" s="143">
        <v>44693</v>
      </c>
      <c r="B3149" s="144">
        <v>1</v>
      </c>
      <c r="C3149" s="145">
        <v>14.8561</v>
      </c>
      <c r="D3149" s="145">
        <v>1.4583999999999999</v>
      </c>
      <c r="E3149" s="145">
        <v>1.3413999999999999</v>
      </c>
      <c r="F3149" s="145">
        <v>0</v>
      </c>
      <c r="G3149" s="146">
        <f t="shared" si="49"/>
        <v>17.655899999999999</v>
      </c>
    </row>
    <row r="3150" spans="1:7" x14ac:dyDescent="0.25">
      <c r="A3150" s="143">
        <v>44693</v>
      </c>
      <c r="B3150" s="144">
        <v>2</v>
      </c>
      <c r="C3150" s="145">
        <v>13.629099999999999</v>
      </c>
      <c r="D3150" s="145">
        <v>1.2867999999999999</v>
      </c>
      <c r="E3150" s="145">
        <v>1.1289</v>
      </c>
      <c r="F3150" s="145">
        <v>0</v>
      </c>
      <c r="G3150" s="146">
        <f t="shared" si="49"/>
        <v>16.044799999999999</v>
      </c>
    </row>
    <row r="3151" spans="1:7" x14ac:dyDescent="0.25">
      <c r="A3151" s="143">
        <v>44693</v>
      </c>
      <c r="B3151" s="144">
        <v>3</v>
      </c>
      <c r="C3151" s="145">
        <v>12.5428</v>
      </c>
      <c r="D3151" s="145">
        <v>1.4583999999999999</v>
      </c>
      <c r="E3151" s="145">
        <v>1.286</v>
      </c>
      <c r="F3151" s="145">
        <v>0</v>
      </c>
      <c r="G3151" s="146">
        <f t="shared" si="49"/>
        <v>15.287199999999999</v>
      </c>
    </row>
    <row r="3152" spans="1:7" x14ac:dyDescent="0.25">
      <c r="A3152" s="143">
        <v>44693</v>
      </c>
      <c r="B3152" s="144">
        <v>4</v>
      </c>
      <c r="C3152" s="145">
        <v>10.151199999999999</v>
      </c>
      <c r="D3152" s="145">
        <v>1.216</v>
      </c>
      <c r="E3152" s="145">
        <v>1.216</v>
      </c>
      <c r="F3152" s="145">
        <v>8.0670000000000002</v>
      </c>
      <c r="G3152" s="146">
        <f t="shared" si="49"/>
        <v>20.650199999999998</v>
      </c>
    </row>
    <row r="3153" spans="1:7" x14ac:dyDescent="0.25">
      <c r="A3153" s="143">
        <v>44693</v>
      </c>
      <c r="B3153" s="144">
        <v>5</v>
      </c>
      <c r="C3153" s="145">
        <v>9.4907000000000004</v>
      </c>
      <c r="D3153" s="145">
        <v>1.216</v>
      </c>
      <c r="E3153" s="145">
        <v>1.216</v>
      </c>
      <c r="F3153" s="145">
        <v>8.0335999999999999</v>
      </c>
      <c r="G3153" s="146">
        <f t="shared" si="49"/>
        <v>19.956299999999999</v>
      </c>
    </row>
    <row r="3154" spans="1:7" x14ac:dyDescent="0.25">
      <c r="A3154" s="143">
        <v>44693</v>
      </c>
      <c r="B3154" s="144">
        <v>6</v>
      </c>
      <c r="C3154" s="145">
        <v>9.8506999999999998</v>
      </c>
      <c r="D3154" s="145">
        <v>1.216</v>
      </c>
      <c r="E3154" s="145">
        <v>1.216</v>
      </c>
      <c r="F3154" s="145">
        <v>8.0618999999999996</v>
      </c>
      <c r="G3154" s="146">
        <f t="shared" si="49"/>
        <v>20.3446</v>
      </c>
    </row>
    <row r="3155" spans="1:7" x14ac:dyDescent="0.25">
      <c r="A3155" s="143">
        <v>44693</v>
      </c>
      <c r="B3155" s="144">
        <v>7</v>
      </c>
      <c r="C3155" s="145">
        <v>60.654200000000003</v>
      </c>
      <c r="D3155" s="145">
        <v>2.1324000000000001</v>
      </c>
      <c r="E3155" s="145">
        <v>13.642999999999899</v>
      </c>
      <c r="F3155" s="145">
        <v>1128.7338</v>
      </c>
      <c r="G3155" s="146">
        <f t="shared" si="49"/>
        <v>1205.1633999999999</v>
      </c>
    </row>
    <row r="3156" spans="1:7" x14ac:dyDescent="0.25">
      <c r="A3156" s="143">
        <v>44693</v>
      </c>
      <c r="B3156" s="144">
        <v>8</v>
      </c>
      <c r="C3156" s="145">
        <v>1430.9771000000001</v>
      </c>
      <c r="D3156" s="145">
        <v>12.5951</v>
      </c>
      <c r="E3156" s="145">
        <v>207.90170000000001</v>
      </c>
      <c r="F3156" s="145">
        <v>5858.9180999999999</v>
      </c>
      <c r="G3156" s="146">
        <f t="shared" si="49"/>
        <v>7510.3919999999998</v>
      </c>
    </row>
    <row r="3157" spans="1:7" x14ac:dyDescent="0.25">
      <c r="A3157" s="143">
        <v>44693</v>
      </c>
      <c r="B3157" s="144">
        <v>9</v>
      </c>
      <c r="C3157" s="145">
        <v>8046.0106999999998</v>
      </c>
      <c r="D3157" s="145">
        <v>55.494500000000002</v>
      </c>
      <c r="E3157" s="145">
        <v>622.52530000000002</v>
      </c>
      <c r="F3157" s="145">
        <v>8996.74729999999</v>
      </c>
      <c r="G3157" s="146">
        <f t="shared" si="49"/>
        <v>17720.777799999989</v>
      </c>
    </row>
    <row r="3158" spans="1:7" x14ac:dyDescent="0.25">
      <c r="A3158" s="143">
        <v>44693</v>
      </c>
      <c r="B3158" s="144">
        <v>10</v>
      </c>
      <c r="C3158" s="145">
        <v>18342.388800000001</v>
      </c>
      <c r="D3158" s="145">
        <v>113.75190000000001</v>
      </c>
      <c r="E3158" s="145">
        <v>947.63059999999996</v>
      </c>
      <c r="F3158" s="145">
        <v>9541.0864000000001</v>
      </c>
      <c r="G3158" s="146">
        <f t="shared" si="49"/>
        <v>28944.8577</v>
      </c>
    </row>
    <row r="3159" spans="1:7" x14ac:dyDescent="0.25">
      <c r="A3159" s="143">
        <v>44693</v>
      </c>
      <c r="B3159" s="144">
        <v>11</v>
      </c>
      <c r="C3159" s="145">
        <v>23440.3914</v>
      </c>
      <c r="D3159" s="145">
        <v>145.66749999999999</v>
      </c>
      <c r="E3159" s="145">
        <v>1358.7322999999999</v>
      </c>
      <c r="F3159" s="145">
        <v>11411.5445</v>
      </c>
      <c r="G3159" s="146">
        <f t="shared" si="49"/>
        <v>36356.335699999996</v>
      </c>
    </row>
    <row r="3160" spans="1:7" x14ac:dyDescent="0.25">
      <c r="A3160" s="143">
        <v>44693</v>
      </c>
      <c r="B3160" s="144">
        <v>12</v>
      </c>
      <c r="C3160" s="145">
        <v>26361.050200000001</v>
      </c>
      <c r="D3160" s="145">
        <v>168.99959999999999</v>
      </c>
      <c r="E3160" s="145">
        <v>1610.5163</v>
      </c>
      <c r="F3160" s="145">
        <v>11826.9671</v>
      </c>
      <c r="G3160" s="146">
        <f t="shared" si="49"/>
        <v>39967.533199999998</v>
      </c>
    </row>
    <row r="3161" spans="1:7" x14ac:dyDescent="0.25">
      <c r="A3161" s="143">
        <v>44693</v>
      </c>
      <c r="B3161" s="144">
        <v>13</v>
      </c>
      <c r="C3161" s="145">
        <v>42183.194100000001</v>
      </c>
      <c r="D3161" s="145">
        <v>246.70150000000001</v>
      </c>
      <c r="E3161" s="145">
        <v>2056.3728999999998</v>
      </c>
      <c r="F3161" s="145">
        <v>11042.4257</v>
      </c>
      <c r="G3161" s="146">
        <f t="shared" si="49"/>
        <v>55528.694200000005</v>
      </c>
    </row>
    <row r="3162" spans="1:7" x14ac:dyDescent="0.25">
      <c r="A3162" s="143">
        <v>44693</v>
      </c>
      <c r="B3162" s="144">
        <v>14</v>
      </c>
      <c r="C3162" s="145">
        <v>40517.996099999997</v>
      </c>
      <c r="D3162" s="145">
        <v>217.2346</v>
      </c>
      <c r="E3162" s="145">
        <v>1646.2479000000001</v>
      </c>
      <c r="F3162" s="145">
        <v>8411.7790999999997</v>
      </c>
      <c r="G3162" s="146">
        <f t="shared" si="49"/>
        <v>50793.257700000002</v>
      </c>
    </row>
    <row r="3163" spans="1:7" x14ac:dyDescent="0.25">
      <c r="A3163" s="143">
        <v>44693</v>
      </c>
      <c r="B3163" s="144">
        <v>15</v>
      </c>
      <c r="C3163" s="145">
        <v>37488.824699999997</v>
      </c>
      <c r="D3163" s="145">
        <v>190.71619999999999</v>
      </c>
      <c r="E3163" s="145">
        <v>1434.5715</v>
      </c>
      <c r="F3163" s="145">
        <v>6740.8096999999998</v>
      </c>
      <c r="G3163" s="146">
        <f t="shared" si="49"/>
        <v>45854.922099999996</v>
      </c>
    </row>
    <row r="3164" spans="1:7" x14ac:dyDescent="0.25">
      <c r="A3164" s="143">
        <v>44693</v>
      </c>
      <c r="B3164" s="144">
        <v>16</v>
      </c>
      <c r="C3164" s="145">
        <v>34993.525199999996</v>
      </c>
      <c r="D3164" s="145">
        <v>180.29499999999999</v>
      </c>
      <c r="E3164" s="145">
        <v>1288.8366000000001</v>
      </c>
      <c r="F3164" s="145">
        <v>5885.4648999999999</v>
      </c>
      <c r="G3164" s="146">
        <f t="shared" si="49"/>
        <v>42348.121699999996</v>
      </c>
    </row>
    <row r="3165" spans="1:7" x14ac:dyDescent="0.25">
      <c r="A3165" s="143">
        <v>44693</v>
      </c>
      <c r="B3165" s="144">
        <v>17</v>
      </c>
      <c r="C3165" s="145">
        <v>22642.4666</v>
      </c>
      <c r="D3165" s="145">
        <v>124.81950000000001</v>
      </c>
      <c r="E3165" s="145">
        <v>1295.1731</v>
      </c>
      <c r="F3165" s="145">
        <v>8908.4755000000005</v>
      </c>
      <c r="G3165" s="146">
        <f t="shared" si="49"/>
        <v>32970.934699999998</v>
      </c>
    </row>
    <row r="3166" spans="1:7" x14ac:dyDescent="0.25">
      <c r="A3166" s="143">
        <v>44693</v>
      </c>
      <c r="B3166" s="144">
        <v>18</v>
      </c>
      <c r="C3166" s="145">
        <v>15160.703299999999</v>
      </c>
      <c r="D3166" s="145">
        <v>113.866</v>
      </c>
      <c r="E3166" s="145">
        <v>1018.7786</v>
      </c>
      <c r="F3166" s="145">
        <v>9180.3297000000002</v>
      </c>
      <c r="G3166" s="146">
        <f t="shared" si="49"/>
        <v>25473.677599999999</v>
      </c>
    </row>
    <row r="3167" spans="1:7" x14ac:dyDescent="0.25">
      <c r="A3167" s="143">
        <v>44693</v>
      </c>
      <c r="B3167" s="144">
        <v>19</v>
      </c>
      <c r="C3167" s="145">
        <v>7550.5702000000001</v>
      </c>
      <c r="D3167" s="145">
        <v>61.651499999999999</v>
      </c>
      <c r="E3167" s="145">
        <v>668.63159999999903</v>
      </c>
      <c r="F3167" s="145">
        <v>7803.9641000000001</v>
      </c>
      <c r="G3167" s="146">
        <f t="shared" si="49"/>
        <v>16084.8174</v>
      </c>
    </row>
    <row r="3168" spans="1:7" x14ac:dyDescent="0.25">
      <c r="A3168" s="143">
        <v>44693</v>
      </c>
      <c r="B3168" s="144">
        <v>20</v>
      </c>
      <c r="C3168" s="145">
        <v>725.745</v>
      </c>
      <c r="D3168" s="145">
        <v>11.109500000000001</v>
      </c>
      <c r="E3168" s="145">
        <v>259.89670000000001</v>
      </c>
      <c r="F3168" s="145">
        <v>5124.4147000000003</v>
      </c>
      <c r="G3168" s="146">
        <f t="shared" si="49"/>
        <v>6121.1659</v>
      </c>
    </row>
    <row r="3169" spans="1:7" x14ac:dyDescent="0.25">
      <c r="A3169" s="143">
        <v>44693</v>
      </c>
      <c r="B3169" s="144">
        <v>21</v>
      </c>
      <c r="C3169" s="145">
        <v>18.828399999999998</v>
      </c>
      <c r="D3169" s="145">
        <v>1.0880000000000001</v>
      </c>
      <c r="E3169" s="145">
        <v>18.642099999999999</v>
      </c>
      <c r="F3169" s="145">
        <v>727.11519999999996</v>
      </c>
      <c r="G3169" s="146">
        <f t="shared" si="49"/>
        <v>765.67369999999994</v>
      </c>
    </row>
    <row r="3170" spans="1:7" x14ac:dyDescent="0.25">
      <c r="A3170" s="143">
        <v>44693</v>
      </c>
      <c r="B3170" s="144">
        <v>22</v>
      </c>
      <c r="C3170" s="145">
        <v>5.4850000000000003</v>
      </c>
      <c r="D3170" s="145">
        <v>1.024</v>
      </c>
      <c r="E3170" s="145">
        <v>1.1059000000000001</v>
      </c>
      <c r="F3170" s="145">
        <v>0</v>
      </c>
      <c r="G3170" s="146">
        <f t="shared" si="49"/>
        <v>7.6149000000000004</v>
      </c>
    </row>
    <row r="3171" spans="1:7" x14ac:dyDescent="0.25">
      <c r="A3171" s="143">
        <v>44693</v>
      </c>
      <c r="B3171" s="144">
        <v>23</v>
      </c>
      <c r="C3171" s="145">
        <v>5.6360000000000001</v>
      </c>
      <c r="D3171" s="145">
        <v>0.98039999999999905</v>
      </c>
      <c r="E3171" s="145">
        <v>1.0213999999999901</v>
      </c>
      <c r="F3171" s="145">
        <v>0</v>
      </c>
      <c r="G3171" s="146">
        <f t="shared" si="49"/>
        <v>7.6377999999999888</v>
      </c>
    </row>
    <row r="3172" spans="1:7" x14ac:dyDescent="0.25">
      <c r="A3172" s="143">
        <v>44693</v>
      </c>
      <c r="B3172" s="144">
        <v>24</v>
      </c>
      <c r="C3172" s="145">
        <v>5.6920000000000002</v>
      </c>
      <c r="D3172" s="145">
        <v>1.216</v>
      </c>
      <c r="E3172" s="145">
        <v>1.2979000000000001</v>
      </c>
      <c r="F3172" s="145">
        <v>0</v>
      </c>
      <c r="G3172" s="146">
        <f t="shared" si="49"/>
        <v>8.2058999999999997</v>
      </c>
    </row>
    <row r="3173" spans="1:7" x14ac:dyDescent="0.25">
      <c r="A3173" s="143">
        <v>44694</v>
      </c>
      <c r="B3173" s="144">
        <v>1</v>
      </c>
      <c r="C3173" s="145">
        <v>4.5459999999999896</v>
      </c>
      <c r="D3173" s="145">
        <v>1.28</v>
      </c>
      <c r="E3173" s="145">
        <v>1.3413999999999999</v>
      </c>
      <c r="F3173" s="145">
        <v>0</v>
      </c>
      <c r="G3173" s="146">
        <f t="shared" si="49"/>
        <v>7.16739999999999</v>
      </c>
    </row>
    <row r="3174" spans="1:7" x14ac:dyDescent="0.25">
      <c r="A3174" s="143">
        <v>44694</v>
      </c>
      <c r="B3174" s="144">
        <v>2</v>
      </c>
      <c r="C3174" s="145">
        <v>4.7629999999999999</v>
      </c>
      <c r="D3174" s="145">
        <v>1.216</v>
      </c>
      <c r="E3174" s="145">
        <v>1.2773999999999901</v>
      </c>
      <c r="F3174" s="145">
        <v>0</v>
      </c>
      <c r="G3174" s="146">
        <f t="shared" si="49"/>
        <v>7.2563999999999904</v>
      </c>
    </row>
    <row r="3175" spans="1:7" x14ac:dyDescent="0.25">
      <c r="A3175" s="143">
        <v>44694</v>
      </c>
      <c r="B3175" s="144">
        <v>3</v>
      </c>
      <c r="C3175" s="145">
        <v>6.274</v>
      </c>
      <c r="D3175" s="145">
        <v>1.1519999999999999</v>
      </c>
      <c r="E3175" s="145">
        <v>1.1519999999999999</v>
      </c>
      <c r="F3175" s="145">
        <v>0</v>
      </c>
      <c r="G3175" s="146">
        <f t="shared" si="49"/>
        <v>8.5779999999999994</v>
      </c>
    </row>
    <row r="3176" spans="1:7" x14ac:dyDescent="0.25">
      <c r="A3176" s="143">
        <v>44694</v>
      </c>
      <c r="B3176" s="144">
        <v>4</v>
      </c>
      <c r="C3176" s="145">
        <v>7.4631999999999996</v>
      </c>
      <c r="D3176" s="145">
        <v>1.3004</v>
      </c>
      <c r="E3176" s="145">
        <v>1.28</v>
      </c>
      <c r="F3176" s="145">
        <v>10.652100000000001</v>
      </c>
      <c r="G3176" s="146">
        <f t="shared" si="49"/>
        <v>20.695700000000002</v>
      </c>
    </row>
    <row r="3177" spans="1:7" x14ac:dyDescent="0.25">
      <c r="A3177" s="143">
        <v>44694</v>
      </c>
      <c r="B3177" s="144">
        <v>5</v>
      </c>
      <c r="C3177" s="145">
        <v>12.069900000000001</v>
      </c>
      <c r="D3177" s="145">
        <v>1.28</v>
      </c>
      <c r="E3177" s="145">
        <v>1.28</v>
      </c>
      <c r="F3177" s="145">
        <v>10.773</v>
      </c>
      <c r="G3177" s="146">
        <f t="shared" si="49"/>
        <v>25.402899999999999</v>
      </c>
    </row>
    <row r="3178" spans="1:7" x14ac:dyDescent="0.25">
      <c r="A3178" s="143">
        <v>44694</v>
      </c>
      <c r="B3178" s="144">
        <v>6</v>
      </c>
      <c r="C3178" s="145">
        <v>6.9629000000000003</v>
      </c>
      <c r="D3178" s="145">
        <v>1.1519999999999999</v>
      </c>
      <c r="E3178" s="145">
        <v>1.1639999999999999</v>
      </c>
      <c r="F3178" s="145">
        <v>10.7935</v>
      </c>
      <c r="G3178" s="146">
        <f t="shared" si="49"/>
        <v>20.072400000000002</v>
      </c>
    </row>
    <row r="3179" spans="1:7" x14ac:dyDescent="0.25">
      <c r="A3179" s="143">
        <v>44694</v>
      </c>
      <c r="B3179" s="144">
        <v>7</v>
      </c>
      <c r="C3179" s="145">
        <v>35.891199999999998</v>
      </c>
      <c r="D3179" s="145">
        <v>1.8124</v>
      </c>
      <c r="E3179" s="145">
        <v>6.3018000000000001</v>
      </c>
      <c r="F3179" s="145">
        <v>336.31790000000001</v>
      </c>
      <c r="G3179" s="146">
        <f t="shared" si="49"/>
        <v>380.32330000000002</v>
      </c>
    </row>
    <row r="3180" spans="1:7" x14ac:dyDescent="0.25">
      <c r="A3180" s="143">
        <v>44694</v>
      </c>
      <c r="B3180" s="144">
        <v>8</v>
      </c>
      <c r="C3180" s="145">
        <v>695.67499999999995</v>
      </c>
      <c r="D3180" s="145">
        <v>8.9111999999999991</v>
      </c>
      <c r="E3180" s="145">
        <v>187.1952</v>
      </c>
      <c r="F3180" s="145">
        <v>2738.3881000000001</v>
      </c>
      <c r="G3180" s="146">
        <f t="shared" si="49"/>
        <v>3630.1695</v>
      </c>
    </row>
    <row r="3181" spans="1:7" x14ac:dyDescent="0.25">
      <c r="A3181" s="143">
        <v>44694</v>
      </c>
      <c r="B3181" s="144">
        <v>9</v>
      </c>
      <c r="C3181" s="145">
        <v>4888.2699000000002</v>
      </c>
      <c r="D3181" s="145">
        <v>37.428199999999997</v>
      </c>
      <c r="E3181" s="145">
        <v>509.1782</v>
      </c>
      <c r="F3181" s="145">
        <v>5373.3575000000001</v>
      </c>
      <c r="G3181" s="146">
        <f t="shared" si="49"/>
        <v>10808.233800000002</v>
      </c>
    </row>
    <row r="3182" spans="1:7" x14ac:dyDescent="0.25">
      <c r="A3182" s="143">
        <v>44694</v>
      </c>
      <c r="B3182" s="144">
        <v>10</v>
      </c>
      <c r="C3182" s="145">
        <v>11441.4072</v>
      </c>
      <c r="D3182" s="145">
        <v>79.066900000000004</v>
      </c>
      <c r="E3182" s="145">
        <v>696.16409999999996</v>
      </c>
      <c r="F3182" s="145">
        <v>8307.5071000000007</v>
      </c>
      <c r="G3182" s="146">
        <f t="shared" si="49"/>
        <v>20524.1453</v>
      </c>
    </row>
    <row r="3183" spans="1:7" x14ac:dyDescent="0.25">
      <c r="A3183" s="143">
        <v>44694</v>
      </c>
      <c r="B3183" s="144">
        <v>11</v>
      </c>
      <c r="C3183" s="145">
        <v>24111.043799999999</v>
      </c>
      <c r="D3183" s="145">
        <v>129.30510000000001</v>
      </c>
      <c r="E3183" s="145">
        <v>1122.2113999999999</v>
      </c>
      <c r="F3183" s="145">
        <v>8661.83</v>
      </c>
      <c r="G3183" s="146">
        <f t="shared" si="49"/>
        <v>34024.390299999999</v>
      </c>
    </row>
    <row r="3184" spans="1:7" x14ac:dyDescent="0.25">
      <c r="A3184" s="143">
        <v>44694</v>
      </c>
      <c r="B3184" s="144">
        <v>12</v>
      </c>
      <c r="C3184" s="145">
        <v>33476.339699999997</v>
      </c>
      <c r="D3184" s="145">
        <v>195.63030000000001</v>
      </c>
      <c r="E3184" s="145">
        <v>1588.9721999999999</v>
      </c>
      <c r="F3184" s="145">
        <v>9152.0133999999998</v>
      </c>
      <c r="G3184" s="146">
        <f t="shared" si="49"/>
        <v>44412.955599999987</v>
      </c>
    </row>
    <row r="3185" spans="1:7" x14ac:dyDescent="0.25">
      <c r="A3185" s="143">
        <v>44694</v>
      </c>
      <c r="B3185" s="144">
        <v>13</v>
      </c>
      <c r="C3185" s="145">
        <v>37108.196300000003</v>
      </c>
      <c r="D3185" s="145">
        <v>223.3425</v>
      </c>
      <c r="E3185" s="145">
        <v>1827.1220000000001</v>
      </c>
      <c r="F3185" s="145">
        <v>9659.6906999999992</v>
      </c>
      <c r="G3185" s="146">
        <f t="shared" si="49"/>
        <v>48818.351500000004</v>
      </c>
    </row>
    <row r="3186" spans="1:7" x14ac:dyDescent="0.25">
      <c r="A3186" s="143">
        <v>44694</v>
      </c>
      <c r="B3186" s="144">
        <v>14</v>
      </c>
      <c r="C3186" s="145">
        <v>41547.758500000004</v>
      </c>
      <c r="D3186" s="145">
        <v>248.84110000000001</v>
      </c>
      <c r="E3186" s="145">
        <v>2064.5729999999999</v>
      </c>
      <c r="F3186" s="145">
        <v>9990.9385000000002</v>
      </c>
      <c r="G3186" s="146">
        <f t="shared" si="49"/>
        <v>53852.111099999995</v>
      </c>
    </row>
    <row r="3187" spans="1:7" x14ac:dyDescent="0.25">
      <c r="A3187" s="143">
        <v>44694</v>
      </c>
      <c r="B3187" s="144">
        <v>15</v>
      </c>
      <c r="C3187" s="145">
        <v>43249.091399999998</v>
      </c>
      <c r="D3187" s="145">
        <v>256.79149999999998</v>
      </c>
      <c r="E3187" s="145">
        <v>2150.2687000000001</v>
      </c>
      <c r="F3187" s="145">
        <v>11040.213299999999</v>
      </c>
      <c r="G3187" s="146">
        <f t="shared" si="49"/>
        <v>56696.3649</v>
      </c>
    </row>
    <row r="3188" spans="1:7" x14ac:dyDescent="0.25">
      <c r="A3188" s="143">
        <v>44694</v>
      </c>
      <c r="B3188" s="144">
        <v>16</v>
      </c>
      <c r="C3188" s="145">
        <v>38167.681600000004</v>
      </c>
      <c r="D3188" s="145">
        <v>231.7884</v>
      </c>
      <c r="E3188" s="145">
        <v>1954.9824000000001</v>
      </c>
      <c r="F3188" s="145">
        <v>11385.126200000001</v>
      </c>
      <c r="G3188" s="146">
        <f t="shared" si="49"/>
        <v>51739.578600000001</v>
      </c>
    </row>
    <row r="3189" spans="1:7" x14ac:dyDescent="0.25">
      <c r="A3189" s="143">
        <v>44694</v>
      </c>
      <c r="B3189" s="144">
        <v>17</v>
      </c>
      <c r="C3189" s="145">
        <v>31099.15</v>
      </c>
      <c r="D3189" s="145">
        <v>201.7535</v>
      </c>
      <c r="E3189" s="145">
        <v>1779.0234</v>
      </c>
      <c r="F3189" s="145">
        <v>11044.7682</v>
      </c>
      <c r="G3189" s="146">
        <f t="shared" si="49"/>
        <v>44124.695099999997</v>
      </c>
    </row>
    <row r="3190" spans="1:7" x14ac:dyDescent="0.25">
      <c r="A3190" s="143">
        <v>44694</v>
      </c>
      <c r="B3190" s="144">
        <v>18</v>
      </c>
      <c r="C3190" s="145">
        <v>23321.432799999999</v>
      </c>
      <c r="D3190" s="145">
        <v>164.55539999999999</v>
      </c>
      <c r="E3190" s="145">
        <v>1436.0721000000001</v>
      </c>
      <c r="F3190" s="145">
        <v>10053.970799999999</v>
      </c>
      <c r="G3190" s="146">
        <f t="shared" si="49"/>
        <v>34976.0311</v>
      </c>
    </row>
    <row r="3191" spans="1:7" x14ac:dyDescent="0.25">
      <c r="A3191" s="143">
        <v>44694</v>
      </c>
      <c r="B3191" s="144">
        <v>19</v>
      </c>
      <c r="C3191" s="145">
        <v>12137.6934</v>
      </c>
      <c r="D3191" s="145">
        <v>98.712000000000003</v>
      </c>
      <c r="E3191" s="145">
        <v>882.37350000000004</v>
      </c>
      <c r="F3191" s="145">
        <v>8477.5028000000002</v>
      </c>
      <c r="G3191" s="146">
        <f t="shared" si="49"/>
        <v>21596.2817</v>
      </c>
    </row>
    <row r="3192" spans="1:7" x14ac:dyDescent="0.25">
      <c r="A3192" s="143">
        <v>44694</v>
      </c>
      <c r="B3192" s="144">
        <v>20</v>
      </c>
      <c r="C3192" s="145">
        <v>3238.7325999999998</v>
      </c>
      <c r="D3192" s="145">
        <v>38.8718</v>
      </c>
      <c r="E3192" s="145">
        <v>303.19499999999999</v>
      </c>
      <c r="F3192" s="145">
        <v>5060.1899000000003</v>
      </c>
      <c r="G3192" s="146">
        <f t="shared" si="49"/>
        <v>8640.9893000000011</v>
      </c>
    </row>
    <row r="3193" spans="1:7" x14ac:dyDescent="0.25">
      <c r="A3193" s="143">
        <v>44694</v>
      </c>
      <c r="B3193" s="144">
        <v>21</v>
      </c>
      <c r="C3193" s="145">
        <v>229.39580000000001</v>
      </c>
      <c r="D3193" s="145">
        <v>14.2003</v>
      </c>
      <c r="E3193" s="145">
        <v>22.375599999999999</v>
      </c>
      <c r="F3193" s="145">
        <v>781.73670000000004</v>
      </c>
      <c r="G3193" s="146">
        <f t="shared" si="49"/>
        <v>1047.7084</v>
      </c>
    </row>
    <row r="3194" spans="1:7" x14ac:dyDescent="0.25">
      <c r="A3194" s="143">
        <v>44694</v>
      </c>
      <c r="B3194" s="144">
        <v>22</v>
      </c>
      <c r="C3194" s="145">
        <v>5.4165000000000001</v>
      </c>
      <c r="D3194" s="145">
        <v>10.2963</v>
      </c>
      <c r="E3194" s="145">
        <v>0.99839999999999995</v>
      </c>
      <c r="F3194" s="145">
        <v>0</v>
      </c>
      <c r="G3194" s="146">
        <f t="shared" si="49"/>
        <v>16.711200000000002</v>
      </c>
    </row>
    <row r="3195" spans="1:7" x14ac:dyDescent="0.25">
      <c r="A3195" s="143">
        <v>44694</v>
      </c>
      <c r="B3195" s="144">
        <v>23</v>
      </c>
      <c r="C3195" s="145">
        <v>4.8055000000000003</v>
      </c>
      <c r="D3195" s="145">
        <v>10.8339</v>
      </c>
      <c r="E3195" s="145">
        <v>1.1059000000000001</v>
      </c>
      <c r="F3195" s="145">
        <v>0</v>
      </c>
      <c r="G3195" s="146">
        <f t="shared" si="49"/>
        <v>16.7453</v>
      </c>
    </row>
    <row r="3196" spans="1:7" x14ac:dyDescent="0.25">
      <c r="A3196" s="143">
        <v>44694</v>
      </c>
      <c r="B3196" s="144">
        <v>24</v>
      </c>
      <c r="C3196" s="145">
        <v>4.6754999999999898</v>
      </c>
      <c r="D3196" s="145">
        <v>11.778499999999999</v>
      </c>
      <c r="E3196" s="145">
        <v>1.1698999999999999</v>
      </c>
      <c r="F3196" s="145">
        <v>0</v>
      </c>
      <c r="G3196" s="146">
        <f t="shared" si="49"/>
        <v>17.623899999999988</v>
      </c>
    </row>
    <row r="3197" spans="1:7" x14ac:dyDescent="0.25">
      <c r="A3197" s="143">
        <v>44695</v>
      </c>
      <c r="B3197" s="144">
        <v>1</v>
      </c>
      <c r="C3197" s="145">
        <v>3.3778000000000001</v>
      </c>
      <c r="D3197" s="145">
        <v>11.745200000000001</v>
      </c>
      <c r="E3197" s="145">
        <v>1.3619000000000001</v>
      </c>
      <c r="F3197" s="145">
        <v>0</v>
      </c>
      <c r="G3197" s="146">
        <f t="shared" si="49"/>
        <v>16.4849</v>
      </c>
    </row>
    <row r="3198" spans="1:7" x14ac:dyDescent="0.25">
      <c r="A3198" s="143">
        <v>44695</v>
      </c>
      <c r="B3198" s="144">
        <v>2</v>
      </c>
      <c r="C3198" s="145">
        <v>4.1852999999999998</v>
      </c>
      <c r="D3198" s="145">
        <v>11.473899999999899</v>
      </c>
      <c r="E3198" s="145">
        <v>1.21339999999999</v>
      </c>
      <c r="F3198" s="145">
        <v>0</v>
      </c>
      <c r="G3198" s="146">
        <f t="shared" si="49"/>
        <v>16.872599999999888</v>
      </c>
    </row>
    <row r="3199" spans="1:7" x14ac:dyDescent="0.25">
      <c r="A3199" s="143">
        <v>44695</v>
      </c>
      <c r="B3199" s="144">
        <v>3</v>
      </c>
      <c r="C3199" s="145">
        <v>4.5928000000000004</v>
      </c>
      <c r="D3199" s="145">
        <v>11.0872999999999</v>
      </c>
      <c r="E3199" s="145">
        <v>1.2568999999999999</v>
      </c>
      <c r="F3199" s="145">
        <v>0</v>
      </c>
      <c r="G3199" s="146">
        <f t="shared" si="49"/>
        <v>16.936999999999898</v>
      </c>
    </row>
    <row r="3200" spans="1:7" x14ac:dyDescent="0.25">
      <c r="A3200" s="143">
        <v>44695</v>
      </c>
      <c r="B3200" s="144">
        <v>4</v>
      </c>
      <c r="C3200" s="145">
        <v>4.5891999999999999</v>
      </c>
      <c r="D3200" s="145">
        <v>11.0489</v>
      </c>
      <c r="E3200" s="145">
        <v>1.28</v>
      </c>
      <c r="F3200" s="145">
        <v>0.14940000000000001</v>
      </c>
      <c r="G3200" s="146">
        <f t="shared" si="49"/>
        <v>17.067499999999999</v>
      </c>
    </row>
    <row r="3201" spans="1:7" x14ac:dyDescent="0.25">
      <c r="A3201" s="143">
        <v>44695</v>
      </c>
      <c r="B3201" s="144">
        <v>5</v>
      </c>
      <c r="C3201" s="145">
        <v>3.4529000000000001</v>
      </c>
      <c r="D3201" s="145">
        <v>10.859499999999899</v>
      </c>
      <c r="E3201" s="145">
        <v>1.1519999999999999</v>
      </c>
      <c r="F3201" s="145">
        <v>0.1734</v>
      </c>
      <c r="G3201" s="146">
        <f t="shared" si="49"/>
        <v>15.637799999999899</v>
      </c>
    </row>
    <row r="3202" spans="1:7" x14ac:dyDescent="0.25">
      <c r="A3202" s="143">
        <v>44695</v>
      </c>
      <c r="B3202" s="144">
        <v>6</v>
      </c>
      <c r="C3202" s="145">
        <v>3.6634000000000002</v>
      </c>
      <c r="D3202" s="145">
        <v>10.700699999999999</v>
      </c>
      <c r="E3202" s="145">
        <v>1.286</v>
      </c>
      <c r="F3202" s="145">
        <v>0.1734</v>
      </c>
      <c r="G3202" s="146">
        <f t="shared" si="49"/>
        <v>15.823499999999999</v>
      </c>
    </row>
    <row r="3203" spans="1:7" x14ac:dyDescent="0.25">
      <c r="A3203" s="143">
        <v>44695</v>
      </c>
      <c r="B3203" s="144">
        <v>7</v>
      </c>
      <c r="C3203" s="145">
        <v>10.875400000000001</v>
      </c>
      <c r="D3203" s="145">
        <v>10.908099999999999</v>
      </c>
      <c r="E3203" s="145">
        <v>18.903700000000001</v>
      </c>
      <c r="F3203" s="145">
        <v>448.76780000000002</v>
      </c>
      <c r="G3203" s="146">
        <f t="shared" si="49"/>
        <v>489.45500000000004</v>
      </c>
    </row>
    <row r="3204" spans="1:7" x14ac:dyDescent="0.25">
      <c r="A3204" s="143">
        <v>44695</v>
      </c>
      <c r="B3204" s="144">
        <v>8</v>
      </c>
      <c r="C3204" s="145">
        <v>271.57839999999999</v>
      </c>
      <c r="D3204" s="145">
        <v>15.4468</v>
      </c>
      <c r="E3204" s="145">
        <v>170.7482</v>
      </c>
      <c r="F3204" s="145">
        <v>4303.7138999999997</v>
      </c>
      <c r="G3204" s="146">
        <f t="shared" si="49"/>
        <v>4761.4872999999998</v>
      </c>
    </row>
    <row r="3205" spans="1:7" x14ac:dyDescent="0.25">
      <c r="A3205" s="143">
        <v>44695</v>
      </c>
      <c r="B3205" s="144">
        <v>9</v>
      </c>
      <c r="C3205" s="145">
        <v>2044.4879000000001</v>
      </c>
      <c r="D3205" s="145">
        <v>34.7699</v>
      </c>
      <c r="E3205" s="145">
        <v>359.02449999999999</v>
      </c>
      <c r="F3205" s="145">
        <v>5270.4610000000002</v>
      </c>
      <c r="G3205" s="146">
        <f t="shared" si="49"/>
        <v>7708.7433000000001</v>
      </c>
    </row>
    <row r="3206" spans="1:7" x14ac:dyDescent="0.25">
      <c r="A3206" s="143">
        <v>44695</v>
      </c>
      <c r="B3206" s="144">
        <v>10</v>
      </c>
      <c r="C3206" s="145">
        <v>7094.7462999999998</v>
      </c>
      <c r="D3206" s="145">
        <v>69.270399999999995</v>
      </c>
      <c r="E3206" s="145">
        <v>643.62789999999995</v>
      </c>
      <c r="F3206" s="145">
        <v>5919.0396000000001</v>
      </c>
      <c r="G3206" s="146">
        <f t="shared" ref="G3206:G3269" si="50">+SUM(C3206:F3206)</f>
        <v>13726.6842</v>
      </c>
    </row>
    <row r="3207" spans="1:7" x14ac:dyDescent="0.25">
      <c r="A3207" s="143">
        <v>44695</v>
      </c>
      <c r="B3207" s="144">
        <v>11</v>
      </c>
      <c r="C3207" s="145">
        <v>17038.707600000002</v>
      </c>
      <c r="D3207" s="145">
        <v>129.51609999999999</v>
      </c>
      <c r="E3207" s="145">
        <v>962.13630000000001</v>
      </c>
      <c r="F3207" s="145">
        <v>6522.7554</v>
      </c>
      <c r="G3207" s="146">
        <f t="shared" si="50"/>
        <v>24653.115400000002</v>
      </c>
    </row>
    <row r="3208" spans="1:7" x14ac:dyDescent="0.25">
      <c r="A3208" s="143">
        <v>44695</v>
      </c>
      <c r="B3208" s="144">
        <v>12</v>
      </c>
      <c r="C3208" s="145">
        <v>15305.863799999999</v>
      </c>
      <c r="D3208" s="145">
        <v>132.5377</v>
      </c>
      <c r="E3208" s="145">
        <v>1099.5931</v>
      </c>
      <c r="F3208" s="145">
        <v>7574.5319</v>
      </c>
      <c r="G3208" s="146">
        <f t="shared" si="50"/>
        <v>24112.5265</v>
      </c>
    </row>
    <row r="3209" spans="1:7" x14ac:dyDescent="0.25">
      <c r="A3209" s="143">
        <v>44695</v>
      </c>
      <c r="B3209" s="144">
        <v>13</v>
      </c>
      <c r="C3209" s="145">
        <v>17045.756099999999</v>
      </c>
      <c r="D3209" s="145">
        <v>146.4299</v>
      </c>
      <c r="E3209" s="145">
        <v>1471.3932</v>
      </c>
      <c r="F3209" s="145">
        <v>9609.7222000000002</v>
      </c>
      <c r="G3209" s="146">
        <f t="shared" si="50"/>
        <v>28273.301399999997</v>
      </c>
    </row>
    <row r="3210" spans="1:7" x14ac:dyDescent="0.25">
      <c r="A3210" s="143">
        <v>44695</v>
      </c>
      <c r="B3210" s="144">
        <v>14</v>
      </c>
      <c r="C3210" s="145">
        <v>28965.612099999998</v>
      </c>
      <c r="D3210" s="145">
        <v>204.6763</v>
      </c>
      <c r="E3210" s="145">
        <v>1810.4168999999999</v>
      </c>
      <c r="F3210" s="145">
        <v>10142.916499999999</v>
      </c>
      <c r="G3210" s="146">
        <f t="shared" si="50"/>
        <v>41123.621799999994</v>
      </c>
    </row>
    <row r="3211" spans="1:7" x14ac:dyDescent="0.25">
      <c r="A3211" s="143">
        <v>44695</v>
      </c>
      <c r="B3211" s="144">
        <v>15</v>
      </c>
      <c r="C3211" s="145">
        <v>32186.444299999999</v>
      </c>
      <c r="D3211" s="145">
        <v>216.405</v>
      </c>
      <c r="E3211" s="145">
        <v>1896.4893999999999</v>
      </c>
      <c r="F3211" s="145">
        <v>9825.0933999999997</v>
      </c>
      <c r="G3211" s="146">
        <f t="shared" si="50"/>
        <v>44124.432099999998</v>
      </c>
    </row>
    <row r="3212" spans="1:7" x14ac:dyDescent="0.25">
      <c r="A3212" s="143">
        <v>44695</v>
      </c>
      <c r="B3212" s="144">
        <v>16</v>
      </c>
      <c r="C3212" s="145">
        <v>30049.4238</v>
      </c>
      <c r="D3212" s="145">
        <v>208.34719999999999</v>
      </c>
      <c r="E3212" s="145">
        <v>1647.9280000000001</v>
      </c>
      <c r="F3212" s="145">
        <v>8948.8022000000001</v>
      </c>
      <c r="G3212" s="146">
        <f t="shared" si="50"/>
        <v>40854.501199999999</v>
      </c>
    </row>
    <row r="3213" spans="1:7" x14ac:dyDescent="0.25">
      <c r="A3213" s="143">
        <v>44695</v>
      </c>
      <c r="B3213" s="144">
        <v>17</v>
      </c>
      <c r="C3213" s="145">
        <v>27797.816999999999</v>
      </c>
      <c r="D3213" s="145">
        <v>201.2251</v>
      </c>
      <c r="E3213" s="145">
        <v>1644.4974</v>
      </c>
      <c r="F3213" s="145">
        <v>7845.8679000000002</v>
      </c>
      <c r="G3213" s="146">
        <f t="shared" si="50"/>
        <v>37489.407399999996</v>
      </c>
    </row>
    <row r="3214" spans="1:7" x14ac:dyDescent="0.25">
      <c r="A3214" s="143">
        <v>44695</v>
      </c>
      <c r="B3214" s="144">
        <v>18</v>
      </c>
      <c r="C3214" s="145">
        <v>19048.858499999998</v>
      </c>
      <c r="D3214" s="145">
        <v>155.14340000000001</v>
      </c>
      <c r="E3214" s="145">
        <v>1130.2787000000001</v>
      </c>
      <c r="F3214" s="145">
        <v>7758.3874999999998</v>
      </c>
      <c r="G3214" s="146">
        <f t="shared" si="50"/>
        <v>28092.668099999999</v>
      </c>
    </row>
    <row r="3215" spans="1:7" x14ac:dyDescent="0.25">
      <c r="A3215" s="143">
        <v>44695</v>
      </c>
      <c r="B3215" s="144">
        <v>19</v>
      </c>
      <c r="C3215" s="145">
        <v>10335.6957</v>
      </c>
      <c r="D3215" s="145">
        <v>91.608499999999907</v>
      </c>
      <c r="E3215" s="145">
        <v>731.41899999999998</v>
      </c>
      <c r="F3215" s="145">
        <v>6283.6208999999999</v>
      </c>
      <c r="G3215" s="146">
        <f t="shared" si="50"/>
        <v>17442.344100000002</v>
      </c>
    </row>
    <row r="3216" spans="1:7" x14ac:dyDescent="0.25">
      <c r="A3216" s="143">
        <v>44695</v>
      </c>
      <c r="B3216" s="144">
        <v>20</v>
      </c>
      <c r="C3216" s="145">
        <v>2729.3494000000001</v>
      </c>
      <c r="D3216" s="145">
        <v>45.1462</v>
      </c>
      <c r="E3216" s="145">
        <v>283.10039999999998</v>
      </c>
      <c r="F3216" s="145">
        <v>3849.3849</v>
      </c>
      <c r="G3216" s="146">
        <f t="shared" si="50"/>
        <v>6906.9809000000005</v>
      </c>
    </row>
    <row r="3217" spans="1:7" x14ac:dyDescent="0.25">
      <c r="A3217" s="143">
        <v>44695</v>
      </c>
      <c r="B3217" s="144">
        <v>21</v>
      </c>
      <c r="C3217" s="145">
        <v>141.28219999999999</v>
      </c>
      <c r="D3217" s="145">
        <v>21.2607</v>
      </c>
      <c r="E3217" s="145">
        <v>32.118600000000001</v>
      </c>
      <c r="F3217" s="145">
        <v>797.55070000000001</v>
      </c>
      <c r="G3217" s="146">
        <f t="shared" si="50"/>
        <v>992.21219999999994</v>
      </c>
    </row>
    <row r="3218" spans="1:7" x14ac:dyDescent="0.25">
      <c r="A3218" s="143">
        <v>44695</v>
      </c>
      <c r="B3218" s="144">
        <v>22</v>
      </c>
      <c r="C3218" s="145">
        <v>4.7342000000000004</v>
      </c>
      <c r="D3218" s="145">
        <v>18.716100000000001</v>
      </c>
      <c r="E3218" s="145">
        <v>1.0419</v>
      </c>
      <c r="F3218" s="145">
        <v>0</v>
      </c>
      <c r="G3218" s="146">
        <f t="shared" si="50"/>
        <v>24.492200000000004</v>
      </c>
    </row>
    <row r="3219" spans="1:7" x14ac:dyDescent="0.25">
      <c r="A3219" s="143">
        <v>44695</v>
      </c>
      <c r="B3219" s="144">
        <v>23</v>
      </c>
      <c r="C3219" s="145">
        <v>4.2131999999999996</v>
      </c>
      <c r="D3219" s="145">
        <v>19.189699999999998</v>
      </c>
      <c r="E3219" s="145">
        <v>1.1059000000000001</v>
      </c>
      <c r="F3219" s="145">
        <v>0</v>
      </c>
      <c r="G3219" s="146">
        <f t="shared" si="50"/>
        <v>24.508800000000001</v>
      </c>
    </row>
    <row r="3220" spans="1:7" x14ac:dyDescent="0.25">
      <c r="A3220" s="143">
        <v>44695</v>
      </c>
      <c r="B3220" s="144">
        <v>24</v>
      </c>
      <c r="C3220" s="145">
        <v>4.1581999999999999</v>
      </c>
      <c r="D3220" s="145">
        <v>20.060099999999998</v>
      </c>
      <c r="E3220" s="145">
        <v>1.3209</v>
      </c>
      <c r="F3220" s="145">
        <v>0</v>
      </c>
      <c r="G3220" s="146">
        <f t="shared" si="50"/>
        <v>25.539200000000001</v>
      </c>
    </row>
    <row r="3221" spans="1:7" x14ac:dyDescent="0.25">
      <c r="A3221" s="143">
        <v>44696</v>
      </c>
      <c r="B3221" s="144">
        <v>1</v>
      </c>
      <c r="C3221" s="145">
        <v>5.2889999999999997</v>
      </c>
      <c r="D3221" s="145">
        <v>20.408200000000001</v>
      </c>
      <c r="E3221" s="145">
        <v>1.28</v>
      </c>
      <c r="F3221" s="145">
        <v>0</v>
      </c>
      <c r="G3221" s="146">
        <f t="shared" si="50"/>
        <v>26.977200000000003</v>
      </c>
    </row>
    <row r="3222" spans="1:7" x14ac:dyDescent="0.25">
      <c r="A3222" s="143">
        <v>44696</v>
      </c>
      <c r="B3222" s="144">
        <v>2</v>
      </c>
      <c r="C3222" s="145">
        <v>5.1289999999999996</v>
      </c>
      <c r="D3222" s="145">
        <v>20.362200000000001</v>
      </c>
      <c r="E3222" s="145">
        <v>1.1519999999999999</v>
      </c>
      <c r="F3222" s="145">
        <v>0</v>
      </c>
      <c r="G3222" s="146">
        <f t="shared" si="50"/>
        <v>26.6432</v>
      </c>
    </row>
    <row r="3223" spans="1:7" x14ac:dyDescent="0.25">
      <c r="A3223" s="143">
        <v>44696</v>
      </c>
      <c r="B3223" s="144">
        <v>3</v>
      </c>
      <c r="C3223" s="145">
        <v>4.1689999999999996</v>
      </c>
      <c r="D3223" s="145">
        <v>20.4876</v>
      </c>
      <c r="E3223" s="145">
        <v>1.216</v>
      </c>
      <c r="F3223" s="145">
        <v>0</v>
      </c>
      <c r="G3223" s="146">
        <f t="shared" si="50"/>
        <v>25.872600000000002</v>
      </c>
    </row>
    <row r="3224" spans="1:7" x14ac:dyDescent="0.25">
      <c r="A3224" s="143">
        <v>44696</v>
      </c>
      <c r="B3224" s="144">
        <v>4</v>
      </c>
      <c r="C3224" s="145">
        <v>3.4752999999999998</v>
      </c>
      <c r="D3224" s="145">
        <v>20.551600000000001</v>
      </c>
      <c r="E3224" s="145">
        <v>1.28</v>
      </c>
      <c r="F3224" s="145">
        <v>11.6599</v>
      </c>
      <c r="G3224" s="146">
        <f t="shared" si="50"/>
        <v>36.966800000000006</v>
      </c>
    </row>
    <row r="3225" spans="1:7" x14ac:dyDescent="0.25">
      <c r="A3225" s="143">
        <v>44696</v>
      </c>
      <c r="B3225" s="144">
        <v>5</v>
      </c>
      <c r="C3225" s="145">
        <v>7.2412999999999998</v>
      </c>
      <c r="D3225" s="145">
        <v>20.444099999999999</v>
      </c>
      <c r="E3225" s="145">
        <v>1.1519999999999999</v>
      </c>
      <c r="F3225" s="145">
        <v>11.9039</v>
      </c>
      <c r="G3225" s="146">
        <f t="shared" si="50"/>
        <v>40.741299999999995</v>
      </c>
    </row>
    <row r="3226" spans="1:7" x14ac:dyDescent="0.25">
      <c r="A3226" s="143">
        <v>44696</v>
      </c>
      <c r="B3226" s="144">
        <v>6</v>
      </c>
      <c r="C3226" s="145">
        <v>2.4943</v>
      </c>
      <c r="D3226" s="145">
        <v>20.551600000000001</v>
      </c>
      <c r="E3226" s="145">
        <v>1.286</v>
      </c>
      <c r="F3226" s="145">
        <v>11.9039</v>
      </c>
      <c r="G3226" s="146">
        <f t="shared" si="50"/>
        <v>36.235799999999998</v>
      </c>
    </row>
    <row r="3227" spans="1:7" x14ac:dyDescent="0.25">
      <c r="A3227" s="143">
        <v>44696</v>
      </c>
      <c r="B3227" s="144">
        <v>7</v>
      </c>
      <c r="C3227" s="145">
        <v>76.995999999999995</v>
      </c>
      <c r="D3227" s="145">
        <v>21.529499999999999</v>
      </c>
      <c r="E3227" s="145">
        <v>29.5244</v>
      </c>
      <c r="F3227" s="145">
        <v>1263.2584999999999</v>
      </c>
      <c r="G3227" s="146">
        <f t="shared" si="50"/>
        <v>1391.3083999999999</v>
      </c>
    </row>
    <row r="3228" spans="1:7" x14ac:dyDescent="0.25">
      <c r="A3228" s="143">
        <v>44696</v>
      </c>
      <c r="B3228" s="144">
        <v>8</v>
      </c>
      <c r="C3228" s="145">
        <v>2145.1282999999999</v>
      </c>
      <c r="D3228" s="145">
        <v>37.022100000000002</v>
      </c>
      <c r="E3228" s="145">
        <v>294.6703</v>
      </c>
      <c r="F3228" s="145">
        <v>5965.2057000000004</v>
      </c>
      <c r="G3228" s="146">
        <f t="shared" si="50"/>
        <v>8442.0264000000006</v>
      </c>
    </row>
    <row r="3229" spans="1:7" x14ac:dyDescent="0.25">
      <c r="A3229" s="143">
        <v>44696</v>
      </c>
      <c r="B3229" s="144">
        <v>9</v>
      </c>
      <c r="C3229" s="145">
        <v>8100.5540000000001</v>
      </c>
      <c r="D3229" s="145">
        <v>90.071699999999893</v>
      </c>
      <c r="E3229" s="145">
        <v>744.40700000000004</v>
      </c>
      <c r="F3229" s="145">
        <v>9610.1828999999998</v>
      </c>
      <c r="G3229" s="146">
        <f t="shared" si="50"/>
        <v>18545.2156</v>
      </c>
    </row>
    <row r="3230" spans="1:7" x14ac:dyDescent="0.25">
      <c r="A3230" s="143">
        <v>44696</v>
      </c>
      <c r="B3230" s="144">
        <v>10</v>
      </c>
      <c r="C3230" s="145">
        <v>18896.4601</v>
      </c>
      <c r="D3230" s="145">
        <v>162.25110000000001</v>
      </c>
      <c r="E3230" s="145">
        <v>1368.3693000000001</v>
      </c>
      <c r="F3230" s="145">
        <v>11376.5173</v>
      </c>
      <c r="G3230" s="146">
        <f t="shared" si="50"/>
        <v>31803.5978</v>
      </c>
    </row>
    <row r="3231" spans="1:7" x14ac:dyDescent="0.25">
      <c r="A3231" s="143">
        <v>44696</v>
      </c>
      <c r="B3231" s="144">
        <v>11</v>
      </c>
      <c r="C3231" s="145">
        <v>30330.892199999998</v>
      </c>
      <c r="D3231" s="145">
        <v>234.3475</v>
      </c>
      <c r="E3231" s="145">
        <v>1962.4621</v>
      </c>
      <c r="F3231" s="145">
        <v>12135.506100000001</v>
      </c>
      <c r="G3231" s="146">
        <f t="shared" si="50"/>
        <v>44663.207900000001</v>
      </c>
    </row>
    <row r="3232" spans="1:7" x14ac:dyDescent="0.25">
      <c r="A3232" s="143">
        <v>44696</v>
      </c>
      <c r="B3232" s="144">
        <v>12</v>
      </c>
      <c r="C3232" s="145">
        <v>38614.161999999997</v>
      </c>
      <c r="D3232" s="145">
        <v>278.31459999999998</v>
      </c>
      <c r="E3232" s="145">
        <v>2422.9443999999999</v>
      </c>
      <c r="F3232" s="145">
        <v>12475.1487</v>
      </c>
      <c r="G3232" s="146">
        <f t="shared" si="50"/>
        <v>53790.569699999993</v>
      </c>
    </row>
    <row r="3233" spans="1:7" x14ac:dyDescent="0.25">
      <c r="A3233" s="143">
        <v>44696</v>
      </c>
      <c r="B3233" s="144">
        <v>13</v>
      </c>
      <c r="C3233" s="145">
        <v>42984.650399999999</v>
      </c>
      <c r="D3233" s="145">
        <v>304.27</v>
      </c>
      <c r="E3233" s="145">
        <v>2679.9005000000002</v>
      </c>
      <c r="F3233" s="145">
        <v>12514.1078</v>
      </c>
      <c r="G3233" s="146">
        <f t="shared" si="50"/>
        <v>58482.928699999997</v>
      </c>
    </row>
    <row r="3234" spans="1:7" x14ac:dyDescent="0.25">
      <c r="A3234" s="143">
        <v>44696</v>
      </c>
      <c r="B3234" s="144">
        <v>14</v>
      </c>
      <c r="C3234" s="145">
        <v>44074.241800000003</v>
      </c>
      <c r="D3234" s="145">
        <v>304.33420000000001</v>
      </c>
      <c r="E3234" s="145">
        <v>2689.7341000000001</v>
      </c>
      <c r="F3234" s="145">
        <v>12392.0311</v>
      </c>
      <c r="G3234" s="146">
        <f t="shared" si="50"/>
        <v>59460.341200000003</v>
      </c>
    </row>
    <row r="3235" spans="1:7" x14ac:dyDescent="0.25">
      <c r="A3235" s="143">
        <v>44696</v>
      </c>
      <c r="B3235" s="144">
        <v>15</v>
      </c>
      <c r="C3235" s="145">
        <v>42736.308499999999</v>
      </c>
      <c r="D3235" s="145">
        <v>307.52609999999999</v>
      </c>
      <c r="E3235" s="145">
        <v>2676.1322</v>
      </c>
      <c r="F3235" s="145">
        <v>12208.330099999999</v>
      </c>
      <c r="G3235" s="146">
        <f t="shared" si="50"/>
        <v>57928.296900000001</v>
      </c>
    </row>
    <row r="3236" spans="1:7" x14ac:dyDescent="0.25">
      <c r="A3236" s="143">
        <v>44696</v>
      </c>
      <c r="B3236" s="144">
        <v>16</v>
      </c>
      <c r="C3236" s="145">
        <v>37254.474000000002</v>
      </c>
      <c r="D3236" s="145">
        <v>277.86270000000002</v>
      </c>
      <c r="E3236" s="145">
        <v>2376.0978</v>
      </c>
      <c r="F3236" s="145">
        <v>12073.0239</v>
      </c>
      <c r="G3236" s="146">
        <f t="shared" si="50"/>
        <v>51981.458400000003</v>
      </c>
    </row>
    <row r="3237" spans="1:7" x14ac:dyDescent="0.25">
      <c r="A3237" s="143">
        <v>44696</v>
      </c>
      <c r="B3237" s="144">
        <v>17</v>
      </c>
      <c r="C3237" s="145">
        <v>26194.911499999998</v>
      </c>
      <c r="D3237" s="145">
        <v>215.4306</v>
      </c>
      <c r="E3237" s="145">
        <v>1948.5014000000001</v>
      </c>
      <c r="F3237" s="145">
        <v>11550.2534</v>
      </c>
      <c r="G3237" s="146">
        <f t="shared" si="50"/>
        <v>39909.096899999997</v>
      </c>
    </row>
    <row r="3238" spans="1:7" x14ac:dyDescent="0.25">
      <c r="A3238" s="143">
        <v>44696</v>
      </c>
      <c r="B3238" s="144">
        <v>18</v>
      </c>
      <c r="C3238" s="145">
        <v>14835.480799999999</v>
      </c>
      <c r="D3238" s="145">
        <v>148.18559999999999</v>
      </c>
      <c r="E3238" s="145">
        <v>1181.6447000000001</v>
      </c>
      <c r="F3238" s="145">
        <v>9875.0478999999996</v>
      </c>
      <c r="G3238" s="146">
        <f t="shared" si="50"/>
        <v>26040.359</v>
      </c>
    </row>
    <row r="3239" spans="1:7" x14ac:dyDescent="0.25">
      <c r="A3239" s="143">
        <v>44696</v>
      </c>
      <c r="B3239" s="144">
        <v>19</v>
      </c>
      <c r="C3239" s="145">
        <v>3819.1981000000001</v>
      </c>
      <c r="D3239" s="145">
        <v>58.520899999999997</v>
      </c>
      <c r="E3239" s="145">
        <v>331.38080000000002</v>
      </c>
      <c r="F3239" s="145">
        <v>6443.6192000000001</v>
      </c>
      <c r="G3239" s="146">
        <f t="shared" si="50"/>
        <v>10652.719000000001</v>
      </c>
    </row>
    <row r="3240" spans="1:7" x14ac:dyDescent="0.25">
      <c r="A3240" s="143">
        <v>44696</v>
      </c>
      <c r="B3240" s="144">
        <v>20</v>
      </c>
      <c r="C3240" s="145">
        <v>558.48490000000004</v>
      </c>
      <c r="D3240" s="145">
        <v>28.328900000000001</v>
      </c>
      <c r="E3240" s="145">
        <v>190.06720000000001</v>
      </c>
      <c r="F3240" s="145">
        <v>4967.7080999999998</v>
      </c>
      <c r="G3240" s="146">
        <f t="shared" si="50"/>
        <v>5744.5891000000001</v>
      </c>
    </row>
    <row r="3241" spans="1:7" x14ac:dyDescent="0.25">
      <c r="A3241" s="143">
        <v>44696</v>
      </c>
      <c r="B3241" s="144">
        <v>21</v>
      </c>
      <c r="C3241" s="145">
        <v>125.6046</v>
      </c>
      <c r="D3241" s="145">
        <v>21.007299999999901</v>
      </c>
      <c r="E3241" s="145">
        <v>25.290900000000001</v>
      </c>
      <c r="F3241" s="145">
        <v>810.95699999999999</v>
      </c>
      <c r="G3241" s="146">
        <f t="shared" si="50"/>
        <v>982.85979999999995</v>
      </c>
    </row>
    <row r="3242" spans="1:7" x14ac:dyDescent="0.25">
      <c r="A3242" s="143">
        <v>44696</v>
      </c>
      <c r="B3242" s="144">
        <v>22</v>
      </c>
      <c r="C3242" s="145">
        <v>7.4032999999999998</v>
      </c>
      <c r="D3242" s="145">
        <v>18.9772</v>
      </c>
      <c r="E3242" s="145">
        <v>1.9787999999999999</v>
      </c>
      <c r="F3242" s="145">
        <v>0</v>
      </c>
      <c r="G3242" s="146">
        <f t="shared" si="50"/>
        <v>28.359299999999998</v>
      </c>
    </row>
    <row r="3243" spans="1:7" x14ac:dyDescent="0.25">
      <c r="A3243" s="143">
        <v>44696</v>
      </c>
      <c r="B3243" s="144">
        <v>23</v>
      </c>
      <c r="C3243" s="145">
        <v>5.3422999999999998</v>
      </c>
      <c r="D3243" s="145">
        <v>21.096899999999899</v>
      </c>
      <c r="E3243" s="145">
        <v>2.2757999999999998</v>
      </c>
      <c r="F3243" s="145">
        <v>0</v>
      </c>
      <c r="G3243" s="146">
        <f t="shared" si="50"/>
        <v>28.7149999999999</v>
      </c>
    </row>
    <row r="3244" spans="1:7" x14ac:dyDescent="0.25">
      <c r="A3244" s="143">
        <v>44696</v>
      </c>
      <c r="B3244" s="144">
        <v>24</v>
      </c>
      <c r="C3244" s="145">
        <v>10.622299999999999</v>
      </c>
      <c r="D3244" s="145">
        <v>20.815200000000001</v>
      </c>
      <c r="E3244" s="145">
        <v>1.8917999999999999</v>
      </c>
      <c r="F3244" s="145">
        <v>0</v>
      </c>
      <c r="G3244" s="146">
        <f t="shared" si="50"/>
        <v>33.329300000000003</v>
      </c>
    </row>
    <row r="3245" spans="1:7" x14ac:dyDescent="0.25">
      <c r="A3245" s="143">
        <v>44697</v>
      </c>
      <c r="B3245" s="144">
        <v>1</v>
      </c>
      <c r="C3245" s="145">
        <v>8.4599999999999902</v>
      </c>
      <c r="D3245" s="145">
        <v>20.407699999999998</v>
      </c>
      <c r="E3245" s="145">
        <v>1.4002999999999901</v>
      </c>
      <c r="F3245" s="145">
        <v>0</v>
      </c>
      <c r="G3245" s="146">
        <f t="shared" si="50"/>
        <v>30.267999999999979</v>
      </c>
    </row>
    <row r="3246" spans="1:7" x14ac:dyDescent="0.25">
      <c r="A3246" s="143">
        <v>44697</v>
      </c>
      <c r="B3246" s="144">
        <v>2</v>
      </c>
      <c r="C3246" s="145">
        <v>5.1893000000000002</v>
      </c>
      <c r="D3246" s="145">
        <v>20.341699999999999</v>
      </c>
      <c r="E3246" s="145">
        <v>1.21339999999999</v>
      </c>
      <c r="F3246" s="145">
        <v>0</v>
      </c>
      <c r="G3246" s="146">
        <f t="shared" si="50"/>
        <v>26.744399999999988</v>
      </c>
    </row>
    <row r="3247" spans="1:7" x14ac:dyDescent="0.25">
      <c r="A3247" s="143">
        <v>44697</v>
      </c>
      <c r="B3247" s="144">
        <v>3</v>
      </c>
      <c r="C3247" s="145">
        <v>5.181</v>
      </c>
      <c r="D3247" s="145">
        <v>20.3872</v>
      </c>
      <c r="E3247" s="145">
        <v>1.3184</v>
      </c>
      <c r="F3247" s="145">
        <v>4.4000000000000003E-3</v>
      </c>
      <c r="G3247" s="146">
        <f t="shared" si="50"/>
        <v>26.891000000000002</v>
      </c>
    </row>
    <row r="3248" spans="1:7" x14ac:dyDescent="0.25">
      <c r="A3248" s="143">
        <v>44697</v>
      </c>
      <c r="B3248" s="144">
        <v>4</v>
      </c>
      <c r="C3248" s="145">
        <v>6.1333000000000002</v>
      </c>
      <c r="D3248" s="145">
        <v>20.5106</v>
      </c>
      <c r="E3248" s="145">
        <v>1.28</v>
      </c>
      <c r="F3248" s="145">
        <v>4.4000000000000003E-3</v>
      </c>
      <c r="G3248" s="146">
        <f t="shared" si="50"/>
        <v>27.928300000000004</v>
      </c>
    </row>
    <row r="3249" spans="1:7" x14ac:dyDescent="0.25">
      <c r="A3249" s="143">
        <v>44697</v>
      </c>
      <c r="B3249" s="144">
        <v>5</v>
      </c>
      <c r="C3249" s="145">
        <v>10.2323</v>
      </c>
      <c r="D3249" s="145">
        <v>20.4876</v>
      </c>
      <c r="E3249" s="145">
        <v>1.216</v>
      </c>
      <c r="F3249" s="145">
        <v>0</v>
      </c>
      <c r="G3249" s="146">
        <f t="shared" si="50"/>
        <v>31.935900000000004</v>
      </c>
    </row>
    <row r="3250" spans="1:7" x14ac:dyDescent="0.25">
      <c r="A3250" s="143">
        <v>44697</v>
      </c>
      <c r="B3250" s="144">
        <v>6</v>
      </c>
      <c r="C3250" s="145">
        <v>6.1303000000000001</v>
      </c>
      <c r="D3250" s="145">
        <v>20.4236</v>
      </c>
      <c r="E3250" s="145">
        <v>1.1639999999999999</v>
      </c>
      <c r="F3250" s="145">
        <v>0</v>
      </c>
      <c r="G3250" s="146">
        <f t="shared" si="50"/>
        <v>27.7179</v>
      </c>
    </row>
    <row r="3251" spans="1:7" x14ac:dyDescent="0.25">
      <c r="A3251" s="143">
        <v>44697</v>
      </c>
      <c r="B3251" s="144">
        <v>7</v>
      </c>
      <c r="C3251" s="145">
        <v>25.5562</v>
      </c>
      <c r="D3251" s="145">
        <v>20.953600000000002</v>
      </c>
      <c r="E3251" s="145">
        <v>7.9291999999999998</v>
      </c>
      <c r="F3251" s="145">
        <v>291.79050000000001</v>
      </c>
      <c r="G3251" s="146">
        <f t="shared" si="50"/>
        <v>346.22950000000003</v>
      </c>
    </row>
    <row r="3252" spans="1:7" x14ac:dyDescent="0.25">
      <c r="A3252" s="143">
        <v>44697</v>
      </c>
      <c r="B3252" s="144">
        <v>8</v>
      </c>
      <c r="C3252" s="145">
        <v>1476.6378999999999</v>
      </c>
      <c r="D3252" s="145">
        <v>32.758899999999997</v>
      </c>
      <c r="E3252" s="145">
        <v>109.8305</v>
      </c>
      <c r="F3252" s="145">
        <v>2284.7577000000001</v>
      </c>
      <c r="G3252" s="146">
        <f t="shared" si="50"/>
        <v>3903.9850000000001</v>
      </c>
    </row>
    <row r="3253" spans="1:7" x14ac:dyDescent="0.25">
      <c r="A3253" s="143">
        <v>44697</v>
      </c>
      <c r="B3253" s="144">
        <v>9</v>
      </c>
      <c r="C3253" s="145">
        <v>7885.3162000000002</v>
      </c>
      <c r="D3253" s="145">
        <v>73.445099999999996</v>
      </c>
      <c r="E3253" s="145">
        <v>366.19589999999999</v>
      </c>
      <c r="F3253" s="145">
        <v>5995.4674999999997</v>
      </c>
      <c r="G3253" s="146">
        <f t="shared" si="50"/>
        <v>14320.4247</v>
      </c>
    </row>
    <row r="3254" spans="1:7" x14ac:dyDescent="0.25">
      <c r="A3254" s="143">
        <v>44697</v>
      </c>
      <c r="B3254" s="144">
        <v>10</v>
      </c>
      <c r="C3254" s="145">
        <v>18792.503100000002</v>
      </c>
      <c r="D3254" s="145">
        <v>139.6567</v>
      </c>
      <c r="E3254" s="145">
        <v>914.99109999999996</v>
      </c>
      <c r="F3254" s="145">
        <v>8651.3961999999992</v>
      </c>
      <c r="G3254" s="146">
        <f t="shared" si="50"/>
        <v>28498.5471</v>
      </c>
    </row>
    <row r="3255" spans="1:7" x14ac:dyDescent="0.25">
      <c r="A3255" s="143">
        <v>44697</v>
      </c>
      <c r="B3255" s="144">
        <v>11</v>
      </c>
      <c r="C3255" s="145">
        <v>29725.407200000001</v>
      </c>
      <c r="D3255" s="145">
        <v>200.82669999999999</v>
      </c>
      <c r="E3255" s="145">
        <v>1574.0734</v>
      </c>
      <c r="F3255" s="145">
        <v>11035.7953</v>
      </c>
      <c r="G3255" s="146">
        <f t="shared" si="50"/>
        <v>42536.102600000006</v>
      </c>
    </row>
    <row r="3256" spans="1:7" x14ac:dyDescent="0.25">
      <c r="A3256" s="143">
        <v>44697</v>
      </c>
      <c r="B3256" s="144">
        <v>12</v>
      </c>
      <c r="C3256" s="145">
        <v>37523.833400000003</v>
      </c>
      <c r="D3256" s="145">
        <v>241.61199999999999</v>
      </c>
      <c r="E3256" s="145">
        <v>1915.3213000000001</v>
      </c>
      <c r="F3256" s="145">
        <v>11616.666300000001</v>
      </c>
      <c r="G3256" s="146">
        <f t="shared" si="50"/>
        <v>51297.433000000005</v>
      </c>
    </row>
    <row r="3257" spans="1:7" x14ac:dyDescent="0.25">
      <c r="A3257" s="143">
        <v>44697</v>
      </c>
      <c r="B3257" s="144">
        <v>13</v>
      </c>
      <c r="C3257" s="145">
        <v>40778.535199999998</v>
      </c>
      <c r="D3257" s="145">
        <v>258.87099999999998</v>
      </c>
      <c r="E3257" s="145">
        <v>2162.4567000000002</v>
      </c>
      <c r="F3257" s="145">
        <v>11880.9031</v>
      </c>
      <c r="G3257" s="146">
        <f t="shared" si="50"/>
        <v>55080.766000000003</v>
      </c>
    </row>
    <row r="3258" spans="1:7" x14ac:dyDescent="0.25">
      <c r="A3258" s="143">
        <v>44697</v>
      </c>
      <c r="B3258" s="144">
        <v>14</v>
      </c>
      <c r="C3258" s="145">
        <v>39873.030299999999</v>
      </c>
      <c r="D3258" s="145">
        <v>253.06059999999999</v>
      </c>
      <c r="E3258" s="145">
        <v>2038.2296999999901</v>
      </c>
      <c r="F3258" s="145">
        <v>11755.021500000001</v>
      </c>
      <c r="G3258" s="146">
        <f t="shared" si="50"/>
        <v>53919.342099999987</v>
      </c>
    </row>
    <row r="3259" spans="1:7" x14ac:dyDescent="0.25">
      <c r="A3259" s="143">
        <v>44697</v>
      </c>
      <c r="B3259" s="144">
        <v>15</v>
      </c>
      <c r="C3259" s="145">
        <v>37015.817900000002</v>
      </c>
      <c r="D3259" s="145">
        <v>238.66329999999999</v>
      </c>
      <c r="E3259" s="145">
        <v>1866.0761</v>
      </c>
      <c r="F3259" s="145">
        <v>11249.065199999999</v>
      </c>
      <c r="G3259" s="146">
        <f t="shared" si="50"/>
        <v>50369.622499999998</v>
      </c>
    </row>
    <row r="3260" spans="1:7" x14ac:dyDescent="0.25">
      <c r="A3260" s="143">
        <v>44697</v>
      </c>
      <c r="B3260" s="144">
        <v>16</v>
      </c>
      <c r="C3260" s="145">
        <v>27020.652399999999</v>
      </c>
      <c r="D3260" s="145">
        <v>185.0711</v>
      </c>
      <c r="E3260" s="145">
        <v>1383.9893</v>
      </c>
      <c r="F3260" s="145">
        <v>9845.4817999999996</v>
      </c>
      <c r="G3260" s="146">
        <f t="shared" si="50"/>
        <v>38435.194600000003</v>
      </c>
    </row>
    <row r="3261" spans="1:7" x14ac:dyDescent="0.25">
      <c r="A3261" s="143">
        <v>44697</v>
      </c>
      <c r="B3261" s="144">
        <v>17</v>
      </c>
      <c r="C3261" s="145">
        <v>20762.438200000001</v>
      </c>
      <c r="D3261" s="145">
        <v>148.6815</v>
      </c>
      <c r="E3261" s="145">
        <v>1098.3389999999999</v>
      </c>
      <c r="F3261" s="145">
        <v>7977.9651000000003</v>
      </c>
      <c r="G3261" s="146">
        <f t="shared" si="50"/>
        <v>29987.4238</v>
      </c>
    </row>
    <row r="3262" spans="1:7" x14ac:dyDescent="0.25">
      <c r="A3262" s="143">
        <v>44697</v>
      </c>
      <c r="B3262" s="144">
        <v>18</v>
      </c>
      <c r="C3262" s="145">
        <v>10467.745800000001</v>
      </c>
      <c r="D3262" s="145">
        <v>101.4051</v>
      </c>
      <c r="E3262" s="145">
        <v>638.85860000000002</v>
      </c>
      <c r="F3262" s="145">
        <v>4125.0631999999996</v>
      </c>
      <c r="G3262" s="146">
        <f t="shared" si="50"/>
        <v>15333.072700000001</v>
      </c>
    </row>
    <row r="3263" spans="1:7" x14ac:dyDescent="0.25">
      <c r="A3263" s="143">
        <v>44697</v>
      </c>
      <c r="B3263" s="144">
        <v>19</v>
      </c>
      <c r="C3263" s="145">
        <v>6155.0775999999996</v>
      </c>
      <c r="D3263" s="145">
        <v>67.534099999999995</v>
      </c>
      <c r="E3263" s="145">
        <v>367.62889999999999</v>
      </c>
      <c r="F3263" s="145">
        <v>2124.7827000000002</v>
      </c>
      <c r="G3263" s="146">
        <f t="shared" si="50"/>
        <v>8715.0232999999989</v>
      </c>
    </row>
    <row r="3264" spans="1:7" x14ac:dyDescent="0.25">
      <c r="A3264" s="143">
        <v>44697</v>
      </c>
      <c r="B3264" s="144">
        <v>20</v>
      </c>
      <c r="C3264" s="145">
        <v>2325.8431999999998</v>
      </c>
      <c r="D3264" s="145">
        <v>32.499099999999999</v>
      </c>
      <c r="E3264" s="145">
        <v>181.8723</v>
      </c>
      <c r="F3264" s="145">
        <v>1228.1895999999999</v>
      </c>
      <c r="G3264" s="146">
        <f t="shared" si="50"/>
        <v>3768.4041999999999</v>
      </c>
    </row>
    <row r="3265" spans="1:7" x14ac:dyDescent="0.25">
      <c r="A3265" s="143">
        <v>44697</v>
      </c>
      <c r="B3265" s="144">
        <v>21</v>
      </c>
      <c r="C3265" s="145">
        <v>175.7431</v>
      </c>
      <c r="D3265" s="145">
        <v>13.2812</v>
      </c>
      <c r="E3265" s="145">
        <v>16.962599999999998</v>
      </c>
      <c r="F3265" s="145">
        <v>205.18289999999999</v>
      </c>
      <c r="G3265" s="146">
        <f t="shared" si="50"/>
        <v>411.16980000000001</v>
      </c>
    </row>
    <row r="3266" spans="1:7" x14ac:dyDescent="0.25">
      <c r="A3266" s="143">
        <v>44697</v>
      </c>
      <c r="B3266" s="144">
        <v>22</v>
      </c>
      <c r="C3266" s="145">
        <v>10.906000000000001</v>
      </c>
      <c r="D3266" s="145">
        <v>10.465199999999999</v>
      </c>
      <c r="E3266" s="145">
        <v>1.024</v>
      </c>
      <c r="F3266" s="145">
        <v>6.1400000000000003E-2</v>
      </c>
      <c r="G3266" s="146">
        <f t="shared" si="50"/>
        <v>22.456600000000002</v>
      </c>
    </row>
    <row r="3267" spans="1:7" x14ac:dyDescent="0.25">
      <c r="A3267" s="143">
        <v>44697</v>
      </c>
      <c r="B3267" s="144">
        <v>23</v>
      </c>
      <c r="C3267" s="145">
        <v>12.141999999999999</v>
      </c>
      <c r="D3267" s="145">
        <v>10.915699999999999</v>
      </c>
      <c r="E3267" s="145">
        <v>1.0444</v>
      </c>
      <c r="F3267" s="145">
        <v>0</v>
      </c>
      <c r="G3267" s="146">
        <f t="shared" si="50"/>
        <v>24.102099999999997</v>
      </c>
    </row>
    <row r="3268" spans="1:7" x14ac:dyDescent="0.25">
      <c r="A3268" s="143">
        <v>44697</v>
      </c>
      <c r="B3268" s="144">
        <v>24</v>
      </c>
      <c r="C3268" s="145">
        <v>12.047000000000001</v>
      </c>
      <c r="D3268" s="145">
        <v>10.9849</v>
      </c>
      <c r="E3268" s="145">
        <v>1.216</v>
      </c>
      <c r="F3268" s="145">
        <v>0</v>
      </c>
      <c r="G3268" s="146">
        <f t="shared" si="50"/>
        <v>24.247900000000001</v>
      </c>
    </row>
    <row r="3269" spans="1:7" x14ac:dyDescent="0.25">
      <c r="A3269" s="143">
        <v>44698</v>
      </c>
      <c r="B3269" s="144">
        <v>1</v>
      </c>
      <c r="C3269" s="145">
        <v>7.1161000000000003</v>
      </c>
      <c r="D3269" s="145">
        <v>11.330499999999899</v>
      </c>
      <c r="E3269" s="145">
        <v>1.1819999999999999</v>
      </c>
      <c r="F3269" s="145">
        <v>1.43E-2</v>
      </c>
      <c r="G3269" s="146">
        <f t="shared" si="50"/>
        <v>19.642899999999898</v>
      </c>
    </row>
    <row r="3270" spans="1:7" x14ac:dyDescent="0.25">
      <c r="A3270" s="143">
        <v>44698</v>
      </c>
      <c r="B3270" s="144">
        <v>2</v>
      </c>
      <c r="C3270" s="145">
        <v>8.5991</v>
      </c>
      <c r="D3270" s="145">
        <v>11.599299999999999</v>
      </c>
      <c r="E3270" s="145">
        <v>1.216</v>
      </c>
      <c r="F3270" s="145">
        <v>0</v>
      </c>
      <c r="G3270" s="146">
        <f t="shared" ref="G3270:G3333" si="51">+SUM(C3270:F3270)</f>
        <v>21.414400000000001</v>
      </c>
    </row>
    <row r="3271" spans="1:7" x14ac:dyDescent="0.25">
      <c r="A3271" s="143">
        <v>44698</v>
      </c>
      <c r="B3271" s="144">
        <v>3</v>
      </c>
      <c r="C3271" s="145">
        <v>7.7810999999999897</v>
      </c>
      <c r="D3271" s="145">
        <v>12.584899999999999</v>
      </c>
      <c r="E3271" s="145">
        <v>1.28</v>
      </c>
      <c r="F3271" s="145">
        <v>0</v>
      </c>
      <c r="G3271" s="146">
        <f t="shared" si="51"/>
        <v>21.64599999999999</v>
      </c>
    </row>
    <row r="3272" spans="1:7" x14ac:dyDescent="0.25">
      <c r="A3272" s="143">
        <v>44698</v>
      </c>
      <c r="B3272" s="144">
        <v>4</v>
      </c>
      <c r="C3272" s="145">
        <v>8.7088000000000001</v>
      </c>
      <c r="D3272" s="145">
        <v>13.8879</v>
      </c>
      <c r="E3272" s="145">
        <v>1.0880000000000001</v>
      </c>
      <c r="F3272" s="145">
        <v>44.065899999999999</v>
      </c>
      <c r="G3272" s="146">
        <f t="shared" si="51"/>
        <v>67.750599999999991</v>
      </c>
    </row>
    <row r="3273" spans="1:7" x14ac:dyDescent="0.25">
      <c r="A3273" s="143">
        <v>44698</v>
      </c>
      <c r="B3273" s="144">
        <v>5</v>
      </c>
      <c r="C3273" s="145">
        <v>7.9348000000000001</v>
      </c>
      <c r="D3273" s="145">
        <v>14.039</v>
      </c>
      <c r="E3273" s="145">
        <v>1.28</v>
      </c>
      <c r="F3273" s="145">
        <v>44.054399999999902</v>
      </c>
      <c r="G3273" s="146">
        <f t="shared" si="51"/>
        <v>67.3081999999999</v>
      </c>
    </row>
    <row r="3274" spans="1:7" x14ac:dyDescent="0.25">
      <c r="A3274" s="143">
        <v>44698</v>
      </c>
      <c r="B3274" s="144">
        <v>6</v>
      </c>
      <c r="C3274" s="145">
        <v>9.0538000000000007</v>
      </c>
      <c r="D3274" s="145">
        <v>14.161899999999999</v>
      </c>
      <c r="E3274" s="145">
        <v>1.286</v>
      </c>
      <c r="F3274" s="145">
        <v>44.054400000000001</v>
      </c>
      <c r="G3274" s="146">
        <f t="shared" si="51"/>
        <v>68.556100000000001</v>
      </c>
    </row>
    <row r="3275" spans="1:7" x14ac:dyDescent="0.25">
      <c r="A3275" s="143">
        <v>44698</v>
      </c>
      <c r="B3275" s="144">
        <v>7</v>
      </c>
      <c r="C3275" s="145">
        <v>60.799799999999998</v>
      </c>
      <c r="D3275" s="145">
        <v>14.0983</v>
      </c>
      <c r="E3275" s="145">
        <v>5.2027000000000001</v>
      </c>
      <c r="F3275" s="145">
        <v>390.44189999999998</v>
      </c>
      <c r="G3275" s="146">
        <f t="shared" si="51"/>
        <v>470.54269999999997</v>
      </c>
    </row>
    <row r="3276" spans="1:7" x14ac:dyDescent="0.25">
      <c r="A3276" s="143">
        <v>44698</v>
      </c>
      <c r="B3276" s="144">
        <v>8</v>
      </c>
      <c r="C3276" s="145">
        <v>1867.6135999999999</v>
      </c>
      <c r="D3276" s="145">
        <v>25.2989</v>
      </c>
      <c r="E3276" s="145">
        <v>207.69399999999999</v>
      </c>
      <c r="F3276" s="145">
        <v>4549.3843999999999</v>
      </c>
      <c r="G3276" s="146">
        <f t="shared" si="51"/>
        <v>6649.9908999999998</v>
      </c>
    </row>
    <row r="3277" spans="1:7" x14ac:dyDescent="0.25">
      <c r="A3277" s="143">
        <v>44698</v>
      </c>
      <c r="B3277" s="144">
        <v>9</v>
      </c>
      <c r="C3277" s="145">
        <v>9039.0730999999996</v>
      </c>
      <c r="D3277" s="145">
        <v>68.101699999999994</v>
      </c>
      <c r="E3277" s="145">
        <v>597.19740000000002</v>
      </c>
      <c r="F3277" s="145">
        <v>8623.1599000000006</v>
      </c>
      <c r="G3277" s="146">
        <f t="shared" si="51"/>
        <v>18327.532099999997</v>
      </c>
    </row>
    <row r="3278" spans="1:7" x14ac:dyDescent="0.25">
      <c r="A3278" s="143">
        <v>44698</v>
      </c>
      <c r="B3278" s="144">
        <v>10</v>
      </c>
      <c r="C3278" s="145">
        <v>21004.7827</v>
      </c>
      <c r="D3278" s="145">
        <v>125.7758</v>
      </c>
      <c r="E3278" s="145">
        <v>1163.7180000000001</v>
      </c>
      <c r="F3278" s="145">
        <v>10339.1949</v>
      </c>
      <c r="G3278" s="146">
        <f t="shared" si="51"/>
        <v>32633.471400000002</v>
      </c>
    </row>
    <row r="3279" spans="1:7" x14ac:dyDescent="0.25">
      <c r="A3279" s="143">
        <v>44698</v>
      </c>
      <c r="B3279" s="144">
        <v>11</v>
      </c>
      <c r="C3279" s="145">
        <v>32582.9804</v>
      </c>
      <c r="D3279" s="145">
        <v>189.42400000000001</v>
      </c>
      <c r="E3279" s="145">
        <v>1589.2402999999999</v>
      </c>
      <c r="F3279" s="145">
        <v>10872.3177</v>
      </c>
      <c r="G3279" s="146">
        <f t="shared" si="51"/>
        <v>45233.962399999997</v>
      </c>
    </row>
    <row r="3280" spans="1:7" x14ac:dyDescent="0.25">
      <c r="A3280" s="143">
        <v>44698</v>
      </c>
      <c r="B3280" s="144">
        <v>12</v>
      </c>
      <c r="C3280" s="145">
        <v>40540.323499999999</v>
      </c>
      <c r="D3280" s="145">
        <v>238.6139</v>
      </c>
      <c r="E3280" s="145">
        <v>1967.2224000000001</v>
      </c>
      <c r="F3280" s="145">
        <v>11106.575999999999</v>
      </c>
      <c r="G3280" s="146">
        <f t="shared" si="51"/>
        <v>53852.735799999995</v>
      </c>
    </row>
    <row r="3281" spans="1:7" x14ac:dyDescent="0.25">
      <c r="A3281" s="143">
        <v>44698</v>
      </c>
      <c r="B3281" s="144">
        <v>13</v>
      </c>
      <c r="C3281" s="145">
        <v>44940.985399999998</v>
      </c>
      <c r="D3281" s="145">
        <v>257.3646</v>
      </c>
      <c r="E3281" s="145">
        <v>2212.9834000000001</v>
      </c>
      <c r="F3281" s="145">
        <v>11117.8308</v>
      </c>
      <c r="G3281" s="146">
        <f t="shared" si="51"/>
        <v>58529.164199999999</v>
      </c>
    </row>
    <row r="3282" spans="1:7" x14ac:dyDescent="0.25">
      <c r="A3282" s="143">
        <v>44698</v>
      </c>
      <c r="B3282" s="144">
        <v>14</v>
      </c>
      <c r="C3282" s="145">
        <v>45636.303200000002</v>
      </c>
      <c r="D3282" s="145">
        <v>260.52670000000001</v>
      </c>
      <c r="E3282" s="145">
        <v>2133.2905999999998</v>
      </c>
      <c r="F3282" s="145">
        <v>11205.876</v>
      </c>
      <c r="G3282" s="146">
        <f t="shared" si="51"/>
        <v>59235.996500000008</v>
      </c>
    </row>
    <row r="3283" spans="1:7" x14ac:dyDescent="0.25">
      <c r="A3283" s="143">
        <v>44698</v>
      </c>
      <c r="B3283" s="144">
        <v>15</v>
      </c>
      <c r="C3283" s="145">
        <v>44901.404999999999</v>
      </c>
      <c r="D3283" s="145">
        <v>254.24549999999999</v>
      </c>
      <c r="E3283" s="145">
        <v>2141.1945999999998</v>
      </c>
      <c r="F3283" s="145">
        <v>10911.058199999999</v>
      </c>
      <c r="G3283" s="146">
        <f t="shared" si="51"/>
        <v>58207.903299999998</v>
      </c>
    </row>
    <row r="3284" spans="1:7" x14ac:dyDescent="0.25">
      <c r="A3284" s="143">
        <v>44698</v>
      </c>
      <c r="B3284" s="144">
        <v>16</v>
      </c>
      <c r="C3284" s="145">
        <v>40997.777699999999</v>
      </c>
      <c r="D3284" s="145">
        <v>242.44209999999899</v>
      </c>
      <c r="E3284" s="145">
        <v>1972.3345999999999</v>
      </c>
      <c r="F3284" s="145">
        <v>10761.213900000001</v>
      </c>
      <c r="G3284" s="146">
        <f t="shared" si="51"/>
        <v>53973.768300000003</v>
      </c>
    </row>
    <row r="3285" spans="1:7" x14ac:dyDescent="0.25">
      <c r="A3285" s="143">
        <v>44698</v>
      </c>
      <c r="B3285" s="144">
        <v>17</v>
      </c>
      <c r="C3285" s="145">
        <v>32006.389200000001</v>
      </c>
      <c r="D3285" s="145">
        <v>190.93619999999899</v>
      </c>
      <c r="E3285" s="145">
        <v>1612.2447</v>
      </c>
      <c r="F3285" s="145">
        <v>10325.1266</v>
      </c>
      <c r="G3285" s="146">
        <f t="shared" si="51"/>
        <v>44134.6967</v>
      </c>
    </row>
    <row r="3286" spans="1:7" x14ac:dyDescent="0.25">
      <c r="A3286" s="143">
        <v>44698</v>
      </c>
      <c r="B3286" s="144">
        <v>18</v>
      </c>
      <c r="C3286" s="145">
        <v>20999.3439</v>
      </c>
      <c r="D3286" s="145">
        <v>147.6215</v>
      </c>
      <c r="E3286" s="145">
        <v>1269.7909999999999</v>
      </c>
      <c r="F3286" s="145">
        <v>9689.7063999999991</v>
      </c>
      <c r="G3286" s="146">
        <f t="shared" si="51"/>
        <v>32106.462800000001</v>
      </c>
    </row>
    <row r="3287" spans="1:7" x14ac:dyDescent="0.25">
      <c r="A3287" s="143">
        <v>44698</v>
      </c>
      <c r="B3287" s="144">
        <v>19</v>
      </c>
      <c r="C3287" s="145">
        <v>9842.0687999999991</v>
      </c>
      <c r="D3287" s="145">
        <v>84.454700000000003</v>
      </c>
      <c r="E3287" s="145">
        <v>836.41949999999997</v>
      </c>
      <c r="F3287" s="145">
        <v>8352.6213000000007</v>
      </c>
      <c r="G3287" s="146">
        <f t="shared" si="51"/>
        <v>19115.564299999998</v>
      </c>
    </row>
    <row r="3288" spans="1:7" x14ac:dyDescent="0.25">
      <c r="A3288" s="143">
        <v>44698</v>
      </c>
      <c r="B3288" s="144">
        <v>20</v>
      </c>
      <c r="C3288" s="145">
        <v>2577.9920999999999</v>
      </c>
      <c r="D3288" s="145">
        <v>36.2149</v>
      </c>
      <c r="E3288" s="145">
        <v>351.06720000000001</v>
      </c>
      <c r="F3288" s="145">
        <v>5407.7417999999998</v>
      </c>
      <c r="G3288" s="146">
        <f t="shared" si="51"/>
        <v>8373.0159999999996</v>
      </c>
    </row>
    <row r="3289" spans="1:7" x14ac:dyDescent="0.25">
      <c r="A3289" s="143">
        <v>44698</v>
      </c>
      <c r="B3289" s="144">
        <v>21</v>
      </c>
      <c r="C3289" s="145">
        <v>130.41839999999999</v>
      </c>
      <c r="D3289" s="145">
        <v>17.3977</v>
      </c>
      <c r="E3289" s="145">
        <v>48.677</v>
      </c>
      <c r="F3289" s="145">
        <v>1047.5219</v>
      </c>
      <c r="G3289" s="146">
        <f t="shared" si="51"/>
        <v>1244.0149999999999</v>
      </c>
    </row>
    <row r="3290" spans="1:7" x14ac:dyDescent="0.25">
      <c r="A3290" s="143">
        <v>44698</v>
      </c>
      <c r="B3290" s="144">
        <v>22</v>
      </c>
      <c r="C3290" s="145">
        <v>7.8090000000000002</v>
      </c>
      <c r="D3290" s="145">
        <v>15.331799999999999</v>
      </c>
      <c r="E3290" s="145">
        <v>1.8764000000000001</v>
      </c>
      <c r="F3290" s="145">
        <v>0</v>
      </c>
      <c r="G3290" s="146">
        <f t="shared" si="51"/>
        <v>25.017199999999999</v>
      </c>
    </row>
    <row r="3291" spans="1:7" x14ac:dyDescent="0.25">
      <c r="A3291" s="143">
        <v>44698</v>
      </c>
      <c r="B3291" s="144">
        <v>23</v>
      </c>
      <c r="C3291" s="145">
        <v>4.7140000000000004</v>
      </c>
      <c r="D3291" s="145">
        <v>15.2524</v>
      </c>
      <c r="E3291" s="145">
        <v>1.4079999999999999</v>
      </c>
      <c r="F3291" s="145">
        <v>1.7299999999999999E-2</v>
      </c>
      <c r="G3291" s="146">
        <f t="shared" si="51"/>
        <v>21.3917</v>
      </c>
    </row>
    <row r="3292" spans="1:7" x14ac:dyDescent="0.25">
      <c r="A3292" s="143">
        <v>44698</v>
      </c>
      <c r="B3292" s="144">
        <v>24</v>
      </c>
      <c r="C3292" s="145">
        <v>4.9489999999999998</v>
      </c>
      <c r="D3292" s="145">
        <v>14.8147</v>
      </c>
      <c r="E3292" s="145">
        <v>2.2604000000000002</v>
      </c>
      <c r="F3292" s="145">
        <v>0</v>
      </c>
      <c r="G3292" s="146">
        <f t="shared" si="51"/>
        <v>22.024100000000001</v>
      </c>
    </row>
    <row r="3293" spans="1:7" x14ac:dyDescent="0.25">
      <c r="A3293" s="143">
        <v>44699</v>
      </c>
      <c r="B3293" s="144">
        <v>1</v>
      </c>
      <c r="C3293" s="145">
        <v>48.263300000000001</v>
      </c>
      <c r="D3293" s="145">
        <v>15.874499999999999</v>
      </c>
      <c r="E3293" s="145">
        <v>2.1120000000000001</v>
      </c>
      <c r="F3293" s="145">
        <v>0</v>
      </c>
      <c r="G3293" s="146">
        <f t="shared" si="51"/>
        <v>66.249799999999993</v>
      </c>
    </row>
    <row r="3294" spans="1:7" x14ac:dyDescent="0.25">
      <c r="A3294" s="143">
        <v>44699</v>
      </c>
      <c r="B3294" s="144">
        <v>2</v>
      </c>
      <c r="C3294" s="145">
        <v>47.305300000000003</v>
      </c>
      <c r="D3294" s="145">
        <v>17.067499999999999</v>
      </c>
      <c r="E3294" s="145">
        <v>2.2400000000000002</v>
      </c>
      <c r="F3294" s="145">
        <v>0</v>
      </c>
      <c r="G3294" s="146">
        <f t="shared" si="51"/>
        <v>66.612799999999993</v>
      </c>
    </row>
    <row r="3295" spans="1:7" x14ac:dyDescent="0.25">
      <c r="A3295" s="143">
        <v>44699</v>
      </c>
      <c r="B3295" s="144">
        <v>3</v>
      </c>
      <c r="C3295" s="145">
        <v>46.493299999999998</v>
      </c>
      <c r="D3295" s="145">
        <v>18.478000000000002</v>
      </c>
      <c r="E3295" s="145">
        <v>2.1760000000000002</v>
      </c>
      <c r="F3295" s="145">
        <v>0</v>
      </c>
      <c r="G3295" s="146">
        <f t="shared" si="51"/>
        <v>67.147300000000001</v>
      </c>
    </row>
    <row r="3296" spans="1:7" x14ac:dyDescent="0.25">
      <c r="A3296" s="143">
        <v>44699</v>
      </c>
      <c r="B3296" s="144">
        <v>4</v>
      </c>
      <c r="C3296" s="145">
        <v>5.2867999999999897</v>
      </c>
      <c r="D3296" s="145">
        <v>19.394400000000001</v>
      </c>
      <c r="E3296" s="145">
        <v>2.048</v>
      </c>
      <c r="F3296" s="145">
        <v>48.708300000000001</v>
      </c>
      <c r="G3296" s="146">
        <f t="shared" si="51"/>
        <v>75.4375</v>
      </c>
    </row>
    <row r="3297" spans="1:7" x14ac:dyDescent="0.25">
      <c r="A3297" s="143">
        <v>44699</v>
      </c>
      <c r="B3297" s="144">
        <v>5</v>
      </c>
      <c r="C3297" s="145">
        <v>3.7273000000000001</v>
      </c>
      <c r="D3297" s="145">
        <v>18.808299999999999</v>
      </c>
      <c r="E3297" s="145">
        <v>2.2400000000000002</v>
      </c>
      <c r="F3297" s="145">
        <v>46.913400000000003</v>
      </c>
      <c r="G3297" s="146">
        <f t="shared" si="51"/>
        <v>71.688999999999993</v>
      </c>
    </row>
    <row r="3298" spans="1:7" x14ac:dyDescent="0.25">
      <c r="A3298" s="143">
        <v>44699</v>
      </c>
      <c r="B3298" s="144">
        <v>6</v>
      </c>
      <c r="C3298" s="145">
        <v>3.5522999999999998</v>
      </c>
      <c r="D3298" s="145">
        <v>18.928599999999999</v>
      </c>
      <c r="E3298" s="145">
        <v>2.1819999999999999</v>
      </c>
      <c r="F3298" s="145">
        <v>46.913400000000003</v>
      </c>
      <c r="G3298" s="146">
        <f t="shared" si="51"/>
        <v>71.576300000000003</v>
      </c>
    </row>
    <row r="3299" spans="1:7" x14ac:dyDescent="0.25">
      <c r="A3299" s="143">
        <v>44699</v>
      </c>
      <c r="B3299" s="144">
        <v>7</v>
      </c>
      <c r="C3299" s="145">
        <v>67.272099999999995</v>
      </c>
      <c r="D3299" s="145">
        <v>19.458499999999901</v>
      </c>
      <c r="E3299" s="145">
        <v>15.9825</v>
      </c>
      <c r="F3299" s="145">
        <v>714.15</v>
      </c>
      <c r="G3299" s="146">
        <f t="shared" si="51"/>
        <v>816.86309999999992</v>
      </c>
    </row>
    <row r="3300" spans="1:7" x14ac:dyDescent="0.25">
      <c r="A3300" s="143">
        <v>44699</v>
      </c>
      <c r="B3300" s="144">
        <v>8</v>
      </c>
      <c r="C3300" s="145">
        <v>2164.3024</v>
      </c>
      <c r="D3300" s="145">
        <v>34.376599999999897</v>
      </c>
      <c r="E3300" s="145">
        <v>262.22129999999999</v>
      </c>
      <c r="F3300" s="145">
        <v>4992.6210000000001</v>
      </c>
      <c r="G3300" s="146">
        <f t="shared" si="51"/>
        <v>7453.5213000000003</v>
      </c>
    </row>
    <row r="3301" spans="1:7" x14ac:dyDescent="0.25">
      <c r="A3301" s="143">
        <v>44699</v>
      </c>
      <c r="B3301" s="144">
        <v>9</v>
      </c>
      <c r="C3301" s="145">
        <v>8973.0648000000001</v>
      </c>
      <c r="D3301" s="145">
        <v>73.918599999999998</v>
      </c>
      <c r="E3301" s="145">
        <v>604.97429999999997</v>
      </c>
      <c r="F3301" s="145">
        <v>7865.6877999999997</v>
      </c>
      <c r="G3301" s="146">
        <f t="shared" si="51"/>
        <v>17517.645499999999</v>
      </c>
    </row>
    <row r="3302" spans="1:7" x14ac:dyDescent="0.25">
      <c r="A3302" s="143">
        <v>44699</v>
      </c>
      <c r="B3302" s="144">
        <v>10</v>
      </c>
      <c r="C3302" s="145">
        <v>12853.7372</v>
      </c>
      <c r="D3302" s="145">
        <v>97.519900000000007</v>
      </c>
      <c r="E3302" s="145">
        <v>798.47759999999903</v>
      </c>
      <c r="F3302" s="145">
        <v>9557.7001999999993</v>
      </c>
      <c r="G3302" s="146">
        <f t="shared" si="51"/>
        <v>23307.434899999997</v>
      </c>
    </row>
    <row r="3303" spans="1:7" x14ac:dyDescent="0.25">
      <c r="A3303" s="143">
        <v>44699</v>
      </c>
      <c r="B3303" s="144">
        <v>11</v>
      </c>
      <c r="C3303" s="145">
        <v>19045.832600000002</v>
      </c>
      <c r="D3303" s="145">
        <v>126.331899999999</v>
      </c>
      <c r="E3303" s="145">
        <v>1038.0927999999999</v>
      </c>
      <c r="F3303" s="145">
        <v>9925.0840000000007</v>
      </c>
      <c r="G3303" s="146">
        <f t="shared" si="51"/>
        <v>30135.3413</v>
      </c>
    </row>
    <row r="3304" spans="1:7" x14ac:dyDescent="0.25">
      <c r="A3304" s="143">
        <v>44699</v>
      </c>
      <c r="B3304" s="144">
        <v>12</v>
      </c>
      <c r="C3304" s="145">
        <v>27847.734499999999</v>
      </c>
      <c r="D3304" s="145">
        <v>158.31309999999999</v>
      </c>
      <c r="E3304" s="145">
        <v>1360.7185999999999</v>
      </c>
      <c r="F3304" s="145">
        <v>10011.070900000001</v>
      </c>
      <c r="G3304" s="146">
        <f t="shared" si="51"/>
        <v>39377.837099999997</v>
      </c>
    </row>
    <row r="3305" spans="1:7" x14ac:dyDescent="0.25">
      <c r="A3305" s="143">
        <v>44699</v>
      </c>
      <c r="B3305" s="144">
        <v>13</v>
      </c>
      <c r="C3305" s="145">
        <v>33242.738599999997</v>
      </c>
      <c r="D3305" s="145">
        <v>181.69810000000001</v>
      </c>
      <c r="E3305" s="145">
        <v>1564.0752</v>
      </c>
      <c r="F3305" s="145">
        <v>9900.8408999999992</v>
      </c>
      <c r="G3305" s="146">
        <f t="shared" si="51"/>
        <v>44889.352799999993</v>
      </c>
    </row>
    <row r="3306" spans="1:7" x14ac:dyDescent="0.25">
      <c r="A3306" s="143">
        <v>44699</v>
      </c>
      <c r="B3306" s="144">
        <v>14</v>
      </c>
      <c r="C3306" s="145">
        <v>27548.8069</v>
      </c>
      <c r="D3306" s="145">
        <v>159.41630000000001</v>
      </c>
      <c r="E3306" s="145">
        <v>1483.3833</v>
      </c>
      <c r="F3306" s="145">
        <v>9911.2579999999998</v>
      </c>
      <c r="G3306" s="146">
        <f t="shared" si="51"/>
        <v>39102.864500000003</v>
      </c>
    </row>
    <row r="3307" spans="1:7" x14ac:dyDescent="0.25">
      <c r="A3307" s="143">
        <v>44699</v>
      </c>
      <c r="B3307" s="144">
        <v>15</v>
      </c>
      <c r="C3307" s="145">
        <v>23276.621999999999</v>
      </c>
      <c r="D3307" s="145">
        <v>136.1327</v>
      </c>
      <c r="E3307" s="145">
        <v>1129.8724</v>
      </c>
      <c r="F3307" s="145">
        <v>8488.6080000000002</v>
      </c>
      <c r="G3307" s="146">
        <f t="shared" si="51"/>
        <v>33031.235099999998</v>
      </c>
    </row>
    <row r="3308" spans="1:7" x14ac:dyDescent="0.25">
      <c r="A3308" s="143">
        <v>44699</v>
      </c>
      <c r="B3308" s="144">
        <v>16</v>
      </c>
      <c r="C3308" s="145">
        <v>24743.880799999999</v>
      </c>
      <c r="D3308" s="145">
        <v>142.7243</v>
      </c>
      <c r="E3308" s="145">
        <v>1180.2212</v>
      </c>
      <c r="F3308" s="145">
        <v>8057.6908999999996</v>
      </c>
      <c r="G3308" s="146">
        <f t="shared" si="51"/>
        <v>34124.517200000002</v>
      </c>
    </row>
    <row r="3309" spans="1:7" x14ac:dyDescent="0.25">
      <c r="A3309" s="143">
        <v>44699</v>
      </c>
      <c r="B3309" s="144">
        <v>17</v>
      </c>
      <c r="C3309" s="145">
        <v>22460.257600000001</v>
      </c>
      <c r="D3309" s="145">
        <v>133.1609</v>
      </c>
      <c r="E3309" s="145">
        <v>969.21439999999996</v>
      </c>
      <c r="F3309" s="145">
        <v>6601.5047000000004</v>
      </c>
      <c r="G3309" s="146">
        <f t="shared" si="51"/>
        <v>30164.137600000002</v>
      </c>
    </row>
    <row r="3310" spans="1:7" x14ac:dyDescent="0.25">
      <c r="A3310" s="143">
        <v>44699</v>
      </c>
      <c r="B3310" s="144">
        <v>18</v>
      </c>
      <c r="C3310" s="145">
        <v>12049.6675</v>
      </c>
      <c r="D3310" s="145">
        <v>92.634600000000006</v>
      </c>
      <c r="E3310" s="145">
        <v>805.47609999999997</v>
      </c>
      <c r="F3310" s="145">
        <v>6706.0375000000004</v>
      </c>
      <c r="G3310" s="146">
        <f t="shared" si="51"/>
        <v>19653.815699999999</v>
      </c>
    </row>
    <row r="3311" spans="1:7" x14ac:dyDescent="0.25">
      <c r="A3311" s="143">
        <v>44699</v>
      </c>
      <c r="B3311" s="144">
        <v>19</v>
      </c>
      <c r="C3311" s="145">
        <v>3806.8211000000001</v>
      </c>
      <c r="D3311" s="145">
        <v>48.2254</v>
      </c>
      <c r="E3311" s="145">
        <v>419.75439999999998</v>
      </c>
      <c r="F3311" s="145">
        <v>4848.5367999999999</v>
      </c>
      <c r="G3311" s="146">
        <f t="shared" si="51"/>
        <v>9123.3377</v>
      </c>
    </row>
    <row r="3312" spans="1:7" x14ac:dyDescent="0.25">
      <c r="A3312" s="143">
        <v>44699</v>
      </c>
      <c r="B3312" s="144">
        <v>20</v>
      </c>
      <c r="C3312" s="145">
        <v>484.14980000000003</v>
      </c>
      <c r="D3312" s="145">
        <v>22.307700000000001</v>
      </c>
      <c r="E3312" s="145">
        <v>126.242899999999</v>
      </c>
      <c r="F3312" s="145">
        <v>2075.2026999999998</v>
      </c>
      <c r="G3312" s="146">
        <f t="shared" si="51"/>
        <v>2707.9030999999986</v>
      </c>
    </row>
    <row r="3313" spans="1:7" x14ac:dyDescent="0.25">
      <c r="A3313" s="143">
        <v>44699</v>
      </c>
      <c r="B3313" s="144">
        <v>21</v>
      </c>
      <c r="C3313" s="145">
        <v>22.623100000000001</v>
      </c>
      <c r="D3313" s="145">
        <v>16.112500000000001</v>
      </c>
      <c r="E3313" s="145">
        <v>24.912800000000001</v>
      </c>
      <c r="F3313" s="145">
        <v>417.74579999999997</v>
      </c>
      <c r="G3313" s="146">
        <f t="shared" si="51"/>
        <v>481.39419999999996</v>
      </c>
    </row>
    <row r="3314" spans="1:7" x14ac:dyDescent="0.25">
      <c r="A3314" s="143">
        <v>44699</v>
      </c>
      <c r="B3314" s="144">
        <v>22</v>
      </c>
      <c r="C3314" s="145">
        <v>5.0251999999999999</v>
      </c>
      <c r="D3314" s="145">
        <v>16.145900000000001</v>
      </c>
      <c r="E3314" s="145">
        <v>2.2400000000000002</v>
      </c>
      <c r="F3314" s="145">
        <v>0</v>
      </c>
      <c r="G3314" s="146">
        <f t="shared" si="51"/>
        <v>23.411100000000005</v>
      </c>
    </row>
    <row r="3315" spans="1:7" x14ac:dyDescent="0.25">
      <c r="A3315" s="143">
        <v>44699</v>
      </c>
      <c r="B3315" s="144">
        <v>23</v>
      </c>
      <c r="C3315" s="145">
        <v>6.0632000000000001</v>
      </c>
      <c r="D3315" s="145">
        <v>16.189399999999999</v>
      </c>
      <c r="E3315" s="145">
        <v>2.3039999999999998</v>
      </c>
      <c r="F3315" s="145">
        <v>0</v>
      </c>
      <c r="G3315" s="146">
        <f t="shared" si="51"/>
        <v>24.5566</v>
      </c>
    </row>
    <row r="3316" spans="1:7" x14ac:dyDescent="0.25">
      <c r="A3316" s="143">
        <v>44699</v>
      </c>
      <c r="B3316" s="144">
        <v>24</v>
      </c>
      <c r="C3316" s="145">
        <v>4.6622000000000003</v>
      </c>
      <c r="D3316" s="145">
        <v>16.120200000000001</v>
      </c>
      <c r="E3316" s="145">
        <v>2.1120000000000001</v>
      </c>
      <c r="F3316" s="145">
        <v>0</v>
      </c>
      <c r="G3316" s="146">
        <f t="shared" si="51"/>
        <v>22.894400000000005</v>
      </c>
    </row>
    <row r="3317" spans="1:7" x14ac:dyDescent="0.25">
      <c r="A3317" s="143">
        <v>44700</v>
      </c>
      <c r="B3317" s="144">
        <v>1</v>
      </c>
      <c r="C3317" s="145">
        <v>50.557099999999998</v>
      </c>
      <c r="D3317" s="145">
        <v>15.917999999999999</v>
      </c>
      <c r="E3317" s="145">
        <v>2.1760000000000002</v>
      </c>
      <c r="F3317" s="145">
        <v>11.4245</v>
      </c>
      <c r="G3317" s="146">
        <f t="shared" si="51"/>
        <v>80.075599999999994</v>
      </c>
    </row>
    <row r="3318" spans="1:7" x14ac:dyDescent="0.25">
      <c r="A3318" s="143">
        <v>44700</v>
      </c>
      <c r="B3318" s="144">
        <v>2</v>
      </c>
      <c r="C3318" s="145">
        <v>53.055099999999896</v>
      </c>
      <c r="D3318" s="145">
        <v>13.547499999999999</v>
      </c>
      <c r="E3318" s="145">
        <v>2.3039999999999998</v>
      </c>
      <c r="F3318" s="145">
        <v>11.4245</v>
      </c>
      <c r="G3318" s="146">
        <f t="shared" si="51"/>
        <v>80.331099999999893</v>
      </c>
    </row>
    <row r="3319" spans="1:7" x14ac:dyDescent="0.25">
      <c r="A3319" s="143">
        <v>44700</v>
      </c>
      <c r="B3319" s="144">
        <v>3</v>
      </c>
      <c r="C3319" s="145">
        <v>57.211100000000002</v>
      </c>
      <c r="D3319" s="145">
        <v>12.7667</v>
      </c>
      <c r="E3319" s="145">
        <v>2.2400000000000002</v>
      </c>
      <c r="F3319" s="145">
        <v>0</v>
      </c>
      <c r="G3319" s="146">
        <f t="shared" si="51"/>
        <v>72.217799999999997</v>
      </c>
    </row>
    <row r="3320" spans="1:7" x14ac:dyDescent="0.25">
      <c r="A3320" s="143">
        <v>44700</v>
      </c>
      <c r="B3320" s="144">
        <v>4</v>
      </c>
      <c r="C3320" s="145">
        <v>22.5321</v>
      </c>
      <c r="D3320" s="145">
        <v>12.495200000000001</v>
      </c>
      <c r="E3320" s="145">
        <v>2.1120000000000001</v>
      </c>
      <c r="F3320" s="145">
        <v>0</v>
      </c>
      <c r="G3320" s="146">
        <f t="shared" si="51"/>
        <v>37.139299999999999</v>
      </c>
    </row>
    <row r="3321" spans="1:7" x14ac:dyDescent="0.25">
      <c r="A3321" s="143">
        <v>44700</v>
      </c>
      <c r="B3321" s="144">
        <v>5</v>
      </c>
      <c r="C3321" s="145">
        <v>22.470099999999999</v>
      </c>
      <c r="D3321" s="145">
        <v>12.6105</v>
      </c>
      <c r="E3321" s="145">
        <v>1.92</v>
      </c>
      <c r="F3321" s="145">
        <v>0</v>
      </c>
      <c r="G3321" s="146">
        <f t="shared" si="51"/>
        <v>37.000599999999999</v>
      </c>
    </row>
    <row r="3322" spans="1:7" x14ac:dyDescent="0.25">
      <c r="A3322" s="143">
        <v>44700</v>
      </c>
      <c r="B3322" s="144">
        <v>6</v>
      </c>
      <c r="C3322" s="145">
        <v>20.322099999999999</v>
      </c>
      <c r="D3322" s="145">
        <v>13.383599999999999</v>
      </c>
      <c r="E3322" s="145">
        <v>1.286</v>
      </c>
      <c r="F3322" s="145">
        <v>0</v>
      </c>
      <c r="G3322" s="146">
        <f t="shared" si="51"/>
        <v>34.991700000000002</v>
      </c>
    </row>
    <row r="3323" spans="1:7" x14ac:dyDescent="0.25">
      <c r="A3323" s="143">
        <v>44700</v>
      </c>
      <c r="B3323" s="144">
        <v>7</v>
      </c>
      <c r="C3323" s="145">
        <v>50.709299999999999</v>
      </c>
      <c r="D3323" s="145">
        <v>15.219099999999999</v>
      </c>
      <c r="E3323" s="145">
        <v>3.3763999999999998</v>
      </c>
      <c r="F3323" s="145">
        <v>54.363300000000002</v>
      </c>
      <c r="G3323" s="146">
        <f t="shared" si="51"/>
        <v>123.66810000000001</v>
      </c>
    </row>
    <row r="3324" spans="1:7" x14ac:dyDescent="0.25">
      <c r="A3324" s="143">
        <v>44700</v>
      </c>
      <c r="B3324" s="144">
        <v>8</v>
      </c>
      <c r="C3324" s="145">
        <v>1685.1693</v>
      </c>
      <c r="D3324" s="145">
        <v>26.716000000000001</v>
      </c>
      <c r="E3324" s="145">
        <v>96.913200000000003</v>
      </c>
      <c r="F3324" s="145">
        <v>744.02020000000005</v>
      </c>
      <c r="G3324" s="146">
        <f t="shared" si="51"/>
        <v>2552.8186999999998</v>
      </c>
    </row>
    <row r="3325" spans="1:7" x14ac:dyDescent="0.25">
      <c r="A3325" s="143">
        <v>44700</v>
      </c>
      <c r="B3325" s="144">
        <v>9</v>
      </c>
      <c r="C3325" s="145">
        <v>7680.7031999999999</v>
      </c>
      <c r="D3325" s="145">
        <v>62.5749</v>
      </c>
      <c r="E3325" s="145">
        <v>381.30700000000002</v>
      </c>
      <c r="F3325" s="145">
        <v>2130.2366000000002</v>
      </c>
      <c r="G3325" s="146">
        <f t="shared" si="51"/>
        <v>10254.8217</v>
      </c>
    </row>
    <row r="3326" spans="1:7" x14ac:dyDescent="0.25">
      <c r="A3326" s="143">
        <v>44700</v>
      </c>
      <c r="B3326" s="144">
        <v>10</v>
      </c>
      <c r="C3326" s="145">
        <v>17665.488399999998</v>
      </c>
      <c r="D3326" s="145">
        <v>113.8754</v>
      </c>
      <c r="E3326" s="145">
        <v>648.64880000000005</v>
      </c>
      <c r="F3326" s="145">
        <v>3120.0052999999998</v>
      </c>
      <c r="G3326" s="146">
        <f t="shared" si="51"/>
        <v>21548.017899999999</v>
      </c>
    </row>
    <row r="3327" spans="1:7" x14ac:dyDescent="0.25">
      <c r="A3327" s="143">
        <v>44700</v>
      </c>
      <c r="B3327" s="144">
        <v>11</v>
      </c>
      <c r="C3327" s="145">
        <v>27684.3184</v>
      </c>
      <c r="D3327" s="145">
        <v>162.8477</v>
      </c>
      <c r="E3327" s="145">
        <v>1063.4473</v>
      </c>
      <c r="F3327" s="145">
        <v>5910.4558999999999</v>
      </c>
      <c r="G3327" s="146">
        <f t="shared" si="51"/>
        <v>34821.069299999996</v>
      </c>
    </row>
    <row r="3328" spans="1:7" x14ac:dyDescent="0.25">
      <c r="A3328" s="143">
        <v>44700</v>
      </c>
      <c r="B3328" s="144">
        <v>12</v>
      </c>
      <c r="C3328" s="145">
        <v>27172.9709</v>
      </c>
      <c r="D3328" s="145">
        <v>171.45509999999999</v>
      </c>
      <c r="E3328" s="145">
        <v>1189.8951</v>
      </c>
      <c r="F3328" s="145">
        <v>7380.0945000000002</v>
      </c>
      <c r="G3328" s="146">
        <f t="shared" si="51"/>
        <v>35914.4156</v>
      </c>
    </row>
    <row r="3329" spans="1:7" x14ac:dyDescent="0.25">
      <c r="A3329" s="143">
        <v>44700</v>
      </c>
      <c r="B3329" s="144">
        <v>13</v>
      </c>
      <c r="C3329" s="145">
        <v>29622.503000000001</v>
      </c>
      <c r="D3329" s="145">
        <v>184.74009999999899</v>
      </c>
      <c r="E3329" s="145">
        <v>1412.8427999999999</v>
      </c>
      <c r="F3329" s="145">
        <v>7413.0533999999998</v>
      </c>
      <c r="G3329" s="146">
        <f t="shared" si="51"/>
        <v>38633.139299999995</v>
      </c>
    </row>
    <row r="3330" spans="1:7" x14ac:dyDescent="0.25">
      <c r="A3330" s="143">
        <v>44700</v>
      </c>
      <c r="B3330" s="144">
        <v>14</v>
      </c>
      <c r="C3330" s="145">
        <v>39254.848700000002</v>
      </c>
      <c r="D3330" s="145">
        <v>241.8074</v>
      </c>
      <c r="E3330" s="145">
        <v>1699.5382999999999</v>
      </c>
      <c r="F3330" s="145">
        <v>8135.2286000000004</v>
      </c>
      <c r="G3330" s="146">
        <f t="shared" si="51"/>
        <v>49331.423000000003</v>
      </c>
    </row>
    <row r="3331" spans="1:7" x14ac:dyDescent="0.25">
      <c r="A3331" s="143">
        <v>44700</v>
      </c>
      <c r="B3331" s="144">
        <v>15</v>
      </c>
      <c r="C3331" s="145">
        <v>40571.989699999998</v>
      </c>
      <c r="D3331" s="145">
        <v>243.10749999999999</v>
      </c>
      <c r="E3331" s="145">
        <v>1710.6980000000001</v>
      </c>
      <c r="F3331" s="145">
        <v>7446.7883000000002</v>
      </c>
      <c r="G3331" s="146">
        <f t="shared" si="51"/>
        <v>49972.583499999993</v>
      </c>
    </row>
    <row r="3332" spans="1:7" x14ac:dyDescent="0.25">
      <c r="A3332" s="143">
        <v>44700</v>
      </c>
      <c r="B3332" s="144">
        <v>16</v>
      </c>
      <c r="C3332" s="145">
        <v>34440.452700000002</v>
      </c>
      <c r="D3332" s="145">
        <v>210.24039999999999</v>
      </c>
      <c r="E3332" s="145">
        <v>1236.4013</v>
      </c>
      <c r="F3332" s="145">
        <v>5962.7897000000003</v>
      </c>
      <c r="G3332" s="146">
        <f t="shared" si="51"/>
        <v>41849.884100000003</v>
      </c>
    </row>
    <row r="3333" spans="1:7" x14ac:dyDescent="0.25">
      <c r="A3333" s="143">
        <v>44700</v>
      </c>
      <c r="B3333" s="144">
        <v>17</v>
      </c>
      <c r="C3333" s="145">
        <v>26188.603999999999</v>
      </c>
      <c r="D3333" s="145">
        <v>168.85839999999999</v>
      </c>
      <c r="E3333" s="145">
        <v>1054.3085000000001</v>
      </c>
      <c r="F3333" s="145">
        <v>5502.4111999999996</v>
      </c>
      <c r="G3333" s="146">
        <f t="shared" si="51"/>
        <v>32914.182099999998</v>
      </c>
    </row>
    <row r="3334" spans="1:7" x14ac:dyDescent="0.25">
      <c r="A3334" s="143">
        <v>44700</v>
      </c>
      <c r="B3334" s="144">
        <v>18</v>
      </c>
      <c r="C3334" s="145">
        <v>19671.472000000002</v>
      </c>
      <c r="D3334" s="145">
        <v>148.39689999999999</v>
      </c>
      <c r="E3334" s="145">
        <v>932.96180000000004</v>
      </c>
      <c r="F3334" s="145">
        <v>5183.0361999999996</v>
      </c>
      <c r="G3334" s="146">
        <f t="shared" ref="G3334:G3397" si="52">+SUM(C3334:F3334)</f>
        <v>25935.866900000001</v>
      </c>
    </row>
    <row r="3335" spans="1:7" x14ac:dyDescent="0.25">
      <c r="A3335" s="143">
        <v>44700</v>
      </c>
      <c r="B3335" s="144">
        <v>19</v>
      </c>
      <c r="C3335" s="145">
        <v>12146.5828</v>
      </c>
      <c r="D3335" s="145">
        <v>99.677599999999998</v>
      </c>
      <c r="E3335" s="145">
        <v>608.71209999999996</v>
      </c>
      <c r="F3335" s="145">
        <v>4323.0662000000002</v>
      </c>
      <c r="G3335" s="146">
        <f t="shared" si="52"/>
        <v>17178.038700000001</v>
      </c>
    </row>
    <row r="3336" spans="1:7" x14ac:dyDescent="0.25">
      <c r="A3336" s="143">
        <v>44700</v>
      </c>
      <c r="B3336" s="144">
        <v>20</v>
      </c>
      <c r="C3336" s="145">
        <v>3534.8654000000001</v>
      </c>
      <c r="D3336" s="145">
        <v>40.267200000000003</v>
      </c>
      <c r="E3336" s="145">
        <v>191.30539999999999</v>
      </c>
      <c r="F3336" s="145">
        <v>2164.8766999999998</v>
      </c>
      <c r="G3336" s="146">
        <f t="shared" si="52"/>
        <v>5931.3146999999999</v>
      </c>
    </row>
    <row r="3337" spans="1:7" x14ac:dyDescent="0.25">
      <c r="A3337" s="143">
        <v>44700</v>
      </c>
      <c r="B3337" s="144">
        <v>21</v>
      </c>
      <c r="C3337" s="145">
        <v>332.3639</v>
      </c>
      <c r="D3337" s="145">
        <v>15.7951</v>
      </c>
      <c r="E3337" s="145">
        <v>29.553699999999999</v>
      </c>
      <c r="F3337" s="145">
        <v>486.13670000000002</v>
      </c>
      <c r="G3337" s="146">
        <f t="shared" si="52"/>
        <v>863.84940000000006</v>
      </c>
    </row>
    <row r="3338" spans="1:7" x14ac:dyDescent="0.25">
      <c r="A3338" s="143">
        <v>44700</v>
      </c>
      <c r="B3338" s="144">
        <v>22</v>
      </c>
      <c r="C3338" s="145">
        <v>5.3310000000000004</v>
      </c>
      <c r="D3338" s="145">
        <v>13.4323</v>
      </c>
      <c r="E3338" s="145">
        <v>2.0249000000000001</v>
      </c>
      <c r="F3338" s="145">
        <v>9.1003000000000007</v>
      </c>
      <c r="G3338" s="146">
        <f t="shared" si="52"/>
        <v>29.888500000000001</v>
      </c>
    </row>
    <row r="3339" spans="1:7" x14ac:dyDescent="0.25">
      <c r="A3339" s="143">
        <v>44700</v>
      </c>
      <c r="B3339" s="144">
        <v>23</v>
      </c>
      <c r="C3339" s="145">
        <v>5.6120000000000001</v>
      </c>
      <c r="D3339" s="145">
        <v>13.5884</v>
      </c>
      <c r="E3339" s="145">
        <v>1.8944000000000001</v>
      </c>
      <c r="F3339" s="145">
        <v>11.4146</v>
      </c>
      <c r="G3339" s="146">
        <f t="shared" si="52"/>
        <v>32.509399999999999</v>
      </c>
    </row>
    <row r="3340" spans="1:7" x14ac:dyDescent="0.25">
      <c r="A3340" s="143">
        <v>44700</v>
      </c>
      <c r="B3340" s="144">
        <v>24</v>
      </c>
      <c r="C3340" s="145">
        <v>4.5629999999999997</v>
      </c>
      <c r="D3340" s="145">
        <v>14.9145</v>
      </c>
      <c r="E3340" s="145">
        <v>2.2374000000000001</v>
      </c>
      <c r="F3340" s="145">
        <v>11.4146</v>
      </c>
      <c r="G3340" s="146">
        <f t="shared" si="52"/>
        <v>33.1295</v>
      </c>
    </row>
    <row r="3341" spans="1:7" x14ac:dyDescent="0.25">
      <c r="A3341" s="143">
        <v>44701</v>
      </c>
      <c r="B3341" s="144">
        <v>1</v>
      </c>
      <c r="C3341" s="145">
        <v>7.5003000000000002</v>
      </c>
      <c r="D3341" s="145">
        <v>15.4214</v>
      </c>
      <c r="E3341" s="145">
        <v>2.1299000000000001</v>
      </c>
      <c r="F3341" s="145">
        <v>4.4000000000000003E-3</v>
      </c>
      <c r="G3341" s="146">
        <f t="shared" si="52"/>
        <v>25.056000000000001</v>
      </c>
    </row>
    <row r="3342" spans="1:7" x14ac:dyDescent="0.25">
      <c r="A3342" s="143">
        <v>44701</v>
      </c>
      <c r="B3342" s="144">
        <v>2</v>
      </c>
      <c r="C3342" s="145">
        <v>7.6283000000000003</v>
      </c>
      <c r="D3342" s="145">
        <v>16.5017</v>
      </c>
      <c r="E3342" s="145">
        <v>2.0019</v>
      </c>
      <c r="F3342" s="145">
        <v>4.4000000000000003E-3</v>
      </c>
      <c r="G3342" s="146">
        <f t="shared" si="52"/>
        <v>26.136299999999999</v>
      </c>
    </row>
    <row r="3343" spans="1:7" x14ac:dyDescent="0.25">
      <c r="A3343" s="143">
        <v>44701</v>
      </c>
      <c r="B3343" s="144">
        <v>3</v>
      </c>
      <c r="C3343" s="145">
        <v>7.5643000000000002</v>
      </c>
      <c r="D3343" s="145">
        <v>19.763199999999902</v>
      </c>
      <c r="E3343" s="145">
        <v>2.1093999999999999</v>
      </c>
      <c r="F3343" s="145">
        <v>0</v>
      </c>
      <c r="G3343" s="146">
        <f t="shared" si="52"/>
        <v>29.436899999999902</v>
      </c>
    </row>
    <row r="3344" spans="1:7" x14ac:dyDescent="0.25">
      <c r="A3344" s="143">
        <v>44701</v>
      </c>
      <c r="B3344" s="144">
        <v>4</v>
      </c>
      <c r="C3344" s="145">
        <v>7.5003000000000002</v>
      </c>
      <c r="D3344" s="145">
        <v>20.897200000000002</v>
      </c>
      <c r="E3344" s="145">
        <v>2.2604000000000002</v>
      </c>
      <c r="F3344" s="145">
        <v>0</v>
      </c>
      <c r="G3344" s="146">
        <f t="shared" si="52"/>
        <v>30.657900000000001</v>
      </c>
    </row>
    <row r="3345" spans="1:7" x14ac:dyDescent="0.25">
      <c r="A3345" s="143">
        <v>44701</v>
      </c>
      <c r="B3345" s="144">
        <v>5</v>
      </c>
      <c r="C3345" s="145">
        <v>12.1723</v>
      </c>
      <c r="D3345" s="145">
        <v>20.715499999999999</v>
      </c>
      <c r="E3345" s="145">
        <v>1.792</v>
      </c>
      <c r="F3345" s="145">
        <v>0</v>
      </c>
      <c r="G3345" s="146">
        <f t="shared" si="52"/>
        <v>34.6798</v>
      </c>
    </row>
    <row r="3346" spans="1:7" x14ac:dyDescent="0.25">
      <c r="A3346" s="143">
        <v>44701</v>
      </c>
      <c r="B3346" s="144">
        <v>6</v>
      </c>
      <c r="C3346" s="145">
        <v>8.2042999999999999</v>
      </c>
      <c r="D3346" s="145">
        <v>19.542999999999999</v>
      </c>
      <c r="E3346" s="145">
        <v>2.1819999999999999</v>
      </c>
      <c r="F3346" s="145">
        <v>0</v>
      </c>
      <c r="G3346" s="146">
        <f t="shared" si="52"/>
        <v>29.929299999999998</v>
      </c>
    </row>
    <row r="3347" spans="1:7" x14ac:dyDescent="0.25">
      <c r="A3347" s="143">
        <v>44701</v>
      </c>
      <c r="B3347" s="144">
        <v>7</v>
      </c>
      <c r="C3347" s="145">
        <v>30.805299999999999</v>
      </c>
      <c r="D3347" s="145">
        <v>19.821899999999999</v>
      </c>
      <c r="E3347" s="145">
        <v>7.4985999999999997</v>
      </c>
      <c r="F3347" s="145">
        <v>259.98020000000002</v>
      </c>
      <c r="G3347" s="146">
        <f t="shared" si="52"/>
        <v>318.10599999999999</v>
      </c>
    </row>
    <row r="3348" spans="1:7" x14ac:dyDescent="0.25">
      <c r="A3348" s="143">
        <v>44701</v>
      </c>
      <c r="B3348" s="144">
        <v>8</v>
      </c>
      <c r="C3348" s="145">
        <v>606.43349999999998</v>
      </c>
      <c r="D3348" s="145">
        <v>27.5365</v>
      </c>
      <c r="E3348" s="145">
        <v>128.83969999999999</v>
      </c>
      <c r="F3348" s="145">
        <v>3030.3561</v>
      </c>
      <c r="G3348" s="146">
        <f t="shared" si="52"/>
        <v>3793.1657999999998</v>
      </c>
    </row>
    <row r="3349" spans="1:7" x14ac:dyDescent="0.25">
      <c r="A3349" s="143">
        <v>44701</v>
      </c>
      <c r="B3349" s="144">
        <v>9</v>
      </c>
      <c r="C3349" s="145">
        <v>6544.9283999999998</v>
      </c>
      <c r="D3349" s="145">
        <v>68.157600000000002</v>
      </c>
      <c r="E3349" s="145">
        <v>371.51170000000002</v>
      </c>
      <c r="F3349" s="145">
        <v>7466.4265999999998</v>
      </c>
      <c r="G3349" s="146">
        <f t="shared" si="52"/>
        <v>14451.024299999999</v>
      </c>
    </row>
    <row r="3350" spans="1:7" x14ac:dyDescent="0.25">
      <c r="A3350" s="143">
        <v>44701</v>
      </c>
      <c r="B3350" s="144">
        <v>10</v>
      </c>
      <c r="C3350" s="145">
        <v>18137.977999999999</v>
      </c>
      <c r="D3350" s="145">
        <v>128.54470000000001</v>
      </c>
      <c r="E3350" s="145">
        <v>912.41179999999997</v>
      </c>
      <c r="F3350" s="145">
        <v>9331.3184999999994</v>
      </c>
      <c r="G3350" s="146">
        <f t="shared" si="52"/>
        <v>28510.252999999997</v>
      </c>
    </row>
    <row r="3351" spans="1:7" x14ac:dyDescent="0.25">
      <c r="A3351" s="143">
        <v>44701</v>
      </c>
      <c r="B3351" s="144">
        <v>11</v>
      </c>
      <c r="C3351" s="145">
        <v>30927.3724</v>
      </c>
      <c r="D3351" s="145">
        <v>201.3657</v>
      </c>
      <c r="E3351" s="145">
        <v>1501.7263</v>
      </c>
      <c r="F3351" s="145">
        <v>9940.1553999999996</v>
      </c>
      <c r="G3351" s="146">
        <f t="shared" si="52"/>
        <v>42570.6198</v>
      </c>
    </row>
    <row r="3352" spans="1:7" x14ac:dyDescent="0.25">
      <c r="A3352" s="143">
        <v>44701</v>
      </c>
      <c r="B3352" s="144">
        <v>12</v>
      </c>
      <c r="C3352" s="145">
        <v>39815.360200000003</v>
      </c>
      <c r="D3352" s="145">
        <v>253.09620000000001</v>
      </c>
      <c r="E3352" s="145">
        <v>1924.4514999999999</v>
      </c>
      <c r="F3352" s="145">
        <v>11185.2626</v>
      </c>
      <c r="G3352" s="146">
        <f t="shared" si="52"/>
        <v>53178.170500000007</v>
      </c>
    </row>
    <row r="3353" spans="1:7" x14ac:dyDescent="0.25">
      <c r="A3353" s="143">
        <v>44701</v>
      </c>
      <c r="B3353" s="144">
        <v>13</v>
      </c>
      <c r="C3353" s="145">
        <v>43363.165399999998</v>
      </c>
      <c r="D3353" s="145">
        <v>252.55779999999999</v>
      </c>
      <c r="E3353" s="145">
        <v>2053.4479999999999</v>
      </c>
      <c r="F3353" s="145">
        <v>9789.8032000000003</v>
      </c>
      <c r="G3353" s="146">
        <f t="shared" si="52"/>
        <v>55458.974399999999</v>
      </c>
    </row>
    <row r="3354" spans="1:7" x14ac:dyDescent="0.25">
      <c r="A3354" s="143">
        <v>44701</v>
      </c>
      <c r="B3354" s="144">
        <v>14</v>
      </c>
      <c r="C3354" s="145">
        <v>43006.669500000004</v>
      </c>
      <c r="D3354" s="145">
        <v>241.53579999999999</v>
      </c>
      <c r="E3354" s="145">
        <v>1949.4569999999901</v>
      </c>
      <c r="F3354" s="145">
        <v>8984.4217000000008</v>
      </c>
      <c r="G3354" s="146">
        <f t="shared" si="52"/>
        <v>54182.083999999988</v>
      </c>
    </row>
    <row r="3355" spans="1:7" x14ac:dyDescent="0.25">
      <c r="A3355" s="143">
        <v>44701</v>
      </c>
      <c r="B3355" s="144">
        <v>15</v>
      </c>
      <c r="C3355" s="145">
        <v>37905.842900000003</v>
      </c>
      <c r="D3355" s="145">
        <v>236.40119999999999</v>
      </c>
      <c r="E3355" s="145">
        <v>1747.5814</v>
      </c>
      <c r="F3355" s="145">
        <v>8813.6093000000001</v>
      </c>
      <c r="G3355" s="146">
        <f t="shared" si="52"/>
        <v>48703.434800000003</v>
      </c>
    </row>
    <row r="3356" spans="1:7" x14ac:dyDescent="0.25">
      <c r="A3356" s="143">
        <v>44701</v>
      </c>
      <c r="B3356" s="144">
        <v>16</v>
      </c>
      <c r="C3356" s="145">
        <v>37953.4951</v>
      </c>
      <c r="D3356" s="145">
        <v>230.5967</v>
      </c>
      <c r="E3356" s="145">
        <v>1717.1676</v>
      </c>
      <c r="F3356" s="145">
        <v>9033.6098000000002</v>
      </c>
      <c r="G3356" s="146">
        <f t="shared" si="52"/>
        <v>48934.869200000001</v>
      </c>
    </row>
    <row r="3357" spans="1:7" x14ac:dyDescent="0.25">
      <c r="A3357" s="143">
        <v>44701</v>
      </c>
      <c r="B3357" s="144">
        <v>17</v>
      </c>
      <c r="C3357" s="145">
        <v>33024.224699999999</v>
      </c>
      <c r="D3357" s="145">
        <v>190.14830000000001</v>
      </c>
      <c r="E3357" s="145">
        <v>1544.5273999999999</v>
      </c>
      <c r="F3357" s="145">
        <v>8899.4243000000006</v>
      </c>
      <c r="G3357" s="146">
        <f t="shared" si="52"/>
        <v>43658.324699999997</v>
      </c>
    </row>
    <row r="3358" spans="1:7" x14ac:dyDescent="0.25">
      <c r="A3358" s="143">
        <v>44701</v>
      </c>
      <c r="B3358" s="144">
        <v>18</v>
      </c>
      <c r="C3358" s="145">
        <v>21800.959999999999</v>
      </c>
      <c r="D3358" s="145">
        <v>144.89259999999999</v>
      </c>
      <c r="E3358" s="145">
        <v>1120.6338000000001</v>
      </c>
      <c r="F3358" s="145">
        <v>8092.9657999999999</v>
      </c>
      <c r="G3358" s="146">
        <f t="shared" si="52"/>
        <v>31159.4522</v>
      </c>
    </row>
    <row r="3359" spans="1:7" x14ac:dyDescent="0.25">
      <c r="A3359" s="143">
        <v>44701</v>
      </c>
      <c r="B3359" s="144">
        <v>19</v>
      </c>
      <c r="C3359" s="145">
        <v>12097.0191</v>
      </c>
      <c r="D3359" s="145">
        <v>97.325800000000001</v>
      </c>
      <c r="E3359" s="145">
        <v>765.07209999999998</v>
      </c>
      <c r="F3359" s="145">
        <v>7138.8546999999999</v>
      </c>
      <c r="G3359" s="146">
        <f t="shared" si="52"/>
        <v>20098.271699999998</v>
      </c>
    </row>
    <row r="3360" spans="1:7" x14ac:dyDescent="0.25">
      <c r="A3360" s="143">
        <v>44701</v>
      </c>
      <c r="B3360" s="144">
        <v>20</v>
      </c>
      <c r="C3360" s="145">
        <v>3761.1547</v>
      </c>
      <c r="D3360" s="145">
        <v>46.206600000000002</v>
      </c>
      <c r="E3360" s="145">
        <v>301.18149999999901</v>
      </c>
      <c r="F3360" s="145">
        <v>5392.6575000000003</v>
      </c>
      <c r="G3360" s="146">
        <f t="shared" si="52"/>
        <v>9501.2003000000004</v>
      </c>
    </row>
    <row r="3361" spans="1:7" x14ac:dyDescent="0.25">
      <c r="A3361" s="143">
        <v>44701</v>
      </c>
      <c r="B3361" s="144">
        <v>21</v>
      </c>
      <c r="C3361" s="145">
        <v>410.72550000000001</v>
      </c>
      <c r="D3361" s="145">
        <v>25.225399999999901</v>
      </c>
      <c r="E3361" s="145">
        <v>73.745000000000005</v>
      </c>
      <c r="F3361" s="145">
        <v>1443.1084000000001</v>
      </c>
      <c r="G3361" s="146">
        <f t="shared" si="52"/>
        <v>1952.8043</v>
      </c>
    </row>
    <row r="3362" spans="1:7" x14ac:dyDescent="0.25">
      <c r="A3362" s="143">
        <v>44701</v>
      </c>
      <c r="B3362" s="144">
        <v>22</v>
      </c>
      <c r="C3362" s="145">
        <v>3.3815</v>
      </c>
      <c r="D3362" s="145">
        <v>21.498799999999999</v>
      </c>
      <c r="E3362" s="145">
        <v>1.9403999999999999</v>
      </c>
      <c r="F3362" s="145">
        <v>0.20449999999999999</v>
      </c>
      <c r="G3362" s="146">
        <f t="shared" si="52"/>
        <v>27.025199999999998</v>
      </c>
    </row>
    <row r="3363" spans="1:7" x14ac:dyDescent="0.25">
      <c r="A3363" s="143">
        <v>44701</v>
      </c>
      <c r="B3363" s="144">
        <v>23</v>
      </c>
      <c r="C3363" s="145">
        <v>3.7014999999999998</v>
      </c>
      <c r="D3363" s="145">
        <v>21.519300000000001</v>
      </c>
      <c r="E3363" s="145">
        <v>1.9403999999999999</v>
      </c>
      <c r="F3363" s="145">
        <v>0</v>
      </c>
      <c r="G3363" s="146">
        <f t="shared" si="52"/>
        <v>27.161200000000001</v>
      </c>
    </row>
    <row r="3364" spans="1:7" x14ac:dyDescent="0.25">
      <c r="A3364" s="143">
        <v>44701</v>
      </c>
      <c r="B3364" s="144">
        <v>24</v>
      </c>
      <c r="C3364" s="145">
        <v>3.1985000000000001</v>
      </c>
      <c r="D3364" s="145">
        <v>21.8598</v>
      </c>
      <c r="E3364" s="145">
        <v>2.2604000000000002</v>
      </c>
      <c r="F3364" s="145">
        <v>0</v>
      </c>
      <c r="G3364" s="146">
        <f t="shared" si="52"/>
        <v>27.3187</v>
      </c>
    </row>
    <row r="3365" spans="1:7" x14ac:dyDescent="0.25">
      <c r="A3365" s="143">
        <v>44702</v>
      </c>
      <c r="B3365" s="144">
        <v>1</v>
      </c>
      <c r="C3365" s="145">
        <v>3.3420000000000001</v>
      </c>
      <c r="D3365" s="145">
        <v>21.624299999999899</v>
      </c>
      <c r="E3365" s="145">
        <v>2.0249000000000001</v>
      </c>
      <c r="F3365" s="145">
        <v>7.1999999999999998E-3</v>
      </c>
      <c r="G3365" s="146">
        <f t="shared" si="52"/>
        <v>26.998399999999897</v>
      </c>
    </row>
    <row r="3366" spans="1:7" x14ac:dyDescent="0.25">
      <c r="A3366" s="143">
        <v>44702</v>
      </c>
      <c r="B3366" s="144">
        <v>2</v>
      </c>
      <c r="C3366" s="145">
        <v>3.82</v>
      </c>
      <c r="D3366" s="145">
        <v>21.752199999999998</v>
      </c>
      <c r="E3366" s="145">
        <v>2.1734</v>
      </c>
      <c r="F3366" s="145">
        <v>7.1999999999999998E-3</v>
      </c>
      <c r="G3366" s="146">
        <f t="shared" si="52"/>
        <v>27.752800000000001</v>
      </c>
    </row>
    <row r="3367" spans="1:7" x14ac:dyDescent="0.25">
      <c r="A3367" s="143">
        <v>44702</v>
      </c>
      <c r="B3367" s="144">
        <v>3</v>
      </c>
      <c r="C3367" s="145">
        <v>4.6210000000000004</v>
      </c>
      <c r="D3367" s="145">
        <v>21.816299999999998</v>
      </c>
      <c r="E3367" s="145">
        <v>2.2374000000000001</v>
      </c>
      <c r="F3367" s="145">
        <v>0</v>
      </c>
      <c r="G3367" s="146">
        <f t="shared" si="52"/>
        <v>28.674700000000001</v>
      </c>
    </row>
    <row r="3368" spans="1:7" x14ac:dyDescent="0.25">
      <c r="A3368" s="143">
        <v>44702</v>
      </c>
      <c r="B3368" s="144">
        <v>4</v>
      </c>
      <c r="C3368" s="145">
        <v>3.9927000000000001</v>
      </c>
      <c r="D3368" s="145">
        <v>21.880299999999998</v>
      </c>
      <c r="E3368" s="145">
        <v>2.3014000000000001</v>
      </c>
      <c r="F3368" s="145">
        <v>11.480499999999999</v>
      </c>
      <c r="G3368" s="146">
        <f t="shared" si="52"/>
        <v>39.654899999999998</v>
      </c>
    </row>
    <row r="3369" spans="1:7" x14ac:dyDescent="0.25">
      <c r="A3369" s="143">
        <v>44702</v>
      </c>
      <c r="B3369" s="144">
        <v>5</v>
      </c>
      <c r="C3369" s="145">
        <v>3.5747</v>
      </c>
      <c r="D3369" s="145">
        <v>21.644799999999901</v>
      </c>
      <c r="E3369" s="145">
        <v>2.0453999999999999</v>
      </c>
      <c r="F3369" s="145">
        <v>11.480499999999999</v>
      </c>
      <c r="G3369" s="146">
        <f t="shared" si="52"/>
        <v>38.745399999999904</v>
      </c>
    </row>
    <row r="3370" spans="1:7" x14ac:dyDescent="0.25">
      <c r="A3370" s="143">
        <v>44702</v>
      </c>
      <c r="B3370" s="144">
        <v>6</v>
      </c>
      <c r="C3370" s="145">
        <v>3.9537</v>
      </c>
      <c r="D3370" s="145">
        <v>21.813600000000001</v>
      </c>
      <c r="E3370" s="145">
        <v>2.1793999999999998</v>
      </c>
      <c r="F3370" s="145">
        <v>11.644500000000001</v>
      </c>
      <c r="G3370" s="146">
        <f t="shared" si="52"/>
        <v>39.591200000000001</v>
      </c>
    </row>
    <row r="3371" spans="1:7" x14ac:dyDescent="0.25">
      <c r="A3371" s="143">
        <v>44702</v>
      </c>
      <c r="B3371" s="144">
        <v>7</v>
      </c>
      <c r="C3371" s="145">
        <v>93.142200000000003</v>
      </c>
      <c r="D3371" s="145">
        <v>22.517699999999898</v>
      </c>
      <c r="E3371" s="145">
        <v>48.6509</v>
      </c>
      <c r="F3371" s="145">
        <v>1445.9495999999999</v>
      </c>
      <c r="G3371" s="146">
        <f t="shared" si="52"/>
        <v>1610.2603999999999</v>
      </c>
    </row>
    <row r="3372" spans="1:7" x14ac:dyDescent="0.25">
      <c r="A3372" s="143">
        <v>44702</v>
      </c>
      <c r="B3372" s="144">
        <v>8</v>
      </c>
      <c r="C3372" s="145">
        <v>2001.8910000000001</v>
      </c>
      <c r="D3372" s="145">
        <v>39.470100000000002</v>
      </c>
      <c r="E3372" s="145">
        <v>302.84820000000002</v>
      </c>
      <c r="F3372" s="145">
        <v>5185.7322999999997</v>
      </c>
      <c r="G3372" s="146">
        <f t="shared" si="52"/>
        <v>7529.9416000000001</v>
      </c>
    </row>
    <row r="3373" spans="1:7" x14ac:dyDescent="0.25">
      <c r="A3373" s="143">
        <v>44702</v>
      </c>
      <c r="B3373" s="144">
        <v>9</v>
      </c>
      <c r="C3373" s="145">
        <v>7208.9317000000001</v>
      </c>
      <c r="D3373" s="145">
        <v>85.471699999999998</v>
      </c>
      <c r="E3373" s="145">
        <v>628.60820000000001</v>
      </c>
      <c r="F3373" s="145">
        <v>8000.3993</v>
      </c>
      <c r="G3373" s="146">
        <f t="shared" si="52"/>
        <v>15923.410899999999</v>
      </c>
    </row>
    <row r="3374" spans="1:7" x14ac:dyDescent="0.25">
      <c r="A3374" s="143">
        <v>44702</v>
      </c>
      <c r="B3374" s="144">
        <v>10</v>
      </c>
      <c r="C3374" s="145">
        <v>17239.9568</v>
      </c>
      <c r="D3374" s="145">
        <v>142.9204</v>
      </c>
      <c r="E3374" s="145">
        <v>1232.7991999999999</v>
      </c>
      <c r="F3374" s="145">
        <v>9035.9493999999995</v>
      </c>
      <c r="G3374" s="146">
        <f t="shared" si="52"/>
        <v>27651.625800000002</v>
      </c>
    </row>
    <row r="3375" spans="1:7" x14ac:dyDescent="0.25">
      <c r="A3375" s="143">
        <v>44702</v>
      </c>
      <c r="B3375" s="144">
        <v>11</v>
      </c>
      <c r="C3375" s="145">
        <v>28610.257300000001</v>
      </c>
      <c r="D3375" s="145">
        <v>207.17449999999999</v>
      </c>
      <c r="E3375" s="145">
        <v>1844.7123999999999</v>
      </c>
      <c r="F3375" s="145">
        <v>9724.2872000000007</v>
      </c>
      <c r="G3375" s="146">
        <f t="shared" si="52"/>
        <v>40386.431400000001</v>
      </c>
    </row>
    <row r="3376" spans="1:7" x14ac:dyDescent="0.25">
      <c r="A3376" s="143">
        <v>44702</v>
      </c>
      <c r="B3376" s="144">
        <v>12</v>
      </c>
      <c r="C3376" s="145">
        <v>36502.603499999997</v>
      </c>
      <c r="D3376" s="145">
        <v>245.7413</v>
      </c>
      <c r="E3376" s="145">
        <v>2188.7161000000001</v>
      </c>
      <c r="F3376" s="145">
        <v>9707.1916999999994</v>
      </c>
      <c r="G3376" s="146">
        <f t="shared" si="52"/>
        <v>48644.252599999993</v>
      </c>
    </row>
    <row r="3377" spans="1:7" x14ac:dyDescent="0.25">
      <c r="A3377" s="143">
        <v>44702</v>
      </c>
      <c r="B3377" s="144">
        <v>13</v>
      </c>
      <c r="C3377" s="145">
        <v>42496.915699999998</v>
      </c>
      <c r="D3377" s="145">
        <v>275.55880000000002</v>
      </c>
      <c r="E3377" s="145">
        <v>2238.6790999999998</v>
      </c>
      <c r="F3377" s="145">
        <v>8664.4462999999996</v>
      </c>
      <c r="G3377" s="146">
        <f t="shared" si="52"/>
        <v>53675.599900000001</v>
      </c>
    </row>
    <row r="3378" spans="1:7" x14ac:dyDescent="0.25">
      <c r="A3378" s="143">
        <v>44702</v>
      </c>
      <c r="B3378" s="144">
        <v>14</v>
      </c>
      <c r="C3378" s="145">
        <v>41819.152300000002</v>
      </c>
      <c r="D3378" s="145">
        <v>254.06889999999899</v>
      </c>
      <c r="E3378" s="145">
        <v>1943.2137</v>
      </c>
      <c r="F3378" s="145">
        <v>7488.7879999999996</v>
      </c>
      <c r="G3378" s="146">
        <f t="shared" si="52"/>
        <v>51505.222900000001</v>
      </c>
    </row>
    <row r="3379" spans="1:7" x14ac:dyDescent="0.25">
      <c r="A3379" s="143">
        <v>44702</v>
      </c>
      <c r="B3379" s="144">
        <v>15</v>
      </c>
      <c r="C3379" s="145">
        <v>39158.444100000001</v>
      </c>
      <c r="D3379" s="145">
        <v>247.2276</v>
      </c>
      <c r="E3379" s="145">
        <v>2022.2494999999999</v>
      </c>
      <c r="F3379" s="145">
        <v>7973.1503000000002</v>
      </c>
      <c r="G3379" s="146">
        <f t="shared" si="52"/>
        <v>49401.071499999998</v>
      </c>
    </row>
    <row r="3380" spans="1:7" x14ac:dyDescent="0.25">
      <c r="A3380" s="143">
        <v>44702</v>
      </c>
      <c r="B3380" s="144">
        <v>16</v>
      </c>
      <c r="C3380" s="145">
        <v>27245.224900000001</v>
      </c>
      <c r="D3380" s="145">
        <v>199.05160000000001</v>
      </c>
      <c r="E3380" s="145">
        <v>1510.4576999999999</v>
      </c>
      <c r="F3380" s="145">
        <v>7361.3747000000003</v>
      </c>
      <c r="G3380" s="146">
        <f t="shared" si="52"/>
        <v>36316.108899999999</v>
      </c>
    </row>
    <row r="3381" spans="1:7" x14ac:dyDescent="0.25">
      <c r="A3381" s="143">
        <v>44702</v>
      </c>
      <c r="B3381" s="144">
        <v>17</v>
      </c>
      <c r="C3381" s="145">
        <v>15120.848599999999</v>
      </c>
      <c r="D3381" s="145">
        <v>134.2038</v>
      </c>
      <c r="E3381" s="145">
        <v>1275.2168999999999</v>
      </c>
      <c r="F3381" s="145">
        <v>8510.1167999999998</v>
      </c>
      <c r="G3381" s="146">
        <f t="shared" si="52"/>
        <v>25040.3861</v>
      </c>
    </row>
    <row r="3382" spans="1:7" x14ac:dyDescent="0.25">
      <c r="A3382" s="143">
        <v>44702</v>
      </c>
      <c r="B3382" s="144">
        <v>18</v>
      </c>
      <c r="C3382" s="145">
        <v>17238.939699999999</v>
      </c>
      <c r="D3382" s="145">
        <v>145.3364</v>
      </c>
      <c r="E3382" s="145">
        <v>972.31169999999997</v>
      </c>
      <c r="F3382" s="145">
        <v>5188.5509000000002</v>
      </c>
      <c r="G3382" s="146">
        <f t="shared" si="52"/>
        <v>23545.138699999996</v>
      </c>
    </row>
    <row r="3383" spans="1:7" x14ac:dyDescent="0.25">
      <c r="A3383" s="143">
        <v>44702</v>
      </c>
      <c r="B3383" s="144">
        <v>19</v>
      </c>
      <c r="C3383" s="145">
        <v>11050.368200000001</v>
      </c>
      <c r="D3383" s="145">
        <v>95.493099999999998</v>
      </c>
      <c r="E3383" s="145">
        <v>621.70749999999998</v>
      </c>
      <c r="F3383" s="145">
        <v>4496.6821</v>
      </c>
      <c r="G3383" s="146">
        <f t="shared" si="52"/>
        <v>16264.250900000001</v>
      </c>
    </row>
    <row r="3384" spans="1:7" x14ac:dyDescent="0.25">
      <c r="A3384" s="143">
        <v>44702</v>
      </c>
      <c r="B3384" s="144">
        <v>20</v>
      </c>
      <c r="C3384" s="145">
        <v>2672.7274000000002</v>
      </c>
      <c r="D3384" s="145">
        <v>39.266599999999997</v>
      </c>
      <c r="E3384" s="145">
        <v>221.9151</v>
      </c>
      <c r="F3384" s="145">
        <v>2505.9603999999999</v>
      </c>
      <c r="G3384" s="146">
        <f t="shared" si="52"/>
        <v>5439.8695000000007</v>
      </c>
    </row>
    <row r="3385" spans="1:7" x14ac:dyDescent="0.25">
      <c r="A3385" s="143">
        <v>44702</v>
      </c>
      <c r="B3385" s="144">
        <v>21</v>
      </c>
      <c r="C3385" s="145">
        <v>248.01519999999999</v>
      </c>
      <c r="D3385" s="145">
        <v>17.024000000000001</v>
      </c>
      <c r="E3385" s="145">
        <v>93.465999999999994</v>
      </c>
      <c r="F3385" s="145">
        <v>1377.9966999999999</v>
      </c>
      <c r="G3385" s="146">
        <f t="shared" si="52"/>
        <v>1736.5019</v>
      </c>
    </row>
    <row r="3386" spans="1:7" x14ac:dyDescent="0.25">
      <c r="A3386" s="143">
        <v>44702</v>
      </c>
      <c r="B3386" s="144">
        <v>22</v>
      </c>
      <c r="C3386" s="145">
        <v>4.3517000000000001</v>
      </c>
      <c r="D3386" s="145">
        <v>14.1286</v>
      </c>
      <c r="E3386" s="145">
        <v>1.984</v>
      </c>
      <c r="F3386" s="145">
        <v>0.219</v>
      </c>
      <c r="G3386" s="146">
        <f t="shared" si="52"/>
        <v>20.683300000000003</v>
      </c>
    </row>
    <row r="3387" spans="1:7" x14ac:dyDescent="0.25">
      <c r="A3387" s="143">
        <v>44702</v>
      </c>
      <c r="B3387" s="144">
        <v>23</v>
      </c>
      <c r="C3387" s="145">
        <v>3.6806999999999999</v>
      </c>
      <c r="D3387" s="145">
        <v>13.977499999999999</v>
      </c>
      <c r="E3387" s="145">
        <v>1.792</v>
      </c>
      <c r="F3387" s="145">
        <v>0</v>
      </c>
      <c r="G3387" s="146">
        <f t="shared" si="52"/>
        <v>19.450200000000002</v>
      </c>
    </row>
    <row r="3388" spans="1:7" x14ac:dyDescent="0.25">
      <c r="A3388" s="143">
        <v>44702</v>
      </c>
      <c r="B3388" s="144">
        <v>24</v>
      </c>
      <c r="C3388" s="145">
        <v>3.7606999999999999</v>
      </c>
      <c r="D3388" s="145">
        <v>14.277100000000001</v>
      </c>
      <c r="E3388" s="145">
        <v>2.1120000000000001</v>
      </c>
      <c r="F3388" s="145">
        <v>6.6E-3</v>
      </c>
      <c r="G3388" s="146">
        <f t="shared" si="52"/>
        <v>20.156399999999998</v>
      </c>
    </row>
    <row r="3389" spans="1:7" x14ac:dyDescent="0.25">
      <c r="A3389" s="143">
        <v>44703</v>
      </c>
      <c r="B3389" s="144">
        <v>1</v>
      </c>
      <c r="C3389" s="145">
        <v>3.9245999999999999</v>
      </c>
      <c r="D3389" s="145">
        <v>14.1721</v>
      </c>
      <c r="E3389" s="145">
        <v>2.048</v>
      </c>
      <c r="F3389" s="145">
        <v>58.347099999999998</v>
      </c>
      <c r="G3389" s="146">
        <f t="shared" si="52"/>
        <v>78.491799999999998</v>
      </c>
    </row>
    <row r="3390" spans="1:7" x14ac:dyDescent="0.25">
      <c r="A3390" s="143">
        <v>44703</v>
      </c>
      <c r="B3390" s="144">
        <v>2</v>
      </c>
      <c r="C3390" s="145">
        <v>3.5846</v>
      </c>
      <c r="D3390" s="145">
        <v>14.192600000000001</v>
      </c>
      <c r="E3390" s="145">
        <v>2.048</v>
      </c>
      <c r="F3390" s="145">
        <v>58.237200000000001</v>
      </c>
      <c r="G3390" s="146">
        <f t="shared" si="52"/>
        <v>78.062399999999997</v>
      </c>
    </row>
    <row r="3391" spans="1:7" x14ac:dyDescent="0.25">
      <c r="A3391" s="143">
        <v>44703</v>
      </c>
      <c r="B3391" s="144">
        <v>3</v>
      </c>
      <c r="C3391" s="145">
        <v>3.0666000000000002</v>
      </c>
      <c r="D3391" s="145">
        <v>14.149100000000001</v>
      </c>
      <c r="E3391" s="145">
        <v>1.984</v>
      </c>
      <c r="F3391" s="145">
        <v>58.236499999999999</v>
      </c>
      <c r="G3391" s="146">
        <f t="shared" si="52"/>
        <v>77.436199999999999</v>
      </c>
    </row>
    <row r="3392" spans="1:7" x14ac:dyDescent="0.25">
      <c r="A3392" s="143">
        <v>44703</v>
      </c>
      <c r="B3392" s="144">
        <v>4</v>
      </c>
      <c r="C3392" s="145">
        <v>4.2481999999999998</v>
      </c>
      <c r="D3392" s="145">
        <v>14.169499999999999</v>
      </c>
      <c r="E3392" s="145">
        <v>1.984</v>
      </c>
      <c r="F3392" s="145">
        <v>82.141800000000003</v>
      </c>
      <c r="G3392" s="146">
        <f t="shared" si="52"/>
        <v>102.54349999999999</v>
      </c>
    </row>
    <row r="3393" spans="1:7" x14ac:dyDescent="0.25">
      <c r="A3393" s="143">
        <v>44703</v>
      </c>
      <c r="B3393" s="144">
        <v>5</v>
      </c>
      <c r="C3393" s="145">
        <v>8.1942000000000004</v>
      </c>
      <c r="D3393" s="145">
        <v>14.169600000000001</v>
      </c>
      <c r="E3393" s="145">
        <v>1.984</v>
      </c>
      <c r="F3393" s="145">
        <v>81.977800000000002</v>
      </c>
      <c r="G3393" s="146">
        <f t="shared" si="52"/>
        <v>106.32560000000001</v>
      </c>
    </row>
    <row r="3394" spans="1:7" x14ac:dyDescent="0.25">
      <c r="A3394" s="143">
        <v>44703</v>
      </c>
      <c r="B3394" s="144">
        <v>6</v>
      </c>
      <c r="C3394" s="145">
        <v>4.4021999999999997</v>
      </c>
      <c r="D3394" s="145">
        <v>14.133699999999999</v>
      </c>
      <c r="E3394" s="145">
        <v>2.1240000000000001</v>
      </c>
      <c r="F3394" s="145">
        <v>82.121300000000005</v>
      </c>
      <c r="G3394" s="146">
        <f t="shared" si="52"/>
        <v>102.7812</v>
      </c>
    </row>
    <row r="3395" spans="1:7" x14ac:dyDescent="0.25">
      <c r="A3395" s="143">
        <v>44703</v>
      </c>
      <c r="B3395" s="144">
        <v>7</v>
      </c>
      <c r="C3395" s="145">
        <v>53.726199999999999</v>
      </c>
      <c r="D3395" s="145">
        <v>14.9323</v>
      </c>
      <c r="E3395" s="145">
        <v>16.645099999999999</v>
      </c>
      <c r="F3395" s="145">
        <v>727.20079999999996</v>
      </c>
      <c r="G3395" s="146">
        <f t="shared" si="52"/>
        <v>812.50439999999992</v>
      </c>
    </row>
    <row r="3396" spans="1:7" x14ac:dyDescent="0.25">
      <c r="A3396" s="143">
        <v>44703</v>
      </c>
      <c r="B3396" s="144">
        <v>8</v>
      </c>
      <c r="C3396" s="145">
        <v>1902.8215</v>
      </c>
      <c r="D3396" s="145">
        <v>29.958300000000001</v>
      </c>
      <c r="E3396" s="145">
        <v>112.3236</v>
      </c>
      <c r="F3396" s="145">
        <v>2089.9490999999998</v>
      </c>
      <c r="G3396" s="146">
        <f t="shared" si="52"/>
        <v>4135.0524999999998</v>
      </c>
    </row>
    <row r="3397" spans="1:7" x14ac:dyDescent="0.25">
      <c r="A3397" s="143">
        <v>44703</v>
      </c>
      <c r="B3397" s="144">
        <v>9</v>
      </c>
      <c r="C3397" s="145">
        <v>8300.3687000000009</v>
      </c>
      <c r="D3397" s="145">
        <v>84.930899999999994</v>
      </c>
      <c r="E3397" s="145">
        <v>644.70529999999997</v>
      </c>
      <c r="F3397" s="145">
        <v>4723.4264999999996</v>
      </c>
      <c r="G3397" s="146">
        <f t="shared" si="52"/>
        <v>13753.431399999999</v>
      </c>
    </row>
    <row r="3398" spans="1:7" x14ac:dyDescent="0.25">
      <c r="A3398" s="143">
        <v>44703</v>
      </c>
      <c r="B3398" s="144">
        <v>10</v>
      </c>
      <c r="C3398" s="145">
        <v>17643.7291</v>
      </c>
      <c r="D3398" s="145">
        <v>145.87370000000001</v>
      </c>
      <c r="E3398" s="145">
        <v>1049.8768</v>
      </c>
      <c r="F3398" s="145">
        <v>4900.4092000000001</v>
      </c>
      <c r="G3398" s="146">
        <f t="shared" ref="G3398:G3461" si="53">+SUM(C3398:F3398)</f>
        <v>23739.888800000001</v>
      </c>
    </row>
    <row r="3399" spans="1:7" x14ac:dyDescent="0.25">
      <c r="A3399" s="143">
        <v>44703</v>
      </c>
      <c r="B3399" s="144">
        <v>11</v>
      </c>
      <c r="C3399" s="145">
        <v>26464.6659</v>
      </c>
      <c r="D3399" s="145">
        <v>189.38509999999999</v>
      </c>
      <c r="E3399" s="145">
        <v>1211.0841</v>
      </c>
      <c r="F3399" s="145">
        <v>4456.9996000000001</v>
      </c>
      <c r="G3399" s="146">
        <f t="shared" si="53"/>
        <v>32322.134699999999</v>
      </c>
    </row>
    <row r="3400" spans="1:7" x14ac:dyDescent="0.25">
      <c r="A3400" s="143">
        <v>44703</v>
      </c>
      <c r="B3400" s="144">
        <v>12</v>
      </c>
      <c r="C3400" s="145">
        <v>33790.057099999998</v>
      </c>
      <c r="D3400" s="145">
        <v>226.1233</v>
      </c>
      <c r="E3400" s="145">
        <v>1578.4090999999901</v>
      </c>
      <c r="F3400" s="145">
        <v>5259.6435000000001</v>
      </c>
      <c r="G3400" s="146">
        <f t="shared" si="53"/>
        <v>40854.232999999986</v>
      </c>
    </row>
    <row r="3401" spans="1:7" x14ac:dyDescent="0.25">
      <c r="A3401" s="143">
        <v>44703</v>
      </c>
      <c r="B3401" s="144">
        <v>13</v>
      </c>
      <c r="C3401" s="145">
        <v>37426.727700000003</v>
      </c>
      <c r="D3401" s="145">
        <v>237.7063</v>
      </c>
      <c r="E3401" s="145">
        <v>1965.6077</v>
      </c>
      <c r="F3401" s="145">
        <v>6885.8154999999997</v>
      </c>
      <c r="G3401" s="146">
        <f t="shared" si="53"/>
        <v>46515.857199999999</v>
      </c>
    </row>
    <row r="3402" spans="1:7" x14ac:dyDescent="0.25">
      <c r="A3402" s="143">
        <v>44703</v>
      </c>
      <c r="B3402" s="144">
        <v>14</v>
      </c>
      <c r="C3402" s="145">
        <v>38352.8171</v>
      </c>
      <c r="D3402" s="145">
        <v>254.05240000000001</v>
      </c>
      <c r="E3402" s="145">
        <v>2258.3663000000001</v>
      </c>
      <c r="F3402" s="145">
        <v>8852.5102000000006</v>
      </c>
      <c r="G3402" s="146">
        <f t="shared" si="53"/>
        <v>49717.745999999999</v>
      </c>
    </row>
    <row r="3403" spans="1:7" x14ac:dyDescent="0.25">
      <c r="A3403" s="143">
        <v>44703</v>
      </c>
      <c r="B3403" s="144">
        <v>15</v>
      </c>
      <c r="C3403" s="145">
        <v>39755.3727</v>
      </c>
      <c r="D3403" s="145">
        <v>268.95760000000001</v>
      </c>
      <c r="E3403" s="145">
        <v>2333.1916999999999</v>
      </c>
      <c r="F3403" s="145">
        <v>9438.8369999999995</v>
      </c>
      <c r="G3403" s="146">
        <f t="shared" si="53"/>
        <v>51796.359000000004</v>
      </c>
    </row>
    <row r="3404" spans="1:7" x14ac:dyDescent="0.25">
      <c r="A3404" s="143">
        <v>44703</v>
      </c>
      <c r="B3404" s="144">
        <v>16</v>
      </c>
      <c r="C3404" s="145">
        <v>36531.169900000001</v>
      </c>
      <c r="D3404" s="145">
        <v>232.75139999999999</v>
      </c>
      <c r="E3404" s="145">
        <v>2227.3317000000002</v>
      </c>
      <c r="F3404" s="145">
        <v>7416.0038999999997</v>
      </c>
      <c r="G3404" s="146">
        <f t="shared" si="53"/>
        <v>46407.256900000008</v>
      </c>
    </row>
    <row r="3405" spans="1:7" x14ac:dyDescent="0.25">
      <c r="A3405" s="143">
        <v>44703</v>
      </c>
      <c r="B3405" s="144">
        <v>17</v>
      </c>
      <c r="C3405" s="145">
        <v>30240.112099999998</v>
      </c>
      <c r="D3405" s="145">
        <v>198.90389999999999</v>
      </c>
      <c r="E3405" s="145">
        <v>1699.5515</v>
      </c>
      <c r="F3405" s="145">
        <v>5676.6370999999999</v>
      </c>
      <c r="G3405" s="146">
        <f t="shared" si="53"/>
        <v>37815.204599999997</v>
      </c>
    </row>
    <row r="3406" spans="1:7" x14ac:dyDescent="0.25">
      <c r="A3406" s="143">
        <v>44703</v>
      </c>
      <c r="B3406" s="144">
        <v>18</v>
      </c>
      <c r="C3406" s="145">
        <v>21678.695500000002</v>
      </c>
      <c r="D3406" s="145">
        <v>150.73650000000001</v>
      </c>
      <c r="E3406" s="145">
        <v>1496.1057000000001</v>
      </c>
      <c r="F3406" s="145">
        <v>8262.6406999999999</v>
      </c>
      <c r="G3406" s="146">
        <f t="shared" si="53"/>
        <v>31588.178400000001</v>
      </c>
    </row>
    <row r="3407" spans="1:7" x14ac:dyDescent="0.25">
      <c r="A3407" s="143">
        <v>44703</v>
      </c>
      <c r="B3407" s="144">
        <v>19</v>
      </c>
      <c r="C3407" s="145">
        <v>11229.480299999999</v>
      </c>
      <c r="D3407" s="145">
        <v>96.030299999999997</v>
      </c>
      <c r="E3407" s="145">
        <v>694.86569999999995</v>
      </c>
      <c r="F3407" s="145">
        <v>6299.7897999999996</v>
      </c>
      <c r="G3407" s="146">
        <f t="shared" si="53"/>
        <v>18320.166099999999</v>
      </c>
    </row>
    <row r="3408" spans="1:7" x14ac:dyDescent="0.25">
      <c r="A3408" s="143">
        <v>44703</v>
      </c>
      <c r="B3408" s="144">
        <v>20</v>
      </c>
      <c r="C3408" s="145">
        <v>3077.1442000000002</v>
      </c>
      <c r="D3408" s="145">
        <v>41.723500000000001</v>
      </c>
      <c r="E3408" s="145">
        <v>209.4761</v>
      </c>
      <c r="F3408" s="145">
        <v>4523.1356999999998</v>
      </c>
      <c r="G3408" s="146">
        <f t="shared" si="53"/>
        <v>7851.4794999999995</v>
      </c>
    </row>
    <row r="3409" spans="1:7" x14ac:dyDescent="0.25">
      <c r="A3409" s="143">
        <v>44703</v>
      </c>
      <c r="B3409" s="144">
        <v>21</v>
      </c>
      <c r="C3409" s="145">
        <v>262.5206</v>
      </c>
      <c r="D3409" s="145">
        <v>15.423999999999999</v>
      </c>
      <c r="E3409" s="145">
        <v>59.141999999999904</v>
      </c>
      <c r="F3409" s="145">
        <v>1584.4641999999999</v>
      </c>
      <c r="G3409" s="146">
        <f t="shared" si="53"/>
        <v>1921.5507999999998</v>
      </c>
    </row>
    <row r="3410" spans="1:7" x14ac:dyDescent="0.25">
      <c r="A3410" s="143">
        <v>44703</v>
      </c>
      <c r="B3410" s="144">
        <v>22</v>
      </c>
      <c r="C3410" s="145">
        <v>3.8946999999999998</v>
      </c>
      <c r="D3410" s="145">
        <v>12.741099999999999</v>
      </c>
      <c r="E3410" s="145">
        <v>1.0880000000000001</v>
      </c>
      <c r="F3410" s="145">
        <v>0.79689999999999905</v>
      </c>
      <c r="G3410" s="146">
        <f t="shared" si="53"/>
        <v>18.520699999999998</v>
      </c>
    </row>
    <row r="3411" spans="1:7" x14ac:dyDescent="0.25">
      <c r="A3411" s="143">
        <v>44703</v>
      </c>
      <c r="B3411" s="144">
        <v>23</v>
      </c>
      <c r="C3411" s="145">
        <v>3.2866</v>
      </c>
      <c r="D3411" s="145">
        <v>13.23</v>
      </c>
      <c r="E3411" s="145">
        <v>1.5564</v>
      </c>
      <c r="F3411" s="145">
        <v>0.71519999999999995</v>
      </c>
      <c r="G3411" s="146">
        <f t="shared" si="53"/>
        <v>18.7882</v>
      </c>
    </row>
    <row r="3412" spans="1:7" x14ac:dyDescent="0.25">
      <c r="A3412" s="143">
        <v>44703</v>
      </c>
      <c r="B3412" s="144">
        <v>24</v>
      </c>
      <c r="C3412" s="145">
        <v>2.9925999999999999</v>
      </c>
      <c r="D3412" s="145">
        <v>13.913600000000001</v>
      </c>
      <c r="E3412" s="145">
        <v>2.2808999999999999</v>
      </c>
      <c r="F3412" s="145">
        <v>0.71519999999999995</v>
      </c>
      <c r="G3412" s="146">
        <f t="shared" si="53"/>
        <v>19.9023</v>
      </c>
    </row>
    <row r="3413" spans="1:7" x14ac:dyDescent="0.25">
      <c r="A3413" s="143">
        <v>44704</v>
      </c>
      <c r="B3413" s="144">
        <v>1</v>
      </c>
      <c r="C3413" s="145">
        <v>3.5840999999999998</v>
      </c>
      <c r="D3413" s="145">
        <v>13.8931</v>
      </c>
      <c r="E3413" s="145">
        <v>2.3014000000000001</v>
      </c>
      <c r="F3413" s="145">
        <v>2.3E-3</v>
      </c>
      <c r="G3413" s="146">
        <f t="shared" si="53"/>
        <v>19.780900000000003</v>
      </c>
    </row>
    <row r="3414" spans="1:7" x14ac:dyDescent="0.25">
      <c r="A3414" s="143">
        <v>44704</v>
      </c>
      <c r="B3414" s="144">
        <v>2</v>
      </c>
      <c r="C3414" s="145">
        <v>4.3720999999999997</v>
      </c>
      <c r="D3414" s="145">
        <v>13.698399999999999</v>
      </c>
      <c r="E3414" s="145">
        <v>1.984</v>
      </c>
      <c r="F3414" s="145">
        <v>2.3E-3</v>
      </c>
      <c r="G3414" s="146">
        <f t="shared" si="53"/>
        <v>20.056799999999999</v>
      </c>
    </row>
    <row r="3415" spans="1:7" x14ac:dyDescent="0.25">
      <c r="A3415" s="143">
        <v>44704</v>
      </c>
      <c r="B3415" s="144">
        <v>3</v>
      </c>
      <c r="C3415" s="145">
        <v>3.9821</v>
      </c>
      <c r="D3415" s="145">
        <v>14.037100000000001</v>
      </c>
      <c r="E3415" s="145">
        <v>2.4659</v>
      </c>
      <c r="F3415" s="145">
        <v>0</v>
      </c>
      <c r="G3415" s="146">
        <f t="shared" si="53"/>
        <v>20.485100000000003</v>
      </c>
    </row>
    <row r="3416" spans="1:7" x14ac:dyDescent="0.25">
      <c r="A3416" s="143">
        <v>44704</v>
      </c>
      <c r="B3416" s="144">
        <v>4</v>
      </c>
      <c r="C3416" s="145">
        <v>4.2628000000000004</v>
      </c>
      <c r="D3416" s="145">
        <v>13.805999999999999</v>
      </c>
      <c r="E3416" s="145">
        <v>2.1528999999999998</v>
      </c>
      <c r="F3416" s="145">
        <v>2.9758</v>
      </c>
      <c r="G3416" s="146">
        <f t="shared" si="53"/>
        <v>23.197499999999998</v>
      </c>
    </row>
    <row r="3417" spans="1:7" x14ac:dyDescent="0.25">
      <c r="A3417" s="143">
        <v>44704</v>
      </c>
      <c r="B3417" s="144">
        <v>5</v>
      </c>
      <c r="C3417" s="145">
        <v>8.1028000000000002</v>
      </c>
      <c r="D3417" s="145">
        <v>13.678000000000001</v>
      </c>
      <c r="E3417" s="145">
        <v>1.984</v>
      </c>
      <c r="F3417" s="145">
        <v>2.9758</v>
      </c>
      <c r="G3417" s="146">
        <f t="shared" si="53"/>
        <v>26.740600000000001</v>
      </c>
    </row>
    <row r="3418" spans="1:7" x14ac:dyDescent="0.25">
      <c r="A3418" s="143">
        <v>44704</v>
      </c>
      <c r="B3418" s="144">
        <v>6</v>
      </c>
      <c r="C3418" s="145">
        <v>4.3907999999999996</v>
      </c>
      <c r="D3418" s="145">
        <v>13.7651</v>
      </c>
      <c r="E3418" s="145">
        <v>2.1179999999999999</v>
      </c>
      <c r="F3418" s="145">
        <v>3.2820999999999998</v>
      </c>
      <c r="G3418" s="146">
        <f t="shared" si="53"/>
        <v>23.555999999999997</v>
      </c>
    </row>
    <row r="3419" spans="1:7" x14ac:dyDescent="0.25">
      <c r="A3419" s="143">
        <v>44704</v>
      </c>
      <c r="B3419" s="144">
        <v>7</v>
      </c>
      <c r="C3419" s="145">
        <v>63.045499999999997</v>
      </c>
      <c r="D3419" s="145">
        <v>14.740399999999999</v>
      </c>
      <c r="E3419" s="145">
        <v>30.173300000000001</v>
      </c>
      <c r="F3419" s="145">
        <v>1310.7148</v>
      </c>
      <c r="G3419" s="146">
        <f t="shared" si="53"/>
        <v>1418.674</v>
      </c>
    </row>
    <row r="3420" spans="1:7" x14ac:dyDescent="0.25">
      <c r="A3420" s="143">
        <v>44704</v>
      </c>
      <c r="B3420" s="144">
        <v>8</v>
      </c>
      <c r="C3420" s="145">
        <v>1745.8513</v>
      </c>
      <c r="D3420" s="145">
        <v>27.082100000000001</v>
      </c>
      <c r="E3420" s="145">
        <v>215.6268</v>
      </c>
      <c r="F3420" s="145">
        <v>4318.6360999999997</v>
      </c>
      <c r="G3420" s="146">
        <f t="shared" si="53"/>
        <v>6307.1962999999996</v>
      </c>
    </row>
    <row r="3421" spans="1:7" x14ac:dyDescent="0.25">
      <c r="A3421" s="143">
        <v>44704</v>
      </c>
      <c r="B3421" s="144">
        <v>9</v>
      </c>
      <c r="C3421" s="145">
        <v>8496.6209999999992</v>
      </c>
      <c r="D3421" s="145">
        <v>67.915800000000004</v>
      </c>
      <c r="E3421" s="145">
        <v>593.3723</v>
      </c>
      <c r="F3421" s="145">
        <v>7744.3972000000003</v>
      </c>
      <c r="G3421" s="146">
        <f t="shared" si="53"/>
        <v>16902.3063</v>
      </c>
    </row>
    <row r="3422" spans="1:7" x14ac:dyDescent="0.25">
      <c r="A3422" s="143">
        <v>44704</v>
      </c>
      <c r="B3422" s="144">
        <v>10</v>
      </c>
      <c r="C3422" s="145">
        <v>17313.9503</v>
      </c>
      <c r="D3422" s="145">
        <v>118.46</v>
      </c>
      <c r="E3422" s="145">
        <v>931.22339999999997</v>
      </c>
      <c r="F3422" s="145">
        <v>9385.77</v>
      </c>
      <c r="G3422" s="146">
        <f t="shared" si="53"/>
        <v>27749.403699999999</v>
      </c>
    </row>
    <row r="3423" spans="1:7" x14ac:dyDescent="0.25">
      <c r="A3423" s="143">
        <v>44704</v>
      </c>
      <c r="B3423" s="144">
        <v>11</v>
      </c>
      <c r="C3423" s="145">
        <v>26088.096300000001</v>
      </c>
      <c r="D3423" s="145">
        <v>158.7225</v>
      </c>
      <c r="E3423" s="145">
        <v>1297.1032</v>
      </c>
      <c r="F3423" s="145">
        <v>10183.850700000001</v>
      </c>
      <c r="G3423" s="146">
        <f t="shared" si="53"/>
        <v>37727.772700000001</v>
      </c>
    </row>
    <row r="3424" spans="1:7" x14ac:dyDescent="0.25">
      <c r="A3424" s="143">
        <v>44704</v>
      </c>
      <c r="B3424" s="144">
        <v>12</v>
      </c>
      <c r="C3424" s="145">
        <v>31720.885200000001</v>
      </c>
      <c r="D3424" s="145">
        <v>184.4425</v>
      </c>
      <c r="E3424" s="145">
        <v>1521.9892</v>
      </c>
      <c r="F3424" s="145">
        <v>10012.8946</v>
      </c>
      <c r="G3424" s="146">
        <f t="shared" si="53"/>
        <v>43440.211500000005</v>
      </c>
    </row>
    <row r="3425" spans="1:7" x14ac:dyDescent="0.25">
      <c r="A3425" s="143">
        <v>44704</v>
      </c>
      <c r="B3425" s="144">
        <v>13</v>
      </c>
      <c r="C3425" s="145">
        <v>26264.149799999999</v>
      </c>
      <c r="D3425" s="145">
        <v>177.5462</v>
      </c>
      <c r="E3425" s="145">
        <v>1456.7938999999999</v>
      </c>
      <c r="F3425" s="145">
        <v>9370.1707000000006</v>
      </c>
      <c r="G3425" s="146">
        <f t="shared" si="53"/>
        <v>37268.660600000003</v>
      </c>
    </row>
    <row r="3426" spans="1:7" x14ac:dyDescent="0.25">
      <c r="A3426" s="143">
        <v>44704</v>
      </c>
      <c r="B3426" s="144">
        <v>14</v>
      </c>
      <c r="C3426" s="145">
        <v>29349.1129</v>
      </c>
      <c r="D3426" s="145">
        <v>177.16679999999999</v>
      </c>
      <c r="E3426" s="145">
        <v>1487.4747</v>
      </c>
      <c r="F3426" s="145">
        <v>8416.1103999999996</v>
      </c>
      <c r="G3426" s="146">
        <f t="shared" si="53"/>
        <v>39429.864799999996</v>
      </c>
    </row>
    <row r="3427" spans="1:7" x14ac:dyDescent="0.25">
      <c r="A3427" s="143">
        <v>44704</v>
      </c>
      <c r="B3427" s="144">
        <v>15</v>
      </c>
      <c r="C3427" s="145">
        <v>35065.881099999999</v>
      </c>
      <c r="D3427" s="145">
        <v>208.1541</v>
      </c>
      <c r="E3427" s="145">
        <v>1683.4341999999999</v>
      </c>
      <c r="F3427" s="145">
        <v>8372.0355</v>
      </c>
      <c r="G3427" s="146">
        <f t="shared" si="53"/>
        <v>45329.5049</v>
      </c>
    </row>
    <row r="3428" spans="1:7" x14ac:dyDescent="0.25">
      <c r="A3428" s="143">
        <v>44704</v>
      </c>
      <c r="B3428" s="144">
        <v>16</v>
      </c>
      <c r="C3428" s="145">
        <v>38323.099600000001</v>
      </c>
      <c r="D3428" s="145">
        <v>216.7457</v>
      </c>
      <c r="E3428" s="145">
        <v>1715.5867000000001</v>
      </c>
      <c r="F3428" s="145">
        <v>8569.8516</v>
      </c>
      <c r="G3428" s="146">
        <f t="shared" si="53"/>
        <v>48825.283600000002</v>
      </c>
    </row>
    <row r="3429" spans="1:7" x14ac:dyDescent="0.25">
      <c r="A3429" s="143">
        <v>44704</v>
      </c>
      <c r="B3429" s="144">
        <v>17</v>
      </c>
      <c r="C3429" s="145">
        <v>30732.7657</v>
      </c>
      <c r="D3429" s="145">
        <v>174.01759999999999</v>
      </c>
      <c r="E3429" s="145">
        <v>1443.8816999999999</v>
      </c>
      <c r="F3429" s="145">
        <v>7951.6800999999996</v>
      </c>
      <c r="G3429" s="146">
        <f t="shared" si="53"/>
        <v>40302.345099999999</v>
      </c>
    </row>
    <row r="3430" spans="1:7" x14ac:dyDescent="0.25">
      <c r="A3430" s="143">
        <v>44704</v>
      </c>
      <c r="B3430" s="144">
        <v>18</v>
      </c>
      <c r="C3430" s="145">
        <v>21288.415000000001</v>
      </c>
      <c r="D3430" s="145">
        <v>143.31890000000001</v>
      </c>
      <c r="E3430" s="145">
        <v>1064.9532999999999</v>
      </c>
      <c r="F3430" s="145">
        <v>6564.8472000000002</v>
      </c>
      <c r="G3430" s="146">
        <f t="shared" si="53"/>
        <v>29061.5344</v>
      </c>
    </row>
    <row r="3431" spans="1:7" x14ac:dyDescent="0.25">
      <c r="A3431" s="143">
        <v>44704</v>
      </c>
      <c r="B3431" s="144">
        <v>19</v>
      </c>
      <c r="C3431" s="145">
        <v>10690.896500000001</v>
      </c>
      <c r="D3431" s="145">
        <v>87.412300000000002</v>
      </c>
      <c r="E3431" s="145">
        <v>826.08950000000004</v>
      </c>
      <c r="F3431" s="145">
        <v>6579.7892000000002</v>
      </c>
      <c r="G3431" s="146">
        <f t="shared" si="53"/>
        <v>18184.1875</v>
      </c>
    </row>
    <row r="3432" spans="1:7" x14ac:dyDescent="0.25">
      <c r="A3432" s="143">
        <v>44704</v>
      </c>
      <c r="B3432" s="144">
        <v>20</v>
      </c>
      <c r="C3432" s="145">
        <v>3211.3202999999999</v>
      </c>
      <c r="D3432" s="145">
        <v>41.758400000000002</v>
      </c>
      <c r="E3432" s="145">
        <v>333.0711</v>
      </c>
      <c r="F3432" s="145">
        <v>4073.4511000000002</v>
      </c>
      <c r="G3432" s="146">
        <f t="shared" si="53"/>
        <v>7659.6009000000004</v>
      </c>
    </row>
    <row r="3433" spans="1:7" x14ac:dyDescent="0.25">
      <c r="A3433" s="143">
        <v>44704</v>
      </c>
      <c r="B3433" s="144">
        <v>21</v>
      </c>
      <c r="C3433" s="145">
        <v>300.50819999999999</v>
      </c>
      <c r="D3433" s="145">
        <v>14.5228</v>
      </c>
      <c r="E3433" s="145">
        <v>74.126800000000003</v>
      </c>
      <c r="F3433" s="145">
        <v>1447.8914</v>
      </c>
      <c r="G3433" s="146">
        <f t="shared" si="53"/>
        <v>1837.0491999999999</v>
      </c>
    </row>
    <row r="3434" spans="1:7" x14ac:dyDescent="0.25">
      <c r="A3434" s="143">
        <v>44704</v>
      </c>
      <c r="B3434" s="144">
        <v>22</v>
      </c>
      <c r="C3434" s="145">
        <v>1.6839999999999999</v>
      </c>
      <c r="D3434" s="145">
        <v>13.158399999999901</v>
      </c>
      <c r="E3434" s="145">
        <v>1.28</v>
      </c>
      <c r="F3434" s="145">
        <v>0.44969999999999999</v>
      </c>
      <c r="G3434" s="146">
        <f t="shared" si="53"/>
        <v>16.572099999999899</v>
      </c>
    </row>
    <row r="3435" spans="1:7" x14ac:dyDescent="0.25">
      <c r="A3435" s="143">
        <v>44704</v>
      </c>
      <c r="B3435" s="144">
        <v>23</v>
      </c>
      <c r="C3435" s="145">
        <v>1.4610000000000001</v>
      </c>
      <c r="D3435" s="145">
        <v>16.931799999999999</v>
      </c>
      <c r="E3435" s="145">
        <v>1.9403999999999999</v>
      </c>
      <c r="F3435" s="145">
        <v>0</v>
      </c>
      <c r="G3435" s="146">
        <f t="shared" si="53"/>
        <v>20.333199999999998</v>
      </c>
    </row>
    <row r="3436" spans="1:7" x14ac:dyDescent="0.25">
      <c r="A3436" s="143">
        <v>44704</v>
      </c>
      <c r="B3436" s="144">
        <v>24</v>
      </c>
      <c r="C3436" s="145">
        <v>1.62</v>
      </c>
      <c r="D3436" s="145">
        <v>17.1494</v>
      </c>
      <c r="E3436" s="145">
        <v>1.216</v>
      </c>
      <c r="F3436" s="145">
        <v>0</v>
      </c>
      <c r="G3436" s="146">
        <f t="shared" si="53"/>
        <v>19.985400000000002</v>
      </c>
    </row>
    <row r="3437" spans="1:7" x14ac:dyDescent="0.25">
      <c r="A3437" s="143">
        <v>44705</v>
      </c>
      <c r="B3437" s="144">
        <v>1</v>
      </c>
      <c r="C3437" s="145">
        <v>1.7968</v>
      </c>
      <c r="D3437" s="145">
        <v>18.1555</v>
      </c>
      <c r="E3437" s="145">
        <v>1.3824000000000001</v>
      </c>
      <c r="F3437" s="145">
        <v>7.3982000000000001</v>
      </c>
      <c r="G3437" s="146">
        <f t="shared" si="53"/>
        <v>28.732900000000001</v>
      </c>
    </row>
    <row r="3438" spans="1:7" x14ac:dyDescent="0.25">
      <c r="A3438" s="143">
        <v>44705</v>
      </c>
      <c r="B3438" s="144">
        <v>2</v>
      </c>
      <c r="C3438" s="145">
        <v>1.6688000000000001</v>
      </c>
      <c r="D3438" s="145">
        <v>19.174299999999999</v>
      </c>
      <c r="E3438" s="145">
        <v>1.2339</v>
      </c>
      <c r="F3438" s="145">
        <v>7.3982000000000001</v>
      </c>
      <c r="G3438" s="146">
        <f t="shared" si="53"/>
        <v>29.475199999999997</v>
      </c>
    </row>
    <row r="3439" spans="1:7" x14ac:dyDescent="0.25">
      <c r="A3439" s="143">
        <v>44705</v>
      </c>
      <c r="B3439" s="144">
        <v>3</v>
      </c>
      <c r="C3439" s="145">
        <v>1.6468</v>
      </c>
      <c r="D3439" s="145">
        <v>20.2393</v>
      </c>
      <c r="E3439" s="145">
        <v>1.3362999999999901</v>
      </c>
      <c r="F3439" s="145">
        <v>9.1111000000000004</v>
      </c>
      <c r="G3439" s="146">
        <f t="shared" si="53"/>
        <v>32.333499999999987</v>
      </c>
    </row>
    <row r="3440" spans="1:7" x14ac:dyDescent="0.25">
      <c r="A3440" s="143">
        <v>44705</v>
      </c>
      <c r="B3440" s="144">
        <v>4</v>
      </c>
      <c r="C3440" s="145">
        <v>3.0942999999999898</v>
      </c>
      <c r="D3440" s="145">
        <v>20.7974</v>
      </c>
      <c r="E3440" s="145">
        <v>1.3619000000000001</v>
      </c>
      <c r="F3440" s="145">
        <v>17.142800000000001</v>
      </c>
      <c r="G3440" s="146">
        <f t="shared" si="53"/>
        <v>42.396399999999986</v>
      </c>
    </row>
    <row r="3441" spans="1:7" x14ac:dyDescent="0.25">
      <c r="A3441" s="143">
        <v>44705</v>
      </c>
      <c r="B3441" s="144">
        <v>5</v>
      </c>
      <c r="C3441" s="145">
        <v>3.0263</v>
      </c>
      <c r="D3441" s="145">
        <v>20.794799999999999</v>
      </c>
      <c r="E3441" s="145">
        <v>1.216</v>
      </c>
      <c r="F3441" s="145">
        <v>16.5717</v>
      </c>
      <c r="G3441" s="146">
        <f t="shared" si="53"/>
        <v>41.608800000000002</v>
      </c>
    </row>
    <row r="3442" spans="1:7" x14ac:dyDescent="0.25">
      <c r="A3442" s="143">
        <v>44705</v>
      </c>
      <c r="B3442" s="144">
        <v>6</v>
      </c>
      <c r="C3442" s="145">
        <v>3.12129999999999</v>
      </c>
      <c r="D3442" s="145">
        <v>20.9176</v>
      </c>
      <c r="E3442" s="145">
        <v>1.222</v>
      </c>
      <c r="F3442" s="145">
        <v>14.5137</v>
      </c>
      <c r="G3442" s="146">
        <f t="shared" si="53"/>
        <v>39.774599999999992</v>
      </c>
    </row>
    <row r="3443" spans="1:7" x14ac:dyDescent="0.25">
      <c r="A3443" s="143">
        <v>44705</v>
      </c>
      <c r="B3443" s="144">
        <v>7</v>
      </c>
      <c r="C3443" s="145">
        <v>76.694299999999998</v>
      </c>
      <c r="D3443" s="145">
        <v>21.5168</v>
      </c>
      <c r="E3443" s="145">
        <v>24.775500000000001</v>
      </c>
      <c r="F3443" s="145">
        <v>1097.5328</v>
      </c>
      <c r="G3443" s="146">
        <f t="shared" si="53"/>
        <v>1220.5193999999999</v>
      </c>
    </row>
    <row r="3444" spans="1:7" x14ac:dyDescent="0.25">
      <c r="A3444" s="143">
        <v>44705</v>
      </c>
      <c r="B3444" s="144">
        <v>8</v>
      </c>
      <c r="C3444" s="145">
        <v>2092.2449999999999</v>
      </c>
      <c r="D3444" s="145">
        <v>35.939799999999998</v>
      </c>
      <c r="E3444" s="145">
        <v>202.0608</v>
      </c>
      <c r="F3444" s="145">
        <v>4366.1944000000003</v>
      </c>
      <c r="G3444" s="146">
        <f t="shared" si="53"/>
        <v>6696.4400000000005</v>
      </c>
    </row>
    <row r="3445" spans="1:7" x14ac:dyDescent="0.25">
      <c r="A3445" s="143">
        <v>44705</v>
      </c>
      <c r="B3445" s="144">
        <v>9</v>
      </c>
      <c r="C3445" s="145">
        <v>9159.5823</v>
      </c>
      <c r="D3445" s="145">
        <v>80.775199999999998</v>
      </c>
      <c r="E3445" s="145">
        <v>590.00720000000001</v>
      </c>
      <c r="F3445" s="145">
        <v>6785.1418000000003</v>
      </c>
      <c r="G3445" s="146">
        <f t="shared" si="53"/>
        <v>16615.5065</v>
      </c>
    </row>
    <row r="3446" spans="1:7" x14ac:dyDescent="0.25">
      <c r="A3446" s="143">
        <v>44705</v>
      </c>
      <c r="B3446" s="144">
        <v>10</v>
      </c>
      <c r="C3446" s="145">
        <v>20795.490900000001</v>
      </c>
      <c r="D3446" s="145">
        <v>141.5438</v>
      </c>
      <c r="E3446" s="145">
        <v>1043.3808999999901</v>
      </c>
      <c r="F3446" s="145">
        <v>8227.2098000000005</v>
      </c>
      <c r="G3446" s="146">
        <f t="shared" si="53"/>
        <v>30207.62539999999</v>
      </c>
    </row>
    <row r="3447" spans="1:7" x14ac:dyDescent="0.25">
      <c r="A3447" s="143">
        <v>44705</v>
      </c>
      <c r="B3447" s="144">
        <v>11</v>
      </c>
      <c r="C3447" s="145">
        <v>32133.4535</v>
      </c>
      <c r="D3447" s="145">
        <v>198.06379999999999</v>
      </c>
      <c r="E3447" s="145">
        <v>1487.0576000000001</v>
      </c>
      <c r="F3447" s="145">
        <v>9399.5972999999994</v>
      </c>
      <c r="G3447" s="146">
        <f t="shared" si="53"/>
        <v>43218.172200000001</v>
      </c>
    </row>
    <row r="3448" spans="1:7" x14ac:dyDescent="0.25">
      <c r="A3448" s="143">
        <v>44705</v>
      </c>
      <c r="B3448" s="144">
        <v>12</v>
      </c>
      <c r="C3448" s="145">
        <v>40248.0651</v>
      </c>
      <c r="D3448" s="145">
        <v>239.30510000000001</v>
      </c>
      <c r="E3448" s="145">
        <v>1946.2593999999999</v>
      </c>
      <c r="F3448" s="145">
        <v>10264.5013</v>
      </c>
      <c r="G3448" s="146">
        <f t="shared" si="53"/>
        <v>52698.130900000004</v>
      </c>
    </row>
    <row r="3449" spans="1:7" x14ac:dyDescent="0.25">
      <c r="A3449" s="143">
        <v>44705</v>
      </c>
      <c r="B3449" s="144">
        <v>13</v>
      </c>
      <c r="C3449" s="145">
        <v>44360.737000000001</v>
      </c>
      <c r="D3449" s="145">
        <v>255.86349999999999</v>
      </c>
      <c r="E3449" s="145">
        <v>2108.9735999999998</v>
      </c>
      <c r="F3449" s="145">
        <v>9868.3685000000005</v>
      </c>
      <c r="G3449" s="146">
        <f t="shared" si="53"/>
        <v>56593.942599999995</v>
      </c>
    </row>
    <row r="3450" spans="1:7" x14ac:dyDescent="0.25">
      <c r="A3450" s="143">
        <v>44705</v>
      </c>
      <c r="B3450" s="144">
        <v>14</v>
      </c>
      <c r="C3450" s="145">
        <v>45194.401700000002</v>
      </c>
      <c r="D3450" s="145">
        <v>252.83609999999999</v>
      </c>
      <c r="E3450" s="145">
        <v>2195.9915000000001</v>
      </c>
      <c r="F3450" s="145">
        <v>10007.625599999999</v>
      </c>
      <c r="G3450" s="146">
        <f t="shared" si="53"/>
        <v>57650.854900000006</v>
      </c>
    </row>
    <row r="3451" spans="1:7" x14ac:dyDescent="0.25">
      <c r="A3451" s="143">
        <v>44705</v>
      </c>
      <c r="B3451" s="144">
        <v>15</v>
      </c>
      <c r="C3451" s="145">
        <v>44361.864200000004</v>
      </c>
      <c r="D3451" s="145">
        <v>254.40479999999999</v>
      </c>
      <c r="E3451" s="145">
        <v>2119.0880999999999</v>
      </c>
      <c r="F3451" s="145">
        <v>10312.4895</v>
      </c>
      <c r="G3451" s="146">
        <f t="shared" si="53"/>
        <v>57047.846600000004</v>
      </c>
    </row>
    <row r="3452" spans="1:7" x14ac:dyDescent="0.25">
      <c r="A3452" s="143">
        <v>44705</v>
      </c>
      <c r="B3452" s="144">
        <v>16</v>
      </c>
      <c r="C3452" s="145">
        <v>40624.101499999997</v>
      </c>
      <c r="D3452" s="145">
        <v>233.69049999999999</v>
      </c>
      <c r="E3452" s="145">
        <v>2014.1746000000001</v>
      </c>
      <c r="F3452" s="145">
        <v>10292.5324</v>
      </c>
      <c r="G3452" s="146">
        <f t="shared" si="53"/>
        <v>53164.498999999996</v>
      </c>
    </row>
    <row r="3453" spans="1:7" x14ac:dyDescent="0.25">
      <c r="A3453" s="143">
        <v>44705</v>
      </c>
      <c r="B3453" s="144">
        <v>17</v>
      </c>
      <c r="C3453" s="145">
        <v>33116.523399999998</v>
      </c>
      <c r="D3453" s="145">
        <v>194.82839999999999</v>
      </c>
      <c r="E3453" s="145">
        <v>1707.1754000000001</v>
      </c>
      <c r="F3453" s="145">
        <v>9825.8914999999997</v>
      </c>
      <c r="G3453" s="146">
        <f t="shared" si="53"/>
        <v>44844.418699999995</v>
      </c>
    </row>
    <row r="3454" spans="1:7" x14ac:dyDescent="0.25">
      <c r="A3454" s="143">
        <v>44705</v>
      </c>
      <c r="B3454" s="144">
        <v>18</v>
      </c>
      <c r="C3454" s="145">
        <v>22141.856100000001</v>
      </c>
      <c r="D3454" s="145">
        <v>148.7364</v>
      </c>
      <c r="E3454" s="145">
        <v>1361.0155999999999</v>
      </c>
      <c r="F3454" s="145">
        <v>9125.7795999999998</v>
      </c>
      <c r="G3454" s="146">
        <f t="shared" si="53"/>
        <v>32777.387699999999</v>
      </c>
    </row>
    <row r="3455" spans="1:7" x14ac:dyDescent="0.25">
      <c r="A3455" s="143">
        <v>44705</v>
      </c>
      <c r="B3455" s="144">
        <v>19</v>
      </c>
      <c r="C3455" s="145">
        <v>9813.5691000000006</v>
      </c>
      <c r="D3455" s="145">
        <v>87.674199999999999</v>
      </c>
      <c r="E3455" s="145">
        <v>861.23270000000002</v>
      </c>
      <c r="F3455" s="145">
        <v>7745.3429999999998</v>
      </c>
      <c r="G3455" s="146">
        <f t="shared" si="53"/>
        <v>18507.819</v>
      </c>
    </row>
    <row r="3456" spans="1:7" x14ac:dyDescent="0.25">
      <c r="A3456" s="143">
        <v>44705</v>
      </c>
      <c r="B3456" s="144">
        <v>20</v>
      </c>
      <c r="C3456" s="145">
        <v>3096.0511000000001</v>
      </c>
      <c r="D3456" s="145">
        <v>43.976999999999997</v>
      </c>
      <c r="E3456" s="145">
        <v>404.42009999999999</v>
      </c>
      <c r="F3456" s="145">
        <v>5140.4811</v>
      </c>
      <c r="G3456" s="146">
        <f t="shared" si="53"/>
        <v>8684.9292999999998</v>
      </c>
    </row>
    <row r="3457" spans="1:7" x14ac:dyDescent="0.25">
      <c r="A3457" s="143">
        <v>44705</v>
      </c>
      <c r="B3457" s="144">
        <v>21</v>
      </c>
      <c r="C3457" s="145">
        <v>363.76859999999999</v>
      </c>
      <c r="D3457" s="145">
        <v>18.045400000000001</v>
      </c>
      <c r="E3457" s="145">
        <v>80.088399999999993</v>
      </c>
      <c r="F3457" s="145">
        <v>1408.4522999999999</v>
      </c>
      <c r="G3457" s="146">
        <f t="shared" si="53"/>
        <v>1870.3546999999999</v>
      </c>
    </row>
    <row r="3458" spans="1:7" x14ac:dyDescent="0.25">
      <c r="A3458" s="143">
        <v>44705</v>
      </c>
      <c r="B3458" s="144">
        <v>22</v>
      </c>
      <c r="C3458" s="145">
        <v>5.7503000000000002</v>
      </c>
      <c r="D3458" s="145">
        <v>14.6995</v>
      </c>
      <c r="E3458" s="145">
        <v>1.92</v>
      </c>
      <c r="F3458" s="145">
        <v>6.1199999999999997E-2</v>
      </c>
      <c r="G3458" s="146">
        <f t="shared" si="53"/>
        <v>22.430999999999997</v>
      </c>
    </row>
    <row r="3459" spans="1:7" x14ac:dyDescent="0.25">
      <c r="A3459" s="143">
        <v>44705</v>
      </c>
      <c r="B3459" s="144">
        <v>23</v>
      </c>
      <c r="C3459" s="145">
        <v>5.0053000000000001</v>
      </c>
      <c r="D3459" s="145">
        <v>14.6021</v>
      </c>
      <c r="E3459" s="145">
        <v>2.048</v>
      </c>
      <c r="F3459" s="145">
        <v>0</v>
      </c>
      <c r="G3459" s="146">
        <f t="shared" si="53"/>
        <v>21.6554</v>
      </c>
    </row>
    <row r="3460" spans="1:7" x14ac:dyDescent="0.25">
      <c r="A3460" s="143">
        <v>44705</v>
      </c>
      <c r="B3460" s="144">
        <v>24</v>
      </c>
      <c r="C3460" s="145">
        <v>4.1952999999999996</v>
      </c>
      <c r="D3460" s="145">
        <v>14.668799999999999</v>
      </c>
      <c r="E3460" s="145">
        <v>2.1760000000000002</v>
      </c>
      <c r="F3460" s="145">
        <v>0</v>
      </c>
      <c r="G3460" s="146">
        <f t="shared" si="53"/>
        <v>21.040100000000002</v>
      </c>
    </row>
    <row r="3461" spans="1:7" x14ac:dyDescent="0.25">
      <c r="A3461" s="143">
        <v>44706</v>
      </c>
      <c r="B3461" s="144">
        <v>1</v>
      </c>
      <c r="C3461" s="145">
        <v>27.203900000000001</v>
      </c>
      <c r="D3461" s="145">
        <v>14.0032</v>
      </c>
      <c r="E3461" s="145">
        <v>1.4079999999999999</v>
      </c>
      <c r="F3461" s="145">
        <v>0</v>
      </c>
      <c r="G3461" s="146">
        <f t="shared" si="53"/>
        <v>42.615099999999998</v>
      </c>
    </row>
    <row r="3462" spans="1:7" x14ac:dyDescent="0.25">
      <c r="A3462" s="143">
        <v>44706</v>
      </c>
      <c r="B3462" s="144">
        <v>2</v>
      </c>
      <c r="C3462" s="145">
        <v>27.715899999999898</v>
      </c>
      <c r="D3462" s="145">
        <v>14.0799</v>
      </c>
      <c r="E3462" s="145">
        <v>1.28</v>
      </c>
      <c r="F3462" s="145">
        <v>0</v>
      </c>
      <c r="G3462" s="146">
        <f t="shared" ref="G3462:G3525" si="54">+SUM(C3462:F3462)</f>
        <v>43.075799999999902</v>
      </c>
    </row>
    <row r="3463" spans="1:7" x14ac:dyDescent="0.25">
      <c r="A3463" s="143">
        <v>44706</v>
      </c>
      <c r="B3463" s="144">
        <v>3</v>
      </c>
      <c r="C3463" s="145">
        <v>27.971899999999899</v>
      </c>
      <c r="D3463" s="145">
        <v>15.5366</v>
      </c>
      <c r="E3463" s="145">
        <v>1.9379</v>
      </c>
      <c r="F3463" s="145">
        <v>0</v>
      </c>
      <c r="G3463" s="146">
        <f t="shared" si="54"/>
        <v>45.446399999999898</v>
      </c>
    </row>
    <row r="3464" spans="1:7" x14ac:dyDescent="0.25">
      <c r="A3464" s="143">
        <v>44706</v>
      </c>
      <c r="B3464" s="144">
        <v>4</v>
      </c>
      <c r="C3464" s="145">
        <v>11.672699999999899</v>
      </c>
      <c r="D3464" s="145">
        <v>16.9651</v>
      </c>
      <c r="E3464" s="145">
        <v>2.2400000000000002</v>
      </c>
      <c r="F3464" s="145">
        <v>91.675200000000004</v>
      </c>
      <c r="G3464" s="146">
        <f t="shared" si="54"/>
        <v>122.55299999999991</v>
      </c>
    </row>
    <row r="3465" spans="1:7" x14ac:dyDescent="0.25">
      <c r="A3465" s="143">
        <v>44706</v>
      </c>
      <c r="B3465" s="144">
        <v>5</v>
      </c>
      <c r="C3465" s="145">
        <v>15.232699999999999</v>
      </c>
      <c r="D3465" s="145">
        <v>17.3414</v>
      </c>
      <c r="E3465" s="145">
        <v>1.92</v>
      </c>
      <c r="F3465" s="145">
        <v>91.716200000000001</v>
      </c>
      <c r="G3465" s="146">
        <f t="shared" si="54"/>
        <v>126.2103</v>
      </c>
    </row>
    <row r="3466" spans="1:7" x14ac:dyDescent="0.25">
      <c r="A3466" s="143">
        <v>44706</v>
      </c>
      <c r="B3466" s="144">
        <v>6</v>
      </c>
      <c r="C3466" s="145">
        <v>11.043699999999999</v>
      </c>
      <c r="D3466" s="145">
        <v>17.712599999999998</v>
      </c>
      <c r="E3466" s="145">
        <v>1.99</v>
      </c>
      <c r="F3466" s="145">
        <v>91.654700000000005</v>
      </c>
      <c r="G3466" s="146">
        <f t="shared" si="54"/>
        <v>122.401</v>
      </c>
    </row>
    <row r="3467" spans="1:7" x14ac:dyDescent="0.25">
      <c r="A3467" s="143">
        <v>44706</v>
      </c>
      <c r="B3467" s="144">
        <v>7</v>
      </c>
      <c r="C3467" s="145">
        <v>46.847700000000003</v>
      </c>
      <c r="D3467" s="145">
        <v>19.151399999999999</v>
      </c>
      <c r="E3467" s="145">
        <v>25.938099999999999</v>
      </c>
      <c r="F3467" s="145">
        <v>1059.2185999999999</v>
      </c>
      <c r="G3467" s="146">
        <f t="shared" si="54"/>
        <v>1151.1558</v>
      </c>
    </row>
    <row r="3468" spans="1:7" x14ac:dyDescent="0.25">
      <c r="A3468" s="143">
        <v>44706</v>
      </c>
      <c r="B3468" s="144">
        <v>8</v>
      </c>
      <c r="C3468" s="145">
        <v>2087.7615999999998</v>
      </c>
      <c r="D3468" s="145">
        <v>33.720799999999997</v>
      </c>
      <c r="E3468" s="145">
        <v>187.73220000000001</v>
      </c>
      <c r="F3468" s="145">
        <v>4741.2250000000004</v>
      </c>
      <c r="G3468" s="146">
        <f t="shared" si="54"/>
        <v>7050.4395999999997</v>
      </c>
    </row>
    <row r="3469" spans="1:7" x14ac:dyDescent="0.25">
      <c r="A3469" s="143">
        <v>44706</v>
      </c>
      <c r="B3469" s="144">
        <v>9</v>
      </c>
      <c r="C3469" s="145">
        <v>9168.2345000000005</v>
      </c>
      <c r="D3469" s="145">
        <v>78.011799999999994</v>
      </c>
      <c r="E3469" s="145">
        <v>530.08640000000003</v>
      </c>
      <c r="F3469" s="145">
        <v>7335.3973999999998</v>
      </c>
      <c r="G3469" s="146">
        <f t="shared" si="54"/>
        <v>17111.730100000001</v>
      </c>
    </row>
    <row r="3470" spans="1:7" x14ac:dyDescent="0.25">
      <c r="A3470" s="143">
        <v>44706</v>
      </c>
      <c r="B3470" s="144">
        <v>10</v>
      </c>
      <c r="C3470" s="145">
        <v>20262.0831</v>
      </c>
      <c r="D3470" s="145">
        <v>141.42060000000001</v>
      </c>
      <c r="E3470" s="145">
        <v>999.66160000000002</v>
      </c>
      <c r="F3470" s="145">
        <v>8852.8597000000009</v>
      </c>
      <c r="G3470" s="146">
        <f t="shared" si="54"/>
        <v>30256.025000000001</v>
      </c>
    </row>
    <row r="3471" spans="1:7" x14ac:dyDescent="0.25">
      <c r="A3471" s="143">
        <v>44706</v>
      </c>
      <c r="B3471" s="144">
        <v>11</v>
      </c>
      <c r="C3471" s="145">
        <v>30922.119900000002</v>
      </c>
      <c r="D3471" s="145">
        <v>194.8297</v>
      </c>
      <c r="E3471" s="145">
        <v>1450.6847</v>
      </c>
      <c r="F3471" s="145">
        <v>9521.1759000000002</v>
      </c>
      <c r="G3471" s="146">
        <f t="shared" si="54"/>
        <v>42088.8102</v>
      </c>
    </row>
    <row r="3472" spans="1:7" x14ac:dyDescent="0.25">
      <c r="A3472" s="143">
        <v>44706</v>
      </c>
      <c r="B3472" s="144">
        <v>12</v>
      </c>
      <c r="C3472" s="145">
        <v>38775.926599999999</v>
      </c>
      <c r="D3472" s="145">
        <v>232.70519999999999</v>
      </c>
      <c r="E3472" s="145">
        <v>1835.0310999999999</v>
      </c>
      <c r="F3472" s="145">
        <v>9678.6777000000002</v>
      </c>
      <c r="G3472" s="146">
        <f t="shared" si="54"/>
        <v>50522.340599999996</v>
      </c>
    </row>
    <row r="3473" spans="1:7" x14ac:dyDescent="0.25">
      <c r="A3473" s="143">
        <v>44706</v>
      </c>
      <c r="B3473" s="144">
        <v>13</v>
      </c>
      <c r="C3473" s="145">
        <v>42649.072399999997</v>
      </c>
      <c r="D3473" s="145">
        <v>254.8571</v>
      </c>
      <c r="E3473" s="145">
        <v>2043.8797999999999</v>
      </c>
      <c r="F3473" s="145">
        <v>9688.7798999999995</v>
      </c>
      <c r="G3473" s="146">
        <f t="shared" si="54"/>
        <v>54636.589200000002</v>
      </c>
    </row>
    <row r="3474" spans="1:7" x14ac:dyDescent="0.25">
      <c r="A3474" s="143">
        <v>44706</v>
      </c>
      <c r="B3474" s="144">
        <v>14</v>
      </c>
      <c r="C3474" s="145">
        <v>43594.688099999999</v>
      </c>
      <c r="D3474" s="145">
        <v>263.92630000000003</v>
      </c>
      <c r="E3474" s="145">
        <v>2092.6516999999999</v>
      </c>
      <c r="F3474" s="145">
        <v>9871.7144000000008</v>
      </c>
      <c r="G3474" s="146">
        <f t="shared" si="54"/>
        <v>55822.980500000005</v>
      </c>
    </row>
    <row r="3475" spans="1:7" x14ac:dyDescent="0.25">
      <c r="A3475" s="143">
        <v>44706</v>
      </c>
      <c r="B3475" s="144">
        <v>15</v>
      </c>
      <c r="C3475" s="145">
        <v>41660.603199999998</v>
      </c>
      <c r="D3475" s="145">
        <v>254.7996</v>
      </c>
      <c r="E3475" s="145">
        <v>2005.6226999999999</v>
      </c>
      <c r="F3475" s="145">
        <v>9535.1226999999999</v>
      </c>
      <c r="G3475" s="146">
        <f t="shared" si="54"/>
        <v>53456.148199999996</v>
      </c>
    </row>
    <row r="3476" spans="1:7" x14ac:dyDescent="0.25">
      <c r="A3476" s="143">
        <v>44706</v>
      </c>
      <c r="B3476" s="144">
        <v>16</v>
      </c>
      <c r="C3476" s="145">
        <v>34251.202700000002</v>
      </c>
      <c r="D3476" s="145">
        <v>222.44110000000001</v>
      </c>
      <c r="E3476" s="145">
        <v>1712.4590000000001</v>
      </c>
      <c r="F3476" s="145">
        <v>9250.4472000000005</v>
      </c>
      <c r="G3476" s="146">
        <f t="shared" si="54"/>
        <v>45436.55000000001</v>
      </c>
    </row>
    <row r="3477" spans="1:7" x14ac:dyDescent="0.25">
      <c r="A3477" s="143">
        <v>44706</v>
      </c>
      <c r="B3477" s="144">
        <v>17</v>
      </c>
      <c r="C3477" s="145">
        <v>20406.301299999999</v>
      </c>
      <c r="D3477" s="145">
        <v>160.3596</v>
      </c>
      <c r="E3477" s="145">
        <v>1319.7283</v>
      </c>
      <c r="F3477" s="145">
        <v>8711.8094000000001</v>
      </c>
      <c r="G3477" s="146">
        <f t="shared" si="54"/>
        <v>30598.198599999996</v>
      </c>
    </row>
    <row r="3478" spans="1:7" x14ac:dyDescent="0.25">
      <c r="A3478" s="143">
        <v>44706</v>
      </c>
      <c r="B3478" s="144">
        <v>18</v>
      </c>
      <c r="C3478" s="145">
        <v>12562.4768</v>
      </c>
      <c r="D3478" s="145">
        <v>119.8604</v>
      </c>
      <c r="E3478" s="145">
        <v>1051.8942999999999</v>
      </c>
      <c r="F3478" s="145">
        <v>7930.2214000000004</v>
      </c>
      <c r="G3478" s="146">
        <f t="shared" si="54"/>
        <v>21664.4529</v>
      </c>
    </row>
    <row r="3479" spans="1:7" x14ac:dyDescent="0.25">
      <c r="A3479" s="143">
        <v>44706</v>
      </c>
      <c r="B3479" s="144">
        <v>19</v>
      </c>
      <c r="C3479" s="145">
        <v>7572.4530000000004</v>
      </c>
      <c r="D3479" s="145">
        <v>78.192700000000002</v>
      </c>
      <c r="E3479" s="145">
        <v>714.15869999999995</v>
      </c>
      <c r="F3479" s="145">
        <v>6713.8678</v>
      </c>
      <c r="G3479" s="146">
        <f t="shared" si="54"/>
        <v>15078.672200000001</v>
      </c>
    </row>
    <row r="3480" spans="1:7" x14ac:dyDescent="0.25">
      <c r="A3480" s="143">
        <v>44706</v>
      </c>
      <c r="B3480" s="144">
        <v>20</v>
      </c>
      <c r="C3480" s="145">
        <v>2274.7914000000001</v>
      </c>
      <c r="D3480" s="145">
        <v>35.565899999999999</v>
      </c>
      <c r="E3480" s="145">
        <v>338.32769999999999</v>
      </c>
      <c r="F3480" s="145">
        <v>3666.0877999999998</v>
      </c>
      <c r="G3480" s="146">
        <f t="shared" si="54"/>
        <v>6314.7727999999997</v>
      </c>
    </row>
    <row r="3481" spans="1:7" x14ac:dyDescent="0.25">
      <c r="A3481" s="143">
        <v>44706</v>
      </c>
      <c r="B3481" s="144">
        <v>21</v>
      </c>
      <c r="C3481" s="145">
        <v>187.07069999999999</v>
      </c>
      <c r="D3481" s="145">
        <v>11.358599999999999</v>
      </c>
      <c r="E3481" s="145">
        <v>24.913599999999999</v>
      </c>
      <c r="F3481" s="145">
        <v>494.70870000000002</v>
      </c>
      <c r="G3481" s="146">
        <f t="shared" si="54"/>
        <v>718.05160000000001</v>
      </c>
    </row>
    <row r="3482" spans="1:7" x14ac:dyDescent="0.25">
      <c r="A3482" s="143">
        <v>44706</v>
      </c>
      <c r="B3482" s="144">
        <v>22</v>
      </c>
      <c r="C3482" s="145">
        <v>5.9271000000000003</v>
      </c>
      <c r="D3482" s="145">
        <v>7.8489000000000004</v>
      </c>
      <c r="E3482" s="145">
        <v>2.1324000000000001</v>
      </c>
      <c r="F3482" s="145">
        <v>6.13E-2</v>
      </c>
      <c r="G3482" s="146">
        <f t="shared" si="54"/>
        <v>15.9697</v>
      </c>
    </row>
    <row r="3483" spans="1:7" x14ac:dyDescent="0.25">
      <c r="A3483" s="143">
        <v>44706</v>
      </c>
      <c r="B3483" s="144">
        <v>23</v>
      </c>
      <c r="C3483" s="145">
        <v>5.3400999999999996</v>
      </c>
      <c r="D3483" s="145">
        <v>8.2738999999999994</v>
      </c>
      <c r="E3483" s="145">
        <v>2.048</v>
      </c>
      <c r="F3483" s="145">
        <v>0</v>
      </c>
      <c r="G3483" s="146">
        <f t="shared" si="54"/>
        <v>15.661999999999999</v>
      </c>
    </row>
    <row r="3484" spans="1:7" x14ac:dyDescent="0.25">
      <c r="A3484" s="143">
        <v>44706</v>
      </c>
      <c r="B3484" s="144">
        <v>24</v>
      </c>
      <c r="C3484" s="145">
        <v>5.5180999999999996</v>
      </c>
      <c r="D3484" s="145">
        <v>10.4473</v>
      </c>
      <c r="E3484" s="145">
        <v>2.1120000000000001</v>
      </c>
      <c r="F3484" s="145">
        <v>0</v>
      </c>
      <c r="G3484" s="146">
        <f t="shared" si="54"/>
        <v>18.077399999999997</v>
      </c>
    </row>
    <row r="3485" spans="1:7" x14ac:dyDescent="0.25">
      <c r="A3485" s="143">
        <v>44707</v>
      </c>
      <c r="B3485" s="144">
        <v>1</v>
      </c>
      <c r="C3485" s="145">
        <v>35.280200000000001</v>
      </c>
      <c r="D3485" s="145">
        <v>11.173499999999899</v>
      </c>
      <c r="E3485" s="145">
        <v>2.3243999999999998</v>
      </c>
      <c r="F3485" s="145">
        <v>5.2507000000000001</v>
      </c>
      <c r="G3485" s="146">
        <f t="shared" si="54"/>
        <v>54.028799999999897</v>
      </c>
    </row>
    <row r="3486" spans="1:7" x14ac:dyDescent="0.25">
      <c r="A3486" s="143">
        <v>44707</v>
      </c>
      <c r="B3486" s="144">
        <v>2</v>
      </c>
      <c r="C3486" s="145">
        <v>35.171199999999999</v>
      </c>
      <c r="D3486" s="145">
        <v>12.172000000000001</v>
      </c>
      <c r="E3486" s="145">
        <v>2.1760000000000002</v>
      </c>
      <c r="F3486" s="145">
        <v>5.2598000000000003</v>
      </c>
      <c r="G3486" s="146">
        <f t="shared" si="54"/>
        <v>54.778999999999996</v>
      </c>
    </row>
    <row r="3487" spans="1:7" x14ac:dyDescent="0.25">
      <c r="A3487" s="143">
        <v>44707</v>
      </c>
      <c r="B3487" s="144">
        <v>3</v>
      </c>
      <c r="C3487" s="145">
        <v>34.937199999999997</v>
      </c>
      <c r="D3487" s="145">
        <v>16.183499999999999</v>
      </c>
      <c r="E3487" s="145">
        <v>2.1120000000000001</v>
      </c>
      <c r="F3487" s="145">
        <v>5.2586000000000004</v>
      </c>
      <c r="G3487" s="146">
        <f t="shared" si="54"/>
        <v>58.491300000000003</v>
      </c>
    </row>
    <row r="3488" spans="1:7" x14ac:dyDescent="0.25">
      <c r="A3488" s="143">
        <v>44707</v>
      </c>
      <c r="B3488" s="144">
        <v>4</v>
      </c>
      <c r="C3488" s="145">
        <v>11.7653</v>
      </c>
      <c r="D3488" s="145">
        <v>18.850999999999999</v>
      </c>
      <c r="E3488" s="145">
        <v>2.2400000000000002</v>
      </c>
      <c r="F3488" s="145">
        <v>9.9581</v>
      </c>
      <c r="G3488" s="146">
        <f t="shared" si="54"/>
        <v>42.814399999999999</v>
      </c>
    </row>
    <row r="3489" spans="1:7" x14ac:dyDescent="0.25">
      <c r="A3489" s="143">
        <v>44707</v>
      </c>
      <c r="B3489" s="144">
        <v>5</v>
      </c>
      <c r="C3489" s="145">
        <v>11.0693</v>
      </c>
      <c r="D3489" s="145">
        <v>19.508900000000001</v>
      </c>
      <c r="E3489" s="145">
        <v>2.3449</v>
      </c>
      <c r="F3489" s="145">
        <v>9.9581</v>
      </c>
      <c r="G3489" s="146">
        <f t="shared" si="54"/>
        <v>42.881200000000007</v>
      </c>
    </row>
    <row r="3490" spans="1:7" x14ac:dyDescent="0.25">
      <c r="A3490" s="143">
        <v>44707</v>
      </c>
      <c r="B3490" s="144">
        <v>6</v>
      </c>
      <c r="C3490" s="145">
        <v>11.693299999999899</v>
      </c>
      <c r="D3490" s="145">
        <v>19.785299999999999</v>
      </c>
      <c r="E3490" s="145">
        <v>2.1358999999999999</v>
      </c>
      <c r="F3490" s="145">
        <v>9.9580000000000002</v>
      </c>
      <c r="G3490" s="146">
        <f t="shared" si="54"/>
        <v>43.572499999999899</v>
      </c>
    </row>
    <row r="3491" spans="1:7" x14ac:dyDescent="0.25">
      <c r="A3491" s="143">
        <v>44707</v>
      </c>
      <c r="B3491" s="144">
        <v>7</v>
      </c>
      <c r="C3491" s="145">
        <v>80.039599999999993</v>
      </c>
      <c r="D3491" s="145">
        <v>19.861599999999999</v>
      </c>
      <c r="E3491" s="145">
        <v>52.429699999999997</v>
      </c>
      <c r="F3491" s="145">
        <v>1546.7628999999999</v>
      </c>
      <c r="G3491" s="146">
        <f t="shared" si="54"/>
        <v>1699.0937999999999</v>
      </c>
    </row>
    <row r="3492" spans="1:7" x14ac:dyDescent="0.25">
      <c r="A3492" s="143">
        <v>44707</v>
      </c>
      <c r="B3492" s="144">
        <v>8</v>
      </c>
      <c r="C3492" s="145">
        <v>1662.6338000000001</v>
      </c>
      <c r="D3492" s="145">
        <v>32.358399999999897</v>
      </c>
      <c r="E3492" s="145">
        <v>255.78980000000001</v>
      </c>
      <c r="F3492" s="145">
        <v>5412.5676999999996</v>
      </c>
      <c r="G3492" s="146">
        <f t="shared" si="54"/>
        <v>7363.3496999999998</v>
      </c>
    </row>
    <row r="3493" spans="1:7" x14ac:dyDescent="0.25">
      <c r="A3493" s="143">
        <v>44707</v>
      </c>
      <c r="B3493" s="144">
        <v>9</v>
      </c>
      <c r="C3493" s="145">
        <v>7339.3860000000004</v>
      </c>
      <c r="D3493" s="145">
        <v>68.876400000000004</v>
      </c>
      <c r="E3493" s="145">
        <v>556.88199999999995</v>
      </c>
      <c r="F3493" s="145">
        <v>8212.7595999999994</v>
      </c>
      <c r="G3493" s="146">
        <f t="shared" si="54"/>
        <v>16177.903999999999</v>
      </c>
    </row>
    <row r="3494" spans="1:7" x14ac:dyDescent="0.25">
      <c r="A3494" s="143">
        <v>44707</v>
      </c>
      <c r="B3494" s="144">
        <v>10</v>
      </c>
      <c r="C3494" s="145">
        <v>18366.419300000001</v>
      </c>
      <c r="D3494" s="145">
        <v>131.38679999999999</v>
      </c>
      <c r="E3494" s="145">
        <v>1034.2257999999999</v>
      </c>
      <c r="F3494" s="145">
        <v>9295.2428999999993</v>
      </c>
      <c r="G3494" s="146">
        <f t="shared" si="54"/>
        <v>28827.274799999999</v>
      </c>
    </row>
    <row r="3495" spans="1:7" x14ac:dyDescent="0.25">
      <c r="A3495" s="143">
        <v>44707</v>
      </c>
      <c r="B3495" s="144">
        <v>11</v>
      </c>
      <c r="C3495" s="145">
        <v>27197.382799999999</v>
      </c>
      <c r="D3495" s="145">
        <v>178.19970000000001</v>
      </c>
      <c r="E3495" s="145">
        <v>1374.2298000000001</v>
      </c>
      <c r="F3495" s="145">
        <v>9508.7065999999995</v>
      </c>
      <c r="G3495" s="146">
        <f t="shared" si="54"/>
        <v>38258.518900000003</v>
      </c>
    </row>
    <row r="3496" spans="1:7" x14ac:dyDescent="0.25">
      <c r="A3496" s="143">
        <v>44707</v>
      </c>
      <c r="B3496" s="144">
        <v>12</v>
      </c>
      <c r="C3496" s="145">
        <v>33798.137199999997</v>
      </c>
      <c r="D3496" s="145">
        <v>213.25460000000001</v>
      </c>
      <c r="E3496" s="145">
        <v>1557.9549999999999</v>
      </c>
      <c r="F3496" s="145">
        <v>9458.7844000000005</v>
      </c>
      <c r="G3496" s="146">
        <f t="shared" si="54"/>
        <v>45028.131200000003</v>
      </c>
    </row>
    <row r="3497" spans="1:7" x14ac:dyDescent="0.25">
      <c r="A3497" s="143">
        <v>44707</v>
      </c>
      <c r="B3497" s="144">
        <v>13</v>
      </c>
      <c r="C3497" s="145">
        <v>37404.697699999997</v>
      </c>
      <c r="D3497" s="145">
        <v>235.30869999999999</v>
      </c>
      <c r="E3497" s="145">
        <v>1891.1723</v>
      </c>
      <c r="F3497" s="145">
        <v>9304.1337999999996</v>
      </c>
      <c r="G3497" s="146">
        <f t="shared" si="54"/>
        <v>48835.3125</v>
      </c>
    </row>
    <row r="3498" spans="1:7" x14ac:dyDescent="0.25">
      <c r="A3498" s="143">
        <v>44707</v>
      </c>
      <c r="B3498" s="144">
        <v>14</v>
      </c>
      <c r="C3498" s="145">
        <v>33302.506699999998</v>
      </c>
      <c r="D3498" s="145">
        <v>207.72970000000001</v>
      </c>
      <c r="E3498" s="145">
        <v>1517.0718999999999</v>
      </c>
      <c r="F3498" s="145">
        <v>8053.4421000000002</v>
      </c>
      <c r="G3498" s="146">
        <f t="shared" si="54"/>
        <v>43080.750400000004</v>
      </c>
    </row>
    <row r="3499" spans="1:7" x14ac:dyDescent="0.25">
      <c r="A3499" s="143">
        <v>44707</v>
      </c>
      <c r="B3499" s="144">
        <v>15</v>
      </c>
      <c r="C3499" s="145">
        <v>28209.663700000001</v>
      </c>
      <c r="D3499" s="145">
        <v>172.21610000000001</v>
      </c>
      <c r="E3499" s="145">
        <v>1233.1822999999999</v>
      </c>
      <c r="F3499" s="145">
        <v>6366.5977999999996</v>
      </c>
      <c r="G3499" s="146">
        <f t="shared" si="54"/>
        <v>35981.659899999999</v>
      </c>
    </row>
    <row r="3500" spans="1:7" x14ac:dyDescent="0.25">
      <c r="A3500" s="143">
        <v>44707</v>
      </c>
      <c r="B3500" s="144">
        <v>16</v>
      </c>
      <c r="C3500" s="145">
        <v>17040.066200000001</v>
      </c>
      <c r="D3500" s="145">
        <v>121.8404</v>
      </c>
      <c r="E3500" s="145">
        <v>724.7278</v>
      </c>
      <c r="F3500" s="145">
        <v>4154.9849000000004</v>
      </c>
      <c r="G3500" s="146">
        <f t="shared" si="54"/>
        <v>22041.619300000002</v>
      </c>
    </row>
    <row r="3501" spans="1:7" x14ac:dyDescent="0.25">
      <c r="A3501" s="143">
        <v>44707</v>
      </c>
      <c r="B3501" s="144">
        <v>17</v>
      </c>
      <c r="C3501" s="145">
        <v>11856.9074</v>
      </c>
      <c r="D3501" s="145">
        <v>88.656899999999993</v>
      </c>
      <c r="E3501" s="145">
        <v>562.1961</v>
      </c>
      <c r="F3501" s="145">
        <v>2686.1904</v>
      </c>
      <c r="G3501" s="146">
        <f t="shared" si="54"/>
        <v>15193.950799999999</v>
      </c>
    </row>
    <row r="3502" spans="1:7" x14ac:dyDescent="0.25">
      <c r="A3502" s="143">
        <v>44707</v>
      </c>
      <c r="B3502" s="144">
        <v>18</v>
      </c>
      <c r="C3502" s="145">
        <v>7999.4063999999998</v>
      </c>
      <c r="D3502" s="145">
        <v>79.077100000000002</v>
      </c>
      <c r="E3502" s="145">
        <v>406.816699999999</v>
      </c>
      <c r="F3502" s="145">
        <v>2345.4149000000002</v>
      </c>
      <c r="G3502" s="146">
        <f t="shared" si="54"/>
        <v>10830.715099999999</v>
      </c>
    </row>
    <row r="3503" spans="1:7" x14ac:dyDescent="0.25">
      <c r="A3503" s="143">
        <v>44707</v>
      </c>
      <c r="B3503" s="144">
        <v>19</v>
      </c>
      <c r="C3503" s="145">
        <v>4666.8377</v>
      </c>
      <c r="D3503" s="145">
        <v>60.217799999999997</v>
      </c>
      <c r="E3503" s="145">
        <v>322.11270000000002</v>
      </c>
      <c r="F3503" s="145">
        <v>1839.6220000000001</v>
      </c>
      <c r="G3503" s="146">
        <f t="shared" si="54"/>
        <v>6888.7902000000004</v>
      </c>
    </row>
    <row r="3504" spans="1:7" x14ac:dyDescent="0.25">
      <c r="A3504" s="143">
        <v>44707</v>
      </c>
      <c r="B3504" s="144">
        <v>20</v>
      </c>
      <c r="C3504" s="145">
        <v>1050.5974000000001</v>
      </c>
      <c r="D3504" s="145">
        <v>25.688199999999998</v>
      </c>
      <c r="E3504" s="145">
        <v>67.299099999999996</v>
      </c>
      <c r="F3504" s="145">
        <v>756.18669999999997</v>
      </c>
      <c r="G3504" s="146">
        <f t="shared" si="54"/>
        <v>1899.7714000000001</v>
      </c>
    </row>
    <row r="3505" spans="1:7" x14ac:dyDescent="0.25">
      <c r="A3505" s="143">
        <v>44707</v>
      </c>
      <c r="B3505" s="144">
        <v>21</v>
      </c>
      <c r="C3505" s="145">
        <v>35.261099999999999</v>
      </c>
      <c r="D3505" s="145">
        <v>14.2873</v>
      </c>
      <c r="E3505" s="145">
        <v>4.1127000000000002</v>
      </c>
      <c r="F3505" s="145">
        <v>29.7959</v>
      </c>
      <c r="G3505" s="146">
        <f t="shared" si="54"/>
        <v>83.457000000000008</v>
      </c>
    </row>
    <row r="3506" spans="1:7" x14ac:dyDescent="0.25">
      <c r="A3506" s="143">
        <v>44707</v>
      </c>
      <c r="B3506" s="144">
        <v>22</v>
      </c>
      <c r="C3506" s="145">
        <v>9.2941000000000003</v>
      </c>
      <c r="D3506" s="145">
        <v>14.970800000000001</v>
      </c>
      <c r="E3506" s="145">
        <v>2.048</v>
      </c>
      <c r="F3506" s="145">
        <v>0</v>
      </c>
      <c r="G3506" s="146">
        <f t="shared" si="54"/>
        <v>26.312899999999999</v>
      </c>
    </row>
    <row r="3507" spans="1:7" x14ac:dyDescent="0.25">
      <c r="A3507" s="143">
        <v>44707</v>
      </c>
      <c r="B3507" s="144">
        <v>23</v>
      </c>
      <c r="C3507" s="145">
        <v>10.7227</v>
      </c>
      <c r="D3507" s="145">
        <v>16.4787</v>
      </c>
      <c r="E3507" s="145">
        <v>1.8764000000000001</v>
      </c>
      <c r="F3507" s="145">
        <v>0</v>
      </c>
      <c r="G3507" s="146">
        <f t="shared" si="54"/>
        <v>29.0778</v>
      </c>
    </row>
    <row r="3508" spans="1:7" x14ac:dyDescent="0.25">
      <c r="A3508" s="143">
        <v>44707</v>
      </c>
      <c r="B3508" s="144">
        <v>24</v>
      </c>
      <c r="C3508" s="145">
        <v>10.3467</v>
      </c>
      <c r="D3508" s="145">
        <v>17.840599999999998</v>
      </c>
      <c r="E3508" s="145">
        <v>2.1120000000000001</v>
      </c>
      <c r="F3508" s="145">
        <v>0</v>
      </c>
      <c r="G3508" s="146">
        <f t="shared" si="54"/>
        <v>30.299300000000002</v>
      </c>
    </row>
    <row r="3509" spans="1:7" x14ac:dyDescent="0.25">
      <c r="A3509" s="143">
        <v>44708</v>
      </c>
      <c r="B3509" s="144">
        <v>1</v>
      </c>
      <c r="C3509" s="145">
        <v>15.3659</v>
      </c>
      <c r="D3509" s="145">
        <v>17.131399999999999</v>
      </c>
      <c r="E3509" s="145">
        <v>2.3243999999999998</v>
      </c>
      <c r="F3509" s="145">
        <v>0</v>
      </c>
      <c r="G3509" s="146">
        <f t="shared" si="54"/>
        <v>34.821699999999993</v>
      </c>
    </row>
    <row r="3510" spans="1:7" x14ac:dyDescent="0.25">
      <c r="A3510" s="143">
        <v>44708</v>
      </c>
      <c r="B3510" s="144">
        <v>2</v>
      </c>
      <c r="C3510" s="145">
        <v>15.9419</v>
      </c>
      <c r="D3510" s="145">
        <v>17.326000000000001</v>
      </c>
      <c r="E3510" s="145">
        <v>2.048</v>
      </c>
      <c r="F3510" s="145">
        <v>0</v>
      </c>
      <c r="G3510" s="146">
        <f t="shared" si="54"/>
        <v>35.315899999999999</v>
      </c>
    </row>
    <row r="3511" spans="1:7" x14ac:dyDescent="0.25">
      <c r="A3511" s="143">
        <v>44708</v>
      </c>
      <c r="B3511" s="144">
        <v>3</v>
      </c>
      <c r="C3511" s="145">
        <v>17.861899999999999</v>
      </c>
      <c r="D3511" s="145">
        <v>18.1555</v>
      </c>
      <c r="E3511" s="145">
        <v>2.3039999999999998</v>
      </c>
      <c r="F3511" s="145">
        <v>0</v>
      </c>
      <c r="G3511" s="146">
        <f t="shared" si="54"/>
        <v>38.321399999999997</v>
      </c>
    </row>
    <row r="3512" spans="1:7" x14ac:dyDescent="0.25">
      <c r="A3512" s="143">
        <v>44708</v>
      </c>
      <c r="B3512" s="144">
        <v>4</v>
      </c>
      <c r="C3512" s="145">
        <v>14.889699999999999</v>
      </c>
      <c r="D3512" s="145">
        <v>18.582999999999998</v>
      </c>
      <c r="E3512" s="145">
        <v>2.2400000000000002</v>
      </c>
      <c r="F3512" s="145">
        <v>2.7826</v>
      </c>
      <c r="G3512" s="146">
        <f t="shared" si="54"/>
        <v>38.4953</v>
      </c>
    </row>
    <row r="3513" spans="1:7" x14ac:dyDescent="0.25">
      <c r="A3513" s="143">
        <v>44708</v>
      </c>
      <c r="B3513" s="144">
        <v>5</v>
      </c>
      <c r="C3513" s="145">
        <v>15.6662</v>
      </c>
      <c r="D3513" s="145">
        <v>18.065899999999999</v>
      </c>
      <c r="E3513" s="145">
        <v>2.1324000000000001</v>
      </c>
      <c r="F3513" s="145">
        <v>2.7826</v>
      </c>
      <c r="G3513" s="146">
        <f t="shared" si="54"/>
        <v>38.647100000000002</v>
      </c>
    </row>
    <row r="3514" spans="1:7" x14ac:dyDescent="0.25">
      <c r="A3514" s="143">
        <v>44708</v>
      </c>
      <c r="B3514" s="144">
        <v>6</v>
      </c>
      <c r="C3514" s="145">
        <v>8.5243000000000002</v>
      </c>
      <c r="D3514" s="145">
        <v>18.439599999999999</v>
      </c>
      <c r="E3514" s="145">
        <v>2.246</v>
      </c>
      <c r="F3514" s="145">
        <v>2.7826</v>
      </c>
      <c r="G3514" s="146">
        <f t="shared" si="54"/>
        <v>31.992499999999996</v>
      </c>
    </row>
    <row r="3515" spans="1:7" x14ac:dyDescent="0.25">
      <c r="A3515" s="143">
        <v>44708</v>
      </c>
      <c r="B3515" s="144">
        <v>7</v>
      </c>
      <c r="C3515" s="145">
        <v>93.902699999999996</v>
      </c>
      <c r="D3515" s="145">
        <v>19.4892</v>
      </c>
      <c r="E3515" s="145">
        <v>7.4373999999999896</v>
      </c>
      <c r="F3515" s="145">
        <v>146.24029999999999</v>
      </c>
      <c r="G3515" s="146">
        <f t="shared" si="54"/>
        <v>267.06959999999998</v>
      </c>
    </row>
    <row r="3516" spans="1:7" x14ac:dyDescent="0.25">
      <c r="A3516" s="143">
        <v>44708</v>
      </c>
      <c r="B3516" s="144">
        <v>8</v>
      </c>
      <c r="C3516" s="145">
        <v>2204.3505</v>
      </c>
      <c r="D3516" s="145">
        <v>37.685699999999997</v>
      </c>
      <c r="E3516" s="145">
        <v>192.05109999999999</v>
      </c>
      <c r="F3516" s="145">
        <v>2757.4542000000001</v>
      </c>
      <c r="G3516" s="146">
        <f t="shared" si="54"/>
        <v>5191.5415000000003</v>
      </c>
    </row>
    <row r="3517" spans="1:7" x14ac:dyDescent="0.25">
      <c r="A3517" s="143">
        <v>44708</v>
      </c>
      <c r="B3517" s="144">
        <v>9</v>
      </c>
      <c r="C3517" s="145">
        <v>6960.5045</v>
      </c>
      <c r="D3517" s="145">
        <v>72.381600000000006</v>
      </c>
      <c r="E3517" s="145">
        <v>588.45650000000001</v>
      </c>
      <c r="F3517" s="145">
        <v>7102.3126000000002</v>
      </c>
      <c r="G3517" s="146">
        <f t="shared" si="54"/>
        <v>14723.655200000001</v>
      </c>
    </row>
    <row r="3518" spans="1:7" x14ac:dyDescent="0.25">
      <c r="A3518" s="143">
        <v>44708</v>
      </c>
      <c r="B3518" s="144">
        <v>10</v>
      </c>
      <c r="C3518" s="145">
        <v>17452.136900000001</v>
      </c>
      <c r="D3518" s="145">
        <v>128.6722</v>
      </c>
      <c r="E3518" s="145">
        <v>1069.4123</v>
      </c>
      <c r="F3518" s="145">
        <v>8495.4190999999992</v>
      </c>
      <c r="G3518" s="146">
        <f t="shared" si="54"/>
        <v>27145.640500000001</v>
      </c>
    </row>
    <row r="3519" spans="1:7" x14ac:dyDescent="0.25">
      <c r="A3519" s="143">
        <v>44708</v>
      </c>
      <c r="B3519" s="144">
        <v>11</v>
      </c>
      <c r="C3519" s="145">
        <v>27036.175899999998</v>
      </c>
      <c r="D3519" s="145">
        <v>177.9419</v>
      </c>
      <c r="E3519" s="145">
        <v>1478.845</v>
      </c>
      <c r="F3519" s="145">
        <v>9176.4722000000002</v>
      </c>
      <c r="G3519" s="146">
        <f t="shared" si="54"/>
        <v>37869.434999999998</v>
      </c>
    </row>
    <row r="3520" spans="1:7" x14ac:dyDescent="0.25">
      <c r="A3520" s="143">
        <v>44708</v>
      </c>
      <c r="B3520" s="144">
        <v>12</v>
      </c>
      <c r="C3520" s="145">
        <v>32313.001199999999</v>
      </c>
      <c r="D3520" s="145">
        <v>193.13200000000001</v>
      </c>
      <c r="E3520" s="145">
        <v>1707.9123</v>
      </c>
      <c r="F3520" s="145">
        <v>9204.7883000000002</v>
      </c>
      <c r="G3520" s="146">
        <f t="shared" si="54"/>
        <v>43418.8338</v>
      </c>
    </row>
    <row r="3521" spans="1:7" x14ac:dyDescent="0.25">
      <c r="A3521" s="143">
        <v>44708</v>
      </c>
      <c r="B3521" s="144">
        <v>13</v>
      </c>
      <c r="C3521" s="145">
        <v>31757.239399999999</v>
      </c>
      <c r="D3521" s="145">
        <v>196.767</v>
      </c>
      <c r="E3521" s="145">
        <v>1709.5411999999999</v>
      </c>
      <c r="F3521" s="145">
        <v>8823.76</v>
      </c>
      <c r="G3521" s="146">
        <f t="shared" si="54"/>
        <v>42487.3076</v>
      </c>
    </row>
    <row r="3522" spans="1:7" x14ac:dyDescent="0.25">
      <c r="A3522" s="143">
        <v>44708</v>
      </c>
      <c r="B3522" s="144">
        <v>14</v>
      </c>
      <c r="C3522" s="145">
        <v>32341.310600000001</v>
      </c>
      <c r="D3522" s="145">
        <v>194.17910000000001</v>
      </c>
      <c r="E3522" s="145">
        <v>1688.1369999999999</v>
      </c>
      <c r="F3522" s="145">
        <v>7759.6921000000002</v>
      </c>
      <c r="G3522" s="146">
        <f t="shared" si="54"/>
        <v>41983.318800000001</v>
      </c>
    </row>
    <row r="3523" spans="1:7" x14ac:dyDescent="0.25">
      <c r="A3523" s="143">
        <v>44708</v>
      </c>
      <c r="B3523" s="144">
        <v>15</v>
      </c>
      <c r="C3523" s="145">
        <v>26503.047299999998</v>
      </c>
      <c r="D3523" s="145">
        <v>164.28880000000001</v>
      </c>
      <c r="E3523" s="145">
        <v>1316.6865</v>
      </c>
      <c r="F3523" s="145">
        <v>6633.1732000000002</v>
      </c>
      <c r="G3523" s="146">
        <f t="shared" si="54"/>
        <v>34617.195799999994</v>
      </c>
    </row>
    <row r="3524" spans="1:7" x14ac:dyDescent="0.25">
      <c r="A3524" s="143">
        <v>44708</v>
      </c>
      <c r="B3524" s="144">
        <v>16</v>
      </c>
      <c r="C3524" s="145">
        <v>16268.620699999999</v>
      </c>
      <c r="D3524" s="145">
        <v>117.8865</v>
      </c>
      <c r="E3524" s="145">
        <v>1109.4121</v>
      </c>
      <c r="F3524" s="145">
        <v>6108.7281999999996</v>
      </c>
      <c r="G3524" s="146">
        <f t="shared" si="54"/>
        <v>23604.647499999999</v>
      </c>
    </row>
    <row r="3525" spans="1:7" x14ac:dyDescent="0.25">
      <c r="A3525" s="143">
        <v>44708</v>
      </c>
      <c r="B3525" s="144">
        <v>17</v>
      </c>
      <c r="C3525" s="145">
        <v>7965.1278000000002</v>
      </c>
      <c r="D3525" s="145">
        <v>72.948599999999999</v>
      </c>
      <c r="E3525" s="145">
        <v>631.45569999999998</v>
      </c>
      <c r="F3525" s="145">
        <v>4080.7689</v>
      </c>
      <c r="G3525" s="146">
        <f t="shared" si="54"/>
        <v>12750.300999999999</v>
      </c>
    </row>
    <row r="3526" spans="1:7" x14ac:dyDescent="0.25">
      <c r="A3526" s="143">
        <v>44708</v>
      </c>
      <c r="B3526" s="144">
        <v>18</v>
      </c>
      <c r="C3526" s="145">
        <v>3728.8431</v>
      </c>
      <c r="D3526" s="145">
        <v>43.1004</v>
      </c>
      <c r="E3526" s="145">
        <v>373.29989999999998</v>
      </c>
      <c r="F3526" s="145">
        <v>2771.0338999999999</v>
      </c>
      <c r="G3526" s="146">
        <f t="shared" ref="G3526:G3589" si="55">+SUM(C3526:F3526)</f>
        <v>6916.2772999999997</v>
      </c>
    </row>
    <row r="3527" spans="1:7" x14ac:dyDescent="0.25">
      <c r="A3527" s="143">
        <v>44708</v>
      </c>
      <c r="B3527" s="144">
        <v>19</v>
      </c>
      <c r="C3527" s="145">
        <v>781.8578</v>
      </c>
      <c r="D3527" s="145">
        <v>22.994199999999999</v>
      </c>
      <c r="E3527" s="145">
        <v>171.5592</v>
      </c>
      <c r="F3527" s="145">
        <v>1350.8357000000001</v>
      </c>
      <c r="G3527" s="146">
        <f t="shared" si="55"/>
        <v>2327.2469000000001</v>
      </c>
    </row>
    <row r="3528" spans="1:7" x14ac:dyDescent="0.25">
      <c r="A3528" s="143">
        <v>44708</v>
      </c>
      <c r="B3528" s="144">
        <v>20</v>
      </c>
      <c r="C3528" s="145">
        <v>241.46019999999999</v>
      </c>
      <c r="D3528" s="145">
        <v>16.426500000000001</v>
      </c>
      <c r="E3528" s="145">
        <v>78.887500000000003</v>
      </c>
      <c r="F3528" s="145">
        <v>761.68619999999999</v>
      </c>
      <c r="G3528" s="146">
        <f t="shared" si="55"/>
        <v>1098.4603999999999</v>
      </c>
    </row>
    <row r="3529" spans="1:7" x14ac:dyDescent="0.25">
      <c r="A3529" s="143">
        <v>44708</v>
      </c>
      <c r="B3529" s="144">
        <v>21</v>
      </c>
      <c r="C3529" s="145">
        <v>19.6724</v>
      </c>
      <c r="D3529" s="145">
        <v>11.2921</v>
      </c>
      <c r="E3529" s="145">
        <v>5.8720999999999997</v>
      </c>
      <c r="F3529" s="145">
        <v>139.07669999999999</v>
      </c>
      <c r="G3529" s="146">
        <f t="shared" si="55"/>
        <v>175.91329999999999</v>
      </c>
    </row>
    <row r="3530" spans="1:7" x14ac:dyDescent="0.25">
      <c r="A3530" s="143">
        <v>44708</v>
      </c>
      <c r="B3530" s="144">
        <v>22</v>
      </c>
      <c r="C3530" s="145">
        <v>4.0515999999999996</v>
      </c>
      <c r="D3530" s="145">
        <v>9.3387999999999902</v>
      </c>
      <c r="E3530" s="145">
        <v>2.048</v>
      </c>
      <c r="F3530" s="145">
        <v>2.0400000000000001E-2</v>
      </c>
      <c r="G3530" s="146">
        <f t="shared" si="55"/>
        <v>15.458799999999989</v>
      </c>
    </row>
    <row r="3531" spans="1:7" x14ac:dyDescent="0.25">
      <c r="A3531" s="143">
        <v>44708</v>
      </c>
      <c r="B3531" s="144">
        <v>23</v>
      </c>
      <c r="C3531" s="145">
        <v>4.9476000000000004</v>
      </c>
      <c r="D3531" s="145">
        <v>7.9846000000000004</v>
      </c>
      <c r="E3531" s="145">
        <v>1.984</v>
      </c>
      <c r="F3531" s="145">
        <v>0</v>
      </c>
      <c r="G3531" s="146">
        <f t="shared" si="55"/>
        <v>14.916200000000002</v>
      </c>
    </row>
    <row r="3532" spans="1:7" x14ac:dyDescent="0.25">
      <c r="A3532" s="143">
        <v>44708</v>
      </c>
      <c r="B3532" s="144">
        <v>24</v>
      </c>
      <c r="C3532" s="145">
        <v>4.6978</v>
      </c>
      <c r="D3532" s="145">
        <v>7.2907999999999999</v>
      </c>
      <c r="E3532" s="145">
        <v>2.048</v>
      </c>
      <c r="F3532" s="145">
        <v>0</v>
      </c>
      <c r="G3532" s="146">
        <f t="shared" si="55"/>
        <v>14.0366</v>
      </c>
    </row>
    <row r="3533" spans="1:7" x14ac:dyDescent="0.25">
      <c r="A3533" s="143">
        <v>44709</v>
      </c>
      <c r="B3533" s="144">
        <v>1</v>
      </c>
      <c r="C3533" s="145">
        <v>32.607399999999998</v>
      </c>
      <c r="D3533" s="145">
        <v>7.3754999999999997</v>
      </c>
      <c r="E3533" s="145">
        <v>6.476</v>
      </c>
      <c r="F3533" s="145">
        <v>0</v>
      </c>
      <c r="G3533" s="146">
        <f t="shared" si="55"/>
        <v>46.4589</v>
      </c>
    </row>
    <row r="3534" spans="1:7" x14ac:dyDescent="0.25">
      <c r="A3534" s="143">
        <v>44709</v>
      </c>
      <c r="B3534" s="144">
        <v>2</v>
      </c>
      <c r="C3534" s="145">
        <v>34.226399999999998</v>
      </c>
      <c r="D3534" s="145">
        <v>7.8285999999999998</v>
      </c>
      <c r="E3534" s="145">
        <v>6.54</v>
      </c>
      <c r="F3534" s="145">
        <v>0</v>
      </c>
      <c r="G3534" s="146">
        <f t="shared" si="55"/>
        <v>48.594999999999999</v>
      </c>
    </row>
    <row r="3535" spans="1:7" x14ac:dyDescent="0.25">
      <c r="A3535" s="143">
        <v>44709</v>
      </c>
      <c r="B3535" s="144">
        <v>3</v>
      </c>
      <c r="C3535" s="145">
        <v>34.483400000000003</v>
      </c>
      <c r="D3535" s="145">
        <v>8.4147999999999996</v>
      </c>
      <c r="E3535" s="145">
        <v>6.3479999999999999</v>
      </c>
      <c r="F3535" s="145">
        <v>5.7999999999999996E-3</v>
      </c>
      <c r="G3535" s="146">
        <f t="shared" si="55"/>
        <v>49.252000000000002</v>
      </c>
    </row>
    <row r="3536" spans="1:7" x14ac:dyDescent="0.25">
      <c r="A3536" s="143">
        <v>44709</v>
      </c>
      <c r="B3536" s="144">
        <v>4</v>
      </c>
      <c r="C3536" s="145">
        <v>8.0128000000000004</v>
      </c>
      <c r="D3536" s="145">
        <v>12.029400000000001</v>
      </c>
      <c r="E3536" s="145">
        <v>2.2400000000000002</v>
      </c>
      <c r="F3536" s="145">
        <v>0</v>
      </c>
      <c r="G3536" s="146">
        <f t="shared" si="55"/>
        <v>22.282200000000003</v>
      </c>
    </row>
    <row r="3537" spans="1:7" x14ac:dyDescent="0.25">
      <c r="A3537" s="143">
        <v>44709</v>
      </c>
      <c r="B3537" s="144">
        <v>5</v>
      </c>
      <c r="C3537" s="145">
        <v>32.123100000000001</v>
      </c>
      <c r="D3537" s="145">
        <v>14.2567</v>
      </c>
      <c r="E3537" s="145">
        <v>6.476</v>
      </c>
      <c r="F3537" s="145">
        <v>0</v>
      </c>
      <c r="G3537" s="146">
        <f t="shared" si="55"/>
        <v>52.855800000000002</v>
      </c>
    </row>
    <row r="3538" spans="1:7" x14ac:dyDescent="0.25">
      <c r="A3538" s="143">
        <v>44709</v>
      </c>
      <c r="B3538" s="144">
        <v>6</v>
      </c>
      <c r="C3538" s="145">
        <v>6.8727999999999998</v>
      </c>
      <c r="D3538" s="145">
        <v>15.9948</v>
      </c>
      <c r="E3538" s="145">
        <v>2.06</v>
      </c>
      <c r="F3538" s="145">
        <v>0</v>
      </c>
      <c r="G3538" s="146">
        <f t="shared" si="55"/>
        <v>24.927599999999998</v>
      </c>
    </row>
    <row r="3539" spans="1:7" x14ac:dyDescent="0.25">
      <c r="A3539" s="143">
        <v>44709</v>
      </c>
      <c r="B3539" s="144">
        <v>7</v>
      </c>
      <c r="C3539" s="145">
        <v>24.640799999999999</v>
      </c>
      <c r="D3539" s="145">
        <v>19.0379</v>
      </c>
      <c r="E3539" s="145">
        <v>3.3491</v>
      </c>
      <c r="F3539" s="145">
        <v>24.194099999999999</v>
      </c>
      <c r="G3539" s="146">
        <f t="shared" si="55"/>
        <v>71.221900000000005</v>
      </c>
    </row>
    <row r="3540" spans="1:7" x14ac:dyDescent="0.25">
      <c r="A3540" s="143">
        <v>44709</v>
      </c>
      <c r="B3540" s="144">
        <v>8</v>
      </c>
      <c r="C3540" s="145">
        <v>1020.8095</v>
      </c>
      <c r="D3540" s="145">
        <v>29.9391</v>
      </c>
      <c r="E3540" s="145">
        <v>57.391599999999997</v>
      </c>
      <c r="F3540" s="145">
        <v>366.58030000000002</v>
      </c>
      <c r="G3540" s="146">
        <f t="shared" si="55"/>
        <v>1474.7204999999999</v>
      </c>
    </row>
    <row r="3541" spans="1:7" x14ac:dyDescent="0.25">
      <c r="A3541" s="143">
        <v>44709</v>
      </c>
      <c r="B3541" s="144">
        <v>9</v>
      </c>
      <c r="C3541" s="145">
        <v>5674.2918</v>
      </c>
      <c r="D3541" s="145">
        <v>55.2682</v>
      </c>
      <c r="E3541" s="145">
        <v>267.1687</v>
      </c>
      <c r="F3541" s="145">
        <v>1272.3652</v>
      </c>
      <c r="G3541" s="146">
        <f t="shared" si="55"/>
        <v>7269.0939000000008</v>
      </c>
    </row>
    <row r="3542" spans="1:7" x14ac:dyDescent="0.25">
      <c r="A3542" s="143">
        <v>44709</v>
      </c>
      <c r="B3542" s="144">
        <v>10</v>
      </c>
      <c r="C3542" s="145">
        <v>13777.5044</v>
      </c>
      <c r="D3542" s="145">
        <v>107.71</v>
      </c>
      <c r="E3542" s="145">
        <v>652.84410000000003</v>
      </c>
      <c r="F3542" s="145">
        <v>2942.2017000000001</v>
      </c>
      <c r="G3542" s="146">
        <f t="shared" si="55"/>
        <v>17480.260200000001</v>
      </c>
    </row>
    <row r="3543" spans="1:7" x14ac:dyDescent="0.25">
      <c r="A3543" s="143">
        <v>44709</v>
      </c>
      <c r="B3543" s="144">
        <v>11</v>
      </c>
      <c r="C3543" s="145">
        <v>24080.409500000002</v>
      </c>
      <c r="D3543" s="145">
        <v>168.8382</v>
      </c>
      <c r="E3543" s="145">
        <v>1054.7371000000001</v>
      </c>
      <c r="F3543" s="145">
        <v>4320.7718000000004</v>
      </c>
      <c r="G3543" s="146">
        <f t="shared" si="55"/>
        <v>29624.756600000001</v>
      </c>
    </row>
    <row r="3544" spans="1:7" x14ac:dyDescent="0.25">
      <c r="A3544" s="143">
        <v>44709</v>
      </c>
      <c r="B3544" s="144">
        <v>12</v>
      </c>
      <c r="C3544" s="145">
        <v>29417.9912</v>
      </c>
      <c r="D3544" s="145">
        <v>190.75819999999999</v>
      </c>
      <c r="E3544" s="145">
        <v>1341.9729</v>
      </c>
      <c r="F3544" s="145">
        <v>5911.5388999999996</v>
      </c>
      <c r="G3544" s="146">
        <f t="shared" si="55"/>
        <v>36862.261200000001</v>
      </c>
    </row>
    <row r="3545" spans="1:7" x14ac:dyDescent="0.25">
      <c r="A3545" s="143">
        <v>44709</v>
      </c>
      <c r="B3545" s="144">
        <v>13</v>
      </c>
      <c r="C3545" s="145">
        <v>30548.2533</v>
      </c>
      <c r="D3545" s="145">
        <v>201.63120000000001</v>
      </c>
      <c r="E3545" s="145">
        <v>1725.1070999999999</v>
      </c>
      <c r="F3545" s="145">
        <v>7784.2124000000003</v>
      </c>
      <c r="G3545" s="146">
        <f t="shared" si="55"/>
        <v>40259.203999999998</v>
      </c>
    </row>
    <row r="3546" spans="1:7" x14ac:dyDescent="0.25">
      <c r="A3546" s="143">
        <v>44709</v>
      </c>
      <c r="B3546" s="144">
        <v>14</v>
      </c>
      <c r="C3546" s="145">
        <v>31079.666499999999</v>
      </c>
      <c r="D3546" s="145">
        <v>199.8938</v>
      </c>
      <c r="E3546" s="145">
        <v>1865.9219000000001</v>
      </c>
      <c r="F3546" s="145">
        <v>9275.2849999999999</v>
      </c>
      <c r="G3546" s="146">
        <f t="shared" si="55"/>
        <v>42420.767200000002</v>
      </c>
    </row>
    <row r="3547" spans="1:7" x14ac:dyDescent="0.25">
      <c r="A3547" s="143">
        <v>44709</v>
      </c>
      <c r="B3547" s="144">
        <v>15</v>
      </c>
      <c r="C3547" s="145">
        <v>33902.917999999998</v>
      </c>
      <c r="D3547" s="145">
        <v>213.50129999999999</v>
      </c>
      <c r="E3547" s="145">
        <v>1929.1369999999999</v>
      </c>
      <c r="F3547" s="145">
        <v>9787.1630999999998</v>
      </c>
      <c r="G3547" s="146">
        <f t="shared" si="55"/>
        <v>45832.719400000002</v>
      </c>
    </row>
    <row r="3548" spans="1:7" x14ac:dyDescent="0.25">
      <c r="A3548" s="143">
        <v>44709</v>
      </c>
      <c r="B3548" s="144">
        <v>16</v>
      </c>
      <c r="C3548" s="145">
        <v>33533.7595</v>
      </c>
      <c r="D3548" s="145">
        <v>217.14249999999899</v>
      </c>
      <c r="E3548" s="145">
        <v>1838.2412999999999</v>
      </c>
      <c r="F3548" s="145">
        <v>8902.8317999999999</v>
      </c>
      <c r="G3548" s="146">
        <f t="shared" si="55"/>
        <v>44491.975100000003</v>
      </c>
    </row>
    <row r="3549" spans="1:7" x14ac:dyDescent="0.25">
      <c r="A3549" s="143">
        <v>44709</v>
      </c>
      <c r="B3549" s="144">
        <v>17</v>
      </c>
      <c r="C3549" s="145">
        <v>26350.6266</v>
      </c>
      <c r="D3549" s="145">
        <v>171.85149999999999</v>
      </c>
      <c r="E3549" s="145">
        <v>1508.8524</v>
      </c>
      <c r="F3549" s="145">
        <v>8188.0307000000003</v>
      </c>
      <c r="G3549" s="146">
        <f t="shared" si="55"/>
        <v>36219.361199999999</v>
      </c>
    </row>
    <row r="3550" spans="1:7" x14ac:dyDescent="0.25">
      <c r="A3550" s="143">
        <v>44709</v>
      </c>
      <c r="B3550" s="144">
        <v>18</v>
      </c>
      <c r="C3550" s="145">
        <v>6732.3896999999997</v>
      </c>
      <c r="D3550" s="145">
        <v>78.399799999999999</v>
      </c>
      <c r="E3550" s="145">
        <v>430.0496</v>
      </c>
      <c r="F3550" s="145">
        <v>4689.2833000000001</v>
      </c>
      <c r="G3550" s="146">
        <f t="shared" si="55"/>
        <v>11930.1224</v>
      </c>
    </row>
    <row r="3551" spans="1:7" x14ac:dyDescent="0.25">
      <c r="A3551" s="143">
        <v>44709</v>
      </c>
      <c r="B3551" s="144">
        <v>19</v>
      </c>
      <c r="C3551" s="145">
        <v>5021.1854000000003</v>
      </c>
      <c r="D3551" s="145">
        <v>56.940899999999999</v>
      </c>
      <c r="E3551" s="145">
        <v>230.7363</v>
      </c>
      <c r="F3551" s="145">
        <v>2219.7260000000001</v>
      </c>
      <c r="G3551" s="146">
        <f t="shared" si="55"/>
        <v>7528.5885999999991</v>
      </c>
    </row>
    <row r="3552" spans="1:7" x14ac:dyDescent="0.25">
      <c r="A3552" s="143">
        <v>44709</v>
      </c>
      <c r="B3552" s="144">
        <v>20</v>
      </c>
      <c r="C3552" s="145">
        <v>2715.8168999999998</v>
      </c>
      <c r="D3552" s="145">
        <v>35.815600000000003</v>
      </c>
      <c r="E3552" s="145">
        <v>147.1737</v>
      </c>
      <c r="F3552" s="145">
        <v>1459.5554</v>
      </c>
      <c r="G3552" s="146">
        <f t="shared" si="55"/>
        <v>4358.3615999999993</v>
      </c>
    </row>
    <row r="3553" spans="1:7" x14ac:dyDescent="0.25">
      <c r="A3553" s="143">
        <v>44709</v>
      </c>
      <c r="B3553" s="144">
        <v>21</v>
      </c>
      <c r="C3553" s="145">
        <v>111.7321</v>
      </c>
      <c r="D3553" s="145">
        <v>15.805400000000001</v>
      </c>
      <c r="E3553" s="145">
        <v>49.690600000000003</v>
      </c>
      <c r="F3553" s="145">
        <v>786.72339999999997</v>
      </c>
      <c r="G3553" s="146">
        <f t="shared" si="55"/>
        <v>963.95150000000001</v>
      </c>
    </row>
    <row r="3554" spans="1:7" x14ac:dyDescent="0.25">
      <c r="A3554" s="143">
        <v>44709</v>
      </c>
      <c r="B3554" s="144">
        <v>22</v>
      </c>
      <c r="C3554" s="145">
        <v>8.3074999999999992</v>
      </c>
      <c r="D3554" s="145">
        <v>15.1142</v>
      </c>
      <c r="E3554" s="145">
        <v>2.0684</v>
      </c>
      <c r="F3554" s="145">
        <v>37.352800000000002</v>
      </c>
      <c r="G3554" s="146">
        <f t="shared" si="55"/>
        <v>62.8429</v>
      </c>
    </row>
    <row r="3555" spans="1:7" x14ac:dyDescent="0.25">
      <c r="A3555" s="143">
        <v>44709</v>
      </c>
      <c r="B3555" s="144">
        <v>23</v>
      </c>
      <c r="C3555" s="145">
        <v>6.4545000000000003</v>
      </c>
      <c r="D3555" s="145">
        <v>15.9512</v>
      </c>
      <c r="E3555" s="145">
        <v>1.984</v>
      </c>
      <c r="F3555" s="145">
        <v>37.410800000000002</v>
      </c>
      <c r="G3555" s="146">
        <f t="shared" si="55"/>
        <v>61.8005</v>
      </c>
    </row>
    <row r="3556" spans="1:7" x14ac:dyDescent="0.25">
      <c r="A3556" s="143">
        <v>44709</v>
      </c>
      <c r="B3556" s="144">
        <v>24</v>
      </c>
      <c r="C3556" s="145">
        <v>4.9824999999999999</v>
      </c>
      <c r="D3556" s="145">
        <v>16.243200000000002</v>
      </c>
      <c r="E3556" s="145">
        <v>2.1528999999999998</v>
      </c>
      <c r="F3556" s="145">
        <v>37.250799999999998</v>
      </c>
      <c r="G3556" s="146">
        <f t="shared" si="55"/>
        <v>60.629400000000004</v>
      </c>
    </row>
    <row r="3557" spans="1:7" x14ac:dyDescent="0.25">
      <c r="A3557" s="143">
        <v>44710</v>
      </c>
      <c r="B3557" s="144">
        <v>1</v>
      </c>
      <c r="C3557" s="145">
        <v>4.7759999999999998</v>
      </c>
      <c r="D3557" s="145">
        <v>16.844799999999999</v>
      </c>
      <c r="E3557" s="145">
        <v>2.4063999999999899</v>
      </c>
      <c r="F3557" s="145">
        <v>4.1000000000000003E-3</v>
      </c>
      <c r="G3557" s="146">
        <f t="shared" si="55"/>
        <v>24.031299999999991</v>
      </c>
    </row>
    <row r="3558" spans="1:7" x14ac:dyDescent="0.25">
      <c r="A3558" s="143">
        <v>44710</v>
      </c>
      <c r="B3558" s="144">
        <v>2</v>
      </c>
      <c r="C3558" s="145">
        <v>4.7030000000000003</v>
      </c>
      <c r="D3558" s="145">
        <v>17.638400000000001</v>
      </c>
      <c r="E3558" s="145">
        <v>2.2374000000000001</v>
      </c>
      <c r="F3558" s="145">
        <v>0</v>
      </c>
      <c r="G3558" s="146">
        <f t="shared" si="55"/>
        <v>24.578800000000001</v>
      </c>
    </row>
    <row r="3559" spans="1:7" x14ac:dyDescent="0.25">
      <c r="A3559" s="143">
        <v>44710</v>
      </c>
      <c r="B3559" s="144">
        <v>3</v>
      </c>
      <c r="C3559" s="145">
        <v>6.62</v>
      </c>
      <c r="D3559" s="145">
        <v>18.844099999999901</v>
      </c>
      <c r="E3559" s="145">
        <v>2.1939000000000002</v>
      </c>
      <c r="F3559" s="145">
        <v>5.7999999999999996E-3</v>
      </c>
      <c r="G3559" s="146">
        <f t="shared" si="55"/>
        <v>27.663799999999902</v>
      </c>
    </row>
    <row r="3560" spans="1:7" x14ac:dyDescent="0.25">
      <c r="A3560" s="143">
        <v>44710</v>
      </c>
      <c r="B3560" s="144">
        <v>4</v>
      </c>
      <c r="C3560" s="145">
        <v>5.8405999999999896</v>
      </c>
      <c r="D3560" s="145">
        <v>20.098400000000002</v>
      </c>
      <c r="E3560" s="145">
        <v>2.3014000000000001</v>
      </c>
      <c r="F3560" s="145">
        <v>0.35880000000000001</v>
      </c>
      <c r="G3560" s="146">
        <f t="shared" si="55"/>
        <v>28.599199999999993</v>
      </c>
    </row>
    <row r="3561" spans="1:7" x14ac:dyDescent="0.25">
      <c r="A3561" s="143">
        <v>44710</v>
      </c>
      <c r="B3561" s="144">
        <v>5</v>
      </c>
      <c r="C3561" s="145">
        <v>11.0755</v>
      </c>
      <c r="D3561" s="145">
        <v>20.116399999999999</v>
      </c>
      <c r="E3561" s="145">
        <v>2.2578999999999998</v>
      </c>
      <c r="F3561" s="145">
        <v>0.35880000000000001</v>
      </c>
      <c r="G3561" s="146">
        <f t="shared" si="55"/>
        <v>33.808599999999998</v>
      </c>
    </row>
    <row r="3562" spans="1:7" x14ac:dyDescent="0.25">
      <c r="A3562" s="143">
        <v>44710</v>
      </c>
      <c r="B3562" s="144">
        <v>6</v>
      </c>
      <c r="C3562" s="145">
        <v>8.5335000000000001</v>
      </c>
      <c r="D3562" s="145">
        <v>20.193199999999901</v>
      </c>
      <c r="E3562" s="145">
        <v>2.0539999999999998</v>
      </c>
      <c r="F3562" s="145">
        <v>0.3548</v>
      </c>
      <c r="G3562" s="146">
        <f t="shared" si="55"/>
        <v>31.135499999999901</v>
      </c>
    </row>
    <row r="3563" spans="1:7" x14ac:dyDescent="0.25">
      <c r="A3563" s="143">
        <v>44710</v>
      </c>
      <c r="B3563" s="144">
        <v>7</v>
      </c>
      <c r="C3563" s="145">
        <v>17.081600000000002</v>
      </c>
      <c r="D3563" s="145">
        <v>20.679600000000001</v>
      </c>
      <c r="E3563" s="145">
        <v>7.4712999999999896</v>
      </c>
      <c r="F3563" s="145">
        <v>190.09739999999999</v>
      </c>
      <c r="G3563" s="146">
        <f t="shared" si="55"/>
        <v>235.32989999999998</v>
      </c>
    </row>
    <row r="3564" spans="1:7" x14ac:dyDescent="0.25">
      <c r="A3564" s="143">
        <v>44710</v>
      </c>
      <c r="B3564" s="144">
        <v>8</v>
      </c>
      <c r="C3564" s="145">
        <v>419.6422</v>
      </c>
      <c r="D3564" s="145">
        <v>26.146999999999998</v>
      </c>
      <c r="E3564" s="145">
        <v>107.3104</v>
      </c>
      <c r="F3564" s="145">
        <v>2206.5360000000001</v>
      </c>
      <c r="G3564" s="146">
        <f t="shared" si="55"/>
        <v>2759.6356000000001</v>
      </c>
    </row>
    <row r="3565" spans="1:7" x14ac:dyDescent="0.25">
      <c r="A3565" s="143">
        <v>44710</v>
      </c>
      <c r="B3565" s="144">
        <v>9</v>
      </c>
      <c r="C3565" s="145">
        <v>3548.3638000000001</v>
      </c>
      <c r="D3565" s="145">
        <v>51.369</v>
      </c>
      <c r="E3565" s="145">
        <v>305.721</v>
      </c>
      <c r="F3565" s="145">
        <v>4440.5105999999996</v>
      </c>
      <c r="G3565" s="146">
        <f t="shared" si="55"/>
        <v>8345.9644000000008</v>
      </c>
    </row>
    <row r="3566" spans="1:7" x14ac:dyDescent="0.25">
      <c r="A3566" s="143">
        <v>44710</v>
      </c>
      <c r="B3566" s="144">
        <v>10</v>
      </c>
      <c r="C3566" s="145">
        <v>7243.0754999999999</v>
      </c>
      <c r="D3566" s="145">
        <v>74.220399999999998</v>
      </c>
      <c r="E3566" s="145">
        <v>620.39400000000001</v>
      </c>
      <c r="F3566" s="145">
        <v>6992.4582</v>
      </c>
      <c r="G3566" s="146">
        <f t="shared" si="55"/>
        <v>14930.1481</v>
      </c>
    </row>
    <row r="3567" spans="1:7" x14ac:dyDescent="0.25">
      <c r="A3567" s="143">
        <v>44710</v>
      </c>
      <c r="B3567" s="144">
        <v>11</v>
      </c>
      <c r="C3567" s="145">
        <v>8798.1252000000004</v>
      </c>
      <c r="D3567" s="145">
        <v>91.260900000000007</v>
      </c>
      <c r="E3567" s="145">
        <v>835.91660000000002</v>
      </c>
      <c r="F3567" s="145">
        <v>8349.4902999999995</v>
      </c>
      <c r="G3567" s="146">
        <f t="shared" si="55"/>
        <v>18074.792999999998</v>
      </c>
    </row>
    <row r="3568" spans="1:7" x14ac:dyDescent="0.25">
      <c r="A3568" s="143">
        <v>44710</v>
      </c>
      <c r="B3568" s="144">
        <v>12</v>
      </c>
      <c r="C3568" s="145">
        <v>9924.0604000000003</v>
      </c>
      <c r="D3568" s="145">
        <v>102.2405</v>
      </c>
      <c r="E3568" s="145">
        <v>979.48090000000002</v>
      </c>
      <c r="F3568" s="145">
        <v>8862.4104000000007</v>
      </c>
      <c r="G3568" s="146">
        <f t="shared" si="55"/>
        <v>19868.192200000001</v>
      </c>
    </row>
    <row r="3569" spans="1:7" x14ac:dyDescent="0.25">
      <c r="A3569" s="143">
        <v>44710</v>
      </c>
      <c r="B3569" s="144">
        <v>13</v>
      </c>
      <c r="C3569" s="145">
        <v>10889.6911</v>
      </c>
      <c r="D3569" s="145">
        <v>117.99630000000001</v>
      </c>
      <c r="E3569" s="145">
        <v>1110.6074000000001</v>
      </c>
      <c r="F3569" s="145">
        <v>9081.6960999999992</v>
      </c>
      <c r="G3569" s="146">
        <f t="shared" si="55"/>
        <v>21199.990900000001</v>
      </c>
    </row>
    <row r="3570" spans="1:7" x14ac:dyDescent="0.25">
      <c r="A3570" s="143">
        <v>44710</v>
      </c>
      <c r="B3570" s="144">
        <v>14</v>
      </c>
      <c r="C3570" s="145">
        <v>11394.240599999999</v>
      </c>
      <c r="D3570" s="145">
        <v>112.7183</v>
      </c>
      <c r="E3570" s="145">
        <v>1150.7338999999999</v>
      </c>
      <c r="F3570" s="145">
        <v>9037.5890999999992</v>
      </c>
      <c r="G3570" s="146">
        <f t="shared" si="55"/>
        <v>21695.281899999998</v>
      </c>
    </row>
    <row r="3571" spans="1:7" x14ac:dyDescent="0.25">
      <c r="A3571" s="143">
        <v>44710</v>
      </c>
      <c r="B3571" s="144">
        <v>15</v>
      </c>
      <c r="C3571" s="145">
        <v>10362.473599999999</v>
      </c>
      <c r="D3571" s="145">
        <v>101.5698</v>
      </c>
      <c r="E3571" s="145">
        <v>912.00340000000006</v>
      </c>
      <c r="F3571" s="145">
        <v>7959.2894999999999</v>
      </c>
      <c r="G3571" s="146">
        <f t="shared" si="55"/>
        <v>19335.336299999999</v>
      </c>
    </row>
    <row r="3572" spans="1:7" x14ac:dyDescent="0.25">
      <c r="A3572" s="143">
        <v>44710</v>
      </c>
      <c r="B3572" s="144">
        <v>16</v>
      </c>
      <c r="C3572" s="145">
        <v>10635.1057</v>
      </c>
      <c r="D3572" s="145">
        <v>99.254999999999995</v>
      </c>
      <c r="E3572" s="145">
        <v>940.37459999999999</v>
      </c>
      <c r="F3572" s="145">
        <v>7232.9402</v>
      </c>
      <c r="G3572" s="146">
        <f t="shared" si="55"/>
        <v>18907.675499999998</v>
      </c>
    </row>
    <row r="3573" spans="1:7" x14ac:dyDescent="0.25">
      <c r="A3573" s="143">
        <v>44710</v>
      </c>
      <c r="B3573" s="144">
        <v>17</v>
      </c>
      <c r="C3573" s="145">
        <v>8448.1430999999993</v>
      </c>
      <c r="D3573" s="145">
        <v>94.525400000000005</v>
      </c>
      <c r="E3573" s="145">
        <v>680.70680000000004</v>
      </c>
      <c r="F3573" s="145">
        <v>5200.4935999999998</v>
      </c>
      <c r="G3573" s="146">
        <f t="shared" si="55"/>
        <v>14423.868899999999</v>
      </c>
    </row>
    <row r="3574" spans="1:7" x14ac:dyDescent="0.25">
      <c r="A3574" s="143">
        <v>44710</v>
      </c>
      <c r="B3574" s="144">
        <v>18</v>
      </c>
      <c r="C3574" s="145">
        <v>4915.7596999999996</v>
      </c>
      <c r="D3574" s="145">
        <v>65.0471</v>
      </c>
      <c r="E3574" s="145">
        <v>327.40949999999998</v>
      </c>
      <c r="F3574" s="145">
        <v>3115.6392999999998</v>
      </c>
      <c r="G3574" s="146">
        <f t="shared" si="55"/>
        <v>8423.855599999999</v>
      </c>
    </row>
    <row r="3575" spans="1:7" x14ac:dyDescent="0.25">
      <c r="A3575" s="143">
        <v>44710</v>
      </c>
      <c r="B3575" s="144">
        <v>19</v>
      </c>
      <c r="C3575" s="145">
        <v>1888.3739</v>
      </c>
      <c r="D3575" s="145">
        <v>37.515799999999999</v>
      </c>
      <c r="E3575" s="145">
        <v>155.5248</v>
      </c>
      <c r="F3575" s="145">
        <v>1765.837</v>
      </c>
      <c r="G3575" s="146">
        <f t="shared" si="55"/>
        <v>3847.2514999999999</v>
      </c>
    </row>
    <row r="3576" spans="1:7" x14ac:dyDescent="0.25">
      <c r="A3576" s="143">
        <v>44710</v>
      </c>
      <c r="B3576" s="144">
        <v>20</v>
      </c>
      <c r="C3576" s="145">
        <v>410.14350000000002</v>
      </c>
      <c r="D3576" s="145">
        <v>26.316699999999901</v>
      </c>
      <c r="E3576" s="145">
        <v>58.756100000000004</v>
      </c>
      <c r="F3576" s="145">
        <v>733.22040000000004</v>
      </c>
      <c r="G3576" s="146">
        <f t="shared" si="55"/>
        <v>1228.4367</v>
      </c>
    </row>
    <row r="3577" spans="1:7" x14ac:dyDescent="0.25">
      <c r="A3577" s="143">
        <v>44710</v>
      </c>
      <c r="B3577" s="144">
        <v>21</v>
      </c>
      <c r="C3577" s="145">
        <v>45.2166</v>
      </c>
      <c r="D3577" s="145">
        <v>20.7437</v>
      </c>
      <c r="E3577" s="145">
        <v>4.5198</v>
      </c>
      <c r="F3577" s="145">
        <v>65.420100000000005</v>
      </c>
      <c r="G3577" s="146">
        <f t="shared" si="55"/>
        <v>135.90020000000001</v>
      </c>
    </row>
    <row r="3578" spans="1:7" x14ac:dyDescent="0.25">
      <c r="A3578" s="143">
        <v>44710</v>
      </c>
      <c r="B3578" s="144">
        <v>22</v>
      </c>
      <c r="C3578" s="145">
        <v>7.7580999999999998</v>
      </c>
      <c r="D3578" s="145">
        <v>20.275199999999899</v>
      </c>
      <c r="E3578" s="145">
        <v>2.0838000000000001</v>
      </c>
      <c r="F3578" s="145">
        <v>0.12280000000000001</v>
      </c>
      <c r="G3578" s="146">
        <f t="shared" si="55"/>
        <v>30.239899999999899</v>
      </c>
    </row>
    <row r="3579" spans="1:7" x14ac:dyDescent="0.25">
      <c r="A3579" s="143">
        <v>44710</v>
      </c>
      <c r="B3579" s="144">
        <v>23</v>
      </c>
      <c r="C3579" s="145">
        <v>7.9762000000000004</v>
      </c>
      <c r="D3579" s="145">
        <v>19.781199999999998</v>
      </c>
      <c r="E3579" s="145">
        <v>2.0198</v>
      </c>
      <c r="F3579" s="145">
        <v>0</v>
      </c>
      <c r="G3579" s="146">
        <f t="shared" si="55"/>
        <v>29.777199999999997</v>
      </c>
    </row>
    <row r="3580" spans="1:7" x14ac:dyDescent="0.25">
      <c r="A3580" s="143">
        <v>44710</v>
      </c>
      <c r="B3580" s="144">
        <v>24</v>
      </c>
      <c r="C3580" s="145">
        <v>7.2362000000000002</v>
      </c>
      <c r="D3580" s="145">
        <v>21.242899999999999</v>
      </c>
      <c r="E3580" s="145">
        <v>2.1093999999999999</v>
      </c>
      <c r="F3580" s="145">
        <v>0</v>
      </c>
      <c r="G3580" s="146">
        <f t="shared" si="55"/>
        <v>30.5885</v>
      </c>
    </row>
    <row r="3581" spans="1:7" x14ac:dyDescent="0.25">
      <c r="A3581" s="143">
        <v>44711</v>
      </c>
      <c r="B3581" s="144">
        <v>1</v>
      </c>
      <c r="C3581" s="145">
        <v>7.6945999999999897</v>
      </c>
      <c r="D3581" s="145">
        <v>21.736899999999999</v>
      </c>
      <c r="E3581" s="145">
        <v>2.2400000000000002</v>
      </c>
      <c r="F3581" s="145">
        <v>0</v>
      </c>
      <c r="G3581" s="146">
        <f t="shared" si="55"/>
        <v>31.671499999999988</v>
      </c>
    </row>
    <row r="3582" spans="1:7" x14ac:dyDescent="0.25">
      <c r="A3582" s="143">
        <v>44711</v>
      </c>
      <c r="B3582" s="144">
        <v>2</v>
      </c>
      <c r="C3582" s="145">
        <v>9.8705999999999996</v>
      </c>
      <c r="D3582" s="145">
        <v>21.501399999999901</v>
      </c>
      <c r="E3582" s="145">
        <v>1.984</v>
      </c>
      <c r="F3582" s="145">
        <v>0</v>
      </c>
      <c r="G3582" s="146">
        <f t="shared" si="55"/>
        <v>33.355999999999902</v>
      </c>
    </row>
    <row r="3583" spans="1:7" x14ac:dyDescent="0.25">
      <c r="A3583" s="143">
        <v>44711</v>
      </c>
      <c r="B3583" s="144">
        <v>3</v>
      </c>
      <c r="C3583" s="145">
        <v>9.0435999999999996</v>
      </c>
      <c r="D3583" s="145">
        <v>21.3887</v>
      </c>
      <c r="E3583" s="145">
        <v>2.2400000000000002</v>
      </c>
      <c r="F3583" s="145">
        <v>0</v>
      </c>
      <c r="G3583" s="146">
        <f t="shared" si="55"/>
        <v>32.6723</v>
      </c>
    </row>
    <row r="3584" spans="1:7" x14ac:dyDescent="0.25">
      <c r="A3584" s="143">
        <v>44711</v>
      </c>
      <c r="B3584" s="144">
        <v>4</v>
      </c>
      <c r="C3584" s="145">
        <v>8.1920000000000002</v>
      </c>
      <c r="D3584" s="145">
        <v>21.304299999999898</v>
      </c>
      <c r="E3584" s="145">
        <v>2.1760000000000002</v>
      </c>
      <c r="F3584" s="145">
        <v>0</v>
      </c>
      <c r="G3584" s="146">
        <f t="shared" si="55"/>
        <v>31.6722999999999</v>
      </c>
    </row>
    <row r="3585" spans="1:7" x14ac:dyDescent="0.25">
      <c r="A3585" s="143">
        <v>44711</v>
      </c>
      <c r="B3585" s="144">
        <v>5</v>
      </c>
      <c r="C3585" s="145">
        <v>12.224</v>
      </c>
      <c r="D3585" s="145">
        <v>21.0944</v>
      </c>
      <c r="E3585" s="145">
        <v>2.048</v>
      </c>
      <c r="F3585" s="145">
        <v>0</v>
      </c>
      <c r="G3585" s="146">
        <f t="shared" si="55"/>
        <v>35.366399999999999</v>
      </c>
    </row>
    <row r="3586" spans="1:7" x14ac:dyDescent="0.25">
      <c r="A3586" s="143">
        <v>44711</v>
      </c>
      <c r="B3586" s="144">
        <v>6</v>
      </c>
      <c r="C3586" s="145">
        <v>9.16</v>
      </c>
      <c r="D3586" s="145">
        <v>21.301699999999901</v>
      </c>
      <c r="E3586" s="145">
        <v>2.1179999999999999</v>
      </c>
      <c r="F3586" s="145">
        <v>0</v>
      </c>
      <c r="G3586" s="146">
        <f t="shared" si="55"/>
        <v>32.579699999999903</v>
      </c>
    </row>
    <row r="3587" spans="1:7" x14ac:dyDescent="0.25">
      <c r="A3587" s="143">
        <v>44711</v>
      </c>
      <c r="B3587" s="144">
        <v>7</v>
      </c>
      <c r="C3587" s="145">
        <v>9.8309999999999995</v>
      </c>
      <c r="D3587" s="145">
        <v>21.506499999999999</v>
      </c>
      <c r="E3587" s="145">
        <v>2.1734</v>
      </c>
      <c r="F3587" s="145">
        <v>35.858800000000002</v>
      </c>
      <c r="G3587" s="146">
        <f t="shared" si="55"/>
        <v>69.369699999999995</v>
      </c>
    </row>
    <row r="3588" spans="1:7" x14ac:dyDescent="0.25">
      <c r="A3588" s="143">
        <v>44711</v>
      </c>
      <c r="B3588" s="144">
        <v>8</v>
      </c>
      <c r="C3588" s="145">
        <v>60.734099999999998</v>
      </c>
      <c r="D3588" s="145">
        <v>22.755700000000001</v>
      </c>
      <c r="E3588" s="145">
        <v>6.7169999999999996</v>
      </c>
      <c r="F3588" s="145">
        <v>339.6497</v>
      </c>
      <c r="G3588" s="146">
        <f t="shared" si="55"/>
        <v>429.85649999999998</v>
      </c>
    </row>
    <row r="3589" spans="1:7" x14ac:dyDescent="0.25">
      <c r="A3589" s="143">
        <v>44711</v>
      </c>
      <c r="B3589" s="144">
        <v>9</v>
      </c>
      <c r="C3589" s="145">
        <v>673.45680000000004</v>
      </c>
      <c r="D3589" s="145">
        <v>30.120799999999999</v>
      </c>
      <c r="E3589" s="145">
        <v>50.404499999999999</v>
      </c>
      <c r="F3589" s="145">
        <v>1081.8717999999999</v>
      </c>
      <c r="G3589" s="146">
        <f t="shared" si="55"/>
        <v>1835.8539000000001</v>
      </c>
    </row>
    <row r="3590" spans="1:7" x14ac:dyDescent="0.25">
      <c r="A3590" s="143">
        <v>44711</v>
      </c>
      <c r="B3590" s="144">
        <v>10</v>
      </c>
      <c r="C3590" s="145">
        <v>1987.0979</v>
      </c>
      <c r="D3590" s="145">
        <v>43.584200000000003</v>
      </c>
      <c r="E3590" s="145">
        <v>169.01310000000001</v>
      </c>
      <c r="F3590" s="145">
        <v>2469.8049000000001</v>
      </c>
      <c r="G3590" s="146">
        <f t="shared" ref="G3590:G3653" si="56">+SUM(C3590:F3590)</f>
        <v>4669.5001000000002</v>
      </c>
    </row>
    <row r="3591" spans="1:7" x14ac:dyDescent="0.25">
      <c r="A3591" s="143">
        <v>44711</v>
      </c>
      <c r="B3591" s="144">
        <v>11</v>
      </c>
      <c r="C3591" s="145">
        <v>2873.6412</v>
      </c>
      <c r="D3591" s="145">
        <v>54.8645</v>
      </c>
      <c r="E3591" s="145">
        <v>294.97629999999998</v>
      </c>
      <c r="F3591" s="145">
        <v>3820.6943999999999</v>
      </c>
      <c r="G3591" s="146">
        <f t="shared" si="56"/>
        <v>7044.1764000000003</v>
      </c>
    </row>
    <row r="3592" spans="1:7" x14ac:dyDescent="0.25">
      <c r="A3592" s="143">
        <v>44711</v>
      </c>
      <c r="B3592" s="144">
        <v>12</v>
      </c>
      <c r="C3592" s="145">
        <v>4169.2541000000001</v>
      </c>
      <c r="D3592" s="145">
        <v>69.232600000000005</v>
      </c>
      <c r="E3592" s="145">
        <v>395.82249999999999</v>
      </c>
      <c r="F3592" s="145">
        <v>4473.4117999999999</v>
      </c>
      <c r="G3592" s="146">
        <f t="shared" si="56"/>
        <v>9107.7210000000014</v>
      </c>
    </row>
    <row r="3593" spans="1:7" x14ac:dyDescent="0.25">
      <c r="A3593" s="143">
        <v>44711</v>
      </c>
      <c r="B3593" s="144">
        <v>13</v>
      </c>
      <c r="C3593" s="145">
        <v>6214.8953000000001</v>
      </c>
      <c r="D3593" s="145">
        <v>85.316699999999997</v>
      </c>
      <c r="E3593" s="145">
        <v>450.33819999999997</v>
      </c>
      <c r="F3593" s="145">
        <v>5055.8795</v>
      </c>
      <c r="G3593" s="146">
        <f t="shared" si="56"/>
        <v>11806.429700000001</v>
      </c>
    </row>
    <row r="3594" spans="1:7" x14ac:dyDescent="0.25">
      <c r="A3594" s="143">
        <v>44711</v>
      </c>
      <c r="B3594" s="144">
        <v>14</v>
      </c>
      <c r="C3594" s="145">
        <v>9435.0503000000008</v>
      </c>
      <c r="D3594" s="145">
        <v>94.381200000000007</v>
      </c>
      <c r="E3594" s="145">
        <v>503.55279999999999</v>
      </c>
      <c r="F3594" s="145">
        <v>5149.2682999999997</v>
      </c>
      <c r="G3594" s="146">
        <f t="shared" si="56"/>
        <v>15182.2526</v>
      </c>
    </row>
    <row r="3595" spans="1:7" x14ac:dyDescent="0.25">
      <c r="A3595" s="143">
        <v>44711</v>
      </c>
      <c r="B3595" s="144">
        <v>15</v>
      </c>
      <c r="C3595" s="145">
        <v>14921.323899999999</v>
      </c>
      <c r="D3595" s="145">
        <v>122.8852</v>
      </c>
      <c r="E3595" s="145">
        <v>723.89030000000002</v>
      </c>
      <c r="F3595" s="145">
        <v>5632.9231</v>
      </c>
      <c r="G3595" s="146">
        <f t="shared" si="56"/>
        <v>21401.022499999999</v>
      </c>
    </row>
    <row r="3596" spans="1:7" x14ac:dyDescent="0.25">
      <c r="A3596" s="143">
        <v>44711</v>
      </c>
      <c r="B3596" s="144">
        <v>16</v>
      </c>
      <c r="C3596" s="145">
        <v>12050.8663</v>
      </c>
      <c r="D3596" s="145">
        <v>106.8438</v>
      </c>
      <c r="E3596" s="145">
        <v>649.71640000000002</v>
      </c>
      <c r="F3596" s="145">
        <v>5915.6512000000002</v>
      </c>
      <c r="G3596" s="146">
        <f t="shared" si="56"/>
        <v>18723.077700000002</v>
      </c>
    </row>
    <row r="3597" spans="1:7" x14ac:dyDescent="0.25">
      <c r="A3597" s="143">
        <v>44711</v>
      </c>
      <c r="B3597" s="144">
        <v>17</v>
      </c>
      <c r="C3597" s="145">
        <v>6826.7856000000002</v>
      </c>
      <c r="D3597" s="145">
        <v>78.208500000000001</v>
      </c>
      <c r="E3597" s="145">
        <v>460.56760000000003</v>
      </c>
      <c r="F3597" s="145">
        <v>5121.9432999999999</v>
      </c>
      <c r="G3597" s="146">
        <f t="shared" si="56"/>
        <v>12487.505000000001</v>
      </c>
    </row>
    <row r="3598" spans="1:7" x14ac:dyDescent="0.25">
      <c r="A3598" s="143">
        <v>44711</v>
      </c>
      <c r="B3598" s="144">
        <v>18</v>
      </c>
      <c r="C3598" s="145">
        <v>3027.8683999999998</v>
      </c>
      <c r="D3598" s="145">
        <v>53.308399999999999</v>
      </c>
      <c r="E3598" s="145">
        <v>255.97649999999999</v>
      </c>
      <c r="F3598" s="145">
        <v>2927.4200999999998</v>
      </c>
      <c r="G3598" s="146">
        <f t="shared" si="56"/>
        <v>6264.5733999999993</v>
      </c>
    </row>
    <row r="3599" spans="1:7" x14ac:dyDescent="0.25">
      <c r="A3599" s="143">
        <v>44711</v>
      </c>
      <c r="B3599" s="144">
        <v>19</v>
      </c>
      <c r="C3599" s="145">
        <v>689.45529999999997</v>
      </c>
      <c r="D3599" s="145">
        <v>33.583199999999998</v>
      </c>
      <c r="E3599" s="145">
        <v>148.73919999999899</v>
      </c>
      <c r="F3599" s="145">
        <v>1885.1582000000001</v>
      </c>
      <c r="G3599" s="146">
        <f t="shared" si="56"/>
        <v>2756.935899999999</v>
      </c>
    </row>
    <row r="3600" spans="1:7" x14ac:dyDescent="0.25">
      <c r="A3600" s="143">
        <v>44711</v>
      </c>
      <c r="B3600" s="144">
        <v>20</v>
      </c>
      <c r="C3600" s="145">
        <v>243.99680000000001</v>
      </c>
      <c r="D3600" s="145">
        <v>26.728899999999999</v>
      </c>
      <c r="E3600" s="145">
        <v>72.605499999999907</v>
      </c>
      <c r="F3600" s="145">
        <v>892.78989999999999</v>
      </c>
      <c r="G3600" s="146">
        <f t="shared" si="56"/>
        <v>1236.1210999999998</v>
      </c>
    </row>
    <row r="3601" spans="1:7" x14ac:dyDescent="0.25">
      <c r="A3601" s="143">
        <v>44711</v>
      </c>
      <c r="B3601" s="144">
        <v>21</v>
      </c>
      <c r="C3601" s="145">
        <v>27.283999999999999</v>
      </c>
      <c r="D3601" s="145">
        <v>22.543299999999999</v>
      </c>
      <c r="E3601" s="145">
        <v>10.587899999999999</v>
      </c>
      <c r="F3601" s="145">
        <v>166.6163</v>
      </c>
      <c r="G3601" s="146">
        <f t="shared" si="56"/>
        <v>227.03149999999999</v>
      </c>
    </row>
    <row r="3602" spans="1:7" x14ac:dyDescent="0.25">
      <c r="A3602" s="143">
        <v>44711</v>
      </c>
      <c r="B3602" s="144">
        <v>22</v>
      </c>
      <c r="C3602" s="145">
        <v>3.8660000000000001</v>
      </c>
      <c r="D3602" s="145">
        <v>21.3324</v>
      </c>
      <c r="E3602" s="145">
        <v>1.8560000000000001</v>
      </c>
      <c r="F3602" s="145">
        <v>0</v>
      </c>
      <c r="G3602" s="146">
        <f t="shared" si="56"/>
        <v>27.054400000000001</v>
      </c>
    </row>
    <row r="3603" spans="1:7" x14ac:dyDescent="0.25">
      <c r="A3603" s="143">
        <v>44711</v>
      </c>
      <c r="B3603" s="144">
        <v>23</v>
      </c>
      <c r="C3603" s="145">
        <v>3.3919999999999999</v>
      </c>
      <c r="D3603" s="145">
        <v>21.442399999999999</v>
      </c>
      <c r="E3603" s="145">
        <v>2.048</v>
      </c>
      <c r="F3603" s="145">
        <v>0</v>
      </c>
      <c r="G3603" s="146">
        <f t="shared" si="56"/>
        <v>26.882399999999997</v>
      </c>
    </row>
    <row r="3604" spans="1:7" x14ac:dyDescent="0.25">
      <c r="A3604" s="143">
        <v>44711</v>
      </c>
      <c r="B3604" s="144">
        <v>24</v>
      </c>
      <c r="C3604" s="145">
        <v>4.093</v>
      </c>
      <c r="D3604" s="145">
        <v>21.386199999999999</v>
      </c>
      <c r="E3604" s="145">
        <v>2.1760000000000002</v>
      </c>
      <c r="F3604" s="145">
        <v>0</v>
      </c>
      <c r="G3604" s="146">
        <f t="shared" si="56"/>
        <v>27.655200000000001</v>
      </c>
    </row>
    <row r="3605" spans="1:7" x14ac:dyDescent="0.25">
      <c r="A3605" s="143">
        <v>44712</v>
      </c>
      <c r="B3605" s="144">
        <v>1</v>
      </c>
      <c r="C3605" s="145">
        <v>3.8637999999999999</v>
      </c>
      <c r="D3605" s="145">
        <v>21.027799999999999</v>
      </c>
      <c r="E3605" s="145">
        <v>1.92</v>
      </c>
      <c r="F3605" s="145">
        <v>0</v>
      </c>
      <c r="G3605" s="146">
        <f t="shared" si="56"/>
        <v>26.811599999999999</v>
      </c>
    </row>
    <row r="3606" spans="1:7" x14ac:dyDescent="0.25">
      <c r="A3606" s="143">
        <v>44712</v>
      </c>
      <c r="B3606" s="144">
        <v>2</v>
      </c>
      <c r="C3606" s="145">
        <v>4.4867999999999997</v>
      </c>
      <c r="D3606" s="145">
        <v>21.109699999999901</v>
      </c>
      <c r="E3606" s="145">
        <v>1.92</v>
      </c>
      <c r="F3606" s="145">
        <v>0</v>
      </c>
      <c r="G3606" s="146">
        <f t="shared" si="56"/>
        <v>27.516499999999901</v>
      </c>
    </row>
    <row r="3607" spans="1:7" x14ac:dyDescent="0.25">
      <c r="A3607" s="143">
        <v>44712</v>
      </c>
      <c r="B3607" s="144">
        <v>3</v>
      </c>
      <c r="C3607" s="145">
        <v>4.6437999999999997</v>
      </c>
      <c r="D3607" s="145">
        <v>21.5731</v>
      </c>
      <c r="E3607" s="145">
        <v>2.2400000000000002</v>
      </c>
      <c r="F3607" s="145">
        <v>0</v>
      </c>
      <c r="G3607" s="146">
        <f t="shared" si="56"/>
        <v>28.456899999999997</v>
      </c>
    </row>
    <row r="3608" spans="1:7" x14ac:dyDescent="0.25">
      <c r="A3608" s="143">
        <v>44712</v>
      </c>
      <c r="B3608" s="144">
        <v>4</v>
      </c>
      <c r="C3608" s="145">
        <v>5.1973000000000003</v>
      </c>
      <c r="D3608" s="145">
        <v>21.624199999999998</v>
      </c>
      <c r="E3608" s="145">
        <v>1.984</v>
      </c>
      <c r="F3608" s="145">
        <v>0</v>
      </c>
      <c r="G3608" s="146">
        <f t="shared" si="56"/>
        <v>28.805500000000002</v>
      </c>
    </row>
    <row r="3609" spans="1:7" x14ac:dyDescent="0.25">
      <c r="A3609" s="143">
        <v>44712</v>
      </c>
      <c r="B3609" s="144">
        <v>5</v>
      </c>
      <c r="C3609" s="145">
        <v>5.7603</v>
      </c>
      <c r="D3609" s="145">
        <v>21.6038</v>
      </c>
      <c r="E3609" s="145">
        <v>1.984</v>
      </c>
      <c r="F3609" s="145">
        <v>0</v>
      </c>
      <c r="G3609" s="146">
        <f t="shared" si="56"/>
        <v>29.348100000000002</v>
      </c>
    </row>
    <row r="3610" spans="1:7" x14ac:dyDescent="0.25">
      <c r="A3610" s="143">
        <v>44712</v>
      </c>
      <c r="B3610" s="144">
        <v>6</v>
      </c>
      <c r="C3610" s="145">
        <v>6.2947999999999897</v>
      </c>
      <c r="D3610" s="145">
        <v>21.708799999999901</v>
      </c>
      <c r="E3610" s="145">
        <v>2.048</v>
      </c>
      <c r="F3610" s="145">
        <v>0</v>
      </c>
      <c r="G3610" s="146">
        <f t="shared" si="56"/>
        <v>30.051599999999894</v>
      </c>
    </row>
    <row r="3611" spans="1:7" x14ac:dyDescent="0.25">
      <c r="A3611" s="143">
        <v>44712</v>
      </c>
      <c r="B3611" s="144">
        <v>7</v>
      </c>
      <c r="C3611" s="145">
        <v>64.525400000000005</v>
      </c>
      <c r="D3611" s="145">
        <v>21.857199999999999</v>
      </c>
      <c r="E3611" s="145">
        <v>3.1257000000000001</v>
      </c>
      <c r="F3611" s="145">
        <v>30.142299999999999</v>
      </c>
      <c r="G3611" s="146">
        <f t="shared" si="56"/>
        <v>119.6506</v>
      </c>
    </row>
    <row r="3612" spans="1:7" x14ac:dyDescent="0.25">
      <c r="A3612" s="143">
        <v>44712</v>
      </c>
      <c r="B3612" s="144">
        <v>8</v>
      </c>
      <c r="C3612" s="145">
        <v>1182.3277</v>
      </c>
      <c r="D3612" s="145">
        <v>29.816500000000001</v>
      </c>
      <c r="E3612" s="145">
        <v>31.976099999999999</v>
      </c>
      <c r="F3612" s="145">
        <v>441.85469999999998</v>
      </c>
      <c r="G3612" s="146">
        <f t="shared" si="56"/>
        <v>1685.9749999999999</v>
      </c>
    </row>
    <row r="3613" spans="1:7" x14ac:dyDescent="0.25">
      <c r="A3613" s="143">
        <v>44712</v>
      </c>
      <c r="B3613" s="144">
        <v>9</v>
      </c>
      <c r="C3613" s="145">
        <v>3223.6377000000002</v>
      </c>
      <c r="D3613" s="145">
        <v>45.382300000000001</v>
      </c>
      <c r="E3613" s="145">
        <v>131.40530000000001</v>
      </c>
      <c r="F3613" s="145">
        <v>1313.15</v>
      </c>
      <c r="G3613" s="146">
        <f t="shared" si="56"/>
        <v>4713.5753000000004</v>
      </c>
    </row>
    <row r="3614" spans="1:7" x14ac:dyDescent="0.25">
      <c r="A3614" s="143">
        <v>44712</v>
      </c>
      <c r="B3614" s="144">
        <v>10</v>
      </c>
      <c r="C3614" s="145">
        <v>9865.3384999999998</v>
      </c>
      <c r="D3614" s="145">
        <v>75.776700000000005</v>
      </c>
      <c r="E3614" s="145">
        <v>373.48070000000001</v>
      </c>
      <c r="F3614" s="145">
        <v>2564.5904999999998</v>
      </c>
      <c r="G3614" s="146">
        <f t="shared" si="56"/>
        <v>12879.186400000001</v>
      </c>
    </row>
    <row r="3615" spans="1:7" x14ac:dyDescent="0.25">
      <c r="A3615" s="143">
        <v>44712</v>
      </c>
      <c r="B3615" s="144">
        <v>11</v>
      </c>
      <c r="C3615" s="145">
        <v>17167.008000000002</v>
      </c>
      <c r="D3615" s="145">
        <v>103.30549999999999</v>
      </c>
      <c r="E3615" s="145">
        <v>621.99720000000002</v>
      </c>
      <c r="F3615" s="145">
        <v>4142.1939000000002</v>
      </c>
      <c r="G3615" s="146">
        <f t="shared" si="56"/>
        <v>22034.5046</v>
      </c>
    </row>
    <row r="3616" spans="1:7" x14ac:dyDescent="0.25">
      <c r="A3616" s="143">
        <v>44712</v>
      </c>
      <c r="B3616" s="144">
        <v>12</v>
      </c>
      <c r="C3616" s="145">
        <v>22873.6829</v>
      </c>
      <c r="D3616" s="145">
        <v>157.53829999999999</v>
      </c>
      <c r="E3616" s="145">
        <v>927.13440000000003</v>
      </c>
      <c r="F3616" s="145">
        <v>6664.4961999999996</v>
      </c>
      <c r="G3616" s="146">
        <f t="shared" si="56"/>
        <v>30622.851799999997</v>
      </c>
    </row>
    <row r="3617" spans="1:7" x14ac:dyDescent="0.25">
      <c r="A3617" s="143">
        <v>44712</v>
      </c>
      <c r="B3617" s="144">
        <v>13</v>
      </c>
      <c r="C3617" s="145">
        <v>25043.054499999998</v>
      </c>
      <c r="D3617" s="145">
        <v>162.87459999999999</v>
      </c>
      <c r="E3617" s="145">
        <v>1047.2311999999999</v>
      </c>
      <c r="F3617" s="145">
        <v>8723.7065999999995</v>
      </c>
      <c r="G3617" s="146">
        <f t="shared" si="56"/>
        <v>34976.866899999994</v>
      </c>
    </row>
    <row r="3618" spans="1:7" x14ac:dyDescent="0.25">
      <c r="A3618" s="143">
        <v>44712</v>
      </c>
      <c r="B3618" s="144">
        <v>14</v>
      </c>
      <c r="C3618" s="145">
        <v>24942.5854</v>
      </c>
      <c r="D3618" s="145">
        <v>161.0788</v>
      </c>
      <c r="E3618" s="145">
        <v>1156.9771000000001</v>
      </c>
      <c r="F3618" s="145">
        <v>9096.2461999999996</v>
      </c>
      <c r="G3618" s="146">
        <f t="shared" si="56"/>
        <v>35356.887499999997</v>
      </c>
    </row>
    <row r="3619" spans="1:7" x14ac:dyDescent="0.25">
      <c r="A3619" s="143">
        <v>44712</v>
      </c>
      <c r="B3619" s="144">
        <v>15</v>
      </c>
      <c r="C3619" s="145">
        <v>28350.835500000001</v>
      </c>
      <c r="D3619" s="145">
        <v>171.56370000000001</v>
      </c>
      <c r="E3619" s="145">
        <v>1343.8357000000001</v>
      </c>
      <c r="F3619" s="145">
        <v>9408.0218999999997</v>
      </c>
      <c r="G3619" s="146">
        <f t="shared" si="56"/>
        <v>39274.256800000003</v>
      </c>
    </row>
    <row r="3620" spans="1:7" x14ac:dyDescent="0.25">
      <c r="A3620" s="143">
        <v>44712</v>
      </c>
      <c r="B3620" s="144">
        <v>16</v>
      </c>
      <c r="C3620" s="145">
        <v>33411.934500000003</v>
      </c>
      <c r="D3620" s="145">
        <v>186.57130000000001</v>
      </c>
      <c r="E3620" s="145">
        <v>1607.6504</v>
      </c>
      <c r="F3620" s="145">
        <v>10206.877899999999</v>
      </c>
      <c r="G3620" s="146">
        <f t="shared" si="56"/>
        <v>45413.034100000004</v>
      </c>
    </row>
    <row r="3621" spans="1:7" x14ac:dyDescent="0.25">
      <c r="A3621" s="143">
        <v>44712</v>
      </c>
      <c r="B3621" s="144">
        <v>17</v>
      </c>
      <c r="C3621" s="145">
        <v>31092.4499</v>
      </c>
      <c r="D3621" s="145">
        <v>187.6044</v>
      </c>
      <c r="E3621" s="145">
        <v>1399.3507</v>
      </c>
      <c r="F3621" s="145">
        <v>10207.252399999999</v>
      </c>
      <c r="G3621" s="146">
        <f t="shared" si="56"/>
        <v>42886.657399999996</v>
      </c>
    </row>
    <row r="3622" spans="1:7" x14ac:dyDescent="0.25">
      <c r="A3622" s="143">
        <v>44712</v>
      </c>
      <c r="B3622" s="144">
        <v>18</v>
      </c>
      <c r="C3622" s="145">
        <v>21957.284100000001</v>
      </c>
      <c r="D3622" s="145">
        <v>154.33949999999999</v>
      </c>
      <c r="E3622" s="145">
        <v>1271.7763</v>
      </c>
      <c r="F3622" s="145">
        <v>10139.501</v>
      </c>
      <c r="G3622" s="146">
        <f t="shared" si="56"/>
        <v>33522.900900000001</v>
      </c>
    </row>
    <row r="3623" spans="1:7" x14ac:dyDescent="0.25">
      <c r="A3623" s="143">
        <v>44712</v>
      </c>
      <c r="B3623" s="144">
        <v>19</v>
      </c>
      <c r="C3623" s="145">
        <v>11717.1073</v>
      </c>
      <c r="D3623" s="145">
        <v>109.1315</v>
      </c>
      <c r="E3623" s="145">
        <v>863.31079999999997</v>
      </c>
      <c r="F3623" s="145">
        <v>10602.4192</v>
      </c>
      <c r="G3623" s="146">
        <f t="shared" si="56"/>
        <v>23291.968799999999</v>
      </c>
    </row>
    <row r="3624" spans="1:7" x14ac:dyDescent="0.25">
      <c r="A3624" s="143">
        <v>44712</v>
      </c>
      <c r="B3624" s="144">
        <v>20</v>
      </c>
      <c r="C3624" s="145">
        <v>3851.3380000000002</v>
      </c>
      <c r="D3624" s="145">
        <v>51.514299999999999</v>
      </c>
      <c r="E3624" s="145">
        <v>439.84519999999998</v>
      </c>
      <c r="F3624" s="145">
        <v>8531.3953999999994</v>
      </c>
      <c r="G3624" s="146">
        <f t="shared" si="56"/>
        <v>12874.0929</v>
      </c>
    </row>
    <row r="3625" spans="1:7" x14ac:dyDescent="0.25">
      <c r="A3625" s="143">
        <v>44712</v>
      </c>
      <c r="B3625" s="144">
        <v>21</v>
      </c>
      <c r="C3625" s="145">
        <v>485.0333</v>
      </c>
      <c r="D3625" s="145">
        <v>23.094000000000001</v>
      </c>
      <c r="E3625" s="145">
        <v>118.9363</v>
      </c>
      <c r="F3625" s="145">
        <v>3536.1019000000001</v>
      </c>
      <c r="G3625" s="146">
        <f t="shared" si="56"/>
        <v>4163.1655000000001</v>
      </c>
    </row>
    <row r="3626" spans="1:7" x14ac:dyDescent="0.25">
      <c r="A3626" s="143">
        <v>44712</v>
      </c>
      <c r="B3626" s="144">
        <v>22</v>
      </c>
      <c r="C3626" s="145">
        <v>7.1479999999999997</v>
      </c>
      <c r="D3626" s="145">
        <v>21.921199999999999</v>
      </c>
      <c r="E3626" s="145">
        <v>2.2808000000000002</v>
      </c>
      <c r="F3626" s="145">
        <v>28.175999999999998</v>
      </c>
      <c r="G3626" s="146">
        <f t="shared" si="56"/>
        <v>59.525999999999996</v>
      </c>
    </row>
    <row r="3627" spans="1:7" x14ac:dyDescent="0.25">
      <c r="A3627" s="143">
        <v>44712</v>
      </c>
      <c r="B3627" s="144">
        <v>23</v>
      </c>
      <c r="C3627" s="145">
        <v>5.2742999999999904</v>
      </c>
      <c r="D3627" s="145">
        <v>21.713899999999999</v>
      </c>
      <c r="E3627" s="145">
        <v>2.1760000000000002</v>
      </c>
      <c r="F3627" s="145">
        <v>0</v>
      </c>
      <c r="G3627" s="146">
        <f t="shared" si="56"/>
        <v>29.164199999999987</v>
      </c>
    </row>
    <row r="3628" spans="1:7" x14ac:dyDescent="0.25">
      <c r="A3628" s="143">
        <v>44712</v>
      </c>
      <c r="B3628" s="144">
        <v>24</v>
      </c>
      <c r="C3628" s="145">
        <v>5.2743000000000002</v>
      </c>
      <c r="D3628" s="145">
        <v>21.629399999999901</v>
      </c>
      <c r="E3628" s="145">
        <v>2.1528999999999998</v>
      </c>
      <c r="F3628" s="145">
        <v>0</v>
      </c>
      <c r="G3628" s="146">
        <f t="shared" si="56"/>
        <v>29.0565999999999</v>
      </c>
    </row>
    <row r="3629" spans="1:7" x14ac:dyDescent="0.25">
      <c r="A3629" s="143">
        <v>44713</v>
      </c>
      <c r="B3629" s="144">
        <v>1</v>
      </c>
      <c r="C3629" s="145">
        <v>39.153500000000001</v>
      </c>
      <c r="D3629" s="145">
        <v>21.8598</v>
      </c>
      <c r="E3629" s="145">
        <v>2.3014000000000001</v>
      </c>
      <c r="F3629" s="145">
        <v>0</v>
      </c>
      <c r="G3629" s="146">
        <f t="shared" si="56"/>
        <v>63.314700000000002</v>
      </c>
    </row>
    <row r="3630" spans="1:7" x14ac:dyDescent="0.25">
      <c r="A3630" s="143">
        <v>44713</v>
      </c>
      <c r="B3630" s="144">
        <v>2</v>
      </c>
      <c r="C3630" s="145">
        <v>39.877499999999998</v>
      </c>
      <c r="D3630" s="145">
        <v>21.880199999999999</v>
      </c>
      <c r="E3630" s="145">
        <v>2.2604000000000002</v>
      </c>
      <c r="F3630" s="145">
        <v>0</v>
      </c>
      <c r="G3630" s="146">
        <f t="shared" si="56"/>
        <v>64.018100000000004</v>
      </c>
    </row>
    <row r="3631" spans="1:7" x14ac:dyDescent="0.25">
      <c r="A3631" s="143">
        <v>44713</v>
      </c>
      <c r="B3631" s="144">
        <v>3</v>
      </c>
      <c r="C3631" s="145">
        <v>38.907499999999999</v>
      </c>
      <c r="D3631" s="145">
        <v>21.688299999999899</v>
      </c>
      <c r="E3631" s="145">
        <v>2.1093999999999999</v>
      </c>
      <c r="F3631" s="145">
        <v>0</v>
      </c>
      <c r="G3631" s="146">
        <f t="shared" si="56"/>
        <v>62.705199999999898</v>
      </c>
    </row>
    <row r="3632" spans="1:7" x14ac:dyDescent="0.25">
      <c r="A3632" s="143">
        <v>44713</v>
      </c>
      <c r="B3632" s="144">
        <v>4</v>
      </c>
      <c r="C3632" s="145">
        <v>5.1771000000000003</v>
      </c>
      <c r="D3632" s="145">
        <v>21.8598</v>
      </c>
      <c r="E3632" s="145">
        <v>2.3218999999999999</v>
      </c>
      <c r="F3632" s="145">
        <v>0</v>
      </c>
      <c r="G3632" s="146">
        <f t="shared" si="56"/>
        <v>29.358799999999999</v>
      </c>
    </row>
    <row r="3633" spans="1:7" x14ac:dyDescent="0.25">
      <c r="A3633" s="143">
        <v>44713</v>
      </c>
      <c r="B3633" s="144">
        <v>5</v>
      </c>
      <c r="C3633" s="145">
        <v>9.9001000000000001</v>
      </c>
      <c r="D3633" s="145">
        <v>21.877699999999901</v>
      </c>
      <c r="E3633" s="145">
        <v>2.2374000000000001</v>
      </c>
      <c r="F3633" s="145">
        <v>0</v>
      </c>
      <c r="G3633" s="146">
        <f t="shared" si="56"/>
        <v>34.015199999999901</v>
      </c>
    </row>
    <row r="3634" spans="1:7" x14ac:dyDescent="0.25">
      <c r="A3634" s="143">
        <v>44713</v>
      </c>
      <c r="B3634" s="144">
        <v>6</v>
      </c>
      <c r="C3634" s="145">
        <v>5.5325999999999897</v>
      </c>
      <c r="D3634" s="145">
        <v>21.749699999999901</v>
      </c>
      <c r="E3634" s="145">
        <v>2.1358999999999999</v>
      </c>
      <c r="F3634" s="145">
        <v>0.31030000000000002</v>
      </c>
      <c r="G3634" s="146">
        <f t="shared" si="56"/>
        <v>29.728499999999894</v>
      </c>
    </row>
    <row r="3635" spans="1:7" x14ac:dyDescent="0.25">
      <c r="A3635" s="143">
        <v>44713</v>
      </c>
      <c r="B3635" s="144">
        <v>7</v>
      </c>
      <c r="C3635" s="145">
        <v>167.30250000000001</v>
      </c>
      <c r="D3635" s="145">
        <v>22.7302</v>
      </c>
      <c r="E3635" s="145">
        <v>61.643499999999896</v>
      </c>
      <c r="F3635" s="145">
        <v>2679.5702000000001</v>
      </c>
      <c r="G3635" s="146">
        <f t="shared" si="56"/>
        <v>2931.2464</v>
      </c>
    </row>
    <row r="3636" spans="1:7" x14ac:dyDescent="0.25">
      <c r="A3636" s="143">
        <v>44713</v>
      </c>
      <c r="B3636" s="144">
        <v>8</v>
      </c>
      <c r="C3636" s="145">
        <v>2298.3245000000002</v>
      </c>
      <c r="D3636" s="145">
        <v>36.282600000000002</v>
      </c>
      <c r="E3636" s="145">
        <v>305.37540000000001</v>
      </c>
      <c r="F3636" s="145">
        <v>8126.9318999999996</v>
      </c>
      <c r="G3636" s="146">
        <f t="shared" si="56"/>
        <v>10766.9144</v>
      </c>
    </row>
    <row r="3637" spans="1:7" x14ac:dyDescent="0.25">
      <c r="A3637" s="143">
        <v>44713</v>
      </c>
      <c r="B3637" s="144">
        <v>9</v>
      </c>
      <c r="C3637" s="145">
        <v>9535.8117999999995</v>
      </c>
      <c r="D3637" s="145">
        <v>80.160899999999998</v>
      </c>
      <c r="E3637" s="145">
        <v>688.46289999999999</v>
      </c>
      <c r="F3637" s="145">
        <v>11771.5533</v>
      </c>
      <c r="G3637" s="146">
        <f t="shared" si="56"/>
        <v>22075.9889</v>
      </c>
    </row>
    <row r="3638" spans="1:7" x14ac:dyDescent="0.25">
      <c r="A3638" s="143">
        <v>44713</v>
      </c>
      <c r="B3638" s="144">
        <v>10</v>
      </c>
      <c r="C3638" s="145">
        <v>20186.636200000001</v>
      </c>
      <c r="D3638" s="145">
        <v>137.3681</v>
      </c>
      <c r="E3638" s="145">
        <v>1116.9554000000001</v>
      </c>
      <c r="F3638" s="145">
        <v>13368.1216</v>
      </c>
      <c r="G3638" s="146">
        <f t="shared" si="56"/>
        <v>34809.081299999998</v>
      </c>
    </row>
    <row r="3639" spans="1:7" x14ac:dyDescent="0.25">
      <c r="A3639" s="143">
        <v>44713</v>
      </c>
      <c r="B3639" s="144">
        <v>11</v>
      </c>
      <c r="C3639" s="145">
        <v>31539.936699999998</v>
      </c>
      <c r="D3639" s="145">
        <v>196.06290000000001</v>
      </c>
      <c r="E3639" s="145">
        <v>1574.5830000000001</v>
      </c>
      <c r="F3639" s="145">
        <v>13847.164000000001</v>
      </c>
      <c r="G3639" s="146">
        <f t="shared" si="56"/>
        <v>47157.746599999999</v>
      </c>
    </row>
    <row r="3640" spans="1:7" x14ac:dyDescent="0.25">
      <c r="A3640" s="143">
        <v>44713</v>
      </c>
      <c r="B3640" s="144">
        <v>12</v>
      </c>
      <c r="C3640" s="145">
        <v>38140.207600000002</v>
      </c>
      <c r="D3640" s="145">
        <v>229.2122</v>
      </c>
      <c r="E3640" s="145">
        <v>1889.1592000000001</v>
      </c>
      <c r="F3640" s="145">
        <v>13855.562400000001</v>
      </c>
      <c r="G3640" s="146">
        <f t="shared" si="56"/>
        <v>54114.141400000008</v>
      </c>
    </row>
    <row r="3641" spans="1:7" x14ac:dyDescent="0.25">
      <c r="A3641" s="143">
        <v>44713</v>
      </c>
      <c r="B3641" s="144">
        <v>13</v>
      </c>
      <c r="C3641" s="145">
        <v>41700.614500000003</v>
      </c>
      <c r="D3641" s="145">
        <v>250.7835</v>
      </c>
      <c r="E3641" s="145">
        <v>1999.9294</v>
      </c>
      <c r="F3641" s="145">
        <v>13852.126</v>
      </c>
      <c r="G3641" s="146">
        <f t="shared" si="56"/>
        <v>57803.453399999999</v>
      </c>
    </row>
    <row r="3642" spans="1:7" x14ac:dyDescent="0.25">
      <c r="A3642" s="143">
        <v>44713</v>
      </c>
      <c r="B3642" s="144">
        <v>14</v>
      </c>
      <c r="C3642" s="145">
        <v>42093.015899999999</v>
      </c>
      <c r="D3642" s="145">
        <v>257.96199999999999</v>
      </c>
      <c r="E3642" s="145">
        <v>1951.1688999999999</v>
      </c>
      <c r="F3642" s="145">
        <v>13814.714</v>
      </c>
      <c r="G3642" s="146">
        <f t="shared" si="56"/>
        <v>58116.860799999995</v>
      </c>
    </row>
    <row r="3643" spans="1:7" x14ac:dyDescent="0.25">
      <c r="A3643" s="143">
        <v>44713</v>
      </c>
      <c r="B3643" s="144">
        <v>15</v>
      </c>
      <c r="C3643" s="145">
        <v>39430.247499999998</v>
      </c>
      <c r="D3643" s="145">
        <v>229.3408</v>
      </c>
      <c r="E3643" s="145">
        <v>1852.4366</v>
      </c>
      <c r="F3643" s="145">
        <v>13789.6549</v>
      </c>
      <c r="G3643" s="146">
        <f t="shared" si="56"/>
        <v>55301.679799999998</v>
      </c>
    </row>
    <row r="3644" spans="1:7" x14ac:dyDescent="0.25">
      <c r="A3644" s="143">
        <v>44713</v>
      </c>
      <c r="B3644" s="144">
        <v>16</v>
      </c>
      <c r="C3644" s="145">
        <v>37225.267599999999</v>
      </c>
      <c r="D3644" s="145">
        <v>217.4177</v>
      </c>
      <c r="E3644" s="145">
        <v>1701.0199</v>
      </c>
      <c r="F3644" s="145">
        <v>13226.9959</v>
      </c>
      <c r="G3644" s="146">
        <f t="shared" si="56"/>
        <v>52370.701099999998</v>
      </c>
    </row>
    <row r="3645" spans="1:7" x14ac:dyDescent="0.25">
      <c r="A3645" s="143">
        <v>44713</v>
      </c>
      <c r="B3645" s="144">
        <v>17</v>
      </c>
      <c r="C3645" s="145">
        <v>30450.0497</v>
      </c>
      <c r="D3645" s="145">
        <v>188.96180000000001</v>
      </c>
      <c r="E3645" s="145">
        <v>1460.7537</v>
      </c>
      <c r="F3645" s="145">
        <v>12245.0594</v>
      </c>
      <c r="G3645" s="146">
        <f t="shared" si="56"/>
        <v>44344.8246</v>
      </c>
    </row>
    <row r="3646" spans="1:7" x14ac:dyDescent="0.25">
      <c r="A3646" s="143">
        <v>44713</v>
      </c>
      <c r="B3646" s="144">
        <v>18</v>
      </c>
      <c r="C3646" s="145">
        <v>20163.962899999999</v>
      </c>
      <c r="D3646" s="145">
        <v>148.14760000000001</v>
      </c>
      <c r="E3646" s="145">
        <v>1179.0930000000001</v>
      </c>
      <c r="F3646" s="145">
        <v>11716.972100000001</v>
      </c>
      <c r="G3646" s="146">
        <f t="shared" si="56"/>
        <v>33208.175600000002</v>
      </c>
    </row>
    <row r="3647" spans="1:7" x14ac:dyDescent="0.25">
      <c r="A3647" s="143">
        <v>44713</v>
      </c>
      <c r="B3647" s="144">
        <v>19</v>
      </c>
      <c r="C3647" s="145">
        <v>10097.8339</v>
      </c>
      <c r="D3647" s="145">
        <v>102.5421</v>
      </c>
      <c r="E3647" s="145">
        <v>786.92060000000004</v>
      </c>
      <c r="F3647" s="145">
        <v>10848.9751</v>
      </c>
      <c r="G3647" s="146">
        <f t="shared" si="56"/>
        <v>21836.271699999998</v>
      </c>
    </row>
    <row r="3648" spans="1:7" x14ac:dyDescent="0.25">
      <c r="A3648" s="143">
        <v>44713</v>
      </c>
      <c r="B3648" s="144">
        <v>20</v>
      </c>
      <c r="C3648" s="145">
        <v>2763.5198</v>
      </c>
      <c r="D3648" s="145">
        <v>47.938600000000001</v>
      </c>
      <c r="E3648" s="145">
        <v>394.87520000000001</v>
      </c>
      <c r="F3648" s="145">
        <v>8168.8779000000004</v>
      </c>
      <c r="G3648" s="146">
        <f t="shared" si="56"/>
        <v>11375.211500000001</v>
      </c>
    </row>
    <row r="3649" spans="1:7" x14ac:dyDescent="0.25">
      <c r="A3649" s="143">
        <v>44713</v>
      </c>
      <c r="B3649" s="144">
        <v>21</v>
      </c>
      <c r="C3649" s="145">
        <v>215.28469999999999</v>
      </c>
      <c r="D3649" s="145">
        <v>25.168500000000002</v>
      </c>
      <c r="E3649" s="145">
        <v>66.656000000000006</v>
      </c>
      <c r="F3649" s="145">
        <v>2421.7626</v>
      </c>
      <c r="G3649" s="146">
        <f t="shared" si="56"/>
        <v>2728.8717999999999</v>
      </c>
    </row>
    <row r="3650" spans="1:7" x14ac:dyDescent="0.25">
      <c r="A3650" s="143">
        <v>44713</v>
      </c>
      <c r="B3650" s="144">
        <v>22</v>
      </c>
      <c r="C3650" s="145">
        <v>44.160800000000002</v>
      </c>
      <c r="D3650" s="145">
        <v>21.82</v>
      </c>
      <c r="E3650" s="145">
        <v>1.728</v>
      </c>
      <c r="F3650" s="145">
        <v>2.9460000000000002</v>
      </c>
      <c r="G3650" s="146">
        <f t="shared" si="56"/>
        <v>70.654799999999994</v>
      </c>
    </row>
    <row r="3651" spans="1:7" x14ac:dyDescent="0.25">
      <c r="A3651" s="143">
        <v>44713</v>
      </c>
      <c r="B3651" s="144">
        <v>23</v>
      </c>
      <c r="C3651" s="145">
        <v>44.238300000000002</v>
      </c>
      <c r="D3651" s="145">
        <v>21.369399999999999</v>
      </c>
      <c r="E3651" s="145">
        <v>1.2558</v>
      </c>
      <c r="F3651" s="145">
        <v>0</v>
      </c>
      <c r="G3651" s="146">
        <f t="shared" si="56"/>
        <v>66.863499999999988</v>
      </c>
    </row>
    <row r="3652" spans="1:7" x14ac:dyDescent="0.25">
      <c r="A3652" s="143">
        <v>44713</v>
      </c>
      <c r="B3652" s="144">
        <v>24</v>
      </c>
      <c r="C3652" s="145">
        <v>43.429899999999897</v>
      </c>
      <c r="D3652" s="145">
        <v>22.221900000000002</v>
      </c>
      <c r="E3652" s="145">
        <v>2.048</v>
      </c>
      <c r="F3652" s="145">
        <v>0</v>
      </c>
      <c r="G3652" s="146">
        <f t="shared" si="56"/>
        <v>67.699799999999897</v>
      </c>
    </row>
    <row r="3653" spans="1:7" x14ac:dyDescent="0.25">
      <c r="A3653" s="143">
        <v>44714</v>
      </c>
      <c r="B3653" s="144">
        <v>1</v>
      </c>
      <c r="C3653" s="145">
        <v>44.383400000000002</v>
      </c>
      <c r="D3653" s="145">
        <v>22.080099999999899</v>
      </c>
      <c r="E3653" s="145">
        <v>2.2400000000000002</v>
      </c>
      <c r="F3653" s="145">
        <v>0</v>
      </c>
      <c r="G3653" s="146">
        <f t="shared" si="56"/>
        <v>68.703499999999892</v>
      </c>
    </row>
    <row r="3654" spans="1:7" x14ac:dyDescent="0.25">
      <c r="A3654" s="143">
        <v>44714</v>
      </c>
      <c r="B3654" s="144">
        <v>2</v>
      </c>
      <c r="C3654" s="145">
        <v>44.174399999999999</v>
      </c>
      <c r="D3654" s="145">
        <v>22.080200000000001</v>
      </c>
      <c r="E3654" s="145">
        <v>2.2400000000000002</v>
      </c>
      <c r="F3654" s="145">
        <v>0</v>
      </c>
      <c r="G3654" s="146">
        <f t="shared" ref="G3654:G3717" si="57">+SUM(C3654:F3654)</f>
        <v>68.494599999999991</v>
      </c>
    </row>
    <row r="3655" spans="1:7" x14ac:dyDescent="0.25">
      <c r="A3655" s="143">
        <v>44714</v>
      </c>
      <c r="B3655" s="144">
        <v>3</v>
      </c>
      <c r="C3655" s="145">
        <v>43.133400000000002</v>
      </c>
      <c r="D3655" s="145">
        <v>21.9087</v>
      </c>
      <c r="E3655" s="145">
        <v>2.048</v>
      </c>
      <c r="F3655" s="145">
        <v>0</v>
      </c>
      <c r="G3655" s="146">
        <f t="shared" si="57"/>
        <v>67.090100000000007</v>
      </c>
    </row>
    <row r="3656" spans="1:7" x14ac:dyDescent="0.25">
      <c r="A3656" s="143">
        <v>44714</v>
      </c>
      <c r="B3656" s="144">
        <v>4</v>
      </c>
      <c r="C3656" s="145">
        <v>7.6516000000000002</v>
      </c>
      <c r="D3656" s="145">
        <v>22.108099999999901</v>
      </c>
      <c r="E3656" s="145">
        <v>2.3039999999999998</v>
      </c>
      <c r="F3656" s="145">
        <v>2.8E-3</v>
      </c>
      <c r="G3656" s="146">
        <f t="shared" si="57"/>
        <v>32.066499999999905</v>
      </c>
    </row>
    <row r="3657" spans="1:7" x14ac:dyDescent="0.25">
      <c r="A3657" s="143">
        <v>44714</v>
      </c>
      <c r="B3657" s="144">
        <v>5</v>
      </c>
      <c r="C3657" s="145">
        <v>8.0356000000000005</v>
      </c>
      <c r="D3657" s="145">
        <v>22.105599999999999</v>
      </c>
      <c r="E3657" s="145">
        <v>2.2728999999999999</v>
      </c>
      <c r="F3657" s="145">
        <v>0</v>
      </c>
      <c r="G3657" s="146">
        <f t="shared" si="57"/>
        <v>32.414099999999998</v>
      </c>
    </row>
    <row r="3658" spans="1:7" x14ac:dyDescent="0.25">
      <c r="A3658" s="143">
        <v>44714</v>
      </c>
      <c r="B3658" s="144">
        <v>6</v>
      </c>
      <c r="C3658" s="145">
        <v>7.9075999999999897</v>
      </c>
      <c r="D3658" s="145">
        <v>21.913499999999999</v>
      </c>
      <c r="E3658" s="145">
        <v>2.1198999999999999</v>
      </c>
      <c r="F3658" s="145">
        <v>0.2248</v>
      </c>
      <c r="G3658" s="146">
        <f t="shared" si="57"/>
        <v>32.16579999999999</v>
      </c>
    </row>
    <row r="3659" spans="1:7" x14ac:dyDescent="0.25">
      <c r="A3659" s="143">
        <v>44714</v>
      </c>
      <c r="B3659" s="144">
        <v>7</v>
      </c>
      <c r="C3659" s="145">
        <v>62.525300000000001</v>
      </c>
      <c r="D3659" s="145">
        <v>22.699300000000001</v>
      </c>
      <c r="E3659" s="145">
        <v>25.066700000000001</v>
      </c>
      <c r="F3659" s="145">
        <v>1611.4190000000001</v>
      </c>
      <c r="G3659" s="146">
        <f t="shared" si="57"/>
        <v>1721.7103000000002</v>
      </c>
    </row>
    <row r="3660" spans="1:7" x14ac:dyDescent="0.25">
      <c r="A3660" s="143">
        <v>44714</v>
      </c>
      <c r="B3660" s="144">
        <v>8</v>
      </c>
      <c r="C3660" s="145">
        <v>1560.0101</v>
      </c>
      <c r="D3660" s="145">
        <v>34.039000000000001</v>
      </c>
      <c r="E3660" s="145">
        <v>227.09020000000001</v>
      </c>
      <c r="F3660" s="145">
        <v>6852.6859999999997</v>
      </c>
      <c r="G3660" s="146">
        <f t="shared" si="57"/>
        <v>8673.8253000000004</v>
      </c>
    </row>
    <row r="3661" spans="1:7" x14ac:dyDescent="0.25">
      <c r="A3661" s="143">
        <v>44714</v>
      </c>
      <c r="B3661" s="144">
        <v>9</v>
      </c>
      <c r="C3661" s="145">
        <v>8346.5998999999993</v>
      </c>
      <c r="D3661" s="145">
        <v>72.4559</v>
      </c>
      <c r="E3661" s="145">
        <v>583.40160000000003</v>
      </c>
      <c r="F3661" s="145">
        <v>10869.3246</v>
      </c>
      <c r="G3661" s="146">
        <f t="shared" si="57"/>
        <v>19871.781999999999</v>
      </c>
    </row>
    <row r="3662" spans="1:7" x14ac:dyDescent="0.25">
      <c r="A3662" s="143">
        <v>44714</v>
      </c>
      <c r="B3662" s="144">
        <v>10</v>
      </c>
      <c r="C3662" s="145">
        <v>18343.2716</v>
      </c>
      <c r="D3662" s="145">
        <v>117.8884</v>
      </c>
      <c r="E3662" s="145">
        <v>984.15390000000002</v>
      </c>
      <c r="F3662" s="145">
        <v>12591.200699999999</v>
      </c>
      <c r="G3662" s="146">
        <f t="shared" si="57"/>
        <v>32036.514600000002</v>
      </c>
    </row>
    <row r="3663" spans="1:7" x14ac:dyDescent="0.25">
      <c r="A3663" s="143">
        <v>44714</v>
      </c>
      <c r="B3663" s="144">
        <v>11</v>
      </c>
      <c r="C3663" s="145">
        <v>28729.708500000001</v>
      </c>
      <c r="D3663" s="145">
        <v>179.59209999999999</v>
      </c>
      <c r="E3663" s="145">
        <v>1454.0201999999999</v>
      </c>
      <c r="F3663" s="145">
        <v>13478.169400000001</v>
      </c>
      <c r="G3663" s="146">
        <f t="shared" si="57"/>
        <v>43841.4902</v>
      </c>
    </row>
    <row r="3664" spans="1:7" x14ac:dyDescent="0.25">
      <c r="A3664" s="143">
        <v>44714</v>
      </c>
      <c r="B3664" s="144">
        <v>12</v>
      </c>
      <c r="C3664" s="145">
        <v>34086.2327</v>
      </c>
      <c r="D3664" s="145">
        <v>209.7244</v>
      </c>
      <c r="E3664" s="145">
        <v>1693.0383999999999</v>
      </c>
      <c r="F3664" s="145">
        <v>13831.3603</v>
      </c>
      <c r="G3664" s="146">
        <f t="shared" si="57"/>
        <v>49820.355799999998</v>
      </c>
    </row>
    <row r="3665" spans="1:7" x14ac:dyDescent="0.25">
      <c r="A3665" s="143">
        <v>44714</v>
      </c>
      <c r="B3665" s="144">
        <v>13</v>
      </c>
      <c r="C3665" s="145">
        <v>35941.767099999997</v>
      </c>
      <c r="D3665" s="145">
        <v>228.416</v>
      </c>
      <c r="E3665" s="145">
        <v>1842.0932</v>
      </c>
      <c r="F3665" s="145">
        <v>13777.2001</v>
      </c>
      <c r="G3665" s="146">
        <f t="shared" si="57"/>
        <v>51789.4764</v>
      </c>
    </row>
    <row r="3666" spans="1:7" x14ac:dyDescent="0.25">
      <c r="A3666" s="143">
        <v>44714</v>
      </c>
      <c r="B3666" s="144">
        <v>14</v>
      </c>
      <c r="C3666" s="145">
        <v>39463.014799999997</v>
      </c>
      <c r="D3666" s="145">
        <v>241.80789999999999</v>
      </c>
      <c r="E3666" s="145">
        <v>1846.6258</v>
      </c>
      <c r="F3666" s="145">
        <v>13419.0113</v>
      </c>
      <c r="G3666" s="146">
        <f t="shared" si="57"/>
        <v>54970.459799999997</v>
      </c>
    </row>
    <row r="3667" spans="1:7" x14ac:dyDescent="0.25">
      <c r="A3667" s="143">
        <v>44714</v>
      </c>
      <c r="B3667" s="144">
        <v>15</v>
      </c>
      <c r="C3667" s="145">
        <v>35745.229500000001</v>
      </c>
      <c r="D3667" s="145">
        <v>221.1534</v>
      </c>
      <c r="E3667" s="145">
        <v>1712.6367</v>
      </c>
      <c r="F3667" s="145">
        <v>13283.032300000001</v>
      </c>
      <c r="G3667" s="146">
        <f t="shared" si="57"/>
        <v>50962.051900000006</v>
      </c>
    </row>
    <row r="3668" spans="1:7" x14ac:dyDescent="0.25">
      <c r="A3668" s="143">
        <v>44714</v>
      </c>
      <c r="B3668" s="144">
        <v>16</v>
      </c>
      <c r="C3668" s="145">
        <v>23447.117399999999</v>
      </c>
      <c r="D3668" s="145">
        <v>172.96469999999999</v>
      </c>
      <c r="E3668" s="145">
        <v>1310.646</v>
      </c>
      <c r="F3668" s="145">
        <v>11665.275900000001</v>
      </c>
      <c r="G3668" s="146">
        <f t="shared" si="57"/>
        <v>36596.004000000001</v>
      </c>
    </row>
    <row r="3669" spans="1:7" x14ac:dyDescent="0.25">
      <c r="A3669" s="143">
        <v>44714</v>
      </c>
      <c r="B3669" s="144">
        <v>17</v>
      </c>
      <c r="C3669" s="145">
        <v>16428.964899999999</v>
      </c>
      <c r="D3669" s="145">
        <v>122.9602</v>
      </c>
      <c r="E3669" s="145">
        <v>969.2835</v>
      </c>
      <c r="F3669" s="145">
        <v>10502.2819</v>
      </c>
      <c r="G3669" s="146">
        <f t="shared" si="57"/>
        <v>28023.4905</v>
      </c>
    </row>
    <row r="3670" spans="1:7" x14ac:dyDescent="0.25">
      <c r="A3670" s="143">
        <v>44714</v>
      </c>
      <c r="B3670" s="144">
        <v>18</v>
      </c>
      <c r="C3670" s="145">
        <v>8460.7746000000006</v>
      </c>
      <c r="D3670" s="145">
        <v>86.781999999999996</v>
      </c>
      <c r="E3670" s="145">
        <v>672.82629999999995</v>
      </c>
      <c r="F3670" s="145">
        <v>8841.5434999999998</v>
      </c>
      <c r="G3670" s="146">
        <f t="shared" si="57"/>
        <v>18061.9264</v>
      </c>
    </row>
    <row r="3671" spans="1:7" x14ac:dyDescent="0.25">
      <c r="A3671" s="143">
        <v>44714</v>
      </c>
      <c r="B3671" s="144">
        <v>19</v>
      </c>
      <c r="C3671" s="145">
        <v>4901.4017000000003</v>
      </c>
      <c r="D3671" s="145">
        <v>62.816800000000001</v>
      </c>
      <c r="E3671" s="145">
        <v>487.50360000000001</v>
      </c>
      <c r="F3671" s="145">
        <v>8186.3042999999998</v>
      </c>
      <c r="G3671" s="146">
        <f t="shared" si="57"/>
        <v>13638.026399999999</v>
      </c>
    </row>
    <row r="3672" spans="1:7" x14ac:dyDescent="0.25">
      <c r="A3672" s="143">
        <v>44714</v>
      </c>
      <c r="B3672" s="144">
        <v>20</v>
      </c>
      <c r="C3672" s="145">
        <v>1164.7594999999999</v>
      </c>
      <c r="D3672" s="145">
        <v>27.463699999999999</v>
      </c>
      <c r="E3672" s="145">
        <v>198.12219999999999</v>
      </c>
      <c r="F3672" s="145">
        <v>4492.7779</v>
      </c>
      <c r="G3672" s="146">
        <f t="shared" si="57"/>
        <v>5883.1233000000002</v>
      </c>
    </row>
    <row r="3673" spans="1:7" x14ac:dyDescent="0.25">
      <c r="A3673" s="143">
        <v>44714</v>
      </c>
      <c r="B3673" s="144">
        <v>21</v>
      </c>
      <c r="C3673" s="145">
        <v>86.358800000000002</v>
      </c>
      <c r="D3673" s="145">
        <v>15.4122</v>
      </c>
      <c r="E3673" s="145">
        <v>21.487500000000001</v>
      </c>
      <c r="F3673" s="145">
        <v>559.23260000000005</v>
      </c>
      <c r="G3673" s="146">
        <f t="shared" si="57"/>
        <v>682.49110000000007</v>
      </c>
    </row>
    <row r="3674" spans="1:7" x14ac:dyDescent="0.25">
      <c r="A3674" s="143">
        <v>44714</v>
      </c>
      <c r="B3674" s="144">
        <v>22</v>
      </c>
      <c r="C3674" s="145">
        <v>17.333400000000001</v>
      </c>
      <c r="D3674" s="145">
        <v>14.632899999999999</v>
      </c>
      <c r="E3674" s="145">
        <v>2.3039999999999998</v>
      </c>
      <c r="F3674" s="145">
        <v>1.0125999999999999</v>
      </c>
      <c r="G3674" s="146">
        <f t="shared" si="57"/>
        <v>35.282899999999998</v>
      </c>
    </row>
    <row r="3675" spans="1:7" x14ac:dyDescent="0.25">
      <c r="A3675" s="143">
        <v>44714</v>
      </c>
      <c r="B3675" s="144">
        <v>23</v>
      </c>
      <c r="C3675" s="145">
        <v>17.205400000000001</v>
      </c>
      <c r="D3675" s="145">
        <v>14.527900000000001</v>
      </c>
      <c r="E3675" s="145">
        <v>2.2400000000000002</v>
      </c>
      <c r="F3675" s="145">
        <v>0</v>
      </c>
      <c r="G3675" s="146">
        <f t="shared" si="57"/>
        <v>33.973300000000002</v>
      </c>
    </row>
    <row r="3676" spans="1:7" x14ac:dyDescent="0.25">
      <c r="A3676" s="143">
        <v>44714</v>
      </c>
      <c r="B3676" s="144">
        <v>24</v>
      </c>
      <c r="C3676" s="145">
        <v>17.141400000000001</v>
      </c>
      <c r="D3676" s="145">
        <v>14.561199999999999</v>
      </c>
      <c r="E3676" s="145">
        <v>2.0684</v>
      </c>
      <c r="F3676" s="145">
        <v>0</v>
      </c>
      <c r="G3676" s="146">
        <f t="shared" si="57"/>
        <v>33.771000000000001</v>
      </c>
    </row>
    <row r="3677" spans="1:7" x14ac:dyDescent="0.25">
      <c r="A3677" s="143">
        <v>44715</v>
      </c>
      <c r="B3677" s="144">
        <v>1</v>
      </c>
      <c r="C3677" s="145">
        <v>12.669700000000001</v>
      </c>
      <c r="D3677" s="145">
        <v>14.8787</v>
      </c>
      <c r="E3677" s="145">
        <v>2.3039999999999998</v>
      </c>
      <c r="F3677" s="145">
        <v>0</v>
      </c>
      <c r="G3677" s="146">
        <f t="shared" si="57"/>
        <v>29.852399999999999</v>
      </c>
    </row>
    <row r="3678" spans="1:7" x14ac:dyDescent="0.25">
      <c r="A3678" s="143">
        <v>44715</v>
      </c>
      <c r="B3678" s="144">
        <v>2</v>
      </c>
      <c r="C3678" s="145">
        <v>12.541700000000001</v>
      </c>
      <c r="D3678" s="145">
        <v>15.9001</v>
      </c>
      <c r="E3678" s="145">
        <v>2.2400000000000002</v>
      </c>
      <c r="F3678" s="145">
        <v>0</v>
      </c>
      <c r="G3678" s="146">
        <f t="shared" si="57"/>
        <v>30.681800000000003</v>
      </c>
    </row>
    <row r="3679" spans="1:7" x14ac:dyDescent="0.25">
      <c r="A3679" s="143">
        <v>44715</v>
      </c>
      <c r="B3679" s="144">
        <v>3</v>
      </c>
      <c r="C3679" s="145">
        <v>12.9352</v>
      </c>
      <c r="D3679" s="145">
        <v>15.810499999999999</v>
      </c>
      <c r="E3679" s="145">
        <v>2.048</v>
      </c>
      <c r="F3679" s="145">
        <v>0</v>
      </c>
      <c r="G3679" s="146">
        <f t="shared" si="57"/>
        <v>30.793700000000001</v>
      </c>
    </row>
    <row r="3680" spans="1:7" x14ac:dyDescent="0.25">
      <c r="A3680" s="143">
        <v>44715</v>
      </c>
      <c r="B3680" s="144">
        <v>4</v>
      </c>
      <c r="C3680" s="145">
        <v>10.1273</v>
      </c>
      <c r="D3680" s="145">
        <v>16.040800000000001</v>
      </c>
      <c r="E3680" s="145">
        <v>2.1964000000000001</v>
      </c>
      <c r="F3680" s="145">
        <v>0</v>
      </c>
      <c r="G3680" s="146">
        <f t="shared" si="57"/>
        <v>28.364500000000003</v>
      </c>
    </row>
    <row r="3681" spans="1:7" x14ac:dyDescent="0.25">
      <c r="A3681" s="143">
        <v>44715</v>
      </c>
      <c r="B3681" s="144">
        <v>5</v>
      </c>
      <c r="C3681" s="145">
        <v>14.4718</v>
      </c>
      <c r="D3681" s="145">
        <v>15.2857</v>
      </c>
      <c r="E3681" s="145">
        <v>2.2400000000000002</v>
      </c>
      <c r="F3681" s="145">
        <v>0</v>
      </c>
      <c r="G3681" s="146">
        <f t="shared" si="57"/>
        <v>31.997500000000002</v>
      </c>
    </row>
    <row r="3682" spans="1:7" x14ac:dyDescent="0.25">
      <c r="A3682" s="143">
        <v>44715</v>
      </c>
      <c r="B3682" s="144">
        <v>6</v>
      </c>
      <c r="C3682" s="145">
        <v>9.5722000000000005</v>
      </c>
      <c r="D3682" s="145">
        <v>14.8864</v>
      </c>
      <c r="E3682" s="145">
        <v>1.99</v>
      </c>
      <c r="F3682" s="145">
        <v>2.0400000000000001E-2</v>
      </c>
      <c r="G3682" s="146">
        <f t="shared" si="57"/>
        <v>26.468999999999998</v>
      </c>
    </row>
    <row r="3683" spans="1:7" x14ac:dyDescent="0.25">
      <c r="A3683" s="143">
        <v>44715</v>
      </c>
      <c r="B3683" s="144">
        <v>7</v>
      </c>
      <c r="C3683" s="145">
        <v>97.813199999999995</v>
      </c>
      <c r="D3683" s="145">
        <v>16.3276</v>
      </c>
      <c r="E3683" s="145">
        <v>10.960900000000001</v>
      </c>
      <c r="F3683" s="145">
        <v>367.81220000000002</v>
      </c>
      <c r="G3683" s="146">
        <f t="shared" si="57"/>
        <v>492.91390000000001</v>
      </c>
    </row>
    <row r="3684" spans="1:7" x14ac:dyDescent="0.25">
      <c r="A3684" s="143">
        <v>44715</v>
      </c>
      <c r="B3684" s="144">
        <v>8</v>
      </c>
      <c r="C3684" s="145">
        <v>2016.0425</v>
      </c>
      <c r="D3684" s="145">
        <v>28.360800000000001</v>
      </c>
      <c r="E3684" s="145">
        <v>184.8066</v>
      </c>
      <c r="F3684" s="145">
        <v>2685.5232999999998</v>
      </c>
      <c r="G3684" s="146">
        <f t="shared" si="57"/>
        <v>4914.7331999999997</v>
      </c>
    </row>
    <row r="3685" spans="1:7" x14ac:dyDescent="0.25">
      <c r="A3685" s="143">
        <v>44715</v>
      </c>
      <c r="B3685" s="144">
        <v>9</v>
      </c>
      <c r="C3685" s="145">
        <v>7530.4008000000003</v>
      </c>
      <c r="D3685" s="145">
        <v>60.001100000000001</v>
      </c>
      <c r="E3685" s="145">
        <v>362.64449999999999</v>
      </c>
      <c r="F3685" s="145">
        <v>4514.2695000000003</v>
      </c>
      <c r="G3685" s="146">
        <f t="shared" si="57"/>
        <v>12467.315900000001</v>
      </c>
    </row>
    <row r="3686" spans="1:7" x14ac:dyDescent="0.25">
      <c r="A3686" s="143">
        <v>44715</v>
      </c>
      <c r="B3686" s="144">
        <v>10</v>
      </c>
      <c r="C3686" s="145">
        <v>16693.056499999999</v>
      </c>
      <c r="D3686" s="145">
        <v>110.5018</v>
      </c>
      <c r="E3686" s="145">
        <v>671.29319999999996</v>
      </c>
      <c r="F3686" s="145">
        <v>5224.1819999999998</v>
      </c>
      <c r="G3686" s="146">
        <f t="shared" si="57"/>
        <v>22699.033499999998</v>
      </c>
    </row>
    <row r="3687" spans="1:7" x14ac:dyDescent="0.25">
      <c r="A3687" s="143">
        <v>44715</v>
      </c>
      <c r="B3687" s="144">
        <v>11</v>
      </c>
      <c r="C3687" s="145">
        <v>23419.253799999999</v>
      </c>
      <c r="D3687" s="145">
        <v>148.0042</v>
      </c>
      <c r="E3687" s="145">
        <v>1087.2568999999901</v>
      </c>
      <c r="F3687" s="145">
        <v>8764.6517999999996</v>
      </c>
      <c r="G3687" s="146">
        <f t="shared" si="57"/>
        <v>33419.166699999987</v>
      </c>
    </row>
    <row r="3688" spans="1:7" x14ac:dyDescent="0.25">
      <c r="A3688" s="143">
        <v>44715</v>
      </c>
      <c r="B3688" s="144">
        <v>12</v>
      </c>
      <c r="C3688" s="145">
        <v>30099.8413</v>
      </c>
      <c r="D3688" s="145">
        <v>176.61670000000001</v>
      </c>
      <c r="E3688" s="145">
        <v>1569.6809000000001</v>
      </c>
      <c r="F3688" s="145">
        <v>11108.530199999999</v>
      </c>
      <c r="G3688" s="146">
        <f t="shared" si="57"/>
        <v>42954.669099999999</v>
      </c>
    </row>
    <row r="3689" spans="1:7" x14ac:dyDescent="0.25">
      <c r="A3689" s="143">
        <v>44715</v>
      </c>
      <c r="B3689" s="144">
        <v>13</v>
      </c>
      <c r="C3689" s="145">
        <v>33333.908100000001</v>
      </c>
      <c r="D3689" s="145">
        <v>200.61070000000001</v>
      </c>
      <c r="E3689" s="145">
        <v>1788.2991</v>
      </c>
      <c r="F3689" s="145">
        <v>11043.9138</v>
      </c>
      <c r="G3689" s="146">
        <f t="shared" si="57"/>
        <v>46366.731699999997</v>
      </c>
    </row>
    <row r="3690" spans="1:7" x14ac:dyDescent="0.25">
      <c r="A3690" s="143">
        <v>44715</v>
      </c>
      <c r="B3690" s="144">
        <v>14</v>
      </c>
      <c r="C3690" s="145">
        <v>36780.651299999998</v>
      </c>
      <c r="D3690" s="145">
        <v>219.5213</v>
      </c>
      <c r="E3690" s="145">
        <v>1751.6157000000001</v>
      </c>
      <c r="F3690" s="145">
        <v>11411.8362</v>
      </c>
      <c r="G3690" s="146">
        <f t="shared" si="57"/>
        <v>50163.624499999998</v>
      </c>
    </row>
    <row r="3691" spans="1:7" x14ac:dyDescent="0.25">
      <c r="A3691" s="143">
        <v>44715</v>
      </c>
      <c r="B3691" s="144">
        <v>15</v>
      </c>
      <c r="C3691" s="145">
        <v>32947.163999999997</v>
      </c>
      <c r="D3691" s="145">
        <v>209.26990000000001</v>
      </c>
      <c r="E3691" s="145">
        <v>1719.4882</v>
      </c>
      <c r="F3691" s="145">
        <v>11892.057000000001</v>
      </c>
      <c r="G3691" s="146">
        <f t="shared" si="57"/>
        <v>46767.979099999997</v>
      </c>
    </row>
    <row r="3692" spans="1:7" x14ac:dyDescent="0.25">
      <c r="A3692" s="143">
        <v>44715</v>
      </c>
      <c r="B3692" s="144">
        <v>16</v>
      </c>
      <c r="C3692" s="145">
        <v>25070.618900000001</v>
      </c>
      <c r="D3692" s="145">
        <v>178.7535</v>
      </c>
      <c r="E3692" s="145">
        <v>1285.837</v>
      </c>
      <c r="F3692" s="145">
        <v>9370.7986000000001</v>
      </c>
      <c r="G3692" s="146">
        <f t="shared" si="57"/>
        <v>35906.008000000002</v>
      </c>
    </row>
    <row r="3693" spans="1:7" x14ac:dyDescent="0.25">
      <c r="A3693" s="143">
        <v>44715</v>
      </c>
      <c r="B3693" s="144">
        <v>17</v>
      </c>
      <c r="C3693" s="145">
        <v>13885.543299999999</v>
      </c>
      <c r="D3693" s="145">
        <v>112.69410000000001</v>
      </c>
      <c r="E3693" s="145">
        <v>1120.606</v>
      </c>
      <c r="F3693" s="145">
        <v>10234.710300000001</v>
      </c>
      <c r="G3693" s="146">
        <f t="shared" si="57"/>
        <v>25353.5537</v>
      </c>
    </row>
    <row r="3694" spans="1:7" x14ac:dyDescent="0.25">
      <c r="A3694" s="143">
        <v>44715</v>
      </c>
      <c r="B3694" s="144">
        <v>18</v>
      </c>
      <c r="C3694" s="145">
        <v>11854.977199999999</v>
      </c>
      <c r="D3694" s="145">
        <v>99.478200000000001</v>
      </c>
      <c r="E3694" s="145">
        <v>850.15539999999999</v>
      </c>
      <c r="F3694" s="145">
        <v>8653.2548999999999</v>
      </c>
      <c r="G3694" s="146">
        <f t="shared" si="57"/>
        <v>21457.865699999998</v>
      </c>
    </row>
    <row r="3695" spans="1:7" x14ac:dyDescent="0.25">
      <c r="A3695" s="143">
        <v>44715</v>
      </c>
      <c r="B3695" s="144">
        <v>19</v>
      </c>
      <c r="C3695" s="145">
        <v>7203.4957999999997</v>
      </c>
      <c r="D3695" s="145">
        <v>75.479399999999998</v>
      </c>
      <c r="E3695" s="145">
        <v>743.60469999999998</v>
      </c>
      <c r="F3695" s="145">
        <v>8268.3991000000005</v>
      </c>
      <c r="G3695" s="146">
        <f t="shared" si="57"/>
        <v>16290.978999999999</v>
      </c>
    </row>
    <row r="3696" spans="1:7" x14ac:dyDescent="0.25">
      <c r="A3696" s="143">
        <v>44715</v>
      </c>
      <c r="B3696" s="144">
        <v>20</v>
      </c>
      <c r="C3696" s="145">
        <v>1736.9802</v>
      </c>
      <c r="D3696" s="145">
        <v>26.878299999999999</v>
      </c>
      <c r="E3696" s="145">
        <v>347.14049999999997</v>
      </c>
      <c r="F3696" s="145">
        <v>5602.7257</v>
      </c>
      <c r="G3696" s="146">
        <f t="shared" si="57"/>
        <v>7713.7246999999998</v>
      </c>
    </row>
    <row r="3697" spans="1:7" x14ac:dyDescent="0.25">
      <c r="A3697" s="143">
        <v>44715</v>
      </c>
      <c r="B3697" s="144">
        <v>21</v>
      </c>
      <c r="C3697" s="145">
        <v>93.155100000000004</v>
      </c>
      <c r="D3697" s="145">
        <v>5.0011000000000001</v>
      </c>
      <c r="E3697" s="145">
        <v>45.370800000000003</v>
      </c>
      <c r="F3697" s="145">
        <v>1119.1712</v>
      </c>
      <c r="G3697" s="146">
        <f t="shared" si="57"/>
        <v>1262.6982</v>
      </c>
    </row>
    <row r="3698" spans="1:7" x14ac:dyDescent="0.25">
      <c r="A3698" s="143">
        <v>44715</v>
      </c>
      <c r="B3698" s="144">
        <v>22</v>
      </c>
      <c r="C3698" s="145">
        <v>5.3041</v>
      </c>
      <c r="D3698" s="145">
        <v>2.1760000000000002</v>
      </c>
      <c r="E3698" s="145">
        <v>2.1760000000000002</v>
      </c>
      <c r="F3698" s="145">
        <v>0.83750000000000002</v>
      </c>
      <c r="G3698" s="146">
        <f t="shared" si="57"/>
        <v>10.493600000000001</v>
      </c>
    </row>
    <row r="3699" spans="1:7" x14ac:dyDescent="0.25">
      <c r="A3699" s="143">
        <v>44715</v>
      </c>
      <c r="B3699" s="144">
        <v>23</v>
      </c>
      <c r="C3699" s="145">
        <v>5.16</v>
      </c>
      <c r="D3699" s="145">
        <v>2.2604000000000002</v>
      </c>
      <c r="E3699" s="145">
        <v>2.2604000000000002</v>
      </c>
      <c r="F3699" s="145">
        <v>0</v>
      </c>
      <c r="G3699" s="146">
        <f t="shared" si="57"/>
        <v>9.6808000000000014</v>
      </c>
    </row>
    <row r="3700" spans="1:7" x14ac:dyDescent="0.25">
      <c r="A3700" s="143">
        <v>44715</v>
      </c>
      <c r="B3700" s="144">
        <v>24</v>
      </c>
      <c r="C3700" s="145">
        <v>5.1031000000000004</v>
      </c>
      <c r="D3700" s="145">
        <v>6.1311999999999998</v>
      </c>
      <c r="E3700" s="145">
        <v>2.2400000000000002</v>
      </c>
      <c r="F3700" s="145">
        <v>0</v>
      </c>
      <c r="G3700" s="146">
        <f t="shared" si="57"/>
        <v>13.474300000000001</v>
      </c>
    </row>
    <row r="3701" spans="1:7" x14ac:dyDescent="0.25">
      <c r="A3701" s="143">
        <v>44716</v>
      </c>
      <c r="B3701" s="144">
        <v>1</v>
      </c>
      <c r="C3701" s="145">
        <v>31.5869</v>
      </c>
      <c r="D3701" s="145">
        <v>8.2123999999999899</v>
      </c>
      <c r="E3701" s="145">
        <v>2.048</v>
      </c>
      <c r="F3701" s="145">
        <v>0</v>
      </c>
      <c r="G3701" s="146">
        <f t="shared" si="57"/>
        <v>41.84729999999999</v>
      </c>
    </row>
    <row r="3702" spans="1:7" x14ac:dyDescent="0.25">
      <c r="A3702" s="143">
        <v>44716</v>
      </c>
      <c r="B3702" s="144">
        <v>2</v>
      </c>
      <c r="C3702" s="145">
        <v>31.7029</v>
      </c>
      <c r="D3702" s="145">
        <v>8.9548000000000005</v>
      </c>
      <c r="E3702" s="145">
        <v>2.1760000000000002</v>
      </c>
      <c r="F3702" s="145">
        <v>0</v>
      </c>
      <c r="G3702" s="146">
        <f t="shared" si="57"/>
        <v>42.8337</v>
      </c>
    </row>
    <row r="3703" spans="1:7" x14ac:dyDescent="0.25">
      <c r="A3703" s="143">
        <v>44716</v>
      </c>
      <c r="B3703" s="144">
        <v>3</v>
      </c>
      <c r="C3703" s="145">
        <v>32.135899999999999</v>
      </c>
      <c r="D3703" s="145">
        <v>9.7151999999999994</v>
      </c>
      <c r="E3703" s="145">
        <v>2.2400000000000002</v>
      </c>
      <c r="F3703" s="145">
        <v>2.5000000000000001E-3</v>
      </c>
      <c r="G3703" s="146">
        <f t="shared" si="57"/>
        <v>44.093600000000002</v>
      </c>
    </row>
    <row r="3704" spans="1:7" x14ac:dyDescent="0.25">
      <c r="A3704" s="143">
        <v>44716</v>
      </c>
      <c r="B3704" s="144">
        <v>4</v>
      </c>
      <c r="C3704" s="145">
        <v>5.8109999999999999</v>
      </c>
      <c r="D3704" s="145">
        <v>10.2761</v>
      </c>
      <c r="E3704" s="145">
        <v>2.0684</v>
      </c>
      <c r="F3704" s="145">
        <v>0</v>
      </c>
      <c r="G3704" s="146">
        <f t="shared" si="57"/>
        <v>18.1555</v>
      </c>
    </row>
    <row r="3705" spans="1:7" x14ac:dyDescent="0.25">
      <c r="A3705" s="143">
        <v>44716</v>
      </c>
      <c r="B3705" s="144">
        <v>5</v>
      </c>
      <c r="C3705" s="145">
        <v>5.7960000000000003</v>
      </c>
      <c r="D3705" s="145">
        <v>10.954499999999999</v>
      </c>
      <c r="E3705" s="145">
        <v>2.1120000000000001</v>
      </c>
      <c r="F3705" s="145">
        <v>0</v>
      </c>
      <c r="G3705" s="146">
        <f t="shared" si="57"/>
        <v>18.862499999999997</v>
      </c>
    </row>
    <row r="3706" spans="1:7" x14ac:dyDescent="0.25">
      <c r="A3706" s="143">
        <v>44716</v>
      </c>
      <c r="B3706" s="144">
        <v>6</v>
      </c>
      <c r="C3706" s="145">
        <v>6.266</v>
      </c>
      <c r="D3706" s="145">
        <v>11.515199999999901</v>
      </c>
      <c r="E3706" s="145">
        <v>2.3099999999999898</v>
      </c>
      <c r="F3706" s="145">
        <v>0</v>
      </c>
      <c r="G3706" s="146">
        <f t="shared" si="57"/>
        <v>20.091199999999887</v>
      </c>
    </row>
    <row r="3707" spans="1:7" x14ac:dyDescent="0.25">
      <c r="A3707" s="143">
        <v>44716</v>
      </c>
      <c r="B3707" s="144">
        <v>7</v>
      </c>
      <c r="C3707" s="145">
        <v>17.461200000000002</v>
      </c>
      <c r="D3707" s="145">
        <v>11.9698999999999</v>
      </c>
      <c r="E3707" s="145">
        <v>3.5186999999999999</v>
      </c>
      <c r="F3707" s="145">
        <v>79.989599999999996</v>
      </c>
      <c r="G3707" s="146">
        <f t="shared" si="57"/>
        <v>112.93939999999989</v>
      </c>
    </row>
    <row r="3708" spans="1:7" x14ac:dyDescent="0.25">
      <c r="A3708" s="143">
        <v>44716</v>
      </c>
      <c r="B3708" s="144">
        <v>8</v>
      </c>
      <c r="C3708" s="145">
        <v>356.22449999999998</v>
      </c>
      <c r="D3708" s="145">
        <v>17.074200000000001</v>
      </c>
      <c r="E3708" s="145">
        <v>42.453299999999999</v>
      </c>
      <c r="F3708" s="145">
        <v>490.57830000000001</v>
      </c>
      <c r="G3708" s="146">
        <f t="shared" si="57"/>
        <v>906.33030000000008</v>
      </c>
    </row>
    <row r="3709" spans="1:7" x14ac:dyDescent="0.25">
      <c r="A3709" s="143">
        <v>44716</v>
      </c>
      <c r="B3709" s="144">
        <v>9</v>
      </c>
      <c r="C3709" s="145">
        <v>1345.7792999999999</v>
      </c>
      <c r="D3709" s="145">
        <v>25.4236</v>
      </c>
      <c r="E3709" s="145">
        <v>137.5275</v>
      </c>
      <c r="F3709" s="145">
        <v>1358.0894000000001</v>
      </c>
      <c r="G3709" s="146">
        <f t="shared" si="57"/>
        <v>2866.8198000000002</v>
      </c>
    </row>
    <row r="3710" spans="1:7" x14ac:dyDescent="0.25">
      <c r="A3710" s="143">
        <v>44716</v>
      </c>
      <c r="B3710" s="144">
        <v>10</v>
      </c>
      <c r="C3710" s="145">
        <v>2737.6127999999999</v>
      </c>
      <c r="D3710" s="145">
        <v>36.799199999999999</v>
      </c>
      <c r="E3710" s="145">
        <v>250.38589999999999</v>
      </c>
      <c r="F3710" s="145">
        <v>2418.2944000000002</v>
      </c>
      <c r="G3710" s="146">
        <f t="shared" si="57"/>
        <v>5443.0923000000003</v>
      </c>
    </row>
    <row r="3711" spans="1:7" x14ac:dyDescent="0.25">
      <c r="A3711" s="143">
        <v>44716</v>
      </c>
      <c r="B3711" s="144">
        <v>11</v>
      </c>
      <c r="C3711" s="145">
        <v>4642.8074999999999</v>
      </c>
      <c r="D3711" s="145">
        <v>55.876600000000003</v>
      </c>
      <c r="E3711" s="145">
        <v>471.79730000000001</v>
      </c>
      <c r="F3711" s="145">
        <v>4250.5802999999996</v>
      </c>
      <c r="G3711" s="146">
        <f t="shared" si="57"/>
        <v>9421.0616999999984</v>
      </c>
    </row>
    <row r="3712" spans="1:7" x14ac:dyDescent="0.25">
      <c r="A3712" s="143">
        <v>44716</v>
      </c>
      <c r="B3712" s="144">
        <v>12</v>
      </c>
      <c r="C3712" s="145">
        <v>8691.6303000000007</v>
      </c>
      <c r="D3712" s="145">
        <v>80.007099999999994</v>
      </c>
      <c r="E3712" s="145">
        <v>686.94839999999999</v>
      </c>
      <c r="F3712" s="145">
        <v>5375.0573999999997</v>
      </c>
      <c r="G3712" s="146">
        <f t="shared" si="57"/>
        <v>14833.6432</v>
      </c>
    </row>
    <row r="3713" spans="1:7" x14ac:dyDescent="0.25">
      <c r="A3713" s="143">
        <v>44716</v>
      </c>
      <c r="B3713" s="144">
        <v>13</v>
      </c>
      <c r="C3713" s="145">
        <v>14580.6162</v>
      </c>
      <c r="D3713" s="145">
        <v>104.54179999999999</v>
      </c>
      <c r="E3713" s="145">
        <v>816.57510000000002</v>
      </c>
      <c r="F3713" s="145">
        <v>4313.1012000000001</v>
      </c>
      <c r="G3713" s="146">
        <f t="shared" si="57"/>
        <v>19814.834300000002</v>
      </c>
    </row>
    <row r="3714" spans="1:7" x14ac:dyDescent="0.25">
      <c r="A3714" s="143">
        <v>44716</v>
      </c>
      <c r="B3714" s="144">
        <v>14</v>
      </c>
      <c r="C3714" s="145">
        <v>22803.556799999998</v>
      </c>
      <c r="D3714" s="145">
        <v>140.92660000000001</v>
      </c>
      <c r="E3714" s="145">
        <v>1151.9137000000001</v>
      </c>
      <c r="F3714" s="145">
        <v>4347.1305000000002</v>
      </c>
      <c r="G3714" s="146">
        <f t="shared" si="57"/>
        <v>28443.527599999998</v>
      </c>
    </row>
    <row r="3715" spans="1:7" x14ac:dyDescent="0.25">
      <c r="A3715" s="143">
        <v>44716</v>
      </c>
      <c r="B3715" s="144">
        <v>15</v>
      </c>
      <c r="C3715" s="145">
        <v>20267.0137</v>
      </c>
      <c r="D3715" s="145">
        <v>120.91030000000001</v>
      </c>
      <c r="E3715" s="145">
        <v>1047.8558</v>
      </c>
      <c r="F3715" s="145">
        <v>5277.8149000000003</v>
      </c>
      <c r="G3715" s="146">
        <f t="shared" si="57"/>
        <v>26713.594700000001</v>
      </c>
    </row>
    <row r="3716" spans="1:7" x14ac:dyDescent="0.25">
      <c r="A3716" s="143">
        <v>44716</v>
      </c>
      <c r="B3716" s="144">
        <v>16</v>
      </c>
      <c r="C3716" s="145">
        <v>14875.9953</v>
      </c>
      <c r="D3716" s="145">
        <v>111.3653</v>
      </c>
      <c r="E3716" s="145">
        <v>909.08190000000002</v>
      </c>
      <c r="F3716" s="145">
        <v>5405.1566000000003</v>
      </c>
      <c r="G3716" s="146">
        <f t="shared" si="57"/>
        <v>21301.599099999999</v>
      </c>
    </row>
    <row r="3717" spans="1:7" x14ac:dyDescent="0.25">
      <c r="A3717" s="143">
        <v>44716</v>
      </c>
      <c r="B3717" s="144">
        <v>17</v>
      </c>
      <c r="C3717" s="145">
        <v>16620.787700000001</v>
      </c>
      <c r="D3717" s="145">
        <v>106.72709999999999</v>
      </c>
      <c r="E3717" s="145">
        <v>797.40350000000001</v>
      </c>
      <c r="F3717" s="145">
        <v>5617.5718999999999</v>
      </c>
      <c r="G3717" s="146">
        <f t="shared" si="57"/>
        <v>23142.4902</v>
      </c>
    </row>
    <row r="3718" spans="1:7" x14ac:dyDescent="0.25">
      <c r="A3718" s="143">
        <v>44716</v>
      </c>
      <c r="B3718" s="144">
        <v>18</v>
      </c>
      <c r="C3718" s="145">
        <v>10096.6643</v>
      </c>
      <c r="D3718" s="145">
        <v>83.886899999999997</v>
      </c>
      <c r="E3718" s="145">
        <v>549.25840000000005</v>
      </c>
      <c r="F3718" s="145">
        <v>4559.5689000000002</v>
      </c>
      <c r="G3718" s="146">
        <f t="shared" ref="G3718:G3781" si="58">+SUM(C3718:F3718)</f>
        <v>15289.378500000001</v>
      </c>
    </row>
    <row r="3719" spans="1:7" x14ac:dyDescent="0.25">
      <c r="A3719" s="143">
        <v>44716</v>
      </c>
      <c r="B3719" s="144">
        <v>19</v>
      </c>
      <c r="C3719" s="145">
        <v>5127.5196999999998</v>
      </c>
      <c r="D3719" s="145">
        <v>55.119700000000002</v>
      </c>
      <c r="E3719" s="145">
        <v>401.24849999999998</v>
      </c>
      <c r="F3719" s="145">
        <v>3363.4063999999998</v>
      </c>
      <c r="G3719" s="146">
        <f t="shared" si="58"/>
        <v>8947.2942999999996</v>
      </c>
    </row>
    <row r="3720" spans="1:7" x14ac:dyDescent="0.25">
      <c r="A3720" s="143">
        <v>44716</v>
      </c>
      <c r="B3720" s="144">
        <v>20</v>
      </c>
      <c r="C3720" s="145">
        <v>1497.1397999999999</v>
      </c>
      <c r="D3720" s="145">
        <v>32.418300000000002</v>
      </c>
      <c r="E3720" s="145">
        <v>161.8545</v>
      </c>
      <c r="F3720" s="145">
        <v>2273.1486</v>
      </c>
      <c r="G3720" s="146">
        <f t="shared" si="58"/>
        <v>3964.5612000000001</v>
      </c>
    </row>
    <row r="3721" spans="1:7" x14ac:dyDescent="0.25">
      <c r="A3721" s="143">
        <v>44716</v>
      </c>
      <c r="B3721" s="144">
        <v>21</v>
      </c>
      <c r="C3721" s="145">
        <v>226.6934</v>
      </c>
      <c r="D3721" s="145">
        <v>19.0366</v>
      </c>
      <c r="E3721" s="145">
        <v>38.048099999999998</v>
      </c>
      <c r="F3721" s="145">
        <v>1398.9880000000001</v>
      </c>
      <c r="G3721" s="146">
        <f t="shared" si="58"/>
        <v>1682.7661000000001</v>
      </c>
    </row>
    <row r="3722" spans="1:7" x14ac:dyDescent="0.25">
      <c r="A3722" s="143">
        <v>44716</v>
      </c>
      <c r="B3722" s="144">
        <v>22</v>
      </c>
      <c r="C3722" s="145">
        <v>9.2574000000000005</v>
      </c>
      <c r="D3722" s="145">
        <v>16.656099999999999</v>
      </c>
      <c r="E3722" s="145">
        <v>1.7484</v>
      </c>
      <c r="F3722" s="145">
        <v>30.5167</v>
      </c>
      <c r="G3722" s="146">
        <f t="shared" si="58"/>
        <v>58.178600000000003</v>
      </c>
    </row>
    <row r="3723" spans="1:7" x14ac:dyDescent="0.25">
      <c r="A3723" s="143">
        <v>44716</v>
      </c>
      <c r="B3723" s="144">
        <v>23</v>
      </c>
      <c r="C3723" s="145">
        <v>8.6384000000000007</v>
      </c>
      <c r="D3723" s="145">
        <v>17.57</v>
      </c>
      <c r="E3723" s="145">
        <v>2.0889000000000002</v>
      </c>
      <c r="F3723" s="145">
        <v>20.129300000000001</v>
      </c>
      <c r="G3723" s="146">
        <f t="shared" si="58"/>
        <v>48.426600000000001</v>
      </c>
    </row>
    <row r="3724" spans="1:7" x14ac:dyDescent="0.25">
      <c r="A3724" s="143">
        <v>44716</v>
      </c>
      <c r="B3724" s="144">
        <v>24</v>
      </c>
      <c r="C3724" s="145">
        <v>8.0524000000000004</v>
      </c>
      <c r="D3724" s="145">
        <v>18.025700000000001</v>
      </c>
      <c r="E3724" s="145">
        <v>2.2168999999999999</v>
      </c>
      <c r="F3724" s="145">
        <v>20.132899999999999</v>
      </c>
      <c r="G3724" s="146">
        <f t="shared" si="58"/>
        <v>48.427899999999994</v>
      </c>
    </row>
    <row r="3725" spans="1:7" x14ac:dyDescent="0.25">
      <c r="A3725" s="143">
        <v>44717</v>
      </c>
      <c r="B3725" s="144">
        <v>1</v>
      </c>
      <c r="C3725" s="145">
        <v>3.3755999999999999</v>
      </c>
      <c r="D3725" s="145">
        <v>17.530799999999999</v>
      </c>
      <c r="E3725" s="145">
        <v>2.1299000000000001</v>
      </c>
      <c r="F3725" s="145">
        <v>0</v>
      </c>
      <c r="G3725" s="146">
        <f t="shared" si="58"/>
        <v>23.036299999999997</v>
      </c>
    </row>
    <row r="3726" spans="1:7" x14ac:dyDescent="0.25">
      <c r="A3726" s="143">
        <v>44717</v>
      </c>
      <c r="B3726" s="144">
        <v>2</v>
      </c>
      <c r="C3726" s="145">
        <v>3.4785999999999899</v>
      </c>
      <c r="D3726" s="145">
        <v>18.173400000000001</v>
      </c>
      <c r="E3726" s="145">
        <v>2.2808999999999999</v>
      </c>
      <c r="F3726" s="145">
        <v>0</v>
      </c>
      <c r="G3726" s="146">
        <f t="shared" si="58"/>
        <v>23.932899999999989</v>
      </c>
    </row>
    <row r="3727" spans="1:7" x14ac:dyDescent="0.25">
      <c r="A3727" s="143">
        <v>44717</v>
      </c>
      <c r="B3727" s="144">
        <v>3</v>
      </c>
      <c r="C3727" s="145">
        <v>3.9146999999999998</v>
      </c>
      <c r="D3727" s="145">
        <v>18.493300000000001</v>
      </c>
      <c r="E3727" s="145">
        <v>2.048</v>
      </c>
      <c r="F3727" s="145">
        <v>0</v>
      </c>
      <c r="G3727" s="146">
        <f t="shared" si="58"/>
        <v>24.456000000000003</v>
      </c>
    </row>
    <row r="3728" spans="1:7" x14ac:dyDescent="0.25">
      <c r="A3728" s="143">
        <v>44717</v>
      </c>
      <c r="B3728" s="144">
        <v>4</v>
      </c>
      <c r="C3728" s="145">
        <v>3.6845999999999899</v>
      </c>
      <c r="D3728" s="145">
        <v>18.902999999999999</v>
      </c>
      <c r="E3728" s="145">
        <v>2.048</v>
      </c>
      <c r="F3728" s="145">
        <v>0</v>
      </c>
      <c r="G3728" s="146">
        <f t="shared" si="58"/>
        <v>24.63559999999999</v>
      </c>
    </row>
    <row r="3729" spans="1:7" x14ac:dyDescent="0.25">
      <c r="A3729" s="143">
        <v>44717</v>
      </c>
      <c r="B3729" s="144">
        <v>5</v>
      </c>
      <c r="C3729" s="145">
        <v>7.7012999999999998</v>
      </c>
      <c r="D3729" s="145">
        <v>19.397099999999998</v>
      </c>
      <c r="E3729" s="145">
        <v>2.1120000000000001</v>
      </c>
      <c r="F3729" s="145">
        <v>0</v>
      </c>
      <c r="G3729" s="146">
        <f t="shared" si="58"/>
        <v>29.2104</v>
      </c>
    </row>
    <row r="3730" spans="1:7" x14ac:dyDescent="0.25">
      <c r="A3730" s="143">
        <v>44717</v>
      </c>
      <c r="B3730" s="144">
        <v>6</v>
      </c>
      <c r="C3730" s="145">
        <v>3.7052999999999998</v>
      </c>
      <c r="D3730" s="145">
        <v>20.119</v>
      </c>
      <c r="E3730" s="145">
        <v>2.246</v>
      </c>
      <c r="F3730" s="145">
        <v>0</v>
      </c>
      <c r="G3730" s="146">
        <f t="shared" si="58"/>
        <v>26.0703</v>
      </c>
    </row>
    <row r="3731" spans="1:7" x14ac:dyDescent="0.25">
      <c r="A3731" s="143">
        <v>44717</v>
      </c>
      <c r="B3731" s="144">
        <v>7</v>
      </c>
      <c r="C3731" s="145">
        <v>24.4208</v>
      </c>
      <c r="D3731" s="145">
        <v>20.339700000000001</v>
      </c>
      <c r="E3731" s="145">
        <v>5.6220999999999997</v>
      </c>
      <c r="F3731" s="145">
        <v>338.78840000000002</v>
      </c>
      <c r="G3731" s="146">
        <f t="shared" si="58"/>
        <v>389.17100000000005</v>
      </c>
    </row>
    <row r="3732" spans="1:7" x14ac:dyDescent="0.25">
      <c r="A3732" s="143">
        <v>44717</v>
      </c>
      <c r="B3732" s="144">
        <v>8</v>
      </c>
      <c r="C3732" s="145">
        <v>348.49059999999997</v>
      </c>
      <c r="D3732" s="145">
        <v>25.3322</v>
      </c>
      <c r="E3732" s="145">
        <v>41.716799999999999</v>
      </c>
      <c r="F3732" s="145">
        <v>884.14970000000005</v>
      </c>
      <c r="G3732" s="146">
        <f t="shared" si="58"/>
        <v>1299.6893</v>
      </c>
    </row>
    <row r="3733" spans="1:7" x14ac:dyDescent="0.25">
      <c r="A3733" s="143">
        <v>44717</v>
      </c>
      <c r="B3733" s="144">
        <v>9</v>
      </c>
      <c r="C3733" s="145">
        <v>1304.4201</v>
      </c>
      <c r="D3733" s="145">
        <v>37.069899999999997</v>
      </c>
      <c r="E3733" s="145">
        <v>143.44499999999999</v>
      </c>
      <c r="F3733" s="145">
        <v>1520.2633000000001</v>
      </c>
      <c r="G3733" s="146">
        <f t="shared" si="58"/>
        <v>3005.1983</v>
      </c>
    </row>
    <row r="3734" spans="1:7" x14ac:dyDescent="0.25">
      <c r="A3734" s="143">
        <v>44717</v>
      </c>
      <c r="B3734" s="144">
        <v>10</v>
      </c>
      <c r="C3734" s="145">
        <v>3282.3998000000001</v>
      </c>
      <c r="D3734" s="145">
        <v>55.032399999999903</v>
      </c>
      <c r="E3734" s="145">
        <v>262.28379999999999</v>
      </c>
      <c r="F3734" s="145">
        <v>2371.7766000000001</v>
      </c>
      <c r="G3734" s="146">
        <f t="shared" si="58"/>
        <v>5971.4926000000005</v>
      </c>
    </row>
    <row r="3735" spans="1:7" x14ac:dyDescent="0.25">
      <c r="A3735" s="143">
        <v>44717</v>
      </c>
      <c r="B3735" s="144">
        <v>11</v>
      </c>
      <c r="C3735" s="145">
        <v>7054.7503999999999</v>
      </c>
      <c r="D3735" s="145">
        <v>81.799599999999998</v>
      </c>
      <c r="E3735" s="145">
        <v>453.51080000000002</v>
      </c>
      <c r="F3735" s="145">
        <v>3197.6487999999999</v>
      </c>
      <c r="G3735" s="146">
        <f t="shared" si="58"/>
        <v>10787.7096</v>
      </c>
    </row>
    <row r="3736" spans="1:7" x14ac:dyDescent="0.25">
      <c r="A3736" s="143">
        <v>44717</v>
      </c>
      <c r="B3736" s="144">
        <v>12</v>
      </c>
      <c r="C3736" s="145">
        <v>17257.821100000001</v>
      </c>
      <c r="D3736" s="145">
        <v>140.63910000000001</v>
      </c>
      <c r="E3736" s="145">
        <v>1164.9149</v>
      </c>
      <c r="F3736" s="145">
        <v>5852.9168</v>
      </c>
      <c r="G3736" s="146">
        <f t="shared" si="58"/>
        <v>24416.2919</v>
      </c>
    </row>
    <row r="3737" spans="1:7" x14ac:dyDescent="0.25">
      <c r="A3737" s="143">
        <v>44717</v>
      </c>
      <c r="B3737" s="144">
        <v>13</v>
      </c>
      <c r="C3737" s="145">
        <v>19961.671300000002</v>
      </c>
      <c r="D3737" s="145">
        <v>163.2687</v>
      </c>
      <c r="E3737" s="145">
        <v>1386.1045999999999</v>
      </c>
      <c r="F3737" s="145">
        <v>7995.4557000000004</v>
      </c>
      <c r="G3737" s="146">
        <f t="shared" si="58"/>
        <v>29506.5003</v>
      </c>
    </row>
    <row r="3738" spans="1:7" x14ac:dyDescent="0.25">
      <c r="A3738" s="143">
        <v>44717</v>
      </c>
      <c r="B3738" s="144">
        <v>14</v>
      </c>
      <c r="C3738" s="145">
        <v>24856.387699999999</v>
      </c>
      <c r="D3738" s="145">
        <v>175.6985</v>
      </c>
      <c r="E3738" s="145">
        <v>1341.4259999999999</v>
      </c>
      <c r="F3738" s="145">
        <v>8847.6666000000005</v>
      </c>
      <c r="G3738" s="146">
        <f t="shared" si="58"/>
        <v>35221.178799999994</v>
      </c>
    </row>
    <row r="3739" spans="1:7" x14ac:dyDescent="0.25">
      <c r="A3739" s="143">
        <v>44717</v>
      </c>
      <c r="B3739" s="144">
        <v>15</v>
      </c>
      <c r="C3739" s="145">
        <v>18979.098900000001</v>
      </c>
      <c r="D3739" s="145">
        <v>156.6429</v>
      </c>
      <c r="E3739" s="145">
        <v>1011.5485</v>
      </c>
      <c r="F3739" s="145">
        <v>7636.3963000000003</v>
      </c>
      <c r="G3739" s="146">
        <f t="shared" si="58"/>
        <v>27783.686600000001</v>
      </c>
    </row>
    <row r="3740" spans="1:7" x14ac:dyDescent="0.25">
      <c r="A3740" s="143">
        <v>44717</v>
      </c>
      <c r="B3740" s="144">
        <v>16</v>
      </c>
      <c r="C3740" s="145">
        <v>9463.2387999999992</v>
      </c>
      <c r="D3740" s="145">
        <v>109.9978</v>
      </c>
      <c r="E3740" s="145">
        <v>929.33539999999903</v>
      </c>
      <c r="F3740" s="145">
        <v>7471.4484000000002</v>
      </c>
      <c r="G3740" s="146">
        <f t="shared" si="58"/>
        <v>17974.020399999998</v>
      </c>
    </row>
    <row r="3741" spans="1:7" x14ac:dyDescent="0.25">
      <c r="A3741" s="143">
        <v>44717</v>
      </c>
      <c r="B3741" s="144">
        <v>17</v>
      </c>
      <c r="C3741" s="145">
        <v>18636.7801</v>
      </c>
      <c r="D3741" s="145">
        <v>154.6173</v>
      </c>
      <c r="E3741" s="145">
        <v>1414.7478000000001</v>
      </c>
      <c r="F3741" s="145">
        <v>8781.6031000000003</v>
      </c>
      <c r="G3741" s="146">
        <f t="shared" si="58"/>
        <v>28987.748300000003</v>
      </c>
    </row>
    <row r="3742" spans="1:7" x14ac:dyDescent="0.25">
      <c r="A3742" s="143">
        <v>44717</v>
      </c>
      <c r="B3742" s="144">
        <v>18</v>
      </c>
      <c r="C3742" s="145">
        <v>9134.1432999999997</v>
      </c>
      <c r="D3742" s="145">
        <v>100.6348</v>
      </c>
      <c r="E3742" s="145">
        <v>922.51350000000002</v>
      </c>
      <c r="F3742" s="145">
        <v>9697.2950000000001</v>
      </c>
      <c r="G3742" s="146">
        <f t="shared" si="58"/>
        <v>19854.586600000002</v>
      </c>
    </row>
    <row r="3743" spans="1:7" x14ac:dyDescent="0.25">
      <c r="A3743" s="143">
        <v>44717</v>
      </c>
      <c r="B3743" s="144">
        <v>19</v>
      </c>
      <c r="C3743" s="145">
        <v>10110.404699999999</v>
      </c>
      <c r="D3743" s="145">
        <v>96.591099999999997</v>
      </c>
      <c r="E3743" s="145">
        <v>818.76289999999995</v>
      </c>
      <c r="F3743" s="145">
        <v>5598.8757999999998</v>
      </c>
      <c r="G3743" s="146">
        <f t="shared" si="58"/>
        <v>16624.6345</v>
      </c>
    </row>
    <row r="3744" spans="1:7" x14ac:dyDescent="0.25">
      <c r="A3744" s="143">
        <v>44717</v>
      </c>
      <c r="B3744" s="144">
        <v>20</v>
      </c>
      <c r="C3744" s="145">
        <v>2914.3595999999998</v>
      </c>
      <c r="D3744" s="145">
        <v>46.2577</v>
      </c>
      <c r="E3744" s="145">
        <v>225.48230000000001</v>
      </c>
      <c r="F3744" s="145">
        <v>1939.4113</v>
      </c>
      <c r="G3744" s="146">
        <f t="shared" si="58"/>
        <v>5125.5109000000002</v>
      </c>
    </row>
    <row r="3745" spans="1:7" x14ac:dyDescent="0.25">
      <c r="A3745" s="143">
        <v>44717</v>
      </c>
      <c r="B3745" s="144">
        <v>21</v>
      </c>
      <c r="C3745" s="145">
        <v>150.92910000000001</v>
      </c>
      <c r="D3745" s="145">
        <v>23.903600000000001</v>
      </c>
      <c r="E3745" s="145">
        <v>15.9643</v>
      </c>
      <c r="F3745" s="145">
        <v>97.1417</v>
      </c>
      <c r="G3745" s="146">
        <f t="shared" si="58"/>
        <v>287.93870000000004</v>
      </c>
    </row>
    <row r="3746" spans="1:7" x14ac:dyDescent="0.25">
      <c r="A3746" s="143">
        <v>44717</v>
      </c>
      <c r="B3746" s="144">
        <v>22</v>
      </c>
      <c r="C3746" s="145">
        <v>2.2774999999999999</v>
      </c>
      <c r="D3746" s="145">
        <v>21.647300000000001</v>
      </c>
      <c r="E3746" s="145">
        <v>2.048</v>
      </c>
      <c r="F3746" s="145">
        <v>2.0991</v>
      </c>
      <c r="G3746" s="146">
        <f t="shared" si="58"/>
        <v>28.071899999999999</v>
      </c>
    </row>
    <row r="3747" spans="1:7" x14ac:dyDescent="0.25">
      <c r="A3747" s="143">
        <v>44717</v>
      </c>
      <c r="B3747" s="144">
        <v>23</v>
      </c>
      <c r="C3747" s="145">
        <v>2.496</v>
      </c>
      <c r="D3747" s="145">
        <v>21.411799999999999</v>
      </c>
      <c r="E3747" s="145">
        <v>1.792</v>
      </c>
      <c r="F3747" s="145">
        <v>0.59030000000000005</v>
      </c>
      <c r="G3747" s="146">
        <f t="shared" si="58"/>
        <v>26.290099999999999</v>
      </c>
    </row>
    <row r="3748" spans="1:7" x14ac:dyDescent="0.25">
      <c r="A3748" s="143">
        <v>44717</v>
      </c>
      <c r="B3748" s="144">
        <v>24</v>
      </c>
      <c r="C3748" s="145">
        <v>3.99</v>
      </c>
      <c r="D3748" s="145">
        <v>21.839300000000001</v>
      </c>
      <c r="E3748" s="145">
        <v>2.3218999999999999</v>
      </c>
      <c r="F3748" s="145">
        <v>65.453100000000006</v>
      </c>
      <c r="G3748" s="146">
        <f t="shared" si="58"/>
        <v>93.604300000000009</v>
      </c>
    </row>
    <row r="3749" spans="1:7" x14ac:dyDescent="0.25">
      <c r="A3749" s="143">
        <v>44718</v>
      </c>
      <c r="B3749" s="144">
        <v>1</v>
      </c>
      <c r="C3749" s="145">
        <v>6.7733999999999996</v>
      </c>
      <c r="D3749" s="145">
        <v>21.880299999999998</v>
      </c>
      <c r="E3749" s="145">
        <v>2.2604000000000002</v>
      </c>
      <c r="F3749" s="145">
        <v>0</v>
      </c>
      <c r="G3749" s="146">
        <f t="shared" si="58"/>
        <v>30.914099999999998</v>
      </c>
    </row>
    <row r="3750" spans="1:7" x14ac:dyDescent="0.25">
      <c r="A3750" s="143">
        <v>44718</v>
      </c>
      <c r="B3750" s="144">
        <v>2</v>
      </c>
      <c r="C3750" s="145">
        <v>2.6454</v>
      </c>
      <c r="D3750" s="145">
        <v>21.6447</v>
      </c>
      <c r="E3750" s="145">
        <v>2.0659000000000001</v>
      </c>
      <c r="F3750" s="145">
        <v>0</v>
      </c>
      <c r="G3750" s="146">
        <f t="shared" si="58"/>
        <v>26.355999999999998</v>
      </c>
    </row>
    <row r="3751" spans="1:7" x14ac:dyDescent="0.25">
      <c r="A3751" s="143">
        <v>44718</v>
      </c>
      <c r="B3751" s="144">
        <v>3</v>
      </c>
      <c r="C3751" s="145">
        <v>2.9573999999999998</v>
      </c>
      <c r="D3751" s="145">
        <v>21.857199999999999</v>
      </c>
      <c r="E3751" s="145">
        <v>2.2578999999999998</v>
      </c>
      <c r="F3751" s="145">
        <v>0</v>
      </c>
      <c r="G3751" s="146">
        <f t="shared" si="58"/>
        <v>27.072499999999998</v>
      </c>
    </row>
    <row r="3752" spans="1:7" x14ac:dyDescent="0.25">
      <c r="A3752" s="143">
        <v>44718</v>
      </c>
      <c r="B3752" s="144">
        <v>4</v>
      </c>
      <c r="C3752" s="145">
        <v>5.9241000000000001</v>
      </c>
      <c r="D3752" s="145">
        <v>21.836799999999901</v>
      </c>
      <c r="E3752" s="145">
        <v>2.2578999999999998</v>
      </c>
      <c r="F3752" s="145">
        <v>3.5834999999999999</v>
      </c>
      <c r="G3752" s="146">
        <f t="shared" si="58"/>
        <v>33.6022999999999</v>
      </c>
    </row>
    <row r="3753" spans="1:7" x14ac:dyDescent="0.25">
      <c r="A3753" s="143">
        <v>44718</v>
      </c>
      <c r="B3753" s="144">
        <v>5</v>
      </c>
      <c r="C3753" s="145">
        <v>9.8280999999999992</v>
      </c>
      <c r="D3753" s="145">
        <v>21.665199999999999</v>
      </c>
      <c r="E3753" s="145">
        <v>2.0659000000000001</v>
      </c>
      <c r="F3753" s="145">
        <v>3.4195000000000002</v>
      </c>
      <c r="G3753" s="146">
        <f t="shared" si="58"/>
        <v>36.978699999999996</v>
      </c>
    </row>
    <row r="3754" spans="1:7" x14ac:dyDescent="0.25">
      <c r="A3754" s="143">
        <v>44718</v>
      </c>
      <c r="B3754" s="144">
        <v>6</v>
      </c>
      <c r="C3754" s="145">
        <v>6.4611000000000001</v>
      </c>
      <c r="D3754" s="145">
        <v>21.941699999999901</v>
      </c>
      <c r="E3754" s="145">
        <v>2.3279000000000001</v>
      </c>
      <c r="F3754" s="145">
        <v>3.5834999999999999</v>
      </c>
      <c r="G3754" s="146">
        <f t="shared" si="58"/>
        <v>34.3141999999999</v>
      </c>
    </row>
    <row r="3755" spans="1:7" x14ac:dyDescent="0.25">
      <c r="A3755" s="143">
        <v>44718</v>
      </c>
      <c r="B3755" s="144">
        <v>7</v>
      </c>
      <c r="C3755" s="145">
        <v>160.87129999999999</v>
      </c>
      <c r="D3755" s="145">
        <v>22.7302</v>
      </c>
      <c r="E3755" s="145">
        <v>36.585599999999999</v>
      </c>
      <c r="F3755" s="145">
        <v>1707.0619999999999</v>
      </c>
      <c r="G3755" s="146">
        <f t="shared" si="58"/>
        <v>1927.2491</v>
      </c>
    </row>
    <row r="3756" spans="1:7" x14ac:dyDescent="0.25">
      <c r="A3756" s="143">
        <v>44718</v>
      </c>
      <c r="B3756" s="144">
        <v>8</v>
      </c>
      <c r="C3756" s="145">
        <v>2214.0924</v>
      </c>
      <c r="D3756" s="145">
        <v>36.403700000000001</v>
      </c>
      <c r="E3756" s="145">
        <v>297.79849999999999</v>
      </c>
      <c r="F3756" s="145">
        <v>7843.0433999999996</v>
      </c>
      <c r="G3756" s="146">
        <f t="shared" si="58"/>
        <v>10391.338</v>
      </c>
    </row>
    <row r="3757" spans="1:7" x14ac:dyDescent="0.25">
      <c r="A3757" s="143">
        <v>44718</v>
      </c>
      <c r="B3757" s="144">
        <v>9</v>
      </c>
      <c r="C3757" s="145">
        <v>8929.3870000000006</v>
      </c>
      <c r="D3757" s="145">
        <v>75.463300000000004</v>
      </c>
      <c r="E3757" s="145">
        <v>669.28179999999998</v>
      </c>
      <c r="F3757" s="145">
        <v>11467.7965</v>
      </c>
      <c r="G3757" s="146">
        <f t="shared" si="58"/>
        <v>21141.928599999999</v>
      </c>
    </row>
    <row r="3758" spans="1:7" x14ac:dyDescent="0.25">
      <c r="A3758" s="143">
        <v>44718</v>
      </c>
      <c r="B3758" s="144">
        <v>10</v>
      </c>
      <c r="C3758" s="145">
        <v>20355.406299999999</v>
      </c>
      <c r="D3758" s="145">
        <v>131.20419999999999</v>
      </c>
      <c r="E3758" s="145">
        <v>1054.9002</v>
      </c>
      <c r="F3758" s="145">
        <v>13219.514999999999</v>
      </c>
      <c r="G3758" s="146">
        <f t="shared" si="58"/>
        <v>34761.025699999998</v>
      </c>
    </row>
    <row r="3759" spans="1:7" x14ac:dyDescent="0.25">
      <c r="A3759" s="143">
        <v>44718</v>
      </c>
      <c r="B3759" s="144">
        <v>11</v>
      </c>
      <c r="C3759" s="145">
        <v>31652.7745</v>
      </c>
      <c r="D3759" s="145">
        <v>186.6283</v>
      </c>
      <c r="E3759" s="145">
        <v>1563.8279</v>
      </c>
      <c r="F3759" s="145">
        <v>13771.334199999999</v>
      </c>
      <c r="G3759" s="146">
        <f t="shared" si="58"/>
        <v>47174.564899999998</v>
      </c>
    </row>
    <row r="3760" spans="1:7" x14ac:dyDescent="0.25">
      <c r="A3760" s="143">
        <v>44718</v>
      </c>
      <c r="B3760" s="144">
        <v>12</v>
      </c>
      <c r="C3760" s="145">
        <v>39518.014000000003</v>
      </c>
      <c r="D3760" s="145">
        <v>228.17949999999999</v>
      </c>
      <c r="E3760" s="145">
        <v>1888.5951</v>
      </c>
      <c r="F3760" s="145">
        <v>13721.1039</v>
      </c>
      <c r="G3760" s="146">
        <f t="shared" si="58"/>
        <v>55355.892500000002</v>
      </c>
    </row>
    <row r="3761" spans="1:7" x14ac:dyDescent="0.25">
      <c r="A3761" s="143">
        <v>44718</v>
      </c>
      <c r="B3761" s="144">
        <v>13</v>
      </c>
      <c r="C3761" s="145">
        <v>41228.000999999997</v>
      </c>
      <c r="D3761" s="145">
        <v>233.68350000000001</v>
      </c>
      <c r="E3761" s="145">
        <v>1960.6298999999999</v>
      </c>
      <c r="F3761" s="145">
        <v>13956.4272</v>
      </c>
      <c r="G3761" s="146">
        <f t="shared" si="58"/>
        <v>57378.741599999994</v>
      </c>
    </row>
    <row r="3762" spans="1:7" x14ac:dyDescent="0.25">
      <c r="A3762" s="143">
        <v>44718</v>
      </c>
      <c r="B3762" s="144">
        <v>14</v>
      </c>
      <c r="C3762" s="145">
        <v>42685.036099999998</v>
      </c>
      <c r="D3762" s="145">
        <v>244.08179999999999</v>
      </c>
      <c r="E3762" s="145">
        <v>1972.6964</v>
      </c>
      <c r="F3762" s="145">
        <v>13875.6651</v>
      </c>
      <c r="G3762" s="146">
        <f t="shared" si="58"/>
        <v>58777.479399999997</v>
      </c>
    </row>
    <row r="3763" spans="1:7" x14ac:dyDescent="0.25">
      <c r="A3763" s="143">
        <v>44718</v>
      </c>
      <c r="B3763" s="144">
        <v>15</v>
      </c>
      <c r="C3763" s="145">
        <v>41681.327100000002</v>
      </c>
      <c r="D3763" s="145">
        <v>250.42949999999999</v>
      </c>
      <c r="E3763" s="145">
        <v>2017.9258</v>
      </c>
      <c r="F3763" s="145">
        <v>13613.8428</v>
      </c>
      <c r="G3763" s="146">
        <f t="shared" si="58"/>
        <v>57563.525199999996</v>
      </c>
    </row>
    <row r="3764" spans="1:7" x14ac:dyDescent="0.25">
      <c r="A3764" s="143">
        <v>44718</v>
      </c>
      <c r="B3764" s="144">
        <v>16</v>
      </c>
      <c r="C3764" s="145">
        <v>39602.060400000002</v>
      </c>
      <c r="D3764" s="145">
        <v>226.2234</v>
      </c>
      <c r="E3764" s="145">
        <v>1942.9579000000001</v>
      </c>
      <c r="F3764" s="145">
        <v>13517.518099999999</v>
      </c>
      <c r="G3764" s="146">
        <f t="shared" si="58"/>
        <v>55288.759800000007</v>
      </c>
    </row>
    <row r="3765" spans="1:7" x14ac:dyDescent="0.25">
      <c r="A3765" s="143">
        <v>44718</v>
      </c>
      <c r="B3765" s="144">
        <v>17</v>
      </c>
      <c r="C3765" s="145">
        <v>24081.290099999998</v>
      </c>
      <c r="D3765" s="145">
        <v>169.33340000000001</v>
      </c>
      <c r="E3765" s="145">
        <v>1459.4654</v>
      </c>
      <c r="F3765" s="145">
        <v>12507.0406</v>
      </c>
      <c r="G3765" s="146">
        <f t="shared" si="58"/>
        <v>38217.129499999995</v>
      </c>
    </row>
    <row r="3766" spans="1:7" x14ac:dyDescent="0.25">
      <c r="A3766" s="143">
        <v>44718</v>
      </c>
      <c r="B3766" s="144">
        <v>18</v>
      </c>
      <c r="C3766" s="145">
        <v>10399.866</v>
      </c>
      <c r="D3766" s="145">
        <v>102.7103</v>
      </c>
      <c r="E3766" s="145">
        <v>989.72699999999998</v>
      </c>
      <c r="F3766" s="145">
        <v>11117.8328</v>
      </c>
      <c r="G3766" s="146">
        <f t="shared" si="58"/>
        <v>22610.136100000003</v>
      </c>
    </row>
    <row r="3767" spans="1:7" x14ac:dyDescent="0.25">
      <c r="A3767" s="143">
        <v>44718</v>
      </c>
      <c r="B3767" s="144">
        <v>19</v>
      </c>
      <c r="C3767" s="145">
        <v>9947.8621000000003</v>
      </c>
      <c r="D3767" s="145">
        <v>96.667100000000005</v>
      </c>
      <c r="E3767" s="145">
        <v>873.23630000000003</v>
      </c>
      <c r="F3767" s="145">
        <v>10161.8307</v>
      </c>
      <c r="G3767" s="146">
        <f t="shared" si="58"/>
        <v>21079.5962</v>
      </c>
    </row>
    <row r="3768" spans="1:7" x14ac:dyDescent="0.25">
      <c r="A3768" s="143">
        <v>44718</v>
      </c>
      <c r="B3768" s="144">
        <v>20</v>
      </c>
      <c r="C3768" s="145">
        <v>3755.0412000000001</v>
      </c>
      <c r="D3768" s="145">
        <v>45.377699999999997</v>
      </c>
      <c r="E3768" s="145">
        <v>451.3741</v>
      </c>
      <c r="F3768" s="145">
        <v>7594.1363000000001</v>
      </c>
      <c r="G3768" s="146">
        <f t="shared" si="58"/>
        <v>11845.9293</v>
      </c>
    </row>
    <row r="3769" spans="1:7" x14ac:dyDescent="0.25">
      <c r="A3769" s="143">
        <v>44718</v>
      </c>
      <c r="B3769" s="144">
        <v>21</v>
      </c>
      <c r="C3769" s="145">
        <v>546.57939999999996</v>
      </c>
      <c r="D3769" s="145">
        <v>18.825299999999999</v>
      </c>
      <c r="E3769" s="145">
        <v>52.710999999999999</v>
      </c>
      <c r="F3769" s="145">
        <v>2421.0014000000001</v>
      </c>
      <c r="G3769" s="146">
        <f t="shared" si="58"/>
        <v>3039.1170999999999</v>
      </c>
    </row>
    <row r="3770" spans="1:7" x14ac:dyDescent="0.25">
      <c r="A3770" s="143">
        <v>44718</v>
      </c>
      <c r="B3770" s="144">
        <v>22</v>
      </c>
      <c r="C3770" s="145">
        <v>4.1374000000000004</v>
      </c>
      <c r="D3770" s="145">
        <v>16.445399999999999</v>
      </c>
      <c r="E3770" s="145">
        <v>2.6865000000000001</v>
      </c>
      <c r="F3770" s="145">
        <v>71.260599999999997</v>
      </c>
      <c r="G3770" s="146">
        <f t="shared" si="58"/>
        <v>94.529899999999998</v>
      </c>
    </row>
    <row r="3771" spans="1:7" x14ac:dyDescent="0.25">
      <c r="A3771" s="143">
        <v>44718</v>
      </c>
      <c r="B3771" s="144">
        <v>23</v>
      </c>
      <c r="C3771" s="145">
        <v>2.3948999999999998</v>
      </c>
      <c r="D3771" s="145">
        <v>21.109699999999901</v>
      </c>
      <c r="E3771" s="145">
        <v>1.92</v>
      </c>
      <c r="F3771" s="145">
        <v>0</v>
      </c>
      <c r="G3771" s="146">
        <f t="shared" si="58"/>
        <v>25.424599999999899</v>
      </c>
    </row>
    <row r="3772" spans="1:7" x14ac:dyDescent="0.25">
      <c r="A3772" s="143">
        <v>44718</v>
      </c>
      <c r="B3772" s="144">
        <v>24</v>
      </c>
      <c r="C3772" s="145">
        <v>2.7614000000000001</v>
      </c>
      <c r="D3772" s="145">
        <v>21.347799999999999</v>
      </c>
      <c r="E3772" s="145">
        <v>2.2400000000000002</v>
      </c>
      <c r="F3772" s="145">
        <v>0</v>
      </c>
      <c r="G3772" s="146">
        <f t="shared" si="58"/>
        <v>26.349200000000003</v>
      </c>
    </row>
    <row r="3773" spans="1:7" x14ac:dyDescent="0.25">
      <c r="A3773" s="143">
        <v>44719</v>
      </c>
      <c r="B3773" s="144">
        <v>1</v>
      </c>
      <c r="C3773" s="145">
        <v>26.4892</v>
      </c>
      <c r="D3773" s="145">
        <v>21.450099999999999</v>
      </c>
      <c r="E3773" s="145">
        <v>2.2400000000000002</v>
      </c>
      <c r="F3773" s="145">
        <v>0</v>
      </c>
      <c r="G3773" s="146">
        <f t="shared" si="58"/>
        <v>50.179300000000005</v>
      </c>
    </row>
    <row r="3774" spans="1:7" x14ac:dyDescent="0.25">
      <c r="A3774" s="143">
        <v>44719</v>
      </c>
      <c r="B3774" s="144">
        <v>2</v>
      </c>
      <c r="C3774" s="145">
        <v>26.284199999999998</v>
      </c>
      <c r="D3774" s="145">
        <v>21.360599999999899</v>
      </c>
      <c r="E3774" s="145">
        <v>2.1093999999999999</v>
      </c>
      <c r="F3774" s="145">
        <v>0</v>
      </c>
      <c r="G3774" s="146">
        <f t="shared" si="58"/>
        <v>49.754199999999898</v>
      </c>
    </row>
    <row r="3775" spans="1:7" x14ac:dyDescent="0.25">
      <c r="A3775" s="143">
        <v>44719</v>
      </c>
      <c r="B3775" s="144">
        <v>3</v>
      </c>
      <c r="C3775" s="145">
        <v>25.9178</v>
      </c>
      <c r="D3775" s="145">
        <v>21.634499999999999</v>
      </c>
      <c r="E3775" s="145">
        <v>2.2808999999999999</v>
      </c>
      <c r="F3775" s="145">
        <v>0</v>
      </c>
      <c r="G3775" s="146">
        <f t="shared" si="58"/>
        <v>49.833200000000005</v>
      </c>
    </row>
    <row r="3776" spans="1:7" x14ac:dyDescent="0.25">
      <c r="A3776" s="143">
        <v>44719</v>
      </c>
      <c r="B3776" s="144">
        <v>4</v>
      </c>
      <c r="C3776" s="145">
        <v>4.7443</v>
      </c>
      <c r="D3776" s="145">
        <v>20.9893</v>
      </c>
      <c r="E3776" s="145">
        <v>1.5744</v>
      </c>
      <c r="F3776" s="145">
        <v>8.5375999999999994</v>
      </c>
      <c r="G3776" s="146">
        <f t="shared" si="58"/>
        <v>35.845599999999997</v>
      </c>
    </row>
    <row r="3777" spans="1:7" x14ac:dyDescent="0.25">
      <c r="A3777" s="143">
        <v>44719</v>
      </c>
      <c r="B3777" s="144">
        <v>5</v>
      </c>
      <c r="C3777" s="145">
        <v>4.8372999999999999</v>
      </c>
      <c r="D3777" s="145">
        <v>21.096900000000002</v>
      </c>
      <c r="E3777" s="145">
        <v>1.6204000000000001</v>
      </c>
      <c r="F3777" s="145">
        <v>8.0861999999999998</v>
      </c>
      <c r="G3777" s="146">
        <f t="shared" si="58"/>
        <v>35.640799999999999</v>
      </c>
    </row>
    <row r="3778" spans="1:7" x14ac:dyDescent="0.25">
      <c r="A3778" s="143">
        <v>44719</v>
      </c>
      <c r="B3778" s="144">
        <v>6</v>
      </c>
      <c r="C3778" s="145">
        <v>4.6482999999999999</v>
      </c>
      <c r="D3778" s="145">
        <v>21.288900000000002</v>
      </c>
      <c r="E3778" s="145">
        <v>1.9004000000000001</v>
      </c>
      <c r="F3778" s="145">
        <v>8.4095999999999993</v>
      </c>
      <c r="G3778" s="146">
        <f t="shared" si="58"/>
        <v>36.247199999999999</v>
      </c>
    </row>
    <row r="3779" spans="1:7" x14ac:dyDescent="0.25">
      <c r="A3779" s="143">
        <v>44719</v>
      </c>
      <c r="B3779" s="144">
        <v>7</v>
      </c>
      <c r="C3779" s="145">
        <v>239.4068</v>
      </c>
      <c r="D3779" s="145">
        <v>22.6828</v>
      </c>
      <c r="E3779" s="145">
        <v>40.556599999999897</v>
      </c>
      <c r="F3779" s="145">
        <v>1844.5981999999999</v>
      </c>
      <c r="G3779" s="146">
        <f t="shared" si="58"/>
        <v>2147.2443999999996</v>
      </c>
    </row>
    <row r="3780" spans="1:7" x14ac:dyDescent="0.25">
      <c r="A3780" s="143">
        <v>44719</v>
      </c>
      <c r="B3780" s="144">
        <v>8</v>
      </c>
      <c r="C3780" s="145">
        <v>2895.5279</v>
      </c>
      <c r="D3780" s="145">
        <v>39.582099999999997</v>
      </c>
      <c r="E3780" s="145">
        <v>227.0641</v>
      </c>
      <c r="F3780" s="145">
        <v>6152.6628000000001</v>
      </c>
      <c r="G3780" s="146">
        <f t="shared" si="58"/>
        <v>9314.8369000000002</v>
      </c>
    </row>
    <row r="3781" spans="1:7" x14ac:dyDescent="0.25">
      <c r="A3781" s="143">
        <v>44719</v>
      </c>
      <c r="B3781" s="144">
        <v>9</v>
      </c>
      <c r="C3781" s="145">
        <v>9332.8528999999999</v>
      </c>
      <c r="D3781" s="145">
        <v>78.2423</v>
      </c>
      <c r="E3781" s="145">
        <v>640.71220000000005</v>
      </c>
      <c r="F3781" s="145">
        <v>8544.8837999999996</v>
      </c>
      <c r="G3781" s="146">
        <f t="shared" si="58"/>
        <v>18596.691200000001</v>
      </c>
    </row>
    <row r="3782" spans="1:7" x14ac:dyDescent="0.25">
      <c r="A3782" s="143">
        <v>44719</v>
      </c>
      <c r="B3782" s="144">
        <v>10</v>
      </c>
      <c r="C3782" s="145">
        <v>20405.142500000002</v>
      </c>
      <c r="D3782" s="145">
        <v>134.9392</v>
      </c>
      <c r="E3782" s="145">
        <v>1014.8339</v>
      </c>
      <c r="F3782" s="145">
        <v>10126.3364</v>
      </c>
      <c r="G3782" s="146">
        <f t="shared" ref="G3782:G3845" si="59">+SUM(C3782:F3782)</f>
        <v>31681.252000000004</v>
      </c>
    </row>
    <row r="3783" spans="1:7" x14ac:dyDescent="0.25">
      <c r="A3783" s="143">
        <v>44719</v>
      </c>
      <c r="B3783" s="144">
        <v>11</v>
      </c>
      <c r="C3783" s="145">
        <v>31572.547299999998</v>
      </c>
      <c r="D3783" s="145">
        <v>199.0806</v>
      </c>
      <c r="E3783" s="145">
        <v>1474.1528000000001</v>
      </c>
      <c r="F3783" s="145">
        <v>12014.6585</v>
      </c>
      <c r="G3783" s="146">
        <f t="shared" si="59"/>
        <v>45260.439200000001</v>
      </c>
    </row>
    <row r="3784" spans="1:7" x14ac:dyDescent="0.25">
      <c r="A3784" s="143">
        <v>44719</v>
      </c>
      <c r="B3784" s="144">
        <v>12</v>
      </c>
      <c r="C3784" s="145">
        <v>39268.579700000002</v>
      </c>
      <c r="D3784" s="145">
        <v>244.4248</v>
      </c>
      <c r="E3784" s="145">
        <v>1883.6295</v>
      </c>
      <c r="F3784" s="145">
        <v>12596.501399999999</v>
      </c>
      <c r="G3784" s="146">
        <f t="shared" si="59"/>
        <v>53993.135400000006</v>
      </c>
    </row>
    <row r="3785" spans="1:7" x14ac:dyDescent="0.25">
      <c r="A3785" s="143">
        <v>44719</v>
      </c>
      <c r="B3785" s="144">
        <v>13</v>
      </c>
      <c r="C3785" s="145">
        <v>43801.3923</v>
      </c>
      <c r="D3785" s="145">
        <v>275.70699999999999</v>
      </c>
      <c r="E3785" s="145">
        <v>2193.0266999999999</v>
      </c>
      <c r="F3785" s="145">
        <v>12872.494699999999</v>
      </c>
      <c r="G3785" s="146">
        <f t="shared" si="59"/>
        <v>59142.620699999999</v>
      </c>
    </row>
    <row r="3786" spans="1:7" x14ac:dyDescent="0.25">
      <c r="A3786" s="143">
        <v>44719</v>
      </c>
      <c r="B3786" s="144">
        <v>14</v>
      </c>
      <c r="C3786" s="145">
        <v>43835.872199999998</v>
      </c>
      <c r="D3786" s="145">
        <v>272.43509999999998</v>
      </c>
      <c r="E3786" s="145">
        <v>2138.5028000000002</v>
      </c>
      <c r="F3786" s="145">
        <v>12940.0488</v>
      </c>
      <c r="G3786" s="146">
        <f t="shared" si="59"/>
        <v>59186.858900000007</v>
      </c>
    </row>
    <row r="3787" spans="1:7" x14ac:dyDescent="0.25">
      <c r="A3787" s="143">
        <v>44719</v>
      </c>
      <c r="B3787" s="144">
        <v>15</v>
      </c>
      <c r="C3787" s="145">
        <v>41336.818299999999</v>
      </c>
      <c r="D3787" s="145">
        <v>256.65300000000002</v>
      </c>
      <c r="E3787" s="145">
        <v>2007.915</v>
      </c>
      <c r="F3787" s="145">
        <v>12636.618</v>
      </c>
      <c r="G3787" s="146">
        <f t="shared" si="59"/>
        <v>56238.004300000001</v>
      </c>
    </row>
    <row r="3788" spans="1:7" x14ac:dyDescent="0.25">
      <c r="A3788" s="143">
        <v>44719</v>
      </c>
      <c r="B3788" s="144">
        <v>16</v>
      </c>
      <c r="C3788" s="145">
        <v>31632.557400000002</v>
      </c>
      <c r="D3788" s="145">
        <v>207.9589</v>
      </c>
      <c r="E3788" s="145">
        <v>1593.3672999999999</v>
      </c>
      <c r="F3788" s="145">
        <v>11634.869199999999</v>
      </c>
      <c r="G3788" s="146">
        <f t="shared" si="59"/>
        <v>45068.752800000002</v>
      </c>
    </row>
    <row r="3789" spans="1:7" x14ac:dyDescent="0.25">
      <c r="A3789" s="143">
        <v>44719</v>
      </c>
      <c r="B3789" s="144">
        <v>17</v>
      </c>
      <c r="C3789" s="145">
        <v>23267.684000000001</v>
      </c>
      <c r="D3789" s="145">
        <v>163.7063</v>
      </c>
      <c r="E3789" s="145">
        <v>1284.5803000000001</v>
      </c>
      <c r="F3789" s="145">
        <v>10025.7243</v>
      </c>
      <c r="G3789" s="146">
        <f t="shared" si="59"/>
        <v>34741.694900000002</v>
      </c>
    </row>
    <row r="3790" spans="1:7" x14ac:dyDescent="0.25">
      <c r="A3790" s="143">
        <v>44719</v>
      </c>
      <c r="B3790" s="144">
        <v>18</v>
      </c>
      <c r="C3790" s="145">
        <v>13809.3691</v>
      </c>
      <c r="D3790" s="145">
        <v>112.0672</v>
      </c>
      <c r="E3790" s="145">
        <v>871.70500000000004</v>
      </c>
      <c r="F3790" s="145">
        <v>8608.0732000000007</v>
      </c>
      <c r="G3790" s="146">
        <f t="shared" si="59"/>
        <v>23401.214500000002</v>
      </c>
    </row>
    <row r="3791" spans="1:7" x14ac:dyDescent="0.25">
      <c r="A3791" s="143">
        <v>44719</v>
      </c>
      <c r="B3791" s="144">
        <v>19</v>
      </c>
      <c r="C3791" s="145">
        <v>8782.3078999999998</v>
      </c>
      <c r="D3791" s="145">
        <v>79.181899999999999</v>
      </c>
      <c r="E3791" s="145">
        <v>707.14179999999999</v>
      </c>
      <c r="F3791" s="145">
        <v>7555.1052</v>
      </c>
      <c r="G3791" s="146">
        <f t="shared" si="59"/>
        <v>17123.736799999999</v>
      </c>
    </row>
    <row r="3792" spans="1:7" x14ac:dyDescent="0.25">
      <c r="A3792" s="143">
        <v>44719</v>
      </c>
      <c r="B3792" s="144">
        <v>20</v>
      </c>
      <c r="C3792" s="145">
        <v>2524.3198000000002</v>
      </c>
      <c r="D3792" s="145">
        <v>39.561099999999897</v>
      </c>
      <c r="E3792" s="145">
        <v>389.9991</v>
      </c>
      <c r="F3792" s="145">
        <v>5106.9826999999996</v>
      </c>
      <c r="G3792" s="146">
        <f t="shared" si="59"/>
        <v>8060.8626999999997</v>
      </c>
    </row>
    <row r="3793" spans="1:7" x14ac:dyDescent="0.25">
      <c r="A3793" s="143">
        <v>44719</v>
      </c>
      <c r="B3793" s="144">
        <v>21</v>
      </c>
      <c r="C3793" s="145">
        <v>209.65440000000001</v>
      </c>
      <c r="D3793" s="145">
        <v>16.053699999999999</v>
      </c>
      <c r="E3793" s="145">
        <v>46.599800000000002</v>
      </c>
      <c r="F3793" s="145">
        <v>1003.1307</v>
      </c>
      <c r="G3793" s="146">
        <f t="shared" si="59"/>
        <v>1275.4386</v>
      </c>
    </row>
    <row r="3794" spans="1:7" x14ac:dyDescent="0.25">
      <c r="A3794" s="143">
        <v>44719</v>
      </c>
      <c r="B3794" s="144">
        <v>22</v>
      </c>
      <c r="C3794" s="145">
        <v>1.9317</v>
      </c>
      <c r="D3794" s="145">
        <v>15.339499999999999</v>
      </c>
      <c r="E3794" s="145">
        <v>2.0453000000000001</v>
      </c>
      <c r="F3794" s="145">
        <v>11.2637</v>
      </c>
      <c r="G3794" s="146">
        <f t="shared" si="59"/>
        <v>30.580200000000001</v>
      </c>
    </row>
    <row r="3795" spans="1:7" x14ac:dyDescent="0.25">
      <c r="A3795" s="143">
        <v>44719</v>
      </c>
      <c r="B3795" s="144">
        <v>23</v>
      </c>
      <c r="C3795" s="145">
        <v>1.1957</v>
      </c>
      <c r="D3795" s="145">
        <v>18.1631</v>
      </c>
      <c r="E3795" s="145">
        <v>1.984</v>
      </c>
      <c r="F3795" s="145">
        <v>0</v>
      </c>
      <c r="G3795" s="146">
        <f t="shared" si="59"/>
        <v>21.342799999999997</v>
      </c>
    </row>
    <row r="3796" spans="1:7" x14ac:dyDescent="0.25">
      <c r="A3796" s="143">
        <v>44719</v>
      </c>
      <c r="B3796" s="144">
        <v>24</v>
      </c>
      <c r="C3796" s="145">
        <v>1.3036999999999901</v>
      </c>
      <c r="D3796" s="145">
        <v>17.218499999999999</v>
      </c>
      <c r="E3796" s="145">
        <v>1.92</v>
      </c>
      <c r="F3796" s="145">
        <v>0</v>
      </c>
      <c r="G3796" s="146">
        <f t="shared" si="59"/>
        <v>20.442199999999985</v>
      </c>
    </row>
    <row r="3797" spans="1:7" x14ac:dyDescent="0.25">
      <c r="A3797" s="143">
        <v>44720</v>
      </c>
      <c r="B3797" s="144">
        <v>1</v>
      </c>
      <c r="C3797" s="145">
        <v>21.441199999999998</v>
      </c>
      <c r="D3797" s="145">
        <v>15.825900000000001</v>
      </c>
      <c r="E3797" s="145">
        <v>1.92</v>
      </c>
      <c r="F3797" s="145">
        <v>0</v>
      </c>
      <c r="G3797" s="146">
        <f t="shared" si="59"/>
        <v>39.187100000000001</v>
      </c>
    </row>
    <row r="3798" spans="1:7" x14ac:dyDescent="0.25">
      <c r="A3798" s="143">
        <v>44720</v>
      </c>
      <c r="B3798" s="144">
        <v>2</v>
      </c>
      <c r="C3798" s="145">
        <v>21.208200000000001</v>
      </c>
      <c r="D3798" s="145">
        <v>14.254</v>
      </c>
      <c r="E3798" s="145">
        <v>1.0444</v>
      </c>
      <c r="F3798" s="145">
        <v>0</v>
      </c>
      <c r="G3798" s="146">
        <f t="shared" si="59"/>
        <v>36.506600000000006</v>
      </c>
    </row>
    <row r="3799" spans="1:7" x14ac:dyDescent="0.25">
      <c r="A3799" s="143">
        <v>44720</v>
      </c>
      <c r="B3799" s="144">
        <v>3</v>
      </c>
      <c r="C3799" s="145">
        <v>21.182200000000002</v>
      </c>
      <c r="D3799" s="145">
        <v>14.904299999999999</v>
      </c>
      <c r="E3799" s="145">
        <v>1.92</v>
      </c>
      <c r="F3799" s="145">
        <v>0</v>
      </c>
      <c r="G3799" s="146">
        <f t="shared" si="59"/>
        <v>38.006500000000003</v>
      </c>
    </row>
    <row r="3800" spans="1:7" x14ac:dyDescent="0.25">
      <c r="A3800" s="143">
        <v>44720</v>
      </c>
      <c r="B3800" s="144">
        <v>4</v>
      </c>
      <c r="C3800" s="145">
        <v>6.6231999999999998</v>
      </c>
      <c r="D3800" s="145">
        <v>13.680599999999901</v>
      </c>
      <c r="E3800" s="145">
        <v>1.0444</v>
      </c>
      <c r="F3800" s="145">
        <v>0</v>
      </c>
      <c r="G3800" s="146">
        <f t="shared" si="59"/>
        <v>21.348199999999899</v>
      </c>
    </row>
    <row r="3801" spans="1:7" x14ac:dyDescent="0.25">
      <c r="A3801" s="143">
        <v>44720</v>
      </c>
      <c r="B3801" s="144">
        <v>5</v>
      </c>
      <c r="C3801" s="145">
        <v>9.5056999999999992</v>
      </c>
      <c r="D3801" s="145">
        <v>14.056899999999899</v>
      </c>
      <c r="E3801" s="145">
        <v>1.2773999999999901</v>
      </c>
      <c r="F3801" s="145">
        <v>0</v>
      </c>
      <c r="G3801" s="146">
        <f t="shared" si="59"/>
        <v>24.839999999999886</v>
      </c>
    </row>
    <row r="3802" spans="1:7" x14ac:dyDescent="0.25">
      <c r="A3802" s="143">
        <v>44720</v>
      </c>
      <c r="B3802" s="144">
        <v>6</v>
      </c>
      <c r="C3802" s="145">
        <v>8.2074999999999996</v>
      </c>
      <c r="D3802" s="145">
        <v>13.8368</v>
      </c>
      <c r="E3802" s="145">
        <v>0.87890000000000001</v>
      </c>
      <c r="F3802" s="145">
        <v>0.1837</v>
      </c>
      <c r="G3802" s="146">
        <f t="shared" si="59"/>
        <v>23.106900000000003</v>
      </c>
    </row>
    <row r="3803" spans="1:7" x14ac:dyDescent="0.25">
      <c r="A3803" s="143">
        <v>44720</v>
      </c>
      <c r="B3803" s="144">
        <v>7</v>
      </c>
      <c r="C3803" s="145">
        <v>54.382399999999997</v>
      </c>
      <c r="D3803" s="145">
        <v>17.766200000000001</v>
      </c>
      <c r="E3803" s="145">
        <v>25.146699999999999</v>
      </c>
      <c r="F3803" s="145">
        <v>733.74170000000004</v>
      </c>
      <c r="G3803" s="146">
        <f t="shared" si="59"/>
        <v>831.03700000000003</v>
      </c>
    </row>
    <row r="3804" spans="1:7" x14ac:dyDescent="0.25">
      <c r="A3804" s="143">
        <v>44720</v>
      </c>
      <c r="B3804" s="144">
        <v>8</v>
      </c>
      <c r="C3804" s="145">
        <v>796.85609999999997</v>
      </c>
      <c r="D3804" s="145">
        <v>25.819299999999998</v>
      </c>
      <c r="E3804" s="145">
        <v>65.157899999999998</v>
      </c>
      <c r="F3804" s="145">
        <v>1243.8311000000001</v>
      </c>
      <c r="G3804" s="146">
        <f t="shared" si="59"/>
        <v>2131.6644000000001</v>
      </c>
    </row>
    <row r="3805" spans="1:7" x14ac:dyDescent="0.25">
      <c r="A3805" s="143">
        <v>44720</v>
      </c>
      <c r="B3805" s="144">
        <v>9</v>
      </c>
      <c r="C3805" s="145">
        <v>2618.1918000000001</v>
      </c>
      <c r="D3805" s="145">
        <v>38.096499999999999</v>
      </c>
      <c r="E3805" s="145">
        <v>249.10329999999999</v>
      </c>
      <c r="F3805" s="145">
        <v>3280.5542</v>
      </c>
      <c r="G3805" s="146">
        <f t="shared" si="59"/>
        <v>6185.9457999999995</v>
      </c>
    </row>
    <row r="3806" spans="1:7" x14ac:dyDescent="0.25">
      <c r="A3806" s="143">
        <v>44720</v>
      </c>
      <c r="B3806" s="144">
        <v>10</v>
      </c>
      <c r="C3806" s="145">
        <v>5233.2898999999998</v>
      </c>
      <c r="D3806" s="145">
        <v>57.008299999999998</v>
      </c>
      <c r="E3806" s="145">
        <v>431.97140000000002</v>
      </c>
      <c r="F3806" s="145">
        <v>5183.1872999999996</v>
      </c>
      <c r="G3806" s="146">
        <f t="shared" si="59"/>
        <v>10905.456900000001</v>
      </c>
    </row>
    <row r="3807" spans="1:7" x14ac:dyDescent="0.25">
      <c r="A3807" s="143">
        <v>44720</v>
      </c>
      <c r="B3807" s="144">
        <v>11</v>
      </c>
      <c r="C3807" s="145">
        <v>6685.0832</v>
      </c>
      <c r="D3807" s="145">
        <v>74.058899999999994</v>
      </c>
      <c r="E3807" s="145">
        <v>697.45410000000004</v>
      </c>
      <c r="F3807" s="145">
        <v>7035.5420000000004</v>
      </c>
      <c r="G3807" s="146">
        <f t="shared" si="59"/>
        <v>14492.138200000001</v>
      </c>
    </row>
    <row r="3808" spans="1:7" x14ac:dyDescent="0.25">
      <c r="A3808" s="143">
        <v>44720</v>
      </c>
      <c r="B3808" s="144">
        <v>12</v>
      </c>
      <c r="C3808" s="145">
        <v>16787.1289</v>
      </c>
      <c r="D3808" s="145">
        <v>124.4753</v>
      </c>
      <c r="E3808" s="145">
        <v>1249.326</v>
      </c>
      <c r="F3808" s="145">
        <v>8639.7561000000005</v>
      </c>
      <c r="G3808" s="146">
        <f t="shared" si="59"/>
        <v>26800.686300000001</v>
      </c>
    </row>
    <row r="3809" spans="1:7" x14ac:dyDescent="0.25">
      <c r="A3809" s="143">
        <v>44720</v>
      </c>
      <c r="B3809" s="144">
        <v>13</v>
      </c>
      <c r="C3809" s="145">
        <v>19393.928400000001</v>
      </c>
      <c r="D3809" s="145">
        <v>140.43449999999899</v>
      </c>
      <c r="E3809" s="145">
        <v>1338.4182000000001</v>
      </c>
      <c r="F3809" s="145">
        <v>9238.0102999999999</v>
      </c>
      <c r="G3809" s="146">
        <f t="shared" si="59"/>
        <v>30110.791400000002</v>
      </c>
    </row>
    <row r="3810" spans="1:7" x14ac:dyDescent="0.25">
      <c r="A3810" s="143">
        <v>44720</v>
      </c>
      <c r="B3810" s="144">
        <v>14</v>
      </c>
      <c r="C3810" s="145">
        <v>16182.071400000001</v>
      </c>
      <c r="D3810" s="145">
        <v>131.73920000000001</v>
      </c>
      <c r="E3810" s="145">
        <v>1166.4478999999999</v>
      </c>
      <c r="F3810" s="145">
        <v>8264.4992000000002</v>
      </c>
      <c r="G3810" s="146">
        <f t="shared" si="59"/>
        <v>25744.757700000002</v>
      </c>
    </row>
    <row r="3811" spans="1:7" x14ac:dyDescent="0.25">
      <c r="A3811" s="143">
        <v>44720</v>
      </c>
      <c r="B3811" s="144">
        <v>15</v>
      </c>
      <c r="C3811" s="145">
        <v>21735.7346</v>
      </c>
      <c r="D3811" s="145">
        <v>142.40299999999999</v>
      </c>
      <c r="E3811" s="145">
        <v>1030.4497999999901</v>
      </c>
      <c r="F3811" s="145">
        <v>6395.8489</v>
      </c>
      <c r="G3811" s="146">
        <f t="shared" si="59"/>
        <v>29304.43629999999</v>
      </c>
    </row>
    <row r="3812" spans="1:7" x14ac:dyDescent="0.25">
      <c r="A3812" s="143">
        <v>44720</v>
      </c>
      <c r="B3812" s="144">
        <v>16</v>
      </c>
      <c r="C3812" s="145">
        <v>17939.410899999999</v>
      </c>
      <c r="D3812" s="145">
        <v>112.2338</v>
      </c>
      <c r="E3812" s="145">
        <v>726.73940000000005</v>
      </c>
      <c r="F3812" s="145">
        <v>4502.0816000000004</v>
      </c>
      <c r="G3812" s="146">
        <f t="shared" si="59"/>
        <v>23280.465700000001</v>
      </c>
    </row>
    <row r="3813" spans="1:7" x14ac:dyDescent="0.25">
      <c r="A3813" s="143">
        <v>44720</v>
      </c>
      <c r="B3813" s="144">
        <v>17</v>
      </c>
      <c r="C3813" s="145">
        <v>9805.8891000000003</v>
      </c>
      <c r="D3813" s="145">
        <v>70.649100000000004</v>
      </c>
      <c r="E3813" s="145">
        <v>547.60109999999997</v>
      </c>
      <c r="F3813" s="145">
        <v>3895.2435</v>
      </c>
      <c r="G3813" s="146">
        <f t="shared" si="59"/>
        <v>14319.382800000001</v>
      </c>
    </row>
    <row r="3814" spans="1:7" x14ac:dyDescent="0.25">
      <c r="A3814" s="143">
        <v>44720</v>
      </c>
      <c r="B3814" s="144">
        <v>18</v>
      </c>
      <c r="C3814" s="145">
        <v>10740.56</v>
      </c>
      <c r="D3814" s="145">
        <v>75.981999999999999</v>
      </c>
      <c r="E3814" s="145">
        <v>574.11940000000004</v>
      </c>
      <c r="F3814" s="145">
        <v>3465.1378</v>
      </c>
      <c r="G3814" s="146">
        <f t="shared" si="59"/>
        <v>14855.799199999999</v>
      </c>
    </row>
    <row r="3815" spans="1:7" x14ac:dyDescent="0.25">
      <c r="A3815" s="143">
        <v>44720</v>
      </c>
      <c r="B3815" s="144">
        <v>19</v>
      </c>
      <c r="C3815" s="145">
        <v>4257.3693999999996</v>
      </c>
      <c r="D3815" s="145">
        <v>52.263800000000003</v>
      </c>
      <c r="E3815" s="145">
        <v>341.18830000000003</v>
      </c>
      <c r="F3815" s="145">
        <v>2849.2347</v>
      </c>
      <c r="G3815" s="146">
        <f t="shared" si="59"/>
        <v>7500.0561999999991</v>
      </c>
    </row>
    <row r="3816" spans="1:7" x14ac:dyDescent="0.25">
      <c r="A3816" s="143">
        <v>44720</v>
      </c>
      <c r="B3816" s="144">
        <v>20</v>
      </c>
      <c r="C3816" s="145">
        <v>1070.6965</v>
      </c>
      <c r="D3816" s="145">
        <v>27.887699999999999</v>
      </c>
      <c r="E3816" s="145">
        <v>254.42410000000001</v>
      </c>
      <c r="F3816" s="145">
        <v>2857.9713000000002</v>
      </c>
      <c r="G3816" s="146">
        <f t="shared" si="59"/>
        <v>4210.9796000000006</v>
      </c>
    </row>
    <row r="3817" spans="1:7" x14ac:dyDescent="0.25">
      <c r="A3817" s="143">
        <v>44720</v>
      </c>
      <c r="B3817" s="144">
        <v>21</v>
      </c>
      <c r="C3817" s="145">
        <v>63.352699999999999</v>
      </c>
      <c r="D3817" s="145">
        <v>11.5229</v>
      </c>
      <c r="E3817" s="145">
        <v>40.7288</v>
      </c>
      <c r="F3817" s="145">
        <v>708.47950000000003</v>
      </c>
      <c r="G3817" s="146">
        <f t="shared" si="59"/>
        <v>824.08390000000009</v>
      </c>
    </row>
    <row r="3818" spans="1:7" x14ac:dyDescent="0.25">
      <c r="A3818" s="143">
        <v>44720</v>
      </c>
      <c r="B3818" s="144">
        <v>22</v>
      </c>
      <c r="C3818" s="145">
        <v>2.6425000000000001</v>
      </c>
      <c r="D3818" s="145">
        <v>9.7074999999999996</v>
      </c>
      <c r="E3818" s="145">
        <v>2.0248999999999899</v>
      </c>
      <c r="F3818" s="145">
        <v>4.1306000000000003</v>
      </c>
      <c r="G3818" s="146">
        <f t="shared" si="59"/>
        <v>18.505499999999991</v>
      </c>
    </row>
    <row r="3819" spans="1:7" x14ac:dyDescent="0.25">
      <c r="A3819" s="143">
        <v>44720</v>
      </c>
      <c r="B3819" s="144">
        <v>23</v>
      </c>
      <c r="C3819" s="145">
        <v>2.7145000000000001</v>
      </c>
      <c r="D3819" s="145">
        <v>10.3832</v>
      </c>
      <c r="E3819" s="145">
        <v>2.0684</v>
      </c>
      <c r="F3819" s="145">
        <v>0</v>
      </c>
      <c r="G3819" s="146">
        <f t="shared" si="59"/>
        <v>15.1661</v>
      </c>
    </row>
    <row r="3820" spans="1:7" x14ac:dyDescent="0.25">
      <c r="A3820" s="143">
        <v>44720</v>
      </c>
      <c r="B3820" s="144">
        <v>24</v>
      </c>
      <c r="C3820" s="145">
        <v>2.3824999999999998</v>
      </c>
      <c r="D3820" s="145">
        <v>11.770799999999999</v>
      </c>
      <c r="E3820" s="145">
        <v>1.9403999999999999</v>
      </c>
      <c r="F3820" s="145">
        <v>0</v>
      </c>
      <c r="G3820" s="146">
        <f t="shared" si="59"/>
        <v>16.093699999999998</v>
      </c>
    </row>
    <row r="3821" spans="1:7" x14ac:dyDescent="0.25">
      <c r="A3821" s="143">
        <v>44721</v>
      </c>
      <c r="B3821" s="144">
        <v>1</v>
      </c>
      <c r="C3821" s="145">
        <v>4.1231</v>
      </c>
      <c r="D3821" s="145">
        <v>12.0011999999999</v>
      </c>
      <c r="E3821" s="145">
        <v>1.5769</v>
      </c>
      <c r="F3821" s="145">
        <v>0</v>
      </c>
      <c r="G3821" s="146">
        <f t="shared" si="59"/>
        <v>17.701199999999897</v>
      </c>
    </row>
    <row r="3822" spans="1:7" x14ac:dyDescent="0.25">
      <c r="A3822" s="143">
        <v>44721</v>
      </c>
      <c r="B3822" s="144">
        <v>2</v>
      </c>
      <c r="C3822" s="145">
        <v>4.8940999999999999</v>
      </c>
      <c r="D3822" s="145">
        <v>12.070399999999999</v>
      </c>
      <c r="E3822" s="145">
        <v>1.216</v>
      </c>
      <c r="F3822" s="145">
        <v>0</v>
      </c>
      <c r="G3822" s="146">
        <f t="shared" si="59"/>
        <v>18.180500000000002</v>
      </c>
    </row>
    <row r="3823" spans="1:7" x14ac:dyDescent="0.25">
      <c r="A3823" s="143">
        <v>44721</v>
      </c>
      <c r="B3823" s="144">
        <v>3</v>
      </c>
      <c r="C3823" s="145">
        <v>5.9306000000000001</v>
      </c>
      <c r="D3823" s="145">
        <v>12.216299999999899</v>
      </c>
      <c r="E3823" s="145">
        <v>1.28</v>
      </c>
      <c r="F3823" s="145">
        <v>0</v>
      </c>
      <c r="G3823" s="146">
        <f t="shared" si="59"/>
        <v>19.4268999999999</v>
      </c>
    </row>
    <row r="3824" spans="1:7" x14ac:dyDescent="0.25">
      <c r="A3824" s="143">
        <v>44721</v>
      </c>
      <c r="B3824" s="144">
        <v>4</v>
      </c>
      <c r="C3824" s="145">
        <v>5.9033999999999898</v>
      </c>
      <c r="D3824" s="145">
        <v>12.4389</v>
      </c>
      <c r="E3824" s="145">
        <v>1.216</v>
      </c>
      <c r="F3824" s="145">
        <v>0</v>
      </c>
      <c r="G3824" s="146">
        <f t="shared" si="59"/>
        <v>19.558299999999992</v>
      </c>
    </row>
    <row r="3825" spans="1:7" x14ac:dyDescent="0.25">
      <c r="A3825" s="143">
        <v>44721</v>
      </c>
      <c r="B3825" s="144">
        <v>5</v>
      </c>
      <c r="C3825" s="145">
        <v>4.9947999999999997</v>
      </c>
      <c r="D3825" s="145">
        <v>12.805099999999999</v>
      </c>
      <c r="E3825" s="145">
        <v>1.1519999999999999</v>
      </c>
      <c r="F3825" s="145">
        <v>0</v>
      </c>
      <c r="G3825" s="146">
        <f t="shared" si="59"/>
        <v>18.951900000000002</v>
      </c>
    </row>
    <row r="3826" spans="1:7" x14ac:dyDescent="0.25">
      <c r="A3826" s="143">
        <v>44721</v>
      </c>
      <c r="B3826" s="144">
        <v>6</v>
      </c>
      <c r="C3826" s="145">
        <v>5.2107999999999999</v>
      </c>
      <c r="D3826" s="145">
        <v>13.263299999999999</v>
      </c>
      <c r="E3826" s="145">
        <v>1.35</v>
      </c>
      <c r="F3826" s="145">
        <v>1.3340000000000001</v>
      </c>
      <c r="G3826" s="146">
        <f t="shared" si="59"/>
        <v>21.158100000000001</v>
      </c>
    </row>
    <row r="3827" spans="1:7" x14ac:dyDescent="0.25">
      <c r="A3827" s="143">
        <v>44721</v>
      </c>
      <c r="B3827" s="144">
        <v>7</v>
      </c>
      <c r="C3827" s="145">
        <v>173.35400000000001</v>
      </c>
      <c r="D3827" s="145">
        <v>15.0552999999999</v>
      </c>
      <c r="E3827" s="145">
        <v>27.6218</v>
      </c>
      <c r="F3827" s="145">
        <v>985.09900000000005</v>
      </c>
      <c r="G3827" s="146">
        <f t="shared" si="59"/>
        <v>1201.1300999999999</v>
      </c>
    </row>
    <row r="3828" spans="1:7" x14ac:dyDescent="0.25">
      <c r="A3828" s="143">
        <v>44721</v>
      </c>
      <c r="B3828" s="144">
        <v>8</v>
      </c>
      <c r="C3828" s="145">
        <v>2139.5427</v>
      </c>
      <c r="D3828" s="145">
        <v>28.197399999999998</v>
      </c>
      <c r="E3828" s="145">
        <v>298.52449999999999</v>
      </c>
      <c r="F3828" s="145">
        <v>5066.9690000000001</v>
      </c>
      <c r="G3828" s="146">
        <f t="shared" si="59"/>
        <v>7533.2335999999996</v>
      </c>
    </row>
    <row r="3829" spans="1:7" x14ac:dyDescent="0.25">
      <c r="A3829" s="143">
        <v>44721</v>
      </c>
      <c r="B3829" s="144">
        <v>9</v>
      </c>
      <c r="C3829" s="145">
        <v>9214.8258000000005</v>
      </c>
      <c r="D3829" s="145">
        <v>74.154200000000003</v>
      </c>
      <c r="E3829" s="145">
        <v>670.17079999999999</v>
      </c>
      <c r="F3829" s="145">
        <v>7429.8216000000002</v>
      </c>
      <c r="G3829" s="146">
        <f t="shared" si="59"/>
        <v>17388.972400000002</v>
      </c>
    </row>
    <row r="3830" spans="1:7" x14ac:dyDescent="0.25">
      <c r="A3830" s="143">
        <v>44721</v>
      </c>
      <c r="B3830" s="144">
        <v>10</v>
      </c>
      <c r="C3830" s="145">
        <v>18163.690600000002</v>
      </c>
      <c r="D3830" s="145">
        <v>125.372</v>
      </c>
      <c r="E3830" s="145">
        <v>1064.8421000000001</v>
      </c>
      <c r="F3830" s="145">
        <v>8430.0139999999992</v>
      </c>
      <c r="G3830" s="146">
        <f t="shared" si="59"/>
        <v>27783.918700000002</v>
      </c>
    </row>
    <row r="3831" spans="1:7" x14ac:dyDescent="0.25">
      <c r="A3831" s="143">
        <v>44721</v>
      </c>
      <c r="B3831" s="144">
        <v>11</v>
      </c>
      <c r="C3831" s="145">
        <v>24934.465100000001</v>
      </c>
      <c r="D3831" s="145">
        <v>162.28</v>
      </c>
      <c r="E3831" s="145">
        <v>1360.8336999999999</v>
      </c>
      <c r="F3831" s="145">
        <v>8547.3888000000006</v>
      </c>
      <c r="G3831" s="146">
        <f t="shared" si="59"/>
        <v>35004.967600000004</v>
      </c>
    </row>
    <row r="3832" spans="1:7" x14ac:dyDescent="0.25">
      <c r="A3832" s="143">
        <v>44721</v>
      </c>
      <c r="B3832" s="144">
        <v>12</v>
      </c>
      <c r="C3832" s="145">
        <v>35811.274700000002</v>
      </c>
      <c r="D3832" s="145">
        <v>214.54140000000001</v>
      </c>
      <c r="E3832" s="145">
        <v>1631.8510999999901</v>
      </c>
      <c r="F3832" s="145">
        <v>7766.1761999999999</v>
      </c>
      <c r="G3832" s="146">
        <f t="shared" si="59"/>
        <v>45423.843399999998</v>
      </c>
    </row>
    <row r="3833" spans="1:7" x14ac:dyDescent="0.25">
      <c r="A3833" s="143">
        <v>44721</v>
      </c>
      <c r="B3833" s="144">
        <v>13</v>
      </c>
      <c r="C3833" s="145">
        <v>38874.932800000002</v>
      </c>
      <c r="D3833" s="145">
        <v>239.00700000000001</v>
      </c>
      <c r="E3833" s="145">
        <v>1893.3442</v>
      </c>
      <c r="F3833" s="145">
        <v>7899.9354999999996</v>
      </c>
      <c r="G3833" s="146">
        <f t="shared" si="59"/>
        <v>48907.219499999999</v>
      </c>
    </row>
    <row r="3834" spans="1:7" x14ac:dyDescent="0.25">
      <c r="A3834" s="143">
        <v>44721</v>
      </c>
      <c r="B3834" s="144">
        <v>14</v>
      </c>
      <c r="C3834" s="145">
        <v>39861.387499999997</v>
      </c>
      <c r="D3834" s="145">
        <v>241.779</v>
      </c>
      <c r="E3834" s="145">
        <v>2009.1425999999999</v>
      </c>
      <c r="F3834" s="145">
        <v>8901.4768000000004</v>
      </c>
      <c r="G3834" s="146">
        <f t="shared" si="59"/>
        <v>51013.785900000003</v>
      </c>
    </row>
    <row r="3835" spans="1:7" x14ac:dyDescent="0.25">
      <c r="A3835" s="143">
        <v>44721</v>
      </c>
      <c r="B3835" s="144">
        <v>15</v>
      </c>
      <c r="C3835" s="145">
        <v>33244.402999999998</v>
      </c>
      <c r="D3835" s="145">
        <v>224.7226</v>
      </c>
      <c r="E3835" s="145">
        <v>1774.7950000000001</v>
      </c>
      <c r="F3835" s="145">
        <v>8406.3453000000009</v>
      </c>
      <c r="G3835" s="146">
        <f t="shared" si="59"/>
        <v>43650.265899999999</v>
      </c>
    </row>
    <row r="3836" spans="1:7" x14ac:dyDescent="0.25">
      <c r="A3836" s="143">
        <v>44721</v>
      </c>
      <c r="B3836" s="144">
        <v>16</v>
      </c>
      <c r="C3836" s="145">
        <v>22121.7163</v>
      </c>
      <c r="D3836" s="145">
        <v>177.5806</v>
      </c>
      <c r="E3836" s="145">
        <v>1449.5571</v>
      </c>
      <c r="F3836" s="145">
        <v>7751.8738999999996</v>
      </c>
      <c r="G3836" s="146">
        <f t="shared" si="59"/>
        <v>31500.727899999998</v>
      </c>
    </row>
    <row r="3837" spans="1:7" x14ac:dyDescent="0.25">
      <c r="A3837" s="143">
        <v>44721</v>
      </c>
      <c r="B3837" s="144">
        <v>17</v>
      </c>
      <c r="C3837" s="145">
        <v>18934.252799999998</v>
      </c>
      <c r="D3837" s="145">
        <v>142.77629999999999</v>
      </c>
      <c r="E3837" s="145">
        <v>1131.4279999999901</v>
      </c>
      <c r="F3837" s="145">
        <v>5886.1500999999998</v>
      </c>
      <c r="G3837" s="146">
        <f t="shared" si="59"/>
        <v>26094.607199999988</v>
      </c>
    </row>
    <row r="3838" spans="1:7" x14ac:dyDescent="0.25">
      <c r="A3838" s="143">
        <v>44721</v>
      </c>
      <c r="B3838" s="144">
        <v>18</v>
      </c>
      <c r="C3838" s="145">
        <v>14451.607</v>
      </c>
      <c r="D3838" s="145">
        <v>127.5737</v>
      </c>
      <c r="E3838" s="145">
        <v>863.87980000000005</v>
      </c>
      <c r="F3838" s="145">
        <v>3984.2215000000001</v>
      </c>
      <c r="G3838" s="146">
        <f t="shared" si="59"/>
        <v>19427.282000000003</v>
      </c>
    </row>
    <row r="3839" spans="1:7" x14ac:dyDescent="0.25">
      <c r="A3839" s="143">
        <v>44721</v>
      </c>
      <c r="B3839" s="144">
        <v>19</v>
      </c>
      <c r="C3839" s="145">
        <v>7528.0243</v>
      </c>
      <c r="D3839" s="145">
        <v>90.047600000000003</v>
      </c>
      <c r="E3839" s="145">
        <v>535.44579999999996</v>
      </c>
      <c r="F3839" s="145">
        <v>2138.7001999999902</v>
      </c>
      <c r="G3839" s="146">
        <f t="shared" si="59"/>
        <v>10292.217899999991</v>
      </c>
    </row>
    <row r="3840" spans="1:7" x14ac:dyDescent="0.25">
      <c r="A3840" s="143">
        <v>44721</v>
      </c>
      <c r="B3840" s="144">
        <v>20</v>
      </c>
      <c r="C3840" s="145">
        <v>2168.6608999999999</v>
      </c>
      <c r="D3840" s="145">
        <v>47.555799999999998</v>
      </c>
      <c r="E3840" s="145">
        <v>232.03489999999999</v>
      </c>
      <c r="F3840" s="145">
        <v>2004.54</v>
      </c>
      <c r="G3840" s="146">
        <f t="shared" si="59"/>
        <v>4452.7916000000005</v>
      </c>
    </row>
    <row r="3841" spans="1:7" x14ac:dyDescent="0.25">
      <c r="A3841" s="143">
        <v>44721</v>
      </c>
      <c r="B3841" s="144">
        <v>21</v>
      </c>
      <c r="C3841" s="145">
        <v>112.7591</v>
      </c>
      <c r="D3841" s="145">
        <v>22.899100000000001</v>
      </c>
      <c r="E3841" s="145">
        <v>48.402000000000001</v>
      </c>
      <c r="F3841" s="145">
        <v>1084.8201999999901</v>
      </c>
      <c r="G3841" s="146">
        <f t="shared" si="59"/>
        <v>1268.88039999999</v>
      </c>
    </row>
    <row r="3842" spans="1:7" x14ac:dyDescent="0.25">
      <c r="A3842" s="143">
        <v>44721</v>
      </c>
      <c r="B3842" s="144">
        <v>22</v>
      </c>
      <c r="C3842" s="145">
        <v>4.3854999999999897</v>
      </c>
      <c r="D3842" s="145">
        <v>19.745199999999901</v>
      </c>
      <c r="E3842" s="145">
        <v>2.1324000000000001</v>
      </c>
      <c r="F3842" s="145">
        <v>3.2092000000000001</v>
      </c>
      <c r="G3842" s="146">
        <f t="shared" si="59"/>
        <v>29.47229999999989</v>
      </c>
    </row>
    <row r="3843" spans="1:7" x14ac:dyDescent="0.25">
      <c r="A3843" s="143">
        <v>44721</v>
      </c>
      <c r="B3843" s="144">
        <v>23</v>
      </c>
      <c r="C3843" s="145">
        <v>4.8724999999999996</v>
      </c>
      <c r="D3843" s="145">
        <v>19.668399999999998</v>
      </c>
      <c r="E3843" s="145">
        <v>2.2400000000000002</v>
      </c>
      <c r="F3843" s="145">
        <v>7.1000000000000004E-3</v>
      </c>
      <c r="G3843" s="146">
        <f t="shared" si="59"/>
        <v>26.787999999999997</v>
      </c>
    </row>
    <row r="3844" spans="1:7" x14ac:dyDescent="0.25">
      <c r="A3844" s="143">
        <v>44721</v>
      </c>
      <c r="B3844" s="144">
        <v>24</v>
      </c>
      <c r="C3844" s="145">
        <v>4.2895000000000003</v>
      </c>
      <c r="D3844" s="145">
        <v>19.4483</v>
      </c>
      <c r="E3844" s="145">
        <v>1.8560000000000001</v>
      </c>
      <c r="F3844" s="145">
        <v>0</v>
      </c>
      <c r="G3844" s="146">
        <f t="shared" si="59"/>
        <v>25.593800000000002</v>
      </c>
    </row>
    <row r="3845" spans="1:7" x14ac:dyDescent="0.25">
      <c r="A3845" s="143">
        <v>44722</v>
      </c>
      <c r="B3845" s="144">
        <v>1</v>
      </c>
      <c r="C3845" s="145">
        <v>16.335599999999999</v>
      </c>
      <c r="D3845" s="145">
        <v>19.706800000000001</v>
      </c>
      <c r="E3845" s="145">
        <v>2.1760000000000002</v>
      </c>
      <c r="F3845" s="145">
        <v>0</v>
      </c>
      <c r="G3845" s="146">
        <f t="shared" si="59"/>
        <v>38.218400000000003</v>
      </c>
    </row>
    <row r="3846" spans="1:7" x14ac:dyDescent="0.25">
      <c r="A3846" s="143">
        <v>44722</v>
      </c>
      <c r="B3846" s="144">
        <v>2</v>
      </c>
      <c r="C3846" s="145">
        <v>16.624600000000001</v>
      </c>
      <c r="D3846" s="145">
        <v>19.965399999999999</v>
      </c>
      <c r="E3846" s="145">
        <v>1.984</v>
      </c>
      <c r="F3846" s="145">
        <v>0</v>
      </c>
      <c r="G3846" s="146">
        <f t="shared" ref="G3846:G3909" si="60">+SUM(C3846:F3846)</f>
        <v>38.574000000000005</v>
      </c>
    </row>
    <row r="3847" spans="1:7" x14ac:dyDescent="0.25">
      <c r="A3847" s="143">
        <v>44722</v>
      </c>
      <c r="B3847" s="144">
        <v>3</v>
      </c>
      <c r="C3847" s="145">
        <v>16.918599999999898</v>
      </c>
      <c r="D3847" s="145">
        <v>20.541399999999999</v>
      </c>
      <c r="E3847" s="145">
        <v>2.048</v>
      </c>
      <c r="F3847" s="145">
        <v>0</v>
      </c>
      <c r="G3847" s="146">
        <f t="shared" si="60"/>
        <v>39.507999999999896</v>
      </c>
    </row>
    <row r="3848" spans="1:7" x14ac:dyDescent="0.25">
      <c r="A3848" s="143">
        <v>44722</v>
      </c>
      <c r="B3848" s="144">
        <v>4</v>
      </c>
      <c r="C3848" s="145">
        <v>8.5177999999999994</v>
      </c>
      <c r="D3848" s="145">
        <v>20.769200000000001</v>
      </c>
      <c r="E3848" s="145">
        <v>1.6</v>
      </c>
      <c r="F3848" s="145">
        <v>7.0952000000000002</v>
      </c>
      <c r="G3848" s="146">
        <f t="shared" si="60"/>
        <v>37.982199999999999</v>
      </c>
    </row>
    <row r="3849" spans="1:7" x14ac:dyDescent="0.25">
      <c r="A3849" s="143">
        <v>44722</v>
      </c>
      <c r="B3849" s="144">
        <v>5</v>
      </c>
      <c r="C3849" s="145">
        <v>9.1577999999999999</v>
      </c>
      <c r="D3849" s="145">
        <v>21.322199999999999</v>
      </c>
      <c r="E3849" s="145">
        <v>2.1120000000000001</v>
      </c>
      <c r="F3849" s="145">
        <v>6.9352</v>
      </c>
      <c r="G3849" s="146">
        <f t="shared" si="60"/>
        <v>39.527200000000001</v>
      </c>
    </row>
    <row r="3850" spans="1:7" x14ac:dyDescent="0.25">
      <c r="A3850" s="143">
        <v>44722</v>
      </c>
      <c r="B3850" s="144">
        <v>6</v>
      </c>
      <c r="C3850" s="145">
        <v>8.7097999999999995</v>
      </c>
      <c r="D3850" s="145">
        <v>21.2121</v>
      </c>
      <c r="E3850" s="145">
        <v>1.92</v>
      </c>
      <c r="F3850" s="145">
        <v>7.0952000000000002</v>
      </c>
      <c r="G3850" s="146">
        <f t="shared" si="60"/>
        <v>38.937100000000001</v>
      </c>
    </row>
    <row r="3851" spans="1:7" x14ac:dyDescent="0.25">
      <c r="A3851" s="143">
        <v>44722</v>
      </c>
      <c r="B3851" s="144">
        <v>7</v>
      </c>
      <c r="C3851" s="145">
        <v>110.208</v>
      </c>
      <c r="D3851" s="145">
        <v>21.696000000000002</v>
      </c>
      <c r="E3851" s="145">
        <v>56.348299999999902</v>
      </c>
      <c r="F3851" s="145">
        <v>1204.9091000000001</v>
      </c>
      <c r="G3851" s="146">
        <f t="shared" si="60"/>
        <v>1393.1614</v>
      </c>
    </row>
    <row r="3852" spans="1:7" x14ac:dyDescent="0.25">
      <c r="A3852" s="143">
        <v>44722</v>
      </c>
      <c r="B3852" s="144">
        <v>8</v>
      </c>
      <c r="C3852" s="145">
        <v>2111.0882999999999</v>
      </c>
      <c r="D3852" s="145">
        <v>36.7605</v>
      </c>
      <c r="E3852" s="145">
        <v>300.096</v>
      </c>
      <c r="F3852" s="145">
        <v>4375.5487999999996</v>
      </c>
      <c r="G3852" s="146">
        <f t="shared" si="60"/>
        <v>6823.4935999999998</v>
      </c>
    </row>
    <row r="3853" spans="1:7" x14ac:dyDescent="0.25">
      <c r="A3853" s="143">
        <v>44722</v>
      </c>
      <c r="B3853" s="144">
        <v>9</v>
      </c>
      <c r="C3853" s="145">
        <v>7879.84</v>
      </c>
      <c r="D3853" s="145">
        <v>71.744900000000001</v>
      </c>
      <c r="E3853" s="145">
        <v>589.24549999999999</v>
      </c>
      <c r="F3853" s="145">
        <v>6031.9144999999999</v>
      </c>
      <c r="G3853" s="146">
        <f t="shared" si="60"/>
        <v>14572.744899999998</v>
      </c>
    </row>
    <row r="3854" spans="1:7" x14ac:dyDescent="0.25">
      <c r="A3854" s="143">
        <v>44722</v>
      </c>
      <c r="B3854" s="144">
        <v>10</v>
      </c>
      <c r="C3854" s="145">
        <v>12401.486800000001</v>
      </c>
      <c r="D3854" s="145">
        <v>99.815299999999993</v>
      </c>
      <c r="E3854" s="145">
        <v>992.28480000000002</v>
      </c>
      <c r="F3854" s="145">
        <v>6893.2719999999999</v>
      </c>
      <c r="G3854" s="146">
        <f t="shared" si="60"/>
        <v>20386.858899999999</v>
      </c>
    </row>
    <row r="3855" spans="1:7" x14ac:dyDescent="0.25">
      <c r="A3855" s="143">
        <v>44722</v>
      </c>
      <c r="B3855" s="144">
        <v>11</v>
      </c>
      <c r="C3855" s="145">
        <v>26405.178500000002</v>
      </c>
      <c r="D3855" s="145">
        <v>164.65170000000001</v>
      </c>
      <c r="E3855" s="145">
        <v>1359.9673</v>
      </c>
      <c r="F3855" s="145">
        <v>7073.1988000000001</v>
      </c>
      <c r="G3855" s="146">
        <f t="shared" si="60"/>
        <v>35002.996299999999</v>
      </c>
    </row>
    <row r="3856" spans="1:7" x14ac:dyDescent="0.25">
      <c r="A3856" s="143">
        <v>44722</v>
      </c>
      <c r="B3856" s="144">
        <v>12</v>
      </c>
      <c r="C3856" s="145">
        <v>28978.207200000001</v>
      </c>
      <c r="D3856" s="145">
        <v>180.583</v>
      </c>
      <c r="E3856" s="145">
        <v>1482.7369000000001</v>
      </c>
      <c r="F3856" s="145">
        <v>7089.0009</v>
      </c>
      <c r="G3856" s="146">
        <f t="shared" si="60"/>
        <v>37730.527999999998</v>
      </c>
    </row>
    <row r="3857" spans="1:7" x14ac:dyDescent="0.25">
      <c r="A3857" s="143">
        <v>44722</v>
      </c>
      <c r="B3857" s="144">
        <v>13</v>
      </c>
      <c r="C3857" s="145">
        <v>31152.982800000002</v>
      </c>
      <c r="D3857" s="145">
        <v>203.14840000000001</v>
      </c>
      <c r="E3857" s="145">
        <v>1668.8472999999999</v>
      </c>
      <c r="F3857" s="145">
        <v>7231.4017000000003</v>
      </c>
      <c r="G3857" s="146">
        <f t="shared" si="60"/>
        <v>40256.3802</v>
      </c>
    </row>
    <row r="3858" spans="1:7" x14ac:dyDescent="0.25">
      <c r="A3858" s="143">
        <v>44722</v>
      </c>
      <c r="B3858" s="144">
        <v>14</v>
      </c>
      <c r="C3858" s="145">
        <v>32990.700100000002</v>
      </c>
      <c r="D3858" s="145">
        <v>209.64779999999999</v>
      </c>
      <c r="E3858" s="145">
        <v>1812.6098999999999</v>
      </c>
      <c r="F3858" s="145">
        <v>6935.6169</v>
      </c>
      <c r="G3858" s="146">
        <f t="shared" si="60"/>
        <v>41948.574700000005</v>
      </c>
    </row>
    <row r="3859" spans="1:7" x14ac:dyDescent="0.25">
      <c r="A3859" s="143">
        <v>44722</v>
      </c>
      <c r="B3859" s="144">
        <v>15</v>
      </c>
      <c r="C3859" s="145">
        <v>33069.426399999997</v>
      </c>
      <c r="D3859" s="145">
        <v>210.5361</v>
      </c>
      <c r="E3859" s="145">
        <v>1907.8637000000001</v>
      </c>
      <c r="F3859" s="145">
        <v>7070.317</v>
      </c>
      <c r="G3859" s="146">
        <f t="shared" si="60"/>
        <v>42258.143199999999</v>
      </c>
    </row>
    <row r="3860" spans="1:7" x14ac:dyDescent="0.25">
      <c r="A3860" s="143">
        <v>44722</v>
      </c>
      <c r="B3860" s="144">
        <v>16</v>
      </c>
      <c r="C3860" s="145">
        <v>27819.9666</v>
      </c>
      <c r="D3860" s="145">
        <v>188.37979999999999</v>
      </c>
      <c r="E3860" s="145">
        <v>1748.5640000000001</v>
      </c>
      <c r="F3860" s="145">
        <v>6846.3963000000003</v>
      </c>
      <c r="G3860" s="146">
        <f t="shared" si="60"/>
        <v>36603.306700000001</v>
      </c>
    </row>
    <row r="3861" spans="1:7" x14ac:dyDescent="0.25">
      <c r="A3861" s="143">
        <v>44722</v>
      </c>
      <c r="B3861" s="144">
        <v>17</v>
      </c>
      <c r="C3861" s="145">
        <v>20923.220600000001</v>
      </c>
      <c r="D3861" s="145">
        <v>156.88480000000001</v>
      </c>
      <c r="E3861" s="145">
        <v>1442.6815999999999</v>
      </c>
      <c r="F3861" s="145">
        <v>6549.0662000000002</v>
      </c>
      <c r="G3861" s="146">
        <f t="shared" si="60"/>
        <v>29071.853200000001</v>
      </c>
    </row>
    <row r="3862" spans="1:7" x14ac:dyDescent="0.25">
      <c r="A3862" s="143">
        <v>44722</v>
      </c>
      <c r="B3862" s="144">
        <v>18</v>
      </c>
      <c r="C3862" s="145">
        <v>12885.5517</v>
      </c>
      <c r="D3862" s="145">
        <v>130.44980000000001</v>
      </c>
      <c r="E3862" s="145">
        <v>1063.6803</v>
      </c>
      <c r="F3862" s="145">
        <v>6048.2085999999999</v>
      </c>
      <c r="G3862" s="146">
        <f t="shared" si="60"/>
        <v>20127.8904</v>
      </c>
    </row>
    <row r="3863" spans="1:7" x14ac:dyDescent="0.25">
      <c r="A3863" s="143">
        <v>44722</v>
      </c>
      <c r="B3863" s="144">
        <v>19</v>
      </c>
      <c r="C3863" s="145">
        <v>6615.0469000000003</v>
      </c>
      <c r="D3863" s="145">
        <v>97.968800000000002</v>
      </c>
      <c r="E3863" s="145">
        <v>817.49839999999995</v>
      </c>
      <c r="F3863" s="145">
        <v>5818.6189000000004</v>
      </c>
      <c r="G3863" s="146">
        <f t="shared" si="60"/>
        <v>13349.133000000002</v>
      </c>
    </row>
    <row r="3864" spans="1:7" x14ac:dyDescent="0.25">
      <c r="A3864" s="143">
        <v>44722</v>
      </c>
      <c r="B3864" s="144">
        <v>20</v>
      </c>
      <c r="C3864" s="145">
        <v>1803.0809999999999</v>
      </c>
      <c r="D3864" s="145">
        <v>43.313499999999998</v>
      </c>
      <c r="E3864" s="145">
        <v>325.3956</v>
      </c>
      <c r="F3864" s="145">
        <v>3038.3148999999999</v>
      </c>
      <c r="G3864" s="146">
        <f t="shared" si="60"/>
        <v>5210.1049999999996</v>
      </c>
    </row>
    <row r="3865" spans="1:7" x14ac:dyDescent="0.25">
      <c r="A3865" s="143">
        <v>44722</v>
      </c>
      <c r="B3865" s="144">
        <v>21</v>
      </c>
      <c r="C3865" s="145">
        <v>189.31450000000001</v>
      </c>
      <c r="D3865" s="145">
        <v>19.883399999999899</v>
      </c>
      <c r="E3865" s="145">
        <v>54.5777</v>
      </c>
      <c r="F3865" s="145">
        <v>1055.2047</v>
      </c>
      <c r="G3865" s="146">
        <f t="shared" si="60"/>
        <v>1318.9802999999999</v>
      </c>
    </row>
    <row r="3866" spans="1:7" x14ac:dyDescent="0.25">
      <c r="A3866" s="143">
        <v>44722</v>
      </c>
      <c r="B3866" s="144">
        <v>22</v>
      </c>
      <c r="C3866" s="145">
        <v>9.8231999999999999</v>
      </c>
      <c r="D3866" s="145">
        <v>14.6227</v>
      </c>
      <c r="E3866" s="145">
        <v>2.4817</v>
      </c>
      <c r="F3866" s="145">
        <v>18.059100000000001</v>
      </c>
      <c r="G3866" s="146">
        <f t="shared" si="60"/>
        <v>44.986699999999999</v>
      </c>
    </row>
    <row r="3867" spans="1:7" x14ac:dyDescent="0.25">
      <c r="A3867" s="143">
        <v>44722</v>
      </c>
      <c r="B3867" s="144">
        <v>23</v>
      </c>
      <c r="C3867" s="145">
        <v>10.0372</v>
      </c>
      <c r="D3867" s="145">
        <v>14.8736</v>
      </c>
      <c r="E3867" s="145">
        <v>2.1760000000000002</v>
      </c>
      <c r="F3867" s="145">
        <v>1.5946</v>
      </c>
      <c r="G3867" s="146">
        <f t="shared" si="60"/>
        <v>28.681400000000004</v>
      </c>
    </row>
    <row r="3868" spans="1:7" x14ac:dyDescent="0.25">
      <c r="A3868" s="143">
        <v>44722</v>
      </c>
      <c r="B3868" s="144">
        <v>24</v>
      </c>
      <c r="C3868" s="145">
        <v>10.0792</v>
      </c>
      <c r="D3868" s="145">
        <v>13.9724</v>
      </c>
      <c r="E3868" s="145">
        <v>2.1760000000000002</v>
      </c>
      <c r="F3868" s="145">
        <v>1.5946</v>
      </c>
      <c r="G3868" s="146">
        <f t="shared" si="60"/>
        <v>27.822200000000002</v>
      </c>
    </row>
    <row r="3869" spans="1:7" x14ac:dyDescent="0.25">
      <c r="A3869" s="143">
        <v>44723</v>
      </c>
      <c r="B3869" s="144">
        <v>1</v>
      </c>
      <c r="C3869" s="145">
        <v>6.2977999999999996</v>
      </c>
      <c r="D3869" s="145">
        <v>13.648999999999999</v>
      </c>
      <c r="E3869" s="145">
        <v>2.1760000000000002</v>
      </c>
      <c r="F3869" s="145">
        <v>17.769400000000001</v>
      </c>
      <c r="G3869" s="146">
        <f t="shared" si="60"/>
        <v>39.892200000000003</v>
      </c>
    </row>
    <row r="3870" spans="1:7" x14ac:dyDescent="0.25">
      <c r="A3870" s="143">
        <v>44723</v>
      </c>
      <c r="B3870" s="144">
        <v>2</v>
      </c>
      <c r="C3870" s="145">
        <v>6.6177999999999999</v>
      </c>
      <c r="D3870" s="145">
        <v>13.9203999999999</v>
      </c>
      <c r="E3870" s="145">
        <v>2.3039999999999998</v>
      </c>
      <c r="F3870" s="145">
        <v>17.769400000000001</v>
      </c>
      <c r="G3870" s="146">
        <f t="shared" si="60"/>
        <v>40.611599999999896</v>
      </c>
    </row>
    <row r="3871" spans="1:7" x14ac:dyDescent="0.25">
      <c r="A3871" s="143">
        <v>44723</v>
      </c>
      <c r="B3871" s="144">
        <v>3</v>
      </c>
      <c r="C3871" s="145">
        <v>7.1938000000000004</v>
      </c>
      <c r="D3871" s="145">
        <v>14.5715</v>
      </c>
      <c r="E3871" s="145">
        <v>2.3039999999999998</v>
      </c>
      <c r="F3871" s="145">
        <v>17.769400000000001</v>
      </c>
      <c r="G3871" s="146">
        <f t="shared" si="60"/>
        <v>41.838700000000003</v>
      </c>
    </row>
    <row r="3872" spans="1:7" x14ac:dyDescent="0.25">
      <c r="A3872" s="143">
        <v>44723</v>
      </c>
      <c r="B3872" s="144">
        <v>4</v>
      </c>
      <c r="C3872" s="145">
        <v>7.4165999999999999</v>
      </c>
      <c r="D3872" s="145">
        <v>15.155200000000001</v>
      </c>
      <c r="E3872" s="145">
        <v>2.048</v>
      </c>
      <c r="F3872" s="145">
        <v>19.739100000000001</v>
      </c>
      <c r="G3872" s="146">
        <f t="shared" si="60"/>
        <v>44.358899999999998</v>
      </c>
    </row>
    <row r="3873" spans="1:7" x14ac:dyDescent="0.25">
      <c r="A3873" s="143">
        <v>44723</v>
      </c>
      <c r="B3873" s="144">
        <v>5</v>
      </c>
      <c r="C3873" s="145">
        <v>6.3631000000000002</v>
      </c>
      <c r="D3873" s="145">
        <v>15.4496</v>
      </c>
      <c r="E3873" s="145">
        <v>2.246</v>
      </c>
      <c r="F3873" s="145">
        <v>19.739100000000001</v>
      </c>
      <c r="G3873" s="146">
        <f t="shared" si="60"/>
        <v>43.797799999999995</v>
      </c>
    </row>
    <row r="3874" spans="1:7" x14ac:dyDescent="0.25">
      <c r="A3874" s="143">
        <v>44723</v>
      </c>
      <c r="B3874" s="144">
        <v>6</v>
      </c>
      <c r="C3874" s="145">
        <v>8.1552000000000007</v>
      </c>
      <c r="D3874" s="145">
        <v>15.370100000000001</v>
      </c>
      <c r="E3874" s="145">
        <v>2.3099999999999898</v>
      </c>
      <c r="F3874" s="145">
        <v>19.319499999999898</v>
      </c>
      <c r="G3874" s="146">
        <f t="shared" si="60"/>
        <v>45.154799999999888</v>
      </c>
    </row>
    <row r="3875" spans="1:7" x14ac:dyDescent="0.25">
      <c r="A3875" s="143">
        <v>44723</v>
      </c>
      <c r="B3875" s="144">
        <v>7</v>
      </c>
      <c r="C3875" s="145">
        <v>50.9283</v>
      </c>
      <c r="D3875" s="145">
        <v>15.720799999999899</v>
      </c>
      <c r="E3875" s="145">
        <v>47.745699999999999</v>
      </c>
      <c r="F3875" s="145">
        <v>1105.0568000000001</v>
      </c>
      <c r="G3875" s="146">
        <f t="shared" si="60"/>
        <v>1219.4515999999999</v>
      </c>
    </row>
    <row r="3876" spans="1:7" x14ac:dyDescent="0.25">
      <c r="A3876" s="143">
        <v>44723</v>
      </c>
      <c r="B3876" s="144">
        <v>8</v>
      </c>
      <c r="C3876" s="145">
        <v>590.75149999999996</v>
      </c>
      <c r="D3876" s="145">
        <v>22.679099999999998</v>
      </c>
      <c r="E3876" s="145">
        <v>232.61850000000001</v>
      </c>
      <c r="F3876" s="145">
        <v>4098.2501000000002</v>
      </c>
      <c r="G3876" s="146">
        <f t="shared" si="60"/>
        <v>4944.2992000000004</v>
      </c>
    </row>
    <row r="3877" spans="1:7" x14ac:dyDescent="0.25">
      <c r="A3877" s="143">
        <v>44723</v>
      </c>
      <c r="B3877" s="144">
        <v>9</v>
      </c>
      <c r="C3877" s="145">
        <v>3792.3292000000001</v>
      </c>
      <c r="D3877" s="145">
        <v>50.868299999999998</v>
      </c>
      <c r="E3877" s="145">
        <v>481.78120000000001</v>
      </c>
      <c r="F3877" s="145">
        <v>5967.8896999999997</v>
      </c>
      <c r="G3877" s="146">
        <f t="shared" si="60"/>
        <v>10292.868399999999</v>
      </c>
    </row>
    <row r="3878" spans="1:7" x14ac:dyDescent="0.25">
      <c r="A3878" s="143">
        <v>44723</v>
      </c>
      <c r="B3878" s="144">
        <v>10</v>
      </c>
      <c r="C3878" s="145">
        <v>9391.1255999999994</v>
      </c>
      <c r="D3878" s="145">
        <v>91.241299999999995</v>
      </c>
      <c r="E3878" s="145">
        <v>914.64469999999994</v>
      </c>
      <c r="F3878" s="145">
        <v>6700.8858</v>
      </c>
      <c r="G3878" s="146">
        <f t="shared" si="60"/>
        <v>17097.897400000002</v>
      </c>
    </row>
    <row r="3879" spans="1:7" x14ac:dyDescent="0.25">
      <c r="A3879" s="143">
        <v>44723</v>
      </c>
      <c r="B3879" s="144">
        <v>11</v>
      </c>
      <c r="C3879" s="145">
        <v>13558.5646</v>
      </c>
      <c r="D3879" s="145">
        <v>124.8832</v>
      </c>
      <c r="E3879" s="145">
        <v>1212.0309</v>
      </c>
      <c r="F3879" s="145">
        <v>7191.0950000000003</v>
      </c>
      <c r="G3879" s="146">
        <f t="shared" si="60"/>
        <v>22086.573700000001</v>
      </c>
    </row>
    <row r="3880" spans="1:7" x14ac:dyDescent="0.25">
      <c r="A3880" s="143">
        <v>44723</v>
      </c>
      <c r="B3880" s="144">
        <v>12</v>
      </c>
      <c r="C3880" s="145">
        <v>17161.841100000001</v>
      </c>
      <c r="D3880" s="145">
        <v>144.76990000000001</v>
      </c>
      <c r="E3880" s="145">
        <v>1445.5700999999999</v>
      </c>
      <c r="F3880" s="145">
        <v>7277.7001</v>
      </c>
      <c r="G3880" s="146">
        <f t="shared" si="60"/>
        <v>26029.881200000003</v>
      </c>
    </row>
    <row r="3881" spans="1:7" x14ac:dyDescent="0.25">
      <c r="A3881" s="143">
        <v>44723</v>
      </c>
      <c r="B3881" s="144">
        <v>13</v>
      </c>
      <c r="C3881" s="145">
        <v>23862.8596</v>
      </c>
      <c r="D3881" s="145">
        <v>187.29089999999999</v>
      </c>
      <c r="E3881" s="145">
        <v>1674.6405999999999</v>
      </c>
      <c r="F3881" s="145">
        <v>7270.6318000000001</v>
      </c>
      <c r="G3881" s="146">
        <f t="shared" si="60"/>
        <v>32995.422899999998</v>
      </c>
    </row>
    <row r="3882" spans="1:7" x14ac:dyDescent="0.25">
      <c r="A3882" s="143">
        <v>44723</v>
      </c>
      <c r="B3882" s="144">
        <v>14</v>
      </c>
      <c r="C3882" s="145">
        <v>29685.8711</v>
      </c>
      <c r="D3882" s="145">
        <v>212.9117</v>
      </c>
      <c r="E3882" s="145">
        <v>1934.7723000000001</v>
      </c>
      <c r="F3882" s="145">
        <v>7387.9101000000001</v>
      </c>
      <c r="G3882" s="146">
        <f t="shared" si="60"/>
        <v>39221.465199999999</v>
      </c>
    </row>
    <row r="3883" spans="1:7" x14ac:dyDescent="0.25">
      <c r="A3883" s="143">
        <v>44723</v>
      </c>
      <c r="B3883" s="144">
        <v>15</v>
      </c>
      <c r="C3883" s="145">
        <v>30639.663799999998</v>
      </c>
      <c r="D3883" s="145">
        <v>218.52369999999999</v>
      </c>
      <c r="E3883" s="145">
        <v>1866.0192999999999</v>
      </c>
      <c r="F3883" s="145">
        <v>6815.6637000000001</v>
      </c>
      <c r="G3883" s="146">
        <f t="shared" si="60"/>
        <v>39539.870499999997</v>
      </c>
    </row>
    <row r="3884" spans="1:7" x14ac:dyDescent="0.25">
      <c r="A3884" s="143">
        <v>44723</v>
      </c>
      <c r="B3884" s="144">
        <v>16</v>
      </c>
      <c r="C3884" s="145">
        <v>25031.501400000001</v>
      </c>
      <c r="D3884" s="145">
        <v>196.107</v>
      </c>
      <c r="E3884" s="145">
        <v>1676.2620999999999</v>
      </c>
      <c r="F3884" s="145">
        <v>6640.8685999999998</v>
      </c>
      <c r="G3884" s="146">
        <f t="shared" si="60"/>
        <v>33544.739099999999</v>
      </c>
    </row>
    <row r="3885" spans="1:7" x14ac:dyDescent="0.25">
      <c r="A3885" s="143">
        <v>44723</v>
      </c>
      <c r="B3885" s="144">
        <v>17</v>
      </c>
      <c r="C3885" s="145">
        <v>19720.995800000001</v>
      </c>
      <c r="D3885" s="145">
        <v>183.30959999999999</v>
      </c>
      <c r="E3885" s="145">
        <v>1469.8652</v>
      </c>
      <c r="F3885" s="145">
        <v>6074.9228000000003</v>
      </c>
      <c r="G3885" s="146">
        <f t="shared" si="60"/>
        <v>27449.093400000002</v>
      </c>
    </row>
    <row r="3886" spans="1:7" x14ac:dyDescent="0.25">
      <c r="A3886" s="143">
        <v>44723</v>
      </c>
      <c r="B3886" s="144">
        <v>18</v>
      </c>
      <c r="C3886" s="145">
        <v>13500.1132</v>
      </c>
      <c r="D3886" s="145">
        <v>153.61770000000001</v>
      </c>
      <c r="E3886" s="145">
        <v>1269.1076</v>
      </c>
      <c r="F3886" s="145">
        <v>6222.8203000000003</v>
      </c>
      <c r="G3886" s="146">
        <f t="shared" si="60"/>
        <v>21145.658800000001</v>
      </c>
    </row>
    <row r="3887" spans="1:7" x14ac:dyDescent="0.25">
      <c r="A3887" s="143">
        <v>44723</v>
      </c>
      <c r="B3887" s="144">
        <v>19</v>
      </c>
      <c r="C3887" s="145">
        <v>6647.4237999999996</v>
      </c>
      <c r="D3887" s="145">
        <v>99.445499999999996</v>
      </c>
      <c r="E3887" s="145">
        <v>843.51310000000001</v>
      </c>
      <c r="F3887" s="145">
        <v>5683.0738000000001</v>
      </c>
      <c r="G3887" s="146">
        <f t="shared" si="60"/>
        <v>13273.456200000001</v>
      </c>
    </row>
    <row r="3888" spans="1:7" x14ac:dyDescent="0.25">
      <c r="A3888" s="143">
        <v>44723</v>
      </c>
      <c r="B3888" s="144">
        <v>20</v>
      </c>
      <c r="C3888" s="145">
        <v>2149.2909</v>
      </c>
      <c r="D3888" s="145">
        <v>52.393599999999999</v>
      </c>
      <c r="E3888" s="145">
        <v>445.86810000000003</v>
      </c>
      <c r="F3888" s="145">
        <v>4247.8001999999997</v>
      </c>
      <c r="G3888" s="146">
        <f t="shared" si="60"/>
        <v>6895.3527999999997</v>
      </c>
    </row>
    <row r="3889" spans="1:7" x14ac:dyDescent="0.25">
      <c r="A3889" s="143">
        <v>44723</v>
      </c>
      <c r="B3889" s="144">
        <v>21</v>
      </c>
      <c r="C3889" s="145">
        <v>336.10590000000002</v>
      </c>
      <c r="D3889" s="145">
        <v>25.477</v>
      </c>
      <c r="E3889" s="145">
        <v>80.2209</v>
      </c>
      <c r="F3889" s="145">
        <v>1383.8415</v>
      </c>
      <c r="G3889" s="146">
        <f t="shared" si="60"/>
        <v>1825.6453000000001</v>
      </c>
    </row>
    <row r="3890" spans="1:7" x14ac:dyDescent="0.25">
      <c r="A3890" s="143">
        <v>44723</v>
      </c>
      <c r="B3890" s="144">
        <v>22</v>
      </c>
      <c r="C3890" s="145">
        <v>4.3593999999999999</v>
      </c>
      <c r="D3890" s="145">
        <v>21.3401</v>
      </c>
      <c r="E3890" s="145">
        <v>2.0888</v>
      </c>
      <c r="F3890" s="145">
        <v>19.2592</v>
      </c>
      <c r="G3890" s="146">
        <f t="shared" si="60"/>
        <v>47.047499999999999</v>
      </c>
    </row>
    <row r="3891" spans="1:7" x14ac:dyDescent="0.25">
      <c r="A3891" s="143">
        <v>44723</v>
      </c>
      <c r="B3891" s="144">
        <v>23</v>
      </c>
      <c r="C3891" s="145">
        <v>2.8534000000000002</v>
      </c>
      <c r="D3891" s="145">
        <v>21.360499999999998</v>
      </c>
      <c r="E3891" s="145">
        <v>2.048</v>
      </c>
      <c r="F3891" s="145">
        <v>0</v>
      </c>
      <c r="G3891" s="146">
        <f t="shared" si="60"/>
        <v>26.261899999999997</v>
      </c>
    </row>
    <row r="3892" spans="1:7" x14ac:dyDescent="0.25">
      <c r="A3892" s="143">
        <v>44723</v>
      </c>
      <c r="B3892" s="144">
        <v>24</v>
      </c>
      <c r="C3892" s="145">
        <v>4.2313999999999998</v>
      </c>
      <c r="D3892" s="145">
        <v>21.335000000000001</v>
      </c>
      <c r="E3892" s="145">
        <v>1.92</v>
      </c>
      <c r="F3892" s="145">
        <v>0</v>
      </c>
      <c r="G3892" s="146">
        <f t="shared" si="60"/>
        <v>27.486400000000003</v>
      </c>
    </row>
    <row r="3893" spans="1:7" x14ac:dyDescent="0.25">
      <c r="A3893" s="143">
        <v>44724</v>
      </c>
      <c r="B3893" s="144">
        <v>1</v>
      </c>
      <c r="C3893" s="145">
        <v>4.2880000000000003</v>
      </c>
      <c r="D3893" s="145">
        <v>21.613999999999901</v>
      </c>
      <c r="E3893" s="145">
        <v>2.2400000000000002</v>
      </c>
      <c r="F3893" s="145">
        <v>31.619299999999999</v>
      </c>
      <c r="G3893" s="146">
        <f t="shared" si="60"/>
        <v>59.761299999999906</v>
      </c>
    </row>
    <row r="3894" spans="1:7" x14ac:dyDescent="0.25">
      <c r="A3894" s="143">
        <v>44724</v>
      </c>
      <c r="B3894" s="144">
        <v>2</v>
      </c>
      <c r="C3894" s="145">
        <v>5.3380000000000001</v>
      </c>
      <c r="D3894" s="145">
        <v>21.611499999999999</v>
      </c>
      <c r="E3894" s="145">
        <v>2.1760000000000002</v>
      </c>
      <c r="F3894" s="145">
        <v>31.619299999999999</v>
      </c>
      <c r="G3894" s="146">
        <f t="shared" si="60"/>
        <v>60.744799999999998</v>
      </c>
    </row>
    <row r="3895" spans="1:7" x14ac:dyDescent="0.25">
      <c r="A3895" s="143">
        <v>44724</v>
      </c>
      <c r="B3895" s="144">
        <v>3</v>
      </c>
      <c r="C3895" s="145">
        <v>6.3780000000000001</v>
      </c>
      <c r="D3895" s="145">
        <v>21.567999999999898</v>
      </c>
      <c r="E3895" s="145">
        <v>2.1120000000000001</v>
      </c>
      <c r="F3895" s="145">
        <v>31.622699999999998</v>
      </c>
      <c r="G3895" s="146">
        <f t="shared" si="60"/>
        <v>61.680699999999902</v>
      </c>
    </row>
    <row r="3896" spans="1:7" x14ac:dyDescent="0.25">
      <c r="A3896" s="143">
        <v>44724</v>
      </c>
      <c r="B3896" s="144">
        <v>4</v>
      </c>
      <c r="C3896" s="145">
        <v>7.9820000000000002</v>
      </c>
      <c r="D3896" s="145">
        <v>21.695900000000002</v>
      </c>
      <c r="E3896" s="145">
        <v>2.2400000000000002</v>
      </c>
      <c r="F3896" s="145">
        <v>31.619299999999999</v>
      </c>
      <c r="G3896" s="146">
        <f t="shared" si="60"/>
        <v>63.537199999999999</v>
      </c>
    </row>
    <row r="3897" spans="1:7" x14ac:dyDescent="0.25">
      <c r="A3897" s="143">
        <v>44724</v>
      </c>
      <c r="B3897" s="144">
        <v>5</v>
      </c>
      <c r="C3897" s="145">
        <v>12.371</v>
      </c>
      <c r="D3897" s="145">
        <v>21.7164</v>
      </c>
      <c r="E3897" s="145">
        <v>2.2400000000000002</v>
      </c>
      <c r="F3897" s="145">
        <v>31.619299999999999</v>
      </c>
      <c r="G3897" s="146">
        <f t="shared" si="60"/>
        <v>67.946700000000007</v>
      </c>
    </row>
    <row r="3898" spans="1:7" x14ac:dyDescent="0.25">
      <c r="A3898" s="143">
        <v>44724</v>
      </c>
      <c r="B3898" s="144">
        <v>6</v>
      </c>
      <c r="C3898" s="145">
        <v>7.4420000000000002</v>
      </c>
      <c r="D3898" s="145">
        <v>21.7164</v>
      </c>
      <c r="E3898" s="145">
        <v>2.2519999999999998</v>
      </c>
      <c r="F3898" s="145">
        <v>31.621700000000001</v>
      </c>
      <c r="G3898" s="146">
        <f t="shared" si="60"/>
        <v>63.0321</v>
      </c>
    </row>
    <row r="3899" spans="1:7" x14ac:dyDescent="0.25">
      <c r="A3899" s="143">
        <v>44724</v>
      </c>
      <c r="B3899" s="144">
        <v>7</v>
      </c>
      <c r="C3899" s="145">
        <v>8.3279999999999994</v>
      </c>
      <c r="D3899" s="145">
        <v>21.713899999999999</v>
      </c>
      <c r="E3899" s="145">
        <v>7.3860999999999999</v>
      </c>
      <c r="F3899" s="145">
        <v>129.48339999999999</v>
      </c>
      <c r="G3899" s="146">
        <f t="shared" si="60"/>
        <v>166.91139999999999</v>
      </c>
    </row>
    <row r="3900" spans="1:7" x14ac:dyDescent="0.25">
      <c r="A3900" s="143">
        <v>44724</v>
      </c>
      <c r="B3900" s="144">
        <v>8</v>
      </c>
      <c r="C3900" s="145">
        <v>143.66249999999999</v>
      </c>
      <c r="D3900" s="145">
        <v>23.5395</v>
      </c>
      <c r="E3900" s="145">
        <v>40.620899999999999</v>
      </c>
      <c r="F3900" s="145">
        <v>415.05419999999998</v>
      </c>
      <c r="G3900" s="146">
        <f t="shared" si="60"/>
        <v>622.87709999999993</v>
      </c>
    </row>
    <row r="3901" spans="1:7" x14ac:dyDescent="0.25">
      <c r="A3901" s="143">
        <v>44724</v>
      </c>
      <c r="B3901" s="144">
        <v>9</v>
      </c>
      <c r="C3901" s="145">
        <v>506.2242</v>
      </c>
      <c r="D3901" s="145">
        <v>27.723400000000002</v>
      </c>
      <c r="E3901" s="145">
        <v>122.1125</v>
      </c>
      <c r="F3901" s="145">
        <v>1110.3228999999999</v>
      </c>
      <c r="G3901" s="146">
        <f t="shared" si="60"/>
        <v>1766.3829999999998</v>
      </c>
    </row>
    <row r="3902" spans="1:7" x14ac:dyDescent="0.25">
      <c r="A3902" s="143">
        <v>44724</v>
      </c>
      <c r="B3902" s="144">
        <v>10</v>
      </c>
      <c r="C3902" s="145">
        <v>1150.8846000000001</v>
      </c>
      <c r="D3902" s="145">
        <v>35.559399999999997</v>
      </c>
      <c r="E3902" s="145">
        <v>175.774</v>
      </c>
      <c r="F3902" s="145">
        <v>1722.0630000000001</v>
      </c>
      <c r="G3902" s="146">
        <f t="shared" si="60"/>
        <v>3084.2810000000004</v>
      </c>
    </row>
    <row r="3903" spans="1:7" x14ac:dyDescent="0.25">
      <c r="A3903" s="143">
        <v>44724</v>
      </c>
      <c r="B3903" s="144">
        <v>11</v>
      </c>
      <c r="C3903" s="145">
        <v>2139.7334000000001</v>
      </c>
      <c r="D3903" s="145">
        <v>48.396700000000003</v>
      </c>
      <c r="E3903" s="145">
        <v>312.9332</v>
      </c>
      <c r="F3903" s="145">
        <v>2195.9627999999998</v>
      </c>
      <c r="G3903" s="146">
        <f t="shared" si="60"/>
        <v>4697.0260999999991</v>
      </c>
    </row>
    <row r="3904" spans="1:7" x14ac:dyDescent="0.25">
      <c r="A3904" s="143">
        <v>44724</v>
      </c>
      <c r="B3904" s="144">
        <v>12</v>
      </c>
      <c r="C3904" s="145">
        <v>2110.0261</v>
      </c>
      <c r="D3904" s="145">
        <v>46.235999999999997</v>
      </c>
      <c r="E3904" s="145">
        <v>242.8124</v>
      </c>
      <c r="F3904" s="145">
        <v>2862.1833000000001</v>
      </c>
      <c r="G3904" s="146">
        <f t="shared" si="60"/>
        <v>5261.2577999999994</v>
      </c>
    </row>
    <row r="3905" spans="1:7" x14ac:dyDescent="0.25">
      <c r="A3905" s="143">
        <v>44724</v>
      </c>
      <c r="B3905" s="144">
        <v>13</v>
      </c>
      <c r="C3905" s="145">
        <v>2997.4863999999998</v>
      </c>
      <c r="D3905" s="145">
        <v>52.559199999999997</v>
      </c>
      <c r="E3905" s="145">
        <v>326.72050000000002</v>
      </c>
      <c r="F3905" s="145">
        <v>3621.93</v>
      </c>
      <c r="G3905" s="146">
        <f t="shared" si="60"/>
        <v>6998.6960999999992</v>
      </c>
    </row>
    <row r="3906" spans="1:7" x14ac:dyDescent="0.25">
      <c r="A3906" s="143">
        <v>44724</v>
      </c>
      <c r="B3906" s="144">
        <v>14</v>
      </c>
      <c r="C3906" s="145">
        <v>3998.7584000000002</v>
      </c>
      <c r="D3906" s="145">
        <v>57.899900000000002</v>
      </c>
      <c r="E3906" s="145">
        <v>371.6225</v>
      </c>
      <c r="F3906" s="145">
        <v>2964.3881999999999</v>
      </c>
      <c r="G3906" s="146">
        <f t="shared" si="60"/>
        <v>7392.6689999999999</v>
      </c>
    </row>
    <row r="3907" spans="1:7" x14ac:dyDescent="0.25">
      <c r="A3907" s="143">
        <v>44724</v>
      </c>
      <c r="B3907" s="144">
        <v>15</v>
      </c>
      <c r="C3907" s="145">
        <v>6035.5470999999998</v>
      </c>
      <c r="D3907" s="145">
        <v>74.146100000000004</v>
      </c>
      <c r="E3907" s="145">
        <v>590.29300000000001</v>
      </c>
      <c r="F3907" s="145">
        <v>3064.8823000000002</v>
      </c>
      <c r="G3907" s="146">
        <f t="shared" si="60"/>
        <v>9764.8685000000005</v>
      </c>
    </row>
    <row r="3908" spans="1:7" x14ac:dyDescent="0.25">
      <c r="A3908" s="143">
        <v>44724</v>
      </c>
      <c r="B3908" s="144">
        <v>16</v>
      </c>
      <c r="C3908" s="145">
        <v>10382.7078</v>
      </c>
      <c r="D3908" s="145">
        <v>96.172899999999998</v>
      </c>
      <c r="E3908" s="145">
        <v>568.10310000000004</v>
      </c>
      <c r="F3908" s="145">
        <v>2781.0567000000001</v>
      </c>
      <c r="G3908" s="146">
        <f t="shared" si="60"/>
        <v>13828.040499999999</v>
      </c>
    </row>
    <row r="3909" spans="1:7" x14ac:dyDescent="0.25">
      <c r="A3909" s="143">
        <v>44724</v>
      </c>
      <c r="B3909" s="144">
        <v>17</v>
      </c>
      <c r="C3909" s="145">
        <v>7207.6226999999999</v>
      </c>
      <c r="D3909" s="145">
        <v>79.334999999999994</v>
      </c>
      <c r="E3909" s="145">
        <v>447.50029999999998</v>
      </c>
      <c r="F3909" s="145">
        <v>2446.9312</v>
      </c>
      <c r="G3909" s="146">
        <f t="shared" si="60"/>
        <v>10181.3892</v>
      </c>
    </row>
    <row r="3910" spans="1:7" x14ac:dyDescent="0.25">
      <c r="A3910" s="143">
        <v>44724</v>
      </c>
      <c r="B3910" s="144">
        <v>18</v>
      </c>
      <c r="C3910" s="145">
        <v>1639.9827</v>
      </c>
      <c r="D3910" s="145">
        <v>42.433599999999998</v>
      </c>
      <c r="E3910" s="145">
        <v>273.42160000000001</v>
      </c>
      <c r="F3910" s="145">
        <v>2383.2514000000001</v>
      </c>
      <c r="G3910" s="146">
        <f t="shared" ref="G3910:G3973" si="61">+SUM(C3910:F3910)</f>
        <v>4339.0892999999996</v>
      </c>
    </row>
    <row r="3911" spans="1:7" x14ac:dyDescent="0.25">
      <c r="A3911" s="143">
        <v>44724</v>
      </c>
      <c r="B3911" s="144">
        <v>19</v>
      </c>
      <c r="C3911" s="145">
        <v>660.11389999999994</v>
      </c>
      <c r="D3911" s="145">
        <v>33.593299999999999</v>
      </c>
      <c r="E3911" s="145">
        <v>135.6575</v>
      </c>
      <c r="F3911" s="145">
        <v>1582.1489999999999</v>
      </c>
      <c r="G3911" s="146">
        <f t="shared" si="61"/>
        <v>2411.5137</v>
      </c>
    </row>
    <row r="3912" spans="1:7" x14ac:dyDescent="0.25">
      <c r="A3912" s="143">
        <v>44724</v>
      </c>
      <c r="B3912" s="144">
        <v>20</v>
      </c>
      <c r="C3912" s="145">
        <v>300.94099999999997</v>
      </c>
      <c r="D3912" s="145">
        <v>25.4861</v>
      </c>
      <c r="E3912" s="145">
        <v>86.963200000000001</v>
      </c>
      <c r="F3912" s="145">
        <v>936.23199999999997</v>
      </c>
      <c r="G3912" s="146">
        <f t="shared" si="61"/>
        <v>1349.6223</v>
      </c>
    </row>
    <row r="3913" spans="1:7" x14ac:dyDescent="0.25">
      <c r="A3913" s="143">
        <v>44724</v>
      </c>
      <c r="B3913" s="144">
        <v>21</v>
      </c>
      <c r="C3913" s="145">
        <v>27.177</v>
      </c>
      <c r="D3913" s="145">
        <v>22.358899999999998</v>
      </c>
      <c r="E3913" s="145">
        <v>19.447199999999999</v>
      </c>
      <c r="F3913" s="145">
        <v>285.07780000000002</v>
      </c>
      <c r="G3913" s="146">
        <f t="shared" si="61"/>
        <v>354.0609</v>
      </c>
    </row>
    <row r="3914" spans="1:7" x14ac:dyDescent="0.25">
      <c r="A3914" s="143">
        <v>44724</v>
      </c>
      <c r="B3914" s="144">
        <v>22</v>
      </c>
      <c r="C3914" s="145">
        <v>4.8600000000000003</v>
      </c>
      <c r="D3914" s="145">
        <v>20.825499999999899</v>
      </c>
      <c r="E3914" s="145">
        <v>1.9608999999999901</v>
      </c>
      <c r="F3914" s="145">
        <v>2.8925999999999998</v>
      </c>
      <c r="G3914" s="146">
        <f t="shared" si="61"/>
        <v>30.538999999999888</v>
      </c>
    </row>
    <row r="3915" spans="1:7" x14ac:dyDescent="0.25">
      <c r="A3915" s="143">
        <v>44724</v>
      </c>
      <c r="B3915" s="144">
        <v>23</v>
      </c>
      <c r="C3915" s="145">
        <v>3.74</v>
      </c>
      <c r="D3915" s="145">
        <v>20.909999999999901</v>
      </c>
      <c r="E3915" s="145">
        <v>2.048</v>
      </c>
      <c r="F3915" s="145">
        <v>0</v>
      </c>
      <c r="G3915" s="146">
        <f t="shared" si="61"/>
        <v>26.697999999999901</v>
      </c>
    </row>
    <row r="3916" spans="1:7" x14ac:dyDescent="0.25">
      <c r="A3916" s="143">
        <v>44724</v>
      </c>
      <c r="B3916" s="144">
        <v>24</v>
      </c>
      <c r="C3916" s="145">
        <v>4.4160000000000004</v>
      </c>
      <c r="D3916" s="145">
        <v>20.825600000000001</v>
      </c>
      <c r="E3916" s="145">
        <v>1.984</v>
      </c>
      <c r="F3916" s="145">
        <v>0</v>
      </c>
      <c r="G3916" s="146">
        <f t="shared" si="61"/>
        <v>27.2256</v>
      </c>
    </row>
    <row r="3917" spans="1:7" x14ac:dyDescent="0.25">
      <c r="A3917" s="143">
        <v>44725</v>
      </c>
      <c r="B3917" s="144">
        <v>1</v>
      </c>
      <c r="C3917" s="145">
        <v>6.2726999999999897</v>
      </c>
      <c r="D3917" s="145">
        <v>21.247900000000001</v>
      </c>
      <c r="E3917" s="145">
        <v>2.3039999999999998</v>
      </c>
      <c r="F3917" s="145">
        <v>0</v>
      </c>
      <c r="G3917" s="146">
        <f t="shared" si="61"/>
        <v>29.82459999999999</v>
      </c>
    </row>
    <row r="3918" spans="1:7" x14ac:dyDescent="0.25">
      <c r="A3918" s="143">
        <v>44725</v>
      </c>
      <c r="B3918" s="144">
        <v>2</v>
      </c>
      <c r="C3918" s="145">
        <v>6.8487</v>
      </c>
      <c r="D3918" s="145">
        <v>21.101999999999901</v>
      </c>
      <c r="E3918" s="145">
        <v>2.2400000000000002</v>
      </c>
      <c r="F3918" s="145">
        <v>0</v>
      </c>
      <c r="G3918" s="146">
        <f t="shared" si="61"/>
        <v>30.1906999999999</v>
      </c>
    </row>
    <row r="3919" spans="1:7" x14ac:dyDescent="0.25">
      <c r="A3919" s="143">
        <v>44725</v>
      </c>
      <c r="B3919" s="144">
        <v>3</v>
      </c>
      <c r="C3919" s="145">
        <v>7.0756999999999897</v>
      </c>
      <c r="D3919" s="145">
        <v>20.930499999999999</v>
      </c>
      <c r="E3919" s="145">
        <v>2.048</v>
      </c>
      <c r="F3919" s="145">
        <v>0</v>
      </c>
      <c r="G3919" s="146">
        <f t="shared" si="61"/>
        <v>30.054199999999987</v>
      </c>
    </row>
    <row r="3920" spans="1:7" x14ac:dyDescent="0.25">
      <c r="A3920" s="143">
        <v>44725</v>
      </c>
      <c r="B3920" s="144">
        <v>4</v>
      </c>
      <c r="C3920" s="145">
        <v>9.4886999999999997</v>
      </c>
      <c r="D3920" s="145">
        <v>21.079000000000001</v>
      </c>
      <c r="E3920" s="145">
        <v>2.1760000000000002</v>
      </c>
      <c r="F3920" s="145">
        <v>5.5340999999999996</v>
      </c>
      <c r="G3920" s="146">
        <f t="shared" si="61"/>
        <v>38.277800000000006</v>
      </c>
    </row>
    <row r="3921" spans="1:7" x14ac:dyDescent="0.25">
      <c r="A3921" s="143">
        <v>44725</v>
      </c>
      <c r="B3921" s="144">
        <v>5</v>
      </c>
      <c r="C3921" s="145">
        <v>13.248699999999999</v>
      </c>
      <c r="D3921" s="145">
        <v>21.101999999999901</v>
      </c>
      <c r="E3921" s="145">
        <v>2.2400000000000002</v>
      </c>
      <c r="F3921" s="145">
        <v>5.5420999999999996</v>
      </c>
      <c r="G3921" s="146">
        <f t="shared" si="61"/>
        <v>42.132799999999904</v>
      </c>
    </row>
    <row r="3922" spans="1:7" x14ac:dyDescent="0.25">
      <c r="A3922" s="143">
        <v>44725</v>
      </c>
      <c r="B3922" s="144">
        <v>6</v>
      </c>
      <c r="C3922" s="145">
        <v>11.3347</v>
      </c>
      <c r="D3922" s="145">
        <v>20.308399999999999</v>
      </c>
      <c r="E3922" s="145">
        <v>1.35</v>
      </c>
      <c r="F3922" s="145">
        <v>5.5381</v>
      </c>
      <c r="G3922" s="146">
        <f t="shared" si="61"/>
        <v>38.531199999999998</v>
      </c>
    </row>
    <row r="3923" spans="1:7" x14ac:dyDescent="0.25">
      <c r="A3923" s="143">
        <v>44725</v>
      </c>
      <c r="B3923" s="144">
        <v>7</v>
      </c>
      <c r="C3923" s="145">
        <v>55.4893</v>
      </c>
      <c r="D3923" s="145">
        <v>21.6524</v>
      </c>
      <c r="E3923" s="145">
        <v>11.693099999999999</v>
      </c>
      <c r="F3923" s="145">
        <v>345.89420000000001</v>
      </c>
      <c r="G3923" s="146">
        <f t="shared" si="61"/>
        <v>434.72900000000004</v>
      </c>
    </row>
    <row r="3924" spans="1:7" x14ac:dyDescent="0.25">
      <c r="A3924" s="143">
        <v>44725</v>
      </c>
      <c r="B3924" s="144">
        <v>8</v>
      </c>
      <c r="C3924" s="145">
        <v>957.71559999999999</v>
      </c>
      <c r="D3924" s="145">
        <v>28.6249</v>
      </c>
      <c r="E3924" s="145">
        <v>106.79389999999999</v>
      </c>
      <c r="F3924" s="145">
        <v>2188.8847000000001</v>
      </c>
      <c r="G3924" s="146">
        <f t="shared" si="61"/>
        <v>3282.0191</v>
      </c>
    </row>
    <row r="3925" spans="1:7" x14ac:dyDescent="0.25">
      <c r="A3925" s="143">
        <v>44725</v>
      </c>
      <c r="B3925" s="144">
        <v>9</v>
      </c>
      <c r="C3925" s="145">
        <v>5010.6401999999998</v>
      </c>
      <c r="D3925" s="145">
        <v>48.819600000000001</v>
      </c>
      <c r="E3925" s="145">
        <v>322.82389999999998</v>
      </c>
      <c r="F3925" s="145">
        <v>4743.5910999999996</v>
      </c>
      <c r="G3925" s="146">
        <f t="shared" si="61"/>
        <v>10125.8748</v>
      </c>
    </row>
    <row r="3926" spans="1:7" x14ac:dyDescent="0.25">
      <c r="A3926" s="143">
        <v>44725</v>
      </c>
      <c r="B3926" s="144">
        <v>10</v>
      </c>
      <c r="C3926" s="145">
        <v>13892.332700000001</v>
      </c>
      <c r="D3926" s="145">
        <v>91.136200000000002</v>
      </c>
      <c r="E3926" s="145">
        <v>738.23879999999997</v>
      </c>
      <c r="F3926" s="145">
        <v>6769.1610000000001</v>
      </c>
      <c r="G3926" s="146">
        <f t="shared" si="61"/>
        <v>21490.868699999999</v>
      </c>
    </row>
    <row r="3927" spans="1:7" x14ac:dyDescent="0.25">
      <c r="A3927" s="143">
        <v>44725</v>
      </c>
      <c r="B3927" s="144">
        <v>11</v>
      </c>
      <c r="C3927" s="145">
        <v>20489.253100000002</v>
      </c>
      <c r="D3927" s="145">
        <v>134.5275</v>
      </c>
      <c r="E3927" s="145">
        <v>1117.2380000000001</v>
      </c>
      <c r="F3927" s="145">
        <v>7387.9269000000004</v>
      </c>
      <c r="G3927" s="146">
        <f t="shared" si="61"/>
        <v>29128.945500000002</v>
      </c>
    </row>
    <row r="3928" spans="1:7" x14ac:dyDescent="0.25">
      <c r="A3928" s="143">
        <v>44725</v>
      </c>
      <c r="B3928" s="144">
        <v>12</v>
      </c>
      <c r="C3928" s="145">
        <v>21649.6698</v>
      </c>
      <c r="D3928" s="145">
        <v>152.38499999999999</v>
      </c>
      <c r="E3928" s="145">
        <v>1354.1664000000001</v>
      </c>
      <c r="F3928" s="145">
        <v>9114.3287</v>
      </c>
      <c r="G3928" s="146">
        <f t="shared" si="61"/>
        <v>32270.549899999998</v>
      </c>
    </row>
    <row r="3929" spans="1:7" x14ac:dyDescent="0.25">
      <c r="A3929" s="143">
        <v>44725</v>
      </c>
      <c r="B3929" s="144">
        <v>13</v>
      </c>
      <c r="C3929" s="145">
        <v>24572.0249</v>
      </c>
      <c r="D3929" s="145">
        <v>163.95589999999899</v>
      </c>
      <c r="E3929" s="145">
        <v>1536.0064</v>
      </c>
      <c r="F3929" s="145">
        <v>10096.2323</v>
      </c>
      <c r="G3929" s="146">
        <f t="shared" si="61"/>
        <v>36368.219499999992</v>
      </c>
    </row>
    <row r="3930" spans="1:7" x14ac:dyDescent="0.25">
      <c r="A3930" s="143">
        <v>44725</v>
      </c>
      <c r="B3930" s="144">
        <v>14</v>
      </c>
      <c r="C3930" s="145">
        <v>28594.024700000002</v>
      </c>
      <c r="D3930" s="145">
        <v>179.7167</v>
      </c>
      <c r="E3930" s="145">
        <v>1744.7231999999999</v>
      </c>
      <c r="F3930" s="145">
        <v>10839.977699999999</v>
      </c>
      <c r="G3930" s="146">
        <f t="shared" si="61"/>
        <v>41358.442300000002</v>
      </c>
    </row>
    <row r="3931" spans="1:7" x14ac:dyDescent="0.25">
      <c r="A3931" s="143">
        <v>44725</v>
      </c>
      <c r="B3931" s="144">
        <v>15</v>
      </c>
      <c r="C3931" s="145">
        <v>33409.906799999997</v>
      </c>
      <c r="D3931" s="145">
        <v>205.56870000000001</v>
      </c>
      <c r="E3931" s="145">
        <v>1878.4014</v>
      </c>
      <c r="F3931" s="145">
        <v>10747.667299999999</v>
      </c>
      <c r="G3931" s="146">
        <f t="shared" si="61"/>
        <v>46241.544200000004</v>
      </c>
    </row>
    <row r="3932" spans="1:7" x14ac:dyDescent="0.25">
      <c r="A3932" s="143">
        <v>44725</v>
      </c>
      <c r="B3932" s="144">
        <v>16</v>
      </c>
      <c r="C3932" s="145">
        <v>29614.1705</v>
      </c>
      <c r="D3932" s="145">
        <v>191.28559999999999</v>
      </c>
      <c r="E3932" s="145">
        <v>1725.0597</v>
      </c>
      <c r="F3932" s="145">
        <v>10745.3752</v>
      </c>
      <c r="G3932" s="146">
        <f t="shared" si="61"/>
        <v>42275.891000000003</v>
      </c>
    </row>
    <row r="3933" spans="1:7" x14ac:dyDescent="0.25">
      <c r="A3933" s="143">
        <v>44725</v>
      </c>
      <c r="B3933" s="144">
        <v>17</v>
      </c>
      <c r="C3933" s="145">
        <v>23500.3596</v>
      </c>
      <c r="D3933" s="145">
        <v>158.66810000000001</v>
      </c>
      <c r="E3933" s="145">
        <v>1394.4440999999999</v>
      </c>
      <c r="F3933" s="145">
        <v>9427.7513999999992</v>
      </c>
      <c r="G3933" s="146">
        <f t="shared" si="61"/>
        <v>34481.2232</v>
      </c>
    </row>
    <row r="3934" spans="1:7" x14ac:dyDescent="0.25">
      <c r="A3934" s="143">
        <v>44725</v>
      </c>
      <c r="B3934" s="144">
        <v>18</v>
      </c>
      <c r="C3934" s="145">
        <v>18168.354899999998</v>
      </c>
      <c r="D3934" s="145">
        <v>135.02539999999999</v>
      </c>
      <c r="E3934" s="145">
        <v>1182.2577000000001</v>
      </c>
      <c r="F3934" s="145">
        <v>7934.4369999999999</v>
      </c>
      <c r="G3934" s="146">
        <f t="shared" si="61"/>
        <v>27420.074999999997</v>
      </c>
    </row>
    <row r="3935" spans="1:7" x14ac:dyDescent="0.25">
      <c r="A3935" s="143">
        <v>44725</v>
      </c>
      <c r="B3935" s="144">
        <v>19</v>
      </c>
      <c r="C3935" s="145">
        <v>11566.835300000001</v>
      </c>
      <c r="D3935" s="145">
        <v>102.0119</v>
      </c>
      <c r="E3935" s="145">
        <v>828.23559999999998</v>
      </c>
      <c r="F3935" s="145">
        <v>6076.0118000000002</v>
      </c>
      <c r="G3935" s="146">
        <f t="shared" si="61"/>
        <v>18573.0946</v>
      </c>
    </row>
    <row r="3936" spans="1:7" x14ac:dyDescent="0.25">
      <c r="A3936" s="143">
        <v>44725</v>
      </c>
      <c r="B3936" s="144">
        <v>20</v>
      </c>
      <c r="C3936" s="145">
        <v>4447.2618000000002</v>
      </c>
      <c r="D3936" s="145">
        <v>55.572899999999997</v>
      </c>
      <c r="E3936" s="145">
        <v>346.37430000000001</v>
      </c>
      <c r="F3936" s="145">
        <v>3383.7586000000001</v>
      </c>
      <c r="G3936" s="146">
        <f t="shared" si="61"/>
        <v>8232.9675999999999</v>
      </c>
    </row>
    <row r="3937" spans="1:7" x14ac:dyDescent="0.25">
      <c r="A3937" s="143">
        <v>44725</v>
      </c>
      <c r="B3937" s="144">
        <v>21</v>
      </c>
      <c r="C3937" s="145">
        <v>613.16869999999994</v>
      </c>
      <c r="D3937" s="145">
        <v>25.254200000000001</v>
      </c>
      <c r="E3937" s="145">
        <v>67.343000000000004</v>
      </c>
      <c r="F3937" s="145">
        <v>1049.5880999999999</v>
      </c>
      <c r="G3937" s="146">
        <f t="shared" si="61"/>
        <v>1755.3539999999998</v>
      </c>
    </row>
    <row r="3938" spans="1:7" x14ac:dyDescent="0.25">
      <c r="A3938" s="143">
        <v>44725</v>
      </c>
      <c r="B3938" s="144">
        <v>22</v>
      </c>
      <c r="C3938" s="145">
        <v>10.1767</v>
      </c>
      <c r="D3938" s="145">
        <v>21.258199999999999</v>
      </c>
      <c r="E3938" s="145">
        <v>2.2706</v>
      </c>
      <c r="F3938" s="145">
        <v>20.7104</v>
      </c>
      <c r="G3938" s="146">
        <f t="shared" si="61"/>
        <v>54.415900000000001</v>
      </c>
    </row>
    <row r="3939" spans="1:7" x14ac:dyDescent="0.25">
      <c r="A3939" s="143">
        <v>44725</v>
      </c>
      <c r="B3939" s="144">
        <v>23</v>
      </c>
      <c r="C3939" s="145">
        <v>8.2567000000000004</v>
      </c>
      <c r="D3939" s="145">
        <v>20.825500000000002</v>
      </c>
      <c r="E3939" s="145">
        <v>2.0249000000000001</v>
      </c>
      <c r="F3939" s="145">
        <v>0</v>
      </c>
      <c r="G3939" s="146">
        <f t="shared" si="61"/>
        <v>31.107099999999999</v>
      </c>
    </row>
    <row r="3940" spans="1:7" x14ac:dyDescent="0.25">
      <c r="A3940" s="143">
        <v>44725</v>
      </c>
      <c r="B3940" s="144">
        <v>24</v>
      </c>
      <c r="C3940" s="145">
        <v>9.1526999999999994</v>
      </c>
      <c r="D3940" s="145">
        <v>20.973999999999901</v>
      </c>
      <c r="E3940" s="145">
        <v>2.1939000000000002</v>
      </c>
      <c r="F3940" s="145">
        <v>0</v>
      </c>
      <c r="G3940" s="146">
        <f t="shared" si="61"/>
        <v>32.320599999999899</v>
      </c>
    </row>
    <row r="3941" spans="1:7" x14ac:dyDescent="0.25">
      <c r="A3941" s="143">
        <v>44726</v>
      </c>
      <c r="B3941" s="144">
        <v>1</v>
      </c>
      <c r="C3941" s="145">
        <v>18.317</v>
      </c>
      <c r="D3941" s="145">
        <v>21.2454</v>
      </c>
      <c r="E3941" s="145">
        <v>2.3218999999999999</v>
      </c>
      <c r="F3941" s="145">
        <v>0</v>
      </c>
      <c r="G3941" s="146">
        <f t="shared" si="61"/>
        <v>41.884299999999996</v>
      </c>
    </row>
    <row r="3942" spans="1:7" x14ac:dyDescent="0.25">
      <c r="A3942" s="143">
        <v>44726</v>
      </c>
      <c r="B3942" s="144">
        <v>2</v>
      </c>
      <c r="C3942" s="145">
        <v>17.805</v>
      </c>
      <c r="D3942" s="145">
        <v>21.368299999999898</v>
      </c>
      <c r="E3942" s="145">
        <v>2.3014000000000001</v>
      </c>
      <c r="F3942" s="145">
        <v>0</v>
      </c>
      <c r="G3942" s="146">
        <f t="shared" si="61"/>
        <v>41.474699999999899</v>
      </c>
    </row>
    <row r="3943" spans="1:7" x14ac:dyDescent="0.25">
      <c r="A3943" s="143">
        <v>44726</v>
      </c>
      <c r="B3943" s="144">
        <v>3</v>
      </c>
      <c r="C3943" s="145">
        <v>15.500999999999999</v>
      </c>
      <c r="D3943" s="145">
        <v>21.155799999999999</v>
      </c>
      <c r="E3943" s="145">
        <v>2.1299000000000001</v>
      </c>
      <c r="F3943" s="145">
        <v>0</v>
      </c>
      <c r="G3943" s="146">
        <f t="shared" si="61"/>
        <v>38.786699999999996</v>
      </c>
    </row>
    <row r="3944" spans="1:7" x14ac:dyDescent="0.25">
      <c r="A3944" s="143">
        <v>44726</v>
      </c>
      <c r="B3944" s="144">
        <v>4</v>
      </c>
      <c r="C3944" s="145">
        <v>11.1219</v>
      </c>
      <c r="D3944" s="145">
        <v>21.473199999999999</v>
      </c>
      <c r="E3944" s="145">
        <v>2.36539999999999</v>
      </c>
      <c r="F3944" s="145">
        <v>3.6033999999999899</v>
      </c>
      <c r="G3944" s="146">
        <f t="shared" si="61"/>
        <v>38.563899999999975</v>
      </c>
    </row>
    <row r="3945" spans="1:7" x14ac:dyDescent="0.25">
      <c r="A3945" s="143">
        <v>44726</v>
      </c>
      <c r="B3945" s="144">
        <v>5</v>
      </c>
      <c r="C3945" s="145">
        <v>10.225899999999999</v>
      </c>
      <c r="D3945" s="145">
        <v>20.339200000000002</v>
      </c>
      <c r="E3945" s="145">
        <v>1.1698999999999999</v>
      </c>
      <c r="F3945" s="145">
        <v>3.7633999999999999</v>
      </c>
      <c r="G3945" s="146">
        <f t="shared" si="61"/>
        <v>35.498399999999997</v>
      </c>
    </row>
    <row r="3946" spans="1:7" x14ac:dyDescent="0.25">
      <c r="A3946" s="143">
        <v>44726</v>
      </c>
      <c r="B3946" s="144">
        <v>6</v>
      </c>
      <c r="C3946" s="145">
        <v>10.8019</v>
      </c>
      <c r="D3946" s="145">
        <v>20.738499999999998</v>
      </c>
      <c r="E3946" s="145">
        <v>1.4114</v>
      </c>
      <c r="F3946" s="145">
        <v>3.7869999999999999</v>
      </c>
      <c r="G3946" s="146">
        <f t="shared" si="61"/>
        <v>36.738799999999998</v>
      </c>
    </row>
    <row r="3947" spans="1:7" x14ac:dyDescent="0.25">
      <c r="A3947" s="143">
        <v>44726</v>
      </c>
      <c r="B3947" s="144">
        <v>7</v>
      </c>
      <c r="C3947" s="145">
        <v>112.3768</v>
      </c>
      <c r="D3947" s="145">
        <v>22.696899999999999</v>
      </c>
      <c r="E3947" s="145">
        <v>14.6938</v>
      </c>
      <c r="F3947" s="145">
        <v>579.67660000000001</v>
      </c>
      <c r="G3947" s="146">
        <f t="shared" si="61"/>
        <v>729.44410000000005</v>
      </c>
    </row>
    <row r="3948" spans="1:7" x14ac:dyDescent="0.25">
      <c r="A3948" s="143">
        <v>44726</v>
      </c>
      <c r="B3948" s="144">
        <v>8</v>
      </c>
      <c r="C3948" s="145">
        <v>2190.2194</v>
      </c>
      <c r="D3948" s="145">
        <v>34.952799999999897</v>
      </c>
      <c r="E3948" s="145">
        <v>167.9933</v>
      </c>
      <c r="F3948" s="145">
        <v>2946.9692</v>
      </c>
      <c r="G3948" s="146">
        <f t="shared" si="61"/>
        <v>5340.1347000000005</v>
      </c>
    </row>
    <row r="3949" spans="1:7" x14ac:dyDescent="0.25">
      <c r="A3949" s="143">
        <v>44726</v>
      </c>
      <c r="B3949" s="144">
        <v>9</v>
      </c>
      <c r="C3949" s="145">
        <v>8726.4100999999991</v>
      </c>
      <c r="D3949" s="145">
        <v>72.404399999999995</v>
      </c>
      <c r="E3949" s="145">
        <v>605.69479999999999</v>
      </c>
      <c r="F3949" s="145">
        <v>6479.4988000000003</v>
      </c>
      <c r="G3949" s="146">
        <f t="shared" si="61"/>
        <v>15884.008099999999</v>
      </c>
    </row>
    <row r="3950" spans="1:7" x14ac:dyDescent="0.25">
      <c r="A3950" s="143">
        <v>44726</v>
      </c>
      <c r="B3950" s="144">
        <v>10</v>
      </c>
      <c r="C3950" s="145">
        <v>18727.614600000001</v>
      </c>
      <c r="D3950" s="145">
        <v>126.5519</v>
      </c>
      <c r="E3950" s="145">
        <v>1178.2972</v>
      </c>
      <c r="F3950" s="145">
        <v>9004.4418000000005</v>
      </c>
      <c r="G3950" s="146">
        <f t="shared" si="61"/>
        <v>29036.905500000001</v>
      </c>
    </row>
    <row r="3951" spans="1:7" x14ac:dyDescent="0.25">
      <c r="A3951" s="143">
        <v>44726</v>
      </c>
      <c r="B3951" s="144">
        <v>11</v>
      </c>
      <c r="C3951" s="145">
        <v>26080.142100000001</v>
      </c>
      <c r="D3951" s="145">
        <v>167.5538</v>
      </c>
      <c r="E3951" s="145">
        <v>1494.2243000000001</v>
      </c>
      <c r="F3951" s="145">
        <v>9679.6838000000007</v>
      </c>
      <c r="G3951" s="146">
        <f t="shared" si="61"/>
        <v>37421.604000000007</v>
      </c>
    </row>
    <row r="3952" spans="1:7" x14ac:dyDescent="0.25">
      <c r="A3952" s="143">
        <v>44726</v>
      </c>
      <c r="B3952" s="144">
        <v>12</v>
      </c>
      <c r="C3952" s="145">
        <v>27456.2448</v>
      </c>
      <c r="D3952" s="145">
        <v>175.35309999999899</v>
      </c>
      <c r="E3952" s="145">
        <v>1555.8206</v>
      </c>
      <c r="F3952" s="145">
        <v>10194.4246</v>
      </c>
      <c r="G3952" s="146">
        <f t="shared" si="61"/>
        <v>39381.843099999998</v>
      </c>
    </row>
    <row r="3953" spans="1:7" x14ac:dyDescent="0.25">
      <c r="A3953" s="143">
        <v>44726</v>
      </c>
      <c r="B3953" s="144">
        <v>13</v>
      </c>
      <c r="C3953" s="145">
        <v>29166.5972</v>
      </c>
      <c r="D3953" s="145">
        <v>197.0607</v>
      </c>
      <c r="E3953" s="145">
        <v>1750.8254999999999</v>
      </c>
      <c r="F3953" s="145">
        <v>10366.4629</v>
      </c>
      <c r="G3953" s="146">
        <f t="shared" si="61"/>
        <v>41480.946299999996</v>
      </c>
    </row>
    <row r="3954" spans="1:7" x14ac:dyDescent="0.25">
      <c r="A3954" s="143">
        <v>44726</v>
      </c>
      <c r="B3954" s="144">
        <v>14</v>
      </c>
      <c r="C3954" s="145">
        <v>32257.009600000001</v>
      </c>
      <c r="D3954" s="145">
        <v>194.4562</v>
      </c>
      <c r="E3954" s="145">
        <v>1940.4489000000001</v>
      </c>
      <c r="F3954" s="145">
        <v>10799.0321</v>
      </c>
      <c r="G3954" s="146">
        <f t="shared" si="61"/>
        <v>45190.946800000005</v>
      </c>
    </row>
    <row r="3955" spans="1:7" x14ac:dyDescent="0.25">
      <c r="A3955" s="143">
        <v>44726</v>
      </c>
      <c r="B3955" s="144">
        <v>15</v>
      </c>
      <c r="C3955" s="145">
        <v>34881.414100000002</v>
      </c>
      <c r="D3955" s="145">
        <v>202.6781</v>
      </c>
      <c r="E3955" s="145">
        <v>1916.0612000000001</v>
      </c>
      <c r="F3955" s="145">
        <v>10254.554399999901</v>
      </c>
      <c r="G3955" s="146">
        <f t="shared" si="61"/>
        <v>47254.707799999895</v>
      </c>
    </row>
    <row r="3956" spans="1:7" x14ac:dyDescent="0.25">
      <c r="A3956" s="143">
        <v>44726</v>
      </c>
      <c r="B3956" s="144">
        <v>16</v>
      </c>
      <c r="C3956" s="145">
        <v>37975.652699999999</v>
      </c>
      <c r="D3956" s="145">
        <v>214.3168</v>
      </c>
      <c r="E3956" s="145">
        <v>1898.6025999999999</v>
      </c>
      <c r="F3956" s="145">
        <v>9553.8269999999993</v>
      </c>
      <c r="G3956" s="146">
        <f t="shared" si="61"/>
        <v>49642.399099999995</v>
      </c>
    </row>
    <row r="3957" spans="1:7" x14ac:dyDescent="0.25">
      <c r="A3957" s="143">
        <v>44726</v>
      </c>
      <c r="B3957" s="144">
        <v>17</v>
      </c>
      <c r="C3957" s="145">
        <v>27429.227500000001</v>
      </c>
      <c r="D3957" s="145">
        <v>182.63990000000001</v>
      </c>
      <c r="E3957" s="145">
        <v>1409.0771999999999</v>
      </c>
      <c r="F3957" s="145">
        <v>7973.3127000000004</v>
      </c>
      <c r="G3957" s="146">
        <f t="shared" si="61"/>
        <v>36994.257299999997</v>
      </c>
    </row>
    <row r="3958" spans="1:7" x14ac:dyDescent="0.25">
      <c r="A3958" s="143">
        <v>44726</v>
      </c>
      <c r="B3958" s="144">
        <v>18</v>
      </c>
      <c r="C3958" s="145">
        <v>23599.091899999999</v>
      </c>
      <c r="D3958" s="145">
        <v>147.80349999999899</v>
      </c>
      <c r="E3958" s="145">
        <v>931.36329999999998</v>
      </c>
      <c r="F3958" s="145">
        <v>4007.3478</v>
      </c>
      <c r="G3958" s="146">
        <f t="shared" si="61"/>
        <v>28685.606499999998</v>
      </c>
    </row>
    <row r="3959" spans="1:7" x14ac:dyDescent="0.25">
      <c r="A3959" s="143">
        <v>44726</v>
      </c>
      <c r="B3959" s="144">
        <v>19</v>
      </c>
      <c r="C3959" s="145">
        <v>12903.848</v>
      </c>
      <c r="D3959" s="145">
        <v>101.23260000000001</v>
      </c>
      <c r="E3959" s="145">
        <v>651.49099999999999</v>
      </c>
      <c r="F3959" s="145">
        <v>3284.7851000000001</v>
      </c>
      <c r="G3959" s="146">
        <f t="shared" si="61"/>
        <v>16941.3567</v>
      </c>
    </row>
    <row r="3960" spans="1:7" x14ac:dyDescent="0.25">
      <c r="A3960" s="143">
        <v>44726</v>
      </c>
      <c r="B3960" s="144">
        <v>20</v>
      </c>
      <c r="C3960" s="145">
        <v>4683.6639999999998</v>
      </c>
      <c r="D3960" s="145">
        <v>50.445399999999999</v>
      </c>
      <c r="E3960" s="145">
        <v>328.75970000000001</v>
      </c>
      <c r="F3960" s="145">
        <v>2647.0221999999999</v>
      </c>
      <c r="G3960" s="146">
        <f t="shared" si="61"/>
        <v>7709.8912999999993</v>
      </c>
    </row>
    <row r="3961" spans="1:7" x14ac:dyDescent="0.25">
      <c r="A3961" s="143">
        <v>44726</v>
      </c>
      <c r="B3961" s="144">
        <v>21</v>
      </c>
      <c r="C3961" s="145">
        <v>796.91120000000001</v>
      </c>
      <c r="D3961" s="145">
        <v>19.1129</v>
      </c>
      <c r="E3961" s="145">
        <v>72.286699999999996</v>
      </c>
      <c r="F3961" s="145">
        <v>968.83849999999995</v>
      </c>
      <c r="G3961" s="146">
        <f t="shared" si="61"/>
        <v>1857.1493</v>
      </c>
    </row>
    <row r="3962" spans="1:7" x14ac:dyDescent="0.25">
      <c r="A3962" s="143">
        <v>44726</v>
      </c>
      <c r="B3962" s="144">
        <v>22</v>
      </c>
      <c r="C3962" s="145">
        <v>16.0214</v>
      </c>
      <c r="D3962" s="145">
        <v>12.784599999999999</v>
      </c>
      <c r="E3962" s="145">
        <v>1.0521</v>
      </c>
      <c r="F3962" s="145">
        <v>26.4786</v>
      </c>
      <c r="G3962" s="146">
        <f t="shared" si="61"/>
        <v>56.336699999999993</v>
      </c>
    </row>
    <row r="3963" spans="1:7" x14ac:dyDescent="0.25">
      <c r="A3963" s="143">
        <v>44726</v>
      </c>
      <c r="B3963" s="144">
        <v>23</v>
      </c>
      <c r="C3963" s="145">
        <v>6.6753999999999998</v>
      </c>
      <c r="D3963" s="145">
        <v>13.3375</v>
      </c>
      <c r="E3963" s="145">
        <v>1.21339999999999</v>
      </c>
      <c r="F3963" s="145">
        <v>0</v>
      </c>
      <c r="G3963" s="146">
        <f t="shared" si="61"/>
        <v>21.226299999999991</v>
      </c>
    </row>
    <row r="3964" spans="1:7" x14ac:dyDescent="0.25">
      <c r="A3964" s="143">
        <v>44726</v>
      </c>
      <c r="B3964" s="144">
        <v>24</v>
      </c>
      <c r="C3964" s="145">
        <v>7.0713999999999997</v>
      </c>
      <c r="D3964" s="145">
        <v>14.277100000000001</v>
      </c>
      <c r="E3964" s="145">
        <v>2.1528999999999998</v>
      </c>
      <c r="F3964" s="145">
        <v>0</v>
      </c>
      <c r="G3964" s="146">
        <f t="shared" si="61"/>
        <v>23.5014</v>
      </c>
    </row>
    <row r="3965" spans="1:7" x14ac:dyDescent="0.25">
      <c r="A3965" s="143">
        <v>44727</v>
      </c>
      <c r="B3965" s="144">
        <v>1</v>
      </c>
      <c r="C3965" s="145">
        <v>7.7809999999999997</v>
      </c>
      <c r="D3965" s="145">
        <v>14.384600000000001</v>
      </c>
      <c r="E3965" s="145">
        <v>2.3218999999999999</v>
      </c>
      <c r="F3965" s="145">
        <v>0</v>
      </c>
      <c r="G3965" s="146">
        <f t="shared" si="61"/>
        <v>24.487500000000001</v>
      </c>
    </row>
    <row r="3966" spans="1:7" x14ac:dyDescent="0.25">
      <c r="A3966" s="143">
        <v>44727</v>
      </c>
      <c r="B3966" s="144">
        <v>2</v>
      </c>
      <c r="C3966" s="145">
        <v>8.3520000000000003</v>
      </c>
      <c r="D3966" s="145">
        <v>14.192600000000001</v>
      </c>
      <c r="E3966" s="145">
        <v>2.1299000000000001</v>
      </c>
      <c r="F3966" s="145">
        <v>0</v>
      </c>
      <c r="G3966" s="146">
        <f t="shared" si="61"/>
        <v>24.674500000000002</v>
      </c>
    </row>
    <row r="3967" spans="1:7" x14ac:dyDescent="0.25">
      <c r="A3967" s="143">
        <v>44727</v>
      </c>
      <c r="B3967" s="144">
        <v>3</v>
      </c>
      <c r="C3967" s="145">
        <v>7.6289999999999996</v>
      </c>
      <c r="D3967" s="145">
        <v>12.930399999999899</v>
      </c>
      <c r="E3967" s="145">
        <v>0.78589999999999904</v>
      </c>
      <c r="F3967" s="145">
        <v>0</v>
      </c>
      <c r="G3967" s="146">
        <f t="shared" si="61"/>
        <v>21.345299999999895</v>
      </c>
    </row>
    <row r="3968" spans="1:7" x14ac:dyDescent="0.25">
      <c r="A3968" s="143">
        <v>44727</v>
      </c>
      <c r="B3968" s="144">
        <v>4</v>
      </c>
      <c r="C3968" s="145">
        <v>8.2758000000000003</v>
      </c>
      <c r="D3968" s="145">
        <v>12.8256</v>
      </c>
      <c r="E3968" s="145">
        <v>0.72189999999999999</v>
      </c>
      <c r="F3968" s="145">
        <v>2.6044999999999998</v>
      </c>
      <c r="G3968" s="146">
        <f t="shared" si="61"/>
        <v>24.427799999999998</v>
      </c>
    </row>
    <row r="3969" spans="1:7" x14ac:dyDescent="0.25">
      <c r="A3969" s="143">
        <v>44727</v>
      </c>
      <c r="B3969" s="144">
        <v>5</v>
      </c>
      <c r="C3969" s="145">
        <v>11.648099999999999</v>
      </c>
      <c r="D3969" s="145">
        <v>13.079000000000001</v>
      </c>
      <c r="E3969" s="145">
        <v>0.91389999999999905</v>
      </c>
      <c r="F3969" s="145">
        <v>2.6044999999999998</v>
      </c>
      <c r="G3969" s="146">
        <f t="shared" si="61"/>
        <v>28.2455</v>
      </c>
    </row>
    <row r="3970" spans="1:7" x14ac:dyDescent="0.25">
      <c r="A3970" s="143">
        <v>44727</v>
      </c>
      <c r="B3970" s="144">
        <v>6</v>
      </c>
      <c r="C3970" s="145">
        <v>5.5355999999999996</v>
      </c>
      <c r="D3970" s="145">
        <v>13.1225</v>
      </c>
      <c r="E3970" s="145">
        <v>0.9839</v>
      </c>
      <c r="F3970" s="145">
        <v>2.9817999999999998</v>
      </c>
      <c r="G3970" s="146">
        <f t="shared" si="61"/>
        <v>22.623799999999999</v>
      </c>
    </row>
    <row r="3971" spans="1:7" x14ac:dyDescent="0.25">
      <c r="A3971" s="143">
        <v>44727</v>
      </c>
      <c r="B3971" s="144">
        <v>7</v>
      </c>
      <c r="C3971" s="145">
        <v>206.79400000000001</v>
      </c>
      <c r="D3971" s="145">
        <v>14.868399999999999</v>
      </c>
      <c r="E3971" s="145">
        <v>14.4573</v>
      </c>
      <c r="F3971" s="145">
        <v>723.82320000000004</v>
      </c>
      <c r="G3971" s="146">
        <f t="shared" si="61"/>
        <v>959.94290000000001</v>
      </c>
    </row>
    <row r="3972" spans="1:7" x14ac:dyDescent="0.25">
      <c r="A3972" s="143">
        <v>44727</v>
      </c>
      <c r="B3972" s="144">
        <v>8</v>
      </c>
      <c r="C3972" s="145">
        <v>2509.2837</v>
      </c>
      <c r="D3972" s="145">
        <v>31.084499999999998</v>
      </c>
      <c r="E3972" s="145">
        <v>146.30259999999899</v>
      </c>
      <c r="F3972" s="145">
        <v>2904.4810000000002</v>
      </c>
      <c r="G3972" s="146">
        <f t="shared" si="61"/>
        <v>5591.1517999999996</v>
      </c>
    </row>
    <row r="3973" spans="1:7" x14ac:dyDescent="0.25">
      <c r="A3973" s="143">
        <v>44727</v>
      </c>
      <c r="B3973" s="144">
        <v>9</v>
      </c>
      <c r="C3973" s="145">
        <v>9536.5910999999996</v>
      </c>
      <c r="D3973" s="145">
        <v>76.915999999999997</v>
      </c>
      <c r="E3973" s="145">
        <v>514.21489999999994</v>
      </c>
      <c r="F3973" s="145">
        <v>5404.1036999999997</v>
      </c>
      <c r="G3973" s="146">
        <f t="shared" si="61"/>
        <v>15531.825699999998</v>
      </c>
    </row>
    <row r="3974" spans="1:7" x14ac:dyDescent="0.25">
      <c r="A3974" s="143">
        <v>44727</v>
      </c>
      <c r="B3974" s="144">
        <v>10</v>
      </c>
      <c r="C3974" s="145">
        <v>21180.1358</v>
      </c>
      <c r="D3974" s="145">
        <v>144.43809999999999</v>
      </c>
      <c r="E3974" s="145">
        <v>1088.6862000000001</v>
      </c>
      <c r="F3974" s="145">
        <v>7817.6968999999999</v>
      </c>
      <c r="G3974" s="146">
        <f t="shared" ref="G3974:G4037" si="62">+SUM(C3974:F3974)</f>
        <v>30230.956999999999</v>
      </c>
    </row>
    <row r="3975" spans="1:7" x14ac:dyDescent="0.25">
      <c r="A3975" s="143">
        <v>44727</v>
      </c>
      <c r="B3975" s="144">
        <v>11</v>
      </c>
      <c r="C3975" s="145">
        <v>32286.3151</v>
      </c>
      <c r="D3975" s="145">
        <v>201.32159999999999</v>
      </c>
      <c r="E3975" s="145">
        <v>1755.4105999999999</v>
      </c>
      <c r="F3975" s="145">
        <v>9863.1136999999999</v>
      </c>
      <c r="G3975" s="146">
        <f t="shared" si="62"/>
        <v>44106.161</v>
      </c>
    </row>
    <row r="3976" spans="1:7" x14ac:dyDescent="0.25">
      <c r="A3976" s="143">
        <v>44727</v>
      </c>
      <c r="B3976" s="144">
        <v>12</v>
      </c>
      <c r="C3976" s="145">
        <v>40206.721299999997</v>
      </c>
      <c r="D3976" s="145">
        <v>243.57929999999999</v>
      </c>
      <c r="E3976" s="145">
        <v>2122.7037</v>
      </c>
      <c r="F3976" s="145">
        <v>10443.752399999999</v>
      </c>
      <c r="G3976" s="146">
        <f t="shared" si="62"/>
        <v>53016.756699999991</v>
      </c>
    </row>
    <row r="3977" spans="1:7" x14ac:dyDescent="0.25">
      <c r="A3977" s="143">
        <v>44727</v>
      </c>
      <c r="B3977" s="144">
        <v>13</v>
      </c>
      <c r="C3977" s="145">
        <v>44935.159500000002</v>
      </c>
      <c r="D3977" s="145">
        <v>270.01670000000001</v>
      </c>
      <c r="E3977" s="145">
        <v>2397.1351</v>
      </c>
      <c r="F3977" s="145">
        <v>10461.4874</v>
      </c>
      <c r="G3977" s="146">
        <f t="shared" si="62"/>
        <v>58063.798699999999</v>
      </c>
    </row>
    <row r="3978" spans="1:7" x14ac:dyDescent="0.25">
      <c r="A3978" s="143">
        <v>44727</v>
      </c>
      <c r="B3978" s="144">
        <v>14</v>
      </c>
      <c r="C3978" s="145">
        <v>46676.910799999998</v>
      </c>
      <c r="D3978" s="145">
        <v>277.41149999999999</v>
      </c>
      <c r="E3978" s="145">
        <v>2464.1675999999902</v>
      </c>
      <c r="F3978" s="145">
        <v>10445.728800000001</v>
      </c>
      <c r="G3978" s="146">
        <f t="shared" si="62"/>
        <v>59864.218699999998</v>
      </c>
    </row>
    <row r="3979" spans="1:7" x14ac:dyDescent="0.25">
      <c r="A3979" s="143">
        <v>44727</v>
      </c>
      <c r="B3979" s="144">
        <v>15</v>
      </c>
      <c r="C3979" s="145">
        <v>45962.638200000001</v>
      </c>
      <c r="D3979" s="145">
        <v>270.54340000000002</v>
      </c>
      <c r="E3979" s="145">
        <v>2437.6460000000002</v>
      </c>
      <c r="F3979" s="145">
        <v>10245.6482</v>
      </c>
      <c r="G3979" s="146">
        <f t="shared" si="62"/>
        <v>58916.4758</v>
      </c>
    </row>
    <row r="3980" spans="1:7" x14ac:dyDescent="0.25">
      <c r="A3980" s="143">
        <v>44727</v>
      </c>
      <c r="B3980" s="144">
        <v>16</v>
      </c>
      <c r="C3980" s="145">
        <v>42539.309200000003</v>
      </c>
      <c r="D3980" s="145">
        <v>251.46170000000001</v>
      </c>
      <c r="E3980" s="145">
        <v>2235.6275999999998</v>
      </c>
      <c r="F3980" s="145">
        <v>10009.810799999999</v>
      </c>
      <c r="G3980" s="146">
        <f t="shared" si="62"/>
        <v>55036.209300000002</v>
      </c>
    </row>
    <row r="3981" spans="1:7" x14ac:dyDescent="0.25">
      <c r="A3981" s="143">
        <v>44727</v>
      </c>
      <c r="B3981" s="144">
        <v>17</v>
      </c>
      <c r="C3981" s="145">
        <v>34945.630799999999</v>
      </c>
      <c r="D3981" s="145">
        <v>215.82220000000001</v>
      </c>
      <c r="E3981" s="145">
        <v>1910.2768000000001</v>
      </c>
      <c r="F3981" s="145">
        <v>9712.9223999999995</v>
      </c>
      <c r="G3981" s="146">
        <f t="shared" si="62"/>
        <v>46784.652199999997</v>
      </c>
    </row>
    <row r="3982" spans="1:7" x14ac:dyDescent="0.25">
      <c r="A3982" s="143">
        <v>44727</v>
      </c>
      <c r="B3982" s="144">
        <v>18</v>
      </c>
      <c r="C3982" s="145">
        <v>23858.518800000002</v>
      </c>
      <c r="D3982" s="145">
        <v>165.13339999999999</v>
      </c>
      <c r="E3982" s="145">
        <v>1507.8516999999999</v>
      </c>
      <c r="F3982" s="145">
        <v>9053.8040999999994</v>
      </c>
      <c r="G3982" s="146">
        <f t="shared" si="62"/>
        <v>34585.307999999997</v>
      </c>
    </row>
    <row r="3983" spans="1:7" x14ac:dyDescent="0.25">
      <c r="A3983" s="143">
        <v>44727</v>
      </c>
      <c r="B3983" s="144">
        <v>19</v>
      </c>
      <c r="C3983" s="145">
        <v>12202.210499999999</v>
      </c>
      <c r="D3983" s="145">
        <v>104.19710000000001</v>
      </c>
      <c r="E3983" s="145">
        <v>1014.8167</v>
      </c>
      <c r="F3983" s="145">
        <v>7959.3832000000002</v>
      </c>
      <c r="G3983" s="146">
        <f t="shared" si="62"/>
        <v>21280.607499999998</v>
      </c>
    </row>
    <row r="3984" spans="1:7" x14ac:dyDescent="0.25">
      <c r="A3984" s="143">
        <v>44727</v>
      </c>
      <c r="B3984" s="144">
        <v>20</v>
      </c>
      <c r="C3984" s="145">
        <v>3848.1682000000001</v>
      </c>
      <c r="D3984" s="145">
        <v>44.787700000000001</v>
      </c>
      <c r="E3984" s="145">
        <v>495.88529999999997</v>
      </c>
      <c r="F3984" s="145">
        <v>5741.7371000000003</v>
      </c>
      <c r="G3984" s="146">
        <f t="shared" si="62"/>
        <v>10130.578300000001</v>
      </c>
    </row>
    <row r="3985" spans="1:7" x14ac:dyDescent="0.25">
      <c r="A3985" s="143">
        <v>44727</v>
      </c>
      <c r="B3985" s="144">
        <v>21</v>
      </c>
      <c r="C3985" s="145">
        <v>586.09119999999996</v>
      </c>
      <c r="D3985" s="145">
        <v>15.134699999999899</v>
      </c>
      <c r="E3985" s="145">
        <v>159.11660000000001</v>
      </c>
      <c r="F3985" s="145">
        <v>2505.5936000000002</v>
      </c>
      <c r="G3985" s="146">
        <f t="shared" si="62"/>
        <v>3265.9360999999999</v>
      </c>
    </row>
    <row r="3986" spans="1:7" x14ac:dyDescent="0.25">
      <c r="A3986" s="143">
        <v>44727</v>
      </c>
      <c r="B3986" s="144">
        <v>22</v>
      </c>
      <c r="C3986" s="145">
        <v>11.368600000000001</v>
      </c>
      <c r="D3986" s="145">
        <v>11.4816</v>
      </c>
      <c r="E3986" s="145">
        <v>2.8016999999999999</v>
      </c>
      <c r="F3986" s="145">
        <v>59.896999999999998</v>
      </c>
      <c r="G3986" s="146">
        <f t="shared" si="62"/>
        <v>85.548900000000003</v>
      </c>
    </row>
    <row r="3987" spans="1:7" x14ac:dyDescent="0.25">
      <c r="A3987" s="143">
        <v>44727</v>
      </c>
      <c r="B3987" s="144">
        <v>23</v>
      </c>
      <c r="C3987" s="145">
        <v>5.7835999999999999</v>
      </c>
      <c r="D3987" s="145">
        <v>12.1343</v>
      </c>
      <c r="E3987" s="145">
        <v>0.78839999999999999</v>
      </c>
      <c r="F3987" s="145">
        <v>0</v>
      </c>
      <c r="G3987" s="146">
        <f t="shared" si="62"/>
        <v>18.706299999999999</v>
      </c>
    </row>
    <row r="3988" spans="1:7" x14ac:dyDescent="0.25">
      <c r="A3988" s="143">
        <v>44727</v>
      </c>
      <c r="B3988" s="144">
        <v>24</v>
      </c>
      <c r="C3988" s="145">
        <v>6.5696000000000003</v>
      </c>
      <c r="D3988" s="145">
        <v>12.113899999999999</v>
      </c>
      <c r="E3988" s="145">
        <v>0.76800000000000002</v>
      </c>
      <c r="F3988" s="145">
        <v>0</v>
      </c>
      <c r="G3988" s="146">
        <f t="shared" si="62"/>
        <v>19.451499999999999</v>
      </c>
    </row>
    <row r="3989" spans="1:7" x14ac:dyDescent="0.25">
      <c r="A3989" s="143">
        <v>44728</v>
      </c>
      <c r="B3989" s="144">
        <v>1</v>
      </c>
      <c r="C3989" s="145">
        <v>7.9775</v>
      </c>
      <c r="D3989" s="145">
        <v>12.600299999999899</v>
      </c>
      <c r="E3989" s="145">
        <v>1.1519999999999999</v>
      </c>
      <c r="F3989" s="145">
        <v>0</v>
      </c>
      <c r="G3989" s="146">
        <f t="shared" si="62"/>
        <v>21.729799999999901</v>
      </c>
    </row>
    <row r="3990" spans="1:7" x14ac:dyDescent="0.25">
      <c r="A3990" s="143">
        <v>44728</v>
      </c>
      <c r="B3990" s="144">
        <v>2</v>
      </c>
      <c r="C3990" s="145">
        <v>6.8784999999999998</v>
      </c>
      <c r="D3990" s="145">
        <v>12.152199999999899</v>
      </c>
      <c r="E3990" s="145">
        <v>0.70399999999999996</v>
      </c>
      <c r="F3990" s="145">
        <v>0</v>
      </c>
      <c r="G3990" s="146">
        <f t="shared" si="62"/>
        <v>19.734699999999901</v>
      </c>
    </row>
    <row r="3991" spans="1:7" x14ac:dyDescent="0.25">
      <c r="A3991" s="143">
        <v>44728</v>
      </c>
      <c r="B3991" s="144">
        <v>3</v>
      </c>
      <c r="C3991" s="145">
        <v>8.93949999999999</v>
      </c>
      <c r="D3991" s="145">
        <v>12.515799999999899</v>
      </c>
      <c r="E3991" s="145">
        <v>1.1084000000000001</v>
      </c>
      <c r="F3991" s="145">
        <v>0</v>
      </c>
      <c r="G3991" s="146">
        <f t="shared" si="62"/>
        <v>22.563699999999887</v>
      </c>
    </row>
    <row r="3992" spans="1:7" x14ac:dyDescent="0.25">
      <c r="A3992" s="143">
        <v>44728</v>
      </c>
      <c r="B3992" s="144">
        <v>4</v>
      </c>
      <c r="C3992" s="145">
        <v>8.2719000000000005</v>
      </c>
      <c r="D3992" s="145">
        <v>12.2598</v>
      </c>
      <c r="E3992" s="145">
        <v>0.87290000000000001</v>
      </c>
      <c r="F3992" s="145">
        <v>16.109200000000001</v>
      </c>
      <c r="G3992" s="146">
        <f t="shared" si="62"/>
        <v>37.513800000000003</v>
      </c>
    </row>
    <row r="3993" spans="1:7" x14ac:dyDescent="0.25">
      <c r="A3993" s="143">
        <v>44728</v>
      </c>
      <c r="B3993" s="144">
        <v>5</v>
      </c>
      <c r="C3993" s="145">
        <v>7.8776999999999999</v>
      </c>
      <c r="D3993" s="145">
        <v>12.1523</v>
      </c>
      <c r="E3993" s="145">
        <v>0.70399999999999996</v>
      </c>
      <c r="F3993" s="145">
        <v>15.408300000000001</v>
      </c>
      <c r="G3993" s="146">
        <f t="shared" si="62"/>
        <v>36.142300000000006</v>
      </c>
    </row>
    <row r="3994" spans="1:7" x14ac:dyDescent="0.25">
      <c r="A3994" s="143">
        <v>44728</v>
      </c>
      <c r="B3994" s="144">
        <v>6</v>
      </c>
      <c r="C3994" s="145">
        <v>8.4138999999999999</v>
      </c>
      <c r="D3994" s="145">
        <v>12.600299999999899</v>
      </c>
      <c r="E3994" s="145">
        <v>1.1579999999999999</v>
      </c>
      <c r="F3994" s="145">
        <v>16.5168</v>
      </c>
      <c r="G3994" s="146">
        <f t="shared" si="62"/>
        <v>38.688999999999901</v>
      </c>
    </row>
    <row r="3995" spans="1:7" x14ac:dyDescent="0.25">
      <c r="A3995" s="143">
        <v>44728</v>
      </c>
      <c r="B3995" s="144">
        <v>7</v>
      </c>
      <c r="C3995" s="145">
        <v>163.05179999999999</v>
      </c>
      <c r="D3995" s="145">
        <v>13.4757</v>
      </c>
      <c r="E3995" s="145">
        <v>63.146099999999997</v>
      </c>
      <c r="F3995" s="145">
        <v>1322.5606</v>
      </c>
      <c r="G3995" s="146">
        <f t="shared" si="62"/>
        <v>1562.2341999999999</v>
      </c>
    </row>
    <row r="3996" spans="1:7" x14ac:dyDescent="0.25">
      <c r="A3996" s="143">
        <v>44728</v>
      </c>
      <c r="B3996" s="144">
        <v>8</v>
      </c>
      <c r="C3996" s="145">
        <v>2321.6929</v>
      </c>
      <c r="D3996" s="145">
        <v>26.440100000000001</v>
      </c>
      <c r="E3996" s="145">
        <v>317.98489999999998</v>
      </c>
      <c r="F3996" s="145">
        <v>4273.1498000000001</v>
      </c>
      <c r="G3996" s="146">
        <f t="shared" si="62"/>
        <v>6939.2677000000003</v>
      </c>
    </row>
    <row r="3997" spans="1:7" x14ac:dyDescent="0.25">
      <c r="A3997" s="143">
        <v>44728</v>
      </c>
      <c r="B3997" s="144">
        <v>9</v>
      </c>
      <c r="C3997" s="145">
        <v>9132.3642999999993</v>
      </c>
      <c r="D3997" s="145">
        <v>63.6678</v>
      </c>
      <c r="E3997" s="145">
        <v>692.78379999999902</v>
      </c>
      <c r="F3997" s="145">
        <v>6065.4826999999996</v>
      </c>
      <c r="G3997" s="146">
        <f t="shared" si="62"/>
        <v>15954.298599999998</v>
      </c>
    </row>
    <row r="3998" spans="1:7" x14ac:dyDescent="0.25">
      <c r="A3998" s="143">
        <v>44728</v>
      </c>
      <c r="B3998" s="144">
        <v>10</v>
      </c>
      <c r="C3998" s="145">
        <v>16275.386500000001</v>
      </c>
      <c r="D3998" s="145">
        <v>102.5706</v>
      </c>
      <c r="E3998" s="145">
        <v>1130.5001</v>
      </c>
      <c r="F3998" s="145">
        <v>6672.1382999999996</v>
      </c>
      <c r="G3998" s="146">
        <f t="shared" si="62"/>
        <v>24180.595499999999</v>
      </c>
    </row>
    <row r="3999" spans="1:7" x14ac:dyDescent="0.25">
      <c r="A3999" s="143">
        <v>44728</v>
      </c>
      <c r="B3999" s="144">
        <v>11</v>
      </c>
      <c r="C3999" s="145">
        <v>26550.467700000001</v>
      </c>
      <c r="D3999" s="145">
        <v>155.35560000000001</v>
      </c>
      <c r="E3999" s="145">
        <v>1407.7852</v>
      </c>
      <c r="F3999" s="145">
        <v>7023.8842999999997</v>
      </c>
      <c r="G3999" s="146">
        <f t="shared" si="62"/>
        <v>35137.4928</v>
      </c>
    </row>
    <row r="4000" spans="1:7" x14ac:dyDescent="0.25">
      <c r="A4000" s="143">
        <v>44728</v>
      </c>
      <c r="B4000" s="144">
        <v>12</v>
      </c>
      <c r="C4000" s="145">
        <v>33694.922899999998</v>
      </c>
      <c r="D4000" s="145">
        <v>201.1875</v>
      </c>
      <c r="E4000" s="145">
        <v>1745.7619999999999</v>
      </c>
      <c r="F4000" s="145">
        <v>7352.4561999999996</v>
      </c>
      <c r="G4000" s="146">
        <f t="shared" si="62"/>
        <v>42994.328600000001</v>
      </c>
    </row>
    <row r="4001" spans="1:7" x14ac:dyDescent="0.25">
      <c r="A4001" s="143">
        <v>44728</v>
      </c>
      <c r="B4001" s="144">
        <v>13</v>
      </c>
      <c r="C4001" s="145">
        <v>36249.670700000002</v>
      </c>
      <c r="D4001" s="145">
        <v>208.71549999999999</v>
      </c>
      <c r="E4001" s="145">
        <v>1991.0531000000001</v>
      </c>
      <c r="F4001" s="145">
        <v>7368.8266000000003</v>
      </c>
      <c r="G4001" s="146">
        <f t="shared" si="62"/>
        <v>45818.265899999999</v>
      </c>
    </row>
    <row r="4002" spans="1:7" x14ac:dyDescent="0.25">
      <c r="A4002" s="143">
        <v>44728</v>
      </c>
      <c r="B4002" s="144">
        <v>14</v>
      </c>
      <c r="C4002" s="145">
        <v>36086.362699999998</v>
      </c>
      <c r="D4002" s="145">
        <v>209.3603</v>
      </c>
      <c r="E4002" s="145">
        <v>2007.9603</v>
      </c>
      <c r="F4002" s="145">
        <v>7191.9144999999999</v>
      </c>
      <c r="G4002" s="146">
        <f t="shared" si="62"/>
        <v>45495.597799999996</v>
      </c>
    </row>
    <row r="4003" spans="1:7" x14ac:dyDescent="0.25">
      <c r="A4003" s="143">
        <v>44728</v>
      </c>
      <c r="B4003" s="144">
        <v>15</v>
      </c>
      <c r="C4003" s="145">
        <v>34789.520600000003</v>
      </c>
      <c r="D4003" s="145">
        <v>203.994</v>
      </c>
      <c r="E4003" s="145">
        <v>1914.0727999999999</v>
      </c>
      <c r="F4003" s="145">
        <v>7054.7235000000001</v>
      </c>
      <c r="G4003" s="146">
        <f t="shared" si="62"/>
        <v>43962.310900000004</v>
      </c>
    </row>
    <row r="4004" spans="1:7" x14ac:dyDescent="0.25">
      <c r="A4004" s="143">
        <v>44728</v>
      </c>
      <c r="B4004" s="144">
        <v>16</v>
      </c>
      <c r="C4004" s="145">
        <v>29727.963199999998</v>
      </c>
      <c r="D4004" s="145">
        <v>179.7303</v>
      </c>
      <c r="E4004" s="145">
        <v>1722.3097</v>
      </c>
      <c r="F4004" s="145">
        <v>6604.5234</v>
      </c>
      <c r="G4004" s="146">
        <f t="shared" si="62"/>
        <v>38234.526599999997</v>
      </c>
    </row>
    <row r="4005" spans="1:7" x14ac:dyDescent="0.25">
      <c r="A4005" s="143">
        <v>44728</v>
      </c>
      <c r="B4005" s="144">
        <v>17</v>
      </c>
      <c r="C4005" s="145">
        <v>24373.954600000001</v>
      </c>
      <c r="D4005" s="145">
        <v>161.5128</v>
      </c>
      <c r="E4005" s="145">
        <v>1465.3427999999999</v>
      </c>
      <c r="F4005" s="145">
        <v>6488.4948999999997</v>
      </c>
      <c r="G4005" s="146">
        <f t="shared" si="62"/>
        <v>32489.305099999998</v>
      </c>
    </row>
    <row r="4006" spans="1:7" x14ac:dyDescent="0.25">
      <c r="A4006" s="143">
        <v>44728</v>
      </c>
      <c r="B4006" s="144">
        <v>18</v>
      </c>
      <c r="C4006" s="145">
        <v>10299.366400000001</v>
      </c>
      <c r="D4006" s="145">
        <v>93.338300000000004</v>
      </c>
      <c r="E4006" s="145">
        <v>992.74220000000003</v>
      </c>
      <c r="F4006" s="145">
        <v>6039.1795000000002</v>
      </c>
      <c r="G4006" s="146">
        <f t="shared" si="62"/>
        <v>17424.626400000001</v>
      </c>
    </row>
    <row r="4007" spans="1:7" x14ac:dyDescent="0.25">
      <c r="A4007" s="143">
        <v>44728</v>
      </c>
      <c r="B4007" s="144">
        <v>19</v>
      </c>
      <c r="C4007" s="145">
        <v>4798.4462000000003</v>
      </c>
      <c r="D4007" s="145">
        <v>58.202599999999997</v>
      </c>
      <c r="E4007" s="145">
        <v>663.65379999999902</v>
      </c>
      <c r="F4007" s="145">
        <v>4993.3261000000002</v>
      </c>
      <c r="G4007" s="146">
        <f t="shared" si="62"/>
        <v>10513.628699999999</v>
      </c>
    </row>
    <row r="4008" spans="1:7" x14ac:dyDescent="0.25">
      <c r="A4008" s="143">
        <v>44728</v>
      </c>
      <c r="B4008" s="144">
        <v>20</v>
      </c>
      <c r="C4008" s="145">
        <v>1744.9668999999999</v>
      </c>
      <c r="D4008" s="145">
        <v>30.5304</v>
      </c>
      <c r="E4008" s="145">
        <v>370.46440000000001</v>
      </c>
      <c r="F4008" s="145">
        <v>3374.8568</v>
      </c>
      <c r="G4008" s="146">
        <f t="shared" si="62"/>
        <v>5520.8184999999994</v>
      </c>
    </row>
    <row r="4009" spans="1:7" x14ac:dyDescent="0.25">
      <c r="A4009" s="143">
        <v>44728</v>
      </c>
      <c r="B4009" s="144">
        <v>21</v>
      </c>
      <c r="C4009" s="145">
        <v>361.09109999999998</v>
      </c>
      <c r="D4009" s="145">
        <v>19.092300000000002</v>
      </c>
      <c r="E4009" s="145">
        <v>86.105500000000006</v>
      </c>
      <c r="F4009" s="145">
        <v>621.71709999999996</v>
      </c>
      <c r="G4009" s="146">
        <f t="shared" si="62"/>
        <v>1088.0059999999999</v>
      </c>
    </row>
    <row r="4010" spans="1:7" x14ac:dyDescent="0.25">
      <c r="A4010" s="143">
        <v>44728</v>
      </c>
      <c r="B4010" s="144">
        <v>22</v>
      </c>
      <c r="C4010" s="145">
        <v>11.033899999999999</v>
      </c>
      <c r="D4010" s="145">
        <v>13.8393</v>
      </c>
      <c r="E4010" s="145">
        <v>1.792</v>
      </c>
      <c r="F4010" s="145">
        <v>7.2469999999999901</v>
      </c>
      <c r="G4010" s="146">
        <f t="shared" si="62"/>
        <v>33.912199999999991</v>
      </c>
    </row>
    <row r="4011" spans="1:7" x14ac:dyDescent="0.25">
      <c r="A4011" s="143">
        <v>44728</v>
      </c>
      <c r="B4011" s="144">
        <v>23</v>
      </c>
      <c r="C4011" s="145">
        <v>11.265599999999999</v>
      </c>
      <c r="D4011" s="145">
        <v>14.097899999999999</v>
      </c>
      <c r="E4011" s="145">
        <v>2.2400000000000002</v>
      </c>
      <c r="F4011" s="145">
        <v>4.8559999999999999</v>
      </c>
      <c r="G4011" s="146">
        <f t="shared" si="62"/>
        <v>32.459499999999998</v>
      </c>
    </row>
    <row r="4012" spans="1:7" x14ac:dyDescent="0.25">
      <c r="A4012" s="143">
        <v>44728</v>
      </c>
      <c r="B4012" s="144">
        <v>24</v>
      </c>
      <c r="C4012" s="145">
        <v>12.1629</v>
      </c>
      <c r="D4012" s="145">
        <v>13.7088</v>
      </c>
      <c r="E4012" s="145">
        <v>1.728</v>
      </c>
      <c r="F4012" s="145">
        <v>4.8354999999999997</v>
      </c>
      <c r="G4012" s="146">
        <f t="shared" si="62"/>
        <v>32.435200000000002</v>
      </c>
    </row>
    <row r="4013" spans="1:7" x14ac:dyDescent="0.25">
      <c r="A4013" s="143">
        <v>44729</v>
      </c>
      <c r="B4013" s="144">
        <v>1</v>
      </c>
      <c r="C4013" s="145">
        <v>4.7347999999999999</v>
      </c>
      <c r="D4013" s="145">
        <v>13.258199999999899</v>
      </c>
      <c r="E4013" s="145">
        <v>1.2363999999999999</v>
      </c>
      <c r="F4013" s="145">
        <v>0</v>
      </c>
      <c r="G4013" s="146">
        <f t="shared" si="62"/>
        <v>19.229399999999899</v>
      </c>
    </row>
    <row r="4014" spans="1:7" x14ac:dyDescent="0.25">
      <c r="A4014" s="143">
        <v>44729</v>
      </c>
      <c r="B4014" s="144">
        <v>2</v>
      </c>
      <c r="C4014" s="145">
        <v>5.8868</v>
      </c>
      <c r="D4014" s="145">
        <v>13.1328</v>
      </c>
      <c r="E4014" s="145">
        <v>1.1519999999999999</v>
      </c>
      <c r="F4014" s="145">
        <v>0</v>
      </c>
      <c r="G4014" s="146">
        <f t="shared" si="62"/>
        <v>20.171600000000002</v>
      </c>
    </row>
    <row r="4015" spans="1:7" x14ac:dyDescent="0.25">
      <c r="A4015" s="143">
        <v>44729</v>
      </c>
      <c r="B4015" s="144">
        <v>3</v>
      </c>
      <c r="C4015" s="145">
        <v>5.5338000000000003</v>
      </c>
      <c r="D4015" s="145">
        <v>13.2403</v>
      </c>
      <c r="E4015" s="145">
        <v>1.28</v>
      </c>
      <c r="F4015" s="145">
        <v>0</v>
      </c>
      <c r="G4015" s="146">
        <f t="shared" si="62"/>
        <v>20.054100000000002</v>
      </c>
    </row>
    <row r="4016" spans="1:7" x14ac:dyDescent="0.25">
      <c r="A4016" s="143">
        <v>44729</v>
      </c>
      <c r="B4016" s="144">
        <v>4</v>
      </c>
      <c r="C4016" s="145">
        <v>11.679600000000001</v>
      </c>
      <c r="D4016" s="145">
        <v>13.158300000000001</v>
      </c>
      <c r="E4016" s="145">
        <v>30.064599999999999</v>
      </c>
      <c r="F4016" s="145">
        <v>0</v>
      </c>
      <c r="G4016" s="146">
        <f t="shared" si="62"/>
        <v>54.902500000000003</v>
      </c>
    </row>
    <row r="4017" spans="1:7" x14ac:dyDescent="0.25">
      <c r="A4017" s="143">
        <v>44729</v>
      </c>
      <c r="B4017" s="144">
        <v>5</v>
      </c>
      <c r="C4017" s="145">
        <v>16.692599999999999</v>
      </c>
      <c r="D4017" s="145">
        <v>13.091799999999999</v>
      </c>
      <c r="E4017" s="145">
        <v>30.150600000000001</v>
      </c>
      <c r="F4017" s="145">
        <v>0</v>
      </c>
      <c r="G4017" s="146">
        <f t="shared" si="62"/>
        <v>59.935000000000002</v>
      </c>
    </row>
    <row r="4018" spans="1:7" x14ac:dyDescent="0.25">
      <c r="A4018" s="143">
        <v>44729</v>
      </c>
      <c r="B4018" s="144">
        <v>6</v>
      </c>
      <c r="C4018" s="145">
        <v>11.910600000000001</v>
      </c>
      <c r="D4018" s="145">
        <v>13.411799999999999</v>
      </c>
      <c r="E4018" s="145">
        <v>30.374600000000001</v>
      </c>
      <c r="F4018" s="145">
        <v>0.12239999999999999</v>
      </c>
      <c r="G4018" s="146">
        <f t="shared" si="62"/>
        <v>55.819400000000002</v>
      </c>
    </row>
    <row r="4019" spans="1:7" x14ac:dyDescent="0.25">
      <c r="A4019" s="143">
        <v>44729</v>
      </c>
      <c r="B4019" s="144">
        <v>7</v>
      </c>
      <c r="C4019" s="145">
        <v>92.187100000000001</v>
      </c>
      <c r="D4019" s="145">
        <v>15.7568</v>
      </c>
      <c r="E4019" s="145">
        <v>63.908900000000003</v>
      </c>
      <c r="F4019" s="145">
        <v>730.85770000000002</v>
      </c>
      <c r="G4019" s="146">
        <f t="shared" si="62"/>
        <v>902.71050000000002</v>
      </c>
    </row>
    <row r="4020" spans="1:7" x14ac:dyDescent="0.25">
      <c r="A4020" s="143">
        <v>44729</v>
      </c>
      <c r="B4020" s="144">
        <v>8</v>
      </c>
      <c r="C4020" s="145">
        <v>1817.3487</v>
      </c>
      <c r="D4020" s="145">
        <v>27.185400000000001</v>
      </c>
      <c r="E4020" s="145">
        <v>341.42340000000002</v>
      </c>
      <c r="F4020" s="145">
        <v>3320.4634000000001</v>
      </c>
      <c r="G4020" s="146">
        <f t="shared" si="62"/>
        <v>5506.4209000000001</v>
      </c>
    </row>
    <row r="4021" spans="1:7" x14ac:dyDescent="0.25">
      <c r="A4021" s="143">
        <v>44729</v>
      </c>
      <c r="B4021" s="144">
        <v>9</v>
      </c>
      <c r="C4021" s="145">
        <v>8766.6059999999998</v>
      </c>
      <c r="D4021" s="145">
        <v>71.283799999999999</v>
      </c>
      <c r="E4021" s="145">
        <v>746.9683</v>
      </c>
      <c r="F4021" s="145">
        <v>5190.3312999999998</v>
      </c>
      <c r="G4021" s="146">
        <f t="shared" si="62"/>
        <v>14775.189399999999</v>
      </c>
    </row>
    <row r="4022" spans="1:7" x14ac:dyDescent="0.25">
      <c r="A4022" s="143">
        <v>44729</v>
      </c>
      <c r="B4022" s="144">
        <v>10</v>
      </c>
      <c r="C4022" s="145">
        <v>18091.158899999999</v>
      </c>
      <c r="D4022" s="145">
        <v>121.7937</v>
      </c>
      <c r="E4022" s="145">
        <v>1098.3353999999999</v>
      </c>
      <c r="F4022" s="145">
        <v>4974.0959000000003</v>
      </c>
      <c r="G4022" s="146">
        <f t="shared" si="62"/>
        <v>24285.383899999997</v>
      </c>
    </row>
    <row r="4023" spans="1:7" x14ac:dyDescent="0.25">
      <c r="A4023" s="143">
        <v>44729</v>
      </c>
      <c r="B4023" s="144">
        <v>11</v>
      </c>
      <c r="C4023" s="145">
        <v>23076.938399999999</v>
      </c>
      <c r="D4023" s="145">
        <v>147.06460000000001</v>
      </c>
      <c r="E4023" s="145">
        <v>1359.8091999999999</v>
      </c>
      <c r="F4023" s="145">
        <v>5893.7357000000002</v>
      </c>
      <c r="G4023" s="146">
        <f t="shared" si="62"/>
        <v>30477.547900000001</v>
      </c>
    </row>
    <row r="4024" spans="1:7" x14ac:dyDescent="0.25">
      <c r="A4024" s="143">
        <v>44729</v>
      </c>
      <c r="B4024" s="144">
        <v>12</v>
      </c>
      <c r="C4024" s="145">
        <v>20675.0861</v>
      </c>
      <c r="D4024" s="145">
        <v>147.48140000000001</v>
      </c>
      <c r="E4024" s="145">
        <v>1543.2511999999999</v>
      </c>
      <c r="F4024" s="145">
        <v>6377.1953999999996</v>
      </c>
      <c r="G4024" s="146">
        <f t="shared" si="62"/>
        <v>28743.0141</v>
      </c>
    </row>
    <row r="4025" spans="1:7" x14ac:dyDescent="0.25">
      <c r="A4025" s="143">
        <v>44729</v>
      </c>
      <c r="B4025" s="144">
        <v>13</v>
      </c>
      <c r="C4025" s="145">
        <v>27980.499500000002</v>
      </c>
      <c r="D4025" s="145">
        <v>168.3674</v>
      </c>
      <c r="E4025" s="145">
        <v>1688.3390999999999</v>
      </c>
      <c r="F4025" s="145">
        <v>6315.9786999999997</v>
      </c>
      <c r="G4025" s="146">
        <f t="shared" si="62"/>
        <v>36153.184699999998</v>
      </c>
    </row>
    <row r="4026" spans="1:7" x14ac:dyDescent="0.25">
      <c r="A4026" s="143">
        <v>44729</v>
      </c>
      <c r="B4026" s="144">
        <v>14</v>
      </c>
      <c r="C4026" s="145">
        <v>28616.127799999998</v>
      </c>
      <c r="D4026" s="145">
        <v>169.4984</v>
      </c>
      <c r="E4026" s="145">
        <v>1599.7289000000001</v>
      </c>
      <c r="F4026" s="145">
        <v>6168.8613999999998</v>
      </c>
      <c r="G4026" s="146">
        <f t="shared" si="62"/>
        <v>36554.216500000002</v>
      </c>
    </row>
    <row r="4027" spans="1:7" x14ac:dyDescent="0.25">
      <c r="A4027" s="143">
        <v>44729</v>
      </c>
      <c r="B4027" s="144">
        <v>15</v>
      </c>
      <c r="C4027" s="145">
        <v>27914.634300000002</v>
      </c>
      <c r="D4027" s="145">
        <v>166.4153</v>
      </c>
      <c r="E4027" s="145">
        <v>1431.1273000000001</v>
      </c>
      <c r="F4027" s="145">
        <v>4906.0991000000004</v>
      </c>
      <c r="G4027" s="146">
        <f t="shared" si="62"/>
        <v>34418.276000000005</v>
      </c>
    </row>
    <row r="4028" spans="1:7" x14ac:dyDescent="0.25">
      <c r="A4028" s="143">
        <v>44729</v>
      </c>
      <c r="B4028" s="144">
        <v>16</v>
      </c>
      <c r="C4028" s="145">
        <v>20589.039499999999</v>
      </c>
      <c r="D4028" s="145">
        <v>137.9768</v>
      </c>
      <c r="E4028" s="145">
        <v>1192.4431</v>
      </c>
      <c r="F4028" s="145">
        <v>4616.1643000000004</v>
      </c>
      <c r="G4028" s="146">
        <f t="shared" si="62"/>
        <v>26535.6237</v>
      </c>
    </row>
    <row r="4029" spans="1:7" x14ac:dyDescent="0.25">
      <c r="A4029" s="143">
        <v>44729</v>
      </c>
      <c r="B4029" s="144">
        <v>17</v>
      </c>
      <c r="C4029" s="145">
        <v>15145.724099999999</v>
      </c>
      <c r="D4029" s="145">
        <v>106.194</v>
      </c>
      <c r="E4029" s="145">
        <v>933.40009999999995</v>
      </c>
      <c r="F4029" s="145">
        <v>4022.0158000000001</v>
      </c>
      <c r="G4029" s="146">
        <f t="shared" si="62"/>
        <v>20207.333999999999</v>
      </c>
    </row>
    <row r="4030" spans="1:7" x14ac:dyDescent="0.25">
      <c r="A4030" s="143">
        <v>44729</v>
      </c>
      <c r="B4030" s="144">
        <v>18</v>
      </c>
      <c r="C4030" s="145">
        <v>9911.2613000000001</v>
      </c>
      <c r="D4030" s="145">
        <v>85.464500000000001</v>
      </c>
      <c r="E4030" s="145">
        <v>725.9049</v>
      </c>
      <c r="F4030" s="145">
        <v>2676.6572999999999</v>
      </c>
      <c r="G4030" s="146">
        <f t="shared" si="62"/>
        <v>13399.288</v>
      </c>
    </row>
    <row r="4031" spans="1:7" x14ac:dyDescent="0.25">
      <c r="A4031" s="143">
        <v>44729</v>
      </c>
      <c r="B4031" s="144">
        <v>19</v>
      </c>
      <c r="C4031" s="145">
        <v>4306.3982999999998</v>
      </c>
      <c r="D4031" s="145">
        <v>54.516300000000001</v>
      </c>
      <c r="E4031" s="145">
        <v>366.95979999999997</v>
      </c>
      <c r="F4031" s="145">
        <v>1431.1537000000001</v>
      </c>
      <c r="G4031" s="146">
        <f t="shared" si="62"/>
        <v>6159.0280999999995</v>
      </c>
    </row>
    <row r="4032" spans="1:7" x14ac:dyDescent="0.25">
      <c r="A4032" s="143">
        <v>44729</v>
      </c>
      <c r="B4032" s="144">
        <v>20</v>
      </c>
      <c r="C4032" s="145">
        <v>1158.4847</v>
      </c>
      <c r="D4032" s="145">
        <v>29.858699999999999</v>
      </c>
      <c r="E4032" s="145">
        <v>138.20070000000001</v>
      </c>
      <c r="F4032" s="145">
        <v>833.74680000000001</v>
      </c>
      <c r="G4032" s="146">
        <f t="shared" si="62"/>
        <v>2160.2909</v>
      </c>
    </row>
    <row r="4033" spans="1:7" x14ac:dyDescent="0.25">
      <c r="A4033" s="143">
        <v>44729</v>
      </c>
      <c r="B4033" s="144">
        <v>21</v>
      </c>
      <c r="C4033" s="145">
        <v>125.4053</v>
      </c>
      <c r="D4033" s="145">
        <v>15.956299999999899</v>
      </c>
      <c r="E4033" s="145">
        <v>33.0501</v>
      </c>
      <c r="F4033" s="145">
        <v>221.27940000000001</v>
      </c>
      <c r="G4033" s="146">
        <f t="shared" si="62"/>
        <v>395.69109999999989</v>
      </c>
    </row>
    <row r="4034" spans="1:7" x14ac:dyDescent="0.25">
      <c r="A4034" s="143">
        <v>44729</v>
      </c>
      <c r="B4034" s="144">
        <v>22</v>
      </c>
      <c r="C4034" s="145">
        <v>5.9215999999999998</v>
      </c>
      <c r="D4034" s="145">
        <v>12.4339</v>
      </c>
      <c r="E4034" s="145">
        <v>1.0880000000000001</v>
      </c>
      <c r="F4034" s="145">
        <v>2.012</v>
      </c>
      <c r="G4034" s="146">
        <f t="shared" si="62"/>
        <v>21.455500000000001</v>
      </c>
    </row>
    <row r="4035" spans="1:7" x14ac:dyDescent="0.25">
      <c r="A4035" s="143">
        <v>44729</v>
      </c>
      <c r="B4035" s="144">
        <v>23</v>
      </c>
      <c r="C4035" s="145">
        <v>5.5476000000000001</v>
      </c>
      <c r="D4035" s="145">
        <v>11.924399999999901</v>
      </c>
      <c r="E4035" s="145">
        <v>1.1519999999999999</v>
      </c>
      <c r="F4035" s="145">
        <v>0</v>
      </c>
      <c r="G4035" s="146">
        <f t="shared" si="62"/>
        <v>18.623999999999903</v>
      </c>
    </row>
    <row r="4036" spans="1:7" x14ac:dyDescent="0.25">
      <c r="A4036" s="143">
        <v>44729</v>
      </c>
      <c r="B4036" s="144">
        <v>24</v>
      </c>
      <c r="C4036" s="145">
        <v>8.7065999999999999</v>
      </c>
      <c r="D4036" s="145">
        <v>11.9475</v>
      </c>
      <c r="E4036" s="145">
        <v>1.2363999999999999</v>
      </c>
      <c r="F4036" s="145">
        <v>0</v>
      </c>
      <c r="G4036" s="146">
        <f t="shared" si="62"/>
        <v>21.890499999999999</v>
      </c>
    </row>
    <row r="4037" spans="1:7" x14ac:dyDescent="0.25">
      <c r="A4037" s="143">
        <v>44730</v>
      </c>
      <c r="B4037" s="144">
        <v>1</v>
      </c>
      <c r="C4037" s="145">
        <v>6.2234999999999996</v>
      </c>
      <c r="D4037" s="145">
        <v>12.604699999999999</v>
      </c>
      <c r="E4037" s="145">
        <v>1.1519999999999999</v>
      </c>
      <c r="F4037" s="145">
        <v>39.109200000000001</v>
      </c>
      <c r="G4037" s="146">
        <f t="shared" si="62"/>
        <v>59.089399999999998</v>
      </c>
    </row>
    <row r="4038" spans="1:7" x14ac:dyDescent="0.25">
      <c r="A4038" s="143">
        <v>44730</v>
      </c>
      <c r="B4038" s="144">
        <v>2</v>
      </c>
      <c r="C4038" s="145">
        <v>5.7385000000000002</v>
      </c>
      <c r="D4038" s="145">
        <v>13.078200000000001</v>
      </c>
      <c r="E4038" s="145">
        <v>1.216</v>
      </c>
      <c r="F4038" s="145">
        <v>39.109200000000001</v>
      </c>
      <c r="G4038" s="146">
        <f t="shared" ref="G4038:G4101" si="63">+SUM(C4038:F4038)</f>
        <v>59.141900000000007</v>
      </c>
    </row>
    <row r="4039" spans="1:7" x14ac:dyDescent="0.25">
      <c r="A4039" s="143">
        <v>44730</v>
      </c>
      <c r="B4039" s="144">
        <v>3</v>
      </c>
      <c r="C4039" s="145">
        <v>2.9975000000000001</v>
      </c>
      <c r="D4039" s="145">
        <v>13.2812</v>
      </c>
      <c r="E4039" s="145">
        <v>1.28</v>
      </c>
      <c r="F4039" s="145">
        <v>0</v>
      </c>
      <c r="G4039" s="146">
        <f t="shared" si="63"/>
        <v>17.558700000000002</v>
      </c>
    </row>
    <row r="4040" spans="1:7" x14ac:dyDescent="0.25">
      <c r="A4040" s="143">
        <v>44730</v>
      </c>
      <c r="B4040" s="144">
        <v>4</v>
      </c>
      <c r="C4040" s="145">
        <v>1.5467</v>
      </c>
      <c r="D4040" s="145">
        <v>13.194199999999899</v>
      </c>
      <c r="E4040" s="145">
        <v>1.1519999999999999</v>
      </c>
      <c r="F4040" s="145">
        <v>0</v>
      </c>
      <c r="G4040" s="146">
        <f t="shared" si="63"/>
        <v>15.892899999999898</v>
      </c>
    </row>
    <row r="4041" spans="1:7" x14ac:dyDescent="0.25">
      <c r="A4041" s="143">
        <v>44730</v>
      </c>
      <c r="B4041" s="144">
        <v>5</v>
      </c>
      <c r="C4041" s="145">
        <v>2.0257000000000001</v>
      </c>
      <c r="D4041" s="145">
        <v>13.322199999999899</v>
      </c>
      <c r="E4041" s="145">
        <v>1.28</v>
      </c>
      <c r="F4041" s="145">
        <v>0</v>
      </c>
      <c r="G4041" s="146">
        <f t="shared" si="63"/>
        <v>16.627899999999901</v>
      </c>
    </row>
    <row r="4042" spans="1:7" x14ac:dyDescent="0.25">
      <c r="A4042" s="143">
        <v>44730</v>
      </c>
      <c r="B4042" s="144">
        <v>6</v>
      </c>
      <c r="C4042" s="145">
        <v>1.7697000000000001</v>
      </c>
      <c r="D4042" s="145">
        <v>13.363099999999999</v>
      </c>
      <c r="E4042" s="145">
        <v>1.292</v>
      </c>
      <c r="F4042" s="145">
        <v>6.1199999999999997E-2</v>
      </c>
      <c r="G4042" s="146">
        <f t="shared" si="63"/>
        <v>16.486000000000001</v>
      </c>
    </row>
    <row r="4043" spans="1:7" x14ac:dyDescent="0.25">
      <c r="A4043" s="143">
        <v>44730</v>
      </c>
      <c r="B4043" s="144">
        <v>7</v>
      </c>
      <c r="C4043" s="145">
        <v>118.786</v>
      </c>
      <c r="D4043" s="145">
        <v>14.812099999999999</v>
      </c>
      <c r="E4043" s="145">
        <v>8.6912000000000003</v>
      </c>
      <c r="F4043" s="145">
        <v>186.52070000000001</v>
      </c>
      <c r="G4043" s="146">
        <f t="shared" si="63"/>
        <v>328.81</v>
      </c>
    </row>
    <row r="4044" spans="1:7" x14ac:dyDescent="0.25">
      <c r="A4044" s="143">
        <v>44730</v>
      </c>
      <c r="B4044" s="144">
        <v>8</v>
      </c>
      <c r="C4044" s="145">
        <v>2303.2887000000001</v>
      </c>
      <c r="D4044" s="145">
        <v>32.085000000000001</v>
      </c>
      <c r="E4044" s="145">
        <v>105.837099999999</v>
      </c>
      <c r="F4044" s="145">
        <v>1131.4147</v>
      </c>
      <c r="G4044" s="146">
        <f t="shared" si="63"/>
        <v>3572.6254999999992</v>
      </c>
    </row>
    <row r="4045" spans="1:7" x14ac:dyDescent="0.25">
      <c r="A4045" s="143">
        <v>44730</v>
      </c>
      <c r="B4045" s="144">
        <v>9</v>
      </c>
      <c r="C4045" s="145">
        <v>8552.4727000000003</v>
      </c>
      <c r="D4045" s="145">
        <v>81.242000000000004</v>
      </c>
      <c r="E4045" s="145">
        <v>467.06779999999998</v>
      </c>
      <c r="F4045" s="145">
        <v>2711.5902000000001</v>
      </c>
      <c r="G4045" s="146">
        <f t="shared" si="63"/>
        <v>11812.372700000002</v>
      </c>
    </row>
    <row r="4046" spans="1:7" x14ac:dyDescent="0.25">
      <c r="A4046" s="143">
        <v>44730</v>
      </c>
      <c r="B4046" s="144">
        <v>10</v>
      </c>
      <c r="C4046" s="145">
        <v>18925.372800000001</v>
      </c>
      <c r="D4046" s="145">
        <v>147.93129999999999</v>
      </c>
      <c r="E4046" s="145">
        <v>1187.5029999999999</v>
      </c>
      <c r="F4046" s="145">
        <v>4775.2869000000001</v>
      </c>
      <c r="G4046" s="146">
        <f t="shared" si="63"/>
        <v>25036.094000000001</v>
      </c>
    </row>
    <row r="4047" spans="1:7" x14ac:dyDescent="0.25">
      <c r="A4047" s="143">
        <v>44730</v>
      </c>
      <c r="B4047" s="144">
        <v>11</v>
      </c>
      <c r="C4047" s="145">
        <v>29390.772199999999</v>
      </c>
      <c r="D4047" s="145">
        <v>212.3287</v>
      </c>
      <c r="E4047" s="145">
        <v>1810.4560999999901</v>
      </c>
      <c r="F4047" s="145">
        <v>5725.4856</v>
      </c>
      <c r="G4047" s="146">
        <f t="shared" si="63"/>
        <v>37139.042599999986</v>
      </c>
    </row>
    <row r="4048" spans="1:7" x14ac:dyDescent="0.25">
      <c r="A4048" s="143">
        <v>44730</v>
      </c>
      <c r="B4048" s="144">
        <v>12</v>
      </c>
      <c r="C4048" s="145">
        <v>37413.142599999999</v>
      </c>
      <c r="D4048" s="145">
        <v>254.6934</v>
      </c>
      <c r="E4048" s="145">
        <v>2180.8200000000002</v>
      </c>
      <c r="F4048" s="145">
        <v>6245.4395999999997</v>
      </c>
      <c r="G4048" s="146">
        <f t="shared" si="63"/>
        <v>46094.095599999993</v>
      </c>
    </row>
    <row r="4049" spans="1:7" x14ac:dyDescent="0.25">
      <c r="A4049" s="143">
        <v>44730</v>
      </c>
      <c r="B4049" s="144">
        <v>13</v>
      </c>
      <c r="C4049" s="145">
        <v>41218.950100000002</v>
      </c>
      <c r="D4049" s="145">
        <v>274.41570000000002</v>
      </c>
      <c r="E4049" s="145">
        <v>2460.6053000000002</v>
      </c>
      <c r="F4049" s="145">
        <v>7055.7790999999997</v>
      </c>
      <c r="G4049" s="146">
        <f t="shared" si="63"/>
        <v>51009.750200000002</v>
      </c>
    </row>
    <row r="4050" spans="1:7" x14ac:dyDescent="0.25">
      <c r="A4050" s="143">
        <v>44730</v>
      </c>
      <c r="B4050" s="144">
        <v>14</v>
      </c>
      <c r="C4050" s="145">
        <v>41046.244599999998</v>
      </c>
      <c r="D4050" s="145">
        <v>269.51949999999999</v>
      </c>
      <c r="E4050" s="145">
        <v>2603.2532999999999</v>
      </c>
      <c r="F4050" s="145">
        <v>7393.7120999999997</v>
      </c>
      <c r="G4050" s="146">
        <f t="shared" si="63"/>
        <v>51312.729499999994</v>
      </c>
    </row>
    <row r="4051" spans="1:7" x14ac:dyDescent="0.25">
      <c r="A4051" s="143">
        <v>44730</v>
      </c>
      <c r="B4051" s="144">
        <v>15</v>
      </c>
      <c r="C4051" s="145">
        <v>38352.253900000003</v>
      </c>
      <c r="D4051" s="145">
        <v>257.14170000000001</v>
      </c>
      <c r="E4051" s="145">
        <v>2417.2269000000001</v>
      </c>
      <c r="F4051" s="145">
        <v>7082.5380999999998</v>
      </c>
      <c r="G4051" s="146">
        <f t="shared" si="63"/>
        <v>48109.160600000003</v>
      </c>
    </row>
    <row r="4052" spans="1:7" x14ac:dyDescent="0.25">
      <c r="A4052" s="143">
        <v>44730</v>
      </c>
      <c r="B4052" s="144">
        <v>16</v>
      </c>
      <c r="C4052" s="145">
        <v>35943.571600000003</v>
      </c>
      <c r="D4052" s="145">
        <v>249.04310000000001</v>
      </c>
      <c r="E4052" s="145">
        <v>2265.4086000000002</v>
      </c>
      <c r="F4052" s="145">
        <v>6849.0402999999997</v>
      </c>
      <c r="G4052" s="146">
        <f t="shared" si="63"/>
        <v>45307.063600000009</v>
      </c>
    </row>
    <row r="4053" spans="1:7" x14ac:dyDescent="0.25">
      <c r="A4053" s="143">
        <v>44730</v>
      </c>
      <c r="B4053" s="144">
        <v>17</v>
      </c>
      <c r="C4053" s="145">
        <v>28973.855899999999</v>
      </c>
      <c r="D4053" s="145">
        <v>215.68719999999999</v>
      </c>
      <c r="E4053" s="145">
        <v>1958.4798000000001</v>
      </c>
      <c r="F4053" s="145">
        <v>6371.5514000000003</v>
      </c>
      <c r="G4053" s="146">
        <f t="shared" si="63"/>
        <v>37519.5743</v>
      </c>
    </row>
    <row r="4054" spans="1:7" x14ac:dyDescent="0.25">
      <c r="A4054" s="143">
        <v>44730</v>
      </c>
      <c r="B4054" s="144">
        <v>18</v>
      </c>
      <c r="C4054" s="145">
        <v>19236.588899999999</v>
      </c>
      <c r="D4054" s="145">
        <v>163.65090000000001</v>
      </c>
      <c r="E4054" s="145">
        <v>1391.5447999999999</v>
      </c>
      <c r="F4054" s="145">
        <v>5044.7498999999998</v>
      </c>
      <c r="G4054" s="146">
        <f t="shared" si="63"/>
        <v>25836.534499999998</v>
      </c>
    </row>
    <row r="4055" spans="1:7" x14ac:dyDescent="0.25">
      <c r="A4055" s="143">
        <v>44730</v>
      </c>
      <c r="B4055" s="144">
        <v>19</v>
      </c>
      <c r="C4055" s="145">
        <v>9828.0254999999997</v>
      </c>
      <c r="D4055" s="145">
        <v>107.0491</v>
      </c>
      <c r="E4055" s="145">
        <v>916.06809999999996</v>
      </c>
      <c r="F4055" s="145">
        <v>4857.1549999999997</v>
      </c>
      <c r="G4055" s="146">
        <f t="shared" si="63"/>
        <v>15708.297699999999</v>
      </c>
    </row>
    <row r="4056" spans="1:7" x14ac:dyDescent="0.25">
      <c r="A4056" s="143">
        <v>44730</v>
      </c>
      <c r="B4056" s="144">
        <v>20</v>
      </c>
      <c r="C4056" s="145">
        <v>2880.1116999999999</v>
      </c>
      <c r="D4056" s="145">
        <v>44.926200000000001</v>
      </c>
      <c r="E4056" s="145">
        <v>363.36770000000001</v>
      </c>
      <c r="F4056" s="145">
        <v>3283.9162000000001</v>
      </c>
      <c r="G4056" s="146">
        <f t="shared" si="63"/>
        <v>6572.3217999999997</v>
      </c>
    </row>
    <row r="4057" spans="1:7" x14ac:dyDescent="0.25">
      <c r="A4057" s="143">
        <v>44730</v>
      </c>
      <c r="B4057" s="144">
        <v>21</v>
      </c>
      <c r="C4057" s="145">
        <v>340.44970000000001</v>
      </c>
      <c r="D4057" s="145">
        <v>17.896899999999999</v>
      </c>
      <c r="E4057" s="145">
        <v>93.5107</v>
      </c>
      <c r="F4057" s="145">
        <v>1159.1972000000001</v>
      </c>
      <c r="G4057" s="146">
        <f t="shared" si="63"/>
        <v>1611.0545000000002</v>
      </c>
    </row>
    <row r="4058" spans="1:7" x14ac:dyDescent="0.25">
      <c r="A4058" s="143">
        <v>44730</v>
      </c>
      <c r="B4058" s="144">
        <v>22</v>
      </c>
      <c r="C4058" s="145">
        <v>20.114899999999999</v>
      </c>
      <c r="D4058" s="145">
        <v>14.2156</v>
      </c>
      <c r="E4058" s="145">
        <v>2.2092000000000001</v>
      </c>
      <c r="F4058" s="145">
        <v>14.308199999999999</v>
      </c>
      <c r="G4058" s="146">
        <f t="shared" si="63"/>
        <v>50.847900000000003</v>
      </c>
    </row>
    <row r="4059" spans="1:7" x14ac:dyDescent="0.25">
      <c r="A4059" s="143">
        <v>44730</v>
      </c>
      <c r="B4059" s="144">
        <v>23</v>
      </c>
      <c r="C4059" s="145">
        <v>17.305199999999999</v>
      </c>
      <c r="D4059" s="145">
        <v>14.213100000000001</v>
      </c>
      <c r="E4059" s="145">
        <v>2.048</v>
      </c>
      <c r="F4059" s="145">
        <v>0</v>
      </c>
      <c r="G4059" s="146">
        <f t="shared" si="63"/>
        <v>33.566299999999998</v>
      </c>
    </row>
    <row r="4060" spans="1:7" x14ac:dyDescent="0.25">
      <c r="A4060" s="143">
        <v>44730</v>
      </c>
      <c r="B4060" s="144">
        <v>24</v>
      </c>
      <c r="C4060" s="145">
        <v>18.662600000000001</v>
      </c>
      <c r="D4060" s="145">
        <v>13.9596</v>
      </c>
      <c r="E4060" s="145">
        <v>1.8560000000000001</v>
      </c>
      <c r="F4060" s="145">
        <v>0</v>
      </c>
      <c r="G4060" s="146">
        <f t="shared" si="63"/>
        <v>34.478200000000001</v>
      </c>
    </row>
    <row r="4061" spans="1:7" x14ac:dyDescent="0.25">
      <c r="A4061" s="143">
        <v>44731</v>
      </c>
      <c r="B4061" s="144">
        <v>1</v>
      </c>
      <c r="C4061" s="145">
        <v>8.0719999999999992</v>
      </c>
      <c r="D4061" s="145">
        <v>14.258900000000001</v>
      </c>
      <c r="E4061" s="145">
        <v>2.1120000000000001</v>
      </c>
      <c r="F4061" s="145">
        <v>0</v>
      </c>
      <c r="G4061" s="146">
        <f t="shared" si="63"/>
        <v>24.442900000000002</v>
      </c>
    </row>
    <row r="4062" spans="1:7" x14ac:dyDescent="0.25">
      <c r="A4062" s="143">
        <v>44731</v>
      </c>
      <c r="B4062" s="144">
        <v>2</v>
      </c>
      <c r="C4062" s="145">
        <v>7.7279999999999998</v>
      </c>
      <c r="D4062" s="145">
        <v>14.3024</v>
      </c>
      <c r="E4062" s="145">
        <v>2.1819999999999999</v>
      </c>
      <c r="F4062" s="145">
        <v>0</v>
      </c>
      <c r="G4062" s="146">
        <f t="shared" si="63"/>
        <v>24.212399999999999</v>
      </c>
    </row>
    <row r="4063" spans="1:7" x14ac:dyDescent="0.25">
      <c r="A4063" s="143">
        <v>44731</v>
      </c>
      <c r="B4063" s="144">
        <v>3</v>
      </c>
      <c r="C4063" s="145">
        <v>8.9885000000000002</v>
      </c>
      <c r="D4063" s="145">
        <v>14.235799999999999</v>
      </c>
      <c r="E4063" s="145">
        <v>2.0684</v>
      </c>
      <c r="F4063" s="145">
        <v>0</v>
      </c>
      <c r="G4063" s="146">
        <f t="shared" si="63"/>
        <v>25.2927</v>
      </c>
    </row>
    <row r="4064" spans="1:7" x14ac:dyDescent="0.25">
      <c r="A4064" s="143">
        <v>44731</v>
      </c>
      <c r="B4064" s="144">
        <v>4</v>
      </c>
      <c r="C4064" s="145">
        <v>8.0671999999999997</v>
      </c>
      <c r="D4064" s="145">
        <v>14.3001</v>
      </c>
      <c r="E4064" s="145">
        <v>26.392399999999999</v>
      </c>
      <c r="F4064" s="145">
        <v>0</v>
      </c>
      <c r="G4064" s="146">
        <f t="shared" si="63"/>
        <v>48.759699999999995</v>
      </c>
    </row>
    <row r="4065" spans="1:7" x14ac:dyDescent="0.25">
      <c r="A4065" s="143">
        <v>44731</v>
      </c>
      <c r="B4065" s="144">
        <v>5</v>
      </c>
      <c r="C4065" s="145">
        <v>8.6332000000000004</v>
      </c>
      <c r="D4065" s="145">
        <v>14.405099999999999</v>
      </c>
      <c r="E4065" s="145">
        <v>29.738299999999999</v>
      </c>
      <c r="F4065" s="145">
        <v>0</v>
      </c>
      <c r="G4065" s="146">
        <f t="shared" si="63"/>
        <v>52.776600000000002</v>
      </c>
    </row>
    <row r="4066" spans="1:7" x14ac:dyDescent="0.25">
      <c r="A4066" s="143">
        <v>44731</v>
      </c>
      <c r="B4066" s="144">
        <v>6</v>
      </c>
      <c r="C4066" s="145">
        <v>9.0762</v>
      </c>
      <c r="D4066" s="145">
        <v>14.0006</v>
      </c>
      <c r="E4066" s="145">
        <v>29.360299999999999</v>
      </c>
      <c r="F4066" s="145">
        <v>0</v>
      </c>
      <c r="G4066" s="146">
        <f t="shared" si="63"/>
        <v>52.437100000000001</v>
      </c>
    </row>
    <row r="4067" spans="1:7" x14ac:dyDescent="0.25">
      <c r="A4067" s="143">
        <v>44731</v>
      </c>
      <c r="B4067" s="144">
        <v>7</v>
      </c>
      <c r="C4067" s="145">
        <v>119.8596</v>
      </c>
      <c r="D4067" s="145">
        <v>16.020399999999999</v>
      </c>
      <c r="E4067" s="145">
        <v>41.194299999999998</v>
      </c>
      <c r="F4067" s="145">
        <v>257.59690000000001</v>
      </c>
      <c r="G4067" s="146">
        <f t="shared" si="63"/>
        <v>434.6712</v>
      </c>
    </row>
    <row r="4068" spans="1:7" x14ac:dyDescent="0.25">
      <c r="A4068" s="143">
        <v>44731</v>
      </c>
      <c r="B4068" s="144">
        <v>8</v>
      </c>
      <c r="C4068" s="145">
        <v>2252.2064999999998</v>
      </c>
      <c r="D4068" s="145">
        <v>33.310699999999997</v>
      </c>
      <c r="E4068" s="145">
        <v>212.45480000000001</v>
      </c>
      <c r="F4068" s="145">
        <v>2121.8744000000002</v>
      </c>
      <c r="G4068" s="146">
        <f t="shared" si="63"/>
        <v>4619.8464000000004</v>
      </c>
    </row>
    <row r="4069" spans="1:7" x14ac:dyDescent="0.25">
      <c r="A4069" s="143">
        <v>44731</v>
      </c>
      <c r="B4069" s="144">
        <v>9</v>
      </c>
      <c r="C4069" s="145">
        <v>8859.4919000000009</v>
      </c>
      <c r="D4069" s="145">
        <v>85.576700000000002</v>
      </c>
      <c r="E4069" s="145">
        <v>683.53330000000005</v>
      </c>
      <c r="F4069" s="145">
        <v>4555.2997999999998</v>
      </c>
      <c r="G4069" s="146">
        <f t="shared" si="63"/>
        <v>14183.901700000002</v>
      </c>
    </row>
    <row r="4070" spans="1:7" x14ac:dyDescent="0.25">
      <c r="A4070" s="143">
        <v>44731</v>
      </c>
      <c r="B4070" s="144">
        <v>10</v>
      </c>
      <c r="C4070" s="145">
        <v>11890.842500000001</v>
      </c>
      <c r="D4070" s="145">
        <v>119.0506</v>
      </c>
      <c r="E4070" s="145">
        <v>1151.7671</v>
      </c>
      <c r="F4070" s="145">
        <v>6027.2173000000003</v>
      </c>
      <c r="G4070" s="146">
        <f t="shared" si="63"/>
        <v>19188.877500000002</v>
      </c>
    </row>
    <row r="4071" spans="1:7" x14ac:dyDescent="0.25">
      <c r="A4071" s="143">
        <v>44731</v>
      </c>
      <c r="B4071" s="144">
        <v>11</v>
      </c>
      <c r="C4071" s="145">
        <v>21016.360499999999</v>
      </c>
      <c r="D4071" s="145">
        <v>181.5752</v>
      </c>
      <c r="E4071" s="145">
        <v>1658.2263</v>
      </c>
      <c r="F4071" s="145">
        <v>7082.7245999999996</v>
      </c>
      <c r="G4071" s="146">
        <f t="shared" si="63"/>
        <v>29938.886599999998</v>
      </c>
    </row>
    <row r="4072" spans="1:7" x14ac:dyDescent="0.25">
      <c r="A4072" s="143">
        <v>44731</v>
      </c>
      <c r="B4072" s="144">
        <v>12</v>
      </c>
      <c r="C4072" s="145">
        <v>28525.4964</v>
      </c>
      <c r="D4072" s="145">
        <v>223.20089999999999</v>
      </c>
      <c r="E4072" s="145">
        <v>2138.2021</v>
      </c>
      <c r="F4072" s="145">
        <v>7600.6161000000002</v>
      </c>
      <c r="G4072" s="146">
        <f t="shared" si="63"/>
        <v>38487.515500000001</v>
      </c>
    </row>
    <row r="4073" spans="1:7" x14ac:dyDescent="0.25">
      <c r="A4073" s="143">
        <v>44731</v>
      </c>
      <c r="B4073" s="144">
        <v>13</v>
      </c>
      <c r="C4073" s="145">
        <v>36358.368399999999</v>
      </c>
      <c r="D4073" s="145">
        <v>260.00150000000002</v>
      </c>
      <c r="E4073" s="145">
        <v>2197.0138000000002</v>
      </c>
      <c r="F4073" s="145">
        <v>7320.6728000000003</v>
      </c>
      <c r="G4073" s="146">
        <f t="shared" si="63"/>
        <v>46136.056499999999</v>
      </c>
    </row>
    <row r="4074" spans="1:7" x14ac:dyDescent="0.25">
      <c r="A4074" s="143">
        <v>44731</v>
      </c>
      <c r="B4074" s="144">
        <v>14</v>
      </c>
      <c r="C4074" s="145">
        <v>38414.807000000001</v>
      </c>
      <c r="D4074" s="145">
        <v>273.25290000000001</v>
      </c>
      <c r="E4074" s="145">
        <v>2086.9288000000001</v>
      </c>
      <c r="F4074" s="145">
        <v>6022.3905000000004</v>
      </c>
      <c r="G4074" s="146">
        <f t="shared" si="63"/>
        <v>46797.379200000003</v>
      </c>
    </row>
    <row r="4075" spans="1:7" x14ac:dyDescent="0.25">
      <c r="A4075" s="143">
        <v>44731</v>
      </c>
      <c r="B4075" s="144">
        <v>15</v>
      </c>
      <c r="C4075" s="145">
        <v>37150.235699999997</v>
      </c>
      <c r="D4075" s="145">
        <v>255.70310000000001</v>
      </c>
      <c r="E4075" s="145">
        <v>2071.2795000000001</v>
      </c>
      <c r="F4075" s="145">
        <v>5399.4355999999998</v>
      </c>
      <c r="G4075" s="146">
        <f t="shared" si="63"/>
        <v>44876.65389999999</v>
      </c>
    </row>
    <row r="4076" spans="1:7" x14ac:dyDescent="0.25">
      <c r="A4076" s="143">
        <v>44731</v>
      </c>
      <c r="B4076" s="144">
        <v>16</v>
      </c>
      <c r="C4076" s="145">
        <v>31613.0798</v>
      </c>
      <c r="D4076" s="145">
        <v>217.4973</v>
      </c>
      <c r="E4076" s="145">
        <v>1891.6826000000001</v>
      </c>
      <c r="F4076" s="145">
        <v>5908.1948000000002</v>
      </c>
      <c r="G4076" s="146">
        <f t="shared" si="63"/>
        <v>39630.454499999993</v>
      </c>
    </row>
    <row r="4077" spans="1:7" x14ac:dyDescent="0.25">
      <c r="A4077" s="143">
        <v>44731</v>
      </c>
      <c r="B4077" s="144">
        <v>17</v>
      </c>
      <c r="C4077" s="145">
        <v>28745.846799999999</v>
      </c>
      <c r="D4077" s="145">
        <v>202.40770000000001</v>
      </c>
      <c r="E4077" s="145">
        <v>1858.1352999999999</v>
      </c>
      <c r="F4077" s="145">
        <v>6925.3478999999998</v>
      </c>
      <c r="G4077" s="146">
        <f t="shared" si="63"/>
        <v>37731.737699999998</v>
      </c>
    </row>
    <row r="4078" spans="1:7" x14ac:dyDescent="0.25">
      <c r="A4078" s="143">
        <v>44731</v>
      </c>
      <c r="B4078" s="144">
        <v>18</v>
      </c>
      <c r="C4078" s="145">
        <v>20986.523799999999</v>
      </c>
      <c r="D4078" s="145">
        <v>174.97749999999999</v>
      </c>
      <c r="E4078" s="145">
        <v>1471.8634</v>
      </c>
      <c r="F4078" s="145">
        <v>5583.8130000000001</v>
      </c>
      <c r="G4078" s="146">
        <f t="shared" si="63"/>
        <v>28217.1777</v>
      </c>
    </row>
    <row r="4079" spans="1:7" x14ac:dyDescent="0.25">
      <c r="A4079" s="143">
        <v>44731</v>
      </c>
      <c r="B4079" s="144">
        <v>19</v>
      </c>
      <c r="C4079" s="145">
        <v>12110.340700000001</v>
      </c>
      <c r="D4079" s="145">
        <v>108.4632</v>
      </c>
      <c r="E4079" s="145">
        <v>923.49850000000004</v>
      </c>
      <c r="F4079" s="145">
        <v>3633.1529999999998</v>
      </c>
      <c r="G4079" s="146">
        <f t="shared" si="63"/>
        <v>16775.455399999999</v>
      </c>
    </row>
    <row r="4080" spans="1:7" x14ac:dyDescent="0.25">
      <c r="A4080" s="143">
        <v>44731</v>
      </c>
      <c r="B4080" s="144">
        <v>20</v>
      </c>
      <c r="C4080" s="145">
        <v>4110.5644000000002</v>
      </c>
      <c r="D4080" s="145">
        <v>59.216500000000003</v>
      </c>
      <c r="E4080" s="145">
        <v>371.6087</v>
      </c>
      <c r="F4080" s="145">
        <v>1903.4512</v>
      </c>
      <c r="G4080" s="146">
        <f t="shared" si="63"/>
        <v>6444.8407999999999</v>
      </c>
    </row>
    <row r="4081" spans="1:7" x14ac:dyDescent="0.25">
      <c r="A4081" s="143">
        <v>44731</v>
      </c>
      <c r="B4081" s="144">
        <v>21</v>
      </c>
      <c r="C4081" s="145">
        <v>644.83540000000005</v>
      </c>
      <c r="D4081" s="145">
        <v>27.7136</v>
      </c>
      <c r="E4081" s="145">
        <v>64.867800000000003</v>
      </c>
      <c r="F4081" s="145">
        <v>590.8569</v>
      </c>
      <c r="G4081" s="146">
        <f t="shared" si="63"/>
        <v>1328.2737000000002</v>
      </c>
    </row>
    <row r="4082" spans="1:7" x14ac:dyDescent="0.25">
      <c r="A4082" s="143">
        <v>44731</v>
      </c>
      <c r="B4082" s="144">
        <v>22</v>
      </c>
      <c r="C4082" s="145">
        <v>11.762700000000001</v>
      </c>
      <c r="D4082" s="145">
        <v>21.537199999999999</v>
      </c>
      <c r="E4082" s="145">
        <v>2.1399999999999899</v>
      </c>
      <c r="F4082" s="145">
        <v>11.2529</v>
      </c>
      <c r="G4082" s="146">
        <f t="shared" si="63"/>
        <v>46.692799999999991</v>
      </c>
    </row>
    <row r="4083" spans="1:7" x14ac:dyDescent="0.25">
      <c r="A4083" s="143">
        <v>44731</v>
      </c>
      <c r="B4083" s="144">
        <v>23</v>
      </c>
      <c r="C4083" s="145">
        <v>5.6412000000000004</v>
      </c>
      <c r="D4083" s="145">
        <v>21.790600000000001</v>
      </c>
      <c r="E4083" s="145">
        <v>2.048</v>
      </c>
      <c r="F4083" s="145">
        <v>0</v>
      </c>
      <c r="G4083" s="146">
        <f t="shared" si="63"/>
        <v>29.479800000000004</v>
      </c>
    </row>
    <row r="4084" spans="1:7" x14ac:dyDescent="0.25">
      <c r="A4084" s="143">
        <v>44731</v>
      </c>
      <c r="B4084" s="144">
        <v>24</v>
      </c>
      <c r="C4084" s="145">
        <v>4.9367000000000001</v>
      </c>
      <c r="D4084" s="145">
        <v>21.793199999999999</v>
      </c>
      <c r="E4084" s="145">
        <v>2.1120000000000001</v>
      </c>
      <c r="F4084" s="145">
        <v>0</v>
      </c>
      <c r="G4084" s="146">
        <f t="shared" si="63"/>
        <v>28.841900000000003</v>
      </c>
    </row>
    <row r="4085" spans="1:7" x14ac:dyDescent="0.25">
      <c r="A4085" s="143">
        <v>44732</v>
      </c>
      <c r="B4085" s="144">
        <v>1</v>
      </c>
      <c r="C4085" s="145">
        <v>4.8914</v>
      </c>
      <c r="D4085" s="145">
        <v>21.549699999999898</v>
      </c>
      <c r="E4085" s="145">
        <v>1.9320999999999999</v>
      </c>
      <c r="F4085" s="145">
        <v>8.9342000000000006</v>
      </c>
      <c r="G4085" s="146">
        <f t="shared" si="63"/>
        <v>37.307399999999902</v>
      </c>
    </row>
    <row r="4086" spans="1:7" x14ac:dyDescent="0.25">
      <c r="A4086" s="143">
        <v>44732</v>
      </c>
      <c r="B4086" s="144">
        <v>2</v>
      </c>
      <c r="C4086" s="145">
        <v>4.7457000000000003</v>
      </c>
      <c r="D4086" s="145">
        <v>20.973699999999901</v>
      </c>
      <c r="E4086" s="145">
        <v>1.3971</v>
      </c>
      <c r="F4086" s="145">
        <v>5.74</v>
      </c>
      <c r="G4086" s="146">
        <f t="shared" si="63"/>
        <v>32.856499999999905</v>
      </c>
    </row>
    <row r="4087" spans="1:7" x14ac:dyDescent="0.25">
      <c r="A4087" s="143">
        <v>44732</v>
      </c>
      <c r="B4087" s="144">
        <v>3</v>
      </c>
      <c r="C4087" s="145">
        <v>5.2712000000000003</v>
      </c>
      <c r="D4087" s="145">
        <v>20.4712</v>
      </c>
      <c r="E4087" s="145">
        <v>1.3015999999999901</v>
      </c>
      <c r="F4087" s="145">
        <v>8.9319000000000006</v>
      </c>
      <c r="G4087" s="146">
        <f t="shared" si="63"/>
        <v>35.975899999999989</v>
      </c>
    </row>
    <row r="4088" spans="1:7" x14ac:dyDescent="0.25">
      <c r="A4088" s="143">
        <v>44732</v>
      </c>
      <c r="B4088" s="144">
        <v>4</v>
      </c>
      <c r="C4088" s="145">
        <v>4.734</v>
      </c>
      <c r="D4088" s="145">
        <v>19.838999999999999</v>
      </c>
      <c r="E4088" s="145">
        <v>7.8292000000000002</v>
      </c>
      <c r="F4088" s="145">
        <v>8.9312000000000005</v>
      </c>
      <c r="G4088" s="146">
        <f t="shared" si="63"/>
        <v>41.333399999999997</v>
      </c>
    </row>
    <row r="4089" spans="1:7" x14ac:dyDescent="0.25">
      <c r="A4089" s="143">
        <v>44732</v>
      </c>
      <c r="B4089" s="144">
        <v>5</v>
      </c>
      <c r="C4089" s="145">
        <v>8.7409999999999997</v>
      </c>
      <c r="D4089" s="145">
        <v>20.613099999999999</v>
      </c>
      <c r="E4089" s="145">
        <v>6.9786999999999999</v>
      </c>
      <c r="F4089" s="145">
        <v>5.7370000000000001</v>
      </c>
      <c r="G4089" s="146">
        <f t="shared" si="63"/>
        <v>42.069800000000001</v>
      </c>
    </row>
    <row r="4090" spans="1:7" x14ac:dyDescent="0.25">
      <c r="A4090" s="143">
        <v>44732</v>
      </c>
      <c r="B4090" s="144">
        <v>6</v>
      </c>
      <c r="C4090" s="145">
        <v>5.5609999999999999</v>
      </c>
      <c r="D4090" s="145">
        <v>20.8383</v>
      </c>
      <c r="E4090" s="145">
        <v>6.9641999999999999</v>
      </c>
      <c r="F4090" s="145">
        <v>9.0945999999999998</v>
      </c>
      <c r="G4090" s="146">
        <f t="shared" si="63"/>
        <v>42.458100000000002</v>
      </c>
    </row>
    <row r="4091" spans="1:7" x14ac:dyDescent="0.25">
      <c r="A4091" s="143">
        <v>44732</v>
      </c>
      <c r="B4091" s="144">
        <v>7</v>
      </c>
      <c r="C4091" s="145">
        <v>169.67269999999999</v>
      </c>
      <c r="D4091" s="145">
        <v>22.113199999999999</v>
      </c>
      <c r="E4091" s="145">
        <v>27.4373</v>
      </c>
      <c r="F4091" s="145">
        <v>517.55010000000004</v>
      </c>
      <c r="G4091" s="146">
        <f t="shared" si="63"/>
        <v>736.77330000000006</v>
      </c>
    </row>
    <row r="4092" spans="1:7" x14ac:dyDescent="0.25">
      <c r="A4092" s="143">
        <v>44732</v>
      </c>
      <c r="B4092" s="144">
        <v>8</v>
      </c>
      <c r="C4092" s="145">
        <v>1944.9961000000001</v>
      </c>
      <c r="D4092" s="145">
        <v>37.1023</v>
      </c>
      <c r="E4092" s="145">
        <v>147.1867</v>
      </c>
      <c r="F4092" s="145">
        <v>2567.0149999999999</v>
      </c>
      <c r="G4092" s="146">
        <f t="shared" si="63"/>
        <v>4696.3001000000004</v>
      </c>
    </row>
    <row r="4093" spans="1:7" x14ac:dyDescent="0.25">
      <c r="A4093" s="143">
        <v>44732</v>
      </c>
      <c r="B4093" s="144">
        <v>9</v>
      </c>
      <c r="C4093" s="145">
        <v>8090.5793000000003</v>
      </c>
      <c r="D4093" s="145">
        <v>77.011499999999998</v>
      </c>
      <c r="E4093" s="145">
        <v>515.39070000000004</v>
      </c>
      <c r="F4093" s="145">
        <v>4544.3594000000003</v>
      </c>
      <c r="G4093" s="146">
        <f t="shared" si="63"/>
        <v>13227.340899999999</v>
      </c>
    </row>
    <row r="4094" spans="1:7" x14ac:dyDescent="0.25">
      <c r="A4094" s="143">
        <v>44732</v>
      </c>
      <c r="B4094" s="144">
        <v>10</v>
      </c>
      <c r="C4094" s="145">
        <v>18785.731199999998</v>
      </c>
      <c r="D4094" s="145">
        <v>127.7971</v>
      </c>
      <c r="E4094" s="145">
        <v>1097.7553</v>
      </c>
      <c r="F4094" s="145">
        <v>6168.0913</v>
      </c>
      <c r="G4094" s="146">
        <f t="shared" si="63"/>
        <v>26179.374899999999</v>
      </c>
    </row>
    <row r="4095" spans="1:7" x14ac:dyDescent="0.25">
      <c r="A4095" s="143">
        <v>44732</v>
      </c>
      <c r="B4095" s="144">
        <v>11</v>
      </c>
      <c r="C4095" s="145">
        <v>29029.8164</v>
      </c>
      <c r="D4095" s="145">
        <v>186.66220000000001</v>
      </c>
      <c r="E4095" s="145">
        <v>1639.9847</v>
      </c>
      <c r="F4095" s="145">
        <v>7193.3317999999999</v>
      </c>
      <c r="G4095" s="146">
        <f t="shared" si="63"/>
        <v>38049.795100000003</v>
      </c>
    </row>
    <row r="4096" spans="1:7" x14ac:dyDescent="0.25">
      <c r="A4096" s="143">
        <v>44732</v>
      </c>
      <c r="B4096" s="144">
        <v>12</v>
      </c>
      <c r="C4096" s="145">
        <v>36130.4588</v>
      </c>
      <c r="D4096" s="145">
        <v>222.96950000000001</v>
      </c>
      <c r="E4096" s="145">
        <v>2003.0443</v>
      </c>
      <c r="F4096" s="145">
        <v>7656.4503999999997</v>
      </c>
      <c r="G4096" s="146">
        <f t="shared" si="63"/>
        <v>46012.923000000003</v>
      </c>
    </row>
    <row r="4097" spans="1:7" x14ac:dyDescent="0.25">
      <c r="A4097" s="143">
        <v>44732</v>
      </c>
      <c r="B4097" s="144">
        <v>13</v>
      </c>
      <c r="C4097" s="145">
        <v>39579.919000000002</v>
      </c>
      <c r="D4097" s="145">
        <v>242.3741</v>
      </c>
      <c r="E4097" s="145">
        <v>2271.9488000000001</v>
      </c>
      <c r="F4097" s="145">
        <v>8097.8288000000002</v>
      </c>
      <c r="G4097" s="146">
        <f t="shared" si="63"/>
        <v>50192.070700000004</v>
      </c>
    </row>
    <row r="4098" spans="1:7" x14ac:dyDescent="0.25">
      <c r="A4098" s="143">
        <v>44732</v>
      </c>
      <c r="B4098" s="144">
        <v>14</v>
      </c>
      <c r="C4098" s="145">
        <v>40742.543799999999</v>
      </c>
      <c r="D4098" s="145">
        <v>260.67039999999997</v>
      </c>
      <c r="E4098" s="145">
        <v>2278.0927000000001</v>
      </c>
      <c r="F4098" s="145">
        <v>8204.5372000000007</v>
      </c>
      <c r="G4098" s="146">
        <f t="shared" si="63"/>
        <v>51485.844100000002</v>
      </c>
    </row>
    <row r="4099" spans="1:7" x14ac:dyDescent="0.25">
      <c r="A4099" s="143">
        <v>44732</v>
      </c>
      <c r="B4099" s="144">
        <v>15</v>
      </c>
      <c r="C4099" s="145">
        <v>39721.074000000001</v>
      </c>
      <c r="D4099" s="145">
        <v>254.0384</v>
      </c>
      <c r="E4099" s="145">
        <v>2213.2541999999999</v>
      </c>
      <c r="F4099" s="145">
        <v>8152.7983000000004</v>
      </c>
      <c r="G4099" s="146">
        <f t="shared" si="63"/>
        <v>50341.164900000003</v>
      </c>
    </row>
    <row r="4100" spans="1:7" x14ac:dyDescent="0.25">
      <c r="A4100" s="143">
        <v>44732</v>
      </c>
      <c r="B4100" s="144">
        <v>16</v>
      </c>
      <c r="C4100" s="145">
        <v>38254.8217</v>
      </c>
      <c r="D4100" s="145">
        <v>252.90270000000001</v>
      </c>
      <c r="E4100" s="145">
        <v>2160.9712</v>
      </c>
      <c r="F4100" s="145">
        <v>8057.4031999999997</v>
      </c>
      <c r="G4100" s="146">
        <f t="shared" si="63"/>
        <v>48726.0988</v>
      </c>
    </row>
    <row r="4101" spans="1:7" x14ac:dyDescent="0.25">
      <c r="A4101" s="143">
        <v>44732</v>
      </c>
      <c r="B4101" s="144">
        <v>17</v>
      </c>
      <c r="C4101" s="145">
        <v>31692.123899999999</v>
      </c>
      <c r="D4101" s="145">
        <v>220.63480000000001</v>
      </c>
      <c r="E4101" s="145">
        <v>1854.5917999999999</v>
      </c>
      <c r="F4101" s="145">
        <v>8021.8054000000002</v>
      </c>
      <c r="G4101" s="146">
        <f t="shared" si="63"/>
        <v>41789.155899999998</v>
      </c>
    </row>
    <row r="4102" spans="1:7" x14ac:dyDescent="0.25">
      <c r="A4102" s="143">
        <v>44732</v>
      </c>
      <c r="B4102" s="144">
        <v>18</v>
      </c>
      <c r="C4102" s="145">
        <v>21613.5569</v>
      </c>
      <c r="D4102" s="145">
        <v>167.77010000000001</v>
      </c>
      <c r="E4102" s="145">
        <v>1484.7040999999999</v>
      </c>
      <c r="F4102" s="145">
        <v>7572.9646000000002</v>
      </c>
      <c r="G4102" s="146">
        <f t="shared" ref="G4102:G4165" si="64">+SUM(C4102:F4102)</f>
        <v>30838.995699999999</v>
      </c>
    </row>
    <row r="4103" spans="1:7" x14ac:dyDescent="0.25">
      <c r="A4103" s="143">
        <v>44732</v>
      </c>
      <c r="B4103" s="144">
        <v>19</v>
      </c>
      <c r="C4103" s="145">
        <v>11297.781000000001</v>
      </c>
      <c r="D4103" s="145">
        <v>119.2201</v>
      </c>
      <c r="E4103" s="145">
        <v>1015.7065</v>
      </c>
      <c r="F4103" s="145">
        <v>6572.5118000000002</v>
      </c>
      <c r="G4103" s="146">
        <f t="shared" si="64"/>
        <v>19005.219400000002</v>
      </c>
    </row>
    <row r="4104" spans="1:7" x14ac:dyDescent="0.25">
      <c r="A4104" s="143">
        <v>44732</v>
      </c>
      <c r="B4104" s="144">
        <v>20</v>
      </c>
      <c r="C4104" s="145">
        <v>3682.0961000000002</v>
      </c>
      <c r="D4104" s="145">
        <v>52.933399999999999</v>
      </c>
      <c r="E4104" s="145">
        <v>498.11859999999899</v>
      </c>
      <c r="F4104" s="145">
        <v>5028.3788000000004</v>
      </c>
      <c r="G4104" s="146">
        <f t="shared" si="64"/>
        <v>9261.5269000000008</v>
      </c>
    </row>
    <row r="4105" spans="1:7" x14ac:dyDescent="0.25">
      <c r="A4105" s="143">
        <v>44732</v>
      </c>
      <c r="B4105" s="144">
        <v>21</v>
      </c>
      <c r="C4105" s="145">
        <v>613.58330000000001</v>
      </c>
      <c r="D4105" s="145">
        <v>19.2729</v>
      </c>
      <c r="E4105" s="145">
        <v>179.95189999999999</v>
      </c>
      <c r="F4105" s="145">
        <v>2398.3456999999999</v>
      </c>
      <c r="G4105" s="146">
        <f t="shared" si="64"/>
        <v>3211.1538</v>
      </c>
    </row>
    <row r="4106" spans="1:7" x14ac:dyDescent="0.25">
      <c r="A4106" s="143">
        <v>44732</v>
      </c>
      <c r="B4106" s="144">
        <v>22</v>
      </c>
      <c r="C4106" s="145">
        <v>11.7583</v>
      </c>
      <c r="D4106" s="145">
        <v>12.979199999999899</v>
      </c>
      <c r="E4106" s="145">
        <v>11.8566</v>
      </c>
      <c r="F4106" s="145">
        <v>87.2941</v>
      </c>
      <c r="G4106" s="146">
        <f t="shared" si="64"/>
        <v>123.8881999999999</v>
      </c>
    </row>
    <row r="4107" spans="1:7" x14ac:dyDescent="0.25">
      <c r="A4107" s="143">
        <v>44732</v>
      </c>
      <c r="B4107" s="144">
        <v>23</v>
      </c>
      <c r="C4107" s="145">
        <v>2.3727999999999998</v>
      </c>
      <c r="D4107" s="145">
        <v>12.2956</v>
      </c>
      <c r="E4107" s="145">
        <v>7.2763</v>
      </c>
      <c r="F4107" s="145">
        <v>1.4239999999999999</v>
      </c>
      <c r="G4107" s="146">
        <f t="shared" si="64"/>
        <v>23.3687</v>
      </c>
    </row>
    <row r="4108" spans="1:7" x14ac:dyDescent="0.25">
      <c r="A4108" s="143">
        <v>44732</v>
      </c>
      <c r="B4108" s="144">
        <v>24</v>
      </c>
      <c r="C4108" s="145">
        <v>3.4028</v>
      </c>
      <c r="D4108" s="145">
        <v>12.213699999999999</v>
      </c>
      <c r="E4108" s="145">
        <v>7.7882999999999996</v>
      </c>
      <c r="F4108" s="145">
        <v>1.4239999999999999</v>
      </c>
      <c r="G4108" s="146">
        <f t="shared" si="64"/>
        <v>24.828799999999998</v>
      </c>
    </row>
    <row r="4109" spans="1:7" x14ac:dyDescent="0.25">
      <c r="A4109" s="143">
        <v>44733</v>
      </c>
      <c r="B4109" s="144">
        <v>1</v>
      </c>
      <c r="C4109" s="145">
        <v>3.7291999999999899</v>
      </c>
      <c r="D4109" s="145">
        <v>10.5548</v>
      </c>
      <c r="E4109" s="145">
        <v>2.4992999999999999</v>
      </c>
      <c r="F4109" s="145">
        <v>2.9416000000000002</v>
      </c>
      <c r="G4109" s="146">
        <f t="shared" si="64"/>
        <v>19.724899999999991</v>
      </c>
    </row>
    <row r="4110" spans="1:7" x14ac:dyDescent="0.25">
      <c r="A4110" s="143">
        <v>44733</v>
      </c>
      <c r="B4110" s="144">
        <v>2</v>
      </c>
      <c r="C4110" s="145">
        <v>3.39319999999999</v>
      </c>
      <c r="D4110" s="145">
        <v>10.4499</v>
      </c>
      <c r="E4110" s="145">
        <v>2.5676999999999999</v>
      </c>
      <c r="F4110" s="145">
        <v>2.9211</v>
      </c>
      <c r="G4110" s="146">
        <f t="shared" si="64"/>
        <v>19.331899999999987</v>
      </c>
    </row>
    <row r="4111" spans="1:7" x14ac:dyDescent="0.25">
      <c r="A4111" s="143">
        <v>44733</v>
      </c>
      <c r="B4111" s="144">
        <v>3</v>
      </c>
      <c r="C4111" s="145">
        <v>3.8972000000000002</v>
      </c>
      <c r="D4111" s="145">
        <v>12.2547</v>
      </c>
      <c r="E4111" s="145">
        <v>1.2363999999999999</v>
      </c>
      <c r="F4111" s="145">
        <v>2.9416000000000002</v>
      </c>
      <c r="G4111" s="146">
        <f t="shared" si="64"/>
        <v>20.329900000000002</v>
      </c>
    </row>
    <row r="4112" spans="1:7" x14ac:dyDescent="0.25">
      <c r="A4112" s="143">
        <v>44733</v>
      </c>
      <c r="B4112" s="144">
        <v>4</v>
      </c>
      <c r="C4112" s="145">
        <v>8.0108999999999995</v>
      </c>
      <c r="D4112" s="145">
        <v>13.504</v>
      </c>
      <c r="E4112" s="145">
        <v>1.2773999999999901</v>
      </c>
      <c r="F4112" s="145">
        <v>25.071200000000001</v>
      </c>
      <c r="G4112" s="146">
        <f t="shared" si="64"/>
        <v>47.863499999999988</v>
      </c>
    </row>
    <row r="4113" spans="1:7" x14ac:dyDescent="0.25">
      <c r="A4113" s="143">
        <v>44733</v>
      </c>
      <c r="B4113" s="144">
        <v>5</v>
      </c>
      <c r="C4113" s="145">
        <v>7.4919000000000002</v>
      </c>
      <c r="D4113" s="145">
        <v>13.2736</v>
      </c>
      <c r="E4113" s="145">
        <v>1.1084000000000001</v>
      </c>
      <c r="F4113" s="145">
        <v>24.870200000000001</v>
      </c>
      <c r="G4113" s="146">
        <f t="shared" si="64"/>
        <v>46.744100000000003</v>
      </c>
    </row>
    <row r="4114" spans="1:7" x14ac:dyDescent="0.25">
      <c r="A4114" s="143">
        <v>44733</v>
      </c>
      <c r="B4114" s="144">
        <v>6</v>
      </c>
      <c r="C4114" s="145">
        <v>8.2049000000000003</v>
      </c>
      <c r="D4114" s="145">
        <v>12.420999999999999</v>
      </c>
      <c r="E4114" s="145">
        <v>1.3473999999999999</v>
      </c>
      <c r="F4114" s="145">
        <v>27.045100000000001</v>
      </c>
      <c r="G4114" s="146">
        <f t="shared" si="64"/>
        <v>49.0184</v>
      </c>
    </row>
    <row r="4115" spans="1:7" x14ac:dyDescent="0.25">
      <c r="A4115" s="143">
        <v>44733</v>
      </c>
      <c r="B4115" s="144">
        <v>7</v>
      </c>
      <c r="C4115" s="145">
        <v>210.62479999999999</v>
      </c>
      <c r="D4115" s="145">
        <v>13.250299999999999</v>
      </c>
      <c r="E4115" s="145">
        <v>16.9192</v>
      </c>
      <c r="F4115" s="145">
        <v>975.2835</v>
      </c>
      <c r="G4115" s="146">
        <f t="shared" si="64"/>
        <v>1216.0778</v>
      </c>
    </row>
    <row r="4116" spans="1:7" x14ac:dyDescent="0.25">
      <c r="A4116" s="143">
        <v>44733</v>
      </c>
      <c r="B4116" s="144">
        <v>8</v>
      </c>
      <c r="C4116" s="145">
        <v>2383.0574000000001</v>
      </c>
      <c r="D4116" s="145">
        <v>29.5107</v>
      </c>
      <c r="E4116" s="145">
        <v>268.16250000000002</v>
      </c>
      <c r="F4116" s="145">
        <v>3808.5734000000002</v>
      </c>
      <c r="G4116" s="146">
        <f t="shared" si="64"/>
        <v>6489.3040000000001</v>
      </c>
    </row>
    <row r="4117" spans="1:7" x14ac:dyDescent="0.25">
      <c r="A4117" s="143">
        <v>44733</v>
      </c>
      <c r="B4117" s="144">
        <v>9</v>
      </c>
      <c r="C4117" s="145">
        <v>9026.8863999999994</v>
      </c>
      <c r="D4117" s="145">
        <v>65.470600000000005</v>
      </c>
      <c r="E4117" s="145">
        <v>699.07759999999996</v>
      </c>
      <c r="F4117" s="145">
        <v>5252.1063000000004</v>
      </c>
      <c r="G4117" s="146">
        <f t="shared" si="64"/>
        <v>15043.5409</v>
      </c>
    </row>
    <row r="4118" spans="1:7" x14ac:dyDescent="0.25">
      <c r="A4118" s="143">
        <v>44733</v>
      </c>
      <c r="B4118" s="144">
        <v>10</v>
      </c>
      <c r="C4118" s="145">
        <v>19810.418000000001</v>
      </c>
      <c r="D4118" s="145">
        <v>127.23</v>
      </c>
      <c r="E4118" s="145">
        <v>1183.3688999999999</v>
      </c>
      <c r="F4118" s="145">
        <v>5789.6986999999999</v>
      </c>
      <c r="G4118" s="146">
        <f t="shared" si="64"/>
        <v>26910.715600000003</v>
      </c>
    </row>
    <row r="4119" spans="1:7" x14ac:dyDescent="0.25">
      <c r="A4119" s="143">
        <v>44733</v>
      </c>
      <c r="B4119" s="144">
        <v>11</v>
      </c>
      <c r="C4119" s="145">
        <v>30388.070299999999</v>
      </c>
      <c r="D4119" s="145">
        <v>188.33340000000001</v>
      </c>
      <c r="E4119" s="145">
        <v>1606.2511</v>
      </c>
      <c r="F4119" s="145">
        <v>6071.9494999999997</v>
      </c>
      <c r="G4119" s="146">
        <f t="shared" si="64"/>
        <v>38254.604299999999</v>
      </c>
    </row>
    <row r="4120" spans="1:7" x14ac:dyDescent="0.25">
      <c r="A4120" s="143">
        <v>44733</v>
      </c>
      <c r="B4120" s="144">
        <v>12</v>
      </c>
      <c r="C4120" s="145">
        <v>37747.166100000002</v>
      </c>
      <c r="D4120" s="145">
        <v>234.98089999999999</v>
      </c>
      <c r="E4120" s="145">
        <v>1969.9749999999999</v>
      </c>
      <c r="F4120" s="145">
        <v>6249.5105999999996</v>
      </c>
      <c r="G4120" s="146">
        <f t="shared" si="64"/>
        <v>46201.632600000004</v>
      </c>
    </row>
    <row r="4121" spans="1:7" x14ac:dyDescent="0.25">
      <c r="A4121" s="143">
        <v>44733</v>
      </c>
      <c r="B4121" s="144">
        <v>13</v>
      </c>
      <c r="C4121" s="145">
        <v>41751.252</v>
      </c>
      <c r="D4121" s="145">
        <v>254.1371</v>
      </c>
      <c r="E4121" s="145">
        <v>2217.6550999999999</v>
      </c>
      <c r="F4121" s="145">
        <v>6435.7833000000001</v>
      </c>
      <c r="G4121" s="146">
        <f t="shared" si="64"/>
        <v>50658.827500000007</v>
      </c>
    </row>
    <row r="4122" spans="1:7" x14ac:dyDescent="0.25">
      <c r="A4122" s="143">
        <v>44733</v>
      </c>
      <c r="B4122" s="144">
        <v>14</v>
      </c>
      <c r="C4122" s="145">
        <v>42868.0242</v>
      </c>
      <c r="D4122" s="145">
        <v>266.13130000000001</v>
      </c>
      <c r="E4122" s="145">
        <v>2193.1311000000001</v>
      </c>
      <c r="F4122" s="145">
        <v>6445.1679999999997</v>
      </c>
      <c r="G4122" s="146">
        <f t="shared" si="64"/>
        <v>51772.454599999997</v>
      </c>
    </row>
    <row r="4123" spans="1:7" x14ac:dyDescent="0.25">
      <c r="A4123" s="143">
        <v>44733</v>
      </c>
      <c r="B4123" s="144">
        <v>15</v>
      </c>
      <c r="C4123" s="145">
        <v>41191.429199999999</v>
      </c>
      <c r="D4123" s="145">
        <v>259.73579999999998</v>
      </c>
      <c r="E4123" s="145">
        <v>2163.1172000000001</v>
      </c>
      <c r="F4123" s="145">
        <v>6453.0585000000001</v>
      </c>
      <c r="G4123" s="146">
        <f t="shared" si="64"/>
        <v>50067.340700000001</v>
      </c>
    </row>
    <row r="4124" spans="1:7" x14ac:dyDescent="0.25">
      <c r="A4124" s="143">
        <v>44733</v>
      </c>
      <c r="B4124" s="144">
        <v>16</v>
      </c>
      <c r="C4124" s="145">
        <v>36569.635000000002</v>
      </c>
      <c r="D4124" s="145">
        <v>228.8614</v>
      </c>
      <c r="E4124" s="145">
        <v>1970.0425</v>
      </c>
      <c r="F4124" s="145">
        <v>6460.2858999999999</v>
      </c>
      <c r="G4124" s="146">
        <f t="shared" si="64"/>
        <v>45228.824800000009</v>
      </c>
    </row>
    <row r="4125" spans="1:7" x14ac:dyDescent="0.25">
      <c r="A4125" s="143">
        <v>44733</v>
      </c>
      <c r="B4125" s="144">
        <v>17</v>
      </c>
      <c r="C4125" s="145">
        <v>28583.068899999998</v>
      </c>
      <c r="D4125" s="145">
        <v>212.03190000000001</v>
      </c>
      <c r="E4125" s="145">
        <v>1717.2867000000001</v>
      </c>
      <c r="F4125" s="145">
        <v>6291.0308000000005</v>
      </c>
      <c r="G4125" s="146">
        <f t="shared" si="64"/>
        <v>36803.418300000005</v>
      </c>
    </row>
    <row r="4126" spans="1:7" x14ac:dyDescent="0.25">
      <c r="A4126" s="143">
        <v>44733</v>
      </c>
      <c r="B4126" s="144">
        <v>18</v>
      </c>
      <c r="C4126" s="145">
        <v>18581.1139</v>
      </c>
      <c r="D4126" s="145">
        <v>157.5737</v>
      </c>
      <c r="E4126" s="145">
        <v>1399.9118000000001</v>
      </c>
      <c r="F4126" s="145">
        <v>5809.7816000000003</v>
      </c>
      <c r="G4126" s="146">
        <f t="shared" si="64"/>
        <v>25948.381000000001</v>
      </c>
    </row>
    <row r="4127" spans="1:7" x14ac:dyDescent="0.25">
      <c r="A4127" s="143">
        <v>44733</v>
      </c>
      <c r="B4127" s="144">
        <v>19</v>
      </c>
      <c r="C4127" s="145">
        <v>9142.6368000000002</v>
      </c>
      <c r="D4127" s="145">
        <v>105.93429999999999</v>
      </c>
      <c r="E4127" s="145">
        <v>1015.1671</v>
      </c>
      <c r="F4127" s="145">
        <v>5159.5060000000003</v>
      </c>
      <c r="G4127" s="146">
        <f t="shared" si="64"/>
        <v>15423.244200000001</v>
      </c>
    </row>
    <row r="4128" spans="1:7" x14ac:dyDescent="0.25">
      <c r="A4128" s="143">
        <v>44733</v>
      </c>
      <c r="B4128" s="144">
        <v>20</v>
      </c>
      <c r="C4128" s="145">
        <v>2862.4708999999998</v>
      </c>
      <c r="D4128" s="145">
        <v>49.810299999999998</v>
      </c>
      <c r="E4128" s="145">
        <v>527.44280000000003</v>
      </c>
      <c r="F4128" s="145">
        <v>4093.0201000000002</v>
      </c>
      <c r="G4128" s="146">
        <f t="shared" si="64"/>
        <v>7532.7440999999999</v>
      </c>
    </row>
    <row r="4129" spans="1:7" x14ac:dyDescent="0.25">
      <c r="A4129" s="143">
        <v>44733</v>
      </c>
      <c r="B4129" s="144">
        <v>21</v>
      </c>
      <c r="C4129" s="145">
        <v>484.09829999999999</v>
      </c>
      <c r="D4129" s="145">
        <v>17.658799999999999</v>
      </c>
      <c r="E4129" s="145">
        <v>201.01750000000001</v>
      </c>
      <c r="F4129" s="145">
        <v>1992.1832999999999</v>
      </c>
      <c r="G4129" s="146">
        <f t="shared" si="64"/>
        <v>2694.9578999999999</v>
      </c>
    </row>
    <row r="4130" spans="1:7" x14ac:dyDescent="0.25">
      <c r="A4130" s="143">
        <v>44733</v>
      </c>
      <c r="B4130" s="144">
        <v>22</v>
      </c>
      <c r="C4130" s="145">
        <v>10.467700000000001</v>
      </c>
      <c r="D4130" s="145">
        <v>10.728899999999999</v>
      </c>
      <c r="E4130" s="145">
        <v>5.4259000000000004</v>
      </c>
      <c r="F4130" s="145">
        <v>72.322599999999994</v>
      </c>
      <c r="G4130" s="146">
        <f t="shared" si="64"/>
        <v>98.945099999999996</v>
      </c>
    </row>
    <row r="4131" spans="1:7" x14ac:dyDescent="0.25">
      <c r="A4131" s="143">
        <v>44733</v>
      </c>
      <c r="B4131" s="144">
        <v>23</v>
      </c>
      <c r="C4131" s="145">
        <v>3.5306999999999999</v>
      </c>
      <c r="D4131" s="145">
        <v>8.5683000000000007</v>
      </c>
      <c r="E4131" s="145">
        <v>2.2400000000000002</v>
      </c>
      <c r="F4131" s="145">
        <v>4.1546000000000003</v>
      </c>
      <c r="G4131" s="146">
        <f t="shared" si="64"/>
        <v>18.493600000000001</v>
      </c>
    </row>
    <row r="4132" spans="1:7" x14ac:dyDescent="0.25">
      <c r="A4132" s="143">
        <v>44733</v>
      </c>
      <c r="B4132" s="144">
        <v>24</v>
      </c>
      <c r="C4132" s="145">
        <v>4.0347</v>
      </c>
      <c r="D4132" s="145">
        <v>7.1551999999999998</v>
      </c>
      <c r="E4132" s="145">
        <v>2.2604000000000002</v>
      </c>
      <c r="F4132" s="145">
        <v>4.1341000000000001</v>
      </c>
      <c r="G4132" s="146">
        <f t="shared" si="64"/>
        <v>17.584400000000002</v>
      </c>
    </row>
    <row r="4133" spans="1:7" x14ac:dyDescent="0.25">
      <c r="A4133" s="143">
        <v>44734</v>
      </c>
      <c r="B4133" s="144">
        <v>1</v>
      </c>
      <c r="C4133" s="145">
        <v>6.8559999999999999</v>
      </c>
      <c r="D4133" s="145">
        <v>7.3932000000000002</v>
      </c>
      <c r="E4133" s="145">
        <v>2.048</v>
      </c>
      <c r="F4133" s="145">
        <v>0</v>
      </c>
      <c r="G4133" s="146">
        <f t="shared" si="64"/>
        <v>16.2972</v>
      </c>
    </row>
    <row r="4134" spans="1:7" x14ac:dyDescent="0.25">
      <c r="A4134" s="143">
        <v>44734</v>
      </c>
      <c r="B4134" s="144">
        <v>2</v>
      </c>
      <c r="C4134" s="145">
        <v>6.57</v>
      </c>
      <c r="D4134" s="145">
        <v>7.7695999999999996</v>
      </c>
      <c r="E4134" s="145">
        <v>2.2400000000000002</v>
      </c>
      <c r="F4134" s="145">
        <v>0</v>
      </c>
      <c r="G4134" s="146">
        <f t="shared" si="64"/>
        <v>16.579599999999999</v>
      </c>
    </row>
    <row r="4135" spans="1:7" x14ac:dyDescent="0.25">
      <c r="A4135" s="143">
        <v>44734</v>
      </c>
      <c r="B4135" s="144">
        <v>3</v>
      </c>
      <c r="C4135" s="145">
        <v>7.0540000000000003</v>
      </c>
      <c r="D4135" s="145">
        <v>7.7081</v>
      </c>
      <c r="E4135" s="145">
        <v>2.2400000000000002</v>
      </c>
      <c r="F4135" s="145">
        <v>0</v>
      </c>
      <c r="G4135" s="146">
        <f t="shared" si="64"/>
        <v>17.002099999999999</v>
      </c>
    </row>
    <row r="4136" spans="1:7" x14ac:dyDescent="0.25">
      <c r="A4136" s="143">
        <v>44734</v>
      </c>
      <c r="B4136" s="144">
        <v>4</v>
      </c>
      <c r="C4136" s="145">
        <v>7.8227000000000002</v>
      </c>
      <c r="D4136" s="145">
        <v>9.0111999999999899</v>
      </c>
      <c r="E4136" s="145">
        <v>2.048</v>
      </c>
      <c r="F4136" s="145">
        <v>20.299099999999999</v>
      </c>
      <c r="G4136" s="146">
        <f t="shared" si="64"/>
        <v>39.180999999999983</v>
      </c>
    </row>
    <row r="4137" spans="1:7" x14ac:dyDescent="0.25">
      <c r="A4137" s="143">
        <v>44734</v>
      </c>
      <c r="B4137" s="144">
        <v>5</v>
      </c>
      <c r="C4137" s="145">
        <v>11.214700000000001</v>
      </c>
      <c r="D4137" s="145">
        <v>9.5744000000000007</v>
      </c>
      <c r="E4137" s="145">
        <v>2.3243999999999998</v>
      </c>
      <c r="F4137" s="145">
        <v>20.299099999999999</v>
      </c>
      <c r="G4137" s="146">
        <f t="shared" si="64"/>
        <v>43.412599999999998</v>
      </c>
    </row>
    <row r="4138" spans="1:7" x14ac:dyDescent="0.25">
      <c r="A4138" s="143">
        <v>44734</v>
      </c>
      <c r="B4138" s="144">
        <v>6</v>
      </c>
      <c r="C4138" s="145">
        <v>7.4776999999999996</v>
      </c>
      <c r="D4138" s="145">
        <v>9.8405000000000005</v>
      </c>
      <c r="E4138" s="145">
        <v>2.3099999999999898</v>
      </c>
      <c r="F4138" s="145">
        <v>20.503599999999999</v>
      </c>
      <c r="G4138" s="146">
        <f t="shared" si="64"/>
        <v>40.131799999999991</v>
      </c>
    </row>
    <row r="4139" spans="1:7" x14ac:dyDescent="0.25">
      <c r="A4139" s="143">
        <v>44734</v>
      </c>
      <c r="B4139" s="144">
        <v>7</v>
      </c>
      <c r="C4139" s="145">
        <v>195.69550000000001</v>
      </c>
      <c r="D4139" s="145">
        <v>11.545500000000001</v>
      </c>
      <c r="E4139" s="145">
        <v>42.856999999999999</v>
      </c>
      <c r="F4139" s="145">
        <v>779.3664</v>
      </c>
      <c r="G4139" s="146">
        <f t="shared" si="64"/>
        <v>1029.4644000000001</v>
      </c>
    </row>
    <row r="4140" spans="1:7" x14ac:dyDescent="0.25">
      <c r="A4140" s="143">
        <v>44734</v>
      </c>
      <c r="B4140" s="144">
        <v>8</v>
      </c>
      <c r="C4140" s="145">
        <v>2337.5770000000002</v>
      </c>
      <c r="D4140" s="145">
        <v>27.914999999999999</v>
      </c>
      <c r="E4140" s="145">
        <v>364.11739999999998</v>
      </c>
      <c r="F4140" s="145">
        <v>3224.1986999999999</v>
      </c>
      <c r="G4140" s="146">
        <f t="shared" si="64"/>
        <v>5953.8081000000002</v>
      </c>
    </row>
    <row r="4141" spans="1:7" x14ac:dyDescent="0.25">
      <c r="A4141" s="143">
        <v>44734</v>
      </c>
      <c r="B4141" s="144">
        <v>9</v>
      </c>
      <c r="C4141" s="145">
        <v>8851.9179999999997</v>
      </c>
      <c r="D4141" s="145">
        <v>65.220500000000001</v>
      </c>
      <c r="E4141" s="145">
        <v>710.55759999999998</v>
      </c>
      <c r="F4141" s="145">
        <v>4860.3288000000002</v>
      </c>
      <c r="G4141" s="146">
        <f t="shared" si="64"/>
        <v>14488.0249</v>
      </c>
    </row>
    <row r="4142" spans="1:7" x14ac:dyDescent="0.25">
      <c r="A4142" s="143">
        <v>44734</v>
      </c>
      <c r="B4142" s="144">
        <v>10</v>
      </c>
      <c r="C4142" s="145">
        <v>19224.167700000002</v>
      </c>
      <c r="D4142" s="145">
        <v>125.06619999999999</v>
      </c>
      <c r="E4142" s="145">
        <v>1233.8016</v>
      </c>
      <c r="F4142" s="145">
        <v>5474.1652000000004</v>
      </c>
      <c r="G4142" s="146">
        <f t="shared" si="64"/>
        <v>26057.200700000001</v>
      </c>
    </row>
    <row r="4143" spans="1:7" x14ac:dyDescent="0.25">
      <c r="A4143" s="143">
        <v>44734</v>
      </c>
      <c r="B4143" s="144">
        <v>11</v>
      </c>
      <c r="C4143" s="145">
        <v>29131.079399999999</v>
      </c>
      <c r="D4143" s="145">
        <v>175.6439</v>
      </c>
      <c r="E4143" s="145">
        <v>1631.9087</v>
      </c>
      <c r="F4143" s="145">
        <v>5924.2479999999996</v>
      </c>
      <c r="G4143" s="146">
        <f t="shared" si="64"/>
        <v>36862.879999999997</v>
      </c>
    </row>
    <row r="4144" spans="1:7" x14ac:dyDescent="0.25">
      <c r="A4144" s="143">
        <v>44734</v>
      </c>
      <c r="B4144" s="144">
        <v>12</v>
      </c>
      <c r="C4144" s="145">
        <v>35813.517200000002</v>
      </c>
      <c r="D4144" s="145">
        <v>205.72139999999999</v>
      </c>
      <c r="E4144" s="145">
        <v>1972.0694000000001</v>
      </c>
      <c r="F4144" s="145">
        <v>6214.2312000000002</v>
      </c>
      <c r="G4144" s="146">
        <f t="shared" si="64"/>
        <v>44205.539200000007</v>
      </c>
    </row>
    <row r="4145" spans="1:7" x14ac:dyDescent="0.25">
      <c r="A4145" s="143">
        <v>44734</v>
      </c>
      <c r="B4145" s="144">
        <v>13</v>
      </c>
      <c r="C4145" s="145">
        <v>38908.027399999999</v>
      </c>
      <c r="D4145" s="145">
        <v>224.4537</v>
      </c>
      <c r="E4145" s="145">
        <v>2138.6943999999999</v>
      </c>
      <c r="F4145" s="145">
        <v>6344.5338000000002</v>
      </c>
      <c r="G4145" s="146">
        <f t="shared" si="64"/>
        <v>47615.709299999995</v>
      </c>
    </row>
    <row r="4146" spans="1:7" x14ac:dyDescent="0.25">
      <c r="A4146" s="143">
        <v>44734</v>
      </c>
      <c r="B4146" s="144">
        <v>14</v>
      </c>
      <c r="C4146" s="145">
        <v>38843.652000000002</v>
      </c>
      <c r="D4146" s="145">
        <v>234.08600000000001</v>
      </c>
      <c r="E4146" s="145">
        <v>2141.5569999999998</v>
      </c>
      <c r="F4146" s="145">
        <v>6392.1283999999996</v>
      </c>
      <c r="G4146" s="146">
        <f t="shared" si="64"/>
        <v>47611.423400000007</v>
      </c>
    </row>
    <row r="4147" spans="1:7" x14ac:dyDescent="0.25">
      <c r="A4147" s="143">
        <v>44734</v>
      </c>
      <c r="B4147" s="144">
        <v>15</v>
      </c>
      <c r="C4147" s="145">
        <v>36674.895400000001</v>
      </c>
      <c r="D4147" s="145">
        <v>230.3082</v>
      </c>
      <c r="E4147" s="145">
        <v>2042.7973999999999</v>
      </c>
      <c r="F4147" s="145">
        <v>6339.8990999999996</v>
      </c>
      <c r="G4147" s="146">
        <f t="shared" si="64"/>
        <v>45287.900100000006</v>
      </c>
    </row>
    <row r="4148" spans="1:7" x14ac:dyDescent="0.25">
      <c r="A4148" s="143">
        <v>44734</v>
      </c>
      <c r="B4148" s="144">
        <v>16</v>
      </c>
      <c r="C4148" s="145">
        <v>31539.202300000001</v>
      </c>
      <c r="D4148" s="145">
        <v>208.7039</v>
      </c>
      <c r="E4148" s="145">
        <v>1875.3779999999999</v>
      </c>
      <c r="F4148" s="145">
        <v>6065.6408000000001</v>
      </c>
      <c r="G4148" s="146">
        <f t="shared" si="64"/>
        <v>39688.925000000003</v>
      </c>
    </row>
    <row r="4149" spans="1:7" x14ac:dyDescent="0.25">
      <c r="A4149" s="143">
        <v>44734</v>
      </c>
      <c r="B4149" s="144">
        <v>17</v>
      </c>
      <c r="C4149" s="145">
        <v>23929.955600000001</v>
      </c>
      <c r="D4149" s="145">
        <v>170.78919999999999</v>
      </c>
      <c r="E4149" s="145">
        <v>1573.9530999999999</v>
      </c>
      <c r="F4149" s="145">
        <v>5876.1480000000001</v>
      </c>
      <c r="G4149" s="146">
        <f t="shared" si="64"/>
        <v>31550.8459</v>
      </c>
    </row>
    <row r="4150" spans="1:7" x14ac:dyDescent="0.25">
      <c r="A4150" s="143">
        <v>44734</v>
      </c>
      <c r="B4150" s="144">
        <v>18</v>
      </c>
      <c r="C4150" s="145">
        <v>14742.664199999999</v>
      </c>
      <c r="D4150" s="145">
        <v>134.72989999999999</v>
      </c>
      <c r="E4150" s="145">
        <v>1333.2249999999999</v>
      </c>
      <c r="F4150" s="145">
        <v>5322.2210999999998</v>
      </c>
      <c r="G4150" s="146">
        <f t="shared" si="64"/>
        <v>21532.840199999999</v>
      </c>
    </row>
    <row r="4151" spans="1:7" x14ac:dyDescent="0.25">
      <c r="A4151" s="143">
        <v>44734</v>
      </c>
      <c r="B4151" s="144">
        <v>19</v>
      </c>
      <c r="C4151" s="145">
        <v>6864.2815000000001</v>
      </c>
      <c r="D4151" s="145">
        <v>80.459599999999995</v>
      </c>
      <c r="E4151" s="145">
        <v>853.02369999999996</v>
      </c>
      <c r="F4151" s="145">
        <v>4338.8667999999998</v>
      </c>
      <c r="G4151" s="146">
        <f t="shared" si="64"/>
        <v>12136.631600000001</v>
      </c>
    </row>
    <row r="4152" spans="1:7" x14ac:dyDescent="0.25">
      <c r="A4152" s="143">
        <v>44734</v>
      </c>
      <c r="B4152" s="144">
        <v>20</v>
      </c>
      <c r="C4152" s="145">
        <v>2138.268</v>
      </c>
      <c r="D4152" s="145">
        <v>38.361899999999999</v>
      </c>
      <c r="E4152" s="145">
        <v>369.86090000000002</v>
      </c>
      <c r="F4152" s="145">
        <v>2813.6367</v>
      </c>
      <c r="G4152" s="146">
        <f t="shared" si="64"/>
        <v>5360.1275000000005</v>
      </c>
    </row>
    <row r="4153" spans="1:7" x14ac:dyDescent="0.25">
      <c r="A4153" s="143">
        <v>44734</v>
      </c>
      <c r="B4153" s="144">
        <v>21</v>
      </c>
      <c r="C4153" s="145">
        <v>307.90730000000002</v>
      </c>
      <c r="D4153" s="145">
        <v>7.9</v>
      </c>
      <c r="E4153" s="145">
        <v>126.09310000000001</v>
      </c>
      <c r="F4153" s="145">
        <v>1437.3039000000001</v>
      </c>
      <c r="G4153" s="146">
        <f t="shared" si="64"/>
        <v>1879.2043000000001</v>
      </c>
    </row>
    <row r="4154" spans="1:7" x14ac:dyDescent="0.25">
      <c r="A4154" s="143">
        <v>44734</v>
      </c>
      <c r="B4154" s="144">
        <v>22</v>
      </c>
      <c r="C4154" s="145">
        <v>12.8835</v>
      </c>
      <c r="D4154" s="145">
        <v>4.7077999999999998</v>
      </c>
      <c r="E4154" s="145">
        <v>4.7728999999999999</v>
      </c>
      <c r="F4154" s="145">
        <v>44.1997</v>
      </c>
      <c r="G4154" s="146">
        <f t="shared" si="64"/>
        <v>66.563900000000004</v>
      </c>
    </row>
    <row r="4155" spans="1:7" x14ac:dyDescent="0.25">
      <c r="A4155" s="143">
        <v>44734</v>
      </c>
      <c r="B4155" s="144">
        <v>23</v>
      </c>
      <c r="C4155" s="145">
        <v>7.5084999999999997</v>
      </c>
      <c r="D4155" s="145">
        <v>5.0789999999999997</v>
      </c>
      <c r="E4155" s="145">
        <v>2.048</v>
      </c>
      <c r="F4155" s="145">
        <v>0</v>
      </c>
      <c r="G4155" s="146">
        <f t="shared" si="64"/>
        <v>14.635499999999999</v>
      </c>
    </row>
    <row r="4156" spans="1:7" x14ac:dyDescent="0.25">
      <c r="A4156" s="143">
        <v>44734</v>
      </c>
      <c r="B4156" s="144">
        <v>24</v>
      </c>
      <c r="C4156" s="145">
        <v>7.1885000000000003</v>
      </c>
      <c r="D4156" s="145">
        <v>6.4793000000000003</v>
      </c>
      <c r="E4156" s="145">
        <v>2.2400000000000002</v>
      </c>
      <c r="F4156" s="145">
        <v>0</v>
      </c>
      <c r="G4156" s="146">
        <f t="shared" si="64"/>
        <v>15.9078</v>
      </c>
    </row>
    <row r="4157" spans="1:7" x14ac:dyDescent="0.25">
      <c r="A4157" s="143">
        <v>44735</v>
      </c>
      <c r="B4157" s="144">
        <v>1</v>
      </c>
      <c r="C4157" s="145">
        <v>94.383200000000002</v>
      </c>
      <c r="D4157" s="145">
        <v>18.036000000000001</v>
      </c>
      <c r="E4157" s="145">
        <v>11.891999999999999</v>
      </c>
      <c r="F4157" s="145">
        <v>65.884099999999904</v>
      </c>
      <c r="G4157" s="146">
        <f t="shared" si="64"/>
        <v>190.19529999999992</v>
      </c>
    </row>
    <row r="4158" spans="1:7" x14ac:dyDescent="0.25">
      <c r="A4158" s="143">
        <v>44735</v>
      </c>
      <c r="B4158" s="144">
        <v>2</v>
      </c>
      <c r="C4158" s="145">
        <v>94.033199999999994</v>
      </c>
      <c r="D4158" s="145">
        <v>20.055799999999898</v>
      </c>
      <c r="E4158" s="145">
        <v>11.7</v>
      </c>
      <c r="F4158" s="145">
        <v>64.476100000000002</v>
      </c>
      <c r="G4158" s="146">
        <f t="shared" si="64"/>
        <v>190.2650999999999</v>
      </c>
    </row>
    <row r="4159" spans="1:7" x14ac:dyDescent="0.25">
      <c r="A4159" s="143">
        <v>44735</v>
      </c>
      <c r="B4159" s="144">
        <v>3</v>
      </c>
      <c r="C4159" s="145">
        <v>93.615200000000002</v>
      </c>
      <c r="D4159" s="145">
        <v>11.394500000000001</v>
      </c>
      <c r="E4159" s="145">
        <v>2.2400000000000002</v>
      </c>
      <c r="F4159" s="145">
        <v>67.256100000000004</v>
      </c>
      <c r="G4159" s="146">
        <f t="shared" si="64"/>
        <v>174.50580000000002</v>
      </c>
    </row>
    <row r="4160" spans="1:7" x14ac:dyDescent="0.25">
      <c r="A4160" s="143">
        <v>44735</v>
      </c>
      <c r="B4160" s="144">
        <v>4</v>
      </c>
      <c r="C4160" s="145">
        <v>6.8743999999999996</v>
      </c>
      <c r="D4160" s="145">
        <v>11.95</v>
      </c>
      <c r="E4160" s="145">
        <v>2.3039999999999998</v>
      </c>
      <c r="F4160" s="145">
        <v>64.476100000000002</v>
      </c>
      <c r="G4160" s="146">
        <f t="shared" si="64"/>
        <v>85.604500000000002</v>
      </c>
    </row>
    <row r="4161" spans="1:7" x14ac:dyDescent="0.25">
      <c r="A4161" s="143">
        <v>44735</v>
      </c>
      <c r="B4161" s="144">
        <v>5</v>
      </c>
      <c r="C4161" s="145">
        <v>6.5754000000000001</v>
      </c>
      <c r="D4161" s="145">
        <v>12.0832</v>
      </c>
      <c r="E4161" s="145">
        <v>2.048</v>
      </c>
      <c r="F4161" s="145">
        <v>64.476100000000002</v>
      </c>
      <c r="G4161" s="146">
        <f t="shared" si="64"/>
        <v>85.182700000000011</v>
      </c>
    </row>
    <row r="4162" spans="1:7" x14ac:dyDescent="0.25">
      <c r="A4162" s="143">
        <v>44735</v>
      </c>
      <c r="B4162" s="144">
        <v>6</v>
      </c>
      <c r="C4162" s="145">
        <v>6.2984</v>
      </c>
      <c r="D4162" s="145">
        <v>12.2956</v>
      </c>
      <c r="E4162" s="145">
        <v>2.246</v>
      </c>
      <c r="F4162" s="145">
        <v>66.003299999999996</v>
      </c>
      <c r="G4162" s="146">
        <f t="shared" si="64"/>
        <v>86.843299999999999</v>
      </c>
    </row>
    <row r="4163" spans="1:7" x14ac:dyDescent="0.25">
      <c r="A4163" s="143">
        <v>44735</v>
      </c>
      <c r="B4163" s="144">
        <v>7</v>
      </c>
      <c r="C4163" s="145">
        <v>154.7894</v>
      </c>
      <c r="D4163" s="145">
        <v>13.793200000000001</v>
      </c>
      <c r="E4163" s="145">
        <v>50.665799999999997</v>
      </c>
      <c r="F4163" s="145">
        <v>1018.3903</v>
      </c>
      <c r="G4163" s="146">
        <f t="shared" si="64"/>
        <v>1237.6387</v>
      </c>
    </row>
    <row r="4164" spans="1:7" x14ac:dyDescent="0.25">
      <c r="A4164" s="143">
        <v>44735</v>
      </c>
      <c r="B4164" s="144">
        <v>8</v>
      </c>
      <c r="C4164" s="145">
        <v>2085.2640000000001</v>
      </c>
      <c r="D4164" s="145">
        <v>28.562100000000001</v>
      </c>
      <c r="E4164" s="145">
        <v>245.01259999999999</v>
      </c>
      <c r="F4164" s="145">
        <v>2843.0309000000002</v>
      </c>
      <c r="G4164" s="146">
        <f t="shared" si="64"/>
        <v>5201.8696</v>
      </c>
    </row>
    <row r="4165" spans="1:7" x14ac:dyDescent="0.25">
      <c r="A4165" s="143">
        <v>44735</v>
      </c>
      <c r="B4165" s="144">
        <v>9</v>
      </c>
      <c r="C4165" s="145">
        <v>8111.8923000000004</v>
      </c>
      <c r="D4165" s="145">
        <v>63.7729</v>
      </c>
      <c r="E4165" s="145">
        <v>651.57719999999995</v>
      </c>
      <c r="F4165" s="145">
        <v>4636.5610999999999</v>
      </c>
      <c r="G4165" s="146">
        <f t="shared" si="64"/>
        <v>13463.803500000002</v>
      </c>
    </row>
    <row r="4166" spans="1:7" x14ac:dyDescent="0.25">
      <c r="A4166" s="143">
        <v>44735</v>
      </c>
      <c r="B4166" s="144">
        <v>10</v>
      </c>
      <c r="C4166" s="145">
        <v>17741.945199999998</v>
      </c>
      <c r="D4166" s="145">
        <v>111.64960000000001</v>
      </c>
      <c r="E4166" s="145">
        <v>1013.1161</v>
      </c>
      <c r="F4166" s="145">
        <v>4836.4463999999998</v>
      </c>
      <c r="G4166" s="146">
        <f t="shared" ref="G4166:G4229" si="65">+SUM(C4166:F4166)</f>
        <v>23703.157299999999</v>
      </c>
    </row>
    <row r="4167" spans="1:7" x14ac:dyDescent="0.25">
      <c r="A4167" s="143">
        <v>44735</v>
      </c>
      <c r="B4167" s="144">
        <v>11</v>
      </c>
      <c r="C4167" s="145">
        <v>26991.628199999999</v>
      </c>
      <c r="D4167" s="145">
        <v>158.94970000000001</v>
      </c>
      <c r="E4167" s="145">
        <v>1348.9995999999901</v>
      </c>
      <c r="F4167" s="145">
        <v>5298.8141999999998</v>
      </c>
      <c r="G4167" s="146">
        <f t="shared" si="65"/>
        <v>33798.391699999993</v>
      </c>
    </row>
    <row r="4168" spans="1:7" x14ac:dyDescent="0.25">
      <c r="A4168" s="143">
        <v>44735</v>
      </c>
      <c r="B4168" s="144">
        <v>12</v>
      </c>
      <c r="C4168" s="145">
        <v>33308.144200000002</v>
      </c>
      <c r="D4168" s="145">
        <v>188.9016</v>
      </c>
      <c r="E4168" s="145">
        <v>1663.2884999999901</v>
      </c>
      <c r="F4168" s="145">
        <v>5608.9759999999997</v>
      </c>
      <c r="G4168" s="146">
        <f t="shared" si="65"/>
        <v>40769.31029999999</v>
      </c>
    </row>
    <row r="4169" spans="1:7" x14ac:dyDescent="0.25">
      <c r="A4169" s="143">
        <v>44735</v>
      </c>
      <c r="B4169" s="144">
        <v>13</v>
      </c>
      <c r="C4169" s="145">
        <v>36034.199800000002</v>
      </c>
      <c r="D4169" s="145">
        <v>217.2294</v>
      </c>
      <c r="E4169" s="145">
        <v>1867.0709999999999</v>
      </c>
      <c r="F4169" s="145">
        <v>5742.0652</v>
      </c>
      <c r="G4169" s="146">
        <f t="shared" si="65"/>
        <v>43860.565399999992</v>
      </c>
    </row>
    <row r="4170" spans="1:7" x14ac:dyDescent="0.25">
      <c r="A4170" s="143">
        <v>44735</v>
      </c>
      <c r="B4170" s="144">
        <v>14</v>
      </c>
      <c r="C4170" s="145">
        <v>37051.756699999998</v>
      </c>
      <c r="D4170" s="145">
        <v>229.61709999999999</v>
      </c>
      <c r="E4170" s="145">
        <v>1909.8063</v>
      </c>
      <c r="F4170" s="145">
        <v>5270.8509999999997</v>
      </c>
      <c r="G4170" s="146">
        <f t="shared" si="65"/>
        <v>44462.0311</v>
      </c>
    </row>
    <row r="4171" spans="1:7" x14ac:dyDescent="0.25">
      <c r="A4171" s="143">
        <v>44735</v>
      </c>
      <c r="B4171" s="144">
        <v>15</v>
      </c>
      <c r="C4171" s="145">
        <v>34975.398200000003</v>
      </c>
      <c r="D4171" s="145">
        <v>231.43620000000001</v>
      </c>
      <c r="E4171" s="145">
        <v>1903.5446999999999</v>
      </c>
      <c r="F4171" s="145">
        <v>5432.9447</v>
      </c>
      <c r="G4171" s="146">
        <f t="shared" si="65"/>
        <v>42543.323799999998</v>
      </c>
    </row>
    <row r="4172" spans="1:7" x14ac:dyDescent="0.25">
      <c r="A4172" s="143">
        <v>44735</v>
      </c>
      <c r="B4172" s="144">
        <v>16</v>
      </c>
      <c r="C4172" s="145">
        <v>31331.077300000001</v>
      </c>
      <c r="D4172" s="145">
        <v>210.0453</v>
      </c>
      <c r="E4172" s="145">
        <v>1931.7107000000001</v>
      </c>
      <c r="F4172" s="145">
        <v>5635.6341000000002</v>
      </c>
      <c r="G4172" s="146">
        <f t="shared" si="65"/>
        <v>39108.467400000009</v>
      </c>
    </row>
    <row r="4173" spans="1:7" x14ac:dyDescent="0.25">
      <c r="A4173" s="143">
        <v>44735</v>
      </c>
      <c r="B4173" s="144">
        <v>17</v>
      </c>
      <c r="C4173" s="145">
        <v>23394.075700000001</v>
      </c>
      <c r="D4173" s="145">
        <v>174.6086</v>
      </c>
      <c r="E4173" s="145">
        <v>1513.165</v>
      </c>
      <c r="F4173" s="145">
        <v>5061.1152000000002</v>
      </c>
      <c r="G4173" s="146">
        <f t="shared" si="65"/>
        <v>30142.964500000002</v>
      </c>
    </row>
    <row r="4174" spans="1:7" x14ac:dyDescent="0.25">
      <c r="A4174" s="143">
        <v>44735</v>
      </c>
      <c r="B4174" s="144">
        <v>18</v>
      </c>
      <c r="C4174" s="145">
        <v>14761.4599</v>
      </c>
      <c r="D4174" s="145">
        <v>140.88460000000001</v>
      </c>
      <c r="E4174" s="145">
        <v>895.80370000000005</v>
      </c>
      <c r="F4174" s="145">
        <v>2722.8395</v>
      </c>
      <c r="G4174" s="146">
        <f t="shared" si="65"/>
        <v>18520.987699999998</v>
      </c>
    </row>
    <row r="4175" spans="1:7" x14ac:dyDescent="0.25">
      <c r="A4175" s="143">
        <v>44735</v>
      </c>
      <c r="B4175" s="144">
        <v>19</v>
      </c>
      <c r="C4175" s="145">
        <v>6682.7040999999999</v>
      </c>
      <c r="D4175" s="145">
        <v>76.977900000000005</v>
      </c>
      <c r="E4175" s="145">
        <v>459.80889999999999</v>
      </c>
      <c r="F4175" s="145">
        <v>1467.9604999999999</v>
      </c>
      <c r="G4175" s="146">
        <f t="shared" si="65"/>
        <v>8687.4513999999999</v>
      </c>
    </row>
    <row r="4176" spans="1:7" x14ac:dyDescent="0.25">
      <c r="A4176" s="143">
        <v>44735</v>
      </c>
      <c r="B4176" s="144">
        <v>20</v>
      </c>
      <c r="C4176" s="145">
        <v>2017.0600999999999</v>
      </c>
      <c r="D4176" s="145">
        <v>34.210599999999999</v>
      </c>
      <c r="E4176" s="145">
        <v>203.25630000000001</v>
      </c>
      <c r="F4176" s="145">
        <v>658.37350000000004</v>
      </c>
      <c r="G4176" s="146">
        <f t="shared" si="65"/>
        <v>2912.9005000000002</v>
      </c>
    </row>
    <row r="4177" spans="1:7" x14ac:dyDescent="0.25">
      <c r="A4177" s="143">
        <v>44735</v>
      </c>
      <c r="B4177" s="144">
        <v>21</v>
      </c>
      <c r="C4177" s="145">
        <v>267.56229999999999</v>
      </c>
      <c r="D4177" s="145">
        <v>14.5023</v>
      </c>
      <c r="E4177" s="145">
        <v>31.107700000000001</v>
      </c>
      <c r="F4177" s="145">
        <v>288.48079999999999</v>
      </c>
      <c r="G4177" s="146">
        <f t="shared" si="65"/>
        <v>601.65309999999999</v>
      </c>
    </row>
    <row r="4178" spans="1:7" x14ac:dyDescent="0.25">
      <c r="A4178" s="143">
        <v>44735</v>
      </c>
      <c r="B4178" s="144">
        <v>22</v>
      </c>
      <c r="C4178" s="145">
        <v>11.476699999999999</v>
      </c>
      <c r="D4178" s="145">
        <v>9.2979000000000003</v>
      </c>
      <c r="E4178" s="145">
        <v>2.04279999999999</v>
      </c>
      <c r="F4178" s="145">
        <v>23.087499999999999</v>
      </c>
      <c r="G4178" s="146">
        <f t="shared" si="65"/>
        <v>45.904899999999984</v>
      </c>
    </row>
    <row r="4179" spans="1:7" x14ac:dyDescent="0.25">
      <c r="A4179" s="143">
        <v>44735</v>
      </c>
      <c r="B4179" s="144">
        <v>23</v>
      </c>
      <c r="C4179" s="145">
        <v>7.1216999999999997</v>
      </c>
      <c r="D4179" s="145">
        <v>10.073600000000001</v>
      </c>
      <c r="E4179" s="145">
        <v>1.984</v>
      </c>
      <c r="F4179" s="145">
        <v>0</v>
      </c>
      <c r="G4179" s="146">
        <f t="shared" si="65"/>
        <v>19.179299999999998</v>
      </c>
    </row>
    <row r="4180" spans="1:7" x14ac:dyDescent="0.25">
      <c r="A4180" s="143">
        <v>44735</v>
      </c>
      <c r="B4180" s="144">
        <v>24</v>
      </c>
      <c r="C4180" s="145">
        <v>7.1216999999999997</v>
      </c>
      <c r="D4180" s="145">
        <v>9.5206</v>
      </c>
      <c r="E4180" s="145">
        <v>2.0044</v>
      </c>
      <c r="F4180" s="145">
        <v>0</v>
      </c>
      <c r="G4180" s="146">
        <f t="shared" si="65"/>
        <v>18.646699999999999</v>
      </c>
    </row>
    <row r="4181" spans="1:7" x14ac:dyDescent="0.25">
      <c r="A4181" s="143">
        <v>44736</v>
      </c>
      <c r="B4181" s="144">
        <v>1</v>
      </c>
      <c r="C4181" s="145">
        <v>10.0975</v>
      </c>
      <c r="D4181" s="145">
        <v>9.1928999999999998</v>
      </c>
      <c r="E4181" s="145">
        <v>1.984</v>
      </c>
      <c r="F4181" s="145">
        <v>0</v>
      </c>
      <c r="G4181" s="146">
        <f t="shared" si="65"/>
        <v>21.2744</v>
      </c>
    </row>
    <row r="4182" spans="1:7" x14ac:dyDescent="0.25">
      <c r="A4182" s="143">
        <v>44736</v>
      </c>
      <c r="B4182" s="144">
        <v>2</v>
      </c>
      <c r="C4182" s="145">
        <v>10.137499999999999</v>
      </c>
      <c r="D4182" s="145">
        <v>9.6997999999999998</v>
      </c>
      <c r="E4182" s="145">
        <v>1.3644000000000001</v>
      </c>
      <c r="F4182" s="145">
        <v>0</v>
      </c>
      <c r="G4182" s="146">
        <f t="shared" si="65"/>
        <v>21.201699999999999</v>
      </c>
    </row>
    <row r="4183" spans="1:7" x14ac:dyDescent="0.25">
      <c r="A4183" s="143">
        <v>44736</v>
      </c>
      <c r="B4183" s="144">
        <v>3</v>
      </c>
      <c r="C4183" s="145">
        <v>9.8085000000000004</v>
      </c>
      <c r="D4183" s="145">
        <v>11.351000000000001</v>
      </c>
      <c r="E4183" s="145">
        <v>2.1760000000000002</v>
      </c>
      <c r="F4183" s="145">
        <v>0</v>
      </c>
      <c r="G4183" s="146">
        <f t="shared" si="65"/>
        <v>23.335500000000003</v>
      </c>
    </row>
    <row r="4184" spans="1:7" x14ac:dyDescent="0.25">
      <c r="A4184" s="143">
        <v>44736</v>
      </c>
      <c r="B4184" s="144">
        <v>4</v>
      </c>
      <c r="C4184" s="145">
        <v>6.8179999999999996</v>
      </c>
      <c r="D4184" s="145">
        <v>13.2044</v>
      </c>
      <c r="E4184" s="145">
        <v>2.1233</v>
      </c>
      <c r="F4184" s="145">
        <v>0</v>
      </c>
      <c r="G4184" s="146">
        <f t="shared" si="65"/>
        <v>22.145699999999998</v>
      </c>
    </row>
    <row r="4185" spans="1:7" x14ac:dyDescent="0.25">
      <c r="A4185" s="143">
        <v>44736</v>
      </c>
      <c r="B4185" s="144">
        <v>5</v>
      </c>
      <c r="C4185" s="145">
        <v>11.247999999999999</v>
      </c>
      <c r="D4185" s="145">
        <v>15.6851</v>
      </c>
      <c r="E4185" s="145">
        <v>3.1313</v>
      </c>
      <c r="F4185" s="145">
        <v>0</v>
      </c>
      <c r="G4185" s="146">
        <f t="shared" si="65"/>
        <v>30.064399999999999</v>
      </c>
    </row>
    <row r="4186" spans="1:7" x14ac:dyDescent="0.25">
      <c r="A4186" s="143">
        <v>44736</v>
      </c>
      <c r="B4186" s="144">
        <v>6</v>
      </c>
      <c r="C4186" s="145">
        <v>8.6430000000000007</v>
      </c>
      <c r="D4186" s="145">
        <v>16.691199999999998</v>
      </c>
      <c r="E4186" s="145">
        <v>2.4916999999999998</v>
      </c>
      <c r="F4186" s="145">
        <v>0</v>
      </c>
      <c r="G4186" s="146">
        <f t="shared" si="65"/>
        <v>27.825899999999997</v>
      </c>
    </row>
    <row r="4187" spans="1:7" x14ac:dyDescent="0.25">
      <c r="A4187" s="143">
        <v>44736</v>
      </c>
      <c r="B4187" s="144">
        <v>7</v>
      </c>
      <c r="C4187" s="145">
        <v>146.5849</v>
      </c>
      <c r="D4187" s="145">
        <v>18.3154</v>
      </c>
      <c r="E4187" s="145">
        <v>28.973800000000001</v>
      </c>
      <c r="F4187" s="145">
        <v>574.5308</v>
      </c>
      <c r="G4187" s="146">
        <f t="shared" si="65"/>
        <v>768.4049</v>
      </c>
    </row>
    <row r="4188" spans="1:7" x14ac:dyDescent="0.25">
      <c r="A4188" s="143">
        <v>44736</v>
      </c>
      <c r="B4188" s="144">
        <v>8</v>
      </c>
      <c r="C4188" s="145">
        <v>2166.9807000000001</v>
      </c>
      <c r="D4188" s="145">
        <v>36.093499999999999</v>
      </c>
      <c r="E4188" s="145">
        <v>331.39890000000003</v>
      </c>
      <c r="F4188" s="145">
        <v>3367.4463999999998</v>
      </c>
      <c r="G4188" s="146">
        <f t="shared" si="65"/>
        <v>5901.9195</v>
      </c>
    </row>
    <row r="4189" spans="1:7" x14ac:dyDescent="0.25">
      <c r="A4189" s="143">
        <v>44736</v>
      </c>
      <c r="B4189" s="144">
        <v>9</v>
      </c>
      <c r="C4189" s="145">
        <v>7834.8344999999999</v>
      </c>
      <c r="D4189" s="145">
        <v>66.527699999999996</v>
      </c>
      <c r="E4189" s="145">
        <v>682.63739999999996</v>
      </c>
      <c r="F4189" s="145">
        <v>5194.4958999999999</v>
      </c>
      <c r="G4189" s="146">
        <f t="shared" si="65"/>
        <v>13778.495499999999</v>
      </c>
    </row>
    <row r="4190" spans="1:7" x14ac:dyDescent="0.25">
      <c r="A4190" s="143">
        <v>44736</v>
      </c>
      <c r="B4190" s="144">
        <v>10</v>
      </c>
      <c r="C4190" s="145">
        <v>18350.337599999999</v>
      </c>
      <c r="D4190" s="145">
        <v>123.8904</v>
      </c>
      <c r="E4190" s="145">
        <v>1190.3598999999999</v>
      </c>
      <c r="F4190" s="145">
        <v>6018.0919000000004</v>
      </c>
      <c r="G4190" s="146">
        <f t="shared" si="65"/>
        <v>25682.679799999998</v>
      </c>
    </row>
    <row r="4191" spans="1:7" x14ac:dyDescent="0.25">
      <c r="A4191" s="143">
        <v>44736</v>
      </c>
      <c r="B4191" s="144">
        <v>11</v>
      </c>
      <c r="C4191" s="145">
        <v>29072.281999999999</v>
      </c>
      <c r="D4191" s="145">
        <v>182.2088</v>
      </c>
      <c r="E4191" s="145">
        <v>1704.6742999999999</v>
      </c>
      <c r="F4191" s="145">
        <v>6450.4364999999998</v>
      </c>
      <c r="G4191" s="146">
        <f t="shared" si="65"/>
        <v>37409.601599999995</v>
      </c>
    </row>
    <row r="4192" spans="1:7" x14ac:dyDescent="0.25">
      <c r="A4192" s="143">
        <v>44736</v>
      </c>
      <c r="B4192" s="144">
        <v>12</v>
      </c>
      <c r="C4192" s="145">
        <v>36995.998399999997</v>
      </c>
      <c r="D4192" s="145">
        <v>223.8168</v>
      </c>
      <c r="E4192" s="145">
        <v>1995.9078999999999</v>
      </c>
      <c r="F4192" s="145">
        <v>6680.48</v>
      </c>
      <c r="G4192" s="146">
        <f t="shared" si="65"/>
        <v>45896.203099999999</v>
      </c>
    </row>
    <row r="4193" spans="1:7" x14ac:dyDescent="0.25">
      <c r="A4193" s="143">
        <v>44736</v>
      </c>
      <c r="B4193" s="144">
        <v>13</v>
      </c>
      <c r="C4193" s="145">
        <v>41309.764999999999</v>
      </c>
      <c r="D4193" s="145">
        <v>256.05250000000001</v>
      </c>
      <c r="E4193" s="145">
        <v>2257.1282999999999</v>
      </c>
      <c r="F4193" s="145">
        <v>6678.2646000000004</v>
      </c>
      <c r="G4193" s="146">
        <f t="shared" si="65"/>
        <v>50501.210399999996</v>
      </c>
    </row>
    <row r="4194" spans="1:7" x14ac:dyDescent="0.25">
      <c r="A4194" s="143">
        <v>44736</v>
      </c>
      <c r="B4194" s="144">
        <v>14</v>
      </c>
      <c r="C4194" s="145">
        <v>42804.318200000002</v>
      </c>
      <c r="D4194" s="145">
        <v>265.59519999999998</v>
      </c>
      <c r="E4194" s="145">
        <v>2367.7894999999999</v>
      </c>
      <c r="F4194" s="145">
        <v>6971.6094999999996</v>
      </c>
      <c r="G4194" s="146">
        <f t="shared" si="65"/>
        <v>52409.312400000003</v>
      </c>
    </row>
    <row r="4195" spans="1:7" x14ac:dyDescent="0.25">
      <c r="A4195" s="143">
        <v>44736</v>
      </c>
      <c r="B4195" s="144">
        <v>15</v>
      </c>
      <c r="C4195" s="145">
        <v>41166.474600000001</v>
      </c>
      <c r="D4195" s="145">
        <v>247.91810000000001</v>
      </c>
      <c r="E4195" s="145">
        <v>2285.4400999999998</v>
      </c>
      <c r="F4195" s="145">
        <v>7046.5847000000003</v>
      </c>
      <c r="G4195" s="146">
        <f t="shared" si="65"/>
        <v>50746.417500000003</v>
      </c>
    </row>
    <row r="4196" spans="1:7" x14ac:dyDescent="0.25">
      <c r="A4196" s="143">
        <v>44736</v>
      </c>
      <c r="B4196" s="144">
        <v>16</v>
      </c>
      <c r="C4196" s="145">
        <v>37184.102400000003</v>
      </c>
      <c r="D4196" s="145">
        <v>227.0172</v>
      </c>
      <c r="E4196" s="145">
        <v>2120.4724999999999</v>
      </c>
      <c r="F4196" s="145">
        <v>6814.5868</v>
      </c>
      <c r="G4196" s="146">
        <f t="shared" si="65"/>
        <v>46346.178900000006</v>
      </c>
    </row>
    <row r="4197" spans="1:7" x14ac:dyDescent="0.25">
      <c r="A4197" s="143">
        <v>44736</v>
      </c>
      <c r="B4197" s="144">
        <v>17</v>
      </c>
      <c r="C4197" s="145">
        <v>29434.532999999999</v>
      </c>
      <c r="D4197" s="145">
        <v>194.7901</v>
      </c>
      <c r="E4197" s="145">
        <v>1877.3063</v>
      </c>
      <c r="F4197" s="145">
        <v>6550.1990999999998</v>
      </c>
      <c r="G4197" s="146">
        <f t="shared" si="65"/>
        <v>38056.828499999996</v>
      </c>
    </row>
    <row r="4198" spans="1:7" x14ac:dyDescent="0.25">
      <c r="A4198" s="143">
        <v>44736</v>
      </c>
      <c r="B4198" s="144">
        <v>18</v>
      </c>
      <c r="C4198" s="145">
        <v>19596.669900000001</v>
      </c>
      <c r="D4198" s="145">
        <v>158.7929</v>
      </c>
      <c r="E4198" s="145">
        <v>1509.2621999999999</v>
      </c>
      <c r="F4198" s="145">
        <v>6045.6368000000002</v>
      </c>
      <c r="G4198" s="146">
        <f t="shared" si="65"/>
        <v>27310.361800000002</v>
      </c>
    </row>
    <row r="4199" spans="1:7" x14ac:dyDescent="0.25">
      <c r="A4199" s="143">
        <v>44736</v>
      </c>
      <c r="B4199" s="144">
        <v>19</v>
      </c>
      <c r="C4199" s="145">
        <v>9946.5599000000002</v>
      </c>
      <c r="D4199" s="145">
        <v>99.993899999999996</v>
      </c>
      <c r="E4199" s="145">
        <v>1044.1618000000001</v>
      </c>
      <c r="F4199" s="145">
        <v>5267.4504999999999</v>
      </c>
      <c r="G4199" s="146">
        <f t="shared" si="65"/>
        <v>16358.166099999999</v>
      </c>
    </row>
    <row r="4200" spans="1:7" x14ac:dyDescent="0.25">
      <c r="A4200" s="143">
        <v>44736</v>
      </c>
      <c r="B4200" s="144">
        <v>20</v>
      </c>
      <c r="C4200" s="145">
        <v>3225.1567</v>
      </c>
      <c r="D4200" s="145">
        <v>44.927700000000002</v>
      </c>
      <c r="E4200" s="145">
        <v>567.44280000000003</v>
      </c>
      <c r="F4200" s="145">
        <v>4043.3222999999998</v>
      </c>
      <c r="G4200" s="146">
        <f t="shared" si="65"/>
        <v>7880.8495000000003</v>
      </c>
    </row>
    <row r="4201" spans="1:7" x14ac:dyDescent="0.25">
      <c r="A4201" s="143">
        <v>44736</v>
      </c>
      <c r="B4201" s="144">
        <v>21</v>
      </c>
      <c r="C4201" s="145">
        <v>561.39459999999997</v>
      </c>
      <c r="D4201" s="145">
        <v>9.6857000000000006</v>
      </c>
      <c r="E4201" s="145">
        <v>196.09019999999899</v>
      </c>
      <c r="F4201" s="145">
        <v>2065.9099000000001</v>
      </c>
      <c r="G4201" s="146">
        <f t="shared" si="65"/>
        <v>2833.0803999999989</v>
      </c>
    </row>
    <row r="4202" spans="1:7" x14ac:dyDescent="0.25">
      <c r="A4202" s="143">
        <v>44736</v>
      </c>
      <c r="B4202" s="144">
        <v>22</v>
      </c>
      <c r="C4202" s="145">
        <v>14.2714</v>
      </c>
      <c r="D4202" s="145">
        <v>3.9756</v>
      </c>
      <c r="E4202" s="145">
        <v>6.6391</v>
      </c>
      <c r="F4202" s="145">
        <v>87.972799999999907</v>
      </c>
      <c r="G4202" s="146">
        <f t="shared" si="65"/>
        <v>112.85889999999991</v>
      </c>
    </row>
    <row r="4203" spans="1:7" x14ac:dyDescent="0.25">
      <c r="A4203" s="143">
        <v>44736</v>
      </c>
      <c r="B4203" s="144">
        <v>23</v>
      </c>
      <c r="C4203" s="145">
        <v>7.4557000000000002</v>
      </c>
      <c r="D4203" s="145">
        <v>5.1608000000000001</v>
      </c>
      <c r="E4203" s="145">
        <v>2.048</v>
      </c>
      <c r="F4203" s="145">
        <v>0</v>
      </c>
      <c r="G4203" s="146">
        <f t="shared" si="65"/>
        <v>14.6645</v>
      </c>
    </row>
    <row r="4204" spans="1:7" x14ac:dyDescent="0.25">
      <c r="A4204" s="143">
        <v>44736</v>
      </c>
      <c r="B4204" s="144">
        <v>24</v>
      </c>
      <c r="C4204" s="145">
        <v>7.3917000000000002</v>
      </c>
      <c r="D4204" s="145">
        <v>5.3503999999999996</v>
      </c>
      <c r="E4204" s="145">
        <v>2.1760000000000002</v>
      </c>
      <c r="F4204" s="145">
        <v>0</v>
      </c>
      <c r="G4204" s="146">
        <f t="shared" si="65"/>
        <v>14.918100000000001</v>
      </c>
    </row>
    <row r="4205" spans="1:7" x14ac:dyDescent="0.25">
      <c r="A4205" s="143">
        <v>44737</v>
      </c>
      <c r="B4205" s="144">
        <v>1</v>
      </c>
      <c r="C4205" s="145">
        <v>21.9863</v>
      </c>
      <c r="D4205" s="145">
        <v>6.5587</v>
      </c>
      <c r="E4205" s="145">
        <v>2.1760000000000002</v>
      </c>
      <c r="F4205" s="145">
        <v>0</v>
      </c>
      <c r="G4205" s="146">
        <f t="shared" si="65"/>
        <v>30.721000000000004</v>
      </c>
    </row>
    <row r="4206" spans="1:7" x14ac:dyDescent="0.25">
      <c r="A4206" s="143">
        <v>44737</v>
      </c>
      <c r="B4206" s="144">
        <v>2</v>
      </c>
      <c r="C4206" s="145">
        <v>22.3748</v>
      </c>
      <c r="D4206" s="145">
        <v>6.3282999999999996</v>
      </c>
      <c r="E4206" s="145">
        <v>2.0684</v>
      </c>
      <c r="F4206" s="145">
        <v>0</v>
      </c>
      <c r="G4206" s="146">
        <f t="shared" si="65"/>
        <v>30.7715</v>
      </c>
    </row>
    <row r="4207" spans="1:7" x14ac:dyDescent="0.25">
      <c r="A4207" s="143">
        <v>44737</v>
      </c>
      <c r="B4207" s="144">
        <v>3</v>
      </c>
      <c r="C4207" s="145">
        <v>21.609000000000002</v>
      </c>
      <c r="D4207" s="145">
        <v>7.7670000000000003</v>
      </c>
      <c r="E4207" s="145">
        <v>2.1760000000000002</v>
      </c>
      <c r="F4207" s="145">
        <v>0</v>
      </c>
      <c r="G4207" s="146">
        <f t="shared" si="65"/>
        <v>31.552</v>
      </c>
    </row>
    <row r="4208" spans="1:7" x14ac:dyDescent="0.25">
      <c r="A4208" s="143">
        <v>44737</v>
      </c>
      <c r="B4208" s="144">
        <v>4</v>
      </c>
      <c r="C4208" s="145">
        <v>5.12</v>
      </c>
      <c r="D4208" s="145">
        <v>8.1996000000000002</v>
      </c>
      <c r="E4208" s="145">
        <v>2.2400000000000002</v>
      </c>
      <c r="F4208" s="145">
        <v>10.6319</v>
      </c>
      <c r="G4208" s="146">
        <f t="shared" si="65"/>
        <v>26.191500000000001</v>
      </c>
    </row>
    <row r="4209" spans="1:7" x14ac:dyDescent="0.25">
      <c r="A4209" s="143">
        <v>44737</v>
      </c>
      <c r="B4209" s="144">
        <v>5</v>
      </c>
      <c r="C4209" s="145">
        <v>6.008</v>
      </c>
      <c r="D4209" s="145">
        <v>6.5125999999999999</v>
      </c>
      <c r="E4209" s="145">
        <v>2.0539999999999998</v>
      </c>
      <c r="F4209" s="145">
        <v>10.3111</v>
      </c>
      <c r="G4209" s="146">
        <f t="shared" si="65"/>
        <v>24.8857</v>
      </c>
    </row>
    <row r="4210" spans="1:7" x14ac:dyDescent="0.25">
      <c r="A4210" s="143">
        <v>44737</v>
      </c>
      <c r="B4210" s="144">
        <v>6</v>
      </c>
      <c r="C4210" s="145">
        <v>5.1638000000000002</v>
      </c>
      <c r="D4210" s="145">
        <v>6.5791000000000004</v>
      </c>
      <c r="E4210" s="145">
        <v>2.1819999999999999</v>
      </c>
      <c r="F4210" s="145">
        <v>10.45</v>
      </c>
      <c r="G4210" s="146">
        <f t="shared" si="65"/>
        <v>24.3749</v>
      </c>
    </row>
    <row r="4211" spans="1:7" x14ac:dyDescent="0.25">
      <c r="A4211" s="143">
        <v>44737</v>
      </c>
      <c r="B4211" s="144">
        <v>7</v>
      </c>
      <c r="C4211" s="145">
        <v>192.21530000000001</v>
      </c>
      <c r="D4211" s="145">
        <v>8.3608999999999902</v>
      </c>
      <c r="E4211" s="145">
        <v>83.402999999999906</v>
      </c>
      <c r="F4211" s="145">
        <v>1126.8197</v>
      </c>
      <c r="G4211" s="146">
        <f t="shared" si="65"/>
        <v>1410.7988999999998</v>
      </c>
    </row>
    <row r="4212" spans="1:7" x14ac:dyDescent="0.25">
      <c r="A4212" s="143">
        <v>44737</v>
      </c>
      <c r="B4212" s="144">
        <v>8</v>
      </c>
      <c r="C4212" s="145">
        <v>2380.1595000000002</v>
      </c>
      <c r="D4212" s="145">
        <v>26.529699999999998</v>
      </c>
      <c r="E4212" s="145">
        <v>411.86930000000001</v>
      </c>
      <c r="F4212" s="145">
        <v>3568.0988000000002</v>
      </c>
      <c r="G4212" s="146">
        <f t="shared" si="65"/>
        <v>6386.6573000000008</v>
      </c>
    </row>
    <row r="4213" spans="1:7" x14ac:dyDescent="0.25">
      <c r="A4213" s="143">
        <v>44737</v>
      </c>
      <c r="B4213" s="144">
        <v>9</v>
      </c>
      <c r="C4213" s="145">
        <v>8895.6738000000005</v>
      </c>
      <c r="D4213" s="145">
        <v>80.1297</v>
      </c>
      <c r="E4213" s="145">
        <v>903.71079999999995</v>
      </c>
      <c r="F4213" s="145">
        <v>5319.3525</v>
      </c>
      <c r="G4213" s="146">
        <f t="shared" si="65"/>
        <v>15198.8668</v>
      </c>
    </row>
    <row r="4214" spans="1:7" x14ac:dyDescent="0.25">
      <c r="A4214" s="143">
        <v>44737</v>
      </c>
      <c r="B4214" s="144">
        <v>10</v>
      </c>
      <c r="C4214" s="145">
        <v>19221.1823</v>
      </c>
      <c r="D4214" s="145">
        <v>146.06469999999999</v>
      </c>
      <c r="E4214" s="145">
        <v>1486.9729</v>
      </c>
      <c r="F4214" s="145">
        <v>6035.3972000000003</v>
      </c>
      <c r="G4214" s="146">
        <f t="shared" si="65"/>
        <v>26889.617099999999</v>
      </c>
    </row>
    <row r="4215" spans="1:7" x14ac:dyDescent="0.25">
      <c r="A4215" s="143">
        <v>44737</v>
      </c>
      <c r="B4215" s="144">
        <v>11</v>
      </c>
      <c r="C4215" s="145">
        <v>29424.848099999999</v>
      </c>
      <c r="D4215" s="145">
        <v>202.9419</v>
      </c>
      <c r="E4215" s="145">
        <v>1945.2568000000001</v>
      </c>
      <c r="F4215" s="145">
        <v>6339.8442999999997</v>
      </c>
      <c r="G4215" s="146">
        <f t="shared" si="65"/>
        <v>37912.891100000001</v>
      </c>
    </row>
    <row r="4216" spans="1:7" x14ac:dyDescent="0.25">
      <c r="A4216" s="143">
        <v>44737</v>
      </c>
      <c r="B4216" s="144">
        <v>12</v>
      </c>
      <c r="C4216" s="145">
        <v>36679.789599999996</v>
      </c>
      <c r="D4216" s="145">
        <v>230.74260000000001</v>
      </c>
      <c r="E4216" s="145">
        <v>2346.4432999999999</v>
      </c>
      <c r="F4216" s="145">
        <v>6412.8303999999998</v>
      </c>
      <c r="G4216" s="146">
        <f t="shared" si="65"/>
        <v>45669.805899999992</v>
      </c>
    </row>
    <row r="4217" spans="1:7" x14ac:dyDescent="0.25">
      <c r="A4217" s="143">
        <v>44737</v>
      </c>
      <c r="B4217" s="144">
        <v>13</v>
      </c>
      <c r="C4217" s="145">
        <v>40576.691700000003</v>
      </c>
      <c r="D4217" s="145">
        <v>267.13920000000002</v>
      </c>
      <c r="E4217" s="145">
        <v>2563.5097000000001</v>
      </c>
      <c r="F4217" s="145">
        <v>6350.4412000000002</v>
      </c>
      <c r="G4217" s="146">
        <f t="shared" si="65"/>
        <v>49757.781800000004</v>
      </c>
    </row>
    <row r="4218" spans="1:7" x14ac:dyDescent="0.25">
      <c r="A4218" s="143">
        <v>44737</v>
      </c>
      <c r="B4218" s="144">
        <v>14</v>
      </c>
      <c r="C4218" s="145">
        <v>40957.021500000003</v>
      </c>
      <c r="D4218" s="145">
        <v>271.84609999999998</v>
      </c>
      <c r="E4218" s="145">
        <v>2655.9011999999998</v>
      </c>
      <c r="F4218" s="145">
        <v>6264.8028000000004</v>
      </c>
      <c r="G4218" s="146">
        <f t="shared" si="65"/>
        <v>50149.571600000003</v>
      </c>
    </row>
    <row r="4219" spans="1:7" x14ac:dyDescent="0.25">
      <c r="A4219" s="143">
        <v>44737</v>
      </c>
      <c r="B4219" s="144">
        <v>15</v>
      </c>
      <c r="C4219" s="145">
        <v>38605.816899999998</v>
      </c>
      <c r="D4219" s="145">
        <v>264.64260000000002</v>
      </c>
      <c r="E4219" s="145">
        <v>2537.4594000000002</v>
      </c>
      <c r="F4219" s="145">
        <v>6074.9961000000003</v>
      </c>
      <c r="G4219" s="146">
        <f t="shared" si="65"/>
        <v>47482.914999999994</v>
      </c>
    </row>
    <row r="4220" spans="1:7" x14ac:dyDescent="0.25">
      <c r="A4220" s="143">
        <v>44737</v>
      </c>
      <c r="B4220" s="144">
        <v>16</v>
      </c>
      <c r="C4220" s="145">
        <v>33483.785300000003</v>
      </c>
      <c r="D4220" s="145">
        <v>249.2225</v>
      </c>
      <c r="E4220" s="145">
        <v>2346.6979999999999</v>
      </c>
      <c r="F4220" s="145">
        <v>5972.2124000000003</v>
      </c>
      <c r="G4220" s="146">
        <f t="shared" si="65"/>
        <v>42051.9182</v>
      </c>
    </row>
    <row r="4221" spans="1:7" x14ac:dyDescent="0.25">
      <c r="A4221" s="143">
        <v>44737</v>
      </c>
      <c r="B4221" s="144">
        <v>17</v>
      </c>
      <c r="C4221" s="145">
        <v>25759.6453</v>
      </c>
      <c r="D4221" s="145">
        <v>201.95160000000001</v>
      </c>
      <c r="E4221" s="145">
        <v>1994.5455999999999</v>
      </c>
      <c r="F4221" s="145">
        <v>5858.5051000000003</v>
      </c>
      <c r="G4221" s="146">
        <f t="shared" si="65"/>
        <v>33814.647600000004</v>
      </c>
    </row>
    <row r="4222" spans="1:7" x14ac:dyDescent="0.25">
      <c r="A4222" s="143">
        <v>44737</v>
      </c>
      <c r="B4222" s="144">
        <v>18</v>
      </c>
      <c r="C4222" s="145">
        <v>16653.5877</v>
      </c>
      <c r="D4222" s="145">
        <v>148.00479999999999</v>
      </c>
      <c r="E4222" s="145">
        <v>1594.3277</v>
      </c>
      <c r="F4222" s="145">
        <v>5526.4772999999996</v>
      </c>
      <c r="G4222" s="146">
        <f t="shared" si="65"/>
        <v>23922.397499999999</v>
      </c>
    </row>
    <row r="4223" spans="1:7" x14ac:dyDescent="0.25">
      <c r="A4223" s="143">
        <v>44737</v>
      </c>
      <c r="B4223" s="144">
        <v>19</v>
      </c>
      <c r="C4223" s="145">
        <v>8258.5494999999992</v>
      </c>
      <c r="D4223" s="145">
        <v>93.0077</v>
      </c>
      <c r="E4223" s="145">
        <v>1085.8257000000001</v>
      </c>
      <c r="F4223" s="145">
        <v>5163.8702999999996</v>
      </c>
      <c r="G4223" s="146">
        <f t="shared" si="65"/>
        <v>14601.253199999999</v>
      </c>
    </row>
    <row r="4224" spans="1:7" x14ac:dyDescent="0.25">
      <c r="A4224" s="143">
        <v>44737</v>
      </c>
      <c r="B4224" s="144">
        <v>20</v>
      </c>
      <c r="C4224" s="145">
        <v>2614.7772</v>
      </c>
      <c r="D4224" s="145">
        <v>40.335000000000001</v>
      </c>
      <c r="E4224" s="145">
        <v>580.07339999999999</v>
      </c>
      <c r="F4224" s="145">
        <v>4416.4980999999998</v>
      </c>
      <c r="G4224" s="146">
        <f t="shared" si="65"/>
        <v>7651.6836999999996</v>
      </c>
    </row>
    <row r="4225" spans="1:7" x14ac:dyDescent="0.25">
      <c r="A4225" s="143">
        <v>44737</v>
      </c>
      <c r="B4225" s="144">
        <v>21</v>
      </c>
      <c r="C4225" s="145">
        <v>444.35950000000003</v>
      </c>
      <c r="D4225" s="145">
        <v>7.3280000000000003</v>
      </c>
      <c r="E4225" s="145">
        <v>213.02329999999901</v>
      </c>
      <c r="F4225" s="145">
        <v>2264.2945</v>
      </c>
      <c r="G4225" s="146">
        <f t="shared" si="65"/>
        <v>2929.0052999999989</v>
      </c>
    </row>
    <row r="4226" spans="1:7" x14ac:dyDescent="0.25">
      <c r="A4226" s="143">
        <v>44737</v>
      </c>
      <c r="B4226" s="144">
        <v>22</v>
      </c>
      <c r="C4226" s="145">
        <v>8.7514000000000003</v>
      </c>
      <c r="D4226" s="145">
        <v>2.1760000000000002</v>
      </c>
      <c r="E4226" s="145">
        <v>6.3781999999999996</v>
      </c>
      <c r="F4226" s="145">
        <v>90.843199999999996</v>
      </c>
      <c r="G4226" s="146">
        <f t="shared" si="65"/>
        <v>108.14879999999999</v>
      </c>
    </row>
    <row r="4227" spans="1:7" x14ac:dyDescent="0.25">
      <c r="A4227" s="143">
        <v>44737</v>
      </c>
      <c r="B4227" s="144">
        <v>23</v>
      </c>
      <c r="C4227" s="145">
        <v>2.6034000000000002</v>
      </c>
      <c r="D4227" s="145">
        <v>2.2400000000000002</v>
      </c>
      <c r="E4227" s="145">
        <v>2.2400000000000002</v>
      </c>
      <c r="F4227" s="145">
        <v>0</v>
      </c>
      <c r="G4227" s="146">
        <f t="shared" si="65"/>
        <v>7.083400000000001</v>
      </c>
    </row>
    <row r="4228" spans="1:7" x14ac:dyDescent="0.25">
      <c r="A4228" s="143">
        <v>44737</v>
      </c>
      <c r="B4228" s="144">
        <v>24</v>
      </c>
      <c r="C4228" s="145">
        <v>2.4554</v>
      </c>
      <c r="D4228" s="145">
        <v>2.2400000000000002</v>
      </c>
      <c r="E4228" s="145">
        <v>2.2604000000000002</v>
      </c>
      <c r="F4228" s="145">
        <v>0</v>
      </c>
      <c r="G4228" s="146">
        <f t="shared" si="65"/>
        <v>6.9558</v>
      </c>
    </row>
    <row r="4229" spans="1:7" x14ac:dyDescent="0.25">
      <c r="A4229" s="143">
        <v>44738</v>
      </c>
      <c r="B4229" s="144">
        <v>1</v>
      </c>
      <c r="C4229" s="145">
        <v>8.1374999999999993</v>
      </c>
      <c r="D4229" s="145">
        <v>1.984</v>
      </c>
      <c r="E4229" s="145">
        <v>1.984</v>
      </c>
      <c r="F4229" s="145">
        <v>0</v>
      </c>
      <c r="G4229" s="146">
        <f t="shared" si="65"/>
        <v>12.105499999999999</v>
      </c>
    </row>
    <row r="4230" spans="1:7" x14ac:dyDescent="0.25">
      <c r="A4230" s="143">
        <v>44738</v>
      </c>
      <c r="B4230" s="144">
        <v>2</v>
      </c>
      <c r="C4230" s="145">
        <v>7.8295000000000003</v>
      </c>
      <c r="D4230" s="145">
        <v>2.2400000000000002</v>
      </c>
      <c r="E4230" s="145">
        <v>2.2400000000000002</v>
      </c>
      <c r="F4230" s="145">
        <v>2.5999999999999999E-3</v>
      </c>
      <c r="G4230" s="146">
        <f t="shared" ref="G4230:G4293" si="66">+SUM(C4230:F4230)</f>
        <v>12.312100000000001</v>
      </c>
    </row>
    <row r="4231" spans="1:7" x14ac:dyDescent="0.25">
      <c r="A4231" s="143">
        <v>44738</v>
      </c>
      <c r="B4231" s="144">
        <v>3</v>
      </c>
      <c r="C4231" s="145">
        <v>8.5474999999999994</v>
      </c>
      <c r="D4231" s="145">
        <v>2.2400000000000002</v>
      </c>
      <c r="E4231" s="145">
        <v>2.2400000000000002</v>
      </c>
      <c r="F4231" s="145">
        <v>0</v>
      </c>
      <c r="G4231" s="146">
        <f t="shared" si="66"/>
        <v>13.0275</v>
      </c>
    </row>
    <row r="4232" spans="1:7" x14ac:dyDescent="0.25">
      <c r="A4232" s="143">
        <v>44738</v>
      </c>
      <c r="B4232" s="144">
        <v>4</v>
      </c>
      <c r="C4232" s="145">
        <v>4.5159000000000002</v>
      </c>
      <c r="D4232" s="145">
        <v>1.3644000000000001</v>
      </c>
      <c r="E4232" s="145">
        <v>1.3440000000000001</v>
      </c>
      <c r="F4232" s="145">
        <v>4.6454000000000004</v>
      </c>
      <c r="G4232" s="146">
        <f t="shared" si="66"/>
        <v>11.869700000000002</v>
      </c>
    </row>
    <row r="4233" spans="1:7" x14ac:dyDescent="0.25">
      <c r="A4233" s="143">
        <v>44738</v>
      </c>
      <c r="B4233" s="144">
        <v>5</v>
      </c>
      <c r="C4233" s="145">
        <v>9.3229000000000006</v>
      </c>
      <c r="D4233" s="145">
        <v>2.2400000000000002</v>
      </c>
      <c r="E4233" s="145">
        <v>2.2604000000000002</v>
      </c>
      <c r="F4233" s="145">
        <v>21.5703</v>
      </c>
      <c r="G4233" s="146">
        <f t="shared" si="66"/>
        <v>35.393599999999999</v>
      </c>
    </row>
    <row r="4234" spans="1:7" x14ac:dyDescent="0.25">
      <c r="A4234" s="143">
        <v>44738</v>
      </c>
      <c r="B4234" s="144">
        <v>6</v>
      </c>
      <c r="C4234" s="145">
        <v>4.7973999999999997</v>
      </c>
      <c r="D4234" s="145">
        <v>1.3440000000000001</v>
      </c>
      <c r="E4234" s="145">
        <v>1.35</v>
      </c>
      <c r="F4234" s="145">
        <v>4.8251999999999997</v>
      </c>
      <c r="G4234" s="146">
        <f t="shared" si="66"/>
        <v>12.316600000000001</v>
      </c>
    </row>
    <row r="4235" spans="1:7" x14ac:dyDescent="0.25">
      <c r="A4235" s="143">
        <v>44738</v>
      </c>
      <c r="B4235" s="144">
        <v>7</v>
      </c>
      <c r="C4235" s="145">
        <v>186.82990000000001</v>
      </c>
      <c r="D4235" s="145">
        <v>3.7412999999999998</v>
      </c>
      <c r="E4235" s="145">
        <v>62.002200000000002</v>
      </c>
      <c r="F4235" s="145">
        <v>1217.0914</v>
      </c>
      <c r="G4235" s="146">
        <f t="shared" si="66"/>
        <v>1469.6648</v>
      </c>
    </row>
    <row r="4236" spans="1:7" x14ac:dyDescent="0.25">
      <c r="A4236" s="143">
        <v>44738</v>
      </c>
      <c r="B4236" s="144">
        <v>8</v>
      </c>
      <c r="C4236" s="145">
        <v>2294.2721000000001</v>
      </c>
      <c r="D4236" s="145">
        <v>22.630800000000001</v>
      </c>
      <c r="E4236" s="145">
        <v>367.91359999999997</v>
      </c>
      <c r="F4236" s="145">
        <v>4239.9076999999997</v>
      </c>
      <c r="G4236" s="146">
        <f t="shared" si="66"/>
        <v>6924.7241999999997</v>
      </c>
    </row>
    <row r="4237" spans="1:7" x14ac:dyDescent="0.25">
      <c r="A4237" s="143">
        <v>44738</v>
      </c>
      <c r="B4237" s="144">
        <v>9</v>
      </c>
      <c r="C4237" s="145">
        <v>8626.3981000000003</v>
      </c>
      <c r="D4237" s="145">
        <v>74.782700000000006</v>
      </c>
      <c r="E4237" s="145">
        <v>885.07550000000003</v>
      </c>
      <c r="F4237" s="145">
        <v>6187.3050000000003</v>
      </c>
      <c r="G4237" s="146">
        <f t="shared" si="66"/>
        <v>15773.561300000001</v>
      </c>
    </row>
    <row r="4238" spans="1:7" x14ac:dyDescent="0.25">
      <c r="A4238" s="143">
        <v>44738</v>
      </c>
      <c r="B4238" s="144">
        <v>10</v>
      </c>
      <c r="C4238" s="145">
        <v>18624.4195</v>
      </c>
      <c r="D4238" s="145">
        <v>141.27029999999999</v>
      </c>
      <c r="E4238" s="145">
        <v>1516.4558</v>
      </c>
      <c r="F4238" s="145">
        <v>7038.2808000000005</v>
      </c>
      <c r="G4238" s="146">
        <f t="shared" si="66"/>
        <v>27320.4264</v>
      </c>
    </row>
    <row r="4239" spans="1:7" x14ac:dyDescent="0.25">
      <c r="A4239" s="143">
        <v>44738</v>
      </c>
      <c r="B4239" s="144">
        <v>11</v>
      </c>
      <c r="C4239" s="145">
        <v>28215.0363</v>
      </c>
      <c r="D4239" s="145">
        <v>203.75460000000001</v>
      </c>
      <c r="E4239" s="145">
        <v>2027.2727</v>
      </c>
      <c r="F4239" s="145">
        <v>7249.9686000000002</v>
      </c>
      <c r="G4239" s="146">
        <f t="shared" si="66"/>
        <v>37696.032200000001</v>
      </c>
    </row>
    <row r="4240" spans="1:7" x14ac:dyDescent="0.25">
      <c r="A4240" s="143">
        <v>44738</v>
      </c>
      <c r="B4240" s="144">
        <v>12</v>
      </c>
      <c r="C4240" s="145">
        <v>34675.430699999997</v>
      </c>
      <c r="D4240" s="145">
        <v>236.86340000000001</v>
      </c>
      <c r="E4240" s="145">
        <v>2314.6770999999999</v>
      </c>
      <c r="F4240" s="145">
        <v>7313.8791000000001</v>
      </c>
      <c r="G4240" s="146">
        <f t="shared" si="66"/>
        <v>44540.850299999998</v>
      </c>
    </row>
    <row r="4241" spans="1:7" x14ac:dyDescent="0.25">
      <c r="A4241" s="143">
        <v>44738</v>
      </c>
      <c r="B4241" s="144">
        <v>13</v>
      </c>
      <c r="C4241" s="145">
        <v>37458.230799999998</v>
      </c>
      <c r="D4241" s="145">
        <v>261.16379999999998</v>
      </c>
      <c r="E4241" s="145">
        <v>2579.9616000000001</v>
      </c>
      <c r="F4241" s="145">
        <v>7299.7304000000004</v>
      </c>
      <c r="G4241" s="146">
        <f t="shared" si="66"/>
        <v>47599.086600000002</v>
      </c>
    </row>
    <row r="4242" spans="1:7" x14ac:dyDescent="0.25">
      <c r="A4242" s="143">
        <v>44738</v>
      </c>
      <c r="B4242" s="144">
        <v>14</v>
      </c>
      <c r="C4242" s="145">
        <v>36759.073799999998</v>
      </c>
      <c r="D4242" s="145">
        <v>263.15870000000001</v>
      </c>
      <c r="E4242" s="145">
        <v>2612.0263</v>
      </c>
      <c r="F4242" s="145">
        <v>7149.9096</v>
      </c>
      <c r="G4242" s="146">
        <f t="shared" si="66"/>
        <v>46784.168399999995</v>
      </c>
    </row>
    <row r="4243" spans="1:7" x14ac:dyDescent="0.25">
      <c r="A4243" s="143">
        <v>44738</v>
      </c>
      <c r="B4243" s="144">
        <v>15</v>
      </c>
      <c r="C4243" s="145">
        <v>33717.085400000004</v>
      </c>
      <c r="D4243" s="145">
        <v>254.52590000000001</v>
      </c>
      <c r="E4243" s="145">
        <v>2436.2336999999902</v>
      </c>
      <c r="F4243" s="145">
        <v>7013.4553999999998</v>
      </c>
      <c r="G4243" s="146">
        <f t="shared" si="66"/>
        <v>43421.300399999993</v>
      </c>
    </row>
    <row r="4244" spans="1:7" x14ac:dyDescent="0.25">
      <c r="A4244" s="143">
        <v>44738</v>
      </c>
      <c r="B4244" s="144">
        <v>16</v>
      </c>
      <c r="C4244" s="145">
        <v>28152.2117</v>
      </c>
      <c r="D4244" s="145">
        <v>233.7372</v>
      </c>
      <c r="E4244" s="145">
        <v>2204.1977999999999</v>
      </c>
      <c r="F4244" s="145">
        <v>7012.9529000000002</v>
      </c>
      <c r="G4244" s="146">
        <f t="shared" si="66"/>
        <v>37603.099600000001</v>
      </c>
    </row>
    <row r="4245" spans="1:7" x14ac:dyDescent="0.25">
      <c r="A4245" s="143">
        <v>44738</v>
      </c>
      <c r="B4245" s="144">
        <v>17</v>
      </c>
      <c r="C4245" s="145">
        <v>20668.218799999999</v>
      </c>
      <c r="D4245" s="145">
        <v>203.03739999999999</v>
      </c>
      <c r="E4245" s="145">
        <v>1969.1358</v>
      </c>
      <c r="F4245" s="145">
        <v>6936.6115</v>
      </c>
      <c r="G4245" s="146">
        <f t="shared" si="66"/>
        <v>29777.003499999999</v>
      </c>
    </row>
    <row r="4246" spans="1:7" x14ac:dyDescent="0.25">
      <c r="A4246" s="143">
        <v>44738</v>
      </c>
      <c r="B4246" s="144">
        <v>18</v>
      </c>
      <c r="C4246" s="145">
        <v>12558.091700000001</v>
      </c>
      <c r="D4246" s="145">
        <v>146.20490000000001</v>
      </c>
      <c r="E4246" s="145">
        <v>1512.9676999999999</v>
      </c>
      <c r="F4246" s="145">
        <v>6653.9237000000003</v>
      </c>
      <c r="G4246" s="146">
        <f t="shared" si="66"/>
        <v>20871.188000000002</v>
      </c>
    </row>
    <row r="4247" spans="1:7" x14ac:dyDescent="0.25">
      <c r="A4247" s="143">
        <v>44738</v>
      </c>
      <c r="B4247" s="144">
        <v>19</v>
      </c>
      <c r="C4247" s="145">
        <v>5837.2538999999997</v>
      </c>
      <c r="D4247" s="145">
        <v>88.007199999999997</v>
      </c>
      <c r="E4247" s="145">
        <v>1030.0651</v>
      </c>
      <c r="F4247" s="145">
        <v>5981.4197999999997</v>
      </c>
      <c r="G4247" s="146">
        <f t="shared" si="66"/>
        <v>12936.745999999999</v>
      </c>
    </row>
    <row r="4248" spans="1:7" x14ac:dyDescent="0.25">
      <c r="A4248" s="143">
        <v>44738</v>
      </c>
      <c r="B4248" s="144">
        <v>20</v>
      </c>
      <c r="C4248" s="145">
        <v>1683.7652</v>
      </c>
      <c r="D4248" s="145">
        <v>36.785800000000002</v>
      </c>
      <c r="E4248" s="145">
        <v>534.40959999999995</v>
      </c>
      <c r="F4248" s="145">
        <v>4892.3604999999998</v>
      </c>
      <c r="G4248" s="146">
        <f t="shared" si="66"/>
        <v>7147.3211000000001</v>
      </c>
    </row>
    <row r="4249" spans="1:7" x14ac:dyDescent="0.25">
      <c r="A4249" s="143">
        <v>44738</v>
      </c>
      <c r="B4249" s="144">
        <v>21</v>
      </c>
      <c r="C4249" s="145">
        <v>254.04689999999999</v>
      </c>
      <c r="D4249" s="145">
        <v>7.4362000000000004</v>
      </c>
      <c r="E4249" s="145">
        <v>203.0291</v>
      </c>
      <c r="F4249" s="145">
        <v>2300.2361000000001</v>
      </c>
      <c r="G4249" s="146">
        <f t="shared" si="66"/>
        <v>2764.7483000000002</v>
      </c>
    </row>
    <row r="4250" spans="1:7" x14ac:dyDescent="0.25">
      <c r="A4250" s="143">
        <v>44738</v>
      </c>
      <c r="B4250" s="144">
        <v>22</v>
      </c>
      <c r="C4250" s="145">
        <v>4.88</v>
      </c>
      <c r="D4250" s="145">
        <v>1.984</v>
      </c>
      <c r="E4250" s="145">
        <v>4.7728000000000002</v>
      </c>
      <c r="F4250" s="145">
        <v>81.368799999999993</v>
      </c>
      <c r="G4250" s="146">
        <f t="shared" si="66"/>
        <v>93.005599999999987</v>
      </c>
    </row>
    <row r="4251" spans="1:7" x14ac:dyDescent="0.25">
      <c r="A4251" s="143">
        <v>44738</v>
      </c>
      <c r="B4251" s="144">
        <v>23</v>
      </c>
      <c r="C4251" s="145">
        <v>1.216</v>
      </c>
      <c r="D4251" s="145">
        <v>1.984</v>
      </c>
      <c r="E4251" s="145">
        <v>1.984</v>
      </c>
      <c r="F4251" s="145">
        <v>0</v>
      </c>
      <c r="G4251" s="146">
        <f t="shared" si="66"/>
        <v>5.1840000000000002</v>
      </c>
    </row>
    <row r="4252" spans="1:7" x14ac:dyDescent="0.25">
      <c r="A4252" s="143">
        <v>44738</v>
      </c>
      <c r="B4252" s="144">
        <v>24</v>
      </c>
      <c r="C4252" s="145">
        <v>2.0299999999999998</v>
      </c>
      <c r="D4252" s="145">
        <v>2.3039999999999998</v>
      </c>
      <c r="E4252" s="145">
        <v>2.3039999999999998</v>
      </c>
      <c r="F4252" s="145">
        <v>0</v>
      </c>
      <c r="G4252" s="146">
        <f t="shared" si="66"/>
        <v>6.6379999999999999</v>
      </c>
    </row>
    <row r="4253" spans="1:7" x14ac:dyDescent="0.25">
      <c r="A4253" s="143">
        <v>44739</v>
      </c>
      <c r="B4253" s="144">
        <v>1</v>
      </c>
      <c r="C4253" s="145">
        <v>1.2968</v>
      </c>
      <c r="D4253" s="145">
        <v>2.2604000000000002</v>
      </c>
      <c r="E4253" s="145">
        <v>2.2400000000000002</v>
      </c>
      <c r="F4253" s="145">
        <v>6.6135999999999999</v>
      </c>
      <c r="G4253" s="146">
        <f t="shared" si="66"/>
        <v>12.4108</v>
      </c>
    </row>
    <row r="4254" spans="1:7" x14ac:dyDescent="0.25">
      <c r="A4254" s="143">
        <v>44739</v>
      </c>
      <c r="B4254" s="144">
        <v>2</v>
      </c>
      <c r="C4254" s="145">
        <v>0.9768</v>
      </c>
      <c r="D4254" s="145">
        <v>2.048</v>
      </c>
      <c r="E4254" s="145">
        <v>2.0684</v>
      </c>
      <c r="F4254" s="145">
        <v>6.6135999999999999</v>
      </c>
      <c r="G4254" s="146">
        <f t="shared" si="66"/>
        <v>11.706799999999999</v>
      </c>
    </row>
    <row r="4255" spans="1:7" x14ac:dyDescent="0.25">
      <c r="A4255" s="143">
        <v>44739</v>
      </c>
      <c r="B4255" s="144">
        <v>3</v>
      </c>
      <c r="C4255" s="145">
        <v>1.4887999999999999</v>
      </c>
      <c r="D4255" s="145">
        <v>2.3039999999999998</v>
      </c>
      <c r="E4255" s="145">
        <v>2.3039999999999998</v>
      </c>
      <c r="F4255" s="145">
        <v>6.6135999999999999</v>
      </c>
      <c r="G4255" s="146">
        <f t="shared" si="66"/>
        <v>12.7104</v>
      </c>
    </row>
    <row r="4256" spans="1:7" x14ac:dyDescent="0.25">
      <c r="A4256" s="143">
        <v>44739</v>
      </c>
      <c r="B4256" s="144">
        <v>4</v>
      </c>
      <c r="C4256" s="145">
        <v>3.4681999999999999</v>
      </c>
      <c r="D4256" s="145">
        <v>2.2400000000000002</v>
      </c>
      <c r="E4256" s="145">
        <v>2.2400000000000002</v>
      </c>
      <c r="F4256" s="145">
        <v>7.1407999999999996</v>
      </c>
      <c r="G4256" s="146">
        <f t="shared" si="66"/>
        <v>15.088999999999999</v>
      </c>
    </row>
    <row r="4257" spans="1:7" x14ac:dyDescent="0.25">
      <c r="A4257" s="143">
        <v>44739</v>
      </c>
      <c r="B4257" s="144">
        <v>5</v>
      </c>
      <c r="C4257" s="145">
        <v>7.7312000000000003</v>
      </c>
      <c r="D4257" s="145">
        <v>1.28</v>
      </c>
      <c r="E4257" s="145">
        <v>1.286</v>
      </c>
      <c r="F4257" s="145">
        <v>7.3007999999999997</v>
      </c>
      <c r="G4257" s="146">
        <f t="shared" si="66"/>
        <v>17.597999999999999</v>
      </c>
    </row>
    <row r="4258" spans="1:7" x14ac:dyDescent="0.25">
      <c r="A4258" s="143">
        <v>44739</v>
      </c>
      <c r="B4258" s="144">
        <v>6</v>
      </c>
      <c r="C4258" s="145">
        <v>3.6682000000000001</v>
      </c>
      <c r="D4258" s="145">
        <v>2.2400000000000002</v>
      </c>
      <c r="E4258" s="145">
        <v>2.2664</v>
      </c>
      <c r="F4258" s="145">
        <v>7.6109</v>
      </c>
      <c r="G4258" s="146">
        <f t="shared" si="66"/>
        <v>15.785500000000003</v>
      </c>
    </row>
    <row r="4259" spans="1:7" x14ac:dyDescent="0.25">
      <c r="A4259" s="143">
        <v>44739</v>
      </c>
      <c r="B4259" s="144">
        <v>7</v>
      </c>
      <c r="C4259" s="145">
        <v>115.2243</v>
      </c>
      <c r="D4259" s="145">
        <v>2.7724000000000002</v>
      </c>
      <c r="E4259" s="145">
        <v>64.084599999999995</v>
      </c>
      <c r="F4259" s="145">
        <v>1255.4215999999999</v>
      </c>
      <c r="G4259" s="146">
        <f t="shared" si="66"/>
        <v>1437.5029</v>
      </c>
    </row>
    <row r="4260" spans="1:7" x14ac:dyDescent="0.25">
      <c r="A4260" s="143">
        <v>44739</v>
      </c>
      <c r="B4260" s="144">
        <v>8</v>
      </c>
      <c r="C4260" s="145">
        <v>1893.6614</v>
      </c>
      <c r="D4260" s="145">
        <v>14.375999999999999</v>
      </c>
      <c r="E4260" s="145">
        <v>335.21260000000001</v>
      </c>
      <c r="F4260" s="145">
        <v>3542.0270999999998</v>
      </c>
      <c r="G4260" s="146">
        <f t="shared" si="66"/>
        <v>5785.2770999999993</v>
      </c>
    </row>
    <row r="4261" spans="1:7" x14ac:dyDescent="0.25">
      <c r="A4261" s="143">
        <v>44739</v>
      </c>
      <c r="B4261" s="144">
        <v>9</v>
      </c>
      <c r="C4261" s="145">
        <v>7476.7649000000001</v>
      </c>
      <c r="D4261" s="145">
        <v>47.115600000000001</v>
      </c>
      <c r="E4261" s="145">
        <v>662.83770000000004</v>
      </c>
      <c r="F4261" s="145">
        <v>4922.1499999999996</v>
      </c>
      <c r="G4261" s="146">
        <f t="shared" si="66"/>
        <v>13108.868200000001</v>
      </c>
    </row>
    <row r="4262" spans="1:7" x14ac:dyDescent="0.25">
      <c r="A4262" s="143">
        <v>44739</v>
      </c>
      <c r="B4262" s="144">
        <v>10</v>
      </c>
      <c r="C4262" s="145">
        <v>16430.108499999998</v>
      </c>
      <c r="D4262" s="145">
        <v>96.298699999999997</v>
      </c>
      <c r="E4262" s="145">
        <v>1024.3728000000001</v>
      </c>
      <c r="F4262" s="145">
        <v>5400.5856000000003</v>
      </c>
      <c r="G4262" s="146">
        <f t="shared" si="66"/>
        <v>22951.365599999997</v>
      </c>
    </row>
    <row r="4263" spans="1:7" x14ac:dyDescent="0.25">
      <c r="A4263" s="143">
        <v>44739</v>
      </c>
      <c r="B4263" s="144">
        <v>11</v>
      </c>
      <c r="C4263" s="145">
        <v>24800.609</v>
      </c>
      <c r="D4263" s="145">
        <v>135.84729999999999</v>
      </c>
      <c r="E4263" s="145">
        <v>1418.6891000000001</v>
      </c>
      <c r="F4263" s="145">
        <v>5550.5909000000001</v>
      </c>
      <c r="G4263" s="146">
        <f t="shared" si="66"/>
        <v>31905.7363</v>
      </c>
    </row>
    <row r="4264" spans="1:7" x14ac:dyDescent="0.25">
      <c r="A4264" s="143">
        <v>44739</v>
      </c>
      <c r="B4264" s="144">
        <v>12</v>
      </c>
      <c r="C4264" s="145">
        <v>30601.557100000002</v>
      </c>
      <c r="D4264" s="145">
        <v>186.9862</v>
      </c>
      <c r="E4264" s="145">
        <v>1673.6515999999999</v>
      </c>
      <c r="F4264" s="145">
        <v>5598.5347000000002</v>
      </c>
      <c r="G4264" s="146">
        <f t="shared" si="66"/>
        <v>38060.729600000006</v>
      </c>
    </row>
    <row r="4265" spans="1:7" x14ac:dyDescent="0.25">
      <c r="A4265" s="143">
        <v>44739</v>
      </c>
      <c r="B4265" s="144">
        <v>13</v>
      </c>
      <c r="C4265" s="145">
        <v>32675.498200000002</v>
      </c>
      <c r="D4265" s="145">
        <v>200.5558</v>
      </c>
      <c r="E4265" s="145">
        <v>1914.0232000000001</v>
      </c>
      <c r="F4265" s="145">
        <v>5833.6935000000003</v>
      </c>
      <c r="G4265" s="146">
        <f t="shared" si="66"/>
        <v>40623.770700000008</v>
      </c>
    </row>
    <row r="4266" spans="1:7" x14ac:dyDescent="0.25">
      <c r="A4266" s="143">
        <v>44739</v>
      </c>
      <c r="B4266" s="144">
        <v>14</v>
      </c>
      <c r="C4266" s="145">
        <v>32132.3966</v>
      </c>
      <c r="D4266" s="145">
        <v>200.7698</v>
      </c>
      <c r="E4266" s="145">
        <v>1951.4070999999999</v>
      </c>
      <c r="F4266" s="145">
        <v>5792.0864000000001</v>
      </c>
      <c r="G4266" s="146">
        <f t="shared" si="66"/>
        <v>40076.659899999999</v>
      </c>
    </row>
    <row r="4267" spans="1:7" x14ac:dyDescent="0.25">
      <c r="A4267" s="143">
        <v>44739</v>
      </c>
      <c r="B4267" s="144">
        <v>15</v>
      </c>
      <c r="C4267" s="145">
        <v>28785.2889</v>
      </c>
      <c r="D4267" s="145">
        <v>201.0018</v>
      </c>
      <c r="E4267" s="145">
        <v>1874.0237999999999</v>
      </c>
      <c r="F4267" s="145">
        <v>5739.5564000000004</v>
      </c>
      <c r="G4267" s="146">
        <f t="shared" si="66"/>
        <v>36599.870899999994</v>
      </c>
    </row>
    <row r="4268" spans="1:7" x14ac:dyDescent="0.25">
      <c r="A4268" s="143">
        <v>44739</v>
      </c>
      <c r="B4268" s="144">
        <v>16</v>
      </c>
      <c r="C4268" s="145">
        <v>23189.898399999998</v>
      </c>
      <c r="D4268" s="145">
        <v>181.41329999999999</v>
      </c>
      <c r="E4268" s="145">
        <v>1695.8896</v>
      </c>
      <c r="F4268" s="145">
        <v>5677.6904999999997</v>
      </c>
      <c r="G4268" s="146">
        <f t="shared" si="66"/>
        <v>30744.891799999998</v>
      </c>
    </row>
    <row r="4269" spans="1:7" x14ac:dyDescent="0.25">
      <c r="A4269" s="143">
        <v>44739</v>
      </c>
      <c r="B4269" s="144">
        <v>17</v>
      </c>
      <c r="C4269" s="145">
        <v>15991.537399999999</v>
      </c>
      <c r="D4269" s="145">
        <v>144.87610000000001</v>
      </c>
      <c r="E4269" s="145">
        <v>1384.2746</v>
      </c>
      <c r="F4269" s="145">
        <v>5287.5676000000003</v>
      </c>
      <c r="G4269" s="146">
        <f t="shared" si="66"/>
        <v>22808.255700000002</v>
      </c>
    </row>
    <row r="4270" spans="1:7" x14ac:dyDescent="0.25">
      <c r="A4270" s="143">
        <v>44739</v>
      </c>
      <c r="B4270" s="144">
        <v>18</v>
      </c>
      <c r="C4270" s="145">
        <v>8771.1885000000002</v>
      </c>
      <c r="D4270" s="145">
        <v>109.22629999999999</v>
      </c>
      <c r="E4270" s="145">
        <v>1141.3765000000001</v>
      </c>
      <c r="F4270" s="145">
        <v>5187.8486000000003</v>
      </c>
      <c r="G4270" s="146">
        <f t="shared" si="66"/>
        <v>15209.639900000002</v>
      </c>
    </row>
    <row r="4271" spans="1:7" x14ac:dyDescent="0.25">
      <c r="A4271" s="143">
        <v>44739</v>
      </c>
      <c r="B4271" s="144">
        <v>19</v>
      </c>
      <c r="C4271" s="145">
        <v>3433.5477000000001</v>
      </c>
      <c r="D4271" s="145">
        <v>65.131500000000003</v>
      </c>
      <c r="E4271" s="145">
        <v>741.03009999999995</v>
      </c>
      <c r="F4271" s="145">
        <v>4332.8854000000001</v>
      </c>
      <c r="G4271" s="146">
        <f t="shared" si="66"/>
        <v>8572.5947000000015</v>
      </c>
    </row>
    <row r="4272" spans="1:7" x14ac:dyDescent="0.25">
      <c r="A4272" s="143">
        <v>44739</v>
      </c>
      <c r="B4272" s="144">
        <v>20</v>
      </c>
      <c r="C4272" s="145">
        <v>1139.4666</v>
      </c>
      <c r="D4272" s="145">
        <v>28.8812</v>
      </c>
      <c r="E4272" s="145">
        <v>328.90820000000002</v>
      </c>
      <c r="F4272" s="145">
        <v>2550.9854</v>
      </c>
      <c r="G4272" s="146">
        <f t="shared" si="66"/>
        <v>4048.2413999999999</v>
      </c>
    </row>
    <row r="4273" spans="1:7" x14ac:dyDescent="0.25">
      <c r="A4273" s="143">
        <v>44739</v>
      </c>
      <c r="B4273" s="144">
        <v>21</v>
      </c>
      <c r="C4273" s="145">
        <v>168.9665</v>
      </c>
      <c r="D4273" s="145">
        <v>6.02</v>
      </c>
      <c r="E4273" s="145">
        <v>83.489599999999996</v>
      </c>
      <c r="F4273" s="145">
        <v>1047.6043</v>
      </c>
      <c r="G4273" s="146">
        <f t="shared" si="66"/>
        <v>1306.0803999999998</v>
      </c>
    </row>
    <row r="4274" spans="1:7" x14ac:dyDescent="0.25">
      <c r="A4274" s="143">
        <v>44739</v>
      </c>
      <c r="B4274" s="144">
        <v>22</v>
      </c>
      <c r="C4274" s="145">
        <v>11.056900000000001</v>
      </c>
      <c r="D4274" s="145">
        <v>1.92</v>
      </c>
      <c r="E4274" s="145">
        <v>2.4535</v>
      </c>
      <c r="F4274" s="145">
        <v>18.646699999999999</v>
      </c>
      <c r="G4274" s="146">
        <f t="shared" si="66"/>
        <v>34.077100000000002</v>
      </c>
    </row>
    <row r="4275" spans="1:7" x14ac:dyDescent="0.25">
      <c r="A4275" s="143">
        <v>44739</v>
      </c>
      <c r="B4275" s="144">
        <v>23</v>
      </c>
      <c r="C4275" s="145">
        <v>7.8699000000000003</v>
      </c>
      <c r="D4275" s="145">
        <v>2.1324000000000001</v>
      </c>
      <c r="E4275" s="145">
        <v>2.1120000000000001</v>
      </c>
      <c r="F4275" s="145">
        <v>0</v>
      </c>
      <c r="G4275" s="146">
        <f t="shared" si="66"/>
        <v>12.1143</v>
      </c>
    </row>
    <row r="4276" spans="1:7" x14ac:dyDescent="0.25">
      <c r="A4276" s="143">
        <v>44739</v>
      </c>
      <c r="B4276" s="144">
        <v>24</v>
      </c>
      <c r="C4276" s="145">
        <v>8.8869000000000007</v>
      </c>
      <c r="D4276" s="145">
        <v>1.984</v>
      </c>
      <c r="E4276" s="145">
        <v>1.984</v>
      </c>
      <c r="F4276" s="145">
        <v>0</v>
      </c>
      <c r="G4276" s="146">
        <f t="shared" si="66"/>
        <v>12.854900000000001</v>
      </c>
    </row>
    <row r="4277" spans="1:7" x14ac:dyDescent="0.25">
      <c r="A4277" s="143">
        <v>44740</v>
      </c>
      <c r="B4277" s="144">
        <v>1</v>
      </c>
      <c r="C4277" s="145">
        <v>7.5046999999999997</v>
      </c>
      <c r="D4277" s="145">
        <v>2.048</v>
      </c>
      <c r="E4277" s="145">
        <v>2.048</v>
      </c>
      <c r="F4277" s="145">
        <v>0</v>
      </c>
      <c r="G4277" s="146">
        <f t="shared" si="66"/>
        <v>11.6007</v>
      </c>
    </row>
    <row r="4278" spans="1:7" x14ac:dyDescent="0.25">
      <c r="A4278" s="143">
        <v>44740</v>
      </c>
      <c r="B4278" s="144">
        <v>2</v>
      </c>
      <c r="C4278" s="145">
        <v>7.5686999999999998</v>
      </c>
      <c r="D4278" s="145">
        <v>2.2400000000000002</v>
      </c>
      <c r="E4278" s="145">
        <v>2.2400000000000002</v>
      </c>
      <c r="F4278" s="145">
        <v>0</v>
      </c>
      <c r="G4278" s="146">
        <f t="shared" si="66"/>
        <v>12.0487</v>
      </c>
    </row>
    <row r="4279" spans="1:7" x14ac:dyDescent="0.25">
      <c r="A4279" s="143">
        <v>44740</v>
      </c>
      <c r="B4279" s="144">
        <v>3</v>
      </c>
      <c r="C4279" s="145">
        <v>8.7017000000000007</v>
      </c>
      <c r="D4279" s="145">
        <v>2.3039999999999998</v>
      </c>
      <c r="E4279" s="145">
        <v>2.3039999999999998</v>
      </c>
      <c r="F4279" s="145">
        <v>0</v>
      </c>
      <c r="G4279" s="146">
        <f t="shared" si="66"/>
        <v>13.309700000000001</v>
      </c>
    </row>
    <row r="4280" spans="1:7" x14ac:dyDescent="0.25">
      <c r="A4280" s="143">
        <v>44740</v>
      </c>
      <c r="B4280" s="144">
        <v>4</v>
      </c>
      <c r="C4280" s="145">
        <v>8.1315000000000008</v>
      </c>
      <c r="D4280" s="145">
        <v>2.1324000000000001</v>
      </c>
      <c r="E4280" s="145">
        <v>2.1120000000000001</v>
      </c>
      <c r="F4280" s="145">
        <v>0</v>
      </c>
      <c r="G4280" s="146">
        <f t="shared" si="66"/>
        <v>12.375900000000001</v>
      </c>
    </row>
    <row r="4281" spans="1:7" x14ac:dyDescent="0.25">
      <c r="A4281" s="143">
        <v>44740</v>
      </c>
      <c r="B4281" s="144">
        <v>5</v>
      </c>
      <c r="C4281" s="145">
        <v>7.7819000000000003</v>
      </c>
      <c r="D4281" s="145">
        <v>2.1760000000000002</v>
      </c>
      <c r="E4281" s="145">
        <v>2.1760000000000002</v>
      </c>
      <c r="F4281" s="145">
        <v>0</v>
      </c>
      <c r="G4281" s="146">
        <f t="shared" si="66"/>
        <v>12.133900000000001</v>
      </c>
    </row>
    <row r="4282" spans="1:7" x14ac:dyDescent="0.25">
      <c r="A4282" s="143">
        <v>44740</v>
      </c>
      <c r="B4282" s="144">
        <v>6</v>
      </c>
      <c r="C4282" s="145">
        <v>7.5453999999999999</v>
      </c>
      <c r="D4282" s="145">
        <v>2.3039999999999998</v>
      </c>
      <c r="E4282" s="145">
        <v>2.3304</v>
      </c>
      <c r="F4282" s="145">
        <v>2.7E-2</v>
      </c>
      <c r="G4282" s="146">
        <f t="shared" si="66"/>
        <v>12.206799999999999</v>
      </c>
    </row>
    <row r="4283" spans="1:7" x14ac:dyDescent="0.25">
      <c r="A4283" s="143">
        <v>44740</v>
      </c>
      <c r="B4283" s="144">
        <v>7</v>
      </c>
      <c r="C4283" s="145">
        <v>69.812200000000004</v>
      </c>
      <c r="D4283" s="145">
        <v>3.431</v>
      </c>
      <c r="E4283" s="145">
        <v>22.066399999999899</v>
      </c>
      <c r="F4283" s="145">
        <v>340.77330000000001</v>
      </c>
      <c r="G4283" s="146">
        <f t="shared" si="66"/>
        <v>436.08289999999988</v>
      </c>
    </row>
    <row r="4284" spans="1:7" x14ac:dyDescent="0.25">
      <c r="A4284" s="143">
        <v>44740</v>
      </c>
      <c r="B4284" s="144">
        <v>8</v>
      </c>
      <c r="C4284" s="145">
        <v>1346.4938</v>
      </c>
      <c r="D4284" s="145">
        <v>15.0525</v>
      </c>
      <c r="E4284" s="145">
        <v>111.5891</v>
      </c>
      <c r="F4284" s="145">
        <v>776.57770000000005</v>
      </c>
      <c r="G4284" s="146">
        <f t="shared" si="66"/>
        <v>2249.7130999999999</v>
      </c>
    </row>
    <row r="4285" spans="1:7" x14ac:dyDescent="0.25">
      <c r="A4285" s="143">
        <v>44740</v>
      </c>
      <c r="B4285" s="144">
        <v>9</v>
      </c>
      <c r="C4285" s="145">
        <v>6237.9632000000001</v>
      </c>
      <c r="D4285" s="145">
        <v>40.166800000000002</v>
      </c>
      <c r="E4285" s="145">
        <v>356.85289999999998</v>
      </c>
      <c r="F4285" s="145">
        <v>2244.5520000000001</v>
      </c>
      <c r="G4285" s="146">
        <f t="shared" si="66"/>
        <v>8879.5349000000006</v>
      </c>
    </row>
    <row r="4286" spans="1:7" x14ac:dyDescent="0.25">
      <c r="A4286" s="143">
        <v>44740</v>
      </c>
      <c r="B4286" s="144">
        <v>10</v>
      </c>
      <c r="C4286" s="145">
        <v>11827.8447</v>
      </c>
      <c r="D4286" s="145">
        <v>69.236599999999996</v>
      </c>
      <c r="E4286" s="145">
        <v>845.98389999999995</v>
      </c>
      <c r="F4286" s="145">
        <v>4480.2296999999999</v>
      </c>
      <c r="G4286" s="146">
        <f t="shared" si="66"/>
        <v>17223.294900000001</v>
      </c>
    </row>
    <row r="4287" spans="1:7" x14ac:dyDescent="0.25">
      <c r="A4287" s="143">
        <v>44740</v>
      </c>
      <c r="B4287" s="144">
        <v>11</v>
      </c>
      <c r="C4287" s="145">
        <v>15990.448</v>
      </c>
      <c r="D4287" s="145">
        <v>87.749799999999993</v>
      </c>
      <c r="E4287" s="145">
        <v>1000.8848</v>
      </c>
      <c r="F4287" s="145">
        <v>4405.8090000000002</v>
      </c>
      <c r="G4287" s="146">
        <f t="shared" si="66"/>
        <v>21484.891600000003</v>
      </c>
    </row>
    <row r="4288" spans="1:7" x14ac:dyDescent="0.25">
      <c r="A4288" s="143">
        <v>44740</v>
      </c>
      <c r="B4288" s="144">
        <v>12</v>
      </c>
      <c r="C4288" s="145">
        <v>21021.219099999998</v>
      </c>
      <c r="D4288" s="145">
        <v>123.5121</v>
      </c>
      <c r="E4288" s="145">
        <v>1433.6295</v>
      </c>
      <c r="F4288" s="145">
        <v>5001.2788</v>
      </c>
      <c r="G4288" s="146">
        <f t="shared" si="66"/>
        <v>27579.639499999997</v>
      </c>
    </row>
    <row r="4289" spans="1:7" x14ac:dyDescent="0.25">
      <c r="A4289" s="143">
        <v>44740</v>
      </c>
      <c r="B4289" s="144">
        <v>13</v>
      </c>
      <c r="C4289" s="145">
        <v>26947.8285</v>
      </c>
      <c r="D4289" s="145">
        <v>175.1951</v>
      </c>
      <c r="E4289" s="145">
        <v>1642.8434</v>
      </c>
      <c r="F4289" s="145">
        <v>5441.8765999999996</v>
      </c>
      <c r="G4289" s="146">
        <f t="shared" si="66"/>
        <v>34207.743600000002</v>
      </c>
    </row>
    <row r="4290" spans="1:7" x14ac:dyDescent="0.25">
      <c r="A4290" s="143">
        <v>44740</v>
      </c>
      <c r="B4290" s="144">
        <v>14</v>
      </c>
      <c r="C4290" s="145">
        <v>28818.588199999998</v>
      </c>
      <c r="D4290" s="145">
        <v>185.79929999999999</v>
      </c>
      <c r="E4290" s="145">
        <v>1667.2182</v>
      </c>
      <c r="F4290" s="145">
        <v>5415.3639999999996</v>
      </c>
      <c r="G4290" s="146">
        <f t="shared" si="66"/>
        <v>36086.969699999994</v>
      </c>
    </row>
    <row r="4291" spans="1:7" x14ac:dyDescent="0.25">
      <c r="A4291" s="143">
        <v>44740</v>
      </c>
      <c r="B4291" s="144">
        <v>15</v>
      </c>
      <c r="C4291" s="145">
        <v>27610.7873</v>
      </c>
      <c r="D4291" s="145">
        <v>181.46889999999999</v>
      </c>
      <c r="E4291" s="145">
        <v>1877.4018000000001</v>
      </c>
      <c r="F4291" s="145">
        <v>5722.4211999999998</v>
      </c>
      <c r="G4291" s="146">
        <f t="shared" si="66"/>
        <v>35392.0792</v>
      </c>
    </row>
    <row r="4292" spans="1:7" x14ac:dyDescent="0.25">
      <c r="A4292" s="143">
        <v>44740</v>
      </c>
      <c r="B4292" s="144">
        <v>16</v>
      </c>
      <c r="C4292" s="145">
        <v>23077.973900000001</v>
      </c>
      <c r="D4292" s="145">
        <v>168.2123</v>
      </c>
      <c r="E4292" s="145">
        <v>1742.9826</v>
      </c>
      <c r="F4292" s="145">
        <v>5675.0403999999999</v>
      </c>
      <c r="G4292" s="146">
        <f t="shared" si="66"/>
        <v>30664.209199999998</v>
      </c>
    </row>
    <row r="4293" spans="1:7" x14ac:dyDescent="0.25">
      <c r="A4293" s="143">
        <v>44740</v>
      </c>
      <c r="B4293" s="144">
        <v>17</v>
      </c>
      <c r="C4293" s="145">
        <v>16389.391100000001</v>
      </c>
      <c r="D4293" s="145">
        <v>130.33969999999999</v>
      </c>
      <c r="E4293" s="145">
        <v>1325.8626999999999</v>
      </c>
      <c r="F4293" s="145">
        <v>4604.9601999999904</v>
      </c>
      <c r="G4293" s="146">
        <f t="shared" si="66"/>
        <v>22450.553699999993</v>
      </c>
    </row>
    <row r="4294" spans="1:7" x14ac:dyDescent="0.25">
      <c r="A4294" s="143">
        <v>44740</v>
      </c>
      <c r="B4294" s="144">
        <v>18</v>
      </c>
      <c r="C4294" s="145">
        <v>8997.9325000000008</v>
      </c>
      <c r="D4294" s="145">
        <v>98.483999999999995</v>
      </c>
      <c r="E4294" s="145">
        <v>931.29849999999999</v>
      </c>
      <c r="F4294" s="145">
        <v>3902.0421000000001</v>
      </c>
      <c r="G4294" s="146">
        <f t="shared" ref="G4294:G4357" si="67">+SUM(C4294:F4294)</f>
        <v>13929.757100000003</v>
      </c>
    </row>
    <row r="4295" spans="1:7" x14ac:dyDescent="0.25">
      <c r="A4295" s="143">
        <v>44740</v>
      </c>
      <c r="B4295" s="144">
        <v>19</v>
      </c>
      <c r="C4295" s="145">
        <v>3809.9911000000002</v>
      </c>
      <c r="D4295" s="145">
        <v>51.316600000000001</v>
      </c>
      <c r="E4295" s="145">
        <v>627.99839999999995</v>
      </c>
      <c r="F4295" s="145">
        <v>3168.5169999999998</v>
      </c>
      <c r="G4295" s="146">
        <f t="shared" si="67"/>
        <v>7657.8230999999996</v>
      </c>
    </row>
    <row r="4296" spans="1:7" x14ac:dyDescent="0.25">
      <c r="A4296" s="143">
        <v>44740</v>
      </c>
      <c r="B4296" s="144">
        <v>20</v>
      </c>
      <c r="C4296" s="145">
        <v>993.61630000000002</v>
      </c>
      <c r="D4296" s="145">
        <v>25.730499999999999</v>
      </c>
      <c r="E4296" s="145">
        <v>277.91480000000001</v>
      </c>
      <c r="F4296" s="145">
        <v>2248.6745000000001</v>
      </c>
      <c r="G4296" s="146">
        <f t="shared" si="67"/>
        <v>3545.9360999999999</v>
      </c>
    </row>
    <row r="4297" spans="1:7" x14ac:dyDescent="0.25">
      <c r="A4297" s="143">
        <v>44740</v>
      </c>
      <c r="B4297" s="144">
        <v>21</v>
      </c>
      <c r="C4297" s="145">
        <v>100.0621</v>
      </c>
      <c r="D4297" s="145">
        <v>5.1776</v>
      </c>
      <c r="E4297" s="145">
        <v>50.333500000000001</v>
      </c>
      <c r="F4297" s="145">
        <v>754.29830000000004</v>
      </c>
      <c r="G4297" s="146">
        <f t="shared" si="67"/>
        <v>909.87149999999997</v>
      </c>
    </row>
    <row r="4298" spans="1:7" x14ac:dyDescent="0.25">
      <c r="A4298" s="143">
        <v>44740</v>
      </c>
      <c r="B4298" s="144">
        <v>22</v>
      </c>
      <c r="C4298" s="145">
        <v>1.8992</v>
      </c>
      <c r="D4298" s="145">
        <v>1.984</v>
      </c>
      <c r="E4298" s="145">
        <v>1.9174</v>
      </c>
      <c r="F4298" s="145">
        <v>16.9099</v>
      </c>
      <c r="G4298" s="146">
        <f t="shared" si="67"/>
        <v>22.7105</v>
      </c>
    </row>
    <row r="4299" spans="1:7" x14ac:dyDescent="0.25">
      <c r="A4299" s="143">
        <v>44740</v>
      </c>
      <c r="B4299" s="144">
        <v>23</v>
      </c>
      <c r="C4299" s="145">
        <v>1.0211999999999899</v>
      </c>
      <c r="D4299" s="145">
        <v>2.2604000000000002</v>
      </c>
      <c r="E4299" s="145">
        <v>2.2400000000000002</v>
      </c>
      <c r="F4299" s="145">
        <v>0</v>
      </c>
      <c r="G4299" s="146">
        <f t="shared" si="67"/>
        <v>5.5215999999999905</v>
      </c>
    </row>
    <row r="4300" spans="1:7" x14ac:dyDescent="0.25">
      <c r="A4300" s="143">
        <v>44740</v>
      </c>
      <c r="B4300" s="144">
        <v>24</v>
      </c>
      <c r="C4300" s="145">
        <v>1.0707</v>
      </c>
      <c r="D4300" s="145">
        <v>2.2400000000000002</v>
      </c>
      <c r="E4300" s="145">
        <v>2.2400000000000002</v>
      </c>
      <c r="F4300" s="145">
        <v>0</v>
      </c>
      <c r="G4300" s="146">
        <f t="shared" si="67"/>
        <v>5.5507000000000009</v>
      </c>
    </row>
    <row r="4301" spans="1:7" x14ac:dyDescent="0.25">
      <c r="A4301" s="143">
        <v>44741</v>
      </c>
      <c r="B4301" s="144">
        <v>1</v>
      </c>
      <c r="C4301" s="145">
        <v>11.582599999999999</v>
      </c>
      <c r="D4301" s="145">
        <v>2.3552</v>
      </c>
      <c r="E4301" s="145">
        <v>2.048</v>
      </c>
      <c r="F4301" s="145">
        <v>0</v>
      </c>
      <c r="G4301" s="146">
        <f t="shared" si="67"/>
        <v>15.985799999999999</v>
      </c>
    </row>
    <row r="4302" spans="1:7" x14ac:dyDescent="0.25">
      <c r="A4302" s="143">
        <v>44741</v>
      </c>
      <c r="B4302" s="144">
        <v>2</v>
      </c>
      <c r="C4302" s="145">
        <v>12.261100000000001</v>
      </c>
      <c r="D4302" s="145">
        <v>3.4278</v>
      </c>
      <c r="E4302" s="145">
        <v>2.2400000000000002</v>
      </c>
      <c r="F4302" s="145">
        <v>0</v>
      </c>
      <c r="G4302" s="146">
        <f t="shared" si="67"/>
        <v>17.928899999999999</v>
      </c>
    </row>
    <row r="4303" spans="1:7" x14ac:dyDescent="0.25">
      <c r="A4303" s="143">
        <v>44741</v>
      </c>
      <c r="B4303" s="144">
        <v>3</v>
      </c>
      <c r="C4303" s="145">
        <v>12.014099999999999</v>
      </c>
      <c r="D4303" s="145">
        <v>5.9903999999999904</v>
      </c>
      <c r="E4303" s="145">
        <v>2.3039999999999998</v>
      </c>
      <c r="F4303" s="145">
        <v>0</v>
      </c>
      <c r="G4303" s="146">
        <f t="shared" si="67"/>
        <v>20.308499999999988</v>
      </c>
    </row>
    <row r="4304" spans="1:7" x14ac:dyDescent="0.25">
      <c r="A4304" s="143">
        <v>44741</v>
      </c>
      <c r="B4304" s="144">
        <v>4</v>
      </c>
      <c r="C4304" s="145">
        <v>4.1706000000000003</v>
      </c>
      <c r="D4304" s="145">
        <v>11.0259</v>
      </c>
      <c r="E4304" s="145">
        <v>2.2400000000000002</v>
      </c>
      <c r="F4304" s="145">
        <v>0</v>
      </c>
      <c r="G4304" s="146">
        <f t="shared" si="67"/>
        <v>17.436500000000002</v>
      </c>
    </row>
    <row r="4305" spans="1:7" x14ac:dyDescent="0.25">
      <c r="A4305" s="143">
        <v>44741</v>
      </c>
      <c r="B4305" s="144">
        <v>5</v>
      </c>
      <c r="C4305" s="145">
        <v>9.1279000000000003</v>
      </c>
      <c r="D4305" s="145">
        <v>12.308400000000001</v>
      </c>
      <c r="E4305" s="145">
        <v>2.048</v>
      </c>
      <c r="F4305" s="145">
        <v>0</v>
      </c>
      <c r="G4305" s="146">
        <f t="shared" si="67"/>
        <v>23.484300000000005</v>
      </c>
    </row>
    <row r="4306" spans="1:7" x14ac:dyDescent="0.25">
      <c r="A4306" s="143">
        <v>44741</v>
      </c>
      <c r="B4306" s="144">
        <v>6</v>
      </c>
      <c r="C4306" s="145">
        <v>6.1165000000000003</v>
      </c>
      <c r="D4306" s="145">
        <v>12.871600000000001</v>
      </c>
      <c r="E4306" s="145">
        <v>2.3159999999999998</v>
      </c>
      <c r="F4306" s="145">
        <v>0</v>
      </c>
      <c r="G4306" s="146">
        <f t="shared" si="67"/>
        <v>21.304100000000002</v>
      </c>
    </row>
    <row r="4307" spans="1:7" x14ac:dyDescent="0.25">
      <c r="A4307" s="143">
        <v>44741</v>
      </c>
      <c r="B4307" s="144">
        <v>7</v>
      </c>
      <c r="C4307" s="145">
        <v>122.3584</v>
      </c>
      <c r="D4307" s="145">
        <v>13.7752</v>
      </c>
      <c r="E4307" s="145">
        <v>18.515599999999999</v>
      </c>
      <c r="F4307" s="145">
        <v>337.67689999999999</v>
      </c>
      <c r="G4307" s="146">
        <f t="shared" si="67"/>
        <v>492.3261</v>
      </c>
    </row>
    <row r="4308" spans="1:7" x14ac:dyDescent="0.25">
      <c r="A4308" s="143">
        <v>44741</v>
      </c>
      <c r="B4308" s="144">
        <v>8</v>
      </c>
      <c r="C4308" s="145">
        <v>1820.9929</v>
      </c>
      <c r="D4308" s="145">
        <v>25.5198</v>
      </c>
      <c r="E4308" s="145">
        <v>148.69280000000001</v>
      </c>
      <c r="F4308" s="145">
        <v>1421.2909999999999</v>
      </c>
      <c r="G4308" s="146">
        <f t="shared" si="67"/>
        <v>3416.4965000000002</v>
      </c>
    </row>
    <row r="4309" spans="1:7" x14ac:dyDescent="0.25">
      <c r="A4309" s="143">
        <v>44741</v>
      </c>
      <c r="B4309" s="144">
        <v>9</v>
      </c>
      <c r="C4309" s="145">
        <v>7463.2757000000001</v>
      </c>
      <c r="D4309" s="145">
        <v>56.794499999999999</v>
      </c>
      <c r="E4309" s="145">
        <v>397.43810000000002</v>
      </c>
      <c r="F4309" s="145">
        <v>2223.7139999999999</v>
      </c>
      <c r="G4309" s="146">
        <f t="shared" si="67"/>
        <v>10141.222300000001</v>
      </c>
    </row>
    <row r="4310" spans="1:7" x14ac:dyDescent="0.25">
      <c r="A4310" s="143">
        <v>44741</v>
      </c>
      <c r="B4310" s="144">
        <v>10</v>
      </c>
      <c r="C4310" s="145">
        <v>17055.775600000001</v>
      </c>
      <c r="D4310" s="145">
        <v>96.704300000000003</v>
      </c>
      <c r="E4310" s="145">
        <v>834.89930000000004</v>
      </c>
      <c r="F4310" s="145">
        <v>3513.7094999999999</v>
      </c>
      <c r="G4310" s="146">
        <f t="shared" si="67"/>
        <v>21501.088700000004</v>
      </c>
    </row>
    <row r="4311" spans="1:7" x14ac:dyDescent="0.25">
      <c r="A4311" s="143">
        <v>44741</v>
      </c>
      <c r="B4311" s="144">
        <v>11</v>
      </c>
      <c r="C4311" s="145">
        <v>26146.4964</v>
      </c>
      <c r="D4311" s="145">
        <v>130.16630000000001</v>
      </c>
      <c r="E4311" s="145">
        <v>1223.0730000000001</v>
      </c>
      <c r="F4311" s="145">
        <v>4572.0774000000001</v>
      </c>
      <c r="G4311" s="146">
        <f t="shared" si="67"/>
        <v>32071.813099999999</v>
      </c>
    </row>
    <row r="4312" spans="1:7" x14ac:dyDescent="0.25">
      <c r="A4312" s="143">
        <v>44741</v>
      </c>
      <c r="B4312" s="144">
        <v>12</v>
      </c>
      <c r="C4312" s="145">
        <v>32432.006300000001</v>
      </c>
      <c r="D4312" s="145">
        <v>165.70519999999999</v>
      </c>
      <c r="E4312" s="145">
        <v>1540.3029999999901</v>
      </c>
      <c r="F4312" s="145">
        <v>4865.9618</v>
      </c>
      <c r="G4312" s="146">
        <f t="shared" si="67"/>
        <v>39003.976299999988</v>
      </c>
    </row>
    <row r="4313" spans="1:7" x14ac:dyDescent="0.25">
      <c r="A4313" s="143">
        <v>44741</v>
      </c>
      <c r="B4313" s="144">
        <v>13</v>
      </c>
      <c r="C4313" s="145">
        <v>36153.665500000003</v>
      </c>
      <c r="D4313" s="145">
        <v>194.17060000000001</v>
      </c>
      <c r="E4313" s="145">
        <v>2080.8506000000002</v>
      </c>
      <c r="F4313" s="145">
        <v>6253.6224000000002</v>
      </c>
      <c r="G4313" s="146">
        <f t="shared" si="67"/>
        <v>44682.309099999999</v>
      </c>
    </row>
    <row r="4314" spans="1:7" x14ac:dyDescent="0.25">
      <c r="A4314" s="143">
        <v>44741</v>
      </c>
      <c r="B4314" s="144">
        <v>14</v>
      </c>
      <c r="C4314" s="145">
        <v>37484.945200000002</v>
      </c>
      <c r="D4314" s="145">
        <v>207.64150000000001</v>
      </c>
      <c r="E4314" s="145">
        <v>2160.1864999999998</v>
      </c>
      <c r="F4314" s="145">
        <v>6557.6845999999996</v>
      </c>
      <c r="G4314" s="146">
        <f t="shared" si="67"/>
        <v>46410.457799999996</v>
      </c>
    </row>
    <row r="4315" spans="1:7" x14ac:dyDescent="0.25">
      <c r="A4315" s="143">
        <v>44741</v>
      </c>
      <c r="B4315" s="144">
        <v>15</v>
      </c>
      <c r="C4315" s="145">
        <v>36954.071600000003</v>
      </c>
      <c r="D4315" s="145">
        <v>209.9008</v>
      </c>
      <c r="E4315" s="145">
        <v>2138.5158999999999</v>
      </c>
      <c r="F4315" s="145">
        <v>6439.0405000000001</v>
      </c>
      <c r="G4315" s="146">
        <f t="shared" si="67"/>
        <v>45741.528800000007</v>
      </c>
    </row>
    <row r="4316" spans="1:7" x14ac:dyDescent="0.25">
      <c r="A4316" s="143">
        <v>44741</v>
      </c>
      <c r="B4316" s="144">
        <v>16</v>
      </c>
      <c r="C4316" s="145">
        <v>32315.3416</v>
      </c>
      <c r="D4316" s="145">
        <v>192.45949999999999</v>
      </c>
      <c r="E4316" s="145">
        <v>1964.8290999999999</v>
      </c>
      <c r="F4316" s="145">
        <v>6327.9799000000003</v>
      </c>
      <c r="G4316" s="146">
        <f t="shared" si="67"/>
        <v>40800.610099999998</v>
      </c>
    </row>
    <row r="4317" spans="1:7" x14ac:dyDescent="0.25">
      <c r="A4317" s="143">
        <v>44741</v>
      </c>
      <c r="B4317" s="144">
        <v>17</v>
      </c>
      <c r="C4317" s="145">
        <v>24806.000100000001</v>
      </c>
      <c r="D4317" s="145">
        <v>152.77420000000001</v>
      </c>
      <c r="E4317" s="145">
        <v>1659.4780000000001</v>
      </c>
      <c r="F4317" s="145">
        <v>6204.1336000000001</v>
      </c>
      <c r="G4317" s="146">
        <f t="shared" si="67"/>
        <v>32822.385900000001</v>
      </c>
    </row>
    <row r="4318" spans="1:7" x14ac:dyDescent="0.25">
      <c r="A4318" s="143">
        <v>44741</v>
      </c>
      <c r="B4318" s="144">
        <v>18</v>
      </c>
      <c r="C4318" s="145">
        <v>15549.288399999999</v>
      </c>
      <c r="D4318" s="145">
        <v>123.3583</v>
      </c>
      <c r="E4318" s="145">
        <v>1382.9877999999901</v>
      </c>
      <c r="F4318" s="145">
        <v>5761.8347999999996</v>
      </c>
      <c r="G4318" s="146">
        <f t="shared" si="67"/>
        <v>22817.46929999999</v>
      </c>
    </row>
    <row r="4319" spans="1:7" x14ac:dyDescent="0.25">
      <c r="A4319" s="143">
        <v>44741</v>
      </c>
      <c r="B4319" s="144">
        <v>19</v>
      </c>
      <c r="C4319" s="145">
        <v>7266.6399000000001</v>
      </c>
      <c r="D4319" s="145">
        <v>79.186800000000005</v>
      </c>
      <c r="E4319" s="145">
        <v>984.53890000000001</v>
      </c>
      <c r="F4319" s="145">
        <v>4954.9287000000004</v>
      </c>
      <c r="G4319" s="146">
        <f t="shared" si="67"/>
        <v>13285.294300000001</v>
      </c>
    </row>
    <row r="4320" spans="1:7" x14ac:dyDescent="0.25">
      <c r="A4320" s="143">
        <v>44741</v>
      </c>
      <c r="B4320" s="144">
        <v>20</v>
      </c>
      <c r="C4320" s="145">
        <v>2229.2040999999999</v>
      </c>
      <c r="D4320" s="145">
        <v>33.782899999999998</v>
      </c>
      <c r="E4320" s="145">
        <v>530.38059999999996</v>
      </c>
      <c r="F4320" s="145">
        <v>3731.8236000000002</v>
      </c>
      <c r="G4320" s="146">
        <f t="shared" si="67"/>
        <v>6525.1912000000002</v>
      </c>
    </row>
    <row r="4321" spans="1:7" x14ac:dyDescent="0.25">
      <c r="A4321" s="143">
        <v>44741</v>
      </c>
      <c r="B4321" s="144">
        <v>21</v>
      </c>
      <c r="C4321" s="145">
        <v>363.7944</v>
      </c>
      <c r="D4321" s="145">
        <v>6.1440000000000001</v>
      </c>
      <c r="E4321" s="145">
        <v>188.2732</v>
      </c>
      <c r="F4321" s="145">
        <v>1836.1875</v>
      </c>
      <c r="G4321" s="146">
        <f t="shared" si="67"/>
        <v>2394.3991000000001</v>
      </c>
    </row>
    <row r="4322" spans="1:7" x14ac:dyDescent="0.25">
      <c r="A4322" s="143">
        <v>44741</v>
      </c>
      <c r="B4322" s="144">
        <v>22</v>
      </c>
      <c r="C4322" s="145">
        <v>6.9086999999999996</v>
      </c>
      <c r="D4322" s="145">
        <v>1.984</v>
      </c>
      <c r="E4322" s="145">
        <v>5.258</v>
      </c>
      <c r="F4322" s="145">
        <v>73.308999999999997</v>
      </c>
      <c r="G4322" s="146">
        <f t="shared" si="67"/>
        <v>87.459699999999998</v>
      </c>
    </row>
    <row r="4323" spans="1:7" x14ac:dyDescent="0.25">
      <c r="A4323" s="143">
        <v>44741</v>
      </c>
      <c r="B4323" s="144">
        <v>23</v>
      </c>
      <c r="C4323" s="145">
        <v>2.6574</v>
      </c>
      <c r="D4323" s="145">
        <v>2.048</v>
      </c>
      <c r="E4323" s="145">
        <v>2.048</v>
      </c>
      <c r="F4323" s="145">
        <v>0</v>
      </c>
      <c r="G4323" s="146">
        <f t="shared" si="67"/>
        <v>6.7534000000000001</v>
      </c>
    </row>
    <row r="4324" spans="1:7" x14ac:dyDescent="0.25">
      <c r="A4324" s="143">
        <v>44741</v>
      </c>
      <c r="B4324" s="144">
        <v>24</v>
      </c>
      <c r="C4324" s="145">
        <v>4.3167999999999997</v>
      </c>
      <c r="D4324" s="145">
        <v>2.2400000000000002</v>
      </c>
      <c r="E4324" s="145">
        <v>2.2400000000000002</v>
      </c>
      <c r="F4324" s="145">
        <v>0</v>
      </c>
      <c r="G4324" s="146">
        <f t="shared" si="67"/>
        <v>8.7968000000000011</v>
      </c>
    </row>
    <row r="4325" spans="1:7" x14ac:dyDescent="0.25">
      <c r="A4325" s="143">
        <v>44742</v>
      </c>
      <c r="B4325" s="144">
        <v>1</v>
      </c>
      <c r="C4325" s="145">
        <v>3.6497999999999999</v>
      </c>
      <c r="D4325" s="145">
        <v>2.048</v>
      </c>
      <c r="E4325" s="145">
        <v>2.048</v>
      </c>
      <c r="F4325" s="145">
        <v>0</v>
      </c>
      <c r="G4325" s="146">
        <f t="shared" si="67"/>
        <v>7.7458</v>
      </c>
    </row>
    <row r="4326" spans="1:7" x14ac:dyDescent="0.25">
      <c r="A4326" s="143">
        <v>44742</v>
      </c>
      <c r="B4326" s="144">
        <v>2</v>
      </c>
      <c r="C4326" s="145">
        <v>3.7427999999999999</v>
      </c>
      <c r="D4326" s="145">
        <v>2.2604000000000002</v>
      </c>
      <c r="E4326" s="145">
        <v>2.2400000000000002</v>
      </c>
      <c r="F4326" s="145">
        <v>0</v>
      </c>
      <c r="G4326" s="146">
        <f t="shared" si="67"/>
        <v>8.2431999999999999</v>
      </c>
    </row>
    <row r="4327" spans="1:7" x14ac:dyDescent="0.25">
      <c r="A4327" s="143">
        <v>44742</v>
      </c>
      <c r="B4327" s="144">
        <v>3</v>
      </c>
      <c r="C4327" s="145">
        <v>3.2767999999999899</v>
      </c>
      <c r="D4327" s="145">
        <v>2.3039999999999998</v>
      </c>
      <c r="E4327" s="145">
        <v>2.3763999999999998</v>
      </c>
      <c r="F4327" s="145">
        <v>1.9E-3</v>
      </c>
      <c r="G4327" s="146">
        <f t="shared" si="67"/>
        <v>7.9590999999999896</v>
      </c>
    </row>
    <row r="4328" spans="1:7" x14ac:dyDescent="0.25">
      <c r="A4328" s="143">
        <v>44742</v>
      </c>
      <c r="B4328" s="144">
        <v>4</v>
      </c>
      <c r="C4328" s="145">
        <v>3.8115000000000001</v>
      </c>
      <c r="D4328" s="145">
        <v>2.0116999999999998</v>
      </c>
      <c r="E4328" s="145">
        <v>1.984</v>
      </c>
      <c r="F4328" s="145">
        <v>0</v>
      </c>
      <c r="G4328" s="146">
        <f t="shared" si="67"/>
        <v>7.8071999999999999</v>
      </c>
    </row>
    <row r="4329" spans="1:7" x14ac:dyDescent="0.25">
      <c r="A4329" s="143">
        <v>44742</v>
      </c>
      <c r="B4329" s="144">
        <v>5</v>
      </c>
      <c r="C4329" s="145">
        <v>4.2934999999999999</v>
      </c>
      <c r="D4329" s="145">
        <v>2.2400000000000002</v>
      </c>
      <c r="E4329" s="145">
        <v>2.2400000000000002</v>
      </c>
      <c r="F4329" s="145">
        <v>0</v>
      </c>
      <c r="G4329" s="146">
        <f t="shared" si="67"/>
        <v>8.7735000000000003</v>
      </c>
    </row>
    <row r="4330" spans="1:7" x14ac:dyDescent="0.25">
      <c r="A4330" s="143">
        <v>44742</v>
      </c>
      <c r="B4330" s="144">
        <v>6</v>
      </c>
      <c r="C4330" s="145">
        <v>4.2778</v>
      </c>
      <c r="D4330" s="145">
        <v>2.2400000000000002</v>
      </c>
      <c r="E4330" s="145">
        <v>2.246</v>
      </c>
      <c r="F4330" s="145">
        <v>0.21759999999999999</v>
      </c>
      <c r="G4330" s="146">
        <f t="shared" si="67"/>
        <v>8.9813999999999989</v>
      </c>
    </row>
    <row r="4331" spans="1:7" x14ac:dyDescent="0.25">
      <c r="A4331" s="143">
        <v>44742</v>
      </c>
      <c r="B4331" s="144">
        <v>7</v>
      </c>
      <c r="C4331" s="145">
        <v>126.39400000000001</v>
      </c>
      <c r="D4331" s="145">
        <v>3.3919999999999999</v>
      </c>
      <c r="E4331" s="145">
        <v>13.2857</v>
      </c>
      <c r="F4331" s="145">
        <v>420.1053</v>
      </c>
      <c r="G4331" s="146">
        <f t="shared" si="67"/>
        <v>563.17700000000002</v>
      </c>
    </row>
    <row r="4332" spans="1:7" x14ac:dyDescent="0.25">
      <c r="A4332" s="143">
        <v>44742</v>
      </c>
      <c r="B4332" s="144">
        <v>8</v>
      </c>
      <c r="C4332" s="145">
        <v>1820.3424</v>
      </c>
      <c r="D4332" s="145">
        <v>14.313000000000001</v>
      </c>
      <c r="E4332" s="145">
        <v>115.40949999999999</v>
      </c>
      <c r="F4332" s="145">
        <v>974.34579999999903</v>
      </c>
      <c r="G4332" s="146">
        <f t="shared" si="67"/>
        <v>2924.410699999999</v>
      </c>
    </row>
    <row r="4333" spans="1:7" x14ac:dyDescent="0.25">
      <c r="A4333" s="143">
        <v>44742</v>
      </c>
      <c r="B4333" s="144">
        <v>9</v>
      </c>
      <c r="C4333" s="145">
        <v>7602.4139999999998</v>
      </c>
      <c r="D4333" s="145">
        <v>49.892299999999999</v>
      </c>
      <c r="E4333" s="145">
        <v>444.27510000000001</v>
      </c>
      <c r="F4333" s="145">
        <v>2623.9404</v>
      </c>
      <c r="G4333" s="146">
        <f t="shared" si="67"/>
        <v>10720.5218</v>
      </c>
    </row>
    <row r="4334" spans="1:7" x14ac:dyDescent="0.25">
      <c r="A4334" s="143">
        <v>44742</v>
      </c>
      <c r="B4334" s="144">
        <v>10</v>
      </c>
      <c r="C4334" s="145">
        <v>17450.323499999999</v>
      </c>
      <c r="D4334" s="145">
        <v>99.578199999999995</v>
      </c>
      <c r="E4334" s="145">
        <v>980.15369999999996</v>
      </c>
      <c r="F4334" s="145">
        <v>3645.2873</v>
      </c>
      <c r="G4334" s="146">
        <f t="shared" si="67"/>
        <v>22175.342699999997</v>
      </c>
    </row>
    <row r="4335" spans="1:7" x14ac:dyDescent="0.25">
      <c r="A4335" s="143">
        <v>44742</v>
      </c>
      <c r="B4335" s="144">
        <v>11</v>
      </c>
      <c r="C4335" s="145">
        <v>25964.522300000001</v>
      </c>
      <c r="D4335" s="145">
        <v>139.06979999999999</v>
      </c>
      <c r="E4335" s="145">
        <v>1244.6335999999999</v>
      </c>
      <c r="F4335" s="145">
        <v>4613.2345999999998</v>
      </c>
      <c r="G4335" s="146">
        <f t="shared" si="67"/>
        <v>31961.460300000002</v>
      </c>
    </row>
    <row r="4336" spans="1:7" x14ac:dyDescent="0.25">
      <c r="A4336" s="143">
        <v>44742</v>
      </c>
      <c r="B4336" s="144">
        <v>12</v>
      </c>
      <c r="C4336" s="145">
        <v>32407.852500000001</v>
      </c>
      <c r="D4336" s="145">
        <v>175.67420000000001</v>
      </c>
      <c r="E4336" s="145">
        <v>1479.2857999999901</v>
      </c>
      <c r="F4336" s="145">
        <v>4806.6511</v>
      </c>
      <c r="G4336" s="146">
        <f t="shared" si="67"/>
        <v>38869.463599999995</v>
      </c>
    </row>
    <row r="4337" spans="1:7" x14ac:dyDescent="0.25">
      <c r="A4337" s="143">
        <v>44742</v>
      </c>
      <c r="B4337" s="144">
        <v>13</v>
      </c>
      <c r="C4337" s="145">
        <v>36149.4012</v>
      </c>
      <c r="D4337" s="145">
        <v>199.70320000000001</v>
      </c>
      <c r="E4337" s="145">
        <v>1882.9192</v>
      </c>
      <c r="F4337" s="145">
        <v>5155.8455999999996</v>
      </c>
      <c r="G4337" s="146">
        <f t="shared" si="67"/>
        <v>43387.869200000001</v>
      </c>
    </row>
    <row r="4338" spans="1:7" x14ac:dyDescent="0.25">
      <c r="A4338" s="143">
        <v>44742</v>
      </c>
      <c r="B4338" s="144">
        <v>14</v>
      </c>
      <c r="C4338" s="145">
        <v>36414.275199999996</v>
      </c>
      <c r="D4338" s="145">
        <v>209.07550000000001</v>
      </c>
      <c r="E4338" s="145">
        <v>1925.5228999999999</v>
      </c>
      <c r="F4338" s="145">
        <v>5556.4309999999996</v>
      </c>
      <c r="G4338" s="146">
        <f t="shared" si="67"/>
        <v>44105.304599999989</v>
      </c>
    </row>
    <row r="4339" spans="1:7" x14ac:dyDescent="0.25">
      <c r="A4339" s="143">
        <v>44742</v>
      </c>
      <c r="B4339" s="144">
        <v>15</v>
      </c>
      <c r="C4339" s="145">
        <v>34006.424099999997</v>
      </c>
      <c r="D4339" s="145">
        <v>208.26499999999999</v>
      </c>
      <c r="E4339" s="145">
        <v>1939.6954000000001</v>
      </c>
      <c r="F4339" s="145">
        <v>5503.8726999999999</v>
      </c>
      <c r="G4339" s="146">
        <f t="shared" si="67"/>
        <v>41658.257199999993</v>
      </c>
    </row>
    <row r="4340" spans="1:7" x14ac:dyDescent="0.25">
      <c r="A4340" s="143">
        <v>44742</v>
      </c>
      <c r="B4340" s="144">
        <v>16</v>
      </c>
      <c r="C4340" s="145">
        <v>28832.597399999999</v>
      </c>
      <c r="D4340" s="145">
        <v>184.7261</v>
      </c>
      <c r="E4340" s="145">
        <v>1852.0033000000001</v>
      </c>
      <c r="F4340" s="145">
        <v>5389.6292999999996</v>
      </c>
      <c r="G4340" s="146">
        <f t="shared" si="67"/>
        <v>36258.956099999996</v>
      </c>
    </row>
    <row r="4341" spans="1:7" x14ac:dyDescent="0.25">
      <c r="A4341" s="143">
        <v>44742</v>
      </c>
      <c r="B4341" s="144">
        <v>17</v>
      </c>
      <c r="C4341" s="145">
        <v>21117.2955</v>
      </c>
      <c r="D4341" s="145">
        <v>155.12090000000001</v>
      </c>
      <c r="E4341" s="145">
        <v>1595.4964</v>
      </c>
      <c r="F4341" s="145">
        <v>5277.1985000000004</v>
      </c>
      <c r="G4341" s="146">
        <f t="shared" si="67"/>
        <v>28145.111300000004</v>
      </c>
    </row>
    <row r="4342" spans="1:7" x14ac:dyDescent="0.25">
      <c r="A4342" s="143">
        <v>44742</v>
      </c>
      <c r="B4342" s="144">
        <v>18</v>
      </c>
      <c r="C4342" s="145">
        <v>12643.628199999999</v>
      </c>
      <c r="D4342" s="145">
        <v>115.7974</v>
      </c>
      <c r="E4342" s="145">
        <v>1320.5740000000001</v>
      </c>
      <c r="F4342" s="145">
        <v>4901.5612000000001</v>
      </c>
      <c r="G4342" s="146">
        <f t="shared" si="67"/>
        <v>18981.560799999999</v>
      </c>
    </row>
    <row r="4343" spans="1:7" x14ac:dyDescent="0.25">
      <c r="A4343" s="143">
        <v>44742</v>
      </c>
      <c r="B4343" s="144">
        <v>19</v>
      </c>
      <c r="C4343" s="145">
        <v>5644.9434000000001</v>
      </c>
      <c r="D4343" s="145">
        <v>73.991100000000003</v>
      </c>
      <c r="E4343" s="145">
        <v>931.11860000000001</v>
      </c>
      <c r="F4343" s="145">
        <v>4313.8937999999998</v>
      </c>
      <c r="G4343" s="146">
        <f t="shared" si="67"/>
        <v>10963.946899999999</v>
      </c>
    </row>
    <row r="4344" spans="1:7" x14ac:dyDescent="0.25">
      <c r="A4344" s="143">
        <v>44742</v>
      </c>
      <c r="B4344" s="144">
        <v>20</v>
      </c>
      <c r="C4344" s="145">
        <v>1671.2339999999999</v>
      </c>
      <c r="D4344" s="145">
        <v>31.725000000000001</v>
      </c>
      <c r="E4344" s="145">
        <v>503.43889999999999</v>
      </c>
      <c r="F4344" s="145">
        <v>3304.2004000000002</v>
      </c>
      <c r="G4344" s="146">
        <f t="shared" si="67"/>
        <v>5510.5982999999997</v>
      </c>
    </row>
    <row r="4345" spans="1:7" x14ac:dyDescent="0.25">
      <c r="A4345" s="143">
        <v>44742</v>
      </c>
      <c r="B4345" s="144">
        <v>21</v>
      </c>
      <c r="C4345" s="145">
        <v>256.68490000000003</v>
      </c>
      <c r="D4345" s="145">
        <v>6.6534000000000004</v>
      </c>
      <c r="E4345" s="145">
        <v>174.64179999999999</v>
      </c>
      <c r="F4345" s="145">
        <v>1561.4639</v>
      </c>
      <c r="G4345" s="146">
        <f t="shared" si="67"/>
        <v>1999.444</v>
      </c>
    </row>
    <row r="4346" spans="1:7" x14ac:dyDescent="0.25">
      <c r="A4346" s="143">
        <v>44742</v>
      </c>
      <c r="B4346" s="144">
        <v>22</v>
      </c>
      <c r="C4346" s="145">
        <v>9.0498999999999992</v>
      </c>
      <c r="D4346" s="145">
        <v>2.048</v>
      </c>
      <c r="E4346" s="145">
        <v>4.4452999999999996</v>
      </c>
      <c r="F4346" s="145">
        <v>48.0974</v>
      </c>
      <c r="G4346" s="146">
        <f t="shared" si="67"/>
        <v>63.640599999999999</v>
      </c>
    </row>
    <row r="4347" spans="1:7" x14ac:dyDescent="0.25">
      <c r="A4347" s="143">
        <v>44742</v>
      </c>
      <c r="B4347" s="144">
        <v>23</v>
      </c>
      <c r="C4347" s="145">
        <v>5.9966999999999997</v>
      </c>
      <c r="D4347" s="145">
        <v>1.92</v>
      </c>
      <c r="E4347" s="145">
        <v>1.92</v>
      </c>
      <c r="F4347" s="145">
        <v>0</v>
      </c>
      <c r="G4347" s="146">
        <f t="shared" si="67"/>
        <v>9.8367000000000004</v>
      </c>
    </row>
    <row r="4348" spans="1:7" x14ac:dyDescent="0.25">
      <c r="A4348" s="143">
        <v>44742</v>
      </c>
      <c r="B4348" s="144">
        <v>24</v>
      </c>
      <c r="C4348" s="145">
        <v>5.6127000000000002</v>
      </c>
      <c r="D4348" s="145">
        <v>1.8560000000000001</v>
      </c>
      <c r="E4348" s="145">
        <v>1.8764000000000001</v>
      </c>
      <c r="F4348" s="145">
        <v>0</v>
      </c>
      <c r="G4348" s="146">
        <f t="shared" si="67"/>
        <v>9.3451000000000004</v>
      </c>
    </row>
    <row r="4349" spans="1:7" x14ac:dyDescent="0.25">
      <c r="A4349" s="143">
        <v>44743</v>
      </c>
      <c r="B4349" s="144">
        <v>1</v>
      </c>
      <c r="C4349" s="145">
        <v>22.286899999999999</v>
      </c>
      <c r="D4349" s="145">
        <v>2.2400000000000002</v>
      </c>
      <c r="E4349" s="145">
        <v>2.2400000000000002</v>
      </c>
      <c r="F4349" s="145">
        <v>0</v>
      </c>
      <c r="G4349" s="146">
        <f t="shared" si="67"/>
        <v>26.7669</v>
      </c>
    </row>
    <row r="4350" spans="1:7" x14ac:dyDescent="0.25">
      <c r="A4350" s="143">
        <v>44743</v>
      </c>
      <c r="B4350" s="144">
        <v>2</v>
      </c>
      <c r="C4350" s="145">
        <v>22.6709</v>
      </c>
      <c r="D4350" s="145">
        <v>2.2604000000000002</v>
      </c>
      <c r="E4350" s="145">
        <v>2.2604000000000002</v>
      </c>
      <c r="F4350" s="145">
        <v>0</v>
      </c>
      <c r="G4350" s="146">
        <f t="shared" si="67"/>
        <v>27.191700000000001</v>
      </c>
    </row>
    <row r="4351" spans="1:7" x14ac:dyDescent="0.25">
      <c r="A4351" s="143">
        <v>44743</v>
      </c>
      <c r="B4351" s="144">
        <v>3</v>
      </c>
      <c r="C4351" s="145">
        <v>22.506900000000002</v>
      </c>
      <c r="D4351" s="145">
        <v>1.984</v>
      </c>
      <c r="E4351" s="145">
        <v>1.984</v>
      </c>
      <c r="F4351" s="145">
        <v>0</v>
      </c>
      <c r="G4351" s="146">
        <f t="shared" si="67"/>
        <v>26.474900000000005</v>
      </c>
    </row>
    <row r="4352" spans="1:7" x14ac:dyDescent="0.25">
      <c r="A4352" s="143">
        <v>44743</v>
      </c>
      <c r="B4352" s="144">
        <v>4</v>
      </c>
      <c r="C4352" s="145">
        <v>5.9157999999999999</v>
      </c>
      <c r="D4352" s="145">
        <v>2.2593000000000001</v>
      </c>
      <c r="E4352" s="145">
        <v>2.2604000000000002</v>
      </c>
      <c r="F4352" s="145">
        <v>24.597100000000001</v>
      </c>
      <c r="G4352" s="146">
        <f t="shared" si="67"/>
        <v>35.032600000000002</v>
      </c>
    </row>
    <row r="4353" spans="1:7" x14ac:dyDescent="0.25">
      <c r="A4353" s="143">
        <v>44743</v>
      </c>
      <c r="B4353" s="144">
        <v>5</v>
      </c>
      <c r="C4353" s="145">
        <v>9.7568000000000001</v>
      </c>
      <c r="D4353" s="145">
        <v>2.2400000000000002</v>
      </c>
      <c r="E4353" s="145">
        <v>2.2400000000000002</v>
      </c>
      <c r="F4353" s="145">
        <v>21.369499999999999</v>
      </c>
      <c r="G4353" s="146">
        <f t="shared" si="67"/>
        <v>35.606299999999997</v>
      </c>
    </row>
    <row r="4354" spans="1:7" x14ac:dyDescent="0.25">
      <c r="A4354" s="143">
        <v>44743</v>
      </c>
      <c r="B4354" s="144">
        <v>6</v>
      </c>
      <c r="C4354" s="145">
        <v>5.6608000000000001</v>
      </c>
      <c r="D4354" s="145">
        <v>2.1503999999999999</v>
      </c>
      <c r="E4354" s="145">
        <v>2.0539999999999998</v>
      </c>
      <c r="F4354" s="145">
        <v>24.602999999999899</v>
      </c>
      <c r="G4354" s="146">
        <f t="shared" si="67"/>
        <v>34.468199999999896</v>
      </c>
    </row>
    <row r="4355" spans="1:7" x14ac:dyDescent="0.25">
      <c r="A4355" s="143">
        <v>44743</v>
      </c>
      <c r="B4355" s="144">
        <v>7</v>
      </c>
      <c r="C4355" s="145">
        <v>118.9418</v>
      </c>
      <c r="D4355" s="145">
        <v>5.1071</v>
      </c>
      <c r="E4355" s="145">
        <v>26.038</v>
      </c>
      <c r="F4355" s="145">
        <v>456.048</v>
      </c>
      <c r="G4355" s="146">
        <f t="shared" si="67"/>
        <v>606.13490000000002</v>
      </c>
    </row>
    <row r="4356" spans="1:7" x14ac:dyDescent="0.25">
      <c r="A4356" s="143">
        <v>44743</v>
      </c>
      <c r="B4356" s="144">
        <v>8</v>
      </c>
      <c r="C4356" s="145">
        <v>1827.9775999999999</v>
      </c>
      <c r="D4356" s="145">
        <v>18.630299999999998</v>
      </c>
      <c r="E4356" s="145">
        <v>230.465</v>
      </c>
      <c r="F4356" s="145">
        <v>1628.2084</v>
      </c>
      <c r="G4356" s="146">
        <f t="shared" si="67"/>
        <v>3705.2813000000001</v>
      </c>
    </row>
    <row r="4357" spans="1:7" x14ac:dyDescent="0.25">
      <c r="A4357" s="143">
        <v>44743</v>
      </c>
      <c r="B4357" s="144">
        <v>9</v>
      </c>
      <c r="C4357" s="145">
        <v>7384.3626999999997</v>
      </c>
      <c r="D4357" s="145">
        <v>47.4634</v>
      </c>
      <c r="E4357" s="145">
        <v>561.8433</v>
      </c>
      <c r="F4357" s="145">
        <v>2775.6037999999999</v>
      </c>
      <c r="G4357" s="146">
        <f t="shared" si="67"/>
        <v>10769.2732</v>
      </c>
    </row>
    <row r="4358" spans="1:7" x14ac:dyDescent="0.25">
      <c r="A4358" s="143">
        <v>44743</v>
      </c>
      <c r="B4358" s="144">
        <v>10</v>
      </c>
      <c r="C4358" s="145">
        <v>16575.1358</v>
      </c>
      <c r="D4358" s="145">
        <v>96.506</v>
      </c>
      <c r="E4358" s="145">
        <v>1006.7154</v>
      </c>
      <c r="F4358" s="145">
        <v>3467.1334000000002</v>
      </c>
      <c r="G4358" s="146">
        <f t="shared" ref="G4358:G4421" si="68">+SUM(C4358:F4358)</f>
        <v>21145.490600000001</v>
      </c>
    </row>
    <row r="4359" spans="1:7" x14ac:dyDescent="0.25">
      <c r="A4359" s="143">
        <v>44743</v>
      </c>
      <c r="B4359" s="144">
        <v>11</v>
      </c>
      <c r="C4359" s="145">
        <v>25644.800299999999</v>
      </c>
      <c r="D4359" s="145">
        <v>146.46600000000001</v>
      </c>
      <c r="E4359" s="145">
        <v>1355.1109999999901</v>
      </c>
      <c r="F4359" s="145">
        <v>3835.8222999999998</v>
      </c>
      <c r="G4359" s="146">
        <f t="shared" si="68"/>
        <v>30982.199599999989</v>
      </c>
    </row>
    <row r="4360" spans="1:7" x14ac:dyDescent="0.25">
      <c r="A4360" s="143">
        <v>44743</v>
      </c>
      <c r="B4360" s="144">
        <v>12</v>
      </c>
      <c r="C4360" s="145">
        <v>31417.1603</v>
      </c>
      <c r="D4360" s="145">
        <v>176.81049999999999</v>
      </c>
      <c r="E4360" s="145">
        <v>1630.2203</v>
      </c>
      <c r="F4360" s="145">
        <v>3886.5965000000001</v>
      </c>
      <c r="G4360" s="146">
        <f t="shared" si="68"/>
        <v>37110.787599999996</v>
      </c>
    </row>
    <row r="4361" spans="1:7" x14ac:dyDescent="0.25">
      <c r="A4361" s="143">
        <v>44743</v>
      </c>
      <c r="B4361" s="144">
        <v>13</v>
      </c>
      <c r="C4361" s="145">
        <v>33682.675199999998</v>
      </c>
      <c r="D4361" s="145">
        <v>200.6198</v>
      </c>
      <c r="E4361" s="145">
        <v>1772.4358999999999</v>
      </c>
      <c r="F4361" s="145">
        <v>3931.2109999999998</v>
      </c>
      <c r="G4361" s="146">
        <f t="shared" si="68"/>
        <v>39586.941899999998</v>
      </c>
    </row>
    <row r="4362" spans="1:7" x14ac:dyDescent="0.25">
      <c r="A4362" s="143">
        <v>44743</v>
      </c>
      <c r="B4362" s="144">
        <v>14</v>
      </c>
      <c r="C4362" s="145">
        <v>34049.983500000002</v>
      </c>
      <c r="D4362" s="145">
        <v>220.4563</v>
      </c>
      <c r="E4362" s="145">
        <v>1853.0675999999901</v>
      </c>
      <c r="F4362" s="145">
        <v>3877.7365</v>
      </c>
      <c r="G4362" s="146">
        <f t="shared" si="68"/>
        <v>40001.243899999987</v>
      </c>
    </row>
    <row r="4363" spans="1:7" x14ac:dyDescent="0.25">
      <c r="A4363" s="143">
        <v>44743</v>
      </c>
      <c r="B4363" s="144">
        <v>15</v>
      </c>
      <c r="C4363" s="145">
        <v>31895.019199999999</v>
      </c>
      <c r="D4363" s="145">
        <v>213.48840000000001</v>
      </c>
      <c r="E4363" s="145">
        <v>1862.4163000000001</v>
      </c>
      <c r="F4363" s="145">
        <v>3730.5264999999999</v>
      </c>
      <c r="G4363" s="146">
        <f t="shared" si="68"/>
        <v>37701.450399999994</v>
      </c>
    </row>
    <row r="4364" spans="1:7" x14ac:dyDescent="0.25">
      <c r="A4364" s="143">
        <v>44743</v>
      </c>
      <c r="B4364" s="144">
        <v>16</v>
      </c>
      <c r="C4364" s="145">
        <v>26617.370999999999</v>
      </c>
      <c r="D4364" s="145">
        <v>188.27549999999999</v>
      </c>
      <c r="E4364" s="145">
        <v>1709.5957000000001</v>
      </c>
      <c r="F4364" s="145">
        <v>3670.5675999999999</v>
      </c>
      <c r="G4364" s="146">
        <f t="shared" si="68"/>
        <v>32185.809799999999</v>
      </c>
    </row>
    <row r="4365" spans="1:7" x14ac:dyDescent="0.25">
      <c r="A4365" s="143">
        <v>44743</v>
      </c>
      <c r="B4365" s="144">
        <v>17</v>
      </c>
      <c r="C4365" s="145">
        <v>19231.521000000001</v>
      </c>
      <c r="D4365" s="145">
        <v>160.13829999999999</v>
      </c>
      <c r="E4365" s="145">
        <v>1448.6116</v>
      </c>
      <c r="F4365" s="145">
        <v>3652.1442999999999</v>
      </c>
      <c r="G4365" s="146">
        <f t="shared" si="68"/>
        <v>24492.415199999999</v>
      </c>
    </row>
    <row r="4366" spans="1:7" x14ac:dyDescent="0.25">
      <c r="A4366" s="143">
        <v>44743</v>
      </c>
      <c r="B4366" s="144">
        <v>18</v>
      </c>
      <c r="C4366" s="145">
        <v>11655.1986</v>
      </c>
      <c r="D4366" s="145">
        <v>126.4307</v>
      </c>
      <c r="E4366" s="145">
        <v>1140.5563</v>
      </c>
      <c r="F4366" s="145">
        <v>3360.1334000000002</v>
      </c>
      <c r="G4366" s="146">
        <f t="shared" si="68"/>
        <v>16282.319000000001</v>
      </c>
    </row>
    <row r="4367" spans="1:7" x14ac:dyDescent="0.25">
      <c r="A4367" s="143">
        <v>44743</v>
      </c>
      <c r="B4367" s="144">
        <v>19</v>
      </c>
      <c r="C4367" s="145">
        <v>5439.5801000000001</v>
      </c>
      <c r="D4367" s="145">
        <v>84.913899999999998</v>
      </c>
      <c r="E4367" s="145">
        <v>744.80820000000006</v>
      </c>
      <c r="F4367" s="145">
        <v>2856.2008999999998</v>
      </c>
      <c r="G4367" s="146">
        <f t="shared" si="68"/>
        <v>9125.5030999999999</v>
      </c>
    </row>
    <row r="4368" spans="1:7" x14ac:dyDescent="0.25">
      <c r="A4368" s="143">
        <v>44743</v>
      </c>
      <c r="B4368" s="144">
        <v>20</v>
      </c>
      <c r="C4368" s="145">
        <v>1631.0103999999999</v>
      </c>
      <c r="D4368" s="145">
        <v>34.6051</v>
      </c>
      <c r="E4368" s="145">
        <v>367.098399999999</v>
      </c>
      <c r="F4368" s="145">
        <v>2102.9423000000002</v>
      </c>
      <c r="G4368" s="146">
        <f t="shared" si="68"/>
        <v>4135.6561999999994</v>
      </c>
    </row>
    <row r="4369" spans="1:7" x14ac:dyDescent="0.25">
      <c r="A4369" s="143">
        <v>44743</v>
      </c>
      <c r="B4369" s="144">
        <v>21</v>
      </c>
      <c r="C4369" s="145">
        <v>252.67179999999999</v>
      </c>
      <c r="D4369" s="145">
        <v>8.4248999999999992</v>
      </c>
      <c r="E4369" s="145">
        <v>98.043700000000001</v>
      </c>
      <c r="F4369" s="145">
        <v>970.45410000000004</v>
      </c>
      <c r="G4369" s="146">
        <f t="shared" si="68"/>
        <v>1329.5945000000002</v>
      </c>
    </row>
    <row r="4370" spans="1:7" x14ac:dyDescent="0.25">
      <c r="A4370" s="143">
        <v>44743</v>
      </c>
      <c r="B4370" s="144">
        <v>22</v>
      </c>
      <c r="C4370" s="145">
        <v>4.7701000000000002</v>
      </c>
      <c r="D4370" s="145">
        <v>3.4432</v>
      </c>
      <c r="E4370" s="145">
        <v>2.1299000000000001</v>
      </c>
      <c r="F4370" s="145">
        <v>29.152799999999999</v>
      </c>
      <c r="G4370" s="146">
        <f t="shared" si="68"/>
        <v>39.495999999999995</v>
      </c>
    </row>
    <row r="4371" spans="1:7" x14ac:dyDescent="0.25">
      <c r="A4371" s="143">
        <v>44743</v>
      </c>
      <c r="B4371" s="144">
        <v>23</v>
      </c>
      <c r="C4371" s="145">
        <v>2.9781</v>
      </c>
      <c r="D4371" s="145">
        <v>4.3212000000000002</v>
      </c>
      <c r="E4371" s="145">
        <v>2.048</v>
      </c>
      <c r="F4371" s="145">
        <v>0</v>
      </c>
      <c r="G4371" s="146">
        <f t="shared" si="68"/>
        <v>9.3473000000000006</v>
      </c>
    </row>
    <row r="4372" spans="1:7" x14ac:dyDescent="0.25">
      <c r="A4372" s="143">
        <v>44743</v>
      </c>
      <c r="B4372" s="144">
        <v>24</v>
      </c>
      <c r="C4372" s="145">
        <v>3.8100999999999998</v>
      </c>
      <c r="D4372" s="145">
        <v>4.6642999999999999</v>
      </c>
      <c r="E4372" s="145">
        <v>1.92</v>
      </c>
      <c r="F4372" s="145">
        <v>0</v>
      </c>
      <c r="G4372" s="146">
        <f t="shared" si="68"/>
        <v>10.394399999999999</v>
      </c>
    </row>
    <row r="4373" spans="1:7" x14ac:dyDescent="0.25">
      <c r="A4373" s="143">
        <v>44744</v>
      </c>
      <c r="B4373" s="144">
        <v>1</v>
      </c>
      <c r="C4373" s="145">
        <v>3.8426999999999998</v>
      </c>
      <c r="D4373" s="145">
        <v>6.19</v>
      </c>
      <c r="E4373" s="145">
        <v>2.1964000000000001</v>
      </c>
      <c r="F4373" s="145">
        <v>0</v>
      </c>
      <c r="G4373" s="146">
        <f t="shared" si="68"/>
        <v>12.229100000000001</v>
      </c>
    </row>
    <row r="4374" spans="1:7" x14ac:dyDescent="0.25">
      <c r="A4374" s="143">
        <v>44744</v>
      </c>
      <c r="B4374" s="144">
        <v>2</v>
      </c>
      <c r="C4374" s="145">
        <v>3.8426999999999998</v>
      </c>
      <c r="D4374" s="145">
        <v>8.0972000000000008</v>
      </c>
      <c r="E4374" s="145">
        <v>2.2400000000000002</v>
      </c>
      <c r="F4374" s="145">
        <v>0</v>
      </c>
      <c r="G4374" s="146">
        <f t="shared" si="68"/>
        <v>14.179900000000002</v>
      </c>
    </row>
    <row r="4375" spans="1:7" x14ac:dyDescent="0.25">
      <c r="A4375" s="143">
        <v>44744</v>
      </c>
      <c r="B4375" s="144">
        <v>3</v>
      </c>
      <c r="C4375" s="145">
        <v>3.3367</v>
      </c>
      <c r="D4375" s="145">
        <v>8.3353000000000002</v>
      </c>
      <c r="E4375" s="145">
        <v>2.048</v>
      </c>
      <c r="F4375" s="145">
        <v>0</v>
      </c>
      <c r="G4375" s="146">
        <f t="shared" si="68"/>
        <v>13.72</v>
      </c>
    </row>
    <row r="4376" spans="1:7" x14ac:dyDescent="0.25">
      <c r="A4376" s="143">
        <v>44744</v>
      </c>
      <c r="B4376" s="144">
        <v>4</v>
      </c>
      <c r="C4376" s="145">
        <v>5.8266999999999998</v>
      </c>
      <c r="D4376" s="145">
        <v>9.1212</v>
      </c>
      <c r="E4376" s="145">
        <v>2.2400000000000002</v>
      </c>
      <c r="F4376" s="145">
        <v>0</v>
      </c>
      <c r="G4376" s="146">
        <f t="shared" si="68"/>
        <v>17.187899999999999</v>
      </c>
    </row>
    <row r="4377" spans="1:7" x14ac:dyDescent="0.25">
      <c r="A4377" s="143">
        <v>44744</v>
      </c>
      <c r="B4377" s="144">
        <v>5</v>
      </c>
      <c r="C4377" s="145">
        <v>3.5316999999999998</v>
      </c>
      <c r="D4377" s="145">
        <v>10.8415</v>
      </c>
      <c r="E4377" s="145">
        <v>2.2400000000000002</v>
      </c>
      <c r="F4377" s="145">
        <v>0</v>
      </c>
      <c r="G4377" s="146">
        <f t="shared" si="68"/>
        <v>16.613199999999999</v>
      </c>
    </row>
    <row r="4378" spans="1:7" x14ac:dyDescent="0.25">
      <c r="A4378" s="143">
        <v>44744</v>
      </c>
      <c r="B4378" s="144">
        <v>6</v>
      </c>
      <c r="C4378" s="145">
        <v>4.1317000000000004</v>
      </c>
      <c r="D4378" s="145">
        <v>11.5379</v>
      </c>
      <c r="E4378" s="145">
        <v>2.246</v>
      </c>
      <c r="F4378" s="145">
        <v>0</v>
      </c>
      <c r="G4378" s="146">
        <f t="shared" si="68"/>
        <v>17.915600000000001</v>
      </c>
    </row>
    <row r="4379" spans="1:7" x14ac:dyDescent="0.25">
      <c r="A4379" s="143">
        <v>44744</v>
      </c>
      <c r="B4379" s="144">
        <v>7</v>
      </c>
      <c r="C4379" s="145">
        <v>85.590699999999998</v>
      </c>
      <c r="D4379" s="145">
        <v>12.019</v>
      </c>
      <c r="E4379" s="145">
        <v>13.1686</v>
      </c>
      <c r="F4379" s="145">
        <v>134.40819999999999</v>
      </c>
      <c r="G4379" s="146">
        <f t="shared" si="68"/>
        <v>245.1865</v>
      </c>
    </row>
    <row r="4380" spans="1:7" x14ac:dyDescent="0.25">
      <c r="A4380" s="143">
        <v>44744</v>
      </c>
      <c r="B4380" s="144">
        <v>8</v>
      </c>
      <c r="C4380" s="145">
        <v>1548.9966999999999</v>
      </c>
      <c r="D4380" s="145">
        <v>25.6739</v>
      </c>
      <c r="E4380" s="145">
        <v>205.55199999999999</v>
      </c>
      <c r="F4380" s="145">
        <v>1278.2078999999901</v>
      </c>
      <c r="G4380" s="146">
        <f t="shared" si="68"/>
        <v>3058.4304999999899</v>
      </c>
    </row>
    <row r="4381" spans="1:7" x14ac:dyDescent="0.25">
      <c r="A4381" s="143">
        <v>44744</v>
      </c>
      <c r="B4381" s="144">
        <v>9</v>
      </c>
      <c r="C4381" s="145">
        <v>6665.5012999999999</v>
      </c>
      <c r="D4381" s="145">
        <v>63.563600000000001</v>
      </c>
      <c r="E4381" s="145">
        <v>678.06150000000002</v>
      </c>
      <c r="F4381" s="145">
        <v>3308.1014999999902</v>
      </c>
      <c r="G4381" s="146">
        <f t="shared" si="68"/>
        <v>10715.227899999991</v>
      </c>
    </row>
    <row r="4382" spans="1:7" x14ac:dyDescent="0.25">
      <c r="A4382" s="143">
        <v>44744</v>
      </c>
      <c r="B4382" s="144">
        <v>10</v>
      </c>
      <c r="C4382" s="145">
        <v>13279.9352</v>
      </c>
      <c r="D4382" s="145">
        <v>102.1185</v>
      </c>
      <c r="E4382" s="145">
        <v>1252.8082999999999</v>
      </c>
      <c r="F4382" s="145">
        <v>4761.1301999999996</v>
      </c>
      <c r="G4382" s="146">
        <f t="shared" si="68"/>
        <v>19395.992200000001</v>
      </c>
    </row>
    <row r="4383" spans="1:7" x14ac:dyDescent="0.25">
      <c r="A4383" s="143">
        <v>44744</v>
      </c>
      <c r="B4383" s="144">
        <v>11</v>
      </c>
      <c r="C4383" s="145">
        <v>20754.9499</v>
      </c>
      <c r="D4383" s="145">
        <v>150.83189999999999</v>
      </c>
      <c r="E4383" s="145">
        <v>1592.0237</v>
      </c>
      <c r="F4383" s="145">
        <v>5344.5628999999999</v>
      </c>
      <c r="G4383" s="146">
        <f t="shared" si="68"/>
        <v>27842.368400000003</v>
      </c>
    </row>
    <row r="4384" spans="1:7" x14ac:dyDescent="0.25">
      <c r="A4384" s="143">
        <v>44744</v>
      </c>
      <c r="B4384" s="144">
        <v>12</v>
      </c>
      <c r="C4384" s="145">
        <v>25995.070199999998</v>
      </c>
      <c r="D4384" s="145">
        <v>185.27160000000001</v>
      </c>
      <c r="E4384" s="145">
        <v>1848.4472000000001</v>
      </c>
      <c r="F4384" s="145">
        <v>5422.5843000000004</v>
      </c>
      <c r="G4384" s="146">
        <f t="shared" si="68"/>
        <v>33451.373299999999</v>
      </c>
    </row>
    <row r="4385" spans="1:7" x14ac:dyDescent="0.25">
      <c r="A4385" s="143">
        <v>44744</v>
      </c>
      <c r="B4385" s="144">
        <v>13</v>
      </c>
      <c r="C4385" s="145">
        <v>27971.920900000001</v>
      </c>
      <c r="D4385" s="145">
        <v>201.92760000000001</v>
      </c>
      <c r="E4385" s="145">
        <v>1948.4703999999999</v>
      </c>
      <c r="F4385" s="145">
        <v>5524.2260999999999</v>
      </c>
      <c r="G4385" s="146">
        <f t="shared" si="68"/>
        <v>35646.544999999998</v>
      </c>
    </row>
    <row r="4386" spans="1:7" x14ac:dyDescent="0.25">
      <c r="A4386" s="143">
        <v>44744</v>
      </c>
      <c r="B4386" s="144">
        <v>14</v>
      </c>
      <c r="C4386" s="145">
        <v>25777.8691</v>
      </c>
      <c r="D4386" s="145">
        <v>202.215</v>
      </c>
      <c r="E4386" s="145">
        <v>1888.0608</v>
      </c>
      <c r="F4386" s="145">
        <v>4929.6026000000002</v>
      </c>
      <c r="G4386" s="146">
        <f t="shared" si="68"/>
        <v>32797.747499999998</v>
      </c>
    </row>
    <row r="4387" spans="1:7" x14ac:dyDescent="0.25">
      <c r="A4387" s="143">
        <v>44744</v>
      </c>
      <c r="B4387" s="144">
        <v>15</v>
      </c>
      <c r="C4387" s="145">
        <v>21248.678100000001</v>
      </c>
      <c r="D4387" s="145">
        <v>171.828</v>
      </c>
      <c r="E4387" s="145">
        <v>1233.4201</v>
      </c>
      <c r="F4387" s="145">
        <v>2770.4740999999999</v>
      </c>
      <c r="G4387" s="146">
        <f t="shared" si="68"/>
        <v>25424.400300000001</v>
      </c>
    </row>
    <row r="4388" spans="1:7" x14ac:dyDescent="0.25">
      <c r="A4388" s="143">
        <v>44744</v>
      </c>
      <c r="B4388" s="144">
        <v>16</v>
      </c>
      <c r="C4388" s="145">
        <v>20611.1823</v>
      </c>
      <c r="D4388" s="145">
        <v>171.9169</v>
      </c>
      <c r="E4388" s="145">
        <v>1748.3300999999999</v>
      </c>
      <c r="F4388" s="145">
        <v>4098.2754999999997</v>
      </c>
      <c r="G4388" s="146">
        <f t="shared" si="68"/>
        <v>26629.7048</v>
      </c>
    </row>
    <row r="4389" spans="1:7" x14ac:dyDescent="0.25">
      <c r="A4389" s="143">
        <v>44744</v>
      </c>
      <c r="B4389" s="144">
        <v>17</v>
      </c>
      <c r="C4389" s="145">
        <v>16447.256000000001</v>
      </c>
      <c r="D4389" s="145">
        <v>146.93819999999999</v>
      </c>
      <c r="E4389" s="145">
        <v>1659.0359000000001</v>
      </c>
      <c r="F4389" s="145">
        <v>4909.0514999999996</v>
      </c>
      <c r="G4389" s="146">
        <f t="shared" si="68"/>
        <v>23162.281600000002</v>
      </c>
    </row>
    <row r="4390" spans="1:7" x14ac:dyDescent="0.25">
      <c r="A4390" s="143">
        <v>44744</v>
      </c>
      <c r="B4390" s="144">
        <v>18</v>
      </c>
      <c r="C4390" s="145">
        <v>10670.363600000001</v>
      </c>
      <c r="D4390" s="145">
        <v>123.6671</v>
      </c>
      <c r="E4390" s="145">
        <v>1283.9671000000001</v>
      </c>
      <c r="F4390" s="145">
        <v>4702.7304000000004</v>
      </c>
      <c r="G4390" s="146">
        <f t="shared" si="68"/>
        <v>16780.728200000001</v>
      </c>
    </row>
    <row r="4391" spans="1:7" x14ac:dyDescent="0.25">
      <c r="A4391" s="143">
        <v>44744</v>
      </c>
      <c r="B4391" s="144">
        <v>19</v>
      </c>
      <c r="C4391" s="145">
        <v>5275.2739000000001</v>
      </c>
      <c r="D4391" s="145">
        <v>85.588300000000004</v>
      </c>
      <c r="E4391" s="145">
        <v>777.70799999999997</v>
      </c>
      <c r="F4391" s="145">
        <v>2866.9576999999999</v>
      </c>
      <c r="G4391" s="146">
        <f t="shared" si="68"/>
        <v>9005.527900000001</v>
      </c>
    </row>
    <row r="4392" spans="1:7" x14ac:dyDescent="0.25">
      <c r="A4392" s="143">
        <v>44744</v>
      </c>
      <c r="B4392" s="144">
        <v>20</v>
      </c>
      <c r="C4392" s="145">
        <v>1553.6614</v>
      </c>
      <c r="D4392" s="145">
        <v>38.406300000000002</v>
      </c>
      <c r="E4392" s="145">
        <v>317.72699999999998</v>
      </c>
      <c r="F4392" s="145">
        <v>1800.9875999999999</v>
      </c>
      <c r="G4392" s="146">
        <f t="shared" si="68"/>
        <v>3710.7822999999999</v>
      </c>
    </row>
    <row r="4393" spans="1:7" x14ac:dyDescent="0.25">
      <c r="A4393" s="143">
        <v>44744</v>
      </c>
      <c r="B4393" s="144">
        <v>21</v>
      </c>
      <c r="C4393" s="145">
        <v>148.5967</v>
      </c>
      <c r="D4393" s="145">
        <v>10.6840999999999</v>
      </c>
      <c r="E4393" s="145">
        <v>45.327100000000002</v>
      </c>
      <c r="F4393" s="145">
        <v>393.41550000000001</v>
      </c>
      <c r="G4393" s="146">
        <f t="shared" si="68"/>
        <v>598.02339999999992</v>
      </c>
    </row>
    <row r="4394" spans="1:7" x14ac:dyDescent="0.25">
      <c r="A4394" s="143">
        <v>44744</v>
      </c>
      <c r="B4394" s="144">
        <v>22</v>
      </c>
      <c r="C4394" s="145">
        <v>7.09</v>
      </c>
      <c r="D4394" s="145">
        <v>7.3292000000000002</v>
      </c>
      <c r="E4394" s="145">
        <v>2.1246999999999998</v>
      </c>
      <c r="F4394" s="145">
        <v>7.9751000000000003</v>
      </c>
      <c r="G4394" s="146">
        <f t="shared" si="68"/>
        <v>24.519000000000002</v>
      </c>
    </row>
    <row r="4395" spans="1:7" x14ac:dyDescent="0.25">
      <c r="A4395" s="143">
        <v>44744</v>
      </c>
      <c r="B4395" s="144">
        <v>23</v>
      </c>
      <c r="C4395" s="145">
        <v>4.7485999999999997</v>
      </c>
      <c r="D4395" s="145">
        <v>6.2181999999999897</v>
      </c>
      <c r="E4395" s="145">
        <v>1.8560000000000001</v>
      </c>
      <c r="F4395" s="145">
        <v>0</v>
      </c>
      <c r="G4395" s="146">
        <f t="shared" si="68"/>
        <v>12.822799999999988</v>
      </c>
    </row>
    <row r="4396" spans="1:7" x14ac:dyDescent="0.25">
      <c r="A4396" s="143">
        <v>44744</v>
      </c>
      <c r="B4396" s="144">
        <v>24</v>
      </c>
      <c r="C4396" s="145">
        <v>4.8346</v>
      </c>
      <c r="D4396" s="145">
        <v>5.6472999999999898</v>
      </c>
      <c r="E4396" s="145">
        <v>1.92</v>
      </c>
      <c r="F4396" s="145">
        <v>0</v>
      </c>
      <c r="G4396" s="146">
        <f t="shared" si="68"/>
        <v>12.401899999999989</v>
      </c>
    </row>
    <row r="4397" spans="1:7" x14ac:dyDescent="0.25">
      <c r="A4397" s="143">
        <v>44745</v>
      </c>
      <c r="B4397" s="144">
        <v>1</v>
      </c>
      <c r="C4397" s="145">
        <v>5.6935000000000002</v>
      </c>
      <c r="D4397" s="145">
        <v>5.6550000000000002</v>
      </c>
      <c r="E4397" s="145">
        <v>2.1120000000000001</v>
      </c>
      <c r="F4397" s="145">
        <v>0</v>
      </c>
      <c r="G4397" s="146">
        <f t="shared" si="68"/>
        <v>13.460500000000001</v>
      </c>
    </row>
    <row r="4398" spans="1:7" x14ac:dyDescent="0.25">
      <c r="A4398" s="143">
        <v>44745</v>
      </c>
      <c r="B4398" s="144">
        <v>2</v>
      </c>
      <c r="C4398" s="145">
        <v>4.4260000000000002</v>
      </c>
      <c r="D4398" s="145">
        <v>5.8391999999999999</v>
      </c>
      <c r="E4398" s="145">
        <v>2.1120000000000001</v>
      </c>
      <c r="F4398" s="145">
        <v>0</v>
      </c>
      <c r="G4398" s="146">
        <f t="shared" si="68"/>
        <v>12.3772</v>
      </c>
    </row>
    <row r="4399" spans="1:7" x14ac:dyDescent="0.25">
      <c r="A4399" s="143">
        <v>44745</v>
      </c>
      <c r="B4399" s="144">
        <v>3</v>
      </c>
      <c r="C4399" s="145">
        <v>5.3494999999999999</v>
      </c>
      <c r="D4399" s="145">
        <v>6.0850999999999997</v>
      </c>
      <c r="E4399" s="145">
        <v>2.1120000000000001</v>
      </c>
      <c r="F4399" s="145">
        <v>0</v>
      </c>
      <c r="G4399" s="146">
        <f t="shared" si="68"/>
        <v>13.5466</v>
      </c>
    </row>
    <row r="4400" spans="1:7" x14ac:dyDescent="0.25">
      <c r="A4400" s="143">
        <v>44745</v>
      </c>
      <c r="B4400" s="144">
        <v>4</v>
      </c>
      <c r="C4400" s="145">
        <v>6.4391999999999996</v>
      </c>
      <c r="D4400" s="145">
        <v>6.9349999999999996</v>
      </c>
      <c r="E4400" s="145">
        <v>1.8560000000000001</v>
      </c>
      <c r="F4400" s="145">
        <v>0</v>
      </c>
      <c r="G4400" s="146">
        <f t="shared" si="68"/>
        <v>15.230199999999998</v>
      </c>
    </row>
    <row r="4401" spans="1:7" x14ac:dyDescent="0.25">
      <c r="A4401" s="143">
        <v>44745</v>
      </c>
      <c r="B4401" s="144">
        <v>5</v>
      </c>
      <c r="C4401" s="145">
        <v>13.459199999999999</v>
      </c>
      <c r="D4401" s="145">
        <v>8.0306999999999995</v>
      </c>
      <c r="E4401" s="145">
        <v>2.1120000000000001</v>
      </c>
      <c r="F4401" s="145">
        <v>0</v>
      </c>
      <c r="G4401" s="146">
        <f t="shared" si="68"/>
        <v>23.601900000000001</v>
      </c>
    </row>
    <row r="4402" spans="1:7" x14ac:dyDescent="0.25">
      <c r="A4402" s="143">
        <v>44745</v>
      </c>
      <c r="B4402" s="144">
        <v>6</v>
      </c>
      <c r="C4402" s="145">
        <v>7.5621999999999998</v>
      </c>
      <c r="D4402" s="145">
        <v>7.2960000000000003</v>
      </c>
      <c r="E4402" s="145">
        <v>2.1819999999999999</v>
      </c>
      <c r="F4402" s="145">
        <v>1.5E-3</v>
      </c>
      <c r="G4402" s="146">
        <f t="shared" si="68"/>
        <v>17.041699999999999</v>
      </c>
    </row>
    <row r="4403" spans="1:7" x14ac:dyDescent="0.25">
      <c r="A4403" s="143">
        <v>44745</v>
      </c>
      <c r="B4403" s="144">
        <v>7</v>
      </c>
      <c r="C4403" s="145">
        <v>43.665100000000002</v>
      </c>
      <c r="D4403" s="145">
        <v>7.5365000000000002</v>
      </c>
      <c r="E4403" s="145">
        <v>54.657800000000002</v>
      </c>
      <c r="F4403" s="145">
        <v>627.31229999999903</v>
      </c>
      <c r="G4403" s="146">
        <f t="shared" si="68"/>
        <v>733.17169999999896</v>
      </c>
    </row>
    <row r="4404" spans="1:7" x14ac:dyDescent="0.25">
      <c r="A4404" s="143">
        <v>44745</v>
      </c>
      <c r="B4404" s="144">
        <v>8</v>
      </c>
      <c r="C4404" s="145">
        <v>899.17899999999997</v>
      </c>
      <c r="D4404" s="145">
        <v>18.761399999999998</v>
      </c>
      <c r="E4404" s="145">
        <v>314.36099999999999</v>
      </c>
      <c r="F4404" s="145">
        <v>2351.4965999999999</v>
      </c>
      <c r="G4404" s="146">
        <f t="shared" si="68"/>
        <v>3583.7979999999998</v>
      </c>
    </row>
    <row r="4405" spans="1:7" x14ac:dyDescent="0.25">
      <c r="A4405" s="143">
        <v>44745</v>
      </c>
      <c r="B4405" s="144">
        <v>9</v>
      </c>
      <c r="C4405" s="145">
        <v>4643.8662000000004</v>
      </c>
      <c r="D4405" s="145">
        <v>54.029200000000003</v>
      </c>
      <c r="E4405" s="145">
        <v>625.73990000000003</v>
      </c>
      <c r="F4405" s="145">
        <v>3609.0529999999999</v>
      </c>
      <c r="G4405" s="146">
        <f t="shared" si="68"/>
        <v>8932.6882999999998</v>
      </c>
    </row>
    <row r="4406" spans="1:7" x14ac:dyDescent="0.25">
      <c r="A4406" s="143">
        <v>44745</v>
      </c>
      <c r="B4406" s="144">
        <v>10</v>
      </c>
      <c r="C4406" s="145">
        <v>12550.3933</v>
      </c>
      <c r="D4406" s="145">
        <v>102.46250000000001</v>
      </c>
      <c r="E4406" s="145">
        <v>1110.3110999999999</v>
      </c>
      <c r="F4406" s="145">
        <v>4587.7800999999999</v>
      </c>
      <c r="G4406" s="146">
        <f t="shared" si="68"/>
        <v>18350.947</v>
      </c>
    </row>
    <row r="4407" spans="1:7" x14ac:dyDescent="0.25">
      <c r="A4407" s="143">
        <v>44745</v>
      </c>
      <c r="B4407" s="144">
        <v>11</v>
      </c>
      <c r="C4407" s="145">
        <v>22614.953000000001</v>
      </c>
      <c r="D4407" s="145">
        <v>171.2518</v>
      </c>
      <c r="E4407" s="145">
        <v>1642.0908999999999</v>
      </c>
      <c r="F4407" s="145">
        <v>5338.2683999999999</v>
      </c>
      <c r="G4407" s="146">
        <f t="shared" si="68"/>
        <v>29766.5641</v>
      </c>
    </row>
    <row r="4408" spans="1:7" x14ac:dyDescent="0.25">
      <c r="A4408" s="143">
        <v>44745</v>
      </c>
      <c r="B4408" s="144">
        <v>12</v>
      </c>
      <c r="C4408" s="145">
        <v>28314.0677</v>
      </c>
      <c r="D4408" s="145">
        <v>219.31540000000001</v>
      </c>
      <c r="E4408" s="145">
        <v>2056.1590000000001</v>
      </c>
      <c r="F4408" s="145">
        <v>5474.4874</v>
      </c>
      <c r="G4408" s="146">
        <f t="shared" si="68"/>
        <v>36064.029499999997</v>
      </c>
    </row>
    <row r="4409" spans="1:7" x14ac:dyDescent="0.25">
      <c r="A4409" s="143">
        <v>44745</v>
      </c>
      <c r="B4409" s="144">
        <v>13</v>
      </c>
      <c r="C4409" s="145">
        <v>30694.321100000001</v>
      </c>
      <c r="D4409" s="145">
        <v>232.6969</v>
      </c>
      <c r="E4409" s="145">
        <v>2090.4841000000001</v>
      </c>
      <c r="F4409" s="145">
        <v>5264.1976999999997</v>
      </c>
      <c r="G4409" s="146">
        <f t="shared" si="68"/>
        <v>38281.699799999995</v>
      </c>
    </row>
    <row r="4410" spans="1:7" x14ac:dyDescent="0.25">
      <c r="A4410" s="143">
        <v>44745</v>
      </c>
      <c r="B4410" s="144">
        <v>14</v>
      </c>
      <c r="C4410" s="145">
        <v>28496.962100000001</v>
      </c>
      <c r="D4410" s="145">
        <v>222.2192</v>
      </c>
      <c r="E4410" s="145">
        <v>1929.9069999999999</v>
      </c>
      <c r="F4410" s="145">
        <v>4207.4849000000004</v>
      </c>
      <c r="G4410" s="146">
        <f t="shared" si="68"/>
        <v>34856.573199999999</v>
      </c>
    </row>
    <row r="4411" spans="1:7" x14ac:dyDescent="0.25">
      <c r="A4411" s="143">
        <v>44745</v>
      </c>
      <c r="B4411" s="144">
        <v>15</v>
      </c>
      <c r="C4411" s="145">
        <v>27530.591700000001</v>
      </c>
      <c r="D4411" s="145">
        <v>225.833</v>
      </c>
      <c r="E4411" s="145">
        <v>2032.0737999999999</v>
      </c>
      <c r="F4411" s="145">
        <v>5036.2170999999998</v>
      </c>
      <c r="G4411" s="146">
        <f t="shared" si="68"/>
        <v>34824.715599999996</v>
      </c>
    </row>
    <row r="4412" spans="1:7" x14ac:dyDescent="0.25">
      <c r="A4412" s="143">
        <v>44745</v>
      </c>
      <c r="B4412" s="144">
        <v>16</v>
      </c>
      <c r="C4412" s="145">
        <v>22399.2382</v>
      </c>
      <c r="D4412" s="145">
        <v>199.10310000000001</v>
      </c>
      <c r="E4412" s="145">
        <v>1836.0355999999999</v>
      </c>
      <c r="F4412" s="145">
        <v>4943.4180999999999</v>
      </c>
      <c r="G4412" s="146">
        <f t="shared" si="68"/>
        <v>29377.794999999998</v>
      </c>
    </row>
    <row r="4413" spans="1:7" x14ac:dyDescent="0.25">
      <c r="A4413" s="143">
        <v>44745</v>
      </c>
      <c r="B4413" s="144">
        <v>17</v>
      </c>
      <c r="C4413" s="145">
        <v>14916.6376</v>
      </c>
      <c r="D4413" s="145">
        <v>147.27779999999899</v>
      </c>
      <c r="E4413" s="145">
        <v>1398.1629</v>
      </c>
      <c r="F4413" s="145">
        <v>4770.5640999999996</v>
      </c>
      <c r="G4413" s="146">
        <f t="shared" si="68"/>
        <v>21232.642400000001</v>
      </c>
    </row>
    <row r="4414" spans="1:7" x14ac:dyDescent="0.25">
      <c r="A4414" s="143">
        <v>44745</v>
      </c>
      <c r="B4414" s="144">
        <v>18</v>
      </c>
      <c r="C4414" s="145">
        <v>9627.9241000000002</v>
      </c>
      <c r="D4414" s="145">
        <v>108.733</v>
      </c>
      <c r="E4414" s="145">
        <v>966.17629999999997</v>
      </c>
      <c r="F4414" s="145">
        <v>4267.6342000000004</v>
      </c>
      <c r="G4414" s="146">
        <f t="shared" si="68"/>
        <v>14970.4676</v>
      </c>
    </row>
    <row r="4415" spans="1:7" x14ac:dyDescent="0.25">
      <c r="A4415" s="143">
        <v>44745</v>
      </c>
      <c r="B4415" s="144">
        <v>19</v>
      </c>
      <c r="C4415" s="145">
        <v>3779.3334</v>
      </c>
      <c r="D4415" s="145">
        <v>58.7194</v>
      </c>
      <c r="E4415" s="145">
        <v>470.84589999999997</v>
      </c>
      <c r="F4415" s="145">
        <v>2553.1064000000001</v>
      </c>
      <c r="G4415" s="146">
        <f t="shared" si="68"/>
        <v>6862.0051000000003</v>
      </c>
    </row>
    <row r="4416" spans="1:7" x14ac:dyDescent="0.25">
      <c r="A4416" s="143">
        <v>44745</v>
      </c>
      <c r="B4416" s="144">
        <v>20</v>
      </c>
      <c r="C4416" s="145">
        <v>1205.1298999999999</v>
      </c>
      <c r="D4416" s="145">
        <v>26.788999999999898</v>
      </c>
      <c r="E4416" s="145">
        <v>166.03829999999999</v>
      </c>
      <c r="F4416" s="145">
        <v>974.88340000000005</v>
      </c>
      <c r="G4416" s="146">
        <f t="shared" si="68"/>
        <v>2372.8406</v>
      </c>
    </row>
    <row r="4417" spans="1:7" x14ac:dyDescent="0.25">
      <c r="A4417" s="143">
        <v>44745</v>
      </c>
      <c r="B4417" s="144">
        <v>21</v>
      </c>
      <c r="C4417" s="145">
        <v>101.4757</v>
      </c>
      <c r="D4417" s="145">
        <v>6.7571000000000003</v>
      </c>
      <c r="E4417" s="145">
        <v>35.545000000000002</v>
      </c>
      <c r="F4417" s="145">
        <v>273.52510000000001</v>
      </c>
      <c r="G4417" s="146">
        <f t="shared" si="68"/>
        <v>417.30290000000002</v>
      </c>
    </row>
    <row r="4418" spans="1:7" x14ac:dyDescent="0.25">
      <c r="A4418" s="143">
        <v>44745</v>
      </c>
      <c r="B4418" s="144">
        <v>22</v>
      </c>
      <c r="C4418" s="145">
        <v>5.5859999999999896</v>
      </c>
      <c r="D4418" s="145">
        <v>4.3136000000000001</v>
      </c>
      <c r="E4418" s="145">
        <v>1.8532999999999999</v>
      </c>
      <c r="F4418" s="145">
        <v>1.3356999999999899</v>
      </c>
      <c r="G4418" s="146">
        <f t="shared" si="68"/>
        <v>13.08859999999998</v>
      </c>
    </row>
    <row r="4419" spans="1:7" x14ac:dyDescent="0.25">
      <c r="A4419" s="143">
        <v>44745</v>
      </c>
      <c r="B4419" s="144">
        <v>23</v>
      </c>
      <c r="C4419" s="145">
        <v>4.7355</v>
      </c>
      <c r="D4419" s="145">
        <v>5.9135</v>
      </c>
      <c r="E4419" s="145">
        <v>1.92</v>
      </c>
      <c r="F4419" s="145">
        <v>0</v>
      </c>
      <c r="G4419" s="146">
        <f t="shared" si="68"/>
        <v>12.569000000000001</v>
      </c>
    </row>
    <row r="4420" spans="1:7" x14ac:dyDescent="0.25">
      <c r="A4420" s="143">
        <v>44745</v>
      </c>
      <c r="B4420" s="144">
        <v>24</v>
      </c>
      <c r="C4420" s="145">
        <v>4.1054999999999904</v>
      </c>
      <c r="D4420" s="145">
        <v>7.1064999999999996</v>
      </c>
      <c r="E4420" s="145">
        <v>2.048</v>
      </c>
      <c r="F4420" s="145">
        <v>0</v>
      </c>
      <c r="G4420" s="146">
        <f t="shared" si="68"/>
        <v>13.259999999999989</v>
      </c>
    </row>
    <row r="4421" spans="1:7" x14ac:dyDescent="0.25">
      <c r="A4421" s="143">
        <v>44746</v>
      </c>
      <c r="B4421" s="144">
        <v>1</v>
      </c>
      <c r="C4421" s="145">
        <v>4.6402000000000001</v>
      </c>
      <c r="D4421" s="145">
        <v>7.2421999999999898</v>
      </c>
      <c r="E4421" s="145">
        <v>1.8587</v>
      </c>
      <c r="F4421" s="145">
        <v>0</v>
      </c>
      <c r="G4421" s="146">
        <f t="shared" si="68"/>
        <v>13.741099999999991</v>
      </c>
    </row>
    <row r="4422" spans="1:7" x14ac:dyDescent="0.25">
      <c r="A4422" s="143">
        <v>44746</v>
      </c>
      <c r="B4422" s="144">
        <v>2</v>
      </c>
      <c r="C4422" s="145">
        <v>4.9171999999999896</v>
      </c>
      <c r="D4422" s="145">
        <v>8.0716000000000001</v>
      </c>
      <c r="E4422" s="145">
        <v>2.1351</v>
      </c>
      <c r="F4422" s="145">
        <v>0</v>
      </c>
      <c r="G4422" s="146">
        <f t="shared" ref="G4422:G4485" si="69">+SUM(C4422:F4422)</f>
        <v>15.12389999999999</v>
      </c>
    </row>
    <row r="4423" spans="1:7" x14ac:dyDescent="0.25">
      <c r="A4423" s="143">
        <v>44746</v>
      </c>
      <c r="B4423" s="144">
        <v>3</v>
      </c>
      <c r="C4423" s="145">
        <v>5.4521999999999897</v>
      </c>
      <c r="D4423" s="145">
        <v>8.2969000000000008</v>
      </c>
      <c r="E4423" s="145">
        <v>2.1120000000000001</v>
      </c>
      <c r="F4423" s="145">
        <v>0</v>
      </c>
      <c r="G4423" s="146">
        <f t="shared" si="69"/>
        <v>15.861099999999992</v>
      </c>
    </row>
    <row r="4424" spans="1:7" x14ac:dyDescent="0.25">
      <c r="A4424" s="143">
        <v>44746</v>
      </c>
      <c r="B4424" s="144">
        <v>4</v>
      </c>
      <c r="C4424" s="145">
        <v>6.2889999999999997</v>
      </c>
      <c r="D4424" s="145">
        <v>8.6476000000000006</v>
      </c>
      <c r="E4424" s="145">
        <v>2.1760000000000002</v>
      </c>
      <c r="F4424" s="145">
        <v>3.8654999999999999</v>
      </c>
      <c r="G4424" s="146">
        <f t="shared" si="69"/>
        <v>20.978100000000001</v>
      </c>
    </row>
    <row r="4425" spans="1:7" x14ac:dyDescent="0.25">
      <c r="A4425" s="143">
        <v>44746</v>
      </c>
      <c r="B4425" s="144">
        <v>5</v>
      </c>
      <c r="C4425" s="145">
        <v>11.231</v>
      </c>
      <c r="D4425" s="145">
        <v>8.6483000000000008</v>
      </c>
      <c r="E4425" s="145">
        <v>1.8560000000000001</v>
      </c>
      <c r="F4425" s="145">
        <v>1.4802999999999999</v>
      </c>
      <c r="G4425" s="146">
        <f t="shared" si="69"/>
        <v>23.215600000000002</v>
      </c>
    </row>
    <row r="4426" spans="1:7" x14ac:dyDescent="0.25">
      <c r="A4426" s="143">
        <v>44746</v>
      </c>
      <c r="B4426" s="144">
        <v>6</v>
      </c>
      <c r="C4426" s="145">
        <v>6.7829999999999897</v>
      </c>
      <c r="D4426" s="145">
        <v>9.7919</v>
      </c>
      <c r="E4426" s="145">
        <v>2.1179999999999999</v>
      </c>
      <c r="F4426" s="145">
        <v>14.2241</v>
      </c>
      <c r="G4426" s="146">
        <f t="shared" si="69"/>
        <v>32.916999999999987</v>
      </c>
    </row>
    <row r="4427" spans="1:7" x14ac:dyDescent="0.25">
      <c r="A4427" s="143">
        <v>44746</v>
      </c>
      <c r="B4427" s="144">
        <v>7</v>
      </c>
      <c r="C4427" s="145">
        <v>37.781199999999998</v>
      </c>
      <c r="D4427" s="145">
        <v>11.562099999999999</v>
      </c>
      <c r="E4427" s="145">
        <v>37.030799999999999</v>
      </c>
      <c r="F4427" s="145">
        <v>746.1807</v>
      </c>
      <c r="G4427" s="146">
        <f t="shared" si="69"/>
        <v>832.5548</v>
      </c>
    </row>
    <row r="4428" spans="1:7" x14ac:dyDescent="0.25">
      <c r="A4428" s="143">
        <v>44746</v>
      </c>
      <c r="B4428" s="144">
        <v>8</v>
      </c>
      <c r="C4428" s="145">
        <v>1137.5893000000001</v>
      </c>
      <c r="D4428" s="145">
        <v>23.099499999999999</v>
      </c>
      <c r="E4428" s="145">
        <v>269.06310000000002</v>
      </c>
      <c r="F4428" s="145">
        <v>2551.1550000000002</v>
      </c>
      <c r="G4428" s="146">
        <f t="shared" si="69"/>
        <v>3980.9069000000004</v>
      </c>
    </row>
    <row r="4429" spans="1:7" x14ac:dyDescent="0.25">
      <c r="A4429" s="143">
        <v>44746</v>
      </c>
      <c r="B4429" s="144">
        <v>9</v>
      </c>
      <c r="C4429" s="145">
        <v>5530.1076999999996</v>
      </c>
      <c r="D4429" s="145">
        <v>57.375799999999998</v>
      </c>
      <c r="E4429" s="145">
        <v>548.83659999999998</v>
      </c>
      <c r="F4429" s="145">
        <v>3766.9506999999999</v>
      </c>
      <c r="G4429" s="146">
        <f t="shared" si="69"/>
        <v>9903.2707999999984</v>
      </c>
    </row>
    <row r="4430" spans="1:7" x14ac:dyDescent="0.25">
      <c r="A4430" s="143">
        <v>44746</v>
      </c>
      <c r="B4430" s="144">
        <v>10</v>
      </c>
      <c r="C4430" s="145">
        <v>12451.77</v>
      </c>
      <c r="D4430" s="145">
        <v>98.789500000000004</v>
      </c>
      <c r="E4430" s="145">
        <v>958.96119999999996</v>
      </c>
      <c r="F4430" s="145">
        <v>4668.9080000000004</v>
      </c>
      <c r="G4430" s="146">
        <f t="shared" si="69"/>
        <v>18178.4287</v>
      </c>
    </row>
    <row r="4431" spans="1:7" x14ac:dyDescent="0.25">
      <c r="A4431" s="143">
        <v>44746</v>
      </c>
      <c r="B4431" s="144">
        <v>11</v>
      </c>
      <c r="C4431" s="145">
        <v>20618.867999999999</v>
      </c>
      <c r="D4431" s="145">
        <v>151.983</v>
      </c>
      <c r="E4431" s="145">
        <v>1365.4177</v>
      </c>
      <c r="F4431" s="145">
        <v>5139.0469000000003</v>
      </c>
      <c r="G4431" s="146">
        <f t="shared" si="69"/>
        <v>27275.315600000002</v>
      </c>
    </row>
    <row r="4432" spans="1:7" x14ac:dyDescent="0.25">
      <c r="A4432" s="143">
        <v>44746</v>
      </c>
      <c r="B4432" s="144">
        <v>12</v>
      </c>
      <c r="C4432" s="145">
        <v>25020.702399999998</v>
      </c>
      <c r="D4432" s="145">
        <v>178.97829999999999</v>
      </c>
      <c r="E4432" s="145">
        <v>1742.3227999999999</v>
      </c>
      <c r="F4432" s="145">
        <v>5573.5117</v>
      </c>
      <c r="G4432" s="146">
        <f t="shared" si="69"/>
        <v>32515.515199999998</v>
      </c>
    </row>
    <row r="4433" spans="1:7" x14ac:dyDescent="0.25">
      <c r="A4433" s="143">
        <v>44746</v>
      </c>
      <c r="B4433" s="144">
        <v>13</v>
      </c>
      <c r="C4433" s="145">
        <v>23455.653600000001</v>
      </c>
      <c r="D4433" s="145">
        <v>194.74469999999999</v>
      </c>
      <c r="E4433" s="145">
        <v>1717.0121999999999</v>
      </c>
      <c r="F4433" s="145">
        <v>5607.7601000000004</v>
      </c>
      <c r="G4433" s="146">
        <f t="shared" si="69"/>
        <v>30975.170600000001</v>
      </c>
    </row>
    <row r="4434" spans="1:7" x14ac:dyDescent="0.25">
      <c r="A4434" s="143">
        <v>44746</v>
      </c>
      <c r="B4434" s="144">
        <v>14</v>
      </c>
      <c r="C4434" s="145">
        <v>23641.591799999998</v>
      </c>
      <c r="D4434" s="145">
        <v>186.97149999999999</v>
      </c>
      <c r="E4434" s="145">
        <v>1879.7050999999999</v>
      </c>
      <c r="F4434" s="145">
        <v>5777.5950000000003</v>
      </c>
      <c r="G4434" s="146">
        <f t="shared" si="69"/>
        <v>31485.863399999998</v>
      </c>
    </row>
    <row r="4435" spans="1:7" x14ac:dyDescent="0.25">
      <c r="A4435" s="143">
        <v>44746</v>
      </c>
      <c r="B4435" s="144">
        <v>15</v>
      </c>
      <c r="C4435" s="145">
        <v>25939.290400000002</v>
      </c>
      <c r="D4435" s="145">
        <v>190.8169</v>
      </c>
      <c r="E4435" s="145">
        <v>2080.9612000000002</v>
      </c>
      <c r="F4435" s="145">
        <v>5770.2231000000002</v>
      </c>
      <c r="G4435" s="146">
        <f t="shared" si="69"/>
        <v>33981.291600000004</v>
      </c>
    </row>
    <row r="4436" spans="1:7" x14ac:dyDescent="0.25">
      <c r="A4436" s="143">
        <v>44746</v>
      </c>
      <c r="B4436" s="144">
        <v>16</v>
      </c>
      <c r="C4436" s="145">
        <v>26135.45</v>
      </c>
      <c r="D4436" s="145">
        <v>192.16739999999999</v>
      </c>
      <c r="E4436" s="145">
        <v>2033.8931</v>
      </c>
      <c r="F4436" s="145">
        <v>5781.5803999999998</v>
      </c>
      <c r="G4436" s="146">
        <f t="shared" si="69"/>
        <v>34143.090900000003</v>
      </c>
    </row>
    <row r="4437" spans="1:7" x14ac:dyDescent="0.25">
      <c r="A4437" s="143">
        <v>44746</v>
      </c>
      <c r="B4437" s="144">
        <v>17</v>
      </c>
      <c r="C4437" s="145">
        <v>21603.22</v>
      </c>
      <c r="D4437" s="145">
        <v>175.721</v>
      </c>
      <c r="E4437" s="145">
        <v>1792.7941000000001</v>
      </c>
      <c r="F4437" s="145">
        <v>5837.8968000000004</v>
      </c>
      <c r="G4437" s="146">
        <f t="shared" si="69"/>
        <v>29409.6319</v>
      </c>
    </row>
    <row r="4438" spans="1:7" x14ac:dyDescent="0.25">
      <c r="A4438" s="143">
        <v>44746</v>
      </c>
      <c r="B4438" s="144">
        <v>18</v>
      </c>
      <c r="C4438" s="145">
        <v>14500.2315</v>
      </c>
      <c r="D4438" s="145">
        <v>143.10470000000001</v>
      </c>
      <c r="E4438" s="145">
        <v>1457.825</v>
      </c>
      <c r="F4438" s="145">
        <v>5628.6466</v>
      </c>
      <c r="G4438" s="146">
        <f t="shared" si="69"/>
        <v>21729.807800000002</v>
      </c>
    </row>
    <row r="4439" spans="1:7" x14ac:dyDescent="0.25">
      <c r="A4439" s="143">
        <v>44746</v>
      </c>
      <c r="B4439" s="144">
        <v>19</v>
      </c>
      <c r="C4439" s="145">
        <v>7333.3842999999997</v>
      </c>
      <c r="D4439" s="145">
        <v>91.558599999999998</v>
      </c>
      <c r="E4439" s="145">
        <v>973.71019999999999</v>
      </c>
      <c r="F4439" s="145">
        <v>5194.9921999999997</v>
      </c>
      <c r="G4439" s="146">
        <f t="shared" si="69"/>
        <v>13593.6453</v>
      </c>
    </row>
    <row r="4440" spans="1:7" x14ac:dyDescent="0.25">
      <c r="A4440" s="143">
        <v>44746</v>
      </c>
      <c r="B4440" s="144">
        <v>20</v>
      </c>
      <c r="C4440" s="145">
        <v>2331.8411999999998</v>
      </c>
      <c r="D4440" s="145">
        <v>39.627099999999999</v>
      </c>
      <c r="E4440" s="145">
        <v>484.22109999999998</v>
      </c>
      <c r="F4440" s="145">
        <v>3705.7114999999999</v>
      </c>
      <c r="G4440" s="146">
        <f t="shared" si="69"/>
        <v>6561.4009000000005</v>
      </c>
    </row>
    <row r="4441" spans="1:7" x14ac:dyDescent="0.25">
      <c r="A4441" s="143">
        <v>44746</v>
      </c>
      <c r="B4441" s="144">
        <v>21</v>
      </c>
      <c r="C4441" s="145">
        <v>351.24360000000001</v>
      </c>
      <c r="D4441" s="145">
        <v>11.1678</v>
      </c>
      <c r="E4441" s="145">
        <v>149.19839999999999</v>
      </c>
      <c r="F4441" s="145">
        <v>1494.2226000000001</v>
      </c>
      <c r="G4441" s="146">
        <f t="shared" si="69"/>
        <v>2005.8324</v>
      </c>
    </row>
    <row r="4442" spans="1:7" x14ac:dyDescent="0.25">
      <c r="A4442" s="143">
        <v>44746</v>
      </c>
      <c r="B4442" s="144">
        <v>22</v>
      </c>
      <c r="C4442" s="145">
        <v>6.8815</v>
      </c>
      <c r="D4442" s="145">
        <v>7.6261999999999999</v>
      </c>
      <c r="E4442" s="145">
        <v>2.548</v>
      </c>
      <c r="F4442" s="145">
        <v>23.524899999999999</v>
      </c>
      <c r="G4442" s="146">
        <f t="shared" si="69"/>
        <v>40.580600000000004</v>
      </c>
    </row>
    <row r="4443" spans="1:7" x14ac:dyDescent="0.25">
      <c r="A4443" s="143">
        <v>44746</v>
      </c>
      <c r="B4443" s="144">
        <v>23</v>
      </c>
      <c r="C4443" s="145">
        <v>5</v>
      </c>
      <c r="D4443" s="145">
        <v>10.088800000000001</v>
      </c>
      <c r="E4443" s="145">
        <v>1.8764000000000001</v>
      </c>
      <c r="F4443" s="145">
        <v>0</v>
      </c>
      <c r="G4443" s="146">
        <f t="shared" si="69"/>
        <v>16.965199999999999</v>
      </c>
    </row>
    <row r="4444" spans="1:7" x14ac:dyDescent="0.25">
      <c r="A4444" s="143">
        <v>44746</v>
      </c>
      <c r="B4444" s="144">
        <v>24</v>
      </c>
      <c r="C4444" s="145">
        <v>4.7175000000000002</v>
      </c>
      <c r="D4444" s="145">
        <v>9.0930999999999997</v>
      </c>
      <c r="E4444" s="145">
        <v>2.048</v>
      </c>
      <c r="F4444" s="145">
        <v>0</v>
      </c>
      <c r="G4444" s="146">
        <f t="shared" si="69"/>
        <v>15.858600000000001</v>
      </c>
    </row>
    <row r="4445" spans="1:7" x14ac:dyDescent="0.25">
      <c r="A4445" s="143">
        <v>44747</v>
      </c>
      <c r="B4445" s="144">
        <v>1</v>
      </c>
      <c r="C4445" s="145">
        <v>5.0263</v>
      </c>
      <c r="D4445" s="145">
        <v>6.7302</v>
      </c>
      <c r="E4445" s="145">
        <v>1.8560000000000001</v>
      </c>
      <c r="F4445" s="145">
        <v>36.080599999999997</v>
      </c>
      <c r="G4445" s="146">
        <f t="shared" si="69"/>
        <v>49.693099999999994</v>
      </c>
    </row>
    <row r="4446" spans="1:7" x14ac:dyDescent="0.25">
      <c r="A4446" s="143">
        <v>44747</v>
      </c>
      <c r="B4446" s="144">
        <v>2</v>
      </c>
      <c r="C4446" s="145">
        <v>4.3643000000000001</v>
      </c>
      <c r="D4446" s="145">
        <v>2.6648999999999998</v>
      </c>
      <c r="E4446" s="145">
        <v>2.1120000000000001</v>
      </c>
      <c r="F4446" s="145">
        <v>36.080599999999997</v>
      </c>
      <c r="G4446" s="146">
        <f t="shared" si="69"/>
        <v>45.221799999999995</v>
      </c>
    </row>
    <row r="4447" spans="1:7" x14ac:dyDescent="0.25">
      <c r="A4447" s="143">
        <v>44747</v>
      </c>
      <c r="B4447" s="144">
        <v>3</v>
      </c>
      <c r="C4447" s="145">
        <v>4.4333</v>
      </c>
      <c r="D4447" s="145">
        <v>2.1120000000000001</v>
      </c>
      <c r="E4447" s="145">
        <v>2.1120000000000001</v>
      </c>
      <c r="F4447" s="145">
        <v>36.080599999999997</v>
      </c>
      <c r="G4447" s="146">
        <f t="shared" si="69"/>
        <v>44.737899999999996</v>
      </c>
    </row>
    <row r="4448" spans="1:7" x14ac:dyDescent="0.25">
      <c r="A4448" s="143">
        <v>44747</v>
      </c>
      <c r="B4448" s="144">
        <v>4</v>
      </c>
      <c r="C4448" s="145">
        <v>5.2233000000000001</v>
      </c>
      <c r="D4448" s="145">
        <v>2.1120000000000001</v>
      </c>
      <c r="E4448" s="145">
        <v>2.1120000000000001</v>
      </c>
      <c r="F4448" s="145">
        <v>61.911299999999997</v>
      </c>
      <c r="G4448" s="146">
        <f t="shared" si="69"/>
        <v>71.358599999999996</v>
      </c>
    </row>
    <row r="4449" spans="1:7" x14ac:dyDescent="0.25">
      <c r="A4449" s="143">
        <v>44747</v>
      </c>
      <c r="B4449" s="144">
        <v>5</v>
      </c>
      <c r="C4449" s="145">
        <v>4.9875999999999996</v>
      </c>
      <c r="D4449" s="145">
        <v>2.0788000000000002</v>
      </c>
      <c r="E4449" s="145">
        <v>1.8560000000000001</v>
      </c>
      <c r="F4449" s="145">
        <v>60.297699999999999</v>
      </c>
      <c r="G4449" s="146">
        <f t="shared" si="69"/>
        <v>69.220100000000002</v>
      </c>
    </row>
    <row r="4450" spans="1:7" x14ac:dyDescent="0.25">
      <c r="A4450" s="143">
        <v>44747</v>
      </c>
      <c r="B4450" s="144">
        <v>6</v>
      </c>
      <c r="C4450" s="145">
        <v>5.3705999999999996</v>
      </c>
      <c r="D4450" s="145">
        <v>2.6009000000000002</v>
      </c>
      <c r="E4450" s="145">
        <v>2.0682</v>
      </c>
      <c r="F4450" s="145">
        <v>60.971199999999897</v>
      </c>
      <c r="G4450" s="146">
        <f t="shared" si="69"/>
        <v>71.010899999999893</v>
      </c>
    </row>
    <row r="4451" spans="1:7" x14ac:dyDescent="0.25">
      <c r="A4451" s="143">
        <v>44747</v>
      </c>
      <c r="B4451" s="144">
        <v>7</v>
      </c>
      <c r="C4451" s="145">
        <v>36.525700000000001</v>
      </c>
      <c r="D4451" s="145">
        <v>4.1740000000000004</v>
      </c>
      <c r="E4451" s="145">
        <v>38.882199999999997</v>
      </c>
      <c r="F4451" s="145">
        <v>619.79690000000005</v>
      </c>
      <c r="G4451" s="146">
        <f t="shared" si="69"/>
        <v>699.37880000000007</v>
      </c>
    </row>
    <row r="4452" spans="1:7" x14ac:dyDescent="0.25">
      <c r="A4452" s="143">
        <v>44747</v>
      </c>
      <c r="B4452" s="144">
        <v>8</v>
      </c>
      <c r="C4452" s="145">
        <v>610.11270000000002</v>
      </c>
      <c r="D4452" s="145">
        <v>12.3414</v>
      </c>
      <c r="E4452" s="145">
        <v>237.2364</v>
      </c>
      <c r="F4452" s="145">
        <v>2554.7321999999999</v>
      </c>
      <c r="G4452" s="146">
        <f t="shared" si="69"/>
        <v>3414.4227000000001</v>
      </c>
    </row>
    <row r="4453" spans="1:7" x14ac:dyDescent="0.25">
      <c r="A4453" s="143">
        <v>44747</v>
      </c>
      <c r="B4453" s="144">
        <v>9</v>
      </c>
      <c r="C4453" s="145">
        <v>3403.9949000000001</v>
      </c>
      <c r="D4453" s="145">
        <v>32.257300000000001</v>
      </c>
      <c r="E4453" s="145">
        <v>506.86410000000001</v>
      </c>
      <c r="F4453" s="145">
        <v>4432.9917999999998</v>
      </c>
      <c r="G4453" s="146">
        <f t="shared" si="69"/>
        <v>8376.1081000000013</v>
      </c>
    </row>
    <row r="4454" spans="1:7" x14ac:dyDescent="0.25">
      <c r="A4454" s="143">
        <v>44747</v>
      </c>
      <c r="B4454" s="144">
        <v>10</v>
      </c>
      <c r="C4454" s="145">
        <v>7827.0213999999996</v>
      </c>
      <c r="D4454" s="145">
        <v>55.491999999999997</v>
      </c>
      <c r="E4454" s="145">
        <v>792.85900000000004</v>
      </c>
      <c r="F4454" s="145">
        <v>5524.4156000000003</v>
      </c>
      <c r="G4454" s="146">
        <f t="shared" si="69"/>
        <v>14199.788</v>
      </c>
    </row>
    <row r="4455" spans="1:7" x14ac:dyDescent="0.25">
      <c r="A4455" s="143">
        <v>44747</v>
      </c>
      <c r="B4455" s="144">
        <v>11</v>
      </c>
      <c r="C4455" s="145">
        <v>17894.287499999999</v>
      </c>
      <c r="D4455" s="145">
        <v>120.3165</v>
      </c>
      <c r="E4455" s="145">
        <v>1198.7407000000001</v>
      </c>
      <c r="F4455" s="145">
        <v>5947.4432999999999</v>
      </c>
      <c r="G4455" s="146">
        <f t="shared" si="69"/>
        <v>25160.787999999997</v>
      </c>
    </row>
    <row r="4456" spans="1:7" x14ac:dyDescent="0.25">
      <c r="A4456" s="143">
        <v>44747</v>
      </c>
      <c r="B4456" s="144">
        <v>12</v>
      </c>
      <c r="C4456" s="145">
        <v>25733.384900000001</v>
      </c>
      <c r="D4456" s="145">
        <v>150.74449999999999</v>
      </c>
      <c r="E4456" s="145">
        <v>1574.0021999999999</v>
      </c>
      <c r="F4456" s="145">
        <v>6230.3855999999996</v>
      </c>
      <c r="G4456" s="146">
        <f t="shared" si="69"/>
        <v>33688.517200000002</v>
      </c>
    </row>
    <row r="4457" spans="1:7" x14ac:dyDescent="0.25">
      <c r="A4457" s="143">
        <v>44747</v>
      </c>
      <c r="B4457" s="144">
        <v>13</v>
      </c>
      <c r="C4457" s="145">
        <v>32335.5445</v>
      </c>
      <c r="D4457" s="145">
        <v>197.15170000000001</v>
      </c>
      <c r="E4457" s="145">
        <v>1921.0491</v>
      </c>
      <c r="F4457" s="145">
        <v>6263.2065000000002</v>
      </c>
      <c r="G4457" s="146">
        <f t="shared" si="69"/>
        <v>40716.951799999995</v>
      </c>
    </row>
    <row r="4458" spans="1:7" x14ac:dyDescent="0.25">
      <c r="A4458" s="143">
        <v>44747</v>
      </c>
      <c r="B4458" s="144">
        <v>14</v>
      </c>
      <c r="C4458" s="145">
        <v>35746.263899999998</v>
      </c>
      <c r="D4458" s="145">
        <v>207.91849999999999</v>
      </c>
      <c r="E4458" s="145">
        <v>2025.0998</v>
      </c>
      <c r="F4458" s="145">
        <v>6099.73</v>
      </c>
      <c r="G4458" s="146">
        <f t="shared" si="69"/>
        <v>44079.012199999997</v>
      </c>
    </row>
    <row r="4459" spans="1:7" x14ac:dyDescent="0.25">
      <c r="A4459" s="143">
        <v>44747</v>
      </c>
      <c r="B4459" s="144">
        <v>15</v>
      </c>
      <c r="C4459" s="145">
        <v>33593.632700000002</v>
      </c>
      <c r="D4459" s="145">
        <v>199.8648</v>
      </c>
      <c r="E4459" s="145">
        <v>1972.1723</v>
      </c>
      <c r="F4459" s="145">
        <v>5974.4116999999997</v>
      </c>
      <c r="G4459" s="146">
        <f t="shared" si="69"/>
        <v>41740.0815</v>
      </c>
    </row>
    <row r="4460" spans="1:7" x14ac:dyDescent="0.25">
      <c r="A4460" s="143">
        <v>44747</v>
      </c>
      <c r="B4460" s="144">
        <v>16</v>
      </c>
      <c r="C4460" s="145">
        <v>28511.499800000001</v>
      </c>
      <c r="D4460" s="145">
        <v>186.4178</v>
      </c>
      <c r="E4460" s="145">
        <v>1882.6899000000001</v>
      </c>
      <c r="F4460" s="145">
        <v>5850.9710999999998</v>
      </c>
      <c r="G4460" s="146">
        <f t="shared" si="69"/>
        <v>36431.578600000001</v>
      </c>
    </row>
    <row r="4461" spans="1:7" x14ac:dyDescent="0.25">
      <c r="A4461" s="143">
        <v>44747</v>
      </c>
      <c r="B4461" s="144">
        <v>17</v>
      </c>
      <c r="C4461" s="145">
        <v>20607.585999999999</v>
      </c>
      <c r="D4461" s="145">
        <v>151.97290000000001</v>
      </c>
      <c r="E4461" s="145">
        <v>1568.567</v>
      </c>
      <c r="F4461" s="145">
        <v>5148.9609</v>
      </c>
      <c r="G4461" s="146">
        <f t="shared" si="69"/>
        <v>27477.086799999997</v>
      </c>
    </row>
    <row r="4462" spans="1:7" x14ac:dyDescent="0.25">
      <c r="A4462" s="143">
        <v>44747</v>
      </c>
      <c r="B4462" s="144">
        <v>18</v>
      </c>
      <c r="C4462" s="145">
        <v>12171.951800000001</v>
      </c>
      <c r="D4462" s="145">
        <v>117.5607</v>
      </c>
      <c r="E4462" s="145">
        <v>1261.5631000000001</v>
      </c>
      <c r="F4462" s="145">
        <v>5085.7460000000001</v>
      </c>
      <c r="G4462" s="146">
        <f t="shared" si="69"/>
        <v>18636.821599999999</v>
      </c>
    </row>
    <row r="4463" spans="1:7" x14ac:dyDescent="0.25">
      <c r="A4463" s="143">
        <v>44747</v>
      </c>
      <c r="B4463" s="144">
        <v>19</v>
      </c>
      <c r="C4463" s="145">
        <v>5317.0237999999999</v>
      </c>
      <c r="D4463" s="145">
        <v>84.1404</v>
      </c>
      <c r="E4463" s="145">
        <v>850.66549999999995</v>
      </c>
      <c r="F4463" s="145">
        <v>4402.2348000000002</v>
      </c>
      <c r="G4463" s="146">
        <f t="shared" si="69"/>
        <v>10654.0645</v>
      </c>
    </row>
    <row r="4464" spans="1:7" x14ac:dyDescent="0.25">
      <c r="A4464" s="143">
        <v>44747</v>
      </c>
      <c r="B4464" s="144">
        <v>20</v>
      </c>
      <c r="C4464" s="145">
        <v>1513.9367999999999</v>
      </c>
      <c r="D4464" s="145">
        <v>43.822600000000001</v>
      </c>
      <c r="E4464" s="145">
        <v>494.56810000000002</v>
      </c>
      <c r="F4464" s="145">
        <v>3123.7809999999999</v>
      </c>
      <c r="G4464" s="146">
        <f t="shared" si="69"/>
        <v>5176.1085000000003</v>
      </c>
    </row>
    <row r="4465" spans="1:7" x14ac:dyDescent="0.25">
      <c r="A4465" s="143">
        <v>44747</v>
      </c>
      <c r="B4465" s="144">
        <v>21</v>
      </c>
      <c r="C4465" s="145">
        <v>207.95650000000001</v>
      </c>
      <c r="D4465" s="145">
        <v>20.453099999999999</v>
      </c>
      <c r="E4465" s="145">
        <v>179.41970000000001</v>
      </c>
      <c r="F4465" s="145">
        <v>1562.3531</v>
      </c>
      <c r="G4465" s="146">
        <f t="shared" si="69"/>
        <v>1970.1824000000001</v>
      </c>
    </row>
    <row r="4466" spans="1:7" x14ac:dyDescent="0.25">
      <c r="A4466" s="143">
        <v>44747</v>
      </c>
      <c r="B4466" s="144">
        <v>22</v>
      </c>
      <c r="C4466" s="145">
        <v>5.9462999999999999</v>
      </c>
      <c r="D4466" s="145">
        <v>13.982699999999999</v>
      </c>
      <c r="E4466" s="145">
        <v>3.2317999999999998</v>
      </c>
      <c r="F4466" s="145">
        <v>29.058199999999999</v>
      </c>
      <c r="G4466" s="146">
        <f t="shared" si="69"/>
        <v>52.218999999999994</v>
      </c>
    </row>
    <row r="4467" spans="1:7" x14ac:dyDescent="0.25">
      <c r="A4467" s="143">
        <v>44747</v>
      </c>
      <c r="B4467" s="144">
        <v>23</v>
      </c>
      <c r="C4467" s="145">
        <v>4.4653</v>
      </c>
      <c r="D4467" s="145">
        <v>14.307700000000001</v>
      </c>
      <c r="E4467" s="145">
        <v>1.8560000000000001</v>
      </c>
      <c r="F4467" s="145">
        <v>0</v>
      </c>
      <c r="G4467" s="146">
        <f t="shared" si="69"/>
        <v>20.629000000000001</v>
      </c>
    </row>
    <row r="4468" spans="1:7" x14ac:dyDescent="0.25">
      <c r="A4468" s="143">
        <v>44747</v>
      </c>
      <c r="B4468" s="144">
        <v>24</v>
      </c>
      <c r="C4468" s="145">
        <v>3.78629999999999</v>
      </c>
      <c r="D4468" s="145">
        <v>14.8736</v>
      </c>
      <c r="E4468" s="145">
        <v>2.1760000000000002</v>
      </c>
      <c r="F4468" s="145">
        <v>0</v>
      </c>
      <c r="G4468" s="146">
        <f t="shared" si="69"/>
        <v>20.835899999999988</v>
      </c>
    </row>
    <row r="4469" spans="1:7" x14ac:dyDescent="0.25">
      <c r="A4469" s="143">
        <v>44748</v>
      </c>
      <c r="B4469" s="144">
        <v>1</v>
      </c>
      <c r="C4469" s="145">
        <v>4.2548000000000004</v>
      </c>
      <c r="D4469" s="145">
        <v>13.742000000000001</v>
      </c>
      <c r="E4469" s="145">
        <v>2.0684</v>
      </c>
      <c r="F4469" s="145">
        <v>0</v>
      </c>
      <c r="G4469" s="146">
        <f t="shared" si="69"/>
        <v>20.065200000000001</v>
      </c>
    </row>
    <row r="4470" spans="1:7" x14ac:dyDescent="0.25">
      <c r="A4470" s="143">
        <v>44748</v>
      </c>
      <c r="B4470" s="144">
        <v>2</v>
      </c>
      <c r="C4470" s="145">
        <v>4.4778000000000002</v>
      </c>
      <c r="D4470" s="145">
        <v>12.569599999999999</v>
      </c>
      <c r="E4470" s="145">
        <v>1.92</v>
      </c>
      <c r="F4470" s="145">
        <v>0</v>
      </c>
      <c r="G4470" s="146">
        <f t="shared" si="69"/>
        <v>18.967399999999998</v>
      </c>
    </row>
    <row r="4471" spans="1:7" x14ac:dyDescent="0.25">
      <c r="A4471" s="143">
        <v>44748</v>
      </c>
      <c r="B4471" s="144">
        <v>3</v>
      </c>
      <c r="C4471" s="145">
        <v>4.5568</v>
      </c>
      <c r="D4471" s="145">
        <v>14.563800000000001</v>
      </c>
      <c r="E4471" s="145">
        <v>2.1120000000000001</v>
      </c>
      <c r="F4471" s="145">
        <v>0</v>
      </c>
      <c r="G4471" s="146">
        <f t="shared" si="69"/>
        <v>21.232599999999998</v>
      </c>
    </row>
    <row r="4472" spans="1:7" x14ac:dyDescent="0.25">
      <c r="A4472" s="143">
        <v>44748</v>
      </c>
      <c r="B4472" s="144">
        <v>4</v>
      </c>
      <c r="C4472" s="145">
        <v>6.0087000000000002</v>
      </c>
      <c r="D4472" s="145">
        <v>15.1577</v>
      </c>
      <c r="E4472" s="145">
        <v>2.1324000000000001</v>
      </c>
      <c r="F4472" s="145">
        <v>34.012</v>
      </c>
      <c r="G4472" s="146">
        <f t="shared" si="69"/>
        <v>57.3108</v>
      </c>
    </row>
    <row r="4473" spans="1:7" x14ac:dyDescent="0.25">
      <c r="A4473" s="143">
        <v>44748</v>
      </c>
      <c r="B4473" s="144">
        <v>5</v>
      </c>
      <c r="C4473" s="145">
        <v>9.0647000000000002</v>
      </c>
      <c r="D4473" s="145">
        <v>14.763500000000001</v>
      </c>
      <c r="E4473" s="145">
        <v>1.984</v>
      </c>
      <c r="F4473" s="145">
        <v>32.481200000000001</v>
      </c>
      <c r="G4473" s="146">
        <f t="shared" si="69"/>
        <v>58.293400000000005</v>
      </c>
    </row>
    <row r="4474" spans="1:7" x14ac:dyDescent="0.25">
      <c r="A4474" s="143">
        <v>44748</v>
      </c>
      <c r="B4474" s="144">
        <v>6</v>
      </c>
      <c r="C4474" s="145">
        <v>7.9146999999999998</v>
      </c>
      <c r="D4474" s="145">
        <v>14.192500000000001</v>
      </c>
      <c r="E4474" s="145">
        <v>2.0743999999999998</v>
      </c>
      <c r="F4474" s="145">
        <v>33.047999999999902</v>
      </c>
      <c r="G4474" s="146">
        <f t="shared" si="69"/>
        <v>57.229599999999905</v>
      </c>
    </row>
    <row r="4475" spans="1:7" x14ac:dyDescent="0.25">
      <c r="A4475" s="143">
        <v>44748</v>
      </c>
      <c r="B4475" s="144">
        <v>7</v>
      </c>
      <c r="C4475" s="145">
        <v>30.311900000000001</v>
      </c>
      <c r="D4475" s="145">
        <v>12.471</v>
      </c>
      <c r="E4475" s="145">
        <v>14.5472</v>
      </c>
      <c r="F4475" s="145">
        <v>501.437399999999</v>
      </c>
      <c r="G4475" s="146">
        <f t="shared" si="69"/>
        <v>558.76749999999902</v>
      </c>
    </row>
    <row r="4476" spans="1:7" x14ac:dyDescent="0.25">
      <c r="A4476" s="143">
        <v>44748</v>
      </c>
      <c r="B4476" s="144">
        <v>8</v>
      </c>
      <c r="C4476" s="145">
        <v>956.44200000000001</v>
      </c>
      <c r="D4476" s="145">
        <v>21.878299999999999</v>
      </c>
      <c r="E4476" s="145">
        <v>248.2423</v>
      </c>
      <c r="F4476" s="145">
        <v>2497.9627999999998</v>
      </c>
      <c r="G4476" s="146">
        <f t="shared" si="69"/>
        <v>3724.5253999999995</v>
      </c>
    </row>
    <row r="4477" spans="1:7" x14ac:dyDescent="0.25">
      <c r="A4477" s="143">
        <v>44748</v>
      </c>
      <c r="B4477" s="144">
        <v>9</v>
      </c>
      <c r="C4477" s="145">
        <v>6506.1772000000001</v>
      </c>
      <c r="D4477" s="145">
        <v>46.78</v>
      </c>
      <c r="E4477" s="145">
        <v>612.67520000000002</v>
      </c>
      <c r="F4477" s="145">
        <v>4063.3588</v>
      </c>
      <c r="G4477" s="146">
        <f t="shared" si="69"/>
        <v>11228.9912</v>
      </c>
    </row>
    <row r="4478" spans="1:7" x14ac:dyDescent="0.25">
      <c r="A4478" s="143">
        <v>44748</v>
      </c>
      <c r="B4478" s="144">
        <v>10</v>
      </c>
      <c r="C4478" s="145">
        <v>15103.449500000001</v>
      </c>
      <c r="D4478" s="145">
        <v>94.219499999999996</v>
      </c>
      <c r="E4478" s="145">
        <v>945.79739999999902</v>
      </c>
      <c r="F4478" s="145">
        <v>5387.5257000000001</v>
      </c>
      <c r="G4478" s="146">
        <f t="shared" si="69"/>
        <v>21530.992099999999</v>
      </c>
    </row>
    <row r="4479" spans="1:7" x14ac:dyDescent="0.25">
      <c r="A4479" s="143">
        <v>44748</v>
      </c>
      <c r="B4479" s="144">
        <v>11</v>
      </c>
      <c r="C4479" s="145">
        <v>22128.762500000001</v>
      </c>
      <c r="D4479" s="145">
        <v>136.10999999999899</v>
      </c>
      <c r="E4479" s="145">
        <v>1257.0733</v>
      </c>
      <c r="F4479" s="145">
        <v>5911.8208999999997</v>
      </c>
      <c r="G4479" s="146">
        <f t="shared" si="69"/>
        <v>29433.7667</v>
      </c>
    </row>
    <row r="4480" spans="1:7" x14ac:dyDescent="0.25">
      <c r="A4480" s="143">
        <v>44748</v>
      </c>
      <c r="B4480" s="144">
        <v>12</v>
      </c>
      <c r="C4480" s="145">
        <v>27168.863099999999</v>
      </c>
      <c r="D4480" s="145">
        <v>164.82480000000001</v>
      </c>
      <c r="E4480" s="145">
        <v>1559.4317000000001</v>
      </c>
      <c r="F4480" s="145">
        <v>6084.1079</v>
      </c>
      <c r="G4480" s="146">
        <f t="shared" si="69"/>
        <v>34977.227500000001</v>
      </c>
    </row>
    <row r="4481" spans="1:7" x14ac:dyDescent="0.25">
      <c r="A4481" s="143">
        <v>44748</v>
      </c>
      <c r="B4481" s="144">
        <v>13</v>
      </c>
      <c r="C4481" s="145">
        <v>29571.873200000002</v>
      </c>
      <c r="D4481" s="145">
        <v>181.97839999999999</v>
      </c>
      <c r="E4481" s="145">
        <v>1842.7193</v>
      </c>
      <c r="F4481" s="145">
        <v>6192.1104999999998</v>
      </c>
      <c r="G4481" s="146">
        <f t="shared" si="69"/>
        <v>37788.681400000001</v>
      </c>
    </row>
    <row r="4482" spans="1:7" x14ac:dyDescent="0.25">
      <c r="A4482" s="143">
        <v>44748</v>
      </c>
      <c r="B4482" s="144">
        <v>14</v>
      </c>
      <c r="C4482" s="145">
        <v>31789.127899999999</v>
      </c>
      <c r="D4482" s="145">
        <v>194.87450000000001</v>
      </c>
      <c r="E4482" s="145">
        <v>1856.8804</v>
      </c>
      <c r="F4482" s="145">
        <v>5898.2343000000001</v>
      </c>
      <c r="G4482" s="146">
        <f t="shared" si="69"/>
        <v>39739.117100000003</v>
      </c>
    </row>
    <row r="4483" spans="1:7" x14ac:dyDescent="0.25">
      <c r="A4483" s="143">
        <v>44748</v>
      </c>
      <c r="B4483" s="144">
        <v>15</v>
      </c>
      <c r="C4483" s="145">
        <v>28709.338899999999</v>
      </c>
      <c r="D4483" s="145">
        <v>187.31659999999999</v>
      </c>
      <c r="E4483" s="145">
        <v>1531.6261999999999</v>
      </c>
      <c r="F4483" s="145">
        <v>4712.2106000000003</v>
      </c>
      <c r="G4483" s="146">
        <f t="shared" si="69"/>
        <v>35140.492299999998</v>
      </c>
    </row>
    <row r="4484" spans="1:7" x14ac:dyDescent="0.25">
      <c r="A4484" s="143">
        <v>44748</v>
      </c>
      <c r="B4484" s="144">
        <v>16</v>
      </c>
      <c r="C4484" s="145">
        <v>26027.677</v>
      </c>
      <c r="D4484" s="145">
        <v>172.62989999999999</v>
      </c>
      <c r="E4484" s="145">
        <v>1603.2475999999999</v>
      </c>
      <c r="F4484" s="145">
        <v>4656.1643000000004</v>
      </c>
      <c r="G4484" s="146">
        <f t="shared" si="69"/>
        <v>32459.718799999999</v>
      </c>
    </row>
    <row r="4485" spans="1:7" x14ac:dyDescent="0.25">
      <c r="A4485" s="143">
        <v>44748</v>
      </c>
      <c r="B4485" s="144">
        <v>17</v>
      </c>
      <c r="C4485" s="145">
        <v>18886.486199999999</v>
      </c>
      <c r="D4485" s="145">
        <v>140.09649999999999</v>
      </c>
      <c r="E4485" s="145">
        <v>1341.0208</v>
      </c>
      <c r="F4485" s="145">
        <v>4327.2781999999997</v>
      </c>
      <c r="G4485" s="146">
        <f t="shared" si="69"/>
        <v>24694.881699999998</v>
      </c>
    </row>
    <row r="4486" spans="1:7" x14ac:dyDescent="0.25">
      <c r="A4486" s="143">
        <v>44748</v>
      </c>
      <c r="B4486" s="144">
        <v>18</v>
      </c>
      <c r="C4486" s="145">
        <v>9858.0730000000003</v>
      </c>
      <c r="D4486" s="145">
        <v>109.3126</v>
      </c>
      <c r="E4486" s="145">
        <v>1051.5115000000001</v>
      </c>
      <c r="F4486" s="145">
        <v>4219.2426999999998</v>
      </c>
      <c r="G4486" s="146">
        <f t="shared" ref="G4486:G4549" si="70">+SUM(C4486:F4486)</f>
        <v>15238.139800000001</v>
      </c>
    </row>
    <row r="4487" spans="1:7" x14ac:dyDescent="0.25">
      <c r="A4487" s="143">
        <v>44748</v>
      </c>
      <c r="B4487" s="144">
        <v>19</v>
      </c>
      <c r="C4487" s="145">
        <v>4606.0475999999999</v>
      </c>
      <c r="D4487" s="145">
        <v>73.198999999999998</v>
      </c>
      <c r="E4487" s="145">
        <v>673.73429999999996</v>
      </c>
      <c r="F4487" s="145">
        <v>3264.2213000000002</v>
      </c>
      <c r="G4487" s="146">
        <f t="shared" si="70"/>
        <v>8617.2021999999997</v>
      </c>
    </row>
    <row r="4488" spans="1:7" x14ac:dyDescent="0.25">
      <c r="A4488" s="143">
        <v>44748</v>
      </c>
      <c r="B4488" s="144">
        <v>20</v>
      </c>
      <c r="C4488" s="145">
        <v>1478.1512</v>
      </c>
      <c r="D4488" s="145">
        <v>36.082299999999996</v>
      </c>
      <c r="E4488" s="145">
        <v>429.45690000000002</v>
      </c>
      <c r="F4488" s="145">
        <v>2820.5799000000002</v>
      </c>
      <c r="G4488" s="146">
        <f t="shared" si="70"/>
        <v>4764.2703000000001</v>
      </c>
    </row>
    <row r="4489" spans="1:7" x14ac:dyDescent="0.25">
      <c r="A4489" s="143">
        <v>44748</v>
      </c>
      <c r="B4489" s="144">
        <v>21</v>
      </c>
      <c r="C4489" s="145">
        <v>209.3323</v>
      </c>
      <c r="D4489" s="145">
        <v>14.260400000000001</v>
      </c>
      <c r="E4489" s="145">
        <v>170.47720000000001</v>
      </c>
      <c r="F4489" s="145">
        <v>1535.6632999999999</v>
      </c>
      <c r="G4489" s="146">
        <f t="shared" si="70"/>
        <v>1929.7331999999999</v>
      </c>
    </row>
    <row r="4490" spans="1:7" x14ac:dyDescent="0.25">
      <c r="A4490" s="143">
        <v>44748</v>
      </c>
      <c r="B4490" s="144">
        <v>22</v>
      </c>
      <c r="C4490" s="145">
        <v>8.1987000000000005</v>
      </c>
      <c r="D4490" s="145">
        <v>9.8379999999999992</v>
      </c>
      <c r="E4490" s="145">
        <v>3.3780999999999999</v>
      </c>
      <c r="F4490" s="145">
        <v>28.2211</v>
      </c>
      <c r="G4490" s="146">
        <f t="shared" si="70"/>
        <v>49.635899999999999</v>
      </c>
    </row>
    <row r="4491" spans="1:7" x14ac:dyDescent="0.25">
      <c r="A4491" s="143">
        <v>44748</v>
      </c>
      <c r="B4491" s="144">
        <v>23</v>
      </c>
      <c r="C4491" s="145">
        <v>7.9427000000000003</v>
      </c>
      <c r="D4491" s="145">
        <v>9.5794999999999995</v>
      </c>
      <c r="E4491" s="145">
        <v>1.92</v>
      </c>
      <c r="F4491" s="145">
        <v>0</v>
      </c>
      <c r="G4491" s="146">
        <f t="shared" si="70"/>
        <v>19.4422</v>
      </c>
    </row>
    <row r="4492" spans="1:7" x14ac:dyDescent="0.25">
      <c r="A4492" s="143">
        <v>44748</v>
      </c>
      <c r="B4492" s="144">
        <v>24</v>
      </c>
      <c r="C4492" s="145">
        <v>8.3267000000000007</v>
      </c>
      <c r="D4492" s="145">
        <v>9.7919999999999998</v>
      </c>
      <c r="E4492" s="145">
        <v>2.1120000000000001</v>
      </c>
      <c r="F4492" s="145">
        <v>0</v>
      </c>
      <c r="G4492" s="146">
        <f t="shared" si="70"/>
        <v>20.230699999999999</v>
      </c>
    </row>
    <row r="4493" spans="1:7" x14ac:dyDescent="0.25">
      <c r="A4493" s="143">
        <v>44749</v>
      </c>
      <c r="B4493" s="144">
        <v>1</v>
      </c>
      <c r="C4493" s="145">
        <v>14.8597</v>
      </c>
      <c r="D4493" s="145">
        <v>10.0992</v>
      </c>
      <c r="E4493" s="145">
        <v>2.1120000000000001</v>
      </c>
      <c r="F4493" s="145">
        <v>9.6741999999999901</v>
      </c>
      <c r="G4493" s="146">
        <f t="shared" si="70"/>
        <v>36.745099999999994</v>
      </c>
    </row>
    <row r="4494" spans="1:7" x14ac:dyDescent="0.25">
      <c r="A4494" s="143">
        <v>44749</v>
      </c>
      <c r="B4494" s="144">
        <v>2</v>
      </c>
      <c r="C4494" s="145">
        <v>13.899699999999999</v>
      </c>
      <c r="D4494" s="145">
        <v>9.5589999999999993</v>
      </c>
      <c r="E4494" s="145">
        <v>1.9403999999999999</v>
      </c>
      <c r="F4494" s="145">
        <v>9.6761999999999997</v>
      </c>
      <c r="G4494" s="146">
        <f t="shared" si="70"/>
        <v>35.075299999999999</v>
      </c>
    </row>
    <row r="4495" spans="1:7" x14ac:dyDescent="0.25">
      <c r="A4495" s="143">
        <v>44749</v>
      </c>
      <c r="B4495" s="144">
        <v>3</v>
      </c>
      <c r="C4495" s="145">
        <v>14.2197</v>
      </c>
      <c r="D4495" s="145">
        <v>10.157999999999999</v>
      </c>
      <c r="E4495" s="145">
        <v>2.048</v>
      </c>
      <c r="F4495" s="145">
        <v>9.6882000000000001</v>
      </c>
      <c r="G4495" s="146">
        <f t="shared" si="70"/>
        <v>36.113900000000001</v>
      </c>
    </row>
    <row r="4496" spans="1:7" x14ac:dyDescent="0.25">
      <c r="A4496" s="143">
        <v>44749</v>
      </c>
      <c r="B4496" s="144">
        <v>4</v>
      </c>
      <c r="C4496" s="145">
        <v>13.8749</v>
      </c>
      <c r="D4496" s="145">
        <v>8.4198000000000004</v>
      </c>
      <c r="E4496" s="145">
        <v>2.1120000000000001</v>
      </c>
      <c r="F4496" s="145">
        <v>15.515599999999999</v>
      </c>
      <c r="G4496" s="146">
        <f t="shared" si="70"/>
        <v>39.9223</v>
      </c>
    </row>
    <row r="4497" spans="1:7" x14ac:dyDescent="0.25">
      <c r="A4497" s="143">
        <v>44749</v>
      </c>
      <c r="B4497" s="144">
        <v>5</v>
      </c>
      <c r="C4497" s="145">
        <v>14.901899999999999</v>
      </c>
      <c r="D4497" s="145">
        <v>8.5759000000000007</v>
      </c>
      <c r="E4497" s="145">
        <v>1.9403999999999999</v>
      </c>
      <c r="F4497" s="145">
        <v>14.623100000000001</v>
      </c>
      <c r="G4497" s="146">
        <f t="shared" si="70"/>
        <v>40.041300000000007</v>
      </c>
    </row>
    <row r="4498" spans="1:7" x14ac:dyDescent="0.25">
      <c r="A4498" s="143">
        <v>44749</v>
      </c>
      <c r="B4498" s="144">
        <v>6</v>
      </c>
      <c r="C4498" s="145">
        <v>14.088900000000001</v>
      </c>
      <c r="D4498" s="145">
        <v>8.8293999999999997</v>
      </c>
      <c r="E4498" s="145">
        <v>2.1240000000000001</v>
      </c>
      <c r="F4498" s="145">
        <v>15.7158</v>
      </c>
      <c r="G4498" s="146">
        <f t="shared" si="70"/>
        <v>40.758099999999999</v>
      </c>
    </row>
    <row r="4499" spans="1:7" x14ac:dyDescent="0.25">
      <c r="A4499" s="143">
        <v>44749</v>
      </c>
      <c r="B4499" s="144">
        <v>7</v>
      </c>
      <c r="C4499" s="145">
        <v>43.220500000000001</v>
      </c>
      <c r="D4499" s="145">
        <v>10.265599999999999</v>
      </c>
      <c r="E4499" s="145">
        <v>14.025700000000001</v>
      </c>
      <c r="F4499" s="145">
        <v>305.59089999999998</v>
      </c>
      <c r="G4499" s="146">
        <f t="shared" si="70"/>
        <v>373.10269999999997</v>
      </c>
    </row>
    <row r="4500" spans="1:7" x14ac:dyDescent="0.25">
      <c r="A4500" s="143">
        <v>44749</v>
      </c>
      <c r="B4500" s="144">
        <v>8</v>
      </c>
      <c r="C4500" s="145">
        <v>1052.0549000000001</v>
      </c>
      <c r="D4500" s="145">
        <v>20.059999999999999</v>
      </c>
      <c r="E4500" s="145">
        <v>183.42869999999999</v>
      </c>
      <c r="F4500" s="145">
        <v>2070.4668999999999</v>
      </c>
      <c r="G4500" s="146">
        <f t="shared" si="70"/>
        <v>3326.0104999999999</v>
      </c>
    </row>
    <row r="4501" spans="1:7" x14ac:dyDescent="0.25">
      <c r="A4501" s="143">
        <v>44749</v>
      </c>
      <c r="B4501" s="144">
        <v>9</v>
      </c>
      <c r="C4501" s="145">
        <v>6066.9179999999997</v>
      </c>
      <c r="D4501" s="145">
        <v>46.410499999999999</v>
      </c>
      <c r="E4501" s="145">
        <v>446.83690000000001</v>
      </c>
      <c r="F4501" s="145">
        <v>3902.1615999999999</v>
      </c>
      <c r="G4501" s="146">
        <f t="shared" si="70"/>
        <v>10462.326999999999</v>
      </c>
    </row>
    <row r="4502" spans="1:7" x14ac:dyDescent="0.25">
      <c r="A4502" s="143">
        <v>44749</v>
      </c>
      <c r="B4502" s="144">
        <v>10</v>
      </c>
      <c r="C4502" s="145">
        <v>14073.7498</v>
      </c>
      <c r="D4502" s="145">
        <v>87.226200000000006</v>
      </c>
      <c r="E4502" s="145">
        <v>842.56590000000006</v>
      </c>
      <c r="F4502" s="145">
        <v>5032.7925999999998</v>
      </c>
      <c r="G4502" s="146">
        <f t="shared" si="70"/>
        <v>20036.334499999997</v>
      </c>
    </row>
    <row r="4503" spans="1:7" x14ac:dyDescent="0.25">
      <c r="A4503" s="143">
        <v>44749</v>
      </c>
      <c r="B4503" s="144">
        <v>11</v>
      </c>
      <c r="C4503" s="145">
        <v>22528.5681</v>
      </c>
      <c r="D4503" s="145">
        <v>126.0635</v>
      </c>
      <c r="E4503" s="145">
        <v>1252.4364</v>
      </c>
      <c r="F4503" s="145">
        <v>5319.3693999999996</v>
      </c>
      <c r="G4503" s="146">
        <f t="shared" si="70"/>
        <v>29226.437399999999</v>
      </c>
    </row>
    <row r="4504" spans="1:7" x14ac:dyDescent="0.25">
      <c r="A4504" s="143">
        <v>44749</v>
      </c>
      <c r="B4504" s="144">
        <v>12</v>
      </c>
      <c r="C4504" s="145">
        <v>28586.297900000001</v>
      </c>
      <c r="D4504" s="145">
        <v>151.90620000000001</v>
      </c>
      <c r="E4504" s="145">
        <v>1581.7152000000001</v>
      </c>
      <c r="F4504" s="145">
        <v>5931.7906000000003</v>
      </c>
      <c r="G4504" s="146">
        <f t="shared" si="70"/>
        <v>36251.709900000002</v>
      </c>
    </row>
    <row r="4505" spans="1:7" x14ac:dyDescent="0.25">
      <c r="A4505" s="143">
        <v>44749</v>
      </c>
      <c r="B4505" s="144">
        <v>13</v>
      </c>
      <c r="C4505" s="145">
        <v>31848.5563</v>
      </c>
      <c r="D4505" s="145">
        <v>191.50489999999999</v>
      </c>
      <c r="E4505" s="145">
        <v>1860.8629000000001</v>
      </c>
      <c r="F4505" s="145">
        <v>5990.4354999999996</v>
      </c>
      <c r="G4505" s="146">
        <f t="shared" si="70"/>
        <v>39891.359600000003</v>
      </c>
    </row>
    <row r="4506" spans="1:7" x14ac:dyDescent="0.25">
      <c r="A4506" s="143">
        <v>44749</v>
      </c>
      <c r="B4506" s="144">
        <v>14</v>
      </c>
      <c r="C4506" s="145">
        <v>32218.379700000001</v>
      </c>
      <c r="D4506" s="145">
        <v>191.46539999999999</v>
      </c>
      <c r="E4506" s="145">
        <v>1828.7175999999999</v>
      </c>
      <c r="F4506" s="145">
        <v>5938.6378999999997</v>
      </c>
      <c r="G4506" s="146">
        <f t="shared" si="70"/>
        <v>40177.200600000004</v>
      </c>
    </row>
    <row r="4507" spans="1:7" x14ac:dyDescent="0.25">
      <c r="A4507" s="143">
        <v>44749</v>
      </c>
      <c r="B4507" s="144">
        <v>15</v>
      </c>
      <c r="C4507" s="145">
        <v>29457.172500000001</v>
      </c>
      <c r="D4507" s="145">
        <v>190.3742</v>
      </c>
      <c r="E4507" s="145">
        <v>1773.4703</v>
      </c>
      <c r="F4507" s="145">
        <v>5814.4386999999997</v>
      </c>
      <c r="G4507" s="146">
        <f t="shared" si="70"/>
        <v>37235.455699999999</v>
      </c>
    </row>
    <row r="4508" spans="1:7" x14ac:dyDescent="0.25">
      <c r="A4508" s="143">
        <v>44749</v>
      </c>
      <c r="B4508" s="144">
        <v>16</v>
      </c>
      <c r="C4508" s="145">
        <v>24408.555400000001</v>
      </c>
      <c r="D4508" s="145">
        <v>165.59299999999999</v>
      </c>
      <c r="E4508" s="145">
        <v>1604.7289000000001</v>
      </c>
      <c r="F4508" s="145">
        <v>5641.2745999999997</v>
      </c>
      <c r="G4508" s="146">
        <f t="shared" si="70"/>
        <v>31820.151900000001</v>
      </c>
    </row>
    <row r="4509" spans="1:7" x14ac:dyDescent="0.25">
      <c r="A4509" s="143">
        <v>44749</v>
      </c>
      <c r="B4509" s="144">
        <v>17</v>
      </c>
      <c r="C4509" s="145">
        <v>17738.065500000001</v>
      </c>
      <c r="D4509" s="145">
        <v>140.76689999999999</v>
      </c>
      <c r="E4509" s="145">
        <v>1422.5436999999999</v>
      </c>
      <c r="F4509" s="145">
        <v>5441.2752</v>
      </c>
      <c r="G4509" s="146">
        <f t="shared" si="70"/>
        <v>24742.651299999998</v>
      </c>
    </row>
    <row r="4510" spans="1:7" x14ac:dyDescent="0.25">
      <c r="A4510" s="143">
        <v>44749</v>
      </c>
      <c r="B4510" s="144">
        <v>18</v>
      </c>
      <c r="C4510" s="145">
        <v>10497.8968</v>
      </c>
      <c r="D4510" s="145">
        <v>121.0427</v>
      </c>
      <c r="E4510" s="145">
        <v>1165.9118000000001</v>
      </c>
      <c r="F4510" s="145">
        <v>5119.3891000000003</v>
      </c>
      <c r="G4510" s="146">
        <f t="shared" si="70"/>
        <v>16904.240400000002</v>
      </c>
    </row>
    <row r="4511" spans="1:7" x14ac:dyDescent="0.25">
      <c r="A4511" s="143">
        <v>44749</v>
      </c>
      <c r="B4511" s="144">
        <v>19</v>
      </c>
      <c r="C4511" s="145">
        <v>4605.2749999999996</v>
      </c>
      <c r="D4511" s="145">
        <v>79.112899999999996</v>
      </c>
      <c r="E4511" s="145">
        <v>795.08140000000003</v>
      </c>
      <c r="F4511" s="145">
        <v>6107.5523999999996</v>
      </c>
      <c r="G4511" s="146">
        <f t="shared" si="70"/>
        <v>11587.021699999999</v>
      </c>
    </row>
    <row r="4512" spans="1:7" x14ac:dyDescent="0.25">
      <c r="A4512" s="143">
        <v>44749</v>
      </c>
      <c r="B4512" s="144">
        <v>20</v>
      </c>
      <c r="C4512" s="145">
        <v>1299.7464</v>
      </c>
      <c r="D4512" s="145">
        <v>38.697400000000002</v>
      </c>
      <c r="E4512" s="145">
        <v>436.0566</v>
      </c>
      <c r="F4512" s="145">
        <v>5291.2844999999998</v>
      </c>
      <c r="G4512" s="146">
        <f t="shared" si="70"/>
        <v>7065.7848999999997</v>
      </c>
    </row>
    <row r="4513" spans="1:7" x14ac:dyDescent="0.25">
      <c r="A4513" s="143">
        <v>44749</v>
      </c>
      <c r="B4513" s="144">
        <v>21</v>
      </c>
      <c r="C4513" s="145">
        <v>183.66069999999999</v>
      </c>
      <c r="D4513" s="145">
        <v>15.824499999999899</v>
      </c>
      <c r="E4513" s="145">
        <v>108.32980000000001</v>
      </c>
      <c r="F4513" s="145">
        <v>2133.1138999999998</v>
      </c>
      <c r="G4513" s="146">
        <f t="shared" si="70"/>
        <v>2440.9288999999999</v>
      </c>
    </row>
    <row r="4514" spans="1:7" x14ac:dyDescent="0.25">
      <c r="A4514" s="143">
        <v>44749</v>
      </c>
      <c r="B4514" s="144">
        <v>22</v>
      </c>
      <c r="C4514" s="145">
        <v>5.9645999999999999</v>
      </c>
      <c r="D4514" s="145">
        <v>10.4755</v>
      </c>
      <c r="E4514" s="145">
        <v>2.97379999999999</v>
      </c>
      <c r="F4514" s="145">
        <v>34.9084</v>
      </c>
      <c r="G4514" s="146">
        <f t="shared" si="70"/>
        <v>54.322299999999991</v>
      </c>
    </row>
    <row r="4515" spans="1:7" x14ac:dyDescent="0.25">
      <c r="A4515" s="143">
        <v>44749</v>
      </c>
      <c r="B4515" s="144">
        <v>23</v>
      </c>
      <c r="C4515" s="145">
        <v>5.7145999999999999</v>
      </c>
      <c r="D4515" s="145">
        <v>8.9444999999999997</v>
      </c>
      <c r="E4515" s="145">
        <v>1.92</v>
      </c>
      <c r="F4515" s="145">
        <v>0</v>
      </c>
      <c r="G4515" s="146">
        <f t="shared" si="70"/>
        <v>16.579099999999997</v>
      </c>
    </row>
    <row r="4516" spans="1:7" x14ac:dyDescent="0.25">
      <c r="A4516" s="143">
        <v>44749</v>
      </c>
      <c r="B4516" s="144">
        <v>24</v>
      </c>
      <c r="C4516" s="145">
        <v>6.4125999999999896</v>
      </c>
      <c r="D4516" s="145">
        <v>6.7328000000000001</v>
      </c>
      <c r="E4516" s="145">
        <v>1.92</v>
      </c>
      <c r="F4516" s="145">
        <v>0</v>
      </c>
      <c r="G4516" s="146">
        <f t="shared" si="70"/>
        <v>15.06539999999999</v>
      </c>
    </row>
    <row r="4517" spans="1:7" x14ac:dyDescent="0.25">
      <c r="A4517" s="143">
        <v>44750</v>
      </c>
      <c r="B4517" s="144">
        <v>1</v>
      </c>
      <c r="C4517" s="145">
        <v>4.931</v>
      </c>
      <c r="D4517" s="145">
        <v>6.5560999999999998</v>
      </c>
      <c r="E4517" s="145">
        <v>2.1120000000000001</v>
      </c>
      <c r="F4517" s="145">
        <v>0</v>
      </c>
      <c r="G4517" s="146">
        <f t="shared" si="70"/>
        <v>13.5991</v>
      </c>
    </row>
    <row r="4518" spans="1:7" x14ac:dyDescent="0.25">
      <c r="A4518" s="143">
        <v>44750</v>
      </c>
      <c r="B4518" s="144">
        <v>2</v>
      </c>
      <c r="C4518" s="145">
        <v>6.851</v>
      </c>
      <c r="D4518" s="145">
        <v>6.4051</v>
      </c>
      <c r="E4518" s="145">
        <v>1.92</v>
      </c>
      <c r="F4518" s="145">
        <v>0</v>
      </c>
      <c r="G4518" s="146">
        <f t="shared" si="70"/>
        <v>15.1761</v>
      </c>
    </row>
    <row r="4519" spans="1:7" x14ac:dyDescent="0.25">
      <c r="A4519" s="143">
        <v>44750</v>
      </c>
      <c r="B4519" s="144">
        <v>3</v>
      </c>
      <c r="C4519" s="145">
        <v>6.3029999999999999</v>
      </c>
      <c r="D4519" s="145">
        <v>7.2728999999999999</v>
      </c>
      <c r="E4519" s="145">
        <v>2.1120000000000001</v>
      </c>
      <c r="F4519" s="145">
        <v>0</v>
      </c>
      <c r="G4519" s="146">
        <f t="shared" si="70"/>
        <v>15.687900000000001</v>
      </c>
    </row>
    <row r="4520" spans="1:7" x14ac:dyDescent="0.25">
      <c r="A4520" s="143">
        <v>44750</v>
      </c>
      <c r="B4520" s="144">
        <v>4</v>
      </c>
      <c r="C4520" s="145">
        <v>7.8487</v>
      </c>
      <c r="D4520" s="145">
        <v>8.4375999999999998</v>
      </c>
      <c r="E4520" s="145">
        <v>2.048</v>
      </c>
      <c r="F4520" s="145">
        <v>42.441299999999998</v>
      </c>
      <c r="G4520" s="146">
        <f t="shared" si="70"/>
        <v>60.775599999999997</v>
      </c>
    </row>
    <row r="4521" spans="1:7" x14ac:dyDescent="0.25">
      <c r="A4521" s="143">
        <v>44750</v>
      </c>
      <c r="B4521" s="144">
        <v>5</v>
      </c>
      <c r="C4521" s="145">
        <v>12.521699999999999</v>
      </c>
      <c r="D4521" s="145">
        <v>10.544600000000001</v>
      </c>
      <c r="E4521" s="145">
        <v>1.984</v>
      </c>
      <c r="F4521" s="145">
        <v>40.135100000000001</v>
      </c>
      <c r="G4521" s="146">
        <f t="shared" si="70"/>
        <v>65.185400000000001</v>
      </c>
    </row>
    <row r="4522" spans="1:7" x14ac:dyDescent="0.25">
      <c r="A4522" s="143">
        <v>44750</v>
      </c>
      <c r="B4522" s="144">
        <v>6</v>
      </c>
      <c r="C4522" s="145">
        <v>7.2727000000000004</v>
      </c>
      <c r="D4522" s="145">
        <v>11.8809</v>
      </c>
      <c r="E4522" s="145">
        <v>2.1179999999999999</v>
      </c>
      <c r="F4522" s="145">
        <v>42.542499999999997</v>
      </c>
      <c r="G4522" s="146">
        <f t="shared" si="70"/>
        <v>63.814099999999996</v>
      </c>
    </row>
    <row r="4523" spans="1:7" x14ac:dyDescent="0.25">
      <c r="A4523" s="143">
        <v>44750</v>
      </c>
      <c r="B4523" s="144">
        <v>7</v>
      </c>
      <c r="C4523" s="145">
        <v>49.479500000000002</v>
      </c>
      <c r="D4523" s="145">
        <v>11.3689</v>
      </c>
      <c r="E4523" s="145">
        <v>39.651899999999998</v>
      </c>
      <c r="F4523" s="145">
        <v>640.55359999999996</v>
      </c>
      <c r="G4523" s="146">
        <f t="shared" si="70"/>
        <v>741.0539</v>
      </c>
    </row>
    <row r="4524" spans="1:7" x14ac:dyDescent="0.25">
      <c r="A4524" s="143">
        <v>44750</v>
      </c>
      <c r="B4524" s="144">
        <v>8</v>
      </c>
      <c r="C4524" s="145">
        <v>1216.1025999999999</v>
      </c>
      <c r="D4524" s="145">
        <v>20.001100000000001</v>
      </c>
      <c r="E4524" s="145">
        <v>303.51949999999999</v>
      </c>
      <c r="F4524" s="145">
        <v>3349.6401000000001</v>
      </c>
      <c r="G4524" s="146">
        <f t="shared" si="70"/>
        <v>4889.2633000000005</v>
      </c>
    </row>
    <row r="4525" spans="1:7" x14ac:dyDescent="0.25">
      <c r="A4525" s="143">
        <v>44750</v>
      </c>
      <c r="B4525" s="144">
        <v>9</v>
      </c>
      <c r="C4525" s="145">
        <v>6206.6754000000001</v>
      </c>
      <c r="D4525" s="145">
        <v>50.355200000000004</v>
      </c>
      <c r="E4525" s="145">
        <v>607.5326</v>
      </c>
      <c r="F4525" s="145">
        <v>5023.4393</v>
      </c>
      <c r="G4525" s="146">
        <f t="shared" si="70"/>
        <v>11888.002500000001</v>
      </c>
    </row>
    <row r="4526" spans="1:7" x14ac:dyDescent="0.25">
      <c r="A4526" s="143">
        <v>44750</v>
      </c>
      <c r="B4526" s="144">
        <v>10</v>
      </c>
      <c r="C4526" s="145">
        <v>13513.314399999999</v>
      </c>
      <c r="D4526" s="145">
        <v>87.292699999999996</v>
      </c>
      <c r="E4526" s="145">
        <v>973.67920000000004</v>
      </c>
      <c r="F4526" s="145">
        <v>5512.2948999999999</v>
      </c>
      <c r="G4526" s="146">
        <f t="shared" si="70"/>
        <v>20086.581200000001</v>
      </c>
    </row>
    <row r="4527" spans="1:7" x14ac:dyDescent="0.25">
      <c r="A4527" s="143">
        <v>44750</v>
      </c>
      <c r="B4527" s="144">
        <v>11</v>
      </c>
      <c r="C4527" s="145">
        <v>23062.322700000001</v>
      </c>
      <c r="D4527" s="145">
        <v>127.009</v>
      </c>
      <c r="E4527" s="145">
        <v>1296.5514000000001</v>
      </c>
      <c r="F4527" s="145">
        <v>5678.1779999999999</v>
      </c>
      <c r="G4527" s="146">
        <f t="shared" si="70"/>
        <v>30164.061099999999</v>
      </c>
    </row>
    <row r="4528" spans="1:7" x14ac:dyDescent="0.25">
      <c r="A4528" s="143">
        <v>44750</v>
      </c>
      <c r="B4528" s="144">
        <v>12</v>
      </c>
      <c r="C4528" s="145">
        <v>28649.648000000001</v>
      </c>
      <c r="D4528" s="145">
        <v>153.8399</v>
      </c>
      <c r="E4528" s="145">
        <v>1600.7979</v>
      </c>
      <c r="F4528" s="145">
        <v>5689.6261000000004</v>
      </c>
      <c r="G4528" s="146">
        <f t="shared" si="70"/>
        <v>36093.911899999999</v>
      </c>
    </row>
    <row r="4529" spans="1:7" x14ac:dyDescent="0.25">
      <c r="A4529" s="143">
        <v>44750</v>
      </c>
      <c r="B4529" s="144">
        <v>13</v>
      </c>
      <c r="C4529" s="145">
        <v>31356.566800000001</v>
      </c>
      <c r="D4529" s="145">
        <v>190.40549999999999</v>
      </c>
      <c r="E4529" s="145">
        <v>1845.5428999999999</v>
      </c>
      <c r="F4529" s="145">
        <v>5824.4862999999996</v>
      </c>
      <c r="G4529" s="146">
        <f t="shared" si="70"/>
        <v>39217.001499999998</v>
      </c>
    </row>
    <row r="4530" spans="1:7" x14ac:dyDescent="0.25">
      <c r="A4530" s="143">
        <v>44750</v>
      </c>
      <c r="B4530" s="144">
        <v>14</v>
      </c>
      <c r="C4530" s="145">
        <v>30198.6152</v>
      </c>
      <c r="D4530" s="145">
        <v>187.33670000000001</v>
      </c>
      <c r="E4530" s="145">
        <v>1898.9096999999999</v>
      </c>
      <c r="F4530" s="145">
        <v>5801.4159</v>
      </c>
      <c r="G4530" s="146">
        <f t="shared" si="70"/>
        <v>38086.277499999997</v>
      </c>
    </row>
    <row r="4531" spans="1:7" x14ac:dyDescent="0.25">
      <c r="A4531" s="143">
        <v>44750</v>
      </c>
      <c r="B4531" s="144">
        <v>15</v>
      </c>
      <c r="C4531" s="145">
        <v>28858.960200000001</v>
      </c>
      <c r="D4531" s="145">
        <v>189.29259999999999</v>
      </c>
      <c r="E4531" s="145">
        <v>1831.1126999999999</v>
      </c>
      <c r="F4531" s="145">
        <v>5602.4872999999998</v>
      </c>
      <c r="G4531" s="146">
        <f t="shared" si="70"/>
        <v>36481.852800000001</v>
      </c>
    </row>
    <row r="4532" spans="1:7" x14ac:dyDescent="0.25">
      <c r="A4532" s="143">
        <v>44750</v>
      </c>
      <c r="B4532" s="144">
        <v>16</v>
      </c>
      <c r="C4532" s="145">
        <v>24020.815699999999</v>
      </c>
      <c r="D4532" s="145">
        <v>171.6671</v>
      </c>
      <c r="E4532" s="145">
        <v>1724.9853000000001</v>
      </c>
      <c r="F4532" s="145">
        <v>5549.9223000000002</v>
      </c>
      <c r="G4532" s="146">
        <f t="shared" si="70"/>
        <v>31467.390399999997</v>
      </c>
    </row>
    <row r="4533" spans="1:7" x14ac:dyDescent="0.25">
      <c r="A4533" s="143">
        <v>44750</v>
      </c>
      <c r="B4533" s="144">
        <v>17</v>
      </c>
      <c r="C4533" s="145">
        <v>17571.696899999999</v>
      </c>
      <c r="D4533" s="145">
        <v>147.25470000000001</v>
      </c>
      <c r="E4533" s="145">
        <v>1488.2184</v>
      </c>
      <c r="F4533" s="145">
        <v>5281.2956999999997</v>
      </c>
      <c r="G4533" s="146">
        <f t="shared" si="70"/>
        <v>24488.465700000001</v>
      </c>
    </row>
    <row r="4534" spans="1:7" x14ac:dyDescent="0.25">
      <c r="A4534" s="143">
        <v>44750</v>
      </c>
      <c r="B4534" s="144">
        <v>18</v>
      </c>
      <c r="C4534" s="145">
        <v>10200.801600000001</v>
      </c>
      <c r="D4534" s="145">
        <v>121.8275</v>
      </c>
      <c r="E4534" s="145">
        <v>1221.0174999999999</v>
      </c>
      <c r="F4534" s="145">
        <v>4885.6925000000001</v>
      </c>
      <c r="G4534" s="146">
        <f t="shared" si="70"/>
        <v>16429.339100000001</v>
      </c>
    </row>
    <row r="4535" spans="1:7" x14ac:dyDescent="0.25">
      <c r="A4535" s="143">
        <v>44750</v>
      </c>
      <c r="B4535" s="144">
        <v>19</v>
      </c>
      <c r="C4535" s="145">
        <v>4521.6084000000001</v>
      </c>
      <c r="D4535" s="145">
        <v>77.090199999999996</v>
      </c>
      <c r="E4535" s="145">
        <v>851.72910000000002</v>
      </c>
      <c r="F4535" s="145">
        <v>4397.0672999999997</v>
      </c>
      <c r="G4535" s="146">
        <f t="shared" si="70"/>
        <v>9847.494999999999</v>
      </c>
    </row>
    <row r="4536" spans="1:7" x14ac:dyDescent="0.25">
      <c r="A4536" s="143">
        <v>44750</v>
      </c>
      <c r="B4536" s="144">
        <v>20</v>
      </c>
      <c r="C4536" s="145">
        <v>1271.5275999999999</v>
      </c>
      <c r="D4536" s="145">
        <v>36.820700000000002</v>
      </c>
      <c r="E4536" s="145">
        <v>465.164999999999</v>
      </c>
      <c r="F4536" s="145">
        <v>3385.6961000000001</v>
      </c>
      <c r="G4536" s="146">
        <f t="shared" si="70"/>
        <v>5159.2093999999988</v>
      </c>
    </row>
    <row r="4537" spans="1:7" x14ac:dyDescent="0.25">
      <c r="A4537" s="143">
        <v>44750</v>
      </c>
      <c r="B4537" s="144">
        <v>21</v>
      </c>
      <c r="C4537" s="145">
        <v>197.63929999999999</v>
      </c>
      <c r="D4537" s="145">
        <v>14.2770999999999</v>
      </c>
      <c r="E4537" s="145">
        <v>155.8982</v>
      </c>
      <c r="F4537" s="145">
        <v>1395.4060999999999</v>
      </c>
      <c r="G4537" s="146">
        <f t="shared" si="70"/>
        <v>1763.2206999999999</v>
      </c>
    </row>
    <row r="4538" spans="1:7" x14ac:dyDescent="0.25">
      <c r="A4538" s="143">
        <v>44750</v>
      </c>
      <c r="B4538" s="144">
        <v>22</v>
      </c>
      <c r="C4538" s="145">
        <v>6.3920000000000003</v>
      </c>
      <c r="D4538" s="145">
        <v>13.155799999999999</v>
      </c>
      <c r="E4538" s="145">
        <v>3.2077</v>
      </c>
      <c r="F4538" s="145">
        <v>25.253799999999998</v>
      </c>
      <c r="G4538" s="146">
        <f t="shared" si="70"/>
        <v>48.009299999999996</v>
      </c>
    </row>
    <row r="4539" spans="1:7" x14ac:dyDescent="0.25">
      <c r="A4539" s="143">
        <v>44750</v>
      </c>
      <c r="B4539" s="144">
        <v>23</v>
      </c>
      <c r="C4539" s="145">
        <v>5.3739999999999997</v>
      </c>
      <c r="D4539" s="145">
        <v>14.318</v>
      </c>
      <c r="E4539" s="145">
        <v>2.1120000000000001</v>
      </c>
      <c r="F4539" s="145">
        <v>0</v>
      </c>
      <c r="G4539" s="146">
        <f t="shared" si="70"/>
        <v>21.804000000000002</v>
      </c>
    </row>
    <row r="4540" spans="1:7" x14ac:dyDescent="0.25">
      <c r="A4540" s="143">
        <v>44750</v>
      </c>
      <c r="B4540" s="144">
        <v>24</v>
      </c>
      <c r="C4540" s="145">
        <v>5.18</v>
      </c>
      <c r="D4540" s="145">
        <v>14.2361</v>
      </c>
      <c r="E4540" s="145">
        <v>2.1120000000000001</v>
      </c>
      <c r="F4540" s="145">
        <v>0</v>
      </c>
      <c r="G4540" s="146">
        <f t="shared" si="70"/>
        <v>21.528100000000002</v>
      </c>
    </row>
    <row r="4541" spans="1:7" x14ac:dyDescent="0.25">
      <c r="A4541" s="143">
        <v>44751</v>
      </c>
      <c r="B4541" s="144">
        <v>1</v>
      </c>
      <c r="C4541" s="145">
        <v>4.8289999999999997</v>
      </c>
      <c r="D4541" s="145">
        <v>15.482799999999999</v>
      </c>
      <c r="E4541" s="145">
        <v>2.048</v>
      </c>
      <c r="F4541" s="145">
        <v>0</v>
      </c>
      <c r="G4541" s="146">
        <f t="shared" si="70"/>
        <v>22.3598</v>
      </c>
    </row>
    <row r="4542" spans="1:7" x14ac:dyDescent="0.25">
      <c r="A4542" s="143">
        <v>44751</v>
      </c>
      <c r="B4542" s="144">
        <v>2</v>
      </c>
      <c r="C4542" s="145">
        <v>4.0609999999999999</v>
      </c>
      <c r="D4542" s="145">
        <v>14.9452</v>
      </c>
      <c r="E4542" s="145">
        <v>1.92</v>
      </c>
      <c r="F4542" s="145">
        <v>0</v>
      </c>
      <c r="G4542" s="146">
        <f t="shared" si="70"/>
        <v>20.926200000000001</v>
      </c>
    </row>
    <row r="4543" spans="1:7" x14ac:dyDescent="0.25">
      <c r="A4543" s="143">
        <v>44751</v>
      </c>
      <c r="B4543" s="144">
        <v>3</v>
      </c>
      <c r="C4543" s="145">
        <v>5</v>
      </c>
      <c r="D4543" s="145">
        <v>14.6867</v>
      </c>
      <c r="E4543" s="145">
        <v>2.1120000000000001</v>
      </c>
      <c r="F4543" s="145">
        <v>0</v>
      </c>
      <c r="G4543" s="146">
        <f t="shared" si="70"/>
        <v>21.798700000000004</v>
      </c>
    </row>
    <row r="4544" spans="1:7" x14ac:dyDescent="0.25">
      <c r="A4544" s="143">
        <v>44751</v>
      </c>
      <c r="B4544" s="144">
        <v>4</v>
      </c>
      <c r="C4544" s="145">
        <v>6.0206999999999997</v>
      </c>
      <c r="D4544" s="145">
        <v>13.150600000000001</v>
      </c>
      <c r="E4544" s="145">
        <v>2.1324000000000001</v>
      </c>
      <c r="F4544" s="145">
        <v>19.618300000000001</v>
      </c>
      <c r="G4544" s="146">
        <f t="shared" si="70"/>
        <v>40.922000000000004</v>
      </c>
    </row>
    <row r="4545" spans="1:7" x14ac:dyDescent="0.25">
      <c r="A4545" s="143">
        <v>44751</v>
      </c>
      <c r="B4545" s="144">
        <v>5</v>
      </c>
      <c r="C4545" s="145">
        <v>5.9596999999999998</v>
      </c>
      <c r="D4545" s="145">
        <v>13.0176</v>
      </c>
      <c r="E4545" s="145">
        <v>1.8560000000000001</v>
      </c>
      <c r="F4545" s="145">
        <v>19.6143</v>
      </c>
      <c r="G4545" s="146">
        <f t="shared" si="70"/>
        <v>40.447600000000001</v>
      </c>
    </row>
    <row r="4546" spans="1:7" x14ac:dyDescent="0.25">
      <c r="A4546" s="143">
        <v>44751</v>
      </c>
      <c r="B4546" s="144">
        <v>6</v>
      </c>
      <c r="C4546" s="145">
        <v>6.7176999999999998</v>
      </c>
      <c r="D4546" s="145">
        <v>14.727600000000001</v>
      </c>
      <c r="E4546" s="145">
        <v>2.1179999999999999</v>
      </c>
      <c r="F4546" s="145">
        <v>19.642699999999898</v>
      </c>
      <c r="G4546" s="146">
        <f t="shared" si="70"/>
        <v>43.205999999999896</v>
      </c>
    </row>
    <row r="4547" spans="1:7" x14ac:dyDescent="0.25">
      <c r="A4547" s="143">
        <v>44751</v>
      </c>
      <c r="B4547" s="144">
        <v>7</v>
      </c>
      <c r="C4547" s="145">
        <v>65.118700000000004</v>
      </c>
      <c r="D4547" s="145">
        <v>17.959599999999998</v>
      </c>
      <c r="E4547" s="145">
        <v>44.176299999999998</v>
      </c>
      <c r="F4547" s="145">
        <v>574.95709999999997</v>
      </c>
      <c r="G4547" s="146">
        <f t="shared" si="70"/>
        <v>702.21169999999995</v>
      </c>
    </row>
    <row r="4548" spans="1:7" x14ac:dyDescent="0.25">
      <c r="A4548" s="143">
        <v>44751</v>
      </c>
      <c r="B4548" s="144">
        <v>8</v>
      </c>
      <c r="C4548" s="145">
        <v>1416.6764000000001</v>
      </c>
      <c r="D4548" s="145">
        <v>33.198399999999999</v>
      </c>
      <c r="E4548" s="145">
        <v>312.56639999999999</v>
      </c>
      <c r="F4548" s="145">
        <v>2502.3107</v>
      </c>
      <c r="G4548" s="146">
        <f t="shared" si="70"/>
        <v>4264.7519000000002</v>
      </c>
    </row>
    <row r="4549" spans="1:7" x14ac:dyDescent="0.25">
      <c r="A4549" s="143">
        <v>44751</v>
      </c>
      <c r="B4549" s="144">
        <v>9</v>
      </c>
      <c r="C4549" s="145">
        <v>6138.6949000000004</v>
      </c>
      <c r="D4549" s="145">
        <v>68.270700000000005</v>
      </c>
      <c r="E4549" s="145">
        <v>695.90369999999996</v>
      </c>
      <c r="F4549" s="145">
        <v>4020.2266</v>
      </c>
      <c r="G4549" s="146">
        <f t="shared" si="70"/>
        <v>10923.0959</v>
      </c>
    </row>
    <row r="4550" spans="1:7" x14ac:dyDescent="0.25">
      <c r="A4550" s="143">
        <v>44751</v>
      </c>
      <c r="B4550" s="144">
        <v>10</v>
      </c>
      <c r="C4550" s="145">
        <v>14323.807000000001</v>
      </c>
      <c r="D4550" s="145">
        <v>122.7932</v>
      </c>
      <c r="E4550" s="145">
        <v>1134.4733000000001</v>
      </c>
      <c r="F4550" s="145">
        <v>4985.7511999999997</v>
      </c>
      <c r="G4550" s="146">
        <f t="shared" ref="G4550:G4613" si="71">+SUM(C4550:F4550)</f>
        <v>20566.824700000001</v>
      </c>
    </row>
    <row r="4551" spans="1:7" x14ac:dyDescent="0.25">
      <c r="A4551" s="143">
        <v>44751</v>
      </c>
      <c r="B4551" s="144">
        <v>11</v>
      </c>
      <c r="C4551" s="145">
        <v>22373.904999999999</v>
      </c>
      <c r="D4551" s="145">
        <v>179.31540000000001</v>
      </c>
      <c r="E4551" s="145">
        <v>1530.1126999999999</v>
      </c>
      <c r="F4551" s="145">
        <v>5363.1003000000001</v>
      </c>
      <c r="G4551" s="146">
        <f t="shared" si="71"/>
        <v>29446.433400000002</v>
      </c>
    </row>
    <row r="4552" spans="1:7" x14ac:dyDescent="0.25">
      <c r="A4552" s="143">
        <v>44751</v>
      </c>
      <c r="B4552" s="144">
        <v>12</v>
      </c>
      <c r="C4552" s="145">
        <v>27623.1463</v>
      </c>
      <c r="D4552" s="145">
        <v>209.84039999999999</v>
      </c>
      <c r="E4552" s="145">
        <v>1847.5139999999999</v>
      </c>
      <c r="F4552" s="145">
        <v>5519.8739999999998</v>
      </c>
      <c r="G4552" s="146">
        <f t="shared" si="71"/>
        <v>35200.3747</v>
      </c>
    </row>
    <row r="4553" spans="1:7" x14ac:dyDescent="0.25">
      <c r="A4553" s="143">
        <v>44751</v>
      </c>
      <c r="B4553" s="144">
        <v>13</v>
      </c>
      <c r="C4553" s="145">
        <v>29920.0157</v>
      </c>
      <c r="D4553" s="145">
        <v>222.7123</v>
      </c>
      <c r="E4553" s="145">
        <v>2043.0959</v>
      </c>
      <c r="F4553" s="145">
        <v>5489.8580000000002</v>
      </c>
      <c r="G4553" s="146">
        <f t="shared" si="71"/>
        <v>37675.681899999996</v>
      </c>
    </row>
    <row r="4554" spans="1:7" x14ac:dyDescent="0.25">
      <c r="A4554" s="143">
        <v>44751</v>
      </c>
      <c r="B4554" s="144">
        <v>14</v>
      </c>
      <c r="C4554" s="145">
        <v>28503.805700000001</v>
      </c>
      <c r="D4554" s="145">
        <v>221.5283</v>
      </c>
      <c r="E4554" s="145">
        <v>2114.9043999999999</v>
      </c>
      <c r="F4554" s="145">
        <v>5580.8423999999904</v>
      </c>
      <c r="G4554" s="146">
        <f t="shared" si="71"/>
        <v>36421.080799999996</v>
      </c>
    </row>
    <row r="4555" spans="1:7" x14ac:dyDescent="0.25">
      <c r="A4555" s="143">
        <v>44751</v>
      </c>
      <c r="B4555" s="144">
        <v>15</v>
      </c>
      <c r="C4555" s="145">
        <v>27762.7379</v>
      </c>
      <c r="D4555" s="145">
        <v>214.52250000000001</v>
      </c>
      <c r="E4555" s="145">
        <v>2120.502</v>
      </c>
      <c r="F4555" s="145">
        <v>5421.8455999999996</v>
      </c>
      <c r="G4555" s="146">
        <f t="shared" si="71"/>
        <v>35519.608</v>
      </c>
    </row>
    <row r="4556" spans="1:7" x14ac:dyDescent="0.25">
      <c r="A4556" s="143">
        <v>44751</v>
      </c>
      <c r="B4556" s="144">
        <v>16</v>
      </c>
      <c r="C4556" s="145">
        <v>23473.29</v>
      </c>
      <c r="D4556" s="145">
        <v>210.40710000000001</v>
      </c>
      <c r="E4556" s="145">
        <v>1913.5261</v>
      </c>
      <c r="F4556" s="145">
        <v>4886.2920000000004</v>
      </c>
      <c r="G4556" s="146">
        <f t="shared" si="71"/>
        <v>30483.515200000002</v>
      </c>
    </row>
    <row r="4557" spans="1:7" x14ac:dyDescent="0.25">
      <c r="A4557" s="143">
        <v>44751</v>
      </c>
      <c r="B4557" s="144">
        <v>17</v>
      </c>
      <c r="C4557" s="145">
        <v>16312.9231</v>
      </c>
      <c r="D4557" s="145">
        <v>154.22370000000001</v>
      </c>
      <c r="E4557" s="145">
        <v>1607.7234000000001</v>
      </c>
      <c r="F4557" s="145">
        <v>4913.7129999999997</v>
      </c>
      <c r="G4557" s="146">
        <f t="shared" si="71"/>
        <v>22988.583199999997</v>
      </c>
    </row>
    <row r="4558" spans="1:7" x14ac:dyDescent="0.25">
      <c r="A4558" s="143">
        <v>44751</v>
      </c>
      <c r="B4558" s="144">
        <v>18</v>
      </c>
      <c r="C4558" s="145">
        <v>10014.296</v>
      </c>
      <c r="D4558" s="145">
        <v>124.98180000000001</v>
      </c>
      <c r="E4558" s="145">
        <v>1305.4245000000001</v>
      </c>
      <c r="F4558" s="145">
        <v>5084.5986999999996</v>
      </c>
      <c r="G4558" s="146">
        <f t="shared" si="71"/>
        <v>16529.300999999999</v>
      </c>
    </row>
    <row r="4559" spans="1:7" x14ac:dyDescent="0.25">
      <c r="A4559" s="143">
        <v>44751</v>
      </c>
      <c r="B4559" s="144">
        <v>19</v>
      </c>
      <c r="C4559" s="145">
        <v>4625.2079999999996</v>
      </c>
      <c r="D4559" s="145">
        <v>86.941800000000001</v>
      </c>
      <c r="E4559" s="145">
        <v>911.46799999999996</v>
      </c>
      <c r="F4559" s="145">
        <v>4567.3158999999996</v>
      </c>
      <c r="G4559" s="146">
        <f t="shared" si="71"/>
        <v>10190.933699999998</v>
      </c>
    </row>
    <row r="4560" spans="1:7" x14ac:dyDescent="0.25">
      <c r="A4560" s="143">
        <v>44751</v>
      </c>
      <c r="B4560" s="144">
        <v>20</v>
      </c>
      <c r="C4560" s="145">
        <v>1347.0929000000001</v>
      </c>
      <c r="D4560" s="145">
        <v>47.224699999999999</v>
      </c>
      <c r="E4560" s="145">
        <v>475.27850000000001</v>
      </c>
      <c r="F4560" s="145">
        <v>3332.8879000000002</v>
      </c>
      <c r="G4560" s="146">
        <f t="shared" si="71"/>
        <v>5202.4840000000004</v>
      </c>
    </row>
    <row r="4561" spans="1:7" x14ac:dyDescent="0.25">
      <c r="A4561" s="143">
        <v>44751</v>
      </c>
      <c r="B4561" s="144">
        <v>21</v>
      </c>
      <c r="C4561" s="145">
        <v>195.53370000000001</v>
      </c>
      <c r="D4561" s="145">
        <v>22.728899999999999</v>
      </c>
      <c r="E4561" s="145">
        <v>161.4633</v>
      </c>
      <c r="F4561" s="145">
        <v>1361.6238000000001</v>
      </c>
      <c r="G4561" s="146">
        <f t="shared" si="71"/>
        <v>1741.3497000000002</v>
      </c>
    </row>
    <row r="4562" spans="1:7" x14ac:dyDescent="0.25">
      <c r="A4562" s="143">
        <v>44751</v>
      </c>
      <c r="B4562" s="144">
        <v>22</v>
      </c>
      <c r="C4562" s="145">
        <v>5.5307000000000004</v>
      </c>
      <c r="D4562" s="145">
        <v>17.638400000000001</v>
      </c>
      <c r="E4562" s="145">
        <v>2.8822000000000001</v>
      </c>
      <c r="F4562" s="145">
        <v>23.136299999999999</v>
      </c>
      <c r="G4562" s="146">
        <f t="shared" si="71"/>
        <v>49.187600000000003</v>
      </c>
    </row>
    <row r="4563" spans="1:7" x14ac:dyDescent="0.25">
      <c r="A4563" s="143">
        <v>44751</v>
      </c>
      <c r="B4563" s="144">
        <v>23</v>
      </c>
      <c r="C4563" s="145">
        <v>3.8576999999999999</v>
      </c>
      <c r="D4563" s="145">
        <v>16.440300000000001</v>
      </c>
      <c r="E4563" s="145">
        <v>1.92</v>
      </c>
      <c r="F4563" s="145">
        <v>0</v>
      </c>
      <c r="G4563" s="146">
        <f t="shared" si="71"/>
        <v>22.218000000000004</v>
      </c>
    </row>
    <row r="4564" spans="1:7" x14ac:dyDescent="0.25">
      <c r="A4564" s="143">
        <v>44751</v>
      </c>
      <c r="B4564" s="144">
        <v>24</v>
      </c>
      <c r="C4564" s="145">
        <v>4.5057</v>
      </c>
      <c r="D4564" s="145">
        <v>16.5913</v>
      </c>
      <c r="E4564" s="145">
        <v>2.1120000000000001</v>
      </c>
      <c r="F4564" s="145">
        <v>0</v>
      </c>
      <c r="G4564" s="146">
        <f t="shared" si="71"/>
        <v>23.209000000000003</v>
      </c>
    </row>
    <row r="4565" spans="1:7" x14ac:dyDescent="0.25">
      <c r="A4565" s="143">
        <v>44752</v>
      </c>
      <c r="B4565" s="144">
        <v>1</v>
      </c>
      <c r="C4565" s="145">
        <v>5.0165999999999897</v>
      </c>
      <c r="D4565" s="145">
        <v>16.8064</v>
      </c>
      <c r="E4565" s="145">
        <v>1.8560000000000001</v>
      </c>
      <c r="F4565" s="145">
        <v>42.3536</v>
      </c>
      <c r="G4565" s="146">
        <f t="shared" si="71"/>
        <v>66.032599999999988</v>
      </c>
    </row>
    <row r="4566" spans="1:7" x14ac:dyDescent="0.25">
      <c r="A4566" s="143">
        <v>44752</v>
      </c>
      <c r="B4566" s="144">
        <v>2</v>
      </c>
      <c r="C4566" s="145">
        <v>5.1893000000000002</v>
      </c>
      <c r="D4566" s="145">
        <v>16.918900000000001</v>
      </c>
      <c r="E4566" s="145">
        <v>2.1120000000000001</v>
      </c>
      <c r="F4566" s="145">
        <v>42.433599999999998</v>
      </c>
      <c r="G4566" s="146">
        <f t="shared" si="71"/>
        <v>66.65379999999999</v>
      </c>
    </row>
    <row r="4567" spans="1:7" x14ac:dyDescent="0.25">
      <c r="A4567" s="143">
        <v>44752</v>
      </c>
      <c r="B4567" s="144">
        <v>3</v>
      </c>
      <c r="C4567" s="145">
        <v>4.9973000000000001</v>
      </c>
      <c r="D4567" s="145">
        <v>16.5913</v>
      </c>
      <c r="E4567" s="145">
        <v>2.1120000000000001</v>
      </c>
      <c r="F4567" s="145">
        <v>42.433599999999998</v>
      </c>
      <c r="G4567" s="146">
        <f t="shared" si="71"/>
        <v>66.134199999999993</v>
      </c>
    </row>
    <row r="4568" spans="1:7" x14ac:dyDescent="0.25">
      <c r="A4568" s="143">
        <v>44752</v>
      </c>
      <c r="B4568" s="144">
        <v>4</v>
      </c>
      <c r="C4568" s="145">
        <v>5.9444999999999997</v>
      </c>
      <c r="D4568" s="145">
        <v>16.261099999999999</v>
      </c>
      <c r="E4568" s="145">
        <v>2.048</v>
      </c>
      <c r="F4568" s="145">
        <v>59.141799999999897</v>
      </c>
      <c r="G4568" s="146">
        <f t="shared" si="71"/>
        <v>83.395399999999896</v>
      </c>
    </row>
    <row r="4569" spans="1:7" x14ac:dyDescent="0.25">
      <c r="A4569" s="143">
        <v>44752</v>
      </c>
      <c r="B4569" s="144">
        <v>5</v>
      </c>
      <c r="C4569" s="145">
        <v>10.5976</v>
      </c>
      <c r="D4569" s="145">
        <v>17.894399999999901</v>
      </c>
      <c r="E4569" s="145">
        <v>1.92</v>
      </c>
      <c r="F4569" s="145">
        <v>57.668399999999998</v>
      </c>
      <c r="G4569" s="146">
        <f t="shared" si="71"/>
        <v>88.080399999999898</v>
      </c>
    </row>
    <row r="4570" spans="1:7" x14ac:dyDescent="0.25">
      <c r="A4570" s="143">
        <v>44752</v>
      </c>
      <c r="B4570" s="144">
        <v>6</v>
      </c>
      <c r="C4570" s="145">
        <v>7.6265000000000001</v>
      </c>
      <c r="D4570" s="145">
        <v>18.703299999999999</v>
      </c>
      <c r="E4570" s="145">
        <v>2.1880000000000002</v>
      </c>
      <c r="F4570" s="145">
        <v>59.182699999999997</v>
      </c>
      <c r="G4570" s="146">
        <f t="shared" si="71"/>
        <v>87.700499999999991</v>
      </c>
    </row>
    <row r="4571" spans="1:7" x14ac:dyDescent="0.25">
      <c r="A4571" s="143">
        <v>44752</v>
      </c>
      <c r="B4571" s="144">
        <v>7</v>
      </c>
      <c r="C4571" s="145">
        <v>67.475399999999993</v>
      </c>
      <c r="D4571" s="145">
        <v>19.729900000000001</v>
      </c>
      <c r="E4571" s="145">
        <v>33.116900000000001</v>
      </c>
      <c r="F4571" s="145">
        <v>620.82299999999998</v>
      </c>
      <c r="G4571" s="146">
        <f t="shared" si="71"/>
        <v>741.14519999999993</v>
      </c>
    </row>
    <row r="4572" spans="1:7" x14ac:dyDescent="0.25">
      <c r="A4572" s="143">
        <v>44752</v>
      </c>
      <c r="B4572" s="144">
        <v>8</v>
      </c>
      <c r="C4572" s="145">
        <v>1462.4788000000001</v>
      </c>
      <c r="D4572" s="145">
        <v>32.306699999999999</v>
      </c>
      <c r="E4572" s="145">
        <v>307.88900000000001</v>
      </c>
      <c r="F4572" s="145">
        <v>2607.6385999999902</v>
      </c>
      <c r="G4572" s="146">
        <f t="shared" si="71"/>
        <v>4410.3130999999903</v>
      </c>
    </row>
    <row r="4573" spans="1:7" x14ac:dyDescent="0.25">
      <c r="A4573" s="143">
        <v>44752</v>
      </c>
      <c r="B4573" s="144">
        <v>9</v>
      </c>
      <c r="C4573" s="145">
        <v>6318.7651999999998</v>
      </c>
      <c r="D4573" s="145">
        <v>72.837299999999999</v>
      </c>
      <c r="E4573" s="145">
        <v>709.49950000000001</v>
      </c>
      <c r="F4573" s="145">
        <v>4252.37</v>
      </c>
      <c r="G4573" s="146">
        <f t="shared" si="71"/>
        <v>11353.472</v>
      </c>
    </row>
    <row r="4574" spans="1:7" x14ac:dyDescent="0.25">
      <c r="A4574" s="143">
        <v>44752</v>
      </c>
      <c r="B4574" s="144">
        <v>10</v>
      </c>
      <c r="C4574" s="145">
        <v>14702.786099999999</v>
      </c>
      <c r="D4574" s="145">
        <v>133.41849999999999</v>
      </c>
      <c r="E4574" s="145">
        <v>1274.2254</v>
      </c>
      <c r="F4574" s="145">
        <v>5531.6858000000002</v>
      </c>
      <c r="G4574" s="146">
        <f t="shared" si="71"/>
        <v>21642.1158</v>
      </c>
    </row>
    <row r="4575" spans="1:7" x14ac:dyDescent="0.25">
      <c r="A4575" s="143">
        <v>44752</v>
      </c>
      <c r="B4575" s="144">
        <v>11</v>
      </c>
      <c r="C4575" s="145">
        <v>23633.211899999998</v>
      </c>
      <c r="D4575" s="145">
        <v>188.21639999999999</v>
      </c>
      <c r="E4575" s="145">
        <v>1774.6195</v>
      </c>
      <c r="F4575" s="145">
        <v>6052.3380999999999</v>
      </c>
      <c r="G4575" s="146">
        <f t="shared" si="71"/>
        <v>31648.385900000001</v>
      </c>
    </row>
    <row r="4576" spans="1:7" x14ac:dyDescent="0.25">
      <c r="A4576" s="143">
        <v>44752</v>
      </c>
      <c r="B4576" s="144">
        <v>12</v>
      </c>
      <c r="C4576" s="145">
        <v>29984.867900000001</v>
      </c>
      <c r="D4576" s="145">
        <v>218.32310000000001</v>
      </c>
      <c r="E4576" s="145">
        <v>2141.8622</v>
      </c>
      <c r="F4576" s="145">
        <v>6383.2136</v>
      </c>
      <c r="G4576" s="146">
        <f t="shared" si="71"/>
        <v>38728.266800000005</v>
      </c>
    </row>
    <row r="4577" spans="1:7" x14ac:dyDescent="0.25">
      <c r="A4577" s="143">
        <v>44752</v>
      </c>
      <c r="B4577" s="144">
        <v>13</v>
      </c>
      <c r="C4577" s="145">
        <v>33540.574699999997</v>
      </c>
      <c r="D4577" s="145">
        <v>237.37270000000001</v>
      </c>
      <c r="E4577" s="145">
        <v>2372.5990999999999</v>
      </c>
      <c r="F4577" s="145">
        <v>6467.1413000000002</v>
      </c>
      <c r="G4577" s="146">
        <f t="shared" si="71"/>
        <v>42617.6878</v>
      </c>
    </row>
    <row r="4578" spans="1:7" x14ac:dyDescent="0.25">
      <c r="A4578" s="143">
        <v>44752</v>
      </c>
      <c r="B4578" s="144">
        <v>14</v>
      </c>
      <c r="C4578" s="145">
        <v>33817.157800000001</v>
      </c>
      <c r="D4578" s="145">
        <v>245.1644</v>
      </c>
      <c r="E4578" s="145">
        <v>2497.7143999999998</v>
      </c>
      <c r="F4578" s="145">
        <v>6532.4174999999996</v>
      </c>
      <c r="G4578" s="146">
        <f t="shared" si="71"/>
        <v>43092.454100000003</v>
      </c>
    </row>
    <row r="4579" spans="1:7" x14ac:dyDescent="0.25">
      <c r="A4579" s="143">
        <v>44752</v>
      </c>
      <c r="B4579" s="144">
        <v>15</v>
      </c>
      <c r="C4579" s="145">
        <v>31997.427599999999</v>
      </c>
      <c r="D4579" s="145">
        <v>248.54839999999999</v>
      </c>
      <c r="E4579" s="145">
        <v>2441.877</v>
      </c>
      <c r="F4579" s="145">
        <v>6314.0482999999904</v>
      </c>
      <c r="G4579" s="146">
        <f t="shared" si="71"/>
        <v>41001.901299999983</v>
      </c>
    </row>
    <row r="4580" spans="1:7" x14ac:dyDescent="0.25">
      <c r="A4580" s="143">
        <v>44752</v>
      </c>
      <c r="B4580" s="144">
        <v>16</v>
      </c>
      <c r="C4580" s="145">
        <v>27552.977800000001</v>
      </c>
      <c r="D4580" s="145">
        <v>236.6354</v>
      </c>
      <c r="E4580" s="145">
        <v>2266.3090000000002</v>
      </c>
      <c r="F4580" s="145">
        <v>6294.7215999999999</v>
      </c>
      <c r="G4580" s="146">
        <f t="shared" si="71"/>
        <v>36350.643799999998</v>
      </c>
    </row>
    <row r="4581" spans="1:7" x14ac:dyDescent="0.25">
      <c r="A4581" s="143">
        <v>44752</v>
      </c>
      <c r="B4581" s="144">
        <v>17</v>
      </c>
      <c r="C4581" s="145">
        <v>20677.474399999999</v>
      </c>
      <c r="D4581" s="145">
        <v>183.66489999999999</v>
      </c>
      <c r="E4581" s="145">
        <v>1895.7062000000001</v>
      </c>
      <c r="F4581" s="145">
        <v>6067.9188000000004</v>
      </c>
      <c r="G4581" s="146">
        <f t="shared" si="71"/>
        <v>28824.764299999999</v>
      </c>
    </row>
    <row r="4582" spans="1:7" x14ac:dyDescent="0.25">
      <c r="A4582" s="143">
        <v>44752</v>
      </c>
      <c r="B4582" s="144">
        <v>18</v>
      </c>
      <c r="C4582" s="145">
        <v>12769.2047</v>
      </c>
      <c r="D4582" s="145">
        <v>133.96899999999999</v>
      </c>
      <c r="E4582" s="145">
        <v>1486.9417000000001</v>
      </c>
      <c r="F4582" s="145">
        <v>5722.3379999999997</v>
      </c>
      <c r="G4582" s="146">
        <f t="shared" si="71"/>
        <v>20112.453399999999</v>
      </c>
    </row>
    <row r="4583" spans="1:7" x14ac:dyDescent="0.25">
      <c r="A4583" s="143">
        <v>44752</v>
      </c>
      <c r="B4583" s="144">
        <v>19</v>
      </c>
      <c r="C4583" s="145">
        <v>6044.2981</v>
      </c>
      <c r="D4583" s="145">
        <v>84.384600000000006</v>
      </c>
      <c r="E4583" s="145">
        <v>966.64139999999998</v>
      </c>
      <c r="F4583" s="145">
        <v>5071.9025000000001</v>
      </c>
      <c r="G4583" s="146">
        <f t="shared" si="71"/>
        <v>12167.2266</v>
      </c>
    </row>
    <row r="4584" spans="1:7" x14ac:dyDescent="0.25">
      <c r="A4584" s="143">
        <v>44752</v>
      </c>
      <c r="B4584" s="144">
        <v>20</v>
      </c>
      <c r="C4584" s="145">
        <v>1767.011</v>
      </c>
      <c r="D4584" s="145">
        <v>40.742999999999903</v>
      </c>
      <c r="E4584" s="145">
        <v>499.89449999999999</v>
      </c>
      <c r="F4584" s="145">
        <v>3613.0446000000002</v>
      </c>
      <c r="G4584" s="146">
        <f t="shared" si="71"/>
        <v>5920.6931000000004</v>
      </c>
    </row>
    <row r="4585" spans="1:7" x14ac:dyDescent="0.25">
      <c r="A4585" s="143">
        <v>44752</v>
      </c>
      <c r="B4585" s="144">
        <v>21</v>
      </c>
      <c r="C4585" s="145">
        <v>290.27710000000002</v>
      </c>
      <c r="D4585" s="145">
        <v>15.377800000000001</v>
      </c>
      <c r="E4585" s="145">
        <v>163.00069999999999</v>
      </c>
      <c r="F4585" s="145">
        <v>1584.0690999999999</v>
      </c>
      <c r="G4585" s="146">
        <f t="shared" si="71"/>
        <v>2052.7246999999998</v>
      </c>
    </row>
    <row r="4586" spans="1:7" x14ac:dyDescent="0.25">
      <c r="A4586" s="143">
        <v>44752</v>
      </c>
      <c r="B4586" s="144">
        <v>22</v>
      </c>
      <c r="C4586" s="145">
        <v>6.9263000000000003</v>
      </c>
      <c r="D4586" s="145">
        <v>9.8048000000000002</v>
      </c>
      <c r="E4586" s="145">
        <v>4.7271999999999998</v>
      </c>
      <c r="F4586" s="145">
        <v>50.447899999999997</v>
      </c>
      <c r="G4586" s="146">
        <f t="shared" si="71"/>
        <v>71.906199999999998</v>
      </c>
    </row>
    <row r="4587" spans="1:7" x14ac:dyDescent="0.25">
      <c r="A4587" s="143">
        <v>44752</v>
      </c>
      <c r="B4587" s="144">
        <v>23</v>
      </c>
      <c r="C4587" s="145">
        <v>5.4199000000000002</v>
      </c>
      <c r="D4587" s="145">
        <v>8.6373999999999995</v>
      </c>
      <c r="E4587" s="145">
        <v>1.92</v>
      </c>
      <c r="F4587" s="145">
        <v>0</v>
      </c>
      <c r="G4587" s="146">
        <f t="shared" si="71"/>
        <v>15.9773</v>
      </c>
    </row>
    <row r="4588" spans="1:7" x14ac:dyDescent="0.25">
      <c r="A4588" s="143">
        <v>44752</v>
      </c>
      <c r="B4588" s="144">
        <v>24</v>
      </c>
      <c r="C4588" s="145">
        <v>5.1792999999999996</v>
      </c>
      <c r="D4588" s="145">
        <v>8.2532999999999994</v>
      </c>
      <c r="E4588" s="145">
        <v>2.048</v>
      </c>
      <c r="F4588" s="145">
        <v>0</v>
      </c>
      <c r="G4588" s="146">
        <f t="shared" si="71"/>
        <v>15.480599999999999</v>
      </c>
    </row>
    <row r="4589" spans="1:7" x14ac:dyDescent="0.25">
      <c r="A4589" s="143">
        <v>44753</v>
      </c>
      <c r="B4589" s="144">
        <v>1</v>
      </c>
      <c r="C4589" s="145">
        <v>6.9615</v>
      </c>
      <c r="D4589" s="145">
        <v>7.7439999999999998</v>
      </c>
      <c r="E4589" s="145">
        <v>2.1120000000000001</v>
      </c>
      <c r="F4589" s="145">
        <v>0</v>
      </c>
      <c r="G4589" s="146">
        <f t="shared" si="71"/>
        <v>16.817500000000003</v>
      </c>
    </row>
    <row r="4590" spans="1:7" x14ac:dyDescent="0.25">
      <c r="A4590" s="143">
        <v>44753</v>
      </c>
      <c r="B4590" s="144">
        <v>2</v>
      </c>
      <c r="C4590" s="145">
        <v>7.4874999999999998</v>
      </c>
      <c r="D4590" s="145">
        <v>8.4171999999999993</v>
      </c>
      <c r="E4590" s="145">
        <v>2.0684</v>
      </c>
      <c r="F4590" s="145">
        <v>0</v>
      </c>
      <c r="G4590" s="146">
        <f t="shared" si="71"/>
        <v>17.973099999999999</v>
      </c>
    </row>
    <row r="4591" spans="1:7" x14ac:dyDescent="0.25">
      <c r="A4591" s="143">
        <v>44753</v>
      </c>
      <c r="B4591" s="144">
        <v>3</v>
      </c>
      <c r="C4591" s="145">
        <v>7.1585000000000001</v>
      </c>
      <c r="D4591" s="145">
        <v>9.3541999999999899</v>
      </c>
      <c r="E4591" s="145">
        <v>1.92</v>
      </c>
      <c r="F4591" s="145">
        <v>1.6000000000000001E-3</v>
      </c>
      <c r="G4591" s="146">
        <f t="shared" si="71"/>
        <v>18.43429999999999</v>
      </c>
    </row>
    <row r="4592" spans="1:7" x14ac:dyDescent="0.25">
      <c r="A4592" s="143">
        <v>44753</v>
      </c>
      <c r="B4592" s="144">
        <v>4</v>
      </c>
      <c r="C4592" s="145">
        <v>6.6181999999999999</v>
      </c>
      <c r="D4592" s="145">
        <v>9.3797999999999995</v>
      </c>
      <c r="E4592" s="145">
        <v>2.048</v>
      </c>
      <c r="F4592" s="145">
        <v>25.7775</v>
      </c>
      <c r="G4592" s="146">
        <f t="shared" si="71"/>
        <v>43.823499999999996</v>
      </c>
    </row>
    <row r="4593" spans="1:7" x14ac:dyDescent="0.25">
      <c r="A4593" s="143">
        <v>44753</v>
      </c>
      <c r="B4593" s="144">
        <v>5</v>
      </c>
      <c r="C4593" s="145">
        <v>11.6447</v>
      </c>
      <c r="D4593" s="145">
        <v>9.4642999999999997</v>
      </c>
      <c r="E4593" s="145">
        <v>2.1120000000000001</v>
      </c>
      <c r="F4593" s="145">
        <v>25.307200000000002</v>
      </c>
      <c r="G4593" s="146">
        <f t="shared" si="71"/>
        <v>48.528200000000005</v>
      </c>
    </row>
    <row r="4594" spans="1:7" x14ac:dyDescent="0.25">
      <c r="A4594" s="143">
        <v>44753</v>
      </c>
      <c r="B4594" s="144">
        <v>6</v>
      </c>
      <c r="C4594" s="145">
        <v>6.9131999999999998</v>
      </c>
      <c r="D4594" s="145">
        <v>9.6501999999999999</v>
      </c>
      <c r="E4594" s="145">
        <v>1.9463999999999999</v>
      </c>
      <c r="F4594" s="145">
        <v>26.104199999999999</v>
      </c>
      <c r="G4594" s="146">
        <f t="shared" si="71"/>
        <v>44.614000000000004</v>
      </c>
    </row>
    <row r="4595" spans="1:7" x14ac:dyDescent="0.25">
      <c r="A4595" s="143">
        <v>44753</v>
      </c>
      <c r="B4595" s="144">
        <v>7</v>
      </c>
      <c r="C4595" s="145">
        <v>89.4328</v>
      </c>
      <c r="D4595" s="145">
        <v>10.9353</v>
      </c>
      <c r="E4595" s="145">
        <v>35.500100000000003</v>
      </c>
      <c r="F4595" s="145">
        <v>751.6404</v>
      </c>
      <c r="G4595" s="146">
        <f t="shared" si="71"/>
        <v>887.5086</v>
      </c>
    </row>
    <row r="4596" spans="1:7" x14ac:dyDescent="0.25">
      <c r="A4596" s="143">
        <v>44753</v>
      </c>
      <c r="B4596" s="144">
        <v>8</v>
      </c>
      <c r="C4596" s="145">
        <v>1577.4811</v>
      </c>
      <c r="D4596" s="145">
        <v>20.213899999999999</v>
      </c>
      <c r="E4596" s="145">
        <v>285.2756</v>
      </c>
      <c r="F4596" s="145">
        <v>2786.0093999999999</v>
      </c>
      <c r="G4596" s="146">
        <f t="shared" si="71"/>
        <v>4668.9799999999996</v>
      </c>
    </row>
    <row r="4597" spans="1:7" x14ac:dyDescent="0.25">
      <c r="A4597" s="143">
        <v>44753</v>
      </c>
      <c r="B4597" s="144">
        <v>9</v>
      </c>
      <c r="C4597" s="145">
        <v>6822.2606999999998</v>
      </c>
      <c r="D4597" s="145">
        <v>45.532600000000002</v>
      </c>
      <c r="E4597" s="145">
        <v>626.4316</v>
      </c>
      <c r="F4597" s="145">
        <v>4247.6683999999996</v>
      </c>
      <c r="G4597" s="146">
        <f t="shared" si="71"/>
        <v>11741.8933</v>
      </c>
    </row>
    <row r="4598" spans="1:7" x14ac:dyDescent="0.25">
      <c r="A4598" s="143">
        <v>44753</v>
      </c>
      <c r="B4598" s="144">
        <v>10</v>
      </c>
      <c r="C4598" s="145">
        <v>15976.043100000001</v>
      </c>
      <c r="D4598" s="145">
        <v>96.852000000000004</v>
      </c>
      <c r="E4598" s="145">
        <v>1048.6007999999999</v>
      </c>
      <c r="F4598" s="145">
        <v>5167.2785999999996</v>
      </c>
      <c r="G4598" s="146">
        <f t="shared" si="71"/>
        <v>22288.7745</v>
      </c>
    </row>
    <row r="4599" spans="1:7" x14ac:dyDescent="0.25">
      <c r="A4599" s="143">
        <v>44753</v>
      </c>
      <c r="B4599" s="144">
        <v>11</v>
      </c>
      <c r="C4599" s="145">
        <v>25081.181199999999</v>
      </c>
      <c r="D4599" s="145">
        <v>147.3321</v>
      </c>
      <c r="E4599" s="145">
        <v>1429.7157999999999</v>
      </c>
      <c r="F4599" s="145">
        <v>5977.2169000000004</v>
      </c>
      <c r="G4599" s="146">
        <f t="shared" si="71"/>
        <v>32635.445999999996</v>
      </c>
    </row>
    <row r="4600" spans="1:7" x14ac:dyDescent="0.25">
      <c r="A4600" s="143">
        <v>44753</v>
      </c>
      <c r="B4600" s="144">
        <v>12</v>
      </c>
      <c r="C4600" s="145">
        <v>31389.773799999999</v>
      </c>
      <c r="D4600" s="145">
        <v>186.0684</v>
      </c>
      <c r="E4600" s="145">
        <v>1711.8783000000001</v>
      </c>
      <c r="F4600" s="145">
        <v>6410.7070000000003</v>
      </c>
      <c r="G4600" s="146">
        <f t="shared" si="71"/>
        <v>39698.427499999998</v>
      </c>
    </row>
    <row r="4601" spans="1:7" x14ac:dyDescent="0.25">
      <c r="A4601" s="143">
        <v>44753</v>
      </c>
      <c r="B4601" s="144">
        <v>13</v>
      </c>
      <c r="C4601" s="145">
        <v>34527.898300000001</v>
      </c>
      <c r="D4601" s="145">
        <v>208.77379999999999</v>
      </c>
      <c r="E4601" s="145">
        <v>1926.7322999999999</v>
      </c>
      <c r="F4601" s="145">
        <v>6342.8739999999998</v>
      </c>
      <c r="G4601" s="146">
        <f t="shared" si="71"/>
        <v>43006.27840000001</v>
      </c>
    </row>
    <row r="4602" spans="1:7" x14ac:dyDescent="0.25">
      <c r="A4602" s="143">
        <v>44753</v>
      </c>
      <c r="B4602" s="144">
        <v>14</v>
      </c>
      <c r="C4602" s="145">
        <v>34773.887300000002</v>
      </c>
      <c r="D4602" s="145">
        <v>207.37180000000001</v>
      </c>
      <c r="E4602" s="145">
        <v>1947.2483</v>
      </c>
      <c r="F4602" s="145">
        <v>6232.8941999999997</v>
      </c>
      <c r="G4602" s="146">
        <f t="shared" si="71"/>
        <v>43161.401600000005</v>
      </c>
    </row>
    <row r="4603" spans="1:7" x14ac:dyDescent="0.25">
      <c r="A4603" s="143">
        <v>44753</v>
      </c>
      <c r="B4603" s="144">
        <v>15</v>
      </c>
      <c r="C4603" s="145">
        <v>32086.187300000001</v>
      </c>
      <c r="D4603" s="145">
        <v>202.292</v>
      </c>
      <c r="E4603" s="145">
        <v>1897.4068</v>
      </c>
      <c r="F4603" s="145">
        <v>6023.0273999999999</v>
      </c>
      <c r="G4603" s="146">
        <f t="shared" si="71"/>
        <v>40208.913500000002</v>
      </c>
    </row>
    <row r="4604" spans="1:7" x14ac:dyDescent="0.25">
      <c r="A4604" s="143">
        <v>44753</v>
      </c>
      <c r="B4604" s="144">
        <v>16</v>
      </c>
      <c r="C4604" s="145">
        <v>27001.008399999999</v>
      </c>
      <c r="D4604" s="145">
        <v>185.7432</v>
      </c>
      <c r="E4604" s="145">
        <v>1742.2765999999999</v>
      </c>
      <c r="F4604" s="145">
        <v>5600.9898000000003</v>
      </c>
      <c r="G4604" s="146">
        <f t="shared" si="71"/>
        <v>34530.018000000004</v>
      </c>
    </row>
    <row r="4605" spans="1:7" x14ac:dyDescent="0.25">
      <c r="A4605" s="143">
        <v>44753</v>
      </c>
      <c r="B4605" s="144">
        <v>17</v>
      </c>
      <c r="C4605" s="145">
        <v>19655.0615</v>
      </c>
      <c r="D4605" s="145">
        <v>154.5692</v>
      </c>
      <c r="E4605" s="145">
        <v>1522.8458000000001</v>
      </c>
      <c r="F4605" s="145">
        <v>5390.1189999999997</v>
      </c>
      <c r="G4605" s="146">
        <f t="shared" si="71"/>
        <v>26722.595499999999</v>
      </c>
    </row>
    <row r="4606" spans="1:7" x14ac:dyDescent="0.25">
      <c r="A4606" s="143">
        <v>44753</v>
      </c>
      <c r="B4606" s="144">
        <v>18</v>
      </c>
      <c r="C4606" s="145">
        <v>11493.499299999999</v>
      </c>
      <c r="D4606" s="145">
        <v>120.00539999999999</v>
      </c>
      <c r="E4606" s="145">
        <v>1250.9996000000001</v>
      </c>
      <c r="F4606" s="145">
        <v>4955.2192999999997</v>
      </c>
      <c r="G4606" s="146">
        <f t="shared" si="71"/>
        <v>17819.723600000001</v>
      </c>
    </row>
    <row r="4607" spans="1:7" x14ac:dyDescent="0.25">
      <c r="A4607" s="143">
        <v>44753</v>
      </c>
      <c r="B4607" s="144">
        <v>19</v>
      </c>
      <c r="C4607" s="145">
        <v>4964.3779999999997</v>
      </c>
      <c r="D4607" s="145">
        <v>69.682000000000002</v>
      </c>
      <c r="E4607" s="145">
        <v>880.04859999999996</v>
      </c>
      <c r="F4607" s="145">
        <v>4564.0155999999997</v>
      </c>
      <c r="G4607" s="146">
        <f t="shared" si="71"/>
        <v>10478.124199999998</v>
      </c>
    </row>
    <row r="4608" spans="1:7" x14ac:dyDescent="0.25">
      <c r="A4608" s="143">
        <v>44753</v>
      </c>
      <c r="B4608" s="144">
        <v>20</v>
      </c>
      <c r="C4608" s="145">
        <v>1428.3096</v>
      </c>
      <c r="D4608" s="145">
        <v>27.320599999999999</v>
      </c>
      <c r="E4608" s="145">
        <v>495.18169999999998</v>
      </c>
      <c r="F4608" s="145">
        <v>3607.2350999999999</v>
      </c>
      <c r="G4608" s="146">
        <f t="shared" si="71"/>
        <v>5558.0470000000005</v>
      </c>
    </row>
    <row r="4609" spans="1:7" x14ac:dyDescent="0.25">
      <c r="A4609" s="143">
        <v>44753</v>
      </c>
      <c r="B4609" s="144">
        <v>21</v>
      </c>
      <c r="C4609" s="145">
        <v>220.68780000000001</v>
      </c>
      <c r="D4609" s="145">
        <v>5.0359999999999996</v>
      </c>
      <c r="E4609" s="145">
        <v>185.0111</v>
      </c>
      <c r="F4609" s="145">
        <v>1761.3902</v>
      </c>
      <c r="G4609" s="146">
        <f t="shared" si="71"/>
        <v>2172.1251000000002</v>
      </c>
    </row>
    <row r="4610" spans="1:7" x14ac:dyDescent="0.25">
      <c r="A4610" s="143">
        <v>44753</v>
      </c>
      <c r="B4610" s="144">
        <v>22</v>
      </c>
      <c r="C4610" s="145">
        <v>6.633</v>
      </c>
      <c r="D4610" s="145">
        <v>1.792</v>
      </c>
      <c r="E4610" s="145">
        <v>4.4588999999999999</v>
      </c>
      <c r="F4610" s="145">
        <v>43.316899999999997</v>
      </c>
      <c r="G4610" s="146">
        <f t="shared" si="71"/>
        <v>56.200800000000001</v>
      </c>
    </row>
    <row r="4611" spans="1:7" x14ac:dyDescent="0.25">
      <c r="A4611" s="143">
        <v>44753</v>
      </c>
      <c r="B4611" s="144">
        <v>23</v>
      </c>
      <c r="C4611" s="145">
        <v>3.859</v>
      </c>
      <c r="D4611" s="145">
        <v>2.0684</v>
      </c>
      <c r="E4611" s="145">
        <v>2.048</v>
      </c>
      <c r="F4611" s="145">
        <v>0</v>
      </c>
      <c r="G4611" s="146">
        <f t="shared" si="71"/>
        <v>7.9754000000000005</v>
      </c>
    </row>
    <row r="4612" spans="1:7" x14ac:dyDescent="0.25">
      <c r="A4612" s="143">
        <v>44753</v>
      </c>
      <c r="B4612" s="144">
        <v>24</v>
      </c>
      <c r="C4612" s="145">
        <v>3.859</v>
      </c>
      <c r="D4612" s="145">
        <v>1.792</v>
      </c>
      <c r="E4612" s="145">
        <v>1.792</v>
      </c>
      <c r="F4612" s="145">
        <v>0</v>
      </c>
      <c r="G4612" s="146">
        <f t="shared" si="71"/>
        <v>7.4429999999999996</v>
      </c>
    </row>
    <row r="4613" spans="1:7" x14ac:dyDescent="0.25">
      <c r="A4613" s="143">
        <v>44754</v>
      </c>
      <c r="B4613" s="144">
        <v>1</v>
      </c>
      <c r="C4613" s="145">
        <v>6.4269999999999996</v>
      </c>
      <c r="D4613" s="145">
        <v>2.1324000000000001</v>
      </c>
      <c r="E4613" s="145">
        <v>2.1120000000000001</v>
      </c>
      <c r="F4613" s="145">
        <v>0</v>
      </c>
      <c r="G4613" s="146">
        <f t="shared" si="71"/>
        <v>10.6714</v>
      </c>
    </row>
    <row r="4614" spans="1:7" x14ac:dyDescent="0.25">
      <c r="A4614" s="143">
        <v>44754</v>
      </c>
      <c r="B4614" s="144">
        <v>2</v>
      </c>
      <c r="C4614" s="145">
        <v>7.1950000000000003</v>
      </c>
      <c r="D4614" s="145">
        <v>2.1707999999999998</v>
      </c>
      <c r="E4614" s="145">
        <v>2.048</v>
      </c>
      <c r="F4614" s="145">
        <v>0</v>
      </c>
      <c r="G4614" s="146">
        <f t="shared" ref="G4614:G4677" si="72">+SUM(C4614:F4614)</f>
        <v>11.4138</v>
      </c>
    </row>
    <row r="4615" spans="1:7" x14ac:dyDescent="0.25">
      <c r="A4615" s="143">
        <v>44754</v>
      </c>
      <c r="B4615" s="144">
        <v>3</v>
      </c>
      <c r="C4615" s="145">
        <v>7.0590000000000002</v>
      </c>
      <c r="D4615" s="145">
        <v>1.9403999999999999</v>
      </c>
      <c r="E4615" s="145">
        <v>1.92</v>
      </c>
      <c r="F4615" s="145">
        <v>0</v>
      </c>
      <c r="G4615" s="146">
        <f t="shared" si="72"/>
        <v>10.9194</v>
      </c>
    </row>
    <row r="4616" spans="1:7" x14ac:dyDescent="0.25">
      <c r="A4616" s="143">
        <v>44754</v>
      </c>
      <c r="B4616" s="144">
        <v>4</v>
      </c>
      <c r="C4616" s="145">
        <v>6.8850999999999898</v>
      </c>
      <c r="D4616" s="145">
        <v>1.984</v>
      </c>
      <c r="E4616" s="145">
        <v>2.0044</v>
      </c>
      <c r="F4616" s="145">
        <v>55.240200000000002</v>
      </c>
      <c r="G4616" s="146">
        <f t="shared" si="72"/>
        <v>66.113699999999994</v>
      </c>
    </row>
    <row r="4617" spans="1:7" x14ac:dyDescent="0.25">
      <c r="A4617" s="143">
        <v>44754</v>
      </c>
      <c r="B4617" s="144">
        <v>5</v>
      </c>
      <c r="C4617" s="145">
        <v>7.1104000000000003</v>
      </c>
      <c r="D4617" s="145">
        <v>2.1324000000000001</v>
      </c>
      <c r="E4617" s="145">
        <v>2.1120000000000001</v>
      </c>
      <c r="F4617" s="145">
        <v>54.310099999999998</v>
      </c>
      <c r="G4617" s="146">
        <f t="shared" si="72"/>
        <v>65.664900000000003</v>
      </c>
    </row>
    <row r="4618" spans="1:7" x14ac:dyDescent="0.25">
      <c r="A4618" s="143">
        <v>44754</v>
      </c>
      <c r="B4618" s="144">
        <v>6</v>
      </c>
      <c r="C4618" s="145">
        <v>6.7873999999999999</v>
      </c>
      <c r="D4618" s="145">
        <v>2.7673000000000001</v>
      </c>
      <c r="E4618" s="145">
        <v>2.1240000000000001</v>
      </c>
      <c r="F4618" s="145">
        <v>54.877799999999901</v>
      </c>
      <c r="G4618" s="146">
        <f t="shared" si="72"/>
        <v>66.5564999999999</v>
      </c>
    </row>
    <row r="4619" spans="1:7" x14ac:dyDescent="0.25">
      <c r="A4619" s="143">
        <v>44754</v>
      </c>
      <c r="B4619" s="144">
        <v>7</v>
      </c>
      <c r="C4619" s="145">
        <v>77.6374</v>
      </c>
      <c r="D4619" s="145">
        <v>4.7564000000000002</v>
      </c>
      <c r="E4619" s="145">
        <v>42.955300000000001</v>
      </c>
      <c r="F4619" s="145">
        <v>772.05100000000004</v>
      </c>
      <c r="G4619" s="146">
        <f t="shared" si="72"/>
        <v>897.40010000000007</v>
      </c>
    </row>
    <row r="4620" spans="1:7" x14ac:dyDescent="0.25">
      <c r="A4620" s="143">
        <v>44754</v>
      </c>
      <c r="B4620" s="144">
        <v>8</v>
      </c>
      <c r="C4620" s="145">
        <v>1523.4891</v>
      </c>
      <c r="D4620" s="145">
        <v>14.2553</v>
      </c>
      <c r="E4620" s="145">
        <v>250.8314</v>
      </c>
      <c r="F4620" s="145">
        <v>3045.0340999999999</v>
      </c>
      <c r="G4620" s="146">
        <f t="shared" si="72"/>
        <v>4833.6098999999995</v>
      </c>
    </row>
    <row r="4621" spans="1:7" x14ac:dyDescent="0.25">
      <c r="A4621" s="143">
        <v>44754</v>
      </c>
      <c r="B4621" s="144">
        <v>9</v>
      </c>
      <c r="C4621" s="145">
        <v>6541.7447000000002</v>
      </c>
      <c r="D4621" s="145">
        <v>38.110999999999997</v>
      </c>
      <c r="E4621" s="145">
        <v>601.1662</v>
      </c>
      <c r="F4621" s="145">
        <v>4724.2804999999998</v>
      </c>
      <c r="G4621" s="146">
        <f t="shared" si="72"/>
        <v>11905.3024</v>
      </c>
    </row>
    <row r="4622" spans="1:7" x14ac:dyDescent="0.25">
      <c r="A4622" s="143">
        <v>44754</v>
      </c>
      <c r="B4622" s="144">
        <v>10</v>
      </c>
      <c r="C4622" s="145">
        <v>15140.054899999999</v>
      </c>
      <c r="D4622" s="145">
        <v>81.0077</v>
      </c>
      <c r="E4622" s="145">
        <v>932.75800000000004</v>
      </c>
      <c r="F4622" s="145">
        <v>5348.0778</v>
      </c>
      <c r="G4622" s="146">
        <f t="shared" si="72"/>
        <v>21501.898399999998</v>
      </c>
    </row>
    <row r="4623" spans="1:7" x14ac:dyDescent="0.25">
      <c r="A4623" s="143">
        <v>44754</v>
      </c>
      <c r="B4623" s="144">
        <v>11</v>
      </c>
      <c r="C4623" s="145">
        <v>23263.528900000001</v>
      </c>
      <c r="D4623" s="145">
        <v>126.7281</v>
      </c>
      <c r="E4623" s="145">
        <v>1243.58</v>
      </c>
      <c r="F4623" s="145">
        <v>5718.6828999999998</v>
      </c>
      <c r="G4623" s="146">
        <f t="shared" si="72"/>
        <v>30352.519899999999</v>
      </c>
    </row>
    <row r="4624" spans="1:7" x14ac:dyDescent="0.25">
      <c r="A4624" s="143">
        <v>44754</v>
      </c>
      <c r="B4624" s="144">
        <v>12</v>
      </c>
      <c r="C4624" s="145">
        <v>28460.713400000001</v>
      </c>
      <c r="D4624" s="145">
        <v>153.08699999999999</v>
      </c>
      <c r="E4624" s="145">
        <v>1529.2714000000001</v>
      </c>
      <c r="F4624" s="145">
        <v>5841.3886000000002</v>
      </c>
      <c r="G4624" s="146">
        <f t="shared" si="72"/>
        <v>35984.460400000004</v>
      </c>
    </row>
    <row r="4625" spans="1:7" x14ac:dyDescent="0.25">
      <c r="A4625" s="143">
        <v>44754</v>
      </c>
      <c r="B4625" s="144">
        <v>13</v>
      </c>
      <c r="C4625" s="145">
        <v>30613.595799999999</v>
      </c>
      <c r="D4625" s="145">
        <v>175.53</v>
      </c>
      <c r="E4625" s="145">
        <v>1767.0617</v>
      </c>
      <c r="F4625" s="145">
        <v>5936.6057000000001</v>
      </c>
      <c r="G4625" s="146">
        <f t="shared" si="72"/>
        <v>38492.7932</v>
      </c>
    </row>
    <row r="4626" spans="1:7" x14ac:dyDescent="0.25">
      <c r="A4626" s="143">
        <v>44754</v>
      </c>
      <c r="B4626" s="144">
        <v>14</v>
      </c>
      <c r="C4626" s="145">
        <v>30110.624500000002</v>
      </c>
      <c r="D4626" s="145">
        <v>179.65369999999999</v>
      </c>
      <c r="E4626" s="145">
        <v>1779.3842</v>
      </c>
      <c r="F4626" s="145">
        <v>5981.2701999999999</v>
      </c>
      <c r="G4626" s="146">
        <f t="shared" si="72"/>
        <v>38050.9326</v>
      </c>
    </row>
    <row r="4627" spans="1:7" x14ac:dyDescent="0.25">
      <c r="A4627" s="143">
        <v>44754</v>
      </c>
      <c r="B4627" s="144">
        <v>15</v>
      </c>
      <c r="C4627" s="145">
        <v>26665.899700000002</v>
      </c>
      <c r="D4627" s="145">
        <v>169.61750000000001</v>
      </c>
      <c r="E4627" s="145">
        <v>1689.165</v>
      </c>
      <c r="F4627" s="145">
        <v>6036.7795999999998</v>
      </c>
      <c r="G4627" s="146">
        <f t="shared" si="72"/>
        <v>34561.461800000005</v>
      </c>
    </row>
    <row r="4628" spans="1:7" x14ac:dyDescent="0.25">
      <c r="A4628" s="143">
        <v>44754</v>
      </c>
      <c r="B4628" s="144">
        <v>16</v>
      </c>
      <c r="C4628" s="145">
        <v>21535.595700000002</v>
      </c>
      <c r="D4628" s="145">
        <v>156.34289999999999</v>
      </c>
      <c r="E4628" s="145">
        <v>1552.1831999999999</v>
      </c>
      <c r="F4628" s="145">
        <v>5922.0860000000002</v>
      </c>
      <c r="G4628" s="146">
        <f t="shared" si="72"/>
        <v>29166.2078</v>
      </c>
    </row>
    <row r="4629" spans="1:7" x14ac:dyDescent="0.25">
      <c r="A4629" s="143">
        <v>44754</v>
      </c>
      <c r="B4629" s="144">
        <v>17</v>
      </c>
      <c r="C4629" s="145">
        <v>15009.1307</v>
      </c>
      <c r="D4629" s="145">
        <v>129.25749999999999</v>
      </c>
      <c r="E4629" s="145">
        <v>1343.7264</v>
      </c>
      <c r="F4629" s="145">
        <v>6571.9039000000002</v>
      </c>
      <c r="G4629" s="146">
        <f t="shared" si="72"/>
        <v>23054.018500000002</v>
      </c>
    </row>
    <row r="4630" spans="1:7" x14ac:dyDescent="0.25">
      <c r="A4630" s="143">
        <v>44754</v>
      </c>
      <c r="B4630" s="144">
        <v>18</v>
      </c>
      <c r="C4630" s="145">
        <v>8255.07</v>
      </c>
      <c r="D4630" s="145">
        <v>97.2316</v>
      </c>
      <c r="E4630" s="145">
        <v>1102.2454</v>
      </c>
      <c r="F4630" s="145">
        <v>6531.4597000000003</v>
      </c>
      <c r="G4630" s="146">
        <f t="shared" si="72"/>
        <v>15986.006699999998</v>
      </c>
    </row>
    <row r="4631" spans="1:7" x14ac:dyDescent="0.25">
      <c r="A4631" s="143">
        <v>44754</v>
      </c>
      <c r="B4631" s="144">
        <v>19</v>
      </c>
      <c r="C4631" s="145">
        <v>3187.2595999999999</v>
      </c>
      <c r="D4631" s="145">
        <v>56.687899999999999</v>
      </c>
      <c r="E4631" s="145">
        <v>755.73659999999995</v>
      </c>
      <c r="F4631" s="145">
        <v>5908.9925000000003</v>
      </c>
      <c r="G4631" s="146">
        <f t="shared" si="72"/>
        <v>9908.6765999999989</v>
      </c>
    </row>
    <row r="4632" spans="1:7" x14ac:dyDescent="0.25">
      <c r="A4632" s="143">
        <v>44754</v>
      </c>
      <c r="B4632" s="144">
        <v>20</v>
      </c>
      <c r="C4632" s="145">
        <v>676.87929999999994</v>
      </c>
      <c r="D4632" s="145">
        <v>18.681799999999999</v>
      </c>
      <c r="E4632" s="145">
        <v>341.8845</v>
      </c>
      <c r="F4632" s="145">
        <v>3862.3431999999998</v>
      </c>
      <c r="G4632" s="146">
        <f t="shared" si="72"/>
        <v>4899.7888000000003</v>
      </c>
    </row>
    <row r="4633" spans="1:7" x14ac:dyDescent="0.25">
      <c r="A4633" s="143">
        <v>44754</v>
      </c>
      <c r="B4633" s="144">
        <v>21</v>
      </c>
      <c r="C4633" s="145">
        <v>100.7046</v>
      </c>
      <c r="D4633" s="145">
        <v>4.032</v>
      </c>
      <c r="E4633" s="145">
        <v>62.173200000000001</v>
      </c>
      <c r="F4633" s="145">
        <v>793.6155</v>
      </c>
      <c r="G4633" s="146">
        <f t="shared" si="72"/>
        <v>960.52530000000002</v>
      </c>
    </row>
    <row r="4634" spans="1:7" x14ac:dyDescent="0.25">
      <c r="A4634" s="143">
        <v>44754</v>
      </c>
      <c r="B4634" s="144">
        <v>22</v>
      </c>
      <c r="C4634" s="145">
        <v>5.3840000000000003</v>
      </c>
      <c r="D4634" s="145">
        <v>1.728</v>
      </c>
      <c r="E4634" s="145">
        <v>1.6843999999999999</v>
      </c>
      <c r="F4634" s="145">
        <v>10.2165</v>
      </c>
      <c r="G4634" s="146">
        <f t="shared" si="72"/>
        <v>19.012900000000002</v>
      </c>
    </row>
    <row r="4635" spans="1:7" x14ac:dyDescent="0.25">
      <c r="A4635" s="143">
        <v>44754</v>
      </c>
      <c r="B4635" s="144">
        <v>23</v>
      </c>
      <c r="C4635" s="145">
        <v>4.8513000000000002</v>
      </c>
      <c r="D4635" s="145">
        <v>2.048</v>
      </c>
      <c r="E4635" s="145">
        <v>2.048</v>
      </c>
      <c r="F4635" s="145">
        <v>0</v>
      </c>
      <c r="G4635" s="146">
        <f t="shared" si="72"/>
        <v>8.9473000000000003</v>
      </c>
    </row>
    <row r="4636" spans="1:7" x14ac:dyDescent="0.25">
      <c r="A4636" s="143">
        <v>44754</v>
      </c>
      <c r="B4636" s="144">
        <v>24</v>
      </c>
      <c r="C4636" s="145">
        <v>4.4810999999999996</v>
      </c>
      <c r="D4636" s="145">
        <v>1.8124</v>
      </c>
      <c r="E4636" s="145">
        <v>1.792</v>
      </c>
      <c r="F4636" s="145">
        <v>0</v>
      </c>
      <c r="G4636" s="146">
        <f t="shared" si="72"/>
        <v>8.0854999999999997</v>
      </c>
    </row>
    <row r="4637" spans="1:7" x14ac:dyDescent="0.25">
      <c r="A4637" s="143">
        <v>44755</v>
      </c>
      <c r="B4637" s="144">
        <v>1</v>
      </c>
      <c r="C4637" s="145">
        <v>11.059900000000001</v>
      </c>
      <c r="D4637" s="145">
        <v>2.048</v>
      </c>
      <c r="E4637" s="145">
        <v>2.048</v>
      </c>
      <c r="F4637" s="145">
        <v>0</v>
      </c>
      <c r="G4637" s="146">
        <f t="shared" si="72"/>
        <v>15.155900000000001</v>
      </c>
    </row>
    <row r="4638" spans="1:7" x14ac:dyDescent="0.25">
      <c r="A4638" s="143">
        <v>44755</v>
      </c>
      <c r="B4638" s="144">
        <v>2</v>
      </c>
      <c r="C4638" s="145">
        <v>14.338200000000001</v>
      </c>
      <c r="D4638" s="145">
        <v>1.984</v>
      </c>
      <c r="E4638" s="145">
        <v>1.984</v>
      </c>
      <c r="F4638" s="145">
        <v>0</v>
      </c>
      <c r="G4638" s="146">
        <f t="shared" si="72"/>
        <v>18.306200000000004</v>
      </c>
    </row>
    <row r="4639" spans="1:7" x14ac:dyDescent="0.25">
      <c r="A4639" s="143">
        <v>44755</v>
      </c>
      <c r="B4639" s="144">
        <v>3</v>
      </c>
      <c r="C4639" s="145">
        <v>13.4686</v>
      </c>
      <c r="D4639" s="145">
        <v>2.048</v>
      </c>
      <c r="E4639" s="145">
        <v>2.048</v>
      </c>
      <c r="F4639" s="145">
        <v>0</v>
      </c>
      <c r="G4639" s="146">
        <f t="shared" si="72"/>
        <v>17.564599999999999</v>
      </c>
    </row>
    <row r="4640" spans="1:7" x14ac:dyDescent="0.25">
      <c r="A4640" s="143">
        <v>44755</v>
      </c>
      <c r="B4640" s="144">
        <v>4</v>
      </c>
      <c r="C4640" s="145">
        <v>5.2073999999999998</v>
      </c>
      <c r="D4640" s="145">
        <v>1.792</v>
      </c>
      <c r="E4640" s="145">
        <v>1.792</v>
      </c>
      <c r="F4640" s="145">
        <v>0</v>
      </c>
      <c r="G4640" s="146">
        <f t="shared" si="72"/>
        <v>8.7913999999999994</v>
      </c>
    </row>
    <row r="4641" spans="1:7" x14ac:dyDescent="0.25">
      <c r="A4641" s="143">
        <v>44755</v>
      </c>
      <c r="B4641" s="144">
        <v>5</v>
      </c>
      <c r="C4641" s="145">
        <v>8.9224999999999994</v>
      </c>
      <c r="D4641" s="145">
        <v>2.048</v>
      </c>
      <c r="E4641" s="145">
        <v>2.0684</v>
      </c>
      <c r="F4641" s="145">
        <v>0</v>
      </c>
      <c r="G4641" s="146">
        <f t="shared" si="72"/>
        <v>13.0389</v>
      </c>
    </row>
    <row r="4642" spans="1:7" x14ac:dyDescent="0.25">
      <c r="A4642" s="143">
        <v>44755</v>
      </c>
      <c r="B4642" s="144">
        <v>6</v>
      </c>
      <c r="C4642" s="145">
        <v>7.1919000000000004</v>
      </c>
      <c r="D4642" s="145">
        <v>2.0657000000000001</v>
      </c>
      <c r="E4642" s="145">
        <v>2.048</v>
      </c>
      <c r="F4642" s="145">
        <v>0</v>
      </c>
      <c r="G4642" s="146">
        <f t="shared" si="72"/>
        <v>11.3056</v>
      </c>
    </row>
    <row r="4643" spans="1:7" x14ac:dyDescent="0.25">
      <c r="A4643" s="143">
        <v>44755</v>
      </c>
      <c r="B4643" s="144">
        <v>7</v>
      </c>
      <c r="C4643" s="145">
        <v>21.257899999999999</v>
      </c>
      <c r="D4643" s="145">
        <v>2.1964000000000001</v>
      </c>
      <c r="E4643" s="145">
        <v>8.6686999999999994</v>
      </c>
      <c r="F4643" s="145">
        <v>212.01130000000001</v>
      </c>
      <c r="G4643" s="146">
        <f t="shared" si="72"/>
        <v>244.1343</v>
      </c>
    </row>
    <row r="4644" spans="1:7" x14ac:dyDescent="0.25">
      <c r="A4644" s="143">
        <v>44755</v>
      </c>
      <c r="B4644" s="144">
        <v>8</v>
      </c>
      <c r="C4644" s="145">
        <v>459.49400000000003</v>
      </c>
      <c r="D4644" s="145">
        <v>13.1327</v>
      </c>
      <c r="E4644" s="145">
        <v>39.867600000000003</v>
      </c>
      <c r="F4644" s="145">
        <v>321.58170000000001</v>
      </c>
      <c r="G4644" s="146">
        <f t="shared" si="72"/>
        <v>834.07600000000002</v>
      </c>
    </row>
    <row r="4645" spans="1:7" x14ac:dyDescent="0.25">
      <c r="A4645" s="143">
        <v>44755</v>
      </c>
      <c r="B4645" s="144">
        <v>9</v>
      </c>
      <c r="C4645" s="145">
        <v>2476.6997000000001</v>
      </c>
      <c r="D4645" s="145">
        <v>30.486899999999999</v>
      </c>
      <c r="E4645" s="145">
        <v>234.24189999999999</v>
      </c>
      <c r="F4645" s="145">
        <v>1218.6134999999999</v>
      </c>
      <c r="G4645" s="146">
        <f t="shared" si="72"/>
        <v>3960.0419999999999</v>
      </c>
    </row>
    <row r="4646" spans="1:7" x14ac:dyDescent="0.25">
      <c r="A4646" s="143">
        <v>44755</v>
      </c>
      <c r="B4646" s="144">
        <v>10</v>
      </c>
      <c r="C4646" s="145">
        <v>9718.1198000000004</v>
      </c>
      <c r="D4646" s="145">
        <v>64.917599999999993</v>
      </c>
      <c r="E4646" s="145">
        <v>775.4357</v>
      </c>
      <c r="F4646" s="145">
        <v>3963.7482999999902</v>
      </c>
      <c r="G4646" s="146">
        <f t="shared" si="72"/>
        <v>14522.221399999991</v>
      </c>
    </row>
    <row r="4647" spans="1:7" x14ac:dyDescent="0.25">
      <c r="A4647" s="143">
        <v>44755</v>
      </c>
      <c r="B4647" s="144">
        <v>11</v>
      </c>
      <c r="C4647" s="145">
        <v>15941.6962</v>
      </c>
      <c r="D4647" s="145">
        <v>91.284199999999998</v>
      </c>
      <c r="E4647" s="145">
        <v>1039.3462999999999</v>
      </c>
      <c r="F4647" s="145">
        <v>4607.2920000000004</v>
      </c>
      <c r="G4647" s="146">
        <f t="shared" si="72"/>
        <v>21679.618700000003</v>
      </c>
    </row>
    <row r="4648" spans="1:7" x14ac:dyDescent="0.25">
      <c r="A4648" s="143">
        <v>44755</v>
      </c>
      <c r="B4648" s="144">
        <v>12</v>
      </c>
      <c r="C4648" s="145">
        <v>15325.8817</v>
      </c>
      <c r="D4648" s="145">
        <v>105.71429999999999</v>
      </c>
      <c r="E4648" s="145">
        <v>1147.8480999999999</v>
      </c>
      <c r="F4648" s="145">
        <v>4991.2839000000004</v>
      </c>
      <c r="G4648" s="146">
        <f t="shared" si="72"/>
        <v>21570.728000000003</v>
      </c>
    </row>
    <row r="4649" spans="1:7" x14ac:dyDescent="0.25">
      <c r="A4649" s="143">
        <v>44755</v>
      </c>
      <c r="B4649" s="144">
        <v>13</v>
      </c>
      <c r="C4649" s="145">
        <v>16182.573</v>
      </c>
      <c r="D4649" s="145">
        <v>119.0286</v>
      </c>
      <c r="E4649" s="145">
        <v>1075.7739999999999</v>
      </c>
      <c r="F4649" s="145">
        <v>4527.7166999999999</v>
      </c>
      <c r="G4649" s="146">
        <f t="shared" si="72"/>
        <v>21905.0923</v>
      </c>
    </row>
    <row r="4650" spans="1:7" x14ac:dyDescent="0.25">
      <c r="A4650" s="143">
        <v>44755</v>
      </c>
      <c r="B4650" s="144">
        <v>14</v>
      </c>
      <c r="C4650" s="145">
        <v>11579.9504</v>
      </c>
      <c r="D4650" s="145">
        <v>83.133799999999994</v>
      </c>
      <c r="E4650" s="145">
        <v>909.36099999999999</v>
      </c>
      <c r="F4650" s="145">
        <v>4497.7846</v>
      </c>
      <c r="G4650" s="146">
        <f t="shared" si="72"/>
        <v>17070.229800000001</v>
      </c>
    </row>
    <row r="4651" spans="1:7" x14ac:dyDescent="0.25">
      <c r="A4651" s="143">
        <v>44755</v>
      </c>
      <c r="B4651" s="144">
        <v>15</v>
      </c>
      <c r="C4651" s="145">
        <v>11627.525900000001</v>
      </c>
      <c r="D4651" s="145">
        <v>89.055099999999996</v>
      </c>
      <c r="E4651" s="145">
        <v>971.19500000000005</v>
      </c>
      <c r="F4651" s="145">
        <v>4005.1028999999999</v>
      </c>
      <c r="G4651" s="146">
        <f t="shared" si="72"/>
        <v>16692.8789</v>
      </c>
    </row>
    <row r="4652" spans="1:7" x14ac:dyDescent="0.25">
      <c r="A4652" s="143">
        <v>44755</v>
      </c>
      <c r="B4652" s="144">
        <v>16</v>
      </c>
      <c r="C4652" s="145">
        <v>18147.379499999999</v>
      </c>
      <c r="D4652" s="145">
        <v>121.2167</v>
      </c>
      <c r="E4652" s="145">
        <v>1125.7103</v>
      </c>
      <c r="F4652" s="145">
        <v>3221.5055000000002</v>
      </c>
      <c r="G4652" s="146">
        <f t="shared" si="72"/>
        <v>22615.811999999998</v>
      </c>
    </row>
    <row r="4653" spans="1:7" x14ac:dyDescent="0.25">
      <c r="A4653" s="143">
        <v>44755</v>
      </c>
      <c r="B4653" s="144">
        <v>17</v>
      </c>
      <c r="C4653" s="145">
        <v>13874.7791</v>
      </c>
      <c r="D4653" s="145">
        <v>108.7617</v>
      </c>
      <c r="E4653" s="145">
        <v>1217.6137000000001</v>
      </c>
      <c r="F4653" s="145">
        <v>4469.9916000000003</v>
      </c>
      <c r="G4653" s="146">
        <f t="shared" si="72"/>
        <v>19671.146099999998</v>
      </c>
    </row>
    <row r="4654" spans="1:7" x14ac:dyDescent="0.25">
      <c r="A4654" s="143">
        <v>44755</v>
      </c>
      <c r="B4654" s="144">
        <v>18</v>
      </c>
      <c r="C4654" s="145">
        <v>8120.52</v>
      </c>
      <c r="D4654" s="145">
        <v>97.306100000000001</v>
      </c>
      <c r="E4654" s="145">
        <v>925.94709999999998</v>
      </c>
      <c r="F4654" s="145">
        <v>3826.0074</v>
      </c>
      <c r="G4654" s="146">
        <f t="shared" si="72"/>
        <v>12969.7806</v>
      </c>
    </row>
    <row r="4655" spans="1:7" x14ac:dyDescent="0.25">
      <c r="A4655" s="143">
        <v>44755</v>
      </c>
      <c r="B4655" s="144">
        <v>19</v>
      </c>
      <c r="C4655" s="145">
        <v>3772.1754999999998</v>
      </c>
      <c r="D4655" s="145">
        <v>71.786299999999997</v>
      </c>
      <c r="E4655" s="145">
        <v>542.88570000000004</v>
      </c>
      <c r="F4655" s="145">
        <v>2803.1228999999998</v>
      </c>
      <c r="G4655" s="146">
        <f t="shared" si="72"/>
        <v>7189.9704000000002</v>
      </c>
    </row>
    <row r="4656" spans="1:7" x14ac:dyDescent="0.25">
      <c r="A4656" s="143">
        <v>44755</v>
      </c>
      <c r="B4656" s="144">
        <v>20</v>
      </c>
      <c r="C4656" s="145">
        <v>1063.2248</v>
      </c>
      <c r="D4656" s="145">
        <v>30.991199999999999</v>
      </c>
      <c r="E4656" s="145">
        <v>205.9556</v>
      </c>
      <c r="F4656" s="145">
        <v>1666.2492999999999</v>
      </c>
      <c r="G4656" s="146">
        <f t="shared" si="72"/>
        <v>2966.4209000000001</v>
      </c>
    </row>
    <row r="4657" spans="1:7" x14ac:dyDescent="0.25">
      <c r="A4657" s="143">
        <v>44755</v>
      </c>
      <c r="B4657" s="144">
        <v>21</v>
      </c>
      <c r="C4657" s="145">
        <v>117.9714</v>
      </c>
      <c r="D4657" s="145">
        <v>4.1471999999999998</v>
      </c>
      <c r="E4657" s="145">
        <v>60.234400000000001</v>
      </c>
      <c r="F4657" s="145">
        <v>749.16930000000002</v>
      </c>
      <c r="G4657" s="146">
        <f t="shared" si="72"/>
        <v>931.52230000000009</v>
      </c>
    </row>
    <row r="4658" spans="1:7" x14ac:dyDescent="0.25">
      <c r="A4658" s="143">
        <v>44755</v>
      </c>
      <c r="B4658" s="144">
        <v>22</v>
      </c>
      <c r="C4658" s="145">
        <v>5.8792</v>
      </c>
      <c r="D4658" s="145">
        <v>2.8723000000000001</v>
      </c>
      <c r="E4658" s="145">
        <v>1.7494999999999901</v>
      </c>
      <c r="F4658" s="145">
        <v>9.8649000000000004</v>
      </c>
      <c r="G4658" s="146">
        <f t="shared" si="72"/>
        <v>20.365899999999989</v>
      </c>
    </row>
    <row r="4659" spans="1:7" x14ac:dyDescent="0.25">
      <c r="A4659" s="143">
        <v>44755</v>
      </c>
      <c r="B4659" s="144">
        <v>23</v>
      </c>
      <c r="C4659" s="145">
        <v>5.3428000000000004</v>
      </c>
      <c r="D4659" s="145">
        <v>4.5004</v>
      </c>
      <c r="E4659" s="145">
        <v>1.92</v>
      </c>
      <c r="F4659" s="145">
        <v>0</v>
      </c>
      <c r="G4659" s="146">
        <f t="shared" si="72"/>
        <v>11.763199999999999</v>
      </c>
    </row>
    <row r="4660" spans="1:7" x14ac:dyDescent="0.25">
      <c r="A4660" s="143">
        <v>44755</v>
      </c>
      <c r="B4660" s="144">
        <v>24</v>
      </c>
      <c r="C4660" s="145">
        <v>7.1173000000000002</v>
      </c>
      <c r="D4660" s="145">
        <v>5.0994999999999999</v>
      </c>
      <c r="E4660" s="145">
        <v>2.048</v>
      </c>
      <c r="F4660" s="145">
        <v>0</v>
      </c>
      <c r="G4660" s="146">
        <f t="shared" si="72"/>
        <v>14.264799999999999</v>
      </c>
    </row>
    <row r="4661" spans="1:7" x14ac:dyDescent="0.25">
      <c r="A4661" s="143">
        <v>44756</v>
      </c>
      <c r="B4661" s="144">
        <v>1</v>
      </c>
      <c r="C4661" s="145">
        <v>7.3235000000000001</v>
      </c>
      <c r="D4661" s="145">
        <v>5.3579999999999997</v>
      </c>
      <c r="E4661" s="145">
        <v>1.8560000000000001</v>
      </c>
      <c r="F4661" s="145">
        <v>12.6549</v>
      </c>
      <c r="G4661" s="146">
        <f t="shared" si="72"/>
        <v>27.192399999999999</v>
      </c>
    </row>
    <row r="4662" spans="1:7" x14ac:dyDescent="0.25">
      <c r="A4662" s="143">
        <v>44756</v>
      </c>
      <c r="B4662" s="144">
        <v>2</v>
      </c>
      <c r="C4662" s="145">
        <v>7.2554999999999996</v>
      </c>
      <c r="D4662" s="145">
        <v>6.2847999999999997</v>
      </c>
      <c r="E4662" s="145">
        <v>1.984</v>
      </c>
      <c r="F4662" s="145">
        <v>12.7349</v>
      </c>
      <c r="G4662" s="146">
        <f t="shared" si="72"/>
        <v>28.2592</v>
      </c>
    </row>
    <row r="4663" spans="1:7" x14ac:dyDescent="0.25">
      <c r="A4663" s="143">
        <v>44756</v>
      </c>
      <c r="B4663" s="144">
        <v>3</v>
      </c>
      <c r="C4663" s="145">
        <v>8.5395000000000003</v>
      </c>
      <c r="D4663" s="145">
        <v>7.3932000000000002</v>
      </c>
      <c r="E4663" s="145">
        <v>2.048</v>
      </c>
      <c r="F4663" s="145">
        <v>12.7349</v>
      </c>
      <c r="G4663" s="146">
        <f t="shared" si="72"/>
        <v>30.715599999999998</v>
      </c>
    </row>
    <row r="4664" spans="1:7" x14ac:dyDescent="0.25">
      <c r="A4664" s="143">
        <v>44756</v>
      </c>
      <c r="B4664" s="144">
        <v>4</v>
      </c>
      <c r="C4664" s="145">
        <v>9.5565999999999995</v>
      </c>
      <c r="D4664" s="145">
        <v>7.6147</v>
      </c>
      <c r="E4664" s="145">
        <v>1.792</v>
      </c>
      <c r="F4664" s="145">
        <v>10.9887</v>
      </c>
      <c r="G4664" s="146">
        <f t="shared" si="72"/>
        <v>29.951999999999998</v>
      </c>
    </row>
    <row r="4665" spans="1:7" x14ac:dyDescent="0.25">
      <c r="A4665" s="143">
        <v>44756</v>
      </c>
      <c r="B4665" s="144">
        <v>5</v>
      </c>
      <c r="C4665" s="145">
        <v>8.6606000000000005</v>
      </c>
      <c r="D4665" s="145">
        <v>7.9295999999999998</v>
      </c>
      <c r="E4665" s="145">
        <v>1.984</v>
      </c>
      <c r="F4665" s="145">
        <v>10.9887</v>
      </c>
      <c r="G4665" s="146">
        <f t="shared" si="72"/>
        <v>29.562899999999999</v>
      </c>
    </row>
    <row r="4666" spans="1:7" x14ac:dyDescent="0.25">
      <c r="A4666" s="143">
        <v>44756</v>
      </c>
      <c r="B4666" s="144">
        <v>6</v>
      </c>
      <c r="C4666" s="145">
        <v>8.6663999999999994</v>
      </c>
      <c r="D4666" s="145">
        <v>8.3712</v>
      </c>
      <c r="E4666" s="145">
        <v>1.9259999999999999</v>
      </c>
      <c r="F4666" s="145">
        <v>10.9902</v>
      </c>
      <c r="G4666" s="146">
        <f t="shared" si="72"/>
        <v>29.953799999999994</v>
      </c>
    </row>
    <row r="4667" spans="1:7" x14ac:dyDescent="0.25">
      <c r="A4667" s="143">
        <v>44756</v>
      </c>
      <c r="B4667" s="144">
        <v>7</v>
      </c>
      <c r="C4667" s="145">
        <v>35.667099999999998</v>
      </c>
      <c r="D4667" s="145">
        <v>9.6254000000000008</v>
      </c>
      <c r="E4667" s="145">
        <v>9.0142999999999898</v>
      </c>
      <c r="F4667" s="145">
        <v>184.2748</v>
      </c>
      <c r="G4667" s="146">
        <f t="shared" si="72"/>
        <v>238.58159999999998</v>
      </c>
    </row>
    <row r="4668" spans="1:7" x14ac:dyDescent="0.25">
      <c r="A4668" s="143">
        <v>44756</v>
      </c>
      <c r="B4668" s="144">
        <v>8</v>
      </c>
      <c r="C4668" s="145">
        <v>1059.8279</v>
      </c>
      <c r="D4668" s="145">
        <v>15.61</v>
      </c>
      <c r="E4668" s="145">
        <v>76.683700000000002</v>
      </c>
      <c r="F4668" s="145">
        <v>887.04169999999999</v>
      </c>
      <c r="G4668" s="146">
        <f t="shared" si="72"/>
        <v>2039.1632999999999</v>
      </c>
    </row>
    <row r="4669" spans="1:7" x14ac:dyDescent="0.25">
      <c r="A4669" s="143">
        <v>44756</v>
      </c>
      <c r="B4669" s="144">
        <v>9</v>
      </c>
      <c r="C4669" s="145">
        <v>5097.2132000000001</v>
      </c>
      <c r="D4669" s="145">
        <v>35.122300000000003</v>
      </c>
      <c r="E4669" s="145">
        <v>302.57420000000002</v>
      </c>
      <c r="F4669" s="145">
        <v>1890.3280999999999</v>
      </c>
      <c r="G4669" s="146">
        <f t="shared" si="72"/>
        <v>7325.2377999999999</v>
      </c>
    </row>
    <row r="4670" spans="1:7" x14ac:dyDescent="0.25">
      <c r="A4670" s="143">
        <v>44756</v>
      </c>
      <c r="B4670" s="144">
        <v>10</v>
      </c>
      <c r="C4670" s="145">
        <v>12617.2495</v>
      </c>
      <c r="D4670" s="145">
        <v>74.878299999999996</v>
      </c>
      <c r="E4670" s="145">
        <v>511.27449999999999</v>
      </c>
      <c r="F4670" s="145">
        <v>2358.0250000000001</v>
      </c>
      <c r="G4670" s="146">
        <f t="shared" si="72"/>
        <v>15561.427299999999</v>
      </c>
    </row>
    <row r="4671" spans="1:7" x14ac:dyDescent="0.25">
      <c r="A4671" s="143">
        <v>44756</v>
      </c>
      <c r="B4671" s="144">
        <v>11</v>
      </c>
      <c r="C4671" s="145">
        <v>20360.0272</v>
      </c>
      <c r="D4671" s="145">
        <v>109.84820000000001</v>
      </c>
      <c r="E4671" s="145">
        <v>1073.8334</v>
      </c>
      <c r="F4671" s="145">
        <v>4219.2190000000001</v>
      </c>
      <c r="G4671" s="146">
        <f t="shared" si="72"/>
        <v>25762.927800000001</v>
      </c>
    </row>
    <row r="4672" spans="1:7" x14ac:dyDescent="0.25">
      <c r="A4672" s="143">
        <v>44756</v>
      </c>
      <c r="B4672" s="144">
        <v>12</v>
      </c>
      <c r="C4672" s="145">
        <v>24755.112000000001</v>
      </c>
      <c r="D4672" s="145">
        <v>133.97319999999999</v>
      </c>
      <c r="E4672" s="145">
        <v>1484.4829</v>
      </c>
      <c r="F4672" s="145">
        <v>5872.2952999999998</v>
      </c>
      <c r="G4672" s="146">
        <f t="shared" si="72"/>
        <v>32245.863400000002</v>
      </c>
    </row>
    <row r="4673" spans="1:7" x14ac:dyDescent="0.25">
      <c r="A4673" s="143">
        <v>44756</v>
      </c>
      <c r="B4673" s="144">
        <v>13</v>
      </c>
      <c r="C4673" s="145">
        <v>26803.511600000002</v>
      </c>
      <c r="D4673" s="145">
        <v>156.33189999999999</v>
      </c>
      <c r="E4673" s="145">
        <v>1698.2546</v>
      </c>
      <c r="F4673" s="145">
        <v>5949.9791999999998</v>
      </c>
      <c r="G4673" s="146">
        <f t="shared" si="72"/>
        <v>34608.077300000004</v>
      </c>
    </row>
    <row r="4674" spans="1:7" x14ac:dyDescent="0.25">
      <c r="A4674" s="143">
        <v>44756</v>
      </c>
      <c r="B4674" s="144">
        <v>14</v>
      </c>
      <c r="C4674" s="145">
        <v>27510.9015</v>
      </c>
      <c r="D4674" s="145">
        <v>167.64680000000001</v>
      </c>
      <c r="E4674" s="145">
        <v>1724.6675</v>
      </c>
      <c r="F4674" s="145">
        <v>5907.6305999999904</v>
      </c>
      <c r="G4674" s="146">
        <f t="shared" si="72"/>
        <v>35310.846399999988</v>
      </c>
    </row>
    <row r="4675" spans="1:7" x14ac:dyDescent="0.25">
      <c r="A4675" s="143">
        <v>44756</v>
      </c>
      <c r="B4675" s="144">
        <v>15</v>
      </c>
      <c r="C4675" s="145">
        <v>24091.065699999999</v>
      </c>
      <c r="D4675" s="145">
        <v>163.74979999999999</v>
      </c>
      <c r="E4675" s="145">
        <v>1385.0397</v>
      </c>
      <c r="F4675" s="145">
        <v>4226.7376999999997</v>
      </c>
      <c r="G4675" s="146">
        <f t="shared" si="72"/>
        <v>29866.592900000003</v>
      </c>
    </row>
    <row r="4676" spans="1:7" x14ac:dyDescent="0.25">
      <c r="A4676" s="143">
        <v>44756</v>
      </c>
      <c r="B4676" s="144">
        <v>16</v>
      </c>
      <c r="C4676" s="145">
        <v>18290.971799999999</v>
      </c>
      <c r="D4676" s="145">
        <v>135.01939999999999</v>
      </c>
      <c r="E4676" s="145">
        <v>1154.318</v>
      </c>
      <c r="F4676" s="145">
        <v>3822.1543000000001</v>
      </c>
      <c r="G4676" s="146">
        <f t="shared" si="72"/>
        <v>23402.463499999998</v>
      </c>
    </row>
    <row r="4677" spans="1:7" x14ac:dyDescent="0.25">
      <c r="A4677" s="143">
        <v>44756</v>
      </c>
      <c r="B4677" s="144">
        <v>17</v>
      </c>
      <c r="C4677" s="145">
        <v>11971.638000000001</v>
      </c>
      <c r="D4677" s="145">
        <v>105.82850000000001</v>
      </c>
      <c r="E4677" s="145">
        <v>1118.9384</v>
      </c>
      <c r="F4677" s="145">
        <v>4351.9477999999999</v>
      </c>
      <c r="G4677" s="146">
        <f t="shared" si="72"/>
        <v>17548.352700000003</v>
      </c>
    </row>
    <row r="4678" spans="1:7" x14ac:dyDescent="0.25">
      <c r="A4678" s="143">
        <v>44756</v>
      </c>
      <c r="B4678" s="144">
        <v>18</v>
      </c>
      <c r="C4678" s="145">
        <v>6375.2902999999997</v>
      </c>
      <c r="D4678" s="145">
        <v>83.618300000000005</v>
      </c>
      <c r="E4678" s="145">
        <v>937.65969999999902</v>
      </c>
      <c r="F4678" s="145">
        <v>4634.6109999999999</v>
      </c>
      <c r="G4678" s="146">
        <f t="shared" ref="G4678:G4741" si="73">+SUM(C4678:F4678)</f>
        <v>12031.1793</v>
      </c>
    </row>
    <row r="4679" spans="1:7" x14ac:dyDescent="0.25">
      <c r="A4679" s="143">
        <v>44756</v>
      </c>
      <c r="B4679" s="144">
        <v>19</v>
      </c>
      <c r="C4679" s="145">
        <v>2699.8454000000002</v>
      </c>
      <c r="D4679" s="145">
        <v>55.851900000000001</v>
      </c>
      <c r="E4679" s="145">
        <v>667.32939999999996</v>
      </c>
      <c r="F4679" s="145">
        <v>3700.1356000000001</v>
      </c>
      <c r="G4679" s="146">
        <f t="shared" si="73"/>
        <v>7123.1623</v>
      </c>
    </row>
    <row r="4680" spans="1:7" x14ac:dyDescent="0.25">
      <c r="A4680" s="143">
        <v>44756</v>
      </c>
      <c r="B4680" s="144">
        <v>20</v>
      </c>
      <c r="C4680" s="145">
        <v>865.63829999999996</v>
      </c>
      <c r="D4680" s="145">
        <v>25.432400000000001</v>
      </c>
      <c r="E4680" s="145">
        <v>261.88229999999999</v>
      </c>
      <c r="F4680" s="145">
        <v>2608.8948999999998</v>
      </c>
      <c r="G4680" s="146">
        <f t="shared" si="73"/>
        <v>3761.8478999999998</v>
      </c>
    </row>
    <row r="4681" spans="1:7" x14ac:dyDescent="0.25">
      <c r="A4681" s="143">
        <v>44756</v>
      </c>
      <c r="B4681" s="144">
        <v>21</v>
      </c>
      <c r="C4681" s="145">
        <v>102.4027</v>
      </c>
      <c r="D4681" s="145">
        <v>5.3299000000000003</v>
      </c>
      <c r="E4681" s="145">
        <v>116.657</v>
      </c>
      <c r="F4681" s="145">
        <v>1446.3204000000001</v>
      </c>
      <c r="G4681" s="146">
        <f t="shared" si="73"/>
        <v>1670.71</v>
      </c>
    </row>
    <row r="4682" spans="1:7" x14ac:dyDescent="0.25">
      <c r="A4682" s="143">
        <v>44756</v>
      </c>
      <c r="B4682" s="144">
        <v>22</v>
      </c>
      <c r="C4682" s="145">
        <v>10.472300000000001</v>
      </c>
      <c r="D4682" s="145">
        <v>10.5062</v>
      </c>
      <c r="E4682" s="145">
        <v>0.61819999999999997</v>
      </c>
      <c r="F4682" s="145">
        <v>17.898499999999999</v>
      </c>
      <c r="G4682" s="146">
        <f t="shared" si="73"/>
        <v>39.495199999999997</v>
      </c>
    </row>
    <row r="4683" spans="1:7" x14ac:dyDescent="0.25">
      <c r="A4683" s="143">
        <v>44756</v>
      </c>
      <c r="B4683" s="144">
        <v>23</v>
      </c>
      <c r="C4683" s="145">
        <v>6.6962999999999999</v>
      </c>
      <c r="D4683" s="145">
        <v>12.3904</v>
      </c>
      <c r="E4683" s="145">
        <v>0</v>
      </c>
      <c r="F4683" s="145">
        <v>0</v>
      </c>
      <c r="G4683" s="146">
        <f t="shared" si="73"/>
        <v>19.0867</v>
      </c>
    </row>
    <row r="4684" spans="1:7" x14ac:dyDescent="0.25">
      <c r="A4684" s="143">
        <v>44756</v>
      </c>
      <c r="B4684" s="144">
        <v>24</v>
      </c>
      <c r="C4684" s="145">
        <v>6.3762999999999996</v>
      </c>
      <c r="D4684" s="145">
        <v>13.455299999999999</v>
      </c>
      <c r="E4684" s="145">
        <v>2.0400000000000001E-2</v>
      </c>
      <c r="F4684" s="145">
        <v>0</v>
      </c>
      <c r="G4684" s="146">
        <f t="shared" si="73"/>
        <v>19.851999999999997</v>
      </c>
    </row>
    <row r="4685" spans="1:7" x14ac:dyDescent="0.25">
      <c r="A4685" s="143">
        <v>44757</v>
      </c>
      <c r="B4685" s="144">
        <v>1</v>
      </c>
      <c r="C4685" s="145">
        <v>12.1553</v>
      </c>
      <c r="D4685" s="145">
        <v>14.3155</v>
      </c>
      <c r="E4685" s="145">
        <v>0</v>
      </c>
      <c r="F4685" s="145">
        <v>0</v>
      </c>
      <c r="G4685" s="146">
        <f t="shared" si="73"/>
        <v>26.470800000000001</v>
      </c>
    </row>
    <row r="4686" spans="1:7" x14ac:dyDescent="0.25">
      <c r="A4686" s="143">
        <v>44757</v>
      </c>
      <c r="B4686" s="144">
        <v>2</v>
      </c>
      <c r="C4686" s="145">
        <v>13.3713</v>
      </c>
      <c r="D4686" s="145">
        <v>15.175599999999999</v>
      </c>
      <c r="E4686" s="145">
        <v>0</v>
      </c>
      <c r="F4686" s="145">
        <v>0</v>
      </c>
      <c r="G4686" s="146">
        <f t="shared" si="73"/>
        <v>28.546900000000001</v>
      </c>
    </row>
    <row r="4687" spans="1:7" x14ac:dyDescent="0.25">
      <c r="A4687" s="143">
        <v>44757</v>
      </c>
      <c r="B4687" s="144">
        <v>3</v>
      </c>
      <c r="C4687" s="145">
        <v>13.5343</v>
      </c>
      <c r="D4687" s="145">
        <v>15.5852</v>
      </c>
      <c r="E4687" s="145">
        <v>0</v>
      </c>
      <c r="F4687" s="145">
        <v>0</v>
      </c>
      <c r="G4687" s="146">
        <f t="shared" si="73"/>
        <v>29.119500000000002</v>
      </c>
    </row>
    <row r="4688" spans="1:7" x14ac:dyDescent="0.25">
      <c r="A4688" s="143">
        <v>44757</v>
      </c>
      <c r="B4688" s="144">
        <v>4</v>
      </c>
      <c r="C4688" s="145">
        <v>9.1752000000000002</v>
      </c>
      <c r="D4688" s="145">
        <v>16.168700000000001</v>
      </c>
      <c r="E4688" s="145">
        <v>0</v>
      </c>
      <c r="F4688" s="145">
        <v>0</v>
      </c>
      <c r="G4688" s="146">
        <f t="shared" si="73"/>
        <v>25.343900000000001</v>
      </c>
    </row>
    <row r="4689" spans="1:7" x14ac:dyDescent="0.25">
      <c r="A4689" s="143">
        <v>44757</v>
      </c>
      <c r="B4689" s="144">
        <v>5</v>
      </c>
      <c r="C4689" s="145">
        <v>12.055199999999999</v>
      </c>
      <c r="D4689" s="145">
        <v>16.6297</v>
      </c>
      <c r="E4689" s="145">
        <v>0</v>
      </c>
      <c r="F4689" s="145">
        <v>0</v>
      </c>
      <c r="G4689" s="146">
        <f t="shared" si="73"/>
        <v>28.684899999999999</v>
      </c>
    </row>
    <row r="4690" spans="1:7" x14ac:dyDescent="0.25">
      <c r="A4690" s="143">
        <v>44757</v>
      </c>
      <c r="B4690" s="144">
        <v>6</v>
      </c>
      <c r="C4690" s="145">
        <v>7.4851999999999999</v>
      </c>
      <c r="D4690" s="145">
        <v>16.6707</v>
      </c>
      <c r="E4690" s="145">
        <v>6.0000000000000001E-3</v>
      </c>
      <c r="F4690" s="145">
        <v>0</v>
      </c>
      <c r="G4690" s="146">
        <f t="shared" si="73"/>
        <v>24.161899999999999</v>
      </c>
    </row>
    <row r="4691" spans="1:7" x14ac:dyDescent="0.25">
      <c r="A4691" s="143">
        <v>44757</v>
      </c>
      <c r="B4691" s="144">
        <v>7</v>
      </c>
      <c r="C4691" s="145">
        <v>17.739599999999999</v>
      </c>
      <c r="D4691" s="145">
        <v>16.9894</v>
      </c>
      <c r="E4691" s="145">
        <v>2.1318000000000001</v>
      </c>
      <c r="F4691" s="145">
        <v>43.926099999999998</v>
      </c>
      <c r="G4691" s="146">
        <f t="shared" si="73"/>
        <v>80.786900000000003</v>
      </c>
    </row>
    <row r="4692" spans="1:7" x14ac:dyDescent="0.25">
      <c r="A4692" s="143">
        <v>44757</v>
      </c>
      <c r="B4692" s="144">
        <v>8</v>
      </c>
      <c r="C4692" s="145">
        <v>730.22910000000002</v>
      </c>
      <c r="D4692" s="145">
        <v>21.7088</v>
      </c>
      <c r="E4692" s="145">
        <v>62.2575</v>
      </c>
      <c r="F4692" s="145">
        <v>594.73360000000002</v>
      </c>
      <c r="G4692" s="146">
        <f t="shared" si="73"/>
        <v>1408.9290000000001</v>
      </c>
    </row>
    <row r="4693" spans="1:7" x14ac:dyDescent="0.25">
      <c r="A4693" s="143">
        <v>44757</v>
      </c>
      <c r="B4693" s="144">
        <v>9</v>
      </c>
      <c r="C4693" s="145">
        <v>3866.4712</v>
      </c>
      <c r="D4693" s="145">
        <v>38.360500000000002</v>
      </c>
      <c r="E4693" s="145">
        <v>257.48450000000003</v>
      </c>
      <c r="F4693" s="145">
        <v>2124.7134999999998</v>
      </c>
      <c r="G4693" s="146">
        <f t="shared" si="73"/>
        <v>6287.0296999999991</v>
      </c>
    </row>
    <row r="4694" spans="1:7" x14ac:dyDescent="0.25">
      <c r="A4694" s="143">
        <v>44757</v>
      </c>
      <c r="B4694" s="144">
        <v>10</v>
      </c>
      <c r="C4694" s="145">
        <v>10858.0447</v>
      </c>
      <c r="D4694" s="145">
        <v>70.876400000000004</v>
      </c>
      <c r="E4694" s="145">
        <v>680.49029999999902</v>
      </c>
      <c r="F4694" s="145">
        <v>3617.4904999999999</v>
      </c>
      <c r="G4694" s="146">
        <f t="shared" si="73"/>
        <v>15226.901899999999</v>
      </c>
    </row>
    <row r="4695" spans="1:7" x14ac:dyDescent="0.25">
      <c r="A4695" s="143">
        <v>44757</v>
      </c>
      <c r="B4695" s="144">
        <v>11</v>
      </c>
      <c r="C4695" s="145">
        <v>18727.853299999999</v>
      </c>
      <c r="D4695" s="145">
        <v>110.833</v>
      </c>
      <c r="E4695" s="145">
        <v>1115.3398999999999</v>
      </c>
      <c r="F4695" s="145">
        <v>4760.3209999999999</v>
      </c>
      <c r="G4695" s="146">
        <f t="shared" si="73"/>
        <v>24714.347199999997</v>
      </c>
    </row>
    <row r="4696" spans="1:7" x14ac:dyDescent="0.25">
      <c r="A4696" s="143">
        <v>44757</v>
      </c>
      <c r="B4696" s="144">
        <v>12</v>
      </c>
      <c r="C4696" s="145">
        <v>23214.5838</v>
      </c>
      <c r="D4696" s="145">
        <v>139.26920000000001</v>
      </c>
      <c r="E4696" s="145">
        <v>1273.027</v>
      </c>
      <c r="F4696" s="145">
        <v>4696.9471000000003</v>
      </c>
      <c r="G4696" s="146">
        <f t="shared" si="73"/>
        <v>29323.827099999999</v>
      </c>
    </row>
    <row r="4697" spans="1:7" x14ac:dyDescent="0.25">
      <c r="A4697" s="143">
        <v>44757</v>
      </c>
      <c r="B4697" s="144">
        <v>13</v>
      </c>
      <c r="C4697" s="145">
        <v>25496.972399999999</v>
      </c>
      <c r="D4697" s="145">
        <v>170.3691</v>
      </c>
      <c r="E4697" s="145">
        <v>1533.0654999999999</v>
      </c>
      <c r="F4697" s="145">
        <v>5514.7919000000002</v>
      </c>
      <c r="G4697" s="146">
        <f t="shared" si="73"/>
        <v>32715.198899999999</v>
      </c>
    </row>
    <row r="4698" spans="1:7" x14ac:dyDescent="0.25">
      <c r="A4698" s="143">
        <v>44757</v>
      </c>
      <c r="B4698" s="144">
        <v>14</v>
      </c>
      <c r="C4698" s="145">
        <v>26335.845499999999</v>
      </c>
      <c r="D4698" s="145">
        <v>180.42769999999999</v>
      </c>
      <c r="E4698" s="145">
        <v>1707.3688</v>
      </c>
      <c r="F4698" s="145">
        <v>5986.3333000000002</v>
      </c>
      <c r="G4698" s="146">
        <f t="shared" si="73"/>
        <v>34209.975299999998</v>
      </c>
    </row>
    <row r="4699" spans="1:7" x14ac:dyDescent="0.25">
      <c r="A4699" s="143">
        <v>44757</v>
      </c>
      <c r="B4699" s="144">
        <v>15</v>
      </c>
      <c r="C4699" s="145">
        <v>24369.700199999999</v>
      </c>
      <c r="D4699" s="145">
        <v>178.96100000000001</v>
      </c>
      <c r="E4699" s="145">
        <v>1710.4364</v>
      </c>
      <c r="F4699" s="145">
        <v>6328.0936000000002</v>
      </c>
      <c r="G4699" s="146">
        <f t="shared" si="73"/>
        <v>32587.191199999997</v>
      </c>
    </row>
    <row r="4700" spans="1:7" x14ac:dyDescent="0.25">
      <c r="A4700" s="143">
        <v>44757</v>
      </c>
      <c r="B4700" s="144">
        <v>16</v>
      </c>
      <c r="C4700" s="145">
        <v>20278.843799999999</v>
      </c>
      <c r="D4700" s="145">
        <v>170.67869999999999</v>
      </c>
      <c r="E4700" s="145">
        <v>1645.5054</v>
      </c>
      <c r="F4700" s="145">
        <v>6248.8501999999999</v>
      </c>
      <c r="G4700" s="146">
        <f t="shared" si="73"/>
        <v>28343.878100000002</v>
      </c>
    </row>
    <row r="4701" spans="1:7" x14ac:dyDescent="0.25">
      <c r="A4701" s="143">
        <v>44757</v>
      </c>
      <c r="B4701" s="144">
        <v>17</v>
      </c>
      <c r="C4701" s="145">
        <v>14825.4728</v>
      </c>
      <c r="D4701" s="145">
        <v>145.37029999999999</v>
      </c>
      <c r="E4701" s="145">
        <v>1468.4694999999999</v>
      </c>
      <c r="F4701" s="145">
        <v>5961.1967999999997</v>
      </c>
      <c r="G4701" s="146">
        <f t="shared" si="73"/>
        <v>22400.509400000003</v>
      </c>
    </row>
    <row r="4702" spans="1:7" x14ac:dyDescent="0.25">
      <c r="A4702" s="143">
        <v>44757</v>
      </c>
      <c r="B4702" s="144">
        <v>18</v>
      </c>
      <c r="C4702" s="145">
        <v>8501.0681000000004</v>
      </c>
      <c r="D4702" s="145">
        <v>115.4323</v>
      </c>
      <c r="E4702" s="145">
        <v>1140.8204000000001</v>
      </c>
      <c r="F4702" s="145">
        <v>5458.9036999999998</v>
      </c>
      <c r="G4702" s="146">
        <f t="shared" si="73"/>
        <v>15216.2245</v>
      </c>
    </row>
    <row r="4703" spans="1:7" x14ac:dyDescent="0.25">
      <c r="A4703" s="143">
        <v>44757</v>
      </c>
      <c r="B4703" s="144">
        <v>19</v>
      </c>
      <c r="C4703" s="145">
        <v>3749.5345000000002</v>
      </c>
      <c r="D4703" s="145">
        <v>81.927899999999994</v>
      </c>
      <c r="E4703" s="145">
        <v>660.21230000000003</v>
      </c>
      <c r="F4703" s="145">
        <v>3731.5167000000001</v>
      </c>
      <c r="G4703" s="146">
        <f t="shared" si="73"/>
        <v>8223.1913999999997</v>
      </c>
    </row>
    <row r="4704" spans="1:7" x14ac:dyDescent="0.25">
      <c r="A4704" s="143">
        <v>44757</v>
      </c>
      <c r="B4704" s="144">
        <v>20</v>
      </c>
      <c r="C4704" s="145">
        <v>1091.2201</v>
      </c>
      <c r="D4704" s="145">
        <v>44.835700000000003</v>
      </c>
      <c r="E4704" s="145">
        <v>307.94900000000001</v>
      </c>
      <c r="F4704" s="145">
        <v>2145.8407000000002</v>
      </c>
      <c r="G4704" s="146">
        <f t="shared" si="73"/>
        <v>3589.8455000000004</v>
      </c>
    </row>
    <row r="4705" spans="1:7" x14ac:dyDescent="0.25">
      <c r="A4705" s="143">
        <v>44757</v>
      </c>
      <c r="B4705" s="144">
        <v>21</v>
      </c>
      <c r="C4705" s="145">
        <v>156.2235</v>
      </c>
      <c r="D4705" s="145">
        <v>22.448599999999999</v>
      </c>
      <c r="E4705" s="145">
        <v>105.99550000000001</v>
      </c>
      <c r="F4705" s="145">
        <v>1363.4431</v>
      </c>
      <c r="G4705" s="146">
        <f t="shared" si="73"/>
        <v>1648.1107</v>
      </c>
    </row>
    <row r="4706" spans="1:7" x14ac:dyDescent="0.25">
      <c r="A4706" s="143">
        <v>44757</v>
      </c>
      <c r="B4706" s="144">
        <v>22</v>
      </c>
      <c r="C4706" s="145">
        <v>7.1542000000000003</v>
      </c>
      <c r="D4706" s="145">
        <v>17.968599999999999</v>
      </c>
      <c r="E4706" s="145">
        <v>3.0192000000000001</v>
      </c>
      <c r="F4706" s="145">
        <v>25.3352</v>
      </c>
      <c r="G4706" s="146">
        <f t="shared" si="73"/>
        <v>53.477199999999996</v>
      </c>
    </row>
    <row r="4707" spans="1:7" x14ac:dyDescent="0.25">
      <c r="A4707" s="143">
        <v>44757</v>
      </c>
      <c r="B4707" s="144">
        <v>23</v>
      </c>
      <c r="C4707" s="145">
        <v>6.2662000000000004</v>
      </c>
      <c r="D4707" s="145">
        <v>19.110299999999999</v>
      </c>
      <c r="E4707" s="145">
        <v>2.1120000000000001</v>
      </c>
      <c r="F4707" s="145">
        <v>0</v>
      </c>
      <c r="G4707" s="146">
        <f t="shared" si="73"/>
        <v>27.488500000000002</v>
      </c>
    </row>
    <row r="4708" spans="1:7" x14ac:dyDescent="0.25">
      <c r="A4708" s="143">
        <v>44757</v>
      </c>
      <c r="B4708" s="144">
        <v>24</v>
      </c>
      <c r="C4708" s="145">
        <v>8.3482000000000003</v>
      </c>
      <c r="D4708" s="145">
        <v>19.980799999999999</v>
      </c>
      <c r="E4708" s="145">
        <v>2.3679999999999999</v>
      </c>
      <c r="F4708" s="145">
        <v>0</v>
      </c>
      <c r="G4708" s="146">
        <f t="shared" si="73"/>
        <v>30.696999999999999</v>
      </c>
    </row>
    <row r="4709" spans="1:7" x14ac:dyDescent="0.25">
      <c r="A4709" s="143">
        <v>44758</v>
      </c>
      <c r="B4709" s="144">
        <v>1</v>
      </c>
      <c r="C4709" s="145">
        <v>7.7804000000000002</v>
      </c>
      <c r="D4709" s="145">
        <v>20.308399999999999</v>
      </c>
      <c r="E4709" s="145">
        <v>2.3679999999999999</v>
      </c>
      <c r="F4709" s="145">
        <v>0</v>
      </c>
      <c r="G4709" s="146">
        <f t="shared" si="73"/>
        <v>30.456799999999998</v>
      </c>
    </row>
    <row r="4710" spans="1:7" x14ac:dyDescent="0.25">
      <c r="A4710" s="143">
        <v>44758</v>
      </c>
      <c r="B4710" s="144">
        <v>2</v>
      </c>
      <c r="C4710" s="145">
        <v>8.1853999999999996</v>
      </c>
      <c r="D4710" s="145">
        <v>20.183</v>
      </c>
      <c r="E4710" s="145">
        <v>2.3243999999999998</v>
      </c>
      <c r="F4710" s="145">
        <v>0</v>
      </c>
      <c r="G4710" s="146">
        <f t="shared" si="73"/>
        <v>30.692800000000002</v>
      </c>
    </row>
    <row r="4711" spans="1:7" x14ac:dyDescent="0.25">
      <c r="A4711" s="143">
        <v>44758</v>
      </c>
      <c r="B4711" s="144">
        <v>3</v>
      </c>
      <c r="C4711" s="145">
        <v>7.0333999999999897</v>
      </c>
      <c r="D4711" s="145">
        <v>20.915199999999999</v>
      </c>
      <c r="E4711" s="145">
        <v>2.1760000000000002</v>
      </c>
      <c r="F4711" s="145">
        <v>0</v>
      </c>
      <c r="G4711" s="146">
        <f t="shared" si="73"/>
        <v>30.124599999999987</v>
      </c>
    </row>
    <row r="4712" spans="1:7" x14ac:dyDescent="0.25">
      <c r="A4712" s="143">
        <v>44758</v>
      </c>
      <c r="B4712" s="144">
        <v>4</v>
      </c>
      <c r="C4712" s="145">
        <v>3.2538999999999998</v>
      </c>
      <c r="D4712" s="145">
        <v>21.5609</v>
      </c>
      <c r="E4712" s="145">
        <v>2.3039999999999998</v>
      </c>
      <c r="F4712" s="145">
        <v>0</v>
      </c>
      <c r="G4712" s="146">
        <f t="shared" si="73"/>
        <v>27.118799999999997</v>
      </c>
    </row>
    <row r="4713" spans="1:7" x14ac:dyDescent="0.25">
      <c r="A4713" s="143">
        <v>44758</v>
      </c>
      <c r="B4713" s="144">
        <v>5</v>
      </c>
      <c r="C4713" s="145">
        <v>3.3759000000000001</v>
      </c>
      <c r="D4713" s="145">
        <v>21.665800000000001</v>
      </c>
      <c r="E4713" s="145">
        <v>2.3883999999999999</v>
      </c>
      <c r="F4713" s="145">
        <v>0</v>
      </c>
      <c r="G4713" s="146">
        <f t="shared" si="73"/>
        <v>27.430100000000003</v>
      </c>
    </row>
    <row r="4714" spans="1:7" x14ac:dyDescent="0.25">
      <c r="A4714" s="143">
        <v>44758</v>
      </c>
      <c r="B4714" s="144">
        <v>6</v>
      </c>
      <c r="C4714" s="145">
        <v>4.7938999999999998</v>
      </c>
      <c r="D4714" s="145">
        <v>21.5122</v>
      </c>
      <c r="E4714" s="145">
        <v>2.1179999999999999</v>
      </c>
      <c r="F4714" s="145">
        <v>0</v>
      </c>
      <c r="G4714" s="146">
        <f t="shared" si="73"/>
        <v>28.424099999999999</v>
      </c>
    </row>
    <row r="4715" spans="1:7" x14ac:dyDescent="0.25">
      <c r="A4715" s="143">
        <v>44758</v>
      </c>
      <c r="B4715" s="144">
        <v>7</v>
      </c>
      <c r="C4715" s="145">
        <v>46.9861</v>
      </c>
      <c r="D4715" s="145">
        <v>22.519600000000001</v>
      </c>
      <c r="E4715" s="145">
        <v>36.9726</v>
      </c>
      <c r="F4715" s="145">
        <v>597.41240000000005</v>
      </c>
      <c r="G4715" s="146">
        <f t="shared" si="73"/>
        <v>703.89070000000004</v>
      </c>
    </row>
    <row r="4716" spans="1:7" x14ac:dyDescent="0.25">
      <c r="A4716" s="143">
        <v>44758</v>
      </c>
      <c r="B4716" s="144">
        <v>8</v>
      </c>
      <c r="C4716" s="145">
        <v>1117.3896999999999</v>
      </c>
      <c r="D4716" s="145">
        <v>32.2348</v>
      </c>
      <c r="E4716" s="145">
        <v>301.45269999999999</v>
      </c>
      <c r="F4716" s="145">
        <v>3100.1932999999999</v>
      </c>
      <c r="G4716" s="146">
        <f t="shared" si="73"/>
        <v>4551.2704999999996</v>
      </c>
    </row>
    <row r="4717" spans="1:7" x14ac:dyDescent="0.25">
      <c r="A4717" s="143">
        <v>44758</v>
      </c>
      <c r="B4717" s="144">
        <v>9</v>
      </c>
      <c r="C4717" s="145">
        <v>5387.3374999999996</v>
      </c>
      <c r="D4717" s="145">
        <v>60.848999999999997</v>
      </c>
      <c r="E4717" s="145">
        <v>673.16669999999999</v>
      </c>
      <c r="F4717" s="145">
        <v>4899.5436</v>
      </c>
      <c r="G4717" s="146">
        <f t="shared" si="73"/>
        <v>11020.896799999999</v>
      </c>
    </row>
    <row r="4718" spans="1:7" x14ac:dyDescent="0.25">
      <c r="A4718" s="143">
        <v>44758</v>
      </c>
      <c r="B4718" s="144">
        <v>10</v>
      </c>
      <c r="C4718" s="145">
        <v>13213.0623</v>
      </c>
      <c r="D4718" s="145">
        <v>103.6417</v>
      </c>
      <c r="E4718" s="145">
        <v>1124.8747000000001</v>
      </c>
      <c r="F4718" s="145">
        <v>5661.7329</v>
      </c>
      <c r="G4718" s="146">
        <f t="shared" si="73"/>
        <v>20103.311600000001</v>
      </c>
    </row>
    <row r="4719" spans="1:7" x14ac:dyDescent="0.25">
      <c r="A4719" s="143">
        <v>44758</v>
      </c>
      <c r="B4719" s="144">
        <v>11</v>
      </c>
      <c r="C4719" s="145">
        <v>20172.369600000002</v>
      </c>
      <c r="D4719" s="145">
        <v>142.6163</v>
      </c>
      <c r="E4719" s="145">
        <v>1472.5209</v>
      </c>
      <c r="F4719" s="145">
        <v>6126.7889999999998</v>
      </c>
      <c r="G4719" s="146">
        <f t="shared" si="73"/>
        <v>27914.295800000004</v>
      </c>
    </row>
    <row r="4720" spans="1:7" x14ac:dyDescent="0.25">
      <c r="A4720" s="143">
        <v>44758</v>
      </c>
      <c r="B4720" s="144">
        <v>12</v>
      </c>
      <c r="C4720" s="145">
        <v>24775.0108</v>
      </c>
      <c r="D4720" s="145">
        <v>182.1866</v>
      </c>
      <c r="E4720" s="145">
        <v>1779.2942</v>
      </c>
      <c r="F4720" s="145">
        <v>6296.1750000000002</v>
      </c>
      <c r="G4720" s="146">
        <f t="shared" si="73"/>
        <v>33032.666600000004</v>
      </c>
    </row>
    <row r="4721" spans="1:7" x14ac:dyDescent="0.25">
      <c r="A4721" s="143">
        <v>44758</v>
      </c>
      <c r="B4721" s="144">
        <v>13</v>
      </c>
      <c r="C4721" s="145">
        <v>27304.763200000001</v>
      </c>
      <c r="D4721" s="145">
        <v>199.2055</v>
      </c>
      <c r="E4721" s="145">
        <v>1963.0862999999999</v>
      </c>
      <c r="F4721" s="145">
        <v>6354.0214999999998</v>
      </c>
      <c r="G4721" s="146">
        <f t="shared" si="73"/>
        <v>35821.076500000003</v>
      </c>
    </row>
    <row r="4722" spans="1:7" x14ac:dyDescent="0.25">
      <c r="A4722" s="143">
        <v>44758</v>
      </c>
      <c r="B4722" s="144">
        <v>14</v>
      </c>
      <c r="C4722" s="145">
        <v>26379.251799999998</v>
      </c>
      <c r="D4722" s="145">
        <v>206.58539999999999</v>
      </c>
      <c r="E4722" s="145">
        <v>2027.6</v>
      </c>
      <c r="F4722" s="145">
        <v>6425.3918999999996</v>
      </c>
      <c r="G4722" s="146">
        <f t="shared" si="73"/>
        <v>35038.829099999995</v>
      </c>
    </row>
    <row r="4723" spans="1:7" x14ac:dyDescent="0.25">
      <c r="A4723" s="143">
        <v>44758</v>
      </c>
      <c r="B4723" s="144">
        <v>15</v>
      </c>
      <c r="C4723" s="145">
        <v>23581.548900000002</v>
      </c>
      <c r="D4723" s="145">
        <v>216.3972</v>
      </c>
      <c r="E4723" s="145">
        <v>1978.558</v>
      </c>
      <c r="F4723" s="145">
        <v>6010.6058999999996</v>
      </c>
      <c r="G4723" s="146">
        <f t="shared" si="73"/>
        <v>31787.11</v>
      </c>
    </row>
    <row r="4724" spans="1:7" x14ac:dyDescent="0.25">
      <c r="A4724" s="143">
        <v>44758</v>
      </c>
      <c r="B4724" s="144">
        <v>16</v>
      </c>
      <c r="C4724" s="145">
        <v>19201.203399999999</v>
      </c>
      <c r="D4724" s="145">
        <v>197.31979999999999</v>
      </c>
      <c r="E4724" s="145">
        <v>1737.0197000000001</v>
      </c>
      <c r="F4724" s="145">
        <v>5135.2232999999997</v>
      </c>
      <c r="G4724" s="146">
        <f t="shared" si="73"/>
        <v>26270.766199999998</v>
      </c>
    </row>
    <row r="4725" spans="1:7" x14ac:dyDescent="0.25">
      <c r="A4725" s="143">
        <v>44758</v>
      </c>
      <c r="B4725" s="144">
        <v>17</v>
      </c>
      <c r="C4725" s="145">
        <v>13500.2093</v>
      </c>
      <c r="D4725" s="145">
        <v>164.07650000000001</v>
      </c>
      <c r="E4725" s="145">
        <v>1453.8489</v>
      </c>
      <c r="F4725" s="145">
        <v>4563.8761000000004</v>
      </c>
      <c r="G4725" s="146">
        <f t="shared" si="73"/>
        <v>19682.0108</v>
      </c>
    </row>
    <row r="4726" spans="1:7" x14ac:dyDescent="0.25">
      <c r="A4726" s="143">
        <v>44758</v>
      </c>
      <c r="B4726" s="144">
        <v>18</v>
      </c>
      <c r="C4726" s="145">
        <v>7636.6450000000004</v>
      </c>
      <c r="D4726" s="145">
        <v>117.6326</v>
      </c>
      <c r="E4726" s="145">
        <v>1181.4193</v>
      </c>
      <c r="F4726" s="145">
        <v>4924.6180999999997</v>
      </c>
      <c r="G4726" s="146">
        <f t="shared" si="73"/>
        <v>13860.315000000001</v>
      </c>
    </row>
    <row r="4727" spans="1:7" x14ac:dyDescent="0.25">
      <c r="A4727" s="143">
        <v>44758</v>
      </c>
      <c r="B4727" s="144">
        <v>19</v>
      </c>
      <c r="C4727" s="145">
        <v>3292.4322000000002</v>
      </c>
      <c r="D4727" s="145">
        <v>72.350399999999993</v>
      </c>
      <c r="E4727" s="145">
        <v>792.02149999999995</v>
      </c>
      <c r="F4727" s="145">
        <v>4155.1287000000002</v>
      </c>
      <c r="G4727" s="146">
        <f t="shared" si="73"/>
        <v>8311.9328000000005</v>
      </c>
    </row>
    <row r="4728" spans="1:7" x14ac:dyDescent="0.25">
      <c r="A4728" s="143">
        <v>44758</v>
      </c>
      <c r="B4728" s="144">
        <v>20</v>
      </c>
      <c r="C4728" s="145">
        <v>891.94209999999998</v>
      </c>
      <c r="D4728" s="145">
        <v>32.0411</v>
      </c>
      <c r="E4728" s="145">
        <v>380.6327</v>
      </c>
      <c r="F4728" s="145">
        <v>3297.0686999999998</v>
      </c>
      <c r="G4728" s="146">
        <f t="shared" si="73"/>
        <v>4601.6845999999996</v>
      </c>
    </row>
    <row r="4729" spans="1:7" x14ac:dyDescent="0.25">
      <c r="A4729" s="143">
        <v>44758</v>
      </c>
      <c r="B4729" s="144">
        <v>21</v>
      </c>
      <c r="C4729" s="145">
        <v>125.8944</v>
      </c>
      <c r="D4729" s="145">
        <v>9.3874999999999993</v>
      </c>
      <c r="E4729" s="145">
        <v>111.3075</v>
      </c>
      <c r="F4729" s="145">
        <v>1503.1080999999999</v>
      </c>
      <c r="G4729" s="146">
        <f t="shared" si="73"/>
        <v>1749.6975</v>
      </c>
    </row>
    <row r="4730" spans="1:7" x14ac:dyDescent="0.25">
      <c r="A4730" s="143">
        <v>44758</v>
      </c>
      <c r="B4730" s="144">
        <v>22</v>
      </c>
      <c r="C4730" s="145">
        <v>10.705500000000001</v>
      </c>
      <c r="D4730" s="145">
        <v>5.1403999999999996</v>
      </c>
      <c r="E4730" s="145">
        <v>2.1913</v>
      </c>
      <c r="F4730" s="145">
        <v>13.9977</v>
      </c>
      <c r="G4730" s="146">
        <f t="shared" si="73"/>
        <v>32.0349</v>
      </c>
    </row>
    <row r="4731" spans="1:7" x14ac:dyDescent="0.25">
      <c r="A4731" s="143">
        <v>44758</v>
      </c>
      <c r="B4731" s="144">
        <v>23</v>
      </c>
      <c r="C4731" s="145">
        <v>10.0427</v>
      </c>
      <c r="D4731" s="145">
        <v>4.9561000000000002</v>
      </c>
      <c r="E4731" s="145">
        <v>2.048</v>
      </c>
      <c r="F4731" s="145">
        <v>0</v>
      </c>
      <c r="G4731" s="146">
        <f t="shared" si="73"/>
        <v>17.046799999999998</v>
      </c>
    </row>
    <row r="4732" spans="1:7" x14ac:dyDescent="0.25">
      <c r="A4732" s="143">
        <v>44758</v>
      </c>
      <c r="B4732" s="144">
        <v>24</v>
      </c>
      <c r="C4732" s="145">
        <v>11.4597</v>
      </c>
      <c r="D4732" s="145">
        <v>5.0201000000000002</v>
      </c>
      <c r="E4732" s="145">
        <v>2.1120000000000001</v>
      </c>
      <c r="F4732" s="145">
        <v>0</v>
      </c>
      <c r="G4732" s="146">
        <f t="shared" si="73"/>
        <v>18.591799999999999</v>
      </c>
    </row>
    <row r="4733" spans="1:7" x14ac:dyDescent="0.25">
      <c r="A4733" s="143">
        <v>44759</v>
      </c>
      <c r="B4733" s="144">
        <v>1</v>
      </c>
      <c r="C4733" s="145">
        <v>5.9958999999999998</v>
      </c>
      <c r="D4733" s="145">
        <v>5.6831999999999896</v>
      </c>
      <c r="E4733" s="145">
        <v>2.3039999999999998</v>
      </c>
      <c r="F4733" s="145">
        <v>0</v>
      </c>
      <c r="G4733" s="146">
        <f t="shared" si="73"/>
        <v>13.98309999999999</v>
      </c>
    </row>
    <row r="4734" spans="1:7" x14ac:dyDescent="0.25">
      <c r="A4734" s="143">
        <v>44759</v>
      </c>
      <c r="B4734" s="144">
        <v>2</v>
      </c>
      <c r="C4734" s="145">
        <v>6.9549000000000003</v>
      </c>
      <c r="D4734" s="145">
        <v>5.8264999999999896</v>
      </c>
      <c r="E4734" s="145">
        <v>2.3039999999999998</v>
      </c>
      <c r="F4734" s="145">
        <v>0</v>
      </c>
      <c r="G4734" s="146">
        <f t="shared" si="73"/>
        <v>15.085399999999991</v>
      </c>
    </row>
    <row r="4735" spans="1:7" x14ac:dyDescent="0.25">
      <c r="A4735" s="143">
        <v>44759</v>
      </c>
      <c r="B4735" s="144">
        <v>3</v>
      </c>
      <c r="C4735" s="145">
        <v>6.1448999999999998</v>
      </c>
      <c r="D4735" s="145">
        <v>5.399</v>
      </c>
      <c r="E4735" s="145">
        <v>2.3679999999999999</v>
      </c>
      <c r="F4735" s="145">
        <v>0</v>
      </c>
      <c r="G4735" s="146">
        <f t="shared" si="73"/>
        <v>13.911900000000001</v>
      </c>
    </row>
    <row r="4736" spans="1:7" x14ac:dyDescent="0.25">
      <c r="A4736" s="143">
        <v>44759</v>
      </c>
      <c r="B4736" s="144">
        <v>4</v>
      </c>
      <c r="C4736" s="145">
        <v>8.5814000000000004</v>
      </c>
      <c r="D4736" s="145">
        <v>5.8833000000000002</v>
      </c>
      <c r="E4736" s="145">
        <v>2.1760000000000002</v>
      </c>
      <c r="F4736" s="145">
        <v>0</v>
      </c>
      <c r="G4736" s="146">
        <f t="shared" si="73"/>
        <v>16.640700000000002</v>
      </c>
    </row>
    <row r="4737" spans="1:7" x14ac:dyDescent="0.25">
      <c r="A4737" s="143">
        <v>44759</v>
      </c>
      <c r="B4737" s="144">
        <v>5</v>
      </c>
      <c r="C4737" s="145">
        <v>8.7813999999999997</v>
      </c>
      <c r="D4737" s="145">
        <v>6.8505000000000003</v>
      </c>
      <c r="E4737" s="145">
        <v>2.3039999999999998</v>
      </c>
      <c r="F4737" s="145">
        <v>0</v>
      </c>
      <c r="G4737" s="146">
        <f t="shared" si="73"/>
        <v>17.9359</v>
      </c>
    </row>
    <row r="4738" spans="1:7" x14ac:dyDescent="0.25">
      <c r="A4738" s="143">
        <v>44759</v>
      </c>
      <c r="B4738" s="144">
        <v>6</v>
      </c>
      <c r="C4738" s="145">
        <v>8.8374000000000006</v>
      </c>
      <c r="D4738" s="145">
        <v>8.0613999999999901</v>
      </c>
      <c r="E4738" s="145">
        <v>2.38</v>
      </c>
      <c r="F4738" s="145">
        <v>2.3891</v>
      </c>
      <c r="G4738" s="146">
        <f t="shared" si="73"/>
        <v>21.667899999999989</v>
      </c>
    </row>
    <row r="4739" spans="1:7" x14ac:dyDescent="0.25">
      <c r="A4739" s="143">
        <v>44759</v>
      </c>
      <c r="B4739" s="144">
        <v>7</v>
      </c>
      <c r="C4739" s="145">
        <v>29.2912</v>
      </c>
      <c r="D4739" s="145">
        <v>9.5851000000000006</v>
      </c>
      <c r="E4739" s="145">
        <v>9.5670999999999999</v>
      </c>
      <c r="F4739" s="145">
        <v>229.81039999999999</v>
      </c>
      <c r="G4739" s="146">
        <f t="shared" si="73"/>
        <v>278.25379999999996</v>
      </c>
    </row>
    <row r="4740" spans="1:7" x14ac:dyDescent="0.25">
      <c r="A4740" s="143">
        <v>44759</v>
      </c>
      <c r="B4740" s="144">
        <v>8</v>
      </c>
      <c r="C4740" s="145">
        <v>948.29989999999998</v>
      </c>
      <c r="D4740" s="145">
        <v>19.021799999999999</v>
      </c>
      <c r="E4740" s="145">
        <v>81.8322</v>
      </c>
      <c r="F4740" s="145">
        <v>925.82740000000001</v>
      </c>
      <c r="G4740" s="146">
        <f t="shared" si="73"/>
        <v>1974.9812999999999</v>
      </c>
    </row>
    <row r="4741" spans="1:7" x14ac:dyDescent="0.25">
      <c r="A4741" s="143">
        <v>44759</v>
      </c>
      <c r="B4741" s="144">
        <v>9</v>
      </c>
      <c r="C4741" s="145">
        <v>4850.0919999999996</v>
      </c>
      <c r="D4741" s="145">
        <v>48.1511</v>
      </c>
      <c r="E4741" s="145">
        <v>491.88200000000001</v>
      </c>
      <c r="F4741" s="145">
        <v>2435.0010000000002</v>
      </c>
      <c r="G4741" s="146">
        <f t="shared" si="73"/>
        <v>7825.1260999999995</v>
      </c>
    </row>
    <row r="4742" spans="1:7" x14ac:dyDescent="0.25">
      <c r="A4742" s="143">
        <v>44759</v>
      </c>
      <c r="B4742" s="144">
        <v>10</v>
      </c>
      <c r="C4742" s="145">
        <v>10564.818300000001</v>
      </c>
      <c r="D4742" s="145">
        <v>83.353099999999998</v>
      </c>
      <c r="E4742" s="145">
        <v>878.0915</v>
      </c>
      <c r="F4742" s="145">
        <v>3628.2181999999998</v>
      </c>
      <c r="G4742" s="146">
        <f t="shared" ref="G4742:G4805" si="74">+SUM(C4742:F4742)</f>
        <v>15154.481100000001</v>
      </c>
    </row>
    <row r="4743" spans="1:7" x14ac:dyDescent="0.25">
      <c r="A4743" s="143">
        <v>44759</v>
      </c>
      <c r="B4743" s="144">
        <v>11</v>
      </c>
      <c r="C4743" s="145">
        <v>11718.6931</v>
      </c>
      <c r="D4743" s="145">
        <v>98.072100000000006</v>
      </c>
      <c r="E4743" s="145">
        <v>1024.7579000000001</v>
      </c>
      <c r="F4743" s="145">
        <v>4180.4348</v>
      </c>
      <c r="G4743" s="146">
        <f t="shared" si="74"/>
        <v>17021.957900000001</v>
      </c>
    </row>
    <row r="4744" spans="1:7" x14ac:dyDescent="0.25">
      <c r="A4744" s="143">
        <v>44759</v>
      </c>
      <c r="B4744" s="144">
        <v>12</v>
      </c>
      <c r="C4744" s="145">
        <v>8327.3147000000008</v>
      </c>
      <c r="D4744" s="145">
        <v>97.244799999999998</v>
      </c>
      <c r="E4744" s="145">
        <v>1005.4547</v>
      </c>
      <c r="F4744" s="145">
        <v>4330.9979000000003</v>
      </c>
      <c r="G4744" s="146">
        <f t="shared" si="74"/>
        <v>13761.012100000002</v>
      </c>
    </row>
    <row r="4745" spans="1:7" x14ac:dyDescent="0.25">
      <c r="A4745" s="143">
        <v>44759</v>
      </c>
      <c r="B4745" s="144">
        <v>13</v>
      </c>
      <c r="C4745" s="145">
        <v>15465.7431</v>
      </c>
      <c r="D4745" s="145">
        <v>129.0247</v>
      </c>
      <c r="E4745" s="145">
        <v>1506.2289000000001</v>
      </c>
      <c r="F4745" s="145">
        <v>5608.9301999999998</v>
      </c>
      <c r="G4745" s="146">
        <f t="shared" si="74"/>
        <v>22709.926899999999</v>
      </c>
    </row>
    <row r="4746" spans="1:7" x14ac:dyDescent="0.25">
      <c r="A4746" s="143">
        <v>44759</v>
      </c>
      <c r="B4746" s="144">
        <v>14</v>
      </c>
      <c r="C4746" s="145">
        <v>18638.754799999999</v>
      </c>
      <c r="D4746" s="145">
        <v>156.49459999999999</v>
      </c>
      <c r="E4746" s="145">
        <v>1668.9237000000001</v>
      </c>
      <c r="F4746" s="145">
        <v>6153.6617999999999</v>
      </c>
      <c r="G4746" s="146">
        <f t="shared" si="74"/>
        <v>26617.834900000002</v>
      </c>
    </row>
    <row r="4747" spans="1:7" x14ac:dyDescent="0.25">
      <c r="A4747" s="143">
        <v>44759</v>
      </c>
      <c r="B4747" s="144">
        <v>15</v>
      </c>
      <c r="C4747" s="145">
        <v>15571.559600000001</v>
      </c>
      <c r="D4747" s="145">
        <v>134.8854</v>
      </c>
      <c r="E4747" s="145">
        <v>1524.5437999999999</v>
      </c>
      <c r="F4747" s="145">
        <v>5753.8212999999996</v>
      </c>
      <c r="G4747" s="146">
        <f t="shared" si="74"/>
        <v>22984.810099999999</v>
      </c>
    </row>
    <row r="4748" spans="1:7" x14ac:dyDescent="0.25">
      <c r="A4748" s="143">
        <v>44759</v>
      </c>
      <c r="B4748" s="144">
        <v>16</v>
      </c>
      <c r="C4748" s="145">
        <v>18110.8989</v>
      </c>
      <c r="D4748" s="145">
        <v>155.8056</v>
      </c>
      <c r="E4748" s="145">
        <v>1337.8698999999999</v>
      </c>
      <c r="F4748" s="145">
        <v>4388.6255000000001</v>
      </c>
      <c r="G4748" s="146">
        <f t="shared" si="74"/>
        <v>23993.1999</v>
      </c>
    </row>
    <row r="4749" spans="1:7" x14ac:dyDescent="0.25">
      <c r="A4749" s="143">
        <v>44759</v>
      </c>
      <c r="B4749" s="144">
        <v>17</v>
      </c>
      <c r="C4749" s="145">
        <v>13960.135399999999</v>
      </c>
      <c r="D4749" s="145">
        <v>142.0719</v>
      </c>
      <c r="E4749" s="145">
        <v>1092.5404000000001</v>
      </c>
      <c r="F4749" s="145">
        <v>2914.2181999999998</v>
      </c>
      <c r="G4749" s="146">
        <f t="shared" si="74"/>
        <v>18108.965899999999</v>
      </c>
    </row>
    <row r="4750" spans="1:7" x14ac:dyDescent="0.25">
      <c r="A4750" s="143">
        <v>44759</v>
      </c>
      <c r="B4750" s="144">
        <v>18</v>
      </c>
      <c r="C4750" s="145">
        <v>7400.9880000000003</v>
      </c>
      <c r="D4750" s="145">
        <v>107.0086</v>
      </c>
      <c r="E4750" s="145">
        <v>726.14210000000003</v>
      </c>
      <c r="F4750" s="145">
        <v>2204.1639999999902</v>
      </c>
      <c r="G4750" s="146">
        <f t="shared" si="74"/>
        <v>10438.302699999989</v>
      </c>
    </row>
    <row r="4751" spans="1:7" x14ac:dyDescent="0.25">
      <c r="A4751" s="143">
        <v>44759</v>
      </c>
      <c r="B4751" s="144">
        <v>19</v>
      </c>
      <c r="C4751" s="145">
        <v>3014.0819000000001</v>
      </c>
      <c r="D4751" s="145">
        <v>64.775499999999994</v>
      </c>
      <c r="E4751" s="145">
        <v>453.1669</v>
      </c>
      <c r="F4751" s="145">
        <v>1304.6044999999999</v>
      </c>
      <c r="G4751" s="146">
        <f t="shared" si="74"/>
        <v>4836.6288000000004</v>
      </c>
    </row>
    <row r="4752" spans="1:7" x14ac:dyDescent="0.25">
      <c r="A4752" s="143">
        <v>44759</v>
      </c>
      <c r="B4752" s="144">
        <v>20</v>
      </c>
      <c r="C4752" s="145">
        <v>806.43100000000004</v>
      </c>
      <c r="D4752" s="145">
        <v>32.092100000000002</v>
      </c>
      <c r="E4752" s="145">
        <v>189.08779999999999</v>
      </c>
      <c r="F4752" s="145">
        <v>1368.9925000000001</v>
      </c>
      <c r="G4752" s="146">
        <f t="shared" si="74"/>
        <v>2396.6034</v>
      </c>
    </row>
    <row r="4753" spans="1:7" x14ac:dyDescent="0.25">
      <c r="A4753" s="143">
        <v>44759</v>
      </c>
      <c r="B4753" s="144">
        <v>21</v>
      </c>
      <c r="C4753" s="145">
        <v>60.138100000000001</v>
      </c>
      <c r="D4753" s="145">
        <v>13.916</v>
      </c>
      <c r="E4753" s="145">
        <v>38.836300000000001</v>
      </c>
      <c r="F4753" s="145">
        <v>798.40030000000002</v>
      </c>
      <c r="G4753" s="146">
        <f t="shared" si="74"/>
        <v>911.29070000000002</v>
      </c>
    </row>
    <row r="4754" spans="1:7" x14ac:dyDescent="0.25">
      <c r="A4754" s="143">
        <v>44759</v>
      </c>
      <c r="B4754" s="144">
        <v>22</v>
      </c>
      <c r="C4754" s="145">
        <v>4.0614999999999997</v>
      </c>
      <c r="D4754" s="145">
        <v>10.4678</v>
      </c>
      <c r="E4754" s="145">
        <v>2.2963</v>
      </c>
      <c r="F4754" s="145">
        <v>6.8774999999999897</v>
      </c>
      <c r="G4754" s="146">
        <f t="shared" si="74"/>
        <v>23.703099999999989</v>
      </c>
    </row>
    <row r="4755" spans="1:7" x14ac:dyDescent="0.25">
      <c r="A4755" s="143">
        <v>44759</v>
      </c>
      <c r="B4755" s="144">
        <v>23</v>
      </c>
      <c r="C4755" s="145">
        <v>6.0411000000000001</v>
      </c>
      <c r="D4755" s="145">
        <v>10.536899999999999</v>
      </c>
      <c r="E4755" s="145">
        <v>2.3039999999999998</v>
      </c>
      <c r="F4755" s="145">
        <v>0</v>
      </c>
      <c r="G4755" s="146">
        <f t="shared" si="74"/>
        <v>18.881999999999998</v>
      </c>
    </row>
    <row r="4756" spans="1:7" x14ac:dyDescent="0.25">
      <c r="A4756" s="143">
        <v>44759</v>
      </c>
      <c r="B4756" s="144">
        <v>24</v>
      </c>
      <c r="C4756" s="145">
        <v>8.4210999999999991</v>
      </c>
      <c r="D4756" s="145">
        <v>10.5984</v>
      </c>
      <c r="E4756" s="145">
        <v>2.3039999999999998</v>
      </c>
      <c r="F4756" s="145">
        <v>0</v>
      </c>
      <c r="G4756" s="146">
        <f t="shared" si="74"/>
        <v>21.323499999999999</v>
      </c>
    </row>
    <row r="4757" spans="1:7" x14ac:dyDescent="0.25">
      <c r="A4757" s="143">
        <v>44760</v>
      </c>
      <c r="B4757" s="144">
        <v>1</v>
      </c>
      <c r="C4757" s="145">
        <v>8.4071999999999996</v>
      </c>
      <c r="D4757" s="145">
        <v>10.6777</v>
      </c>
      <c r="E4757" s="145">
        <v>2.2400000000000002</v>
      </c>
      <c r="F4757" s="145">
        <v>0</v>
      </c>
      <c r="G4757" s="146">
        <f t="shared" si="74"/>
        <v>21.3249</v>
      </c>
    </row>
    <row r="4758" spans="1:7" x14ac:dyDescent="0.25">
      <c r="A4758" s="143">
        <v>44760</v>
      </c>
      <c r="B4758" s="144">
        <v>2</v>
      </c>
      <c r="C4758" s="145">
        <v>8.4922000000000004</v>
      </c>
      <c r="D4758" s="145">
        <v>10.9849</v>
      </c>
      <c r="E4758" s="145">
        <v>2.2400000000000002</v>
      </c>
      <c r="F4758" s="145">
        <v>0</v>
      </c>
      <c r="G4758" s="146">
        <f t="shared" si="74"/>
        <v>21.717100000000002</v>
      </c>
    </row>
    <row r="4759" spans="1:7" x14ac:dyDescent="0.25">
      <c r="A4759" s="143">
        <v>44760</v>
      </c>
      <c r="B4759" s="144">
        <v>3</v>
      </c>
      <c r="C4759" s="145">
        <v>8.4711999999999996</v>
      </c>
      <c r="D4759" s="145">
        <v>11.294700000000001</v>
      </c>
      <c r="E4759" s="145">
        <v>2.3039999999999998</v>
      </c>
      <c r="F4759" s="145">
        <v>0</v>
      </c>
      <c r="G4759" s="146">
        <f t="shared" si="74"/>
        <v>22.069900000000001</v>
      </c>
    </row>
    <row r="4760" spans="1:7" x14ac:dyDescent="0.25">
      <c r="A4760" s="143">
        <v>44760</v>
      </c>
      <c r="B4760" s="144">
        <v>4</v>
      </c>
      <c r="C4760" s="145">
        <v>8.3210999999999995</v>
      </c>
      <c r="D4760" s="145">
        <v>11.542999999999999</v>
      </c>
      <c r="E4760" s="145">
        <v>2.3679999999999999</v>
      </c>
      <c r="F4760" s="145">
        <v>0.84060000000000001</v>
      </c>
      <c r="G4760" s="146">
        <f t="shared" si="74"/>
        <v>23.072699999999998</v>
      </c>
    </row>
    <row r="4761" spans="1:7" x14ac:dyDescent="0.25">
      <c r="A4761" s="143">
        <v>44760</v>
      </c>
      <c r="B4761" s="144">
        <v>5</v>
      </c>
      <c r="C4761" s="145">
        <v>8.4850999999999992</v>
      </c>
      <c r="D4761" s="145">
        <v>11.327999999999999</v>
      </c>
      <c r="E4761" s="145">
        <v>2.1120000000000001</v>
      </c>
      <c r="F4761" s="145">
        <v>0.84060000000000001</v>
      </c>
      <c r="G4761" s="146">
        <f t="shared" si="74"/>
        <v>22.765699999999999</v>
      </c>
    </row>
    <row r="4762" spans="1:7" x14ac:dyDescent="0.25">
      <c r="A4762" s="143">
        <v>44760</v>
      </c>
      <c r="B4762" s="144">
        <v>6</v>
      </c>
      <c r="C4762" s="145">
        <v>8.8300999999999998</v>
      </c>
      <c r="D4762" s="145">
        <v>11.529299999999999</v>
      </c>
      <c r="E4762" s="145">
        <v>2.3739999999999899</v>
      </c>
      <c r="F4762" s="145">
        <v>0.76060000000000005</v>
      </c>
      <c r="G4762" s="146">
        <f t="shared" si="74"/>
        <v>23.493999999999989</v>
      </c>
    </row>
    <row r="4763" spans="1:7" x14ac:dyDescent="0.25">
      <c r="A4763" s="143">
        <v>44760</v>
      </c>
      <c r="B4763" s="144">
        <v>7</v>
      </c>
      <c r="C4763" s="145">
        <v>29.801100000000002</v>
      </c>
      <c r="D4763" s="145">
        <v>12.036199999999999</v>
      </c>
      <c r="E4763" s="145">
        <v>2.5982999999999898</v>
      </c>
      <c r="F4763" s="145">
        <v>116.1435</v>
      </c>
      <c r="G4763" s="146">
        <f t="shared" si="74"/>
        <v>160.57909999999998</v>
      </c>
    </row>
    <row r="4764" spans="1:7" x14ac:dyDescent="0.25">
      <c r="A4764" s="143">
        <v>44760</v>
      </c>
      <c r="B4764" s="144">
        <v>8</v>
      </c>
      <c r="C4764" s="145">
        <v>962.6875</v>
      </c>
      <c r="D4764" s="145">
        <v>17.437799999999999</v>
      </c>
      <c r="E4764" s="145">
        <v>47.716299999999997</v>
      </c>
      <c r="F4764" s="145">
        <v>622.29420000000005</v>
      </c>
      <c r="G4764" s="146">
        <f t="shared" si="74"/>
        <v>1650.1358</v>
      </c>
    </row>
    <row r="4765" spans="1:7" x14ac:dyDescent="0.25">
      <c r="A4765" s="143">
        <v>44760</v>
      </c>
      <c r="B4765" s="144">
        <v>9</v>
      </c>
      <c r="C4765" s="145">
        <v>4753.7155000000002</v>
      </c>
      <c r="D4765" s="145">
        <v>33.802999999999997</v>
      </c>
      <c r="E4765" s="145">
        <v>187.1309</v>
      </c>
      <c r="F4765" s="145">
        <v>1150.3982000000001</v>
      </c>
      <c r="G4765" s="146">
        <f t="shared" si="74"/>
        <v>6125.0475999999999</v>
      </c>
    </row>
    <row r="4766" spans="1:7" x14ac:dyDescent="0.25">
      <c r="A4766" s="143">
        <v>44760</v>
      </c>
      <c r="B4766" s="144">
        <v>10</v>
      </c>
      <c r="C4766" s="145">
        <v>12533.5861</v>
      </c>
      <c r="D4766" s="145">
        <v>72.169899999999998</v>
      </c>
      <c r="E4766" s="145">
        <v>577.54330000000004</v>
      </c>
      <c r="F4766" s="145">
        <v>2490.9151999999999</v>
      </c>
      <c r="G4766" s="146">
        <f t="shared" si="74"/>
        <v>15674.2145</v>
      </c>
    </row>
    <row r="4767" spans="1:7" x14ac:dyDescent="0.25">
      <c r="A4767" s="143">
        <v>44760</v>
      </c>
      <c r="B4767" s="144">
        <v>11</v>
      </c>
      <c r="C4767" s="145">
        <v>20871.382099999999</v>
      </c>
      <c r="D4767" s="145">
        <v>119.83839999999999</v>
      </c>
      <c r="E4767" s="145">
        <v>1225.9666999999999</v>
      </c>
      <c r="F4767" s="145">
        <v>5431.5280999999904</v>
      </c>
      <c r="G4767" s="146">
        <f t="shared" si="74"/>
        <v>27648.715299999989</v>
      </c>
    </row>
    <row r="4768" spans="1:7" x14ac:dyDescent="0.25">
      <c r="A4768" s="143">
        <v>44760</v>
      </c>
      <c r="B4768" s="144">
        <v>12</v>
      </c>
      <c r="C4768" s="145">
        <v>28022.044399999999</v>
      </c>
      <c r="D4768" s="145">
        <v>159.98589999999999</v>
      </c>
      <c r="E4768" s="145">
        <v>1648.8585</v>
      </c>
      <c r="F4768" s="145">
        <v>6823.3245999999999</v>
      </c>
      <c r="G4768" s="146">
        <f t="shared" si="74"/>
        <v>36654.213399999993</v>
      </c>
    </row>
    <row r="4769" spans="1:7" x14ac:dyDescent="0.25">
      <c r="A4769" s="143">
        <v>44760</v>
      </c>
      <c r="B4769" s="144">
        <v>13</v>
      </c>
      <c r="C4769" s="145">
        <v>33195.826000000001</v>
      </c>
      <c r="D4769" s="145">
        <v>183.4188</v>
      </c>
      <c r="E4769" s="145">
        <v>1895.7633000000001</v>
      </c>
      <c r="F4769" s="145">
        <v>6952.6187</v>
      </c>
      <c r="G4769" s="146">
        <f t="shared" si="74"/>
        <v>42227.626799999998</v>
      </c>
    </row>
    <row r="4770" spans="1:7" x14ac:dyDescent="0.25">
      <c r="A4770" s="143">
        <v>44760</v>
      </c>
      <c r="B4770" s="144">
        <v>14</v>
      </c>
      <c r="C4770" s="145">
        <v>34352.4876</v>
      </c>
      <c r="D4770" s="145">
        <v>201.0966</v>
      </c>
      <c r="E4770" s="145">
        <v>1976.5565999999999</v>
      </c>
      <c r="F4770" s="145">
        <v>6912.1827999999996</v>
      </c>
      <c r="G4770" s="146">
        <f t="shared" si="74"/>
        <v>43442.323599999996</v>
      </c>
    </row>
    <row r="4771" spans="1:7" x14ac:dyDescent="0.25">
      <c r="A4771" s="143">
        <v>44760</v>
      </c>
      <c r="B4771" s="144">
        <v>15</v>
      </c>
      <c r="C4771" s="145">
        <v>32344.548699999999</v>
      </c>
      <c r="D4771" s="145">
        <v>189.19030000000001</v>
      </c>
      <c r="E4771" s="145">
        <v>1906.6766</v>
      </c>
      <c r="F4771" s="145">
        <v>6744.9488000000001</v>
      </c>
      <c r="G4771" s="146">
        <f t="shared" si="74"/>
        <v>41185.364399999999</v>
      </c>
    </row>
    <row r="4772" spans="1:7" x14ac:dyDescent="0.25">
      <c r="A4772" s="143">
        <v>44760</v>
      </c>
      <c r="B4772" s="144">
        <v>16</v>
      </c>
      <c r="C4772" s="145">
        <v>28066.852500000001</v>
      </c>
      <c r="D4772" s="145">
        <v>175.8526</v>
      </c>
      <c r="E4772" s="145">
        <v>1684.7028</v>
      </c>
      <c r="F4772" s="145">
        <v>6674.6201000000001</v>
      </c>
      <c r="G4772" s="146">
        <f t="shared" si="74"/>
        <v>36602.027999999998</v>
      </c>
    </row>
    <row r="4773" spans="1:7" x14ac:dyDescent="0.25">
      <c r="A4773" s="143">
        <v>44760</v>
      </c>
      <c r="B4773" s="144">
        <v>17</v>
      </c>
      <c r="C4773" s="145">
        <v>20983.3871</v>
      </c>
      <c r="D4773" s="145">
        <v>149.40180000000001</v>
      </c>
      <c r="E4773" s="145">
        <v>1528.1986999999999</v>
      </c>
      <c r="F4773" s="145">
        <v>6621.4438</v>
      </c>
      <c r="G4773" s="146">
        <f t="shared" si="74"/>
        <v>29282.431400000001</v>
      </c>
    </row>
    <row r="4774" spans="1:7" x14ac:dyDescent="0.25">
      <c r="A4774" s="143">
        <v>44760</v>
      </c>
      <c r="B4774" s="144">
        <v>18</v>
      </c>
      <c r="C4774" s="145">
        <v>12599.470799999999</v>
      </c>
      <c r="D4774" s="145">
        <v>120.4211</v>
      </c>
      <c r="E4774" s="145">
        <v>1275.8853999999999</v>
      </c>
      <c r="F4774" s="145">
        <v>6196.5837000000001</v>
      </c>
      <c r="G4774" s="146">
        <f t="shared" si="74"/>
        <v>20192.360999999997</v>
      </c>
    </row>
    <row r="4775" spans="1:7" x14ac:dyDescent="0.25">
      <c r="A4775" s="143">
        <v>44760</v>
      </c>
      <c r="B4775" s="144">
        <v>19</v>
      </c>
      <c r="C4775" s="145">
        <v>5573.6584999999995</v>
      </c>
      <c r="D4775" s="145">
        <v>77.676400000000001</v>
      </c>
      <c r="E4775" s="145">
        <v>853.12379999999996</v>
      </c>
      <c r="F4775" s="145">
        <v>5038.5904</v>
      </c>
      <c r="G4775" s="146">
        <f t="shared" si="74"/>
        <v>11543.0491</v>
      </c>
    </row>
    <row r="4776" spans="1:7" x14ac:dyDescent="0.25">
      <c r="A4776" s="143">
        <v>44760</v>
      </c>
      <c r="B4776" s="144">
        <v>20</v>
      </c>
      <c r="C4776" s="145">
        <v>1557.1726000000001</v>
      </c>
      <c r="D4776" s="145">
        <v>28.884599999999999</v>
      </c>
      <c r="E4776" s="145">
        <v>458.84800000000001</v>
      </c>
      <c r="F4776" s="145">
        <v>3716.8622</v>
      </c>
      <c r="G4776" s="146">
        <f t="shared" si="74"/>
        <v>5761.7674000000006</v>
      </c>
    </row>
    <row r="4777" spans="1:7" x14ac:dyDescent="0.25">
      <c r="A4777" s="143">
        <v>44760</v>
      </c>
      <c r="B4777" s="144">
        <v>21</v>
      </c>
      <c r="C4777" s="145">
        <v>235.42619999999999</v>
      </c>
      <c r="D4777" s="145">
        <v>6.9127000000000001</v>
      </c>
      <c r="E4777" s="145">
        <v>139.57239999999999</v>
      </c>
      <c r="F4777" s="145">
        <v>1437.8367000000001</v>
      </c>
      <c r="G4777" s="146">
        <f t="shared" si="74"/>
        <v>1819.748</v>
      </c>
    </row>
    <row r="4778" spans="1:7" x14ac:dyDescent="0.25">
      <c r="A4778" s="143">
        <v>44760</v>
      </c>
      <c r="B4778" s="144">
        <v>22</v>
      </c>
      <c r="C4778" s="145">
        <v>9.1655999999999995</v>
      </c>
      <c r="D4778" s="145">
        <v>2.1760000000000002</v>
      </c>
      <c r="E4778" s="145">
        <v>2.2963</v>
      </c>
      <c r="F4778" s="145">
        <v>19.6539</v>
      </c>
      <c r="G4778" s="146">
        <f t="shared" si="74"/>
        <v>33.291800000000002</v>
      </c>
    </row>
    <row r="4779" spans="1:7" x14ac:dyDescent="0.25">
      <c r="A4779" s="143">
        <v>44760</v>
      </c>
      <c r="B4779" s="144">
        <v>23</v>
      </c>
      <c r="C4779" s="145">
        <v>9.1771999999999991</v>
      </c>
      <c r="D4779" s="145">
        <v>2.1760000000000002</v>
      </c>
      <c r="E4779" s="145">
        <v>2.1760000000000002</v>
      </c>
      <c r="F4779" s="145">
        <v>0</v>
      </c>
      <c r="G4779" s="146">
        <f t="shared" si="74"/>
        <v>13.529199999999999</v>
      </c>
    </row>
    <row r="4780" spans="1:7" x14ac:dyDescent="0.25">
      <c r="A4780" s="143">
        <v>44760</v>
      </c>
      <c r="B4780" s="144">
        <v>24</v>
      </c>
      <c r="C4780" s="145">
        <v>7.8971999999999998</v>
      </c>
      <c r="D4780" s="145">
        <v>1.984</v>
      </c>
      <c r="E4780" s="145">
        <v>1.984</v>
      </c>
      <c r="F4780" s="145">
        <v>0</v>
      </c>
      <c r="G4780" s="146">
        <f t="shared" si="74"/>
        <v>11.8652</v>
      </c>
    </row>
    <row r="4781" spans="1:7" x14ac:dyDescent="0.25">
      <c r="A4781" s="143">
        <v>44761</v>
      </c>
      <c r="B4781" s="144">
        <v>1</v>
      </c>
      <c r="C4781" s="145">
        <v>5.8402000000000003</v>
      </c>
      <c r="D4781" s="145">
        <v>2.3702999999999999</v>
      </c>
      <c r="E4781" s="145">
        <v>2.4011</v>
      </c>
      <c r="F4781" s="145">
        <v>0</v>
      </c>
      <c r="G4781" s="146">
        <f t="shared" si="74"/>
        <v>10.611599999999999</v>
      </c>
    </row>
    <row r="4782" spans="1:7" x14ac:dyDescent="0.25">
      <c r="A4782" s="143">
        <v>44761</v>
      </c>
      <c r="B4782" s="144">
        <v>2</v>
      </c>
      <c r="C4782" s="145">
        <v>4.8822000000000001</v>
      </c>
      <c r="D4782" s="145">
        <v>2.6160000000000001</v>
      </c>
      <c r="E4782" s="145">
        <v>2.3807</v>
      </c>
      <c r="F4782" s="145">
        <v>0</v>
      </c>
      <c r="G4782" s="146">
        <f t="shared" si="74"/>
        <v>9.8789000000000016</v>
      </c>
    </row>
    <row r="4783" spans="1:7" x14ac:dyDescent="0.25">
      <c r="A4783" s="143">
        <v>44761</v>
      </c>
      <c r="B4783" s="144">
        <v>3</v>
      </c>
      <c r="C4783" s="145">
        <v>4.8822000000000001</v>
      </c>
      <c r="D4783" s="145">
        <v>2.4009999999999998</v>
      </c>
      <c r="E4783" s="145">
        <v>2.1246999999999998</v>
      </c>
      <c r="F4783" s="145">
        <v>0</v>
      </c>
      <c r="G4783" s="146">
        <f t="shared" si="74"/>
        <v>9.4078999999999997</v>
      </c>
    </row>
    <row r="4784" spans="1:7" x14ac:dyDescent="0.25">
      <c r="A4784" s="143">
        <v>44761</v>
      </c>
      <c r="B4784" s="144">
        <v>4</v>
      </c>
      <c r="C4784" s="145">
        <v>3.7515999999999998</v>
      </c>
      <c r="D4784" s="145">
        <v>2.5581999999999998</v>
      </c>
      <c r="E4784" s="145">
        <v>2.3883999999999999</v>
      </c>
      <c r="F4784" s="145">
        <v>2.3144999999999998</v>
      </c>
      <c r="G4784" s="146">
        <f t="shared" si="74"/>
        <v>11.012699999999999</v>
      </c>
    </row>
    <row r="4785" spans="1:7" x14ac:dyDescent="0.25">
      <c r="A4785" s="143">
        <v>44761</v>
      </c>
      <c r="B4785" s="144">
        <v>5</v>
      </c>
      <c r="C4785" s="145">
        <v>4.5885999999999996</v>
      </c>
      <c r="D4785" s="145">
        <v>2.47629999999999</v>
      </c>
      <c r="E4785" s="145">
        <v>2.3679999999999999</v>
      </c>
      <c r="F4785" s="145">
        <v>0.82130000000000003</v>
      </c>
      <c r="G4785" s="146">
        <f t="shared" si="74"/>
        <v>10.25419999999999</v>
      </c>
    </row>
    <row r="4786" spans="1:7" x14ac:dyDescent="0.25">
      <c r="A4786" s="143">
        <v>44761</v>
      </c>
      <c r="B4786" s="144">
        <v>6</v>
      </c>
      <c r="C4786" s="145">
        <v>4.2245999999999997</v>
      </c>
      <c r="D4786" s="145">
        <v>2.3243999999999998</v>
      </c>
      <c r="E4786" s="145">
        <v>2.3099999999999898</v>
      </c>
      <c r="F4786" s="145">
        <v>3.5009999999999999</v>
      </c>
      <c r="G4786" s="146">
        <f t="shared" si="74"/>
        <v>12.359999999999989</v>
      </c>
    </row>
    <row r="4787" spans="1:7" x14ac:dyDescent="0.25">
      <c r="A4787" s="143">
        <v>44761</v>
      </c>
      <c r="B4787" s="144">
        <v>7</v>
      </c>
      <c r="C4787" s="145">
        <v>39.981999999999999</v>
      </c>
      <c r="D4787" s="145">
        <v>2.9780000000000002</v>
      </c>
      <c r="E4787" s="145">
        <v>28.615299999999898</v>
      </c>
      <c r="F4787" s="145">
        <v>534.51409999999998</v>
      </c>
      <c r="G4787" s="146">
        <f t="shared" si="74"/>
        <v>606.08939999999984</v>
      </c>
    </row>
    <row r="4788" spans="1:7" x14ac:dyDescent="0.25">
      <c r="A4788" s="143">
        <v>44761</v>
      </c>
      <c r="B4788" s="144">
        <v>8</v>
      </c>
      <c r="C4788" s="145">
        <v>1248.7693999999999</v>
      </c>
      <c r="D4788" s="145">
        <v>12.102399999999999</v>
      </c>
      <c r="E4788" s="145">
        <v>187.2141</v>
      </c>
      <c r="F4788" s="145">
        <v>2477.8105</v>
      </c>
      <c r="G4788" s="146">
        <f t="shared" si="74"/>
        <v>3925.8963999999996</v>
      </c>
    </row>
    <row r="4789" spans="1:7" x14ac:dyDescent="0.25">
      <c r="A4789" s="143">
        <v>44761</v>
      </c>
      <c r="B4789" s="144">
        <v>9</v>
      </c>
      <c r="C4789" s="145">
        <v>6194.6514999999999</v>
      </c>
      <c r="D4789" s="145">
        <v>36.480400000000003</v>
      </c>
      <c r="E4789" s="145">
        <v>540.15710000000001</v>
      </c>
      <c r="F4789" s="145">
        <v>4561.9645</v>
      </c>
      <c r="G4789" s="146">
        <f t="shared" si="74"/>
        <v>11333.253500000001</v>
      </c>
    </row>
    <row r="4790" spans="1:7" x14ac:dyDescent="0.25">
      <c r="A4790" s="143">
        <v>44761</v>
      </c>
      <c r="B4790" s="144">
        <v>10</v>
      </c>
      <c r="C4790" s="145">
        <v>15091.390799999999</v>
      </c>
      <c r="D4790" s="145">
        <v>78.775800000000004</v>
      </c>
      <c r="E4790" s="145">
        <v>940.24980000000005</v>
      </c>
      <c r="F4790" s="145">
        <v>5503.5807000000004</v>
      </c>
      <c r="G4790" s="146">
        <f t="shared" si="74"/>
        <v>21613.997100000001</v>
      </c>
    </row>
    <row r="4791" spans="1:7" x14ac:dyDescent="0.25">
      <c r="A4791" s="143">
        <v>44761</v>
      </c>
      <c r="B4791" s="144">
        <v>11</v>
      </c>
      <c r="C4791" s="145">
        <v>24083.0769</v>
      </c>
      <c r="D4791" s="145">
        <v>123.6966</v>
      </c>
      <c r="E4791" s="145">
        <v>1113.1334999999999</v>
      </c>
      <c r="F4791" s="145">
        <v>4549.2974999999997</v>
      </c>
      <c r="G4791" s="146">
        <f t="shared" si="74"/>
        <v>29869.2045</v>
      </c>
    </row>
    <row r="4792" spans="1:7" x14ac:dyDescent="0.25">
      <c r="A4792" s="143">
        <v>44761</v>
      </c>
      <c r="B4792" s="144">
        <v>12</v>
      </c>
      <c r="C4792" s="145">
        <v>30377.292799999999</v>
      </c>
      <c r="D4792" s="145">
        <v>159.63509999999999</v>
      </c>
      <c r="E4792" s="145">
        <v>1325.97</v>
      </c>
      <c r="F4792" s="145">
        <v>4790.7974000000004</v>
      </c>
      <c r="G4792" s="146">
        <f t="shared" si="74"/>
        <v>36653.695299999999</v>
      </c>
    </row>
    <row r="4793" spans="1:7" x14ac:dyDescent="0.25">
      <c r="A4793" s="143">
        <v>44761</v>
      </c>
      <c r="B4793" s="144">
        <v>13</v>
      </c>
      <c r="C4793" s="145">
        <v>33319.596700000002</v>
      </c>
      <c r="D4793" s="145">
        <v>179.58529999999999</v>
      </c>
      <c r="E4793" s="145">
        <v>1780.5252</v>
      </c>
      <c r="F4793" s="145">
        <v>6524.1090999999997</v>
      </c>
      <c r="G4793" s="146">
        <f t="shared" si="74"/>
        <v>41803.816300000006</v>
      </c>
    </row>
    <row r="4794" spans="1:7" x14ac:dyDescent="0.25">
      <c r="A4794" s="143">
        <v>44761</v>
      </c>
      <c r="B4794" s="144">
        <v>14</v>
      </c>
      <c r="C4794" s="145">
        <v>32634.696400000001</v>
      </c>
      <c r="D4794" s="145">
        <v>192.56639999999999</v>
      </c>
      <c r="E4794" s="145">
        <v>1752.2359999999901</v>
      </c>
      <c r="F4794" s="145">
        <v>6372.3780999999999</v>
      </c>
      <c r="G4794" s="146">
        <f t="shared" si="74"/>
        <v>40951.876899999996</v>
      </c>
    </row>
    <row r="4795" spans="1:7" x14ac:dyDescent="0.25">
      <c r="A4795" s="143">
        <v>44761</v>
      </c>
      <c r="B4795" s="144">
        <v>15</v>
      </c>
      <c r="C4795" s="145">
        <v>29053.8524</v>
      </c>
      <c r="D4795" s="145">
        <v>177.80860000000001</v>
      </c>
      <c r="E4795" s="145">
        <v>1735.826</v>
      </c>
      <c r="F4795" s="145">
        <v>6622.8611000000001</v>
      </c>
      <c r="G4795" s="146">
        <f t="shared" si="74"/>
        <v>37590.348100000003</v>
      </c>
    </row>
    <row r="4796" spans="1:7" x14ac:dyDescent="0.25">
      <c r="A4796" s="143">
        <v>44761</v>
      </c>
      <c r="B4796" s="144">
        <v>16</v>
      </c>
      <c r="C4796" s="145">
        <v>25049.837899999999</v>
      </c>
      <c r="D4796" s="145">
        <v>180.386</v>
      </c>
      <c r="E4796" s="145">
        <v>1513.6966</v>
      </c>
      <c r="F4796" s="145">
        <v>6090.5248000000001</v>
      </c>
      <c r="G4796" s="146">
        <f t="shared" si="74"/>
        <v>32834.445299999999</v>
      </c>
    </row>
    <row r="4797" spans="1:7" x14ac:dyDescent="0.25">
      <c r="A4797" s="143">
        <v>44761</v>
      </c>
      <c r="B4797" s="144">
        <v>17</v>
      </c>
      <c r="C4797" s="145">
        <v>17564.117699999999</v>
      </c>
      <c r="D4797" s="145">
        <v>147.64080000000001</v>
      </c>
      <c r="E4797" s="145">
        <v>1342.1633999999999</v>
      </c>
      <c r="F4797" s="145">
        <v>6152.3679000000002</v>
      </c>
      <c r="G4797" s="146">
        <f t="shared" si="74"/>
        <v>25206.289800000002</v>
      </c>
    </row>
    <row r="4798" spans="1:7" x14ac:dyDescent="0.25">
      <c r="A4798" s="143">
        <v>44761</v>
      </c>
      <c r="B4798" s="144">
        <v>18</v>
      </c>
      <c r="C4798" s="145">
        <v>9942.1062000000002</v>
      </c>
      <c r="D4798" s="145">
        <v>106.4447</v>
      </c>
      <c r="E4798" s="145">
        <v>1031.1403</v>
      </c>
      <c r="F4798" s="145">
        <v>5116.7882</v>
      </c>
      <c r="G4798" s="146">
        <f t="shared" si="74"/>
        <v>16196.4794</v>
      </c>
    </row>
    <row r="4799" spans="1:7" x14ac:dyDescent="0.25">
      <c r="A4799" s="143">
        <v>44761</v>
      </c>
      <c r="B4799" s="144">
        <v>19</v>
      </c>
      <c r="C4799" s="145">
        <v>3997.6712000000002</v>
      </c>
      <c r="D4799" s="145">
        <v>68.480699999999999</v>
      </c>
      <c r="E4799" s="145">
        <v>781.43299999999999</v>
      </c>
      <c r="F4799" s="145">
        <v>5080.1378000000004</v>
      </c>
      <c r="G4799" s="146">
        <f t="shared" si="74"/>
        <v>9927.7227000000003</v>
      </c>
    </row>
    <row r="4800" spans="1:7" x14ac:dyDescent="0.25">
      <c r="A4800" s="143">
        <v>44761</v>
      </c>
      <c r="B4800" s="144">
        <v>20</v>
      </c>
      <c r="C4800" s="145">
        <v>1069.7964999999999</v>
      </c>
      <c r="D4800" s="145">
        <v>26.767399999999999</v>
      </c>
      <c r="E4800" s="145">
        <v>298.77249999999998</v>
      </c>
      <c r="F4800" s="145">
        <v>3029.1523999999999</v>
      </c>
      <c r="G4800" s="146">
        <f t="shared" si="74"/>
        <v>4424.4888000000001</v>
      </c>
    </row>
    <row r="4801" spans="1:7" x14ac:dyDescent="0.25">
      <c r="A4801" s="143">
        <v>44761</v>
      </c>
      <c r="B4801" s="144">
        <v>21</v>
      </c>
      <c r="C4801" s="145">
        <v>134.4358</v>
      </c>
      <c r="D4801" s="145">
        <v>4.7819000000000003</v>
      </c>
      <c r="E4801" s="145">
        <v>88.641300000000001</v>
      </c>
      <c r="F4801" s="145">
        <v>1331.9492</v>
      </c>
      <c r="G4801" s="146">
        <f t="shared" si="74"/>
        <v>1559.8081999999999</v>
      </c>
    </row>
    <row r="4802" spans="1:7" x14ac:dyDescent="0.25">
      <c r="A4802" s="143">
        <v>44761</v>
      </c>
      <c r="B4802" s="144">
        <v>22</v>
      </c>
      <c r="C4802" s="145">
        <v>5.056</v>
      </c>
      <c r="D4802" s="145">
        <v>2.1120000000000001</v>
      </c>
      <c r="E4802" s="145">
        <v>2.1528999999999998</v>
      </c>
      <c r="F4802" s="145">
        <v>9.0900999999999996</v>
      </c>
      <c r="G4802" s="146">
        <f t="shared" si="74"/>
        <v>18.411000000000001</v>
      </c>
    </row>
    <row r="4803" spans="1:7" x14ac:dyDescent="0.25">
      <c r="A4803" s="143">
        <v>44761</v>
      </c>
      <c r="B4803" s="144">
        <v>23</v>
      </c>
      <c r="C4803" s="145">
        <v>4.4260000000000002</v>
      </c>
      <c r="D4803" s="145">
        <v>2.3039999999999998</v>
      </c>
      <c r="E4803" s="145">
        <v>2.3039999999999998</v>
      </c>
      <c r="F4803" s="145">
        <v>0</v>
      </c>
      <c r="G4803" s="146">
        <f t="shared" si="74"/>
        <v>9.0340000000000007</v>
      </c>
    </row>
    <row r="4804" spans="1:7" x14ac:dyDescent="0.25">
      <c r="A4804" s="143">
        <v>44761</v>
      </c>
      <c r="B4804" s="144">
        <v>24</v>
      </c>
      <c r="C4804" s="145">
        <v>3.84</v>
      </c>
      <c r="D4804" s="145">
        <v>2.1760000000000002</v>
      </c>
      <c r="E4804" s="145">
        <v>2.1760000000000002</v>
      </c>
      <c r="F4804" s="145">
        <v>0</v>
      </c>
      <c r="G4804" s="146">
        <f t="shared" si="74"/>
        <v>8.1920000000000002</v>
      </c>
    </row>
    <row r="4805" spans="1:7" x14ac:dyDescent="0.25">
      <c r="A4805" s="143">
        <v>44762</v>
      </c>
      <c r="B4805" s="144">
        <v>1</v>
      </c>
      <c r="C4805" s="145">
        <v>9.3786000000000005</v>
      </c>
      <c r="D4805" s="145">
        <v>2.375</v>
      </c>
      <c r="E4805" s="145">
        <v>2.3679999999999999</v>
      </c>
      <c r="F4805" s="145">
        <v>0</v>
      </c>
      <c r="G4805" s="146">
        <f t="shared" si="74"/>
        <v>14.121600000000001</v>
      </c>
    </row>
    <row r="4806" spans="1:7" x14ac:dyDescent="0.25">
      <c r="A4806" s="143">
        <v>44762</v>
      </c>
      <c r="B4806" s="144">
        <v>2</v>
      </c>
      <c r="C4806" s="145">
        <v>9.3916000000000004</v>
      </c>
      <c r="D4806" s="145">
        <v>2.3109999999999999</v>
      </c>
      <c r="E4806" s="145">
        <v>2.3243999999999998</v>
      </c>
      <c r="F4806" s="145">
        <v>0</v>
      </c>
      <c r="G4806" s="146">
        <f t="shared" ref="G4806:G4869" si="75">+SUM(C4806:F4806)</f>
        <v>14.027000000000001</v>
      </c>
    </row>
    <row r="4807" spans="1:7" x14ac:dyDescent="0.25">
      <c r="A4807" s="143">
        <v>44762</v>
      </c>
      <c r="B4807" s="144">
        <v>3</v>
      </c>
      <c r="C4807" s="145">
        <v>9.3585999999999991</v>
      </c>
      <c r="D4807" s="145">
        <v>2.3679999999999999</v>
      </c>
      <c r="E4807" s="145">
        <v>2.3679999999999999</v>
      </c>
      <c r="F4807" s="145">
        <v>0</v>
      </c>
      <c r="G4807" s="146">
        <f t="shared" si="75"/>
        <v>14.0946</v>
      </c>
    </row>
    <row r="4808" spans="1:7" x14ac:dyDescent="0.25">
      <c r="A4808" s="143">
        <v>44762</v>
      </c>
      <c r="B4808" s="144">
        <v>4</v>
      </c>
      <c r="C4808" s="145">
        <v>5.1440999999999999</v>
      </c>
      <c r="D4808" s="145">
        <v>2.1760000000000002</v>
      </c>
      <c r="E4808" s="145">
        <v>2.1760000000000002</v>
      </c>
      <c r="F4808" s="145">
        <v>1.8653</v>
      </c>
      <c r="G4808" s="146">
        <f t="shared" si="75"/>
        <v>11.3614</v>
      </c>
    </row>
    <row r="4809" spans="1:7" x14ac:dyDescent="0.25">
      <c r="A4809" s="143">
        <v>44762</v>
      </c>
      <c r="B4809" s="144">
        <v>5</v>
      </c>
      <c r="C4809" s="145">
        <v>4.9150999999999998</v>
      </c>
      <c r="D4809" s="145">
        <v>2.3039999999999998</v>
      </c>
      <c r="E4809" s="145">
        <v>2.3243999999999998</v>
      </c>
      <c r="F4809" s="145">
        <v>1.9061999999999999</v>
      </c>
      <c r="G4809" s="146">
        <f t="shared" si="75"/>
        <v>11.449699999999998</v>
      </c>
    </row>
    <row r="4810" spans="1:7" x14ac:dyDescent="0.25">
      <c r="A4810" s="143">
        <v>44762</v>
      </c>
      <c r="B4810" s="144">
        <v>6</v>
      </c>
      <c r="C4810" s="145">
        <v>5.3060999999999998</v>
      </c>
      <c r="D4810" s="145">
        <v>2.4319999999999999</v>
      </c>
      <c r="E4810" s="145">
        <v>2.43799999999999</v>
      </c>
      <c r="F4810" s="145">
        <v>1.9040999999999999</v>
      </c>
      <c r="G4810" s="146">
        <f t="shared" si="75"/>
        <v>12.080199999999989</v>
      </c>
    </row>
    <row r="4811" spans="1:7" x14ac:dyDescent="0.25">
      <c r="A4811" s="143">
        <v>44762</v>
      </c>
      <c r="B4811" s="144">
        <v>7</v>
      </c>
      <c r="C4811" s="145">
        <v>27.613499999999998</v>
      </c>
      <c r="D4811" s="145">
        <v>2.4319999999999999</v>
      </c>
      <c r="E4811" s="145">
        <v>16.988599999999899</v>
      </c>
      <c r="F4811" s="145">
        <v>461.08030000000002</v>
      </c>
      <c r="G4811" s="146">
        <f t="shared" si="75"/>
        <v>508.11439999999993</v>
      </c>
    </row>
    <row r="4812" spans="1:7" x14ac:dyDescent="0.25">
      <c r="A4812" s="143">
        <v>44762</v>
      </c>
      <c r="B4812" s="144">
        <v>8</v>
      </c>
      <c r="C4812" s="145">
        <v>1105.4213</v>
      </c>
      <c r="D4812" s="145">
        <v>9.2479999999999993</v>
      </c>
      <c r="E4812" s="145">
        <v>220.33099999999999</v>
      </c>
      <c r="F4812" s="145">
        <v>2808.0895999999998</v>
      </c>
      <c r="G4812" s="146">
        <f t="shared" si="75"/>
        <v>4143.0898999999999</v>
      </c>
    </row>
    <row r="4813" spans="1:7" x14ac:dyDescent="0.25">
      <c r="A4813" s="143">
        <v>44762</v>
      </c>
      <c r="B4813" s="144">
        <v>9</v>
      </c>
      <c r="C4813" s="145">
        <v>5570.5245000000004</v>
      </c>
      <c r="D4813" s="145">
        <v>29.088999999999999</v>
      </c>
      <c r="E4813" s="145">
        <v>517.34960000000001</v>
      </c>
      <c r="F4813" s="145">
        <v>4675.1791000000003</v>
      </c>
      <c r="G4813" s="146">
        <f t="shared" si="75"/>
        <v>10792.142200000002</v>
      </c>
    </row>
    <row r="4814" spans="1:7" x14ac:dyDescent="0.25">
      <c r="A4814" s="143">
        <v>44762</v>
      </c>
      <c r="B4814" s="144">
        <v>10</v>
      </c>
      <c r="C4814" s="145">
        <v>13645.8655</v>
      </c>
      <c r="D4814" s="145">
        <v>61.018700000000003</v>
      </c>
      <c r="E4814" s="145">
        <v>881.04379999999901</v>
      </c>
      <c r="F4814" s="145">
        <v>5871.9776000000002</v>
      </c>
      <c r="G4814" s="146">
        <f t="shared" si="75"/>
        <v>20459.905599999998</v>
      </c>
    </row>
    <row r="4815" spans="1:7" x14ac:dyDescent="0.25">
      <c r="A4815" s="143">
        <v>44762</v>
      </c>
      <c r="B4815" s="144">
        <v>11</v>
      </c>
      <c r="C4815" s="145">
        <v>21617.264999999999</v>
      </c>
      <c r="D4815" s="145">
        <v>100.1161</v>
      </c>
      <c r="E4815" s="145">
        <v>1241.9979000000001</v>
      </c>
      <c r="F4815" s="145">
        <v>6041.7605000000003</v>
      </c>
      <c r="G4815" s="146">
        <f t="shared" si="75"/>
        <v>29001.139499999997</v>
      </c>
    </row>
    <row r="4816" spans="1:7" x14ac:dyDescent="0.25">
      <c r="A4816" s="143">
        <v>44762</v>
      </c>
      <c r="B4816" s="144">
        <v>12</v>
      </c>
      <c r="C4816" s="145">
        <v>26881.691699999999</v>
      </c>
      <c r="D4816" s="145">
        <v>135.76840000000001</v>
      </c>
      <c r="E4816" s="145">
        <v>1438.0300999999999</v>
      </c>
      <c r="F4816" s="145">
        <v>5756.4319999999998</v>
      </c>
      <c r="G4816" s="146">
        <f t="shared" si="75"/>
        <v>34211.922200000001</v>
      </c>
    </row>
    <row r="4817" spans="1:7" x14ac:dyDescent="0.25">
      <c r="A4817" s="143">
        <v>44762</v>
      </c>
      <c r="B4817" s="144">
        <v>13</v>
      </c>
      <c r="C4817" s="145">
        <v>29161.5242</v>
      </c>
      <c r="D4817" s="145">
        <v>160.26750000000001</v>
      </c>
      <c r="E4817" s="145">
        <v>1612.1601000000001</v>
      </c>
      <c r="F4817" s="145">
        <v>6021.8171000000002</v>
      </c>
      <c r="G4817" s="146">
        <f t="shared" si="75"/>
        <v>36955.768900000003</v>
      </c>
    </row>
    <row r="4818" spans="1:7" x14ac:dyDescent="0.25">
      <c r="A4818" s="143">
        <v>44762</v>
      </c>
      <c r="B4818" s="144">
        <v>14</v>
      </c>
      <c r="C4818" s="145">
        <v>28786.925299999999</v>
      </c>
      <c r="D4818" s="145">
        <v>165.19489999999999</v>
      </c>
      <c r="E4818" s="145">
        <v>1751.9917</v>
      </c>
      <c r="F4818" s="145">
        <v>6452.5937999999996</v>
      </c>
      <c r="G4818" s="146">
        <f t="shared" si="75"/>
        <v>37156.705699999999</v>
      </c>
    </row>
    <row r="4819" spans="1:7" x14ac:dyDescent="0.25">
      <c r="A4819" s="143">
        <v>44762</v>
      </c>
      <c r="B4819" s="144">
        <v>15</v>
      </c>
      <c r="C4819" s="145">
        <v>26043.513800000001</v>
      </c>
      <c r="D4819" s="145">
        <v>159.77799999999999</v>
      </c>
      <c r="E4819" s="145">
        <v>1764.8259</v>
      </c>
      <c r="F4819" s="145">
        <v>6434.0402000000004</v>
      </c>
      <c r="G4819" s="146">
        <f t="shared" si="75"/>
        <v>34402.157899999998</v>
      </c>
    </row>
    <row r="4820" spans="1:7" x14ac:dyDescent="0.25">
      <c r="A4820" s="143">
        <v>44762</v>
      </c>
      <c r="B4820" s="144">
        <v>16</v>
      </c>
      <c r="C4820" s="145">
        <v>21194.007300000001</v>
      </c>
      <c r="D4820" s="145">
        <v>146.5934</v>
      </c>
      <c r="E4820" s="145">
        <v>1624.0574999999999</v>
      </c>
      <c r="F4820" s="145">
        <v>6095.1282000000001</v>
      </c>
      <c r="G4820" s="146">
        <f t="shared" si="75"/>
        <v>29059.786400000001</v>
      </c>
    </row>
    <row r="4821" spans="1:7" x14ac:dyDescent="0.25">
      <c r="A4821" s="143">
        <v>44762</v>
      </c>
      <c r="B4821" s="144">
        <v>17</v>
      </c>
      <c r="C4821" s="145">
        <v>14826.854799999999</v>
      </c>
      <c r="D4821" s="145">
        <v>121.6798</v>
      </c>
      <c r="E4821" s="145">
        <v>1410.4765</v>
      </c>
      <c r="F4821" s="145">
        <v>6013.2668999999996</v>
      </c>
      <c r="G4821" s="146">
        <f t="shared" si="75"/>
        <v>22372.277999999998</v>
      </c>
    </row>
    <row r="4822" spans="1:7" x14ac:dyDescent="0.25">
      <c r="A4822" s="143">
        <v>44762</v>
      </c>
      <c r="B4822" s="144">
        <v>18</v>
      </c>
      <c r="C4822" s="145">
        <v>8262.2937999999995</v>
      </c>
      <c r="D4822" s="145">
        <v>96.180300000000003</v>
      </c>
      <c r="E4822" s="145">
        <v>1108.9945</v>
      </c>
      <c r="F4822" s="145">
        <v>6048.3792999999996</v>
      </c>
      <c r="G4822" s="146">
        <f t="shared" si="75"/>
        <v>15515.847900000001</v>
      </c>
    </row>
    <row r="4823" spans="1:7" x14ac:dyDescent="0.25">
      <c r="A4823" s="143">
        <v>44762</v>
      </c>
      <c r="B4823" s="144">
        <v>19</v>
      </c>
      <c r="C4823" s="145">
        <v>3487.5142000000001</v>
      </c>
      <c r="D4823" s="145">
        <v>67.117500000000007</v>
      </c>
      <c r="E4823" s="145">
        <v>783.82560000000001</v>
      </c>
      <c r="F4823" s="145">
        <v>5311.8687</v>
      </c>
      <c r="G4823" s="146">
        <f t="shared" si="75"/>
        <v>9650.3260000000009</v>
      </c>
    </row>
    <row r="4824" spans="1:7" x14ac:dyDescent="0.25">
      <c r="A4824" s="143">
        <v>44762</v>
      </c>
      <c r="B4824" s="144">
        <v>20</v>
      </c>
      <c r="C4824" s="145">
        <v>974.70550000000003</v>
      </c>
      <c r="D4824" s="145">
        <v>27.111899999999999</v>
      </c>
      <c r="E4824" s="145">
        <v>430.468199999999</v>
      </c>
      <c r="F4824" s="145">
        <v>4135.1620000000003</v>
      </c>
      <c r="G4824" s="146">
        <f t="shared" si="75"/>
        <v>5567.4475999999995</v>
      </c>
    </row>
    <row r="4825" spans="1:7" x14ac:dyDescent="0.25">
      <c r="A4825" s="143">
        <v>44762</v>
      </c>
      <c r="B4825" s="144">
        <v>21</v>
      </c>
      <c r="C4825" s="145">
        <v>117.0797</v>
      </c>
      <c r="D4825" s="145">
        <v>5.1737000000000002</v>
      </c>
      <c r="E4825" s="145">
        <v>125.6087</v>
      </c>
      <c r="F4825" s="145">
        <v>1548.9807000000001</v>
      </c>
      <c r="G4825" s="146">
        <f t="shared" si="75"/>
        <v>1796.8428000000001</v>
      </c>
    </row>
    <row r="4826" spans="1:7" x14ac:dyDescent="0.25">
      <c r="A4826" s="143">
        <v>44762</v>
      </c>
      <c r="B4826" s="144">
        <v>22</v>
      </c>
      <c r="C4826" s="145">
        <v>1.9193</v>
      </c>
      <c r="D4826" s="145">
        <v>2.1964000000000001</v>
      </c>
      <c r="E4826" s="145">
        <v>2.1964999999999999</v>
      </c>
      <c r="F4826" s="145">
        <v>7.8132000000000001</v>
      </c>
      <c r="G4826" s="146">
        <f t="shared" si="75"/>
        <v>14.125400000000001</v>
      </c>
    </row>
    <row r="4827" spans="1:7" x14ac:dyDescent="0.25">
      <c r="A4827" s="143">
        <v>44762</v>
      </c>
      <c r="B4827" s="144">
        <v>23</v>
      </c>
      <c r="C4827" s="145">
        <v>2.3243</v>
      </c>
      <c r="D4827" s="145">
        <v>2.4907999999999899</v>
      </c>
      <c r="E4827" s="145">
        <v>2.3679999999999999</v>
      </c>
      <c r="F4827" s="145">
        <v>0</v>
      </c>
      <c r="G4827" s="146">
        <f t="shared" si="75"/>
        <v>7.1830999999999907</v>
      </c>
    </row>
    <row r="4828" spans="1:7" x14ac:dyDescent="0.25">
      <c r="A4828" s="143">
        <v>44762</v>
      </c>
      <c r="B4828" s="144">
        <v>24</v>
      </c>
      <c r="C4828" s="145">
        <v>1.2903</v>
      </c>
      <c r="D4828" s="145">
        <v>2.3039999999999998</v>
      </c>
      <c r="E4828" s="145">
        <v>2.3039999999999998</v>
      </c>
      <c r="F4828" s="145">
        <v>0</v>
      </c>
      <c r="G4828" s="146">
        <f t="shared" si="75"/>
        <v>5.898299999999999</v>
      </c>
    </row>
    <row r="4829" spans="1:7" x14ac:dyDescent="0.25">
      <c r="A4829" s="143">
        <v>44763</v>
      </c>
      <c r="B4829" s="144">
        <v>1</v>
      </c>
      <c r="C4829" s="145">
        <v>2.6566999999999998</v>
      </c>
      <c r="D4829" s="145">
        <v>2.3243999999999998</v>
      </c>
      <c r="E4829" s="145">
        <v>2.3039999999999998</v>
      </c>
      <c r="F4829" s="145">
        <v>0</v>
      </c>
      <c r="G4829" s="146">
        <f t="shared" si="75"/>
        <v>7.2850999999999999</v>
      </c>
    </row>
    <row r="4830" spans="1:7" x14ac:dyDescent="0.25">
      <c r="A4830" s="143">
        <v>44763</v>
      </c>
      <c r="B4830" s="144">
        <v>2</v>
      </c>
      <c r="C4830" s="145">
        <v>2.9127000000000001</v>
      </c>
      <c r="D4830" s="145">
        <v>3.9371999999999998</v>
      </c>
      <c r="E4830" s="145">
        <v>2.1760000000000002</v>
      </c>
      <c r="F4830" s="145">
        <v>0</v>
      </c>
      <c r="G4830" s="146">
        <f t="shared" si="75"/>
        <v>9.0259</v>
      </c>
    </row>
    <row r="4831" spans="1:7" x14ac:dyDescent="0.25">
      <c r="A4831" s="143">
        <v>44763</v>
      </c>
      <c r="B4831" s="144">
        <v>3</v>
      </c>
      <c r="C4831" s="145">
        <v>2.3706999999999998</v>
      </c>
      <c r="D4831" s="145">
        <v>7.3856000000000002</v>
      </c>
      <c r="E4831" s="145">
        <v>2.3883999999999999</v>
      </c>
      <c r="F4831" s="145">
        <v>0</v>
      </c>
      <c r="G4831" s="146">
        <f t="shared" si="75"/>
        <v>12.1447</v>
      </c>
    </row>
    <row r="4832" spans="1:7" x14ac:dyDescent="0.25">
      <c r="A4832" s="143">
        <v>44763</v>
      </c>
      <c r="B4832" s="144">
        <v>4</v>
      </c>
      <c r="C4832" s="145">
        <v>3.1679999999999899</v>
      </c>
      <c r="D4832" s="145">
        <v>8.1023999999999994</v>
      </c>
      <c r="E4832" s="145">
        <v>2.3679999999999999</v>
      </c>
      <c r="F4832" s="145">
        <v>8.3010999999999999</v>
      </c>
      <c r="G4832" s="146">
        <f t="shared" si="75"/>
        <v>21.939499999999988</v>
      </c>
    </row>
    <row r="4833" spans="1:7" x14ac:dyDescent="0.25">
      <c r="A4833" s="143">
        <v>44763</v>
      </c>
      <c r="B4833" s="144">
        <v>5</v>
      </c>
      <c r="C4833" s="145">
        <v>4.09</v>
      </c>
      <c r="D4833" s="145">
        <v>8.3889999999999993</v>
      </c>
      <c r="E4833" s="145">
        <v>2.3679999999999999</v>
      </c>
      <c r="F4833" s="145">
        <v>8.2210999999999999</v>
      </c>
      <c r="G4833" s="146">
        <f t="shared" si="75"/>
        <v>23.068100000000001</v>
      </c>
    </row>
    <row r="4834" spans="1:7" x14ac:dyDescent="0.25">
      <c r="A4834" s="143">
        <v>44763</v>
      </c>
      <c r="B4834" s="144">
        <v>6</v>
      </c>
      <c r="C4834" s="145">
        <v>3.5920000000000001</v>
      </c>
      <c r="D4834" s="145">
        <v>8.0741999999999994</v>
      </c>
      <c r="E4834" s="145">
        <v>2.1819999999999999</v>
      </c>
      <c r="F4834" s="145">
        <v>8.36859999999999</v>
      </c>
      <c r="G4834" s="146">
        <f t="shared" si="75"/>
        <v>22.216799999999992</v>
      </c>
    </row>
    <row r="4835" spans="1:7" x14ac:dyDescent="0.25">
      <c r="A4835" s="143">
        <v>44763</v>
      </c>
      <c r="B4835" s="144">
        <v>7</v>
      </c>
      <c r="C4835" s="145">
        <v>27.2408</v>
      </c>
      <c r="D4835" s="145">
        <v>11.1104</v>
      </c>
      <c r="E4835" s="145">
        <v>28.568000000000001</v>
      </c>
      <c r="F4835" s="145">
        <v>620.28369999999995</v>
      </c>
      <c r="G4835" s="146">
        <f t="shared" si="75"/>
        <v>687.2029</v>
      </c>
    </row>
    <row r="4836" spans="1:7" x14ac:dyDescent="0.25">
      <c r="A4836" s="143">
        <v>44763</v>
      </c>
      <c r="B4836" s="144">
        <v>8</v>
      </c>
      <c r="C4836" s="145">
        <v>1076.2121</v>
      </c>
      <c r="D4836" s="145">
        <v>19.526299999999999</v>
      </c>
      <c r="E4836" s="145">
        <v>232.80509999999899</v>
      </c>
      <c r="F4836" s="145">
        <v>3254.2628</v>
      </c>
      <c r="G4836" s="146">
        <f t="shared" si="75"/>
        <v>4582.8062999999984</v>
      </c>
    </row>
    <row r="4837" spans="1:7" x14ac:dyDescent="0.25">
      <c r="A4837" s="143">
        <v>44763</v>
      </c>
      <c r="B4837" s="144">
        <v>9</v>
      </c>
      <c r="C4837" s="145">
        <v>5521.7493999999997</v>
      </c>
      <c r="D4837" s="145">
        <v>38.484499999999997</v>
      </c>
      <c r="E4837" s="145">
        <v>327.42329999999998</v>
      </c>
      <c r="F4837" s="145">
        <v>3557.6491999999998</v>
      </c>
      <c r="G4837" s="146">
        <f t="shared" si="75"/>
        <v>9445.3063999999995</v>
      </c>
    </row>
    <row r="4838" spans="1:7" x14ac:dyDescent="0.25">
      <c r="A4838" s="143">
        <v>44763</v>
      </c>
      <c r="B4838" s="144">
        <v>10</v>
      </c>
      <c r="C4838" s="145">
        <v>13151.411</v>
      </c>
      <c r="D4838" s="145">
        <v>68.921499999999995</v>
      </c>
      <c r="E4838" s="145">
        <v>773.98230000000001</v>
      </c>
      <c r="F4838" s="145">
        <v>5060.7245999999996</v>
      </c>
      <c r="G4838" s="146">
        <f t="shared" si="75"/>
        <v>19055.039400000001</v>
      </c>
    </row>
    <row r="4839" spans="1:7" x14ac:dyDescent="0.25">
      <c r="A4839" s="143">
        <v>44763</v>
      </c>
      <c r="B4839" s="144">
        <v>11</v>
      </c>
      <c r="C4839" s="145">
        <v>20869.244699999999</v>
      </c>
      <c r="D4839" s="145">
        <v>105.3592</v>
      </c>
      <c r="E4839" s="145">
        <v>1203.4395999999999</v>
      </c>
      <c r="F4839" s="145">
        <v>6260.0965999999999</v>
      </c>
      <c r="G4839" s="146">
        <f t="shared" si="75"/>
        <v>28438.140100000001</v>
      </c>
    </row>
    <row r="4840" spans="1:7" x14ac:dyDescent="0.25">
      <c r="A4840" s="143">
        <v>44763</v>
      </c>
      <c r="B4840" s="144">
        <v>12</v>
      </c>
      <c r="C4840" s="145">
        <v>26514.482</v>
      </c>
      <c r="D4840" s="145">
        <v>138.75530000000001</v>
      </c>
      <c r="E4840" s="145">
        <v>1444.6839</v>
      </c>
      <c r="F4840" s="145">
        <v>6537.6760000000004</v>
      </c>
      <c r="G4840" s="146">
        <f t="shared" si="75"/>
        <v>34635.597200000004</v>
      </c>
    </row>
    <row r="4841" spans="1:7" x14ac:dyDescent="0.25">
      <c r="A4841" s="143">
        <v>44763</v>
      </c>
      <c r="B4841" s="144">
        <v>13</v>
      </c>
      <c r="C4841" s="145">
        <v>29515.3763</v>
      </c>
      <c r="D4841" s="145">
        <v>162.87219999999999</v>
      </c>
      <c r="E4841" s="145">
        <v>1715.4929</v>
      </c>
      <c r="F4841" s="145">
        <v>6801.2873</v>
      </c>
      <c r="G4841" s="146">
        <f t="shared" si="75"/>
        <v>38195.028700000003</v>
      </c>
    </row>
    <row r="4842" spans="1:7" x14ac:dyDescent="0.25">
      <c r="A4842" s="143">
        <v>44763</v>
      </c>
      <c r="B4842" s="144">
        <v>14</v>
      </c>
      <c r="C4842" s="145">
        <v>29436.193599999999</v>
      </c>
      <c r="D4842" s="145">
        <v>172.74080000000001</v>
      </c>
      <c r="E4842" s="145">
        <v>1736.7601999999999</v>
      </c>
      <c r="F4842" s="145">
        <v>6595.2740999999996</v>
      </c>
      <c r="G4842" s="146">
        <f t="shared" si="75"/>
        <v>37940.968699999998</v>
      </c>
    </row>
    <row r="4843" spans="1:7" x14ac:dyDescent="0.25">
      <c r="A4843" s="143">
        <v>44763</v>
      </c>
      <c r="B4843" s="144">
        <v>15</v>
      </c>
      <c r="C4843" s="145">
        <v>26179.277600000001</v>
      </c>
      <c r="D4843" s="145">
        <v>170.49690000000001</v>
      </c>
      <c r="E4843" s="145">
        <v>1668.7166999999999</v>
      </c>
      <c r="F4843" s="145">
        <v>6377.7232999999997</v>
      </c>
      <c r="G4843" s="146">
        <f t="shared" si="75"/>
        <v>34396.214500000002</v>
      </c>
    </row>
    <row r="4844" spans="1:7" x14ac:dyDescent="0.25">
      <c r="A4844" s="143">
        <v>44763</v>
      </c>
      <c r="B4844" s="144">
        <v>16</v>
      </c>
      <c r="C4844" s="145">
        <v>21221.348099999999</v>
      </c>
      <c r="D4844" s="145">
        <v>158.72559999999999</v>
      </c>
      <c r="E4844" s="145">
        <v>1530.415</v>
      </c>
      <c r="F4844" s="145">
        <v>6078.4652999999998</v>
      </c>
      <c r="G4844" s="146">
        <f t="shared" si="75"/>
        <v>28988.954000000002</v>
      </c>
    </row>
    <row r="4845" spans="1:7" x14ac:dyDescent="0.25">
      <c r="A4845" s="143">
        <v>44763</v>
      </c>
      <c r="B4845" s="144">
        <v>17</v>
      </c>
      <c r="C4845" s="145">
        <v>14701.555</v>
      </c>
      <c r="D4845" s="145">
        <v>130.04230000000001</v>
      </c>
      <c r="E4845" s="145">
        <v>1390.9255000000001</v>
      </c>
      <c r="F4845" s="145">
        <v>6185.2128000000002</v>
      </c>
      <c r="G4845" s="146">
        <f t="shared" si="75"/>
        <v>22407.7356</v>
      </c>
    </row>
    <row r="4846" spans="1:7" x14ac:dyDescent="0.25">
      <c r="A4846" s="143">
        <v>44763</v>
      </c>
      <c r="B4846" s="144">
        <v>18</v>
      </c>
      <c r="C4846" s="145">
        <v>8254.3261999999995</v>
      </c>
      <c r="D4846" s="145">
        <v>103.9924</v>
      </c>
      <c r="E4846" s="145">
        <v>1116.9602</v>
      </c>
      <c r="F4846" s="145">
        <v>5877.4516000000003</v>
      </c>
      <c r="G4846" s="146">
        <f t="shared" si="75"/>
        <v>15352.730399999999</v>
      </c>
    </row>
    <row r="4847" spans="1:7" x14ac:dyDescent="0.25">
      <c r="A4847" s="143">
        <v>44763</v>
      </c>
      <c r="B4847" s="144">
        <v>19</v>
      </c>
      <c r="C4847" s="145">
        <v>3440.3969000000002</v>
      </c>
      <c r="D4847" s="145">
        <v>69.016800000000003</v>
      </c>
      <c r="E4847" s="145">
        <v>769.40719999999999</v>
      </c>
      <c r="F4847" s="145">
        <v>5228.6058999999996</v>
      </c>
      <c r="G4847" s="146">
        <f t="shared" si="75"/>
        <v>9507.4267999999993</v>
      </c>
    </row>
    <row r="4848" spans="1:7" x14ac:dyDescent="0.25">
      <c r="A4848" s="143">
        <v>44763</v>
      </c>
      <c r="B4848" s="144">
        <v>20</v>
      </c>
      <c r="C4848" s="145">
        <v>945.90170000000001</v>
      </c>
      <c r="D4848" s="145">
        <v>29.210999999999999</v>
      </c>
      <c r="E4848" s="145">
        <v>412.98489999999998</v>
      </c>
      <c r="F4848" s="145">
        <v>3983.4944999999998</v>
      </c>
      <c r="G4848" s="146">
        <f t="shared" si="75"/>
        <v>5371.5920999999998</v>
      </c>
    </row>
    <row r="4849" spans="1:7" x14ac:dyDescent="0.25">
      <c r="A4849" s="143">
        <v>44763</v>
      </c>
      <c r="B4849" s="144">
        <v>21</v>
      </c>
      <c r="C4849" s="145">
        <v>119.63679999999999</v>
      </c>
      <c r="D4849" s="145">
        <v>7.4494999999999996</v>
      </c>
      <c r="E4849" s="145">
        <v>115.9216</v>
      </c>
      <c r="F4849" s="145">
        <v>1622.4378999999999</v>
      </c>
      <c r="G4849" s="146">
        <f t="shared" si="75"/>
        <v>1865.4458</v>
      </c>
    </row>
    <row r="4850" spans="1:7" x14ac:dyDescent="0.25">
      <c r="A4850" s="143">
        <v>44763</v>
      </c>
      <c r="B4850" s="144">
        <v>22</v>
      </c>
      <c r="C4850" s="145">
        <v>1.7509999999999999</v>
      </c>
      <c r="D4850" s="145">
        <v>2.1042999999999998</v>
      </c>
      <c r="E4850" s="145">
        <v>1.8560000000000001</v>
      </c>
      <c r="F4850" s="145">
        <v>5.9714</v>
      </c>
      <c r="G4850" s="146">
        <f t="shared" si="75"/>
        <v>11.682700000000001</v>
      </c>
    </row>
    <row r="4851" spans="1:7" x14ac:dyDescent="0.25">
      <c r="A4851" s="143">
        <v>44763</v>
      </c>
      <c r="B4851" s="144">
        <v>23</v>
      </c>
      <c r="C4851" s="145">
        <v>1.4817</v>
      </c>
      <c r="D4851" s="145">
        <v>1.4079999999999999</v>
      </c>
      <c r="E4851" s="145">
        <v>1.4079999999999999</v>
      </c>
      <c r="F4851" s="145">
        <v>0</v>
      </c>
      <c r="G4851" s="146">
        <f t="shared" si="75"/>
        <v>4.2976999999999999</v>
      </c>
    </row>
    <row r="4852" spans="1:7" x14ac:dyDescent="0.25">
      <c r="A4852" s="143">
        <v>44763</v>
      </c>
      <c r="B4852" s="144">
        <v>24</v>
      </c>
      <c r="C4852" s="145">
        <v>1.9617</v>
      </c>
      <c r="D4852" s="145">
        <v>1.92</v>
      </c>
      <c r="E4852" s="145">
        <v>1.92</v>
      </c>
      <c r="F4852" s="145">
        <v>0</v>
      </c>
      <c r="G4852" s="146">
        <f t="shared" si="75"/>
        <v>5.8017000000000003</v>
      </c>
    </row>
    <row r="4853" spans="1:7" x14ac:dyDescent="0.25">
      <c r="A4853" s="143">
        <v>44764</v>
      </c>
      <c r="B4853" s="144">
        <v>1</v>
      </c>
      <c r="C4853" s="145">
        <v>4.2747999999999999</v>
      </c>
      <c r="D4853" s="145">
        <v>2.3679999999999999</v>
      </c>
      <c r="E4853" s="145">
        <v>2.3679999999999999</v>
      </c>
      <c r="F4853" s="145">
        <v>0</v>
      </c>
      <c r="G4853" s="146">
        <f t="shared" si="75"/>
        <v>9.0107999999999997</v>
      </c>
    </row>
    <row r="4854" spans="1:7" x14ac:dyDescent="0.25">
      <c r="A4854" s="143">
        <v>44764</v>
      </c>
      <c r="B4854" s="144">
        <v>2</v>
      </c>
      <c r="C4854" s="145">
        <v>4.4318</v>
      </c>
      <c r="D4854" s="145">
        <v>2.6751999999999998</v>
      </c>
      <c r="E4854" s="145">
        <v>2.3679999999999999</v>
      </c>
      <c r="F4854" s="145">
        <v>0</v>
      </c>
      <c r="G4854" s="146">
        <f t="shared" si="75"/>
        <v>9.4749999999999996</v>
      </c>
    </row>
    <row r="4855" spans="1:7" x14ac:dyDescent="0.25">
      <c r="A4855" s="143">
        <v>44764</v>
      </c>
      <c r="B4855" s="144">
        <v>3</v>
      </c>
      <c r="C4855" s="145">
        <v>4.6017999999999999</v>
      </c>
      <c r="D4855" s="145">
        <v>8.5427</v>
      </c>
      <c r="E4855" s="145">
        <v>2.1324000000000001</v>
      </c>
      <c r="F4855" s="145">
        <v>0</v>
      </c>
      <c r="G4855" s="146">
        <f t="shared" si="75"/>
        <v>15.276900000000001</v>
      </c>
    </row>
    <row r="4856" spans="1:7" x14ac:dyDescent="0.25">
      <c r="A4856" s="143">
        <v>44764</v>
      </c>
      <c r="B4856" s="144">
        <v>4</v>
      </c>
      <c r="C4856" s="145">
        <v>4.1360999999999999</v>
      </c>
      <c r="D4856" s="145">
        <v>10.0853</v>
      </c>
      <c r="E4856" s="145">
        <v>2.3679999999999999</v>
      </c>
      <c r="F4856" s="145">
        <v>0</v>
      </c>
      <c r="G4856" s="146">
        <f t="shared" si="75"/>
        <v>16.589399999999998</v>
      </c>
    </row>
    <row r="4857" spans="1:7" x14ac:dyDescent="0.25">
      <c r="A4857" s="143">
        <v>44764</v>
      </c>
      <c r="B4857" s="144">
        <v>5</v>
      </c>
      <c r="C4857" s="145">
        <v>7.2241</v>
      </c>
      <c r="D4857" s="145">
        <v>10.396100000000001</v>
      </c>
      <c r="E4857" s="145">
        <v>2.3679999999999999</v>
      </c>
      <c r="F4857" s="145">
        <v>0</v>
      </c>
      <c r="G4857" s="146">
        <f t="shared" si="75"/>
        <v>19.988199999999999</v>
      </c>
    </row>
    <row r="4858" spans="1:7" x14ac:dyDescent="0.25">
      <c r="A4858" s="143">
        <v>44764</v>
      </c>
      <c r="B4858" s="144">
        <v>6</v>
      </c>
      <c r="C4858" s="145">
        <v>4.0480999999999998</v>
      </c>
      <c r="D4858" s="145">
        <v>10.908099999999999</v>
      </c>
      <c r="E4858" s="145">
        <v>2.3739999999999899</v>
      </c>
      <c r="F4858" s="145">
        <v>0</v>
      </c>
      <c r="G4858" s="146">
        <f t="shared" si="75"/>
        <v>17.330199999999991</v>
      </c>
    </row>
    <row r="4859" spans="1:7" x14ac:dyDescent="0.25">
      <c r="A4859" s="143">
        <v>44764</v>
      </c>
      <c r="B4859" s="144">
        <v>7</v>
      </c>
      <c r="C4859" s="145">
        <v>24.359300000000001</v>
      </c>
      <c r="D4859" s="145">
        <v>10.8264</v>
      </c>
      <c r="E4859" s="145">
        <v>26.1173</v>
      </c>
      <c r="F4859" s="145">
        <v>538.66849999999999</v>
      </c>
      <c r="G4859" s="146">
        <f t="shared" si="75"/>
        <v>599.97149999999999</v>
      </c>
    </row>
    <row r="4860" spans="1:7" x14ac:dyDescent="0.25">
      <c r="A4860" s="143">
        <v>44764</v>
      </c>
      <c r="B4860" s="144">
        <v>8</v>
      </c>
      <c r="C4860" s="145">
        <v>1077.3592000000001</v>
      </c>
      <c r="D4860" s="145">
        <v>19.315200000000001</v>
      </c>
      <c r="E4860" s="145">
        <v>273.56970000000001</v>
      </c>
      <c r="F4860" s="145">
        <v>3358.5738999999999</v>
      </c>
      <c r="G4860" s="146">
        <f t="shared" si="75"/>
        <v>4728.8180000000002</v>
      </c>
    </row>
    <row r="4861" spans="1:7" x14ac:dyDescent="0.25">
      <c r="A4861" s="143">
        <v>44764</v>
      </c>
      <c r="B4861" s="144">
        <v>9</v>
      </c>
      <c r="C4861" s="145">
        <v>5524.5212000000001</v>
      </c>
      <c r="D4861" s="145">
        <v>42.003799999999998</v>
      </c>
      <c r="E4861" s="145">
        <v>603.10990000000004</v>
      </c>
      <c r="F4861" s="145">
        <v>5274.3837999999996</v>
      </c>
      <c r="G4861" s="146">
        <f t="shared" si="75"/>
        <v>11444.018700000001</v>
      </c>
    </row>
    <row r="4862" spans="1:7" x14ac:dyDescent="0.25">
      <c r="A4862" s="143">
        <v>44764</v>
      </c>
      <c r="B4862" s="144">
        <v>10</v>
      </c>
      <c r="C4862" s="145">
        <v>13509.1639</v>
      </c>
      <c r="D4862" s="145">
        <v>87.152100000000004</v>
      </c>
      <c r="E4862" s="145">
        <v>946.67639999999994</v>
      </c>
      <c r="F4862" s="145">
        <v>6197.6151</v>
      </c>
      <c r="G4862" s="146">
        <f t="shared" si="75"/>
        <v>20740.607499999998</v>
      </c>
    </row>
    <row r="4863" spans="1:7" x14ac:dyDescent="0.25">
      <c r="A4863" s="143">
        <v>44764</v>
      </c>
      <c r="B4863" s="144">
        <v>11</v>
      </c>
      <c r="C4863" s="145">
        <v>21834.444800000001</v>
      </c>
      <c r="D4863" s="145">
        <v>135.3904</v>
      </c>
      <c r="E4863" s="145">
        <v>1300.8871999999999</v>
      </c>
      <c r="F4863" s="145">
        <v>6795.1651000000002</v>
      </c>
      <c r="G4863" s="146">
        <f t="shared" si="75"/>
        <v>30065.887500000004</v>
      </c>
    </row>
    <row r="4864" spans="1:7" x14ac:dyDescent="0.25">
      <c r="A4864" s="143">
        <v>44764</v>
      </c>
      <c r="B4864" s="144">
        <v>12</v>
      </c>
      <c r="C4864" s="145">
        <v>27770.3079</v>
      </c>
      <c r="D4864" s="145">
        <v>168.59880000000001</v>
      </c>
      <c r="E4864" s="145">
        <v>1597.7819999999999</v>
      </c>
      <c r="F4864" s="145">
        <v>6974.9396999999999</v>
      </c>
      <c r="G4864" s="146">
        <f t="shared" si="75"/>
        <v>36511.628400000001</v>
      </c>
    </row>
    <row r="4865" spans="1:7" x14ac:dyDescent="0.25">
      <c r="A4865" s="143">
        <v>44764</v>
      </c>
      <c r="B4865" s="144">
        <v>13</v>
      </c>
      <c r="C4865" s="145">
        <v>30607.130700000002</v>
      </c>
      <c r="D4865" s="145">
        <v>191.85230000000001</v>
      </c>
      <c r="E4865" s="145">
        <v>1698.6374000000001</v>
      </c>
      <c r="F4865" s="145">
        <v>6742.0492000000004</v>
      </c>
      <c r="G4865" s="146">
        <f t="shared" si="75"/>
        <v>39239.669600000001</v>
      </c>
    </row>
    <row r="4866" spans="1:7" x14ac:dyDescent="0.25">
      <c r="A4866" s="143">
        <v>44764</v>
      </c>
      <c r="B4866" s="144">
        <v>14</v>
      </c>
      <c r="C4866" s="145">
        <v>30126.051899999999</v>
      </c>
      <c r="D4866" s="145">
        <v>196.38939999999999</v>
      </c>
      <c r="E4866" s="145">
        <v>1724.7224999999901</v>
      </c>
      <c r="F4866" s="145">
        <v>7002.5483000000004</v>
      </c>
      <c r="G4866" s="146">
        <f t="shared" si="75"/>
        <v>39049.71209999999</v>
      </c>
    </row>
    <row r="4867" spans="1:7" x14ac:dyDescent="0.25">
      <c r="A4867" s="143">
        <v>44764</v>
      </c>
      <c r="B4867" s="144">
        <v>15</v>
      </c>
      <c r="C4867" s="145">
        <v>27392.143</v>
      </c>
      <c r="D4867" s="145">
        <v>195.27260000000001</v>
      </c>
      <c r="E4867" s="145">
        <v>1794.9161999999999</v>
      </c>
      <c r="F4867" s="145">
        <v>7050.2870999999996</v>
      </c>
      <c r="G4867" s="146">
        <f t="shared" si="75"/>
        <v>36432.618900000001</v>
      </c>
    </row>
    <row r="4868" spans="1:7" x14ac:dyDescent="0.25">
      <c r="A4868" s="143">
        <v>44764</v>
      </c>
      <c r="B4868" s="144">
        <v>16</v>
      </c>
      <c r="C4868" s="145">
        <v>22017.6443</v>
      </c>
      <c r="D4868" s="145">
        <v>165.3262</v>
      </c>
      <c r="E4868" s="145">
        <v>1424.8127999999999</v>
      </c>
      <c r="F4868" s="145">
        <v>5373.4624999999996</v>
      </c>
      <c r="G4868" s="146">
        <f t="shared" si="75"/>
        <v>28981.245799999997</v>
      </c>
    </row>
    <row r="4869" spans="1:7" x14ac:dyDescent="0.25">
      <c r="A4869" s="143">
        <v>44764</v>
      </c>
      <c r="B4869" s="144">
        <v>17</v>
      </c>
      <c r="C4869" s="145">
        <v>15583.2927</v>
      </c>
      <c r="D4869" s="145">
        <v>138.77959999999999</v>
      </c>
      <c r="E4869" s="145">
        <v>1143.3308</v>
      </c>
      <c r="F4869" s="145">
        <v>4090.6271000000002</v>
      </c>
      <c r="G4869" s="146">
        <f t="shared" si="75"/>
        <v>20956.030200000001</v>
      </c>
    </row>
    <row r="4870" spans="1:7" x14ac:dyDescent="0.25">
      <c r="A4870" s="143">
        <v>44764</v>
      </c>
      <c r="B4870" s="144">
        <v>18</v>
      </c>
      <c r="C4870" s="145">
        <v>9110.0328000000009</v>
      </c>
      <c r="D4870" s="145">
        <v>113.89230000000001</v>
      </c>
      <c r="E4870" s="145">
        <v>846.64760000000001</v>
      </c>
      <c r="F4870" s="145">
        <v>3356.9807999999998</v>
      </c>
      <c r="G4870" s="146">
        <f t="shared" ref="G4870:G4933" si="76">+SUM(C4870:F4870)</f>
        <v>13427.5535</v>
      </c>
    </row>
    <row r="4871" spans="1:7" x14ac:dyDescent="0.25">
      <c r="A4871" s="143">
        <v>44764</v>
      </c>
      <c r="B4871" s="144">
        <v>19</v>
      </c>
      <c r="C4871" s="145">
        <v>4180.4895999999999</v>
      </c>
      <c r="D4871" s="145">
        <v>78.799099999999996</v>
      </c>
      <c r="E4871" s="145">
        <v>728.44389999999999</v>
      </c>
      <c r="F4871" s="145">
        <v>3695.2874999999999</v>
      </c>
      <c r="G4871" s="146">
        <f t="shared" si="76"/>
        <v>8683.0200999999997</v>
      </c>
    </row>
    <row r="4872" spans="1:7" x14ac:dyDescent="0.25">
      <c r="A4872" s="143">
        <v>44764</v>
      </c>
      <c r="B4872" s="144">
        <v>20</v>
      </c>
      <c r="C4872" s="145">
        <v>1255.9149</v>
      </c>
      <c r="D4872" s="145">
        <v>35.354900000000001</v>
      </c>
      <c r="E4872" s="145">
        <v>385.39729999999997</v>
      </c>
      <c r="F4872" s="145">
        <v>3176.5936000000002</v>
      </c>
      <c r="G4872" s="146">
        <f t="shared" si="76"/>
        <v>4853.2607000000007</v>
      </c>
    </row>
    <row r="4873" spans="1:7" x14ac:dyDescent="0.25">
      <c r="A4873" s="143">
        <v>44764</v>
      </c>
      <c r="B4873" s="144">
        <v>21</v>
      </c>
      <c r="C4873" s="145">
        <v>172.86490000000001</v>
      </c>
      <c r="D4873" s="145">
        <v>14.049200000000001</v>
      </c>
      <c r="E4873" s="145">
        <v>111.0022</v>
      </c>
      <c r="F4873" s="145">
        <v>1260.1473000000001</v>
      </c>
      <c r="G4873" s="146">
        <f t="shared" si="76"/>
        <v>1558.0636000000002</v>
      </c>
    </row>
    <row r="4874" spans="1:7" x14ac:dyDescent="0.25">
      <c r="A4874" s="143">
        <v>44764</v>
      </c>
      <c r="B4874" s="144">
        <v>22</v>
      </c>
      <c r="C4874" s="145">
        <v>3.29239999999999</v>
      </c>
      <c r="D4874" s="145">
        <v>10.8774</v>
      </c>
      <c r="E4874" s="145">
        <v>2.1120000000000001</v>
      </c>
      <c r="F4874" s="145">
        <v>7.0857000000000001</v>
      </c>
      <c r="G4874" s="146">
        <f t="shared" si="76"/>
        <v>23.367499999999989</v>
      </c>
    </row>
    <row r="4875" spans="1:7" x14ac:dyDescent="0.25">
      <c r="A4875" s="143">
        <v>44764</v>
      </c>
      <c r="B4875" s="144">
        <v>23</v>
      </c>
      <c r="C4875" s="145">
        <v>3.49019999999999</v>
      </c>
      <c r="D4875" s="145">
        <v>11.450799999999999</v>
      </c>
      <c r="E4875" s="145">
        <v>2.1120000000000001</v>
      </c>
      <c r="F4875" s="145">
        <v>0</v>
      </c>
      <c r="G4875" s="146">
        <f t="shared" si="76"/>
        <v>17.05299999999999</v>
      </c>
    </row>
    <row r="4876" spans="1:7" x14ac:dyDescent="0.25">
      <c r="A4876" s="143">
        <v>44764</v>
      </c>
      <c r="B4876" s="144">
        <v>24</v>
      </c>
      <c r="C4876" s="145">
        <v>2.8502000000000001</v>
      </c>
      <c r="D4876" s="145">
        <v>15.1244</v>
      </c>
      <c r="E4876" s="145">
        <v>2.3039999999999998</v>
      </c>
      <c r="F4876" s="145">
        <v>0</v>
      </c>
      <c r="G4876" s="146">
        <f t="shared" si="76"/>
        <v>20.278599999999997</v>
      </c>
    </row>
    <row r="4877" spans="1:7" x14ac:dyDescent="0.25">
      <c r="A4877" s="143">
        <v>44765</v>
      </c>
      <c r="B4877" s="144">
        <v>1</v>
      </c>
      <c r="C4877" s="145">
        <v>3.1154000000000002</v>
      </c>
      <c r="D4877" s="145">
        <v>15.754200000000001</v>
      </c>
      <c r="E4877" s="145">
        <v>2.1760000000000002</v>
      </c>
      <c r="F4877" s="145">
        <v>1.03E-2</v>
      </c>
      <c r="G4877" s="146">
        <f t="shared" si="76"/>
        <v>21.055900000000001</v>
      </c>
    </row>
    <row r="4878" spans="1:7" x14ac:dyDescent="0.25">
      <c r="A4878" s="143">
        <v>44765</v>
      </c>
      <c r="B4878" s="144">
        <v>2</v>
      </c>
      <c r="C4878" s="145">
        <v>3.1263999999999998</v>
      </c>
      <c r="D4878" s="145">
        <v>15.1859</v>
      </c>
      <c r="E4878" s="145">
        <v>2.3039999999999998</v>
      </c>
      <c r="F4878" s="145">
        <v>0</v>
      </c>
      <c r="G4878" s="146">
        <f t="shared" si="76"/>
        <v>20.616299999999999</v>
      </c>
    </row>
    <row r="4879" spans="1:7" x14ac:dyDescent="0.25">
      <c r="A4879" s="143">
        <v>44765</v>
      </c>
      <c r="B4879" s="144">
        <v>3</v>
      </c>
      <c r="C4879" s="145">
        <v>3.3843999999999999</v>
      </c>
      <c r="D4879" s="145">
        <v>15.5366</v>
      </c>
      <c r="E4879" s="145">
        <v>2.3679999999999999</v>
      </c>
      <c r="F4879" s="145">
        <v>0</v>
      </c>
      <c r="G4879" s="146">
        <f t="shared" si="76"/>
        <v>21.288999999999998</v>
      </c>
    </row>
    <row r="4880" spans="1:7" x14ac:dyDescent="0.25">
      <c r="A4880" s="143">
        <v>44765</v>
      </c>
      <c r="B4880" s="144">
        <v>4</v>
      </c>
      <c r="C4880" s="145">
        <v>3.94599999999999</v>
      </c>
      <c r="D4880" s="145">
        <v>16.049800000000001</v>
      </c>
      <c r="E4880" s="145">
        <v>2.3243999999999998</v>
      </c>
      <c r="F4880" s="145">
        <v>9.6268999999999991</v>
      </c>
      <c r="G4880" s="146">
        <f t="shared" si="76"/>
        <v>31.947099999999992</v>
      </c>
    </row>
    <row r="4881" spans="1:7" x14ac:dyDescent="0.25">
      <c r="A4881" s="143">
        <v>44765</v>
      </c>
      <c r="B4881" s="144">
        <v>5</v>
      </c>
      <c r="C4881" s="145">
        <v>3.726</v>
      </c>
      <c r="D4881" s="145">
        <v>16.331399999999999</v>
      </c>
      <c r="E4881" s="145">
        <v>2.1760000000000002</v>
      </c>
      <c r="F4881" s="145">
        <v>9.6268999999999991</v>
      </c>
      <c r="G4881" s="146">
        <f t="shared" si="76"/>
        <v>31.860299999999995</v>
      </c>
    </row>
    <row r="4882" spans="1:7" x14ac:dyDescent="0.25">
      <c r="A4882" s="143">
        <v>44765</v>
      </c>
      <c r="B4882" s="144">
        <v>6</v>
      </c>
      <c r="C4882" s="145">
        <v>4.01</v>
      </c>
      <c r="D4882" s="145">
        <v>17.096899999999899</v>
      </c>
      <c r="E4882" s="145">
        <v>2.3739999999999899</v>
      </c>
      <c r="F4882" s="145">
        <v>9.7068999999999992</v>
      </c>
      <c r="G4882" s="146">
        <f t="shared" si="76"/>
        <v>33.187799999999882</v>
      </c>
    </row>
    <row r="4883" spans="1:7" x14ac:dyDescent="0.25">
      <c r="A4883" s="143">
        <v>44765</v>
      </c>
      <c r="B4883" s="144">
        <v>7</v>
      </c>
      <c r="C4883" s="145">
        <v>21.058700000000002</v>
      </c>
      <c r="D4883" s="145">
        <v>17.730499999999999</v>
      </c>
      <c r="E4883" s="145">
        <v>3.1781000000000001</v>
      </c>
      <c r="F4883" s="145">
        <v>82.014200000000002</v>
      </c>
      <c r="G4883" s="146">
        <f t="shared" si="76"/>
        <v>123.98150000000001</v>
      </c>
    </row>
    <row r="4884" spans="1:7" x14ac:dyDescent="0.25">
      <c r="A4884" s="143">
        <v>44765</v>
      </c>
      <c r="B4884" s="144">
        <v>8</v>
      </c>
      <c r="C4884" s="145">
        <v>1003.8588999999999</v>
      </c>
      <c r="D4884" s="145">
        <v>26.653199999999998</v>
      </c>
      <c r="E4884" s="145">
        <v>98.186499999999995</v>
      </c>
      <c r="F4884" s="145">
        <v>1145.5542</v>
      </c>
      <c r="G4884" s="146">
        <f t="shared" si="76"/>
        <v>2274.2528000000002</v>
      </c>
    </row>
    <row r="4885" spans="1:7" x14ac:dyDescent="0.25">
      <c r="A4885" s="143">
        <v>44765</v>
      </c>
      <c r="B4885" s="144">
        <v>9</v>
      </c>
      <c r="C4885" s="145">
        <v>5249.9664000000002</v>
      </c>
      <c r="D4885" s="145">
        <v>57.631399999999999</v>
      </c>
      <c r="E4885" s="145">
        <v>481.7423</v>
      </c>
      <c r="F4885" s="145">
        <v>3303.4090999999999</v>
      </c>
      <c r="G4885" s="146">
        <f t="shared" si="76"/>
        <v>9092.7492000000002</v>
      </c>
    </row>
    <row r="4886" spans="1:7" x14ac:dyDescent="0.25">
      <c r="A4886" s="143">
        <v>44765</v>
      </c>
      <c r="B4886" s="144">
        <v>10</v>
      </c>
      <c r="C4886" s="145">
        <v>13205.8428</v>
      </c>
      <c r="D4886" s="145">
        <v>107.52800000000001</v>
      </c>
      <c r="E4886" s="145">
        <v>974.94100000000003</v>
      </c>
      <c r="F4886" s="145">
        <v>5086.0361000000003</v>
      </c>
      <c r="G4886" s="146">
        <f t="shared" si="76"/>
        <v>19374.347900000001</v>
      </c>
    </row>
    <row r="4887" spans="1:7" x14ac:dyDescent="0.25">
      <c r="A4887" s="143">
        <v>44765</v>
      </c>
      <c r="B4887" s="144">
        <v>11</v>
      </c>
      <c r="C4887" s="145">
        <v>21722.2644</v>
      </c>
      <c r="D4887" s="145">
        <v>153.33279999999999</v>
      </c>
      <c r="E4887" s="145">
        <v>1488.0023000000001</v>
      </c>
      <c r="F4887" s="145">
        <v>6200.7605000000003</v>
      </c>
      <c r="G4887" s="146">
        <f t="shared" si="76"/>
        <v>29564.36</v>
      </c>
    </row>
    <row r="4888" spans="1:7" x14ac:dyDescent="0.25">
      <c r="A4888" s="143">
        <v>44765</v>
      </c>
      <c r="B4888" s="144">
        <v>12</v>
      </c>
      <c r="C4888" s="145">
        <v>28452.630499999999</v>
      </c>
      <c r="D4888" s="145">
        <v>192.07409999999999</v>
      </c>
      <c r="E4888" s="145">
        <v>1906.2464</v>
      </c>
      <c r="F4888" s="145">
        <v>6739.6040999999996</v>
      </c>
      <c r="G4888" s="146">
        <f t="shared" si="76"/>
        <v>37290.555099999998</v>
      </c>
    </row>
    <row r="4889" spans="1:7" x14ac:dyDescent="0.25">
      <c r="A4889" s="143">
        <v>44765</v>
      </c>
      <c r="B4889" s="144">
        <v>13</v>
      </c>
      <c r="C4889" s="145">
        <v>31658.507099999999</v>
      </c>
      <c r="D4889" s="145">
        <v>214.2422</v>
      </c>
      <c r="E4889" s="145">
        <v>2158.7809999999999</v>
      </c>
      <c r="F4889" s="145">
        <v>6961.1511</v>
      </c>
      <c r="G4889" s="146">
        <f t="shared" si="76"/>
        <v>40992.681400000001</v>
      </c>
    </row>
    <row r="4890" spans="1:7" x14ac:dyDescent="0.25">
      <c r="A4890" s="143">
        <v>44765</v>
      </c>
      <c r="B4890" s="144">
        <v>14</v>
      </c>
      <c r="C4890" s="145">
        <v>31178.9303</v>
      </c>
      <c r="D4890" s="145">
        <v>217.5068</v>
      </c>
      <c r="E4890" s="145">
        <v>2218.6680000000001</v>
      </c>
      <c r="F4890" s="145">
        <v>6846.8977000000004</v>
      </c>
      <c r="G4890" s="146">
        <f t="shared" si="76"/>
        <v>40462.002800000002</v>
      </c>
    </row>
    <row r="4891" spans="1:7" x14ac:dyDescent="0.25">
      <c r="A4891" s="143">
        <v>44765</v>
      </c>
      <c r="B4891" s="144">
        <v>15</v>
      </c>
      <c r="C4891" s="145">
        <v>29117.857899999999</v>
      </c>
      <c r="D4891" s="145">
        <v>226.37379999999999</v>
      </c>
      <c r="E4891" s="145">
        <v>2125.5109000000002</v>
      </c>
      <c r="F4891" s="145">
        <v>6808.4493000000002</v>
      </c>
      <c r="G4891" s="146">
        <f t="shared" si="76"/>
        <v>38278.191900000005</v>
      </c>
    </row>
    <row r="4892" spans="1:7" x14ac:dyDescent="0.25">
      <c r="A4892" s="143">
        <v>44765</v>
      </c>
      <c r="B4892" s="144">
        <v>16</v>
      </c>
      <c r="C4892" s="145">
        <v>24200.647099999998</v>
      </c>
      <c r="D4892" s="145">
        <v>207.80019999999999</v>
      </c>
      <c r="E4892" s="145">
        <v>1978.3146999999999</v>
      </c>
      <c r="F4892" s="145">
        <v>6585.6823000000004</v>
      </c>
      <c r="G4892" s="146">
        <f t="shared" si="76"/>
        <v>32972.444300000003</v>
      </c>
    </row>
    <row r="4893" spans="1:7" x14ac:dyDescent="0.25">
      <c r="A4893" s="143">
        <v>44765</v>
      </c>
      <c r="B4893" s="144">
        <v>17</v>
      </c>
      <c r="C4893" s="145">
        <v>17226.868699999999</v>
      </c>
      <c r="D4893" s="145">
        <v>160.20849999999999</v>
      </c>
      <c r="E4893" s="145">
        <v>1647.3710000000001</v>
      </c>
      <c r="F4893" s="145">
        <v>6506.8227999999999</v>
      </c>
      <c r="G4893" s="146">
        <f t="shared" si="76"/>
        <v>25541.271000000001</v>
      </c>
    </row>
    <row r="4894" spans="1:7" x14ac:dyDescent="0.25">
      <c r="A4894" s="143">
        <v>44765</v>
      </c>
      <c r="B4894" s="144">
        <v>18</v>
      </c>
      <c r="C4894" s="145">
        <v>10199.083699999999</v>
      </c>
      <c r="D4894" s="145">
        <v>118.7462</v>
      </c>
      <c r="E4894" s="145">
        <v>1223.3417999999999</v>
      </c>
      <c r="F4894" s="145">
        <v>6212.5868</v>
      </c>
      <c r="G4894" s="146">
        <f t="shared" si="76"/>
        <v>17753.7585</v>
      </c>
    </row>
    <row r="4895" spans="1:7" x14ac:dyDescent="0.25">
      <c r="A4895" s="143">
        <v>44765</v>
      </c>
      <c r="B4895" s="144">
        <v>19</v>
      </c>
      <c r="C4895" s="145">
        <v>4338.8038999999999</v>
      </c>
      <c r="D4895" s="145">
        <v>72.729100000000003</v>
      </c>
      <c r="E4895" s="145">
        <v>818.70769999999902</v>
      </c>
      <c r="F4895" s="145">
        <v>5711.7566999999999</v>
      </c>
      <c r="G4895" s="146">
        <f t="shared" si="76"/>
        <v>10941.997399999998</v>
      </c>
    </row>
    <row r="4896" spans="1:7" x14ac:dyDescent="0.25">
      <c r="A4896" s="143">
        <v>44765</v>
      </c>
      <c r="B4896" s="144">
        <v>20</v>
      </c>
      <c r="C4896" s="145">
        <v>1180.1457</v>
      </c>
      <c r="D4896" s="145">
        <v>33.688499999999998</v>
      </c>
      <c r="E4896" s="145">
        <v>413.9427</v>
      </c>
      <c r="F4896" s="145">
        <v>4108.1580999999996</v>
      </c>
      <c r="G4896" s="146">
        <f t="shared" si="76"/>
        <v>5735.9349999999995</v>
      </c>
    </row>
    <row r="4897" spans="1:7" x14ac:dyDescent="0.25">
      <c r="A4897" s="143">
        <v>44765</v>
      </c>
      <c r="B4897" s="144">
        <v>21</v>
      </c>
      <c r="C4897" s="145">
        <v>141.04390000000001</v>
      </c>
      <c r="D4897" s="145">
        <v>14.248900000000001</v>
      </c>
      <c r="E4897" s="145">
        <v>112.1373</v>
      </c>
      <c r="F4897" s="145">
        <v>1626.7963</v>
      </c>
      <c r="G4897" s="146">
        <f t="shared" si="76"/>
        <v>1894.2264</v>
      </c>
    </row>
    <row r="4898" spans="1:7" x14ac:dyDescent="0.25">
      <c r="A4898" s="143">
        <v>44765</v>
      </c>
      <c r="B4898" s="144">
        <v>22</v>
      </c>
      <c r="C4898" s="145">
        <v>2.5975000000000001</v>
      </c>
      <c r="D4898" s="145">
        <v>14.376899999999999</v>
      </c>
      <c r="E4898" s="145">
        <v>2.1913</v>
      </c>
      <c r="F4898" s="145">
        <v>8.9838000000000005</v>
      </c>
      <c r="G4898" s="146">
        <f t="shared" si="76"/>
        <v>28.149500000000003</v>
      </c>
    </row>
    <row r="4899" spans="1:7" x14ac:dyDescent="0.25">
      <c r="A4899" s="143">
        <v>44765</v>
      </c>
      <c r="B4899" s="144">
        <v>23</v>
      </c>
      <c r="C4899" s="145">
        <v>2.8048000000000002</v>
      </c>
      <c r="D4899" s="145">
        <v>15.5161</v>
      </c>
      <c r="E4899" s="145">
        <v>1.8560000000000001</v>
      </c>
      <c r="F4899" s="145">
        <v>2.5766</v>
      </c>
      <c r="G4899" s="146">
        <f t="shared" si="76"/>
        <v>22.753500000000003</v>
      </c>
    </row>
    <row r="4900" spans="1:7" x14ac:dyDescent="0.25">
      <c r="A4900" s="143">
        <v>44765</v>
      </c>
      <c r="B4900" s="144">
        <v>24</v>
      </c>
      <c r="C4900" s="145">
        <v>3.1888000000000001</v>
      </c>
      <c r="D4900" s="145">
        <v>16.844799999999999</v>
      </c>
      <c r="E4900" s="145">
        <v>2.3039999999999998</v>
      </c>
      <c r="F4900" s="145">
        <v>2.4946999999999999</v>
      </c>
      <c r="G4900" s="146">
        <f t="shared" si="76"/>
        <v>24.832299999999996</v>
      </c>
    </row>
    <row r="4901" spans="1:7" x14ac:dyDescent="0.25">
      <c r="A4901" s="143">
        <v>44766</v>
      </c>
      <c r="B4901" s="144">
        <v>1</v>
      </c>
      <c r="C4901" s="145">
        <v>1.3207</v>
      </c>
      <c r="D4901" s="145">
        <v>16.9651</v>
      </c>
      <c r="E4901" s="145">
        <v>2.2400000000000002</v>
      </c>
      <c r="F4901" s="145">
        <v>0</v>
      </c>
      <c r="G4901" s="146">
        <f t="shared" si="76"/>
        <v>20.525799999999997</v>
      </c>
    </row>
    <row r="4902" spans="1:7" x14ac:dyDescent="0.25">
      <c r="A4902" s="143">
        <v>44766</v>
      </c>
      <c r="B4902" s="144">
        <v>2</v>
      </c>
      <c r="C4902" s="145">
        <v>1.8796999999999999</v>
      </c>
      <c r="D4902" s="145">
        <v>16.834399999999999</v>
      </c>
      <c r="E4902" s="145">
        <v>2.0684</v>
      </c>
      <c r="F4902" s="145">
        <v>0</v>
      </c>
      <c r="G4902" s="146">
        <f t="shared" si="76"/>
        <v>20.782499999999999</v>
      </c>
    </row>
    <row r="4903" spans="1:7" x14ac:dyDescent="0.25">
      <c r="A4903" s="143">
        <v>44766</v>
      </c>
      <c r="B4903" s="144">
        <v>3</v>
      </c>
      <c r="C4903" s="145">
        <v>1.8203</v>
      </c>
      <c r="D4903" s="145">
        <v>17.169899999999998</v>
      </c>
      <c r="E4903" s="145">
        <v>2.2400000000000002</v>
      </c>
      <c r="F4903" s="145">
        <v>0</v>
      </c>
      <c r="G4903" s="146">
        <f t="shared" si="76"/>
        <v>21.230199999999996</v>
      </c>
    </row>
    <row r="4904" spans="1:7" x14ac:dyDescent="0.25">
      <c r="A4904" s="143">
        <v>44766</v>
      </c>
      <c r="B4904" s="144">
        <v>4</v>
      </c>
      <c r="C4904" s="145">
        <v>1.8368</v>
      </c>
      <c r="D4904" s="145">
        <v>17.515499999999999</v>
      </c>
      <c r="E4904" s="145">
        <v>2.1964000000000001</v>
      </c>
      <c r="F4904" s="145">
        <v>14.858700000000001</v>
      </c>
      <c r="G4904" s="146">
        <f t="shared" si="76"/>
        <v>36.407400000000003</v>
      </c>
    </row>
    <row r="4905" spans="1:7" x14ac:dyDescent="0.25">
      <c r="A4905" s="143">
        <v>44766</v>
      </c>
      <c r="B4905" s="144">
        <v>5</v>
      </c>
      <c r="C4905" s="145">
        <v>5.0632999999999999</v>
      </c>
      <c r="D4905" s="145">
        <v>19.1539</v>
      </c>
      <c r="E4905" s="145">
        <v>2.1760000000000002</v>
      </c>
      <c r="F4905" s="145">
        <v>13.352</v>
      </c>
      <c r="G4905" s="146">
        <f t="shared" si="76"/>
        <v>39.745199999999997</v>
      </c>
    </row>
    <row r="4906" spans="1:7" x14ac:dyDescent="0.25">
      <c r="A4906" s="143">
        <v>44766</v>
      </c>
      <c r="B4906" s="144">
        <v>6</v>
      </c>
      <c r="C4906" s="145">
        <v>1.1628000000000001</v>
      </c>
      <c r="D4906" s="145">
        <v>19.681199999999901</v>
      </c>
      <c r="E4906" s="145">
        <v>2.0743999999999998</v>
      </c>
      <c r="F4906" s="145">
        <v>14.8733</v>
      </c>
      <c r="G4906" s="146">
        <f t="shared" si="76"/>
        <v>37.791699999999906</v>
      </c>
    </row>
    <row r="4907" spans="1:7" x14ac:dyDescent="0.25">
      <c r="A4907" s="143">
        <v>44766</v>
      </c>
      <c r="B4907" s="144">
        <v>7</v>
      </c>
      <c r="C4907" s="145">
        <v>17.825299999999999</v>
      </c>
      <c r="D4907" s="145">
        <v>20.536299999999901</v>
      </c>
      <c r="E4907" s="145">
        <v>2.8605999999999998</v>
      </c>
      <c r="F4907" s="145">
        <v>149.9485</v>
      </c>
      <c r="G4907" s="146">
        <f t="shared" si="76"/>
        <v>191.1706999999999</v>
      </c>
    </row>
    <row r="4908" spans="1:7" x14ac:dyDescent="0.25">
      <c r="A4908" s="143">
        <v>44766</v>
      </c>
      <c r="B4908" s="144">
        <v>8</v>
      </c>
      <c r="C4908" s="145">
        <v>998.48680000000002</v>
      </c>
      <c r="D4908" s="145">
        <v>28.2239</v>
      </c>
      <c r="E4908" s="145">
        <v>170.81459999999899</v>
      </c>
      <c r="F4908" s="145">
        <v>2350.4694</v>
      </c>
      <c r="G4908" s="146">
        <f t="shared" si="76"/>
        <v>3547.9946999999993</v>
      </c>
    </row>
    <row r="4909" spans="1:7" x14ac:dyDescent="0.25">
      <c r="A4909" s="143">
        <v>44766</v>
      </c>
      <c r="B4909" s="144">
        <v>9</v>
      </c>
      <c r="C4909" s="145">
        <v>5400.7329</v>
      </c>
      <c r="D4909" s="145">
        <v>62.295000000000002</v>
      </c>
      <c r="E4909" s="145">
        <v>658.50450000000001</v>
      </c>
      <c r="F4909" s="145">
        <v>5129.9804000000004</v>
      </c>
      <c r="G4909" s="146">
        <f t="shared" si="76"/>
        <v>11251.5128</v>
      </c>
    </row>
    <row r="4910" spans="1:7" x14ac:dyDescent="0.25">
      <c r="A4910" s="143">
        <v>44766</v>
      </c>
      <c r="B4910" s="144">
        <v>10</v>
      </c>
      <c r="C4910" s="145">
        <v>14021.9607</v>
      </c>
      <c r="D4910" s="145">
        <v>116.6357</v>
      </c>
      <c r="E4910" s="145">
        <v>1190.7709</v>
      </c>
      <c r="F4910" s="145">
        <v>6429.2678999999998</v>
      </c>
      <c r="G4910" s="146">
        <f t="shared" si="76"/>
        <v>21758.635200000001</v>
      </c>
    </row>
    <row r="4911" spans="1:7" x14ac:dyDescent="0.25">
      <c r="A4911" s="143">
        <v>44766</v>
      </c>
      <c r="B4911" s="144">
        <v>11</v>
      </c>
      <c r="C4911" s="145">
        <v>22930.964400000001</v>
      </c>
      <c r="D4911" s="145">
        <v>180.88570000000001</v>
      </c>
      <c r="E4911" s="145">
        <v>1694.5642</v>
      </c>
      <c r="F4911" s="145">
        <v>7099.0630000000001</v>
      </c>
      <c r="G4911" s="146">
        <f t="shared" si="76"/>
        <v>31905.477299999999</v>
      </c>
    </row>
    <row r="4912" spans="1:7" x14ac:dyDescent="0.25">
      <c r="A4912" s="143">
        <v>44766</v>
      </c>
      <c r="B4912" s="144">
        <v>12</v>
      </c>
      <c r="C4912" s="145">
        <v>29300.6623</v>
      </c>
      <c r="D4912" s="145">
        <v>220.45929999999899</v>
      </c>
      <c r="E4912" s="145">
        <v>2070.23</v>
      </c>
      <c r="F4912" s="145">
        <v>7350.5047999999997</v>
      </c>
      <c r="G4912" s="146">
        <f t="shared" si="76"/>
        <v>38941.856399999997</v>
      </c>
    </row>
    <row r="4913" spans="1:7" x14ac:dyDescent="0.25">
      <c r="A4913" s="143">
        <v>44766</v>
      </c>
      <c r="B4913" s="144">
        <v>13</v>
      </c>
      <c r="C4913" s="145">
        <v>32411.339400000001</v>
      </c>
      <c r="D4913" s="145">
        <v>242.87309999999999</v>
      </c>
      <c r="E4913" s="145">
        <v>2298.7644</v>
      </c>
      <c r="F4913" s="145">
        <v>7478.3986999999997</v>
      </c>
      <c r="G4913" s="146">
        <f t="shared" si="76"/>
        <v>42431.375599999999</v>
      </c>
    </row>
    <row r="4914" spans="1:7" x14ac:dyDescent="0.25">
      <c r="A4914" s="143">
        <v>44766</v>
      </c>
      <c r="B4914" s="144">
        <v>14</v>
      </c>
      <c r="C4914" s="145">
        <v>32098.241999999998</v>
      </c>
      <c r="D4914" s="145">
        <v>248.08840000000001</v>
      </c>
      <c r="E4914" s="145">
        <v>2359.7701999999999</v>
      </c>
      <c r="F4914" s="145">
        <v>7507.3567000000003</v>
      </c>
      <c r="G4914" s="146">
        <f t="shared" si="76"/>
        <v>42213.457299999995</v>
      </c>
    </row>
    <row r="4915" spans="1:7" x14ac:dyDescent="0.25">
      <c r="A4915" s="143">
        <v>44766</v>
      </c>
      <c r="B4915" s="144">
        <v>15</v>
      </c>
      <c r="C4915" s="145">
        <v>29492.242399999999</v>
      </c>
      <c r="D4915" s="145">
        <v>246.1103</v>
      </c>
      <c r="E4915" s="145">
        <v>2284.0326</v>
      </c>
      <c r="F4915" s="145">
        <v>7504.7217000000001</v>
      </c>
      <c r="G4915" s="146">
        <f t="shared" si="76"/>
        <v>39527.106999999996</v>
      </c>
    </row>
    <row r="4916" spans="1:7" x14ac:dyDescent="0.25">
      <c r="A4916" s="143">
        <v>44766</v>
      </c>
      <c r="B4916" s="144">
        <v>16</v>
      </c>
      <c r="C4916" s="145">
        <v>24496.206900000001</v>
      </c>
      <c r="D4916" s="145">
        <v>219.6293</v>
      </c>
      <c r="E4916" s="145">
        <v>2108.1383999999998</v>
      </c>
      <c r="F4916" s="145">
        <v>7325.3116</v>
      </c>
      <c r="G4916" s="146">
        <f t="shared" si="76"/>
        <v>34149.286200000002</v>
      </c>
    </row>
    <row r="4917" spans="1:7" x14ac:dyDescent="0.25">
      <c r="A4917" s="143">
        <v>44766</v>
      </c>
      <c r="B4917" s="144">
        <v>17</v>
      </c>
      <c r="C4917" s="145">
        <v>17672.981899999999</v>
      </c>
      <c r="D4917" s="145">
        <v>182.58859999999899</v>
      </c>
      <c r="E4917" s="145">
        <v>1804.0463999999999</v>
      </c>
      <c r="F4917" s="145">
        <v>7077.3274000000001</v>
      </c>
      <c r="G4917" s="146">
        <f t="shared" si="76"/>
        <v>26736.944299999996</v>
      </c>
    </row>
    <row r="4918" spans="1:7" x14ac:dyDescent="0.25">
      <c r="A4918" s="143">
        <v>44766</v>
      </c>
      <c r="B4918" s="144">
        <v>18</v>
      </c>
      <c r="C4918" s="145">
        <v>10426.445299999999</v>
      </c>
      <c r="D4918" s="145">
        <v>143.96260000000001</v>
      </c>
      <c r="E4918" s="145">
        <v>1338.1315999999999</v>
      </c>
      <c r="F4918" s="145">
        <v>6784.3507</v>
      </c>
      <c r="G4918" s="146">
        <f t="shared" si="76"/>
        <v>18692.890200000002</v>
      </c>
    </row>
    <row r="4919" spans="1:7" x14ac:dyDescent="0.25">
      <c r="A4919" s="143">
        <v>44766</v>
      </c>
      <c r="B4919" s="144">
        <v>19</v>
      </c>
      <c r="C4919" s="145">
        <v>4466.6734999999999</v>
      </c>
      <c r="D4919" s="145">
        <v>88.976200000000006</v>
      </c>
      <c r="E4919" s="145">
        <v>888.78539999999998</v>
      </c>
      <c r="F4919" s="145">
        <v>5955.6207999999997</v>
      </c>
      <c r="G4919" s="146">
        <f t="shared" si="76"/>
        <v>11400.055899999999</v>
      </c>
    </row>
    <row r="4920" spans="1:7" x14ac:dyDescent="0.25">
      <c r="A4920" s="143">
        <v>44766</v>
      </c>
      <c r="B4920" s="144">
        <v>20</v>
      </c>
      <c r="C4920" s="145">
        <v>1196.9876999999999</v>
      </c>
      <c r="D4920" s="145">
        <v>45.3262</v>
      </c>
      <c r="E4920" s="145">
        <v>440.900499999999</v>
      </c>
      <c r="F4920" s="145">
        <v>4479.0591000000004</v>
      </c>
      <c r="G4920" s="146">
        <f t="shared" si="76"/>
        <v>6162.2734999999993</v>
      </c>
    </row>
    <row r="4921" spans="1:7" x14ac:dyDescent="0.25">
      <c r="A4921" s="143">
        <v>44766</v>
      </c>
      <c r="B4921" s="144">
        <v>21</v>
      </c>
      <c r="C4921" s="145">
        <v>142.00919999999999</v>
      </c>
      <c r="D4921" s="145">
        <v>20.784600000000001</v>
      </c>
      <c r="E4921" s="145">
        <v>121.649599999999</v>
      </c>
      <c r="F4921" s="145">
        <v>1765.3272999999999</v>
      </c>
      <c r="G4921" s="146">
        <f t="shared" si="76"/>
        <v>2049.7706999999991</v>
      </c>
    </row>
    <row r="4922" spans="1:7" x14ac:dyDescent="0.25">
      <c r="A4922" s="143">
        <v>44766</v>
      </c>
      <c r="B4922" s="144">
        <v>22</v>
      </c>
      <c r="C4922" s="145">
        <v>1.7968</v>
      </c>
      <c r="D4922" s="145">
        <v>17.369599999999998</v>
      </c>
      <c r="E4922" s="145">
        <v>2.1120000000000001</v>
      </c>
      <c r="F4922" s="145">
        <v>2.5871</v>
      </c>
      <c r="G4922" s="146">
        <f t="shared" si="76"/>
        <v>23.865499999999997</v>
      </c>
    </row>
    <row r="4923" spans="1:7" x14ac:dyDescent="0.25">
      <c r="A4923" s="143">
        <v>44766</v>
      </c>
      <c r="B4923" s="144">
        <v>23</v>
      </c>
      <c r="C4923" s="145">
        <v>1.0880000000000001</v>
      </c>
      <c r="D4923" s="145">
        <v>19.3536</v>
      </c>
      <c r="E4923" s="145">
        <v>2.048</v>
      </c>
      <c r="F4923" s="145">
        <v>0</v>
      </c>
      <c r="G4923" s="146">
        <f t="shared" si="76"/>
        <v>22.489600000000003</v>
      </c>
    </row>
    <row r="4924" spans="1:7" x14ac:dyDescent="0.25">
      <c r="A4924" s="143">
        <v>44766</v>
      </c>
      <c r="B4924" s="144">
        <v>24</v>
      </c>
      <c r="C4924" s="145">
        <v>1.536</v>
      </c>
      <c r="D4924" s="145">
        <v>18.3552</v>
      </c>
      <c r="E4924" s="145">
        <v>2.1760000000000002</v>
      </c>
      <c r="F4924" s="145">
        <v>0</v>
      </c>
      <c r="G4924" s="146">
        <f t="shared" si="76"/>
        <v>22.0672</v>
      </c>
    </row>
    <row r="4925" spans="1:7" x14ac:dyDescent="0.25">
      <c r="A4925" s="143">
        <v>44767</v>
      </c>
      <c r="B4925" s="144">
        <v>1</v>
      </c>
      <c r="C4925" s="145">
        <v>38.9435</v>
      </c>
      <c r="D4925" s="145">
        <v>18.339799999999901</v>
      </c>
      <c r="E4925" s="145">
        <v>2.3039999999999998</v>
      </c>
      <c r="F4925" s="145">
        <v>0</v>
      </c>
      <c r="G4925" s="146">
        <f t="shared" si="76"/>
        <v>59.5872999999999</v>
      </c>
    </row>
    <row r="4926" spans="1:7" x14ac:dyDescent="0.25">
      <c r="A4926" s="143">
        <v>44767</v>
      </c>
      <c r="B4926" s="144">
        <v>2</v>
      </c>
      <c r="C4926" s="145">
        <v>39.455500000000001</v>
      </c>
      <c r="D4926" s="145">
        <v>18.3628</v>
      </c>
      <c r="E4926" s="145">
        <v>2.3883999999999999</v>
      </c>
      <c r="F4926" s="145">
        <v>0</v>
      </c>
      <c r="G4926" s="146">
        <f t="shared" si="76"/>
        <v>60.206699999999998</v>
      </c>
    </row>
    <row r="4927" spans="1:7" x14ac:dyDescent="0.25">
      <c r="A4927" s="143">
        <v>44767</v>
      </c>
      <c r="B4927" s="144">
        <v>3</v>
      </c>
      <c r="C4927" s="145">
        <v>39.455500000000001</v>
      </c>
      <c r="D4927" s="145">
        <v>17.761199999999999</v>
      </c>
      <c r="E4927" s="145">
        <v>2.1760000000000002</v>
      </c>
      <c r="F4927" s="145">
        <v>0</v>
      </c>
      <c r="G4927" s="146">
        <f t="shared" si="76"/>
        <v>59.392700000000005</v>
      </c>
    </row>
    <row r="4928" spans="1:7" x14ac:dyDescent="0.25">
      <c r="A4928" s="143">
        <v>44767</v>
      </c>
      <c r="B4928" s="144">
        <v>4</v>
      </c>
      <c r="C4928" s="145">
        <v>2.1471</v>
      </c>
      <c r="D4928" s="145">
        <v>17.909800000000001</v>
      </c>
      <c r="E4928" s="145">
        <v>2.2400000000000002</v>
      </c>
      <c r="F4928" s="145">
        <v>6.298</v>
      </c>
      <c r="G4928" s="146">
        <f t="shared" si="76"/>
        <v>28.594900000000003</v>
      </c>
    </row>
    <row r="4929" spans="1:7" x14ac:dyDescent="0.25">
      <c r="A4929" s="143">
        <v>44767</v>
      </c>
      <c r="B4929" s="144">
        <v>5</v>
      </c>
      <c r="C4929" s="145">
        <v>5.9180999999999999</v>
      </c>
      <c r="D4929" s="145">
        <v>18.652200000000001</v>
      </c>
      <c r="E4929" s="145">
        <v>2.3679999999999999</v>
      </c>
      <c r="F4929" s="145">
        <v>5.569</v>
      </c>
      <c r="G4929" s="146">
        <f t="shared" si="76"/>
        <v>32.507300000000001</v>
      </c>
    </row>
    <row r="4930" spans="1:7" x14ac:dyDescent="0.25">
      <c r="A4930" s="143">
        <v>44767</v>
      </c>
      <c r="B4930" s="144">
        <v>6</v>
      </c>
      <c r="C4930" s="145">
        <v>1.9260999999999999</v>
      </c>
      <c r="D4930" s="145">
        <v>18.331900000000001</v>
      </c>
      <c r="E4930" s="145">
        <v>2.3739999999999899</v>
      </c>
      <c r="F4930" s="145">
        <v>6.8109000000000002</v>
      </c>
      <c r="G4930" s="146">
        <f t="shared" si="76"/>
        <v>29.442899999999991</v>
      </c>
    </row>
    <row r="4931" spans="1:7" x14ac:dyDescent="0.25">
      <c r="A4931" s="143">
        <v>44767</v>
      </c>
      <c r="B4931" s="144">
        <v>7</v>
      </c>
      <c r="C4931" s="145">
        <v>21.3765</v>
      </c>
      <c r="D4931" s="145">
        <v>18.382000000000001</v>
      </c>
      <c r="E4931" s="145">
        <v>35.667000000000002</v>
      </c>
      <c r="F4931" s="145">
        <v>591.97040000000004</v>
      </c>
      <c r="G4931" s="146">
        <f t="shared" si="76"/>
        <v>667.39589999999998</v>
      </c>
    </row>
    <row r="4932" spans="1:7" x14ac:dyDescent="0.25">
      <c r="A4932" s="143">
        <v>44767</v>
      </c>
      <c r="B4932" s="144">
        <v>8</v>
      </c>
      <c r="C4932" s="145">
        <v>1083.3597</v>
      </c>
      <c r="D4932" s="145">
        <v>25.534700000000001</v>
      </c>
      <c r="E4932" s="145">
        <v>270.08909999999997</v>
      </c>
      <c r="F4932" s="145">
        <v>3409.2062999999998</v>
      </c>
      <c r="G4932" s="146">
        <f t="shared" si="76"/>
        <v>4788.1898000000001</v>
      </c>
    </row>
    <row r="4933" spans="1:7" x14ac:dyDescent="0.25">
      <c r="A4933" s="143">
        <v>44767</v>
      </c>
      <c r="B4933" s="144">
        <v>9</v>
      </c>
      <c r="C4933" s="145">
        <v>5583.7557999999999</v>
      </c>
      <c r="D4933" s="145">
        <v>49.749600000000001</v>
      </c>
      <c r="E4933" s="145">
        <v>579.46130000000005</v>
      </c>
      <c r="F4933" s="145">
        <v>5614.0402000000004</v>
      </c>
      <c r="G4933" s="146">
        <f t="shared" si="76"/>
        <v>11827.0069</v>
      </c>
    </row>
    <row r="4934" spans="1:7" x14ac:dyDescent="0.25">
      <c r="A4934" s="143">
        <v>44767</v>
      </c>
      <c r="B4934" s="144">
        <v>10</v>
      </c>
      <c r="C4934" s="145">
        <v>13947.762699999999</v>
      </c>
      <c r="D4934" s="145">
        <v>87.618600000000001</v>
      </c>
      <c r="E4934" s="145">
        <v>976.29840000000002</v>
      </c>
      <c r="F4934" s="145">
        <v>6622.7610999999997</v>
      </c>
      <c r="G4934" s="146">
        <f t="shared" ref="G4934:G4997" si="77">+SUM(C4934:F4934)</f>
        <v>21634.440799999997</v>
      </c>
    </row>
    <row r="4935" spans="1:7" x14ac:dyDescent="0.25">
      <c r="A4935" s="143">
        <v>44767</v>
      </c>
      <c r="B4935" s="144">
        <v>11</v>
      </c>
      <c r="C4935" s="145">
        <v>22306.555199999999</v>
      </c>
      <c r="D4935" s="145">
        <v>133.7962</v>
      </c>
      <c r="E4935" s="145">
        <v>1320.1168</v>
      </c>
      <c r="F4935" s="145">
        <v>6950.29</v>
      </c>
      <c r="G4935" s="146">
        <f t="shared" si="77"/>
        <v>30710.7582</v>
      </c>
    </row>
    <row r="4936" spans="1:7" x14ac:dyDescent="0.25">
      <c r="A4936" s="143">
        <v>44767</v>
      </c>
      <c r="B4936" s="144">
        <v>12</v>
      </c>
      <c r="C4936" s="145">
        <v>28141.682199999999</v>
      </c>
      <c r="D4936" s="145">
        <v>176.71539999999999</v>
      </c>
      <c r="E4936" s="145">
        <v>1557.5555999999999</v>
      </c>
      <c r="F4936" s="145">
        <v>6973.3625000000002</v>
      </c>
      <c r="G4936" s="146">
        <f t="shared" si="77"/>
        <v>36849.315699999999</v>
      </c>
    </row>
    <row r="4937" spans="1:7" x14ac:dyDescent="0.25">
      <c r="A4937" s="143">
        <v>44767</v>
      </c>
      <c r="B4937" s="144">
        <v>13</v>
      </c>
      <c r="C4937" s="145">
        <v>30804.528399999999</v>
      </c>
      <c r="D4937" s="145">
        <v>200.84549999999999</v>
      </c>
      <c r="E4937" s="145">
        <v>1791.7481</v>
      </c>
      <c r="F4937" s="145">
        <v>6905.1075000000001</v>
      </c>
      <c r="G4937" s="146">
        <f t="shared" si="77"/>
        <v>39702.229499999994</v>
      </c>
    </row>
    <row r="4938" spans="1:7" x14ac:dyDescent="0.25">
      <c r="A4938" s="143">
        <v>44767</v>
      </c>
      <c r="B4938" s="144">
        <v>14</v>
      </c>
      <c r="C4938" s="145">
        <v>30715.930199999999</v>
      </c>
      <c r="D4938" s="145">
        <v>206.1293</v>
      </c>
      <c r="E4938" s="145">
        <v>1836.0237</v>
      </c>
      <c r="F4938" s="145">
        <v>6972.4947000000002</v>
      </c>
      <c r="G4938" s="146">
        <f t="shared" si="77"/>
        <v>39730.577900000004</v>
      </c>
    </row>
    <row r="4939" spans="1:7" x14ac:dyDescent="0.25">
      <c r="A4939" s="143">
        <v>44767</v>
      </c>
      <c r="B4939" s="144">
        <v>15</v>
      </c>
      <c r="C4939" s="145">
        <v>28199.117999999999</v>
      </c>
      <c r="D4939" s="145">
        <v>201.75649999999999</v>
      </c>
      <c r="E4939" s="145">
        <v>1807.6065000000001</v>
      </c>
      <c r="F4939" s="145">
        <v>6862.3950999999997</v>
      </c>
      <c r="G4939" s="146">
        <f t="shared" si="77"/>
        <v>37070.876100000001</v>
      </c>
    </row>
    <row r="4940" spans="1:7" x14ac:dyDescent="0.25">
      <c r="A4940" s="143">
        <v>44767</v>
      </c>
      <c r="B4940" s="144">
        <v>16</v>
      </c>
      <c r="C4940" s="145">
        <v>23314.731899999999</v>
      </c>
      <c r="D4940" s="145">
        <v>183.036</v>
      </c>
      <c r="E4940" s="145">
        <v>1671.8949</v>
      </c>
      <c r="F4940" s="145">
        <v>6787.6277</v>
      </c>
      <c r="G4940" s="146">
        <f t="shared" si="77"/>
        <v>31957.290499999999</v>
      </c>
    </row>
    <row r="4941" spans="1:7" x14ac:dyDescent="0.25">
      <c r="A4941" s="143">
        <v>44767</v>
      </c>
      <c r="B4941" s="144">
        <v>17</v>
      </c>
      <c r="C4941" s="145">
        <v>16516.059099999999</v>
      </c>
      <c r="D4941" s="145">
        <v>147.62309999999999</v>
      </c>
      <c r="E4941" s="145">
        <v>1462.1186</v>
      </c>
      <c r="F4941" s="145">
        <v>6561.6099000000004</v>
      </c>
      <c r="G4941" s="146">
        <f t="shared" si="77"/>
        <v>24687.4107</v>
      </c>
    </row>
    <row r="4942" spans="1:7" x14ac:dyDescent="0.25">
      <c r="A4942" s="143">
        <v>44767</v>
      </c>
      <c r="B4942" s="144">
        <v>18</v>
      </c>
      <c r="C4942" s="145">
        <v>9246.3564000000006</v>
      </c>
      <c r="D4942" s="145">
        <v>112.99809999999999</v>
      </c>
      <c r="E4942" s="145">
        <v>1169.2670000000001</v>
      </c>
      <c r="F4942" s="145">
        <v>6281.6976999999997</v>
      </c>
      <c r="G4942" s="146">
        <f t="shared" si="77"/>
        <v>16810.319200000002</v>
      </c>
    </row>
    <row r="4943" spans="1:7" x14ac:dyDescent="0.25">
      <c r="A4943" s="143">
        <v>44767</v>
      </c>
      <c r="B4943" s="144">
        <v>19</v>
      </c>
      <c r="C4943" s="145">
        <v>3796.3865000000001</v>
      </c>
      <c r="D4943" s="145">
        <v>78.111400000000003</v>
      </c>
      <c r="E4943" s="145">
        <v>806.31299999999999</v>
      </c>
      <c r="F4943" s="145">
        <v>5600.7925999999998</v>
      </c>
      <c r="G4943" s="146">
        <f t="shared" si="77"/>
        <v>10281.603500000001</v>
      </c>
    </row>
    <row r="4944" spans="1:7" x14ac:dyDescent="0.25">
      <c r="A4944" s="143">
        <v>44767</v>
      </c>
      <c r="B4944" s="144">
        <v>20</v>
      </c>
      <c r="C4944" s="145">
        <v>979.20650000000001</v>
      </c>
      <c r="D4944" s="145">
        <v>42.364199999999997</v>
      </c>
      <c r="E4944" s="145">
        <v>405.99919999999997</v>
      </c>
      <c r="F4944" s="145">
        <v>4264.5419000000002</v>
      </c>
      <c r="G4944" s="146">
        <f t="shared" si="77"/>
        <v>5692.1118000000006</v>
      </c>
    </row>
    <row r="4945" spans="1:7" x14ac:dyDescent="0.25">
      <c r="A4945" s="143">
        <v>44767</v>
      </c>
      <c r="B4945" s="144">
        <v>21</v>
      </c>
      <c r="C4945" s="145">
        <v>117.5887</v>
      </c>
      <c r="D4945" s="145">
        <v>20.211200000000002</v>
      </c>
      <c r="E4945" s="145">
        <v>115.79219999999999</v>
      </c>
      <c r="F4945" s="145">
        <v>1598.8910000000001</v>
      </c>
      <c r="G4945" s="146">
        <f t="shared" si="77"/>
        <v>1852.4831000000001</v>
      </c>
    </row>
    <row r="4946" spans="1:7" x14ac:dyDescent="0.25">
      <c r="A4946" s="143">
        <v>44767</v>
      </c>
      <c r="B4946" s="144">
        <v>22</v>
      </c>
      <c r="C4946" s="145">
        <v>0.46560000000000001</v>
      </c>
      <c r="D4946" s="145">
        <v>16.465899999999898</v>
      </c>
      <c r="E4946" s="145">
        <v>2.048</v>
      </c>
      <c r="F4946" s="145">
        <v>1.0233000000000001</v>
      </c>
      <c r="G4946" s="146">
        <f t="shared" si="77"/>
        <v>20.002799999999894</v>
      </c>
    </row>
    <row r="4947" spans="1:7" x14ac:dyDescent="0.25">
      <c r="A4947" s="143">
        <v>44767</v>
      </c>
      <c r="B4947" s="144">
        <v>23</v>
      </c>
      <c r="C4947" s="145">
        <v>0.20760000000000001</v>
      </c>
      <c r="D4947" s="145">
        <v>15.175599999999999</v>
      </c>
      <c r="E4947" s="145">
        <v>2.048</v>
      </c>
      <c r="F4947" s="145">
        <v>0</v>
      </c>
      <c r="G4947" s="146">
        <f t="shared" si="77"/>
        <v>17.431199999999997</v>
      </c>
    </row>
    <row r="4948" spans="1:7" x14ac:dyDescent="0.25">
      <c r="A4948" s="143">
        <v>44767</v>
      </c>
      <c r="B4948" s="144">
        <v>24</v>
      </c>
      <c r="C4948" s="145">
        <v>0.85560000000000003</v>
      </c>
      <c r="D4948" s="145">
        <v>16.6553</v>
      </c>
      <c r="E4948" s="145">
        <v>2.1760000000000002</v>
      </c>
      <c r="F4948" s="145">
        <v>0</v>
      </c>
      <c r="G4948" s="146">
        <f t="shared" si="77"/>
        <v>19.686900000000001</v>
      </c>
    </row>
    <row r="4949" spans="1:7" x14ac:dyDescent="0.25">
      <c r="A4949" s="143">
        <v>44768</v>
      </c>
      <c r="B4949" s="144">
        <v>1</v>
      </c>
      <c r="C4949" s="145">
        <v>6.7972999999999999</v>
      </c>
      <c r="D4949" s="145">
        <v>18.352599999999999</v>
      </c>
      <c r="E4949" s="145">
        <v>2.1324000000000001</v>
      </c>
      <c r="F4949" s="145">
        <v>0</v>
      </c>
      <c r="G4949" s="146">
        <f t="shared" si="77"/>
        <v>27.282299999999999</v>
      </c>
    </row>
    <row r="4950" spans="1:7" x14ac:dyDescent="0.25">
      <c r="A4950" s="143">
        <v>44768</v>
      </c>
      <c r="B4950" s="144">
        <v>2</v>
      </c>
      <c r="C4950" s="145">
        <v>6.7453000000000003</v>
      </c>
      <c r="D4950" s="145">
        <v>19.094999999999999</v>
      </c>
      <c r="E4950" s="145">
        <v>2.2400000000000002</v>
      </c>
      <c r="F4950" s="145">
        <v>0</v>
      </c>
      <c r="G4950" s="146">
        <f t="shared" si="77"/>
        <v>28.080300000000001</v>
      </c>
    </row>
    <row r="4951" spans="1:7" x14ac:dyDescent="0.25">
      <c r="A4951" s="143">
        <v>44768</v>
      </c>
      <c r="B4951" s="144">
        <v>3</v>
      </c>
      <c r="C4951" s="145">
        <v>7.29</v>
      </c>
      <c r="D4951" s="145">
        <v>19.3843</v>
      </c>
      <c r="E4951" s="145">
        <v>2.3039999999999998</v>
      </c>
      <c r="F4951" s="145">
        <v>0</v>
      </c>
      <c r="G4951" s="146">
        <f t="shared" si="77"/>
        <v>28.978299999999997</v>
      </c>
    </row>
    <row r="4952" spans="1:7" x14ac:dyDescent="0.25">
      <c r="A4952" s="143">
        <v>44768</v>
      </c>
      <c r="B4952" s="144">
        <v>4</v>
      </c>
      <c r="C4952" s="145">
        <v>6.1174999999999997</v>
      </c>
      <c r="D4952" s="145">
        <v>19.148800000000001</v>
      </c>
      <c r="E4952" s="145">
        <v>2.048</v>
      </c>
      <c r="F4952" s="145">
        <v>0</v>
      </c>
      <c r="G4952" s="146">
        <f t="shared" si="77"/>
        <v>27.314300000000003</v>
      </c>
    </row>
    <row r="4953" spans="1:7" x14ac:dyDescent="0.25">
      <c r="A4953" s="143">
        <v>44768</v>
      </c>
      <c r="B4953" s="144">
        <v>5</v>
      </c>
      <c r="C4953" s="145">
        <v>5.6809000000000003</v>
      </c>
      <c r="D4953" s="145">
        <v>19.486599999999999</v>
      </c>
      <c r="E4953" s="145">
        <v>2.3243999999999998</v>
      </c>
      <c r="F4953" s="145">
        <v>0</v>
      </c>
      <c r="G4953" s="146">
        <f t="shared" si="77"/>
        <v>27.491900000000001</v>
      </c>
    </row>
    <row r="4954" spans="1:7" x14ac:dyDescent="0.25">
      <c r="A4954" s="143">
        <v>44768</v>
      </c>
      <c r="B4954" s="144">
        <v>6</v>
      </c>
      <c r="C4954" s="145">
        <v>6.0968999999999998</v>
      </c>
      <c r="D4954" s="145">
        <v>19.612099999999899</v>
      </c>
      <c r="E4954" s="145">
        <v>2.3739999999999899</v>
      </c>
      <c r="F4954" s="145">
        <v>0.24940000000000001</v>
      </c>
      <c r="G4954" s="146">
        <f t="shared" si="77"/>
        <v>28.332399999999886</v>
      </c>
    </row>
    <row r="4955" spans="1:7" x14ac:dyDescent="0.25">
      <c r="A4955" s="143">
        <v>44768</v>
      </c>
      <c r="B4955" s="144">
        <v>7</v>
      </c>
      <c r="C4955" s="145">
        <v>22.510999999999999</v>
      </c>
      <c r="D4955" s="145">
        <v>21.299199999999999</v>
      </c>
      <c r="E4955" s="145">
        <v>23.315200000000001</v>
      </c>
      <c r="F4955" s="145">
        <v>557.25009999999997</v>
      </c>
      <c r="G4955" s="146">
        <f t="shared" si="77"/>
        <v>624.37549999999999</v>
      </c>
    </row>
    <row r="4956" spans="1:7" x14ac:dyDescent="0.25">
      <c r="A4956" s="143">
        <v>44768</v>
      </c>
      <c r="B4956" s="144">
        <v>8</v>
      </c>
      <c r="C4956" s="145">
        <v>988.62900000000002</v>
      </c>
      <c r="D4956" s="145">
        <v>28.569299999999998</v>
      </c>
      <c r="E4956" s="145">
        <v>243.4425</v>
      </c>
      <c r="F4956" s="145">
        <v>3502.0799000000002</v>
      </c>
      <c r="G4956" s="146">
        <f t="shared" si="77"/>
        <v>4762.7206999999999</v>
      </c>
    </row>
    <row r="4957" spans="1:7" x14ac:dyDescent="0.25">
      <c r="A4957" s="143">
        <v>44768</v>
      </c>
      <c r="B4957" s="144">
        <v>9</v>
      </c>
      <c r="C4957" s="145">
        <v>5281.1328000000003</v>
      </c>
      <c r="D4957" s="145">
        <v>51.615099999999998</v>
      </c>
      <c r="E4957" s="145">
        <v>551.8288</v>
      </c>
      <c r="F4957" s="145">
        <v>5488.6063000000004</v>
      </c>
      <c r="G4957" s="146">
        <f t="shared" si="77"/>
        <v>11373.183000000001</v>
      </c>
    </row>
    <row r="4958" spans="1:7" x14ac:dyDescent="0.25">
      <c r="A4958" s="143">
        <v>44768</v>
      </c>
      <c r="B4958" s="144">
        <v>10</v>
      </c>
      <c r="C4958" s="145">
        <v>13246.308000000001</v>
      </c>
      <c r="D4958" s="145">
        <v>87.844300000000004</v>
      </c>
      <c r="E4958" s="145">
        <v>932.9597</v>
      </c>
      <c r="F4958" s="145">
        <v>6726.5393999999997</v>
      </c>
      <c r="G4958" s="146">
        <f t="shared" si="77"/>
        <v>20993.651400000002</v>
      </c>
    </row>
    <row r="4959" spans="1:7" x14ac:dyDescent="0.25">
      <c r="A4959" s="143">
        <v>44768</v>
      </c>
      <c r="B4959" s="144">
        <v>11</v>
      </c>
      <c r="C4959" s="145">
        <v>21354.695500000002</v>
      </c>
      <c r="D4959" s="145">
        <v>133.05330000000001</v>
      </c>
      <c r="E4959" s="145">
        <v>1247.4726000000001</v>
      </c>
      <c r="F4959" s="145">
        <v>7111.7812000000004</v>
      </c>
      <c r="G4959" s="146">
        <f t="shared" si="77"/>
        <v>29847.002600000003</v>
      </c>
    </row>
    <row r="4960" spans="1:7" x14ac:dyDescent="0.25">
      <c r="A4960" s="143">
        <v>44768</v>
      </c>
      <c r="B4960" s="144">
        <v>12</v>
      </c>
      <c r="C4960" s="145">
        <v>26749.911400000001</v>
      </c>
      <c r="D4960" s="145">
        <v>166.83349999999999</v>
      </c>
      <c r="E4960" s="145">
        <v>1508.5806</v>
      </c>
      <c r="F4960" s="145">
        <v>7385.8810999999996</v>
      </c>
      <c r="G4960" s="146">
        <f t="shared" si="77"/>
        <v>35811.206600000005</v>
      </c>
    </row>
    <row r="4961" spans="1:7" x14ac:dyDescent="0.25">
      <c r="A4961" s="143">
        <v>44768</v>
      </c>
      <c r="B4961" s="144">
        <v>13</v>
      </c>
      <c r="C4961" s="145">
        <v>29153.938699999999</v>
      </c>
      <c r="D4961" s="145">
        <v>197.292</v>
      </c>
      <c r="E4961" s="145">
        <v>1785.8897999999999</v>
      </c>
      <c r="F4961" s="145">
        <v>7508.7093999999997</v>
      </c>
      <c r="G4961" s="146">
        <f t="shared" si="77"/>
        <v>38645.829899999997</v>
      </c>
    </row>
    <row r="4962" spans="1:7" x14ac:dyDescent="0.25">
      <c r="A4962" s="143">
        <v>44768</v>
      </c>
      <c r="B4962" s="144">
        <v>14</v>
      </c>
      <c r="C4962" s="145">
        <v>28821.420900000001</v>
      </c>
      <c r="D4962" s="145">
        <v>200.7552</v>
      </c>
      <c r="E4962" s="145">
        <v>1812.6867999999999</v>
      </c>
      <c r="F4962" s="145">
        <v>7500.7485999999999</v>
      </c>
      <c r="G4962" s="146">
        <f t="shared" si="77"/>
        <v>38335.611499999999</v>
      </c>
    </row>
    <row r="4963" spans="1:7" x14ac:dyDescent="0.25">
      <c r="A4963" s="143">
        <v>44768</v>
      </c>
      <c r="B4963" s="144">
        <v>15</v>
      </c>
      <c r="C4963" s="145">
        <v>26070.358400000001</v>
      </c>
      <c r="D4963" s="145">
        <v>191.51820000000001</v>
      </c>
      <c r="E4963" s="145">
        <v>1763.8054999999999</v>
      </c>
      <c r="F4963" s="145">
        <v>7382.5322999999999</v>
      </c>
      <c r="G4963" s="146">
        <f t="shared" si="77"/>
        <v>35408.214399999997</v>
      </c>
    </row>
    <row r="4964" spans="1:7" x14ac:dyDescent="0.25">
      <c r="A4964" s="143">
        <v>44768</v>
      </c>
      <c r="B4964" s="144">
        <v>16</v>
      </c>
      <c r="C4964" s="145">
        <v>21225.855800000001</v>
      </c>
      <c r="D4964" s="145">
        <v>180.40280000000001</v>
      </c>
      <c r="E4964" s="145">
        <v>1610.4028000000001</v>
      </c>
      <c r="F4964" s="145">
        <v>7106.4952000000003</v>
      </c>
      <c r="G4964" s="146">
        <f t="shared" si="77"/>
        <v>30123.156600000002</v>
      </c>
    </row>
    <row r="4965" spans="1:7" x14ac:dyDescent="0.25">
      <c r="A4965" s="143">
        <v>44768</v>
      </c>
      <c r="B4965" s="144">
        <v>17</v>
      </c>
      <c r="C4965" s="145">
        <v>14646.6338</v>
      </c>
      <c r="D4965" s="145">
        <v>154.67949999999999</v>
      </c>
      <c r="E4965" s="145">
        <v>1366.5127</v>
      </c>
      <c r="F4965" s="145">
        <v>6981.2919000000002</v>
      </c>
      <c r="G4965" s="146">
        <f t="shared" si="77"/>
        <v>23149.117899999997</v>
      </c>
    </row>
    <row r="4966" spans="1:7" x14ac:dyDescent="0.25">
      <c r="A4966" s="143">
        <v>44768</v>
      </c>
      <c r="B4966" s="144">
        <v>18</v>
      </c>
      <c r="C4966" s="145">
        <v>7949.4169000000002</v>
      </c>
      <c r="D4966" s="145">
        <v>120.4456</v>
      </c>
      <c r="E4966" s="145">
        <v>1147.6134999999999</v>
      </c>
      <c r="F4966" s="145">
        <v>7135.1581999999999</v>
      </c>
      <c r="G4966" s="146">
        <f t="shared" si="77"/>
        <v>16352.6342</v>
      </c>
    </row>
    <row r="4967" spans="1:7" x14ac:dyDescent="0.25">
      <c r="A4967" s="143">
        <v>44768</v>
      </c>
      <c r="B4967" s="144">
        <v>19</v>
      </c>
      <c r="C4967" s="145">
        <v>3136.0677000000001</v>
      </c>
      <c r="D4967" s="145">
        <v>77.210499999999996</v>
      </c>
      <c r="E4967" s="145">
        <v>782.46079999999995</v>
      </c>
      <c r="F4967" s="145">
        <v>6435.6217999999999</v>
      </c>
      <c r="G4967" s="146">
        <f t="shared" si="77"/>
        <v>10431.3608</v>
      </c>
    </row>
    <row r="4968" spans="1:7" x14ac:dyDescent="0.25">
      <c r="A4968" s="143">
        <v>44768</v>
      </c>
      <c r="B4968" s="144">
        <v>20</v>
      </c>
      <c r="C4968" s="145">
        <v>804.42079999999999</v>
      </c>
      <c r="D4968" s="145">
        <v>40.818899999999999</v>
      </c>
      <c r="E4968" s="145">
        <v>407.33539999999999</v>
      </c>
      <c r="F4968" s="145">
        <v>4762.0059000000001</v>
      </c>
      <c r="G4968" s="146">
        <f t="shared" si="77"/>
        <v>6014.5810000000001</v>
      </c>
    </row>
    <row r="4969" spans="1:7" x14ac:dyDescent="0.25">
      <c r="A4969" s="143">
        <v>44768</v>
      </c>
      <c r="B4969" s="144">
        <v>21</v>
      </c>
      <c r="C4969" s="145">
        <v>91.962699999999998</v>
      </c>
      <c r="D4969" s="145">
        <v>20.556699999999999</v>
      </c>
      <c r="E4969" s="145">
        <v>107.93819999999999</v>
      </c>
      <c r="F4969" s="145">
        <v>1826.9125999999901</v>
      </c>
      <c r="G4969" s="146">
        <f t="shared" si="77"/>
        <v>2047.3701999999901</v>
      </c>
    </row>
    <row r="4970" spans="1:7" x14ac:dyDescent="0.25">
      <c r="A4970" s="143">
        <v>44768</v>
      </c>
      <c r="B4970" s="144">
        <v>22</v>
      </c>
      <c r="C4970" s="145">
        <v>3.1644999999999999</v>
      </c>
      <c r="D4970" s="145">
        <v>17.095600000000001</v>
      </c>
      <c r="E4970" s="145">
        <v>1.8560000000000001</v>
      </c>
      <c r="F4970" s="145">
        <v>0.73629999999999995</v>
      </c>
      <c r="G4970" s="146">
        <f t="shared" si="77"/>
        <v>22.852400000000003</v>
      </c>
    </row>
    <row r="4971" spans="1:7" x14ac:dyDescent="0.25">
      <c r="A4971" s="143">
        <v>44768</v>
      </c>
      <c r="B4971" s="144">
        <v>23</v>
      </c>
      <c r="C4971" s="145">
        <v>2.6764999999999999</v>
      </c>
      <c r="D4971" s="145">
        <v>15.6313</v>
      </c>
      <c r="E4971" s="145">
        <v>2.1760000000000002</v>
      </c>
      <c r="F4971" s="145">
        <v>0</v>
      </c>
      <c r="G4971" s="146">
        <f t="shared" si="77"/>
        <v>20.483800000000002</v>
      </c>
    </row>
    <row r="4972" spans="1:7" x14ac:dyDescent="0.25">
      <c r="A4972" s="143">
        <v>44768</v>
      </c>
      <c r="B4972" s="144">
        <v>24</v>
      </c>
      <c r="C4972" s="145">
        <v>3.0347</v>
      </c>
      <c r="D4972" s="145">
        <v>16.619499999999999</v>
      </c>
      <c r="E4972" s="145">
        <v>2.3039999999999998</v>
      </c>
      <c r="F4972" s="145">
        <v>0</v>
      </c>
      <c r="G4972" s="146">
        <f t="shared" si="77"/>
        <v>21.958199999999998</v>
      </c>
    </row>
    <row r="4973" spans="1:7" x14ac:dyDescent="0.25">
      <c r="A4973" s="143">
        <v>44769</v>
      </c>
      <c r="B4973" s="144">
        <v>1</v>
      </c>
      <c r="C4973" s="145">
        <v>6.0643000000000002</v>
      </c>
      <c r="D4973" s="145">
        <v>17.067499999999999</v>
      </c>
      <c r="E4973" s="145">
        <v>2.2400000000000002</v>
      </c>
      <c r="F4973" s="145">
        <v>0</v>
      </c>
      <c r="G4973" s="146">
        <f t="shared" si="77"/>
        <v>25.3718</v>
      </c>
    </row>
    <row r="4974" spans="1:7" x14ac:dyDescent="0.25">
      <c r="A4974" s="143">
        <v>44769</v>
      </c>
      <c r="B4974" s="144">
        <v>2</v>
      </c>
      <c r="C4974" s="145">
        <v>6.3842999999999996</v>
      </c>
      <c r="D4974" s="145">
        <v>17.103200000000001</v>
      </c>
      <c r="E4974" s="145">
        <v>2.1120000000000001</v>
      </c>
      <c r="F4974" s="145">
        <v>0</v>
      </c>
      <c r="G4974" s="146">
        <f t="shared" si="77"/>
        <v>25.599499999999999</v>
      </c>
    </row>
    <row r="4975" spans="1:7" x14ac:dyDescent="0.25">
      <c r="A4975" s="143">
        <v>44769</v>
      </c>
      <c r="B4975" s="144">
        <v>3</v>
      </c>
      <c r="C4975" s="145">
        <v>6.4482999999999997</v>
      </c>
      <c r="D4975" s="145">
        <v>18.808299999999999</v>
      </c>
      <c r="E4975" s="145">
        <v>2.2604000000000002</v>
      </c>
      <c r="F4975" s="145">
        <v>0</v>
      </c>
      <c r="G4975" s="146">
        <f t="shared" si="77"/>
        <v>27.516999999999999</v>
      </c>
    </row>
    <row r="4976" spans="1:7" x14ac:dyDescent="0.25">
      <c r="A4976" s="143">
        <v>44769</v>
      </c>
      <c r="B4976" s="144">
        <v>4</v>
      </c>
      <c r="C4976" s="145">
        <v>6.1012000000000004</v>
      </c>
      <c r="D4976" s="145">
        <v>19.3612</v>
      </c>
      <c r="E4976" s="145">
        <v>2.2400000000000002</v>
      </c>
      <c r="F4976" s="145">
        <v>0</v>
      </c>
      <c r="G4976" s="146">
        <f t="shared" si="77"/>
        <v>27.702400000000004</v>
      </c>
    </row>
    <row r="4977" spans="1:7" x14ac:dyDescent="0.25">
      <c r="A4977" s="143">
        <v>44769</v>
      </c>
      <c r="B4977" s="144">
        <v>5</v>
      </c>
      <c r="C4977" s="145">
        <v>9.4291999999999998</v>
      </c>
      <c r="D4977" s="145">
        <v>19.6633</v>
      </c>
      <c r="E4977" s="145">
        <v>2.1120000000000001</v>
      </c>
      <c r="F4977" s="145">
        <v>0</v>
      </c>
      <c r="G4977" s="146">
        <f t="shared" si="77"/>
        <v>31.204500000000003</v>
      </c>
    </row>
    <row r="4978" spans="1:7" x14ac:dyDescent="0.25">
      <c r="A4978" s="143">
        <v>44769</v>
      </c>
      <c r="B4978" s="144">
        <v>6</v>
      </c>
      <c r="C4978" s="145">
        <v>6.4851999999999999</v>
      </c>
      <c r="D4978" s="145">
        <v>18.544599999999999</v>
      </c>
      <c r="E4978" s="145">
        <v>2.3099999999999898</v>
      </c>
      <c r="F4978" s="145">
        <v>0</v>
      </c>
      <c r="G4978" s="146">
        <f t="shared" si="77"/>
        <v>27.33979999999999</v>
      </c>
    </row>
    <row r="4979" spans="1:7" x14ac:dyDescent="0.25">
      <c r="A4979" s="143">
        <v>44769</v>
      </c>
      <c r="B4979" s="144">
        <v>7</v>
      </c>
      <c r="C4979" s="145">
        <v>16.924700000000001</v>
      </c>
      <c r="D4979" s="145">
        <v>18.352699999999999</v>
      </c>
      <c r="E4979" s="145">
        <v>13.6358</v>
      </c>
      <c r="F4979" s="145">
        <v>441.50639999999999</v>
      </c>
      <c r="G4979" s="146">
        <f t="shared" si="77"/>
        <v>490.4196</v>
      </c>
    </row>
    <row r="4980" spans="1:7" x14ac:dyDescent="0.25">
      <c r="A4980" s="143">
        <v>44769</v>
      </c>
      <c r="B4980" s="144">
        <v>8</v>
      </c>
      <c r="C4980" s="145">
        <v>854.47659999999996</v>
      </c>
      <c r="D4980" s="145">
        <v>25.103999999999999</v>
      </c>
      <c r="E4980" s="145">
        <v>181.92150000000001</v>
      </c>
      <c r="F4980" s="145">
        <v>2892.2494000000002</v>
      </c>
      <c r="G4980" s="146">
        <f t="shared" si="77"/>
        <v>3953.7515000000003</v>
      </c>
    </row>
    <row r="4981" spans="1:7" x14ac:dyDescent="0.25">
      <c r="A4981" s="143">
        <v>44769</v>
      </c>
      <c r="B4981" s="144">
        <v>9</v>
      </c>
      <c r="C4981" s="145">
        <v>4499.2097999999996</v>
      </c>
      <c r="D4981" s="145">
        <v>45.6111</v>
      </c>
      <c r="E4981" s="145">
        <v>442.24590000000001</v>
      </c>
      <c r="F4981" s="145">
        <v>4959.6908999999996</v>
      </c>
      <c r="G4981" s="146">
        <f t="shared" si="77"/>
        <v>9946.7576999999983</v>
      </c>
    </row>
    <row r="4982" spans="1:7" x14ac:dyDescent="0.25">
      <c r="A4982" s="143">
        <v>44769</v>
      </c>
      <c r="B4982" s="144">
        <v>10</v>
      </c>
      <c r="C4982" s="145">
        <v>10643.6114</v>
      </c>
      <c r="D4982" s="145">
        <v>83.400700000000001</v>
      </c>
      <c r="E4982" s="145">
        <v>852.24649999999997</v>
      </c>
      <c r="F4982" s="145">
        <v>6306.3791000000001</v>
      </c>
      <c r="G4982" s="146">
        <f t="shared" si="77"/>
        <v>17885.637699999999</v>
      </c>
    </row>
    <row r="4983" spans="1:7" x14ac:dyDescent="0.25">
      <c r="A4983" s="143">
        <v>44769</v>
      </c>
      <c r="B4983" s="144">
        <v>11</v>
      </c>
      <c r="C4983" s="145">
        <v>16236.7032</v>
      </c>
      <c r="D4983" s="145">
        <v>114.318699999999</v>
      </c>
      <c r="E4983" s="145">
        <v>1087.9485</v>
      </c>
      <c r="F4983" s="145">
        <v>6741.6860999999999</v>
      </c>
      <c r="G4983" s="146">
        <f t="shared" si="77"/>
        <v>24180.656499999997</v>
      </c>
    </row>
    <row r="4984" spans="1:7" x14ac:dyDescent="0.25">
      <c r="A4984" s="143">
        <v>44769</v>
      </c>
      <c r="B4984" s="144">
        <v>12</v>
      </c>
      <c r="C4984" s="145">
        <v>22186.030699999999</v>
      </c>
      <c r="D4984" s="145">
        <v>149.16800000000001</v>
      </c>
      <c r="E4984" s="145">
        <v>1352.6344999999999</v>
      </c>
      <c r="F4984" s="145">
        <v>6599.0655999999999</v>
      </c>
      <c r="G4984" s="146">
        <f t="shared" si="77"/>
        <v>30286.898800000003</v>
      </c>
    </row>
    <row r="4985" spans="1:7" x14ac:dyDescent="0.25">
      <c r="A4985" s="143">
        <v>44769</v>
      </c>
      <c r="B4985" s="144">
        <v>13</v>
      </c>
      <c r="C4985" s="145">
        <v>23284.098099999999</v>
      </c>
      <c r="D4985" s="145">
        <v>159.3389</v>
      </c>
      <c r="E4985" s="145">
        <v>1605.6991</v>
      </c>
      <c r="F4985" s="145">
        <v>7019.5244000000002</v>
      </c>
      <c r="G4985" s="146">
        <f t="shared" si="77"/>
        <v>32068.660499999998</v>
      </c>
    </row>
    <row r="4986" spans="1:7" x14ac:dyDescent="0.25">
      <c r="A4986" s="143">
        <v>44769</v>
      </c>
      <c r="B4986" s="144">
        <v>14</v>
      </c>
      <c r="C4986" s="145">
        <v>26383.890599999999</v>
      </c>
      <c r="D4986" s="145">
        <v>181.57679999999999</v>
      </c>
      <c r="E4986" s="145">
        <v>1685.1375</v>
      </c>
      <c r="F4986" s="145">
        <v>7068.4538000000002</v>
      </c>
      <c r="G4986" s="146">
        <f t="shared" si="77"/>
        <v>35319.058700000001</v>
      </c>
    </row>
    <row r="4987" spans="1:7" x14ac:dyDescent="0.25">
      <c r="A4987" s="143">
        <v>44769</v>
      </c>
      <c r="B4987" s="144">
        <v>15</v>
      </c>
      <c r="C4987" s="145">
        <v>23575.928</v>
      </c>
      <c r="D4987" s="145">
        <v>177.74520000000001</v>
      </c>
      <c r="E4987" s="145">
        <v>1678.681</v>
      </c>
      <c r="F4987" s="145">
        <v>6873.6525000000001</v>
      </c>
      <c r="G4987" s="146">
        <f t="shared" si="77"/>
        <v>32306.006700000002</v>
      </c>
    </row>
    <row r="4988" spans="1:7" x14ac:dyDescent="0.25">
      <c r="A4988" s="143">
        <v>44769</v>
      </c>
      <c r="B4988" s="144">
        <v>16</v>
      </c>
      <c r="C4988" s="145">
        <v>18479.0291</v>
      </c>
      <c r="D4988" s="145">
        <v>156.67230000000001</v>
      </c>
      <c r="E4988" s="145">
        <v>1535.1318999999901</v>
      </c>
      <c r="F4988" s="145">
        <v>6685.1720999999998</v>
      </c>
      <c r="G4988" s="146">
        <f t="shared" si="77"/>
        <v>26856.005399999987</v>
      </c>
    </row>
    <row r="4989" spans="1:7" x14ac:dyDescent="0.25">
      <c r="A4989" s="143">
        <v>44769</v>
      </c>
      <c r="B4989" s="144">
        <v>17</v>
      </c>
      <c r="C4989" s="145">
        <v>13510.5291</v>
      </c>
      <c r="D4989" s="145">
        <v>132.54429999999999</v>
      </c>
      <c r="E4989" s="145">
        <v>1271.7404999999901</v>
      </c>
      <c r="F4989" s="145">
        <v>6450.2037</v>
      </c>
      <c r="G4989" s="146">
        <f t="shared" si="77"/>
        <v>21365.017599999992</v>
      </c>
    </row>
    <row r="4990" spans="1:7" x14ac:dyDescent="0.25">
      <c r="A4990" s="143">
        <v>44769</v>
      </c>
      <c r="B4990" s="144">
        <v>18</v>
      </c>
      <c r="C4990" s="145">
        <v>7428.8235000000004</v>
      </c>
      <c r="D4990" s="145">
        <v>106.9256</v>
      </c>
      <c r="E4990" s="145">
        <v>1100.6582000000001</v>
      </c>
      <c r="F4990" s="145">
        <v>8187.5293000000001</v>
      </c>
      <c r="G4990" s="146">
        <f t="shared" si="77"/>
        <v>16823.936600000001</v>
      </c>
    </row>
    <row r="4991" spans="1:7" x14ac:dyDescent="0.25">
      <c r="A4991" s="143">
        <v>44769</v>
      </c>
      <c r="B4991" s="144">
        <v>19</v>
      </c>
      <c r="C4991" s="145">
        <v>2978.8474999999999</v>
      </c>
      <c r="D4991" s="145">
        <v>67.969799999999907</v>
      </c>
      <c r="E4991" s="145">
        <v>768.63170000000002</v>
      </c>
      <c r="F4991" s="145">
        <v>7960.0095000000001</v>
      </c>
      <c r="G4991" s="146">
        <f t="shared" si="77"/>
        <v>11775.458500000001</v>
      </c>
    </row>
    <row r="4992" spans="1:7" x14ac:dyDescent="0.25">
      <c r="A4992" s="143">
        <v>44769</v>
      </c>
      <c r="B4992" s="144">
        <v>20</v>
      </c>
      <c r="C4992" s="145">
        <v>766.63059999999996</v>
      </c>
      <c r="D4992" s="145">
        <v>33.3249</v>
      </c>
      <c r="E4992" s="145">
        <v>410.0521</v>
      </c>
      <c r="F4992" s="145">
        <v>5765.0869999999904</v>
      </c>
      <c r="G4992" s="146">
        <f t="shared" si="77"/>
        <v>6975.0945999999904</v>
      </c>
    </row>
    <row r="4993" spans="1:7" x14ac:dyDescent="0.25">
      <c r="A4993" s="143">
        <v>44769</v>
      </c>
      <c r="B4993" s="144">
        <v>21</v>
      </c>
      <c r="C4993" s="145">
        <v>74.674899999999994</v>
      </c>
      <c r="D4993" s="145">
        <v>11.0479</v>
      </c>
      <c r="E4993" s="145">
        <v>106.0672</v>
      </c>
      <c r="F4993" s="145">
        <v>1900.4622999999999</v>
      </c>
      <c r="G4993" s="146">
        <f t="shared" si="77"/>
        <v>2092.2523000000001</v>
      </c>
    </row>
    <row r="4994" spans="1:7" x14ac:dyDescent="0.25">
      <c r="A4994" s="143">
        <v>44769</v>
      </c>
      <c r="B4994" s="144">
        <v>22</v>
      </c>
      <c r="C4994" s="145">
        <v>5.9276</v>
      </c>
      <c r="D4994" s="145">
        <v>8.9291999999999998</v>
      </c>
      <c r="E4994" s="145">
        <v>2.048</v>
      </c>
      <c r="F4994" s="145">
        <v>0.16320000000000001</v>
      </c>
      <c r="G4994" s="146">
        <f t="shared" si="77"/>
        <v>17.068000000000001</v>
      </c>
    </row>
    <row r="4995" spans="1:7" x14ac:dyDescent="0.25">
      <c r="A4995" s="143">
        <v>44769</v>
      </c>
      <c r="B4995" s="144">
        <v>23</v>
      </c>
      <c r="C4995" s="145">
        <v>5.2896000000000001</v>
      </c>
      <c r="D4995" s="145">
        <v>8.73979999999999</v>
      </c>
      <c r="E4995" s="145">
        <v>1.92</v>
      </c>
      <c r="F4995" s="145">
        <v>0</v>
      </c>
      <c r="G4995" s="146">
        <f t="shared" si="77"/>
        <v>15.94939999999999</v>
      </c>
    </row>
    <row r="4996" spans="1:7" x14ac:dyDescent="0.25">
      <c r="A4996" s="143">
        <v>44769</v>
      </c>
      <c r="B4996" s="144">
        <v>24</v>
      </c>
      <c r="C4996" s="145">
        <v>6.0095999999999998</v>
      </c>
      <c r="D4996" s="145">
        <v>9.5922999999999998</v>
      </c>
      <c r="E4996" s="145">
        <v>2.2400000000000002</v>
      </c>
      <c r="F4996" s="145">
        <v>0</v>
      </c>
      <c r="G4996" s="146">
        <f t="shared" si="77"/>
        <v>17.841900000000003</v>
      </c>
    </row>
    <row r="4997" spans="1:7" x14ac:dyDescent="0.25">
      <c r="A4997" s="143">
        <v>44770</v>
      </c>
      <c r="B4997" s="144">
        <v>1</v>
      </c>
      <c r="C4997" s="145">
        <v>36.683900000000001</v>
      </c>
      <c r="D4997" s="145">
        <v>10.9071</v>
      </c>
      <c r="E4997" s="145">
        <v>2.3039999999999998</v>
      </c>
      <c r="F4997" s="145">
        <v>0</v>
      </c>
      <c r="G4997" s="146">
        <f t="shared" si="77"/>
        <v>49.895000000000003</v>
      </c>
    </row>
    <row r="4998" spans="1:7" x14ac:dyDescent="0.25">
      <c r="A4998" s="143">
        <v>44770</v>
      </c>
      <c r="B4998" s="144">
        <v>2</v>
      </c>
      <c r="C4998" s="145">
        <v>36.987899999999897</v>
      </c>
      <c r="D4998" s="145">
        <v>10.001899999999999</v>
      </c>
      <c r="E4998" s="145">
        <v>2.048</v>
      </c>
      <c r="F4998" s="145">
        <v>0</v>
      </c>
      <c r="G4998" s="146">
        <f t="shared" ref="G4998:G5061" si="78">+SUM(C4998:F4998)</f>
        <v>49.037799999999898</v>
      </c>
    </row>
    <row r="4999" spans="1:7" x14ac:dyDescent="0.25">
      <c r="A4999" s="143">
        <v>44770</v>
      </c>
      <c r="B4999" s="144">
        <v>3</v>
      </c>
      <c r="C4999" s="145">
        <v>36.831899999999997</v>
      </c>
      <c r="D4999" s="145">
        <v>10.968500000000001</v>
      </c>
      <c r="E4999" s="145">
        <v>2.3039999999999998</v>
      </c>
      <c r="F4999" s="145">
        <v>0</v>
      </c>
      <c r="G4999" s="146">
        <f t="shared" si="78"/>
        <v>50.104399999999998</v>
      </c>
    </row>
    <row r="5000" spans="1:7" x14ac:dyDescent="0.25">
      <c r="A5000" s="143">
        <v>44770</v>
      </c>
      <c r="B5000" s="144">
        <v>4</v>
      </c>
      <c r="C5000" s="145">
        <v>11.775</v>
      </c>
      <c r="D5000" s="145">
        <v>10.3475</v>
      </c>
      <c r="E5000" s="145">
        <v>2.1760000000000002</v>
      </c>
      <c r="F5000" s="145">
        <v>1.5470999999999999</v>
      </c>
      <c r="G5000" s="146">
        <f t="shared" si="78"/>
        <v>25.845600000000005</v>
      </c>
    </row>
    <row r="5001" spans="1:7" x14ac:dyDescent="0.25">
      <c r="A5001" s="143">
        <v>44770</v>
      </c>
      <c r="B5001" s="144">
        <v>5</v>
      </c>
      <c r="C5001" s="145">
        <v>15.2735</v>
      </c>
      <c r="D5001" s="145">
        <v>11.6966</v>
      </c>
      <c r="E5001" s="145">
        <v>2.3039999999999998</v>
      </c>
      <c r="F5001" s="145">
        <v>1.5470999999999999</v>
      </c>
      <c r="G5001" s="146">
        <f t="shared" si="78"/>
        <v>30.821200000000001</v>
      </c>
    </row>
    <row r="5002" spans="1:7" x14ac:dyDescent="0.25">
      <c r="A5002" s="143">
        <v>44770</v>
      </c>
      <c r="B5002" s="144">
        <v>6</v>
      </c>
      <c r="C5002" s="145">
        <v>11.795500000000001</v>
      </c>
      <c r="D5002" s="145">
        <v>11.9398</v>
      </c>
      <c r="E5002" s="145">
        <v>2.0539999999999998</v>
      </c>
      <c r="F5002" s="145">
        <v>1.5533999999999999</v>
      </c>
      <c r="G5002" s="146">
        <f t="shared" si="78"/>
        <v>27.342700000000001</v>
      </c>
    </row>
    <row r="5003" spans="1:7" x14ac:dyDescent="0.25">
      <c r="A5003" s="143">
        <v>44770</v>
      </c>
      <c r="B5003" s="144">
        <v>7</v>
      </c>
      <c r="C5003" s="145">
        <v>15.8856</v>
      </c>
      <c r="D5003" s="145">
        <v>12.4697</v>
      </c>
      <c r="E5003" s="145">
        <v>15.5388</v>
      </c>
      <c r="F5003" s="145">
        <v>340.49290000000002</v>
      </c>
      <c r="G5003" s="146">
        <f t="shared" si="78"/>
        <v>384.387</v>
      </c>
    </row>
    <row r="5004" spans="1:7" x14ac:dyDescent="0.25">
      <c r="A5004" s="143">
        <v>44770</v>
      </c>
      <c r="B5004" s="144">
        <v>8</v>
      </c>
      <c r="C5004" s="145">
        <v>663.40170000000001</v>
      </c>
      <c r="D5004" s="145">
        <v>17.958400000000001</v>
      </c>
      <c r="E5004" s="145">
        <v>199.5976</v>
      </c>
      <c r="F5004" s="145">
        <v>2820.99</v>
      </c>
      <c r="G5004" s="146">
        <f t="shared" si="78"/>
        <v>3701.9476999999997</v>
      </c>
    </row>
    <row r="5005" spans="1:7" x14ac:dyDescent="0.25">
      <c r="A5005" s="143">
        <v>44770</v>
      </c>
      <c r="B5005" s="144">
        <v>9</v>
      </c>
      <c r="C5005" s="145">
        <v>4099.192</v>
      </c>
      <c r="D5005" s="145">
        <v>37.583300000000001</v>
      </c>
      <c r="E5005" s="145">
        <v>506.39429999999999</v>
      </c>
      <c r="F5005" s="145">
        <v>4779.3436000000002</v>
      </c>
      <c r="G5005" s="146">
        <f t="shared" si="78"/>
        <v>9422.5132000000012</v>
      </c>
    </row>
    <row r="5006" spans="1:7" x14ac:dyDescent="0.25">
      <c r="A5006" s="143">
        <v>44770</v>
      </c>
      <c r="B5006" s="144">
        <v>10</v>
      </c>
      <c r="C5006" s="145">
        <v>10811.3999</v>
      </c>
      <c r="D5006" s="145">
        <v>72.419200000000004</v>
      </c>
      <c r="E5006" s="145">
        <v>856.60609999999997</v>
      </c>
      <c r="F5006" s="145">
        <v>5797.9264000000003</v>
      </c>
      <c r="G5006" s="146">
        <f t="shared" si="78"/>
        <v>17538.351600000002</v>
      </c>
    </row>
    <row r="5007" spans="1:7" x14ac:dyDescent="0.25">
      <c r="A5007" s="143">
        <v>44770</v>
      </c>
      <c r="B5007" s="144">
        <v>11</v>
      </c>
      <c r="C5007" s="145">
        <v>17694.7569</v>
      </c>
      <c r="D5007" s="145">
        <v>109.8608</v>
      </c>
      <c r="E5007" s="145">
        <v>1135.3581999999999</v>
      </c>
      <c r="F5007" s="145">
        <v>6211.4314000000004</v>
      </c>
      <c r="G5007" s="146">
        <f t="shared" si="78"/>
        <v>25151.407299999999</v>
      </c>
    </row>
    <row r="5008" spans="1:7" x14ac:dyDescent="0.25">
      <c r="A5008" s="143">
        <v>44770</v>
      </c>
      <c r="B5008" s="144">
        <v>12</v>
      </c>
      <c r="C5008" s="145">
        <v>22199.0939</v>
      </c>
      <c r="D5008" s="145">
        <v>144.06809999999999</v>
      </c>
      <c r="E5008" s="145">
        <v>1363.8661</v>
      </c>
      <c r="F5008" s="145">
        <v>6471.3333000000002</v>
      </c>
      <c r="G5008" s="146">
        <f t="shared" si="78"/>
        <v>30178.361400000002</v>
      </c>
    </row>
    <row r="5009" spans="1:7" x14ac:dyDescent="0.25">
      <c r="A5009" s="143">
        <v>44770</v>
      </c>
      <c r="B5009" s="144">
        <v>13</v>
      </c>
      <c r="C5009" s="145">
        <v>24404.910899999999</v>
      </c>
      <c r="D5009" s="145">
        <v>156.9008</v>
      </c>
      <c r="E5009" s="145">
        <v>1614.7962</v>
      </c>
      <c r="F5009" s="145">
        <v>6285.0496000000003</v>
      </c>
      <c r="G5009" s="146">
        <f t="shared" si="78"/>
        <v>32461.657500000001</v>
      </c>
    </row>
    <row r="5010" spans="1:7" x14ac:dyDescent="0.25">
      <c r="A5010" s="143">
        <v>44770</v>
      </c>
      <c r="B5010" s="144">
        <v>14</v>
      </c>
      <c r="C5010" s="145">
        <v>24284.5789</v>
      </c>
      <c r="D5010" s="145">
        <v>167.4906</v>
      </c>
      <c r="E5010" s="145">
        <v>1674.8807999999999</v>
      </c>
      <c r="F5010" s="145">
        <v>6215.6433999999999</v>
      </c>
      <c r="G5010" s="146">
        <f t="shared" si="78"/>
        <v>32342.593700000001</v>
      </c>
    </row>
    <row r="5011" spans="1:7" x14ac:dyDescent="0.25">
      <c r="A5011" s="143">
        <v>44770</v>
      </c>
      <c r="B5011" s="144">
        <v>15</v>
      </c>
      <c r="C5011" s="145">
        <v>21479.9005</v>
      </c>
      <c r="D5011" s="145">
        <v>156.90029999999999</v>
      </c>
      <c r="E5011" s="145">
        <v>1572.1020000000001</v>
      </c>
      <c r="F5011" s="145">
        <v>6101.9992000000002</v>
      </c>
      <c r="G5011" s="146">
        <f t="shared" si="78"/>
        <v>29310.902000000002</v>
      </c>
    </row>
    <row r="5012" spans="1:7" x14ac:dyDescent="0.25">
      <c r="A5012" s="143">
        <v>44770</v>
      </c>
      <c r="B5012" s="144">
        <v>16</v>
      </c>
      <c r="C5012" s="145">
        <v>16937.1836</v>
      </c>
      <c r="D5012" s="145">
        <v>143.27350000000001</v>
      </c>
      <c r="E5012" s="145">
        <v>1450.2226000000001</v>
      </c>
      <c r="F5012" s="145">
        <v>5498.8360000000002</v>
      </c>
      <c r="G5012" s="146">
        <f t="shared" si="78"/>
        <v>24029.5157</v>
      </c>
    </row>
    <row r="5013" spans="1:7" x14ac:dyDescent="0.25">
      <c r="A5013" s="143">
        <v>44770</v>
      </c>
      <c r="B5013" s="144">
        <v>17</v>
      </c>
      <c r="C5013" s="145">
        <v>11797.763199999999</v>
      </c>
      <c r="D5013" s="145">
        <v>109.7811</v>
      </c>
      <c r="E5013" s="145">
        <v>1177.2723000000001</v>
      </c>
      <c r="F5013" s="145">
        <v>4866.7979999999998</v>
      </c>
      <c r="G5013" s="146">
        <f t="shared" si="78"/>
        <v>17951.614600000001</v>
      </c>
    </row>
    <row r="5014" spans="1:7" x14ac:dyDescent="0.25">
      <c r="A5014" s="143">
        <v>44770</v>
      </c>
      <c r="B5014" s="144">
        <v>18</v>
      </c>
      <c r="C5014" s="145">
        <v>6220.5510000000004</v>
      </c>
      <c r="D5014" s="145">
        <v>95.099299999999999</v>
      </c>
      <c r="E5014" s="145">
        <v>912.16899999999998</v>
      </c>
      <c r="F5014" s="145">
        <v>4334.1822000000002</v>
      </c>
      <c r="G5014" s="146">
        <f t="shared" si="78"/>
        <v>11562.0015</v>
      </c>
    </row>
    <row r="5015" spans="1:7" x14ac:dyDescent="0.25">
      <c r="A5015" s="143">
        <v>44770</v>
      </c>
      <c r="B5015" s="144">
        <v>19</v>
      </c>
      <c r="C5015" s="145">
        <v>2226.5992999999999</v>
      </c>
      <c r="D5015" s="145">
        <v>60.4101</v>
      </c>
      <c r="E5015" s="145">
        <v>575.57169999999996</v>
      </c>
      <c r="F5015" s="145">
        <v>2952.5571</v>
      </c>
      <c r="G5015" s="146">
        <f t="shared" si="78"/>
        <v>5815.1381999999994</v>
      </c>
    </row>
    <row r="5016" spans="1:7" x14ac:dyDescent="0.25">
      <c r="A5016" s="143">
        <v>44770</v>
      </c>
      <c r="B5016" s="144">
        <v>20</v>
      </c>
      <c r="C5016" s="145">
        <v>567.61120000000005</v>
      </c>
      <c r="D5016" s="145">
        <v>27.442399999999999</v>
      </c>
      <c r="E5016" s="145">
        <v>213.83419999999899</v>
      </c>
      <c r="F5016" s="145">
        <v>1272.2681</v>
      </c>
      <c r="G5016" s="146">
        <f t="shared" si="78"/>
        <v>2081.1558999999988</v>
      </c>
    </row>
    <row r="5017" spans="1:7" x14ac:dyDescent="0.25">
      <c r="A5017" s="143">
        <v>44770</v>
      </c>
      <c r="B5017" s="144">
        <v>21</v>
      </c>
      <c r="C5017" s="145">
        <v>62.338000000000001</v>
      </c>
      <c r="D5017" s="145">
        <v>7.8258999999999999</v>
      </c>
      <c r="E5017" s="145">
        <v>26.860599999999899</v>
      </c>
      <c r="F5017" s="145">
        <v>182.95480000000001</v>
      </c>
      <c r="G5017" s="146">
        <f t="shared" si="78"/>
        <v>279.97929999999991</v>
      </c>
    </row>
    <row r="5018" spans="1:7" x14ac:dyDescent="0.25">
      <c r="A5018" s="143">
        <v>44770</v>
      </c>
      <c r="B5018" s="144">
        <v>22</v>
      </c>
      <c r="C5018" s="145">
        <v>5.8037000000000001</v>
      </c>
      <c r="D5018" s="145">
        <v>4.9561000000000002</v>
      </c>
      <c r="E5018" s="145">
        <v>2.048</v>
      </c>
      <c r="F5018" s="145">
        <v>4.0899999999999999E-2</v>
      </c>
      <c r="G5018" s="146">
        <f t="shared" si="78"/>
        <v>12.848700000000001</v>
      </c>
    </row>
    <row r="5019" spans="1:7" x14ac:dyDescent="0.25">
      <c r="A5019" s="143">
        <v>44770</v>
      </c>
      <c r="B5019" s="144">
        <v>23</v>
      </c>
      <c r="C5019" s="145">
        <v>6.2617000000000003</v>
      </c>
      <c r="D5019" s="145">
        <v>4.9408000000000003</v>
      </c>
      <c r="E5019" s="145">
        <v>2.1760000000000002</v>
      </c>
      <c r="F5019" s="145">
        <v>0</v>
      </c>
      <c r="G5019" s="146">
        <f t="shared" si="78"/>
        <v>13.378500000000001</v>
      </c>
    </row>
    <row r="5020" spans="1:7" x14ac:dyDescent="0.25">
      <c r="A5020" s="143">
        <v>44770</v>
      </c>
      <c r="B5020" s="144">
        <v>24</v>
      </c>
      <c r="C5020" s="145">
        <v>5.8776999999999999</v>
      </c>
      <c r="D5020" s="145">
        <v>5.4579000000000004</v>
      </c>
      <c r="E5020" s="145">
        <v>2.3039999999999998</v>
      </c>
      <c r="F5020" s="145">
        <v>0</v>
      </c>
      <c r="G5020" s="146">
        <f t="shared" si="78"/>
        <v>13.6396</v>
      </c>
    </row>
    <row r="5021" spans="1:7" x14ac:dyDescent="0.25">
      <c r="A5021" s="143">
        <v>44771</v>
      </c>
      <c r="B5021" s="144">
        <v>1</v>
      </c>
      <c r="C5021" s="145">
        <v>11.410399999999999</v>
      </c>
      <c r="D5021" s="145">
        <v>4.1368999999999998</v>
      </c>
      <c r="E5021" s="145">
        <v>2.048</v>
      </c>
      <c r="F5021" s="145">
        <v>0</v>
      </c>
      <c r="G5021" s="146">
        <f t="shared" si="78"/>
        <v>17.595300000000002</v>
      </c>
    </row>
    <row r="5022" spans="1:7" x14ac:dyDescent="0.25">
      <c r="A5022" s="143">
        <v>44771</v>
      </c>
      <c r="B5022" s="144">
        <v>2</v>
      </c>
      <c r="C5022" s="145">
        <v>10.920400000000001</v>
      </c>
      <c r="D5022" s="145">
        <v>3.26649999999999</v>
      </c>
      <c r="E5022" s="145">
        <v>2.3039999999999998</v>
      </c>
      <c r="F5022" s="145">
        <v>0</v>
      </c>
      <c r="G5022" s="146">
        <f t="shared" si="78"/>
        <v>16.490899999999989</v>
      </c>
    </row>
    <row r="5023" spans="1:7" x14ac:dyDescent="0.25">
      <c r="A5023" s="143">
        <v>44771</v>
      </c>
      <c r="B5023" s="144">
        <v>3</v>
      </c>
      <c r="C5023" s="145">
        <v>11.225899999999999</v>
      </c>
      <c r="D5023" s="145">
        <v>2.7928999999999999</v>
      </c>
      <c r="E5023" s="145">
        <v>2.2400000000000002</v>
      </c>
      <c r="F5023" s="145">
        <v>0</v>
      </c>
      <c r="G5023" s="146">
        <f t="shared" si="78"/>
        <v>16.258800000000001</v>
      </c>
    </row>
    <row r="5024" spans="1:7" x14ac:dyDescent="0.25">
      <c r="A5024" s="143">
        <v>44771</v>
      </c>
      <c r="B5024" s="144">
        <v>4</v>
      </c>
      <c r="C5024" s="145">
        <v>9.0027000000000008</v>
      </c>
      <c r="D5024" s="145">
        <v>2.8952</v>
      </c>
      <c r="E5024" s="145">
        <v>2.2400000000000002</v>
      </c>
      <c r="F5024" s="145">
        <v>4.4695999999999998</v>
      </c>
      <c r="G5024" s="146">
        <f t="shared" si="78"/>
        <v>18.607500000000002</v>
      </c>
    </row>
    <row r="5025" spans="1:7" x14ac:dyDescent="0.25">
      <c r="A5025" s="143">
        <v>44771</v>
      </c>
      <c r="B5025" s="144">
        <v>5</v>
      </c>
      <c r="C5025" s="145">
        <v>12.5527</v>
      </c>
      <c r="D5025" s="145">
        <v>4.3033000000000001</v>
      </c>
      <c r="E5025" s="145">
        <v>2.1120000000000001</v>
      </c>
      <c r="F5025" s="145">
        <v>2.1962999999999999</v>
      </c>
      <c r="G5025" s="146">
        <f t="shared" si="78"/>
        <v>21.164300000000004</v>
      </c>
    </row>
    <row r="5026" spans="1:7" x14ac:dyDescent="0.25">
      <c r="A5026" s="143">
        <v>44771</v>
      </c>
      <c r="B5026" s="144">
        <v>6</v>
      </c>
      <c r="C5026" s="145">
        <v>8.6266999999999996</v>
      </c>
      <c r="D5026" s="145">
        <v>4.6387</v>
      </c>
      <c r="E5026" s="145">
        <v>2.3099999999999898</v>
      </c>
      <c r="F5026" s="145">
        <v>27.4834</v>
      </c>
      <c r="G5026" s="146">
        <f t="shared" si="78"/>
        <v>43.058799999999991</v>
      </c>
    </row>
    <row r="5027" spans="1:7" x14ac:dyDescent="0.25">
      <c r="A5027" s="143">
        <v>44771</v>
      </c>
      <c r="B5027" s="144">
        <v>7</v>
      </c>
      <c r="C5027" s="145">
        <v>16.002099999999999</v>
      </c>
      <c r="D5027" s="145">
        <v>4.9074999999999998</v>
      </c>
      <c r="E5027" s="145">
        <v>2.6966999999999999</v>
      </c>
      <c r="F5027" s="145">
        <v>79.924899999999994</v>
      </c>
      <c r="G5027" s="146">
        <f t="shared" si="78"/>
        <v>103.53119999999998</v>
      </c>
    </row>
    <row r="5028" spans="1:7" x14ac:dyDescent="0.25">
      <c r="A5028" s="143">
        <v>44771</v>
      </c>
      <c r="B5028" s="144">
        <v>8</v>
      </c>
      <c r="C5028" s="145">
        <v>755.09109999999998</v>
      </c>
      <c r="D5028" s="145">
        <v>9.77</v>
      </c>
      <c r="E5028" s="145">
        <v>56.341899999999903</v>
      </c>
      <c r="F5028" s="145">
        <v>1302.7346</v>
      </c>
      <c r="G5028" s="146">
        <f t="shared" si="78"/>
        <v>2123.9375999999997</v>
      </c>
    </row>
    <row r="5029" spans="1:7" x14ac:dyDescent="0.25">
      <c r="A5029" s="143">
        <v>44771</v>
      </c>
      <c r="B5029" s="144">
        <v>9</v>
      </c>
      <c r="C5029" s="145">
        <v>4356.1538</v>
      </c>
      <c r="D5029" s="145">
        <v>26.2362</v>
      </c>
      <c r="E5029" s="145">
        <v>364.779</v>
      </c>
      <c r="F5029" s="145">
        <v>3609.8090999999999</v>
      </c>
      <c r="G5029" s="146">
        <f t="shared" si="78"/>
        <v>8356.9781000000003</v>
      </c>
    </row>
    <row r="5030" spans="1:7" x14ac:dyDescent="0.25">
      <c r="A5030" s="143">
        <v>44771</v>
      </c>
      <c r="B5030" s="144">
        <v>10</v>
      </c>
      <c r="C5030" s="145">
        <v>11100.082899999999</v>
      </c>
      <c r="D5030" s="145">
        <v>60.298299999999998</v>
      </c>
      <c r="E5030" s="145">
        <v>845.0652</v>
      </c>
      <c r="F5030" s="145">
        <v>5274.4373999999998</v>
      </c>
      <c r="G5030" s="146">
        <f t="shared" si="78"/>
        <v>17279.8838</v>
      </c>
    </row>
    <row r="5031" spans="1:7" x14ac:dyDescent="0.25">
      <c r="A5031" s="143">
        <v>44771</v>
      </c>
      <c r="B5031" s="144">
        <v>11</v>
      </c>
      <c r="C5031" s="145">
        <v>17908.2559</v>
      </c>
      <c r="D5031" s="145">
        <v>98.623699999999999</v>
      </c>
      <c r="E5031" s="145">
        <v>1149.4208000000001</v>
      </c>
      <c r="F5031" s="145">
        <v>5971.3216000000002</v>
      </c>
      <c r="G5031" s="146">
        <f t="shared" si="78"/>
        <v>25127.621999999999</v>
      </c>
    </row>
    <row r="5032" spans="1:7" x14ac:dyDescent="0.25">
      <c r="A5032" s="143">
        <v>44771</v>
      </c>
      <c r="B5032" s="144">
        <v>12</v>
      </c>
      <c r="C5032" s="145">
        <v>22466.612799999999</v>
      </c>
      <c r="D5032" s="145">
        <v>135.34800000000001</v>
      </c>
      <c r="E5032" s="145">
        <v>1424.5059000000001</v>
      </c>
      <c r="F5032" s="145">
        <v>6446.8527000000004</v>
      </c>
      <c r="G5032" s="146">
        <f t="shared" si="78"/>
        <v>30473.3194</v>
      </c>
    </row>
    <row r="5033" spans="1:7" x14ac:dyDescent="0.25">
      <c r="A5033" s="143">
        <v>44771</v>
      </c>
      <c r="B5033" s="144">
        <v>13</v>
      </c>
      <c r="C5033" s="145">
        <v>24720.829399999999</v>
      </c>
      <c r="D5033" s="145">
        <v>163.6052</v>
      </c>
      <c r="E5033" s="145">
        <v>1693.4022</v>
      </c>
      <c r="F5033" s="145">
        <v>6437.2636000000002</v>
      </c>
      <c r="G5033" s="146">
        <f t="shared" si="78"/>
        <v>33015.100400000003</v>
      </c>
    </row>
    <row r="5034" spans="1:7" x14ac:dyDescent="0.25">
      <c r="A5034" s="143">
        <v>44771</v>
      </c>
      <c r="B5034" s="144">
        <v>14</v>
      </c>
      <c r="C5034" s="145">
        <v>24303.819</v>
      </c>
      <c r="D5034" s="145">
        <v>176.07579999999999</v>
      </c>
      <c r="E5034" s="145">
        <v>1730.4927</v>
      </c>
      <c r="F5034" s="145">
        <v>6550.2258000000002</v>
      </c>
      <c r="G5034" s="146">
        <f t="shared" si="78"/>
        <v>32760.613299999997</v>
      </c>
    </row>
    <row r="5035" spans="1:7" x14ac:dyDescent="0.25">
      <c r="A5035" s="143">
        <v>44771</v>
      </c>
      <c r="B5035" s="144">
        <v>15</v>
      </c>
      <c r="C5035" s="145">
        <v>21616.237000000001</v>
      </c>
      <c r="D5035" s="145">
        <v>172.64830000000001</v>
      </c>
      <c r="E5035" s="145">
        <v>1699.8209999999999</v>
      </c>
      <c r="F5035" s="145">
        <v>6517.5257000000001</v>
      </c>
      <c r="G5035" s="146">
        <f t="shared" si="78"/>
        <v>30006.232000000004</v>
      </c>
    </row>
    <row r="5036" spans="1:7" x14ac:dyDescent="0.25">
      <c r="A5036" s="143">
        <v>44771</v>
      </c>
      <c r="B5036" s="144">
        <v>16</v>
      </c>
      <c r="C5036" s="145">
        <v>16989.5972</v>
      </c>
      <c r="D5036" s="145">
        <v>159.6645</v>
      </c>
      <c r="E5036" s="145">
        <v>1536.598</v>
      </c>
      <c r="F5036" s="145">
        <v>6468.8517000000002</v>
      </c>
      <c r="G5036" s="146">
        <f t="shared" si="78"/>
        <v>25154.7114</v>
      </c>
    </row>
    <row r="5037" spans="1:7" x14ac:dyDescent="0.25">
      <c r="A5037" s="143">
        <v>44771</v>
      </c>
      <c r="B5037" s="144">
        <v>17</v>
      </c>
      <c r="C5037" s="145">
        <v>11666.4494</v>
      </c>
      <c r="D5037" s="145">
        <v>138.61080000000001</v>
      </c>
      <c r="E5037" s="145">
        <v>1294.9527</v>
      </c>
      <c r="F5037" s="145">
        <v>8396.2340000000004</v>
      </c>
      <c r="G5037" s="146">
        <f t="shared" si="78"/>
        <v>21496.246899999998</v>
      </c>
    </row>
    <row r="5038" spans="1:7" x14ac:dyDescent="0.25">
      <c r="A5038" s="143">
        <v>44771</v>
      </c>
      <c r="B5038" s="144">
        <v>18</v>
      </c>
      <c r="C5038" s="145">
        <v>6390.9750000000004</v>
      </c>
      <c r="D5038" s="145">
        <v>106.194</v>
      </c>
      <c r="E5038" s="145">
        <v>1050.8771999999999</v>
      </c>
      <c r="F5038" s="145">
        <v>7726.1469999999999</v>
      </c>
      <c r="G5038" s="146">
        <f t="shared" si="78"/>
        <v>15274.193200000002</v>
      </c>
    </row>
    <row r="5039" spans="1:7" x14ac:dyDescent="0.25">
      <c r="A5039" s="143">
        <v>44771</v>
      </c>
      <c r="B5039" s="144">
        <v>19</v>
      </c>
      <c r="C5039" s="145">
        <v>2592.6507999999999</v>
      </c>
      <c r="D5039" s="145">
        <v>70.319599999999994</v>
      </c>
      <c r="E5039" s="145">
        <v>686.80089999999996</v>
      </c>
      <c r="F5039" s="145">
        <v>6526.6211000000003</v>
      </c>
      <c r="G5039" s="146">
        <f t="shared" si="78"/>
        <v>9876.3924000000006</v>
      </c>
    </row>
    <row r="5040" spans="1:7" x14ac:dyDescent="0.25">
      <c r="A5040" s="143">
        <v>44771</v>
      </c>
      <c r="B5040" s="144">
        <v>20</v>
      </c>
      <c r="C5040" s="145">
        <v>644.04780000000005</v>
      </c>
      <c r="D5040" s="145">
        <v>32.940899999999999</v>
      </c>
      <c r="E5040" s="145">
        <v>363.78859999999997</v>
      </c>
      <c r="F5040" s="145">
        <v>4755.1424999999999</v>
      </c>
      <c r="G5040" s="146">
        <f t="shared" si="78"/>
        <v>5795.9197999999997</v>
      </c>
    </row>
    <row r="5041" spans="1:7" x14ac:dyDescent="0.25">
      <c r="A5041" s="143">
        <v>44771</v>
      </c>
      <c r="B5041" s="144">
        <v>21</v>
      </c>
      <c r="C5041" s="145">
        <v>66.019000000000005</v>
      </c>
      <c r="D5041" s="145">
        <v>15.1449</v>
      </c>
      <c r="E5041" s="145">
        <v>76.498199999999997</v>
      </c>
      <c r="F5041" s="145">
        <v>1231.6673000000001</v>
      </c>
      <c r="G5041" s="146">
        <f t="shared" si="78"/>
        <v>1389.3294000000001</v>
      </c>
    </row>
    <row r="5042" spans="1:7" x14ac:dyDescent="0.25">
      <c r="A5042" s="143">
        <v>44771</v>
      </c>
      <c r="B5042" s="144">
        <v>22</v>
      </c>
      <c r="C5042" s="145">
        <v>7.5336999999999996</v>
      </c>
      <c r="D5042" s="145">
        <v>12.1267</v>
      </c>
      <c r="E5042" s="145">
        <v>2.1120000000000001</v>
      </c>
      <c r="F5042" s="145">
        <v>6.1199999999999997E-2</v>
      </c>
      <c r="G5042" s="146">
        <f t="shared" si="78"/>
        <v>21.833599999999997</v>
      </c>
    </row>
    <row r="5043" spans="1:7" x14ac:dyDescent="0.25">
      <c r="A5043" s="143">
        <v>44771</v>
      </c>
      <c r="B5043" s="144">
        <v>23</v>
      </c>
      <c r="C5043" s="145">
        <v>7.8231000000000002</v>
      </c>
      <c r="D5043" s="145">
        <v>11.937200000000001</v>
      </c>
      <c r="E5043" s="145">
        <v>1.984</v>
      </c>
      <c r="F5043" s="145">
        <v>0</v>
      </c>
      <c r="G5043" s="146">
        <f t="shared" si="78"/>
        <v>21.744300000000003</v>
      </c>
    </row>
    <row r="5044" spans="1:7" x14ac:dyDescent="0.25">
      <c r="A5044" s="143">
        <v>44771</v>
      </c>
      <c r="B5044" s="144">
        <v>24</v>
      </c>
      <c r="C5044" s="145">
        <v>7.2431000000000001</v>
      </c>
      <c r="D5044" s="145">
        <v>11.9474</v>
      </c>
      <c r="E5044" s="145">
        <v>2.2400000000000002</v>
      </c>
      <c r="F5044" s="145">
        <v>0</v>
      </c>
      <c r="G5044" s="146">
        <f t="shared" si="78"/>
        <v>21.430500000000002</v>
      </c>
    </row>
    <row r="5045" spans="1:7" x14ac:dyDescent="0.25">
      <c r="A5045" s="143">
        <v>44772</v>
      </c>
      <c r="B5045" s="144">
        <v>1</v>
      </c>
      <c r="C5045" s="145">
        <v>19.689</v>
      </c>
      <c r="D5045" s="145">
        <v>12.584899999999999</v>
      </c>
      <c r="E5045" s="145">
        <v>2.3039999999999998</v>
      </c>
      <c r="F5045" s="145">
        <v>0</v>
      </c>
      <c r="G5045" s="146">
        <f t="shared" si="78"/>
        <v>34.5779</v>
      </c>
    </row>
    <row r="5046" spans="1:7" x14ac:dyDescent="0.25">
      <c r="A5046" s="143">
        <v>44772</v>
      </c>
      <c r="B5046" s="144">
        <v>2</v>
      </c>
      <c r="C5046" s="145">
        <v>19.538</v>
      </c>
      <c r="D5046" s="145">
        <v>13.178800000000001</v>
      </c>
      <c r="E5046" s="145">
        <v>2.3039999999999998</v>
      </c>
      <c r="F5046" s="145">
        <v>0</v>
      </c>
      <c r="G5046" s="146">
        <f t="shared" si="78"/>
        <v>35.020800000000001</v>
      </c>
    </row>
    <row r="5047" spans="1:7" x14ac:dyDescent="0.25">
      <c r="A5047" s="143">
        <v>44772</v>
      </c>
      <c r="B5047" s="144">
        <v>3</v>
      </c>
      <c r="C5047" s="145">
        <v>19.713000000000001</v>
      </c>
      <c r="D5047" s="145">
        <v>13.557700000000001</v>
      </c>
      <c r="E5047" s="145">
        <v>2.048</v>
      </c>
      <c r="F5047" s="145">
        <v>0</v>
      </c>
      <c r="G5047" s="146">
        <f t="shared" si="78"/>
        <v>35.318700000000007</v>
      </c>
    </row>
    <row r="5048" spans="1:7" x14ac:dyDescent="0.25">
      <c r="A5048" s="143">
        <v>44772</v>
      </c>
      <c r="B5048" s="144">
        <v>4</v>
      </c>
      <c r="C5048" s="145">
        <v>7.2614999999999998</v>
      </c>
      <c r="D5048" s="145">
        <v>14.51</v>
      </c>
      <c r="E5048" s="145">
        <v>2.3243999999999998</v>
      </c>
      <c r="F5048" s="145">
        <v>0</v>
      </c>
      <c r="G5048" s="146">
        <f t="shared" si="78"/>
        <v>24.0959</v>
      </c>
    </row>
    <row r="5049" spans="1:7" x14ac:dyDescent="0.25">
      <c r="A5049" s="143">
        <v>44772</v>
      </c>
      <c r="B5049" s="144">
        <v>5</v>
      </c>
      <c r="C5049" s="145">
        <v>7.6635</v>
      </c>
      <c r="D5049" s="145">
        <v>14.3177</v>
      </c>
      <c r="E5049" s="145">
        <v>2.2400000000000002</v>
      </c>
      <c r="F5049" s="145">
        <v>0</v>
      </c>
      <c r="G5049" s="146">
        <f t="shared" si="78"/>
        <v>24.221200000000003</v>
      </c>
    </row>
    <row r="5050" spans="1:7" x14ac:dyDescent="0.25">
      <c r="A5050" s="143">
        <v>44772</v>
      </c>
      <c r="B5050" s="144">
        <v>6</v>
      </c>
      <c r="C5050" s="145">
        <v>7.7084999999999999</v>
      </c>
      <c r="D5050" s="145">
        <v>13.486000000000001</v>
      </c>
      <c r="E5050" s="145">
        <v>2.4099999999999899</v>
      </c>
      <c r="F5050" s="145">
        <v>0</v>
      </c>
      <c r="G5050" s="146">
        <f t="shared" si="78"/>
        <v>23.604499999999991</v>
      </c>
    </row>
    <row r="5051" spans="1:7" x14ac:dyDescent="0.25">
      <c r="A5051" s="143">
        <v>44772</v>
      </c>
      <c r="B5051" s="144">
        <v>7</v>
      </c>
      <c r="C5051" s="145">
        <v>13.0139</v>
      </c>
      <c r="D5051" s="145">
        <v>13.621700000000001</v>
      </c>
      <c r="E5051" s="145">
        <v>5.5236999999999998</v>
      </c>
      <c r="F5051" s="145">
        <v>222.77080000000001</v>
      </c>
      <c r="G5051" s="146">
        <f t="shared" si="78"/>
        <v>254.93010000000001</v>
      </c>
    </row>
    <row r="5052" spans="1:7" x14ac:dyDescent="0.25">
      <c r="A5052" s="143">
        <v>44772</v>
      </c>
      <c r="B5052" s="144">
        <v>8</v>
      </c>
      <c r="C5052" s="145">
        <v>744.24980000000005</v>
      </c>
      <c r="D5052" s="145">
        <v>20.385200000000001</v>
      </c>
      <c r="E5052" s="145">
        <v>205.42500000000001</v>
      </c>
      <c r="F5052" s="145">
        <v>2662.0378000000001</v>
      </c>
      <c r="G5052" s="146">
        <f t="shared" si="78"/>
        <v>3632.0978000000005</v>
      </c>
    </row>
    <row r="5053" spans="1:7" x14ac:dyDescent="0.25">
      <c r="A5053" s="143">
        <v>44772</v>
      </c>
      <c r="B5053" s="144">
        <v>9</v>
      </c>
      <c r="C5053" s="145">
        <v>4383.6108999999997</v>
      </c>
      <c r="D5053" s="145">
        <v>53.267499999999998</v>
      </c>
      <c r="E5053" s="145">
        <v>578.81650000000002</v>
      </c>
      <c r="F5053" s="145">
        <v>4807.5357999999997</v>
      </c>
      <c r="G5053" s="146">
        <f t="shared" si="78"/>
        <v>9823.2307000000001</v>
      </c>
    </row>
    <row r="5054" spans="1:7" x14ac:dyDescent="0.25">
      <c r="A5054" s="143">
        <v>44772</v>
      </c>
      <c r="B5054" s="144">
        <v>10</v>
      </c>
      <c r="C5054" s="145">
        <v>11267.919099999999</v>
      </c>
      <c r="D5054" s="145">
        <v>96.56</v>
      </c>
      <c r="E5054" s="145">
        <v>1039.1593</v>
      </c>
      <c r="F5054" s="145">
        <v>5965.9782999999998</v>
      </c>
      <c r="G5054" s="146">
        <f t="shared" si="78"/>
        <v>18369.616699999999</v>
      </c>
    </row>
    <row r="5055" spans="1:7" x14ac:dyDescent="0.25">
      <c r="A5055" s="143">
        <v>44772</v>
      </c>
      <c r="B5055" s="144">
        <v>11</v>
      </c>
      <c r="C5055" s="145">
        <v>18258.232800000002</v>
      </c>
      <c r="D5055" s="145">
        <v>148.7748</v>
      </c>
      <c r="E5055" s="145">
        <v>1436.9767999999999</v>
      </c>
      <c r="F5055" s="145">
        <v>6215.0582000000004</v>
      </c>
      <c r="G5055" s="146">
        <f t="shared" si="78"/>
        <v>26059.042600000001</v>
      </c>
    </row>
    <row r="5056" spans="1:7" x14ac:dyDescent="0.25">
      <c r="A5056" s="143">
        <v>44772</v>
      </c>
      <c r="B5056" s="144">
        <v>12</v>
      </c>
      <c r="C5056" s="145">
        <v>22634.7896</v>
      </c>
      <c r="D5056" s="145">
        <v>181.6721</v>
      </c>
      <c r="E5056" s="145">
        <v>1713.1876999999999</v>
      </c>
      <c r="F5056" s="145">
        <v>6501.2789000000002</v>
      </c>
      <c r="G5056" s="146">
        <f t="shared" si="78"/>
        <v>31030.9283</v>
      </c>
    </row>
    <row r="5057" spans="1:7" x14ac:dyDescent="0.25">
      <c r="A5057" s="143">
        <v>44772</v>
      </c>
      <c r="B5057" s="144">
        <v>13</v>
      </c>
      <c r="C5057" s="145">
        <v>24474.1126</v>
      </c>
      <c r="D5057" s="145">
        <v>191.1096</v>
      </c>
      <c r="E5057" s="145">
        <v>1935.6727000000001</v>
      </c>
      <c r="F5057" s="145">
        <v>6791.9165999999996</v>
      </c>
      <c r="G5057" s="146">
        <f t="shared" si="78"/>
        <v>33392.811499999996</v>
      </c>
    </row>
    <row r="5058" spans="1:7" x14ac:dyDescent="0.25">
      <c r="A5058" s="143">
        <v>44772</v>
      </c>
      <c r="B5058" s="144">
        <v>14</v>
      </c>
      <c r="C5058" s="145">
        <v>23553.047200000001</v>
      </c>
      <c r="D5058" s="145">
        <v>198.196</v>
      </c>
      <c r="E5058" s="145">
        <v>2013.0537999999999</v>
      </c>
      <c r="F5058" s="145">
        <v>6850.2078000000001</v>
      </c>
      <c r="G5058" s="146">
        <f t="shared" si="78"/>
        <v>32614.504800000002</v>
      </c>
    </row>
    <row r="5059" spans="1:7" x14ac:dyDescent="0.25">
      <c r="A5059" s="143">
        <v>44772</v>
      </c>
      <c r="B5059" s="144">
        <v>15</v>
      </c>
      <c r="C5059" s="145">
        <v>21233.787700000001</v>
      </c>
      <c r="D5059" s="145">
        <v>201.46539999999999</v>
      </c>
      <c r="E5059" s="145">
        <v>1927.7968000000001</v>
      </c>
      <c r="F5059" s="145">
        <v>6742.5634</v>
      </c>
      <c r="G5059" s="146">
        <f t="shared" si="78"/>
        <v>30105.613300000001</v>
      </c>
    </row>
    <row r="5060" spans="1:7" x14ac:dyDescent="0.25">
      <c r="A5060" s="143">
        <v>44772</v>
      </c>
      <c r="B5060" s="144">
        <v>16</v>
      </c>
      <c r="C5060" s="145">
        <v>15733.498600000001</v>
      </c>
      <c r="D5060" s="145">
        <v>172.7816</v>
      </c>
      <c r="E5060" s="145">
        <v>1725.0297</v>
      </c>
      <c r="F5060" s="145">
        <v>6615.1221999999998</v>
      </c>
      <c r="G5060" s="146">
        <f t="shared" si="78"/>
        <v>24246.432099999998</v>
      </c>
    </row>
    <row r="5061" spans="1:7" x14ac:dyDescent="0.25">
      <c r="A5061" s="143">
        <v>44772</v>
      </c>
      <c r="B5061" s="144">
        <v>17</v>
      </c>
      <c r="C5061" s="145">
        <v>10593.9058</v>
      </c>
      <c r="D5061" s="145">
        <v>141.15819999999999</v>
      </c>
      <c r="E5061" s="145">
        <v>1437.3072999999999</v>
      </c>
      <c r="F5061" s="145">
        <v>6178.7235000000001</v>
      </c>
      <c r="G5061" s="146">
        <f t="shared" si="78"/>
        <v>18351.094799999999</v>
      </c>
    </row>
    <row r="5062" spans="1:7" x14ac:dyDescent="0.25">
      <c r="A5062" s="143">
        <v>44772</v>
      </c>
      <c r="B5062" s="144">
        <v>18</v>
      </c>
      <c r="C5062" s="145">
        <v>5767.0127000000002</v>
      </c>
      <c r="D5062" s="145">
        <v>102.5981</v>
      </c>
      <c r="E5062" s="145">
        <v>998.3143</v>
      </c>
      <c r="F5062" s="145">
        <v>5298.7298000000001</v>
      </c>
      <c r="G5062" s="146">
        <f t="shared" ref="G5062:G5125" si="79">+SUM(C5062:F5062)</f>
        <v>12166.654900000001</v>
      </c>
    </row>
    <row r="5063" spans="1:7" x14ac:dyDescent="0.25">
      <c r="A5063" s="143">
        <v>44772</v>
      </c>
      <c r="B5063" s="144">
        <v>19</v>
      </c>
      <c r="C5063" s="145">
        <v>2270.0511999999999</v>
      </c>
      <c r="D5063" s="145">
        <v>61.129800000000003</v>
      </c>
      <c r="E5063" s="145">
        <v>506.2312</v>
      </c>
      <c r="F5063" s="145">
        <v>3124.8352</v>
      </c>
      <c r="G5063" s="146">
        <f t="shared" si="79"/>
        <v>5962.2474000000002</v>
      </c>
    </row>
    <row r="5064" spans="1:7" x14ac:dyDescent="0.25">
      <c r="A5064" s="143">
        <v>44772</v>
      </c>
      <c r="B5064" s="144">
        <v>20</v>
      </c>
      <c r="C5064" s="145">
        <v>653.76610000000005</v>
      </c>
      <c r="D5064" s="145">
        <v>26.995200000000001</v>
      </c>
      <c r="E5064" s="145">
        <v>175.67310000000001</v>
      </c>
      <c r="F5064" s="145">
        <v>1220.4920999999999</v>
      </c>
      <c r="G5064" s="146">
        <f t="shared" si="79"/>
        <v>2076.9265</v>
      </c>
    </row>
    <row r="5065" spans="1:7" x14ac:dyDescent="0.25">
      <c r="A5065" s="143">
        <v>44772</v>
      </c>
      <c r="B5065" s="144">
        <v>21</v>
      </c>
      <c r="C5065" s="145">
        <v>36.166899999999998</v>
      </c>
      <c r="D5065" s="145">
        <v>11.107799999999999</v>
      </c>
      <c r="E5065" s="145">
        <v>17.1096</v>
      </c>
      <c r="F5065" s="145">
        <v>276.84399999999999</v>
      </c>
      <c r="G5065" s="146">
        <f t="shared" si="79"/>
        <v>341.22829999999999</v>
      </c>
    </row>
    <row r="5066" spans="1:7" x14ac:dyDescent="0.25">
      <c r="A5066" s="143">
        <v>44772</v>
      </c>
      <c r="B5066" s="144">
        <v>22</v>
      </c>
      <c r="C5066" s="145">
        <v>3.8403999999999998</v>
      </c>
      <c r="D5066" s="145">
        <v>8.4607999999999901</v>
      </c>
      <c r="E5066" s="145">
        <v>2.1120000000000001</v>
      </c>
      <c r="F5066" s="145">
        <v>6.13E-2</v>
      </c>
      <c r="G5066" s="146">
        <f t="shared" si="79"/>
        <v>14.47449999999999</v>
      </c>
    </row>
    <row r="5067" spans="1:7" x14ac:dyDescent="0.25">
      <c r="A5067" s="143">
        <v>44772</v>
      </c>
      <c r="B5067" s="144">
        <v>23</v>
      </c>
      <c r="C5067" s="145">
        <v>4.1966000000000001</v>
      </c>
      <c r="D5067" s="145">
        <v>5.8982000000000001</v>
      </c>
      <c r="E5067" s="145">
        <v>2.048</v>
      </c>
      <c r="F5067" s="145">
        <v>0</v>
      </c>
      <c r="G5067" s="146">
        <f t="shared" si="79"/>
        <v>12.142799999999999</v>
      </c>
    </row>
    <row r="5068" spans="1:7" x14ac:dyDescent="0.25">
      <c r="A5068" s="143">
        <v>44772</v>
      </c>
      <c r="B5068" s="144">
        <v>24</v>
      </c>
      <c r="C5068" s="145">
        <v>3.5785999999999998</v>
      </c>
      <c r="D5068" s="145">
        <v>5.9801000000000002</v>
      </c>
      <c r="E5068" s="145">
        <v>2.048</v>
      </c>
      <c r="F5068" s="145">
        <v>0</v>
      </c>
      <c r="G5068" s="146">
        <f t="shared" si="79"/>
        <v>11.6067</v>
      </c>
    </row>
    <row r="5069" spans="1:7" x14ac:dyDescent="0.25">
      <c r="A5069" s="143">
        <v>44773</v>
      </c>
      <c r="B5069" s="144">
        <v>1</v>
      </c>
      <c r="C5069" s="145">
        <v>3.7223000000000002</v>
      </c>
      <c r="D5069" s="145">
        <v>6.4920999999999998</v>
      </c>
      <c r="E5069" s="145">
        <v>2.048</v>
      </c>
      <c r="F5069" s="145">
        <v>0</v>
      </c>
      <c r="G5069" s="146">
        <f t="shared" si="79"/>
        <v>12.2624</v>
      </c>
    </row>
    <row r="5070" spans="1:7" x14ac:dyDescent="0.25">
      <c r="A5070" s="143">
        <v>44773</v>
      </c>
      <c r="B5070" s="144">
        <v>2</v>
      </c>
      <c r="C5070" s="145">
        <v>4.4903000000000004</v>
      </c>
      <c r="D5070" s="145">
        <v>7.79</v>
      </c>
      <c r="E5070" s="145">
        <v>2.2400000000000002</v>
      </c>
      <c r="F5070" s="145">
        <v>0</v>
      </c>
      <c r="G5070" s="146">
        <f t="shared" si="79"/>
        <v>14.520300000000001</v>
      </c>
    </row>
    <row r="5071" spans="1:7" x14ac:dyDescent="0.25">
      <c r="A5071" s="143">
        <v>44773</v>
      </c>
      <c r="B5071" s="144">
        <v>3</v>
      </c>
      <c r="C5071" s="145">
        <v>3.9142999999999999</v>
      </c>
      <c r="D5071" s="145">
        <v>8.4684000000000008</v>
      </c>
      <c r="E5071" s="145">
        <v>2.3039999999999998</v>
      </c>
      <c r="F5071" s="145">
        <v>0</v>
      </c>
      <c r="G5071" s="146">
        <f t="shared" si="79"/>
        <v>14.6867</v>
      </c>
    </row>
    <row r="5072" spans="1:7" x14ac:dyDescent="0.25">
      <c r="A5072" s="143">
        <v>44773</v>
      </c>
      <c r="B5072" s="144">
        <v>4</v>
      </c>
      <c r="C5072" s="145">
        <v>6.1651999999999996</v>
      </c>
      <c r="D5072" s="145">
        <v>8.9413999999999998</v>
      </c>
      <c r="E5072" s="145">
        <v>2.2400000000000002</v>
      </c>
      <c r="F5072" s="145">
        <v>0</v>
      </c>
      <c r="G5072" s="146">
        <f t="shared" si="79"/>
        <v>17.346600000000002</v>
      </c>
    </row>
    <row r="5073" spans="1:7" x14ac:dyDescent="0.25">
      <c r="A5073" s="143">
        <v>44773</v>
      </c>
      <c r="B5073" s="144">
        <v>5</v>
      </c>
      <c r="C5073" s="145">
        <v>9.1951999999999998</v>
      </c>
      <c r="D5073" s="145">
        <v>8.4992000000000001</v>
      </c>
      <c r="E5073" s="145">
        <v>2.0684</v>
      </c>
      <c r="F5073" s="145">
        <v>0</v>
      </c>
      <c r="G5073" s="146">
        <f t="shared" si="79"/>
        <v>19.762800000000002</v>
      </c>
    </row>
    <row r="5074" spans="1:7" x14ac:dyDescent="0.25">
      <c r="A5074" s="143">
        <v>44773</v>
      </c>
      <c r="B5074" s="144">
        <v>6</v>
      </c>
      <c r="C5074" s="145">
        <v>6.4601999999999897</v>
      </c>
      <c r="D5074" s="145">
        <v>10.1273</v>
      </c>
      <c r="E5074" s="145">
        <v>2.3099999999999898</v>
      </c>
      <c r="F5074" s="145">
        <v>0</v>
      </c>
      <c r="G5074" s="146">
        <f t="shared" si="79"/>
        <v>18.89749999999998</v>
      </c>
    </row>
    <row r="5075" spans="1:7" x14ac:dyDescent="0.25">
      <c r="A5075" s="143">
        <v>44773</v>
      </c>
      <c r="B5075" s="144">
        <v>7</v>
      </c>
      <c r="C5075" s="145">
        <v>9.4670000000000005</v>
      </c>
      <c r="D5075" s="145">
        <v>11.654999999999999</v>
      </c>
      <c r="E5075" s="145">
        <v>11.023899999999999</v>
      </c>
      <c r="F5075" s="145">
        <v>277.62650000000002</v>
      </c>
      <c r="G5075" s="146">
        <f t="shared" si="79"/>
        <v>309.7724</v>
      </c>
    </row>
    <row r="5076" spans="1:7" x14ac:dyDescent="0.25">
      <c r="A5076" s="143">
        <v>44773</v>
      </c>
      <c r="B5076" s="144">
        <v>8</v>
      </c>
      <c r="C5076" s="145">
        <v>531.56110000000001</v>
      </c>
      <c r="D5076" s="145">
        <v>16.809799999999999</v>
      </c>
      <c r="E5076" s="145">
        <v>166.143</v>
      </c>
      <c r="F5076" s="145">
        <v>2445.1523000000002</v>
      </c>
      <c r="G5076" s="146">
        <f t="shared" si="79"/>
        <v>3159.6662000000001</v>
      </c>
    </row>
    <row r="5077" spans="1:7" x14ac:dyDescent="0.25">
      <c r="A5077" s="143">
        <v>44773</v>
      </c>
      <c r="B5077" s="144">
        <v>9</v>
      </c>
      <c r="C5077" s="145">
        <v>4084.0461</v>
      </c>
      <c r="D5077" s="145">
        <v>46.066400000000002</v>
      </c>
      <c r="E5077" s="145">
        <v>545.59469999999999</v>
      </c>
      <c r="F5077" s="145">
        <v>4520.3531000000003</v>
      </c>
      <c r="G5077" s="146">
        <f t="shared" si="79"/>
        <v>9196.060300000001</v>
      </c>
    </row>
    <row r="5078" spans="1:7" x14ac:dyDescent="0.25">
      <c r="A5078" s="143">
        <v>44773</v>
      </c>
      <c r="B5078" s="144">
        <v>10</v>
      </c>
      <c r="C5078" s="145">
        <v>10619.171899999999</v>
      </c>
      <c r="D5078" s="145">
        <v>92.453800000000001</v>
      </c>
      <c r="E5078" s="145">
        <v>1039.9906000000001</v>
      </c>
      <c r="F5078" s="145">
        <v>6087.7698</v>
      </c>
      <c r="G5078" s="146">
        <f t="shared" si="79"/>
        <v>17839.386099999996</v>
      </c>
    </row>
    <row r="5079" spans="1:7" x14ac:dyDescent="0.25">
      <c r="A5079" s="143">
        <v>44773</v>
      </c>
      <c r="B5079" s="144">
        <v>11</v>
      </c>
      <c r="C5079" s="145">
        <v>17191.4984</v>
      </c>
      <c r="D5079" s="145">
        <v>131.25229999999999</v>
      </c>
      <c r="E5079" s="145">
        <v>1439.1403</v>
      </c>
      <c r="F5079" s="145">
        <v>6842.9841999999999</v>
      </c>
      <c r="G5079" s="146">
        <f t="shared" si="79"/>
        <v>25604.875199999999</v>
      </c>
    </row>
    <row r="5080" spans="1:7" x14ac:dyDescent="0.25">
      <c r="A5080" s="143">
        <v>44773</v>
      </c>
      <c r="B5080" s="144">
        <v>12</v>
      </c>
      <c r="C5080" s="145">
        <v>21688.962299999999</v>
      </c>
      <c r="D5080" s="145">
        <v>166.28569999999999</v>
      </c>
      <c r="E5080" s="145">
        <v>1748.5275999999999</v>
      </c>
      <c r="F5080" s="145">
        <v>7033.4215000000004</v>
      </c>
      <c r="G5080" s="146">
        <f t="shared" si="79"/>
        <v>30637.197100000001</v>
      </c>
    </row>
    <row r="5081" spans="1:7" x14ac:dyDescent="0.25">
      <c r="A5081" s="143">
        <v>44773</v>
      </c>
      <c r="B5081" s="144">
        <v>13</v>
      </c>
      <c r="C5081" s="145">
        <v>22645.365099999999</v>
      </c>
      <c r="D5081" s="145">
        <v>181.78100000000001</v>
      </c>
      <c r="E5081" s="145">
        <v>1859.3514</v>
      </c>
      <c r="F5081" s="145">
        <v>6876.6171000000004</v>
      </c>
      <c r="G5081" s="146">
        <f t="shared" si="79"/>
        <v>31563.114599999997</v>
      </c>
    </row>
    <row r="5082" spans="1:7" x14ac:dyDescent="0.25">
      <c r="A5082" s="143">
        <v>44773</v>
      </c>
      <c r="B5082" s="144">
        <v>14</v>
      </c>
      <c r="C5082" s="145">
        <v>19849.197</v>
      </c>
      <c r="D5082" s="145">
        <v>180.3751</v>
      </c>
      <c r="E5082" s="145">
        <v>1788.0201</v>
      </c>
      <c r="F5082" s="145">
        <v>6856.5798999999997</v>
      </c>
      <c r="G5082" s="146">
        <f t="shared" si="79"/>
        <v>28674.172100000003</v>
      </c>
    </row>
    <row r="5083" spans="1:7" x14ac:dyDescent="0.25">
      <c r="A5083" s="143">
        <v>44773</v>
      </c>
      <c r="B5083" s="144">
        <v>15</v>
      </c>
      <c r="C5083" s="145">
        <v>15828.270500000001</v>
      </c>
      <c r="D5083" s="145">
        <v>165.1867</v>
      </c>
      <c r="E5083" s="145">
        <v>1713.7571</v>
      </c>
      <c r="F5083" s="145">
        <v>6781.1252999999997</v>
      </c>
      <c r="G5083" s="146">
        <f t="shared" si="79"/>
        <v>24488.339599999999</v>
      </c>
    </row>
    <row r="5084" spans="1:7" x14ac:dyDescent="0.25">
      <c r="A5084" s="143">
        <v>44773</v>
      </c>
      <c r="B5084" s="144">
        <v>16</v>
      </c>
      <c r="C5084" s="145">
        <v>12205.535900000001</v>
      </c>
      <c r="D5084" s="145">
        <v>140.85910000000001</v>
      </c>
      <c r="E5084" s="145">
        <v>1345.1523</v>
      </c>
      <c r="F5084" s="145">
        <v>6200.7554</v>
      </c>
      <c r="G5084" s="146">
        <f t="shared" si="79"/>
        <v>19892.3027</v>
      </c>
    </row>
    <row r="5085" spans="1:7" x14ac:dyDescent="0.25">
      <c r="A5085" s="143">
        <v>44773</v>
      </c>
      <c r="B5085" s="144">
        <v>17</v>
      </c>
      <c r="C5085" s="145">
        <v>9955.7248</v>
      </c>
      <c r="D5085" s="145">
        <v>127.0356</v>
      </c>
      <c r="E5085" s="145">
        <v>1329.3868</v>
      </c>
      <c r="F5085" s="145">
        <v>5872.8284999999996</v>
      </c>
      <c r="G5085" s="146">
        <f t="shared" si="79"/>
        <v>17284.975699999999</v>
      </c>
    </row>
    <row r="5086" spans="1:7" x14ac:dyDescent="0.25">
      <c r="A5086" s="143">
        <v>44773</v>
      </c>
      <c r="B5086" s="144">
        <v>18</v>
      </c>
      <c r="C5086" s="145">
        <v>5353.0910999999996</v>
      </c>
      <c r="D5086" s="145">
        <v>98.733099999999993</v>
      </c>
      <c r="E5086" s="145">
        <v>941.85389999999995</v>
      </c>
      <c r="F5086" s="145">
        <v>5632.6927999999998</v>
      </c>
      <c r="G5086" s="146">
        <f t="shared" si="79"/>
        <v>12026.3709</v>
      </c>
    </row>
    <row r="5087" spans="1:7" x14ac:dyDescent="0.25">
      <c r="A5087" s="143">
        <v>44773</v>
      </c>
      <c r="B5087" s="144">
        <v>19</v>
      </c>
      <c r="C5087" s="145">
        <v>1921.546</v>
      </c>
      <c r="D5087" s="145">
        <v>55.141199999999998</v>
      </c>
      <c r="E5087" s="145">
        <v>502.27749999999997</v>
      </c>
      <c r="F5087" s="145">
        <v>3795.6291000000001</v>
      </c>
      <c r="G5087" s="146">
        <f t="shared" si="79"/>
        <v>6274.5938000000006</v>
      </c>
    </row>
    <row r="5088" spans="1:7" x14ac:dyDescent="0.25">
      <c r="A5088" s="143">
        <v>44773</v>
      </c>
      <c r="B5088" s="144">
        <v>20</v>
      </c>
      <c r="C5088" s="145">
        <v>432.91680000000002</v>
      </c>
      <c r="D5088" s="145">
        <v>20.973700000000001</v>
      </c>
      <c r="E5088" s="145">
        <v>217.04830000000001</v>
      </c>
      <c r="F5088" s="145">
        <v>2412.7709</v>
      </c>
      <c r="G5088" s="146">
        <f t="shared" si="79"/>
        <v>3083.7096999999999</v>
      </c>
    </row>
    <row r="5089" spans="1:7" x14ac:dyDescent="0.25">
      <c r="A5089" s="143">
        <v>44773</v>
      </c>
      <c r="B5089" s="144">
        <v>21</v>
      </c>
      <c r="C5089" s="145">
        <v>35.221699999999998</v>
      </c>
      <c r="D5089" s="145">
        <v>6.1380999999999997</v>
      </c>
      <c r="E5089" s="145">
        <v>39.545099999999998</v>
      </c>
      <c r="F5089" s="145">
        <v>717.12919999999997</v>
      </c>
      <c r="G5089" s="146">
        <f t="shared" si="79"/>
        <v>798.03409999999997</v>
      </c>
    </row>
    <row r="5090" spans="1:7" x14ac:dyDescent="0.25">
      <c r="A5090" s="143">
        <v>44773</v>
      </c>
      <c r="B5090" s="144">
        <v>22</v>
      </c>
      <c r="C5090" s="145">
        <v>5.6169000000000002</v>
      </c>
      <c r="D5090" s="145">
        <v>7.8028000000000004</v>
      </c>
      <c r="E5090" s="145">
        <v>2.048</v>
      </c>
      <c r="F5090" s="145">
        <v>6.1999999999999998E-3</v>
      </c>
      <c r="G5090" s="146">
        <f t="shared" si="79"/>
        <v>15.4739</v>
      </c>
    </row>
    <row r="5091" spans="1:7" x14ac:dyDescent="0.25">
      <c r="A5091" s="143">
        <v>44773</v>
      </c>
      <c r="B5091" s="144">
        <v>23</v>
      </c>
      <c r="C5091" s="145">
        <v>6.5453000000000001</v>
      </c>
      <c r="D5091" s="145">
        <v>7.8437000000000001</v>
      </c>
      <c r="E5091" s="145">
        <v>2.048</v>
      </c>
      <c r="F5091" s="145">
        <v>0</v>
      </c>
      <c r="G5091" s="146">
        <f t="shared" si="79"/>
        <v>16.436999999999998</v>
      </c>
    </row>
    <row r="5092" spans="1:7" x14ac:dyDescent="0.25">
      <c r="A5092" s="143">
        <v>44773</v>
      </c>
      <c r="B5092" s="144">
        <v>24</v>
      </c>
      <c r="C5092" s="145">
        <v>6.6733000000000002</v>
      </c>
      <c r="D5092" s="145">
        <v>8.4453999999999994</v>
      </c>
      <c r="E5092" s="145">
        <v>2.2400000000000002</v>
      </c>
      <c r="F5092" s="145">
        <v>0</v>
      </c>
      <c r="G5092" s="146">
        <f t="shared" si="79"/>
        <v>17.358699999999999</v>
      </c>
    </row>
    <row r="5093" spans="1:7" x14ac:dyDescent="0.25">
      <c r="A5093" s="143">
        <v>44774</v>
      </c>
      <c r="B5093" s="144">
        <v>1</v>
      </c>
      <c r="C5093" s="145">
        <v>7.7228000000000003</v>
      </c>
      <c r="D5093" s="145">
        <v>8.7459000000000007</v>
      </c>
      <c r="E5093" s="145">
        <v>2.048</v>
      </c>
      <c r="F5093" s="145">
        <v>0</v>
      </c>
      <c r="G5093" s="146">
        <f t="shared" si="79"/>
        <v>18.5167</v>
      </c>
    </row>
    <row r="5094" spans="1:7" x14ac:dyDescent="0.25">
      <c r="A5094" s="143">
        <v>44774</v>
      </c>
      <c r="B5094" s="144">
        <v>2</v>
      </c>
      <c r="C5094" s="145">
        <v>8.1517999999999997</v>
      </c>
      <c r="D5094" s="145">
        <v>9.5114000000000001</v>
      </c>
      <c r="E5094" s="145">
        <v>2.2400000000000002</v>
      </c>
      <c r="F5094" s="145">
        <v>0</v>
      </c>
      <c r="G5094" s="146">
        <f t="shared" si="79"/>
        <v>19.903199999999998</v>
      </c>
    </row>
    <row r="5095" spans="1:7" x14ac:dyDescent="0.25">
      <c r="A5095" s="143">
        <v>44774</v>
      </c>
      <c r="B5095" s="144">
        <v>3</v>
      </c>
      <c r="C5095" s="145">
        <v>8.2468000000000004</v>
      </c>
      <c r="D5095" s="145">
        <v>9.8595000000000006</v>
      </c>
      <c r="E5095" s="145">
        <v>2.2532999999999999</v>
      </c>
      <c r="F5095" s="145">
        <v>0</v>
      </c>
      <c r="G5095" s="146">
        <f t="shared" si="79"/>
        <v>20.3596</v>
      </c>
    </row>
    <row r="5096" spans="1:7" x14ac:dyDescent="0.25">
      <c r="A5096" s="143">
        <v>44774</v>
      </c>
      <c r="B5096" s="144">
        <v>4</v>
      </c>
      <c r="C5096" s="145">
        <v>10.5885</v>
      </c>
      <c r="D5096" s="145">
        <v>10.1427</v>
      </c>
      <c r="E5096" s="145">
        <v>2.1760000000000002</v>
      </c>
      <c r="F5096" s="145">
        <v>0</v>
      </c>
      <c r="G5096" s="146">
        <f t="shared" si="79"/>
        <v>22.907200000000003</v>
      </c>
    </row>
    <row r="5097" spans="1:7" x14ac:dyDescent="0.25">
      <c r="A5097" s="143">
        <v>44774</v>
      </c>
      <c r="B5097" s="144">
        <v>5</v>
      </c>
      <c r="C5097" s="145">
        <v>13.852499999999999</v>
      </c>
      <c r="D5097" s="145">
        <v>10.567600000000001</v>
      </c>
      <c r="E5097" s="145">
        <v>2.0684</v>
      </c>
      <c r="F5097" s="145">
        <v>0</v>
      </c>
      <c r="G5097" s="146">
        <f t="shared" si="79"/>
        <v>26.488499999999998</v>
      </c>
    </row>
    <row r="5098" spans="1:7" x14ac:dyDescent="0.25">
      <c r="A5098" s="143">
        <v>44774</v>
      </c>
      <c r="B5098" s="144">
        <v>6</v>
      </c>
      <c r="C5098" s="145">
        <v>10.7715</v>
      </c>
      <c r="D5098" s="145">
        <v>10.644600000000001</v>
      </c>
      <c r="E5098" s="145">
        <v>2.3099999999999898</v>
      </c>
      <c r="F5098" s="145">
        <v>0</v>
      </c>
      <c r="G5098" s="146">
        <f t="shared" si="79"/>
        <v>23.726099999999988</v>
      </c>
    </row>
    <row r="5099" spans="1:7" x14ac:dyDescent="0.25">
      <c r="A5099" s="143">
        <v>44774</v>
      </c>
      <c r="B5099" s="144">
        <v>7</v>
      </c>
      <c r="C5099" s="145">
        <v>15.427899999999999</v>
      </c>
      <c r="D5099" s="145">
        <v>11.2437</v>
      </c>
      <c r="E5099" s="145">
        <v>3.3048999999999999</v>
      </c>
      <c r="F5099" s="145">
        <v>122.2105</v>
      </c>
      <c r="G5099" s="146">
        <f t="shared" si="79"/>
        <v>152.18699999999998</v>
      </c>
    </row>
    <row r="5100" spans="1:7" x14ac:dyDescent="0.25">
      <c r="A5100" s="143">
        <v>44774</v>
      </c>
      <c r="B5100" s="144">
        <v>8</v>
      </c>
      <c r="C5100" s="145">
        <v>493.5881</v>
      </c>
      <c r="D5100" s="145">
        <v>15.6365</v>
      </c>
      <c r="E5100" s="145">
        <v>133.9272</v>
      </c>
      <c r="F5100" s="145">
        <v>1840.9718</v>
      </c>
      <c r="G5100" s="146">
        <f t="shared" si="79"/>
        <v>2484.1235999999999</v>
      </c>
    </row>
    <row r="5101" spans="1:7" x14ac:dyDescent="0.25">
      <c r="A5101" s="143">
        <v>44774</v>
      </c>
      <c r="B5101" s="144">
        <v>9</v>
      </c>
      <c r="C5101" s="145">
        <v>3650.6570999999999</v>
      </c>
      <c r="D5101" s="145">
        <v>32.325600000000001</v>
      </c>
      <c r="E5101" s="145">
        <v>437.63760000000002</v>
      </c>
      <c r="F5101" s="145">
        <v>4373.0450000000001</v>
      </c>
      <c r="G5101" s="146">
        <f t="shared" si="79"/>
        <v>8493.6653000000006</v>
      </c>
    </row>
    <row r="5102" spans="1:7" x14ac:dyDescent="0.25">
      <c r="A5102" s="143">
        <v>44774</v>
      </c>
      <c r="B5102" s="144">
        <v>10</v>
      </c>
      <c r="C5102" s="145">
        <v>9862.7777999999998</v>
      </c>
      <c r="D5102" s="145">
        <v>62.805700000000002</v>
      </c>
      <c r="E5102" s="145">
        <v>738.50800000000004</v>
      </c>
      <c r="F5102" s="145">
        <v>5731.4084000000003</v>
      </c>
      <c r="G5102" s="146">
        <f t="shared" si="79"/>
        <v>16395.499900000003</v>
      </c>
    </row>
    <row r="5103" spans="1:7" x14ac:dyDescent="0.25">
      <c r="A5103" s="143">
        <v>44774</v>
      </c>
      <c r="B5103" s="144">
        <v>11</v>
      </c>
      <c r="C5103" s="145">
        <v>16194.606400000001</v>
      </c>
      <c r="D5103" s="145">
        <v>95.006199999999893</v>
      </c>
      <c r="E5103" s="145">
        <v>1057.4571000000001</v>
      </c>
      <c r="F5103" s="145">
        <v>6051.7262000000001</v>
      </c>
      <c r="G5103" s="146">
        <f t="shared" si="79"/>
        <v>23398.795900000001</v>
      </c>
    </row>
    <row r="5104" spans="1:7" x14ac:dyDescent="0.25">
      <c r="A5104" s="143">
        <v>44774</v>
      </c>
      <c r="B5104" s="144">
        <v>12</v>
      </c>
      <c r="C5104" s="145">
        <v>19096.153999999999</v>
      </c>
      <c r="D5104" s="145">
        <v>116.7726</v>
      </c>
      <c r="E5104" s="145">
        <v>1206.1858</v>
      </c>
      <c r="F5104" s="145">
        <v>6286.7587999999996</v>
      </c>
      <c r="G5104" s="146">
        <f t="shared" si="79"/>
        <v>26705.871199999998</v>
      </c>
    </row>
    <row r="5105" spans="1:7" x14ac:dyDescent="0.25">
      <c r="A5105" s="143">
        <v>44774</v>
      </c>
      <c r="B5105" s="144">
        <v>13</v>
      </c>
      <c r="C5105" s="145">
        <v>19450.521400000001</v>
      </c>
      <c r="D5105" s="145">
        <v>124.4725</v>
      </c>
      <c r="E5105" s="145">
        <v>1411.9913999999901</v>
      </c>
      <c r="F5105" s="145">
        <v>6425.665</v>
      </c>
      <c r="G5105" s="146">
        <f t="shared" si="79"/>
        <v>27412.650299999994</v>
      </c>
    </row>
    <row r="5106" spans="1:7" x14ac:dyDescent="0.25">
      <c r="A5106" s="143">
        <v>44774</v>
      </c>
      <c r="B5106" s="144">
        <v>14</v>
      </c>
      <c r="C5106" s="145">
        <v>19873.683700000001</v>
      </c>
      <c r="D5106" s="145">
        <v>131.36259999999999</v>
      </c>
      <c r="E5106" s="145">
        <v>1329.2123999999999</v>
      </c>
      <c r="F5106" s="145">
        <v>5824.2699000000002</v>
      </c>
      <c r="G5106" s="146">
        <f t="shared" si="79"/>
        <v>27158.528600000001</v>
      </c>
    </row>
    <row r="5107" spans="1:7" x14ac:dyDescent="0.25">
      <c r="A5107" s="143">
        <v>44774</v>
      </c>
      <c r="B5107" s="144">
        <v>15</v>
      </c>
      <c r="C5107" s="145">
        <v>16647.3325</v>
      </c>
      <c r="D5107" s="145">
        <v>125.10760000000001</v>
      </c>
      <c r="E5107" s="145">
        <v>1261.4793</v>
      </c>
      <c r="F5107" s="145">
        <v>5062.7583000000004</v>
      </c>
      <c r="G5107" s="146">
        <f t="shared" si="79"/>
        <v>23096.6777</v>
      </c>
    </row>
    <row r="5108" spans="1:7" x14ac:dyDescent="0.25">
      <c r="A5108" s="143">
        <v>44774</v>
      </c>
      <c r="B5108" s="144">
        <v>16</v>
      </c>
      <c r="C5108" s="145">
        <v>11077.249</v>
      </c>
      <c r="D5108" s="145">
        <v>101.15949999999999</v>
      </c>
      <c r="E5108" s="145">
        <v>782.22400000000005</v>
      </c>
      <c r="F5108" s="145">
        <v>3531.4769000000001</v>
      </c>
      <c r="G5108" s="146">
        <f t="shared" si="79"/>
        <v>15492.109399999999</v>
      </c>
    </row>
    <row r="5109" spans="1:7" x14ac:dyDescent="0.25">
      <c r="A5109" s="143">
        <v>44774</v>
      </c>
      <c r="B5109" s="144">
        <v>17</v>
      </c>
      <c r="C5109" s="145">
        <v>6751.6886000000004</v>
      </c>
      <c r="D5109" s="145">
        <v>78.218000000000004</v>
      </c>
      <c r="E5109" s="145">
        <v>574.44929999999999</v>
      </c>
      <c r="F5109" s="145">
        <v>2772.3721999999998</v>
      </c>
      <c r="G5109" s="146">
        <f t="shared" si="79"/>
        <v>10176.7281</v>
      </c>
    </row>
    <row r="5110" spans="1:7" x14ac:dyDescent="0.25">
      <c r="A5110" s="143">
        <v>44774</v>
      </c>
      <c r="B5110" s="144">
        <v>18</v>
      </c>
      <c r="C5110" s="145">
        <v>2598.3863999999999</v>
      </c>
      <c r="D5110" s="145">
        <v>53.976700000000001</v>
      </c>
      <c r="E5110" s="145">
        <v>390.4282</v>
      </c>
      <c r="F5110" s="145">
        <v>1670.7528</v>
      </c>
      <c r="G5110" s="146">
        <f t="shared" si="79"/>
        <v>4713.5441000000001</v>
      </c>
    </row>
    <row r="5111" spans="1:7" x14ac:dyDescent="0.25">
      <c r="A5111" s="143">
        <v>44774</v>
      </c>
      <c r="B5111" s="144">
        <v>19</v>
      </c>
      <c r="C5111" s="145">
        <v>990.16430000000003</v>
      </c>
      <c r="D5111" s="145">
        <v>33.231200000000001</v>
      </c>
      <c r="E5111" s="145">
        <v>196.2568</v>
      </c>
      <c r="F5111" s="145">
        <v>741.94330000000002</v>
      </c>
      <c r="G5111" s="146">
        <f t="shared" si="79"/>
        <v>1961.5956000000001</v>
      </c>
    </row>
    <row r="5112" spans="1:7" x14ac:dyDescent="0.25">
      <c r="A5112" s="143">
        <v>44774</v>
      </c>
      <c r="B5112" s="144">
        <v>20</v>
      </c>
      <c r="C5112" s="145">
        <v>141.42330000000001</v>
      </c>
      <c r="D5112" s="145">
        <v>15.0322</v>
      </c>
      <c r="E5112" s="145">
        <v>44.194800000000001</v>
      </c>
      <c r="F5112" s="145">
        <v>223.87960000000001</v>
      </c>
      <c r="G5112" s="146">
        <f t="shared" si="79"/>
        <v>424.5299</v>
      </c>
    </row>
    <row r="5113" spans="1:7" x14ac:dyDescent="0.25">
      <c r="A5113" s="143">
        <v>44774</v>
      </c>
      <c r="B5113" s="144">
        <v>21</v>
      </c>
      <c r="C5113" s="145">
        <v>13.105</v>
      </c>
      <c r="D5113" s="145">
        <v>8.5016999999999996</v>
      </c>
      <c r="E5113" s="145">
        <v>3.3929999999999998</v>
      </c>
      <c r="F5113" s="145">
        <v>38.9801</v>
      </c>
      <c r="G5113" s="146">
        <f t="shared" si="79"/>
        <v>63.979799999999997</v>
      </c>
    </row>
    <row r="5114" spans="1:7" x14ac:dyDescent="0.25">
      <c r="A5114" s="143">
        <v>44774</v>
      </c>
      <c r="B5114" s="144">
        <v>22</v>
      </c>
      <c r="C5114" s="145">
        <v>4.2859999999999996</v>
      </c>
      <c r="D5114" s="145">
        <v>6.4101999999999997</v>
      </c>
      <c r="E5114" s="145">
        <v>2.048</v>
      </c>
      <c r="F5114" s="145">
        <v>0.17230000000000001</v>
      </c>
      <c r="G5114" s="146">
        <f t="shared" si="79"/>
        <v>12.916499999999999</v>
      </c>
    </row>
    <row r="5115" spans="1:7" x14ac:dyDescent="0.25">
      <c r="A5115" s="143">
        <v>44774</v>
      </c>
      <c r="B5115" s="144">
        <v>23</v>
      </c>
      <c r="C5115" s="145">
        <v>5.9607000000000001</v>
      </c>
      <c r="D5115" s="145">
        <v>4.4055999999999997</v>
      </c>
      <c r="E5115" s="145">
        <v>2.1120000000000001</v>
      </c>
      <c r="F5115" s="145">
        <v>0</v>
      </c>
      <c r="G5115" s="146">
        <f t="shared" si="79"/>
        <v>12.478299999999999</v>
      </c>
    </row>
    <row r="5116" spans="1:7" x14ac:dyDescent="0.25">
      <c r="A5116" s="143">
        <v>44774</v>
      </c>
      <c r="B5116" s="144">
        <v>24</v>
      </c>
      <c r="C5116" s="145">
        <v>6.4390000000000001</v>
      </c>
      <c r="D5116" s="145">
        <v>3.9116</v>
      </c>
      <c r="E5116" s="145">
        <v>2.048</v>
      </c>
      <c r="F5116" s="145">
        <v>0</v>
      </c>
      <c r="G5116" s="146">
        <f t="shared" si="79"/>
        <v>12.3986</v>
      </c>
    </row>
    <row r="5117" spans="1:7" x14ac:dyDescent="0.25">
      <c r="A5117" s="143">
        <v>44775</v>
      </c>
      <c r="B5117" s="144">
        <v>1</v>
      </c>
      <c r="C5117" s="145">
        <v>11.364699999999999</v>
      </c>
      <c r="D5117" s="145">
        <v>3.7555000000000001</v>
      </c>
      <c r="E5117" s="145">
        <v>2.2400000000000002</v>
      </c>
      <c r="F5117" s="145">
        <v>0</v>
      </c>
      <c r="G5117" s="146">
        <f t="shared" si="79"/>
        <v>17.360199999999999</v>
      </c>
    </row>
    <row r="5118" spans="1:7" x14ac:dyDescent="0.25">
      <c r="A5118" s="143">
        <v>44775</v>
      </c>
      <c r="B5118" s="144">
        <v>2</v>
      </c>
      <c r="C5118" s="145">
        <v>11.180199999999999</v>
      </c>
      <c r="D5118" s="145">
        <v>3.3664000000000001</v>
      </c>
      <c r="E5118" s="145">
        <v>2.2400000000000002</v>
      </c>
      <c r="F5118" s="145">
        <v>0</v>
      </c>
      <c r="G5118" s="146">
        <f t="shared" si="79"/>
        <v>16.7866</v>
      </c>
    </row>
    <row r="5119" spans="1:7" x14ac:dyDescent="0.25">
      <c r="A5119" s="143">
        <v>44775</v>
      </c>
      <c r="B5119" s="144">
        <v>3</v>
      </c>
      <c r="C5119" s="145">
        <v>13.3787</v>
      </c>
      <c r="D5119" s="145">
        <v>2.7315</v>
      </c>
      <c r="E5119" s="145">
        <v>2.2400000000000002</v>
      </c>
      <c r="F5119" s="145">
        <v>0</v>
      </c>
      <c r="G5119" s="146">
        <f t="shared" si="79"/>
        <v>18.350200000000001</v>
      </c>
    </row>
    <row r="5120" spans="1:7" x14ac:dyDescent="0.25">
      <c r="A5120" s="143">
        <v>44775</v>
      </c>
      <c r="B5120" s="144">
        <v>4</v>
      </c>
      <c r="C5120" s="145">
        <v>9.5061999999999998</v>
      </c>
      <c r="D5120" s="145">
        <v>2.1273</v>
      </c>
      <c r="E5120" s="145">
        <v>1.984</v>
      </c>
      <c r="F5120" s="145">
        <v>24.878699999999998</v>
      </c>
      <c r="G5120" s="146">
        <f t="shared" si="79"/>
        <v>38.496200000000002</v>
      </c>
    </row>
    <row r="5121" spans="1:7" x14ac:dyDescent="0.25">
      <c r="A5121" s="143">
        <v>44775</v>
      </c>
      <c r="B5121" s="144">
        <v>5</v>
      </c>
      <c r="C5121" s="145">
        <v>4.8103999999999996</v>
      </c>
      <c r="D5121" s="145">
        <v>2.4243000000000001</v>
      </c>
      <c r="E5121" s="145">
        <v>2.2400000000000002</v>
      </c>
      <c r="F5121" s="145">
        <v>25.044699999999999</v>
      </c>
      <c r="G5121" s="146">
        <f t="shared" si="79"/>
        <v>34.519399999999997</v>
      </c>
    </row>
    <row r="5122" spans="1:7" x14ac:dyDescent="0.25">
      <c r="A5122" s="143">
        <v>44775</v>
      </c>
      <c r="B5122" s="144">
        <v>6</v>
      </c>
      <c r="C5122" s="145">
        <v>4.6554000000000002</v>
      </c>
      <c r="D5122" s="145">
        <v>3.4866999999999999</v>
      </c>
      <c r="E5122" s="145">
        <v>2.1819999999999999</v>
      </c>
      <c r="F5122" s="145">
        <v>24.922699999999999</v>
      </c>
      <c r="G5122" s="146">
        <f t="shared" si="79"/>
        <v>35.2468</v>
      </c>
    </row>
    <row r="5123" spans="1:7" x14ac:dyDescent="0.25">
      <c r="A5123" s="143">
        <v>44775</v>
      </c>
      <c r="B5123" s="144">
        <v>7</v>
      </c>
      <c r="C5123" s="145">
        <v>5.8491999999999997</v>
      </c>
      <c r="D5123" s="145">
        <v>4.3902999999999999</v>
      </c>
      <c r="E5123" s="145">
        <v>2.2400000000000002</v>
      </c>
      <c r="F5123" s="145">
        <v>35.081099999999999</v>
      </c>
      <c r="G5123" s="146">
        <f t="shared" si="79"/>
        <v>47.560600000000001</v>
      </c>
    </row>
    <row r="5124" spans="1:7" x14ac:dyDescent="0.25">
      <c r="A5124" s="143">
        <v>44775</v>
      </c>
      <c r="B5124" s="144">
        <v>8</v>
      </c>
      <c r="C5124" s="145">
        <v>101.0874</v>
      </c>
      <c r="D5124" s="145">
        <v>6.4869000000000003</v>
      </c>
      <c r="E5124" s="145">
        <v>16.227799999999998</v>
      </c>
      <c r="F5124" s="145">
        <v>258.15519999999998</v>
      </c>
      <c r="G5124" s="146">
        <f t="shared" si="79"/>
        <v>381.95729999999998</v>
      </c>
    </row>
    <row r="5125" spans="1:7" x14ac:dyDescent="0.25">
      <c r="A5125" s="143">
        <v>44775</v>
      </c>
      <c r="B5125" s="144">
        <v>9</v>
      </c>
      <c r="C5125" s="145">
        <v>565.18449999999996</v>
      </c>
      <c r="D5125" s="145">
        <v>11.646599999999999</v>
      </c>
      <c r="E5125" s="145">
        <v>90.813900000000004</v>
      </c>
      <c r="F5125" s="145">
        <v>1107.2436</v>
      </c>
      <c r="G5125" s="146">
        <f t="shared" si="79"/>
        <v>1774.8886</v>
      </c>
    </row>
    <row r="5126" spans="1:7" x14ac:dyDescent="0.25">
      <c r="A5126" s="143">
        <v>44775</v>
      </c>
      <c r="B5126" s="144">
        <v>10</v>
      </c>
      <c r="C5126" s="145">
        <v>2464.788</v>
      </c>
      <c r="D5126" s="145">
        <v>22.606200000000001</v>
      </c>
      <c r="E5126" s="145">
        <v>265.35539999999997</v>
      </c>
      <c r="F5126" s="145">
        <v>2269.3101000000001</v>
      </c>
      <c r="G5126" s="146">
        <f t="shared" ref="G5126:G5189" si="80">+SUM(C5126:F5126)</f>
        <v>5022.0596999999998</v>
      </c>
    </row>
    <row r="5127" spans="1:7" x14ac:dyDescent="0.25">
      <c r="A5127" s="143">
        <v>44775</v>
      </c>
      <c r="B5127" s="144">
        <v>11</v>
      </c>
      <c r="C5127" s="145">
        <v>6801.8955999999998</v>
      </c>
      <c r="D5127" s="145">
        <v>42.743400000000001</v>
      </c>
      <c r="E5127" s="145">
        <v>407.77010000000001</v>
      </c>
      <c r="F5127" s="145">
        <v>2714.5318000000002</v>
      </c>
      <c r="G5127" s="146">
        <f t="shared" si="80"/>
        <v>9966.9408999999996</v>
      </c>
    </row>
    <row r="5128" spans="1:7" x14ac:dyDescent="0.25">
      <c r="A5128" s="143">
        <v>44775</v>
      </c>
      <c r="B5128" s="144">
        <v>12</v>
      </c>
      <c r="C5128" s="145">
        <v>10336.624900000001</v>
      </c>
      <c r="D5128" s="145">
        <v>60.137900000000002</v>
      </c>
      <c r="E5128" s="145">
        <v>544.31960000000004</v>
      </c>
      <c r="F5128" s="145">
        <v>3035.0992000000001</v>
      </c>
      <c r="G5128" s="146">
        <f t="shared" si="80"/>
        <v>13976.181600000002</v>
      </c>
    </row>
    <row r="5129" spans="1:7" x14ac:dyDescent="0.25">
      <c r="A5129" s="143">
        <v>44775</v>
      </c>
      <c r="B5129" s="144">
        <v>13</v>
      </c>
      <c r="C5129" s="145">
        <v>11740.5926</v>
      </c>
      <c r="D5129" s="145">
        <v>84.534000000000006</v>
      </c>
      <c r="E5129" s="145">
        <v>690.471</v>
      </c>
      <c r="F5129" s="145">
        <v>3194.15</v>
      </c>
      <c r="G5129" s="146">
        <f t="shared" si="80"/>
        <v>15709.747599999999</v>
      </c>
    </row>
    <row r="5130" spans="1:7" x14ac:dyDescent="0.25">
      <c r="A5130" s="143">
        <v>44775</v>
      </c>
      <c r="B5130" s="144">
        <v>14</v>
      </c>
      <c r="C5130" s="145">
        <v>16077.711799999999</v>
      </c>
      <c r="D5130" s="145">
        <v>105.24</v>
      </c>
      <c r="E5130" s="145">
        <v>604.6182</v>
      </c>
      <c r="F5130" s="145">
        <v>2464.2550000000001</v>
      </c>
      <c r="G5130" s="146">
        <f t="shared" si="80"/>
        <v>19251.825000000001</v>
      </c>
    </row>
    <row r="5131" spans="1:7" x14ac:dyDescent="0.25">
      <c r="A5131" s="143">
        <v>44775</v>
      </c>
      <c r="B5131" s="144">
        <v>15</v>
      </c>
      <c r="C5131" s="145">
        <v>10994.571400000001</v>
      </c>
      <c r="D5131" s="145">
        <v>86.423599999999993</v>
      </c>
      <c r="E5131" s="145">
        <v>545.84389999999996</v>
      </c>
      <c r="F5131" s="145">
        <v>2760.5574999999999</v>
      </c>
      <c r="G5131" s="146">
        <f t="shared" si="80"/>
        <v>14387.396400000001</v>
      </c>
    </row>
    <row r="5132" spans="1:7" x14ac:dyDescent="0.25">
      <c r="A5132" s="143">
        <v>44775</v>
      </c>
      <c r="B5132" s="144">
        <v>16</v>
      </c>
      <c r="C5132" s="145">
        <v>8990.7101000000002</v>
      </c>
      <c r="D5132" s="145">
        <v>83.7821</v>
      </c>
      <c r="E5132" s="145">
        <v>711.51670000000001</v>
      </c>
      <c r="F5132" s="145">
        <v>3660.0286000000001</v>
      </c>
      <c r="G5132" s="146">
        <f t="shared" si="80"/>
        <v>13446.0375</v>
      </c>
    </row>
    <row r="5133" spans="1:7" x14ac:dyDescent="0.25">
      <c r="A5133" s="143">
        <v>44775</v>
      </c>
      <c r="B5133" s="144">
        <v>17</v>
      </c>
      <c r="C5133" s="145">
        <v>5445.9062999999996</v>
      </c>
      <c r="D5133" s="145">
        <v>60.731400000000001</v>
      </c>
      <c r="E5133" s="145">
        <v>879.73479999999995</v>
      </c>
      <c r="F5133" s="145">
        <v>4873.6487999999999</v>
      </c>
      <c r="G5133" s="146">
        <f t="shared" si="80"/>
        <v>11260.0213</v>
      </c>
    </row>
    <row r="5134" spans="1:7" x14ac:dyDescent="0.25">
      <c r="A5134" s="143">
        <v>44775</v>
      </c>
      <c r="B5134" s="144">
        <v>18</v>
      </c>
      <c r="C5134" s="145">
        <v>4808.9393</v>
      </c>
      <c r="D5134" s="145">
        <v>60.052099999999903</v>
      </c>
      <c r="E5134" s="145">
        <v>768.95389999999998</v>
      </c>
      <c r="F5134" s="145">
        <v>5220.8265000000001</v>
      </c>
      <c r="G5134" s="146">
        <f t="shared" si="80"/>
        <v>10858.771799999999</v>
      </c>
    </row>
    <row r="5135" spans="1:7" x14ac:dyDescent="0.25">
      <c r="A5135" s="143">
        <v>44775</v>
      </c>
      <c r="B5135" s="144">
        <v>19</v>
      </c>
      <c r="C5135" s="145">
        <v>1878.7804000000001</v>
      </c>
      <c r="D5135" s="145">
        <v>39.2393</v>
      </c>
      <c r="E5135" s="145">
        <v>394.97289999999998</v>
      </c>
      <c r="F5135" s="145">
        <v>3283.1093999999998</v>
      </c>
      <c r="G5135" s="146">
        <f t="shared" si="80"/>
        <v>5596.1019999999999</v>
      </c>
    </row>
    <row r="5136" spans="1:7" x14ac:dyDescent="0.25">
      <c r="A5136" s="143">
        <v>44775</v>
      </c>
      <c r="B5136" s="144">
        <v>20</v>
      </c>
      <c r="C5136" s="145">
        <v>367.52420000000001</v>
      </c>
      <c r="D5136" s="145">
        <v>13.5848</v>
      </c>
      <c r="E5136" s="145">
        <v>94.144499999999994</v>
      </c>
      <c r="F5136" s="145">
        <v>1368.4235000000001</v>
      </c>
      <c r="G5136" s="146">
        <f t="shared" si="80"/>
        <v>1843.6770000000001</v>
      </c>
    </row>
    <row r="5137" spans="1:7" x14ac:dyDescent="0.25">
      <c r="A5137" s="143">
        <v>44775</v>
      </c>
      <c r="B5137" s="144">
        <v>21</v>
      </c>
      <c r="C5137" s="145">
        <v>28.8264</v>
      </c>
      <c r="D5137" s="145">
        <v>4.2214</v>
      </c>
      <c r="E5137" s="145">
        <v>16.271699999999999</v>
      </c>
      <c r="F5137" s="145">
        <v>307.91680000000002</v>
      </c>
      <c r="G5137" s="146">
        <f t="shared" si="80"/>
        <v>357.23630000000003</v>
      </c>
    </row>
    <row r="5138" spans="1:7" x14ac:dyDescent="0.25">
      <c r="A5138" s="143">
        <v>44775</v>
      </c>
      <c r="B5138" s="144">
        <v>22</v>
      </c>
      <c r="C5138" s="145">
        <v>6.2092999999999998</v>
      </c>
      <c r="D5138" s="145">
        <v>2.8645999999999998</v>
      </c>
      <c r="E5138" s="145">
        <v>1.984</v>
      </c>
      <c r="F5138" s="145">
        <v>0</v>
      </c>
      <c r="G5138" s="146">
        <f t="shared" si="80"/>
        <v>11.0579</v>
      </c>
    </row>
    <row r="5139" spans="1:7" x14ac:dyDescent="0.25">
      <c r="A5139" s="143">
        <v>44775</v>
      </c>
      <c r="B5139" s="144">
        <v>23</v>
      </c>
      <c r="C5139" s="145">
        <v>5.4423000000000004</v>
      </c>
      <c r="D5139" s="145">
        <v>3.1539000000000001</v>
      </c>
      <c r="E5139" s="145">
        <v>2.048</v>
      </c>
      <c r="F5139" s="145">
        <v>0</v>
      </c>
      <c r="G5139" s="146">
        <f t="shared" si="80"/>
        <v>10.6442</v>
      </c>
    </row>
    <row r="5140" spans="1:7" x14ac:dyDescent="0.25">
      <c r="A5140" s="143">
        <v>44775</v>
      </c>
      <c r="B5140" s="144">
        <v>24</v>
      </c>
      <c r="C5140" s="145">
        <v>6.1993</v>
      </c>
      <c r="D5140" s="145">
        <v>4.6155999999999997</v>
      </c>
      <c r="E5140" s="145">
        <v>2.2400000000000002</v>
      </c>
      <c r="F5140" s="145">
        <v>0</v>
      </c>
      <c r="G5140" s="146">
        <f t="shared" si="80"/>
        <v>13.0549</v>
      </c>
    </row>
    <row r="5141" spans="1:7" x14ac:dyDescent="0.25">
      <c r="A5141" s="143">
        <v>44776</v>
      </c>
      <c r="B5141" s="144">
        <v>1</v>
      </c>
      <c r="C5141" s="145">
        <v>4.3175999999999997</v>
      </c>
      <c r="D5141" s="145">
        <v>4.9024000000000001</v>
      </c>
      <c r="E5141" s="145">
        <v>2.2400000000000002</v>
      </c>
      <c r="F5141" s="145">
        <v>0</v>
      </c>
      <c r="G5141" s="146">
        <f t="shared" si="80"/>
        <v>11.459999999999999</v>
      </c>
    </row>
    <row r="5142" spans="1:7" x14ac:dyDescent="0.25">
      <c r="A5142" s="143">
        <v>44776</v>
      </c>
      <c r="B5142" s="144">
        <v>2</v>
      </c>
      <c r="C5142" s="145">
        <v>4.7805999999999997</v>
      </c>
      <c r="D5142" s="145">
        <v>4.7103999999999999</v>
      </c>
      <c r="E5142" s="145">
        <v>2.048</v>
      </c>
      <c r="F5142" s="145">
        <v>0</v>
      </c>
      <c r="G5142" s="146">
        <f t="shared" si="80"/>
        <v>11.539</v>
      </c>
    </row>
    <row r="5143" spans="1:7" x14ac:dyDescent="0.25">
      <c r="A5143" s="143">
        <v>44776</v>
      </c>
      <c r="B5143" s="144">
        <v>3</v>
      </c>
      <c r="C5143" s="145">
        <v>4.5615999999999897</v>
      </c>
      <c r="D5143" s="145">
        <v>5.0048000000000004</v>
      </c>
      <c r="E5143" s="145">
        <v>2.2400000000000002</v>
      </c>
      <c r="F5143" s="145">
        <v>0</v>
      </c>
      <c r="G5143" s="146">
        <f t="shared" si="80"/>
        <v>11.806399999999991</v>
      </c>
    </row>
    <row r="5144" spans="1:7" x14ac:dyDescent="0.25">
      <c r="A5144" s="143">
        <v>44776</v>
      </c>
      <c r="B5144" s="144">
        <v>4</v>
      </c>
      <c r="C5144" s="145">
        <v>5.851</v>
      </c>
      <c r="D5144" s="145">
        <v>5.2683999999999997</v>
      </c>
      <c r="E5144" s="145">
        <v>2.1760000000000002</v>
      </c>
      <c r="F5144" s="145">
        <v>0</v>
      </c>
      <c r="G5144" s="146">
        <f t="shared" si="80"/>
        <v>13.295399999999999</v>
      </c>
    </row>
    <row r="5145" spans="1:7" x14ac:dyDescent="0.25">
      <c r="A5145" s="143">
        <v>44776</v>
      </c>
      <c r="B5145" s="144">
        <v>5</v>
      </c>
      <c r="C5145" s="145">
        <v>9.4350000000000005</v>
      </c>
      <c r="D5145" s="145">
        <v>5.5781999999999998</v>
      </c>
      <c r="E5145" s="145">
        <v>2.2400000000000002</v>
      </c>
      <c r="F5145" s="145">
        <v>0</v>
      </c>
      <c r="G5145" s="146">
        <f t="shared" si="80"/>
        <v>17.2532</v>
      </c>
    </row>
    <row r="5146" spans="1:7" x14ac:dyDescent="0.25">
      <c r="A5146" s="143">
        <v>44776</v>
      </c>
      <c r="B5146" s="144">
        <v>6</v>
      </c>
      <c r="C5146" s="145">
        <v>5.9669999999999996</v>
      </c>
      <c r="D5146" s="145">
        <v>5.2633000000000001</v>
      </c>
      <c r="E5146" s="145">
        <v>2.0539999999999998</v>
      </c>
      <c r="F5146" s="145">
        <v>0</v>
      </c>
      <c r="G5146" s="146">
        <f t="shared" si="80"/>
        <v>13.2843</v>
      </c>
    </row>
    <row r="5147" spans="1:7" x14ac:dyDescent="0.25">
      <c r="A5147" s="143">
        <v>44776</v>
      </c>
      <c r="B5147" s="144">
        <v>7</v>
      </c>
      <c r="C5147" s="145">
        <v>7.2366000000000001</v>
      </c>
      <c r="D5147" s="145">
        <v>3.9756</v>
      </c>
      <c r="E5147" s="145">
        <v>7.6581000000000001</v>
      </c>
      <c r="F5147" s="145">
        <v>183.30850000000001</v>
      </c>
      <c r="G5147" s="146">
        <f t="shared" si="80"/>
        <v>202.17880000000002</v>
      </c>
    </row>
    <row r="5148" spans="1:7" x14ac:dyDescent="0.25">
      <c r="A5148" s="143">
        <v>44776</v>
      </c>
      <c r="B5148" s="144">
        <v>8</v>
      </c>
      <c r="C5148" s="145">
        <v>604.16200000000003</v>
      </c>
      <c r="D5148" s="145">
        <v>8.1930999999999994</v>
      </c>
      <c r="E5148" s="145">
        <v>170.4744</v>
      </c>
      <c r="F5148" s="145">
        <v>2522.3582000000001</v>
      </c>
      <c r="G5148" s="146">
        <f t="shared" si="80"/>
        <v>3305.1877000000004</v>
      </c>
    </row>
    <row r="5149" spans="1:7" x14ac:dyDescent="0.25">
      <c r="A5149" s="143">
        <v>44776</v>
      </c>
      <c r="B5149" s="144">
        <v>9</v>
      </c>
      <c r="C5149" s="145">
        <v>4275.2954</v>
      </c>
      <c r="D5149" s="145">
        <v>28.219000000000001</v>
      </c>
      <c r="E5149" s="145">
        <v>461.37670000000003</v>
      </c>
      <c r="F5149" s="145">
        <v>4901.0237999999999</v>
      </c>
      <c r="G5149" s="146">
        <f t="shared" si="80"/>
        <v>9665.9148999999998</v>
      </c>
    </row>
    <row r="5150" spans="1:7" x14ac:dyDescent="0.25">
      <c r="A5150" s="143">
        <v>44776</v>
      </c>
      <c r="B5150" s="144">
        <v>10</v>
      </c>
      <c r="C5150" s="145">
        <v>11804.066500000001</v>
      </c>
      <c r="D5150" s="145">
        <v>65.513800000000003</v>
      </c>
      <c r="E5150" s="145">
        <v>825.03779999999995</v>
      </c>
      <c r="F5150" s="145">
        <v>6286.6112999999996</v>
      </c>
      <c r="G5150" s="146">
        <f t="shared" si="80"/>
        <v>18981.2294</v>
      </c>
    </row>
    <row r="5151" spans="1:7" x14ac:dyDescent="0.25">
      <c r="A5151" s="143">
        <v>44776</v>
      </c>
      <c r="B5151" s="144">
        <v>11</v>
      </c>
      <c r="C5151" s="145">
        <v>19590.132900000001</v>
      </c>
      <c r="D5151" s="145">
        <v>111.2512</v>
      </c>
      <c r="E5151" s="145">
        <v>1153.0545</v>
      </c>
      <c r="F5151" s="145">
        <v>6959.9744000000001</v>
      </c>
      <c r="G5151" s="146">
        <f t="shared" si="80"/>
        <v>27814.412999999997</v>
      </c>
    </row>
    <row r="5152" spans="1:7" x14ac:dyDescent="0.25">
      <c r="A5152" s="143">
        <v>44776</v>
      </c>
      <c r="B5152" s="144">
        <v>12</v>
      </c>
      <c r="C5152" s="145">
        <v>25332.428100000001</v>
      </c>
      <c r="D5152" s="145">
        <v>143.23699999999999</v>
      </c>
      <c r="E5152" s="145">
        <v>1433.1079999999999</v>
      </c>
      <c r="F5152" s="145">
        <v>7492.3928999999998</v>
      </c>
      <c r="G5152" s="146">
        <f t="shared" si="80"/>
        <v>34401.166000000005</v>
      </c>
    </row>
    <row r="5153" spans="1:7" x14ac:dyDescent="0.25">
      <c r="A5153" s="143">
        <v>44776</v>
      </c>
      <c r="B5153" s="144">
        <v>13</v>
      </c>
      <c r="C5153" s="145">
        <v>27821.674900000002</v>
      </c>
      <c r="D5153" s="145">
        <v>160.46510000000001</v>
      </c>
      <c r="E5153" s="145">
        <v>1676.6691000000001</v>
      </c>
      <c r="F5153" s="145">
        <v>7526.4349999999904</v>
      </c>
      <c r="G5153" s="146">
        <f t="shared" si="80"/>
        <v>37185.244099999996</v>
      </c>
    </row>
    <row r="5154" spans="1:7" x14ac:dyDescent="0.25">
      <c r="A5154" s="143">
        <v>44776</v>
      </c>
      <c r="B5154" s="144">
        <v>14</v>
      </c>
      <c r="C5154" s="145">
        <v>27929.420600000001</v>
      </c>
      <c r="D5154" s="145">
        <v>171.76740000000001</v>
      </c>
      <c r="E5154" s="145">
        <v>1704.8307</v>
      </c>
      <c r="F5154" s="145">
        <v>7397.0992999999999</v>
      </c>
      <c r="G5154" s="146">
        <f t="shared" si="80"/>
        <v>37203.118000000002</v>
      </c>
    </row>
    <row r="5155" spans="1:7" x14ac:dyDescent="0.25">
      <c r="A5155" s="143">
        <v>44776</v>
      </c>
      <c r="B5155" s="144">
        <v>15</v>
      </c>
      <c r="C5155" s="145">
        <v>24785.402600000001</v>
      </c>
      <c r="D5155" s="145">
        <v>160.59729999999999</v>
      </c>
      <c r="E5155" s="145">
        <v>1616.6370999999999</v>
      </c>
      <c r="F5155" s="145">
        <v>7281.375</v>
      </c>
      <c r="G5155" s="146">
        <f t="shared" si="80"/>
        <v>33844.012000000002</v>
      </c>
    </row>
    <row r="5156" spans="1:7" x14ac:dyDescent="0.25">
      <c r="A5156" s="143">
        <v>44776</v>
      </c>
      <c r="B5156" s="144">
        <v>16</v>
      </c>
      <c r="C5156" s="145">
        <v>20009.297200000001</v>
      </c>
      <c r="D5156" s="145">
        <v>143.79</v>
      </c>
      <c r="E5156" s="145">
        <v>1493.47</v>
      </c>
      <c r="F5156" s="145">
        <v>7100.7281000000003</v>
      </c>
      <c r="G5156" s="146">
        <f t="shared" si="80"/>
        <v>28747.285300000003</v>
      </c>
    </row>
    <row r="5157" spans="1:7" x14ac:dyDescent="0.25">
      <c r="A5157" s="143">
        <v>44776</v>
      </c>
      <c r="B5157" s="144">
        <v>17</v>
      </c>
      <c r="C5157" s="145">
        <v>13726.912399999999</v>
      </c>
      <c r="D5157" s="145">
        <v>117.25839999999999</v>
      </c>
      <c r="E5157" s="145">
        <v>1236.8738000000001</v>
      </c>
      <c r="F5157" s="145">
        <v>6839.0059000000001</v>
      </c>
      <c r="G5157" s="146">
        <f t="shared" si="80"/>
        <v>21920.050499999998</v>
      </c>
    </row>
    <row r="5158" spans="1:7" x14ac:dyDescent="0.25">
      <c r="A5158" s="143">
        <v>44776</v>
      </c>
      <c r="B5158" s="144">
        <v>18</v>
      </c>
      <c r="C5158" s="145">
        <v>7421.4903000000004</v>
      </c>
      <c r="D5158" s="145">
        <v>86.333600000000004</v>
      </c>
      <c r="E5158" s="145">
        <v>988.98199999999997</v>
      </c>
      <c r="F5158" s="145">
        <v>6480.1034</v>
      </c>
      <c r="G5158" s="146">
        <f t="shared" si="80"/>
        <v>14976.909299999999</v>
      </c>
    </row>
    <row r="5159" spans="1:7" x14ac:dyDescent="0.25">
      <c r="A5159" s="143">
        <v>44776</v>
      </c>
      <c r="B5159" s="144">
        <v>19</v>
      </c>
      <c r="C5159" s="145">
        <v>2831.4205999999999</v>
      </c>
      <c r="D5159" s="145">
        <v>47.476300000000002</v>
      </c>
      <c r="E5159" s="145">
        <v>650.47500000000002</v>
      </c>
      <c r="F5159" s="145">
        <v>5578.9822000000004</v>
      </c>
      <c r="G5159" s="146">
        <f t="shared" si="80"/>
        <v>9108.3541000000005</v>
      </c>
    </row>
    <row r="5160" spans="1:7" x14ac:dyDescent="0.25">
      <c r="A5160" s="143">
        <v>44776</v>
      </c>
      <c r="B5160" s="144">
        <v>20</v>
      </c>
      <c r="C5160" s="145">
        <v>655.36149999999998</v>
      </c>
      <c r="D5160" s="145">
        <v>15.1259</v>
      </c>
      <c r="E5160" s="145">
        <v>305.8501</v>
      </c>
      <c r="F5160" s="145">
        <v>3894.3867</v>
      </c>
      <c r="G5160" s="146">
        <f t="shared" si="80"/>
        <v>4870.7241999999997</v>
      </c>
    </row>
    <row r="5161" spans="1:7" x14ac:dyDescent="0.25">
      <c r="A5161" s="143">
        <v>44776</v>
      </c>
      <c r="B5161" s="144">
        <v>21</v>
      </c>
      <c r="C5161" s="145">
        <v>45.619300000000003</v>
      </c>
      <c r="D5161" s="145">
        <v>1.3260000000000001</v>
      </c>
      <c r="E5161" s="145">
        <v>37.633800000000001</v>
      </c>
      <c r="F5161" s="145">
        <v>907.87890000000004</v>
      </c>
      <c r="G5161" s="146">
        <f t="shared" si="80"/>
        <v>992.45800000000008</v>
      </c>
    </row>
    <row r="5162" spans="1:7" x14ac:dyDescent="0.25">
      <c r="A5162" s="143">
        <v>44776</v>
      </c>
      <c r="B5162" s="144">
        <v>22</v>
      </c>
      <c r="C5162" s="145">
        <v>4.8060999999999998</v>
      </c>
      <c r="D5162" s="145">
        <v>0.51200000000000001</v>
      </c>
      <c r="E5162" s="145">
        <v>0</v>
      </c>
      <c r="F5162" s="145">
        <v>0</v>
      </c>
      <c r="G5162" s="146">
        <f t="shared" si="80"/>
        <v>5.3180999999999994</v>
      </c>
    </row>
    <row r="5163" spans="1:7" x14ac:dyDescent="0.25">
      <c r="A5163" s="143">
        <v>44776</v>
      </c>
      <c r="B5163" s="144">
        <v>23</v>
      </c>
      <c r="C5163" s="145">
        <v>4.4291</v>
      </c>
      <c r="D5163" s="145">
        <v>4.0899999999999999E-2</v>
      </c>
      <c r="E5163" s="145">
        <v>0</v>
      </c>
      <c r="F5163" s="145">
        <v>0</v>
      </c>
      <c r="G5163" s="146">
        <f t="shared" si="80"/>
        <v>4.47</v>
      </c>
    </row>
    <row r="5164" spans="1:7" x14ac:dyDescent="0.25">
      <c r="A5164" s="143">
        <v>44776</v>
      </c>
      <c r="B5164" s="144">
        <v>24</v>
      </c>
      <c r="C5164" s="145">
        <v>4.3407999999999998</v>
      </c>
      <c r="D5164" s="145">
        <v>0.57340000000000002</v>
      </c>
      <c r="E5164" s="145">
        <v>0</v>
      </c>
      <c r="F5164" s="145">
        <v>0</v>
      </c>
      <c r="G5164" s="146">
        <f t="shared" si="80"/>
        <v>4.9142000000000001</v>
      </c>
    </row>
    <row r="5165" spans="1:7" x14ac:dyDescent="0.25">
      <c r="A5165" s="143">
        <v>44777</v>
      </c>
      <c r="B5165" s="144">
        <v>1</v>
      </c>
      <c r="C5165" s="145">
        <v>7.5791000000000004</v>
      </c>
      <c r="D5165" s="145">
        <v>8.1900000000000001E-2</v>
      </c>
      <c r="E5165" s="145">
        <v>0</v>
      </c>
      <c r="F5165" s="145">
        <v>0</v>
      </c>
      <c r="G5165" s="146">
        <f t="shared" si="80"/>
        <v>7.6610000000000005</v>
      </c>
    </row>
    <row r="5166" spans="1:7" x14ac:dyDescent="0.25">
      <c r="A5166" s="143">
        <v>44777</v>
      </c>
      <c r="B5166" s="144">
        <v>2</v>
      </c>
      <c r="C5166" s="145">
        <v>7.5150999999999897</v>
      </c>
      <c r="D5166" s="145">
        <v>2.0400000000000001E-2</v>
      </c>
      <c r="E5166" s="145">
        <v>0</v>
      </c>
      <c r="F5166" s="145">
        <v>0</v>
      </c>
      <c r="G5166" s="146">
        <f t="shared" si="80"/>
        <v>7.5354999999999901</v>
      </c>
    </row>
    <row r="5167" spans="1:7" x14ac:dyDescent="0.25">
      <c r="A5167" s="143">
        <v>44777</v>
      </c>
      <c r="B5167" s="144">
        <v>3</v>
      </c>
      <c r="C5167" s="145">
        <v>7.5790999999999897</v>
      </c>
      <c r="D5167" s="145">
        <v>0</v>
      </c>
      <c r="E5167" s="145">
        <v>0</v>
      </c>
      <c r="F5167" s="145">
        <v>0</v>
      </c>
      <c r="G5167" s="146">
        <f t="shared" si="80"/>
        <v>7.5790999999999897</v>
      </c>
    </row>
    <row r="5168" spans="1:7" x14ac:dyDescent="0.25">
      <c r="A5168" s="143">
        <v>44777</v>
      </c>
      <c r="B5168" s="144">
        <v>4</v>
      </c>
      <c r="C5168" s="145">
        <v>9.2868999999999993</v>
      </c>
      <c r="D5168" s="145">
        <v>0</v>
      </c>
      <c r="E5168" s="145">
        <v>2.0400000000000001E-2</v>
      </c>
      <c r="F5168" s="145">
        <v>0</v>
      </c>
      <c r="G5168" s="146">
        <f t="shared" si="80"/>
        <v>9.3072999999999997</v>
      </c>
    </row>
    <row r="5169" spans="1:7" x14ac:dyDescent="0.25">
      <c r="A5169" s="143">
        <v>44777</v>
      </c>
      <c r="B5169" s="144">
        <v>5</v>
      </c>
      <c r="C5169" s="145">
        <v>10.0489</v>
      </c>
      <c r="D5169" s="145">
        <v>2.0400000000000001E-2</v>
      </c>
      <c r="E5169" s="145">
        <v>0</v>
      </c>
      <c r="F5169" s="145">
        <v>0</v>
      </c>
      <c r="G5169" s="146">
        <f t="shared" si="80"/>
        <v>10.0693</v>
      </c>
    </row>
    <row r="5170" spans="1:7" x14ac:dyDescent="0.25">
      <c r="A5170" s="143">
        <v>44777</v>
      </c>
      <c r="B5170" s="144">
        <v>6</v>
      </c>
      <c r="C5170" s="145">
        <v>5.9048999999999996</v>
      </c>
      <c r="D5170" s="145">
        <v>2.0400000000000001E-2</v>
      </c>
      <c r="E5170" s="145">
        <v>6.0000000000000001E-3</v>
      </c>
      <c r="F5170" s="145">
        <v>0</v>
      </c>
      <c r="G5170" s="146">
        <f t="shared" si="80"/>
        <v>5.9313000000000002</v>
      </c>
    </row>
    <row r="5171" spans="1:7" x14ac:dyDescent="0.25">
      <c r="A5171" s="143">
        <v>44777</v>
      </c>
      <c r="B5171" s="144">
        <v>7</v>
      </c>
      <c r="C5171" s="145">
        <v>9.4397000000000002</v>
      </c>
      <c r="D5171" s="145">
        <v>0.1459</v>
      </c>
      <c r="E5171" s="145">
        <v>3.3479000000000001</v>
      </c>
      <c r="F5171" s="145">
        <v>232.05889999999999</v>
      </c>
      <c r="G5171" s="146">
        <f t="shared" si="80"/>
        <v>244.9924</v>
      </c>
    </row>
    <row r="5172" spans="1:7" x14ac:dyDescent="0.25">
      <c r="A5172" s="143">
        <v>44777</v>
      </c>
      <c r="B5172" s="144">
        <v>8</v>
      </c>
      <c r="C5172" s="145">
        <v>351.80709999999999</v>
      </c>
      <c r="D5172" s="145">
        <v>4.2751999999999999</v>
      </c>
      <c r="E5172" s="145">
        <v>129.1541</v>
      </c>
      <c r="F5172" s="145">
        <v>2545.7815999999998</v>
      </c>
      <c r="G5172" s="146">
        <f t="shared" si="80"/>
        <v>3031.018</v>
      </c>
    </row>
    <row r="5173" spans="1:7" x14ac:dyDescent="0.25">
      <c r="A5173" s="143">
        <v>44777</v>
      </c>
      <c r="B5173" s="144">
        <v>9</v>
      </c>
      <c r="C5173" s="145">
        <v>3642.0817000000002</v>
      </c>
      <c r="D5173" s="145">
        <v>23.026599999999998</v>
      </c>
      <c r="E5173" s="145">
        <v>409.1936</v>
      </c>
      <c r="F5173" s="145">
        <v>4447.2776999999996</v>
      </c>
      <c r="G5173" s="146">
        <f t="shared" si="80"/>
        <v>8521.5796000000009</v>
      </c>
    </row>
    <row r="5174" spans="1:7" x14ac:dyDescent="0.25">
      <c r="A5174" s="143">
        <v>44777</v>
      </c>
      <c r="B5174" s="144">
        <v>10</v>
      </c>
      <c r="C5174" s="145">
        <v>9911.7412000000004</v>
      </c>
      <c r="D5174" s="145">
        <v>55.780700000000003</v>
      </c>
      <c r="E5174" s="145">
        <v>478.7919</v>
      </c>
      <c r="F5174" s="145">
        <v>4871.7128000000002</v>
      </c>
      <c r="G5174" s="146">
        <f t="shared" si="80"/>
        <v>15318.026600000001</v>
      </c>
    </row>
    <row r="5175" spans="1:7" x14ac:dyDescent="0.25">
      <c r="A5175" s="143">
        <v>44777</v>
      </c>
      <c r="B5175" s="144">
        <v>11</v>
      </c>
      <c r="C5175" s="145">
        <v>15448.906000000001</v>
      </c>
      <c r="D5175" s="145">
        <v>82.770600000000002</v>
      </c>
      <c r="E5175" s="145">
        <v>564.40110000000004</v>
      </c>
      <c r="F5175" s="145">
        <v>4730.0313999999998</v>
      </c>
      <c r="G5175" s="146">
        <f t="shared" si="80"/>
        <v>20826.109100000001</v>
      </c>
    </row>
    <row r="5176" spans="1:7" x14ac:dyDescent="0.25">
      <c r="A5176" s="143">
        <v>44777</v>
      </c>
      <c r="B5176" s="144">
        <v>12</v>
      </c>
      <c r="C5176" s="145">
        <v>20077.567599999998</v>
      </c>
      <c r="D5176" s="145">
        <v>113.4798</v>
      </c>
      <c r="E5176" s="145">
        <v>1047.0337999999999</v>
      </c>
      <c r="F5176" s="145">
        <v>4737.0409</v>
      </c>
      <c r="G5176" s="146">
        <f t="shared" si="80"/>
        <v>25975.122100000001</v>
      </c>
    </row>
    <row r="5177" spans="1:7" x14ac:dyDescent="0.25">
      <c r="A5177" s="143">
        <v>44777</v>
      </c>
      <c r="B5177" s="144">
        <v>13</v>
      </c>
      <c r="C5177" s="145">
        <v>22936.720600000001</v>
      </c>
      <c r="D5177" s="145">
        <v>145.86150000000001</v>
      </c>
      <c r="E5177" s="145">
        <v>1121.1159</v>
      </c>
      <c r="F5177" s="145">
        <v>4456.9552999999996</v>
      </c>
      <c r="G5177" s="146">
        <f t="shared" si="80"/>
        <v>28660.653299999998</v>
      </c>
    </row>
    <row r="5178" spans="1:7" x14ac:dyDescent="0.25">
      <c r="A5178" s="143">
        <v>44777</v>
      </c>
      <c r="B5178" s="144">
        <v>14</v>
      </c>
      <c r="C5178" s="145">
        <v>22066.149399999998</v>
      </c>
      <c r="D5178" s="145">
        <v>136.916</v>
      </c>
      <c r="E5178" s="145">
        <v>995.71249999999998</v>
      </c>
      <c r="F5178" s="145">
        <v>4093.2646</v>
      </c>
      <c r="G5178" s="146">
        <f t="shared" si="80"/>
        <v>27292.0425</v>
      </c>
    </row>
    <row r="5179" spans="1:7" x14ac:dyDescent="0.25">
      <c r="A5179" s="143">
        <v>44777</v>
      </c>
      <c r="B5179" s="144">
        <v>15</v>
      </c>
      <c r="C5179" s="145">
        <v>20069.936799999999</v>
      </c>
      <c r="D5179" s="145">
        <v>135.9169</v>
      </c>
      <c r="E5179" s="145">
        <v>1089.9993999999999</v>
      </c>
      <c r="F5179" s="145">
        <v>3818.3692999999998</v>
      </c>
      <c r="G5179" s="146">
        <f t="shared" si="80"/>
        <v>25114.222399999999</v>
      </c>
    </row>
    <row r="5180" spans="1:7" x14ac:dyDescent="0.25">
      <c r="A5180" s="143">
        <v>44777</v>
      </c>
      <c r="B5180" s="144">
        <v>16</v>
      </c>
      <c r="C5180" s="145">
        <v>17889.668600000001</v>
      </c>
      <c r="D5180" s="145">
        <v>142.3502</v>
      </c>
      <c r="E5180" s="145">
        <v>1345.4418000000001</v>
      </c>
      <c r="F5180" s="145">
        <v>4532.8333000000002</v>
      </c>
      <c r="G5180" s="146">
        <f t="shared" si="80"/>
        <v>23910.293900000004</v>
      </c>
    </row>
    <row r="5181" spans="1:7" x14ac:dyDescent="0.25">
      <c r="A5181" s="143">
        <v>44777</v>
      </c>
      <c r="B5181" s="144">
        <v>17</v>
      </c>
      <c r="C5181" s="145">
        <v>11997.673000000001</v>
      </c>
      <c r="D5181" s="145">
        <v>121.3488</v>
      </c>
      <c r="E5181" s="145">
        <v>1195.8631</v>
      </c>
      <c r="F5181" s="145">
        <v>6135.2956999999997</v>
      </c>
      <c r="G5181" s="146">
        <f t="shared" si="80"/>
        <v>19450.1806</v>
      </c>
    </row>
    <row r="5182" spans="1:7" x14ac:dyDescent="0.25">
      <c r="A5182" s="143">
        <v>44777</v>
      </c>
      <c r="B5182" s="144">
        <v>18</v>
      </c>
      <c r="C5182" s="145">
        <v>6405.5891000000001</v>
      </c>
      <c r="D5182" s="145">
        <v>87.293199999999999</v>
      </c>
      <c r="E5182" s="145">
        <v>987.52949999999998</v>
      </c>
      <c r="F5182" s="145">
        <v>6187.6724999999997</v>
      </c>
      <c r="G5182" s="146">
        <f t="shared" si="80"/>
        <v>13668.084299999999</v>
      </c>
    </row>
    <row r="5183" spans="1:7" x14ac:dyDescent="0.25">
      <c r="A5183" s="143">
        <v>44777</v>
      </c>
      <c r="B5183" s="144">
        <v>19</v>
      </c>
      <c r="C5183" s="145">
        <v>2733.5812000000001</v>
      </c>
      <c r="D5183" s="145">
        <v>57.713700000000003</v>
      </c>
      <c r="E5183" s="145">
        <v>611.39089999999999</v>
      </c>
      <c r="F5183" s="145">
        <v>4852.7911999999997</v>
      </c>
      <c r="G5183" s="146">
        <f t="shared" si="80"/>
        <v>8255.476999999999</v>
      </c>
    </row>
    <row r="5184" spans="1:7" x14ac:dyDescent="0.25">
      <c r="A5184" s="143">
        <v>44777</v>
      </c>
      <c r="B5184" s="144">
        <v>20</v>
      </c>
      <c r="C5184" s="145">
        <v>605.90369999999996</v>
      </c>
      <c r="D5184" s="145">
        <v>22.467700000000001</v>
      </c>
      <c r="E5184" s="145">
        <v>228.75739999999999</v>
      </c>
      <c r="F5184" s="145">
        <v>2819.431</v>
      </c>
      <c r="G5184" s="146">
        <f t="shared" si="80"/>
        <v>3676.5598</v>
      </c>
    </row>
    <row r="5185" spans="1:7" x14ac:dyDescent="0.25">
      <c r="A5185" s="143">
        <v>44777</v>
      </c>
      <c r="B5185" s="144">
        <v>21</v>
      </c>
      <c r="C5185" s="145">
        <v>45.035800000000002</v>
      </c>
      <c r="D5185" s="145">
        <v>5.6268000000000002</v>
      </c>
      <c r="E5185" s="145">
        <v>21.966100000000001</v>
      </c>
      <c r="F5185" s="145">
        <v>621.97080000000005</v>
      </c>
      <c r="G5185" s="146">
        <f t="shared" si="80"/>
        <v>694.59950000000003</v>
      </c>
    </row>
    <row r="5186" spans="1:7" x14ac:dyDescent="0.25">
      <c r="A5186" s="143">
        <v>44777</v>
      </c>
      <c r="B5186" s="144">
        <v>22</v>
      </c>
      <c r="C5186" s="145">
        <v>4.9055</v>
      </c>
      <c r="D5186" s="145">
        <v>3.9116</v>
      </c>
      <c r="E5186" s="145">
        <v>0</v>
      </c>
      <c r="F5186" s="145">
        <v>0.22470000000000001</v>
      </c>
      <c r="G5186" s="146">
        <f t="shared" si="80"/>
        <v>9.0418000000000003</v>
      </c>
    </row>
    <row r="5187" spans="1:7" x14ac:dyDescent="0.25">
      <c r="A5187" s="143">
        <v>44777</v>
      </c>
      <c r="B5187" s="144">
        <v>23</v>
      </c>
      <c r="C5187" s="145">
        <v>4.7953999999999999</v>
      </c>
      <c r="D5187" s="145">
        <v>3.9731000000000001</v>
      </c>
      <c r="E5187" s="145">
        <v>0</v>
      </c>
      <c r="F5187" s="145">
        <v>0.12280000000000001</v>
      </c>
      <c r="G5187" s="146">
        <f t="shared" si="80"/>
        <v>8.8912999999999993</v>
      </c>
    </row>
    <row r="5188" spans="1:7" x14ac:dyDescent="0.25">
      <c r="A5188" s="143">
        <v>44777</v>
      </c>
      <c r="B5188" s="144">
        <v>24</v>
      </c>
      <c r="C5188" s="145">
        <v>5.0495999999999999</v>
      </c>
      <c r="D5188" s="145">
        <v>4.1368999999999998</v>
      </c>
      <c r="E5188" s="145">
        <v>0</v>
      </c>
      <c r="F5188" s="145">
        <v>0.61439999999999995</v>
      </c>
      <c r="G5188" s="146">
        <f t="shared" si="80"/>
        <v>9.8008999999999986</v>
      </c>
    </row>
    <row r="5189" spans="1:7" x14ac:dyDescent="0.25">
      <c r="A5189" s="143">
        <v>44778</v>
      </c>
      <c r="B5189" s="144">
        <v>1</v>
      </c>
      <c r="C5189" s="145">
        <v>6.0473999999999997</v>
      </c>
      <c r="D5189" s="145">
        <v>4.1163999999999996</v>
      </c>
      <c r="E5189" s="145">
        <v>0</v>
      </c>
      <c r="F5189" s="145">
        <v>4.0899999999999999E-2</v>
      </c>
      <c r="G5189" s="146">
        <f t="shared" si="80"/>
        <v>10.204699999999999</v>
      </c>
    </row>
    <row r="5190" spans="1:7" x14ac:dyDescent="0.25">
      <c r="A5190" s="143">
        <v>44778</v>
      </c>
      <c r="B5190" s="144">
        <v>2</v>
      </c>
      <c r="C5190" s="145">
        <v>6.6338999999999997</v>
      </c>
      <c r="D5190" s="145">
        <v>4.0960000000000001</v>
      </c>
      <c r="E5190" s="145">
        <v>0</v>
      </c>
      <c r="F5190" s="145">
        <v>1.6588000000000001</v>
      </c>
      <c r="G5190" s="146">
        <f t="shared" ref="G5190:G5253" si="81">+SUM(C5190:F5190)</f>
        <v>12.3887</v>
      </c>
    </row>
    <row r="5191" spans="1:7" x14ac:dyDescent="0.25">
      <c r="A5191" s="143">
        <v>44778</v>
      </c>
      <c r="B5191" s="144">
        <v>3</v>
      </c>
      <c r="C5191" s="145">
        <v>5.8408999999999898</v>
      </c>
      <c r="D5191" s="145">
        <v>4.3007</v>
      </c>
      <c r="E5191" s="145">
        <v>0</v>
      </c>
      <c r="F5191" s="145">
        <v>1.9456</v>
      </c>
      <c r="G5191" s="146">
        <f t="shared" si="81"/>
        <v>12.08719999999999</v>
      </c>
    </row>
    <row r="5192" spans="1:7" x14ac:dyDescent="0.25">
      <c r="A5192" s="143">
        <v>44778</v>
      </c>
      <c r="B5192" s="144">
        <v>4</v>
      </c>
      <c r="C5192" s="145">
        <v>6.6612</v>
      </c>
      <c r="D5192" s="145">
        <v>4.6694000000000004</v>
      </c>
      <c r="E5192" s="145">
        <v>0</v>
      </c>
      <c r="F5192" s="145">
        <v>0</v>
      </c>
      <c r="G5192" s="146">
        <f t="shared" si="81"/>
        <v>11.3306</v>
      </c>
    </row>
    <row r="5193" spans="1:7" x14ac:dyDescent="0.25">
      <c r="A5193" s="143">
        <v>44778</v>
      </c>
      <c r="B5193" s="144">
        <v>5</v>
      </c>
      <c r="C5193" s="145">
        <v>8.3971999999999998</v>
      </c>
      <c r="D5193" s="145">
        <v>5.1608999999999998</v>
      </c>
      <c r="E5193" s="145">
        <v>0</v>
      </c>
      <c r="F5193" s="145">
        <v>0.49149999999999999</v>
      </c>
      <c r="G5193" s="146">
        <f t="shared" si="81"/>
        <v>14.0496</v>
      </c>
    </row>
    <row r="5194" spans="1:7" x14ac:dyDescent="0.25">
      <c r="A5194" s="143">
        <v>44778</v>
      </c>
      <c r="B5194" s="144">
        <v>6</v>
      </c>
      <c r="C5194" s="145">
        <v>6.3277000000000001</v>
      </c>
      <c r="D5194" s="145">
        <v>5.7138999999999998</v>
      </c>
      <c r="E5194" s="145">
        <v>6.0000000000000001E-3</v>
      </c>
      <c r="F5194" s="145">
        <v>2.4575999999999998</v>
      </c>
      <c r="G5194" s="146">
        <f t="shared" si="81"/>
        <v>14.505199999999999</v>
      </c>
    </row>
    <row r="5195" spans="1:7" x14ac:dyDescent="0.25">
      <c r="A5195" s="143">
        <v>44778</v>
      </c>
      <c r="B5195" s="144">
        <v>7</v>
      </c>
      <c r="C5195" s="145">
        <v>6.1439000000000004</v>
      </c>
      <c r="D5195" s="145">
        <v>6.0712999999999999</v>
      </c>
      <c r="E5195" s="145">
        <v>8.3999999999999995E-3</v>
      </c>
      <c r="F5195" s="145">
        <v>8.3980999999999995</v>
      </c>
      <c r="G5195" s="146">
        <f t="shared" si="81"/>
        <v>20.621699999999997</v>
      </c>
    </row>
    <row r="5196" spans="1:7" x14ac:dyDescent="0.25">
      <c r="A5196" s="143">
        <v>44778</v>
      </c>
      <c r="B5196" s="144">
        <v>8</v>
      </c>
      <c r="C5196" s="145">
        <v>80.903099999999995</v>
      </c>
      <c r="D5196" s="145">
        <v>7.6928000000000001</v>
      </c>
      <c r="E5196" s="145">
        <v>15.7784</v>
      </c>
      <c r="F5196" s="145">
        <v>220.0676</v>
      </c>
      <c r="G5196" s="146">
        <f t="shared" si="81"/>
        <v>324.44190000000003</v>
      </c>
    </row>
    <row r="5197" spans="1:7" x14ac:dyDescent="0.25">
      <c r="A5197" s="143">
        <v>44778</v>
      </c>
      <c r="B5197" s="144">
        <v>9</v>
      </c>
      <c r="C5197" s="145">
        <v>858.46310000000005</v>
      </c>
      <c r="D5197" s="145">
        <v>13.1584</v>
      </c>
      <c r="E5197" s="145">
        <v>97.484999999999999</v>
      </c>
      <c r="F5197" s="145">
        <v>767.03740000000005</v>
      </c>
      <c r="G5197" s="146">
        <f t="shared" si="81"/>
        <v>1736.1439</v>
      </c>
    </row>
    <row r="5198" spans="1:7" x14ac:dyDescent="0.25">
      <c r="A5198" s="143">
        <v>44778</v>
      </c>
      <c r="B5198" s="144">
        <v>10</v>
      </c>
      <c r="C5198" s="145">
        <v>3805.5126</v>
      </c>
      <c r="D5198" s="145">
        <v>27.914100000000001</v>
      </c>
      <c r="E5198" s="145">
        <v>269.5874</v>
      </c>
      <c r="F5198" s="145">
        <v>1722.6098</v>
      </c>
      <c r="G5198" s="146">
        <f t="shared" si="81"/>
        <v>5825.6239000000005</v>
      </c>
    </row>
    <row r="5199" spans="1:7" x14ac:dyDescent="0.25">
      <c r="A5199" s="143">
        <v>44778</v>
      </c>
      <c r="B5199" s="144">
        <v>11</v>
      </c>
      <c r="C5199" s="145">
        <v>11262.794599999999</v>
      </c>
      <c r="D5199" s="145">
        <v>59.267099999999999</v>
      </c>
      <c r="E5199" s="145">
        <v>486.15469999999999</v>
      </c>
      <c r="F5199" s="145">
        <v>2464.2204999999999</v>
      </c>
      <c r="G5199" s="146">
        <f t="shared" si="81"/>
        <v>14272.436899999997</v>
      </c>
    </row>
    <row r="5200" spans="1:7" x14ac:dyDescent="0.25">
      <c r="A5200" s="143">
        <v>44778</v>
      </c>
      <c r="B5200" s="144">
        <v>12</v>
      </c>
      <c r="C5200" s="145">
        <v>12713.9548</v>
      </c>
      <c r="D5200" s="145">
        <v>69.382400000000004</v>
      </c>
      <c r="E5200" s="145">
        <v>443.6567</v>
      </c>
      <c r="F5200" s="145">
        <v>1284.6383000000001</v>
      </c>
      <c r="G5200" s="146">
        <f t="shared" si="81"/>
        <v>14511.6322</v>
      </c>
    </row>
    <row r="5201" spans="1:7" x14ac:dyDescent="0.25">
      <c r="A5201" s="143">
        <v>44778</v>
      </c>
      <c r="B5201" s="144">
        <v>13</v>
      </c>
      <c r="C5201" s="145">
        <v>15222.1976</v>
      </c>
      <c r="D5201" s="145">
        <v>92.347899999999996</v>
      </c>
      <c r="E5201" s="145">
        <v>584.81410000000005</v>
      </c>
      <c r="F5201" s="145">
        <v>1292.5367000000001</v>
      </c>
      <c r="G5201" s="146">
        <f t="shared" si="81"/>
        <v>17191.8963</v>
      </c>
    </row>
    <row r="5202" spans="1:7" x14ac:dyDescent="0.25">
      <c r="A5202" s="143">
        <v>44778</v>
      </c>
      <c r="B5202" s="144">
        <v>14</v>
      </c>
      <c r="C5202" s="145">
        <v>18907.721000000001</v>
      </c>
      <c r="D5202" s="145">
        <v>120.9522</v>
      </c>
      <c r="E5202" s="145">
        <v>753.62099999999998</v>
      </c>
      <c r="F5202" s="145">
        <v>1759.683</v>
      </c>
      <c r="G5202" s="146">
        <f t="shared" si="81"/>
        <v>21541.977200000001</v>
      </c>
    </row>
    <row r="5203" spans="1:7" x14ac:dyDescent="0.25">
      <c r="A5203" s="143">
        <v>44778</v>
      </c>
      <c r="B5203" s="144">
        <v>15</v>
      </c>
      <c r="C5203" s="145">
        <v>18228.393899999999</v>
      </c>
      <c r="D5203" s="145">
        <v>110.7521</v>
      </c>
      <c r="E5203" s="145">
        <v>690.5616</v>
      </c>
      <c r="F5203" s="145">
        <v>1613.8123000000001</v>
      </c>
      <c r="G5203" s="146">
        <f t="shared" si="81"/>
        <v>20643.519900000003</v>
      </c>
    </row>
    <row r="5204" spans="1:7" x14ac:dyDescent="0.25">
      <c r="A5204" s="143">
        <v>44778</v>
      </c>
      <c r="B5204" s="144">
        <v>16</v>
      </c>
      <c r="C5204" s="145">
        <v>11443.8735</v>
      </c>
      <c r="D5204" s="145">
        <v>93.445999999999998</v>
      </c>
      <c r="E5204" s="145">
        <v>591.01419999999996</v>
      </c>
      <c r="F5204" s="145">
        <v>2123.1680999999999</v>
      </c>
      <c r="G5204" s="146">
        <f t="shared" si="81"/>
        <v>14251.501799999998</v>
      </c>
    </row>
    <row r="5205" spans="1:7" x14ac:dyDescent="0.25">
      <c r="A5205" s="143">
        <v>44778</v>
      </c>
      <c r="B5205" s="144">
        <v>17</v>
      </c>
      <c r="C5205" s="145">
        <v>9384.3637999999992</v>
      </c>
      <c r="D5205" s="145">
        <v>88.743200000000002</v>
      </c>
      <c r="E5205" s="145">
        <v>643.40020000000004</v>
      </c>
      <c r="F5205" s="145">
        <v>2895.4157</v>
      </c>
      <c r="G5205" s="146">
        <f t="shared" si="81"/>
        <v>13011.9229</v>
      </c>
    </row>
    <row r="5206" spans="1:7" x14ac:dyDescent="0.25">
      <c r="A5206" s="143">
        <v>44778</v>
      </c>
      <c r="B5206" s="144">
        <v>18</v>
      </c>
      <c r="C5206" s="145">
        <v>4993.2686999999996</v>
      </c>
      <c r="D5206" s="145">
        <v>61.5154</v>
      </c>
      <c r="E5206" s="145">
        <v>345.78719999999998</v>
      </c>
      <c r="F5206" s="145">
        <v>1254.8326</v>
      </c>
      <c r="G5206" s="146">
        <f t="shared" si="81"/>
        <v>6655.4038999999993</v>
      </c>
    </row>
    <row r="5207" spans="1:7" x14ac:dyDescent="0.25">
      <c r="A5207" s="143">
        <v>44778</v>
      </c>
      <c r="B5207" s="144">
        <v>19</v>
      </c>
      <c r="C5207" s="145">
        <v>1086.1121000000001</v>
      </c>
      <c r="D5207" s="145">
        <v>25.1083</v>
      </c>
      <c r="E5207" s="145">
        <v>139.44569999999999</v>
      </c>
      <c r="F5207" s="145">
        <v>617.59590000000003</v>
      </c>
      <c r="G5207" s="146">
        <f t="shared" si="81"/>
        <v>1868.2620000000002</v>
      </c>
    </row>
    <row r="5208" spans="1:7" x14ac:dyDescent="0.25">
      <c r="A5208" s="143">
        <v>44778</v>
      </c>
      <c r="B5208" s="144">
        <v>20</v>
      </c>
      <c r="C5208" s="145">
        <v>294.90989999999999</v>
      </c>
      <c r="D5208" s="145">
        <v>15.1013</v>
      </c>
      <c r="E5208" s="145">
        <v>41.514400000000002</v>
      </c>
      <c r="F5208" s="145">
        <v>256.3954</v>
      </c>
      <c r="G5208" s="146">
        <f t="shared" si="81"/>
        <v>607.92100000000005</v>
      </c>
    </row>
    <row r="5209" spans="1:7" x14ac:dyDescent="0.25">
      <c r="A5209" s="143">
        <v>44778</v>
      </c>
      <c r="B5209" s="144">
        <v>21</v>
      </c>
      <c r="C5209" s="145">
        <v>22.729600000000001</v>
      </c>
      <c r="D5209" s="145">
        <v>6.3358999999999996</v>
      </c>
      <c r="E5209" s="145">
        <v>2.7957999999999998</v>
      </c>
      <c r="F5209" s="145">
        <v>38.706299999999999</v>
      </c>
      <c r="G5209" s="146">
        <f t="shared" si="81"/>
        <v>70.567599999999999</v>
      </c>
    </row>
    <row r="5210" spans="1:7" x14ac:dyDescent="0.25">
      <c r="A5210" s="143">
        <v>44778</v>
      </c>
      <c r="B5210" s="144">
        <v>22</v>
      </c>
      <c r="C5210" s="145">
        <v>5.4992999999999999</v>
      </c>
      <c r="D5210" s="145">
        <v>2.9691000000000001</v>
      </c>
      <c r="E5210" s="145">
        <v>0</v>
      </c>
      <c r="F5210" s="145">
        <v>4.3799999999999999E-2</v>
      </c>
      <c r="G5210" s="146">
        <f t="shared" si="81"/>
        <v>8.5121999999999982</v>
      </c>
    </row>
    <row r="5211" spans="1:7" x14ac:dyDescent="0.25">
      <c r="A5211" s="143">
        <v>44778</v>
      </c>
      <c r="B5211" s="144">
        <v>23</v>
      </c>
      <c r="C5211" s="145">
        <v>4.7192999999999996</v>
      </c>
      <c r="D5211" s="145">
        <v>1.6588000000000001</v>
      </c>
      <c r="E5211" s="145">
        <v>0</v>
      </c>
      <c r="F5211" s="145">
        <v>2.0400000000000001E-2</v>
      </c>
      <c r="G5211" s="146">
        <f t="shared" si="81"/>
        <v>6.3985000000000003</v>
      </c>
    </row>
    <row r="5212" spans="1:7" x14ac:dyDescent="0.25">
      <c r="A5212" s="143">
        <v>44778</v>
      </c>
      <c r="B5212" s="144">
        <v>24</v>
      </c>
      <c r="C5212" s="145">
        <v>3.9683000000000002</v>
      </c>
      <c r="D5212" s="145">
        <v>1.8431</v>
      </c>
      <c r="E5212" s="145">
        <v>0</v>
      </c>
      <c r="F5212" s="145">
        <v>9.4725999999999999</v>
      </c>
      <c r="G5212" s="146">
        <f t="shared" si="81"/>
        <v>15.283999999999999</v>
      </c>
    </row>
    <row r="5213" spans="1:7" x14ac:dyDescent="0.25">
      <c r="A5213" s="143">
        <v>44779</v>
      </c>
      <c r="B5213" s="144">
        <v>1</v>
      </c>
      <c r="C5213" s="145">
        <v>7.7709000000000001</v>
      </c>
      <c r="D5213" s="145">
        <v>1.8841000000000001</v>
      </c>
      <c r="E5213" s="145">
        <v>0</v>
      </c>
      <c r="F5213" s="145">
        <v>2.0400000000000001E-2</v>
      </c>
      <c r="G5213" s="146">
        <f t="shared" si="81"/>
        <v>9.6754000000000016</v>
      </c>
    </row>
    <row r="5214" spans="1:7" x14ac:dyDescent="0.25">
      <c r="A5214" s="143">
        <v>44779</v>
      </c>
      <c r="B5214" s="144">
        <v>2</v>
      </c>
      <c r="C5214" s="145">
        <v>8.1189</v>
      </c>
      <c r="D5214" s="145">
        <v>1.5973999999999999</v>
      </c>
      <c r="E5214" s="145">
        <v>0</v>
      </c>
      <c r="F5214" s="145">
        <v>0</v>
      </c>
      <c r="G5214" s="146">
        <f t="shared" si="81"/>
        <v>9.7163000000000004</v>
      </c>
    </row>
    <row r="5215" spans="1:7" x14ac:dyDescent="0.25">
      <c r="A5215" s="143">
        <v>44779</v>
      </c>
      <c r="B5215" s="144">
        <v>3</v>
      </c>
      <c r="C5215" s="145">
        <v>8.2738999999999994</v>
      </c>
      <c r="D5215" s="145">
        <v>1.3311999999999999</v>
      </c>
      <c r="E5215" s="145">
        <v>0.04</v>
      </c>
      <c r="F5215" s="145">
        <v>0</v>
      </c>
      <c r="G5215" s="146">
        <f t="shared" si="81"/>
        <v>9.6450999999999993</v>
      </c>
    </row>
    <row r="5216" spans="1:7" x14ac:dyDescent="0.25">
      <c r="A5216" s="143">
        <v>44779</v>
      </c>
      <c r="B5216" s="144">
        <v>4</v>
      </c>
      <c r="C5216" s="145">
        <v>6.3822999999999999</v>
      </c>
      <c r="D5216" s="145">
        <v>1.2902</v>
      </c>
      <c r="E5216" s="145">
        <v>0</v>
      </c>
      <c r="F5216" s="145">
        <v>4.0899999999999999E-2</v>
      </c>
      <c r="G5216" s="146">
        <f t="shared" si="81"/>
        <v>7.7133999999999991</v>
      </c>
    </row>
    <row r="5217" spans="1:7" x14ac:dyDescent="0.25">
      <c r="A5217" s="143">
        <v>44779</v>
      </c>
      <c r="B5217" s="144">
        <v>5</v>
      </c>
      <c r="C5217" s="145">
        <v>6.3342999999999998</v>
      </c>
      <c r="D5217" s="145">
        <v>2.1299000000000001</v>
      </c>
      <c r="E5217" s="145">
        <v>0</v>
      </c>
      <c r="F5217" s="145">
        <v>0</v>
      </c>
      <c r="G5217" s="146">
        <f t="shared" si="81"/>
        <v>8.4641999999999999</v>
      </c>
    </row>
    <row r="5218" spans="1:7" x14ac:dyDescent="0.25">
      <c r="A5218" s="143">
        <v>44779</v>
      </c>
      <c r="B5218" s="144">
        <v>6</v>
      </c>
      <c r="C5218" s="145">
        <v>5.9452999999999996</v>
      </c>
      <c r="D5218" s="145">
        <v>2.9081000000000001</v>
      </c>
      <c r="E5218" s="145">
        <v>6.0000000000000001E-3</v>
      </c>
      <c r="F5218" s="145">
        <v>0</v>
      </c>
      <c r="G5218" s="146">
        <f t="shared" si="81"/>
        <v>8.8594000000000008</v>
      </c>
    </row>
    <row r="5219" spans="1:7" x14ac:dyDescent="0.25">
      <c r="A5219" s="143">
        <v>44779</v>
      </c>
      <c r="B5219" s="144">
        <v>7</v>
      </c>
      <c r="C5219" s="145">
        <v>6.2516999999999996</v>
      </c>
      <c r="D5219" s="145">
        <v>3.3407</v>
      </c>
      <c r="E5219" s="145">
        <v>6.4000000000000001E-2</v>
      </c>
      <c r="F5219" s="145">
        <v>0.80200000000000005</v>
      </c>
      <c r="G5219" s="146">
        <f t="shared" si="81"/>
        <v>10.458399999999999</v>
      </c>
    </row>
    <row r="5220" spans="1:7" x14ac:dyDescent="0.25">
      <c r="A5220" s="143">
        <v>44779</v>
      </c>
      <c r="B5220" s="144">
        <v>8</v>
      </c>
      <c r="C5220" s="145">
        <v>240.6216</v>
      </c>
      <c r="D5220" s="145">
        <v>5.7035</v>
      </c>
      <c r="E5220" s="145">
        <v>33.716899999999903</v>
      </c>
      <c r="F5220" s="145">
        <v>182.61410000000001</v>
      </c>
      <c r="G5220" s="146">
        <f t="shared" si="81"/>
        <v>462.65609999999992</v>
      </c>
    </row>
    <row r="5221" spans="1:7" x14ac:dyDescent="0.25">
      <c r="A5221" s="143">
        <v>44779</v>
      </c>
      <c r="B5221" s="144">
        <v>9</v>
      </c>
      <c r="C5221" s="145">
        <v>2948.8793999999998</v>
      </c>
      <c r="D5221" s="145">
        <v>32.126899999999999</v>
      </c>
      <c r="E5221" s="145">
        <v>228.6671</v>
      </c>
      <c r="F5221" s="145">
        <v>1299.0204000000001</v>
      </c>
      <c r="G5221" s="146">
        <f t="shared" si="81"/>
        <v>4508.6938</v>
      </c>
    </row>
    <row r="5222" spans="1:7" x14ac:dyDescent="0.25">
      <c r="A5222" s="143">
        <v>44779</v>
      </c>
      <c r="B5222" s="144">
        <v>10</v>
      </c>
      <c r="C5222" s="145">
        <v>9258.8011000000006</v>
      </c>
      <c r="D5222" s="145">
        <v>72.988699999999994</v>
      </c>
      <c r="E5222" s="145">
        <v>657.95590000000004</v>
      </c>
      <c r="F5222" s="145">
        <v>3344.9225000000001</v>
      </c>
      <c r="G5222" s="146">
        <f t="shared" si="81"/>
        <v>13334.668200000002</v>
      </c>
    </row>
    <row r="5223" spans="1:7" x14ac:dyDescent="0.25">
      <c r="A5223" s="143">
        <v>44779</v>
      </c>
      <c r="B5223" s="144">
        <v>11</v>
      </c>
      <c r="C5223" s="145">
        <v>17112.915499999999</v>
      </c>
      <c r="D5223" s="145">
        <v>122.7954</v>
      </c>
      <c r="E5223" s="145">
        <v>987.36199999999997</v>
      </c>
      <c r="F5223" s="145">
        <v>4220.5331999999999</v>
      </c>
      <c r="G5223" s="146">
        <f t="shared" si="81"/>
        <v>22443.606099999997</v>
      </c>
    </row>
    <row r="5224" spans="1:7" x14ac:dyDescent="0.25">
      <c r="A5224" s="143">
        <v>44779</v>
      </c>
      <c r="B5224" s="144">
        <v>12</v>
      </c>
      <c r="C5224" s="145">
        <v>23137.0167</v>
      </c>
      <c r="D5224" s="145">
        <v>150.92230000000001</v>
      </c>
      <c r="E5224" s="145">
        <v>1230.8415</v>
      </c>
      <c r="F5224" s="145">
        <v>3792.6046000000001</v>
      </c>
      <c r="G5224" s="146">
        <f t="shared" si="81"/>
        <v>28311.385099999996</v>
      </c>
    </row>
    <row r="5225" spans="1:7" x14ac:dyDescent="0.25">
      <c r="A5225" s="143">
        <v>44779</v>
      </c>
      <c r="B5225" s="144">
        <v>13</v>
      </c>
      <c r="C5225" s="145">
        <v>27967.603500000001</v>
      </c>
      <c r="D5225" s="145">
        <v>182.9298</v>
      </c>
      <c r="E5225" s="145">
        <v>1457.8108</v>
      </c>
      <c r="F5225" s="145">
        <v>4289.8050000000003</v>
      </c>
      <c r="G5225" s="146">
        <f t="shared" si="81"/>
        <v>33898.149100000002</v>
      </c>
    </row>
    <row r="5226" spans="1:7" x14ac:dyDescent="0.25">
      <c r="A5226" s="143">
        <v>44779</v>
      </c>
      <c r="B5226" s="144">
        <v>14</v>
      </c>
      <c r="C5226" s="145">
        <v>31028.805400000001</v>
      </c>
      <c r="D5226" s="145">
        <v>207.27670000000001</v>
      </c>
      <c r="E5226" s="145">
        <v>1719.7170000000001</v>
      </c>
      <c r="F5226" s="145">
        <v>4116.8629000000001</v>
      </c>
      <c r="G5226" s="146">
        <f t="shared" si="81"/>
        <v>37072.661999999997</v>
      </c>
    </row>
    <row r="5227" spans="1:7" x14ac:dyDescent="0.25">
      <c r="A5227" s="143">
        <v>44779</v>
      </c>
      <c r="B5227" s="144">
        <v>15</v>
      </c>
      <c r="C5227" s="145">
        <v>29703.5677</v>
      </c>
      <c r="D5227" s="145">
        <v>223.43700000000001</v>
      </c>
      <c r="E5227" s="145">
        <v>1808.2799</v>
      </c>
      <c r="F5227" s="145">
        <v>5026.9123</v>
      </c>
      <c r="G5227" s="146">
        <f t="shared" si="81"/>
        <v>36762.196900000003</v>
      </c>
    </row>
    <row r="5228" spans="1:7" x14ac:dyDescent="0.25">
      <c r="A5228" s="143">
        <v>44779</v>
      </c>
      <c r="B5228" s="144">
        <v>16</v>
      </c>
      <c r="C5228" s="145">
        <v>24393.281999999999</v>
      </c>
      <c r="D5228" s="145">
        <v>198.66560000000001</v>
      </c>
      <c r="E5228" s="145">
        <v>1649.4460999999999</v>
      </c>
      <c r="F5228" s="145">
        <v>5726.7372999999998</v>
      </c>
      <c r="G5228" s="146">
        <f t="shared" si="81"/>
        <v>31968.131000000001</v>
      </c>
    </row>
    <row r="5229" spans="1:7" x14ac:dyDescent="0.25">
      <c r="A5229" s="143">
        <v>44779</v>
      </c>
      <c r="B5229" s="144">
        <v>17</v>
      </c>
      <c r="C5229" s="145">
        <v>18495.074499999999</v>
      </c>
      <c r="D5229" s="145">
        <v>161.04900000000001</v>
      </c>
      <c r="E5229" s="145">
        <v>1294.8725999999999</v>
      </c>
      <c r="F5229" s="145">
        <v>4183.3518000000004</v>
      </c>
      <c r="G5229" s="146">
        <f t="shared" si="81"/>
        <v>24134.347899999997</v>
      </c>
    </row>
    <row r="5230" spans="1:7" x14ac:dyDescent="0.25">
      <c r="A5230" s="143">
        <v>44779</v>
      </c>
      <c r="B5230" s="144">
        <v>18</v>
      </c>
      <c r="C5230" s="145">
        <v>11302.4445</v>
      </c>
      <c r="D5230" s="145">
        <v>125.1467</v>
      </c>
      <c r="E5230" s="145">
        <v>996.04499999999996</v>
      </c>
      <c r="F5230" s="145">
        <v>4552.4497000000001</v>
      </c>
      <c r="G5230" s="146">
        <f t="shared" si="81"/>
        <v>16976.085899999998</v>
      </c>
    </row>
    <row r="5231" spans="1:7" x14ac:dyDescent="0.25">
      <c r="A5231" s="143">
        <v>44779</v>
      </c>
      <c r="B5231" s="144">
        <v>19</v>
      </c>
      <c r="C5231" s="145">
        <v>5353.1961000000001</v>
      </c>
      <c r="D5231" s="145">
        <v>66.3977</v>
      </c>
      <c r="E5231" s="145">
        <v>556.60699999999997</v>
      </c>
      <c r="F5231" s="145">
        <v>4047.9836999999902</v>
      </c>
      <c r="G5231" s="146">
        <f t="shared" si="81"/>
        <v>10024.18449999999</v>
      </c>
    </row>
    <row r="5232" spans="1:7" x14ac:dyDescent="0.25">
      <c r="A5232" s="143">
        <v>44779</v>
      </c>
      <c r="B5232" s="144">
        <v>20</v>
      </c>
      <c r="C5232" s="145">
        <v>1435.5175999999999</v>
      </c>
      <c r="D5232" s="145">
        <v>27.595700000000001</v>
      </c>
      <c r="E5232" s="145">
        <v>224.99340000000001</v>
      </c>
      <c r="F5232" s="145">
        <v>2598.2494999999999</v>
      </c>
      <c r="G5232" s="146">
        <f t="shared" si="81"/>
        <v>4286.3562000000002</v>
      </c>
    </row>
    <row r="5233" spans="1:7" x14ac:dyDescent="0.25">
      <c r="A5233" s="143">
        <v>44779</v>
      </c>
      <c r="B5233" s="144">
        <v>21</v>
      </c>
      <c r="C5233" s="145">
        <v>118.74850000000001</v>
      </c>
      <c r="D5233" s="145">
        <v>5.2991999999999999</v>
      </c>
      <c r="E5233" s="145">
        <v>52.786099999999998</v>
      </c>
      <c r="F5233" s="145">
        <v>1083.5563</v>
      </c>
      <c r="G5233" s="146">
        <f t="shared" si="81"/>
        <v>1260.3901000000001</v>
      </c>
    </row>
    <row r="5234" spans="1:7" x14ac:dyDescent="0.25">
      <c r="A5234" s="143">
        <v>44779</v>
      </c>
      <c r="B5234" s="144">
        <v>22</v>
      </c>
      <c r="C5234" s="145">
        <v>9.4629999999999992</v>
      </c>
      <c r="D5234" s="145">
        <v>4.0960000000000001</v>
      </c>
      <c r="E5234" s="145">
        <v>0</v>
      </c>
      <c r="F5234" s="145">
        <v>13.3245</v>
      </c>
      <c r="G5234" s="146">
        <f t="shared" si="81"/>
        <v>26.883499999999998</v>
      </c>
    </row>
    <row r="5235" spans="1:7" x14ac:dyDescent="0.25">
      <c r="A5235" s="143">
        <v>44779</v>
      </c>
      <c r="B5235" s="144">
        <v>23</v>
      </c>
      <c r="C5235" s="145">
        <v>10.218999999999999</v>
      </c>
      <c r="D5235" s="145">
        <v>4.1982999999999997</v>
      </c>
      <c r="E5235" s="145">
        <v>0</v>
      </c>
      <c r="F5235" s="145">
        <v>13.2445</v>
      </c>
      <c r="G5235" s="146">
        <f t="shared" si="81"/>
        <v>27.661799999999999</v>
      </c>
    </row>
    <row r="5236" spans="1:7" x14ac:dyDescent="0.25">
      <c r="A5236" s="143">
        <v>44779</v>
      </c>
      <c r="B5236" s="144">
        <v>24</v>
      </c>
      <c r="C5236" s="145">
        <v>4.3483000000000001</v>
      </c>
      <c r="D5236" s="145">
        <v>4.0960000000000001</v>
      </c>
      <c r="E5236" s="145">
        <v>2.0400000000000001E-2</v>
      </c>
      <c r="F5236" s="145">
        <v>13.335599999999999</v>
      </c>
      <c r="G5236" s="146">
        <f t="shared" si="81"/>
        <v>21.8003</v>
      </c>
    </row>
    <row r="5237" spans="1:7" x14ac:dyDescent="0.25">
      <c r="A5237" s="143">
        <v>44780</v>
      </c>
      <c r="B5237" s="144">
        <v>1</v>
      </c>
      <c r="C5237" s="145">
        <v>5.4029999999999996</v>
      </c>
      <c r="D5237" s="145">
        <v>4.1984000000000004</v>
      </c>
      <c r="E5237" s="145">
        <v>0.14399999999999999</v>
      </c>
      <c r="F5237" s="145">
        <v>3.1869999999999998</v>
      </c>
      <c r="G5237" s="146">
        <f t="shared" si="81"/>
        <v>12.932399999999999</v>
      </c>
    </row>
    <row r="5238" spans="1:7" x14ac:dyDescent="0.25">
      <c r="A5238" s="143">
        <v>44780</v>
      </c>
      <c r="B5238" s="144">
        <v>2</v>
      </c>
      <c r="C5238" s="145">
        <v>5.5510000000000002</v>
      </c>
      <c r="D5238" s="145">
        <v>4.3007999999999997</v>
      </c>
      <c r="E5238" s="145">
        <v>0</v>
      </c>
      <c r="F5238" s="145">
        <v>3.1869999999999998</v>
      </c>
      <c r="G5238" s="146">
        <f t="shared" si="81"/>
        <v>13.0388</v>
      </c>
    </row>
    <row r="5239" spans="1:7" x14ac:dyDescent="0.25">
      <c r="A5239" s="143">
        <v>44780</v>
      </c>
      <c r="B5239" s="144">
        <v>3</v>
      </c>
      <c r="C5239" s="145">
        <v>4.8780000000000001</v>
      </c>
      <c r="D5239" s="145">
        <v>4.54</v>
      </c>
      <c r="E5239" s="145">
        <v>0</v>
      </c>
      <c r="F5239" s="145">
        <v>3.2669999999999999</v>
      </c>
      <c r="G5239" s="146">
        <f t="shared" si="81"/>
        <v>12.684999999999999</v>
      </c>
    </row>
    <row r="5240" spans="1:7" x14ac:dyDescent="0.25">
      <c r="A5240" s="143">
        <v>44780</v>
      </c>
      <c r="B5240" s="144">
        <v>4</v>
      </c>
      <c r="C5240" s="145">
        <v>6.3498000000000001</v>
      </c>
      <c r="D5240" s="145">
        <v>4.6898999999999997</v>
      </c>
      <c r="E5240" s="145">
        <v>0</v>
      </c>
      <c r="F5240" s="145">
        <v>15.8315999999999</v>
      </c>
      <c r="G5240" s="146">
        <f t="shared" si="81"/>
        <v>26.871299999999898</v>
      </c>
    </row>
    <row r="5241" spans="1:7" x14ac:dyDescent="0.25">
      <c r="A5241" s="143">
        <v>44780</v>
      </c>
      <c r="B5241" s="144">
        <v>5</v>
      </c>
      <c r="C5241" s="145">
        <v>10.207800000000001</v>
      </c>
      <c r="D5241" s="145">
        <v>5.1403999999999996</v>
      </c>
      <c r="E5241" s="145">
        <v>2.0400000000000001E-2</v>
      </c>
      <c r="F5241" s="145">
        <v>11.370899999999899</v>
      </c>
      <c r="G5241" s="146">
        <f t="shared" si="81"/>
        <v>26.7394999999999</v>
      </c>
    </row>
    <row r="5242" spans="1:7" x14ac:dyDescent="0.25">
      <c r="A5242" s="143">
        <v>44780</v>
      </c>
      <c r="B5242" s="144">
        <v>6</v>
      </c>
      <c r="C5242" s="145">
        <v>6.7447999999999997</v>
      </c>
      <c r="D5242" s="145">
        <v>5.4476000000000004</v>
      </c>
      <c r="E5242" s="145">
        <v>6.0000000000000001E-3</v>
      </c>
      <c r="F5242" s="145">
        <v>12.054</v>
      </c>
      <c r="G5242" s="146">
        <f t="shared" si="81"/>
        <v>24.252400000000002</v>
      </c>
    </row>
    <row r="5243" spans="1:7" x14ac:dyDescent="0.25">
      <c r="A5243" s="143">
        <v>44780</v>
      </c>
      <c r="B5243" s="144">
        <v>7</v>
      </c>
      <c r="C5243" s="145">
        <v>9.8201000000000001</v>
      </c>
      <c r="D5243" s="145">
        <v>5.8009000000000004</v>
      </c>
      <c r="E5243" s="145">
        <v>3.6429</v>
      </c>
      <c r="F5243" s="145">
        <v>331.7654</v>
      </c>
      <c r="G5243" s="146">
        <f t="shared" si="81"/>
        <v>351.02929999999998</v>
      </c>
    </row>
    <row r="5244" spans="1:7" x14ac:dyDescent="0.25">
      <c r="A5244" s="143">
        <v>44780</v>
      </c>
      <c r="B5244" s="144">
        <v>8</v>
      </c>
      <c r="C5244" s="145">
        <v>867.18370000000004</v>
      </c>
      <c r="D5244" s="145">
        <v>12.0932</v>
      </c>
      <c r="E5244" s="145">
        <v>194.48480000000001</v>
      </c>
      <c r="F5244" s="145">
        <v>3827.6320000000001</v>
      </c>
      <c r="G5244" s="146">
        <f t="shared" si="81"/>
        <v>4901.3937000000005</v>
      </c>
    </row>
    <row r="5245" spans="1:7" x14ac:dyDescent="0.25">
      <c r="A5245" s="143">
        <v>44780</v>
      </c>
      <c r="B5245" s="144">
        <v>9</v>
      </c>
      <c r="C5245" s="145">
        <v>5617.6794</v>
      </c>
      <c r="D5245" s="145">
        <v>53.060099999999998</v>
      </c>
      <c r="E5245" s="145">
        <v>665.87180000000001</v>
      </c>
      <c r="F5245" s="145">
        <v>6960.3486999999996</v>
      </c>
      <c r="G5245" s="146">
        <f t="shared" si="81"/>
        <v>13296.96</v>
      </c>
    </row>
    <row r="5246" spans="1:7" x14ac:dyDescent="0.25">
      <c r="A5246" s="143">
        <v>44780</v>
      </c>
      <c r="B5246" s="144">
        <v>10</v>
      </c>
      <c r="C5246" s="145">
        <v>14734.4105</v>
      </c>
      <c r="D5246" s="145">
        <v>111.16459999999999</v>
      </c>
      <c r="E5246" s="145">
        <v>1160.4059</v>
      </c>
      <c r="F5246" s="145">
        <v>8477.1579999999994</v>
      </c>
      <c r="G5246" s="146">
        <f t="shared" si="81"/>
        <v>24483.138999999999</v>
      </c>
    </row>
    <row r="5247" spans="1:7" x14ac:dyDescent="0.25">
      <c r="A5247" s="143">
        <v>44780</v>
      </c>
      <c r="B5247" s="144">
        <v>11</v>
      </c>
      <c r="C5247" s="145">
        <v>24231.952399999998</v>
      </c>
      <c r="D5247" s="145">
        <v>166.16059999999999</v>
      </c>
      <c r="E5247" s="145">
        <v>1627.3379</v>
      </c>
      <c r="F5247" s="145">
        <v>9101.5771000000004</v>
      </c>
      <c r="G5247" s="146">
        <f t="shared" si="81"/>
        <v>35127.027999999998</v>
      </c>
    </row>
    <row r="5248" spans="1:7" x14ac:dyDescent="0.25">
      <c r="A5248" s="143">
        <v>44780</v>
      </c>
      <c r="B5248" s="144">
        <v>12</v>
      </c>
      <c r="C5248" s="145">
        <v>30892.768</v>
      </c>
      <c r="D5248" s="145">
        <v>209.18279999999999</v>
      </c>
      <c r="E5248" s="145">
        <v>1976.8958</v>
      </c>
      <c r="F5248" s="145">
        <v>9346.2487999999994</v>
      </c>
      <c r="G5248" s="146">
        <f t="shared" si="81"/>
        <v>42425.095399999998</v>
      </c>
    </row>
    <row r="5249" spans="1:7" x14ac:dyDescent="0.25">
      <c r="A5249" s="143">
        <v>44780</v>
      </c>
      <c r="B5249" s="144">
        <v>13</v>
      </c>
      <c r="C5249" s="145">
        <v>34134.566299999999</v>
      </c>
      <c r="D5249" s="145">
        <v>237.27600000000001</v>
      </c>
      <c r="E5249" s="145">
        <v>2184.75</v>
      </c>
      <c r="F5249" s="145">
        <v>9394.06159999999</v>
      </c>
      <c r="G5249" s="146">
        <f t="shared" si="81"/>
        <v>45950.65389999999</v>
      </c>
    </row>
    <row r="5250" spans="1:7" x14ac:dyDescent="0.25">
      <c r="A5250" s="143">
        <v>44780</v>
      </c>
      <c r="B5250" s="144">
        <v>14</v>
      </c>
      <c r="C5250" s="145">
        <v>33513.787400000001</v>
      </c>
      <c r="D5250" s="145">
        <v>237.98390000000001</v>
      </c>
      <c r="E5250" s="145">
        <v>2229.1343000000002</v>
      </c>
      <c r="F5250" s="145">
        <v>9323.7186999999994</v>
      </c>
      <c r="G5250" s="146">
        <f t="shared" si="81"/>
        <v>45304.624299999996</v>
      </c>
    </row>
    <row r="5251" spans="1:7" x14ac:dyDescent="0.25">
      <c r="A5251" s="143">
        <v>44780</v>
      </c>
      <c r="B5251" s="144">
        <v>15</v>
      </c>
      <c r="C5251" s="145">
        <v>30224.161400000001</v>
      </c>
      <c r="D5251" s="145">
        <v>227.1772</v>
      </c>
      <c r="E5251" s="145">
        <v>2169.3476999999998</v>
      </c>
      <c r="F5251" s="145">
        <v>9253.0440999999992</v>
      </c>
      <c r="G5251" s="146">
        <f t="shared" si="81"/>
        <v>41873.7304</v>
      </c>
    </row>
    <row r="5252" spans="1:7" x14ac:dyDescent="0.25">
      <c r="A5252" s="143">
        <v>44780</v>
      </c>
      <c r="B5252" s="144">
        <v>16</v>
      </c>
      <c r="C5252" s="145">
        <v>24531.767400000001</v>
      </c>
      <c r="D5252" s="145">
        <v>203.12020000000001</v>
      </c>
      <c r="E5252" s="145">
        <v>1975.5441000000001</v>
      </c>
      <c r="F5252" s="145">
        <v>9106.7584999999999</v>
      </c>
      <c r="G5252" s="146">
        <f t="shared" si="81"/>
        <v>35817.190199999997</v>
      </c>
    </row>
    <row r="5253" spans="1:7" x14ac:dyDescent="0.25">
      <c r="A5253" s="143">
        <v>44780</v>
      </c>
      <c r="B5253" s="144">
        <v>17</v>
      </c>
      <c r="C5253" s="145">
        <v>17205.128400000001</v>
      </c>
      <c r="D5253" s="145">
        <v>171.60810000000001</v>
      </c>
      <c r="E5253" s="145">
        <v>1699.0367000000001</v>
      </c>
      <c r="F5253" s="145">
        <v>9045.2407999999996</v>
      </c>
      <c r="G5253" s="146">
        <f t="shared" si="81"/>
        <v>28121.014000000003</v>
      </c>
    </row>
    <row r="5254" spans="1:7" x14ac:dyDescent="0.25">
      <c r="A5254" s="143">
        <v>44780</v>
      </c>
      <c r="B5254" s="144">
        <v>18</v>
      </c>
      <c r="C5254" s="145">
        <v>9809.5074000000004</v>
      </c>
      <c r="D5254" s="145">
        <v>115.7624</v>
      </c>
      <c r="E5254" s="145">
        <v>1305.8347000000001</v>
      </c>
      <c r="F5254" s="145">
        <v>8557.3544000000002</v>
      </c>
      <c r="G5254" s="146">
        <f t="shared" ref="G5254:G5317" si="82">+SUM(C5254:F5254)</f>
        <v>19788.458899999998</v>
      </c>
    </row>
    <row r="5255" spans="1:7" x14ac:dyDescent="0.25">
      <c r="A5255" s="143">
        <v>44780</v>
      </c>
      <c r="B5255" s="144">
        <v>19</v>
      </c>
      <c r="C5255" s="145">
        <v>4007.8234000000002</v>
      </c>
      <c r="D5255" s="145">
        <v>65.803600000000003</v>
      </c>
      <c r="E5255" s="145">
        <v>827.84299999999996</v>
      </c>
      <c r="F5255" s="145">
        <v>7537.2614999999996</v>
      </c>
      <c r="G5255" s="146">
        <f t="shared" si="82"/>
        <v>12438.7315</v>
      </c>
    </row>
    <row r="5256" spans="1:7" x14ac:dyDescent="0.25">
      <c r="A5256" s="143">
        <v>44780</v>
      </c>
      <c r="B5256" s="144">
        <v>20</v>
      </c>
      <c r="C5256" s="145">
        <v>935.90430000000003</v>
      </c>
      <c r="D5256" s="145">
        <v>24.338999999999999</v>
      </c>
      <c r="E5256" s="145">
        <v>379.76889999999997</v>
      </c>
      <c r="F5256" s="145">
        <v>5393.5349999999999</v>
      </c>
      <c r="G5256" s="146">
        <f t="shared" si="82"/>
        <v>6733.5472</v>
      </c>
    </row>
    <row r="5257" spans="1:7" x14ac:dyDescent="0.25">
      <c r="A5257" s="143">
        <v>44780</v>
      </c>
      <c r="B5257" s="144">
        <v>21</v>
      </c>
      <c r="C5257" s="145">
        <v>68.132099999999994</v>
      </c>
      <c r="D5257" s="145">
        <v>6.0031999999999996</v>
      </c>
      <c r="E5257" s="145">
        <v>56.579799999999999</v>
      </c>
      <c r="F5257" s="145">
        <v>1389.5061000000001</v>
      </c>
      <c r="G5257" s="146">
        <f t="shared" si="82"/>
        <v>1520.2212</v>
      </c>
    </row>
    <row r="5258" spans="1:7" x14ac:dyDescent="0.25">
      <c r="A5258" s="143">
        <v>44780</v>
      </c>
      <c r="B5258" s="144">
        <v>22</v>
      </c>
      <c r="C5258" s="145">
        <v>4.8339999999999996</v>
      </c>
      <c r="D5258" s="145">
        <v>5.2786999999999997</v>
      </c>
      <c r="E5258" s="145">
        <v>1.92</v>
      </c>
      <c r="F5258" s="145">
        <v>0.40699999999999997</v>
      </c>
      <c r="G5258" s="146">
        <f t="shared" si="82"/>
        <v>12.4397</v>
      </c>
    </row>
    <row r="5259" spans="1:7" x14ac:dyDescent="0.25">
      <c r="A5259" s="143">
        <v>44780</v>
      </c>
      <c r="B5259" s="144">
        <v>23</v>
      </c>
      <c r="C5259" s="145">
        <v>4.4740000000000002</v>
      </c>
      <c r="D5259" s="145">
        <v>6.1516000000000002</v>
      </c>
      <c r="E5259" s="145">
        <v>2.2400000000000002</v>
      </c>
      <c r="F5259" s="145">
        <v>0</v>
      </c>
      <c r="G5259" s="146">
        <f t="shared" si="82"/>
        <v>12.865600000000001</v>
      </c>
    </row>
    <row r="5260" spans="1:7" x14ac:dyDescent="0.25">
      <c r="A5260" s="143">
        <v>44780</v>
      </c>
      <c r="B5260" s="144">
        <v>24</v>
      </c>
      <c r="C5260" s="145">
        <v>5.218</v>
      </c>
      <c r="D5260" s="145">
        <v>7.4623999999999997</v>
      </c>
      <c r="E5260" s="145">
        <v>2.2604000000000002</v>
      </c>
      <c r="F5260" s="145">
        <v>0</v>
      </c>
      <c r="G5260" s="146">
        <f t="shared" si="82"/>
        <v>14.940799999999999</v>
      </c>
    </row>
    <row r="5261" spans="1:7" x14ac:dyDescent="0.25">
      <c r="A5261" s="143">
        <v>44781</v>
      </c>
      <c r="B5261" s="144">
        <v>1</v>
      </c>
      <c r="C5261" s="145">
        <v>5.1555999999999997</v>
      </c>
      <c r="D5261" s="145">
        <v>8.0459999999999994</v>
      </c>
      <c r="E5261" s="145">
        <v>2.496</v>
      </c>
      <c r="F5261" s="145">
        <v>0</v>
      </c>
      <c r="G5261" s="146">
        <f t="shared" si="82"/>
        <v>15.6976</v>
      </c>
    </row>
    <row r="5262" spans="1:7" x14ac:dyDescent="0.25">
      <c r="A5262" s="143">
        <v>44781</v>
      </c>
      <c r="B5262" s="144">
        <v>2</v>
      </c>
      <c r="C5262" s="145">
        <v>4.3235999999999999</v>
      </c>
      <c r="D5262" s="145">
        <v>7.7363</v>
      </c>
      <c r="E5262" s="145">
        <v>2.4319999999999999</v>
      </c>
      <c r="F5262" s="145">
        <v>0</v>
      </c>
      <c r="G5262" s="146">
        <f t="shared" si="82"/>
        <v>14.491899999999999</v>
      </c>
    </row>
    <row r="5263" spans="1:7" x14ac:dyDescent="0.25">
      <c r="A5263" s="143">
        <v>44781</v>
      </c>
      <c r="B5263" s="144">
        <v>3</v>
      </c>
      <c r="C5263" s="145">
        <v>5.2920999999999996</v>
      </c>
      <c r="D5263" s="145">
        <v>7.726</v>
      </c>
      <c r="E5263" s="145">
        <v>2.1760000000000002</v>
      </c>
      <c r="F5263" s="145">
        <v>0</v>
      </c>
      <c r="G5263" s="146">
        <f t="shared" si="82"/>
        <v>15.194100000000001</v>
      </c>
    </row>
    <row r="5264" spans="1:7" x14ac:dyDescent="0.25">
      <c r="A5264" s="143">
        <v>44781</v>
      </c>
      <c r="B5264" s="144">
        <v>4</v>
      </c>
      <c r="C5264" s="145">
        <v>6.5863999999999896</v>
      </c>
      <c r="D5264" s="145">
        <v>8.6578999999999997</v>
      </c>
      <c r="E5264" s="145">
        <v>2.4319999999999999</v>
      </c>
      <c r="F5264" s="145">
        <v>38.046099999999903</v>
      </c>
      <c r="G5264" s="146">
        <f t="shared" si="82"/>
        <v>55.722399999999894</v>
      </c>
    </row>
    <row r="5265" spans="1:7" x14ac:dyDescent="0.25">
      <c r="A5265" s="143">
        <v>44781</v>
      </c>
      <c r="B5265" s="144">
        <v>5</v>
      </c>
      <c r="C5265" s="145">
        <v>9.7753999999999994</v>
      </c>
      <c r="D5265" s="145">
        <v>8.9240999999999993</v>
      </c>
      <c r="E5265" s="145">
        <v>2.4523999999999999</v>
      </c>
      <c r="F5265" s="145">
        <v>37.285699999999999</v>
      </c>
      <c r="G5265" s="146">
        <f t="shared" si="82"/>
        <v>58.437600000000003</v>
      </c>
    </row>
    <row r="5266" spans="1:7" x14ac:dyDescent="0.25">
      <c r="A5266" s="143">
        <v>44781</v>
      </c>
      <c r="B5266" s="144">
        <v>6</v>
      </c>
      <c r="C5266" s="145">
        <v>6.2363999999999997</v>
      </c>
      <c r="D5266" s="145">
        <v>9.3772000000000002</v>
      </c>
      <c r="E5266" s="145">
        <v>2.5019999999999998</v>
      </c>
      <c r="F5266" s="145">
        <v>38.342299999999902</v>
      </c>
      <c r="G5266" s="146">
        <f t="shared" si="82"/>
        <v>56.457899999999903</v>
      </c>
    </row>
    <row r="5267" spans="1:7" x14ac:dyDescent="0.25">
      <c r="A5267" s="143">
        <v>44781</v>
      </c>
      <c r="B5267" s="144">
        <v>7</v>
      </c>
      <c r="C5267" s="145">
        <v>8.7432999999999996</v>
      </c>
      <c r="D5267" s="145">
        <v>9.7177000000000007</v>
      </c>
      <c r="E5267" s="145">
        <v>6.7900999999999998</v>
      </c>
      <c r="F5267" s="145">
        <v>356.98129999999998</v>
      </c>
      <c r="G5267" s="146">
        <f t="shared" si="82"/>
        <v>382.23239999999998</v>
      </c>
    </row>
    <row r="5268" spans="1:7" x14ac:dyDescent="0.25">
      <c r="A5268" s="143">
        <v>44781</v>
      </c>
      <c r="B5268" s="144">
        <v>8</v>
      </c>
      <c r="C5268" s="145">
        <v>654.39480000000003</v>
      </c>
      <c r="D5268" s="145">
        <v>16.2789</v>
      </c>
      <c r="E5268" s="145">
        <v>182.0146</v>
      </c>
      <c r="F5268" s="145">
        <v>3235.5855999999999</v>
      </c>
      <c r="G5268" s="146">
        <f t="shared" si="82"/>
        <v>4088.2739000000001</v>
      </c>
    </row>
    <row r="5269" spans="1:7" x14ac:dyDescent="0.25">
      <c r="A5269" s="143">
        <v>44781</v>
      </c>
      <c r="B5269" s="144">
        <v>9</v>
      </c>
      <c r="C5269" s="145">
        <v>4731.0066999999999</v>
      </c>
      <c r="D5269" s="145">
        <v>39.261400000000002</v>
      </c>
      <c r="E5269" s="145">
        <v>482.23880000000003</v>
      </c>
      <c r="F5269" s="145">
        <v>5740.8626999999997</v>
      </c>
      <c r="G5269" s="146">
        <f t="shared" si="82"/>
        <v>10993.3696</v>
      </c>
    </row>
    <row r="5270" spans="1:7" x14ac:dyDescent="0.25">
      <c r="A5270" s="143">
        <v>44781</v>
      </c>
      <c r="B5270" s="144">
        <v>10</v>
      </c>
      <c r="C5270" s="145">
        <v>13259.978499999999</v>
      </c>
      <c r="D5270" s="145">
        <v>81.585499999999996</v>
      </c>
      <c r="E5270" s="145">
        <v>881.3922</v>
      </c>
      <c r="F5270" s="145">
        <v>6943.8314</v>
      </c>
      <c r="G5270" s="146">
        <f t="shared" si="82"/>
        <v>21166.7876</v>
      </c>
    </row>
    <row r="5271" spans="1:7" x14ac:dyDescent="0.25">
      <c r="A5271" s="143">
        <v>44781</v>
      </c>
      <c r="B5271" s="144">
        <v>11</v>
      </c>
      <c r="C5271" s="145">
        <v>22204.104200000002</v>
      </c>
      <c r="D5271" s="145">
        <v>121.8475</v>
      </c>
      <c r="E5271" s="145">
        <v>1243.9111</v>
      </c>
      <c r="F5271" s="145">
        <v>7367.2428</v>
      </c>
      <c r="G5271" s="146">
        <f t="shared" si="82"/>
        <v>30937.105600000003</v>
      </c>
    </row>
    <row r="5272" spans="1:7" x14ac:dyDescent="0.25">
      <c r="A5272" s="143">
        <v>44781</v>
      </c>
      <c r="B5272" s="144">
        <v>12</v>
      </c>
      <c r="C5272" s="145">
        <v>28227.133699999998</v>
      </c>
      <c r="D5272" s="145">
        <v>162.6917</v>
      </c>
      <c r="E5272" s="145">
        <v>1519.9884</v>
      </c>
      <c r="F5272" s="145">
        <v>7411.9192999999996</v>
      </c>
      <c r="G5272" s="146">
        <f t="shared" si="82"/>
        <v>37321.733099999998</v>
      </c>
    </row>
    <row r="5273" spans="1:7" x14ac:dyDescent="0.25">
      <c r="A5273" s="143">
        <v>44781</v>
      </c>
      <c r="B5273" s="144">
        <v>13</v>
      </c>
      <c r="C5273" s="145">
        <v>30586.1031</v>
      </c>
      <c r="D5273" s="145">
        <v>181.98929999999999</v>
      </c>
      <c r="E5273" s="145">
        <v>1712.3440000000001</v>
      </c>
      <c r="F5273" s="145">
        <v>7339.8936999999996</v>
      </c>
      <c r="G5273" s="146">
        <f t="shared" si="82"/>
        <v>39820.330099999999</v>
      </c>
    </row>
    <row r="5274" spans="1:7" x14ac:dyDescent="0.25">
      <c r="A5274" s="143">
        <v>44781</v>
      </c>
      <c r="B5274" s="144">
        <v>14</v>
      </c>
      <c r="C5274" s="145">
        <v>29861.623200000002</v>
      </c>
      <c r="D5274" s="145">
        <v>183.5686</v>
      </c>
      <c r="E5274" s="145">
        <v>1717.7193</v>
      </c>
      <c r="F5274" s="145">
        <v>7396.1487999999999</v>
      </c>
      <c r="G5274" s="146">
        <f t="shared" si="82"/>
        <v>39159.0599</v>
      </c>
    </row>
    <row r="5275" spans="1:7" x14ac:dyDescent="0.25">
      <c r="A5275" s="143">
        <v>44781</v>
      </c>
      <c r="B5275" s="144">
        <v>15</v>
      </c>
      <c r="C5275" s="145">
        <v>26608.852999999999</v>
      </c>
      <c r="D5275" s="145">
        <v>174.8546</v>
      </c>
      <c r="E5275" s="145">
        <v>1597.2618</v>
      </c>
      <c r="F5275" s="145">
        <v>7405.8618999999999</v>
      </c>
      <c r="G5275" s="146">
        <f t="shared" si="82"/>
        <v>35786.831299999998</v>
      </c>
    </row>
    <row r="5276" spans="1:7" x14ac:dyDescent="0.25">
      <c r="A5276" s="143">
        <v>44781</v>
      </c>
      <c r="B5276" s="144">
        <v>16</v>
      </c>
      <c r="C5276" s="145">
        <v>20931.9015</v>
      </c>
      <c r="D5276" s="145">
        <v>158.17920000000001</v>
      </c>
      <c r="E5276" s="145">
        <v>1519.9454000000001</v>
      </c>
      <c r="F5276" s="145">
        <v>7193.6328999999996</v>
      </c>
      <c r="G5276" s="146">
        <f t="shared" si="82"/>
        <v>29803.659</v>
      </c>
    </row>
    <row r="5277" spans="1:7" x14ac:dyDescent="0.25">
      <c r="A5277" s="143">
        <v>44781</v>
      </c>
      <c r="B5277" s="144">
        <v>17</v>
      </c>
      <c r="C5277" s="145">
        <v>13899.347900000001</v>
      </c>
      <c r="D5277" s="145">
        <v>120.8082</v>
      </c>
      <c r="E5277" s="145">
        <v>1266.2380000000001</v>
      </c>
      <c r="F5277" s="145">
        <v>7412.0218999999997</v>
      </c>
      <c r="G5277" s="146">
        <f t="shared" si="82"/>
        <v>22698.415999999997</v>
      </c>
    </row>
    <row r="5278" spans="1:7" x14ac:dyDescent="0.25">
      <c r="A5278" s="143">
        <v>44781</v>
      </c>
      <c r="B5278" s="144">
        <v>18</v>
      </c>
      <c r="C5278" s="145">
        <v>7336.9161999999997</v>
      </c>
      <c r="D5278" s="145">
        <v>89.714500000000001</v>
      </c>
      <c r="E5278" s="145">
        <v>1005.318</v>
      </c>
      <c r="F5278" s="145">
        <v>7353.3230999999996</v>
      </c>
      <c r="G5278" s="146">
        <f t="shared" si="82"/>
        <v>15785.271799999999</v>
      </c>
    </row>
    <row r="5279" spans="1:7" x14ac:dyDescent="0.25">
      <c r="A5279" s="143">
        <v>44781</v>
      </c>
      <c r="B5279" s="144">
        <v>19</v>
      </c>
      <c r="C5279" s="145">
        <v>2709.9164999999998</v>
      </c>
      <c r="D5279" s="145">
        <v>55.340400000000002</v>
      </c>
      <c r="E5279" s="145">
        <v>642.99429999999995</v>
      </c>
      <c r="F5279" s="145">
        <v>6558.3096999999998</v>
      </c>
      <c r="G5279" s="146">
        <f t="shared" si="82"/>
        <v>9966.5609000000004</v>
      </c>
    </row>
    <row r="5280" spans="1:7" x14ac:dyDescent="0.25">
      <c r="A5280" s="143">
        <v>44781</v>
      </c>
      <c r="B5280" s="144">
        <v>20</v>
      </c>
      <c r="C5280" s="145">
        <v>567.55060000000003</v>
      </c>
      <c r="D5280" s="145">
        <v>20.3583</v>
      </c>
      <c r="E5280" s="145">
        <v>310.59399999999999</v>
      </c>
      <c r="F5280" s="145">
        <v>4419.7844999999998</v>
      </c>
      <c r="G5280" s="146">
        <f t="shared" si="82"/>
        <v>5318.2873999999993</v>
      </c>
    </row>
    <row r="5281" spans="1:7" x14ac:dyDescent="0.25">
      <c r="A5281" s="143">
        <v>44781</v>
      </c>
      <c r="B5281" s="144">
        <v>21</v>
      </c>
      <c r="C5281" s="145">
        <v>25.374300000000002</v>
      </c>
      <c r="D5281" s="145">
        <v>4.9459</v>
      </c>
      <c r="E5281" s="145">
        <v>28.895299999999999</v>
      </c>
      <c r="F5281" s="145">
        <v>808.92740000000003</v>
      </c>
      <c r="G5281" s="146">
        <f t="shared" si="82"/>
        <v>868.14290000000005</v>
      </c>
    </row>
    <row r="5282" spans="1:7" x14ac:dyDescent="0.25">
      <c r="A5282" s="143">
        <v>44781</v>
      </c>
      <c r="B5282" s="144">
        <v>22</v>
      </c>
      <c r="C5282" s="145">
        <v>7.5912999999999897</v>
      </c>
      <c r="D5282" s="145">
        <v>5.5372000000000003</v>
      </c>
      <c r="E5282" s="145">
        <v>2.2400000000000002</v>
      </c>
      <c r="F5282" s="145">
        <v>1.0975999999999999</v>
      </c>
      <c r="G5282" s="146">
        <f t="shared" si="82"/>
        <v>16.46609999999999</v>
      </c>
    </row>
    <row r="5283" spans="1:7" x14ac:dyDescent="0.25">
      <c r="A5283" s="143">
        <v>44781</v>
      </c>
      <c r="B5283" s="144">
        <v>23</v>
      </c>
      <c r="C5283" s="145">
        <v>7.9182999999999897</v>
      </c>
      <c r="D5283" s="145">
        <v>6.8095999999999997</v>
      </c>
      <c r="E5283" s="145">
        <v>2.3039999999999998</v>
      </c>
      <c r="F5283" s="145">
        <v>0.50409999999999999</v>
      </c>
      <c r="G5283" s="146">
        <f t="shared" si="82"/>
        <v>17.535999999999991</v>
      </c>
    </row>
    <row r="5284" spans="1:7" x14ac:dyDescent="0.25">
      <c r="A5284" s="143">
        <v>44781</v>
      </c>
      <c r="B5284" s="144">
        <v>24</v>
      </c>
      <c r="C5284" s="145">
        <v>8.1843000000000004</v>
      </c>
      <c r="D5284" s="145">
        <v>7.7489999999999997</v>
      </c>
      <c r="E5284" s="145">
        <v>2.2400000000000002</v>
      </c>
      <c r="F5284" s="145">
        <v>0.52459999999999996</v>
      </c>
      <c r="G5284" s="146">
        <f t="shared" si="82"/>
        <v>18.697899999999997</v>
      </c>
    </row>
    <row r="5285" spans="1:7" x14ac:dyDescent="0.25">
      <c r="A5285" s="143">
        <v>44782</v>
      </c>
      <c r="B5285" s="144">
        <v>1</v>
      </c>
      <c r="C5285" s="145">
        <v>10.9975</v>
      </c>
      <c r="D5285" s="145">
        <v>8.2507999999999999</v>
      </c>
      <c r="E5285" s="145">
        <v>2.496</v>
      </c>
      <c r="F5285" s="145">
        <v>0</v>
      </c>
      <c r="G5285" s="146">
        <f t="shared" si="82"/>
        <v>21.744299999999999</v>
      </c>
    </row>
    <row r="5286" spans="1:7" x14ac:dyDescent="0.25">
      <c r="A5286" s="143">
        <v>44782</v>
      </c>
      <c r="B5286" s="144">
        <v>2</v>
      </c>
      <c r="C5286" s="145">
        <v>11.5215</v>
      </c>
      <c r="D5286" s="145">
        <v>8.2278000000000002</v>
      </c>
      <c r="E5286" s="145">
        <v>2.4319999999999999</v>
      </c>
      <c r="F5286" s="145">
        <v>0</v>
      </c>
      <c r="G5286" s="146">
        <f t="shared" si="82"/>
        <v>22.181299999999997</v>
      </c>
    </row>
    <row r="5287" spans="1:7" x14ac:dyDescent="0.25">
      <c r="A5287" s="143">
        <v>44782</v>
      </c>
      <c r="B5287" s="144">
        <v>3</v>
      </c>
      <c r="C5287" s="145">
        <v>10.8675</v>
      </c>
      <c r="D5287" s="145">
        <v>7.6261999999999999</v>
      </c>
      <c r="E5287" s="145">
        <v>2.2400000000000002</v>
      </c>
      <c r="F5287" s="145">
        <v>0</v>
      </c>
      <c r="G5287" s="146">
        <f t="shared" si="82"/>
        <v>20.733699999999999</v>
      </c>
    </row>
    <row r="5288" spans="1:7" x14ac:dyDescent="0.25">
      <c r="A5288" s="143">
        <v>44782</v>
      </c>
      <c r="B5288" s="144">
        <v>4</v>
      </c>
      <c r="C5288" s="145">
        <v>5.7516999999999996</v>
      </c>
      <c r="D5288" s="145">
        <v>7.0746000000000002</v>
      </c>
      <c r="E5288" s="145">
        <v>2.2412999999999998</v>
      </c>
      <c r="F5288" s="145">
        <v>0</v>
      </c>
      <c r="G5288" s="146">
        <f t="shared" si="82"/>
        <v>15.067599999999999</v>
      </c>
    </row>
    <row r="5289" spans="1:7" x14ac:dyDescent="0.25">
      <c r="A5289" s="143">
        <v>44782</v>
      </c>
      <c r="B5289" s="144">
        <v>5</v>
      </c>
      <c r="C5289" s="145">
        <v>5.31</v>
      </c>
      <c r="D5289" s="145">
        <v>7.5186000000000002</v>
      </c>
      <c r="E5289" s="145">
        <v>2.3986000000000001</v>
      </c>
      <c r="F5289" s="145">
        <v>0</v>
      </c>
      <c r="G5289" s="146">
        <f t="shared" si="82"/>
        <v>15.2272</v>
      </c>
    </row>
    <row r="5290" spans="1:7" x14ac:dyDescent="0.25">
      <c r="A5290" s="143">
        <v>44782</v>
      </c>
      <c r="B5290" s="144">
        <v>6</v>
      </c>
      <c r="C5290" s="145">
        <v>5.0810000000000004</v>
      </c>
      <c r="D5290" s="145">
        <v>8.0697999999999901</v>
      </c>
      <c r="E5290" s="145">
        <v>2.3823999999999899</v>
      </c>
      <c r="F5290" s="145">
        <v>0</v>
      </c>
      <c r="G5290" s="146">
        <f t="shared" si="82"/>
        <v>15.533199999999979</v>
      </c>
    </row>
    <row r="5291" spans="1:7" x14ac:dyDescent="0.25">
      <c r="A5291" s="143">
        <v>44782</v>
      </c>
      <c r="B5291" s="144">
        <v>7</v>
      </c>
      <c r="C5291" s="145">
        <v>7.0178000000000003</v>
      </c>
      <c r="D5291" s="145">
        <v>8.1021000000000001</v>
      </c>
      <c r="E5291" s="145">
        <v>4.6171999999999898</v>
      </c>
      <c r="F5291" s="145">
        <v>183.2604</v>
      </c>
      <c r="G5291" s="146">
        <f t="shared" si="82"/>
        <v>202.9975</v>
      </c>
    </row>
    <row r="5292" spans="1:7" x14ac:dyDescent="0.25">
      <c r="A5292" s="143">
        <v>44782</v>
      </c>
      <c r="B5292" s="144">
        <v>8</v>
      </c>
      <c r="C5292" s="145">
        <v>147.7321</v>
      </c>
      <c r="D5292" s="145">
        <v>9.1191999999999993</v>
      </c>
      <c r="E5292" s="145">
        <v>81.187200000000004</v>
      </c>
      <c r="F5292" s="145">
        <v>1736.8653999999999</v>
      </c>
      <c r="G5292" s="146">
        <f t="shared" si="82"/>
        <v>1974.9038999999998</v>
      </c>
    </row>
    <row r="5293" spans="1:7" x14ac:dyDescent="0.25">
      <c r="A5293" s="143">
        <v>44782</v>
      </c>
      <c r="B5293" s="144">
        <v>9</v>
      </c>
      <c r="C5293" s="145">
        <v>1179.2997</v>
      </c>
      <c r="D5293" s="145">
        <v>21.862099999999899</v>
      </c>
      <c r="E5293" s="145">
        <v>256.27609999999999</v>
      </c>
      <c r="F5293" s="145">
        <v>2850.1174999999998</v>
      </c>
      <c r="G5293" s="146">
        <f t="shared" si="82"/>
        <v>4307.5553999999993</v>
      </c>
    </row>
    <row r="5294" spans="1:7" x14ac:dyDescent="0.25">
      <c r="A5294" s="143">
        <v>44782</v>
      </c>
      <c r="B5294" s="144">
        <v>10</v>
      </c>
      <c r="C5294" s="145">
        <v>4880.3307999999997</v>
      </c>
      <c r="D5294" s="145">
        <v>40.045499999999997</v>
      </c>
      <c r="E5294" s="145">
        <v>289.22359999999998</v>
      </c>
      <c r="F5294" s="145">
        <v>2887.0814</v>
      </c>
      <c r="G5294" s="146">
        <f t="shared" si="82"/>
        <v>8096.6813000000002</v>
      </c>
    </row>
    <row r="5295" spans="1:7" x14ac:dyDescent="0.25">
      <c r="A5295" s="143">
        <v>44782</v>
      </c>
      <c r="B5295" s="144">
        <v>11</v>
      </c>
      <c r="C5295" s="145">
        <v>12828.5473</v>
      </c>
      <c r="D5295" s="145">
        <v>73.214600000000004</v>
      </c>
      <c r="E5295" s="145">
        <v>614.99990000000003</v>
      </c>
      <c r="F5295" s="145">
        <v>4244.0025999999998</v>
      </c>
      <c r="G5295" s="146">
        <f t="shared" si="82"/>
        <v>17760.7644</v>
      </c>
    </row>
    <row r="5296" spans="1:7" x14ac:dyDescent="0.25">
      <c r="A5296" s="143">
        <v>44782</v>
      </c>
      <c r="B5296" s="144">
        <v>12</v>
      </c>
      <c r="C5296" s="145">
        <v>12861.9789</v>
      </c>
      <c r="D5296" s="145">
        <v>91.232399999999998</v>
      </c>
      <c r="E5296" s="145">
        <v>972.55909999999994</v>
      </c>
      <c r="F5296" s="145">
        <v>6563.2412999999997</v>
      </c>
      <c r="G5296" s="146">
        <f t="shared" si="82"/>
        <v>20489.011700000003</v>
      </c>
    </row>
    <row r="5297" spans="1:7" x14ac:dyDescent="0.25">
      <c r="A5297" s="143">
        <v>44782</v>
      </c>
      <c r="B5297" s="144">
        <v>13</v>
      </c>
      <c r="C5297" s="145">
        <v>13047.1906</v>
      </c>
      <c r="D5297" s="145">
        <v>103.91800000000001</v>
      </c>
      <c r="E5297" s="145">
        <v>1146.7923000000001</v>
      </c>
      <c r="F5297" s="145">
        <v>7475.9727999999996</v>
      </c>
      <c r="G5297" s="146">
        <f t="shared" si="82"/>
        <v>21773.8737</v>
      </c>
    </row>
    <row r="5298" spans="1:7" x14ac:dyDescent="0.25">
      <c r="A5298" s="143">
        <v>44782</v>
      </c>
      <c r="B5298" s="144">
        <v>14</v>
      </c>
      <c r="C5298" s="145">
        <v>21092.268499999998</v>
      </c>
      <c r="D5298" s="145">
        <v>138.1756</v>
      </c>
      <c r="E5298" s="145">
        <v>1454.6787999999999</v>
      </c>
      <c r="F5298" s="145">
        <v>7871.3251</v>
      </c>
      <c r="G5298" s="146">
        <f t="shared" si="82"/>
        <v>30556.447999999997</v>
      </c>
    </row>
    <row r="5299" spans="1:7" x14ac:dyDescent="0.25">
      <c r="A5299" s="143">
        <v>44782</v>
      </c>
      <c r="B5299" s="144">
        <v>15</v>
      </c>
      <c r="C5299" s="145">
        <v>23425.974699999999</v>
      </c>
      <c r="D5299" s="145">
        <v>148.39249999999899</v>
      </c>
      <c r="E5299" s="145">
        <v>1451.2135000000001</v>
      </c>
      <c r="F5299" s="145">
        <v>7608.7296999999999</v>
      </c>
      <c r="G5299" s="146">
        <f t="shared" si="82"/>
        <v>32634.310399999998</v>
      </c>
    </row>
    <row r="5300" spans="1:7" x14ac:dyDescent="0.25">
      <c r="A5300" s="143">
        <v>44782</v>
      </c>
      <c r="B5300" s="144">
        <v>16</v>
      </c>
      <c r="C5300" s="145">
        <v>13245.3416</v>
      </c>
      <c r="D5300" s="145">
        <v>108.7128</v>
      </c>
      <c r="E5300" s="145">
        <v>1234.5469000000001</v>
      </c>
      <c r="F5300" s="145">
        <v>7169.4664999999904</v>
      </c>
      <c r="G5300" s="146">
        <f t="shared" si="82"/>
        <v>21758.06779999999</v>
      </c>
    </row>
    <row r="5301" spans="1:7" x14ac:dyDescent="0.25">
      <c r="A5301" s="143">
        <v>44782</v>
      </c>
      <c r="B5301" s="144">
        <v>17</v>
      </c>
      <c r="C5301" s="145">
        <v>4334.5138999999999</v>
      </c>
      <c r="D5301" s="145">
        <v>52.563699999999997</v>
      </c>
      <c r="E5301" s="145">
        <v>788.23519999999996</v>
      </c>
      <c r="F5301" s="145">
        <v>7753.2205000000004</v>
      </c>
      <c r="G5301" s="146">
        <f t="shared" si="82"/>
        <v>12928.533299999999</v>
      </c>
    </row>
    <row r="5302" spans="1:7" x14ac:dyDescent="0.25">
      <c r="A5302" s="143">
        <v>44782</v>
      </c>
      <c r="B5302" s="144">
        <v>18</v>
      </c>
      <c r="C5302" s="145">
        <v>2164.3359</v>
      </c>
      <c r="D5302" s="145">
        <v>32.697899999999997</v>
      </c>
      <c r="E5302" s="145">
        <v>600.94420000000002</v>
      </c>
      <c r="F5302" s="145">
        <v>6791.9520000000002</v>
      </c>
      <c r="G5302" s="146">
        <f t="shared" si="82"/>
        <v>9589.93</v>
      </c>
    </row>
    <row r="5303" spans="1:7" x14ac:dyDescent="0.25">
      <c r="A5303" s="143">
        <v>44782</v>
      </c>
      <c r="B5303" s="144">
        <v>19</v>
      </c>
      <c r="C5303" s="145">
        <v>733.28009999999995</v>
      </c>
      <c r="D5303" s="145">
        <v>20.188399999999898</v>
      </c>
      <c r="E5303" s="145">
        <v>445.78539999999998</v>
      </c>
      <c r="F5303" s="145">
        <v>5721.1643000000004</v>
      </c>
      <c r="G5303" s="146">
        <f t="shared" si="82"/>
        <v>6920.4182000000001</v>
      </c>
    </row>
    <row r="5304" spans="1:7" x14ac:dyDescent="0.25">
      <c r="A5304" s="143">
        <v>44782</v>
      </c>
      <c r="B5304" s="144">
        <v>20</v>
      </c>
      <c r="C5304" s="145">
        <v>251.99809999999999</v>
      </c>
      <c r="D5304" s="145">
        <v>13.318099999999999</v>
      </c>
      <c r="E5304" s="145">
        <v>105.21429999999999</v>
      </c>
      <c r="F5304" s="145">
        <v>2563.6722</v>
      </c>
      <c r="G5304" s="146">
        <f t="shared" si="82"/>
        <v>2934.2026999999998</v>
      </c>
    </row>
    <row r="5305" spans="1:7" x14ac:dyDescent="0.25">
      <c r="A5305" s="143">
        <v>44782</v>
      </c>
      <c r="B5305" s="144">
        <v>21</v>
      </c>
      <c r="C5305" s="145">
        <v>9.8482000000000003</v>
      </c>
      <c r="D5305" s="145">
        <v>7.8807999999999998</v>
      </c>
      <c r="E5305" s="145">
        <v>5.0701000000000001</v>
      </c>
      <c r="F5305" s="145">
        <v>184.42609999999999</v>
      </c>
      <c r="G5305" s="146">
        <f t="shared" si="82"/>
        <v>207.2252</v>
      </c>
    </row>
    <row r="5306" spans="1:7" x14ac:dyDescent="0.25">
      <c r="A5306" s="143">
        <v>44782</v>
      </c>
      <c r="B5306" s="144">
        <v>22</v>
      </c>
      <c r="C5306" s="145">
        <v>3.3777999999999899</v>
      </c>
      <c r="D5306" s="145">
        <v>7.4720999999999904</v>
      </c>
      <c r="E5306" s="145">
        <v>2.0653999999999999</v>
      </c>
      <c r="F5306" s="145">
        <v>3.32E-2</v>
      </c>
      <c r="G5306" s="146">
        <f t="shared" si="82"/>
        <v>12.948499999999981</v>
      </c>
    </row>
    <row r="5307" spans="1:7" x14ac:dyDescent="0.25">
      <c r="A5307" s="143">
        <v>44782</v>
      </c>
      <c r="B5307" s="144">
        <v>23</v>
      </c>
      <c r="C5307" s="145">
        <v>3.3567</v>
      </c>
      <c r="D5307" s="145">
        <v>7.5080999999999998</v>
      </c>
      <c r="E5307" s="145">
        <v>2.2652999999999999</v>
      </c>
      <c r="F5307" s="145">
        <v>0</v>
      </c>
      <c r="G5307" s="146">
        <f t="shared" si="82"/>
        <v>13.130099999999999</v>
      </c>
    </row>
    <row r="5308" spans="1:7" x14ac:dyDescent="0.25">
      <c r="A5308" s="143">
        <v>44782</v>
      </c>
      <c r="B5308" s="144">
        <v>24</v>
      </c>
      <c r="C5308" s="145">
        <v>4.8746999999999998</v>
      </c>
      <c r="D5308" s="145">
        <v>7.7385999999999999</v>
      </c>
      <c r="E5308" s="145">
        <v>2.3319000000000001</v>
      </c>
      <c r="F5308" s="145">
        <v>0</v>
      </c>
      <c r="G5308" s="146">
        <f t="shared" si="82"/>
        <v>14.9452</v>
      </c>
    </row>
    <row r="5309" spans="1:7" x14ac:dyDescent="0.25">
      <c r="A5309" s="143">
        <v>44783</v>
      </c>
      <c r="B5309" s="144">
        <v>1</v>
      </c>
      <c r="C5309" s="145">
        <v>3.8706</v>
      </c>
      <c r="D5309" s="145">
        <v>7.1627000000000001</v>
      </c>
      <c r="E5309" s="145">
        <v>2.4319000000000002</v>
      </c>
      <c r="F5309" s="145">
        <v>0</v>
      </c>
      <c r="G5309" s="146">
        <f t="shared" si="82"/>
        <v>13.465200000000001</v>
      </c>
    </row>
    <row r="5310" spans="1:7" x14ac:dyDescent="0.25">
      <c r="A5310" s="143">
        <v>44783</v>
      </c>
      <c r="B5310" s="144">
        <v>2</v>
      </c>
      <c r="C5310" s="145">
        <v>4.0515999999999996</v>
      </c>
      <c r="D5310" s="145">
        <v>6.9587000000000003</v>
      </c>
      <c r="E5310" s="145">
        <v>2.3712</v>
      </c>
      <c r="F5310" s="145">
        <v>0</v>
      </c>
      <c r="G5310" s="146">
        <f t="shared" si="82"/>
        <v>13.381500000000001</v>
      </c>
    </row>
    <row r="5311" spans="1:7" x14ac:dyDescent="0.25">
      <c r="A5311" s="143">
        <v>44783</v>
      </c>
      <c r="B5311" s="144">
        <v>3</v>
      </c>
      <c r="C5311" s="145">
        <v>6.5636000000000001</v>
      </c>
      <c r="D5311" s="145">
        <v>7.2241</v>
      </c>
      <c r="E5311" s="145">
        <v>2.4319000000000002</v>
      </c>
      <c r="F5311" s="145">
        <v>0</v>
      </c>
      <c r="G5311" s="146">
        <f t="shared" si="82"/>
        <v>16.2196</v>
      </c>
    </row>
    <row r="5312" spans="1:7" x14ac:dyDescent="0.25">
      <c r="A5312" s="143">
        <v>44783</v>
      </c>
      <c r="B5312" s="144">
        <v>4</v>
      </c>
      <c r="C5312" s="145">
        <v>7.0587</v>
      </c>
      <c r="D5312" s="145">
        <v>8.3686000000000007</v>
      </c>
      <c r="E5312" s="145">
        <v>2.3679999999999999</v>
      </c>
      <c r="F5312" s="145">
        <v>0</v>
      </c>
      <c r="G5312" s="146">
        <f t="shared" si="82"/>
        <v>17.795300000000001</v>
      </c>
    </row>
    <row r="5313" spans="1:7" x14ac:dyDescent="0.25">
      <c r="A5313" s="143">
        <v>44783</v>
      </c>
      <c r="B5313" s="144">
        <v>5</v>
      </c>
      <c r="C5313" s="145">
        <v>8.1381999999999994</v>
      </c>
      <c r="D5313" s="145">
        <v>9.3874999999999993</v>
      </c>
      <c r="E5313" s="145">
        <v>2.2400000000000002</v>
      </c>
      <c r="F5313" s="145">
        <v>0</v>
      </c>
      <c r="G5313" s="146">
        <f t="shared" si="82"/>
        <v>19.765700000000002</v>
      </c>
    </row>
    <row r="5314" spans="1:7" x14ac:dyDescent="0.25">
      <c r="A5314" s="143">
        <v>44783</v>
      </c>
      <c r="B5314" s="144">
        <v>6</v>
      </c>
      <c r="C5314" s="145">
        <v>3.8391999999999999</v>
      </c>
      <c r="D5314" s="145">
        <v>11.0745</v>
      </c>
      <c r="E5314" s="145">
        <v>2.4319999999999999</v>
      </c>
      <c r="F5314" s="145">
        <v>0</v>
      </c>
      <c r="G5314" s="146">
        <f t="shared" si="82"/>
        <v>17.345700000000001</v>
      </c>
    </row>
    <row r="5315" spans="1:7" x14ac:dyDescent="0.25">
      <c r="A5315" s="143">
        <v>44783</v>
      </c>
      <c r="B5315" s="144">
        <v>7</v>
      </c>
      <c r="C5315" s="145">
        <v>3.2090000000000001</v>
      </c>
      <c r="D5315" s="145">
        <v>11.5046</v>
      </c>
      <c r="E5315" s="145">
        <v>2.5059999999999998</v>
      </c>
      <c r="F5315" s="145">
        <v>7.0298999999999996</v>
      </c>
      <c r="G5315" s="146">
        <f t="shared" si="82"/>
        <v>24.249499999999998</v>
      </c>
    </row>
    <row r="5316" spans="1:7" x14ac:dyDescent="0.25">
      <c r="A5316" s="143">
        <v>44783</v>
      </c>
      <c r="B5316" s="144">
        <v>8</v>
      </c>
      <c r="C5316" s="145">
        <v>41.449399999999997</v>
      </c>
      <c r="D5316" s="145">
        <v>12.244399999999899</v>
      </c>
      <c r="E5316" s="145">
        <v>29.944199999999999</v>
      </c>
      <c r="F5316" s="145">
        <v>409.93639999999999</v>
      </c>
      <c r="G5316" s="146">
        <f t="shared" si="82"/>
        <v>493.57439999999986</v>
      </c>
    </row>
    <row r="5317" spans="1:7" x14ac:dyDescent="0.25">
      <c r="A5317" s="143">
        <v>44783</v>
      </c>
      <c r="B5317" s="144">
        <v>9</v>
      </c>
      <c r="C5317" s="145">
        <v>629.45939999999996</v>
      </c>
      <c r="D5317" s="145">
        <v>19.706099999999999</v>
      </c>
      <c r="E5317" s="145">
        <v>186.91219999999899</v>
      </c>
      <c r="F5317" s="145">
        <v>1776.8810000000001</v>
      </c>
      <c r="G5317" s="146">
        <f t="shared" si="82"/>
        <v>2612.9586999999992</v>
      </c>
    </row>
    <row r="5318" spans="1:7" x14ac:dyDescent="0.25">
      <c r="A5318" s="143">
        <v>44783</v>
      </c>
      <c r="B5318" s="144">
        <v>10</v>
      </c>
      <c r="C5318" s="145">
        <v>2271.5075999999999</v>
      </c>
      <c r="D5318" s="145">
        <v>25.604299999999999</v>
      </c>
      <c r="E5318" s="145">
        <v>177.86279999999999</v>
      </c>
      <c r="F5318" s="145">
        <v>2232.6124</v>
      </c>
      <c r="G5318" s="146">
        <f t="shared" ref="G5318:G5381" si="83">+SUM(C5318:F5318)</f>
        <v>4707.5870999999997</v>
      </c>
    </row>
    <row r="5319" spans="1:7" x14ac:dyDescent="0.25">
      <c r="A5319" s="143">
        <v>44783</v>
      </c>
      <c r="B5319" s="144">
        <v>11</v>
      </c>
      <c r="C5319" s="145">
        <v>7655.7208000000001</v>
      </c>
      <c r="D5319" s="145">
        <v>46.415100000000002</v>
      </c>
      <c r="E5319" s="145">
        <v>363.61919999999998</v>
      </c>
      <c r="F5319" s="145">
        <v>2508.98</v>
      </c>
      <c r="G5319" s="146">
        <f t="shared" si="83"/>
        <v>10574.7351</v>
      </c>
    </row>
    <row r="5320" spans="1:7" x14ac:dyDescent="0.25">
      <c r="A5320" s="143">
        <v>44783</v>
      </c>
      <c r="B5320" s="144">
        <v>12</v>
      </c>
      <c r="C5320" s="145">
        <v>15678.767</v>
      </c>
      <c r="D5320" s="145">
        <v>83.728999999999999</v>
      </c>
      <c r="E5320" s="145">
        <v>646.73680000000002</v>
      </c>
      <c r="F5320" s="145">
        <v>2797.1091999999999</v>
      </c>
      <c r="G5320" s="146">
        <f t="shared" si="83"/>
        <v>19206.341999999997</v>
      </c>
    </row>
    <row r="5321" spans="1:7" x14ac:dyDescent="0.25">
      <c r="A5321" s="143">
        <v>44783</v>
      </c>
      <c r="B5321" s="144">
        <v>13</v>
      </c>
      <c r="C5321" s="145">
        <v>13662.364100000001</v>
      </c>
      <c r="D5321" s="145">
        <v>74.767799999999994</v>
      </c>
      <c r="E5321" s="145">
        <v>627.93319999999903</v>
      </c>
      <c r="F5321" s="145">
        <v>2838.8739999999998</v>
      </c>
      <c r="G5321" s="146">
        <f t="shared" si="83"/>
        <v>17203.9391</v>
      </c>
    </row>
    <row r="5322" spans="1:7" x14ac:dyDescent="0.25">
      <c r="A5322" s="143">
        <v>44783</v>
      </c>
      <c r="B5322" s="144">
        <v>14</v>
      </c>
      <c r="C5322" s="145">
        <v>15366.026</v>
      </c>
      <c r="D5322" s="145">
        <v>87.903099999999995</v>
      </c>
      <c r="E5322" s="145">
        <v>700.75620000000004</v>
      </c>
      <c r="F5322" s="145">
        <v>2290.1632</v>
      </c>
      <c r="G5322" s="146">
        <f t="shared" si="83"/>
        <v>18444.8485</v>
      </c>
    </row>
    <row r="5323" spans="1:7" x14ac:dyDescent="0.25">
      <c r="A5323" s="143">
        <v>44783</v>
      </c>
      <c r="B5323" s="144">
        <v>15</v>
      </c>
      <c r="C5323" s="145">
        <v>17084.328600000001</v>
      </c>
      <c r="D5323" s="145">
        <v>96.340699999999998</v>
      </c>
      <c r="E5323" s="145">
        <v>849.99199999999996</v>
      </c>
      <c r="F5323" s="145">
        <v>3350.4517000000001</v>
      </c>
      <c r="G5323" s="146">
        <f t="shared" si="83"/>
        <v>21381.113000000001</v>
      </c>
    </row>
    <row r="5324" spans="1:7" x14ac:dyDescent="0.25">
      <c r="A5324" s="143">
        <v>44783</v>
      </c>
      <c r="B5324" s="144">
        <v>16</v>
      </c>
      <c r="C5324" s="145">
        <v>12511.1194</v>
      </c>
      <c r="D5324" s="145">
        <v>80.569900000000004</v>
      </c>
      <c r="E5324" s="145">
        <v>577.82360000000006</v>
      </c>
      <c r="F5324" s="145">
        <v>2411.2109</v>
      </c>
      <c r="G5324" s="146">
        <f t="shared" si="83"/>
        <v>15580.7238</v>
      </c>
    </row>
    <row r="5325" spans="1:7" x14ac:dyDescent="0.25">
      <c r="A5325" s="143">
        <v>44783</v>
      </c>
      <c r="B5325" s="144">
        <v>17</v>
      </c>
      <c r="C5325" s="145">
        <v>9840.3909999999996</v>
      </c>
      <c r="D5325" s="145">
        <v>70.177099999999996</v>
      </c>
      <c r="E5325" s="145">
        <v>419.3775</v>
      </c>
      <c r="F5325" s="145">
        <v>1773.4681</v>
      </c>
      <c r="G5325" s="146">
        <f t="shared" si="83"/>
        <v>12103.413700000001</v>
      </c>
    </row>
    <row r="5326" spans="1:7" x14ac:dyDescent="0.25">
      <c r="A5326" s="143">
        <v>44783</v>
      </c>
      <c r="B5326" s="144">
        <v>18</v>
      </c>
      <c r="C5326" s="145">
        <v>3952.1342</v>
      </c>
      <c r="D5326" s="145">
        <v>41.716299999999997</v>
      </c>
      <c r="E5326" s="145">
        <v>274.21960000000001</v>
      </c>
      <c r="F5326" s="145">
        <v>1231.713</v>
      </c>
      <c r="G5326" s="146">
        <f t="shared" si="83"/>
        <v>5499.7830999999996</v>
      </c>
    </row>
    <row r="5327" spans="1:7" x14ac:dyDescent="0.25">
      <c r="A5327" s="143">
        <v>44783</v>
      </c>
      <c r="B5327" s="144">
        <v>19</v>
      </c>
      <c r="C5327" s="145">
        <v>1575.5354</v>
      </c>
      <c r="D5327" s="145">
        <v>30.192499999999999</v>
      </c>
      <c r="E5327" s="145">
        <v>220.77549999999999</v>
      </c>
      <c r="F5327" s="145">
        <v>878.24400000000003</v>
      </c>
      <c r="G5327" s="146">
        <f t="shared" si="83"/>
        <v>2704.7474000000002</v>
      </c>
    </row>
    <row r="5328" spans="1:7" x14ac:dyDescent="0.25">
      <c r="A5328" s="143">
        <v>44783</v>
      </c>
      <c r="B5328" s="144">
        <v>20</v>
      </c>
      <c r="C5328" s="145">
        <v>477.24979999999999</v>
      </c>
      <c r="D5328" s="145">
        <v>13.836600000000001</v>
      </c>
      <c r="E5328" s="145">
        <v>135.0779</v>
      </c>
      <c r="F5328" s="145">
        <v>842.81899999999996</v>
      </c>
      <c r="G5328" s="146">
        <f t="shared" si="83"/>
        <v>1468.9832999999999</v>
      </c>
    </row>
    <row r="5329" spans="1:7" x14ac:dyDescent="0.25">
      <c r="A5329" s="143">
        <v>44783</v>
      </c>
      <c r="B5329" s="144">
        <v>21</v>
      </c>
      <c r="C5329" s="145">
        <v>18.184100000000001</v>
      </c>
      <c r="D5329" s="145">
        <v>3.8656000000000001</v>
      </c>
      <c r="E5329" s="145">
        <v>8.6547000000000001</v>
      </c>
      <c r="F5329" s="145">
        <v>67.691100000000006</v>
      </c>
      <c r="G5329" s="146">
        <f t="shared" si="83"/>
        <v>98.395499999999998</v>
      </c>
    </row>
    <row r="5330" spans="1:7" x14ac:dyDescent="0.25">
      <c r="A5330" s="143">
        <v>44783</v>
      </c>
      <c r="B5330" s="144">
        <v>22</v>
      </c>
      <c r="C5330" s="145">
        <v>5.4048999999999996</v>
      </c>
      <c r="D5330" s="145">
        <v>3.3331</v>
      </c>
      <c r="E5330" s="145">
        <v>2.4319999999999999</v>
      </c>
      <c r="F5330" s="145">
        <v>0</v>
      </c>
      <c r="G5330" s="146">
        <f t="shared" si="83"/>
        <v>11.17</v>
      </c>
    </row>
    <row r="5331" spans="1:7" x14ac:dyDescent="0.25">
      <c r="A5331" s="143">
        <v>44783</v>
      </c>
      <c r="B5331" s="144">
        <v>23</v>
      </c>
      <c r="C5331" s="145">
        <v>4.9923000000000002</v>
      </c>
      <c r="D5331" s="145">
        <v>3.2435</v>
      </c>
      <c r="E5331" s="145">
        <v>2.2400000000000002</v>
      </c>
      <c r="F5331" s="145">
        <v>0</v>
      </c>
      <c r="G5331" s="146">
        <f t="shared" si="83"/>
        <v>10.475800000000001</v>
      </c>
    </row>
    <row r="5332" spans="1:7" x14ac:dyDescent="0.25">
      <c r="A5332" s="143">
        <v>44783</v>
      </c>
      <c r="B5332" s="144">
        <v>24</v>
      </c>
      <c r="C5332" s="145">
        <v>8.4716000000000005</v>
      </c>
      <c r="D5332" s="145">
        <v>3.9064999999999999</v>
      </c>
      <c r="E5332" s="145">
        <v>2.4319999999999999</v>
      </c>
      <c r="F5332" s="145">
        <v>0</v>
      </c>
      <c r="G5332" s="146">
        <f t="shared" si="83"/>
        <v>14.8101</v>
      </c>
    </row>
    <row r="5333" spans="1:7" x14ac:dyDescent="0.25">
      <c r="A5333" s="143">
        <v>44784</v>
      </c>
      <c r="B5333" s="144">
        <v>1</v>
      </c>
      <c r="C5333" s="145">
        <v>9.9629999999999992</v>
      </c>
      <c r="D5333" s="145">
        <v>3.9064999999999999</v>
      </c>
      <c r="E5333" s="145">
        <v>2.4319999999999999</v>
      </c>
      <c r="F5333" s="145">
        <v>0</v>
      </c>
      <c r="G5333" s="146">
        <f t="shared" si="83"/>
        <v>16.301499999999997</v>
      </c>
    </row>
    <row r="5334" spans="1:7" x14ac:dyDescent="0.25">
      <c r="A5334" s="143">
        <v>44784</v>
      </c>
      <c r="B5334" s="144">
        <v>2</v>
      </c>
      <c r="C5334" s="145">
        <v>6.5709999999999997</v>
      </c>
      <c r="D5334" s="145">
        <v>4.7282999999999999</v>
      </c>
      <c r="E5334" s="145">
        <v>2.496</v>
      </c>
      <c r="F5334" s="145">
        <v>0</v>
      </c>
      <c r="G5334" s="146">
        <f t="shared" si="83"/>
        <v>13.795299999999999</v>
      </c>
    </row>
    <row r="5335" spans="1:7" x14ac:dyDescent="0.25">
      <c r="A5335" s="143">
        <v>44784</v>
      </c>
      <c r="B5335" s="144">
        <v>3</v>
      </c>
      <c r="C5335" s="145">
        <v>6.6529999999999996</v>
      </c>
      <c r="D5335" s="145">
        <v>2.6469</v>
      </c>
      <c r="E5335" s="145">
        <v>2.1964000000000001</v>
      </c>
      <c r="F5335" s="145">
        <v>0</v>
      </c>
      <c r="G5335" s="146">
        <f t="shared" si="83"/>
        <v>11.4963</v>
      </c>
    </row>
    <row r="5336" spans="1:7" x14ac:dyDescent="0.25">
      <c r="A5336" s="143">
        <v>44784</v>
      </c>
      <c r="B5336" s="144">
        <v>4</v>
      </c>
      <c r="C5336" s="145">
        <v>8.9785000000000004</v>
      </c>
      <c r="D5336" s="145">
        <v>3.3151999999999999</v>
      </c>
      <c r="E5336" s="145">
        <v>2.496</v>
      </c>
      <c r="F5336" s="145">
        <v>0</v>
      </c>
      <c r="G5336" s="146">
        <f t="shared" si="83"/>
        <v>14.789700000000002</v>
      </c>
    </row>
    <row r="5337" spans="1:7" x14ac:dyDescent="0.25">
      <c r="A5337" s="143">
        <v>44784</v>
      </c>
      <c r="B5337" s="144">
        <v>5</v>
      </c>
      <c r="C5337" s="145">
        <v>12.8185</v>
      </c>
      <c r="D5337" s="145">
        <v>4.0934999999999997</v>
      </c>
      <c r="E5337" s="145">
        <v>2.4319999999999999</v>
      </c>
      <c r="F5337" s="145">
        <v>0</v>
      </c>
      <c r="G5337" s="146">
        <f t="shared" si="83"/>
        <v>19.343999999999998</v>
      </c>
    </row>
    <row r="5338" spans="1:7" x14ac:dyDescent="0.25">
      <c r="A5338" s="143">
        <v>44784</v>
      </c>
      <c r="B5338" s="144">
        <v>6</v>
      </c>
      <c r="C5338" s="145">
        <v>7.5294999999999996</v>
      </c>
      <c r="D5338" s="145">
        <v>4.8690999999999898</v>
      </c>
      <c r="E5338" s="145">
        <v>2.4584000000000001</v>
      </c>
      <c r="F5338" s="145">
        <v>2.8E-3</v>
      </c>
      <c r="G5338" s="146">
        <f t="shared" si="83"/>
        <v>14.859799999999989</v>
      </c>
    </row>
    <row r="5339" spans="1:7" x14ac:dyDescent="0.25">
      <c r="A5339" s="143">
        <v>44784</v>
      </c>
      <c r="B5339" s="144">
        <v>7</v>
      </c>
      <c r="C5339" s="145">
        <v>9.2506000000000004</v>
      </c>
      <c r="D5339" s="145">
        <v>5.1481000000000003</v>
      </c>
      <c r="E5339" s="145">
        <v>2.2400000000000002</v>
      </c>
      <c r="F5339" s="145">
        <v>17.9907</v>
      </c>
      <c r="G5339" s="146">
        <f t="shared" si="83"/>
        <v>34.629400000000004</v>
      </c>
    </row>
    <row r="5340" spans="1:7" x14ac:dyDescent="0.25">
      <c r="A5340" s="143">
        <v>44784</v>
      </c>
      <c r="B5340" s="144">
        <v>8</v>
      </c>
      <c r="C5340" s="145">
        <v>322.66289999999998</v>
      </c>
      <c r="D5340" s="145">
        <v>9.0717999999999996</v>
      </c>
      <c r="E5340" s="145">
        <v>56.698399999999999</v>
      </c>
      <c r="F5340" s="145">
        <v>1598.6643999999999</v>
      </c>
      <c r="G5340" s="146">
        <f t="shared" si="83"/>
        <v>1987.0974999999999</v>
      </c>
    </row>
    <row r="5341" spans="1:7" x14ac:dyDescent="0.25">
      <c r="A5341" s="143">
        <v>44784</v>
      </c>
      <c r="B5341" s="144">
        <v>9</v>
      </c>
      <c r="C5341" s="145">
        <v>3907.3607000000002</v>
      </c>
      <c r="D5341" s="145">
        <v>29.288699999999999</v>
      </c>
      <c r="E5341" s="145">
        <v>486.83539999999999</v>
      </c>
      <c r="F5341" s="145">
        <v>5554.1662999999999</v>
      </c>
      <c r="G5341" s="146">
        <f t="shared" si="83"/>
        <v>9977.6510999999991</v>
      </c>
    </row>
    <row r="5342" spans="1:7" x14ac:dyDescent="0.25">
      <c r="A5342" s="143">
        <v>44784</v>
      </c>
      <c r="B5342" s="144">
        <v>10</v>
      </c>
      <c r="C5342" s="145">
        <v>11466.243700000001</v>
      </c>
      <c r="D5342" s="145">
        <v>63.927199999999999</v>
      </c>
      <c r="E5342" s="145">
        <v>885.29319999999996</v>
      </c>
      <c r="F5342" s="145">
        <v>7174.2957999999999</v>
      </c>
      <c r="G5342" s="146">
        <f t="shared" si="83"/>
        <v>19589.759900000001</v>
      </c>
    </row>
    <row r="5343" spans="1:7" x14ac:dyDescent="0.25">
      <c r="A5343" s="143">
        <v>44784</v>
      </c>
      <c r="B5343" s="144">
        <v>11</v>
      </c>
      <c r="C5343" s="145">
        <v>18920.688099999999</v>
      </c>
      <c r="D5343" s="145">
        <v>113.51049999999999</v>
      </c>
      <c r="E5343" s="145">
        <v>1178.5065999999999</v>
      </c>
      <c r="F5343" s="145">
        <v>7807.8577999999998</v>
      </c>
      <c r="G5343" s="146">
        <f t="shared" si="83"/>
        <v>28020.563000000002</v>
      </c>
    </row>
    <row r="5344" spans="1:7" x14ac:dyDescent="0.25">
      <c r="A5344" s="143">
        <v>44784</v>
      </c>
      <c r="B5344" s="144">
        <v>12</v>
      </c>
      <c r="C5344" s="145">
        <v>23698.905900000002</v>
      </c>
      <c r="D5344" s="145">
        <v>138.63339999999999</v>
      </c>
      <c r="E5344" s="145">
        <v>1457.1143</v>
      </c>
      <c r="F5344" s="145">
        <v>8078.4324999999999</v>
      </c>
      <c r="G5344" s="146">
        <f t="shared" si="83"/>
        <v>33373.0861</v>
      </c>
    </row>
    <row r="5345" spans="1:7" x14ac:dyDescent="0.25">
      <c r="A5345" s="143">
        <v>44784</v>
      </c>
      <c r="B5345" s="144">
        <v>13</v>
      </c>
      <c r="C5345" s="145">
        <v>26346.555499999999</v>
      </c>
      <c r="D5345" s="145">
        <v>166.1653</v>
      </c>
      <c r="E5345" s="145">
        <v>1630.0452</v>
      </c>
      <c r="F5345" s="145">
        <v>8035.0209000000004</v>
      </c>
      <c r="G5345" s="146">
        <f t="shared" si="83"/>
        <v>36177.786899999999</v>
      </c>
    </row>
    <row r="5346" spans="1:7" x14ac:dyDescent="0.25">
      <c r="A5346" s="143">
        <v>44784</v>
      </c>
      <c r="B5346" s="144">
        <v>14</v>
      </c>
      <c r="C5346" s="145">
        <v>26186.701000000001</v>
      </c>
      <c r="D5346" s="145">
        <v>176.25979999999899</v>
      </c>
      <c r="E5346" s="145">
        <v>1697.3317</v>
      </c>
      <c r="F5346" s="145">
        <v>7982.9844000000003</v>
      </c>
      <c r="G5346" s="146">
        <f t="shared" si="83"/>
        <v>36043.276899999997</v>
      </c>
    </row>
    <row r="5347" spans="1:7" x14ac:dyDescent="0.25">
      <c r="A5347" s="143">
        <v>44784</v>
      </c>
      <c r="B5347" s="144">
        <v>15</v>
      </c>
      <c r="C5347" s="145">
        <v>19720.918900000001</v>
      </c>
      <c r="D5347" s="145">
        <v>156.80240000000001</v>
      </c>
      <c r="E5347" s="145">
        <v>1585.2573</v>
      </c>
      <c r="F5347" s="145">
        <v>7761.9772000000003</v>
      </c>
      <c r="G5347" s="146">
        <f t="shared" si="83"/>
        <v>29224.955800000003</v>
      </c>
    </row>
    <row r="5348" spans="1:7" x14ac:dyDescent="0.25">
      <c r="A5348" s="143">
        <v>44784</v>
      </c>
      <c r="B5348" s="144">
        <v>16</v>
      </c>
      <c r="C5348" s="145">
        <v>13046.530199999999</v>
      </c>
      <c r="D5348" s="145">
        <v>114.42310000000001</v>
      </c>
      <c r="E5348" s="145">
        <v>1253.4670000000001</v>
      </c>
      <c r="F5348" s="145">
        <v>7213.5294999999996</v>
      </c>
      <c r="G5348" s="146">
        <f t="shared" si="83"/>
        <v>21627.949799999999</v>
      </c>
    </row>
    <row r="5349" spans="1:7" x14ac:dyDescent="0.25">
      <c r="A5349" s="143">
        <v>44784</v>
      </c>
      <c r="B5349" s="144">
        <v>17</v>
      </c>
      <c r="C5349" s="145">
        <v>5572.2335000000003</v>
      </c>
      <c r="D5349" s="145">
        <v>64.317499999999995</v>
      </c>
      <c r="E5349" s="145">
        <v>869.32270000000005</v>
      </c>
      <c r="F5349" s="145">
        <v>6365.9078</v>
      </c>
      <c r="G5349" s="146">
        <f t="shared" si="83"/>
        <v>12871.781500000001</v>
      </c>
    </row>
    <row r="5350" spans="1:7" x14ac:dyDescent="0.25">
      <c r="A5350" s="143">
        <v>44784</v>
      </c>
      <c r="B5350" s="144">
        <v>18</v>
      </c>
      <c r="C5350" s="145">
        <v>2989.5445</v>
      </c>
      <c r="D5350" s="145">
        <v>43.203800000000001</v>
      </c>
      <c r="E5350" s="145">
        <v>644.64409999999998</v>
      </c>
      <c r="F5350" s="145">
        <v>5196.2731000000003</v>
      </c>
      <c r="G5350" s="146">
        <f t="shared" si="83"/>
        <v>8873.665500000001</v>
      </c>
    </row>
    <row r="5351" spans="1:7" x14ac:dyDescent="0.25">
      <c r="A5351" s="143">
        <v>44784</v>
      </c>
      <c r="B5351" s="144">
        <v>19</v>
      </c>
      <c r="C5351" s="145">
        <v>2423.6163000000001</v>
      </c>
      <c r="D5351" s="145">
        <v>38.1265</v>
      </c>
      <c r="E5351" s="145">
        <v>485.10660000000001</v>
      </c>
      <c r="F5351" s="145">
        <v>3841.3433</v>
      </c>
      <c r="G5351" s="146">
        <f t="shared" si="83"/>
        <v>6788.1926999999996</v>
      </c>
    </row>
    <row r="5352" spans="1:7" x14ac:dyDescent="0.25">
      <c r="A5352" s="143">
        <v>44784</v>
      </c>
      <c r="B5352" s="144">
        <v>20</v>
      </c>
      <c r="C5352" s="145">
        <v>990.28710000000001</v>
      </c>
      <c r="D5352" s="145">
        <v>21.892900000000001</v>
      </c>
      <c r="E5352" s="145">
        <v>214.98570000000001</v>
      </c>
      <c r="F5352" s="145">
        <v>2096.4056</v>
      </c>
      <c r="G5352" s="146">
        <f t="shared" si="83"/>
        <v>3323.5713000000001</v>
      </c>
    </row>
    <row r="5353" spans="1:7" x14ac:dyDescent="0.25">
      <c r="A5353" s="143">
        <v>44784</v>
      </c>
      <c r="B5353" s="144">
        <v>21</v>
      </c>
      <c r="C5353" s="145">
        <v>58.505499999999998</v>
      </c>
      <c r="D5353" s="145">
        <v>8.2251999999999992</v>
      </c>
      <c r="E5353" s="145">
        <v>27.267900000000001</v>
      </c>
      <c r="F5353" s="145">
        <v>419.27</v>
      </c>
      <c r="G5353" s="146">
        <f t="shared" si="83"/>
        <v>513.26859999999999</v>
      </c>
    </row>
    <row r="5354" spans="1:7" x14ac:dyDescent="0.25">
      <c r="A5354" s="143">
        <v>44784</v>
      </c>
      <c r="B5354" s="144">
        <v>22</v>
      </c>
      <c r="C5354" s="145">
        <v>3.5556999999999999</v>
      </c>
      <c r="D5354" s="145">
        <v>6.0006000000000004</v>
      </c>
      <c r="E5354" s="145">
        <v>2.048</v>
      </c>
      <c r="F5354" s="145">
        <v>0</v>
      </c>
      <c r="G5354" s="146">
        <f t="shared" si="83"/>
        <v>11.6043</v>
      </c>
    </row>
    <row r="5355" spans="1:7" x14ac:dyDescent="0.25">
      <c r="A5355" s="143">
        <v>44784</v>
      </c>
      <c r="B5355" s="144">
        <v>23</v>
      </c>
      <c r="C5355" s="145">
        <v>4.3437000000000001</v>
      </c>
      <c r="D5355" s="145">
        <v>4.8</v>
      </c>
      <c r="E5355" s="145">
        <v>2.2400000000000002</v>
      </c>
      <c r="F5355" s="145">
        <v>0</v>
      </c>
      <c r="G5355" s="146">
        <f t="shared" si="83"/>
        <v>11.383699999999999</v>
      </c>
    </row>
    <row r="5356" spans="1:7" x14ac:dyDescent="0.25">
      <c r="A5356" s="143">
        <v>44784</v>
      </c>
      <c r="B5356" s="144">
        <v>24</v>
      </c>
      <c r="C5356" s="145">
        <v>3.3197000000000001</v>
      </c>
      <c r="D5356" s="145">
        <v>4.9893999999999998</v>
      </c>
      <c r="E5356" s="145">
        <v>2.3679999999999999</v>
      </c>
      <c r="F5356" s="145">
        <v>0</v>
      </c>
      <c r="G5356" s="146">
        <f t="shared" si="83"/>
        <v>10.677100000000001</v>
      </c>
    </row>
    <row r="5357" spans="1:7" x14ac:dyDescent="0.25">
      <c r="A5357" s="143">
        <v>44785</v>
      </c>
      <c r="B5357" s="144">
        <v>1</v>
      </c>
      <c r="C5357" s="145">
        <v>7.8067000000000002</v>
      </c>
      <c r="D5357" s="145">
        <v>5.1584000000000003</v>
      </c>
      <c r="E5357" s="145">
        <v>2.496</v>
      </c>
      <c r="F5357" s="145">
        <v>0</v>
      </c>
      <c r="G5357" s="146">
        <f t="shared" si="83"/>
        <v>15.4611</v>
      </c>
    </row>
    <row r="5358" spans="1:7" x14ac:dyDescent="0.25">
      <c r="A5358" s="143">
        <v>44785</v>
      </c>
      <c r="B5358" s="144">
        <v>2</v>
      </c>
      <c r="C5358" s="145">
        <v>7.7427000000000001</v>
      </c>
      <c r="D5358" s="145">
        <v>5.0048000000000004</v>
      </c>
      <c r="E5358" s="145">
        <v>2.2400000000000002</v>
      </c>
      <c r="F5358" s="145">
        <v>0</v>
      </c>
      <c r="G5358" s="146">
        <f t="shared" si="83"/>
        <v>14.987500000000001</v>
      </c>
    </row>
    <row r="5359" spans="1:7" x14ac:dyDescent="0.25">
      <c r="A5359" s="143">
        <v>44785</v>
      </c>
      <c r="B5359" s="144">
        <v>3</v>
      </c>
      <c r="C5359" s="145">
        <v>7.6147</v>
      </c>
      <c r="D5359" s="145">
        <v>5.4040999999999997</v>
      </c>
      <c r="E5359" s="145">
        <v>2.5164</v>
      </c>
      <c r="F5359" s="145">
        <v>0</v>
      </c>
      <c r="G5359" s="146">
        <f t="shared" si="83"/>
        <v>15.5352</v>
      </c>
    </row>
    <row r="5360" spans="1:7" x14ac:dyDescent="0.25">
      <c r="A5360" s="143">
        <v>44785</v>
      </c>
      <c r="B5360" s="144">
        <v>4</v>
      </c>
      <c r="C5360" s="145">
        <v>8.5625</v>
      </c>
      <c r="D5360" s="145">
        <v>4.9074999999999998</v>
      </c>
      <c r="E5360" s="145">
        <v>2.3679999999999999</v>
      </c>
      <c r="F5360" s="145">
        <v>0</v>
      </c>
      <c r="G5360" s="146">
        <f t="shared" si="83"/>
        <v>15.837999999999999</v>
      </c>
    </row>
    <row r="5361" spans="1:7" x14ac:dyDescent="0.25">
      <c r="A5361" s="143">
        <v>44785</v>
      </c>
      <c r="B5361" s="144">
        <v>5</v>
      </c>
      <c r="C5361" s="145">
        <v>12.951499999999999</v>
      </c>
      <c r="D5361" s="145">
        <v>4.8101000000000003</v>
      </c>
      <c r="E5361" s="145">
        <v>2.496</v>
      </c>
      <c r="F5361" s="145">
        <v>0</v>
      </c>
      <c r="G5361" s="146">
        <f t="shared" si="83"/>
        <v>20.2576</v>
      </c>
    </row>
    <row r="5362" spans="1:7" x14ac:dyDescent="0.25">
      <c r="A5362" s="143">
        <v>44785</v>
      </c>
      <c r="B5362" s="144">
        <v>6</v>
      </c>
      <c r="C5362" s="145">
        <v>8.6364999999999998</v>
      </c>
      <c r="D5362" s="145">
        <v>5.8879999999999999</v>
      </c>
      <c r="E5362" s="145">
        <v>2.3039999999999998</v>
      </c>
      <c r="F5362" s="145">
        <v>0</v>
      </c>
      <c r="G5362" s="146">
        <f t="shared" si="83"/>
        <v>16.828499999999998</v>
      </c>
    </row>
    <row r="5363" spans="1:7" x14ac:dyDescent="0.25">
      <c r="A5363" s="143">
        <v>44785</v>
      </c>
      <c r="B5363" s="144">
        <v>7</v>
      </c>
      <c r="C5363" s="145">
        <v>8.6143000000000001</v>
      </c>
      <c r="D5363" s="145">
        <v>6.2003000000000004</v>
      </c>
      <c r="E5363" s="145">
        <v>2.44159999999999</v>
      </c>
      <c r="F5363" s="145">
        <v>15.335800000000001</v>
      </c>
      <c r="G5363" s="146">
        <f t="shared" si="83"/>
        <v>32.591999999999992</v>
      </c>
    </row>
    <row r="5364" spans="1:7" x14ac:dyDescent="0.25">
      <c r="A5364" s="143">
        <v>44785</v>
      </c>
      <c r="B5364" s="144">
        <v>8</v>
      </c>
      <c r="C5364" s="145">
        <v>400.08580000000001</v>
      </c>
      <c r="D5364" s="145">
        <v>9.9032</v>
      </c>
      <c r="E5364" s="145">
        <v>164.7843</v>
      </c>
      <c r="F5364" s="145">
        <v>2547.1102000000001</v>
      </c>
      <c r="G5364" s="146">
        <f t="shared" si="83"/>
        <v>3121.8834999999999</v>
      </c>
    </row>
    <row r="5365" spans="1:7" x14ac:dyDescent="0.25">
      <c r="A5365" s="143">
        <v>44785</v>
      </c>
      <c r="B5365" s="144">
        <v>9</v>
      </c>
      <c r="C5365" s="145">
        <v>3937.8544000000002</v>
      </c>
      <c r="D5365" s="145">
        <v>29.621700000000001</v>
      </c>
      <c r="E5365" s="145">
        <v>500.78629999999998</v>
      </c>
      <c r="F5365" s="145">
        <v>5782.2385000000004</v>
      </c>
      <c r="G5365" s="146">
        <f t="shared" si="83"/>
        <v>10250.500900000001</v>
      </c>
    </row>
    <row r="5366" spans="1:7" x14ac:dyDescent="0.25">
      <c r="A5366" s="143">
        <v>44785</v>
      </c>
      <c r="B5366" s="144">
        <v>10</v>
      </c>
      <c r="C5366" s="145">
        <v>10731.053599999999</v>
      </c>
      <c r="D5366" s="145">
        <v>64.100899999999996</v>
      </c>
      <c r="E5366" s="145">
        <v>814.83699999999999</v>
      </c>
      <c r="F5366" s="145">
        <v>7334.8236999999999</v>
      </c>
      <c r="G5366" s="146">
        <f t="shared" si="83"/>
        <v>18944.815199999997</v>
      </c>
    </row>
    <row r="5367" spans="1:7" x14ac:dyDescent="0.25">
      <c r="A5367" s="143">
        <v>44785</v>
      </c>
      <c r="B5367" s="144">
        <v>11</v>
      </c>
      <c r="C5367" s="145">
        <v>17405.085500000001</v>
      </c>
      <c r="D5367" s="145">
        <v>97.008899999999997</v>
      </c>
      <c r="E5367" s="145">
        <v>1104.9472000000001</v>
      </c>
      <c r="F5367" s="145">
        <v>7900.6930000000002</v>
      </c>
      <c r="G5367" s="146">
        <f t="shared" si="83"/>
        <v>26507.7346</v>
      </c>
    </row>
    <row r="5368" spans="1:7" x14ac:dyDescent="0.25">
      <c r="A5368" s="143">
        <v>44785</v>
      </c>
      <c r="B5368" s="144">
        <v>12</v>
      </c>
      <c r="C5368" s="145">
        <v>22465.157599999999</v>
      </c>
      <c r="D5368" s="145">
        <v>129.38329999999999</v>
      </c>
      <c r="E5368" s="145">
        <v>1390.5137</v>
      </c>
      <c r="F5368" s="145">
        <v>7913.0425999999998</v>
      </c>
      <c r="G5368" s="146">
        <f t="shared" si="83"/>
        <v>31898.0972</v>
      </c>
    </row>
    <row r="5369" spans="1:7" x14ac:dyDescent="0.25">
      <c r="A5369" s="143">
        <v>44785</v>
      </c>
      <c r="B5369" s="144">
        <v>13</v>
      </c>
      <c r="C5369" s="145">
        <v>24833.380399999998</v>
      </c>
      <c r="D5369" s="145">
        <v>147.22149999999999</v>
      </c>
      <c r="E5369" s="145">
        <v>1544.8862999999999</v>
      </c>
      <c r="F5369" s="145">
        <v>7150.0856999999996</v>
      </c>
      <c r="G5369" s="146">
        <f t="shared" si="83"/>
        <v>33675.573899999996</v>
      </c>
    </row>
    <row r="5370" spans="1:7" x14ac:dyDescent="0.25">
      <c r="A5370" s="143">
        <v>44785</v>
      </c>
      <c r="B5370" s="144">
        <v>14</v>
      </c>
      <c r="C5370" s="145">
        <v>22631.535100000001</v>
      </c>
      <c r="D5370" s="145">
        <v>142.23480000000001</v>
      </c>
      <c r="E5370" s="145">
        <v>1170.222</v>
      </c>
      <c r="F5370" s="145">
        <v>5300.4647999999997</v>
      </c>
      <c r="G5370" s="146">
        <f t="shared" si="83"/>
        <v>29244.456700000002</v>
      </c>
    </row>
    <row r="5371" spans="1:7" x14ac:dyDescent="0.25">
      <c r="A5371" s="143">
        <v>44785</v>
      </c>
      <c r="B5371" s="144">
        <v>15</v>
      </c>
      <c r="C5371" s="145">
        <v>21949.019199999999</v>
      </c>
      <c r="D5371" s="145">
        <v>148.49099999999899</v>
      </c>
      <c r="E5371" s="145">
        <v>1002.1893</v>
      </c>
      <c r="F5371" s="145">
        <v>4716.0653000000002</v>
      </c>
      <c r="G5371" s="146">
        <f t="shared" si="83"/>
        <v>27815.764799999997</v>
      </c>
    </row>
    <row r="5372" spans="1:7" x14ac:dyDescent="0.25">
      <c r="A5372" s="143">
        <v>44785</v>
      </c>
      <c r="B5372" s="144">
        <v>16</v>
      </c>
      <c r="C5372" s="145">
        <v>16592.811399999999</v>
      </c>
      <c r="D5372" s="145">
        <v>137.17769999999999</v>
      </c>
      <c r="E5372" s="145">
        <v>932.76859999999999</v>
      </c>
      <c r="F5372" s="145">
        <v>4602.5544</v>
      </c>
      <c r="G5372" s="146">
        <f t="shared" si="83"/>
        <v>22265.312099999999</v>
      </c>
    </row>
    <row r="5373" spans="1:7" x14ac:dyDescent="0.25">
      <c r="A5373" s="143">
        <v>44785</v>
      </c>
      <c r="B5373" s="144">
        <v>17</v>
      </c>
      <c r="C5373" s="145">
        <v>11039.4784</v>
      </c>
      <c r="D5373" s="145">
        <v>117.8278</v>
      </c>
      <c r="E5373" s="145">
        <v>820.80359999999996</v>
      </c>
      <c r="F5373" s="145">
        <v>4690.6952000000001</v>
      </c>
      <c r="G5373" s="146">
        <f t="shared" si="83"/>
        <v>16668.805</v>
      </c>
    </row>
    <row r="5374" spans="1:7" x14ac:dyDescent="0.25">
      <c r="A5374" s="143">
        <v>44785</v>
      </c>
      <c r="B5374" s="144">
        <v>18</v>
      </c>
      <c r="C5374" s="145">
        <v>5848.2905000000001</v>
      </c>
      <c r="D5374" s="145">
        <v>86.737799999999993</v>
      </c>
      <c r="E5374" s="145">
        <v>653.57349999999997</v>
      </c>
      <c r="F5374" s="145">
        <v>4179.1140999999998</v>
      </c>
      <c r="G5374" s="146">
        <f t="shared" si="83"/>
        <v>10767.715899999999</v>
      </c>
    </row>
    <row r="5375" spans="1:7" x14ac:dyDescent="0.25">
      <c r="A5375" s="143">
        <v>44785</v>
      </c>
      <c r="B5375" s="144">
        <v>19</v>
      </c>
      <c r="C5375" s="145">
        <v>2371.8063999999999</v>
      </c>
      <c r="D5375" s="145">
        <v>56.258400000000002</v>
      </c>
      <c r="E5375" s="145">
        <v>438.5376</v>
      </c>
      <c r="F5375" s="145">
        <v>3441.7898</v>
      </c>
      <c r="G5375" s="146">
        <f t="shared" si="83"/>
        <v>6308.3922000000002</v>
      </c>
    </row>
    <row r="5376" spans="1:7" x14ac:dyDescent="0.25">
      <c r="A5376" s="143">
        <v>44785</v>
      </c>
      <c r="B5376" s="144">
        <v>20</v>
      </c>
      <c r="C5376" s="145">
        <v>651.60929999999996</v>
      </c>
      <c r="D5376" s="145">
        <v>24.670500000000001</v>
      </c>
      <c r="E5376" s="145">
        <v>144.6216</v>
      </c>
      <c r="F5376" s="145">
        <v>1472.5146999999999</v>
      </c>
      <c r="G5376" s="146">
        <f t="shared" si="83"/>
        <v>2293.4160999999999</v>
      </c>
    </row>
    <row r="5377" spans="1:7" x14ac:dyDescent="0.25">
      <c r="A5377" s="143">
        <v>44785</v>
      </c>
      <c r="B5377" s="144">
        <v>21</v>
      </c>
      <c r="C5377" s="145">
        <v>43.481000000000002</v>
      </c>
      <c r="D5377" s="145">
        <v>5.7138</v>
      </c>
      <c r="E5377" s="145">
        <v>22.246099999999998</v>
      </c>
      <c r="F5377" s="145">
        <v>368.0428</v>
      </c>
      <c r="G5377" s="146">
        <f t="shared" si="83"/>
        <v>439.4837</v>
      </c>
    </row>
    <row r="5378" spans="1:7" x14ac:dyDescent="0.25">
      <c r="A5378" s="143">
        <v>44785</v>
      </c>
      <c r="B5378" s="144">
        <v>22</v>
      </c>
      <c r="C5378" s="145">
        <v>3.0438000000000001</v>
      </c>
      <c r="D5378" s="145">
        <v>2.3424</v>
      </c>
      <c r="E5378" s="145">
        <v>2.2400000000000002</v>
      </c>
      <c r="F5378" s="145">
        <v>0</v>
      </c>
      <c r="G5378" s="146">
        <f t="shared" si="83"/>
        <v>7.6262000000000008</v>
      </c>
    </row>
    <row r="5379" spans="1:7" x14ac:dyDescent="0.25">
      <c r="A5379" s="143">
        <v>44785</v>
      </c>
      <c r="B5379" s="144">
        <v>23</v>
      </c>
      <c r="C5379" s="145">
        <v>3.6198000000000001</v>
      </c>
      <c r="D5379" s="145">
        <v>2.1760000000000002</v>
      </c>
      <c r="E5379" s="145">
        <v>2.1760000000000002</v>
      </c>
      <c r="F5379" s="145">
        <v>0</v>
      </c>
      <c r="G5379" s="146">
        <f t="shared" si="83"/>
        <v>7.9718</v>
      </c>
    </row>
    <row r="5380" spans="1:7" x14ac:dyDescent="0.25">
      <c r="A5380" s="143">
        <v>44785</v>
      </c>
      <c r="B5380" s="144">
        <v>24</v>
      </c>
      <c r="C5380" s="145">
        <v>4.3277999999999999</v>
      </c>
      <c r="D5380" s="145">
        <v>2.3679999999999999</v>
      </c>
      <c r="E5380" s="145">
        <v>2.3679999999999999</v>
      </c>
      <c r="F5380" s="145">
        <v>0</v>
      </c>
      <c r="G5380" s="146">
        <f t="shared" si="83"/>
        <v>9.0638000000000005</v>
      </c>
    </row>
    <row r="5381" spans="1:7" x14ac:dyDescent="0.25">
      <c r="A5381" s="143">
        <v>44786</v>
      </c>
      <c r="B5381" s="144">
        <v>1</v>
      </c>
      <c r="C5381" s="145">
        <v>4.5837000000000003</v>
      </c>
      <c r="D5381" s="145">
        <v>2.1760000000000002</v>
      </c>
      <c r="E5381" s="145">
        <v>2.1760000000000002</v>
      </c>
      <c r="F5381" s="145">
        <v>0</v>
      </c>
      <c r="G5381" s="146">
        <f t="shared" si="83"/>
        <v>8.9357000000000006</v>
      </c>
    </row>
    <row r="5382" spans="1:7" x14ac:dyDescent="0.25">
      <c r="A5382" s="143">
        <v>44786</v>
      </c>
      <c r="B5382" s="144">
        <v>2</v>
      </c>
      <c r="C5382" s="145">
        <v>3.6877</v>
      </c>
      <c r="D5382" s="145">
        <v>2.3679999999999999</v>
      </c>
      <c r="E5382" s="145">
        <v>2.3679999999999999</v>
      </c>
      <c r="F5382" s="145">
        <v>0</v>
      </c>
      <c r="G5382" s="146">
        <f t="shared" ref="G5382:G5445" si="84">+SUM(C5382:F5382)</f>
        <v>8.4237000000000002</v>
      </c>
    </row>
    <row r="5383" spans="1:7" x14ac:dyDescent="0.25">
      <c r="A5383" s="143">
        <v>44786</v>
      </c>
      <c r="B5383" s="144">
        <v>3</v>
      </c>
      <c r="C5383" s="145">
        <v>4.5837000000000003</v>
      </c>
      <c r="D5383" s="145">
        <v>2.3679999999999999</v>
      </c>
      <c r="E5383" s="145">
        <v>2.3679999999999999</v>
      </c>
      <c r="F5383" s="145">
        <v>0</v>
      </c>
      <c r="G5383" s="146">
        <f t="shared" si="84"/>
        <v>9.319700000000001</v>
      </c>
    </row>
    <row r="5384" spans="1:7" x14ac:dyDescent="0.25">
      <c r="A5384" s="143">
        <v>44786</v>
      </c>
      <c r="B5384" s="144">
        <v>4</v>
      </c>
      <c r="C5384" s="145">
        <v>6.3133999999999997</v>
      </c>
      <c r="D5384" s="145">
        <v>2.3449</v>
      </c>
      <c r="E5384" s="145">
        <v>2.3243999999999998</v>
      </c>
      <c r="F5384" s="145">
        <v>34.533799999999999</v>
      </c>
      <c r="G5384" s="146">
        <f t="shared" si="84"/>
        <v>45.516500000000001</v>
      </c>
    </row>
    <row r="5385" spans="1:7" x14ac:dyDescent="0.25">
      <c r="A5385" s="143">
        <v>44786</v>
      </c>
      <c r="B5385" s="144">
        <v>5</v>
      </c>
      <c r="C5385" s="145">
        <v>5.6734</v>
      </c>
      <c r="D5385" s="145">
        <v>2.8544</v>
      </c>
      <c r="E5385" s="145">
        <v>2.2400000000000002</v>
      </c>
      <c r="F5385" s="145">
        <v>19.002700000000001</v>
      </c>
      <c r="G5385" s="146">
        <f t="shared" si="84"/>
        <v>29.770499999999998</v>
      </c>
    </row>
    <row r="5386" spans="1:7" x14ac:dyDescent="0.25">
      <c r="A5386" s="143">
        <v>44786</v>
      </c>
      <c r="B5386" s="144">
        <v>6</v>
      </c>
      <c r="C5386" s="145">
        <v>5.4173999999999998</v>
      </c>
      <c r="D5386" s="145">
        <v>5.0507999999999997</v>
      </c>
      <c r="E5386" s="145">
        <v>2.3739999999999899</v>
      </c>
      <c r="F5386" s="145">
        <v>19.082699999999999</v>
      </c>
      <c r="G5386" s="146">
        <f t="shared" si="84"/>
        <v>31.924899999999987</v>
      </c>
    </row>
    <row r="5387" spans="1:7" x14ac:dyDescent="0.25">
      <c r="A5387" s="143">
        <v>44786</v>
      </c>
      <c r="B5387" s="144">
        <v>7</v>
      </c>
      <c r="C5387" s="145">
        <v>6.6440000000000001</v>
      </c>
      <c r="D5387" s="145">
        <v>4.1292</v>
      </c>
      <c r="E5387" s="145">
        <v>2.7221999999999902</v>
      </c>
      <c r="F5387" s="145">
        <v>102.7341</v>
      </c>
      <c r="G5387" s="146">
        <f t="shared" si="84"/>
        <v>116.22949999999999</v>
      </c>
    </row>
    <row r="5388" spans="1:7" x14ac:dyDescent="0.25">
      <c r="A5388" s="143">
        <v>44786</v>
      </c>
      <c r="B5388" s="144">
        <v>8</v>
      </c>
      <c r="C5388" s="145">
        <v>501.96280000000002</v>
      </c>
      <c r="D5388" s="145">
        <v>8.9547000000000008</v>
      </c>
      <c r="E5388" s="145">
        <v>97.094800000000006</v>
      </c>
      <c r="F5388" s="145">
        <v>1911.7551000000001</v>
      </c>
      <c r="G5388" s="146">
        <f t="shared" si="84"/>
        <v>2519.7674000000002</v>
      </c>
    </row>
    <row r="5389" spans="1:7" x14ac:dyDescent="0.25">
      <c r="A5389" s="143">
        <v>44786</v>
      </c>
      <c r="B5389" s="144">
        <v>9</v>
      </c>
      <c r="C5389" s="145">
        <v>4253.5158000000001</v>
      </c>
      <c r="D5389" s="145">
        <v>39.085599999999999</v>
      </c>
      <c r="E5389" s="145">
        <v>426.94290000000001</v>
      </c>
      <c r="F5389" s="145">
        <v>4539.6728000000003</v>
      </c>
      <c r="G5389" s="146">
        <f t="shared" si="84"/>
        <v>9259.2171000000017</v>
      </c>
    </row>
    <row r="5390" spans="1:7" x14ac:dyDescent="0.25">
      <c r="A5390" s="143">
        <v>44786</v>
      </c>
      <c r="B5390" s="144">
        <v>10</v>
      </c>
      <c r="C5390" s="145">
        <v>11700.5039</v>
      </c>
      <c r="D5390" s="145">
        <v>84.390500000000003</v>
      </c>
      <c r="E5390" s="145">
        <v>979.71339999999998</v>
      </c>
      <c r="F5390" s="145">
        <v>6642.5762999999997</v>
      </c>
      <c r="G5390" s="146">
        <f t="shared" si="84"/>
        <v>19407.184099999999</v>
      </c>
    </row>
    <row r="5391" spans="1:7" x14ac:dyDescent="0.25">
      <c r="A5391" s="143">
        <v>44786</v>
      </c>
      <c r="B5391" s="144">
        <v>11</v>
      </c>
      <c r="C5391" s="145">
        <v>19430.4329</v>
      </c>
      <c r="D5391" s="145">
        <v>133.37629999999999</v>
      </c>
      <c r="E5391" s="145">
        <v>1271.8086000000001</v>
      </c>
      <c r="F5391" s="145">
        <v>6345.8319000000001</v>
      </c>
      <c r="G5391" s="146">
        <f t="shared" si="84"/>
        <v>27181.449700000001</v>
      </c>
    </row>
    <row r="5392" spans="1:7" x14ac:dyDescent="0.25">
      <c r="A5392" s="143">
        <v>44786</v>
      </c>
      <c r="B5392" s="144">
        <v>12</v>
      </c>
      <c r="C5392" s="145">
        <v>25901.6181</v>
      </c>
      <c r="D5392" s="145">
        <v>169.5042</v>
      </c>
      <c r="E5392" s="145">
        <v>1724.0151000000001</v>
      </c>
      <c r="F5392" s="145">
        <v>7074.7897999999996</v>
      </c>
      <c r="G5392" s="146">
        <f t="shared" si="84"/>
        <v>34869.927199999998</v>
      </c>
    </row>
    <row r="5393" spans="1:7" x14ac:dyDescent="0.25">
      <c r="A5393" s="143">
        <v>44786</v>
      </c>
      <c r="B5393" s="144">
        <v>13</v>
      </c>
      <c r="C5393" s="145">
        <v>29412.275600000001</v>
      </c>
      <c r="D5393" s="145">
        <v>201.4101</v>
      </c>
      <c r="E5393" s="145">
        <v>2014.8220999999901</v>
      </c>
      <c r="F5393" s="145">
        <v>7748.7888000000003</v>
      </c>
      <c r="G5393" s="146">
        <f t="shared" si="84"/>
        <v>39377.296599999994</v>
      </c>
    </row>
    <row r="5394" spans="1:7" x14ac:dyDescent="0.25">
      <c r="A5394" s="143">
        <v>44786</v>
      </c>
      <c r="B5394" s="144">
        <v>14</v>
      </c>
      <c r="C5394" s="145">
        <v>28208.339199999999</v>
      </c>
      <c r="D5394" s="145">
        <v>189.57390000000001</v>
      </c>
      <c r="E5394" s="145">
        <v>2102.2258999999999</v>
      </c>
      <c r="F5394" s="145">
        <v>7829.8171000000002</v>
      </c>
      <c r="G5394" s="146">
        <f t="shared" si="84"/>
        <v>38329.956099999996</v>
      </c>
    </row>
    <row r="5395" spans="1:7" x14ac:dyDescent="0.25">
      <c r="A5395" s="143">
        <v>44786</v>
      </c>
      <c r="B5395" s="144">
        <v>15</v>
      </c>
      <c r="C5395" s="145">
        <v>25007.668099999999</v>
      </c>
      <c r="D5395" s="145">
        <v>180.708</v>
      </c>
      <c r="E5395" s="145">
        <v>1957.7536</v>
      </c>
      <c r="F5395" s="145">
        <v>7863.3978999999999</v>
      </c>
      <c r="G5395" s="146">
        <f t="shared" si="84"/>
        <v>35009.527600000001</v>
      </c>
    </row>
    <row r="5396" spans="1:7" x14ac:dyDescent="0.25">
      <c r="A5396" s="143">
        <v>44786</v>
      </c>
      <c r="B5396" s="144">
        <v>16</v>
      </c>
      <c r="C5396" s="145">
        <v>20414.467199999999</v>
      </c>
      <c r="D5396" s="145">
        <v>160.25970000000001</v>
      </c>
      <c r="E5396" s="145">
        <v>1772.3412000000001</v>
      </c>
      <c r="F5396" s="145">
        <v>6835.7181</v>
      </c>
      <c r="G5396" s="146">
        <f t="shared" si="84"/>
        <v>29182.786199999995</v>
      </c>
    </row>
    <row r="5397" spans="1:7" x14ac:dyDescent="0.25">
      <c r="A5397" s="143">
        <v>44786</v>
      </c>
      <c r="B5397" s="144">
        <v>17</v>
      </c>
      <c r="C5397" s="145">
        <v>14422.6816</v>
      </c>
      <c r="D5397" s="145">
        <v>130.07229999999899</v>
      </c>
      <c r="E5397" s="145">
        <v>1464.4682</v>
      </c>
      <c r="F5397" s="145">
        <v>6506.0469000000003</v>
      </c>
      <c r="G5397" s="146">
        <f t="shared" si="84"/>
        <v>22523.269</v>
      </c>
    </row>
    <row r="5398" spans="1:7" x14ac:dyDescent="0.25">
      <c r="A5398" s="143">
        <v>44786</v>
      </c>
      <c r="B5398" s="144">
        <v>18</v>
      </c>
      <c r="C5398" s="145">
        <v>7966.4300999999996</v>
      </c>
      <c r="D5398" s="145">
        <v>87.694299999999998</v>
      </c>
      <c r="E5398" s="145">
        <v>851.31700000000001</v>
      </c>
      <c r="F5398" s="145">
        <v>5259.152</v>
      </c>
      <c r="G5398" s="146">
        <f t="shared" si="84"/>
        <v>14164.5934</v>
      </c>
    </row>
    <row r="5399" spans="1:7" x14ac:dyDescent="0.25">
      <c r="A5399" s="143">
        <v>44786</v>
      </c>
      <c r="B5399" s="144">
        <v>19</v>
      </c>
      <c r="C5399" s="145">
        <v>3326.2294999999999</v>
      </c>
      <c r="D5399" s="145">
        <v>51.678600000000003</v>
      </c>
      <c r="E5399" s="145">
        <v>665.63800000000003</v>
      </c>
      <c r="F5399" s="145">
        <v>5015.2313999999997</v>
      </c>
      <c r="G5399" s="146">
        <f t="shared" si="84"/>
        <v>9058.7775000000001</v>
      </c>
    </row>
    <row r="5400" spans="1:7" x14ac:dyDescent="0.25">
      <c r="A5400" s="143">
        <v>44786</v>
      </c>
      <c r="B5400" s="144">
        <v>20</v>
      </c>
      <c r="C5400" s="145">
        <v>829.54110000000003</v>
      </c>
      <c r="D5400" s="145">
        <v>17.9634</v>
      </c>
      <c r="E5400" s="145">
        <v>170.32130000000001</v>
      </c>
      <c r="F5400" s="145">
        <v>2540.0542</v>
      </c>
      <c r="G5400" s="146">
        <f t="shared" si="84"/>
        <v>3557.88</v>
      </c>
    </row>
    <row r="5401" spans="1:7" x14ac:dyDescent="0.25">
      <c r="A5401" s="143">
        <v>44786</v>
      </c>
      <c r="B5401" s="144">
        <v>21</v>
      </c>
      <c r="C5401" s="145">
        <v>44.875799999999998</v>
      </c>
      <c r="D5401" s="145">
        <v>2.7519999999999998</v>
      </c>
      <c r="E5401" s="145">
        <v>25.978200000000001</v>
      </c>
      <c r="F5401" s="145">
        <v>577.95809999999994</v>
      </c>
      <c r="G5401" s="146">
        <f t="shared" si="84"/>
        <v>651.56409999999994</v>
      </c>
    </row>
    <row r="5402" spans="1:7" x14ac:dyDescent="0.25">
      <c r="A5402" s="143">
        <v>44786</v>
      </c>
      <c r="B5402" s="144">
        <v>22</v>
      </c>
      <c r="C5402" s="145">
        <v>0.7046</v>
      </c>
      <c r="D5402" s="145">
        <v>1.0880000000000001</v>
      </c>
      <c r="E5402" s="145">
        <v>1.0880000000000001</v>
      </c>
      <c r="F5402" s="145">
        <v>0</v>
      </c>
      <c r="G5402" s="146">
        <f t="shared" si="84"/>
        <v>2.8806000000000003</v>
      </c>
    </row>
    <row r="5403" spans="1:7" x14ac:dyDescent="0.25">
      <c r="A5403" s="143">
        <v>44786</v>
      </c>
      <c r="B5403" s="144">
        <v>23</v>
      </c>
      <c r="C5403" s="145">
        <v>0.64059999999999995</v>
      </c>
      <c r="D5403" s="145">
        <v>2.1120000000000001</v>
      </c>
      <c r="E5403" s="145">
        <v>2.1120000000000001</v>
      </c>
      <c r="F5403" s="145">
        <v>0</v>
      </c>
      <c r="G5403" s="146">
        <f t="shared" si="84"/>
        <v>4.8646000000000003</v>
      </c>
    </row>
    <row r="5404" spans="1:7" x14ac:dyDescent="0.25">
      <c r="A5404" s="143">
        <v>44786</v>
      </c>
      <c r="B5404" s="144">
        <v>24</v>
      </c>
      <c r="C5404" s="145">
        <v>0.96060000000000001</v>
      </c>
      <c r="D5404" s="145">
        <v>2.2400000000000002</v>
      </c>
      <c r="E5404" s="145">
        <v>2.2604000000000002</v>
      </c>
      <c r="F5404" s="145">
        <v>0</v>
      </c>
      <c r="G5404" s="146">
        <f t="shared" si="84"/>
        <v>5.4610000000000003</v>
      </c>
    </row>
    <row r="5405" spans="1:7" x14ac:dyDescent="0.25">
      <c r="A5405" s="143">
        <v>44787</v>
      </c>
      <c r="B5405" s="144">
        <v>1</v>
      </c>
      <c r="C5405" s="145">
        <v>2.7795999999999998</v>
      </c>
      <c r="D5405" s="145">
        <v>2.5651000000000002</v>
      </c>
      <c r="E5405" s="145">
        <v>2.1760000000000002</v>
      </c>
      <c r="F5405" s="145">
        <v>0</v>
      </c>
      <c r="G5405" s="146">
        <f t="shared" si="84"/>
        <v>7.5206999999999997</v>
      </c>
    </row>
    <row r="5406" spans="1:7" x14ac:dyDescent="0.25">
      <c r="A5406" s="143">
        <v>44787</v>
      </c>
      <c r="B5406" s="144">
        <v>2</v>
      </c>
      <c r="C5406" s="145">
        <v>3.3046000000000002</v>
      </c>
      <c r="D5406" s="145">
        <v>3.6581000000000001</v>
      </c>
      <c r="E5406" s="145">
        <v>2.3679999999999999</v>
      </c>
      <c r="F5406" s="145">
        <v>0</v>
      </c>
      <c r="G5406" s="146">
        <f t="shared" si="84"/>
        <v>9.3307000000000002</v>
      </c>
    </row>
    <row r="5407" spans="1:7" x14ac:dyDescent="0.25">
      <c r="A5407" s="143">
        <v>44787</v>
      </c>
      <c r="B5407" s="144">
        <v>3</v>
      </c>
      <c r="C5407" s="145">
        <v>3.1596000000000002</v>
      </c>
      <c r="D5407" s="145">
        <v>3.5379</v>
      </c>
      <c r="E5407" s="145">
        <v>2.4523999999999999</v>
      </c>
      <c r="F5407" s="145">
        <v>8.9999999999999993E-3</v>
      </c>
      <c r="G5407" s="146">
        <f t="shared" si="84"/>
        <v>9.1588999999999992</v>
      </c>
    </row>
    <row r="5408" spans="1:7" x14ac:dyDescent="0.25">
      <c r="A5408" s="143">
        <v>44787</v>
      </c>
      <c r="B5408" s="144">
        <v>4</v>
      </c>
      <c r="C5408" s="145">
        <v>3.1844000000000001</v>
      </c>
      <c r="D5408" s="145">
        <v>3.6146999999999898</v>
      </c>
      <c r="E5408" s="145">
        <v>2.3039999999999998</v>
      </c>
      <c r="F5408" s="145">
        <v>48.9512</v>
      </c>
      <c r="G5408" s="146">
        <f t="shared" si="84"/>
        <v>58.054299999999991</v>
      </c>
    </row>
    <row r="5409" spans="1:7" x14ac:dyDescent="0.25">
      <c r="A5409" s="143">
        <v>44787</v>
      </c>
      <c r="B5409" s="144">
        <v>5</v>
      </c>
      <c r="C5409" s="145">
        <v>5.8453999999999997</v>
      </c>
      <c r="D5409" s="145">
        <v>3.7759999999999998</v>
      </c>
      <c r="E5409" s="145">
        <v>2.2400000000000002</v>
      </c>
      <c r="F5409" s="145">
        <v>49.083199999999998</v>
      </c>
      <c r="G5409" s="146">
        <f t="shared" si="84"/>
        <v>60.944599999999994</v>
      </c>
    </row>
    <row r="5410" spans="1:7" x14ac:dyDescent="0.25">
      <c r="A5410" s="143">
        <v>44787</v>
      </c>
      <c r="B5410" s="144">
        <v>6</v>
      </c>
      <c r="C5410" s="145">
        <v>2.9014000000000002</v>
      </c>
      <c r="D5410" s="145">
        <v>4.6387</v>
      </c>
      <c r="E5410" s="145">
        <v>2.3099999999999898</v>
      </c>
      <c r="F5410" s="145">
        <v>48.9512</v>
      </c>
      <c r="G5410" s="146">
        <f t="shared" si="84"/>
        <v>58.801299999999991</v>
      </c>
    </row>
    <row r="5411" spans="1:7" x14ac:dyDescent="0.25">
      <c r="A5411" s="143">
        <v>44787</v>
      </c>
      <c r="B5411" s="144">
        <v>7</v>
      </c>
      <c r="C5411" s="145">
        <v>4.4686000000000003</v>
      </c>
      <c r="D5411" s="145">
        <v>6.1387999999999998</v>
      </c>
      <c r="E5411" s="145">
        <v>2.4319999999999999</v>
      </c>
      <c r="F5411" s="145">
        <v>71.426400000000001</v>
      </c>
      <c r="G5411" s="146">
        <f t="shared" si="84"/>
        <v>84.465800000000002</v>
      </c>
    </row>
    <row r="5412" spans="1:7" x14ac:dyDescent="0.25">
      <c r="A5412" s="143">
        <v>44787</v>
      </c>
      <c r="B5412" s="144">
        <v>8</v>
      </c>
      <c r="C5412" s="145">
        <v>523.73699999999997</v>
      </c>
      <c r="D5412" s="145">
        <v>12.6014</v>
      </c>
      <c r="E5412" s="145">
        <v>155.60990000000001</v>
      </c>
      <c r="F5412" s="145">
        <v>2611.5210000000002</v>
      </c>
      <c r="G5412" s="146">
        <f t="shared" si="84"/>
        <v>3303.4693000000002</v>
      </c>
    </row>
    <row r="5413" spans="1:7" x14ac:dyDescent="0.25">
      <c r="A5413" s="143">
        <v>44787</v>
      </c>
      <c r="B5413" s="144">
        <v>9</v>
      </c>
      <c r="C5413" s="145">
        <v>4555.0081</v>
      </c>
      <c r="D5413" s="145">
        <v>45.277200000000001</v>
      </c>
      <c r="E5413" s="145">
        <v>595.36130000000003</v>
      </c>
      <c r="F5413" s="145">
        <v>6250.8266999999996</v>
      </c>
      <c r="G5413" s="146">
        <f t="shared" si="84"/>
        <v>11446.4733</v>
      </c>
    </row>
    <row r="5414" spans="1:7" x14ac:dyDescent="0.25">
      <c r="A5414" s="143">
        <v>44787</v>
      </c>
      <c r="B5414" s="144">
        <v>10</v>
      </c>
      <c r="C5414" s="145">
        <v>12753.963400000001</v>
      </c>
      <c r="D5414" s="145">
        <v>91.474900000000005</v>
      </c>
      <c r="E5414" s="145">
        <v>1126.3351</v>
      </c>
      <c r="F5414" s="145">
        <v>8120.6133</v>
      </c>
      <c r="G5414" s="146">
        <f t="shared" si="84"/>
        <v>22092.386699999999</v>
      </c>
    </row>
    <row r="5415" spans="1:7" x14ac:dyDescent="0.25">
      <c r="A5415" s="143">
        <v>44787</v>
      </c>
      <c r="B5415" s="144">
        <v>11</v>
      </c>
      <c r="C5415" s="145">
        <v>21459.534100000001</v>
      </c>
      <c r="D5415" s="145">
        <v>137.53739999999999</v>
      </c>
      <c r="E5415" s="145">
        <v>1570.49</v>
      </c>
      <c r="F5415" s="145">
        <v>8770.4112000000005</v>
      </c>
      <c r="G5415" s="146">
        <f t="shared" si="84"/>
        <v>31937.972700000006</v>
      </c>
    </row>
    <row r="5416" spans="1:7" x14ac:dyDescent="0.25">
      <c r="A5416" s="143">
        <v>44787</v>
      </c>
      <c r="B5416" s="144">
        <v>12</v>
      </c>
      <c r="C5416" s="145">
        <v>28063.209299999999</v>
      </c>
      <c r="D5416" s="145">
        <v>173.60720000000001</v>
      </c>
      <c r="E5416" s="145">
        <v>1900.8397</v>
      </c>
      <c r="F5416" s="145">
        <v>8839.7903999999999</v>
      </c>
      <c r="G5416" s="146">
        <f t="shared" si="84"/>
        <v>38977.446599999996</v>
      </c>
    </row>
    <row r="5417" spans="1:7" x14ac:dyDescent="0.25">
      <c r="A5417" s="143">
        <v>44787</v>
      </c>
      <c r="B5417" s="144">
        <v>13</v>
      </c>
      <c r="C5417" s="145">
        <v>31003.223699999999</v>
      </c>
      <c r="D5417" s="145">
        <v>197.7552</v>
      </c>
      <c r="E5417" s="145">
        <v>2132.5668999999998</v>
      </c>
      <c r="F5417" s="145">
        <v>8853.2566999999999</v>
      </c>
      <c r="G5417" s="146">
        <f t="shared" si="84"/>
        <v>42186.802499999998</v>
      </c>
    </row>
    <row r="5418" spans="1:7" x14ac:dyDescent="0.25">
      <c r="A5418" s="143">
        <v>44787</v>
      </c>
      <c r="B5418" s="144">
        <v>14</v>
      </c>
      <c r="C5418" s="145">
        <v>30958.531599999998</v>
      </c>
      <c r="D5418" s="145">
        <v>209.40620000000001</v>
      </c>
      <c r="E5418" s="145">
        <v>2142.0225999999998</v>
      </c>
      <c r="F5418" s="145">
        <v>8849.4639999999999</v>
      </c>
      <c r="G5418" s="146">
        <f t="shared" si="84"/>
        <v>42159.424399999996</v>
      </c>
    </row>
    <row r="5419" spans="1:7" x14ac:dyDescent="0.25">
      <c r="A5419" s="143">
        <v>44787</v>
      </c>
      <c r="B5419" s="144">
        <v>15</v>
      </c>
      <c r="C5419" s="145">
        <v>28009.460200000001</v>
      </c>
      <c r="D5419" s="145">
        <v>199.7285</v>
      </c>
      <c r="E5419" s="145">
        <v>2066.1911</v>
      </c>
      <c r="F5419" s="145">
        <v>8561.3701999999994</v>
      </c>
      <c r="G5419" s="146">
        <f t="shared" si="84"/>
        <v>38836.75</v>
      </c>
    </row>
    <row r="5420" spans="1:7" x14ac:dyDescent="0.25">
      <c r="A5420" s="143">
        <v>44787</v>
      </c>
      <c r="B5420" s="144">
        <v>16</v>
      </c>
      <c r="C5420" s="145">
        <v>22187.279999999999</v>
      </c>
      <c r="D5420" s="145">
        <v>179.9366</v>
      </c>
      <c r="E5420" s="145">
        <v>1640.6138000000001</v>
      </c>
      <c r="F5420" s="145">
        <v>7213.8270000000002</v>
      </c>
      <c r="G5420" s="146">
        <f t="shared" si="84"/>
        <v>31221.6574</v>
      </c>
    </row>
    <row r="5421" spans="1:7" x14ac:dyDescent="0.25">
      <c r="A5421" s="143">
        <v>44787</v>
      </c>
      <c r="B5421" s="144">
        <v>17</v>
      </c>
      <c r="C5421" s="145">
        <v>15204.9336</v>
      </c>
      <c r="D5421" s="145">
        <v>136.83840000000001</v>
      </c>
      <c r="E5421" s="145">
        <v>1515.6461999999999</v>
      </c>
      <c r="F5421" s="145">
        <v>6621.2205000000004</v>
      </c>
      <c r="G5421" s="146">
        <f t="shared" si="84"/>
        <v>23478.6387</v>
      </c>
    </row>
    <row r="5422" spans="1:7" x14ac:dyDescent="0.25">
      <c r="A5422" s="143">
        <v>44787</v>
      </c>
      <c r="B5422" s="144">
        <v>18</v>
      </c>
      <c r="C5422" s="145">
        <v>8139.4063999999998</v>
      </c>
      <c r="D5422" s="145">
        <v>88.1631</v>
      </c>
      <c r="E5422" s="145">
        <v>1097.8661999999999</v>
      </c>
      <c r="F5422" s="145">
        <v>7063.5772999999999</v>
      </c>
      <c r="G5422" s="146">
        <f t="shared" si="84"/>
        <v>16389.012999999999</v>
      </c>
    </row>
    <row r="5423" spans="1:7" x14ac:dyDescent="0.25">
      <c r="A5423" s="143">
        <v>44787</v>
      </c>
      <c r="B5423" s="144">
        <v>19</v>
      </c>
      <c r="C5423" s="145">
        <v>3120.7547</v>
      </c>
      <c r="D5423" s="145">
        <v>50.054299999999998</v>
      </c>
      <c r="E5423" s="145">
        <v>708.54819999999995</v>
      </c>
      <c r="F5423" s="145">
        <v>5990.2524999999996</v>
      </c>
      <c r="G5423" s="146">
        <f t="shared" si="84"/>
        <v>9869.6096999999991</v>
      </c>
    </row>
    <row r="5424" spans="1:7" x14ac:dyDescent="0.25">
      <c r="A5424" s="143">
        <v>44787</v>
      </c>
      <c r="B5424" s="144">
        <v>20</v>
      </c>
      <c r="C5424" s="145">
        <v>710.00469999999996</v>
      </c>
      <c r="D5424" s="145">
        <v>16.6706</v>
      </c>
      <c r="E5424" s="145">
        <v>297.69220000000001</v>
      </c>
      <c r="F5424" s="145">
        <v>4255.5436</v>
      </c>
      <c r="G5424" s="146">
        <f t="shared" si="84"/>
        <v>5279.9111000000003</v>
      </c>
    </row>
    <row r="5425" spans="1:7" x14ac:dyDescent="0.25">
      <c r="A5425" s="143">
        <v>44787</v>
      </c>
      <c r="B5425" s="144">
        <v>21</v>
      </c>
      <c r="C5425" s="145">
        <v>36.376399999999997</v>
      </c>
      <c r="D5425" s="145">
        <v>3.19999999999999</v>
      </c>
      <c r="E5425" s="145">
        <v>27.401999999999902</v>
      </c>
      <c r="F5425" s="145">
        <v>735.64089999999999</v>
      </c>
      <c r="G5425" s="146">
        <f t="shared" si="84"/>
        <v>802.61929999999984</v>
      </c>
    </row>
    <row r="5426" spans="1:7" x14ac:dyDescent="0.25">
      <c r="A5426" s="143">
        <v>44787</v>
      </c>
      <c r="B5426" s="144">
        <v>22</v>
      </c>
      <c r="C5426" s="145">
        <v>2.9649999999999999</v>
      </c>
      <c r="D5426" s="145">
        <v>2.1760000000000002</v>
      </c>
      <c r="E5426" s="145">
        <v>2.1760000000000002</v>
      </c>
      <c r="F5426" s="145">
        <v>0.33560000000000001</v>
      </c>
      <c r="G5426" s="146">
        <f t="shared" si="84"/>
        <v>7.6526000000000005</v>
      </c>
    </row>
    <row r="5427" spans="1:7" x14ac:dyDescent="0.25">
      <c r="A5427" s="143">
        <v>44787</v>
      </c>
      <c r="B5427" s="144">
        <v>23</v>
      </c>
      <c r="C5427" s="145">
        <v>2.7759999999999998</v>
      </c>
      <c r="D5427" s="145">
        <v>2.1120000000000001</v>
      </c>
      <c r="E5427" s="145">
        <v>2.1120000000000001</v>
      </c>
      <c r="F5427" s="145">
        <v>0</v>
      </c>
      <c r="G5427" s="146">
        <f t="shared" si="84"/>
        <v>7</v>
      </c>
    </row>
    <row r="5428" spans="1:7" x14ac:dyDescent="0.25">
      <c r="A5428" s="143">
        <v>44787</v>
      </c>
      <c r="B5428" s="144">
        <v>24</v>
      </c>
      <c r="C5428" s="145">
        <v>3.3530000000000002</v>
      </c>
      <c r="D5428" s="145">
        <v>2.496</v>
      </c>
      <c r="E5428" s="145">
        <v>2.496</v>
      </c>
      <c r="F5428" s="145">
        <v>0</v>
      </c>
      <c r="G5428" s="146">
        <f t="shared" si="84"/>
        <v>8.3450000000000006</v>
      </c>
    </row>
    <row r="5429" spans="1:7" x14ac:dyDescent="0.25">
      <c r="A5429" s="143">
        <v>44788</v>
      </c>
      <c r="B5429" s="144">
        <v>1</v>
      </c>
      <c r="C5429" s="145">
        <v>0.95099999999999996</v>
      </c>
      <c r="D5429" s="145">
        <v>2.4319999999999999</v>
      </c>
      <c r="E5429" s="145">
        <v>2.4319999999999999</v>
      </c>
      <c r="F5429" s="145">
        <v>0</v>
      </c>
      <c r="G5429" s="146">
        <f t="shared" si="84"/>
        <v>5.8149999999999995</v>
      </c>
    </row>
    <row r="5430" spans="1:7" x14ac:dyDescent="0.25">
      <c r="A5430" s="143">
        <v>44788</v>
      </c>
      <c r="B5430" s="144">
        <v>2</v>
      </c>
      <c r="C5430" s="145">
        <v>1.079</v>
      </c>
      <c r="D5430" s="145">
        <v>2.496</v>
      </c>
      <c r="E5430" s="145">
        <v>2.5164</v>
      </c>
      <c r="F5430" s="145">
        <v>0</v>
      </c>
      <c r="G5430" s="146">
        <f t="shared" si="84"/>
        <v>6.0914000000000001</v>
      </c>
    </row>
    <row r="5431" spans="1:7" x14ac:dyDescent="0.25">
      <c r="A5431" s="143">
        <v>44788</v>
      </c>
      <c r="B5431" s="144">
        <v>3</v>
      </c>
      <c r="C5431" s="145">
        <v>1.9339</v>
      </c>
      <c r="D5431" s="145">
        <v>2.2400000000000002</v>
      </c>
      <c r="E5431" s="145">
        <v>2.2400000000000002</v>
      </c>
      <c r="F5431" s="145">
        <v>0</v>
      </c>
      <c r="G5431" s="146">
        <f t="shared" si="84"/>
        <v>6.4138999999999999</v>
      </c>
    </row>
    <row r="5432" spans="1:7" x14ac:dyDescent="0.25">
      <c r="A5432" s="143">
        <v>44788</v>
      </c>
      <c r="B5432" s="144">
        <v>4</v>
      </c>
      <c r="C5432" s="145">
        <v>2.1564000000000001</v>
      </c>
      <c r="D5432" s="145">
        <v>2.4319999999999999</v>
      </c>
      <c r="E5432" s="145">
        <v>2.4319999999999999</v>
      </c>
      <c r="F5432" s="145">
        <v>23.167400000000001</v>
      </c>
      <c r="G5432" s="146">
        <f t="shared" si="84"/>
        <v>30.187800000000003</v>
      </c>
    </row>
    <row r="5433" spans="1:7" x14ac:dyDescent="0.25">
      <c r="A5433" s="143">
        <v>44788</v>
      </c>
      <c r="B5433" s="144">
        <v>5</v>
      </c>
      <c r="C5433" s="145">
        <v>5.6403999999999996</v>
      </c>
      <c r="D5433" s="145">
        <v>2.496</v>
      </c>
      <c r="E5433" s="145">
        <v>2.496</v>
      </c>
      <c r="F5433" s="145">
        <v>23.1374</v>
      </c>
      <c r="G5433" s="146">
        <f t="shared" si="84"/>
        <v>33.769800000000004</v>
      </c>
    </row>
    <row r="5434" spans="1:7" x14ac:dyDescent="0.25">
      <c r="A5434" s="143">
        <v>44788</v>
      </c>
      <c r="B5434" s="144">
        <v>6</v>
      </c>
      <c r="C5434" s="145">
        <v>1.7833999999999901</v>
      </c>
      <c r="D5434" s="145">
        <v>2.5017</v>
      </c>
      <c r="E5434" s="145">
        <v>2.5019999999999998</v>
      </c>
      <c r="F5434" s="145">
        <v>23.107399999999998</v>
      </c>
      <c r="G5434" s="146">
        <f t="shared" si="84"/>
        <v>29.894499999999987</v>
      </c>
    </row>
    <row r="5435" spans="1:7" x14ac:dyDescent="0.25">
      <c r="A5435" s="143">
        <v>44788</v>
      </c>
      <c r="B5435" s="144">
        <v>7</v>
      </c>
      <c r="C5435" s="145">
        <v>3.4561999999999999</v>
      </c>
      <c r="D5435" s="145">
        <v>2.3096999999999999</v>
      </c>
      <c r="E5435" s="145">
        <v>3.0451999999999999</v>
      </c>
      <c r="F5435" s="145">
        <v>161.91229999999999</v>
      </c>
      <c r="G5435" s="146">
        <f t="shared" si="84"/>
        <v>170.7234</v>
      </c>
    </row>
    <row r="5436" spans="1:7" x14ac:dyDescent="0.25">
      <c r="A5436" s="143">
        <v>44788</v>
      </c>
      <c r="B5436" s="144">
        <v>8</v>
      </c>
      <c r="C5436" s="145">
        <v>509.36619999999999</v>
      </c>
      <c r="D5436" s="145">
        <v>5.7341999999999897</v>
      </c>
      <c r="E5436" s="145">
        <v>135.20590000000001</v>
      </c>
      <c r="F5436" s="145">
        <v>2704.8397</v>
      </c>
      <c r="G5436" s="146">
        <f t="shared" si="84"/>
        <v>3355.1460000000002</v>
      </c>
    </row>
    <row r="5437" spans="1:7" x14ac:dyDescent="0.25">
      <c r="A5437" s="143">
        <v>44788</v>
      </c>
      <c r="B5437" s="144">
        <v>9</v>
      </c>
      <c r="C5437" s="145">
        <v>4644.5672999999997</v>
      </c>
      <c r="D5437" s="145">
        <v>27.545300000000001</v>
      </c>
      <c r="E5437" s="145">
        <v>524.84119999999996</v>
      </c>
      <c r="F5437" s="145">
        <v>5142.0042999999996</v>
      </c>
      <c r="G5437" s="146">
        <f t="shared" si="84"/>
        <v>10338.9581</v>
      </c>
    </row>
    <row r="5438" spans="1:7" x14ac:dyDescent="0.25">
      <c r="A5438" s="143">
        <v>44788</v>
      </c>
      <c r="B5438" s="144">
        <v>10</v>
      </c>
      <c r="C5438" s="145">
        <v>13354.826800000001</v>
      </c>
      <c r="D5438" s="145">
        <v>68.305300000000003</v>
      </c>
      <c r="E5438" s="145">
        <v>918.88069999999902</v>
      </c>
      <c r="F5438" s="145">
        <v>6327.8176000000003</v>
      </c>
      <c r="G5438" s="146">
        <f t="shared" si="84"/>
        <v>20669.830399999999</v>
      </c>
    </row>
    <row r="5439" spans="1:7" x14ac:dyDescent="0.25">
      <c r="A5439" s="143">
        <v>44788</v>
      </c>
      <c r="B5439" s="144">
        <v>11</v>
      </c>
      <c r="C5439" s="145">
        <v>22617.286</v>
      </c>
      <c r="D5439" s="145">
        <v>117.709099999999</v>
      </c>
      <c r="E5439" s="145">
        <v>1252.2982999999999</v>
      </c>
      <c r="F5439" s="145">
        <v>6965.2660999999998</v>
      </c>
      <c r="G5439" s="146">
        <f t="shared" si="84"/>
        <v>30952.559499999999</v>
      </c>
    </row>
    <row r="5440" spans="1:7" x14ac:dyDescent="0.25">
      <c r="A5440" s="143">
        <v>44788</v>
      </c>
      <c r="B5440" s="144">
        <v>12</v>
      </c>
      <c r="C5440" s="145">
        <v>29269.051599999999</v>
      </c>
      <c r="D5440" s="145">
        <v>158.2664</v>
      </c>
      <c r="E5440" s="145">
        <v>1546.8779999999999</v>
      </c>
      <c r="F5440" s="145">
        <v>7060.4431999999997</v>
      </c>
      <c r="G5440" s="146">
        <f t="shared" si="84"/>
        <v>38034.639199999998</v>
      </c>
    </row>
    <row r="5441" spans="1:7" x14ac:dyDescent="0.25">
      <c r="A5441" s="143">
        <v>44788</v>
      </c>
      <c r="B5441" s="144">
        <v>13</v>
      </c>
      <c r="C5441" s="145">
        <v>32113.281900000002</v>
      </c>
      <c r="D5441" s="145">
        <v>176.19540000000001</v>
      </c>
      <c r="E5441" s="145">
        <v>1781.3357000000001</v>
      </c>
      <c r="F5441" s="145">
        <v>6982.8422</v>
      </c>
      <c r="G5441" s="146">
        <f t="shared" si="84"/>
        <v>41053.655200000001</v>
      </c>
    </row>
    <row r="5442" spans="1:7" x14ac:dyDescent="0.25">
      <c r="A5442" s="143">
        <v>44788</v>
      </c>
      <c r="B5442" s="144">
        <v>14</v>
      </c>
      <c r="C5442" s="145">
        <v>32048.413700000001</v>
      </c>
      <c r="D5442" s="145">
        <v>174.42330000000001</v>
      </c>
      <c r="E5442" s="145">
        <v>1817.6655000000001</v>
      </c>
      <c r="F5442" s="145">
        <v>7169.5187999999998</v>
      </c>
      <c r="G5442" s="146">
        <f t="shared" si="84"/>
        <v>41210.0213</v>
      </c>
    </row>
    <row r="5443" spans="1:7" x14ac:dyDescent="0.25">
      <c r="A5443" s="143">
        <v>44788</v>
      </c>
      <c r="B5443" s="144">
        <v>15</v>
      </c>
      <c r="C5443" s="145">
        <v>28785.2778</v>
      </c>
      <c r="D5443" s="145">
        <v>179.5446</v>
      </c>
      <c r="E5443" s="145">
        <v>1723.8616999999999</v>
      </c>
      <c r="F5443" s="145">
        <v>7141.7650000000003</v>
      </c>
      <c r="G5443" s="146">
        <f t="shared" si="84"/>
        <v>37830.449100000005</v>
      </c>
    </row>
    <row r="5444" spans="1:7" x14ac:dyDescent="0.25">
      <c r="A5444" s="143">
        <v>44788</v>
      </c>
      <c r="B5444" s="144">
        <v>16</v>
      </c>
      <c r="C5444" s="145">
        <v>22877.537799999998</v>
      </c>
      <c r="D5444" s="145">
        <v>157.8442</v>
      </c>
      <c r="E5444" s="145">
        <v>1562.3464999999901</v>
      </c>
      <c r="F5444" s="145">
        <v>7010.3746000000001</v>
      </c>
      <c r="G5444" s="146">
        <f t="shared" si="84"/>
        <v>31608.103099999986</v>
      </c>
    </row>
    <row r="5445" spans="1:7" x14ac:dyDescent="0.25">
      <c r="A5445" s="143">
        <v>44788</v>
      </c>
      <c r="B5445" s="144">
        <v>17</v>
      </c>
      <c r="C5445" s="145">
        <v>15505.1782</v>
      </c>
      <c r="D5445" s="145">
        <v>125.76949999999999</v>
      </c>
      <c r="E5445" s="145">
        <v>1338.2191</v>
      </c>
      <c r="F5445" s="145">
        <v>6869.7368999999999</v>
      </c>
      <c r="G5445" s="146">
        <f t="shared" si="84"/>
        <v>23838.903699999999</v>
      </c>
    </row>
    <row r="5446" spans="1:7" x14ac:dyDescent="0.25">
      <c r="A5446" s="143">
        <v>44788</v>
      </c>
      <c r="B5446" s="144">
        <v>18</v>
      </c>
      <c r="C5446" s="145">
        <v>8124.2498999999998</v>
      </c>
      <c r="D5446" s="145">
        <v>94.747900000000001</v>
      </c>
      <c r="E5446" s="145">
        <v>1072.1609000000001</v>
      </c>
      <c r="F5446" s="145">
        <v>6447.8762999999999</v>
      </c>
      <c r="G5446" s="146">
        <f t="shared" ref="G5446:G5509" si="85">+SUM(C5446:F5446)</f>
        <v>15739.035</v>
      </c>
    </row>
    <row r="5447" spans="1:7" x14ac:dyDescent="0.25">
      <c r="A5447" s="143">
        <v>44788</v>
      </c>
      <c r="B5447" s="144">
        <v>19</v>
      </c>
      <c r="C5447" s="145">
        <v>2979.2328000000002</v>
      </c>
      <c r="D5447" s="145">
        <v>56.273499999999999</v>
      </c>
      <c r="E5447" s="145">
        <v>707.88990000000001</v>
      </c>
      <c r="F5447" s="145">
        <v>5605.7754000000004</v>
      </c>
      <c r="G5447" s="146">
        <f t="shared" si="85"/>
        <v>9349.1716000000015</v>
      </c>
    </row>
    <row r="5448" spans="1:7" x14ac:dyDescent="0.25">
      <c r="A5448" s="143">
        <v>44788</v>
      </c>
      <c r="B5448" s="144">
        <v>20</v>
      </c>
      <c r="C5448" s="145">
        <v>631.33529999999996</v>
      </c>
      <c r="D5448" s="145">
        <v>17.729599999999898</v>
      </c>
      <c r="E5448" s="145">
        <v>295.83749999999998</v>
      </c>
      <c r="F5448" s="145">
        <v>3514.8487</v>
      </c>
      <c r="G5448" s="146">
        <f t="shared" si="85"/>
        <v>4459.7510999999995</v>
      </c>
    </row>
    <row r="5449" spans="1:7" x14ac:dyDescent="0.25">
      <c r="A5449" s="143">
        <v>44788</v>
      </c>
      <c r="B5449" s="144">
        <v>21</v>
      </c>
      <c r="C5449" s="145">
        <v>53.435699999999997</v>
      </c>
      <c r="D5449" s="145">
        <v>2.9481999999999999</v>
      </c>
      <c r="E5449" s="145">
        <v>25.079599999999999</v>
      </c>
      <c r="F5449" s="145">
        <v>553.72320000000002</v>
      </c>
      <c r="G5449" s="146">
        <f t="shared" si="85"/>
        <v>635.18669999999997</v>
      </c>
    </row>
    <row r="5450" spans="1:7" x14ac:dyDescent="0.25">
      <c r="A5450" s="143">
        <v>44788</v>
      </c>
      <c r="B5450" s="144">
        <v>22</v>
      </c>
      <c r="C5450" s="145">
        <v>26.316800000000001</v>
      </c>
      <c r="D5450" s="145">
        <v>2.1366000000000001</v>
      </c>
      <c r="E5450" s="145">
        <v>2.1120000000000001</v>
      </c>
      <c r="F5450" s="145">
        <v>0</v>
      </c>
      <c r="G5450" s="146">
        <f t="shared" si="85"/>
        <v>30.565400000000004</v>
      </c>
    </row>
    <row r="5451" spans="1:7" x14ac:dyDescent="0.25">
      <c r="A5451" s="143">
        <v>44788</v>
      </c>
      <c r="B5451" s="144">
        <v>23</v>
      </c>
      <c r="C5451" s="145">
        <v>26.804300000000001</v>
      </c>
      <c r="D5451" s="145">
        <v>2.3721999999999999</v>
      </c>
      <c r="E5451" s="145">
        <v>2.3679999999999999</v>
      </c>
      <c r="F5451" s="145">
        <v>0</v>
      </c>
      <c r="G5451" s="146">
        <f t="shared" si="85"/>
        <v>31.544499999999999</v>
      </c>
    </row>
    <row r="5452" spans="1:7" x14ac:dyDescent="0.25">
      <c r="A5452" s="143">
        <v>44788</v>
      </c>
      <c r="B5452" s="144">
        <v>24</v>
      </c>
      <c r="C5452" s="145">
        <v>26.996300000000002</v>
      </c>
      <c r="D5452" s="145">
        <v>2.5002</v>
      </c>
      <c r="E5452" s="145">
        <v>2.496</v>
      </c>
      <c r="F5452" s="145">
        <v>0</v>
      </c>
      <c r="G5452" s="146">
        <f t="shared" si="85"/>
        <v>31.9925</v>
      </c>
    </row>
    <row r="5453" spans="1:7" x14ac:dyDescent="0.25">
      <c r="A5453" s="143">
        <v>44789</v>
      </c>
      <c r="B5453" s="144">
        <v>1</v>
      </c>
      <c r="C5453" s="145">
        <v>26.321000000000002</v>
      </c>
      <c r="D5453" s="145">
        <v>2.3039999999999998</v>
      </c>
      <c r="E5453" s="145">
        <v>2.4389999999999898</v>
      </c>
      <c r="F5453" s="145">
        <v>0</v>
      </c>
      <c r="G5453" s="146">
        <f t="shared" si="85"/>
        <v>31.063999999999989</v>
      </c>
    </row>
    <row r="5454" spans="1:7" x14ac:dyDescent="0.25">
      <c r="A5454" s="143">
        <v>44789</v>
      </c>
      <c r="B5454" s="144">
        <v>2</v>
      </c>
      <c r="C5454" s="145">
        <v>26.321000000000002</v>
      </c>
      <c r="D5454" s="145">
        <v>2.4319999999999999</v>
      </c>
      <c r="E5454" s="145">
        <v>2.5873999999999899</v>
      </c>
      <c r="F5454" s="145">
        <v>0</v>
      </c>
      <c r="G5454" s="146">
        <f t="shared" si="85"/>
        <v>31.340399999999988</v>
      </c>
    </row>
    <row r="5455" spans="1:7" x14ac:dyDescent="0.25">
      <c r="A5455" s="143">
        <v>44789</v>
      </c>
      <c r="B5455" s="144">
        <v>3</v>
      </c>
      <c r="C5455" s="145">
        <v>26.178999999999998</v>
      </c>
      <c r="D5455" s="145">
        <v>2.496</v>
      </c>
      <c r="E5455" s="145">
        <v>2.496</v>
      </c>
      <c r="F5455" s="145">
        <v>0</v>
      </c>
      <c r="G5455" s="146">
        <f t="shared" si="85"/>
        <v>31.170999999999996</v>
      </c>
    </row>
    <row r="5456" spans="1:7" x14ac:dyDescent="0.25">
      <c r="A5456" s="143">
        <v>44789</v>
      </c>
      <c r="B5456" s="144">
        <v>4</v>
      </c>
      <c r="C5456" s="145">
        <v>3.9792000000000001</v>
      </c>
      <c r="D5456" s="145">
        <v>2.4319999999999999</v>
      </c>
      <c r="E5456" s="145">
        <v>2.4319999999999999</v>
      </c>
      <c r="F5456" s="145">
        <v>0.67369999999999997</v>
      </c>
      <c r="G5456" s="146">
        <f t="shared" si="85"/>
        <v>9.5168999999999997</v>
      </c>
    </row>
    <row r="5457" spans="1:7" x14ac:dyDescent="0.25">
      <c r="A5457" s="143">
        <v>44789</v>
      </c>
      <c r="B5457" s="144">
        <v>5</v>
      </c>
      <c r="C5457" s="145">
        <v>3.7751999999999999</v>
      </c>
      <c r="D5457" s="145">
        <v>2.3039999999999998</v>
      </c>
      <c r="E5457" s="145">
        <v>2.3039999999999998</v>
      </c>
      <c r="F5457" s="145">
        <v>0.73770000000000002</v>
      </c>
      <c r="G5457" s="146">
        <f t="shared" si="85"/>
        <v>9.1209000000000007</v>
      </c>
    </row>
    <row r="5458" spans="1:7" x14ac:dyDescent="0.25">
      <c r="A5458" s="143">
        <v>44789</v>
      </c>
      <c r="B5458" s="144">
        <v>6</v>
      </c>
      <c r="C5458" s="145">
        <v>3.8512</v>
      </c>
      <c r="D5458" s="145">
        <v>2.496</v>
      </c>
      <c r="E5458" s="145">
        <v>2.496</v>
      </c>
      <c r="F5458" s="145">
        <v>0.70569999999999999</v>
      </c>
      <c r="G5458" s="146">
        <f t="shared" si="85"/>
        <v>9.5488999999999997</v>
      </c>
    </row>
    <row r="5459" spans="1:7" x14ac:dyDescent="0.25">
      <c r="A5459" s="143">
        <v>44789</v>
      </c>
      <c r="B5459" s="144">
        <v>7</v>
      </c>
      <c r="C5459" s="145">
        <v>4.6322000000000001</v>
      </c>
      <c r="D5459" s="145">
        <v>2.4319999999999999</v>
      </c>
      <c r="E5459" s="145">
        <v>2.5031999999999899</v>
      </c>
      <c r="F5459" s="145">
        <v>106.3387</v>
      </c>
      <c r="G5459" s="146">
        <f t="shared" si="85"/>
        <v>115.9061</v>
      </c>
    </row>
    <row r="5460" spans="1:7" x14ac:dyDescent="0.25">
      <c r="A5460" s="143">
        <v>44789</v>
      </c>
      <c r="B5460" s="144">
        <v>8</v>
      </c>
      <c r="C5460" s="145">
        <v>478.11529999999999</v>
      </c>
      <c r="D5460" s="145">
        <v>5.9523999999999999</v>
      </c>
      <c r="E5460" s="145">
        <v>127.3728</v>
      </c>
      <c r="F5460" s="145">
        <v>2607.7057</v>
      </c>
      <c r="G5460" s="146">
        <f t="shared" si="85"/>
        <v>3219.1462000000001</v>
      </c>
    </row>
    <row r="5461" spans="1:7" x14ac:dyDescent="0.25">
      <c r="A5461" s="143">
        <v>44789</v>
      </c>
      <c r="B5461" s="144">
        <v>9</v>
      </c>
      <c r="C5461" s="145">
        <v>4457.3936000000003</v>
      </c>
      <c r="D5461" s="145">
        <v>26.526599999999998</v>
      </c>
      <c r="E5461" s="145">
        <v>490.00029999999998</v>
      </c>
      <c r="F5461" s="145">
        <v>5294.1882999999998</v>
      </c>
      <c r="G5461" s="146">
        <f t="shared" si="85"/>
        <v>10268.1088</v>
      </c>
    </row>
    <row r="5462" spans="1:7" x14ac:dyDescent="0.25">
      <c r="A5462" s="143">
        <v>44789</v>
      </c>
      <c r="B5462" s="144">
        <v>10</v>
      </c>
      <c r="C5462" s="145">
        <v>12996.5342</v>
      </c>
      <c r="D5462" s="145">
        <v>67.152799999999999</v>
      </c>
      <c r="E5462" s="145">
        <v>908.59719999999902</v>
      </c>
      <c r="F5462" s="145">
        <v>6521.232</v>
      </c>
      <c r="G5462" s="146">
        <f t="shared" si="85"/>
        <v>20493.516199999998</v>
      </c>
    </row>
    <row r="5463" spans="1:7" x14ac:dyDescent="0.25">
      <c r="A5463" s="143">
        <v>44789</v>
      </c>
      <c r="B5463" s="144">
        <v>11</v>
      </c>
      <c r="C5463" s="145">
        <v>22121.714199999999</v>
      </c>
      <c r="D5463" s="145">
        <v>111.20780000000001</v>
      </c>
      <c r="E5463" s="145">
        <v>1214.165</v>
      </c>
      <c r="F5463" s="145">
        <v>6957.9378999999999</v>
      </c>
      <c r="G5463" s="146">
        <f t="shared" si="85"/>
        <v>30405.0249</v>
      </c>
    </row>
    <row r="5464" spans="1:7" x14ac:dyDescent="0.25">
      <c r="A5464" s="143">
        <v>44789</v>
      </c>
      <c r="B5464" s="144">
        <v>12</v>
      </c>
      <c r="C5464" s="145">
        <v>28414.611499999999</v>
      </c>
      <c r="D5464" s="145">
        <v>147.22409999999999</v>
      </c>
      <c r="E5464" s="145">
        <v>1527.2818</v>
      </c>
      <c r="F5464" s="145">
        <v>7078.1623</v>
      </c>
      <c r="G5464" s="146">
        <f t="shared" si="85"/>
        <v>37167.279699999999</v>
      </c>
    </row>
    <row r="5465" spans="1:7" x14ac:dyDescent="0.25">
      <c r="A5465" s="143">
        <v>44789</v>
      </c>
      <c r="B5465" s="144">
        <v>13</v>
      </c>
      <c r="C5465" s="145">
        <v>30915.611199999999</v>
      </c>
      <c r="D5465" s="145">
        <v>168.30840000000001</v>
      </c>
      <c r="E5465" s="145">
        <v>1708.0523000000001</v>
      </c>
      <c r="F5465" s="145">
        <v>7097.8915999999999</v>
      </c>
      <c r="G5465" s="146">
        <f t="shared" si="85"/>
        <v>39889.863500000007</v>
      </c>
    </row>
    <row r="5466" spans="1:7" x14ac:dyDescent="0.25">
      <c r="A5466" s="143">
        <v>44789</v>
      </c>
      <c r="B5466" s="144">
        <v>14</v>
      </c>
      <c r="C5466" s="145">
        <v>30587.250400000001</v>
      </c>
      <c r="D5466" s="145">
        <v>166.45310000000001</v>
      </c>
      <c r="E5466" s="145">
        <v>1727.2674999999999</v>
      </c>
      <c r="F5466" s="145">
        <v>7109.2970999999998</v>
      </c>
      <c r="G5466" s="146">
        <f t="shared" si="85"/>
        <v>39590.268100000001</v>
      </c>
    </row>
    <row r="5467" spans="1:7" x14ac:dyDescent="0.25">
      <c r="A5467" s="143">
        <v>44789</v>
      </c>
      <c r="B5467" s="144">
        <v>15</v>
      </c>
      <c r="C5467" s="145">
        <v>27016.1103</v>
      </c>
      <c r="D5467" s="145">
        <v>160.8964</v>
      </c>
      <c r="E5467" s="145">
        <v>1647.3954000000001</v>
      </c>
      <c r="F5467" s="145">
        <v>7043.1282000000001</v>
      </c>
      <c r="G5467" s="146">
        <f t="shared" si="85"/>
        <v>35867.530300000006</v>
      </c>
    </row>
    <row r="5468" spans="1:7" x14ac:dyDescent="0.25">
      <c r="A5468" s="143">
        <v>44789</v>
      </c>
      <c r="B5468" s="144">
        <v>16</v>
      </c>
      <c r="C5468" s="145">
        <v>21157.4869</v>
      </c>
      <c r="D5468" s="145">
        <v>144.464</v>
      </c>
      <c r="E5468" s="145">
        <v>1494.567</v>
      </c>
      <c r="F5468" s="145">
        <v>6965.9438</v>
      </c>
      <c r="G5468" s="146">
        <f t="shared" si="85"/>
        <v>29762.4617</v>
      </c>
    </row>
    <row r="5469" spans="1:7" x14ac:dyDescent="0.25">
      <c r="A5469" s="143">
        <v>44789</v>
      </c>
      <c r="B5469" s="144">
        <v>17</v>
      </c>
      <c r="C5469" s="145">
        <v>13938.6667</v>
      </c>
      <c r="D5469" s="145">
        <v>118.4575</v>
      </c>
      <c r="E5469" s="145">
        <v>1275.9405999999999</v>
      </c>
      <c r="F5469" s="145">
        <v>6783.6953999999996</v>
      </c>
      <c r="G5469" s="146">
        <f t="shared" si="85"/>
        <v>22116.760200000001</v>
      </c>
    </row>
    <row r="5470" spans="1:7" x14ac:dyDescent="0.25">
      <c r="A5470" s="143">
        <v>44789</v>
      </c>
      <c r="B5470" s="144">
        <v>18</v>
      </c>
      <c r="C5470" s="145">
        <v>7167.3498</v>
      </c>
      <c r="D5470" s="145">
        <v>86.893799999999999</v>
      </c>
      <c r="E5470" s="145">
        <v>1032.1814999999999</v>
      </c>
      <c r="F5470" s="145">
        <v>6233.0460000000003</v>
      </c>
      <c r="G5470" s="146">
        <f t="shared" si="85"/>
        <v>14519.471100000001</v>
      </c>
    </row>
    <row r="5471" spans="1:7" x14ac:dyDescent="0.25">
      <c r="A5471" s="143">
        <v>44789</v>
      </c>
      <c r="B5471" s="144">
        <v>19</v>
      </c>
      <c r="C5471" s="145">
        <v>2583.2379999999998</v>
      </c>
      <c r="D5471" s="145">
        <v>50.575200000000002</v>
      </c>
      <c r="E5471" s="145">
        <v>651.14269999999999</v>
      </c>
      <c r="F5471" s="145">
        <v>5454.375</v>
      </c>
      <c r="G5471" s="146">
        <f t="shared" si="85"/>
        <v>8739.3309000000008</v>
      </c>
    </row>
    <row r="5472" spans="1:7" x14ac:dyDescent="0.25">
      <c r="A5472" s="143">
        <v>44789</v>
      </c>
      <c r="B5472" s="144">
        <v>20</v>
      </c>
      <c r="C5472" s="145">
        <v>528.29430000000002</v>
      </c>
      <c r="D5472" s="145">
        <v>14.556100000000001</v>
      </c>
      <c r="E5472" s="145">
        <v>294.3655</v>
      </c>
      <c r="F5472" s="145">
        <v>3483.4144999999999</v>
      </c>
      <c r="G5472" s="146">
        <f t="shared" si="85"/>
        <v>4320.6304</v>
      </c>
    </row>
    <row r="5473" spans="1:7" x14ac:dyDescent="0.25">
      <c r="A5473" s="143">
        <v>44789</v>
      </c>
      <c r="B5473" s="144">
        <v>21</v>
      </c>
      <c r="C5473" s="145">
        <v>28.3781</v>
      </c>
      <c r="D5473" s="145">
        <v>2.2400000000000002</v>
      </c>
      <c r="E5473" s="145">
        <v>17.591200000000001</v>
      </c>
      <c r="F5473" s="145">
        <v>489.47699999999998</v>
      </c>
      <c r="G5473" s="146">
        <f t="shared" si="85"/>
        <v>537.68629999999996</v>
      </c>
    </row>
    <row r="5474" spans="1:7" x14ac:dyDescent="0.25">
      <c r="A5474" s="143">
        <v>44789</v>
      </c>
      <c r="B5474" s="144">
        <v>22</v>
      </c>
      <c r="C5474" s="145">
        <v>13.888</v>
      </c>
      <c r="D5474" s="145">
        <v>2.048</v>
      </c>
      <c r="E5474" s="145">
        <v>2.048</v>
      </c>
      <c r="F5474" s="145">
        <v>0.1043</v>
      </c>
      <c r="G5474" s="146">
        <f t="shared" si="85"/>
        <v>18.0883</v>
      </c>
    </row>
    <row r="5475" spans="1:7" x14ac:dyDescent="0.25">
      <c r="A5475" s="143">
        <v>44789</v>
      </c>
      <c r="B5475" s="144">
        <v>23</v>
      </c>
      <c r="C5475" s="145">
        <v>14.8375</v>
      </c>
      <c r="D5475" s="145">
        <v>2.4319999999999999</v>
      </c>
      <c r="E5475" s="145">
        <v>2.4319999999999999</v>
      </c>
      <c r="F5475" s="145">
        <v>0</v>
      </c>
      <c r="G5475" s="146">
        <f t="shared" si="85"/>
        <v>19.701499999999999</v>
      </c>
    </row>
    <row r="5476" spans="1:7" x14ac:dyDescent="0.25">
      <c r="A5476" s="143">
        <v>44789</v>
      </c>
      <c r="B5476" s="144">
        <v>24</v>
      </c>
      <c r="C5476" s="145">
        <v>14.305999999999999</v>
      </c>
      <c r="D5476" s="145">
        <v>2.5164</v>
      </c>
      <c r="E5476" s="145">
        <v>2.496</v>
      </c>
      <c r="F5476" s="145">
        <v>0</v>
      </c>
      <c r="G5476" s="146">
        <f t="shared" si="85"/>
        <v>19.318399999999997</v>
      </c>
    </row>
    <row r="5477" spans="1:7" x14ac:dyDescent="0.25">
      <c r="A5477" s="143">
        <v>44790</v>
      </c>
      <c r="B5477" s="144">
        <v>1</v>
      </c>
      <c r="C5477" s="145">
        <v>3.3307000000000002</v>
      </c>
      <c r="D5477" s="145">
        <v>2.1760000000000002</v>
      </c>
      <c r="E5477" s="145">
        <v>2.1760000000000002</v>
      </c>
      <c r="F5477" s="145">
        <v>4.8999999999999998E-3</v>
      </c>
      <c r="G5477" s="146">
        <f t="shared" si="85"/>
        <v>7.6876000000000007</v>
      </c>
    </row>
    <row r="5478" spans="1:7" x14ac:dyDescent="0.25">
      <c r="A5478" s="143">
        <v>44790</v>
      </c>
      <c r="B5478" s="144">
        <v>2</v>
      </c>
      <c r="C5478" s="145">
        <v>3.3736999999999999</v>
      </c>
      <c r="D5478" s="145">
        <v>2.4319999999999999</v>
      </c>
      <c r="E5478" s="145">
        <v>2.4319999999999999</v>
      </c>
      <c r="F5478" s="145">
        <v>4.8999999999999998E-3</v>
      </c>
      <c r="G5478" s="146">
        <f t="shared" si="85"/>
        <v>8.2425999999999995</v>
      </c>
    </row>
    <row r="5479" spans="1:7" x14ac:dyDescent="0.25">
      <c r="A5479" s="143">
        <v>44790</v>
      </c>
      <c r="B5479" s="144">
        <v>3</v>
      </c>
      <c r="C5479" s="145">
        <v>3.5627</v>
      </c>
      <c r="D5479" s="145">
        <v>2.496</v>
      </c>
      <c r="E5479" s="145">
        <v>2.6040000000000001</v>
      </c>
      <c r="F5479" s="145">
        <v>0</v>
      </c>
      <c r="G5479" s="146">
        <f t="shared" si="85"/>
        <v>8.662700000000001</v>
      </c>
    </row>
    <row r="5480" spans="1:7" x14ac:dyDescent="0.25">
      <c r="A5480" s="143">
        <v>44790</v>
      </c>
      <c r="B5480" s="144">
        <v>4</v>
      </c>
      <c r="C5480" s="145">
        <v>3.9912999999999998</v>
      </c>
      <c r="D5480" s="145">
        <v>2.4319999999999999</v>
      </c>
      <c r="E5480" s="145">
        <v>2.4319999999999999</v>
      </c>
      <c r="F5480" s="145">
        <v>27.917899999999999</v>
      </c>
      <c r="G5480" s="146">
        <f t="shared" si="85"/>
        <v>36.773200000000003</v>
      </c>
    </row>
    <row r="5481" spans="1:7" x14ac:dyDescent="0.25">
      <c r="A5481" s="143">
        <v>44790</v>
      </c>
      <c r="B5481" s="144">
        <v>5</v>
      </c>
      <c r="C5481" s="145">
        <v>7.1102999999999996</v>
      </c>
      <c r="D5481" s="145">
        <v>2.2400000000000002</v>
      </c>
      <c r="E5481" s="145">
        <v>2.2400000000000002</v>
      </c>
      <c r="F5481" s="145">
        <v>27.903699999999901</v>
      </c>
      <c r="G5481" s="146">
        <f t="shared" si="85"/>
        <v>39.4939999999999</v>
      </c>
    </row>
    <row r="5482" spans="1:7" x14ac:dyDescent="0.25">
      <c r="A5482" s="143">
        <v>44790</v>
      </c>
      <c r="B5482" s="144">
        <v>6</v>
      </c>
      <c r="C5482" s="145">
        <v>3.3313000000000001</v>
      </c>
      <c r="D5482" s="145">
        <v>2.3679999999999999</v>
      </c>
      <c r="E5482" s="145">
        <v>2.38539999999999</v>
      </c>
      <c r="F5482" s="145">
        <v>27.903699999999901</v>
      </c>
      <c r="G5482" s="146">
        <f t="shared" si="85"/>
        <v>35.988399999999892</v>
      </c>
    </row>
    <row r="5483" spans="1:7" x14ac:dyDescent="0.25">
      <c r="A5483" s="143">
        <v>44790</v>
      </c>
      <c r="B5483" s="144">
        <v>7</v>
      </c>
      <c r="C5483" s="145">
        <v>3.9197000000000002</v>
      </c>
      <c r="D5483" s="145">
        <v>2.3679999999999999</v>
      </c>
      <c r="E5483" s="145">
        <v>2.3739999999999899</v>
      </c>
      <c r="F5483" s="145">
        <v>98.655500000000004</v>
      </c>
      <c r="G5483" s="146">
        <f t="shared" si="85"/>
        <v>107.31719999999999</v>
      </c>
    </row>
    <row r="5484" spans="1:7" x14ac:dyDescent="0.25">
      <c r="A5484" s="143">
        <v>44790</v>
      </c>
      <c r="B5484" s="144">
        <v>8</v>
      </c>
      <c r="C5484" s="145">
        <v>333.39049999999997</v>
      </c>
      <c r="D5484" s="145">
        <v>5.3042999999999996</v>
      </c>
      <c r="E5484" s="145">
        <v>108.3459</v>
      </c>
      <c r="F5484" s="145">
        <v>2616.6689000000001</v>
      </c>
      <c r="G5484" s="146">
        <f t="shared" si="85"/>
        <v>3063.7096000000001</v>
      </c>
    </row>
    <row r="5485" spans="1:7" x14ac:dyDescent="0.25">
      <c r="A5485" s="143">
        <v>44790</v>
      </c>
      <c r="B5485" s="144">
        <v>9</v>
      </c>
      <c r="C5485" s="145">
        <v>3602.8307</v>
      </c>
      <c r="D5485" s="145">
        <v>23.640799999999999</v>
      </c>
      <c r="E5485" s="145">
        <v>469.67649999999998</v>
      </c>
      <c r="F5485" s="145">
        <v>5737.3238000000001</v>
      </c>
      <c r="G5485" s="146">
        <f t="shared" si="85"/>
        <v>9833.4717999999993</v>
      </c>
    </row>
    <row r="5486" spans="1:7" x14ac:dyDescent="0.25">
      <c r="A5486" s="143">
        <v>44790</v>
      </c>
      <c r="B5486" s="144">
        <v>10</v>
      </c>
      <c r="C5486" s="145">
        <v>11029.626099999999</v>
      </c>
      <c r="D5486" s="145">
        <v>59.761099999999999</v>
      </c>
      <c r="E5486" s="145">
        <v>868.45259999999996</v>
      </c>
      <c r="F5486" s="145">
        <v>7163.2493000000004</v>
      </c>
      <c r="G5486" s="146">
        <f t="shared" si="85"/>
        <v>19121.089100000001</v>
      </c>
    </row>
    <row r="5487" spans="1:7" x14ac:dyDescent="0.25">
      <c r="A5487" s="143">
        <v>44790</v>
      </c>
      <c r="B5487" s="144">
        <v>11</v>
      </c>
      <c r="C5487" s="145">
        <v>19702.298599999998</v>
      </c>
      <c r="D5487" s="145">
        <v>105.7146</v>
      </c>
      <c r="E5487" s="145">
        <v>1188.5125</v>
      </c>
      <c r="F5487" s="145">
        <v>7353.2110000000002</v>
      </c>
      <c r="G5487" s="146">
        <f t="shared" si="85"/>
        <v>28349.736699999998</v>
      </c>
    </row>
    <row r="5488" spans="1:7" x14ac:dyDescent="0.25">
      <c r="A5488" s="143">
        <v>44790</v>
      </c>
      <c r="B5488" s="144">
        <v>12</v>
      </c>
      <c r="C5488" s="145">
        <v>25796.991999999998</v>
      </c>
      <c r="D5488" s="145">
        <v>137.79339999999999</v>
      </c>
      <c r="E5488" s="145">
        <v>1475.9674</v>
      </c>
      <c r="F5488" s="145">
        <v>7630.1396000000004</v>
      </c>
      <c r="G5488" s="146">
        <f t="shared" si="85"/>
        <v>35040.892399999997</v>
      </c>
    </row>
    <row r="5489" spans="1:7" x14ac:dyDescent="0.25">
      <c r="A5489" s="143">
        <v>44790</v>
      </c>
      <c r="B5489" s="144">
        <v>13</v>
      </c>
      <c r="C5489" s="145">
        <v>28524.036100000001</v>
      </c>
      <c r="D5489" s="145">
        <v>161.55840000000001</v>
      </c>
      <c r="E5489" s="145">
        <v>1683.6387</v>
      </c>
      <c r="F5489" s="145">
        <v>7595.5285000000003</v>
      </c>
      <c r="G5489" s="146">
        <f t="shared" si="85"/>
        <v>37964.761700000003</v>
      </c>
    </row>
    <row r="5490" spans="1:7" x14ac:dyDescent="0.25">
      <c r="A5490" s="143">
        <v>44790</v>
      </c>
      <c r="B5490" s="144">
        <v>14</v>
      </c>
      <c r="C5490" s="145">
        <v>28017.190399999999</v>
      </c>
      <c r="D5490" s="145">
        <v>163.4453</v>
      </c>
      <c r="E5490" s="145">
        <v>1655.646</v>
      </c>
      <c r="F5490" s="145">
        <v>7489.5357000000004</v>
      </c>
      <c r="G5490" s="146">
        <f t="shared" si="85"/>
        <v>37325.8174</v>
      </c>
    </row>
    <row r="5491" spans="1:7" x14ac:dyDescent="0.25">
      <c r="A5491" s="143">
        <v>44790</v>
      </c>
      <c r="B5491" s="144">
        <v>15</v>
      </c>
      <c r="C5491" s="145">
        <v>24694.719000000001</v>
      </c>
      <c r="D5491" s="145">
        <v>165.7928</v>
      </c>
      <c r="E5491" s="145">
        <v>1606.3071</v>
      </c>
      <c r="F5491" s="145">
        <v>7347.4089000000004</v>
      </c>
      <c r="G5491" s="146">
        <f t="shared" si="85"/>
        <v>33814.227800000001</v>
      </c>
    </row>
    <row r="5492" spans="1:7" x14ac:dyDescent="0.25">
      <c r="A5492" s="143">
        <v>44790</v>
      </c>
      <c r="B5492" s="144">
        <v>16</v>
      </c>
      <c r="C5492" s="145">
        <v>19054.334800000001</v>
      </c>
      <c r="D5492" s="145">
        <v>145.78809999999999</v>
      </c>
      <c r="E5492" s="145">
        <v>1465.4875999999999</v>
      </c>
      <c r="F5492" s="145">
        <v>7389.0073000000002</v>
      </c>
      <c r="G5492" s="146">
        <f t="shared" si="85"/>
        <v>28054.617800000004</v>
      </c>
    </row>
    <row r="5493" spans="1:7" x14ac:dyDescent="0.25">
      <c r="A5493" s="143">
        <v>44790</v>
      </c>
      <c r="B5493" s="144">
        <v>17</v>
      </c>
      <c r="C5493" s="145">
        <v>12427.6212</v>
      </c>
      <c r="D5493" s="145">
        <v>113.4408</v>
      </c>
      <c r="E5493" s="145">
        <v>1196.6079</v>
      </c>
      <c r="F5493" s="145">
        <v>7295.7206999999999</v>
      </c>
      <c r="G5493" s="146">
        <f t="shared" si="85"/>
        <v>21033.390599999999</v>
      </c>
    </row>
    <row r="5494" spans="1:7" x14ac:dyDescent="0.25">
      <c r="A5494" s="143">
        <v>44790</v>
      </c>
      <c r="B5494" s="144">
        <v>18</v>
      </c>
      <c r="C5494" s="145">
        <v>6185.3458000000001</v>
      </c>
      <c r="D5494" s="145">
        <v>84.314099999999996</v>
      </c>
      <c r="E5494" s="145">
        <v>967.05020000000002</v>
      </c>
      <c r="F5494" s="145">
        <v>8246.5164000000004</v>
      </c>
      <c r="G5494" s="146">
        <f t="shared" si="85"/>
        <v>15483.226500000001</v>
      </c>
    </row>
    <row r="5495" spans="1:7" x14ac:dyDescent="0.25">
      <c r="A5495" s="143">
        <v>44790</v>
      </c>
      <c r="B5495" s="144">
        <v>19</v>
      </c>
      <c r="C5495" s="145">
        <v>2148.7910000000002</v>
      </c>
      <c r="D5495" s="145">
        <v>44.659100000000002</v>
      </c>
      <c r="E5495" s="145">
        <v>619.54729999999995</v>
      </c>
      <c r="F5495" s="145">
        <v>7248.2718000000004</v>
      </c>
      <c r="G5495" s="146">
        <f t="shared" si="85"/>
        <v>10061.269200000001</v>
      </c>
    </row>
    <row r="5496" spans="1:7" x14ac:dyDescent="0.25">
      <c r="A5496" s="143">
        <v>44790</v>
      </c>
      <c r="B5496" s="144">
        <v>20</v>
      </c>
      <c r="C5496" s="145">
        <v>371.45839999999998</v>
      </c>
      <c r="D5496" s="145">
        <v>12.4415</v>
      </c>
      <c r="E5496" s="145">
        <v>260.495599999999</v>
      </c>
      <c r="F5496" s="145">
        <v>4325.5726999999997</v>
      </c>
      <c r="G5496" s="146">
        <f t="shared" si="85"/>
        <v>4969.9681999999984</v>
      </c>
    </row>
    <row r="5497" spans="1:7" x14ac:dyDescent="0.25">
      <c r="A5497" s="143">
        <v>44790</v>
      </c>
      <c r="B5497" s="144">
        <v>21</v>
      </c>
      <c r="C5497" s="145">
        <v>13.1555</v>
      </c>
      <c r="D5497" s="145">
        <v>2.88</v>
      </c>
      <c r="E5497" s="145">
        <v>16.771999999999998</v>
      </c>
      <c r="F5497" s="145">
        <v>515.94299999999998</v>
      </c>
      <c r="G5497" s="146">
        <f t="shared" si="85"/>
        <v>548.75049999999999</v>
      </c>
    </row>
    <row r="5498" spans="1:7" x14ac:dyDescent="0.25">
      <c r="A5498" s="143">
        <v>44790</v>
      </c>
      <c r="B5498" s="144">
        <v>22</v>
      </c>
      <c r="C5498" s="145">
        <v>3.0766</v>
      </c>
      <c r="D5498" s="145">
        <v>2.2400000000000002</v>
      </c>
      <c r="E5498" s="145">
        <v>2.2400000000000002</v>
      </c>
      <c r="F5498" s="145">
        <v>0</v>
      </c>
      <c r="G5498" s="146">
        <f t="shared" si="85"/>
        <v>7.5566000000000004</v>
      </c>
    </row>
    <row r="5499" spans="1:7" x14ac:dyDescent="0.25">
      <c r="A5499" s="143">
        <v>44790</v>
      </c>
      <c r="B5499" s="144">
        <v>23</v>
      </c>
      <c r="C5499" s="145">
        <v>5.4535999999999998</v>
      </c>
      <c r="D5499" s="145">
        <v>2.2400000000000002</v>
      </c>
      <c r="E5499" s="145">
        <v>2.2400000000000002</v>
      </c>
      <c r="F5499" s="145">
        <v>0</v>
      </c>
      <c r="G5499" s="146">
        <f t="shared" si="85"/>
        <v>9.9336000000000002</v>
      </c>
    </row>
    <row r="5500" spans="1:7" x14ac:dyDescent="0.25">
      <c r="A5500" s="143">
        <v>44790</v>
      </c>
      <c r="B5500" s="144">
        <v>24</v>
      </c>
      <c r="C5500" s="145">
        <v>4.3395999999999999</v>
      </c>
      <c r="D5500" s="145">
        <v>2.3883999999999999</v>
      </c>
      <c r="E5500" s="145">
        <v>2.3679999999999999</v>
      </c>
      <c r="F5500" s="145">
        <v>0</v>
      </c>
      <c r="G5500" s="146">
        <f t="shared" si="85"/>
        <v>9.0960000000000001</v>
      </c>
    </row>
    <row r="5501" spans="1:7" x14ac:dyDescent="0.25">
      <c r="A5501" s="143">
        <v>44791</v>
      </c>
      <c r="B5501" s="144">
        <v>1</v>
      </c>
      <c r="C5501" s="145">
        <v>2.7433000000000001</v>
      </c>
      <c r="D5501" s="145">
        <v>2.4319999999999999</v>
      </c>
      <c r="E5501" s="145">
        <v>2.4523999999999999</v>
      </c>
      <c r="F5501" s="145">
        <v>0.36249999999999999</v>
      </c>
      <c r="G5501" s="146">
        <f t="shared" si="85"/>
        <v>7.9901999999999997</v>
      </c>
    </row>
    <row r="5502" spans="1:7" x14ac:dyDescent="0.25">
      <c r="A5502" s="143">
        <v>44791</v>
      </c>
      <c r="B5502" s="144">
        <v>2</v>
      </c>
      <c r="C5502" s="145">
        <v>7.2873000000000001</v>
      </c>
      <c r="D5502" s="145">
        <v>2.4089</v>
      </c>
      <c r="E5502" s="145">
        <v>2.3679999999999999</v>
      </c>
      <c r="F5502" s="145">
        <v>0.36249999999999999</v>
      </c>
      <c r="G5502" s="146">
        <f t="shared" si="85"/>
        <v>12.426700000000002</v>
      </c>
    </row>
    <row r="5503" spans="1:7" x14ac:dyDescent="0.25">
      <c r="A5503" s="143">
        <v>44791</v>
      </c>
      <c r="B5503" s="144">
        <v>3</v>
      </c>
      <c r="C5503" s="145">
        <v>1.6403000000000001</v>
      </c>
      <c r="D5503" s="145">
        <v>2.3218999999999999</v>
      </c>
      <c r="E5503" s="145">
        <v>2.2400000000000002</v>
      </c>
      <c r="F5503" s="145">
        <v>0.36249999999999999</v>
      </c>
      <c r="G5503" s="146">
        <f t="shared" si="85"/>
        <v>6.5647000000000002</v>
      </c>
    </row>
    <row r="5504" spans="1:7" x14ac:dyDescent="0.25">
      <c r="A5504" s="143">
        <v>44791</v>
      </c>
      <c r="B5504" s="144">
        <v>4</v>
      </c>
      <c r="C5504" s="145">
        <v>2.48829999999999</v>
      </c>
      <c r="D5504" s="145">
        <v>2.7801</v>
      </c>
      <c r="E5504" s="145">
        <v>2.4319999999999999</v>
      </c>
      <c r="F5504" s="145">
        <v>0.36249999999999999</v>
      </c>
      <c r="G5504" s="146">
        <f t="shared" si="85"/>
        <v>8.0628999999999902</v>
      </c>
    </row>
    <row r="5505" spans="1:7" x14ac:dyDescent="0.25">
      <c r="A5505" s="143">
        <v>44791</v>
      </c>
      <c r="B5505" s="144">
        <v>5</v>
      </c>
      <c r="C5505" s="145">
        <v>6.1177999999999999</v>
      </c>
      <c r="D5505" s="145">
        <v>3.7596999999999898</v>
      </c>
      <c r="E5505" s="145">
        <v>2.4319999999999999</v>
      </c>
      <c r="F5505" s="145">
        <v>0.36249999999999999</v>
      </c>
      <c r="G5505" s="146">
        <f t="shared" si="85"/>
        <v>12.671999999999992</v>
      </c>
    </row>
    <row r="5506" spans="1:7" x14ac:dyDescent="0.25">
      <c r="A5506" s="143">
        <v>44791</v>
      </c>
      <c r="B5506" s="144">
        <v>6</v>
      </c>
      <c r="C5506" s="145">
        <v>2.5093000000000001</v>
      </c>
      <c r="D5506" s="145">
        <v>3.2869999999999999</v>
      </c>
      <c r="E5506" s="145">
        <v>2.3039999999999998</v>
      </c>
      <c r="F5506" s="145">
        <v>0.36249999999999999</v>
      </c>
      <c r="G5506" s="146">
        <f t="shared" si="85"/>
        <v>8.4628000000000014</v>
      </c>
    </row>
    <row r="5507" spans="1:7" x14ac:dyDescent="0.25">
      <c r="A5507" s="143">
        <v>44791</v>
      </c>
      <c r="B5507" s="144">
        <v>7</v>
      </c>
      <c r="C5507" s="145">
        <v>3.0377000000000001</v>
      </c>
      <c r="D5507" s="145">
        <v>2.5804</v>
      </c>
      <c r="E5507" s="145">
        <v>2.2997999999999998</v>
      </c>
      <c r="F5507" s="145">
        <v>56.691099999999999</v>
      </c>
      <c r="G5507" s="146">
        <f t="shared" si="85"/>
        <v>64.608999999999995</v>
      </c>
    </row>
    <row r="5508" spans="1:7" x14ac:dyDescent="0.25">
      <c r="A5508" s="143">
        <v>44791</v>
      </c>
      <c r="B5508" s="144">
        <v>8</v>
      </c>
      <c r="C5508" s="145">
        <v>347.90469999999999</v>
      </c>
      <c r="D5508" s="145">
        <v>7.2999000000000001</v>
      </c>
      <c r="E5508" s="145">
        <v>85.301199999999994</v>
      </c>
      <c r="F5508" s="145">
        <v>1751.9423999999999</v>
      </c>
      <c r="G5508" s="146">
        <f t="shared" si="85"/>
        <v>2192.4481999999998</v>
      </c>
    </row>
    <row r="5509" spans="1:7" x14ac:dyDescent="0.25">
      <c r="A5509" s="143">
        <v>44791</v>
      </c>
      <c r="B5509" s="144">
        <v>9</v>
      </c>
      <c r="C5509" s="145">
        <v>2795.6026000000002</v>
      </c>
      <c r="D5509" s="145">
        <v>20.041699999999999</v>
      </c>
      <c r="E5509" s="145">
        <v>339.267</v>
      </c>
      <c r="F5509" s="145">
        <v>4250.2687999999998</v>
      </c>
      <c r="G5509" s="146">
        <f t="shared" si="85"/>
        <v>7405.1800999999996</v>
      </c>
    </row>
    <row r="5510" spans="1:7" x14ac:dyDescent="0.25">
      <c r="A5510" s="143">
        <v>44791</v>
      </c>
      <c r="B5510" s="144">
        <v>10</v>
      </c>
      <c r="C5510" s="145">
        <v>9958.9876999999997</v>
      </c>
      <c r="D5510" s="145">
        <v>49.982199999999999</v>
      </c>
      <c r="E5510" s="145">
        <v>644.1046</v>
      </c>
      <c r="F5510" s="145">
        <v>5676.0700999999999</v>
      </c>
      <c r="G5510" s="146">
        <f t="shared" ref="G5510:G5573" si="86">+SUM(C5510:F5510)</f>
        <v>16329.1446</v>
      </c>
    </row>
    <row r="5511" spans="1:7" x14ac:dyDescent="0.25">
      <c r="A5511" s="143">
        <v>44791</v>
      </c>
      <c r="B5511" s="144">
        <v>11</v>
      </c>
      <c r="C5511" s="145">
        <v>16592.304899999999</v>
      </c>
      <c r="D5511" s="145">
        <v>79.961500000000001</v>
      </c>
      <c r="E5511" s="145">
        <v>727.75440000000003</v>
      </c>
      <c r="F5511" s="145">
        <v>5332.2593999999999</v>
      </c>
      <c r="G5511" s="146">
        <f t="shared" si="86"/>
        <v>22732.280200000001</v>
      </c>
    </row>
    <row r="5512" spans="1:7" x14ac:dyDescent="0.25">
      <c r="A5512" s="143">
        <v>44791</v>
      </c>
      <c r="B5512" s="144">
        <v>12</v>
      </c>
      <c r="C5512" s="145">
        <v>21355.8796</v>
      </c>
      <c r="D5512" s="145">
        <v>114.35599999999999</v>
      </c>
      <c r="E5512" s="145">
        <v>1025.2991999999999</v>
      </c>
      <c r="F5512" s="145">
        <v>5912.1842999999999</v>
      </c>
      <c r="G5512" s="146">
        <f t="shared" si="86"/>
        <v>28407.719100000002</v>
      </c>
    </row>
    <row r="5513" spans="1:7" x14ac:dyDescent="0.25">
      <c r="A5513" s="143">
        <v>44791</v>
      </c>
      <c r="B5513" s="144">
        <v>13</v>
      </c>
      <c r="C5513" s="145">
        <v>19136.545900000001</v>
      </c>
      <c r="D5513" s="145">
        <v>116.07089999999999</v>
      </c>
      <c r="E5513" s="145">
        <v>1249.6588999999999</v>
      </c>
      <c r="F5513" s="145">
        <v>6937.3164999999999</v>
      </c>
      <c r="G5513" s="146">
        <f t="shared" si="86"/>
        <v>27439.592199999999</v>
      </c>
    </row>
    <row r="5514" spans="1:7" x14ac:dyDescent="0.25">
      <c r="A5514" s="143">
        <v>44791</v>
      </c>
      <c r="B5514" s="144">
        <v>14</v>
      </c>
      <c r="C5514" s="145">
        <v>16519.9876</v>
      </c>
      <c r="D5514" s="145">
        <v>108.1606</v>
      </c>
      <c r="E5514" s="145">
        <v>1252.8259</v>
      </c>
      <c r="F5514" s="145">
        <v>6849.9283999999998</v>
      </c>
      <c r="G5514" s="146">
        <f t="shared" si="86"/>
        <v>24730.9025</v>
      </c>
    </row>
    <row r="5515" spans="1:7" x14ac:dyDescent="0.25">
      <c r="A5515" s="143">
        <v>44791</v>
      </c>
      <c r="B5515" s="144">
        <v>15</v>
      </c>
      <c r="C5515" s="145">
        <v>15165.0101</v>
      </c>
      <c r="D5515" s="145">
        <v>101.645</v>
      </c>
      <c r="E5515" s="145">
        <v>1144.2022999999999</v>
      </c>
      <c r="F5515" s="145">
        <v>5602.5851000000002</v>
      </c>
      <c r="G5515" s="146">
        <f t="shared" si="86"/>
        <v>22013.442500000001</v>
      </c>
    </row>
    <row r="5516" spans="1:7" x14ac:dyDescent="0.25">
      <c r="A5516" s="143">
        <v>44791</v>
      </c>
      <c r="B5516" s="144">
        <v>16</v>
      </c>
      <c r="C5516" s="145">
        <v>12864.855600000001</v>
      </c>
      <c r="D5516" s="145">
        <v>93.496499999999997</v>
      </c>
      <c r="E5516" s="145">
        <v>731.54539999999997</v>
      </c>
      <c r="F5516" s="145">
        <v>4558.8738000000003</v>
      </c>
      <c r="G5516" s="146">
        <f t="shared" si="86"/>
        <v>18248.7713</v>
      </c>
    </row>
    <row r="5517" spans="1:7" x14ac:dyDescent="0.25">
      <c r="A5517" s="143">
        <v>44791</v>
      </c>
      <c r="B5517" s="144">
        <v>17</v>
      </c>
      <c r="C5517" s="145">
        <v>8550.1628999999994</v>
      </c>
      <c r="D5517" s="145">
        <v>81.119500000000002</v>
      </c>
      <c r="E5517" s="145">
        <v>753.53890000000001</v>
      </c>
      <c r="F5517" s="145">
        <v>4366.0140000000001</v>
      </c>
      <c r="G5517" s="146">
        <f t="shared" si="86"/>
        <v>13750.835299999999</v>
      </c>
    </row>
    <row r="5518" spans="1:7" x14ac:dyDescent="0.25">
      <c r="A5518" s="143">
        <v>44791</v>
      </c>
      <c r="B5518" s="144">
        <v>18</v>
      </c>
      <c r="C5518" s="145">
        <v>3430.3638999999998</v>
      </c>
      <c r="D5518" s="145">
        <v>41.823900000000002</v>
      </c>
      <c r="E5518" s="145">
        <v>344.74919999999997</v>
      </c>
      <c r="F5518" s="145">
        <v>2988.364</v>
      </c>
      <c r="G5518" s="146">
        <f t="shared" si="86"/>
        <v>6805.3009999999995</v>
      </c>
    </row>
    <row r="5519" spans="1:7" x14ac:dyDescent="0.25">
      <c r="A5519" s="143">
        <v>44791</v>
      </c>
      <c r="B5519" s="144">
        <v>19</v>
      </c>
      <c r="C5519" s="145">
        <v>1193.1628000000001</v>
      </c>
      <c r="D5519" s="145">
        <v>23.9512</v>
      </c>
      <c r="E5519" s="145">
        <v>145.60900000000001</v>
      </c>
      <c r="F5519" s="145">
        <v>1212.5273</v>
      </c>
      <c r="G5519" s="146">
        <f t="shared" si="86"/>
        <v>2575.2502999999997</v>
      </c>
    </row>
    <row r="5520" spans="1:7" x14ac:dyDescent="0.25">
      <c r="A5520" s="143">
        <v>44791</v>
      </c>
      <c r="B5520" s="144">
        <v>20</v>
      </c>
      <c r="C5520" s="145">
        <v>100.7591</v>
      </c>
      <c r="D5520" s="145">
        <v>7.0731999999999999</v>
      </c>
      <c r="E5520" s="145">
        <v>34.448700000000002</v>
      </c>
      <c r="F5520" s="145">
        <v>632.2509</v>
      </c>
      <c r="G5520" s="146">
        <f t="shared" si="86"/>
        <v>774.53189999999995</v>
      </c>
    </row>
    <row r="5521" spans="1:7" x14ac:dyDescent="0.25">
      <c r="A5521" s="143">
        <v>44791</v>
      </c>
      <c r="B5521" s="144">
        <v>21</v>
      </c>
      <c r="C5521" s="145">
        <v>4.8883999999999999</v>
      </c>
      <c r="D5521" s="145">
        <v>2.7672999999999899</v>
      </c>
      <c r="E5521" s="145">
        <v>2.516</v>
      </c>
      <c r="F5521" s="145">
        <v>52.413600000000002</v>
      </c>
      <c r="G5521" s="146">
        <f t="shared" si="86"/>
        <v>62.585299999999989</v>
      </c>
    </row>
    <row r="5522" spans="1:7" x14ac:dyDescent="0.25">
      <c r="A5522" s="143">
        <v>44791</v>
      </c>
      <c r="B5522" s="144">
        <v>22</v>
      </c>
      <c r="C5522" s="145">
        <v>2.9973000000000001</v>
      </c>
      <c r="D5522" s="145">
        <v>3.0232999999999999</v>
      </c>
      <c r="E5522" s="145">
        <v>2.3679999999999999</v>
      </c>
      <c r="F5522" s="145">
        <v>0.36249999999999999</v>
      </c>
      <c r="G5522" s="146">
        <f t="shared" si="86"/>
        <v>8.751100000000001</v>
      </c>
    </row>
    <row r="5523" spans="1:7" x14ac:dyDescent="0.25">
      <c r="A5523" s="143">
        <v>44791</v>
      </c>
      <c r="B5523" s="144">
        <v>23</v>
      </c>
      <c r="C5523" s="145">
        <v>2.6133000000000002</v>
      </c>
      <c r="D5523" s="145">
        <v>3.863</v>
      </c>
      <c r="E5523" s="145">
        <v>2.3679999999999999</v>
      </c>
      <c r="F5523" s="145">
        <v>0.36249999999999999</v>
      </c>
      <c r="G5523" s="146">
        <f t="shared" si="86"/>
        <v>9.2068000000000012</v>
      </c>
    </row>
    <row r="5524" spans="1:7" x14ac:dyDescent="0.25">
      <c r="A5524" s="143">
        <v>44791</v>
      </c>
      <c r="B5524" s="144">
        <v>24</v>
      </c>
      <c r="C5524" s="145">
        <v>2.1692999999999998</v>
      </c>
      <c r="D5524" s="145">
        <v>3.06679999999999</v>
      </c>
      <c r="E5524" s="145">
        <v>2.4319999999999999</v>
      </c>
      <c r="F5524" s="145">
        <v>0.36249999999999999</v>
      </c>
      <c r="G5524" s="146">
        <f t="shared" si="86"/>
        <v>8.0305999999999909</v>
      </c>
    </row>
    <row r="5525" spans="1:7" x14ac:dyDescent="0.25">
      <c r="A5525" s="143">
        <v>44792</v>
      </c>
      <c r="B5525" s="144">
        <v>1</v>
      </c>
      <c r="C5525" s="145">
        <v>11.8982999999999</v>
      </c>
      <c r="D5525" s="145">
        <v>5.6600999999999999</v>
      </c>
      <c r="E5525" s="145">
        <v>2.2400000000000002</v>
      </c>
      <c r="F5525" s="145">
        <v>0</v>
      </c>
      <c r="G5525" s="146">
        <f t="shared" si="86"/>
        <v>19.798399999999901</v>
      </c>
    </row>
    <row r="5526" spans="1:7" x14ac:dyDescent="0.25">
      <c r="A5526" s="143">
        <v>44792</v>
      </c>
      <c r="B5526" s="144">
        <v>2</v>
      </c>
      <c r="C5526" s="145">
        <v>12.735299999999899</v>
      </c>
      <c r="D5526" s="145">
        <v>10.0275</v>
      </c>
      <c r="E5526" s="145">
        <v>2.3679999999999999</v>
      </c>
      <c r="F5526" s="145">
        <v>0</v>
      </c>
      <c r="G5526" s="146">
        <f t="shared" si="86"/>
        <v>25.130799999999898</v>
      </c>
    </row>
    <row r="5527" spans="1:7" x14ac:dyDescent="0.25">
      <c r="A5527" s="143">
        <v>44792</v>
      </c>
      <c r="B5527" s="144">
        <v>3</v>
      </c>
      <c r="C5527" s="145">
        <v>12.8372999999999</v>
      </c>
      <c r="D5527" s="145">
        <v>12.241899999999999</v>
      </c>
      <c r="E5527" s="145">
        <v>2.4319999999999999</v>
      </c>
      <c r="F5527" s="145">
        <v>0</v>
      </c>
      <c r="G5527" s="146">
        <f t="shared" si="86"/>
        <v>27.511199999999899</v>
      </c>
    </row>
    <row r="5528" spans="1:7" x14ac:dyDescent="0.25">
      <c r="A5528" s="143">
        <v>44792</v>
      </c>
      <c r="B5528" s="144">
        <v>4</v>
      </c>
      <c r="C5528" s="145">
        <v>3.9541999999999899</v>
      </c>
      <c r="D5528" s="145">
        <v>13.3043</v>
      </c>
      <c r="E5528" s="145">
        <v>2.3679999999999999</v>
      </c>
      <c r="F5528" s="145">
        <v>0</v>
      </c>
      <c r="G5528" s="146">
        <f t="shared" si="86"/>
        <v>19.626499999999989</v>
      </c>
    </row>
    <row r="5529" spans="1:7" x14ac:dyDescent="0.25">
      <c r="A5529" s="143">
        <v>44792</v>
      </c>
      <c r="B5529" s="144">
        <v>5</v>
      </c>
      <c r="C5529" s="145">
        <v>8.1031999999999993</v>
      </c>
      <c r="D5529" s="145">
        <v>14.2822</v>
      </c>
      <c r="E5529" s="145">
        <v>2.262</v>
      </c>
      <c r="F5529" s="145">
        <v>0</v>
      </c>
      <c r="G5529" s="146">
        <f t="shared" si="86"/>
        <v>24.647399999999998</v>
      </c>
    </row>
    <row r="5530" spans="1:7" x14ac:dyDescent="0.25">
      <c r="A5530" s="143">
        <v>44792</v>
      </c>
      <c r="B5530" s="144">
        <v>6</v>
      </c>
      <c r="C5530" s="145">
        <v>3.9952000000000001</v>
      </c>
      <c r="D5530" s="145">
        <v>15.805400000000001</v>
      </c>
      <c r="E5530" s="145">
        <v>2.4319999999999999</v>
      </c>
      <c r="F5530" s="145">
        <v>0</v>
      </c>
      <c r="G5530" s="146">
        <f t="shared" si="86"/>
        <v>22.232599999999998</v>
      </c>
    </row>
    <row r="5531" spans="1:7" x14ac:dyDescent="0.25">
      <c r="A5531" s="143">
        <v>44792</v>
      </c>
      <c r="B5531" s="144">
        <v>7</v>
      </c>
      <c r="C5531" s="145">
        <v>4.5498000000000003</v>
      </c>
      <c r="D5531" s="145">
        <v>18.5062</v>
      </c>
      <c r="E5531" s="145">
        <v>2.3739999999999899</v>
      </c>
      <c r="F5531" s="145">
        <v>14.5365</v>
      </c>
      <c r="G5531" s="146">
        <f t="shared" si="86"/>
        <v>39.966499999999996</v>
      </c>
    </row>
    <row r="5532" spans="1:7" x14ac:dyDescent="0.25">
      <c r="A5532" s="143">
        <v>44792</v>
      </c>
      <c r="B5532" s="144">
        <v>8</v>
      </c>
      <c r="C5532" s="145">
        <v>70.668599999999998</v>
      </c>
      <c r="D5532" s="145">
        <v>19.949400000000001</v>
      </c>
      <c r="E5532" s="145">
        <v>5.3310000000000004</v>
      </c>
      <c r="F5532" s="145">
        <v>806.07589999999902</v>
      </c>
      <c r="G5532" s="146">
        <f t="shared" si="86"/>
        <v>902.02489999999898</v>
      </c>
    </row>
    <row r="5533" spans="1:7" x14ac:dyDescent="0.25">
      <c r="A5533" s="143">
        <v>44792</v>
      </c>
      <c r="B5533" s="144">
        <v>9</v>
      </c>
      <c r="C5533" s="145">
        <v>1042.9306999999999</v>
      </c>
      <c r="D5533" s="145">
        <v>25.987400000000001</v>
      </c>
      <c r="E5533" s="145">
        <v>63.579000000000001</v>
      </c>
      <c r="F5533" s="145">
        <v>1606.1116</v>
      </c>
      <c r="G5533" s="146">
        <f t="shared" si="86"/>
        <v>2738.6086999999998</v>
      </c>
    </row>
    <row r="5534" spans="1:7" x14ac:dyDescent="0.25">
      <c r="A5534" s="143">
        <v>44792</v>
      </c>
      <c r="B5534" s="144">
        <v>10</v>
      </c>
      <c r="C5534" s="145">
        <v>7740.0959000000003</v>
      </c>
      <c r="D5534" s="145">
        <v>57.969299999999997</v>
      </c>
      <c r="E5534" s="145">
        <v>293.73239999999998</v>
      </c>
      <c r="F5534" s="145">
        <v>2068.1900999999998</v>
      </c>
      <c r="G5534" s="146">
        <f t="shared" si="86"/>
        <v>10159.9877</v>
      </c>
    </row>
    <row r="5535" spans="1:7" x14ac:dyDescent="0.25">
      <c r="A5535" s="143">
        <v>44792</v>
      </c>
      <c r="B5535" s="144">
        <v>11</v>
      </c>
      <c r="C5535" s="145">
        <v>16003.276900000001</v>
      </c>
      <c r="D5535" s="145">
        <v>82.250699999999995</v>
      </c>
      <c r="E5535" s="145">
        <v>772.61369999999999</v>
      </c>
      <c r="F5535" s="145">
        <v>3067.7984000000001</v>
      </c>
      <c r="G5535" s="146">
        <f t="shared" si="86"/>
        <v>19925.939700000003</v>
      </c>
    </row>
    <row r="5536" spans="1:7" x14ac:dyDescent="0.25">
      <c r="A5536" s="143">
        <v>44792</v>
      </c>
      <c r="B5536" s="144">
        <v>12</v>
      </c>
      <c r="C5536" s="145">
        <v>21383.304899999999</v>
      </c>
      <c r="D5536" s="145">
        <v>110.59399999999999</v>
      </c>
      <c r="E5536" s="145">
        <v>1127.5001999999999</v>
      </c>
      <c r="F5536" s="145">
        <v>5492.0277999999998</v>
      </c>
      <c r="G5536" s="146">
        <f t="shared" si="86"/>
        <v>28113.426899999999</v>
      </c>
    </row>
    <row r="5537" spans="1:7" x14ac:dyDescent="0.25">
      <c r="A5537" s="143">
        <v>44792</v>
      </c>
      <c r="B5537" s="144">
        <v>13</v>
      </c>
      <c r="C5537" s="145">
        <v>23318.6361</v>
      </c>
      <c r="D5537" s="145">
        <v>133.76759999999999</v>
      </c>
      <c r="E5537" s="145">
        <v>1257.7471</v>
      </c>
      <c r="F5537" s="145">
        <v>5548.9597000000003</v>
      </c>
      <c r="G5537" s="146">
        <f t="shared" si="86"/>
        <v>30259.110499999999</v>
      </c>
    </row>
    <row r="5538" spans="1:7" x14ac:dyDescent="0.25">
      <c r="A5538" s="143">
        <v>44792</v>
      </c>
      <c r="B5538" s="144">
        <v>14</v>
      </c>
      <c r="C5538" s="145">
        <v>22145.081600000001</v>
      </c>
      <c r="D5538" s="145">
        <v>140.58430000000001</v>
      </c>
      <c r="E5538" s="145">
        <v>1185.8873000000001</v>
      </c>
      <c r="F5538" s="145">
        <v>6239.1709000000001</v>
      </c>
      <c r="G5538" s="146">
        <f t="shared" si="86"/>
        <v>29710.724099999999</v>
      </c>
    </row>
    <row r="5539" spans="1:7" x14ac:dyDescent="0.25">
      <c r="A5539" s="143">
        <v>44792</v>
      </c>
      <c r="B5539" s="144">
        <v>15</v>
      </c>
      <c r="C5539" s="145">
        <v>19302.432499999999</v>
      </c>
      <c r="D5539" s="145">
        <v>130.3492</v>
      </c>
      <c r="E5539" s="145">
        <v>1006.199</v>
      </c>
      <c r="F5539" s="145">
        <v>5432.3159999999998</v>
      </c>
      <c r="G5539" s="146">
        <f t="shared" si="86"/>
        <v>25871.296699999999</v>
      </c>
    </row>
    <row r="5540" spans="1:7" x14ac:dyDescent="0.25">
      <c r="A5540" s="143">
        <v>44792</v>
      </c>
      <c r="B5540" s="144">
        <v>16</v>
      </c>
      <c r="C5540" s="145">
        <v>15324.968199999999</v>
      </c>
      <c r="D5540" s="145">
        <v>104.25839999999999</v>
      </c>
      <c r="E5540" s="145">
        <v>851.33789999999999</v>
      </c>
      <c r="F5540" s="145">
        <v>4331.1931999999997</v>
      </c>
      <c r="G5540" s="146">
        <f t="shared" si="86"/>
        <v>20611.757700000002</v>
      </c>
    </row>
    <row r="5541" spans="1:7" x14ac:dyDescent="0.25">
      <c r="A5541" s="143">
        <v>44792</v>
      </c>
      <c r="B5541" s="144">
        <v>17</v>
      </c>
      <c r="C5541" s="145">
        <v>9713.8889999999992</v>
      </c>
      <c r="D5541" s="145">
        <v>91.529300000000006</v>
      </c>
      <c r="E5541" s="145">
        <v>617.00519999999995</v>
      </c>
      <c r="F5541" s="145">
        <v>3435.3317999999999</v>
      </c>
      <c r="G5541" s="146">
        <f t="shared" si="86"/>
        <v>13857.755299999999</v>
      </c>
    </row>
    <row r="5542" spans="1:7" x14ac:dyDescent="0.25">
      <c r="A5542" s="143">
        <v>44792</v>
      </c>
      <c r="B5542" s="144">
        <v>18</v>
      </c>
      <c r="C5542" s="145">
        <v>4103.6310999999996</v>
      </c>
      <c r="D5542" s="145">
        <v>60.619</v>
      </c>
      <c r="E5542" s="145">
        <v>459.74119999999999</v>
      </c>
      <c r="F5542" s="145">
        <v>3332.0167999999999</v>
      </c>
      <c r="G5542" s="146">
        <f t="shared" si="86"/>
        <v>7956.0080999999991</v>
      </c>
    </row>
    <row r="5543" spans="1:7" x14ac:dyDescent="0.25">
      <c r="A5543" s="143">
        <v>44792</v>
      </c>
      <c r="B5543" s="144">
        <v>19</v>
      </c>
      <c r="C5543" s="145">
        <v>861.78200000000004</v>
      </c>
      <c r="D5543" s="145">
        <v>22.76</v>
      </c>
      <c r="E5543" s="145">
        <v>176.77160000000001</v>
      </c>
      <c r="F5543" s="145">
        <v>1415.9440999999999</v>
      </c>
      <c r="G5543" s="146">
        <f t="shared" si="86"/>
        <v>2477.2577000000001</v>
      </c>
    </row>
    <row r="5544" spans="1:7" x14ac:dyDescent="0.25">
      <c r="A5544" s="143">
        <v>44792</v>
      </c>
      <c r="B5544" s="144">
        <v>20</v>
      </c>
      <c r="C5544" s="145">
        <v>140.7774</v>
      </c>
      <c r="D5544" s="145">
        <v>8.0960000000000001</v>
      </c>
      <c r="E5544" s="145">
        <v>75.965000000000003</v>
      </c>
      <c r="F5544" s="145">
        <v>899.35059999999999</v>
      </c>
      <c r="G5544" s="146">
        <f t="shared" si="86"/>
        <v>1124.1890000000001</v>
      </c>
    </row>
    <row r="5545" spans="1:7" x14ac:dyDescent="0.25">
      <c r="A5545" s="143">
        <v>44792</v>
      </c>
      <c r="B5545" s="144">
        <v>21</v>
      </c>
      <c r="C5545" s="145">
        <v>7.1428000000000003</v>
      </c>
      <c r="D5545" s="145">
        <v>2.56</v>
      </c>
      <c r="E5545" s="145">
        <v>3.91149999999999</v>
      </c>
      <c r="F5545" s="145">
        <v>73.405199999999994</v>
      </c>
      <c r="G5545" s="146">
        <f t="shared" si="86"/>
        <v>87.019499999999979</v>
      </c>
    </row>
    <row r="5546" spans="1:7" x14ac:dyDescent="0.25">
      <c r="A5546" s="143">
        <v>44792</v>
      </c>
      <c r="B5546" s="144">
        <v>22</v>
      </c>
      <c r="C5546" s="145">
        <v>3.0465</v>
      </c>
      <c r="D5546" s="145">
        <v>2.4523999999999999</v>
      </c>
      <c r="E5546" s="145">
        <v>2.4319999999999999</v>
      </c>
      <c r="F5546" s="145">
        <v>0</v>
      </c>
      <c r="G5546" s="146">
        <f t="shared" si="86"/>
        <v>7.9308999999999994</v>
      </c>
    </row>
    <row r="5547" spans="1:7" x14ac:dyDescent="0.25">
      <c r="A5547" s="143">
        <v>44792</v>
      </c>
      <c r="B5547" s="144">
        <v>23</v>
      </c>
      <c r="C5547" s="145">
        <v>2.3210000000000002</v>
      </c>
      <c r="D5547" s="145">
        <v>2.4907999999999899</v>
      </c>
      <c r="E5547" s="145">
        <v>2.3679999999999999</v>
      </c>
      <c r="F5547" s="145">
        <v>0</v>
      </c>
      <c r="G5547" s="146">
        <f t="shared" si="86"/>
        <v>7.1797999999999895</v>
      </c>
    </row>
    <row r="5548" spans="1:7" x14ac:dyDescent="0.25">
      <c r="A5548" s="143">
        <v>44792</v>
      </c>
      <c r="B5548" s="144">
        <v>24</v>
      </c>
      <c r="C5548" s="145">
        <v>10.8916</v>
      </c>
      <c r="D5548" s="145">
        <v>2.2400000000000002</v>
      </c>
      <c r="E5548" s="145">
        <v>2.2400000000000002</v>
      </c>
      <c r="F5548" s="145">
        <v>0</v>
      </c>
      <c r="G5548" s="146">
        <f t="shared" si="86"/>
        <v>15.371600000000001</v>
      </c>
    </row>
    <row r="5549" spans="1:7" x14ac:dyDescent="0.25">
      <c r="A5549" s="143">
        <v>44793</v>
      </c>
      <c r="B5549" s="144">
        <v>1</v>
      </c>
      <c r="C5549" s="145">
        <v>9.4431999999999992</v>
      </c>
      <c r="D5549" s="145">
        <v>2.3679999999999999</v>
      </c>
      <c r="E5549" s="145">
        <v>2.3883999999999999</v>
      </c>
      <c r="F5549" s="145">
        <v>0</v>
      </c>
      <c r="G5549" s="146">
        <f t="shared" si="86"/>
        <v>14.1996</v>
      </c>
    </row>
    <row r="5550" spans="1:7" x14ac:dyDescent="0.25">
      <c r="A5550" s="143">
        <v>44793</v>
      </c>
      <c r="B5550" s="144">
        <v>2</v>
      </c>
      <c r="C5550" s="145">
        <v>10.1912</v>
      </c>
      <c r="D5550" s="145">
        <v>2.496</v>
      </c>
      <c r="E5550" s="145">
        <v>2.496</v>
      </c>
      <c r="F5550" s="145">
        <v>0</v>
      </c>
      <c r="G5550" s="146">
        <f t="shared" si="86"/>
        <v>15.183200000000001</v>
      </c>
    </row>
    <row r="5551" spans="1:7" x14ac:dyDescent="0.25">
      <c r="A5551" s="143">
        <v>44793</v>
      </c>
      <c r="B5551" s="144">
        <v>3</v>
      </c>
      <c r="C5551" s="145">
        <v>8.8531999999999993</v>
      </c>
      <c r="D5551" s="145">
        <v>2.3883999999999999</v>
      </c>
      <c r="E5551" s="145">
        <v>2.3679999999999999</v>
      </c>
      <c r="F5551" s="145">
        <v>0</v>
      </c>
      <c r="G5551" s="146">
        <f t="shared" si="86"/>
        <v>13.609599999999999</v>
      </c>
    </row>
    <row r="5552" spans="1:7" x14ac:dyDescent="0.25">
      <c r="A5552" s="143">
        <v>44793</v>
      </c>
      <c r="B5552" s="144">
        <v>4</v>
      </c>
      <c r="C5552" s="145">
        <v>4.0646000000000004</v>
      </c>
      <c r="D5552" s="145">
        <v>2.1964000000000001</v>
      </c>
      <c r="E5552" s="145">
        <v>2.1760000000000002</v>
      </c>
      <c r="F5552" s="145">
        <v>0</v>
      </c>
      <c r="G5552" s="146">
        <f t="shared" si="86"/>
        <v>8.4370000000000012</v>
      </c>
    </row>
    <row r="5553" spans="1:7" x14ac:dyDescent="0.25">
      <c r="A5553" s="143">
        <v>44793</v>
      </c>
      <c r="B5553" s="144">
        <v>5</v>
      </c>
      <c r="C5553" s="145">
        <v>3.7986</v>
      </c>
      <c r="D5553" s="145">
        <v>2.7187000000000001</v>
      </c>
      <c r="E5553" s="145">
        <v>2.4319999999999999</v>
      </c>
      <c r="F5553" s="145">
        <v>0</v>
      </c>
      <c r="G5553" s="146">
        <f t="shared" si="86"/>
        <v>8.9493000000000009</v>
      </c>
    </row>
    <row r="5554" spans="1:7" x14ac:dyDescent="0.25">
      <c r="A5554" s="143">
        <v>44793</v>
      </c>
      <c r="B5554" s="144">
        <v>6</v>
      </c>
      <c r="C5554" s="145">
        <v>4.3146000000000004</v>
      </c>
      <c r="D5554" s="145">
        <v>3.6402999999999999</v>
      </c>
      <c r="E5554" s="145">
        <v>2.4319999999999999</v>
      </c>
      <c r="F5554" s="145">
        <v>0</v>
      </c>
      <c r="G5554" s="146">
        <f t="shared" si="86"/>
        <v>10.386900000000001</v>
      </c>
    </row>
    <row r="5555" spans="1:7" x14ac:dyDescent="0.25">
      <c r="A5555" s="143">
        <v>44793</v>
      </c>
      <c r="B5555" s="144">
        <v>7</v>
      </c>
      <c r="C5555" s="145">
        <v>4.3555000000000001</v>
      </c>
      <c r="D5555" s="145">
        <v>4.4696999999999996</v>
      </c>
      <c r="E5555" s="145">
        <v>2.1819999999999999</v>
      </c>
      <c r="F5555" s="145">
        <v>7.9507000000000003</v>
      </c>
      <c r="G5555" s="146">
        <f t="shared" si="86"/>
        <v>18.957899999999999</v>
      </c>
    </row>
    <row r="5556" spans="1:7" x14ac:dyDescent="0.25">
      <c r="A5556" s="143">
        <v>44793</v>
      </c>
      <c r="B5556" s="144">
        <v>8</v>
      </c>
      <c r="C5556" s="145">
        <v>133.06049999999999</v>
      </c>
      <c r="D5556" s="145">
        <v>7.2857000000000003</v>
      </c>
      <c r="E5556" s="145">
        <v>14.4833</v>
      </c>
      <c r="F5556" s="145">
        <v>739.08169999999996</v>
      </c>
      <c r="G5556" s="146">
        <f t="shared" si="86"/>
        <v>893.91120000000001</v>
      </c>
    </row>
    <row r="5557" spans="1:7" x14ac:dyDescent="0.25">
      <c r="A5557" s="143">
        <v>44793</v>
      </c>
      <c r="B5557" s="144">
        <v>9</v>
      </c>
      <c r="C5557" s="145">
        <v>2484.5373</v>
      </c>
      <c r="D5557" s="145">
        <v>26.2073</v>
      </c>
      <c r="E5557" s="145">
        <v>211.40100000000001</v>
      </c>
      <c r="F5557" s="145">
        <v>3130.4926</v>
      </c>
      <c r="G5557" s="146">
        <f t="shared" si="86"/>
        <v>5852.6381999999994</v>
      </c>
    </row>
    <row r="5558" spans="1:7" x14ac:dyDescent="0.25">
      <c r="A5558" s="143">
        <v>44793</v>
      </c>
      <c r="B5558" s="144">
        <v>10</v>
      </c>
      <c r="C5558" s="145">
        <v>9693.6990999999998</v>
      </c>
      <c r="D5558" s="145">
        <v>73.773399999999995</v>
      </c>
      <c r="E5558" s="145">
        <v>755.80179999999996</v>
      </c>
      <c r="F5558" s="145">
        <v>5889.4663</v>
      </c>
      <c r="G5558" s="146">
        <f t="shared" si="86"/>
        <v>16412.740599999997</v>
      </c>
    </row>
    <row r="5559" spans="1:7" x14ac:dyDescent="0.25">
      <c r="A5559" s="143">
        <v>44793</v>
      </c>
      <c r="B5559" s="144">
        <v>11</v>
      </c>
      <c r="C5559" s="145">
        <v>16853.500199999999</v>
      </c>
      <c r="D5559" s="145">
        <v>119.435099999999</v>
      </c>
      <c r="E5559" s="145">
        <v>1420.4291000000001</v>
      </c>
      <c r="F5559" s="145">
        <v>7556.1814000000004</v>
      </c>
      <c r="G5559" s="146">
        <f t="shared" si="86"/>
        <v>25949.5458</v>
      </c>
    </row>
    <row r="5560" spans="1:7" x14ac:dyDescent="0.25">
      <c r="A5560" s="143">
        <v>44793</v>
      </c>
      <c r="B5560" s="144">
        <v>12</v>
      </c>
      <c r="C5560" s="145">
        <v>23317.104299999999</v>
      </c>
      <c r="D5560" s="145">
        <v>153.59960000000001</v>
      </c>
      <c r="E5560" s="145">
        <v>1749.1377</v>
      </c>
      <c r="F5560" s="145">
        <v>8520.4542000000001</v>
      </c>
      <c r="G5560" s="146">
        <f t="shared" si="86"/>
        <v>33740.2958</v>
      </c>
    </row>
    <row r="5561" spans="1:7" x14ac:dyDescent="0.25">
      <c r="A5561" s="143">
        <v>44793</v>
      </c>
      <c r="B5561" s="144">
        <v>13</v>
      </c>
      <c r="C5561" s="145">
        <v>26263.461899999998</v>
      </c>
      <c r="D5561" s="145">
        <v>181.7792</v>
      </c>
      <c r="E5561" s="145">
        <v>1914.0594000000001</v>
      </c>
      <c r="F5561" s="145">
        <v>8481.8837000000003</v>
      </c>
      <c r="G5561" s="146">
        <f t="shared" si="86"/>
        <v>36841.184199999996</v>
      </c>
    </row>
    <row r="5562" spans="1:7" x14ac:dyDescent="0.25">
      <c r="A5562" s="143">
        <v>44793</v>
      </c>
      <c r="B5562" s="144">
        <v>14</v>
      </c>
      <c r="C5562" s="145">
        <v>25194.997899999998</v>
      </c>
      <c r="D5562" s="145">
        <v>185.1771</v>
      </c>
      <c r="E5562" s="145">
        <v>2020.5295000000001</v>
      </c>
      <c r="F5562" s="145">
        <v>8660.7003999999997</v>
      </c>
      <c r="G5562" s="146">
        <f t="shared" si="86"/>
        <v>36061.404900000001</v>
      </c>
    </row>
    <row r="5563" spans="1:7" x14ac:dyDescent="0.25">
      <c r="A5563" s="143">
        <v>44793</v>
      </c>
      <c r="B5563" s="144">
        <v>15</v>
      </c>
      <c r="C5563" s="145">
        <v>22527.730599999999</v>
      </c>
      <c r="D5563" s="145">
        <v>182.72620000000001</v>
      </c>
      <c r="E5563" s="145">
        <v>1940.3492999999901</v>
      </c>
      <c r="F5563" s="145">
        <v>8230.3117000000002</v>
      </c>
      <c r="G5563" s="146">
        <f t="shared" si="86"/>
        <v>32881.117799999993</v>
      </c>
    </row>
    <row r="5564" spans="1:7" x14ac:dyDescent="0.25">
      <c r="A5564" s="143">
        <v>44793</v>
      </c>
      <c r="B5564" s="144">
        <v>16</v>
      </c>
      <c r="C5564" s="145">
        <v>18066.378199999999</v>
      </c>
      <c r="D5564" s="145">
        <v>154.59450000000001</v>
      </c>
      <c r="E5564" s="145">
        <v>1777.1655000000001</v>
      </c>
      <c r="F5564" s="145">
        <v>8064.6476000000002</v>
      </c>
      <c r="G5564" s="146">
        <f t="shared" si="86"/>
        <v>28062.785799999998</v>
      </c>
    </row>
    <row r="5565" spans="1:7" x14ac:dyDescent="0.25">
      <c r="A5565" s="143">
        <v>44793</v>
      </c>
      <c r="B5565" s="144">
        <v>17</v>
      </c>
      <c r="C5565" s="145">
        <v>12246.2804</v>
      </c>
      <c r="D5565" s="145">
        <v>125.32729999999999</v>
      </c>
      <c r="E5565" s="145">
        <v>1485.268</v>
      </c>
      <c r="F5565" s="145">
        <v>7706.6819999999998</v>
      </c>
      <c r="G5565" s="146">
        <f t="shared" si="86"/>
        <v>21563.557700000001</v>
      </c>
    </row>
    <row r="5566" spans="1:7" x14ac:dyDescent="0.25">
      <c r="A5566" s="143">
        <v>44793</v>
      </c>
      <c r="B5566" s="144">
        <v>18</v>
      </c>
      <c r="C5566" s="145">
        <v>6140.1437999999998</v>
      </c>
      <c r="D5566" s="145">
        <v>85.739099999999993</v>
      </c>
      <c r="E5566" s="145">
        <v>1057.7517</v>
      </c>
      <c r="F5566" s="145">
        <v>6963.2564000000002</v>
      </c>
      <c r="G5566" s="146">
        <f t="shared" si="86"/>
        <v>14246.891</v>
      </c>
    </row>
    <row r="5567" spans="1:7" x14ac:dyDescent="0.25">
      <c r="A5567" s="143">
        <v>44793</v>
      </c>
      <c r="B5567" s="144">
        <v>19</v>
      </c>
      <c r="C5567" s="145">
        <v>2204.3018999999999</v>
      </c>
      <c r="D5567" s="145">
        <v>44.078000000000003</v>
      </c>
      <c r="E5567" s="145">
        <v>581.04470000000003</v>
      </c>
      <c r="F5567" s="145">
        <v>5721.1689999999999</v>
      </c>
      <c r="G5567" s="146">
        <f t="shared" si="86"/>
        <v>8550.5936000000002</v>
      </c>
    </row>
    <row r="5568" spans="1:7" x14ac:dyDescent="0.25">
      <c r="A5568" s="143">
        <v>44793</v>
      </c>
      <c r="B5568" s="144">
        <v>20</v>
      </c>
      <c r="C5568" s="145">
        <v>357.55029999999999</v>
      </c>
      <c r="D5568" s="145">
        <v>11.0488</v>
      </c>
      <c r="E5568" s="145">
        <v>179.7834</v>
      </c>
      <c r="F5568" s="145">
        <v>3642.7242000000001</v>
      </c>
      <c r="G5568" s="146">
        <f t="shared" si="86"/>
        <v>4191.1067000000003</v>
      </c>
    </row>
    <row r="5569" spans="1:7" x14ac:dyDescent="0.25">
      <c r="A5569" s="143">
        <v>44793</v>
      </c>
      <c r="B5569" s="144">
        <v>21</v>
      </c>
      <c r="C5569" s="145">
        <v>7.9894999999999996</v>
      </c>
      <c r="D5569" s="145">
        <v>2.3679999999999999</v>
      </c>
      <c r="E5569" s="145">
        <v>7.1755000000000004</v>
      </c>
      <c r="F5569" s="145">
        <v>327.80650000000003</v>
      </c>
      <c r="G5569" s="146">
        <f t="shared" si="86"/>
        <v>345.33950000000004</v>
      </c>
    </row>
    <row r="5570" spans="1:7" x14ac:dyDescent="0.25">
      <c r="A5570" s="143">
        <v>44793</v>
      </c>
      <c r="B5570" s="144">
        <v>22</v>
      </c>
      <c r="C5570" s="145">
        <v>3.3696000000000002</v>
      </c>
      <c r="D5570" s="145">
        <v>2.2400000000000002</v>
      </c>
      <c r="E5570" s="145">
        <v>2.2400000000000002</v>
      </c>
      <c r="F5570" s="145">
        <v>0</v>
      </c>
      <c r="G5570" s="146">
        <f t="shared" si="86"/>
        <v>7.8496000000000006</v>
      </c>
    </row>
    <row r="5571" spans="1:7" x14ac:dyDescent="0.25">
      <c r="A5571" s="143">
        <v>44793</v>
      </c>
      <c r="B5571" s="144">
        <v>23</v>
      </c>
      <c r="C5571" s="145">
        <v>4.9935</v>
      </c>
      <c r="D5571" s="145">
        <v>2.1760000000000002</v>
      </c>
      <c r="E5571" s="145">
        <v>2.1760000000000002</v>
      </c>
      <c r="F5571" s="145">
        <v>0</v>
      </c>
      <c r="G5571" s="146">
        <f t="shared" si="86"/>
        <v>9.3455000000000013</v>
      </c>
    </row>
    <row r="5572" spans="1:7" x14ac:dyDescent="0.25">
      <c r="A5572" s="143">
        <v>44793</v>
      </c>
      <c r="B5572" s="144">
        <v>24</v>
      </c>
      <c r="C5572" s="145">
        <v>4.1094999999999997</v>
      </c>
      <c r="D5572" s="145">
        <v>2.3679999999999999</v>
      </c>
      <c r="E5572" s="145">
        <v>2.3679999999999999</v>
      </c>
      <c r="F5572" s="145">
        <v>0</v>
      </c>
      <c r="G5572" s="146">
        <f t="shared" si="86"/>
        <v>8.8454999999999995</v>
      </c>
    </row>
    <row r="5573" spans="1:7" x14ac:dyDescent="0.25">
      <c r="A5573" s="143">
        <v>44794</v>
      </c>
      <c r="B5573" s="144">
        <v>1</v>
      </c>
      <c r="C5573" s="145">
        <v>4.0644999999999998</v>
      </c>
      <c r="D5573" s="145">
        <v>2.4523999999999999</v>
      </c>
      <c r="E5573" s="145">
        <v>2.4319999999999999</v>
      </c>
      <c r="F5573" s="145">
        <v>0</v>
      </c>
      <c r="G5573" s="146">
        <f t="shared" si="86"/>
        <v>8.9489000000000001</v>
      </c>
    </row>
    <row r="5574" spans="1:7" x14ac:dyDescent="0.25">
      <c r="A5574" s="143">
        <v>44794</v>
      </c>
      <c r="B5574" s="144">
        <v>2</v>
      </c>
      <c r="C5574" s="145">
        <v>5.1064999999999996</v>
      </c>
      <c r="D5574" s="145">
        <v>2.2400000000000002</v>
      </c>
      <c r="E5574" s="145">
        <v>2.2400000000000002</v>
      </c>
      <c r="F5574" s="145">
        <v>0</v>
      </c>
      <c r="G5574" s="146">
        <f t="shared" ref="G5574:G5637" si="87">+SUM(C5574:F5574)</f>
        <v>9.5865000000000009</v>
      </c>
    </row>
    <row r="5575" spans="1:7" x14ac:dyDescent="0.25">
      <c r="A5575" s="143">
        <v>44794</v>
      </c>
      <c r="B5575" s="144">
        <v>3</v>
      </c>
      <c r="C5575" s="145">
        <v>4.8244999999999996</v>
      </c>
      <c r="D5575" s="145">
        <v>2.4319999999999999</v>
      </c>
      <c r="E5575" s="145">
        <v>2.4319999999999999</v>
      </c>
      <c r="F5575" s="145">
        <v>0</v>
      </c>
      <c r="G5575" s="146">
        <f t="shared" si="87"/>
        <v>9.6884999999999994</v>
      </c>
    </row>
    <row r="5576" spans="1:7" x14ac:dyDescent="0.25">
      <c r="A5576" s="143">
        <v>44794</v>
      </c>
      <c r="B5576" s="144">
        <v>4</v>
      </c>
      <c r="C5576" s="145">
        <v>5.8963000000000001</v>
      </c>
      <c r="D5576" s="145">
        <v>2.4319999999999999</v>
      </c>
      <c r="E5576" s="145">
        <v>2.4319999999999999</v>
      </c>
      <c r="F5576" s="145">
        <v>29.6464</v>
      </c>
      <c r="G5576" s="146">
        <f t="shared" si="87"/>
        <v>40.406700000000001</v>
      </c>
    </row>
    <row r="5577" spans="1:7" x14ac:dyDescent="0.25">
      <c r="A5577" s="143">
        <v>44794</v>
      </c>
      <c r="B5577" s="144">
        <v>5</v>
      </c>
      <c r="C5577" s="145">
        <v>9.4192999999999998</v>
      </c>
      <c r="D5577" s="145">
        <v>2.4361000000000002</v>
      </c>
      <c r="E5577" s="145">
        <v>2.4319999999999999</v>
      </c>
      <c r="F5577" s="145">
        <v>29.653300000000002</v>
      </c>
      <c r="G5577" s="146">
        <f t="shared" si="87"/>
        <v>43.9407</v>
      </c>
    </row>
    <row r="5578" spans="1:7" x14ac:dyDescent="0.25">
      <c r="A5578" s="143">
        <v>44794</v>
      </c>
      <c r="B5578" s="144">
        <v>6</v>
      </c>
      <c r="C5578" s="145">
        <v>6.2162999999999897</v>
      </c>
      <c r="D5578" s="145">
        <v>2.2400000000000002</v>
      </c>
      <c r="E5578" s="145">
        <v>2.246</v>
      </c>
      <c r="F5578" s="145">
        <v>29.6464</v>
      </c>
      <c r="G5578" s="146">
        <f t="shared" si="87"/>
        <v>40.348699999999994</v>
      </c>
    </row>
    <row r="5579" spans="1:7" x14ac:dyDescent="0.25">
      <c r="A5579" s="143">
        <v>44794</v>
      </c>
      <c r="B5579" s="144">
        <v>7</v>
      </c>
      <c r="C5579" s="145">
        <v>6.1944999999999997</v>
      </c>
      <c r="D5579" s="145">
        <v>2.3679999999999999</v>
      </c>
      <c r="E5579" s="145">
        <v>2.3739999999999899</v>
      </c>
      <c r="F5579" s="145">
        <v>59.295900000000003</v>
      </c>
      <c r="G5579" s="146">
        <f t="shared" si="87"/>
        <v>70.232399999999998</v>
      </c>
    </row>
    <row r="5580" spans="1:7" x14ac:dyDescent="0.25">
      <c r="A5580" s="143">
        <v>44794</v>
      </c>
      <c r="B5580" s="144">
        <v>8</v>
      </c>
      <c r="C5580" s="145">
        <v>349.2079</v>
      </c>
      <c r="D5580" s="145">
        <v>5.7573999999999996</v>
      </c>
      <c r="E5580" s="145">
        <v>76.6601</v>
      </c>
      <c r="F5580" s="145">
        <v>1935.8701000000001</v>
      </c>
      <c r="G5580" s="146">
        <f t="shared" si="87"/>
        <v>2367.4955</v>
      </c>
    </row>
    <row r="5581" spans="1:7" x14ac:dyDescent="0.25">
      <c r="A5581" s="143">
        <v>44794</v>
      </c>
      <c r="B5581" s="144">
        <v>9</v>
      </c>
      <c r="C5581" s="145">
        <v>3557.8724999999999</v>
      </c>
      <c r="D5581" s="145">
        <v>39.611899999999999</v>
      </c>
      <c r="E5581" s="145">
        <v>480.473399999999</v>
      </c>
      <c r="F5581" s="145">
        <v>4987.5388000000003</v>
      </c>
      <c r="G5581" s="146">
        <f t="shared" si="87"/>
        <v>9065.4965999999986</v>
      </c>
    </row>
    <row r="5582" spans="1:7" x14ac:dyDescent="0.25">
      <c r="A5582" s="143">
        <v>44794</v>
      </c>
      <c r="B5582" s="144">
        <v>10</v>
      </c>
      <c r="C5582" s="145">
        <v>10235.1566</v>
      </c>
      <c r="D5582" s="145">
        <v>91.816900000000004</v>
      </c>
      <c r="E5582" s="145">
        <v>957.77829999999994</v>
      </c>
      <c r="F5582" s="145">
        <v>7905.9543999999996</v>
      </c>
      <c r="G5582" s="146">
        <f t="shared" si="87"/>
        <v>19190.706200000001</v>
      </c>
    </row>
    <row r="5583" spans="1:7" x14ac:dyDescent="0.25">
      <c r="A5583" s="143">
        <v>44794</v>
      </c>
      <c r="B5583" s="144">
        <v>11</v>
      </c>
      <c r="C5583" s="145">
        <v>18009.7912</v>
      </c>
      <c r="D5583" s="145">
        <v>142.666</v>
      </c>
      <c r="E5583" s="145">
        <v>1380.2091</v>
      </c>
      <c r="F5583" s="145">
        <v>9010.7859000000008</v>
      </c>
      <c r="G5583" s="146">
        <f t="shared" si="87"/>
        <v>28543.4522</v>
      </c>
    </row>
    <row r="5584" spans="1:7" x14ac:dyDescent="0.25">
      <c r="A5584" s="143">
        <v>44794</v>
      </c>
      <c r="B5584" s="144">
        <v>12</v>
      </c>
      <c r="C5584" s="145">
        <v>23541.6512</v>
      </c>
      <c r="D5584" s="145">
        <v>190.6943</v>
      </c>
      <c r="E5584" s="145">
        <v>1774.7348999999999</v>
      </c>
      <c r="F5584" s="145">
        <v>9350.3119999999999</v>
      </c>
      <c r="G5584" s="146">
        <f t="shared" si="87"/>
        <v>34857.392399999997</v>
      </c>
    </row>
    <row r="5585" spans="1:7" x14ac:dyDescent="0.25">
      <c r="A5585" s="143">
        <v>44794</v>
      </c>
      <c r="B5585" s="144">
        <v>13</v>
      </c>
      <c r="C5585" s="145">
        <v>25537.184600000001</v>
      </c>
      <c r="D5585" s="145">
        <v>196.91460000000001</v>
      </c>
      <c r="E5585" s="145">
        <v>1983.6359</v>
      </c>
      <c r="F5585" s="145">
        <v>9447.1416000000008</v>
      </c>
      <c r="G5585" s="146">
        <f t="shared" si="87"/>
        <v>37164.876700000001</v>
      </c>
    </row>
    <row r="5586" spans="1:7" x14ac:dyDescent="0.25">
      <c r="A5586" s="143">
        <v>44794</v>
      </c>
      <c r="B5586" s="144">
        <v>14</v>
      </c>
      <c r="C5586" s="145">
        <v>24165.689699999999</v>
      </c>
      <c r="D5586" s="145">
        <v>201.47280000000001</v>
      </c>
      <c r="E5586" s="145">
        <v>1998.6665</v>
      </c>
      <c r="F5586" s="145">
        <v>9355.0473000000002</v>
      </c>
      <c r="G5586" s="146">
        <f t="shared" si="87"/>
        <v>35720.876299999996</v>
      </c>
    </row>
    <row r="5587" spans="1:7" x14ac:dyDescent="0.25">
      <c r="A5587" s="143">
        <v>44794</v>
      </c>
      <c r="B5587" s="144">
        <v>15</v>
      </c>
      <c r="C5587" s="145">
        <v>21294.680700000001</v>
      </c>
      <c r="D5587" s="145">
        <v>197.17920000000001</v>
      </c>
      <c r="E5587" s="145">
        <v>1910.7421999999999</v>
      </c>
      <c r="F5587" s="145">
        <v>8985.0398000000005</v>
      </c>
      <c r="G5587" s="146">
        <f t="shared" si="87"/>
        <v>32387.641900000002</v>
      </c>
    </row>
    <row r="5588" spans="1:7" x14ac:dyDescent="0.25">
      <c r="A5588" s="143">
        <v>44794</v>
      </c>
      <c r="B5588" s="144">
        <v>16</v>
      </c>
      <c r="C5588" s="145">
        <v>16472.529699999999</v>
      </c>
      <c r="D5588" s="145">
        <v>170.56020000000001</v>
      </c>
      <c r="E5588" s="145">
        <v>1728.0304000000001</v>
      </c>
      <c r="F5588" s="145">
        <v>8941.0560999999998</v>
      </c>
      <c r="G5588" s="146">
        <f t="shared" si="87"/>
        <v>27312.176399999997</v>
      </c>
    </row>
    <row r="5589" spans="1:7" x14ac:dyDescent="0.25">
      <c r="A5589" s="143">
        <v>44794</v>
      </c>
      <c r="B5589" s="144">
        <v>17</v>
      </c>
      <c r="C5589" s="145">
        <v>11009.757900000001</v>
      </c>
      <c r="D5589" s="145">
        <v>139.7379</v>
      </c>
      <c r="E5589" s="145">
        <v>1431.8889999999999</v>
      </c>
      <c r="F5589" s="145">
        <v>8468.6653000000006</v>
      </c>
      <c r="G5589" s="146">
        <f t="shared" si="87"/>
        <v>21050.0501</v>
      </c>
    </row>
    <row r="5590" spans="1:7" x14ac:dyDescent="0.25">
      <c r="A5590" s="143">
        <v>44794</v>
      </c>
      <c r="B5590" s="144">
        <v>18</v>
      </c>
      <c r="C5590" s="145">
        <v>5650.6269000000002</v>
      </c>
      <c r="D5590" s="145">
        <v>105.7478</v>
      </c>
      <c r="E5590" s="145">
        <v>1068.2711999999999</v>
      </c>
      <c r="F5590" s="145">
        <v>6189.0681999999997</v>
      </c>
      <c r="G5590" s="146">
        <f t="shared" si="87"/>
        <v>13013.714100000001</v>
      </c>
    </row>
    <row r="5591" spans="1:7" x14ac:dyDescent="0.25">
      <c r="A5591" s="143">
        <v>44794</v>
      </c>
      <c r="B5591" s="144">
        <v>19</v>
      </c>
      <c r="C5591" s="145">
        <v>1934.4902999999999</v>
      </c>
      <c r="D5591" s="145">
        <v>52.734499999999997</v>
      </c>
      <c r="E5591" s="145">
        <v>630.71500000000003</v>
      </c>
      <c r="F5591" s="145">
        <v>5036.8216000000002</v>
      </c>
      <c r="G5591" s="146">
        <f t="shared" si="87"/>
        <v>7654.7614000000003</v>
      </c>
    </row>
    <row r="5592" spans="1:7" x14ac:dyDescent="0.25">
      <c r="A5592" s="143">
        <v>44794</v>
      </c>
      <c r="B5592" s="144">
        <v>20</v>
      </c>
      <c r="C5592" s="145">
        <v>351.22269999999997</v>
      </c>
      <c r="D5592" s="145">
        <v>21.370799999999999</v>
      </c>
      <c r="E5592" s="145">
        <v>207.13049999999899</v>
      </c>
      <c r="F5592" s="145">
        <v>2900.3885</v>
      </c>
      <c r="G5592" s="146">
        <f t="shared" si="87"/>
        <v>3480.1124999999988</v>
      </c>
    </row>
    <row r="5593" spans="1:7" x14ac:dyDescent="0.25">
      <c r="A5593" s="143">
        <v>44794</v>
      </c>
      <c r="B5593" s="144">
        <v>21</v>
      </c>
      <c r="C5593" s="145">
        <v>16.6477</v>
      </c>
      <c r="D5593" s="145">
        <v>7.1986999999999997</v>
      </c>
      <c r="E5593" s="145">
        <v>6.1604000000000001</v>
      </c>
      <c r="F5593" s="145">
        <v>308.62060000000002</v>
      </c>
      <c r="G5593" s="146">
        <f t="shared" si="87"/>
        <v>338.62740000000002</v>
      </c>
    </row>
    <row r="5594" spans="1:7" x14ac:dyDescent="0.25">
      <c r="A5594" s="143">
        <v>44794</v>
      </c>
      <c r="B5594" s="144">
        <v>22</v>
      </c>
      <c r="C5594" s="145">
        <v>9.8650000000000002</v>
      </c>
      <c r="D5594" s="145">
        <v>3.3048999999999999</v>
      </c>
      <c r="E5594" s="145">
        <v>2.2400000000000002</v>
      </c>
      <c r="F5594" s="145">
        <v>0</v>
      </c>
      <c r="G5594" s="146">
        <f t="shared" si="87"/>
        <v>15.4099</v>
      </c>
    </row>
    <row r="5595" spans="1:7" x14ac:dyDescent="0.25">
      <c r="A5595" s="143">
        <v>44794</v>
      </c>
      <c r="B5595" s="144">
        <v>23</v>
      </c>
      <c r="C5595" s="145">
        <v>9.5679999999999996</v>
      </c>
      <c r="D5595" s="145">
        <v>2.5956999999999999</v>
      </c>
      <c r="E5595" s="145">
        <v>2.4319999999999999</v>
      </c>
      <c r="F5595" s="145">
        <v>0</v>
      </c>
      <c r="G5595" s="146">
        <f t="shared" si="87"/>
        <v>14.595699999999999</v>
      </c>
    </row>
    <row r="5596" spans="1:7" x14ac:dyDescent="0.25">
      <c r="A5596" s="143">
        <v>44794</v>
      </c>
      <c r="B5596" s="144">
        <v>24</v>
      </c>
      <c r="C5596" s="145">
        <v>10.121</v>
      </c>
      <c r="D5596" s="145">
        <v>2.88</v>
      </c>
      <c r="E5596" s="145">
        <v>2.3679999999999999</v>
      </c>
      <c r="F5596" s="145">
        <v>0</v>
      </c>
      <c r="G5596" s="146">
        <f t="shared" si="87"/>
        <v>15.369000000000002</v>
      </c>
    </row>
    <row r="5597" spans="1:7" x14ac:dyDescent="0.25">
      <c r="A5597" s="143">
        <v>44795</v>
      </c>
      <c r="B5597" s="144">
        <v>1</v>
      </c>
      <c r="C5597" s="145">
        <v>5.266</v>
      </c>
      <c r="D5597" s="145">
        <v>3.4739</v>
      </c>
      <c r="E5597" s="145">
        <v>2.3679999999999999</v>
      </c>
      <c r="F5597" s="145">
        <v>0</v>
      </c>
      <c r="G5597" s="146">
        <f t="shared" si="87"/>
        <v>11.107900000000001</v>
      </c>
    </row>
    <row r="5598" spans="1:7" x14ac:dyDescent="0.25">
      <c r="A5598" s="143">
        <v>44795</v>
      </c>
      <c r="B5598" s="144">
        <v>2</v>
      </c>
      <c r="C5598" s="145">
        <v>5.3940000000000001</v>
      </c>
      <c r="D5598" s="145">
        <v>4.1932</v>
      </c>
      <c r="E5598" s="145">
        <v>2.4319999999999999</v>
      </c>
      <c r="F5598" s="145">
        <v>0</v>
      </c>
      <c r="G5598" s="146">
        <f t="shared" si="87"/>
        <v>12.0192</v>
      </c>
    </row>
    <row r="5599" spans="1:7" x14ac:dyDescent="0.25">
      <c r="A5599" s="143">
        <v>44795</v>
      </c>
      <c r="B5599" s="144">
        <v>3</v>
      </c>
      <c r="C5599" s="145">
        <v>5.5369999999999999</v>
      </c>
      <c r="D5599" s="145">
        <v>4.1523000000000003</v>
      </c>
      <c r="E5599" s="145">
        <v>2.4319999999999999</v>
      </c>
      <c r="F5599" s="145">
        <v>4.5999999999999999E-3</v>
      </c>
      <c r="G5599" s="146">
        <f t="shared" si="87"/>
        <v>12.1259</v>
      </c>
    </row>
    <row r="5600" spans="1:7" x14ac:dyDescent="0.25">
      <c r="A5600" s="143">
        <v>44795</v>
      </c>
      <c r="B5600" s="144">
        <v>4</v>
      </c>
      <c r="C5600" s="145">
        <v>5.9978999999999996</v>
      </c>
      <c r="D5600" s="145">
        <v>4.6539999999999999</v>
      </c>
      <c r="E5600" s="145">
        <v>2.1964000000000001</v>
      </c>
      <c r="F5600" s="145">
        <v>0</v>
      </c>
      <c r="G5600" s="146">
        <f t="shared" si="87"/>
        <v>12.8483</v>
      </c>
    </row>
    <row r="5601" spans="1:7" x14ac:dyDescent="0.25">
      <c r="A5601" s="143">
        <v>44795</v>
      </c>
      <c r="B5601" s="144">
        <v>5</v>
      </c>
      <c r="C5601" s="145">
        <v>8.9009</v>
      </c>
      <c r="D5601" s="145">
        <v>5.6907999999999896</v>
      </c>
      <c r="E5601" s="145">
        <v>2.496</v>
      </c>
      <c r="F5601" s="145">
        <v>0</v>
      </c>
      <c r="G5601" s="146">
        <f t="shared" si="87"/>
        <v>17.087699999999987</v>
      </c>
    </row>
    <row r="5602" spans="1:7" x14ac:dyDescent="0.25">
      <c r="A5602" s="143">
        <v>44795</v>
      </c>
      <c r="B5602" s="144">
        <v>6</v>
      </c>
      <c r="C5602" s="145">
        <v>5.9039000000000001</v>
      </c>
      <c r="D5602" s="145">
        <v>6.3482000000000003</v>
      </c>
      <c r="E5602" s="145">
        <v>2.43799999999999</v>
      </c>
      <c r="F5602" s="145">
        <v>0</v>
      </c>
      <c r="G5602" s="146">
        <f t="shared" si="87"/>
        <v>14.69009999999999</v>
      </c>
    </row>
    <row r="5603" spans="1:7" x14ac:dyDescent="0.25">
      <c r="A5603" s="143">
        <v>44795</v>
      </c>
      <c r="B5603" s="144">
        <v>7</v>
      </c>
      <c r="C5603" s="145">
        <v>6.4427000000000003</v>
      </c>
      <c r="D5603" s="145">
        <v>7.0650000000000004</v>
      </c>
      <c r="E5603" s="145">
        <v>2.4319999999999999</v>
      </c>
      <c r="F5603" s="145">
        <v>37.975999999999999</v>
      </c>
      <c r="G5603" s="146">
        <f t="shared" si="87"/>
        <v>53.915700000000001</v>
      </c>
    </row>
    <row r="5604" spans="1:7" x14ac:dyDescent="0.25">
      <c r="A5604" s="143">
        <v>44795</v>
      </c>
      <c r="B5604" s="144">
        <v>8</v>
      </c>
      <c r="C5604" s="145">
        <v>311.64920000000001</v>
      </c>
      <c r="D5604" s="145">
        <v>10.4307</v>
      </c>
      <c r="E5604" s="145">
        <v>86.914400000000001</v>
      </c>
      <c r="F5604" s="145">
        <v>2464.491</v>
      </c>
      <c r="G5604" s="146">
        <f t="shared" si="87"/>
        <v>2873.4852999999998</v>
      </c>
    </row>
    <row r="5605" spans="1:7" x14ac:dyDescent="0.25">
      <c r="A5605" s="143">
        <v>44795</v>
      </c>
      <c r="B5605" s="144">
        <v>9</v>
      </c>
      <c r="C5605" s="145">
        <v>4054.7851000000001</v>
      </c>
      <c r="D5605" s="145">
        <v>31.138200000000001</v>
      </c>
      <c r="E5605" s="145">
        <v>375.10579999999999</v>
      </c>
      <c r="F5605" s="145">
        <v>5532.0927000000001</v>
      </c>
      <c r="G5605" s="146">
        <f t="shared" si="87"/>
        <v>9993.1218000000008</v>
      </c>
    </row>
    <row r="5606" spans="1:7" x14ac:dyDescent="0.25">
      <c r="A5606" s="143">
        <v>44795</v>
      </c>
      <c r="B5606" s="144">
        <v>10</v>
      </c>
      <c r="C5606" s="145">
        <v>8395.0288999999993</v>
      </c>
      <c r="D5606" s="145">
        <v>53.695700000000002</v>
      </c>
      <c r="E5606" s="145">
        <v>708.10119999999995</v>
      </c>
      <c r="F5606" s="145">
        <v>7054.8869000000004</v>
      </c>
      <c r="G5606" s="146">
        <f t="shared" si="87"/>
        <v>16211.7127</v>
      </c>
    </row>
    <row r="5607" spans="1:7" x14ac:dyDescent="0.25">
      <c r="A5607" s="143">
        <v>44795</v>
      </c>
      <c r="B5607" s="144">
        <v>11</v>
      </c>
      <c r="C5607" s="145">
        <v>18900.239300000001</v>
      </c>
      <c r="D5607" s="145">
        <v>105.89530000000001</v>
      </c>
      <c r="E5607" s="145">
        <v>1074.5903000000001</v>
      </c>
      <c r="F5607" s="145">
        <v>7640.3127999999997</v>
      </c>
      <c r="G5607" s="146">
        <f t="shared" si="87"/>
        <v>27721.037700000001</v>
      </c>
    </row>
    <row r="5608" spans="1:7" x14ac:dyDescent="0.25">
      <c r="A5608" s="143">
        <v>44795</v>
      </c>
      <c r="B5608" s="144">
        <v>12</v>
      </c>
      <c r="C5608" s="145">
        <v>25227.0507</v>
      </c>
      <c r="D5608" s="145">
        <v>147.3766</v>
      </c>
      <c r="E5608" s="145">
        <v>1346.9935</v>
      </c>
      <c r="F5608" s="145">
        <v>7784.8307999999997</v>
      </c>
      <c r="G5608" s="146">
        <f t="shared" si="87"/>
        <v>34506.251600000003</v>
      </c>
    </row>
    <row r="5609" spans="1:7" x14ac:dyDescent="0.25">
      <c r="A5609" s="143">
        <v>44795</v>
      </c>
      <c r="B5609" s="144">
        <v>13</v>
      </c>
      <c r="C5609" s="145">
        <v>27709.147300000001</v>
      </c>
      <c r="D5609" s="145">
        <v>170.19049999999999</v>
      </c>
      <c r="E5609" s="145">
        <v>1626.2954999999999</v>
      </c>
      <c r="F5609" s="145">
        <v>7687.1859999999997</v>
      </c>
      <c r="G5609" s="146">
        <f t="shared" si="87"/>
        <v>37192.819300000003</v>
      </c>
    </row>
    <row r="5610" spans="1:7" x14ac:dyDescent="0.25">
      <c r="A5610" s="143">
        <v>44795</v>
      </c>
      <c r="B5610" s="144">
        <v>14</v>
      </c>
      <c r="C5610" s="145">
        <v>26941.385699999999</v>
      </c>
      <c r="D5610" s="145">
        <v>167.30160000000001</v>
      </c>
      <c r="E5610" s="145">
        <v>1505.1406999999999</v>
      </c>
      <c r="F5610" s="145">
        <v>6706.9964</v>
      </c>
      <c r="G5610" s="146">
        <f t="shared" si="87"/>
        <v>35320.824399999998</v>
      </c>
    </row>
    <row r="5611" spans="1:7" x14ac:dyDescent="0.25">
      <c r="A5611" s="143">
        <v>44795</v>
      </c>
      <c r="B5611" s="144">
        <v>15</v>
      </c>
      <c r="C5611" s="145">
        <v>23753.705999999998</v>
      </c>
      <c r="D5611" s="145">
        <v>155.6687</v>
      </c>
      <c r="E5611" s="145">
        <v>1191.5778</v>
      </c>
      <c r="F5611" s="145">
        <v>5523.5398999999998</v>
      </c>
      <c r="G5611" s="146">
        <f t="shared" si="87"/>
        <v>30624.492399999996</v>
      </c>
    </row>
    <row r="5612" spans="1:7" x14ac:dyDescent="0.25">
      <c r="A5612" s="143">
        <v>44795</v>
      </c>
      <c r="B5612" s="144">
        <v>16</v>
      </c>
      <c r="C5612" s="145">
        <v>18639.0792</v>
      </c>
      <c r="D5612" s="145">
        <v>140.2576</v>
      </c>
      <c r="E5612" s="145">
        <v>1087.7018</v>
      </c>
      <c r="F5612" s="145">
        <v>5940.9272000000001</v>
      </c>
      <c r="G5612" s="146">
        <f t="shared" si="87"/>
        <v>25807.965799999998</v>
      </c>
    </row>
    <row r="5613" spans="1:7" x14ac:dyDescent="0.25">
      <c r="A5613" s="143">
        <v>44795</v>
      </c>
      <c r="B5613" s="144">
        <v>17</v>
      </c>
      <c r="C5613" s="145">
        <v>11860.1667</v>
      </c>
      <c r="D5613" s="145">
        <v>104.3891</v>
      </c>
      <c r="E5613" s="145">
        <v>985.85640000000001</v>
      </c>
      <c r="F5613" s="145">
        <v>5807.8188</v>
      </c>
      <c r="G5613" s="146">
        <f t="shared" si="87"/>
        <v>18758.231</v>
      </c>
    </row>
    <row r="5614" spans="1:7" x14ac:dyDescent="0.25">
      <c r="A5614" s="143">
        <v>44795</v>
      </c>
      <c r="B5614" s="144">
        <v>18</v>
      </c>
      <c r="C5614" s="145">
        <v>6329.8640999999998</v>
      </c>
      <c r="D5614" s="145">
        <v>77.751400000000004</v>
      </c>
      <c r="E5614" s="145">
        <v>663.99940000000004</v>
      </c>
      <c r="F5614" s="145">
        <v>4968.8855000000003</v>
      </c>
      <c r="G5614" s="146">
        <f t="shared" si="87"/>
        <v>12040.500400000001</v>
      </c>
    </row>
    <row r="5615" spans="1:7" x14ac:dyDescent="0.25">
      <c r="A5615" s="143">
        <v>44795</v>
      </c>
      <c r="B5615" s="144">
        <v>19</v>
      </c>
      <c r="C5615" s="145">
        <v>2146.7881000000002</v>
      </c>
      <c r="D5615" s="145">
        <v>38.859299999999998</v>
      </c>
      <c r="E5615" s="145">
        <v>428.61619999999999</v>
      </c>
      <c r="F5615" s="145">
        <v>3143.3335000000002</v>
      </c>
      <c r="G5615" s="146">
        <f t="shared" si="87"/>
        <v>5757.5971000000009</v>
      </c>
    </row>
    <row r="5616" spans="1:7" x14ac:dyDescent="0.25">
      <c r="A5616" s="143">
        <v>44795</v>
      </c>
      <c r="B5616" s="144">
        <v>20</v>
      </c>
      <c r="C5616" s="145">
        <v>354.56779999999998</v>
      </c>
      <c r="D5616" s="145">
        <v>11.343299999999999</v>
      </c>
      <c r="E5616" s="145">
        <v>87.790400000000005</v>
      </c>
      <c r="F5616" s="145">
        <v>933.19849999999997</v>
      </c>
      <c r="G5616" s="146">
        <f t="shared" si="87"/>
        <v>1386.9</v>
      </c>
    </row>
    <row r="5617" spans="1:7" x14ac:dyDescent="0.25">
      <c r="A5617" s="143">
        <v>44795</v>
      </c>
      <c r="B5617" s="144">
        <v>21</v>
      </c>
      <c r="C5617" s="145">
        <v>9.9854000000000003</v>
      </c>
      <c r="D5617" s="145">
        <v>2.4319999999999999</v>
      </c>
      <c r="E5617" s="145">
        <v>2.7799</v>
      </c>
      <c r="F5617" s="145">
        <v>74.318600000000004</v>
      </c>
      <c r="G5617" s="146">
        <f t="shared" si="87"/>
        <v>89.515900000000002</v>
      </c>
    </row>
    <row r="5618" spans="1:7" x14ac:dyDescent="0.25">
      <c r="A5618" s="143">
        <v>44795</v>
      </c>
      <c r="B5618" s="144">
        <v>22</v>
      </c>
      <c r="C5618" s="145">
        <v>3.6192000000000002</v>
      </c>
      <c r="D5618" s="145">
        <v>2.2604000000000002</v>
      </c>
      <c r="E5618" s="145">
        <v>2.2400000000000002</v>
      </c>
      <c r="F5618" s="145">
        <v>0</v>
      </c>
      <c r="G5618" s="146">
        <f t="shared" si="87"/>
        <v>8.1196000000000002</v>
      </c>
    </row>
    <row r="5619" spans="1:7" x14ac:dyDescent="0.25">
      <c r="A5619" s="143">
        <v>44795</v>
      </c>
      <c r="B5619" s="144">
        <v>23</v>
      </c>
      <c r="C5619" s="145">
        <v>5.0996999999999897</v>
      </c>
      <c r="D5619" s="145">
        <v>2.3679999999999999</v>
      </c>
      <c r="E5619" s="145">
        <v>2.3679999999999999</v>
      </c>
      <c r="F5619" s="145">
        <v>0</v>
      </c>
      <c r="G5619" s="146">
        <f t="shared" si="87"/>
        <v>9.8356999999999903</v>
      </c>
    </row>
    <row r="5620" spans="1:7" x14ac:dyDescent="0.25">
      <c r="A5620" s="143">
        <v>44795</v>
      </c>
      <c r="B5620" s="144">
        <v>24</v>
      </c>
      <c r="C5620" s="145">
        <v>4.0896999999999997</v>
      </c>
      <c r="D5620" s="145">
        <v>2.2400000000000002</v>
      </c>
      <c r="E5620" s="145">
        <v>2.2400000000000002</v>
      </c>
      <c r="F5620" s="145">
        <v>0</v>
      </c>
      <c r="G5620" s="146">
        <f t="shared" si="87"/>
        <v>8.569700000000001</v>
      </c>
    </row>
    <row r="5621" spans="1:7" x14ac:dyDescent="0.25">
      <c r="A5621" s="143">
        <v>44796</v>
      </c>
      <c r="B5621" s="144">
        <v>1</v>
      </c>
      <c r="C5621" s="145">
        <v>6.2051999999999996</v>
      </c>
      <c r="D5621" s="145">
        <v>2.496</v>
      </c>
      <c r="E5621" s="145">
        <v>2.496</v>
      </c>
      <c r="F5621" s="145">
        <v>0</v>
      </c>
      <c r="G5621" s="146">
        <f t="shared" si="87"/>
        <v>11.1972</v>
      </c>
    </row>
    <row r="5622" spans="1:7" x14ac:dyDescent="0.25">
      <c r="A5622" s="143">
        <v>44796</v>
      </c>
      <c r="B5622" s="144">
        <v>2</v>
      </c>
      <c r="C5622" s="145">
        <v>4.7341999999999897</v>
      </c>
      <c r="D5622" s="145">
        <v>2.3883999999999999</v>
      </c>
      <c r="E5622" s="145">
        <v>2.3679999999999999</v>
      </c>
      <c r="F5622" s="145">
        <v>0</v>
      </c>
      <c r="G5622" s="146">
        <f t="shared" si="87"/>
        <v>9.4905999999999899</v>
      </c>
    </row>
    <row r="5623" spans="1:7" x14ac:dyDescent="0.25">
      <c r="A5623" s="143">
        <v>44796</v>
      </c>
      <c r="B5623" s="144">
        <v>3</v>
      </c>
      <c r="C5623" s="145">
        <v>5.2611999999999997</v>
      </c>
      <c r="D5623" s="145">
        <v>2.3039999999999998</v>
      </c>
      <c r="E5623" s="145">
        <v>2.3039999999999998</v>
      </c>
      <c r="F5623" s="145">
        <v>0</v>
      </c>
      <c r="G5623" s="146">
        <f t="shared" si="87"/>
        <v>9.8691999999999993</v>
      </c>
    </row>
    <row r="5624" spans="1:7" x14ac:dyDescent="0.25">
      <c r="A5624" s="143">
        <v>44796</v>
      </c>
      <c r="B5624" s="144">
        <v>4</v>
      </c>
      <c r="C5624" s="145">
        <v>5.98</v>
      </c>
      <c r="D5624" s="145">
        <v>2.3243999999999998</v>
      </c>
      <c r="E5624" s="145">
        <v>2.3243999999999998</v>
      </c>
      <c r="F5624" s="145">
        <v>9.8583999999999996</v>
      </c>
      <c r="G5624" s="146">
        <f t="shared" si="87"/>
        <v>20.487200000000001</v>
      </c>
    </row>
    <row r="5625" spans="1:7" x14ac:dyDescent="0.25">
      <c r="A5625" s="143">
        <v>44796</v>
      </c>
      <c r="B5625" s="144">
        <v>5</v>
      </c>
      <c r="C5625" s="145">
        <v>5.3280000000000003</v>
      </c>
      <c r="D5625" s="145">
        <v>2.4523999999999999</v>
      </c>
      <c r="E5625" s="145">
        <v>2.4319999999999999</v>
      </c>
      <c r="F5625" s="145">
        <v>10.086399999999999</v>
      </c>
      <c r="G5625" s="146">
        <f t="shared" si="87"/>
        <v>20.2988</v>
      </c>
    </row>
    <row r="5626" spans="1:7" x14ac:dyDescent="0.25">
      <c r="A5626" s="143">
        <v>44796</v>
      </c>
      <c r="B5626" s="144">
        <v>6</v>
      </c>
      <c r="C5626" s="145">
        <v>5.3280000000000003</v>
      </c>
      <c r="D5626" s="145">
        <v>2.4319999999999999</v>
      </c>
      <c r="E5626" s="145">
        <v>2.4319999999999999</v>
      </c>
      <c r="F5626" s="145">
        <v>9.9724000000000004</v>
      </c>
      <c r="G5626" s="146">
        <f t="shared" si="87"/>
        <v>20.164400000000001</v>
      </c>
    </row>
    <row r="5627" spans="1:7" x14ac:dyDescent="0.25">
      <c r="A5627" s="143">
        <v>44796</v>
      </c>
      <c r="B5627" s="144">
        <v>7</v>
      </c>
      <c r="C5627" s="145">
        <v>5.5758000000000001</v>
      </c>
      <c r="D5627" s="145">
        <v>2.3014000000000001</v>
      </c>
      <c r="E5627" s="145">
        <v>2.246</v>
      </c>
      <c r="F5627" s="145">
        <v>22.1557999999999</v>
      </c>
      <c r="G5627" s="146">
        <f t="shared" si="87"/>
        <v>32.278999999999897</v>
      </c>
    </row>
    <row r="5628" spans="1:7" x14ac:dyDescent="0.25">
      <c r="A5628" s="143">
        <v>44796</v>
      </c>
      <c r="B5628" s="144">
        <v>8</v>
      </c>
      <c r="C5628" s="145">
        <v>248.27160000000001</v>
      </c>
      <c r="D5628" s="145">
        <v>4.8868</v>
      </c>
      <c r="E5628" s="145">
        <v>61.3</v>
      </c>
      <c r="F5628" s="145">
        <v>1861.7973</v>
      </c>
      <c r="G5628" s="146">
        <f t="shared" si="87"/>
        <v>2176.2556999999997</v>
      </c>
    </row>
    <row r="5629" spans="1:7" x14ac:dyDescent="0.25">
      <c r="A5629" s="143">
        <v>44796</v>
      </c>
      <c r="B5629" s="144">
        <v>9</v>
      </c>
      <c r="C5629" s="145">
        <v>3633.5093999999999</v>
      </c>
      <c r="D5629" s="145">
        <v>27.994800000000001</v>
      </c>
      <c r="E5629" s="145">
        <v>410.043599999999</v>
      </c>
      <c r="F5629" s="145">
        <v>5044.0510000000004</v>
      </c>
      <c r="G5629" s="146">
        <f t="shared" si="87"/>
        <v>9115.5987999999998</v>
      </c>
    </row>
    <row r="5630" spans="1:7" x14ac:dyDescent="0.25">
      <c r="A5630" s="143">
        <v>44796</v>
      </c>
      <c r="B5630" s="144">
        <v>10</v>
      </c>
      <c r="C5630" s="145">
        <v>11814.9323</v>
      </c>
      <c r="D5630" s="145">
        <v>68.228700000000003</v>
      </c>
      <c r="E5630" s="145">
        <v>794.13800000000003</v>
      </c>
      <c r="F5630" s="145">
        <v>6762.1569</v>
      </c>
      <c r="G5630" s="146">
        <f t="shared" si="87"/>
        <v>19439.455900000001</v>
      </c>
    </row>
    <row r="5631" spans="1:7" x14ac:dyDescent="0.25">
      <c r="A5631" s="143">
        <v>44796</v>
      </c>
      <c r="B5631" s="144">
        <v>11</v>
      </c>
      <c r="C5631" s="145">
        <v>20731.611000000001</v>
      </c>
      <c r="D5631" s="145">
        <v>112.48009999999999</v>
      </c>
      <c r="E5631" s="145">
        <v>1113.9585</v>
      </c>
      <c r="F5631" s="145">
        <v>7495.8521000000001</v>
      </c>
      <c r="G5631" s="146">
        <f t="shared" si="87"/>
        <v>29453.901700000002</v>
      </c>
    </row>
    <row r="5632" spans="1:7" x14ac:dyDescent="0.25">
      <c r="A5632" s="143">
        <v>44796</v>
      </c>
      <c r="B5632" s="144">
        <v>12</v>
      </c>
      <c r="C5632" s="145">
        <v>26850.676100000001</v>
      </c>
      <c r="D5632" s="145">
        <v>149.2251</v>
      </c>
      <c r="E5632" s="145">
        <v>1375.4572000000001</v>
      </c>
      <c r="F5632" s="145">
        <v>7867.7577000000001</v>
      </c>
      <c r="G5632" s="146">
        <f t="shared" si="87"/>
        <v>36243.116099999999</v>
      </c>
    </row>
    <row r="5633" spans="1:7" x14ac:dyDescent="0.25">
      <c r="A5633" s="143">
        <v>44796</v>
      </c>
      <c r="B5633" s="144">
        <v>13</v>
      </c>
      <c r="C5633" s="145">
        <v>29555.373899999999</v>
      </c>
      <c r="D5633" s="145">
        <v>167.3288</v>
      </c>
      <c r="E5633" s="145">
        <v>1629.6528000000001</v>
      </c>
      <c r="F5633" s="145">
        <v>7790.7843000000003</v>
      </c>
      <c r="G5633" s="146">
        <f t="shared" si="87"/>
        <v>39143.139799999997</v>
      </c>
    </row>
    <row r="5634" spans="1:7" x14ac:dyDescent="0.25">
      <c r="A5634" s="143">
        <v>44796</v>
      </c>
      <c r="B5634" s="144">
        <v>14</v>
      </c>
      <c r="C5634" s="145">
        <v>28825.343099999998</v>
      </c>
      <c r="D5634" s="145">
        <v>172.09559999999999</v>
      </c>
      <c r="E5634" s="145">
        <v>1578.4521999999999</v>
      </c>
      <c r="F5634" s="145">
        <v>7738.1259</v>
      </c>
      <c r="G5634" s="146">
        <f t="shared" si="87"/>
        <v>38314.016799999998</v>
      </c>
    </row>
    <row r="5635" spans="1:7" x14ac:dyDescent="0.25">
      <c r="A5635" s="143">
        <v>44796</v>
      </c>
      <c r="B5635" s="144">
        <v>15</v>
      </c>
      <c r="C5635" s="145">
        <v>25536.9666</v>
      </c>
      <c r="D5635" s="145">
        <v>161.1917</v>
      </c>
      <c r="E5635" s="145">
        <v>1538.11</v>
      </c>
      <c r="F5635" s="145">
        <v>7607.5913</v>
      </c>
      <c r="G5635" s="146">
        <f t="shared" si="87"/>
        <v>34843.859599999996</v>
      </c>
    </row>
    <row r="5636" spans="1:7" x14ac:dyDescent="0.25">
      <c r="A5636" s="143">
        <v>44796</v>
      </c>
      <c r="B5636" s="144">
        <v>16</v>
      </c>
      <c r="C5636" s="145">
        <v>20125.377799999998</v>
      </c>
      <c r="D5636" s="145">
        <v>140.22290000000001</v>
      </c>
      <c r="E5636" s="145">
        <v>1337.1061</v>
      </c>
      <c r="F5636" s="145">
        <v>7246.3032999999996</v>
      </c>
      <c r="G5636" s="146">
        <f t="shared" si="87"/>
        <v>28849.0101</v>
      </c>
    </row>
    <row r="5637" spans="1:7" x14ac:dyDescent="0.25">
      <c r="A5637" s="143">
        <v>44796</v>
      </c>
      <c r="B5637" s="144">
        <v>17</v>
      </c>
      <c r="C5637" s="145">
        <v>13064.9856</v>
      </c>
      <c r="D5637" s="145">
        <v>108.07599999999999</v>
      </c>
      <c r="E5637" s="145">
        <v>1198.0842</v>
      </c>
      <c r="F5637" s="145">
        <v>7207.7551000000003</v>
      </c>
      <c r="G5637" s="146">
        <f t="shared" si="87"/>
        <v>21578.900900000001</v>
      </c>
    </row>
    <row r="5638" spans="1:7" x14ac:dyDescent="0.25">
      <c r="A5638" s="143">
        <v>44796</v>
      </c>
      <c r="B5638" s="144">
        <v>18</v>
      </c>
      <c r="C5638" s="145">
        <v>6511.5477000000001</v>
      </c>
      <c r="D5638" s="145">
        <v>77.491699999999994</v>
      </c>
      <c r="E5638" s="145">
        <v>895.29690000000005</v>
      </c>
      <c r="F5638" s="145">
        <v>6785.6660000000002</v>
      </c>
      <c r="G5638" s="146">
        <f t="shared" ref="G5638:G5701" si="88">+SUM(C5638:F5638)</f>
        <v>14270.0023</v>
      </c>
    </row>
    <row r="5639" spans="1:7" x14ac:dyDescent="0.25">
      <c r="A5639" s="143">
        <v>44796</v>
      </c>
      <c r="B5639" s="144">
        <v>19</v>
      </c>
      <c r="C5639" s="145">
        <v>2246.2937000000002</v>
      </c>
      <c r="D5639" s="145">
        <v>42.982300000000002</v>
      </c>
      <c r="E5639" s="145">
        <v>523.47720000000004</v>
      </c>
      <c r="F5639" s="145">
        <v>5527.0968999999996</v>
      </c>
      <c r="G5639" s="146">
        <f t="shared" si="88"/>
        <v>8339.8500999999997</v>
      </c>
    </row>
    <row r="5640" spans="1:7" x14ac:dyDescent="0.25">
      <c r="A5640" s="143">
        <v>44796</v>
      </c>
      <c r="B5640" s="144">
        <v>20</v>
      </c>
      <c r="C5640" s="145">
        <v>360.1463</v>
      </c>
      <c r="D5640" s="145">
        <v>10.3628</v>
      </c>
      <c r="E5640" s="145">
        <v>184.60400000000001</v>
      </c>
      <c r="F5640" s="145">
        <v>2919.7067999999999</v>
      </c>
      <c r="G5640" s="146">
        <f t="shared" si="88"/>
        <v>3474.8199</v>
      </c>
    </row>
    <row r="5641" spans="1:7" x14ac:dyDescent="0.25">
      <c r="A5641" s="143">
        <v>44796</v>
      </c>
      <c r="B5641" s="144">
        <v>21</v>
      </c>
      <c r="C5641" s="145">
        <v>9.0379000000000005</v>
      </c>
      <c r="D5641" s="145">
        <v>1.5999999999999901</v>
      </c>
      <c r="E5641" s="145">
        <v>4.0313999999999997</v>
      </c>
      <c r="F5641" s="145">
        <v>198.27369999999999</v>
      </c>
      <c r="G5641" s="146">
        <f t="shared" si="88"/>
        <v>212.94299999999998</v>
      </c>
    </row>
    <row r="5642" spans="1:7" x14ac:dyDescent="0.25">
      <c r="A5642" s="143">
        <v>44796</v>
      </c>
      <c r="B5642" s="144">
        <v>22</v>
      </c>
      <c r="C5642" s="145">
        <v>3.2004999999999999</v>
      </c>
      <c r="D5642" s="145">
        <v>1.984</v>
      </c>
      <c r="E5642" s="145">
        <v>1.984</v>
      </c>
      <c r="F5642" s="145">
        <v>0</v>
      </c>
      <c r="G5642" s="146">
        <f t="shared" si="88"/>
        <v>7.1684999999999999</v>
      </c>
    </row>
    <row r="5643" spans="1:7" x14ac:dyDescent="0.25">
      <c r="A5643" s="143">
        <v>44796</v>
      </c>
      <c r="B5643" s="144">
        <v>23</v>
      </c>
      <c r="C5643" s="145">
        <v>3.9685000000000001</v>
      </c>
      <c r="D5643" s="145">
        <v>2.5495999999999999</v>
      </c>
      <c r="E5643" s="145">
        <v>2.3039999999999998</v>
      </c>
      <c r="F5643" s="145">
        <v>0</v>
      </c>
      <c r="G5643" s="146">
        <f t="shared" si="88"/>
        <v>8.8221000000000007</v>
      </c>
    </row>
    <row r="5644" spans="1:7" x14ac:dyDescent="0.25">
      <c r="A5644" s="143">
        <v>44796</v>
      </c>
      <c r="B5644" s="144">
        <v>24</v>
      </c>
      <c r="C5644" s="145">
        <v>4.3525</v>
      </c>
      <c r="D5644" s="145">
        <v>4.7872000000000003</v>
      </c>
      <c r="E5644" s="145">
        <v>2.4319999999999999</v>
      </c>
      <c r="F5644" s="145">
        <v>0</v>
      </c>
      <c r="G5644" s="146">
        <f t="shared" si="88"/>
        <v>11.571700000000002</v>
      </c>
    </row>
    <row r="5645" spans="1:7" x14ac:dyDescent="0.25">
      <c r="A5645" s="143">
        <v>44797</v>
      </c>
      <c r="B5645" s="144">
        <v>1</v>
      </c>
      <c r="C5645" s="145">
        <v>8.5534999999999997</v>
      </c>
      <c r="D5645" s="145">
        <v>5.4630000000000001</v>
      </c>
      <c r="E5645" s="145">
        <v>2.4319999999999999</v>
      </c>
      <c r="F5645" s="145">
        <v>0</v>
      </c>
      <c r="G5645" s="146">
        <f t="shared" si="88"/>
        <v>16.448499999999999</v>
      </c>
    </row>
    <row r="5646" spans="1:7" x14ac:dyDescent="0.25">
      <c r="A5646" s="143">
        <v>44797</v>
      </c>
      <c r="B5646" s="144">
        <v>2</v>
      </c>
      <c r="C5646" s="145">
        <v>8.5244999999999997</v>
      </c>
      <c r="D5646" s="145">
        <v>5.6600999999999999</v>
      </c>
      <c r="E5646" s="145">
        <v>2.2400000000000002</v>
      </c>
      <c r="F5646" s="145">
        <v>0</v>
      </c>
      <c r="G5646" s="146">
        <f t="shared" si="88"/>
        <v>16.424599999999998</v>
      </c>
    </row>
    <row r="5647" spans="1:7" x14ac:dyDescent="0.25">
      <c r="A5647" s="143">
        <v>44797</v>
      </c>
      <c r="B5647" s="144">
        <v>3</v>
      </c>
      <c r="C5647" s="145">
        <v>8.4894999999999996</v>
      </c>
      <c r="D5647" s="145">
        <v>5.1122999999999896</v>
      </c>
      <c r="E5647" s="145">
        <v>2.3679999999999999</v>
      </c>
      <c r="F5647" s="145">
        <v>1.1900000000000001E-2</v>
      </c>
      <c r="G5647" s="146">
        <f t="shared" si="88"/>
        <v>15.981699999999991</v>
      </c>
    </row>
    <row r="5648" spans="1:7" x14ac:dyDescent="0.25">
      <c r="A5648" s="143">
        <v>44797</v>
      </c>
      <c r="B5648" s="144">
        <v>4</v>
      </c>
      <c r="C5648" s="145">
        <v>5.8569000000000004</v>
      </c>
      <c r="D5648" s="145">
        <v>3.7222</v>
      </c>
      <c r="E5648" s="145">
        <v>2.4319999999999999</v>
      </c>
      <c r="F5648" s="145">
        <v>0</v>
      </c>
      <c r="G5648" s="146">
        <f t="shared" si="88"/>
        <v>12.011100000000001</v>
      </c>
    </row>
    <row r="5649" spans="1:7" x14ac:dyDescent="0.25">
      <c r="A5649" s="143">
        <v>44797</v>
      </c>
      <c r="B5649" s="144">
        <v>5</v>
      </c>
      <c r="C5649" s="145">
        <v>9.2939000000000007</v>
      </c>
      <c r="D5649" s="145">
        <v>4.1318000000000001</v>
      </c>
      <c r="E5649" s="145">
        <v>2.4319999999999999</v>
      </c>
      <c r="F5649" s="145">
        <v>0</v>
      </c>
      <c r="G5649" s="146">
        <f t="shared" si="88"/>
        <v>15.857700000000001</v>
      </c>
    </row>
    <row r="5650" spans="1:7" x14ac:dyDescent="0.25">
      <c r="A5650" s="143">
        <v>44797</v>
      </c>
      <c r="B5650" s="144">
        <v>6</v>
      </c>
      <c r="C5650" s="145">
        <v>5.6868999999999996</v>
      </c>
      <c r="D5650" s="145">
        <v>4.6815999999999898</v>
      </c>
      <c r="E5650" s="145">
        <v>2.3243999999999998</v>
      </c>
      <c r="F5650" s="145">
        <v>0</v>
      </c>
      <c r="G5650" s="146">
        <f t="shared" si="88"/>
        <v>12.692899999999991</v>
      </c>
    </row>
    <row r="5651" spans="1:7" x14ac:dyDescent="0.25">
      <c r="A5651" s="143">
        <v>44797</v>
      </c>
      <c r="B5651" s="144">
        <v>7</v>
      </c>
      <c r="C5651" s="145">
        <v>5.4998999999999896</v>
      </c>
      <c r="D5651" s="145">
        <v>5.4630000000000001</v>
      </c>
      <c r="E5651" s="145">
        <v>2.43799999999999</v>
      </c>
      <c r="F5651" s="145">
        <v>30.8643</v>
      </c>
      <c r="G5651" s="146">
        <f t="shared" si="88"/>
        <v>44.265199999999979</v>
      </c>
    </row>
    <row r="5652" spans="1:7" x14ac:dyDescent="0.25">
      <c r="A5652" s="143">
        <v>44797</v>
      </c>
      <c r="B5652" s="144">
        <v>8</v>
      </c>
      <c r="C5652" s="145">
        <v>277.00639999999999</v>
      </c>
      <c r="D5652" s="145">
        <v>8.1087000000000007</v>
      </c>
      <c r="E5652" s="145">
        <v>47.485799999999998</v>
      </c>
      <c r="F5652" s="145">
        <v>1394.1202000000001</v>
      </c>
      <c r="G5652" s="146">
        <f t="shared" si="88"/>
        <v>1726.7211</v>
      </c>
    </row>
    <row r="5653" spans="1:7" x14ac:dyDescent="0.25">
      <c r="A5653" s="143">
        <v>44797</v>
      </c>
      <c r="B5653" s="144">
        <v>9</v>
      </c>
      <c r="C5653" s="145">
        <v>3731.9701</v>
      </c>
      <c r="D5653" s="145">
        <v>27.265699999999999</v>
      </c>
      <c r="E5653" s="145">
        <v>340.62389999999999</v>
      </c>
      <c r="F5653" s="145">
        <v>4586.0860000000002</v>
      </c>
      <c r="G5653" s="146">
        <f t="shared" si="88"/>
        <v>8685.9457000000002</v>
      </c>
    </row>
    <row r="5654" spans="1:7" x14ac:dyDescent="0.25">
      <c r="A5654" s="143">
        <v>44797</v>
      </c>
      <c r="B5654" s="144">
        <v>10</v>
      </c>
      <c r="C5654" s="145">
        <v>11900.0419</v>
      </c>
      <c r="D5654" s="145">
        <v>68.825699999999998</v>
      </c>
      <c r="E5654" s="145">
        <v>788.54259999999999</v>
      </c>
      <c r="F5654" s="145">
        <v>6799.2398000000003</v>
      </c>
      <c r="G5654" s="146">
        <f t="shared" si="88"/>
        <v>19556.650000000001</v>
      </c>
    </row>
    <row r="5655" spans="1:7" x14ac:dyDescent="0.25">
      <c r="A5655" s="143">
        <v>44797</v>
      </c>
      <c r="B5655" s="144">
        <v>11</v>
      </c>
      <c r="C5655" s="145">
        <v>20565.1646</v>
      </c>
      <c r="D5655" s="145">
        <v>113.4427</v>
      </c>
      <c r="E5655" s="145">
        <v>1087.6360999999999</v>
      </c>
      <c r="F5655" s="145">
        <v>7259.8059999999996</v>
      </c>
      <c r="G5655" s="146">
        <f t="shared" si="88"/>
        <v>29026.0494</v>
      </c>
    </row>
    <row r="5656" spans="1:7" x14ac:dyDescent="0.25">
      <c r="A5656" s="143">
        <v>44797</v>
      </c>
      <c r="B5656" s="144">
        <v>12</v>
      </c>
      <c r="C5656" s="145">
        <v>26785.461500000001</v>
      </c>
      <c r="D5656" s="145">
        <v>150.40790000000001</v>
      </c>
      <c r="E5656" s="145">
        <v>1424.7198000000001</v>
      </c>
      <c r="F5656" s="145">
        <v>7616.6386000000002</v>
      </c>
      <c r="G5656" s="146">
        <f t="shared" si="88"/>
        <v>35977.227800000001</v>
      </c>
    </row>
    <row r="5657" spans="1:7" x14ac:dyDescent="0.25">
      <c r="A5657" s="143">
        <v>44797</v>
      </c>
      <c r="B5657" s="144">
        <v>13</v>
      </c>
      <c r="C5657" s="145">
        <v>28784.526000000002</v>
      </c>
      <c r="D5657" s="145">
        <v>162.95320000000001</v>
      </c>
      <c r="E5657" s="145">
        <v>1500.0523000000001</v>
      </c>
      <c r="F5657" s="145">
        <v>7003.7750999999998</v>
      </c>
      <c r="G5657" s="146">
        <f t="shared" si="88"/>
        <v>37451.306600000004</v>
      </c>
    </row>
    <row r="5658" spans="1:7" x14ac:dyDescent="0.25">
      <c r="A5658" s="143">
        <v>44797</v>
      </c>
      <c r="B5658" s="144">
        <v>14</v>
      </c>
      <c r="C5658" s="145">
        <v>25486.340499999998</v>
      </c>
      <c r="D5658" s="145">
        <v>149.34790000000001</v>
      </c>
      <c r="E5658" s="145">
        <v>873.30629999999996</v>
      </c>
      <c r="F5658" s="145">
        <v>4824.8404</v>
      </c>
      <c r="G5658" s="146">
        <f t="shared" si="88"/>
        <v>31333.8351</v>
      </c>
    </row>
    <row r="5659" spans="1:7" x14ac:dyDescent="0.25">
      <c r="A5659" s="143">
        <v>44797</v>
      </c>
      <c r="B5659" s="144">
        <v>15</v>
      </c>
      <c r="C5659" s="145">
        <v>20063.218199999999</v>
      </c>
      <c r="D5659" s="145">
        <v>128.10599999999999</v>
      </c>
      <c r="E5659" s="145">
        <v>781.95609999999999</v>
      </c>
      <c r="F5659" s="145">
        <v>3779.9801000000002</v>
      </c>
      <c r="G5659" s="146">
        <f t="shared" si="88"/>
        <v>24753.260399999999</v>
      </c>
    </row>
    <row r="5660" spans="1:7" x14ac:dyDescent="0.25">
      <c r="A5660" s="143">
        <v>44797</v>
      </c>
      <c r="B5660" s="144">
        <v>16</v>
      </c>
      <c r="C5660" s="145">
        <v>15006.577499999999</v>
      </c>
      <c r="D5660" s="145">
        <v>109.2576</v>
      </c>
      <c r="E5660" s="145">
        <v>739.84180000000003</v>
      </c>
      <c r="F5660" s="145">
        <v>3257.7020000000002</v>
      </c>
      <c r="G5660" s="146">
        <f t="shared" si="88"/>
        <v>19113.3789</v>
      </c>
    </row>
    <row r="5661" spans="1:7" x14ac:dyDescent="0.25">
      <c r="A5661" s="143">
        <v>44797</v>
      </c>
      <c r="B5661" s="144">
        <v>17</v>
      </c>
      <c r="C5661" s="145">
        <v>10238.424000000001</v>
      </c>
      <c r="D5661" s="145">
        <v>102.1105</v>
      </c>
      <c r="E5661" s="145">
        <v>778.54509999999902</v>
      </c>
      <c r="F5661" s="145">
        <v>4425.7771000000002</v>
      </c>
      <c r="G5661" s="146">
        <f t="shared" si="88"/>
        <v>15544.8567</v>
      </c>
    </row>
    <row r="5662" spans="1:7" x14ac:dyDescent="0.25">
      <c r="A5662" s="143">
        <v>44797</v>
      </c>
      <c r="B5662" s="144">
        <v>18</v>
      </c>
      <c r="C5662" s="145">
        <v>5243.4256999999998</v>
      </c>
      <c r="D5662" s="145">
        <v>91.184100000000001</v>
      </c>
      <c r="E5662" s="145">
        <v>639.62360000000001</v>
      </c>
      <c r="F5662" s="145">
        <v>4096.4557000000004</v>
      </c>
      <c r="G5662" s="146">
        <f t="shared" si="88"/>
        <v>10070.6891</v>
      </c>
    </row>
    <row r="5663" spans="1:7" x14ac:dyDescent="0.25">
      <c r="A5663" s="143">
        <v>44797</v>
      </c>
      <c r="B5663" s="144">
        <v>19</v>
      </c>
      <c r="C5663" s="145">
        <v>1956.8583000000001</v>
      </c>
      <c r="D5663" s="145">
        <v>53.260599999999997</v>
      </c>
      <c r="E5663" s="145">
        <v>396.80040000000002</v>
      </c>
      <c r="F5663" s="145">
        <v>2567.1134000000002</v>
      </c>
      <c r="G5663" s="146">
        <f t="shared" si="88"/>
        <v>4974.0326999999997</v>
      </c>
    </row>
    <row r="5664" spans="1:7" x14ac:dyDescent="0.25">
      <c r="A5664" s="143">
        <v>44797</v>
      </c>
      <c r="B5664" s="144">
        <v>20</v>
      </c>
      <c r="C5664" s="145">
        <v>358.55149999999998</v>
      </c>
      <c r="D5664" s="145">
        <v>22.317</v>
      </c>
      <c r="E5664" s="145">
        <v>81.372299999999996</v>
      </c>
      <c r="F5664" s="145">
        <v>947.67240000000004</v>
      </c>
      <c r="G5664" s="146">
        <f t="shared" si="88"/>
        <v>1409.9132</v>
      </c>
    </row>
    <row r="5665" spans="1:7" x14ac:dyDescent="0.25">
      <c r="A5665" s="143">
        <v>44797</v>
      </c>
      <c r="B5665" s="144">
        <v>21</v>
      </c>
      <c r="C5665" s="145">
        <v>10.786300000000001</v>
      </c>
      <c r="D5665" s="145">
        <v>10.9465</v>
      </c>
      <c r="E5665" s="145">
        <v>2.5152000000000001</v>
      </c>
      <c r="F5665" s="145">
        <v>54.8934</v>
      </c>
      <c r="G5665" s="146">
        <f t="shared" si="88"/>
        <v>79.141400000000004</v>
      </c>
    </row>
    <row r="5666" spans="1:7" x14ac:dyDescent="0.25">
      <c r="A5666" s="143">
        <v>44797</v>
      </c>
      <c r="B5666" s="144">
        <v>22</v>
      </c>
      <c r="C5666" s="145">
        <v>6.3566000000000003</v>
      </c>
      <c r="D5666" s="145">
        <v>9.2440999999999995</v>
      </c>
      <c r="E5666" s="145">
        <v>2.2400000000000002</v>
      </c>
      <c r="F5666" s="145">
        <v>8.5699999999999998E-2</v>
      </c>
      <c r="G5666" s="146">
        <f t="shared" si="88"/>
        <v>17.926399999999997</v>
      </c>
    </row>
    <row r="5667" spans="1:7" x14ac:dyDescent="0.25">
      <c r="A5667" s="143">
        <v>44797</v>
      </c>
      <c r="B5667" s="144">
        <v>23</v>
      </c>
      <c r="C5667" s="145">
        <v>9.7335999999999991</v>
      </c>
      <c r="D5667" s="145">
        <v>9.0828000000000007</v>
      </c>
      <c r="E5667" s="145">
        <v>2.3039999999999998</v>
      </c>
      <c r="F5667" s="145">
        <v>0.2457</v>
      </c>
      <c r="G5667" s="146">
        <f t="shared" si="88"/>
        <v>21.366099999999999</v>
      </c>
    </row>
    <row r="5668" spans="1:7" x14ac:dyDescent="0.25">
      <c r="A5668" s="143">
        <v>44797</v>
      </c>
      <c r="B5668" s="144">
        <v>24</v>
      </c>
      <c r="C5668" s="145">
        <v>8.1975999999999996</v>
      </c>
      <c r="D5668" s="145">
        <v>9.8457000000000008</v>
      </c>
      <c r="E5668" s="145">
        <v>2.4319999999999999</v>
      </c>
      <c r="F5668" s="145">
        <v>0.2457</v>
      </c>
      <c r="G5668" s="146">
        <f t="shared" si="88"/>
        <v>20.721</v>
      </c>
    </row>
    <row r="5669" spans="1:7" x14ac:dyDescent="0.25">
      <c r="A5669" s="143">
        <v>44798</v>
      </c>
      <c r="B5669" s="144">
        <v>1</v>
      </c>
      <c r="C5669" s="145">
        <v>6.5449999999999999</v>
      </c>
      <c r="D5669" s="145">
        <v>8.9138999999999999</v>
      </c>
      <c r="E5669" s="145">
        <v>2.1760000000000002</v>
      </c>
      <c r="F5669" s="145">
        <v>12.356399999999899</v>
      </c>
      <c r="G5669" s="146">
        <f t="shared" si="88"/>
        <v>29.991299999999903</v>
      </c>
    </row>
    <row r="5670" spans="1:7" x14ac:dyDescent="0.25">
      <c r="A5670" s="143">
        <v>44798</v>
      </c>
      <c r="B5670" s="144">
        <v>2</v>
      </c>
      <c r="C5670" s="145">
        <v>4.5949999999999998</v>
      </c>
      <c r="D5670" s="145">
        <v>9.3747000000000007</v>
      </c>
      <c r="E5670" s="145">
        <v>2.4319999999999999</v>
      </c>
      <c r="F5670" s="145">
        <v>12.2745</v>
      </c>
      <c r="G5670" s="146">
        <f t="shared" si="88"/>
        <v>28.676199999999998</v>
      </c>
    </row>
    <row r="5671" spans="1:7" x14ac:dyDescent="0.25">
      <c r="A5671" s="143">
        <v>44798</v>
      </c>
      <c r="B5671" s="144">
        <v>3</v>
      </c>
      <c r="C5671" s="145">
        <v>5.3419999999999996</v>
      </c>
      <c r="D5671" s="145">
        <v>9.2927</v>
      </c>
      <c r="E5671" s="145">
        <v>2.4319999999999999</v>
      </c>
      <c r="F5671" s="145">
        <v>12.1554</v>
      </c>
      <c r="G5671" s="146">
        <f t="shared" si="88"/>
        <v>29.222099999999998</v>
      </c>
    </row>
    <row r="5672" spans="1:7" x14ac:dyDescent="0.25">
      <c r="A5672" s="143">
        <v>44798</v>
      </c>
      <c r="B5672" s="144">
        <v>4</v>
      </c>
      <c r="C5672" s="145">
        <v>8.3507999999999996</v>
      </c>
      <c r="D5672" s="145">
        <v>9.5180000000000007</v>
      </c>
      <c r="E5672" s="145">
        <v>2.4319999999999999</v>
      </c>
      <c r="F5672" s="145">
        <v>12.254099999999999</v>
      </c>
      <c r="G5672" s="146">
        <f t="shared" si="88"/>
        <v>32.554899999999996</v>
      </c>
    </row>
    <row r="5673" spans="1:7" x14ac:dyDescent="0.25">
      <c r="A5673" s="143">
        <v>44798</v>
      </c>
      <c r="B5673" s="144">
        <v>5</v>
      </c>
      <c r="C5673" s="145">
        <v>13.204800000000001</v>
      </c>
      <c r="D5673" s="145">
        <v>11.1257</v>
      </c>
      <c r="E5673" s="145">
        <v>2.1760000000000002</v>
      </c>
      <c r="F5673" s="145">
        <v>12.233599999999999</v>
      </c>
      <c r="G5673" s="146">
        <f t="shared" si="88"/>
        <v>38.740099999999998</v>
      </c>
    </row>
    <row r="5674" spans="1:7" x14ac:dyDescent="0.25">
      <c r="A5674" s="143">
        <v>44798</v>
      </c>
      <c r="B5674" s="144">
        <v>6</v>
      </c>
      <c r="C5674" s="145">
        <v>7.6057999999999897</v>
      </c>
      <c r="D5674" s="145">
        <v>11.258800000000001</v>
      </c>
      <c r="E5674" s="145">
        <v>2.4523999999999999</v>
      </c>
      <c r="F5674" s="145">
        <v>12.049300000000001</v>
      </c>
      <c r="G5674" s="146">
        <f t="shared" si="88"/>
        <v>33.366299999999988</v>
      </c>
    </row>
    <row r="5675" spans="1:7" x14ac:dyDescent="0.25">
      <c r="A5675" s="143">
        <v>44798</v>
      </c>
      <c r="B5675" s="144">
        <v>7</v>
      </c>
      <c r="C5675" s="145">
        <v>9.1549999999999994</v>
      </c>
      <c r="D5675" s="145">
        <v>11.478999999999999</v>
      </c>
      <c r="E5675" s="145">
        <v>2.4179999999999899</v>
      </c>
      <c r="F5675" s="145">
        <v>28.428999999999998</v>
      </c>
      <c r="G5675" s="146">
        <f t="shared" si="88"/>
        <v>51.480999999999987</v>
      </c>
    </row>
    <row r="5676" spans="1:7" x14ac:dyDescent="0.25">
      <c r="A5676" s="143">
        <v>44798</v>
      </c>
      <c r="B5676" s="144">
        <v>8</v>
      </c>
      <c r="C5676" s="145">
        <v>255.64009999999999</v>
      </c>
      <c r="D5676" s="145">
        <v>13.9506</v>
      </c>
      <c r="E5676" s="145">
        <v>64.361599999999996</v>
      </c>
      <c r="F5676" s="145">
        <v>2095.0830000000001</v>
      </c>
      <c r="G5676" s="146">
        <f t="shared" si="88"/>
        <v>2429.0353</v>
      </c>
    </row>
    <row r="5677" spans="1:7" x14ac:dyDescent="0.25">
      <c r="A5677" s="143">
        <v>44798</v>
      </c>
      <c r="B5677" s="144">
        <v>9</v>
      </c>
      <c r="C5677" s="145">
        <v>3533.7285000000002</v>
      </c>
      <c r="D5677" s="145">
        <v>31.9285</v>
      </c>
      <c r="E5677" s="145">
        <v>382.16050000000001</v>
      </c>
      <c r="F5677" s="145">
        <v>5227.7403000000004</v>
      </c>
      <c r="G5677" s="146">
        <f t="shared" si="88"/>
        <v>9175.5578000000005</v>
      </c>
    </row>
    <row r="5678" spans="1:7" x14ac:dyDescent="0.25">
      <c r="A5678" s="143">
        <v>44798</v>
      </c>
      <c r="B5678" s="144">
        <v>10</v>
      </c>
      <c r="C5678" s="145">
        <v>11359.684999999999</v>
      </c>
      <c r="D5678" s="145">
        <v>70.596699999999998</v>
      </c>
      <c r="E5678" s="145">
        <v>722.7097</v>
      </c>
      <c r="F5678" s="145">
        <v>6850.2221</v>
      </c>
      <c r="G5678" s="146">
        <f t="shared" si="88"/>
        <v>19003.213499999998</v>
      </c>
    </row>
    <row r="5679" spans="1:7" x14ac:dyDescent="0.25">
      <c r="A5679" s="143">
        <v>44798</v>
      </c>
      <c r="B5679" s="144">
        <v>11</v>
      </c>
      <c r="C5679" s="145">
        <v>20076.211899999998</v>
      </c>
      <c r="D5679" s="145">
        <v>116.1251</v>
      </c>
      <c r="E5679" s="145">
        <v>1038.7268999999999</v>
      </c>
      <c r="F5679" s="145">
        <v>7484.9187000000002</v>
      </c>
      <c r="G5679" s="146">
        <f t="shared" si="88"/>
        <v>28715.982600000003</v>
      </c>
    </row>
    <row r="5680" spans="1:7" x14ac:dyDescent="0.25">
      <c r="A5680" s="143">
        <v>44798</v>
      </c>
      <c r="B5680" s="144">
        <v>12</v>
      </c>
      <c r="C5680" s="145">
        <v>26091.736799999999</v>
      </c>
      <c r="D5680" s="145">
        <v>152.17189999999999</v>
      </c>
      <c r="E5680" s="145">
        <v>1314.1612</v>
      </c>
      <c r="F5680" s="145">
        <v>7589.2829000000002</v>
      </c>
      <c r="G5680" s="146">
        <f t="shared" si="88"/>
        <v>35147.352800000001</v>
      </c>
    </row>
    <row r="5681" spans="1:7" x14ac:dyDescent="0.25">
      <c r="A5681" s="143">
        <v>44798</v>
      </c>
      <c r="B5681" s="144">
        <v>13</v>
      </c>
      <c r="C5681" s="145">
        <v>29112.130300000001</v>
      </c>
      <c r="D5681" s="145">
        <v>175.56890000000001</v>
      </c>
      <c r="E5681" s="145">
        <v>1553.3441</v>
      </c>
      <c r="F5681" s="145">
        <v>7756.3035</v>
      </c>
      <c r="G5681" s="146">
        <f t="shared" si="88"/>
        <v>38597.346799999999</v>
      </c>
    </row>
    <row r="5682" spans="1:7" x14ac:dyDescent="0.25">
      <c r="A5682" s="143">
        <v>44798</v>
      </c>
      <c r="B5682" s="144">
        <v>14</v>
      </c>
      <c r="C5682" s="145">
        <v>28673.328399999999</v>
      </c>
      <c r="D5682" s="145">
        <v>184.0333</v>
      </c>
      <c r="E5682" s="145">
        <v>1555.9544000000001</v>
      </c>
      <c r="F5682" s="145">
        <v>7823.5650999999998</v>
      </c>
      <c r="G5682" s="146">
        <f t="shared" si="88"/>
        <v>38236.881199999996</v>
      </c>
    </row>
    <row r="5683" spans="1:7" x14ac:dyDescent="0.25">
      <c r="A5683" s="143">
        <v>44798</v>
      </c>
      <c r="B5683" s="144">
        <v>15</v>
      </c>
      <c r="C5683" s="145">
        <v>25544.633699999998</v>
      </c>
      <c r="D5683" s="145">
        <v>174.73509999999999</v>
      </c>
      <c r="E5683" s="145">
        <v>1505.0291</v>
      </c>
      <c r="F5683" s="145">
        <v>7949.7030999999997</v>
      </c>
      <c r="G5683" s="146">
        <f t="shared" si="88"/>
        <v>35174.101000000002</v>
      </c>
    </row>
    <row r="5684" spans="1:7" x14ac:dyDescent="0.25">
      <c r="A5684" s="143">
        <v>44798</v>
      </c>
      <c r="B5684" s="144">
        <v>16</v>
      </c>
      <c r="C5684" s="145">
        <v>20279.857100000001</v>
      </c>
      <c r="D5684" s="145">
        <v>156.29480000000001</v>
      </c>
      <c r="E5684" s="145">
        <v>1422.4920999999999</v>
      </c>
      <c r="F5684" s="145">
        <v>7860.7352000000001</v>
      </c>
      <c r="G5684" s="146">
        <f t="shared" si="88"/>
        <v>29719.379199999999</v>
      </c>
    </row>
    <row r="5685" spans="1:7" x14ac:dyDescent="0.25">
      <c r="A5685" s="143">
        <v>44798</v>
      </c>
      <c r="B5685" s="144">
        <v>17</v>
      </c>
      <c r="C5685" s="145">
        <v>13401.3542</v>
      </c>
      <c r="D5685" s="145">
        <v>125.3385</v>
      </c>
      <c r="E5685" s="145">
        <v>1177.1385</v>
      </c>
      <c r="F5685" s="145">
        <v>7541.2209999999995</v>
      </c>
      <c r="G5685" s="146">
        <f t="shared" si="88"/>
        <v>22245.052199999998</v>
      </c>
    </row>
    <row r="5686" spans="1:7" x14ac:dyDescent="0.25">
      <c r="A5686" s="143">
        <v>44798</v>
      </c>
      <c r="B5686" s="144">
        <v>18</v>
      </c>
      <c r="C5686" s="145">
        <v>6720.7169999999996</v>
      </c>
      <c r="D5686" s="145">
        <v>92.5869</v>
      </c>
      <c r="E5686" s="145">
        <v>869.72230000000002</v>
      </c>
      <c r="F5686" s="145">
        <v>7024.3011999999999</v>
      </c>
      <c r="G5686" s="146">
        <f t="shared" si="88"/>
        <v>14707.3274</v>
      </c>
    </row>
    <row r="5687" spans="1:7" x14ac:dyDescent="0.25">
      <c r="A5687" s="143">
        <v>44798</v>
      </c>
      <c r="B5687" s="144">
        <v>19</v>
      </c>
      <c r="C5687" s="145">
        <v>2258.4762999999998</v>
      </c>
      <c r="D5687" s="145">
        <v>44.620600000000003</v>
      </c>
      <c r="E5687" s="145">
        <v>505.71710000000002</v>
      </c>
      <c r="F5687" s="145">
        <v>5751.8518000000004</v>
      </c>
      <c r="G5687" s="146">
        <f t="shared" si="88"/>
        <v>8560.6658000000007</v>
      </c>
    </row>
    <row r="5688" spans="1:7" x14ac:dyDescent="0.25">
      <c r="A5688" s="143">
        <v>44798</v>
      </c>
      <c r="B5688" s="144">
        <v>20</v>
      </c>
      <c r="C5688" s="145">
        <v>328.72309999999999</v>
      </c>
      <c r="D5688" s="145">
        <v>13.7829</v>
      </c>
      <c r="E5688" s="145">
        <v>147.8784</v>
      </c>
      <c r="F5688" s="145">
        <v>2845.5187000000001</v>
      </c>
      <c r="G5688" s="146">
        <f t="shared" si="88"/>
        <v>3335.9031</v>
      </c>
    </row>
    <row r="5689" spans="1:7" x14ac:dyDescent="0.25">
      <c r="A5689" s="143">
        <v>44798</v>
      </c>
      <c r="B5689" s="144">
        <v>21</v>
      </c>
      <c r="C5689" s="145">
        <v>5.3353999999999999</v>
      </c>
      <c r="D5689" s="145">
        <v>6.3231999999999999</v>
      </c>
      <c r="E5689" s="145">
        <v>5.4870999999999999</v>
      </c>
      <c r="F5689" s="145">
        <v>124.756</v>
      </c>
      <c r="G5689" s="146">
        <f t="shared" si="88"/>
        <v>141.90170000000001</v>
      </c>
    </row>
    <row r="5690" spans="1:7" x14ac:dyDescent="0.25">
      <c r="A5690" s="143">
        <v>44798</v>
      </c>
      <c r="B5690" s="144">
        <v>22</v>
      </c>
      <c r="C5690" s="145">
        <v>3.2669999999999999</v>
      </c>
      <c r="D5690" s="145">
        <v>6.2207999999999997</v>
      </c>
      <c r="E5690" s="145">
        <v>2.4319999999999999</v>
      </c>
      <c r="F5690" s="145">
        <v>0</v>
      </c>
      <c r="G5690" s="146">
        <f t="shared" si="88"/>
        <v>11.9198</v>
      </c>
    </row>
    <row r="5691" spans="1:7" x14ac:dyDescent="0.25">
      <c r="A5691" s="143">
        <v>44798</v>
      </c>
      <c r="B5691" s="144">
        <v>23</v>
      </c>
      <c r="C5691" s="145">
        <v>3.72</v>
      </c>
      <c r="D5691" s="145">
        <v>5.8469999999999898</v>
      </c>
      <c r="E5691" s="145">
        <v>2.3039999999999998</v>
      </c>
      <c r="F5691" s="145">
        <v>0</v>
      </c>
      <c r="G5691" s="146">
        <f t="shared" si="88"/>
        <v>11.87099999999999</v>
      </c>
    </row>
    <row r="5692" spans="1:7" x14ac:dyDescent="0.25">
      <c r="A5692" s="143">
        <v>44798</v>
      </c>
      <c r="B5692" s="144">
        <v>24</v>
      </c>
      <c r="C5692" s="145">
        <v>3.4969999999999999</v>
      </c>
      <c r="D5692" s="145">
        <v>5.8726000000000003</v>
      </c>
      <c r="E5692" s="145">
        <v>2.4319999999999999</v>
      </c>
      <c r="F5692" s="145">
        <v>0</v>
      </c>
      <c r="G5692" s="146">
        <f t="shared" si="88"/>
        <v>11.801600000000001</v>
      </c>
    </row>
    <row r="5693" spans="1:7" x14ac:dyDescent="0.25">
      <c r="A5693" s="143">
        <v>44799</v>
      </c>
      <c r="B5693" s="144">
        <v>1</v>
      </c>
      <c r="C5693" s="145">
        <v>6.6017000000000001</v>
      </c>
      <c r="D5693" s="145">
        <v>7.1627999999999998</v>
      </c>
      <c r="E5693" s="145">
        <v>2.4523999999999999</v>
      </c>
      <c r="F5693" s="145">
        <v>0</v>
      </c>
      <c r="G5693" s="146">
        <f t="shared" si="88"/>
        <v>16.216899999999999</v>
      </c>
    </row>
    <row r="5694" spans="1:7" x14ac:dyDescent="0.25">
      <c r="A5694" s="143">
        <v>44799</v>
      </c>
      <c r="B5694" s="144">
        <v>2</v>
      </c>
      <c r="C5694" s="145">
        <v>6.9737</v>
      </c>
      <c r="D5694" s="145">
        <v>8.5170999999999992</v>
      </c>
      <c r="E5694" s="145">
        <v>2.496</v>
      </c>
      <c r="F5694" s="145">
        <v>0</v>
      </c>
      <c r="G5694" s="146">
        <f t="shared" si="88"/>
        <v>17.986799999999999</v>
      </c>
    </row>
    <row r="5695" spans="1:7" x14ac:dyDescent="0.25">
      <c r="A5695" s="143">
        <v>44799</v>
      </c>
      <c r="B5695" s="144">
        <v>3</v>
      </c>
      <c r="C5695" s="145">
        <v>6.9457000000000004</v>
      </c>
      <c r="D5695" s="145">
        <v>8.4043999999999901</v>
      </c>
      <c r="E5695" s="145">
        <v>2.2400000000000002</v>
      </c>
      <c r="F5695" s="145">
        <v>0</v>
      </c>
      <c r="G5695" s="146">
        <f t="shared" si="88"/>
        <v>17.590099999999993</v>
      </c>
    </row>
    <row r="5696" spans="1:7" x14ac:dyDescent="0.25">
      <c r="A5696" s="143">
        <v>44799</v>
      </c>
      <c r="B5696" s="144">
        <v>4</v>
      </c>
      <c r="C5696" s="145">
        <v>6.0769000000000002</v>
      </c>
      <c r="D5696" s="145">
        <v>7.2652000000000001</v>
      </c>
      <c r="E5696" s="145">
        <v>2.4523999999999999</v>
      </c>
      <c r="F5696" s="145">
        <v>0</v>
      </c>
      <c r="G5696" s="146">
        <f t="shared" si="88"/>
        <v>15.794499999999999</v>
      </c>
    </row>
    <row r="5697" spans="1:7" x14ac:dyDescent="0.25">
      <c r="A5697" s="143">
        <v>44799</v>
      </c>
      <c r="B5697" s="144">
        <v>5</v>
      </c>
      <c r="C5697" s="145">
        <v>10.2582</v>
      </c>
      <c r="D5697" s="145">
        <v>6.6303999999999998</v>
      </c>
      <c r="E5697" s="145">
        <v>2.4319999999999999</v>
      </c>
      <c r="F5697" s="145">
        <v>0</v>
      </c>
      <c r="G5697" s="146">
        <f t="shared" si="88"/>
        <v>19.320599999999999</v>
      </c>
    </row>
    <row r="5698" spans="1:7" x14ac:dyDescent="0.25">
      <c r="A5698" s="143">
        <v>44799</v>
      </c>
      <c r="B5698" s="144">
        <v>6</v>
      </c>
      <c r="C5698" s="145">
        <v>6.3422000000000001</v>
      </c>
      <c r="D5698" s="145">
        <v>6.6867000000000001</v>
      </c>
      <c r="E5698" s="145">
        <v>2.3039999999999998</v>
      </c>
      <c r="F5698" s="145">
        <v>0</v>
      </c>
      <c r="G5698" s="146">
        <f t="shared" si="88"/>
        <v>15.3329</v>
      </c>
    </row>
    <row r="5699" spans="1:7" x14ac:dyDescent="0.25">
      <c r="A5699" s="143">
        <v>44799</v>
      </c>
      <c r="B5699" s="144">
        <v>7</v>
      </c>
      <c r="C5699" s="145">
        <v>5.9481000000000002</v>
      </c>
      <c r="D5699" s="145">
        <v>6.8965999999999896</v>
      </c>
      <c r="E5699" s="145">
        <v>2.43799999999999</v>
      </c>
      <c r="F5699" s="145">
        <v>8.9871999999999996</v>
      </c>
      <c r="G5699" s="146">
        <f t="shared" si="88"/>
        <v>24.269899999999978</v>
      </c>
    </row>
    <row r="5700" spans="1:7" x14ac:dyDescent="0.25">
      <c r="A5700" s="143">
        <v>44799</v>
      </c>
      <c r="B5700" s="144">
        <v>8</v>
      </c>
      <c r="C5700" s="145">
        <v>136.4803</v>
      </c>
      <c r="D5700" s="145">
        <v>8.48369999999999</v>
      </c>
      <c r="E5700" s="145">
        <v>54.843299999999999</v>
      </c>
      <c r="F5700" s="145">
        <v>1581.5769</v>
      </c>
      <c r="G5700" s="146">
        <f t="shared" si="88"/>
        <v>1781.3842</v>
      </c>
    </row>
    <row r="5701" spans="1:7" x14ac:dyDescent="0.25">
      <c r="A5701" s="143">
        <v>44799</v>
      </c>
      <c r="B5701" s="144">
        <v>9</v>
      </c>
      <c r="C5701" s="145">
        <v>3144.1763000000001</v>
      </c>
      <c r="D5701" s="145">
        <v>26.2576</v>
      </c>
      <c r="E5701" s="145">
        <v>362.72739999999999</v>
      </c>
      <c r="F5701" s="145">
        <v>4605.0344999999998</v>
      </c>
      <c r="G5701" s="146">
        <f t="shared" si="88"/>
        <v>8138.1957999999995</v>
      </c>
    </row>
    <row r="5702" spans="1:7" x14ac:dyDescent="0.25">
      <c r="A5702" s="143">
        <v>44799</v>
      </c>
      <c r="B5702" s="144">
        <v>10</v>
      </c>
      <c r="C5702" s="145">
        <v>10710.638999999999</v>
      </c>
      <c r="D5702" s="145">
        <v>64.378399999999999</v>
      </c>
      <c r="E5702" s="145">
        <v>730.53949999999998</v>
      </c>
      <c r="F5702" s="145">
        <v>6404.8652000000002</v>
      </c>
      <c r="G5702" s="146">
        <f t="shared" ref="G5702:G5765" si="89">+SUM(C5702:F5702)</f>
        <v>17910.4221</v>
      </c>
    </row>
    <row r="5703" spans="1:7" x14ac:dyDescent="0.25">
      <c r="A5703" s="143">
        <v>44799</v>
      </c>
      <c r="B5703" s="144">
        <v>11</v>
      </c>
      <c r="C5703" s="145">
        <v>19123.859400000001</v>
      </c>
      <c r="D5703" s="145">
        <v>109.19840000000001</v>
      </c>
      <c r="E5703" s="145">
        <v>1096.69</v>
      </c>
      <c r="F5703" s="145">
        <v>7596.0034999999998</v>
      </c>
      <c r="G5703" s="146">
        <f t="shared" si="89"/>
        <v>27925.7513</v>
      </c>
    </row>
    <row r="5704" spans="1:7" x14ac:dyDescent="0.25">
      <c r="A5704" s="143">
        <v>44799</v>
      </c>
      <c r="B5704" s="144">
        <v>12</v>
      </c>
      <c r="C5704" s="145">
        <v>25121.293099999999</v>
      </c>
      <c r="D5704" s="145">
        <v>142.8715</v>
      </c>
      <c r="E5704" s="145">
        <v>1349.8734999999999</v>
      </c>
      <c r="F5704" s="145">
        <v>7925.2448999999997</v>
      </c>
      <c r="G5704" s="146">
        <f t="shared" si="89"/>
        <v>34539.283000000003</v>
      </c>
    </row>
    <row r="5705" spans="1:7" x14ac:dyDescent="0.25">
      <c r="A5705" s="143">
        <v>44799</v>
      </c>
      <c r="B5705" s="144">
        <v>13</v>
      </c>
      <c r="C5705" s="145">
        <v>28191.421300000002</v>
      </c>
      <c r="D5705" s="145">
        <v>169.47239999999999</v>
      </c>
      <c r="E5705" s="145">
        <v>1605.3191999999999</v>
      </c>
      <c r="F5705" s="145">
        <v>7979.7650999999996</v>
      </c>
      <c r="G5705" s="146">
        <f t="shared" si="89"/>
        <v>37945.977999999996</v>
      </c>
    </row>
    <row r="5706" spans="1:7" x14ac:dyDescent="0.25">
      <c r="A5706" s="143">
        <v>44799</v>
      </c>
      <c r="B5706" s="144">
        <v>14</v>
      </c>
      <c r="C5706" s="145">
        <v>28354.690699999999</v>
      </c>
      <c r="D5706" s="145">
        <v>179.30609999999999</v>
      </c>
      <c r="E5706" s="145">
        <v>1657.0678</v>
      </c>
      <c r="F5706" s="145">
        <v>7861.8082999999997</v>
      </c>
      <c r="G5706" s="146">
        <f t="shared" si="89"/>
        <v>38052.872900000002</v>
      </c>
    </row>
    <row r="5707" spans="1:7" x14ac:dyDescent="0.25">
      <c r="A5707" s="143">
        <v>44799</v>
      </c>
      <c r="B5707" s="144">
        <v>15</v>
      </c>
      <c r="C5707" s="145">
        <v>25826.424200000001</v>
      </c>
      <c r="D5707" s="145">
        <v>176.79669999999999</v>
      </c>
      <c r="E5707" s="145">
        <v>1587.0524</v>
      </c>
      <c r="F5707" s="145">
        <v>7580.7835999999998</v>
      </c>
      <c r="G5707" s="146">
        <f t="shared" si="89"/>
        <v>35171.056900000003</v>
      </c>
    </row>
    <row r="5708" spans="1:7" x14ac:dyDescent="0.25">
      <c r="A5708" s="143">
        <v>44799</v>
      </c>
      <c r="B5708" s="144">
        <v>16</v>
      </c>
      <c r="C5708" s="145">
        <v>20269.685399999998</v>
      </c>
      <c r="D5708" s="145">
        <v>157.8631</v>
      </c>
      <c r="E5708" s="145">
        <v>1369.3585</v>
      </c>
      <c r="F5708" s="145">
        <v>6704.3996999999999</v>
      </c>
      <c r="G5708" s="146">
        <f t="shared" si="89"/>
        <v>28501.306699999994</v>
      </c>
    </row>
    <row r="5709" spans="1:7" x14ac:dyDescent="0.25">
      <c r="A5709" s="143">
        <v>44799</v>
      </c>
      <c r="B5709" s="144">
        <v>17</v>
      </c>
      <c r="C5709" s="145">
        <v>13086.515600000001</v>
      </c>
      <c r="D5709" s="145">
        <v>125.2175</v>
      </c>
      <c r="E5709" s="145">
        <v>1101.6315999999999</v>
      </c>
      <c r="F5709" s="145">
        <v>5928.6810999999998</v>
      </c>
      <c r="G5709" s="146">
        <f t="shared" si="89"/>
        <v>20242.0458</v>
      </c>
    </row>
    <row r="5710" spans="1:7" x14ac:dyDescent="0.25">
      <c r="A5710" s="143">
        <v>44799</v>
      </c>
      <c r="B5710" s="144">
        <v>18</v>
      </c>
      <c r="C5710" s="145">
        <v>6543.1243999999997</v>
      </c>
      <c r="D5710" s="145">
        <v>83.765000000000001</v>
      </c>
      <c r="E5710" s="145">
        <v>753.55499999999995</v>
      </c>
      <c r="F5710" s="145">
        <v>4824.6923999999999</v>
      </c>
      <c r="G5710" s="146">
        <f t="shared" si="89"/>
        <v>12205.1368</v>
      </c>
    </row>
    <row r="5711" spans="1:7" x14ac:dyDescent="0.25">
      <c r="A5711" s="143">
        <v>44799</v>
      </c>
      <c r="B5711" s="144">
        <v>19</v>
      </c>
      <c r="C5711" s="145">
        <v>2261.9140000000002</v>
      </c>
      <c r="D5711" s="145">
        <v>42.229500000000002</v>
      </c>
      <c r="E5711" s="145">
        <v>349.09699999999998</v>
      </c>
      <c r="F5711" s="145">
        <v>2927.9638</v>
      </c>
      <c r="G5711" s="146">
        <f t="shared" si="89"/>
        <v>5581.2042999999994</v>
      </c>
    </row>
    <row r="5712" spans="1:7" x14ac:dyDescent="0.25">
      <c r="A5712" s="143">
        <v>44799</v>
      </c>
      <c r="B5712" s="144">
        <v>20</v>
      </c>
      <c r="C5712" s="145">
        <v>354.1848</v>
      </c>
      <c r="D5712" s="145">
        <v>13.125</v>
      </c>
      <c r="E5712" s="145">
        <v>83.636700000000005</v>
      </c>
      <c r="F5712" s="145">
        <v>939.726</v>
      </c>
      <c r="G5712" s="146">
        <f t="shared" si="89"/>
        <v>1390.6725000000001</v>
      </c>
    </row>
    <row r="5713" spans="1:7" x14ac:dyDescent="0.25">
      <c r="A5713" s="143">
        <v>44799</v>
      </c>
      <c r="B5713" s="144">
        <v>21</v>
      </c>
      <c r="C5713" s="145">
        <v>6.1748000000000003</v>
      </c>
      <c r="D5713" s="145">
        <v>5.8239999999999998</v>
      </c>
      <c r="E5713" s="145">
        <v>2.048</v>
      </c>
      <c r="F5713" s="145">
        <v>49.504600000000003</v>
      </c>
      <c r="G5713" s="146">
        <f t="shared" si="89"/>
        <v>63.551400000000001</v>
      </c>
    </row>
    <row r="5714" spans="1:7" x14ac:dyDescent="0.25">
      <c r="A5714" s="143">
        <v>44799</v>
      </c>
      <c r="B5714" s="144">
        <v>22</v>
      </c>
      <c r="C5714" s="145">
        <v>2.6840999999999999</v>
      </c>
      <c r="D5714" s="145">
        <v>6.4818999999999898</v>
      </c>
      <c r="E5714" s="145">
        <v>2.3039999999999998</v>
      </c>
      <c r="F5714" s="145">
        <v>0.2298</v>
      </c>
      <c r="G5714" s="146">
        <f t="shared" si="89"/>
        <v>11.699799999999989</v>
      </c>
    </row>
    <row r="5715" spans="1:7" x14ac:dyDescent="0.25">
      <c r="A5715" s="143">
        <v>44799</v>
      </c>
      <c r="B5715" s="144">
        <v>23</v>
      </c>
      <c r="C5715" s="145">
        <v>2.6027999999999998</v>
      </c>
      <c r="D5715" s="145">
        <v>6.5715000000000003</v>
      </c>
      <c r="E5715" s="145">
        <v>2.496</v>
      </c>
      <c r="F5715" s="145">
        <v>0</v>
      </c>
      <c r="G5715" s="146">
        <f t="shared" si="89"/>
        <v>11.670300000000001</v>
      </c>
    </row>
    <row r="5716" spans="1:7" x14ac:dyDescent="0.25">
      <c r="A5716" s="143">
        <v>44799</v>
      </c>
      <c r="B5716" s="144">
        <v>24</v>
      </c>
      <c r="C5716" s="145">
        <v>2.8028</v>
      </c>
      <c r="D5716" s="145">
        <v>6.7327999999999903</v>
      </c>
      <c r="E5716" s="145">
        <v>2.4319999999999999</v>
      </c>
      <c r="F5716" s="145">
        <v>0</v>
      </c>
      <c r="G5716" s="146">
        <f t="shared" si="89"/>
        <v>11.96759999999999</v>
      </c>
    </row>
    <row r="5717" spans="1:7" x14ac:dyDescent="0.25">
      <c r="A5717" s="143">
        <v>44800</v>
      </c>
      <c r="B5717" s="144">
        <v>1</v>
      </c>
      <c r="C5717" s="145">
        <v>2.496</v>
      </c>
      <c r="D5717" s="145">
        <v>5.0867000000000004</v>
      </c>
      <c r="E5717" s="145">
        <v>2.2604000000000002</v>
      </c>
      <c r="F5717" s="145">
        <v>1.7689999999999999</v>
      </c>
      <c r="G5717" s="146">
        <f t="shared" si="89"/>
        <v>11.612100000000002</v>
      </c>
    </row>
    <row r="5718" spans="1:7" x14ac:dyDescent="0.25">
      <c r="A5718" s="143">
        <v>44800</v>
      </c>
      <c r="B5718" s="144">
        <v>2</v>
      </c>
      <c r="C5718" s="145">
        <v>3.3919999999999999</v>
      </c>
      <c r="D5718" s="145">
        <v>5.6498999999999997</v>
      </c>
      <c r="E5718" s="145">
        <v>2.496</v>
      </c>
      <c r="F5718" s="145">
        <v>1.849</v>
      </c>
      <c r="G5718" s="146">
        <f t="shared" si="89"/>
        <v>13.386900000000001</v>
      </c>
    </row>
    <row r="5719" spans="1:7" x14ac:dyDescent="0.25">
      <c r="A5719" s="143">
        <v>44800</v>
      </c>
      <c r="B5719" s="144">
        <v>3</v>
      </c>
      <c r="C5719" s="145">
        <v>3.2</v>
      </c>
      <c r="D5719" s="145">
        <v>5.8726000000000003</v>
      </c>
      <c r="E5719" s="145">
        <v>2.4319999999999999</v>
      </c>
      <c r="F5719" s="145">
        <v>0</v>
      </c>
      <c r="G5719" s="146">
        <f t="shared" si="89"/>
        <v>11.504600000000002</v>
      </c>
    </row>
    <row r="5720" spans="1:7" x14ac:dyDescent="0.25">
      <c r="A5720" s="143">
        <v>44800</v>
      </c>
      <c r="B5720" s="144">
        <v>4</v>
      </c>
      <c r="C5720" s="145">
        <v>3.46199999999999</v>
      </c>
      <c r="D5720" s="145">
        <v>5.9109999999999996</v>
      </c>
      <c r="E5720" s="145">
        <v>2.3679999999999999</v>
      </c>
      <c r="F5720" s="145">
        <v>0</v>
      </c>
      <c r="G5720" s="146">
        <f t="shared" si="89"/>
        <v>11.740999999999991</v>
      </c>
    </row>
    <row r="5721" spans="1:7" x14ac:dyDescent="0.25">
      <c r="A5721" s="143">
        <v>44800</v>
      </c>
      <c r="B5721" s="144">
        <v>5</v>
      </c>
      <c r="C5721" s="145">
        <v>3.5259999999999998</v>
      </c>
      <c r="D5721" s="145">
        <v>6.8070000000000004</v>
      </c>
      <c r="E5721" s="145">
        <v>2.2400000000000002</v>
      </c>
      <c r="F5721" s="145">
        <v>0</v>
      </c>
      <c r="G5721" s="146">
        <f t="shared" si="89"/>
        <v>12.573</v>
      </c>
    </row>
    <row r="5722" spans="1:7" x14ac:dyDescent="0.25">
      <c r="A5722" s="143">
        <v>44800</v>
      </c>
      <c r="B5722" s="144">
        <v>6</v>
      </c>
      <c r="C5722" s="145">
        <v>3.6539999999999999</v>
      </c>
      <c r="D5722" s="145">
        <v>8.1484000000000005</v>
      </c>
      <c r="E5722" s="145">
        <v>2.496</v>
      </c>
      <c r="F5722" s="145">
        <v>0</v>
      </c>
      <c r="G5722" s="146">
        <f t="shared" si="89"/>
        <v>14.298400000000001</v>
      </c>
    </row>
    <row r="5723" spans="1:7" x14ac:dyDescent="0.25">
      <c r="A5723" s="143">
        <v>44800</v>
      </c>
      <c r="B5723" s="144">
        <v>7</v>
      </c>
      <c r="C5723" s="145">
        <v>3.3288000000000002</v>
      </c>
      <c r="D5723" s="145">
        <v>8.4530999999999992</v>
      </c>
      <c r="E5723" s="145">
        <v>2.43799999999999</v>
      </c>
      <c r="F5723" s="145">
        <v>4.8788</v>
      </c>
      <c r="G5723" s="146">
        <f t="shared" si="89"/>
        <v>19.09869999999999</v>
      </c>
    </row>
    <row r="5724" spans="1:7" x14ac:dyDescent="0.25">
      <c r="A5724" s="143">
        <v>44800</v>
      </c>
      <c r="B5724" s="144">
        <v>8</v>
      </c>
      <c r="C5724" s="145">
        <v>85.848699999999994</v>
      </c>
      <c r="D5724" s="145">
        <v>10.045400000000001</v>
      </c>
      <c r="E5724" s="145">
        <v>45.6158</v>
      </c>
      <c r="F5724" s="145">
        <v>1457.5931</v>
      </c>
      <c r="G5724" s="146">
        <f t="shared" si="89"/>
        <v>1599.1030000000001</v>
      </c>
    </row>
    <row r="5725" spans="1:7" x14ac:dyDescent="0.25">
      <c r="A5725" s="143">
        <v>44800</v>
      </c>
      <c r="B5725" s="144">
        <v>9</v>
      </c>
      <c r="C5725" s="145">
        <v>2073.5590999999999</v>
      </c>
      <c r="D5725" s="145">
        <v>28.0365</v>
      </c>
      <c r="E5725" s="145">
        <v>329.39350000000002</v>
      </c>
      <c r="F5725" s="145">
        <v>4326.0299000000005</v>
      </c>
      <c r="G5725" s="146">
        <f t="shared" si="89"/>
        <v>6757.0190000000002</v>
      </c>
    </row>
    <row r="5726" spans="1:7" x14ac:dyDescent="0.25">
      <c r="A5726" s="143">
        <v>44800</v>
      </c>
      <c r="B5726" s="144">
        <v>10</v>
      </c>
      <c r="C5726" s="145">
        <v>6702.3521000000001</v>
      </c>
      <c r="D5726" s="145">
        <v>61.577599999999997</v>
      </c>
      <c r="E5726" s="145">
        <v>668.29989999999998</v>
      </c>
      <c r="F5726" s="145">
        <v>6371.2255999999998</v>
      </c>
      <c r="G5726" s="146">
        <f t="shared" si="89"/>
        <v>13803.4552</v>
      </c>
    </row>
    <row r="5727" spans="1:7" x14ac:dyDescent="0.25">
      <c r="A5727" s="143">
        <v>44800</v>
      </c>
      <c r="B5727" s="144">
        <v>11</v>
      </c>
      <c r="C5727" s="145">
        <v>14223.0993</v>
      </c>
      <c r="D5727" s="145">
        <v>107.35599999999999</v>
      </c>
      <c r="E5727" s="145">
        <v>1085.2166</v>
      </c>
      <c r="F5727" s="145">
        <v>7495.5396000000001</v>
      </c>
      <c r="G5727" s="146">
        <f t="shared" si="89"/>
        <v>22911.211499999998</v>
      </c>
    </row>
    <row r="5728" spans="1:7" x14ac:dyDescent="0.25">
      <c r="A5728" s="143">
        <v>44800</v>
      </c>
      <c r="B5728" s="144">
        <v>12</v>
      </c>
      <c r="C5728" s="145">
        <v>23628.8099</v>
      </c>
      <c r="D5728" s="145">
        <v>161.03659999999999</v>
      </c>
      <c r="E5728" s="145">
        <v>1578.2379000000001</v>
      </c>
      <c r="F5728" s="145">
        <v>8070.7542999999996</v>
      </c>
      <c r="G5728" s="146">
        <f t="shared" si="89"/>
        <v>33438.8387</v>
      </c>
    </row>
    <row r="5729" spans="1:7" x14ac:dyDescent="0.25">
      <c r="A5729" s="143">
        <v>44800</v>
      </c>
      <c r="B5729" s="144">
        <v>13</v>
      </c>
      <c r="C5729" s="145">
        <v>31394.589199999999</v>
      </c>
      <c r="D5729" s="145">
        <v>198.5137</v>
      </c>
      <c r="E5729" s="145">
        <v>1946.8910000000001</v>
      </c>
      <c r="F5729" s="145">
        <v>7994.0082000000002</v>
      </c>
      <c r="G5729" s="146">
        <f t="shared" si="89"/>
        <v>41534.002099999998</v>
      </c>
    </row>
    <row r="5730" spans="1:7" x14ac:dyDescent="0.25">
      <c r="A5730" s="143">
        <v>44800</v>
      </c>
      <c r="B5730" s="144">
        <v>14</v>
      </c>
      <c r="C5730" s="145">
        <v>32248.494299999998</v>
      </c>
      <c r="D5730" s="145">
        <v>211.93109999999999</v>
      </c>
      <c r="E5730" s="145">
        <v>2075.8420000000001</v>
      </c>
      <c r="F5730" s="145">
        <v>8067.7163</v>
      </c>
      <c r="G5730" s="146">
        <f t="shared" si="89"/>
        <v>42603.983699999997</v>
      </c>
    </row>
    <row r="5731" spans="1:7" x14ac:dyDescent="0.25">
      <c r="A5731" s="143">
        <v>44800</v>
      </c>
      <c r="B5731" s="144">
        <v>15</v>
      </c>
      <c r="C5731" s="145">
        <v>28071.105599999999</v>
      </c>
      <c r="D5731" s="145">
        <v>194.035</v>
      </c>
      <c r="E5731" s="145">
        <v>1827.0312999999901</v>
      </c>
      <c r="F5731" s="145">
        <v>7038.6651000000002</v>
      </c>
      <c r="G5731" s="146">
        <f t="shared" si="89"/>
        <v>37130.836999999992</v>
      </c>
    </row>
    <row r="5732" spans="1:7" x14ac:dyDescent="0.25">
      <c r="A5732" s="143">
        <v>44800</v>
      </c>
      <c r="B5732" s="144">
        <v>16</v>
      </c>
      <c r="C5732" s="145">
        <v>22708.352900000002</v>
      </c>
      <c r="D5732" s="145">
        <v>163.88740000000001</v>
      </c>
      <c r="E5732" s="145">
        <v>1587.2605000000001</v>
      </c>
      <c r="F5732" s="145">
        <v>5892.1023999999998</v>
      </c>
      <c r="G5732" s="146">
        <f t="shared" si="89"/>
        <v>30351.603200000001</v>
      </c>
    </row>
    <row r="5733" spans="1:7" x14ac:dyDescent="0.25">
      <c r="A5733" s="143">
        <v>44800</v>
      </c>
      <c r="B5733" s="144">
        <v>17</v>
      </c>
      <c r="C5733" s="145">
        <v>14508.1113</v>
      </c>
      <c r="D5733" s="145">
        <v>127.803</v>
      </c>
      <c r="E5733" s="145">
        <v>1189.5152</v>
      </c>
      <c r="F5733" s="145">
        <v>5005.3248000000003</v>
      </c>
      <c r="G5733" s="146">
        <f t="shared" si="89"/>
        <v>20830.754300000001</v>
      </c>
    </row>
    <row r="5734" spans="1:7" x14ac:dyDescent="0.25">
      <c r="A5734" s="143">
        <v>44800</v>
      </c>
      <c r="B5734" s="144">
        <v>18</v>
      </c>
      <c r="C5734" s="145">
        <v>7776.4998999999998</v>
      </c>
      <c r="D5734" s="145">
        <v>85.997900000000001</v>
      </c>
      <c r="E5734" s="145">
        <v>868.82889999999998</v>
      </c>
      <c r="F5734" s="145">
        <v>4006.4355999999998</v>
      </c>
      <c r="G5734" s="146">
        <f t="shared" si="89"/>
        <v>12737.762299999999</v>
      </c>
    </row>
    <row r="5735" spans="1:7" x14ac:dyDescent="0.25">
      <c r="A5735" s="143">
        <v>44800</v>
      </c>
      <c r="B5735" s="144">
        <v>19</v>
      </c>
      <c r="C5735" s="145">
        <v>3595.3033</v>
      </c>
      <c r="D5735" s="145">
        <v>52.255800000000001</v>
      </c>
      <c r="E5735" s="145">
        <v>425.11079999999998</v>
      </c>
      <c r="F5735" s="145">
        <v>2755.6313</v>
      </c>
      <c r="G5735" s="146">
        <f t="shared" si="89"/>
        <v>6828.3011999999999</v>
      </c>
    </row>
    <row r="5736" spans="1:7" x14ac:dyDescent="0.25">
      <c r="A5736" s="143">
        <v>44800</v>
      </c>
      <c r="B5736" s="144">
        <v>20</v>
      </c>
      <c r="C5736" s="145">
        <v>474.48259999999999</v>
      </c>
      <c r="D5736" s="145">
        <v>12.298</v>
      </c>
      <c r="E5736" s="145">
        <v>94.461200000000005</v>
      </c>
      <c r="F5736" s="145">
        <v>1006.7384</v>
      </c>
      <c r="G5736" s="146">
        <f t="shared" si="89"/>
        <v>1587.9802</v>
      </c>
    </row>
    <row r="5737" spans="1:7" x14ac:dyDescent="0.25">
      <c r="A5737" s="143">
        <v>44800</v>
      </c>
      <c r="B5737" s="144">
        <v>21</v>
      </c>
      <c r="C5737" s="145">
        <v>8.1289999999999996</v>
      </c>
      <c r="D5737" s="145">
        <v>4.9459</v>
      </c>
      <c r="E5737" s="145">
        <v>2.1760000000000002</v>
      </c>
      <c r="F5737" s="145">
        <v>61.423000000000002</v>
      </c>
      <c r="G5737" s="146">
        <f t="shared" si="89"/>
        <v>76.673900000000003</v>
      </c>
    </row>
    <row r="5738" spans="1:7" x14ac:dyDescent="0.25">
      <c r="A5738" s="143">
        <v>44800</v>
      </c>
      <c r="B5738" s="144">
        <v>22</v>
      </c>
      <c r="C5738" s="145">
        <v>3.84</v>
      </c>
      <c r="D5738" s="145">
        <v>3.6120999999999999</v>
      </c>
      <c r="E5738" s="145">
        <v>2.3014000000000001</v>
      </c>
      <c r="F5738" s="145">
        <v>2.2639999999999998</v>
      </c>
      <c r="G5738" s="146">
        <f t="shared" si="89"/>
        <v>12.017499999999998</v>
      </c>
    </row>
    <row r="5739" spans="1:7" x14ac:dyDescent="0.25">
      <c r="A5739" s="143">
        <v>44800</v>
      </c>
      <c r="B5739" s="144">
        <v>23</v>
      </c>
      <c r="C5739" s="145">
        <v>4.4800000000000004</v>
      </c>
      <c r="D5739" s="145">
        <v>2.9771999999999998</v>
      </c>
      <c r="E5739" s="145">
        <v>2.2400000000000002</v>
      </c>
      <c r="F5739" s="145">
        <v>1.7689999999999999</v>
      </c>
      <c r="G5739" s="146">
        <f t="shared" si="89"/>
        <v>11.466200000000001</v>
      </c>
    </row>
    <row r="5740" spans="1:7" x14ac:dyDescent="0.25">
      <c r="A5740" s="143">
        <v>44800</v>
      </c>
      <c r="B5740" s="144">
        <v>24</v>
      </c>
      <c r="C5740" s="145">
        <v>4.9279999999999999</v>
      </c>
      <c r="D5740" s="145">
        <v>2.87739999999999</v>
      </c>
      <c r="E5740" s="145">
        <v>2.3039999999999998</v>
      </c>
      <c r="F5740" s="145">
        <v>1.849</v>
      </c>
      <c r="G5740" s="146">
        <f t="shared" si="89"/>
        <v>11.95839999999999</v>
      </c>
    </row>
    <row r="5741" spans="1:7" x14ac:dyDescent="0.25">
      <c r="A5741" s="143">
        <v>44801</v>
      </c>
      <c r="B5741" s="144">
        <v>1</v>
      </c>
      <c r="C5741" s="145">
        <v>5.5122999999999998</v>
      </c>
      <c r="D5741" s="145">
        <v>3.3535999999999899</v>
      </c>
      <c r="E5741" s="145">
        <v>2.4523999999999999</v>
      </c>
      <c r="F5741" s="145">
        <v>21.476700000000001</v>
      </c>
      <c r="G5741" s="146">
        <f t="shared" si="89"/>
        <v>32.794999999999987</v>
      </c>
    </row>
    <row r="5742" spans="1:7" x14ac:dyDescent="0.25">
      <c r="A5742" s="143">
        <v>44801</v>
      </c>
      <c r="B5742" s="144">
        <v>2</v>
      </c>
      <c r="C5742" s="145">
        <v>5.6402999999999999</v>
      </c>
      <c r="D5742" s="145">
        <v>3.7017000000000002</v>
      </c>
      <c r="E5742" s="145">
        <v>2.4319999999999999</v>
      </c>
      <c r="F5742" s="145">
        <v>21.476700000000001</v>
      </c>
      <c r="G5742" s="146">
        <f t="shared" si="89"/>
        <v>33.250700000000002</v>
      </c>
    </row>
    <row r="5743" spans="1:7" x14ac:dyDescent="0.25">
      <c r="A5743" s="143">
        <v>44801</v>
      </c>
      <c r="B5743" s="144">
        <v>3</v>
      </c>
      <c r="C5743" s="145">
        <v>6.4082999999999997</v>
      </c>
      <c r="D5743" s="145">
        <v>4.0420999999999996</v>
      </c>
      <c r="E5743" s="145">
        <v>2.496</v>
      </c>
      <c r="F5743" s="145">
        <v>21.476700000000001</v>
      </c>
      <c r="G5743" s="146">
        <f t="shared" si="89"/>
        <v>34.423099999999998</v>
      </c>
    </row>
    <row r="5744" spans="1:7" x14ac:dyDescent="0.25">
      <c r="A5744" s="143">
        <v>44801</v>
      </c>
      <c r="B5744" s="144">
        <v>4</v>
      </c>
      <c r="C5744" s="145">
        <v>6.976</v>
      </c>
      <c r="D5744" s="145">
        <v>4.1445999999999996</v>
      </c>
      <c r="E5744" s="145">
        <v>2.2400000000000002</v>
      </c>
      <c r="F5744" s="145">
        <v>21.476700000000001</v>
      </c>
      <c r="G5744" s="146">
        <f t="shared" si="89"/>
        <v>34.837299999999999</v>
      </c>
    </row>
    <row r="5745" spans="1:7" x14ac:dyDescent="0.25">
      <c r="A5745" s="143">
        <v>44801</v>
      </c>
      <c r="B5745" s="144">
        <v>5</v>
      </c>
      <c r="C5745" s="145">
        <v>10.496</v>
      </c>
      <c r="D5745" s="145">
        <v>5.1761999999999997</v>
      </c>
      <c r="E5745" s="145">
        <v>2.4319999999999999</v>
      </c>
      <c r="F5745" s="145">
        <v>21.476700000000001</v>
      </c>
      <c r="G5745" s="146">
        <f t="shared" si="89"/>
        <v>39.5809</v>
      </c>
    </row>
    <row r="5746" spans="1:7" x14ac:dyDescent="0.25">
      <c r="A5746" s="143">
        <v>44801</v>
      </c>
      <c r="B5746" s="144">
        <v>6</v>
      </c>
      <c r="C5746" s="145">
        <v>5.431</v>
      </c>
      <c r="D5746" s="145">
        <v>5.9570999999999996</v>
      </c>
      <c r="E5746" s="145">
        <v>2.496</v>
      </c>
      <c r="F5746" s="145">
        <v>21.476700000000001</v>
      </c>
      <c r="G5746" s="146">
        <f t="shared" si="89"/>
        <v>35.360799999999998</v>
      </c>
    </row>
    <row r="5747" spans="1:7" x14ac:dyDescent="0.25">
      <c r="A5747" s="143">
        <v>44801</v>
      </c>
      <c r="B5747" s="144">
        <v>7</v>
      </c>
      <c r="C5747" s="145">
        <v>5.8250000000000002</v>
      </c>
      <c r="D5747" s="145">
        <v>6.2770999999999999</v>
      </c>
      <c r="E5747" s="145">
        <v>2.3099999999999898</v>
      </c>
      <c r="F5747" s="145">
        <v>34.114199999999997</v>
      </c>
      <c r="G5747" s="146">
        <f t="shared" si="89"/>
        <v>48.526299999999985</v>
      </c>
    </row>
    <row r="5748" spans="1:7" x14ac:dyDescent="0.25">
      <c r="A5748" s="143">
        <v>44801</v>
      </c>
      <c r="B5748" s="144">
        <v>8</v>
      </c>
      <c r="C5748" s="145">
        <v>295.08620000000002</v>
      </c>
      <c r="D5748" s="145">
        <v>9.2721999999999998</v>
      </c>
      <c r="E5748" s="145">
        <v>67.069800000000001</v>
      </c>
      <c r="F5748" s="145">
        <v>2550.7483000000002</v>
      </c>
      <c r="G5748" s="146">
        <f t="shared" si="89"/>
        <v>2922.1765</v>
      </c>
    </row>
    <row r="5749" spans="1:7" x14ac:dyDescent="0.25">
      <c r="A5749" s="143">
        <v>44801</v>
      </c>
      <c r="B5749" s="144">
        <v>9</v>
      </c>
      <c r="C5749" s="145">
        <v>4095.0048999999999</v>
      </c>
      <c r="D5749" s="145">
        <v>40.474499999999999</v>
      </c>
      <c r="E5749" s="145">
        <v>491.59640000000002</v>
      </c>
      <c r="F5749" s="145">
        <v>6932.1665999999996</v>
      </c>
      <c r="G5749" s="146">
        <f t="shared" si="89"/>
        <v>11559.242399999999</v>
      </c>
    </row>
    <row r="5750" spans="1:7" x14ac:dyDescent="0.25">
      <c r="A5750" s="143">
        <v>44801</v>
      </c>
      <c r="B5750" s="144">
        <v>10</v>
      </c>
      <c r="C5750" s="145">
        <v>13116.5383</v>
      </c>
      <c r="D5750" s="145">
        <v>103.161</v>
      </c>
      <c r="E5750" s="145">
        <v>1071.1036999999999</v>
      </c>
      <c r="F5750" s="145">
        <v>9164.7168000000001</v>
      </c>
      <c r="G5750" s="146">
        <f t="shared" si="89"/>
        <v>23455.519800000002</v>
      </c>
    </row>
    <row r="5751" spans="1:7" x14ac:dyDescent="0.25">
      <c r="A5751" s="143">
        <v>44801</v>
      </c>
      <c r="B5751" s="144">
        <v>11</v>
      </c>
      <c r="C5751" s="145">
        <v>23635.827799999999</v>
      </c>
      <c r="D5751" s="145">
        <v>153.13650000000001</v>
      </c>
      <c r="E5751" s="145">
        <v>1582.5202999999999</v>
      </c>
      <c r="F5751" s="145">
        <v>10130.851500000001</v>
      </c>
      <c r="G5751" s="146">
        <f t="shared" si="89"/>
        <v>35502.3361</v>
      </c>
    </row>
    <row r="5752" spans="1:7" x14ac:dyDescent="0.25">
      <c r="A5752" s="143">
        <v>44801</v>
      </c>
      <c r="B5752" s="144">
        <v>12</v>
      </c>
      <c r="C5752" s="145">
        <v>31500.5821</v>
      </c>
      <c r="D5752" s="145">
        <v>197.16919999999999</v>
      </c>
      <c r="E5752" s="145">
        <v>1988.0721000000001</v>
      </c>
      <c r="F5752" s="145">
        <v>10505.4923</v>
      </c>
      <c r="G5752" s="146">
        <f t="shared" si="89"/>
        <v>44191.315699999999</v>
      </c>
    </row>
    <row r="5753" spans="1:7" x14ac:dyDescent="0.25">
      <c r="A5753" s="143">
        <v>44801</v>
      </c>
      <c r="B5753" s="144">
        <v>13</v>
      </c>
      <c r="C5753" s="145">
        <v>36262.450299999997</v>
      </c>
      <c r="D5753" s="145">
        <v>223.2833</v>
      </c>
      <c r="E5753" s="145">
        <v>2266.3375000000001</v>
      </c>
      <c r="F5753" s="145">
        <v>10701.7847</v>
      </c>
      <c r="G5753" s="146">
        <f t="shared" si="89"/>
        <v>49453.855800000005</v>
      </c>
    </row>
    <row r="5754" spans="1:7" x14ac:dyDescent="0.25">
      <c r="A5754" s="143">
        <v>44801</v>
      </c>
      <c r="B5754" s="144">
        <v>14</v>
      </c>
      <c r="C5754" s="145">
        <v>37038.691099999996</v>
      </c>
      <c r="D5754" s="145">
        <v>226.95580000000001</v>
      </c>
      <c r="E5754" s="145">
        <v>2337.5320000000002</v>
      </c>
      <c r="F5754" s="145">
        <v>10618.8748</v>
      </c>
      <c r="G5754" s="146">
        <f t="shared" si="89"/>
        <v>50222.053699999997</v>
      </c>
    </row>
    <row r="5755" spans="1:7" x14ac:dyDescent="0.25">
      <c r="A5755" s="143">
        <v>44801</v>
      </c>
      <c r="B5755" s="144">
        <v>15</v>
      </c>
      <c r="C5755" s="145">
        <v>34843.205499999996</v>
      </c>
      <c r="D5755" s="145">
        <v>217.51310000000001</v>
      </c>
      <c r="E5755" s="145">
        <v>2260.701</v>
      </c>
      <c r="F5755" s="145">
        <v>10412.4133</v>
      </c>
      <c r="G5755" s="146">
        <f t="shared" si="89"/>
        <v>47733.832899999994</v>
      </c>
    </row>
    <row r="5756" spans="1:7" x14ac:dyDescent="0.25">
      <c r="A5756" s="143">
        <v>44801</v>
      </c>
      <c r="B5756" s="144">
        <v>16</v>
      </c>
      <c r="C5756" s="145">
        <v>28977.485799999999</v>
      </c>
      <c r="D5756" s="145">
        <v>192.5795</v>
      </c>
      <c r="E5756" s="145">
        <v>1989.4958999999999</v>
      </c>
      <c r="F5756" s="145">
        <v>9987.0774999999994</v>
      </c>
      <c r="G5756" s="146">
        <f t="shared" si="89"/>
        <v>41146.638699999996</v>
      </c>
    </row>
    <row r="5757" spans="1:7" x14ac:dyDescent="0.25">
      <c r="A5757" s="143">
        <v>44801</v>
      </c>
      <c r="B5757" s="144">
        <v>17</v>
      </c>
      <c r="C5757" s="145">
        <v>20513.455300000001</v>
      </c>
      <c r="D5757" s="145">
        <v>156.01650000000001</v>
      </c>
      <c r="E5757" s="145">
        <v>1606.0914</v>
      </c>
      <c r="F5757" s="145">
        <v>9374.4653999999991</v>
      </c>
      <c r="G5757" s="146">
        <f t="shared" si="89"/>
        <v>31650.028600000005</v>
      </c>
    </row>
    <row r="5758" spans="1:7" x14ac:dyDescent="0.25">
      <c r="A5758" s="143">
        <v>44801</v>
      </c>
      <c r="B5758" s="144">
        <v>18</v>
      </c>
      <c r="C5758" s="145">
        <v>11494.4102</v>
      </c>
      <c r="D5758" s="145">
        <v>104.6632</v>
      </c>
      <c r="E5758" s="145">
        <v>1127.6220000000001</v>
      </c>
      <c r="F5758" s="145">
        <v>8229.7384000000002</v>
      </c>
      <c r="G5758" s="146">
        <f t="shared" si="89"/>
        <v>20956.433799999999</v>
      </c>
    </row>
    <row r="5759" spans="1:7" x14ac:dyDescent="0.25">
      <c r="A5759" s="143">
        <v>44801</v>
      </c>
      <c r="B5759" s="144">
        <v>19</v>
      </c>
      <c r="C5759" s="145">
        <v>4303.7257</v>
      </c>
      <c r="D5759" s="145">
        <v>50.327799999999897</v>
      </c>
      <c r="E5759" s="145">
        <v>612.64819999999997</v>
      </c>
      <c r="F5759" s="145">
        <v>6760.6282000000001</v>
      </c>
      <c r="G5759" s="146">
        <f t="shared" si="89"/>
        <v>11727.329900000001</v>
      </c>
    </row>
    <row r="5760" spans="1:7" x14ac:dyDescent="0.25">
      <c r="A5760" s="143">
        <v>44801</v>
      </c>
      <c r="B5760" s="144">
        <v>20</v>
      </c>
      <c r="C5760" s="145">
        <v>717.43349999999998</v>
      </c>
      <c r="D5760" s="145">
        <v>14.9194</v>
      </c>
      <c r="E5760" s="145">
        <v>168.51570000000001</v>
      </c>
      <c r="F5760" s="145">
        <v>3389.6923999999999</v>
      </c>
      <c r="G5760" s="146">
        <f t="shared" si="89"/>
        <v>4290.5609999999997</v>
      </c>
    </row>
    <row r="5761" spans="1:7" x14ac:dyDescent="0.25">
      <c r="A5761" s="143">
        <v>44801</v>
      </c>
      <c r="B5761" s="144">
        <v>21</v>
      </c>
      <c r="C5761" s="145">
        <v>16.498699999999999</v>
      </c>
      <c r="D5761" s="145">
        <v>3.8323</v>
      </c>
      <c r="E5761" s="145">
        <v>4.9573</v>
      </c>
      <c r="F5761" s="145">
        <v>148.11340000000001</v>
      </c>
      <c r="G5761" s="146">
        <f t="shared" si="89"/>
        <v>173.40170000000001</v>
      </c>
    </row>
    <row r="5762" spans="1:7" x14ac:dyDescent="0.25">
      <c r="A5762" s="143">
        <v>44801</v>
      </c>
      <c r="B5762" s="144">
        <v>22</v>
      </c>
      <c r="C5762" s="145">
        <v>12.108000000000001</v>
      </c>
      <c r="D5762" s="145">
        <v>3.1846000000000001</v>
      </c>
      <c r="E5762" s="145">
        <v>2.3243999999999998</v>
      </c>
      <c r="F5762" s="145">
        <v>0</v>
      </c>
      <c r="G5762" s="146">
        <f t="shared" si="89"/>
        <v>17.617000000000001</v>
      </c>
    </row>
    <row r="5763" spans="1:7" x14ac:dyDescent="0.25">
      <c r="A5763" s="143">
        <v>44801</v>
      </c>
      <c r="B5763" s="144">
        <v>23</v>
      </c>
      <c r="C5763" s="145">
        <v>8.6435999999999993</v>
      </c>
      <c r="D5763" s="145">
        <v>3.2101999999999999</v>
      </c>
      <c r="E5763" s="145">
        <v>2.4319999999999999</v>
      </c>
      <c r="F5763" s="145">
        <v>0</v>
      </c>
      <c r="G5763" s="146">
        <f t="shared" si="89"/>
        <v>14.2858</v>
      </c>
    </row>
    <row r="5764" spans="1:7" x14ac:dyDescent="0.25">
      <c r="A5764" s="143">
        <v>44801</v>
      </c>
      <c r="B5764" s="144">
        <v>24</v>
      </c>
      <c r="C5764" s="145">
        <v>8.0036000000000005</v>
      </c>
      <c r="D5764" s="145">
        <v>3.1616</v>
      </c>
      <c r="E5764" s="145">
        <v>2.2400000000000002</v>
      </c>
      <c r="F5764" s="145">
        <v>0</v>
      </c>
      <c r="G5764" s="146">
        <f t="shared" si="89"/>
        <v>13.405200000000001</v>
      </c>
    </row>
    <row r="5765" spans="1:7" x14ac:dyDescent="0.25">
      <c r="A5765" s="143">
        <v>44802</v>
      </c>
      <c r="B5765" s="144">
        <v>1</v>
      </c>
      <c r="C5765" s="145">
        <v>4.7358000000000002</v>
      </c>
      <c r="D5765" s="145">
        <v>3.7766000000000002</v>
      </c>
      <c r="E5765" s="145">
        <v>2.4319999999999999</v>
      </c>
      <c r="F5765" s="145">
        <v>0</v>
      </c>
      <c r="G5765" s="146">
        <f t="shared" si="89"/>
        <v>10.9444</v>
      </c>
    </row>
    <row r="5766" spans="1:7" x14ac:dyDescent="0.25">
      <c r="A5766" s="143">
        <v>44802</v>
      </c>
      <c r="B5766" s="144">
        <v>2</v>
      </c>
      <c r="C5766" s="145">
        <v>3.9087999999999998</v>
      </c>
      <c r="D5766" s="145">
        <v>4.5004</v>
      </c>
      <c r="E5766" s="145">
        <v>2.4319999999999999</v>
      </c>
      <c r="F5766" s="145">
        <v>0</v>
      </c>
      <c r="G5766" s="146">
        <f t="shared" ref="G5766:G5829" si="90">+SUM(C5766:F5766)</f>
        <v>10.841200000000001</v>
      </c>
    </row>
    <row r="5767" spans="1:7" x14ac:dyDescent="0.25">
      <c r="A5767" s="143">
        <v>44802</v>
      </c>
      <c r="B5767" s="144">
        <v>3</v>
      </c>
      <c r="C5767" s="145">
        <v>4.4198000000000004</v>
      </c>
      <c r="D5767" s="145">
        <v>4.8281000000000001</v>
      </c>
      <c r="E5767" s="145">
        <v>2.4319999999999999</v>
      </c>
      <c r="F5767" s="145">
        <v>6.6E-3</v>
      </c>
      <c r="G5767" s="146">
        <f t="shared" si="90"/>
        <v>11.686500000000002</v>
      </c>
    </row>
    <row r="5768" spans="1:7" x14ac:dyDescent="0.25">
      <c r="A5768" s="143">
        <v>44802</v>
      </c>
      <c r="B5768" s="144">
        <v>4</v>
      </c>
      <c r="C5768" s="145">
        <v>4.1544999999999996</v>
      </c>
      <c r="D5768" s="145">
        <v>4.2264999999999997</v>
      </c>
      <c r="E5768" s="145">
        <v>2.2400000000000002</v>
      </c>
      <c r="F5768" s="145">
        <v>0</v>
      </c>
      <c r="G5768" s="146">
        <f t="shared" si="90"/>
        <v>10.621</v>
      </c>
    </row>
    <row r="5769" spans="1:7" x14ac:dyDescent="0.25">
      <c r="A5769" s="143">
        <v>44802</v>
      </c>
      <c r="B5769" s="144">
        <v>5</v>
      </c>
      <c r="C5769" s="145">
        <v>8.7944999999999993</v>
      </c>
      <c r="D5769" s="145">
        <v>4.8690999999999898</v>
      </c>
      <c r="E5769" s="145">
        <v>2.4319999999999999</v>
      </c>
      <c r="F5769" s="145">
        <v>0</v>
      </c>
      <c r="G5769" s="146">
        <f t="shared" si="90"/>
        <v>16.095599999999987</v>
      </c>
    </row>
    <row r="5770" spans="1:7" x14ac:dyDescent="0.25">
      <c r="A5770" s="143">
        <v>44802</v>
      </c>
      <c r="B5770" s="144">
        <v>6</v>
      </c>
      <c r="C5770" s="145">
        <v>4.0015000000000001</v>
      </c>
      <c r="D5770" s="145">
        <v>5.3248999999999898</v>
      </c>
      <c r="E5770" s="145">
        <v>2.4319999999999999</v>
      </c>
      <c r="F5770" s="145">
        <v>0</v>
      </c>
      <c r="G5770" s="146">
        <f t="shared" si="90"/>
        <v>11.758399999999989</v>
      </c>
    </row>
    <row r="5771" spans="1:7" x14ac:dyDescent="0.25">
      <c r="A5771" s="143">
        <v>44802</v>
      </c>
      <c r="B5771" s="144">
        <v>7</v>
      </c>
      <c r="C5771" s="145">
        <v>3.8694000000000002</v>
      </c>
      <c r="D5771" s="145">
        <v>6.5050999999999997</v>
      </c>
      <c r="E5771" s="145">
        <v>2.2724000000000002</v>
      </c>
      <c r="F5771" s="145">
        <v>11.614699999999999</v>
      </c>
      <c r="G5771" s="146">
        <f t="shared" si="90"/>
        <v>24.261599999999998</v>
      </c>
    </row>
    <row r="5772" spans="1:7" x14ac:dyDescent="0.25">
      <c r="A5772" s="143">
        <v>44802</v>
      </c>
      <c r="B5772" s="144">
        <v>8</v>
      </c>
      <c r="C5772" s="145">
        <v>259.3039</v>
      </c>
      <c r="D5772" s="145">
        <v>10.757</v>
      </c>
      <c r="E5772" s="145">
        <v>84.396299999999997</v>
      </c>
      <c r="F5772" s="145">
        <v>2314.8823000000002</v>
      </c>
      <c r="G5772" s="146">
        <f t="shared" si="90"/>
        <v>2669.3395</v>
      </c>
    </row>
    <row r="5773" spans="1:7" x14ac:dyDescent="0.25">
      <c r="A5773" s="143">
        <v>44802</v>
      </c>
      <c r="B5773" s="144">
        <v>9</v>
      </c>
      <c r="C5773" s="145">
        <v>3941.4097000000002</v>
      </c>
      <c r="D5773" s="145">
        <v>28.8522</v>
      </c>
      <c r="E5773" s="145">
        <v>408.59269999999998</v>
      </c>
      <c r="F5773" s="145">
        <v>5508.7402000000002</v>
      </c>
      <c r="G5773" s="146">
        <f t="shared" si="90"/>
        <v>9887.5947999999989</v>
      </c>
    </row>
    <row r="5774" spans="1:7" x14ac:dyDescent="0.25">
      <c r="A5774" s="143">
        <v>44802</v>
      </c>
      <c r="B5774" s="144">
        <v>10</v>
      </c>
      <c r="C5774" s="145">
        <v>12957.831899999999</v>
      </c>
      <c r="D5774" s="145">
        <v>68.686400000000006</v>
      </c>
      <c r="E5774" s="145">
        <v>818.38660000000004</v>
      </c>
      <c r="F5774" s="145">
        <v>6799.2412999999997</v>
      </c>
      <c r="G5774" s="146">
        <f t="shared" si="90"/>
        <v>20644.146199999999</v>
      </c>
    </row>
    <row r="5775" spans="1:7" x14ac:dyDescent="0.25">
      <c r="A5775" s="143">
        <v>44802</v>
      </c>
      <c r="B5775" s="144">
        <v>11</v>
      </c>
      <c r="C5775" s="145">
        <v>23182.830099999999</v>
      </c>
      <c r="D5775" s="145">
        <v>123.629899999999</v>
      </c>
      <c r="E5775" s="145">
        <v>1136.6565000000001</v>
      </c>
      <c r="F5775" s="145">
        <v>7596.7775000000001</v>
      </c>
      <c r="G5775" s="146">
        <f t="shared" si="90"/>
        <v>32039.894</v>
      </c>
    </row>
    <row r="5776" spans="1:7" x14ac:dyDescent="0.25">
      <c r="A5776" s="143">
        <v>44802</v>
      </c>
      <c r="B5776" s="144">
        <v>12</v>
      </c>
      <c r="C5776" s="145">
        <v>30944.7327</v>
      </c>
      <c r="D5776" s="145">
        <v>160.53899999999999</v>
      </c>
      <c r="E5776" s="145">
        <v>1431.2825</v>
      </c>
      <c r="F5776" s="145">
        <v>7835.7039999999997</v>
      </c>
      <c r="G5776" s="146">
        <f t="shared" si="90"/>
        <v>40372.258200000004</v>
      </c>
    </row>
    <row r="5777" spans="1:7" x14ac:dyDescent="0.25">
      <c r="A5777" s="143">
        <v>44802</v>
      </c>
      <c r="B5777" s="144">
        <v>13</v>
      </c>
      <c r="C5777" s="145">
        <v>34765.828099999999</v>
      </c>
      <c r="D5777" s="145">
        <v>180.9975</v>
      </c>
      <c r="E5777" s="145">
        <v>1657.5599</v>
      </c>
      <c r="F5777" s="145">
        <v>7987.7380999999996</v>
      </c>
      <c r="G5777" s="146">
        <f t="shared" si="90"/>
        <v>44592.123599999999</v>
      </c>
    </row>
    <row r="5778" spans="1:7" x14ac:dyDescent="0.25">
      <c r="A5778" s="143">
        <v>44802</v>
      </c>
      <c r="B5778" s="144">
        <v>14</v>
      </c>
      <c r="C5778" s="145">
        <v>34694.996099999997</v>
      </c>
      <c r="D5778" s="145">
        <v>189.09989999999999</v>
      </c>
      <c r="E5778" s="145">
        <v>1638.6393</v>
      </c>
      <c r="F5778" s="145">
        <v>7874.3491000000004</v>
      </c>
      <c r="G5778" s="146">
        <f t="shared" si="90"/>
        <v>44397.0844</v>
      </c>
    </row>
    <row r="5779" spans="1:7" x14ac:dyDescent="0.25">
      <c r="A5779" s="143">
        <v>44802</v>
      </c>
      <c r="B5779" s="144">
        <v>15</v>
      </c>
      <c r="C5779" s="145">
        <v>31197.391199999998</v>
      </c>
      <c r="D5779" s="145">
        <v>178.74359999999999</v>
      </c>
      <c r="E5779" s="145">
        <v>1565.1527000000001</v>
      </c>
      <c r="F5779" s="145">
        <v>7741.6869999999999</v>
      </c>
      <c r="G5779" s="146">
        <f t="shared" si="90"/>
        <v>40682.974499999997</v>
      </c>
    </row>
    <row r="5780" spans="1:7" x14ac:dyDescent="0.25">
      <c r="A5780" s="143">
        <v>44802</v>
      </c>
      <c r="B5780" s="144">
        <v>16</v>
      </c>
      <c r="C5780" s="145">
        <v>24228.319599999999</v>
      </c>
      <c r="D5780" s="145">
        <v>144.33090000000001</v>
      </c>
      <c r="E5780" s="145">
        <v>1345.07</v>
      </c>
      <c r="F5780" s="145">
        <v>7563.6913999999997</v>
      </c>
      <c r="G5780" s="146">
        <f t="shared" si="90"/>
        <v>33281.411899999999</v>
      </c>
    </row>
    <row r="5781" spans="1:7" x14ac:dyDescent="0.25">
      <c r="A5781" s="143">
        <v>44802</v>
      </c>
      <c r="B5781" s="144">
        <v>17</v>
      </c>
      <c r="C5781" s="145">
        <v>15892.459000000001</v>
      </c>
      <c r="D5781" s="145">
        <v>108.2024</v>
      </c>
      <c r="E5781" s="145">
        <v>1156.1713</v>
      </c>
      <c r="F5781" s="145">
        <v>7214.0051000000003</v>
      </c>
      <c r="G5781" s="146">
        <f t="shared" si="90"/>
        <v>24370.837800000001</v>
      </c>
    </row>
    <row r="5782" spans="1:7" x14ac:dyDescent="0.25">
      <c r="A5782" s="143">
        <v>44802</v>
      </c>
      <c r="B5782" s="144">
        <v>18</v>
      </c>
      <c r="C5782" s="145">
        <v>8068.4861000000001</v>
      </c>
      <c r="D5782" s="145">
        <v>79.308700000000002</v>
      </c>
      <c r="E5782" s="145">
        <v>836.33330000000001</v>
      </c>
      <c r="F5782" s="145">
        <v>6762.6476000000002</v>
      </c>
      <c r="G5782" s="146">
        <f t="shared" si="90"/>
        <v>15746.7757</v>
      </c>
    </row>
    <row r="5783" spans="1:7" x14ac:dyDescent="0.25">
      <c r="A5783" s="143">
        <v>44802</v>
      </c>
      <c r="B5783" s="144">
        <v>19</v>
      </c>
      <c r="C5783" s="145">
        <v>2821.2966000000001</v>
      </c>
      <c r="D5783" s="145">
        <v>42.624499999999998</v>
      </c>
      <c r="E5783" s="145">
        <v>501.5</v>
      </c>
      <c r="F5783" s="145">
        <v>5626.5222999999996</v>
      </c>
      <c r="G5783" s="146">
        <f t="shared" si="90"/>
        <v>8991.9434000000001</v>
      </c>
    </row>
    <row r="5784" spans="1:7" x14ac:dyDescent="0.25">
      <c r="A5784" s="143">
        <v>44802</v>
      </c>
      <c r="B5784" s="144">
        <v>20</v>
      </c>
      <c r="C5784" s="145">
        <v>408.18029999999999</v>
      </c>
      <c r="D5784" s="145">
        <v>12.8127</v>
      </c>
      <c r="E5784" s="145">
        <v>135.63509999999999</v>
      </c>
      <c r="F5784" s="145">
        <v>2653.7847999999999</v>
      </c>
      <c r="G5784" s="146">
        <f t="shared" si="90"/>
        <v>3210.4128999999998</v>
      </c>
    </row>
    <row r="5785" spans="1:7" x14ac:dyDescent="0.25">
      <c r="A5785" s="143">
        <v>44802</v>
      </c>
      <c r="B5785" s="144">
        <v>21</v>
      </c>
      <c r="C5785" s="145">
        <v>22.116</v>
      </c>
      <c r="D5785" s="145">
        <v>5.7728000000000002</v>
      </c>
      <c r="E5785" s="145">
        <v>3.97419999999999</v>
      </c>
      <c r="F5785" s="145">
        <v>76.813800000000001</v>
      </c>
      <c r="G5785" s="146">
        <f t="shared" si="90"/>
        <v>108.67679999999999</v>
      </c>
    </row>
    <row r="5786" spans="1:7" x14ac:dyDescent="0.25">
      <c r="A5786" s="143">
        <v>44802</v>
      </c>
      <c r="B5786" s="144">
        <v>22</v>
      </c>
      <c r="C5786" s="145">
        <v>21.1295</v>
      </c>
      <c r="D5786" s="145">
        <v>6.4255999999999904</v>
      </c>
      <c r="E5786" s="145">
        <v>2.4319999999999999</v>
      </c>
      <c r="F5786" s="145">
        <v>6.7999999999999996E-3</v>
      </c>
      <c r="G5786" s="146">
        <f t="shared" si="90"/>
        <v>29.993899999999986</v>
      </c>
    </row>
    <row r="5787" spans="1:7" x14ac:dyDescent="0.25">
      <c r="A5787" s="143">
        <v>44802</v>
      </c>
      <c r="B5787" s="144">
        <v>23</v>
      </c>
      <c r="C5787" s="145">
        <v>54.045499999999997</v>
      </c>
      <c r="D5787" s="145">
        <v>6.0133999999999999</v>
      </c>
      <c r="E5787" s="145">
        <v>2.3679999999999999</v>
      </c>
      <c r="F5787" s="145">
        <v>0</v>
      </c>
      <c r="G5787" s="146">
        <f t="shared" si="90"/>
        <v>62.426899999999996</v>
      </c>
    </row>
    <row r="5788" spans="1:7" x14ac:dyDescent="0.25">
      <c r="A5788" s="143">
        <v>44802</v>
      </c>
      <c r="B5788" s="144">
        <v>24</v>
      </c>
      <c r="C5788" s="145">
        <v>38.786499999999997</v>
      </c>
      <c r="D5788" s="145">
        <v>5.6192000000000002</v>
      </c>
      <c r="E5788" s="145">
        <v>2.2400000000000002</v>
      </c>
      <c r="F5788" s="145">
        <v>0</v>
      </c>
      <c r="G5788" s="146">
        <f t="shared" si="90"/>
        <v>46.645699999999998</v>
      </c>
    </row>
    <row r="5789" spans="1:7" x14ac:dyDescent="0.25">
      <c r="A5789" s="143">
        <v>44803</v>
      </c>
      <c r="B5789" s="144">
        <v>1</v>
      </c>
      <c r="C5789" s="145">
        <v>6.6993</v>
      </c>
      <c r="D5789" s="145">
        <v>5.6036999999999999</v>
      </c>
      <c r="E5789" s="145">
        <v>2.3883999999999999</v>
      </c>
      <c r="F5789" s="145">
        <v>0.67569999999999997</v>
      </c>
      <c r="G5789" s="146">
        <f t="shared" si="90"/>
        <v>15.367100000000001</v>
      </c>
    </row>
    <row r="5790" spans="1:7" x14ac:dyDescent="0.25">
      <c r="A5790" s="143">
        <v>44803</v>
      </c>
      <c r="B5790" s="144">
        <v>2</v>
      </c>
      <c r="C5790" s="145">
        <v>6.6353</v>
      </c>
      <c r="D5790" s="145">
        <v>5.2172000000000001</v>
      </c>
      <c r="E5790" s="145">
        <v>2.4319999999999999</v>
      </c>
      <c r="F5790" s="145">
        <v>0.67569999999999997</v>
      </c>
      <c r="G5790" s="146">
        <f t="shared" si="90"/>
        <v>14.9602</v>
      </c>
    </row>
    <row r="5791" spans="1:7" x14ac:dyDescent="0.25">
      <c r="A5791" s="143">
        <v>44803</v>
      </c>
      <c r="B5791" s="144">
        <v>3</v>
      </c>
      <c r="C5791" s="145">
        <v>37.954799999999999</v>
      </c>
      <c r="D5791" s="145">
        <v>4.8281000000000001</v>
      </c>
      <c r="E5791" s="145">
        <v>2.4319999999999999</v>
      </c>
      <c r="F5791" s="145">
        <v>0.66969999999999996</v>
      </c>
      <c r="G5791" s="146">
        <f t="shared" si="90"/>
        <v>45.884599999999999</v>
      </c>
    </row>
    <row r="5792" spans="1:7" x14ac:dyDescent="0.25">
      <c r="A5792" s="143">
        <v>44803</v>
      </c>
      <c r="B5792" s="144">
        <v>4</v>
      </c>
      <c r="C5792" s="145">
        <v>5.28</v>
      </c>
      <c r="D5792" s="145">
        <v>4.0601000000000003</v>
      </c>
      <c r="E5792" s="145">
        <v>2.1760000000000002</v>
      </c>
      <c r="F5792" s="145">
        <v>17.531399999999898</v>
      </c>
      <c r="G5792" s="146">
        <f t="shared" si="90"/>
        <v>29.0474999999999</v>
      </c>
    </row>
    <row r="5793" spans="1:7" x14ac:dyDescent="0.25">
      <c r="A5793" s="143">
        <v>44803</v>
      </c>
      <c r="B5793" s="144">
        <v>5</v>
      </c>
      <c r="C5793" s="145">
        <v>5.3440000000000003</v>
      </c>
      <c r="D5793" s="145">
        <v>4.3979999999999997</v>
      </c>
      <c r="E5793" s="145">
        <v>2.4319999999999999</v>
      </c>
      <c r="F5793" s="145">
        <v>17.695399999999999</v>
      </c>
      <c r="G5793" s="146">
        <f t="shared" si="90"/>
        <v>29.869399999999999</v>
      </c>
    </row>
    <row r="5794" spans="1:7" x14ac:dyDescent="0.25">
      <c r="A5794" s="143">
        <v>44803</v>
      </c>
      <c r="B5794" s="144">
        <v>6</v>
      </c>
      <c r="C5794" s="145">
        <v>5.1520000000000001</v>
      </c>
      <c r="D5794" s="145">
        <v>4.6821999999999999</v>
      </c>
      <c r="E5794" s="145">
        <v>2.3679999999999999</v>
      </c>
      <c r="F5794" s="145">
        <v>17.531399999999898</v>
      </c>
      <c r="G5794" s="146">
        <f t="shared" si="90"/>
        <v>29.733599999999896</v>
      </c>
    </row>
    <row r="5795" spans="1:7" x14ac:dyDescent="0.25">
      <c r="A5795" s="143">
        <v>44803</v>
      </c>
      <c r="B5795" s="144">
        <v>7</v>
      </c>
      <c r="C5795" s="145">
        <v>5.1970000000000001</v>
      </c>
      <c r="D5795" s="145">
        <v>5.6385999999999896</v>
      </c>
      <c r="E5795" s="145">
        <v>2.43799999999999</v>
      </c>
      <c r="F5795" s="145">
        <v>23.7851</v>
      </c>
      <c r="G5795" s="146">
        <f t="shared" si="90"/>
        <v>37.05869999999998</v>
      </c>
    </row>
    <row r="5796" spans="1:7" x14ac:dyDescent="0.25">
      <c r="A5796" s="143">
        <v>44803</v>
      </c>
      <c r="B5796" s="144">
        <v>8</v>
      </c>
      <c r="C5796" s="145">
        <v>186.82259999999999</v>
      </c>
      <c r="D5796" s="145">
        <v>7.5781999999999998</v>
      </c>
      <c r="E5796" s="145">
        <v>54.533799999999999</v>
      </c>
      <c r="F5796" s="145">
        <v>1782.5279</v>
      </c>
      <c r="G5796" s="146">
        <f t="shared" si="90"/>
        <v>2031.4625000000001</v>
      </c>
    </row>
    <row r="5797" spans="1:7" x14ac:dyDescent="0.25">
      <c r="A5797" s="143">
        <v>44803</v>
      </c>
      <c r="B5797" s="144">
        <v>9</v>
      </c>
      <c r="C5797" s="145">
        <v>3375.6886</v>
      </c>
      <c r="D5797" s="145">
        <v>26.2042</v>
      </c>
      <c r="E5797" s="145">
        <v>255.3296</v>
      </c>
      <c r="F5797" s="145">
        <v>3980.8038999999999</v>
      </c>
      <c r="G5797" s="146">
        <f t="shared" si="90"/>
        <v>7638.0262999999995</v>
      </c>
    </row>
    <row r="5798" spans="1:7" x14ac:dyDescent="0.25">
      <c r="A5798" s="143">
        <v>44803</v>
      </c>
      <c r="B5798" s="144">
        <v>10</v>
      </c>
      <c r="C5798" s="145">
        <v>12251.1505</v>
      </c>
      <c r="D5798" s="145">
        <v>67.159099999999995</v>
      </c>
      <c r="E5798" s="145">
        <v>661.67020000000002</v>
      </c>
      <c r="F5798" s="145">
        <v>6196.9236000000001</v>
      </c>
      <c r="G5798" s="146">
        <f t="shared" si="90"/>
        <v>19176.903400000003</v>
      </c>
    </row>
    <row r="5799" spans="1:7" x14ac:dyDescent="0.25">
      <c r="A5799" s="143">
        <v>44803</v>
      </c>
      <c r="B5799" s="144">
        <v>11</v>
      </c>
      <c r="C5799" s="145">
        <v>21006.662799999998</v>
      </c>
      <c r="D5799" s="145">
        <v>111.2174</v>
      </c>
      <c r="E5799" s="145">
        <v>938.47209999999995</v>
      </c>
      <c r="F5799" s="145">
        <v>6348.6212999999998</v>
      </c>
      <c r="G5799" s="146">
        <f t="shared" si="90"/>
        <v>28404.973599999998</v>
      </c>
    </row>
    <row r="5800" spans="1:7" x14ac:dyDescent="0.25">
      <c r="A5800" s="143">
        <v>44803</v>
      </c>
      <c r="B5800" s="144">
        <v>12</v>
      </c>
      <c r="C5800" s="145">
        <v>27542.893</v>
      </c>
      <c r="D5800" s="145">
        <v>141.87440000000001</v>
      </c>
      <c r="E5800" s="145">
        <v>1302.9102</v>
      </c>
      <c r="F5800" s="145">
        <v>6815.0024999999996</v>
      </c>
      <c r="G5800" s="146">
        <f t="shared" si="90"/>
        <v>35802.680099999998</v>
      </c>
    </row>
    <row r="5801" spans="1:7" x14ac:dyDescent="0.25">
      <c r="A5801" s="143">
        <v>44803</v>
      </c>
      <c r="B5801" s="144">
        <v>13</v>
      </c>
      <c r="C5801" s="145">
        <v>27968.967400000001</v>
      </c>
      <c r="D5801" s="145">
        <v>158.1893</v>
      </c>
      <c r="E5801" s="145">
        <v>1484.8734999999999</v>
      </c>
      <c r="F5801" s="145">
        <v>7043.6662999999999</v>
      </c>
      <c r="G5801" s="146">
        <f t="shared" si="90"/>
        <v>36655.696499999998</v>
      </c>
    </row>
    <row r="5802" spans="1:7" x14ac:dyDescent="0.25">
      <c r="A5802" s="143">
        <v>44803</v>
      </c>
      <c r="B5802" s="144">
        <v>14</v>
      </c>
      <c r="C5802" s="145">
        <v>28646.006600000001</v>
      </c>
      <c r="D5802" s="145">
        <v>165.4436</v>
      </c>
      <c r="E5802" s="145">
        <v>1517.0814</v>
      </c>
      <c r="F5802" s="145">
        <v>7199.9867999999997</v>
      </c>
      <c r="G5802" s="146">
        <f t="shared" si="90"/>
        <v>37528.518400000001</v>
      </c>
    </row>
    <row r="5803" spans="1:7" x14ac:dyDescent="0.25">
      <c r="A5803" s="143">
        <v>44803</v>
      </c>
      <c r="B5803" s="144">
        <v>15</v>
      </c>
      <c r="C5803" s="145">
        <v>26900.391899999999</v>
      </c>
      <c r="D5803" s="145">
        <v>150.08619999999999</v>
      </c>
      <c r="E5803" s="145">
        <v>1442.4079999999999</v>
      </c>
      <c r="F5803" s="145">
        <v>7224.5344999999998</v>
      </c>
      <c r="G5803" s="146">
        <f t="shared" si="90"/>
        <v>35717.420599999998</v>
      </c>
    </row>
    <row r="5804" spans="1:7" x14ac:dyDescent="0.25">
      <c r="A5804" s="143">
        <v>44803</v>
      </c>
      <c r="B5804" s="144">
        <v>16</v>
      </c>
      <c r="C5804" s="145">
        <v>20570.284199999998</v>
      </c>
      <c r="D5804" s="145">
        <v>132.30080000000001</v>
      </c>
      <c r="E5804" s="145">
        <v>1297.6158</v>
      </c>
      <c r="F5804" s="145">
        <v>6815.5730999999996</v>
      </c>
      <c r="G5804" s="146">
        <f t="shared" si="90"/>
        <v>28815.7739</v>
      </c>
    </row>
    <row r="5805" spans="1:7" x14ac:dyDescent="0.25">
      <c r="A5805" s="143">
        <v>44803</v>
      </c>
      <c r="B5805" s="144">
        <v>17</v>
      </c>
      <c r="C5805" s="145">
        <v>13553.7907</v>
      </c>
      <c r="D5805" s="145">
        <v>105.23739999999999</v>
      </c>
      <c r="E5805" s="145">
        <v>1094.5898999999999</v>
      </c>
      <c r="F5805" s="145">
        <v>6794.4175999999998</v>
      </c>
      <c r="G5805" s="146">
        <f t="shared" si="90"/>
        <v>21548.035599999999</v>
      </c>
    </row>
    <row r="5806" spans="1:7" x14ac:dyDescent="0.25">
      <c r="A5806" s="143">
        <v>44803</v>
      </c>
      <c r="B5806" s="144">
        <v>18</v>
      </c>
      <c r="C5806" s="145">
        <v>6403.6769999999997</v>
      </c>
      <c r="D5806" s="145">
        <v>76.805400000000006</v>
      </c>
      <c r="E5806" s="145">
        <v>820.36130000000003</v>
      </c>
      <c r="F5806" s="145">
        <v>6422.4285</v>
      </c>
      <c r="G5806" s="146">
        <f t="shared" si="90"/>
        <v>13723.272199999999</v>
      </c>
    </row>
    <row r="5807" spans="1:7" x14ac:dyDescent="0.25">
      <c r="A5807" s="143">
        <v>44803</v>
      </c>
      <c r="B5807" s="144">
        <v>19</v>
      </c>
      <c r="C5807" s="145">
        <v>2033.3188</v>
      </c>
      <c r="D5807" s="145">
        <v>41.1083</v>
      </c>
      <c r="E5807" s="145">
        <v>490.7124</v>
      </c>
      <c r="F5807" s="145">
        <v>5123.1720999999998</v>
      </c>
      <c r="G5807" s="146">
        <f t="shared" si="90"/>
        <v>7688.3115999999991</v>
      </c>
    </row>
    <row r="5808" spans="1:7" x14ac:dyDescent="0.25">
      <c r="A5808" s="143">
        <v>44803</v>
      </c>
      <c r="B5808" s="144">
        <v>20</v>
      </c>
      <c r="C5808" s="145">
        <v>273.0369</v>
      </c>
      <c r="D5808" s="145">
        <v>10.160399999999999</v>
      </c>
      <c r="E5808" s="145">
        <v>125.43049999999999</v>
      </c>
      <c r="F5808" s="145">
        <v>2212.4088000000002</v>
      </c>
      <c r="G5808" s="146">
        <f t="shared" si="90"/>
        <v>2621.0366000000004</v>
      </c>
    </row>
    <row r="5809" spans="1:7" x14ac:dyDescent="0.25">
      <c r="A5809" s="143">
        <v>44803</v>
      </c>
      <c r="B5809" s="144">
        <v>21</v>
      </c>
      <c r="C5809" s="145">
        <v>5.2625000000000002</v>
      </c>
      <c r="D5809" s="145">
        <v>2.6496</v>
      </c>
      <c r="E5809" s="145">
        <v>2.5482999999999998</v>
      </c>
      <c r="F5809" s="145">
        <v>36.410600000000002</v>
      </c>
      <c r="G5809" s="146">
        <f t="shared" si="90"/>
        <v>46.871000000000002</v>
      </c>
    </row>
    <row r="5810" spans="1:7" x14ac:dyDescent="0.25">
      <c r="A5810" s="143">
        <v>44803</v>
      </c>
      <c r="B5810" s="144">
        <v>22</v>
      </c>
      <c r="C5810" s="145">
        <v>5.0610999999999997</v>
      </c>
      <c r="D5810" s="145">
        <v>2.4575999999999998</v>
      </c>
      <c r="E5810" s="145">
        <v>2.048</v>
      </c>
      <c r="F5810" s="145">
        <v>0.66969999999999996</v>
      </c>
      <c r="G5810" s="146">
        <f t="shared" si="90"/>
        <v>10.2364</v>
      </c>
    </row>
    <row r="5811" spans="1:7" x14ac:dyDescent="0.25">
      <c r="A5811" s="143">
        <v>44803</v>
      </c>
      <c r="B5811" s="144">
        <v>23</v>
      </c>
      <c r="C5811" s="145">
        <v>4.8051000000000004</v>
      </c>
      <c r="D5811" s="145">
        <v>3.7631999999999999</v>
      </c>
      <c r="E5811" s="145">
        <v>2.4319999999999999</v>
      </c>
      <c r="F5811" s="145">
        <v>0.66969999999999996</v>
      </c>
      <c r="G5811" s="146">
        <f t="shared" si="90"/>
        <v>11.670000000000002</v>
      </c>
    </row>
    <row r="5812" spans="1:7" x14ac:dyDescent="0.25">
      <c r="A5812" s="143">
        <v>44803</v>
      </c>
      <c r="B5812" s="144">
        <v>24</v>
      </c>
      <c r="C5812" s="145">
        <v>5.3170999999999999</v>
      </c>
      <c r="D5812" s="145">
        <v>9.6819000000000006</v>
      </c>
      <c r="E5812" s="145">
        <v>2.4319999999999999</v>
      </c>
      <c r="F5812" s="145">
        <v>0.66969999999999996</v>
      </c>
      <c r="G5812" s="146">
        <f t="shared" si="90"/>
        <v>18.1007</v>
      </c>
    </row>
    <row r="5813" spans="1:7" x14ac:dyDescent="0.25">
      <c r="A5813" s="143">
        <v>44804</v>
      </c>
      <c r="B5813" s="144">
        <v>1</v>
      </c>
      <c r="C5813" s="145">
        <v>4.2925000000000004</v>
      </c>
      <c r="D5813" s="145">
        <v>12.057600000000001</v>
      </c>
      <c r="E5813" s="145">
        <v>2.4523999999999999</v>
      </c>
      <c r="F5813" s="145">
        <v>0</v>
      </c>
      <c r="G5813" s="146">
        <f t="shared" si="90"/>
        <v>18.802500000000002</v>
      </c>
    </row>
    <row r="5814" spans="1:7" x14ac:dyDescent="0.25">
      <c r="A5814" s="143">
        <v>44804</v>
      </c>
      <c r="B5814" s="144">
        <v>2</v>
      </c>
      <c r="C5814" s="145">
        <v>4.9254999999999898</v>
      </c>
      <c r="D5814" s="145">
        <v>14.958</v>
      </c>
      <c r="E5814" s="145">
        <v>2.2400000000000002</v>
      </c>
      <c r="F5814" s="145">
        <v>0</v>
      </c>
      <c r="G5814" s="146">
        <f t="shared" si="90"/>
        <v>22.123499999999993</v>
      </c>
    </row>
    <row r="5815" spans="1:7" x14ac:dyDescent="0.25">
      <c r="A5815" s="143">
        <v>44804</v>
      </c>
      <c r="B5815" s="144">
        <v>3</v>
      </c>
      <c r="C5815" s="145">
        <v>5.2409999999999997</v>
      </c>
      <c r="D5815" s="145">
        <v>16.5426</v>
      </c>
      <c r="E5815" s="145">
        <v>2.4319999999999999</v>
      </c>
      <c r="F5815" s="145">
        <v>0</v>
      </c>
      <c r="G5815" s="146">
        <f t="shared" si="90"/>
        <v>24.215599999999998</v>
      </c>
    </row>
    <row r="5816" spans="1:7" x14ac:dyDescent="0.25">
      <c r="A5816" s="143">
        <v>44804</v>
      </c>
      <c r="B5816" s="144">
        <v>4</v>
      </c>
      <c r="C5816" s="145">
        <v>7.8144999999999998</v>
      </c>
      <c r="D5816" s="145">
        <v>16.458199999999898</v>
      </c>
      <c r="E5816" s="145">
        <v>2.3679999999999999</v>
      </c>
      <c r="F5816" s="145">
        <v>8.6263000000000005</v>
      </c>
      <c r="G5816" s="146">
        <f t="shared" si="90"/>
        <v>35.266999999999896</v>
      </c>
    </row>
    <row r="5817" spans="1:7" x14ac:dyDescent="0.25">
      <c r="A5817" s="143">
        <v>44804</v>
      </c>
      <c r="B5817" s="144">
        <v>5</v>
      </c>
      <c r="C5817" s="145">
        <v>11.096</v>
      </c>
      <c r="D5817" s="145">
        <v>16.706499999999998</v>
      </c>
      <c r="E5817" s="145">
        <v>2.4523999999999999</v>
      </c>
      <c r="F5817" s="145">
        <v>8.5853000000000002</v>
      </c>
      <c r="G5817" s="146">
        <f t="shared" si="90"/>
        <v>38.840199999999996</v>
      </c>
    </row>
    <row r="5818" spans="1:7" x14ac:dyDescent="0.25">
      <c r="A5818" s="143">
        <v>44804</v>
      </c>
      <c r="B5818" s="144">
        <v>6</v>
      </c>
      <c r="C5818" s="145">
        <v>7.3339999999999996</v>
      </c>
      <c r="D5818" s="145">
        <v>17.251799999999999</v>
      </c>
      <c r="E5818" s="145">
        <v>2.2400000000000002</v>
      </c>
      <c r="F5818" s="145">
        <v>8.5853000000000002</v>
      </c>
      <c r="G5818" s="146">
        <f t="shared" si="90"/>
        <v>35.411100000000005</v>
      </c>
    </row>
    <row r="5819" spans="1:7" x14ac:dyDescent="0.25">
      <c r="A5819" s="143">
        <v>44804</v>
      </c>
      <c r="B5819" s="144">
        <v>7</v>
      </c>
      <c r="C5819" s="145">
        <v>7.5697999999999999</v>
      </c>
      <c r="D5819" s="145">
        <v>18.117100000000001</v>
      </c>
      <c r="E5819" s="145">
        <v>2.3739999999999899</v>
      </c>
      <c r="F5819" s="145">
        <v>20.748100000000001</v>
      </c>
      <c r="G5819" s="146">
        <f t="shared" si="90"/>
        <v>48.80899999999999</v>
      </c>
    </row>
    <row r="5820" spans="1:7" x14ac:dyDescent="0.25">
      <c r="A5820" s="143">
        <v>44804</v>
      </c>
      <c r="B5820" s="144">
        <v>8</v>
      </c>
      <c r="C5820" s="145">
        <v>185.74119999999999</v>
      </c>
      <c r="D5820" s="145">
        <v>20.349399999999999</v>
      </c>
      <c r="E5820" s="145">
        <v>43.605499999999999</v>
      </c>
      <c r="F5820" s="145">
        <v>1339.4813999999999</v>
      </c>
      <c r="G5820" s="146">
        <f t="shared" si="90"/>
        <v>1589.1774999999998</v>
      </c>
    </row>
    <row r="5821" spans="1:7" x14ac:dyDescent="0.25">
      <c r="A5821" s="143">
        <v>44804</v>
      </c>
      <c r="B5821" s="144">
        <v>9</v>
      </c>
      <c r="C5821" s="145">
        <v>3342.4068000000002</v>
      </c>
      <c r="D5821" s="145">
        <v>37.294400000000003</v>
      </c>
      <c r="E5821" s="145">
        <v>391.06349999999998</v>
      </c>
      <c r="F5821" s="145">
        <v>4517.4012000000002</v>
      </c>
      <c r="G5821" s="146">
        <f t="shared" si="90"/>
        <v>8288.1659</v>
      </c>
    </row>
    <row r="5822" spans="1:7" x14ac:dyDescent="0.25">
      <c r="A5822" s="143">
        <v>44804</v>
      </c>
      <c r="B5822" s="144">
        <v>10</v>
      </c>
      <c r="C5822" s="145">
        <v>11357.2623</v>
      </c>
      <c r="D5822" s="145">
        <v>76.736099999999993</v>
      </c>
      <c r="E5822" s="145">
        <v>785.38739999999996</v>
      </c>
      <c r="F5822" s="145">
        <v>6188.9381999999996</v>
      </c>
      <c r="G5822" s="146">
        <f t="shared" si="90"/>
        <v>18408.324000000001</v>
      </c>
    </row>
    <row r="5823" spans="1:7" x14ac:dyDescent="0.25">
      <c r="A5823" s="143">
        <v>44804</v>
      </c>
      <c r="B5823" s="144">
        <v>11</v>
      </c>
      <c r="C5823" s="145">
        <v>20156.894400000001</v>
      </c>
      <c r="D5823" s="145">
        <v>123.0981</v>
      </c>
      <c r="E5823" s="145">
        <v>1155.9926</v>
      </c>
      <c r="F5823" s="145">
        <v>7103.4062000000004</v>
      </c>
      <c r="G5823" s="146">
        <f t="shared" si="90"/>
        <v>28539.391300000003</v>
      </c>
    </row>
    <row r="5824" spans="1:7" x14ac:dyDescent="0.25">
      <c r="A5824" s="143">
        <v>44804</v>
      </c>
      <c r="B5824" s="144">
        <v>12</v>
      </c>
      <c r="C5824" s="145">
        <v>26040.2274</v>
      </c>
      <c r="D5824" s="145">
        <v>152.43719999999999</v>
      </c>
      <c r="E5824" s="145">
        <v>1391.8349000000001</v>
      </c>
      <c r="F5824" s="145">
        <v>7511.6252000000004</v>
      </c>
      <c r="G5824" s="146">
        <f t="shared" si="90"/>
        <v>35096.1247</v>
      </c>
    </row>
    <row r="5825" spans="1:7" x14ac:dyDescent="0.25">
      <c r="A5825" s="143">
        <v>44804</v>
      </c>
      <c r="B5825" s="144">
        <v>13</v>
      </c>
      <c r="C5825" s="145">
        <v>28227.1947</v>
      </c>
      <c r="D5825" s="145">
        <v>177.82910000000001</v>
      </c>
      <c r="E5825" s="145">
        <v>1553.934</v>
      </c>
      <c r="F5825" s="145">
        <v>7132.4264000000003</v>
      </c>
      <c r="G5825" s="146">
        <f t="shared" si="90"/>
        <v>37091.3842</v>
      </c>
    </row>
    <row r="5826" spans="1:7" x14ac:dyDescent="0.25">
      <c r="A5826" s="143">
        <v>44804</v>
      </c>
      <c r="B5826" s="144">
        <v>14</v>
      </c>
      <c r="C5826" s="145">
        <v>26716.983</v>
      </c>
      <c r="D5826" s="145">
        <v>171.6405</v>
      </c>
      <c r="E5826" s="145">
        <v>1532.0672999999999</v>
      </c>
      <c r="F5826" s="145">
        <v>7260.3508000000002</v>
      </c>
      <c r="G5826" s="146">
        <f t="shared" si="90"/>
        <v>35681.041599999997</v>
      </c>
    </row>
    <row r="5827" spans="1:7" x14ac:dyDescent="0.25">
      <c r="A5827" s="143">
        <v>44804</v>
      </c>
      <c r="B5827" s="144">
        <v>15</v>
      </c>
      <c r="C5827" s="145">
        <v>22625.48</v>
      </c>
      <c r="D5827" s="145">
        <v>165.4067</v>
      </c>
      <c r="E5827" s="145">
        <v>1472.3455999999901</v>
      </c>
      <c r="F5827" s="145">
        <v>7253.6643000000004</v>
      </c>
      <c r="G5827" s="146">
        <f t="shared" si="90"/>
        <v>31516.896599999989</v>
      </c>
    </row>
    <row r="5828" spans="1:7" x14ac:dyDescent="0.25">
      <c r="A5828" s="143">
        <v>44804</v>
      </c>
      <c r="B5828" s="144">
        <v>16</v>
      </c>
      <c r="C5828" s="145">
        <v>16806.0416</v>
      </c>
      <c r="D5828" s="145">
        <v>141.18799999999999</v>
      </c>
      <c r="E5828" s="145">
        <v>1317.0007000000001</v>
      </c>
      <c r="F5828" s="145">
        <v>6848.8293000000003</v>
      </c>
      <c r="G5828" s="146">
        <f t="shared" si="90"/>
        <v>25113.059600000001</v>
      </c>
    </row>
    <row r="5829" spans="1:7" x14ac:dyDescent="0.25">
      <c r="A5829" s="143">
        <v>44804</v>
      </c>
      <c r="B5829" s="144">
        <v>17</v>
      </c>
      <c r="C5829" s="145">
        <v>10495.965200000001</v>
      </c>
      <c r="D5829" s="145">
        <v>103.860199999999</v>
      </c>
      <c r="E5829" s="145">
        <v>1090.4783</v>
      </c>
      <c r="F5829" s="145">
        <v>6598.2717000000002</v>
      </c>
      <c r="G5829" s="146">
        <f t="shared" si="90"/>
        <v>18288.575400000002</v>
      </c>
    </row>
    <row r="5830" spans="1:7" x14ac:dyDescent="0.25">
      <c r="A5830" s="143">
        <v>44804</v>
      </c>
      <c r="B5830" s="144">
        <v>18</v>
      </c>
      <c r="C5830" s="145">
        <v>5008.6153999999997</v>
      </c>
      <c r="D5830" s="145">
        <v>69.325100000000006</v>
      </c>
      <c r="E5830" s="145">
        <v>834.3854</v>
      </c>
      <c r="F5830" s="145">
        <v>6128.4468999999999</v>
      </c>
      <c r="G5830" s="146">
        <f t="shared" ref="G5830:G5893" si="91">+SUM(C5830:F5830)</f>
        <v>12040.772799999999</v>
      </c>
    </row>
    <row r="5831" spans="1:7" x14ac:dyDescent="0.25">
      <c r="A5831" s="143">
        <v>44804</v>
      </c>
      <c r="B5831" s="144">
        <v>19</v>
      </c>
      <c r="C5831" s="145">
        <v>1607.0714</v>
      </c>
      <c r="D5831" s="145">
        <v>39.9876</v>
      </c>
      <c r="E5831" s="145">
        <v>477.29599999999999</v>
      </c>
      <c r="F5831" s="145">
        <v>4718.8729999999996</v>
      </c>
      <c r="G5831" s="146">
        <f t="shared" si="91"/>
        <v>6843.2279999999992</v>
      </c>
    </row>
    <row r="5832" spans="1:7" x14ac:dyDescent="0.25">
      <c r="A5832" s="143">
        <v>44804</v>
      </c>
      <c r="B5832" s="144">
        <v>20</v>
      </c>
      <c r="C5832" s="145">
        <v>223.08170000000001</v>
      </c>
      <c r="D5832" s="145">
        <v>13.5374</v>
      </c>
      <c r="E5832" s="145">
        <v>121.3883</v>
      </c>
      <c r="F5832" s="145">
        <v>1865.1756</v>
      </c>
      <c r="G5832" s="146">
        <f t="shared" si="91"/>
        <v>2223.183</v>
      </c>
    </row>
    <row r="5833" spans="1:7" x14ac:dyDescent="0.25">
      <c r="A5833" s="143">
        <v>44804</v>
      </c>
      <c r="B5833" s="144">
        <v>21</v>
      </c>
      <c r="C5833" s="145">
        <v>33.257100000000001</v>
      </c>
      <c r="D5833" s="145">
        <v>7.6654999999999998</v>
      </c>
      <c r="E5833" s="145">
        <v>2.2755999999999998</v>
      </c>
      <c r="F5833" s="145">
        <v>24.8108</v>
      </c>
      <c r="G5833" s="146">
        <f t="shared" si="91"/>
        <v>68.009</v>
      </c>
    </row>
    <row r="5834" spans="1:7" x14ac:dyDescent="0.25">
      <c r="A5834" s="143">
        <v>44804</v>
      </c>
      <c r="B5834" s="144">
        <v>22</v>
      </c>
      <c r="C5834" s="145">
        <v>31.908899999999999</v>
      </c>
      <c r="D5834" s="145">
        <v>7.9237000000000002</v>
      </c>
      <c r="E5834" s="145">
        <v>2.3086000000000002</v>
      </c>
      <c r="F5834" s="145">
        <v>0</v>
      </c>
      <c r="G5834" s="146">
        <f t="shared" si="91"/>
        <v>42.141199999999998</v>
      </c>
    </row>
    <row r="5835" spans="1:7" x14ac:dyDescent="0.25">
      <c r="A5835" s="143">
        <v>44804</v>
      </c>
      <c r="B5835" s="144">
        <v>23</v>
      </c>
      <c r="C5835" s="145">
        <v>32.228900000000003</v>
      </c>
      <c r="D5835" s="145">
        <v>8.1</v>
      </c>
      <c r="E5835" s="145">
        <v>2.3414999999999999</v>
      </c>
      <c r="F5835" s="145">
        <v>0</v>
      </c>
      <c r="G5835" s="146">
        <f t="shared" si="91"/>
        <v>42.670400000000001</v>
      </c>
    </row>
    <row r="5836" spans="1:7" x14ac:dyDescent="0.25">
      <c r="A5836" s="143">
        <v>44804</v>
      </c>
      <c r="B5836" s="144">
        <v>24</v>
      </c>
      <c r="C5836" s="145">
        <v>32.036900000000003</v>
      </c>
      <c r="D5836" s="145">
        <v>8.0266000000000002</v>
      </c>
      <c r="E5836" s="145">
        <v>2.4319000000000002</v>
      </c>
      <c r="F5836" s="145">
        <v>0</v>
      </c>
      <c r="G5836" s="146">
        <f t="shared" si="91"/>
        <v>42.495400000000004</v>
      </c>
    </row>
    <row r="5837" spans="1:7" x14ac:dyDescent="0.25">
      <c r="A5837" s="143">
        <v>44805</v>
      </c>
      <c r="B5837" s="144">
        <v>1</v>
      </c>
      <c r="C5837" s="145">
        <v>6.3129</v>
      </c>
      <c r="D5837" s="145">
        <v>7.149</v>
      </c>
      <c r="E5837" s="145">
        <v>2.4466999999999999</v>
      </c>
      <c r="F5837" s="145">
        <v>1.9E-3</v>
      </c>
      <c r="G5837" s="146">
        <f t="shared" si="91"/>
        <v>15.910499999999999</v>
      </c>
    </row>
    <row r="5838" spans="1:7" x14ac:dyDescent="0.25">
      <c r="A5838" s="143">
        <v>44805</v>
      </c>
      <c r="B5838" s="144">
        <v>2</v>
      </c>
      <c r="C5838" s="145">
        <v>6.4409000000000001</v>
      </c>
      <c r="D5838" s="145">
        <v>6.9907000000000004</v>
      </c>
      <c r="E5838" s="145">
        <v>2.4319000000000002</v>
      </c>
      <c r="F5838" s="145">
        <v>1.9E-3</v>
      </c>
      <c r="G5838" s="146">
        <f t="shared" si="91"/>
        <v>15.865399999999999</v>
      </c>
    </row>
    <row r="5839" spans="1:7" x14ac:dyDescent="0.25">
      <c r="A5839" s="143">
        <v>44805</v>
      </c>
      <c r="B5839" s="144">
        <v>3</v>
      </c>
      <c r="C5839" s="145">
        <v>6.5108999999999897</v>
      </c>
      <c r="D5839" s="145">
        <v>7.1448999999999998</v>
      </c>
      <c r="E5839" s="145">
        <v>2.3607999999999998</v>
      </c>
      <c r="F5839" s="145">
        <v>0</v>
      </c>
      <c r="G5839" s="146">
        <f t="shared" si="91"/>
        <v>16.01659999999999</v>
      </c>
    </row>
    <row r="5840" spans="1:7" x14ac:dyDescent="0.25">
      <c r="A5840" s="143">
        <v>44805</v>
      </c>
      <c r="B5840" s="144">
        <v>4</v>
      </c>
      <c r="C5840" s="145">
        <v>4.6262999999999996</v>
      </c>
      <c r="D5840" s="145">
        <v>7.2958999999999996</v>
      </c>
      <c r="E5840" s="145">
        <v>2.1964000000000001</v>
      </c>
      <c r="F5840" s="145">
        <v>0</v>
      </c>
      <c r="G5840" s="146">
        <f t="shared" si="91"/>
        <v>14.118600000000001</v>
      </c>
    </row>
    <row r="5841" spans="1:7" x14ac:dyDescent="0.25">
      <c r="A5841" s="143">
        <v>44805</v>
      </c>
      <c r="B5841" s="144">
        <v>5</v>
      </c>
      <c r="C5841" s="145">
        <v>8.7928999999999995</v>
      </c>
      <c r="D5841" s="145">
        <v>7.9615999999999998</v>
      </c>
      <c r="E5841" s="145">
        <v>2.4319999999999999</v>
      </c>
      <c r="F5841" s="145">
        <v>0</v>
      </c>
      <c r="G5841" s="146">
        <f t="shared" si="91"/>
        <v>19.186499999999999</v>
      </c>
    </row>
    <row r="5842" spans="1:7" x14ac:dyDescent="0.25">
      <c r="A5842" s="143">
        <v>44805</v>
      </c>
      <c r="B5842" s="144">
        <v>6</v>
      </c>
      <c r="C5842" s="145">
        <v>4.9768999999999997</v>
      </c>
      <c r="D5842" s="145">
        <v>8.4121000000000006</v>
      </c>
      <c r="E5842" s="145">
        <v>2.4319999999999999</v>
      </c>
      <c r="F5842" s="145">
        <v>0</v>
      </c>
      <c r="G5842" s="146">
        <f t="shared" si="91"/>
        <v>15.821</v>
      </c>
    </row>
    <row r="5843" spans="1:7" x14ac:dyDescent="0.25">
      <c r="A5843" s="143">
        <v>44805</v>
      </c>
      <c r="B5843" s="144">
        <v>7</v>
      </c>
      <c r="C5843" s="145">
        <v>4.1264000000000003</v>
      </c>
      <c r="D5843" s="145">
        <v>8.4633000000000003</v>
      </c>
      <c r="E5843" s="145">
        <v>2.1760000000000002</v>
      </c>
      <c r="F5843" s="145">
        <v>3.9796</v>
      </c>
      <c r="G5843" s="146">
        <f t="shared" si="91"/>
        <v>18.7453</v>
      </c>
    </row>
    <row r="5844" spans="1:7" x14ac:dyDescent="0.25">
      <c r="A5844" s="143">
        <v>44805</v>
      </c>
      <c r="B5844" s="144">
        <v>8</v>
      </c>
      <c r="C5844" s="145">
        <v>120.1369</v>
      </c>
      <c r="D5844" s="145">
        <v>10.186199999999999</v>
      </c>
      <c r="E5844" s="145">
        <v>32.816000000000003</v>
      </c>
      <c r="F5844" s="145">
        <v>951.61429999999996</v>
      </c>
      <c r="G5844" s="146">
        <f t="shared" si="91"/>
        <v>1114.7534000000001</v>
      </c>
    </row>
    <row r="5845" spans="1:7" x14ac:dyDescent="0.25">
      <c r="A5845" s="143">
        <v>44805</v>
      </c>
      <c r="B5845" s="144">
        <v>9</v>
      </c>
      <c r="C5845" s="145">
        <v>2662.1750000000002</v>
      </c>
      <c r="D5845" s="145">
        <v>22.651800000000001</v>
      </c>
      <c r="E5845" s="145">
        <v>370.36579999999998</v>
      </c>
      <c r="F5845" s="145">
        <v>4478.4245000000001</v>
      </c>
      <c r="G5845" s="146">
        <f t="shared" si="91"/>
        <v>7533.6171000000004</v>
      </c>
    </row>
    <row r="5846" spans="1:7" x14ac:dyDescent="0.25">
      <c r="A5846" s="143">
        <v>44805</v>
      </c>
      <c r="B5846" s="144">
        <v>10</v>
      </c>
      <c r="C5846" s="145">
        <v>10344.042600000001</v>
      </c>
      <c r="D5846" s="145">
        <v>54.667499999999997</v>
      </c>
      <c r="E5846" s="145">
        <v>754.43529999999998</v>
      </c>
      <c r="F5846" s="145">
        <v>6259.1349</v>
      </c>
      <c r="G5846" s="146">
        <f t="shared" si="91"/>
        <v>17412.280299999999</v>
      </c>
    </row>
    <row r="5847" spans="1:7" x14ac:dyDescent="0.25">
      <c r="A5847" s="143">
        <v>44805</v>
      </c>
      <c r="B5847" s="144">
        <v>11</v>
      </c>
      <c r="C5847" s="145">
        <v>19487.590100000001</v>
      </c>
      <c r="D5847" s="145">
        <v>104.1183</v>
      </c>
      <c r="E5847" s="145">
        <v>1126.8130000000001</v>
      </c>
      <c r="F5847" s="145">
        <v>6873.3486999999996</v>
      </c>
      <c r="G5847" s="146">
        <f t="shared" si="91"/>
        <v>27591.870099999996</v>
      </c>
    </row>
    <row r="5848" spans="1:7" x14ac:dyDescent="0.25">
      <c r="A5848" s="143">
        <v>44805</v>
      </c>
      <c r="B5848" s="144">
        <v>12</v>
      </c>
      <c r="C5848" s="145">
        <v>26002.161499999998</v>
      </c>
      <c r="D5848" s="145">
        <v>142.595</v>
      </c>
      <c r="E5848" s="145">
        <v>1437.7</v>
      </c>
      <c r="F5848" s="145">
        <v>7011.1484</v>
      </c>
      <c r="G5848" s="146">
        <f t="shared" si="91"/>
        <v>34593.604899999998</v>
      </c>
    </row>
    <row r="5849" spans="1:7" x14ac:dyDescent="0.25">
      <c r="A5849" s="143">
        <v>44805</v>
      </c>
      <c r="B5849" s="144">
        <v>13</v>
      </c>
      <c r="C5849" s="145">
        <v>29273.7294</v>
      </c>
      <c r="D5849" s="145">
        <v>165.6643</v>
      </c>
      <c r="E5849" s="145">
        <v>1684.9268999999999</v>
      </c>
      <c r="F5849" s="145">
        <v>6774.8594000000003</v>
      </c>
      <c r="G5849" s="146">
        <f t="shared" si="91"/>
        <v>37899.18</v>
      </c>
    </row>
    <row r="5850" spans="1:7" x14ac:dyDescent="0.25">
      <c r="A5850" s="143">
        <v>44805</v>
      </c>
      <c r="B5850" s="144">
        <v>14</v>
      </c>
      <c r="C5850" s="145">
        <v>29065.954600000001</v>
      </c>
      <c r="D5850" s="145">
        <v>171.31030000000001</v>
      </c>
      <c r="E5850" s="145">
        <v>1722.5553</v>
      </c>
      <c r="F5850" s="145">
        <v>6447.7896000000001</v>
      </c>
      <c r="G5850" s="146">
        <f t="shared" si="91"/>
        <v>37407.609800000006</v>
      </c>
    </row>
    <row r="5851" spans="1:7" x14ac:dyDescent="0.25">
      <c r="A5851" s="143">
        <v>44805</v>
      </c>
      <c r="B5851" s="144">
        <v>15</v>
      </c>
      <c r="C5851" s="145">
        <v>26100.398300000001</v>
      </c>
      <c r="D5851" s="145">
        <v>162.6147</v>
      </c>
      <c r="E5851" s="145">
        <v>1629.9521</v>
      </c>
      <c r="F5851" s="145">
        <v>5961.5639000000001</v>
      </c>
      <c r="G5851" s="146">
        <f t="shared" si="91"/>
        <v>33854.528999999995</v>
      </c>
    </row>
    <row r="5852" spans="1:7" x14ac:dyDescent="0.25">
      <c r="A5852" s="143">
        <v>44805</v>
      </c>
      <c r="B5852" s="144">
        <v>16</v>
      </c>
      <c r="C5852" s="145">
        <v>20781.068800000001</v>
      </c>
      <c r="D5852" s="145">
        <v>145.74080000000001</v>
      </c>
      <c r="E5852" s="145">
        <v>1437.4886999999901</v>
      </c>
      <c r="F5852" s="145">
        <v>5658.9040000000005</v>
      </c>
      <c r="G5852" s="146">
        <f t="shared" si="91"/>
        <v>28023.20229999999</v>
      </c>
    </row>
    <row r="5853" spans="1:7" x14ac:dyDescent="0.25">
      <c r="A5853" s="143">
        <v>44805</v>
      </c>
      <c r="B5853" s="144">
        <v>17</v>
      </c>
      <c r="C5853" s="145">
        <v>13507.7132</v>
      </c>
      <c r="D5853" s="145">
        <v>116.8395</v>
      </c>
      <c r="E5853" s="145">
        <v>1113.3466000000001</v>
      </c>
      <c r="F5853" s="145">
        <v>5326.8311999999996</v>
      </c>
      <c r="G5853" s="146">
        <f t="shared" si="91"/>
        <v>20064.730500000001</v>
      </c>
    </row>
    <row r="5854" spans="1:7" x14ac:dyDescent="0.25">
      <c r="A5854" s="143">
        <v>44805</v>
      </c>
      <c r="B5854" s="144">
        <v>18</v>
      </c>
      <c r="C5854" s="145">
        <v>6785.2062999999998</v>
      </c>
      <c r="D5854" s="145">
        <v>82.225099999999998</v>
      </c>
      <c r="E5854" s="145">
        <v>796.92550000000006</v>
      </c>
      <c r="F5854" s="145">
        <v>3998.8209000000002</v>
      </c>
      <c r="G5854" s="146">
        <f t="shared" si="91"/>
        <v>11663.177799999999</v>
      </c>
    </row>
    <row r="5855" spans="1:7" x14ac:dyDescent="0.25">
      <c r="A5855" s="143">
        <v>44805</v>
      </c>
      <c r="B5855" s="144">
        <v>19</v>
      </c>
      <c r="C5855" s="145">
        <v>2161.9414999999999</v>
      </c>
      <c r="D5855" s="145">
        <v>42.1342</v>
      </c>
      <c r="E5855" s="145">
        <v>378.3492</v>
      </c>
      <c r="F5855" s="145">
        <v>2334.1561000000002</v>
      </c>
      <c r="G5855" s="146">
        <f t="shared" si="91"/>
        <v>4916.5810000000001</v>
      </c>
    </row>
    <row r="5856" spans="1:7" x14ac:dyDescent="0.25">
      <c r="A5856" s="143">
        <v>44805</v>
      </c>
      <c r="B5856" s="144">
        <v>20</v>
      </c>
      <c r="C5856" s="145">
        <v>266.61180000000002</v>
      </c>
      <c r="D5856" s="145">
        <v>11.7105</v>
      </c>
      <c r="E5856" s="145">
        <v>75.555300000000003</v>
      </c>
      <c r="F5856" s="145">
        <v>757.68299999999999</v>
      </c>
      <c r="G5856" s="146">
        <f t="shared" si="91"/>
        <v>1111.5606</v>
      </c>
    </row>
    <row r="5857" spans="1:7" x14ac:dyDescent="0.25">
      <c r="A5857" s="143">
        <v>44805</v>
      </c>
      <c r="B5857" s="144">
        <v>21</v>
      </c>
      <c r="C5857" s="145">
        <v>3.7875999999999999</v>
      </c>
      <c r="D5857" s="145">
        <v>1.0649</v>
      </c>
      <c r="E5857" s="145">
        <v>0</v>
      </c>
      <c r="F5857" s="145">
        <v>2.6615000000000002</v>
      </c>
      <c r="G5857" s="146">
        <f t="shared" si="91"/>
        <v>7.5140000000000002</v>
      </c>
    </row>
    <row r="5858" spans="1:7" x14ac:dyDescent="0.25">
      <c r="A5858" s="143">
        <v>44805</v>
      </c>
      <c r="B5858" s="144">
        <v>22</v>
      </c>
      <c r="C5858" s="145">
        <v>2.6244999999999998</v>
      </c>
      <c r="D5858" s="145">
        <v>0</v>
      </c>
      <c r="E5858" s="145">
        <v>0</v>
      </c>
      <c r="F5858" s="145">
        <v>0</v>
      </c>
      <c r="G5858" s="146">
        <f t="shared" si="91"/>
        <v>2.6244999999999998</v>
      </c>
    </row>
    <row r="5859" spans="1:7" x14ac:dyDescent="0.25">
      <c r="A5859" s="143">
        <v>44805</v>
      </c>
      <c r="B5859" s="144">
        <v>23</v>
      </c>
      <c r="C5859" s="145">
        <v>2.8274999999999899</v>
      </c>
      <c r="D5859" s="145">
        <v>0</v>
      </c>
      <c r="E5859" s="145">
        <v>0</v>
      </c>
      <c r="F5859" s="145">
        <v>0</v>
      </c>
      <c r="G5859" s="146">
        <f t="shared" si="91"/>
        <v>2.8274999999999899</v>
      </c>
    </row>
    <row r="5860" spans="1:7" x14ac:dyDescent="0.25">
      <c r="A5860" s="143">
        <v>44805</v>
      </c>
      <c r="B5860" s="144">
        <v>24</v>
      </c>
      <c r="C5860" s="145">
        <v>3.2004999999999999</v>
      </c>
      <c r="D5860" s="145">
        <v>0</v>
      </c>
      <c r="E5860" s="145">
        <v>0</v>
      </c>
      <c r="F5860" s="145">
        <v>0</v>
      </c>
      <c r="G5860" s="146">
        <f t="shared" si="91"/>
        <v>3.2004999999999999</v>
      </c>
    </row>
    <row r="5861" spans="1:7" x14ac:dyDescent="0.25">
      <c r="A5861" s="143">
        <v>44806</v>
      </c>
      <c r="B5861" s="144">
        <v>1</v>
      </c>
      <c r="C5861" s="145">
        <v>4.2512999999999996</v>
      </c>
      <c r="D5861" s="145">
        <v>0</v>
      </c>
      <c r="E5861" s="145">
        <v>2.0400000000000001E-2</v>
      </c>
      <c r="F5861" s="145">
        <v>0</v>
      </c>
      <c r="G5861" s="146">
        <f t="shared" si="91"/>
        <v>4.2717000000000001</v>
      </c>
    </row>
    <row r="5862" spans="1:7" x14ac:dyDescent="0.25">
      <c r="A5862" s="143">
        <v>44806</v>
      </c>
      <c r="B5862" s="144">
        <v>2</v>
      </c>
      <c r="C5862" s="145">
        <v>3.4192999999999998</v>
      </c>
      <c r="D5862" s="145">
        <v>0</v>
      </c>
      <c r="E5862" s="145">
        <v>0</v>
      </c>
      <c r="F5862" s="145">
        <v>0</v>
      </c>
      <c r="G5862" s="146">
        <f t="shared" si="91"/>
        <v>3.4192999999999998</v>
      </c>
    </row>
    <row r="5863" spans="1:7" x14ac:dyDescent="0.25">
      <c r="A5863" s="143">
        <v>44806</v>
      </c>
      <c r="B5863" s="144">
        <v>3</v>
      </c>
      <c r="C5863" s="145">
        <v>3.3163</v>
      </c>
      <c r="D5863" s="145">
        <v>0</v>
      </c>
      <c r="E5863" s="145">
        <v>0</v>
      </c>
      <c r="F5863" s="145">
        <v>0</v>
      </c>
      <c r="G5863" s="146">
        <f t="shared" si="91"/>
        <v>3.3163</v>
      </c>
    </row>
    <row r="5864" spans="1:7" x14ac:dyDescent="0.25">
      <c r="A5864" s="143">
        <v>44806</v>
      </c>
      <c r="B5864" s="144">
        <v>4</v>
      </c>
      <c r="C5864" s="145">
        <v>4.6521999999999997</v>
      </c>
      <c r="D5864" s="145">
        <v>0.40949999999999998</v>
      </c>
      <c r="E5864" s="145">
        <v>0</v>
      </c>
      <c r="F5864" s="145">
        <v>0</v>
      </c>
      <c r="G5864" s="146">
        <f t="shared" si="91"/>
        <v>5.0617000000000001</v>
      </c>
    </row>
    <row r="5865" spans="1:7" x14ac:dyDescent="0.25">
      <c r="A5865" s="143">
        <v>44806</v>
      </c>
      <c r="B5865" s="144">
        <v>5</v>
      </c>
      <c r="C5865" s="145">
        <v>8.0112000000000005</v>
      </c>
      <c r="D5865" s="145">
        <v>1.5155000000000001</v>
      </c>
      <c r="E5865" s="145">
        <v>0</v>
      </c>
      <c r="F5865" s="145">
        <v>0</v>
      </c>
      <c r="G5865" s="146">
        <f t="shared" si="91"/>
        <v>9.5266999999999999</v>
      </c>
    </row>
    <row r="5866" spans="1:7" x14ac:dyDescent="0.25">
      <c r="A5866" s="143">
        <v>44806</v>
      </c>
      <c r="B5866" s="144">
        <v>6</v>
      </c>
      <c r="C5866" s="145">
        <v>4.4391999999999996</v>
      </c>
      <c r="D5866" s="145">
        <v>2.1707999999999998</v>
      </c>
      <c r="E5866" s="145">
        <v>0</v>
      </c>
      <c r="F5866" s="145">
        <v>0</v>
      </c>
      <c r="G5866" s="146">
        <f t="shared" si="91"/>
        <v>6.6099999999999994</v>
      </c>
    </row>
    <row r="5867" spans="1:7" x14ac:dyDescent="0.25">
      <c r="A5867" s="143">
        <v>44806</v>
      </c>
      <c r="B5867" s="144">
        <v>7</v>
      </c>
      <c r="C5867" s="145">
        <v>3.6332</v>
      </c>
      <c r="D5867" s="145">
        <v>3.1947999999999999</v>
      </c>
      <c r="E5867" s="145">
        <v>6.0000000000000001E-3</v>
      </c>
      <c r="F5867" s="145">
        <v>6.0502000000000002</v>
      </c>
      <c r="G5867" s="146">
        <f t="shared" si="91"/>
        <v>12.8842</v>
      </c>
    </row>
    <row r="5868" spans="1:7" x14ac:dyDescent="0.25">
      <c r="A5868" s="143">
        <v>44806</v>
      </c>
      <c r="B5868" s="144">
        <v>8</v>
      </c>
      <c r="C5868" s="145">
        <v>113.51090000000001</v>
      </c>
      <c r="D5868" s="145">
        <v>5.7778999999999998</v>
      </c>
      <c r="E5868" s="145">
        <v>36.261800000000001</v>
      </c>
      <c r="F5868" s="145">
        <v>1038.2365</v>
      </c>
      <c r="G5868" s="146">
        <f t="shared" si="91"/>
        <v>1193.7871</v>
      </c>
    </row>
    <row r="5869" spans="1:7" x14ac:dyDescent="0.25">
      <c r="A5869" s="143">
        <v>44806</v>
      </c>
      <c r="B5869" s="144">
        <v>9</v>
      </c>
      <c r="C5869" s="145">
        <v>3078.0828000000001</v>
      </c>
      <c r="D5869" s="145">
        <v>19.788699999999999</v>
      </c>
      <c r="E5869" s="145">
        <v>388.67930000000001</v>
      </c>
      <c r="F5869" s="145">
        <v>4283.0941000000003</v>
      </c>
      <c r="G5869" s="146">
        <f t="shared" si="91"/>
        <v>7769.6449000000002</v>
      </c>
    </row>
    <row r="5870" spans="1:7" x14ac:dyDescent="0.25">
      <c r="A5870" s="143">
        <v>44806</v>
      </c>
      <c r="B5870" s="144">
        <v>10</v>
      </c>
      <c r="C5870" s="145">
        <v>11617.791800000001</v>
      </c>
      <c r="D5870" s="145">
        <v>52.784599999999998</v>
      </c>
      <c r="E5870" s="145">
        <v>813.0643</v>
      </c>
      <c r="F5870" s="145">
        <v>6436.6810999999998</v>
      </c>
      <c r="G5870" s="146">
        <f t="shared" si="91"/>
        <v>18920.321800000002</v>
      </c>
    </row>
    <row r="5871" spans="1:7" x14ac:dyDescent="0.25">
      <c r="A5871" s="143">
        <v>44806</v>
      </c>
      <c r="B5871" s="144">
        <v>11</v>
      </c>
      <c r="C5871" s="145">
        <v>21615.759300000002</v>
      </c>
      <c r="D5871" s="145">
        <v>98.731099999999998</v>
      </c>
      <c r="E5871" s="145">
        <v>1232.1063999999999</v>
      </c>
      <c r="F5871" s="145">
        <v>7207.0334000000003</v>
      </c>
      <c r="G5871" s="146">
        <f t="shared" si="91"/>
        <v>30153.630200000003</v>
      </c>
    </row>
    <row r="5872" spans="1:7" x14ac:dyDescent="0.25">
      <c r="A5872" s="143">
        <v>44806</v>
      </c>
      <c r="B5872" s="144">
        <v>12</v>
      </c>
      <c r="C5872" s="145">
        <v>29219.922299999998</v>
      </c>
      <c r="D5872" s="145">
        <v>132.59620000000001</v>
      </c>
      <c r="E5872" s="145">
        <v>1503.9425999999901</v>
      </c>
      <c r="F5872" s="145">
        <v>7498.2713000000003</v>
      </c>
      <c r="G5872" s="146">
        <f t="shared" si="91"/>
        <v>38354.732399999994</v>
      </c>
    </row>
    <row r="5873" spans="1:7" x14ac:dyDescent="0.25">
      <c r="A5873" s="143">
        <v>44806</v>
      </c>
      <c r="B5873" s="144">
        <v>13</v>
      </c>
      <c r="C5873" s="145">
        <v>32994.004099999998</v>
      </c>
      <c r="D5873" s="145">
        <v>159.1105</v>
      </c>
      <c r="E5873" s="145">
        <v>1748.6605999999999</v>
      </c>
      <c r="F5873" s="145">
        <v>7590.4751999999999</v>
      </c>
      <c r="G5873" s="146">
        <f t="shared" si="91"/>
        <v>42492.250400000004</v>
      </c>
    </row>
    <row r="5874" spans="1:7" x14ac:dyDescent="0.25">
      <c r="A5874" s="143">
        <v>44806</v>
      </c>
      <c r="B5874" s="144">
        <v>14</v>
      </c>
      <c r="C5874" s="145">
        <v>32571.979299999999</v>
      </c>
      <c r="D5874" s="145">
        <v>167.76659999999899</v>
      </c>
      <c r="E5874" s="145">
        <v>1796.6864</v>
      </c>
      <c r="F5874" s="145">
        <v>7538.3814999999904</v>
      </c>
      <c r="G5874" s="146">
        <f t="shared" si="91"/>
        <v>42074.813799999989</v>
      </c>
    </row>
    <row r="5875" spans="1:7" x14ac:dyDescent="0.25">
      <c r="A5875" s="143">
        <v>44806</v>
      </c>
      <c r="B5875" s="144">
        <v>15</v>
      </c>
      <c r="C5875" s="145">
        <v>28772.327300000001</v>
      </c>
      <c r="D5875" s="145">
        <v>159.92189999999999</v>
      </c>
      <c r="E5875" s="145">
        <v>1701.0942</v>
      </c>
      <c r="F5875" s="145">
        <v>7305.6439</v>
      </c>
      <c r="G5875" s="146">
        <f t="shared" si="91"/>
        <v>37938.987300000001</v>
      </c>
    </row>
    <row r="5876" spans="1:7" x14ac:dyDescent="0.25">
      <c r="A5876" s="143">
        <v>44806</v>
      </c>
      <c r="B5876" s="144">
        <v>16</v>
      </c>
      <c r="C5876" s="145">
        <v>22217.631000000001</v>
      </c>
      <c r="D5876" s="145">
        <v>134.65209999999999</v>
      </c>
      <c r="E5876" s="145">
        <v>1512.4897000000001</v>
      </c>
      <c r="F5876" s="145">
        <v>7190.0996999999998</v>
      </c>
      <c r="G5876" s="146">
        <f t="shared" si="91"/>
        <v>31054.872499999998</v>
      </c>
    </row>
    <row r="5877" spans="1:7" x14ac:dyDescent="0.25">
      <c r="A5877" s="143">
        <v>44806</v>
      </c>
      <c r="B5877" s="144">
        <v>17</v>
      </c>
      <c r="C5877" s="145">
        <v>14211.0108</v>
      </c>
      <c r="D5877" s="145">
        <v>108.02160000000001</v>
      </c>
      <c r="E5877" s="145">
        <v>1227.0155</v>
      </c>
      <c r="F5877" s="145">
        <v>6938.0378000000001</v>
      </c>
      <c r="G5877" s="146">
        <f t="shared" si="91"/>
        <v>22484.0857</v>
      </c>
    </row>
    <row r="5878" spans="1:7" x14ac:dyDescent="0.25">
      <c r="A5878" s="143">
        <v>44806</v>
      </c>
      <c r="B5878" s="144">
        <v>18</v>
      </c>
      <c r="C5878" s="145">
        <v>7019.4749000000002</v>
      </c>
      <c r="D5878" s="145">
        <v>72.790199999999999</v>
      </c>
      <c r="E5878" s="145">
        <v>881.87019999999995</v>
      </c>
      <c r="F5878" s="145">
        <v>8309.39</v>
      </c>
      <c r="G5878" s="146">
        <f t="shared" si="91"/>
        <v>16283.525300000001</v>
      </c>
    </row>
    <row r="5879" spans="1:7" x14ac:dyDescent="0.25">
      <c r="A5879" s="143">
        <v>44806</v>
      </c>
      <c r="B5879" s="144">
        <v>19</v>
      </c>
      <c r="C5879" s="145">
        <v>2255.7035999999998</v>
      </c>
      <c r="D5879" s="145">
        <v>32.099699999999999</v>
      </c>
      <c r="E5879" s="145">
        <v>499.231099999999</v>
      </c>
      <c r="F5879" s="145">
        <v>7297.4097000000002</v>
      </c>
      <c r="G5879" s="146">
        <f t="shared" si="91"/>
        <v>10084.444099999999</v>
      </c>
    </row>
    <row r="5880" spans="1:7" x14ac:dyDescent="0.25">
      <c r="A5880" s="143">
        <v>44806</v>
      </c>
      <c r="B5880" s="144">
        <v>20</v>
      </c>
      <c r="C5880" s="145">
        <v>274.2611</v>
      </c>
      <c r="D5880" s="145">
        <v>5.2043999999999997</v>
      </c>
      <c r="E5880" s="145">
        <v>115.7886</v>
      </c>
      <c r="F5880" s="145">
        <v>2890.0106000000001</v>
      </c>
      <c r="G5880" s="146">
        <f t="shared" si="91"/>
        <v>3285.2647000000002</v>
      </c>
    </row>
    <row r="5881" spans="1:7" x14ac:dyDescent="0.25">
      <c r="A5881" s="143">
        <v>44806</v>
      </c>
      <c r="B5881" s="144">
        <v>21</v>
      </c>
      <c r="C5881" s="145">
        <v>4.0999999999999996</v>
      </c>
      <c r="D5881" s="145">
        <v>6.4000000000000001E-2</v>
      </c>
      <c r="E5881" s="145">
        <v>0</v>
      </c>
      <c r="F5881" s="145">
        <v>19.781600000000001</v>
      </c>
      <c r="G5881" s="146">
        <f t="shared" si="91"/>
        <v>23.945599999999999</v>
      </c>
    </row>
    <row r="5882" spans="1:7" x14ac:dyDescent="0.25">
      <c r="A5882" s="143">
        <v>44806</v>
      </c>
      <c r="B5882" s="144">
        <v>22</v>
      </c>
      <c r="C5882" s="145">
        <v>3.0760000000000001</v>
      </c>
      <c r="D5882" s="145">
        <v>0</v>
      </c>
      <c r="E5882" s="145">
        <v>0</v>
      </c>
      <c r="F5882" s="145">
        <v>0</v>
      </c>
      <c r="G5882" s="146">
        <f t="shared" si="91"/>
        <v>3.0760000000000001</v>
      </c>
    </row>
    <row r="5883" spans="1:7" x14ac:dyDescent="0.25">
      <c r="A5883" s="143">
        <v>44806</v>
      </c>
      <c r="B5883" s="144">
        <v>23</v>
      </c>
      <c r="C5883" s="145">
        <v>3.7160000000000002</v>
      </c>
      <c r="D5883" s="145">
        <v>0</v>
      </c>
      <c r="E5883" s="145">
        <v>0</v>
      </c>
      <c r="F5883" s="145">
        <v>0</v>
      </c>
      <c r="G5883" s="146">
        <f t="shared" si="91"/>
        <v>3.7160000000000002</v>
      </c>
    </row>
    <row r="5884" spans="1:7" x14ac:dyDescent="0.25">
      <c r="A5884" s="143">
        <v>44806</v>
      </c>
      <c r="B5884" s="144">
        <v>24</v>
      </c>
      <c r="C5884" s="145">
        <v>3.71599999999999</v>
      </c>
      <c r="D5884" s="145">
        <v>0</v>
      </c>
      <c r="E5884" s="145">
        <v>2.0400000000000001E-2</v>
      </c>
      <c r="F5884" s="145">
        <v>0</v>
      </c>
      <c r="G5884" s="146">
        <f t="shared" si="91"/>
        <v>3.73639999999999</v>
      </c>
    </row>
    <row r="5885" spans="1:7" x14ac:dyDescent="0.25">
      <c r="A5885" s="143">
        <v>44807</v>
      </c>
      <c r="B5885" s="144">
        <v>1</v>
      </c>
      <c r="C5885" s="145">
        <v>4.1973000000000003</v>
      </c>
      <c r="D5885" s="145">
        <v>2.0400000000000001E-2</v>
      </c>
      <c r="E5885" s="145">
        <v>0</v>
      </c>
      <c r="F5885" s="145">
        <v>0</v>
      </c>
      <c r="G5885" s="146">
        <f t="shared" si="91"/>
        <v>4.2177000000000007</v>
      </c>
    </row>
    <row r="5886" spans="1:7" x14ac:dyDescent="0.25">
      <c r="A5886" s="143">
        <v>44807</v>
      </c>
      <c r="B5886" s="144">
        <v>2</v>
      </c>
      <c r="C5886" s="145">
        <v>5.1573000000000002</v>
      </c>
      <c r="D5886" s="145">
        <v>0</v>
      </c>
      <c r="E5886" s="145">
        <v>0</v>
      </c>
      <c r="F5886" s="145">
        <v>0</v>
      </c>
      <c r="G5886" s="146">
        <f t="shared" si="91"/>
        <v>5.1573000000000002</v>
      </c>
    </row>
    <row r="5887" spans="1:7" x14ac:dyDescent="0.25">
      <c r="A5887" s="143">
        <v>44807</v>
      </c>
      <c r="B5887" s="144">
        <v>3</v>
      </c>
      <c r="C5887" s="145">
        <v>5.2903000000000002</v>
      </c>
      <c r="D5887" s="145">
        <v>0</v>
      </c>
      <c r="E5887" s="145">
        <v>2.0400000000000001E-2</v>
      </c>
      <c r="F5887" s="145">
        <v>0</v>
      </c>
      <c r="G5887" s="146">
        <f t="shared" si="91"/>
        <v>5.3107000000000006</v>
      </c>
    </row>
    <row r="5888" spans="1:7" x14ac:dyDescent="0.25">
      <c r="A5888" s="143">
        <v>44807</v>
      </c>
      <c r="B5888" s="144">
        <v>4</v>
      </c>
      <c r="C5888" s="145">
        <v>5.3631000000000002</v>
      </c>
      <c r="D5888" s="145">
        <v>0</v>
      </c>
      <c r="E5888" s="145">
        <v>0</v>
      </c>
      <c r="F5888" s="145">
        <v>0</v>
      </c>
      <c r="G5888" s="146">
        <f t="shared" si="91"/>
        <v>5.3631000000000002</v>
      </c>
    </row>
    <row r="5889" spans="1:7" x14ac:dyDescent="0.25">
      <c r="A5889" s="143">
        <v>44807</v>
      </c>
      <c r="B5889" s="144">
        <v>5</v>
      </c>
      <c r="C5889" s="145">
        <v>5.1711</v>
      </c>
      <c r="D5889" s="145">
        <v>0</v>
      </c>
      <c r="E5889" s="145">
        <v>0</v>
      </c>
      <c r="F5889" s="145">
        <v>0</v>
      </c>
      <c r="G5889" s="146">
        <f t="shared" si="91"/>
        <v>5.1711</v>
      </c>
    </row>
    <row r="5890" spans="1:7" x14ac:dyDescent="0.25">
      <c r="A5890" s="143">
        <v>44807</v>
      </c>
      <c r="B5890" s="144">
        <v>6</v>
      </c>
      <c r="C5890" s="145">
        <v>4.9790999999999999</v>
      </c>
      <c r="D5890" s="145">
        <v>0</v>
      </c>
      <c r="E5890" s="145">
        <v>0</v>
      </c>
      <c r="F5890" s="145">
        <v>0</v>
      </c>
      <c r="G5890" s="146">
        <f t="shared" si="91"/>
        <v>4.9790999999999999</v>
      </c>
    </row>
    <row r="5891" spans="1:7" x14ac:dyDescent="0.25">
      <c r="A5891" s="143">
        <v>44807</v>
      </c>
      <c r="B5891" s="144">
        <v>7</v>
      </c>
      <c r="C5891" s="145">
        <v>4.7230999999999996</v>
      </c>
      <c r="D5891" s="145">
        <v>0</v>
      </c>
      <c r="E5891" s="145">
        <v>6.0000000000000001E-3</v>
      </c>
      <c r="F5891" s="145">
        <v>5.9009999999999998</v>
      </c>
      <c r="G5891" s="146">
        <f t="shared" si="91"/>
        <v>10.630099999999999</v>
      </c>
    </row>
    <row r="5892" spans="1:7" x14ac:dyDescent="0.25">
      <c r="A5892" s="143">
        <v>44807</v>
      </c>
      <c r="B5892" s="144">
        <v>8</v>
      </c>
      <c r="C5892" s="145">
        <v>86.512500000000003</v>
      </c>
      <c r="D5892" s="145">
        <v>1.0649</v>
      </c>
      <c r="E5892" s="145">
        <v>37.797699999999999</v>
      </c>
      <c r="F5892" s="145">
        <v>1358.4585</v>
      </c>
      <c r="G5892" s="146">
        <f t="shared" si="91"/>
        <v>1483.8335999999999</v>
      </c>
    </row>
    <row r="5893" spans="1:7" x14ac:dyDescent="0.25">
      <c r="A5893" s="143">
        <v>44807</v>
      </c>
      <c r="B5893" s="144">
        <v>9</v>
      </c>
      <c r="C5893" s="145">
        <v>1392.9748999999999</v>
      </c>
      <c r="D5893" s="145">
        <v>15.6876</v>
      </c>
      <c r="E5893" s="145">
        <v>384.43849999999998</v>
      </c>
      <c r="F5893" s="145">
        <v>4764.8221000000003</v>
      </c>
      <c r="G5893" s="146">
        <f t="shared" si="91"/>
        <v>6557.9231</v>
      </c>
    </row>
    <row r="5894" spans="1:7" x14ac:dyDescent="0.25">
      <c r="A5894" s="143">
        <v>44807</v>
      </c>
      <c r="B5894" s="144">
        <v>10</v>
      </c>
      <c r="C5894" s="145">
        <v>6727.5376999999999</v>
      </c>
      <c r="D5894" s="145">
        <v>49.311100000000003</v>
      </c>
      <c r="E5894" s="145">
        <v>758.59370000000001</v>
      </c>
      <c r="F5894" s="145">
        <v>6860.6814999999997</v>
      </c>
      <c r="G5894" s="146">
        <f t="shared" ref="G5894:G5957" si="92">+SUM(C5894:F5894)</f>
        <v>14396.124</v>
      </c>
    </row>
    <row r="5895" spans="1:7" x14ac:dyDescent="0.25">
      <c r="A5895" s="143">
        <v>44807</v>
      </c>
      <c r="B5895" s="144">
        <v>11</v>
      </c>
      <c r="C5895" s="145">
        <v>13646.3856</v>
      </c>
      <c r="D5895" s="145">
        <v>83.681700000000006</v>
      </c>
      <c r="E5895" s="145">
        <v>1105.0066999999999</v>
      </c>
      <c r="F5895" s="145">
        <v>7837.5253999999904</v>
      </c>
      <c r="G5895" s="146">
        <f t="shared" si="92"/>
        <v>22672.599399999988</v>
      </c>
    </row>
    <row r="5896" spans="1:7" x14ac:dyDescent="0.25">
      <c r="A5896" s="143">
        <v>44807</v>
      </c>
      <c r="B5896" s="144">
        <v>12</v>
      </c>
      <c r="C5896" s="145">
        <v>16027.355299999999</v>
      </c>
      <c r="D5896" s="145">
        <v>106.49120000000001</v>
      </c>
      <c r="E5896" s="145">
        <v>1378.7892999999999</v>
      </c>
      <c r="F5896" s="145">
        <v>8118.7300999999998</v>
      </c>
      <c r="G5896" s="146">
        <f t="shared" si="92"/>
        <v>25631.365900000001</v>
      </c>
    </row>
    <row r="5897" spans="1:7" x14ac:dyDescent="0.25">
      <c r="A5897" s="143">
        <v>44807</v>
      </c>
      <c r="B5897" s="144">
        <v>13</v>
      </c>
      <c r="C5897" s="145">
        <v>22827.7549</v>
      </c>
      <c r="D5897" s="145">
        <v>146.0462</v>
      </c>
      <c r="E5897" s="145">
        <v>1665.7963</v>
      </c>
      <c r="F5897" s="145">
        <v>8257.5519000000004</v>
      </c>
      <c r="G5897" s="146">
        <f t="shared" si="92"/>
        <v>32897.149299999997</v>
      </c>
    </row>
    <row r="5898" spans="1:7" x14ac:dyDescent="0.25">
      <c r="A5898" s="143">
        <v>44807</v>
      </c>
      <c r="B5898" s="144">
        <v>14</v>
      </c>
      <c r="C5898" s="145">
        <v>26554.278300000002</v>
      </c>
      <c r="D5898" s="145">
        <v>157.93270000000001</v>
      </c>
      <c r="E5898" s="145">
        <v>1831.7545</v>
      </c>
      <c r="F5898" s="145">
        <v>8079.6243000000004</v>
      </c>
      <c r="G5898" s="146">
        <f t="shared" si="92"/>
        <v>36623.589800000002</v>
      </c>
    </row>
    <row r="5899" spans="1:7" x14ac:dyDescent="0.25">
      <c r="A5899" s="143">
        <v>44807</v>
      </c>
      <c r="B5899" s="144">
        <v>15</v>
      </c>
      <c r="C5899" s="145">
        <v>24524.946</v>
      </c>
      <c r="D5899" s="145">
        <v>166.7236</v>
      </c>
      <c r="E5899" s="145">
        <v>1833.9946</v>
      </c>
      <c r="F5899" s="145">
        <v>7704.0208999999904</v>
      </c>
      <c r="G5899" s="146">
        <f t="shared" si="92"/>
        <v>34229.685099999988</v>
      </c>
    </row>
    <row r="5900" spans="1:7" x14ac:dyDescent="0.25">
      <c r="A5900" s="143">
        <v>44807</v>
      </c>
      <c r="B5900" s="144">
        <v>16</v>
      </c>
      <c r="C5900" s="145">
        <v>19307.3249</v>
      </c>
      <c r="D5900" s="145">
        <v>153.37629999999999</v>
      </c>
      <c r="E5900" s="145">
        <v>1653.3558</v>
      </c>
      <c r="F5900" s="145">
        <v>7062.0165999999999</v>
      </c>
      <c r="G5900" s="146">
        <f t="shared" si="92"/>
        <v>28176.0736</v>
      </c>
    </row>
    <row r="5901" spans="1:7" x14ac:dyDescent="0.25">
      <c r="A5901" s="143">
        <v>44807</v>
      </c>
      <c r="B5901" s="144">
        <v>17</v>
      </c>
      <c r="C5901" s="145">
        <v>12402.236999999999</v>
      </c>
      <c r="D5901" s="145">
        <v>121.8229</v>
      </c>
      <c r="E5901" s="145">
        <v>1283.7675999999999</v>
      </c>
      <c r="F5901" s="145">
        <v>5450.0246999999999</v>
      </c>
      <c r="G5901" s="146">
        <f t="shared" si="92"/>
        <v>19257.852199999998</v>
      </c>
    </row>
    <row r="5902" spans="1:7" x14ac:dyDescent="0.25">
      <c r="A5902" s="143">
        <v>44807</v>
      </c>
      <c r="B5902" s="144">
        <v>18</v>
      </c>
      <c r="C5902" s="145">
        <v>5957.2948999999999</v>
      </c>
      <c r="D5902" s="145">
        <v>78.982299999999995</v>
      </c>
      <c r="E5902" s="145">
        <v>772.46699999999998</v>
      </c>
      <c r="F5902" s="145">
        <v>4259.2187999999996</v>
      </c>
      <c r="G5902" s="146">
        <f t="shared" si="92"/>
        <v>11067.963</v>
      </c>
    </row>
    <row r="5903" spans="1:7" x14ac:dyDescent="0.25">
      <c r="A5903" s="143">
        <v>44807</v>
      </c>
      <c r="B5903" s="144">
        <v>19</v>
      </c>
      <c r="C5903" s="145">
        <v>1823.3172999999999</v>
      </c>
      <c r="D5903" s="145">
        <v>32.051099999999998</v>
      </c>
      <c r="E5903" s="145">
        <v>357.38659999999999</v>
      </c>
      <c r="F5903" s="145">
        <v>2849.4036000000001</v>
      </c>
      <c r="G5903" s="146">
        <f t="shared" si="92"/>
        <v>5062.1585999999998</v>
      </c>
    </row>
    <row r="5904" spans="1:7" x14ac:dyDescent="0.25">
      <c r="A5904" s="143">
        <v>44807</v>
      </c>
      <c r="B5904" s="144">
        <v>20</v>
      </c>
      <c r="C5904" s="145">
        <v>224.2346</v>
      </c>
      <c r="D5904" s="145">
        <v>4.6553000000000004</v>
      </c>
      <c r="E5904" s="145">
        <v>55.3324</v>
      </c>
      <c r="F5904" s="145">
        <v>1016.7588</v>
      </c>
      <c r="G5904" s="146">
        <f t="shared" si="92"/>
        <v>1300.9811</v>
      </c>
    </row>
    <row r="5905" spans="1:7" x14ac:dyDescent="0.25">
      <c r="A5905" s="143">
        <v>44807</v>
      </c>
      <c r="B5905" s="144">
        <v>21</v>
      </c>
      <c r="C5905" s="145">
        <v>7.4455999999999998</v>
      </c>
      <c r="D5905" s="145">
        <v>3.8600000000000002E-2</v>
      </c>
      <c r="E5905" s="145">
        <v>0</v>
      </c>
      <c r="F5905" s="145">
        <v>14.4247</v>
      </c>
      <c r="G5905" s="146">
        <f t="shared" si="92"/>
        <v>21.908899999999999</v>
      </c>
    </row>
    <row r="5906" spans="1:7" x14ac:dyDescent="0.25">
      <c r="A5906" s="143">
        <v>44807</v>
      </c>
      <c r="B5906" s="144">
        <v>22</v>
      </c>
      <c r="C5906" s="145">
        <v>7.5849000000000002</v>
      </c>
      <c r="D5906" s="145">
        <v>0</v>
      </c>
      <c r="E5906" s="145">
        <v>0</v>
      </c>
      <c r="F5906" s="145">
        <v>1.0999999999999999E-2</v>
      </c>
      <c r="G5906" s="146">
        <f t="shared" si="92"/>
        <v>7.5959000000000003</v>
      </c>
    </row>
    <row r="5907" spans="1:7" x14ac:dyDescent="0.25">
      <c r="A5907" s="143">
        <v>44807</v>
      </c>
      <c r="B5907" s="144">
        <v>23</v>
      </c>
      <c r="C5907" s="145">
        <v>7.2633999999999999</v>
      </c>
      <c r="D5907" s="145">
        <v>0</v>
      </c>
      <c r="E5907" s="145">
        <v>0</v>
      </c>
      <c r="F5907" s="145">
        <v>0</v>
      </c>
      <c r="G5907" s="146">
        <f t="shared" si="92"/>
        <v>7.2633999999999999</v>
      </c>
    </row>
    <row r="5908" spans="1:7" x14ac:dyDescent="0.25">
      <c r="A5908" s="143">
        <v>44807</v>
      </c>
      <c r="B5908" s="144">
        <v>24</v>
      </c>
      <c r="C5908" s="145">
        <v>7.7114000000000003</v>
      </c>
      <c r="D5908" s="145">
        <v>0</v>
      </c>
      <c r="E5908" s="145">
        <v>0</v>
      </c>
      <c r="F5908" s="145">
        <v>0</v>
      </c>
      <c r="G5908" s="146">
        <f t="shared" si="92"/>
        <v>7.7114000000000003</v>
      </c>
    </row>
    <row r="5909" spans="1:7" x14ac:dyDescent="0.25">
      <c r="A5909" s="143">
        <v>44808</v>
      </c>
      <c r="B5909" s="144">
        <v>1</v>
      </c>
      <c r="C5909" s="145">
        <v>11.218999999999999</v>
      </c>
      <c r="D5909" s="145">
        <v>2.3699999999999999E-2</v>
      </c>
      <c r="E5909" s="145">
        <v>2.0400000000000001E-2</v>
      </c>
      <c r="F5909" s="145">
        <v>0</v>
      </c>
      <c r="G5909" s="146">
        <f t="shared" si="92"/>
        <v>11.2631</v>
      </c>
    </row>
    <row r="5910" spans="1:7" x14ac:dyDescent="0.25">
      <c r="A5910" s="143">
        <v>44808</v>
      </c>
      <c r="B5910" s="144">
        <v>2</v>
      </c>
      <c r="C5910" s="145">
        <v>11.185</v>
      </c>
      <c r="D5910" s="145">
        <v>2.3699999999999999E-2</v>
      </c>
      <c r="E5910" s="145">
        <v>0</v>
      </c>
      <c r="F5910" s="145">
        <v>0</v>
      </c>
      <c r="G5910" s="146">
        <f t="shared" si="92"/>
        <v>11.2087</v>
      </c>
    </row>
    <row r="5911" spans="1:7" x14ac:dyDescent="0.25">
      <c r="A5911" s="143">
        <v>44808</v>
      </c>
      <c r="B5911" s="144">
        <v>3</v>
      </c>
      <c r="C5911" s="145">
        <v>10.7842</v>
      </c>
      <c r="D5911" s="145">
        <v>2.3699999999999999E-2</v>
      </c>
      <c r="E5911" s="145">
        <v>0</v>
      </c>
      <c r="F5911" s="145">
        <v>0</v>
      </c>
      <c r="G5911" s="146">
        <f t="shared" si="92"/>
        <v>10.8079</v>
      </c>
    </row>
    <row r="5912" spans="1:7" x14ac:dyDescent="0.25">
      <c r="A5912" s="143">
        <v>44808</v>
      </c>
      <c r="B5912" s="144">
        <v>4</v>
      </c>
      <c r="C5912" s="145">
        <v>5.0343999999999998</v>
      </c>
      <c r="D5912" s="145">
        <v>0</v>
      </c>
      <c r="E5912" s="145">
        <v>0</v>
      </c>
      <c r="F5912" s="145">
        <v>0</v>
      </c>
      <c r="G5912" s="146">
        <f t="shared" si="92"/>
        <v>5.0343999999999998</v>
      </c>
    </row>
    <row r="5913" spans="1:7" x14ac:dyDescent="0.25">
      <c r="A5913" s="143">
        <v>44808</v>
      </c>
      <c r="B5913" s="144">
        <v>5</v>
      </c>
      <c r="C5913" s="145">
        <v>8.7904999999999998</v>
      </c>
      <c r="D5913" s="145">
        <v>0</v>
      </c>
      <c r="E5913" s="145">
        <v>0</v>
      </c>
      <c r="F5913" s="145">
        <v>0</v>
      </c>
      <c r="G5913" s="146">
        <f t="shared" si="92"/>
        <v>8.7904999999999998</v>
      </c>
    </row>
    <row r="5914" spans="1:7" x14ac:dyDescent="0.25">
      <c r="A5914" s="143">
        <v>44808</v>
      </c>
      <c r="B5914" s="144">
        <v>6</v>
      </c>
      <c r="C5914" s="145">
        <v>4.8224999999999998</v>
      </c>
      <c r="D5914" s="145">
        <v>2.0400000000000001E-2</v>
      </c>
      <c r="E5914" s="145">
        <v>0</v>
      </c>
      <c r="F5914" s="145">
        <v>0</v>
      </c>
      <c r="G5914" s="146">
        <f t="shared" si="92"/>
        <v>4.8429000000000002</v>
      </c>
    </row>
    <row r="5915" spans="1:7" x14ac:dyDescent="0.25">
      <c r="A5915" s="143">
        <v>44808</v>
      </c>
      <c r="B5915" s="144">
        <v>7</v>
      </c>
      <c r="C5915" s="145">
        <v>4.7004999999999999</v>
      </c>
      <c r="D5915" s="145">
        <v>0</v>
      </c>
      <c r="E5915" s="145">
        <v>6.0000000000000001E-3</v>
      </c>
      <c r="F5915" s="145">
        <v>4.3624999999999998</v>
      </c>
      <c r="G5915" s="146">
        <f t="shared" si="92"/>
        <v>9.0689999999999991</v>
      </c>
    </row>
    <row r="5916" spans="1:7" x14ac:dyDescent="0.25">
      <c r="A5916" s="143">
        <v>44808</v>
      </c>
      <c r="B5916" s="144">
        <v>8</v>
      </c>
      <c r="C5916" s="145">
        <v>101.8652</v>
      </c>
      <c r="D5916" s="145">
        <v>1.3209</v>
      </c>
      <c r="E5916" s="145">
        <v>37.6768</v>
      </c>
      <c r="F5916" s="145">
        <v>1288.23</v>
      </c>
      <c r="G5916" s="146">
        <f t="shared" si="92"/>
        <v>1429.0929000000001</v>
      </c>
    </row>
    <row r="5917" spans="1:7" x14ac:dyDescent="0.25">
      <c r="A5917" s="143">
        <v>44808</v>
      </c>
      <c r="B5917" s="144">
        <v>9</v>
      </c>
      <c r="C5917" s="145">
        <v>2736.4868999999999</v>
      </c>
      <c r="D5917" s="145">
        <v>23.882100000000001</v>
      </c>
      <c r="E5917" s="145">
        <v>416.25760000000002</v>
      </c>
      <c r="F5917" s="145">
        <v>5023.6316999999999</v>
      </c>
      <c r="G5917" s="146">
        <f t="shared" si="92"/>
        <v>8200.2582999999995</v>
      </c>
    </row>
    <row r="5918" spans="1:7" x14ac:dyDescent="0.25">
      <c r="A5918" s="143">
        <v>44808</v>
      </c>
      <c r="B5918" s="144">
        <v>10</v>
      </c>
      <c r="C5918" s="145">
        <v>10195.9679</v>
      </c>
      <c r="D5918" s="145">
        <v>76.899299999999997</v>
      </c>
      <c r="E5918" s="145">
        <v>932.3125</v>
      </c>
      <c r="F5918" s="145">
        <v>7475.1611999999996</v>
      </c>
      <c r="G5918" s="146">
        <f t="shared" si="92"/>
        <v>18680.340899999999</v>
      </c>
    </row>
    <row r="5919" spans="1:7" x14ac:dyDescent="0.25">
      <c r="A5919" s="143">
        <v>44808</v>
      </c>
      <c r="B5919" s="144">
        <v>11</v>
      </c>
      <c r="C5919" s="145">
        <v>19112.714800000002</v>
      </c>
      <c r="D5919" s="145">
        <v>132.83529999999999</v>
      </c>
      <c r="E5919" s="145">
        <v>1424.3746000000001</v>
      </c>
      <c r="F5919" s="145">
        <v>8300.4647000000004</v>
      </c>
      <c r="G5919" s="146">
        <f t="shared" si="92"/>
        <v>28970.3894</v>
      </c>
    </row>
    <row r="5920" spans="1:7" x14ac:dyDescent="0.25">
      <c r="A5920" s="143">
        <v>44808</v>
      </c>
      <c r="B5920" s="144">
        <v>12</v>
      </c>
      <c r="C5920" s="145">
        <v>25713.101200000001</v>
      </c>
      <c r="D5920" s="145">
        <v>170.65809999999999</v>
      </c>
      <c r="E5920" s="145">
        <v>1819.5345</v>
      </c>
      <c r="F5920" s="145">
        <v>8574.1772000000001</v>
      </c>
      <c r="G5920" s="146">
        <f t="shared" si="92"/>
        <v>36277.471000000005</v>
      </c>
    </row>
    <row r="5921" spans="1:7" x14ac:dyDescent="0.25">
      <c r="A5921" s="143">
        <v>44808</v>
      </c>
      <c r="B5921" s="144">
        <v>13</v>
      </c>
      <c r="C5921" s="145">
        <v>29077.941200000001</v>
      </c>
      <c r="D5921" s="145">
        <v>189.73</v>
      </c>
      <c r="E5921" s="145">
        <v>2068.9956000000002</v>
      </c>
      <c r="F5921" s="145">
        <v>8589.7921999999999</v>
      </c>
      <c r="G5921" s="146">
        <f t="shared" si="92"/>
        <v>39926.459000000003</v>
      </c>
    </row>
    <row r="5922" spans="1:7" x14ac:dyDescent="0.25">
      <c r="A5922" s="143">
        <v>44808</v>
      </c>
      <c r="B5922" s="144">
        <v>14</v>
      </c>
      <c r="C5922" s="145">
        <v>28634.689900000001</v>
      </c>
      <c r="D5922" s="145">
        <v>204.2235</v>
      </c>
      <c r="E5922" s="145">
        <v>2117.1750999999999</v>
      </c>
      <c r="F5922" s="145">
        <v>8577.9649000000009</v>
      </c>
      <c r="G5922" s="146">
        <f t="shared" si="92"/>
        <v>39534.053400000004</v>
      </c>
    </row>
    <row r="5923" spans="1:7" x14ac:dyDescent="0.25">
      <c r="A5923" s="143">
        <v>44808</v>
      </c>
      <c r="B5923" s="144">
        <v>15</v>
      </c>
      <c r="C5923" s="145">
        <v>25449.803100000001</v>
      </c>
      <c r="D5923" s="145">
        <v>190.8527</v>
      </c>
      <c r="E5923" s="145">
        <v>2032.8472999999999</v>
      </c>
      <c r="F5923" s="145">
        <v>8566.4685000000009</v>
      </c>
      <c r="G5923" s="146">
        <f t="shared" si="92"/>
        <v>36239.971600000004</v>
      </c>
    </row>
    <row r="5924" spans="1:7" x14ac:dyDescent="0.25">
      <c r="A5924" s="143">
        <v>44808</v>
      </c>
      <c r="B5924" s="144">
        <v>16</v>
      </c>
      <c r="C5924" s="145">
        <v>20000.905500000001</v>
      </c>
      <c r="D5924" s="145">
        <v>163.22110000000001</v>
      </c>
      <c r="E5924" s="145">
        <v>1798.5223000000001</v>
      </c>
      <c r="F5924" s="145">
        <v>8428.0434999999998</v>
      </c>
      <c r="G5924" s="146">
        <f t="shared" si="92"/>
        <v>30390.6924</v>
      </c>
    </row>
    <row r="5925" spans="1:7" x14ac:dyDescent="0.25">
      <c r="A5925" s="143">
        <v>44808</v>
      </c>
      <c r="B5925" s="144">
        <v>17</v>
      </c>
      <c r="C5925" s="145">
        <v>12710.283600000001</v>
      </c>
      <c r="D5925" s="145">
        <v>122.4477</v>
      </c>
      <c r="E5925" s="145">
        <v>1447.9163000000001</v>
      </c>
      <c r="F5925" s="145">
        <v>8105.2280000000001</v>
      </c>
      <c r="G5925" s="146">
        <f t="shared" si="92"/>
        <v>22385.875600000003</v>
      </c>
    </row>
    <row r="5926" spans="1:7" x14ac:dyDescent="0.25">
      <c r="A5926" s="143">
        <v>44808</v>
      </c>
      <c r="B5926" s="144">
        <v>18</v>
      </c>
      <c r="C5926" s="145">
        <v>6150.2521999999999</v>
      </c>
      <c r="D5926" s="145">
        <v>82.9863</v>
      </c>
      <c r="E5926" s="145">
        <v>970.15549999999996</v>
      </c>
      <c r="F5926" s="145">
        <v>7402.9501</v>
      </c>
      <c r="G5926" s="146">
        <f t="shared" si="92"/>
        <v>14606.344099999998</v>
      </c>
    </row>
    <row r="5927" spans="1:7" x14ac:dyDescent="0.25">
      <c r="A5927" s="143">
        <v>44808</v>
      </c>
      <c r="B5927" s="144">
        <v>19</v>
      </c>
      <c r="C5927" s="145">
        <v>1863.2492999999999</v>
      </c>
      <c r="D5927" s="145">
        <v>34.096400000000003</v>
      </c>
      <c r="E5927" s="145">
        <v>469.66489999999999</v>
      </c>
      <c r="F5927" s="145">
        <v>5582.8600999999999</v>
      </c>
      <c r="G5927" s="146">
        <f t="shared" si="92"/>
        <v>7949.8706999999995</v>
      </c>
    </row>
    <row r="5928" spans="1:7" x14ac:dyDescent="0.25">
      <c r="A5928" s="143">
        <v>44808</v>
      </c>
      <c r="B5928" s="144">
        <v>20</v>
      </c>
      <c r="C5928" s="145">
        <v>195.34780000000001</v>
      </c>
      <c r="D5928" s="145">
        <v>5.0585000000000004</v>
      </c>
      <c r="E5928" s="145">
        <v>87.008300000000006</v>
      </c>
      <c r="F5928" s="145">
        <v>1896.7046</v>
      </c>
      <c r="G5928" s="146">
        <f t="shared" si="92"/>
        <v>2184.1192000000001</v>
      </c>
    </row>
    <row r="5929" spans="1:7" x14ac:dyDescent="0.25">
      <c r="A5929" s="143">
        <v>44808</v>
      </c>
      <c r="B5929" s="144">
        <v>21</v>
      </c>
      <c r="C5929" s="145">
        <v>4.3728999999999996</v>
      </c>
      <c r="D5929" s="145">
        <v>0</v>
      </c>
      <c r="E5929" s="145">
        <v>0</v>
      </c>
      <c r="F5929" s="145">
        <v>3.7757000000000001</v>
      </c>
      <c r="G5929" s="146">
        <f t="shared" si="92"/>
        <v>8.1486000000000001</v>
      </c>
    </row>
    <row r="5930" spans="1:7" x14ac:dyDescent="0.25">
      <c r="A5930" s="143">
        <v>44808</v>
      </c>
      <c r="B5930" s="144">
        <v>22</v>
      </c>
      <c r="C5930" s="145">
        <v>4.3728999999999996</v>
      </c>
      <c r="D5930" s="145">
        <v>0</v>
      </c>
      <c r="E5930" s="145">
        <v>2.0400000000000001E-2</v>
      </c>
      <c r="F5930" s="145">
        <v>3.3E-3</v>
      </c>
      <c r="G5930" s="146">
        <f t="shared" si="92"/>
        <v>4.3966000000000003</v>
      </c>
    </row>
    <row r="5931" spans="1:7" x14ac:dyDescent="0.25">
      <c r="A5931" s="143">
        <v>44808</v>
      </c>
      <c r="B5931" s="144">
        <v>23</v>
      </c>
      <c r="C5931" s="145">
        <v>5.2049000000000003</v>
      </c>
      <c r="D5931" s="145">
        <v>0</v>
      </c>
      <c r="E5931" s="145">
        <v>0</v>
      </c>
      <c r="F5931" s="145">
        <v>0</v>
      </c>
      <c r="G5931" s="146">
        <f t="shared" si="92"/>
        <v>5.2049000000000003</v>
      </c>
    </row>
    <row r="5932" spans="1:7" x14ac:dyDescent="0.25">
      <c r="A5932" s="143">
        <v>44808</v>
      </c>
      <c r="B5932" s="144">
        <v>24</v>
      </c>
      <c r="C5932" s="145">
        <v>4.8209</v>
      </c>
      <c r="D5932" s="145">
        <v>0</v>
      </c>
      <c r="E5932" s="145">
        <v>0</v>
      </c>
      <c r="F5932" s="145">
        <v>0</v>
      </c>
      <c r="G5932" s="146">
        <f t="shared" si="92"/>
        <v>4.8209</v>
      </c>
    </row>
    <row r="5933" spans="1:7" x14ac:dyDescent="0.25">
      <c r="A5933" s="143">
        <v>44809</v>
      </c>
      <c r="B5933" s="144">
        <v>1</v>
      </c>
      <c r="C5933" s="145">
        <v>3.4649999999999999</v>
      </c>
      <c r="D5933" s="145">
        <v>0</v>
      </c>
      <c r="E5933" s="145">
        <v>2.0400000000000001E-2</v>
      </c>
      <c r="F5933" s="145">
        <v>0</v>
      </c>
      <c r="G5933" s="146">
        <f t="shared" si="92"/>
        <v>3.4853999999999998</v>
      </c>
    </row>
    <row r="5934" spans="1:7" x14ac:dyDescent="0.25">
      <c r="A5934" s="143">
        <v>44809</v>
      </c>
      <c r="B5934" s="144">
        <v>2</v>
      </c>
      <c r="C5934" s="145">
        <v>2.88</v>
      </c>
      <c r="D5934" s="145">
        <v>2.0400000000000001E-2</v>
      </c>
      <c r="E5934" s="145">
        <v>0</v>
      </c>
      <c r="F5934" s="145">
        <v>0</v>
      </c>
      <c r="G5934" s="146">
        <f t="shared" si="92"/>
        <v>2.9003999999999999</v>
      </c>
    </row>
    <row r="5935" spans="1:7" x14ac:dyDescent="0.25">
      <c r="A5935" s="143">
        <v>44809</v>
      </c>
      <c r="B5935" s="144">
        <v>3</v>
      </c>
      <c r="C5935" s="145">
        <v>3.0840000000000001</v>
      </c>
      <c r="D5935" s="145">
        <v>0</v>
      </c>
      <c r="E5935" s="145">
        <v>2.0400000000000001E-2</v>
      </c>
      <c r="F5935" s="145">
        <v>0</v>
      </c>
      <c r="G5935" s="146">
        <f t="shared" si="92"/>
        <v>3.1044</v>
      </c>
    </row>
    <row r="5936" spans="1:7" x14ac:dyDescent="0.25">
      <c r="A5936" s="143">
        <v>44809</v>
      </c>
      <c r="B5936" s="144">
        <v>4</v>
      </c>
      <c r="C5936" s="145">
        <v>3.0085000000000002</v>
      </c>
      <c r="D5936" s="145">
        <v>0</v>
      </c>
      <c r="E5936" s="145">
        <v>0</v>
      </c>
      <c r="F5936" s="145">
        <v>0</v>
      </c>
      <c r="G5936" s="146">
        <f t="shared" si="92"/>
        <v>3.0085000000000002</v>
      </c>
    </row>
    <row r="5937" spans="1:7" x14ac:dyDescent="0.25">
      <c r="A5937" s="143">
        <v>44809</v>
      </c>
      <c r="B5937" s="144">
        <v>5</v>
      </c>
      <c r="C5937" s="145">
        <v>6.9234999999999998</v>
      </c>
      <c r="D5937" s="145">
        <v>0</v>
      </c>
      <c r="E5937" s="145">
        <v>0</v>
      </c>
      <c r="F5937" s="145">
        <v>0</v>
      </c>
      <c r="G5937" s="146">
        <f t="shared" si="92"/>
        <v>6.9234999999999998</v>
      </c>
    </row>
    <row r="5938" spans="1:7" x14ac:dyDescent="0.25">
      <c r="A5938" s="143">
        <v>44809</v>
      </c>
      <c r="B5938" s="144">
        <v>6</v>
      </c>
      <c r="C5938" s="145">
        <v>2.9115000000000002</v>
      </c>
      <c r="D5938" s="145">
        <v>0</v>
      </c>
      <c r="E5938" s="145">
        <v>0</v>
      </c>
      <c r="F5938" s="145">
        <v>0</v>
      </c>
      <c r="G5938" s="146">
        <f t="shared" si="92"/>
        <v>2.9115000000000002</v>
      </c>
    </row>
    <row r="5939" spans="1:7" x14ac:dyDescent="0.25">
      <c r="A5939" s="143">
        <v>44809</v>
      </c>
      <c r="B5939" s="144">
        <v>7</v>
      </c>
      <c r="C5939" s="145">
        <v>2.8534999999999999</v>
      </c>
      <c r="D5939" s="145">
        <v>0</v>
      </c>
      <c r="E5939" s="145">
        <v>6.0000000000000001E-3</v>
      </c>
      <c r="F5939" s="145">
        <v>3.2168000000000001</v>
      </c>
      <c r="G5939" s="146">
        <f t="shared" si="92"/>
        <v>6.0762999999999998</v>
      </c>
    </row>
    <row r="5940" spans="1:7" x14ac:dyDescent="0.25">
      <c r="A5940" s="143">
        <v>44809</v>
      </c>
      <c r="B5940" s="144">
        <v>8</v>
      </c>
      <c r="C5940" s="145">
        <v>99.058899999999994</v>
      </c>
      <c r="D5940" s="145">
        <v>2.9388000000000001</v>
      </c>
      <c r="E5940" s="145">
        <v>39.706499999999998</v>
      </c>
      <c r="F5940" s="145">
        <v>1193.3333</v>
      </c>
      <c r="G5940" s="146">
        <f t="shared" si="92"/>
        <v>1335.0374999999999</v>
      </c>
    </row>
    <row r="5941" spans="1:7" x14ac:dyDescent="0.25">
      <c r="A5941" s="143">
        <v>44809</v>
      </c>
      <c r="B5941" s="144">
        <v>9</v>
      </c>
      <c r="C5941" s="145">
        <v>2606.1496999999999</v>
      </c>
      <c r="D5941" s="145">
        <v>31.200900000000001</v>
      </c>
      <c r="E5941" s="145">
        <v>399.2013</v>
      </c>
      <c r="F5941" s="145">
        <v>4554.9263000000001</v>
      </c>
      <c r="G5941" s="146">
        <f t="shared" si="92"/>
        <v>7591.4781999999996</v>
      </c>
    </row>
    <row r="5942" spans="1:7" x14ac:dyDescent="0.25">
      <c r="A5942" s="143">
        <v>44809</v>
      </c>
      <c r="B5942" s="144">
        <v>10</v>
      </c>
      <c r="C5942" s="145">
        <v>9842.4763999999996</v>
      </c>
      <c r="D5942" s="145">
        <v>81.0351</v>
      </c>
      <c r="E5942" s="145">
        <v>879.23019999999997</v>
      </c>
      <c r="F5942" s="145">
        <v>6630.9506000000001</v>
      </c>
      <c r="G5942" s="146">
        <f t="shared" si="92"/>
        <v>17433.692299999999</v>
      </c>
    </row>
    <row r="5943" spans="1:7" x14ac:dyDescent="0.25">
      <c r="A5943" s="143">
        <v>44809</v>
      </c>
      <c r="B5943" s="144">
        <v>11</v>
      </c>
      <c r="C5943" s="145">
        <v>17996.7955</v>
      </c>
      <c r="D5943" s="145">
        <v>125.8399</v>
      </c>
      <c r="E5943" s="145">
        <v>1343.9761000000001</v>
      </c>
      <c r="F5943" s="145">
        <v>7496.7734</v>
      </c>
      <c r="G5943" s="146">
        <f t="shared" si="92"/>
        <v>26963.384899999997</v>
      </c>
    </row>
    <row r="5944" spans="1:7" x14ac:dyDescent="0.25">
      <c r="A5944" s="143">
        <v>44809</v>
      </c>
      <c r="B5944" s="144">
        <v>12</v>
      </c>
      <c r="C5944" s="145">
        <v>24798.849399999999</v>
      </c>
      <c r="D5944" s="145">
        <v>165.67529999999999</v>
      </c>
      <c r="E5944" s="145">
        <v>1724.1560999999999</v>
      </c>
      <c r="F5944" s="145">
        <v>7795.5132000000003</v>
      </c>
      <c r="G5944" s="146">
        <f t="shared" si="92"/>
        <v>34484.193999999996</v>
      </c>
    </row>
    <row r="5945" spans="1:7" x14ac:dyDescent="0.25">
      <c r="A5945" s="143">
        <v>44809</v>
      </c>
      <c r="B5945" s="144">
        <v>13</v>
      </c>
      <c r="C5945" s="145">
        <v>28856.6849</v>
      </c>
      <c r="D5945" s="145">
        <v>186.61680000000001</v>
      </c>
      <c r="E5945" s="145">
        <v>1979.4413</v>
      </c>
      <c r="F5945" s="145">
        <v>7933.3053</v>
      </c>
      <c r="G5945" s="146">
        <f t="shared" si="92"/>
        <v>38956.048299999995</v>
      </c>
    </row>
    <row r="5946" spans="1:7" x14ac:dyDescent="0.25">
      <c r="A5946" s="143">
        <v>44809</v>
      </c>
      <c r="B5946" s="144">
        <v>14</v>
      </c>
      <c r="C5946" s="145">
        <v>29079.209699999999</v>
      </c>
      <c r="D5946" s="145">
        <v>189.00489999999999</v>
      </c>
      <c r="E5946" s="145">
        <v>2021.0325</v>
      </c>
      <c r="F5946" s="145">
        <v>7874.6246000000001</v>
      </c>
      <c r="G5946" s="146">
        <f t="shared" si="92"/>
        <v>39163.871700000003</v>
      </c>
    </row>
    <row r="5947" spans="1:7" x14ac:dyDescent="0.25">
      <c r="A5947" s="143">
        <v>44809</v>
      </c>
      <c r="B5947" s="144">
        <v>15</v>
      </c>
      <c r="C5947" s="145">
        <v>25870.029200000001</v>
      </c>
      <c r="D5947" s="145">
        <v>177.66909999999999</v>
      </c>
      <c r="E5947" s="145">
        <v>1905.2491</v>
      </c>
      <c r="F5947" s="145">
        <v>7719.6234000000004</v>
      </c>
      <c r="G5947" s="146">
        <f t="shared" si="92"/>
        <v>35672.570800000001</v>
      </c>
    </row>
    <row r="5948" spans="1:7" x14ac:dyDescent="0.25">
      <c r="A5948" s="143">
        <v>44809</v>
      </c>
      <c r="B5948" s="144">
        <v>16</v>
      </c>
      <c r="C5948" s="145">
        <v>20237.278999999999</v>
      </c>
      <c r="D5948" s="145">
        <v>157.00030000000001</v>
      </c>
      <c r="E5948" s="145">
        <v>1695.0386000000001</v>
      </c>
      <c r="F5948" s="145">
        <v>7462.6161000000002</v>
      </c>
      <c r="G5948" s="146">
        <f t="shared" si="92"/>
        <v>29551.933999999997</v>
      </c>
    </row>
    <row r="5949" spans="1:7" x14ac:dyDescent="0.25">
      <c r="A5949" s="143">
        <v>44809</v>
      </c>
      <c r="B5949" s="144">
        <v>17</v>
      </c>
      <c r="C5949" s="145">
        <v>12886.8917</v>
      </c>
      <c r="D5949" s="145">
        <v>114.5531</v>
      </c>
      <c r="E5949" s="145">
        <v>1333.8053</v>
      </c>
      <c r="F5949" s="145">
        <v>7132.4705999999996</v>
      </c>
      <c r="G5949" s="146">
        <f t="shared" si="92"/>
        <v>21467.720699999998</v>
      </c>
    </row>
    <row r="5950" spans="1:7" x14ac:dyDescent="0.25">
      <c r="A5950" s="143">
        <v>44809</v>
      </c>
      <c r="B5950" s="144">
        <v>18</v>
      </c>
      <c r="C5950" s="145">
        <v>6141.9821000000002</v>
      </c>
      <c r="D5950" s="145">
        <v>71.713399999999993</v>
      </c>
      <c r="E5950" s="145">
        <v>907.84870000000001</v>
      </c>
      <c r="F5950" s="145">
        <v>6271.3368</v>
      </c>
      <c r="G5950" s="146">
        <f t="shared" si="92"/>
        <v>13392.881000000001</v>
      </c>
    </row>
    <row r="5951" spans="1:7" x14ac:dyDescent="0.25">
      <c r="A5951" s="143">
        <v>44809</v>
      </c>
      <c r="B5951" s="144">
        <v>19</v>
      </c>
      <c r="C5951" s="145">
        <v>1824.4336000000001</v>
      </c>
      <c r="D5951" s="145">
        <v>34.167999999999999</v>
      </c>
      <c r="E5951" s="145">
        <v>469.06959999999998</v>
      </c>
      <c r="F5951" s="145">
        <v>4756.6383999999998</v>
      </c>
      <c r="G5951" s="146">
        <f t="shared" si="92"/>
        <v>7084.3095999999996</v>
      </c>
    </row>
    <row r="5952" spans="1:7" x14ac:dyDescent="0.25">
      <c r="A5952" s="143">
        <v>44809</v>
      </c>
      <c r="B5952" s="144">
        <v>20</v>
      </c>
      <c r="C5952" s="145">
        <v>171.26509999999999</v>
      </c>
      <c r="D5952" s="145">
        <v>10.117100000000001</v>
      </c>
      <c r="E5952" s="145">
        <v>96.477699999999999</v>
      </c>
      <c r="F5952" s="145">
        <v>1457.6980000000001</v>
      </c>
      <c r="G5952" s="146">
        <f t="shared" si="92"/>
        <v>1735.5579</v>
      </c>
    </row>
    <row r="5953" spans="1:7" x14ac:dyDescent="0.25">
      <c r="A5953" s="143">
        <v>44809</v>
      </c>
      <c r="B5953" s="144">
        <v>21</v>
      </c>
      <c r="C5953" s="145">
        <v>3.0712999999999999</v>
      </c>
      <c r="D5953" s="145">
        <v>4.3007999999999997</v>
      </c>
      <c r="E5953" s="145">
        <v>2.0400000000000001E-2</v>
      </c>
      <c r="F5953" s="145">
        <v>0.55149999999999999</v>
      </c>
      <c r="G5953" s="146">
        <f t="shared" si="92"/>
        <v>7.944</v>
      </c>
    </row>
    <row r="5954" spans="1:7" x14ac:dyDescent="0.25">
      <c r="A5954" s="143">
        <v>44809</v>
      </c>
      <c r="B5954" s="144">
        <v>22</v>
      </c>
      <c r="C5954" s="145">
        <v>3.0373000000000001</v>
      </c>
      <c r="D5954" s="145">
        <v>5.1813000000000002</v>
      </c>
      <c r="E5954" s="145">
        <v>0</v>
      </c>
      <c r="F5954" s="145">
        <v>0</v>
      </c>
      <c r="G5954" s="146">
        <f t="shared" si="92"/>
        <v>8.2186000000000003</v>
      </c>
    </row>
    <row r="5955" spans="1:7" x14ac:dyDescent="0.25">
      <c r="A5955" s="143">
        <v>44809</v>
      </c>
      <c r="B5955" s="144">
        <v>23</v>
      </c>
      <c r="C5955" s="145">
        <v>2.7153</v>
      </c>
      <c r="D5955" s="145">
        <v>5.5091000000000001</v>
      </c>
      <c r="E5955" s="145">
        <v>2.0400000000000001E-2</v>
      </c>
      <c r="F5955" s="145">
        <v>0</v>
      </c>
      <c r="G5955" s="146">
        <f t="shared" si="92"/>
        <v>8.2447999999999997</v>
      </c>
    </row>
    <row r="5956" spans="1:7" x14ac:dyDescent="0.25">
      <c r="A5956" s="143">
        <v>44809</v>
      </c>
      <c r="B5956" s="144">
        <v>24</v>
      </c>
      <c r="C5956" s="145">
        <v>3.9312999999999998</v>
      </c>
      <c r="D5956" s="145">
        <v>5.6319999999999997</v>
      </c>
      <c r="E5956" s="145">
        <v>0</v>
      </c>
      <c r="F5956" s="145">
        <v>0</v>
      </c>
      <c r="G5956" s="146">
        <f t="shared" si="92"/>
        <v>9.5632999999999999</v>
      </c>
    </row>
    <row r="5957" spans="1:7" x14ac:dyDescent="0.25">
      <c r="A5957" s="143">
        <v>44810</v>
      </c>
      <c r="B5957" s="144">
        <v>1</v>
      </c>
      <c r="C5957" s="145">
        <v>5.3670999999999998</v>
      </c>
      <c r="D5957" s="145">
        <v>6.7042000000000002</v>
      </c>
      <c r="E5957" s="145">
        <v>0</v>
      </c>
      <c r="F5957" s="145">
        <v>0</v>
      </c>
      <c r="G5957" s="146">
        <f t="shared" si="92"/>
        <v>12.071300000000001</v>
      </c>
    </row>
    <row r="5958" spans="1:7" x14ac:dyDescent="0.25">
      <c r="A5958" s="143">
        <v>44810</v>
      </c>
      <c r="B5958" s="144">
        <v>2</v>
      </c>
      <c r="C5958" s="145">
        <v>5.2390999999999996</v>
      </c>
      <c r="D5958" s="145">
        <v>5.4344999999999999</v>
      </c>
      <c r="E5958" s="145">
        <v>0</v>
      </c>
      <c r="F5958" s="145">
        <v>0</v>
      </c>
      <c r="G5958" s="146">
        <f t="shared" ref="G5958:G6021" si="93">+SUM(C5958:F5958)</f>
        <v>10.6736</v>
      </c>
    </row>
    <row r="5959" spans="1:7" x14ac:dyDescent="0.25">
      <c r="A5959" s="143">
        <v>44810</v>
      </c>
      <c r="B5959" s="144">
        <v>3</v>
      </c>
      <c r="C5959" s="145">
        <v>5.1111000000000004</v>
      </c>
      <c r="D5959" s="145">
        <v>5.5777999999999999</v>
      </c>
      <c r="E5959" s="145">
        <v>2.0400000000000001E-2</v>
      </c>
      <c r="F5959" s="145">
        <v>0</v>
      </c>
      <c r="G5959" s="146">
        <f t="shared" si="93"/>
        <v>10.709300000000001</v>
      </c>
    </row>
    <row r="5960" spans="1:7" x14ac:dyDescent="0.25">
      <c r="A5960" s="143">
        <v>44810</v>
      </c>
      <c r="B5960" s="144">
        <v>4</v>
      </c>
      <c r="C5960" s="145">
        <v>5.0883000000000003</v>
      </c>
      <c r="D5960" s="145">
        <v>6.5404</v>
      </c>
      <c r="E5960" s="145">
        <v>0</v>
      </c>
      <c r="F5960" s="145">
        <v>0</v>
      </c>
      <c r="G5960" s="146">
        <f t="shared" si="93"/>
        <v>11.6287</v>
      </c>
    </row>
    <row r="5961" spans="1:7" x14ac:dyDescent="0.25">
      <c r="A5961" s="143">
        <v>44810</v>
      </c>
      <c r="B5961" s="144">
        <v>5</v>
      </c>
      <c r="C5961" s="145">
        <v>5.1522999999999897</v>
      </c>
      <c r="D5961" s="145">
        <v>7.4414999999999996</v>
      </c>
      <c r="E5961" s="145">
        <v>0</v>
      </c>
      <c r="F5961" s="145">
        <v>0</v>
      </c>
      <c r="G5961" s="146">
        <f t="shared" si="93"/>
        <v>12.593799999999989</v>
      </c>
    </row>
    <row r="5962" spans="1:7" x14ac:dyDescent="0.25">
      <c r="A5962" s="143">
        <v>44810</v>
      </c>
      <c r="B5962" s="144">
        <v>6</v>
      </c>
      <c r="C5962" s="145">
        <v>5.5362999999999998</v>
      </c>
      <c r="D5962" s="145">
        <v>7.8715000000000002</v>
      </c>
      <c r="E5962" s="145">
        <v>0</v>
      </c>
      <c r="F5962" s="145">
        <v>0</v>
      </c>
      <c r="G5962" s="146">
        <f t="shared" si="93"/>
        <v>13.4078</v>
      </c>
    </row>
    <row r="5963" spans="1:7" x14ac:dyDescent="0.25">
      <c r="A5963" s="143">
        <v>44810</v>
      </c>
      <c r="B5963" s="144">
        <v>7</v>
      </c>
      <c r="C5963" s="145">
        <v>4.4272999999999998</v>
      </c>
      <c r="D5963" s="145">
        <v>6.8270999999999997</v>
      </c>
      <c r="E5963" s="145">
        <v>1.2E-2</v>
      </c>
      <c r="F5963" s="145">
        <v>0</v>
      </c>
      <c r="G5963" s="146">
        <f t="shared" si="93"/>
        <v>11.266400000000001</v>
      </c>
    </row>
    <row r="5964" spans="1:7" x14ac:dyDescent="0.25">
      <c r="A5964" s="143">
        <v>44810</v>
      </c>
      <c r="B5964" s="144">
        <v>8</v>
      </c>
      <c r="C5964" s="145">
        <v>92.757199999999997</v>
      </c>
      <c r="D5964" s="145">
        <v>8.0789000000000009</v>
      </c>
      <c r="E5964" s="145">
        <v>31.888300000000001</v>
      </c>
      <c r="F5964" s="145">
        <v>706.18970000000002</v>
      </c>
      <c r="G5964" s="146">
        <f t="shared" si="93"/>
        <v>838.91409999999996</v>
      </c>
    </row>
    <row r="5965" spans="1:7" x14ac:dyDescent="0.25">
      <c r="A5965" s="143">
        <v>44810</v>
      </c>
      <c r="B5965" s="144">
        <v>9</v>
      </c>
      <c r="C5965" s="145">
        <v>2409.5113000000001</v>
      </c>
      <c r="D5965" s="145">
        <v>21.952400000000001</v>
      </c>
      <c r="E5965" s="145">
        <v>299.22300000000001</v>
      </c>
      <c r="F5965" s="145">
        <v>3705.4249</v>
      </c>
      <c r="G5965" s="146">
        <f t="shared" si="93"/>
        <v>6436.1116000000002</v>
      </c>
    </row>
    <row r="5966" spans="1:7" x14ac:dyDescent="0.25">
      <c r="A5966" s="143">
        <v>44810</v>
      </c>
      <c r="B5966" s="144">
        <v>10</v>
      </c>
      <c r="C5966" s="145">
        <v>10106.526099999999</v>
      </c>
      <c r="D5966" s="145">
        <v>59.320900000000002</v>
      </c>
      <c r="E5966" s="145">
        <v>684.57640000000004</v>
      </c>
      <c r="F5966" s="145">
        <v>5672.0195999999996</v>
      </c>
      <c r="G5966" s="146">
        <f t="shared" si="93"/>
        <v>16522.442999999999</v>
      </c>
    </row>
    <row r="5967" spans="1:7" x14ac:dyDescent="0.25">
      <c r="A5967" s="143">
        <v>44810</v>
      </c>
      <c r="B5967" s="144">
        <v>11</v>
      </c>
      <c r="C5967" s="145">
        <v>19564.259099999999</v>
      </c>
      <c r="D5967" s="145">
        <v>103.191</v>
      </c>
      <c r="E5967" s="145">
        <v>1037.1947</v>
      </c>
      <c r="F5967" s="145">
        <v>6227.4736999999996</v>
      </c>
      <c r="G5967" s="146">
        <f t="shared" si="93"/>
        <v>26932.118499999997</v>
      </c>
    </row>
    <row r="5968" spans="1:7" x14ac:dyDescent="0.25">
      <c r="A5968" s="143">
        <v>44810</v>
      </c>
      <c r="B5968" s="144">
        <v>12</v>
      </c>
      <c r="C5968" s="145">
        <v>26290.584999999999</v>
      </c>
      <c r="D5968" s="145">
        <v>136.0917</v>
      </c>
      <c r="E5968" s="145">
        <v>1360.8897999999999</v>
      </c>
      <c r="F5968" s="145">
        <v>6699.4237999999996</v>
      </c>
      <c r="G5968" s="146">
        <f t="shared" si="93"/>
        <v>34486.990299999998</v>
      </c>
    </row>
    <row r="5969" spans="1:7" x14ac:dyDescent="0.25">
      <c r="A5969" s="143">
        <v>44810</v>
      </c>
      <c r="B5969" s="144">
        <v>13</v>
      </c>
      <c r="C5969" s="145">
        <v>28854.490600000001</v>
      </c>
      <c r="D5969" s="145">
        <v>148.80699999999999</v>
      </c>
      <c r="E5969" s="145">
        <v>1425.9507000000001</v>
      </c>
      <c r="F5969" s="145">
        <v>6404.0707000000002</v>
      </c>
      <c r="G5969" s="146">
        <f t="shared" si="93"/>
        <v>36833.319000000003</v>
      </c>
    </row>
    <row r="5970" spans="1:7" x14ac:dyDescent="0.25">
      <c r="A5970" s="143">
        <v>44810</v>
      </c>
      <c r="B5970" s="144">
        <v>14</v>
      </c>
      <c r="C5970" s="145">
        <v>27339.967700000001</v>
      </c>
      <c r="D5970" s="145">
        <v>151.7516</v>
      </c>
      <c r="E5970" s="145">
        <v>1421.3261</v>
      </c>
      <c r="F5970" s="145">
        <v>6939.8924999999999</v>
      </c>
      <c r="G5970" s="146">
        <f t="shared" si="93"/>
        <v>35852.937899999997</v>
      </c>
    </row>
    <row r="5971" spans="1:7" x14ac:dyDescent="0.25">
      <c r="A5971" s="143">
        <v>44810</v>
      </c>
      <c r="B5971" s="144">
        <v>15</v>
      </c>
      <c r="C5971" s="145">
        <v>23662.059499999999</v>
      </c>
      <c r="D5971" s="145">
        <v>143.37430000000001</v>
      </c>
      <c r="E5971" s="145">
        <v>1162.0757000000001</v>
      </c>
      <c r="F5971" s="145">
        <v>5805.0643</v>
      </c>
      <c r="G5971" s="146">
        <f t="shared" si="93"/>
        <v>30772.573799999998</v>
      </c>
    </row>
    <row r="5972" spans="1:7" x14ac:dyDescent="0.25">
      <c r="A5972" s="143">
        <v>44810</v>
      </c>
      <c r="B5972" s="144">
        <v>16</v>
      </c>
      <c r="C5972" s="145">
        <v>18041.820599999999</v>
      </c>
      <c r="D5972" s="145">
        <v>125.9208</v>
      </c>
      <c r="E5972" s="145">
        <v>1089.1658</v>
      </c>
      <c r="F5972" s="145">
        <v>5536.6596</v>
      </c>
      <c r="G5972" s="146">
        <f t="shared" si="93"/>
        <v>24793.566799999997</v>
      </c>
    </row>
    <row r="5973" spans="1:7" x14ac:dyDescent="0.25">
      <c r="A5973" s="143">
        <v>44810</v>
      </c>
      <c r="B5973" s="144">
        <v>17</v>
      </c>
      <c r="C5973" s="145">
        <v>10981.2243</v>
      </c>
      <c r="D5973" s="145">
        <v>87.405100000000004</v>
      </c>
      <c r="E5973" s="145">
        <v>984.67769999999996</v>
      </c>
      <c r="F5973" s="145">
        <v>5606.1217999999999</v>
      </c>
      <c r="G5973" s="146">
        <f t="shared" si="93"/>
        <v>17659.428899999999</v>
      </c>
    </row>
    <row r="5974" spans="1:7" x14ac:dyDescent="0.25">
      <c r="A5974" s="143">
        <v>44810</v>
      </c>
      <c r="B5974" s="144">
        <v>18</v>
      </c>
      <c r="C5974" s="145">
        <v>5131.1638999999996</v>
      </c>
      <c r="D5974" s="145">
        <v>63.737299999999998</v>
      </c>
      <c r="E5974" s="145">
        <v>611.46990000000005</v>
      </c>
      <c r="F5974" s="145">
        <v>4548.4883</v>
      </c>
      <c r="G5974" s="146">
        <f t="shared" si="93"/>
        <v>10354.859399999999</v>
      </c>
    </row>
    <row r="5975" spans="1:7" x14ac:dyDescent="0.25">
      <c r="A5975" s="143">
        <v>44810</v>
      </c>
      <c r="B5975" s="144">
        <v>19</v>
      </c>
      <c r="C5975" s="145">
        <v>1479.9532999999999</v>
      </c>
      <c r="D5975" s="145">
        <v>29.9285</v>
      </c>
      <c r="E5975" s="145">
        <v>380.43450000000001</v>
      </c>
      <c r="F5975" s="145">
        <v>4206.1652000000004</v>
      </c>
      <c r="G5975" s="146">
        <f t="shared" si="93"/>
        <v>6096.4814999999999</v>
      </c>
    </row>
    <row r="5976" spans="1:7" x14ac:dyDescent="0.25">
      <c r="A5976" s="143">
        <v>44810</v>
      </c>
      <c r="B5976" s="144">
        <v>20</v>
      </c>
      <c r="C5976" s="145">
        <v>130.5934</v>
      </c>
      <c r="D5976" s="145">
        <v>7.8996000000000004</v>
      </c>
      <c r="E5976" s="145">
        <v>56.319200000000002</v>
      </c>
      <c r="F5976" s="145">
        <v>1160.7511</v>
      </c>
      <c r="G5976" s="146">
        <f t="shared" si="93"/>
        <v>1355.5633</v>
      </c>
    </row>
    <row r="5977" spans="1:7" x14ac:dyDescent="0.25">
      <c r="A5977" s="143">
        <v>44810</v>
      </c>
      <c r="B5977" s="144">
        <v>21</v>
      </c>
      <c r="C5977" s="145">
        <v>1.8939999999999999</v>
      </c>
      <c r="D5977" s="145">
        <v>1.3385</v>
      </c>
      <c r="E5977" s="145">
        <v>0</v>
      </c>
      <c r="F5977" s="145">
        <v>2.0400000000000001E-2</v>
      </c>
      <c r="G5977" s="146">
        <f t="shared" si="93"/>
        <v>3.2528999999999999</v>
      </c>
    </row>
    <row r="5978" spans="1:7" x14ac:dyDescent="0.25">
      <c r="A5978" s="143">
        <v>44810</v>
      </c>
      <c r="B5978" s="144">
        <v>22</v>
      </c>
      <c r="C5978" s="145">
        <v>2.0952000000000002</v>
      </c>
      <c r="D5978" s="145">
        <v>1.3385</v>
      </c>
      <c r="E5978" s="145">
        <v>0</v>
      </c>
      <c r="F5978" s="145">
        <v>0</v>
      </c>
      <c r="G5978" s="146">
        <f t="shared" si="93"/>
        <v>3.4337</v>
      </c>
    </row>
    <row r="5979" spans="1:7" x14ac:dyDescent="0.25">
      <c r="A5979" s="143">
        <v>44810</v>
      </c>
      <c r="B5979" s="144">
        <v>23</v>
      </c>
      <c r="C5979" s="145">
        <v>2.3121999999999998</v>
      </c>
      <c r="D5979" s="145">
        <v>1.3385</v>
      </c>
      <c r="E5979" s="145">
        <v>2.0400000000000001E-2</v>
      </c>
      <c r="F5979" s="145">
        <v>0</v>
      </c>
      <c r="G5979" s="146">
        <f t="shared" si="93"/>
        <v>3.6710999999999996</v>
      </c>
    </row>
    <row r="5980" spans="1:7" x14ac:dyDescent="0.25">
      <c r="A5980" s="143">
        <v>44810</v>
      </c>
      <c r="B5980" s="144">
        <v>24</v>
      </c>
      <c r="C5980" s="145">
        <v>1.5192000000000001</v>
      </c>
      <c r="D5980" s="145">
        <v>1.3385</v>
      </c>
      <c r="E5980" s="145">
        <v>0</v>
      </c>
      <c r="F5980" s="145">
        <v>0</v>
      </c>
      <c r="G5980" s="146">
        <f t="shared" si="93"/>
        <v>2.8577000000000004</v>
      </c>
    </row>
    <row r="5981" spans="1:7" x14ac:dyDescent="0.25">
      <c r="A5981" s="143">
        <v>44811</v>
      </c>
      <c r="B5981" s="144">
        <v>1</v>
      </c>
      <c r="C5981" s="145">
        <v>2.5756000000000001</v>
      </c>
      <c r="D5981" s="145">
        <v>2.0400000000000001E-2</v>
      </c>
      <c r="E5981" s="145">
        <v>0</v>
      </c>
      <c r="F5981" s="145">
        <v>0</v>
      </c>
      <c r="G5981" s="146">
        <f t="shared" si="93"/>
        <v>2.5960000000000001</v>
      </c>
    </row>
    <row r="5982" spans="1:7" x14ac:dyDescent="0.25">
      <c r="A5982" s="143">
        <v>44811</v>
      </c>
      <c r="B5982" s="144">
        <v>2</v>
      </c>
      <c r="C5982" s="145">
        <v>2.6236000000000002</v>
      </c>
      <c r="D5982" s="145">
        <v>0</v>
      </c>
      <c r="E5982" s="145">
        <v>2.0400000000000001E-2</v>
      </c>
      <c r="F5982" s="145">
        <v>0</v>
      </c>
      <c r="G5982" s="146">
        <f t="shared" si="93"/>
        <v>2.6440000000000001</v>
      </c>
    </row>
    <row r="5983" spans="1:7" x14ac:dyDescent="0.25">
      <c r="A5983" s="143">
        <v>44811</v>
      </c>
      <c r="B5983" s="144">
        <v>3</v>
      </c>
      <c r="C5983" s="145">
        <v>2.7635999999999998</v>
      </c>
      <c r="D5983" s="145">
        <v>0</v>
      </c>
      <c r="E5983" s="145">
        <v>0</v>
      </c>
      <c r="F5983" s="145">
        <v>0</v>
      </c>
      <c r="G5983" s="146">
        <f t="shared" si="93"/>
        <v>2.7635999999999998</v>
      </c>
    </row>
    <row r="5984" spans="1:7" x14ac:dyDescent="0.25">
      <c r="A5984" s="143">
        <v>44811</v>
      </c>
      <c r="B5984" s="144">
        <v>4</v>
      </c>
      <c r="C5984" s="145">
        <v>3.3393999999999999</v>
      </c>
      <c r="D5984" s="145">
        <v>0</v>
      </c>
      <c r="E5984" s="145">
        <v>0</v>
      </c>
      <c r="F5984" s="145">
        <v>7.4414999999999996</v>
      </c>
      <c r="G5984" s="146">
        <f t="shared" si="93"/>
        <v>10.780899999999999</v>
      </c>
    </row>
    <row r="5985" spans="1:7" x14ac:dyDescent="0.25">
      <c r="A5985" s="143">
        <v>44811</v>
      </c>
      <c r="B5985" s="144">
        <v>5</v>
      </c>
      <c r="C5985" s="145">
        <v>6.5879000000000003</v>
      </c>
      <c r="D5985" s="145">
        <v>0</v>
      </c>
      <c r="E5985" s="145">
        <v>0</v>
      </c>
      <c r="F5985" s="145">
        <v>7.5214999999999996</v>
      </c>
      <c r="G5985" s="146">
        <f t="shared" si="93"/>
        <v>14.109400000000001</v>
      </c>
    </row>
    <row r="5986" spans="1:7" x14ac:dyDescent="0.25">
      <c r="A5986" s="143">
        <v>44811</v>
      </c>
      <c r="B5986" s="144">
        <v>6</v>
      </c>
      <c r="C5986" s="145">
        <v>2.8069000000000002</v>
      </c>
      <c r="D5986" s="145">
        <v>0</v>
      </c>
      <c r="E5986" s="145">
        <v>0</v>
      </c>
      <c r="F5986" s="145">
        <v>7.4414999999999996</v>
      </c>
      <c r="G5986" s="146">
        <f t="shared" si="93"/>
        <v>10.2484</v>
      </c>
    </row>
    <row r="5987" spans="1:7" x14ac:dyDescent="0.25">
      <c r="A5987" s="143">
        <v>44811</v>
      </c>
      <c r="B5987" s="144">
        <v>7</v>
      </c>
      <c r="C5987" s="145">
        <v>2.9975000000000001</v>
      </c>
      <c r="D5987" s="145">
        <v>0</v>
      </c>
      <c r="E5987" s="145">
        <v>6.0000000000000001E-3</v>
      </c>
      <c r="F5987" s="145">
        <v>8.7395999999999994</v>
      </c>
      <c r="G5987" s="146">
        <f t="shared" si="93"/>
        <v>11.743099999999998</v>
      </c>
    </row>
    <row r="5988" spans="1:7" x14ac:dyDescent="0.25">
      <c r="A5988" s="143">
        <v>44811</v>
      </c>
      <c r="B5988" s="144">
        <v>8</v>
      </c>
      <c r="C5988" s="145">
        <v>51.139899999999997</v>
      </c>
      <c r="D5988" s="145">
        <v>0.51200000000000001</v>
      </c>
      <c r="E5988" s="145">
        <v>24.8752</v>
      </c>
      <c r="F5988" s="145">
        <v>881.23360000000002</v>
      </c>
      <c r="G5988" s="146">
        <f t="shared" si="93"/>
        <v>957.76070000000004</v>
      </c>
    </row>
    <row r="5989" spans="1:7" x14ac:dyDescent="0.25">
      <c r="A5989" s="143">
        <v>44811</v>
      </c>
      <c r="B5989" s="144">
        <v>9</v>
      </c>
      <c r="C5989" s="145">
        <v>1268.8824</v>
      </c>
      <c r="D5989" s="145">
        <v>8.9956999999999994</v>
      </c>
      <c r="E5989" s="145">
        <v>249.21700000000001</v>
      </c>
      <c r="F5989" s="145">
        <v>3625.6563999999998</v>
      </c>
      <c r="G5989" s="146">
        <f t="shared" si="93"/>
        <v>5152.7515000000003</v>
      </c>
    </row>
    <row r="5990" spans="1:7" x14ac:dyDescent="0.25">
      <c r="A5990" s="143">
        <v>44811</v>
      </c>
      <c r="B5990" s="144">
        <v>10</v>
      </c>
      <c r="C5990" s="145">
        <v>8498.3863000000001</v>
      </c>
      <c r="D5990" s="145">
        <v>34.849699999999999</v>
      </c>
      <c r="E5990" s="145">
        <v>542.40089999999998</v>
      </c>
      <c r="F5990" s="145">
        <v>4944.3113000000003</v>
      </c>
      <c r="G5990" s="146">
        <f t="shared" si="93"/>
        <v>14019.948200000003</v>
      </c>
    </row>
    <row r="5991" spans="1:7" x14ac:dyDescent="0.25">
      <c r="A5991" s="143">
        <v>44811</v>
      </c>
      <c r="B5991" s="144">
        <v>11</v>
      </c>
      <c r="C5991" s="145">
        <v>16319.428400000001</v>
      </c>
      <c r="D5991" s="145">
        <v>83.711600000000004</v>
      </c>
      <c r="E5991" s="145">
        <v>777.75639999999999</v>
      </c>
      <c r="F5991" s="145">
        <v>5394.3091999999997</v>
      </c>
      <c r="G5991" s="146">
        <f t="shared" si="93"/>
        <v>22575.205599999998</v>
      </c>
    </row>
    <row r="5992" spans="1:7" x14ac:dyDescent="0.25">
      <c r="A5992" s="143">
        <v>44811</v>
      </c>
      <c r="B5992" s="144">
        <v>12</v>
      </c>
      <c r="C5992" s="145">
        <v>21328.891299999999</v>
      </c>
      <c r="D5992" s="145">
        <v>106.30289999999999</v>
      </c>
      <c r="E5992" s="145">
        <v>894.04189999999903</v>
      </c>
      <c r="F5992" s="145">
        <v>5701.5126</v>
      </c>
      <c r="G5992" s="146">
        <f t="shared" si="93"/>
        <v>28030.748699999996</v>
      </c>
    </row>
    <row r="5993" spans="1:7" x14ac:dyDescent="0.25">
      <c r="A5993" s="143">
        <v>44811</v>
      </c>
      <c r="B5993" s="144">
        <v>13</v>
      </c>
      <c r="C5993" s="145">
        <v>23207.7189</v>
      </c>
      <c r="D5993" s="145">
        <v>125.13809999999999</v>
      </c>
      <c r="E5993" s="145">
        <v>1246.3041000000001</v>
      </c>
      <c r="F5993" s="145">
        <v>7023.9930999999997</v>
      </c>
      <c r="G5993" s="146">
        <f t="shared" si="93"/>
        <v>31603.154200000001</v>
      </c>
    </row>
    <row r="5994" spans="1:7" x14ac:dyDescent="0.25">
      <c r="A5994" s="143">
        <v>44811</v>
      </c>
      <c r="B5994" s="144">
        <v>14</v>
      </c>
      <c r="C5994" s="145">
        <v>22220.254799999999</v>
      </c>
      <c r="D5994" s="145">
        <v>134.8349</v>
      </c>
      <c r="E5994" s="145">
        <v>1147.8757000000001</v>
      </c>
      <c r="F5994" s="145">
        <v>6409.8396000000002</v>
      </c>
      <c r="G5994" s="146">
        <f t="shared" si="93"/>
        <v>29912.805</v>
      </c>
    </row>
    <row r="5995" spans="1:7" x14ac:dyDescent="0.25">
      <c r="A5995" s="143">
        <v>44811</v>
      </c>
      <c r="B5995" s="144">
        <v>15</v>
      </c>
      <c r="C5995" s="145">
        <v>13541.3925</v>
      </c>
      <c r="D5995" s="145">
        <v>101.9842</v>
      </c>
      <c r="E5995" s="145">
        <v>1118.4104</v>
      </c>
      <c r="F5995" s="145">
        <v>7138.1391999999996</v>
      </c>
      <c r="G5995" s="146">
        <f t="shared" si="93"/>
        <v>21899.926299999999</v>
      </c>
    </row>
    <row r="5996" spans="1:7" x14ac:dyDescent="0.25">
      <c r="A5996" s="143">
        <v>44811</v>
      </c>
      <c r="B5996" s="144">
        <v>16</v>
      </c>
      <c r="C5996" s="145">
        <v>10691.316000000001</v>
      </c>
      <c r="D5996" s="145">
        <v>83.934100000000001</v>
      </c>
      <c r="E5996" s="145">
        <v>781.00409999999999</v>
      </c>
      <c r="F5996" s="145">
        <v>6037.5916999999999</v>
      </c>
      <c r="G5996" s="146">
        <f t="shared" si="93"/>
        <v>17593.8459</v>
      </c>
    </row>
    <row r="5997" spans="1:7" x14ac:dyDescent="0.25">
      <c r="A5997" s="143">
        <v>44811</v>
      </c>
      <c r="B5997" s="144">
        <v>17</v>
      </c>
      <c r="C5997" s="145">
        <v>7194.7336999999998</v>
      </c>
      <c r="D5997" s="145">
        <v>65.970600000000005</v>
      </c>
      <c r="E5997" s="145">
        <v>725.58240000000001</v>
      </c>
      <c r="F5997" s="145">
        <v>5031.5123000000003</v>
      </c>
      <c r="G5997" s="146">
        <f t="shared" si="93"/>
        <v>13017.798999999999</v>
      </c>
    </row>
    <row r="5998" spans="1:7" x14ac:dyDescent="0.25">
      <c r="A5998" s="143">
        <v>44811</v>
      </c>
      <c r="B5998" s="144">
        <v>18</v>
      </c>
      <c r="C5998" s="145">
        <v>2604.3751000000002</v>
      </c>
      <c r="D5998" s="145">
        <v>36.702599999999997</v>
      </c>
      <c r="E5998" s="145">
        <v>427.67160000000001</v>
      </c>
      <c r="F5998" s="145">
        <v>3600.3948999999998</v>
      </c>
      <c r="G5998" s="146">
        <f t="shared" si="93"/>
        <v>6669.1442000000006</v>
      </c>
    </row>
    <row r="5999" spans="1:7" x14ac:dyDescent="0.25">
      <c r="A5999" s="143">
        <v>44811</v>
      </c>
      <c r="B5999" s="144">
        <v>19</v>
      </c>
      <c r="C5999" s="145">
        <v>457.19850000000002</v>
      </c>
      <c r="D5999" s="145">
        <v>11.797700000000001</v>
      </c>
      <c r="E5999" s="145">
        <v>330.22930000000002</v>
      </c>
      <c r="F5999" s="145">
        <v>4219.1759000000002</v>
      </c>
      <c r="G5999" s="146">
        <f t="shared" si="93"/>
        <v>5018.4014000000006</v>
      </c>
    </row>
    <row r="6000" spans="1:7" x14ac:dyDescent="0.25">
      <c r="A6000" s="143">
        <v>44811</v>
      </c>
      <c r="B6000" s="144">
        <v>20</v>
      </c>
      <c r="C6000" s="145">
        <v>40.686599999999999</v>
      </c>
      <c r="D6000" s="145">
        <v>2.7465000000000002</v>
      </c>
      <c r="E6000" s="145">
        <v>48.101100000000002</v>
      </c>
      <c r="F6000" s="145">
        <v>955.25239999999997</v>
      </c>
      <c r="G6000" s="146">
        <f t="shared" si="93"/>
        <v>1046.7865999999999</v>
      </c>
    </row>
    <row r="6001" spans="1:7" x14ac:dyDescent="0.25">
      <c r="A6001" s="143">
        <v>44811</v>
      </c>
      <c r="B6001" s="144">
        <v>21</v>
      </c>
      <c r="C6001" s="145">
        <v>3.7797000000000001</v>
      </c>
      <c r="D6001" s="145">
        <v>1.024</v>
      </c>
      <c r="E6001" s="145">
        <v>1.024</v>
      </c>
      <c r="F6001" s="145">
        <v>1.4372</v>
      </c>
      <c r="G6001" s="146">
        <f t="shared" si="93"/>
        <v>7.2648999999999999</v>
      </c>
    </row>
    <row r="6002" spans="1:7" x14ac:dyDescent="0.25">
      <c r="A6002" s="143">
        <v>44811</v>
      </c>
      <c r="B6002" s="144">
        <v>22</v>
      </c>
      <c r="C6002" s="145">
        <v>10.599399999999999</v>
      </c>
      <c r="D6002" s="145">
        <v>1.728</v>
      </c>
      <c r="E6002" s="145">
        <v>1.728</v>
      </c>
      <c r="F6002" s="145">
        <v>0</v>
      </c>
      <c r="G6002" s="146">
        <f t="shared" si="93"/>
        <v>14.055399999999999</v>
      </c>
    </row>
    <row r="6003" spans="1:7" x14ac:dyDescent="0.25">
      <c r="A6003" s="143">
        <v>44811</v>
      </c>
      <c r="B6003" s="144">
        <v>23</v>
      </c>
      <c r="C6003" s="145">
        <v>2.1981999999999999</v>
      </c>
      <c r="D6003" s="145">
        <v>1.6614</v>
      </c>
      <c r="E6003" s="145">
        <v>1.6</v>
      </c>
      <c r="F6003" s="145">
        <v>0</v>
      </c>
      <c r="G6003" s="146">
        <f t="shared" si="93"/>
        <v>5.4596</v>
      </c>
    </row>
    <row r="6004" spans="1:7" x14ac:dyDescent="0.25">
      <c r="A6004" s="143">
        <v>44811</v>
      </c>
      <c r="B6004" s="144">
        <v>24</v>
      </c>
      <c r="C6004" s="145">
        <v>2.01419999999999</v>
      </c>
      <c r="D6004" s="145">
        <v>1.8560000000000001</v>
      </c>
      <c r="E6004" s="145">
        <v>1.8560000000000001</v>
      </c>
      <c r="F6004" s="145">
        <v>0</v>
      </c>
      <c r="G6004" s="146">
        <f t="shared" si="93"/>
        <v>5.7261999999999897</v>
      </c>
    </row>
    <row r="6005" spans="1:7" x14ac:dyDescent="0.25">
      <c r="A6005" s="143">
        <v>44812</v>
      </c>
      <c r="B6005" s="144">
        <v>1</v>
      </c>
      <c r="C6005" s="145">
        <v>5.7385999999999999</v>
      </c>
      <c r="D6005" s="145">
        <v>1.6012999999999999</v>
      </c>
      <c r="E6005" s="145">
        <v>1.6409</v>
      </c>
      <c r="F6005" s="145">
        <v>0</v>
      </c>
      <c r="G6005" s="146">
        <f t="shared" si="93"/>
        <v>8.9808000000000003</v>
      </c>
    </row>
    <row r="6006" spans="1:7" x14ac:dyDescent="0.25">
      <c r="A6006" s="143">
        <v>44812</v>
      </c>
      <c r="B6006" s="144">
        <v>2</v>
      </c>
      <c r="C6006" s="145">
        <v>7.7355999999999998</v>
      </c>
      <c r="D6006" s="145">
        <v>1.9213</v>
      </c>
      <c r="E6006" s="145">
        <v>1.92</v>
      </c>
      <c r="F6006" s="145">
        <v>0</v>
      </c>
      <c r="G6006" s="146">
        <f t="shared" si="93"/>
        <v>11.5769</v>
      </c>
    </row>
    <row r="6007" spans="1:7" x14ac:dyDescent="0.25">
      <c r="A6007" s="143">
        <v>44812</v>
      </c>
      <c r="B6007" s="144">
        <v>3</v>
      </c>
      <c r="C6007" s="145">
        <v>7.1021000000000001</v>
      </c>
      <c r="D6007" s="145">
        <v>1.984</v>
      </c>
      <c r="E6007" s="145">
        <v>2.0044</v>
      </c>
      <c r="F6007" s="145">
        <v>0</v>
      </c>
      <c r="G6007" s="146">
        <f t="shared" si="93"/>
        <v>11.0905</v>
      </c>
    </row>
    <row r="6008" spans="1:7" x14ac:dyDescent="0.25">
      <c r="A6008" s="143">
        <v>44812</v>
      </c>
      <c r="B6008" s="144">
        <v>4</v>
      </c>
      <c r="C6008" s="145">
        <v>1.7927</v>
      </c>
      <c r="D6008" s="145">
        <v>1.6</v>
      </c>
      <c r="E6008" s="145">
        <v>1.6</v>
      </c>
      <c r="F6008" s="145">
        <v>0</v>
      </c>
      <c r="G6008" s="146">
        <f t="shared" si="93"/>
        <v>4.9927000000000001</v>
      </c>
    </row>
    <row r="6009" spans="1:7" x14ac:dyDescent="0.25">
      <c r="A6009" s="143">
        <v>44812</v>
      </c>
      <c r="B6009" s="144">
        <v>5</v>
      </c>
      <c r="C6009" s="145">
        <v>5.5842000000000001</v>
      </c>
      <c r="D6009" s="145">
        <v>1.472</v>
      </c>
      <c r="E6009" s="145">
        <v>1.472</v>
      </c>
      <c r="F6009" s="145">
        <v>0</v>
      </c>
      <c r="G6009" s="146">
        <f t="shared" si="93"/>
        <v>8.5282</v>
      </c>
    </row>
    <row r="6010" spans="1:7" x14ac:dyDescent="0.25">
      <c r="A6010" s="143">
        <v>44812</v>
      </c>
      <c r="B6010" s="144">
        <v>6</v>
      </c>
      <c r="C6010" s="145">
        <v>1.9207000000000001</v>
      </c>
      <c r="D6010" s="145">
        <v>1.792</v>
      </c>
      <c r="E6010" s="145">
        <v>1.792</v>
      </c>
      <c r="F6010" s="145">
        <v>0</v>
      </c>
      <c r="G6010" s="146">
        <f t="shared" si="93"/>
        <v>5.5046999999999997</v>
      </c>
    </row>
    <row r="6011" spans="1:7" x14ac:dyDescent="0.25">
      <c r="A6011" s="143">
        <v>44812</v>
      </c>
      <c r="B6011" s="144">
        <v>7</v>
      </c>
      <c r="C6011" s="145">
        <v>1.6636</v>
      </c>
      <c r="D6011" s="145">
        <v>1.792</v>
      </c>
      <c r="E6011" s="145">
        <v>1.792</v>
      </c>
      <c r="F6011" s="145">
        <v>0.90769999999999995</v>
      </c>
      <c r="G6011" s="146">
        <f t="shared" si="93"/>
        <v>6.1553000000000004</v>
      </c>
    </row>
    <row r="6012" spans="1:7" x14ac:dyDescent="0.25">
      <c r="A6012" s="143">
        <v>44812</v>
      </c>
      <c r="B6012" s="144">
        <v>8</v>
      </c>
      <c r="C6012" s="145">
        <v>46.780200000000001</v>
      </c>
      <c r="D6012" s="145">
        <v>2.3883999999999999</v>
      </c>
      <c r="E6012" s="145">
        <v>6.3696000000000002</v>
      </c>
      <c r="F6012" s="145">
        <v>252.69819999999899</v>
      </c>
      <c r="G6012" s="146">
        <f t="shared" si="93"/>
        <v>308.23639999999898</v>
      </c>
    </row>
    <row r="6013" spans="1:7" x14ac:dyDescent="0.25">
      <c r="A6013" s="143">
        <v>44812</v>
      </c>
      <c r="B6013" s="144">
        <v>9</v>
      </c>
      <c r="C6013" s="145">
        <v>1882.2752</v>
      </c>
      <c r="D6013" s="145">
        <v>13.8741</v>
      </c>
      <c r="E6013" s="145">
        <v>148.43799999999999</v>
      </c>
      <c r="F6013" s="145">
        <v>2062.3638000000001</v>
      </c>
      <c r="G6013" s="146">
        <f t="shared" si="93"/>
        <v>4106.9511000000002</v>
      </c>
    </row>
    <row r="6014" spans="1:7" x14ac:dyDescent="0.25">
      <c r="A6014" s="143">
        <v>44812</v>
      </c>
      <c r="B6014" s="144">
        <v>10</v>
      </c>
      <c r="C6014" s="145">
        <v>9772.9459000000006</v>
      </c>
      <c r="D6014" s="145">
        <v>47.862899999999897</v>
      </c>
      <c r="E6014" s="145">
        <v>648.39649999999995</v>
      </c>
      <c r="F6014" s="145">
        <v>4919.7548999999999</v>
      </c>
      <c r="G6014" s="146">
        <f t="shared" si="93"/>
        <v>15388.960200000001</v>
      </c>
    </row>
    <row r="6015" spans="1:7" x14ac:dyDescent="0.25">
      <c r="A6015" s="143">
        <v>44812</v>
      </c>
      <c r="B6015" s="144">
        <v>11</v>
      </c>
      <c r="C6015" s="145">
        <v>20299.151900000001</v>
      </c>
      <c r="D6015" s="145">
        <v>97.158500000000004</v>
      </c>
      <c r="E6015" s="145">
        <v>1015.857</v>
      </c>
      <c r="F6015" s="145">
        <v>5414.7618000000002</v>
      </c>
      <c r="G6015" s="146">
        <f t="shared" si="93"/>
        <v>26826.929200000002</v>
      </c>
    </row>
    <row r="6016" spans="1:7" x14ac:dyDescent="0.25">
      <c r="A6016" s="143">
        <v>44812</v>
      </c>
      <c r="B6016" s="144">
        <v>12</v>
      </c>
      <c r="C6016" s="145">
        <v>28474.8825</v>
      </c>
      <c r="D6016" s="145">
        <v>141.02289999999999</v>
      </c>
      <c r="E6016" s="145">
        <v>1286.1960999999999</v>
      </c>
      <c r="F6016" s="145">
        <v>6557.8131000000003</v>
      </c>
      <c r="G6016" s="146">
        <f t="shared" si="93"/>
        <v>36459.914600000004</v>
      </c>
    </row>
    <row r="6017" spans="1:7" x14ac:dyDescent="0.25">
      <c r="A6017" s="143">
        <v>44812</v>
      </c>
      <c r="B6017" s="144">
        <v>13</v>
      </c>
      <c r="C6017" s="145">
        <v>33639.950799999999</v>
      </c>
      <c r="D6017" s="145">
        <v>181.44110000000001</v>
      </c>
      <c r="E6017" s="145">
        <v>1706.0301999999999</v>
      </c>
      <c r="F6017" s="145">
        <v>7278.2217000000001</v>
      </c>
      <c r="G6017" s="146">
        <f t="shared" si="93"/>
        <v>42805.643800000005</v>
      </c>
    </row>
    <row r="6018" spans="1:7" x14ac:dyDescent="0.25">
      <c r="A6018" s="143">
        <v>44812</v>
      </c>
      <c r="B6018" s="144">
        <v>14</v>
      </c>
      <c r="C6018" s="145">
        <v>35092.008099999999</v>
      </c>
      <c r="D6018" s="145">
        <v>199.24799999999999</v>
      </c>
      <c r="E6018" s="145">
        <v>1830.5087000000001</v>
      </c>
      <c r="F6018" s="145">
        <v>7574.4047</v>
      </c>
      <c r="G6018" s="146">
        <f t="shared" si="93"/>
        <v>44696.169499999996</v>
      </c>
    </row>
    <row r="6019" spans="1:7" x14ac:dyDescent="0.25">
      <c r="A6019" s="143">
        <v>44812</v>
      </c>
      <c r="B6019" s="144">
        <v>15</v>
      </c>
      <c r="C6019" s="145">
        <v>33445.884700000002</v>
      </c>
      <c r="D6019" s="145">
        <v>198.72030000000001</v>
      </c>
      <c r="E6019" s="145">
        <v>1776.4902999999999</v>
      </c>
      <c r="F6019" s="145">
        <v>7552.2376999999997</v>
      </c>
      <c r="G6019" s="146">
        <f t="shared" si="93"/>
        <v>42973.332999999999</v>
      </c>
    </row>
    <row r="6020" spans="1:7" x14ac:dyDescent="0.25">
      <c r="A6020" s="143">
        <v>44812</v>
      </c>
      <c r="B6020" s="144">
        <v>16</v>
      </c>
      <c r="C6020" s="145">
        <v>27822.575499999999</v>
      </c>
      <c r="D6020" s="145">
        <v>176.51689999999999</v>
      </c>
      <c r="E6020" s="145">
        <v>1602.9775999999999</v>
      </c>
      <c r="F6020" s="145">
        <v>7146.5129999999999</v>
      </c>
      <c r="G6020" s="146">
        <f t="shared" si="93"/>
        <v>36748.582999999999</v>
      </c>
    </row>
    <row r="6021" spans="1:7" x14ac:dyDescent="0.25">
      <c r="A6021" s="143">
        <v>44812</v>
      </c>
      <c r="B6021" s="144">
        <v>17</v>
      </c>
      <c r="C6021" s="145">
        <v>19150.983899999999</v>
      </c>
      <c r="D6021" s="145">
        <v>126.9541</v>
      </c>
      <c r="E6021" s="145">
        <v>1202.2289000000001</v>
      </c>
      <c r="F6021" s="145">
        <v>5267.9961000000003</v>
      </c>
      <c r="G6021" s="146">
        <f t="shared" si="93"/>
        <v>25748.162999999997</v>
      </c>
    </row>
    <row r="6022" spans="1:7" x14ac:dyDescent="0.25">
      <c r="A6022" s="143">
        <v>44812</v>
      </c>
      <c r="B6022" s="144">
        <v>18</v>
      </c>
      <c r="C6022" s="145">
        <v>10063.445900000001</v>
      </c>
      <c r="D6022" s="145">
        <v>85.3536</v>
      </c>
      <c r="E6022" s="145">
        <v>757.12850000000003</v>
      </c>
      <c r="F6022" s="145">
        <v>3634.2775999999999</v>
      </c>
      <c r="G6022" s="146">
        <f t="shared" ref="G6022:G6085" si="94">+SUM(C6022:F6022)</f>
        <v>14540.205600000001</v>
      </c>
    </row>
    <row r="6023" spans="1:7" x14ac:dyDescent="0.25">
      <c r="A6023" s="143">
        <v>44812</v>
      </c>
      <c r="B6023" s="144">
        <v>19</v>
      </c>
      <c r="C6023" s="145">
        <v>3172.9585000000002</v>
      </c>
      <c r="D6023" s="145">
        <v>37.192500000000003</v>
      </c>
      <c r="E6023" s="145">
        <v>315.72239999999999</v>
      </c>
      <c r="F6023" s="145">
        <v>1990.3125</v>
      </c>
      <c r="G6023" s="146">
        <f t="shared" si="94"/>
        <v>5516.1859000000004</v>
      </c>
    </row>
    <row r="6024" spans="1:7" x14ac:dyDescent="0.25">
      <c r="A6024" s="143">
        <v>44812</v>
      </c>
      <c r="B6024" s="144">
        <v>20</v>
      </c>
      <c r="C6024" s="145">
        <v>242.29939999999999</v>
      </c>
      <c r="D6024" s="145">
        <v>4.5412999999999997</v>
      </c>
      <c r="E6024" s="145">
        <v>33.1813</v>
      </c>
      <c r="F6024" s="145">
        <v>324.99220000000003</v>
      </c>
      <c r="G6024" s="146">
        <f t="shared" si="94"/>
        <v>605.01420000000007</v>
      </c>
    </row>
    <row r="6025" spans="1:7" x14ac:dyDescent="0.25">
      <c r="A6025" s="143">
        <v>44812</v>
      </c>
      <c r="B6025" s="144">
        <v>21</v>
      </c>
      <c r="C6025" s="145">
        <v>3.0135000000000001</v>
      </c>
      <c r="D6025" s="145">
        <v>1.1519999999999999</v>
      </c>
      <c r="E6025" s="145">
        <v>1.1723999999999899</v>
      </c>
      <c r="F6025" s="145">
        <v>136.7253</v>
      </c>
      <c r="G6025" s="146">
        <f t="shared" si="94"/>
        <v>142.06319999999999</v>
      </c>
    </row>
    <row r="6026" spans="1:7" x14ac:dyDescent="0.25">
      <c r="A6026" s="143">
        <v>44812</v>
      </c>
      <c r="B6026" s="144">
        <v>22</v>
      </c>
      <c r="C6026" s="145">
        <v>2.5672999999999999</v>
      </c>
      <c r="D6026" s="145">
        <v>1.216</v>
      </c>
      <c r="E6026" s="145">
        <v>1.216</v>
      </c>
      <c r="F6026" s="145">
        <v>26.508199999999999</v>
      </c>
      <c r="G6026" s="146">
        <f t="shared" si="94"/>
        <v>31.5075</v>
      </c>
    </row>
    <row r="6027" spans="1:7" x14ac:dyDescent="0.25">
      <c r="A6027" s="143">
        <v>44812</v>
      </c>
      <c r="B6027" s="144">
        <v>23</v>
      </c>
      <c r="C6027" s="145">
        <v>3.1562999999999999</v>
      </c>
      <c r="D6027" s="145">
        <v>1.4668000000000001</v>
      </c>
      <c r="E6027" s="145">
        <v>1.3644000000000001</v>
      </c>
      <c r="F6027" s="145">
        <v>0</v>
      </c>
      <c r="G6027" s="146">
        <f t="shared" si="94"/>
        <v>5.9874999999999998</v>
      </c>
    </row>
    <row r="6028" spans="1:7" x14ac:dyDescent="0.25">
      <c r="A6028" s="143">
        <v>44812</v>
      </c>
      <c r="B6028" s="144">
        <v>24</v>
      </c>
      <c r="C6028" s="145">
        <v>1.6713</v>
      </c>
      <c r="D6028" s="145">
        <v>2.1349999999999998</v>
      </c>
      <c r="E6028" s="145">
        <v>1.6639999999999999</v>
      </c>
      <c r="F6028" s="145">
        <v>0</v>
      </c>
      <c r="G6028" s="146">
        <f t="shared" si="94"/>
        <v>5.4702999999999999</v>
      </c>
    </row>
    <row r="6029" spans="1:7" x14ac:dyDescent="0.25">
      <c r="A6029" s="143">
        <v>44813</v>
      </c>
      <c r="B6029" s="144">
        <v>1</v>
      </c>
      <c r="C6029" s="145">
        <v>15.278700000000001</v>
      </c>
      <c r="D6029" s="145">
        <v>1.7586999999999999</v>
      </c>
      <c r="E6029" s="145">
        <v>1.472</v>
      </c>
      <c r="F6029" s="145">
        <v>0</v>
      </c>
      <c r="G6029" s="146">
        <f t="shared" si="94"/>
        <v>18.509400000000003</v>
      </c>
    </row>
    <row r="6030" spans="1:7" x14ac:dyDescent="0.25">
      <c r="A6030" s="143">
        <v>44813</v>
      </c>
      <c r="B6030" s="144">
        <v>2</v>
      </c>
      <c r="C6030" s="145">
        <v>15.726699999999999</v>
      </c>
      <c r="D6030" s="145">
        <v>1.792</v>
      </c>
      <c r="E6030" s="145">
        <v>1.792</v>
      </c>
      <c r="F6030" s="145">
        <v>0</v>
      </c>
      <c r="G6030" s="146">
        <f t="shared" si="94"/>
        <v>19.310700000000001</v>
      </c>
    </row>
    <row r="6031" spans="1:7" x14ac:dyDescent="0.25">
      <c r="A6031" s="143">
        <v>44813</v>
      </c>
      <c r="B6031" s="144">
        <v>3</v>
      </c>
      <c r="C6031" s="145">
        <v>15.5177</v>
      </c>
      <c r="D6031" s="145">
        <v>1.6</v>
      </c>
      <c r="E6031" s="145">
        <v>1.6</v>
      </c>
      <c r="F6031" s="145">
        <v>0</v>
      </c>
      <c r="G6031" s="146">
        <f t="shared" si="94"/>
        <v>18.717700000000001</v>
      </c>
    </row>
    <row r="6032" spans="1:7" x14ac:dyDescent="0.25">
      <c r="A6032" s="143">
        <v>44813</v>
      </c>
      <c r="B6032" s="144">
        <v>4</v>
      </c>
      <c r="C6032" s="145">
        <v>1.60049999999999</v>
      </c>
      <c r="D6032" s="145">
        <v>1.472</v>
      </c>
      <c r="E6032" s="145">
        <v>1.472</v>
      </c>
      <c r="F6032" s="145">
        <v>0</v>
      </c>
      <c r="G6032" s="146">
        <f t="shared" si="94"/>
        <v>4.5444999999999904</v>
      </c>
    </row>
    <row r="6033" spans="1:7" x14ac:dyDescent="0.25">
      <c r="A6033" s="143">
        <v>44813</v>
      </c>
      <c r="B6033" s="144">
        <v>5</v>
      </c>
      <c r="C6033" s="145">
        <v>5.6745000000000001</v>
      </c>
      <c r="D6033" s="145">
        <v>1.472</v>
      </c>
      <c r="E6033" s="145">
        <v>1.472</v>
      </c>
      <c r="F6033" s="145">
        <v>0</v>
      </c>
      <c r="G6033" s="146">
        <f t="shared" si="94"/>
        <v>8.6184999999999992</v>
      </c>
    </row>
    <row r="6034" spans="1:7" x14ac:dyDescent="0.25">
      <c r="A6034" s="143">
        <v>44813</v>
      </c>
      <c r="B6034" s="144">
        <v>6</v>
      </c>
      <c r="C6034" s="145">
        <v>1.5175000000000001</v>
      </c>
      <c r="D6034" s="145">
        <v>1.6204000000000001</v>
      </c>
      <c r="E6034" s="145">
        <v>1.6</v>
      </c>
      <c r="F6034" s="145">
        <v>0</v>
      </c>
      <c r="G6034" s="146">
        <f t="shared" si="94"/>
        <v>4.7378999999999998</v>
      </c>
    </row>
    <row r="6035" spans="1:7" x14ac:dyDescent="0.25">
      <c r="A6035" s="143">
        <v>44813</v>
      </c>
      <c r="B6035" s="144">
        <v>7</v>
      </c>
      <c r="C6035" s="145">
        <v>1.2575000000000001</v>
      </c>
      <c r="D6035" s="145">
        <v>1.792</v>
      </c>
      <c r="E6035" s="145">
        <v>1.798</v>
      </c>
      <c r="F6035" s="145">
        <v>4.1688000000000001</v>
      </c>
      <c r="G6035" s="146">
        <f t="shared" si="94"/>
        <v>9.0163000000000011</v>
      </c>
    </row>
    <row r="6036" spans="1:7" x14ac:dyDescent="0.25">
      <c r="A6036" s="143">
        <v>44813</v>
      </c>
      <c r="B6036" s="144">
        <v>8</v>
      </c>
      <c r="C6036" s="145">
        <v>30.647500000000001</v>
      </c>
      <c r="D6036" s="145">
        <v>2.2400000000000002</v>
      </c>
      <c r="E6036" s="145">
        <v>7.8512000000000004</v>
      </c>
      <c r="F6036" s="145">
        <v>308.34649999999999</v>
      </c>
      <c r="G6036" s="146">
        <f t="shared" si="94"/>
        <v>349.08519999999999</v>
      </c>
    </row>
    <row r="6037" spans="1:7" x14ac:dyDescent="0.25">
      <c r="A6037" s="143">
        <v>44813</v>
      </c>
      <c r="B6037" s="144">
        <v>9</v>
      </c>
      <c r="C6037" s="145">
        <v>2056.5338000000002</v>
      </c>
      <c r="D6037" s="145">
        <v>15.908099999999999</v>
      </c>
      <c r="E6037" s="145">
        <v>201.1651</v>
      </c>
      <c r="F6037" s="145">
        <v>2242.5281</v>
      </c>
      <c r="G6037" s="146">
        <f t="shared" si="94"/>
        <v>4516.1351000000004</v>
      </c>
    </row>
    <row r="6038" spans="1:7" x14ac:dyDescent="0.25">
      <c r="A6038" s="143">
        <v>44813</v>
      </c>
      <c r="B6038" s="144">
        <v>10</v>
      </c>
      <c r="C6038" s="145">
        <v>9709.4303999999993</v>
      </c>
      <c r="D6038" s="145">
        <v>54.035199999999897</v>
      </c>
      <c r="E6038" s="145">
        <v>652.49429999999995</v>
      </c>
      <c r="F6038" s="145">
        <v>5166.8063000000002</v>
      </c>
      <c r="G6038" s="146">
        <f t="shared" si="94"/>
        <v>15582.7662</v>
      </c>
    </row>
    <row r="6039" spans="1:7" x14ac:dyDescent="0.25">
      <c r="A6039" s="143">
        <v>44813</v>
      </c>
      <c r="B6039" s="144">
        <v>11</v>
      </c>
      <c r="C6039" s="145">
        <v>19918.7791</v>
      </c>
      <c r="D6039" s="145">
        <v>103.8108</v>
      </c>
      <c r="E6039" s="145">
        <v>1076.1648</v>
      </c>
      <c r="F6039" s="145">
        <v>6635.1876000000002</v>
      </c>
      <c r="G6039" s="146">
        <f t="shared" si="94"/>
        <v>27733.942299999999</v>
      </c>
    </row>
    <row r="6040" spans="1:7" x14ac:dyDescent="0.25">
      <c r="A6040" s="143">
        <v>44813</v>
      </c>
      <c r="B6040" s="144">
        <v>12</v>
      </c>
      <c r="C6040" s="145">
        <v>28741.017199999998</v>
      </c>
      <c r="D6040" s="145">
        <v>147.80170000000001</v>
      </c>
      <c r="E6040" s="145">
        <v>1460.7067999999999</v>
      </c>
      <c r="F6040" s="145">
        <v>7515.4696999999996</v>
      </c>
      <c r="G6040" s="146">
        <f t="shared" si="94"/>
        <v>37864.9954</v>
      </c>
    </row>
    <row r="6041" spans="1:7" x14ac:dyDescent="0.25">
      <c r="A6041" s="143">
        <v>44813</v>
      </c>
      <c r="B6041" s="144">
        <v>13</v>
      </c>
      <c r="C6041" s="145">
        <v>34418.002500000002</v>
      </c>
      <c r="D6041" s="145">
        <v>175.93510000000001</v>
      </c>
      <c r="E6041" s="145">
        <v>1713.3134</v>
      </c>
      <c r="F6041" s="145">
        <v>7915.0981000000002</v>
      </c>
      <c r="G6041" s="146">
        <f t="shared" si="94"/>
        <v>44222.349100000007</v>
      </c>
    </row>
    <row r="6042" spans="1:7" x14ac:dyDescent="0.25">
      <c r="A6042" s="143">
        <v>44813</v>
      </c>
      <c r="B6042" s="144">
        <v>14</v>
      </c>
      <c r="C6042" s="145">
        <v>36426.4329</v>
      </c>
      <c r="D6042" s="145">
        <v>192.8312</v>
      </c>
      <c r="E6042" s="145">
        <v>1781.1515999999999</v>
      </c>
      <c r="F6042" s="145">
        <v>8149.3117000000002</v>
      </c>
      <c r="G6042" s="146">
        <f t="shared" si="94"/>
        <v>46549.727399999996</v>
      </c>
    </row>
    <row r="6043" spans="1:7" x14ac:dyDescent="0.25">
      <c r="A6043" s="143">
        <v>44813</v>
      </c>
      <c r="B6043" s="144">
        <v>15</v>
      </c>
      <c r="C6043" s="145">
        <v>34862.960099999997</v>
      </c>
      <c r="D6043" s="145">
        <v>188.73500000000001</v>
      </c>
      <c r="E6043" s="145">
        <v>1703.3341</v>
      </c>
      <c r="F6043" s="145">
        <v>8056.7687999999998</v>
      </c>
      <c r="G6043" s="146">
        <f t="shared" si="94"/>
        <v>44811.797999999995</v>
      </c>
    </row>
    <row r="6044" spans="1:7" x14ac:dyDescent="0.25">
      <c r="A6044" s="143">
        <v>44813</v>
      </c>
      <c r="B6044" s="144">
        <v>16</v>
      </c>
      <c r="C6044" s="145">
        <v>29290.533500000001</v>
      </c>
      <c r="D6044" s="145">
        <v>160.76939999999999</v>
      </c>
      <c r="E6044" s="145">
        <v>1510.1831999999999</v>
      </c>
      <c r="F6044" s="145">
        <v>7629.6998999999996</v>
      </c>
      <c r="G6044" s="146">
        <f t="shared" si="94"/>
        <v>38591.186000000002</v>
      </c>
    </row>
    <row r="6045" spans="1:7" x14ac:dyDescent="0.25">
      <c r="A6045" s="143">
        <v>44813</v>
      </c>
      <c r="B6045" s="144">
        <v>17</v>
      </c>
      <c r="C6045" s="145">
        <v>19923.473000000002</v>
      </c>
      <c r="D6045" s="145">
        <v>126.4688</v>
      </c>
      <c r="E6045" s="145">
        <v>1186.8443</v>
      </c>
      <c r="F6045" s="145">
        <v>6876.5245999999997</v>
      </c>
      <c r="G6045" s="146">
        <f t="shared" si="94"/>
        <v>28113.310700000002</v>
      </c>
    </row>
    <row r="6046" spans="1:7" x14ac:dyDescent="0.25">
      <c r="A6046" s="143">
        <v>44813</v>
      </c>
      <c r="B6046" s="144">
        <v>18</v>
      </c>
      <c r="C6046" s="145">
        <v>9804.0103999999992</v>
      </c>
      <c r="D6046" s="145">
        <v>82.777299999999997</v>
      </c>
      <c r="E6046" s="145">
        <v>773.84910000000002</v>
      </c>
      <c r="F6046" s="145">
        <v>5408.1234000000004</v>
      </c>
      <c r="G6046" s="146">
        <f t="shared" si="94"/>
        <v>16068.760199999999</v>
      </c>
    </row>
    <row r="6047" spans="1:7" x14ac:dyDescent="0.25">
      <c r="A6047" s="143">
        <v>44813</v>
      </c>
      <c r="B6047" s="144">
        <v>19</v>
      </c>
      <c r="C6047" s="145">
        <v>2628.4807999999998</v>
      </c>
      <c r="D6047" s="145">
        <v>35.558599999999998</v>
      </c>
      <c r="E6047" s="145">
        <v>335.89069999999998</v>
      </c>
      <c r="F6047" s="145">
        <v>2857.7228</v>
      </c>
      <c r="G6047" s="146">
        <f t="shared" si="94"/>
        <v>5857.6528999999991</v>
      </c>
    </row>
    <row r="6048" spans="1:7" x14ac:dyDescent="0.25">
      <c r="A6048" s="143">
        <v>44813</v>
      </c>
      <c r="B6048" s="144">
        <v>20</v>
      </c>
      <c r="C6048" s="145">
        <v>137.93020000000001</v>
      </c>
      <c r="D6048" s="145">
        <v>8.9521999999999995</v>
      </c>
      <c r="E6048" s="145">
        <v>36.6126</v>
      </c>
      <c r="F6048" s="145">
        <v>488.21469999999999</v>
      </c>
      <c r="G6048" s="146">
        <f t="shared" si="94"/>
        <v>671.7097</v>
      </c>
    </row>
    <row r="6049" spans="1:7" x14ac:dyDescent="0.25">
      <c r="A6049" s="143">
        <v>44813</v>
      </c>
      <c r="B6049" s="144">
        <v>21</v>
      </c>
      <c r="C6049" s="145">
        <v>2.9704999999999999</v>
      </c>
      <c r="D6049" s="145">
        <v>4.7870999999999997</v>
      </c>
      <c r="E6049" s="145">
        <v>1.4079999999999999</v>
      </c>
      <c r="F6049" s="145">
        <v>1.44E-2</v>
      </c>
      <c r="G6049" s="146">
        <f t="shared" si="94"/>
        <v>9.18</v>
      </c>
    </row>
    <row r="6050" spans="1:7" x14ac:dyDescent="0.25">
      <c r="A6050" s="143">
        <v>44813</v>
      </c>
      <c r="B6050" s="144">
        <v>22</v>
      </c>
      <c r="C6050" s="145">
        <v>3.0516999999999999</v>
      </c>
      <c r="D6050" s="145">
        <v>5.3554000000000004</v>
      </c>
      <c r="E6050" s="145">
        <v>1.28</v>
      </c>
      <c r="F6050" s="145">
        <v>0</v>
      </c>
      <c r="G6050" s="146">
        <f t="shared" si="94"/>
        <v>9.6870999999999992</v>
      </c>
    </row>
    <row r="6051" spans="1:7" x14ac:dyDescent="0.25">
      <c r="A6051" s="143">
        <v>44813</v>
      </c>
      <c r="B6051" s="144">
        <v>23</v>
      </c>
      <c r="C6051" s="145">
        <v>3.56069999999999</v>
      </c>
      <c r="D6051" s="145">
        <v>4.6642000000000001</v>
      </c>
      <c r="E6051" s="145">
        <v>1.4283999999999999</v>
      </c>
      <c r="F6051" s="145">
        <v>0</v>
      </c>
      <c r="G6051" s="146">
        <f t="shared" si="94"/>
        <v>9.6532999999999909</v>
      </c>
    </row>
    <row r="6052" spans="1:7" x14ac:dyDescent="0.25">
      <c r="A6052" s="143">
        <v>44813</v>
      </c>
      <c r="B6052" s="144">
        <v>24</v>
      </c>
      <c r="C6052" s="145">
        <v>4.2976999999999999</v>
      </c>
      <c r="D6052" s="145">
        <v>4.9765999999999897</v>
      </c>
      <c r="E6052" s="145">
        <v>1.536</v>
      </c>
      <c r="F6052" s="145">
        <v>0</v>
      </c>
      <c r="G6052" s="146">
        <f t="shared" si="94"/>
        <v>10.810299999999989</v>
      </c>
    </row>
    <row r="6053" spans="1:7" x14ac:dyDescent="0.25">
      <c r="A6053" s="143">
        <v>44814</v>
      </c>
      <c r="B6053" s="144">
        <v>1</v>
      </c>
      <c r="C6053" s="145">
        <v>8.7592999999999996</v>
      </c>
      <c r="D6053" s="145">
        <v>5.3170000000000002</v>
      </c>
      <c r="E6053" s="145">
        <v>1.8969</v>
      </c>
      <c r="F6053" s="145">
        <v>0</v>
      </c>
      <c r="G6053" s="146">
        <f t="shared" si="94"/>
        <v>15.9732</v>
      </c>
    </row>
    <row r="6054" spans="1:7" x14ac:dyDescent="0.25">
      <c r="A6054" s="143">
        <v>44814</v>
      </c>
      <c r="B6054" s="144">
        <v>2</v>
      </c>
      <c r="C6054" s="145">
        <v>9.1852999999999998</v>
      </c>
      <c r="D6054" s="145">
        <v>4.9817</v>
      </c>
      <c r="E6054" s="145">
        <v>1.7867999999999999</v>
      </c>
      <c r="F6054" s="145">
        <v>0</v>
      </c>
      <c r="G6054" s="146">
        <f t="shared" si="94"/>
        <v>15.953799999999999</v>
      </c>
    </row>
    <row r="6055" spans="1:7" x14ac:dyDescent="0.25">
      <c r="A6055" s="143">
        <v>44814</v>
      </c>
      <c r="B6055" s="144">
        <v>3</v>
      </c>
      <c r="C6055" s="145">
        <v>8.4313000000000002</v>
      </c>
      <c r="D6055" s="145">
        <v>4.6872999999999996</v>
      </c>
      <c r="E6055" s="145">
        <v>2.0249000000000001</v>
      </c>
      <c r="F6055" s="145">
        <v>0</v>
      </c>
      <c r="G6055" s="146">
        <f t="shared" si="94"/>
        <v>15.143500000000001</v>
      </c>
    </row>
    <row r="6056" spans="1:7" x14ac:dyDescent="0.25">
      <c r="A6056" s="143">
        <v>44814</v>
      </c>
      <c r="B6056" s="144">
        <v>4</v>
      </c>
      <c r="C6056" s="145">
        <v>1.5615000000000001</v>
      </c>
      <c r="D6056" s="145">
        <v>3.8169</v>
      </c>
      <c r="E6056" s="145">
        <v>1.728</v>
      </c>
      <c r="F6056" s="145">
        <v>0</v>
      </c>
      <c r="G6056" s="146">
        <f t="shared" si="94"/>
        <v>7.1063999999999998</v>
      </c>
    </row>
    <row r="6057" spans="1:7" x14ac:dyDescent="0.25">
      <c r="A6057" s="143">
        <v>44814</v>
      </c>
      <c r="B6057" s="144">
        <v>5</v>
      </c>
      <c r="C6057" s="145">
        <v>1.7144999999999999</v>
      </c>
      <c r="D6057" s="145">
        <v>4.0011999999999999</v>
      </c>
      <c r="E6057" s="145">
        <v>1.728</v>
      </c>
      <c r="F6057" s="145">
        <v>0</v>
      </c>
      <c r="G6057" s="146">
        <f t="shared" si="94"/>
        <v>7.4436999999999998</v>
      </c>
    </row>
    <row r="6058" spans="1:7" x14ac:dyDescent="0.25">
      <c r="A6058" s="143">
        <v>44814</v>
      </c>
      <c r="B6058" s="144">
        <v>6</v>
      </c>
      <c r="C6058" s="145">
        <v>1.778</v>
      </c>
      <c r="D6058" s="145">
        <v>4.3339999999999996</v>
      </c>
      <c r="E6058" s="145">
        <v>1.8560000000000001</v>
      </c>
      <c r="F6058" s="145">
        <v>0</v>
      </c>
      <c r="G6058" s="146">
        <f t="shared" si="94"/>
        <v>7.968</v>
      </c>
    </row>
    <row r="6059" spans="1:7" x14ac:dyDescent="0.25">
      <c r="A6059" s="143">
        <v>44814</v>
      </c>
      <c r="B6059" s="144">
        <v>7</v>
      </c>
      <c r="C6059" s="145">
        <v>2.0192999999999999</v>
      </c>
      <c r="D6059" s="145">
        <v>4.5183999999999997</v>
      </c>
      <c r="E6059" s="145">
        <v>1.8620000000000001</v>
      </c>
      <c r="F6059" s="145">
        <v>2.5116999999999998</v>
      </c>
      <c r="G6059" s="146">
        <f t="shared" si="94"/>
        <v>10.911399999999999</v>
      </c>
    </row>
    <row r="6060" spans="1:7" x14ac:dyDescent="0.25">
      <c r="A6060" s="143">
        <v>44814</v>
      </c>
      <c r="B6060" s="144">
        <v>8</v>
      </c>
      <c r="C6060" s="145">
        <v>39.506900000000002</v>
      </c>
      <c r="D6060" s="145">
        <v>5.4040999999999997</v>
      </c>
      <c r="E6060" s="145">
        <v>9.2722999999999995</v>
      </c>
      <c r="F6060" s="145">
        <v>285.67270000000002</v>
      </c>
      <c r="G6060" s="146">
        <f t="shared" si="94"/>
        <v>339.85599999999999</v>
      </c>
    </row>
    <row r="6061" spans="1:7" x14ac:dyDescent="0.25">
      <c r="A6061" s="143">
        <v>44814</v>
      </c>
      <c r="B6061" s="144">
        <v>9</v>
      </c>
      <c r="C6061" s="145">
        <v>2196.8377999999998</v>
      </c>
      <c r="D6061" s="145">
        <v>22.046199999999999</v>
      </c>
      <c r="E6061" s="145">
        <v>237.11789999999999</v>
      </c>
      <c r="F6061" s="145">
        <v>2410.7739999999999</v>
      </c>
      <c r="G6061" s="146">
        <f t="shared" si="94"/>
        <v>4866.7759000000005</v>
      </c>
    </row>
    <row r="6062" spans="1:7" x14ac:dyDescent="0.25">
      <c r="A6062" s="143">
        <v>44814</v>
      </c>
      <c r="B6062" s="144">
        <v>10</v>
      </c>
      <c r="C6062" s="145">
        <v>10151.704100000001</v>
      </c>
      <c r="D6062" s="145">
        <v>74.5762</v>
      </c>
      <c r="E6062" s="145">
        <v>767.73590000000002</v>
      </c>
      <c r="F6062" s="145">
        <v>5256.8269</v>
      </c>
      <c r="G6062" s="146">
        <f t="shared" si="94"/>
        <v>16250.8431</v>
      </c>
    </row>
    <row r="6063" spans="1:7" x14ac:dyDescent="0.25">
      <c r="A6063" s="143">
        <v>44814</v>
      </c>
      <c r="B6063" s="144">
        <v>11</v>
      </c>
      <c r="C6063" s="145">
        <v>20560.571800000002</v>
      </c>
      <c r="D6063" s="145">
        <v>135.0214</v>
      </c>
      <c r="E6063" s="145">
        <v>1297.4282000000001</v>
      </c>
      <c r="F6063" s="145">
        <v>7141.8140000000003</v>
      </c>
      <c r="G6063" s="146">
        <f t="shared" si="94"/>
        <v>29134.835400000004</v>
      </c>
    </row>
    <row r="6064" spans="1:7" x14ac:dyDescent="0.25">
      <c r="A6064" s="143">
        <v>44814</v>
      </c>
      <c r="B6064" s="144">
        <v>12</v>
      </c>
      <c r="C6064" s="145">
        <v>29200.022799999999</v>
      </c>
      <c r="D6064" s="145">
        <v>178.54169999999999</v>
      </c>
      <c r="E6064" s="145">
        <v>1742.1332</v>
      </c>
      <c r="F6064" s="145">
        <v>8045.3193000000001</v>
      </c>
      <c r="G6064" s="146">
        <f t="shared" si="94"/>
        <v>39166.017</v>
      </c>
    </row>
    <row r="6065" spans="1:7" x14ac:dyDescent="0.25">
      <c r="A6065" s="143">
        <v>44814</v>
      </c>
      <c r="B6065" s="144">
        <v>13</v>
      </c>
      <c r="C6065" s="145">
        <v>34656.099000000002</v>
      </c>
      <c r="D6065" s="145">
        <v>206.9684</v>
      </c>
      <c r="E6065" s="145">
        <v>2040.6714999999999</v>
      </c>
      <c r="F6065" s="145">
        <v>8525.8947000000007</v>
      </c>
      <c r="G6065" s="146">
        <f t="shared" si="94"/>
        <v>45429.633600000001</v>
      </c>
    </row>
    <row r="6066" spans="1:7" x14ac:dyDescent="0.25">
      <c r="A6066" s="143">
        <v>44814</v>
      </c>
      <c r="B6066" s="144">
        <v>14</v>
      </c>
      <c r="C6066" s="145">
        <v>35875.123</v>
      </c>
      <c r="D6066" s="145">
        <v>214.75909999999999</v>
      </c>
      <c r="E6066" s="145">
        <v>2097.0713000000001</v>
      </c>
      <c r="F6066" s="145">
        <v>8572.6494000000002</v>
      </c>
      <c r="G6066" s="146">
        <f t="shared" si="94"/>
        <v>46759.602800000008</v>
      </c>
    </row>
    <row r="6067" spans="1:7" x14ac:dyDescent="0.25">
      <c r="A6067" s="143">
        <v>44814</v>
      </c>
      <c r="B6067" s="144">
        <v>15</v>
      </c>
      <c r="C6067" s="145">
        <v>33504.580199999997</v>
      </c>
      <c r="D6067" s="145">
        <v>215.0719</v>
      </c>
      <c r="E6067" s="145">
        <v>2019.7156</v>
      </c>
      <c r="F6067" s="145">
        <v>8450.4727999999996</v>
      </c>
      <c r="G6067" s="146">
        <f t="shared" si="94"/>
        <v>44189.840500000006</v>
      </c>
    </row>
    <row r="6068" spans="1:7" x14ac:dyDescent="0.25">
      <c r="A6068" s="143">
        <v>44814</v>
      </c>
      <c r="B6068" s="144">
        <v>16</v>
      </c>
      <c r="C6068" s="145">
        <v>27812.231100000001</v>
      </c>
      <c r="D6068" s="145">
        <v>189.8613</v>
      </c>
      <c r="E6068" s="145">
        <v>1751.6492000000001</v>
      </c>
      <c r="F6068" s="145">
        <v>8127.4486999999999</v>
      </c>
      <c r="G6068" s="146">
        <f t="shared" si="94"/>
        <v>37881.190300000002</v>
      </c>
    </row>
    <row r="6069" spans="1:7" x14ac:dyDescent="0.25">
      <c r="A6069" s="143">
        <v>44814</v>
      </c>
      <c r="B6069" s="144">
        <v>17</v>
      </c>
      <c r="C6069" s="145">
        <v>19141.652900000001</v>
      </c>
      <c r="D6069" s="145">
        <v>138.9057</v>
      </c>
      <c r="E6069" s="145">
        <v>1341.6433</v>
      </c>
      <c r="F6069" s="145">
        <v>7339.0963000000002</v>
      </c>
      <c r="G6069" s="146">
        <f t="shared" si="94"/>
        <v>27961.298200000001</v>
      </c>
    </row>
    <row r="6070" spans="1:7" x14ac:dyDescent="0.25">
      <c r="A6070" s="143">
        <v>44814</v>
      </c>
      <c r="B6070" s="144">
        <v>18</v>
      </c>
      <c r="C6070" s="145">
        <v>9709.7399000000005</v>
      </c>
      <c r="D6070" s="145">
        <v>85.880099999999999</v>
      </c>
      <c r="E6070" s="145">
        <v>882.3546</v>
      </c>
      <c r="F6070" s="145">
        <v>5840.2981</v>
      </c>
      <c r="G6070" s="146">
        <f t="shared" si="94"/>
        <v>16518.272700000001</v>
      </c>
    </row>
    <row r="6071" spans="1:7" x14ac:dyDescent="0.25">
      <c r="A6071" s="143">
        <v>44814</v>
      </c>
      <c r="B6071" s="144">
        <v>19</v>
      </c>
      <c r="C6071" s="145">
        <v>2660.2507999999998</v>
      </c>
      <c r="D6071" s="145">
        <v>29.200199999999999</v>
      </c>
      <c r="E6071" s="145">
        <v>365.81799999999998</v>
      </c>
      <c r="F6071" s="145">
        <v>3613.3213999999998</v>
      </c>
      <c r="G6071" s="146">
        <f t="shared" si="94"/>
        <v>6668.5904</v>
      </c>
    </row>
    <row r="6072" spans="1:7" x14ac:dyDescent="0.25">
      <c r="A6072" s="143">
        <v>44814</v>
      </c>
      <c r="B6072" s="144">
        <v>20</v>
      </c>
      <c r="C6072" s="145">
        <v>138.84889999999999</v>
      </c>
      <c r="D6072" s="145">
        <v>2.8313000000000001</v>
      </c>
      <c r="E6072" s="145">
        <v>36.766199999999998</v>
      </c>
      <c r="F6072" s="145">
        <v>720.50429999999994</v>
      </c>
      <c r="G6072" s="146">
        <f t="shared" si="94"/>
        <v>898.95069999999987</v>
      </c>
    </row>
    <row r="6073" spans="1:7" x14ac:dyDescent="0.25">
      <c r="A6073" s="143">
        <v>44814</v>
      </c>
      <c r="B6073" s="144">
        <v>21</v>
      </c>
      <c r="C6073" s="145">
        <v>0.97789999999999999</v>
      </c>
      <c r="D6073" s="145">
        <v>1.1519999999999999</v>
      </c>
      <c r="E6073" s="145">
        <v>1.1519999999999999</v>
      </c>
      <c r="F6073" s="145">
        <v>0</v>
      </c>
      <c r="G6073" s="146">
        <f t="shared" si="94"/>
        <v>3.2819000000000003</v>
      </c>
    </row>
    <row r="6074" spans="1:7" x14ac:dyDescent="0.25">
      <c r="A6074" s="143">
        <v>44814</v>
      </c>
      <c r="B6074" s="144">
        <v>22</v>
      </c>
      <c r="C6074" s="145">
        <v>0.65600000000000003</v>
      </c>
      <c r="D6074" s="145">
        <v>1.4283999999999999</v>
      </c>
      <c r="E6074" s="145">
        <v>1.4079999999999999</v>
      </c>
      <c r="F6074" s="145">
        <v>0</v>
      </c>
      <c r="G6074" s="146">
        <f t="shared" si="94"/>
        <v>3.4923999999999999</v>
      </c>
    </row>
    <row r="6075" spans="1:7" x14ac:dyDescent="0.25">
      <c r="A6075" s="143">
        <v>44814</v>
      </c>
      <c r="B6075" s="144">
        <v>23</v>
      </c>
      <c r="C6075" s="145">
        <v>0.34599999999999997</v>
      </c>
      <c r="D6075" s="145">
        <v>1.5128999999999999</v>
      </c>
      <c r="E6075" s="145">
        <v>1.472</v>
      </c>
      <c r="F6075" s="145">
        <v>0</v>
      </c>
      <c r="G6075" s="146">
        <f t="shared" si="94"/>
        <v>3.3308999999999997</v>
      </c>
    </row>
    <row r="6076" spans="1:7" x14ac:dyDescent="0.25">
      <c r="A6076" s="143">
        <v>44814</v>
      </c>
      <c r="B6076" s="144">
        <v>24</v>
      </c>
      <c r="C6076" s="145">
        <v>0.82799999999999996</v>
      </c>
      <c r="D6076" s="145">
        <v>1.8099000000000001</v>
      </c>
      <c r="E6076" s="145">
        <v>1.728</v>
      </c>
      <c r="F6076" s="145">
        <v>0</v>
      </c>
      <c r="G6076" s="146">
        <f t="shared" si="94"/>
        <v>4.3658999999999999</v>
      </c>
    </row>
    <row r="6077" spans="1:7" x14ac:dyDescent="0.25">
      <c r="A6077" s="143">
        <v>44815</v>
      </c>
      <c r="B6077" s="144">
        <v>1</v>
      </c>
      <c r="C6077" s="145">
        <v>0.58699999999999997</v>
      </c>
      <c r="D6077" s="145">
        <v>1.7048999999999901</v>
      </c>
      <c r="E6077" s="145">
        <v>1.6639999999999999</v>
      </c>
      <c r="F6077" s="145">
        <v>0</v>
      </c>
      <c r="G6077" s="146">
        <f t="shared" si="94"/>
        <v>3.95589999999999</v>
      </c>
    </row>
    <row r="6078" spans="1:7" x14ac:dyDescent="0.25">
      <c r="A6078" s="143">
        <v>44815</v>
      </c>
      <c r="B6078" s="144">
        <v>2</v>
      </c>
      <c r="C6078" s="145">
        <v>1.3919999999999999</v>
      </c>
      <c r="D6078" s="145">
        <v>1.728</v>
      </c>
      <c r="E6078" s="145">
        <v>1.728</v>
      </c>
      <c r="F6078" s="145">
        <v>0</v>
      </c>
      <c r="G6078" s="146">
        <f t="shared" si="94"/>
        <v>4.8479999999999999</v>
      </c>
    </row>
    <row r="6079" spans="1:7" x14ac:dyDescent="0.25">
      <c r="A6079" s="143">
        <v>44815</v>
      </c>
      <c r="B6079" s="144">
        <v>3</v>
      </c>
      <c r="C6079" s="145">
        <v>1.1000000000000001</v>
      </c>
      <c r="D6079" s="145">
        <v>1.6843999999999999</v>
      </c>
      <c r="E6079" s="145">
        <v>1.6639999999999999</v>
      </c>
      <c r="F6079" s="145">
        <v>0</v>
      </c>
      <c r="G6079" s="146">
        <f t="shared" si="94"/>
        <v>4.4483999999999995</v>
      </c>
    </row>
    <row r="6080" spans="1:7" x14ac:dyDescent="0.25">
      <c r="A6080" s="143">
        <v>44815</v>
      </c>
      <c r="B6080" s="144">
        <v>4</v>
      </c>
      <c r="C6080" s="145">
        <v>0.98399999999999999</v>
      </c>
      <c r="D6080" s="145">
        <v>1.536</v>
      </c>
      <c r="E6080" s="145">
        <v>1.536</v>
      </c>
      <c r="F6080" s="145">
        <v>0</v>
      </c>
      <c r="G6080" s="146">
        <f t="shared" si="94"/>
        <v>4.056</v>
      </c>
    </row>
    <row r="6081" spans="1:7" x14ac:dyDescent="0.25">
      <c r="A6081" s="143">
        <v>44815</v>
      </c>
      <c r="B6081" s="144">
        <v>5</v>
      </c>
      <c r="C6081" s="145">
        <v>5.375</v>
      </c>
      <c r="D6081" s="145">
        <v>1.8560000000000001</v>
      </c>
      <c r="E6081" s="145">
        <v>1.8560000000000001</v>
      </c>
      <c r="F6081" s="145">
        <v>0</v>
      </c>
      <c r="G6081" s="146">
        <f t="shared" si="94"/>
        <v>9.0869999999999997</v>
      </c>
    </row>
    <row r="6082" spans="1:7" x14ac:dyDescent="0.25">
      <c r="A6082" s="143">
        <v>44815</v>
      </c>
      <c r="B6082" s="144">
        <v>6</v>
      </c>
      <c r="C6082" s="145">
        <v>1.121</v>
      </c>
      <c r="D6082" s="145">
        <v>2.0044</v>
      </c>
      <c r="E6082" s="145">
        <v>1.984</v>
      </c>
      <c r="F6082" s="145">
        <v>0</v>
      </c>
      <c r="G6082" s="146">
        <f t="shared" si="94"/>
        <v>5.1093999999999999</v>
      </c>
    </row>
    <row r="6083" spans="1:7" x14ac:dyDescent="0.25">
      <c r="A6083" s="143">
        <v>44815</v>
      </c>
      <c r="B6083" s="144">
        <v>7</v>
      </c>
      <c r="C6083" s="145">
        <v>1.048</v>
      </c>
      <c r="D6083" s="145">
        <v>1.536</v>
      </c>
      <c r="E6083" s="145">
        <v>1.542</v>
      </c>
      <c r="F6083" s="145">
        <v>4.3612000000000002</v>
      </c>
      <c r="G6083" s="146">
        <f t="shared" si="94"/>
        <v>8.4872000000000014</v>
      </c>
    </row>
    <row r="6084" spans="1:7" x14ac:dyDescent="0.25">
      <c r="A6084" s="143">
        <v>44815</v>
      </c>
      <c r="B6084" s="144">
        <v>8</v>
      </c>
      <c r="C6084" s="145">
        <v>72.327200000000005</v>
      </c>
      <c r="D6084" s="145">
        <v>2.7902</v>
      </c>
      <c r="E6084" s="145">
        <v>21.710999999999999</v>
      </c>
      <c r="F6084" s="145">
        <v>703.44349999999997</v>
      </c>
      <c r="G6084" s="146">
        <f t="shared" si="94"/>
        <v>800.27189999999996</v>
      </c>
    </row>
    <row r="6085" spans="1:7" x14ac:dyDescent="0.25">
      <c r="A6085" s="143">
        <v>44815</v>
      </c>
      <c r="B6085" s="144">
        <v>9</v>
      </c>
      <c r="C6085" s="145">
        <v>2501.8964999999998</v>
      </c>
      <c r="D6085" s="145">
        <v>23.976500000000001</v>
      </c>
      <c r="E6085" s="145">
        <v>322.88150000000002</v>
      </c>
      <c r="F6085" s="145">
        <v>4585.0257000000001</v>
      </c>
      <c r="G6085" s="146">
        <f t="shared" si="94"/>
        <v>7433.7802000000001</v>
      </c>
    </row>
    <row r="6086" spans="1:7" x14ac:dyDescent="0.25">
      <c r="A6086" s="143">
        <v>44815</v>
      </c>
      <c r="B6086" s="144">
        <v>10</v>
      </c>
      <c r="C6086" s="145">
        <v>9010.3382000000001</v>
      </c>
      <c r="D6086" s="145">
        <v>73.482699999999994</v>
      </c>
      <c r="E6086" s="145">
        <v>829.57230000000004</v>
      </c>
      <c r="F6086" s="145">
        <v>7892.3746000000001</v>
      </c>
      <c r="G6086" s="146">
        <f t="shared" ref="G6086:G6149" si="95">+SUM(C6086:F6086)</f>
        <v>17805.767800000001</v>
      </c>
    </row>
    <row r="6087" spans="1:7" x14ac:dyDescent="0.25">
      <c r="A6087" s="143">
        <v>44815</v>
      </c>
      <c r="B6087" s="144">
        <v>11</v>
      </c>
      <c r="C6087" s="145">
        <v>18123.474999999999</v>
      </c>
      <c r="D6087" s="145">
        <v>126.6605</v>
      </c>
      <c r="E6087" s="145">
        <v>1378.4165</v>
      </c>
      <c r="F6087" s="145">
        <v>9315.9968000000008</v>
      </c>
      <c r="G6087" s="146">
        <f t="shared" si="95"/>
        <v>28944.5488</v>
      </c>
    </row>
    <row r="6088" spans="1:7" x14ac:dyDescent="0.25">
      <c r="A6088" s="143">
        <v>44815</v>
      </c>
      <c r="B6088" s="144">
        <v>12</v>
      </c>
      <c r="C6088" s="145">
        <v>28360.816699999999</v>
      </c>
      <c r="D6088" s="145">
        <v>182.11930000000001</v>
      </c>
      <c r="E6088" s="145">
        <v>1819.9621999999999</v>
      </c>
      <c r="F6088" s="145">
        <v>9865.6623</v>
      </c>
      <c r="G6088" s="146">
        <f t="shared" si="95"/>
        <v>40228.560499999992</v>
      </c>
    </row>
    <row r="6089" spans="1:7" x14ac:dyDescent="0.25">
      <c r="A6089" s="143">
        <v>44815</v>
      </c>
      <c r="B6089" s="144">
        <v>13</v>
      </c>
      <c r="C6089" s="145">
        <v>34031.9447</v>
      </c>
      <c r="D6089" s="145">
        <v>218.70189999999999</v>
      </c>
      <c r="E6089" s="145">
        <v>2043.9276</v>
      </c>
      <c r="F6089" s="145">
        <v>9956.2474999999995</v>
      </c>
      <c r="G6089" s="146">
        <f t="shared" si="95"/>
        <v>46250.8217</v>
      </c>
    </row>
    <row r="6090" spans="1:7" x14ac:dyDescent="0.25">
      <c r="A6090" s="143">
        <v>44815</v>
      </c>
      <c r="B6090" s="144">
        <v>14</v>
      </c>
      <c r="C6090" s="145">
        <v>34702.710299999999</v>
      </c>
      <c r="D6090" s="145">
        <v>222.65360000000001</v>
      </c>
      <c r="E6090" s="145">
        <v>2043.3018</v>
      </c>
      <c r="F6090" s="145">
        <v>9638.1769000000004</v>
      </c>
      <c r="G6090" s="146">
        <f t="shared" si="95"/>
        <v>46606.842599999996</v>
      </c>
    </row>
    <row r="6091" spans="1:7" x14ac:dyDescent="0.25">
      <c r="A6091" s="143">
        <v>44815</v>
      </c>
      <c r="B6091" s="144">
        <v>15</v>
      </c>
      <c r="C6091" s="145">
        <v>32013.8315</v>
      </c>
      <c r="D6091" s="145">
        <v>217.48580000000001</v>
      </c>
      <c r="E6091" s="145">
        <v>1861.2457999999999</v>
      </c>
      <c r="F6091" s="145">
        <v>9124.5935000000009</v>
      </c>
      <c r="G6091" s="146">
        <f t="shared" si="95"/>
        <v>43217.156600000002</v>
      </c>
    </row>
    <row r="6092" spans="1:7" x14ac:dyDescent="0.25">
      <c r="A6092" s="143">
        <v>44815</v>
      </c>
      <c r="B6092" s="144">
        <v>16</v>
      </c>
      <c r="C6092" s="145">
        <v>25361.710500000001</v>
      </c>
      <c r="D6092" s="145">
        <v>185.67150000000001</v>
      </c>
      <c r="E6092" s="145">
        <v>1590.7632000000001</v>
      </c>
      <c r="F6092" s="145">
        <v>8752.7127</v>
      </c>
      <c r="G6092" s="146">
        <f t="shared" si="95"/>
        <v>35890.857900000003</v>
      </c>
    </row>
    <row r="6093" spans="1:7" x14ac:dyDescent="0.25">
      <c r="A6093" s="143">
        <v>44815</v>
      </c>
      <c r="B6093" s="144">
        <v>17</v>
      </c>
      <c r="C6093" s="145">
        <v>16763.3593</v>
      </c>
      <c r="D6093" s="145">
        <v>138.29239999999999</v>
      </c>
      <c r="E6093" s="145">
        <v>1178.0333000000001</v>
      </c>
      <c r="F6093" s="145">
        <v>8092.8122000000003</v>
      </c>
      <c r="G6093" s="146">
        <f t="shared" si="95"/>
        <v>26172.497199999998</v>
      </c>
    </row>
    <row r="6094" spans="1:7" x14ac:dyDescent="0.25">
      <c r="A6094" s="143">
        <v>44815</v>
      </c>
      <c r="B6094" s="144">
        <v>18</v>
      </c>
      <c r="C6094" s="145">
        <v>7987.8697000000002</v>
      </c>
      <c r="D6094" s="145">
        <v>84.834199999999996</v>
      </c>
      <c r="E6094" s="145">
        <v>724.39890000000003</v>
      </c>
      <c r="F6094" s="145">
        <v>6786.0011000000004</v>
      </c>
      <c r="G6094" s="146">
        <f t="shared" si="95"/>
        <v>15583.103900000002</v>
      </c>
    </row>
    <row r="6095" spans="1:7" x14ac:dyDescent="0.25">
      <c r="A6095" s="143">
        <v>44815</v>
      </c>
      <c r="B6095" s="144">
        <v>19</v>
      </c>
      <c r="C6095" s="145">
        <v>1947.2448999999999</v>
      </c>
      <c r="D6095" s="145">
        <v>28.988399999999999</v>
      </c>
      <c r="E6095" s="145">
        <v>251.82839999999999</v>
      </c>
      <c r="F6095" s="145">
        <v>4445.1643999999997</v>
      </c>
      <c r="G6095" s="146">
        <f t="shared" si="95"/>
        <v>6673.2260999999999</v>
      </c>
    </row>
    <row r="6096" spans="1:7" x14ac:dyDescent="0.25">
      <c r="A6096" s="143">
        <v>44815</v>
      </c>
      <c r="B6096" s="144">
        <v>20</v>
      </c>
      <c r="C6096" s="145">
        <v>65.312299999999993</v>
      </c>
      <c r="D6096" s="145">
        <v>3.3559999999999999</v>
      </c>
      <c r="E6096" s="145">
        <v>18.04</v>
      </c>
      <c r="F6096" s="145">
        <v>978.25900000000001</v>
      </c>
      <c r="G6096" s="146">
        <f t="shared" si="95"/>
        <v>1064.9673</v>
      </c>
    </row>
    <row r="6097" spans="1:7" x14ac:dyDescent="0.25">
      <c r="A6097" s="143">
        <v>44815</v>
      </c>
      <c r="B6097" s="144">
        <v>21</v>
      </c>
      <c r="C6097" s="145">
        <v>0.86570000000000003</v>
      </c>
      <c r="D6097" s="145">
        <v>1.5922999999999901</v>
      </c>
      <c r="E6097" s="145">
        <v>1.4079999999999999</v>
      </c>
      <c r="F6097" s="145">
        <v>0</v>
      </c>
      <c r="G6097" s="146">
        <f t="shared" si="95"/>
        <v>3.8659999999999899</v>
      </c>
    </row>
    <row r="6098" spans="1:7" x14ac:dyDescent="0.25">
      <c r="A6098" s="143">
        <v>44815</v>
      </c>
      <c r="B6098" s="144">
        <v>22</v>
      </c>
      <c r="C6098" s="145">
        <v>0.58399999999999996</v>
      </c>
      <c r="D6098" s="145">
        <v>1.7151999999999901</v>
      </c>
      <c r="E6098" s="145">
        <v>1.4079999999999999</v>
      </c>
      <c r="F6098" s="145">
        <v>0</v>
      </c>
      <c r="G6098" s="146">
        <f t="shared" si="95"/>
        <v>3.7071999999999901</v>
      </c>
    </row>
    <row r="6099" spans="1:7" x14ac:dyDescent="0.25">
      <c r="A6099" s="143">
        <v>44815</v>
      </c>
      <c r="B6099" s="144">
        <v>23</v>
      </c>
      <c r="C6099" s="145">
        <v>0.89600000000000002</v>
      </c>
      <c r="D6099" s="145">
        <v>2.7749000000000001</v>
      </c>
      <c r="E6099" s="145">
        <v>1.8124</v>
      </c>
      <c r="F6099" s="145">
        <v>0</v>
      </c>
      <c r="G6099" s="146">
        <f t="shared" si="95"/>
        <v>5.4832999999999998</v>
      </c>
    </row>
    <row r="6100" spans="1:7" x14ac:dyDescent="0.25">
      <c r="A6100" s="143">
        <v>44815</v>
      </c>
      <c r="B6100" s="144">
        <v>24</v>
      </c>
      <c r="C6100" s="145">
        <v>1.216</v>
      </c>
      <c r="D6100" s="145">
        <v>3.6223000000000001</v>
      </c>
      <c r="E6100" s="145">
        <v>1.472</v>
      </c>
      <c r="F6100" s="145">
        <v>0</v>
      </c>
      <c r="G6100" s="146">
        <f t="shared" si="95"/>
        <v>6.3102999999999998</v>
      </c>
    </row>
    <row r="6101" spans="1:7" x14ac:dyDescent="0.25">
      <c r="A6101" s="143">
        <v>44816</v>
      </c>
      <c r="B6101" s="144">
        <v>1</v>
      </c>
      <c r="C6101" s="145">
        <v>1.046</v>
      </c>
      <c r="D6101" s="145">
        <v>3.3380999999999998</v>
      </c>
      <c r="E6101" s="145">
        <v>1.536</v>
      </c>
      <c r="F6101" s="145">
        <v>0</v>
      </c>
      <c r="G6101" s="146">
        <f t="shared" si="95"/>
        <v>5.9200999999999997</v>
      </c>
    </row>
    <row r="6102" spans="1:7" x14ac:dyDescent="0.25">
      <c r="A6102" s="143">
        <v>44816</v>
      </c>
      <c r="B6102" s="144">
        <v>2</v>
      </c>
      <c r="C6102" s="145">
        <v>0.94849999999999901</v>
      </c>
      <c r="D6102" s="145">
        <v>3.5583999999999998</v>
      </c>
      <c r="E6102" s="145">
        <v>2.0019</v>
      </c>
      <c r="F6102" s="145">
        <v>0</v>
      </c>
      <c r="G6102" s="146">
        <f t="shared" si="95"/>
        <v>6.508799999999999</v>
      </c>
    </row>
    <row r="6103" spans="1:7" x14ac:dyDescent="0.25">
      <c r="A6103" s="143">
        <v>44816</v>
      </c>
      <c r="B6103" s="144">
        <v>3</v>
      </c>
      <c r="C6103" s="145">
        <v>1.2264999999999999</v>
      </c>
      <c r="D6103" s="145">
        <v>3.3330000000000002</v>
      </c>
      <c r="E6103" s="145">
        <v>1.9403999999999999</v>
      </c>
      <c r="F6103" s="145">
        <v>0</v>
      </c>
      <c r="G6103" s="146">
        <f t="shared" si="95"/>
        <v>6.4999000000000002</v>
      </c>
    </row>
    <row r="6104" spans="1:7" x14ac:dyDescent="0.25">
      <c r="A6104" s="143">
        <v>44816</v>
      </c>
      <c r="B6104" s="144">
        <v>4</v>
      </c>
      <c r="C6104" s="145">
        <v>1.5147999999999999</v>
      </c>
      <c r="D6104" s="145">
        <v>3.3176999999999999</v>
      </c>
      <c r="E6104" s="145">
        <v>1.6384000000000001</v>
      </c>
      <c r="F6104" s="145">
        <v>0</v>
      </c>
      <c r="G6104" s="146">
        <f t="shared" si="95"/>
        <v>6.4708999999999994</v>
      </c>
    </row>
    <row r="6105" spans="1:7" x14ac:dyDescent="0.25">
      <c r="A6105" s="143">
        <v>44816</v>
      </c>
      <c r="B6105" s="144">
        <v>5</v>
      </c>
      <c r="C6105" s="145">
        <v>6.1167999999999996</v>
      </c>
      <c r="D6105" s="145">
        <v>4.1624999999999996</v>
      </c>
      <c r="E6105" s="145">
        <v>1.7664</v>
      </c>
      <c r="F6105" s="145">
        <v>0</v>
      </c>
      <c r="G6105" s="146">
        <f t="shared" si="95"/>
        <v>12.0457</v>
      </c>
    </row>
    <row r="6106" spans="1:7" x14ac:dyDescent="0.25">
      <c r="A6106" s="143">
        <v>44816</v>
      </c>
      <c r="B6106" s="144">
        <v>6</v>
      </c>
      <c r="C6106" s="145">
        <v>1.7798</v>
      </c>
      <c r="D6106" s="145">
        <v>4.8639999999999999</v>
      </c>
      <c r="E6106" s="145">
        <v>1.8738999999999999</v>
      </c>
      <c r="F6106" s="145">
        <v>0</v>
      </c>
      <c r="G6106" s="146">
        <f t="shared" si="95"/>
        <v>8.5176999999999996</v>
      </c>
    </row>
    <row r="6107" spans="1:7" x14ac:dyDescent="0.25">
      <c r="A6107" s="143">
        <v>44816</v>
      </c>
      <c r="B6107" s="144">
        <v>7</v>
      </c>
      <c r="C6107" s="145">
        <v>1.6462999999999901</v>
      </c>
      <c r="D6107" s="145">
        <v>5.1250999999999998</v>
      </c>
      <c r="E6107" s="145">
        <v>1.67</v>
      </c>
      <c r="F6107" s="145">
        <v>0.49959999999999999</v>
      </c>
      <c r="G6107" s="146">
        <f t="shared" si="95"/>
        <v>8.9409999999999901</v>
      </c>
    </row>
    <row r="6108" spans="1:7" x14ac:dyDescent="0.25">
      <c r="A6108" s="143">
        <v>44816</v>
      </c>
      <c r="B6108" s="144">
        <v>8</v>
      </c>
      <c r="C6108" s="145">
        <v>48.7714</v>
      </c>
      <c r="D6108" s="145">
        <v>5.3297999999999996</v>
      </c>
      <c r="E6108" s="145">
        <v>27.306699999999999</v>
      </c>
      <c r="F6108" s="145">
        <v>741.52449999999999</v>
      </c>
      <c r="G6108" s="146">
        <f t="shared" si="95"/>
        <v>822.93240000000003</v>
      </c>
    </row>
    <row r="6109" spans="1:7" x14ac:dyDescent="0.25">
      <c r="A6109" s="143">
        <v>44816</v>
      </c>
      <c r="B6109" s="144">
        <v>9</v>
      </c>
      <c r="C6109" s="145">
        <v>2055.0796999999998</v>
      </c>
      <c r="D6109" s="145">
        <v>19.774100000000001</v>
      </c>
      <c r="E6109" s="145">
        <v>269.96300000000002</v>
      </c>
      <c r="F6109" s="145">
        <v>3417.3996999999999</v>
      </c>
      <c r="G6109" s="146">
        <f t="shared" si="95"/>
        <v>5762.2165000000005</v>
      </c>
    </row>
    <row r="6110" spans="1:7" x14ac:dyDescent="0.25">
      <c r="A6110" s="143">
        <v>44816</v>
      </c>
      <c r="B6110" s="144">
        <v>10</v>
      </c>
      <c r="C6110" s="145">
        <v>8725.24909999999</v>
      </c>
      <c r="D6110" s="145">
        <v>54.216000000000001</v>
      </c>
      <c r="E6110" s="145">
        <v>493.285899999999</v>
      </c>
      <c r="F6110" s="145">
        <v>4974.5673999999999</v>
      </c>
      <c r="G6110" s="146">
        <f t="shared" si="95"/>
        <v>14247.318399999989</v>
      </c>
    </row>
    <row r="6111" spans="1:7" x14ac:dyDescent="0.25">
      <c r="A6111" s="143">
        <v>44816</v>
      </c>
      <c r="B6111" s="144">
        <v>11</v>
      </c>
      <c r="C6111" s="145">
        <v>16346.1121</v>
      </c>
      <c r="D6111" s="145">
        <v>101.7487</v>
      </c>
      <c r="E6111" s="145">
        <v>958.70619999999997</v>
      </c>
      <c r="F6111" s="145">
        <v>6610.3373000000001</v>
      </c>
      <c r="G6111" s="146">
        <f t="shared" si="95"/>
        <v>24016.904299999998</v>
      </c>
    </row>
    <row r="6112" spans="1:7" x14ac:dyDescent="0.25">
      <c r="A6112" s="143">
        <v>44816</v>
      </c>
      <c r="B6112" s="144">
        <v>12</v>
      </c>
      <c r="C6112" s="145">
        <v>18251.412700000001</v>
      </c>
      <c r="D6112" s="145">
        <v>106.0637</v>
      </c>
      <c r="E6112" s="145">
        <v>1106.9213999999999</v>
      </c>
      <c r="F6112" s="145">
        <v>6462.991</v>
      </c>
      <c r="G6112" s="146">
        <f t="shared" si="95"/>
        <v>25927.388800000001</v>
      </c>
    </row>
    <row r="6113" spans="1:7" x14ac:dyDescent="0.25">
      <c r="A6113" s="143">
        <v>44816</v>
      </c>
      <c r="B6113" s="144">
        <v>13</v>
      </c>
      <c r="C6113" s="145">
        <v>24817.1345</v>
      </c>
      <c r="D6113" s="145">
        <v>137.04990000000001</v>
      </c>
      <c r="E6113" s="145">
        <v>1135.1211000000001</v>
      </c>
      <c r="F6113" s="145">
        <v>6972.2641999999996</v>
      </c>
      <c r="G6113" s="146">
        <f t="shared" si="95"/>
        <v>33061.5697</v>
      </c>
    </row>
    <row r="6114" spans="1:7" x14ac:dyDescent="0.25">
      <c r="A6114" s="143">
        <v>44816</v>
      </c>
      <c r="B6114" s="144">
        <v>14</v>
      </c>
      <c r="C6114" s="145">
        <v>21782.044300000001</v>
      </c>
      <c r="D6114" s="145">
        <v>127.43129999999999</v>
      </c>
      <c r="E6114" s="145">
        <v>966.48220000000003</v>
      </c>
      <c r="F6114" s="145">
        <v>6060.9632000000001</v>
      </c>
      <c r="G6114" s="146">
        <f t="shared" si="95"/>
        <v>28936.921000000002</v>
      </c>
    </row>
    <row r="6115" spans="1:7" x14ac:dyDescent="0.25">
      <c r="A6115" s="143">
        <v>44816</v>
      </c>
      <c r="B6115" s="144">
        <v>15</v>
      </c>
      <c r="C6115" s="145">
        <v>23224.4355</v>
      </c>
      <c r="D6115" s="145">
        <v>125.3445</v>
      </c>
      <c r="E6115" s="145">
        <v>1031.8905</v>
      </c>
      <c r="F6115" s="145">
        <v>5924.4423999999999</v>
      </c>
      <c r="G6115" s="146">
        <f t="shared" si="95"/>
        <v>30306.1129</v>
      </c>
    </row>
    <row r="6116" spans="1:7" x14ac:dyDescent="0.25">
      <c r="A6116" s="143">
        <v>44816</v>
      </c>
      <c r="B6116" s="144">
        <v>16</v>
      </c>
      <c r="C6116" s="145">
        <v>17616.211899999998</v>
      </c>
      <c r="D6116" s="145">
        <v>106.5224</v>
      </c>
      <c r="E6116" s="145">
        <v>915.83259999999996</v>
      </c>
      <c r="F6116" s="145">
        <v>5417.9709000000003</v>
      </c>
      <c r="G6116" s="146">
        <f t="shared" si="95"/>
        <v>24056.537800000002</v>
      </c>
    </row>
    <row r="6117" spans="1:7" x14ac:dyDescent="0.25">
      <c r="A6117" s="143">
        <v>44816</v>
      </c>
      <c r="B6117" s="144">
        <v>17</v>
      </c>
      <c r="C6117" s="145">
        <v>5413.2938999999997</v>
      </c>
      <c r="D6117" s="145">
        <v>45.573500000000003</v>
      </c>
      <c r="E6117" s="145">
        <v>474.78379999999999</v>
      </c>
      <c r="F6117" s="145">
        <v>4409.3967000000002</v>
      </c>
      <c r="G6117" s="146">
        <f t="shared" si="95"/>
        <v>10343.047900000001</v>
      </c>
    </row>
    <row r="6118" spans="1:7" x14ac:dyDescent="0.25">
      <c r="A6118" s="143">
        <v>44816</v>
      </c>
      <c r="B6118" s="144">
        <v>18</v>
      </c>
      <c r="C6118" s="145">
        <v>2698.6277</v>
      </c>
      <c r="D6118" s="145">
        <v>33.243899999999996</v>
      </c>
      <c r="E6118" s="145">
        <v>188.8494</v>
      </c>
      <c r="F6118" s="145">
        <v>2511.9962</v>
      </c>
      <c r="G6118" s="146">
        <f t="shared" si="95"/>
        <v>5432.7172</v>
      </c>
    </row>
    <row r="6119" spans="1:7" x14ac:dyDescent="0.25">
      <c r="A6119" s="143">
        <v>44816</v>
      </c>
      <c r="B6119" s="144">
        <v>19</v>
      </c>
      <c r="C6119" s="145">
        <v>692.78579999999999</v>
      </c>
      <c r="D6119" s="145">
        <v>15.1241</v>
      </c>
      <c r="E6119" s="145">
        <v>117.9392</v>
      </c>
      <c r="F6119" s="145">
        <v>1243.902</v>
      </c>
      <c r="G6119" s="146">
        <f t="shared" si="95"/>
        <v>2069.7511</v>
      </c>
    </row>
    <row r="6120" spans="1:7" x14ac:dyDescent="0.25">
      <c r="A6120" s="143">
        <v>44816</v>
      </c>
      <c r="B6120" s="144">
        <v>20</v>
      </c>
      <c r="C6120" s="145">
        <v>43.219499999999996</v>
      </c>
      <c r="D6120" s="145">
        <v>5.9749999999999996</v>
      </c>
      <c r="E6120" s="145">
        <v>10.5663</v>
      </c>
      <c r="F6120" s="145">
        <v>114.58929999999999</v>
      </c>
      <c r="G6120" s="146">
        <f t="shared" si="95"/>
        <v>174.3501</v>
      </c>
    </row>
    <row r="6121" spans="1:7" x14ac:dyDescent="0.25">
      <c r="A6121" s="143">
        <v>44816</v>
      </c>
      <c r="B6121" s="144">
        <v>21</v>
      </c>
      <c r="C6121" s="145">
        <v>3.5492999999999899</v>
      </c>
      <c r="D6121" s="145">
        <v>5.5884</v>
      </c>
      <c r="E6121" s="145">
        <v>1.472</v>
      </c>
      <c r="F6121" s="145">
        <v>0.23769999999999999</v>
      </c>
      <c r="G6121" s="146">
        <f t="shared" si="95"/>
        <v>10.84739999999999</v>
      </c>
    </row>
    <row r="6122" spans="1:7" x14ac:dyDescent="0.25">
      <c r="A6122" s="143">
        <v>44816</v>
      </c>
      <c r="B6122" s="144">
        <v>22</v>
      </c>
      <c r="C6122" s="145">
        <v>2.7524999999999999</v>
      </c>
      <c r="D6122" s="145">
        <v>4.4492000000000003</v>
      </c>
      <c r="E6122" s="145">
        <v>1.1519999999999999</v>
      </c>
      <c r="F6122" s="145">
        <v>0</v>
      </c>
      <c r="G6122" s="146">
        <f t="shared" si="95"/>
        <v>8.3536999999999999</v>
      </c>
    </row>
    <row r="6123" spans="1:7" x14ac:dyDescent="0.25">
      <c r="A6123" s="143">
        <v>44816</v>
      </c>
      <c r="B6123" s="144">
        <v>23</v>
      </c>
      <c r="C6123" s="145">
        <v>3.3035000000000001</v>
      </c>
      <c r="D6123" s="145">
        <v>4.5720000000000001</v>
      </c>
      <c r="E6123" s="145">
        <v>1.6843999999999999</v>
      </c>
      <c r="F6123" s="145">
        <v>0</v>
      </c>
      <c r="G6123" s="146">
        <f t="shared" si="95"/>
        <v>9.5599000000000007</v>
      </c>
    </row>
    <row r="6124" spans="1:7" x14ac:dyDescent="0.25">
      <c r="A6124" s="143">
        <v>44816</v>
      </c>
      <c r="B6124" s="144">
        <v>24</v>
      </c>
      <c r="C6124" s="145">
        <v>3.0834999999999999</v>
      </c>
      <c r="D6124" s="145">
        <v>5.1020000000000003</v>
      </c>
      <c r="E6124" s="145">
        <v>1.6</v>
      </c>
      <c r="F6124" s="145">
        <v>0</v>
      </c>
      <c r="G6124" s="146">
        <f t="shared" si="95"/>
        <v>9.7855000000000008</v>
      </c>
    </row>
    <row r="6125" spans="1:7" x14ac:dyDescent="0.25">
      <c r="A6125" s="143">
        <v>44817</v>
      </c>
      <c r="B6125" s="144">
        <v>1</v>
      </c>
      <c r="C6125" s="145">
        <v>5.8625999999999996</v>
      </c>
      <c r="D6125" s="145">
        <v>4.4927999999999999</v>
      </c>
      <c r="E6125" s="145">
        <v>1.216</v>
      </c>
      <c r="F6125" s="145">
        <v>0</v>
      </c>
      <c r="G6125" s="146">
        <f t="shared" si="95"/>
        <v>11.571399999999999</v>
      </c>
    </row>
    <row r="6126" spans="1:7" x14ac:dyDescent="0.25">
      <c r="A6126" s="143">
        <v>44817</v>
      </c>
      <c r="B6126" s="144">
        <v>2</v>
      </c>
      <c r="C6126" s="145">
        <v>6.6945999999999897</v>
      </c>
      <c r="D6126" s="145">
        <v>5.1608999999999998</v>
      </c>
      <c r="E6126" s="145">
        <v>1.5973999999999999</v>
      </c>
      <c r="F6126" s="145">
        <v>0</v>
      </c>
      <c r="G6126" s="146">
        <f t="shared" si="95"/>
        <v>13.452899999999989</v>
      </c>
    </row>
    <row r="6127" spans="1:7" x14ac:dyDescent="0.25">
      <c r="A6127" s="143">
        <v>44817</v>
      </c>
      <c r="B6127" s="144">
        <v>3</v>
      </c>
      <c r="C6127" s="145">
        <v>6.2165999999999997</v>
      </c>
      <c r="D6127" s="145">
        <v>6.3</v>
      </c>
      <c r="E6127" s="145">
        <v>1.7484</v>
      </c>
      <c r="F6127" s="145">
        <v>0</v>
      </c>
      <c r="G6127" s="146">
        <f t="shared" si="95"/>
        <v>14.265000000000001</v>
      </c>
    </row>
    <row r="6128" spans="1:7" x14ac:dyDescent="0.25">
      <c r="A6128" s="143">
        <v>44817</v>
      </c>
      <c r="B6128" s="144">
        <v>4</v>
      </c>
      <c r="C6128" s="145">
        <v>3.5832000000000002</v>
      </c>
      <c r="D6128" s="145">
        <v>6.1567999999999996</v>
      </c>
      <c r="E6128" s="145">
        <v>1.3440000000000001</v>
      </c>
      <c r="F6128" s="145">
        <v>0</v>
      </c>
      <c r="G6128" s="146">
        <f t="shared" si="95"/>
        <v>11.084</v>
      </c>
    </row>
    <row r="6129" spans="1:7" x14ac:dyDescent="0.25">
      <c r="A6129" s="143">
        <v>44817</v>
      </c>
      <c r="B6129" s="144">
        <v>5</v>
      </c>
      <c r="C6129" s="145">
        <v>3.7332000000000001</v>
      </c>
      <c r="D6129" s="145">
        <v>6.6072999999999897</v>
      </c>
      <c r="E6129" s="145">
        <v>1.8560000000000001</v>
      </c>
      <c r="F6129" s="145">
        <v>0</v>
      </c>
      <c r="G6129" s="146">
        <f t="shared" si="95"/>
        <v>12.19649999999999</v>
      </c>
    </row>
    <row r="6130" spans="1:7" x14ac:dyDescent="0.25">
      <c r="A6130" s="143">
        <v>44817</v>
      </c>
      <c r="B6130" s="144">
        <v>6</v>
      </c>
      <c r="C6130" s="145">
        <v>3.8332000000000002</v>
      </c>
      <c r="D6130" s="145">
        <v>6.3718000000000004</v>
      </c>
      <c r="E6130" s="145">
        <v>1.6</v>
      </c>
      <c r="F6130" s="145">
        <v>0</v>
      </c>
      <c r="G6130" s="146">
        <f t="shared" si="95"/>
        <v>11.805</v>
      </c>
    </row>
    <row r="6131" spans="1:7" x14ac:dyDescent="0.25">
      <c r="A6131" s="143">
        <v>44817</v>
      </c>
      <c r="B6131" s="144">
        <v>7</v>
      </c>
      <c r="C6131" s="145">
        <v>4.0081999999999898</v>
      </c>
      <c r="D6131" s="145">
        <v>6.3948</v>
      </c>
      <c r="E6131" s="145">
        <v>1.67</v>
      </c>
      <c r="F6131" s="145">
        <v>1.7813000000000001</v>
      </c>
      <c r="G6131" s="146">
        <f t="shared" si="95"/>
        <v>13.85429999999999</v>
      </c>
    </row>
    <row r="6132" spans="1:7" x14ac:dyDescent="0.25">
      <c r="A6132" s="143">
        <v>44817</v>
      </c>
      <c r="B6132" s="144">
        <v>8</v>
      </c>
      <c r="C6132" s="145">
        <v>5.3655999999999997</v>
      </c>
      <c r="D6132" s="145">
        <v>6.8761000000000001</v>
      </c>
      <c r="E6132" s="145">
        <v>2.8241999999999998</v>
      </c>
      <c r="F6132" s="145">
        <v>70.462900000000005</v>
      </c>
      <c r="G6132" s="146">
        <f t="shared" si="95"/>
        <v>85.528800000000004</v>
      </c>
    </row>
    <row r="6133" spans="1:7" x14ac:dyDescent="0.25">
      <c r="A6133" s="143">
        <v>44817</v>
      </c>
      <c r="B6133" s="144">
        <v>9</v>
      </c>
      <c r="C6133" s="145">
        <v>164.316</v>
      </c>
      <c r="D6133" s="145">
        <v>9.0328999999999997</v>
      </c>
      <c r="E6133" s="145">
        <v>78.642300000000006</v>
      </c>
      <c r="F6133" s="145">
        <v>1086.595</v>
      </c>
      <c r="G6133" s="146">
        <f t="shared" si="95"/>
        <v>1338.5862</v>
      </c>
    </row>
    <row r="6134" spans="1:7" x14ac:dyDescent="0.25">
      <c r="A6134" s="143">
        <v>44817</v>
      </c>
      <c r="B6134" s="144">
        <v>10</v>
      </c>
      <c r="C6134" s="145">
        <v>1719.0771</v>
      </c>
      <c r="D6134" s="145">
        <v>25.9084</v>
      </c>
      <c r="E6134" s="145">
        <v>255.99719999999999</v>
      </c>
      <c r="F6134" s="145">
        <v>2718.0612999999998</v>
      </c>
      <c r="G6134" s="146">
        <f t="shared" si="95"/>
        <v>4719.0439999999999</v>
      </c>
    </row>
    <row r="6135" spans="1:7" x14ac:dyDescent="0.25">
      <c r="A6135" s="143">
        <v>44817</v>
      </c>
      <c r="B6135" s="144">
        <v>11</v>
      </c>
      <c r="C6135" s="145">
        <v>6348.0879999999997</v>
      </c>
      <c r="D6135" s="145">
        <v>43.791699999999999</v>
      </c>
      <c r="E6135" s="145">
        <v>469.78789999999998</v>
      </c>
      <c r="F6135" s="145">
        <v>2965.8105</v>
      </c>
      <c r="G6135" s="146">
        <f t="shared" si="95"/>
        <v>9827.4781000000003</v>
      </c>
    </row>
    <row r="6136" spans="1:7" x14ac:dyDescent="0.25">
      <c r="A6136" s="143">
        <v>44817</v>
      </c>
      <c r="B6136" s="144">
        <v>12</v>
      </c>
      <c r="C6136" s="145">
        <v>13607.8593</v>
      </c>
      <c r="D6136" s="145">
        <v>72.015900000000002</v>
      </c>
      <c r="E6136" s="145">
        <v>794.14710000000002</v>
      </c>
      <c r="F6136" s="145">
        <v>3942.6266000000001</v>
      </c>
      <c r="G6136" s="146">
        <f t="shared" si="95"/>
        <v>18416.6489</v>
      </c>
    </row>
    <row r="6137" spans="1:7" x14ac:dyDescent="0.25">
      <c r="A6137" s="143">
        <v>44817</v>
      </c>
      <c r="B6137" s="144">
        <v>13</v>
      </c>
      <c r="C6137" s="145">
        <v>19750.076700000001</v>
      </c>
      <c r="D6137" s="145">
        <v>90.604699999999994</v>
      </c>
      <c r="E6137" s="145">
        <v>735.85310000000004</v>
      </c>
      <c r="F6137" s="145">
        <v>3058.1392999999998</v>
      </c>
      <c r="G6137" s="146">
        <f t="shared" si="95"/>
        <v>23634.6738</v>
      </c>
    </row>
    <row r="6138" spans="1:7" x14ac:dyDescent="0.25">
      <c r="A6138" s="143">
        <v>44817</v>
      </c>
      <c r="B6138" s="144">
        <v>14</v>
      </c>
      <c r="C6138" s="145">
        <v>22204.340400000001</v>
      </c>
      <c r="D6138" s="145">
        <v>105.0581</v>
      </c>
      <c r="E6138" s="145">
        <v>666.03740000000005</v>
      </c>
      <c r="F6138" s="145">
        <v>2776.6414</v>
      </c>
      <c r="G6138" s="146">
        <f t="shared" si="95"/>
        <v>25752.077300000001</v>
      </c>
    </row>
    <row r="6139" spans="1:7" x14ac:dyDescent="0.25">
      <c r="A6139" s="143">
        <v>44817</v>
      </c>
      <c r="B6139" s="144">
        <v>15</v>
      </c>
      <c r="C6139" s="145">
        <v>21666.3537</v>
      </c>
      <c r="D6139" s="145">
        <v>106.111499999999</v>
      </c>
      <c r="E6139" s="145">
        <v>597.93999999999903</v>
      </c>
      <c r="F6139" s="145">
        <v>2103.5594999999998</v>
      </c>
      <c r="G6139" s="146">
        <f t="shared" si="95"/>
        <v>24473.964699999997</v>
      </c>
    </row>
    <row r="6140" spans="1:7" x14ac:dyDescent="0.25">
      <c r="A6140" s="143">
        <v>44817</v>
      </c>
      <c r="B6140" s="144">
        <v>16</v>
      </c>
      <c r="C6140" s="145">
        <v>12357.2454</v>
      </c>
      <c r="D6140" s="145">
        <v>74.205500000000001</v>
      </c>
      <c r="E6140" s="145">
        <v>396.49439999999998</v>
      </c>
      <c r="F6140" s="145">
        <v>1669.6319000000001</v>
      </c>
      <c r="G6140" s="146">
        <f t="shared" si="95"/>
        <v>14497.5772</v>
      </c>
    </row>
    <row r="6141" spans="1:7" x14ac:dyDescent="0.25">
      <c r="A6141" s="143">
        <v>44817</v>
      </c>
      <c r="B6141" s="144">
        <v>17</v>
      </c>
      <c r="C6141" s="145">
        <v>8990.9074999999993</v>
      </c>
      <c r="D6141" s="145">
        <v>71.667299999999997</v>
      </c>
      <c r="E6141" s="145">
        <v>416.49610000000001</v>
      </c>
      <c r="F6141" s="145">
        <v>1803.5823</v>
      </c>
      <c r="G6141" s="146">
        <f t="shared" si="95"/>
        <v>11282.653199999999</v>
      </c>
    </row>
    <row r="6142" spans="1:7" x14ac:dyDescent="0.25">
      <c r="A6142" s="143">
        <v>44817</v>
      </c>
      <c r="B6142" s="144">
        <v>18</v>
      </c>
      <c r="C6142" s="145">
        <v>4689.8994000000002</v>
      </c>
      <c r="D6142" s="145">
        <v>46.802</v>
      </c>
      <c r="E6142" s="145">
        <v>280.3997</v>
      </c>
      <c r="F6142" s="145">
        <v>1308.5313000000001</v>
      </c>
      <c r="G6142" s="146">
        <f t="shared" si="95"/>
        <v>6325.6324000000004</v>
      </c>
    </row>
    <row r="6143" spans="1:7" x14ac:dyDescent="0.25">
      <c r="A6143" s="143">
        <v>44817</v>
      </c>
      <c r="B6143" s="144">
        <v>19</v>
      </c>
      <c r="C6143" s="145">
        <v>848.06949999999995</v>
      </c>
      <c r="D6143" s="145">
        <v>18.207899999999999</v>
      </c>
      <c r="E6143" s="145">
        <v>88.171400000000006</v>
      </c>
      <c r="F6143" s="145">
        <v>489.98739999999998</v>
      </c>
      <c r="G6143" s="146">
        <f t="shared" si="95"/>
        <v>1444.4361999999999</v>
      </c>
    </row>
    <row r="6144" spans="1:7" x14ac:dyDescent="0.25">
      <c r="A6144" s="143">
        <v>44817</v>
      </c>
      <c r="B6144" s="144">
        <v>20</v>
      </c>
      <c r="C6144" s="145">
        <v>23.477599999999999</v>
      </c>
      <c r="D6144" s="145">
        <v>3.5608</v>
      </c>
      <c r="E6144" s="145">
        <v>7.6914999999999996</v>
      </c>
      <c r="F6144" s="145">
        <v>64.256200000000007</v>
      </c>
      <c r="G6144" s="146">
        <f t="shared" si="95"/>
        <v>98.986100000000008</v>
      </c>
    </row>
    <row r="6145" spans="1:7" x14ac:dyDescent="0.25">
      <c r="A6145" s="143">
        <v>44817</v>
      </c>
      <c r="B6145" s="144">
        <v>21</v>
      </c>
      <c r="C6145" s="145">
        <v>3.8332999999999999</v>
      </c>
      <c r="D6145" s="145">
        <v>2.5956999999999999</v>
      </c>
      <c r="E6145" s="145">
        <v>1.4283999999999999</v>
      </c>
      <c r="F6145" s="145">
        <v>0</v>
      </c>
      <c r="G6145" s="146">
        <f t="shared" si="95"/>
        <v>7.8574000000000002</v>
      </c>
    </row>
    <row r="6146" spans="1:7" x14ac:dyDescent="0.25">
      <c r="A6146" s="143">
        <v>44817</v>
      </c>
      <c r="B6146" s="144">
        <v>22</v>
      </c>
      <c r="C6146" s="145">
        <v>3.20589999999999</v>
      </c>
      <c r="D6146" s="145">
        <v>1.7227999999999899</v>
      </c>
      <c r="E6146" s="145">
        <v>1.0880000000000001</v>
      </c>
      <c r="F6146" s="145">
        <v>0</v>
      </c>
      <c r="G6146" s="146">
        <f t="shared" si="95"/>
        <v>6.0166999999999797</v>
      </c>
    </row>
    <row r="6147" spans="1:7" x14ac:dyDescent="0.25">
      <c r="A6147" s="143">
        <v>44817</v>
      </c>
      <c r="B6147" s="144">
        <v>23</v>
      </c>
      <c r="C6147" s="145">
        <v>3.22989999999999</v>
      </c>
      <c r="D6147" s="145">
        <v>1.82</v>
      </c>
      <c r="E6147" s="145">
        <v>1.472</v>
      </c>
      <c r="F6147" s="145">
        <v>0</v>
      </c>
      <c r="G6147" s="146">
        <f t="shared" si="95"/>
        <v>6.5218999999999898</v>
      </c>
    </row>
    <row r="6148" spans="1:7" x14ac:dyDescent="0.25">
      <c r="A6148" s="143">
        <v>44817</v>
      </c>
      <c r="B6148" s="144">
        <v>24</v>
      </c>
      <c r="C6148" s="145">
        <v>3.8538999999999999</v>
      </c>
      <c r="D6148" s="145">
        <v>1.7253999999999901</v>
      </c>
      <c r="E6148" s="145">
        <v>1.1519999999999999</v>
      </c>
      <c r="F6148" s="145">
        <v>0</v>
      </c>
      <c r="G6148" s="146">
        <f t="shared" si="95"/>
        <v>6.7312999999999903</v>
      </c>
    </row>
    <row r="6149" spans="1:7" x14ac:dyDescent="0.25">
      <c r="A6149" s="143">
        <v>44818</v>
      </c>
      <c r="B6149" s="144">
        <v>1</v>
      </c>
      <c r="C6149" s="145">
        <v>5.7348999999999997</v>
      </c>
      <c r="D6149" s="145">
        <v>1.6944999999999999</v>
      </c>
      <c r="E6149" s="145">
        <v>1.4079999999999999</v>
      </c>
      <c r="F6149" s="145">
        <v>0</v>
      </c>
      <c r="G6149" s="146">
        <f t="shared" si="95"/>
        <v>8.8373999999999988</v>
      </c>
    </row>
    <row r="6150" spans="1:7" x14ac:dyDescent="0.25">
      <c r="A6150" s="143">
        <v>44818</v>
      </c>
      <c r="B6150" s="144">
        <v>2</v>
      </c>
      <c r="C6150" s="145">
        <v>5.9398999999999997</v>
      </c>
      <c r="D6150" s="145">
        <v>1.472</v>
      </c>
      <c r="E6150" s="145">
        <v>1.472</v>
      </c>
      <c r="F6150" s="145">
        <v>0</v>
      </c>
      <c r="G6150" s="146">
        <f t="shared" ref="G6150:G6213" si="96">+SUM(C6150:F6150)</f>
        <v>8.8838999999999988</v>
      </c>
    </row>
    <row r="6151" spans="1:7" x14ac:dyDescent="0.25">
      <c r="A6151" s="143">
        <v>44818</v>
      </c>
      <c r="B6151" s="144">
        <v>3</v>
      </c>
      <c r="C6151" s="145">
        <v>6.1119000000000003</v>
      </c>
      <c r="D6151" s="145">
        <v>1.216</v>
      </c>
      <c r="E6151" s="145">
        <v>1.216</v>
      </c>
      <c r="F6151" s="145">
        <v>0</v>
      </c>
      <c r="G6151" s="146">
        <f t="shared" si="96"/>
        <v>8.5439000000000007</v>
      </c>
    </row>
    <row r="6152" spans="1:7" x14ac:dyDescent="0.25">
      <c r="A6152" s="143">
        <v>44818</v>
      </c>
      <c r="B6152" s="144">
        <v>4</v>
      </c>
      <c r="C6152" s="145">
        <v>4.5681000000000003</v>
      </c>
      <c r="D6152" s="145">
        <v>1.6</v>
      </c>
      <c r="E6152" s="145">
        <v>1.6</v>
      </c>
      <c r="F6152" s="145">
        <v>0</v>
      </c>
      <c r="G6152" s="146">
        <f t="shared" si="96"/>
        <v>7.7681000000000004</v>
      </c>
    </row>
    <row r="6153" spans="1:7" x14ac:dyDescent="0.25">
      <c r="A6153" s="143">
        <v>44818</v>
      </c>
      <c r="B6153" s="144">
        <v>5</v>
      </c>
      <c r="C6153" s="145">
        <v>7.9104999999999999</v>
      </c>
      <c r="D6153" s="145">
        <v>1.6639999999999999</v>
      </c>
      <c r="E6153" s="145">
        <v>1.6639999999999999</v>
      </c>
      <c r="F6153" s="145">
        <v>0</v>
      </c>
      <c r="G6153" s="146">
        <f t="shared" si="96"/>
        <v>11.2385</v>
      </c>
    </row>
    <row r="6154" spans="1:7" x14ac:dyDescent="0.25">
      <c r="A6154" s="143">
        <v>44818</v>
      </c>
      <c r="B6154" s="144">
        <v>6</v>
      </c>
      <c r="C6154" s="145">
        <v>3.0465</v>
      </c>
      <c r="D6154" s="145">
        <v>1.4923999999999999</v>
      </c>
      <c r="E6154" s="145">
        <v>1.472</v>
      </c>
      <c r="F6154" s="145">
        <v>0</v>
      </c>
      <c r="G6154" s="146">
        <f t="shared" si="96"/>
        <v>6.0108999999999995</v>
      </c>
    </row>
    <row r="6155" spans="1:7" x14ac:dyDescent="0.25">
      <c r="A6155" s="143">
        <v>44818</v>
      </c>
      <c r="B6155" s="144">
        <v>7</v>
      </c>
      <c r="C6155" s="145">
        <v>3.2431000000000001</v>
      </c>
      <c r="D6155" s="145">
        <v>0.25600000000000001</v>
      </c>
      <c r="E6155" s="145">
        <v>0.41799999999999998</v>
      </c>
      <c r="F6155" s="145">
        <v>0.99139999999999995</v>
      </c>
      <c r="G6155" s="146">
        <f t="shared" si="96"/>
        <v>4.9085000000000001</v>
      </c>
    </row>
    <row r="6156" spans="1:7" x14ac:dyDescent="0.25">
      <c r="A6156" s="143">
        <v>44818</v>
      </c>
      <c r="B6156" s="144">
        <v>8</v>
      </c>
      <c r="C6156" s="145">
        <v>19.5412</v>
      </c>
      <c r="D6156" s="145">
        <v>0.35560000000000003</v>
      </c>
      <c r="E6156" s="145">
        <v>8.4471000000000007</v>
      </c>
      <c r="F6156" s="145">
        <v>354.21730000000002</v>
      </c>
      <c r="G6156" s="146">
        <f t="shared" si="96"/>
        <v>382.56120000000004</v>
      </c>
    </row>
    <row r="6157" spans="1:7" x14ac:dyDescent="0.25">
      <c r="A6157" s="143">
        <v>44818</v>
      </c>
      <c r="B6157" s="144">
        <v>9</v>
      </c>
      <c r="C6157" s="145">
        <v>2321.1977999999999</v>
      </c>
      <c r="D6157" s="145">
        <v>15.070499999999999</v>
      </c>
      <c r="E6157" s="145">
        <v>139.57749999999999</v>
      </c>
      <c r="F6157" s="145">
        <v>1606.0281</v>
      </c>
      <c r="G6157" s="146">
        <f t="shared" si="96"/>
        <v>4081.8738999999996</v>
      </c>
    </row>
    <row r="6158" spans="1:7" x14ac:dyDescent="0.25">
      <c r="A6158" s="143">
        <v>44818</v>
      </c>
      <c r="B6158" s="144">
        <v>10</v>
      </c>
      <c r="C6158" s="145">
        <v>9715.0885999999991</v>
      </c>
      <c r="D6158" s="145">
        <v>57.560499999999998</v>
      </c>
      <c r="E6158" s="145">
        <v>496.06490000000002</v>
      </c>
      <c r="F6158" s="145">
        <v>3897.1614</v>
      </c>
      <c r="G6158" s="146">
        <f t="shared" si="96"/>
        <v>14165.875399999997</v>
      </c>
    </row>
    <row r="6159" spans="1:7" x14ac:dyDescent="0.25">
      <c r="A6159" s="143">
        <v>44818</v>
      </c>
      <c r="B6159" s="144">
        <v>11</v>
      </c>
      <c r="C6159" s="145">
        <v>18866.040499999999</v>
      </c>
      <c r="D6159" s="145">
        <v>101.3643</v>
      </c>
      <c r="E6159" s="145">
        <v>967.58619999999996</v>
      </c>
      <c r="F6159" s="145">
        <v>6324.6556</v>
      </c>
      <c r="G6159" s="146">
        <f t="shared" si="96"/>
        <v>26259.6466</v>
      </c>
    </row>
    <row r="6160" spans="1:7" x14ac:dyDescent="0.25">
      <c r="A6160" s="143">
        <v>44818</v>
      </c>
      <c r="B6160" s="144">
        <v>12</v>
      </c>
      <c r="C6160" s="145">
        <v>26534.740600000001</v>
      </c>
      <c r="D6160" s="145">
        <v>140.44489999999999</v>
      </c>
      <c r="E6160" s="145">
        <v>1301.3683000000001</v>
      </c>
      <c r="F6160" s="145">
        <v>7427.8753999999999</v>
      </c>
      <c r="G6160" s="146">
        <f t="shared" si="96"/>
        <v>35404.429199999999</v>
      </c>
    </row>
    <row r="6161" spans="1:7" x14ac:dyDescent="0.25">
      <c r="A6161" s="143">
        <v>44818</v>
      </c>
      <c r="B6161" s="144">
        <v>13</v>
      </c>
      <c r="C6161" s="145">
        <v>29956.176100000001</v>
      </c>
      <c r="D6161" s="145">
        <v>161.1326</v>
      </c>
      <c r="E6161" s="145">
        <v>1547.1311000000001</v>
      </c>
      <c r="F6161" s="145">
        <v>8033.3567000000003</v>
      </c>
      <c r="G6161" s="146">
        <f t="shared" si="96"/>
        <v>39697.796499999997</v>
      </c>
    </row>
    <row r="6162" spans="1:7" x14ac:dyDescent="0.25">
      <c r="A6162" s="143">
        <v>44818</v>
      </c>
      <c r="B6162" s="144">
        <v>14</v>
      </c>
      <c r="C6162" s="145">
        <v>30847.955300000001</v>
      </c>
      <c r="D6162" s="145">
        <v>171.49299999999999</v>
      </c>
      <c r="E6162" s="145">
        <v>1571.7077999999999</v>
      </c>
      <c r="F6162" s="145">
        <v>8548.2808999999997</v>
      </c>
      <c r="G6162" s="146">
        <f t="shared" si="96"/>
        <v>41139.436999999998</v>
      </c>
    </row>
    <row r="6163" spans="1:7" x14ac:dyDescent="0.25">
      <c r="A6163" s="143">
        <v>44818</v>
      </c>
      <c r="B6163" s="144">
        <v>15</v>
      </c>
      <c r="C6163" s="145">
        <v>29692.5386</v>
      </c>
      <c r="D6163" s="145">
        <v>161.20349999999999</v>
      </c>
      <c r="E6163" s="145">
        <v>1457.6021000000001</v>
      </c>
      <c r="F6163" s="145">
        <v>8294.8210999999992</v>
      </c>
      <c r="G6163" s="146">
        <f t="shared" si="96"/>
        <v>39606.165300000001</v>
      </c>
    </row>
    <row r="6164" spans="1:7" x14ac:dyDescent="0.25">
      <c r="A6164" s="143">
        <v>44818</v>
      </c>
      <c r="B6164" s="144">
        <v>16</v>
      </c>
      <c r="C6164" s="145">
        <v>22170.355</v>
      </c>
      <c r="D6164" s="145">
        <v>120.8439</v>
      </c>
      <c r="E6164" s="145">
        <v>970.82460000000003</v>
      </c>
      <c r="F6164" s="145">
        <v>6525.8330999999998</v>
      </c>
      <c r="G6164" s="146">
        <f t="shared" si="96"/>
        <v>29787.856599999999</v>
      </c>
    </row>
    <row r="6165" spans="1:7" x14ac:dyDescent="0.25">
      <c r="A6165" s="143">
        <v>44818</v>
      </c>
      <c r="B6165" s="144">
        <v>17</v>
      </c>
      <c r="C6165" s="145">
        <v>15407.767900000001</v>
      </c>
      <c r="D6165" s="145">
        <v>92.236199999999997</v>
      </c>
      <c r="E6165" s="145">
        <v>592.29010000000005</v>
      </c>
      <c r="F6165" s="145">
        <v>3925.9755</v>
      </c>
      <c r="G6165" s="146">
        <f t="shared" si="96"/>
        <v>20018.269700000001</v>
      </c>
    </row>
    <row r="6166" spans="1:7" x14ac:dyDescent="0.25">
      <c r="A6166" s="143">
        <v>44818</v>
      </c>
      <c r="B6166" s="144">
        <v>18</v>
      </c>
      <c r="C6166" s="145">
        <v>6920.7641000000003</v>
      </c>
      <c r="D6166" s="145">
        <v>52.861899999999999</v>
      </c>
      <c r="E6166" s="145">
        <v>326.00279999999998</v>
      </c>
      <c r="F6166" s="145">
        <v>1668.3565000000001</v>
      </c>
      <c r="G6166" s="146">
        <f t="shared" si="96"/>
        <v>8967.9853000000003</v>
      </c>
    </row>
    <row r="6167" spans="1:7" x14ac:dyDescent="0.25">
      <c r="A6167" s="143">
        <v>44818</v>
      </c>
      <c r="B6167" s="144">
        <v>19</v>
      </c>
      <c r="C6167" s="145">
        <v>1818.7299</v>
      </c>
      <c r="D6167" s="145">
        <v>18.0364</v>
      </c>
      <c r="E6167" s="145">
        <v>118.56789999999999</v>
      </c>
      <c r="F6167" s="145">
        <v>679.13139999999999</v>
      </c>
      <c r="G6167" s="146">
        <f t="shared" si="96"/>
        <v>2634.4656</v>
      </c>
    </row>
    <row r="6168" spans="1:7" x14ac:dyDescent="0.25">
      <c r="A6168" s="143">
        <v>44818</v>
      </c>
      <c r="B6168" s="144">
        <v>20</v>
      </c>
      <c r="C6168" s="145">
        <v>67.692400000000006</v>
      </c>
      <c r="D6168" s="145">
        <v>2.0453000000000001</v>
      </c>
      <c r="E6168" s="145">
        <v>6.8349000000000002</v>
      </c>
      <c r="F6168" s="145">
        <v>67.622100000000003</v>
      </c>
      <c r="G6168" s="146">
        <f t="shared" si="96"/>
        <v>144.19470000000001</v>
      </c>
    </row>
    <row r="6169" spans="1:7" x14ac:dyDescent="0.25">
      <c r="A6169" s="143">
        <v>44818</v>
      </c>
      <c r="B6169" s="144">
        <v>21</v>
      </c>
      <c r="C6169" s="145">
        <v>3.7107999999999999</v>
      </c>
      <c r="D6169" s="145">
        <v>1.0444</v>
      </c>
      <c r="E6169" s="145">
        <v>1.03</v>
      </c>
      <c r="F6169" s="145">
        <v>0</v>
      </c>
      <c r="G6169" s="146">
        <f t="shared" si="96"/>
        <v>5.7852000000000006</v>
      </c>
    </row>
    <row r="6170" spans="1:7" x14ac:dyDescent="0.25">
      <c r="A6170" s="143">
        <v>44818</v>
      </c>
      <c r="B6170" s="144">
        <v>22</v>
      </c>
      <c r="C6170" s="145">
        <v>2.9035000000000002</v>
      </c>
      <c r="D6170" s="145">
        <v>1.6204000000000001</v>
      </c>
      <c r="E6170" s="145">
        <v>1.6</v>
      </c>
      <c r="F6170" s="145">
        <v>0</v>
      </c>
      <c r="G6170" s="146">
        <f t="shared" si="96"/>
        <v>6.1239000000000008</v>
      </c>
    </row>
    <row r="6171" spans="1:7" x14ac:dyDescent="0.25">
      <c r="A6171" s="143">
        <v>44818</v>
      </c>
      <c r="B6171" s="144">
        <v>23</v>
      </c>
      <c r="C6171" s="145">
        <v>4.0324999999999998</v>
      </c>
      <c r="D6171" s="145">
        <v>1.3184</v>
      </c>
      <c r="E6171" s="145">
        <v>1.216</v>
      </c>
      <c r="F6171" s="145">
        <v>0</v>
      </c>
      <c r="G6171" s="146">
        <f t="shared" si="96"/>
        <v>6.5668999999999995</v>
      </c>
    </row>
    <row r="6172" spans="1:7" x14ac:dyDescent="0.25">
      <c r="A6172" s="143">
        <v>44818</v>
      </c>
      <c r="B6172" s="144">
        <v>24</v>
      </c>
      <c r="C6172" s="145">
        <v>4.3525</v>
      </c>
      <c r="D6172" s="145">
        <v>1.7843</v>
      </c>
      <c r="E6172" s="145">
        <v>1.6</v>
      </c>
      <c r="F6172" s="145">
        <v>0</v>
      </c>
      <c r="G6172" s="146">
        <f t="shared" si="96"/>
        <v>7.7368000000000006</v>
      </c>
    </row>
    <row r="6173" spans="1:7" x14ac:dyDescent="0.25">
      <c r="A6173" s="143">
        <v>44819</v>
      </c>
      <c r="B6173" s="144">
        <v>1</v>
      </c>
      <c r="C6173" s="145">
        <v>21.883500000000002</v>
      </c>
      <c r="D6173" s="145">
        <v>1.5564</v>
      </c>
      <c r="E6173" s="145">
        <v>1.536</v>
      </c>
      <c r="F6173" s="145">
        <v>0</v>
      </c>
      <c r="G6173" s="146">
        <f t="shared" si="96"/>
        <v>24.975900000000003</v>
      </c>
    </row>
    <row r="6174" spans="1:7" x14ac:dyDescent="0.25">
      <c r="A6174" s="143">
        <v>44819</v>
      </c>
      <c r="B6174" s="144">
        <v>2</v>
      </c>
      <c r="C6174" s="145">
        <v>22.058</v>
      </c>
      <c r="D6174" s="145">
        <v>1.28</v>
      </c>
      <c r="E6174" s="145">
        <v>1.3004</v>
      </c>
      <c r="F6174" s="145">
        <v>0</v>
      </c>
      <c r="G6174" s="146">
        <f t="shared" si="96"/>
        <v>24.638400000000001</v>
      </c>
    </row>
    <row r="6175" spans="1:7" x14ac:dyDescent="0.25">
      <c r="A6175" s="143">
        <v>44819</v>
      </c>
      <c r="B6175" s="144">
        <v>3</v>
      </c>
      <c r="C6175" s="145">
        <v>22.053000000000001</v>
      </c>
      <c r="D6175" s="145">
        <v>1.4079999999999999</v>
      </c>
      <c r="E6175" s="145">
        <v>1.4079999999999999</v>
      </c>
      <c r="F6175" s="145">
        <v>0</v>
      </c>
      <c r="G6175" s="146">
        <f t="shared" si="96"/>
        <v>24.869000000000003</v>
      </c>
    </row>
    <row r="6176" spans="1:7" x14ac:dyDescent="0.25">
      <c r="A6176" s="143">
        <v>44819</v>
      </c>
      <c r="B6176" s="144">
        <v>4</v>
      </c>
      <c r="C6176" s="145">
        <v>7.6570999999999998</v>
      </c>
      <c r="D6176" s="145">
        <v>1.6639999999999999</v>
      </c>
      <c r="E6176" s="145">
        <v>1.6639999999999999</v>
      </c>
      <c r="F6176" s="145">
        <v>0</v>
      </c>
      <c r="G6176" s="146">
        <f t="shared" si="96"/>
        <v>10.985099999999999</v>
      </c>
    </row>
    <row r="6177" spans="1:7" x14ac:dyDescent="0.25">
      <c r="A6177" s="143">
        <v>44819</v>
      </c>
      <c r="B6177" s="144">
        <v>5</v>
      </c>
      <c r="C6177" s="145">
        <v>12.4176</v>
      </c>
      <c r="D6177" s="145">
        <v>1.6</v>
      </c>
      <c r="E6177" s="145">
        <v>1.6</v>
      </c>
      <c r="F6177" s="145">
        <v>0</v>
      </c>
      <c r="G6177" s="146">
        <f t="shared" si="96"/>
        <v>15.617599999999999</v>
      </c>
    </row>
    <row r="6178" spans="1:7" x14ac:dyDescent="0.25">
      <c r="A6178" s="143">
        <v>44819</v>
      </c>
      <c r="B6178" s="144">
        <v>6</v>
      </c>
      <c r="C6178" s="145">
        <v>7.9221000000000004</v>
      </c>
      <c r="D6178" s="145">
        <v>1.6</v>
      </c>
      <c r="E6178" s="145">
        <v>1.6</v>
      </c>
      <c r="F6178" s="145">
        <v>0</v>
      </c>
      <c r="G6178" s="146">
        <f t="shared" si="96"/>
        <v>11.1221</v>
      </c>
    </row>
    <row r="6179" spans="1:7" x14ac:dyDescent="0.25">
      <c r="A6179" s="143">
        <v>44819</v>
      </c>
      <c r="B6179" s="144">
        <v>7</v>
      </c>
      <c r="C6179" s="145">
        <v>6.6314000000000002</v>
      </c>
      <c r="D6179" s="145">
        <v>1.4079999999999999</v>
      </c>
      <c r="E6179" s="145">
        <v>1.4139999999999999</v>
      </c>
      <c r="F6179" s="145">
        <v>3.0000000000000001E-3</v>
      </c>
      <c r="G6179" s="146">
        <f t="shared" si="96"/>
        <v>9.4564000000000004</v>
      </c>
    </row>
    <row r="6180" spans="1:7" x14ac:dyDescent="0.25">
      <c r="A6180" s="143">
        <v>44819</v>
      </c>
      <c r="B6180" s="144">
        <v>8</v>
      </c>
      <c r="C6180" s="145">
        <v>18.7865</v>
      </c>
      <c r="D6180" s="145">
        <v>1.9403999999999999</v>
      </c>
      <c r="E6180" s="145">
        <v>10.428699999999999</v>
      </c>
      <c r="F6180" s="145">
        <v>179.69710000000001</v>
      </c>
      <c r="G6180" s="146">
        <f t="shared" si="96"/>
        <v>210.8527</v>
      </c>
    </row>
    <row r="6181" spans="1:7" x14ac:dyDescent="0.25">
      <c r="A6181" s="143">
        <v>44819</v>
      </c>
      <c r="B6181" s="144">
        <v>9</v>
      </c>
      <c r="C6181" s="145">
        <v>1028.0133000000001</v>
      </c>
      <c r="D6181" s="145">
        <v>7.8220000000000001</v>
      </c>
      <c r="E6181" s="145">
        <v>122.247</v>
      </c>
      <c r="F6181" s="145">
        <v>1688.1990000000001</v>
      </c>
      <c r="G6181" s="146">
        <f t="shared" si="96"/>
        <v>2846.2813000000001</v>
      </c>
    </row>
    <row r="6182" spans="1:7" x14ac:dyDescent="0.25">
      <c r="A6182" s="143">
        <v>44819</v>
      </c>
      <c r="B6182" s="144">
        <v>10</v>
      </c>
      <c r="C6182" s="145">
        <v>4807.9551000000001</v>
      </c>
      <c r="D6182" s="145">
        <v>22.2943</v>
      </c>
      <c r="E6182" s="145">
        <v>311.43089999999899</v>
      </c>
      <c r="F6182" s="145">
        <v>3435.6113999999998</v>
      </c>
      <c r="G6182" s="146">
        <f t="shared" si="96"/>
        <v>8577.2916999999979</v>
      </c>
    </row>
    <row r="6183" spans="1:7" x14ac:dyDescent="0.25">
      <c r="A6183" s="143">
        <v>44819</v>
      </c>
      <c r="B6183" s="144">
        <v>11</v>
      </c>
      <c r="C6183" s="145">
        <v>13251.9437</v>
      </c>
      <c r="D6183" s="145">
        <v>60.215699999999998</v>
      </c>
      <c r="E6183" s="145">
        <v>567.37570000000005</v>
      </c>
      <c r="F6183" s="145">
        <v>4014.4917</v>
      </c>
      <c r="G6183" s="146">
        <f t="shared" si="96"/>
        <v>17894.0268</v>
      </c>
    </row>
    <row r="6184" spans="1:7" x14ac:dyDescent="0.25">
      <c r="A6184" s="143">
        <v>44819</v>
      </c>
      <c r="B6184" s="144">
        <v>12</v>
      </c>
      <c r="C6184" s="145">
        <v>23262.312000000002</v>
      </c>
      <c r="D6184" s="145">
        <v>109.8184</v>
      </c>
      <c r="E6184" s="145">
        <v>1072.8902</v>
      </c>
      <c r="F6184" s="145">
        <v>6254.3657999999996</v>
      </c>
      <c r="G6184" s="146">
        <f t="shared" si="96"/>
        <v>30699.386400000003</v>
      </c>
    </row>
    <row r="6185" spans="1:7" x14ac:dyDescent="0.25">
      <c r="A6185" s="143">
        <v>44819</v>
      </c>
      <c r="B6185" s="144">
        <v>13</v>
      </c>
      <c r="C6185" s="145">
        <v>28816.7696</v>
      </c>
      <c r="D6185" s="145">
        <v>142.20820000000001</v>
      </c>
      <c r="E6185" s="145">
        <v>1204.0952</v>
      </c>
      <c r="F6185" s="145">
        <v>6562.9521999999997</v>
      </c>
      <c r="G6185" s="146">
        <f t="shared" si="96"/>
        <v>36726.025200000004</v>
      </c>
    </row>
    <row r="6186" spans="1:7" x14ac:dyDescent="0.25">
      <c r="A6186" s="143">
        <v>44819</v>
      </c>
      <c r="B6186" s="144">
        <v>14</v>
      </c>
      <c r="C6186" s="145">
        <v>28144.4702</v>
      </c>
      <c r="D6186" s="145">
        <v>134.328</v>
      </c>
      <c r="E6186" s="145">
        <v>1108.5643</v>
      </c>
      <c r="F6186" s="145">
        <v>6457.0838999999996</v>
      </c>
      <c r="G6186" s="146">
        <f t="shared" si="96"/>
        <v>35844.446400000001</v>
      </c>
    </row>
    <row r="6187" spans="1:7" x14ac:dyDescent="0.25">
      <c r="A6187" s="143">
        <v>44819</v>
      </c>
      <c r="B6187" s="144">
        <v>15</v>
      </c>
      <c r="C6187" s="145">
        <v>24963.771799999999</v>
      </c>
      <c r="D6187" s="145">
        <v>132.45169999999999</v>
      </c>
      <c r="E6187" s="145">
        <v>1013.7358</v>
      </c>
      <c r="F6187" s="145">
        <v>5727.3311000000003</v>
      </c>
      <c r="G6187" s="146">
        <f t="shared" si="96"/>
        <v>31837.290399999998</v>
      </c>
    </row>
    <row r="6188" spans="1:7" x14ac:dyDescent="0.25">
      <c r="A6188" s="143">
        <v>44819</v>
      </c>
      <c r="B6188" s="144">
        <v>16</v>
      </c>
      <c r="C6188" s="145">
        <v>21882.946400000001</v>
      </c>
      <c r="D6188" s="145">
        <v>110.9943</v>
      </c>
      <c r="E6188" s="145">
        <v>597.76459999999997</v>
      </c>
      <c r="F6188" s="145">
        <v>3734.6640000000002</v>
      </c>
      <c r="G6188" s="146">
        <f t="shared" si="96"/>
        <v>26326.369299999998</v>
      </c>
    </row>
    <row r="6189" spans="1:7" x14ac:dyDescent="0.25">
      <c r="A6189" s="143">
        <v>44819</v>
      </c>
      <c r="B6189" s="144">
        <v>17</v>
      </c>
      <c r="C6189" s="145">
        <v>13548.328100000001</v>
      </c>
      <c r="D6189" s="145">
        <v>74.665999999999997</v>
      </c>
      <c r="E6189" s="145">
        <v>407.08580000000001</v>
      </c>
      <c r="F6189" s="145">
        <v>1221.7224000000001</v>
      </c>
      <c r="G6189" s="146">
        <f t="shared" si="96"/>
        <v>15251.802300000001</v>
      </c>
    </row>
    <row r="6190" spans="1:7" x14ac:dyDescent="0.25">
      <c r="A6190" s="143">
        <v>44819</v>
      </c>
      <c r="B6190" s="144">
        <v>18</v>
      </c>
      <c r="C6190" s="145">
        <v>3184.3559</v>
      </c>
      <c r="D6190" s="145">
        <v>33.617800000000003</v>
      </c>
      <c r="E6190" s="145">
        <v>122.31100000000001</v>
      </c>
      <c r="F6190" s="145">
        <v>544.65430000000003</v>
      </c>
      <c r="G6190" s="146">
        <f t="shared" si="96"/>
        <v>3884.9390000000003</v>
      </c>
    </row>
    <row r="6191" spans="1:7" x14ac:dyDescent="0.25">
      <c r="A6191" s="143">
        <v>44819</v>
      </c>
      <c r="B6191" s="144">
        <v>19</v>
      </c>
      <c r="C6191" s="145">
        <v>260.68799999999999</v>
      </c>
      <c r="D6191" s="145">
        <v>8.1728000000000005</v>
      </c>
      <c r="E6191" s="145">
        <v>71.463899999999995</v>
      </c>
      <c r="F6191" s="145">
        <v>859.51</v>
      </c>
      <c r="G6191" s="146">
        <f t="shared" si="96"/>
        <v>1199.8346999999999</v>
      </c>
    </row>
    <row r="6192" spans="1:7" x14ac:dyDescent="0.25">
      <c r="A6192" s="143">
        <v>44819</v>
      </c>
      <c r="B6192" s="144">
        <v>20</v>
      </c>
      <c r="C6192" s="145">
        <v>16.048400000000001</v>
      </c>
      <c r="D6192" s="145">
        <v>1.92</v>
      </c>
      <c r="E6192" s="145">
        <v>9.5285999999999902</v>
      </c>
      <c r="F6192" s="145">
        <v>224.07509999999999</v>
      </c>
      <c r="G6192" s="146">
        <f t="shared" si="96"/>
        <v>251.57209999999998</v>
      </c>
    </row>
    <row r="6193" spans="1:7" x14ac:dyDescent="0.25">
      <c r="A6193" s="143">
        <v>44819</v>
      </c>
      <c r="B6193" s="144">
        <v>21</v>
      </c>
      <c r="C6193" s="145">
        <v>6.0466999999999897</v>
      </c>
      <c r="D6193" s="145">
        <v>1.4079999999999999</v>
      </c>
      <c r="E6193" s="145">
        <v>1.4488999999999901</v>
      </c>
      <c r="F6193" s="145">
        <v>1.1157999999999999</v>
      </c>
      <c r="G6193" s="146">
        <f t="shared" si="96"/>
        <v>10.01939999999998</v>
      </c>
    </row>
    <row r="6194" spans="1:7" x14ac:dyDescent="0.25">
      <c r="A6194" s="143">
        <v>44819</v>
      </c>
      <c r="B6194" s="144">
        <v>22</v>
      </c>
      <c r="C6194" s="145">
        <v>3.2927</v>
      </c>
      <c r="D6194" s="145">
        <v>1.1723999999999899</v>
      </c>
      <c r="E6194" s="145">
        <v>1.1519999999999999</v>
      </c>
      <c r="F6194" s="145">
        <v>0.18429999999999999</v>
      </c>
      <c r="G6194" s="146">
        <f t="shared" si="96"/>
        <v>5.8013999999999903</v>
      </c>
    </row>
    <row r="6195" spans="1:7" x14ac:dyDescent="0.25">
      <c r="A6195" s="143">
        <v>44819</v>
      </c>
      <c r="B6195" s="144">
        <v>23</v>
      </c>
      <c r="C6195" s="145">
        <v>3.2776999999999998</v>
      </c>
      <c r="D6195" s="145">
        <v>1.6843999999999999</v>
      </c>
      <c r="E6195" s="145">
        <v>1.6639999999999999</v>
      </c>
      <c r="F6195" s="145">
        <v>0.18429999999999999</v>
      </c>
      <c r="G6195" s="146">
        <f t="shared" si="96"/>
        <v>6.8103999999999996</v>
      </c>
    </row>
    <row r="6196" spans="1:7" x14ac:dyDescent="0.25">
      <c r="A6196" s="143">
        <v>44819</v>
      </c>
      <c r="B6196" s="144">
        <v>24</v>
      </c>
      <c r="C6196" s="145">
        <v>2.9457</v>
      </c>
      <c r="D6196" s="145">
        <v>2.1606000000000001</v>
      </c>
      <c r="E6196" s="145">
        <v>1.792</v>
      </c>
      <c r="F6196" s="145">
        <v>0.18429999999999999</v>
      </c>
      <c r="G6196" s="146">
        <f t="shared" si="96"/>
        <v>7.0826000000000002</v>
      </c>
    </row>
    <row r="6197" spans="1:7" x14ac:dyDescent="0.25">
      <c r="A6197" s="143">
        <v>44820</v>
      </c>
      <c r="B6197" s="144">
        <v>1</v>
      </c>
      <c r="C6197" s="145">
        <v>5.4687000000000001</v>
      </c>
      <c r="D6197" s="145">
        <v>5.0404999999999998</v>
      </c>
      <c r="E6197" s="145">
        <v>1.6</v>
      </c>
      <c r="F6197" s="145">
        <v>0.18429999999999999</v>
      </c>
      <c r="G6197" s="146">
        <f t="shared" si="96"/>
        <v>12.2935</v>
      </c>
    </row>
    <row r="6198" spans="1:7" x14ac:dyDescent="0.25">
      <c r="A6198" s="143">
        <v>44820</v>
      </c>
      <c r="B6198" s="144">
        <v>2</v>
      </c>
      <c r="C6198" s="145">
        <v>4.9957000000000003</v>
      </c>
      <c r="D6198" s="145">
        <v>8.0844000000000005</v>
      </c>
      <c r="E6198" s="145">
        <v>1.4079999999999999</v>
      </c>
      <c r="F6198" s="145">
        <v>0.1638</v>
      </c>
      <c r="G6198" s="146">
        <f t="shared" si="96"/>
        <v>14.651900000000001</v>
      </c>
    </row>
    <row r="6199" spans="1:7" x14ac:dyDescent="0.25">
      <c r="A6199" s="143">
        <v>44820</v>
      </c>
      <c r="B6199" s="144">
        <v>3</v>
      </c>
      <c r="C6199" s="145">
        <v>5.4406999999999996</v>
      </c>
      <c r="D6199" s="145">
        <v>9.1570999999999998</v>
      </c>
      <c r="E6199" s="145">
        <v>1.6</v>
      </c>
      <c r="F6199" s="145">
        <v>0.18429999999999999</v>
      </c>
      <c r="G6199" s="146">
        <f t="shared" si="96"/>
        <v>16.382100000000001</v>
      </c>
    </row>
    <row r="6200" spans="1:7" x14ac:dyDescent="0.25">
      <c r="A6200" s="143">
        <v>44820</v>
      </c>
      <c r="B6200" s="144">
        <v>4</v>
      </c>
      <c r="C6200" s="145">
        <v>3.7877000000000001</v>
      </c>
      <c r="D6200" s="145">
        <v>9.3361999999999998</v>
      </c>
      <c r="E6200" s="145">
        <v>1.472</v>
      </c>
      <c r="F6200" s="145">
        <v>2.4299999999999999E-2</v>
      </c>
      <c r="G6200" s="146">
        <f t="shared" si="96"/>
        <v>14.620199999999999</v>
      </c>
    </row>
    <row r="6201" spans="1:7" x14ac:dyDescent="0.25">
      <c r="A6201" s="143">
        <v>44820</v>
      </c>
      <c r="B6201" s="144">
        <v>5</v>
      </c>
      <c r="C6201" s="145">
        <v>9.1656999999999993</v>
      </c>
      <c r="D6201" s="145">
        <v>9.6102000000000007</v>
      </c>
      <c r="E6201" s="145">
        <v>1.6639999999999999</v>
      </c>
      <c r="F6201" s="145">
        <v>0.18429999999999999</v>
      </c>
      <c r="G6201" s="146">
        <f t="shared" si="96"/>
        <v>20.624200000000002</v>
      </c>
    </row>
    <row r="6202" spans="1:7" x14ac:dyDescent="0.25">
      <c r="A6202" s="143">
        <v>44820</v>
      </c>
      <c r="B6202" s="144">
        <v>6</v>
      </c>
      <c r="C6202" s="145">
        <v>6.1666999999999996</v>
      </c>
      <c r="D6202" s="145">
        <v>9.7765000000000004</v>
      </c>
      <c r="E6202" s="145">
        <v>1.728</v>
      </c>
      <c r="F6202" s="145">
        <v>0.20480000000000001</v>
      </c>
      <c r="G6202" s="146">
        <f t="shared" si="96"/>
        <v>17.876000000000001</v>
      </c>
    </row>
    <row r="6203" spans="1:7" x14ac:dyDescent="0.25">
      <c r="A6203" s="143">
        <v>44820</v>
      </c>
      <c r="B6203" s="144">
        <v>7</v>
      </c>
      <c r="C6203" s="145">
        <v>4.7366999999999999</v>
      </c>
      <c r="D6203" s="145">
        <v>9.7536000000000005</v>
      </c>
      <c r="E6203" s="145">
        <v>1.6759999999999999</v>
      </c>
      <c r="F6203" s="145">
        <v>0.18939999999999901</v>
      </c>
      <c r="G6203" s="146">
        <f t="shared" si="96"/>
        <v>16.355699999999999</v>
      </c>
    </row>
    <row r="6204" spans="1:7" x14ac:dyDescent="0.25">
      <c r="A6204" s="143">
        <v>44820</v>
      </c>
      <c r="B6204" s="144">
        <v>8</v>
      </c>
      <c r="C6204" s="145">
        <v>24.3841</v>
      </c>
      <c r="D6204" s="145">
        <v>10.4115</v>
      </c>
      <c r="E6204" s="145">
        <v>9.6296999999999997</v>
      </c>
      <c r="F6204" s="145">
        <v>331.68290000000002</v>
      </c>
      <c r="G6204" s="146">
        <f t="shared" si="96"/>
        <v>376.10820000000001</v>
      </c>
    </row>
    <row r="6205" spans="1:7" x14ac:dyDescent="0.25">
      <c r="A6205" s="143">
        <v>44820</v>
      </c>
      <c r="B6205" s="144">
        <v>9</v>
      </c>
      <c r="C6205" s="145">
        <v>2075.6712000000002</v>
      </c>
      <c r="D6205" s="145">
        <v>35.1252</v>
      </c>
      <c r="E6205" s="145">
        <v>277.665899999999</v>
      </c>
      <c r="F6205" s="145">
        <v>4063.7138</v>
      </c>
      <c r="G6205" s="146">
        <f t="shared" si="96"/>
        <v>6452.1760999999988</v>
      </c>
    </row>
    <row r="6206" spans="1:7" x14ac:dyDescent="0.25">
      <c r="A6206" s="143">
        <v>44820</v>
      </c>
      <c r="B6206" s="144">
        <v>10</v>
      </c>
      <c r="C6206" s="145">
        <v>10294.1566</v>
      </c>
      <c r="D6206" s="145">
        <v>77.830399999999997</v>
      </c>
      <c r="E6206" s="145">
        <v>760.06139999999903</v>
      </c>
      <c r="F6206" s="145">
        <v>8479.6025000000009</v>
      </c>
      <c r="G6206" s="146">
        <f t="shared" si="96"/>
        <v>19611.650900000001</v>
      </c>
    </row>
    <row r="6207" spans="1:7" x14ac:dyDescent="0.25">
      <c r="A6207" s="143">
        <v>44820</v>
      </c>
      <c r="B6207" s="144">
        <v>11</v>
      </c>
      <c r="C6207" s="145">
        <v>20533.477299999999</v>
      </c>
      <c r="D6207" s="145">
        <v>132.57320000000001</v>
      </c>
      <c r="E6207" s="145">
        <v>1165.4643000000001</v>
      </c>
      <c r="F6207" s="145">
        <v>10249.7891</v>
      </c>
      <c r="G6207" s="146">
        <f t="shared" si="96"/>
        <v>32081.303899999999</v>
      </c>
    </row>
    <row r="6208" spans="1:7" x14ac:dyDescent="0.25">
      <c r="A6208" s="143">
        <v>44820</v>
      </c>
      <c r="B6208" s="144">
        <v>12</v>
      </c>
      <c r="C6208" s="145">
        <v>29374.725699999999</v>
      </c>
      <c r="D6208" s="145">
        <v>175.41079999999999</v>
      </c>
      <c r="E6208" s="145">
        <v>1479.4473</v>
      </c>
      <c r="F6208" s="145">
        <v>11130.500400000001</v>
      </c>
      <c r="G6208" s="146">
        <f t="shared" si="96"/>
        <v>42160.084199999998</v>
      </c>
    </row>
    <row r="6209" spans="1:7" x14ac:dyDescent="0.25">
      <c r="A6209" s="143">
        <v>44820</v>
      </c>
      <c r="B6209" s="144">
        <v>13</v>
      </c>
      <c r="C6209" s="145">
        <v>35079.5798</v>
      </c>
      <c r="D6209" s="145">
        <v>218.85419999999999</v>
      </c>
      <c r="E6209" s="145">
        <v>1785.058</v>
      </c>
      <c r="F6209" s="145">
        <v>11576.487800000001</v>
      </c>
      <c r="G6209" s="146">
        <f t="shared" si="96"/>
        <v>48659.979800000001</v>
      </c>
    </row>
    <row r="6210" spans="1:7" x14ac:dyDescent="0.25">
      <c r="A6210" s="143">
        <v>44820</v>
      </c>
      <c r="B6210" s="144">
        <v>14</v>
      </c>
      <c r="C6210" s="145">
        <v>36778.154999999999</v>
      </c>
      <c r="D6210" s="145">
        <v>220.66040000000001</v>
      </c>
      <c r="E6210" s="145">
        <v>1818.3237999999999</v>
      </c>
      <c r="F6210" s="145">
        <v>11688.142099999999</v>
      </c>
      <c r="G6210" s="146">
        <f t="shared" si="96"/>
        <v>50505.281299999995</v>
      </c>
    </row>
    <row r="6211" spans="1:7" x14ac:dyDescent="0.25">
      <c r="A6211" s="143">
        <v>44820</v>
      </c>
      <c r="B6211" s="144">
        <v>15</v>
      </c>
      <c r="C6211" s="145">
        <v>33781.111100000002</v>
      </c>
      <c r="D6211" s="145">
        <v>204.9468</v>
      </c>
      <c r="E6211" s="145">
        <v>1686.5495000000001</v>
      </c>
      <c r="F6211" s="145">
        <v>11339.301600000001</v>
      </c>
      <c r="G6211" s="146">
        <f t="shared" si="96"/>
        <v>47011.909</v>
      </c>
    </row>
    <row r="6212" spans="1:7" x14ac:dyDescent="0.25">
      <c r="A6212" s="143">
        <v>44820</v>
      </c>
      <c r="B6212" s="144">
        <v>16</v>
      </c>
      <c r="C6212" s="145">
        <v>27743.136699999999</v>
      </c>
      <c r="D6212" s="145">
        <v>169.3768</v>
      </c>
      <c r="E6212" s="145">
        <v>1489.4416000000001</v>
      </c>
      <c r="F6212" s="145">
        <v>10822.770200000001</v>
      </c>
      <c r="G6212" s="146">
        <f t="shared" si="96"/>
        <v>40224.725299999998</v>
      </c>
    </row>
    <row r="6213" spans="1:7" x14ac:dyDescent="0.25">
      <c r="A6213" s="143">
        <v>44820</v>
      </c>
      <c r="B6213" s="144">
        <v>17</v>
      </c>
      <c r="C6213" s="145">
        <v>18861.993200000001</v>
      </c>
      <c r="D6213" s="145">
        <v>125.44029999999999</v>
      </c>
      <c r="E6213" s="145">
        <v>1177.3258000000001</v>
      </c>
      <c r="F6213" s="145">
        <v>9715.3482000000004</v>
      </c>
      <c r="G6213" s="146">
        <f t="shared" si="96"/>
        <v>29880.107499999998</v>
      </c>
    </row>
    <row r="6214" spans="1:7" x14ac:dyDescent="0.25">
      <c r="A6214" s="143">
        <v>44820</v>
      </c>
      <c r="B6214" s="144">
        <v>18</v>
      </c>
      <c r="C6214" s="145">
        <v>9096.9554000000007</v>
      </c>
      <c r="D6214" s="145">
        <v>81.538600000000002</v>
      </c>
      <c r="E6214" s="145">
        <v>730.15599999999995</v>
      </c>
      <c r="F6214" s="145">
        <v>7867.0600999999997</v>
      </c>
      <c r="G6214" s="146">
        <f t="shared" ref="G6214:G6277" si="97">+SUM(C6214:F6214)</f>
        <v>17775.7101</v>
      </c>
    </row>
    <row r="6215" spans="1:7" x14ac:dyDescent="0.25">
      <c r="A6215" s="143">
        <v>44820</v>
      </c>
      <c r="B6215" s="144">
        <v>19</v>
      </c>
      <c r="C6215" s="145">
        <v>2412.5641000000001</v>
      </c>
      <c r="D6215" s="145">
        <v>30.459900000000001</v>
      </c>
      <c r="E6215" s="145">
        <v>141.72800000000001</v>
      </c>
      <c r="F6215" s="145">
        <v>2406.7229000000002</v>
      </c>
      <c r="G6215" s="146">
        <f t="shared" si="97"/>
        <v>4991.4749000000002</v>
      </c>
    </row>
    <row r="6216" spans="1:7" x14ac:dyDescent="0.25">
      <c r="A6216" s="143">
        <v>44820</v>
      </c>
      <c r="B6216" s="144">
        <v>20</v>
      </c>
      <c r="C6216" s="145">
        <v>64.5535</v>
      </c>
      <c r="D6216" s="145">
        <v>9.8124000000000002</v>
      </c>
      <c r="E6216" s="145">
        <v>2.9935999999999998</v>
      </c>
      <c r="F6216" s="145">
        <v>130.89580000000001</v>
      </c>
      <c r="G6216" s="146">
        <f t="shared" si="97"/>
        <v>208.25530000000001</v>
      </c>
    </row>
    <row r="6217" spans="1:7" x14ac:dyDescent="0.25">
      <c r="A6217" s="143">
        <v>44820</v>
      </c>
      <c r="B6217" s="144">
        <v>21</v>
      </c>
      <c r="C6217" s="145">
        <v>5.7991999999999999</v>
      </c>
      <c r="D6217" s="145">
        <v>10.337199999999999</v>
      </c>
      <c r="E6217" s="145">
        <v>0.89600000000000002</v>
      </c>
      <c r="F6217" s="145">
        <v>0.26050000000000001</v>
      </c>
      <c r="G6217" s="146">
        <f t="shared" si="97"/>
        <v>17.292899999999999</v>
      </c>
    </row>
    <row r="6218" spans="1:7" x14ac:dyDescent="0.25">
      <c r="A6218" s="143">
        <v>44820</v>
      </c>
      <c r="B6218" s="144">
        <v>22</v>
      </c>
      <c r="C6218" s="145">
        <v>5.0526999999999997</v>
      </c>
      <c r="D6218" s="145">
        <v>12.3621</v>
      </c>
      <c r="E6218" s="145">
        <v>1.3440000000000001</v>
      </c>
      <c r="F6218" s="145">
        <v>3.4099999999999998E-2</v>
      </c>
      <c r="G6218" s="146">
        <f t="shared" si="97"/>
        <v>18.792899999999999</v>
      </c>
    </row>
    <row r="6219" spans="1:7" x14ac:dyDescent="0.25">
      <c r="A6219" s="143">
        <v>44820</v>
      </c>
      <c r="B6219" s="144">
        <v>23</v>
      </c>
      <c r="C6219" s="145">
        <v>5.2291999999999996</v>
      </c>
      <c r="D6219" s="145">
        <v>14.4279999999999</v>
      </c>
      <c r="E6219" s="145">
        <v>1.3004</v>
      </c>
      <c r="F6219" s="145">
        <v>0.18429999999999999</v>
      </c>
      <c r="G6219" s="146">
        <f t="shared" si="97"/>
        <v>21.1418999999999</v>
      </c>
    </row>
    <row r="6220" spans="1:7" x14ac:dyDescent="0.25">
      <c r="A6220" s="143">
        <v>44820</v>
      </c>
      <c r="B6220" s="144">
        <v>24</v>
      </c>
      <c r="C6220" s="145">
        <v>4.6837</v>
      </c>
      <c r="D6220" s="145">
        <v>19.5379</v>
      </c>
      <c r="E6220" s="145">
        <v>1.536</v>
      </c>
      <c r="F6220" s="145">
        <v>0.18429999999999999</v>
      </c>
      <c r="G6220" s="146">
        <f t="shared" si="97"/>
        <v>25.941900000000004</v>
      </c>
    </row>
    <row r="6221" spans="1:7" x14ac:dyDescent="0.25">
      <c r="A6221" s="143">
        <v>44821</v>
      </c>
      <c r="B6221" s="144">
        <v>1</v>
      </c>
      <c r="C6221" s="145">
        <v>17.796199999999999</v>
      </c>
      <c r="D6221" s="145">
        <v>20.497800000000002</v>
      </c>
      <c r="E6221" s="145">
        <v>1.472</v>
      </c>
      <c r="F6221" s="145">
        <v>0.18429999999999999</v>
      </c>
      <c r="G6221" s="146">
        <f t="shared" si="97"/>
        <v>39.950299999999999</v>
      </c>
    </row>
    <row r="6222" spans="1:7" x14ac:dyDescent="0.25">
      <c r="A6222" s="143">
        <v>44821</v>
      </c>
      <c r="B6222" s="144">
        <v>2</v>
      </c>
      <c r="C6222" s="145">
        <v>18.228200000000001</v>
      </c>
      <c r="D6222" s="145">
        <v>20.792200000000001</v>
      </c>
      <c r="E6222" s="145">
        <v>1.7253999999999901</v>
      </c>
      <c r="F6222" s="145">
        <v>0.19689999999999999</v>
      </c>
      <c r="G6222" s="146">
        <f t="shared" si="97"/>
        <v>40.942699999999995</v>
      </c>
    </row>
    <row r="6223" spans="1:7" x14ac:dyDescent="0.25">
      <c r="A6223" s="143">
        <v>44821</v>
      </c>
      <c r="B6223" s="144">
        <v>3</v>
      </c>
      <c r="C6223" s="145">
        <v>18.1082</v>
      </c>
      <c r="D6223" s="145">
        <v>20.682099999999998</v>
      </c>
      <c r="E6223" s="145">
        <v>1.5744</v>
      </c>
      <c r="F6223" s="145">
        <v>0.18429999999999999</v>
      </c>
      <c r="G6223" s="146">
        <f t="shared" si="97"/>
        <v>40.548999999999999</v>
      </c>
    </row>
    <row r="6224" spans="1:7" x14ac:dyDescent="0.25">
      <c r="A6224" s="143">
        <v>44821</v>
      </c>
      <c r="B6224" s="144">
        <v>4</v>
      </c>
      <c r="C6224" s="145">
        <v>3.5129999999999999</v>
      </c>
      <c r="D6224" s="145">
        <v>20.8307</v>
      </c>
      <c r="E6224" s="145">
        <v>1.6819</v>
      </c>
      <c r="F6224" s="145">
        <v>0.18429999999999999</v>
      </c>
      <c r="G6224" s="146">
        <f t="shared" si="97"/>
        <v>26.209899999999998</v>
      </c>
    </row>
    <row r="6225" spans="1:7" x14ac:dyDescent="0.25">
      <c r="A6225" s="143">
        <v>44821</v>
      </c>
      <c r="B6225" s="144">
        <v>5</v>
      </c>
      <c r="C6225" s="145">
        <v>5.6580000000000004</v>
      </c>
      <c r="D6225" s="145">
        <v>21.061</v>
      </c>
      <c r="E6225" s="145">
        <v>1.7688999999999999</v>
      </c>
      <c r="F6225" s="145">
        <v>0.18429999999999999</v>
      </c>
      <c r="G6225" s="146">
        <f t="shared" si="97"/>
        <v>28.6722</v>
      </c>
    </row>
    <row r="6226" spans="1:7" x14ac:dyDescent="0.25">
      <c r="A6226" s="143">
        <v>44821</v>
      </c>
      <c r="B6226" s="144">
        <v>6</v>
      </c>
      <c r="C6226" s="145">
        <v>5.4489999999999998</v>
      </c>
      <c r="D6226" s="145">
        <v>20.930499999999999</v>
      </c>
      <c r="E6226" s="145">
        <v>1.536</v>
      </c>
      <c r="F6226" s="145">
        <v>0.19039999999999899</v>
      </c>
      <c r="G6226" s="146">
        <f t="shared" si="97"/>
        <v>28.105900000000002</v>
      </c>
    </row>
    <row r="6227" spans="1:7" x14ac:dyDescent="0.25">
      <c r="A6227" s="143">
        <v>44821</v>
      </c>
      <c r="B6227" s="144">
        <v>7</v>
      </c>
      <c r="C6227" s="145">
        <v>5.5190000000000001</v>
      </c>
      <c r="D6227" s="145">
        <v>21.119900000000001</v>
      </c>
      <c r="E6227" s="145">
        <v>1.6639999999999999</v>
      </c>
      <c r="F6227" s="145">
        <v>0.2054</v>
      </c>
      <c r="G6227" s="146">
        <f t="shared" si="97"/>
        <v>28.508300000000002</v>
      </c>
    </row>
    <row r="6228" spans="1:7" x14ac:dyDescent="0.25">
      <c r="A6228" s="143">
        <v>44821</v>
      </c>
      <c r="B6228" s="144">
        <v>8</v>
      </c>
      <c r="C6228" s="145">
        <v>21.617000000000001</v>
      </c>
      <c r="D6228" s="145">
        <v>21.590999999999902</v>
      </c>
      <c r="E6228" s="145">
        <v>2.9089</v>
      </c>
      <c r="F6228" s="145">
        <v>111.11109999999999</v>
      </c>
      <c r="G6228" s="146">
        <f t="shared" si="97"/>
        <v>157.22799999999989</v>
      </c>
    </row>
    <row r="6229" spans="1:7" x14ac:dyDescent="0.25">
      <c r="A6229" s="143">
        <v>44821</v>
      </c>
      <c r="B6229" s="144">
        <v>9</v>
      </c>
      <c r="C6229" s="145">
        <v>1897.4495999999999</v>
      </c>
      <c r="D6229" s="145">
        <v>37.019799999999996</v>
      </c>
      <c r="E6229" s="145">
        <v>106.5226</v>
      </c>
      <c r="F6229" s="145">
        <v>1067.0510999999999</v>
      </c>
      <c r="G6229" s="146">
        <f t="shared" si="97"/>
        <v>3108.0430999999999</v>
      </c>
    </row>
    <row r="6230" spans="1:7" x14ac:dyDescent="0.25">
      <c r="A6230" s="143">
        <v>44821</v>
      </c>
      <c r="B6230" s="144">
        <v>10</v>
      </c>
      <c r="C6230" s="145">
        <v>9041.4639999999999</v>
      </c>
      <c r="D6230" s="145">
        <v>83.587599999999995</v>
      </c>
      <c r="E6230" s="145">
        <v>459.38159999999999</v>
      </c>
      <c r="F6230" s="145">
        <v>2172.3130999999998</v>
      </c>
      <c r="G6230" s="146">
        <f t="shared" si="97"/>
        <v>11756.746300000001</v>
      </c>
    </row>
    <row r="6231" spans="1:7" x14ac:dyDescent="0.25">
      <c r="A6231" s="143">
        <v>44821</v>
      </c>
      <c r="B6231" s="144">
        <v>11</v>
      </c>
      <c r="C6231" s="145">
        <v>18472.083200000001</v>
      </c>
      <c r="D6231" s="145">
        <v>142.24440000000001</v>
      </c>
      <c r="E6231" s="145">
        <v>884.28560000000004</v>
      </c>
      <c r="F6231" s="145">
        <v>2960.1075999999998</v>
      </c>
      <c r="G6231" s="146">
        <f t="shared" si="97"/>
        <v>22458.720799999999</v>
      </c>
    </row>
    <row r="6232" spans="1:7" x14ac:dyDescent="0.25">
      <c r="A6232" s="143">
        <v>44821</v>
      </c>
      <c r="B6232" s="144">
        <v>12</v>
      </c>
      <c r="C6232" s="145">
        <v>26351.344799999999</v>
      </c>
      <c r="D6232" s="145">
        <v>183.75280000000001</v>
      </c>
      <c r="E6232" s="145">
        <v>1266.9523999999999</v>
      </c>
      <c r="F6232" s="145">
        <v>4013.4774000000002</v>
      </c>
      <c r="G6232" s="146">
        <f t="shared" si="97"/>
        <v>31815.527399999995</v>
      </c>
    </row>
    <row r="6233" spans="1:7" x14ac:dyDescent="0.25">
      <c r="A6233" s="143">
        <v>44821</v>
      </c>
      <c r="B6233" s="144">
        <v>13</v>
      </c>
      <c r="C6233" s="145">
        <v>31614.099200000001</v>
      </c>
      <c r="D6233" s="145">
        <v>212.5736</v>
      </c>
      <c r="E6233" s="145">
        <v>1510.1044999999999</v>
      </c>
      <c r="F6233" s="145">
        <v>5200.5457999999999</v>
      </c>
      <c r="G6233" s="146">
        <f t="shared" si="97"/>
        <v>38537.323100000001</v>
      </c>
    </row>
    <row r="6234" spans="1:7" x14ac:dyDescent="0.25">
      <c r="A6234" s="143">
        <v>44821</v>
      </c>
      <c r="B6234" s="144">
        <v>14</v>
      </c>
      <c r="C6234" s="145">
        <v>31847.9827</v>
      </c>
      <c r="D6234" s="145">
        <v>206.35599999999999</v>
      </c>
      <c r="E6234" s="145">
        <v>1554.3087</v>
      </c>
      <c r="F6234" s="145">
        <v>6050.3162000000002</v>
      </c>
      <c r="G6234" s="146">
        <f t="shared" si="97"/>
        <v>39658.963600000003</v>
      </c>
    </row>
    <row r="6235" spans="1:7" x14ac:dyDescent="0.25">
      <c r="A6235" s="143">
        <v>44821</v>
      </c>
      <c r="B6235" s="144">
        <v>15</v>
      </c>
      <c r="C6235" s="145">
        <v>29612.414499999999</v>
      </c>
      <c r="D6235" s="145">
        <v>183.2261</v>
      </c>
      <c r="E6235" s="145">
        <v>1408.5957000000001</v>
      </c>
      <c r="F6235" s="145">
        <v>5577.1935000000003</v>
      </c>
      <c r="G6235" s="146">
        <f t="shared" si="97"/>
        <v>36781.429799999998</v>
      </c>
    </row>
    <row r="6236" spans="1:7" x14ac:dyDescent="0.25">
      <c r="A6236" s="143">
        <v>44821</v>
      </c>
      <c r="B6236" s="144">
        <v>16</v>
      </c>
      <c r="C6236" s="145">
        <v>21394.563999999998</v>
      </c>
      <c r="D6236" s="145">
        <v>155.6704</v>
      </c>
      <c r="E6236" s="145">
        <v>1181.4695999999999</v>
      </c>
      <c r="F6236" s="145">
        <v>4559.3759</v>
      </c>
      <c r="G6236" s="146">
        <f t="shared" si="97"/>
        <v>27291.079899999997</v>
      </c>
    </row>
    <row r="6237" spans="1:7" x14ac:dyDescent="0.25">
      <c r="A6237" s="143">
        <v>44821</v>
      </c>
      <c r="B6237" s="144">
        <v>17</v>
      </c>
      <c r="C6237" s="145">
        <v>9250.6489999999994</v>
      </c>
      <c r="D6237" s="145">
        <v>85.594799999999907</v>
      </c>
      <c r="E6237" s="145">
        <v>816.96979999999996</v>
      </c>
      <c r="F6237" s="145">
        <v>4739.6787999999997</v>
      </c>
      <c r="G6237" s="146">
        <f t="shared" si="97"/>
        <v>14892.892400000001</v>
      </c>
    </row>
    <row r="6238" spans="1:7" x14ac:dyDescent="0.25">
      <c r="A6238" s="143">
        <v>44821</v>
      </c>
      <c r="B6238" s="144">
        <v>18</v>
      </c>
      <c r="C6238" s="145">
        <v>3321.7615000000001</v>
      </c>
      <c r="D6238" s="145">
        <v>46.492800000000003</v>
      </c>
      <c r="E6238" s="145">
        <v>658.24090000000001</v>
      </c>
      <c r="F6238" s="145">
        <v>7104.1688000000004</v>
      </c>
      <c r="G6238" s="146">
        <f t="shared" si="97"/>
        <v>11130.664000000001</v>
      </c>
    </row>
    <row r="6239" spans="1:7" x14ac:dyDescent="0.25">
      <c r="A6239" s="143">
        <v>44821</v>
      </c>
      <c r="B6239" s="144">
        <v>19</v>
      </c>
      <c r="C6239" s="145">
        <v>968.79240000000004</v>
      </c>
      <c r="D6239" s="145">
        <v>21.236599999999999</v>
      </c>
      <c r="E6239" s="145">
        <v>263.226</v>
      </c>
      <c r="F6239" s="145">
        <v>4250.6791999999996</v>
      </c>
      <c r="G6239" s="146">
        <f t="shared" si="97"/>
        <v>5503.9341999999997</v>
      </c>
    </row>
    <row r="6240" spans="1:7" x14ac:dyDescent="0.25">
      <c r="A6240" s="143">
        <v>44821</v>
      </c>
      <c r="B6240" s="144">
        <v>20</v>
      </c>
      <c r="C6240" s="145">
        <v>16.195499999999999</v>
      </c>
      <c r="D6240" s="145">
        <v>6.4126000000000003</v>
      </c>
      <c r="E6240" s="145">
        <v>8.8589000000000002</v>
      </c>
      <c r="F6240" s="145">
        <v>349.66559999999998</v>
      </c>
      <c r="G6240" s="146">
        <f t="shared" si="97"/>
        <v>381.13259999999997</v>
      </c>
    </row>
    <row r="6241" spans="1:7" x14ac:dyDescent="0.25">
      <c r="A6241" s="143">
        <v>44821</v>
      </c>
      <c r="B6241" s="144">
        <v>21</v>
      </c>
      <c r="C6241" s="145">
        <v>2.71579999999999</v>
      </c>
      <c r="D6241" s="145">
        <v>4.8665000000000003</v>
      </c>
      <c r="E6241" s="145">
        <v>1.3494999999999999</v>
      </c>
      <c r="F6241" s="145">
        <v>2.3E-2</v>
      </c>
      <c r="G6241" s="146">
        <f t="shared" si="97"/>
        <v>8.9547999999999899</v>
      </c>
    </row>
    <row r="6242" spans="1:7" x14ac:dyDescent="0.25">
      <c r="A6242" s="143">
        <v>44821</v>
      </c>
      <c r="B6242" s="144">
        <v>22</v>
      </c>
      <c r="C6242" s="145">
        <v>3.3603000000000001</v>
      </c>
      <c r="D6242" s="145">
        <v>5.1479999999999997</v>
      </c>
      <c r="E6242" s="145">
        <v>1.216</v>
      </c>
      <c r="F6242" s="145">
        <v>0</v>
      </c>
      <c r="G6242" s="146">
        <f t="shared" si="97"/>
        <v>9.7242999999999995</v>
      </c>
    </row>
    <row r="6243" spans="1:7" x14ac:dyDescent="0.25">
      <c r="A6243" s="143">
        <v>44821</v>
      </c>
      <c r="B6243" s="144">
        <v>23</v>
      </c>
      <c r="C6243" s="145">
        <v>3.0165000000000002</v>
      </c>
      <c r="D6243" s="145">
        <v>7.6491999999999898</v>
      </c>
      <c r="E6243" s="145">
        <v>1.3004</v>
      </c>
      <c r="F6243" s="145">
        <v>0</v>
      </c>
      <c r="G6243" s="146">
        <f t="shared" si="97"/>
        <v>11.96609999999999</v>
      </c>
    </row>
    <row r="6244" spans="1:7" x14ac:dyDescent="0.25">
      <c r="A6244" s="143">
        <v>44821</v>
      </c>
      <c r="B6244" s="144">
        <v>24</v>
      </c>
      <c r="C6244" s="145">
        <v>4.8</v>
      </c>
      <c r="D6244" s="145">
        <v>9.5922000000000001</v>
      </c>
      <c r="E6244" s="145">
        <v>1.728</v>
      </c>
      <c r="F6244" s="145">
        <v>0</v>
      </c>
      <c r="G6244" s="146">
        <f t="shared" si="97"/>
        <v>16.120200000000001</v>
      </c>
    </row>
    <row r="6245" spans="1:7" x14ac:dyDescent="0.25">
      <c r="A6245" s="143">
        <v>44822</v>
      </c>
      <c r="B6245" s="144">
        <v>1</v>
      </c>
      <c r="C6245" s="145">
        <v>9.6477000000000004</v>
      </c>
      <c r="D6245" s="145">
        <v>11.343299999999999</v>
      </c>
      <c r="E6245" s="145">
        <v>1.472</v>
      </c>
      <c r="F6245" s="145">
        <v>0</v>
      </c>
      <c r="G6245" s="146">
        <f t="shared" si="97"/>
        <v>22.463000000000001</v>
      </c>
    </row>
    <row r="6246" spans="1:7" x14ac:dyDescent="0.25">
      <c r="A6246" s="143">
        <v>44822</v>
      </c>
      <c r="B6246" s="144">
        <v>2</v>
      </c>
      <c r="C6246" s="145">
        <v>6.3117000000000001</v>
      </c>
      <c r="D6246" s="145">
        <v>13.491199999999999</v>
      </c>
      <c r="E6246" s="145">
        <v>1.4283999999999999</v>
      </c>
      <c r="F6246" s="145">
        <v>0</v>
      </c>
      <c r="G6246" s="146">
        <f t="shared" si="97"/>
        <v>21.231300000000001</v>
      </c>
    </row>
    <row r="6247" spans="1:7" x14ac:dyDescent="0.25">
      <c r="A6247" s="143">
        <v>44822</v>
      </c>
      <c r="B6247" s="144">
        <v>3</v>
      </c>
      <c r="C6247" s="145">
        <v>8.9756999999999998</v>
      </c>
      <c r="D6247" s="145">
        <v>12.4339</v>
      </c>
      <c r="E6247" s="145">
        <v>1.6819</v>
      </c>
      <c r="F6247" s="145">
        <v>4.0000000000000002E-4</v>
      </c>
      <c r="G6247" s="146">
        <f t="shared" si="97"/>
        <v>23.091899999999995</v>
      </c>
    </row>
    <row r="6248" spans="1:7" x14ac:dyDescent="0.25">
      <c r="A6248" s="143">
        <v>44822</v>
      </c>
      <c r="B6248" s="144">
        <v>4</v>
      </c>
      <c r="C6248" s="145">
        <v>8.6437000000000008</v>
      </c>
      <c r="D6248" s="145">
        <v>11.737500000000001</v>
      </c>
      <c r="E6248" s="145">
        <v>1.6204000000000001</v>
      </c>
      <c r="F6248" s="145">
        <v>0</v>
      </c>
      <c r="G6248" s="146">
        <f t="shared" si="97"/>
        <v>22.0016</v>
      </c>
    </row>
    <row r="6249" spans="1:7" x14ac:dyDescent="0.25">
      <c r="A6249" s="143">
        <v>44822</v>
      </c>
      <c r="B6249" s="144">
        <v>5</v>
      </c>
      <c r="C6249" s="145">
        <v>11.0796999999999</v>
      </c>
      <c r="D6249" s="145">
        <v>10.536899999999999</v>
      </c>
      <c r="E6249" s="145">
        <v>1.792</v>
      </c>
      <c r="F6249" s="145">
        <v>4.1999999999999997E-3</v>
      </c>
      <c r="G6249" s="146">
        <f t="shared" si="97"/>
        <v>23.412799999999901</v>
      </c>
    </row>
    <row r="6250" spans="1:7" x14ac:dyDescent="0.25">
      <c r="A6250" s="143">
        <v>44822</v>
      </c>
      <c r="B6250" s="144">
        <v>6</v>
      </c>
      <c r="C6250" s="145">
        <v>7.1157000000000004</v>
      </c>
      <c r="D6250" s="145">
        <v>9.48979999999999</v>
      </c>
      <c r="E6250" s="145">
        <v>1.728</v>
      </c>
      <c r="F6250" s="145">
        <v>0</v>
      </c>
      <c r="G6250" s="146">
        <f t="shared" si="97"/>
        <v>18.333499999999994</v>
      </c>
    </row>
    <row r="6251" spans="1:7" x14ac:dyDescent="0.25">
      <c r="A6251" s="143">
        <v>44822</v>
      </c>
      <c r="B6251" s="144">
        <v>7</v>
      </c>
      <c r="C6251" s="145">
        <v>8.3407</v>
      </c>
      <c r="D6251" s="145">
        <v>8.5913000000000004</v>
      </c>
      <c r="E6251" s="145">
        <v>1.286</v>
      </c>
      <c r="F6251" s="145">
        <v>0</v>
      </c>
      <c r="G6251" s="146">
        <f t="shared" si="97"/>
        <v>18.218000000000004</v>
      </c>
    </row>
    <row r="6252" spans="1:7" x14ac:dyDescent="0.25">
      <c r="A6252" s="143">
        <v>44822</v>
      </c>
      <c r="B6252" s="144">
        <v>8</v>
      </c>
      <c r="C6252" s="145">
        <v>30.692900000000002</v>
      </c>
      <c r="D6252" s="145">
        <v>8.7781000000000002</v>
      </c>
      <c r="E6252" s="145">
        <v>9.5294000000000008</v>
      </c>
      <c r="F6252" s="145">
        <v>354.10109999999997</v>
      </c>
      <c r="G6252" s="146">
        <f t="shared" si="97"/>
        <v>403.10149999999999</v>
      </c>
    </row>
    <row r="6253" spans="1:7" x14ac:dyDescent="0.25">
      <c r="A6253" s="143">
        <v>44822</v>
      </c>
      <c r="B6253" s="144">
        <v>9</v>
      </c>
      <c r="C6253" s="145">
        <v>991.51840000000004</v>
      </c>
      <c r="D6253" s="145">
        <v>20.151</v>
      </c>
      <c r="E6253" s="145">
        <v>144.09620000000001</v>
      </c>
      <c r="F6253" s="145">
        <v>2376.1253999999999</v>
      </c>
      <c r="G6253" s="146">
        <f t="shared" si="97"/>
        <v>3531.8909999999996</v>
      </c>
    </row>
    <row r="6254" spans="1:7" x14ac:dyDescent="0.25">
      <c r="A6254" s="143">
        <v>44822</v>
      </c>
      <c r="B6254" s="144">
        <v>10</v>
      </c>
      <c r="C6254" s="145">
        <v>5961.2855</v>
      </c>
      <c r="D6254" s="145">
        <v>58.137700000000002</v>
      </c>
      <c r="E6254" s="145">
        <v>470.84179999999998</v>
      </c>
      <c r="F6254" s="145">
        <v>5346.2277999999997</v>
      </c>
      <c r="G6254" s="146">
        <f t="shared" si="97"/>
        <v>11836.4928</v>
      </c>
    </row>
    <row r="6255" spans="1:7" x14ac:dyDescent="0.25">
      <c r="A6255" s="143">
        <v>44822</v>
      </c>
      <c r="B6255" s="144">
        <v>11</v>
      </c>
      <c r="C6255" s="145">
        <v>12908.959000000001</v>
      </c>
      <c r="D6255" s="145">
        <v>93.337699999999998</v>
      </c>
      <c r="E6255" s="145">
        <v>674.31539999999995</v>
      </c>
      <c r="F6255" s="145">
        <v>6065.5484999999999</v>
      </c>
      <c r="G6255" s="146">
        <f t="shared" si="97"/>
        <v>19742.160599999999</v>
      </c>
    </row>
    <row r="6256" spans="1:7" x14ac:dyDescent="0.25">
      <c r="A6256" s="143">
        <v>44822</v>
      </c>
      <c r="B6256" s="144">
        <v>12</v>
      </c>
      <c r="C6256" s="145">
        <v>15170.086499999999</v>
      </c>
      <c r="D6256" s="145">
        <v>115.76430000000001</v>
      </c>
      <c r="E6256" s="145">
        <v>979.90750000000003</v>
      </c>
      <c r="F6256" s="145">
        <v>6900.9913999999999</v>
      </c>
      <c r="G6256" s="146">
        <f t="shared" si="97"/>
        <v>23166.7497</v>
      </c>
    </row>
    <row r="6257" spans="1:7" x14ac:dyDescent="0.25">
      <c r="A6257" s="143">
        <v>44822</v>
      </c>
      <c r="B6257" s="144">
        <v>13</v>
      </c>
      <c r="C6257" s="145">
        <v>22223.580900000001</v>
      </c>
      <c r="D6257" s="145">
        <v>143.1345</v>
      </c>
      <c r="E6257" s="145">
        <v>1304.6373000000001</v>
      </c>
      <c r="F6257" s="145">
        <v>8370.5051000000003</v>
      </c>
      <c r="G6257" s="146">
        <f t="shared" si="97"/>
        <v>32041.857799999998</v>
      </c>
    </row>
    <row r="6258" spans="1:7" x14ac:dyDescent="0.25">
      <c r="A6258" s="143">
        <v>44822</v>
      </c>
      <c r="B6258" s="144">
        <v>14</v>
      </c>
      <c r="C6258" s="145">
        <v>28117.6214</v>
      </c>
      <c r="D6258" s="145">
        <v>168.14959999999999</v>
      </c>
      <c r="E6258" s="145">
        <v>1449.9163000000001</v>
      </c>
      <c r="F6258" s="145">
        <v>9352.8592000000008</v>
      </c>
      <c r="G6258" s="146">
        <f t="shared" si="97"/>
        <v>39088.546500000004</v>
      </c>
    </row>
    <row r="6259" spans="1:7" x14ac:dyDescent="0.25">
      <c r="A6259" s="143">
        <v>44822</v>
      </c>
      <c r="B6259" s="144">
        <v>15</v>
      </c>
      <c r="C6259" s="145">
        <v>28973.740600000001</v>
      </c>
      <c r="D6259" s="145">
        <v>189.17429999999999</v>
      </c>
      <c r="E6259" s="145">
        <v>1683.2797</v>
      </c>
      <c r="F6259" s="145">
        <v>9661.3706999999995</v>
      </c>
      <c r="G6259" s="146">
        <f t="shared" si="97"/>
        <v>40507.565300000002</v>
      </c>
    </row>
    <row r="6260" spans="1:7" x14ac:dyDescent="0.25">
      <c r="A6260" s="143">
        <v>44822</v>
      </c>
      <c r="B6260" s="144">
        <v>16</v>
      </c>
      <c r="C6260" s="145">
        <v>18078.132300000001</v>
      </c>
      <c r="D6260" s="145">
        <v>135.37709999999899</v>
      </c>
      <c r="E6260" s="145">
        <v>1357.2520999999999</v>
      </c>
      <c r="F6260" s="145">
        <v>9132.2878000000001</v>
      </c>
      <c r="G6260" s="146">
        <f t="shared" si="97"/>
        <v>28703.049299999999</v>
      </c>
    </row>
    <row r="6261" spans="1:7" x14ac:dyDescent="0.25">
      <c r="A6261" s="143">
        <v>44822</v>
      </c>
      <c r="B6261" s="144">
        <v>17</v>
      </c>
      <c r="C6261" s="145">
        <v>15142.855100000001</v>
      </c>
      <c r="D6261" s="145">
        <v>101.4151</v>
      </c>
      <c r="E6261" s="145">
        <v>1089.2502999999999</v>
      </c>
      <c r="F6261" s="145">
        <v>7242.7116999999998</v>
      </c>
      <c r="G6261" s="146">
        <f t="shared" si="97"/>
        <v>23576.232199999999</v>
      </c>
    </row>
    <row r="6262" spans="1:7" x14ac:dyDescent="0.25">
      <c r="A6262" s="143">
        <v>44822</v>
      </c>
      <c r="B6262" s="144">
        <v>18</v>
      </c>
      <c r="C6262" s="145">
        <v>7490.8230000000003</v>
      </c>
      <c r="D6262" s="145">
        <v>59.866599999999998</v>
      </c>
      <c r="E6262" s="145">
        <v>700.28210000000001</v>
      </c>
      <c r="F6262" s="145">
        <v>6989.6189000000004</v>
      </c>
      <c r="G6262" s="146">
        <f t="shared" si="97"/>
        <v>15240.5906</v>
      </c>
    </row>
    <row r="6263" spans="1:7" x14ac:dyDescent="0.25">
      <c r="A6263" s="143">
        <v>44822</v>
      </c>
      <c r="B6263" s="144">
        <v>19</v>
      </c>
      <c r="C6263" s="145">
        <v>2215.3415</v>
      </c>
      <c r="D6263" s="145">
        <v>24.519500000000001</v>
      </c>
      <c r="E6263" s="145">
        <v>293.00959999999998</v>
      </c>
      <c r="F6263" s="145">
        <v>3962.7366999999999</v>
      </c>
      <c r="G6263" s="146">
        <f t="shared" si="97"/>
        <v>6495.6072999999997</v>
      </c>
    </row>
    <row r="6264" spans="1:7" x14ac:dyDescent="0.25">
      <c r="A6264" s="143">
        <v>44822</v>
      </c>
      <c r="B6264" s="144">
        <v>20</v>
      </c>
      <c r="C6264" s="145">
        <v>77.3904</v>
      </c>
      <c r="D6264" s="145">
        <v>6.7455999999999996</v>
      </c>
      <c r="E6264" s="145">
        <v>14.958</v>
      </c>
      <c r="F6264" s="145">
        <v>437.2765</v>
      </c>
      <c r="G6264" s="146">
        <f t="shared" si="97"/>
        <v>536.37049999999999</v>
      </c>
    </row>
    <row r="6265" spans="1:7" x14ac:dyDescent="0.25">
      <c r="A6265" s="143">
        <v>44822</v>
      </c>
      <c r="B6265" s="144">
        <v>21</v>
      </c>
      <c r="C6265" s="145">
        <v>6.1846999999999897</v>
      </c>
      <c r="D6265" s="145">
        <v>6.1592000000000002</v>
      </c>
      <c r="E6265" s="145">
        <v>0.38400000000000001</v>
      </c>
      <c r="F6265" s="145">
        <v>1.5100000000000001E-2</v>
      </c>
      <c r="G6265" s="146">
        <f t="shared" si="97"/>
        <v>12.742999999999991</v>
      </c>
    </row>
    <row r="6266" spans="1:7" x14ac:dyDescent="0.25">
      <c r="A6266" s="143">
        <v>44822</v>
      </c>
      <c r="B6266" s="144">
        <v>22</v>
      </c>
      <c r="C6266" s="145">
        <v>4.8536999999999999</v>
      </c>
      <c r="D6266" s="145">
        <v>8.1996000000000002</v>
      </c>
      <c r="E6266" s="145">
        <v>0.70399999999999996</v>
      </c>
      <c r="F6266" s="145">
        <v>0</v>
      </c>
      <c r="G6266" s="146">
        <f t="shared" si="97"/>
        <v>13.757300000000001</v>
      </c>
    </row>
    <row r="6267" spans="1:7" x14ac:dyDescent="0.25">
      <c r="A6267" s="143">
        <v>44822</v>
      </c>
      <c r="B6267" s="144">
        <v>23</v>
      </c>
      <c r="C6267" s="145">
        <v>4.6796999999999898</v>
      </c>
      <c r="D6267" s="145">
        <v>8.6911000000000005</v>
      </c>
      <c r="E6267" s="145">
        <v>1.2363999999999999</v>
      </c>
      <c r="F6267" s="145">
        <v>7.4999999999999997E-3</v>
      </c>
      <c r="G6267" s="146">
        <f t="shared" si="97"/>
        <v>14.61469999999999</v>
      </c>
    </row>
    <row r="6268" spans="1:7" x14ac:dyDescent="0.25">
      <c r="A6268" s="143">
        <v>44822</v>
      </c>
      <c r="B6268" s="144">
        <v>24</v>
      </c>
      <c r="C6268" s="145">
        <v>6.3296999999999999</v>
      </c>
      <c r="D6268" s="145">
        <v>7.5929000000000002</v>
      </c>
      <c r="E6268" s="145">
        <v>1.46939999999999</v>
      </c>
      <c r="F6268" s="145">
        <v>0</v>
      </c>
      <c r="G6268" s="146">
        <f t="shared" si="97"/>
        <v>15.391999999999989</v>
      </c>
    </row>
    <row r="6269" spans="1:7" x14ac:dyDescent="0.25">
      <c r="A6269" s="143">
        <v>44823</v>
      </c>
      <c r="B6269" s="144">
        <v>1</v>
      </c>
      <c r="C6269" s="145">
        <v>5.6257000000000001</v>
      </c>
      <c r="D6269" s="145">
        <v>5.5141999999999998</v>
      </c>
      <c r="E6269" s="145">
        <v>1.6843999999999999</v>
      </c>
      <c r="F6269" s="145">
        <v>0</v>
      </c>
      <c r="G6269" s="146">
        <f t="shared" si="97"/>
        <v>12.824300000000001</v>
      </c>
    </row>
    <row r="6270" spans="1:7" x14ac:dyDescent="0.25">
      <c r="A6270" s="143">
        <v>44823</v>
      </c>
      <c r="B6270" s="144">
        <v>2</v>
      </c>
      <c r="C6270" s="145">
        <v>7.1201999999999996</v>
      </c>
      <c r="D6270" s="145">
        <v>5.9238</v>
      </c>
      <c r="E6270" s="145">
        <v>1.7664</v>
      </c>
      <c r="F6270" s="145">
        <v>0</v>
      </c>
      <c r="G6270" s="146">
        <f t="shared" si="97"/>
        <v>14.810400000000001</v>
      </c>
    </row>
    <row r="6271" spans="1:7" x14ac:dyDescent="0.25">
      <c r="A6271" s="143">
        <v>44823</v>
      </c>
      <c r="B6271" s="144">
        <v>3</v>
      </c>
      <c r="C6271" s="145">
        <v>8.2851999999999997</v>
      </c>
      <c r="D6271" s="145">
        <v>5.5831999999999997</v>
      </c>
      <c r="E6271" s="145">
        <v>1.4668000000000001</v>
      </c>
      <c r="F6271" s="145">
        <v>6.7999999999999996E-3</v>
      </c>
      <c r="G6271" s="146">
        <f t="shared" si="97"/>
        <v>15.342000000000001</v>
      </c>
    </row>
    <row r="6272" spans="1:7" x14ac:dyDescent="0.25">
      <c r="A6272" s="143">
        <v>44823</v>
      </c>
      <c r="B6272" s="144">
        <v>4</v>
      </c>
      <c r="C6272" s="145">
        <v>10.507199999999999</v>
      </c>
      <c r="D6272" s="145">
        <v>5.9364999999999997</v>
      </c>
      <c r="E6272" s="145">
        <v>1.5744</v>
      </c>
      <c r="F6272" s="145">
        <v>0</v>
      </c>
      <c r="G6272" s="146">
        <f t="shared" si="97"/>
        <v>18.0181</v>
      </c>
    </row>
    <row r="6273" spans="1:7" x14ac:dyDescent="0.25">
      <c r="A6273" s="143">
        <v>44823</v>
      </c>
      <c r="B6273" s="144">
        <v>5</v>
      </c>
      <c r="C6273" s="145">
        <v>16.325700000000001</v>
      </c>
      <c r="D6273" s="145">
        <v>6.4383999999999997</v>
      </c>
      <c r="E6273" s="145">
        <v>1.7688999999999999</v>
      </c>
      <c r="F6273" s="145">
        <v>0</v>
      </c>
      <c r="G6273" s="146">
        <f t="shared" si="97"/>
        <v>24.532999999999998</v>
      </c>
    </row>
    <row r="6274" spans="1:7" x14ac:dyDescent="0.25">
      <c r="A6274" s="143">
        <v>44823</v>
      </c>
      <c r="B6274" s="144">
        <v>6</v>
      </c>
      <c r="C6274" s="145">
        <v>9.9855</v>
      </c>
      <c r="D6274" s="145">
        <v>6.702</v>
      </c>
      <c r="E6274" s="145">
        <v>1.744</v>
      </c>
      <c r="F6274" s="145">
        <v>6.0000000000000001E-3</v>
      </c>
      <c r="G6274" s="146">
        <f t="shared" si="97"/>
        <v>18.4375</v>
      </c>
    </row>
    <row r="6275" spans="1:7" x14ac:dyDescent="0.25">
      <c r="A6275" s="143">
        <v>44823</v>
      </c>
      <c r="B6275" s="144">
        <v>7</v>
      </c>
      <c r="C6275" s="145">
        <v>5.6266999999999996</v>
      </c>
      <c r="D6275" s="145">
        <v>7.3955000000000002</v>
      </c>
      <c r="E6275" s="145">
        <v>1.478</v>
      </c>
      <c r="F6275" s="145">
        <v>0</v>
      </c>
      <c r="G6275" s="146">
        <f t="shared" si="97"/>
        <v>14.5002</v>
      </c>
    </row>
    <row r="6276" spans="1:7" x14ac:dyDescent="0.25">
      <c r="A6276" s="143">
        <v>44823</v>
      </c>
      <c r="B6276" s="144">
        <v>8</v>
      </c>
      <c r="C6276" s="145">
        <v>44.846200000000003</v>
      </c>
      <c r="D6276" s="145">
        <v>9.13919999999999</v>
      </c>
      <c r="E6276" s="145">
        <v>22.1556</v>
      </c>
      <c r="F6276" s="145">
        <v>1167.0374999999999</v>
      </c>
      <c r="G6276" s="146">
        <f t="shared" si="97"/>
        <v>1243.1785</v>
      </c>
    </row>
    <row r="6277" spans="1:7" x14ac:dyDescent="0.25">
      <c r="A6277" s="143">
        <v>44823</v>
      </c>
      <c r="B6277" s="144">
        <v>9</v>
      </c>
      <c r="C6277" s="145">
        <v>2559.5243</v>
      </c>
      <c r="D6277" s="145">
        <v>25.235099999999999</v>
      </c>
      <c r="E6277" s="145">
        <v>317.3066</v>
      </c>
      <c r="F6277" s="145">
        <v>6280.1629000000003</v>
      </c>
      <c r="G6277" s="146">
        <f t="shared" si="97"/>
        <v>9182.2289000000001</v>
      </c>
    </row>
    <row r="6278" spans="1:7" x14ac:dyDescent="0.25">
      <c r="A6278" s="143">
        <v>44823</v>
      </c>
      <c r="B6278" s="144">
        <v>10</v>
      </c>
      <c r="C6278" s="145">
        <v>11681.3328</v>
      </c>
      <c r="D6278" s="145">
        <v>79.896599999999907</v>
      </c>
      <c r="E6278" s="145">
        <v>800.31830000000002</v>
      </c>
      <c r="F6278" s="145">
        <v>9852.0802000000003</v>
      </c>
      <c r="G6278" s="146">
        <f t="shared" ref="G6278:G6341" si="98">+SUM(C6278:F6278)</f>
        <v>22413.627899999999</v>
      </c>
    </row>
    <row r="6279" spans="1:7" x14ac:dyDescent="0.25">
      <c r="A6279" s="143">
        <v>44823</v>
      </c>
      <c r="B6279" s="144">
        <v>11</v>
      </c>
      <c r="C6279" s="145">
        <v>22990.151099999999</v>
      </c>
      <c r="D6279" s="145">
        <v>139.1498</v>
      </c>
      <c r="E6279" s="145">
        <v>1256.2619</v>
      </c>
      <c r="F6279" s="145">
        <v>11065.5255</v>
      </c>
      <c r="G6279" s="146">
        <f t="shared" si="98"/>
        <v>35451.088300000003</v>
      </c>
    </row>
    <row r="6280" spans="1:7" x14ac:dyDescent="0.25">
      <c r="A6280" s="143">
        <v>44823</v>
      </c>
      <c r="B6280" s="144">
        <v>12</v>
      </c>
      <c r="C6280" s="145">
        <v>31785.4195</v>
      </c>
      <c r="D6280" s="145">
        <v>180.77520000000001</v>
      </c>
      <c r="E6280" s="145">
        <v>1588.473</v>
      </c>
      <c r="F6280" s="145">
        <v>11508.126</v>
      </c>
      <c r="G6280" s="146">
        <f t="shared" si="98"/>
        <v>45062.793699999995</v>
      </c>
    </row>
    <row r="6281" spans="1:7" x14ac:dyDescent="0.25">
      <c r="A6281" s="143">
        <v>44823</v>
      </c>
      <c r="B6281" s="144">
        <v>13</v>
      </c>
      <c r="C6281" s="145">
        <v>37059.946600000003</v>
      </c>
      <c r="D6281" s="145">
        <v>204.774</v>
      </c>
      <c r="E6281" s="145">
        <v>1834.2378000000001</v>
      </c>
      <c r="F6281" s="145">
        <v>11518.494699999999</v>
      </c>
      <c r="G6281" s="146">
        <f t="shared" si="98"/>
        <v>50617.453099999999</v>
      </c>
    </row>
    <row r="6282" spans="1:7" x14ac:dyDescent="0.25">
      <c r="A6282" s="143">
        <v>44823</v>
      </c>
      <c r="B6282" s="144">
        <v>14</v>
      </c>
      <c r="C6282" s="145">
        <v>38390.389799999997</v>
      </c>
      <c r="D6282" s="145">
        <v>210.9913</v>
      </c>
      <c r="E6282" s="145">
        <v>1862.038</v>
      </c>
      <c r="F6282" s="145">
        <v>11555.712299999999</v>
      </c>
      <c r="G6282" s="146">
        <f t="shared" si="98"/>
        <v>52019.131399999998</v>
      </c>
    </row>
    <row r="6283" spans="1:7" x14ac:dyDescent="0.25">
      <c r="A6283" s="143">
        <v>44823</v>
      </c>
      <c r="B6283" s="144">
        <v>15</v>
      </c>
      <c r="C6283" s="145">
        <v>35955.0651</v>
      </c>
      <c r="D6283" s="145">
        <v>193.5308</v>
      </c>
      <c r="E6283" s="145">
        <v>1797.4938</v>
      </c>
      <c r="F6283" s="145">
        <v>11523.2868</v>
      </c>
      <c r="G6283" s="146">
        <f t="shared" si="98"/>
        <v>49469.376499999998</v>
      </c>
    </row>
    <row r="6284" spans="1:7" x14ac:dyDescent="0.25">
      <c r="A6284" s="143">
        <v>44823</v>
      </c>
      <c r="B6284" s="144">
        <v>16</v>
      </c>
      <c r="C6284" s="145">
        <v>29409.571800000002</v>
      </c>
      <c r="D6284" s="145">
        <v>159.4932</v>
      </c>
      <c r="E6284" s="145">
        <v>1547.1661999999999</v>
      </c>
      <c r="F6284" s="145">
        <v>11150.132100000001</v>
      </c>
      <c r="G6284" s="146">
        <f t="shared" si="98"/>
        <v>42266.363300000005</v>
      </c>
    </row>
    <row r="6285" spans="1:7" x14ac:dyDescent="0.25">
      <c r="A6285" s="143">
        <v>44823</v>
      </c>
      <c r="B6285" s="144">
        <v>17</v>
      </c>
      <c r="C6285" s="145">
        <v>19554.7104</v>
      </c>
      <c r="D6285" s="145">
        <v>108.8952</v>
      </c>
      <c r="E6285" s="145">
        <v>1206.5825</v>
      </c>
      <c r="F6285" s="145">
        <v>10492.3935</v>
      </c>
      <c r="G6285" s="146">
        <f t="shared" si="98"/>
        <v>31362.581599999998</v>
      </c>
    </row>
    <row r="6286" spans="1:7" x14ac:dyDescent="0.25">
      <c r="A6286" s="143">
        <v>44823</v>
      </c>
      <c r="B6286" s="144">
        <v>18</v>
      </c>
      <c r="C6286" s="145">
        <v>9464.5154000000002</v>
      </c>
      <c r="D6286" s="145">
        <v>72.0505</v>
      </c>
      <c r="E6286" s="145">
        <v>829.34500000000003</v>
      </c>
      <c r="F6286" s="145">
        <v>9192.78459999999</v>
      </c>
      <c r="G6286" s="146">
        <f t="shared" si="98"/>
        <v>19558.695499999987</v>
      </c>
    </row>
    <row r="6287" spans="1:7" x14ac:dyDescent="0.25">
      <c r="A6287" s="143">
        <v>44823</v>
      </c>
      <c r="B6287" s="144">
        <v>19</v>
      </c>
      <c r="C6287" s="145">
        <v>2376.2701999999999</v>
      </c>
      <c r="D6287" s="145">
        <v>23.965499999999999</v>
      </c>
      <c r="E6287" s="145">
        <v>407.28879999999998</v>
      </c>
      <c r="F6287" s="145">
        <v>6074.0834000000004</v>
      </c>
      <c r="G6287" s="146">
        <f t="shared" si="98"/>
        <v>8881.6078999999991</v>
      </c>
    </row>
    <row r="6288" spans="1:7" x14ac:dyDescent="0.25">
      <c r="A6288" s="143">
        <v>44823</v>
      </c>
      <c r="B6288" s="144">
        <v>20</v>
      </c>
      <c r="C6288" s="145">
        <v>83.860500000000002</v>
      </c>
      <c r="D6288" s="145">
        <v>2.5265</v>
      </c>
      <c r="E6288" s="145">
        <v>25.4373</v>
      </c>
      <c r="F6288" s="145">
        <v>927.46569999999997</v>
      </c>
      <c r="G6288" s="146">
        <f t="shared" si="98"/>
        <v>1039.29</v>
      </c>
    </row>
    <row r="6289" spans="1:7" x14ac:dyDescent="0.25">
      <c r="A6289" s="143">
        <v>44823</v>
      </c>
      <c r="B6289" s="144">
        <v>21</v>
      </c>
      <c r="C6289" s="145">
        <v>5.8361999999999998</v>
      </c>
      <c r="D6289" s="145">
        <v>1.1647000000000001</v>
      </c>
      <c r="E6289" s="145">
        <v>0.98039999999999905</v>
      </c>
      <c r="F6289" s="145">
        <v>0</v>
      </c>
      <c r="G6289" s="146">
        <f t="shared" si="98"/>
        <v>7.9812999999999992</v>
      </c>
    </row>
    <row r="6290" spans="1:7" x14ac:dyDescent="0.25">
      <c r="A6290" s="143">
        <v>44823</v>
      </c>
      <c r="B6290" s="144">
        <v>22</v>
      </c>
      <c r="C6290" s="145">
        <v>5.1776999999999997</v>
      </c>
      <c r="D6290" s="145">
        <v>1.3644000000000001</v>
      </c>
      <c r="E6290" s="145">
        <v>1.3440000000000001</v>
      </c>
      <c r="F6290" s="145">
        <v>9.7000000000000003E-3</v>
      </c>
      <c r="G6290" s="146">
        <f t="shared" si="98"/>
        <v>7.8957999999999995</v>
      </c>
    </row>
    <row r="6291" spans="1:7" x14ac:dyDescent="0.25">
      <c r="A6291" s="143">
        <v>44823</v>
      </c>
      <c r="B6291" s="144">
        <v>23</v>
      </c>
      <c r="C6291" s="145">
        <v>6.1597</v>
      </c>
      <c r="D6291" s="145">
        <v>1.536</v>
      </c>
      <c r="E6291" s="145">
        <v>1.5564</v>
      </c>
      <c r="F6291" s="145">
        <v>0</v>
      </c>
      <c r="G6291" s="146">
        <f t="shared" si="98"/>
        <v>9.2521000000000004</v>
      </c>
    </row>
    <row r="6292" spans="1:7" x14ac:dyDescent="0.25">
      <c r="A6292" s="143">
        <v>44823</v>
      </c>
      <c r="B6292" s="144">
        <v>24</v>
      </c>
      <c r="C6292" s="145">
        <v>5.5697000000000001</v>
      </c>
      <c r="D6292" s="145">
        <v>1.4283999999999999</v>
      </c>
      <c r="E6292" s="145">
        <v>1.4079999999999999</v>
      </c>
      <c r="F6292" s="145">
        <v>0</v>
      </c>
      <c r="G6292" s="146">
        <f t="shared" si="98"/>
        <v>8.4061000000000003</v>
      </c>
    </row>
    <row r="6293" spans="1:7" x14ac:dyDescent="0.25">
      <c r="A6293" s="143">
        <v>44824</v>
      </c>
      <c r="B6293" s="144">
        <v>1</v>
      </c>
      <c r="C6293" s="145">
        <v>11.4991</v>
      </c>
      <c r="D6293" s="145">
        <v>1.792</v>
      </c>
      <c r="E6293" s="145">
        <v>1.792</v>
      </c>
      <c r="F6293" s="145">
        <v>0</v>
      </c>
      <c r="G6293" s="146">
        <f t="shared" si="98"/>
        <v>15.0831</v>
      </c>
    </row>
    <row r="6294" spans="1:7" x14ac:dyDescent="0.25">
      <c r="A6294" s="143">
        <v>44824</v>
      </c>
      <c r="B6294" s="144">
        <v>2</v>
      </c>
      <c r="C6294" s="145">
        <v>15.322100000000001</v>
      </c>
      <c r="D6294" s="145">
        <v>1.6204000000000001</v>
      </c>
      <c r="E6294" s="145">
        <v>1.6</v>
      </c>
      <c r="F6294" s="145">
        <v>0</v>
      </c>
      <c r="G6294" s="146">
        <f t="shared" si="98"/>
        <v>18.542500000000004</v>
      </c>
    </row>
    <row r="6295" spans="1:7" x14ac:dyDescent="0.25">
      <c r="A6295" s="143">
        <v>44824</v>
      </c>
      <c r="B6295" s="144">
        <v>3</v>
      </c>
      <c r="C6295" s="145">
        <v>13.004099999999999</v>
      </c>
      <c r="D6295" s="145">
        <v>1.536</v>
      </c>
      <c r="E6295" s="145">
        <v>1.6384000000000001</v>
      </c>
      <c r="F6295" s="145">
        <v>0</v>
      </c>
      <c r="G6295" s="146">
        <f t="shared" si="98"/>
        <v>16.1785</v>
      </c>
    </row>
    <row r="6296" spans="1:7" x14ac:dyDescent="0.25">
      <c r="A6296" s="143">
        <v>44824</v>
      </c>
      <c r="B6296" s="144">
        <v>4</v>
      </c>
      <c r="C6296" s="145">
        <v>12.8467</v>
      </c>
      <c r="D6296" s="145">
        <v>1.3208</v>
      </c>
      <c r="E6296" s="145">
        <v>1.3619000000000001</v>
      </c>
      <c r="F6296" s="145">
        <v>0</v>
      </c>
      <c r="G6296" s="146">
        <f t="shared" si="98"/>
        <v>15.529400000000001</v>
      </c>
    </row>
    <row r="6297" spans="1:7" x14ac:dyDescent="0.25">
      <c r="A6297" s="143">
        <v>44824</v>
      </c>
      <c r="B6297" s="144">
        <v>5</v>
      </c>
      <c r="C6297" s="145">
        <v>5.9298999999999999</v>
      </c>
      <c r="D6297" s="145">
        <v>1.536</v>
      </c>
      <c r="E6297" s="145">
        <v>1.5769</v>
      </c>
      <c r="F6297" s="145">
        <v>0</v>
      </c>
      <c r="G6297" s="146">
        <f t="shared" si="98"/>
        <v>9.0427999999999997</v>
      </c>
    </row>
    <row r="6298" spans="1:7" x14ac:dyDescent="0.25">
      <c r="A6298" s="143">
        <v>44824</v>
      </c>
      <c r="B6298" s="144">
        <v>6</v>
      </c>
      <c r="C6298" s="145">
        <v>5.9478999999999997</v>
      </c>
      <c r="D6298" s="145">
        <v>1.8266</v>
      </c>
      <c r="E6298" s="145">
        <v>1.792</v>
      </c>
      <c r="F6298" s="145">
        <v>0</v>
      </c>
      <c r="G6298" s="146">
        <f t="shared" si="98"/>
        <v>9.5664999999999996</v>
      </c>
    </row>
    <row r="6299" spans="1:7" x14ac:dyDescent="0.25">
      <c r="A6299" s="143">
        <v>44824</v>
      </c>
      <c r="B6299" s="144">
        <v>7</v>
      </c>
      <c r="C6299" s="145">
        <v>5.7961</v>
      </c>
      <c r="D6299" s="145">
        <v>2.0377000000000001</v>
      </c>
      <c r="E6299" s="145">
        <v>0.77400000000000002</v>
      </c>
      <c r="F6299" s="145">
        <v>0</v>
      </c>
      <c r="G6299" s="146">
        <f t="shared" si="98"/>
        <v>8.607800000000001</v>
      </c>
    </row>
    <row r="6300" spans="1:7" x14ac:dyDescent="0.25">
      <c r="A6300" s="143">
        <v>44824</v>
      </c>
      <c r="B6300" s="144">
        <v>8</v>
      </c>
      <c r="C6300" s="145">
        <v>35.653300000000002</v>
      </c>
      <c r="D6300" s="145">
        <v>3.2332000000000001</v>
      </c>
      <c r="E6300" s="145">
        <v>2.6240000000000001</v>
      </c>
      <c r="F6300" s="145">
        <v>708.42529999999999</v>
      </c>
      <c r="G6300" s="146">
        <f t="shared" si="98"/>
        <v>749.93579999999997</v>
      </c>
    </row>
    <row r="6301" spans="1:7" x14ac:dyDescent="0.25">
      <c r="A6301" s="143">
        <v>44824</v>
      </c>
      <c r="B6301" s="144">
        <v>9</v>
      </c>
      <c r="C6301" s="145">
        <v>2442.4286999999999</v>
      </c>
      <c r="D6301" s="145">
        <v>14.4702</v>
      </c>
      <c r="E6301" s="145">
        <v>111.2239</v>
      </c>
      <c r="F6301" s="145">
        <v>2690.1952000000001</v>
      </c>
      <c r="G6301" s="146">
        <f t="shared" si="98"/>
        <v>5258.3180000000002</v>
      </c>
    </row>
    <row r="6302" spans="1:7" x14ac:dyDescent="0.25">
      <c r="A6302" s="143">
        <v>44824</v>
      </c>
      <c r="B6302" s="144">
        <v>10</v>
      </c>
      <c r="C6302" s="145">
        <v>10984.295899999999</v>
      </c>
      <c r="D6302" s="145">
        <v>60.1143</v>
      </c>
      <c r="E6302" s="145">
        <v>609.45399999999995</v>
      </c>
      <c r="F6302" s="145">
        <v>6555.1504999999997</v>
      </c>
      <c r="G6302" s="146">
        <f t="shared" si="98"/>
        <v>18209.0147</v>
      </c>
    </row>
    <row r="6303" spans="1:7" x14ac:dyDescent="0.25">
      <c r="A6303" s="143">
        <v>44824</v>
      </c>
      <c r="B6303" s="144">
        <v>11</v>
      </c>
      <c r="C6303" s="145">
        <v>21333.254300000001</v>
      </c>
      <c r="D6303" s="145">
        <v>111.1995</v>
      </c>
      <c r="E6303" s="145">
        <v>1014.8098</v>
      </c>
      <c r="F6303" s="145">
        <v>9094.4310999999998</v>
      </c>
      <c r="G6303" s="146">
        <f t="shared" si="98"/>
        <v>31553.6947</v>
      </c>
    </row>
    <row r="6304" spans="1:7" x14ac:dyDescent="0.25">
      <c r="A6304" s="143">
        <v>44824</v>
      </c>
      <c r="B6304" s="144">
        <v>12</v>
      </c>
      <c r="C6304" s="145">
        <v>30652.656999999999</v>
      </c>
      <c r="D6304" s="145">
        <v>153.2079</v>
      </c>
      <c r="E6304" s="145">
        <v>1430.0072</v>
      </c>
      <c r="F6304" s="145">
        <v>10081.521000000001</v>
      </c>
      <c r="G6304" s="146">
        <f t="shared" si="98"/>
        <v>42317.393100000001</v>
      </c>
    </row>
    <row r="6305" spans="1:7" x14ac:dyDescent="0.25">
      <c r="A6305" s="143">
        <v>44824</v>
      </c>
      <c r="B6305" s="144">
        <v>13</v>
      </c>
      <c r="C6305" s="145">
        <v>36508.792999999998</v>
      </c>
      <c r="D6305" s="145">
        <v>192.542</v>
      </c>
      <c r="E6305" s="145">
        <v>1531.4128000000001</v>
      </c>
      <c r="F6305" s="145">
        <v>9992.9241000000002</v>
      </c>
      <c r="G6305" s="146">
        <f t="shared" si="98"/>
        <v>48225.671900000001</v>
      </c>
    </row>
    <row r="6306" spans="1:7" x14ac:dyDescent="0.25">
      <c r="A6306" s="143">
        <v>44824</v>
      </c>
      <c r="B6306" s="144">
        <v>14</v>
      </c>
      <c r="C6306" s="145">
        <v>37696.055200000003</v>
      </c>
      <c r="D6306" s="145">
        <v>197.8322</v>
      </c>
      <c r="E6306" s="145">
        <v>1654.7313999999999</v>
      </c>
      <c r="F6306" s="145">
        <v>10082.1487</v>
      </c>
      <c r="G6306" s="146">
        <f t="shared" si="98"/>
        <v>49630.767499999994</v>
      </c>
    </row>
    <row r="6307" spans="1:7" x14ac:dyDescent="0.25">
      <c r="A6307" s="143">
        <v>44824</v>
      </c>
      <c r="B6307" s="144">
        <v>15</v>
      </c>
      <c r="C6307" s="145">
        <v>35095.109199999999</v>
      </c>
      <c r="D6307" s="145">
        <v>188.19919999999999</v>
      </c>
      <c r="E6307" s="145">
        <v>1426.9136000000001</v>
      </c>
      <c r="F6307" s="145">
        <v>9597.5565000000006</v>
      </c>
      <c r="G6307" s="146">
        <f t="shared" si="98"/>
        <v>46307.7785</v>
      </c>
    </row>
    <row r="6308" spans="1:7" x14ac:dyDescent="0.25">
      <c r="A6308" s="143">
        <v>44824</v>
      </c>
      <c r="B6308" s="144">
        <v>16</v>
      </c>
      <c r="C6308" s="145">
        <v>28668.870500000001</v>
      </c>
      <c r="D6308" s="145">
        <v>157.12520000000001</v>
      </c>
      <c r="E6308" s="145">
        <v>1108.0049999999901</v>
      </c>
      <c r="F6308" s="145">
        <v>8710.9473999999991</v>
      </c>
      <c r="G6308" s="146">
        <f t="shared" si="98"/>
        <v>38644.948099999987</v>
      </c>
    </row>
    <row r="6309" spans="1:7" x14ac:dyDescent="0.25">
      <c r="A6309" s="143">
        <v>44824</v>
      </c>
      <c r="B6309" s="144">
        <v>17</v>
      </c>
      <c r="C6309" s="145">
        <v>18930.437699999999</v>
      </c>
      <c r="D6309" s="145">
        <v>110.49809999999999</v>
      </c>
      <c r="E6309" s="145">
        <v>848.52070000000003</v>
      </c>
      <c r="F6309" s="145">
        <v>8027.5529999999999</v>
      </c>
      <c r="G6309" s="146">
        <f t="shared" si="98"/>
        <v>27917.0095</v>
      </c>
    </row>
    <row r="6310" spans="1:7" x14ac:dyDescent="0.25">
      <c r="A6310" s="143">
        <v>44824</v>
      </c>
      <c r="B6310" s="144">
        <v>18</v>
      </c>
      <c r="C6310" s="145">
        <v>8966.4282000000003</v>
      </c>
      <c r="D6310" s="145">
        <v>65.112099999999998</v>
      </c>
      <c r="E6310" s="145">
        <v>437.6429</v>
      </c>
      <c r="F6310" s="145">
        <v>6219.6331</v>
      </c>
      <c r="G6310" s="146">
        <f t="shared" si="98"/>
        <v>15688.816300000002</v>
      </c>
    </row>
    <row r="6311" spans="1:7" x14ac:dyDescent="0.25">
      <c r="A6311" s="143">
        <v>44824</v>
      </c>
      <c r="B6311" s="144">
        <v>19</v>
      </c>
      <c r="C6311" s="145">
        <v>2269.9135000000001</v>
      </c>
      <c r="D6311" s="145">
        <v>22.334700000000002</v>
      </c>
      <c r="E6311" s="145">
        <v>127.521</v>
      </c>
      <c r="F6311" s="145">
        <v>3087.5264999999999</v>
      </c>
      <c r="G6311" s="146">
        <f t="shared" si="98"/>
        <v>5507.2957000000006</v>
      </c>
    </row>
    <row r="6312" spans="1:7" x14ac:dyDescent="0.25">
      <c r="A6312" s="143">
        <v>44824</v>
      </c>
      <c r="B6312" s="144">
        <v>20</v>
      </c>
      <c r="C6312" s="145">
        <v>73.709400000000002</v>
      </c>
      <c r="D6312" s="145">
        <v>1.5423</v>
      </c>
      <c r="E6312" s="145">
        <v>6.0165999999999897</v>
      </c>
      <c r="F6312" s="145">
        <v>577.78750000000002</v>
      </c>
      <c r="G6312" s="146">
        <f t="shared" si="98"/>
        <v>659.05579999999998</v>
      </c>
    </row>
    <row r="6313" spans="1:7" x14ac:dyDescent="0.25">
      <c r="A6313" s="143">
        <v>44824</v>
      </c>
      <c r="B6313" s="144">
        <v>21</v>
      </c>
      <c r="C6313" s="145">
        <v>6.3883000000000001</v>
      </c>
      <c r="D6313" s="145">
        <v>0.128</v>
      </c>
      <c r="E6313" s="145">
        <v>0.128</v>
      </c>
      <c r="F6313" s="145">
        <v>156.13200000000001</v>
      </c>
      <c r="G6313" s="146">
        <f t="shared" si="98"/>
        <v>162.77629999999999</v>
      </c>
    </row>
    <row r="6314" spans="1:7" x14ac:dyDescent="0.25">
      <c r="A6314" s="143">
        <v>44824</v>
      </c>
      <c r="B6314" s="144">
        <v>22</v>
      </c>
      <c r="C6314" s="145">
        <v>6.1473000000000004</v>
      </c>
      <c r="D6314" s="145">
        <v>0.53239999999999998</v>
      </c>
      <c r="E6314" s="145">
        <v>0.51200000000000001</v>
      </c>
      <c r="F6314" s="145">
        <v>140.8792</v>
      </c>
      <c r="G6314" s="146">
        <f t="shared" si="98"/>
        <v>148.07089999999999</v>
      </c>
    </row>
    <row r="6315" spans="1:7" x14ac:dyDescent="0.25">
      <c r="A6315" s="143">
        <v>44824</v>
      </c>
      <c r="B6315" s="144">
        <v>23</v>
      </c>
      <c r="C6315" s="145">
        <v>6.4292999999999996</v>
      </c>
      <c r="D6315" s="145">
        <v>1.1084000000000001</v>
      </c>
      <c r="E6315" s="145">
        <v>1.0880000000000001</v>
      </c>
      <c r="F6315" s="145">
        <v>141.0061</v>
      </c>
      <c r="G6315" s="146">
        <f t="shared" si="98"/>
        <v>149.6318</v>
      </c>
    </row>
    <row r="6316" spans="1:7" x14ac:dyDescent="0.25">
      <c r="A6316" s="143">
        <v>44824</v>
      </c>
      <c r="B6316" s="144">
        <v>24</v>
      </c>
      <c r="C6316" s="145">
        <v>6.3282999999999996</v>
      </c>
      <c r="D6316" s="145">
        <v>1.6639999999999999</v>
      </c>
      <c r="E6316" s="145">
        <v>1.6639999999999999</v>
      </c>
      <c r="F6316" s="145">
        <v>141.14060000000001</v>
      </c>
      <c r="G6316" s="146">
        <f t="shared" si="98"/>
        <v>150.79689999999999</v>
      </c>
    </row>
    <row r="6317" spans="1:7" x14ac:dyDescent="0.25">
      <c r="A6317" s="143">
        <v>44825</v>
      </c>
      <c r="B6317" s="144">
        <v>1</v>
      </c>
      <c r="C6317" s="145">
        <v>9.9145000000000003</v>
      </c>
      <c r="D6317" s="145">
        <v>1.7484</v>
      </c>
      <c r="E6317" s="145">
        <v>1.728</v>
      </c>
      <c r="F6317" s="145">
        <v>0</v>
      </c>
      <c r="G6317" s="146">
        <f t="shared" si="98"/>
        <v>13.3909</v>
      </c>
    </row>
    <row r="6318" spans="1:7" x14ac:dyDescent="0.25">
      <c r="A6318" s="143">
        <v>44825</v>
      </c>
      <c r="B6318" s="144">
        <v>2</v>
      </c>
      <c r="C6318" s="145">
        <v>11.7555</v>
      </c>
      <c r="D6318" s="145">
        <v>1.5564</v>
      </c>
      <c r="E6318" s="145">
        <v>1.536</v>
      </c>
      <c r="F6318" s="145">
        <v>0</v>
      </c>
      <c r="G6318" s="146">
        <f t="shared" si="98"/>
        <v>14.847899999999999</v>
      </c>
    </row>
    <row r="6319" spans="1:7" x14ac:dyDescent="0.25">
      <c r="A6319" s="143">
        <v>44825</v>
      </c>
      <c r="B6319" s="144">
        <v>3</v>
      </c>
      <c r="C6319" s="145">
        <v>12.6965</v>
      </c>
      <c r="D6319" s="145">
        <v>1.6</v>
      </c>
      <c r="E6319" s="145">
        <v>1.6</v>
      </c>
      <c r="F6319" s="145">
        <v>0</v>
      </c>
      <c r="G6319" s="146">
        <f t="shared" si="98"/>
        <v>15.8965</v>
      </c>
    </row>
    <row r="6320" spans="1:7" x14ac:dyDescent="0.25">
      <c r="A6320" s="143">
        <v>44825</v>
      </c>
      <c r="B6320" s="144">
        <v>4</v>
      </c>
      <c r="C6320" s="145">
        <v>9.3972999999999995</v>
      </c>
      <c r="D6320" s="145">
        <v>1.728</v>
      </c>
      <c r="E6320" s="145">
        <v>1.728</v>
      </c>
      <c r="F6320" s="145">
        <v>0</v>
      </c>
      <c r="G6320" s="146">
        <f t="shared" si="98"/>
        <v>12.853299999999999</v>
      </c>
    </row>
    <row r="6321" spans="1:7" x14ac:dyDescent="0.25">
      <c r="A6321" s="143">
        <v>44825</v>
      </c>
      <c r="B6321" s="144">
        <v>5</v>
      </c>
      <c r="C6321" s="145">
        <v>12.9903</v>
      </c>
      <c r="D6321" s="145">
        <v>1.3644000000000001</v>
      </c>
      <c r="E6321" s="145">
        <v>1.3440000000000001</v>
      </c>
      <c r="F6321" s="145">
        <v>9.1999999999999998E-3</v>
      </c>
      <c r="G6321" s="146">
        <f t="shared" si="98"/>
        <v>15.707899999999999</v>
      </c>
    </row>
    <row r="6322" spans="1:7" x14ac:dyDescent="0.25">
      <c r="A6322" s="143">
        <v>44825</v>
      </c>
      <c r="B6322" s="144">
        <v>6</v>
      </c>
      <c r="C6322" s="145">
        <v>11.0183</v>
      </c>
      <c r="D6322" s="145">
        <v>1.6204000000000001</v>
      </c>
      <c r="E6322" s="145">
        <v>1.6</v>
      </c>
      <c r="F6322" s="145">
        <v>0</v>
      </c>
      <c r="G6322" s="146">
        <f t="shared" si="98"/>
        <v>14.2387</v>
      </c>
    </row>
    <row r="6323" spans="1:7" x14ac:dyDescent="0.25">
      <c r="A6323" s="143">
        <v>44825</v>
      </c>
      <c r="B6323" s="144">
        <v>7</v>
      </c>
      <c r="C6323" s="145">
        <v>7.6262999999999996</v>
      </c>
      <c r="D6323" s="145">
        <v>1.6204000000000001</v>
      </c>
      <c r="E6323" s="145">
        <v>1.6</v>
      </c>
      <c r="F6323" s="145">
        <v>3.0480999999999998</v>
      </c>
      <c r="G6323" s="146">
        <f t="shared" si="98"/>
        <v>13.8948</v>
      </c>
    </row>
    <row r="6324" spans="1:7" x14ac:dyDescent="0.25">
      <c r="A6324" s="143">
        <v>44825</v>
      </c>
      <c r="B6324" s="144">
        <v>8</v>
      </c>
      <c r="C6324" s="145">
        <v>36.625399999999999</v>
      </c>
      <c r="D6324" s="145">
        <v>1.7484</v>
      </c>
      <c r="E6324" s="145">
        <v>18.7376</v>
      </c>
      <c r="F6324" s="145">
        <v>785.30799999999999</v>
      </c>
      <c r="G6324" s="146">
        <f t="shared" si="98"/>
        <v>842.4194</v>
      </c>
    </row>
    <row r="6325" spans="1:7" x14ac:dyDescent="0.25">
      <c r="A6325" s="143">
        <v>44825</v>
      </c>
      <c r="B6325" s="144">
        <v>9</v>
      </c>
      <c r="C6325" s="145">
        <v>2232.9241000000002</v>
      </c>
      <c r="D6325" s="145">
        <v>15.4436</v>
      </c>
      <c r="E6325" s="145">
        <v>285.07380000000001</v>
      </c>
      <c r="F6325" s="145">
        <v>4321.2338</v>
      </c>
      <c r="G6325" s="146">
        <f t="shared" si="98"/>
        <v>6854.6753000000008</v>
      </c>
    </row>
    <row r="6326" spans="1:7" x14ac:dyDescent="0.25">
      <c r="A6326" s="143">
        <v>44825</v>
      </c>
      <c r="B6326" s="144">
        <v>10</v>
      </c>
      <c r="C6326" s="145">
        <v>7539.5104000000001</v>
      </c>
      <c r="D6326" s="145">
        <v>50.873800000000003</v>
      </c>
      <c r="E6326" s="145">
        <v>673.08910000000003</v>
      </c>
      <c r="F6326" s="145">
        <v>8150.6993999999904</v>
      </c>
      <c r="G6326" s="146">
        <f t="shared" si="98"/>
        <v>16414.172699999988</v>
      </c>
    </row>
    <row r="6327" spans="1:7" x14ac:dyDescent="0.25">
      <c r="A6327" s="143">
        <v>44825</v>
      </c>
      <c r="B6327" s="144">
        <v>11</v>
      </c>
      <c r="C6327" s="145">
        <v>11935.315699999999</v>
      </c>
      <c r="D6327" s="145">
        <v>85.187799999999996</v>
      </c>
      <c r="E6327" s="145">
        <v>915.99530000000004</v>
      </c>
      <c r="F6327" s="145">
        <v>10668.355600000001</v>
      </c>
      <c r="G6327" s="146">
        <f t="shared" si="98"/>
        <v>23604.8544</v>
      </c>
    </row>
    <row r="6328" spans="1:7" x14ac:dyDescent="0.25">
      <c r="A6328" s="143">
        <v>44825</v>
      </c>
      <c r="B6328" s="144">
        <v>12</v>
      </c>
      <c r="C6328" s="145">
        <v>19274.780999999999</v>
      </c>
      <c r="D6328" s="145">
        <v>116.9166</v>
      </c>
      <c r="E6328" s="145">
        <v>1050.9278999999999</v>
      </c>
      <c r="F6328" s="145">
        <v>10834.8292</v>
      </c>
      <c r="G6328" s="146">
        <f t="shared" si="98"/>
        <v>31277.454699999998</v>
      </c>
    </row>
    <row r="6329" spans="1:7" x14ac:dyDescent="0.25">
      <c r="A6329" s="143">
        <v>44825</v>
      </c>
      <c r="B6329" s="144">
        <v>13</v>
      </c>
      <c r="C6329" s="145">
        <v>11755.261500000001</v>
      </c>
      <c r="D6329" s="145">
        <v>86.514899999999997</v>
      </c>
      <c r="E6329" s="145">
        <v>784.52250000000004</v>
      </c>
      <c r="F6329" s="145">
        <v>8533.0067999999992</v>
      </c>
      <c r="G6329" s="146">
        <f t="shared" si="98"/>
        <v>21159.305700000001</v>
      </c>
    </row>
    <row r="6330" spans="1:7" x14ac:dyDescent="0.25">
      <c r="A6330" s="143">
        <v>44825</v>
      </c>
      <c r="B6330" s="144">
        <v>14</v>
      </c>
      <c r="C6330" s="145">
        <v>11418.495000000001</v>
      </c>
      <c r="D6330" s="145">
        <v>75.1935</v>
      </c>
      <c r="E6330" s="145">
        <v>598.78959999999995</v>
      </c>
      <c r="F6330" s="145">
        <v>7293.2456999999904</v>
      </c>
      <c r="G6330" s="146">
        <f t="shared" si="98"/>
        <v>19385.723799999992</v>
      </c>
    </row>
    <row r="6331" spans="1:7" x14ac:dyDescent="0.25">
      <c r="A6331" s="143">
        <v>44825</v>
      </c>
      <c r="B6331" s="144">
        <v>15</v>
      </c>
      <c r="C6331" s="145">
        <v>25783.5357</v>
      </c>
      <c r="D6331" s="145">
        <v>137.1677</v>
      </c>
      <c r="E6331" s="145">
        <v>805.98950000000002</v>
      </c>
      <c r="F6331" s="145">
        <v>4367.1505999999999</v>
      </c>
      <c r="G6331" s="146">
        <f t="shared" si="98"/>
        <v>31093.843500000003</v>
      </c>
    </row>
    <row r="6332" spans="1:7" x14ac:dyDescent="0.25">
      <c r="A6332" s="143">
        <v>44825</v>
      </c>
      <c r="B6332" s="144">
        <v>16</v>
      </c>
      <c r="C6332" s="145">
        <v>30489.8567</v>
      </c>
      <c r="D6332" s="145">
        <v>147.27459999999999</v>
      </c>
      <c r="E6332" s="145">
        <v>1108.5992000000001</v>
      </c>
      <c r="F6332" s="145">
        <v>7568.1463000000003</v>
      </c>
      <c r="G6332" s="146">
        <f t="shared" si="98"/>
        <v>39313.876799999998</v>
      </c>
    </row>
    <row r="6333" spans="1:7" x14ac:dyDescent="0.25">
      <c r="A6333" s="143">
        <v>44825</v>
      </c>
      <c r="B6333" s="144">
        <v>17</v>
      </c>
      <c r="C6333" s="145">
        <v>20788.488399999998</v>
      </c>
      <c r="D6333" s="145">
        <v>106.196699999999</v>
      </c>
      <c r="E6333" s="145">
        <v>974.02559999999903</v>
      </c>
      <c r="F6333" s="145">
        <v>7416.7413999999999</v>
      </c>
      <c r="G6333" s="146">
        <f t="shared" si="98"/>
        <v>29285.452099999995</v>
      </c>
    </row>
    <row r="6334" spans="1:7" x14ac:dyDescent="0.25">
      <c r="A6334" s="143">
        <v>44825</v>
      </c>
      <c r="B6334" s="144">
        <v>18</v>
      </c>
      <c r="C6334" s="145">
        <v>10134.1986</v>
      </c>
      <c r="D6334" s="145">
        <v>71.83</v>
      </c>
      <c r="E6334" s="145">
        <v>449.42140000000001</v>
      </c>
      <c r="F6334" s="145">
        <v>3567.9106000000002</v>
      </c>
      <c r="G6334" s="146">
        <f t="shared" si="98"/>
        <v>14223.3606</v>
      </c>
    </row>
    <row r="6335" spans="1:7" x14ac:dyDescent="0.25">
      <c r="A6335" s="143">
        <v>44825</v>
      </c>
      <c r="B6335" s="144">
        <v>19</v>
      </c>
      <c r="C6335" s="145">
        <v>2447.5160999999998</v>
      </c>
      <c r="D6335" s="145">
        <v>24.097899999999999</v>
      </c>
      <c r="E6335" s="145">
        <v>159.19</v>
      </c>
      <c r="F6335" s="145">
        <v>1836.3317999999999</v>
      </c>
      <c r="G6335" s="146">
        <f t="shared" si="98"/>
        <v>4467.1358</v>
      </c>
    </row>
    <row r="6336" spans="1:7" x14ac:dyDescent="0.25">
      <c r="A6336" s="143">
        <v>44825</v>
      </c>
      <c r="B6336" s="144">
        <v>20</v>
      </c>
      <c r="C6336" s="145">
        <v>58.137</v>
      </c>
      <c r="D6336" s="145">
        <v>2.0453000000000001</v>
      </c>
      <c r="E6336" s="145">
        <v>3.8816000000000002</v>
      </c>
      <c r="F6336" s="145">
        <v>150.11930000000001</v>
      </c>
      <c r="G6336" s="146">
        <f t="shared" si="98"/>
        <v>214.1832</v>
      </c>
    </row>
    <row r="6337" spans="1:7" x14ac:dyDescent="0.25">
      <c r="A6337" s="143">
        <v>44825</v>
      </c>
      <c r="B6337" s="144">
        <v>21</v>
      </c>
      <c r="C6337" s="145">
        <v>13.475099999999999</v>
      </c>
      <c r="D6337" s="145">
        <v>0.25600000000000001</v>
      </c>
      <c r="E6337" s="145">
        <v>0.25600000000000001</v>
      </c>
      <c r="F6337" s="145">
        <v>0</v>
      </c>
      <c r="G6337" s="146">
        <f t="shared" si="98"/>
        <v>13.9871</v>
      </c>
    </row>
    <row r="6338" spans="1:7" x14ac:dyDescent="0.25">
      <c r="A6338" s="143">
        <v>44825</v>
      </c>
      <c r="B6338" s="144">
        <v>22</v>
      </c>
      <c r="C6338" s="145">
        <v>12.1661</v>
      </c>
      <c r="D6338" s="145">
        <v>1.6843999999999999</v>
      </c>
      <c r="E6338" s="145">
        <v>1.6639999999999999</v>
      </c>
      <c r="F6338" s="145">
        <v>8.8000000000000005E-3</v>
      </c>
      <c r="G6338" s="146">
        <f t="shared" si="98"/>
        <v>15.523300000000001</v>
      </c>
    </row>
    <row r="6339" spans="1:7" x14ac:dyDescent="0.25">
      <c r="A6339" s="143">
        <v>44825</v>
      </c>
      <c r="B6339" s="144">
        <v>23</v>
      </c>
      <c r="C6339" s="145">
        <v>13.0931</v>
      </c>
      <c r="D6339" s="145">
        <v>1.7484</v>
      </c>
      <c r="E6339" s="145">
        <v>1.8099000000000001</v>
      </c>
      <c r="F6339" s="145">
        <v>0</v>
      </c>
      <c r="G6339" s="146">
        <f t="shared" si="98"/>
        <v>16.651399999999999</v>
      </c>
    </row>
    <row r="6340" spans="1:7" x14ac:dyDescent="0.25">
      <c r="A6340" s="143">
        <v>44825</v>
      </c>
      <c r="B6340" s="144">
        <v>24</v>
      </c>
      <c r="C6340" s="145">
        <v>15.815099999999999</v>
      </c>
      <c r="D6340" s="145">
        <v>1.3004</v>
      </c>
      <c r="E6340" s="145">
        <v>1.3004</v>
      </c>
      <c r="F6340" s="145">
        <v>0</v>
      </c>
      <c r="G6340" s="146">
        <f t="shared" si="98"/>
        <v>18.415900000000001</v>
      </c>
    </row>
    <row r="6341" spans="1:7" x14ac:dyDescent="0.25">
      <c r="A6341" s="143">
        <v>44826</v>
      </c>
      <c r="B6341" s="144">
        <v>1</v>
      </c>
      <c r="C6341" s="145">
        <v>15.548299999999999</v>
      </c>
      <c r="D6341" s="145">
        <v>1.8560000000000001</v>
      </c>
      <c r="E6341" s="145">
        <v>1.9379</v>
      </c>
      <c r="F6341" s="145">
        <v>0</v>
      </c>
      <c r="G6341" s="146">
        <f t="shared" si="98"/>
        <v>19.342199999999998</v>
      </c>
    </row>
    <row r="6342" spans="1:7" x14ac:dyDescent="0.25">
      <c r="A6342" s="143">
        <v>44826</v>
      </c>
      <c r="B6342" s="144">
        <v>2</v>
      </c>
      <c r="C6342" s="145">
        <v>13.558299999999999</v>
      </c>
      <c r="D6342" s="145">
        <v>1.7484</v>
      </c>
      <c r="E6342" s="145">
        <v>1.8508</v>
      </c>
      <c r="F6342" s="145">
        <v>0</v>
      </c>
      <c r="G6342" s="146">
        <f t="shared" ref="G6342:G6405" si="99">+SUM(C6342:F6342)</f>
        <v>17.157499999999999</v>
      </c>
    </row>
    <row r="6343" spans="1:7" x14ac:dyDescent="0.25">
      <c r="A6343" s="143">
        <v>44826</v>
      </c>
      <c r="B6343" s="144">
        <v>3</v>
      </c>
      <c r="C6343" s="145">
        <v>15.2753</v>
      </c>
      <c r="D6343" s="145">
        <v>1.4923999999999999</v>
      </c>
      <c r="E6343" s="145">
        <v>1.4923999999999999</v>
      </c>
      <c r="F6343" s="145">
        <v>0</v>
      </c>
      <c r="G6343" s="146">
        <f t="shared" si="99"/>
        <v>18.260099999999998</v>
      </c>
    </row>
    <row r="6344" spans="1:7" x14ac:dyDescent="0.25">
      <c r="A6344" s="143">
        <v>44826</v>
      </c>
      <c r="B6344" s="144">
        <v>4</v>
      </c>
      <c r="C6344" s="145">
        <v>15.7371</v>
      </c>
      <c r="D6344" s="145">
        <v>1.472</v>
      </c>
      <c r="E6344" s="145">
        <v>1.472</v>
      </c>
      <c r="F6344" s="145">
        <v>0</v>
      </c>
      <c r="G6344" s="146">
        <f t="shared" si="99"/>
        <v>18.681100000000001</v>
      </c>
    </row>
    <row r="6345" spans="1:7" x14ac:dyDescent="0.25">
      <c r="A6345" s="143">
        <v>44826</v>
      </c>
      <c r="B6345" s="144">
        <v>5</v>
      </c>
      <c r="C6345" s="145">
        <v>11.3171</v>
      </c>
      <c r="D6345" s="145">
        <v>1.536</v>
      </c>
      <c r="E6345" s="145">
        <v>1.536</v>
      </c>
      <c r="F6345" s="145">
        <v>0</v>
      </c>
      <c r="G6345" s="146">
        <f t="shared" si="99"/>
        <v>14.389099999999999</v>
      </c>
    </row>
    <row r="6346" spans="1:7" x14ac:dyDescent="0.25">
      <c r="A6346" s="143">
        <v>44826</v>
      </c>
      <c r="B6346" s="144">
        <v>6</v>
      </c>
      <c r="C6346" s="145">
        <v>7.4570999999999996</v>
      </c>
      <c r="D6346" s="145">
        <v>0.93679999999999997</v>
      </c>
      <c r="E6346" s="145">
        <v>0.89600000000000002</v>
      </c>
      <c r="F6346" s="145">
        <v>0</v>
      </c>
      <c r="G6346" s="146">
        <f t="shared" si="99"/>
        <v>9.2899000000000012</v>
      </c>
    </row>
    <row r="6347" spans="1:7" x14ac:dyDescent="0.25">
      <c r="A6347" s="143">
        <v>44826</v>
      </c>
      <c r="B6347" s="144">
        <v>7</v>
      </c>
      <c r="C6347" s="145">
        <v>7.5180999999999996</v>
      </c>
      <c r="D6347" s="145">
        <v>1.472</v>
      </c>
      <c r="E6347" s="145">
        <v>1.478</v>
      </c>
      <c r="F6347" s="145">
        <v>8.6999999999999994E-3</v>
      </c>
      <c r="G6347" s="146">
        <f t="shared" si="99"/>
        <v>10.476799999999999</v>
      </c>
    </row>
    <row r="6348" spans="1:7" x14ac:dyDescent="0.25">
      <c r="A6348" s="143">
        <v>44826</v>
      </c>
      <c r="B6348" s="144">
        <v>8</v>
      </c>
      <c r="C6348" s="145">
        <v>12.533099999999999</v>
      </c>
      <c r="D6348" s="145">
        <v>1.0444</v>
      </c>
      <c r="E6348" s="145">
        <v>0.96</v>
      </c>
      <c r="F6348" s="145">
        <v>33.092300000000002</v>
      </c>
      <c r="G6348" s="146">
        <f t="shared" si="99"/>
        <v>47.629800000000003</v>
      </c>
    </row>
    <row r="6349" spans="1:7" x14ac:dyDescent="0.25">
      <c r="A6349" s="143">
        <v>44826</v>
      </c>
      <c r="B6349" s="144">
        <v>9</v>
      </c>
      <c r="C6349" s="145">
        <v>370.3091</v>
      </c>
      <c r="D6349" s="145">
        <v>4.7960000000000003</v>
      </c>
      <c r="E6349" s="145">
        <v>33.966000000000001</v>
      </c>
      <c r="F6349" s="145">
        <v>773.32119999999998</v>
      </c>
      <c r="G6349" s="146">
        <f t="shared" si="99"/>
        <v>1182.3923</v>
      </c>
    </row>
    <row r="6350" spans="1:7" x14ac:dyDescent="0.25">
      <c r="A6350" s="143">
        <v>44826</v>
      </c>
      <c r="B6350" s="144">
        <v>10</v>
      </c>
      <c r="C6350" s="145">
        <v>2668.7078999999999</v>
      </c>
      <c r="D6350" s="145">
        <v>18.934200000000001</v>
      </c>
      <c r="E6350" s="145">
        <v>479.8098</v>
      </c>
      <c r="F6350" s="145">
        <v>6274.8473999999997</v>
      </c>
      <c r="G6350" s="146">
        <f t="shared" si="99"/>
        <v>9442.2992999999988</v>
      </c>
    </row>
    <row r="6351" spans="1:7" x14ac:dyDescent="0.25">
      <c r="A6351" s="143">
        <v>44826</v>
      </c>
      <c r="B6351" s="144">
        <v>11</v>
      </c>
      <c r="C6351" s="145">
        <v>6119.9417000000003</v>
      </c>
      <c r="D6351" s="145">
        <v>47.298900000000003</v>
      </c>
      <c r="E6351" s="145">
        <v>770.52549999999997</v>
      </c>
      <c r="F6351" s="145">
        <v>10614.246800000001</v>
      </c>
      <c r="G6351" s="146">
        <f t="shared" si="99"/>
        <v>17552.012900000002</v>
      </c>
    </row>
    <row r="6352" spans="1:7" x14ac:dyDescent="0.25">
      <c r="A6352" s="143">
        <v>44826</v>
      </c>
      <c r="B6352" s="144">
        <v>12</v>
      </c>
      <c r="C6352" s="145">
        <v>20683.0543</v>
      </c>
      <c r="D6352" s="145">
        <v>108.2723</v>
      </c>
      <c r="E6352" s="145">
        <v>1071.8694</v>
      </c>
      <c r="F6352" s="145">
        <v>10858.6913</v>
      </c>
      <c r="G6352" s="146">
        <f t="shared" si="99"/>
        <v>32721.887300000002</v>
      </c>
    </row>
    <row r="6353" spans="1:7" x14ac:dyDescent="0.25">
      <c r="A6353" s="143">
        <v>44826</v>
      </c>
      <c r="B6353" s="144">
        <v>13</v>
      </c>
      <c r="C6353" s="145">
        <v>27615.621500000001</v>
      </c>
      <c r="D6353" s="145">
        <v>160.54159999999999</v>
      </c>
      <c r="E6353" s="145">
        <v>1137.3825999999999</v>
      </c>
      <c r="F6353" s="145">
        <v>8193.7131000000008</v>
      </c>
      <c r="G6353" s="146">
        <f t="shared" si="99"/>
        <v>37107.258800000003</v>
      </c>
    </row>
    <row r="6354" spans="1:7" x14ac:dyDescent="0.25">
      <c r="A6354" s="143">
        <v>44826</v>
      </c>
      <c r="B6354" s="144">
        <v>14</v>
      </c>
      <c r="C6354" s="145">
        <v>27154.48</v>
      </c>
      <c r="D6354" s="145">
        <v>148.54400000000001</v>
      </c>
      <c r="E6354" s="145">
        <v>1083.4630999999999</v>
      </c>
      <c r="F6354" s="145">
        <v>8392.4876999999997</v>
      </c>
      <c r="G6354" s="146">
        <f t="shared" si="99"/>
        <v>36778.974800000004</v>
      </c>
    </row>
    <row r="6355" spans="1:7" x14ac:dyDescent="0.25">
      <c r="A6355" s="143">
        <v>44826</v>
      </c>
      <c r="B6355" s="144">
        <v>15</v>
      </c>
      <c r="C6355" s="145">
        <v>30302.779399999999</v>
      </c>
      <c r="D6355" s="145">
        <v>160.11789999999999</v>
      </c>
      <c r="E6355" s="145">
        <v>1133.0631000000001</v>
      </c>
      <c r="F6355" s="145">
        <v>9241.7911999999997</v>
      </c>
      <c r="G6355" s="146">
        <f t="shared" si="99"/>
        <v>40837.751600000003</v>
      </c>
    </row>
    <row r="6356" spans="1:7" x14ac:dyDescent="0.25">
      <c r="A6356" s="143">
        <v>44826</v>
      </c>
      <c r="B6356" s="144">
        <v>16</v>
      </c>
      <c r="C6356" s="145">
        <v>20998.177800000001</v>
      </c>
      <c r="D6356" s="145">
        <v>119.5561</v>
      </c>
      <c r="E6356" s="145">
        <v>1179.2467999999999</v>
      </c>
      <c r="F6356" s="145">
        <v>10507.3423</v>
      </c>
      <c r="G6356" s="146">
        <f t="shared" si="99"/>
        <v>32804.323000000004</v>
      </c>
    </row>
    <row r="6357" spans="1:7" x14ac:dyDescent="0.25">
      <c r="A6357" s="143">
        <v>44826</v>
      </c>
      <c r="B6357" s="144">
        <v>17</v>
      </c>
      <c r="C6357" s="145">
        <v>16553.371800000001</v>
      </c>
      <c r="D6357" s="145">
        <v>91.740499999999997</v>
      </c>
      <c r="E6357" s="145">
        <v>883.46730000000002</v>
      </c>
      <c r="F6357" s="145">
        <v>7899.7184999999999</v>
      </c>
      <c r="G6357" s="146">
        <f t="shared" si="99"/>
        <v>25428.2981</v>
      </c>
    </row>
    <row r="6358" spans="1:7" x14ac:dyDescent="0.25">
      <c r="A6358" s="143">
        <v>44826</v>
      </c>
      <c r="B6358" s="144">
        <v>18</v>
      </c>
      <c r="C6358" s="145">
        <v>9808.1147000000001</v>
      </c>
      <c r="D6358" s="145">
        <v>61.258600000000001</v>
      </c>
      <c r="E6358" s="145">
        <v>530.48919999999998</v>
      </c>
      <c r="F6358" s="145">
        <v>5495.7281000000003</v>
      </c>
      <c r="G6358" s="146">
        <f t="shared" si="99"/>
        <v>15895.5906</v>
      </c>
    </row>
    <row r="6359" spans="1:7" x14ac:dyDescent="0.25">
      <c r="A6359" s="143">
        <v>44826</v>
      </c>
      <c r="B6359" s="144">
        <v>19</v>
      </c>
      <c r="C6359" s="145">
        <v>2544.0198999999998</v>
      </c>
      <c r="D6359" s="145">
        <v>19.231100000000001</v>
      </c>
      <c r="E6359" s="145">
        <v>163.27459999999999</v>
      </c>
      <c r="F6359" s="145">
        <v>2669.6826999999998</v>
      </c>
      <c r="G6359" s="146">
        <f t="shared" si="99"/>
        <v>5396.2083000000002</v>
      </c>
    </row>
    <row r="6360" spans="1:7" x14ac:dyDescent="0.25">
      <c r="A6360" s="143">
        <v>44826</v>
      </c>
      <c r="B6360" s="144">
        <v>20</v>
      </c>
      <c r="C6360" s="145">
        <v>56.135599999999997</v>
      </c>
      <c r="D6360" s="145">
        <v>1.8944000000000001</v>
      </c>
      <c r="E6360" s="145">
        <v>4.4229000000000003</v>
      </c>
      <c r="F6360" s="145">
        <v>215.44970000000001</v>
      </c>
      <c r="G6360" s="146">
        <f t="shared" si="99"/>
        <v>277.90260000000001</v>
      </c>
    </row>
    <row r="6361" spans="1:7" x14ac:dyDescent="0.25">
      <c r="A6361" s="143">
        <v>44826</v>
      </c>
      <c r="B6361" s="144">
        <v>21</v>
      </c>
      <c r="C6361" s="145">
        <v>9.5747</v>
      </c>
      <c r="D6361" s="145">
        <v>1.3440000000000001</v>
      </c>
      <c r="E6361" s="145">
        <v>1.3440000000000001</v>
      </c>
      <c r="F6361" s="145">
        <v>0</v>
      </c>
      <c r="G6361" s="146">
        <f t="shared" si="99"/>
        <v>12.262699999999999</v>
      </c>
    </row>
    <row r="6362" spans="1:7" x14ac:dyDescent="0.25">
      <c r="A6362" s="143">
        <v>44826</v>
      </c>
      <c r="B6362" s="144">
        <v>22</v>
      </c>
      <c r="C6362" s="145">
        <v>7.5457000000000001</v>
      </c>
      <c r="D6362" s="145">
        <v>1.28</v>
      </c>
      <c r="E6362" s="145">
        <v>1.3413999999999999</v>
      </c>
      <c r="F6362" s="145">
        <v>0</v>
      </c>
      <c r="G6362" s="146">
        <f t="shared" si="99"/>
        <v>10.1671</v>
      </c>
    </row>
    <row r="6363" spans="1:7" x14ac:dyDescent="0.25">
      <c r="A6363" s="143">
        <v>44826</v>
      </c>
      <c r="B6363" s="144">
        <v>23</v>
      </c>
      <c r="C6363" s="145">
        <v>8.8597000000000001</v>
      </c>
      <c r="D6363" s="145">
        <v>1.5768</v>
      </c>
      <c r="E6363" s="145">
        <v>1.6178999999999999</v>
      </c>
      <c r="F6363" s="145">
        <v>0</v>
      </c>
      <c r="G6363" s="146">
        <f t="shared" si="99"/>
        <v>12.054400000000001</v>
      </c>
    </row>
    <row r="6364" spans="1:7" x14ac:dyDescent="0.25">
      <c r="A6364" s="143">
        <v>44826</v>
      </c>
      <c r="B6364" s="144">
        <v>24</v>
      </c>
      <c r="C6364" s="145">
        <v>10.2357</v>
      </c>
      <c r="D6364" s="145">
        <v>1.792</v>
      </c>
      <c r="E6364" s="145">
        <v>1.8533999999999999</v>
      </c>
      <c r="F6364" s="145">
        <v>0</v>
      </c>
      <c r="G6364" s="146">
        <f t="shared" si="99"/>
        <v>13.8811</v>
      </c>
    </row>
    <row r="6365" spans="1:7" x14ac:dyDescent="0.25">
      <c r="A6365" s="143">
        <v>44827</v>
      </c>
      <c r="B6365" s="144">
        <v>1</v>
      </c>
      <c r="C6365" s="145">
        <v>13.228</v>
      </c>
      <c r="D6365" s="145">
        <v>1.536</v>
      </c>
      <c r="E6365" s="145">
        <v>1.6178999999999999</v>
      </c>
      <c r="F6365" s="145">
        <v>1.2999999999999999E-3</v>
      </c>
      <c r="G6365" s="146">
        <f t="shared" si="99"/>
        <v>16.383199999999999</v>
      </c>
    </row>
    <row r="6366" spans="1:7" x14ac:dyDescent="0.25">
      <c r="A6366" s="143">
        <v>44827</v>
      </c>
      <c r="B6366" s="144">
        <v>2</v>
      </c>
      <c r="C6366" s="145">
        <v>13.548</v>
      </c>
      <c r="D6366" s="145">
        <v>1.472</v>
      </c>
      <c r="E6366" s="145">
        <v>1.5539000000000001</v>
      </c>
      <c r="F6366" s="145">
        <v>0</v>
      </c>
      <c r="G6366" s="146">
        <f t="shared" si="99"/>
        <v>16.573899999999998</v>
      </c>
    </row>
    <row r="6367" spans="1:7" x14ac:dyDescent="0.25">
      <c r="A6367" s="143">
        <v>44827</v>
      </c>
      <c r="B6367" s="144">
        <v>3</v>
      </c>
      <c r="C6367" s="145">
        <v>15.832000000000001</v>
      </c>
      <c r="D6367" s="145">
        <v>1.728</v>
      </c>
      <c r="E6367" s="145">
        <v>1.728</v>
      </c>
      <c r="F6367" s="145">
        <v>0</v>
      </c>
      <c r="G6367" s="146">
        <f t="shared" si="99"/>
        <v>19.288000000000004</v>
      </c>
    </row>
    <row r="6368" spans="1:7" x14ac:dyDescent="0.25">
      <c r="A6368" s="143">
        <v>44827</v>
      </c>
      <c r="B6368" s="144">
        <v>4</v>
      </c>
      <c r="C6368" s="145">
        <v>8.9536999999999995</v>
      </c>
      <c r="D6368" s="145">
        <v>1.6843999999999999</v>
      </c>
      <c r="E6368" s="145">
        <v>1.6639999999999999</v>
      </c>
      <c r="F6368" s="145">
        <v>0</v>
      </c>
      <c r="G6368" s="146">
        <f t="shared" si="99"/>
        <v>12.302099999999999</v>
      </c>
    </row>
    <row r="6369" spans="1:7" x14ac:dyDescent="0.25">
      <c r="A6369" s="143">
        <v>44827</v>
      </c>
      <c r="B6369" s="144">
        <v>5</v>
      </c>
      <c r="C6369" s="145">
        <v>11.2577</v>
      </c>
      <c r="D6369" s="145">
        <v>1.536</v>
      </c>
      <c r="E6369" s="145">
        <v>1.536</v>
      </c>
      <c r="F6369" s="145">
        <v>0</v>
      </c>
      <c r="G6369" s="146">
        <f t="shared" si="99"/>
        <v>14.329699999999999</v>
      </c>
    </row>
    <row r="6370" spans="1:7" x14ac:dyDescent="0.25">
      <c r="A6370" s="143">
        <v>44827</v>
      </c>
      <c r="B6370" s="144">
        <v>6</v>
      </c>
      <c r="C6370" s="145">
        <v>6.6196999999999999</v>
      </c>
      <c r="D6370" s="145">
        <v>0.83199999999999996</v>
      </c>
      <c r="E6370" s="145">
        <v>0.83199999999999996</v>
      </c>
      <c r="F6370" s="145">
        <v>0</v>
      </c>
      <c r="G6370" s="146">
        <f t="shared" si="99"/>
        <v>8.2836999999999996</v>
      </c>
    </row>
    <row r="6371" spans="1:7" x14ac:dyDescent="0.25">
      <c r="A6371" s="143">
        <v>44827</v>
      </c>
      <c r="B6371" s="144">
        <v>7</v>
      </c>
      <c r="C6371" s="145">
        <v>9.0566999999999993</v>
      </c>
      <c r="D6371" s="145">
        <v>1.4283999999999999</v>
      </c>
      <c r="E6371" s="145">
        <v>1.4139999999999999</v>
      </c>
      <c r="F6371" s="145">
        <v>0</v>
      </c>
      <c r="G6371" s="146">
        <f t="shared" si="99"/>
        <v>11.899099999999999</v>
      </c>
    </row>
    <row r="6372" spans="1:7" x14ac:dyDescent="0.25">
      <c r="A6372" s="143">
        <v>44827</v>
      </c>
      <c r="B6372" s="144">
        <v>8</v>
      </c>
      <c r="C6372" s="145">
        <v>27.456099999999999</v>
      </c>
      <c r="D6372" s="145">
        <v>1.28</v>
      </c>
      <c r="E6372" s="145">
        <v>15.813700000000001</v>
      </c>
      <c r="F6372" s="145">
        <v>706.45360000000005</v>
      </c>
      <c r="G6372" s="146">
        <f t="shared" si="99"/>
        <v>751.00340000000006</v>
      </c>
    </row>
    <row r="6373" spans="1:7" x14ac:dyDescent="0.25">
      <c r="A6373" s="143">
        <v>44827</v>
      </c>
      <c r="B6373" s="144">
        <v>9</v>
      </c>
      <c r="C6373" s="145">
        <v>2438.7820999999999</v>
      </c>
      <c r="D6373" s="145">
        <v>14.209899999999999</v>
      </c>
      <c r="E6373" s="145">
        <v>292.57760000000002</v>
      </c>
      <c r="F6373" s="145">
        <v>5583.2685000000001</v>
      </c>
      <c r="G6373" s="146">
        <f t="shared" si="99"/>
        <v>8328.8381000000008</v>
      </c>
    </row>
    <row r="6374" spans="1:7" x14ac:dyDescent="0.25">
      <c r="A6374" s="143">
        <v>44827</v>
      </c>
      <c r="B6374" s="144">
        <v>10</v>
      </c>
      <c r="C6374" s="145">
        <v>11629.4668</v>
      </c>
      <c r="D6374" s="145">
        <v>61.9788</v>
      </c>
      <c r="E6374" s="145">
        <v>738.94849999999997</v>
      </c>
      <c r="F6374" s="145">
        <v>9378.9100999999991</v>
      </c>
      <c r="G6374" s="146">
        <f t="shared" si="99"/>
        <v>21809.304199999999</v>
      </c>
    </row>
    <row r="6375" spans="1:7" x14ac:dyDescent="0.25">
      <c r="A6375" s="143">
        <v>44827</v>
      </c>
      <c r="B6375" s="144">
        <v>11</v>
      </c>
      <c r="C6375" s="145">
        <v>23038.687699999999</v>
      </c>
      <c r="D6375" s="145">
        <v>126.9294</v>
      </c>
      <c r="E6375" s="145">
        <v>1217.9848</v>
      </c>
      <c r="F6375" s="145">
        <v>10913.2595</v>
      </c>
      <c r="G6375" s="146">
        <f t="shared" si="99"/>
        <v>35296.861399999994</v>
      </c>
    </row>
    <row r="6376" spans="1:7" x14ac:dyDescent="0.25">
      <c r="A6376" s="143">
        <v>44827</v>
      </c>
      <c r="B6376" s="144">
        <v>12</v>
      </c>
      <c r="C6376" s="145">
        <v>32402.823</v>
      </c>
      <c r="D6376" s="145">
        <v>186.5436</v>
      </c>
      <c r="E6376" s="145">
        <v>1583.2601</v>
      </c>
      <c r="F6376" s="145">
        <v>11361.5293</v>
      </c>
      <c r="G6376" s="146">
        <f t="shared" si="99"/>
        <v>45534.156000000003</v>
      </c>
    </row>
    <row r="6377" spans="1:7" x14ac:dyDescent="0.25">
      <c r="A6377" s="143">
        <v>44827</v>
      </c>
      <c r="B6377" s="144">
        <v>13</v>
      </c>
      <c r="C6377" s="145">
        <v>38408.362699999998</v>
      </c>
      <c r="D6377" s="145">
        <v>218.5626</v>
      </c>
      <c r="E6377" s="145">
        <v>1890.7193</v>
      </c>
      <c r="F6377" s="145">
        <v>11317.2392</v>
      </c>
      <c r="G6377" s="146">
        <f t="shared" si="99"/>
        <v>51834.883799999996</v>
      </c>
    </row>
    <row r="6378" spans="1:7" x14ac:dyDescent="0.25">
      <c r="A6378" s="143">
        <v>44827</v>
      </c>
      <c r="B6378" s="144">
        <v>14</v>
      </c>
      <c r="C6378" s="145">
        <v>40289.557399999998</v>
      </c>
      <c r="D6378" s="145">
        <v>215.60579999999999</v>
      </c>
      <c r="E6378" s="145">
        <v>1914.8732</v>
      </c>
      <c r="F6378" s="145">
        <v>11272.490900000001</v>
      </c>
      <c r="G6378" s="146">
        <f t="shared" si="99"/>
        <v>53692.527300000002</v>
      </c>
    </row>
    <row r="6379" spans="1:7" x14ac:dyDescent="0.25">
      <c r="A6379" s="143">
        <v>44827</v>
      </c>
      <c r="B6379" s="144">
        <v>15</v>
      </c>
      <c r="C6379" s="145">
        <v>38616.379300000001</v>
      </c>
      <c r="D6379" s="145">
        <v>201.4145</v>
      </c>
      <c r="E6379" s="145">
        <v>1810.8816999999999</v>
      </c>
      <c r="F6379" s="145">
        <v>11041.140799999999</v>
      </c>
      <c r="G6379" s="146">
        <f t="shared" si="99"/>
        <v>51669.816299999999</v>
      </c>
    </row>
    <row r="6380" spans="1:7" x14ac:dyDescent="0.25">
      <c r="A6380" s="143">
        <v>44827</v>
      </c>
      <c r="B6380" s="144">
        <v>16</v>
      </c>
      <c r="C6380" s="145">
        <v>32458.824400000001</v>
      </c>
      <c r="D6380" s="145">
        <v>170.49600000000001</v>
      </c>
      <c r="E6380" s="145">
        <v>1613.7783999999999</v>
      </c>
      <c r="F6380" s="145">
        <v>10800.139300000001</v>
      </c>
      <c r="G6380" s="146">
        <f t="shared" si="99"/>
        <v>45043.238100000002</v>
      </c>
    </row>
    <row r="6381" spans="1:7" x14ac:dyDescent="0.25">
      <c r="A6381" s="143">
        <v>44827</v>
      </c>
      <c r="B6381" s="144">
        <v>17</v>
      </c>
      <c r="C6381" s="145">
        <v>22793.308099999998</v>
      </c>
      <c r="D6381" s="145">
        <v>125.9083</v>
      </c>
      <c r="E6381" s="145">
        <v>1228.6251</v>
      </c>
      <c r="F6381" s="145">
        <v>10085.5088</v>
      </c>
      <c r="G6381" s="146">
        <f t="shared" si="99"/>
        <v>34233.350299999998</v>
      </c>
    </row>
    <row r="6382" spans="1:7" x14ac:dyDescent="0.25">
      <c r="A6382" s="143">
        <v>44827</v>
      </c>
      <c r="B6382" s="144">
        <v>18</v>
      </c>
      <c r="C6382" s="145">
        <v>11788.34</v>
      </c>
      <c r="D6382" s="145">
        <v>77.058400000000006</v>
      </c>
      <c r="E6382" s="145">
        <v>785.58269999999902</v>
      </c>
      <c r="F6382" s="145">
        <v>8726.4688000000006</v>
      </c>
      <c r="G6382" s="146">
        <f t="shared" si="99"/>
        <v>21377.4499</v>
      </c>
    </row>
    <row r="6383" spans="1:7" x14ac:dyDescent="0.25">
      <c r="A6383" s="143">
        <v>44827</v>
      </c>
      <c r="B6383" s="144">
        <v>19</v>
      </c>
      <c r="C6383" s="145">
        <v>3054.1716999999999</v>
      </c>
      <c r="D6383" s="145">
        <v>24.207799999999999</v>
      </c>
      <c r="E6383" s="145">
        <v>311.33139999999997</v>
      </c>
      <c r="F6383" s="145">
        <v>5195.5389999999998</v>
      </c>
      <c r="G6383" s="146">
        <f t="shared" si="99"/>
        <v>8585.2498999999989</v>
      </c>
    </row>
    <row r="6384" spans="1:7" x14ac:dyDescent="0.25">
      <c r="A6384" s="143">
        <v>44827</v>
      </c>
      <c r="B6384" s="144">
        <v>20</v>
      </c>
      <c r="C6384" s="145">
        <v>96.137299999999996</v>
      </c>
      <c r="D6384" s="145">
        <v>1.5948</v>
      </c>
      <c r="E6384" s="145">
        <v>12.7128</v>
      </c>
      <c r="F6384" s="145">
        <v>569.10090000000002</v>
      </c>
      <c r="G6384" s="146">
        <f t="shared" si="99"/>
        <v>679.54579999999999</v>
      </c>
    </row>
    <row r="6385" spans="1:7" x14ac:dyDescent="0.25">
      <c r="A6385" s="143">
        <v>44827</v>
      </c>
      <c r="B6385" s="144">
        <v>21</v>
      </c>
      <c r="C6385" s="145">
        <v>6.1523000000000003</v>
      </c>
      <c r="D6385" s="145">
        <v>1.536</v>
      </c>
      <c r="E6385" s="145">
        <v>1.536</v>
      </c>
      <c r="F6385" s="145">
        <v>0</v>
      </c>
      <c r="G6385" s="146">
        <f t="shared" si="99"/>
        <v>9.2242999999999995</v>
      </c>
    </row>
    <row r="6386" spans="1:7" x14ac:dyDescent="0.25">
      <c r="A6386" s="143">
        <v>44827</v>
      </c>
      <c r="B6386" s="144">
        <v>22</v>
      </c>
      <c r="C6386" s="145">
        <v>6.0163000000000002</v>
      </c>
      <c r="D6386" s="145">
        <v>1.3440000000000001</v>
      </c>
      <c r="E6386" s="145">
        <v>1.3644000000000001</v>
      </c>
      <c r="F6386" s="145">
        <v>0</v>
      </c>
      <c r="G6386" s="146">
        <f t="shared" si="99"/>
        <v>8.7247000000000003</v>
      </c>
    </row>
    <row r="6387" spans="1:7" x14ac:dyDescent="0.25">
      <c r="A6387" s="143">
        <v>44827</v>
      </c>
      <c r="B6387" s="144">
        <v>23</v>
      </c>
      <c r="C6387" s="145">
        <v>5.3853</v>
      </c>
      <c r="D6387" s="145">
        <v>1.3208</v>
      </c>
      <c r="E6387" s="145">
        <v>1.3413999999999999</v>
      </c>
      <c r="F6387" s="145">
        <v>0</v>
      </c>
      <c r="G6387" s="146">
        <f t="shared" si="99"/>
        <v>8.0474999999999994</v>
      </c>
    </row>
    <row r="6388" spans="1:7" x14ac:dyDescent="0.25">
      <c r="A6388" s="143">
        <v>44827</v>
      </c>
      <c r="B6388" s="144">
        <v>24</v>
      </c>
      <c r="C6388" s="145">
        <v>8.7583000000000002</v>
      </c>
      <c r="D6388" s="145">
        <v>1.536</v>
      </c>
      <c r="E6388" s="145">
        <v>1.5769</v>
      </c>
      <c r="F6388" s="145">
        <v>0</v>
      </c>
      <c r="G6388" s="146">
        <f t="shared" si="99"/>
        <v>11.8712</v>
      </c>
    </row>
    <row r="6389" spans="1:7" x14ac:dyDescent="0.25">
      <c r="A6389" s="143">
        <v>44828</v>
      </c>
      <c r="B6389" s="144">
        <v>1</v>
      </c>
      <c r="C6389" s="145">
        <v>8.6173999999999999</v>
      </c>
      <c r="D6389" s="145">
        <v>1.4079999999999999</v>
      </c>
      <c r="E6389" s="145">
        <v>1.5104</v>
      </c>
      <c r="F6389" s="145">
        <v>0</v>
      </c>
      <c r="G6389" s="146">
        <f t="shared" si="99"/>
        <v>11.5358</v>
      </c>
    </row>
    <row r="6390" spans="1:7" x14ac:dyDescent="0.25">
      <c r="A6390" s="143">
        <v>44828</v>
      </c>
      <c r="B6390" s="144">
        <v>2</v>
      </c>
      <c r="C6390" s="145">
        <v>8.7210999999999999</v>
      </c>
      <c r="D6390" s="145">
        <v>1.536</v>
      </c>
      <c r="E6390" s="145">
        <v>1.6384000000000001</v>
      </c>
      <c r="F6390" s="145">
        <v>0</v>
      </c>
      <c r="G6390" s="146">
        <f t="shared" si="99"/>
        <v>11.8955</v>
      </c>
    </row>
    <row r="6391" spans="1:7" x14ac:dyDescent="0.25">
      <c r="A6391" s="143">
        <v>44828</v>
      </c>
      <c r="B6391" s="144">
        <v>3</v>
      </c>
      <c r="C6391" s="145">
        <v>9.6204000000000001</v>
      </c>
      <c r="D6391" s="145">
        <v>0.96</v>
      </c>
      <c r="E6391" s="145">
        <v>1.0624</v>
      </c>
      <c r="F6391" s="145">
        <v>0</v>
      </c>
      <c r="G6391" s="146">
        <f t="shared" si="99"/>
        <v>11.642800000000001</v>
      </c>
    </row>
    <row r="6392" spans="1:7" x14ac:dyDescent="0.25">
      <c r="A6392" s="143">
        <v>44828</v>
      </c>
      <c r="B6392" s="144">
        <v>4</v>
      </c>
      <c r="C6392" s="145">
        <v>8.1745999999999999</v>
      </c>
      <c r="D6392" s="145">
        <v>1.6204000000000001</v>
      </c>
      <c r="E6392" s="145">
        <v>1.6409</v>
      </c>
      <c r="F6392" s="145">
        <v>0</v>
      </c>
      <c r="G6392" s="146">
        <f t="shared" si="99"/>
        <v>11.4359</v>
      </c>
    </row>
    <row r="6393" spans="1:7" x14ac:dyDescent="0.25">
      <c r="A6393" s="143">
        <v>44828</v>
      </c>
      <c r="B6393" s="144">
        <v>5</v>
      </c>
      <c r="C6393" s="145">
        <v>8.7636000000000003</v>
      </c>
      <c r="D6393" s="145">
        <v>1.024</v>
      </c>
      <c r="E6393" s="145">
        <v>1.024</v>
      </c>
      <c r="F6393" s="145">
        <v>0</v>
      </c>
      <c r="G6393" s="146">
        <f t="shared" si="99"/>
        <v>10.811600000000002</v>
      </c>
    </row>
    <row r="6394" spans="1:7" x14ac:dyDescent="0.25">
      <c r="A6394" s="143">
        <v>44828</v>
      </c>
      <c r="B6394" s="144">
        <v>6</v>
      </c>
      <c r="C6394" s="145">
        <v>8.0785999999999998</v>
      </c>
      <c r="D6394" s="145">
        <v>0.89600000000000002</v>
      </c>
      <c r="E6394" s="145">
        <v>0.89600000000000002</v>
      </c>
      <c r="F6394" s="145">
        <v>0</v>
      </c>
      <c r="G6394" s="146">
        <f t="shared" si="99"/>
        <v>9.8706000000000014</v>
      </c>
    </row>
    <row r="6395" spans="1:7" x14ac:dyDescent="0.25">
      <c r="A6395" s="143">
        <v>44828</v>
      </c>
      <c r="B6395" s="144">
        <v>7</v>
      </c>
      <c r="C6395" s="145">
        <v>6.4386000000000001</v>
      </c>
      <c r="D6395" s="145">
        <v>1.5564</v>
      </c>
      <c r="E6395" s="145">
        <v>1.542</v>
      </c>
      <c r="F6395" s="145">
        <v>0</v>
      </c>
      <c r="G6395" s="146">
        <f t="shared" si="99"/>
        <v>9.5370000000000008</v>
      </c>
    </row>
    <row r="6396" spans="1:7" x14ac:dyDescent="0.25">
      <c r="A6396" s="143">
        <v>44828</v>
      </c>
      <c r="B6396" s="144">
        <v>8</v>
      </c>
      <c r="C6396" s="145">
        <v>36.0242</v>
      </c>
      <c r="D6396" s="145">
        <v>0.89600000000000002</v>
      </c>
      <c r="E6396" s="145">
        <v>17.058299999999999</v>
      </c>
      <c r="F6396" s="145">
        <v>733.70759999999996</v>
      </c>
      <c r="G6396" s="146">
        <f t="shared" si="99"/>
        <v>787.6860999999999</v>
      </c>
    </row>
    <row r="6397" spans="1:7" x14ac:dyDescent="0.25">
      <c r="A6397" s="143">
        <v>44828</v>
      </c>
      <c r="B6397" s="144">
        <v>9</v>
      </c>
      <c r="C6397" s="145">
        <v>2533.0419000000002</v>
      </c>
      <c r="D6397" s="145">
        <v>20.013200000000001</v>
      </c>
      <c r="E6397" s="145">
        <v>321.54939999999999</v>
      </c>
      <c r="F6397" s="145">
        <v>5499.9165999999996</v>
      </c>
      <c r="G6397" s="146">
        <f t="shared" si="99"/>
        <v>8374.5210999999999</v>
      </c>
    </row>
    <row r="6398" spans="1:7" x14ac:dyDescent="0.25">
      <c r="A6398" s="143">
        <v>44828</v>
      </c>
      <c r="B6398" s="144">
        <v>10</v>
      </c>
      <c r="C6398" s="145">
        <v>11540.7726</v>
      </c>
      <c r="D6398" s="145">
        <v>83.3523</v>
      </c>
      <c r="E6398" s="145">
        <v>874.12839999999903</v>
      </c>
      <c r="F6398" s="145">
        <v>9133.3860999999997</v>
      </c>
      <c r="G6398" s="146">
        <f t="shared" si="99"/>
        <v>21631.6394</v>
      </c>
    </row>
    <row r="6399" spans="1:7" x14ac:dyDescent="0.25">
      <c r="A6399" s="143">
        <v>44828</v>
      </c>
      <c r="B6399" s="144">
        <v>11</v>
      </c>
      <c r="C6399" s="145">
        <v>22486.390500000001</v>
      </c>
      <c r="D6399" s="145">
        <v>152.62960000000001</v>
      </c>
      <c r="E6399" s="145">
        <v>1442.588</v>
      </c>
      <c r="F6399" s="145">
        <v>10676.9005</v>
      </c>
      <c r="G6399" s="146">
        <f t="shared" si="99"/>
        <v>34758.508600000001</v>
      </c>
    </row>
    <row r="6400" spans="1:7" x14ac:dyDescent="0.25">
      <c r="A6400" s="143">
        <v>44828</v>
      </c>
      <c r="B6400" s="144">
        <v>12</v>
      </c>
      <c r="C6400" s="145">
        <v>31640.471399999999</v>
      </c>
      <c r="D6400" s="145">
        <v>202.84780000000001</v>
      </c>
      <c r="E6400" s="145">
        <v>1866.7887000000001</v>
      </c>
      <c r="F6400" s="145">
        <v>10818.1657</v>
      </c>
      <c r="G6400" s="146">
        <f t="shared" si="99"/>
        <v>44528.273599999993</v>
      </c>
    </row>
    <row r="6401" spans="1:7" x14ac:dyDescent="0.25">
      <c r="A6401" s="143">
        <v>44828</v>
      </c>
      <c r="B6401" s="144">
        <v>13</v>
      </c>
      <c r="C6401" s="145">
        <v>37197.992299999998</v>
      </c>
      <c r="D6401" s="145">
        <v>234.0052</v>
      </c>
      <c r="E6401" s="145">
        <v>2119.0535</v>
      </c>
      <c r="F6401" s="145">
        <v>11016.807199999999</v>
      </c>
      <c r="G6401" s="146">
        <f t="shared" si="99"/>
        <v>50567.858200000002</v>
      </c>
    </row>
    <row r="6402" spans="1:7" x14ac:dyDescent="0.25">
      <c r="A6402" s="143">
        <v>44828</v>
      </c>
      <c r="B6402" s="144">
        <v>14</v>
      </c>
      <c r="C6402" s="145">
        <v>38624.731299999999</v>
      </c>
      <c r="D6402" s="145">
        <v>242.94399999999999</v>
      </c>
      <c r="E6402" s="145">
        <v>2248.6759000000002</v>
      </c>
      <c r="F6402" s="145">
        <v>10985.385700000001</v>
      </c>
      <c r="G6402" s="146">
        <f t="shared" si="99"/>
        <v>52101.736900000004</v>
      </c>
    </row>
    <row r="6403" spans="1:7" x14ac:dyDescent="0.25">
      <c r="A6403" s="143">
        <v>44828</v>
      </c>
      <c r="B6403" s="144">
        <v>15</v>
      </c>
      <c r="C6403" s="145">
        <v>36473.801200000002</v>
      </c>
      <c r="D6403" s="145">
        <v>236.72280000000001</v>
      </c>
      <c r="E6403" s="145">
        <v>2160.5736999999999</v>
      </c>
      <c r="F6403" s="145">
        <v>10964.4555</v>
      </c>
      <c r="G6403" s="146">
        <f t="shared" si="99"/>
        <v>49835.553200000009</v>
      </c>
    </row>
    <row r="6404" spans="1:7" x14ac:dyDescent="0.25">
      <c r="A6404" s="143">
        <v>44828</v>
      </c>
      <c r="B6404" s="144">
        <v>16</v>
      </c>
      <c r="C6404" s="145">
        <v>30405.2513</v>
      </c>
      <c r="D6404" s="145">
        <v>203.2062</v>
      </c>
      <c r="E6404" s="145">
        <v>1922.6613</v>
      </c>
      <c r="F6404" s="145">
        <v>10666.7556</v>
      </c>
      <c r="G6404" s="146">
        <f t="shared" si="99"/>
        <v>43197.874400000001</v>
      </c>
    </row>
    <row r="6405" spans="1:7" x14ac:dyDescent="0.25">
      <c r="A6405" s="143">
        <v>44828</v>
      </c>
      <c r="B6405" s="144">
        <v>17</v>
      </c>
      <c r="C6405" s="145">
        <v>20918.451400000002</v>
      </c>
      <c r="D6405" s="145">
        <v>139.8254</v>
      </c>
      <c r="E6405" s="145">
        <v>1509.1874</v>
      </c>
      <c r="F6405" s="145">
        <v>10039.3469</v>
      </c>
      <c r="G6405" s="146">
        <f t="shared" si="99"/>
        <v>32606.811100000003</v>
      </c>
    </row>
    <row r="6406" spans="1:7" x14ac:dyDescent="0.25">
      <c r="A6406" s="143">
        <v>44828</v>
      </c>
      <c r="B6406" s="144">
        <v>18</v>
      </c>
      <c r="C6406" s="145">
        <v>10738.795400000001</v>
      </c>
      <c r="D6406" s="145">
        <v>80.793800000000005</v>
      </c>
      <c r="E6406" s="145">
        <v>908.9085</v>
      </c>
      <c r="F6406" s="145">
        <v>8712.5164999999997</v>
      </c>
      <c r="G6406" s="146">
        <f t="shared" ref="G6406:G6469" si="100">+SUM(C6406:F6406)</f>
        <v>20441.014199999998</v>
      </c>
    </row>
    <row r="6407" spans="1:7" x14ac:dyDescent="0.25">
      <c r="A6407" s="143">
        <v>44828</v>
      </c>
      <c r="B6407" s="144">
        <v>19</v>
      </c>
      <c r="C6407" s="145">
        <v>2743.7611999999999</v>
      </c>
      <c r="D6407" s="145">
        <v>22.788</v>
      </c>
      <c r="E6407" s="145">
        <v>332.32220000000001</v>
      </c>
      <c r="F6407" s="145">
        <v>5405.2831999999999</v>
      </c>
      <c r="G6407" s="146">
        <f t="shared" si="100"/>
        <v>8504.1545999999998</v>
      </c>
    </row>
    <row r="6408" spans="1:7" x14ac:dyDescent="0.25">
      <c r="A6408" s="143">
        <v>44828</v>
      </c>
      <c r="B6408" s="144">
        <v>20</v>
      </c>
      <c r="C6408" s="145">
        <v>90.680400000000006</v>
      </c>
      <c r="D6408" s="145">
        <v>2.0966</v>
      </c>
      <c r="E6408" s="145">
        <v>14.7934</v>
      </c>
      <c r="F6408" s="145">
        <v>594.47860000000003</v>
      </c>
      <c r="G6408" s="146">
        <f t="shared" si="100"/>
        <v>702.04899999999998</v>
      </c>
    </row>
    <row r="6409" spans="1:7" x14ac:dyDescent="0.25">
      <c r="A6409" s="143">
        <v>44828</v>
      </c>
      <c r="B6409" s="144">
        <v>21</v>
      </c>
      <c r="C6409" s="145">
        <v>4.9874000000000001</v>
      </c>
      <c r="D6409" s="145">
        <v>1.4028</v>
      </c>
      <c r="E6409" s="145">
        <v>1.28</v>
      </c>
      <c r="F6409" s="145">
        <v>0</v>
      </c>
      <c r="G6409" s="146">
        <f t="shared" si="100"/>
        <v>7.6702000000000004</v>
      </c>
    </row>
    <row r="6410" spans="1:7" x14ac:dyDescent="0.25">
      <c r="A6410" s="143">
        <v>44828</v>
      </c>
      <c r="B6410" s="144">
        <v>22</v>
      </c>
      <c r="C6410" s="145">
        <v>3.8054000000000001</v>
      </c>
      <c r="D6410" s="145">
        <v>1.1519999999999999</v>
      </c>
      <c r="E6410" s="145">
        <v>1.1723999999999899</v>
      </c>
      <c r="F6410" s="145">
        <v>0</v>
      </c>
      <c r="G6410" s="146">
        <f t="shared" si="100"/>
        <v>6.1297999999999897</v>
      </c>
    </row>
    <row r="6411" spans="1:7" x14ac:dyDescent="0.25">
      <c r="A6411" s="143">
        <v>44828</v>
      </c>
      <c r="B6411" s="144">
        <v>23</v>
      </c>
      <c r="C6411" s="145">
        <v>4.5523999999999996</v>
      </c>
      <c r="D6411" s="145">
        <v>1.472</v>
      </c>
      <c r="E6411" s="145">
        <v>1.472</v>
      </c>
      <c r="F6411" s="145">
        <v>0</v>
      </c>
      <c r="G6411" s="146">
        <f t="shared" si="100"/>
        <v>7.4963999999999995</v>
      </c>
    </row>
    <row r="6412" spans="1:7" x14ac:dyDescent="0.25">
      <c r="A6412" s="143">
        <v>44828</v>
      </c>
      <c r="B6412" s="144">
        <v>24</v>
      </c>
      <c r="C6412" s="145">
        <v>5.5304000000000002</v>
      </c>
      <c r="D6412" s="145">
        <v>1.5564</v>
      </c>
      <c r="E6412" s="145">
        <v>1.5973999999999999</v>
      </c>
      <c r="F6412" s="145">
        <v>0</v>
      </c>
      <c r="G6412" s="146">
        <f t="shared" si="100"/>
        <v>8.6842000000000006</v>
      </c>
    </row>
    <row r="6413" spans="1:7" x14ac:dyDescent="0.25">
      <c r="A6413" s="143">
        <v>44829</v>
      </c>
      <c r="B6413" s="144">
        <v>1</v>
      </c>
      <c r="C6413" s="145">
        <v>4.9136999999999897</v>
      </c>
      <c r="D6413" s="145">
        <v>1.3209</v>
      </c>
      <c r="E6413" s="145">
        <v>1.4028</v>
      </c>
      <c r="F6413" s="145">
        <v>2.7000000000000001E-3</v>
      </c>
      <c r="G6413" s="146">
        <f t="shared" si="100"/>
        <v>7.6400999999999897</v>
      </c>
    </row>
    <row r="6414" spans="1:7" x14ac:dyDescent="0.25">
      <c r="A6414" s="143">
        <v>44829</v>
      </c>
      <c r="B6414" s="144">
        <v>2</v>
      </c>
      <c r="C6414" s="145">
        <v>7.1977000000000002</v>
      </c>
      <c r="D6414" s="145">
        <v>2.4211999999999998</v>
      </c>
      <c r="E6414" s="145">
        <v>1.7253999999999901</v>
      </c>
      <c r="F6414" s="145">
        <v>2.7000000000000001E-3</v>
      </c>
      <c r="G6414" s="146">
        <f t="shared" si="100"/>
        <v>11.346999999999991</v>
      </c>
    </row>
    <row r="6415" spans="1:7" x14ac:dyDescent="0.25">
      <c r="A6415" s="143">
        <v>44829</v>
      </c>
      <c r="B6415" s="144">
        <v>3</v>
      </c>
      <c r="C6415" s="145">
        <v>3.3167</v>
      </c>
      <c r="D6415" s="145">
        <v>2.3961000000000001</v>
      </c>
      <c r="E6415" s="145">
        <v>1.6384000000000001</v>
      </c>
      <c r="F6415" s="145">
        <v>0</v>
      </c>
      <c r="G6415" s="146">
        <f t="shared" si="100"/>
        <v>7.3511999999999995</v>
      </c>
    </row>
    <row r="6416" spans="1:7" x14ac:dyDescent="0.25">
      <c r="A6416" s="143">
        <v>44829</v>
      </c>
      <c r="B6416" s="144">
        <v>4</v>
      </c>
      <c r="C6416" s="145">
        <v>3.86</v>
      </c>
      <c r="D6416" s="145">
        <v>2.5625</v>
      </c>
      <c r="E6416" s="145">
        <v>1.7023999999999999</v>
      </c>
      <c r="F6416" s="145">
        <v>0</v>
      </c>
      <c r="G6416" s="146">
        <f t="shared" si="100"/>
        <v>8.1249000000000002</v>
      </c>
    </row>
    <row r="6417" spans="1:7" x14ac:dyDescent="0.25">
      <c r="A6417" s="143">
        <v>44829</v>
      </c>
      <c r="B6417" s="144">
        <v>5</v>
      </c>
      <c r="C6417" s="145">
        <v>6.7009999999999996</v>
      </c>
      <c r="D6417" s="145">
        <v>2.65979999999999</v>
      </c>
      <c r="E6417" s="145">
        <v>1.5539000000000001</v>
      </c>
      <c r="F6417" s="145">
        <v>0</v>
      </c>
      <c r="G6417" s="146">
        <f t="shared" si="100"/>
        <v>10.914699999999991</v>
      </c>
    </row>
    <row r="6418" spans="1:7" x14ac:dyDescent="0.25">
      <c r="A6418" s="143">
        <v>44829</v>
      </c>
      <c r="B6418" s="144">
        <v>6</v>
      </c>
      <c r="C6418" s="145">
        <v>3.258</v>
      </c>
      <c r="D6418" s="145">
        <v>2.7084000000000001</v>
      </c>
      <c r="E6418" s="145">
        <v>1.1723999999999899</v>
      </c>
      <c r="F6418" s="145">
        <v>0</v>
      </c>
      <c r="G6418" s="146">
        <f t="shared" si="100"/>
        <v>7.13879999999999</v>
      </c>
    </row>
    <row r="6419" spans="1:7" x14ac:dyDescent="0.25">
      <c r="A6419" s="143">
        <v>44829</v>
      </c>
      <c r="B6419" s="144">
        <v>7</v>
      </c>
      <c r="C6419" s="145">
        <v>4.1369999999999996</v>
      </c>
      <c r="D6419" s="145">
        <v>3.0848</v>
      </c>
      <c r="E6419" s="145">
        <v>0.83799999999999997</v>
      </c>
      <c r="F6419" s="145">
        <v>0</v>
      </c>
      <c r="G6419" s="146">
        <f t="shared" si="100"/>
        <v>8.0597999999999992</v>
      </c>
    </row>
    <row r="6420" spans="1:7" x14ac:dyDescent="0.25">
      <c r="A6420" s="143">
        <v>44829</v>
      </c>
      <c r="B6420" s="144">
        <v>8</v>
      </c>
      <c r="C6420" s="145">
        <v>30.1431</v>
      </c>
      <c r="D6420" s="145">
        <v>4.6975999999999898</v>
      </c>
      <c r="E6420" s="145">
        <v>6.6715999999999998</v>
      </c>
      <c r="F6420" s="145">
        <v>841.31600000000003</v>
      </c>
      <c r="G6420" s="146">
        <f t="shared" si="100"/>
        <v>882.82830000000001</v>
      </c>
    </row>
    <row r="6421" spans="1:7" x14ac:dyDescent="0.25">
      <c r="A6421" s="143">
        <v>44829</v>
      </c>
      <c r="B6421" s="144">
        <v>9</v>
      </c>
      <c r="C6421" s="145">
        <v>2525.0291999999999</v>
      </c>
      <c r="D6421" s="145">
        <v>21.9373</v>
      </c>
      <c r="E6421" s="145">
        <v>350.01870000000002</v>
      </c>
      <c r="F6421" s="145">
        <v>6188.1665000000003</v>
      </c>
      <c r="G6421" s="146">
        <f t="shared" si="100"/>
        <v>9085.1517000000003</v>
      </c>
    </row>
    <row r="6422" spans="1:7" x14ac:dyDescent="0.25">
      <c r="A6422" s="143">
        <v>44829</v>
      </c>
      <c r="B6422" s="144">
        <v>10</v>
      </c>
      <c r="C6422" s="145">
        <v>11446.957</v>
      </c>
      <c r="D6422" s="145">
        <v>92.664699999999996</v>
      </c>
      <c r="E6422" s="145">
        <v>1005.8251</v>
      </c>
      <c r="F6422" s="145">
        <v>10332.473</v>
      </c>
      <c r="G6422" s="146">
        <f t="shared" si="100"/>
        <v>22877.9198</v>
      </c>
    </row>
    <row r="6423" spans="1:7" x14ac:dyDescent="0.25">
      <c r="A6423" s="143">
        <v>44829</v>
      </c>
      <c r="B6423" s="144">
        <v>11</v>
      </c>
      <c r="C6423" s="145">
        <v>22224.330900000001</v>
      </c>
      <c r="D6423" s="145">
        <v>164.08320000000001</v>
      </c>
      <c r="E6423" s="145">
        <v>1578.1685</v>
      </c>
      <c r="F6423" s="145">
        <v>11731.148799999901</v>
      </c>
      <c r="G6423" s="146">
        <f t="shared" si="100"/>
        <v>35697.731399999902</v>
      </c>
    </row>
    <row r="6424" spans="1:7" x14ac:dyDescent="0.25">
      <c r="A6424" s="143">
        <v>44829</v>
      </c>
      <c r="B6424" s="144">
        <v>12</v>
      </c>
      <c r="C6424" s="145">
        <v>31062.137200000001</v>
      </c>
      <c r="D6424" s="145">
        <v>218.13399999999999</v>
      </c>
      <c r="E6424" s="145">
        <v>1987.1396</v>
      </c>
      <c r="F6424" s="145">
        <v>12255.3604</v>
      </c>
      <c r="G6424" s="146">
        <f t="shared" si="100"/>
        <v>45522.771199999996</v>
      </c>
    </row>
    <row r="6425" spans="1:7" x14ac:dyDescent="0.25">
      <c r="A6425" s="143">
        <v>44829</v>
      </c>
      <c r="B6425" s="144">
        <v>13</v>
      </c>
      <c r="C6425" s="145">
        <v>36031.047299999998</v>
      </c>
      <c r="D6425" s="145">
        <v>243.4811</v>
      </c>
      <c r="E6425" s="145">
        <v>2248.2620999999999</v>
      </c>
      <c r="F6425" s="145">
        <v>12383.6675</v>
      </c>
      <c r="G6425" s="146">
        <f t="shared" si="100"/>
        <v>50906.457999999999</v>
      </c>
    </row>
    <row r="6426" spans="1:7" x14ac:dyDescent="0.25">
      <c r="A6426" s="143">
        <v>44829</v>
      </c>
      <c r="B6426" s="144">
        <v>14</v>
      </c>
      <c r="C6426" s="145">
        <v>37096.656199999998</v>
      </c>
      <c r="D6426" s="145">
        <v>244.51759999999999</v>
      </c>
      <c r="E6426" s="145">
        <v>2322.6792</v>
      </c>
      <c r="F6426" s="145">
        <v>12378.524100000001</v>
      </c>
      <c r="G6426" s="146">
        <f t="shared" si="100"/>
        <v>52042.377099999998</v>
      </c>
    </row>
    <row r="6427" spans="1:7" x14ac:dyDescent="0.25">
      <c r="A6427" s="143">
        <v>44829</v>
      </c>
      <c r="B6427" s="144">
        <v>15</v>
      </c>
      <c r="C6427" s="145">
        <v>34344.507700000002</v>
      </c>
      <c r="D6427" s="145">
        <v>234.9059</v>
      </c>
      <c r="E6427" s="145">
        <v>2164.4540000000002</v>
      </c>
      <c r="F6427" s="145">
        <v>12214.691699999999</v>
      </c>
      <c r="G6427" s="146">
        <f t="shared" si="100"/>
        <v>48958.559299999994</v>
      </c>
    </row>
    <row r="6428" spans="1:7" x14ac:dyDescent="0.25">
      <c r="A6428" s="143">
        <v>44829</v>
      </c>
      <c r="B6428" s="144">
        <v>16</v>
      </c>
      <c r="C6428" s="145">
        <v>27876.41</v>
      </c>
      <c r="D6428" s="145">
        <v>201.44800000000001</v>
      </c>
      <c r="E6428" s="145">
        <v>1909.9521</v>
      </c>
      <c r="F6428" s="145">
        <v>11877.682000000001</v>
      </c>
      <c r="G6428" s="146">
        <f t="shared" si="100"/>
        <v>41865.492100000003</v>
      </c>
    </row>
    <row r="6429" spans="1:7" x14ac:dyDescent="0.25">
      <c r="A6429" s="143">
        <v>44829</v>
      </c>
      <c r="B6429" s="144">
        <v>17</v>
      </c>
      <c r="C6429" s="145">
        <v>18516.648000000001</v>
      </c>
      <c r="D6429" s="145">
        <v>143.3142</v>
      </c>
      <c r="E6429" s="145">
        <v>1480.1459</v>
      </c>
      <c r="F6429" s="145">
        <v>11291.0748</v>
      </c>
      <c r="G6429" s="146">
        <f t="shared" si="100"/>
        <v>31431.1829</v>
      </c>
    </row>
    <row r="6430" spans="1:7" x14ac:dyDescent="0.25">
      <c r="A6430" s="143">
        <v>44829</v>
      </c>
      <c r="B6430" s="144">
        <v>18</v>
      </c>
      <c r="C6430" s="145">
        <v>8935.5161000000007</v>
      </c>
      <c r="D6430" s="145">
        <v>84.201400000000007</v>
      </c>
      <c r="E6430" s="145">
        <v>905.50969999999995</v>
      </c>
      <c r="F6430" s="145">
        <v>9814.5022000000008</v>
      </c>
      <c r="G6430" s="146">
        <f t="shared" si="100"/>
        <v>19739.729400000004</v>
      </c>
    </row>
    <row r="6431" spans="1:7" x14ac:dyDescent="0.25">
      <c r="A6431" s="143">
        <v>44829</v>
      </c>
      <c r="B6431" s="144">
        <v>19</v>
      </c>
      <c r="C6431" s="145">
        <v>2099.4951999999998</v>
      </c>
      <c r="D6431" s="145">
        <v>27.546900000000001</v>
      </c>
      <c r="E6431" s="145">
        <v>313.43529999999998</v>
      </c>
      <c r="F6431" s="145">
        <v>6256.0492999999997</v>
      </c>
      <c r="G6431" s="146">
        <f t="shared" si="100"/>
        <v>8696.5266999999985</v>
      </c>
    </row>
    <row r="6432" spans="1:7" x14ac:dyDescent="0.25">
      <c r="A6432" s="143">
        <v>44829</v>
      </c>
      <c r="B6432" s="144">
        <v>20</v>
      </c>
      <c r="C6432" s="145">
        <v>53.419600000000003</v>
      </c>
      <c r="D6432" s="145">
        <v>10.4779</v>
      </c>
      <c r="E6432" s="145">
        <v>10.248799999999999</v>
      </c>
      <c r="F6432" s="145">
        <v>626.93870000000004</v>
      </c>
      <c r="G6432" s="146">
        <f t="shared" si="100"/>
        <v>701.08500000000004</v>
      </c>
    </row>
    <row r="6433" spans="1:7" x14ac:dyDescent="0.25">
      <c r="A6433" s="143">
        <v>44829</v>
      </c>
      <c r="B6433" s="144">
        <v>21</v>
      </c>
      <c r="C6433" s="145">
        <v>3.39759999999999</v>
      </c>
      <c r="D6433" s="145">
        <v>9.7304999999999993</v>
      </c>
      <c r="E6433" s="145">
        <v>1.1084000000000001</v>
      </c>
      <c r="F6433" s="145">
        <v>0</v>
      </c>
      <c r="G6433" s="146">
        <f t="shared" si="100"/>
        <v>14.236499999999989</v>
      </c>
    </row>
    <row r="6434" spans="1:7" x14ac:dyDescent="0.25">
      <c r="A6434" s="143">
        <v>44829</v>
      </c>
      <c r="B6434" s="144">
        <v>22</v>
      </c>
      <c r="C6434" s="145">
        <v>3.7185999999999999</v>
      </c>
      <c r="D6434" s="145">
        <v>9.5769000000000002</v>
      </c>
      <c r="E6434" s="145">
        <v>0.83199999999999996</v>
      </c>
      <c r="F6434" s="145">
        <v>0</v>
      </c>
      <c r="G6434" s="146">
        <f t="shared" si="100"/>
        <v>14.127500000000001</v>
      </c>
    </row>
    <row r="6435" spans="1:7" x14ac:dyDescent="0.25">
      <c r="A6435" s="143">
        <v>44829</v>
      </c>
      <c r="B6435" s="144">
        <v>23</v>
      </c>
      <c r="C6435" s="145">
        <v>2.8856000000000002</v>
      </c>
      <c r="D6435" s="145">
        <v>10.818499999999901</v>
      </c>
      <c r="E6435" s="145">
        <v>1.1519999999999999</v>
      </c>
      <c r="F6435" s="145">
        <v>0</v>
      </c>
      <c r="G6435" s="146">
        <f t="shared" si="100"/>
        <v>14.8560999999999</v>
      </c>
    </row>
    <row r="6436" spans="1:7" x14ac:dyDescent="0.25">
      <c r="A6436" s="143">
        <v>44829</v>
      </c>
      <c r="B6436" s="144">
        <v>24</v>
      </c>
      <c r="C6436" s="145">
        <v>4.6135999999999999</v>
      </c>
      <c r="D6436" s="145">
        <v>10.867100000000001</v>
      </c>
      <c r="E6436" s="145">
        <v>1.3644000000000001</v>
      </c>
      <c r="F6436" s="145">
        <v>0</v>
      </c>
      <c r="G6436" s="146">
        <f t="shared" si="100"/>
        <v>16.845100000000002</v>
      </c>
    </row>
    <row r="6437" spans="1:7" x14ac:dyDescent="0.25">
      <c r="A6437" s="143">
        <v>44830</v>
      </c>
      <c r="B6437" s="144">
        <v>1</v>
      </c>
      <c r="C6437" s="145">
        <v>3.7770000000000001</v>
      </c>
      <c r="D6437" s="145">
        <v>10.8875999999999</v>
      </c>
      <c r="E6437" s="145">
        <v>1.3644000000000001</v>
      </c>
      <c r="F6437" s="145">
        <v>0</v>
      </c>
      <c r="G6437" s="146">
        <f t="shared" si="100"/>
        <v>16.0289999999999</v>
      </c>
    </row>
    <row r="6438" spans="1:7" x14ac:dyDescent="0.25">
      <c r="A6438" s="143">
        <v>44830</v>
      </c>
      <c r="B6438" s="144">
        <v>2</v>
      </c>
      <c r="C6438" s="145">
        <v>7.68</v>
      </c>
      <c r="D6438" s="145">
        <v>10.337199999999999</v>
      </c>
      <c r="E6438" s="145">
        <v>1.5307999999999999</v>
      </c>
      <c r="F6438" s="145">
        <v>0</v>
      </c>
      <c r="G6438" s="146">
        <f t="shared" si="100"/>
        <v>19.547999999999998</v>
      </c>
    </row>
    <row r="6439" spans="1:7" x14ac:dyDescent="0.25">
      <c r="A6439" s="143">
        <v>44830</v>
      </c>
      <c r="B6439" s="144">
        <v>3</v>
      </c>
      <c r="C6439" s="145">
        <v>4.0209999999999999</v>
      </c>
      <c r="D6439" s="145">
        <v>9.8303999999999991</v>
      </c>
      <c r="E6439" s="145">
        <v>1.5973999999999999</v>
      </c>
      <c r="F6439" s="145">
        <v>0</v>
      </c>
      <c r="G6439" s="146">
        <f t="shared" si="100"/>
        <v>15.448799999999999</v>
      </c>
    </row>
    <row r="6440" spans="1:7" x14ac:dyDescent="0.25">
      <c r="A6440" s="143">
        <v>44830</v>
      </c>
      <c r="B6440" s="144">
        <v>4</v>
      </c>
      <c r="C6440" s="145">
        <v>6.8285999999999998</v>
      </c>
      <c r="D6440" s="145">
        <v>9.8969000000000005</v>
      </c>
      <c r="E6440" s="145">
        <v>1.7867999999999999</v>
      </c>
      <c r="F6440" s="145">
        <v>0</v>
      </c>
      <c r="G6440" s="146">
        <f t="shared" si="100"/>
        <v>18.5123</v>
      </c>
    </row>
    <row r="6441" spans="1:7" x14ac:dyDescent="0.25">
      <c r="A6441" s="143">
        <v>44830</v>
      </c>
      <c r="B6441" s="144">
        <v>5</v>
      </c>
      <c r="C6441" s="145">
        <v>11.1806</v>
      </c>
      <c r="D6441" s="145">
        <v>9.0443999999999996</v>
      </c>
      <c r="E6441" s="145">
        <v>1.3849</v>
      </c>
      <c r="F6441" s="145">
        <v>0</v>
      </c>
      <c r="G6441" s="146">
        <f t="shared" si="100"/>
        <v>21.609900000000003</v>
      </c>
    </row>
    <row r="6442" spans="1:7" x14ac:dyDescent="0.25">
      <c r="A6442" s="143">
        <v>44830</v>
      </c>
      <c r="B6442" s="144">
        <v>6</v>
      </c>
      <c r="C6442" s="145">
        <v>4.9085999999999999</v>
      </c>
      <c r="D6442" s="145">
        <v>9.2593999999999994</v>
      </c>
      <c r="E6442" s="145">
        <v>1.6</v>
      </c>
      <c r="F6442" s="145">
        <v>0</v>
      </c>
      <c r="G6442" s="146">
        <f t="shared" si="100"/>
        <v>15.767999999999999</v>
      </c>
    </row>
    <row r="6443" spans="1:7" x14ac:dyDescent="0.25">
      <c r="A6443" s="143">
        <v>44830</v>
      </c>
      <c r="B6443" s="144">
        <v>7</v>
      </c>
      <c r="C6443" s="145">
        <v>5.8548</v>
      </c>
      <c r="D6443" s="145">
        <v>9.3951999999999902</v>
      </c>
      <c r="E6443" s="145">
        <v>1.4139999999999999</v>
      </c>
      <c r="F6443" s="145">
        <v>0</v>
      </c>
      <c r="G6443" s="146">
        <f t="shared" si="100"/>
        <v>16.663999999999991</v>
      </c>
    </row>
    <row r="6444" spans="1:7" x14ac:dyDescent="0.25">
      <c r="A6444" s="143">
        <v>44830</v>
      </c>
      <c r="B6444" s="144">
        <v>8</v>
      </c>
      <c r="C6444" s="145">
        <v>30.7407</v>
      </c>
      <c r="D6444" s="145">
        <v>9.1007999999999996</v>
      </c>
      <c r="E6444" s="145">
        <v>14.806699999999999</v>
      </c>
      <c r="F6444" s="145">
        <v>942.65930000000003</v>
      </c>
      <c r="G6444" s="146">
        <f t="shared" si="100"/>
        <v>997.3075</v>
      </c>
    </row>
    <row r="6445" spans="1:7" x14ac:dyDescent="0.25">
      <c r="A6445" s="143">
        <v>44830</v>
      </c>
      <c r="B6445" s="144">
        <v>9</v>
      </c>
      <c r="C6445" s="145">
        <v>2434.4809</v>
      </c>
      <c r="D6445" s="145">
        <v>22.5092</v>
      </c>
      <c r="E6445" s="145">
        <v>286.88130000000001</v>
      </c>
      <c r="F6445" s="145">
        <v>6456.5063</v>
      </c>
      <c r="G6445" s="146">
        <f t="shared" si="100"/>
        <v>9200.3777000000009</v>
      </c>
    </row>
    <row r="6446" spans="1:7" x14ac:dyDescent="0.25">
      <c r="A6446" s="143">
        <v>44830</v>
      </c>
      <c r="B6446" s="144">
        <v>10</v>
      </c>
      <c r="C6446" s="145">
        <v>11576.2713</v>
      </c>
      <c r="D6446" s="145">
        <v>72.278400000000005</v>
      </c>
      <c r="E6446" s="145">
        <v>754.41039999999998</v>
      </c>
      <c r="F6446" s="145">
        <v>10374.800800000001</v>
      </c>
      <c r="G6446" s="146">
        <f t="shared" si="100"/>
        <v>22777.760900000001</v>
      </c>
    </row>
    <row r="6447" spans="1:7" x14ac:dyDescent="0.25">
      <c r="A6447" s="143">
        <v>44830</v>
      </c>
      <c r="B6447" s="144">
        <v>11</v>
      </c>
      <c r="C6447" s="145">
        <v>22654.694800000001</v>
      </c>
      <c r="D6447" s="145">
        <v>140.36879999999999</v>
      </c>
      <c r="E6447" s="145">
        <v>1164.3123000000001</v>
      </c>
      <c r="F6447" s="145">
        <v>11694.7623</v>
      </c>
      <c r="G6447" s="146">
        <f t="shared" si="100"/>
        <v>35654.138200000001</v>
      </c>
    </row>
    <row r="6448" spans="1:7" x14ac:dyDescent="0.25">
      <c r="A6448" s="143">
        <v>44830</v>
      </c>
      <c r="B6448" s="144">
        <v>12</v>
      </c>
      <c r="C6448" s="145">
        <v>31499.3753</v>
      </c>
      <c r="D6448" s="145">
        <v>190.11709999999999</v>
      </c>
      <c r="E6448" s="145">
        <v>1461.6750999999999</v>
      </c>
      <c r="F6448" s="145">
        <v>12190.5951</v>
      </c>
      <c r="G6448" s="146">
        <f t="shared" si="100"/>
        <v>45341.762599999995</v>
      </c>
    </row>
    <row r="6449" spans="1:7" x14ac:dyDescent="0.25">
      <c r="A6449" s="143">
        <v>44830</v>
      </c>
      <c r="B6449" s="144">
        <v>13</v>
      </c>
      <c r="C6449" s="145">
        <v>36918.798499999997</v>
      </c>
      <c r="D6449" s="145">
        <v>207.89099999999999</v>
      </c>
      <c r="E6449" s="145">
        <v>1657.5536999999999</v>
      </c>
      <c r="F6449" s="145">
        <v>12296.4226</v>
      </c>
      <c r="G6449" s="146">
        <f t="shared" si="100"/>
        <v>51080.665799999995</v>
      </c>
    </row>
    <row r="6450" spans="1:7" x14ac:dyDescent="0.25">
      <c r="A6450" s="143">
        <v>44830</v>
      </c>
      <c r="B6450" s="144">
        <v>14</v>
      </c>
      <c r="C6450" s="145">
        <v>38031.796699999999</v>
      </c>
      <c r="D6450" s="145">
        <v>207.89359999999999</v>
      </c>
      <c r="E6450" s="145">
        <v>1668.3112000000001</v>
      </c>
      <c r="F6450" s="145">
        <v>11886.684999999999</v>
      </c>
      <c r="G6450" s="146">
        <f t="shared" si="100"/>
        <v>51794.686499999996</v>
      </c>
    </row>
    <row r="6451" spans="1:7" x14ac:dyDescent="0.25">
      <c r="A6451" s="143">
        <v>44830</v>
      </c>
      <c r="B6451" s="144">
        <v>15</v>
      </c>
      <c r="C6451" s="145">
        <v>35223.112200000003</v>
      </c>
      <c r="D6451" s="145">
        <v>204.59870000000001</v>
      </c>
      <c r="E6451" s="145">
        <v>1569.5898999999999</v>
      </c>
      <c r="F6451" s="145">
        <v>11590.505499999999</v>
      </c>
      <c r="G6451" s="146">
        <f t="shared" si="100"/>
        <v>48587.806300000004</v>
      </c>
    </row>
    <row r="6452" spans="1:7" x14ac:dyDescent="0.25">
      <c r="A6452" s="143">
        <v>44830</v>
      </c>
      <c r="B6452" s="144">
        <v>16</v>
      </c>
      <c r="C6452" s="145">
        <v>28287.369299999998</v>
      </c>
      <c r="D6452" s="145">
        <v>168.4727</v>
      </c>
      <c r="E6452" s="145">
        <v>1367.8195000000001</v>
      </c>
      <c r="F6452" s="145">
        <v>11165.197099999999</v>
      </c>
      <c r="G6452" s="146">
        <f t="shared" si="100"/>
        <v>40988.8586</v>
      </c>
    </row>
    <row r="6453" spans="1:7" x14ac:dyDescent="0.25">
      <c r="A6453" s="143">
        <v>44830</v>
      </c>
      <c r="B6453" s="144">
        <v>17</v>
      </c>
      <c r="C6453" s="145">
        <v>18432.338899999999</v>
      </c>
      <c r="D6453" s="145">
        <v>118.2889</v>
      </c>
      <c r="E6453" s="145">
        <v>1023.455</v>
      </c>
      <c r="F6453" s="145">
        <v>10498.092199999999</v>
      </c>
      <c r="G6453" s="146">
        <f t="shared" si="100"/>
        <v>30072.174999999999</v>
      </c>
    </row>
    <row r="6454" spans="1:7" x14ac:dyDescent="0.25">
      <c r="A6454" s="143">
        <v>44830</v>
      </c>
      <c r="B6454" s="144">
        <v>18</v>
      </c>
      <c r="C6454" s="145">
        <v>8491.2258000000002</v>
      </c>
      <c r="D6454" s="145">
        <v>75.338300000000004</v>
      </c>
      <c r="E6454" s="145">
        <v>695.63019999999995</v>
      </c>
      <c r="F6454" s="145">
        <v>8936.5087999999996</v>
      </c>
      <c r="G6454" s="146">
        <f t="shared" si="100"/>
        <v>18198.703099999999</v>
      </c>
    </row>
    <row r="6455" spans="1:7" x14ac:dyDescent="0.25">
      <c r="A6455" s="143">
        <v>44830</v>
      </c>
      <c r="B6455" s="144">
        <v>19</v>
      </c>
      <c r="C6455" s="145">
        <v>1855.6569999999999</v>
      </c>
      <c r="D6455" s="145">
        <v>38.722700000000003</v>
      </c>
      <c r="E6455" s="145">
        <v>262.137</v>
      </c>
      <c r="F6455" s="145">
        <v>5201.7633999999998</v>
      </c>
      <c r="G6455" s="146">
        <f t="shared" si="100"/>
        <v>7358.2800999999999</v>
      </c>
    </row>
    <row r="6456" spans="1:7" x14ac:dyDescent="0.25">
      <c r="A6456" s="143">
        <v>44830</v>
      </c>
      <c r="B6456" s="144">
        <v>20</v>
      </c>
      <c r="C6456" s="145">
        <v>58.374699999999997</v>
      </c>
      <c r="D6456" s="145">
        <v>23.284400000000002</v>
      </c>
      <c r="E6456" s="145">
        <v>20.354699999999902</v>
      </c>
      <c r="F6456" s="145">
        <v>411.47829999999999</v>
      </c>
      <c r="G6456" s="146">
        <f t="shared" si="100"/>
        <v>513.49209999999994</v>
      </c>
    </row>
    <row r="6457" spans="1:7" x14ac:dyDescent="0.25">
      <c r="A6457" s="143">
        <v>44830</v>
      </c>
      <c r="B6457" s="144">
        <v>21</v>
      </c>
      <c r="C6457" s="145">
        <v>12.291499999999999</v>
      </c>
      <c r="D6457" s="145">
        <v>18.860399999999998</v>
      </c>
      <c r="E6457" s="145">
        <v>8.7737999999999996</v>
      </c>
      <c r="F6457" s="145">
        <v>0</v>
      </c>
      <c r="G6457" s="146">
        <f t="shared" si="100"/>
        <v>39.925699999999999</v>
      </c>
    </row>
    <row r="6458" spans="1:7" x14ac:dyDescent="0.25">
      <c r="A6458" s="143">
        <v>44830</v>
      </c>
      <c r="B6458" s="144">
        <v>22</v>
      </c>
      <c r="C6458" s="145">
        <v>12.355499999999999</v>
      </c>
      <c r="D6458" s="145">
        <v>18.606999999999999</v>
      </c>
      <c r="E6458" s="145">
        <v>8.6021999999999998</v>
      </c>
      <c r="F6458" s="145">
        <v>0</v>
      </c>
      <c r="G6458" s="146">
        <f t="shared" si="100"/>
        <v>39.564700000000002</v>
      </c>
    </row>
    <row r="6459" spans="1:7" x14ac:dyDescent="0.25">
      <c r="A6459" s="143">
        <v>44830</v>
      </c>
      <c r="B6459" s="144">
        <v>23</v>
      </c>
      <c r="C6459" s="145">
        <v>13.0595</v>
      </c>
      <c r="D6459" s="145">
        <v>18.660699999999999</v>
      </c>
      <c r="E6459" s="145">
        <v>8.9017999999999997</v>
      </c>
      <c r="F6459" s="145">
        <v>0</v>
      </c>
      <c r="G6459" s="146">
        <f t="shared" si="100"/>
        <v>40.622</v>
      </c>
    </row>
    <row r="6460" spans="1:7" x14ac:dyDescent="0.25">
      <c r="A6460" s="143">
        <v>44830</v>
      </c>
      <c r="B6460" s="144">
        <v>24</v>
      </c>
      <c r="C6460" s="145">
        <v>14.403499999999999</v>
      </c>
      <c r="D6460" s="145">
        <v>16.344000000000001</v>
      </c>
      <c r="E6460" s="145">
        <v>8.8377999999999997</v>
      </c>
      <c r="F6460" s="145">
        <v>0</v>
      </c>
      <c r="G6460" s="146">
        <f t="shared" si="100"/>
        <v>39.585300000000004</v>
      </c>
    </row>
    <row r="6461" spans="1:7" x14ac:dyDescent="0.25">
      <c r="A6461" s="143">
        <v>44831</v>
      </c>
      <c r="B6461" s="144">
        <v>1</v>
      </c>
      <c r="C6461" s="145">
        <v>9.6808999999999994</v>
      </c>
      <c r="D6461" s="145">
        <v>10.135</v>
      </c>
      <c r="E6461" s="145">
        <v>1.4923999999999999</v>
      </c>
      <c r="F6461" s="145">
        <v>0</v>
      </c>
      <c r="G6461" s="146">
        <f t="shared" si="100"/>
        <v>21.308299999999999</v>
      </c>
    </row>
    <row r="6462" spans="1:7" x14ac:dyDescent="0.25">
      <c r="A6462" s="143">
        <v>44831</v>
      </c>
      <c r="B6462" s="144">
        <v>2</v>
      </c>
      <c r="C6462" s="145">
        <v>8.8369</v>
      </c>
      <c r="D6462" s="145">
        <v>10.4857</v>
      </c>
      <c r="E6462" s="145">
        <v>1.6178999999999999</v>
      </c>
      <c r="F6462" s="145">
        <v>0</v>
      </c>
      <c r="G6462" s="146">
        <f t="shared" si="100"/>
        <v>20.9405</v>
      </c>
    </row>
    <row r="6463" spans="1:7" x14ac:dyDescent="0.25">
      <c r="A6463" s="143">
        <v>44831</v>
      </c>
      <c r="B6463" s="144">
        <v>3</v>
      </c>
      <c r="C6463" s="145">
        <v>8.7179000000000002</v>
      </c>
      <c r="D6463" s="145">
        <v>11.1769</v>
      </c>
      <c r="E6463" s="145">
        <v>1.4488999999999901</v>
      </c>
      <c r="F6463" s="145">
        <v>0</v>
      </c>
      <c r="G6463" s="146">
        <f t="shared" si="100"/>
        <v>21.343699999999991</v>
      </c>
    </row>
    <row r="6464" spans="1:7" x14ac:dyDescent="0.25">
      <c r="A6464" s="143">
        <v>44831</v>
      </c>
      <c r="B6464" s="144">
        <v>4</v>
      </c>
      <c r="C6464" s="145">
        <v>3.835</v>
      </c>
      <c r="D6464" s="145">
        <v>11.985799999999999</v>
      </c>
      <c r="E6464" s="145">
        <v>1.7459</v>
      </c>
      <c r="F6464" s="145">
        <v>0</v>
      </c>
      <c r="G6464" s="146">
        <f t="shared" si="100"/>
        <v>17.566699999999997</v>
      </c>
    </row>
    <row r="6465" spans="1:7" x14ac:dyDescent="0.25">
      <c r="A6465" s="143">
        <v>44831</v>
      </c>
      <c r="B6465" s="144">
        <v>5</v>
      </c>
      <c r="C6465" s="145">
        <v>3.944</v>
      </c>
      <c r="D6465" s="145">
        <v>12.743599999999899</v>
      </c>
      <c r="E6465" s="145">
        <v>1.6639999999999999</v>
      </c>
      <c r="F6465" s="145">
        <v>0</v>
      </c>
      <c r="G6465" s="146">
        <f t="shared" si="100"/>
        <v>18.351599999999902</v>
      </c>
    </row>
    <row r="6466" spans="1:7" x14ac:dyDescent="0.25">
      <c r="A6466" s="143">
        <v>44831</v>
      </c>
      <c r="B6466" s="144">
        <v>6</v>
      </c>
      <c r="C6466" s="145">
        <v>6.8569999999999904</v>
      </c>
      <c r="D6466" s="145">
        <v>14.9529</v>
      </c>
      <c r="E6466" s="145">
        <v>1.6</v>
      </c>
      <c r="F6466" s="145">
        <v>0</v>
      </c>
      <c r="G6466" s="146">
        <f t="shared" si="100"/>
        <v>23.409899999999993</v>
      </c>
    </row>
    <row r="6467" spans="1:7" x14ac:dyDescent="0.25">
      <c r="A6467" s="143">
        <v>44831</v>
      </c>
      <c r="B6467" s="144">
        <v>7</v>
      </c>
      <c r="C6467" s="145">
        <v>3.2770999999999999</v>
      </c>
      <c r="D6467" s="145">
        <v>15.6876</v>
      </c>
      <c r="E6467" s="145">
        <v>1.542</v>
      </c>
      <c r="F6467" s="145">
        <v>0</v>
      </c>
      <c r="G6467" s="146">
        <f t="shared" si="100"/>
        <v>20.506700000000002</v>
      </c>
    </row>
    <row r="6468" spans="1:7" x14ac:dyDescent="0.25">
      <c r="A6468" s="143">
        <v>44831</v>
      </c>
      <c r="B6468" s="144">
        <v>8</v>
      </c>
      <c r="C6468" s="145">
        <v>23.214500000000001</v>
      </c>
      <c r="D6468" s="145">
        <v>16.684899999999999</v>
      </c>
      <c r="E6468" s="145">
        <v>14.5124</v>
      </c>
      <c r="F6468" s="145">
        <v>771.0557</v>
      </c>
      <c r="G6468" s="146">
        <f t="shared" si="100"/>
        <v>825.46749999999997</v>
      </c>
    </row>
    <row r="6469" spans="1:7" x14ac:dyDescent="0.25">
      <c r="A6469" s="143">
        <v>44831</v>
      </c>
      <c r="B6469" s="144">
        <v>9</v>
      </c>
      <c r="C6469" s="145">
        <v>2248.0149999999999</v>
      </c>
      <c r="D6469" s="145">
        <v>29.07</v>
      </c>
      <c r="E6469" s="145">
        <v>248.76990000000001</v>
      </c>
      <c r="F6469" s="145">
        <v>5785.7907999999998</v>
      </c>
      <c r="G6469" s="146">
        <f t="shared" si="100"/>
        <v>8311.6457000000009</v>
      </c>
    </row>
    <row r="6470" spans="1:7" x14ac:dyDescent="0.25">
      <c r="A6470" s="143">
        <v>44831</v>
      </c>
      <c r="B6470" s="144">
        <v>10</v>
      </c>
      <c r="C6470" s="145">
        <v>11195.884099999999</v>
      </c>
      <c r="D6470" s="145">
        <v>69.329099999999997</v>
      </c>
      <c r="E6470" s="145">
        <v>663.96079999999995</v>
      </c>
      <c r="F6470" s="145">
        <v>9209.1409999999996</v>
      </c>
      <c r="G6470" s="146">
        <f t="shared" ref="G6470:G6533" si="101">+SUM(C6470:F6470)</f>
        <v>21138.315000000002</v>
      </c>
    </row>
    <row r="6471" spans="1:7" x14ac:dyDescent="0.25">
      <c r="A6471" s="143">
        <v>44831</v>
      </c>
      <c r="B6471" s="144">
        <v>11</v>
      </c>
      <c r="C6471" s="145">
        <v>21504.225699999999</v>
      </c>
      <c r="D6471" s="145">
        <v>123.996</v>
      </c>
      <c r="E6471" s="145">
        <v>1026.3712</v>
      </c>
      <c r="F6471" s="145">
        <v>10896.6253</v>
      </c>
      <c r="G6471" s="146">
        <f t="shared" si="101"/>
        <v>33551.218200000003</v>
      </c>
    </row>
    <row r="6472" spans="1:7" x14ac:dyDescent="0.25">
      <c r="A6472" s="143">
        <v>44831</v>
      </c>
      <c r="B6472" s="144">
        <v>12</v>
      </c>
      <c r="C6472" s="145">
        <v>29301.702399999998</v>
      </c>
      <c r="D6472" s="145">
        <v>168.65780000000001</v>
      </c>
      <c r="E6472" s="145">
        <v>1287.0513000000001</v>
      </c>
      <c r="F6472" s="145">
        <v>11357.3369</v>
      </c>
      <c r="G6472" s="146">
        <f t="shared" si="101"/>
        <v>42114.748399999997</v>
      </c>
    </row>
    <row r="6473" spans="1:7" x14ac:dyDescent="0.25">
      <c r="A6473" s="143">
        <v>44831</v>
      </c>
      <c r="B6473" s="144">
        <v>13</v>
      </c>
      <c r="C6473" s="145">
        <v>35705.159500000002</v>
      </c>
      <c r="D6473" s="145">
        <v>193.57640000000001</v>
      </c>
      <c r="E6473" s="145">
        <v>1537.8534</v>
      </c>
      <c r="F6473" s="145">
        <v>11480.9715</v>
      </c>
      <c r="G6473" s="146">
        <f t="shared" si="101"/>
        <v>48917.560799999999</v>
      </c>
    </row>
    <row r="6474" spans="1:7" x14ac:dyDescent="0.25">
      <c r="A6474" s="143">
        <v>44831</v>
      </c>
      <c r="B6474" s="144">
        <v>14</v>
      </c>
      <c r="C6474" s="145">
        <v>36986.584999999999</v>
      </c>
      <c r="D6474" s="145">
        <v>208.46039999999999</v>
      </c>
      <c r="E6474" s="145">
        <v>1553.038</v>
      </c>
      <c r="F6474" s="145">
        <v>11191.8987</v>
      </c>
      <c r="G6474" s="146">
        <f t="shared" si="101"/>
        <v>49939.982100000001</v>
      </c>
    </row>
    <row r="6475" spans="1:7" x14ac:dyDescent="0.25">
      <c r="A6475" s="143">
        <v>44831</v>
      </c>
      <c r="B6475" s="144">
        <v>15</v>
      </c>
      <c r="C6475" s="145">
        <v>33454.643100000001</v>
      </c>
      <c r="D6475" s="145">
        <v>189.21729999999999</v>
      </c>
      <c r="E6475" s="145">
        <v>1388.1264000000001</v>
      </c>
      <c r="F6475" s="145">
        <v>10582.682500000001</v>
      </c>
      <c r="G6475" s="146">
        <f t="shared" si="101"/>
        <v>45614.669300000001</v>
      </c>
    </row>
    <row r="6476" spans="1:7" x14ac:dyDescent="0.25">
      <c r="A6476" s="143">
        <v>44831</v>
      </c>
      <c r="B6476" s="144">
        <v>16</v>
      </c>
      <c r="C6476" s="145">
        <v>25910.126799999998</v>
      </c>
      <c r="D6476" s="145">
        <v>157.5821</v>
      </c>
      <c r="E6476" s="145">
        <v>1165.3839</v>
      </c>
      <c r="F6476" s="145">
        <v>10405.3922</v>
      </c>
      <c r="G6476" s="146">
        <f t="shared" si="101"/>
        <v>37638.485000000001</v>
      </c>
    </row>
    <row r="6477" spans="1:7" x14ac:dyDescent="0.25">
      <c r="A6477" s="143">
        <v>44831</v>
      </c>
      <c r="B6477" s="144">
        <v>17</v>
      </c>
      <c r="C6477" s="145">
        <v>16018.104300000001</v>
      </c>
      <c r="D6477" s="145">
        <v>104.5515</v>
      </c>
      <c r="E6477" s="145">
        <v>930.91399999999999</v>
      </c>
      <c r="F6477" s="145">
        <v>9395.1020000000008</v>
      </c>
      <c r="G6477" s="146">
        <f t="shared" si="101"/>
        <v>26448.671800000004</v>
      </c>
    </row>
    <row r="6478" spans="1:7" x14ac:dyDescent="0.25">
      <c r="A6478" s="143">
        <v>44831</v>
      </c>
      <c r="B6478" s="144">
        <v>18</v>
      </c>
      <c r="C6478" s="145">
        <v>7081.7157999999999</v>
      </c>
      <c r="D6478" s="145">
        <v>62.5471</v>
      </c>
      <c r="E6478" s="145">
        <v>434.8331</v>
      </c>
      <c r="F6478" s="145">
        <v>6823.9314999999997</v>
      </c>
      <c r="G6478" s="146">
        <f t="shared" si="101"/>
        <v>14403.0275</v>
      </c>
    </row>
    <row r="6479" spans="1:7" x14ac:dyDescent="0.25">
      <c r="A6479" s="143">
        <v>44831</v>
      </c>
      <c r="B6479" s="144">
        <v>19</v>
      </c>
      <c r="C6479" s="145">
        <v>1421.9022</v>
      </c>
      <c r="D6479" s="145">
        <v>25.995899999999999</v>
      </c>
      <c r="E6479" s="145">
        <v>155.25810000000001</v>
      </c>
      <c r="F6479" s="145">
        <v>3487.1176999999998</v>
      </c>
      <c r="G6479" s="146">
        <f t="shared" si="101"/>
        <v>5090.2739000000001</v>
      </c>
    </row>
    <row r="6480" spans="1:7" x14ac:dyDescent="0.25">
      <c r="A6480" s="143">
        <v>44831</v>
      </c>
      <c r="B6480" s="144">
        <v>20</v>
      </c>
      <c r="C6480" s="145">
        <v>18.3902</v>
      </c>
      <c r="D6480" s="145">
        <v>10.613399999999899</v>
      </c>
      <c r="E6480" s="145">
        <v>3.8315999999999999</v>
      </c>
      <c r="F6480" s="145">
        <v>107.3252</v>
      </c>
      <c r="G6480" s="146">
        <f t="shared" si="101"/>
        <v>140.1603999999999</v>
      </c>
    </row>
    <row r="6481" spans="1:7" x14ac:dyDescent="0.25">
      <c r="A6481" s="143">
        <v>44831</v>
      </c>
      <c r="B6481" s="144">
        <v>21</v>
      </c>
      <c r="C6481" s="145">
        <v>4.1025999999999998</v>
      </c>
      <c r="D6481" s="145">
        <v>7.8667999999999996</v>
      </c>
      <c r="E6481" s="145">
        <v>1.0880000000000001</v>
      </c>
      <c r="F6481" s="145">
        <v>8.5000000000000006E-3</v>
      </c>
      <c r="G6481" s="146">
        <f t="shared" si="101"/>
        <v>13.065900000000001</v>
      </c>
    </row>
    <row r="6482" spans="1:7" x14ac:dyDescent="0.25">
      <c r="A6482" s="143">
        <v>44831</v>
      </c>
      <c r="B6482" s="144">
        <v>22</v>
      </c>
      <c r="C6482" s="145">
        <v>3.0865999999999998</v>
      </c>
      <c r="D6482" s="145">
        <v>7.1422999999999996</v>
      </c>
      <c r="E6482" s="145">
        <v>1.4283999999999999</v>
      </c>
      <c r="F6482" s="145">
        <v>0</v>
      </c>
      <c r="G6482" s="146">
        <f t="shared" si="101"/>
        <v>11.657299999999999</v>
      </c>
    </row>
    <row r="6483" spans="1:7" x14ac:dyDescent="0.25">
      <c r="A6483" s="143">
        <v>44831</v>
      </c>
      <c r="B6483" s="144">
        <v>23</v>
      </c>
      <c r="C6483" s="145">
        <v>4.5296000000000003</v>
      </c>
      <c r="D6483" s="145">
        <v>7.8692999999999902</v>
      </c>
      <c r="E6483" s="145">
        <v>1.6639999999999999</v>
      </c>
      <c r="F6483" s="145">
        <v>0</v>
      </c>
      <c r="G6483" s="146">
        <f t="shared" si="101"/>
        <v>14.06289999999999</v>
      </c>
    </row>
    <row r="6484" spans="1:7" x14ac:dyDescent="0.25">
      <c r="A6484" s="143">
        <v>44831</v>
      </c>
      <c r="B6484" s="144">
        <v>24</v>
      </c>
      <c r="C6484" s="145">
        <v>4.6786000000000003</v>
      </c>
      <c r="D6484" s="145">
        <v>8.9240999999999993</v>
      </c>
      <c r="E6484" s="145">
        <v>1.4079999999999999</v>
      </c>
      <c r="F6484" s="145">
        <v>0</v>
      </c>
      <c r="G6484" s="146">
        <f t="shared" si="101"/>
        <v>15.010699999999998</v>
      </c>
    </row>
    <row r="6485" spans="1:7" x14ac:dyDescent="0.25">
      <c r="A6485" s="143">
        <v>44832</v>
      </c>
      <c r="B6485" s="144">
        <v>1</v>
      </c>
      <c r="C6485" s="145">
        <v>74.617199999999997</v>
      </c>
      <c r="D6485" s="145">
        <v>10.6154999999999</v>
      </c>
      <c r="E6485" s="145">
        <v>1.5840000000000001</v>
      </c>
      <c r="F6485" s="145">
        <v>0</v>
      </c>
      <c r="G6485" s="146">
        <f t="shared" si="101"/>
        <v>86.816699999999898</v>
      </c>
    </row>
    <row r="6486" spans="1:7" x14ac:dyDescent="0.25">
      <c r="A6486" s="143">
        <v>44832</v>
      </c>
      <c r="B6486" s="144">
        <v>2</v>
      </c>
      <c r="C6486" s="145">
        <v>78.043499999999995</v>
      </c>
      <c r="D6486" s="145">
        <v>11.378499999999899</v>
      </c>
      <c r="E6486" s="145">
        <v>1.7323999999999999</v>
      </c>
      <c r="F6486" s="145">
        <v>0</v>
      </c>
      <c r="G6486" s="146">
        <f t="shared" si="101"/>
        <v>91.154399999999896</v>
      </c>
    </row>
    <row r="6487" spans="1:7" x14ac:dyDescent="0.25">
      <c r="A6487" s="143">
        <v>44832</v>
      </c>
      <c r="B6487" s="144">
        <v>3</v>
      </c>
      <c r="C6487" s="145">
        <v>78.730199999999996</v>
      </c>
      <c r="D6487" s="145">
        <v>11.4329</v>
      </c>
      <c r="E6487" s="145">
        <v>1.6639999999999999</v>
      </c>
      <c r="F6487" s="145">
        <v>4.1000000000000003E-3</v>
      </c>
      <c r="G6487" s="146">
        <f t="shared" si="101"/>
        <v>91.831199999999995</v>
      </c>
    </row>
    <row r="6488" spans="1:7" x14ac:dyDescent="0.25">
      <c r="A6488" s="143">
        <v>44832</v>
      </c>
      <c r="B6488" s="144">
        <v>4</v>
      </c>
      <c r="C6488" s="145">
        <v>4.1051000000000002</v>
      </c>
      <c r="D6488" s="145">
        <v>10.2348</v>
      </c>
      <c r="E6488" s="145">
        <v>1.4079999999999999</v>
      </c>
      <c r="F6488" s="145">
        <v>0</v>
      </c>
      <c r="G6488" s="146">
        <f t="shared" si="101"/>
        <v>15.7479</v>
      </c>
    </row>
    <row r="6489" spans="1:7" x14ac:dyDescent="0.25">
      <c r="A6489" s="143">
        <v>44832</v>
      </c>
      <c r="B6489" s="144">
        <v>5</v>
      </c>
      <c r="C6489" s="145">
        <v>7.7301000000000002</v>
      </c>
      <c r="D6489" s="145">
        <v>8.8242999999999991</v>
      </c>
      <c r="E6489" s="145">
        <v>1.472</v>
      </c>
      <c r="F6489" s="145">
        <v>0</v>
      </c>
      <c r="G6489" s="146">
        <f t="shared" si="101"/>
        <v>18.026400000000002</v>
      </c>
    </row>
    <row r="6490" spans="1:7" x14ac:dyDescent="0.25">
      <c r="A6490" s="143">
        <v>44832</v>
      </c>
      <c r="B6490" s="144">
        <v>6</v>
      </c>
      <c r="C6490" s="145">
        <v>4.1081000000000003</v>
      </c>
      <c r="D6490" s="145">
        <v>9.42579999999999</v>
      </c>
      <c r="E6490" s="145">
        <v>1.6639999999999999</v>
      </c>
      <c r="F6490" s="145">
        <v>0</v>
      </c>
      <c r="G6490" s="146">
        <f t="shared" si="101"/>
        <v>15.19789999999999</v>
      </c>
    </row>
    <row r="6491" spans="1:7" x14ac:dyDescent="0.25">
      <c r="A6491" s="143">
        <v>44832</v>
      </c>
      <c r="B6491" s="144">
        <v>7</v>
      </c>
      <c r="C6491" s="145">
        <v>7.9381000000000004</v>
      </c>
      <c r="D6491" s="145">
        <v>8.7705000000000002</v>
      </c>
      <c r="E6491" s="145">
        <v>0.64600000000000002</v>
      </c>
      <c r="F6491" s="145">
        <v>0.17860000000000001</v>
      </c>
      <c r="G6491" s="146">
        <f t="shared" si="101"/>
        <v>17.533200000000001</v>
      </c>
    </row>
    <row r="6492" spans="1:7" x14ac:dyDescent="0.25">
      <c r="A6492" s="143">
        <v>44832</v>
      </c>
      <c r="B6492" s="144">
        <v>8</v>
      </c>
      <c r="C6492" s="145">
        <v>20.158999999999999</v>
      </c>
      <c r="D6492" s="145">
        <v>8.0076000000000001</v>
      </c>
      <c r="E6492" s="145">
        <v>4.0842999999999998</v>
      </c>
      <c r="F6492" s="145">
        <v>475.565</v>
      </c>
      <c r="G6492" s="146">
        <f t="shared" si="101"/>
        <v>507.8159</v>
      </c>
    </row>
    <row r="6493" spans="1:7" x14ac:dyDescent="0.25">
      <c r="A6493" s="143">
        <v>44832</v>
      </c>
      <c r="B6493" s="144">
        <v>9</v>
      </c>
      <c r="C6493" s="145">
        <v>1667.6805999999999</v>
      </c>
      <c r="D6493" s="145">
        <v>21.7121</v>
      </c>
      <c r="E6493" s="145">
        <v>191.51820000000001</v>
      </c>
      <c r="F6493" s="145">
        <v>4720.4072999999999</v>
      </c>
      <c r="G6493" s="146">
        <f t="shared" si="101"/>
        <v>6601.3181999999997</v>
      </c>
    </row>
    <row r="6494" spans="1:7" x14ac:dyDescent="0.25">
      <c r="A6494" s="143">
        <v>44832</v>
      </c>
      <c r="B6494" s="144">
        <v>10</v>
      </c>
      <c r="C6494" s="145">
        <v>9384.9601999999995</v>
      </c>
      <c r="D6494" s="145">
        <v>58.079099999999997</v>
      </c>
      <c r="E6494" s="145">
        <v>387.40870000000001</v>
      </c>
      <c r="F6494" s="145">
        <v>7293.6448</v>
      </c>
      <c r="G6494" s="146">
        <f t="shared" si="101"/>
        <v>17124.092799999999</v>
      </c>
    </row>
    <row r="6495" spans="1:7" x14ac:dyDescent="0.25">
      <c r="A6495" s="143">
        <v>44832</v>
      </c>
      <c r="B6495" s="144">
        <v>11</v>
      </c>
      <c r="C6495" s="145">
        <v>19847.6895</v>
      </c>
      <c r="D6495" s="145">
        <v>110.4605</v>
      </c>
      <c r="E6495" s="145">
        <v>728.72339999999997</v>
      </c>
      <c r="F6495" s="145">
        <v>8668.3518000000004</v>
      </c>
      <c r="G6495" s="146">
        <f t="shared" si="101"/>
        <v>29355.225200000001</v>
      </c>
    </row>
    <row r="6496" spans="1:7" x14ac:dyDescent="0.25">
      <c r="A6496" s="143">
        <v>44832</v>
      </c>
      <c r="B6496" s="144">
        <v>12</v>
      </c>
      <c r="C6496" s="145">
        <v>24993.577000000001</v>
      </c>
      <c r="D6496" s="145">
        <v>136.4639</v>
      </c>
      <c r="E6496" s="145">
        <v>1179.5666000000001</v>
      </c>
      <c r="F6496" s="145">
        <v>10044.202799999999</v>
      </c>
      <c r="G6496" s="146">
        <f t="shared" si="101"/>
        <v>36353.810299999997</v>
      </c>
    </row>
    <row r="6497" spans="1:7" x14ac:dyDescent="0.25">
      <c r="A6497" s="143">
        <v>44832</v>
      </c>
      <c r="B6497" s="144">
        <v>13</v>
      </c>
      <c r="C6497" s="145">
        <v>30892.565600000002</v>
      </c>
      <c r="D6497" s="145">
        <v>163.5187</v>
      </c>
      <c r="E6497" s="145">
        <v>1286.0773999999999</v>
      </c>
      <c r="F6497" s="145">
        <v>9826.5324999999993</v>
      </c>
      <c r="G6497" s="146">
        <f t="shared" si="101"/>
        <v>42168.694199999998</v>
      </c>
    </row>
    <row r="6498" spans="1:7" x14ac:dyDescent="0.25">
      <c r="A6498" s="143">
        <v>44832</v>
      </c>
      <c r="B6498" s="144">
        <v>14</v>
      </c>
      <c r="C6498" s="145">
        <v>31658.810399999998</v>
      </c>
      <c r="D6498" s="145">
        <v>157.3372</v>
      </c>
      <c r="E6498" s="145">
        <v>1127.6627000000001</v>
      </c>
      <c r="F6498" s="145">
        <v>8848.0355</v>
      </c>
      <c r="G6498" s="146">
        <f t="shared" si="101"/>
        <v>41791.845799999996</v>
      </c>
    </row>
    <row r="6499" spans="1:7" x14ac:dyDescent="0.25">
      <c r="A6499" s="143">
        <v>44832</v>
      </c>
      <c r="B6499" s="144">
        <v>15</v>
      </c>
      <c r="C6499" s="145">
        <v>27400.353599999999</v>
      </c>
      <c r="D6499" s="145">
        <v>146.14619999999999</v>
      </c>
      <c r="E6499" s="145">
        <v>1057.0813000000001</v>
      </c>
      <c r="F6499" s="145">
        <v>7908.0074999999997</v>
      </c>
      <c r="G6499" s="146">
        <f t="shared" si="101"/>
        <v>36511.588600000003</v>
      </c>
    </row>
    <row r="6500" spans="1:7" x14ac:dyDescent="0.25">
      <c r="A6500" s="143">
        <v>44832</v>
      </c>
      <c r="B6500" s="144">
        <v>16</v>
      </c>
      <c r="C6500" s="145">
        <v>21189.065500000001</v>
      </c>
      <c r="D6500" s="145">
        <v>123.2539</v>
      </c>
      <c r="E6500" s="145">
        <v>785.49689999999998</v>
      </c>
      <c r="F6500" s="145">
        <v>5926.7978999999996</v>
      </c>
      <c r="G6500" s="146">
        <f t="shared" si="101"/>
        <v>28024.614199999996</v>
      </c>
    </row>
    <row r="6501" spans="1:7" x14ac:dyDescent="0.25">
      <c r="A6501" s="143">
        <v>44832</v>
      </c>
      <c r="B6501" s="144">
        <v>17</v>
      </c>
      <c r="C6501" s="145">
        <v>12484.121499999999</v>
      </c>
      <c r="D6501" s="145">
        <v>71.925299999999993</v>
      </c>
      <c r="E6501" s="145">
        <v>610.0625</v>
      </c>
      <c r="F6501" s="145">
        <v>6192.0968000000003</v>
      </c>
      <c r="G6501" s="146">
        <f t="shared" si="101"/>
        <v>19358.206099999999</v>
      </c>
    </row>
    <row r="6502" spans="1:7" x14ac:dyDescent="0.25">
      <c r="A6502" s="143">
        <v>44832</v>
      </c>
      <c r="B6502" s="144">
        <v>18</v>
      </c>
      <c r="C6502" s="145">
        <v>5665.4503999999997</v>
      </c>
      <c r="D6502" s="145">
        <v>45.5732</v>
      </c>
      <c r="E6502" s="145">
        <v>275.60829999999999</v>
      </c>
      <c r="F6502" s="145">
        <v>3380.1758</v>
      </c>
      <c r="G6502" s="146">
        <f t="shared" si="101"/>
        <v>9366.8076999999994</v>
      </c>
    </row>
    <row r="6503" spans="1:7" x14ac:dyDescent="0.25">
      <c r="A6503" s="143">
        <v>44832</v>
      </c>
      <c r="B6503" s="144">
        <v>19</v>
      </c>
      <c r="C6503" s="145">
        <v>377.95839999999998</v>
      </c>
      <c r="D6503" s="145">
        <v>7.9615999999999998</v>
      </c>
      <c r="E6503" s="145">
        <v>71.441699999999997</v>
      </c>
      <c r="F6503" s="145">
        <v>2098.7511</v>
      </c>
      <c r="G6503" s="146">
        <f t="shared" si="101"/>
        <v>2556.1127999999999</v>
      </c>
    </row>
    <row r="6504" spans="1:7" x14ac:dyDescent="0.25">
      <c r="A6504" s="143">
        <v>44832</v>
      </c>
      <c r="B6504" s="144">
        <v>20</v>
      </c>
      <c r="C6504" s="145">
        <v>16.483000000000001</v>
      </c>
      <c r="D6504" s="145">
        <v>2.8020999999999998</v>
      </c>
      <c r="E6504" s="145">
        <v>1.1644000000000001</v>
      </c>
      <c r="F6504" s="145">
        <v>51.7181</v>
      </c>
      <c r="G6504" s="146">
        <f t="shared" si="101"/>
        <v>72.167599999999993</v>
      </c>
    </row>
    <row r="6505" spans="1:7" x14ac:dyDescent="0.25">
      <c r="A6505" s="143">
        <v>44832</v>
      </c>
      <c r="B6505" s="144">
        <v>21</v>
      </c>
      <c r="C6505" s="145">
        <v>13.1934</v>
      </c>
      <c r="D6505" s="145">
        <v>3.5455000000000001</v>
      </c>
      <c r="E6505" s="145">
        <v>1.1084000000000001</v>
      </c>
      <c r="F6505" s="145">
        <v>0</v>
      </c>
      <c r="G6505" s="146">
        <f t="shared" si="101"/>
        <v>17.847300000000001</v>
      </c>
    </row>
    <row r="6506" spans="1:7" x14ac:dyDescent="0.25">
      <c r="A6506" s="143">
        <v>44832</v>
      </c>
      <c r="B6506" s="144">
        <v>22</v>
      </c>
      <c r="C6506" s="145">
        <v>13.4254</v>
      </c>
      <c r="D6506" s="145">
        <v>4.5259999999999998</v>
      </c>
      <c r="E6506" s="145">
        <v>0</v>
      </c>
      <c r="F6506" s="145">
        <v>1.4E-3</v>
      </c>
      <c r="G6506" s="146">
        <f t="shared" si="101"/>
        <v>17.9528</v>
      </c>
    </row>
    <row r="6507" spans="1:7" x14ac:dyDescent="0.25">
      <c r="A6507" s="143">
        <v>44832</v>
      </c>
      <c r="B6507" s="144">
        <v>23</v>
      </c>
      <c r="C6507" s="145">
        <v>10.473699999999999</v>
      </c>
      <c r="D6507" s="145">
        <v>6.1003999999999996</v>
      </c>
      <c r="E6507" s="145">
        <v>0.44800000000000001</v>
      </c>
      <c r="F6507" s="145">
        <v>0</v>
      </c>
      <c r="G6507" s="146">
        <f t="shared" si="101"/>
        <v>17.022099999999998</v>
      </c>
    </row>
    <row r="6508" spans="1:7" x14ac:dyDescent="0.25">
      <c r="A6508" s="143">
        <v>44832</v>
      </c>
      <c r="B6508" s="144">
        <v>24</v>
      </c>
      <c r="C6508" s="145">
        <v>13.707100000000001</v>
      </c>
      <c r="D6508" s="145">
        <v>6.1079999999999997</v>
      </c>
      <c r="E6508" s="145">
        <v>1.1519999999999999</v>
      </c>
      <c r="F6508" s="145">
        <v>0</v>
      </c>
      <c r="G6508" s="146">
        <f t="shared" si="101"/>
        <v>20.967100000000002</v>
      </c>
    </row>
    <row r="6509" spans="1:7" x14ac:dyDescent="0.25">
      <c r="A6509" s="143">
        <v>44833</v>
      </c>
      <c r="B6509" s="144">
        <v>1</v>
      </c>
      <c r="C6509" s="145">
        <v>19.3538</v>
      </c>
      <c r="D6509" s="145">
        <v>4.9283000000000001</v>
      </c>
      <c r="E6509" s="145">
        <v>1.6444000000000001</v>
      </c>
      <c r="F6509" s="145">
        <v>0</v>
      </c>
      <c r="G6509" s="146">
        <f t="shared" si="101"/>
        <v>25.926500000000001</v>
      </c>
    </row>
    <row r="6510" spans="1:7" x14ac:dyDescent="0.25">
      <c r="A6510" s="143">
        <v>44833</v>
      </c>
      <c r="B6510" s="144">
        <v>2</v>
      </c>
      <c r="C6510" s="145">
        <v>10.0008</v>
      </c>
      <c r="D6510" s="145">
        <v>3.3058999999999998</v>
      </c>
      <c r="E6510" s="145">
        <v>1.6879999999999999</v>
      </c>
      <c r="F6510" s="145">
        <v>0</v>
      </c>
      <c r="G6510" s="146">
        <f t="shared" si="101"/>
        <v>14.9947</v>
      </c>
    </row>
    <row r="6511" spans="1:7" x14ac:dyDescent="0.25">
      <c r="A6511" s="143">
        <v>44833</v>
      </c>
      <c r="B6511" s="144">
        <v>3</v>
      </c>
      <c r="C6511" s="145">
        <v>6.1277999999999997</v>
      </c>
      <c r="D6511" s="145">
        <v>1.7715000000000001</v>
      </c>
      <c r="E6511" s="145">
        <v>1.28</v>
      </c>
      <c r="F6511" s="145">
        <v>2.3400000000000001E-2</v>
      </c>
      <c r="G6511" s="146">
        <f t="shared" si="101"/>
        <v>9.2027000000000001</v>
      </c>
    </row>
    <row r="6512" spans="1:7" x14ac:dyDescent="0.25">
      <c r="A6512" s="143">
        <v>44833</v>
      </c>
      <c r="B6512" s="144">
        <v>4</v>
      </c>
      <c r="C6512" s="145">
        <v>3.6791999999999998</v>
      </c>
      <c r="D6512" s="145">
        <v>1.7995999999999901</v>
      </c>
      <c r="E6512" s="145">
        <v>1.472</v>
      </c>
      <c r="F6512" s="145">
        <v>0</v>
      </c>
      <c r="G6512" s="146">
        <f t="shared" si="101"/>
        <v>6.9507999999999903</v>
      </c>
    </row>
    <row r="6513" spans="1:7" x14ac:dyDescent="0.25">
      <c r="A6513" s="143">
        <v>44833</v>
      </c>
      <c r="B6513" s="144">
        <v>5</v>
      </c>
      <c r="C6513" s="145">
        <v>8.5416999999999899</v>
      </c>
      <c r="D6513" s="145">
        <v>2.0351999999999899</v>
      </c>
      <c r="E6513" s="145">
        <v>1.728</v>
      </c>
      <c r="F6513" s="145">
        <v>0</v>
      </c>
      <c r="G6513" s="146">
        <f t="shared" si="101"/>
        <v>12.30489999999998</v>
      </c>
    </row>
    <row r="6514" spans="1:7" x14ac:dyDescent="0.25">
      <c r="A6514" s="143">
        <v>44833</v>
      </c>
      <c r="B6514" s="144">
        <v>6</v>
      </c>
      <c r="C6514" s="145">
        <v>7.5236999999999998</v>
      </c>
      <c r="D6514" s="145">
        <v>1.8611</v>
      </c>
      <c r="E6514" s="145">
        <v>1.472</v>
      </c>
      <c r="F6514" s="145">
        <v>0</v>
      </c>
      <c r="G6514" s="146">
        <f t="shared" si="101"/>
        <v>10.8568</v>
      </c>
    </row>
    <row r="6515" spans="1:7" x14ac:dyDescent="0.25">
      <c r="A6515" s="143">
        <v>44833</v>
      </c>
      <c r="B6515" s="144">
        <v>7</v>
      </c>
      <c r="C6515" s="145">
        <v>6.1429999999999998</v>
      </c>
      <c r="D6515" s="145">
        <v>2.3961000000000001</v>
      </c>
      <c r="E6515" s="145">
        <v>1.536</v>
      </c>
      <c r="F6515" s="145">
        <v>0</v>
      </c>
      <c r="G6515" s="146">
        <f t="shared" si="101"/>
        <v>10.075099999999999</v>
      </c>
    </row>
    <row r="6516" spans="1:7" x14ac:dyDescent="0.25">
      <c r="A6516" s="143">
        <v>44833</v>
      </c>
      <c r="B6516" s="144">
        <v>8</v>
      </c>
      <c r="C6516" s="145">
        <v>32.758000000000003</v>
      </c>
      <c r="D6516" s="145">
        <v>4.3033000000000001</v>
      </c>
      <c r="E6516" s="145">
        <v>2.6036999999999999</v>
      </c>
      <c r="F6516" s="145">
        <v>107.0539</v>
      </c>
      <c r="G6516" s="146">
        <f t="shared" si="101"/>
        <v>146.71890000000002</v>
      </c>
    </row>
    <row r="6517" spans="1:7" x14ac:dyDescent="0.25">
      <c r="A6517" s="143">
        <v>44833</v>
      </c>
      <c r="B6517" s="144">
        <v>9</v>
      </c>
      <c r="C6517" s="145">
        <v>1581.1468</v>
      </c>
      <c r="D6517" s="145">
        <v>14.5168</v>
      </c>
      <c r="E6517" s="145">
        <v>115.35290000000001</v>
      </c>
      <c r="F6517" s="145">
        <v>3338.3418999999999</v>
      </c>
      <c r="G6517" s="146">
        <f t="shared" si="101"/>
        <v>5049.3584000000001</v>
      </c>
    </row>
    <row r="6518" spans="1:7" x14ac:dyDescent="0.25">
      <c r="A6518" s="143">
        <v>44833</v>
      </c>
      <c r="B6518" s="144">
        <v>10</v>
      </c>
      <c r="C6518" s="145">
        <v>8487.1607000000004</v>
      </c>
      <c r="D6518" s="145">
        <v>52.234400000000001</v>
      </c>
      <c r="E6518" s="145">
        <v>568.65060000000005</v>
      </c>
      <c r="F6518" s="145">
        <v>9493.8291000000008</v>
      </c>
      <c r="G6518" s="146">
        <f t="shared" si="101"/>
        <v>18601.874800000001</v>
      </c>
    </row>
    <row r="6519" spans="1:7" x14ac:dyDescent="0.25">
      <c r="A6519" s="143">
        <v>44833</v>
      </c>
      <c r="B6519" s="144">
        <v>11</v>
      </c>
      <c r="C6519" s="145">
        <v>19189.7781</v>
      </c>
      <c r="D6519" s="145">
        <v>104.6301</v>
      </c>
      <c r="E6519" s="145">
        <v>895.15089999999998</v>
      </c>
      <c r="F6519" s="145">
        <v>9899.2967000000008</v>
      </c>
      <c r="G6519" s="146">
        <f t="shared" si="101"/>
        <v>30088.855799999998</v>
      </c>
    </row>
    <row r="6520" spans="1:7" x14ac:dyDescent="0.25">
      <c r="A6520" s="143">
        <v>44833</v>
      </c>
      <c r="B6520" s="144">
        <v>12</v>
      </c>
      <c r="C6520" s="145">
        <v>27677.722300000001</v>
      </c>
      <c r="D6520" s="145">
        <v>136.0215</v>
      </c>
      <c r="E6520" s="145">
        <v>964.15300000000002</v>
      </c>
      <c r="F6520" s="145">
        <v>8275.7582000000002</v>
      </c>
      <c r="G6520" s="146">
        <f t="shared" si="101"/>
        <v>37053.654999999999</v>
      </c>
    </row>
    <row r="6521" spans="1:7" x14ac:dyDescent="0.25">
      <c r="A6521" s="143">
        <v>44833</v>
      </c>
      <c r="B6521" s="144">
        <v>13</v>
      </c>
      <c r="C6521" s="145">
        <v>32215.960800000001</v>
      </c>
      <c r="D6521" s="145">
        <v>169.2911</v>
      </c>
      <c r="E6521" s="145">
        <v>1100.9786999999999</v>
      </c>
      <c r="F6521" s="145">
        <v>7878.6979000000001</v>
      </c>
      <c r="G6521" s="146">
        <f t="shared" si="101"/>
        <v>41364.928500000002</v>
      </c>
    </row>
    <row r="6522" spans="1:7" x14ac:dyDescent="0.25">
      <c r="A6522" s="143">
        <v>44833</v>
      </c>
      <c r="B6522" s="144">
        <v>14</v>
      </c>
      <c r="C6522" s="145">
        <v>33721.309099999999</v>
      </c>
      <c r="D6522" s="145">
        <v>183.19370000000001</v>
      </c>
      <c r="E6522" s="145">
        <v>1225.9766</v>
      </c>
      <c r="F6522" s="145">
        <v>8003.1851999999999</v>
      </c>
      <c r="G6522" s="146">
        <f t="shared" si="101"/>
        <v>43133.664600000004</v>
      </c>
    </row>
    <row r="6523" spans="1:7" x14ac:dyDescent="0.25">
      <c r="A6523" s="143">
        <v>44833</v>
      </c>
      <c r="B6523" s="144">
        <v>15</v>
      </c>
      <c r="C6523" s="145">
        <v>32033.8521</v>
      </c>
      <c r="D6523" s="145">
        <v>167.67920000000001</v>
      </c>
      <c r="E6523" s="145">
        <v>1349.3415</v>
      </c>
      <c r="F6523" s="145">
        <v>10621.6191</v>
      </c>
      <c r="G6523" s="146">
        <f t="shared" si="101"/>
        <v>44172.491899999994</v>
      </c>
    </row>
    <row r="6524" spans="1:7" x14ac:dyDescent="0.25">
      <c r="A6524" s="143">
        <v>44833</v>
      </c>
      <c r="B6524" s="144">
        <v>16</v>
      </c>
      <c r="C6524" s="145">
        <v>25006.405599999998</v>
      </c>
      <c r="D6524" s="145">
        <v>136.0625</v>
      </c>
      <c r="E6524" s="145">
        <v>1003.9871000000001</v>
      </c>
      <c r="F6524" s="145">
        <v>10379.781999999999</v>
      </c>
      <c r="G6524" s="146">
        <f t="shared" si="101"/>
        <v>36526.237199999996</v>
      </c>
    </row>
    <row r="6525" spans="1:7" x14ac:dyDescent="0.25">
      <c r="A6525" s="143">
        <v>44833</v>
      </c>
      <c r="B6525" s="144">
        <v>17</v>
      </c>
      <c r="C6525" s="145">
        <v>14085.431699999999</v>
      </c>
      <c r="D6525" s="145">
        <v>87.902799999999999</v>
      </c>
      <c r="E6525" s="145">
        <v>884.43970000000002</v>
      </c>
      <c r="F6525" s="145">
        <v>8326.9794000000002</v>
      </c>
      <c r="G6525" s="146">
        <f t="shared" si="101"/>
        <v>23384.7536</v>
      </c>
    </row>
    <row r="6526" spans="1:7" x14ac:dyDescent="0.25">
      <c r="A6526" s="143">
        <v>44833</v>
      </c>
      <c r="B6526" s="144">
        <v>18</v>
      </c>
      <c r="C6526" s="145">
        <v>7321.6539000000002</v>
      </c>
      <c r="D6526" s="145">
        <v>52.454300000000003</v>
      </c>
      <c r="E6526" s="145">
        <v>464.48480000000001</v>
      </c>
      <c r="F6526" s="145">
        <v>6826.9593000000004</v>
      </c>
      <c r="G6526" s="146">
        <f t="shared" si="101"/>
        <v>14665.552300000001</v>
      </c>
    </row>
    <row r="6527" spans="1:7" x14ac:dyDescent="0.25">
      <c r="A6527" s="143">
        <v>44833</v>
      </c>
      <c r="B6527" s="144">
        <v>19</v>
      </c>
      <c r="C6527" s="145">
        <v>1439.8957</v>
      </c>
      <c r="D6527" s="145">
        <v>18.301300000000001</v>
      </c>
      <c r="E6527" s="145">
        <v>192.98920000000001</v>
      </c>
      <c r="F6527" s="145">
        <v>4084.2066</v>
      </c>
      <c r="G6527" s="146">
        <f t="shared" si="101"/>
        <v>5735.3927999999996</v>
      </c>
    </row>
    <row r="6528" spans="1:7" x14ac:dyDescent="0.25">
      <c r="A6528" s="143">
        <v>44833</v>
      </c>
      <c r="B6528" s="144">
        <v>20</v>
      </c>
      <c r="C6528" s="145">
        <v>14.9689</v>
      </c>
      <c r="D6528" s="145">
        <v>10.122199999999999</v>
      </c>
      <c r="E6528" s="145">
        <v>4.9033999999999898</v>
      </c>
      <c r="F6528" s="145">
        <v>183.8664</v>
      </c>
      <c r="G6528" s="146">
        <f t="shared" si="101"/>
        <v>213.86089999999999</v>
      </c>
    </row>
    <row r="6529" spans="1:7" x14ac:dyDescent="0.25">
      <c r="A6529" s="143">
        <v>44833</v>
      </c>
      <c r="B6529" s="144">
        <v>21</v>
      </c>
      <c r="C6529" s="145">
        <v>3.149</v>
      </c>
      <c r="D6529" s="145">
        <v>8.9649999999999999</v>
      </c>
      <c r="E6529" s="145">
        <v>1.4283999999999999</v>
      </c>
      <c r="F6529" s="145">
        <v>0</v>
      </c>
      <c r="G6529" s="146">
        <f t="shared" si="101"/>
        <v>13.542400000000001</v>
      </c>
    </row>
    <row r="6530" spans="1:7" x14ac:dyDescent="0.25">
      <c r="A6530" s="143">
        <v>44833</v>
      </c>
      <c r="B6530" s="144">
        <v>22</v>
      </c>
      <c r="C6530" s="145">
        <v>4.0619999999999896</v>
      </c>
      <c r="D6530" s="145">
        <v>7.6211000000000002</v>
      </c>
      <c r="E6530" s="145">
        <v>1.0880000000000001</v>
      </c>
      <c r="F6530" s="145">
        <v>0</v>
      </c>
      <c r="G6530" s="146">
        <f t="shared" si="101"/>
        <v>12.77109999999999</v>
      </c>
    </row>
    <row r="6531" spans="1:7" x14ac:dyDescent="0.25">
      <c r="A6531" s="143">
        <v>44833</v>
      </c>
      <c r="B6531" s="144">
        <v>23</v>
      </c>
      <c r="C6531" s="145">
        <v>3.6640000000000001</v>
      </c>
      <c r="D6531" s="145">
        <v>7.5186000000000002</v>
      </c>
      <c r="E6531" s="145">
        <v>1.6204000000000001</v>
      </c>
      <c r="F6531" s="145">
        <v>0</v>
      </c>
      <c r="G6531" s="146">
        <f t="shared" si="101"/>
        <v>12.803000000000001</v>
      </c>
    </row>
    <row r="6532" spans="1:7" x14ac:dyDescent="0.25">
      <c r="A6532" s="143">
        <v>44833</v>
      </c>
      <c r="B6532" s="144">
        <v>24</v>
      </c>
      <c r="C6532" s="145">
        <v>5.5140000000000002</v>
      </c>
      <c r="D6532" s="145">
        <v>7.6363000000000003</v>
      </c>
      <c r="E6532" s="145">
        <v>1.5744</v>
      </c>
      <c r="F6532" s="145">
        <v>0</v>
      </c>
      <c r="G6532" s="146">
        <f t="shared" si="101"/>
        <v>14.724700000000002</v>
      </c>
    </row>
    <row r="6533" spans="1:7" x14ac:dyDescent="0.25">
      <c r="A6533" s="143">
        <v>44834</v>
      </c>
      <c r="B6533" s="144">
        <v>1</v>
      </c>
      <c r="C6533" s="145">
        <v>10.0893</v>
      </c>
      <c r="D6533" s="145">
        <v>8.6476000000000006</v>
      </c>
      <c r="E6533" s="145">
        <v>1.7867999999999999</v>
      </c>
      <c r="F6533" s="145">
        <v>0</v>
      </c>
      <c r="G6533" s="146">
        <f t="shared" si="101"/>
        <v>20.523699999999998</v>
      </c>
    </row>
    <row r="6534" spans="1:7" x14ac:dyDescent="0.25">
      <c r="A6534" s="143">
        <v>44834</v>
      </c>
      <c r="B6534" s="144">
        <v>2</v>
      </c>
      <c r="C6534" s="145">
        <v>5.7462999999999997</v>
      </c>
      <c r="D6534" s="145">
        <v>9.8149999999999995</v>
      </c>
      <c r="E6534" s="145">
        <v>1.6639999999999999</v>
      </c>
      <c r="F6534" s="145">
        <v>0</v>
      </c>
      <c r="G6534" s="146">
        <f t="shared" ref="G6534:G6597" si="102">+SUM(C6534:F6534)</f>
        <v>17.225300000000001</v>
      </c>
    </row>
    <row r="6535" spans="1:7" x14ac:dyDescent="0.25">
      <c r="A6535" s="143">
        <v>44834</v>
      </c>
      <c r="B6535" s="144">
        <v>3</v>
      </c>
      <c r="C6535" s="145">
        <v>5.7853000000000003</v>
      </c>
      <c r="D6535" s="145">
        <v>9.6997999999999998</v>
      </c>
      <c r="E6535" s="145">
        <v>1.3440000000000001</v>
      </c>
      <c r="F6535" s="145">
        <v>0</v>
      </c>
      <c r="G6535" s="146">
        <f t="shared" si="102"/>
        <v>16.8291</v>
      </c>
    </row>
    <row r="6536" spans="1:7" x14ac:dyDescent="0.25">
      <c r="A6536" s="143">
        <v>44834</v>
      </c>
      <c r="B6536" s="144">
        <v>4</v>
      </c>
      <c r="C6536" s="145">
        <v>10.3224</v>
      </c>
      <c r="D6536" s="145">
        <v>10.222</v>
      </c>
      <c r="E6536" s="145">
        <v>1.6</v>
      </c>
      <c r="F6536" s="145">
        <v>0</v>
      </c>
      <c r="G6536" s="146">
        <f t="shared" si="102"/>
        <v>22.144400000000001</v>
      </c>
    </row>
    <row r="6537" spans="1:7" x14ac:dyDescent="0.25">
      <c r="A6537" s="143">
        <v>44834</v>
      </c>
      <c r="B6537" s="144">
        <v>5</v>
      </c>
      <c r="C6537" s="145">
        <v>16.8674</v>
      </c>
      <c r="D6537" s="145">
        <v>10.488299999999899</v>
      </c>
      <c r="E6537" s="145">
        <v>1.6</v>
      </c>
      <c r="F6537" s="145">
        <v>0</v>
      </c>
      <c r="G6537" s="146">
        <f t="shared" si="102"/>
        <v>28.955699999999901</v>
      </c>
    </row>
    <row r="6538" spans="1:7" x14ac:dyDescent="0.25">
      <c r="A6538" s="143">
        <v>44834</v>
      </c>
      <c r="B6538" s="144">
        <v>6</v>
      </c>
      <c r="C6538" s="145">
        <v>7.1364000000000001</v>
      </c>
      <c r="D6538" s="145">
        <v>10.631600000000001</v>
      </c>
      <c r="E6538" s="145">
        <v>1.708</v>
      </c>
      <c r="F6538" s="145">
        <v>0</v>
      </c>
      <c r="G6538" s="146">
        <f t="shared" si="102"/>
        <v>19.475999999999999</v>
      </c>
    </row>
    <row r="6539" spans="1:7" x14ac:dyDescent="0.25">
      <c r="A6539" s="143">
        <v>44834</v>
      </c>
      <c r="B6539" s="144">
        <v>7</v>
      </c>
      <c r="C6539" s="145">
        <v>5.0693999999999999</v>
      </c>
      <c r="D6539" s="145">
        <v>10.388399999999899</v>
      </c>
      <c r="E6539" s="145">
        <v>1.6639999999999999</v>
      </c>
      <c r="F6539" s="145">
        <v>0</v>
      </c>
      <c r="G6539" s="146">
        <f t="shared" si="102"/>
        <v>17.121799999999901</v>
      </c>
    </row>
    <row r="6540" spans="1:7" x14ac:dyDescent="0.25">
      <c r="A6540" s="143">
        <v>44834</v>
      </c>
      <c r="B6540" s="144">
        <v>8</v>
      </c>
      <c r="C6540" s="145">
        <v>13.970499999999999</v>
      </c>
      <c r="D6540" s="145">
        <v>8.1151999999999997</v>
      </c>
      <c r="E6540" s="145">
        <v>3.0537000000000001</v>
      </c>
      <c r="F6540" s="145">
        <v>382.06659999999999</v>
      </c>
      <c r="G6540" s="146">
        <f t="shared" si="102"/>
        <v>407.20600000000002</v>
      </c>
    </row>
    <row r="6541" spans="1:7" x14ac:dyDescent="0.25">
      <c r="A6541" s="143">
        <v>44834</v>
      </c>
      <c r="B6541" s="144">
        <v>9</v>
      </c>
      <c r="C6541" s="145">
        <v>909.18589999999995</v>
      </c>
      <c r="D6541" s="145">
        <v>13.8688</v>
      </c>
      <c r="E6541" s="145">
        <v>117.8391</v>
      </c>
      <c r="F6541" s="145">
        <v>2919.5328</v>
      </c>
      <c r="G6541" s="146">
        <f t="shared" si="102"/>
        <v>3960.4265999999998</v>
      </c>
    </row>
    <row r="6542" spans="1:7" x14ac:dyDescent="0.25">
      <c r="A6542" s="143">
        <v>44834</v>
      </c>
      <c r="B6542" s="144">
        <v>10</v>
      </c>
      <c r="C6542" s="145">
        <v>6692.3127000000004</v>
      </c>
      <c r="D6542" s="145">
        <v>40.869599999999998</v>
      </c>
      <c r="E6542" s="145">
        <v>211.36179999999999</v>
      </c>
      <c r="F6542" s="145">
        <v>3496.0817999999999</v>
      </c>
      <c r="G6542" s="146">
        <f t="shared" si="102"/>
        <v>10440.625899999999</v>
      </c>
    </row>
    <row r="6543" spans="1:7" x14ac:dyDescent="0.25">
      <c r="A6543" s="143">
        <v>44834</v>
      </c>
      <c r="B6543" s="144">
        <v>11</v>
      </c>
      <c r="C6543" s="145">
        <v>18427.293000000001</v>
      </c>
      <c r="D6543" s="145">
        <v>91.979699999999994</v>
      </c>
      <c r="E6543" s="145">
        <v>449.61099999999999</v>
      </c>
      <c r="F6543" s="145">
        <v>2876.0513999999998</v>
      </c>
      <c r="G6543" s="146">
        <f t="shared" si="102"/>
        <v>21844.935100000002</v>
      </c>
    </row>
    <row r="6544" spans="1:7" x14ac:dyDescent="0.25">
      <c r="A6544" s="143">
        <v>44834</v>
      </c>
      <c r="B6544" s="144">
        <v>12</v>
      </c>
      <c r="C6544" s="145">
        <v>26272.298900000002</v>
      </c>
      <c r="D6544" s="145">
        <v>131.28100000000001</v>
      </c>
      <c r="E6544" s="145">
        <v>802.78830000000005</v>
      </c>
      <c r="F6544" s="145">
        <v>5607.6869999999999</v>
      </c>
      <c r="G6544" s="146">
        <f t="shared" si="102"/>
        <v>32814.055200000003</v>
      </c>
    </row>
    <row r="6545" spans="1:7" x14ac:dyDescent="0.25">
      <c r="A6545" s="143">
        <v>44834</v>
      </c>
      <c r="B6545" s="144">
        <v>13</v>
      </c>
      <c r="C6545" s="145">
        <v>30506.948700000001</v>
      </c>
      <c r="D6545" s="145">
        <v>164.07550000000001</v>
      </c>
      <c r="E6545" s="145">
        <v>1015.4991</v>
      </c>
      <c r="F6545" s="145">
        <v>7542.875</v>
      </c>
      <c r="G6545" s="146">
        <f t="shared" si="102"/>
        <v>39229.398300000001</v>
      </c>
    </row>
    <row r="6546" spans="1:7" x14ac:dyDescent="0.25">
      <c r="A6546" s="143">
        <v>44834</v>
      </c>
      <c r="B6546" s="144">
        <v>14</v>
      </c>
      <c r="C6546" s="145">
        <v>31798.6466</v>
      </c>
      <c r="D6546" s="145">
        <v>165.14699999999999</v>
      </c>
      <c r="E6546" s="145">
        <v>1029.7942</v>
      </c>
      <c r="F6546" s="145">
        <v>7704.5667999999996</v>
      </c>
      <c r="G6546" s="146">
        <f t="shared" si="102"/>
        <v>40698.154600000002</v>
      </c>
    </row>
    <row r="6547" spans="1:7" x14ac:dyDescent="0.25">
      <c r="A6547" s="143">
        <v>44834</v>
      </c>
      <c r="B6547" s="144">
        <v>15</v>
      </c>
      <c r="C6547" s="145">
        <v>29939.6767</v>
      </c>
      <c r="D6547" s="145">
        <v>152.8366</v>
      </c>
      <c r="E6547" s="145">
        <v>852.61270000000002</v>
      </c>
      <c r="F6547" s="145">
        <v>7336.2264999999998</v>
      </c>
      <c r="G6547" s="146">
        <f t="shared" si="102"/>
        <v>38281.352500000001</v>
      </c>
    </row>
    <row r="6548" spans="1:7" x14ac:dyDescent="0.25">
      <c r="A6548" s="143">
        <v>44834</v>
      </c>
      <c r="B6548" s="144">
        <v>16</v>
      </c>
      <c r="C6548" s="145">
        <v>21411.212899999999</v>
      </c>
      <c r="D6548" s="145">
        <v>118.48220000000001</v>
      </c>
      <c r="E6548" s="145">
        <v>681.38459999999998</v>
      </c>
      <c r="F6548" s="145">
        <v>7609.4903000000004</v>
      </c>
      <c r="G6548" s="146">
        <f t="shared" si="102"/>
        <v>29820.57</v>
      </c>
    </row>
    <row r="6549" spans="1:7" x14ac:dyDescent="0.25">
      <c r="A6549" s="143">
        <v>44834</v>
      </c>
      <c r="B6549" s="144">
        <v>17</v>
      </c>
      <c r="C6549" s="145">
        <v>17143.254400000002</v>
      </c>
      <c r="D6549" s="145">
        <v>93.892499999999998</v>
      </c>
      <c r="E6549" s="145">
        <v>801.59659999999997</v>
      </c>
      <c r="F6549" s="145">
        <v>7967.0032000000001</v>
      </c>
      <c r="G6549" s="146">
        <f t="shared" si="102"/>
        <v>26005.746700000003</v>
      </c>
    </row>
    <row r="6550" spans="1:7" x14ac:dyDescent="0.25">
      <c r="A6550" s="143">
        <v>44834</v>
      </c>
      <c r="B6550" s="144">
        <v>18</v>
      </c>
      <c r="C6550" s="145">
        <v>8127.7417999999998</v>
      </c>
      <c r="D6550" s="145">
        <v>46.569099999999999</v>
      </c>
      <c r="E6550" s="145">
        <v>361.08960000000002</v>
      </c>
      <c r="F6550" s="145">
        <v>5038.0915000000005</v>
      </c>
      <c r="G6550" s="146">
        <f t="shared" si="102"/>
        <v>13573.492</v>
      </c>
    </row>
    <row r="6551" spans="1:7" x14ac:dyDescent="0.25">
      <c r="A6551" s="143">
        <v>44834</v>
      </c>
      <c r="B6551" s="144">
        <v>19</v>
      </c>
      <c r="C6551" s="145">
        <v>1924.2594999999999</v>
      </c>
      <c r="D6551" s="145">
        <v>14.014699999999999</v>
      </c>
      <c r="E6551" s="145">
        <v>63.508200000000002</v>
      </c>
      <c r="F6551" s="145">
        <v>1852.8625</v>
      </c>
      <c r="G6551" s="146">
        <f t="shared" si="102"/>
        <v>3854.6448999999998</v>
      </c>
    </row>
    <row r="6552" spans="1:7" x14ac:dyDescent="0.25">
      <c r="A6552" s="143">
        <v>44834</v>
      </c>
      <c r="B6552" s="144">
        <v>20</v>
      </c>
      <c r="C6552" s="145">
        <v>22.1953</v>
      </c>
      <c r="D6552" s="145">
        <v>0.96</v>
      </c>
      <c r="E6552" s="145">
        <v>2.3742999999999999</v>
      </c>
      <c r="F6552" s="145">
        <v>57.628700000000002</v>
      </c>
      <c r="G6552" s="146">
        <f t="shared" si="102"/>
        <v>83.158299999999997</v>
      </c>
    </row>
    <row r="6553" spans="1:7" x14ac:dyDescent="0.25">
      <c r="A6553" s="143">
        <v>44834</v>
      </c>
      <c r="B6553" s="144">
        <v>21</v>
      </c>
      <c r="C6553" s="145">
        <v>5.12</v>
      </c>
      <c r="D6553" s="145">
        <v>0.89600000000000002</v>
      </c>
      <c r="E6553" s="145">
        <v>0.89600000000000002</v>
      </c>
      <c r="F6553" s="145">
        <v>0</v>
      </c>
      <c r="G6553" s="146">
        <f t="shared" si="102"/>
        <v>6.9119999999999999</v>
      </c>
    </row>
    <row r="6554" spans="1:7" x14ac:dyDescent="0.25">
      <c r="A6554" s="143">
        <v>44834</v>
      </c>
      <c r="B6554" s="144">
        <v>22</v>
      </c>
      <c r="C6554" s="145">
        <v>2.8559999999999999</v>
      </c>
      <c r="D6554" s="145">
        <v>1.1084000000000001</v>
      </c>
      <c r="E6554" s="145">
        <v>1.1494</v>
      </c>
      <c r="F6554" s="145">
        <v>0</v>
      </c>
      <c r="G6554" s="146">
        <f t="shared" si="102"/>
        <v>5.1137999999999995</v>
      </c>
    </row>
    <row r="6555" spans="1:7" x14ac:dyDescent="0.25">
      <c r="A6555" s="143">
        <v>44834</v>
      </c>
      <c r="B6555" s="144">
        <v>23</v>
      </c>
      <c r="C6555" s="145">
        <v>2.4380000000000002</v>
      </c>
      <c r="D6555" s="145">
        <v>1.5564</v>
      </c>
      <c r="E6555" s="145">
        <v>1.6444000000000001</v>
      </c>
      <c r="F6555" s="145">
        <v>2.8999999999999998E-3</v>
      </c>
      <c r="G6555" s="146">
        <f t="shared" si="102"/>
        <v>5.6417000000000002</v>
      </c>
    </row>
    <row r="6556" spans="1:7" x14ac:dyDescent="0.25">
      <c r="A6556" s="143">
        <v>44834</v>
      </c>
      <c r="B6556" s="144">
        <v>24</v>
      </c>
      <c r="C6556" s="145">
        <v>2.2690000000000001</v>
      </c>
      <c r="D6556" s="145">
        <v>1.2303999999999999</v>
      </c>
      <c r="E6556" s="145">
        <v>1.2363999999999999</v>
      </c>
      <c r="F6556" s="145">
        <v>0</v>
      </c>
      <c r="G6556" s="146">
        <f t="shared" si="102"/>
        <v>4.7358000000000002</v>
      </c>
    </row>
    <row r="6557" spans="1:7" x14ac:dyDescent="0.25">
      <c r="A6557" s="143">
        <v>44835</v>
      </c>
      <c r="B6557" s="144">
        <v>1</v>
      </c>
      <c r="C6557" s="145">
        <v>2.0543</v>
      </c>
      <c r="D6557" s="145">
        <v>1.6639999999999999</v>
      </c>
      <c r="E6557" s="145">
        <v>1.7664</v>
      </c>
      <c r="F6557" s="145">
        <v>0</v>
      </c>
      <c r="G6557" s="146">
        <f t="shared" si="102"/>
        <v>5.4847000000000001</v>
      </c>
    </row>
    <row r="6558" spans="1:7" x14ac:dyDescent="0.25">
      <c r="A6558" s="143">
        <v>44835</v>
      </c>
      <c r="B6558" s="144">
        <v>2</v>
      </c>
      <c r="C6558" s="145">
        <v>2.8563000000000001</v>
      </c>
      <c r="D6558" s="145">
        <v>1.5564</v>
      </c>
      <c r="E6558" s="145">
        <v>1.5973999999999999</v>
      </c>
      <c r="F6558" s="145">
        <v>0</v>
      </c>
      <c r="G6558" s="146">
        <f t="shared" si="102"/>
        <v>6.0100999999999996</v>
      </c>
    </row>
    <row r="6559" spans="1:7" x14ac:dyDescent="0.25">
      <c r="A6559" s="143">
        <v>44835</v>
      </c>
      <c r="B6559" s="144">
        <v>3</v>
      </c>
      <c r="C6559" s="145">
        <v>4.9932999999999996</v>
      </c>
      <c r="D6559" s="145">
        <v>1.472</v>
      </c>
      <c r="E6559" s="145">
        <v>1.472</v>
      </c>
      <c r="F6559" s="145">
        <v>0</v>
      </c>
      <c r="G6559" s="146">
        <f t="shared" si="102"/>
        <v>7.9372999999999987</v>
      </c>
    </row>
    <row r="6560" spans="1:7" x14ac:dyDescent="0.25">
      <c r="A6560" s="143">
        <v>44835</v>
      </c>
      <c r="B6560" s="144">
        <v>4</v>
      </c>
      <c r="C6560" s="145">
        <v>3.831</v>
      </c>
      <c r="D6560" s="145">
        <v>1.1723999999999899</v>
      </c>
      <c r="E6560" s="145">
        <v>1.1519999999999999</v>
      </c>
      <c r="F6560" s="145">
        <v>0</v>
      </c>
      <c r="G6560" s="146">
        <f t="shared" si="102"/>
        <v>6.1553999999999904</v>
      </c>
    </row>
    <row r="6561" spans="1:7" x14ac:dyDescent="0.25">
      <c r="A6561" s="143">
        <v>44835</v>
      </c>
      <c r="B6561" s="144">
        <v>5</v>
      </c>
      <c r="C6561" s="145">
        <v>5.6820000000000004</v>
      </c>
      <c r="D6561" s="145">
        <v>1.5724</v>
      </c>
      <c r="E6561" s="145">
        <v>1.536</v>
      </c>
      <c r="F6561" s="145">
        <v>0</v>
      </c>
      <c r="G6561" s="146">
        <f t="shared" si="102"/>
        <v>8.7904</v>
      </c>
    </row>
    <row r="6562" spans="1:7" x14ac:dyDescent="0.25">
      <c r="A6562" s="143">
        <v>44835</v>
      </c>
      <c r="B6562" s="144">
        <v>6</v>
      </c>
      <c r="C6562" s="145">
        <v>5.835</v>
      </c>
      <c r="D6562" s="145">
        <v>1.6639999999999999</v>
      </c>
      <c r="E6562" s="145">
        <v>1.6639999999999999</v>
      </c>
      <c r="F6562" s="145">
        <v>0</v>
      </c>
      <c r="G6562" s="146">
        <f t="shared" si="102"/>
        <v>9.1630000000000003</v>
      </c>
    </row>
    <row r="6563" spans="1:7" x14ac:dyDescent="0.25">
      <c r="A6563" s="143">
        <v>44835</v>
      </c>
      <c r="B6563" s="144">
        <v>7</v>
      </c>
      <c r="C6563" s="145">
        <v>5.6079999999999997</v>
      </c>
      <c r="D6563" s="145">
        <v>1.3440000000000001</v>
      </c>
      <c r="E6563" s="145">
        <v>1.35</v>
      </c>
      <c r="F6563" s="145">
        <v>0</v>
      </c>
      <c r="G6563" s="146">
        <f t="shared" si="102"/>
        <v>8.3019999999999996</v>
      </c>
    </row>
    <row r="6564" spans="1:7" x14ac:dyDescent="0.25">
      <c r="A6564" s="143">
        <v>44835</v>
      </c>
      <c r="B6564" s="144">
        <v>8</v>
      </c>
      <c r="C6564" s="145">
        <v>5.9324000000000003</v>
      </c>
      <c r="D6564" s="145">
        <v>1.1084000000000001</v>
      </c>
      <c r="E6564" s="145">
        <v>2.3405999999999998</v>
      </c>
      <c r="F6564" s="145">
        <v>106.7851</v>
      </c>
      <c r="G6564" s="146">
        <f t="shared" si="102"/>
        <v>116.1665</v>
      </c>
    </row>
    <row r="6565" spans="1:7" x14ac:dyDescent="0.25">
      <c r="A6565" s="143">
        <v>44835</v>
      </c>
      <c r="B6565" s="144">
        <v>9</v>
      </c>
      <c r="C6565" s="145">
        <v>1429.5815</v>
      </c>
      <c r="D6565" s="145">
        <v>11.3422</v>
      </c>
      <c r="E6565" s="145">
        <v>196.9941</v>
      </c>
      <c r="F6565" s="145">
        <v>4116.5057999999999</v>
      </c>
      <c r="G6565" s="146">
        <f t="shared" si="102"/>
        <v>5754.4236000000001</v>
      </c>
    </row>
    <row r="6566" spans="1:7" x14ac:dyDescent="0.25">
      <c r="A6566" s="143">
        <v>44835</v>
      </c>
      <c r="B6566" s="144">
        <v>10</v>
      </c>
      <c r="C6566" s="145">
        <v>8913.4793000000009</v>
      </c>
      <c r="D6566" s="145">
        <v>62.195599999999999</v>
      </c>
      <c r="E6566" s="145">
        <v>629.20860000000005</v>
      </c>
      <c r="F6566" s="145">
        <v>8665.0941000000003</v>
      </c>
      <c r="G6566" s="146">
        <f t="shared" si="102"/>
        <v>18269.977599999998</v>
      </c>
    </row>
    <row r="6567" spans="1:7" x14ac:dyDescent="0.25">
      <c r="A6567" s="143">
        <v>44835</v>
      </c>
      <c r="B6567" s="144">
        <v>11</v>
      </c>
      <c r="C6567" s="145">
        <v>18913.965499999998</v>
      </c>
      <c r="D6567" s="145">
        <v>120.1075</v>
      </c>
      <c r="E6567" s="145">
        <v>1184.8427999999999</v>
      </c>
      <c r="F6567" s="145">
        <v>10391.928900000001</v>
      </c>
      <c r="G6567" s="146">
        <f t="shared" si="102"/>
        <v>30610.844699999994</v>
      </c>
    </row>
    <row r="6568" spans="1:7" x14ac:dyDescent="0.25">
      <c r="A6568" s="143">
        <v>44835</v>
      </c>
      <c r="B6568" s="144">
        <v>12</v>
      </c>
      <c r="C6568" s="145">
        <v>28059.980899999999</v>
      </c>
      <c r="D6568" s="145">
        <v>177.62909999999999</v>
      </c>
      <c r="E6568" s="145">
        <v>1561.1543999999999</v>
      </c>
      <c r="F6568" s="145">
        <v>10955.9377</v>
      </c>
      <c r="G6568" s="146">
        <f t="shared" si="102"/>
        <v>40754.702099999995</v>
      </c>
    </row>
    <row r="6569" spans="1:7" x14ac:dyDescent="0.25">
      <c r="A6569" s="143">
        <v>44835</v>
      </c>
      <c r="B6569" s="144">
        <v>13</v>
      </c>
      <c r="C6569" s="145">
        <v>32288.740099999999</v>
      </c>
      <c r="D6569" s="145">
        <v>203.53649999999999</v>
      </c>
      <c r="E6569" s="145">
        <v>1765.0313000000001</v>
      </c>
      <c r="F6569" s="145">
        <v>11851.9265</v>
      </c>
      <c r="G6569" s="146">
        <f t="shared" si="102"/>
        <v>46109.234400000001</v>
      </c>
    </row>
    <row r="6570" spans="1:7" x14ac:dyDescent="0.25">
      <c r="A6570" s="143">
        <v>44835</v>
      </c>
      <c r="B6570" s="144">
        <v>14</v>
      </c>
      <c r="C6570" s="145">
        <v>34323.911999999997</v>
      </c>
      <c r="D6570" s="145">
        <v>199.60380000000001</v>
      </c>
      <c r="E6570" s="145">
        <v>1861.4579000000001</v>
      </c>
      <c r="F6570" s="145">
        <v>12491.918799999999</v>
      </c>
      <c r="G6570" s="146">
        <f t="shared" si="102"/>
        <v>48876.892499999994</v>
      </c>
    </row>
    <row r="6571" spans="1:7" x14ac:dyDescent="0.25">
      <c r="A6571" s="143">
        <v>44835</v>
      </c>
      <c r="B6571" s="144">
        <v>15</v>
      </c>
      <c r="C6571" s="145">
        <v>32499.317299999999</v>
      </c>
      <c r="D6571" s="145">
        <v>187.8475</v>
      </c>
      <c r="E6571" s="145">
        <v>1770.6547</v>
      </c>
      <c r="F6571" s="145">
        <v>10924.4511</v>
      </c>
      <c r="G6571" s="146">
        <f t="shared" si="102"/>
        <v>45382.270599999996</v>
      </c>
    </row>
    <row r="6572" spans="1:7" x14ac:dyDescent="0.25">
      <c r="A6572" s="143">
        <v>44835</v>
      </c>
      <c r="B6572" s="144">
        <v>16</v>
      </c>
      <c r="C6572" s="145">
        <v>25223.059600000001</v>
      </c>
      <c r="D6572" s="145">
        <v>160.321</v>
      </c>
      <c r="E6572" s="145">
        <v>1502.0442</v>
      </c>
      <c r="F6572" s="145">
        <v>9633.6380000000008</v>
      </c>
      <c r="G6572" s="146">
        <f t="shared" si="102"/>
        <v>36519.0628</v>
      </c>
    </row>
    <row r="6573" spans="1:7" x14ac:dyDescent="0.25">
      <c r="A6573" s="143">
        <v>44835</v>
      </c>
      <c r="B6573" s="144">
        <v>17</v>
      </c>
      <c r="C6573" s="145">
        <v>16112.399100000001</v>
      </c>
      <c r="D6573" s="145">
        <v>101.2045</v>
      </c>
      <c r="E6573" s="145">
        <v>988.96709999999996</v>
      </c>
      <c r="F6573" s="145">
        <v>7460.6292000000003</v>
      </c>
      <c r="G6573" s="146">
        <f t="shared" si="102"/>
        <v>24663.1999</v>
      </c>
    </row>
    <row r="6574" spans="1:7" x14ac:dyDescent="0.25">
      <c r="A6574" s="143">
        <v>44835</v>
      </c>
      <c r="B6574" s="144">
        <v>18</v>
      </c>
      <c r="C6574" s="145">
        <v>7610.4022999999997</v>
      </c>
      <c r="D6574" s="145">
        <v>57.085599999999999</v>
      </c>
      <c r="E6574" s="145">
        <v>514.24739999999997</v>
      </c>
      <c r="F6574" s="145">
        <v>5286.2457000000004</v>
      </c>
      <c r="G6574" s="146">
        <f t="shared" si="102"/>
        <v>13467.981</v>
      </c>
    </row>
    <row r="6575" spans="1:7" x14ac:dyDescent="0.25">
      <c r="A6575" s="143">
        <v>44835</v>
      </c>
      <c r="B6575" s="144">
        <v>19</v>
      </c>
      <c r="C6575" s="145">
        <v>2159.1284999999998</v>
      </c>
      <c r="D6575" s="145">
        <v>16.444199999999999</v>
      </c>
      <c r="E6575" s="145">
        <v>180.9504</v>
      </c>
      <c r="F6575" s="145">
        <v>2519.3627000000001</v>
      </c>
      <c r="G6575" s="146">
        <f t="shared" si="102"/>
        <v>4875.8858</v>
      </c>
    </row>
    <row r="6576" spans="1:7" x14ac:dyDescent="0.25">
      <c r="A6576" s="143">
        <v>44835</v>
      </c>
      <c r="B6576" s="144">
        <v>20</v>
      </c>
      <c r="C6576" s="145">
        <v>17.8002</v>
      </c>
      <c r="D6576" s="145">
        <v>1.0880000000000001</v>
      </c>
      <c r="E6576" s="145">
        <v>3.4674</v>
      </c>
      <c r="F6576" s="145">
        <v>77.065700000000007</v>
      </c>
      <c r="G6576" s="146">
        <f t="shared" si="102"/>
        <v>99.421300000000002</v>
      </c>
    </row>
    <row r="6577" spans="1:7" x14ac:dyDescent="0.25">
      <c r="A6577" s="143">
        <v>44835</v>
      </c>
      <c r="B6577" s="144">
        <v>21</v>
      </c>
      <c r="C6577" s="145">
        <v>2.1572</v>
      </c>
      <c r="D6577" s="145">
        <v>1.3644000000000001</v>
      </c>
      <c r="E6577" s="145">
        <v>1.3440000000000001</v>
      </c>
      <c r="F6577" s="145">
        <v>0</v>
      </c>
      <c r="G6577" s="146">
        <f t="shared" si="102"/>
        <v>4.8656000000000006</v>
      </c>
    </row>
    <row r="6578" spans="1:7" x14ac:dyDescent="0.25">
      <c r="A6578" s="143">
        <v>44835</v>
      </c>
      <c r="B6578" s="144">
        <v>22</v>
      </c>
      <c r="C6578" s="145">
        <v>2.3502000000000001</v>
      </c>
      <c r="D6578" s="145">
        <v>1.216</v>
      </c>
      <c r="E6578" s="145">
        <v>1.216</v>
      </c>
      <c r="F6578" s="145">
        <v>0</v>
      </c>
      <c r="G6578" s="146">
        <f t="shared" si="102"/>
        <v>4.7822000000000005</v>
      </c>
    </row>
    <row r="6579" spans="1:7" x14ac:dyDescent="0.25">
      <c r="A6579" s="143">
        <v>44835</v>
      </c>
      <c r="B6579" s="144">
        <v>23</v>
      </c>
      <c r="C6579" s="145">
        <v>2.3132000000000001</v>
      </c>
      <c r="D6579" s="145">
        <v>1.6639999999999999</v>
      </c>
      <c r="E6579" s="145">
        <v>1.6639999999999999</v>
      </c>
      <c r="F6579" s="145">
        <v>0</v>
      </c>
      <c r="G6579" s="146">
        <f t="shared" si="102"/>
        <v>5.6411999999999995</v>
      </c>
    </row>
    <row r="6580" spans="1:7" x14ac:dyDescent="0.25">
      <c r="A6580" s="143">
        <v>44835</v>
      </c>
      <c r="B6580" s="144">
        <v>24</v>
      </c>
      <c r="C6580" s="145">
        <v>2.2551999999999999</v>
      </c>
      <c r="D6580" s="145">
        <v>1.6204000000000001</v>
      </c>
      <c r="E6580" s="145">
        <v>1.6</v>
      </c>
      <c r="F6580" s="145">
        <v>0</v>
      </c>
      <c r="G6580" s="146">
        <f t="shared" si="102"/>
        <v>5.4756</v>
      </c>
    </row>
    <row r="6581" spans="1:7" x14ac:dyDescent="0.25">
      <c r="A6581" s="143">
        <v>44836</v>
      </c>
      <c r="B6581" s="144">
        <v>1</v>
      </c>
      <c r="C6581" s="145">
        <v>4.2327000000000004</v>
      </c>
      <c r="D6581" s="145">
        <v>1.6639999999999999</v>
      </c>
      <c r="E6581" s="145">
        <v>1.6639999999999999</v>
      </c>
      <c r="F6581" s="145">
        <v>0</v>
      </c>
      <c r="G6581" s="146">
        <f t="shared" si="102"/>
        <v>7.5606999999999998</v>
      </c>
    </row>
    <row r="6582" spans="1:7" x14ac:dyDescent="0.25">
      <c r="A6582" s="143">
        <v>44836</v>
      </c>
      <c r="B6582" s="144">
        <v>2</v>
      </c>
      <c r="C6582" s="145">
        <v>5.0647000000000002</v>
      </c>
      <c r="D6582" s="145">
        <v>1.4923999999999999</v>
      </c>
      <c r="E6582" s="145">
        <v>1.472</v>
      </c>
      <c r="F6582" s="145">
        <v>0</v>
      </c>
      <c r="G6582" s="146">
        <f t="shared" si="102"/>
        <v>8.0290999999999997</v>
      </c>
    </row>
    <row r="6583" spans="1:7" x14ac:dyDescent="0.25">
      <c r="A6583" s="143">
        <v>44836</v>
      </c>
      <c r="B6583" s="144">
        <v>3</v>
      </c>
      <c r="C6583" s="145">
        <v>4.8366999999999898</v>
      </c>
      <c r="D6583" s="145">
        <v>0.98039999999999905</v>
      </c>
      <c r="E6583" s="145">
        <v>0.96</v>
      </c>
      <c r="F6583" s="145">
        <v>0</v>
      </c>
      <c r="G6583" s="146">
        <f t="shared" si="102"/>
        <v>6.7770999999999892</v>
      </c>
    </row>
    <row r="6584" spans="1:7" x14ac:dyDescent="0.25">
      <c r="A6584" s="143">
        <v>44836</v>
      </c>
      <c r="B6584" s="144">
        <v>4</v>
      </c>
      <c r="C6584" s="145">
        <v>4.5084</v>
      </c>
      <c r="D6584" s="145">
        <v>0.51200000000000001</v>
      </c>
      <c r="E6584" s="145">
        <v>0.51200000000000001</v>
      </c>
      <c r="F6584" s="145">
        <v>0</v>
      </c>
      <c r="G6584" s="146">
        <f t="shared" si="102"/>
        <v>5.5324000000000009</v>
      </c>
    </row>
    <row r="6585" spans="1:7" x14ac:dyDescent="0.25">
      <c r="A6585" s="143">
        <v>44836</v>
      </c>
      <c r="B6585" s="144">
        <v>5</v>
      </c>
      <c r="C6585" s="145">
        <v>9.9276</v>
      </c>
      <c r="D6585" s="145">
        <v>0.78839999999999999</v>
      </c>
      <c r="E6585" s="145">
        <v>0.76800000000000002</v>
      </c>
      <c r="F6585" s="145">
        <v>1.2699999999999999E-2</v>
      </c>
      <c r="G6585" s="146">
        <f t="shared" si="102"/>
        <v>11.496700000000001</v>
      </c>
    </row>
    <row r="6586" spans="1:7" x14ac:dyDescent="0.25">
      <c r="A6586" s="143">
        <v>44836</v>
      </c>
      <c r="B6586" s="144">
        <v>6</v>
      </c>
      <c r="C6586" s="145">
        <v>4.8236999999999997</v>
      </c>
      <c r="D6586" s="145">
        <v>1.6639999999999999</v>
      </c>
      <c r="E6586" s="145">
        <v>1.6639999999999999</v>
      </c>
      <c r="F6586" s="145">
        <v>0</v>
      </c>
      <c r="G6586" s="146">
        <f t="shared" si="102"/>
        <v>8.1516999999999999</v>
      </c>
    </row>
    <row r="6587" spans="1:7" x14ac:dyDescent="0.25">
      <c r="A6587" s="143">
        <v>44836</v>
      </c>
      <c r="B6587" s="144">
        <v>7</v>
      </c>
      <c r="C6587" s="145">
        <v>4.3853999999999997</v>
      </c>
      <c r="D6587" s="145">
        <v>1.6204000000000001</v>
      </c>
      <c r="E6587" s="145">
        <v>1.6060000000000001</v>
      </c>
      <c r="F6587" s="145">
        <v>0</v>
      </c>
      <c r="G6587" s="146">
        <f t="shared" si="102"/>
        <v>7.6117999999999997</v>
      </c>
    </row>
    <row r="6588" spans="1:7" x14ac:dyDescent="0.25">
      <c r="A6588" s="143">
        <v>44836</v>
      </c>
      <c r="B6588" s="144">
        <v>8</v>
      </c>
      <c r="C6588" s="145">
        <v>10.413399999999999</v>
      </c>
      <c r="D6588" s="145">
        <v>1.8124</v>
      </c>
      <c r="E6588" s="145">
        <v>2.74819999999999</v>
      </c>
      <c r="F6588" s="145">
        <v>311.31549999999999</v>
      </c>
      <c r="G6588" s="146">
        <f t="shared" si="102"/>
        <v>326.28949999999998</v>
      </c>
    </row>
    <row r="6589" spans="1:7" x14ac:dyDescent="0.25">
      <c r="A6589" s="143">
        <v>44836</v>
      </c>
      <c r="B6589" s="144">
        <v>9</v>
      </c>
      <c r="C6589" s="145">
        <v>1610.2618</v>
      </c>
      <c r="D6589" s="145">
        <v>10.297599999999999</v>
      </c>
      <c r="E6589" s="145">
        <v>139.54130000000001</v>
      </c>
      <c r="F6589" s="145">
        <v>5052.4994999999999</v>
      </c>
      <c r="G6589" s="146">
        <f t="shared" si="102"/>
        <v>6812.6001999999999</v>
      </c>
    </row>
    <row r="6590" spans="1:7" x14ac:dyDescent="0.25">
      <c r="A6590" s="143">
        <v>44836</v>
      </c>
      <c r="B6590" s="144">
        <v>10</v>
      </c>
      <c r="C6590" s="145">
        <v>8741.0738999999994</v>
      </c>
      <c r="D6590" s="145">
        <v>60.6858</v>
      </c>
      <c r="E6590" s="145">
        <v>664.46950000000004</v>
      </c>
      <c r="F6590" s="145">
        <v>9675.8076000000001</v>
      </c>
      <c r="G6590" s="146">
        <f t="shared" si="102"/>
        <v>19142.036799999998</v>
      </c>
    </row>
    <row r="6591" spans="1:7" x14ac:dyDescent="0.25">
      <c r="A6591" s="143">
        <v>44836</v>
      </c>
      <c r="B6591" s="144">
        <v>11</v>
      </c>
      <c r="C6591" s="145">
        <v>18445.810000000001</v>
      </c>
      <c r="D6591" s="145">
        <v>119.2533</v>
      </c>
      <c r="E6591" s="145">
        <v>1199.4862000000001</v>
      </c>
      <c r="F6591" s="145">
        <v>12362.757600000001</v>
      </c>
      <c r="G6591" s="146">
        <f t="shared" si="102"/>
        <v>32127.307100000002</v>
      </c>
    </row>
    <row r="6592" spans="1:7" x14ac:dyDescent="0.25">
      <c r="A6592" s="143">
        <v>44836</v>
      </c>
      <c r="B6592" s="144">
        <v>12</v>
      </c>
      <c r="C6592" s="145">
        <v>27814.098699999999</v>
      </c>
      <c r="D6592" s="145">
        <v>175.49119999999999</v>
      </c>
      <c r="E6592" s="145">
        <v>1762.0513000000001</v>
      </c>
      <c r="F6592" s="145">
        <v>12492.718999999999</v>
      </c>
      <c r="G6592" s="146">
        <f t="shared" si="102"/>
        <v>42244.360199999996</v>
      </c>
    </row>
    <row r="6593" spans="1:7" x14ac:dyDescent="0.25">
      <c r="A6593" s="143">
        <v>44836</v>
      </c>
      <c r="B6593" s="144">
        <v>13</v>
      </c>
      <c r="C6593" s="145">
        <v>33229.254800000002</v>
      </c>
      <c r="D6593" s="145">
        <v>202.38409999999999</v>
      </c>
      <c r="E6593" s="145">
        <v>2052.2073999999998</v>
      </c>
      <c r="F6593" s="145">
        <v>13099.555399999999</v>
      </c>
      <c r="G6593" s="146">
        <f t="shared" si="102"/>
        <v>48583.401700000002</v>
      </c>
    </row>
    <row r="6594" spans="1:7" x14ac:dyDescent="0.25">
      <c r="A6594" s="143">
        <v>44836</v>
      </c>
      <c r="B6594" s="144">
        <v>14</v>
      </c>
      <c r="C6594" s="145">
        <v>34339.498099999997</v>
      </c>
      <c r="D6594" s="145">
        <v>202.07759999999999</v>
      </c>
      <c r="E6594" s="145">
        <v>2124.2511</v>
      </c>
      <c r="F6594" s="145">
        <v>13114.5237</v>
      </c>
      <c r="G6594" s="146">
        <f t="shared" si="102"/>
        <v>49780.350499999993</v>
      </c>
    </row>
    <row r="6595" spans="1:7" x14ac:dyDescent="0.25">
      <c r="A6595" s="143">
        <v>44836</v>
      </c>
      <c r="B6595" s="144">
        <v>15</v>
      </c>
      <c r="C6595" s="145">
        <v>32227.812600000001</v>
      </c>
      <c r="D6595" s="145">
        <v>198.8897</v>
      </c>
      <c r="E6595" s="145">
        <v>1958.0777</v>
      </c>
      <c r="F6595" s="145">
        <v>12813.5281</v>
      </c>
      <c r="G6595" s="146">
        <f t="shared" si="102"/>
        <v>47198.308099999995</v>
      </c>
    </row>
    <row r="6596" spans="1:7" x14ac:dyDescent="0.25">
      <c r="A6596" s="143">
        <v>44836</v>
      </c>
      <c r="B6596" s="144">
        <v>16</v>
      </c>
      <c r="C6596" s="145">
        <v>26231.8832</v>
      </c>
      <c r="D6596" s="145">
        <v>165.29259999999999</v>
      </c>
      <c r="E6596" s="145">
        <v>1625.0817</v>
      </c>
      <c r="F6596" s="145">
        <v>12522.774299999999</v>
      </c>
      <c r="G6596" s="146">
        <f t="shared" si="102"/>
        <v>40545.031799999997</v>
      </c>
    </row>
    <row r="6597" spans="1:7" x14ac:dyDescent="0.25">
      <c r="A6597" s="143">
        <v>44836</v>
      </c>
      <c r="B6597" s="144">
        <v>17</v>
      </c>
      <c r="C6597" s="145">
        <v>17299.835999999999</v>
      </c>
      <c r="D6597" s="145">
        <v>120.9374</v>
      </c>
      <c r="E6597" s="145">
        <v>1252.1904999999999</v>
      </c>
      <c r="F6597" s="145">
        <v>11677.592699999999</v>
      </c>
      <c r="G6597" s="146">
        <f t="shared" si="102"/>
        <v>30350.556599999996</v>
      </c>
    </row>
    <row r="6598" spans="1:7" x14ac:dyDescent="0.25">
      <c r="A6598" s="143">
        <v>44836</v>
      </c>
      <c r="B6598" s="144">
        <v>18</v>
      </c>
      <c r="C6598" s="145">
        <v>7957.3823000000002</v>
      </c>
      <c r="D6598" s="145">
        <v>62.799300000000002</v>
      </c>
      <c r="E6598" s="145">
        <v>733.17809999999997</v>
      </c>
      <c r="F6598" s="145">
        <v>9627.8037000000004</v>
      </c>
      <c r="G6598" s="146">
        <f t="shared" ref="G6598:G6661" si="103">+SUM(C6598:F6598)</f>
        <v>18381.163399999998</v>
      </c>
    </row>
    <row r="6599" spans="1:7" x14ac:dyDescent="0.25">
      <c r="A6599" s="143">
        <v>44836</v>
      </c>
      <c r="B6599" s="144">
        <v>19</v>
      </c>
      <c r="C6599" s="145">
        <v>1489.9131</v>
      </c>
      <c r="D6599" s="145">
        <v>14.030799999999999</v>
      </c>
      <c r="E6599" s="145">
        <v>200.54300000000001</v>
      </c>
      <c r="F6599" s="145">
        <v>4989.4606999999996</v>
      </c>
      <c r="G6599" s="146">
        <f t="shared" si="103"/>
        <v>6693.9475999999995</v>
      </c>
    </row>
    <row r="6600" spans="1:7" x14ac:dyDescent="0.25">
      <c r="A6600" s="143">
        <v>44836</v>
      </c>
      <c r="B6600" s="144">
        <v>20</v>
      </c>
      <c r="C6600" s="145">
        <v>32.317300000000003</v>
      </c>
      <c r="D6600" s="145">
        <v>2.1328999999999998</v>
      </c>
      <c r="E6600" s="145">
        <v>2.95779999999999</v>
      </c>
      <c r="F6600" s="145">
        <v>144.0275</v>
      </c>
      <c r="G6600" s="146">
        <f t="shared" si="103"/>
        <v>181.43549999999999</v>
      </c>
    </row>
    <row r="6601" spans="1:7" x14ac:dyDescent="0.25">
      <c r="A6601" s="143">
        <v>44836</v>
      </c>
      <c r="B6601" s="144">
        <v>21</v>
      </c>
      <c r="C6601" s="145">
        <v>22.805299999999999</v>
      </c>
      <c r="D6601" s="145">
        <v>1.9419999999999999</v>
      </c>
      <c r="E6601" s="145">
        <v>0.57599999999999996</v>
      </c>
      <c r="F6601" s="145">
        <v>0</v>
      </c>
      <c r="G6601" s="146">
        <f t="shared" si="103"/>
        <v>25.3233</v>
      </c>
    </row>
    <row r="6602" spans="1:7" x14ac:dyDescent="0.25">
      <c r="A6602" s="143">
        <v>44836</v>
      </c>
      <c r="B6602" s="144">
        <v>22</v>
      </c>
      <c r="C6602" s="145">
        <v>22.923300000000001</v>
      </c>
      <c r="D6602" s="145">
        <v>2.5819999999999999</v>
      </c>
      <c r="E6602" s="145">
        <v>1.216</v>
      </c>
      <c r="F6602" s="145">
        <v>0</v>
      </c>
      <c r="G6602" s="146">
        <f t="shared" si="103"/>
        <v>26.721300000000003</v>
      </c>
    </row>
    <row r="6603" spans="1:7" x14ac:dyDescent="0.25">
      <c r="A6603" s="143">
        <v>44836</v>
      </c>
      <c r="B6603" s="144">
        <v>23</v>
      </c>
      <c r="C6603" s="145">
        <v>23.095299999999899</v>
      </c>
      <c r="D6603" s="145">
        <v>2.5615999999999999</v>
      </c>
      <c r="E6603" s="145">
        <v>1.216</v>
      </c>
      <c r="F6603" s="145">
        <v>0</v>
      </c>
      <c r="G6603" s="146">
        <f t="shared" si="103"/>
        <v>26.872899999999898</v>
      </c>
    </row>
    <row r="6604" spans="1:7" x14ac:dyDescent="0.25">
      <c r="A6604" s="143">
        <v>44836</v>
      </c>
      <c r="B6604" s="144">
        <v>24</v>
      </c>
      <c r="C6604" s="145">
        <v>25.3233</v>
      </c>
      <c r="D6604" s="145">
        <v>2.6255999999999999</v>
      </c>
      <c r="E6604" s="145">
        <v>1.28</v>
      </c>
      <c r="F6604" s="145">
        <v>0</v>
      </c>
      <c r="G6604" s="146">
        <f t="shared" si="103"/>
        <v>29.228899999999999</v>
      </c>
    </row>
    <row r="6605" spans="1:7" x14ac:dyDescent="0.25">
      <c r="A6605" s="143">
        <v>44837</v>
      </c>
      <c r="B6605" s="144">
        <v>1</v>
      </c>
      <c r="C6605" s="145">
        <v>7.5605000000000002</v>
      </c>
      <c r="D6605" s="145">
        <v>1.3440000000000001</v>
      </c>
      <c r="E6605" s="145">
        <v>1.3440000000000001</v>
      </c>
      <c r="F6605" s="145">
        <v>0</v>
      </c>
      <c r="G6605" s="146">
        <f t="shared" si="103"/>
        <v>10.2485</v>
      </c>
    </row>
    <row r="6606" spans="1:7" x14ac:dyDescent="0.25">
      <c r="A6606" s="143">
        <v>44837</v>
      </c>
      <c r="B6606" s="144">
        <v>2</v>
      </c>
      <c r="C6606" s="145">
        <v>9.6564999999999994</v>
      </c>
      <c r="D6606" s="145">
        <v>1.5768</v>
      </c>
      <c r="E6606" s="145">
        <v>1.536</v>
      </c>
      <c r="F6606" s="145">
        <v>0</v>
      </c>
      <c r="G6606" s="146">
        <f t="shared" si="103"/>
        <v>12.769299999999999</v>
      </c>
    </row>
    <row r="6607" spans="1:7" x14ac:dyDescent="0.25">
      <c r="A6607" s="143">
        <v>44837</v>
      </c>
      <c r="B6607" s="144">
        <v>3</v>
      </c>
      <c r="C6607" s="145">
        <v>7.4092000000000002</v>
      </c>
      <c r="D6607" s="145">
        <v>1.472</v>
      </c>
      <c r="E6607" s="145">
        <v>1.472</v>
      </c>
      <c r="F6607" s="145">
        <v>0</v>
      </c>
      <c r="G6607" s="146">
        <f t="shared" si="103"/>
        <v>10.353199999999999</v>
      </c>
    </row>
    <row r="6608" spans="1:7" x14ac:dyDescent="0.25">
      <c r="A6608" s="143">
        <v>44837</v>
      </c>
      <c r="B6608" s="144">
        <v>4</v>
      </c>
      <c r="C6608" s="145">
        <v>4.4912000000000001</v>
      </c>
      <c r="D6608" s="145">
        <v>1.536</v>
      </c>
      <c r="E6608" s="145">
        <v>1.536</v>
      </c>
      <c r="F6608" s="145">
        <v>0</v>
      </c>
      <c r="G6608" s="146">
        <f t="shared" si="103"/>
        <v>7.5632000000000001</v>
      </c>
    </row>
    <row r="6609" spans="1:7" x14ac:dyDescent="0.25">
      <c r="A6609" s="143">
        <v>44837</v>
      </c>
      <c r="B6609" s="144">
        <v>5</v>
      </c>
      <c r="C6609" s="145">
        <v>8.5871999999999993</v>
      </c>
      <c r="D6609" s="145">
        <v>0.89600000000000002</v>
      </c>
      <c r="E6609" s="145">
        <v>0.89600000000000002</v>
      </c>
      <c r="F6609" s="145">
        <v>0</v>
      </c>
      <c r="G6609" s="146">
        <f t="shared" si="103"/>
        <v>10.379200000000001</v>
      </c>
    </row>
    <row r="6610" spans="1:7" x14ac:dyDescent="0.25">
      <c r="A6610" s="143">
        <v>44837</v>
      </c>
      <c r="B6610" s="144">
        <v>6</v>
      </c>
      <c r="C6610" s="145">
        <v>4.1852</v>
      </c>
      <c r="D6610" s="145">
        <v>0.89600000000000002</v>
      </c>
      <c r="E6610" s="145">
        <v>0.89600000000000002</v>
      </c>
      <c r="F6610" s="145">
        <v>8.9999999999999993E-3</v>
      </c>
      <c r="G6610" s="146">
        <f t="shared" si="103"/>
        <v>5.9862000000000002</v>
      </c>
    </row>
    <row r="6611" spans="1:7" x14ac:dyDescent="0.25">
      <c r="A6611" s="143">
        <v>44837</v>
      </c>
      <c r="B6611" s="144">
        <v>7</v>
      </c>
      <c r="C6611" s="145">
        <v>3.9152</v>
      </c>
      <c r="D6611" s="145">
        <v>1.3004</v>
      </c>
      <c r="E6611" s="145">
        <v>1.286</v>
      </c>
      <c r="F6611" s="145">
        <v>0</v>
      </c>
      <c r="G6611" s="146">
        <f t="shared" si="103"/>
        <v>6.5015999999999998</v>
      </c>
    </row>
    <row r="6612" spans="1:7" x14ac:dyDescent="0.25">
      <c r="A6612" s="143">
        <v>44837</v>
      </c>
      <c r="B6612" s="144">
        <v>8</v>
      </c>
      <c r="C6612" s="145">
        <v>10.402200000000001</v>
      </c>
      <c r="D6612" s="145">
        <v>1.4079999999999999</v>
      </c>
      <c r="E6612" s="145">
        <v>2.0633999999999899</v>
      </c>
      <c r="F6612" s="145">
        <v>468.54860000000002</v>
      </c>
      <c r="G6612" s="146">
        <f t="shared" si="103"/>
        <v>482.42220000000003</v>
      </c>
    </row>
    <row r="6613" spans="1:7" x14ac:dyDescent="0.25">
      <c r="A6613" s="143">
        <v>44837</v>
      </c>
      <c r="B6613" s="144">
        <v>9</v>
      </c>
      <c r="C6613" s="145">
        <v>1693.3009999999999</v>
      </c>
      <c r="D6613" s="145">
        <v>11.9579</v>
      </c>
      <c r="E6613" s="145">
        <v>174.0444</v>
      </c>
      <c r="F6613" s="145">
        <v>6025.9237999999996</v>
      </c>
      <c r="G6613" s="146">
        <f t="shared" si="103"/>
        <v>7905.2271000000001</v>
      </c>
    </row>
    <row r="6614" spans="1:7" x14ac:dyDescent="0.25">
      <c r="A6614" s="143">
        <v>44837</v>
      </c>
      <c r="B6614" s="144">
        <v>10</v>
      </c>
      <c r="C6614" s="145">
        <v>9909.6087000000007</v>
      </c>
      <c r="D6614" s="145">
        <v>61.3386</v>
      </c>
      <c r="E6614" s="145">
        <v>515.42349999999999</v>
      </c>
      <c r="F6614" s="145">
        <v>10909.642</v>
      </c>
      <c r="G6614" s="146">
        <f t="shared" si="103"/>
        <v>21396.0128</v>
      </c>
    </row>
    <row r="6615" spans="1:7" x14ac:dyDescent="0.25">
      <c r="A6615" s="143">
        <v>44837</v>
      </c>
      <c r="B6615" s="144">
        <v>11</v>
      </c>
      <c r="C6615" s="145">
        <v>20735.8092</v>
      </c>
      <c r="D6615" s="145">
        <v>127.7372</v>
      </c>
      <c r="E6615" s="145">
        <v>909.85079999999903</v>
      </c>
      <c r="F6615" s="145">
        <v>12735.7075</v>
      </c>
      <c r="G6615" s="146">
        <f t="shared" si="103"/>
        <v>34509.104699999996</v>
      </c>
    </row>
    <row r="6616" spans="1:7" x14ac:dyDescent="0.25">
      <c r="A6616" s="143">
        <v>44837</v>
      </c>
      <c r="B6616" s="144">
        <v>12</v>
      </c>
      <c r="C6616" s="145">
        <v>29619.187999999998</v>
      </c>
      <c r="D6616" s="145">
        <v>171.5043</v>
      </c>
      <c r="E6616" s="145">
        <v>1287.6415</v>
      </c>
      <c r="F6616" s="145">
        <v>13234.954400000001</v>
      </c>
      <c r="G6616" s="146">
        <f t="shared" si="103"/>
        <v>44313.288200000003</v>
      </c>
    </row>
    <row r="6617" spans="1:7" x14ac:dyDescent="0.25">
      <c r="A6617" s="143">
        <v>44837</v>
      </c>
      <c r="B6617" s="144">
        <v>13</v>
      </c>
      <c r="C6617" s="145">
        <v>35360.578699999998</v>
      </c>
      <c r="D6617" s="145">
        <v>193.3682</v>
      </c>
      <c r="E6617" s="145">
        <v>1515.9861000000001</v>
      </c>
      <c r="F6617" s="145">
        <v>13420.1019</v>
      </c>
      <c r="G6617" s="146">
        <f t="shared" si="103"/>
        <v>50490.034899999999</v>
      </c>
    </row>
    <row r="6618" spans="1:7" x14ac:dyDescent="0.25">
      <c r="A6618" s="143">
        <v>44837</v>
      </c>
      <c r="B6618" s="144">
        <v>14</v>
      </c>
      <c r="C6618" s="145">
        <v>37009.334000000003</v>
      </c>
      <c r="D6618" s="145">
        <v>192.2825</v>
      </c>
      <c r="E6618" s="145">
        <v>1558.8443</v>
      </c>
      <c r="F6618" s="145">
        <v>13413.9962</v>
      </c>
      <c r="G6618" s="146">
        <f t="shared" si="103"/>
        <v>52174.457000000002</v>
      </c>
    </row>
    <row r="6619" spans="1:7" x14ac:dyDescent="0.25">
      <c r="A6619" s="143">
        <v>44837</v>
      </c>
      <c r="B6619" s="144">
        <v>15</v>
      </c>
      <c r="C6619" s="145">
        <v>35057.201200000003</v>
      </c>
      <c r="D6619" s="145">
        <v>177.90520000000001</v>
      </c>
      <c r="E6619" s="145">
        <v>1458.4163000000001</v>
      </c>
      <c r="F6619" s="145">
        <v>13191.074199999999</v>
      </c>
      <c r="G6619" s="146">
        <f t="shared" si="103"/>
        <v>49884.596900000004</v>
      </c>
    </row>
    <row r="6620" spans="1:7" x14ac:dyDescent="0.25">
      <c r="A6620" s="143">
        <v>44837</v>
      </c>
      <c r="B6620" s="144">
        <v>16</v>
      </c>
      <c r="C6620" s="145">
        <v>28503.3685</v>
      </c>
      <c r="D6620" s="145">
        <v>144.6123</v>
      </c>
      <c r="E6620" s="145">
        <v>1250.2539999999999</v>
      </c>
      <c r="F6620" s="145">
        <v>12683.742099999999</v>
      </c>
      <c r="G6620" s="146">
        <f t="shared" si="103"/>
        <v>42581.976900000001</v>
      </c>
    </row>
    <row r="6621" spans="1:7" x14ac:dyDescent="0.25">
      <c r="A6621" s="143">
        <v>44837</v>
      </c>
      <c r="B6621" s="144">
        <v>17</v>
      </c>
      <c r="C6621" s="145">
        <v>18663.136200000001</v>
      </c>
      <c r="D6621" s="145">
        <v>99.194199999999995</v>
      </c>
      <c r="E6621" s="145">
        <v>976.33809999999903</v>
      </c>
      <c r="F6621" s="145">
        <v>11784.607</v>
      </c>
      <c r="G6621" s="146">
        <f t="shared" si="103"/>
        <v>31523.2755</v>
      </c>
    </row>
    <row r="6622" spans="1:7" x14ac:dyDescent="0.25">
      <c r="A6622" s="143">
        <v>44837</v>
      </c>
      <c r="B6622" s="144">
        <v>18</v>
      </c>
      <c r="C6622" s="145">
        <v>8383.2708999999995</v>
      </c>
      <c r="D6622" s="145">
        <v>56.537599999999998</v>
      </c>
      <c r="E6622" s="145">
        <v>558.82449999999994</v>
      </c>
      <c r="F6622" s="145">
        <v>9548.0460000000003</v>
      </c>
      <c r="G6622" s="146">
        <f t="shared" si="103"/>
        <v>18546.679</v>
      </c>
    </row>
    <row r="6623" spans="1:7" x14ac:dyDescent="0.25">
      <c r="A6623" s="143">
        <v>44837</v>
      </c>
      <c r="B6623" s="144">
        <v>19</v>
      </c>
      <c r="C6623" s="145">
        <v>1458.5186000000001</v>
      </c>
      <c r="D6623" s="145">
        <v>16.718</v>
      </c>
      <c r="E6623" s="145">
        <v>161.77789999999999</v>
      </c>
      <c r="F6623" s="145">
        <v>4699.5349999999999</v>
      </c>
      <c r="G6623" s="146">
        <f t="shared" si="103"/>
        <v>6336.5495000000001</v>
      </c>
    </row>
    <row r="6624" spans="1:7" x14ac:dyDescent="0.25">
      <c r="A6624" s="143">
        <v>44837</v>
      </c>
      <c r="B6624" s="144">
        <v>20</v>
      </c>
      <c r="C6624" s="145">
        <v>10.692399999999999</v>
      </c>
      <c r="D6624" s="145">
        <v>7.9128999999999996</v>
      </c>
      <c r="E6624" s="145">
        <v>2.6328999999999998</v>
      </c>
      <c r="F6624" s="145">
        <v>81.900499999999994</v>
      </c>
      <c r="G6624" s="146">
        <f t="shared" si="103"/>
        <v>103.1387</v>
      </c>
    </row>
    <row r="6625" spans="1:7" x14ac:dyDescent="0.25">
      <c r="A6625" s="143">
        <v>44837</v>
      </c>
      <c r="B6625" s="144">
        <v>21</v>
      </c>
      <c r="C6625" s="145">
        <v>2.4853999999999998</v>
      </c>
      <c r="D6625" s="145">
        <v>10.2348</v>
      </c>
      <c r="E6625" s="145">
        <v>1.4079999999999999</v>
      </c>
      <c r="F6625" s="145">
        <v>0</v>
      </c>
      <c r="G6625" s="146">
        <f t="shared" si="103"/>
        <v>14.1282</v>
      </c>
    </row>
    <row r="6626" spans="1:7" x14ac:dyDescent="0.25">
      <c r="A6626" s="143">
        <v>44837</v>
      </c>
      <c r="B6626" s="144">
        <v>22</v>
      </c>
      <c r="C6626" s="145">
        <v>2.5304000000000002</v>
      </c>
      <c r="D6626" s="145">
        <v>11.614699999999999</v>
      </c>
      <c r="E6626" s="145">
        <v>1.6</v>
      </c>
      <c r="F6626" s="145">
        <v>0</v>
      </c>
      <c r="G6626" s="146">
        <f t="shared" si="103"/>
        <v>15.745099999999999</v>
      </c>
    </row>
    <row r="6627" spans="1:7" x14ac:dyDescent="0.25">
      <c r="A6627" s="143">
        <v>44837</v>
      </c>
      <c r="B6627" s="144">
        <v>23</v>
      </c>
      <c r="C6627" s="145">
        <v>2.1013999999999999</v>
      </c>
      <c r="D6627" s="145">
        <v>11.4559</v>
      </c>
      <c r="E6627" s="145">
        <v>1.216</v>
      </c>
      <c r="F6627" s="145">
        <v>0</v>
      </c>
      <c r="G6627" s="146">
        <f t="shared" si="103"/>
        <v>14.773299999999999</v>
      </c>
    </row>
    <row r="6628" spans="1:7" x14ac:dyDescent="0.25">
      <c r="A6628" s="143">
        <v>44837</v>
      </c>
      <c r="B6628" s="144">
        <v>24</v>
      </c>
      <c r="C6628" s="145">
        <v>4.4054000000000002</v>
      </c>
      <c r="D6628" s="145">
        <v>10.731400000000001</v>
      </c>
      <c r="E6628" s="145">
        <v>1.536</v>
      </c>
      <c r="F6628" s="145">
        <v>0</v>
      </c>
      <c r="G6628" s="146">
        <f t="shared" si="103"/>
        <v>16.672800000000002</v>
      </c>
    </row>
    <row r="6629" spans="1:7" x14ac:dyDescent="0.25">
      <c r="A6629" s="143">
        <v>44838</v>
      </c>
      <c r="B6629" s="144">
        <v>1</v>
      </c>
      <c r="C6629" s="145">
        <v>6.2196999999999996</v>
      </c>
      <c r="D6629" s="145">
        <v>11.3202</v>
      </c>
      <c r="E6629" s="145">
        <v>1.4079999999999999</v>
      </c>
      <c r="F6629" s="145">
        <v>0</v>
      </c>
      <c r="G6629" s="146">
        <f t="shared" si="103"/>
        <v>18.947900000000001</v>
      </c>
    </row>
    <row r="6630" spans="1:7" x14ac:dyDescent="0.25">
      <c r="A6630" s="143">
        <v>44838</v>
      </c>
      <c r="B6630" s="144">
        <v>2</v>
      </c>
      <c r="C6630" s="145">
        <v>5.7366999999999999</v>
      </c>
      <c r="D6630" s="145">
        <v>11.584</v>
      </c>
      <c r="E6630" s="145">
        <v>1.3440000000000001</v>
      </c>
      <c r="F6630" s="145">
        <v>0</v>
      </c>
      <c r="G6630" s="146">
        <f t="shared" si="103"/>
        <v>18.6647</v>
      </c>
    </row>
    <row r="6631" spans="1:7" x14ac:dyDescent="0.25">
      <c r="A6631" s="143">
        <v>44838</v>
      </c>
      <c r="B6631" s="144">
        <v>3</v>
      </c>
      <c r="C6631" s="145">
        <v>6.8227000000000002</v>
      </c>
      <c r="D6631" s="145">
        <v>12.377599999999999</v>
      </c>
      <c r="E6631" s="145">
        <v>1.728</v>
      </c>
      <c r="F6631" s="145">
        <v>0</v>
      </c>
      <c r="G6631" s="146">
        <f t="shared" si="103"/>
        <v>20.9283</v>
      </c>
    </row>
    <row r="6632" spans="1:7" x14ac:dyDescent="0.25">
      <c r="A6632" s="143">
        <v>44838</v>
      </c>
      <c r="B6632" s="144">
        <v>4</v>
      </c>
      <c r="C6632" s="145">
        <v>5.7751000000000001</v>
      </c>
      <c r="D6632" s="145">
        <v>12.372400000000001</v>
      </c>
      <c r="E6632" s="145">
        <v>1.6</v>
      </c>
      <c r="F6632" s="145">
        <v>0</v>
      </c>
      <c r="G6632" s="146">
        <f t="shared" si="103"/>
        <v>19.747500000000002</v>
      </c>
    </row>
    <row r="6633" spans="1:7" x14ac:dyDescent="0.25">
      <c r="A6633" s="143">
        <v>44838</v>
      </c>
      <c r="B6633" s="144">
        <v>5</v>
      </c>
      <c r="C6633" s="145">
        <v>6.4100999999999999</v>
      </c>
      <c r="D6633" s="145">
        <v>12.2366999999999</v>
      </c>
      <c r="E6633" s="145">
        <v>1.28</v>
      </c>
      <c r="F6633" s="145">
        <v>0</v>
      </c>
      <c r="G6633" s="146">
        <f t="shared" si="103"/>
        <v>19.926799999999901</v>
      </c>
    </row>
    <row r="6634" spans="1:7" x14ac:dyDescent="0.25">
      <c r="A6634" s="143">
        <v>44838</v>
      </c>
      <c r="B6634" s="144">
        <v>6</v>
      </c>
      <c r="C6634" s="145">
        <v>6.2191000000000001</v>
      </c>
      <c r="D6634" s="145">
        <v>10.792899999999999</v>
      </c>
      <c r="E6634" s="145">
        <v>0</v>
      </c>
      <c r="F6634" s="145">
        <v>0</v>
      </c>
      <c r="G6634" s="146">
        <f t="shared" si="103"/>
        <v>17.012</v>
      </c>
    </row>
    <row r="6635" spans="1:7" x14ac:dyDescent="0.25">
      <c r="A6635" s="143">
        <v>44838</v>
      </c>
      <c r="B6635" s="144">
        <v>7</v>
      </c>
      <c r="C6635" s="145">
        <v>3.4510999999999998</v>
      </c>
      <c r="D6635" s="145">
        <v>11.141</v>
      </c>
      <c r="E6635" s="145">
        <v>6.0000000000000001E-3</v>
      </c>
      <c r="F6635" s="145">
        <v>0</v>
      </c>
      <c r="G6635" s="146">
        <f t="shared" si="103"/>
        <v>14.598100000000001</v>
      </c>
    </row>
    <row r="6636" spans="1:7" x14ac:dyDescent="0.25">
      <c r="A6636" s="143">
        <v>44838</v>
      </c>
      <c r="B6636" s="144">
        <v>8</v>
      </c>
      <c r="C6636" s="145">
        <v>9.9488000000000003</v>
      </c>
      <c r="D6636" s="145">
        <v>13.1404</v>
      </c>
      <c r="E6636" s="145">
        <v>1.9583999999999999</v>
      </c>
      <c r="F6636" s="145">
        <v>389.16019999999997</v>
      </c>
      <c r="G6636" s="146">
        <f t="shared" si="103"/>
        <v>414.20779999999996</v>
      </c>
    </row>
    <row r="6637" spans="1:7" x14ac:dyDescent="0.25">
      <c r="A6637" s="143">
        <v>44838</v>
      </c>
      <c r="B6637" s="144">
        <v>9</v>
      </c>
      <c r="C6637" s="145">
        <v>1675.9450999999999</v>
      </c>
      <c r="D6637" s="145">
        <v>21.5961</v>
      </c>
      <c r="E6637" s="145">
        <v>179.58449999999999</v>
      </c>
      <c r="F6637" s="145">
        <v>5644.6261999999997</v>
      </c>
      <c r="G6637" s="146">
        <f t="shared" si="103"/>
        <v>7521.7518999999993</v>
      </c>
    </row>
    <row r="6638" spans="1:7" x14ac:dyDescent="0.25">
      <c r="A6638" s="143">
        <v>44838</v>
      </c>
      <c r="B6638" s="144">
        <v>10</v>
      </c>
      <c r="C6638" s="145">
        <v>10036.2765</v>
      </c>
      <c r="D6638" s="145">
        <v>64.804299999999998</v>
      </c>
      <c r="E6638" s="145">
        <v>526.30709999999999</v>
      </c>
      <c r="F6638" s="145">
        <v>10283.4697</v>
      </c>
      <c r="G6638" s="146">
        <f t="shared" si="103"/>
        <v>20910.857599999999</v>
      </c>
    </row>
    <row r="6639" spans="1:7" x14ac:dyDescent="0.25">
      <c r="A6639" s="143">
        <v>44838</v>
      </c>
      <c r="B6639" s="144">
        <v>11</v>
      </c>
      <c r="C6639" s="145">
        <v>21083.554400000001</v>
      </c>
      <c r="D6639" s="145">
        <v>133.2004</v>
      </c>
      <c r="E6639" s="145">
        <v>932.85419999999999</v>
      </c>
      <c r="F6639" s="145">
        <v>12036.0473</v>
      </c>
      <c r="G6639" s="146">
        <f t="shared" si="103"/>
        <v>34185.656300000002</v>
      </c>
    </row>
    <row r="6640" spans="1:7" x14ac:dyDescent="0.25">
      <c r="A6640" s="143">
        <v>44838</v>
      </c>
      <c r="B6640" s="144">
        <v>12</v>
      </c>
      <c r="C6640" s="145">
        <v>30180.5128</v>
      </c>
      <c r="D6640" s="145">
        <v>178.39670000000001</v>
      </c>
      <c r="E6640" s="145">
        <v>1300.1663000000001</v>
      </c>
      <c r="F6640" s="145">
        <v>12535.4169</v>
      </c>
      <c r="G6640" s="146">
        <f t="shared" si="103"/>
        <v>44194.492700000003</v>
      </c>
    </row>
    <row r="6641" spans="1:7" x14ac:dyDescent="0.25">
      <c r="A6641" s="143">
        <v>44838</v>
      </c>
      <c r="B6641" s="144">
        <v>13</v>
      </c>
      <c r="C6641" s="145">
        <v>35884.513500000001</v>
      </c>
      <c r="D6641" s="145">
        <v>202.61320000000001</v>
      </c>
      <c r="E6641" s="145">
        <v>1535.9263000000001</v>
      </c>
      <c r="F6641" s="145">
        <v>12741.382900000001</v>
      </c>
      <c r="G6641" s="146">
        <f t="shared" si="103"/>
        <v>50364.435899999997</v>
      </c>
    </row>
    <row r="6642" spans="1:7" x14ac:dyDescent="0.25">
      <c r="A6642" s="143">
        <v>44838</v>
      </c>
      <c r="B6642" s="144">
        <v>14</v>
      </c>
      <c r="C6642" s="145">
        <v>37248.784299999999</v>
      </c>
      <c r="D6642" s="145">
        <v>205.65280000000001</v>
      </c>
      <c r="E6642" s="145">
        <v>1556.9721999999999</v>
      </c>
      <c r="F6642" s="145">
        <v>12672.8596</v>
      </c>
      <c r="G6642" s="146">
        <f t="shared" si="103"/>
        <v>51684.268899999995</v>
      </c>
    </row>
    <row r="6643" spans="1:7" x14ac:dyDescent="0.25">
      <c r="A6643" s="143">
        <v>44838</v>
      </c>
      <c r="B6643" s="144">
        <v>15</v>
      </c>
      <c r="C6643" s="145">
        <v>34659.757899999997</v>
      </c>
      <c r="D6643" s="145">
        <v>175.21350000000001</v>
      </c>
      <c r="E6643" s="145">
        <v>1450.9414999999999</v>
      </c>
      <c r="F6643" s="145">
        <v>12489.862499999999</v>
      </c>
      <c r="G6643" s="146">
        <f t="shared" si="103"/>
        <v>48775.775399999999</v>
      </c>
    </row>
    <row r="6644" spans="1:7" x14ac:dyDescent="0.25">
      <c r="A6644" s="143">
        <v>44838</v>
      </c>
      <c r="B6644" s="144">
        <v>16</v>
      </c>
      <c r="C6644" s="145">
        <v>28031.4251</v>
      </c>
      <c r="D6644" s="145">
        <v>143.37549999999999</v>
      </c>
      <c r="E6644" s="145">
        <v>1314.4195</v>
      </c>
      <c r="F6644" s="145">
        <v>12149.101199999999</v>
      </c>
      <c r="G6644" s="146">
        <f t="shared" si="103"/>
        <v>41638.321299999996</v>
      </c>
    </row>
    <row r="6645" spans="1:7" x14ac:dyDescent="0.25">
      <c r="A6645" s="143">
        <v>44838</v>
      </c>
      <c r="B6645" s="144">
        <v>17</v>
      </c>
      <c r="C6645" s="145">
        <v>18163.688999999998</v>
      </c>
      <c r="D6645" s="145">
        <v>101.7794</v>
      </c>
      <c r="E6645" s="145">
        <v>1058.9479999999901</v>
      </c>
      <c r="F6645" s="145">
        <v>11381.9053</v>
      </c>
      <c r="G6645" s="146">
        <f t="shared" si="103"/>
        <v>30706.321699999986</v>
      </c>
    </row>
    <row r="6646" spans="1:7" x14ac:dyDescent="0.25">
      <c r="A6646" s="143">
        <v>44838</v>
      </c>
      <c r="B6646" s="144">
        <v>18</v>
      </c>
      <c r="C6646" s="145">
        <v>8053.4476999999997</v>
      </c>
      <c r="D6646" s="145">
        <v>55.194000000000003</v>
      </c>
      <c r="E6646" s="145">
        <v>592.00929999999903</v>
      </c>
      <c r="F6646" s="145">
        <v>9284.3834000000006</v>
      </c>
      <c r="G6646" s="146">
        <f t="shared" si="103"/>
        <v>17985.0344</v>
      </c>
    </row>
    <row r="6647" spans="1:7" x14ac:dyDescent="0.25">
      <c r="A6647" s="143">
        <v>44838</v>
      </c>
      <c r="B6647" s="144">
        <v>19</v>
      </c>
      <c r="C6647" s="145">
        <v>1377.9860000000001</v>
      </c>
      <c r="D6647" s="145">
        <v>16.9496</v>
      </c>
      <c r="E6647" s="145">
        <v>146.0752</v>
      </c>
      <c r="F6647" s="145">
        <v>4405.9951000000001</v>
      </c>
      <c r="G6647" s="146">
        <f t="shared" si="103"/>
        <v>5947.0059000000001</v>
      </c>
    </row>
    <row r="6648" spans="1:7" x14ac:dyDescent="0.25">
      <c r="A6648" s="143">
        <v>44838</v>
      </c>
      <c r="B6648" s="144">
        <v>20</v>
      </c>
      <c r="C6648" s="145">
        <v>7.1597</v>
      </c>
      <c r="D6648" s="145">
        <v>6.7788000000000004</v>
      </c>
      <c r="E6648" s="145">
        <v>1.5190999999999999</v>
      </c>
      <c r="F6648" s="145">
        <v>56.22</v>
      </c>
      <c r="G6648" s="146">
        <f t="shared" si="103"/>
        <v>71.677599999999998</v>
      </c>
    </row>
    <row r="6649" spans="1:7" x14ac:dyDescent="0.25">
      <c r="A6649" s="143">
        <v>44838</v>
      </c>
      <c r="B6649" s="144">
        <v>21</v>
      </c>
      <c r="C6649" s="145">
        <v>3.1850000000000001</v>
      </c>
      <c r="D6649" s="145">
        <v>5.2888999999999999</v>
      </c>
      <c r="E6649" s="145">
        <v>1.1519999999999999</v>
      </c>
      <c r="F6649" s="145">
        <v>0</v>
      </c>
      <c r="G6649" s="146">
        <f t="shared" si="103"/>
        <v>9.6258999999999997</v>
      </c>
    </row>
    <row r="6650" spans="1:7" x14ac:dyDescent="0.25">
      <c r="A6650" s="143">
        <v>44838</v>
      </c>
      <c r="B6650" s="144">
        <v>22</v>
      </c>
      <c r="C6650" s="145">
        <v>9.5370000000000008</v>
      </c>
      <c r="D6650" s="145">
        <v>6.0952000000000002</v>
      </c>
      <c r="E6650" s="145">
        <v>1.3440000000000001</v>
      </c>
      <c r="F6650" s="145">
        <v>0</v>
      </c>
      <c r="G6650" s="146">
        <f t="shared" si="103"/>
        <v>16.976200000000002</v>
      </c>
    </row>
    <row r="6651" spans="1:7" x14ac:dyDescent="0.25">
      <c r="A6651" s="143">
        <v>44838</v>
      </c>
      <c r="B6651" s="144">
        <v>23</v>
      </c>
      <c r="C6651" s="145">
        <v>2.2970000000000002</v>
      </c>
      <c r="D6651" s="145">
        <v>6.6981000000000002</v>
      </c>
      <c r="E6651" s="145">
        <v>1.216</v>
      </c>
      <c r="F6651" s="145">
        <v>0</v>
      </c>
      <c r="G6651" s="146">
        <f t="shared" si="103"/>
        <v>10.2111</v>
      </c>
    </row>
    <row r="6652" spans="1:7" x14ac:dyDescent="0.25">
      <c r="A6652" s="143">
        <v>44838</v>
      </c>
      <c r="B6652" s="144">
        <v>24</v>
      </c>
      <c r="C6652" s="145">
        <v>1.9319999999999999</v>
      </c>
      <c r="D6652" s="145">
        <v>7.0961999999999996</v>
      </c>
      <c r="E6652" s="145">
        <v>0.76800000000000002</v>
      </c>
      <c r="F6652" s="145">
        <v>0</v>
      </c>
      <c r="G6652" s="146">
        <f t="shared" si="103"/>
        <v>9.7962000000000007</v>
      </c>
    </row>
    <row r="6653" spans="1:7" x14ac:dyDescent="0.25">
      <c r="A6653" s="143">
        <v>44839</v>
      </c>
      <c r="B6653" s="144">
        <v>1</v>
      </c>
      <c r="C6653" s="145">
        <v>15.128299999999999</v>
      </c>
      <c r="D6653" s="145">
        <v>9.7432999999999996</v>
      </c>
      <c r="E6653" s="145">
        <v>0.89600000000000002</v>
      </c>
      <c r="F6653" s="145">
        <v>0</v>
      </c>
      <c r="G6653" s="146">
        <f t="shared" si="103"/>
        <v>25.767600000000002</v>
      </c>
    </row>
    <row r="6654" spans="1:7" x14ac:dyDescent="0.25">
      <c r="A6654" s="143">
        <v>44839</v>
      </c>
      <c r="B6654" s="144">
        <v>2</v>
      </c>
      <c r="C6654" s="145">
        <v>16.862300000000001</v>
      </c>
      <c r="D6654" s="145">
        <v>10.152900000000001</v>
      </c>
      <c r="E6654" s="145">
        <v>0.89600000000000002</v>
      </c>
      <c r="F6654" s="145">
        <v>0</v>
      </c>
      <c r="G6654" s="146">
        <f t="shared" si="103"/>
        <v>27.911200000000001</v>
      </c>
    </row>
    <row r="6655" spans="1:7" x14ac:dyDescent="0.25">
      <c r="A6655" s="143">
        <v>44839</v>
      </c>
      <c r="B6655" s="144">
        <v>3</v>
      </c>
      <c r="C6655" s="145">
        <v>12.642300000000001</v>
      </c>
      <c r="D6655" s="145">
        <v>10.4575</v>
      </c>
      <c r="E6655" s="145">
        <v>0.83199999999999996</v>
      </c>
      <c r="F6655" s="145">
        <v>0</v>
      </c>
      <c r="G6655" s="146">
        <f t="shared" si="103"/>
        <v>23.931800000000003</v>
      </c>
    </row>
    <row r="6656" spans="1:7" x14ac:dyDescent="0.25">
      <c r="A6656" s="143">
        <v>44839</v>
      </c>
      <c r="B6656" s="144">
        <v>4</v>
      </c>
      <c r="C6656" s="145">
        <v>12.111599999999999</v>
      </c>
      <c r="D6656" s="145">
        <v>10.8875999999999</v>
      </c>
      <c r="E6656" s="145">
        <v>0.83199999999999996</v>
      </c>
      <c r="F6656" s="145">
        <v>0</v>
      </c>
      <c r="G6656" s="146">
        <f t="shared" si="103"/>
        <v>23.8311999999999</v>
      </c>
    </row>
    <row r="6657" spans="1:7" x14ac:dyDescent="0.25">
      <c r="A6657" s="143">
        <v>44839</v>
      </c>
      <c r="B6657" s="144">
        <v>5</v>
      </c>
      <c r="C6657" s="145">
        <v>9.6654</v>
      </c>
      <c r="D6657" s="145">
        <v>10.951599999999999</v>
      </c>
      <c r="E6657" s="145">
        <v>0.89600000000000002</v>
      </c>
      <c r="F6657" s="145">
        <v>0</v>
      </c>
      <c r="G6657" s="146">
        <f t="shared" si="103"/>
        <v>21.512999999999998</v>
      </c>
    </row>
    <row r="6658" spans="1:7" x14ac:dyDescent="0.25">
      <c r="A6658" s="143">
        <v>44839</v>
      </c>
      <c r="B6658" s="144">
        <v>6</v>
      </c>
      <c r="C6658" s="145">
        <v>3.29239999999999</v>
      </c>
      <c r="D6658" s="145">
        <v>11.0182</v>
      </c>
      <c r="E6658" s="145">
        <v>0.51200000000000001</v>
      </c>
      <c r="F6658" s="145">
        <v>0</v>
      </c>
      <c r="G6658" s="146">
        <f t="shared" si="103"/>
        <v>14.822599999999991</v>
      </c>
    </row>
    <row r="6659" spans="1:7" x14ac:dyDescent="0.25">
      <c r="A6659" s="143">
        <v>44839</v>
      </c>
      <c r="B6659" s="144">
        <v>7</v>
      </c>
      <c r="C6659" s="145">
        <v>2.5044</v>
      </c>
      <c r="D6659" s="145">
        <v>11.829599999999999</v>
      </c>
      <c r="E6659" s="145">
        <v>0.83799999999999997</v>
      </c>
      <c r="F6659" s="145">
        <v>0</v>
      </c>
      <c r="G6659" s="146">
        <f t="shared" si="103"/>
        <v>15.171999999999999</v>
      </c>
    </row>
    <row r="6660" spans="1:7" x14ac:dyDescent="0.25">
      <c r="A6660" s="143">
        <v>44839</v>
      </c>
      <c r="B6660" s="144">
        <v>8</v>
      </c>
      <c r="C6660" s="145">
        <v>8.1176999999999992</v>
      </c>
      <c r="D6660" s="145">
        <v>10.759600000000001</v>
      </c>
      <c r="E6660" s="145">
        <v>5.4386999999999999</v>
      </c>
      <c r="F6660" s="145">
        <v>370.66050000000001</v>
      </c>
      <c r="G6660" s="146">
        <f t="shared" si="103"/>
        <v>394.97649999999999</v>
      </c>
    </row>
    <row r="6661" spans="1:7" x14ac:dyDescent="0.25">
      <c r="A6661" s="143">
        <v>44839</v>
      </c>
      <c r="B6661" s="144">
        <v>9</v>
      </c>
      <c r="C6661" s="145">
        <v>1620.1934000000001</v>
      </c>
      <c r="D6661" s="145">
        <v>19.109000000000002</v>
      </c>
      <c r="E6661" s="145">
        <v>168.7191</v>
      </c>
      <c r="F6661" s="145">
        <v>5604.8498</v>
      </c>
      <c r="G6661" s="146">
        <f t="shared" si="103"/>
        <v>7412.8712999999998</v>
      </c>
    </row>
    <row r="6662" spans="1:7" x14ac:dyDescent="0.25">
      <c r="A6662" s="143">
        <v>44839</v>
      </c>
      <c r="B6662" s="144">
        <v>10</v>
      </c>
      <c r="C6662" s="145">
        <v>9825.6949999999997</v>
      </c>
      <c r="D6662" s="145">
        <v>60.513599999999997</v>
      </c>
      <c r="E6662" s="145">
        <v>511.8596</v>
      </c>
      <c r="F6662" s="145">
        <v>10273.563899999999</v>
      </c>
      <c r="G6662" s="146">
        <f t="shared" ref="G6662:G6725" si="104">+SUM(C6662:F6662)</f>
        <v>20671.632099999999</v>
      </c>
    </row>
    <row r="6663" spans="1:7" x14ac:dyDescent="0.25">
      <c r="A6663" s="143">
        <v>44839</v>
      </c>
      <c r="B6663" s="144">
        <v>11</v>
      </c>
      <c r="C6663" s="145">
        <v>20667.375599999999</v>
      </c>
      <c r="D6663" s="145">
        <v>120.61450000000001</v>
      </c>
      <c r="E6663" s="145">
        <v>885.74429999999995</v>
      </c>
      <c r="F6663" s="145">
        <v>11851.056</v>
      </c>
      <c r="G6663" s="146">
        <f t="shared" si="104"/>
        <v>33524.790399999998</v>
      </c>
    </row>
    <row r="6664" spans="1:7" x14ac:dyDescent="0.25">
      <c r="A6664" s="143">
        <v>44839</v>
      </c>
      <c r="B6664" s="144">
        <v>12</v>
      </c>
      <c r="C6664" s="145">
        <v>29699.386200000001</v>
      </c>
      <c r="D6664" s="145">
        <v>171.98509999999999</v>
      </c>
      <c r="E6664" s="145">
        <v>1254.1642999999999</v>
      </c>
      <c r="F6664" s="145">
        <v>12470.2889</v>
      </c>
      <c r="G6664" s="146">
        <f t="shared" si="104"/>
        <v>43595.824500000002</v>
      </c>
    </row>
    <row r="6665" spans="1:7" x14ac:dyDescent="0.25">
      <c r="A6665" s="143">
        <v>44839</v>
      </c>
      <c r="B6665" s="144">
        <v>13</v>
      </c>
      <c r="C6665" s="145">
        <v>35253.522299999997</v>
      </c>
      <c r="D6665" s="145">
        <v>195.7328</v>
      </c>
      <c r="E6665" s="145">
        <v>1475.6904999999999</v>
      </c>
      <c r="F6665" s="145">
        <v>12735.2235</v>
      </c>
      <c r="G6665" s="146">
        <f t="shared" si="104"/>
        <v>49660.169099999992</v>
      </c>
    </row>
    <row r="6666" spans="1:7" x14ac:dyDescent="0.25">
      <c r="A6666" s="143">
        <v>44839</v>
      </c>
      <c r="B6666" s="144">
        <v>14</v>
      </c>
      <c r="C6666" s="145">
        <v>36791.023000000001</v>
      </c>
      <c r="D6666" s="145">
        <v>194.57769999999999</v>
      </c>
      <c r="E6666" s="145">
        <v>1512.9449999999999</v>
      </c>
      <c r="F6666" s="145">
        <v>12785.579900000001</v>
      </c>
      <c r="G6666" s="146">
        <f t="shared" si="104"/>
        <v>51284.125599999999</v>
      </c>
    </row>
    <row r="6667" spans="1:7" x14ac:dyDescent="0.25">
      <c r="A6667" s="143">
        <v>44839</v>
      </c>
      <c r="B6667" s="144">
        <v>15</v>
      </c>
      <c r="C6667" s="145">
        <v>34123.888800000001</v>
      </c>
      <c r="D6667" s="145">
        <v>183.49199999999999</v>
      </c>
      <c r="E6667" s="145">
        <v>1404.8688</v>
      </c>
      <c r="F6667" s="145">
        <v>12586.0262</v>
      </c>
      <c r="G6667" s="146">
        <f t="shared" si="104"/>
        <v>48298.275799999996</v>
      </c>
    </row>
    <row r="6668" spans="1:7" x14ac:dyDescent="0.25">
      <c r="A6668" s="143">
        <v>44839</v>
      </c>
      <c r="B6668" s="144">
        <v>16</v>
      </c>
      <c r="C6668" s="145">
        <v>27177.9935</v>
      </c>
      <c r="D6668" s="145">
        <v>140.99709999999999</v>
      </c>
      <c r="E6668" s="145">
        <v>1159.7765999999999</v>
      </c>
      <c r="F6668" s="145">
        <v>12219.1482</v>
      </c>
      <c r="G6668" s="146">
        <f t="shared" si="104"/>
        <v>40697.915399999998</v>
      </c>
    </row>
    <row r="6669" spans="1:7" x14ac:dyDescent="0.25">
      <c r="A6669" s="143">
        <v>44839</v>
      </c>
      <c r="B6669" s="144">
        <v>17</v>
      </c>
      <c r="C6669" s="145">
        <v>17276.733700000001</v>
      </c>
      <c r="D6669" s="145">
        <v>94.598500000000001</v>
      </c>
      <c r="E6669" s="145">
        <v>890.31769999999995</v>
      </c>
      <c r="F6669" s="145">
        <v>11238.913699999999</v>
      </c>
      <c r="G6669" s="146">
        <f t="shared" si="104"/>
        <v>29500.563600000001</v>
      </c>
    </row>
    <row r="6670" spans="1:7" x14ac:dyDescent="0.25">
      <c r="A6670" s="143">
        <v>44839</v>
      </c>
      <c r="B6670" s="144">
        <v>18</v>
      </c>
      <c r="C6670" s="145">
        <v>7696.4059999999999</v>
      </c>
      <c r="D6670" s="145">
        <v>49.92</v>
      </c>
      <c r="E6670" s="145">
        <v>522.71550000000002</v>
      </c>
      <c r="F6670" s="145">
        <v>9187.6959000000006</v>
      </c>
      <c r="G6670" s="146">
        <f t="shared" si="104"/>
        <v>17456.737399999998</v>
      </c>
    </row>
    <row r="6671" spans="1:7" x14ac:dyDescent="0.25">
      <c r="A6671" s="143">
        <v>44839</v>
      </c>
      <c r="B6671" s="144">
        <v>19</v>
      </c>
      <c r="C6671" s="145">
        <v>1241.954</v>
      </c>
      <c r="D6671" s="145">
        <v>16.994399999999999</v>
      </c>
      <c r="E6671" s="145">
        <v>148.7133</v>
      </c>
      <c r="F6671" s="145">
        <v>4271.7599</v>
      </c>
      <c r="G6671" s="146">
        <f t="shared" si="104"/>
        <v>5679.4215999999997</v>
      </c>
    </row>
    <row r="6672" spans="1:7" x14ac:dyDescent="0.25">
      <c r="A6672" s="143">
        <v>44839</v>
      </c>
      <c r="B6672" s="144">
        <v>20</v>
      </c>
      <c r="C6672" s="145">
        <v>6.6967999999999996</v>
      </c>
      <c r="D6672" s="145">
        <v>9.0342000000000002</v>
      </c>
      <c r="E6672" s="145">
        <v>1.5013000000000001</v>
      </c>
      <c r="F6672" s="145">
        <v>36.2986</v>
      </c>
      <c r="G6672" s="146">
        <f t="shared" si="104"/>
        <v>53.530900000000003</v>
      </c>
    </row>
    <row r="6673" spans="1:7" x14ac:dyDescent="0.25">
      <c r="A6673" s="143">
        <v>44839</v>
      </c>
      <c r="B6673" s="144">
        <v>21</v>
      </c>
      <c r="C6673" s="145">
        <v>4.4391999999999996</v>
      </c>
      <c r="D6673" s="145">
        <v>9.4180999999999901</v>
      </c>
      <c r="E6673" s="145">
        <v>0.96</v>
      </c>
      <c r="F6673" s="145">
        <v>0</v>
      </c>
      <c r="G6673" s="146">
        <f t="shared" si="104"/>
        <v>14.817299999999989</v>
      </c>
    </row>
    <row r="6674" spans="1:7" x14ac:dyDescent="0.25">
      <c r="A6674" s="143">
        <v>44839</v>
      </c>
      <c r="B6674" s="144">
        <v>22</v>
      </c>
      <c r="C6674" s="145">
        <v>4.41</v>
      </c>
      <c r="D6674" s="145">
        <v>8.7960999999999991</v>
      </c>
      <c r="E6674" s="145">
        <v>0.76800000000000002</v>
      </c>
      <c r="F6674" s="145">
        <v>0</v>
      </c>
      <c r="G6674" s="146">
        <f t="shared" si="104"/>
        <v>13.9741</v>
      </c>
    </row>
    <row r="6675" spans="1:7" x14ac:dyDescent="0.25">
      <c r="A6675" s="143">
        <v>44839</v>
      </c>
      <c r="B6675" s="144">
        <v>23</v>
      </c>
      <c r="C6675" s="145">
        <v>4.7299999999999898</v>
      </c>
      <c r="D6675" s="145">
        <v>8.1176999999999992</v>
      </c>
      <c r="E6675" s="145">
        <v>0.70399999999999996</v>
      </c>
      <c r="F6675" s="145">
        <v>0</v>
      </c>
      <c r="G6675" s="146">
        <f t="shared" si="104"/>
        <v>13.55169999999999</v>
      </c>
    </row>
    <row r="6676" spans="1:7" x14ac:dyDescent="0.25">
      <c r="A6676" s="143">
        <v>44839</v>
      </c>
      <c r="B6676" s="144">
        <v>24</v>
      </c>
      <c r="C6676" s="145">
        <v>4.6020000000000003</v>
      </c>
      <c r="D6676" s="145">
        <v>8.1996000000000002</v>
      </c>
      <c r="E6676" s="145">
        <v>0.70399999999999996</v>
      </c>
      <c r="F6676" s="145">
        <v>0</v>
      </c>
      <c r="G6676" s="146">
        <f t="shared" si="104"/>
        <v>13.505600000000001</v>
      </c>
    </row>
    <row r="6677" spans="1:7" x14ac:dyDescent="0.25">
      <c r="A6677" s="143">
        <v>44840</v>
      </c>
      <c r="B6677" s="144">
        <v>1</v>
      </c>
      <c r="C6677" s="145">
        <v>4.3818999999999999</v>
      </c>
      <c r="D6677" s="145">
        <v>8.5528999999999993</v>
      </c>
      <c r="E6677" s="145">
        <v>0.83199999999999996</v>
      </c>
      <c r="F6677" s="145">
        <v>0</v>
      </c>
      <c r="G6677" s="146">
        <f t="shared" si="104"/>
        <v>13.7668</v>
      </c>
    </row>
    <row r="6678" spans="1:7" x14ac:dyDescent="0.25">
      <c r="A6678" s="143">
        <v>44840</v>
      </c>
      <c r="B6678" s="144">
        <v>2</v>
      </c>
      <c r="C6678" s="145">
        <v>4.2469000000000001</v>
      </c>
      <c r="D6678" s="145">
        <v>8.9267000000000003</v>
      </c>
      <c r="E6678" s="145">
        <v>0.96</v>
      </c>
      <c r="F6678" s="145">
        <v>0</v>
      </c>
      <c r="G6678" s="146">
        <f t="shared" si="104"/>
        <v>14.133600000000001</v>
      </c>
    </row>
    <row r="6679" spans="1:7" x14ac:dyDescent="0.25">
      <c r="A6679" s="143">
        <v>44840</v>
      </c>
      <c r="B6679" s="144">
        <v>3</v>
      </c>
      <c r="C6679" s="145">
        <v>4.0499000000000001</v>
      </c>
      <c r="D6679" s="145">
        <v>9.1262999999999899</v>
      </c>
      <c r="E6679" s="145">
        <v>0.83199999999999996</v>
      </c>
      <c r="F6679" s="145">
        <v>0</v>
      </c>
      <c r="G6679" s="146">
        <f t="shared" si="104"/>
        <v>14.008199999999992</v>
      </c>
    </row>
    <row r="6680" spans="1:7" x14ac:dyDescent="0.25">
      <c r="A6680" s="143">
        <v>44840</v>
      </c>
      <c r="B6680" s="144">
        <v>4</v>
      </c>
      <c r="C6680" s="145">
        <v>4.8935000000000004</v>
      </c>
      <c r="D6680" s="145">
        <v>9.3720999999999997</v>
      </c>
      <c r="E6680" s="145">
        <v>0.83199999999999996</v>
      </c>
      <c r="F6680" s="145">
        <v>0</v>
      </c>
      <c r="G6680" s="146">
        <f t="shared" si="104"/>
        <v>15.0976</v>
      </c>
    </row>
    <row r="6681" spans="1:7" x14ac:dyDescent="0.25">
      <c r="A6681" s="143">
        <v>44840</v>
      </c>
      <c r="B6681" s="144">
        <v>5</v>
      </c>
      <c r="C6681" s="145">
        <v>8.9305000000000003</v>
      </c>
      <c r="D6681" s="145">
        <v>10.3832</v>
      </c>
      <c r="E6681" s="145">
        <v>1.536</v>
      </c>
      <c r="F6681" s="145">
        <v>0</v>
      </c>
      <c r="G6681" s="146">
        <f t="shared" si="104"/>
        <v>20.849700000000002</v>
      </c>
    </row>
    <row r="6682" spans="1:7" x14ac:dyDescent="0.25">
      <c r="A6682" s="143">
        <v>44840</v>
      </c>
      <c r="B6682" s="144">
        <v>6</v>
      </c>
      <c r="C6682" s="145">
        <v>4.9624999999999897</v>
      </c>
      <c r="D6682" s="145">
        <v>10.129899999999999</v>
      </c>
      <c r="E6682" s="145">
        <v>1.3440000000000001</v>
      </c>
      <c r="F6682" s="145">
        <v>0</v>
      </c>
      <c r="G6682" s="146">
        <f t="shared" si="104"/>
        <v>16.436399999999988</v>
      </c>
    </row>
    <row r="6683" spans="1:7" x14ac:dyDescent="0.25">
      <c r="A6683" s="143">
        <v>44840</v>
      </c>
      <c r="B6683" s="144">
        <v>7</v>
      </c>
      <c r="C6683" s="145">
        <v>4.0865</v>
      </c>
      <c r="D6683" s="145">
        <v>9.6946999999999992</v>
      </c>
      <c r="E6683" s="145">
        <v>1.222</v>
      </c>
      <c r="F6683" s="145">
        <v>0</v>
      </c>
      <c r="G6683" s="146">
        <f t="shared" si="104"/>
        <v>15.003199999999998</v>
      </c>
    </row>
    <row r="6684" spans="1:7" x14ac:dyDescent="0.25">
      <c r="A6684" s="143">
        <v>44840</v>
      </c>
      <c r="B6684" s="144">
        <v>8</v>
      </c>
      <c r="C6684" s="145">
        <v>5.3079000000000001</v>
      </c>
      <c r="D6684" s="145">
        <v>9.1415999999999897</v>
      </c>
      <c r="E6684" s="145">
        <v>3.9019999999999899</v>
      </c>
      <c r="F6684" s="145">
        <v>294.48110000000003</v>
      </c>
      <c r="G6684" s="146">
        <f t="shared" si="104"/>
        <v>312.83260000000001</v>
      </c>
    </row>
    <row r="6685" spans="1:7" x14ac:dyDescent="0.25">
      <c r="A6685" s="143">
        <v>44840</v>
      </c>
      <c r="B6685" s="144">
        <v>9</v>
      </c>
      <c r="C6685" s="145">
        <v>1466.8809000000001</v>
      </c>
      <c r="D6685" s="145">
        <v>16.4801</v>
      </c>
      <c r="E6685" s="145">
        <v>153.46199999999999</v>
      </c>
      <c r="F6685" s="145">
        <v>5510.0201999999999</v>
      </c>
      <c r="G6685" s="146">
        <f t="shared" si="104"/>
        <v>7146.8432000000003</v>
      </c>
    </row>
    <row r="6686" spans="1:7" x14ac:dyDescent="0.25">
      <c r="A6686" s="143">
        <v>44840</v>
      </c>
      <c r="B6686" s="144">
        <v>10</v>
      </c>
      <c r="C6686" s="145">
        <v>9421.0069000000003</v>
      </c>
      <c r="D6686" s="145">
        <v>57.049900000000001</v>
      </c>
      <c r="E6686" s="145">
        <v>485.02330000000001</v>
      </c>
      <c r="F6686" s="145">
        <v>10137.8464</v>
      </c>
      <c r="G6686" s="146">
        <f t="shared" si="104"/>
        <v>20100.926500000001</v>
      </c>
    </row>
    <row r="6687" spans="1:7" x14ac:dyDescent="0.25">
      <c r="A6687" s="143">
        <v>44840</v>
      </c>
      <c r="B6687" s="144">
        <v>11</v>
      </c>
      <c r="C6687" s="145">
        <v>20315.960800000001</v>
      </c>
      <c r="D6687" s="145">
        <v>114.7727</v>
      </c>
      <c r="E6687" s="145">
        <v>873.54129999999998</v>
      </c>
      <c r="F6687" s="145">
        <v>12131.630499999999</v>
      </c>
      <c r="G6687" s="146">
        <f t="shared" si="104"/>
        <v>33435.905299999999</v>
      </c>
    </row>
    <row r="6688" spans="1:7" x14ac:dyDescent="0.25">
      <c r="A6688" s="143">
        <v>44840</v>
      </c>
      <c r="B6688" s="144">
        <v>12</v>
      </c>
      <c r="C6688" s="145">
        <v>29225.272400000002</v>
      </c>
      <c r="D6688" s="145">
        <v>156.49090000000001</v>
      </c>
      <c r="E6688" s="145">
        <v>1070.9203</v>
      </c>
      <c r="F6688" s="145">
        <v>12612.950999999999</v>
      </c>
      <c r="G6688" s="146">
        <f t="shared" si="104"/>
        <v>43065.634600000005</v>
      </c>
    </row>
    <row r="6689" spans="1:7" x14ac:dyDescent="0.25">
      <c r="A6689" s="143">
        <v>44840</v>
      </c>
      <c r="B6689" s="144">
        <v>13</v>
      </c>
      <c r="C6689" s="145">
        <v>34706.8033</v>
      </c>
      <c r="D6689" s="145">
        <v>182.7261</v>
      </c>
      <c r="E6689" s="145">
        <v>1327.1329000000001</v>
      </c>
      <c r="F6689" s="145">
        <v>12652.827499999999</v>
      </c>
      <c r="G6689" s="146">
        <f t="shared" si="104"/>
        <v>48869.489799999996</v>
      </c>
    </row>
    <row r="6690" spans="1:7" x14ac:dyDescent="0.25">
      <c r="A6690" s="143">
        <v>44840</v>
      </c>
      <c r="B6690" s="144">
        <v>14</v>
      </c>
      <c r="C6690" s="145">
        <v>36293.762499999997</v>
      </c>
      <c r="D6690" s="145">
        <v>191.30670000000001</v>
      </c>
      <c r="E6690" s="145">
        <v>1384.5845999999999</v>
      </c>
      <c r="F6690" s="145">
        <v>12644.1669</v>
      </c>
      <c r="G6690" s="146">
        <f t="shared" si="104"/>
        <v>50513.820699999997</v>
      </c>
    </row>
    <row r="6691" spans="1:7" x14ac:dyDescent="0.25">
      <c r="A6691" s="143">
        <v>44840</v>
      </c>
      <c r="B6691" s="144">
        <v>15</v>
      </c>
      <c r="C6691" s="145">
        <v>33637.2359</v>
      </c>
      <c r="D6691" s="145">
        <v>172.05350000000001</v>
      </c>
      <c r="E6691" s="145">
        <v>1264.3028999999999</v>
      </c>
      <c r="F6691" s="145">
        <v>12481.4388</v>
      </c>
      <c r="G6691" s="146">
        <f t="shared" si="104"/>
        <v>47555.031100000007</v>
      </c>
    </row>
    <row r="6692" spans="1:7" x14ac:dyDescent="0.25">
      <c r="A6692" s="143">
        <v>44840</v>
      </c>
      <c r="B6692" s="144">
        <v>16</v>
      </c>
      <c r="C6692" s="145">
        <v>26717.6149</v>
      </c>
      <c r="D6692" s="145">
        <v>141.32499999999999</v>
      </c>
      <c r="E6692" s="145">
        <v>1115.2879</v>
      </c>
      <c r="F6692" s="145">
        <v>12061.4447</v>
      </c>
      <c r="G6692" s="146">
        <f t="shared" si="104"/>
        <v>40035.672500000001</v>
      </c>
    </row>
    <row r="6693" spans="1:7" x14ac:dyDescent="0.25">
      <c r="A6693" s="143">
        <v>44840</v>
      </c>
      <c r="B6693" s="144">
        <v>17</v>
      </c>
      <c r="C6693" s="145">
        <v>16807.8001</v>
      </c>
      <c r="D6693" s="145">
        <v>93.912300000000002</v>
      </c>
      <c r="E6693" s="145">
        <v>811.77229999999997</v>
      </c>
      <c r="F6693" s="145">
        <v>11260.3783</v>
      </c>
      <c r="G6693" s="146">
        <f t="shared" si="104"/>
        <v>28973.863000000001</v>
      </c>
    </row>
    <row r="6694" spans="1:7" x14ac:dyDescent="0.25">
      <c r="A6694" s="143">
        <v>44840</v>
      </c>
      <c r="B6694" s="144">
        <v>18</v>
      </c>
      <c r="C6694" s="145">
        <v>7305.6071000000002</v>
      </c>
      <c r="D6694" s="145">
        <v>47.439</v>
      </c>
      <c r="E6694" s="145">
        <v>458.5951</v>
      </c>
      <c r="F6694" s="145">
        <v>9054.4274000000005</v>
      </c>
      <c r="G6694" s="146">
        <f t="shared" si="104"/>
        <v>16866.068599999999</v>
      </c>
    </row>
    <row r="6695" spans="1:7" x14ac:dyDescent="0.25">
      <c r="A6695" s="143">
        <v>44840</v>
      </c>
      <c r="B6695" s="144">
        <v>19</v>
      </c>
      <c r="C6695" s="145">
        <v>1155.3939</v>
      </c>
      <c r="D6695" s="145">
        <v>11.0962</v>
      </c>
      <c r="E6695" s="145">
        <v>121.0425</v>
      </c>
      <c r="F6695" s="145">
        <v>4074.1583000000001</v>
      </c>
      <c r="G6695" s="146">
        <f t="shared" si="104"/>
        <v>5361.6908999999996</v>
      </c>
    </row>
    <row r="6696" spans="1:7" x14ac:dyDescent="0.25">
      <c r="A6696" s="143">
        <v>44840</v>
      </c>
      <c r="B6696" s="144">
        <v>20</v>
      </c>
      <c r="C6696" s="145">
        <v>4.1673999999999998</v>
      </c>
      <c r="D6696" s="145">
        <v>2.43189999999999</v>
      </c>
      <c r="E6696" s="145">
        <v>0.51070000000000004</v>
      </c>
      <c r="F6696" s="145">
        <v>24.529900000000001</v>
      </c>
      <c r="G6696" s="146">
        <f t="shared" si="104"/>
        <v>31.63989999999999</v>
      </c>
    </row>
    <row r="6697" spans="1:7" x14ac:dyDescent="0.25">
      <c r="A6697" s="143">
        <v>44840</v>
      </c>
      <c r="B6697" s="144">
        <v>21</v>
      </c>
      <c r="C6697" s="145">
        <v>3.4571999999999998</v>
      </c>
      <c r="D6697" s="145">
        <v>2.1400999999999999</v>
      </c>
      <c r="E6697" s="145">
        <v>0.76800000000000002</v>
      </c>
      <c r="F6697" s="145">
        <v>2.3999999999999998E-3</v>
      </c>
      <c r="G6697" s="146">
        <f t="shared" si="104"/>
        <v>6.3676999999999992</v>
      </c>
    </row>
    <row r="6698" spans="1:7" x14ac:dyDescent="0.25">
      <c r="A6698" s="143">
        <v>44840</v>
      </c>
      <c r="B6698" s="144">
        <v>22</v>
      </c>
      <c r="C6698" s="145">
        <v>1.8662000000000001</v>
      </c>
      <c r="D6698" s="145">
        <v>1.9505999999999999</v>
      </c>
      <c r="E6698" s="145">
        <v>1.1519999999999999</v>
      </c>
      <c r="F6698" s="145">
        <v>0</v>
      </c>
      <c r="G6698" s="146">
        <f t="shared" si="104"/>
        <v>4.9687999999999999</v>
      </c>
    </row>
    <row r="6699" spans="1:7" x14ac:dyDescent="0.25">
      <c r="A6699" s="143">
        <v>44840</v>
      </c>
      <c r="B6699" s="144">
        <v>23</v>
      </c>
      <c r="C6699" s="145">
        <v>1.9752000000000001</v>
      </c>
      <c r="D6699" s="145">
        <v>2.2936000000000001</v>
      </c>
      <c r="E6699" s="145">
        <v>1.5564</v>
      </c>
      <c r="F6699" s="145">
        <v>8.0999999999999996E-3</v>
      </c>
      <c r="G6699" s="146">
        <f t="shared" si="104"/>
        <v>5.8333000000000004</v>
      </c>
    </row>
    <row r="6700" spans="1:7" x14ac:dyDescent="0.25">
      <c r="A6700" s="143">
        <v>44840</v>
      </c>
      <c r="B6700" s="144">
        <v>24</v>
      </c>
      <c r="C6700" s="145">
        <v>2.1221999999999999</v>
      </c>
      <c r="D6700" s="145">
        <v>2.6392000000000002</v>
      </c>
      <c r="E6700" s="145">
        <v>1.472</v>
      </c>
      <c r="F6700" s="145">
        <v>0</v>
      </c>
      <c r="G6700" s="146">
        <f t="shared" si="104"/>
        <v>6.2333999999999996</v>
      </c>
    </row>
    <row r="6701" spans="1:7" x14ac:dyDescent="0.25">
      <c r="A6701" s="143">
        <v>44841</v>
      </c>
      <c r="B6701" s="144">
        <v>1</v>
      </c>
      <c r="C6701" s="145">
        <v>19.653500000000001</v>
      </c>
      <c r="D6701" s="145">
        <v>3.0615999999999999</v>
      </c>
      <c r="E6701" s="145">
        <v>1.28</v>
      </c>
      <c r="F6701" s="145">
        <v>0</v>
      </c>
      <c r="G6701" s="146">
        <f t="shared" si="104"/>
        <v>23.995100000000001</v>
      </c>
    </row>
    <row r="6702" spans="1:7" x14ac:dyDescent="0.25">
      <c r="A6702" s="143">
        <v>44841</v>
      </c>
      <c r="B6702" s="144">
        <v>2</v>
      </c>
      <c r="C6702" s="145">
        <v>20.2075</v>
      </c>
      <c r="D6702" s="145">
        <v>3.4584999999999999</v>
      </c>
      <c r="E6702" s="145">
        <v>1.472</v>
      </c>
      <c r="F6702" s="145">
        <v>0</v>
      </c>
      <c r="G6702" s="146">
        <f t="shared" si="104"/>
        <v>25.138000000000002</v>
      </c>
    </row>
    <row r="6703" spans="1:7" x14ac:dyDescent="0.25">
      <c r="A6703" s="143">
        <v>44841</v>
      </c>
      <c r="B6703" s="144">
        <v>3</v>
      </c>
      <c r="C6703" s="145">
        <v>20.729500000000002</v>
      </c>
      <c r="D6703" s="145">
        <v>3.5659999999999998</v>
      </c>
      <c r="E6703" s="145">
        <v>1.6</v>
      </c>
      <c r="F6703" s="145">
        <v>0</v>
      </c>
      <c r="G6703" s="146">
        <f t="shared" si="104"/>
        <v>25.895500000000002</v>
      </c>
    </row>
    <row r="6704" spans="1:7" x14ac:dyDescent="0.25">
      <c r="A6704" s="143">
        <v>44841</v>
      </c>
      <c r="B6704" s="144">
        <v>4</v>
      </c>
      <c r="C6704" s="145">
        <v>3.3683000000000001</v>
      </c>
      <c r="D6704" s="145">
        <v>3.5608</v>
      </c>
      <c r="E6704" s="145">
        <v>1.472</v>
      </c>
      <c r="F6704" s="145">
        <v>0</v>
      </c>
      <c r="G6704" s="146">
        <f t="shared" si="104"/>
        <v>8.4010999999999996</v>
      </c>
    </row>
    <row r="6705" spans="1:7" x14ac:dyDescent="0.25">
      <c r="A6705" s="143">
        <v>44841</v>
      </c>
      <c r="B6705" s="144">
        <v>5</v>
      </c>
      <c r="C6705" s="145">
        <v>7.5652999999999997</v>
      </c>
      <c r="D6705" s="145">
        <v>3.8784000000000001</v>
      </c>
      <c r="E6705" s="145">
        <v>1.216</v>
      </c>
      <c r="F6705" s="145">
        <v>0</v>
      </c>
      <c r="G6705" s="146">
        <f t="shared" si="104"/>
        <v>12.659699999999999</v>
      </c>
    </row>
    <row r="6706" spans="1:7" x14ac:dyDescent="0.25">
      <c r="A6706" s="143">
        <v>44841</v>
      </c>
      <c r="B6706" s="144">
        <v>6</v>
      </c>
      <c r="C6706" s="145">
        <v>3.3573</v>
      </c>
      <c r="D6706" s="145">
        <v>4.3775000000000004</v>
      </c>
      <c r="E6706" s="145">
        <v>1.4079999999999999</v>
      </c>
      <c r="F6706" s="145">
        <v>0</v>
      </c>
      <c r="G6706" s="146">
        <f t="shared" si="104"/>
        <v>9.1427999999999994</v>
      </c>
    </row>
    <row r="6707" spans="1:7" x14ac:dyDescent="0.25">
      <c r="A6707" s="143">
        <v>44841</v>
      </c>
      <c r="B6707" s="144">
        <v>7</v>
      </c>
      <c r="C6707" s="145">
        <v>3.2743000000000002</v>
      </c>
      <c r="D6707" s="145">
        <v>3.9832999999999998</v>
      </c>
      <c r="E6707" s="145">
        <v>0.76800000000000002</v>
      </c>
      <c r="F6707" s="145">
        <v>1.39999999999999E-2</v>
      </c>
      <c r="G6707" s="146">
        <f t="shared" si="104"/>
        <v>8.0396000000000001</v>
      </c>
    </row>
    <row r="6708" spans="1:7" x14ac:dyDescent="0.25">
      <c r="A6708" s="143">
        <v>44841</v>
      </c>
      <c r="B6708" s="144">
        <v>8</v>
      </c>
      <c r="C6708" s="145">
        <v>5.0675999999999997</v>
      </c>
      <c r="D6708" s="145">
        <v>4.7767999999999997</v>
      </c>
      <c r="E6708" s="145">
        <v>1.3773</v>
      </c>
      <c r="F6708" s="145">
        <v>239.30549999999999</v>
      </c>
      <c r="G6708" s="146">
        <f t="shared" si="104"/>
        <v>250.52719999999999</v>
      </c>
    </row>
    <row r="6709" spans="1:7" x14ac:dyDescent="0.25">
      <c r="A6709" s="143">
        <v>44841</v>
      </c>
      <c r="B6709" s="144">
        <v>9</v>
      </c>
      <c r="C6709" s="145">
        <v>1293.1994999999999</v>
      </c>
      <c r="D6709" s="145">
        <v>11.762</v>
      </c>
      <c r="E6709" s="145">
        <v>138.21360000000001</v>
      </c>
      <c r="F6709" s="145">
        <v>5227.0663999999997</v>
      </c>
      <c r="G6709" s="146">
        <f t="shared" si="104"/>
        <v>6670.2415000000001</v>
      </c>
    </row>
    <row r="6710" spans="1:7" x14ac:dyDescent="0.25">
      <c r="A6710" s="143">
        <v>44841</v>
      </c>
      <c r="B6710" s="144">
        <v>10</v>
      </c>
      <c r="C6710" s="145">
        <v>8966.1738000000005</v>
      </c>
      <c r="D6710" s="145">
        <v>55.080999999999896</v>
      </c>
      <c r="E6710" s="145">
        <v>492.32979999999998</v>
      </c>
      <c r="F6710" s="145">
        <v>10282.512699999999</v>
      </c>
      <c r="G6710" s="146">
        <f t="shared" si="104"/>
        <v>19796.097300000001</v>
      </c>
    </row>
    <row r="6711" spans="1:7" x14ac:dyDescent="0.25">
      <c r="A6711" s="143">
        <v>44841</v>
      </c>
      <c r="B6711" s="144">
        <v>11</v>
      </c>
      <c r="C6711" s="145">
        <v>19192.517199999998</v>
      </c>
      <c r="D6711" s="145">
        <v>114.0689</v>
      </c>
      <c r="E6711" s="145">
        <v>828.45429999999999</v>
      </c>
      <c r="F6711" s="145">
        <v>12236.5087</v>
      </c>
      <c r="G6711" s="146">
        <f t="shared" si="104"/>
        <v>32371.549099999997</v>
      </c>
    </row>
    <row r="6712" spans="1:7" x14ac:dyDescent="0.25">
      <c r="A6712" s="143">
        <v>44841</v>
      </c>
      <c r="B6712" s="144">
        <v>12</v>
      </c>
      <c r="C6712" s="145">
        <v>27782.577099999999</v>
      </c>
      <c r="D6712" s="145">
        <v>158.4598</v>
      </c>
      <c r="E6712" s="145">
        <v>1168.2484999999999</v>
      </c>
      <c r="F6712" s="145">
        <v>12836.038500000001</v>
      </c>
      <c r="G6712" s="146">
        <f t="shared" si="104"/>
        <v>41945.323900000003</v>
      </c>
    </row>
    <row r="6713" spans="1:7" x14ac:dyDescent="0.25">
      <c r="A6713" s="143">
        <v>44841</v>
      </c>
      <c r="B6713" s="144">
        <v>13</v>
      </c>
      <c r="C6713" s="145">
        <v>33567.799800000001</v>
      </c>
      <c r="D6713" s="145">
        <v>188.9033</v>
      </c>
      <c r="E6713" s="145">
        <v>1413.4368999999999</v>
      </c>
      <c r="F6713" s="145">
        <v>12941.4745</v>
      </c>
      <c r="G6713" s="146">
        <f t="shared" si="104"/>
        <v>48111.614499999996</v>
      </c>
    </row>
    <row r="6714" spans="1:7" x14ac:dyDescent="0.25">
      <c r="A6714" s="143">
        <v>44841</v>
      </c>
      <c r="B6714" s="144">
        <v>14</v>
      </c>
      <c r="C6714" s="145">
        <v>35385.3586</v>
      </c>
      <c r="D6714" s="145">
        <v>194.47640000000001</v>
      </c>
      <c r="E6714" s="145">
        <v>1446.7024999999901</v>
      </c>
      <c r="F6714" s="145">
        <v>12848.4166</v>
      </c>
      <c r="G6714" s="146">
        <f t="shared" si="104"/>
        <v>49874.954099999988</v>
      </c>
    </row>
    <row r="6715" spans="1:7" x14ac:dyDescent="0.25">
      <c r="A6715" s="143">
        <v>44841</v>
      </c>
      <c r="B6715" s="144">
        <v>15</v>
      </c>
      <c r="C6715" s="145">
        <v>33007.757899999997</v>
      </c>
      <c r="D6715" s="145">
        <v>181.7439</v>
      </c>
      <c r="E6715" s="145">
        <v>1336.0535</v>
      </c>
      <c r="F6715" s="145">
        <v>12774.0733</v>
      </c>
      <c r="G6715" s="146">
        <f t="shared" si="104"/>
        <v>47299.628599999996</v>
      </c>
    </row>
    <row r="6716" spans="1:7" x14ac:dyDescent="0.25">
      <c r="A6716" s="143">
        <v>44841</v>
      </c>
      <c r="B6716" s="144">
        <v>16</v>
      </c>
      <c r="C6716" s="145">
        <v>26439.184099999999</v>
      </c>
      <c r="D6716" s="145">
        <v>145.34039999999999</v>
      </c>
      <c r="E6716" s="145">
        <v>1189.4380000000001</v>
      </c>
      <c r="F6716" s="145">
        <v>12428.587600000001</v>
      </c>
      <c r="G6716" s="146">
        <f t="shared" si="104"/>
        <v>40202.5501</v>
      </c>
    </row>
    <row r="6717" spans="1:7" x14ac:dyDescent="0.25">
      <c r="A6717" s="143">
        <v>44841</v>
      </c>
      <c r="B6717" s="144">
        <v>17</v>
      </c>
      <c r="C6717" s="145">
        <v>16759.222000000002</v>
      </c>
      <c r="D6717" s="145">
        <v>96.3339</v>
      </c>
      <c r="E6717" s="145">
        <v>942.84079999999994</v>
      </c>
      <c r="F6717" s="145">
        <v>11314.225399999999</v>
      </c>
      <c r="G6717" s="146">
        <f t="shared" si="104"/>
        <v>29112.622100000004</v>
      </c>
    </row>
    <row r="6718" spans="1:7" x14ac:dyDescent="0.25">
      <c r="A6718" s="143">
        <v>44841</v>
      </c>
      <c r="B6718" s="144">
        <v>18</v>
      </c>
      <c r="C6718" s="145">
        <v>7540.8636999999999</v>
      </c>
      <c r="D6718" s="145">
        <v>52.636000000000003</v>
      </c>
      <c r="E6718" s="145">
        <v>501.029099999999</v>
      </c>
      <c r="F6718" s="145">
        <v>8748.5180999999993</v>
      </c>
      <c r="G6718" s="146">
        <f t="shared" si="104"/>
        <v>16843.046899999998</v>
      </c>
    </row>
    <row r="6719" spans="1:7" x14ac:dyDescent="0.25">
      <c r="A6719" s="143">
        <v>44841</v>
      </c>
      <c r="B6719" s="144">
        <v>19</v>
      </c>
      <c r="C6719" s="145">
        <v>1208.2660000000001</v>
      </c>
      <c r="D6719" s="145">
        <v>20.823</v>
      </c>
      <c r="E6719" s="145">
        <v>121.0367</v>
      </c>
      <c r="F6719" s="145">
        <v>3691.7955000000002</v>
      </c>
      <c r="G6719" s="146">
        <f t="shared" si="104"/>
        <v>5041.9212000000007</v>
      </c>
    </row>
    <row r="6720" spans="1:7" x14ac:dyDescent="0.25">
      <c r="A6720" s="143">
        <v>44841</v>
      </c>
      <c r="B6720" s="144">
        <v>20</v>
      </c>
      <c r="C6720" s="145">
        <v>3.8222</v>
      </c>
      <c r="D6720" s="145">
        <v>14.563800000000001</v>
      </c>
      <c r="E6720" s="145">
        <v>0.51580000000000004</v>
      </c>
      <c r="F6720" s="145">
        <v>15.0862</v>
      </c>
      <c r="G6720" s="146">
        <f t="shared" si="104"/>
        <v>33.988</v>
      </c>
    </row>
    <row r="6721" spans="1:7" x14ac:dyDescent="0.25">
      <c r="A6721" s="143">
        <v>44841</v>
      </c>
      <c r="B6721" s="144">
        <v>21</v>
      </c>
      <c r="C6721" s="145">
        <v>1.9532</v>
      </c>
      <c r="D6721" s="145">
        <v>15.354799999999999</v>
      </c>
      <c r="E6721" s="145">
        <v>0.89600000000000002</v>
      </c>
      <c r="F6721" s="145">
        <v>0</v>
      </c>
      <c r="G6721" s="146">
        <f t="shared" si="104"/>
        <v>18.204000000000001</v>
      </c>
    </row>
    <row r="6722" spans="1:7" x14ac:dyDescent="0.25">
      <c r="A6722" s="143">
        <v>44841</v>
      </c>
      <c r="B6722" s="144">
        <v>22</v>
      </c>
      <c r="C6722" s="145">
        <v>3.1421999999999999</v>
      </c>
      <c r="D6722" s="145">
        <v>15.2064</v>
      </c>
      <c r="E6722" s="145">
        <v>0.76800000000000002</v>
      </c>
      <c r="F6722" s="145">
        <v>0</v>
      </c>
      <c r="G6722" s="146">
        <f t="shared" si="104"/>
        <v>19.116600000000002</v>
      </c>
    </row>
    <row r="6723" spans="1:7" x14ac:dyDescent="0.25">
      <c r="A6723" s="143">
        <v>44841</v>
      </c>
      <c r="B6723" s="144">
        <v>23</v>
      </c>
      <c r="C6723" s="145">
        <v>2.5261999999999998</v>
      </c>
      <c r="D6723" s="145">
        <v>15.0604</v>
      </c>
      <c r="E6723" s="145">
        <v>0.70399999999999996</v>
      </c>
      <c r="F6723" s="145">
        <v>0</v>
      </c>
      <c r="G6723" s="146">
        <f t="shared" si="104"/>
        <v>18.290600000000001</v>
      </c>
    </row>
    <row r="6724" spans="1:7" x14ac:dyDescent="0.25">
      <c r="A6724" s="143">
        <v>44841</v>
      </c>
      <c r="B6724" s="144">
        <v>24</v>
      </c>
      <c r="C6724" s="145">
        <v>3.1789999999999998</v>
      </c>
      <c r="D6724" s="145">
        <v>15.482799999999999</v>
      </c>
      <c r="E6724" s="145">
        <v>1.024</v>
      </c>
      <c r="F6724" s="145">
        <v>0</v>
      </c>
      <c r="G6724" s="146">
        <f t="shared" si="104"/>
        <v>19.6858</v>
      </c>
    </row>
    <row r="6725" spans="1:7" x14ac:dyDescent="0.25">
      <c r="A6725" s="143">
        <v>44842</v>
      </c>
      <c r="B6725" s="144">
        <v>1</v>
      </c>
      <c r="C6725" s="145">
        <v>2.7069999999999999</v>
      </c>
      <c r="D6725" s="145">
        <v>16.314800000000002</v>
      </c>
      <c r="E6725" s="145">
        <v>1.3440000000000001</v>
      </c>
      <c r="F6725" s="145">
        <v>0</v>
      </c>
      <c r="G6725" s="146">
        <f t="shared" si="104"/>
        <v>20.365800000000004</v>
      </c>
    </row>
    <row r="6726" spans="1:7" x14ac:dyDescent="0.25">
      <c r="A6726" s="143">
        <v>44842</v>
      </c>
      <c r="B6726" s="144">
        <v>2</v>
      </c>
      <c r="C6726" s="145">
        <v>2.6680000000000001</v>
      </c>
      <c r="D6726" s="145">
        <v>16.652799999999999</v>
      </c>
      <c r="E6726" s="145">
        <v>1.6</v>
      </c>
      <c r="F6726" s="145">
        <v>0</v>
      </c>
      <c r="G6726" s="146">
        <f t="shared" ref="G6726:G6789" si="105">+SUM(C6726:F6726)</f>
        <v>20.9208</v>
      </c>
    </row>
    <row r="6727" spans="1:7" x14ac:dyDescent="0.25">
      <c r="A6727" s="143">
        <v>44842</v>
      </c>
      <c r="B6727" s="144">
        <v>3</v>
      </c>
      <c r="C6727" s="145">
        <v>3.895</v>
      </c>
      <c r="D6727" s="145">
        <v>16.775600000000001</v>
      </c>
      <c r="E6727" s="145">
        <v>1.6</v>
      </c>
      <c r="F6727" s="145">
        <v>0</v>
      </c>
      <c r="G6727" s="146">
        <f t="shared" si="105"/>
        <v>22.270600000000002</v>
      </c>
    </row>
    <row r="6728" spans="1:7" x14ac:dyDescent="0.25">
      <c r="A6728" s="143">
        <v>44842</v>
      </c>
      <c r="B6728" s="144">
        <v>4</v>
      </c>
      <c r="C6728" s="145">
        <v>3.4670000000000001</v>
      </c>
      <c r="D6728" s="145">
        <v>16.923999999999999</v>
      </c>
      <c r="E6728" s="145">
        <v>1.216</v>
      </c>
      <c r="F6728" s="145">
        <v>0</v>
      </c>
      <c r="G6728" s="146">
        <f t="shared" si="105"/>
        <v>21.606999999999999</v>
      </c>
    </row>
    <row r="6729" spans="1:7" x14ac:dyDescent="0.25">
      <c r="A6729" s="143">
        <v>44842</v>
      </c>
      <c r="B6729" s="144">
        <v>5</v>
      </c>
      <c r="C6729" s="145">
        <v>3.5760000000000001</v>
      </c>
      <c r="D6729" s="145">
        <v>17.904599999999999</v>
      </c>
      <c r="E6729" s="145">
        <v>1.6639999999999999</v>
      </c>
      <c r="F6729" s="145">
        <v>0</v>
      </c>
      <c r="G6729" s="146">
        <f t="shared" si="105"/>
        <v>23.144600000000001</v>
      </c>
    </row>
    <row r="6730" spans="1:7" x14ac:dyDescent="0.25">
      <c r="A6730" s="143">
        <v>44842</v>
      </c>
      <c r="B6730" s="144">
        <v>6</v>
      </c>
      <c r="C6730" s="145">
        <v>3.5819999999999999</v>
      </c>
      <c r="D6730" s="145">
        <v>18.580400000000001</v>
      </c>
      <c r="E6730" s="145">
        <v>1.6639999999999999</v>
      </c>
      <c r="F6730" s="145">
        <v>0</v>
      </c>
      <c r="G6730" s="146">
        <f t="shared" si="105"/>
        <v>23.826400000000003</v>
      </c>
    </row>
    <row r="6731" spans="1:7" x14ac:dyDescent="0.25">
      <c r="A6731" s="143">
        <v>44842</v>
      </c>
      <c r="B6731" s="144">
        <v>7</v>
      </c>
      <c r="C6731" s="145">
        <v>2.121</v>
      </c>
      <c r="D6731" s="145">
        <v>18.828800000000001</v>
      </c>
      <c r="E6731" s="145">
        <v>1.222</v>
      </c>
      <c r="F6731" s="145">
        <v>0</v>
      </c>
      <c r="G6731" s="146">
        <f t="shared" si="105"/>
        <v>22.171800000000001</v>
      </c>
    </row>
    <row r="6732" spans="1:7" x14ac:dyDescent="0.25">
      <c r="A6732" s="143">
        <v>44842</v>
      </c>
      <c r="B6732" s="144">
        <v>8</v>
      </c>
      <c r="C6732" s="145">
        <v>2.4272</v>
      </c>
      <c r="D6732" s="145">
        <v>19.205100000000002</v>
      </c>
      <c r="E6732" s="145">
        <v>3.7728999999999999</v>
      </c>
      <c r="F6732" s="145">
        <v>186.8579</v>
      </c>
      <c r="G6732" s="146">
        <f t="shared" si="105"/>
        <v>212.26310000000001</v>
      </c>
    </row>
    <row r="6733" spans="1:7" x14ac:dyDescent="0.25">
      <c r="A6733" s="143">
        <v>44842</v>
      </c>
      <c r="B6733" s="144">
        <v>9</v>
      </c>
      <c r="C6733" s="145">
        <v>906.53089999999997</v>
      </c>
      <c r="D6733" s="145">
        <v>25.4221</v>
      </c>
      <c r="E6733" s="145">
        <v>147.684</v>
      </c>
      <c r="F6733" s="145">
        <v>4458.7578999999996</v>
      </c>
      <c r="G6733" s="146">
        <f t="shared" si="105"/>
        <v>5538.3948999999993</v>
      </c>
    </row>
    <row r="6734" spans="1:7" x14ac:dyDescent="0.25">
      <c r="A6734" s="143">
        <v>44842</v>
      </c>
      <c r="B6734" s="144">
        <v>10</v>
      </c>
      <c r="C6734" s="145">
        <v>6774.8878000000004</v>
      </c>
      <c r="D6734" s="145">
        <v>69.773899999999998</v>
      </c>
      <c r="E6734" s="145">
        <v>483.54500000000002</v>
      </c>
      <c r="F6734" s="145">
        <v>9214.9781000000003</v>
      </c>
      <c r="G6734" s="146">
        <f t="shared" si="105"/>
        <v>16543.184800000003</v>
      </c>
    </row>
    <row r="6735" spans="1:7" x14ac:dyDescent="0.25">
      <c r="A6735" s="143">
        <v>44842</v>
      </c>
      <c r="B6735" s="144">
        <v>11</v>
      </c>
      <c r="C6735" s="145">
        <v>16910.837299999999</v>
      </c>
      <c r="D6735" s="145">
        <v>125.9546</v>
      </c>
      <c r="E6735" s="145">
        <v>939.1798</v>
      </c>
      <c r="F6735" s="145">
        <v>11472.912200000001</v>
      </c>
      <c r="G6735" s="146">
        <f t="shared" si="105"/>
        <v>29448.883900000001</v>
      </c>
    </row>
    <row r="6736" spans="1:7" x14ac:dyDescent="0.25">
      <c r="A6736" s="143">
        <v>44842</v>
      </c>
      <c r="B6736" s="144">
        <v>12</v>
      </c>
      <c r="C6736" s="145">
        <v>25268.120599999998</v>
      </c>
      <c r="D6736" s="145">
        <v>176.10159999999999</v>
      </c>
      <c r="E6736" s="145">
        <v>1285.6624999999999</v>
      </c>
      <c r="F6736" s="145">
        <v>11905.701999999999</v>
      </c>
      <c r="G6736" s="146">
        <f t="shared" si="105"/>
        <v>38635.5867</v>
      </c>
    </row>
    <row r="6737" spans="1:7" x14ac:dyDescent="0.25">
      <c r="A6737" s="143">
        <v>44842</v>
      </c>
      <c r="B6737" s="144">
        <v>13</v>
      </c>
      <c r="C6737" s="145">
        <v>31495.512299999999</v>
      </c>
      <c r="D6737" s="145">
        <v>210.0659</v>
      </c>
      <c r="E6737" s="145">
        <v>1542.8423</v>
      </c>
      <c r="F6737" s="145">
        <v>11869.501399999999</v>
      </c>
      <c r="G6737" s="146">
        <f t="shared" si="105"/>
        <v>45117.921900000001</v>
      </c>
    </row>
    <row r="6738" spans="1:7" x14ac:dyDescent="0.25">
      <c r="A6738" s="143">
        <v>44842</v>
      </c>
      <c r="B6738" s="144">
        <v>14</v>
      </c>
      <c r="C6738" s="145">
        <v>33584.7376</v>
      </c>
      <c r="D6738" s="145">
        <v>212.56530000000001</v>
      </c>
      <c r="E6738" s="145">
        <v>1658.2402</v>
      </c>
      <c r="F6738" s="145">
        <v>11928.654</v>
      </c>
      <c r="G6738" s="146">
        <f t="shared" si="105"/>
        <v>47384.197100000005</v>
      </c>
    </row>
    <row r="6739" spans="1:7" x14ac:dyDescent="0.25">
      <c r="A6739" s="143">
        <v>44842</v>
      </c>
      <c r="B6739" s="144">
        <v>15</v>
      </c>
      <c r="C6739" s="145">
        <v>30974.401300000001</v>
      </c>
      <c r="D6739" s="145">
        <v>201.2653</v>
      </c>
      <c r="E6739" s="145">
        <v>1549.1121000000001</v>
      </c>
      <c r="F6739" s="145">
        <v>11032.1626</v>
      </c>
      <c r="G6739" s="146">
        <f t="shared" si="105"/>
        <v>43756.941299999999</v>
      </c>
    </row>
    <row r="6740" spans="1:7" x14ac:dyDescent="0.25">
      <c r="A6740" s="143">
        <v>44842</v>
      </c>
      <c r="B6740" s="144">
        <v>16</v>
      </c>
      <c r="C6740" s="145">
        <v>24180.494299999998</v>
      </c>
      <c r="D6740" s="145">
        <v>164.86789999999999</v>
      </c>
      <c r="E6740" s="145">
        <v>1348.4636</v>
      </c>
      <c r="F6740" s="145">
        <v>10427.453600000001</v>
      </c>
      <c r="G6740" s="146">
        <f t="shared" si="105"/>
        <v>36121.279399999999</v>
      </c>
    </row>
    <row r="6741" spans="1:7" x14ac:dyDescent="0.25">
      <c r="A6741" s="143">
        <v>44842</v>
      </c>
      <c r="B6741" s="144">
        <v>17</v>
      </c>
      <c r="C6741" s="145">
        <v>15281.6543</v>
      </c>
      <c r="D6741" s="145">
        <v>110.9388</v>
      </c>
      <c r="E6741" s="145">
        <v>976.40229999999997</v>
      </c>
      <c r="F6741" s="145">
        <v>9293.7253999999994</v>
      </c>
      <c r="G6741" s="146">
        <f t="shared" si="105"/>
        <v>25662.720799999999</v>
      </c>
    </row>
    <row r="6742" spans="1:7" x14ac:dyDescent="0.25">
      <c r="A6742" s="143">
        <v>44842</v>
      </c>
      <c r="B6742" s="144">
        <v>18</v>
      </c>
      <c r="C6742" s="145">
        <v>6551.6385</v>
      </c>
      <c r="D6742" s="145">
        <v>63.642699999999998</v>
      </c>
      <c r="E6742" s="145">
        <v>518.22080000000005</v>
      </c>
      <c r="F6742" s="145">
        <v>7934.1701000000003</v>
      </c>
      <c r="G6742" s="146">
        <f t="shared" si="105"/>
        <v>15067.6721</v>
      </c>
    </row>
    <row r="6743" spans="1:7" x14ac:dyDescent="0.25">
      <c r="A6743" s="143">
        <v>44842</v>
      </c>
      <c r="B6743" s="144">
        <v>19</v>
      </c>
      <c r="C6743" s="145">
        <v>941.56029999999998</v>
      </c>
      <c r="D6743" s="145">
        <v>23.760499999999901</v>
      </c>
      <c r="E6743" s="145">
        <v>76.944299999999998</v>
      </c>
      <c r="F6743" s="145">
        <v>2359.1525000000001</v>
      </c>
      <c r="G6743" s="146">
        <f t="shared" si="105"/>
        <v>3401.4175999999998</v>
      </c>
    </row>
    <row r="6744" spans="1:7" x14ac:dyDescent="0.25">
      <c r="A6744" s="143">
        <v>44842</v>
      </c>
      <c r="B6744" s="144">
        <v>20</v>
      </c>
      <c r="C6744" s="145">
        <v>9.1662999999999997</v>
      </c>
      <c r="D6744" s="145">
        <v>16.993200000000002</v>
      </c>
      <c r="E6744" s="145">
        <v>0.89600000000000002</v>
      </c>
      <c r="F6744" s="145">
        <v>4.3734999999999999</v>
      </c>
      <c r="G6744" s="146">
        <f t="shared" si="105"/>
        <v>31.429000000000002</v>
      </c>
    </row>
    <row r="6745" spans="1:7" x14ac:dyDescent="0.25">
      <c r="A6745" s="143">
        <v>44842</v>
      </c>
      <c r="B6745" s="144">
        <v>21</v>
      </c>
      <c r="C6745" s="145">
        <v>8.8552999999999997</v>
      </c>
      <c r="D6745" s="145">
        <v>17.6767</v>
      </c>
      <c r="E6745" s="145">
        <v>1.0880000000000001</v>
      </c>
      <c r="F6745" s="145">
        <v>0</v>
      </c>
      <c r="G6745" s="146">
        <f t="shared" si="105"/>
        <v>27.62</v>
      </c>
    </row>
    <row r="6746" spans="1:7" x14ac:dyDescent="0.25">
      <c r="A6746" s="143">
        <v>44842</v>
      </c>
      <c r="B6746" s="144">
        <v>22</v>
      </c>
      <c r="C6746" s="145">
        <v>8.4623000000000008</v>
      </c>
      <c r="D6746" s="145">
        <v>17.8918</v>
      </c>
      <c r="E6746" s="145">
        <v>0.83199999999999996</v>
      </c>
      <c r="F6746" s="145">
        <v>0</v>
      </c>
      <c r="G6746" s="146">
        <f t="shared" si="105"/>
        <v>27.186100000000003</v>
      </c>
    </row>
    <row r="6747" spans="1:7" x14ac:dyDescent="0.25">
      <c r="A6747" s="143">
        <v>44842</v>
      </c>
      <c r="B6747" s="144">
        <v>23</v>
      </c>
      <c r="C6747" s="145">
        <v>8.5902999999999992</v>
      </c>
      <c r="D6747" s="145">
        <v>18.339700000000001</v>
      </c>
      <c r="E6747" s="145">
        <v>1.3209</v>
      </c>
      <c r="F6747" s="145">
        <v>0</v>
      </c>
      <c r="G6747" s="146">
        <f t="shared" si="105"/>
        <v>28.250900000000001</v>
      </c>
    </row>
    <row r="6748" spans="1:7" x14ac:dyDescent="0.25">
      <c r="A6748" s="143">
        <v>44842</v>
      </c>
      <c r="B6748" s="144">
        <v>24</v>
      </c>
      <c r="C6748" s="145">
        <v>9.9392999999999994</v>
      </c>
      <c r="D6748" s="145">
        <v>18.5395</v>
      </c>
      <c r="E6748" s="145">
        <v>1.1519999999999999</v>
      </c>
      <c r="F6748" s="145">
        <v>0</v>
      </c>
      <c r="G6748" s="146">
        <f t="shared" si="105"/>
        <v>29.630800000000001</v>
      </c>
    </row>
    <row r="6749" spans="1:7" x14ac:dyDescent="0.25">
      <c r="A6749" s="143">
        <v>44843</v>
      </c>
      <c r="B6749" s="144">
        <v>1</v>
      </c>
      <c r="C6749" s="145">
        <v>9.3574000000000002</v>
      </c>
      <c r="D6749" s="145">
        <v>18.923400000000001</v>
      </c>
      <c r="E6749" s="145">
        <v>1.536</v>
      </c>
      <c r="F6749" s="145">
        <v>0</v>
      </c>
      <c r="G6749" s="146">
        <f t="shared" si="105"/>
        <v>29.816800000000001</v>
      </c>
    </row>
    <row r="6750" spans="1:7" x14ac:dyDescent="0.25">
      <c r="A6750" s="143">
        <v>44843</v>
      </c>
      <c r="B6750" s="144">
        <v>2</v>
      </c>
      <c r="C6750" s="145">
        <v>6.1024000000000003</v>
      </c>
      <c r="D6750" s="145">
        <v>19.079599999999999</v>
      </c>
      <c r="E6750" s="145">
        <v>1.3440000000000001</v>
      </c>
      <c r="F6750" s="145">
        <v>0</v>
      </c>
      <c r="G6750" s="146">
        <f t="shared" si="105"/>
        <v>26.526</v>
      </c>
    </row>
    <row r="6751" spans="1:7" x14ac:dyDescent="0.25">
      <c r="A6751" s="143">
        <v>44843</v>
      </c>
      <c r="B6751" s="144">
        <v>3</v>
      </c>
      <c r="C6751" s="145">
        <v>7.3754</v>
      </c>
      <c r="D6751" s="145">
        <v>19.020800000000001</v>
      </c>
      <c r="E6751" s="145">
        <v>1.4079999999999999</v>
      </c>
      <c r="F6751" s="145">
        <v>3.0000000000000001E-3</v>
      </c>
      <c r="G6751" s="146">
        <f t="shared" si="105"/>
        <v>27.807200000000002</v>
      </c>
    </row>
    <row r="6752" spans="1:7" x14ac:dyDescent="0.25">
      <c r="A6752" s="143">
        <v>44843</v>
      </c>
      <c r="B6752" s="144">
        <v>4</v>
      </c>
      <c r="C6752" s="145">
        <v>7.8109999999999999</v>
      </c>
      <c r="D6752" s="145">
        <v>18.844000000000001</v>
      </c>
      <c r="E6752" s="145">
        <v>1.6</v>
      </c>
      <c r="F6752" s="145">
        <v>0</v>
      </c>
      <c r="G6752" s="146">
        <f t="shared" si="105"/>
        <v>28.255000000000003</v>
      </c>
    </row>
    <row r="6753" spans="1:7" x14ac:dyDescent="0.25">
      <c r="A6753" s="143">
        <v>44843</v>
      </c>
      <c r="B6753" s="144">
        <v>5</v>
      </c>
      <c r="C6753" s="145">
        <v>9.3759999999999994</v>
      </c>
      <c r="D6753" s="145">
        <v>18.7776</v>
      </c>
      <c r="E6753" s="145">
        <v>1.472</v>
      </c>
      <c r="F6753" s="145">
        <v>0</v>
      </c>
      <c r="G6753" s="146">
        <f t="shared" si="105"/>
        <v>29.625599999999999</v>
      </c>
    </row>
    <row r="6754" spans="1:7" x14ac:dyDescent="0.25">
      <c r="A6754" s="143">
        <v>44843</v>
      </c>
      <c r="B6754" s="144">
        <v>6</v>
      </c>
      <c r="C6754" s="145">
        <v>4.2240000000000002</v>
      </c>
      <c r="D6754" s="145">
        <v>18.987400000000001</v>
      </c>
      <c r="E6754" s="145">
        <v>1.6</v>
      </c>
      <c r="F6754" s="145">
        <v>0</v>
      </c>
      <c r="G6754" s="146">
        <f t="shared" si="105"/>
        <v>24.811400000000003</v>
      </c>
    </row>
    <row r="6755" spans="1:7" x14ac:dyDescent="0.25">
      <c r="A6755" s="143">
        <v>44843</v>
      </c>
      <c r="B6755" s="144">
        <v>7</v>
      </c>
      <c r="C6755" s="145">
        <v>8.298</v>
      </c>
      <c r="D6755" s="145">
        <v>18.1708</v>
      </c>
      <c r="E6755" s="145">
        <v>1.1579999999999999</v>
      </c>
      <c r="F6755" s="145">
        <v>0</v>
      </c>
      <c r="G6755" s="146">
        <f t="shared" si="105"/>
        <v>27.626800000000003</v>
      </c>
    </row>
    <row r="6756" spans="1:7" x14ac:dyDescent="0.25">
      <c r="A6756" s="143">
        <v>44843</v>
      </c>
      <c r="B6756" s="144">
        <v>8</v>
      </c>
      <c r="C6756" s="145">
        <v>4.2081</v>
      </c>
      <c r="D6756" s="145">
        <v>18.214400000000001</v>
      </c>
      <c r="E6756" s="145">
        <v>1.4413</v>
      </c>
      <c r="F6756" s="145">
        <v>125.1434</v>
      </c>
      <c r="G6756" s="146">
        <f t="shared" si="105"/>
        <v>149.00720000000001</v>
      </c>
    </row>
    <row r="6757" spans="1:7" x14ac:dyDescent="0.25">
      <c r="A6757" s="143">
        <v>44843</v>
      </c>
      <c r="B6757" s="144">
        <v>9</v>
      </c>
      <c r="C6757" s="145">
        <v>964.2998</v>
      </c>
      <c r="D6757" s="145">
        <v>25.127399999999898</v>
      </c>
      <c r="E6757" s="145">
        <v>127.6652</v>
      </c>
      <c r="F6757" s="145">
        <v>4754.4642000000003</v>
      </c>
      <c r="G6757" s="146">
        <f t="shared" si="105"/>
        <v>5871.5565999999999</v>
      </c>
    </row>
    <row r="6758" spans="1:7" x14ac:dyDescent="0.25">
      <c r="A6758" s="143">
        <v>44843</v>
      </c>
      <c r="B6758" s="144">
        <v>10</v>
      </c>
      <c r="C6758" s="145">
        <v>7702.5291999999999</v>
      </c>
      <c r="D6758" s="145">
        <v>80.701499999999996</v>
      </c>
      <c r="E6758" s="145">
        <v>530.21669999999995</v>
      </c>
      <c r="F6758" s="145">
        <v>10052.082899999999</v>
      </c>
      <c r="G6758" s="146">
        <f t="shared" si="105"/>
        <v>18365.530299999999</v>
      </c>
    </row>
    <row r="6759" spans="1:7" x14ac:dyDescent="0.25">
      <c r="A6759" s="143">
        <v>44843</v>
      </c>
      <c r="B6759" s="144">
        <v>11</v>
      </c>
      <c r="C6759" s="145">
        <v>17816.097000000002</v>
      </c>
      <c r="D6759" s="145">
        <v>146.1456</v>
      </c>
      <c r="E6759" s="145">
        <v>1112.0011999999999</v>
      </c>
      <c r="F6759" s="145">
        <v>12266.583000000001</v>
      </c>
      <c r="G6759" s="146">
        <f t="shared" si="105"/>
        <v>31340.826800000003</v>
      </c>
    </row>
    <row r="6760" spans="1:7" x14ac:dyDescent="0.25">
      <c r="A6760" s="143">
        <v>44843</v>
      </c>
      <c r="B6760" s="144">
        <v>12</v>
      </c>
      <c r="C6760" s="145">
        <v>26404.343499999999</v>
      </c>
      <c r="D6760" s="145">
        <v>197.73269999999999</v>
      </c>
      <c r="E6760" s="145">
        <v>1580.876</v>
      </c>
      <c r="F6760" s="145">
        <v>12812.1711</v>
      </c>
      <c r="G6760" s="146">
        <f t="shared" si="105"/>
        <v>40995.123299999999</v>
      </c>
    </row>
    <row r="6761" spans="1:7" x14ac:dyDescent="0.25">
      <c r="A6761" s="143">
        <v>44843</v>
      </c>
      <c r="B6761" s="144">
        <v>13</v>
      </c>
      <c r="C6761" s="145">
        <v>31565.420300000002</v>
      </c>
      <c r="D6761" s="145">
        <v>224.71719999999999</v>
      </c>
      <c r="E6761" s="145">
        <v>1808.3622</v>
      </c>
      <c r="F6761" s="145">
        <v>12913.0072</v>
      </c>
      <c r="G6761" s="146">
        <f t="shared" si="105"/>
        <v>46511.5069</v>
      </c>
    </row>
    <row r="6762" spans="1:7" x14ac:dyDescent="0.25">
      <c r="A6762" s="143">
        <v>44843</v>
      </c>
      <c r="B6762" s="144">
        <v>14</v>
      </c>
      <c r="C6762" s="145">
        <v>33180.505400000002</v>
      </c>
      <c r="D6762" s="145">
        <v>225.70189999999999</v>
      </c>
      <c r="E6762" s="145">
        <v>1823.3059000000001</v>
      </c>
      <c r="F6762" s="145">
        <v>12738.3079</v>
      </c>
      <c r="G6762" s="146">
        <f t="shared" si="105"/>
        <v>47967.821100000001</v>
      </c>
    </row>
    <row r="6763" spans="1:7" x14ac:dyDescent="0.25">
      <c r="A6763" s="143">
        <v>44843</v>
      </c>
      <c r="B6763" s="144">
        <v>15</v>
      </c>
      <c r="C6763" s="145">
        <v>30702.1692</v>
      </c>
      <c r="D6763" s="145">
        <v>216.3922</v>
      </c>
      <c r="E6763" s="145">
        <v>1778.3997999999999</v>
      </c>
      <c r="F6763" s="145">
        <v>12959.316800000001</v>
      </c>
      <c r="G6763" s="146">
        <f t="shared" si="105"/>
        <v>45656.277999999998</v>
      </c>
    </row>
    <row r="6764" spans="1:7" x14ac:dyDescent="0.25">
      <c r="A6764" s="143">
        <v>44843</v>
      </c>
      <c r="B6764" s="144">
        <v>16</v>
      </c>
      <c r="C6764" s="145">
        <v>24429.9823</v>
      </c>
      <c r="D6764" s="145">
        <v>185.61920000000001</v>
      </c>
      <c r="E6764" s="145">
        <v>1508.2654</v>
      </c>
      <c r="F6764" s="145">
        <v>12530.456200000001</v>
      </c>
      <c r="G6764" s="146">
        <f t="shared" si="105"/>
        <v>38654.323100000001</v>
      </c>
    </row>
    <row r="6765" spans="1:7" x14ac:dyDescent="0.25">
      <c r="A6765" s="143">
        <v>44843</v>
      </c>
      <c r="B6765" s="144">
        <v>17</v>
      </c>
      <c r="C6765" s="145">
        <v>15455.861999999999</v>
      </c>
      <c r="D6765" s="145">
        <v>131.70920000000001</v>
      </c>
      <c r="E6765" s="145">
        <v>1075.6096</v>
      </c>
      <c r="F6765" s="145">
        <v>11376.5578</v>
      </c>
      <c r="G6765" s="146">
        <f t="shared" si="105"/>
        <v>28039.738599999997</v>
      </c>
    </row>
    <row r="6766" spans="1:7" x14ac:dyDescent="0.25">
      <c r="A6766" s="143">
        <v>44843</v>
      </c>
      <c r="B6766" s="144">
        <v>18</v>
      </c>
      <c r="C6766" s="145">
        <v>6179.4452000000001</v>
      </c>
      <c r="D6766" s="145">
        <v>68.043599999999998</v>
      </c>
      <c r="E6766" s="145">
        <v>543.19000000000005</v>
      </c>
      <c r="F6766" s="145">
        <v>8958.5828999999994</v>
      </c>
      <c r="G6766" s="146">
        <f t="shared" si="105"/>
        <v>15749.261699999999</v>
      </c>
    </row>
    <row r="6767" spans="1:7" x14ac:dyDescent="0.25">
      <c r="A6767" s="143">
        <v>44843</v>
      </c>
      <c r="B6767" s="144">
        <v>19</v>
      </c>
      <c r="C6767" s="145">
        <v>646.95280000000002</v>
      </c>
      <c r="D6767" s="145">
        <v>24.467099999999999</v>
      </c>
      <c r="E6767" s="145">
        <v>94.651799999999994</v>
      </c>
      <c r="F6767" s="145">
        <v>3220.4935999999998</v>
      </c>
      <c r="G6767" s="146">
        <f t="shared" si="105"/>
        <v>3986.5652999999998</v>
      </c>
    </row>
    <row r="6768" spans="1:7" x14ac:dyDescent="0.25">
      <c r="A6768" s="143">
        <v>44843</v>
      </c>
      <c r="B6768" s="144">
        <v>20</v>
      </c>
      <c r="C6768" s="145">
        <v>3.698</v>
      </c>
      <c r="D6768" s="145">
        <v>19.322800000000001</v>
      </c>
      <c r="E6768" s="145">
        <v>0.76800000000000002</v>
      </c>
      <c r="F6768" s="145">
        <v>1.0454000000000001</v>
      </c>
      <c r="G6768" s="146">
        <f t="shared" si="105"/>
        <v>24.834200000000003</v>
      </c>
    </row>
    <row r="6769" spans="1:7" x14ac:dyDescent="0.25">
      <c r="A6769" s="143">
        <v>44843</v>
      </c>
      <c r="B6769" s="144">
        <v>21</v>
      </c>
      <c r="C6769" s="145">
        <v>2.71599999999999</v>
      </c>
      <c r="D6769" s="145">
        <v>19.507099999999902</v>
      </c>
      <c r="E6769" s="145">
        <v>0.25600000000000001</v>
      </c>
      <c r="F6769" s="145">
        <v>0</v>
      </c>
      <c r="G6769" s="146">
        <f t="shared" si="105"/>
        <v>22.479099999999892</v>
      </c>
    </row>
    <row r="6770" spans="1:7" x14ac:dyDescent="0.25">
      <c r="A6770" s="143">
        <v>44843</v>
      </c>
      <c r="B6770" s="144">
        <v>22</v>
      </c>
      <c r="C6770" s="145">
        <v>2.3679999999999999</v>
      </c>
      <c r="D6770" s="145">
        <v>20.144500000000001</v>
      </c>
      <c r="E6770" s="145">
        <v>0.87290000000000001</v>
      </c>
      <c r="F6770" s="145">
        <v>0</v>
      </c>
      <c r="G6770" s="146">
        <f t="shared" si="105"/>
        <v>23.385400000000001</v>
      </c>
    </row>
    <row r="6771" spans="1:7" x14ac:dyDescent="0.25">
      <c r="A6771" s="143">
        <v>44843</v>
      </c>
      <c r="B6771" s="144">
        <v>23</v>
      </c>
      <c r="C6771" s="145">
        <v>3.1459999999999999</v>
      </c>
      <c r="D6771" s="145">
        <v>19.9603</v>
      </c>
      <c r="E6771" s="145">
        <v>0.85239999999999905</v>
      </c>
      <c r="F6771" s="145">
        <v>0</v>
      </c>
      <c r="G6771" s="146">
        <f t="shared" si="105"/>
        <v>23.9587</v>
      </c>
    </row>
    <row r="6772" spans="1:7" x14ac:dyDescent="0.25">
      <c r="A6772" s="143">
        <v>44843</v>
      </c>
      <c r="B6772" s="144">
        <v>24</v>
      </c>
      <c r="C6772" s="145">
        <v>4.2240000000000002</v>
      </c>
      <c r="D6772" s="145">
        <v>20.036999999999999</v>
      </c>
      <c r="E6772" s="145">
        <v>1.2568999999999999</v>
      </c>
      <c r="F6772" s="145">
        <v>0</v>
      </c>
      <c r="G6772" s="146">
        <f t="shared" si="105"/>
        <v>25.517899999999997</v>
      </c>
    </row>
    <row r="6773" spans="1:7" x14ac:dyDescent="0.25">
      <c r="A6773" s="143">
        <v>44844</v>
      </c>
      <c r="B6773" s="144">
        <v>1</v>
      </c>
      <c r="C6773" s="145">
        <v>3.6953999999999998</v>
      </c>
      <c r="D6773" s="145">
        <v>19.612100000000002</v>
      </c>
      <c r="E6773" s="145">
        <v>1.4054</v>
      </c>
      <c r="F6773" s="145">
        <v>0</v>
      </c>
      <c r="G6773" s="146">
        <f t="shared" si="105"/>
        <v>24.712900000000001</v>
      </c>
    </row>
    <row r="6774" spans="1:7" x14ac:dyDescent="0.25">
      <c r="A6774" s="143">
        <v>44844</v>
      </c>
      <c r="B6774" s="144">
        <v>2</v>
      </c>
      <c r="C6774" s="145">
        <v>6.8174000000000001</v>
      </c>
      <c r="D6774" s="145">
        <v>19.4328</v>
      </c>
      <c r="E6774" s="145">
        <v>1.0213999999999901</v>
      </c>
      <c r="F6774" s="145">
        <v>0</v>
      </c>
      <c r="G6774" s="146">
        <f t="shared" si="105"/>
        <v>27.271599999999989</v>
      </c>
    </row>
    <row r="6775" spans="1:7" x14ac:dyDescent="0.25">
      <c r="A6775" s="143">
        <v>44844</v>
      </c>
      <c r="B6775" s="144">
        <v>3</v>
      </c>
      <c r="C6775" s="145">
        <v>3.8633999999999999</v>
      </c>
      <c r="D6775" s="145">
        <v>20.16</v>
      </c>
      <c r="E6775" s="145">
        <v>1.2773999999999901</v>
      </c>
      <c r="F6775" s="145">
        <v>0</v>
      </c>
      <c r="G6775" s="146">
        <f t="shared" si="105"/>
        <v>25.300799999999988</v>
      </c>
    </row>
    <row r="6776" spans="1:7" x14ac:dyDescent="0.25">
      <c r="A6776" s="143">
        <v>44844</v>
      </c>
      <c r="B6776" s="144">
        <v>4</v>
      </c>
      <c r="C6776" s="145">
        <v>3.1366000000000001</v>
      </c>
      <c r="D6776" s="145">
        <v>20.3187</v>
      </c>
      <c r="E6776" s="145">
        <v>1.1289</v>
      </c>
      <c r="F6776" s="145">
        <v>0</v>
      </c>
      <c r="G6776" s="146">
        <f t="shared" si="105"/>
        <v>24.584200000000003</v>
      </c>
    </row>
    <row r="6777" spans="1:7" x14ac:dyDescent="0.25">
      <c r="A6777" s="143">
        <v>44844</v>
      </c>
      <c r="B6777" s="144">
        <v>5</v>
      </c>
      <c r="C6777" s="145">
        <v>7.8936000000000002</v>
      </c>
      <c r="D6777" s="145">
        <v>20.567</v>
      </c>
      <c r="E6777" s="145">
        <v>1.1723999999999899</v>
      </c>
      <c r="F6777" s="145">
        <v>0</v>
      </c>
      <c r="G6777" s="146">
        <f t="shared" si="105"/>
        <v>29.632999999999988</v>
      </c>
    </row>
    <row r="6778" spans="1:7" x14ac:dyDescent="0.25">
      <c r="A6778" s="143">
        <v>44844</v>
      </c>
      <c r="B6778" s="144">
        <v>6</v>
      </c>
      <c r="C6778" s="145">
        <v>3.2900999999999998</v>
      </c>
      <c r="D6778" s="145">
        <v>20.433900000000001</v>
      </c>
      <c r="E6778" s="145">
        <v>0.89600000000000002</v>
      </c>
      <c r="F6778" s="145">
        <v>0</v>
      </c>
      <c r="G6778" s="146">
        <f t="shared" si="105"/>
        <v>24.62</v>
      </c>
    </row>
    <row r="6779" spans="1:7" x14ac:dyDescent="0.25">
      <c r="A6779" s="143">
        <v>44844</v>
      </c>
      <c r="B6779" s="144">
        <v>7</v>
      </c>
      <c r="C6779" s="145">
        <v>3.4975999999999998</v>
      </c>
      <c r="D6779" s="145">
        <v>20.917599999999901</v>
      </c>
      <c r="E6779" s="145">
        <v>1.222</v>
      </c>
      <c r="F6779" s="145">
        <v>5.1000000000000004E-3</v>
      </c>
      <c r="G6779" s="146">
        <f t="shared" si="105"/>
        <v>25.642299999999899</v>
      </c>
    </row>
    <row r="6780" spans="1:7" x14ac:dyDescent="0.25">
      <c r="A6780" s="143">
        <v>44844</v>
      </c>
      <c r="B6780" s="144">
        <v>8</v>
      </c>
      <c r="C6780" s="145">
        <v>1.2754000000000001</v>
      </c>
      <c r="D6780" s="145">
        <v>21.0227</v>
      </c>
      <c r="E6780" s="145">
        <v>2.2871999999999999</v>
      </c>
      <c r="F6780" s="145">
        <v>87.123699999999999</v>
      </c>
      <c r="G6780" s="146">
        <f t="shared" si="105"/>
        <v>111.709</v>
      </c>
    </row>
    <row r="6781" spans="1:7" x14ac:dyDescent="0.25">
      <c r="A6781" s="143">
        <v>44844</v>
      </c>
      <c r="B6781" s="144">
        <v>9</v>
      </c>
      <c r="C6781" s="145">
        <v>968.56290000000001</v>
      </c>
      <c r="D6781" s="145">
        <v>24.4544</v>
      </c>
      <c r="E6781" s="145">
        <v>108.4598</v>
      </c>
      <c r="F6781" s="145">
        <v>4442.7347</v>
      </c>
      <c r="G6781" s="146">
        <f t="shared" si="105"/>
        <v>5544.2118</v>
      </c>
    </row>
    <row r="6782" spans="1:7" x14ac:dyDescent="0.25">
      <c r="A6782" s="143">
        <v>44844</v>
      </c>
      <c r="B6782" s="144">
        <v>10</v>
      </c>
      <c r="C6782" s="145">
        <v>8002.8828999999996</v>
      </c>
      <c r="D6782" s="145">
        <v>61.791200000000003</v>
      </c>
      <c r="E6782" s="145">
        <v>403.0018</v>
      </c>
      <c r="F6782" s="145">
        <v>9966.7864000000009</v>
      </c>
      <c r="G6782" s="146">
        <f t="shared" si="105"/>
        <v>18434.462299999999</v>
      </c>
    </row>
    <row r="6783" spans="1:7" x14ac:dyDescent="0.25">
      <c r="A6783" s="143">
        <v>44844</v>
      </c>
      <c r="B6783" s="144">
        <v>11</v>
      </c>
      <c r="C6783" s="145">
        <v>18367.706300000002</v>
      </c>
      <c r="D6783" s="145">
        <v>117.0745</v>
      </c>
      <c r="E6783" s="145">
        <v>784.30650000000003</v>
      </c>
      <c r="F6783" s="145">
        <v>12186.286700000001</v>
      </c>
      <c r="G6783" s="146">
        <f t="shared" si="105"/>
        <v>31455.374</v>
      </c>
    </row>
    <row r="6784" spans="1:7" x14ac:dyDescent="0.25">
      <c r="A6784" s="143">
        <v>44844</v>
      </c>
      <c r="B6784" s="144">
        <v>12</v>
      </c>
      <c r="C6784" s="145">
        <v>27428.507000000001</v>
      </c>
      <c r="D6784" s="145">
        <v>168.24180000000001</v>
      </c>
      <c r="E6784" s="145">
        <v>1183.5644</v>
      </c>
      <c r="F6784" s="145">
        <v>13168.8177</v>
      </c>
      <c r="G6784" s="146">
        <f t="shared" si="105"/>
        <v>41949.130900000004</v>
      </c>
    </row>
    <row r="6785" spans="1:7" x14ac:dyDescent="0.25">
      <c r="A6785" s="143">
        <v>44844</v>
      </c>
      <c r="B6785" s="144">
        <v>13</v>
      </c>
      <c r="C6785" s="145">
        <v>33165.745600000002</v>
      </c>
      <c r="D6785" s="145">
        <v>201.63159999999999</v>
      </c>
      <c r="E6785" s="145">
        <v>1390.0299</v>
      </c>
      <c r="F6785" s="145">
        <v>13582.773999999999</v>
      </c>
      <c r="G6785" s="146">
        <f t="shared" si="105"/>
        <v>48340.181100000002</v>
      </c>
    </row>
    <row r="6786" spans="1:7" x14ac:dyDescent="0.25">
      <c r="A6786" s="143">
        <v>44844</v>
      </c>
      <c r="B6786" s="144">
        <v>14</v>
      </c>
      <c r="C6786" s="145">
        <v>35544.6973</v>
      </c>
      <c r="D6786" s="145">
        <v>207.7039</v>
      </c>
      <c r="E6786" s="145">
        <v>1468.3585</v>
      </c>
      <c r="F6786" s="145">
        <v>13530.197099999999</v>
      </c>
      <c r="G6786" s="146">
        <f t="shared" si="105"/>
        <v>50750.9568</v>
      </c>
    </row>
    <row r="6787" spans="1:7" x14ac:dyDescent="0.25">
      <c r="A6787" s="143">
        <v>44844</v>
      </c>
      <c r="B6787" s="144">
        <v>15</v>
      </c>
      <c r="C6787" s="145">
        <v>33643.661200000002</v>
      </c>
      <c r="D6787" s="145">
        <v>193.80549999999999</v>
      </c>
      <c r="E6787" s="145">
        <v>1361.1890000000001</v>
      </c>
      <c r="F6787" s="145">
        <v>13151.819</v>
      </c>
      <c r="G6787" s="146">
        <f t="shared" si="105"/>
        <v>48350.474700000006</v>
      </c>
    </row>
    <row r="6788" spans="1:7" x14ac:dyDescent="0.25">
      <c r="A6788" s="143">
        <v>44844</v>
      </c>
      <c r="B6788" s="144">
        <v>16</v>
      </c>
      <c r="C6788" s="145">
        <v>27302.937000000002</v>
      </c>
      <c r="D6788" s="145">
        <v>159.95929999999899</v>
      </c>
      <c r="E6788" s="145">
        <v>1131.9702</v>
      </c>
      <c r="F6788" s="145">
        <v>12543.883099999999</v>
      </c>
      <c r="G6788" s="146">
        <f t="shared" si="105"/>
        <v>41138.749599999996</v>
      </c>
    </row>
    <row r="6789" spans="1:7" x14ac:dyDescent="0.25">
      <c r="A6789" s="143">
        <v>44844</v>
      </c>
      <c r="B6789" s="144">
        <v>17</v>
      </c>
      <c r="C6789" s="145">
        <v>17363.727200000001</v>
      </c>
      <c r="D6789" s="145">
        <v>113.0239</v>
      </c>
      <c r="E6789" s="145">
        <v>867.97180000000003</v>
      </c>
      <c r="F6789" s="145">
        <v>10973.511200000001</v>
      </c>
      <c r="G6789" s="146">
        <f t="shared" si="105"/>
        <v>29318.234100000001</v>
      </c>
    </row>
    <row r="6790" spans="1:7" x14ac:dyDescent="0.25">
      <c r="A6790" s="143">
        <v>44844</v>
      </c>
      <c r="B6790" s="144">
        <v>18</v>
      </c>
      <c r="C6790" s="145">
        <v>7232.0029000000004</v>
      </c>
      <c r="D6790" s="145">
        <v>60.739600000000003</v>
      </c>
      <c r="E6790" s="145">
        <v>454.919499999999</v>
      </c>
      <c r="F6790" s="145">
        <v>7826.2475999999997</v>
      </c>
      <c r="G6790" s="146">
        <f t="shared" ref="G6790:G6853" si="106">+SUM(C6790:F6790)</f>
        <v>15573.909599999999</v>
      </c>
    </row>
    <row r="6791" spans="1:7" x14ac:dyDescent="0.25">
      <c r="A6791" s="143">
        <v>44844</v>
      </c>
      <c r="B6791" s="144">
        <v>19</v>
      </c>
      <c r="C6791" s="145">
        <v>859.47709999999995</v>
      </c>
      <c r="D6791" s="145">
        <v>22.983499999999999</v>
      </c>
      <c r="E6791" s="145">
        <v>79.1755</v>
      </c>
      <c r="F6791" s="145">
        <v>2545.1156000000001</v>
      </c>
      <c r="G6791" s="146">
        <f t="shared" si="106"/>
        <v>3506.7516999999998</v>
      </c>
    </row>
    <row r="6792" spans="1:7" x14ac:dyDescent="0.25">
      <c r="A6792" s="143">
        <v>44844</v>
      </c>
      <c r="B6792" s="144">
        <v>20</v>
      </c>
      <c r="C6792" s="145">
        <v>5.3247</v>
      </c>
      <c r="D6792" s="145">
        <v>17.5746</v>
      </c>
      <c r="E6792" s="145">
        <v>0.57599999999999996</v>
      </c>
      <c r="F6792" s="145">
        <v>0.38850000000000001</v>
      </c>
      <c r="G6792" s="146">
        <f t="shared" si="106"/>
        <v>23.863800000000001</v>
      </c>
    </row>
    <row r="6793" spans="1:7" x14ac:dyDescent="0.25">
      <c r="A6793" s="143">
        <v>44844</v>
      </c>
      <c r="B6793" s="144">
        <v>21</v>
      </c>
      <c r="C6793" s="145">
        <v>5.1543999999999999</v>
      </c>
      <c r="D6793" s="145">
        <v>19.41</v>
      </c>
      <c r="E6793" s="145">
        <v>0.89600000000000002</v>
      </c>
      <c r="F6793" s="145">
        <v>0</v>
      </c>
      <c r="G6793" s="146">
        <f t="shared" si="106"/>
        <v>25.4604</v>
      </c>
    </row>
    <row r="6794" spans="1:7" x14ac:dyDescent="0.25">
      <c r="A6794" s="143">
        <v>44844</v>
      </c>
      <c r="B6794" s="144">
        <v>22</v>
      </c>
      <c r="C6794" s="145">
        <v>4.9413999999999998</v>
      </c>
      <c r="D6794" s="145">
        <v>20.134599999999999</v>
      </c>
      <c r="E6794" s="145">
        <v>1.0880000000000001</v>
      </c>
      <c r="F6794" s="145">
        <v>0</v>
      </c>
      <c r="G6794" s="146">
        <f t="shared" si="106"/>
        <v>26.164000000000001</v>
      </c>
    </row>
    <row r="6795" spans="1:7" x14ac:dyDescent="0.25">
      <c r="A6795" s="143">
        <v>44844</v>
      </c>
      <c r="B6795" s="144">
        <v>23</v>
      </c>
      <c r="C6795" s="145">
        <v>6.2244000000000002</v>
      </c>
      <c r="D6795" s="145">
        <v>20.2958</v>
      </c>
      <c r="E6795" s="145">
        <v>1.024</v>
      </c>
      <c r="F6795" s="145">
        <v>0</v>
      </c>
      <c r="G6795" s="146">
        <f t="shared" si="106"/>
        <v>27.5442</v>
      </c>
    </row>
    <row r="6796" spans="1:7" x14ac:dyDescent="0.25">
      <c r="A6796" s="143">
        <v>44844</v>
      </c>
      <c r="B6796" s="144">
        <v>24</v>
      </c>
      <c r="C6796" s="145">
        <v>6.5633999999999997</v>
      </c>
      <c r="D6796" s="145">
        <v>20.459599999999998</v>
      </c>
      <c r="E6796" s="145">
        <v>1.024</v>
      </c>
      <c r="F6796" s="145">
        <v>0</v>
      </c>
      <c r="G6796" s="146">
        <f t="shared" si="106"/>
        <v>28.046999999999997</v>
      </c>
    </row>
    <row r="6797" spans="1:7" x14ac:dyDescent="0.25">
      <c r="A6797" s="143">
        <v>44845</v>
      </c>
      <c r="B6797" s="144">
        <v>1</v>
      </c>
      <c r="C6797" s="145">
        <v>18.465299999999999</v>
      </c>
      <c r="D6797" s="145">
        <v>20.753900000000002</v>
      </c>
      <c r="E6797" s="145">
        <v>1.2262999999999999</v>
      </c>
      <c r="F6797" s="145">
        <v>0</v>
      </c>
      <c r="G6797" s="146">
        <f t="shared" si="106"/>
        <v>40.445500000000003</v>
      </c>
    </row>
    <row r="6798" spans="1:7" x14ac:dyDescent="0.25">
      <c r="A6798" s="143">
        <v>44845</v>
      </c>
      <c r="B6798" s="144">
        <v>2</v>
      </c>
      <c r="C6798" s="145">
        <v>21.729299999999999</v>
      </c>
      <c r="D6798" s="145">
        <v>20.474799999999998</v>
      </c>
      <c r="E6798" s="145">
        <v>0.90629999999999999</v>
      </c>
      <c r="F6798" s="145">
        <v>0</v>
      </c>
      <c r="G6798" s="146">
        <f t="shared" si="106"/>
        <v>43.110399999999998</v>
      </c>
    </row>
    <row r="6799" spans="1:7" x14ac:dyDescent="0.25">
      <c r="A6799" s="143">
        <v>44845</v>
      </c>
      <c r="B6799" s="144">
        <v>3</v>
      </c>
      <c r="C6799" s="145">
        <v>17.889299999999999</v>
      </c>
      <c r="D6799" s="145">
        <v>20.643799999999999</v>
      </c>
      <c r="E6799" s="145">
        <v>1.0343</v>
      </c>
      <c r="F6799" s="145">
        <v>0</v>
      </c>
      <c r="G6799" s="146">
        <f t="shared" si="106"/>
        <v>39.567399999999999</v>
      </c>
    </row>
    <row r="6800" spans="1:7" x14ac:dyDescent="0.25">
      <c r="A6800" s="143">
        <v>44845</v>
      </c>
      <c r="B6800" s="144">
        <v>4</v>
      </c>
      <c r="C6800" s="145">
        <v>10.7445</v>
      </c>
      <c r="D6800" s="145">
        <v>20.899799999999999</v>
      </c>
      <c r="E6800" s="145">
        <v>1.28</v>
      </c>
      <c r="F6800" s="145">
        <v>0</v>
      </c>
      <c r="G6800" s="146">
        <f t="shared" si="106"/>
        <v>32.924300000000002</v>
      </c>
    </row>
    <row r="6801" spans="1:7" x14ac:dyDescent="0.25">
      <c r="A6801" s="143">
        <v>44845</v>
      </c>
      <c r="B6801" s="144">
        <v>5</v>
      </c>
      <c r="C6801" s="145">
        <v>11.2005</v>
      </c>
      <c r="D6801" s="145">
        <v>20.748699999999999</v>
      </c>
      <c r="E6801" s="145">
        <v>1.0880000000000001</v>
      </c>
      <c r="F6801" s="145">
        <v>0</v>
      </c>
      <c r="G6801" s="146">
        <f t="shared" si="106"/>
        <v>33.037199999999999</v>
      </c>
    </row>
    <row r="6802" spans="1:7" x14ac:dyDescent="0.25">
      <c r="A6802" s="143">
        <v>44845</v>
      </c>
      <c r="B6802" s="144">
        <v>6</v>
      </c>
      <c r="C6802" s="145">
        <v>11.015000000000001</v>
      </c>
      <c r="D6802" s="145">
        <v>20.876799999999999</v>
      </c>
      <c r="E6802" s="145">
        <v>1.216</v>
      </c>
      <c r="F6802" s="145">
        <v>0</v>
      </c>
      <c r="G6802" s="146">
        <f t="shared" si="106"/>
        <v>33.107799999999997</v>
      </c>
    </row>
    <row r="6803" spans="1:7" x14ac:dyDescent="0.25">
      <c r="A6803" s="143">
        <v>44845</v>
      </c>
      <c r="B6803" s="144">
        <v>7</v>
      </c>
      <c r="C6803" s="145">
        <v>10.4759999999999</v>
      </c>
      <c r="D6803" s="145">
        <v>20.341699999999999</v>
      </c>
      <c r="E6803" s="145">
        <v>0.64</v>
      </c>
      <c r="F6803" s="145">
        <v>0</v>
      </c>
      <c r="G6803" s="146">
        <f t="shared" si="106"/>
        <v>31.4576999999999</v>
      </c>
    </row>
    <row r="6804" spans="1:7" x14ac:dyDescent="0.25">
      <c r="A6804" s="143">
        <v>44845</v>
      </c>
      <c r="B6804" s="144">
        <v>8</v>
      </c>
      <c r="C6804" s="145">
        <v>13.9175</v>
      </c>
      <c r="D6804" s="145">
        <v>21.222300000000001</v>
      </c>
      <c r="E6804" s="145">
        <v>1.1579999999999999</v>
      </c>
      <c r="F6804" s="145">
        <v>23.3995</v>
      </c>
      <c r="G6804" s="146">
        <f t="shared" si="106"/>
        <v>59.697299999999998</v>
      </c>
    </row>
    <row r="6805" spans="1:7" x14ac:dyDescent="0.25">
      <c r="A6805" s="143">
        <v>44845</v>
      </c>
      <c r="B6805" s="144">
        <v>9</v>
      </c>
      <c r="C6805" s="145">
        <v>606.8546</v>
      </c>
      <c r="D6805" s="145">
        <v>24.643899999999999</v>
      </c>
      <c r="E6805" s="145">
        <v>19.6754</v>
      </c>
      <c r="F6805" s="145">
        <v>1048.6394</v>
      </c>
      <c r="G6805" s="146">
        <f t="shared" si="106"/>
        <v>1699.8133</v>
      </c>
    </row>
    <row r="6806" spans="1:7" x14ac:dyDescent="0.25">
      <c r="A6806" s="143">
        <v>44845</v>
      </c>
      <c r="B6806" s="144">
        <v>10</v>
      </c>
      <c r="C6806" s="145">
        <v>6252.4435000000003</v>
      </c>
      <c r="D6806" s="145">
        <v>56.805399999999999</v>
      </c>
      <c r="E6806" s="145">
        <v>375.85140000000001</v>
      </c>
      <c r="F6806" s="145">
        <v>8006.0982999999997</v>
      </c>
      <c r="G6806" s="146">
        <f t="shared" si="106"/>
        <v>14691.1986</v>
      </c>
    </row>
    <row r="6807" spans="1:7" x14ac:dyDescent="0.25">
      <c r="A6807" s="143">
        <v>44845</v>
      </c>
      <c r="B6807" s="144">
        <v>11</v>
      </c>
      <c r="C6807" s="145">
        <v>18412.113499999999</v>
      </c>
      <c r="D6807" s="145">
        <v>120.9614</v>
      </c>
      <c r="E6807" s="145">
        <v>707.40390000000002</v>
      </c>
      <c r="F6807" s="145">
        <v>8388.4056</v>
      </c>
      <c r="G6807" s="146">
        <f t="shared" si="106"/>
        <v>27628.884400000003</v>
      </c>
    </row>
    <row r="6808" spans="1:7" x14ac:dyDescent="0.25">
      <c r="A6808" s="143">
        <v>44845</v>
      </c>
      <c r="B6808" s="144">
        <v>12</v>
      </c>
      <c r="C6808" s="145">
        <v>27951.392400000001</v>
      </c>
      <c r="D6808" s="145">
        <v>169.97329999999999</v>
      </c>
      <c r="E6808" s="145">
        <v>983.89449999999999</v>
      </c>
      <c r="F6808" s="145">
        <v>8517.1813000000002</v>
      </c>
      <c r="G6808" s="146">
        <f t="shared" si="106"/>
        <v>37622.441500000001</v>
      </c>
    </row>
    <row r="6809" spans="1:7" x14ac:dyDescent="0.25">
      <c r="A6809" s="143">
        <v>44845</v>
      </c>
      <c r="B6809" s="144">
        <v>13</v>
      </c>
      <c r="C6809" s="145">
        <v>34576.5455</v>
      </c>
      <c r="D6809" s="145">
        <v>208.30709999999999</v>
      </c>
      <c r="E6809" s="145">
        <v>1295.6088</v>
      </c>
      <c r="F6809" s="145">
        <v>9954.4269000000004</v>
      </c>
      <c r="G6809" s="146">
        <f t="shared" si="106"/>
        <v>46034.888299999999</v>
      </c>
    </row>
    <row r="6810" spans="1:7" x14ac:dyDescent="0.25">
      <c r="A6810" s="143">
        <v>44845</v>
      </c>
      <c r="B6810" s="144">
        <v>14</v>
      </c>
      <c r="C6810" s="145">
        <v>36785.013400000003</v>
      </c>
      <c r="D6810" s="145">
        <v>216.322</v>
      </c>
      <c r="E6810" s="145">
        <v>1399.8885</v>
      </c>
      <c r="F6810" s="145">
        <v>10688.0036</v>
      </c>
      <c r="G6810" s="146">
        <f t="shared" si="106"/>
        <v>49089.227500000008</v>
      </c>
    </row>
    <row r="6811" spans="1:7" x14ac:dyDescent="0.25">
      <c r="A6811" s="143">
        <v>44845</v>
      </c>
      <c r="B6811" s="144">
        <v>15</v>
      </c>
      <c r="C6811" s="145">
        <v>34531.7788</v>
      </c>
      <c r="D6811" s="145">
        <v>192.31889999999899</v>
      </c>
      <c r="E6811" s="145">
        <v>1305.5536</v>
      </c>
      <c r="F6811" s="145">
        <v>9908.5650999999998</v>
      </c>
      <c r="G6811" s="146">
        <f t="shared" si="106"/>
        <v>45938.216399999998</v>
      </c>
    </row>
    <row r="6812" spans="1:7" x14ac:dyDescent="0.25">
      <c r="A6812" s="143">
        <v>44845</v>
      </c>
      <c r="B6812" s="144">
        <v>16</v>
      </c>
      <c r="C6812" s="145">
        <v>27848.1793</v>
      </c>
      <c r="D6812" s="145">
        <v>159.05459999999999</v>
      </c>
      <c r="E6812" s="145">
        <v>1053.0787</v>
      </c>
      <c r="F6812" s="145">
        <v>8341.3714</v>
      </c>
      <c r="G6812" s="146">
        <f t="shared" si="106"/>
        <v>37401.683999999994</v>
      </c>
    </row>
    <row r="6813" spans="1:7" x14ac:dyDescent="0.25">
      <c r="A6813" s="143">
        <v>44845</v>
      </c>
      <c r="B6813" s="144">
        <v>17</v>
      </c>
      <c r="C6813" s="145">
        <v>17709.4748</v>
      </c>
      <c r="D6813" s="145">
        <v>112.4469</v>
      </c>
      <c r="E6813" s="145">
        <v>693.80160000000001</v>
      </c>
      <c r="F6813" s="145">
        <v>5855.1666999999998</v>
      </c>
      <c r="G6813" s="146">
        <f t="shared" si="106"/>
        <v>24370.89</v>
      </c>
    </row>
    <row r="6814" spans="1:7" x14ac:dyDescent="0.25">
      <c r="A6814" s="143">
        <v>44845</v>
      </c>
      <c r="B6814" s="144">
        <v>18</v>
      </c>
      <c r="C6814" s="145">
        <v>7007.3125</v>
      </c>
      <c r="D6814" s="145">
        <v>62.268599999999999</v>
      </c>
      <c r="E6814" s="145">
        <v>293.19690000000003</v>
      </c>
      <c r="F6814" s="145">
        <v>3009.7991999999999</v>
      </c>
      <c r="G6814" s="146">
        <f t="shared" si="106"/>
        <v>10372.5772</v>
      </c>
    </row>
    <row r="6815" spans="1:7" x14ac:dyDescent="0.25">
      <c r="A6815" s="143">
        <v>44845</v>
      </c>
      <c r="B6815" s="144">
        <v>19</v>
      </c>
      <c r="C6815" s="145">
        <v>814.28330000000005</v>
      </c>
      <c r="D6815" s="145">
        <v>25.7164</v>
      </c>
      <c r="E6815" s="145">
        <v>32.494900000000001</v>
      </c>
      <c r="F6815" s="145">
        <v>681.94380000000001</v>
      </c>
      <c r="G6815" s="146">
        <f t="shared" si="106"/>
        <v>1554.4384</v>
      </c>
    </row>
    <row r="6816" spans="1:7" x14ac:dyDescent="0.25">
      <c r="A6816" s="143">
        <v>44845</v>
      </c>
      <c r="B6816" s="144">
        <v>20</v>
      </c>
      <c r="C6816" s="145">
        <v>6.3224999999999998</v>
      </c>
      <c r="D6816" s="145">
        <v>21.163499999999999</v>
      </c>
      <c r="E6816" s="145">
        <v>1.216</v>
      </c>
      <c r="F6816" s="145">
        <v>0.1021</v>
      </c>
      <c r="G6816" s="146">
        <f t="shared" si="106"/>
        <v>28.804099999999998</v>
      </c>
    </row>
    <row r="6817" spans="1:7" x14ac:dyDescent="0.25">
      <c r="A6817" s="143">
        <v>44845</v>
      </c>
      <c r="B6817" s="144">
        <v>21</v>
      </c>
      <c r="C6817" s="145">
        <v>7.0155000000000003</v>
      </c>
      <c r="D6817" s="145">
        <v>20.8203</v>
      </c>
      <c r="E6817" s="145">
        <v>0.85239999999999905</v>
      </c>
      <c r="F6817" s="145">
        <v>7.4000000000000003E-3</v>
      </c>
      <c r="G6817" s="146">
        <f t="shared" si="106"/>
        <v>28.695599999999999</v>
      </c>
    </row>
    <row r="6818" spans="1:7" x14ac:dyDescent="0.25">
      <c r="A6818" s="143">
        <v>44845</v>
      </c>
      <c r="B6818" s="144">
        <v>22</v>
      </c>
      <c r="C6818" s="145">
        <v>8.0015000000000001</v>
      </c>
      <c r="D6818" s="145">
        <v>20.799900000000001</v>
      </c>
      <c r="E6818" s="145">
        <v>0.87290000000000001</v>
      </c>
      <c r="F6818" s="145">
        <v>0</v>
      </c>
      <c r="G6818" s="146">
        <f t="shared" si="106"/>
        <v>29.674300000000002</v>
      </c>
    </row>
    <row r="6819" spans="1:7" x14ac:dyDescent="0.25">
      <c r="A6819" s="143">
        <v>44845</v>
      </c>
      <c r="B6819" s="144">
        <v>23</v>
      </c>
      <c r="C6819" s="145">
        <v>7.2355</v>
      </c>
      <c r="D6819" s="145">
        <v>21.250399999999999</v>
      </c>
      <c r="E6819" s="145">
        <v>1.3644000000000001</v>
      </c>
      <c r="F6819" s="145">
        <v>0</v>
      </c>
      <c r="G6819" s="146">
        <f t="shared" si="106"/>
        <v>29.850300000000001</v>
      </c>
    </row>
    <row r="6820" spans="1:7" x14ac:dyDescent="0.25">
      <c r="A6820" s="143">
        <v>44845</v>
      </c>
      <c r="B6820" s="144">
        <v>24</v>
      </c>
      <c r="C6820" s="145">
        <v>6.7035</v>
      </c>
      <c r="D6820" s="145">
        <v>20.971499999999999</v>
      </c>
      <c r="E6820" s="145">
        <v>1.0444</v>
      </c>
      <c r="F6820" s="145">
        <v>0</v>
      </c>
      <c r="G6820" s="146">
        <f t="shared" si="106"/>
        <v>28.719399999999997</v>
      </c>
    </row>
    <row r="6821" spans="1:7" x14ac:dyDescent="0.25">
      <c r="A6821" s="143">
        <v>44846</v>
      </c>
      <c r="B6821" s="144">
        <v>1</v>
      </c>
      <c r="C6821" s="145">
        <v>5.5453999999999999</v>
      </c>
      <c r="D6821" s="145">
        <v>20.037099999999999</v>
      </c>
      <c r="E6821" s="145">
        <v>1.216</v>
      </c>
      <c r="F6821" s="145">
        <v>0</v>
      </c>
      <c r="G6821" s="146">
        <f t="shared" si="106"/>
        <v>26.798500000000001</v>
      </c>
    </row>
    <row r="6822" spans="1:7" x14ac:dyDescent="0.25">
      <c r="A6822" s="143">
        <v>44846</v>
      </c>
      <c r="B6822" s="144">
        <v>2</v>
      </c>
      <c r="C6822" s="145">
        <v>6.6334</v>
      </c>
      <c r="D6822" s="145">
        <v>20.103499999999901</v>
      </c>
      <c r="E6822" s="145">
        <v>1.3440000000000001</v>
      </c>
      <c r="F6822" s="145">
        <v>0</v>
      </c>
      <c r="G6822" s="146">
        <f t="shared" si="106"/>
        <v>28.0808999999999</v>
      </c>
    </row>
    <row r="6823" spans="1:7" x14ac:dyDescent="0.25">
      <c r="A6823" s="143">
        <v>44846</v>
      </c>
      <c r="B6823" s="144">
        <v>3</v>
      </c>
      <c r="C6823" s="145">
        <v>5.9253999999999998</v>
      </c>
      <c r="D6823" s="145">
        <v>19.9116</v>
      </c>
      <c r="E6823" s="145">
        <v>1.1519999999999999</v>
      </c>
      <c r="F6823" s="145">
        <v>0</v>
      </c>
      <c r="G6823" s="146">
        <f t="shared" si="106"/>
        <v>26.989000000000001</v>
      </c>
    </row>
    <row r="6824" spans="1:7" x14ac:dyDescent="0.25">
      <c r="A6824" s="143">
        <v>44846</v>
      </c>
      <c r="B6824" s="144">
        <v>4</v>
      </c>
      <c r="C6824" s="145">
        <v>3.5840000000000001</v>
      </c>
      <c r="D6824" s="145">
        <v>19.806699999999999</v>
      </c>
      <c r="E6824" s="145">
        <v>1.0880000000000001</v>
      </c>
      <c r="F6824" s="145">
        <v>0</v>
      </c>
      <c r="G6824" s="146">
        <f t="shared" si="106"/>
        <v>24.4787</v>
      </c>
    </row>
    <row r="6825" spans="1:7" x14ac:dyDescent="0.25">
      <c r="A6825" s="143">
        <v>44846</v>
      </c>
      <c r="B6825" s="144">
        <v>5</v>
      </c>
      <c r="C6825" s="145">
        <v>5.952</v>
      </c>
      <c r="D6825" s="145">
        <v>19.9116</v>
      </c>
      <c r="E6825" s="145">
        <v>1.1519999999999999</v>
      </c>
      <c r="F6825" s="145">
        <v>0</v>
      </c>
      <c r="G6825" s="146">
        <f t="shared" si="106"/>
        <v>27.015599999999999</v>
      </c>
    </row>
    <row r="6826" spans="1:7" x14ac:dyDescent="0.25">
      <c r="A6826" s="143">
        <v>44846</v>
      </c>
      <c r="B6826" s="144">
        <v>6</v>
      </c>
      <c r="C6826" s="145">
        <v>3.2949999999999999</v>
      </c>
      <c r="D6826" s="145">
        <v>19.484100000000002</v>
      </c>
      <c r="E6826" s="145">
        <v>0.70399999999999996</v>
      </c>
      <c r="F6826" s="145">
        <v>0</v>
      </c>
      <c r="G6826" s="146">
        <f t="shared" si="106"/>
        <v>23.4831</v>
      </c>
    </row>
    <row r="6827" spans="1:7" x14ac:dyDescent="0.25">
      <c r="A6827" s="143">
        <v>44846</v>
      </c>
      <c r="B6827" s="144">
        <v>7</v>
      </c>
      <c r="C6827" s="145">
        <v>2.71999999999999</v>
      </c>
      <c r="D6827" s="145">
        <v>19.650400000000001</v>
      </c>
      <c r="E6827" s="145">
        <v>0.77400000000000002</v>
      </c>
      <c r="F6827" s="145">
        <v>0.53839999999999999</v>
      </c>
      <c r="G6827" s="146">
        <f t="shared" si="106"/>
        <v>23.68279999999999</v>
      </c>
    </row>
    <row r="6828" spans="1:7" x14ac:dyDescent="0.25">
      <c r="A6828" s="143">
        <v>44846</v>
      </c>
      <c r="B6828" s="144">
        <v>8</v>
      </c>
      <c r="C6828" s="145">
        <v>5.6719999999999997</v>
      </c>
      <c r="D6828" s="145">
        <v>18.2363</v>
      </c>
      <c r="E6828" s="145">
        <v>0</v>
      </c>
      <c r="F6828" s="145">
        <v>114.19580000000001</v>
      </c>
      <c r="G6828" s="146">
        <f t="shared" si="106"/>
        <v>138.10410000000002</v>
      </c>
    </row>
    <row r="6829" spans="1:7" x14ac:dyDescent="0.25">
      <c r="A6829" s="143">
        <v>44846</v>
      </c>
      <c r="B6829" s="144">
        <v>9</v>
      </c>
      <c r="C6829" s="145">
        <v>1116.0906</v>
      </c>
      <c r="D6829" s="145">
        <v>24.5822</v>
      </c>
      <c r="E6829" s="145">
        <v>144.4436</v>
      </c>
      <c r="F6829" s="145">
        <v>5353.0060999999996</v>
      </c>
      <c r="G6829" s="146">
        <f t="shared" si="106"/>
        <v>6638.1224999999995</v>
      </c>
    </row>
    <row r="6830" spans="1:7" x14ac:dyDescent="0.25">
      <c r="A6830" s="143">
        <v>44846</v>
      </c>
      <c r="B6830" s="144">
        <v>10</v>
      </c>
      <c r="C6830" s="145">
        <v>8597.1906999999992</v>
      </c>
      <c r="D6830" s="145">
        <v>67.350899999999996</v>
      </c>
      <c r="E6830" s="145">
        <v>460.06</v>
      </c>
      <c r="F6830" s="145">
        <v>10636.2003</v>
      </c>
      <c r="G6830" s="146">
        <f t="shared" si="106"/>
        <v>19760.801899999999</v>
      </c>
    </row>
    <row r="6831" spans="1:7" x14ac:dyDescent="0.25">
      <c r="A6831" s="143">
        <v>44846</v>
      </c>
      <c r="B6831" s="144">
        <v>11</v>
      </c>
      <c r="C6831" s="145">
        <v>19356.139200000001</v>
      </c>
      <c r="D6831" s="145">
        <v>123.7794</v>
      </c>
      <c r="E6831" s="145">
        <v>863.03750000000002</v>
      </c>
      <c r="F6831" s="145">
        <v>12873.699199999999</v>
      </c>
      <c r="G6831" s="146">
        <f t="shared" si="106"/>
        <v>33216.655299999999</v>
      </c>
    </row>
    <row r="6832" spans="1:7" x14ac:dyDescent="0.25">
      <c r="A6832" s="143">
        <v>44846</v>
      </c>
      <c r="B6832" s="144">
        <v>12</v>
      </c>
      <c r="C6832" s="145">
        <v>28588.2019</v>
      </c>
      <c r="D6832" s="145">
        <v>173.9933</v>
      </c>
      <c r="E6832" s="145">
        <v>1206.3715</v>
      </c>
      <c r="F6832" s="145">
        <v>13619.831700000001</v>
      </c>
      <c r="G6832" s="146">
        <f t="shared" si="106"/>
        <v>43588.398399999998</v>
      </c>
    </row>
    <row r="6833" spans="1:7" x14ac:dyDescent="0.25">
      <c r="A6833" s="143">
        <v>44846</v>
      </c>
      <c r="B6833" s="144">
        <v>13</v>
      </c>
      <c r="C6833" s="145">
        <v>34742.7791</v>
      </c>
      <c r="D6833" s="145">
        <v>207.59119999999999</v>
      </c>
      <c r="E6833" s="145">
        <v>1448.5251000000001</v>
      </c>
      <c r="F6833" s="145">
        <v>13939.1546</v>
      </c>
      <c r="G6833" s="146">
        <f t="shared" si="106"/>
        <v>50338.05</v>
      </c>
    </row>
    <row r="6834" spans="1:7" x14ac:dyDescent="0.25">
      <c r="A6834" s="143">
        <v>44846</v>
      </c>
      <c r="B6834" s="144">
        <v>14</v>
      </c>
      <c r="C6834" s="145">
        <v>36557.6538</v>
      </c>
      <c r="D6834" s="145">
        <v>214.32390000000001</v>
      </c>
      <c r="E6834" s="145">
        <v>1521.5890999999999</v>
      </c>
      <c r="F6834" s="145">
        <v>14068.785400000001</v>
      </c>
      <c r="G6834" s="146">
        <f t="shared" si="106"/>
        <v>52362.352200000001</v>
      </c>
    </row>
    <row r="6835" spans="1:7" x14ac:dyDescent="0.25">
      <c r="A6835" s="143">
        <v>44846</v>
      </c>
      <c r="B6835" s="144">
        <v>15</v>
      </c>
      <c r="C6835" s="145">
        <v>34347.720300000001</v>
      </c>
      <c r="D6835" s="145">
        <v>191.27109999999999</v>
      </c>
      <c r="E6835" s="145">
        <v>1419.0151000000001</v>
      </c>
      <c r="F6835" s="145">
        <v>13904.173199999999</v>
      </c>
      <c r="G6835" s="146">
        <f t="shared" si="106"/>
        <v>49862.179699999993</v>
      </c>
    </row>
    <row r="6836" spans="1:7" x14ac:dyDescent="0.25">
      <c r="A6836" s="143">
        <v>44846</v>
      </c>
      <c r="B6836" s="144">
        <v>16</v>
      </c>
      <c r="C6836" s="145">
        <v>27639.846699999998</v>
      </c>
      <c r="D6836" s="145">
        <v>151.8871</v>
      </c>
      <c r="E6836" s="145">
        <v>1218.8456000000001</v>
      </c>
      <c r="F6836" s="145">
        <v>13200.0926</v>
      </c>
      <c r="G6836" s="146">
        <f t="shared" si="106"/>
        <v>42210.671999999999</v>
      </c>
    </row>
    <row r="6837" spans="1:7" x14ac:dyDescent="0.25">
      <c r="A6837" s="143">
        <v>44846</v>
      </c>
      <c r="B6837" s="144">
        <v>17</v>
      </c>
      <c r="C6837" s="145">
        <v>17602.8694</v>
      </c>
      <c r="D6837" s="145">
        <v>102.5926</v>
      </c>
      <c r="E6837" s="145">
        <v>968.89260000000002</v>
      </c>
      <c r="F6837" s="145">
        <v>11964.9907</v>
      </c>
      <c r="G6837" s="146">
        <f t="shared" si="106"/>
        <v>30639.345300000001</v>
      </c>
    </row>
    <row r="6838" spans="1:7" x14ac:dyDescent="0.25">
      <c r="A6838" s="143">
        <v>44846</v>
      </c>
      <c r="B6838" s="144">
        <v>18</v>
      </c>
      <c r="C6838" s="145">
        <v>7206.0460000000003</v>
      </c>
      <c r="D6838" s="145">
        <v>60.430100000000003</v>
      </c>
      <c r="E6838" s="145">
        <v>544.45830000000001</v>
      </c>
      <c r="F6838" s="145">
        <v>9296.1774999999998</v>
      </c>
      <c r="G6838" s="146">
        <f t="shared" si="106"/>
        <v>17107.1119</v>
      </c>
    </row>
    <row r="6839" spans="1:7" x14ac:dyDescent="0.25">
      <c r="A6839" s="143">
        <v>44846</v>
      </c>
      <c r="B6839" s="144">
        <v>19</v>
      </c>
      <c r="C6839" s="145">
        <v>868.93920000000003</v>
      </c>
      <c r="D6839" s="145">
        <v>24.939</v>
      </c>
      <c r="E6839" s="145">
        <v>101.6473</v>
      </c>
      <c r="F6839" s="145">
        <v>3482.9551000000001</v>
      </c>
      <c r="G6839" s="146">
        <f t="shared" si="106"/>
        <v>4478.4805999999999</v>
      </c>
    </row>
    <row r="6840" spans="1:7" x14ac:dyDescent="0.25">
      <c r="A6840" s="143">
        <v>44846</v>
      </c>
      <c r="B6840" s="144">
        <v>20</v>
      </c>
      <c r="C6840" s="145">
        <v>3.2907999999999999</v>
      </c>
      <c r="D6840" s="145">
        <v>19.844999999999999</v>
      </c>
      <c r="E6840" s="145">
        <v>1.024</v>
      </c>
      <c r="F6840" s="145">
        <v>0.26550000000000001</v>
      </c>
      <c r="G6840" s="146">
        <f t="shared" si="106"/>
        <v>24.4253</v>
      </c>
    </row>
    <row r="6841" spans="1:7" x14ac:dyDescent="0.25">
      <c r="A6841" s="143">
        <v>44846</v>
      </c>
      <c r="B6841" s="144">
        <v>21</v>
      </c>
      <c r="C6841" s="145">
        <v>2.9638</v>
      </c>
      <c r="D6841" s="145">
        <v>19.5916</v>
      </c>
      <c r="E6841" s="145">
        <v>0.85239999999999905</v>
      </c>
      <c r="F6841" s="145">
        <v>0</v>
      </c>
      <c r="G6841" s="146">
        <f t="shared" si="106"/>
        <v>23.407799999999998</v>
      </c>
    </row>
    <row r="6842" spans="1:7" x14ac:dyDescent="0.25">
      <c r="A6842" s="143">
        <v>44846</v>
      </c>
      <c r="B6842" s="144">
        <v>22</v>
      </c>
      <c r="C6842" s="145">
        <v>2.6217999999999999</v>
      </c>
      <c r="D6842" s="145">
        <v>19.803999999999998</v>
      </c>
      <c r="E6842" s="145">
        <v>1.0444</v>
      </c>
      <c r="F6842" s="145">
        <v>0</v>
      </c>
      <c r="G6842" s="146">
        <f t="shared" si="106"/>
        <v>23.470199999999998</v>
      </c>
    </row>
    <row r="6843" spans="1:7" x14ac:dyDescent="0.25">
      <c r="A6843" s="143">
        <v>44846</v>
      </c>
      <c r="B6843" s="144">
        <v>23</v>
      </c>
      <c r="C6843" s="145">
        <v>2.4937999999999998</v>
      </c>
      <c r="D6843" s="145">
        <v>19.888500000000001</v>
      </c>
      <c r="E6843" s="145">
        <v>1.1494</v>
      </c>
      <c r="F6843" s="145">
        <v>0</v>
      </c>
      <c r="G6843" s="146">
        <f t="shared" si="106"/>
        <v>23.531700000000001</v>
      </c>
    </row>
    <row r="6844" spans="1:7" x14ac:dyDescent="0.25">
      <c r="A6844" s="143">
        <v>44846</v>
      </c>
      <c r="B6844" s="144">
        <v>24</v>
      </c>
      <c r="C6844" s="145">
        <v>6.0137999999999998</v>
      </c>
      <c r="D6844" s="145">
        <v>20.5107</v>
      </c>
      <c r="E6844" s="145">
        <v>1.3413999999999999</v>
      </c>
      <c r="F6844" s="145">
        <v>0</v>
      </c>
      <c r="G6844" s="146">
        <f t="shared" si="106"/>
        <v>27.8659</v>
      </c>
    </row>
    <row r="6845" spans="1:7" x14ac:dyDescent="0.25">
      <c r="A6845" s="143">
        <v>44847</v>
      </c>
      <c r="B6845" s="144">
        <v>1</v>
      </c>
      <c r="C6845" s="145">
        <v>6.5986000000000002</v>
      </c>
      <c r="D6845" s="145">
        <v>19.760599999999901</v>
      </c>
      <c r="E6845" s="145">
        <v>1.0624</v>
      </c>
      <c r="F6845" s="145">
        <v>0</v>
      </c>
      <c r="G6845" s="146">
        <f t="shared" si="106"/>
        <v>27.421599999999902</v>
      </c>
    </row>
    <row r="6846" spans="1:7" x14ac:dyDescent="0.25">
      <c r="A6846" s="143">
        <v>44847</v>
      </c>
      <c r="B6846" s="144">
        <v>2</v>
      </c>
      <c r="C6846" s="145">
        <v>4.4546000000000001</v>
      </c>
      <c r="D6846" s="145">
        <v>20.019200000000001</v>
      </c>
      <c r="E6846" s="145">
        <v>1.3004</v>
      </c>
      <c r="F6846" s="145">
        <v>0</v>
      </c>
      <c r="G6846" s="146">
        <f t="shared" si="106"/>
        <v>25.7742</v>
      </c>
    </row>
    <row r="6847" spans="1:7" x14ac:dyDescent="0.25">
      <c r="A6847" s="143">
        <v>44847</v>
      </c>
      <c r="B6847" s="144">
        <v>3</v>
      </c>
      <c r="C6847" s="145">
        <v>4.1665999999999999</v>
      </c>
      <c r="D6847" s="145">
        <v>20.0627</v>
      </c>
      <c r="E6847" s="145">
        <v>1.3440000000000001</v>
      </c>
      <c r="F6847" s="145">
        <v>0</v>
      </c>
      <c r="G6847" s="146">
        <f t="shared" si="106"/>
        <v>25.5733</v>
      </c>
    </row>
    <row r="6848" spans="1:7" x14ac:dyDescent="0.25">
      <c r="A6848" s="143">
        <v>44847</v>
      </c>
      <c r="B6848" s="144">
        <v>4</v>
      </c>
      <c r="C6848" s="145">
        <v>4.2305999999999999</v>
      </c>
      <c r="D6848" s="145">
        <v>19.891200000000001</v>
      </c>
      <c r="E6848" s="145">
        <v>1.1519999999999999</v>
      </c>
      <c r="F6848" s="145">
        <v>0</v>
      </c>
      <c r="G6848" s="146">
        <f t="shared" si="106"/>
        <v>25.273800000000001</v>
      </c>
    </row>
    <row r="6849" spans="1:7" x14ac:dyDescent="0.25">
      <c r="A6849" s="143">
        <v>44847</v>
      </c>
      <c r="B6849" s="144">
        <v>5</v>
      </c>
      <c r="C6849" s="145">
        <v>8.1986000000000008</v>
      </c>
      <c r="D6849" s="145">
        <v>20.016500000000001</v>
      </c>
      <c r="E6849" s="145">
        <v>1.216</v>
      </c>
      <c r="F6849" s="145">
        <v>0</v>
      </c>
      <c r="G6849" s="146">
        <f t="shared" si="106"/>
        <v>29.431100000000001</v>
      </c>
    </row>
    <row r="6850" spans="1:7" x14ac:dyDescent="0.25">
      <c r="A6850" s="143">
        <v>44847</v>
      </c>
      <c r="B6850" s="144">
        <v>6</v>
      </c>
      <c r="C6850" s="145">
        <v>7.0145999999999997</v>
      </c>
      <c r="D6850" s="145">
        <v>19.804099999999998</v>
      </c>
      <c r="E6850" s="145">
        <v>1.024</v>
      </c>
      <c r="F6850" s="145">
        <v>0</v>
      </c>
      <c r="G6850" s="146">
        <f t="shared" si="106"/>
        <v>27.842700000000001</v>
      </c>
    </row>
    <row r="6851" spans="1:7" x14ac:dyDescent="0.25">
      <c r="A6851" s="143">
        <v>44847</v>
      </c>
      <c r="B6851" s="144">
        <v>7</v>
      </c>
      <c r="C6851" s="145">
        <v>3.2185999999999999</v>
      </c>
      <c r="D6851" s="145">
        <v>20.144600000000001</v>
      </c>
      <c r="E6851" s="145">
        <v>1.3440000000000001</v>
      </c>
      <c r="F6851" s="145">
        <v>0</v>
      </c>
      <c r="G6851" s="146">
        <f t="shared" si="106"/>
        <v>24.7072</v>
      </c>
    </row>
    <row r="6852" spans="1:7" x14ac:dyDescent="0.25">
      <c r="A6852" s="143">
        <v>44847</v>
      </c>
      <c r="B6852" s="144">
        <v>8</v>
      </c>
      <c r="C6852" s="145">
        <v>3.6692999999999998</v>
      </c>
      <c r="D6852" s="145">
        <v>20.162500000000001</v>
      </c>
      <c r="E6852" s="145">
        <v>1.4530000000000001</v>
      </c>
      <c r="F6852" s="145">
        <v>92.439899999999994</v>
      </c>
      <c r="G6852" s="146">
        <f t="shared" si="106"/>
        <v>117.7247</v>
      </c>
    </row>
    <row r="6853" spans="1:7" x14ac:dyDescent="0.25">
      <c r="A6853" s="143">
        <v>44847</v>
      </c>
      <c r="B6853" s="144">
        <v>9</v>
      </c>
      <c r="C6853" s="145">
        <v>1100.3073999999999</v>
      </c>
      <c r="D6853" s="145">
        <v>25.293999999999901</v>
      </c>
      <c r="E6853" s="145">
        <v>158.44149999999999</v>
      </c>
      <c r="F6853" s="145">
        <v>5372.3838999999998</v>
      </c>
      <c r="G6853" s="146">
        <f t="shared" si="106"/>
        <v>6656.4267999999993</v>
      </c>
    </row>
    <row r="6854" spans="1:7" x14ac:dyDescent="0.25">
      <c r="A6854" s="143">
        <v>44847</v>
      </c>
      <c r="B6854" s="144">
        <v>10</v>
      </c>
      <c r="C6854" s="145">
        <v>8607.6368999999995</v>
      </c>
      <c r="D6854" s="145">
        <v>63.316400000000002</v>
      </c>
      <c r="E6854" s="145">
        <v>489.64940000000001</v>
      </c>
      <c r="F6854" s="145">
        <v>10583.513199999999</v>
      </c>
      <c r="G6854" s="146">
        <f t="shared" ref="G6854:G6917" si="107">+SUM(C6854:F6854)</f>
        <v>19744.115899999997</v>
      </c>
    </row>
    <row r="6855" spans="1:7" x14ac:dyDescent="0.25">
      <c r="A6855" s="143">
        <v>44847</v>
      </c>
      <c r="B6855" s="144">
        <v>11</v>
      </c>
      <c r="C6855" s="145">
        <v>19396.9205</v>
      </c>
      <c r="D6855" s="145">
        <v>116.5415</v>
      </c>
      <c r="E6855" s="145">
        <v>850.22280000000001</v>
      </c>
      <c r="F6855" s="145">
        <v>12594.2634</v>
      </c>
      <c r="G6855" s="146">
        <f t="shared" si="107"/>
        <v>32957.948199999999</v>
      </c>
    </row>
    <row r="6856" spans="1:7" x14ac:dyDescent="0.25">
      <c r="A6856" s="143">
        <v>44847</v>
      </c>
      <c r="B6856" s="144">
        <v>12</v>
      </c>
      <c r="C6856" s="145">
        <v>28393.282299999999</v>
      </c>
      <c r="D6856" s="145">
        <v>159.70160000000001</v>
      </c>
      <c r="E6856" s="145">
        <v>1142.6979999999901</v>
      </c>
      <c r="F6856" s="145">
        <v>13263.2551</v>
      </c>
      <c r="G6856" s="146">
        <f t="shared" si="107"/>
        <v>42958.936999999991</v>
      </c>
    </row>
    <row r="6857" spans="1:7" x14ac:dyDescent="0.25">
      <c r="A6857" s="143">
        <v>44847</v>
      </c>
      <c r="B6857" s="144">
        <v>13</v>
      </c>
      <c r="C6857" s="145">
        <v>34110.590900000003</v>
      </c>
      <c r="D6857" s="145">
        <v>198.6508</v>
      </c>
      <c r="E6857" s="145">
        <v>1399.0482999999999</v>
      </c>
      <c r="F6857" s="145">
        <v>13482.2559</v>
      </c>
      <c r="G6857" s="146">
        <f t="shared" si="107"/>
        <v>49190.545900000012</v>
      </c>
    </row>
    <row r="6858" spans="1:7" x14ac:dyDescent="0.25">
      <c r="A6858" s="143">
        <v>44847</v>
      </c>
      <c r="B6858" s="144">
        <v>14</v>
      </c>
      <c r="C6858" s="145">
        <v>35673.417500000003</v>
      </c>
      <c r="D6858" s="145">
        <v>212.53649999999999</v>
      </c>
      <c r="E6858" s="145">
        <v>1456.2375999999999</v>
      </c>
      <c r="F6858" s="145">
        <v>13312.5612</v>
      </c>
      <c r="G6858" s="146">
        <f t="shared" si="107"/>
        <v>50654.752800000002</v>
      </c>
    </row>
    <row r="6859" spans="1:7" x14ac:dyDescent="0.25">
      <c r="A6859" s="143">
        <v>44847</v>
      </c>
      <c r="B6859" s="144">
        <v>15</v>
      </c>
      <c r="C6859" s="145">
        <v>33348.900900000001</v>
      </c>
      <c r="D6859" s="145">
        <v>193.10220000000001</v>
      </c>
      <c r="E6859" s="145">
        <v>1368.3280999999999</v>
      </c>
      <c r="F6859" s="145">
        <v>13120.735199999999</v>
      </c>
      <c r="G6859" s="146">
        <f t="shared" si="107"/>
        <v>48031.066399999996</v>
      </c>
    </row>
    <row r="6860" spans="1:7" x14ac:dyDescent="0.25">
      <c r="A6860" s="143">
        <v>44847</v>
      </c>
      <c r="B6860" s="144">
        <v>16</v>
      </c>
      <c r="C6860" s="145">
        <v>26730.205900000001</v>
      </c>
      <c r="D6860" s="145">
        <v>159.9742</v>
      </c>
      <c r="E6860" s="145">
        <v>1208.0436</v>
      </c>
      <c r="F6860" s="145">
        <v>12403.6569</v>
      </c>
      <c r="G6860" s="146">
        <f t="shared" si="107"/>
        <v>40501.880600000004</v>
      </c>
    </row>
    <row r="6861" spans="1:7" x14ac:dyDescent="0.25">
      <c r="A6861" s="143">
        <v>44847</v>
      </c>
      <c r="B6861" s="144">
        <v>17</v>
      </c>
      <c r="C6861" s="145">
        <v>16941.370999999999</v>
      </c>
      <c r="D6861" s="145">
        <v>109.7906</v>
      </c>
      <c r="E6861" s="145">
        <v>880.10130000000004</v>
      </c>
      <c r="F6861" s="145">
        <v>11312.0923</v>
      </c>
      <c r="G6861" s="146">
        <f t="shared" si="107"/>
        <v>29243.355199999998</v>
      </c>
    </row>
    <row r="6862" spans="1:7" x14ac:dyDescent="0.25">
      <c r="A6862" s="143">
        <v>44847</v>
      </c>
      <c r="B6862" s="144">
        <v>18</v>
      </c>
      <c r="C6862" s="145">
        <v>6937.4085999999998</v>
      </c>
      <c r="D6862" s="145">
        <v>59.4086</v>
      </c>
      <c r="E6862" s="145">
        <v>466.53280000000001</v>
      </c>
      <c r="F6862" s="145">
        <v>8807.1524000000009</v>
      </c>
      <c r="G6862" s="146">
        <f t="shared" si="107"/>
        <v>16270.502400000001</v>
      </c>
    </row>
    <row r="6863" spans="1:7" x14ac:dyDescent="0.25">
      <c r="A6863" s="143">
        <v>44847</v>
      </c>
      <c r="B6863" s="144">
        <v>19</v>
      </c>
      <c r="C6863" s="145">
        <v>836.5625</v>
      </c>
      <c r="D6863" s="145">
        <v>25.587</v>
      </c>
      <c r="E6863" s="145">
        <v>90.210800000000006</v>
      </c>
      <c r="F6863" s="145">
        <v>3138.1812</v>
      </c>
      <c r="G6863" s="146">
        <f t="shared" si="107"/>
        <v>4090.5415000000003</v>
      </c>
    </row>
    <row r="6864" spans="1:7" x14ac:dyDescent="0.25">
      <c r="A6864" s="143">
        <v>44847</v>
      </c>
      <c r="B6864" s="144">
        <v>20</v>
      </c>
      <c r="C6864" s="145">
        <v>13.2705</v>
      </c>
      <c r="D6864" s="145">
        <v>20.3186</v>
      </c>
      <c r="E6864" s="145">
        <v>0.59639999999999904</v>
      </c>
      <c r="F6864" s="145">
        <v>1.0656000000000001</v>
      </c>
      <c r="G6864" s="146">
        <f t="shared" si="107"/>
        <v>35.251100000000001</v>
      </c>
    </row>
    <row r="6865" spans="1:7" x14ac:dyDescent="0.25">
      <c r="A6865" s="143">
        <v>44847</v>
      </c>
      <c r="B6865" s="144">
        <v>21</v>
      </c>
      <c r="C6865" s="145">
        <v>12.6004</v>
      </c>
      <c r="D6865" s="145">
        <v>20.3827</v>
      </c>
      <c r="E6865" s="145">
        <v>0.64</v>
      </c>
      <c r="F6865" s="145">
        <v>0</v>
      </c>
      <c r="G6865" s="146">
        <f t="shared" si="107"/>
        <v>33.623100000000001</v>
      </c>
    </row>
    <row r="6866" spans="1:7" x14ac:dyDescent="0.25">
      <c r="A6866" s="143">
        <v>44847</v>
      </c>
      <c r="B6866" s="144">
        <v>22</v>
      </c>
      <c r="C6866" s="145">
        <v>12.5364</v>
      </c>
      <c r="D6866" s="145">
        <v>20.787099999999999</v>
      </c>
      <c r="E6866" s="145">
        <v>1.0649</v>
      </c>
      <c r="F6866" s="145">
        <v>0</v>
      </c>
      <c r="G6866" s="146">
        <f t="shared" si="107"/>
        <v>34.388399999999997</v>
      </c>
    </row>
    <row r="6867" spans="1:7" x14ac:dyDescent="0.25">
      <c r="A6867" s="143">
        <v>44847</v>
      </c>
      <c r="B6867" s="144">
        <v>23</v>
      </c>
      <c r="C6867" s="145">
        <v>12.2804</v>
      </c>
      <c r="D6867" s="145">
        <v>20.812799999999999</v>
      </c>
      <c r="E6867" s="145">
        <v>1.21339999999999</v>
      </c>
      <c r="F6867" s="145">
        <v>0</v>
      </c>
      <c r="G6867" s="146">
        <f t="shared" si="107"/>
        <v>34.306599999999989</v>
      </c>
    </row>
    <row r="6868" spans="1:7" x14ac:dyDescent="0.25">
      <c r="A6868" s="143">
        <v>44847</v>
      </c>
      <c r="B6868" s="144">
        <v>24</v>
      </c>
      <c r="C6868" s="145">
        <v>15.288399999999999</v>
      </c>
      <c r="D6868" s="145">
        <v>21.063499999999902</v>
      </c>
      <c r="E6868" s="145">
        <v>1.3004</v>
      </c>
      <c r="F6868" s="145">
        <v>0</v>
      </c>
      <c r="G6868" s="146">
        <f t="shared" si="107"/>
        <v>37.652299999999904</v>
      </c>
    </row>
    <row r="6869" spans="1:7" x14ac:dyDescent="0.25">
      <c r="A6869" s="143">
        <v>44848</v>
      </c>
      <c r="B6869" s="144">
        <v>1</v>
      </c>
      <c r="C6869" s="145">
        <v>16.152699999999999</v>
      </c>
      <c r="D6869" s="145">
        <v>20.728899999999999</v>
      </c>
      <c r="E6869" s="145">
        <v>1.0624</v>
      </c>
      <c r="F6869" s="145">
        <v>0</v>
      </c>
      <c r="G6869" s="146">
        <f t="shared" si="107"/>
        <v>37.943999999999996</v>
      </c>
    </row>
    <row r="6870" spans="1:7" x14ac:dyDescent="0.25">
      <c r="A6870" s="143">
        <v>44848</v>
      </c>
      <c r="B6870" s="144">
        <v>2</v>
      </c>
      <c r="C6870" s="145">
        <v>12.6967</v>
      </c>
      <c r="D6870" s="145">
        <v>21.153700000000001</v>
      </c>
      <c r="E6870" s="145">
        <v>1.4463999999999999</v>
      </c>
      <c r="F6870" s="145">
        <v>0</v>
      </c>
      <c r="G6870" s="146">
        <f t="shared" si="107"/>
        <v>35.296799999999998</v>
      </c>
    </row>
    <row r="6871" spans="1:7" x14ac:dyDescent="0.25">
      <c r="A6871" s="143">
        <v>44848</v>
      </c>
      <c r="B6871" s="144">
        <v>3</v>
      </c>
      <c r="C6871" s="145">
        <v>16.3597</v>
      </c>
      <c r="D6871" s="145">
        <v>21.238199999999999</v>
      </c>
      <c r="E6871" s="145">
        <v>1.46939999999999</v>
      </c>
      <c r="F6871" s="145">
        <v>0</v>
      </c>
      <c r="G6871" s="146">
        <f t="shared" si="107"/>
        <v>39.067299999999989</v>
      </c>
    </row>
    <row r="6872" spans="1:7" x14ac:dyDescent="0.25">
      <c r="A6872" s="143">
        <v>44848</v>
      </c>
      <c r="B6872" s="144">
        <v>4</v>
      </c>
      <c r="C6872" s="145">
        <v>5.9824999999999999</v>
      </c>
      <c r="D6872" s="145">
        <v>21.1891</v>
      </c>
      <c r="E6872" s="145">
        <v>1.4258999999999999</v>
      </c>
      <c r="F6872" s="145">
        <v>0</v>
      </c>
      <c r="G6872" s="146">
        <f t="shared" si="107"/>
        <v>28.597499999999997</v>
      </c>
    </row>
    <row r="6873" spans="1:7" x14ac:dyDescent="0.25">
      <c r="A6873" s="143">
        <v>44848</v>
      </c>
      <c r="B6873" s="144">
        <v>5</v>
      </c>
      <c r="C6873" s="145">
        <v>7.5785</v>
      </c>
      <c r="D6873" s="145">
        <v>21.206799999999902</v>
      </c>
      <c r="E6873" s="145">
        <v>1.3619000000000001</v>
      </c>
      <c r="F6873" s="145">
        <v>0</v>
      </c>
      <c r="G6873" s="146">
        <f t="shared" si="107"/>
        <v>30.147199999999899</v>
      </c>
    </row>
    <row r="6874" spans="1:7" x14ac:dyDescent="0.25">
      <c r="A6874" s="143">
        <v>44848</v>
      </c>
      <c r="B6874" s="144">
        <v>6</v>
      </c>
      <c r="C6874" s="145">
        <v>3.6174999999999899</v>
      </c>
      <c r="D6874" s="145">
        <v>21.143000000000001</v>
      </c>
      <c r="E6874" s="145">
        <v>1.2979000000000001</v>
      </c>
      <c r="F6874" s="145">
        <v>9.5999999999999992E-3</v>
      </c>
      <c r="G6874" s="146">
        <f t="shared" si="107"/>
        <v>26.067999999999987</v>
      </c>
    </row>
    <row r="6875" spans="1:7" x14ac:dyDescent="0.25">
      <c r="A6875" s="143">
        <v>44848</v>
      </c>
      <c r="B6875" s="144">
        <v>7</v>
      </c>
      <c r="C6875" s="145">
        <v>3.6644999999999999</v>
      </c>
      <c r="D6875" s="145">
        <v>21.311900000000001</v>
      </c>
      <c r="E6875" s="145">
        <v>1.4054</v>
      </c>
      <c r="F6875" s="145">
        <v>0</v>
      </c>
      <c r="G6875" s="146">
        <f t="shared" si="107"/>
        <v>26.381800000000002</v>
      </c>
    </row>
    <row r="6876" spans="1:7" x14ac:dyDescent="0.25">
      <c r="A6876" s="143">
        <v>44848</v>
      </c>
      <c r="B6876" s="144">
        <v>8</v>
      </c>
      <c r="C6876" s="145">
        <v>4.8860000000000001</v>
      </c>
      <c r="D6876" s="145">
        <v>21.243699999999901</v>
      </c>
      <c r="E6876" s="145">
        <v>1.88099999999999</v>
      </c>
      <c r="F6876" s="145">
        <v>65.601500000000001</v>
      </c>
      <c r="G6876" s="146">
        <f t="shared" si="107"/>
        <v>93.612199999999888</v>
      </c>
    </row>
    <row r="6877" spans="1:7" x14ac:dyDescent="0.25">
      <c r="A6877" s="143">
        <v>44848</v>
      </c>
      <c r="B6877" s="144">
        <v>9</v>
      </c>
      <c r="C6877" s="145">
        <v>983.35580000000004</v>
      </c>
      <c r="D6877" s="145">
        <v>25.889099999999999</v>
      </c>
      <c r="E6877" s="145">
        <v>151.76050000000001</v>
      </c>
      <c r="F6877" s="145">
        <v>4988.6714000000002</v>
      </c>
      <c r="G6877" s="146">
        <f t="shared" si="107"/>
        <v>6149.6768000000002</v>
      </c>
    </row>
    <row r="6878" spans="1:7" x14ac:dyDescent="0.25">
      <c r="A6878" s="143">
        <v>44848</v>
      </c>
      <c r="B6878" s="144">
        <v>10</v>
      </c>
      <c r="C6878" s="145">
        <v>8146.7947999999997</v>
      </c>
      <c r="D6878" s="145">
        <v>66.690100000000001</v>
      </c>
      <c r="E6878" s="145">
        <v>451.66079999999999</v>
      </c>
      <c r="F6878" s="145">
        <v>10177.200699999999</v>
      </c>
      <c r="G6878" s="146">
        <f t="shared" si="107"/>
        <v>18842.346399999999</v>
      </c>
    </row>
    <row r="6879" spans="1:7" x14ac:dyDescent="0.25">
      <c r="A6879" s="143">
        <v>44848</v>
      </c>
      <c r="B6879" s="144">
        <v>11</v>
      </c>
      <c r="C6879" s="145">
        <v>18721.4185</v>
      </c>
      <c r="D6879" s="145">
        <v>123.0757</v>
      </c>
      <c r="E6879" s="145">
        <v>851.08609999999999</v>
      </c>
      <c r="F6879" s="145">
        <v>12350.6927</v>
      </c>
      <c r="G6879" s="146">
        <f t="shared" si="107"/>
        <v>32046.273000000001</v>
      </c>
    </row>
    <row r="6880" spans="1:7" x14ac:dyDescent="0.25">
      <c r="A6880" s="143">
        <v>44848</v>
      </c>
      <c r="B6880" s="144">
        <v>12</v>
      </c>
      <c r="C6880" s="145">
        <v>27771.840499999998</v>
      </c>
      <c r="D6880" s="145">
        <v>166.84039999999999</v>
      </c>
      <c r="E6880" s="145">
        <v>1214.7325000000001</v>
      </c>
      <c r="F6880" s="145">
        <v>13257.6397</v>
      </c>
      <c r="G6880" s="146">
        <f t="shared" si="107"/>
        <v>42411.053099999997</v>
      </c>
    </row>
    <row r="6881" spans="1:7" x14ac:dyDescent="0.25">
      <c r="A6881" s="143">
        <v>44848</v>
      </c>
      <c r="B6881" s="144">
        <v>13</v>
      </c>
      <c r="C6881" s="145">
        <v>33676.128799999999</v>
      </c>
      <c r="D6881" s="145">
        <v>201.85939999999999</v>
      </c>
      <c r="E6881" s="145">
        <v>1499.9364</v>
      </c>
      <c r="F6881" s="145">
        <v>13574.251399999999</v>
      </c>
      <c r="G6881" s="146">
        <f t="shared" si="107"/>
        <v>48952.175999999999</v>
      </c>
    </row>
    <row r="6882" spans="1:7" x14ac:dyDescent="0.25">
      <c r="A6882" s="143">
        <v>44848</v>
      </c>
      <c r="B6882" s="144">
        <v>14</v>
      </c>
      <c r="C6882" s="145">
        <v>35592.414900000003</v>
      </c>
      <c r="D6882" s="145">
        <v>206.96729999999999</v>
      </c>
      <c r="E6882" s="145">
        <v>1512.3412000000001</v>
      </c>
      <c r="F6882" s="145">
        <v>13721.912399999999</v>
      </c>
      <c r="G6882" s="146">
        <f t="shared" si="107"/>
        <v>51033.635800000004</v>
      </c>
    </row>
    <row r="6883" spans="1:7" x14ac:dyDescent="0.25">
      <c r="A6883" s="143">
        <v>44848</v>
      </c>
      <c r="B6883" s="144">
        <v>15</v>
      </c>
      <c r="C6883" s="145">
        <v>33505.355199999998</v>
      </c>
      <c r="D6883" s="145">
        <v>185.06479999999999</v>
      </c>
      <c r="E6883" s="145">
        <v>1415.1532999999999</v>
      </c>
      <c r="F6883" s="145">
        <v>13525.195900000001</v>
      </c>
      <c r="G6883" s="146">
        <f t="shared" si="107"/>
        <v>48630.769199999995</v>
      </c>
    </row>
    <row r="6884" spans="1:7" x14ac:dyDescent="0.25">
      <c r="A6884" s="143">
        <v>44848</v>
      </c>
      <c r="B6884" s="144">
        <v>16</v>
      </c>
      <c r="C6884" s="145">
        <v>26808.496200000001</v>
      </c>
      <c r="D6884" s="145">
        <v>150.08949999999999</v>
      </c>
      <c r="E6884" s="145">
        <v>1213.5448999999901</v>
      </c>
      <c r="F6884" s="145">
        <v>13246.028200000001</v>
      </c>
      <c r="G6884" s="146">
        <f t="shared" si="107"/>
        <v>41418.15879999999</v>
      </c>
    </row>
    <row r="6885" spans="1:7" x14ac:dyDescent="0.25">
      <c r="A6885" s="143">
        <v>44848</v>
      </c>
      <c r="B6885" s="144">
        <v>17</v>
      </c>
      <c r="C6885" s="145">
        <v>17113.516299999999</v>
      </c>
      <c r="D6885" s="145">
        <v>102.9828</v>
      </c>
      <c r="E6885" s="145">
        <v>923.47630000000004</v>
      </c>
      <c r="F6885" s="145">
        <v>12019.251099999999</v>
      </c>
      <c r="G6885" s="146">
        <f t="shared" si="107"/>
        <v>30159.226499999997</v>
      </c>
    </row>
    <row r="6886" spans="1:7" x14ac:dyDescent="0.25">
      <c r="A6886" s="143">
        <v>44848</v>
      </c>
      <c r="B6886" s="144">
        <v>18</v>
      </c>
      <c r="C6886" s="145">
        <v>7156.4675999999999</v>
      </c>
      <c r="D6886" s="145">
        <v>54.961599999999997</v>
      </c>
      <c r="E6886" s="145">
        <v>481.2833</v>
      </c>
      <c r="F6886" s="145">
        <v>9272.3201000000008</v>
      </c>
      <c r="G6886" s="146">
        <f t="shared" si="107"/>
        <v>16965.032599999999</v>
      </c>
    </row>
    <row r="6887" spans="1:7" x14ac:dyDescent="0.25">
      <c r="A6887" s="143">
        <v>44848</v>
      </c>
      <c r="B6887" s="144">
        <v>19</v>
      </c>
      <c r="C6887" s="145">
        <v>714.52170000000001</v>
      </c>
      <c r="D6887" s="145">
        <v>21.081399999999999</v>
      </c>
      <c r="E6887" s="145">
        <v>87.512</v>
      </c>
      <c r="F6887" s="145">
        <v>3147.5338999999999</v>
      </c>
      <c r="G6887" s="146">
        <f t="shared" si="107"/>
        <v>3970.6489999999999</v>
      </c>
    </row>
    <row r="6888" spans="1:7" x14ac:dyDescent="0.25">
      <c r="A6888" s="143">
        <v>44848</v>
      </c>
      <c r="B6888" s="144">
        <v>20</v>
      </c>
      <c r="C6888" s="145">
        <v>4.7683999999999997</v>
      </c>
      <c r="D6888" s="145">
        <v>16.857600000000001</v>
      </c>
      <c r="E6888" s="145">
        <v>0.59639999999999904</v>
      </c>
      <c r="F6888" s="145">
        <v>4.0800000000000003E-2</v>
      </c>
      <c r="G6888" s="146">
        <f t="shared" si="107"/>
        <v>22.263200000000001</v>
      </c>
    </row>
    <row r="6889" spans="1:7" x14ac:dyDescent="0.25">
      <c r="A6889" s="143">
        <v>44848</v>
      </c>
      <c r="B6889" s="144">
        <v>21</v>
      </c>
      <c r="C6889" s="145">
        <v>7.5923999999999996</v>
      </c>
      <c r="D6889" s="145">
        <v>17.433599999999998</v>
      </c>
      <c r="E6889" s="145">
        <v>1.1519999999999999</v>
      </c>
      <c r="F6889" s="145">
        <v>0</v>
      </c>
      <c r="G6889" s="146">
        <f t="shared" si="107"/>
        <v>26.177999999999997</v>
      </c>
    </row>
    <row r="6890" spans="1:7" x14ac:dyDescent="0.25">
      <c r="A6890" s="143">
        <v>44848</v>
      </c>
      <c r="B6890" s="144">
        <v>22</v>
      </c>
      <c r="C6890" s="145">
        <v>4.5453999999999999</v>
      </c>
      <c r="D6890" s="145">
        <v>17.177399999999999</v>
      </c>
      <c r="E6890" s="145">
        <v>0.89600000000000002</v>
      </c>
      <c r="F6890" s="145">
        <v>7.4000000000000003E-3</v>
      </c>
      <c r="G6890" s="146">
        <f t="shared" si="107"/>
        <v>22.626200000000001</v>
      </c>
    </row>
    <row r="6891" spans="1:7" x14ac:dyDescent="0.25">
      <c r="A6891" s="143">
        <v>44848</v>
      </c>
      <c r="B6891" s="144">
        <v>23</v>
      </c>
      <c r="C6891" s="145">
        <v>5.4854000000000003</v>
      </c>
      <c r="D6891" s="145">
        <v>17.1416</v>
      </c>
      <c r="E6891" s="145">
        <v>1.024</v>
      </c>
      <c r="F6891" s="145">
        <v>0</v>
      </c>
      <c r="G6891" s="146">
        <f t="shared" si="107"/>
        <v>23.651000000000003</v>
      </c>
    </row>
    <row r="6892" spans="1:7" x14ac:dyDescent="0.25">
      <c r="A6892" s="143">
        <v>44848</v>
      </c>
      <c r="B6892" s="144">
        <v>24</v>
      </c>
      <c r="C6892" s="145">
        <v>5.9394</v>
      </c>
      <c r="D6892" s="145">
        <v>17.543600000000001</v>
      </c>
      <c r="E6892" s="145">
        <v>1.3440000000000001</v>
      </c>
      <c r="F6892" s="145">
        <v>0</v>
      </c>
      <c r="G6892" s="146">
        <f t="shared" si="107"/>
        <v>24.827000000000002</v>
      </c>
    </row>
    <row r="6893" spans="1:7" x14ac:dyDescent="0.25">
      <c r="A6893" s="143">
        <v>44849</v>
      </c>
      <c r="B6893" s="144">
        <v>1</v>
      </c>
      <c r="C6893" s="145">
        <v>8.5809999999999995</v>
      </c>
      <c r="D6893" s="145">
        <v>17.39</v>
      </c>
      <c r="E6893" s="145">
        <v>1.0880000000000001</v>
      </c>
      <c r="F6893" s="145">
        <v>0</v>
      </c>
      <c r="G6893" s="146">
        <f t="shared" si="107"/>
        <v>27.059000000000001</v>
      </c>
    </row>
    <row r="6894" spans="1:7" x14ac:dyDescent="0.25">
      <c r="A6894" s="143">
        <v>44849</v>
      </c>
      <c r="B6894" s="144">
        <v>2</v>
      </c>
      <c r="C6894" s="145">
        <v>8.3889999999999993</v>
      </c>
      <c r="D6894" s="145">
        <v>17.410399999999999</v>
      </c>
      <c r="E6894" s="145">
        <v>1.0880000000000001</v>
      </c>
      <c r="F6894" s="145">
        <v>0</v>
      </c>
      <c r="G6894" s="146">
        <f t="shared" si="107"/>
        <v>26.8874</v>
      </c>
    </row>
    <row r="6895" spans="1:7" x14ac:dyDescent="0.25">
      <c r="A6895" s="143">
        <v>44849</v>
      </c>
      <c r="B6895" s="144">
        <v>3</v>
      </c>
      <c r="C6895" s="145">
        <v>8.2970000000000006</v>
      </c>
      <c r="D6895" s="145">
        <v>17.5411</v>
      </c>
      <c r="E6895" s="145">
        <v>1.28</v>
      </c>
      <c r="F6895" s="145">
        <v>0</v>
      </c>
      <c r="G6895" s="146">
        <f t="shared" si="107"/>
        <v>27.118100000000002</v>
      </c>
    </row>
    <row r="6896" spans="1:7" x14ac:dyDescent="0.25">
      <c r="A6896" s="143">
        <v>44849</v>
      </c>
      <c r="B6896" s="144">
        <v>4</v>
      </c>
      <c r="C6896" s="145">
        <v>3.33</v>
      </c>
      <c r="D6896" s="145">
        <v>17.666499999999999</v>
      </c>
      <c r="E6896" s="145">
        <v>1.3440000000000001</v>
      </c>
      <c r="F6896" s="145">
        <v>0</v>
      </c>
      <c r="G6896" s="146">
        <f t="shared" si="107"/>
        <v>22.340499999999999</v>
      </c>
    </row>
    <row r="6897" spans="1:7" x14ac:dyDescent="0.25">
      <c r="A6897" s="143">
        <v>44849</v>
      </c>
      <c r="B6897" s="144">
        <v>5</v>
      </c>
      <c r="C6897" s="145">
        <v>3.1869999999999998</v>
      </c>
      <c r="D6897" s="145">
        <v>17.622900000000001</v>
      </c>
      <c r="E6897" s="145">
        <v>1.28</v>
      </c>
      <c r="F6897" s="145">
        <v>0</v>
      </c>
      <c r="G6897" s="146">
        <f t="shared" si="107"/>
        <v>22.089900000000004</v>
      </c>
    </row>
    <row r="6898" spans="1:7" x14ac:dyDescent="0.25">
      <c r="A6898" s="143">
        <v>44849</v>
      </c>
      <c r="B6898" s="144">
        <v>6</v>
      </c>
      <c r="C6898" s="145">
        <v>2.8159999999999998</v>
      </c>
      <c r="D6898" s="145">
        <v>16.936799999999899</v>
      </c>
      <c r="E6898" s="145">
        <v>0.51200000000000001</v>
      </c>
      <c r="F6898" s="145">
        <v>0</v>
      </c>
      <c r="G6898" s="146">
        <f t="shared" si="107"/>
        <v>20.264799999999898</v>
      </c>
    </row>
    <row r="6899" spans="1:7" x14ac:dyDescent="0.25">
      <c r="A6899" s="143">
        <v>44849</v>
      </c>
      <c r="B6899" s="144">
        <v>7</v>
      </c>
      <c r="C6899" s="145">
        <v>2.7570000000000001</v>
      </c>
      <c r="D6899" s="145">
        <v>17.0213</v>
      </c>
      <c r="E6899" s="145">
        <v>0.57599999999999996</v>
      </c>
      <c r="F6899" s="145">
        <v>0</v>
      </c>
      <c r="G6899" s="146">
        <f t="shared" si="107"/>
        <v>20.354300000000002</v>
      </c>
    </row>
    <row r="6900" spans="1:7" x14ac:dyDescent="0.25">
      <c r="A6900" s="143">
        <v>44849</v>
      </c>
      <c r="B6900" s="144">
        <v>8</v>
      </c>
      <c r="C6900" s="145">
        <v>1.996</v>
      </c>
      <c r="D6900" s="145">
        <v>17.1724</v>
      </c>
      <c r="E6900" s="145">
        <v>0.77400000000000002</v>
      </c>
      <c r="F6900" s="145">
        <v>19.5885</v>
      </c>
      <c r="G6900" s="146">
        <f t="shared" si="107"/>
        <v>39.530900000000003</v>
      </c>
    </row>
    <row r="6901" spans="1:7" x14ac:dyDescent="0.25">
      <c r="A6901" s="143">
        <v>44849</v>
      </c>
      <c r="B6901" s="144">
        <v>9</v>
      </c>
      <c r="C6901" s="145">
        <v>846.6576</v>
      </c>
      <c r="D6901" s="145">
        <v>21.735499999999998</v>
      </c>
      <c r="E6901" s="145">
        <v>88.706299999999999</v>
      </c>
      <c r="F6901" s="145">
        <v>3587.7867999999999</v>
      </c>
      <c r="G6901" s="146">
        <f t="shared" si="107"/>
        <v>4544.8861999999999</v>
      </c>
    </row>
    <row r="6902" spans="1:7" x14ac:dyDescent="0.25">
      <c r="A6902" s="143">
        <v>44849</v>
      </c>
      <c r="B6902" s="144">
        <v>10</v>
      </c>
      <c r="C6902" s="145">
        <v>7319.2075000000004</v>
      </c>
      <c r="D6902" s="145">
        <v>69.8489</v>
      </c>
      <c r="E6902" s="145">
        <v>505.91129999999998</v>
      </c>
      <c r="F6902" s="145">
        <v>9192.4696999999996</v>
      </c>
      <c r="G6902" s="146">
        <f t="shared" si="107"/>
        <v>17087.437399999999</v>
      </c>
    </row>
    <row r="6903" spans="1:7" x14ac:dyDescent="0.25">
      <c r="A6903" s="143">
        <v>44849</v>
      </c>
      <c r="B6903" s="144">
        <v>11</v>
      </c>
      <c r="C6903" s="145">
        <v>17575.934300000001</v>
      </c>
      <c r="D6903" s="145">
        <v>135.62909999999999</v>
      </c>
      <c r="E6903" s="145">
        <v>871.69650000000001</v>
      </c>
      <c r="F6903" s="145">
        <v>8501.0148000000008</v>
      </c>
      <c r="G6903" s="146">
        <f t="shared" si="107"/>
        <v>27084.274699999998</v>
      </c>
    </row>
    <row r="6904" spans="1:7" x14ac:dyDescent="0.25">
      <c r="A6904" s="143">
        <v>44849</v>
      </c>
      <c r="B6904" s="144">
        <v>12</v>
      </c>
      <c r="C6904" s="145">
        <v>26785.3266</v>
      </c>
      <c r="D6904" s="145">
        <v>191.5111</v>
      </c>
      <c r="E6904" s="145">
        <v>1370.8407999999999</v>
      </c>
      <c r="F6904" s="145">
        <v>9845.9393999999993</v>
      </c>
      <c r="G6904" s="146">
        <f t="shared" si="107"/>
        <v>38193.617899999997</v>
      </c>
    </row>
    <row r="6905" spans="1:7" x14ac:dyDescent="0.25">
      <c r="A6905" s="143">
        <v>44849</v>
      </c>
      <c r="B6905" s="144">
        <v>13</v>
      </c>
      <c r="C6905" s="145">
        <v>32758.889200000001</v>
      </c>
      <c r="D6905" s="145">
        <v>218.553</v>
      </c>
      <c r="E6905" s="145">
        <v>1660.2909</v>
      </c>
      <c r="F6905" s="145">
        <v>10295.793299999999</v>
      </c>
      <c r="G6905" s="146">
        <f t="shared" si="107"/>
        <v>44933.526400000002</v>
      </c>
    </row>
    <row r="6906" spans="1:7" x14ac:dyDescent="0.25">
      <c r="A6906" s="143">
        <v>44849</v>
      </c>
      <c r="B6906" s="144">
        <v>14</v>
      </c>
      <c r="C6906" s="145">
        <v>34512.976799999997</v>
      </c>
      <c r="D6906" s="145">
        <v>218.76609999999999</v>
      </c>
      <c r="E6906" s="145">
        <v>1728.6768999999999</v>
      </c>
      <c r="F6906" s="145">
        <v>10306.7477</v>
      </c>
      <c r="G6906" s="146">
        <f t="shared" si="107"/>
        <v>46767.167499999996</v>
      </c>
    </row>
    <row r="6907" spans="1:7" x14ac:dyDescent="0.25">
      <c r="A6907" s="143">
        <v>44849</v>
      </c>
      <c r="B6907" s="144">
        <v>15</v>
      </c>
      <c r="C6907" s="145">
        <v>32071.0281</v>
      </c>
      <c r="D6907" s="145">
        <v>200.96209999999999</v>
      </c>
      <c r="E6907" s="145">
        <v>1619.2864999999999</v>
      </c>
      <c r="F6907" s="145">
        <v>9540.3641000000007</v>
      </c>
      <c r="G6907" s="146">
        <f t="shared" si="107"/>
        <v>43431.640800000001</v>
      </c>
    </row>
    <row r="6908" spans="1:7" x14ac:dyDescent="0.25">
      <c r="A6908" s="143">
        <v>44849</v>
      </c>
      <c r="B6908" s="144">
        <v>16</v>
      </c>
      <c r="C6908" s="145">
        <v>25571.644100000001</v>
      </c>
      <c r="D6908" s="145">
        <v>167.69399999999999</v>
      </c>
      <c r="E6908" s="145">
        <v>1327.6712</v>
      </c>
      <c r="F6908" s="145">
        <v>7942.3184000000001</v>
      </c>
      <c r="G6908" s="146">
        <f t="shared" si="107"/>
        <v>35009.327700000002</v>
      </c>
    </row>
    <row r="6909" spans="1:7" x14ac:dyDescent="0.25">
      <c r="A6909" s="143">
        <v>44849</v>
      </c>
      <c r="B6909" s="144">
        <v>17</v>
      </c>
      <c r="C6909" s="145">
        <v>16210.3346</v>
      </c>
      <c r="D6909" s="145">
        <v>116.3182</v>
      </c>
      <c r="E6909" s="145">
        <v>866.28200000000004</v>
      </c>
      <c r="F6909" s="145">
        <v>5898.1783999999998</v>
      </c>
      <c r="G6909" s="146">
        <f t="shared" si="107"/>
        <v>23091.1132</v>
      </c>
    </row>
    <row r="6910" spans="1:7" x14ac:dyDescent="0.25">
      <c r="A6910" s="143">
        <v>44849</v>
      </c>
      <c r="B6910" s="144">
        <v>18</v>
      </c>
      <c r="C6910" s="145">
        <v>6352.7569000000003</v>
      </c>
      <c r="D6910" s="145">
        <v>55.299399999999999</v>
      </c>
      <c r="E6910" s="145">
        <v>502.3021</v>
      </c>
      <c r="F6910" s="145">
        <v>7119.7825999999995</v>
      </c>
      <c r="G6910" s="146">
        <f t="shared" si="107"/>
        <v>14030.141</v>
      </c>
    </row>
    <row r="6911" spans="1:7" x14ac:dyDescent="0.25">
      <c r="A6911" s="143">
        <v>44849</v>
      </c>
      <c r="B6911" s="144">
        <v>19</v>
      </c>
      <c r="C6911" s="145">
        <v>585.08280000000002</v>
      </c>
      <c r="D6911" s="145">
        <v>20.741</v>
      </c>
      <c r="E6911" s="145">
        <v>78.180300000000003</v>
      </c>
      <c r="F6911" s="145">
        <v>2353.8045999999999</v>
      </c>
      <c r="G6911" s="146">
        <f t="shared" si="107"/>
        <v>3037.8087</v>
      </c>
    </row>
    <row r="6912" spans="1:7" x14ac:dyDescent="0.25">
      <c r="A6912" s="143">
        <v>44849</v>
      </c>
      <c r="B6912" s="144">
        <v>20</v>
      </c>
      <c r="C6912" s="145">
        <v>4.8058999999999896</v>
      </c>
      <c r="D6912" s="145">
        <v>17.026499999999999</v>
      </c>
      <c r="E6912" s="145">
        <v>0.70399999999999996</v>
      </c>
      <c r="F6912" s="145">
        <v>0.55679999999999996</v>
      </c>
      <c r="G6912" s="146">
        <f t="shared" si="107"/>
        <v>23.093199999999989</v>
      </c>
    </row>
    <row r="6913" spans="1:7" x14ac:dyDescent="0.25">
      <c r="A6913" s="143">
        <v>44849</v>
      </c>
      <c r="B6913" s="144">
        <v>21</v>
      </c>
      <c r="C6913" s="145">
        <v>4.7179000000000002</v>
      </c>
      <c r="D6913" s="145">
        <v>17.8584</v>
      </c>
      <c r="E6913" s="145">
        <v>1.536</v>
      </c>
      <c r="F6913" s="145">
        <v>0.69630000000000003</v>
      </c>
      <c r="G6913" s="146">
        <f t="shared" si="107"/>
        <v>24.808600000000002</v>
      </c>
    </row>
    <row r="6914" spans="1:7" x14ac:dyDescent="0.25">
      <c r="A6914" s="143">
        <v>44849</v>
      </c>
      <c r="B6914" s="144">
        <v>22</v>
      </c>
      <c r="C6914" s="145">
        <v>5.0659000000000001</v>
      </c>
      <c r="D6914" s="145">
        <v>17.686799999999899</v>
      </c>
      <c r="E6914" s="145">
        <v>1.3644000000000001</v>
      </c>
      <c r="F6914" s="145">
        <v>0.71679999999999999</v>
      </c>
      <c r="G6914" s="146">
        <f t="shared" si="107"/>
        <v>24.833899999999897</v>
      </c>
    </row>
    <row r="6915" spans="1:7" x14ac:dyDescent="0.25">
      <c r="A6915" s="143">
        <v>44849</v>
      </c>
      <c r="B6915" s="144">
        <v>23</v>
      </c>
      <c r="C6915" s="145">
        <v>5.1069000000000004</v>
      </c>
      <c r="D6915" s="145">
        <v>17.756</v>
      </c>
      <c r="E6915" s="145">
        <v>1.5769</v>
      </c>
      <c r="F6915" s="145">
        <v>0.71679999999999999</v>
      </c>
      <c r="G6915" s="146">
        <f t="shared" si="107"/>
        <v>25.156599999999997</v>
      </c>
    </row>
    <row r="6916" spans="1:7" x14ac:dyDescent="0.25">
      <c r="A6916" s="143">
        <v>44849</v>
      </c>
      <c r="B6916" s="144">
        <v>24</v>
      </c>
      <c r="C6916" s="145">
        <v>5.0029000000000003</v>
      </c>
      <c r="D6916" s="145">
        <v>17.774000000000001</v>
      </c>
      <c r="E6916" s="145">
        <v>1.4923999999999999</v>
      </c>
      <c r="F6916" s="145">
        <v>0.71679999999999999</v>
      </c>
      <c r="G6916" s="146">
        <f t="shared" si="107"/>
        <v>24.9861</v>
      </c>
    </row>
    <row r="6917" spans="1:7" x14ac:dyDescent="0.25">
      <c r="A6917" s="143">
        <v>44850</v>
      </c>
      <c r="B6917" s="144">
        <v>1</v>
      </c>
      <c r="C6917" s="145">
        <v>3.7810000000000001</v>
      </c>
      <c r="D6917" s="145">
        <v>17.9068</v>
      </c>
      <c r="E6917" s="145">
        <v>1.6661999999999999</v>
      </c>
      <c r="F6917" s="145">
        <v>0.55679999999999996</v>
      </c>
      <c r="G6917" s="146">
        <f t="shared" si="107"/>
        <v>23.910799999999998</v>
      </c>
    </row>
    <row r="6918" spans="1:7" x14ac:dyDescent="0.25">
      <c r="A6918" s="143">
        <v>44850</v>
      </c>
      <c r="B6918" s="144">
        <v>2</v>
      </c>
      <c r="C6918" s="145">
        <v>4.04</v>
      </c>
      <c r="D6918" s="145">
        <v>17.607199999999999</v>
      </c>
      <c r="E6918" s="145">
        <v>1.2847999999999999</v>
      </c>
      <c r="F6918" s="145">
        <v>0.71679999999999999</v>
      </c>
      <c r="G6918" s="146">
        <f t="shared" ref="G6918:G6981" si="108">+SUM(C6918:F6918)</f>
        <v>23.648799999999998</v>
      </c>
    </row>
    <row r="6919" spans="1:7" x14ac:dyDescent="0.25">
      <c r="A6919" s="143">
        <v>44850</v>
      </c>
      <c r="B6919" s="144">
        <v>3</v>
      </c>
      <c r="C6919" s="145">
        <v>4.032</v>
      </c>
      <c r="D6919" s="145">
        <v>18.055299999999999</v>
      </c>
      <c r="E6919" s="145">
        <v>1.7327999999999999</v>
      </c>
      <c r="F6919" s="145">
        <v>0.72089999999999999</v>
      </c>
      <c r="G6919" s="146">
        <f t="shared" si="108"/>
        <v>24.541</v>
      </c>
    </row>
    <row r="6920" spans="1:7" x14ac:dyDescent="0.25">
      <c r="A6920" s="143">
        <v>44850</v>
      </c>
      <c r="B6920" s="144">
        <v>4</v>
      </c>
      <c r="C6920" s="145">
        <v>3.2033999999999998</v>
      </c>
      <c r="D6920" s="145">
        <v>17.904199999999999</v>
      </c>
      <c r="E6920" s="145">
        <v>1.5407999999999999</v>
      </c>
      <c r="F6920" s="145">
        <v>0.73719999999999997</v>
      </c>
      <c r="G6920" s="146">
        <f t="shared" si="108"/>
        <v>23.3856</v>
      </c>
    </row>
    <row r="6921" spans="1:7" x14ac:dyDescent="0.25">
      <c r="A6921" s="143">
        <v>44850</v>
      </c>
      <c r="B6921" s="144">
        <v>5</v>
      </c>
      <c r="C6921" s="145">
        <v>5.9554</v>
      </c>
      <c r="D6921" s="145">
        <v>17.622599999999998</v>
      </c>
      <c r="E6921" s="145">
        <v>1.1567999999999901</v>
      </c>
      <c r="F6921" s="145">
        <v>0.71679999999999999</v>
      </c>
      <c r="G6921" s="146">
        <f t="shared" si="108"/>
        <v>25.451599999999988</v>
      </c>
    </row>
    <row r="6922" spans="1:7" x14ac:dyDescent="0.25">
      <c r="A6922" s="143">
        <v>44850</v>
      </c>
      <c r="B6922" s="144">
        <v>6</v>
      </c>
      <c r="C6922" s="145">
        <v>3.8433999999999999</v>
      </c>
      <c r="D6922" s="145">
        <v>17.2821</v>
      </c>
      <c r="E6922" s="145">
        <v>0.83679999999999999</v>
      </c>
      <c r="F6922" s="145">
        <v>0.20860000000000001</v>
      </c>
      <c r="G6922" s="146">
        <f t="shared" si="108"/>
        <v>22.1709</v>
      </c>
    </row>
    <row r="6923" spans="1:7" x14ac:dyDescent="0.25">
      <c r="A6923" s="143">
        <v>44850</v>
      </c>
      <c r="B6923" s="144">
        <v>7</v>
      </c>
      <c r="C6923" s="145">
        <v>4.0503999999999998</v>
      </c>
      <c r="D6923" s="145">
        <v>17.261700000000001</v>
      </c>
      <c r="E6923" s="145">
        <v>0.83679999999999999</v>
      </c>
      <c r="F6923" s="145">
        <v>0.34029999999999999</v>
      </c>
      <c r="G6923" s="146">
        <f t="shared" si="108"/>
        <v>22.4892</v>
      </c>
    </row>
    <row r="6924" spans="1:7" x14ac:dyDescent="0.25">
      <c r="A6924" s="143">
        <v>44850</v>
      </c>
      <c r="B6924" s="144">
        <v>8</v>
      </c>
      <c r="C6924" s="145">
        <v>3.7904</v>
      </c>
      <c r="D6924" s="145">
        <v>16.985199999999999</v>
      </c>
      <c r="E6924" s="145">
        <v>0.75429999999999997</v>
      </c>
      <c r="F6924" s="145">
        <v>55.512</v>
      </c>
      <c r="G6924" s="146">
        <f t="shared" si="108"/>
        <v>77.041899999999998</v>
      </c>
    </row>
    <row r="6925" spans="1:7" x14ac:dyDescent="0.25">
      <c r="A6925" s="143">
        <v>44850</v>
      </c>
      <c r="B6925" s="144">
        <v>9</v>
      </c>
      <c r="C6925" s="145">
        <v>886.17049999999995</v>
      </c>
      <c r="D6925" s="145">
        <v>21.446000000000002</v>
      </c>
      <c r="E6925" s="145">
        <v>129.54580000000001</v>
      </c>
      <c r="F6925" s="145">
        <v>5399.7574999999997</v>
      </c>
      <c r="G6925" s="146">
        <f t="shared" si="108"/>
        <v>6436.9197999999997</v>
      </c>
    </row>
    <row r="6926" spans="1:7" x14ac:dyDescent="0.25">
      <c r="A6926" s="143">
        <v>44850</v>
      </c>
      <c r="B6926" s="144">
        <v>10</v>
      </c>
      <c r="C6926" s="145">
        <v>7707.1459000000004</v>
      </c>
      <c r="D6926" s="145">
        <v>68.317999999999998</v>
      </c>
      <c r="E6926" s="145">
        <v>551.38760000000002</v>
      </c>
      <c r="F6926" s="145">
        <v>11385.522800000001</v>
      </c>
      <c r="G6926" s="146">
        <f t="shared" si="108"/>
        <v>19712.374300000003</v>
      </c>
    </row>
    <row r="6927" spans="1:7" x14ac:dyDescent="0.25">
      <c r="A6927" s="143">
        <v>44850</v>
      </c>
      <c r="B6927" s="144">
        <v>11</v>
      </c>
      <c r="C6927" s="145">
        <v>17974.712599999999</v>
      </c>
      <c r="D6927" s="145">
        <v>141.21539999999999</v>
      </c>
      <c r="E6927" s="145">
        <v>1159.0931</v>
      </c>
      <c r="F6927" s="145">
        <v>13713.009099999999</v>
      </c>
      <c r="G6927" s="146">
        <f t="shared" si="108"/>
        <v>32988.030199999994</v>
      </c>
    </row>
    <row r="6928" spans="1:7" x14ac:dyDescent="0.25">
      <c r="A6928" s="143">
        <v>44850</v>
      </c>
      <c r="B6928" s="144">
        <v>12</v>
      </c>
      <c r="C6928" s="145">
        <v>26861.022300000001</v>
      </c>
      <c r="D6928" s="145">
        <v>190.56629999999899</v>
      </c>
      <c r="E6928" s="145">
        <v>1573.7933</v>
      </c>
      <c r="F6928" s="145">
        <v>14460.7896</v>
      </c>
      <c r="G6928" s="146">
        <f t="shared" si="108"/>
        <v>43086.171499999997</v>
      </c>
    </row>
    <row r="6929" spans="1:7" x14ac:dyDescent="0.25">
      <c r="A6929" s="143">
        <v>44850</v>
      </c>
      <c r="B6929" s="144">
        <v>13</v>
      </c>
      <c r="C6929" s="145">
        <v>32384.848099999999</v>
      </c>
      <c r="D6929" s="145">
        <v>224.66849999999999</v>
      </c>
      <c r="E6929" s="145">
        <v>1838.9012</v>
      </c>
      <c r="F6929" s="145">
        <v>14735.505300000001</v>
      </c>
      <c r="G6929" s="146">
        <f t="shared" si="108"/>
        <v>49183.9231</v>
      </c>
    </row>
    <row r="6930" spans="1:7" x14ac:dyDescent="0.25">
      <c r="A6930" s="143">
        <v>44850</v>
      </c>
      <c r="B6930" s="144">
        <v>14</v>
      </c>
      <c r="C6930" s="145">
        <v>33896.2137</v>
      </c>
      <c r="D6930" s="145">
        <v>229.51679999999999</v>
      </c>
      <c r="E6930" s="145">
        <v>1922.914</v>
      </c>
      <c r="F6930" s="145">
        <v>14751.3063</v>
      </c>
      <c r="G6930" s="146">
        <f t="shared" si="108"/>
        <v>50799.950799999991</v>
      </c>
    </row>
    <row r="6931" spans="1:7" x14ac:dyDescent="0.25">
      <c r="A6931" s="143">
        <v>44850</v>
      </c>
      <c r="B6931" s="144">
        <v>15</v>
      </c>
      <c r="C6931" s="145">
        <v>31424.310600000001</v>
      </c>
      <c r="D6931" s="145">
        <v>209.501</v>
      </c>
      <c r="E6931" s="145">
        <v>1831.3498999999999</v>
      </c>
      <c r="F6931" s="145">
        <v>14510.4653</v>
      </c>
      <c r="G6931" s="146">
        <f t="shared" si="108"/>
        <v>47975.626799999998</v>
      </c>
    </row>
    <row r="6932" spans="1:7" x14ac:dyDescent="0.25">
      <c r="A6932" s="143">
        <v>44850</v>
      </c>
      <c r="B6932" s="144">
        <v>16</v>
      </c>
      <c r="C6932" s="145">
        <v>25013.3508</v>
      </c>
      <c r="D6932" s="145">
        <v>179.70670000000001</v>
      </c>
      <c r="E6932" s="145">
        <v>1565.4518</v>
      </c>
      <c r="F6932" s="145">
        <v>13943.8315</v>
      </c>
      <c r="G6932" s="146">
        <f t="shared" si="108"/>
        <v>40702.340799999998</v>
      </c>
    </row>
    <row r="6933" spans="1:7" x14ac:dyDescent="0.25">
      <c r="A6933" s="143">
        <v>44850</v>
      </c>
      <c r="B6933" s="144">
        <v>17</v>
      </c>
      <c r="C6933" s="145">
        <v>15759.5622</v>
      </c>
      <c r="D6933" s="145">
        <v>123.6142</v>
      </c>
      <c r="E6933" s="145">
        <v>1101.6123</v>
      </c>
      <c r="F6933" s="145">
        <v>12247.296899999999</v>
      </c>
      <c r="G6933" s="146">
        <f t="shared" si="108"/>
        <v>29232.085599999999</v>
      </c>
    </row>
    <row r="6934" spans="1:7" x14ac:dyDescent="0.25">
      <c r="A6934" s="143">
        <v>44850</v>
      </c>
      <c r="B6934" s="144">
        <v>18</v>
      </c>
      <c r="C6934" s="145">
        <v>6137.4935999999998</v>
      </c>
      <c r="D6934" s="145">
        <v>57.895899999999997</v>
      </c>
      <c r="E6934" s="145">
        <v>552.5181</v>
      </c>
      <c r="F6934" s="145">
        <v>9598.6404999999995</v>
      </c>
      <c r="G6934" s="146">
        <f t="shared" si="108"/>
        <v>16346.5481</v>
      </c>
    </row>
    <row r="6935" spans="1:7" x14ac:dyDescent="0.25">
      <c r="A6935" s="143">
        <v>44850</v>
      </c>
      <c r="B6935" s="144">
        <v>19</v>
      </c>
      <c r="C6935" s="145">
        <v>590.95709999999997</v>
      </c>
      <c r="D6935" s="145">
        <v>10.1741999999999</v>
      </c>
      <c r="E6935" s="145">
        <v>80.370599999999996</v>
      </c>
      <c r="F6935" s="145">
        <v>3257.3998999999999</v>
      </c>
      <c r="G6935" s="146">
        <f t="shared" si="108"/>
        <v>3938.9017999999996</v>
      </c>
    </row>
    <row r="6936" spans="1:7" x14ac:dyDescent="0.25">
      <c r="A6936" s="143">
        <v>44850</v>
      </c>
      <c r="B6936" s="144">
        <v>20</v>
      </c>
      <c r="C6936" s="145">
        <v>2.649</v>
      </c>
      <c r="D6936" s="145">
        <v>20.607600000000001</v>
      </c>
      <c r="E6936" s="145">
        <v>1.0287999999999999</v>
      </c>
      <c r="F6936" s="145">
        <v>0.77810000000000001</v>
      </c>
      <c r="G6936" s="146">
        <f t="shared" si="108"/>
        <v>25.063500000000001</v>
      </c>
    </row>
    <row r="6937" spans="1:7" x14ac:dyDescent="0.25">
      <c r="A6937" s="143">
        <v>44850</v>
      </c>
      <c r="B6937" s="144">
        <v>21</v>
      </c>
      <c r="C6937" s="145">
        <v>3.012</v>
      </c>
      <c r="D6937" s="145">
        <v>20.651199999999999</v>
      </c>
      <c r="E6937" s="145">
        <v>1.1132</v>
      </c>
      <c r="F6937" s="145">
        <v>0.71679999999999999</v>
      </c>
      <c r="G6937" s="146">
        <f t="shared" si="108"/>
        <v>25.493199999999998</v>
      </c>
    </row>
    <row r="6938" spans="1:7" x14ac:dyDescent="0.25">
      <c r="A6938" s="143">
        <v>44850</v>
      </c>
      <c r="B6938" s="144">
        <v>22</v>
      </c>
      <c r="C6938" s="145">
        <v>3.1880000000000002</v>
      </c>
      <c r="D6938" s="145">
        <v>20.482199999999999</v>
      </c>
      <c r="E6938" s="145">
        <v>0.98519999999999996</v>
      </c>
      <c r="F6938" s="145">
        <v>0.69630000000000003</v>
      </c>
      <c r="G6938" s="146">
        <f t="shared" si="108"/>
        <v>25.351699999999997</v>
      </c>
    </row>
    <row r="6939" spans="1:7" x14ac:dyDescent="0.25">
      <c r="A6939" s="143">
        <v>44850</v>
      </c>
      <c r="B6939" s="144">
        <v>23</v>
      </c>
      <c r="C6939" s="145">
        <v>3.1379999999999999</v>
      </c>
      <c r="D6939" s="145">
        <v>20.589600000000001</v>
      </c>
      <c r="E6939" s="145">
        <v>1.1132</v>
      </c>
      <c r="F6939" s="145">
        <v>0.57720000000000005</v>
      </c>
      <c r="G6939" s="146">
        <f t="shared" si="108"/>
        <v>25.418000000000003</v>
      </c>
    </row>
    <row r="6940" spans="1:7" x14ac:dyDescent="0.25">
      <c r="A6940" s="143">
        <v>44850</v>
      </c>
      <c r="B6940" s="144">
        <v>24</v>
      </c>
      <c r="C6940" s="145">
        <v>3.3279999999999998</v>
      </c>
      <c r="D6940" s="145">
        <v>20.753599999999999</v>
      </c>
      <c r="E6940" s="145">
        <v>1.1132</v>
      </c>
      <c r="F6940" s="145">
        <v>0.71679999999999999</v>
      </c>
      <c r="G6940" s="146">
        <f t="shared" si="108"/>
        <v>25.911599999999996</v>
      </c>
    </row>
    <row r="6941" spans="1:7" x14ac:dyDescent="0.25">
      <c r="A6941" s="143">
        <v>44851</v>
      </c>
      <c r="B6941" s="144">
        <v>1</v>
      </c>
      <c r="C6941" s="145">
        <v>4.0293000000000001</v>
      </c>
      <c r="D6941" s="145">
        <v>20.935600000000001</v>
      </c>
      <c r="E6941" s="145">
        <v>1.1928999999999901</v>
      </c>
      <c r="F6941" s="145">
        <v>0.40960000000000002</v>
      </c>
      <c r="G6941" s="146">
        <f t="shared" si="108"/>
        <v>26.567399999999992</v>
      </c>
    </row>
    <row r="6942" spans="1:7" x14ac:dyDescent="0.25">
      <c r="A6942" s="143">
        <v>44851</v>
      </c>
      <c r="B6942" s="144">
        <v>2</v>
      </c>
      <c r="C6942" s="145">
        <v>4.7363</v>
      </c>
      <c r="D6942" s="145">
        <v>21.084</v>
      </c>
      <c r="E6942" s="145">
        <v>1.3004</v>
      </c>
      <c r="F6942" s="145">
        <v>0.18429999999999999</v>
      </c>
      <c r="G6942" s="146">
        <f t="shared" si="108"/>
        <v>27.305</v>
      </c>
    </row>
    <row r="6943" spans="1:7" x14ac:dyDescent="0.25">
      <c r="A6943" s="143">
        <v>44851</v>
      </c>
      <c r="B6943" s="144">
        <v>3</v>
      </c>
      <c r="C6943" s="145">
        <v>4.7282999999999999</v>
      </c>
      <c r="D6943" s="145">
        <v>20.9971</v>
      </c>
      <c r="E6943" s="145">
        <v>1.1928999999999901</v>
      </c>
      <c r="F6943" s="145">
        <v>0.18429999999999999</v>
      </c>
      <c r="G6943" s="146">
        <f t="shared" si="108"/>
        <v>27.102599999999992</v>
      </c>
    </row>
    <row r="6944" spans="1:7" x14ac:dyDescent="0.25">
      <c r="A6944" s="143">
        <v>44851</v>
      </c>
      <c r="B6944" s="144">
        <v>4</v>
      </c>
      <c r="C6944" s="145">
        <v>4.5720000000000001</v>
      </c>
      <c r="D6944" s="145">
        <v>21.2761</v>
      </c>
      <c r="E6944" s="145">
        <v>1.5128999999999999</v>
      </c>
      <c r="F6944" s="145">
        <v>4.48E-2</v>
      </c>
      <c r="G6944" s="146">
        <f t="shared" si="108"/>
        <v>27.405799999999996</v>
      </c>
    </row>
    <row r="6945" spans="1:7" x14ac:dyDescent="0.25">
      <c r="A6945" s="143">
        <v>44851</v>
      </c>
      <c r="B6945" s="144">
        <v>5</v>
      </c>
      <c r="C6945" s="145">
        <v>7.8689999999999998</v>
      </c>
      <c r="D6945" s="145">
        <v>21.066099999999999</v>
      </c>
      <c r="E6945" s="145">
        <v>1.3849</v>
      </c>
      <c r="F6945" s="145">
        <v>0.18429999999999999</v>
      </c>
      <c r="G6945" s="146">
        <f t="shared" si="108"/>
        <v>30.504300000000001</v>
      </c>
    </row>
    <row r="6946" spans="1:7" x14ac:dyDescent="0.25">
      <c r="A6946" s="143">
        <v>44851</v>
      </c>
      <c r="B6946" s="144">
        <v>6</v>
      </c>
      <c r="C6946" s="145">
        <v>4.38</v>
      </c>
      <c r="D6946" s="145">
        <v>21.130199999999999</v>
      </c>
      <c r="E6946" s="145">
        <v>1.4488999999999901</v>
      </c>
      <c r="F6946" s="145">
        <v>0.1943</v>
      </c>
      <c r="G6946" s="146">
        <f t="shared" si="108"/>
        <v>27.153399999999987</v>
      </c>
    </row>
    <row r="6947" spans="1:7" x14ac:dyDescent="0.25">
      <c r="A6947" s="143">
        <v>44851</v>
      </c>
      <c r="B6947" s="144">
        <v>7</v>
      </c>
      <c r="C6947" s="145">
        <v>3.3660000000000001</v>
      </c>
      <c r="D6947" s="145">
        <v>21.212</v>
      </c>
      <c r="E6947" s="145">
        <v>1.4283999999999999</v>
      </c>
      <c r="F6947" s="145">
        <v>0.18429999999999999</v>
      </c>
      <c r="G6947" s="146">
        <f t="shared" si="108"/>
        <v>26.1907</v>
      </c>
    </row>
    <row r="6948" spans="1:7" x14ac:dyDescent="0.25">
      <c r="A6948" s="143">
        <v>44851</v>
      </c>
      <c r="B6948" s="144">
        <v>8</v>
      </c>
      <c r="C6948" s="145">
        <v>3.56</v>
      </c>
      <c r="D6948" s="145">
        <v>20.892099999999999</v>
      </c>
      <c r="E6948" s="145">
        <v>1.1349</v>
      </c>
      <c r="F6948" s="145">
        <v>51.587600000000002</v>
      </c>
      <c r="G6948" s="146">
        <f t="shared" si="108"/>
        <v>77.174599999999998</v>
      </c>
    </row>
    <row r="6949" spans="1:7" x14ac:dyDescent="0.25">
      <c r="A6949" s="143">
        <v>44851</v>
      </c>
      <c r="B6949" s="144">
        <v>9</v>
      </c>
      <c r="C6949" s="145">
        <v>865.09109999999998</v>
      </c>
      <c r="D6949" s="145">
        <v>25.7485</v>
      </c>
      <c r="E6949" s="145">
        <v>125.4653</v>
      </c>
      <c r="F6949" s="145">
        <v>5270.7437</v>
      </c>
      <c r="G6949" s="146">
        <f t="shared" si="108"/>
        <v>6287.0486000000001</v>
      </c>
    </row>
    <row r="6950" spans="1:7" x14ac:dyDescent="0.25">
      <c r="A6950" s="143">
        <v>44851</v>
      </c>
      <c r="B6950" s="144">
        <v>10</v>
      </c>
      <c r="C6950" s="145">
        <v>7753.6235999999999</v>
      </c>
      <c r="D6950" s="145">
        <v>59.120899999999999</v>
      </c>
      <c r="E6950" s="145">
        <v>405.62450000000001</v>
      </c>
      <c r="F6950" s="145">
        <v>11140.4743</v>
      </c>
      <c r="G6950" s="146">
        <f t="shared" si="108"/>
        <v>19358.8433</v>
      </c>
    </row>
    <row r="6951" spans="1:7" x14ac:dyDescent="0.25">
      <c r="A6951" s="143">
        <v>44851</v>
      </c>
      <c r="B6951" s="144">
        <v>11</v>
      </c>
      <c r="C6951" s="145">
        <v>18093.164400000001</v>
      </c>
      <c r="D6951" s="145">
        <v>113.6777</v>
      </c>
      <c r="E6951" s="145">
        <v>793.68799999999999</v>
      </c>
      <c r="F6951" s="145">
        <v>13226.7963</v>
      </c>
      <c r="G6951" s="146">
        <f t="shared" si="108"/>
        <v>32227.326399999998</v>
      </c>
    </row>
    <row r="6952" spans="1:7" x14ac:dyDescent="0.25">
      <c r="A6952" s="143">
        <v>44851</v>
      </c>
      <c r="B6952" s="144">
        <v>12</v>
      </c>
      <c r="C6952" s="145">
        <v>27106.8295</v>
      </c>
      <c r="D6952" s="145">
        <v>154.7867</v>
      </c>
      <c r="E6952" s="145">
        <v>1171.6946</v>
      </c>
      <c r="F6952" s="145">
        <v>13913.9722</v>
      </c>
      <c r="G6952" s="146">
        <f t="shared" si="108"/>
        <v>42347.282999999996</v>
      </c>
    </row>
    <row r="6953" spans="1:7" x14ac:dyDescent="0.25">
      <c r="A6953" s="143">
        <v>44851</v>
      </c>
      <c r="B6953" s="144">
        <v>13</v>
      </c>
      <c r="C6953" s="145">
        <v>33007.832600000002</v>
      </c>
      <c r="D6953" s="145">
        <v>180.68629999999999</v>
      </c>
      <c r="E6953" s="145">
        <v>1408.1360999999999</v>
      </c>
      <c r="F6953" s="145">
        <v>14111.474</v>
      </c>
      <c r="G6953" s="146">
        <f t="shared" si="108"/>
        <v>48708.129000000008</v>
      </c>
    </row>
    <row r="6954" spans="1:7" x14ac:dyDescent="0.25">
      <c r="A6954" s="143">
        <v>44851</v>
      </c>
      <c r="B6954" s="144">
        <v>14</v>
      </c>
      <c r="C6954" s="145">
        <v>34684.4427</v>
      </c>
      <c r="D6954" s="145">
        <v>187.25739999999999</v>
      </c>
      <c r="E6954" s="145">
        <v>1440.0868</v>
      </c>
      <c r="F6954" s="145">
        <v>14051.9877</v>
      </c>
      <c r="G6954" s="146">
        <f t="shared" si="108"/>
        <v>50363.774599999997</v>
      </c>
    </row>
    <row r="6955" spans="1:7" x14ac:dyDescent="0.25">
      <c r="A6955" s="143">
        <v>44851</v>
      </c>
      <c r="B6955" s="144">
        <v>15</v>
      </c>
      <c r="C6955" s="145">
        <v>32385.381799999999</v>
      </c>
      <c r="D6955" s="145">
        <v>169.97730000000001</v>
      </c>
      <c r="E6955" s="145">
        <v>1371.3435999999999</v>
      </c>
      <c r="F6955" s="145">
        <v>13744.4439</v>
      </c>
      <c r="G6955" s="146">
        <f t="shared" si="108"/>
        <v>47671.146599999993</v>
      </c>
    </row>
    <row r="6956" spans="1:7" x14ac:dyDescent="0.25">
      <c r="A6956" s="143">
        <v>44851</v>
      </c>
      <c r="B6956" s="144">
        <v>16</v>
      </c>
      <c r="C6956" s="145">
        <v>25795.214</v>
      </c>
      <c r="D6956" s="145">
        <v>135.9402</v>
      </c>
      <c r="E6956" s="145">
        <v>1157.4471000000001</v>
      </c>
      <c r="F6956" s="145">
        <v>13291.2255</v>
      </c>
      <c r="G6956" s="146">
        <f t="shared" si="108"/>
        <v>40379.826800000003</v>
      </c>
    </row>
    <row r="6957" spans="1:7" x14ac:dyDescent="0.25">
      <c r="A6957" s="143">
        <v>44851</v>
      </c>
      <c r="B6957" s="144">
        <v>17</v>
      </c>
      <c r="C6957" s="145">
        <v>16245.721299999999</v>
      </c>
      <c r="D6957" s="145">
        <v>86.679400000000001</v>
      </c>
      <c r="E6957" s="145">
        <v>807.91309999999999</v>
      </c>
      <c r="F6957" s="145">
        <v>11609.652599999999</v>
      </c>
      <c r="G6957" s="146">
        <f t="shared" si="108"/>
        <v>28749.966399999998</v>
      </c>
    </row>
    <row r="6958" spans="1:7" x14ac:dyDescent="0.25">
      <c r="A6958" s="143">
        <v>44851</v>
      </c>
      <c r="B6958" s="144">
        <v>18</v>
      </c>
      <c r="C6958" s="145">
        <v>6189.4647000000004</v>
      </c>
      <c r="D6958" s="145">
        <v>33.839399999999998</v>
      </c>
      <c r="E6958" s="145">
        <v>401.63200000000001</v>
      </c>
      <c r="F6958" s="145">
        <v>8857.8133999999991</v>
      </c>
      <c r="G6958" s="146">
        <f t="shared" si="108"/>
        <v>15482.749499999998</v>
      </c>
    </row>
    <row r="6959" spans="1:7" x14ac:dyDescent="0.25">
      <c r="A6959" s="143">
        <v>44851</v>
      </c>
      <c r="B6959" s="144">
        <v>19</v>
      </c>
      <c r="C6959" s="145">
        <v>542.20799999999997</v>
      </c>
      <c r="D6959" s="145">
        <v>5.1532</v>
      </c>
      <c r="E6959" s="145">
        <v>58.693199999999997</v>
      </c>
      <c r="F6959" s="145">
        <v>2670.8901000000001</v>
      </c>
      <c r="G6959" s="146">
        <f t="shared" si="108"/>
        <v>3276.9445000000001</v>
      </c>
    </row>
    <row r="6960" spans="1:7" x14ac:dyDescent="0.25">
      <c r="A6960" s="143">
        <v>44851</v>
      </c>
      <c r="B6960" s="144">
        <v>20</v>
      </c>
      <c r="C6960" s="145">
        <v>1.7977999999999901</v>
      </c>
      <c r="D6960" s="145">
        <v>8.39679999999999</v>
      </c>
      <c r="E6960" s="145">
        <v>1.024</v>
      </c>
      <c r="F6960" s="145">
        <v>0.75770000000000004</v>
      </c>
      <c r="G6960" s="146">
        <f t="shared" si="108"/>
        <v>11.976299999999981</v>
      </c>
    </row>
    <row r="6961" spans="1:7" x14ac:dyDescent="0.25">
      <c r="A6961" s="143">
        <v>44851</v>
      </c>
      <c r="B6961" s="144">
        <v>21</v>
      </c>
      <c r="C6961" s="145">
        <v>2.1848000000000001</v>
      </c>
      <c r="D6961" s="145">
        <v>7.9896000000000003</v>
      </c>
      <c r="E6961" s="145">
        <v>1.1084000000000001</v>
      </c>
      <c r="F6961" s="145">
        <v>0.5363</v>
      </c>
      <c r="G6961" s="146">
        <f t="shared" si="108"/>
        <v>11.819100000000001</v>
      </c>
    </row>
    <row r="6962" spans="1:7" x14ac:dyDescent="0.25">
      <c r="A6962" s="143">
        <v>44851</v>
      </c>
      <c r="B6962" s="144">
        <v>22</v>
      </c>
      <c r="C6962" s="145">
        <v>2.3508</v>
      </c>
      <c r="D6962" s="145">
        <v>7.1295999999999999</v>
      </c>
      <c r="E6962" s="145">
        <v>1.0880000000000001</v>
      </c>
      <c r="F6962" s="145">
        <v>0.73719999999999997</v>
      </c>
      <c r="G6962" s="146">
        <f t="shared" si="108"/>
        <v>11.3056</v>
      </c>
    </row>
    <row r="6963" spans="1:7" x14ac:dyDescent="0.25">
      <c r="A6963" s="143">
        <v>44851</v>
      </c>
      <c r="B6963" s="144">
        <v>23</v>
      </c>
      <c r="C6963" s="145">
        <v>2.3767999999999998</v>
      </c>
      <c r="D6963" s="145">
        <v>6.2821999999999996</v>
      </c>
      <c r="E6963" s="145">
        <v>0.89600000000000002</v>
      </c>
      <c r="F6963" s="145">
        <v>0.71679999999999999</v>
      </c>
      <c r="G6963" s="146">
        <f t="shared" si="108"/>
        <v>10.271799999999999</v>
      </c>
    </row>
    <row r="6964" spans="1:7" x14ac:dyDescent="0.25">
      <c r="A6964" s="143">
        <v>44851</v>
      </c>
      <c r="B6964" s="144">
        <v>24</v>
      </c>
      <c r="C6964" s="145">
        <v>2.7557999999999998</v>
      </c>
      <c r="D6964" s="145">
        <v>6.4024000000000001</v>
      </c>
      <c r="E6964" s="145">
        <v>1.3440000000000001</v>
      </c>
      <c r="F6964" s="145">
        <v>0.61439999999999995</v>
      </c>
      <c r="G6964" s="146">
        <f t="shared" si="108"/>
        <v>11.1166</v>
      </c>
    </row>
    <row r="6965" spans="1:7" x14ac:dyDescent="0.25">
      <c r="A6965" s="143">
        <v>44852</v>
      </c>
      <c r="B6965" s="144">
        <v>1</v>
      </c>
      <c r="C6965" s="145">
        <v>16.962800000000001</v>
      </c>
      <c r="D6965" s="145">
        <v>5.9314999999999998</v>
      </c>
      <c r="E6965" s="145">
        <v>1.3440000000000001</v>
      </c>
      <c r="F6965" s="145">
        <v>0.18429999999999999</v>
      </c>
      <c r="G6965" s="146">
        <f t="shared" si="108"/>
        <v>24.422600000000003</v>
      </c>
    </row>
    <row r="6966" spans="1:7" x14ac:dyDescent="0.25">
      <c r="A6966" s="143">
        <v>44852</v>
      </c>
      <c r="B6966" s="144">
        <v>2</v>
      </c>
      <c r="C6966" s="145">
        <v>16.834800000000001</v>
      </c>
      <c r="D6966" s="145">
        <v>5.6189999999999998</v>
      </c>
      <c r="E6966" s="145">
        <v>1.216</v>
      </c>
      <c r="F6966" s="145">
        <v>2.4299999999999999E-2</v>
      </c>
      <c r="G6966" s="146">
        <f t="shared" si="108"/>
        <v>23.694100000000002</v>
      </c>
    </row>
    <row r="6967" spans="1:7" x14ac:dyDescent="0.25">
      <c r="A6967" s="143">
        <v>44852</v>
      </c>
      <c r="B6967" s="144">
        <v>3</v>
      </c>
      <c r="C6967" s="145">
        <v>16.770800000000001</v>
      </c>
      <c r="D6967" s="145">
        <v>5.2888999999999999</v>
      </c>
      <c r="E6967" s="145">
        <v>1.1519999999999999</v>
      </c>
      <c r="F6967" s="145">
        <v>0.18429999999999999</v>
      </c>
      <c r="G6967" s="146">
        <f t="shared" si="108"/>
        <v>23.396000000000001</v>
      </c>
    </row>
    <row r="6968" spans="1:7" x14ac:dyDescent="0.25">
      <c r="A6968" s="143">
        <v>44852</v>
      </c>
      <c r="B6968" s="144">
        <v>4</v>
      </c>
      <c r="C6968" s="145">
        <v>3.5918000000000001</v>
      </c>
      <c r="D6968" s="145">
        <v>5.4040999999999997</v>
      </c>
      <c r="E6968" s="145">
        <v>1.472</v>
      </c>
      <c r="F6968" s="145">
        <v>0.18429999999999999</v>
      </c>
      <c r="G6968" s="146">
        <f t="shared" si="108"/>
        <v>10.652199999999999</v>
      </c>
    </row>
    <row r="6969" spans="1:7" x14ac:dyDescent="0.25">
      <c r="A6969" s="143">
        <v>44852</v>
      </c>
      <c r="B6969" s="144">
        <v>5</v>
      </c>
      <c r="C6969" s="145">
        <v>3.2517999999999998</v>
      </c>
      <c r="D6969" s="145">
        <v>5.4016000000000002</v>
      </c>
      <c r="E6969" s="145">
        <v>1.4079999999999999</v>
      </c>
      <c r="F6969" s="145">
        <v>0.20480000000000001</v>
      </c>
      <c r="G6969" s="146">
        <f t="shared" si="108"/>
        <v>10.2662</v>
      </c>
    </row>
    <row r="6970" spans="1:7" x14ac:dyDescent="0.25">
      <c r="A6970" s="143">
        <v>44852</v>
      </c>
      <c r="B6970" s="144">
        <v>6</v>
      </c>
      <c r="C6970" s="145">
        <v>3.3628</v>
      </c>
      <c r="D6970" s="145">
        <v>4.9408000000000003</v>
      </c>
      <c r="E6970" s="145">
        <v>1.1519999999999999</v>
      </c>
      <c r="F6970" s="145">
        <v>0.18429999999999999</v>
      </c>
      <c r="G6970" s="146">
        <f t="shared" si="108"/>
        <v>9.639899999999999</v>
      </c>
    </row>
    <row r="6971" spans="1:7" x14ac:dyDescent="0.25">
      <c r="A6971" s="143">
        <v>44852</v>
      </c>
      <c r="B6971" s="144">
        <v>7</v>
      </c>
      <c r="C6971" s="145">
        <v>2.1808000000000001</v>
      </c>
      <c r="D6971" s="145">
        <v>5.1044999999999998</v>
      </c>
      <c r="E6971" s="145">
        <v>1.1519999999999999</v>
      </c>
      <c r="F6971" s="145">
        <v>2.4299999999999999E-2</v>
      </c>
      <c r="G6971" s="146">
        <f t="shared" si="108"/>
        <v>8.4615999999999989</v>
      </c>
    </row>
    <row r="6972" spans="1:7" x14ac:dyDescent="0.25">
      <c r="A6972" s="143">
        <v>44852</v>
      </c>
      <c r="B6972" s="144">
        <v>8</v>
      </c>
      <c r="C6972" s="145">
        <v>1.6104000000000001</v>
      </c>
      <c r="D6972" s="145">
        <v>5.1532</v>
      </c>
      <c r="E6972" s="145">
        <v>1.35</v>
      </c>
      <c r="F6972" s="145">
        <v>24.072199999999999</v>
      </c>
      <c r="G6972" s="146">
        <f t="shared" si="108"/>
        <v>32.1858</v>
      </c>
    </row>
    <row r="6973" spans="1:7" x14ac:dyDescent="0.25">
      <c r="A6973" s="143">
        <v>44852</v>
      </c>
      <c r="B6973" s="144">
        <v>9</v>
      </c>
      <c r="C6973" s="145">
        <v>760.98649999999998</v>
      </c>
      <c r="D6973" s="145">
        <v>10.688000000000001</v>
      </c>
      <c r="E6973" s="145">
        <v>114.953099999999</v>
      </c>
      <c r="F6973" s="145">
        <v>4807.6152000000002</v>
      </c>
      <c r="G6973" s="146">
        <f t="shared" si="108"/>
        <v>5694.2427999999991</v>
      </c>
    </row>
    <row r="6974" spans="1:7" x14ac:dyDescent="0.25">
      <c r="A6974" s="143">
        <v>44852</v>
      </c>
      <c r="B6974" s="144">
        <v>10</v>
      </c>
      <c r="C6974" s="145">
        <v>7423.1974</v>
      </c>
      <c r="D6974" s="145">
        <v>54.330300000000001</v>
      </c>
      <c r="E6974" s="145">
        <v>422.22019999999998</v>
      </c>
      <c r="F6974" s="145">
        <v>10596.883900000001</v>
      </c>
      <c r="G6974" s="146">
        <f t="shared" si="108"/>
        <v>18496.631799999999</v>
      </c>
    </row>
    <row r="6975" spans="1:7" x14ac:dyDescent="0.25">
      <c r="A6975" s="143">
        <v>44852</v>
      </c>
      <c r="B6975" s="144">
        <v>11</v>
      </c>
      <c r="C6975" s="145">
        <v>17822.237300000001</v>
      </c>
      <c r="D6975" s="145">
        <v>101.4024</v>
      </c>
      <c r="E6975" s="145">
        <v>793.83879999999999</v>
      </c>
      <c r="F6975" s="145">
        <v>12921.714</v>
      </c>
      <c r="G6975" s="146">
        <f t="shared" si="108"/>
        <v>31639.192500000001</v>
      </c>
    </row>
    <row r="6976" spans="1:7" x14ac:dyDescent="0.25">
      <c r="A6976" s="143">
        <v>44852</v>
      </c>
      <c r="B6976" s="144">
        <v>12</v>
      </c>
      <c r="C6976" s="145">
        <v>26925.854800000001</v>
      </c>
      <c r="D6976" s="145">
        <v>154.0558</v>
      </c>
      <c r="E6976" s="145">
        <v>1117.8328999999901</v>
      </c>
      <c r="F6976" s="145">
        <v>13763.328</v>
      </c>
      <c r="G6976" s="146">
        <f t="shared" si="108"/>
        <v>41961.071499999991</v>
      </c>
    </row>
    <row r="6977" spans="1:7" x14ac:dyDescent="0.25">
      <c r="A6977" s="143">
        <v>44852</v>
      </c>
      <c r="B6977" s="144">
        <v>13</v>
      </c>
      <c r="C6977" s="145">
        <v>32775.190900000001</v>
      </c>
      <c r="D6977" s="145">
        <v>184.02459999999999</v>
      </c>
      <c r="E6977" s="145">
        <v>1357.4867999999999</v>
      </c>
      <c r="F6977" s="145">
        <v>13888.581099999999</v>
      </c>
      <c r="G6977" s="146">
        <f t="shared" si="108"/>
        <v>48205.2834</v>
      </c>
    </row>
    <row r="6978" spans="1:7" x14ac:dyDescent="0.25">
      <c r="A6978" s="143">
        <v>44852</v>
      </c>
      <c r="B6978" s="144">
        <v>14</v>
      </c>
      <c r="C6978" s="145">
        <v>34378.029000000002</v>
      </c>
      <c r="D6978" s="145">
        <v>190.6387</v>
      </c>
      <c r="E6978" s="145">
        <v>1380.2867000000001</v>
      </c>
      <c r="F6978" s="145">
        <v>13691.219300000001</v>
      </c>
      <c r="G6978" s="146">
        <f t="shared" si="108"/>
        <v>49640.173699999999</v>
      </c>
    </row>
    <row r="6979" spans="1:7" x14ac:dyDescent="0.25">
      <c r="A6979" s="143">
        <v>44852</v>
      </c>
      <c r="B6979" s="144">
        <v>15</v>
      </c>
      <c r="C6979" s="145">
        <v>32223.308400000002</v>
      </c>
      <c r="D6979" s="145">
        <v>185.0316</v>
      </c>
      <c r="E6979" s="145">
        <v>1250.598</v>
      </c>
      <c r="F6979" s="145">
        <v>13356.841399999999</v>
      </c>
      <c r="G6979" s="146">
        <f t="shared" si="108"/>
        <v>47015.779399999999</v>
      </c>
    </row>
    <row r="6980" spans="1:7" x14ac:dyDescent="0.25">
      <c r="A6980" s="143">
        <v>44852</v>
      </c>
      <c r="B6980" s="144">
        <v>16</v>
      </c>
      <c r="C6980" s="145">
        <v>25657.141299999999</v>
      </c>
      <c r="D6980" s="145">
        <v>149.62029999999999</v>
      </c>
      <c r="E6980" s="145">
        <v>1143.2215000000001</v>
      </c>
      <c r="F6980" s="145">
        <v>12727.647000000001</v>
      </c>
      <c r="G6980" s="146">
        <f t="shared" si="108"/>
        <v>39677.630099999995</v>
      </c>
    </row>
    <row r="6981" spans="1:7" x14ac:dyDescent="0.25">
      <c r="A6981" s="143">
        <v>44852</v>
      </c>
      <c r="B6981" s="144">
        <v>17</v>
      </c>
      <c r="C6981" s="145">
        <v>15979.297</v>
      </c>
      <c r="D6981" s="145">
        <v>97.8446</v>
      </c>
      <c r="E6981" s="145">
        <v>804.24350000000004</v>
      </c>
      <c r="F6981" s="145">
        <v>11063.700199999999</v>
      </c>
      <c r="G6981" s="146">
        <f t="shared" si="108"/>
        <v>27945.085299999999</v>
      </c>
    </row>
    <row r="6982" spans="1:7" x14ac:dyDescent="0.25">
      <c r="A6982" s="143">
        <v>44852</v>
      </c>
      <c r="B6982" s="144">
        <v>18</v>
      </c>
      <c r="C6982" s="145">
        <v>5906.3509000000004</v>
      </c>
      <c r="D6982" s="145">
        <v>41.879899999999999</v>
      </c>
      <c r="E6982" s="145">
        <v>436.5213</v>
      </c>
      <c r="F6982" s="145">
        <v>8501.6190000000006</v>
      </c>
      <c r="G6982" s="146">
        <f t="shared" ref="G6982:G7045" si="109">+SUM(C6982:F6982)</f>
        <v>14886.3711</v>
      </c>
    </row>
    <row r="6983" spans="1:7" x14ac:dyDescent="0.25">
      <c r="A6983" s="143">
        <v>44852</v>
      </c>
      <c r="B6983" s="144">
        <v>19</v>
      </c>
      <c r="C6983" s="145">
        <v>420.2921</v>
      </c>
      <c r="D6983" s="145">
        <v>11.9116</v>
      </c>
      <c r="E6983" s="145">
        <v>39.423900000000003</v>
      </c>
      <c r="F6983" s="145">
        <v>2046.2023999999999</v>
      </c>
      <c r="G6983" s="146">
        <f t="shared" si="109"/>
        <v>2517.83</v>
      </c>
    </row>
    <row r="6984" spans="1:7" x14ac:dyDescent="0.25">
      <c r="A6984" s="143">
        <v>44852</v>
      </c>
      <c r="B6984" s="144">
        <v>20</v>
      </c>
      <c r="C6984" s="145">
        <v>2.4272</v>
      </c>
      <c r="D6984" s="145">
        <v>10.1272</v>
      </c>
      <c r="E6984" s="145">
        <v>1.28</v>
      </c>
      <c r="F6984" s="145">
        <v>0.75770000000000004</v>
      </c>
      <c r="G6984" s="146">
        <f t="shared" si="109"/>
        <v>14.5921</v>
      </c>
    </row>
    <row r="6985" spans="1:7" x14ac:dyDescent="0.25">
      <c r="A6985" s="143">
        <v>44852</v>
      </c>
      <c r="B6985" s="144">
        <v>21</v>
      </c>
      <c r="C6985" s="145">
        <v>1.9032</v>
      </c>
      <c r="D6985" s="145">
        <v>9.2544000000000004</v>
      </c>
      <c r="E6985" s="145">
        <v>0.96</v>
      </c>
      <c r="F6985" s="145">
        <v>0.71679999999999999</v>
      </c>
      <c r="G6985" s="146">
        <f t="shared" si="109"/>
        <v>12.834399999999999</v>
      </c>
    </row>
    <row r="6986" spans="1:7" x14ac:dyDescent="0.25">
      <c r="A6986" s="143">
        <v>44852</v>
      </c>
      <c r="B6986" s="144">
        <v>22</v>
      </c>
      <c r="C6986" s="145">
        <v>2.8972000000000002</v>
      </c>
      <c r="D6986" s="145">
        <v>9.0315999999999992</v>
      </c>
      <c r="E6986" s="145">
        <v>1.024</v>
      </c>
      <c r="F6986" s="145">
        <v>0.71679999999999999</v>
      </c>
      <c r="G6986" s="146">
        <f t="shared" si="109"/>
        <v>13.669599999999999</v>
      </c>
    </row>
    <row r="6987" spans="1:7" x14ac:dyDescent="0.25">
      <c r="A6987" s="143">
        <v>44852</v>
      </c>
      <c r="B6987" s="144">
        <v>23</v>
      </c>
      <c r="C6987" s="145">
        <v>2.3041999999999998</v>
      </c>
      <c r="D6987" s="145">
        <v>8.4991000000000003</v>
      </c>
      <c r="E6987" s="145">
        <v>1.024</v>
      </c>
      <c r="F6987" s="145">
        <v>0.71679999999999999</v>
      </c>
      <c r="G6987" s="146">
        <f t="shared" si="109"/>
        <v>12.5441</v>
      </c>
    </row>
    <row r="6988" spans="1:7" x14ac:dyDescent="0.25">
      <c r="A6988" s="143">
        <v>44852</v>
      </c>
      <c r="B6988" s="144">
        <v>24</v>
      </c>
      <c r="C6988" s="145">
        <v>3.1362000000000001</v>
      </c>
      <c r="D6988" s="145">
        <v>8.4811999999999994</v>
      </c>
      <c r="E6988" s="145">
        <v>1.0880000000000001</v>
      </c>
      <c r="F6988" s="145">
        <v>0.57720000000000005</v>
      </c>
      <c r="G6988" s="146">
        <f t="shared" si="109"/>
        <v>13.2826</v>
      </c>
    </row>
    <row r="6989" spans="1:7" x14ac:dyDescent="0.25">
      <c r="A6989" s="143">
        <v>44853</v>
      </c>
      <c r="B6989" s="144">
        <v>1</v>
      </c>
      <c r="C6989" s="145">
        <v>14.2568</v>
      </c>
      <c r="D6989" s="145">
        <v>8.3992000000000004</v>
      </c>
      <c r="E6989" s="145">
        <v>1.0880000000000001</v>
      </c>
      <c r="F6989" s="145">
        <v>0.71679999999999999</v>
      </c>
      <c r="G6989" s="146">
        <f t="shared" si="109"/>
        <v>24.460799999999999</v>
      </c>
    </row>
    <row r="6990" spans="1:7" x14ac:dyDescent="0.25">
      <c r="A6990" s="143">
        <v>44853</v>
      </c>
      <c r="B6990" s="144">
        <v>2</v>
      </c>
      <c r="C6990" s="145">
        <v>13.9368</v>
      </c>
      <c r="D6990" s="145">
        <v>8.3864999999999998</v>
      </c>
      <c r="E6990" s="145">
        <v>1.28</v>
      </c>
      <c r="F6990" s="145">
        <v>0.40960000000000002</v>
      </c>
      <c r="G6990" s="146">
        <f t="shared" si="109"/>
        <v>24.012900000000002</v>
      </c>
    </row>
    <row r="6991" spans="1:7" x14ac:dyDescent="0.25">
      <c r="A6991" s="143">
        <v>44853</v>
      </c>
      <c r="B6991" s="144">
        <v>3</v>
      </c>
      <c r="C6991" s="145">
        <v>13.9368</v>
      </c>
      <c r="D6991" s="145">
        <v>8.3635000000000002</v>
      </c>
      <c r="E6991" s="145">
        <v>1.216</v>
      </c>
      <c r="F6991" s="145">
        <v>0.18429999999999999</v>
      </c>
      <c r="G6991" s="146">
        <f t="shared" si="109"/>
        <v>23.700600000000001</v>
      </c>
    </row>
    <row r="6992" spans="1:7" x14ac:dyDescent="0.25">
      <c r="A6992" s="143">
        <v>44853</v>
      </c>
      <c r="B6992" s="144">
        <v>4</v>
      </c>
      <c r="C6992" s="145">
        <v>3.0802</v>
      </c>
      <c r="D6992" s="145">
        <v>8.1996000000000002</v>
      </c>
      <c r="E6992" s="145">
        <v>1.216</v>
      </c>
      <c r="F6992" s="145">
        <v>0.18429999999999999</v>
      </c>
      <c r="G6992" s="146">
        <f t="shared" si="109"/>
        <v>12.680099999999999</v>
      </c>
    </row>
    <row r="6993" spans="1:7" x14ac:dyDescent="0.25">
      <c r="A6993" s="143">
        <v>44853</v>
      </c>
      <c r="B6993" s="144">
        <v>5</v>
      </c>
      <c r="C6993" s="145">
        <v>6.1521999999999997</v>
      </c>
      <c r="D6993" s="145">
        <v>8.3712</v>
      </c>
      <c r="E6993" s="145">
        <v>1.4079999999999999</v>
      </c>
      <c r="F6993" s="145">
        <v>2.4299999999999999E-2</v>
      </c>
      <c r="G6993" s="146">
        <f t="shared" si="109"/>
        <v>15.955699999999998</v>
      </c>
    </row>
    <row r="6994" spans="1:7" x14ac:dyDescent="0.25">
      <c r="A6994" s="143">
        <v>44853</v>
      </c>
      <c r="B6994" s="144">
        <v>6</v>
      </c>
      <c r="C6994" s="145">
        <v>3.3361999999999998</v>
      </c>
      <c r="D6994" s="145">
        <v>7.9589999999999996</v>
      </c>
      <c r="E6994" s="145">
        <v>0.83199999999999996</v>
      </c>
      <c r="F6994" s="145">
        <v>0.18429999999999999</v>
      </c>
      <c r="G6994" s="146">
        <f t="shared" si="109"/>
        <v>12.311500000000001</v>
      </c>
    </row>
    <row r="6995" spans="1:7" x14ac:dyDescent="0.25">
      <c r="A6995" s="143">
        <v>44853</v>
      </c>
      <c r="B6995" s="144">
        <v>7</v>
      </c>
      <c r="C6995" s="145">
        <v>3.2902</v>
      </c>
      <c r="D6995" s="145">
        <v>7.6439999999999904</v>
      </c>
      <c r="E6995" s="145">
        <v>0.64</v>
      </c>
      <c r="F6995" s="145">
        <v>0.18429999999999999</v>
      </c>
      <c r="G6995" s="146">
        <f t="shared" si="109"/>
        <v>11.758499999999991</v>
      </c>
    </row>
    <row r="6996" spans="1:7" x14ac:dyDescent="0.25">
      <c r="A6996" s="143">
        <v>44853</v>
      </c>
      <c r="B6996" s="144">
        <v>8</v>
      </c>
      <c r="C6996" s="145">
        <v>2.3090000000000002</v>
      </c>
      <c r="D6996" s="145">
        <v>7.4725999999999999</v>
      </c>
      <c r="E6996" s="145">
        <v>0.45400000000000001</v>
      </c>
      <c r="F6996" s="145">
        <v>19.5901</v>
      </c>
      <c r="G6996" s="146">
        <f t="shared" si="109"/>
        <v>29.825700000000001</v>
      </c>
    </row>
    <row r="6997" spans="1:7" x14ac:dyDescent="0.25">
      <c r="A6997" s="143">
        <v>44853</v>
      </c>
      <c r="B6997" s="144">
        <v>9</v>
      </c>
      <c r="C6997" s="145">
        <v>552.37670000000003</v>
      </c>
      <c r="D6997" s="145">
        <v>10.571400000000001</v>
      </c>
      <c r="E6997" s="145">
        <v>99.722300000000004</v>
      </c>
      <c r="F6997" s="145">
        <v>4033.5304999999998</v>
      </c>
      <c r="G6997" s="146">
        <f t="shared" si="109"/>
        <v>4696.2008999999998</v>
      </c>
    </row>
    <row r="6998" spans="1:7" x14ac:dyDescent="0.25">
      <c r="A6998" s="143">
        <v>44853</v>
      </c>
      <c r="B6998" s="144">
        <v>10</v>
      </c>
      <c r="C6998" s="145">
        <v>6377.0981000000002</v>
      </c>
      <c r="D6998" s="145">
        <v>42.216999999999999</v>
      </c>
      <c r="E6998" s="145">
        <v>374.96460000000002</v>
      </c>
      <c r="F6998" s="145">
        <v>9973.7877000000008</v>
      </c>
      <c r="G6998" s="146">
        <f t="shared" si="109"/>
        <v>16768.0674</v>
      </c>
    </row>
    <row r="6999" spans="1:7" x14ac:dyDescent="0.25">
      <c r="A6999" s="143">
        <v>44853</v>
      </c>
      <c r="B6999" s="144">
        <v>11</v>
      </c>
      <c r="C6999" s="145">
        <v>15936.3704</v>
      </c>
      <c r="D6999" s="145">
        <v>86.516499999999994</v>
      </c>
      <c r="E6999" s="145">
        <v>745.19730000000004</v>
      </c>
      <c r="F6999" s="145">
        <v>12589.436599999901</v>
      </c>
      <c r="G6999" s="146">
        <f t="shared" si="109"/>
        <v>29357.520799999904</v>
      </c>
    </row>
    <row r="7000" spans="1:7" x14ac:dyDescent="0.25">
      <c r="A7000" s="143">
        <v>44853</v>
      </c>
      <c r="B7000" s="144">
        <v>12</v>
      </c>
      <c r="C7000" s="145">
        <v>24784.839499999998</v>
      </c>
      <c r="D7000" s="145">
        <v>131.3314</v>
      </c>
      <c r="E7000" s="145">
        <v>1109.8766000000001</v>
      </c>
      <c r="F7000" s="145">
        <v>13356.087299999999</v>
      </c>
      <c r="G7000" s="146">
        <f t="shared" si="109"/>
        <v>39382.1348</v>
      </c>
    </row>
    <row r="7001" spans="1:7" x14ac:dyDescent="0.25">
      <c r="A7001" s="143">
        <v>44853</v>
      </c>
      <c r="B7001" s="144">
        <v>13</v>
      </c>
      <c r="C7001" s="145">
        <v>31223.0023</v>
      </c>
      <c r="D7001" s="145">
        <v>174.84739999999999</v>
      </c>
      <c r="E7001" s="145">
        <v>1354.0447999999999</v>
      </c>
      <c r="F7001" s="145">
        <v>13675.4244</v>
      </c>
      <c r="G7001" s="146">
        <f t="shared" si="109"/>
        <v>46427.318899999998</v>
      </c>
    </row>
    <row r="7002" spans="1:7" x14ac:dyDescent="0.25">
      <c r="A7002" s="143">
        <v>44853</v>
      </c>
      <c r="B7002" s="144">
        <v>14</v>
      </c>
      <c r="C7002" s="145">
        <v>33235.693599999999</v>
      </c>
      <c r="D7002" s="145">
        <v>178.61770000000001</v>
      </c>
      <c r="E7002" s="145">
        <v>1405.5028</v>
      </c>
      <c r="F7002" s="145">
        <v>13679.696</v>
      </c>
      <c r="G7002" s="146">
        <f t="shared" si="109"/>
        <v>48499.5101</v>
      </c>
    </row>
    <row r="7003" spans="1:7" x14ac:dyDescent="0.25">
      <c r="A7003" s="143">
        <v>44853</v>
      </c>
      <c r="B7003" s="144">
        <v>15</v>
      </c>
      <c r="C7003" s="145">
        <v>31222.490399999999</v>
      </c>
      <c r="D7003" s="145">
        <v>164.60579999999999</v>
      </c>
      <c r="E7003" s="145">
        <v>1325.2348</v>
      </c>
      <c r="F7003" s="145">
        <v>13335.0363</v>
      </c>
      <c r="G7003" s="146">
        <f t="shared" si="109"/>
        <v>46047.367299999998</v>
      </c>
    </row>
    <row r="7004" spans="1:7" x14ac:dyDescent="0.25">
      <c r="A7004" s="143">
        <v>44853</v>
      </c>
      <c r="B7004" s="144">
        <v>16</v>
      </c>
      <c r="C7004" s="145">
        <v>24963.994299999998</v>
      </c>
      <c r="D7004" s="145">
        <v>130.13939999999999</v>
      </c>
      <c r="E7004" s="145">
        <v>1132.7389000000001</v>
      </c>
      <c r="F7004" s="145">
        <v>12764.5494</v>
      </c>
      <c r="G7004" s="146">
        <f t="shared" si="109"/>
        <v>38991.421999999999</v>
      </c>
    </row>
    <row r="7005" spans="1:7" x14ac:dyDescent="0.25">
      <c r="A7005" s="143">
        <v>44853</v>
      </c>
      <c r="B7005" s="144">
        <v>17</v>
      </c>
      <c r="C7005" s="145">
        <v>15662.8405</v>
      </c>
      <c r="D7005" s="145">
        <v>82.124799999999993</v>
      </c>
      <c r="E7005" s="145">
        <v>800.90020000000004</v>
      </c>
      <c r="F7005" s="145">
        <v>11488.6901</v>
      </c>
      <c r="G7005" s="146">
        <f t="shared" si="109"/>
        <v>28034.5556</v>
      </c>
    </row>
    <row r="7006" spans="1:7" x14ac:dyDescent="0.25">
      <c r="A7006" s="143">
        <v>44853</v>
      </c>
      <c r="B7006" s="144">
        <v>18</v>
      </c>
      <c r="C7006" s="145">
        <v>5827.94</v>
      </c>
      <c r="D7006" s="145">
        <v>34.486699999999999</v>
      </c>
      <c r="E7006" s="145">
        <v>409.18060000000003</v>
      </c>
      <c r="F7006" s="145">
        <v>8530.3788000000004</v>
      </c>
      <c r="G7006" s="146">
        <f t="shared" si="109"/>
        <v>14801.9861</v>
      </c>
    </row>
    <row r="7007" spans="1:7" x14ac:dyDescent="0.25">
      <c r="A7007" s="143">
        <v>44853</v>
      </c>
      <c r="B7007" s="144">
        <v>19</v>
      </c>
      <c r="C7007" s="145">
        <v>402.0505</v>
      </c>
      <c r="D7007" s="145">
        <v>8.7986000000000004</v>
      </c>
      <c r="E7007" s="145">
        <v>49.443300000000001</v>
      </c>
      <c r="F7007" s="145">
        <v>2121.7613999999999</v>
      </c>
      <c r="G7007" s="146">
        <f t="shared" si="109"/>
        <v>2582.0537999999997</v>
      </c>
    </row>
    <row r="7008" spans="1:7" x14ac:dyDescent="0.25">
      <c r="A7008" s="143">
        <v>44853</v>
      </c>
      <c r="B7008" s="144">
        <v>20</v>
      </c>
      <c r="C7008" s="145">
        <v>3.0514999999999999</v>
      </c>
      <c r="D7008" s="145">
        <v>6.8453999999999997</v>
      </c>
      <c r="E7008" s="145">
        <v>0.1484</v>
      </c>
      <c r="F7008" s="145">
        <v>0.75770000000000004</v>
      </c>
      <c r="G7008" s="146">
        <f t="shared" si="109"/>
        <v>10.802999999999999</v>
      </c>
    </row>
    <row r="7009" spans="1:7" x14ac:dyDescent="0.25">
      <c r="A7009" s="143">
        <v>44853</v>
      </c>
      <c r="B7009" s="144">
        <v>21</v>
      </c>
      <c r="C7009" s="145">
        <v>3.2921999999999998</v>
      </c>
      <c r="D7009" s="145">
        <v>7.6133999999999897</v>
      </c>
      <c r="E7009" s="145">
        <v>0.89600000000000002</v>
      </c>
      <c r="F7009" s="145">
        <v>0.69850000000000001</v>
      </c>
      <c r="G7009" s="146">
        <f t="shared" si="109"/>
        <v>12.500099999999989</v>
      </c>
    </row>
    <row r="7010" spans="1:7" x14ac:dyDescent="0.25">
      <c r="A7010" s="143">
        <v>44853</v>
      </c>
      <c r="B7010" s="144">
        <v>22</v>
      </c>
      <c r="C7010" s="145">
        <v>3.1591999999999998</v>
      </c>
      <c r="D7010" s="145">
        <v>7.3010000000000002</v>
      </c>
      <c r="E7010" s="145">
        <v>0.76800000000000002</v>
      </c>
      <c r="F7010" s="145">
        <v>0.55679999999999996</v>
      </c>
      <c r="G7010" s="146">
        <f t="shared" si="109"/>
        <v>11.785</v>
      </c>
    </row>
    <row r="7011" spans="1:7" x14ac:dyDescent="0.25">
      <c r="A7011" s="143">
        <v>44853</v>
      </c>
      <c r="B7011" s="144">
        <v>23</v>
      </c>
      <c r="C7011" s="145">
        <v>3.3512</v>
      </c>
      <c r="D7011" s="145">
        <v>7.1551</v>
      </c>
      <c r="E7011" s="145">
        <v>0.70399999999999996</v>
      </c>
      <c r="F7011" s="145">
        <v>0.73719999999999997</v>
      </c>
      <c r="G7011" s="146">
        <f t="shared" si="109"/>
        <v>11.9475</v>
      </c>
    </row>
    <row r="7012" spans="1:7" x14ac:dyDescent="0.25">
      <c r="A7012" s="143">
        <v>44853</v>
      </c>
      <c r="B7012" s="144">
        <v>24</v>
      </c>
      <c r="C7012" s="145">
        <v>4.5031999999999996</v>
      </c>
      <c r="D7012" s="145">
        <v>7.2984</v>
      </c>
      <c r="E7012" s="145">
        <v>0.70399999999999996</v>
      </c>
      <c r="F7012" s="145">
        <v>0.71679999999999999</v>
      </c>
      <c r="G7012" s="146">
        <f t="shared" si="109"/>
        <v>13.2224</v>
      </c>
    </row>
    <row r="7013" spans="1:7" x14ac:dyDescent="0.25">
      <c r="A7013" s="143">
        <v>44854</v>
      </c>
      <c r="B7013" s="144">
        <v>1</v>
      </c>
      <c r="C7013" s="145">
        <v>4.5130999999999997</v>
      </c>
      <c r="D7013" s="145">
        <v>7.8382999999999896</v>
      </c>
      <c r="E7013" s="145">
        <v>1.3440000000000001</v>
      </c>
      <c r="F7013" s="145">
        <v>0.18429999999999999</v>
      </c>
      <c r="G7013" s="146">
        <f t="shared" si="109"/>
        <v>13.879699999999989</v>
      </c>
    </row>
    <row r="7014" spans="1:7" x14ac:dyDescent="0.25">
      <c r="A7014" s="143">
        <v>44854</v>
      </c>
      <c r="B7014" s="144">
        <v>2</v>
      </c>
      <c r="C7014" s="145">
        <v>4.4490999999999996</v>
      </c>
      <c r="D7014" s="145">
        <v>7.6487999999999996</v>
      </c>
      <c r="E7014" s="145">
        <v>1.216</v>
      </c>
      <c r="F7014" s="145">
        <v>0.18429999999999999</v>
      </c>
      <c r="G7014" s="146">
        <f t="shared" si="109"/>
        <v>13.498199999999999</v>
      </c>
    </row>
    <row r="7015" spans="1:7" x14ac:dyDescent="0.25">
      <c r="A7015" s="143">
        <v>44854</v>
      </c>
      <c r="B7015" s="144">
        <v>3</v>
      </c>
      <c r="C7015" s="145">
        <v>4.4250999999999996</v>
      </c>
      <c r="D7015" s="145">
        <v>7.9227999999999996</v>
      </c>
      <c r="E7015" s="145">
        <v>1.4079999999999999</v>
      </c>
      <c r="F7015" s="145">
        <v>2.4299999999999999E-2</v>
      </c>
      <c r="G7015" s="146">
        <f t="shared" si="109"/>
        <v>13.780199999999999</v>
      </c>
    </row>
    <row r="7016" spans="1:7" x14ac:dyDescent="0.25">
      <c r="A7016" s="143">
        <v>44854</v>
      </c>
      <c r="B7016" s="144">
        <v>4</v>
      </c>
      <c r="C7016" s="145">
        <v>4.7095000000000002</v>
      </c>
      <c r="D7016" s="145">
        <v>7.4593999999999996</v>
      </c>
      <c r="E7016" s="145">
        <v>1.0880000000000001</v>
      </c>
      <c r="F7016" s="145">
        <v>0.20480000000000001</v>
      </c>
      <c r="G7016" s="146">
        <f t="shared" si="109"/>
        <v>13.461700000000002</v>
      </c>
    </row>
    <row r="7017" spans="1:7" x14ac:dyDescent="0.25">
      <c r="A7017" s="143">
        <v>44854</v>
      </c>
      <c r="B7017" s="144">
        <v>5</v>
      </c>
      <c r="C7017" s="145">
        <v>11.9345</v>
      </c>
      <c r="D7017" s="145">
        <v>7.3978999999999999</v>
      </c>
      <c r="E7017" s="145">
        <v>1.0880000000000001</v>
      </c>
      <c r="F7017" s="145">
        <v>0.18429999999999999</v>
      </c>
      <c r="G7017" s="146">
        <f t="shared" si="109"/>
        <v>20.604700000000001</v>
      </c>
    </row>
    <row r="7018" spans="1:7" x14ac:dyDescent="0.25">
      <c r="A7018" s="143">
        <v>44854</v>
      </c>
      <c r="B7018" s="144">
        <v>6</v>
      </c>
      <c r="C7018" s="145">
        <v>8.4555000000000007</v>
      </c>
      <c r="D7018" s="145">
        <v>7.5004</v>
      </c>
      <c r="E7018" s="145">
        <v>1.0880000000000001</v>
      </c>
      <c r="F7018" s="145">
        <v>0.18429999999999999</v>
      </c>
      <c r="G7018" s="146">
        <f t="shared" si="109"/>
        <v>17.228200000000001</v>
      </c>
    </row>
    <row r="7019" spans="1:7" x14ac:dyDescent="0.25">
      <c r="A7019" s="143">
        <v>44854</v>
      </c>
      <c r="B7019" s="144">
        <v>7</v>
      </c>
      <c r="C7019" s="145">
        <v>2.0874999999999999</v>
      </c>
      <c r="D7019" s="145">
        <v>7.4748000000000001</v>
      </c>
      <c r="E7019" s="145">
        <v>0.96</v>
      </c>
      <c r="F7019" s="145">
        <v>0.19749999999999901</v>
      </c>
      <c r="G7019" s="146">
        <f t="shared" si="109"/>
        <v>10.719800000000001</v>
      </c>
    </row>
    <row r="7020" spans="1:7" x14ac:dyDescent="0.25">
      <c r="A7020" s="143">
        <v>44854</v>
      </c>
      <c r="B7020" s="144">
        <v>8</v>
      </c>
      <c r="C7020" s="145">
        <v>1.8604000000000001</v>
      </c>
      <c r="D7020" s="145">
        <v>7.2814999999999896</v>
      </c>
      <c r="E7020" s="145">
        <v>0.90200000000000002</v>
      </c>
      <c r="F7020" s="145">
        <v>5.1627999999999998</v>
      </c>
      <c r="G7020" s="146">
        <f t="shared" si="109"/>
        <v>15.206699999999987</v>
      </c>
    </row>
    <row r="7021" spans="1:7" x14ac:dyDescent="0.25">
      <c r="A7021" s="143">
        <v>44854</v>
      </c>
      <c r="B7021" s="144">
        <v>9</v>
      </c>
      <c r="C7021" s="145">
        <v>492.34210000000002</v>
      </c>
      <c r="D7021" s="145">
        <v>9.5521999999999991</v>
      </c>
      <c r="E7021" s="145">
        <v>104.723</v>
      </c>
      <c r="F7021" s="145">
        <v>4085.9485</v>
      </c>
      <c r="G7021" s="146">
        <f t="shared" si="109"/>
        <v>4692.5658000000003</v>
      </c>
    </row>
    <row r="7022" spans="1:7" x14ac:dyDescent="0.25">
      <c r="A7022" s="143">
        <v>44854</v>
      </c>
      <c r="B7022" s="144">
        <v>10</v>
      </c>
      <c r="C7022" s="145">
        <v>6403.0738000000001</v>
      </c>
      <c r="D7022" s="145">
        <v>40.303399999999897</v>
      </c>
      <c r="E7022" s="145">
        <v>405.19959999999998</v>
      </c>
      <c r="F7022" s="145">
        <v>10167.556200000001</v>
      </c>
      <c r="G7022" s="146">
        <f t="shared" si="109"/>
        <v>17016.133000000002</v>
      </c>
    </row>
    <row r="7023" spans="1:7" x14ac:dyDescent="0.25">
      <c r="A7023" s="143">
        <v>44854</v>
      </c>
      <c r="B7023" s="144">
        <v>11</v>
      </c>
      <c r="C7023" s="145">
        <v>16625.9836</v>
      </c>
      <c r="D7023" s="145">
        <v>94.2423</v>
      </c>
      <c r="E7023" s="145">
        <v>750.48310000000004</v>
      </c>
      <c r="F7023" s="145">
        <v>12875.418299999999</v>
      </c>
      <c r="G7023" s="146">
        <f t="shared" si="109"/>
        <v>30346.1273</v>
      </c>
    </row>
    <row r="7024" spans="1:7" x14ac:dyDescent="0.25">
      <c r="A7024" s="143">
        <v>44854</v>
      </c>
      <c r="B7024" s="144">
        <v>12</v>
      </c>
      <c r="C7024" s="145">
        <v>25647.7768</v>
      </c>
      <c r="D7024" s="145">
        <v>140.22319999999999</v>
      </c>
      <c r="E7024" s="145">
        <v>1118.29</v>
      </c>
      <c r="F7024" s="145">
        <v>13713.509099999999</v>
      </c>
      <c r="G7024" s="146">
        <f t="shared" si="109"/>
        <v>40619.799100000004</v>
      </c>
    </row>
    <row r="7025" spans="1:7" x14ac:dyDescent="0.25">
      <c r="A7025" s="143">
        <v>44854</v>
      </c>
      <c r="B7025" s="144">
        <v>13</v>
      </c>
      <c r="C7025" s="145">
        <v>31673.083500000001</v>
      </c>
      <c r="D7025" s="145">
        <v>175.00360000000001</v>
      </c>
      <c r="E7025" s="145">
        <v>1372.7183</v>
      </c>
      <c r="F7025" s="145">
        <v>14261.3838</v>
      </c>
      <c r="G7025" s="146">
        <f t="shared" si="109"/>
        <v>47482.189199999993</v>
      </c>
    </row>
    <row r="7026" spans="1:7" x14ac:dyDescent="0.25">
      <c r="A7026" s="143">
        <v>44854</v>
      </c>
      <c r="B7026" s="144">
        <v>14</v>
      </c>
      <c r="C7026" s="145">
        <v>33658.793700000002</v>
      </c>
      <c r="D7026" s="145">
        <v>181.22049999999999</v>
      </c>
      <c r="E7026" s="145">
        <v>1413.2810999999999</v>
      </c>
      <c r="F7026" s="145">
        <v>14251.43</v>
      </c>
      <c r="G7026" s="146">
        <f t="shared" si="109"/>
        <v>49504.725300000006</v>
      </c>
    </row>
    <row r="7027" spans="1:7" x14ac:dyDescent="0.25">
      <c r="A7027" s="143">
        <v>44854</v>
      </c>
      <c r="B7027" s="144">
        <v>15</v>
      </c>
      <c r="C7027" s="145">
        <v>31666.2984</v>
      </c>
      <c r="D7027" s="145">
        <v>165.75399999999999</v>
      </c>
      <c r="E7027" s="145">
        <v>1287.3970999999999</v>
      </c>
      <c r="F7027" s="145">
        <v>14079.3843</v>
      </c>
      <c r="G7027" s="146">
        <f t="shared" si="109"/>
        <v>47198.8338</v>
      </c>
    </row>
    <row r="7028" spans="1:7" x14ac:dyDescent="0.25">
      <c r="A7028" s="143">
        <v>44854</v>
      </c>
      <c r="B7028" s="144">
        <v>16</v>
      </c>
      <c r="C7028" s="145">
        <v>25303.9512</v>
      </c>
      <c r="D7028" s="145">
        <v>135.16399999999999</v>
      </c>
      <c r="E7028" s="145">
        <v>1135.0926999999999</v>
      </c>
      <c r="F7028" s="145">
        <v>13470.0584</v>
      </c>
      <c r="G7028" s="146">
        <f t="shared" si="109"/>
        <v>40044.266300000003</v>
      </c>
    </row>
    <row r="7029" spans="1:7" x14ac:dyDescent="0.25">
      <c r="A7029" s="143">
        <v>44854</v>
      </c>
      <c r="B7029" s="144">
        <v>17</v>
      </c>
      <c r="C7029" s="145">
        <v>15594.855299999999</v>
      </c>
      <c r="D7029" s="145">
        <v>83.141800000000003</v>
      </c>
      <c r="E7029" s="145">
        <v>840.57669999999996</v>
      </c>
      <c r="F7029" s="145">
        <v>12177.996800000001</v>
      </c>
      <c r="G7029" s="146">
        <f t="shared" si="109"/>
        <v>28696.570599999999</v>
      </c>
    </row>
    <row r="7030" spans="1:7" x14ac:dyDescent="0.25">
      <c r="A7030" s="143">
        <v>44854</v>
      </c>
      <c r="B7030" s="144">
        <v>18</v>
      </c>
      <c r="C7030" s="145">
        <v>5267.5821999999998</v>
      </c>
      <c r="D7030" s="145">
        <v>31.0351</v>
      </c>
      <c r="E7030" s="145">
        <v>411.98750000000001</v>
      </c>
      <c r="F7030" s="145">
        <v>8857.0805999999993</v>
      </c>
      <c r="G7030" s="146">
        <f t="shared" si="109"/>
        <v>14567.685399999998</v>
      </c>
    </row>
    <row r="7031" spans="1:7" x14ac:dyDescent="0.25">
      <c r="A7031" s="143">
        <v>44854</v>
      </c>
      <c r="B7031" s="144">
        <v>19</v>
      </c>
      <c r="C7031" s="145">
        <v>122.02</v>
      </c>
      <c r="D7031" s="145">
        <v>7.6205999999999996</v>
      </c>
      <c r="E7031" s="145">
        <v>46.157499999999999</v>
      </c>
      <c r="F7031" s="145">
        <v>2114.4104000000002</v>
      </c>
      <c r="G7031" s="146">
        <f t="shared" si="109"/>
        <v>2290.2085000000002</v>
      </c>
    </row>
    <row r="7032" spans="1:7" x14ac:dyDescent="0.25">
      <c r="A7032" s="143">
        <v>44854</v>
      </c>
      <c r="B7032" s="144">
        <v>20</v>
      </c>
      <c r="C7032" s="145">
        <v>3.5001000000000002</v>
      </c>
      <c r="D7032" s="145">
        <v>7.3083999999999998</v>
      </c>
      <c r="E7032" s="145">
        <v>0.91639999999999999</v>
      </c>
      <c r="F7032" s="145">
        <v>2.3308</v>
      </c>
      <c r="G7032" s="146">
        <f t="shared" si="109"/>
        <v>14.0557</v>
      </c>
    </row>
    <row r="7033" spans="1:7" x14ac:dyDescent="0.25">
      <c r="A7033" s="143">
        <v>44854</v>
      </c>
      <c r="B7033" s="144">
        <v>21</v>
      </c>
      <c r="C7033" s="145">
        <v>3.2980999999999998</v>
      </c>
      <c r="D7033" s="145">
        <v>7.8383000000000003</v>
      </c>
      <c r="E7033" s="145">
        <v>1.3440000000000001</v>
      </c>
      <c r="F7033" s="145">
        <v>2.0608</v>
      </c>
      <c r="G7033" s="146">
        <f t="shared" si="109"/>
        <v>14.5412</v>
      </c>
    </row>
    <row r="7034" spans="1:7" x14ac:dyDescent="0.25">
      <c r="A7034" s="143">
        <v>44854</v>
      </c>
      <c r="B7034" s="144">
        <v>22</v>
      </c>
      <c r="C7034" s="145">
        <v>3.1701000000000001</v>
      </c>
      <c r="D7034" s="145">
        <v>7.2827999999999999</v>
      </c>
      <c r="E7034" s="145">
        <v>0.76800000000000002</v>
      </c>
      <c r="F7034" s="145">
        <v>2.0608</v>
      </c>
      <c r="G7034" s="146">
        <f t="shared" si="109"/>
        <v>13.281700000000001</v>
      </c>
    </row>
    <row r="7035" spans="1:7" x14ac:dyDescent="0.25">
      <c r="A7035" s="143">
        <v>44854</v>
      </c>
      <c r="B7035" s="144">
        <v>23</v>
      </c>
      <c r="C7035" s="145">
        <v>3.2431000000000001</v>
      </c>
      <c r="D7035" s="145">
        <v>6.9116</v>
      </c>
      <c r="E7035" s="145">
        <v>0.72439999999999904</v>
      </c>
      <c r="F7035" s="145">
        <v>1.7407999999999999</v>
      </c>
      <c r="G7035" s="146">
        <f t="shared" si="109"/>
        <v>12.619899999999999</v>
      </c>
    </row>
    <row r="7036" spans="1:7" x14ac:dyDescent="0.25">
      <c r="A7036" s="143">
        <v>44854</v>
      </c>
      <c r="B7036" s="144">
        <v>24</v>
      </c>
      <c r="C7036" s="145">
        <v>3.8740999999999999</v>
      </c>
      <c r="D7036" s="145">
        <v>7.3313999999999897</v>
      </c>
      <c r="E7036" s="145">
        <v>0.96</v>
      </c>
      <c r="F7036" s="145">
        <v>2.0608</v>
      </c>
      <c r="G7036" s="146">
        <f t="shared" si="109"/>
        <v>14.226299999999991</v>
      </c>
    </row>
    <row r="7037" spans="1:7" x14ac:dyDescent="0.25">
      <c r="A7037" s="143">
        <v>44855</v>
      </c>
      <c r="B7037" s="144">
        <v>1</v>
      </c>
      <c r="C7037" s="145">
        <v>11.1845</v>
      </c>
      <c r="D7037" s="145">
        <v>13.5008</v>
      </c>
      <c r="E7037" s="145">
        <v>0.91639999999999999</v>
      </c>
      <c r="F7037" s="145">
        <v>0.57720000000000005</v>
      </c>
      <c r="G7037" s="146">
        <f t="shared" si="109"/>
        <v>26.178899999999999</v>
      </c>
    </row>
    <row r="7038" spans="1:7" x14ac:dyDescent="0.25">
      <c r="A7038" s="143">
        <v>44855</v>
      </c>
      <c r="B7038" s="144">
        <v>2</v>
      </c>
      <c r="C7038" s="145">
        <v>11.0994999999999</v>
      </c>
      <c r="D7038" s="145">
        <v>14.1497999999999</v>
      </c>
      <c r="E7038" s="145">
        <v>1.6881999999999999</v>
      </c>
      <c r="F7038" s="145">
        <v>0.71679999999999999</v>
      </c>
      <c r="G7038" s="146">
        <f t="shared" si="109"/>
        <v>27.654299999999797</v>
      </c>
    </row>
    <row r="7039" spans="1:7" x14ac:dyDescent="0.25">
      <c r="A7039" s="143">
        <v>44855</v>
      </c>
      <c r="B7039" s="144">
        <v>3</v>
      </c>
      <c r="C7039" s="145">
        <v>10.9895</v>
      </c>
      <c r="D7039" s="145">
        <v>14.0384999999999</v>
      </c>
      <c r="E7039" s="145">
        <v>1.5564</v>
      </c>
      <c r="F7039" s="145">
        <v>0.71679999999999999</v>
      </c>
      <c r="G7039" s="146">
        <f t="shared" si="109"/>
        <v>27.301199999999898</v>
      </c>
    </row>
    <row r="7040" spans="1:7" x14ac:dyDescent="0.25">
      <c r="A7040" s="143">
        <v>44855</v>
      </c>
      <c r="B7040" s="144">
        <v>4</v>
      </c>
      <c r="C7040" s="145">
        <v>6.7579000000000002</v>
      </c>
      <c r="D7040" s="145">
        <v>8.0921000000000003</v>
      </c>
      <c r="E7040" s="145">
        <v>1.6409</v>
      </c>
      <c r="F7040" s="145">
        <v>0.71679999999999999</v>
      </c>
      <c r="G7040" s="146">
        <f t="shared" si="109"/>
        <v>17.207699999999999</v>
      </c>
    </row>
    <row r="7041" spans="1:7" x14ac:dyDescent="0.25">
      <c r="A7041" s="143">
        <v>44855</v>
      </c>
      <c r="B7041" s="144">
        <v>5</v>
      </c>
      <c r="C7041" s="145">
        <v>9.0837000000000003</v>
      </c>
      <c r="D7041" s="145">
        <v>7.7976000000000001</v>
      </c>
      <c r="E7041" s="145">
        <v>1.4283999999999999</v>
      </c>
      <c r="F7041" s="145">
        <v>0.73719999999999997</v>
      </c>
      <c r="G7041" s="146">
        <f t="shared" si="109"/>
        <v>19.046900000000001</v>
      </c>
    </row>
    <row r="7042" spans="1:7" x14ac:dyDescent="0.25">
      <c r="A7042" s="143">
        <v>44855</v>
      </c>
      <c r="B7042" s="144">
        <v>6</v>
      </c>
      <c r="C7042" s="145">
        <v>3.2341000000000002</v>
      </c>
      <c r="D7042" s="145">
        <v>7.7131999999999996</v>
      </c>
      <c r="E7042" s="145">
        <v>1.3644000000000001</v>
      </c>
      <c r="F7042" s="145">
        <v>0.29049999999999998</v>
      </c>
      <c r="G7042" s="146">
        <f t="shared" si="109"/>
        <v>12.6022</v>
      </c>
    </row>
    <row r="7043" spans="1:7" x14ac:dyDescent="0.25">
      <c r="A7043" s="143">
        <v>44855</v>
      </c>
      <c r="B7043" s="144">
        <v>7</v>
      </c>
      <c r="C7043" s="145">
        <v>4.4470999999999998</v>
      </c>
      <c r="D7043" s="145">
        <v>7.9666999999999897</v>
      </c>
      <c r="E7043" s="145">
        <v>1.5564</v>
      </c>
      <c r="F7043" s="145">
        <v>0.2122</v>
      </c>
      <c r="G7043" s="146">
        <f t="shared" si="109"/>
        <v>14.182399999999989</v>
      </c>
    </row>
    <row r="7044" spans="1:7" x14ac:dyDescent="0.25">
      <c r="A7044" s="143">
        <v>44855</v>
      </c>
      <c r="B7044" s="144">
        <v>8</v>
      </c>
      <c r="C7044" s="145">
        <v>4.6525999999999996</v>
      </c>
      <c r="D7044" s="145">
        <v>7.4367999999999999</v>
      </c>
      <c r="E7044" s="145">
        <v>1.1084000000000001</v>
      </c>
      <c r="F7044" s="145">
        <v>5.9915000000000003</v>
      </c>
      <c r="G7044" s="146">
        <f t="shared" si="109"/>
        <v>19.189299999999999</v>
      </c>
    </row>
    <row r="7045" spans="1:7" x14ac:dyDescent="0.25">
      <c r="A7045" s="143">
        <v>44855</v>
      </c>
      <c r="B7045" s="144">
        <v>9</v>
      </c>
      <c r="C7045" s="145">
        <v>485.31290000000001</v>
      </c>
      <c r="D7045" s="145">
        <v>9.9427000000000003</v>
      </c>
      <c r="E7045" s="145">
        <v>64.839500000000001</v>
      </c>
      <c r="F7045" s="145">
        <v>2516.5178999999998</v>
      </c>
      <c r="G7045" s="146">
        <f t="shared" si="109"/>
        <v>3076.6129999999998</v>
      </c>
    </row>
    <row r="7046" spans="1:7" x14ac:dyDescent="0.25">
      <c r="A7046" s="143">
        <v>44855</v>
      </c>
      <c r="B7046" s="144">
        <v>10</v>
      </c>
      <c r="C7046" s="145">
        <v>6147.1782999999996</v>
      </c>
      <c r="D7046" s="145">
        <v>41.063600000000001</v>
      </c>
      <c r="E7046" s="145">
        <v>340.09800000000001</v>
      </c>
      <c r="F7046" s="145">
        <v>9106.3197</v>
      </c>
      <c r="G7046" s="146">
        <f t="shared" ref="G7046:G7109" si="110">+SUM(C7046:F7046)</f>
        <v>15634.659599999999</v>
      </c>
    </row>
    <row r="7047" spans="1:7" x14ac:dyDescent="0.25">
      <c r="A7047" s="143">
        <v>44855</v>
      </c>
      <c r="B7047" s="144">
        <v>11</v>
      </c>
      <c r="C7047" s="145">
        <v>15811.9022</v>
      </c>
      <c r="D7047" s="145">
        <v>95.402100000000004</v>
      </c>
      <c r="E7047" s="145">
        <v>731.32240000000002</v>
      </c>
      <c r="F7047" s="145">
        <v>13131.767099999999</v>
      </c>
      <c r="G7047" s="146">
        <f t="shared" si="110"/>
        <v>29770.393799999998</v>
      </c>
    </row>
    <row r="7048" spans="1:7" x14ac:dyDescent="0.25">
      <c r="A7048" s="143">
        <v>44855</v>
      </c>
      <c r="B7048" s="144">
        <v>12</v>
      </c>
      <c r="C7048" s="145">
        <v>24467.373599999999</v>
      </c>
      <c r="D7048" s="145">
        <v>138.86930000000001</v>
      </c>
      <c r="E7048" s="145">
        <v>1166.0751</v>
      </c>
      <c r="F7048" s="145">
        <v>14309.178</v>
      </c>
      <c r="G7048" s="146">
        <f t="shared" si="110"/>
        <v>40081.495999999999</v>
      </c>
    </row>
    <row r="7049" spans="1:7" x14ac:dyDescent="0.25">
      <c r="A7049" s="143">
        <v>44855</v>
      </c>
      <c r="B7049" s="144">
        <v>13</v>
      </c>
      <c r="C7049" s="145">
        <v>29697.544900000001</v>
      </c>
      <c r="D7049" s="145">
        <v>171.42449999999999</v>
      </c>
      <c r="E7049" s="145">
        <v>1406.8589999999999</v>
      </c>
      <c r="F7049" s="145">
        <v>14653.9601</v>
      </c>
      <c r="G7049" s="146">
        <f t="shared" si="110"/>
        <v>45929.788500000002</v>
      </c>
    </row>
    <row r="7050" spans="1:7" x14ac:dyDescent="0.25">
      <c r="A7050" s="143">
        <v>44855</v>
      </c>
      <c r="B7050" s="144">
        <v>14</v>
      </c>
      <c r="C7050" s="145">
        <v>31611.263599999998</v>
      </c>
      <c r="D7050" s="145">
        <v>173.9041</v>
      </c>
      <c r="E7050" s="145">
        <v>1432.7280000000001</v>
      </c>
      <c r="F7050" s="145">
        <v>14530.3981</v>
      </c>
      <c r="G7050" s="146">
        <f t="shared" si="110"/>
        <v>47748.293799999999</v>
      </c>
    </row>
    <row r="7051" spans="1:7" x14ac:dyDescent="0.25">
      <c r="A7051" s="143">
        <v>44855</v>
      </c>
      <c r="B7051" s="144">
        <v>15</v>
      </c>
      <c r="C7051" s="145">
        <v>22443.4211</v>
      </c>
      <c r="D7051" s="145">
        <v>131.31620000000001</v>
      </c>
      <c r="E7051" s="145">
        <v>1103.2684999999999</v>
      </c>
      <c r="F7051" s="145">
        <v>14106.7441</v>
      </c>
      <c r="G7051" s="146">
        <f t="shared" si="110"/>
        <v>37784.749899999995</v>
      </c>
    </row>
    <row r="7052" spans="1:7" x14ac:dyDescent="0.25">
      <c r="A7052" s="143">
        <v>44855</v>
      </c>
      <c r="B7052" s="144">
        <v>16</v>
      </c>
      <c r="C7052" s="145">
        <v>8965.7078999999994</v>
      </c>
      <c r="D7052" s="145">
        <v>71.625100000000003</v>
      </c>
      <c r="E7052" s="145">
        <v>782.72489999999902</v>
      </c>
      <c r="F7052" s="145">
        <v>12662.5213</v>
      </c>
      <c r="G7052" s="146">
        <f t="shared" si="110"/>
        <v>22482.5792</v>
      </c>
    </row>
    <row r="7053" spans="1:7" x14ac:dyDescent="0.25">
      <c r="A7053" s="143">
        <v>44855</v>
      </c>
      <c r="B7053" s="144">
        <v>17</v>
      </c>
      <c r="C7053" s="145">
        <v>2989.8438999999998</v>
      </c>
      <c r="D7053" s="145">
        <v>30.672799999999999</v>
      </c>
      <c r="E7053" s="145">
        <v>464.61489999999998</v>
      </c>
      <c r="F7053" s="145">
        <v>9578.5934999999899</v>
      </c>
      <c r="G7053" s="146">
        <f t="shared" si="110"/>
        <v>13063.725099999989</v>
      </c>
    </row>
    <row r="7054" spans="1:7" x14ac:dyDescent="0.25">
      <c r="A7054" s="143">
        <v>44855</v>
      </c>
      <c r="B7054" s="144">
        <v>18</v>
      </c>
      <c r="C7054" s="145">
        <v>424.86189999999999</v>
      </c>
      <c r="D7054" s="145">
        <v>10.476900000000001</v>
      </c>
      <c r="E7054" s="145">
        <v>75.541699999999906</v>
      </c>
      <c r="F7054" s="145">
        <v>2704.3226</v>
      </c>
      <c r="G7054" s="146">
        <f t="shared" si="110"/>
        <v>3215.2030999999997</v>
      </c>
    </row>
    <row r="7055" spans="1:7" x14ac:dyDescent="0.25">
      <c r="A7055" s="143">
        <v>44855</v>
      </c>
      <c r="B7055" s="144">
        <v>19</v>
      </c>
      <c r="C7055" s="145">
        <v>5.6226000000000003</v>
      </c>
      <c r="D7055" s="145">
        <v>6.8350999999999997</v>
      </c>
      <c r="E7055" s="145">
        <v>0.71140000000000003</v>
      </c>
      <c r="F7055" s="145">
        <v>83.197599999999994</v>
      </c>
      <c r="G7055" s="146">
        <f t="shared" si="110"/>
        <v>96.366699999999994</v>
      </c>
    </row>
    <row r="7056" spans="1:7" x14ac:dyDescent="0.25">
      <c r="A7056" s="143">
        <v>44855</v>
      </c>
      <c r="B7056" s="144">
        <v>20</v>
      </c>
      <c r="C7056" s="145">
        <v>11.6843</v>
      </c>
      <c r="D7056" s="145">
        <v>7.2626999999999997</v>
      </c>
      <c r="E7056" s="145">
        <v>0.87290000000000001</v>
      </c>
      <c r="F7056" s="145">
        <v>2.0737999999999999</v>
      </c>
      <c r="G7056" s="146">
        <f t="shared" si="110"/>
        <v>21.893699999999999</v>
      </c>
    </row>
    <row r="7057" spans="1:7" x14ac:dyDescent="0.25">
      <c r="A7057" s="143">
        <v>44855</v>
      </c>
      <c r="B7057" s="144">
        <v>21</v>
      </c>
      <c r="C7057" s="145">
        <v>9.5882000000000005</v>
      </c>
      <c r="D7057" s="145">
        <v>7.516</v>
      </c>
      <c r="E7057" s="145">
        <v>1.0444</v>
      </c>
      <c r="F7057" s="145">
        <v>0.69630000000000003</v>
      </c>
      <c r="G7057" s="146">
        <f t="shared" si="110"/>
        <v>18.844899999999999</v>
      </c>
    </row>
    <row r="7058" spans="1:7" x14ac:dyDescent="0.25">
      <c r="A7058" s="143">
        <v>44855</v>
      </c>
      <c r="B7058" s="144">
        <v>22</v>
      </c>
      <c r="C7058" s="145">
        <v>9.0391999999999992</v>
      </c>
      <c r="D7058" s="145">
        <v>7.5979999999999999</v>
      </c>
      <c r="E7058" s="145">
        <v>1.0853999999999999</v>
      </c>
      <c r="F7058" s="145">
        <v>0.71679999999999999</v>
      </c>
      <c r="G7058" s="146">
        <f t="shared" si="110"/>
        <v>18.439399999999999</v>
      </c>
    </row>
    <row r="7059" spans="1:7" x14ac:dyDescent="0.25">
      <c r="A7059" s="143">
        <v>44855</v>
      </c>
      <c r="B7059" s="144">
        <v>23</v>
      </c>
      <c r="C7059" s="145">
        <v>7.3932000000000002</v>
      </c>
      <c r="D7059" s="145">
        <v>7.5366</v>
      </c>
      <c r="E7059" s="145">
        <v>1.0649</v>
      </c>
      <c r="F7059" s="145">
        <v>0.55679999999999996</v>
      </c>
      <c r="G7059" s="146">
        <f t="shared" si="110"/>
        <v>16.551500000000001</v>
      </c>
    </row>
    <row r="7060" spans="1:7" x14ac:dyDescent="0.25">
      <c r="A7060" s="143">
        <v>44855</v>
      </c>
      <c r="B7060" s="144">
        <v>24</v>
      </c>
      <c r="C7060" s="145">
        <v>8.9382000000000001</v>
      </c>
      <c r="D7060" s="145">
        <v>7.5365000000000002</v>
      </c>
      <c r="E7060" s="145">
        <v>1.024</v>
      </c>
      <c r="F7060" s="145">
        <v>0.72619999999999996</v>
      </c>
      <c r="G7060" s="146">
        <f t="shared" si="110"/>
        <v>18.224899999999998</v>
      </c>
    </row>
    <row r="7061" spans="1:7" x14ac:dyDescent="0.25">
      <c r="A7061" s="143">
        <v>44856</v>
      </c>
      <c r="B7061" s="144">
        <v>1</v>
      </c>
      <c r="C7061" s="145">
        <v>3.9533999999999998</v>
      </c>
      <c r="D7061" s="145">
        <v>7.6619999999999999</v>
      </c>
      <c r="E7061" s="145">
        <v>1.0880000000000001</v>
      </c>
      <c r="F7061" s="145">
        <v>0.71679999999999999</v>
      </c>
      <c r="G7061" s="146">
        <f t="shared" si="110"/>
        <v>13.420199999999998</v>
      </c>
    </row>
    <row r="7062" spans="1:7" x14ac:dyDescent="0.25">
      <c r="A7062" s="143">
        <v>44856</v>
      </c>
      <c r="B7062" s="144">
        <v>2</v>
      </c>
      <c r="C7062" s="145">
        <v>3.9138999999999999</v>
      </c>
      <c r="D7062" s="145">
        <v>7.8719000000000001</v>
      </c>
      <c r="E7062" s="145">
        <v>1.216</v>
      </c>
      <c r="F7062" s="145">
        <v>0.71679999999999999</v>
      </c>
      <c r="G7062" s="146">
        <f t="shared" si="110"/>
        <v>13.718599999999999</v>
      </c>
    </row>
    <row r="7063" spans="1:7" x14ac:dyDescent="0.25">
      <c r="A7063" s="143">
        <v>44856</v>
      </c>
      <c r="B7063" s="144">
        <v>3</v>
      </c>
      <c r="C7063" s="145">
        <v>6.3921000000000001</v>
      </c>
      <c r="D7063" s="145">
        <v>7.8352000000000004</v>
      </c>
      <c r="E7063" s="145">
        <v>1.28</v>
      </c>
      <c r="F7063" s="145">
        <v>0.72289999999999999</v>
      </c>
      <c r="G7063" s="146">
        <f t="shared" si="110"/>
        <v>16.2302</v>
      </c>
    </row>
    <row r="7064" spans="1:7" x14ac:dyDescent="0.25">
      <c r="A7064" s="143">
        <v>44856</v>
      </c>
      <c r="B7064" s="144">
        <v>4</v>
      </c>
      <c r="C7064" s="145">
        <v>8.7477999999999998</v>
      </c>
      <c r="D7064" s="145">
        <v>8.1407000000000007</v>
      </c>
      <c r="E7064" s="145">
        <v>1.28</v>
      </c>
      <c r="F7064" s="145">
        <v>4.2100999999999997</v>
      </c>
      <c r="G7064" s="146">
        <f t="shared" si="110"/>
        <v>22.378600000000002</v>
      </c>
    </row>
    <row r="7065" spans="1:7" x14ac:dyDescent="0.25">
      <c r="A7065" s="143">
        <v>44856</v>
      </c>
      <c r="B7065" s="144">
        <v>5</v>
      </c>
      <c r="C7065" s="145">
        <v>8.0564999999999998</v>
      </c>
      <c r="D7065" s="145">
        <v>8.5297999999999998</v>
      </c>
      <c r="E7065" s="145">
        <v>1.28</v>
      </c>
      <c r="F7065" s="145">
        <v>4.3911999999999898</v>
      </c>
      <c r="G7065" s="146">
        <f t="shared" si="110"/>
        <v>22.257499999999993</v>
      </c>
    </row>
    <row r="7066" spans="1:7" x14ac:dyDescent="0.25">
      <c r="A7066" s="143">
        <v>44856</v>
      </c>
      <c r="B7066" s="144">
        <v>6</v>
      </c>
      <c r="C7066" s="145">
        <v>6.5514000000000001</v>
      </c>
      <c r="D7066" s="145">
        <v>8.34039999999999</v>
      </c>
      <c r="E7066" s="145">
        <v>1.232</v>
      </c>
      <c r="F7066" s="145">
        <v>4.3783000000000003</v>
      </c>
      <c r="G7066" s="146">
        <f t="shared" si="110"/>
        <v>20.502099999999988</v>
      </c>
    </row>
    <row r="7067" spans="1:7" x14ac:dyDescent="0.25">
      <c r="A7067" s="143">
        <v>44856</v>
      </c>
      <c r="B7067" s="144">
        <v>7</v>
      </c>
      <c r="C7067" s="145">
        <v>6.6855000000000002</v>
      </c>
      <c r="D7067" s="145">
        <v>8.3813999999999993</v>
      </c>
      <c r="E7067" s="145">
        <v>1.1519999999999999</v>
      </c>
      <c r="F7067" s="145">
        <v>4.3934999999999897</v>
      </c>
      <c r="G7067" s="146">
        <f t="shared" si="110"/>
        <v>20.61239999999999</v>
      </c>
    </row>
    <row r="7068" spans="1:7" x14ac:dyDescent="0.25">
      <c r="A7068" s="143">
        <v>44856</v>
      </c>
      <c r="B7068" s="144">
        <v>8</v>
      </c>
      <c r="C7068" s="145">
        <v>8.1446000000000005</v>
      </c>
      <c r="D7068" s="145">
        <v>8.4504000000000001</v>
      </c>
      <c r="E7068" s="145">
        <v>0.83799999999999997</v>
      </c>
      <c r="F7068" s="145">
        <v>2.7934999999999999</v>
      </c>
      <c r="G7068" s="146">
        <f t="shared" si="110"/>
        <v>20.226500000000001</v>
      </c>
    </row>
    <row r="7069" spans="1:7" x14ac:dyDescent="0.25">
      <c r="A7069" s="143">
        <v>44856</v>
      </c>
      <c r="B7069" s="144">
        <v>9</v>
      </c>
      <c r="C7069" s="145">
        <v>20.5762</v>
      </c>
      <c r="D7069" s="145">
        <v>9.1288</v>
      </c>
      <c r="E7069" s="145">
        <v>1.57429999999999</v>
      </c>
      <c r="F7069" s="145">
        <v>146.6635</v>
      </c>
      <c r="G7069" s="146">
        <f t="shared" si="110"/>
        <v>177.94279999999998</v>
      </c>
    </row>
    <row r="7070" spans="1:7" x14ac:dyDescent="0.25">
      <c r="A7070" s="143">
        <v>44856</v>
      </c>
      <c r="B7070" s="144">
        <v>10</v>
      </c>
      <c r="C7070" s="145">
        <v>1693.7411999999999</v>
      </c>
      <c r="D7070" s="145">
        <v>21.6281</v>
      </c>
      <c r="E7070" s="145">
        <v>36.509799999999998</v>
      </c>
      <c r="F7070" s="145">
        <v>604.06889999999999</v>
      </c>
      <c r="G7070" s="146">
        <f t="shared" si="110"/>
        <v>2355.9479999999999</v>
      </c>
    </row>
    <row r="7071" spans="1:7" x14ac:dyDescent="0.25">
      <c r="A7071" s="143">
        <v>44856</v>
      </c>
      <c r="B7071" s="144">
        <v>11</v>
      </c>
      <c r="C7071" s="145">
        <v>6770.3433000000005</v>
      </c>
      <c r="D7071" s="145">
        <v>51.113599999999998</v>
      </c>
      <c r="E7071" s="145">
        <v>201.73669999999899</v>
      </c>
      <c r="F7071" s="145">
        <v>1220.1489999999999</v>
      </c>
      <c r="G7071" s="146">
        <f t="shared" si="110"/>
        <v>8243.3425999999981</v>
      </c>
    </row>
    <row r="7072" spans="1:7" x14ac:dyDescent="0.25">
      <c r="A7072" s="143">
        <v>44856</v>
      </c>
      <c r="B7072" s="144">
        <v>12</v>
      </c>
      <c r="C7072" s="145">
        <v>8054.2885999999999</v>
      </c>
      <c r="D7072" s="145">
        <v>61.844999999999999</v>
      </c>
      <c r="E7072" s="145">
        <v>293.6105</v>
      </c>
      <c r="F7072" s="145">
        <v>2043.8931</v>
      </c>
      <c r="G7072" s="146">
        <f t="shared" si="110"/>
        <v>10453.637199999999</v>
      </c>
    </row>
    <row r="7073" spans="1:7" x14ac:dyDescent="0.25">
      <c r="A7073" s="143">
        <v>44856</v>
      </c>
      <c r="B7073" s="144">
        <v>13</v>
      </c>
      <c r="C7073" s="145">
        <v>17655.325499999999</v>
      </c>
      <c r="D7073" s="145">
        <v>114.54</v>
      </c>
      <c r="E7073" s="145">
        <v>635.15679999999998</v>
      </c>
      <c r="F7073" s="145">
        <v>2555.2130999999999</v>
      </c>
      <c r="G7073" s="146">
        <f t="shared" si="110"/>
        <v>20960.235400000001</v>
      </c>
    </row>
    <row r="7074" spans="1:7" x14ac:dyDescent="0.25">
      <c r="A7074" s="143">
        <v>44856</v>
      </c>
      <c r="B7074" s="144">
        <v>14</v>
      </c>
      <c r="C7074" s="145">
        <v>22190.899300000001</v>
      </c>
      <c r="D7074" s="145">
        <v>136.0872</v>
      </c>
      <c r="E7074" s="145">
        <v>792.64880000000005</v>
      </c>
      <c r="F7074" s="145">
        <v>3004.1682999999998</v>
      </c>
      <c r="G7074" s="146">
        <f t="shared" si="110"/>
        <v>26123.803600000003</v>
      </c>
    </row>
    <row r="7075" spans="1:7" x14ac:dyDescent="0.25">
      <c r="A7075" s="143">
        <v>44856</v>
      </c>
      <c r="B7075" s="144">
        <v>15</v>
      </c>
      <c r="C7075" s="145">
        <v>16122.8444</v>
      </c>
      <c r="D7075" s="145">
        <v>107.5454</v>
      </c>
      <c r="E7075" s="145">
        <v>680.23429999999996</v>
      </c>
      <c r="F7075" s="145">
        <v>4012.9097000000002</v>
      </c>
      <c r="G7075" s="146">
        <f t="shared" si="110"/>
        <v>20923.533800000001</v>
      </c>
    </row>
    <row r="7076" spans="1:7" x14ac:dyDescent="0.25">
      <c r="A7076" s="143">
        <v>44856</v>
      </c>
      <c r="B7076" s="144">
        <v>16</v>
      </c>
      <c r="C7076" s="145">
        <v>12572.812</v>
      </c>
      <c r="D7076" s="145">
        <v>96.523200000000003</v>
      </c>
      <c r="E7076" s="145">
        <v>750.91290000000004</v>
      </c>
      <c r="F7076" s="145">
        <v>4633.4597000000003</v>
      </c>
      <c r="G7076" s="146">
        <f t="shared" si="110"/>
        <v>18053.7078</v>
      </c>
    </row>
    <row r="7077" spans="1:7" x14ac:dyDescent="0.25">
      <c r="A7077" s="143">
        <v>44856</v>
      </c>
      <c r="B7077" s="144">
        <v>17</v>
      </c>
      <c r="C7077" s="145">
        <v>10398.339400000001</v>
      </c>
      <c r="D7077" s="145">
        <v>78.503399999999999</v>
      </c>
      <c r="E7077" s="145">
        <v>582.37559999999996</v>
      </c>
      <c r="F7077" s="145">
        <v>4217.5635000000002</v>
      </c>
      <c r="G7077" s="146">
        <f t="shared" si="110"/>
        <v>15276.7819</v>
      </c>
    </row>
    <row r="7078" spans="1:7" x14ac:dyDescent="0.25">
      <c r="A7078" s="143">
        <v>44856</v>
      </c>
      <c r="B7078" s="144">
        <v>18</v>
      </c>
      <c r="C7078" s="145">
        <v>2355.4616000000001</v>
      </c>
      <c r="D7078" s="145">
        <v>27.114100000000001</v>
      </c>
      <c r="E7078" s="145">
        <v>180.9263</v>
      </c>
      <c r="F7078" s="145">
        <v>3212.5612000000001</v>
      </c>
      <c r="G7078" s="146">
        <f t="shared" si="110"/>
        <v>5776.0632000000005</v>
      </c>
    </row>
    <row r="7079" spans="1:7" x14ac:dyDescent="0.25">
      <c r="A7079" s="143">
        <v>44856</v>
      </c>
      <c r="B7079" s="144">
        <v>19</v>
      </c>
      <c r="C7079" s="145">
        <v>63.289200000000001</v>
      </c>
      <c r="D7079" s="145">
        <v>6.9630999999999998</v>
      </c>
      <c r="E7079" s="145">
        <v>7.3029999999999999</v>
      </c>
      <c r="F7079" s="145">
        <v>421.6454</v>
      </c>
      <c r="G7079" s="146">
        <f t="shared" si="110"/>
        <v>499.20069999999998</v>
      </c>
    </row>
    <row r="7080" spans="1:7" x14ac:dyDescent="0.25">
      <c r="A7080" s="143">
        <v>44856</v>
      </c>
      <c r="B7080" s="144">
        <v>20</v>
      </c>
      <c r="C7080" s="145">
        <v>6.7071999999999896</v>
      </c>
      <c r="D7080" s="145">
        <v>6.4332000000000003</v>
      </c>
      <c r="E7080" s="145">
        <v>6.4000000000000001E-2</v>
      </c>
      <c r="F7080" s="145">
        <v>0.39589999999999997</v>
      </c>
      <c r="G7080" s="146">
        <f t="shared" si="110"/>
        <v>13.600299999999988</v>
      </c>
    </row>
    <row r="7081" spans="1:7" x14ac:dyDescent="0.25">
      <c r="A7081" s="143">
        <v>44856</v>
      </c>
      <c r="B7081" s="144">
        <v>21</v>
      </c>
      <c r="C7081" s="145">
        <v>5.8913000000000002</v>
      </c>
      <c r="D7081" s="145">
        <v>6.8606999999999996</v>
      </c>
      <c r="E7081" s="145">
        <v>0.53239999999999998</v>
      </c>
      <c r="F7081" s="145">
        <v>0.18429999999999999</v>
      </c>
      <c r="G7081" s="146">
        <f t="shared" si="110"/>
        <v>13.468699999999998</v>
      </c>
    </row>
    <row r="7082" spans="1:7" x14ac:dyDescent="0.25">
      <c r="A7082" s="143">
        <v>44856</v>
      </c>
      <c r="B7082" s="144">
        <v>22</v>
      </c>
      <c r="C7082" s="145">
        <v>4.9222999999999999</v>
      </c>
      <c r="D7082" s="145">
        <v>6.9580000000000002</v>
      </c>
      <c r="E7082" s="145">
        <v>0.89600000000000002</v>
      </c>
      <c r="F7082" s="145">
        <v>2.4299999999999999E-2</v>
      </c>
      <c r="G7082" s="146">
        <f t="shared" si="110"/>
        <v>12.800600000000001</v>
      </c>
    </row>
    <row r="7083" spans="1:7" x14ac:dyDescent="0.25">
      <c r="A7083" s="143">
        <v>44856</v>
      </c>
      <c r="B7083" s="144">
        <v>23</v>
      </c>
      <c r="C7083" s="145">
        <v>3.0852999999999899</v>
      </c>
      <c r="D7083" s="145">
        <v>7.1321000000000003</v>
      </c>
      <c r="E7083" s="145">
        <v>1.1723999999999899</v>
      </c>
      <c r="F7083" s="145">
        <v>0.18429999999999999</v>
      </c>
      <c r="G7083" s="146">
        <f t="shared" si="110"/>
        <v>11.57409999999998</v>
      </c>
    </row>
    <row r="7084" spans="1:7" x14ac:dyDescent="0.25">
      <c r="A7084" s="143">
        <v>44856</v>
      </c>
      <c r="B7084" s="144">
        <v>24</v>
      </c>
      <c r="C7084" s="145">
        <v>3.1522999999999999</v>
      </c>
      <c r="D7084" s="145">
        <v>7.4493999999999998</v>
      </c>
      <c r="E7084" s="145">
        <v>1.4079999999999999</v>
      </c>
      <c r="F7084" s="145">
        <v>0.18429999999999999</v>
      </c>
      <c r="G7084" s="146">
        <f t="shared" si="110"/>
        <v>12.193999999999999</v>
      </c>
    </row>
    <row r="7085" spans="1:7" x14ac:dyDescent="0.25">
      <c r="A7085" s="143">
        <v>44857</v>
      </c>
      <c r="B7085" s="144">
        <v>1</v>
      </c>
      <c r="C7085" s="145">
        <v>2.3104</v>
      </c>
      <c r="D7085" s="145">
        <v>7.1321000000000003</v>
      </c>
      <c r="E7085" s="145">
        <v>1.1519999999999999</v>
      </c>
      <c r="F7085" s="145">
        <v>0.20480000000000001</v>
      </c>
      <c r="G7085" s="146">
        <f t="shared" si="110"/>
        <v>10.799300000000001</v>
      </c>
    </row>
    <row r="7086" spans="1:7" x14ac:dyDescent="0.25">
      <c r="A7086" s="143">
        <v>44857</v>
      </c>
      <c r="B7086" s="144">
        <v>2</v>
      </c>
      <c r="C7086" s="145">
        <v>3.6614</v>
      </c>
      <c r="D7086" s="145">
        <v>7.1116000000000001</v>
      </c>
      <c r="E7086" s="145">
        <v>1.1519999999999999</v>
      </c>
      <c r="F7086" s="145">
        <v>0.18809999999999999</v>
      </c>
      <c r="G7086" s="146">
        <f t="shared" si="110"/>
        <v>12.113099999999999</v>
      </c>
    </row>
    <row r="7087" spans="1:7" x14ac:dyDescent="0.25">
      <c r="A7087" s="143">
        <v>44857</v>
      </c>
      <c r="B7087" s="144">
        <v>3</v>
      </c>
      <c r="C7087" s="145">
        <v>2.9653999999999998</v>
      </c>
      <c r="D7087" s="145">
        <v>7.2831999999999999</v>
      </c>
      <c r="E7087" s="145">
        <v>1.3440000000000001</v>
      </c>
      <c r="F7087" s="145">
        <v>2.7099999999999999E-2</v>
      </c>
      <c r="G7087" s="146">
        <f t="shared" si="110"/>
        <v>11.6197</v>
      </c>
    </row>
    <row r="7088" spans="1:7" x14ac:dyDescent="0.25">
      <c r="A7088" s="143">
        <v>44857</v>
      </c>
      <c r="B7088" s="144">
        <v>4</v>
      </c>
      <c r="C7088" s="145">
        <v>1.998</v>
      </c>
      <c r="D7088" s="145">
        <v>7.0118</v>
      </c>
      <c r="E7088" s="145">
        <v>1.216</v>
      </c>
      <c r="F7088" s="145">
        <v>0.18429999999999999</v>
      </c>
      <c r="G7088" s="146">
        <f t="shared" si="110"/>
        <v>10.4101</v>
      </c>
    </row>
    <row r="7089" spans="1:7" x14ac:dyDescent="0.25">
      <c r="A7089" s="143">
        <v>44857</v>
      </c>
      <c r="B7089" s="144">
        <v>5</v>
      </c>
      <c r="C7089" s="145">
        <v>5.3529999999999998</v>
      </c>
      <c r="D7089" s="145">
        <v>7.2395999999999896</v>
      </c>
      <c r="E7089" s="145">
        <v>1.28</v>
      </c>
      <c r="F7089" s="145">
        <v>0.18429999999999999</v>
      </c>
      <c r="G7089" s="146">
        <f t="shared" si="110"/>
        <v>14.05689999999999</v>
      </c>
    </row>
    <row r="7090" spans="1:7" x14ac:dyDescent="0.25">
      <c r="A7090" s="143">
        <v>44857</v>
      </c>
      <c r="B7090" s="144">
        <v>6</v>
      </c>
      <c r="C7090" s="145">
        <v>2.5760000000000001</v>
      </c>
      <c r="D7090" s="145">
        <v>6.2233000000000001</v>
      </c>
      <c r="E7090" s="145">
        <v>0.44800000000000001</v>
      </c>
      <c r="F7090" s="145">
        <v>0.20480000000000001</v>
      </c>
      <c r="G7090" s="146">
        <f t="shared" si="110"/>
        <v>9.4521000000000015</v>
      </c>
    </row>
    <row r="7091" spans="1:7" x14ac:dyDescent="0.25">
      <c r="A7091" s="143">
        <v>44857</v>
      </c>
      <c r="B7091" s="144">
        <v>7</v>
      </c>
      <c r="C7091" s="145">
        <v>2.3809999999999998</v>
      </c>
      <c r="D7091" s="145">
        <v>6.3512000000000004</v>
      </c>
      <c r="E7091" s="145">
        <v>0.57599999999999996</v>
      </c>
      <c r="F7091" s="145">
        <v>2.4299999999999999E-2</v>
      </c>
      <c r="G7091" s="146">
        <f t="shared" si="110"/>
        <v>9.3325000000000014</v>
      </c>
    </row>
    <row r="7092" spans="1:7" x14ac:dyDescent="0.25">
      <c r="A7092" s="143">
        <v>44857</v>
      </c>
      <c r="B7092" s="144">
        <v>8</v>
      </c>
      <c r="C7092" s="145">
        <v>2.194</v>
      </c>
      <c r="D7092" s="145">
        <v>6.5431999999999997</v>
      </c>
      <c r="E7092" s="145">
        <v>0.77400000000000002</v>
      </c>
      <c r="F7092" s="145">
        <v>1.3856999999999999</v>
      </c>
      <c r="G7092" s="146">
        <f t="shared" si="110"/>
        <v>10.896899999999999</v>
      </c>
    </row>
    <row r="7093" spans="1:7" x14ac:dyDescent="0.25">
      <c r="A7093" s="143">
        <v>44857</v>
      </c>
      <c r="B7093" s="144">
        <v>9</v>
      </c>
      <c r="C7093" s="145">
        <v>394.4941</v>
      </c>
      <c r="D7093" s="145">
        <v>8.7089999999999996</v>
      </c>
      <c r="E7093" s="145">
        <v>16.322800000000001</v>
      </c>
      <c r="F7093" s="145">
        <v>494.60120000000001</v>
      </c>
      <c r="G7093" s="146">
        <f t="shared" si="110"/>
        <v>914.12709999999993</v>
      </c>
    </row>
    <row r="7094" spans="1:7" x14ac:dyDescent="0.25">
      <c r="A7094" s="143">
        <v>44857</v>
      </c>
      <c r="B7094" s="144">
        <v>10</v>
      </c>
      <c r="C7094" s="145">
        <v>5608.4764999999998</v>
      </c>
      <c r="D7094" s="145">
        <v>46.238</v>
      </c>
      <c r="E7094" s="145">
        <v>322.56659999999999</v>
      </c>
      <c r="F7094" s="145">
        <v>3084.6936000000001</v>
      </c>
      <c r="G7094" s="146">
        <f t="shared" si="110"/>
        <v>9061.9747000000007</v>
      </c>
    </row>
    <row r="7095" spans="1:7" x14ac:dyDescent="0.25">
      <c r="A7095" s="143">
        <v>44857</v>
      </c>
      <c r="B7095" s="144">
        <v>11</v>
      </c>
      <c r="C7095" s="145">
        <v>14314.296</v>
      </c>
      <c r="D7095" s="145">
        <v>103.9766</v>
      </c>
      <c r="E7095" s="145">
        <v>867.25699999999995</v>
      </c>
      <c r="F7095" s="145">
        <v>6786.8991999999998</v>
      </c>
      <c r="G7095" s="146">
        <f t="shared" si="110"/>
        <v>22072.428800000002</v>
      </c>
    </row>
    <row r="7096" spans="1:7" x14ac:dyDescent="0.25">
      <c r="A7096" s="143">
        <v>44857</v>
      </c>
      <c r="B7096" s="144">
        <v>12</v>
      </c>
      <c r="C7096" s="145">
        <v>22802.319299999999</v>
      </c>
      <c r="D7096" s="145">
        <v>163.1551</v>
      </c>
      <c r="E7096" s="145">
        <v>1274.1814999999999</v>
      </c>
      <c r="F7096" s="145">
        <v>9654.5817999999999</v>
      </c>
      <c r="G7096" s="146">
        <f t="shared" si="110"/>
        <v>33894.237699999998</v>
      </c>
    </row>
    <row r="7097" spans="1:7" x14ac:dyDescent="0.25">
      <c r="A7097" s="143">
        <v>44857</v>
      </c>
      <c r="B7097" s="144">
        <v>13</v>
      </c>
      <c r="C7097" s="145">
        <v>27265.016199999998</v>
      </c>
      <c r="D7097" s="145">
        <v>181.7252</v>
      </c>
      <c r="E7097" s="145">
        <v>1578.5401999999999</v>
      </c>
      <c r="F7097" s="145">
        <v>10247.047699999999</v>
      </c>
      <c r="G7097" s="146">
        <f t="shared" si="110"/>
        <v>39272.329299999998</v>
      </c>
    </row>
    <row r="7098" spans="1:7" x14ac:dyDescent="0.25">
      <c r="A7098" s="143">
        <v>44857</v>
      </c>
      <c r="B7098" s="144">
        <v>14</v>
      </c>
      <c r="C7098" s="145">
        <v>29081.612499999999</v>
      </c>
      <c r="D7098" s="145">
        <v>196.2336</v>
      </c>
      <c r="E7098" s="145">
        <v>1712.3322000000001</v>
      </c>
      <c r="F7098" s="145">
        <v>9349.7785999999996</v>
      </c>
      <c r="G7098" s="146">
        <f t="shared" si="110"/>
        <v>40339.956899999997</v>
      </c>
    </row>
    <row r="7099" spans="1:7" x14ac:dyDescent="0.25">
      <c r="A7099" s="143">
        <v>44857</v>
      </c>
      <c r="B7099" s="144">
        <v>15</v>
      </c>
      <c r="C7099" s="145">
        <v>22988.084699999999</v>
      </c>
      <c r="D7099" s="145">
        <v>156.12020000000001</v>
      </c>
      <c r="E7099" s="145">
        <v>1462.7406000000001</v>
      </c>
      <c r="F7099" s="145">
        <v>9370.8088000000007</v>
      </c>
      <c r="G7099" s="146">
        <f t="shared" si="110"/>
        <v>33977.754300000001</v>
      </c>
    </row>
    <row r="7100" spans="1:7" x14ac:dyDescent="0.25">
      <c r="A7100" s="143">
        <v>44857</v>
      </c>
      <c r="B7100" s="144">
        <v>16</v>
      </c>
      <c r="C7100" s="145">
        <v>15355.1489</v>
      </c>
      <c r="D7100" s="145">
        <v>111.61579999999999</v>
      </c>
      <c r="E7100" s="145">
        <v>1014.6083</v>
      </c>
      <c r="F7100" s="145">
        <v>8608.0957999999991</v>
      </c>
      <c r="G7100" s="146">
        <f t="shared" si="110"/>
        <v>25089.468799999999</v>
      </c>
    </row>
    <row r="7101" spans="1:7" x14ac:dyDescent="0.25">
      <c r="A7101" s="143">
        <v>44857</v>
      </c>
      <c r="B7101" s="144">
        <v>17</v>
      </c>
      <c r="C7101" s="145">
        <v>5349.5285999999996</v>
      </c>
      <c r="D7101" s="145">
        <v>58.439799999999998</v>
      </c>
      <c r="E7101" s="145">
        <v>541.64049999999997</v>
      </c>
      <c r="F7101" s="145">
        <v>6833.3454000000002</v>
      </c>
      <c r="G7101" s="146">
        <f t="shared" si="110"/>
        <v>12782.954299999999</v>
      </c>
    </row>
    <row r="7102" spans="1:7" x14ac:dyDescent="0.25">
      <c r="A7102" s="143">
        <v>44857</v>
      </c>
      <c r="B7102" s="144">
        <v>18</v>
      </c>
      <c r="C7102" s="145">
        <v>1710.1746000000001</v>
      </c>
      <c r="D7102" s="145">
        <v>25.260100000000001</v>
      </c>
      <c r="E7102" s="145">
        <v>195.09100000000001</v>
      </c>
      <c r="F7102" s="145">
        <v>3544.6804999999999</v>
      </c>
      <c r="G7102" s="146">
        <f t="shared" si="110"/>
        <v>5475.2062000000005</v>
      </c>
    </row>
    <row r="7103" spans="1:7" x14ac:dyDescent="0.25">
      <c r="A7103" s="143">
        <v>44857</v>
      </c>
      <c r="B7103" s="144">
        <v>19</v>
      </c>
      <c r="C7103" s="145">
        <v>157.54220000000001</v>
      </c>
      <c r="D7103" s="145">
        <v>7.1421999999999999</v>
      </c>
      <c r="E7103" s="145">
        <v>12.7646</v>
      </c>
      <c r="F7103" s="145">
        <v>475.488</v>
      </c>
      <c r="G7103" s="146">
        <f t="shared" si="110"/>
        <v>652.93700000000001</v>
      </c>
    </row>
    <row r="7104" spans="1:7" x14ac:dyDescent="0.25">
      <c r="A7104" s="143">
        <v>44857</v>
      </c>
      <c r="B7104" s="144">
        <v>20</v>
      </c>
      <c r="C7104" s="145">
        <v>4.2585999999999897</v>
      </c>
      <c r="D7104" s="145">
        <v>6.1003999999999996</v>
      </c>
      <c r="E7104" s="145">
        <v>0.96</v>
      </c>
      <c r="F7104" s="145">
        <v>0.22519999999999901</v>
      </c>
      <c r="G7104" s="146">
        <f t="shared" si="110"/>
        <v>11.544199999999988</v>
      </c>
    </row>
    <row r="7105" spans="1:7" x14ac:dyDescent="0.25">
      <c r="A7105" s="143">
        <v>44857</v>
      </c>
      <c r="B7105" s="144">
        <v>21</v>
      </c>
      <c r="C7105" s="145">
        <v>2.7290000000000001</v>
      </c>
      <c r="D7105" s="145">
        <v>5.6882000000000001</v>
      </c>
      <c r="E7105" s="145">
        <v>0.38400000000000001</v>
      </c>
      <c r="F7105" s="145">
        <v>2.4299999999999999E-2</v>
      </c>
      <c r="G7105" s="146">
        <f t="shared" si="110"/>
        <v>8.8255000000000017</v>
      </c>
    </row>
    <row r="7106" spans="1:7" x14ac:dyDescent="0.25">
      <c r="A7106" s="143">
        <v>44857</v>
      </c>
      <c r="B7106" s="144">
        <v>22</v>
      </c>
      <c r="C7106" s="145">
        <v>3.1680000000000001</v>
      </c>
      <c r="D7106" s="145">
        <v>5.5244</v>
      </c>
      <c r="E7106" s="145">
        <v>0.38400000000000001</v>
      </c>
      <c r="F7106" s="145">
        <v>0.18429999999999999</v>
      </c>
      <c r="G7106" s="146">
        <f t="shared" si="110"/>
        <v>9.2606999999999999</v>
      </c>
    </row>
    <row r="7107" spans="1:7" x14ac:dyDescent="0.25">
      <c r="A7107" s="143">
        <v>44857</v>
      </c>
      <c r="B7107" s="144">
        <v>23</v>
      </c>
      <c r="C7107" s="145">
        <v>3.2829999999999999</v>
      </c>
      <c r="D7107" s="145">
        <v>5.742</v>
      </c>
      <c r="E7107" s="145">
        <v>0.70399999999999996</v>
      </c>
      <c r="F7107" s="145">
        <v>0.20480000000000001</v>
      </c>
      <c r="G7107" s="146">
        <f t="shared" si="110"/>
        <v>9.9338000000000015</v>
      </c>
    </row>
    <row r="7108" spans="1:7" x14ac:dyDescent="0.25">
      <c r="A7108" s="143">
        <v>44857</v>
      </c>
      <c r="B7108" s="144">
        <v>24</v>
      </c>
      <c r="C7108" s="145">
        <v>4.0119999999999996</v>
      </c>
      <c r="D7108" s="145">
        <v>5.6727999999999996</v>
      </c>
      <c r="E7108" s="145">
        <v>0.51200000000000001</v>
      </c>
      <c r="F7108" s="145">
        <v>0.18429999999999999</v>
      </c>
      <c r="G7108" s="146">
        <f t="shared" si="110"/>
        <v>10.3811</v>
      </c>
    </row>
    <row r="7109" spans="1:7" x14ac:dyDescent="0.25">
      <c r="A7109" s="143">
        <v>44858</v>
      </c>
      <c r="B7109" s="144">
        <v>1</v>
      </c>
      <c r="C7109" s="145">
        <v>3.2559999999999998</v>
      </c>
      <c r="D7109" s="145">
        <v>6.1463999999999999</v>
      </c>
      <c r="E7109" s="145">
        <v>1.0880000000000001</v>
      </c>
      <c r="F7109" s="145">
        <v>2.4299999999999999E-2</v>
      </c>
      <c r="G7109" s="146">
        <f t="shared" si="110"/>
        <v>10.514700000000001</v>
      </c>
    </row>
    <row r="7110" spans="1:7" x14ac:dyDescent="0.25">
      <c r="A7110" s="143">
        <v>44858</v>
      </c>
      <c r="B7110" s="144">
        <v>2</v>
      </c>
      <c r="C7110" s="145">
        <v>3.968</v>
      </c>
      <c r="D7110" s="145">
        <v>6.6355000000000004</v>
      </c>
      <c r="E7110" s="145">
        <v>1.536</v>
      </c>
      <c r="F7110" s="145">
        <v>0.18429999999999999</v>
      </c>
      <c r="G7110" s="146">
        <f t="shared" ref="G7110:G7173" si="111">+SUM(C7110:F7110)</f>
        <v>12.3238</v>
      </c>
    </row>
    <row r="7111" spans="1:7" x14ac:dyDescent="0.25">
      <c r="A7111" s="143">
        <v>44858</v>
      </c>
      <c r="B7111" s="144">
        <v>3</v>
      </c>
      <c r="C7111" s="145">
        <v>3.3420000000000001</v>
      </c>
      <c r="D7111" s="145">
        <v>6.4254999999999898</v>
      </c>
      <c r="E7111" s="145">
        <v>1.4079999999999999</v>
      </c>
      <c r="F7111" s="145">
        <v>0.19269999999999901</v>
      </c>
      <c r="G7111" s="146">
        <f t="shared" si="111"/>
        <v>11.368199999999987</v>
      </c>
    </row>
    <row r="7112" spans="1:7" x14ac:dyDescent="0.25">
      <c r="A7112" s="143">
        <v>44858</v>
      </c>
      <c r="B7112" s="144">
        <v>4</v>
      </c>
      <c r="C7112" s="145">
        <v>3.536</v>
      </c>
      <c r="D7112" s="145">
        <v>6.4280999999999997</v>
      </c>
      <c r="E7112" s="145">
        <v>1.472</v>
      </c>
      <c r="F7112" s="145">
        <v>0.20480000000000001</v>
      </c>
      <c r="G7112" s="146">
        <f t="shared" si="111"/>
        <v>11.6409</v>
      </c>
    </row>
    <row r="7113" spans="1:7" x14ac:dyDescent="0.25">
      <c r="A7113" s="143">
        <v>44858</v>
      </c>
      <c r="B7113" s="144">
        <v>5</v>
      </c>
      <c r="C7113" s="145">
        <v>4.7430000000000003</v>
      </c>
      <c r="D7113" s="145">
        <v>6.3587999999999996</v>
      </c>
      <c r="E7113" s="145">
        <v>1.28</v>
      </c>
      <c r="F7113" s="145">
        <v>0.20659999999999901</v>
      </c>
      <c r="G7113" s="146">
        <f t="shared" si="111"/>
        <v>12.5884</v>
      </c>
    </row>
    <row r="7114" spans="1:7" x14ac:dyDescent="0.25">
      <c r="A7114" s="143">
        <v>44858</v>
      </c>
      <c r="B7114" s="144">
        <v>6</v>
      </c>
      <c r="C7114" s="145">
        <v>3.9740000000000002</v>
      </c>
      <c r="D7114" s="145">
        <v>6.0850999999999997</v>
      </c>
      <c r="E7114" s="145">
        <v>1.0880000000000001</v>
      </c>
      <c r="F7114" s="145">
        <v>3.0099999999999998E-2</v>
      </c>
      <c r="G7114" s="146">
        <f t="shared" si="111"/>
        <v>11.177200000000001</v>
      </c>
    </row>
    <row r="7115" spans="1:7" x14ac:dyDescent="0.25">
      <c r="A7115" s="143">
        <v>44858</v>
      </c>
      <c r="B7115" s="144">
        <v>7</v>
      </c>
      <c r="C7115" s="145">
        <v>3.84499999999999</v>
      </c>
      <c r="D7115" s="145">
        <v>6.3155000000000001</v>
      </c>
      <c r="E7115" s="145">
        <v>1.216</v>
      </c>
      <c r="F7115" s="145">
        <v>0.20480000000000001</v>
      </c>
      <c r="G7115" s="146">
        <f t="shared" si="111"/>
        <v>11.58129999999999</v>
      </c>
    </row>
    <row r="7116" spans="1:7" x14ac:dyDescent="0.25">
      <c r="A7116" s="143">
        <v>44858</v>
      </c>
      <c r="B7116" s="144">
        <v>8</v>
      </c>
      <c r="C7116" s="145">
        <v>2.9350000000000001</v>
      </c>
      <c r="D7116" s="145">
        <v>6.1719999999999997</v>
      </c>
      <c r="E7116" s="145">
        <v>1.222</v>
      </c>
      <c r="F7116" s="145">
        <v>0.57210000000000005</v>
      </c>
      <c r="G7116" s="146">
        <f t="shared" si="111"/>
        <v>10.9011</v>
      </c>
    </row>
    <row r="7117" spans="1:7" x14ac:dyDescent="0.25">
      <c r="A7117" s="143">
        <v>44858</v>
      </c>
      <c r="B7117" s="144">
        <v>9</v>
      </c>
      <c r="C7117" s="145">
        <v>388.19220000000001</v>
      </c>
      <c r="D7117" s="145">
        <v>8.2149000000000001</v>
      </c>
      <c r="E7117" s="145">
        <v>16.854800000000001</v>
      </c>
      <c r="F7117" s="145">
        <v>1739.5877</v>
      </c>
      <c r="G7117" s="146">
        <f t="shared" si="111"/>
        <v>2152.8496</v>
      </c>
    </row>
    <row r="7118" spans="1:7" x14ac:dyDescent="0.25">
      <c r="A7118" s="143">
        <v>44858</v>
      </c>
      <c r="B7118" s="144">
        <v>10</v>
      </c>
      <c r="C7118" s="145">
        <v>4838.4242000000004</v>
      </c>
      <c r="D7118" s="145">
        <v>34.408200000000001</v>
      </c>
      <c r="E7118" s="145">
        <v>298.233</v>
      </c>
      <c r="F7118" s="145">
        <v>9886.5084999999999</v>
      </c>
      <c r="G7118" s="146">
        <f t="shared" si="111"/>
        <v>15057.573899999999</v>
      </c>
    </row>
    <row r="7119" spans="1:7" x14ac:dyDescent="0.25">
      <c r="A7119" s="143">
        <v>44858</v>
      </c>
      <c r="B7119" s="144">
        <v>11</v>
      </c>
      <c r="C7119" s="145">
        <v>13500.9874</v>
      </c>
      <c r="D7119" s="145">
        <v>76.716700000000003</v>
      </c>
      <c r="E7119" s="145">
        <v>754.76620000000003</v>
      </c>
      <c r="F7119" s="145">
        <v>15072.2358</v>
      </c>
      <c r="G7119" s="146">
        <f t="shared" si="111"/>
        <v>29404.706100000003</v>
      </c>
    </row>
    <row r="7120" spans="1:7" x14ac:dyDescent="0.25">
      <c r="A7120" s="143">
        <v>44858</v>
      </c>
      <c r="B7120" s="144">
        <v>12</v>
      </c>
      <c r="C7120" s="145">
        <v>16541.9372</v>
      </c>
      <c r="D7120" s="145">
        <v>108.99169999999999</v>
      </c>
      <c r="E7120" s="145">
        <v>967.55989999999997</v>
      </c>
      <c r="F7120" s="145">
        <v>15218.749100000001</v>
      </c>
      <c r="G7120" s="146">
        <f t="shared" si="111"/>
        <v>32837.2379</v>
      </c>
    </row>
    <row r="7121" spans="1:7" x14ac:dyDescent="0.25">
      <c r="A7121" s="143">
        <v>44858</v>
      </c>
      <c r="B7121" s="144">
        <v>13</v>
      </c>
      <c r="C7121" s="145">
        <v>13183.0273</v>
      </c>
      <c r="D7121" s="145">
        <v>93.064800000000005</v>
      </c>
      <c r="E7121" s="145">
        <v>1049.6496999999999</v>
      </c>
      <c r="F7121" s="145">
        <v>14827.0627</v>
      </c>
      <c r="G7121" s="146">
        <f t="shared" si="111"/>
        <v>29152.804499999998</v>
      </c>
    </row>
    <row r="7122" spans="1:7" x14ac:dyDescent="0.25">
      <c r="A7122" s="143">
        <v>44858</v>
      </c>
      <c r="B7122" s="144">
        <v>14</v>
      </c>
      <c r="C7122" s="145">
        <v>12560.4473</v>
      </c>
      <c r="D7122" s="145">
        <v>86.49</v>
      </c>
      <c r="E7122" s="145">
        <v>854.24289999999996</v>
      </c>
      <c r="F7122" s="145">
        <v>13216.3912</v>
      </c>
      <c r="G7122" s="146">
        <f t="shared" si="111"/>
        <v>26717.571400000001</v>
      </c>
    </row>
    <row r="7123" spans="1:7" x14ac:dyDescent="0.25">
      <c r="A7123" s="143">
        <v>44858</v>
      </c>
      <c r="B7123" s="144">
        <v>15</v>
      </c>
      <c r="C7123" s="145">
        <v>8868.1532999999999</v>
      </c>
      <c r="D7123" s="145">
        <v>67.668199999999999</v>
      </c>
      <c r="E7123" s="145">
        <v>579.46069999999997</v>
      </c>
      <c r="F7123" s="145">
        <v>11069.5229</v>
      </c>
      <c r="G7123" s="146">
        <f t="shared" si="111"/>
        <v>20584.805099999998</v>
      </c>
    </row>
    <row r="7124" spans="1:7" x14ac:dyDescent="0.25">
      <c r="A7124" s="143">
        <v>44858</v>
      </c>
      <c r="B7124" s="144">
        <v>16</v>
      </c>
      <c r="C7124" s="145">
        <v>3864.4180999999999</v>
      </c>
      <c r="D7124" s="145">
        <v>37.830799999999897</v>
      </c>
      <c r="E7124" s="145">
        <v>440.55149999999998</v>
      </c>
      <c r="F7124" s="145">
        <v>7760.4759999999997</v>
      </c>
      <c r="G7124" s="146">
        <f t="shared" si="111"/>
        <v>12103.276399999999</v>
      </c>
    </row>
    <row r="7125" spans="1:7" x14ac:dyDescent="0.25">
      <c r="A7125" s="143">
        <v>44858</v>
      </c>
      <c r="B7125" s="144">
        <v>17</v>
      </c>
      <c r="C7125" s="145">
        <v>940.00660000000005</v>
      </c>
      <c r="D7125" s="145">
        <v>14.6881</v>
      </c>
      <c r="E7125" s="145">
        <v>99.366199999999907</v>
      </c>
      <c r="F7125" s="145">
        <v>3515.7195000000002</v>
      </c>
      <c r="G7125" s="146">
        <f t="shared" si="111"/>
        <v>4569.7803999999996</v>
      </c>
    </row>
    <row r="7126" spans="1:7" x14ac:dyDescent="0.25">
      <c r="A7126" s="143">
        <v>44858</v>
      </c>
      <c r="B7126" s="144">
        <v>18</v>
      </c>
      <c r="C7126" s="145">
        <v>100.35769999999999</v>
      </c>
      <c r="D7126" s="145">
        <v>7.9396999999999904</v>
      </c>
      <c r="E7126" s="145">
        <v>18.507999999999999</v>
      </c>
      <c r="F7126" s="145">
        <v>999.35400000000004</v>
      </c>
      <c r="G7126" s="146">
        <f t="shared" si="111"/>
        <v>1126.1594</v>
      </c>
    </row>
    <row r="7127" spans="1:7" x14ac:dyDescent="0.25">
      <c r="A7127" s="143">
        <v>44858</v>
      </c>
      <c r="B7127" s="144">
        <v>19</v>
      </c>
      <c r="C7127" s="145">
        <v>4.4177999999999997</v>
      </c>
      <c r="D7127" s="145">
        <v>5.5447999999999897</v>
      </c>
      <c r="E7127" s="145">
        <v>0.38400000000000001</v>
      </c>
      <c r="F7127" s="145">
        <v>58.975699999999897</v>
      </c>
      <c r="G7127" s="146">
        <f t="shared" si="111"/>
        <v>69.322299999999885</v>
      </c>
    </row>
    <row r="7128" spans="1:7" x14ac:dyDescent="0.25">
      <c r="A7128" s="143">
        <v>44858</v>
      </c>
      <c r="B7128" s="144">
        <v>20</v>
      </c>
      <c r="C7128" s="145">
        <v>2.7553999999999998</v>
      </c>
      <c r="D7128" s="145">
        <v>5.4835000000000003</v>
      </c>
      <c r="E7128" s="145">
        <v>0.38400000000000001</v>
      </c>
      <c r="F7128" s="145">
        <v>0.22520000000000001</v>
      </c>
      <c r="G7128" s="146">
        <f t="shared" si="111"/>
        <v>8.8481000000000005</v>
      </c>
    </row>
    <row r="7129" spans="1:7" x14ac:dyDescent="0.25">
      <c r="A7129" s="143">
        <v>44858</v>
      </c>
      <c r="B7129" s="144">
        <v>21</v>
      </c>
      <c r="C7129" s="145">
        <v>3.2324000000000002</v>
      </c>
      <c r="D7129" s="145">
        <v>5.7752999999999997</v>
      </c>
      <c r="E7129" s="145">
        <v>0.58399999999999996</v>
      </c>
      <c r="F7129" s="145">
        <v>0.19109999999999999</v>
      </c>
      <c r="G7129" s="146">
        <f t="shared" si="111"/>
        <v>9.7827999999999999</v>
      </c>
    </row>
    <row r="7130" spans="1:7" x14ac:dyDescent="0.25">
      <c r="A7130" s="143">
        <v>44858</v>
      </c>
      <c r="B7130" s="144">
        <v>22</v>
      </c>
      <c r="C7130" s="145">
        <v>2.7654000000000001</v>
      </c>
      <c r="D7130" s="145">
        <v>6.4587000000000003</v>
      </c>
      <c r="E7130" s="145">
        <v>1.224</v>
      </c>
      <c r="F7130" s="145">
        <v>0.2253</v>
      </c>
      <c r="G7130" s="146">
        <f t="shared" si="111"/>
        <v>10.673400000000001</v>
      </c>
    </row>
    <row r="7131" spans="1:7" x14ac:dyDescent="0.25">
      <c r="A7131" s="143">
        <v>44858</v>
      </c>
      <c r="B7131" s="144">
        <v>23</v>
      </c>
      <c r="C7131" s="145">
        <v>4.1863999999999999</v>
      </c>
      <c r="D7131" s="145">
        <v>6.1696</v>
      </c>
      <c r="E7131" s="145">
        <v>1.1519999999999999</v>
      </c>
      <c r="F7131" s="145">
        <v>0.18429999999999999</v>
      </c>
      <c r="G7131" s="146">
        <f t="shared" si="111"/>
        <v>11.692299999999999</v>
      </c>
    </row>
    <row r="7132" spans="1:7" x14ac:dyDescent="0.25">
      <c r="A7132" s="143">
        <v>44858</v>
      </c>
      <c r="B7132" s="144">
        <v>24</v>
      </c>
      <c r="C7132" s="145">
        <v>5.6444000000000001</v>
      </c>
      <c r="D7132" s="145">
        <v>6.3948</v>
      </c>
      <c r="E7132" s="145">
        <v>1.1519999999999999</v>
      </c>
      <c r="F7132" s="145">
        <v>2.4299999999999999E-2</v>
      </c>
      <c r="G7132" s="146">
        <f t="shared" si="111"/>
        <v>13.2155</v>
      </c>
    </row>
    <row r="7133" spans="1:7" x14ac:dyDescent="0.25">
      <c r="A7133" s="143">
        <v>44859</v>
      </c>
      <c r="B7133" s="144">
        <v>1</v>
      </c>
      <c r="C7133" s="145">
        <v>18.052</v>
      </c>
      <c r="D7133" s="145">
        <v>6.2515000000000001</v>
      </c>
      <c r="E7133" s="145">
        <v>1.1519999999999999</v>
      </c>
      <c r="F7133" s="145">
        <v>0.20480000000000001</v>
      </c>
      <c r="G7133" s="146">
        <f t="shared" si="111"/>
        <v>25.660299999999999</v>
      </c>
    </row>
    <row r="7134" spans="1:7" x14ac:dyDescent="0.25">
      <c r="A7134" s="143">
        <v>44859</v>
      </c>
      <c r="B7134" s="144">
        <v>2</v>
      </c>
      <c r="C7134" s="145">
        <v>17.603999999999999</v>
      </c>
      <c r="D7134" s="145">
        <v>6.6097999999999999</v>
      </c>
      <c r="E7134" s="145">
        <v>1.4079999999999999</v>
      </c>
      <c r="F7134" s="145">
        <v>0.18429999999999999</v>
      </c>
      <c r="G7134" s="146">
        <f t="shared" si="111"/>
        <v>25.806100000000001</v>
      </c>
    </row>
    <row r="7135" spans="1:7" x14ac:dyDescent="0.25">
      <c r="A7135" s="143">
        <v>44859</v>
      </c>
      <c r="B7135" s="144">
        <v>3</v>
      </c>
      <c r="C7135" s="145">
        <v>19.14</v>
      </c>
      <c r="D7135" s="145">
        <v>6.3537999999999997</v>
      </c>
      <c r="E7135" s="145">
        <v>1.1519999999999999</v>
      </c>
      <c r="F7135" s="145">
        <v>0.18429999999999999</v>
      </c>
      <c r="G7135" s="146">
        <f t="shared" si="111"/>
        <v>26.830100000000002</v>
      </c>
    </row>
    <row r="7136" spans="1:7" x14ac:dyDescent="0.25">
      <c r="A7136" s="143">
        <v>44859</v>
      </c>
      <c r="B7136" s="144">
        <v>4</v>
      </c>
      <c r="C7136" s="145">
        <v>8.0869</v>
      </c>
      <c r="D7136" s="145">
        <v>6.5510000000000002</v>
      </c>
      <c r="E7136" s="145">
        <v>1.472</v>
      </c>
      <c r="F7136" s="145">
        <v>2.4299999999999999E-2</v>
      </c>
      <c r="G7136" s="146">
        <f t="shared" si="111"/>
        <v>16.1342</v>
      </c>
    </row>
    <row r="7137" spans="1:7" x14ac:dyDescent="0.25">
      <c r="A7137" s="143">
        <v>44859</v>
      </c>
      <c r="B7137" s="144">
        <v>5</v>
      </c>
      <c r="C7137" s="145">
        <v>7.7778999999999998</v>
      </c>
      <c r="D7137" s="145">
        <v>6.4843999999999999</v>
      </c>
      <c r="E7137" s="145">
        <v>1.3440000000000001</v>
      </c>
      <c r="F7137" s="145">
        <v>0.18429999999999999</v>
      </c>
      <c r="G7137" s="146">
        <f t="shared" si="111"/>
        <v>15.7906</v>
      </c>
    </row>
    <row r="7138" spans="1:7" x14ac:dyDescent="0.25">
      <c r="A7138" s="143">
        <v>44859</v>
      </c>
      <c r="B7138" s="144">
        <v>6</v>
      </c>
      <c r="C7138" s="145">
        <v>5.9478999999999997</v>
      </c>
      <c r="D7138" s="145">
        <v>6.0441000000000003</v>
      </c>
      <c r="E7138" s="145">
        <v>1.0880000000000001</v>
      </c>
      <c r="F7138" s="145">
        <v>0.18429999999999999</v>
      </c>
      <c r="G7138" s="146">
        <f t="shared" si="111"/>
        <v>13.264300000000002</v>
      </c>
    </row>
    <row r="7139" spans="1:7" x14ac:dyDescent="0.25">
      <c r="A7139" s="143">
        <v>44859</v>
      </c>
      <c r="B7139" s="144">
        <v>7</v>
      </c>
      <c r="C7139" s="145">
        <v>5.4539</v>
      </c>
      <c r="D7139" s="145">
        <v>6.2359999999999998</v>
      </c>
      <c r="E7139" s="145">
        <v>1.28</v>
      </c>
      <c r="F7139" s="145">
        <v>0.18429999999999999</v>
      </c>
      <c r="G7139" s="146">
        <f t="shared" si="111"/>
        <v>13.154199999999999</v>
      </c>
    </row>
    <row r="7140" spans="1:7" x14ac:dyDescent="0.25">
      <c r="A7140" s="143">
        <v>44859</v>
      </c>
      <c r="B7140" s="144">
        <v>8</v>
      </c>
      <c r="C7140" s="145">
        <v>4.1487999999999996</v>
      </c>
      <c r="D7140" s="145">
        <v>5.9775</v>
      </c>
      <c r="E7140" s="145">
        <v>0.96599999999999997</v>
      </c>
      <c r="F7140" s="145">
        <v>0.20480000000000001</v>
      </c>
      <c r="G7140" s="146">
        <f t="shared" si="111"/>
        <v>11.2971</v>
      </c>
    </row>
    <row r="7141" spans="1:7" x14ac:dyDescent="0.25">
      <c r="A7141" s="143">
        <v>44859</v>
      </c>
      <c r="B7141" s="144">
        <v>9</v>
      </c>
      <c r="C7141" s="145">
        <v>136.10230000000001</v>
      </c>
      <c r="D7141" s="145">
        <v>6.3896999999999897</v>
      </c>
      <c r="E7141" s="145">
        <v>13.964700000000001</v>
      </c>
      <c r="F7141" s="145">
        <v>1179.0603000000001</v>
      </c>
      <c r="G7141" s="146">
        <f t="shared" si="111"/>
        <v>1335.5170000000001</v>
      </c>
    </row>
    <row r="7142" spans="1:7" x14ac:dyDescent="0.25">
      <c r="A7142" s="143">
        <v>44859</v>
      </c>
      <c r="B7142" s="144">
        <v>10</v>
      </c>
      <c r="C7142" s="145">
        <v>2643.9708000000001</v>
      </c>
      <c r="D7142" s="145">
        <v>26.587699999999899</v>
      </c>
      <c r="E7142" s="145">
        <v>340.05369999999999</v>
      </c>
      <c r="F7142" s="145">
        <v>7503.8208999999997</v>
      </c>
      <c r="G7142" s="146">
        <f t="shared" si="111"/>
        <v>10514.4331</v>
      </c>
    </row>
    <row r="7143" spans="1:7" x14ac:dyDescent="0.25">
      <c r="A7143" s="143">
        <v>44859</v>
      </c>
      <c r="B7143" s="144">
        <v>11</v>
      </c>
      <c r="C7143" s="145">
        <v>9899.0483999999997</v>
      </c>
      <c r="D7143" s="145">
        <v>62.739400000000003</v>
      </c>
      <c r="E7143" s="145">
        <v>645.54079999999999</v>
      </c>
      <c r="F7143" s="145">
        <v>11899.4786</v>
      </c>
      <c r="G7143" s="146">
        <f t="shared" si="111"/>
        <v>22506.807200000003</v>
      </c>
    </row>
    <row r="7144" spans="1:7" x14ac:dyDescent="0.25">
      <c r="A7144" s="143">
        <v>44859</v>
      </c>
      <c r="B7144" s="144">
        <v>12</v>
      </c>
      <c r="C7144" s="145">
        <v>21318.397000000001</v>
      </c>
      <c r="D7144" s="145">
        <v>111.2046</v>
      </c>
      <c r="E7144" s="145">
        <v>840.06039999999996</v>
      </c>
      <c r="F7144" s="145">
        <v>13141.5906</v>
      </c>
      <c r="G7144" s="146">
        <f t="shared" si="111"/>
        <v>35411.2526</v>
      </c>
    </row>
    <row r="7145" spans="1:7" x14ac:dyDescent="0.25">
      <c r="A7145" s="143">
        <v>44859</v>
      </c>
      <c r="B7145" s="144">
        <v>13</v>
      </c>
      <c r="C7145" s="145">
        <v>30391.518499999998</v>
      </c>
      <c r="D7145" s="145">
        <v>158.80799999999999</v>
      </c>
      <c r="E7145" s="145">
        <v>1335.7582</v>
      </c>
      <c r="F7145" s="145">
        <v>13901.9159</v>
      </c>
      <c r="G7145" s="146">
        <f t="shared" si="111"/>
        <v>45788.000599999999</v>
      </c>
    </row>
    <row r="7146" spans="1:7" x14ac:dyDescent="0.25">
      <c r="A7146" s="143">
        <v>44859</v>
      </c>
      <c r="B7146" s="144">
        <v>14</v>
      </c>
      <c r="C7146" s="145">
        <v>32174.0432</v>
      </c>
      <c r="D7146" s="145">
        <v>170.04349999999999</v>
      </c>
      <c r="E7146" s="145">
        <v>1502.3288</v>
      </c>
      <c r="F7146" s="145">
        <v>14245.494500000001</v>
      </c>
      <c r="G7146" s="146">
        <f t="shared" si="111"/>
        <v>48091.91</v>
      </c>
    </row>
    <row r="7147" spans="1:7" x14ac:dyDescent="0.25">
      <c r="A7147" s="143">
        <v>44859</v>
      </c>
      <c r="B7147" s="144">
        <v>15</v>
      </c>
      <c r="C7147" s="145">
        <v>32059.833299999998</v>
      </c>
      <c r="D7147" s="145">
        <v>173.80760000000001</v>
      </c>
      <c r="E7147" s="145">
        <v>1492.9157</v>
      </c>
      <c r="F7147" s="145">
        <v>14352.145399999999</v>
      </c>
      <c r="G7147" s="146">
        <f t="shared" si="111"/>
        <v>48078.701999999997</v>
      </c>
    </row>
    <row r="7148" spans="1:7" x14ac:dyDescent="0.25">
      <c r="A7148" s="143">
        <v>44859</v>
      </c>
      <c r="B7148" s="144">
        <v>16</v>
      </c>
      <c r="C7148" s="145">
        <v>26439.418399999999</v>
      </c>
      <c r="D7148" s="145">
        <v>137.7886</v>
      </c>
      <c r="E7148" s="145">
        <v>1244.578</v>
      </c>
      <c r="F7148" s="145">
        <v>13940.104300000001</v>
      </c>
      <c r="G7148" s="146">
        <f t="shared" si="111"/>
        <v>41761.889300000003</v>
      </c>
    </row>
    <row r="7149" spans="1:7" x14ac:dyDescent="0.25">
      <c r="A7149" s="143">
        <v>44859</v>
      </c>
      <c r="B7149" s="144">
        <v>17</v>
      </c>
      <c r="C7149" s="145">
        <v>13940.493399999999</v>
      </c>
      <c r="D7149" s="145">
        <v>71.472099999999998</v>
      </c>
      <c r="E7149" s="145">
        <v>690.56809999999996</v>
      </c>
      <c r="F7149" s="145">
        <v>10678.0779</v>
      </c>
      <c r="G7149" s="146">
        <f t="shared" si="111"/>
        <v>25380.611499999999</v>
      </c>
    </row>
    <row r="7150" spans="1:7" x14ac:dyDescent="0.25">
      <c r="A7150" s="143">
        <v>44859</v>
      </c>
      <c r="B7150" s="144">
        <v>18</v>
      </c>
      <c r="C7150" s="145">
        <v>3357.3114</v>
      </c>
      <c r="D7150" s="145">
        <v>25.713799999999999</v>
      </c>
      <c r="E7150" s="145">
        <v>176.25620000000001</v>
      </c>
      <c r="F7150" s="145">
        <v>5429.6759000000002</v>
      </c>
      <c r="G7150" s="146">
        <f t="shared" si="111"/>
        <v>8988.9573</v>
      </c>
    </row>
    <row r="7151" spans="1:7" x14ac:dyDescent="0.25">
      <c r="A7151" s="143">
        <v>44859</v>
      </c>
      <c r="B7151" s="144">
        <v>19</v>
      </c>
      <c r="C7151" s="145">
        <v>283.5403</v>
      </c>
      <c r="D7151" s="145">
        <v>7.1218000000000004</v>
      </c>
      <c r="E7151" s="145">
        <v>16.025500000000001</v>
      </c>
      <c r="F7151" s="145">
        <v>1282.6605</v>
      </c>
      <c r="G7151" s="146">
        <f t="shared" si="111"/>
        <v>1589.3480999999999</v>
      </c>
    </row>
    <row r="7152" spans="1:7" x14ac:dyDescent="0.25">
      <c r="A7152" s="143">
        <v>44859</v>
      </c>
      <c r="B7152" s="144">
        <v>20</v>
      </c>
      <c r="C7152" s="145">
        <v>0.91390000000000005</v>
      </c>
      <c r="D7152" s="145">
        <v>5.6575999999999897</v>
      </c>
      <c r="E7152" s="145">
        <v>0.64</v>
      </c>
      <c r="F7152" s="145">
        <v>0.22520000000000001</v>
      </c>
      <c r="G7152" s="146">
        <f t="shared" si="111"/>
        <v>7.4366999999999894</v>
      </c>
    </row>
    <row r="7153" spans="1:7" x14ac:dyDescent="0.25">
      <c r="A7153" s="143">
        <v>44859</v>
      </c>
      <c r="B7153" s="144">
        <v>21</v>
      </c>
      <c r="C7153" s="145">
        <v>0.91390000000000005</v>
      </c>
      <c r="D7153" s="145">
        <v>6.08</v>
      </c>
      <c r="E7153" s="145">
        <v>0.96</v>
      </c>
      <c r="F7153" s="145">
        <v>0.18429999999999999</v>
      </c>
      <c r="G7153" s="146">
        <f t="shared" si="111"/>
        <v>8.1381999999999994</v>
      </c>
    </row>
    <row r="7154" spans="1:7" x14ac:dyDescent="0.25">
      <c r="A7154" s="143">
        <v>44859</v>
      </c>
      <c r="B7154" s="144">
        <v>22</v>
      </c>
      <c r="C7154" s="145">
        <v>1.2049000000000001</v>
      </c>
      <c r="D7154" s="145">
        <v>5.8083999999999998</v>
      </c>
      <c r="E7154" s="145">
        <v>0.83199999999999996</v>
      </c>
      <c r="F7154" s="145">
        <v>5.8500000000000003E-2</v>
      </c>
      <c r="G7154" s="146">
        <f t="shared" si="111"/>
        <v>7.9038000000000004</v>
      </c>
    </row>
    <row r="7155" spans="1:7" x14ac:dyDescent="0.25">
      <c r="A7155" s="143">
        <v>44859</v>
      </c>
      <c r="B7155" s="144">
        <v>23</v>
      </c>
      <c r="C7155" s="145">
        <v>2.6939000000000002</v>
      </c>
      <c r="D7155" s="145">
        <v>6.1925999999999997</v>
      </c>
      <c r="E7155" s="145">
        <v>1.216</v>
      </c>
      <c r="F7155" s="145">
        <v>0.18429999999999999</v>
      </c>
      <c r="G7155" s="146">
        <f t="shared" si="111"/>
        <v>10.286799999999999</v>
      </c>
    </row>
    <row r="7156" spans="1:7" x14ac:dyDescent="0.25">
      <c r="A7156" s="143">
        <v>44859</v>
      </c>
      <c r="B7156" s="144">
        <v>24</v>
      </c>
      <c r="C7156" s="145">
        <v>1.9298999999999999</v>
      </c>
      <c r="D7156" s="145">
        <v>6.4459999999999997</v>
      </c>
      <c r="E7156" s="145">
        <v>1.4079999999999999</v>
      </c>
      <c r="F7156" s="145">
        <v>0.20480000000000001</v>
      </c>
      <c r="G7156" s="146">
        <f t="shared" si="111"/>
        <v>9.9886999999999997</v>
      </c>
    </row>
    <row r="7157" spans="1:7" x14ac:dyDescent="0.25">
      <c r="A7157" s="143">
        <v>44860</v>
      </c>
      <c r="B7157" s="144">
        <v>1</v>
      </c>
      <c r="C7157" s="145">
        <v>10.818099999999999</v>
      </c>
      <c r="D7157" s="145">
        <v>6.1106999999999996</v>
      </c>
      <c r="E7157" s="145">
        <v>1.216</v>
      </c>
      <c r="F7157" s="145">
        <v>0.18429999999999999</v>
      </c>
      <c r="G7157" s="146">
        <f t="shared" si="111"/>
        <v>18.3291</v>
      </c>
    </row>
    <row r="7158" spans="1:7" x14ac:dyDescent="0.25">
      <c r="A7158" s="143">
        <v>44860</v>
      </c>
      <c r="B7158" s="144">
        <v>2</v>
      </c>
      <c r="C7158" s="145">
        <v>10.4351</v>
      </c>
      <c r="D7158" s="145">
        <v>6.5047999999999897</v>
      </c>
      <c r="E7158" s="145">
        <v>1.3440000000000001</v>
      </c>
      <c r="F7158" s="145">
        <v>0.20480000000000001</v>
      </c>
      <c r="G7158" s="146">
        <f t="shared" si="111"/>
        <v>18.488699999999991</v>
      </c>
    </row>
    <row r="7159" spans="1:7" x14ac:dyDescent="0.25">
      <c r="A7159" s="143">
        <v>44860</v>
      </c>
      <c r="B7159" s="144">
        <v>3</v>
      </c>
      <c r="C7159" s="145">
        <v>10.562099999999999</v>
      </c>
      <c r="D7159" s="145">
        <v>6.3589000000000002</v>
      </c>
      <c r="E7159" s="145">
        <v>1.28</v>
      </c>
      <c r="F7159" s="145">
        <v>2.4299999999999999E-2</v>
      </c>
      <c r="G7159" s="146">
        <f t="shared" si="111"/>
        <v>18.225300000000001</v>
      </c>
    </row>
    <row r="7160" spans="1:7" x14ac:dyDescent="0.25">
      <c r="A7160" s="143">
        <v>44860</v>
      </c>
      <c r="B7160" s="144">
        <v>4</v>
      </c>
      <c r="C7160" s="145">
        <v>4.4363999999999999</v>
      </c>
      <c r="D7160" s="145">
        <v>6.2923999999999998</v>
      </c>
      <c r="E7160" s="145">
        <v>1.1519999999999999</v>
      </c>
      <c r="F7160" s="145">
        <v>0.18429999999999999</v>
      </c>
      <c r="G7160" s="146">
        <f t="shared" si="111"/>
        <v>12.065099999999999</v>
      </c>
    </row>
    <row r="7161" spans="1:7" x14ac:dyDescent="0.25">
      <c r="A7161" s="143">
        <v>44860</v>
      </c>
      <c r="B7161" s="144">
        <v>5</v>
      </c>
      <c r="C7161" s="145">
        <v>6.3894000000000002</v>
      </c>
      <c r="D7161" s="145">
        <v>6.4819000000000004</v>
      </c>
      <c r="E7161" s="145">
        <v>1.28</v>
      </c>
      <c r="F7161" s="145">
        <v>0.20480000000000001</v>
      </c>
      <c r="G7161" s="146">
        <f t="shared" si="111"/>
        <v>14.356100000000001</v>
      </c>
    </row>
    <row r="7162" spans="1:7" x14ac:dyDescent="0.25">
      <c r="A7162" s="143">
        <v>44860</v>
      </c>
      <c r="B7162" s="144">
        <v>6</v>
      </c>
      <c r="C7162" s="145">
        <v>2.0459999999999998</v>
      </c>
      <c r="D7162" s="145">
        <v>6.4664999999999999</v>
      </c>
      <c r="E7162" s="145">
        <v>1.4079999999999999</v>
      </c>
      <c r="F7162" s="145">
        <v>0.19309999999999999</v>
      </c>
      <c r="G7162" s="146">
        <f t="shared" si="111"/>
        <v>10.113599999999998</v>
      </c>
    </row>
    <row r="7163" spans="1:7" x14ac:dyDescent="0.25">
      <c r="A7163" s="143">
        <v>44860</v>
      </c>
      <c r="B7163" s="144">
        <v>7</v>
      </c>
      <c r="C7163" s="145">
        <v>2.33</v>
      </c>
      <c r="D7163" s="145">
        <v>5.6215999999999999</v>
      </c>
      <c r="E7163" s="145">
        <v>0.25600000000000001</v>
      </c>
      <c r="F7163" s="145">
        <v>2.4299999999999999E-2</v>
      </c>
      <c r="G7163" s="146">
        <f t="shared" si="111"/>
        <v>8.2318999999999996</v>
      </c>
    </row>
    <row r="7164" spans="1:7" x14ac:dyDescent="0.25">
      <c r="A7164" s="143">
        <v>44860</v>
      </c>
      <c r="B7164" s="144">
        <v>8</v>
      </c>
      <c r="C7164" s="145">
        <v>1.7669999999999999</v>
      </c>
      <c r="D7164" s="145">
        <v>5.2043999999999997</v>
      </c>
      <c r="E7164" s="145">
        <v>7.0000000000000007E-2</v>
      </c>
      <c r="F7164" s="145">
        <v>0.21179999999999999</v>
      </c>
      <c r="G7164" s="146">
        <f t="shared" si="111"/>
        <v>7.2531999999999996</v>
      </c>
    </row>
    <row r="7165" spans="1:7" x14ac:dyDescent="0.25">
      <c r="A7165" s="143">
        <v>44860</v>
      </c>
      <c r="B7165" s="144">
        <v>9</v>
      </c>
      <c r="C7165" s="145">
        <v>21.095300000000002</v>
      </c>
      <c r="D7165" s="145">
        <v>5.7316000000000003</v>
      </c>
      <c r="E7165" s="145">
        <v>0.26619999999999999</v>
      </c>
      <c r="F7165" s="145">
        <v>140.77520000000001</v>
      </c>
      <c r="G7165" s="146">
        <f t="shared" si="111"/>
        <v>167.8683</v>
      </c>
    </row>
    <row r="7166" spans="1:7" x14ac:dyDescent="0.25">
      <c r="A7166" s="143">
        <v>44860</v>
      </c>
      <c r="B7166" s="144">
        <v>10</v>
      </c>
      <c r="C7166" s="145">
        <v>1060.7701999999999</v>
      </c>
      <c r="D7166" s="145">
        <v>15.5799</v>
      </c>
      <c r="E7166" s="145">
        <v>47.1432</v>
      </c>
      <c r="F7166" s="145">
        <v>1668.2577000000001</v>
      </c>
      <c r="G7166" s="146">
        <f t="shared" si="111"/>
        <v>2791.7510000000002</v>
      </c>
    </row>
    <row r="7167" spans="1:7" x14ac:dyDescent="0.25">
      <c r="A7167" s="143">
        <v>44860</v>
      </c>
      <c r="B7167" s="144">
        <v>11</v>
      </c>
      <c r="C7167" s="145">
        <v>3880.1817999999998</v>
      </c>
      <c r="D7167" s="145">
        <v>35.2408</v>
      </c>
      <c r="E7167" s="145">
        <v>217.16919999999999</v>
      </c>
      <c r="F7167" s="145">
        <v>5019.5888999999997</v>
      </c>
      <c r="G7167" s="146">
        <f t="shared" si="111"/>
        <v>9152.1807000000008</v>
      </c>
    </row>
    <row r="7168" spans="1:7" x14ac:dyDescent="0.25">
      <c r="A7168" s="143">
        <v>44860</v>
      </c>
      <c r="B7168" s="144">
        <v>12</v>
      </c>
      <c r="C7168" s="145">
        <v>6994.4425000000001</v>
      </c>
      <c r="D7168" s="145">
        <v>55.505000000000003</v>
      </c>
      <c r="E7168" s="145">
        <v>426.55279999999999</v>
      </c>
      <c r="F7168" s="145">
        <v>6853.1638000000003</v>
      </c>
      <c r="G7168" s="146">
        <f t="shared" si="111"/>
        <v>14329.664100000002</v>
      </c>
    </row>
    <row r="7169" spans="1:7" x14ac:dyDescent="0.25">
      <c r="A7169" s="143">
        <v>44860</v>
      </c>
      <c r="B7169" s="144">
        <v>13</v>
      </c>
      <c r="C7169" s="145">
        <v>14643.3341</v>
      </c>
      <c r="D7169" s="145">
        <v>92.720600000000005</v>
      </c>
      <c r="E7169" s="145">
        <v>716.17430000000002</v>
      </c>
      <c r="F7169" s="145">
        <v>7496.0487000000003</v>
      </c>
      <c r="G7169" s="146">
        <f t="shared" si="111"/>
        <v>22948.277700000002</v>
      </c>
    </row>
    <row r="7170" spans="1:7" x14ac:dyDescent="0.25">
      <c r="A7170" s="143">
        <v>44860</v>
      </c>
      <c r="B7170" s="144">
        <v>14</v>
      </c>
      <c r="C7170" s="145">
        <v>19306.3076</v>
      </c>
      <c r="D7170" s="145">
        <v>103.2199</v>
      </c>
      <c r="E7170" s="145">
        <v>611.20460000000003</v>
      </c>
      <c r="F7170" s="145">
        <v>7418.9841999999999</v>
      </c>
      <c r="G7170" s="146">
        <f t="shared" si="111"/>
        <v>27439.7163</v>
      </c>
    </row>
    <row r="7171" spans="1:7" x14ac:dyDescent="0.25">
      <c r="A7171" s="143">
        <v>44860</v>
      </c>
      <c r="B7171" s="144">
        <v>15</v>
      </c>
      <c r="C7171" s="145">
        <v>17958.516299999999</v>
      </c>
      <c r="D7171" s="145">
        <v>97.024900000000002</v>
      </c>
      <c r="E7171" s="145">
        <v>546.85749999999996</v>
      </c>
      <c r="F7171" s="145">
        <v>7567.9125000000004</v>
      </c>
      <c r="G7171" s="146">
        <f t="shared" si="111"/>
        <v>26170.311199999996</v>
      </c>
    </row>
    <row r="7172" spans="1:7" x14ac:dyDescent="0.25">
      <c r="A7172" s="143">
        <v>44860</v>
      </c>
      <c r="B7172" s="144">
        <v>16</v>
      </c>
      <c r="C7172" s="145">
        <v>15503.2685</v>
      </c>
      <c r="D7172" s="145">
        <v>87.4589</v>
      </c>
      <c r="E7172" s="145">
        <v>544.75930000000005</v>
      </c>
      <c r="F7172" s="145">
        <v>6620.0519999999997</v>
      </c>
      <c r="G7172" s="146">
        <f t="shared" si="111"/>
        <v>22755.538699999997</v>
      </c>
    </row>
    <row r="7173" spans="1:7" x14ac:dyDescent="0.25">
      <c r="A7173" s="143">
        <v>44860</v>
      </c>
      <c r="B7173" s="144">
        <v>17</v>
      </c>
      <c r="C7173" s="145">
        <v>8226.2975999999999</v>
      </c>
      <c r="D7173" s="145">
        <v>53.622399999999999</v>
      </c>
      <c r="E7173" s="145">
        <v>387.03210000000001</v>
      </c>
      <c r="F7173" s="145">
        <v>5069.8825999999999</v>
      </c>
      <c r="G7173" s="146">
        <f t="shared" si="111"/>
        <v>13736.834699999999</v>
      </c>
    </row>
    <row r="7174" spans="1:7" x14ac:dyDescent="0.25">
      <c r="A7174" s="143">
        <v>44860</v>
      </c>
      <c r="B7174" s="144">
        <v>18</v>
      </c>
      <c r="C7174" s="145">
        <v>4375.6489000000001</v>
      </c>
      <c r="D7174" s="145">
        <v>27.1053</v>
      </c>
      <c r="E7174" s="145">
        <v>143.7261</v>
      </c>
      <c r="F7174" s="145">
        <v>2054.0459000000001</v>
      </c>
      <c r="G7174" s="146">
        <f t="shared" ref="G7174:G7237" si="112">+SUM(C7174:F7174)</f>
        <v>6600.5262000000002</v>
      </c>
    </row>
    <row r="7175" spans="1:7" x14ac:dyDescent="0.25">
      <c r="A7175" s="143">
        <v>44860</v>
      </c>
      <c r="B7175" s="144">
        <v>19</v>
      </c>
      <c r="C7175" s="145">
        <v>262.19709999999998</v>
      </c>
      <c r="D7175" s="145">
        <v>6.9606000000000003</v>
      </c>
      <c r="E7175" s="145">
        <v>4.1363000000000003</v>
      </c>
      <c r="F7175" s="145">
        <v>234.16290000000001</v>
      </c>
      <c r="G7175" s="146">
        <f t="shared" si="112"/>
        <v>507.45690000000002</v>
      </c>
    </row>
    <row r="7176" spans="1:7" x14ac:dyDescent="0.25">
      <c r="A7176" s="143">
        <v>44860</v>
      </c>
      <c r="B7176" s="144">
        <v>20</v>
      </c>
      <c r="C7176" s="145">
        <v>5.6532999999999998</v>
      </c>
      <c r="D7176" s="145">
        <v>5.8392999999999997</v>
      </c>
      <c r="E7176" s="145">
        <v>1.0880000000000001</v>
      </c>
      <c r="F7176" s="145">
        <v>0.18429999999999999</v>
      </c>
      <c r="G7176" s="146">
        <f t="shared" si="112"/>
        <v>12.764900000000001</v>
      </c>
    </row>
    <row r="7177" spans="1:7" x14ac:dyDescent="0.25">
      <c r="A7177" s="143">
        <v>44860</v>
      </c>
      <c r="B7177" s="144">
        <v>21</v>
      </c>
      <c r="C7177" s="145">
        <v>4.1071999999999997</v>
      </c>
      <c r="D7177" s="145">
        <v>5.3912999999999904</v>
      </c>
      <c r="E7177" s="145">
        <v>0.64</v>
      </c>
      <c r="F7177" s="145">
        <v>3.5499999999999997E-2</v>
      </c>
      <c r="G7177" s="146">
        <f t="shared" si="112"/>
        <v>10.173999999999991</v>
      </c>
    </row>
    <row r="7178" spans="1:7" x14ac:dyDescent="0.25">
      <c r="A7178" s="143">
        <v>44860</v>
      </c>
      <c r="B7178" s="144">
        <v>22</v>
      </c>
      <c r="C7178" s="145">
        <v>3.0461999999999998</v>
      </c>
      <c r="D7178" s="145">
        <v>5.5628000000000002</v>
      </c>
      <c r="E7178" s="145">
        <v>0.83199999999999996</v>
      </c>
      <c r="F7178" s="145">
        <v>0.18429999999999999</v>
      </c>
      <c r="G7178" s="146">
        <f t="shared" si="112"/>
        <v>9.6253000000000011</v>
      </c>
    </row>
    <row r="7179" spans="1:7" x14ac:dyDescent="0.25">
      <c r="A7179" s="143">
        <v>44860</v>
      </c>
      <c r="B7179" s="144">
        <v>23</v>
      </c>
      <c r="C7179" s="145">
        <v>2.2732000000000001</v>
      </c>
      <c r="D7179" s="145">
        <v>5.6166</v>
      </c>
      <c r="E7179" s="145">
        <v>1.1519999999999999</v>
      </c>
      <c r="F7179" s="145">
        <v>0.18429999999999999</v>
      </c>
      <c r="G7179" s="146">
        <f t="shared" si="112"/>
        <v>9.2261000000000006</v>
      </c>
    </row>
    <row r="7180" spans="1:7" x14ac:dyDescent="0.25">
      <c r="A7180" s="143">
        <v>44860</v>
      </c>
      <c r="B7180" s="144">
        <v>24</v>
      </c>
      <c r="C7180" s="145">
        <v>2.0002</v>
      </c>
      <c r="D7180" s="145">
        <v>5.7164000000000001</v>
      </c>
      <c r="E7180" s="145">
        <v>1.0880000000000001</v>
      </c>
      <c r="F7180" s="145">
        <v>0.18429999999999999</v>
      </c>
      <c r="G7180" s="146">
        <f t="shared" si="112"/>
        <v>8.988900000000001</v>
      </c>
    </row>
    <row r="7181" spans="1:7" x14ac:dyDescent="0.25">
      <c r="A7181" s="143">
        <v>44861</v>
      </c>
      <c r="B7181" s="144">
        <v>1</v>
      </c>
      <c r="C7181" s="145">
        <v>2.5670000000000002</v>
      </c>
      <c r="D7181" s="145">
        <v>5.806</v>
      </c>
      <c r="E7181" s="145">
        <v>1.28</v>
      </c>
      <c r="F7181" s="145">
        <v>0.18429999999999999</v>
      </c>
      <c r="G7181" s="146">
        <f t="shared" si="112"/>
        <v>9.8373000000000008</v>
      </c>
    </row>
    <row r="7182" spans="1:7" x14ac:dyDescent="0.25">
      <c r="A7182" s="143">
        <v>44861</v>
      </c>
      <c r="B7182" s="144">
        <v>2</v>
      </c>
      <c r="C7182" s="145">
        <v>3.2050000000000001</v>
      </c>
      <c r="D7182" s="145">
        <v>5.3836000000000004</v>
      </c>
      <c r="E7182" s="145">
        <v>0.96</v>
      </c>
      <c r="F7182" s="145">
        <v>4.48E-2</v>
      </c>
      <c r="G7182" s="146">
        <f t="shared" si="112"/>
        <v>9.5934000000000008</v>
      </c>
    </row>
    <row r="7183" spans="1:7" x14ac:dyDescent="0.25">
      <c r="A7183" s="143">
        <v>44861</v>
      </c>
      <c r="B7183" s="144">
        <v>3</v>
      </c>
      <c r="C7183" s="145">
        <v>2.6040000000000001</v>
      </c>
      <c r="D7183" s="145">
        <v>5.7009999999999996</v>
      </c>
      <c r="E7183" s="145">
        <v>1.216</v>
      </c>
      <c r="F7183" s="145">
        <v>0.2457</v>
      </c>
      <c r="G7183" s="146">
        <f t="shared" si="112"/>
        <v>9.7666999999999984</v>
      </c>
    </row>
    <row r="7184" spans="1:7" x14ac:dyDescent="0.25">
      <c r="A7184" s="143">
        <v>44861</v>
      </c>
      <c r="B7184" s="144">
        <v>4</v>
      </c>
      <c r="C7184" s="145">
        <v>1.8939999999999999</v>
      </c>
      <c r="D7184" s="145">
        <v>5.7675999999999998</v>
      </c>
      <c r="E7184" s="145">
        <v>1.3440000000000001</v>
      </c>
      <c r="F7184" s="145">
        <v>0.20480000000000001</v>
      </c>
      <c r="G7184" s="146">
        <f t="shared" si="112"/>
        <v>9.2103999999999999</v>
      </c>
    </row>
    <row r="7185" spans="1:7" x14ac:dyDescent="0.25">
      <c r="A7185" s="143">
        <v>44861</v>
      </c>
      <c r="B7185" s="144">
        <v>5</v>
      </c>
      <c r="C7185" s="145">
        <v>4.4400000000000004</v>
      </c>
      <c r="D7185" s="145">
        <v>5.4962999999999997</v>
      </c>
      <c r="E7185" s="145">
        <v>1.216</v>
      </c>
      <c r="F7185" s="145">
        <v>0.18429999999999999</v>
      </c>
      <c r="G7185" s="146">
        <f t="shared" si="112"/>
        <v>11.336599999999999</v>
      </c>
    </row>
    <row r="7186" spans="1:7" x14ac:dyDescent="0.25">
      <c r="A7186" s="143">
        <v>44861</v>
      </c>
      <c r="B7186" s="144">
        <v>6</v>
      </c>
      <c r="C7186" s="145">
        <v>2.121</v>
      </c>
      <c r="D7186" s="145">
        <v>4.9740000000000002</v>
      </c>
      <c r="E7186" s="145">
        <v>0.44800000000000001</v>
      </c>
      <c r="F7186" s="145">
        <v>2.4299999999999999E-2</v>
      </c>
      <c r="G7186" s="146">
        <f t="shared" si="112"/>
        <v>7.5673000000000012</v>
      </c>
    </row>
    <row r="7187" spans="1:7" x14ac:dyDescent="0.25">
      <c r="A7187" s="143">
        <v>44861</v>
      </c>
      <c r="B7187" s="144">
        <v>7</v>
      </c>
      <c r="C7187" s="145">
        <v>2.0979999999999999</v>
      </c>
      <c r="D7187" s="145">
        <v>5.3989000000000003</v>
      </c>
      <c r="E7187" s="145">
        <v>0.83199999999999996</v>
      </c>
      <c r="F7187" s="145">
        <v>0.20480000000000001</v>
      </c>
      <c r="G7187" s="146">
        <f t="shared" si="112"/>
        <v>8.5337000000000014</v>
      </c>
    </row>
    <row r="7188" spans="1:7" x14ac:dyDescent="0.25">
      <c r="A7188" s="143">
        <v>44861</v>
      </c>
      <c r="B7188" s="144">
        <v>8</v>
      </c>
      <c r="C7188" s="145">
        <v>2.0211000000000001</v>
      </c>
      <c r="D7188" s="145">
        <v>5.1276000000000002</v>
      </c>
      <c r="E7188" s="145">
        <v>0.71</v>
      </c>
      <c r="F7188" s="145">
        <v>1.7896000000000001</v>
      </c>
      <c r="G7188" s="146">
        <f t="shared" si="112"/>
        <v>9.648299999999999</v>
      </c>
    </row>
    <row r="7189" spans="1:7" x14ac:dyDescent="0.25">
      <c r="A7189" s="143">
        <v>44861</v>
      </c>
      <c r="B7189" s="144">
        <v>9</v>
      </c>
      <c r="C7189" s="145">
        <v>90.904600000000002</v>
      </c>
      <c r="D7189" s="145">
        <v>6.3360000000000003</v>
      </c>
      <c r="E7189" s="145">
        <v>25.587800000000001</v>
      </c>
      <c r="F7189" s="145">
        <v>1262.6529</v>
      </c>
      <c r="G7189" s="146">
        <f t="shared" si="112"/>
        <v>1385.4813000000001</v>
      </c>
    </row>
    <row r="7190" spans="1:7" x14ac:dyDescent="0.25">
      <c r="A7190" s="143">
        <v>44861</v>
      </c>
      <c r="B7190" s="144">
        <v>10</v>
      </c>
      <c r="C7190" s="145">
        <v>2651.4569000000001</v>
      </c>
      <c r="D7190" s="145">
        <v>21.895099999999999</v>
      </c>
      <c r="E7190" s="145">
        <v>211.56200000000001</v>
      </c>
      <c r="F7190" s="145">
        <v>5455.3071</v>
      </c>
      <c r="G7190" s="146">
        <f t="shared" si="112"/>
        <v>8340.2211000000007</v>
      </c>
    </row>
    <row r="7191" spans="1:7" x14ac:dyDescent="0.25">
      <c r="A7191" s="143">
        <v>44861</v>
      </c>
      <c r="B7191" s="144">
        <v>11</v>
      </c>
      <c r="C7191" s="145">
        <v>5943.4098000000004</v>
      </c>
      <c r="D7191" s="145">
        <v>43.986800000000002</v>
      </c>
      <c r="E7191" s="145">
        <v>402.39330000000001</v>
      </c>
      <c r="F7191" s="145">
        <v>6564.6845000000003</v>
      </c>
      <c r="G7191" s="146">
        <f t="shared" si="112"/>
        <v>12954.474399999999</v>
      </c>
    </row>
    <row r="7192" spans="1:7" x14ac:dyDescent="0.25">
      <c r="A7192" s="143">
        <v>44861</v>
      </c>
      <c r="B7192" s="144">
        <v>12</v>
      </c>
      <c r="C7192" s="145">
        <v>13294.6392</v>
      </c>
      <c r="D7192" s="145">
        <v>77.704999999999998</v>
      </c>
      <c r="E7192" s="145">
        <v>571.25080000000003</v>
      </c>
      <c r="F7192" s="145">
        <v>6797.8876</v>
      </c>
      <c r="G7192" s="146">
        <f t="shared" si="112"/>
        <v>20741.482599999999</v>
      </c>
    </row>
    <row r="7193" spans="1:7" x14ac:dyDescent="0.25">
      <c r="A7193" s="143">
        <v>44861</v>
      </c>
      <c r="B7193" s="144">
        <v>13</v>
      </c>
      <c r="C7193" s="145">
        <v>24840.985799999999</v>
      </c>
      <c r="D7193" s="145">
        <v>130.89320000000001</v>
      </c>
      <c r="E7193" s="145">
        <v>760.952</v>
      </c>
      <c r="F7193" s="145">
        <v>6783.6328000000003</v>
      </c>
      <c r="G7193" s="146">
        <f t="shared" si="112"/>
        <v>32516.463799999998</v>
      </c>
    </row>
    <row r="7194" spans="1:7" x14ac:dyDescent="0.25">
      <c r="A7194" s="143">
        <v>44861</v>
      </c>
      <c r="B7194" s="144">
        <v>14</v>
      </c>
      <c r="C7194" s="145">
        <v>29597.936699999998</v>
      </c>
      <c r="D7194" s="145">
        <v>153.68770000000001</v>
      </c>
      <c r="E7194" s="145">
        <v>936.98140000000001</v>
      </c>
      <c r="F7194" s="145">
        <v>8182.5123000000003</v>
      </c>
      <c r="G7194" s="146">
        <f t="shared" si="112"/>
        <v>38871.1181</v>
      </c>
    </row>
    <row r="7195" spans="1:7" x14ac:dyDescent="0.25">
      <c r="A7195" s="143">
        <v>44861</v>
      </c>
      <c r="B7195" s="144">
        <v>15</v>
      </c>
      <c r="C7195" s="145">
        <v>28652.185399999998</v>
      </c>
      <c r="D7195" s="145">
        <v>143.86340000000001</v>
      </c>
      <c r="E7195" s="145">
        <v>1018.958</v>
      </c>
      <c r="F7195" s="145">
        <v>9604.5395000000008</v>
      </c>
      <c r="G7195" s="146">
        <f t="shared" si="112"/>
        <v>39419.546299999995</v>
      </c>
    </row>
    <row r="7196" spans="1:7" x14ac:dyDescent="0.25">
      <c r="A7196" s="143">
        <v>44861</v>
      </c>
      <c r="B7196" s="144">
        <v>16</v>
      </c>
      <c r="C7196" s="145">
        <v>23996.547999999999</v>
      </c>
      <c r="D7196" s="145">
        <v>119.7974</v>
      </c>
      <c r="E7196" s="145">
        <v>947.7296</v>
      </c>
      <c r="F7196" s="145">
        <v>9934.3832999999995</v>
      </c>
      <c r="G7196" s="146">
        <f t="shared" si="112"/>
        <v>34998.458299999998</v>
      </c>
    </row>
    <row r="7197" spans="1:7" x14ac:dyDescent="0.25">
      <c r="A7197" s="143">
        <v>44861</v>
      </c>
      <c r="B7197" s="144">
        <v>17</v>
      </c>
      <c r="C7197" s="145">
        <v>15607.6765</v>
      </c>
      <c r="D7197" s="145">
        <v>75.411799999999999</v>
      </c>
      <c r="E7197" s="145">
        <v>645.41880000000003</v>
      </c>
      <c r="F7197" s="145">
        <v>7929.4555</v>
      </c>
      <c r="G7197" s="146">
        <f t="shared" si="112"/>
        <v>24257.962599999999</v>
      </c>
    </row>
    <row r="7198" spans="1:7" x14ac:dyDescent="0.25">
      <c r="A7198" s="143">
        <v>44861</v>
      </c>
      <c r="B7198" s="144">
        <v>18</v>
      </c>
      <c r="C7198" s="145">
        <v>5502.1706000000004</v>
      </c>
      <c r="D7198" s="145">
        <v>30.739799999999999</v>
      </c>
      <c r="E7198" s="145">
        <v>257.91989999999998</v>
      </c>
      <c r="F7198" s="145">
        <v>4581.9342999999999</v>
      </c>
      <c r="G7198" s="146">
        <f t="shared" si="112"/>
        <v>10372.7646</v>
      </c>
    </row>
    <row r="7199" spans="1:7" x14ac:dyDescent="0.25">
      <c r="A7199" s="143">
        <v>44861</v>
      </c>
      <c r="B7199" s="144">
        <v>19</v>
      </c>
      <c r="C7199" s="145">
        <v>293.79390000000001</v>
      </c>
      <c r="D7199" s="145">
        <v>6.6705999999999896</v>
      </c>
      <c r="E7199" s="145">
        <v>43.471899999999998</v>
      </c>
      <c r="F7199" s="145">
        <v>1167.8717999999999</v>
      </c>
      <c r="G7199" s="146">
        <f t="shared" si="112"/>
        <v>1511.8081999999999</v>
      </c>
    </row>
    <row r="7200" spans="1:7" x14ac:dyDescent="0.25">
      <c r="A7200" s="143">
        <v>44861</v>
      </c>
      <c r="B7200" s="144">
        <v>20</v>
      </c>
      <c r="C7200" s="145">
        <v>21.834800000000001</v>
      </c>
      <c r="D7200" s="145">
        <v>5.8204000000000002</v>
      </c>
      <c r="E7200" s="145">
        <v>0.89600000000000002</v>
      </c>
      <c r="F7200" s="145">
        <v>0.28989999999999999</v>
      </c>
      <c r="G7200" s="146">
        <f t="shared" si="112"/>
        <v>28.841100000000001</v>
      </c>
    </row>
    <row r="7201" spans="1:7" x14ac:dyDescent="0.25">
      <c r="A7201" s="143">
        <v>44861</v>
      </c>
      <c r="B7201" s="144">
        <v>21</v>
      </c>
      <c r="C7201" s="145">
        <v>20.8644</v>
      </c>
      <c r="D7201" s="145">
        <v>5.8691000000000004</v>
      </c>
      <c r="E7201" s="145">
        <v>1.0880000000000001</v>
      </c>
      <c r="F7201" s="145">
        <v>0.18429999999999999</v>
      </c>
      <c r="G7201" s="146">
        <f t="shared" si="112"/>
        <v>28.005800000000001</v>
      </c>
    </row>
    <row r="7202" spans="1:7" x14ac:dyDescent="0.25">
      <c r="A7202" s="143">
        <v>44861</v>
      </c>
      <c r="B7202" s="144">
        <v>22</v>
      </c>
      <c r="C7202" s="145">
        <v>20.878799999999998</v>
      </c>
      <c r="D7202" s="145">
        <v>5.8204000000000002</v>
      </c>
      <c r="E7202" s="145">
        <v>0.89600000000000002</v>
      </c>
      <c r="F7202" s="145">
        <v>0.20480000000000001</v>
      </c>
      <c r="G7202" s="146">
        <f t="shared" si="112"/>
        <v>27.799999999999997</v>
      </c>
    </row>
    <row r="7203" spans="1:7" x14ac:dyDescent="0.25">
      <c r="A7203" s="143">
        <v>44861</v>
      </c>
      <c r="B7203" s="144">
        <v>23</v>
      </c>
      <c r="C7203" s="145">
        <v>20.0792</v>
      </c>
      <c r="D7203" s="145">
        <v>5.6745000000000001</v>
      </c>
      <c r="E7203" s="145">
        <v>0.83199999999999996</v>
      </c>
      <c r="F7203" s="145">
        <v>0.18429999999999999</v>
      </c>
      <c r="G7203" s="146">
        <f t="shared" si="112"/>
        <v>26.770000000000003</v>
      </c>
    </row>
    <row r="7204" spans="1:7" x14ac:dyDescent="0.25">
      <c r="A7204" s="143">
        <v>44861</v>
      </c>
      <c r="B7204" s="144">
        <v>24</v>
      </c>
      <c r="C7204" s="145">
        <v>20.1022</v>
      </c>
      <c r="D7204" s="145">
        <v>5.9969999999999999</v>
      </c>
      <c r="E7204" s="145">
        <v>1.216</v>
      </c>
      <c r="F7204" s="145">
        <v>4.48E-2</v>
      </c>
      <c r="G7204" s="146">
        <f t="shared" si="112"/>
        <v>27.36</v>
      </c>
    </row>
    <row r="7205" spans="1:7" x14ac:dyDescent="0.25">
      <c r="A7205" s="143">
        <v>44862</v>
      </c>
      <c r="B7205" s="144">
        <v>1</v>
      </c>
      <c r="C7205" s="145">
        <v>20.4026</v>
      </c>
      <c r="D7205" s="145">
        <v>5.5094000000000003</v>
      </c>
      <c r="E7205" s="145">
        <v>1.3542999999999901</v>
      </c>
      <c r="F7205" s="145">
        <v>0.18429999999999999</v>
      </c>
      <c r="G7205" s="146">
        <f t="shared" si="112"/>
        <v>27.450599999999991</v>
      </c>
    </row>
    <row r="7206" spans="1:7" x14ac:dyDescent="0.25">
      <c r="A7206" s="143">
        <v>44862</v>
      </c>
      <c r="B7206" s="144">
        <v>2</v>
      </c>
      <c r="C7206" s="145">
        <v>32.948900000000002</v>
      </c>
      <c r="D7206" s="145">
        <v>5.6348000000000003</v>
      </c>
      <c r="E7206" s="145">
        <v>1.4182999999999999</v>
      </c>
      <c r="F7206" s="145">
        <v>0.20480000000000001</v>
      </c>
      <c r="G7206" s="146">
        <f t="shared" si="112"/>
        <v>40.206800000000001</v>
      </c>
    </row>
    <row r="7207" spans="1:7" x14ac:dyDescent="0.25">
      <c r="A7207" s="143">
        <v>44862</v>
      </c>
      <c r="B7207" s="144">
        <v>3</v>
      </c>
      <c r="C7207" s="145">
        <v>22.348600000000001</v>
      </c>
      <c r="D7207" s="145">
        <v>5.6807999999999996</v>
      </c>
      <c r="E7207" s="145">
        <v>1.5463</v>
      </c>
      <c r="F7207" s="145">
        <v>0.18429999999999999</v>
      </c>
      <c r="G7207" s="146">
        <f t="shared" si="112"/>
        <v>29.76</v>
      </c>
    </row>
    <row r="7208" spans="1:7" x14ac:dyDescent="0.25">
      <c r="A7208" s="143">
        <v>44862</v>
      </c>
      <c r="B7208" s="144">
        <v>4</v>
      </c>
      <c r="C7208" s="145">
        <v>23.605399999999999</v>
      </c>
      <c r="D7208" s="145">
        <v>5.6577999999999999</v>
      </c>
      <c r="E7208" s="145">
        <v>1.4823</v>
      </c>
      <c r="F7208" s="145">
        <v>5.04E-2</v>
      </c>
      <c r="G7208" s="146">
        <f t="shared" si="112"/>
        <v>30.795899999999996</v>
      </c>
    </row>
    <row r="7209" spans="1:7" x14ac:dyDescent="0.25">
      <c r="A7209" s="143">
        <v>44862</v>
      </c>
      <c r="B7209" s="144">
        <v>5</v>
      </c>
      <c r="C7209" s="145">
        <v>26.8034</v>
      </c>
      <c r="D7209" s="145">
        <v>5.5452000000000004</v>
      </c>
      <c r="E7209" s="145">
        <v>1.2262999999999999</v>
      </c>
      <c r="F7209" s="145">
        <v>0.18429999999999999</v>
      </c>
      <c r="G7209" s="146">
        <f t="shared" si="112"/>
        <v>33.7592</v>
      </c>
    </row>
    <row r="7210" spans="1:7" x14ac:dyDescent="0.25">
      <c r="A7210" s="143">
        <v>44862</v>
      </c>
      <c r="B7210" s="144">
        <v>6</v>
      </c>
      <c r="C7210" s="145">
        <v>23.881399999999999</v>
      </c>
      <c r="D7210" s="145">
        <v>5.0179</v>
      </c>
      <c r="E7210" s="145">
        <v>0.84230000000000005</v>
      </c>
      <c r="F7210" s="145">
        <v>0.18429999999999999</v>
      </c>
      <c r="G7210" s="146">
        <f t="shared" si="112"/>
        <v>29.925900000000002</v>
      </c>
    </row>
    <row r="7211" spans="1:7" x14ac:dyDescent="0.25">
      <c r="A7211" s="143">
        <v>44862</v>
      </c>
      <c r="B7211" s="144">
        <v>7</v>
      </c>
      <c r="C7211" s="145">
        <v>23.564399999999999</v>
      </c>
      <c r="D7211" s="145">
        <v>4.6543000000000001</v>
      </c>
      <c r="E7211" s="145">
        <v>0.46860000000000002</v>
      </c>
      <c r="F7211" s="145">
        <v>0.20480000000000001</v>
      </c>
      <c r="G7211" s="146">
        <f t="shared" si="112"/>
        <v>28.892099999999996</v>
      </c>
    </row>
    <row r="7212" spans="1:7" x14ac:dyDescent="0.25">
      <c r="A7212" s="143">
        <v>44862</v>
      </c>
      <c r="B7212" s="144">
        <v>8</v>
      </c>
      <c r="C7212" s="145">
        <v>24.270900000000001</v>
      </c>
      <c r="D7212" s="145">
        <v>4.9051999999999998</v>
      </c>
      <c r="E7212" s="145">
        <v>0.59230000000000005</v>
      </c>
      <c r="F7212" s="145">
        <v>0.4088</v>
      </c>
      <c r="G7212" s="146">
        <f t="shared" si="112"/>
        <v>30.177200000000003</v>
      </c>
    </row>
    <row r="7213" spans="1:7" x14ac:dyDescent="0.25">
      <c r="A7213" s="143">
        <v>44862</v>
      </c>
      <c r="B7213" s="144">
        <v>9</v>
      </c>
      <c r="C7213" s="145">
        <v>268.3458</v>
      </c>
      <c r="D7213" s="145">
        <v>6.3483999999999998</v>
      </c>
      <c r="E7213" s="145">
        <v>54.646799999999999</v>
      </c>
      <c r="F7213" s="145">
        <v>3861.2786000000001</v>
      </c>
      <c r="G7213" s="146">
        <f t="shared" si="112"/>
        <v>4190.6196</v>
      </c>
    </row>
    <row r="7214" spans="1:7" x14ac:dyDescent="0.25">
      <c r="A7214" s="143">
        <v>44862</v>
      </c>
      <c r="B7214" s="144">
        <v>10</v>
      </c>
      <c r="C7214" s="145">
        <v>3279.7972</v>
      </c>
      <c r="D7214" s="145">
        <v>27.997699999999998</v>
      </c>
      <c r="E7214" s="145">
        <v>395.62979999999999</v>
      </c>
      <c r="F7214" s="145">
        <v>11646.621300000001</v>
      </c>
      <c r="G7214" s="146">
        <f t="shared" si="112"/>
        <v>15350.046</v>
      </c>
    </row>
    <row r="7215" spans="1:7" x14ac:dyDescent="0.25">
      <c r="A7215" s="143">
        <v>44862</v>
      </c>
      <c r="B7215" s="144">
        <v>11</v>
      </c>
      <c r="C7215" s="145">
        <v>13993.4483</v>
      </c>
      <c r="D7215" s="145">
        <v>83.336699999999993</v>
      </c>
      <c r="E7215" s="145">
        <v>786.28030000000001</v>
      </c>
      <c r="F7215" s="145">
        <v>14409.652599999999</v>
      </c>
      <c r="G7215" s="146">
        <f t="shared" si="112"/>
        <v>29272.7179</v>
      </c>
    </row>
    <row r="7216" spans="1:7" x14ac:dyDescent="0.25">
      <c r="A7216" s="143">
        <v>44862</v>
      </c>
      <c r="B7216" s="144">
        <v>12</v>
      </c>
      <c r="C7216" s="145">
        <v>22932.085800000001</v>
      </c>
      <c r="D7216" s="145">
        <v>131.10329999999999</v>
      </c>
      <c r="E7216" s="145">
        <v>1149.6079999999999</v>
      </c>
      <c r="F7216" s="145">
        <v>15574.797699999999</v>
      </c>
      <c r="G7216" s="146">
        <f t="shared" si="112"/>
        <v>39787.594799999999</v>
      </c>
    </row>
    <row r="7217" spans="1:7" x14ac:dyDescent="0.25">
      <c r="A7217" s="143">
        <v>44862</v>
      </c>
      <c r="B7217" s="144">
        <v>13</v>
      </c>
      <c r="C7217" s="145">
        <v>25397.8</v>
      </c>
      <c r="D7217" s="145">
        <v>142.3064</v>
      </c>
      <c r="E7217" s="145">
        <v>1309.3702000000001</v>
      </c>
      <c r="F7217" s="145">
        <v>16124.3477</v>
      </c>
      <c r="G7217" s="146">
        <f t="shared" si="112"/>
        <v>42973.8243</v>
      </c>
    </row>
    <row r="7218" spans="1:7" x14ac:dyDescent="0.25">
      <c r="A7218" s="143">
        <v>44862</v>
      </c>
      <c r="B7218" s="144">
        <v>14</v>
      </c>
      <c r="C7218" s="145">
        <v>26466.7323</v>
      </c>
      <c r="D7218" s="145">
        <v>145.5385</v>
      </c>
      <c r="E7218" s="145">
        <v>1363.2710999999999</v>
      </c>
      <c r="F7218" s="145">
        <v>15544.331899999999</v>
      </c>
      <c r="G7218" s="146">
        <f t="shared" si="112"/>
        <v>43519.873799999994</v>
      </c>
    </row>
    <row r="7219" spans="1:7" x14ac:dyDescent="0.25">
      <c r="A7219" s="143">
        <v>44862</v>
      </c>
      <c r="B7219" s="144">
        <v>15</v>
      </c>
      <c r="C7219" s="145">
        <v>20937.4944</v>
      </c>
      <c r="D7219" s="145">
        <v>118.474</v>
      </c>
      <c r="E7219" s="145">
        <v>1143.6840999999999</v>
      </c>
      <c r="F7219" s="145">
        <v>15606.986500000001</v>
      </c>
      <c r="G7219" s="146">
        <f t="shared" si="112"/>
        <v>37806.638999999996</v>
      </c>
    </row>
    <row r="7220" spans="1:7" x14ac:dyDescent="0.25">
      <c r="A7220" s="143">
        <v>44862</v>
      </c>
      <c r="B7220" s="144">
        <v>16</v>
      </c>
      <c r="C7220" s="145">
        <v>11805.8423</v>
      </c>
      <c r="D7220" s="145">
        <v>78.106499999999997</v>
      </c>
      <c r="E7220" s="145">
        <v>843.60389999999995</v>
      </c>
      <c r="F7220" s="145">
        <v>13529.375599999999</v>
      </c>
      <c r="G7220" s="146">
        <f t="shared" si="112"/>
        <v>26256.9283</v>
      </c>
    </row>
    <row r="7221" spans="1:7" x14ac:dyDescent="0.25">
      <c r="A7221" s="143">
        <v>44862</v>
      </c>
      <c r="B7221" s="144">
        <v>17</v>
      </c>
      <c r="C7221" s="145">
        <v>5866.5461999999998</v>
      </c>
      <c r="D7221" s="145">
        <v>44.842300000000002</v>
      </c>
      <c r="E7221" s="145">
        <v>538.91520000000003</v>
      </c>
      <c r="F7221" s="145">
        <v>11559.241099999999</v>
      </c>
      <c r="G7221" s="146">
        <f t="shared" si="112"/>
        <v>18009.5448</v>
      </c>
    </row>
    <row r="7222" spans="1:7" x14ac:dyDescent="0.25">
      <c r="A7222" s="143">
        <v>44862</v>
      </c>
      <c r="B7222" s="144">
        <v>18</v>
      </c>
      <c r="C7222" s="145">
        <v>2994.2091</v>
      </c>
      <c r="D7222" s="145">
        <v>24.331299999999999</v>
      </c>
      <c r="E7222" s="145">
        <v>229.39670000000001</v>
      </c>
      <c r="F7222" s="145">
        <v>6136.4187000000002</v>
      </c>
      <c r="G7222" s="146">
        <f t="shared" si="112"/>
        <v>9384.3558000000012</v>
      </c>
    </row>
    <row r="7223" spans="1:7" x14ac:dyDescent="0.25">
      <c r="A7223" s="143">
        <v>44862</v>
      </c>
      <c r="B7223" s="144">
        <v>19</v>
      </c>
      <c r="C7223" s="145">
        <v>72.658100000000005</v>
      </c>
      <c r="D7223" s="145">
        <v>7.1289999999999996</v>
      </c>
      <c r="E7223" s="145">
        <v>10.065099999999999</v>
      </c>
      <c r="F7223" s="145">
        <v>613.70669999999996</v>
      </c>
      <c r="G7223" s="146">
        <f t="shared" si="112"/>
        <v>703.55889999999999</v>
      </c>
    </row>
    <row r="7224" spans="1:7" x14ac:dyDescent="0.25">
      <c r="A7224" s="143">
        <v>44862</v>
      </c>
      <c r="B7224" s="144">
        <v>20</v>
      </c>
      <c r="C7224" s="145">
        <v>10.067600000000001</v>
      </c>
      <c r="D7224" s="145">
        <v>4.7896000000000001</v>
      </c>
      <c r="E7224" s="145">
        <v>0.44800000000000001</v>
      </c>
      <c r="F7224" s="145">
        <v>0.22520000000000001</v>
      </c>
      <c r="G7224" s="146">
        <f t="shared" si="112"/>
        <v>15.5304</v>
      </c>
    </row>
    <row r="7225" spans="1:7" x14ac:dyDescent="0.25">
      <c r="A7225" s="143">
        <v>44862</v>
      </c>
      <c r="B7225" s="144">
        <v>21</v>
      </c>
      <c r="C7225" s="145">
        <v>10.0656</v>
      </c>
      <c r="D7225" s="145">
        <v>4.4236000000000004</v>
      </c>
      <c r="E7225" s="145">
        <v>0</v>
      </c>
      <c r="F7225" s="145">
        <v>2.4299999999999999E-2</v>
      </c>
      <c r="G7225" s="146">
        <f t="shared" si="112"/>
        <v>14.513500000000001</v>
      </c>
    </row>
    <row r="7226" spans="1:7" x14ac:dyDescent="0.25">
      <c r="A7226" s="143">
        <v>44862</v>
      </c>
      <c r="B7226" s="144">
        <v>22</v>
      </c>
      <c r="C7226" s="145">
        <v>8.1555999999999997</v>
      </c>
      <c r="D7226" s="145">
        <v>5.2377000000000002</v>
      </c>
      <c r="E7226" s="145">
        <v>0.89600000000000002</v>
      </c>
      <c r="F7226" s="145">
        <v>0.20480000000000001</v>
      </c>
      <c r="G7226" s="146">
        <f t="shared" si="112"/>
        <v>14.494100000000001</v>
      </c>
    </row>
    <row r="7227" spans="1:7" x14ac:dyDescent="0.25">
      <c r="A7227" s="143">
        <v>44862</v>
      </c>
      <c r="B7227" s="144">
        <v>23</v>
      </c>
      <c r="C7227" s="145">
        <v>8.1915999999999993</v>
      </c>
      <c r="D7227" s="145">
        <v>5.0694999999999997</v>
      </c>
      <c r="E7227" s="145">
        <v>1.024</v>
      </c>
      <c r="F7227" s="145">
        <v>0.18429999999999999</v>
      </c>
      <c r="G7227" s="146">
        <f t="shared" si="112"/>
        <v>14.4694</v>
      </c>
    </row>
    <row r="7228" spans="1:7" x14ac:dyDescent="0.25">
      <c r="A7228" s="143">
        <v>44862</v>
      </c>
      <c r="B7228" s="144">
        <v>24</v>
      </c>
      <c r="C7228" s="145">
        <v>7.7126000000000001</v>
      </c>
      <c r="D7228" s="145">
        <v>4.6236999999999897</v>
      </c>
      <c r="E7228" s="145">
        <v>0.38400000000000001</v>
      </c>
      <c r="F7228" s="145">
        <v>0.20849999999999999</v>
      </c>
      <c r="G7228" s="146">
        <f t="shared" si="112"/>
        <v>12.928799999999992</v>
      </c>
    </row>
    <row r="7229" spans="1:7" x14ac:dyDescent="0.25">
      <c r="A7229" s="143">
        <v>44863</v>
      </c>
      <c r="B7229" s="144">
        <v>1</v>
      </c>
      <c r="C7229" s="145">
        <v>2.0731000000000002</v>
      </c>
      <c r="D7229" s="145">
        <v>5.3708</v>
      </c>
      <c r="E7229" s="145">
        <v>1.1519999999999999</v>
      </c>
      <c r="F7229" s="145">
        <v>0.20480000000000001</v>
      </c>
      <c r="G7229" s="146">
        <f t="shared" si="112"/>
        <v>8.8007000000000009</v>
      </c>
    </row>
    <row r="7230" spans="1:7" x14ac:dyDescent="0.25">
      <c r="A7230" s="143">
        <v>44863</v>
      </c>
      <c r="B7230" s="144">
        <v>2</v>
      </c>
      <c r="C7230" s="145">
        <v>1.2116</v>
      </c>
      <c r="D7230" s="145">
        <v>5.4398999999999997</v>
      </c>
      <c r="E7230" s="145">
        <v>1.3440000000000001</v>
      </c>
      <c r="F7230" s="145">
        <v>2.4299999999999999E-2</v>
      </c>
      <c r="G7230" s="146">
        <f t="shared" si="112"/>
        <v>8.0198</v>
      </c>
    </row>
    <row r="7231" spans="1:7" x14ac:dyDescent="0.25">
      <c r="A7231" s="143">
        <v>44863</v>
      </c>
      <c r="B7231" s="144">
        <v>3</v>
      </c>
      <c r="C7231" s="145">
        <v>2.3180999999999998</v>
      </c>
      <c r="D7231" s="145">
        <v>5.5167000000000002</v>
      </c>
      <c r="E7231" s="145">
        <v>1.216</v>
      </c>
      <c r="F7231" s="145">
        <v>0.20480000000000001</v>
      </c>
      <c r="G7231" s="146">
        <f t="shared" si="112"/>
        <v>9.2555999999999994</v>
      </c>
    </row>
    <row r="7232" spans="1:7" x14ac:dyDescent="0.25">
      <c r="A7232" s="143">
        <v>44863</v>
      </c>
      <c r="B7232" s="144">
        <v>4</v>
      </c>
      <c r="C7232" s="145">
        <v>2.6922999999999999</v>
      </c>
      <c r="D7232" s="145">
        <v>5.4988000000000001</v>
      </c>
      <c r="E7232" s="145">
        <v>1.28</v>
      </c>
      <c r="F7232" s="145">
        <v>0.18429999999999999</v>
      </c>
      <c r="G7232" s="146">
        <f t="shared" si="112"/>
        <v>9.6554000000000002</v>
      </c>
    </row>
    <row r="7233" spans="1:7" x14ac:dyDescent="0.25">
      <c r="A7233" s="143">
        <v>44863</v>
      </c>
      <c r="B7233" s="144">
        <v>5</v>
      </c>
      <c r="C7233" s="145">
        <v>2.0522999999999998</v>
      </c>
      <c r="D7233" s="145">
        <v>5.5217000000000001</v>
      </c>
      <c r="E7233" s="145">
        <v>1.3440000000000001</v>
      </c>
      <c r="F7233" s="145">
        <v>0.20480000000000001</v>
      </c>
      <c r="G7233" s="146">
        <f t="shared" si="112"/>
        <v>9.1227999999999998</v>
      </c>
    </row>
    <row r="7234" spans="1:7" x14ac:dyDescent="0.25">
      <c r="A7234" s="143">
        <v>44863</v>
      </c>
      <c r="B7234" s="144">
        <v>6</v>
      </c>
      <c r="C7234" s="145">
        <v>2.1713</v>
      </c>
      <c r="D7234" s="145">
        <v>5.5423999999999998</v>
      </c>
      <c r="E7234" s="145">
        <v>1.3440000000000001</v>
      </c>
      <c r="F7234" s="145">
        <v>0.18429999999999999</v>
      </c>
      <c r="G7234" s="146">
        <f t="shared" si="112"/>
        <v>9.2419999999999991</v>
      </c>
    </row>
    <row r="7235" spans="1:7" x14ac:dyDescent="0.25">
      <c r="A7235" s="143">
        <v>44863</v>
      </c>
      <c r="B7235" s="144">
        <v>7</v>
      </c>
      <c r="C7235" s="145">
        <v>2.1852999999999998</v>
      </c>
      <c r="D7235" s="145">
        <v>4.7282000000000002</v>
      </c>
      <c r="E7235" s="145">
        <v>0.44800000000000001</v>
      </c>
      <c r="F7235" s="145">
        <v>2.4299999999999999E-2</v>
      </c>
      <c r="G7235" s="146">
        <f t="shared" si="112"/>
        <v>7.3858000000000006</v>
      </c>
    </row>
    <row r="7236" spans="1:7" x14ac:dyDescent="0.25">
      <c r="A7236" s="143">
        <v>44863</v>
      </c>
      <c r="B7236" s="144">
        <v>8</v>
      </c>
      <c r="C7236" s="145">
        <v>2.9003000000000001</v>
      </c>
      <c r="D7236" s="145">
        <v>4.5004</v>
      </c>
      <c r="E7236" s="145">
        <v>0.39</v>
      </c>
      <c r="F7236" s="145">
        <v>0.6109</v>
      </c>
      <c r="G7236" s="146">
        <f t="shared" si="112"/>
        <v>8.4016000000000002</v>
      </c>
    </row>
    <row r="7237" spans="1:7" x14ac:dyDescent="0.25">
      <c r="A7237" s="143">
        <v>44863</v>
      </c>
      <c r="B7237" s="144">
        <v>9</v>
      </c>
      <c r="C7237" s="145">
        <v>129.36439999999999</v>
      </c>
      <c r="D7237" s="145">
        <v>5.5377000000000001</v>
      </c>
      <c r="E7237" s="145">
        <v>4.7161999999999997</v>
      </c>
      <c r="F7237" s="145">
        <v>607.80529999999999</v>
      </c>
      <c r="G7237" s="146">
        <f t="shared" si="112"/>
        <v>747.42359999999996</v>
      </c>
    </row>
    <row r="7238" spans="1:7" x14ac:dyDescent="0.25">
      <c r="A7238" s="143">
        <v>44863</v>
      </c>
      <c r="B7238" s="144">
        <v>10</v>
      </c>
      <c r="C7238" s="145">
        <v>1638.7346</v>
      </c>
      <c r="D7238" s="145">
        <v>23.352899999999899</v>
      </c>
      <c r="E7238" s="145">
        <v>169.09139999999999</v>
      </c>
      <c r="F7238" s="145">
        <v>5911.518</v>
      </c>
      <c r="G7238" s="146">
        <f t="shared" ref="G7238:G7301" si="113">+SUM(C7238:F7238)</f>
        <v>7742.6968999999999</v>
      </c>
    </row>
    <row r="7239" spans="1:7" x14ac:dyDescent="0.25">
      <c r="A7239" s="143">
        <v>44863</v>
      </c>
      <c r="B7239" s="144">
        <v>11</v>
      </c>
      <c r="C7239" s="145">
        <v>6415.9683999999997</v>
      </c>
      <c r="D7239" s="145">
        <v>61.072600000000001</v>
      </c>
      <c r="E7239" s="145">
        <v>617.32529999999997</v>
      </c>
      <c r="F7239" s="145">
        <v>12020.6031</v>
      </c>
      <c r="G7239" s="146">
        <f t="shared" si="113"/>
        <v>19114.969400000002</v>
      </c>
    </row>
    <row r="7240" spans="1:7" x14ac:dyDescent="0.25">
      <c r="A7240" s="143">
        <v>44863</v>
      </c>
      <c r="B7240" s="144">
        <v>12</v>
      </c>
      <c r="C7240" s="145">
        <v>18525.681400000001</v>
      </c>
      <c r="D7240" s="145">
        <v>123.10769999999999</v>
      </c>
      <c r="E7240" s="145">
        <v>1197.9458999999999</v>
      </c>
      <c r="F7240" s="145">
        <v>14783.4318</v>
      </c>
      <c r="G7240" s="146">
        <f t="shared" si="113"/>
        <v>34630.166799999999</v>
      </c>
    </row>
    <row r="7241" spans="1:7" x14ac:dyDescent="0.25">
      <c r="A7241" s="143">
        <v>44863</v>
      </c>
      <c r="B7241" s="144">
        <v>13</v>
      </c>
      <c r="C7241" s="145">
        <v>26913.9836</v>
      </c>
      <c r="D7241" s="145">
        <v>162.8262</v>
      </c>
      <c r="E7241" s="145">
        <v>1547.2992999999999</v>
      </c>
      <c r="F7241" s="145">
        <v>15558.552799999999</v>
      </c>
      <c r="G7241" s="146">
        <f t="shared" si="113"/>
        <v>44182.661899999999</v>
      </c>
    </row>
    <row r="7242" spans="1:7" x14ac:dyDescent="0.25">
      <c r="A7242" s="143">
        <v>44863</v>
      </c>
      <c r="B7242" s="144">
        <v>14</v>
      </c>
      <c r="C7242" s="145">
        <v>29226.397400000002</v>
      </c>
      <c r="D7242" s="145">
        <v>171.95330000000001</v>
      </c>
      <c r="E7242" s="145">
        <v>1515.6969999999999</v>
      </c>
      <c r="F7242" s="145">
        <v>14670.7264</v>
      </c>
      <c r="G7242" s="146">
        <f t="shared" si="113"/>
        <v>45584.774100000002</v>
      </c>
    </row>
    <row r="7243" spans="1:7" x14ac:dyDescent="0.25">
      <c r="A7243" s="143">
        <v>44863</v>
      </c>
      <c r="B7243" s="144">
        <v>15</v>
      </c>
      <c r="C7243" s="145">
        <v>22696.94</v>
      </c>
      <c r="D7243" s="145">
        <v>147.87370000000001</v>
      </c>
      <c r="E7243" s="145">
        <v>1204.0411999999999</v>
      </c>
      <c r="F7243" s="145">
        <v>13530.732599999999</v>
      </c>
      <c r="G7243" s="146">
        <f t="shared" si="113"/>
        <v>37579.587499999994</v>
      </c>
    </row>
    <row r="7244" spans="1:7" x14ac:dyDescent="0.25">
      <c r="A7244" s="143">
        <v>44863</v>
      </c>
      <c r="B7244" s="144">
        <v>16</v>
      </c>
      <c r="C7244" s="145">
        <v>20001.409899999999</v>
      </c>
      <c r="D7244" s="145">
        <v>121.2043</v>
      </c>
      <c r="E7244" s="145">
        <v>864.66120000000001</v>
      </c>
      <c r="F7244" s="145">
        <v>10387.0155</v>
      </c>
      <c r="G7244" s="146">
        <f t="shared" si="113"/>
        <v>31374.2909</v>
      </c>
    </row>
    <row r="7245" spans="1:7" x14ac:dyDescent="0.25">
      <c r="A7245" s="143">
        <v>44863</v>
      </c>
      <c r="B7245" s="144">
        <v>17</v>
      </c>
      <c r="C7245" s="145">
        <v>12708.483899999999</v>
      </c>
      <c r="D7245" s="145">
        <v>75.915499999999994</v>
      </c>
      <c r="E7245" s="145">
        <v>502.08359999999999</v>
      </c>
      <c r="F7245" s="145">
        <v>5378.4084000000003</v>
      </c>
      <c r="G7245" s="146">
        <f t="shared" si="113"/>
        <v>18664.8914</v>
      </c>
    </row>
    <row r="7246" spans="1:7" x14ac:dyDescent="0.25">
      <c r="A7246" s="143">
        <v>44863</v>
      </c>
      <c r="B7246" s="144">
        <v>18</v>
      </c>
      <c r="C7246" s="145">
        <v>4028.4819000000002</v>
      </c>
      <c r="D7246" s="145">
        <v>25.6812</v>
      </c>
      <c r="E7246" s="145">
        <v>171.5043</v>
      </c>
      <c r="F7246" s="145">
        <v>3998.05</v>
      </c>
      <c r="G7246" s="146">
        <f t="shared" si="113"/>
        <v>8223.7174000000014</v>
      </c>
    </row>
    <row r="7247" spans="1:7" x14ac:dyDescent="0.25">
      <c r="A7247" s="143">
        <v>44863</v>
      </c>
      <c r="B7247" s="144">
        <v>19</v>
      </c>
      <c r="C7247" s="145">
        <v>162.9682</v>
      </c>
      <c r="D7247" s="145">
        <v>6.0214999999999996</v>
      </c>
      <c r="E7247" s="145">
        <v>12.634600000000001</v>
      </c>
      <c r="F7247" s="145">
        <v>949.48059999999998</v>
      </c>
      <c r="G7247" s="146">
        <f t="shared" si="113"/>
        <v>1131.1049</v>
      </c>
    </row>
    <row r="7248" spans="1:7" x14ac:dyDescent="0.25">
      <c r="A7248" s="143">
        <v>44863</v>
      </c>
      <c r="B7248" s="144">
        <v>20</v>
      </c>
      <c r="C7248" s="145">
        <v>2.3275000000000001</v>
      </c>
      <c r="D7248" s="145">
        <v>4.2827999999999999</v>
      </c>
      <c r="E7248" s="145">
        <v>6.4000000000000001E-2</v>
      </c>
      <c r="F7248" s="145">
        <v>4.48E-2</v>
      </c>
      <c r="G7248" s="146">
        <f t="shared" si="113"/>
        <v>6.719100000000001</v>
      </c>
    </row>
    <row r="7249" spans="1:7" x14ac:dyDescent="0.25">
      <c r="A7249" s="143">
        <v>44863</v>
      </c>
      <c r="B7249" s="144">
        <v>21</v>
      </c>
      <c r="C7249" s="145">
        <v>1.68</v>
      </c>
      <c r="D7249" s="145">
        <v>4.1778000000000004</v>
      </c>
      <c r="E7249" s="145">
        <v>0</v>
      </c>
      <c r="F7249" s="145">
        <v>0.20480000000000001</v>
      </c>
      <c r="G7249" s="146">
        <f t="shared" si="113"/>
        <v>6.0625999999999998</v>
      </c>
    </row>
    <row r="7250" spans="1:7" x14ac:dyDescent="0.25">
      <c r="A7250" s="143">
        <v>44863</v>
      </c>
      <c r="B7250" s="144">
        <v>22</v>
      </c>
      <c r="C7250" s="145">
        <v>1.6919999999999999</v>
      </c>
      <c r="D7250" s="145">
        <v>5.0046999999999997</v>
      </c>
      <c r="E7250" s="145">
        <v>0.70399999999999996</v>
      </c>
      <c r="F7250" s="145">
        <v>0.18429999999999999</v>
      </c>
      <c r="G7250" s="146">
        <f t="shared" si="113"/>
        <v>7.585</v>
      </c>
    </row>
    <row r="7251" spans="1:7" x14ac:dyDescent="0.25">
      <c r="A7251" s="143">
        <v>44863</v>
      </c>
      <c r="B7251" s="144">
        <v>23</v>
      </c>
      <c r="C7251" s="145">
        <v>2.9662999999999999</v>
      </c>
      <c r="D7251" s="145">
        <v>5.0583999999999998</v>
      </c>
      <c r="E7251" s="145">
        <v>1.024</v>
      </c>
      <c r="F7251" s="145">
        <v>0.18429999999999999</v>
      </c>
      <c r="G7251" s="146">
        <f t="shared" si="113"/>
        <v>9.2330000000000005</v>
      </c>
    </row>
    <row r="7252" spans="1:7" x14ac:dyDescent="0.25">
      <c r="A7252" s="143">
        <v>44863</v>
      </c>
      <c r="B7252" s="144">
        <v>24</v>
      </c>
      <c r="C7252" s="145">
        <v>2.3083</v>
      </c>
      <c r="D7252" s="145">
        <v>5.0762999999999998</v>
      </c>
      <c r="E7252" s="145">
        <v>0.96</v>
      </c>
      <c r="F7252" s="145">
        <v>2.4299999999999999E-2</v>
      </c>
      <c r="G7252" s="146">
        <f t="shared" si="113"/>
        <v>8.3689</v>
      </c>
    </row>
    <row r="7253" spans="1:7" x14ac:dyDescent="0.25">
      <c r="A7253" s="143">
        <v>44864</v>
      </c>
      <c r="B7253" s="144">
        <v>1</v>
      </c>
      <c r="C7253" s="145">
        <v>1.0880000000000001</v>
      </c>
      <c r="D7253" s="145">
        <v>5.3758999999999997</v>
      </c>
      <c r="E7253" s="145">
        <v>1.28</v>
      </c>
      <c r="F7253" s="145">
        <v>0.20480000000000001</v>
      </c>
      <c r="G7253" s="146">
        <f t="shared" si="113"/>
        <v>7.9486999999999997</v>
      </c>
    </row>
    <row r="7254" spans="1:7" x14ac:dyDescent="0.25">
      <c r="A7254" s="143">
        <v>44864</v>
      </c>
      <c r="B7254" s="144">
        <v>2</v>
      </c>
      <c r="C7254" s="145">
        <v>1.0880000000000001</v>
      </c>
      <c r="D7254" s="145">
        <v>5.6292999999999997</v>
      </c>
      <c r="E7254" s="145">
        <v>1.472</v>
      </c>
      <c r="F7254" s="145">
        <v>0.18429999999999999</v>
      </c>
      <c r="G7254" s="146">
        <f t="shared" si="113"/>
        <v>8.3735999999999997</v>
      </c>
    </row>
    <row r="7255" spans="1:7" x14ac:dyDescent="0.25">
      <c r="A7255" s="143">
        <v>44864</v>
      </c>
      <c r="B7255" s="144">
        <v>3</v>
      </c>
      <c r="C7255" s="145">
        <v>1.6719999999999999</v>
      </c>
      <c r="D7255" s="145">
        <v>5.4653999999999998</v>
      </c>
      <c r="E7255" s="145">
        <v>1.472</v>
      </c>
      <c r="F7255" s="145">
        <v>0.20480000000000001</v>
      </c>
      <c r="G7255" s="146">
        <f t="shared" si="113"/>
        <v>8.8141999999999996</v>
      </c>
    </row>
    <row r="7256" spans="1:7" x14ac:dyDescent="0.25">
      <c r="A7256" s="143">
        <v>44864</v>
      </c>
      <c r="B7256" s="144">
        <v>4</v>
      </c>
      <c r="C7256" s="145">
        <v>1.8579999999999901</v>
      </c>
      <c r="D7256" s="145">
        <v>5.5065</v>
      </c>
      <c r="E7256" s="145">
        <v>1.472</v>
      </c>
      <c r="F7256" s="145">
        <v>0.18429999999999999</v>
      </c>
      <c r="G7256" s="146">
        <f t="shared" si="113"/>
        <v>9.0207999999999906</v>
      </c>
    </row>
    <row r="7257" spans="1:7" x14ac:dyDescent="0.25">
      <c r="A7257" s="143">
        <v>44864</v>
      </c>
      <c r="B7257" s="144">
        <v>5</v>
      </c>
      <c r="C7257" s="145">
        <v>3.71</v>
      </c>
      <c r="D7257" s="145">
        <v>5.5423</v>
      </c>
      <c r="E7257" s="145">
        <v>1.3440000000000001</v>
      </c>
      <c r="F7257" s="145">
        <v>2.4299999999999999E-2</v>
      </c>
      <c r="G7257" s="146">
        <f t="shared" si="113"/>
        <v>10.6206</v>
      </c>
    </row>
    <row r="7258" spans="1:7" x14ac:dyDescent="0.25">
      <c r="A7258" s="143">
        <v>44864</v>
      </c>
      <c r="B7258" s="144">
        <v>6</v>
      </c>
      <c r="C7258" s="145">
        <v>1.5589999999999999</v>
      </c>
      <c r="D7258" s="145">
        <v>5.3170000000000002</v>
      </c>
      <c r="E7258" s="145">
        <v>1.3440000000000001</v>
      </c>
      <c r="F7258" s="145">
        <v>0.20480000000000001</v>
      </c>
      <c r="G7258" s="146">
        <f t="shared" si="113"/>
        <v>8.4248000000000012</v>
      </c>
    </row>
    <row r="7259" spans="1:7" x14ac:dyDescent="0.25">
      <c r="A7259" s="143">
        <v>44864</v>
      </c>
      <c r="B7259" s="144">
        <v>7</v>
      </c>
      <c r="C7259" s="145">
        <v>2.2690000000000001</v>
      </c>
      <c r="D7259" s="145">
        <v>5.3552999999999997</v>
      </c>
      <c r="E7259" s="145">
        <v>1.28</v>
      </c>
      <c r="F7259" s="145">
        <v>0.23230000000000001</v>
      </c>
      <c r="G7259" s="146">
        <f t="shared" si="113"/>
        <v>9.1365999999999996</v>
      </c>
    </row>
    <row r="7260" spans="1:7" x14ac:dyDescent="0.25">
      <c r="A7260" s="143">
        <v>44864</v>
      </c>
      <c r="B7260" s="144">
        <v>8</v>
      </c>
      <c r="C7260" s="145">
        <v>1.6970000000000001</v>
      </c>
      <c r="D7260" s="145">
        <v>5.5396999999999998</v>
      </c>
      <c r="E7260" s="145">
        <v>1.286</v>
      </c>
      <c r="F7260" s="145">
        <v>0.93959999999999999</v>
      </c>
      <c r="G7260" s="146">
        <f t="shared" si="113"/>
        <v>9.4623000000000008</v>
      </c>
    </row>
    <row r="7261" spans="1:7" x14ac:dyDescent="0.25">
      <c r="A7261" s="143">
        <v>44864</v>
      </c>
      <c r="B7261" s="144">
        <v>9</v>
      </c>
      <c r="C7261" s="145">
        <v>155.72499999999999</v>
      </c>
      <c r="D7261" s="145">
        <v>6.3845999999999998</v>
      </c>
      <c r="E7261" s="145">
        <v>42.3018</v>
      </c>
      <c r="F7261" s="145">
        <v>2934.1498000000001</v>
      </c>
      <c r="G7261" s="146">
        <f t="shared" si="113"/>
        <v>3138.5612000000001</v>
      </c>
    </row>
    <row r="7262" spans="1:7" x14ac:dyDescent="0.25">
      <c r="A7262" s="143">
        <v>44864</v>
      </c>
      <c r="B7262" s="144">
        <v>10</v>
      </c>
      <c r="C7262" s="145">
        <v>3167.0182</v>
      </c>
      <c r="D7262" s="145">
        <v>31.241199999999999</v>
      </c>
      <c r="E7262" s="145">
        <v>339.60629999999998</v>
      </c>
      <c r="F7262" s="145">
        <v>10121.859200000001</v>
      </c>
      <c r="G7262" s="146">
        <f t="shared" si="113"/>
        <v>13659.724900000001</v>
      </c>
    </row>
    <row r="7263" spans="1:7" x14ac:dyDescent="0.25">
      <c r="A7263" s="143">
        <v>44864</v>
      </c>
      <c r="B7263" s="144">
        <v>11</v>
      </c>
      <c r="C7263" s="145">
        <v>12550.3442</v>
      </c>
      <c r="D7263" s="145">
        <v>95.5839</v>
      </c>
      <c r="E7263" s="145">
        <v>877.69510000000002</v>
      </c>
      <c r="F7263" s="145">
        <v>12473.5083</v>
      </c>
      <c r="G7263" s="146">
        <f t="shared" si="113"/>
        <v>25997.1315</v>
      </c>
    </row>
    <row r="7264" spans="1:7" x14ac:dyDescent="0.25">
      <c r="A7264" s="143">
        <v>44864</v>
      </c>
      <c r="B7264" s="144">
        <v>12</v>
      </c>
      <c r="C7264" s="145">
        <v>19802.0589</v>
      </c>
      <c r="D7264" s="145">
        <v>143.38249999999999</v>
      </c>
      <c r="E7264" s="145">
        <v>1301.8189</v>
      </c>
      <c r="F7264" s="145">
        <v>15630.7943</v>
      </c>
      <c r="G7264" s="146">
        <f t="shared" si="113"/>
        <v>36878.054599999996</v>
      </c>
    </row>
    <row r="7265" spans="1:7" x14ac:dyDescent="0.25">
      <c r="A7265" s="143">
        <v>44864</v>
      </c>
      <c r="B7265" s="144">
        <v>13</v>
      </c>
      <c r="C7265" s="145">
        <v>25249.458999999999</v>
      </c>
      <c r="D7265" s="145">
        <v>172.1885</v>
      </c>
      <c r="E7265" s="145">
        <v>1567.9460999999999</v>
      </c>
      <c r="F7265" s="145">
        <v>15603.2981</v>
      </c>
      <c r="G7265" s="146">
        <f t="shared" si="113"/>
        <v>42592.8917</v>
      </c>
    </row>
    <row r="7266" spans="1:7" x14ac:dyDescent="0.25">
      <c r="A7266" s="143">
        <v>44864</v>
      </c>
      <c r="B7266" s="144">
        <v>14</v>
      </c>
      <c r="C7266" s="145">
        <v>28636.910500000002</v>
      </c>
      <c r="D7266" s="145">
        <v>185.08940000000001</v>
      </c>
      <c r="E7266" s="145">
        <v>1702.0945999999999</v>
      </c>
      <c r="F7266" s="145">
        <v>15753.0862</v>
      </c>
      <c r="G7266" s="146">
        <f t="shared" si="113"/>
        <v>46277.180700000004</v>
      </c>
    </row>
    <row r="7267" spans="1:7" x14ac:dyDescent="0.25">
      <c r="A7267" s="143">
        <v>44864</v>
      </c>
      <c r="B7267" s="144">
        <v>15</v>
      </c>
      <c r="C7267" s="145">
        <v>26185.812000000002</v>
      </c>
      <c r="D7267" s="145">
        <v>162.30930000000001</v>
      </c>
      <c r="E7267" s="145">
        <v>1580.3397</v>
      </c>
      <c r="F7267" s="145">
        <v>15462.803</v>
      </c>
      <c r="G7267" s="146">
        <f t="shared" si="113"/>
        <v>43391.264000000003</v>
      </c>
    </row>
    <row r="7268" spans="1:7" x14ac:dyDescent="0.25">
      <c r="A7268" s="143">
        <v>44864</v>
      </c>
      <c r="B7268" s="144">
        <v>16</v>
      </c>
      <c r="C7268" s="145">
        <v>21815.794300000001</v>
      </c>
      <c r="D7268" s="145">
        <v>132.98140000000001</v>
      </c>
      <c r="E7268" s="145">
        <v>1375.8242</v>
      </c>
      <c r="F7268" s="145">
        <v>15139.8724</v>
      </c>
      <c r="G7268" s="146">
        <f t="shared" si="113"/>
        <v>38464.472300000001</v>
      </c>
    </row>
    <row r="7269" spans="1:7" x14ac:dyDescent="0.25">
      <c r="A7269" s="143">
        <v>44864</v>
      </c>
      <c r="B7269" s="144">
        <v>17</v>
      </c>
      <c r="C7269" s="145">
        <v>13036.486800000001</v>
      </c>
      <c r="D7269" s="145">
        <v>78.613299999999995</v>
      </c>
      <c r="E7269" s="145">
        <v>874.88469999999995</v>
      </c>
      <c r="F7269" s="145">
        <v>12985.396699999999</v>
      </c>
      <c r="G7269" s="146">
        <f t="shared" si="113"/>
        <v>26975.381500000003</v>
      </c>
    </row>
    <row r="7270" spans="1:7" x14ac:dyDescent="0.25">
      <c r="A7270" s="143">
        <v>44864</v>
      </c>
      <c r="B7270" s="144">
        <v>18</v>
      </c>
      <c r="C7270" s="145">
        <v>3583.6015000000002</v>
      </c>
      <c r="D7270" s="145">
        <v>29.2898</v>
      </c>
      <c r="E7270" s="145">
        <v>317.8843</v>
      </c>
      <c r="F7270" s="145">
        <v>7944.3249999999998</v>
      </c>
      <c r="G7270" s="146">
        <f t="shared" si="113"/>
        <v>11875.1006</v>
      </c>
    </row>
    <row r="7271" spans="1:7" x14ac:dyDescent="0.25">
      <c r="A7271" s="143">
        <v>44864</v>
      </c>
      <c r="B7271" s="144">
        <v>19</v>
      </c>
      <c r="C7271" s="145">
        <v>55.615400000000001</v>
      </c>
      <c r="D7271" s="145">
        <v>6.1419999999999897</v>
      </c>
      <c r="E7271" s="145">
        <v>10.9701</v>
      </c>
      <c r="F7271" s="145">
        <v>690.74549999999999</v>
      </c>
      <c r="G7271" s="146">
        <f t="shared" si="113"/>
        <v>763.47299999999996</v>
      </c>
    </row>
    <row r="7272" spans="1:7" x14ac:dyDescent="0.25">
      <c r="A7272" s="143">
        <v>44864</v>
      </c>
      <c r="B7272" s="144">
        <v>20</v>
      </c>
      <c r="C7272" s="145">
        <v>2.1848999999999998</v>
      </c>
      <c r="D7272" s="145">
        <v>4.6821999999999999</v>
      </c>
      <c r="E7272" s="145">
        <v>0.32</v>
      </c>
      <c r="F7272" s="145">
        <v>0.73719999999999997</v>
      </c>
      <c r="G7272" s="146">
        <f t="shared" si="113"/>
        <v>7.9242999999999997</v>
      </c>
    </row>
    <row r="7273" spans="1:7" x14ac:dyDescent="0.25">
      <c r="A7273" s="143">
        <v>44864</v>
      </c>
      <c r="B7273" s="144">
        <v>21</v>
      </c>
      <c r="C7273" s="145">
        <v>1.7282999999999999</v>
      </c>
      <c r="D7273" s="145">
        <v>4.6436999999999999</v>
      </c>
      <c r="E7273" s="145">
        <v>0.38400000000000001</v>
      </c>
      <c r="F7273" s="145">
        <v>0.71679999999999999</v>
      </c>
      <c r="G7273" s="146">
        <f t="shared" si="113"/>
        <v>7.4728000000000003</v>
      </c>
    </row>
    <row r="7274" spans="1:7" x14ac:dyDescent="0.25">
      <c r="A7274" s="143">
        <v>44864</v>
      </c>
      <c r="B7274" s="144">
        <v>22</v>
      </c>
      <c r="C7274" s="145">
        <v>2.7012999999999998</v>
      </c>
      <c r="D7274" s="145">
        <v>4.8075999999999999</v>
      </c>
      <c r="E7274" s="145">
        <v>0.38400000000000001</v>
      </c>
      <c r="F7274" s="145">
        <v>0.57720000000000005</v>
      </c>
      <c r="G7274" s="146">
        <f t="shared" si="113"/>
        <v>8.4701000000000004</v>
      </c>
    </row>
    <row r="7275" spans="1:7" x14ac:dyDescent="0.25">
      <c r="A7275" s="143">
        <v>44864</v>
      </c>
      <c r="B7275" s="144">
        <v>23</v>
      </c>
      <c r="C7275" s="145">
        <v>2.0089999999999999</v>
      </c>
      <c r="D7275" s="145">
        <v>4.7103999999999999</v>
      </c>
      <c r="E7275" s="145">
        <v>0.51200000000000001</v>
      </c>
      <c r="F7275" s="145">
        <v>0.73719999999999997</v>
      </c>
      <c r="G7275" s="146">
        <f t="shared" si="113"/>
        <v>7.9686000000000003</v>
      </c>
    </row>
    <row r="7276" spans="1:7" x14ac:dyDescent="0.25">
      <c r="A7276" s="143">
        <v>44864</v>
      </c>
      <c r="B7276" s="144">
        <v>24</v>
      </c>
      <c r="C7276" s="145">
        <v>2.88</v>
      </c>
      <c r="D7276" s="145">
        <v>4.8176999999999897</v>
      </c>
      <c r="E7276" s="145">
        <v>0.64</v>
      </c>
      <c r="F7276" s="145">
        <v>0.26619999999999999</v>
      </c>
      <c r="G7276" s="146">
        <f t="shared" si="113"/>
        <v>8.6038999999999888</v>
      </c>
    </row>
    <row r="7277" spans="1:7" x14ac:dyDescent="0.25">
      <c r="A7277" s="143">
        <v>44865</v>
      </c>
      <c r="B7277" s="144">
        <v>1</v>
      </c>
      <c r="C7277" s="145">
        <v>3.8348</v>
      </c>
      <c r="D7277" s="145">
        <v>4.8178999999999998</v>
      </c>
      <c r="E7277" s="145">
        <v>0.64</v>
      </c>
      <c r="F7277" s="145">
        <v>0.18429999999999999</v>
      </c>
      <c r="G7277" s="146">
        <f t="shared" si="113"/>
        <v>9.4770000000000003</v>
      </c>
    </row>
    <row r="7278" spans="1:7" x14ac:dyDescent="0.25">
      <c r="A7278" s="143">
        <v>44865</v>
      </c>
      <c r="B7278" s="144">
        <v>2</v>
      </c>
      <c r="C7278" s="145">
        <v>3.9287999999999998</v>
      </c>
      <c r="D7278" s="145">
        <v>4.6795</v>
      </c>
      <c r="E7278" s="145">
        <v>0.51200000000000001</v>
      </c>
      <c r="F7278" s="145">
        <v>0.20480000000000001</v>
      </c>
      <c r="G7278" s="146">
        <f t="shared" si="113"/>
        <v>9.3251000000000008</v>
      </c>
    </row>
    <row r="7279" spans="1:7" x14ac:dyDescent="0.25">
      <c r="A7279" s="143">
        <v>44865</v>
      </c>
      <c r="B7279" s="144">
        <v>3</v>
      </c>
      <c r="C7279" s="145">
        <v>3.92579999999999</v>
      </c>
      <c r="D7279" s="145">
        <v>4.8639999999999999</v>
      </c>
      <c r="E7279" s="145">
        <v>0.76800000000000002</v>
      </c>
      <c r="F7279" s="145">
        <v>2.7699999999999999E-2</v>
      </c>
      <c r="G7279" s="146">
        <f t="shared" si="113"/>
        <v>9.585499999999989</v>
      </c>
    </row>
    <row r="7280" spans="1:7" x14ac:dyDescent="0.25">
      <c r="A7280" s="143">
        <v>44865</v>
      </c>
      <c r="B7280" s="144">
        <v>4</v>
      </c>
      <c r="C7280" s="145">
        <v>4.1447000000000003</v>
      </c>
      <c r="D7280" s="145">
        <v>5.1327999999999996</v>
      </c>
      <c r="E7280" s="145">
        <v>0.83199999999999996</v>
      </c>
      <c r="F7280" s="145">
        <v>0.18429999999999999</v>
      </c>
      <c r="G7280" s="146">
        <f t="shared" si="113"/>
        <v>10.293800000000001</v>
      </c>
    </row>
    <row r="7281" spans="1:7" x14ac:dyDescent="0.25">
      <c r="A7281" s="143">
        <v>44865</v>
      </c>
      <c r="B7281" s="144">
        <v>5</v>
      </c>
      <c r="C7281" s="145">
        <v>5.9326999999999996</v>
      </c>
      <c r="D7281" s="145">
        <v>4.9635999999999996</v>
      </c>
      <c r="E7281" s="145">
        <v>0.70399999999999996</v>
      </c>
      <c r="F7281" s="145">
        <v>0.20480000000000001</v>
      </c>
      <c r="G7281" s="146">
        <f t="shared" si="113"/>
        <v>11.805100000000001</v>
      </c>
    </row>
    <row r="7282" spans="1:7" x14ac:dyDescent="0.25">
      <c r="A7282" s="143">
        <v>44865</v>
      </c>
      <c r="B7282" s="144">
        <v>6</v>
      </c>
      <c r="C7282" s="145">
        <v>5.2927</v>
      </c>
      <c r="D7282" s="145">
        <v>4.8384</v>
      </c>
      <c r="E7282" s="145">
        <v>0.64</v>
      </c>
      <c r="F7282" s="145">
        <v>0.18429999999999999</v>
      </c>
      <c r="G7282" s="146">
        <f t="shared" si="113"/>
        <v>10.955400000000001</v>
      </c>
    </row>
    <row r="7283" spans="1:7" x14ac:dyDescent="0.25">
      <c r="A7283" s="143">
        <v>44865</v>
      </c>
      <c r="B7283" s="144">
        <v>7</v>
      </c>
      <c r="C7283" s="145">
        <v>3.9866999999999999</v>
      </c>
      <c r="D7283" s="145">
        <v>5.1269999999999998</v>
      </c>
      <c r="E7283" s="145">
        <v>0.64</v>
      </c>
      <c r="F7283" s="145">
        <v>0.185</v>
      </c>
      <c r="G7283" s="146">
        <f t="shared" si="113"/>
        <v>9.9387000000000008</v>
      </c>
    </row>
    <row r="7284" spans="1:7" x14ac:dyDescent="0.25">
      <c r="A7284" s="143">
        <v>44865</v>
      </c>
      <c r="B7284" s="144">
        <v>8</v>
      </c>
      <c r="C7284" s="145">
        <v>3.5487000000000002</v>
      </c>
      <c r="D7284" s="145">
        <v>4.5567000000000002</v>
      </c>
      <c r="E7284" s="145">
        <v>0.2802</v>
      </c>
      <c r="F7284" s="145">
        <v>2.1820999999999899</v>
      </c>
      <c r="G7284" s="146">
        <f t="shared" si="113"/>
        <v>10.56769999999999</v>
      </c>
    </row>
    <row r="7285" spans="1:7" x14ac:dyDescent="0.25">
      <c r="A7285" s="143">
        <v>44865</v>
      </c>
      <c r="B7285" s="144">
        <v>9</v>
      </c>
      <c r="C7285" s="145">
        <v>173.26900000000001</v>
      </c>
      <c r="D7285" s="145">
        <v>4.8925000000000001</v>
      </c>
      <c r="E7285" s="145">
        <v>38.305700000000002</v>
      </c>
      <c r="F7285" s="145">
        <v>3230.8274000000001</v>
      </c>
      <c r="G7285" s="146">
        <f t="shared" si="113"/>
        <v>3447.2946000000002</v>
      </c>
    </row>
    <row r="7286" spans="1:7" x14ac:dyDescent="0.25">
      <c r="A7286" s="143">
        <v>44865</v>
      </c>
      <c r="B7286" s="144">
        <v>10</v>
      </c>
      <c r="C7286" s="145">
        <v>3863.8515000000002</v>
      </c>
      <c r="D7286" s="145">
        <v>23.785799999999998</v>
      </c>
      <c r="E7286" s="145">
        <v>274.20139999999998</v>
      </c>
      <c r="F7286" s="145">
        <v>9840.6021999999994</v>
      </c>
      <c r="G7286" s="146">
        <f t="shared" si="113"/>
        <v>14002.4409</v>
      </c>
    </row>
    <row r="7287" spans="1:7" x14ac:dyDescent="0.25">
      <c r="A7287" s="143">
        <v>44865</v>
      </c>
      <c r="B7287" s="144">
        <v>11</v>
      </c>
      <c r="C7287" s="145">
        <v>12810.7456</v>
      </c>
      <c r="D7287" s="145">
        <v>71.812299999999993</v>
      </c>
      <c r="E7287" s="145">
        <v>603.39120000000003</v>
      </c>
      <c r="F7287" s="145">
        <v>13395.790199999999</v>
      </c>
      <c r="G7287" s="146">
        <f t="shared" si="113"/>
        <v>26881.739300000001</v>
      </c>
    </row>
    <row r="7288" spans="1:7" x14ac:dyDescent="0.25">
      <c r="A7288" s="143">
        <v>44865</v>
      </c>
      <c r="B7288" s="144">
        <v>12</v>
      </c>
      <c r="C7288" s="145">
        <v>18056.723699999999</v>
      </c>
      <c r="D7288" s="145">
        <v>110.8921</v>
      </c>
      <c r="E7288" s="145">
        <v>950.29099999999903</v>
      </c>
      <c r="F7288" s="145">
        <v>15359.0177</v>
      </c>
      <c r="G7288" s="146">
        <f t="shared" si="113"/>
        <v>34476.924499999994</v>
      </c>
    </row>
    <row r="7289" spans="1:7" x14ac:dyDescent="0.25">
      <c r="A7289" s="143">
        <v>44865</v>
      </c>
      <c r="B7289" s="144">
        <v>13</v>
      </c>
      <c r="C7289" s="145">
        <v>27320.602200000001</v>
      </c>
      <c r="D7289" s="145">
        <v>154.05699999999999</v>
      </c>
      <c r="E7289" s="145">
        <v>1275.394</v>
      </c>
      <c r="F7289" s="145">
        <v>15882.6224</v>
      </c>
      <c r="G7289" s="146">
        <f t="shared" si="113"/>
        <v>44632.675600000002</v>
      </c>
    </row>
    <row r="7290" spans="1:7" x14ac:dyDescent="0.25">
      <c r="A7290" s="143">
        <v>44865</v>
      </c>
      <c r="B7290" s="144">
        <v>14</v>
      </c>
      <c r="C7290" s="145">
        <v>28759.5556</v>
      </c>
      <c r="D7290" s="145">
        <v>153.6662</v>
      </c>
      <c r="E7290" s="145">
        <v>1336.2825</v>
      </c>
      <c r="F7290" s="145">
        <v>15986.379499999999</v>
      </c>
      <c r="G7290" s="146">
        <f t="shared" si="113"/>
        <v>46235.883799999996</v>
      </c>
    </row>
    <row r="7291" spans="1:7" x14ac:dyDescent="0.25">
      <c r="A7291" s="143">
        <v>44865</v>
      </c>
      <c r="B7291" s="144">
        <v>15</v>
      </c>
      <c r="C7291" s="145">
        <v>27032.809600000001</v>
      </c>
      <c r="D7291" s="145">
        <v>127.22369999999999</v>
      </c>
      <c r="E7291" s="145">
        <v>1190.5565999999999</v>
      </c>
      <c r="F7291" s="145">
        <v>15436.044400000001</v>
      </c>
      <c r="G7291" s="146">
        <f t="shared" si="113"/>
        <v>43786.634299999998</v>
      </c>
    </row>
    <row r="7292" spans="1:7" x14ac:dyDescent="0.25">
      <c r="A7292" s="143">
        <v>44865</v>
      </c>
      <c r="B7292" s="144">
        <v>16</v>
      </c>
      <c r="C7292" s="145">
        <v>18530.083699999999</v>
      </c>
      <c r="D7292" s="145">
        <v>99.635099999999994</v>
      </c>
      <c r="E7292" s="145">
        <v>825.68319999999903</v>
      </c>
      <c r="F7292" s="145">
        <v>12637.8467</v>
      </c>
      <c r="G7292" s="146">
        <f t="shared" si="113"/>
        <v>32093.248699999996</v>
      </c>
    </row>
    <row r="7293" spans="1:7" x14ac:dyDescent="0.25">
      <c r="A7293" s="143">
        <v>44865</v>
      </c>
      <c r="B7293" s="144">
        <v>17</v>
      </c>
      <c r="C7293" s="145">
        <v>7107.6441999999997</v>
      </c>
      <c r="D7293" s="145">
        <v>47.545099999999998</v>
      </c>
      <c r="E7293" s="145">
        <v>375.40379999999999</v>
      </c>
      <c r="F7293" s="145">
        <v>8230.6236000000008</v>
      </c>
      <c r="G7293" s="146">
        <f t="shared" si="113"/>
        <v>15761.216700000001</v>
      </c>
    </row>
    <row r="7294" spans="1:7" x14ac:dyDescent="0.25">
      <c r="A7294" s="143">
        <v>44865</v>
      </c>
      <c r="B7294" s="144">
        <v>18</v>
      </c>
      <c r="C7294" s="145">
        <v>1856.7747999999999</v>
      </c>
      <c r="D7294" s="145">
        <v>20.700700000000001</v>
      </c>
      <c r="E7294" s="145">
        <v>92.452699999999993</v>
      </c>
      <c r="F7294" s="145">
        <v>2536.6723000000002</v>
      </c>
      <c r="G7294" s="146">
        <f t="shared" si="113"/>
        <v>4506.6005000000005</v>
      </c>
    </row>
    <row r="7295" spans="1:7" x14ac:dyDescent="0.25">
      <c r="A7295" s="143">
        <v>44865</v>
      </c>
      <c r="B7295" s="144">
        <v>19</v>
      </c>
      <c r="C7295" s="145">
        <v>54.878300000000003</v>
      </c>
      <c r="D7295" s="145">
        <v>6.5488</v>
      </c>
      <c r="E7295" s="145">
        <v>2.5387</v>
      </c>
      <c r="F7295" s="145">
        <v>224.95760000000001</v>
      </c>
      <c r="G7295" s="146">
        <f t="shared" si="113"/>
        <v>288.92340000000002</v>
      </c>
    </row>
    <row r="7296" spans="1:7" x14ac:dyDescent="0.25">
      <c r="A7296" s="143">
        <v>44865</v>
      </c>
      <c r="B7296" s="144">
        <v>20</v>
      </c>
      <c r="C7296" s="145">
        <v>2.9150999999999998</v>
      </c>
      <c r="D7296" s="145">
        <v>5.1480999999999897</v>
      </c>
      <c r="E7296" s="145">
        <v>0.70399999999999996</v>
      </c>
      <c r="F7296" s="145">
        <v>0.55679999999999996</v>
      </c>
      <c r="G7296" s="146">
        <f t="shared" si="113"/>
        <v>9.323999999999991</v>
      </c>
    </row>
    <row r="7297" spans="1:7" x14ac:dyDescent="0.25">
      <c r="A7297" s="143">
        <v>44865</v>
      </c>
      <c r="B7297" s="144">
        <v>21</v>
      </c>
      <c r="C7297" s="145">
        <v>4.1082999999999998</v>
      </c>
      <c r="D7297" s="145">
        <v>5.5473999999999997</v>
      </c>
      <c r="E7297" s="145">
        <v>0.96</v>
      </c>
      <c r="F7297" s="145">
        <v>0.71679999999999999</v>
      </c>
      <c r="G7297" s="146">
        <f t="shared" si="113"/>
        <v>11.3325</v>
      </c>
    </row>
    <row r="7298" spans="1:7" x14ac:dyDescent="0.25">
      <c r="A7298" s="143">
        <v>44865</v>
      </c>
      <c r="B7298" s="144">
        <v>22</v>
      </c>
      <c r="C7298" s="145">
        <v>5.0223000000000004</v>
      </c>
      <c r="D7298" s="145">
        <v>5.4577999999999998</v>
      </c>
      <c r="E7298" s="145">
        <v>0.76800000000000002</v>
      </c>
      <c r="F7298" s="145">
        <v>0.71679999999999999</v>
      </c>
      <c r="G7298" s="146">
        <f t="shared" si="113"/>
        <v>11.9649</v>
      </c>
    </row>
    <row r="7299" spans="1:7" x14ac:dyDescent="0.25">
      <c r="A7299" s="143">
        <v>44865</v>
      </c>
      <c r="B7299" s="144">
        <v>23</v>
      </c>
      <c r="C7299" s="145">
        <v>2.8662999999999998</v>
      </c>
      <c r="D7299" s="145">
        <v>5.468</v>
      </c>
      <c r="E7299" s="145">
        <v>1.024</v>
      </c>
      <c r="F7299" s="145">
        <v>0.71679999999999999</v>
      </c>
      <c r="G7299" s="146">
        <f t="shared" si="113"/>
        <v>10.075099999999999</v>
      </c>
    </row>
    <row r="7300" spans="1:7" x14ac:dyDescent="0.25">
      <c r="A7300" s="143">
        <v>44865</v>
      </c>
      <c r="B7300" s="144">
        <v>24</v>
      </c>
      <c r="C7300" s="145">
        <v>2.3733</v>
      </c>
      <c r="D7300" s="145">
        <v>5.8673999999999999</v>
      </c>
      <c r="E7300" s="145">
        <v>1.28</v>
      </c>
      <c r="F7300" s="145">
        <v>0.71679999999999999</v>
      </c>
      <c r="G7300" s="146">
        <f t="shared" si="113"/>
        <v>10.237499999999999</v>
      </c>
    </row>
    <row r="7301" spans="1:7" x14ac:dyDescent="0.25">
      <c r="A7301" s="143">
        <v>44866</v>
      </c>
      <c r="B7301" s="144">
        <v>1</v>
      </c>
      <c r="C7301" s="145">
        <v>226.685</v>
      </c>
      <c r="D7301" s="145">
        <v>8.7965</v>
      </c>
      <c r="E7301" s="145">
        <v>0.96</v>
      </c>
      <c r="F7301" s="145">
        <v>0.55679999999999996</v>
      </c>
      <c r="G7301" s="146">
        <f t="shared" si="113"/>
        <v>236.99830000000003</v>
      </c>
    </row>
    <row r="7302" spans="1:7" x14ac:dyDescent="0.25">
      <c r="A7302" s="143">
        <v>44866</v>
      </c>
      <c r="B7302" s="144">
        <v>2</v>
      </c>
      <c r="C7302" s="145">
        <v>226.911</v>
      </c>
      <c r="D7302" s="145">
        <v>8.5198999999999998</v>
      </c>
      <c r="E7302" s="145">
        <v>0.70399999999999996</v>
      </c>
      <c r="F7302" s="145">
        <v>0.73719999999999997</v>
      </c>
      <c r="G7302" s="146">
        <f t="shared" ref="G7302:G7365" si="114">+SUM(C7302:F7302)</f>
        <v>236.87210000000002</v>
      </c>
    </row>
    <row r="7303" spans="1:7" x14ac:dyDescent="0.25">
      <c r="A7303" s="143">
        <v>44866</v>
      </c>
      <c r="B7303" s="144">
        <v>3</v>
      </c>
      <c r="C7303" s="145">
        <v>228.11199999999999</v>
      </c>
      <c r="D7303" s="145">
        <v>8.8117000000000001</v>
      </c>
      <c r="E7303" s="145">
        <v>0.83199999999999996</v>
      </c>
      <c r="F7303" s="145">
        <v>0.71679999999999999</v>
      </c>
      <c r="G7303" s="146">
        <f t="shared" si="114"/>
        <v>238.4725</v>
      </c>
    </row>
    <row r="7304" spans="1:7" x14ac:dyDescent="0.25">
      <c r="A7304" s="143">
        <v>44866</v>
      </c>
      <c r="B7304" s="144">
        <v>4</v>
      </c>
      <c r="C7304" s="145">
        <v>4.2717000000000001</v>
      </c>
      <c r="D7304" s="145">
        <v>5.2509999999999897</v>
      </c>
      <c r="E7304" s="145">
        <v>0.70399999999999996</v>
      </c>
      <c r="F7304" s="145">
        <v>0.71679999999999999</v>
      </c>
      <c r="G7304" s="146">
        <f t="shared" si="114"/>
        <v>10.94349999999999</v>
      </c>
    </row>
    <row r="7305" spans="1:7" x14ac:dyDescent="0.25">
      <c r="A7305" s="143">
        <v>44866</v>
      </c>
      <c r="B7305" s="144">
        <v>5</v>
      </c>
      <c r="C7305" s="145">
        <v>5.4847000000000001</v>
      </c>
      <c r="D7305" s="145">
        <v>5.2102000000000004</v>
      </c>
      <c r="E7305" s="145">
        <v>0.70399999999999996</v>
      </c>
      <c r="F7305" s="145">
        <v>0.74619999999999997</v>
      </c>
      <c r="G7305" s="146">
        <f t="shared" si="114"/>
        <v>12.145100000000001</v>
      </c>
    </row>
    <row r="7306" spans="1:7" x14ac:dyDescent="0.25">
      <c r="A7306" s="143">
        <v>44866</v>
      </c>
      <c r="B7306" s="144">
        <v>6</v>
      </c>
      <c r="C7306" s="145">
        <v>4.8336999999999897</v>
      </c>
      <c r="D7306" s="145">
        <v>5.415</v>
      </c>
      <c r="E7306" s="145">
        <v>0.70399999999999996</v>
      </c>
      <c r="F7306" s="145">
        <v>0.55679999999999996</v>
      </c>
      <c r="G7306" s="146">
        <f t="shared" si="114"/>
        <v>11.509499999999989</v>
      </c>
    </row>
    <row r="7307" spans="1:7" x14ac:dyDescent="0.25">
      <c r="A7307" s="143">
        <v>44866</v>
      </c>
      <c r="B7307" s="144">
        <v>7</v>
      </c>
      <c r="C7307" s="145">
        <v>4.7226999999999997</v>
      </c>
      <c r="D7307" s="145">
        <v>5.1204000000000001</v>
      </c>
      <c r="E7307" s="145">
        <v>0.51200000000000001</v>
      </c>
      <c r="F7307" s="145">
        <v>0.73719999999999997</v>
      </c>
      <c r="G7307" s="146">
        <f t="shared" si="114"/>
        <v>11.0923</v>
      </c>
    </row>
    <row r="7308" spans="1:7" x14ac:dyDescent="0.25">
      <c r="A7308" s="143">
        <v>44866</v>
      </c>
      <c r="B7308" s="144">
        <v>8</v>
      </c>
      <c r="C7308" s="145">
        <v>3.9327000000000001</v>
      </c>
      <c r="D7308" s="145">
        <v>5.0564999999999998</v>
      </c>
      <c r="E7308" s="145">
        <v>0.45400000000000001</v>
      </c>
      <c r="F7308" s="145">
        <v>0.73899999999999999</v>
      </c>
      <c r="G7308" s="146">
        <f t="shared" si="114"/>
        <v>10.182200000000002</v>
      </c>
    </row>
    <row r="7309" spans="1:7" x14ac:dyDescent="0.25">
      <c r="A7309" s="143">
        <v>44866</v>
      </c>
      <c r="B7309" s="144">
        <v>9</v>
      </c>
      <c r="C7309" s="145">
        <v>27.813199999999998</v>
      </c>
      <c r="D7309" s="145">
        <v>5.3765999999999998</v>
      </c>
      <c r="E7309" s="145">
        <v>0.85240000000000005</v>
      </c>
      <c r="F7309" s="145">
        <v>260.3272</v>
      </c>
      <c r="G7309" s="146">
        <f t="shared" si="114"/>
        <v>294.36939999999998</v>
      </c>
    </row>
    <row r="7310" spans="1:7" x14ac:dyDescent="0.25">
      <c r="A7310" s="143">
        <v>44866</v>
      </c>
      <c r="B7310" s="144">
        <v>10</v>
      </c>
      <c r="C7310" s="145">
        <v>767.89660000000003</v>
      </c>
      <c r="D7310" s="145">
        <v>11.1275</v>
      </c>
      <c r="E7310" s="145">
        <v>23.422899999999998</v>
      </c>
      <c r="F7310" s="145">
        <v>1129.0626</v>
      </c>
      <c r="G7310" s="146">
        <f t="shared" si="114"/>
        <v>1931.5096000000001</v>
      </c>
    </row>
    <row r="7311" spans="1:7" x14ac:dyDescent="0.25">
      <c r="A7311" s="143">
        <v>44866</v>
      </c>
      <c r="B7311" s="144">
        <v>11</v>
      </c>
      <c r="C7311" s="145">
        <v>2526.5237000000002</v>
      </c>
      <c r="D7311" s="145">
        <v>28.567</v>
      </c>
      <c r="E7311" s="145">
        <v>73.428700000000006</v>
      </c>
      <c r="F7311" s="145">
        <v>2004.2769000000001</v>
      </c>
      <c r="G7311" s="146">
        <f t="shared" si="114"/>
        <v>4632.7963</v>
      </c>
    </row>
    <row r="7312" spans="1:7" x14ac:dyDescent="0.25">
      <c r="A7312" s="143">
        <v>44866</v>
      </c>
      <c r="B7312" s="144">
        <v>12</v>
      </c>
      <c r="C7312" s="145">
        <v>3190.3942999999999</v>
      </c>
      <c r="D7312" s="145">
        <v>28.850200000000001</v>
      </c>
      <c r="E7312" s="145">
        <v>110.5926</v>
      </c>
      <c r="F7312" s="145">
        <v>3668.0264000000002</v>
      </c>
      <c r="G7312" s="146">
        <f t="shared" si="114"/>
        <v>6997.8634999999995</v>
      </c>
    </row>
    <row r="7313" spans="1:7" x14ac:dyDescent="0.25">
      <c r="A7313" s="143">
        <v>44866</v>
      </c>
      <c r="B7313" s="144">
        <v>13</v>
      </c>
      <c r="C7313" s="145">
        <v>3487.4794999999999</v>
      </c>
      <c r="D7313" s="145">
        <v>31.432500000000001</v>
      </c>
      <c r="E7313" s="145">
        <v>130.60560000000001</v>
      </c>
      <c r="F7313" s="145">
        <v>3748.1221</v>
      </c>
      <c r="G7313" s="146">
        <f t="shared" si="114"/>
        <v>7397.6396999999997</v>
      </c>
    </row>
    <row r="7314" spans="1:7" x14ac:dyDescent="0.25">
      <c r="A7314" s="143">
        <v>44866</v>
      </c>
      <c r="B7314" s="144">
        <v>14</v>
      </c>
      <c r="C7314" s="145">
        <v>4026.0293000000001</v>
      </c>
      <c r="D7314" s="145">
        <v>35.913499999999999</v>
      </c>
      <c r="E7314" s="145">
        <v>121.4778</v>
      </c>
      <c r="F7314" s="145">
        <v>3773.9189999999999</v>
      </c>
      <c r="G7314" s="146">
        <f t="shared" si="114"/>
        <v>7957.3396000000002</v>
      </c>
    </row>
    <row r="7315" spans="1:7" x14ac:dyDescent="0.25">
      <c r="A7315" s="143">
        <v>44866</v>
      </c>
      <c r="B7315" s="144">
        <v>15</v>
      </c>
      <c r="C7315" s="145">
        <v>3738.0953</v>
      </c>
      <c r="D7315" s="145">
        <v>34.6402</v>
      </c>
      <c r="E7315" s="145">
        <v>106.8295</v>
      </c>
      <c r="F7315" s="145">
        <v>3141.7356</v>
      </c>
      <c r="G7315" s="146">
        <f t="shared" si="114"/>
        <v>7021.3005999999996</v>
      </c>
    </row>
    <row r="7316" spans="1:7" x14ac:dyDescent="0.25">
      <c r="A7316" s="143">
        <v>44866</v>
      </c>
      <c r="B7316" s="144">
        <v>16</v>
      </c>
      <c r="C7316" s="145">
        <v>1413.6352999999999</v>
      </c>
      <c r="D7316" s="145">
        <v>17.160699999999999</v>
      </c>
      <c r="E7316" s="145">
        <v>55.964799999999997</v>
      </c>
      <c r="F7316" s="145">
        <v>1981.1706999999999</v>
      </c>
      <c r="G7316" s="146">
        <f t="shared" si="114"/>
        <v>3467.9314999999997</v>
      </c>
    </row>
    <row r="7317" spans="1:7" x14ac:dyDescent="0.25">
      <c r="A7317" s="143">
        <v>44866</v>
      </c>
      <c r="B7317" s="144">
        <v>17</v>
      </c>
      <c r="C7317" s="145">
        <v>587.6454</v>
      </c>
      <c r="D7317" s="145">
        <v>12.3475</v>
      </c>
      <c r="E7317" s="145">
        <v>26.789000000000001</v>
      </c>
      <c r="F7317" s="145">
        <v>1512.7607</v>
      </c>
      <c r="G7317" s="146">
        <f t="shared" si="114"/>
        <v>2139.5425999999998</v>
      </c>
    </row>
    <row r="7318" spans="1:7" x14ac:dyDescent="0.25">
      <c r="A7318" s="143">
        <v>44866</v>
      </c>
      <c r="B7318" s="144">
        <v>18</v>
      </c>
      <c r="C7318" s="145">
        <v>178.75579999999999</v>
      </c>
      <c r="D7318" s="145">
        <v>8.4253999999999998</v>
      </c>
      <c r="E7318" s="145">
        <v>22.9422</v>
      </c>
      <c r="F7318" s="145">
        <v>1336.5277000000001</v>
      </c>
      <c r="G7318" s="146">
        <f t="shared" si="114"/>
        <v>1546.6511</v>
      </c>
    </row>
    <row r="7319" spans="1:7" x14ac:dyDescent="0.25">
      <c r="A7319" s="143">
        <v>44866</v>
      </c>
      <c r="B7319" s="144">
        <v>19</v>
      </c>
      <c r="C7319" s="145">
        <v>11.6747</v>
      </c>
      <c r="D7319" s="145">
        <v>5.0156000000000001</v>
      </c>
      <c r="E7319" s="145">
        <v>0.29430000000000001</v>
      </c>
      <c r="F7319" s="145">
        <v>46.3506</v>
      </c>
      <c r="G7319" s="146">
        <f t="shared" si="114"/>
        <v>63.3352</v>
      </c>
    </row>
    <row r="7320" spans="1:7" x14ac:dyDescent="0.25">
      <c r="A7320" s="143">
        <v>44866</v>
      </c>
      <c r="B7320" s="144">
        <v>20</v>
      </c>
      <c r="C7320" s="145">
        <v>5.0785999999999998</v>
      </c>
      <c r="D7320" s="145">
        <v>5.1384999999999996</v>
      </c>
      <c r="E7320" s="145">
        <v>0.44800000000000001</v>
      </c>
      <c r="F7320" s="145">
        <v>0.72689999999999999</v>
      </c>
      <c r="G7320" s="146">
        <f t="shared" si="114"/>
        <v>11.391999999999999</v>
      </c>
    </row>
    <row r="7321" spans="1:7" x14ac:dyDescent="0.25">
      <c r="A7321" s="143">
        <v>44866</v>
      </c>
      <c r="B7321" s="144">
        <v>21</v>
      </c>
      <c r="C7321" s="145">
        <v>4.0456000000000003</v>
      </c>
      <c r="D7321" s="145">
        <v>5.4175000000000004</v>
      </c>
      <c r="E7321" s="145">
        <v>0.76800000000000002</v>
      </c>
      <c r="F7321" s="145">
        <v>0.55679999999999996</v>
      </c>
      <c r="G7321" s="146">
        <f t="shared" si="114"/>
        <v>10.7879</v>
      </c>
    </row>
    <row r="7322" spans="1:7" x14ac:dyDescent="0.25">
      <c r="A7322" s="143">
        <v>44866</v>
      </c>
      <c r="B7322" s="144">
        <v>22</v>
      </c>
      <c r="C7322" s="145">
        <v>3.9866000000000001</v>
      </c>
      <c r="D7322" s="145">
        <v>5.4814999999999996</v>
      </c>
      <c r="E7322" s="145">
        <v>0.83199999999999996</v>
      </c>
      <c r="F7322" s="145">
        <v>0.73719999999999997</v>
      </c>
      <c r="G7322" s="146">
        <f t="shared" si="114"/>
        <v>11.0373</v>
      </c>
    </row>
    <row r="7323" spans="1:7" x14ac:dyDescent="0.25">
      <c r="A7323" s="143">
        <v>44866</v>
      </c>
      <c r="B7323" s="144">
        <v>23</v>
      </c>
      <c r="C7323" s="145">
        <v>7.3266</v>
      </c>
      <c r="D7323" s="145">
        <v>5.5941000000000001</v>
      </c>
      <c r="E7323" s="145">
        <v>1.0880000000000001</v>
      </c>
      <c r="F7323" s="145">
        <v>0.73719999999999997</v>
      </c>
      <c r="G7323" s="146">
        <f t="shared" si="114"/>
        <v>14.745900000000001</v>
      </c>
    </row>
    <row r="7324" spans="1:7" x14ac:dyDescent="0.25">
      <c r="A7324" s="143">
        <v>44866</v>
      </c>
      <c r="B7324" s="144">
        <v>24</v>
      </c>
      <c r="C7324" s="145">
        <v>11.358599999999999</v>
      </c>
      <c r="D7324" s="145">
        <v>5.6376999999999997</v>
      </c>
      <c r="E7324" s="145">
        <v>1.1519999999999999</v>
      </c>
      <c r="F7324" s="145">
        <v>0.71679999999999999</v>
      </c>
      <c r="G7324" s="146">
        <f t="shared" si="114"/>
        <v>18.865099999999998</v>
      </c>
    </row>
    <row r="7325" spans="1:7" x14ac:dyDescent="0.25">
      <c r="A7325" s="143">
        <v>44867</v>
      </c>
      <c r="B7325" s="144">
        <v>1</v>
      </c>
      <c r="C7325" s="145">
        <v>20.494800000000001</v>
      </c>
      <c r="D7325" s="145">
        <v>5.9749999999999996</v>
      </c>
      <c r="E7325" s="145">
        <v>1.4079999999999999</v>
      </c>
      <c r="F7325" s="145">
        <v>0.41339999999999999</v>
      </c>
      <c r="G7325" s="146">
        <f t="shared" si="114"/>
        <v>28.2912</v>
      </c>
    </row>
    <row r="7326" spans="1:7" x14ac:dyDescent="0.25">
      <c r="A7326" s="143">
        <v>44867</v>
      </c>
      <c r="B7326" s="144">
        <v>2</v>
      </c>
      <c r="C7326" s="145">
        <v>27.466799999999999</v>
      </c>
      <c r="D7326" s="145">
        <v>5.8521000000000001</v>
      </c>
      <c r="E7326" s="145">
        <v>1.4079999999999999</v>
      </c>
      <c r="F7326" s="145">
        <v>0.18429999999999999</v>
      </c>
      <c r="G7326" s="146">
        <f t="shared" si="114"/>
        <v>34.911200000000001</v>
      </c>
    </row>
    <row r="7327" spans="1:7" x14ac:dyDescent="0.25">
      <c r="A7327" s="143">
        <v>44867</v>
      </c>
      <c r="B7327" s="144">
        <v>3</v>
      </c>
      <c r="C7327" s="145">
        <v>17.622299999999999</v>
      </c>
      <c r="D7327" s="145">
        <v>5.4988000000000001</v>
      </c>
      <c r="E7327" s="145">
        <v>1.28</v>
      </c>
      <c r="F7327" s="145">
        <v>0.18429999999999999</v>
      </c>
      <c r="G7327" s="146">
        <f t="shared" si="114"/>
        <v>24.5854</v>
      </c>
    </row>
    <row r="7328" spans="1:7" x14ac:dyDescent="0.25">
      <c r="A7328" s="143">
        <v>44867</v>
      </c>
      <c r="B7328" s="144">
        <v>4</v>
      </c>
      <c r="C7328" s="145">
        <v>13.074400000000001</v>
      </c>
      <c r="D7328" s="145">
        <v>5.1763000000000003</v>
      </c>
      <c r="E7328" s="145">
        <v>0.89600000000000002</v>
      </c>
      <c r="F7328" s="145">
        <v>0.18429999999999999</v>
      </c>
      <c r="G7328" s="146">
        <f t="shared" si="114"/>
        <v>19.331000000000003</v>
      </c>
    </row>
    <row r="7329" spans="1:7" x14ac:dyDescent="0.25">
      <c r="A7329" s="143">
        <v>44867</v>
      </c>
      <c r="B7329" s="144">
        <v>5</v>
      </c>
      <c r="C7329" s="145">
        <v>10.0144</v>
      </c>
      <c r="D7329" s="145">
        <v>5.5576999999999996</v>
      </c>
      <c r="E7329" s="145">
        <v>1.216</v>
      </c>
      <c r="F7329" s="145">
        <v>0.18429999999999999</v>
      </c>
      <c r="G7329" s="146">
        <f t="shared" si="114"/>
        <v>16.9724</v>
      </c>
    </row>
    <row r="7330" spans="1:7" x14ac:dyDescent="0.25">
      <c r="A7330" s="143">
        <v>44867</v>
      </c>
      <c r="B7330" s="144">
        <v>6</v>
      </c>
      <c r="C7330" s="145">
        <v>5.4763999999999999</v>
      </c>
      <c r="D7330" s="145">
        <v>5.2325999999999997</v>
      </c>
      <c r="E7330" s="145">
        <v>1.28</v>
      </c>
      <c r="F7330" s="145">
        <v>4.48E-2</v>
      </c>
      <c r="G7330" s="146">
        <f t="shared" si="114"/>
        <v>12.033799999999999</v>
      </c>
    </row>
    <row r="7331" spans="1:7" x14ac:dyDescent="0.25">
      <c r="A7331" s="143">
        <v>44867</v>
      </c>
      <c r="B7331" s="144">
        <v>7</v>
      </c>
      <c r="C7331" s="145">
        <v>6.6494999999999997</v>
      </c>
      <c r="D7331" s="145">
        <v>5.0149999999999997</v>
      </c>
      <c r="E7331" s="145">
        <v>0.96</v>
      </c>
      <c r="F7331" s="145">
        <v>0.18429999999999999</v>
      </c>
      <c r="G7331" s="146">
        <f t="shared" si="114"/>
        <v>12.808800000000002</v>
      </c>
    </row>
    <row r="7332" spans="1:7" x14ac:dyDescent="0.25">
      <c r="A7332" s="143">
        <v>44867</v>
      </c>
      <c r="B7332" s="144">
        <v>8</v>
      </c>
      <c r="C7332" s="145">
        <v>8.6793999999999993</v>
      </c>
      <c r="D7332" s="145">
        <v>5.0124000000000004</v>
      </c>
      <c r="E7332" s="145">
        <v>0.90200000000000002</v>
      </c>
      <c r="F7332" s="145">
        <v>1.1707000000000001</v>
      </c>
      <c r="G7332" s="146">
        <f t="shared" si="114"/>
        <v>15.7645</v>
      </c>
    </row>
    <row r="7333" spans="1:7" x14ac:dyDescent="0.25">
      <c r="A7333" s="143">
        <v>44867</v>
      </c>
      <c r="B7333" s="144">
        <v>9</v>
      </c>
      <c r="C7333" s="145">
        <v>18.264299999999999</v>
      </c>
      <c r="D7333" s="145">
        <v>5.2351999999999999</v>
      </c>
      <c r="E7333" s="145">
        <v>3.7311000000000001</v>
      </c>
      <c r="F7333" s="145">
        <v>359.53919999999999</v>
      </c>
      <c r="G7333" s="146">
        <f t="shared" si="114"/>
        <v>386.76979999999998</v>
      </c>
    </row>
    <row r="7334" spans="1:7" x14ac:dyDescent="0.25">
      <c r="A7334" s="143">
        <v>44867</v>
      </c>
      <c r="B7334" s="144">
        <v>10</v>
      </c>
      <c r="C7334" s="145">
        <v>939.98220000000003</v>
      </c>
      <c r="D7334" s="145">
        <v>13.8064</v>
      </c>
      <c r="E7334" s="145">
        <v>66.237899999999996</v>
      </c>
      <c r="F7334" s="145">
        <v>2846.6576</v>
      </c>
      <c r="G7334" s="146">
        <f t="shared" si="114"/>
        <v>3866.6840999999999</v>
      </c>
    </row>
    <row r="7335" spans="1:7" x14ac:dyDescent="0.25">
      <c r="A7335" s="143">
        <v>44867</v>
      </c>
      <c r="B7335" s="144">
        <v>11</v>
      </c>
      <c r="C7335" s="145">
        <v>4608.0834000000004</v>
      </c>
      <c r="D7335" s="145">
        <v>40.150199999999998</v>
      </c>
      <c r="E7335" s="145">
        <v>522.17870000000005</v>
      </c>
      <c r="F7335" s="145">
        <v>9933.9588000000003</v>
      </c>
      <c r="G7335" s="146">
        <f t="shared" si="114"/>
        <v>15104.3711</v>
      </c>
    </row>
    <row r="7336" spans="1:7" x14ac:dyDescent="0.25">
      <c r="A7336" s="143">
        <v>44867</v>
      </c>
      <c r="B7336" s="144">
        <v>12</v>
      </c>
      <c r="C7336" s="145">
        <v>11911.842699999999</v>
      </c>
      <c r="D7336" s="145">
        <v>73.523099999999999</v>
      </c>
      <c r="E7336" s="145">
        <v>810.75059999999996</v>
      </c>
      <c r="F7336" s="145">
        <v>11339.4002</v>
      </c>
      <c r="G7336" s="146">
        <f t="shared" si="114"/>
        <v>24135.516599999999</v>
      </c>
    </row>
    <row r="7337" spans="1:7" x14ac:dyDescent="0.25">
      <c r="A7337" s="143">
        <v>44867</v>
      </c>
      <c r="B7337" s="144">
        <v>13</v>
      </c>
      <c r="C7337" s="145">
        <v>21628.731199999998</v>
      </c>
      <c r="D7337" s="145">
        <v>114.89749999999999</v>
      </c>
      <c r="E7337" s="145">
        <v>932.66020000000003</v>
      </c>
      <c r="F7337" s="145">
        <v>9738.5221000000001</v>
      </c>
      <c r="G7337" s="146">
        <f t="shared" si="114"/>
        <v>32414.810999999994</v>
      </c>
    </row>
    <row r="7338" spans="1:7" x14ac:dyDescent="0.25">
      <c r="A7338" s="143">
        <v>44867</v>
      </c>
      <c r="B7338" s="144">
        <v>14</v>
      </c>
      <c r="C7338" s="145">
        <v>19516.8773</v>
      </c>
      <c r="D7338" s="145">
        <v>110.6189</v>
      </c>
      <c r="E7338" s="145">
        <v>761.69870000000003</v>
      </c>
      <c r="F7338" s="145">
        <v>8895.2872000000007</v>
      </c>
      <c r="G7338" s="146">
        <f t="shared" si="114"/>
        <v>29284.482100000001</v>
      </c>
    </row>
    <row r="7339" spans="1:7" x14ac:dyDescent="0.25">
      <c r="A7339" s="143">
        <v>44867</v>
      </c>
      <c r="B7339" s="144">
        <v>15</v>
      </c>
      <c r="C7339" s="145">
        <v>12263.998799999999</v>
      </c>
      <c r="D7339" s="145">
        <v>73.531099999999995</v>
      </c>
      <c r="E7339" s="145">
        <v>525.37900000000002</v>
      </c>
      <c r="F7339" s="145">
        <v>8741.7139999999999</v>
      </c>
      <c r="G7339" s="146">
        <f t="shared" si="114"/>
        <v>21604.622900000002</v>
      </c>
    </row>
    <row r="7340" spans="1:7" x14ac:dyDescent="0.25">
      <c r="A7340" s="143">
        <v>44867</v>
      </c>
      <c r="B7340" s="144">
        <v>16</v>
      </c>
      <c r="C7340" s="145">
        <v>9377.7240000000002</v>
      </c>
      <c r="D7340" s="145">
        <v>57.116900000000001</v>
      </c>
      <c r="E7340" s="145">
        <v>427.45159999999998</v>
      </c>
      <c r="F7340" s="145">
        <v>8242.0105999999996</v>
      </c>
      <c r="G7340" s="146">
        <f t="shared" si="114"/>
        <v>18104.303100000001</v>
      </c>
    </row>
    <row r="7341" spans="1:7" x14ac:dyDescent="0.25">
      <c r="A7341" s="143">
        <v>44867</v>
      </c>
      <c r="B7341" s="144">
        <v>17</v>
      </c>
      <c r="C7341" s="145">
        <v>5949.5271000000002</v>
      </c>
      <c r="D7341" s="145">
        <v>31.8232</v>
      </c>
      <c r="E7341" s="145">
        <v>208.28209999999899</v>
      </c>
      <c r="F7341" s="145">
        <v>6125.6149999999998</v>
      </c>
      <c r="G7341" s="146">
        <f t="shared" si="114"/>
        <v>12315.247399999998</v>
      </c>
    </row>
    <row r="7342" spans="1:7" x14ac:dyDescent="0.25">
      <c r="A7342" s="143">
        <v>44867</v>
      </c>
      <c r="B7342" s="144">
        <v>18</v>
      </c>
      <c r="C7342" s="145">
        <v>1370.7988</v>
      </c>
      <c r="D7342" s="145">
        <v>11.9514</v>
      </c>
      <c r="E7342" s="145">
        <v>44.028300000000002</v>
      </c>
      <c r="F7342" s="145">
        <v>3871.5129000000002</v>
      </c>
      <c r="G7342" s="146">
        <f t="shared" si="114"/>
        <v>5298.2914000000001</v>
      </c>
    </row>
    <row r="7343" spans="1:7" x14ac:dyDescent="0.25">
      <c r="A7343" s="143">
        <v>44867</v>
      </c>
      <c r="B7343" s="144">
        <v>19</v>
      </c>
      <c r="C7343" s="145">
        <v>6.6429</v>
      </c>
      <c r="D7343" s="145">
        <v>5.806</v>
      </c>
      <c r="E7343" s="145">
        <v>1.6843999999999999</v>
      </c>
      <c r="F7343" s="145">
        <v>150.13399999999999</v>
      </c>
      <c r="G7343" s="146">
        <f t="shared" si="114"/>
        <v>164.26729999999998</v>
      </c>
    </row>
    <row r="7344" spans="1:7" x14ac:dyDescent="0.25">
      <c r="A7344" s="143">
        <v>44867</v>
      </c>
      <c r="B7344" s="144">
        <v>20</v>
      </c>
      <c r="C7344" s="145">
        <v>2.1150000000000002</v>
      </c>
      <c r="D7344" s="145">
        <v>5.9596</v>
      </c>
      <c r="E7344" s="145">
        <v>2.048</v>
      </c>
      <c r="F7344" s="145">
        <v>4.48E-2</v>
      </c>
      <c r="G7344" s="146">
        <f t="shared" si="114"/>
        <v>10.167400000000001</v>
      </c>
    </row>
    <row r="7345" spans="1:7" x14ac:dyDescent="0.25">
      <c r="A7345" s="143">
        <v>44867</v>
      </c>
      <c r="B7345" s="144">
        <v>21</v>
      </c>
      <c r="C7345" s="145">
        <v>1.9983</v>
      </c>
      <c r="D7345" s="145">
        <v>6.1696</v>
      </c>
      <c r="E7345" s="145">
        <v>2.1760000000000002</v>
      </c>
      <c r="F7345" s="145">
        <v>0.18939999999999901</v>
      </c>
      <c r="G7345" s="146">
        <f t="shared" si="114"/>
        <v>10.533299999999999</v>
      </c>
    </row>
    <row r="7346" spans="1:7" x14ac:dyDescent="0.25">
      <c r="A7346" s="143">
        <v>44867</v>
      </c>
      <c r="B7346" s="144">
        <v>22</v>
      </c>
      <c r="C7346" s="145">
        <v>2.0023</v>
      </c>
      <c r="D7346" s="145">
        <v>6.3155000000000001</v>
      </c>
      <c r="E7346" s="145">
        <v>2.36</v>
      </c>
      <c r="F7346" s="145">
        <v>0.20619999999999999</v>
      </c>
      <c r="G7346" s="146">
        <f t="shared" si="114"/>
        <v>10.884</v>
      </c>
    </row>
    <row r="7347" spans="1:7" x14ac:dyDescent="0.25">
      <c r="A7347" s="143">
        <v>44867</v>
      </c>
      <c r="B7347" s="144">
        <v>23</v>
      </c>
      <c r="C7347" s="145">
        <v>1.4333</v>
      </c>
      <c r="D7347" s="145">
        <v>5.7752999999999997</v>
      </c>
      <c r="E7347" s="145">
        <v>2.048</v>
      </c>
      <c r="F7347" s="145">
        <v>0.18429999999999999</v>
      </c>
      <c r="G7347" s="146">
        <f t="shared" si="114"/>
        <v>9.4408999999999992</v>
      </c>
    </row>
    <row r="7348" spans="1:7" x14ac:dyDescent="0.25">
      <c r="A7348" s="143">
        <v>44867</v>
      </c>
      <c r="B7348" s="144">
        <v>24</v>
      </c>
      <c r="C7348" s="145">
        <v>0.56030000000000002</v>
      </c>
      <c r="D7348" s="145">
        <v>6.2770000000000001</v>
      </c>
      <c r="E7348" s="145">
        <v>2.3059999999999898</v>
      </c>
      <c r="F7348" s="145">
        <v>2.4299999999999999E-2</v>
      </c>
      <c r="G7348" s="146">
        <f t="shared" si="114"/>
        <v>9.1675999999999895</v>
      </c>
    </row>
    <row r="7349" spans="1:7" x14ac:dyDescent="0.25">
      <c r="A7349" s="143">
        <v>44868</v>
      </c>
      <c r="B7349" s="144">
        <v>1</v>
      </c>
      <c r="C7349" s="145">
        <v>1.4772999999999901</v>
      </c>
      <c r="D7349" s="145">
        <v>6.3845999999999998</v>
      </c>
      <c r="E7349" s="145">
        <v>2.4444999999999899</v>
      </c>
      <c r="F7349" s="145">
        <v>0.20480000000000001</v>
      </c>
      <c r="G7349" s="146">
        <f t="shared" si="114"/>
        <v>10.511199999999979</v>
      </c>
    </row>
    <row r="7350" spans="1:7" x14ac:dyDescent="0.25">
      <c r="A7350" s="143">
        <v>44868</v>
      </c>
      <c r="B7350" s="144">
        <v>2</v>
      </c>
      <c r="C7350" s="145">
        <v>1.6633</v>
      </c>
      <c r="D7350" s="145">
        <v>6.0697000000000001</v>
      </c>
      <c r="E7350" s="145">
        <v>2.2465000000000002</v>
      </c>
      <c r="F7350" s="145">
        <v>0.18429999999999999</v>
      </c>
      <c r="G7350" s="146">
        <f t="shared" si="114"/>
        <v>10.163800000000002</v>
      </c>
    </row>
    <row r="7351" spans="1:7" x14ac:dyDescent="0.25">
      <c r="A7351" s="143">
        <v>44868</v>
      </c>
      <c r="B7351" s="144">
        <v>3</v>
      </c>
      <c r="C7351" s="145">
        <v>1.4642999999999999</v>
      </c>
      <c r="D7351" s="145">
        <v>6.3845999999999998</v>
      </c>
      <c r="E7351" s="145">
        <v>2.4319999999999999</v>
      </c>
      <c r="F7351" s="145">
        <v>0.18429999999999999</v>
      </c>
      <c r="G7351" s="146">
        <f t="shared" si="114"/>
        <v>10.465199999999999</v>
      </c>
    </row>
    <row r="7352" spans="1:7" x14ac:dyDescent="0.25">
      <c r="A7352" s="143">
        <v>44868</v>
      </c>
      <c r="B7352" s="144">
        <v>4</v>
      </c>
      <c r="C7352" s="145">
        <v>1.2470000000000001</v>
      </c>
      <c r="D7352" s="145">
        <v>6.2821999999999996</v>
      </c>
      <c r="E7352" s="145">
        <v>2.4319999999999999</v>
      </c>
      <c r="F7352" s="145">
        <v>0.20480000000000001</v>
      </c>
      <c r="G7352" s="146">
        <f t="shared" si="114"/>
        <v>10.166</v>
      </c>
    </row>
    <row r="7353" spans="1:7" x14ac:dyDescent="0.25">
      <c r="A7353" s="143">
        <v>44868</v>
      </c>
      <c r="B7353" s="144">
        <v>5</v>
      </c>
      <c r="C7353" s="145">
        <v>3.6890000000000001</v>
      </c>
      <c r="D7353" s="145">
        <v>6.1540999999999997</v>
      </c>
      <c r="E7353" s="145">
        <v>2.3039999999999998</v>
      </c>
      <c r="F7353" s="145">
        <v>2.4299999999999999E-2</v>
      </c>
      <c r="G7353" s="146">
        <f t="shared" si="114"/>
        <v>12.1714</v>
      </c>
    </row>
    <row r="7354" spans="1:7" x14ac:dyDescent="0.25">
      <c r="A7354" s="143">
        <v>44868</v>
      </c>
      <c r="B7354" s="144">
        <v>6</v>
      </c>
      <c r="C7354" s="145">
        <v>1.6579999999999999</v>
      </c>
      <c r="D7354" s="145">
        <v>6.3205999999999998</v>
      </c>
      <c r="E7354" s="145">
        <v>2.3679999999999999</v>
      </c>
      <c r="F7354" s="145">
        <v>0.20480000000000001</v>
      </c>
      <c r="G7354" s="146">
        <f t="shared" si="114"/>
        <v>10.551400000000001</v>
      </c>
    </row>
    <row r="7355" spans="1:7" x14ac:dyDescent="0.25">
      <c r="A7355" s="143">
        <v>44868</v>
      </c>
      <c r="B7355" s="144">
        <v>7</v>
      </c>
      <c r="C7355" s="145">
        <v>1.353</v>
      </c>
      <c r="D7355" s="145">
        <v>6.0288000000000004</v>
      </c>
      <c r="E7355" s="145">
        <v>2.2400000000000002</v>
      </c>
      <c r="F7355" s="145">
        <v>0.18429999999999999</v>
      </c>
      <c r="G7355" s="146">
        <f t="shared" si="114"/>
        <v>9.8061000000000007</v>
      </c>
    </row>
    <row r="7356" spans="1:7" x14ac:dyDescent="0.25">
      <c r="A7356" s="143">
        <v>44868</v>
      </c>
      <c r="B7356" s="144">
        <v>8</v>
      </c>
      <c r="C7356" s="145">
        <v>1.1439999999999999</v>
      </c>
      <c r="D7356" s="145">
        <v>5.9826999999999897</v>
      </c>
      <c r="E7356" s="145">
        <v>2.1179999999999999</v>
      </c>
      <c r="F7356" s="145">
        <v>0.38819999999999999</v>
      </c>
      <c r="G7356" s="146">
        <f t="shared" si="114"/>
        <v>9.6328999999999887</v>
      </c>
    </row>
    <row r="7357" spans="1:7" x14ac:dyDescent="0.25">
      <c r="A7357" s="143">
        <v>44868</v>
      </c>
      <c r="B7357" s="144">
        <v>9</v>
      </c>
      <c r="C7357" s="145">
        <v>54.349299999999999</v>
      </c>
      <c r="D7357" s="145">
        <v>6.2771999999999997</v>
      </c>
      <c r="E7357" s="145">
        <v>8.9510000000000005</v>
      </c>
      <c r="F7357" s="145">
        <v>801.70600000000002</v>
      </c>
      <c r="G7357" s="146">
        <f t="shared" si="114"/>
        <v>871.2835</v>
      </c>
    </row>
    <row r="7358" spans="1:7" x14ac:dyDescent="0.25">
      <c r="A7358" s="143">
        <v>44868</v>
      </c>
      <c r="B7358" s="144">
        <v>10</v>
      </c>
      <c r="C7358" s="145">
        <v>2038.5840000000001</v>
      </c>
      <c r="D7358" s="145">
        <v>18.0579</v>
      </c>
      <c r="E7358" s="145">
        <v>75.508799999999994</v>
      </c>
      <c r="F7358" s="145">
        <v>2053.5981000000002</v>
      </c>
      <c r="G7358" s="146">
        <f t="shared" si="114"/>
        <v>4185.7488000000003</v>
      </c>
    </row>
    <row r="7359" spans="1:7" x14ac:dyDescent="0.25">
      <c r="A7359" s="143">
        <v>44868</v>
      </c>
      <c r="B7359" s="144">
        <v>11</v>
      </c>
      <c r="C7359" s="145">
        <v>7754.7464</v>
      </c>
      <c r="D7359" s="145">
        <v>44.426699999999997</v>
      </c>
      <c r="E7359" s="145">
        <v>212.82509999999999</v>
      </c>
      <c r="F7359" s="145">
        <v>3894.31</v>
      </c>
      <c r="G7359" s="146">
        <f t="shared" si="114"/>
        <v>11906.308199999999</v>
      </c>
    </row>
    <row r="7360" spans="1:7" x14ac:dyDescent="0.25">
      <c r="A7360" s="143">
        <v>44868</v>
      </c>
      <c r="B7360" s="144">
        <v>12</v>
      </c>
      <c r="C7360" s="145">
        <v>15655.8503</v>
      </c>
      <c r="D7360" s="145">
        <v>78.429500000000004</v>
      </c>
      <c r="E7360" s="145">
        <v>386.06470000000002</v>
      </c>
      <c r="F7360" s="145">
        <v>4915.5428000000002</v>
      </c>
      <c r="G7360" s="146">
        <f t="shared" si="114"/>
        <v>21035.887300000002</v>
      </c>
    </row>
    <row r="7361" spans="1:7" x14ac:dyDescent="0.25">
      <c r="A7361" s="143">
        <v>44868</v>
      </c>
      <c r="B7361" s="144">
        <v>13</v>
      </c>
      <c r="C7361" s="145">
        <v>23675.272700000001</v>
      </c>
      <c r="D7361" s="145">
        <v>121.9391</v>
      </c>
      <c r="E7361" s="145">
        <v>704.45960000000002</v>
      </c>
      <c r="F7361" s="145">
        <v>6647.8209999999999</v>
      </c>
      <c r="G7361" s="146">
        <f t="shared" si="114"/>
        <v>31149.492399999999</v>
      </c>
    </row>
    <row r="7362" spans="1:7" x14ac:dyDescent="0.25">
      <c r="A7362" s="143">
        <v>44868</v>
      </c>
      <c r="B7362" s="144">
        <v>14</v>
      </c>
      <c r="C7362" s="145">
        <v>27875.677599999999</v>
      </c>
      <c r="D7362" s="145">
        <v>136.05269999999999</v>
      </c>
      <c r="E7362" s="145">
        <v>911.20330000000001</v>
      </c>
      <c r="F7362" s="145">
        <v>8827.1038000000008</v>
      </c>
      <c r="G7362" s="146">
        <f t="shared" si="114"/>
        <v>37750.037400000001</v>
      </c>
    </row>
    <row r="7363" spans="1:7" x14ac:dyDescent="0.25">
      <c r="A7363" s="143">
        <v>44868</v>
      </c>
      <c r="B7363" s="144">
        <v>15</v>
      </c>
      <c r="C7363" s="145">
        <v>27670.026399999999</v>
      </c>
      <c r="D7363" s="145">
        <v>131.27719999999999</v>
      </c>
      <c r="E7363" s="145">
        <v>1047.9329</v>
      </c>
      <c r="F7363" s="145">
        <v>11223.993899999999</v>
      </c>
      <c r="G7363" s="146">
        <f t="shared" si="114"/>
        <v>40073.2304</v>
      </c>
    </row>
    <row r="7364" spans="1:7" x14ac:dyDescent="0.25">
      <c r="A7364" s="143">
        <v>44868</v>
      </c>
      <c r="B7364" s="144">
        <v>16</v>
      </c>
      <c r="C7364" s="145">
        <v>23084.106899999999</v>
      </c>
      <c r="D7364" s="145">
        <v>109.85169999999999</v>
      </c>
      <c r="E7364" s="145">
        <v>1052.5787</v>
      </c>
      <c r="F7364" s="145">
        <v>13265.865100000001</v>
      </c>
      <c r="G7364" s="146">
        <f t="shared" si="114"/>
        <v>37512.402399999999</v>
      </c>
    </row>
    <row r="7365" spans="1:7" x14ac:dyDescent="0.25">
      <c r="A7365" s="143">
        <v>44868</v>
      </c>
      <c r="B7365" s="144">
        <v>17</v>
      </c>
      <c r="C7365" s="145">
        <v>10021.7091</v>
      </c>
      <c r="D7365" s="145">
        <v>52.115699999999997</v>
      </c>
      <c r="E7365" s="145">
        <v>652.57539999999995</v>
      </c>
      <c r="F7365" s="145">
        <v>12809.640600000001</v>
      </c>
      <c r="G7365" s="146">
        <f t="shared" si="114"/>
        <v>23536.040800000002</v>
      </c>
    </row>
    <row r="7366" spans="1:7" x14ac:dyDescent="0.25">
      <c r="A7366" s="143">
        <v>44868</v>
      </c>
      <c r="B7366" s="144">
        <v>18</v>
      </c>
      <c r="C7366" s="145">
        <v>2012.479</v>
      </c>
      <c r="D7366" s="145">
        <v>20.224599999999999</v>
      </c>
      <c r="E7366" s="145">
        <v>274.47649999999999</v>
      </c>
      <c r="F7366" s="145">
        <v>8082.4403999999904</v>
      </c>
      <c r="G7366" s="146">
        <f t="shared" ref="G7366:G7429" si="115">+SUM(C7366:F7366)</f>
        <v>10389.62049999999</v>
      </c>
    </row>
    <row r="7367" spans="1:7" x14ac:dyDescent="0.25">
      <c r="A7367" s="143">
        <v>44868</v>
      </c>
      <c r="B7367" s="144">
        <v>19</v>
      </c>
      <c r="C7367" s="145">
        <v>11.713699999999999</v>
      </c>
      <c r="D7367" s="145">
        <v>6.016</v>
      </c>
      <c r="E7367" s="145">
        <v>12.3756</v>
      </c>
      <c r="F7367" s="145">
        <v>523.11919999999998</v>
      </c>
      <c r="G7367" s="146">
        <f t="shared" si="115"/>
        <v>553.22450000000003</v>
      </c>
    </row>
    <row r="7368" spans="1:7" x14ac:dyDescent="0.25">
      <c r="A7368" s="143">
        <v>44868</v>
      </c>
      <c r="B7368" s="144">
        <v>20</v>
      </c>
      <c r="C7368" s="145">
        <v>1.7150000000000001</v>
      </c>
      <c r="D7368" s="145">
        <v>5.1736000000000004</v>
      </c>
      <c r="E7368" s="145">
        <v>1.4</v>
      </c>
      <c r="F7368" s="145">
        <v>0.21659999999999999</v>
      </c>
      <c r="G7368" s="146">
        <f t="shared" si="115"/>
        <v>8.5052000000000003</v>
      </c>
    </row>
    <row r="7369" spans="1:7" x14ac:dyDescent="0.25">
      <c r="A7369" s="143">
        <v>44868</v>
      </c>
      <c r="B7369" s="144">
        <v>21</v>
      </c>
      <c r="C7369" s="145">
        <v>1.92</v>
      </c>
      <c r="D7369" s="145">
        <v>4.6668000000000003</v>
      </c>
      <c r="E7369" s="145">
        <v>0.96</v>
      </c>
      <c r="F7369" s="145">
        <v>0.18429999999999999</v>
      </c>
      <c r="G7369" s="146">
        <f t="shared" si="115"/>
        <v>7.7311000000000005</v>
      </c>
    </row>
    <row r="7370" spans="1:7" x14ac:dyDescent="0.25">
      <c r="A7370" s="143">
        <v>44868</v>
      </c>
      <c r="B7370" s="144">
        <v>22</v>
      </c>
      <c r="C7370" s="145">
        <v>2.1749999999999998</v>
      </c>
      <c r="D7370" s="145">
        <v>5.5833000000000004</v>
      </c>
      <c r="E7370" s="145">
        <v>1.8560000000000001</v>
      </c>
      <c r="F7370" s="145">
        <v>0.18429999999999999</v>
      </c>
      <c r="G7370" s="146">
        <f t="shared" si="115"/>
        <v>9.7986000000000004</v>
      </c>
    </row>
    <row r="7371" spans="1:7" x14ac:dyDescent="0.25">
      <c r="A7371" s="143">
        <v>44868</v>
      </c>
      <c r="B7371" s="144">
        <v>23</v>
      </c>
      <c r="C7371" s="145">
        <v>1.256</v>
      </c>
      <c r="D7371" s="145">
        <v>5.8239000000000001</v>
      </c>
      <c r="E7371" s="145">
        <v>2.2400000000000002</v>
      </c>
      <c r="F7371" s="145">
        <v>2.4299999999999999E-2</v>
      </c>
      <c r="G7371" s="146">
        <f t="shared" si="115"/>
        <v>9.3442000000000007</v>
      </c>
    </row>
    <row r="7372" spans="1:7" x14ac:dyDescent="0.25">
      <c r="A7372" s="143">
        <v>44868</v>
      </c>
      <c r="B7372" s="144">
        <v>24</v>
      </c>
      <c r="C7372" s="145">
        <v>1.6639999999999999</v>
      </c>
      <c r="D7372" s="145">
        <v>5.9339999999999904</v>
      </c>
      <c r="E7372" s="145">
        <v>2.4319999999999999</v>
      </c>
      <c r="F7372" s="145">
        <v>0.20480000000000001</v>
      </c>
      <c r="G7372" s="146">
        <f t="shared" si="115"/>
        <v>10.234799999999991</v>
      </c>
    </row>
    <row r="7373" spans="1:7" x14ac:dyDescent="0.25">
      <c r="A7373" s="143">
        <v>44869</v>
      </c>
      <c r="B7373" s="144">
        <v>1</v>
      </c>
      <c r="C7373" s="145">
        <v>6.6760999999999999</v>
      </c>
      <c r="D7373" s="145">
        <v>5.9903000000000004</v>
      </c>
      <c r="E7373" s="145">
        <v>2.3039999999999998</v>
      </c>
      <c r="F7373" s="145">
        <v>0.18429999999999999</v>
      </c>
      <c r="G7373" s="146">
        <f t="shared" si="115"/>
        <v>15.1547</v>
      </c>
    </row>
    <row r="7374" spans="1:7" x14ac:dyDescent="0.25">
      <c r="A7374" s="143">
        <v>44869</v>
      </c>
      <c r="B7374" s="144">
        <v>2</v>
      </c>
      <c r="C7374" s="145">
        <v>6.4291</v>
      </c>
      <c r="D7374" s="145">
        <v>5.9314999999999998</v>
      </c>
      <c r="E7374" s="145">
        <v>2.3679999999999999</v>
      </c>
      <c r="F7374" s="145">
        <v>0.20480000000000001</v>
      </c>
      <c r="G7374" s="146">
        <f t="shared" si="115"/>
        <v>14.933400000000001</v>
      </c>
    </row>
    <row r="7375" spans="1:7" x14ac:dyDescent="0.25">
      <c r="A7375" s="143">
        <v>44869</v>
      </c>
      <c r="B7375" s="144">
        <v>3</v>
      </c>
      <c r="C7375" s="145">
        <v>7.1241000000000003</v>
      </c>
      <c r="D7375" s="145">
        <v>6.1414</v>
      </c>
      <c r="E7375" s="145">
        <v>2.496</v>
      </c>
      <c r="F7375" s="145">
        <v>0.18429999999999999</v>
      </c>
      <c r="G7375" s="146">
        <f t="shared" si="115"/>
        <v>15.9458</v>
      </c>
    </row>
    <row r="7376" spans="1:7" x14ac:dyDescent="0.25">
      <c r="A7376" s="143">
        <v>44869</v>
      </c>
      <c r="B7376" s="144">
        <v>4</v>
      </c>
      <c r="C7376" s="145">
        <v>7.6356000000000002</v>
      </c>
      <c r="D7376" s="145">
        <v>5.9467999999999996</v>
      </c>
      <c r="E7376" s="145">
        <v>2.2400000000000002</v>
      </c>
      <c r="F7376" s="145">
        <v>2.4299999999999999E-2</v>
      </c>
      <c r="G7376" s="146">
        <f t="shared" si="115"/>
        <v>15.8467</v>
      </c>
    </row>
    <row r="7377" spans="1:7" x14ac:dyDescent="0.25">
      <c r="A7377" s="143">
        <v>44869</v>
      </c>
      <c r="B7377" s="144">
        <v>5</v>
      </c>
      <c r="C7377" s="145">
        <v>4.1665999999999999</v>
      </c>
      <c r="D7377" s="145">
        <v>6.0976999999999997</v>
      </c>
      <c r="E7377" s="145">
        <v>2.4319999999999999</v>
      </c>
      <c r="F7377" s="145">
        <v>0.18429999999999999</v>
      </c>
      <c r="G7377" s="146">
        <f t="shared" si="115"/>
        <v>12.880599999999999</v>
      </c>
    </row>
    <row r="7378" spans="1:7" x14ac:dyDescent="0.25">
      <c r="A7378" s="143">
        <v>44869</v>
      </c>
      <c r="B7378" s="144">
        <v>6</v>
      </c>
      <c r="C7378" s="145">
        <v>2.05459999999999</v>
      </c>
      <c r="D7378" s="145">
        <v>6.2207999999999997</v>
      </c>
      <c r="E7378" s="145">
        <v>2.43799999999999</v>
      </c>
      <c r="F7378" s="145">
        <v>0.20480000000000001</v>
      </c>
      <c r="G7378" s="146">
        <f t="shared" si="115"/>
        <v>10.918199999999981</v>
      </c>
    </row>
    <row r="7379" spans="1:7" x14ac:dyDescent="0.25">
      <c r="A7379" s="143">
        <v>44869</v>
      </c>
      <c r="B7379" s="144">
        <v>7</v>
      </c>
      <c r="C7379" s="145">
        <v>1.7345999999999999</v>
      </c>
      <c r="D7379" s="145">
        <v>5.8392999999999997</v>
      </c>
      <c r="E7379" s="145">
        <v>2.1120000000000001</v>
      </c>
      <c r="F7379" s="145">
        <v>0.18429999999999999</v>
      </c>
      <c r="G7379" s="146">
        <f t="shared" si="115"/>
        <v>9.8702000000000005</v>
      </c>
    </row>
    <row r="7380" spans="1:7" x14ac:dyDescent="0.25">
      <c r="A7380" s="143">
        <v>44869</v>
      </c>
      <c r="B7380" s="144">
        <v>8</v>
      </c>
      <c r="C7380" s="145">
        <v>2.7656000000000001</v>
      </c>
      <c r="D7380" s="145">
        <v>5.9237000000000002</v>
      </c>
      <c r="E7380" s="145">
        <v>2.1819999999999999</v>
      </c>
      <c r="F7380" s="145">
        <v>6.8499999999999894E-2</v>
      </c>
      <c r="G7380" s="146">
        <f t="shared" si="115"/>
        <v>10.9398</v>
      </c>
    </row>
    <row r="7381" spans="1:7" x14ac:dyDescent="0.25">
      <c r="A7381" s="143">
        <v>44869</v>
      </c>
      <c r="B7381" s="144">
        <v>9</v>
      </c>
      <c r="C7381" s="145">
        <v>7.4229000000000003</v>
      </c>
      <c r="D7381" s="145">
        <v>6.2435</v>
      </c>
      <c r="E7381" s="145">
        <v>2.8426</v>
      </c>
      <c r="F7381" s="145">
        <v>110.32729999999999</v>
      </c>
      <c r="G7381" s="146">
        <f t="shared" si="115"/>
        <v>126.83629999999999</v>
      </c>
    </row>
    <row r="7382" spans="1:7" x14ac:dyDescent="0.25">
      <c r="A7382" s="143">
        <v>44869</v>
      </c>
      <c r="B7382" s="144">
        <v>10</v>
      </c>
      <c r="C7382" s="145">
        <v>185.4109</v>
      </c>
      <c r="D7382" s="145">
        <v>7.4009</v>
      </c>
      <c r="E7382" s="145">
        <v>21.374600000000001</v>
      </c>
      <c r="F7382" s="145">
        <v>1384.8755000000001</v>
      </c>
      <c r="G7382" s="146">
        <f t="shared" si="115"/>
        <v>1599.0619000000002</v>
      </c>
    </row>
    <row r="7383" spans="1:7" x14ac:dyDescent="0.25">
      <c r="A7383" s="143">
        <v>44869</v>
      </c>
      <c r="B7383" s="144">
        <v>11</v>
      </c>
      <c r="C7383" s="145">
        <v>505.0523</v>
      </c>
      <c r="D7383" s="145">
        <v>9.9623000000000008</v>
      </c>
      <c r="E7383" s="145">
        <v>47.886699999999998</v>
      </c>
      <c r="F7383" s="145">
        <v>2404.5814</v>
      </c>
      <c r="G7383" s="146">
        <f t="shared" si="115"/>
        <v>2967.4827</v>
      </c>
    </row>
    <row r="7384" spans="1:7" x14ac:dyDescent="0.25">
      <c r="A7384" s="143">
        <v>44869</v>
      </c>
      <c r="B7384" s="144">
        <v>12</v>
      </c>
      <c r="C7384" s="145">
        <v>1023.699</v>
      </c>
      <c r="D7384" s="145">
        <v>15.1935</v>
      </c>
      <c r="E7384" s="145">
        <v>106.70099999999999</v>
      </c>
      <c r="F7384" s="145">
        <v>2939.8824</v>
      </c>
      <c r="G7384" s="146">
        <f t="shared" si="115"/>
        <v>4085.4758999999999</v>
      </c>
    </row>
    <row r="7385" spans="1:7" x14ac:dyDescent="0.25">
      <c r="A7385" s="143">
        <v>44869</v>
      </c>
      <c r="B7385" s="144">
        <v>13</v>
      </c>
      <c r="C7385" s="145">
        <v>1211.6053999999999</v>
      </c>
      <c r="D7385" s="145">
        <v>19.3398</v>
      </c>
      <c r="E7385" s="145">
        <v>115.6681</v>
      </c>
      <c r="F7385" s="145">
        <v>3073.6484</v>
      </c>
      <c r="G7385" s="146">
        <f t="shared" si="115"/>
        <v>4420.2617</v>
      </c>
    </row>
    <row r="7386" spans="1:7" x14ac:dyDescent="0.25">
      <c r="A7386" s="143">
        <v>44869</v>
      </c>
      <c r="B7386" s="144">
        <v>14</v>
      </c>
      <c r="C7386" s="145">
        <v>1088.1111000000001</v>
      </c>
      <c r="D7386" s="145">
        <v>16.415800000000001</v>
      </c>
      <c r="E7386" s="145">
        <v>110.0197</v>
      </c>
      <c r="F7386" s="145">
        <v>3520.3577</v>
      </c>
      <c r="G7386" s="146">
        <f t="shared" si="115"/>
        <v>4734.9043000000001</v>
      </c>
    </row>
    <row r="7387" spans="1:7" x14ac:dyDescent="0.25">
      <c r="A7387" s="143">
        <v>44869</v>
      </c>
      <c r="B7387" s="144">
        <v>15</v>
      </c>
      <c r="C7387" s="145">
        <v>618.92219999999998</v>
      </c>
      <c r="D7387" s="145">
        <v>13.3184</v>
      </c>
      <c r="E7387" s="145">
        <v>79.958100000000002</v>
      </c>
      <c r="F7387" s="145">
        <v>2951.1684999999902</v>
      </c>
      <c r="G7387" s="146">
        <f t="shared" si="115"/>
        <v>3663.3671999999901</v>
      </c>
    </row>
    <row r="7388" spans="1:7" x14ac:dyDescent="0.25">
      <c r="A7388" s="143">
        <v>44869</v>
      </c>
      <c r="B7388" s="144">
        <v>16</v>
      </c>
      <c r="C7388" s="145">
        <v>348.89710000000002</v>
      </c>
      <c r="D7388" s="145">
        <v>10.8058</v>
      </c>
      <c r="E7388" s="145">
        <v>35.6633</v>
      </c>
      <c r="F7388" s="145">
        <v>1904.2014999999999</v>
      </c>
      <c r="G7388" s="146">
        <f t="shared" si="115"/>
        <v>2299.5677000000001</v>
      </c>
    </row>
    <row r="7389" spans="1:7" x14ac:dyDescent="0.25">
      <c r="A7389" s="143">
        <v>44869</v>
      </c>
      <c r="B7389" s="144">
        <v>17</v>
      </c>
      <c r="C7389" s="145">
        <v>122.7765</v>
      </c>
      <c r="D7389" s="145">
        <v>8.9340999999999902</v>
      </c>
      <c r="E7389" s="145">
        <v>13.9041</v>
      </c>
      <c r="F7389" s="145">
        <v>1000.2126</v>
      </c>
      <c r="G7389" s="146">
        <f t="shared" si="115"/>
        <v>1145.8272999999999</v>
      </c>
    </row>
    <row r="7390" spans="1:7" x14ac:dyDescent="0.25">
      <c r="A7390" s="143">
        <v>44869</v>
      </c>
      <c r="B7390" s="144">
        <v>18</v>
      </c>
      <c r="C7390" s="145">
        <v>24.918700000000001</v>
      </c>
      <c r="D7390" s="145">
        <v>6.4055999999999997</v>
      </c>
      <c r="E7390" s="145">
        <v>4.1951000000000001</v>
      </c>
      <c r="F7390" s="145">
        <v>327.47320000000002</v>
      </c>
      <c r="G7390" s="146">
        <f t="shared" si="115"/>
        <v>362.99260000000004</v>
      </c>
    </row>
    <row r="7391" spans="1:7" x14ac:dyDescent="0.25">
      <c r="A7391" s="143">
        <v>44869</v>
      </c>
      <c r="B7391" s="144">
        <v>19</v>
      </c>
      <c r="C7391" s="145">
        <v>7.1454000000000004</v>
      </c>
      <c r="D7391" s="145">
        <v>6.1490999999999998</v>
      </c>
      <c r="E7391" s="145">
        <v>33.252899999999997</v>
      </c>
      <c r="F7391" s="145">
        <v>30.858699999999999</v>
      </c>
      <c r="G7391" s="146">
        <f t="shared" si="115"/>
        <v>77.406099999999995</v>
      </c>
    </row>
    <row r="7392" spans="1:7" x14ac:dyDescent="0.25">
      <c r="A7392" s="143">
        <v>44869</v>
      </c>
      <c r="B7392" s="144">
        <v>20</v>
      </c>
      <c r="C7392" s="145">
        <v>31.521000000000001</v>
      </c>
      <c r="D7392" s="145">
        <v>7.4325000000000001</v>
      </c>
      <c r="E7392" s="145">
        <v>1.984</v>
      </c>
      <c r="F7392" s="145">
        <v>0.1865</v>
      </c>
      <c r="G7392" s="146">
        <f t="shared" si="115"/>
        <v>41.124000000000002</v>
      </c>
    </row>
    <row r="7393" spans="1:7" x14ac:dyDescent="0.25">
      <c r="A7393" s="143">
        <v>44869</v>
      </c>
      <c r="B7393" s="144">
        <v>21</v>
      </c>
      <c r="C7393" s="145">
        <v>31.902999999999999</v>
      </c>
      <c r="D7393" s="145">
        <v>6.4752999999999998</v>
      </c>
      <c r="E7393" s="145">
        <v>0.82799999999999996</v>
      </c>
      <c r="F7393" s="145">
        <v>0.20480000000000001</v>
      </c>
      <c r="G7393" s="146">
        <f t="shared" si="115"/>
        <v>39.411099999999998</v>
      </c>
    </row>
    <row r="7394" spans="1:7" x14ac:dyDescent="0.25">
      <c r="A7394" s="143">
        <v>44869</v>
      </c>
      <c r="B7394" s="144">
        <v>22</v>
      </c>
      <c r="C7394" s="145">
        <v>33.439</v>
      </c>
      <c r="D7394" s="145">
        <v>5.7965999999999998</v>
      </c>
      <c r="E7394" s="145">
        <v>0</v>
      </c>
      <c r="F7394" s="145">
        <v>2.4299999999999999E-2</v>
      </c>
      <c r="G7394" s="146">
        <f t="shared" si="115"/>
        <v>39.259899999999995</v>
      </c>
    </row>
    <row r="7395" spans="1:7" x14ac:dyDescent="0.25">
      <c r="A7395" s="143">
        <v>44869</v>
      </c>
      <c r="B7395" s="144">
        <v>23</v>
      </c>
      <c r="C7395" s="145">
        <v>33.631</v>
      </c>
      <c r="D7395" s="145">
        <v>5.4688999999999997</v>
      </c>
      <c r="E7395" s="145">
        <v>0</v>
      </c>
      <c r="F7395" s="145">
        <v>0.18429999999999999</v>
      </c>
      <c r="G7395" s="146">
        <f t="shared" si="115"/>
        <v>39.284199999999998</v>
      </c>
    </row>
    <row r="7396" spans="1:7" x14ac:dyDescent="0.25">
      <c r="A7396" s="143">
        <v>44869</v>
      </c>
      <c r="B7396" s="144">
        <v>24</v>
      </c>
      <c r="C7396" s="145">
        <v>34.143000000000001</v>
      </c>
      <c r="D7396" s="145">
        <v>5.6123000000000003</v>
      </c>
      <c r="E7396" s="145">
        <v>6.0000000000000001E-3</v>
      </c>
      <c r="F7396" s="145">
        <v>0.18429999999999999</v>
      </c>
      <c r="G7396" s="146">
        <f t="shared" si="115"/>
        <v>39.945599999999999</v>
      </c>
    </row>
    <row r="7397" spans="1:7" x14ac:dyDescent="0.25">
      <c r="A7397" s="143">
        <v>44870</v>
      </c>
      <c r="B7397" s="144">
        <v>1</v>
      </c>
      <c r="C7397" s="145">
        <v>31.272400000000001</v>
      </c>
      <c r="D7397" s="145">
        <v>5.6271000000000004</v>
      </c>
      <c r="E7397" s="145">
        <v>8.6300000000000002E-2</v>
      </c>
      <c r="F7397" s="145">
        <v>134.17060000000001</v>
      </c>
      <c r="G7397" s="146">
        <f t="shared" si="115"/>
        <v>171.15640000000002</v>
      </c>
    </row>
    <row r="7398" spans="1:7" x14ac:dyDescent="0.25">
      <c r="A7398" s="143">
        <v>44870</v>
      </c>
      <c r="B7398" s="144">
        <v>2</v>
      </c>
      <c r="C7398" s="145">
        <v>30.760400000000001</v>
      </c>
      <c r="D7398" s="145">
        <v>5.7378999999999998</v>
      </c>
      <c r="E7398" s="145">
        <v>9.4700000000000006E-2</v>
      </c>
      <c r="F7398" s="145">
        <v>134.15010000000001</v>
      </c>
      <c r="G7398" s="146">
        <f t="shared" si="115"/>
        <v>170.74310000000003</v>
      </c>
    </row>
    <row r="7399" spans="1:7" x14ac:dyDescent="0.25">
      <c r="A7399" s="143">
        <v>44870</v>
      </c>
      <c r="B7399" s="144">
        <v>3</v>
      </c>
      <c r="C7399" s="145">
        <v>30.824400000000001</v>
      </c>
      <c r="D7399" s="145">
        <v>7.9086999999999996</v>
      </c>
      <c r="E7399" s="145">
        <v>2.3739999999999899</v>
      </c>
      <c r="F7399" s="145">
        <v>0</v>
      </c>
      <c r="G7399" s="146">
        <f t="shared" si="115"/>
        <v>41.107099999999988</v>
      </c>
    </row>
    <row r="7400" spans="1:7" x14ac:dyDescent="0.25">
      <c r="A7400" s="143">
        <v>44870</v>
      </c>
      <c r="B7400" s="144">
        <v>4</v>
      </c>
      <c r="C7400" s="145">
        <v>11.999700000000001</v>
      </c>
      <c r="D7400" s="145">
        <v>6.51</v>
      </c>
      <c r="E7400" s="145">
        <v>2.496</v>
      </c>
      <c r="F7400" s="145">
        <v>0</v>
      </c>
      <c r="G7400" s="146">
        <f t="shared" si="115"/>
        <v>21.005700000000001</v>
      </c>
    </row>
    <row r="7401" spans="1:7" x14ac:dyDescent="0.25">
      <c r="A7401" s="143">
        <v>44870</v>
      </c>
      <c r="B7401" s="144">
        <v>5</v>
      </c>
      <c r="C7401" s="145">
        <v>13.0877</v>
      </c>
      <c r="D7401" s="145">
        <v>6.2744999999999997</v>
      </c>
      <c r="E7401" s="145">
        <v>2.2400000000000002</v>
      </c>
      <c r="F7401" s="145">
        <v>0</v>
      </c>
      <c r="G7401" s="146">
        <f t="shared" si="115"/>
        <v>21.602200000000003</v>
      </c>
    </row>
    <row r="7402" spans="1:7" x14ac:dyDescent="0.25">
      <c r="A7402" s="143">
        <v>44870</v>
      </c>
      <c r="B7402" s="144">
        <v>6</v>
      </c>
      <c r="C7402" s="145">
        <v>15.775700000000001</v>
      </c>
      <c r="D7402" s="145">
        <v>6.3845999999999998</v>
      </c>
      <c r="E7402" s="145">
        <v>2.4319999999999999</v>
      </c>
      <c r="F7402" s="145">
        <v>0</v>
      </c>
      <c r="G7402" s="146">
        <f t="shared" si="115"/>
        <v>24.592299999999998</v>
      </c>
    </row>
    <row r="7403" spans="1:7" x14ac:dyDescent="0.25">
      <c r="A7403" s="143">
        <v>44870</v>
      </c>
      <c r="B7403" s="144">
        <v>7</v>
      </c>
      <c r="C7403" s="145">
        <v>12.639699999999999</v>
      </c>
      <c r="D7403" s="145">
        <v>6.1798000000000002</v>
      </c>
      <c r="E7403" s="145">
        <v>2.4319999999999999</v>
      </c>
      <c r="F7403" s="145">
        <v>0</v>
      </c>
      <c r="G7403" s="146">
        <f t="shared" si="115"/>
        <v>21.251499999999997</v>
      </c>
    </row>
    <row r="7404" spans="1:7" x14ac:dyDescent="0.25">
      <c r="A7404" s="143">
        <v>44870</v>
      </c>
      <c r="B7404" s="144">
        <v>8</v>
      </c>
      <c r="C7404" s="145">
        <v>11.3597</v>
      </c>
      <c r="D7404" s="145">
        <v>5.1634000000000002</v>
      </c>
      <c r="E7404" s="145">
        <v>1.0940000000000001</v>
      </c>
      <c r="F7404" s="145">
        <v>1.1823999999999999</v>
      </c>
      <c r="G7404" s="146">
        <f t="shared" si="115"/>
        <v>18.799500000000002</v>
      </c>
    </row>
    <row r="7405" spans="1:7" x14ac:dyDescent="0.25">
      <c r="A7405" s="143">
        <v>44870</v>
      </c>
      <c r="B7405" s="144">
        <v>9</v>
      </c>
      <c r="C7405" s="145">
        <v>14.3858</v>
      </c>
      <c r="D7405" s="145">
        <v>6.1170999999999998</v>
      </c>
      <c r="E7405" s="145">
        <v>6.8794000000000004</v>
      </c>
      <c r="F7405" s="145">
        <v>201.4289</v>
      </c>
      <c r="G7405" s="146">
        <f t="shared" si="115"/>
        <v>228.81119999999999</v>
      </c>
    </row>
    <row r="7406" spans="1:7" x14ac:dyDescent="0.25">
      <c r="A7406" s="143">
        <v>44870</v>
      </c>
      <c r="B7406" s="144">
        <v>10</v>
      </c>
      <c r="C7406" s="145">
        <v>58.433700000000002</v>
      </c>
      <c r="D7406" s="145">
        <v>7.7058999999999997</v>
      </c>
      <c r="E7406" s="145">
        <v>24.935500000000001</v>
      </c>
      <c r="F7406" s="145">
        <v>1080.1108999999999</v>
      </c>
      <c r="G7406" s="146">
        <f t="shared" si="115"/>
        <v>1171.1859999999999</v>
      </c>
    </row>
    <row r="7407" spans="1:7" x14ac:dyDescent="0.25">
      <c r="A7407" s="143">
        <v>44870</v>
      </c>
      <c r="B7407" s="144">
        <v>11</v>
      </c>
      <c r="C7407" s="145">
        <v>370.35270000000003</v>
      </c>
      <c r="D7407" s="145">
        <v>13.4138</v>
      </c>
      <c r="E7407" s="145">
        <v>65.7881</v>
      </c>
      <c r="F7407" s="145">
        <v>2197.2628</v>
      </c>
      <c r="G7407" s="146">
        <f t="shared" si="115"/>
        <v>2646.8173999999999</v>
      </c>
    </row>
    <row r="7408" spans="1:7" x14ac:dyDescent="0.25">
      <c r="A7408" s="143">
        <v>44870</v>
      </c>
      <c r="B7408" s="144">
        <v>12</v>
      </c>
      <c r="C7408" s="145">
        <v>1133.1826000000001</v>
      </c>
      <c r="D7408" s="145">
        <v>21.060600000000001</v>
      </c>
      <c r="E7408" s="145">
        <v>152.60769999999999</v>
      </c>
      <c r="F7408" s="145">
        <v>3839.2871999999902</v>
      </c>
      <c r="G7408" s="146">
        <f t="shared" si="115"/>
        <v>5146.1380999999901</v>
      </c>
    </row>
    <row r="7409" spans="1:7" x14ac:dyDescent="0.25">
      <c r="A7409" s="143">
        <v>44870</v>
      </c>
      <c r="B7409" s="144">
        <v>13</v>
      </c>
      <c r="C7409" s="145">
        <v>2327.5924</v>
      </c>
      <c r="D7409" s="145">
        <v>28.1252</v>
      </c>
      <c r="E7409" s="145">
        <v>216.80789999999999</v>
      </c>
      <c r="F7409" s="145">
        <v>4127.7628000000004</v>
      </c>
      <c r="G7409" s="146">
        <f t="shared" si="115"/>
        <v>6700.2883000000002</v>
      </c>
    </row>
    <row r="7410" spans="1:7" x14ac:dyDescent="0.25">
      <c r="A7410" s="143">
        <v>44870</v>
      </c>
      <c r="B7410" s="144">
        <v>14</v>
      </c>
      <c r="C7410" s="145">
        <v>3274.9173999999998</v>
      </c>
      <c r="D7410" s="145">
        <v>33.259900000000002</v>
      </c>
      <c r="E7410" s="145">
        <v>237.17359999999999</v>
      </c>
      <c r="F7410" s="145">
        <v>4215.5793000000003</v>
      </c>
      <c r="G7410" s="146">
        <f t="shared" si="115"/>
        <v>7760.9302000000007</v>
      </c>
    </row>
    <row r="7411" spans="1:7" x14ac:dyDescent="0.25">
      <c r="A7411" s="143">
        <v>44870</v>
      </c>
      <c r="B7411" s="144">
        <v>15</v>
      </c>
      <c r="C7411" s="145">
        <v>3934.5625</v>
      </c>
      <c r="D7411" s="145">
        <v>40.413800000000002</v>
      </c>
      <c r="E7411" s="145">
        <v>265.52330000000001</v>
      </c>
      <c r="F7411" s="145">
        <v>4401.4571999999998</v>
      </c>
      <c r="G7411" s="146">
        <f t="shared" si="115"/>
        <v>8641.9567999999999</v>
      </c>
    </row>
    <row r="7412" spans="1:7" x14ac:dyDescent="0.25">
      <c r="A7412" s="143">
        <v>44870</v>
      </c>
      <c r="B7412" s="144">
        <v>16</v>
      </c>
      <c r="C7412" s="145">
        <v>2362.7723000000001</v>
      </c>
      <c r="D7412" s="145">
        <v>30.948599999999999</v>
      </c>
      <c r="E7412" s="145">
        <v>165.63079999999999</v>
      </c>
      <c r="F7412" s="145">
        <v>2796.9353999999998</v>
      </c>
      <c r="G7412" s="146">
        <f t="shared" si="115"/>
        <v>5356.2870999999996</v>
      </c>
    </row>
    <row r="7413" spans="1:7" x14ac:dyDescent="0.25">
      <c r="A7413" s="143">
        <v>44870</v>
      </c>
      <c r="B7413" s="144">
        <v>17</v>
      </c>
      <c r="C7413" s="145">
        <v>892.35080000000005</v>
      </c>
      <c r="D7413" s="145">
        <v>17.542899999999999</v>
      </c>
      <c r="E7413" s="145">
        <v>79.634699999999995</v>
      </c>
      <c r="F7413" s="145">
        <v>1527.0387000000001</v>
      </c>
      <c r="G7413" s="146">
        <f t="shared" si="115"/>
        <v>2516.5671000000002</v>
      </c>
    </row>
    <row r="7414" spans="1:7" x14ac:dyDescent="0.25">
      <c r="A7414" s="143">
        <v>44870</v>
      </c>
      <c r="B7414" s="144">
        <v>18</v>
      </c>
      <c r="C7414" s="145">
        <v>131.85720000000001</v>
      </c>
      <c r="D7414" s="145">
        <v>9.6553000000000004</v>
      </c>
      <c r="E7414" s="145">
        <v>35.741999999999997</v>
      </c>
      <c r="F7414" s="145">
        <v>996.7269</v>
      </c>
      <c r="G7414" s="146">
        <f t="shared" si="115"/>
        <v>1173.9814000000001</v>
      </c>
    </row>
    <row r="7415" spans="1:7" x14ac:dyDescent="0.25">
      <c r="A7415" s="143">
        <v>44870</v>
      </c>
      <c r="B7415" s="144">
        <v>19</v>
      </c>
      <c r="C7415" s="145">
        <v>14.1075</v>
      </c>
      <c r="D7415" s="145">
        <v>5.7241999999999997</v>
      </c>
      <c r="E7415" s="145">
        <v>8.5042000000000009</v>
      </c>
      <c r="F7415" s="145">
        <v>147.06010000000001</v>
      </c>
      <c r="G7415" s="146">
        <f t="shared" si="115"/>
        <v>175.39600000000002</v>
      </c>
    </row>
    <row r="7416" spans="1:7" x14ac:dyDescent="0.25">
      <c r="A7416" s="143">
        <v>44870</v>
      </c>
      <c r="B7416" s="144">
        <v>20</v>
      </c>
      <c r="C7416" s="145">
        <v>7.8019999999999996</v>
      </c>
      <c r="D7416" s="145">
        <v>5.8546999999999896</v>
      </c>
      <c r="E7416" s="145">
        <v>1.984</v>
      </c>
      <c r="F7416" s="145">
        <v>0.2238</v>
      </c>
      <c r="G7416" s="146">
        <f t="shared" si="115"/>
        <v>15.864499999999991</v>
      </c>
    </row>
    <row r="7417" spans="1:7" x14ac:dyDescent="0.25">
      <c r="A7417" s="143">
        <v>44870</v>
      </c>
      <c r="B7417" s="144">
        <v>21</v>
      </c>
      <c r="C7417" s="145">
        <v>6.3620999999999999</v>
      </c>
      <c r="D7417" s="145">
        <v>6.0466999999999897</v>
      </c>
      <c r="E7417" s="145">
        <v>2.1760000000000002</v>
      </c>
      <c r="F7417" s="145">
        <v>0.18740000000000001</v>
      </c>
      <c r="G7417" s="146">
        <f t="shared" si="115"/>
        <v>14.772199999999989</v>
      </c>
    </row>
    <row r="7418" spans="1:7" x14ac:dyDescent="0.25">
      <c r="A7418" s="143">
        <v>44870</v>
      </c>
      <c r="B7418" s="144">
        <v>22</v>
      </c>
      <c r="C7418" s="145">
        <v>4.1540999999999997</v>
      </c>
      <c r="D7418" s="145">
        <v>6.1081000000000003</v>
      </c>
      <c r="E7418" s="145">
        <v>2.1760000000000002</v>
      </c>
      <c r="F7418" s="145">
        <v>0.18340000000000001</v>
      </c>
      <c r="G7418" s="146">
        <f t="shared" si="115"/>
        <v>12.621600000000001</v>
      </c>
    </row>
    <row r="7419" spans="1:7" x14ac:dyDescent="0.25">
      <c r="A7419" s="143">
        <v>44870</v>
      </c>
      <c r="B7419" s="144">
        <v>23</v>
      </c>
      <c r="C7419" s="145">
        <v>2.0421</v>
      </c>
      <c r="D7419" s="145">
        <v>5.6524000000000001</v>
      </c>
      <c r="E7419" s="145">
        <v>2.048</v>
      </c>
      <c r="F7419" s="145">
        <v>0.18740000000000001</v>
      </c>
      <c r="G7419" s="146">
        <f t="shared" si="115"/>
        <v>9.9298999999999999</v>
      </c>
    </row>
    <row r="7420" spans="1:7" x14ac:dyDescent="0.25">
      <c r="A7420" s="143">
        <v>44870</v>
      </c>
      <c r="B7420" s="144">
        <v>24</v>
      </c>
      <c r="C7420" s="145">
        <v>2.5541</v>
      </c>
      <c r="D7420" s="145">
        <v>6.0697000000000001</v>
      </c>
      <c r="E7420" s="145">
        <v>2.2400000000000002</v>
      </c>
      <c r="F7420" s="145">
        <v>0.18340000000000001</v>
      </c>
      <c r="G7420" s="146">
        <f t="shared" si="115"/>
        <v>11.0472</v>
      </c>
    </row>
    <row r="7421" spans="1:7" x14ac:dyDescent="0.25">
      <c r="A7421" s="143">
        <v>44871</v>
      </c>
      <c r="B7421" s="144">
        <v>1</v>
      </c>
      <c r="C7421" s="145">
        <v>2.2610999999999999</v>
      </c>
      <c r="D7421" s="145">
        <v>6.1593</v>
      </c>
      <c r="E7421" s="145">
        <v>2.4319999999999999</v>
      </c>
      <c r="F7421" s="145">
        <v>0.21970000000000001</v>
      </c>
      <c r="G7421" s="146">
        <f t="shared" si="115"/>
        <v>11.072100000000001</v>
      </c>
    </row>
    <row r="7422" spans="1:7" x14ac:dyDescent="0.25">
      <c r="A7422" s="143">
        <v>44871</v>
      </c>
      <c r="B7422" s="144">
        <v>2</v>
      </c>
      <c r="C7422" s="145">
        <v>2.0905499999999999</v>
      </c>
      <c r="D7422" s="145">
        <v>6.1183499999999995</v>
      </c>
      <c r="E7422" s="145">
        <v>2.4319999999999999</v>
      </c>
      <c r="F7422" s="145">
        <v>0.2177</v>
      </c>
      <c r="G7422" s="146">
        <f t="shared" si="115"/>
        <v>10.858600000000001</v>
      </c>
    </row>
    <row r="7423" spans="1:7" x14ac:dyDescent="0.25">
      <c r="A7423" s="143">
        <v>44871</v>
      </c>
      <c r="B7423" s="144">
        <v>3</v>
      </c>
      <c r="C7423" s="145">
        <v>1.92</v>
      </c>
      <c r="D7423" s="145">
        <v>6.0773999999999999</v>
      </c>
      <c r="E7423" s="145">
        <v>2.4319999999999999</v>
      </c>
      <c r="F7423" s="145">
        <v>0.2157</v>
      </c>
      <c r="G7423" s="146">
        <f t="shared" si="115"/>
        <v>10.645099999999999</v>
      </c>
    </row>
    <row r="7424" spans="1:7" x14ac:dyDescent="0.25">
      <c r="A7424" s="143">
        <v>44871</v>
      </c>
      <c r="B7424" s="144">
        <v>4</v>
      </c>
      <c r="C7424" s="145">
        <v>4.2408999999999999</v>
      </c>
      <c r="D7424" s="145">
        <v>5.9211999999999998</v>
      </c>
      <c r="E7424" s="145">
        <v>2.1120000000000001</v>
      </c>
      <c r="F7424" s="145">
        <v>0.2117</v>
      </c>
      <c r="G7424" s="146">
        <f t="shared" si="115"/>
        <v>12.485799999999999</v>
      </c>
    </row>
    <row r="7425" spans="1:7" x14ac:dyDescent="0.25">
      <c r="A7425" s="143">
        <v>44871</v>
      </c>
      <c r="B7425" s="144">
        <v>5</v>
      </c>
      <c r="C7425" s="145">
        <v>1.8448</v>
      </c>
      <c r="D7425" s="145">
        <v>5.0481999999999996</v>
      </c>
      <c r="E7425" s="145">
        <v>1.28</v>
      </c>
      <c r="F7425" s="145">
        <v>0.15179999999999999</v>
      </c>
      <c r="G7425" s="146">
        <f t="shared" si="115"/>
        <v>8.3247999999999998</v>
      </c>
    </row>
    <row r="7426" spans="1:7" x14ac:dyDescent="0.25">
      <c r="A7426" s="143">
        <v>44871</v>
      </c>
      <c r="B7426" s="144">
        <v>6</v>
      </c>
      <c r="C7426" s="145">
        <v>1.4075</v>
      </c>
      <c r="D7426" s="145">
        <v>4.9867999999999997</v>
      </c>
      <c r="E7426" s="145">
        <v>1.28</v>
      </c>
      <c r="F7426" s="145">
        <v>0.1079</v>
      </c>
      <c r="G7426" s="146">
        <f t="shared" si="115"/>
        <v>7.7821999999999996</v>
      </c>
    </row>
    <row r="7427" spans="1:7" x14ac:dyDescent="0.25">
      <c r="A7427" s="143">
        <v>44871</v>
      </c>
      <c r="B7427" s="144">
        <v>7</v>
      </c>
      <c r="C7427" s="145">
        <v>1.2789999999999999</v>
      </c>
      <c r="D7427" s="145">
        <v>5.7906999999999904</v>
      </c>
      <c r="E7427" s="145">
        <v>1.9319999999999999</v>
      </c>
      <c r="F7427" s="145">
        <v>0.73670000000000002</v>
      </c>
      <c r="G7427" s="146">
        <f t="shared" si="115"/>
        <v>9.7383999999999915</v>
      </c>
    </row>
    <row r="7428" spans="1:7" x14ac:dyDescent="0.25">
      <c r="A7428" s="143">
        <v>44871</v>
      </c>
      <c r="B7428" s="144">
        <v>8</v>
      </c>
      <c r="C7428" s="145">
        <v>157.22149999999999</v>
      </c>
      <c r="D7428" s="145">
        <v>6.5601000000000003</v>
      </c>
      <c r="E7428" s="145">
        <v>10.314500000000001</v>
      </c>
      <c r="F7428" s="145">
        <v>1007.6218</v>
      </c>
      <c r="G7428" s="146">
        <f t="shared" si="115"/>
        <v>1181.7179000000001</v>
      </c>
    </row>
    <row r="7429" spans="1:7" x14ac:dyDescent="0.25">
      <c r="A7429" s="143">
        <v>44871</v>
      </c>
      <c r="B7429" s="144">
        <v>9</v>
      </c>
      <c r="C7429" s="145">
        <v>3989.6462000000001</v>
      </c>
      <c r="D7429" s="145">
        <v>32.6252</v>
      </c>
      <c r="E7429" s="145">
        <v>191.9144</v>
      </c>
      <c r="F7429" s="145">
        <v>4293.9551000000001</v>
      </c>
      <c r="G7429" s="146">
        <f t="shared" si="115"/>
        <v>8508.1409000000003</v>
      </c>
    </row>
    <row r="7430" spans="1:7" x14ac:dyDescent="0.25">
      <c r="A7430" s="143">
        <v>44871</v>
      </c>
      <c r="B7430" s="144">
        <v>10</v>
      </c>
      <c r="C7430" s="145">
        <v>13092.162200000001</v>
      </c>
      <c r="D7430" s="145">
        <v>96.029899999999998</v>
      </c>
      <c r="E7430" s="145">
        <v>620.82529999999997</v>
      </c>
      <c r="F7430" s="145">
        <v>7160.7716</v>
      </c>
      <c r="G7430" s="146">
        <f t="shared" ref="G7430:G7493" si="116">+SUM(C7430:F7430)</f>
        <v>20969.789000000001</v>
      </c>
    </row>
    <row r="7431" spans="1:7" x14ac:dyDescent="0.25">
      <c r="A7431" s="143">
        <v>44871</v>
      </c>
      <c r="B7431" s="144">
        <v>11</v>
      </c>
      <c r="C7431" s="145">
        <v>21896.092000000001</v>
      </c>
      <c r="D7431" s="145">
        <v>147.71889999999999</v>
      </c>
      <c r="E7431" s="145">
        <v>1096.1196</v>
      </c>
      <c r="F7431" s="145">
        <v>8594.6061000000009</v>
      </c>
      <c r="G7431" s="146">
        <f t="shared" si="116"/>
        <v>31734.536600000003</v>
      </c>
    </row>
    <row r="7432" spans="1:7" x14ac:dyDescent="0.25">
      <c r="A7432" s="143">
        <v>44871</v>
      </c>
      <c r="B7432" s="144">
        <v>12</v>
      </c>
      <c r="C7432" s="145">
        <v>27833.638999999999</v>
      </c>
      <c r="D7432" s="145">
        <v>184.70009999999999</v>
      </c>
      <c r="E7432" s="145">
        <v>1398.2334000000001</v>
      </c>
      <c r="F7432" s="145">
        <v>9414.9619000000002</v>
      </c>
      <c r="G7432" s="146">
        <f t="shared" si="116"/>
        <v>38831.534399999997</v>
      </c>
    </row>
    <row r="7433" spans="1:7" x14ac:dyDescent="0.25">
      <c r="A7433" s="143">
        <v>44871</v>
      </c>
      <c r="B7433" s="144">
        <v>13</v>
      </c>
      <c r="C7433" s="145">
        <v>29499.4378</v>
      </c>
      <c r="D7433" s="145">
        <v>180.92920000000001</v>
      </c>
      <c r="E7433" s="145">
        <v>1429.0463999999999</v>
      </c>
      <c r="F7433" s="145">
        <v>9550.3878999999997</v>
      </c>
      <c r="G7433" s="146">
        <f t="shared" si="116"/>
        <v>40659.801299999999</v>
      </c>
    </row>
    <row r="7434" spans="1:7" x14ac:dyDescent="0.25">
      <c r="A7434" s="143">
        <v>44871</v>
      </c>
      <c r="B7434" s="144">
        <v>14</v>
      </c>
      <c r="C7434" s="145">
        <v>23405.5049</v>
      </c>
      <c r="D7434" s="145">
        <v>158.70949999999999</v>
      </c>
      <c r="E7434" s="145">
        <v>1186.3714</v>
      </c>
      <c r="F7434" s="145">
        <v>8531.7026999999998</v>
      </c>
      <c r="G7434" s="146">
        <f t="shared" si="116"/>
        <v>33282.288500000002</v>
      </c>
    </row>
    <row r="7435" spans="1:7" x14ac:dyDescent="0.25">
      <c r="A7435" s="143">
        <v>44871</v>
      </c>
      <c r="B7435" s="144">
        <v>15</v>
      </c>
      <c r="C7435" s="145">
        <v>7937.3833999999997</v>
      </c>
      <c r="D7435" s="145">
        <v>73.5124</v>
      </c>
      <c r="E7435" s="145">
        <v>440.78930000000003</v>
      </c>
      <c r="F7435" s="145">
        <v>5963.2986000000001</v>
      </c>
      <c r="G7435" s="146">
        <f t="shared" si="116"/>
        <v>14414.983699999999</v>
      </c>
    </row>
    <row r="7436" spans="1:7" x14ac:dyDescent="0.25">
      <c r="A7436" s="143">
        <v>44871</v>
      </c>
      <c r="B7436" s="144">
        <v>16</v>
      </c>
      <c r="C7436" s="145">
        <v>3711.2022000000002</v>
      </c>
      <c r="D7436" s="145">
        <v>39.169800000000002</v>
      </c>
      <c r="E7436" s="145">
        <v>217.5522</v>
      </c>
      <c r="F7436" s="145">
        <v>3327.5372000000002</v>
      </c>
      <c r="G7436" s="146">
        <f t="shared" si="116"/>
        <v>7295.4614000000001</v>
      </c>
    </row>
    <row r="7437" spans="1:7" x14ac:dyDescent="0.25">
      <c r="A7437" s="143">
        <v>44871</v>
      </c>
      <c r="B7437" s="144">
        <v>17</v>
      </c>
      <c r="C7437" s="145">
        <v>1238.3599999999999</v>
      </c>
      <c r="D7437" s="145">
        <v>16.325900000000001</v>
      </c>
      <c r="E7437" s="145">
        <v>64.625399999999999</v>
      </c>
      <c r="F7437" s="145">
        <v>1436.2085999999999</v>
      </c>
      <c r="G7437" s="146">
        <f t="shared" si="116"/>
        <v>2755.5198999999998</v>
      </c>
    </row>
    <row r="7438" spans="1:7" x14ac:dyDescent="0.25">
      <c r="A7438" s="143">
        <v>44871</v>
      </c>
      <c r="B7438" s="144">
        <v>18</v>
      </c>
      <c r="C7438" s="145">
        <v>42.0809</v>
      </c>
      <c r="D7438" s="145">
        <v>5.7512999999999996</v>
      </c>
      <c r="E7438" s="145">
        <v>7.5686999999999998</v>
      </c>
      <c r="F7438" s="145">
        <v>141.0873</v>
      </c>
      <c r="G7438" s="146">
        <f t="shared" si="116"/>
        <v>196.48820000000001</v>
      </c>
    </row>
    <row r="7439" spans="1:7" x14ac:dyDescent="0.25">
      <c r="A7439" s="143">
        <v>44871</v>
      </c>
      <c r="B7439" s="144">
        <v>19</v>
      </c>
      <c r="C7439" s="145">
        <v>4.2332999999999998</v>
      </c>
      <c r="D7439" s="145">
        <v>6.3334000000000001</v>
      </c>
      <c r="E7439" s="145">
        <v>2.1760000000000002</v>
      </c>
      <c r="F7439" s="145">
        <v>0.4466</v>
      </c>
      <c r="G7439" s="146">
        <f t="shared" si="116"/>
        <v>13.189300000000001</v>
      </c>
    </row>
    <row r="7440" spans="1:7" x14ac:dyDescent="0.25">
      <c r="A7440" s="143">
        <v>44871</v>
      </c>
      <c r="B7440" s="144">
        <v>20</v>
      </c>
      <c r="C7440" s="145">
        <v>5.1379999999999999</v>
      </c>
      <c r="D7440" s="145">
        <v>6.3922999999999996</v>
      </c>
      <c r="E7440" s="145">
        <v>2.1120000000000001</v>
      </c>
      <c r="F7440" s="145">
        <v>0.31940000000000002</v>
      </c>
      <c r="G7440" s="146">
        <f t="shared" si="116"/>
        <v>13.9617</v>
      </c>
    </row>
    <row r="7441" spans="1:7" x14ac:dyDescent="0.25">
      <c r="A7441" s="143">
        <v>44871</v>
      </c>
      <c r="B7441" s="144">
        <v>21</v>
      </c>
      <c r="C7441" s="145">
        <v>5.8197999999999999</v>
      </c>
      <c r="D7441" s="145">
        <v>6.3078000000000003</v>
      </c>
      <c r="E7441" s="145">
        <v>2.048</v>
      </c>
      <c r="F7441" s="145">
        <v>0.31559999999999999</v>
      </c>
      <c r="G7441" s="146">
        <f t="shared" si="116"/>
        <v>14.491200000000001</v>
      </c>
    </row>
    <row r="7442" spans="1:7" x14ac:dyDescent="0.25">
      <c r="A7442" s="143">
        <v>44871</v>
      </c>
      <c r="B7442" s="144">
        <v>22</v>
      </c>
      <c r="C7442" s="145">
        <v>4.6723999999999997</v>
      </c>
      <c r="D7442" s="145">
        <v>6.4588000000000001</v>
      </c>
      <c r="E7442" s="145">
        <v>2.2400000000000002</v>
      </c>
      <c r="F7442" s="145">
        <v>0.3276</v>
      </c>
      <c r="G7442" s="146">
        <f t="shared" si="116"/>
        <v>13.6988</v>
      </c>
    </row>
    <row r="7443" spans="1:7" x14ac:dyDescent="0.25">
      <c r="A7443" s="143">
        <v>44871</v>
      </c>
      <c r="B7443" s="144">
        <v>23</v>
      </c>
      <c r="C7443" s="145">
        <v>7.2975000000000003</v>
      </c>
      <c r="D7443" s="145">
        <v>6.5995999999999997</v>
      </c>
      <c r="E7443" s="145">
        <v>2.1760000000000002</v>
      </c>
      <c r="F7443" s="145">
        <v>0.22770000000000001</v>
      </c>
      <c r="G7443" s="146">
        <f t="shared" si="116"/>
        <v>16.300799999999999</v>
      </c>
    </row>
    <row r="7444" spans="1:7" x14ac:dyDescent="0.25">
      <c r="A7444" s="143">
        <v>44871</v>
      </c>
      <c r="B7444" s="144">
        <v>24</v>
      </c>
      <c r="C7444" s="145">
        <v>5.3333000000000004</v>
      </c>
      <c r="D7444" s="145">
        <v>6.5202999999999998</v>
      </c>
      <c r="E7444" s="145">
        <v>2.2400000000000002</v>
      </c>
      <c r="F7444" s="145">
        <v>0.15179999999999999</v>
      </c>
      <c r="G7444" s="146">
        <f t="shared" si="116"/>
        <v>14.2454</v>
      </c>
    </row>
    <row r="7445" spans="1:7" x14ac:dyDescent="0.25">
      <c r="A7445" s="143">
        <v>44871</v>
      </c>
      <c r="B7445" s="144">
        <v>25</v>
      </c>
      <c r="C7445" s="145">
        <v>5.7315000000000005</v>
      </c>
      <c r="D7445" s="145">
        <v>6.5855499999999996</v>
      </c>
      <c r="E7445" s="145">
        <v>2.3360000000000003</v>
      </c>
      <c r="F7445" s="145">
        <v>0.16799999999999998</v>
      </c>
      <c r="G7445" s="146">
        <f t="shared" si="116"/>
        <v>14.82105</v>
      </c>
    </row>
    <row r="7446" spans="1:7" x14ac:dyDescent="0.25">
      <c r="A7446" s="143">
        <v>44872</v>
      </c>
      <c r="B7446" s="144">
        <v>1</v>
      </c>
      <c r="C7446" s="145">
        <v>6.1296999999999997</v>
      </c>
      <c r="D7446" s="145">
        <v>6.6508000000000003</v>
      </c>
      <c r="E7446" s="145">
        <v>2.4319999999999999</v>
      </c>
      <c r="F7446" s="145">
        <v>0.1842</v>
      </c>
      <c r="G7446" s="146">
        <f t="shared" si="116"/>
        <v>15.396700000000001</v>
      </c>
    </row>
    <row r="7447" spans="1:7" x14ac:dyDescent="0.25">
      <c r="A7447" s="143">
        <v>44872</v>
      </c>
      <c r="B7447" s="144">
        <v>2</v>
      </c>
      <c r="C7447" s="145">
        <v>7.1947000000000001</v>
      </c>
      <c r="D7447" s="145">
        <v>6.7941000000000003</v>
      </c>
      <c r="E7447" s="145">
        <v>2.4319999999999999</v>
      </c>
      <c r="F7447" s="145">
        <v>0.1842</v>
      </c>
      <c r="G7447" s="146">
        <f t="shared" si="116"/>
        <v>16.605</v>
      </c>
    </row>
    <row r="7448" spans="1:7" x14ac:dyDescent="0.25">
      <c r="A7448" s="143">
        <v>44872</v>
      </c>
      <c r="B7448" s="144">
        <v>3</v>
      </c>
      <c r="C7448" s="145">
        <v>8.9227000000000007</v>
      </c>
      <c r="D7448" s="145">
        <v>6.5202999999999998</v>
      </c>
      <c r="E7448" s="145">
        <v>2.2400000000000002</v>
      </c>
      <c r="F7448" s="145">
        <v>0.18379999999999999</v>
      </c>
      <c r="G7448" s="146">
        <f t="shared" si="116"/>
        <v>17.866800000000001</v>
      </c>
    </row>
    <row r="7449" spans="1:7" x14ac:dyDescent="0.25">
      <c r="A7449" s="143">
        <v>44872</v>
      </c>
      <c r="B7449" s="144">
        <v>4</v>
      </c>
      <c r="C7449" s="145">
        <v>14.3057</v>
      </c>
      <c r="D7449" s="145">
        <v>6.6917999999999997</v>
      </c>
      <c r="E7449" s="145">
        <v>2.4319999999999999</v>
      </c>
      <c r="F7449" s="145">
        <v>0.1857</v>
      </c>
      <c r="G7449" s="146">
        <f t="shared" si="116"/>
        <v>23.615199999999998</v>
      </c>
    </row>
    <row r="7450" spans="1:7" x14ac:dyDescent="0.25">
      <c r="A7450" s="143">
        <v>44872</v>
      </c>
      <c r="B7450" s="144">
        <v>5</v>
      </c>
      <c r="C7450" s="145">
        <v>20.4497</v>
      </c>
      <c r="D7450" s="145">
        <v>5.3655999999999997</v>
      </c>
      <c r="E7450" s="145">
        <v>1.024</v>
      </c>
      <c r="F7450" s="145">
        <v>0.1842</v>
      </c>
      <c r="G7450" s="146">
        <f t="shared" si="116"/>
        <v>27.023500000000002</v>
      </c>
    </row>
    <row r="7451" spans="1:7" x14ac:dyDescent="0.25">
      <c r="A7451" s="143">
        <v>44872</v>
      </c>
      <c r="B7451" s="144">
        <v>6</v>
      </c>
      <c r="C7451" s="145">
        <v>14.850199999999999</v>
      </c>
      <c r="D7451" s="145">
        <v>6.4767999999999999</v>
      </c>
      <c r="E7451" s="145">
        <v>2.1760000000000002</v>
      </c>
      <c r="F7451" s="145">
        <v>0.18529999999999999</v>
      </c>
      <c r="G7451" s="146">
        <f t="shared" si="116"/>
        <v>23.688300000000002</v>
      </c>
    </row>
    <row r="7452" spans="1:7" x14ac:dyDescent="0.25">
      <c r="A7452" s="143">
        <v>44872</v>
      </c>
      <c r="B7452" s="144">
        <v>7</v>
      </c>
      <c r="C7452" s="145">
        <v>15.4725</v>
      </c>
      <c r="D7452" s="145">
        <v>5.2607999999999997</v>
      </c>
      <c r="E7452" s="145">
        <v>0.96</v>
      </c>
      <c r="F7452" s="145">
        <v>0.1842</v>
      </c>
      <c r="G7452" s="146">
        <f t="shared" si="116"/>
        <v>21.877500000000001</v>
      </c>
    </row>
    <row r="7453" spans="1:7" x14ac:dyDescent="0.25">
      <c r="A7453" s="143">
        <v>44872</v>
      </c>
      <c r="B7453" s="144">
        <v>8</v>
      </c>
      <c r="C7453" s="145">
        <v>15.229699999999999</v>
      </c>
      <c r="D7453" s="145">
        <v>6.7072000000000003</v>
      </c>
      <c r="E7453" s="145">
        <v>2.2400000000000002</v>
      </c>
      <c r="F7453" s="145">
        <v>11.684799999999999</v>
      </c>
      <c r="G7453" s="146">
        <f t="shared" si="116"/>
        <v>35.861699999999999</v>
      </c>
    </row>
    <row r="7454" spans="1:7" x14ac:dyDescent="0.25">
      <c r="A7454" s="143">
        <v>44872</v>
      </c>
      <c r="B7454" s="144">
        <v>9</v>
      </c>
      <c r="C7454" s="145">
        <v>157.39670000000001</v>
      </c>
      <c r="D7454" s="145">
        <v>7.8857999999999997</v>
      </c>
      <c r="E7454" s="145">
        <v>24.746099999999998</v>
      </c>
      <c r="F7454" s="145">
        <v>799.96559999999999</v>
      </c>
      <c r="G7454" s="146">
        <f t="shared" si="116"/>
        <v>989.99419999999998</v>
      </c>
    </row>
    <row r="7455" spans="1:7" x14ac:dyDescent="0.25">
      <c r="A7455" s="143">
        <v>44872</v>
      </c>
      <c r="B7455" s="144">
        <v>10</v>
      </c>
      <c r="C7455" s="145">
        <v>4469.6773999999996</v>
      </c>
      <c r="D7455" s="145">
        <v>32.463799999999999</v>
      </c>
      <c r="E7455" s="145">
        <v>174.77680000000001</v>
      </c>
      <c r="F7455" s="145">
        <v>2369.6464999999998</v>
      </c>
      <c r="G7455" s="146">
        <f t="shared" si="116"/>
        <v>7046.5644999999995</v>
      </c>
    </row>
    <row r="7456" spans="1:7" x14ac:dyDescent="0.25">
      <c r="A7456" s="143">
        <v>44872</v>
      </c>
      <c r="B7456" s="144">
        <v>11</v>
      </c>
      <c r="C7456" s="145">
        <v>16282.487999999999</v>
      </c>
      <c r="D7456" s="145">
        <v>81.325299999999999</v>
      </c>
      <c r="E7456" s="145">
        <v>383.61149999999998</v>
      </c>
      <c r="F7456" s="145">
        <v>3396.7856999999999</v>
      </c>
      <c r="G7456" s="146">
        <f t="shared" si="116"/>
        <v>20144.210500000001</v>
      </c>
    </row>
    <row r="7457" spans="1:7" x14ac:dyDescent="0.25">
      <c r="A7457" s="143">
        <v>44872</v>
      </c>
      <c r="B7457" s="144">
        <v>12</v>
      </c>
      <c r="C7457" s="145">
        <v>22447.142500000002</v>
      </c>
      <c r="D7457" s="145">
        <v>116.236</v>
      </c>
      <c r="E7457" s="145">
        <v>606.40809999999999</v>
      </c>
      <c r="F7457" s="145">
        <v>3582.2483999999999</v>
      </c>
      <c r="G7457" s="146">
        <f t="shared" si="116"/>
        <v>26752.035000000003</v>
      </c>
    </row>
    <row r="7458" spans="1:7" x14ac:dyDescent="0.25">
      <c r="A7458" s="143">
        <v>44872</v>
      </c>
      <c r="B7458" s="144">
        <v>13</v>
      </c>
      <c r="C7458" s="145">
        <v>24635.314900000001</v>
      </c>
      <c r="D7458" s="145">
        <v>122.76390000000001</v>
      </c>
      <c r="E7458" s="145">
        <v>691.06790000000001</v>
      </c>
      <c r="F7458" s="145">
        <v>4429.9850999999999</v>
      </c>
      <c r="G7458" s="146">
        <f t="shared" si="116"/>
        <v>29879.131800000003</v>
      </c>
    </row>
    <row r="7459" spans="1:7" x14ac:dyDescent="0.25">
      <c r="A7459" s="143">
        <v>44872</v>
      </c>
      <c r="B7459" s="144">
        <v>14</v>
      </c>
      <c r="C7459" s="145">
        <v>20282.614399999999</v>
      </c>
      <c r="D7459" s="145">
        <v>104.6375</v>
      </c>
      <c r="E7459" s="145">
        <v>508.13139999999999</v>
      </c>
      <c r="F7459" s="145">
        <v>4790.6875</v>
      </c>
      <c r="G7459" s="146">
        <f t="shared" si="116"/>
        <v>25686.070799999998</v>
      </c>
    </row>
    <row r="7460" spans="1:7" x14ac:dyDescent="0.25">
      <c r="A7460" s="143">
        <v>44872</v>
      </c>
      <c r="B7460" s="144">
        <v>15</v>
      </c>
      <c r="C7460" s="145">
        <v>12868.3518</v>
      </c>
      <c r="D7460" s="145">
        <v>62.849600000000002</v>
      </c>
      <c r="E7460" s="145">
        <v>359.92379999999901</v>
      </c>
      <c r="F7460" s="145">
        <v>4482.5609000000004</v>
      </c>
      <c r="G7460" s="146">
        <f t="shared" si="116"/>
        <v>17773.686099999999</v>
      </c>
    </row>
    <row r="7461" spans="1:7" x14ac:dyDescent="0.25">
      <c r="A7461" s="143">
        <v>44872</v>
      </c>
      <c r="B7461" s="144">
        <v>16</v>
      </c>
      <c r="C7461" s="145">
        <v>6962.4012000000002</v>
      </c>
      <c r="D7461" s="145">
        <v>38.615499999999997</v>
      </c>
      <c r="E7461" s="145">
        <v>195.33799999999999</v>
      </c>
      <c r="F7461" s="145">
        <v>2901.4663999999998</v>
      </c>
      <c r="G7461" s="146">
        <f t="shared" si="116"/>
        <v>10097.821099999999</v>
      </c>
    </row>
    <row r="7462" spans="1:7" x14ac:dyDescent="0.25">
      <c r="A7462" s="143">
        <v>44872</v>
      </c>
      <c r="B7462" s="144">
        <v>17</v>
      </c>
      <c r="C7462" s="145">
        <v>607.36180000000002</v>
      </c>
      <c r="D7462" s="145">
        <v>11.8248</v>
      </c>
      <c r="E7462" s="145">
        <v>47.823900000000002</v>
      </c>
      <c r="F7462" s="145">
        <v>1130.3741</v>
      </c>
      <c r="G7462" s="146">
        <f t="shared" si="116"/>
        <v>1797.3845999999999</v>
      </c>
    </row>
    <row r="7463" spans="1:7" x14ac:dyDescent="0.25">
      <c r="A7463" s="143">
        <v>44872</v>
      </c>
      <c r="B7463" s="144">
        <v>18</v>
      </c>
      <c r="C7463" s="145">
        <v>23.591200000000001</v>
      </c>
      <c r="D7463" s="145">
        <v>5.5076000000000001</v>
      </c>
      <c r="E7463" s="145">
        <v>15.4645999999999</v>
      </c>
      <c r="F7463" s="145">
        <v>349.51459999999997</v>
      </c>
      <c r="G7463" s="146">
        <f t="shared" si="116"/>
        <v>394.07799999999986</v>
      </c>
    </row>
    <row r="7464" spans="1:7" x14ac:dyDescent="0.25">
      <c r="A7464" s="143">
        <v>44872</v>
      </c>
      <c r="B7464" s="144">
        <v>19</v>
      </c>
      <c r="C7464" s="145">
        <v>6.4673999999999996</v>
      </c>
      <c r="D7464" s="145">
        <v>5.4130000000000003</v>
      </c>
      <c r="E7464" s="145">
        <v>1.728</v>
      </c>
      <c r="F7464" s="145">
        <v>62.730800000000002</v>
      </c>
      <c r="G7464" s="146">
        <f t="shared" si="116"/>
        <v>76.339200000000005</v>
      </c>
    </row>
    <row r="7465" spans="1:7" x14ac:dyDescent="0.25">
      <c r="A7465" s="143">
        <v>44872</v>
      </c>
      <c r="B7465" s="144">
        <v>20</v>
      </c>
      <c r="C7465" s="145">
        <v>0.56620000000000004</v>
      </c>
      <c r="D7465" s="145">
        <v>5.6933999999999996</v>
      </c>
      <c r="E7465" s="145">
        <v>2.048</v>
      </c>
      <c r="F7465" s="145">
        <v>0.34010000000000001</v>
      </c>
      <c r="G7465" s="146">
        <f t="shared" si="116"/>
        <v>8.6477000000000004</v>
      </c>
    </row>
    <row r="7466" spans="1:7" x14ac:dyDescent="0.25">
      <c r="A7466" s="143">
        <v>44872</v>
      </c>
      <c r="B7466" s="144">
        <v>21</v>
      </c>
      <c r="C7466" s="145">
        <v>1.3814</v>
      </c>
      <c r="D7466" s="145">
        <v>5.7138999999999998</v>
      </c>
      <c r="E7466" s="145">
        <v>2.048</v>
      </c>
      <c r="F7466" s="145">
        <v>0.1842</v>
      </c>
      <c r="G7466" s="146">
        <f t="shared" si="116"/>
        <v>9.3275000000000006</v>
      </c>
    </row>
    <row r="7467" spans="1:7" x14ac:dyDescent="0.25">
      <c r="A7467" s="143">
        <v>44872</v>
      </c>
      <c r="B7467" s="144">
        <v>22</v>
      </c>
      <c r="C7467" s="145">
        <v>1.1574</v>
      </c>
      <c r="D7467" s="145">
        <v>4.4101999999999997</v>
      </c>
      <c r="E7467" s="145">
        <v>1.024</v>
      </c>
      <c r="F7467" s="145">
        <v>0.1842</v>
      </c>
      <c r="G7467" s="146">
        <f t="shared" si="116"/>
        <v>6.7757999999999994</v>
      </c>
    </row>
    <row r="7468" spans="1:7" x14ac:dyDescent="0.25">
      <c r="A7468" s="143">
        <v>44872</v>
      </c>
      <c r="B7468" s="144">
        <v>23</v>
      </c>
      <c r="C7468" s="145">
        <v>2.6781999999999999</v>
      </c>
      <c r="D7468" s="145">
        <v>5.8007999999999997</v>
      </c>
      <c r="E7468" s="145">
        <v>2.1760000000000002</v>
      </c>
      <c r="F7468" s="145">
        <v>0.18859999999999999</v>
      </c>
      <c r="G7468" s="146">
        <f t="shared" si="116"/>
        <v>10.843599999999999</v>
      </c>
    </row>
    <row r="7469" spans="1:7" x14ac:dyDescent="0.25">
      <c r="A7469" s="143">
        <v>44872</v>
      </c>
      <c r="B7469" s="144">
        <v>24</v>
      </c>
      <c r="C7469" s="145">
        <v>1.7853000000000001</v>
      </c>
      <c r="D7469" s="145">
        <v>5.7394999999999996</v>
      </c>
      <c r="E7469" s="145">
        <v>2.1760000000000002</v>
      </c>
      <c r="F7469" s="145">
        <v>0.1842</v>
      </c>
      <c r="G7469" s="146">
        <f t="shared" si="116"/>
        <v>9.8850000000000016</v>
      </c>
    </row>
    <row r="7470" spans="1:7" x14ac:dyDescent="0.25">
      <c r="A7470" s="143">
        <v>44873</v>
      </c>
      <c r="B7470" s="144">
        <v>1</v>
      </c>
      <c r="C7470" s="145">
        <v>1.6718</v>
      </c>
      <c r="D7470" s="145">
        <v>6.1158000000000001</v>
      </c>
      <c r="E7470" s="145">
        <v>2.3679999999999999</v>
      </c>
      <c r="F7470" s="145">
        <v>3.1199999999999999E-2</v>
      </c>
      <c r="G7470" s="146">
        <f t="shared" si="116"/>
        <v>10.1868</v>
      </c>
    </row>
    <row r="7471" spans="1:7" x14ac:dyDescent="0.25">
      <c r="A7471" s="143">
        <v>44873</v>
      </c>
      <c r="B7471" s="144">
        <v>2</v>
      </c>
      <c r="C7471" s="145">
        <v>2.3672</v>
      </c>
      <c r="D7471" s="145">
        <v>6.2180999999999997</v>
      </c>
      <c r="E7471" s="145">
        <v>2.3679999999999999</v>
      </c>
      <c r="F7471" s="145">
        <v>0.18729999999999999</v>
      </c>
      <c r="G7471" s="146">
        <f t="shared" si="116"/>
        <v>11.140600000000001</v>
      </c>
    </row>
    <row r="7472" spans="1:7" x14ac:dyDescent="0.25">
      <c r="A7472" s="143">
        <v>44873</v>
      </c>
      <c r="B7472" s="144">
        <v>3</v>
      </c>
      <c r="C7472" s="145">
        <v>2.4192</v>
      </c>
      <c r="D7472" s="145">
        <v>4.7512999999999996</v>
      </c>
      <c r="E7472" s="145">
        <v>1.024</v>
      </c>
      <c r="F7472" s="145">
        <v>0.17949999999999999</v>
      </c>
      <c r="G7472" s="146">
        <f t="shared" si="116"/>
        <v>8.3739999999999988</v>
      </c>
    </row>
    <row r="7473" spans="1:7" x14ac:dyDescent="0.25">
      <c r="A7473" s="143">
        <v>44873</v>
      </c>
      <c r="B7473" s="144">
        <v>4</v>
      </c>
      <c r="C7473" s="145">
        <v>2.0674000000000001</v>
      </c>
      <c r="D7473" s="145">
        <v>5.4579000000000004</v>
      </c>
      <c r="E7473" s="145">
        <v>1.792</v>
      </c>
      <c r="F7473" s="145">
        <v>0.20480000000000001</v>
      </c>
      <c r="G7473" s="146">
        <f t="shared" si="116"/>
        <v>9.5221000000000018</v>
      </c>
    </row>
    <row r="7474" spans="1:7" x14ac:dyDescent="0.25">
      <c r="A7474" s="143">
        <v>44873</v>
      </c>
      <c r="B7474" s="144">
        <v>5</v>
      </c>
      <c r="C7474" s="145">
        <v>1.9399</v>
      </c>
      <c r="D7474" s="145">
        <v>5.1379000000000001</v>
      </c>
      <c r="E7474" s="145">
        <v>1.472</v>
      </c>
      <c r="F7474" s="145">
        <v>2.4299999999999999E-2</v>
      </c>
      <c r="G7474" s="146">
        <f t="shared" si="116"/>
        <v>8.5740999999999996</v>
      </c>
    </row>
    <row r="7475" spans="1:7" x14ac:dyDescent="0.25">
      <c r="A7475" s="143">
        <v>44873</v>
      </c>
      <c r="B7475" s="144">
        <v>6</v>
      </c>
      <c r="C7475" s="145">
        <v>1.7892999999999999</v>
      </c>
      <c r="D7475" s="145">
        <v>3.9908999999999999</v>
      </c>
      <c r="E7475" s="145">
        <v>0.44800000000000001</v>
      </c>
      <c r="F7475" s="145">
        <v>0.20480000000000001</v>
      </c>
      <c r="G7475" s="146">
        <f t="shared" si="116"/>
        <v>6.4329999999999998</v>
      </c>
    </row>
    <row r="7476" spans="1:7" x14ac:dyDescent="0.25">
      <c r="A7476" s="143">
        <v>44873</v>
      </c>
      <c r="B7476" s="144">
        <v>7</v>
      </c>
      <c r="C7476" s="145">
        <v>1.8803999999999901</v>
      </c>
      <c r="D7476" s="145">
        <v>5.7957000000000001</v>
      </c>
      <c r="E7476" s="145">
        <v>2.048</v>
      </c>
      <c r="F7476" s="145">
        <v>0.20480000000000001</v>
      </c>
      <c r="G7476" s="146">
        <f t="shared" si="116"/>
        <v>9.9288999999999898</v>
      </c>
    </row>
    <row r="7477" spans="1:7" x14ac:dyDescent="0.25">
      <c r="A7477" s="143">
        <v>44873</v>
      </c>
      <c r="B7477" s="144">
        <v>8</v>
      </c>
      <c r="C7477" s="145">
        <v>22.161200000000001</v>
      </c>
      <c r="D7477" s="145">
        <v>5.8263999999999996</v>
      </c>
      <c r="E7477" s="145">
        <v>2.1324000000000001</v>
      </c>
      <c r="F7477" s="145">
        <v>14.015599999999999</v>
      </c>
      <c r="G7477" s="146">
        <f t="shared" si="116"/>
        <v>44.135599999999997</v>
      </c>
    </row>
    <row r="7478" spans="1:7" x14ac:dyDescent="0.25">
      <c r="A7478" s="143">
        <v>44873</v>
      </c>
      <c r="B7478" s="144">
        <v>9</v>
      </c>
      <c r="C7478" s="145">
        <v>2748.1098999999999</v>
      </c>
      <c r="D7478" s="145">
        <v>18.056000000000001</v>
      </c>
      <c r="E7478" s="145">
        <v>41.207999999999998</v>
      </c>
      <c r="F7478" s="145">
        <v>1128.1917000000001</v>
      </c>
      <c r="G7478" s="146">
        <f t="shared" si="116"/>
        <v>3935.5655999999999</v>
      </c>
    </row>
    <row r="7479" spans="1:7" x14ac:dyDescent="0.25">
      <c r="A7479" s="143">
        <v>44873</v>
      </c>
      <c r="B7479" s="144">
        <v>10</v>
      </c>
      <c r="C7479" s="145">
        <v>10420.174000000001</v>
      </c>
      <c r="D7479" s="145">
        <v>53.372799999999998</v>
      </c>
      <c r="E7479" s="145">
        <v>199.30889999999999</v>
      </c>
      <c r="F7479" s="145">
        <v>3495.9661999999998</v>
      </c>
      <c r="G7479" s="146">
        <f t="shared" si="116"/>
        <v>14168.821899999999</v>
      </c>
    </row>
    <row r="7480" spans="1:7" x14ac:dyDescent="0.25">
      <c r="A7480" s="143">
        <v>44873</v>
      </c>
      <c r="B7480" s="144">
        <v>11</v>
      </c>
      <c r="C7480" s="145">
        <v>18491.185300000001</v>
      </c>
      <c r="D7480" s="145">
        <v>95.599500000000006</v>
      </c>
      <c r="E7480" s="145">
        <v>550.24570000000006</v>
      </c>
      <c r="F7480" s="145">
        <v>6564.0355</v>
      </c>
      <c r="G7480" s="146">
        <f t="shared" si="116"/>
        <v>25701.065999999999</v>
      </c>
    </row>
    <row r="7481" spans="1:7" x14ac:dyDescent="0.25">
      <c r="A7481" s="143">
        <v>44873</v>
      </c>
      <c r="B7481" s="144">
        <v>12</v>
      </c>
      <c r="C7481" s="145">
        <v>22560.404299999998</v>
      </c>
      <c r="D7481" s="145">
        <v>113.186399999999</v>
      </c>
      <c r="E7481" s="145">
        <v>801.72209999999995</v>
      </c>
      <c r="F7481" s="145">
        <v>10214.866099999999</v>
      </c>
      <c r="G7481" s="146">
        <f t="shared" si="116"/>
        <v>33690.178899999999</v>
      </c>
    </row>
    <row r="7482" spans="1:7" x14ac:dyDescent="0.25">
      <c r="A7482" s="143">
        <v>44873</v>
      </c>
      <c r="B7482" s="144">
        <v>13</v>
      </c>
      <c r="C7482" s="145">
        <v>21779.9329</v>
      </c>
      <c r="D7482" s="145">
        <v>104.3394</v>
      </c>
      <c r="E7482" s="145">
        <v>766.49659999999994</v>
      </c>
      <c r="F7482" s="145">
        <v>11153.686900000001</v>
      </c>
      <c r="G7482" s="146">
        <f t="shared" si="116"/>
        <v>33804.455799999996</v>
      </c>
    </row>
    <row r="7483" spans="1:7" x14ac:dyDescent="0.25">
      <c r="A7483" s="143">
        <v>44873</v>
      </c>
      <c r="B7483" s="144">
        <v>14</v>
      </c>
      <c r="C7483" s="145">
        <v>16355.95</v>
      </c>
      <c r="D7483" s="145">
        <v>82.357399999999998</v>
      </c>
      <c r="E7483" s="145">
        <v>504.86380000000003</v>
      </c>
      <c r="F7483" s="145">
        <v>8161.3676999999998</v>
      </c>
      <c r="G7483" s="146">
        <f t="shared" si="116"/>
        <v>25104.5389</v>
      </c>
    </row>
    <row r="7484" spans="1:7" x14ac:dyDescent="0.25">
      <c r="A7484" s="143">
        <v>44873</v>
      </c>
      <c r="B7484" s="144">
        <v>15</v>
      </c>
      <c r="C7484" s="145">
        <v>8581.2379999999994</v>
      </c>
      <c r="D7484" s="145">
        <v>48.961500000000001</v>
      </c>
      <c r="E7484" s="145">
        <v>247.08439999999999</v>
      </c>
      <c r="F7484" s="145">
        <v>5469.2839999999997</v>
      </c>
      <c r="G7484" s="146">
        <f t="shared" si="116"/>
        <v>14346.567899999998</v>
      </c>
    </row>
    <row r="7485" spans="1:7" x14ac:dyDescent="0.25">
      <c r="A7485" s="143">
        <v>44873</v>
      </c>
      <c r="B7485" s="144">
        <v>16</v>
      </c>
      <c r="C7485" s="145">
        <v>2486.9128000000001</v>
      </c>
      <c r="D7485" s="145">
        <v>23.022400000000001</v>
      </c>
      <c r="E7485" s="145">
        <v>96.867900000000006</v>
      </c>
      <c r="F7485" s="145">
        <v>2443.0655000000002</v>
      </c>
      <c r="G7485" s="146">
        <f t="shared" si="116"/>
        <v>5049.8685999999998</v>
      </c>
    </row>
    <row r="7486" spans="1:7" x14ac:dyDescent="0.25">
      <c r="A7486" s="143">
        <v>44873</v>
      </c>
      <c r="B7486" s="144">
        <v>17</v>
      </c>
      <c r="C7486" s="145">
        <v>231.43090000000001</v>
      </c>
      <c r="D7486" s="145">
        <v>9.6506000000000007</v>
      </c>
      <c r="E7486" s="145">
        <v>35.336599999999997</v>
      </c>
      <c r="F7486" s="145">
        <v>1302.7816</v>
      </c>
      <c r="G7486" s="146">
        <f t="shared" si="116"/>
        <v>1579.1997000000001</v>
      </c>
    </row>
    <row r="7487" spans="1:7" x14ac:dyDescent="0.25">
      <c r="A7487" s="143">
        <v>44873</v>
      </c>
      <c r="B7487" s="144">
        <v>18</v>
      </c>
      <c r="C7487" s="145">
        <v>23.4741</v>
      </c>
      <c r="D7487" s="145">
        <v>4.3515999999999897</v>
      </c>
      <c r="E7487" s="145">
        <v>0.64090000000000003</v>
      </c>
      <c r="F7487" s="145">
        <v>82.473799999999997</v>
      </c>
      <c r="G7487" s="146">
        <f t="shared" si="116"/>
        <v>110.94039999999998</v>
      </c>
    </row>
    <row r="7488" spans="1:7" x14ac:dyDescent="0.25">
      <c r="A7488" s="143">
        <v>44873</v>
      </c>
      <c r="B7488" s="144">
        <v>19</v>
      </c>
      <c r="C7488" s="145">
        <v>5.2064000000000004</v>
      </c>
      <c r="D7488" s="145">
        <v>5.9562999999999997</v>
      </c>
      <c r="E7488" s="145">
        <v>2.1120000000000001</v>
      </c>
      <c r="F7488" s="145">
        <v>18.921199999999999</v>
      </c>
      <c r="G7488" s="146">
        <f t="shared" si="116"/>
        <v>32.195900000000002</v>
      </c>
    </row>
    <row r="7489" spans="1:7" x14ac:dyDescent="0.25">
      <c r="A7489" s="143">
        <v>44873</v>
      </c>
      <c r="B7489" s="144">
        <v>20</v>
      </c>
      <c r="C7489" s="145">
        <v>5.0774999999999997</v>
      </c>
      <c r="D7489" s="145">
        <v>5.7291999999999996</v>
      </c>
      <c r="E7489" s="145">
        <v>1.92</v>
      </c>
      <c r="F7489" s="145">
        <v>0.18429999999999999</v>
      </c>
      <c r="G7489" s="146">
        <f t="shared" si="116"/>
        <v>12.911</v>
      </c>
    </row>
    <row r="7490" spans="1:7" x14ac:dyDescent="0.25">
      <c r="A7490" s="143">
        <v>44873</v>
      </c>
      <c r="B7490" s="144">
        <v>21</v>
      </c>
      <c r="C7490" s="145">
        <v>4.2625999999999999</v>
      </c>
      <c r="D7490" s="145">
        <v>6.0465999999999998</v>
      </c>
      <c r="E7490" s="145">
        <v>2.1760000000000002</v>
      </c>
      <c r="F7490" s="145">
        <v>0.20480000000000001</v>
      </c>
      <c r="G7490" s="146">
        <f t="shared" si="116"/>
        <v>12.690000000000001</v>
      </c>
    </row>
    <row r="7491" spans="1:7" x14ac:dyDescent="0.25">
      <c r="A7491" s="143">
        <v>44873</v>
      </c>
      <c r="B7491" s="144">
        <v>22</v>
      </c>
      <c r="C7491" s="145">
        <v>4.0208000000000004</v>
      </c>
      <c r="D7491" s="145">
        <v>6.0671999999999997</v>
      </c>
      <c r="E7491" s="145">
        <v>2.1760000000000002</v>
      </c>
      <c r="F7491" s="145">
        <v>0.20480000000000001</v>
      </c>
      <c r="G7491" s="146">
        <f t="shared" si="116"/>
        <v>12.468800000000002</v>
      </c>
    </row>
    <row r="7492" spans="1:7" x14ac:dyDescent="0.25">
      <c r="A7492" s="143">
        <v>44873</v>
      </c>
      <c r="B7492" s="144">
        <v>23</v>
      </c>
      <c r="C7492" s="145">
        <v>2.2524999999999999</v>
      </c>
      <c r="D7492" s="145">
        <v>5.9211999999999998</v>
      </c>
      <c r="E7492" s="145">
        <v>2.1120000000000001</v>
      </c>
      <c r="F7492" s="145">
        <v>0.29770000000000002</v>
      </c>
      <c r="G7492" s="146">
        <f t="shared" si="116"/>
        <v>10.583400000000001</v>
      </c>
    </row>
    <row r="7493" spans="1:7" x14ac:dyDescent="0.25">
      <c r="A7493" s="143">
        <v>44873</v>
      </c>
      <c r="B7493" s="144">
        <v>24</v>
      </c>
      <c r="C7493" s="145">
        <v>2.8874</v>
      </c>
      <c r="D7493" s="145">
        <v>6.1081000000000003</v>
      </c>
      <c r="E7493" s="145">
        <v>2.1760000000000002</v>
      </c>
      <c r="F7493" s="145">
        <v>0</v>
      </c>
      <c r="G7493" s="146">
        <f t="shared" si="116"/>
        <v>11.1715</v>
      </c>
    </row>
    <row r="7494" spans="1:7" x14ac:dyDescent="0.25">
      <c r="A7494" s="143">
        <v>44874</v>
      </c>
      <c r="B7494" s="144">
        <v>1</v>
      </c>
      <c r="C7494" s="145">
        <v>4.8723000000000001</v>
      </c>
      <c r="D7494" s="145">
        <v>6.2718999999999996</v>
      </c>
      <c r="E7494" s="145">
        <v>2.1760000000000002</v>
      </c>
      <c r="F7494" s="145">
        <v>19.773399999999999</v>
      </c>
      <c r="G7494" s="146">
        <f t="shared" ref="G7494:G7557" si="117">+SUM(C7494:F7494)</f>
        <v>33.093599999999995</v>
      </c>
    </row>
    <row r="7495" spans="1:7" x14ac:dyDescent="0.25">
      <c r="A7495" s="143">
        <v>44874</v>
      </c>
      <c r="B7495" s="144">
        <v>2</v>
      </c>
      <c r="C7495" s="145">
        <v>4.2214</v>
      </c>
      <c r="D7495" s="145">
        <v>6.2257999999999996</v>
      </c>
      <c r="E7495" s="145">
        <v>2.048</v>
      </c>
      <c r="F7495" s="145">
        <v>19.964599999999901</v>
      </c>
      <c r="G7495" s="146">
        <f t="shared" si="117"/>
        <v>32.459799999999902</v>
      </c>
    </row>
    <row r="7496" spans="1:7" x14ac:dyDescent="0.25">
      <c r="A7496" s="143">
        <v>44874</v>
      </c>
      <c r="B7496" s="144">
        <v>3</v>
      </c>
      <c r="C7496" s="145">
        <v>2.6575000000000002</v>
      </c>
      <c r="D7496" s="145">
        <v>6.6098999999999997</v>
      </c>
      <c r="E7496" s="145">
        <v>2.4319999999999999</v>
      </c>
      <c r="F7496" s="145">
        <v>19.8047</v>
      </c>
      <c r="G7496" s="146">
        <f t="shared" si="117"/>
        <v>31.504100000000001</v>
      </c>
    </row>
    <row r="7497" spans="1:7" x14ac:dyDescent="0.25">
      <c r="A7497" s="143">
        <v>44874</v>
      </c>
      <c r="B7497" s="144">
        <v>4</v>
      </c>
      <c r="C7497" s="145">
        <v>4.6056999999999997</v>
      </c>
      <c r="D7497" s="145">
        <v>6.4408999999999903</v>
      </c>
      <c r="E7497" s="145">
        <v>2.3039999999999998</v>
      </c>
      <c r="F7497" s="145">
        <v>19.964700000000001</v>
      </c>
      <c r="G7497" s="146">
        <f t="shared" si="117"/>
        <v>33.315299999999993</v>
      </c>
    </row>
    <row r="7498" spans="1:7" x14ac:dyDescent="0.25">
      <c r="A7498" s="143">
        <v>44874</v>
      </c>
      <c r="B7498" s="144">
        <v>5</v>
      </c>
      <c r="C7498" s="145">
        <v>11.631399999999999</v>
      </c>
      <c r="D7498" s="145">
        <v>6.3563999999999998</v>
      </c>
      <c r="E7498" s="145">
        <v>2.2400000000000002</v>
      </c>
      <c r="F7498" s="145">
        <v>19.624199999999998</v>
      </c>
      <c r="G7498" s="146">
        <f t="shared" si="117"/>
        <v>39.852000000000004</v>
      </c>
    </row>
    <row r="7499" spans="1:7" x14ac:dyDescent="0.25">
      <c r="A7499" s="143">
        <v>44874</v>
      </c>
      <c r="B7499" s="144">
        <v>6</v>
      </c>
      <c r="C7499" s="145">
        <v>7.4448999999999996</v>
      </c>
      <c r="D7499" s="145">
        <v>6.4612999999999996</v>
      </c>
      <c r="E7499" s="145">
        <v>2.3039999999999998</v>
      </c>
      <c r="F7499" s="145">
        <v>19.964700000000001</v>
      </c>
      <c r="G7499" s="146">
        <f t="shared" si="117"/>
        <v>36.174899999999994</v>
      </c>
    </row>
    <row r="7500" spans="1:7" x14ac:dyDescent="0.25">
      <c r="A7500" s="143">
        <v>44874</v>
      </c>
      <c r="B7500" s="144">
        <v>7</v>
      </c>
      <c r="C7500" s="145">
        <v>7.8213999999999997</v>
      </c>
      <c r="D7500" s="145">
        <v>6.2412000000000001</v>
      </c>
      <c r="E7500" s="145">
        <v>2.4319999999999999</v>
      </c>
      <c r="F7500" s="145">
        <v>19.611699999999999</v>
      </c>
      <c r="G7500" s="146">
        <f t="shared" si="117"/>
        <v>36.106299999999997</v>
      </c>
    </row>
    <row r="7501" spans="1:7" x14ac:dyDescent="0.25">
      <c r="A7501" s="143">
        <v>44874</v>
      </c>
      <c r="B7501" s="144">
        <v>8</v>
      </c>
      <c r="C7501" s="145">
        <v>5.0118</v>
      </c>
      <c r="D7501" s="145">
        <v>5.6882999999999999</v>
      </c>
      <c r="E7501" s="145">
        <v>2.3744000000000001</v>
      </c>
      <c r="F7501" s="145">
        <v>57.6678</v>
      </c>
      <c r="G7501" s="146">
        <f t="shared" si="117"/>
        <v>70.7423</v>
      </c>
    </row>
    <row r="7502" spans="1:7" x14ac:dyDescent="0.25">
      <c r="A7502" s="143">
        <v>44874</v>
      </c>
      <c r="B7502" s="144">
        <v>9</v>
      </c>
      <c r="C7502" s="145">
        <v>25.433499999999999</v>
      </c>
      <c r="D7502" s="145">
        <v>6.9272999999999998</v>
      </c>
      <c r="E7502" s="145">
        <v>12.768000000000001</v>
      </c>
      <c r="F7502" s="145">
        <v>765.56029999999998</v>
      </c>
      <c r="G7502" s="146">
        <f t="shared" si="117"/>
        <v>810.68909999999994</v>
      </c>
    </row>
    <row r="7503" spans="1:7" x14ac:dyDescent="0.25">
      <c r="A7503" s="143">
        <v>44874</v>
      </c>
      <c r="B7503" s="144">
        <v>10</v>
      </c>
      <c r="C7503" s="145">
        <v>198.30950000000001</v>
      </c>
      <c r="D7503" s="145">
        <v>9.0579999999999998</v>
      </c>
      <c r="E7503" s="145">
        <v>33.011099999999999</v>
      </c>
      <c r="F7503" s="145">
        <v>1584.5753</v>
      </c>
      <c r="G7503" s="146">
        <f t="shared" si="117"/>
        <v>1824.9539</v>
      </c>
    </row>
    <row r="7504" spans="1:7" x14ac:dyDescent="0.25">
      <c r="A7504" s="143">
        <v>44874</v>
      </c>
      <c r="B7504" s="144">
        <v>11</v>
      </c>
      <c r="C7504" s="145">
        <v>400.76580000000001</v>
      </c>
      <c r="D7504" s="145">
        <v>10.851699999999999</v>
      </c>
      <c r="E7504" s="145">
        <v>78.576499999999996</v>
      </c>
      <c r="F7504" s="145">
        <v>3056.9395</v>
      </c>
      <c r="G7504" s="146">
        <f t="shared" si="117"/>
        <v>3547.1334999999999</v>
      </c>
    </row>
    <row r="7505" spans="1:7" x14ac:dyDescent="0.25">
      <c r="A7505" s="143">
        <v>44874</v>
      </c>
      <c r="B7505" s="144">
        <v>12</v>
      </c>
      <c r="C7505" s="145">
        <v>924.68259999999998</v>
      </c>
      <c r="D7505" s="145">
        <v>19.046299999999999</v>
      </c>
      <c r="E7505" s="145">
        <v>228.97229999999999</v>
      </c>
      <c r="F7505" s="145">
        <v>5312.2371999999996</v>
      </c>
      <c r="G7505" s="146">
        <f t="shared" si="117"/>
        <v>6484.9383999999991</v>
      </c>
    </row>
    <row r="7506" spans="1:7" x14ac:dyDescent="0.25">
      <c r="A7506" s="143">
        <v>44874</v>
      </c>
      <c r="B7506" s="144">
        <v>13</v>
      </c>
      <c r="C7506" s="145">
        <v>1513.1867</v>
      </c>
      <c r="D7506" s="145">
        <v>28.1342</v>
      </c>
      <c r="E7506" s="145">
        <v>261.51929999999999</v>
      </c>
      <c r="F7506" s="145">
        <v>5538.8427000000001</v>
      </c>
      <c r="G7506" s="146">
        <f t="shared" si="117"/>
        <v>7341.6828999999998</v>
      </c>
    </row>
    <row r="7507" spans="1:7" x14ac:dyDescent="0.25">
      <c r="A7507" s="143">
        <v>44874</v>
      </c>
      <c r="B7507" s="144">
        <v>14</v>
      </c>
      <c r="C7507" s="145">
        <v>1599.2736</v>
      </c>
      <c r="D7507" s="145">
        <v>26.454799999999999</v>
      </c>
      <c r="E7507" s="145">
        <v>155.80799999999999</v>
      </c>
      <c r="F7507" s="145">
        <v>3308.6947</v>
      </c>
      <c r="G7507" s="146">
        <f t="shared" si="117"/>
        <v>5090.2311</v>
      </c>
    </row>
    <row r="7508" spans="1:7" x14ac:dyDescent="0.25">
      <c r="A7508" s="143">
        <v>44874</v>
      </c>
      <c r="B7508" s="144">
        <v>15</v>
      </c>
      <c r="C7508" s="145">
        <v>954.42470000000003</v>
      </c>
      <c r="D7508" s="145">
        <v>17.725200000000001</v>
      </c>
      <c r="E7508" s="145">
        <v>44.549900000000001</v>
      </c>
      <c r="F7508" s="145">
        <v>2367.6169</v>
      </c>
      <c r="G7508" s="146">
        <f t="shared" si="117"/>
        <v>3384.3166999999999</v>
      </c>
    </row>
    <row r="7509" spans="1:7" x14ac:dyDescent="0.25">
      <c r="A7509" s="143">
        <v>44874</v>
      </c>
      <c r="B7509" s="144">
        <v>16</v>
      </c>
      <c r="C7509" s="145">
        <v>198.22280000000001</v>
      </c>
      <c r="D7509" s="145">
        <v>6.8606999999999996</v>
      </c>
      <c r="E7509" s="145">
        <v>33.676099999999998</v>
      </c>
      <c r="F7509" s="145">
        <v>1604.4908</v>
      </c>
      <c r="G7509" s="146">
        <f t="shared" si="117"/>
        <v>1843.2504000000001</v>
      </c>
    </row>
    <row r="7510" spans="1:7" x14ac:dyDescent="0.25">
      <c r="A7510" s="143">
        <v>44874</v>
      </c>
      <c r="B7510" s="144">
        <v>17</v>
      </c>
      <c r="C7510" s="145">
        <v>49.034700000000001</v>
      </c>
      <c r="D7510" s="145">
        <v>5.7138999999999998</v>
      </c>
      <c r="E7510" s="145">
        <v>3.5133000000000001</v>
      </c>
      <c r="F7510" s="145">
        <v>260.41449999999998</v>
      </c>
      <c r="G7510" s="146">
        <f t="shared" si="117"/>
        <v>318.6764</v>
      </c>
    </row>
    <row r="7511" spans="1:7" x14ac:dyDescent="0.25">
      <c r="A7511" s="143">
        <v>44874</v>
      </c>
      <c r="B7511" s="144">
        <v>18</v>
      </c>
      <c r="C7511" s="145">
        <v>14.2111</v>
      </c>
      <c r="D7511" s="145">
        <v>5.0457000000000001</v>
      </c>
      <c r="E7511" s="145">
        <v>1.6759999999999999</v>
      </c>
      <c r="F7511" s="145">
        <v>37.426299999999998</v>
      </c>
      <c r="G7511" s="146">
        <f t="shared" si="117"/>
        <v>58.359099999999998</v>
      </c>
    </row>
    <row r="7512" spans="1:7" x14ac:dyDescent="0.25">
      <c r="A7512" s="143">
        <v>44874</v>
      </c>
      <c r="B7512" s="144">
        <v>19</v>
      </c>
      <c r="C7512" s="145">
        <v>4.8528000000000002</v>
      </c>
      <c r="D7512" s="145">
        <v>4.7972999999999999</v>
      </c>
      <c r="E7512" s="145">
        <v>1.6639999999999999</v>
      </c>
      <c r="F7512" s="145">
        <v>2.7427999999999999</v>
      </c>
      <c r="G7512" s="146">
        <f t="shared" si="117"/>
        <v>14.056899999999999</v>
      </c>
    </row>
    <row r="7513" spans="1:7" x14ac:dyDescent="0.25">
      <c r="A7513" s="143">
        <v>44874</v>
      </c>
      <c r="B7513" s="144">
        <v>20</v>
      </c>
      <c r="C7513" s="145">
        <v>4.8963999999999999</v>
      </c>
      <c r="D7513" s="145">
        <v>5.2607999999999997</v>
      </c>
      <c r="E7513" s="145">
        <v>1.984</v>
      </c>
      <c r="F7513" s="145">
        <v>1.5757999999999901</v>
      </c>
      <c r="G7513" s="146">
        <f t="shared" si="117"/>
        <v>13.71699999999999</v>
      </c>
    </row>
    <row r="7514" spans="1:7" x14ac:dyDescent="0.25">
      <c r="A7514" s="143">
        <v>44874</v>
      </c>
      <c r="B7514" s="144">
        <v>21</v>
      </c>
      <c r="C7514" s="145">
        <v>7.8403999999999998</v>
      </c>
      <c r="D7514" s="145">
        <v>5.2683999999999997</v>
      </c>
      <c r="E7514" s="145">
        <v>2.1760000000000002</v>
      </c>
      <c r="F7514" s="145">
        <v>1.5963000000000001</v>
      </c>
      <c r="G7514" s="146">
        <f t="shared" si="117"/>
        <v>16.8811</v>
      </c>
    </row>
    <row r="7515" spans="1:7" x14ac:dyDescent="0.25">
      <c r="A7515" s="143">
        <v>44874</v>
      </c>
      <c r="B7515" s="144">
        <v>22</v>
      </c>
      <c r="C7515" s="145">
        <v>8.3694000000000006</v>
      </c>
      <c r="D7515" s="145">
        <v>5.0865999999999998</v>
      </c>
      <c r="E7515" s="145">
        <v>2.2400000000000002</v>
      </c>
      <c r="F7515" s="145">
        <v>1.5757999999999901</v>
      </c>
      <c r="G7515" s="146">
        <f t="shared" si="117"/>
        <v>17.271799999999988</v>
      </c>
    </row>
    <row r="7516" spans="1:7" x14ac:dyDescent="0.25">
      <c r="A7516" s="143">
        <v>44874</v>
      </c>
      <c r="B7516" s="144">
        <v>23</v>
      </c>
      <c r="C7516" s="145">
        <v>11.4884</v>
      </c>
      <c r="D7516" s="145">
        <v>5.1045999999999996</v>
      </c>
      <c r="E7516" s="145">
        <v>2.1760000000000002</v>
      </c>
      <c r="F7516" s="145">
        <v>1.5963000000000001</v>
      </c>
      <c r="G7516" s="146">
        <f t="shared" si="117"/>
        <v>20.365299999999998</v>
      </c>
    </row>
    <row r="7517" spans="1:7" x14ac:dyDescent="0.25">
      <c r="A7517" s="143">
        <v>44874</v>
      </c>
      <c r="B7517" s="144">
        <v>24</v>
      </c>
      <c r="C7517" s="145">
        <v>8.0177999999999994</v>
      </c>
      <c r="D7517" s="145">
        <v>5.1532</v>
      </c>
      <c r="E7517" s="145">
        <v>2.3679999999999999</v>
      </c>
      <c r="F7517" s="145">
        <v>6.5199999999999994E-2</v>
      </c>
      <c r="G7517" s="146">
        <f t="shared" si="117"/>
        <v>15.604200000000001</v>
      </c>
    </row>
    <row r="7518" spans="1:7" x14ac:dyDescent="0.25">
      <c r="A7518" s="143">
        <v>44875</v>
      </c>
      <c r="B7518" s="144">
        <v>1</v>
      </c>
      <c r="C7518" s="145">
        <v>6.6856</v>
      </c>
      <c r="D7518" s="145">
        <v>5.2120999999999897</v>
      </c>
      <c r="E7518" s="145">
        <v>2.3039999999999998</v>
      </c>
      <c r="F7518" s="145">
        <v>0.20480000000000001</v>
      </c>
      <c r="G7518" s="146">
        <f t="shared" si="117"/>
        <v>14.406499999999991</v>
      </c>
    </row>
    <row r="7519" spans="1:7" x14ac:dyDescent="0.25">
      <c r="A7519" s="143">
        <v>44875</v>
      </c>
      <c r="B7519" s="144">
        <v>2</v>
      </c>
      <c r="C7519" s="145">
        <v>6.0716000000000001</v>
      </c>
      <c r="D7519" s="145">
        <v>5.0865999999999998</v>
      </c>
      <c r="E7519" s="145">
        <v>2.2400000000000002</v>
      </c>
      <c r="F7519" s="145">
        <v>0.20480000000000001</v>
      </c>
      <c r="G7519" s="146">
        <f t="shared" si="117"/>
        <v>13.603000000000002</v>
      </c>
    </row>
    <row r="7520" spans="1:7" x14ac:dyDescent="0.25">
      <c r="A7520" s="143">
        <v>44875</v>
      </c>
      <c r="B7520" s="144">
        <v>3</v>
      </c>
      <c r="C7520" s="145">
        <v>5.7786</v>
      </c>
      <c r="D7520" s="145">
        <v>5.1737000000000002</v>
      </c>
      <c r="E7520" s="145">
        <v>2.3679999999999999</v>
      </c>
      <c r="F7520" s="145">
        <v>4.3140999999999998</v>
      </c>
      <c r="G7520" s="146">
        <f t="shared" si="117"/>
        <v>17.634399999999999</v>
      </c>
    </row>
    <row r="7521" spans="1:7" x14ac:dyDescent="0.25">
      <c r="A7521" s="143">
        <v>44875</v>
      </c>
      <c r="B7521" s="144">
        <v>4</v>
      </c>
      <c r="C7521" s="145">
        <v>5.5979999999999999</v>
      </c>
      <c r="D7521" s="145">
        <v>4.9408000000000003</v>
      </c>
      <c r="E7521" s="145">
        <v>2.1760000000000002</v>
      </c>
      <c r="F7521" s="145">
        <v>4.1678999999999897</v>
      </c>
      <c r="G7521" s="146">
        <f t="shared" si="117"/>
        <v>16.882699999999989</v>
      </c>
    </row>
    <row r="7522" spans="1:7" x14ac:dyDescent="0.25">
      <c r="A7522" s="143">
        <v>44875</v>
      </c>
      <c r="B7522" s="144">
        <v>5</v>
      </c>
      <c r="C7522" s="145">
        <v>7.66</v>
      </c>
      <c r="D7522" s="145">
        <v>5.2555999999999896</v>
      </c>
      <c r="E7522" s="145">
        <v>2.3679999999999999</v>
      </c>
      <c r="F7522" s="145">
        <v>4.3007999999999997</v>
      </c>
      <c r="G7522" s="146">
        <f t="shared" si="117"/>
        <v>19.584399999999992</v>
      </c>
    </row>
    <row r="7523" spans="1:7" x14ac:dyDescent="0.25">
      <c r="A7523" s="143">
        <v>44875</v>
      </c>
      <c r="B7523" s="144">
        <v>6</v>
      </c>
      <c r="C7523" s="145">
        <v>4.2539999999999996</v>
      </c>
      <c r="D7523" s="145">
        <v>5.1505999999999998</v>
      </c>
      <c r="E7523" s="145">
        <v>2.3039999999999998</v>
      </c>
      <c r="F7523" s="145">
        <v>4.3140999999999998</v>
      </c>
      <c r="G7523" s="146">
        <f t="shared" si="117"/>
        <v>16.0227</v>
      </c>
    </row>
    <row r="7524" spans="1:7" x14ac:dyDescent="0.25">
      <c r="A7524" s="143">
        <v>44875</v>
      </c>
      <c r="B7524" s="144">
        <v>7</v>
      </c>
      <c r="C7524" s="145">
        <v>3.2010000000000001</v>
      </c>
      <c r="D7524" s="145">
        <v>4.7256</v>
      </c>
      <c r="E7524" s="145">
        <v>1.92</v>
      </c>
      <c r="F7524" s="145">
        <v>4.3074999999999903</v>
      </c>
      <c r="G7524" s="146">
        <f t="shared" si="117"/>
        <v>14.154099999999991</v>
      </c>
    </row>
    <row r="7525" spans="1:7" x14ac:dyDescent="0.25">
      <c r="A7525" s="143">
        <v>44875</v>
      </c>
      <c r="B7525" s="144">
        <v>8</v>
      </c>
      <c r="C7525" s="145">
        <v>10.27</v>
      </c>
      <c r="D7525" s="145">
        <v>5.0483000000000002</v>
      </c>
      <c r="E7525" s="145">
        <v>2.7734999999999999</v>
      </c>
      <c r="F7525" s="145">
        <v>451.58519999999999</v>
      </c>
      <c r="G7525" s="146">
        <f t="shared" si="117"/>
        <v>469.67699999999996</v>
      </c>
    </row>
    <row r="7526" spans="1:7" x14ac:dyDescent="0.25">
      <c r="A7526" s="143">
        <v>44875</v>
      </c>
      <c r="B7526" s="144">
        <v>9</v>
      </c>
      <c r="C7526" s="145">
        <v>517.81719999999996</v>
      </c>
      <c r="D7526" s="145">
        <v>10.222</v>
      </c>
      <c r="E7526" s="145">
        <v>102.1032</v>
      </c>
      <c r="F7526" s="145">
        <v>4857.3873000000003</v>
      </c>
      <c r="G7526" s="146">
        <f t="shared" si="117"/>
        <v>5487.5297</v>
      </c>
    </row>
    <row r="7527" spans="1:7" x14ac:dyDescent="0.25">
      <c r="A7527" s="143">
        <v>44875</v>
      </c>
      <c r="B7527" s="144">
        <v>10</v>
      </c>
      <c r="C7527" s="145">
        <v>2577.7903000000001</v>
      </c>
      <c r="D7527" s="145">
        <v>25.949000000000002</v>
      </c>
      <c r="E7527" s="145">
        <v>412.99119999999999</v>
      </c>
      <c r="F7527" s="145">
        <v>7741.2601000000004</v>
      </c>
      <c r="G7527" s="146">
        <f t="shared" si="117"/>
        <v>10757.990600000001</v>
      </c>
    </row>
    <row r="7528" spans="1:7" x14ac:dyDescent="0.25">
      <c r="A7528" s="143">
        <v>44875</v>
      </c>
      <c r="B7528" s="144">
        <v>11</v>
      </c>
      <c r="C7528" s="145">
        <v>7382.3176000000003</v>
      </c>
      <c r="D7528" s="145">
        <v>53.397599999999997</v>
      </c>
      <c r="E7528" s="145">
        <v>870.65740000000005</v>
      </c>
      <c r="F7528" s="145">
        <v>14000.7472</v>
      </c>
      <c r="G7528" s="146">
        <f t="shared" si="117"/>
        <v>22307.1198</v>
      </c>
    </row>
    <row r="7529" spans="1:7" x14ac:dyDescent="0.25">
      <c r="A7529" s="143">
        <v>44875</v>
      </c>
      <c r="B7529" s="144">
        <v>12</v>
      </c>
      <c r="C7529" s="145">
        <v>15132.1999</v>
      </c>
      <c r="D7529" s="145">
        <v>83.825699999999998</v>
      </c>
      <c r="E7529" s="145">
        <v>1090.0606</v>
      </c>
      <c r="F7529" s="145">
        <v>15011.0254</v>
      </c>
      <c r="G7529" s="146">
        <f t="shared" si="117"/>
        <v>31317.1116</v>
      </c>
    </row>
    <row r="7530" spans="1:7" x14ac:dyDescent="0.25">
      <c r="A7530" s="143">
        <v>44875</v>
      </c>
      <c r="B7530" s="144">
        <v>13</v>
      </c>
      <c r="C7530" s="145">
        <v>20791.951000000001</v>
      </c>
      <c r="D7530" s="145">
        <v>106.4524</v>
      </c>
      <c r="E7530" s="145">
        <v>1117.3570999999999</v>
      </c>
      <c r="F7530" s="145">
        <v>14264.123299999999</v>
      </c>
      <c r="G7530" s="146">
        <f t="shared" si="117"/>
        <v>36279.883799999996</v>
      </c>
    </row>
    <row r="7531" spans="1:7" x14ac:dyDescent="0.25">
      <c r="A7531" s="143">
        <v>44875</v>
      </c>
      <c r="B7531" s="144">
        <v>14</v>
      </c>
      <c r="C7531" s="145">
        <v>23085.614099999999</v>
      </c>
      <c r="D7531" s="145">
        <v>110.83369999999999</v>
      </c>
      <c r="E7531" s="145">
        <v>1082.4211</v>
      </c>
      <c r="F7531" s="145">
        <v>12453.567499999999</v>
      </c>
      <c r="G7531" s="146">
        <f t="shared" si="117"/>
        <v>36732.436399999999</v>
      </c>
    </row>
    <row r="7532" spans="1:7" x14ac:dyDescent="0.25">
      <c r="A7532" s="143">
        <v>44875</v>
      </c>
      <c r="B7532" s="144">
        <v>15</v>
      </c>
      <c r="C7532" s="145">
        <v>19370.069800000001</v>
      </c>
      <c r="D7532" s="145">
        <v>96.1374</v>
      </c>
      <c r="E7532" s="145">
        <v>828.77890000000002</v>
      </c>
      <c r="F7532" s="145">
        <v>10204.447</v>
      </c>
      <c r="G7532" s="146">
        <f t="shared" si="117"/>
        <v>30499.433100000002</v>
      </c>
    </row>
    <row r="7533" spans="1:7" x14ac:dyDescent="0.25">
      <c r="A7533" s="143">
        <v>44875</v>
      </c>
      <c r="B7533" s="144">
        <v>16</v>
      </c>
      <c r="C7533" s="145">
        <v>11579.5398</v>
      </c>
      <c r="D7533" s="145">
        <v>53.764099999999999</v>
      </c>
      <c r="E7533" s="145">
        <v>563.82899999999995</v>
      </c>
      <c r="F7533" s="145">
        <v>8806.0771000000004</v>
      </c>
      <c r="G7533" s="146">
        <f t="shared" si="117"/>
        <v>21003.21</v>
      </c>
    </row>
    <row r="7534" spans="1:7" x14ac:dyDescent="0.25">
      <c r="A7534" s="143">
        <v>44875</v>
      </c>
      <c r="B7534" s="144">
        <v>17</v>
      </c>
      <c r="C7534" s="145">
        <v>2971.2006999999999</v>
      </c>
      <c r="D7534" s="145">
        <v>18.272099999999998</v>
      </c>
      <c r="E7534" s="145">
        <v>232.21379999999999</v>
      </c>
      <c r="F7534" s="145">
        <v>5243.0024000000003</v>
      </c>
      <c r="G7534" s="146">
        <f t="shared" si="117"/>
        <v>8464.6890000000003</v>
      </c>
    </row>
    <row r="7535" spans="1:7" x14ac:dyDescent="0.25">
      <c r="A7535" s="143">
        <v>44875</v>
      </c>
      <c r="B7535" s="144">
        <v>18</v>
      </c>
      <c r="C7535" s="145">
        <v>36.026299999999999</v>
      </c>
      <c r="D7535" s="145">
        <v>4.3544</v>
      </c>
      <c r="E7535" s="145">
        <v>3.8860000000000001</v>
      </c>
      <c r="F7535" s="145">
        <v>297.02690000000001</v>
      </c>
      <c r="G7535" s="146">
        <f t="shared" si="117"/>
        <v>341.29360000000003</v>
      </c>
    </row>
    <row r="7536" spans="1:7" x14ac:dyDescent="0.25">
      <c r="A7536" s="143">
        <v>44875</v>
      </c>
      <c r="B7536" s="144">
        <v>19</v>
      </c>
      <c r="C7536" s="145">
        <v>2.4599000000000002</v>
      </c>
      <c r="D7536" s="145">
        <v>5.0815000000000001</v>
      </c>
      <c r="E7536" s="145">
        <v>2.1240000000000001</v>
      </c>
      <c r="F7536" s="145">
        <v>3.3523000000000001</v>
      </c>
      <c r="G7536" s="146">
        <f t="shared" si="117"/>
        <v>13.0177</v>
      </c>
    </row>
    <row r="7537" spans="1:7" x14ac:dyDescent="0.25">
      <c r="A7537" s="143">
        <v>44875</v>
      </c>
      <c r="B7537" s="144">
        <v>20</v>
      </c>
      <c r="C7537" s="145">
        <v>1.1768000000000001</v>
      </c>
      <c r="D7537" s="145">
        <v>4.7462</v>
      </c>
      <c r="E7537" s="145">
        <v>1.9319999999999999</v>
      </c>
      <c r="F7537" s="145">
        <v>0.3402</v>
      </c>
      <c r="G7537" s="146">
        <f t="shared" si="117"/>
        <v>8.1951999999999998</v>
      </c>
    </row>
    <row r="7538" spans="1:7" x14ac:dyDescent="0.25">
      <c r="A7538" s="143">
        <v>44875</v>
      </c>
      <c r="B7538" s="144">
        <v>21</v>
      </c>
      <c r="C7538" s="145">
        <v>0.92079999999999995</v>
      </c>
      <c r="D7538" s="145">
        <v>5.0227000000000004</v>
      </c>
      <c r="E7538" s="145">
        <v>2.1819999999999999</v>
      </c>
      <c r="F7538" s="145">
        <v>0.18429999999999999</v>
      </c>
      <c r="G7538" s="146">
        <f t="shared" si="117"/>
        <v>8.309800000000001</v>
      </c>
    </row>
    <row r="7539" spans="1:7" x14ac:dyDescent="0.25">
      <c r="A7539" s="143">
        <v>44875</v>
      </c>
      <c r="B7539" s="144">
        <v>22</v>
      </c>
      <c r="C7539" s="145">
        <v>1.0488</v>
      </c>
      <c r="D7539" s="145">
        <v>4.3979999999999997</v>
      </c>
      <c r="E7539" s="145">
        <v>1.92</v>
      </c>
      <c r="F7539" s="145">
        <v>0.18429999999999999</v>
      </c>
      <c r="G7539" s="146">
        <f t="shared" si="117"/>
        <v>7.5510999999999999</v>
      </c>
    </row>
    <row r="7540" spans="1:7" x14ac:dyDescent="0.25">
      <c r="A7540" s="143">
        <v>44875</v>
      </c>
      <c r="B7540" s="144">
        <v>23</v>
      </c>
      <c r="C7540" s="145">
        <v>1.0488</v>
      </c>
      <c r="D7540" s="145">
        <v>4.9406999999999996</v>
      </c>
      <c r="E7540" s="145">
        <v>2.1760000000000002</v>
      </c>
      <c r="F7540" s="145">
        <v>0.20480000000000001</v>
      </c>
      <c r="G7540" s="146">
        <f t="shared" si="117"/>
        <v>8.3703000000000003</v>
      </c>
    </row>
    <row r="7541" spans="1:7" x14ac:dyDescent="0.25">
      <c r="A7541" s="143">
        <v>44875</v>
      </c>
      <c r="B7541" s="144">
        <v>24</v>
      </c>
      <c r="C7541" s="145">
        <v>0.85680000000000001</v>
      </c>
      <c r="D7541" s="145">
        <v>4.9688999999999997</v>
      </c>
      <c r="E7541" s="145">
        <v>2.3679999999999999</v>
      </c>
      <c r="F7541" s="145">
        <v>0.20480000000000001</v>
      </c>
      <c r="G7541" s="146">
        <f t="shared" si="117"/>
        <v>8.3985000000000003</v>
      </c>
    </row>
    <row r="7542" spans="1:7" x14ac:dyDescent="0.25">
      <c r="A7542" s="143">
        <v>44876</v>
      </c>
      <c r="B7542" s="144">
        <v>1</v>
      </c>
      <c r="C7542" s="145">
        <v>6.2563000000000004</v>
      </c>
      <c r="D7542" s="145">
        <v>4.8997999999999999</v>
      </c>
      <c r="E7542" s="145">
        <v>2.1760000000000002</v>
      </c>
      <c r="F7542" s="145">
        <v>0.22120000000000001</v>
      </c>
      <c r="G7542" s="146">
        <f t="shared" si="117"/>
        <v>13.5533</v>
      </c>
    </row>
    <row r="7543" spans="1:7" x14ac:dyDescent="0.25">
      <c r="A7543" s="143">
        <v>44876</v>
      </c>
      <c r="B7543" s="144">
        <v>2</v>
      </c>
      <c r="C7543" s="145">
        <v>6.7683</v>
      </c>
      <c r="D7543" s="145">
        <v>5.0328999999999997</v>
      </c>
      <c r="E7543" s="145">
        <v>2.4319999999999999</v>
      </c>
      <c r="F7543" s="145">
        <v>0.22120000000000001</v>
      </c>
      <c r="G7543" s="146">
        <f t="shared" si="117"/>
        <v>14.4544</v>
      </c>
    </row>
    <row r="7544" spans="1:7" x14ac:dyDescent="0.25">
      <c r="A7544" s="143">
        <v>44876</v>
      </c>
      <c r="B7544" s="144">
        <v>3</v>
      </c>
      <c r="C7544" s="145">
        <v>6.1283000000000003</v>
      </c>
      <c r="D7544" s="145">
        <v>4.9202000000000004</v>
      </c>
      <c r="E7544" s="145">
        <v>2.1760000000000002</v>
      </c>
      <c r="F7544" s="145">
        <v>4.48E-2</v>
      </c>
      <c r="G7544" s="146">
        <f t="shared" si="117"/>
        <v>13.269300000000001</v>
      </c>
    </row>
    <row r="7545" spans="1:7" x14ac:dyDescent="0.25">
      <c r="A7545" s="143">
        <v>44876</v>
      </c>
      <c r="B7545" s="144">
        <v>4</v>
      </c>
      <c r="C7545" s="145">
        <v>1.3385</v>
      </c>
      <c r="D7545" s="145">
        <v>4.7743000000000002</v>
      </c>
      <c r="E7545" s="145">
        <v>2.1120000000000001</v>
      </c>
      <c r="F7545" s="145">
        <v>0.22520000000000001</v>
      </c>
      <c r="G7545" s="146">
        <f t="shared" si="117"/>
        <v>8.4499999999999993</v>
      </c>
    </row>
    <row r="7546" spans="1:7" x14ac:dyDescent="0.25">
      <c r="A7546" s="143">
        <v>44876</v>
      </c>
      <c r="B7546" s="144">
        <v>5</v>
      </c>
      <c r="C7546" s="145">
        <v>3.0665</v>
      </c>
      <c r="D7546" s="145">
        <v>4.9203000000000001</v>
      </c>
      <c r="E7546" s="145">
        <v>2.1760000000000002</v>
      </c>
      <c r="F7546" s="145">
        <v>0.20480000000000001</v>
      </c>
      <c r="G7546" s="146">
        <f t="shared" si="117"/>
        <v>10.367600000000001</v>
      </c>
    </row>
    <row r="7547" spans="1:7" x14ac:dyDescent="0.25">
      <c r="A7547" s="143">
        <v>44876</v>
      </c>
      <c r="B7547" s="144">
        <v>6</v>
      </c>
      <c r="C7547" s="145">
        <v>1.5305</v>
      </c>
      <c r="D7547" s="145">
        <v>4.6489000000000003</v>
      </c>
      <c r="E7547" s="145">
        <v>2.048</v>
      </c>
      <c r="F7547" s="145">
        <v>0.20480000000000001</v>
      </c>
      <c r="G7547" s="146">
        <f t="shared" si="117"/>
        <v>8.4321999999999999</v>
      </c>
    </row>
    <row r="7548" spans="1:7" x14ac:dyDescent="0.25">
      <c r="A7548" s="143">
        <v>44876</v>
      </c>
      <c r="B7548" s="144">
        <v>7</v>
      </c>
      <c r="C7548" s="145">
        <v>1.8765000000000001</v>
      </c>
      <c r="D7548" s="145">
        <v>4.8768000000000002</v>
      </c>
      <c r="E7548" s="145">
        <v>2.1120000000000001</v>
      </c>
      <c r="F7548" s="145">
        <v>0.22520000000000001</v>
      </c>
      <c r="G7548" s="146">
        <f t="shared" si="117"/>
        <v>9.0905000000000005</v>
      </c>
    </row>
    <row r="7549" spans="1:7" x14ac:dyDescent="0.25">
      <c r="A7549" s="143">
        <v>44876</v>
      </c>
      <c r="B7549" s="144">
        <v>8</v>
      </c>
      <c r="C7549" s="145">
        <v>24.634499999999999</v>
      </c>
      <c r="D7549" s="145">
        <v>4.9661999999999997</v>
      </c>
      <c r="E7549" s="145">
        <v>5.5052000000000003</v>
      </c>
      <c r="F7549" s="145">
        <v>317.85359999999997</v>
      </c>
      <c r="G7549" s="146">
        <f t="shared" si="117"/>
        <v>352.95949999999999</v>
      </c>
    </row>
    <row r="7550" spans="1:7" x14ac:dyDescent="0.25">
      <c r="A7550" s="143">
        <v>44876</v>
      </c>
      <c r="B7550" s="144">
        <v>9</v>
      </c>
      <c r="C7550" s="145">
        <v>2128.7822000000001</v>
      </c>
      <c r="D7550" s="145">
        <v>15.536</v>
      </c>
      <c r="E7550" s="145">
        <v>144.4007</v>
      </c>
      <c r="F7550" s="145">
        <v>2918.0587999999998</v>
      </c>
      <c r="G7550" s="146">
        <f t="shared" si="117"/>
        <v>5206.7777000000006</v>
      </c>
    </row>
    <row r="7551" spans="1:7" x14ac:dyDescent="0.25">
      <c r="A7551" s="143">
        <v>44876</v>
      </c>
      <c r="B7551" s="144">
        <v>10</v>
      </c>
      <c r="C7551" s="145">
        <v>8873.2075999999997</v>
      </c>
      <c r="D7551" s="145">
        <v>53.241500000000002</v>
      </c>
      <c r="E7551" s="145">
        <v>507.88529999999997</v>
      </c>
      <c r="F7551" s="145">
        <v>7882.1714000000002</v>
      </c>
      <c r="G7551" s="146">
        <f t="shared" si="117"/>
        <v>17316.505799999999</v>
      </c>
    </row>
    <row r="7552" spans="1:7" x14ac:dyDescent="0.25">
      <c r="A7552" s="143">
        <v>44876</v>
      </c>
      <c r="B7552" s="144">
        <v>11</v>
      </c>
      <c r="C7552" s="145">
        <v>15713.6487</v>
      </c>
      <c r="D7552" s="145">
        <v>94.441900000000004</v>
      </c>
      <c r="E7552" s="145">
        <v>903.72119999999995</v>
      </c>
      <c r="F7552" s="145">
        <v>11237.2413</v>
      </c>
      <c r="G7552" s="146">
        <f t="shared" si="117"/>
        <v>27949.053099999997</v>
      </c>
    </row>
    <row r="7553" spans="1:7" x14ac:dyDescent="0.25">
      <c r="A7553" s="143">
        <v>44876</v>
      </c>
      <c r="B7553" s="144">
        <v>12</v>
      </c>
      <c r="C7553" s="145">
        <v>18366.316200000001</v>
      </c>
      <c r="D7553" s="145">
        <v>111.83450000000001</v>
      </c>
      <c r="E7553" s="145">
        <v>1060.8535999999999</v>
      </c>
      <c r="F7553" s="145">
        <v>12930.610699999999</v>
      </c>
      <c r="G7553" s="146">
        <f t="shared" si="117"/>
        <v>32469.614999999998</v>
      </c>
    </row>
    <row r="7554" spans="1:7" x14ac:dyDescent="0.25">
      <c r="A7554" s="143">
        <v>44876</v>
      </c>
      <c r="B7554" s="144">
        <v>13</v>
      </c>
      <c r="C7554" s="145">
        <v>19424.431</v>
      </c>
      <c r="D7554" s="145">
        <v>111.2872</v>
      </c>
      <c r="E7554" s="145">
        <v>1152.9218000000001</v>
      </c>
      <c r="F7554" s="145">
        <v>14974.8516</v>
      </c>
      <c r="G7554" s="146">
        <f t="shared" si="117"/>
        <v>35663.491600000001</v>
      </c>
    </row>
    <row r="7555" spans="1:7" x14ac:dyDescent="0.25">
      <c r="A7555" s="143">
        <v>44876</v>
      </c>
      <c r="B7555" s="144">
        <v>14</v>
      </c>
      <c r="C7555" s="145">
        <v>15593.9113</v>
      </c>
      <c r="D7555" s="145">
        <v>93.206000000000003</v>
      </c>
      <c r="E7555" s="145">
        <v>974.41060000000004</v>
      </c>
      <c r="F7555" s="145">
        <v>15251.043600000001</v>
      </c>
      <c r="G7555" s="146">
        <f t="shared" si="117"/>
        <v>31912.571500000002</v>
      </c>
    </row>
    <row r="7556" spans="1:7" x14ac:dyDescent="0.25">
      <c r="A7556" s="143">
        <v>44876</v>
      </c>
      <c r="B7556" s="144">
        <v>15</v>
      </c>
      <c r="C7556" s="145">
        <v>8830.0373</v>
      </c>
      <c r="D7556" s="145">
        <v>62.116999999999997</v>
      </c>
      <c r="E7556" s="145">
        <v>665.5095</v>
      </c>
      <c r="F7556" s="145">
        <v>13836.098400000001</v>
      </c>
      <c r="G7556" s="146">
        <f t="shared" si="117"/>
        <v>23393.762200000001</v>
      </c>
    </row>
    <row r="7557" spans="1:7" x14ac:dyDescent="0.25">
      <c r="A7557" s="143">
        <v>44876</v>
      </c>
      <c r="B7557" s="144">
        <v>16</v>
      </c>
      <c r="C7557" s="145">
        <v>2822.8933999999999</v>
      </c>
      <c r="D7557" s="145">
        <v>25.329899999999999</v>
      </c>
      <c r="E7557" s="145">
        <v>241.24680000000001</v>
      </c>
      <c r="F7557" s="145">
        <v>9723.6661999999997</v>
      </c>
      <c r="G7557" s="146">
        <f t="shared" si="117"/>
        <v>12813.1363</v>
      </c>
    </row>
    <row r="7558" spans="1:7" x14ac:dyDescent="0.25">
      <c r="A7558" s="143">
        <v>44876</v>
      </c>
      <c r="B7558" s="144">
        <v>17</v>
      </c>
      <c r="C7558" s="145">
        <v>266.39670000000001</v>
      </c>
      <c r="D7558" s="145">
        <v>8.4632000000000005</v>
      </c>
      <c r="E7558" s="145">
        <v>19.572099999999999</v>
      </c>
      <c r="F7558" s="145">
        <v>2659.5423999999998</v>
      </c>
      <c r="G7558" s="146">
        <f t="shared" ref="G7558:G7621" si="118">+SUM(C7558:F7558)</f>
        <v>2953.9744000000001</v>
      </c>
    </row>
    <row r="7559" spans="1:7" x14ac:dyDescent="0.25">
      <c r="A7559" s="143">
        <v>44876</v>
      </c>
      <c r="B7559" s="144">
        <v>18</v>
      </c>
      <c r="C7559" s="145">
        <v>4.1818</v>
      </c>
      <c r="D7559" s="145">
        <v>4.9996</v>
      </c>
      <c r="E7559" s="145">
        <v>2.1457999999999999</v>
      </c>
      <c r="F7559" s="145">
        <v>54.5946</v>
      </c>
      <c r="G7559" s="146">
        <f t="shared" si="118"/>
        <v>65.921800000000005</v>
      </c>
    </row>
    <row r="7560" spans="1:7" x14ac:dyDescent="0.25">
      <c r="A7560" s="143">
        <v>44876</v>
      </c>
      <c r="B7560" s="144">
        <v>19</v>
      </c>
      <c r="C7560" s="145">
        <v>2.1751999999999998</v>
      </c>
      <c r="D7560" s="145">
        <v>5.0841000000000003</v>
      </c>
      <c r="E7560" s="145">
        <v>2.2000000000000002</v>
      </c>
      <c r="F7560" s="145">
        <v>10.6226</v>
      </c>
      <c r="G7560" s="146">
        <f t="shared" si="118"/>
        <v>20.081899999999997</v>
      </c>
    </row>
    <row r="7561" spans="1:7" x14ac:dyDescent="0.25">
      <c r="A7561" s="143">
        <v>44876</v>
      </c>
      <c r="B7561" s="144">
        <v>20</v>
      </c>
      <c r="C7561" s="145">
        <v>1.0102</v>
      </c>
      <c r="D7561" s="145">
        <v>4.8690999999999898</v>
      </c>
      <c r="E7561" s="145">
        <v>1.9379999999999999</v>
      </c>
      <c r="F7561" s="145">
        <v>0.18429999999999999</v>
      </c>
      <c r="G7561" s="146">
        <f t="shared" si="118"/>
        <v>8.0015999999999892</v>
      </c>
    </row>
    <row r="7562" spans="1:7" x14ac:dyDescent="0.25">
      <c r="A7562" s="143">
        <v>44876</v>
      </c>
      <c r="B7562" s="144">
        <v>21</v>
      </c>
      <c r="C7562" s="145">
        <v>1.4341999999999999</v>
      </c>
      <c r="D7562" s="145">
        <v>4.2084999999999999</v>
      </c>
      <c r="E7562" s="145">
        <v>1.286</v>
      </c>
      <c r="F7562" s="145">
        <v>0.18429999999999999</v>
      </c>
      <c r="G7562" s="146">
        <f t="shared" si="118"/>
        <v>7.1129999999999995</v>
      </c>
    </row>
    <row r="7563" spans="1:7" x14ac:dyDescent="0.25">
      <c r="A7563" s="143">
        <v>44876</v>
      </c>
      <c r="B7563" s="144">
        <v>22</v>
      </c>
      <c r="C7563" s="145">
        <v>1.7462</v>
      </c>
      <c r="D7563" s="145">
        <v>4.6233000000000004</v>
      </c>
      <c r="E7563" s="145">
        <v>1.9259999999999999</v>
      </c>
      <c r="F7563" s="145">
        <v>0.20480000000000001</v>
      </c>
      <c r="G7563" s="146">
        <f t="shared" si="118"/>
        <v>8.5003000000000011</v>
      </c>
    </row>
    <row r="7564" spans="1:7" x14ac:dyDescent="0.25">
      <c r="A7564" s="143">
        <v>44876</v>
      </c>
      <c r="B7564" s="144">
        <v>23</v>
      </c>
      <c r="C7564" s="145">
        <v>3.4632000000000001</v>
      </c>
      <c r="D7564" s="145">
        <v>4.9124999999999996</v>
      </c>
      <c r="E7564" s="145">
        <v>1.984</v>
      </c>
      <c r="F7564" s="145">
        <v>0.18429999999999999</v>
      </c>
      <c r="G7564" s="146">
        <f t="shared" si="118"/>
        <v>10.544</v>
      </c>
    </row>
    <row r="7565" spans="1:7" x14ac:dyDescent="0.25">
      <c r="A7565" s="143">
        <v>44876</v>
      </c>
      <c r="B7565" s="144">
        <v>24</v>
      </c>
      <c r="C7565" s="145">
        <v>3.0261999999999998</v>
      </c>
      <c r="D7565" s="145">
        <v>5.1942000000000004</v>
      </c>
      <c r="E7565" s="145">
        <v>2.3679999999999999</v>
      </c>
      <c r="F7565" s="145">
        <v>4.48E-2</v>
      </c>
      <c r="G7565" s="146">
        <f t="shared" si="118"/>
        <v>10.6332</v>
      </c>
    </row>
    <row r="7566" spans="1:7" x14ac:dyDescent="0.25">
      <c r="A7566" s="143">
        <v>44877</v>
      </c>
      <c r="B7566" s="144">
        <v>1</v>
      </c>
      <c r="C7566" s="145">
        <v>3.6903999999999999</v>
      </c>
      <c r="D7566" s="145">
        <v>5.2120999999999897</v>
      </c>
      <c r="E7566" s="145">
        <v>2.3039999999999998</v>
      </c>
      <c r="F7566" s="145">
        <v>0.20480000000000001</v>
      </c>
      <c r="G7566" s="146">
        <f t="shared" si="118"/>
        <v>11.41129999999999</v>
      </c>
    </row>
    <row r="7567" spans="1:7" x14ac:dyDescent="0.25">
      <c r="A7567" s="143">
        <v>44877</v>
      </c>
      <c r="B7567" s="144">
        <v>2</v>
      </c>
      <c r="C7567" s="145">
        <v>3.8283999999999998</v>
      </c>
      <c r="D7567" s="145">
        <v>5.0456000000000003</v>
      </c>
      <c r="E7567" s="145">
        <v>2.2400000000000002</v>
      </c>
      <c r="F7567" s="145">
        <v>0.20480000000000001</v>
      </c>
      <c r="G7567" s="146">
        <f t="shared" si="118"/>
        <v>11.318800000000001</v>
      </c>
    </row>
    <row r="7568" spans="1:7" x14ac:dyDescent="0.25">
      <c r="A7568" s="143">
        <v>44877</v>
      </c>
      <c r="B7568" s="144">
        <v>3</v>
      </c>
      <c r="C7568" s="145">
        <v>4.7784000000000004</v>
      </c>
      <c r="D7568" s="145">
        <v>5.3605999999999998</v>
      </c>
      <c r="E7568" s="145">
        <v>2.4319999999999999</v>
      </c>
      <c r="F7568" s="145">
        <v>0.20480000000000001</v>
      </c>
      <c r="G7568" s="146">
        <f t="shared" si="118"/>
        <v>12.7758</v>
      </c>
    </row>
    <row r="7569" spans="1:7" x14ac:dyDescent="0.25">
      <c r="A7569" s="143">
        <v>44877</v>
      </c>
      <c r="B7569" s="144">
        <v>4</v>
      </c>
      <c r="C7569" s="145">
        <v>5.8743999999999996</v>
      </c>
      <c r="D7569" s="145">
        <v>5.0022000000000002</v>
      </c>
      <c r="E7569" s="145">
        <v>2.1760000000000002</v>
      </c>
      <c r="F7569" s="145">
        <v>0.22520000000000001</v>
      </c>
      <c r="G7569" s="146">
        <f t="shared" si="118"/>
        <v>13.277799999999999</v>
      </c>
    </row>
    <row r="7570" spans="1:7" x14ac:dyDescent="0.25">
      <c r="A7570" s="143">
        <v>44877</v>
      </c>
      <c r="B7570" s="144">
        <v>5</v>
      </c>
      <c r="C7570" s="145">
        <v>5.6388999999999996</v>
      </c>
      <c r="D7570" s="145">
        <v>5.4194999999999904</v>
      </c>
      <c r="E7570" s="145">
        <v>2.3679999999999999</v>
      </c>
      <c r="F7570" s="145">
        <v>0.20480000000000001</v>
      </c>
      <c r="G7570" s="146">
        <f t="shared" si="118"/>
        <v>13.631199999999991</v>
      </c>
    </row>
    <row r="7571" spans="1:7" x14ac:dyDescent="0.25">
      <c r="A7571" s="143">
        <v>44877</v>
      </c>
      <c r="B7571" s="144">
        <v>6</v>
      </c>
      <c r="C7571" s="145">
        <v>5.3338999999999999</v>
      </c>
      <c r="D7571" s="145">
        <v>5.2759999999999998</v>
      </c>
      <c r="E7571" s="145">
        <v>2.3679999999999999</v>
      </c>
      <c r="F7571" s="145">
        <v>0.20480000000000001</v>
      </c>
      <c r="G7571" s="146">
        <f t="shared" si="118"/>
        <v>13.182700000000001</v>
      </c>
    </row>
    <row r="7572" spans="1:7" x14ac:dyDescent="0.25">
      <c r="A7572" s="143">
        <v>44877</v>
      </c>
      <c r="B7572" s="144">
        <v>7</v>
      </c>
      <c r="C7572" s="145">
        <v>5.3224</v>
      </c>
      <c r="D7572" s="145">
        <v>5.1020000000000003</v>
      </c>
      <c r="E7572" s="145">
        <v>2.1120000000000001</v>
      </c>
      <c r="F7572" s="145">
        <v>0.22520000000000001</v>
      </c>
      <c r="G7572" s="146">
        <f t="shared" si="118"/>
        <v>12.7616</v>
      </c>
    </row>
    <row r="7573" spans="1:7" x14ac:dyDescent="0.25">
      <c r="A7573" s="143">
        <v>44877</v>
      </c>
      <c r="B7573" s="144">
        <v>8</v>
      </c>
      <c r="C7573" s="145">
        <v>8.9534000000000002</v>
      </c>
      <c r="D7573" s="145">
        <v>5.0636000000000001</v>
      </c>
      <c r="E7573" s="145">
        <v>5.6102999999999996</v>
      </c>
      <c r="F7573" s="145">
        <v>262.47730000000001</v>
      </c>
      <c r="G7573" s="146">
        <f t="shared" si="118"/>
        <v>282.1046</v>
      </c>
    </row>
    <row r="7574" spans="1:7" x14ac:dyDescent="0.25">
      <c r="A7574" s="143">
        <v>44877</v>
      </c>
      <c r="B7574" s="144">
        <v>9</v>
      </c>
      <c r="C7574" s="145">
        <v>307.81220000000002</v>
      </c>
      <c r="D7574" s="145">
        <v>9.6663999999999994</v>
      </c>
      <c r="E7574" s="145">
        <v>132.00069999999999</v>
      </c>
      <c r="F7574" s="145">
        <v>4521.7156000000004</v>
      </c>
      <c r="G7574" s="146">
        <f t="shared" si="118"/>
        <v>4971.1949000000004</v>
      </c>
    </row>
    <row r="7575" spans="1:7" x14ac:dyDescent="0.25">
      <c r="A7575" s="143">
        <v>44877</v>
      </c>
      <c r="B7575" s="144">
        <v>10</v>
      </c>
      <c r="C7575" s="145">
        <v>1210.0582999999999</v>
      </c>
      <c r="D7575" s="145">
        <v>19.877500000000001</v>
      </c>
      <c r="E7575" s="145">
        <v>390.90899999999999</v>
      </c>
      <c r="F7575" s="145">
        <v>9203.0290999999997</v>
      </c>
      <c r="G7575" s="146">
        <f t="shared" si="118"/>
        <v>10823.873899999999</v>
      </c>
    </row>
    <row r="7576" spans="1:7" x14ac:dyDescent="0.25">
      <c r="A7576" s="143">
        <v>44877</v>
      </c>
      <c r="B7576" s="144">
        <v>11</v>
      </c>
      <c r="C7576" s="145">
        <v>3329.8939999999998</v>
      </c>
      <c r="D7576" s="145">
        <v>38.5792</v>
      </c>
      <c r="E7576" s="145">
        <v>588.87130000000002</v>
      </c>
      <c r="F7576" s="145">
        <v>10930.446900000001</v>
      </c>
      <c r="G7576" s="146">
        <f t="shared" si="118"/>
        <v>14887.791400000002</v>
      </c>
    </row>
    <row r="7577" spans="1:7" x14ac:dyDescent="0.25">
      <c r="A7577" s="143">
        <v>44877</v>
      </c>
      <c r="B7577" s="144">
        <v>12</v>
      </c>
      <c r="C7577" s="145">
        <v>6451.3333000000002</v>
      </c>
      <c r="D7577" s="145">
        <v>62.240900000000003</v>
      </c>
      <c r="E7577" s="145">
        <v>464.42290000000003</v>
      </c>
      <c r="F7577" s="145">
        <v>8569.0118999999995</v>
      </c>
      <c r="G7577" s="146">
        <f t="shared" si="118"/>
        <v>15547.009</v>
      </c>
    </row>
    <row r="7578" spans="1:7" x14ac:dyDescent="0.25">
      <c r="A7578" s="143">
        <v>44877</v>
      </c>
      <c r="B7578" s="144">
        <v>13</v>
      </c>
      <c r="C7578" s="145">
        <v>7445.8441999999995</v>
      </c>
      <c r="D7578" s="145">
        <v>69.634100000000004</v>
      </c>
      <c r="E7578" s="145">
        <v>512.93939999999998</v>
      </c>
      <c r="F7578" s="145">
        <v>8237.0560000000005</v>
      </c>
      <c r="G7578" s="146">
        <f t="shared" si="118"/>
        <v>16265.4737</v>
      </c>
    </row>
    <row r="7579" spans="1:7" x14ac:dyDescent="0.25">
      <c r="A7579" s="143">
        <v>44877</v>
      </c>
      <c r="B7579" s="144">
        <v>14</v>
      </c>
      <c r="C7579" s="145">
        <v>10326.665499999999</v>
      </c>
      <c r="D7579" s="145">
        <v>71.729299999999995</v>
      </c>
      <c r="E7579" s="145">
        <v>400.71469999999999</v>
      </c>
      <c r="F7579" s="145">
        <v>5935.1176999999998</v>
      </c>
      <c r="G7579" s="146">
        <f t="shared" si="118"/>
        <v>16734.227200000001</v>
      </c>
    </row>
    <row r="7580" spans="1:7" x14ac:dyDescent="0.25">
      <c r="A7580" s="143">
        <v>44877</v>
      </c>
      <c r="B7580" s="144">
        <v>15</v>
      </c>
      <c r="C7580" s="145">
        <v>14093.2716</v>
      </c>
      <c r="D7580" s="145">
        <v>75.876099999999994</v>
      </c>
      <c r="E7580" s="145">
        <v>443.21839999999997</v>
      </c>
      <c r="F7580" s="145">
        <v>5129.9781000000003</v>
      </c>
      <c r="G7580" s="146">
        <f t="shared" si="118"/>
        <v>19742.3442</v>
      </c>
    </row>
    <row r="7581" spans="1:7" x14ac:dyDescent="0.25">
      <c r="A7581" s="143">
        <v>44877</v>
      </c>
      <c r="B7581" s="144">
        <v>16</v>
      </c>
      <c r="C7581" s="145">
        <v>7619.5531000000001</v>
      </c>
      <c r="D7581" s="145">
        <v>42.799100000000003</v>
      </c>
      <c r="E7581" s="145">
        <v>238.98929999999999</v>
      </c>
      <c r="F7581" s="145">
        <v>3752.0331999999999</v>
      </c>
      <c r="G7581" s="146">
        <f t="shared" si="118"/>
        <v>11653.3747</v>
      </c>
    </row>
    <row r="7582" spans="1:7" x14ac:dyDescent="0.25">
      <c r="A7582" s="143">
        <v>44877</v>
      </c>
      <c r="B7582" s="144">
        <v>17</v>
      </c>
      <c r="C7582" s="145">
        <v>1655.4222</v>
      </c>
      <c r="D7582" s="145">
        <v>14.5382</v>
      </c>
      <c r="E7582" s="145">
        <v>60.941600000000001</v>
      </c>
      <c r="F7582" s="145">
        <v>2610.9908</v>
      </c>
      <c r="G7582" s="146">
        <f t="shared" si="118"/>
        <v>4341.8927999999996</v>
      </c>
    </row>
    <row r="7583" spans="1:7" x14ac:dyDescent="0.25">
      <c r="A7583" s="143">
        <v>44877</v>
      </c>
      <c r="B7583" s="144">
        <v>18</v>
      </c>
      <c r="C7583" s="145">
        <v>7.6368</v>
      </c>
      <c r="D7583" s="145">
        <v>4.2393000000000001</v>
      </c>
      <c r="E7583" s="145">
        <v>3.5093000000000001</v>
      </c>
      <c r="F7583" s="145">
        <v>209.10140000000001</v>
      </c>
      <c r="G7583" s="146">
        <f t="shared" si="118"/>
        <v>224.48680000000002</v>
      </c>
    </row>
    <row r="7584" spans="1:7" x14ac:dyDescent="0.25">
      <c r="A7584" s="143">
        <v>44877</v>
      </c>
      <c r="B7584" s="144">
        <v>19</v>
      </c>
      <c r="C7584" s="145">
        <v>2.0529000000000002</v>
      </c>
      <c r="D7584" s="145">
        <v>5.1121999999999996</v>
      </c>
      <c r="E7584" s="145">
        <v>2.3919999999999999</v>
      </c>
      <c r="F7584" s="145">
        <v>43.796399999999998</v>
      </c>
      <c r="G7584" s="146">
        <f t="shared" si="118"/>
        <v>53.353499999999997</v>
      </c>
    </row>
    <row r="7585" spans="1:7" x14ac:dyDescent="0.25">
      <c r="A7585" s="143">
        <v>44877</v>
      </c>
      <c r="B7585" s="144">
        <v>20</v>
      </c>
      <c r="C7585" s="145">
        <v>0.96319999999999995</v>
      </c>
      <c r="D7585" s="145">
        <v>5.0072999999999999</v>
      </c>
      <c r="E7585" s="145">
        <v>2.3339999999999899</v>
      </c>
      <c r="F7585" s="145">
        <v>0.18429999999999999</v>
      </c>
      <c r="G7585" s="146">
        <f t="shared" si="118"/>
        <v>8.4887999999999906</v>
      </c>
    </row>
    <row r="7586" spans="1:7" x14ac:dyDescent="0.25">
      <c r="A7586" s="143">
        <v>44877</v>
      </c>
      <c r="B7586" s="144">
        <v>21</v>
      </c>
      <c r="C7586" s="145">
        <v>0.83519999999999905</v>
      </c>
      <c r="D7586" s="145">
        <v>4.8768000000000002</v>
      </c>
      <c r="E7586" s="145">
        <v>2.1240000000000001</v>
      </c>
      <c r="F7586" s="145">
        <v>0.20480000000000001</v>
      </c>
      <c r="G7586" s="146">
        <f t="shared" si="118"/>
        <v>8.0408000000000008</v>
      </c>
    </row>
    <row r="7587" spans="1:7" x14ac:dyDescent="0.25">
      <c r="A7587" s="143">
        <v>44877</v>
      </c>
      <c r="B7587" s="144">
        <v>22</v>
      </c>
      <c r="C7587" s="145">
        <v>0.8992</v>
      </c>
      <c r="D7587" s="145">
        <v>4.8869999999999996</v>
      </c>
      <c r="E7587" s="145">
        <v>2.38</v>
      </c>
      <c r="F7587" s="145">
        <v>0.18429999999999999</v>
      </c>
      <c r="G7587" s="146">
        <f t="shared" si="118"/>
        <v>8.3505000000000003</v>
      </c>
    </row>
    <row r="7588" spans="1:7" x14ac:dyDescent="0.25">
      <c r="A7588" s="143">
        <v>44877</v>
      </c>
      <c r="B7588" s="144">
        <v>23</v>
      </c>
      <c r="C7588" s="145">
        <v>0.60919999999999996</v>
      </c>
      <c r="D7588" s="145">
        <v>5.0303000000000004</v>
      </c>
      <c r="E7588" s="145">
        <v>2.3739999999999899</v>
      </c>
      <c r="F7588" s="145">
        <v>4.48E-2</v>
      </c>
      <c r="G7588" s="146">
        <f t="shared" si="118"/>
        <v>8.0582999999999902</v>
      </c>
    </row>
    <row r="7589" spans="1:7" x14ac:dyDescent="0.25">
      <c r="A7589" s="143">
        <v>44877</v>
      </c>
      <c r="B7589" s="144">
        <v>24</v>
      </c>
      <c r="C7589" s="145">
        <v>0.83519999999999905</v>
      </c>
      <c r="D7589" s="145">
        <v>4.7769000000000004</v>
      </c>
      <c r="E7589" s="145">
        <v>2.1760000000000002</v>
      </c>
      <c r="F7589" s="145">
        <v>0.18429999999999999</v>
      </c>
      <c r="G7589" s="146">
        <f t="shared" si="118"/>
        <v>7.9724000000000004</v>
      </c>
    </row>
    <row r="7590" spans="1:7" x14ac:dyDescent="0.25">
      <c r="A7590" s="143">
        <v>44878</v>
      </c>
      <c r="B7590" s="144">
        <v>1</v>
      </c>
      <c r="C7590" s="145">
        <v>0.66149999999999998</v>
      </c>
      <c r="D7590" s="145">
        <v>5.0124000000000004</v>
      </c>
      <c r="E7590" s="145">
        <v>2.4319999999999999</v>
      </c>
      <c r="F7590" s="145">
        <v>0.20480000000000001</v>
      </c>
      <c r="G7590" s="146">
        <f t="shared" si="118"/>
        <v>8.3107000000000006</v>
      </c>
    </row>
    <row r="7591" spans="1:7" x14ac:dyDescent="0.25">
      <c r="A7591" s="143">
        <v>44878</v>
      </c>
      <c r="B7591" s="144">
        <v>2</v>
      </c>
      <c r="C7591" s="145">
        <v>1.1735</v>
      </c>
      <c r="D7591" s="145">
        <v>4.2675000000000001</v>
      </c>
      <c r="E7591" s="145">
        <v>1.728</v>
      </c>
      <c r="F7591" s="145">
        <v>0.18429999999999999</v>
      </c>
      <c r="G7591" s="146">
        <f t="shared" si="118"/>
        <v>7.3532999999999999</v>
      </c>
    </row>
    <row r="7592" spans="1:7" x14ac:dyDescent="0.25">
      <c r="A7592" s="143">
        <v>44878</v>
      </c>
      <c r="B7592" s="144">
        <v>3</v>
      </c>
      <c r="C7592" s="145">
        <v>1.1735</v>
      </c>
      <c r="D7592" s="145">
        <v>3.88349999999999</v>
      </c>
      <c r="E7592" s="145">
        <v>1.3440000000000001</v>
      </c>
      <c r="F7592" s="145">
        <v>0.99099999999999999</v>
      </c>
      <c r="G7592" s="146">
        <f t="shared" si="118"/>
        <v>7.3919999999999897</v>
      </c>
    </row>
    <row r="7593" spans="1:7" x14ac:dyDescent="0.25">
      <c r="A7593" s="143">
        <v>44878</v>
      </c>
      <c r="B7593" s="144">
        <v>4</v>
      </c>
      <c r="C7593" s="145">
        <v>1.3638999999999999</v>
      </c>
      <c r="D7593" s="145">
        <v>4.7153999999999998</v>
      </c>
      <c r="E7593" s="145">
        <v>2.1760000000000002</v>
      </c>
      <c r="F7593" s="145">
        <v>1.3631</v>
      </c>
      <c r="G7593" s="146">
        <f t="shared" si="118"/>
        <v>9.6183999999999994</v>
      </c>
    </row>
    <row r="7594" spans="1:7" x14ac:dyDescent="0.25">
      <c r="A7594" s="143">
        <v>44878</v>
      </c>
      <c r="B7594" s="144">
        <v>5</v>
      </c>
      <c r="C7594" s="145">
        <v>2.1959</v>
      </c>
      <c r="D7594" s="145">
        <v>4.5644</v>
      </c>
      <c r="E7594" s="145">
        <v>1.984</v>
      </c>
      <c r="F7594" s="145">
        <v>0.82699999999999996</v>
      </c>
      <c r="G7594" s="146">
        <f t="shared" si="118"/>
        <v>9.571299999999999</v>
      </c>
    </row>
    <row r="7595" spans="1:7" x14ac:dyDescent="0.25">
      <c r="A7595" s="143">
        <v>44878</v>
      </c>
      <c r="B7595" s="144">
        <v>6</v>
      </c>
      <c r="C7595" s="145">
        <v>1.1788999999999901</v>
      </c>
      <c r="D7595" s="145">
        <v>4.6745000000000001</v>
      </c>
      <c r="E7595" s="145">
        <v>2.1760000000000002</v>
      </c>
      <c r="F7595" s="145">
        <v>0.99099999999999999</v>
      </c>
      <c r="G7595" s="146">
        <f t="shared" si="118"/>
        <v>9.0203999999999898</v>
      </c>
    </row>
    <row r="7596" spans="1:7" x14ac:dyDescent="0.25">
      <c r="A7596" s="143">
        <v>44878</v>
      </c>
      <c r="B7596" s="144">
        <v>7</v>
      </c>
      <c r="C7596" s="145">
        <v>0.8619</v>
      </c>
      <c r="D7596" s="145">
        <v>4.6719999999999997</v>
      </c>
      <c r="E7596" s="145">
        <v>2.1120000000000001</v>
      </c>
      <c r="F7596" s="145">
        <v>1.8341000000000001</v>
      </c>
      <c r="G7596" s="146">
        <f t="shared" si="118"/>
        <v>9.48</v>
      </c>
    </row>
    <row r="7597" spans="1:7" x14ac:dyDescent="0.25">
      <c r="A7597" s="143">
        <v>44878</v>
      </c>
      <c r="B7597" s="144">
        <v>8</v>
      </c>
      <c r="C7597" s="145">
        <v>14.911899999999999</v>
      </c>
      <c r="D7597" s="145">
        <v>4.6744000000000003</v>
      </c>
      <c r="E7597" s="145">
        <v>17.788899999999899</v>
      </c>
      <c r="F7597" s="145">
        <v>642.01840000000004</v>
      </c>
      <c r="G7597" s="146">
        <f t="shared" si="118"/>
        <v>679.39359999999999</v>
      </c>
    </row>
    <row r="7598" spans="1:7" x14ac:dyDescent="0.25">
      <c r="A7598" s="143">
        <v>44878</v>
      </c>
      <c r="B7598" s="144">
        <v>9</v>
      </c>
      <c r="C7598" s="145">
        <v>2024.1828</v>
      </c>
      <c r="D7598" s="145">
        <v>17.668900000000001</v>
      </c>
      <c r="E7598" s="145">
        <v>294.3895</v>
      </c>
      <c r="F7598" s="145">
        <v>5495.9066000000003</v>
      </c>
      <c r="G7598" s="146">
        <f t="shared" si="118"/>
        <v>7832.1478000000006</v>
      </c>
    </row>
    <row r="7599" spans="1:7" x14ac:dyDescent="0.25">
      <c r="A7599" s="143">
        <v>44878</v>
      </c>
      <c r="B7599" s="144">
        <v>10</v>
      </c>
      <c r="C7599" s="145">
        <v>9364.6816999999992</v>
      </c>
      <c r="D7599" s="145">
        <v>70.410700000000006</v>
      </c>
      <c r="E7599" s="145">
        <v>755.27</v>
      </c>
      <c r="F7599" s="145">
        <v>10800.7881</v>
      </c>
      <c r="G7599" s="146">
        <f t="shared" si="118"/>
        <v>20991.1505</v>
      </c>
    </row>
    <row r="7600" spans="1:7" x14ac:dyDescent="0.25">
      <c r="A7600" s="143">
        <v>44878</v>
      </c>
      <c r="B7600" s="144">
        <v>11</v>
      </c>
      <c r="C7600" s="145">
        <v>17171.673500000001</v>
      </c>
      <c r="D7600" s="145">
        <v>114.6014</v>
      </c>
      <c r="E7600" s="145">
        <v>1128.7753</v>
      </c>
      <c r="F7600" s="145">
        <v>11681.7212</v>
      </c>
      <c r="G7600" s="146">
        <f t="shared" si="118"/>
        <v>30096.771400000001</v>
      </c>
    </row>
    <row r="7601" spans="1:7" x14ac:dyDescent="0.25">
      <c r="A7601" s="143">
        <v>44878</v>
      </c>
      <c r="B7601" s="144">
        <v>12</v>
      </c>
      <c r="C7601" s="145">
        <v>22483.066299999999</v>
      </c>
      <c r="D7601" s="145">
        <v>141.66210000000001</v>
      </c>
      <c r="E7601" s="145">
        <v>1353.6051</v>
      </c>
      <c r="F7601" s="145">
        <v>10278.527700000001</v>
      </c>
      <c r="G7601" s="146">
        <f t="shared" si="118"/>
        <v>34256.861199999999</v>
      </c>
    </row>
    <row r="7602" spans="1:7" x14ac:dyDescent="0.25">
      <c r="A7602" s="143">
        <v>44878</v>
      </c>
      <c r="B7602" s="144">
        <v>13</v>
      </c>
      <c r="C7602" s="145">
        <v>24335.602800000001</v>
      </c>
      <c r="D7602" s="145">
        <v>143.57089999999999</v>
      </c>
      <c r="E7602" s="145">
        <v>1449.5988</v>
      </c>
      <c r="F7602" s="145">
        <v>10291.355600000001</v>
      </c>
      <c r="G7602" s="146">
        <f t="shared" si="118"/>
        <v>36220.128100000002</v>
      </c>
    </row>
    <row r="7603" spans="1:7" x14ac:dyDescent="0.25">
      <c r="A7603" s="143">
        <v>44878</v>
      </c>
      <c r="B7603" s="144">
        <v>14</v>
      </c>
      <c r="C7603" s="145">
        <v>23316.5376</v>
      </c>
      <c r="D7603" s="145">
        <v>129.61539999999999</v>
      </c>
      <c r="E7603" s="145">
        <v>1369.9313</v>
      </c>
      <c r="F7603" s="145">
        <v>11091.9735</v>
      </c>
      <c r="G7603" s="146">
        <f t="shared" si="118"/>
        <v>35908.057799999995</v>
      </c>
    </row>
    <row r="7604" spans="1:7" x14ac:dyDescent="0.25">
      <c r="A7604" s="143">
        <v>44878</v>
      </c>
      <c r="B7604" s="144">
        <v>15</v>
      </c>
      <c r="C7604" s="145">
        <v>18280.553599999999</v>
      </c>
      <c r="D7604" s="145">
        <v>93.084900000000005</v>
      </c>
      <c r="E7604" s="145">
        <v>1108.9863</v>
      </c>
      <c r="F7604" s="145">
        <v>10344.365299999999</v>
      </c>
      <c r="G7604" s="146">
        <f t="shared" si="118"/>
        <v>29826.990100000003</v>
      </c>
    </row>
    <row r="7605" spans="1:7" x14ac:dyDescent="0.25">
      <c r="A7605" s="143">
        <v>44878</v>
      </c>
      <c r="B7605" s="144">
        <v>16</v>
      </c>
      <c r="C7605" s="145">
        <v>10554.9475</v>
      </c>
      <c r="D7605" s="145">
        <v>56.172699999999999</v>
      </c>
      <c r="E7605" s="145">
        <v>629.0154</v>
      </c>
      <c r="F7605" s="145">
        <v>7887.8702999999996</v>
      </c>
      <c r="G7605" s="146">
        <f t="shared" si="118"/>
        <v>19128.0059</v>
      </c>
    </row>
    <row r="7606" spans="1:7" x14ac:dyDescent="0.25">
      <c r="A7606" s="143">
        <v>44878</v>
      </c>
      <c r="B7606" s="144">
        <v>17</v>
      </c>
      <c r="C7606" s="145">
        <v>2411.3643999999999</v>
      </c>
      <c r="D7606" s="145">
        <v>18.174499999999998</v>
      </c>
      <c r="E7606" s="145">
        <v>179.21680000000001</v>
      </c>
      <c r="F7606" s="145">
        <v>4415.8832000000002</v>
      </c>
      <c r="G7606" s="146">
        <f t="shared" si="118"/>
        <v>7024.6388999999999</v>
      </c>
    </row>
    <row r="7607" spans="1:7" x14ac:dyDescent="0.25">
      <c r="A7607" s="143">
        <v>44878</v>
      </c>
      <c r="B7607" s="144">
        <v>18</v>
      </c>
      <c r="C7607" s="145">
        <v>15.752000000000001</v>
      </c>
      <c r="D7607" s="145">
        <v>4.9253</v>
      </c>
      <c r="E7607" s="145">
        <v>3.4093</v>
      </c>
      <c r="F7607" s="145">
        <v>95.630099999999999</v>
      </c>
      <c r="G7607" s="146">
        <f t="shared" si="118"/>
        <v>119.7167</v>
      </c>
    </row>
    <row r="7608" spans="1:7" x14ac:dyDescent="0.25">
      <c r="A7608" s="143">
        <v>44878</v>
      </c>
      <c r="B7608" s="144">
        <v>19</v>
      </c>
      <c r="C7608" s="145">
        <v>1.0166999999999999</v>
      </c>
      <c r="D7608" s="145">
        <v>4.59</v>
      </c>
      <c r="E7608" s="145">
        <v>2.1240000000000001</v>
      </c>
      <c r="F7608" s="145">
        <v>0.20480000000000001</v>
      </c>
      <c r="G7608" s="146">
        <f t="shared" si="118"/>
        <v>7.9355000000000002</v>
      </c>
    </row>
    <row r="7609" spans="1:7" x14ac:dyDescent="0.25">
      <c r="A7609" s="143">
        <v>44878</v>
      </c>
      <c r="B7609" s="144">
        <v>20</v>
      </c>
      <c r="C7609" s="145">
        <v>0.84949999999999903</v>
      </c>
      <c r="D7609" s="145">
        <v>3.9449000000000001</v>
      </c>
      <c r="E7609" s="145">
        <v>1.3560000000000001</v>
      </c>
      <c r="F7609" s="145">
        <v>2.4299999999999999E-2</v>
      </c>
      <c r="G7609" s="146">
        <f t="shared" si="118"/>
        <v>6.1746999999999996</v>
      </c>
    </row>
    <row r="7610" spans="1:7" x14ac:dyDescent="0.25">
      <c r="A7610" s="143">
        <v>44878</v>
      </c>
      <c r="B7610" s="144">
        <v>21</v>
      </c>
      <c r="C7610" s="145">
        <v>0.51249999999999996</v>
      </c>
      <c r="D7610" s="145">
        <v>4.4645999999999999</v>
      </c>
      <c r="E7610" s="145">
        <v>2.06</v>
      </c>
      <c r="F7610" s="145">
        <v>0.20480000000000001</v>
      </c>
      <c r="G7610" s="146">
        <f t="shared" si="118"/>
        <v>7.2419000000000002</v>
      </c>
    </row>
    <row r="7611" spans="1:7" x14ac:dyDescent="0.25">
      <c r="A7611" s="143">
        <v>44878</v>
      </c>
      <c r="B7611" s="144">
        <v>22</v>
      </c>
      <c r="C7611" s="145">
        <v>0.1305</v>
      </c>
      <c r="D7611" s="145">
        <v>4.8485999999999896</v>
      </c>
      <c r="E7611" s="145">
        <v>2.444</v>
      </c>
      <c r="F7611" s="145">
        <v>0.18429999999999999</v>
      </c>
      <c r="G7611" s="146">
        <f t="shared" si="118"/>
        <v>7.6073999999999895</v>
      </c>
    </row>
    <row r="7612" spans="1:7" x14ac:dyDescent="0.25">
      <c r="A7612" s="143">
        <v>44878</v>
      </c>
      <c r="B7612" s="144">
        <v>23</v>
      </c>
      <c r="C7612" s="145">
        <v>0.73450000000000004</v>
      </c>
      <c r="D7612" s="145">
        <v>4.6360000000000001</v>
      </c>
      <c r="E7612" s="145">
        <v>2.2519999999999998</v>
      </c>
      <c r="F7612" s="145">
        <v>0.20480000000000001</v>
      </c>
      <c r="G7612" s="146">
        <f t="shared" si="118"/>
        <v>7.8272999999999993</v>
      </c>
    </row>
    <row r="7613" spans="1:7" x14ac:dyDescent="0.25">
      <c r="A7613" s="143">
        <v>44878</v>
      </c>
      <c r="B7613" s="144">
        <v>24</v>
      </c>
      <c r="C7613" s="145">
        <v>1.2645</v>
      </c>
      <c r="D7613" s="145">
        <v>4.8895999999999997</v>
      </c>
      <c r="E7613" s="145">
        <v>2.43799999999999</v>
      </c>
      <c r="F7613" s="145">
        <v>0.20480000000000001</v>
      </c>
      <c r="G7613" s="146">
        <f t="shared" si="118"/>
        <v>8.7968999999999902</v>
      </c>
    </row>
    <row r="7614" spans="1:7" x14ac:dyDescent="0.25">
      <c r="A7614" s="143">
        <v>44879</v>
      </c>
      <c r="B7614" s="144">
        <v>1</v>
      </c>
      <c r="C7614" s="145">
        <v>0.77010000000000001</v>
      </c>
      <c r="D7614" s="145">
        <v>4.6848000000000001</v>
      </c>
      <c r="E7614" s="145">
        <v>2.4319999999999999</v>
      </c>
      <c r="F7614" s="145">
        <v>0.20480000000000001</v>
      </c>
      <c r="G7614" s="146">
        <f t="shared" si="118"/>
        <v>8.0917000000000012</v>
      </c>
    </row>
    <row r="7615" spans="1:7" x14ac:dyDescent="0.25">
      <c r="A7615" s="143">
        <v>44879</v>
      </c>
      <c r="B7615" s="144">
        <v>2</v>
      </c>
      <c r="C7615" s="145">
        <v>0.98209999999999997</v>
      </c>
      <c r="D7615" s="145">
        <v>4.6155999999999997</v>
      </c>
      <c r="E7615" s="145">
        <v>2.2400000000000002</v>
      </c>
      <c r="F7615" s="145">
        <v>0.18429999999999999</v>
      </c>
      <c r="G7615" s="146">
        <f t="shared" si="118"/>
        <v>8.0220000000000002</v>
      </c>
    </row>
    <row r="7616" spans="1:7" x14ac:dyDescent="0.25">
      <c r="A7616" s="143">
        <v>44879</v>
      </c>
      <c r="B7616" s="144">
        <v>3</v>
      </c>
      <c r="C7616" s="145">
        <v>1.1500999999999999</v>
      </c>
      <c r="D7616" s="145">
        <v>4.7666000000000004</v>
      </c>
      <c r="E7616" s="145">
        <v>2.4319999999999999</v>
      </c>
      <c r="F7616" s="145">
        <v>0.20480000000000001</v>
      </c>
      <c r="G7616" s="146">
        <f t="shared" si="118"/>
        <v>8.5535000000000014</v>
      </c>
    </row>
    <row r="7617" spans="1:7" x14ac:dyDescent="0.25">
      <c r="A7617" s="143">
        <v>44879</v>
      </c>
      <c r="B7617" s="144">
        <v>4</v>
      </c>
      <c r="C7617" s="145">
        <v>2.0604</v>
      </c>
      <c r="D7617" s="145">
        <v>4.6155999999999997</v>
      </c>
      <c r="E7617" s="145">
        <v>2.2400000000000002</v>
      </c>
      <c r="F7617" s="145">
        <v>0.18429999999999999</v>
      </c>
      <c r="G7617" s="146">
        <f t="shared" si="118"/>
        <v>9.1003000000000007</v>
      </c>
    </row>
    <row r="7618" spans="1:7" x14ac:dyDescent="0.25">
      <c r="A7618" s="143">
        <v>44879</v>
      </c>
      <c r="B7618" s="144">
        <v>5</v>
      </c>
      <c r="C7618" s="145">
        <v>3.3723999999999998</v>
      </c>
      <c r="D7618" s="145">
        <v>4.7256999999999998</v>
      </c>
      <c r="E7618" s="145">
        <v>2.4319999999999999</v>
      </c>
      <c r="F7618" s="145">
        <v>0.20480000000000001</v>
      </c>
      <c r="G7618" s="146">
        <f t="shared" si="118"/>
        <v>10.7349</v>
      </c>
    </row>
    <row r="7619" spans="1:7" x14ac:dyDescent="0.25">
      <c r="A7619" s="143">
        <v>44879</v>
      </c>
      <c r="B7619" s="144">
        <v>6</v>
      </c>
      <c r="C7619" s="145">
        <v>1.6674</v>
      </c>
      <c r="D7619" s="145">
        <v>4.4695999999999998</v>
      </c>
      <c r="E7619" s="145">
        <v>2.1760000000000002</v>
      </c>
      <c r="F7619" s="145">
        <v>0.18429999999999999</v>
      </c>
      <c r="G7619" s="146">
        <f t="shared" si="118"/>
        <v>8.4972999999999992</v>
      </c>
    </row>
    <row r="7620" spans="1:7" x14ac:dyDescent="0.25">
      <c r="A7620" s="143">
        <v>44879</v>
      </c>
      <c r="B7620" s="144">
        <v>7</v>
      </c>
      <c r="C7620" s="145">
        <v>1.6024</v>
      </c>
      <c r="D7620" s="145">
        <v>4.3826999999999998</v>
      </c>
      <c r="E7620" s="145">
        <v>2.048</v>
      </c>
      <c r="F7620" s="145">
        <v>0.22520000000000001</v>
      </c>
      <c r="G7620" s="146">
        <f t="shared" si="118"/>
        <v>8.2583000000000002</v>
      </c>
    </row>
    <row r="7621" spans="1:7" x14ac:dyDescent="0.25">
      <c r="A7621" s="143">
        <v>44879</v>
      </c>
      <c r="B7621" s="144">
        <v>8</v>
      </c>
      <c r="C7621" s="145">
        <v>13.5289</v>
      </c>
      <c r="D7621" s="145">
        <v>4.5772000000000004</v>
      </c>
      <c r="E7621" s="145">
        <v>12.1008</v>
      </c>
      <c r="F7621" s="145">
        <v>420.95179999999999</v>
      </c>
      <c r="G7621" s="146">
        <f t="shared" si="118"/>
        <v>451.15870000000001</v>
      </c>
    </row>
    <row r="7622" spans="1:7" x14ac:dyDescent="0.25">
      <c r="A7622" s="143">
        <v>44879</v>
      </c>
      <c r="B7622" s="144">
        <v>9</v>
      </c>
      <c r="C7622" s="145">
        <v>1796.2862</v>
      </c>
      <c r="D7622" s="145">
        <v>13.961600000000001</v>
      </c>
      <c r="E7622" s="145">
        <v>268.48489999999998</v>
      </c>
      <c r="F7622" s="145">
        <v>4628.6810999999998</v>
      </c>
      <c r="G7622" s="146">
        <f t="shared" ref="G7622:G7685" si="119">+SUM(C7622:F7622)</f>
        <v>6707.4138000000003</v>
      </c>
    </row>
    <row r="7623" spans="1:7" x14ac:dyDescent="0.25">
      <c r="A7623" s="143">
        <v>44879</v>
      </c>
      <c r="B7623" s="144">
        <v>10</v>
      </c>
      <c r="C7623" s="145">
        <v>9128.9758999999995</v>
      </c>
      <c r="D7623" s="145">
        <v>46.6828</v>
      </c>
      <c r="E7623" s="145">
        <v>621.76179999999999</v>
      </c>
      <c r="F7623" s="145">
        <v>8668.1600999999991</v>
      </c>
      <c r="G7623" s="146">
        <f t="shared" si="119"/>
        <v>18465.580600000001</v>
      </c>
    </row>
    <row r="7624" spans="1:7" x14ac:dyDescent="0.25">
      <c r="A7624" s="143">
        <v>44879</v>
      </c>
      <c r="B7624" s="144">
        <v>11</v>
      </c>
      <c r="C7624" s="145">
        <v>17672.425299999999</v>
      </c>
      <c r="D7624" s="145">
        <v>89.621799999999993</v>
      </c>
      <c r="E7624" s="145">
        <v>830.06590000000006</v>
      </c>
      <c r="F7624" s="145">
        <v>10161.631600000001</v>
      </c>
      <c r="G7624" s="146">
        <f t="shared" si="119"/>
        <v>28753.744600000002</v>
      </c>
    </row>
    <row r="7625" spans="1:7" x14ac:dyDescent="0.25">
      <c r="A7625" s="143">
        <v>44879</v>
      </c>
      <c r="B7625" s="144">
        <v>12</v>
      </c>
      <c r="C7625" s="145">
        <v>23749.563999999998</v>
      </c>
      <c r="D7625" s="145">
        <v>119.5579</v>
      </c>
      <c r="E7625" s="145">
        <v>1075.259</v>
      </c>
      <c r="F7625" s="145">
        <v>11653.0098</v>
      </c>
      <c r="G7625" s="146">
        <f t="shared" si="119"/>
        <v>36597.390699999996</v>
      </c>
    </row>
    <row r="7626" spans="1:7" x14ac:dyDescent="0.25">
      <c r="A7626" s="143">
        <v>44879</v>
      </c>
      <c r="B7626" s="144">
        <v>13</v>
      </c>
      <c r="C7626" s="145">
        <v>26543.843700000001</v>
      </c>
      <c r="D7626" s="145">
        <v>127.6632</v>
      </c>
      <c r="E7626" s="145">
        <v>1168.0662</v>
      </c>
      <c r="F7626" s="145">
        <v>14093.4733</v>
      </c>
      <c r="G7626" s="146">
        <f t="shared" si="119"/>
        <v>41933.046399999999</v>
      </c>
    </row>
    <row r="7627" spans="1:7" x14ac:dyDescent="0.25">
      <c r="A7627" s="143">
        <v>44879</v>
      </c>
      <c r="B7627" s="144">
        <v>14</v>
      </c>
      <c r="C7627" s="145">
        <v>25208.284800000001</v>
      </c>
      <c r="D7627" s="145">
        <v>123.6006</v>
      </c>
      <c r="E7627" s="145">
        <v>1056.5477000000001</v>
      </c>
      <c r="F7627" s="145">
        <v>14999.215700000001</v>
      </c>
      <c r="G7627" s="146">
        <f t="shared" si="119"/>
        <v>41387.648800000003</v>
      </c>
    </row>
    <row r="7628" spans="1:7" x14ac:dyDescent="0.25">
      <c r="A7628" s="143">
        <v>44879</v>
      </c>
      <c r="B7628" s="144">
        <v>15</v>
      </c>
      <c r="C7628" s="145">
        <v>19874.7356</v>
      </c>
      <c r="D7628" s="145">
        <v>92.606800000000007</v>
      </c>
      <c r="E7628" s="145">
        <v>818.45730000000003</v>
      </c>
      <c r="F7628" s="145">
        <v>14200.7549</v>
      </c>
      <c r="G7628" s="146">
        <f t="shared" si="119"/>
        <v>34986.554600000003</v>
      </c>
    </row>
    <row r="7629" spans="1:7" x14ac:dyDescent="0.25">
      <c r="A7629" s="143">
        <v>44879</v>
      </c>
      <c r="B7629" s="144">
        <v>16</v>
      </c>
      <c r="C7629" s="145">
        <v>11219.22</v>
      </c>
      <c r="D7629" s="145">
        <v>51.366</v>
      </c>
      <c r="E7629" s="145">
        <v>533.47860000000003</v>
      </c>
      <c r="F7629" s="145">
        <v>12003.886200000001</v>
      </c>
      <c r="G7629" s="146">
        <f t="shared" si="119"/>
        <v>23807.950799999999</v>
      </c>
    </row>
    <row r="7630" spans="1:7" x14ac:dyDescent="0.25">
      <c r="A7630" s="143">
        <v>44879</v>
      </c>
      <c r="B7630" s="144">
        <v>17</v>
      </c>
      <c r="C7630" s="145">
        <v>2530.5016000000001</v>
      </c>
      <c r="D7630" s="145">
        <v>16.219899999999999</v>
      </c>
      <c r="E7630" s="145">
        <v>184.3886</v>
      </c>
      <c r="F7630" s="145">
        <v>6314.6710999999996</v>
      </c>
      <c r="G7630" s="146">
        <f t="shared" si="119"/>
        <v>9045.7811999999994</v>
      </c>
    </row>
    <row r="7631" spans="1:7" x14ac:dyDescent="0.25">
      <c r="A7631" s="143">
        <v>44879</v>
      </c>
      <c r="B7631" s="144">
        <v>18</v>
      </c>
      <c r="C7631" s="145">
        <v>27.674399999999999</v>
      </c>
      <c r="D7631" s="145">
        <v>4.0601000000000003</v>
      </c>
      <c r="E7631" s="145">
        <v>3.9863</v>
      </c>
      <c r="F7631" s="145">
        <v>161.80619999999999</v>
      </c>
      <c r="G7631" s="146">
        <f t="shared" si="119"/>
        <v>197.52699999999999</v>
      </c>
    </row>
    <row r="7632" spans="1:7" x14ac:dyDescent="0.25">
      <c r="A7632" s="143">
        <v>44879</v>
      </c>
      <c r="B7632" s="144">
        <v>19</v>
      </c>
      <c r="C7632" s="145">
        <v>2.3266</v>
      </c>
      <c r="D7632" s="145">
        <v>4.5080999999999998</v>
      </c>
      <c r="E7632" s="145">
        <v>2.1179999999999999</v>
      </c>
      <c r="F7632" s="145">
        <v>0.18429999999999999</v>
      </c>
      <c r="G7632" s="146">
        <f t="shared" si="119"/>
        <v>9.1370000000000005</v>
      </c>
    </row>
    <row r="7633" spans="1:7" x14ac:dyDescent="0.25">
      <c r="A7633" s="143">
        <v>44879</v>
      </c>
      <c r="B7633" s="144">
        <v>20</v>
      </c>
      <c r="C7633" s="145">
        <v>0.47109999999999902</v>
      </c>
      <c r="D7633" s="145">
        <v>4.4440999999999997</v>
      </c>
      <c r="E7633" s="145">
        <v>2.06</v>
      </c>
      <c r="F7633" s="145">
        <v>0.18429999999999999</v>
      </c>
      <c r="G7633" s="146">
        <f t="shared" si="119"/>
        <v>7.1594999999999995</v>
      </c>
    </row>
    <row r="7634" spans="1:7" x14ac:dyDescent="0.25">
      <c r="A7634" s="143">
        <v>44879</v>
      </c>
      <c r="B7634" s="144">
        <v>21</v>
      </c>
      <c r="C7634" s="145">
        <v>0.254</v>
      </c>
      <c r="D7634" s="145">
        <v>4.5132000000000003</v>
      </c>
      <c r="E7634" s="145">
        <v>2.2519999999999998</v>
      </c>
      <c r="F7634" s="145">
        <v>0.20480000000000001</v>
      </c>
      <c r="G7634" s="146">
        <f t="shared" si="119"/>
        <v>7.2240000000000002</v>
      </c>
    </row>
    <row r="7635" spans="1:7" x14ac:dyDescent="0.25">
      <c r="A7635" s="143">
        <v>44879</v>
      </c>
      <c r="B7635" s="144">
        <v>22</v>
      </c>
      <c r="C7635" s="145">
        <v>0.3201</v>
      </c>
      <c r="D7635" s="145">
        <v>4.2187999999999999</v>
      </c>
      <c r="E7635" s="145">
        <v>2.0539999999999998</v>
      </c>
      <c r="F7635" s="145">
        <v>0.18429999999999999</v>
      </c>
      <c r="G7635" s="146">
        <f t="shared" si="119"/>
        <v>6.7772000000000006</v>
      </c>
    </row>
    <row r="7636" spans="1:7" x14ac:dyDescent="0.25">
      <c r="A7636" s="143">
        <v>44879</v>
      </c>
      <c r="B7636" s="144">
        <v>23</v>
      </c>
      <c r="C7636" s="145">
        <v>0.25209999999999999</v>
      </c>
      <c r="D7636" s="145">
        <v>4.5617999999999999</v>
      </c>
      <c r="E7636" s="145">
        <v>2.43799999999999</v>
      </c>
      <c r="F7636" s="145">
        <v>0.20480000000000001</v>
      </c>
      <c r="G7636" s="146">
        <f t="shared" si="119"/>
        <v>7.4566999999999899</v>
      </c>
    </row>
    <row r="7637" spans="1:7" x14ac:dyDescent="0.25">
      <c r="A7637" s="143">
        <v>44879</v>
      </c>
      <c r="B7637" s="144">
        <v>24</v>
      </c>
      <c r="C7637" s="145">
        <v>0.94210000000000005</v>
      </c>
      <c r="D7637" s="145">
        <v>4.4082999999999997</v>
      </c>
      <c r="E7637" s="145">
        <v>2.1880000000000002</v>
      </c>
      <c r="F7637" s="145">
        <v>0.18429999999999999</v>
      </c>
      <c r="G7637" s="146">
        <f t="shared" si="119"/>
        <v>7.7226999999999997</v>
      </c>
    </row>
    <row r="7638" spans="1:7" x14ac:dyDescent="0.25">
      <c r="A7638" s="143">
        <v>44880</v>
      </c>
      <c r="B7638" s="144">
        <v>1</v>
      </c>
      <c r="C7638" s="145">
        <v>2.1248999999999998</v>
      </c>
      <c r="D7638" s="145">
        <v>4.5439999999999996</v>
      </c>
      <c r="E7638" s="145">
        <v>2.5019999999999998</v>
      </c>
      <c r="F7638" s="145">
        <v>0.20480000000000001</v>
      </c>
      <c r="G7638" s="146">
        <f t="shared" si="119"/>
        <v>9.3757000000000001</v>
      </c>
    </row>
    <row r="7639" spans="1:7" x14ac:dyDescent="0.25">
      <c r="A7639" s="143">
        <v>44880</v>
      </c>
      <c r="B7639" s="144">
        <v>2</v>
      </c>
      <c r="C7639" s="145">
        <v>2.0148999999999999</v>
      </c>
      <c r="D7639" s="145">
        <v>4.6233000000000004</v>
      </c>
      <c r="E7639" s="145">
        <v>2.4319999999999999</v>
      </c>
      <c r="F7639" s="145">
        <v>0.18429999999999999</v>
      </c>
      <c r="G7639" s="146">
        <f t="shared" si="119"/>
        <v>9.2545000000000002</v>
      </c>
    </row>
    <row r="7640" spans="1:7" x14ac:dyDescent="0.25">
      <c r="A7640" s="143">
        <v>44880</v>
      </c>
      <c r="B7640" s="144">
        <v>3</v>
      </c>
      <c r="C7640" s="145">
        <v>2.2718999999999898</v>
      </c>
      <c r="D7640" s="145">
        <v>4.3109000000000002</v>
      </c>
      <c r="E7640" s="145">
        <v>2.3039999999999998</v>
      </c>
      <c r="F7640" s="145">
        <v>0.20480000000000001</v>
      </c>
      <c r="G7640" s="146">
        <f t="shared" si="119"/>
        <v>9.0915999999999908</v>
      </c>
    </row>
    <row r="7641" spans="1:7" x14ac:dyDescent="0.25">
      <c r="A7641" s="143">
        <v>44880</v>
      </c>
      <c r="B7641" s="144">
        <v>4</v>
      </c>
      <c r="C7641" s="145">
        <v>2.1488999999999998</v>
      </c>
      <c r="D7641" s="145">
        <v>4.6028000000000002</v>
      </c>
      <c r="E7641" s="145">
        <v>2.4319999999999999</v>
      </c>
      <c r="F7641" s="145">
        <v>1.3517999999999999</v>
      </c>
      <c r="G7641" s="146">
        <f t="shared" si="119"/>
        <v>10.535499999999999</v>
      </c>
    </row>
    <row r="7642" spans="1:7" x14ac:dyDescent="0.25">
      <c r="A7642" s="143">
        <v>44880</v>
      </c>
      <c r="B7642" s="144">
        <v>5</v>
      </c>
      <c r="C7642" s="145">
        <v>2.2531999999999899</v>
      </c>
      <c r="D7642" s="145">
        <v>4.2469999999999999</v>
      </c>
      <c r="E7642" s="145">
        <v>2.2400000000000002</v>
      </c>
      <c r="F7642" s="145">
        <v>1.3757999999999999</v>
      </c>
      <c r="G7642" s="146">
        <f t="shared" si="119"/>
        <v>10.115999999999991</v>
      </c>
    </row>
    <row r="7643" spans="1:7" x14ac:dyDescent="0.25">
      <c r="A7643" s="143">
        <v>44880</v>
      </c>
      <c r="B7643" s="144">
        <v>6</v>
      </c>
      <c r="C7643" s="145">
        <v>1.9822</v>
      </c>
      <c r="D7643" s="145">
        <v>3.0231999999999899</v>
      </c>
      <c r="E7643" s="145">
        <v>0.83199999999999996</v>
      </c>
      <c r="F7643" s="145">
        <v>1.0278</v>
      </c>
      <c r="G7643" s="146">
        <f t="shared" si="119"/>
        <v>6.86519999999999</v>
      </c>
    </row>
    <row r="7644" spans="1:7" x14ac:dyDescent="0.25">
      <c r="A7644" s="143">
        <v>44880</v>
      </c>
      <c r="B7644" s="144">
        <v>7</v>
      </c>
      <c r="C7644" s="145">
        <v>2.1882000000000001</v>
      </c>
      <c r="D7644" s="145">
        <v>4.2675000000000001</v>
      </c>
      <c r="E7644" s="145">
        <v>2.2400000000000002</v>
      </c>
      <c r="F7644" s="145">
        <v>1.3723000000000001</v>
      </c>
      <c r="G7644" s="146">
        <f t="shared" si="119"/>
        <v>10.068000000000001</v>
      </c>
    </row>
    <row r="7645" spans="1:7" x14ac:dyDescent="0.25">
      <c r="A7645" s="143">
        <v>44880</v>
      </c>
      <c r="B7645" s="144">
        <v>8</v>
      </c>
      <c r="C7645" s="145">
        <v>5.6356999999999999</v>
      </c>
      <c r="D7645" s="145">
        <v>4.2214</v>
      </c>
      <c r="E7645" s="145">
        <v>11.069000000000001</v>
      </c>
      <c r="F7645" s="145">
        <v>841.66560000000004</v>
      </c>
      <c r="G7645" s="146">
        <f t="shared" si="119"/>
        <v>862.59170000000006</v>
      </c>
    </row>
    <row r="7646" spans="1:7" x14ac:dyDescent="0.25">
      <c r="A7646" s="143">
        <v>44880</v>
      </c>
      <c r="B7646" s="144">
        <v>9</v>
      </c>
      <c r="C7646" s="145">
        <v>1306.6938</v>
      </c>
      <c r="D7646" s="145">
        <v>12.3184</v>
      </c>
      <c r="E7646" s="145">
        <v>193.79089999999999</v>
      </c>
      <c r="F7646" s="145">
        <v>7340.3489</v>
      </c>
      <c r="G7646" s="146">
        <f t="shared" si="119"/>
        <v>8853.152</v>
      </c>
    </row>
    <row r="7647" spans="1:7" x14ac:dyDescent="0.25">
      <c r="A7647" s="143">
        <v>44880</v>
      </c>
      <c r="B7647" s="144">
        <v>10</v>
      </c>
      <c r="C7647" s="145">
        <v>8155.9543999999996</v>
      </c>
      <c r="D7647" s="145">
        <v>44.010300000000001</v>
      </c>
      <c r="E7647" s="145">
        <v>533.77539999999999</v>
      </c>
      <c r="F7647" s="145">
        <v>11706.6924</v>
      </c>
      <c r="G7647" s="146">
        <f t="shared" si="119"/>
        <v>20440.432500000003</v>
      </c>
    </row>
    <row r="7648" spans="1:7" x14ac:dyDescent="0.25">
      <c r="A7648" s="143">
        <v>44880</v>
      </c>
      <c r="B7648" s="144">
        <v>11</v>
      </c>
      <c r="C7648" s="145">
        <v>16304.861000000001</v>
      </c>
      <c r="D7648" s="145">
        <v>80.431699999999907</v>
      </c>
      <c r="E7648" s="145">
        <v>782.79830000000004</v>
      </c>
      <c r="F7648" s="145">
        <v>13471.6216</v>
      </c>
      <c r="G7648" s="146">
        <f t="shared" si="119"/>
        <v>30639.712599999999</v>
      </c>
    </row>
    <row r="7649" spans="1:7" x14ac:dyDescent="0.25">
      <c r="A7649" s="143">
        <v>44880</v>
      </c>
      <c r="B7649" s="144">
        <v>12</v>
      </c>
      <c r="C7649" s="145">
        <v>21652.597600000001</v>
      </c>
      <c r="D7649" s="145">
        <v>100.2967</v>
      </c>
      <c r="E7649" s="145">
        <v>825.87130000000002</v>
      </c>
      <c r="F7649" s="145">
        <v>14159.2788</v>
      </c>
      <c r="G7649" s="146">
        <f t="shared" si="119"/>
        <v>36738.044399999999</v>
      </c>
    </row>
    <row r="7650" spans="1:7" x14ac:dyDescent="0.25">
      <c r="A7650" s="143">
        <v>44880</v>
      </c>
      <c r="B7650" s="144">
        <v>13</v>
      </c>
      <c r="C7650" s="145">
        <v>24373.374899999999</v>
      </c>
      <c r="D7650" s="145">
        <v>112.95529999999999</v>
      </c>
      <c r="E7650" s="145">
        <v>863.4008</v>
      </c>
      <c r="F7650" s="145">
        <v>13963.4421</v>
      </c>
      <c r="G7650" s="146">
        <f t="shared" si="119"/>
        <v>39313.1731</v>
      </c>
    </row>
    <row r="7651" spans="1:7" x14ac:dyDescent="0.25">
      <c r="A7651" s="143">
        <v>44880</v>
      </c>
      <c r="B7651" s="144">
        <v>14</v>
      </c>
      <c r="C7651" s="145">
        <v>23536.258099999999</v>
      </c>
      <c r="D7651" s="145">
        <v>115.8937</v>
      </c>
      <c r="E7651" s="145">
        <v>836.12639999999999</v>
      </c>
      <c r="F7651" s="145">
        <v>13761.393400000001</v>
      </c>
      <c r="G7651" s="146">
        <f t="shared" si="119"/>
        <v>38249.671600000001</v>
      </c>
    </row>
    <row r="7652" spans="1:7" x14ac:dyDescent="0.25">
      <c r="A7652" s="143">
        <v>44880</v>
      </c>
      <c r="B7652" s="144">
        <v>15</v>
      </c>
      <c r="C7652" s="145">
        <v>19166.518</v>
      </c>
      <c r="D7652" s="145">
        <v>94.121300000000005</v>
      </c>
      <c r="E7652" s="145">
        <v>876.83259999999996</v>
      </c>
      <c r="F7652" s="145">
        <v>14444.207</v>
      </c>
      <c r="G7652" s="146">
        <f t="shared" si="119"/>
        <v>34581.678899999999</v>
      </c>
    </row>
    <row r="7653" spans="1:7" x14ac:dyDescent="0.25">
      <c r="A7653" s="143">
        <v>44880</v>
      </c>
      <c r="B7653" s="144">
        <v>16</v>
      </c>
      <c r="C7653" s="145">
        <v>10828.5324</v>
      </c>
      <c r="D7653" s="145">
        <v>51.2134</v>
      </c>
      <c r="E7653" s="145">
        <v>498.90129999999999</v>
      </c>
      <c r="F7653" s="145">
        <v>11794.608899999999</v>
      </c>
      <c r="G7653" s="146">
        <f t="shared" si="119"/>
        <v>23173.256000000001</v>
      </c>
    </row>
    <row r="7654" spans="1:7" x14ac:dyDescent="0.25">
      <c r="A7654" s="143">
        <v>44880</v>
      </c>
      <c r="B7654" s="144">
        <v>17</v>
      </c>
      <c r="C7654" s="145">
        <v>2352.0257999999999</v>
      </c>
      <c r="D7654" s="145">
        <v>15.226699999999999</v>
      </c>
      <c r="E7654" s="145">
        <v>105.61450000000001</v>
      </c>
      <c r="F7654" s="145">
        <v>5037.4592000000002</v>
      </c>
      <c r="G7654" s="146">
        <f t="shared" si="119"/>
        <v>7510.3262000000004</v>
      </c>
    </row>
    <row r="7655" spans="1:7" x14ac:dyDescent="0.25">
      <c r="A7655" s="143">
        <v>44880</v>
      </c>
      <c r="B7655" s="144">
        <v>18</v>
      </c>
      <c r="C7655" s="145">
        <v>73.310599999999994</v>
      </c>
      <c r="D7655" s="145">
        <v>3.5992999999999999</v>
      </c>
      <c r="E7655" s="145">
        <v>2.0198</v>
      </c>
      <c r="F7655" s="145">
        <v>119.727</v>
      </c>
      <c r="G7655" s="146">
        <f t="shared" si="119"/>
        <v>198.6567</v>
      </c>
    </row>
    <row r="7656" spans="1:7" x14ac:dyDescent="0.25">
      <c r="A7656" s="143">
        <v>44880</v>
      </c>
      <c r="B7656" s="144">
        <v>19</v>
      </c>
      <c r="C7656" s="145">
        <v>28.9876</v>
      </c>
      <c r="D7656" s="145">
        <v>4.2824</v>
      </c>
      <c r="E7656" s="145">
        <v>2.1760000000000002</v>
      </c>
      <c r="F7656" s="145">
        <v>0.20480000000000001</v>
      </c>
      <c r="G7656" s="146">
        <f t="shared" si="119"/>
        <v>35.650800000000004</v>
      </c>
    </row>
    <row r="7657" spans="1:7" x14ac:dyDescent="0.25">
      <c r="A7657" s="143">
        <v>44880</v>
      </c>
      <c r="B7657" s="144">
        <v>20</v>
      </c>
      <c r="C7657" s="145">
        <v>1.5922000000000001</v>
      </c>
      <c r="D7657" s="145">
        <v>4.1547999999999998</v>
      </c>
      <c r="E7657" s="145">
        <v>1.984</v>
      </c>
      <c r="F7657" s="145">
        <v>0.18429999999999999</v>
      </c>
      <c r="G7657" s="146">
        <f t="shared" si="119"/>
        <v>7.9153000000000002</v>
      </c>
    </row>
    <row r="7658" spans="1:7" x14ac:dyDescent="0.25">
      <c r="A7658" s="143">
        <v>44880</v>
      </c>
      <c r="B7658" s="144">
        <v>21</v>
      </c>
      <c r="C7658" s="145">
        <v>1.6661999999999999</v>
      </c>
      <c r="D7658" s="145">
        <v>4.2674000000000003</v>
      </c>
      <c r="E7658" s="145">
        <v>2.2400000000000002</v>
      </c>
      <c r="F7658" s="145">
        <v>0.20480000000000001</v>
      </c>
      <c r="G7658" s="146">
        <f t="shared" si="119"/>
        <v>8.378400000000001</v>
      </c>
    </row>
    <row r="7659" spans="1:7" x14ac:dyDescent="0.25">
      <c r="A7659" s="143">
        <v>44880</v>
      </c>
      <c r="B7659" s="144">
        <v>22</v>
      </c>
      <c r="C7659" s="145">
        <v>1.5271999999999999</v>
      </c>
      <c r="D7659" s="145">
        <v>4.1624999999999996</v>
      </c>
      <c r="E7659" s="145">
        <v>2.1760000000000002</v>
      </c>
      <c r="F7659" s="145">
        <v>0.18429999999999999</v>
      </c>
      <c r="G7659" s="146">
        <f t="shared" si="119"/>
        <v>8.0499999999999989</v>
      </c>
    </row>
    <row r="7660" spans="1:7" x14ac:dyDescent="0.25">
      <c r="A7660" s="143">
        <v>44880</v>
      </c>
      <c r="B7660" s="144">
        <v>23</v>
      </c>
      <c r="C7660" s="145">
        <v>1.4592000000000001</v>
      </c>
      <c r="D7660" s="145">
        <v>4.0575999999999999</v>
      </c>
      <c r="E7660" s="145">
        <v>2.1120000000000001</v>
      </c>
      <c r="F7660" s="145">
        <v>0.20480000000000001</v>
      </c>
      <c r="G7660" s="146">
        <f t="shared" si="119"/>
        <v>7.8335999999999997</v>
      </c>
    </row>
    <row r="7661" spans="1:7" x14ac:dyDescent="0.25">
      <c r="A7661" s="143">
        <v>44880</v>
      </c>
      <c r="B7661" s="144">
        <v>24</v>
      </c>
      <c r="C7661" s="145">
        <v>1.68319999999999</v>
      </c>
      <c r="D7661" s="145">
        <v>4.375</v>
      </c>
      <c r="E7661" s="145">
        <v>2.3679999999999999</v>
      </c>
      <c r="F7661" s="145">
        <v>0.22520000000000001</v>
      </c>
      <c r="G7661" s="146">
        <f t="shared" si="119"/>
        <v>8.65139999999999</v>
      </c>
    </row>
    <row r="7662" spans="1:7" x14ac:dyDescent="0.25">
      <c r="A7662" s="143">
        <v>44881</v>
      </c>
      <c r="B7662" s="144">
        <v>1</v>
      </c>
      <c r="C7662" s="145">
        <v>4.3070000000000004</v>
      </c>
      <c r="D7662" s="145">
        <v>4.3109000000000002</v>
      </c>
      <c r="E7662" s="145">
        <v>2.3039999999999998</v>
      </c>
      <c r="F7662" s="145">
        <v>0.20480000000000001</v>
      </c>
      <c r="G7662" s="146">
        <f t="shared" si="119"/>
        <v>11.126700000000001</v>
      </c>
    </row>
    <row r="7663" spans="1:7" x14ac:dyDescent="0.25">
      <c r="A7663" s="143">
        <v>44881</v>
      </c>
      <c r="B7663" s="144">
        <v>2</v>
      </c>
      <c r="C7663" s="145">
        <v>4.3710000000000004</v>
      </c>
      <c r="D7663" s="145">
        <v>4.3339999999999996</v>
      </c>
      <c r="E7663" s="145">
        <v>2.3679999999999999</v>
      </c>
      <c r="F7663" s="145">
        <v>0.18429999999999999</v>
      </c>
      <c r="G7663" s="146">
        <f t="shared" si="119"/>
        <v>11.257300000000001</v>
      </c>
    </row>
    <row r="7664" spans="1:7" x14ac:dyDescent="0.25">
      <c r="A7664" s="143">
        <v>44881</v>
      </c>
      <c r="B7664" s="144">
        <v>3</v>
      </c>
      <c r="C7664" s="145">
        <v>4.3710000000000004</v>
      </c>
      <c r="D7664" s="145">
        <v>4.2060000000000004</v>
      </c>
      <c r="E7664" s="145">
        <v>2.2400000000000002</v>
      </c>
      <c r="F7664" s="145">
        <v>4.48E-2</v>
      </c>
      <c r="G7664" s="146">
        <f t="shared" si="119"/>
        <v>10.861800000000002</v>
      </c>
    </row>
    <row r="7665" spans="1:7" x14ac:dyDescent="0.25">
      <c r="A7665" s="143">
        <v>44881</v>
      </c>
      <c r="B7665" s="144">
        <v>4</v>
      </c>
      <c r="C7665" s="145">
        <v>2.3371</v>
      </c>
      <c r="D7665" s="145">
        <v>4.3570000000000002</v>
      </c>
      <c r="E7665" s="145">
        <v>2.4319999999999999</v>
      </c>
      <c r="F7665" s="145">
        <v>0.2114</v>
      </c>
      <c r="G7665" s="146">
        <f t="shared" si="119"/>
        <v>9.3375000000000004</v>
      </c>
    </row>
    <row r="7666" spans="1:7" x14ac:dyDescent="0.25">
      <c r="A7666" s="143">
        <v>44881</v>
      </c>
      <c r="B7666" s="144">
        <v>5</v>
      </c>
      <c r="C7666" s="145">
        <v>3.2330999999999999</v>
      </c>
      <c r="D7666" s="145">
        <v>4.4390000000000001</v>
      </c>
      <c r="E7666" s="145">
        <v>2.4319999999999999</v>
      </c>
      <c r="F7666" s="145">
        <v>0.20480000000000001</v>
      </c>
      <c r="G7666" s="146">
        <f t="shared" si="119"/>
        <v>10.308900000000001</v>
      </c>
    </row>
    <row r="7667" spans="1:7" x14ac:dyDescent="0.25">
      <c r="A7667" s="143">
        <v>44881</v>
      </c>
      <c r="B7667" s="144">
        <v>6</v>
      </c>
      <c r="C7667" s="145">
        <v>3.7603</v>
      </c>
      <c r="D7667" s="145">
        <v>3.9525000000000001</v>
      </c>
      <c r="E7667" s="145">
        <v>2.048</v>
      </c>
      <c r="F7667" s="145">
        <v>0.18429999999999999</v>
      </c>
      <c r="G7667" s="146">
        <f t="shared" si="119"/>
        <v>9.9451000000000001</v>
      </c>
    </row>
    <row r="7668" spans="1:7" x14ac:dyDescent="0.25">
      <c r="A7668" s="143">
        <v>44881</v>
      </c>
      <c r="B7668" s="144">
        <v>7</v>
      </c>
      <c r="C7668" s="145">
        <v>2.9588999999999999</v>
      </c>
      <c r="D7668" s="145">
        <v>4.2880000000000003</v>
      </c>
      <c r="E7668" s="145">
        <v>2.2759999999999998</v>
      </c>
      <c r="F7668" s="145">
        <v>0.20480000000000001</v>
      </c>
      <c r="G7668" s="146">
        <f t="shared" si="119"/>
        <v>9.7277000000000005</v>
      </c>
    </row>
    <row r="7669" spans="1:7" x14ac:dyDescent="0.25">
      <c r="A7669" s="143">
        <v>44881</v>
      </c>
      <c r="B7669" s="144">
        <v>8</v>
      </c>
      <c r="C7669" s="145">
        <v>4.4882999999999997</v>
      </c>
      <c r="D7669" s="145">
        <v>3.7810999999999999</v>
      </c>
      <c r="E7669" s="145">
        <v>12.8029999999999</v>
      </c>
      <c r="F7669" s="145">
        <v>450.65870000000001</v>
      </c>
      <c r="G7669" s="146">
        <f t="shared" si="119"/>
        <v>471.73109999999991</v>
      </c>
    </row>
    <row r="7670" spans="1:7" x14ac:dyDescent="0.25">
      <c r="A7670" s="143">
        <v>44881</v>
      </c>
      <c r="B7670" s="144">
        <v>9</v>
      </c>
      <c r="C7670" s="145">
        <v>989.79690000000005</v>
      </c>
      <c r="D7670" s="145">
        <v>10.575200000000001</v>
      </c>
      <c r="E7670" s="145">
        <v>251.83420000000001</v>
      </c>
      <c r="F7670" s="145">
        <v>4531.1931000000004</v>
      </c>
      <c r="G7670" s="146">
        <f t="shared" si="119"/>
        <v>5783.3994000000002</v>
      </c>
    </row>
    <row r="7671" spans="1:7" x14ac:dyDescent="0.25">
      <c r="A7671" s="143">
        <v>44881</v>
      </c>
      <c r="B7671" s="144">
        <v>10</v>
      </c>
      <c r="C7671" s="145">
        <v>7276.8441000000003</v>
      </c>
      <c r="D7671" s="145">
        <v>39.726700000000001</v>
      </c>
      <c r="E7671" s="145">
        <v>403.04849999999999</v>
      </c>
      <c r="F7671" s="145">
        <v>7345.2695000000003</v>
      </c>
      <c r="G7671" s="146">
        <f t="shared" si="119"/>
        <v>15064.888800000001</v>
      </c>
    </row>
    <row r="7672" spans="1:7" x14ac:dyDescent="0.25">
      <c r="A7672" s="143">
        <v>44881</v>
      </c>
      <c r="B7672" s="144">
        <v>11</v>
      </c>
      <c r="C7672" s="145">
        <v>15134.911400000001</v>
      </c>
      <c r="D7672" s="145">
        <v>79.102900000000005</v>
      </c>
      <c r="E7672" s="145">
        <v>600.27670000000001</v>
      </c>
      <c r="F7672" s="145">
        <v>8211.8579000000009</v>
      </c>
      <c r="G7672" s="146">
        <f t="shared" si="119"/>
        <v>24026.1489</v>
      </c>
    </row>
    <row r="7673" spans="1:7" x14ac:dyDescent="0.25">
      <c r="A7673" s="143">
        <v>44881</v>
      </c>
      <c r="B7673" s="144">
        <v>12</v>
      </c>
      <c r="C7673" s="145">
        <v>20840.139500000001</v>
      </c>
      <c r="D7673" s="145">
        <v>113.1433</v>
      </c>
      <c r="E7673" s="145">
        <v>936.52760000000001</v>
      </c>
      <c r="F7673" s="145">
        <v>10397.4264</v>
      </c>
      <c r="G7673" s="146">
        <f t="shared" si="119"/>
        <v>32287.236800000002</v>
      </c>
    </row>
    <row r="7674" spans="1:7" x14ac:dyDescent="0.25">
      <c r="A7674" s="143">
        <v>44881</v>
      </c>
      <c r="B7674" s="144">
        <v>13</v>
      </c>
      <c r="C7674" s="145">
        <v>20697.111799999999</v>
      </c>
      <c r="D7674" s="145">
        <v>112.7766</v>
      </c>
      <c r="E7674" s="145">
        <v>1108.6808000000001</v>
      </c>
      <c r="F7674" s="145">
        <v>12933.3797</v>
      </c>
      <c r="G7674" s="146">
        <f t="shared" si="119"/>
        <v>34851.948899999996</v>
      </c>
    </row>
    <row r="7675" spans="1:7" x14ac:dyDescent="0.25">
      <c r="A7675" s="143">
        <v>44881</v>
      </c>
      <c r="B7675" s="144">
        <v>14</v>
      </c>
      <c r="C7675" s="145">
        <v>19960.6132</v>
      </c>
      <c r="D7675" s="145">
        <v>93.769900000000007</v>
      </c>
      <c r="E7675" s="145">
        <v>1011.3992</v>
      </c>
      <c r="F7675" s="145">
        <v>13778.8017</v>
      </c>
      <c r="G7675" s="146">
        <f t="shared" si="119"/>
        <v>34844.584000000003</v>
      </c>
    </row>
    <row r="7676" spans="1:7" x14ac:dyDescent="0.25">
      <c r="A7676" s="143">
        <v>44881</v>
      </c>
      <c r="B7676" s="144">
        <v>15</v>
      </c>
      <c r="C7676" s="145">
        <v>16370.054</v>
      </c>
      <c r="D7676" s="145">
        <v>72.233800000000002</v>
      </c>
      <c r="E7676" s="145">
        <v>738.40160000000003</v>
      </c>
      <c r="F7676" s="145">
        <v>11464.322899999999</v>
      </c>
      <c r="G7676" s="146">
        <f t="shared" si="119"/>
        <v>28645.012300000002</v>
      </c>
    </row>
    <row r="7677" spans="1:7" x14ac:dyDescent="0.25">
      <c r="A7677" s="143">
        <v>44881</v>
      </c>
      <c r="B7677" s="144">
        <v>16</v>
      </c>
      <c r="C7677" s="145">
        <v>9538.1510999999991</v>
      </c>
      <c r="D7677" s="145">
        <v>37.779699999999998</v>
      </c>
      <c r="E7677" s="145">
        <v>449.62740000000002</v>
      </c>
      <c r="F7677" s="145">
        <v>9177.6290000000008</v>
      </c>
      <c r="G7677" s="146">
        <f t="shared" si="119"/>
        <v>19203.1872</v>
      </c>
    </row>
    <row r="7678" spans="1:7" x14ac:dyDescent="0.25">
      <c r="A7678" s="143">
        <v>44881</v>
      </c>
      <c r="B7678" s="144">
        <v>17</v>
      </c>
      <c r="C7678" s="145">
        <v>1982.5835</v>
      </c>
      <c r="D7678" s="145">
        <v>12.918900000000001</v>
      </c>
      <c r="E7678" s="145">
        <v>107.13249999999999</v>
      </c>
      <c r="F7678" s="145">
        <v>4535.2039999999997</v>
      </c>
      <c r="G7678" s="146">
        <f t="shared" si="119"/>
        <v>6637.8388999999997</v>
      </c>
    </row>
    <row r="7679" spans="1:7" x14ac:dyDescent="0.25">
      <c r="A7679" s="143">
        <v>44881</v>
      </c>
      <c r="B7679" s="144">
        <v>18</v>
      </c>
      <c r="C7679" s="145">
        <v>111.6494</v>
      </c>
      <c r="D7679" s="145">
        <v>4.4306999999999999</v>
      </c>
      <c r="E7679" s="145">
        <v>2.5886</v>
      </c>
      <c r="F7679" s="145">
        <v>90.309799999999996</v>
      </c>
      <c r="G7679" s="146">
        <f t="shared" si="119"/>
        <v>208.9785</v>
      </c>
    </row>
    <row r="7680" spans="1:7" x14ac:dyDescent="0.25">
      <c r="A7680" s="143">
        <v>44881</v>
      </c>
      <c r="B7680" s="144">
        <v>19</v>
      </c>
      <c r="C7680" s="145">
        <v>27.804099999999998</v>
      </c>
      <c r="D7680" s="145">
        <v>4.3878000000000004</v>
      </c>
      <c r="E7680" s="145">
        <v>2.1760000000000002</v>
      </c>
      <c r="F7680" s="145">
        <v>0.18429999999999999</v>
      </c>
      <c r="G7680" s="146">
        <f t="shared" si="119"/>
        <v>34.552199999999999</v>
      </c>
    </row>
    <row r="7681" spans="1:7" x14ac:dyDescent="0.25">
      <c r="A7681" s="143">
        <v>44881</v>
      </c>
      <c r="B7681" s="144">
        <v>20</v>
      </c>
      <c r="C7681" s="145">
        <v>8.1728000000000005</v>
      </c>
      <c r="D7681" s="145">
        <v>4.3621999999999996</v>
      </c>
      <c r="E7681" s="145">
        <v>2.048</v>
      </c>
      <c r="F7681" s="145">
        <v>0.18429999999999999</v>
      </c>
      <c r="G7681" s="146">
        <f t="shared" si="119"/>
        <v>14.767300000000001</v>
      </c>
    </row>
    <row r="7682" spans="1:7" x14ac:dyDescent="0.25">
      <c r="A7682" s="143">
        <v>44881</v>
      </c>
      <c r="B7682" s="144">
        <v>21</v>
      </c>
      <c r="C7682" s="145">
        <v>8.0167999999999999</v>
      </c>
      <c r="D7682" s="145">
        <v>4.3468</v>
      </c>
      <c r="E7682" s="145">
        <v>2.1760000000000002</v>
      </c>
      <c r="F7682" s="145">
        <v>0.18429999999999999</v>
      </c>
      <c r="G7682" s="146">
        <f t="shared" si="119"/>
        <v>14.7239</v>
      </c>
    </row>
    <row r="7683" spans="1:7" x14ac:dyDescent="0.25">
      <c r="A7683" s="143">
        <v>44881</v>
      </c>
      <c r="B7683" s="144">
        <v>22</v>
      </c>
      <c r="C7683" s="145">
        <v>7.6558000000000002</v>
      </c>
      <c r="D7683" s="145">
        <v>4.3289</v>
      </c>
      <c r="E7683" s="145">
        <v>2.2400000000000002</v>
      </c>
      <c r="F7683" s="145">
        <v>0.20480000000000001</v>
      </c>
      <c r="G7683" s="146">
        <f t="shared" si="119"/>
        <v>14.429500000000001</v>
      </c>
    </row>
    <row r="7684" spans="1:7" x14ac:dyDescent="0.25">
      <c r="A7684" s="143">
        <v>44881</v>
      </c>
      <c r="B7684" s="144">
        <v>23</v>
      </c>
      <c r="C7684" s="145">
        <v>7.4607999999999999</v>
      </c>
      <c r="D7684" s="145">
        <v>4.3083999999999998</v>
      </c>
      <c r="E7684" s="145">
        <v>2.2400000000000002</v>
      </c>
      <c r="F7684" s="145">
        <v>0.18429999999999999</v>
      </c>
      <c r="G7684" s="146">
        <f t="shared" si="119"/>
        <v>14.1935</v>
      </c>
    </row>
    <row r="7685" spans="1:7" x14ac:dyDescent="0.25">
      <c r="A7685" s="143">
        <v>44881</v>
      </c>
      <c r="B7685" s="144">
        <v>24</v>
      </c>
      <c r="C7685" s="145">
        <v>7.4618000000000002</v>
      </c>
      <c r="D7685" s="145">
        <v>4.6668000000000003</v>
      </c>
      <c r="E7685" s="145">
        <v>2.496</v>
      </c>
      <c r="F7685" s="145">
        <v>4.48E-2</v>
      </c>
      <c r="G7685" s="146">
        <f t="shared" si="119"/>
        <v>14.669400000000001</v>
      </c>
    </row>
    <row r="7686" spans="1:7" x14ac:dyDescent="0.25">
      <c r="A7686" s="143">
        <v>44882</v>
      </c>
      <c r="B7686" s="144">
        <v>1</v>
      </c>
      <c r="C7686" s="145">
        <v>2.7526000000000002</v>
      </c>
      <c r="D7686" s="145">
        <v>4.3083999999999998</v>
      </c>
      <c r="E7686" s="145">
        <v>2.2400000000000002</v>
      </c>
      <c r="F7686" s="145">
        <v>0.18429999999999999</v>
      </c>
      <c r="G7686" s="146">
        <f t="shared" ref="G7686:G7749" si="120">+SUM(C7686:F7686)</f>
        <v>9.4853000000000005</v>
      </c>
    </row>
    <row r="7687" spans="1:7" x14ac:dyDescent="0.25">
      <c r="A7687" s="143">
        <v>44882</v>
      </c>
      <c r="B7687" s="144">
        <v>2</v>
      </c>
      <c r="C7687" s="145">
        <v>2.6859000000000002</v>
      </c>
      <c r="D7687" s="145">
        <v>4.6028000000000002</v>
      </c>
      <c r="E7687" s="145">
        <v>2.4319999999999999</v>
      </c>
      <c r="F7687" s="145">
        <v>0.20480000000000001</v>
      </c>
      <c r="G7687" s="146">
        <f t="shared" si="120"/>
        <v>9.9255000000000013</v>
      </c>
    </row>
    <row r="7688" spans="1:7" x14ac:dyDescent="0.25">
      <c r="A7688" s="143">
        <v>44882</v>
      </c>
      <c r="B7688" s="144">
        <v>3</v>
      </c>
      <c r="C7688" s="145">
        <v>2.891</v>
      </c>
      <c r="D7688" s="145">
        <v>4.4773999999999896</v>
      </c>
      <c r="E7688" s="145">
        <v>2.3679999999999999</v>
      </c>
      <c r="F7688" s="145">
        <v>0.18429999999999999</v>
      </c>
      <c r="G7688" s="146">
        <f t="shared" si="120"/>
        <v>9.9206999999999894</v>
      </c>
    </row>
    <row r="7689" spans="1:7" x14ac:dyDescent="0.25">
      <c r="A7689" s="143">
        <v>44882</v>
      </c>
      <c r="B7689" s="144">
        <v>4</v>
      </c>
      <c r="C7689" s="145">
        <v>2.4638</v>
      </c>
      <c r="D7689" s="145">
        <v>4.0472000000000001</v>
      </c>
      <c r="E7689" s="145">
        <v>1.8560000000000001</v>
      </c>
      <c r="F7689" s="145">
        <v>0.20480000000000001</v>
      </c>
      <c r="G7689" s="146">
        <f t="shared" si="120"/>
        <v>8.5718000000000014</v>
      </c>
    </row>
    <row r="7690" spans="1:7" x14ac:dyDescent="0.25">
      <c r="A7690" s="143">
        <v>44882</v>
      </c>
      <c r="B7690" s="144">
        <v>5</v>
      </c>
      <c r="C7690" s="145">
        <v>3.4727999999999999</v>
      </c>
      <c r="D7690" s="145">
        <v>3.6019000000000001</v>
      </c>
      <c r="E7690" s="145">
        <v>1.472</v>
      </c>
      <c r="F7690" s="145">
        <v>0.20480000000000001</v>
      </c>
      <c r="G7690" s="146">
        <f t="shared" si="120"/>
        <v>8.7515000000000001</v>
      </c>
    </row>
    <row r="7691" spans="1:7" x14ac:dyDescent="0.25">
      <c r="A7691" s="143">
        <v>44882</v>
      </c>
      <c r="B7691" s="144">
        <v>6</v>
      </c>
      <c r="C7691" s="145">
        <v>2.18379999999999</v>
      </c>
      <c r="D7691" s="145">
        <v>4.2187999999999999</v>
      </c>
      <c r="E7691" s="145">
        <v>2.048</v>
      </c>
      <c r="F7691" s="145">
        <v>0.188</v>
      </c>
      <c r="G7691" s="146">
        <f t="shared" si="120"/>
        <v>8.6385999999999914</v>
      </c>
    </row>
    <row r="7692" spans="1:7" x14ac:dyDescent="0.25">
      <c r="A7692" s="143">
        <v>44882</v>
      </c>
      <c r="B7692" s="144">
        <v>7</v>
      </c>
      <c r="C7692" s="145">
        <v>2.1128</v>
      </c>
      <c r="D7692" s="145">
        <v>4.4313000000000002</v>
      </c>
      <c r="E7692" s="145">
        <v>2.2400000000000002</v>
      </c>
      <c r="F7692" s="145">
        <v>0.22009999999999999</v>
      </c>
      <c r="G7692" s="146">
        <f t="shared" si="120"/>
        <v>9.0042000000000009</v>
      </c>
    </row>
    <row r="7693" spans="1:7" x14ac:dyDescent="0.25">
      <c r="A7693" s="143">
        <v>44882</v>
      </c>
      <c r="B7693" s="144">
        <v>8</v>
      </c>
      <c r="C7693" s="145">
        <v>3.1137999999999999</v>
      </c>
      <c r="D7693" s="145">
        <v>4.4108000000000001</v>
      </c>
      <c r="E7693" s="145">
        <v>3.5135000000000001</v>
      </c>
      <c r="F7693" s="145">
        <v>179.76060000000001</v>
      </c>
      <c r="G7693" s="146">
        <f t="shared" si="120"/>
        <v>190.7987</v>
      </c>
    </row>
    <row r="7694" spans="1:7" x14ac:dyDescent="0.25">
      <c r="A7694" s="143">
        <v>44882</v>
      </c>
      <c r="B7694" s="144">
        <v>9</v>
      </c>
      <c r="C7694" s="145">
        <v>399.84570000000002</v>
      </c>
      <c r="D7694" s="145">
        <v>8.3683999999999994</v>
      </c>
      <c r="E7694" s="145">
        <v>28.9542</v>
      </c>
      <c r="F7694" s="145">
        <v>1623.0106000000001</v>
      </c>
      <c r="G7694" s="146">
        <f t="shared" si="120"/>
        <v>2060.1788999999999</v>
      </c>
    </row>
    <row r="7695" spans="1:7" x14ac:dyDescent="0.25">
      <c r="A7695" s="143">
        <v>44882</v>
      </c>
      <c r="B7695" s="144">
        <v>10</v>
      </c>
      <c r="C7695" s="145">
        <v>4534.6876000000002</v>
      </c>
      <c r="D7695" s="145">
        <v>23.963999999999999</v>
      </c>
      <c r="E7695" s="145">
        <v>86.760199999999998</v>
      </c>
      <c r="F7695" s="145">
        <v>3210.0625</v>
      </c>
      <c r="G7695" s="146">
        <f t="shared" si="120"/>
        <v>7855.4742999999999</v>
      </c>
    </row>
    <row r="7696" spans="1:7" x14ac:dyDescent="0.25">
      <c r="A7696" s="143">
        <v>44882</v>
      </c>
      <c r="B7696" s="144">
        <v>11</v>
      </c>
      <c r="C7696" s="145">
        <v>12608.7107</v>
      </c>
      <c r="D7696" s="145">
        <v>50.735799999999998</v>
      </c>
      <c r="E7696" s="145">
        <v>207.8817</v>
      </c>
      <c r="F7696" s="145">
        <v>4589.6063000000004</v>
      </c>
      <c r="G7696" s="146">
        <f t="shared" si="120"/>
        <v>17456.934499999999</v>
      </c>
    </row>
    <row r="7697" spans="1:7" x14ac:dyDescent="0.25">
      <c r="A7697" s="143">
        <v>44882</v>
      </c>
      <c r="B7697" s="144">
        <v>12</v>
      </c>
      <c r="C7697" s="145">
        <v>18345.559799999999</v>
      </c>
      <c r="D7697" s="145">
        <v>79.090400000000002</v>
      </c>
      <c r="E7697" s="145">
        <v>436.71719999999999</v>
      </c>
      <c r="F7697" s="145">
        <v>6595.9732000000004</v>
      </c>
      <c r="G7697" s="146">
        <f t="shared" si="120"/>
        <v>25457.3406</v>
      </c>
    </row>
    <row r="7698" spans="1:7" x14ac:dyDescent="0.25">
      <c r="A7698" s="143">
        <v>44882</v>
      </c>
      <c r="B7698" s="144">
        <v>13</v>
      </c>
      <c r="C7698" s="145">
        <v>18406.277999999998</v>
      </c>
      <c r="D7698" s="145">
        <v>85.546700000000001</v>
      </c>
      <c r="E7698" s="145">
        <v>557.28039999999999</v>
      </c>
      <c r="F7698" s="145">
        <v>6954.4913999999999</v>
      </c>
      <c r="G7698" s="146">
        <f t="shared" si="120"/>
        <v>26003.596499999996</v>
      </c>
    </row>
    <row r="7699" spans="1:7" x14ac:dyDescent="0.25">
      <c r="A7699" s="143">
        <v>44882</v>
      </c>
      <c r="B7699" s="144">
        <v>14</v>
      </c>
      <c r="C7699" s="145">
        <v>12269.9043</v>
      </c>
      <c r="D7699" s="145">
        <v>67.296599999999998</v>
      </c>
      <c r="E7699" s="145">
        <v>489.57920000000001</v>
      </c>
      <c r="F7699" s="145">
        <v>8589.9505000000008</v>
      </c>
      <c r="G7699" s="146">
        <f t="shared" si="120"/>
        <v>21416.730600000003</v>
      </c>
    </row>
    <row r="7700" spans="1:7" x14ac:dyDescent="0.25">
      <c r="A7700" s="143">
        <v>44882</v>
      </c>
      <c r="B7700" s="144">
        <v>15</v>
      </c>
      <c r="C7700" s="145">
        <v>6522.9552000000003</v>
      </c>
      <c r="D7700" s="145">
        <v>40.759300000000003</v>
      </c>
      <c r="E7700" s="145">
        <v>306.314199999999</v>
      </c>
      <c r="F7700" s="145">
        <v>8847.2152000000006</v>
      </c>
      <c r="G7700" s="146">
        <f t="shared" si="120"/>
        <v>15717.243899999999</v>
      </c>
    </row>
    <row r="7701" spans="1:7" x14ac:dyDescent="0.25">
      <c r="A7701" s="143">
        <v>44882</v>
      </c>
      <c r="B7701" s="144">
        <v>16</v>
      </c>
      <c r="C7701" s="145">
        <v>2676.3058999999998</v>
      </c>
      <c r="D7701" s="145">
        <v>20.599499999999999</v>
      </c>
      <c r="E7701" s="145">
        <v>166.18129999999999</v>
      </c>
      <c r="F7701" s="145">
        <v>5155.0096000000003</v>
      </c>
      <c r="G7701" s="146">
        <f t="shared" si="120"/>
        <v>8018.0963000000002</v>
      </c>
    </row>
    <row r="7702" spans="1:7" x14ac:dyDescent="0.25">
      <c r="A7702" s="143">
        <v>44882</v>
      </c>
      <c r="B7702" s="144">
        <v>17</v>
      </c>
      <c r="C7702" s="145">
        <v>732.97349999999994</v>
      </c>
      <c r="D7702" s="145">
        <v>9.4145000000000003</v>
      </c>
      <c r="E7702" s="145">
        <v>36.461399999999998</v>
      </c>
      <c r="F7702" s="145">
        <v>1579.9117000000001</v>
      </c>
      <c r="G7702" s="146">
        <f t="shared" si="120"/>
        <v>2358.7611000000002</v>
      </c>
    </row>
    <row r="7703" spans="1:7" x14ac:dyDescent="0.25">
      <c r="A7703" s="143">
        <v>44882</v>
      </c>
      <c r="B7703" s="144">
        <v>18</v>
      </c>
      <c r="C7703" s="145">
        <v>24.440899999999999</v>
      </c>
      <c r="D7703" s="145">
        <v>3.46619999999999</v>
      </c>
      <c r="E7703" s="145">
        <v>1.2135</v>
      </c>
      <c r="F7703" s="145">
        <v>10.489800000000001</v>
      </c>
      <c r="G7703" s="146">
        <f t="shared" si="120"/>
        <v>39.610399999999991</v>
      </c>
    </row>
    <row r="7704" spans="1:7" x14ac:dyDescent="0.25">
      <c r="A7704" s="143">
        <v>44882</v>
      </c>
      <c r="B7704" s="144">
        <v>19</v>
      </c>
      <c r="C7704" s="145">
        <v>3.8666999999999998</v>
      </c>
      <c r="D7704" s="145">
        <v>4.3621999999999996</v>
      </c>
      <c r="E7704" s="145">
        <v>2.048</v>
      </c>
      <c r="F7704" s="145">
        <v>0.18429999999999999</v>
      </c>
      <c r="G7704" s="146">
        <f t="shared" si="120"/>
        <v>10.4612</v>
      </c>
    </row>
    <row r="7705" spans="1:7" x14ac:dyDescent="0.25">
      <c r="A7705" s="143">
        <v>44882</v>
      </c>
      <c r="B7705" s="144">
        <v>20</v>
      </c>
      <c r="C7705" s="145">
        <v>2.7027999999999999</v>
      </c>
      <c r="D7705" s="145">
        <v>4.4005999999999998</v>
      </c>
      <c r="E7705" s="145">
        <v>1.984</v>
      </c>
      <c r="F7705" s="145">
        <v>0.48080000000000001</v>
      </c>
      <c r="G7705" s="146">
        <f t="shared" si="120"/>
        <v>9.5681999999999992</v>
      </c>
    </row>
    <row r="7706" spans="1:7" x14ac:dyDescent="0.25">
      <c r="A7706" s="143">
        <v>44882</v>
      </c>
      <c r="B7706" s="144">
        <v>21</v>
      </c>
      <c r="C7706" s="145">
        <v>2.1168</v>
      </c>
      <c r="D7706" s="145">
        <v>4.3852000000000002</v>
      </c>
      <c r="E7706" s="145">
        <v>2.1120000000000001</v>
      </c>
      <c r="F7706" s="145">
        <v>0.18429999999999999</v>
      </c>
      <c r="G7706" s="146">
        <f t="shared" si="120"/>
        <v>8.7983000000000011</v>
      </c>
    </row>
    <row r="7707" spans="1:7" x14ac:dyDescent="0.25">
      <c r="A7707" s="143">
        <v>44882</v>
      </c>
      <c r="B7707" s="144">
        <v>22</v>
      </c>
      <c r="C7707" s="145">
        <v>1.7627999999999999</v>
      </c>
      <c r="D7707" s="145">
        <v>4.4748000000000001</v>
      </c>
      <c r="E7707" s="145">
        <v>2.3039999999999998</v>
      </c>
      <c r="F7707" s="145">
        <v>2.79999999999999E-2</v>
      </c>
      <c r="G7707" s="146">
        <f t="shared" si="120"/>
        <v>8.5696000000000012</v>
      </c>
    </row>
    <row r="7708" spans="1:7" x14ac:dyDescent="0.25">
      <c r="A7708" s="143">
        <v>44882</v>
      </c>
      <c r="B7708" s="144">
        <v>23</v>
      </c>
      <c r="C7708" s="145">
        <v>1.2658</v>
      </c>
      <c r="D7708" s="145">
        <v>4.3672000000000004</v>
      </c>
      <c r="E7708" s="145">
        <v>2.1760000000000002</v>
      </c>
      <c r="F7708" s="145">
        <v>0.2099</v>
      </c>
      <c r="G7708" s="146">
        <f t="shared" si="120"/>
        <v>8.0189000000000004</v>
      </c>
    </row>
    <row r="7709" spans="1:7" x14ac:dyDescent="0.25">
      <c r="A7709" s="143">
        <v>44882</v>
      </c>
      <c r="B7709" s="144">
        <v>24</v>
      </c>
      <c r="C7709" s="145">
        <v>1.5917999999999899</v>
      </c>
      <c r="D7709" s="145">
        <v>4.7051999999999996</v>
      </c>
      <c r="E7709" s="145">
        <v>2.43799999999999</v>
      </c>
      <c r="F7709" s="145">
        <v>0.18429999999999999</v>
      </c>
      <c r="G7709" s="146">
        <f t="shared" si="120"/>
        <v>8.9192999999999802</v>
      </c>
    </row>
    <row r="7710" spans="1:7" x14ac:dyDescent="0.25">
      <c r="A7710" s="143">
        <v>44883</v>
      </c>
      <c r="B7710" s="144">
        <v>1</v>
      </c>
      <c r="C7710" s="145">
        <v>0.95</v>
      </c>
      <c r="D7710" s="145">
        <v>4.2648999999999999</v>
      </c>
      <c r="E7710" s="145">
        <v>2.1760000000000002</v>
      </c>
      <c r="F7710" s="145">
        <v>0.18429999999999999</v>
      </c>
      <c r="G7710" s="146">
        <f t="shared" si="120"/>
        <v>7.5752000000000006</v>
      </c>
    </row>
    <row r="7711" spans="1:7" x14ac:dyDescent="0.25">
      <c r="A7711" s="143">
        <v>44883</v>
      </c>
      <c r="B7711" s="144">
        <v>2</v>
      </c>
      <c r="C7711" s="145">
        <v>1.119</v>
      </c>
      <c r="D7711" s="145">
        <v>4.6207000000000003</v>
      </c>
      <c r="E7711" s="145">
        <v>2.3679999999999999</v>
      </c>
      <c r="F7711" s="145">
        <v>0.20480000000000001</v>
      </c>
      <c r="G7711" s="146">
        <f t="shared" si="120"/>
        <v>8.3125</v>
      </c>
    </row>
    <row r="7712" spans="1:7" x14ac:dyDescent="0.25">
      <c r="A7712" s="143">
        <v>44883</v>
      </c>
      <c r="B7712" s="144">
        <v>3</v>
      </c>
      <c r="C7712" s="145">
        <v>0.94399999999999995</v>
      </c>
      <c r="D7712" s="145">
        <v>4.4363999999999999</v>
      </c>
      <c r="E7712" s="145">
        <v>2.3679999999999999</v>
      </c>
      <c r="F7712" s="145">
        <v>0.20480000000000001</v>
      </c>
      <c r="G7712" s="146">
        <f t="shared" si="120"/>
        <v>7.9531999999999998</v>
      </c>
    </row>
    <row r="7713" spans="1:7" x14ac:dyDescent="0.25">
      <c r="A7713" s="143">
        <v>44883</v>
      </c>
      <c r="B7713" s="144">
        <v>4</v>
      </c>
      <c r="C7713" s="145">
        <v>1.01</v>
      </c>
      <c r="D7713" s="145">
        <v>4.3876999999999997</v>
      </c>
      <c r="E7713" s="145">
        <v>2.1760000000000002</v>
      </c>
      <c r="F7713" s="145">
        <v>0.18429999999999999</v>
      </c>
      <c r="G7713" s="146">
        <f t="shared" si="120"/>
        <v>7.758</v>
      </c>
    </row>
    <row r="7714" spans="1:7" x14ac:dyDescent="0.25">
      <c r="A7714" s="143">
        <v>44883</v>
      </c>
      <c r="B7714" s="144">
        <v>5</v>
      </c>
      <c r="C7714" s="145">
        <v>1.92</v>
      </c>
      <c r="D7714" s="145">
        <v>4.4160000000000004</v>
      </c>
      <c r="E7714" s="145">
        <v>2.3679999999999999</v>
      </c>
      <c r="F7714" s="145">
        <v>0.20480000000000001</v>
      </c>
      <c r="G7714" s="146">
        <f t="shared" si="120"/>
        <v>8.9088000000000012</v>
      </c>
    </row>
    <row r="7715" spans="1:7" x14ac:dyDescent="0.25">
      <c r="A7715" s="143">
        <v>44883</v>
      </c>
      <c r="B7715" s="144">
        <v>6</v>
      </c>
      <c r="C7715" s="145">
        <v>0.93300000000000005</v>
      </c>
      <c r="D7715" s="145">
        <v>4.5823999999999998</v>
      </c>
      <c r="E7715" s="145">
        <v>2.4319999999999999</v>
      </c>
      <c r="F7715" s="145">
        <v>0.18429999999999999</v>
      </c>
      <c r="G7715" s="146">
        <f t="shared" si="120"/>
        <v>8.1317000000000004</v>
      </c>
    </row>
    <row r="7716" spans="1:7" x14ac:dyDescent="0.25">
      <c r="A7716" s="143">
        <v>44883</v>
      </c>
      <c r="B7716" s="144">
        <v>7</v>
      </c>
      <c r="C7716" s="145">
        <v>0.81399999999999995</v>
      </c>
      <c r="D7716" s="145">
        <v>4.1343999999999896</v>
      </c>
      <c r="E7716" s="145">
        <v>2.3736999999999999</v>
      </c>
      <c r="F7716" s="145">
        <v>0.21149999999999999</v>
      </c>
      <c r="G7716" s="146">
        <f t="shared" si="120"/>
        <v>7.5335999999999901</v>
      </c>
    </row>
    <row r="7717" spans="1:7" x14ac:dyDescent="0.25">
      <c r="A7717" s="143">
        <v>44883</v>
      </c>
      <c r="B7717" s="144">
        <v>8</v>
      </c>
      <c r="C7717" s="145">
        <v>7.9406999999999996</v>
      </c>
      <c r="D7717" s="145">
        <v>4.4132999999999996</v>
      </c>
      <c r="E7717" s="145">
        <v>8.9406999999999996</v>
      </c>
      <c r="F7717" s="145">
        <v>685.52239999999995</v>
      </c>
      <c r="G7717" s="146">
        <f t="shared" si="120"/>
        <v>706.81709999999998</v>
      </c>
    </row>
    <row r="7718" spans="1:7" x14ac:dyDescent="0.25">
      <c r="A7718" s="143">
        <v>44883</v>
      </c>
      <c r="B7718" s="144">
        <v>9</v>
      </c>
      <c r="C7718" s="145">
        <v>1084.4894999999999</v>
      </c>
      <c r="D7718" s="145">
        <v>11.430300000000001</v>
      </c>
      <c r="E7718" s="145">
        <v>68.226699999999994</v>
      </c>
      <c r="F7718" s="145">
        <v>4544.4111000000003</v>
      </c>
      <c r="G7718" s="146">
        <f t="shared" si="120"/>
        <v>5708.5576000000001</v>
      </c>
    </row>
    <row r="7719" spans="1:7" x14ac:dyDescent="0.25">
      <c r="A7719" s="143">
        <v>44883</v>
      </c>
      <c r="B7719" s="144">
        <v>10</v>
      </c>
      <c r="C7719" s="145">
        <v>6091.2087000000001</v>
      </c>
      <c r="D7719" s="145">
        <v>45.135599999999997</v>
      </c>
      <c r="E7719" s="145">
        <v>328.0908</v>
      </c>
      <c r="F7719" s="145">
        <v>8409.9709000000003</v>
      </c>
      <c r="G7719" s="146">
        <f t="shared" si="120"/>
        <v>14874.405999999999</v>
      </c>
    </row>
    <row r="7720" spans="1:7" x14ac:dyDescent="0.25">
      <c r="A7720" s="143">
        <v>44883</v>
      </c>
      <c r="B7720" s="144">
        <v>11</v>
      </c>
      <c r="C7720" s="145">
        <v>12971.2518</v>
      </c>
      <c r="D7720" s="145">
        <v>81.258300000000006</v>
      </c>
      <c r="E7720" s="145">
        <v>844.29790000000003</v>
      </c>
      <c r="F7720" s="145">
        <v>12963.887500000001</v>
      </c>
      <c r="G7720" s="146">
        <f t="shared" si="120"/>
        <v>26860.695500000002</v>
      </c>
    </row>
    <row r="7721" spans="1:7" x14ac:dyDescent="0.25">
      <c r="A7721" s="143">
        <v>44883</v>
      </c>
      <c r="B7721" s="144">
        <v>12</v>
      </c>
      <c r="C7721" s="145">
        <v>18392.610100000002</v>
      </c>
      <c r="D7721" s="145">
        <v>109.83920000000001</v>
      </c>
      <c r="E7721" s="145">
        <v>1066.5237</v>
      </c>
      <c r="F7721" s="145">
        <v>15140.4465</v>
      </c>
      <c r="G7721" s="146">
        <f t="shared" si="120"/>
        <v>34709.419500000004</v>
      </c>
    </row>
    <row r="7722" spans="1:7" x14ac:dyDescent="0.25">
      <c r="A7722" s="143">
        <v>44883</v>
      </c>
      <c r="B7722" s="144">
        <v>13</v>
      </c>
      <c r="C7722" s="145">
        <v>20275.367699999999</v>
      </c>
      <c r="D7722" s="145">
        <v>120.4083</v>
      </c>
      <c r="E7722" s="145">
        <v>1130.3597</v>
      </c>
      <c r="F7722" s="145">
        <v>15462.52</v>
      </c>
      <c r="G7722" s="146">
        <f t="shared" si="120"/>
        <v>36988.655700000003</v>
      </c>
    </row>
    <row r="7723" spans="1:7" x14ac:dyDescent="0.25">
      <c r="A7723" s="143">
        <v>44883</v>
      </c>
      <c r="B7723" s="144">
        <v>14</v>
      </c>
      <c r="C7723" s="145">
        <v>18038.9391</v>
      </c>
      <c r="D7723" s="145">
        <v>103.4263</v>
      </c>
      <c r="E7723" s="145">
        <v>1032.7320999999999</v>
      </c>
      <c r="F7723" s="145">
        <v>15324.164999999901</v>
      </c>
      <c r="G7723" s="146">
        <f t="shared" si="120"/>
        <v>34499.262499999903</v>
      </c>
    </row>
    <row r="7724" spans="1:7" x14ac:dyDescent="0.25">
      <c r="A7724" s="143">
        <v>44883</v>
      </c>
      <c r="B7724" s="144">
        <v>15</v>
      </c>
      <c r="C7724" s="145">
        <v>15640.2153</v>
      </c>
      <c r="D7724" s="145">
        <v>86.250200000000007</v>
      </c>
      <c r="E7724" s="145">
        <v>886.43439999999998</v>
      </c>
      <c r="F7724" s="145">
        <v>14597.1283</v>
      </c>
      <c r="G7724" s="146">
        <f t="shared" si="120"/>
        <v>31210.028200000001</v>
      </c>
    </row>
    <row r="7725" spans="1:7" x14ac:dyDescent="0.25">
      <c r="A7725" s="143">
        <v>44883</v>
      </c>
      <c r="B7725" s="144">
        <v>16</v>
      </c>
      <c r="C7725" s="145">
        <v>9545.7353000000003</v>
      </c>
      <c r="D7725" s="145">
        <v>45.817</v>
      </c>
      <c r="E7725" s="145">
        <v>559.09230000000002</v>
      </c>
      <c r="F7725" s="145">
        <v>12561.402</v>
      </c>
      <c r="G7725" s="146">
        <f t="shared" si="120"/>
        <v>22712.046600000001</v>
      </c>
    </row>
    <row r="7726" spans="1:7" x14ac:dyDescent="0.25">
      <c r="A7726" s="143">
        <v>44883</v>
      </c>
      <c r="B7726" s="144">
        <v>17</v>
      </c>
      <c r="C7726" s="145">
        <v>1918.9845</v>
      </c>
      <c r="D7726" s="145">
        <v>15.0466</v>
      </c>
      <c r="E7726" s="145">
        <v>148.3441</v>
      </c>
      <c r="F7726" s="145">
        <v>6422.8734000000004</v>
      </c>
      <c r="G7726" s="146">
        <f t="shared" si="120"/>
        <v>8505.2486000000008</v>
      </c>
    </row>
    <row r="7727" spans="1:7" x14ac:dyDescent="0.25">
      <c r="A7727" s="143">
        <v>44883</v>
      </c>
      <c r="B7727" s="144">
        <v>18</v>
      </c>
      <c r="C7727" s="145">
        <v>14.3927</v>
      </c>
      <c r="D7727" s="145">
        <v>4.4543999999999997</v>
      </c>
      <c r="E7727" s="145">
        <v>2.3833000000000002</v>
      </c>
      <c r="F7727" s="145">
        <v>145.80080000000001</v>
      </c>
      <c r="G7727" s="146">
        <f t="shared" si="120"/>
        <v>167.03120000000001</v>
      </c>
    </row>
    <row r="7728" spans="1:7" x14ac:dyDescent="0.25">
      <c r="A7728" s="143">
        <v>44883</v>
      </c>
      <c r="B7728" s="144">
        <v>19</v>
      </c>
      <c r="C7728" s="145">
        <v>4.8407</v>
      </c>
      <c r="D7728" s="145">
        <v>3.52</v>
      </c>
      <c r="E7728" s="145">
        <v>1.472</v>
      </c>
      <c r="F7728" s="145">
        <v>30.9392</v>
      </c>
      <c r="G7728" s="146">
        <f t="shared" si="120"/>
        <v>40.771900000000002</v>
      </c>
    </row>
    <row r="7729" spans="1:7" x14ac:dyDescent="0.25">
      <c r="A7729" s="143">
        <v>44883</v>
      </c>
      <c r="B7729" s="144">
        <v>20</v>
      </c>
      <c r="C7729" s="145">
        <v>0.55359999999999998</v>
      </c>
      <c r="D7729" s="145">
        <v>3.8144</v>
      </c>
      <c r="E7729" s="145">
        <v>1.6639999999999999</v>
      </c>
      <c r="F7729" s="145">
        <v>24.3003</v>
      </c>
      <c r="G7729" s="146">
        <f t="shared" si="120"/>
        <v>30.3323</v>
      </c>
    </row>
    <row r="7730" spans="1:7" x14ac:dyDescent="0.25">
      <c r="A7730" s="143">
        <v>44883</v>
      </c>
      <c r="B7730" s="144">
        <v>21</v>
      </c>
      <c r="C7730" s="145">
        <v>0.43859999999999999</v>
      </c>
      <c r="D7730" s="145">
        <v>3.7143999999999999</v>
      </c>
      <c r="E7730" s="145">
        <v>1.728</v>
      </c>
      <c r="F7730" s="145">
        <v>24.480799999999999</v>
      </c>
      <c r="G7730" s="146">
        <f t="shared" si="120"/>
        <v>30.361799999999999</v>
      </c>
    </row>
    <row r="7731" spans="1:7" x14ac:dyDescent="0.25">
      <c r="A7731" s="143">
        <v>44883</v>
      </c>
      <c r="B7731" s="144">
        <v>22</v>
      </c>
      <c r="C7731" s="145">
        <v>0.64459999999999995</v>
      </c>
      <c r="D7731" s="145">
        <v>3.5045999999999999</v>
      </c>
      <c r="E7731" s="145">
        <v>1.6</v>
      </c>
      <c r="F7731" s="145">
        <v>24.4603</v>
      </c>
      <c r="G7731" s="146">
        <f t="shared" si="120"/>
        <v>30.209499999999998</v>
      </c>
    </row>
    <row r="7732" spans="1:7" x14ac:dyDescent="0.25">
      <c r="A7732" s="143">
        <v>44883</v>
      </c>
      <c r="B7732" s="144">
        <v>23</v>
      </c>
      <c r="C7732" s="145">
        <v>0.54759999999999998</v>
      </c>
      <c r="D7732" s="145">
        <v>4.1266999999999996</v>
      </c>
      <c r="E7732" s="145">
        <v>2.3039999999999998</v>
      </c>
      <c r="F7732" s="145">
        <v>24.480799999999999</v>
      </c>
      <c r="G7732" s="146">
        <f t="shared" si="120"/>
        <v>31.459099999999999</v>
      </c>
    </row>
    <row r="7733" spans="1:7" x14ac:dyDescent="0.25">
      <c r="A7733" s="143">
        <v>44883</v>
      </c>
      <c r="B7733" s="144">
        <v>24</v>
      </c>
      <c r="C7733" s="145">
        <v>0.40560000000000002</v>
      </c>
      <c r="D7733" s="145">
        <v>4.3979999999999997</v>
      </c>
      <c r="E7733" s="145">
        <v>2.4319999999999999</v>
      </c>
      <c r="F7733" s="145">
        <v>24.4603</v>
      </c>
      <c r="G7733" s="146">
        <f t="shared" si="120"/>
        <v>31.695900000000002</v>
      </c>
    </row>
    <row r="7734" spans="1:7" x14ac:dyDescent="0.25">
      <c r="A7734" s="143">
        <v>44884</v>
      </c>
      <c r="B7734" s="144">
        <v>1</v>
      </c>
      <c r="C7734" s="145">
        <v>2.8725999999999998</v>
      </c>
      <c r="D7734" s="145">
        <v>4.1265999999999998</v>
      </c>
      <c r="E7734" s="145">
        <v>2.3039999999999998</v>
      </c>
      <c r="F7734" s="145">
        <v>0.20480000000000001</v>
      </c>
      <c r="G7734" s="146">
        <f t="shared" si="120"/>
        <v>9.5080000000000009</v>
      </c>
    </row>
    <row r="7735" spans="1:7" x14ac:dyDescent="0.25">
      <c r="A7735" s="143">
        <v>44884</v>
      </c>
      <c r="B7735" s="144">
        <v>2</v>
      </c>
      <c r="C7735" s="145">
        <v>3.5726</v>
      </c>
      <c r="D7735" s="145">
        <v>4.2725999999999997</v>
      </c>
      <c r="E7735" s="145">
        <v>2.3679999999999999</v>
      </c>
      <c r="F7735" s="145">
        <v>0.18429999999999999</v>
      </c>
      <c r="G7735" s="146">
        <f t="shared" si="120"/>
        <v>10.397500000000001</v>
      </c>
    </row>
    <row r="7736" spans="1:7" x14ac:dyDescent="0.25">
      <c r="A7736" s="143">
        <v>44884</v>
      </c>
      <c r="B7736" s="144">
        <v>3</v>
      </c>
      <c r="C7736" s="145">
        <v>3.8435999999999999</v>
      </c>
      <c r="D7736" s="145">
        <v>4.2981999999999996</v>
      </c>
      <c r="E7736" s="145">
        <v>2.496</v>
      </c>
      <c r="F7736" s="145">
        <v>0.18429999999999999</v>
      </c>
      <c r="G7736" s="146">
        <f t="shared" si="120"/>
        <v>10.822100000000001</v>
      </c>
    </row>
    <row r="7737" spans="1:7" x14ac:dyDescent="0.25">
      <c r="A7737" s="143">
        <v>44884</v>
      </c>
      <c r="B7737" s="144">
        <v>4</v>
      </c>
      <c r="C7737" s="145">
        <v>2.0510999999999999</v>
      </c>
      <c r="D7737" s="145">
        <v>4.0831</v>
      </c>
      <c r="E7737" s="145">
        <v>2.2400000000000002</v>
      </c>
      <c r="F7737" s="145">
        <v>0.20480000000000001</v>
      </c>
      <c r="G7737" s="146">
        <f t="shared" si="120"/>
        <v>8.5790000000000006</v>
      </c>
    </row>
    <row r="7738" spans="1:7" x14ac:dyDescent="0.25">
      <c r="A7738" s="143">
        <v>44884</v>
      </c>
      <c r="B7738" s="144">
        <v>5</v>
      </c>
      <c r="C7738" s="145">
        <v>2.3241000000000001</v>
      </c>
      <c r="D7738" s="145">
        <v>4.3571</v>
      </c>
      <c r="E7738" s="145">
        <v>2.4319999999999999</v>
      </c>
      <c r="F7738" s="145">
        <v>0.18429999999999999</v>
      </c>
      <c r="G7738" s="146">
        <f t="shared" si="120"/>
        <v>9.2975000000000012</v>
      </c>
    </row>
    <row r="7739" spans="1:7" x14ac:dyDescent="0.25">
      <c r="A7739" s="143">
        <v>44884</v>
      </c>
      <c r="B7739" s="144">
        <v>6</v>
      </c>
      <c r="C7739" s="145">
        <v>2.0181</v>
      </c>
      <c r="D7739" s="145">
        <v>4.0164999999999997</v>
      </c>
      <c r="E7739" s="145">
        <v>2.1120000000000001</v>
      </c>
      <c r="F7739" s="145">
        <v>0.214</v>
      </c>
      <c r="G7739" s="146">
        <f t="shared" si="120"/>
        <v>8.3605999999999998</v>
      </c>
    </row>
    <row r="7740" spans="1:7" x14ac:dyDescent="0.25">
      <c r="A7740" s="143">
        <v>44884</v>
      </c>
      <c r="B7740" s="144">
        <v>7</v>
      </c>
      <c r="C7740" s="145">
        <v>2.3571</v>
      </c>
      <c r="D7740" s="145">
        <v>4.4338999999999897</v>
      </c>
      <c r="E7740" s="145">
        <v>2.3039999999999998</v>
      </c>
      <c r="F7740" s="145">
        <v>0.20480000000000001</v>
      </c>
      <c r="G7740" s="146">
        <f t="shared" si="120"/>
        <v>9.2997999999999905</v>
      </c>
    </row>
    <row r="7741" spans="1:7" x14ac:dyDescent="0.25">
      <c r="A7741" s="143">
        <v>44884</v>
      </c>
      <c r="B7741" s="144">
        <v>8</v>
      </c>
      <c r="C7741" s="145">
        <v>9.8560999999999996</v>
      </c>
      <c r="D7741" s="145">
        <v>4.1829999999999998</v>
      </c>
      <c r="E7741" s="145">
        <v>13.552</v>
      </c>
      <c r="F7741" s="145">
        <v>891.5231</v>
      </c>
      <c r="G7741" s="146">
        <f t="shared" si="120"/>
        <v>919.11419999999998</v>
      </c>
    </row>
    <row r="7742" spans="1:7" x14ac:dyDescent="0.25">
      <c r="A7742" s="143">
        <v>44884</v>
      </c>
      <c r="B7742" s="144">
        <v>9</v>
      </c>
      <c r="C7742" s="145">
        <v>1386.7746999999999</v>
      </c>
      <c r="D7742" s="145">
        <v>16.463000000000001</v>
      </c>
      <c r="E7742" s="145">
        <v>264.54750000000001</v>
      </c>
      <c r="F7742" s="145">
        <v>8717.7554</v>
      </c>
      <c r="G7742" s="146">
        <f t="shared" si="120"/>
        <v>10385.5406</v>
      </c>
    </row>
    <row r="7743" spans="1:7" x14ac:dyDescent="0.25">
      <c r="A7743" s="143">
        <v>44884</v>
      </c>
      <c r="B7743" s="144">
        <v>10</v>
      </c>
      <c r="C7743" s="145">
        <v>8176.8468000000003</v>
      </c>
      <c r="D7743" s="145">
        <v>63.075600000000001</v>
      </c>
      <c r="E7743" s="145">
        <v>679.96349999999995</v>
      </c>
      <c r="F7743" s="145">
        <v>14120.741</v>
      </c>
      <c r="G7743" s="146">
        <f t="shared" si="120"/>
        <v>23040.626899999999</v>
      </c>
    </row>
    <row r="7744" spans="1:7" x14ac:dyDescent="0.25">
      <c r="A7744" s="143">
        <v>44884</v>
      </c>
      <c r="B7744" s="144">
        <v>11</v>
      </c>
      <c r="C7744" s="145">
        <v>16875.6646</v>
      </c>
      <c r="D7744" s="145">
        <v>117.07389999999999</v>
      </c>
      <c r="E7744" s="145">
        <v>1024.5234</v>
      </c>
      <c r="F7744" s="145">
        <v>16055.692800000001</v>
      </c>
      <c r="G7744" s="146">
        <f t="shared" si="120"/>
        <v>34072.954700000002</v>
      </c>
    </row>
    <row r="7745" spans="1:7" x14ac:dyDescent="0.25">
      <c r="A7745" s="143">
        <v>44884</v>
      </c>
      <c r="B7745" s="144">
        <v>12</v>
      </c>
      <c r="C7745" s="145">
        <v>23030.777300000002</v>
      </c>
      <c r="D7745" s="145">
        <v>151.3032</v>
      </c>
      <c r="E7745" s="145">
        <v>1343.1414</v>
      </c>
      <c r="F7745" s="145">
        <v>16772.693299999999</v>
      </c>
      <c r="G7745" s="146">
        <f t="shared" si="120"/>
        <v>41297.915200000003</v>
      </c>
    </row>
    <row r="7746" spans="1:7" x14ac:dyDescent="0.25">
      <c r="A7746" s="143">
        <v>44884</v>
      </c>
      <c r="B7746" s="144">
        <v>13</v>
      </c>
      <c r="C7746" s="145">
        <v>25986.843799999999</v>
      </c>
      <c r="D7746" s="145">
        <v>157.1198</v>
      </c>
      <c r="E7746" s="145">
        <v>1444.4947999999999</v>
      </c>
      <c r="F7746" s="145">
        <v>16825.782800000001</v>
      </c>
      <c r="G7746" s="146">
        <f t="shared" si="120"/>
        <v>44414.241200000004</v>
      </c>
    </row>
    <row r="7747" spans="1:7" x14ac:dyDescent="0.25">
      <c r="A7747" s="143">
        <v>44884</v>
      </c>
      <c r="B7747" s="144">
        <v>14</v>
      </c>
      <c r="C7747" s="145">
        <v>24269.102200000001</v>
      </c>
      <c r="D7747" s="145">
        <v>144.41630000000001</v>
      </c>
      <c r="E7747" s="145">
        <v>1381.4627</v>
      </c>
      <c r="F7747" s="145">
        <v>16608.5959</v>
      </c>
      <c r="G7747" s="146">
        <f t="shared" si="120"/>
        <v>42403.577100000002</v>
      </c>
    </row>
    <row r="7748" spans="1:7" x14ac:dyDescent="0.25">
      <c r="A7748" s="143">
        <v>44884</v>
      </c>
      <c r="B7748" s="144">
        <v>15</v>
      </c>
      <c r="C7748" s="145">
        <v>18900.888900000002</v>
      </c>
      <c r="D7748" s="145">
        <v>103.809</v>
      </c>
      <c r="E7748" s="145">
        <v>1129.2764999999999</v>
      </c>
      <c r="F7748" s="145">
        <v>15728.9318</v>
      </c>
      <c r="G7748" s="146">
        <f t="shared" si="120"/>
        <v>35862.906200000005</v>
      </c>
    </row>
    <row r="7749" spans="1:7" x14ac:dyDescent="0.25">
      <c r="A7749" s="143">
        <v>44884</v>
      </c>
      <c r="B7749" s="144">
        <v>16</v>
      </c>
      <c r="C7749" s="145">
        <v>10502.7641</v>
      </c>
      <c r="D7749" s="145">
        <v>48.489400000000003</v>
      </c>
      <c r="E7749" s="145">
        <v>678.74040000000002</v>
      </c>
      <c r="F7749" s="145">
        <v>13034.331200000001</v>
      </c>
      <c r="G7749" s="146">
        <f t="shared" si="120"/>
        <v>24264.325100000002</v>
      </c>
    </row>
    <row r="7750" spans="1:7" x14ac:dyDescent="0.25">
      <c r="A7750" s="143">
        <v>44884</v>
      </c>
      <c r="B7750" s="144">
        <v>17</v>
      </c>
      <c r="C7750" s="145">
        <v>2289.9895000000001</v>
      </c>
      <c r="D7750" s="145">
        <v>13.313000000000001</v>
      </c>
      <c r="E7750" s="145">
        <v>212.71420000000001</v>
      </c>
      <c r="F7750" s="145">
        <v>6723.6431000000002</v>
      </c>
      <c r="G7750" s="146">
        <f t="shared" ref="G7750:G7813" si="121">+SUM(C7750:F7750)</f>
        <v>9239.6598000000013</v>
      </c>
    </row>
    <row r="7751" spans="1:7" x14ac:dyDescent="0.25">
      <c r="A7751" s="143">
        <v>44884</v>
      </c>
      <c r="B7751" s="144">
        <v>18</v>
      </c>
      <c r="C7751" s="145">
        <v>117.7664</v>
      </c>
      <c r="D7751" s="145">
        <v>4.4978999999999996</v>
      </c>
      <c r="E7751" s="145">
        <v>2.2664</v>
      </c>
      <c r="F7751" s="145">
        <v>144.70650000000001</v>
      </c>
      <c r="G7751" s="146">
        <f t="shared" si="121"/>
        <v>269.23720000000003</v>
      </c>
    </row>
    <row r="7752" spans="1:7" x14ac:dyDescent="0.25">
      <c r="A7752" s="143">
        <v>44884</v>
      </c>
      <c r="B7752" s="144">
        <v>19</v>
      </c>
      <c r="C7752" s="145">
        <v>42.853400000000001</v>
      </c>
      <c r="D7752" s="145">
        <v>3.7964000000000002</v>
      </c>
      <c r="E7752" s="145">
        <v>1.728</v>
      </c>
      <c r="F7752" s="145">
        <v>3.9346999999999999</v>
      </c>
      <c r="G7752" s="146">
        <f t="shared" si="121"/>
        <v>52.3125</v>
      </c>
    </row>
    <row r="7753" spans="1:7" x14ac:dyDescent="0.25">
      <c r="A7753" s="143">
        <v>44884</v>
      </c>
      <c r="B7753" s="144">
        <v>20</v>
      </c>
      <c r="C7753" s="145">
        <v>2.8746999999999998</v>
      </c>
      <c r="D7753" s="145">
        <v>3.4173</v>
      </c>
      <c r="E7753" s="145">
        <v>1.3440000000000001</v>
      </c>
      <c r="F7753" s="145">
        <v>0.18629999999999999</v>
      </c>
      <c r="G7753" s="146">
        <f t="shared" si="121"/>
        <v>7.8223000000000003</v>
      </c>
    </row>
    <row r="7754" spans="1:7" x14ac:dyDescent="0.25">
      <c r="A7754" s="143">
        <v>44884</v>
      </c>
      <c r="B7754" s="144">
        <v>21</v>
      </c>
      <c r="C7754" s="145">
        <v>3.13</v>
      </c>
      <c r="D7754" s="145">
        <v>4.4184999999999999</v>
      </c>
      <c r="E7754" s="145">
        <v>2.43799999999999</v>
      </c>
      <c r="F7754" s="145">
        <v>0.20480000000000001</v>
      </c>
      <c r="G7754" s="146">
        <f t="shared" si="121"/>
        <v>10.191299999999989</v>
      </c>
    </row>
    <row r="7755" spans="1:7" x14ac:dyDescent="0.25">
      <c r="A7755" s="143">
        <v>44884</v>
      </c>
      <c r="B7755" s="144">
        <v>22</v>
      </c>
      <c r="C7755" s="145">
        <v>2.4809999999999999</v>
      </c>
      <c r="D7755" s="145">
        <v>4.1010999999999997</v>
      </c>
      <c r="E7755" s="145">
        <v>2.1760000000000002</v>
      </c>
      <c r="F7755" s="145">
        <v>0.18429999999999999</v>
      </c>
      <c r="G7755" s="146">
        <f t="shared" si="121"/>
        <v>8.9423999999999992</v>
      </c>
    </row>
    <row r="7756" spans="1:7" x14ac:dyDescent="0.25">
      <c r="A7756" s="143">
        <v>44884</v>
      </c>
      <c r="B7756" s="144">
        <v>23</v>
      </c>
      <c r="C7756" s="145">
        <v>2.569</v>
      </c>
      <c r="D7756" s="145">
        <v>4.4593999999999996</v>
      </c>
      <c r="E7756" s="145">
        <v>2.43799999999999</v>
      </c>
      <c r="F7756" s="145">
        <v>0.20480000000000001</v>
      </c>
      <c r="G7756" s="146">
        <f t="shared" si="121"/>
        <v>9.67119999999999</v>
      </c>
    </row>
    <row r="7757" spans="1:7" x14ac:dyDescent="0.25">
      <c r="A7757" s="143">
        <v>44884</v>
      </c>
      <c r="B7757" s="144">
        <v>24</v>
      </c>
      <c r="C7757" s="145">
        <v>2.5779999999999998</v>
      </c>
      <c r="D7757" s="145">
        <v>4.1856</v>
      </c>
      <c r="E7757" s="145">
        <v>2.2400000000000002</v>
      </c>
      <c r="F7757" s="145">
        <v>0.18429999999999999</v>
      </c>
      <c r="G7757" s="146">
        <f t="shared" si="121"/>
        <v>9.1879000000000008</v>
      </c>
    </row>
    <row r="7758" spans="1:7" x14ac:dyDescent="0.25">
      <c r="A7758" s="143">
        <v>44885</v>
      </c>
      <c r="B7758" s="144">
        <v>1</v>
      </c>
      <c r="C7758" s="145">
        <v>2.6486000000000001</v>
      </c>
      <c r="D7758" s="145">
        <v>4.4415999999999896</v>
      </c>
      <c r="E7758" s="145">
        <v>2.496</v>
      </c>
      <c r="F7758" s="145">
        <v>0.20480000000000001</v>
      </c>
      <c r="G7758" s="146">
        <f t="shared" si="121"/>
        <v>9.7909999999999897</v>
      </c>
    </row>
    <row r="7759" spans="1:7" x14ac:dyDescent="0.25">
      <c r="A7759" s="143">
        <v>44885</v>
      </c>
      <c r="B7759" s="144">
        <v>2</v>
      </c>
      <c r="C7759" s="145">
        <v>2.7786</v>
      </c>
      <c r="D7759" s="145">
        <v>4.3775000000000004</v>
      </c>
      <c r="E7759" s="145">
        <v>2.43799999999999</v>
      </c>
      <c r="F7759" s="145">
        <v>0.2087</v>
      </c>
      <c r="G7759" s="146">
        <f t="shared" si="121"/>
        <v>9.8027999999999906</v>
      </c>
    </row>
    <row r="7760" spans="1:7" x14ac:dyDescent="0.25">
      <c r="A7760" s="143">
        <v>44885</v>
      </c>
      <c r="B7760" s="144">
        <v>3</v>
      </c>
      <c r="C7760" s="145">
        <v>2.7946</v>
      </c>
      <c r="D7760" s="145">
        <v>4.2060000000000004</v>
      </c>
      <c r="E7760" s="145">
        <v>2.2400000000000002</v>
      </c>
      <c r="F7760" s="145">
        <v>0.18429999999999999</v>
      </c>
      <c r="G7760" s="146">
        <f t="shared" si="121"/>
        <v>9.4249000000000009</v>
      </c>
    </row>
    <row r="7761" spans="1:7" x14ac:dyDescent="0.25">
      <c r="A7761" s="143">
        <v>44885</v>
      </c>
      <c r="B7761" s="144">
        <v>4</v>
      </c>
      <c r="C7761" s="145">
        <v>2.7145000000000001</v>
      </c>
      <c r="D7761" s="145">
        <v>4.3800999999999997</v>
      </c>
      <c r="E7761" s="145">
        <v>2.5019999999999998</v>
      </c>
      <c r="F7761" s="145">
        <v>0.20480000000000001</v>
      </c>
      <c r="G7761" s="146">
        <f t="shared" si="121"/>
        <v>9.8013999999999992</v>
      </c>
    </row>
    <row r="7762" spans="1:7" x14ac:dyDescent="0.25">
      <c r="A7762" s="143">
        <v>44885</v>
      </c>
      <c r="B7762" s="144">
        <v>5</v>
      </c>
      <c r="C7762" s="145">
        <v>3.4135</v>
      </c>
      <c r="D7762" s="145">
        <v>4.3083999999999998</v>
      </c>
      <c r="E7762" s="145">
        <v>2.246</v>
      </c>
      <c r="F7762" s="145">
        <v>2.4299999999999999E-2</v>
      </c>
      <c r="G7762" s="146">
        <f t="shared" si="121"/>
        <v>9.9922000000000004</v>
      </c>
    </row>
    <row r="7763" spans="1:7" x14ac:dyDescent="0.25">
      <c r="A7763" s="143">
        <v>44885</v>
      </c>
      <c r="B7763" s="144">
        <v>6</v>
      </c>
      <c r="C7763" s="145">
        <v>2.7877999999999998</v>
      </c>
      <c r="D7763" s="145">
        <v>4.2725</v>
      </c>
      <c r="E7763" s="145">
        <v>2.3679999999999999</v>
      </c>
      <c r="F7763" s="145">
        <v>0.20480000000000001</v>
      </c>
      <c r="G7763" s="146">
        <f t="shared" si="121"/>
        <v>9.6331000000000007</v>
      </c>
    </row>
    <row r="7764" spans="1:7" x14ac:dyDescent="0.25">
      <c r="A7764" s="143">
        <v>44885</v>
      </c>
      <c r="B7764" s="144">
        <v>7</v>
      </c>
      <c r="C7764" s="145">
        <v>2.7734999999999999</v>
      </c>
      <c r="D7764" s="145">
        <v>4.1803999999999997</v>
      </c>
      <c r="E7764" s="145">
        <v>2.1179999999999999</v>
      </c>
      <c r="F7764" s="145">
        <v>0.18429999999999999</v>
      </c>
      <c r="G7764" s="146">
        <f t="shared" si="121"/>
        <v>9.2561999999999998</v>
      </c>
    </row>
    <row r="7765" spans="1:7" x14ac:dyDescent="0.25">
      <c r="A7765" s="143">
        <v>44885</v>
      </c>
      <c r="B7765" s="144">
        <v>8</v>
      </c>
      <c r="C7765" s="145">
        <v>9.9509000000000007</v>
      </c>
      <c r="D7765" s="145">
        <v>4.3135000000000003</v>
      </c>
      <c r="E7765" s="145">
        <v>10.912699999999999</v>
      </c>
      <c r="F7765" s="145">
        <v>876.01800000000003</v>
      </c>
      <c r="G7765" s="146">
        <f t="shared" si="121"/>
        <v>901.19510000000002</v>
      </c>
    </row>
    <row r="7766" spans="1:7" x14ac:dyDescent="0.25">
      <c r="A7766" s="143">
        <v>44885</v>
      </c>
      <c r="B7766" s="144">
        <v>9</v>
      </c>
      <c r="C7766" s="145">
        <v>1582.7387000000001</v>
      </c>
      <c r="D7766" s="145">
        <v>16.427199999999999</v>
      </c>
      <c r="E7766" s="145">
        <v>249.4427</v>
      </c>
      <c r="F7766" s="145">
        <v>8791.0730999999996</v>
      </c>
      <c r="G7766" s="146">
        <f t="shared" si="121"/>
        <v>10639.681699999999</v>
      </c>
    </row>
    <row r="7767" spans="1:7" x14ac:dyDescent="0.25">
      <c r="A7767" s="143">
        <v>44885</v>
      </c>
      <c r="B7767" s="144">
        <v>10</v>
      </c>
      <c r="C7767" s="145">
        <v>8557.1486000000004</v>
      </c>
      <c r="D7767" s="145">
        <v>68.081900000000005</v>
      </c>
      <c r="E7767" s="145">
        <v>717.99189999999999</v>
      </c>
      <c r="F7767" s="145">
        <v>14316.0934</v>
      </c>
      <c r="G7767" s="146">
        <f t="shared" si="121"/>
        <v>23659.315799999997</v>
      </c>
    </row>
    <row r="7768" spans="1:7" x14ac:dyDescent="0.25">
      <c r="A7768" s="143">
        <v>44885</v>
      </c>
      <c r="B7768" s="144">
        <v>11</v>
      </c>
      <c r="C7768" s="145">
        <v>16954.142400000001</v>
      </c>
      <c r="D7768" s="145">
        <v>121.158599999999</v>
      </c>
      <c r="E7768" s="145">
        <v>1118.0824</v>
      </c>
      <c r="F7768" s="145">
        <v>16117.6158</v>
      </c>
      <c r="G7768" s="146">
        <f t="shared" si="121"/>
        <v>34310.999199999998</v>
      </c>
    </row>
    <row r="7769" spans="1:7" x14ac:dyDescent="0.25">
      <c r="A7769" s="143">
        <v>44885</v>
      </c>
      <c r="B7769" s="144">
        <v>12</v>
      </c>
      <c r="C7769" s="145">
        <v>23190.999800000001</v>
      </c>
      <c r="D7769" s="145">
        <v>155.261</v>
      </c>
      <c r="E7769" s="145">
        <v>1425.7793999999999</v>
      </c>
      <c r="F7769" s="145">
        <v>16625.9594</v>
      </c>
      <c r="G7769" s="146">
        <f t="shared" si="121"/>
        <v>41397.999599999996</v>
      </c>
    </row>
    <row r="7770" spans="1:7" x14ac:dyDescent="0.25">
      <c r="A7770" s="143">
        <v>44885</v>
      </c>
      <c r="B7770" s="144">
        <v>13</v>
      </c>
      <c r="C7770" s="145">
        <v>25022.063099999999</v>
      </c>
      <c r="D7770" s="145">
        <v>163.00479999999999</v>
      </c>
      <c r="E7770" s="145">
        <v>1538.6942999999901</v>
      </c>
      <c r="F7770" s="145">
        <v>16784.003499999999</v>
      </c>
      <c r="G7770" s="146">
        <f t="shared" si="121"/>
        <v>43507.765699999989</v>
      </c>
    </row>
    <row r="7771" spans="1:7" x14ac:dyDescent="0.25">
      <c r="A7771" s="143">
        <v>44885</v>
      </c>
      <c r="B7771" s="144">
        <v>14</v>
      </c>
      <c r="C7771" s="145">
        <v>23088.899000000001</v>
      </c>
      <c r="D7771" s="145">
        <v>152.0223</v>
      </c>
      <c r="E7771" s="145">
        <v>1428.2551000000001</v>
      </c>
      <c r="F7771" s="145">
        <v>16492.4398</v>
      </c>
      <c r="G7771" s="146">
        <f t="shared" si="121"/>
        <v>41161.616200000004</v>
      </c>
    </row>
    <row r="7772" spans="1:7" x14ac:dyDescent="0.25">
      <c r="A7772" s="143">
        <v>44885</v>
      </c>
      <c r="B7772" s="144">
        <v>15</v>
      </c>
      <c r="C7772" s="145">
        <v>16981.2304</v>
      </c>
      <c r="D7772" s="145">
        <v>109.4402</v>
      </c>
      <c r="E7772" s="145">
        <v>1129.6960999999999</v>
      </c>
      <c r="F7772" s="145">
        <v>15380.516299999999</v>
      </c>
      <c r="G7772" s="146">
        <f t="shared" si="121"/>
        <v>33600.883000000002</v>
      </c>
    </row>
    <row r="7773" spans="1:7" x14ac:dyDescent="0.25">
      <c r="A7773" s="143">
        <v>44885</v>
      </c>
      <c r="B7773" s="144">
        <v>16</v>
      </c>
      <c r="C7773" s="145">
        <v>8470.5712999999996</v>
      </c>
      <c r="D7773" s="145">
        <v>53.609099999999998</v>
      </c>
      <c r="E7773" s="145">
        <v>670.97059999999999</v>
      </c>
      <c r="F7773" s="145">
        <v>11987.091899999999</v>
      </c>
      <c r="G7773" s="146">
        <f t="shared" si="121"/>
        <v>21182.242899999997</v>
      </c>
    </row>
    <row r="7774" spans="1:7" x14ac:dyDescent="0.25">
      <c r="A7774" s="143">
        <v>44885</v>
      </c>
      <c r="B7774" s="144">
        <v>17</v>
      </c>
      <c r="C7774" s="145">
        <v>1326.9940999999999</v>
      </c>
      <c r="D7774" s="145">
        <v>13.450100000000001</v>
      </c>
      <c r="E7774" s="145">
        <v>182.0197</v>
      </c>
      <c r="F7774" s="145">
        <v>5507.5376999999999</v>
      </c>
      <c r="G7774" s="146">
        <f t="shared" si="121"/>
        <v>7030.0015999999996</v>
      </c>
    </row>
    <row r="7775" spans="1:7" x14ac:dyDescent="0.25">
      <c r="A7775" s="143">
        <v>44885</v>
      </c>
      <c r="B7775" s="144">
        <v>18</v>
      </c>
      <c r="C7775" s="145">
        <v>17.484200000000001</v>
      </c>
      <c r="D7775" s="145">
        <v>4.4927999999999999</v>
      </c>
      <c r="E7775" s="145">
        <v>2.1760000000000002</v>
      </c>
      <c r="F7775" s="145">
        <v>62.553699999999999</v>
      </c>
      <c r="G7775" s="146">
        <f t="shared" si="121"/>
        <v>86.706699999999998</v>
      </c>
    </row>
    <row r="7776" spans="1:7" x14ac:dyDescent="0.25">
      <c r="A7776" s="143">
        <v>44885</v>
      </c>
      <c r="B7776" s="144">
        <v>19</v>
      </c>
      <c r="C7776" s="145">
        <v>4.3155999999999999</v>
      </c>
      <c r="D7776" s="145">
        <v>4.0754999999999999</v>
      </c>
      <c r="E7776" s="145">
        <v>2.048</v>
      </c>
      <c r="F7776" s="145">
        <v>0.20480000000000001</v>
      </c>
      <c r="G7776" s="146">
        <f t="shared" si="121"/>
        <v>10.6439</v>
      </c>
    </row>
    <row r="7777" spans="1:7" x14ac:dyDescent="0.25">
      <c r="A7777" s="143">
        <v>44885</v>
      </c>
      <c r="B7777" s="144">
        <v>20</v>
      </c>
      <c r="C7777" s="145">
        <v>2.5552000000000001</v>
      </c>
      <c r="D7777" s="145">
        <v>4.3878000000000004</v>
      </c>
      <c r="E7777" s="145">
        <v>2.1760000000000002</v>
      </c>
      <c r="F7777" s="145">
        <v>0.18429999999999999</v>
      </c>
      <c r="G7777" s="146">
        <f t="shared" si="121"/>
        <v>9.3033000000000001</v>
      </c>
    </row>
    <row r="7778" spans="1:7" x14ac:dyDescent="0.25">
      <c r="A7778" s="143">
        <v>44885</v>
      </c>
      <c r="B7778" s="144">
        <v>21</v>
      </c>
      <c r="C7778" s="145">
        <v>2.7841999999999998</v>
      </c>
      <c r="D7778" s="145">
        <v>4.2213000000000003</v>
      </c>
      <c r="E7778" s="145">
        <v>2.1120000000000001</v>
      </c>
      <c r="F7778" s="145">
        <v>0.20480000000000001</v>
      </c>
      <c r="G7778" s="146">
        <f t="shared" si="121"/>
        <v>9.3223000000000003</v>
      </c>
    </row>
    <row r="7779" spans="1:7" x14ac:dyDescent="0.25">
      <c r="A7779" s="143">
        <v>44885</v>
      </c>
      <c r="B7779" s="144">
        <v>22</v>
      </c>
      <c r="C7779" s="145">
        <v>2.4731999999999998</v>
      </c>
      <c r="D7779" s="145">
        <v>4.0984999999999996</v>
      </c>
      <c r="E7779" s="145">
        <v>2.1120000000000001</v>
      </c>
      <c r="F7779" s="145">
        <v>0.18429999999999999</v>
      </c>
      <c r="G7779" s="146">
        <f t="shared" si="121"/>
        <v>8.8680000000000003</v>
      </c>
    </row>
    <row r="7780" spans="1:7" x14ac:dyDescent="0.25">
      <c r="A7780" s="143">
        <v>44885</v>
      </c>
      <c r="B7780" s="144">
        <v>23</v>
      </c>
      <c r="C7780" s="145">
        <v>2.5202</v>
      </c>
      <c r="D7780" s="145">
        <v>4.3109000000000002</v>
      </c>
      <c r="E7780" s="145">
        <v>2.3039999999999998</v>
      </c>
      <c r="F7780" s="145">
        <v>0.20480000000000001</v>
      </c>
      <c r="G7780" s="146">
        <f t="shared" si="121"/>
        <v>9.3399000000000001</v>
      </c>
    </row>
    <row r="7781" spans="1:7" x14ac:dyDescent="0.25">
      <c r="A7781" s="143">
        <v>44885</v>
      </c>
      <c r="B7781" s="144">
        <v>24</v>
      </c>
      <c r="C7781" s="145">
        <v>2.9041999999999999</v>
      </c>
      <c r="D7781" s="145">
        <v>4.4338999999999897</v>
      </c>
      <c r="E7781" s="145">
        <v>2.3039999999999998</v>
      </c>
      <c r="F7781" s="145">
        <v>0.18429999999999999</v>
      </c>
      <c r="G7781" s="146">
        <f t="shared" si="121"/>
        <v>9.8263999999999907</v>
      </c>
    </row>
    <row r="7782" spans="1:7" x14ac:dyDescent="0.25">
      <c r="A7782" s="143">
        <v>44886</v>
      </c>
      <c r="B7782" s="144">
        <v>1</v>
      </c>
      <c r="C7782" s="145">
        <v>1.5085</v>
      </c>
      <c r="D7782" s="145">
        <v>4.3775999999999904</v>
      </c>
      <c r="E7782" s="145">
        <v>2.4319999999999999</v>
      </c>
      <c r="F7782" s="145">
        <v>0.20480000000000001</v>
      </c>
      <c r="G7782" s="146">
        <f t="shared" si="121"/>
        <v>8.522899999999991</v>
      </c>
    </row>
    <row r="7783" spans="1:7" x14ac:dyDescent="0.25">
      <c r="A7783" s="143">
        <v>44886</v>
      </c>
      <c r="B7783" s="144">
        <v>2</v>
      </c>
      <c r="C7783" s="145">
        <v>1.7004999999999999</v>
      </c>
      <c r="D7783" s="145">
        <v>4.5823</v>
      </c>
      <c r="E7783" s="145">
        <v>2.4319999999999999</v>
      </c>
      <c r="F7783" s="145">
        <v>4.48E-2</v>
      </c>
      <c r="G7783" s="146">
        <f t="shared" si="121"/>
        <v>8.7596000000000007</v>
      </c>
    </row>
    <row r="7784" spans="1:7" x14ac:dyDescent="0.25">
      <c r="A7784" s="143">
        <v>44886</v>
      </c>
      <c r="B7784" s="144">
        <v>3</v>
      </c>
      <c r="C7784" s="145">
        <v>1.7645</v>
      </c>
      <c r="D7784" s="145">
        <v>4.2699999999999996</v>
      </c>
      <c r="E7784" s="145">
        <v>2.3039999999999998</v>
      </c>
      <c r="F7784" s="145">
        <v>0.18429999999999999</v>
      </c>
      <c r="G7784" s="146">
        <f t="shared" si="121"/>
        <v>8.5228000000000002</v>
      </c>
    </row>
    <row r="7785" spans="1:7" x14ac:dyDescent="0.25">
      <c r="A7785" s="143">
        <v>44886</v>
      </c>
      <c r="B7785" s="144">
        <v>4</v>
      </c>
      <c r="C7785" s="145">
        <v>1.419</v>
      </c>
      <c r="D7785" s="145">
        <v>4.5412999999999997</v>
      </c>
      <c r="E7785" s="145">
        <v>2.4319999999999999</v>
      </c>
      <c r="F7785" s="145">
        <v>0.20480000000000001</v>
      </c>
      <c r="G7785" s="146">
        <f t="shared" si="121"/>
        <v>8.5971000000000011</v>
      </c>
    </row>
    <row r="7786" spans="1:7" x14ac:dyDescent="0.25">
      <c r="A7786" s="143">
        <v>44886</v>
      </c>
      <c r="B7786" s="144">
        <v>5</v>
      </c>
      <c r="C7786" s="145">
        <v>2.1139999999999999</v>
      </c>
      <c r="D7786" s="145">
        <v>4.1650999999999998</v>
      </c>
      <c r="E7786" s="145">
        <v>2.2400000000000002</v>
      </c>
      <c r="F7786" s="145">
        <v>0.18429999999999999</v>
      </c>
      <c r="G7786" s="146">
        <f t="shared" si="121"/>
        <v>8.7034000000000002</v>
      </c>
    </row>
    <row r="7787" spans="1:7" x14ac:dyDescent="0.25">
      <c r="A7787" s="143">
        <v>44886</v>
      </c>
      <c r="B7787" s="144">
        <v>6</v>
      </c>
      <c r="C7787" s="145">
        <v>1.41</v>
      </c>
      <c r="D7787" s="145">
        <v>4.5644</v>
      </c>
      <c r="E7787" s="145">
        <v>2.496</v>
      </c>
      <c r="F7787" s="145">
        <v>0.20480000000000001</v>
      </c>
      <c r="G7787" s="146">
        <f t="shared" si="121"/>
        <v>8.6752000000000002</v>
      </c>
    </row>
    <row r="7788" spans="1:7" x14ac:dyDescent="0.25">
      <c r="A7788" s="143">
        <v>44886</v>
      </c>
      <c r="B7788" s="144">
        <v>7</v>
      </c>
      <c r="C7788" s="145">
        <v>1.198</v>
      </c>
      <c r="D7788" s="145">
        <v>3.0131000000000001</v>
      </c>
      <c r="E7788" s="145">
        <v>1.0880000000000001</v>
      </c>
      <c r="F7788" s="145">
        <v>0.20480000000000001</v>
      </c>
      <c r="G7788" s="146">
        <f t="shared" si="121"/>
        <v>5.5038999999999998</v>
      </c>
    </row>
    <row r="7789" spans="1:7" x14ac:dyDescent="0.25">
      <c r="A7789" s="143">
        <v>44886</v>
      </c>
      <c r="B7789" s="144">
        <v>8</v>
      </c>
      <c r="C7789" s="145">
        <v>4.9249999999999998</v>
      </c>
      <c r="D7789" s="145">
        <v>4.1803999999999997</v>
      </c>
      <c r="E7789" s="145">
        <v>4.4067999999999996</v>
      </c>
      <c r="F7789" s="145">
        <v>518.75879999999995</v>
      </c>
      <c r="G7789" s="146">
        <f t="shared" si="121"/>
        <v>532.27099999999996</v>
      </c>
    </row>
    <row r="7790" spans="1:7" x14ac:dyDescent="0.25">
      <c r="A7790" s="143">
        <v>44886</v>
      </c>
      <c r="B7790" s="144">
        <v>9</v>
      </c>
      <c r="C7790" s="145">
        <v>1090.7228</v>
      </c>
      <c r="D7790" s="145">
        <v>10.316599999999999</v>
      </c>
      <c r="E7790" s="145">
        <v>220.9623</v>
      </c>
      <c r="F7790" s="145">
        <v>7200.8456999999999</v>
      </c>
      <c r="G7790" s="146">
        <f t="shared" si="121"/>
        <v>8522.8474000000006</v>
      </c>
    </row>
    <row r="7791" spans="1:7" x14ac:dyDescent="0.25">
      <c r="A7791" s="143">
        <v>44886</v>
      </c>
      <c r="B7791" s="144">
        <v>10</v>
      </c>
      <c r="C7791" s="145">
        <v>7764.7293</v>
      </c>
      <c r="D7791" s="145">
        <v>48.312800000000003</v>
      </c>
      <c r="E7791" s="145">
        <v>508.88709999999998</v>
      </c>
      <c r="F7791" s="145">
        <v>12585.7039</v>
      </c>
      <c r="G7791" s="146">
        <f t="shared" si="121"/>
        <v>20907.633099999999</v>
      </c>
    </row>
    <row r="7792" spans="1:7" x14ac:dyDescent="0.25">
      <c r="A7792" s="143">
        <v>44886</v>
      </c>
      <c r="B7792" s="144">
        <v>11</v>
      </c>
      <c r="C7792" s="145">
        <v>16409.9908</v>
      </c>
      <c r="D7792" s="145">
        <v>97.862200000000001</v>
      </c>
      <c r="E7792" s="145">
        <v>844.41189999999995</v>
      </c>
      <c r="F7792" s="145">
        <v>15512.979600000001</v>
      </c>
      <c r="G7792" s="146">
        <f t="shared" si="121"/>
        <v>32865.244500000001</v>
      </c>
    </row>
    <row r="7793" spans="1:7" x14ac:dyDescent="0.25">
      <c r="A7793" s="143">
        <v>44886</v>
      </c>
      <c r="B7793" s="144">
        <v>12</v>
      </c>
      <c r="C7793" s="145">
        <v>22403.416799999999</v>
      </c>
      <c r="D7793" s="145">
        <v>128.94919999999999</v>
      </c>
      <c r="E7793" s="145">
        <v>1067.9921999999999</v>
      </c>
      <c r="F7793" s="145">
        <v>16171.562</v>
      </c>
      <c r="G7793" s="146">
        <f t="shared" si="121"/>
        <v>39771.9202</v>
      </c>
    </row>
    <row r="7794" spans="1:7" x14ac:dyDescent="0.25">
      <c r="A7794" s="143">
        <v>44886</v>
      </c>
      <c r="B7794" s="144">
        <v>13</v>
      </c>
      <c r="C7794" s="145">
        <v>25130.892500000002</v>
      </c>
      <c r="D7794" s="145">
        <v>147.0754</v>
      </c>
      <c r="E7794" s="145">
        <v>1109.0915</v>
      </c>
      <c r="F7794" s="145">
        <v>16005.0677</v>
      </c>
      <c r="G7794" s="146">
        <f t="shared" si="121"/>
        <v>42392.127099999998</v>
      </c>
    </row>
    <row r="7795" spans="1:7" x14ac:dyDescent="0.25">
      <c r="A7795" s="143">
        <v>44886</v>
      </c>
      <c r="B7795" s="144">
        <v>14</v>
      </c>
      <c r="C7795" s="145">
        <v>23365.915000000001</v>
      </c>
      <c r="D7795" s="145">
        <v>127.5346</v>
      </c>
      <c r="E7795" s="145">
        <v>1042.1207999999999</v>
      </c>
      <c r="F7795" s="145">
        <v>15799.114600000001</v>
      </c>
      <c r="G7795" s="146">
        <f t="shared" si="121"/>
        <v>40334.684999999998</v>
      </c>
    </row>
    <row r="7796" spans="1:7" x14ac:dyDescent="0.25">
      <c r="A7796" s="143">
        <v>44886</v>
      </c>
      <c r="B7796" s="144">
        <v>15</v>
      </c>
      <c r="C7796" s="145">
        <v>17341.926200000002</v>
      </c>
      <c r="D7796" s="145">
        <v>84.889099999999999</v>
      </c>
      <c r="E7796" s="145">
        <v>783.41030000000001</v>
      </c>
      <c r="F7796" s="145">
        <v>14571.0852</v>
      </c>
      <c r="G7796" s="146">
        <f t="shared" si="121"/>
        <v>32781.310799999999</v>
      </c>
    </row>
    <row r="7797" spans="1:7" x14ac:dyDescent="0.25">
      <c r="A7797" s="143">
        <v>44886</v>
      </c>
      <c r="B7797" s="144">
        <v>16</v>
      </c>
      <c r="C7797" s="145">
        <v>8442.9534999999996</v>
      </c>
      <c r="D7797" s="145">
        <v>40.0319</v>
      </c>
      <c r="E7797" s="145">
        <v>418.08330000000001</v>
      </c>
      <c r="F7797" s="145">
        <v>11258.478999999999</v>
      </c>
      <c r="G7797" s="146">
        <f t="shared" si="121"/>
        <v>20159.547699999999</v>
      </c>
    </row>
    <row r="7798" spans="1:7" x14ac:dyDescent="0.25">
      <c r="A7798" s="143">
        <v>44886</v>
      </c>
      <c r="B7798" s="144">
        <v>17</v>
      </c>
      <c r="C7798" s="145">
        <v>1004.5108</v>
      </c>
      <c r="D7798" s="145">
        <v>9.8380999999999901</v>
      </c>
      <c r="E7798" s="145">
        <v>123.5514</v>
      </c>
      <c r="F7798" s="145">
        <v>5253.7219999999998</v>
      </c>
      <c r="G7798" s="146">
        <f t="shared" si="121"/>
        <v>6391.6223</v>
      </c>
    </row>
    <row r="7799" spans="1:7" x14ac:dyDescent="0.25">
      <c r="A7799" s="143">
        <v>44886</v>
      </c>
      <c r="B7799" s="144">
        <v>18</v>
      </c>
      <c r="C7799" s="145">
        <v>5.0305999999999997</v>
      </c>
      <c r="D7799" s="145">
        <v>4.2187999999999999</v>
      </c>
      <c r="E7799" s="145">
        <v>2.048</v>
      </c>
      <c r="F7799" s="145">
        <v>67.733500000000006</v>
      </c>
      <c r="G7799" s="146">
        <f t="shared" si="121"/>
        <v>79.030900000000003</v>
      </c>
    </row>
    <row r="7800" spans="1:7" x14ac:dyDescent="0.25">
      <c r="A7800" s="143">
        <v>44886</v>
      </c>
      <c r="B7800" s="144">
        <v>19</v>
      </c>
      <c r="C7800" s="145">
        <v>2.7787000000000002</v>
      </c>
      <c r="D7800" s="145">
        <v>4.032</v>
      </c>
      <c r="E7800" s="145">
        <v>1.984</v>
      </c>
      <c r="F7800" s="145">
        <v>0.18429999999999999</v>
      </c>
      <c r="G7800" s="146">
        <f t="shared" si="121"/>
        <v>8.979000000000001</v>
      </c>
    </row>
    <row r="7801" spans="1:7" x14ac:dyDescent="0.25">
      <c r="A7801" s="143">
        <v>44886</v>
      </c>
      <c r="B7801" s="144">
        <v>20</v>
      </c>
      <c r="C7801" s="145">
        <v>0.56409999999999905</v>
      </c>
      <c r="D7801" s="145">
        <v>4.0728999999999997</v>
      </c>
      <c r="E7801" s="145">
        <v>1.984</v>
      </c>
      <c r="F7801" s="145">
        <v>0.18429999999999999</v>
      </c>
      <c r="G7801" s="146">
        <f t="shared" si="121"/>
        <v>6.805299999999999</v>
      </c>
    </row>
    <row r="7802" spans="1:7" x14ac:dyDescent="0.25">
      <c r="A7802" s="143">
        <v>44886</v>
      </c>
      <c r="B7802" s="144">
        <v>21</v>
      </c>
      <c r="C7802" s="145">
        <v>0.71509999999999996</v>
      </c>
      <c r="D7802" s="145">
        <v>4.2674000000000003</v>
      </c>
      <c r="E7802" s="145">
        <v>2.2400000000000002</v>
      </c>
      <c r="F7802" s="145">
        <v>0.20480000000000001</v>
      </c>
      <c r="G7802" s="146">
        <f t="shared" si="121"/>
        <v>7.4272999999999998</v>
      </c>
    </row>
    <row r="7803" spans="1:7" x14ac:dyDescent="0.25">
      <c r="A7803" s="143">
        <v>44886</v>
      </c>
      <c r="B7803" s="144">
        <v>22</v>
      </c>
      <c r="C7803" s="145">
        <v>1.1531</v>
      </c>
      <c r="D7803" s="145">
        <v>4.3979999999999997</v>
      </c>
      <c r="E7803" s="145">
        <v>2.4319999999999999</v>
      </c>
      <c r="F7803" s="145">
        <v>0.18429999999999999</v>
      </c>
      <c r="G7803" s="146">
        <f t="shared" si="121"/>
        <v>8.1674000000000007</v>
      </c>
    </row>
    <row r="7804" spans="1:7" x14ac:dyDescent="0.25">
      <c r="A7804" s="143">
        <v>44886</v>
      </c>
      <c r="B7804" s="144">
        <v>23</v>
      </c>
      <c r="C7804" s="145">
        <v>0.8841</v>
      </c>
      <c r="D7804" s="145">
        <v>4.1010999999999997</v>
      </c>
      <c r="E7804" s="145">
        <v>2.1760000000000002</v>
      </c>
      <c r="F7804" s="145">
        <v>0.18429999999999999</v>
      </c>
      <c r="G7804" s="146">
        <f t="shared" si="121"/>
        <v>7.3455000000000004</v>
      </c>
    </row>
    <row r="7805" spans="1:7" x14ac:dyDescent="0.25">
      <c r="A7805" s="143">
        <v>44886</v>
      </c>
      <c r="B7805" s="144">
        <v>24</v>
      </c>
      <c r="C7805" s="145">
        <v>1.2040999999999999</v>
      </c>
      <c r="D7805" s="145">
        <v>4.3339999999999996</v>
      </c>
      <c r="E7805" s="145">
        <v>2.3679999999999999</v>
      </c>
      <c r="F7805" s="145">
        <v>4.48E-2</v>
      </c>
      <c r="G7805" s="146">
        <f t="shared" si="121"/>
        <v>7.9509000000000007</v>
      </c>
    </row>
    <row r="7806" spans="1:7" x14ac:dyDescent="0.25">
      <c r="A7806" s="143">
        <v>44887</v>
      </c>
      <c r="B7806" s="144">
        <v>1</v>
      </c>
      <c r="C7806" s="145">
        <v>2.1883999999999899</v>
      </c>
      <c r="D7806" s="145">
        <v>4.4184000000000001</v>
      </c>
      <c r="E7806" s="145">
        <v>2.4319999999999999</v>
      </c>
      <c r="F7806" s="145">
        <v>0.18429999999999999</v>
      </c>
      <c r="G7806" s="146">
        <f t="shared" si="121"/>
        <v>9.2230999999999899</v>
      </c>
    </row>
    <row r="7807" spans="1:7" x14ac:dyDescent="0.25">
      <c r="A7807" s="143">
        <v>44887</v>
      </c>
      <c r="B7807" s="144">
        <v>2</v>
      </c>
      <c r="C7807" s="145">
        <v>2.7033999999999998</v>
      </c>
      <c r="D7807" s="145">
        <v>4.1829000000000001</v>
      </c>
      <c r="E7807" s="145">
        <v>2.1760000000000002</v>
      </c>
      <c r="F7807" s="145">
        <v>0.20480000000000001</v>
      </c>
      <c r="G7807" s="146">
        <f t="shared" si="121"/>
        <v>9.267100000000001</v>
      </c>
    </row>
    <row r="7808" spans="1:7" x14ac:dyDescent="0.25">
      <c r="A7808" s="143">
        <v>44887</v>
      </c>
      <c r="B7808" s="144">
        <v>3</v>
      </c>
      <c r="C7808" s="145">
        <v>2.1244000000000001</v>
      </c>
      <c r="D7808" s="145">
        <v>4.3520000000000003</v>
      </c>
      <c r="E7808" s="145">
        <v>2.3039999999999998</v>
      </c>
      <c r="F7808" s="145">
        <v>0.18429999999999999</v>
      </c>
      <c r="G7808" s="146">
        <f t="shared" si="121"/>
        <v>8.9647000000000006</v>
      </c>
    </row>
    <row r="7809" spans="1:7" x14ac:dyDescent="0.25">
      <c r="A7809" s="143">
        <v>44887</v>
      </c>
      <c r="B7809" s="144">
        <v>4</v>
      </c>
      <c r="C7809" s="145">
        <v>1.6580999999999999</v>
      </c>
      <c r="D7809" s="145">
        <v>2.99</v>
      </c>
      <c r="E7809" s="145">
        <v>1.024</v>
      </c>
      <c r="F7809" s="145">
        <v>0.20480000000000001</v>
      </c>
      <c r="G7809" s="146">
        <f t="shared" si="121"/>
        <v>5.8769</v>
      </c>
    </row>
    <row r="7810" spans="1:7" x14ac:dyDescent="0.25">
      <c r="A7810" s="143">
        <v>44887</v>
      </c>
      <c r="B7810" s="144">
        <v>5</v>
      </c>
      <c r="C7810" s="145">
        <v>1.3280999999999901</v>
      </c>
      <c r="D7810" s="145">
        <v>4.3929</v>
      </c>
      <c r="E7810" s="145">
        <v>2.3039999999999998</v>
      </c>
      <c r="F7810" s="145">
        <v>0.18429999999999999</v>
      </c>
      <c r="G7810" s="146">
        <f t="shared" si="121"/>
        <v>8.20929999999999</v>
      </c>
    </row>
    <row r="7811" spans="1:7" x14ac:dyDescent="0.25">
      <c r="A7811" s="143">
        <v>44887</v>
      </c>
      <c r="B7811" s="144">
        <v>6</v>
      </c>
      <c r="C7811" s="145">
        <v>1.5831</v>
      </c>
      <c r="D7811" s="145">
        <v>3.1358999999999999</v>
      </c>
      <c r="E7811" s="145">
        <v>1.0880000000000001</v>
      </c>
      <c r="F7811" s="145">
        <v>0.20480000000000001</v>
      </c>
      <c r="G7811" s="146">
        <f t="shared" si="121"/>
        <v>6.0117999999999991</v>
      </c>
    </row>
    <row r="7812" spans="1:7" x14ac:dyDescent="0.25">
      <c r="A7812" s="143">
        <v>44887</v>
      </c>
      <c r="B7812" s="144">
        <v>7</v>
      </c>
      <c r="C7812" s="145">
        <v>1.0190999999999999</v>
      </c>
      <c r="D7812" s="145">
        <v>4.1139000000000001</v>
      </c>
      <c r="E7812" s="145">
        <v>1.984</v>
      </c>
      <c r="F7812" s="145">
        <v>0.18429999999999999</v>
      </c>
      <c r="G7812" s="146">
        <f t="shared" si="121"/>
        <v>7.3013000000000003</v>
      </c>
    </row>
    <row r="7813" spans="1:7" x14ac:dyDescent="0.25">
      <c r="A7813" s="143">
        <v>44887</v>
      </c>
      <c r="B7813" s="144">
        <v>8</v>
      </c>
      <c r="C7813" s="145">
        <v>5.9241000000000001</v>
      </c>
      <c r="D7813" s="145">
        <v>4.1624999999999996</v>
      </c>
      <c r="E7813" s="145">
        <v>6.6852999999999998</v>
      </c>
      <c r="F7813" s="145">
        <v>532.72969999999998</v>
      </c>
      <c r="G7813" s="146">
        <f t="shared" si="121"/>
        <v>549.50159999999994</v>
      </c>
    </row>
    <row r="7814" spans="1:7" x14ac:dyDescent="0.25">
      <c r="A7814" s="143">
        <v>44887</v>
      </c>
      <c r="B7814" s="144">
        <v>9</v>
      </c>
      <c r="C7814" s="145">
        <v>1346.8262</v>
      </c>
      <c r="D7814" s="145">
        <v>12.372199999999999</v>
      </c>
      <c r="E7814" s="145">
        <v>198.8914</v>
      </c>
      <c r="F7814" s="145">
        <v>8004.8796999999904</v>
      </c>
      <c r="G7814" s="146">
        <f t="shared" ref="G7814:G7877" si="122">+SUM(C7814:F7814)</f>
        <v>9562.9694999999901</v>
      </c>
    </row>
    <row r="7815" spans="1:7" x14ac:dyDescent="0.25">
      <c r="A7815" s="143">
        <v>44887</v>
      </c>
      <c r="B7815" s="144">
        <v>10</v>
      </c>
      <c r="C7815" s="145">
        <v>7217.8218999999999</v>
      </c>
      <c r="D7815" s="145">
        <v>45.2134</v>
      </c>
      <c r="E7815" s="145">
        <v>520.58090000000004</v>
      </c>
      <c r="F7815" s="145">
        <v>13472.6229</v>
      </c>
      <c r="G7815" s="146">
        <f t="shared" si="122"/>
        <v>21256.239099999999</v>
      </c>
    </row>
    <row r="7816" spans="1:7" x14ac:dyDescent="0.25">
      <c r="A7816" s="143">
        <v>44887</v>
      </c>
      <c r="B7816" s="144">
        <v>11</v>
      </c>
      <c r="C7816" s="145">
        <v>12953.5543</v>
      </c>
      <c r="D7816" s="145">
        <v>81.749499999999998</v>
      </c>
      <c r="E7816" s="145">
        <v>843.86339999999996</v>
      </c>
      <c r="F7816" s="145">
        <v>15461.4491</v>
      </c>
      <c r="G7816" s="146">
        <f t="shared" si="122"/>
        <v>29340.616300000002</v>
      </c>
    </row>
    <row r="7817" spans="1:7" x14ac:dyDescent="0.25">
      <c r="A7817" s="143">
        <v>44887</v>
      </c>
      <c r="B7817" s="144">
        <v>12</v>
      </c>
      <c r="C7817" s="145">
        <v>18504.607499999998</v>
      </c>
      <c r="D7817" s="145">
        <v>112.526</v>
      </c>
      <c r="E7817" s="145">
        <v>1024.1319000000001</v>
      </c>
      <c r="F7817" s="145">
        <v>16097.8361</v>
      </c>
      <c r="G7817" s="146">
        <f t="shared" si="122"/>
        <v>35739.101500000004</v>
      </c>
    </row>
    <row r="7818" spans="1:7" x14ac:dyDescent="0.25">
      <c r="A7818" s="143">
        <v>44887</v>
      </c>
      <c r="B7818" s="144">
        <v>13</v>
      </c>
      <c r="C7818" s="145">
        <v>24438.845799999999</v>
      </c>
      <c r="D7818" s="145">
        <v>136.2611</v>
      </c>
      <c r="E7818" s="145">
        <v>1150.2011</v>
      </c>
      <c r="F7818" s="145">
        <v>15661.057500000001</v>
      </c>
      <c r="G7818" s="146">
        <f t="shared" si="122"/>
        <v>41386.3655</v>
      </c>
    </row>
    <row r="7819" spans="1:7" x14ac:dyDescent="0.25">
      <c r="A7819" s="143">
        <v>44887</v>
      </c>
      <c r="B7819" s="144">
        <v>14</v>
      </c>
      <c r="C7819" s="145">
        <v>17809.919000000002</v>
      </c>
      <c r="D7819" s="145">
        <v>97.574200000000005</v>
      </c>
      <c r="E7819" s="145">
        <v>860.45540000000005</v>
      </c>
      <c r="F7819" s="145">
        <v>15255.840899999999</v>
      </c>
      <c r="G7819" s="146">
        <f t="shared" si="122"/>
        <v>34023.789499999999</v>
      </c>
    </row>
    <row r="7820" spans="1:7" x14ac:dyDescent="0.25">
      <c r="A7820" s="143">
        <v>44887</v>
      </c>
      <c r="B7820" s="144">
        <v>15</v>
      </c>
      <c r="C7820" s="145">
        <v>6378.7478000000001</v>
      </c>
      <c r="D7820" s="145">
        <v>47.337200000000003</v>
      </c>
      <c r="E7820" s="145">
        <v>487.54039999999998</v>
      </c>
      <c r="F7820" s="145">
        <v>12026.3516</v>
      </c>
      <c r="G7820" s="146">
        <f t="shared" si="122"/>
        <v>18939.976999999999</v>
      </c>
    </row>
    <row r="7821" spans="1:7" x14ac:dyDescent="0.25">
      <c r="A7821" s="143">
        <v>44887</v>
      </c>
      <c r="B7821" s="144">
        <v>16</v>
      </c>
      <c r="C7821" s="145">
        <v>2435.8227000000002</v>
      </c>
      <c r="D7821" s="145">
        <v>20.415800000000001</v>
      </c>
      <c r="E7821" s="145">
        <v>161.02199999999999</v>
      </c>
      <c r="F7821" s="145">
        <v>5704.9639999999999</v>
      </c>
      <c r="G7821" s="146">
        <f t="shared" si="122"/>
        <v>8322.2245000000003</v>
      </c>
    </row>
    <row r="7822" spans="1:7" x14ac:dyDescent="0.25">
      <c r="A7822" s="143">
        <v>44887</v>
      </c>
      <c r="B7822" s="144">
        <v>17</v>
      </c>
      <c r="C7822" s="145">
        <v>41.928899999999999</v>
      </c>
      <c r="D7822" s="145">
        <v>4.5926</v>
      </c>
      <c r="E7822" s="145">
        <v>10.5267</v>
      </c>
      <c r="F7822" s="145">
        <v>1523.9838</v>
      </c>
      <c r="G7822" s="146">
        <f t="shared" si="122"/>
        <v>1581.0319999999999</v>
      </c>
    </row>
    <row r="7823" spans="1:7" x14ac:dyDescent="0.25">
      <c r="A7823" s="143">
        <v>44887</v>
      </c>
      <c r="B7823" s="144">
        <v>18</v>
      </c>
      <c r="C7823" s="145">
        <v>4.7648000000000001</v>
      </c>
      <c r="D7823" s="145">
        <v>3.8144</v>
      </c>
      <c r="E7823" s="145">
        <v>1.6639999999999999</v>
      </c>
      <c r="F7823" s="145">
        <v>1.8185</v>
      </c>
      <c r="G7823" s="146">
        <f t="shared" si="122"/>
        <v>12.0617</v>
      </c>
    </row>
    <row r="7824" spans="1:7" x14ac:dyDescent="0.25">
      <c r="A7824" s="143">
        <v>44887</v>
      </c>
      <c r="B7824" s="144">
        <v>19</v>
      </c>
      <c r="C7824" s="145">
        <v>3.0697000000000001</v>
      </c>
      <c r="D7824" s="145">
        <v>4.5311000000000003</v>
      </c>
      <c r="E7824" s="145">
        <v>2.1760000000000002</v>
      </c>
      <c r="F7824" s="145">
        <v>0.18429999999999999</v>
      </c>
      <c r="G7824" s="146">
        <f t="shared" si="122"/>
        <v>9.9611000000000018</v>
      </c>
    </row>
    <row r="7825" spans="1:7" x14ac:dyDescent="0.25">
      <c r="A7825" s="143">
        <v>44887</v>
      </c>
      <c r="B7825" s="144">
        <v>20</v>
      </c>
      <c r="C7825" s="145">
        <v>1.0341</v>
      </c>
      <c r="D7825" s="145">
        <v>4.2367999999999997</v>
      </c>
      <c r="E7825" s="145">
        <v>1.984</v>
      </c>
      <c r="F7825" s="145">
        <v>0.18429999999999999</v>
      </c>
      <c r="G7825" s="146">
        <f t="shared" si="122"/>
        <v>7.4391999999999996</v>
      </c>
    </row>
    <row r="7826" spans="1:7" x14ac:dyDescent="0.25">
      <c r="A7826" s="143">
        <v>44887</v>
      </c>
      <c r="B7826" s="144">
        <v>21</v>
      </c>
      <c r="C7826" s="145">
        <v>0.89610000000000001</v>
      </c>
      <c r="D7826" s="145">
        <v>4.6335999999999897</v>
      </c>
      <c r="E7826" s="145">
        <v>2.1760000000000002</v>
      </c>
      <c r="F7826" s="145">
        <v>4.48E-2</v>
      </c>
      <c r="G7826" s="146">
        <f t="shared" si="122"/>
        <v>7.75049999999999</v>
      </c>
    </row>
    <row r="7827" spans="1:7" x14ac:dyDescent="0.25">
      <c r="A7827" s="143">
        <v>44887</v>
      </c>
      <c r="B7827" s="144">
        <v>22</v>
      </c>
      <c r="C7827" s="145">
        <v>1.0341</v>
      </c>
      <c r="D7827" s="145">
        <v>4.3238000000000003</v>
      </c>
      <c r="E7827" s="145">
        <v>2.1120000000000001</v>
      </c>
      <c r="F7827" s="145">
        <v>0.18429999999999999</v>
      </c>
      <c r="G7827" s="146">
        <f t="shared" si="122"/>
        <v>7.6542000000000012</v>
      </c>
    </row>
    <row r="7828" spans="1:7" x14ac:dyDescent="0.25">
      <c r="A7828" s="143">
        <v>44887</v>
      </c>
      <c r="B7828" s="144">
        <v>23</v>
      </c>
      <c r="C7828" s="145">
        <v>3.0021</v>
      </c>
      <c r="D7828" s="145">
        <v>4.8254999999999999</v>
      </c>
      <c r="E7828" s="145">
        <v>2.3679999999999999</v>
      </c>
      <c r="F7828" s="145">
        <v>0.20480000000000001</v>
      </c>
      <c r="G7828" s="146">
        <f t="shared" si="122"/>
        <v>10.400400000000001</v>
      </c>
    </row>
    <row r="7829" spans="1:7" x14ac:dyDescent="0.25">
      <c r="A7829" s="143">
        <v>44887</v>
      </c>
      <c r="B7829" s="144">
        <v>24</v>
      </c>
      <c r="C7829" s="145">
        <v>1.7221</v>
      </c>
      <c r="D7829" s="145">
        <v>4.7232000000000003</v>
      </c>
      <c r="E7829" s="145">
        <v>2.3679999999999999</v>
      </c>
      <c r="F7829" s="145">
        <v>0.18429999999999999</v>
      </c>
      <c r="G7829" s="146">
        <f t="shared" si="122"/>
        <v>8.9976000000000003</v>
      </c>
    </row>
    <row r="7830" spans="1:7" x14ac:dyDescent="0.25">
      <c r="A7830" s="143">
        <v>44888</v>
      </c>
      <c r="B7830" s="144">
        <v>1</v>
      </c>
      <c r="C7830" s="145">
        <v>3.3780000000000001</v>
      </c>
      <c r="D7830" s="145">
        <v>4.5312000000000001</v>
      </c>
      <c r="E7830" s="145">
        <v>2.1760000000000002</v>
      </c>
      <c r="F7830" s="145">
        <v>0.20480000000000001</v>
      </c>
      <c r="G7830" s="146">
        <f t="shared" si="122"/>
        <v>10.290000000000001</v>
      </c>
    </row>
    <row r="7831" spans="1:7" x14ac:dyDescent="0.25">
      <c r="A7831" s="143">
        <v>44888</v>
      </c>
      <c r="B7831" s="144">
        <v>2</v>
      </c>
      <c r="C7831" s="145">
        <v>3.6116999999999999</v>
      </c>
      <c r="D7831" s="145">
        <v>4.7461000000000002</v>
      </c>
      <c r="E7831" s="145">
        <v>2.4319999999999999</v>
      </c>
      <c r="F7831" s="145">
        <v>0.18429999999999999</v>
      </c>
      <c r="G7831" s="146">
        <f t="shared" si="122"/>
        <v>10.974100000000002</v>
      </c>
    </row>
    <row r="7832" spans="1:7" x14ac:dyDescent="0.25">
      <c r="A7832" s="143">
        <v>44888</v>
      </c>
      <c r="B7832" s="144">
        <v>3</v>
      </c>
      <c r="C7832" s="145">
        <v>3.89</v>
      </c>
      <c r="D7832" s="145">
        <v>4.0627000000000004</v>
      </c>
      <c r="E7832" s="145">
        <v>2.2400000000000002</v>
      </c>
      <c r="F7832" s="145">
        <v>0.20480000000000001</v>
      </c>
      <c r="G7832" s="146">
        <f t="shared" si="122"/>
        <v>10.397500000000001</v>
      </c>
    </row>
    <row r="7833" spans="1:7" x14ac:dyDescent="0.25">
      <c r="A7833" s="143">
        <v>44888</v>
      </c>
      <c r="B7833" s="144">
        <v>4</v>
      </c>
      <c r="C7833" s="145">
        <v>4.5091000000000001</v>
      </c>
      <c r="D7833" s="145">
        <v>4.3520000000000003</v>
      </c>
      <c r="E7833" s="145">
        <v>2.3039999999999998</v>
      </c>
      <c r="F7833" s="145">
        <v>0.18429999999999999</v>
      </c>
      <c r="G7833" s="146">
        <f t="shared" si="122"/>
        <v>11.349400000000001</v>
      </c>
    </row>
    <row r="7834" spans="1:7" x14ac:dyDescent="0.25">
      <c r="A7834" s="143">
        <v>44888</v>
      </c>
      <c r="B7834" s="144">
        <v>5</v>
      </c>
      <c r="C7834" s="145">
        <v>7.1747999999999896</v>
      </c>
      <c r="D7834" s="145">
        <v>4.5797999999999996</v>
      </c>
      <c r="E7834" s="145">
        <v>2.3679999999999999</v>
      </c>
      <c r="F7834" s="145">
        <v>0.18429999999999999</v>
      </c>
      <c r="G7834" s="146">
        <f t="shared" si="122"/>
        <v>14.30689999999999</v>
      </c>
    </row>
    <row r="7835" spans="1:7" x14ac:dyDescent="0.25">
      <c r="A7835" s="143">
        <v>44888</v>
      </c>
      <c r="B7835" s="144">
        <v>6</v>
      </c>
      <c r="C7835" s="145">
        <v>5.2534999999999998</v>
      </c>
      <c r="D7835" s="145">
        <v>4.3493000000000004</v>
      </c>
      <c r="E7835" s="145">
        <v>2.2400000000000002</v>
      </c>
      <c r="F7835" s="145">
        <v>0.20480000000000001</v>
      </c>
      <c r="G7835" s="146">
        <f t="shared" si="122"/>
        <v>12.047600000000001</v>
      </c>
    </row>
    <row r="7836" spans="1:7" x14ac:dyDescent="0.25">
      <c r="A7836" s="143">
        <v>44888</v>
      </c>
      <c r="B7836" s="144">
        <v>7</v>
      </c>
      <c r="C7836" s="145">
        <v>5.7975000000000003</v>
      </c>
      <c r="D7836" s="145">
        <v>4.4518000000000004</v>
      </c>
      <c r="E7836" s="145">
        <v>2.2400000000000002</v>
      </c>
      <c r="F7836" s="145">
        <v>0.20480000000000001</v>
      </c>
      <c r="G7836" s="146">
        <f t="shared" si="122"/>
        <v>12.694100000000002</v>
      </c>
    </row>
    <row r="7837" spans="1:7" x14ac:dyDescent="0.25">
      <c r="A7837" s="143">
        <v>44888</v>
      </c>
      <c r="B7837" s="144">
        <v>8</v>
      </c>
      <c r="C7837" s="145">
        <v>5.4684999999999997</v>
      </c>
      <c r="D7837" s="145">
        <v>4.3723999999999998</v>
      </c>
      <c r="E7837" s="145">
        <v>2.1819999999999999</v>
      </c>
      <c r="F7837" s="145">
        <v>70.624499999999998</v>
      </c>
      <c r="G7837" s="146">
        <f t="shared" si="122"/>
        <v>82.647400000000005</v>
      </c>
    </row>
    <row r="7838" spans="1:7" x14ac:dyDescent="0.25">
      <c r="A7838" s="143">
        <v>44888</v>
      </c>
      <c r="B7838" s="144">
        <v>9</v>
      </c>
      <c r="C7838" s="145">
        <v>737.25279999999998</v>
      </c>
      <c r="D7838" s="145">
        <v>9.3119999999999994</v>
      </c>
      <c r="E7838" s="145">
        <v>41.9206</v>
      </c>
      <c r="F7838" s="145">
        <v>2360.2035999999998</v>
      </c>
      <c r="G7838" s="146">
        <f t="shared" si="122"/>
        <v>3148.6889999999999</v>
      </c>
    </row>
    <row r="7839" spans="1:7" x14ac:dyDescent="0.25">
      <c r="A7839" s="143">
        <v>44888</v>
      </c>
      <c r="B7839" s="144">
        <v>10</v>
      </c>
      <c r="C7839" s="145">
        <v>7117.6688999999997</v>
      </c>
      <c r="D7839" s="145">
        <v>40.3857</v>
      </c>
      <c r="E7839" s="145">
        <v>253.54050000000001</v>
      </c>
      <c r="F7839" s="145">
        <v>5735.2734</v>
      </c>
      <c r="G7839" s="146">
        <f t="shared" si="122"/>
        <v>13146.8685</v>
      </c>
    </row>
    <row r="7840" spans="1:7" x14ac:dyDescent="0.25">
      <c r="A7840" s="143">
        <v>44888</v>
      </c>
      <c r="B7840" s="144">
        <v>11</v>
      </c>
      <c r="C7840" s="145">
        <v>15941.637500000001</v>
      </c>
      <c r="D7840" s="145">
        <v>92.515299999999996</v>
      </c>
      <c r="E7840" s="145">
        <v>604.12490000000003</v>
      </c>
      <c r="F7840" s="145">
        <v>7755.3864000000003</v>
      </c>
      <c r="G7840" s="146">
        <f t="shared" si="122"/>
        <v>24393.664099999998</v>
      </c>
    </row>
    <row r="7841" spans="1:7" x14ac:dyDescent="0.25">
      <c r="A7841" s="143">
        <v>44888</v>
      </c>
      <c r="B7841" s="144">
        <v>12</v>
      </c>
      <c r="C7841" s="145">
        <v>22003.901699999999</v>
      </c>
      <c r="D7841" s="145">
        <v>128.95609999999999</v>
      </c>
      <c r="E7841" s="145">
        <v>874.61260000000004</v>
      </c>
      <c r="F7841" s="145">
        <v>9141.8421999999991</v>
      </c>
      <c r="G7841" s="146">
        <f t="shared" si="122"/>
        <v>32149.312599999997</v>
      </c>
    </row>
    <row r="7842" spans="1:7" x14ac:dyDescent="0.25">
      <c r="A7842" s="143">
        <v>44888</v>
      </c>
      <c r="B7842" s="144">
        <v>13</v>
      </c>
      <c r="C7842" s="145">
        <v>25040.398700000002</v>
      </c>
      <c r="D7842" s="145">
        <v>138.423</v>
      </c>
      <c r="E7842" s="145">
        <v>1010.7608</v>
      </c>
      <c r="F7842" s="145">
        <v>9981.5679999999993</v>
      </c>
      <c r="G7842" s="146">
        <f t="shared" si="122"/>
        <v>36171.150500000003</v>
      </c>
    </row>
    <row r="7843" spans="1:7" x14ac:dyDescent="0.25">
      <c r="A7843" s="143">
        <v>44888</v>
      </c>
      <c r="B7843" s="144">
        <v>14</v>
      </c>
      <c r="C7843" s="145">
        <v>23430.299900000002</v>
      </c>
      <c r="D7843" s="145">
        <v>128.15960000000001</v>
      </c>
      <c r="E7843" s="145">
        <v>940.40409999999997</v>
      </c>
      <c r="F7843" s="145">
        <v>9472.7790000000005</v>
      </c>
      <c r="G7843" s="146">
        <f t="shared" si="122"/>
        <v>33971.642599999999</v>
      </c>
    </row>
    <row r="7844" spans="1:7" x14ac:dyDescent="0.25">
      <c r="A7844" s="143">
        <v>44888</v>
      </c>
      <c r="B7844" s="144">
        <v>15</v>
      </c>
      <c r="C7844" s="145">
        <v>17853.568800000001</v>
      </c>
      <c r="D7844" s="145">
        <v>89.876800000000003</v>
      </c>
      <c r="E7844" s="145">
        <v>674.96609999999998</v>
      </c>
      <c r="F7844" s="145">
        <v>8038.3369999999904</v>
      </c>
      <c r="G7844" s="146">
        <f t="shared" si="122"/>
        <v>26656.748699999989</v>
      </c>
    </row>
    <row r="7845" spans="1:7" x14ac:dyDescent="0.25">
      <c r="A7845" s="143">
        <v>44888</v>
      </c>
      <c r="B7845" s="144">
        <v>16</v>
      </c>
      <c r="C7845" s="145">
        <v>9612.5473999999995</v>
      </c>
      <c r="D7845" s="145">
        <v>42.7575</v>
      </c>
      <c r="E7845" s="145">
        <v>355.4588</v>
      </c>
      <c r="F7845" s="145">
        <v>5231.1907000000001</v>
      </c>
      <c r="G7845" s="146">
        <f t="shared" si="122"/>
        <v>15241.954399999999</v>
      </c>
    </row>
    <row r="7846" spans="1:7" x14ac:dyDescent="0.25">
      <c r="A7846" s="143">
        <v>44888</v>
      </c>
      <c r="B7846" s="144">
        <v>17</v>
      </c>
      <c r="C7846" s="145">
        <v>1783.1424999999999</v>
      </c>
      <c r="D7846" s="145">
        <v>13.0854</v>
      </c>
      <c r="E7846" s="145">
        <v>47.691200000000002</v>
      </c>
      <c r="F7846" s="145">
        <v>1777.8082999999999</v>
      </c>
      <c r="G7846" s="146">
        <f t="shared" si="122"/>
        <v>3621.7273999999998</v>
      </c>
    </row>
    <row r="7847" spans="1:7" x14ac:dyDescent="0.25">
      <c r="A7847" s="143">
        <v>44888</v>
      </c>
      <c r="B7847" s="144">
        <v>18</v>
      </c>
      <c r="C7847" s="145">
        <v>7.6326999999999998</v>
      </c>
      <c r="D7847" s="145">
        <v>3.5609000000000002</v>
      </c>
      <c r="E7847" s="145">
        <v>1.984</v>
      </c>
      <c r="F7847" s="145">
        <v>12.4307</v>
      </c>
      <c r="G7847" s="146">
        <f t="shared" si="122"/>
        <v>25.6083</v>
      </c>
    </row>
    <row r="7848" spans="1:7" x14ac:dyDescent="0.25">
      <c r="A7848" s="143">
        <v>44888</v>
      </c>
      <c r="B7848" s="144">
        <v>19</v>
      </c>
      <c r="C7848" s="145">
        <v>3.5242</v>
      </c>
      <c r="D7848" s="145">
        <v>3.9140999999999999</v>
      </c>
      <c r="E7848" s="145">
        <v>2.1120000000000001</v>
      </c>
      <c r="F7848" s="145">
        <v>0.18709999999999999</v>
      </c>
      <c r="G7848" s="146">
        <f t="shared" si="122"/>
        <v>9.7373999999999992</v>
      </c>
    </row>
    <row r="7849" spans="1:7" x14ac:dyDescent="0.25">
      <c r="A7849" s="143">
        <v>44888</v>
      </c>
      <c r="B7849" s="144">
        <v>20</v>
      </c>
      <c r="C7849" s="145">
        <v>2.8902999999999999</v>
      </c>
      <c r="D7849" s="145">
        <v>3.1410999999999998</v>
      </c>
      <c r="E7849" s="145">
        <v>1.216</v>
      </c>
      <c r="F7849" s="145">
        <v>4.48E-2</v>
      </c>
      <c r="G7849" s="146">
        <f t="shared" si="122"/>
        <v>7.2922000000000002</v>
      </c>
    </row>
    <row r="7850" spans="1:7" x14ac:dyDescent="0.25">
      <c r="A7850" s="143">
        <v>44888</v>
      </c>
      <c r="B7850" s="144">
        <v>21</v>
      </c>
      <c r="C7850" s="145">
        <v>3.1063000000000001</v>
      </c>
      <c r="D7850" s="145">
        <v>3.4866999999999999</v>
      </c>
      <c r="E7850" s="145">
        <v>1.6639999999999999</v>
      </c>
      <c r="F7850" s="145">
        <v>0.18429999999999999</v>
      </c>
      <c r="G7850" s="146">
        <f t="shared" si="122"/>
        <v>8.4413</v>
      </c>
    </row>
    <row r="7851" spans="1:7" x14ac:dyDescent="0.25">
      <c r="A7851" s="143">
        <v>44888</v>
      </c>
      <c r="B7851" s="144">
        <v>22</v>
      </c>
      <c r="C7851" s="145">
        <v>3.5423</v>
      </c>
      <c r="D7851" s="145">
        <v>3.9371999999999998</v>
      </c>
      <c r="E7851" s="145">
        <v>2.1760000000000002</v>
      </c>
      <c r="F7851" s="145">
        <v>0.18429999999999999</v>
      </c>
      <c r="G7851" s="146">
        <f t="shared" si="122"/>
        <v>9.8398000000000003</v>
      </c>
    </row>
    <row r="7852" spans="1:7" x14ac:dyDescent="0.25">
      <c r="A7852" s="143">
        <v>44888</v>
      </c>
      <c r="B7852" s="144">
        <v>23</v>
      </c>
      <c r="C7852" s="145">
        <v>3.3893</v>
      </c>
      <c r="D7852" s="145">
        <v>3.8706</v>
      </c>
      <c r="E7852" s="145">
        <v>2.048</v>
      </c>
      <c r="F7852" s="145">
        <v>0.1993</v>
      </c>
      <c r="G7852" s="146">
        <f t="shared" si="122"/>
        <v>9.5071999999999992</v>
      </c>
    </row>
    <row r="7853" spans="1:7" x14ac:dyDescent="0.25">
      <c r="A7853" s="143">
        <v>44888</v>
      </c>
      <c r="B7853" s="144">
        <v>24</v>
      </c>
      <c r="C7853" s="145">
        <v>3.15329999999999</v>
      </c>
      <c r="D7853" s="145">
        <v>4.3544999999999998</v>
      </c>
      <c r="E7853" s="145">
        <v>2.3679999999999999</v>
      </c>
      <c r="F7853" s="145">
        <v>0.20480000000000001</v>
      </c>
      <c r="G7853" s="146">
        <f t="shared" si="122"/>
        <v>10.08059999999999</v>
      </c>
    </row>
    <row r="7854" spans="1:7" x14ac:dyDescent="0.25">
      <c r="A7854" s="143">
        <v>44889</v>
      </c>
      <c r="B7854" s="144">
        <v>1</v>
      </c>
      <c r="C7854" s="145">
        <v>2.4373999999999998</v>
      </c>
      <c r="D7854" s="145">
        <v>4.2956000000000003</v>
      </c>
      <c r="E7854" s="145">
        <v>2.4319999999999999</v>
      </c>
      <c r="F7854" s="145">
        <v>0.20480000000000001</v>
      </c>
      <c r="G7854" s="146">
        <f t="shared" si="122"/>
        <v>9.3698000000000015</v>
      </c>
    </row>
    <row r="7855" spans="1:7" x14ac:dyDescent="0.25">
      <c r="A7855" s="143">
        <v>44889</v>
      </c>
      <c r="B7855" s="144">
        <v>2</v>
      </c>
      <c r="C7855" s="145">
        <v>2.7284000000000002</v>
      </c>
      <c r="D7855" s="145">
        <v>4.1420000000000003</v>
      </c>
      <c r="E7855" s="145">
        <v>2.1760000000000002</v>
      </c>
      <c r="F7855" s="145">
        <v>0.18429999999999999</v>
      </c>
      <c r="G7855" s="146">
        <f t="shared" si="122"/>
        <v>9.2307000000000006</v>
      </c>
    </row>
    <row r="7856" spans="1:7" x14ac:dyDescent="0.25">
      <c r="A7856" s="143">
        <v>44889</v>
      </c>
      <c r="B7856" s="144">
        <v>3</v>
      </c>
      <c r="C7856" s="145">
        <v>2.7574000000000001</v>
      </c>
      <c r="D7856" s="145">
        <v>2.9542000000000002</v>
      </c>
      <c r="E7856" s="145">
        <v>1.1519999999999999</v>
      </c>
      <c r="F7856" s="145">
        <v>0.18429999999999999</v>
      </c>
      <c r="G7856" s="146">
        <f t="shared" si="122"/>
        <v>7.0479000000000012</v>
      </c>
    </row>
    <row r="7857" spans="1:7" x14ac:dyDescent="0.25">
      <c r="A7857" s="143">
        <v>44889</v>
      </c>
      <c r="B7857" s="144">
        <v>4</v>
      </c>
      <c r="C7857" s="145">
        <v>2.2002000000000002</v>
      </c>
      <c r="D7857" s="145">
        <v>4.3339999999999996</v>
      </c>
      <c r="E7857" s="145">
        <v>2.3679999999999999</v>
      </c>
      <c r="F7857" s="145">
        <v>0.20480000000000001</v>
      </c>
      <c r="G7857" s="146">
        <f t="shared" si="122"/>
        <v>9.1070000000000011</v>
      </c>
    </row>
    <row r="7858" spans="1:7" x14ac:dyDescent="0.25">
      <c r="A7858" s="143">
        <v>44889</v>
      </c>
      <c r="B7858" s="144">
        <v>5</v>
      </c>
      <c r="C7858" s="145">
        <v>4.7161999999999997</v>
      </c>
      <c r="D7858" s="145">
        <v>4.0396000000000001</v>
      </c>
      <c r="E7858" s="145">
        <v>2.1760000000000002</v>
      </c>
      <c r="F7858" s="145">
        <v>0.18429999999999999</v>
      </c>
      <c r="G7858" s="146">
        <f t="shared" si="122"/>
        <v>11.116100000000001</v>
      </c>
    </row>
    <row r="7859" spans="1:7" x14ac:dyDescent="0.25">
      <c r="A7859" s="143">
        <v>44889</v>
      </c>
      <c r="B7859" s="144">
        <v>6</v>
      </c>
      <c r="C7859" s="145">
        <v>2.1112000000000002</v>
      </c>
      <c r="D7859" s="145">
        <v>4.3339999999999996</v>
      </c>
      <c r="E7859" s="145">
        <v>2.3679999999999999</v>
      </c>
      <c r="F7859" s="145">
        <v>0.18429999999999999</v>
      </c>
      <c r="G7859" s="146">
        <f t="shared" si="122"/>
        <v>8.9975000000000005</v>
      </c>
    </row>
    <row r="7860" spans="1:7" x14ac:dyDescent="0.25">
      <c r="A7860" s="143">
        <v>44889</v>
      </c>
      <c r="B7860" s="144">
        <v>7</v>
      </c>
      <c r="C7860" s="145">
        <v>2.4672000000000001</v>
      </c>
      <c r="D7860" s="145">
        <v>3.9142000000000001</v>
      </c>
      <c r="E7860" s="145">
        <v>2.1120000000000001</v>
      </c>
      <c r="F7860" s="145">
        <v>0.2135</v>
      </c>
      <c r="G7860" s="146">
        <f t="shared" si="122"/>
        <v>8.706900000000001</v>
      </c>
    </row>
    <row r="7861" spans="1:7" x14ac:dyDescent="0.25">
      <c r="A7861" s="143">
        <v>44889</v>
      </c>
      <c r="B7861" s="144">
        <v>8</v>
      </c>
      <c r="C7861" s="145">
        <v>4.9836</v>
      </c>
      <c r="D7861" s="145">
        <v>3.7810000000000001</v>
      </c>
      <c r="E7861" s="145">
        <v>1.798</v>
      </c>
      <c r="F7861" s="145">
        <v>198.83070000000001</v>
      </c>
      <c r="G7861" s="146">
        <f t="shared" si="122"/>
        <v>209.39330000000001</v>
      </c>
    </row>
    <row r="7862" spans="1:7" x14ac:dyDescent="0.25">
      <c r="A7862" s="143">
        <v>44889</v>
      </c>
      <c r="B7862" s="144">
        <v>9</v>
      </c>
      <c r="C7862" s="145">
        <v>995.97339999999997</v>
      </c>
      <c r="D7862" s="145">
        <v>10.1707</v>
      </c>
      <c r="E7862" s="145">
        <v>81.700400000000002</v>
      </c>
      <c r="F7862" s="145">
        <v>3126.0779000000002</v>
      </c>
      <c r="G7862" s="146">
        <f t="shared" si="122"/>
        <v>4213.9224000000004</v>
      </c>
    </row>
    <row r="7863" spans="1:7" x14ac:dyDescent="0.25">
      <c r="A7863" s="143">
        <v>44889</v>
      </c>
      <c r="B7863" s="144">
        <v>10</v>
      </c>
      <c r="C7863" s="145">
        <v>7458.0081</v>
      </c>
      <c r="D7863" s="145">
        <v>65.131100000000004</v>
      </c>
      <c r="E7863" s="145">
        <v>433.50959999999998</v>
      </c>
      <c r="F7863" s="145">
        <v>6829.5459000000001</v>
      </c>
      <c r="G7863" s="146">
        <f t="shared" si="122"/>
        <v>14786.1947</v>
      </c>
    </row>
    <row r="7864" spans="1:7" x14ac:dyDescent="0.25">
      <c r="A7864" s="143">
        <v>44889</v>
      </c>
      <c r="B7864" s="144">
        <v>11</v>
      </c>
      <c r="C7864" s="145">
        <v>14969.4259</v>
      </c>
      <c r="D7864" s="145">
        <v>118.95829999999999</v>
      </c>
      <c r="E7864" s="145">
        <v>880.37909999999999</v>
      </c>
      <c r="F7864" s="145">
        <v>9057.1319000000003</v>
      </c>
      <c r="G7864" s="146">
        <f t="shared" si="122"/>
        <v>25025.895199999999</v>
      </c>
    </row>
    <row r="7865" spans="1:7" x14ac:dyDescent="0.25">
      <c r="A7865" s="143">
        <v>44889</v>
      </c>
      <c r="B7865" s="144">
        <v>12</v>
      </c>
      <c r="C7865" s="145">
        <v>20368.644100000001</v>
      </c>
      <c r="D7865" s="145">
        <v>153.57309999999899</v>
      </c>
      <c r="E7865" s="145">
        <v>1265.4884</v>
      </c>
      <c r="F7865" s="145">
        <v>11916.0321</v>
      </c>
      <c r="G7865" s="146">
        <f t="shared" si="122"/>
        <v>33703.737699999998</v>
      </c>
    </row>
    <row r="7866" spans="1:7" x14ac:dyDescent="0.25">
      <c r="A7866" s="143">
        <v>44889</v>
      </c>
      <c r="B7866" s="144">
        <v>13</v>
      </c>
      <c r="C7866" s="145">
        <v>22827.9794</v>
      </c>
      <c r="D7866" s="145">
        <v>157.22030000000001</v>
      </c>
      <c r="E7866" s="145">
        <v>1532.8137999999999</v>
      </c>
      <c r="F7866" s="145">
        <v>15768.710999999999</v>
      </c>
      <c r="G7866" s="146">
        <f t="shared" si="122"/>
        <v>40286.724499999997</v>
      </c>
    </row>
    <row r="7867" spans="1:7" x14ac:dyDescent="0.25">
      <c r="A7867" s="143">
        <v>44889</v>
      </c>
      <c r="B7867" s="144">
        <v>14</v>
      </c>
      <c r="C7867" s="145">
        <v>21565.088899999999</v>
      </c>
      <c r="D7867" s="145">
        <v>148.4879</v>
      </c>
      <c r="E7867" s="145">
        <v>1433.6586</v>
      </c>
      <c r="F7867" s="145">
        <v>15671.4679</v>
      </c>
      <c r="G7867" s="146">
        <f t="shared" si="122"/>
        <v>38818.703299999994</v>
      </c>
    </row>
    <row r="7868" spans="1:7" x14ac:dyDescent="0.25">
      <c r="A7868" s="143">
        <v>44889</v>
      </c>
      <c r="B7868" s="144">
        <v>15</v>
      </c>
      <c r="C7868" s="145">
        <v>16867.326000000001</v>
      </c>
      <c r="D7868" s="145">
        <v>110.85120000000001</v>
      </c>
      <c r="E7868" s="145">
        <v>1136.4187999999999</v>
      </c>
      <c r="F7868" s="145">
        <v>14487.0497</v>
      </c>
      <c r="G7868" s="146">
        <f t="shared" si="122"/>
        <v>32601.645700000001</v>
      </c>
    </row>
    <row r="7869" spans="1:7" x14ac:dyDescent="0.25">
      <c r="A7869" s="143">
        <v>44889</v>
      </c>
      <c r="B7869" s="144">
        <v>16</v>
      </c>
      <c r="C7869" s="145">
        <v>9379.1146000000008</v>
      </c>
      <c r="D7869" s="145">
        <v>53.354199999999999</v>
      </c>
      <c r="E7869" s="145">
        <v>678.40179999999998</v>
      </c>
      <c r="F7869" s="145">
        <v>11888.5633</v>
      </c>
      <c r="G7869" s="146">
        <f t="shared" si="122"/>
        <v>21999.4339</v>
      </c>
    </row>
    <row r="7870" spans="1:7" x14ac:dyDescent="0.25">
      <c r="A7870" s="143">
        <v>44889</v>
      </c>
      <c r="B7870" s="144">
        <v>17</v>
      </c>
      <c r="C7870" s="145">
        <v>1914.6622</v>
      </c>
      <c r="D7870" s="145">
        <v>13.6983</v>
      </c>
      <c r="E7870" s="145">
        <v>183.89070000000001</v>
      </c>
      <c r="F7870" s="145">
        <v>5737.3361000000004</v>
      </c>
      <c r="G7870" s="146">
        <f t="shared" si="122"/>
        <v>7849.5873000000011</v>
      </c>
    </row>
    <row r="7871" spans="1:7" x14ac:dyDescent="0.25">
      <c r="A7871" s="143">
        <v>44889</v>
      </c>
      <c r="B7871" s="144">
        <v>18</v>
      </c>
      <c r="C7871" s="145">
        <v>5.4884000000000004</v>
      </c>
      <c r="D7871" s="145">
        <v>3.6018999999999899</v>
      </c>
      <c r="E7871" s="145">
        <v>1.984</v>
      </c>
      <c r="F7871" s="145">
        <v>43.108800000000002</v>
      </c>
      <c r="G7871" s="146">
        <f t="shared" si="122"/>
        <v>54.183099999999996</v>
      </c>
    </row>
    <row r="7872" spans="1:7" x14ac:dyDescent="0.25">
      <c r="A7872" s="143">
        <v>44889</v>
      </c>
      <c r="B7872" s="144">
        <v>19</v>
      </c>
      <c r="C7872" s="145">
        <v>3.2153999999999998</v>
      </c>
      <c r="D7872" s="145">
        <v>3.7273000000000001</v>
      </c>
      <c r="E7872" s="145">
        <v>2.048</v>
      </c>
      <c r="F7872" s="145">
        <v>0.20580000000000001</v>
      </c>
      <c r="G7872" s="146">
        <f t="shared" si="122"/>
        <v>9.1965000000000003</v>
      </c>
    </row>
    <row r="7873" spans="1:7" x14ac:dyDescent="0.25">
      <c r="A7873" s="143">
        <v>44889</v>
      </c>
      <c r="B7873" s="144">
        <v>20</v>
      </c>
      <c r="C7873" s="145">
        <v>2.3386999999999998</v>
      </c>
      <c r="D7873" s="145">
        <v>3.7707999999999999</v>
      </c>
      <c r="E7873" s="145">
        <v>2.1120000000000001</v>
      </c>
      <c r="F7873" s="145">
        <v>0.18529999999999999</v>
      </c>
      <c r="G7873" s="146">
        <f t="shared" si="122"/>
        <v>8.4067999999999987</v>
      </c>
    </row>
    <row r="7874" spans="1:7" x14ac:dyDescent="0.25">
      <c r="A7874" s="143">
        <v>44889</v>
      </c>
      <c r="B7874" s="144">
        <v>21</v>
      </c>
      <c r="C7874" s="145">
        <v>2.1286999999999998</v>
      </c>
      <c r="D7874" s="145">
        <v>3.6837</v>
      </c>
      <c r="E7874" s="145">
        <v>1.984</v>
      </c>
      <c r="F7874" s="145">
        <v>0.20580000000000001</v>
      </c>
      <c r="G7874" s="146">
        <f t="shared" si="122"/>
        <v>8.0022000000000002</v>
      </c>
    </row>
    <row r="7875" spans="1:7" x14ac:dyDescent="0.25">
      <c r="A7875" s="143">
        <v>44889</v>
      </c>
      <c r="B7875" s="144">
        <v>22</v>
      </c>
      <c r="C7875" s="145">
        <v>2.2557</v>
      </c>
      <c r="D7875" s="145">
        <v>3.9832999999999998</v>
      </c>
      <c r="E7875" s="145">
        <v>2.3039999999999998</v>
      </c>
      <c r="F7875" s="145">
        <v>0.18529999999999999</v>
      </c>
      <c r="G7875" s="146">
        <f t="shared" si="122"/>
        <v>8.7282999999999991</v>
      </c>
    </row>
    <row r="7876" spans="1:7" x14ac:dyDescent="0.25">
      <c r="A7876" s="143">
        <v>44889</v>
      </c>
      <c r="B7876" s="144">
        <v>23</v>
      </c>
      <c r="C7876" s="145">
        <v>2.1436999999999999</v>
      </c>
      <c r="D7876" s="145">
        <v>3.9601999999999999</v>
      </c>
      <c r="E7876" s="145">
        <v>2.2400000000000002</v>
      </c>
      <c r="F7876" s="145">
        <v>0.20480000000000001</v>
      </c>
      <c r="G7876" s="146">
        <f t="shared" si="122"/>
        <v>8.5487000000000002</v>
      </c>
    </row>
    <row r="7877" spans="1:7" x14ac:dyDescent="0.25">
      <c r="A7877" s="143">
        <v>44889</v>
      </c>
      <c r="B7877" s="144">
        <v>24</v>
      </c>
      <c r="C7877" s="145">
        <v>1.8447</v>
      </c>
      <c r="D7877" s="145">
        <v>4.3160999999999996</v>
      </c>
      <c r="E7877" s="145">
        <v>2.4319999999999999</v>
      </c>
      <c r="F7877" s="145">
        <v>0.18529999999999999</v>
      </c>
      <c r="G7877" s="146">
        <f t="shared" si="122"/>
        <v>8.7781000000000002</v>
      </c>
    </row>
    <row r="7878" spans="1:7" x14ac:dyDescent="0.25">
      <c r="A7878" s="143">
        <v>44890</v>
      </c>
      <c r="B7878" s="144">
        <v>1</v>
      </c>
      <c r="C7878" s="145">
        <v>1.6965999999999899</v>
      </c>
      <c r="D7878" s="145">
        <v>4.1701999999999897</v>
      </c>
      <c r="E7878" s="145">
        <v>2.3679999999999999</v>
      </c>
      <c r="F7878" s="145">
        <v>0.20649999999999999</v>
      </c>
      <c r="G7878" s="146">
        <f t="shared" ref="G7878:G7941" si="123">+SUM(C7878:F7878)</f>
        <v>8.4412999999999805</v>
      </c>
    </row>
    <row r="7879" spans="1:7" x14ac:dyDescent="0.25">
      <c r="A7879" s="143">
        <v>44890</v>
      </c>
      <c r="B7879" s="144">
        <v>2</v>
      </c>
      <c r="C7879" s="145">
        <v>1.8715999999999999</v>
      </c>
      <c r="D7879" s="145">
        <v>3.9064000000000001</v>
      </c>
      <c r="E7879" s="145">
        <v>1.92</v>
      </c>
      <c r="F7879" s="145">
        <v>0.186</v>
      </c>
      <c r="G7879" s="146">
        <f t="shared" si="123"/>
        <v>7.8840000000000003</v>
      </c>
    </row>
    <row r="7880" spans="1:7" x14ac:dyDescent="0.25">
      <c r="A7880" s="143">
        <v>44890</v>
      </c>
      <c r="B7880" s="144">
        <v>3</v>
      </c>
      <c r="C7880" s="145">
        <v>1.8715999999999999</v>
      </c>
      <c r="D7880" s="145">
        <v>3.3203</v>
      </c>
      <c r="E7880" s="145">
        <v>1.6</v>
      </c>
      <c r="F7880" s="145">
        <v>0.18429999999999999</v>
      </c>
      <c r="G7880" s="146">
        <f t="shared" si="123"/>
        <v>6.9762000000000004</v>
      </c>
    </row>
    <row r="7881" spans="1:7" x14ac:dyDescent="0.25">
      <c r="A7881" s="143">
        <v>44890</v>
      </c>
      <c r="B7881" s="144">
        <v>4</v>
      </c>
      <c r="C7881" s="145">
        <v>2.5156999999999998</v>
      </c>
      <c r="D7881" s="145">
        <v>4.2341999999999897</v>
      </c>
      <c r="E7881" s="145">
        <v>2.4319999999999999</v>
      </c>
      <c r="F7881" s="145">
        <v>0.20480000000000001</v>
      </c>
      <c r="G7881" s="146">
        <f t="shared" si="123"/>
        <v>9.3866999999999905</v>
      </c>
    </row>
    <row r="7882" spans="1:7" x14ac:dyDescent="0.25">
      <c r="A7882" s="143">
        <v>44890</v>
      </c>
      <c r="B7882" s="144">
        <v>5</v>
      </c>
      <c r="C7882" s="145">
        <v>4.5266999999999999</v>
      </c>
      <c r="D7882" s="145">
        <v>3.8323</v>
      </c>
      <c r="E7882" s="145">
        <v>2.1120000000000001</v>
      </c>
      <c r="F7882" s="145">
        <v>0.18429999999999999</v>
      </c>
      <c r="G7882" s="146">
        <f t="shared" si="123"/>
        <v>10.6553</v>
      </c>
    </row>
    <row r="7883" spans="1:7" x14ac:dyDescent="0.25">
      <c r="A7883" s="143">
        <v>44890</v>
      </c>
      <c r="B7883" s="144">
        <v>6</v>
      </c>
      <c r="C7883" s="145">
        <v>3.5396999999999998</v>
      </c>
      <c r="D7883" s="145">
        <v>3.9737</v>
      </c>
      <c r="E7883" s="145">
        <v>2.1760000000000002</v>
      </c>
      <c r="F7883" s="145">
        <v>0.20480000000000001</v>
      </c>
      <c r="G7883" s="146">
        <f t="shared" si="123"/>
        <v>9.8941999999999997</v>
      </c>
    </row>
    <row r="7884" spans="1:7" x14ac:dyDescent="0.25">
      <c r="A7884" s="143">
        <v>44890</v>
      </c>
      <c r="B7884" s="144">
        <v>7</v>
      </c>
      <c r="C7884" s="145">
        <v>2.95569999999999</v>
      </c>
      <c r="D7884" s="145">
        <v>3.7656999999999998</v>
      </c>
      <c r="E7884" s="145">
        <v>1.984</v>
      </c>
      <c r="F7884" s="145">
        <v>2.4299999999999999E-2</v>
      </c>
      <c r="G7884" s="146">
        <f t="shared" si="123"/>
        <v>8.7296999999999905</v>
      </c>
    </row>
    <row r="7885" spans="1:7" x14ac:dyDescent="0.25">
      <c r="A7885" s="143">
        <v>44890</v>
      </c>
      <c r="B7885" s="144">
        <v>8</v>
      </c>
      <c r="C7885" s="145">
        <v>6.6740000000000004</v>
      </c>
      <c r="D7885" s="145">
        <v>3.9782000000000002</v>
      </c>
      <c r="E7885" s="145">
        <v>7.6360000000000001</v>
      </c>
      <c r="F7885" s="145">
        <v>463.82080000000002</v>
      </c>
      <c r="G7885" s="146">
        <f t="shared" si="123"/>
        <v>482.10900000000004</v>
      </c>
    </row>
    <row r="7886" spans="1:7" x14ac:dyDescent="0.25">
      <c r="A7886" s="143">
        <v>44890</v>
      </c>
      <c r="B7886" s="144">
        <v>9</v>
      </c>
      <c r="C7886" s="145">
        <v>1708.8351</v>
      </c>
      <c r="D7886" s="145">
        <v>12.218500000000001</v>
      </c>
      <c r="E7886" s="145">
        <v>217.68279999999999</v>
      </c>
      <c r="F7886" s="145">
        <v>6796.4601000000002</v>
      </c>
      <c r="G7886" s="146">
        <f t="shared" si="123"/>
        <v>8735.1965</v>
      </c>
    </row>
    <row r="7887" spans="1:7" x14ac:dyDescent="0.25">
      <c r="A7887" s="143">
        <v>44890</v>
      </c>
      <c r="B7887" s="144">
        <v>10</v>
      </c>
      <c r="C7887" s="145">
        <v>7959.2201999999997</v>
      </c>
      <c r="D7887" s="145">
        <v>50.776000000000003</v>
      </c>
      <c r="E7887" s="145">
        <v>632.78409999999997</v>
      </c>
      <c r="F7887" s="145">
        <v>13371.292100000001</v>
      </c>
      <c r="G7887" s="146">
        <f t="shared" si="123"/>
        <v>22014.072400000001</v>
      </c>
    </row>
    <row r="7888" spans="1:7" x14ac:dyDescent="0.25">
      <c r="A7888" s="143">
        <v>44890</v>
      </c>
      <c r="B7888" s="144">
        <v>11</v>
      </c>
      <c r="C7888" s="145">
        <v>13232.4602</v>
      </c>
      <c r="D7888" s="145">
        <v>85.039699999999996</v>
      </c>
      <c r="E7888" s="145">
        <v>911.1848</v>
      </c>
      <c r="F7888" s="145">
        <v>15350.392599999999</v>
      </c>
      <c r="G7888" s="146">
        <f t="shared" si="123"/>
        <v>29579.077299999997</v>
      </c>
    </row>
    <row r="7889" spans="1:7" x14ac:dyDescent="0.25">
      <c r="A7889" s="143">
        <v>44890</v>
      </c>
      <c r="B7889" s="144">
        <v>12</v>
      </c>
      <c r="C7889" s="145">
        <v>17844.395400000001</v>
      </c>
      <c r="D7889" s="145">
        <v>114.4846</v>
      </c>
      <c r="E7889" s="145">
        <v>1135.7448999999999</v>
      </c>
      <c r="F7889" s="145">
        <v>15739.6726</v>
      </c>
      <c r="G7889" s="146">
        <f t="shared" si="123"/>
        <v>34834.297500000001</v>
      </c>
    </row>
    <row r="7890" spans="1:7" x14ac:dyDescent="0.25">
      <c r="A7890" s="143">
        <v>44890</v>
      </c>
      <c r="B7890" s="144">
        <v>13</v>
      </c>
      <c r="C7890" s="145">
        <v>17501.2824</v>
      </c>
      <c r="D7890" s="145">
        <v>115.8511</v>
      </c>
      <c r="E7890" s="145">
        <v>1206.3941</v>
      </c>
      <c r="F7890" s="145">
        <v>15486.395200000001</v>
      </c>
      <c r="G7890" s="146">
        <f t="shared" si="123"/>
        <v>34309.9228</v>
      </c>
    </row>
    <row r="7891" spans="1:7" x14ac:dyDescent="0.25">
      <c r="A7891" s="143">
        <v>44890</v>
      </c>
      <c r="B7891" s="144">
        <v>14</v>
      </c>
      <c r="C7891" s="145">
        <v>20195.839599999999</v>
      </c>
      <c r="D7891" s="145">
        <v>113.7925</v>
      </c>
      <c r="E7891" s="145">
        <v>1115.5463</v>
      </c>
      <c r="F7891" s="145">
        <v>14703.6324</v>
      </c>
      <c r="G7891" s="146">
        <f t="shared" si="123"/>
        <v>36128.810799999999</v>
      </c>
    </row>
    <row r="7892" spans="1:7" x14ac:dyDescent="0.25">
      <c r="A7892" s="143">
        <v>44890</v>
      </c>
      <c r="B7892" s="144">
        <v>15</v>
      </c>
      <c r="C7892" s="145">
        <v>11128.3933</v>
      </c>
      <c r="D7892" s="145">
        <v>65.581999999999994</v>
      </c>
      <c r="E7892" s="145">
        <v>575.26750000000004</v>
      </c>
      <c r="F7892" s="145">
        <v>11905.236800000001</v>
      </c>
      <c r="G7892" s="146">
        <f t="shared" si="123"/>
        <v>23674.479599999999</v>
      </c>
    </row>
    <row r="7893" spans="1:7" x14ac:dyDescent="0.25">
      <c r="A7893" s="143">
        <v>44890</v>
      </c>
      <c r="B7893" s="144">
        <v>16</v>
      </c>
      <c r="C7893" s="145">
        <v>2222.1968999999999</v>
      </c>
      <c r="D7893" s="145">
        <v>21.989100000000001</v>
      </c>
      <c r="E7893" s="145">
        <v>180.89869999999999</v>
      </c>
      <c r="F7893" s="145">
        <v>5905.3687</v>
      </c>
      <c r="G7893" s="146">
        <f t="shared" si="123"/>
        <v>8330.4534000000003</v>
      </c>
    </row>
    <row r="7894" spans="1:7" x14ac:dyDescent="0.25">
      <c r="A7894" s="143">
        <v>44890</v>
      </c>
      <c r="B7894" s="144">
        <v>17</v>
      </c>
      <c r="C7894" s="145">
        <v>133.624</v>
      </c>
      <c r="D7894" s="145">
        <v>5.6727999999999996</v>
      </c>
      <c r="E7894" s="145">
        <v>19.441199999999998</v>
      </c>
      <c r="F7894" s="145">
        <v>1640.8981000000001</v>
      </c>
      <c r="G7894" s="146">
        <f t="shared" si="123"/>
        <v>1799.6361000000002</v>
      </c>
    </row>
    <row r="7895" spans="1:7" x14ac:dyDescent="0.25">
      <c r="A7895" s="143">
        <v>44890</v>
      </c>
      <c r="B7895" s="144">
        <v>18</v>
      </c>
      <c r="C7895" s="145">
        <v>13.891500000000001</v>
      </c>
      <c r="D7895" s="145">
        <v>3.2256</v>
      </c>
      <c r="E7895" s="145">
        <v>1.28</v>
      </c>
      <c r="F7895" s="145">
        <v>15.246499999999999</v>
      </c>
      <c r="G7895" s="146">
        <f t="shared" si="123"/>
        <v>33.643599999999999</v>
      </c>
    </row>
    <row r="7896" spans="1:7" x14ac:dyDescent="0.25">
      <c r="A7896" s="143">
        <v>44890</v>
      </c>
      <c r="B7896" s="144">
        <v>19</v>
      </c>
      <c r="C7896" s="145">
        <v>12.6035</v>
      </c>
      <c r="D7896" s="145">
        <v>4.1010999999999997</v>
      </c>
      <c r="E7896" s="145">
        <v>2.1760000000000002</v>
      </c>
      <c r="F7896" s="145">
        <v>0.19039999999999899</v>
      </c>
      <c r="G7896" s="146">
        <f t="shared" si="123"/>
        <v>19.071000000000002</v>
      </c>
    </row>
    <row r="7897" spans="1:7" x14ac:dyDescent="0.25">
      <c r="A7897" s="143">
        <v>44890</v>
      </c>
      <c r="B7897" s="144">
        <v>20</v>
      </c>
      <c r="C7897" s="145">
        <v>1.9531000000000001</v>
      </c>
      <c r="D7897" s="145">
        <v>4.0140000000000002</v>
      </c>
      <c r="E7897" s="145">
        <v>2.048</v>
      </c>
      <c r="F7897" s="145">
        <v>0.20480000000000001</v>
      </c>
      <c r="G7897" s="146">
        <f t="shared" si="123"/>
        <v>8.2199000000000009</v>
      </c>
    </row>
    <row r="7898" spans="1:7" x14ac:dyDescent="0.25">
      <c r="A7898" s="143">
        <v>44890</v>
      </c>
      <c r="B7898" s="144">
        <v>21</v>
      </c>
      <c r="C7898" s="145">
        <v>2.3681000000000001</v>
      </c>
      <c r="D7898" s="145">
        <v>4.1855000000000002</v>
      </c>
      <c r="E7898" s="145">
        <v>2.2400000000000002</v>
      </c>
      <c r="F7898" s="145">
        <v>0.18429999999999999</v>
      </c>
      <c r="G7898" s="146">
        <f t="shared" si="123"/>
        <v>8.9779000000000018</v>
      </c>
    </row>
    <row r="7899" spans="1:7" x14ac:dyDescent="0.25">
      <c r="A7899" s="143">
        <v>44890</v>
      </c>
      <c r="B7899" s="144">
        <v>22</v>
      </c>
      <c r="C7899" s="145">
        <v>2.8611</v>
      </c>
      <c r="D7899" s="145">
        <v>4.1650999999999998</v>
      </c>
      <c r="E7899" s="145">
        <v>2.2400000000000002</v>
      </c>
      <c r="F7899" s="145">
        <v>0.2094</v>
      </c>
      <c r="G7899" s="146">
        <f t="shared" si="123"/>
        <v>9.4756</v>
      </c>
    </row>
    <row r="7900" spans="1:7" x14ac:dyDescent="0.25">
      <c r="A7900" s="143">
        <v>44890</v>
      </c>
      <c r="B7900" s="144">
        <v>23</v>
      </c>
      <c r="C7900" s="145">
        <v>1.9191</v>
      </c>
      <c r="D7900" s="145">
        <v>4.1420000000000003</v>
      </c>
      <c r="E7900" s="145">
        <v>2.1760000000000002</v>
      </c>
      <c r="F7900" s="145">
        <v>0.18429999999999999</v>
      </c>
      <c r="G7900" s="146">
        <f t="shared" si="123"/>
        <v>8.421400000000002</v>
      </c>
    </row>
    <row r="7901" spans="1:7" x14ac:dyDescent="0.25">
      <c r="A7901" s="143">
        <v>44890</v>
      </c>
      <c r="B7901" s="144">
        <v>24</v>
      </c>
      <c r="C7901" s="145">
        <v>2.4171</v>
      </c>
      <c r="D7901" s="145">
        <v>4.3775000000000004</v>
      </c>
      <c r="E7901" s="145">
        <v>2.4319999999999999</v>
      </c>
      <c r="F7901" s="145">
        <v>0.2457</v>
      </c>
      <c r="G7901" s="146">
        <f t="shared" si="123"/>
        <v>9.4723000000000006</v>
      </c>
    </row>
    <row r="7902" spans="1:7" x14ac:dyDescent="0.25">
      <c r="A7902" s="143">
        <v>44891</v>
      </c>
      <c r="B7902" s="144">
        <v>1</v>
      </c>
      <c r="C7902" s="145">
        <v>1.6183000000000001</v>
      </c>
      <c r="D7902" s="145">
        <v>4.4390000000000001</v>
      </c>
      <c r="E7902" s="145">
        <v>2.4319999999999999</v>
      </c>
      <c r="F7902" s="145">
        <v>0.20480000000000001</v>
      </c>
      <c r="G7902" s="146">
        <f t="shared" si="123"/>
        <v>8.6941000000000006</v>
      </c>
    </row>
    <row r="7903" spans="1:7" x14ac:dyDescent="0.25">
      <c r="A7903" s="143">
        <v>44891</v>
      </c>
      <c r="B7903" s="144">
        <v>2</v>
      </c>
      <c r="C7903" s="145">
        <v>1.6822999999999999</v>
      </c>
      <c r="D7903" s="145">
        <v>4.1676000000000002</v>
      </c>
      <c r="E7903" s="145">
        <v>2.3039999999999998</v>
      </c>
      <c r="F7903" s="145">
        <v>0.18429999999999999</v>
      </c>
      <c r="G7903" s="146">
        <f t="shared" si="123"/>
        <v>8.3382000000000005</v>
      </c>
    </row>
    <row r="7904" spans="1:7" x14ac:dyDescent="0.25">
      <c r="A7904" s="143">
        <v>44891</v>
      </c>
      <c r="B7904" s="144">
        <v>3</v>
      </c>
      <c r="C7904" s="145">
        <v>1.6183000000000001</v>
      </c>
      <c r="D7904" s="145">
        <v>4.4184999999999999</v>
      </c>
      <c r="E7904" s="145">
        <v>2.4319999999999999</v>
      </c>
      <c r="F7904" s="145">
        <v>0.20480000000000001</v>
      </c>
      <c r="G7904" s="146">
        <f t="shared" si="123"/>
        <v>8.6736000000000004</v>
      </c>
    </row>
    <row r="7905" spans="1:7" x14ac:dyDescent="0.25">
      <c r="A7905" s="143">
        <v>44891</v>
      </c>
      <c r="B7905" s="144">
        <v>4</v>
      </c>
      <c r="C7905" s="145">
        <v>1.7617</v>
      </c>
      <c r="D7905" s="145">
        <v>4.2469999999999999</v>
      </c>
      <c r="E7905" s="145">
        <v>2.2400000000000002</v>
      </c>
      <c r="F7905" s="145">
        <v>2.4299999999999999E-2</v>
      </c>
      <c r="G7905" s="146">
        <f t="shared" si="123"/>
        <v>8.2729999999999997</v>
      </c>
    </row>
    <row r="7906" spans="1:7" x14ac:dyDescent="0.25">
      <c r="A7906" s="143">
        <v>44891</v>
      </c>
      <c r="B7906" s="144">
        <v>5</v>
      </c>
      <c r="C7906" s="145">
        <v>1.7237</v>
      </c>
      <c r="D7906" s="145">
        <v>4.4184999999999999</v>
      </c>
      <c r="E7906" s="145">
        <v>2.4319999999999999</v>
      </c>
      <c r="F7906" s="145">
        <v>0.20480000000000001</v>
      </c>
      <c r="G7906" s="146">
        <f t="shared" si="123"/>
        <v>8.7789999999999999</v>
      </c>
    </row>
    <row r="7907" spans="1:7" x14ac:dyDescent="0.25">
      <c r="A7907" s="143">
        <v>44891</v>
      </c>
      <c r="B7907" s="144">
        <v>6</v>
      </c>
      <c r="C7907" s="145">
        <v>1.2307999999999999</v>
      </c>
      <c r="D7907" s="145">
        <v>4.4977999999999998</v>
      </c>
      <c r="E7907" s="145">
        <v>2.3679999999999999</v>
      </c>
      <c r="F7907" s="145">
        <v>0.18919999999999901</v>
      </c>
      <c r="G7907" s="146">
        <f t="shared" si="123"/>
        <v>8.2858000000000001</v>
      </c>
    </row>
    <row r="7908" spans="1:7" x14ac:dyDescent="0.25">
      <c r="A7908" s="143">
        <v>44891</v>
      </c>
      <c r="B7908" s="144">
        <v>7</v>
      </c>
      <c r="C7908" s="145">
        <v>2.2597</v>
      </c>
      <c r="D7908" s="145">
        <v>3.8502000000000001</v>
      </c>
      <c r="E7908" s="145">
        <v>2.0514000000000001</v>
      </c>
      <c r="F7908" s="145">
        <v>0.21279999999999999</v>
      </c>
      <c r="G7908" s="146">
        <f t="shared" si="123"/>
        <v>8.3741000000000003</v>
      </c>
    </row>
    <row r="7909" spans="1:7" x14ac:dyDescent="0.25">
      <c r="A7909" s="143">
        <v>44891</v>
      </c>
      <c r="B7909" s="144">
        <v>8</v>
      </c>
      <c r="C7909" s="145">
        <v>3.0310000000000001</v>
      </c>
      <c r="D7909" s="145">
        <v>4.3083999999999998</v>
      </c>
      <c r="E7909" s="145">
        <v>2.2400000000000002</v>
      </c>
      <c r="F7909" s="145">
        <v>3.7738999999999998</v>
      </c>
      <c r="G7909" s="146">
        <f t="shared" si="123"/>
        <v>13.353299999999999</v>
      </c>
    </row>
    <row r="7910" spans="1:7" x14ac:dyDescent="0.25">
      <c r="A7910" s="143">
        <v>44891</v>
      </c>
      <c r="B7910" s="144">
        <v>9</v>
      </c>
      <c r="C7910" s="145">
        <v>128.40209999999999</v>
      </c>
      <c r="D7910" s="145">
        <v>5.8212000000000002</v>
      </c>
      <c r="E7910" s="145">
        <v>4.1055000000000001</v>
      </c>
      <c r="F7910" s="145">
        <v>285.39839999999998</v>
      </c>
      <c r="G7910" s="146">
        <f t="shared" si="123"/>
        <v>423.72719999999998</v>
      </c>
    </row>
    <row r="7911" spans="1:7" x14ac:dyDescent="0.25">
      <c r="A7911" s="143">
        <v>44891</v>
      </c>
      <c r="B7911" s="144">
        <v>10</v>
      </c>
      <c r="C7911" s="145">
        <v>1193.5905</v>
      </c>
      <c r="D7911" s="145">
        <v>16.523299999999999</v>
      </c>
      <c r="E7911" s="145">
        <v>72.608800000000002</v>
      </c>
      <c r="F7911" s="145">
        <v>1009.4769</v>
      </c>
      <c r="G7911" s="146">
        <f t="shared" si="123"/>
        <v>2292.1995000000002</v>
      </c>
    </row>
    <row r="7912" spans="1:7" x14ac:dyDescent="0.25">
      <c r="A7912" s="143">
        <v>44891</v>
      </c>
      <c r="B7912" s="144">
        <v>11</v>
      </c>
      <c r="C7912" s="145">
        <v>9683.7777999999998</v>
      </c>
      <c r="D7912" s="145">
        <v>61.028100000000002</v>
      </c>
      <c r="E7912" s="145">
        <v>356.81869999999998</v>
      </c>
      <c r="F7912" s="145">
        <v>2038.2121</v>
      </c>
      <c r="G7912" s="146">
        <f t="shared" si="123"/>
        <v>12139.8367</v>
      </c>
    </row>
    <row r="7913" spans="1:7" x14ac:dyDescent="0.25">
      <c r="A7913" s="143">
        <v>44891</v>
      </c>
      <c r="B7913" s="144">
        <v>12</v>
      </c>
      <c r="C7913" s="145">
        <v>17288.477599999998</v>
      </c>
      <c r="D7913" s="145">
        <v>100.2864</v>
      </c>
      <c r="E7913" s="145">
        <v>644.97199999999998</v>
      </c>
      <c r="F7913" s="145">
        <v>3334.5645</v>
      </c>
      <c r="G7913" s="146">
        <f t="shared" si="123"/>
        <v>21368.300500000001</v>
      </c>
    </row>
    <row r="7914" spans="1:7" x14ac:dyDescent="0.25">
      <c r="A7914" s="143">
        <v>44891</v>
      </c>
      <c r="B7914" s="144">
        <v>13</v>
      </c>
      <c r="C7914" s="145">
        <v>21578.565299999998</v>
      </c>
      <c r="D7914" s="145">
        <v>128.7747</v>
      </c>
      <c r="E7914" s="145">
        <v>974.38339999999903</v>
      </c>
      <c r="F7914" s="145">
        <v>7175.4373999999998</v>
      </c>
      <c r="G7914" s="146">
        <f t="shared" si="123"/>
        <v>29857.160799999998</v>
      </c>
    </row>
    <row r="7915" spans="1:7" x14ac:dyDescent="0.25">
      <c r="A7915" s="143">
        <v>44891</v>
      </c>
      <c r="B7915" s="144">
        <v>14</v>
      </c>
      <c r="C7915" s="145">
        <v>21678.903699999999</v>
      </c>
      <c r="D7915" s="145">
        <v>121.86490000000001</v>
      </c>
      <c r="E7915" s="145">
        <v>1086.7858000000001</v>
      </c>
      <c r="F7915" s="145">
        <v>9228.1967999999997</v>
      </c>
      <c r="G7915" s="146">
        <f t="shared" si="123"/>
        <v>32115.751199999999</v>
      </c>
    </row>
    <row r="7916" spans="1:7" x14ac:dyDescent="0.25">
      <c r="A7916" s="143">
        <v>44891</v>
      </c>
      <c r="B7916" s="144">
        <v>15</v>
      </c>
      <c r="C7916" s="145">
        <v>16098.433300000001</v>
      </c>
      <c r="D7916" s="145">
        <v>83.804400000000001</v>
      </c>
      <c r="E7916" s="145">
        <v>929.38610000000006</v>
      </c>
      <c r="F7916" s="145">
        <v>9711.8904999999995</v>
      </c>
      <c r="G7916" s="146">
        <f t="shared" si="123"/>
        <v>26823.514300000003</v>
      </c>
    </row>
    <row r="7917" spans="1:7" x14ac:dyDescent="0.25">
      <c r="A7917" s="143">
        <v>44891</v>
      </c>
      <c r="B7917" s="144">
        <v>16</v>
      </c>
      <c r="C7917" s="145">
        <v>8732.7867999999999</v>
      </c>
      <c r="D7917" s="145">
        <v>41.052700000000002</v>
      </c>
      <c r="E7917" s="145">
        <v>501.21799999999899</v>
      </c>
      <c r="F7917" s="145">
        <v>7450.8636999999999</v>
      </c>
      <c r="G7917" s="146">
        <f t="shared" si="123"/>
        <v>16725.921199999997</v>
      </c>
    </row>
    <row r="7918" spans="1:7" x14ac:dyDescent="0.25">
      <c r="A7918" s="143">
        <v>44891</v>
      </c>
      <c r="B7918" s="144">
        <v>17</v>
      </c>
      <c r="C7918" s="145">
        <v>1775.7769000000001</v>
      </c>
      <c r="D7918" s="145">
        <v>11.3909</v>
      </c>
      <c r="E7918" s="145">
        <v>107.2324</v>
      </c>
      <c r="F7918" s="145">
        <v>2928.9937</v>
      </c>
      <c r="G7918" s="146">
        <f t="shared" si="123"/>
        <v>4823.3939</v>
      </c>
    </row>
    <row r="7919" spans="1:7" x14ac:dyDescent="0.25">
      <c r="A7919" s="143">
        <v>44891</v>
      </c>
      <c r="B7919" s="144">
        <v>18</v>
      </c>
      <c r="C7919" s="145">
        <v>3.2873999999999999</v>
      </c>
      <c r="D7919" s="145">
        <v>3.3048999999999999</v>
      </c>
      <c r="E7919" s="145">
        <v>1.7844</v>
      </c>
      <c r="F7919" s="145">
        <v>13.983000000000001</v>
      </c>
      <c r="G7919" s="146">
        <f t="shared" si="123"/>
        <v>22.3597</v>
      </c>
    </row>
    <row r="7920" spans="1:7" x14ac:dyDescent="0.25">
      <c r="A7920" s="143">
        <v>44891</v>
      </c>
      <c r="B7920" s="144">
        <v>19</v>
      </c>
      <c r="C7920" s="145">
        <v>1.0586</v>
      </c>
      <c r="D7920" s="145">
        <v>2.5190000000000001</v>
      </c>
      <c r="E7920" s="145">
        <v>1.024</v>
      </c>
      <c r="F7920" s="145">
        <v>0.19719999999999999</v>
      </c>
      <c r="G7920" s="146">
        <f t="shared" si="123"/>
        <v>4.7988</v>
      </c>
    </row>
    <row r="7921" spans="1:7" x14ac:dyDescent="0.25">
      <c r="A7921" s="143">
        <v>44891</v>
      </c>
      <c r="B7921" s="144">
        <v>20</v>
      </c>
      <c r="C7921" s="145">
        <v>1.3146</v>
      </c>
      <c r="D7921" s="145">
        <v>3.6863999999999999</v>
      </c>
      <c r="E7921" s="145">
        <v>2.048</v>
      </c>
      <c r="F7921" s="145">
        <v>0.20480000000000001</v>
      </c>
      <c r="G7921" s="146">
        <f t="shared" si="123"/>
        <v>7.2537999999999991</v>
      </c>
    </row>
    <row r="7922" spans="1:7" x14ac:dyDescent="0.25">
      <c r="A7922" s="143">
        <v>44891</v>
      </c>
      <c r="B7922" s="144">
        <v>21</v>
      </c>
      <c r="C7922" s="145">
        <v>1.2806</v>
      </c>
      <c r="D7922" s="145">
        <v>4.0396000000000001</v>
      </c>
      <c r="E7922" s="145">
        <v>2.1760000000000002</v>
      </c>
      <c r="F7922" s="145">
        <v>0.18429999999999999</v>
      </c>
      <c r="G7922" s="146">
        <f t="shared" si="123"/>
        <v>7.6805000000000003</v>
      </c>
    </row>
    <row r="7923" spans="1:7" x14ac:dyDescent="0.25">
      <c r="A7923" s="143">
        <v>44891</v>
      </c>
      <c r="B7923" s="144">
        <v>22</v>
      </c>
      <c r="C7923" s="145">
        <v>1.1226</v>
      </c>
      <c r="D7923" s="145">
        <v>3.7683</v>
      </c>
      <c r="E7923" s="145">
        <v>2.048</v>
      </c>
      <c r="F7923" s="145">
        <v>0.20480000000000001</v>
      </c>
      <c r="G7923" s="146">
        <f t="shared" si="123"/>
        <v>7.1436999999999999</v>
      </c>
    </row>
    <row r="7924" spans="1:7" x14ac:dyDescent="0.25">
      <c r="A7924" s="143">
        <v>44891</v>
      </c>
      <c r="B7924" s="144">
        <v>23</v>
      </c>
      <c r="C7924" s="145">
        <v>0.93059999999999998</v>
      </c>
      <c r="D7924" s="145">
        <v>4.0627000000000004</v>
      </c>
      <c r="E7924" s="145">
        <v>2.2400000000000002</v>
      </c>
      <c r="F7924" s="145">
        <v>0.18429999999999999</v>
      </c>
      <c r="G7924" s="146">
        <f t="shared" si="123"/>
        <v>7.4176000000000011</v>
      </c>
    </row>
    <row r="7925" spans="1:7" x14ac:dyDescent="0.25">
      <c r="A7925" s="143">
        <v>44891</v>
      </c>
      <c r="B7925" s="144">
        <v>24</v>
      </c>
      <c r="C7925" s="145">
        <v>0.99459999999999904</v>
      </c>
      <c r="D7925" s="145">
        <v>3.6453000000000002</v>
      </c>
      <c r="E7925" s="145">
        <v>2.048</v>
      </c>
      <c r="F7925" s="145">
        <v>0.20480000000000001</v>
      </c>
      <c r="G7925" s="146">
        <f t="shared" si="123"/>
        <v>6.8926999999999987</v>
      </c>
    </row>
    <row r="7926" spans="1:7" x14ac:dyDescent="0.25">
      <c r="A7926" s="143">
        <v>44892</v>
      </c>
      <c r="B7926" s="144">
        <v>1</v>
      </c>
      <c r="C7926" s="145">
        <v>1.3822999999999901</v>
      </c>
      <c r="D7926" s="145">
        <v>4.1547999999999998</v>
      </c>
      <c r="E7926" s="145">
        <v>2.496</v>
      </c>
      <c r="F7926" s="145">
        <v>0.18429999999999999</v>
      </c>
      <c r="G7926" s="146">
        <f t="shared" si="123"/>
        <v>8.2173999999999907</v>
      </c>
    </row>
    <row r="7927" spans="1:7" x14ac:dyDescent="0.25">
      <c r="A7927" s="143">
        <v>44892</v>
      </c>
      <c r="B7927" s="144">
        <v>2</v>
      </c>
      <c r="C7927" s="145">
        <v>1.3822999999999901</v>
      </c>
      <c r="D7927" s="145">
        <v>4.2340999999999998</v>
      </c>
      <c r="E7927" s="145">
        <v>2.4319999999999999</v>
      </c>
      <c r="F7927" s="145">
        <v>0.18429999999999999</v>
      </c>
      <c r="G7927" s="146">
        <f t="shared" si="123"/>
        <v>8.2326999999999906</v>
      </c>
    </row>
    <row r="7928" spans="1:7" x14ac:dyDescent="0.25">
      <c r="A7928" s="143">
        <v>44892</v>
      </c>
      <c r="B7928" s="144">
        <v>3</v>
      </c>
      <c r="C7928" s="145">
        <v>1.5103</v>
      </c>
      <c r="D7928" s="145">
        <v>4.0422000000000002</v>
      </c>
      <c r="E7928" s="145">
        <v>2.2400000000000002</v>
      </c>
      <c r="F7928" s="145">
        <v>0.18429999999999999</v>
      </c>
      <c r="G7928" s="146">
        <f t="shared" si="123"/>
        <v>7.9768000000000008</v>
      </c>
    </row>
    <row r="7929" spans="1:7" x14ac:dyDescent="0.25">
      <c r="A7929" s="143">
        <v>44892</v>
      </c>
      <c r="B7929" s="144">
        <v>4</v>
      </c>
      <c r="C7929" s="145">
        <v>2.5952000000000002</v>
      </c>
      <c r="D7929" s="145">
        <v>3.3176999999999999</v>
      </c>
      <c r="E7929" s="145">
        <v>1.536</v>
      </c>
      <c r="F7929" s="145">
        <v>4.48E-2</v>
      </c>
      <c r="G7929" s="146">
        <f t="shared" si="123"/>
        <v>7.4937000000000005</v>
      </c>
    </row>
    <row r="7930" spans="1:7" x14ac:dyDescent="0.25">
      <c r="A7930" s="143">
        <v>44892</v>
      </c>
      <c r="B7930" s="144">
        <v>5</v>
      </c>
      <c r="C7930" s="145">
        <v>4.0132000000000003</v>
      </c>
      <c r="D7930" s="145">
        <v>3.6787000000000001</v>
      </c>
      <c r="E7930" s="145">
        <v>1.8560000000000001</v>
      </c>
      <c r="F7930" s="145">
        <v>0.18429999999999999</v>
      </c>
      <c r="G7930" s="146">
        <f t="shared" si="123"/>
        <v>9.7322000000000006</v>
      </c>
    </row>
    <row r="7931" spans="1:7" x14ac:dyDescent="0.25">
      <c r="A7931" s="143">
        <v>44892</v>
      </c>
      <c r="B7931" s="144">
        <v>6</v>
      </c>
      <c r="C7931" s="145">
        <v>2.7231999999999998</v>
      </c>
      <c r="D7931" s="145">
        <v>4.3775000000000004</v>
      </c>
      <c r="E7931" s="145">
        <v>2.4319999999999999</v>
      </c>
      <c r="F7931" s="145">
        <v>0.18429999999999999</v>
      </c>
      <c r="G7931" s="146">
        <f t="shared" si="123"/>
        <v>9.7170000000000005</v>
      </c>
    </row>
    <row r="7932" spans="1:7" x14ac:dyDescent="0.25">
      <c r="A7932" s="143">
        <v>44892</v>
      </c>
      <c r="B7932" s="144">
        <v>7</v>
      </c>
      <c r="C7932" s="145">
        <v>2.8041999999999998</v>
      </c>
      <c r="D7932" s="145">
        <v>4.3571</v>
      </c>
      <c r="E7932" s="145">
        <v>2.4319999999999999</v>
      </c>
      <c r="F7932" s="145">
        <v>0.18429999999999999</v>
      </c>
      <c r="G7932" s="146">
        <f t="shared" si="123"/>
        <v>9.7775999999999996</v>
      </c>
    </row>
    <row r="7933" spans="1:7" x14ac:dyDescent="0.25">
      <c r="A7933" s="143">
        <v>44892</v>
      </c>
      <c r="B7933" s="144">
        <v>8</v>
      </c>
      <c r="C7933" s="145">
        <v>2.9598</v>
      </c>
      <c r="D7933" s="145">
        <v>3.2281</v>
      </c>
      <c r="E7933" s="145">
        <v>1.298</v>
      </c>
      <c r="F7933" s="145">
        <v>7.7666000000000004</v>
      </c>
      <c r="G7933" s="146">
        <f t="shared" si="123"/>
        <v>15.252500000000001</v>
      </c>
    </row>
    <row r="7934" spans="1:7" x14ac:dyDescent="0.25">
      <c r="A7934" s="143">
        <v>44892</v>
      </c>
      <c r="B7934" s="144">
        <v>9</v>
      </c>
      <c r="C7934" s="145">
        <v>257.35019999999997</v>
      </c>
      <c r="D7934" s="145">
        <v>6.4203999999999999</v>
      </c>
      <c r="E7934" s="145">
        <v>111.84439999999999</v>
      </c>
      <c r="F7934" s="145">
        <v>4102.4003000000002</v>
      </c>
      <c r="G7934" s="146">
        <f t="shared" si="123"/>
        <v>4478.0153</v>
      </c>
    </row>
    <row r="7935" spans="1:7" x14ac:dyDescent="0.25">
      <c r="A7935" s="143">
        <v>44892</v>
      </c>
      <c r="B7935" s="144">
        <v>10</v>
      </c>
      <c r="C7935" s="145">
        <v>1184.1397999999999</v>
      </c>
      <c r="D7935" s="145">
        <v>17.571200000000001</v>
      </c>
      <c r="E7935" s="145">
        <v>449.29829999999998</v>
      </c>
      <c r="F7935" s="145">
        <v>10541.2279</v>
      </c>
      <c r="G7935" s="146">
        <f t="shared" si="123"/>
        <v>12192.2372</v>
      </c>
    </row>
    <row r="7936" spans="1:7" x14ac:dyDescent="0.25">
      <c r="A7936" s="143">
        <v>44892</v>
      </c>
      <c r="B7936" s="144">
        <v>11</v>
      </c>
      <c r="C7936" s="145">
        <v>1944.787</v>
      </c>
      <c r="D7936" s="145">
        <v>26.9834</v>
      </c>
      <c r="E7936" s="145">
        <v>492.27010000000001</v>
      </c>
      <c r="F7936" s="145">
        <v>9704.4179999999997</v>
      </c>
      <c r="G7936" s="146">
        <f t="shared" si="123"/>
        <v>12168.458500000001</v>
      </c>
    </row>
    <row r="7937" spans="1:7" x14ac:dyDescent="0.25">
      <c r="A7937" s="143">
        <v>44892</v>
      </c>
      <c r="B7937" s="144">
        <v>12</v>
      </c>
      <c r="C7937" s="145">
        <v>4123.8756000000003</v>
      </c>
      <c r="D7937" s="145">
        <v>41.366700000000002</v>
      </c>
      <c r="E7937" s="145">
        <v>391.34100000000001</v>
      </c>
      <c r="F7937" s="145">
        <v>6440.7313000000004</v>
      </c>
      <c r="G7937" s="146">
        <f t="shared" si="123"/>
        <v>10997.314600000002</v>
      </c>
    </row>
    <row r="7938" spans="1:7" x14ac:dyDescent="0.25">
      <c r="A7938" s="143">
        <v>44892</v>
      </c>
      <c r="B7938" s="144">
        <v>13</v>
      </c>
      <c r="C7938" s="145">
        <v>2557.0464000000002</v>
      </c>
      <c r="D7938" s="145">
        <v>33.173000000000002</v>
      </c>
      <c r="E7938" s="145">
        <v>239.083</v>
      </c>
      <c r="F7938" s="145">
        <v>5162.1841999999997</v>
      </c>
      <c r="G7938" s="146">
        <f t="shared" si="123"/>
        <v>7991.4866000000002</v>
      </c>
    </row>
    <row r="7939" spans="1:7" x14ac:dyDescent="0.25">
      <c r="A7939" s="143">
        <v>44892</v>
      </c>
      <c r="B7939" s="144">
        <v>14</v>
      </c>
      <c r="C7939" s="145">
        <v>2055.4721</v>
      </c>
      <c r="D7939" s="145">
        <v>26.959800000000001</v>
      </c>
      <c r="E7939" s="145">
        <v>236.501</v>
      </c>
      <c r="F7939" s="145">
        <v>4928.2682000000004</v>
      </c>
      <c r="G7939" s="146">
        <f t="shared" si="123"/>
        <v>7247.2011000000002</v>
      </c>
    </row>
    <row r="7940" spans="1:7" x14ac:dyDescent="0.25">
      <c r="A7940" s="143">
        <v>44892</v>
      </c>
      <c r="B7940" s="144">
        <v>15</v>
      </c>
      <c r="C7940" s="145">
        <v>972.87670000000003</v>
      </c>
      <c r="D7940" s="145">
        <v>17.391999999999999</v>
      </c>
      <c r="E7940" s="145">
        <v>196.83750000000001</v>
      </c>
      <c r="F7940" s="145">
        <v>3331.8555999999999</v>
      </c>
      <c r="G7940" s="146">
        <f t="shared" si="123"/>
        <v>4518.9618</v>
      </c>
    </row>
    <row r="7941" spans="1:7" x14ac:dyDescent="0.25">
      <c r="A7941" s="143">
        <v>44892</v>
      </c>
      <c r="B7941" s="144">
        <v>16</v>
      </c>
      <c r="C7941" s="145">
        <v>138.33600000000001</v>
      </c>
      <c r="D7941" s="145">
        <v>6.4466999999999999</v>
      </c>
      <c r="E7941" s="145">
        <v>96.388999999999996</v>
      </c>
      <c r="F7941" s="145">
        <v>2289.9432000000002</v>
      </c>
      <c r="G7941" s="146">
        <f t="shared" si="123"/>
        <v>2531.1149</v>
      </c>
    </row>
    <row r="7942" spans="1:7" x14ac:dyDescent="0.25">
      <c r="A7942" s="143">
        <v>44892</v>
      </c>
      <c r="B7942" s="144">
        <v>17</v>
      </c>
      <c r="C7942" s="145">
        <v>17.133600000000001</v>
      </c>
      <c r="D7942" s="145">
        <v>3.7629999999999999</v>
      </c>
      <c r="E7942" s="145">
        <v>6.8097000000000003</v>
      </c>
      <c r="F7942" s="145">
        <v>350.8963</v>
      </c>
      <c r="G7942" s="146">
        <f t="shared" ref="G7942:G8005" si="124">+SUM(C7942:F7942)</f>
        <v>378.6026</v>
      </c>
    </row>
    <row r="7943" spans="1:7" x14ac:dyDescent="0.25">
      <c r="A7943" s="143">
        <v>44892</v>
      </c>
      <c r="B7943" s="144">
        <v>18</v>
      </c>
      <c r="C7943" s="145">
        <v>7.2129000000000003</v>
      </c>
      <c r="D7943" s="145">
        <v>4.0564</v>
      </c>
      <c r="E7943" s="145">
        <v>1.988</v>
      </c>
      <c r="F7943" s="145">
        <v>16.142600000000002</v>
      </c>
      <c r="G7943" s="146">
        <f t="shared" si="124"/>
        <v>29.399900000000002</v>
      </c>
    </row>
    <row r="7944" spans="1:7" x14ac:dyDescent="0.25">
      <c r="A7944" s="143">
        <v>44892</v>
      </c>
      <c r="B7944" s="144">
        <v>19</v>
      </c>
      <c r="C7944" s="145">
        <v>5.2295999999999996</v>
      </c>
      <c r="D7944" s="145">
        <v>4.3059000000000003</v>
      </c>
      <c r="E7944" s="145">
        <v>2.1760000000000002</v>
      </c>
      <c r="F7944" s="145">
        <v>0.85340000000000005</v>
      </c>
      <c r="G7944" s="146">
        <f t="shared" si="124"/>
        <v>12.5649</v>
      </c>
    </row>
    <row r="7945" spans="1:7" x14ac:dyDescent="0.25">
      <c r="A7945" s="143">
        <v>44892</v>
      </c>
      <c r="B7945" s="144">
        <v>20</v>
      </c>
      <c r="C7945" s="145">
        <v>3.6825999999999999</v>
      </c>
      <c r="D7945" s="145">
        <v>4.3263999999999996</v>
      </c>
      <c r="E7945" s="145">
        <v>2.1760000000000002</v>
      </c>
      <c r="F7945" s="145">
        <v>0.18429999999999999</v>
      </c>
      <c r="G7945" s="146">
        <f t="shared" si="124"/>
        <v>10.369300000000001</v>
      </c>
    </row>
    <row r="7946" spans="1:7" x14ac:dyDescent="0.25">
      <c r="A7946" s="143">
        <v>44892</v>
      </c>
      <c r="B7946" s="144">
        <v>21</v>
      </c>
      <c r="C7946" s="145">
        <v>2.94159999999999</v>
      </c>
      <c r="D7946" s="145">
        <v>4.1752000000000002</v>
      </c>
      <c r="E7946" s="145">
        <v>1.984</v>
      </c>
      <c r="F7946" s="145">
        <v>0.18429999999999999</v>
      </c>
      <c r="G7946" s="146">
        <f t="shared" si="124"/>
        <v>9.285099999999991</v>
      </c>
    </row>
    <row r="7947" spans="1:7" x14ac:dyDescent="0.25">
      <c r="A7947" s="143">
        <v>44892</v>
      </c>
      <c r="B7947" s="144">
        <v>22</v>
      </c>
      <c r="C7947" s="145">
        <v>2.9906000000000001</v>
      </c>
      <c r="D7947" s="145">
        <v>4.3083999999999998</v>
      </c>
      <c r="E7947" s="145">
        <v>2.2400000000000002</v>
      </c>
      <c r="F7947" s="145">
        <v>0.20480000000000001</v>
      </c>
      <c r="G7947" s="146">
        <f t="shared" si="124"/>
        <v>9.7438000000000002</v>
      </c>
    </row>
    <row r="7948" spans="1:7" x14ac:dyDescent="0.25">
      <c r="A7948" s="143">
        <v>44892</v>
      </c>
      <c r="B7948" s="144">
        <v>23</v>
      </c>
      <c r="C7948" s="145">
        <v>2.9786000000000001</v>
      </c>
      <c r="D7948" s="145">
        <v>4.3494000000000002</v>
      </c>
      <c r="E7948" s="145">
        <v>2.2400000000000002</v>
      </c>
      <c r="F7948" s="145">
        <v>0.18429999999999999</v>
      </c>
      <c r="G7948" s="146">
        <f t="shared" si="124"/>
        <v>9.7523000000000017</v>
      </c>
    </row>
    <row r="7949" spans="1:7" x14ac:dyDescent="0.25">
      <c r="A7949" s="143">
        <v>44892</v>
      </c>
      <c r="B7949" s="144">
        <v>24</v>
      </c>
      <c r="C7949" s="145">
        <v>4.0026000000000002</v>
      </c>
      <c r="D7949" s="145">
        <v>4.3288000000000002</v>
      </c>
      <c r="E7949" s="145">
        <v>2.2400000000000002</v>
      </c>
      <c r="F7949" s="145">
        <v>0.18429999999999999</v>
      </c>
      <c r="G7949" s="146">
        <f t="shared" si="124"/>
        <v>10.755700000000001</v>
      </c>
    </row>
    <row r="7950" spans="1:7" x14ac:dyDescent="0.25">
      <c r="A7950" s="143">
        <v>44893</v>
      </c>
      <c r="B7950" s="144">
        <v>1</v>
      </c>
      <c r="C7950" s="145">
        <v>4.5263</v>
      </c>
      <c r="D7950" s="145">
        <v>4.5209000000000001</v>
      </c>
      <c r="E7950" s="145">
        <v>2.4319999999999999</v>
      </c>
      <c r="F7950" s="145">
        <v>0.20480000000000001</v>
      </c>
      <c r="G7950" s="146">
        <f t="shared" si="124"/>
        <v>11.684000000000001</v>
      </c>
    </row>
    <row r="7951" spans="1:7" x14ac:dyDescent="0.25">
      <c r="A7951" s="143">
        <v>44893</v>
      </c>
      <c r="B7951" s="144">
        <v>2</v>
      </c>
      <c r="C7951" s="145">
        <v>5.4222999999999999</v>
      </c>
      <c r="D7951" s="145">
        <v>4.5823</v>
      </c>
      <c r="E7951" s="145">
        <v>2.4319999999999999</v>
      </c>
      <c r="F7951" s="145">
        <v>0.18429999999999999</v>
      </c>
      <c r="G7951" s="146">
        <f t="shared" si="124"/>
        <v>12.620900000000001</v>
      </c>
    </row>
    <row r="7952" spans="1:7" x14ac:dyDescent="0.25">
      <c r="A7952" s="143">
        <v>44893</v>
      </c>
      <c r="B7952" s="144">
        <v>3</v>
      </c>
      <c r="C7952" s="145">
        <v>9.2293000000000003</v>
      </c>
      <c r="D7952" s="145">
        <v>4.3059000000000003</v>
      </c>
      <c r="E7952" s="145">
        <v>2.1760000000000002</v>
      </c>
      <c r="F7952" s="145">
        <v>0.18429999999999999</v>
      </c>
      <c r="G7952" s="146">
        <f t="shared" si="124"/>
        <v>15.8955</v>
      </c>
    </row>
    <row r="7953" spans="1:7" x14ac:dyDescent="0.25">
      <c r="A7953" s="143">
        <v>44893</v>
      </c>
      <c r="B7953" s="144">
        <v>4</v>
      </c>
      <c r="C7953" s="145">
        <v>6.1303999999999998</v>
      </c>
      <c r="D7953" s="145">
        <v>3.4073000000000002</v>
      </c>
      <c r="E7953" s="145">
        <v>1.216</v>
      </c>
      <c r="F7953" s="145">
        <v>4.48E-2</v>
      </c>
      <c r="G7953" s="146">
        <f t="shared" si="124"/>
        <v>10.798500000000001</v>
      </c>
    </row>
    <row r="7954" spans="1:7" x14ac:dyDescent="0.25">
      <c r="A7954" s="143">
        <v>44893</v>
      </c>
      <c r="B7954" s="144">
        <v>5</v>
      </c>
      <c r="C7954" s="145">
        <v>6.8697999999999997</v>
      </c>
      <c r="D7954" s="145">
        <v>4.6821999999999999</v>
      </c>
      <c r="E7954" s="145">
        <v>2.3679999999999999</v>
      </c>
      <c r="F7954" s="145">
        <v>0.18429999999999999</v>
      </c>
      <c r="G7954" s="146">
        <f t="shared" si="124"/>
        <v>14.1043</v>
      </c>
    </row>
    <row r="7955" spans="1:7" x14ac:dyDescent="0.25">
      <c r="A7955" s="143">
        <v>44893</v>
      </c>
      <c r="B7955" s="144">
        <v>6</v>
      </c>
      <c r="C7955" s="145">
        <v>3.3938000000000001</v>
      </c>
      <c r="D7955" s="145">
        <v>4.7205999999999904</v>
      </c>
      <c r="E7955" s="145">
        <v>2.3039999999999998</v>
      </c>
      <c r="F7955" s="145">
        <v>0.2288</v>
      </c>
      <c r="G7955" s="146">
        <f t="shared" si="124"/>
        <v>10.647199999999991</v>
      </c>
    </row>
    <row r="7956" spans="1:7" x14ac:dyDescent="0.25">
      <c r="A7956" s="143">
        <v>44893</v>
      </c>
      <c r="B7956" s="144">
        <v>7</v>
      </c>
      <c r="C7956" s="145">
        <v>3.6907999999999999</v>
      </c>
      <c r="D7956" s="145">
        <v>4.6002000000000001</v>
      </c>
      <c r="E7956" s="145">
        <v>2.3679999999999999</v>
      </c>
      <c r="F7956" s="145">
        <v>0.18870000000000001</v>
      </c>
      <c r="G7956" s="146">
        <f t="shared" si="124"/>
        <v>10.847700000000001</v>
      </c>
    </row>
    <row r="7957" spans="1:7" x14ac:dyDescent="0.25">
      <c r="A7957" s="143">
        <v>44893</v>
      </c>
      <c r="B7957" s="144">
        <v>8</v>
      </c>
      <c r="C7957" s="145">
        <v>3.3584000000000001</v>
      </c>
      <c r="D7957" s="145">
        <v>3.5558000000000001</v>
      </c>
      <c r="E7957" s="145">
        <v>1.35</v>
      </c>
      <c r="F7957" s="145">
        <v>7.4733000000000001</v>
      </c>
      <c r="G7957" s="146">
        <f t="shared" si="124"/>
        <v>15.737500000000001</v>
      </c>
    </row>
    <row r="7958" spans="1:7" x14ac:dyDescent="0.25">
      <c r="A7958" s="143">
        <v>44893</v>
      </c>
      <c r="B7958" s="144">
        <v>9</v>
      </c>
      <c r="C7958" s="145">
        <v>20.680299999999999</v>
      </c>
      <c r="D7958" s="145">
        <v>4.4722999999999997</v>
      </c>
      <c r="E7958" s="145">
        <v>5.45</v>
      </c>
      <c r="F7958" s="145">
        <v>490.582999999999</v>
      </c>
      <c r="G7958" s="146">
        <f t="shared" si="124"/>
        <v>521.185599999999</v>
      </c>
    </row>
    <row r="7959" spans="1:7" x14ac:dyDescent="0.25">
      <c r="A7959" s="143">
        <v>44893</v>
      </c>
      <c r="B7959" s="144">
        <v>10</v>
      </c>
      <c r="C7959" s="145">
        <v>138.8612</v>
      </c>
      <c r="D7959" s="145">
        <v>4.2229999999999999</v>
      </c>
      <c r="E7959" s="145">
        <v>15.807600000000001</v>
      </c>
      <c r="F7959" s="145">
        <v>1587.6479999999999</v>
      </c>
      <c r="G7959" s="146">
        <f t="shared" si="124"/>
        <v>1746.5398</v>
      </c>
    </row>
    <row r="7960" spans="1:7" x14ac:dyDescent="0.25">
      <c r="A7960" s="143">
        <v>44893</v>
      </c>
      <c r="B7960" s="144">
        <v>11</v>
      </c>
      <c r="C7960" s="145">
        <v>326.48509999999999</v>
      </c>
      <c r="D7960" s="145">
        <v>4.6973000000000003</v>
      </c>
      <c r="E7960" s="145">
        <v>72.732299999999995</v>
      </c>
      <c r="F7960" s="145">
        <v>3286.3692999999998</v>
      </c>
      <c r="G7960" s="146">
        <f t="shared" si="124"/>
        <v>3690.2839999999997</v>
      </c>
    </row>
    <row r="7961" spans="1:7" x14ac:dyDescent="0.25">
      <c r="A7961" s="143">
        <v>44893</v>
      </c>
      <c r="B7961" s="144">
        <v>12</v>
      </c>
      <c r="C7961" s="145">
        <v>807.23609999999996</v>
      </c>
      <c r="D7961" s="145">
        <v>6.8723000000000001</v>
      </c>
      <c r="E7961" s="145">
        <v>174.96109999999999</v>
      </c>
      <c r="F7961" s="145">
        <v>5593.1949999999997</v>
      </c>
      <c r="G7961" s="146">
        <f t="shared" si="124"/>
        <v>6582.2644999999993</v>
      </c>
    </row>
    <row r="7962" spans="1:7" x14ac:dyDescent="0.25">
      <c r="A7962" s="143">
        <v>44893</v>
      </c>
      <c r="B7962" s="144">
        <v>13</v>
      </c>
      <c r="C7962" s="145">
        <v>1407.5872999999999</v>
      </c>
      <c r="D7962" s="145">
        <v>9.5253999999999994</v>
      </c>
      <c r="E7962" s="145">
        <v>169.4744</v>
      </c>
      <c r="F7962" s="145">
        <v>5317.3386</v>
      </c>
      <c r="G7962" s="146">
        <f t="shared" si="124"/>
        <v>6903.9256999999998</v>
      </c>
    </row>
    <row r="7963" spans="1:7" x14ac:dyDescent="0.25">
      <c r="A7963" s="143">
        <v>44893</v>
      </c>
      <c r="B7963" s="144">
        <v>14</v>
      </c>
      <c r="C7963" s="145">
        <v>3202.5477000000001</v>
      </c>
      <c r="D7963" s="145">
        <v>16.535900000000002</v>
      </c>
      <c r="E7963" s="145">
        <v>217.0984</v>
      </c>
      <c r="F7963" s="145">
        <v>4287.5276999999996</v>
      </c>
      <c r="G7963" s="146">
        <f t="shared" si="124"/>
        <v>7723.7096999999994</v>
      </c>
    </row>
    <row r="7964" spans="1:7" x14ac:dyDescent="0.25">
      <c r="A7964" s="143">
        <v>44893</v>
      </c>
      <c r="B7964" s="144">
        <v>15</v>
      </c>
      <c r="C7964" s="145">
        <v>3959.2709</v>
      </c>
      <c r="D7964" s="145">
        <v>16.583600000000001</v>
      </c>
      <c r="E7964" s="145">
        <v>126.3947</v>
      </c>
      <c r="F7964" s="145">
        <v>5009.4088000000002</v>
      </c>
      <c r="G7964" s="146">
        <f t="shared" si="124"/>
        <v>9111.6579999999994</v>
      </c>
    </row>
    <row r="7965" spans="1:7" x14ac:dyDescent="0.25">
      <c r="A7965" s="143">
        <v>44893</v>
      </c>
      <c r="B7965" s="144">
        <v>16</v>
      </c>
      <c r="C7965" s="145">
        <v>570.0933</v>
      </c>
      <c r="D7965" s="145">
        <v>7.9568000000000003</v>
      </c>
      <c r="E7965" s="145">
        <v>53.782599999999903</v>
      </c>
      <c r="F7965" s="145">
        <v>2503.9067</v>
      </c>
      <c r="G7965" s="146">
        <f t="shared" si="124"/>
        <v>3135.7393999999999</v>
      </c>
    </row>
    <row r="7966" spans="1:7" x14ac:dyDescent="0.25">
      <c r="A7966" s="143">
        <v>44893</v>
      </c>
      <c r="B7966" s="144">
        <v>17</v>
      </c>
      <c r="C7966" s="145">
        <v>72.325299999999999</v>
      </c>
      <c r="D7966" s="145">
        <v>4.3212000000000002</v>
      </c>
      <c r="E7966" s="145">
        <v>6.4554999999999998</v>
      </c>
      <c r="F7966" s="145">
        <v>541.88990000000001</v>
      </c>
      <c r="G7966" s="146">
        <f t="shared" si="124"/>
        <v>624.99189999999999</v>
      </c>
    </row>
    <row r="7967" spans="1:7" x14ac:dyDescent="0.25">
      <c r="A7967" s="143">
        <v>44893</v>
      </c>
      <c r="B7967" s="144">
        <v>18</v>
      </c>
      <c r="C7967" s="145">
        <v>3.6677</v>
      </c>
      <c r="D7967" s="145">
        <v>3.6966000000000001</v>
      </c>
      <c r="E7967" s="145">
        <v>1.792</v>
      </c>
      <c r="F7967" s="145">
        <v>9.2938999999999901</v>
      </c>
      <c r="G7967" s="146">
        <f t="shared" si="124"/>
        <v>18.450199999999988</v>
      </c>
    </row>
    <row r="7968" spans="1:7" x14ac:dyDescent="0.25">
      <c r="A7968" s="143">
        <v>44893</v>
      </c>
      <c r="B7968" s="144">
        <v>19</v>
      </c>
      <c r="C7968" s="145">
        <v>3.5804</v>
      </c>
      <c r="D7968" s="145">
        <v>4.5208000000000004</v>
      </c>
      <c r="E7968" s="145">
        <v>1.92</v>
      </c>
      <c r="F7968" s="145">
        <v>0.18429999999999999</v>
      </c>
      <c r="G7968" s="146">
        <f t="shared" si="124"/>
        <v>10.205500000000001</v>
      </c>
    </row>
    <row r="7969" spans="1:7" x14ac:dyDescent="0.25">
      <c r="A7969" s="143">
        <v>44893</v>
      </c>
      <c r="B7969" s="144">
        <v>20</v>
      </c>
      <c r="C7969" s="145">
        <v>2.3571</v>
      </c>
      <c r="D7969" s="145">
        <v>4.7794999999999996</v>
      </c>
      <c r="E7969" s="145">
        <v>2.2400000000000002</v>
      </c>
      <c r="F7969" s="145">
        <v>0.14430000000000001</v>
      </c>
      <c r="G7969" s="146">
        <f t="shared" si="124"/>
        <v>9.5208999999999993</v>
      </c>
    </row>
    <row r="7970" spans="1:7" x14ac:dyDescent="0.25">
      <c r="A7970" s="143">
        <v>44893</v>
      </c>
      <c r="B7970" s="144">
        <v>21</v>
      </c>
      <c r="C7970" s="145">
        <v>2.5430999999999999</v>
      </c>
      <c r="D7970" s="145">
        <v>4.3263999999999996</v>
      </c>
      <c r="E7970" s="145">
        <v>2.1760000000000002</v>
      </c>
      <c r="F7970" s="145">
        <v>0.33439999999999998</v>
      </c>
      <c r="G7970" s="146">
        <f t="shared" si="124"/>
        <v>9.379900000000001</v>
      </c>
    </row>
    <row r="7971" spans="1:7" x14ac:dyDescent="0.25">
      <c r="A7971" s="143">
        <v>44893</v>
      </c>
      <c r="B7971" s="144">
        <v>22</v>
      </c>
      <c r="C7971" s="145">
        <v>3.4390999999999998</v>
      </c>
      <c r="D7971" s="145">
        <v>3.9908999999999999</v>
      </c>
      <c r="E7971" s="145">
        <v>1.984</v>
      </c>
      <c r="F7971" s="145">
        <v>0.21240000000000001</v>
      </c>
      <c r="G7971" s="146">
        <f t="shared" si="124"/>
        <v>9.6264000000000003</v>
      </c>
    </row>
    <row r="7972" spans="1:7" x14ac:dyDescent="0.25">
      <c r="A7972" s="143">
        <v>44893</v>
      </c>
      <c r="B7972" s="144">
        <v>23</v>
      </c>
      <c r="C7972" s="145">
        <v>3.7330999999999999</v>
      </c>
      <c r="D7972" s="145">
        <v>4.3083999999999998</v>
      </c>
      <c r="E7972" s="145">
        <v>2.2400000000000002</v>
      </c>
      <c r="F7972" s="145">
        <v>0.20480000000000001</v>
      </c>
      <c r="G7972" s="146">
        <f t="shared" si="124"/>
        <v>10.4863</v>
      </c>
    </row>
    <row r="7973" spans="1:7" x14ac:dyDescent="0.25">
      <c r="A7973" s="143">
        <v>44893</v>
      </c>
      <c r="B7973" s="144">
        <v>24</v>
      </c>
      <c r="C7973" s="145">
        <v>3.1320999999999999</v>
      </c>
      <c r="D7973" s="145">
        <v>4.2034000000000002</v>
      </c>
      <c r="E7973" s="145">
        <v>2.1760000000000002</v>
      </c>
      <c r="F7973" s="145">
        <v>0.18429999999999999</v>
      </c>
      <c r="G7973" s="146">
        <f t="shared" si="124"/>
        <v>9.6958000000000002</v>
      </c>
    </row>
    <row r="7974" spans="1:7" x14ac:dyDescent="0.25">
      <c r="A7974" s="143">
        <v>44894</v>
      </c>
      <c r="B7974" s="144">
        <v>1</v>
      </c>
      <c r="C7974" s="145">
        <v>3.4708999999999999</v>
      </c>
      <c r="D7974" s="145">
        <v>4.3979999999999997</v>
      </c>
      <c r="E7974" s="145">
        <v>2.4319999999999999</v>
      </c>
      <c r="F7974" s="145">
        <v>0.18429999999999999</v>
      </c>
      <c r="G7974" s="146">
        <f t="shared" si="124"/>
        <v>10.485200000000001</v>
      </c>
    </row>
    <row r="7975" spans="1:7" x14ac:dyDescent="0.25">
      <c r="A7975" s="143">
        <v>44894</v>
      </c>
      <c r="B7975" s="144">
        <v>2</v>
      </c>
      <c r="C7975" s="145">
        <v>3.0869</v>
      </c>
      <c r="D7975" s="145">
        <v>4.4569000000000001</v>
      </c>
      <c r="E7975" s="145">
        <v>2.3679999999999999</v>
      </c>
      <c r="F7975" s="145">
        <v>0.20480000000000001</v>
      </c>
      <c r="G7975" s="146">
        <f t="shared" si="124"/>
        <v>10.1166</v>
      </c>
    </row>
    <row r="7976" spans="1:7" x14ac:dyDescent="0.25">
      <c r="A7976" s="143">
        <v>44894</v>
      </c>
      <c r="B7976" s="144">
        <v>3</v>
      </c>
      <c r="C7976" s="145">
        <v>3.8689</v>
      </c>
      <c r="D7976" s="145">
        <v>3.8603999999999998</v>
      </c>
      <c r="E7976" s="145">
        <v>1.792</v>
      </c>
      <c r="F7976" s="145">
        <v>2.4299999999999999E-2</v>
      </c>
      <c r="G7976" s="146">
        <f t="shared" si="124"/>
        <v>9.5456000000000003</v>
      </c>
    </row>
    <row r="7977" spans="1:7" x14ac:dyDescent="0.25">
      <c r="A7977" s="143">
        <v>44894</v>
      </c>
      <c r="B7977" s="144">
        <v>4</v>
      </c>
      <c r="C7977" s="145">
        <v>3.2675999999999998</v>
      </c>
      <c r="D7977" s="145">
        <v>1.966</v>
      </c>
      <c r="E7977" s="145">
        <v>0</v>
      </c>
      <c r="F7977" s="145">
        <v>0.18429999999999999</v>
      </c>
      <c r="G7977" s="146">
        <f t="shared" si="124"/>
        <v>5.4179000000000004</v>
      </c>
    </row>
    <row r="7978" spans="1:7" x14ac:dyDescent="0.25">
      <c r="A7978" s="143">
        <v>44894</v>
      </c>
      <c r="B7978" s="144">
        <v>5</v>
      </c>
      <c r="C7978" s="145">
        <v>2.0326</v>
      </c>
      <c r="D7978" s="145">
        <v>3.5915999999999899</v>
      </c>
      <c r="E7978" s="145">
        <v>1.728</v>
      </c>
      <c r="F7978" s="145">
        <v>0.18429999999999999</v>
      </c>
      <c r="G7978" s="146">
        <f t="shared" si="124"/>
        <v>7.5364999999999895</v>
      </c>
    </row>
    <row r="7979" spans="1:7" x14ac:dyDescent="0.25">
      <c r="A7979" s="143">
        <v>44894</v>
      </c>
      <c r="B7979" s="144">
        <v>6</v>
      </c>
      <c r="C7979" s="145">
        <v>1.8906000000000001</v>
      </c>
      <c r="D7979" s="145">
        <v>1.9301999999999999</v>
      </c>
      <c r="E7979" s="145">
        <v>0.128</v>
      </c>
      <c r="F7979" s="145">
        <v>0.2195</v>
      </c>
      <c r="G7979" s="146">
        <f t="shared" si="124"/>
        <v>4.1683000000000003</v>
      </c>
    </row>
    <row r="7980" spans="1:7" x14ac:dyDescent="0.25">
      <c r="A7980" s="143">
        <v>44894</v>
      </c>
      <c r="B7980" s="144">
        <v>7</v>
      </c>
      <c r="C7980" s="145">
        <v>2.1692</v>
      </c>
      <c r="D7980" s="145">
        <v>3.2101000000000002</v>
      </c>
      <c r="E7980" s="145">
        <v>1.4079999999999999</v>
      </c>
      <c r="F7980" s="145">
        <v>0.18739999999999901</v>
      </c>
      <c r="G7980" s="146">
        <f t="shared" si="124"/>
        <v>6.9746999999999995</v>
      </c>
    </row>
    <row r="7981" spans="1:7" x14ac:dyDescent="0.25">
      <c r="A7981" s="143">
        <v>44894</v>
      </c>
      <c r="B7981" s="144">
        <v>8</v>
      </c>
      <c r="C7981" s="145">
        <v>2.9933000000000001</v>
      </c>
      <c r="D7981" s="145">
        <v>3.3664000000000001</v>
      </c>
      <c r="E7981" s="145">
        <v>2.5158999999999998</v>
      </c>
      <c r="F7981" s="145">
        <v>178.55330000000001</v>
      </c>
      <c r="G7981" s="146">
        <f t="shared" si="124"/>
        <v>187.4289</v>
      </c>
    </row>
    <row r="7982" spans="1:7" x14ac:dyDescent="0.25">
      <c r="A7982" s="143">
        <v>44894</v>
      </c>
      <c r="B7982" s="144">
        <v>9</v>
      </c>
      <c r="C7982" s="145">
        <v>83.099900000000005</v>
      </c>
      <c r="D7982" s="145">
        <v>4.1984000000000004</v>
      </c>
      <c r="E7982" s="145">
        <v>158.37189999999899</v>
      </c>
      <c r="F7982" s="145">
        <v>6232.6379999999999</v>
      </c>
      <c r="G7982" s="146">
        <f t="shared" si="124"/>
        <v>6478.3081999999986</v>
      </c>
    </row>
    <row r="7983" spans="1:7" x14ac:dyDescent="0.25">
      <c r="A7983" s="143">
        <v>44894</v>
      </c>
      <c r="B7983" s="144">
        <v>10</v>
      </c>
      <c r="C7983" s="145">
        <v>1071.7389000000001</v>
      </c>
      <c r="D7983" s="145">
        <v>7.12</v>
      </c>
      <c r="E7983" s="145">
        <v>280.481999999999</v>
      </c>
      <c r="F7983" s="145">
        <v>11952.413399999999</v>
      </c>
      <c r="G7983" s="146">
        <f t="shared" si="124"/>
        <v>13311.754299999999</v>
      </c>
    </row>
    <row r="7984" spans="1:7" x14ac:dyDescent="0.25">
      <c r="A7984" s="143">
        <v>44894</v>
      </c>
      <c r="B7984" s="144">
        <v>11</v>
      </c>
      <c r="C7984" s="145">
        <v>4336.8612999999996</v>
      </c>
      <c r="D7984" s="145">
        <v>20.511700000000001</v>
      </c>
      <c r="E7984" s="145">
        <v>580.93280000000004</v>
      </c>
      <c r="F7984" s="145">
        <v>14318.6963</v>
      </c>
      <c r="G7984" s="146">
        <f t="shared" si="124"/>
        <v>19257.002099999998</v>
      </c>
    </row>
    <row r="7985" spans="1:7" x14ac:dyDescent="0.25">
      <c r="A7985" s="143">
        <v>44894</v>
      </c>
      <c r="B7985" s="144">
        <v>12</v>
      </c>
      <c r="C7985" s="145">
        <v>8093.9628000000002</v>
      </c>
      <c r="D7985" s="145">
        <v>28.398599999999998</v>
      </c>
      <c r="E7985" s="145">
        <v>678.95759999999996</v>
      </c>
      <c r="F7985" s="145">
        <v>15233.733200000001</v>
      </c>
      <c r="G7985" s="146">
        <f t="shared" si="124"/>
        <v>24035.052200000002</v>
      </c>
    </row>
    <row r="7986" spans="1:7" x14ac:dyDescent="0.25">
      <c r="A7986" s="143">
        <v>44894</v>
      </c>
      <c r="B7986" s="144">
        <v>13</v>
      </c>
      <c r="C7986" s="145">
        <v>14867.6158</v>
      </c>
      <c r="D7986" s="145">
        <v>52.928899999999999</v>
      </c>
      <c r="E7986" s="145">
        <v>706.19569999999999</v>
      </c>
      <c r="F7986" s="145">
        <v>13555.695100000001</v>
      </c>
      <c r="G7986" s="146">
        <f t="shared" si="124"/>
        <v>29182.4355</v>
      </c>
    </row>
    <row r="7987" spans="1:7" x14ac:dyDescent="0.25">
      <c r="A7987" s="143">
        <v>44894</v>
      </c>
      <c r="B7987" s="144">
        <v>14</v>
      </c>
      <c r="C7987" s="145">
        <v>16064.2826</v>
      </c>
      <c r="D7987" s="145">
        <v>63.028199999999998</v>
      </c>
      <c r="E7987" s="145">
        <v>708.66579999999999</v>
      </c>
      <c r="F7987" s="145">
        <v>12801.6495</v>
      </c>
      <c r="G7987" s="146">
        <f t="shared" si="124"/>
        <v>29637.626100000001</v>
      </c>
    </row>
    <row r="7988" spans="1:7" x14ac:dyDescent="0.25">
      <c r="A7988" s="143">
        <v>44894</v>
      </c>
      <c r="B7988" s="144">
        <v>15</v>
      </c>
      <c r="C7988" s="145">
        <v>10062.646699999999</v>
      </c>
      <c r="D7988" s="145">
        <v>36.306899999999999</v>
      </c>
      <c r="E7988" s="145">
        <v>538.27959999999996</v>
      </c>
      <c r="F7988" s="145">
        <v>10702.2731</v>
      </c>
      <c r="G7988" s="146">
        <f t="shared" si="124"/>
        <v>21339.506300000001</v>
      </c>
    </row>
    <row r="7989" spans="1:7" x14ac:dyDescent="0.25">
      <c r="A7989" s="143">
        <v>44894</v>
      </c>
      <c r="B7989" s="144">
        <v>16</v>
      </c>
      <c r="C7989" s="145">
        <v>2068.3996999999999</v>
      </c>
      <c r="D7989" s="145">
        <v>10.185700000000001</v>
      </c>
      <c r="E7989" s="145">
        <v>143.23259999999999</v>
      </c>
      <c r="F7989" s="145">
        <v>7332.4762000000001</v>
      </c>
      <c r="G7989" s="146">
        <f t="shared" si="124"/>
        <v>9554.2942000000003</v>
      </c>
    </row>
    <row r="7990" spans="1:7" x14ac:dyDescent="0.25">
      <c r="A7990" s="143">
        <v>44894</v>
      </c>
      <c r="B7990" s="144">
        <v>17</v>
      </c>
      <c r="C7990" s="145">
        <v>89.962800000000001</v>
      </c>
      <c r="D7990" s="145">
        <v>5.0304000000000002</v>
      </c>
      <c r="E7990" s="145">
        <v>28.032899999999898</v>
      </c>
      <c r="F7990" s="145">
        <v>2299.1819</v>
      </c>
      <c r="G7990" s="146">
        <f t="shared" si="124"/>
        <v>2422.2080000000001</v>
      </c>
    </row>
    <row r="7991" spans="1:7" x14ac:dyDescent="0.25">
      <c r="A7991" s="143">
        <v>44894</v>
      </c>
      <c r="B7991" s="144">
        <v>18</v>
      </c>
      <c r="C7991" s="145">
        <v>1.1406000000000001</v>
      </c>
      <c r="D7991" s="145">
        <v>3.6631999999999998</v>
      </c>
      <c r="E7991" s="145">
        <v>1.984</v>
      </c>
      <c r="F7991" s="145">
        <v>15.458399999999999</v>
      </c>
      <c r="G7991" s="146">
        <f t="shared" si="124"/>
        <v>22.246199999999998</v>
      </c>
    </row>
    <row r="7992" spans="1:7" x14ac:dyDescent="0.25">
      <c r="A7992" s="143">
        <v>44894</v>
      </c>
      <c r="B7992" s="144">
        <v>19</v>
      </c>
      <c r="C7992" s="145">
        <v>1.2505999999999999</v>
      </c>
      <c r="D7992" s="145">
        <v>4.0678000000000001</v>
      </c>
      <c r="E7992" s="145">
        <v>2.3679999999999999</v>
      </c>
      <c r="F7992" s="145">
        <v>2.4832000000000001</v>
      </c>
      <c r="G7992" s="146">
        <f t="shared" si="124"/>
        <v>10.169600000000001</v>
      </c>
    </row>
    <row r="7993" spans="1:7" x14ac:dyDescent="0.25">
      <c r="A7993" s="143">
        <v>44894</v>
      </c>
      <c r="B7993" s="144">
        <v>20</v>
      </c>
      <c r="C7993" s="145">
        <v>1.9134</v>
      </c>
      <c r="D7993" s="145">
        <v>4.1932</v>
      </c>
      <c r="E7993" s="145">
        <v>2.4319999999999999</v>
      </c>
      <c r="F7993" s="145">
        <v>0.18429999999999999</v>
      </c>
      <c r="G7993" s="146">
        <f t="shared" si="124"/>
        <v>8.722900000000001</v>
      </c>
    </row>
    <row r="7994" spans="1:7" x14ac:dyDescent="0.25">
      <c r="A7994" s="143">
        <v>44894</v>
      </c>
      <c r="B7994" s="144">
        <v>21</v>
      </c>
      <c r="C7994" s="145">
        <v>1.5933999999999999</v>
      </c>
      <c r="D7994" s="145">
        <v>4.0549999999999997</v>
      </c>
      <c r="E7994" s="145">
        <v>2.048</v>
      </c>
      <c r="F7994" s="145">
        <v>0.20480000000000001</v>
      </c>
      <c r="G7994" s="146">
        <f t="shared" si="124"/>
        <v>7.9011999999999993</v>
      </c>
    </row>
    <row r="7995" spans="1:7" x14ac:dyDescent="0.25">
      <c r="A7995" s="143">
        <v>44894</v>
      </c>
      <c r="B7995" s="144">
        <v>22</v>
      </c>
      <c r="C7995" s="145">
        <v>2.2974000000000001</v>
      </c>
      <c r="D7995" s="145">
        <v>4.1650999999999998</v>
      </c>
      <c r="E7995" s="145">
        <v>2.2400000000000002</v>
      </c>
      <c r="F7995" s="145">
        <v>0.18429999999999999</v>
      </c>
      <c r="G7995" s="146">
        <f t="shared" si="124"/>
        <v>8.8868000000000009</v>
      </c>
    </row>
    <row r="7996" spans="1:7" x14ac:dyDescent="0.25">
      <c r="A7996" s="143">
        <v>44894</v>
      </c>
      <c r="B7996" s="144">
        <v>23</v>
      </c>
      <c r="C7996" s="145">
        <v>2.1053999999999999</v>
      </c>
      <c r="D7996" s="145">
        <v>4.1241000000000003</v>
      </c>
      <c r="E7996" s="145">
        <v>2.2400000000000002</v>
      </c>
      <c r="F7996" s="145">
        <v>0.20480000000000001</v>
      </c>
      <c r="G7996" s="146">
        <f t="shared" si="124"/>
        <v>8.6743000000000006</v>
      </c>
    </row>
    <row r="7997" spans="1:7" x14ac:dyDescent="0.25">
      <c r="A7997" s="143">
        <v>44894</v>
      </c>
      <c r="B7997" s="144">
        <v>24</v>
      </c>
      <c r="C7997" s="145">
        <v>2.3614000000000002</v>
      </c>
      <c r="D7997" s="145">
        <v>4.1700999999999997</v>
      </c>
      <c r="E7997" s="145">
        <v>2.3679999999999999</v>
      </c>
      <c r="F7997" s="145">
        <v>0.18429999999999999</v>
      </c>
      <c r="G7997" s="146">
        <f t="shared" si="124"/>
        <v>9.0838000000000001</v>
      </c>
    </row>
    <row r="7998" spans="1:7" x14ac:dyDescent="0.25">
      <c r="A7998" s="143">
        <v>44895</v>
      </c>
      <c r="B7998" s="144">
        <v>1</v>
      </c>
      <c r="C7998" s="145">
        <v>3.8201000000000001</v>
      </c>
      <c r="D7998" s="145">
        <v>4.1932</v>
      </c>
      <c r="E7998" s="145">
        <v>2.508</v>
      </c>
      <c r="F7998" s="145">
        <v>5.3100000000000001E-2</v>
      </c>
      <c r="G7998" s="146">
        <f t="shared" si="124"/>
        <v>10.574400000000001</v>
      </c>
    </row>
    <row r="7999" spans="1:7" x14ac:dyDescent="0.25">
      <c r="A7999" s="143">
        <v>44895</v>
      </c>
      <c r="B7999" s="144">
        <v>2</v>
      </c>
      <c r="C7999" s="145">
        <v>4.2360999999999898</v>
      </c>
      <c r="D7999" s="145">
        <v>3.9398</v>
      </c>
      <c r="E7999" s="145">
        <v>2.3159999999999998</v>
      </c>
      <c r="F7999" s="145">
        <v>0.19259999999999999</v>
      </c>
      <c r="G7999" s="146">
        <f t="shared" si="124"/>
        <v>10.684499999999991</v>
      </c>
    </row>
    <row r="8000" spans="1:7" x14ac:dyDescent="0.25">
      <c r="A8000" s="143">
        <v>44895</v>
      </c>
      <c r="B8000" s="144">
        <v>3</v>
      </c>
      <c r="C8000" s="145">
        <v>5.1961000000000004</v>
      </c>
      <c r="D8000" s="145">
        <v>4.1086999999999998</v>
      </c>
      <c r="E8000" s="145">
        <v>2.3679999999999999</v>
      </c>
      <c r="F8000" s="145">
        <v>0.20480000000000001</v>
      </c>
      <c r="G8000" s="146">
        <f t="shared" si="124"/>
        <v>11.877600000000001</v>
      </c>
    </row>
    <row r="8001" spans="1:7" x14ac:dyDescent="0.25">
      <c r="A8001" s="143">
        <v>44895</v>
      </c>
      <c r="B8001" s="144">
        <v>4</v>
      </c>
      <c r="C8001" s="145">
        <v>4.8513999999999999</v>
      </c>
      <c r="D8001" s="145">
        <v>3.9398</v>
      </c>
      <c r="E8001" s="145">
        <v>2.2400000000000002</v>
      </c>
      <c r="F8001" s="145">
        <v>0.18429999999999999</v>
      </c>
      <c r="G8001" s="146">
        <f t="shared" si="124"/>
        <v>11.2155</v>
      </c>
    </row>
    <row r="8002" spans="1:7" x14ac:dyDescent="0.25">
      <c r="A8002" s="143">
        <v>44895</v>
      </c>
      <c r="B8002" s="144">
        <v>5</v>
      </c>
      <c r="C8002" s="145">
        <v>6.7073999999999998</v>
      </c>
      <c r="D8002" s="145">
        <v>3.9653</v>
      </c>
      <c r="E8002" s="145">
        <v>2.3679999999999999</v>
      </c>
      <c r="F8002" s="145">
        <v>0.20480000000000001</v>
      </c>
      <c r="G8002" s="146">
        <f t="shared" si="124"/>
        <v>13.2455</v>
      </c>
    </row>
    <row r="8003" spans="1:7" x14ac:dyDescent="0.25">
      <c r="A8003" s="143">
        <v>44895</v>
      </c>
      <c r="B8003" s="144">
        <v>6</v>
      </c>
      <c r="C8003" s="145">
        <v>4.7214</v>
      </c>
      <c r="D8003" s="145">
        <v>3.2</v>
      </c>
      <c r="E8003" s="145">
        <v>1.6639999999999999</v>
      </c>
      <c r="F8003" s="145">
        <v>0.20179999999999901</v>
      </c>
      <c r="G8003" s="146">
        <f t="shared" si="124"/>
        <v>9.7871999999999986</v>
      </c>
    </row>
    <row r="8004" spans="1:7" x14ac:dyDescent="0.25">
      <c r="A8004" s="143">
        <v>44895</v>
      </c>
      <c r="B8004" s="144">
        <v>7</v>
      </c>
      <c r="C8004" s="145">
        <v>3.7553999999999998</v>
      </c>
      <c r="D8004" s="145">
        <v>2.9184000000000001</v>
      </c>
      <c r="E8004" s="145">
        <v>1.28</v>
      </c>
      <c r="F8004" s="145">
        <v>0.20480000000000001</v>
      </c>
      <c r="G8004" s="146">
        <f t="shared" si="124"/>
        <v>8.1585999999999999</v>
      </c>
    </row>
    <row r="8005" spans="1:7" x14ac:dyDescent="0.25">
      <c r="A8005" s="143">
        <v>44895</v>
      </c>
      <c r="B8005" s="144">
        <v>8</v>
      </c>
      <c r="C8005" s="145">
        <v>4.0313999999999997</v>
      </c>
      <c r="D8005" s="145">
        <v>2.48829999999999</v>
      </c>
      <c r="E8005" s="145">
        <v>0.76800000000000002</v>
      </c>
      <c r="F8005" s="145">
        <v>2.2711000000000001</v>
      </c>
      <c r="G8005" s="146">
        <f t="shared" si="124"/>
        <v>9.5587999999999891</v>
      </c>
    </row>
    <row r="8006" spans="1:7" x14ac:dyDescent="0.25">
      <c r="A8006" s="143">
        <v>44895</v>
      </c>
      <c r="B8006" s="144">
        <v>9</v>
      </c>
      <c r="C8006" s="145">
        <v>8.5704999999999991</v>
      </c>
      <c r="D8006" s="145">
        <v>4.1266999999999996</v>
      </c>
      <c r="E8006" s="145">
        <v>10.889799999999999</v>
      </c>
      <c r="F8006" s="145">
        <v>386.27820000000003</v>
      </c>
      <c r="G8006" s="146">
        <f t="shared" ref="G8006:G8069" si="125">+SUM(C8006:F8006)</f>
        <v>409.86520000000002</v>
      </c>
    </row>
    <row r="8007" spans="1:7" x14ac:dyDescent="0.25">
      <c r="A8007" s="143">
        <v>44895</v>
      </c>
      <c r="B8007" s="144">
        <v>10</v>
      </c>
      <c r="C8007" s="145">
        <v>262.46120000000002</v>
      </c>
      <c r="D8007" s="145">
        <v>6.1771000000000003</v>
      </c>
      <c r="E8007" s="145">
        <v>43.642600000000002</v>
      </c>
      <c r="F8007" s="145">
        <v>1295.1439</v>
      </c>
      <c r="G8007" s="146">
        <f t="shared" si="125"/>
        <v>1607.4248</v>
      </c>
    </row>
    <row r="8008" spans="1:7" x14ac:dyDescent="0.25">
      <c r="A8008" s="143">
        <v>44895</v>
      </c>
      <c r="B8008" s="144">
        <v>11</v>
      </c>
      <c r="C8008" s="145">
        <v>1647.6201000000001</v>
      </c>
      <c r="D8008" s="145">
        <v>11.978199999999999</v>
      </c>
      <c r="E8008" s="145">
        <v>120.1045</v>
      </c>
      <c r="F8008" s="145">
        <v>2719.0702999999999</v>
      </c>
      <c r="G8008" s="146">
        <f t="shared" si="125"/>
        <v>4498.7731000000003</v>
      </c>
    </row>
    <row r="8009" spans="1:7" x14ac:dyDescent="0.25">
      <c r="A8009" s="143">
        <v>44895</v>
      </c>
      <c r="B8009" s="144">
        <v>12</v>
      </c>
      <c r="C8009" s="145">
        <v>3404.6995000000002</v>
      </c>
      <c r="D8009" s="145">
        <v>19.206199999999999</v>
      </c>
      <c r="E8009" s="145">
        <v>307.05489999999998</v>
      </c>
      <c r="F8009" s="145">
        <v>4966.4398000000001</v>
      </c>
      <c r="G8009" s="146">
        <f t="shared" si="125"/>
        <v>8697.4004000000004</v>
      </c>
    </row>
    <row r="8010" spans="1:7" x14ac:dyDescent="0.25">
      <c r="A8010" s="143">
        <v>44895</v>
      </c>
      <c r="B8010" s="144">
        <v>13</v>
      </c>
      <c r="C8010" s="145">
        <v>3930.6080000000002</v>
      </c>
      <c r="D8010" s="145">
        <v>20.952200000000001</v>
      </c>
      <c r="E8010" s="145">
        <v>342.941699999999</v>
      </c>
      <c r="F8010" s="145">
        <v>5340.5433999999996</v>
      </c>
      <c r="G8010" s="146">
        <f t="shared" si="125"/>
        <v>9635.045299999998</v>
      </c>
    </row>
    <row r="8011" spans="1:7" x14ac:dyDescent="0.25">
      <c r="A8011" s="143">
        <v>44895</v>
      </c>
      <c r="B8011" s="144">
        <v>14</v>
      </c>
      <c r="C8011" s="145">
        <v>2594.1410000000001</v>
      </c>
      <c r="D8011" s="145">
        <v>18.923400000000001</v>
      </c>
      <c r="E8011" s="145">
        <v>238.05349999999899</v>
      </c>
      <c r="F8011" s="145">
        <v>6142.2394999999997</v>
      </c>
      <c r="G8011" s="146">
        <f t="shared" si="125"/>
        <v>8993.357399999999</v>
      </c>
    </row>
    <row r="8012" spans="1:7" x14ac:dyDescent="0.25">
      <c r="A8012" s="143">
        <v>44895</v>
      </c>
      <c r="B8012" s="144">
        <v>15</v>
      </c>
      <c r="C8012" s="145">
        <v>1281.9657999999999</v>
      </c>
      <c r="D8012" s="145">
        <v>14.638</v>
      </c>
      <c r="E8012" s="145">
        <v>68.829300000000003</v>
      </c>
      <c r="F8012" s="145">
        <v>3293.6772000000001</v>
      </c>
      <c r="G8012" s="146">
        <f t="shared" si="125"/>
        <v>4659.1103000000003</v>
      </c>
    </row>
    <row r="8013" spans="1:7" x14ac:dyDescent="0.25">
      <c r="A8013" s="143">
        <v>44895</v>
      </c>
      <c r="B8013" s="144">
        <v>16</v>
      </c>
      <c r="C8013" s="145">
        <v>373.7509</v>
      </c>
      <c r="D8013" s="145">
        <v>7.5109000000000004</v>
      </c>
      <c r="E8013" s="145">
        <v>25.136800000000001</v>
      </c>
      <c r="F8013" s="145">
        <v>1268.5262</v>
      </c>
      <c r="G8013" s="146">
        <f t="shared" si="125"/>
        <v>1674.9248</v>
      </c>
    </row>
    <row r="8014" spans="1:7" x14ac:dyDescent="0.25">
      <c r="A8014" s="143">
        <v>44895</v>
      </c>
      <c r="B8014" s="144">
        <v>17</v>
      </c>
      <c r="C8014" s="145">
        <v>39.476100000000002</v>
      </c>
      <c r="D8014" s="145">
        <v>3.8860000000000001</v>
      </c>
      <c r="E8014" s="145">
        <v>2.4249999999999998</v>
      </c>
      <c r="F8014" s="145">
        <v>214.4117</v>
      </c>
      <c r="G8014" s="146">
        <f t="shared" si="125"/>
        <v>260.19880000000001</v>
      </c>
    </row>
    <row r="8015" spans="1:7" x14ac:dyDescent="0.25">
      <c r="A8015" s="143">
        <v>44895</v>
      </c>
      <c r="B8015" s="144">
        <v>18</v>
      </c>
      <c r="C8015" s="145">
        <v>3.9007000000000001</v>
      </c>
      <c r="D8015" s="145">
        <v>3.8885999999999998</v>
      </c>
      <c r="E8015" s="145">
        <v>1.996</v>
      </c>
      <c r="F8015" s="145">
        <v>0.26879999999999998</v>
      </c>
      <c r="G8015" s="146">
        <f t="shared" si="125"/>
        <v>10.0541</v>
      </c>
    </row>
    <row r="8016" spans="1:7" x14ac:dyDescent="0.25">
      <c r="A8016" s="143">
        <v>44895</v>
      </c>
      <c r="B8016" s="144">
        <v>19</v>
      </c>
      <c r="C8016" s="145">
        <v>3.3839999999999999</v>
      </c>
      <c r="D8016" s="145">
        <v>4.101</v>
      </c>
      <c r="E8016" s="145">
        <v>2.1760000000000002</v>
      </c>
      <c r="F8016" s="145">
        <v>0.1948</v>
      </c>
      <c r="G8016" s="146">
        <f t="shared" si="125"/>
        <v>9.8558000000000003</v>
      </c>
    </row>
    <row r="8017" spans="1:7" x14ac:dyDescent="0.25">
      <c r="A8017" s="143">
        <v>44895</v>
      </c>
      <c r="B8017" s="144">
        <v>20</v>
      </c>
      <c r="C8017" s="145">
        <v>4.3575999999999997</v>
      </c>
      <c r="D8017" s="145">
        <v>3.8885999999999998</v>
      </c>
      <c r="E8017" s="145">
        <v>1.984</v>
      </c>
      <c r="F8017" s="145">
        <v>0.18429999999999999</v>
      </c>
      <c r="G8017" s="146">
        <f t="shared" si="125"/>
        <v>10.4145</v>
      </c>
    </row>
    <row r="8018" spans="1:7" x14ac:dyDescent="0.25">
      <c r="A8018" s="143">
        <v>44895</v>
      </c>
      <c r="B8018" s="144">
        <v>21</v>
      </c>
      <c r="C8018" s="145">
        <v>4.2635999999999896</v>
      </c>
      <c r="D8018" s="145">
        <v>4.0396000000000001</v>
      </c>
      <c r="E8018" s="145">
        <v>2.1760000000000002</v>
      </c>
      <c r="F8018" s="145">
        <v>0.20480000000000001</v>
      </c>
      <c r="G8018" s="146">
        <f t="shared" si="125"/>
        <v>10.68399999999999</v>
      </c>
    </row>
    <row r="8019" spans="1:7" x14ac:dyDescent="0.25">
      <c r="A8019" s="143">
        <v>44895</v>
      </c>
      <c r="B8019" s="144">
        <v>22</v>
      </c>
      <c r="C8019" s="145">
        <v>3.3725999999999998</v>
      </c>
      <c r="D8019" s="145">
        <v>4.0396000000000001</v>
      </c>
      <c r="E8019" s="145">
        <v>2.1760000000000002</v>
      </c>
      <c r="F8019" s="145">
        <v>0.19349999999999901</v>
      </c>
      <c r="G8019" s="146">
        <f t="shared" si="125"/>
        <v>9.781699999999999</v>
      </c>
    </row>
    <row r="8020" spans="1:7" x14ac:dyDescent="0.25">
      <c r="A8020" s="143">
        <v>44895</v>
      </c>
      <c r="B8020" s="144">
        <v>23</v>
      </c>
      <c r="C8020" s="145">
        <v>3.8835999999999999</v>
      </c>
      <c r="D8020" s="145">
        <v>4.0575999999999999</v>
      </c>
      <c r="E8020" s="145">
        <v>2.1120000000000001</v>
      </c>
      <c r="F8020" s="145">
        <v>0.20480000000000001</v>
      </c>
      <c r="G8020" s="146">
        <f t="shared" si="125"/>
        <v>10.258000000000001</v>
      </c>
    </row>
    <row r="8021" spans="1:7" x14ac:dyDescent="0.25">
      <c r="A8021" s="143">
        <v>44895</v>
      </c>
      <c r="B8021" s="144">
        <v>24</v>
      </c>
      <c r="C8021" s="145">
        <v>3.6996000000000002</v>
      </c>
      <c r="D8021" s="145">
        <v>4.4184999999999999</v>
      </c>
      <c r="E8021" s="145">
        <v>2.4319999999999999</v>
      </c>
      <c r="F8021" s="145">
        <v>0.2049</v>
      </c>
      <c r="G8021" s="146">
        <f t="shared" si="125"/>
        <v>10.755000000000001</v>
      </c>
    </row>
    <row r="8022" spans="1:7" x14ac:dyDescent="0.25">
      <c r="A8022" s="143">
        <v>44896</v>
      </c>
      <c r="B8022" s="144">
        <v>1</v>
      </c>
      <c r="C8022" s="145">
        <v>4.9362000000000004</v>
      </c>
      <c r="D8022" s="145">
        <v>4.2699999999999996</v>
      </c>
      <c r="E8022" s="145">
        <v>2.3039999999999998</v>
      </c>
      <c r="F8022" s="145">
        <v>2.4299999999999999E-2</v>
      </c>
      <c r="G8022" s="146">
        <f t="shared" si="125"/>
        <v>11.5345</v>
      </c>
    </row>
    <row r="8023" spans="1:7" x14ac:dyDescent="0.25">
      <c r="A8023" s="143">
        <v>44896</v>
      </c>
      <c r="B8023" s="144">
        <v>2</v>
      </c>
      <c r="C8023" s="145">
        <v>7.2332000000000001</v>
      </c>
      <c r="D8023" s="145">
        <v>4.4542999999999999</v>
      </c>
      <c r="E8023" s="145">
        <v>2.3039999999999998</v>
      </c>
      <c r="F8023" s="145">
        <v>0.18429999999999999</v>
      </c>
      <c r="G8023" s="146">
        <f t="shared" si="125"/>
        <v>14.175800000000001</v>
      </c>
    </row>
    <row r="8024" spans="1:7" x14ac:dyDescent="0.25">
      <c r="A8024" s="143">
        <v>44896</v>
      </c>
      <c r="B8024" s="144">
        <v>3</v>
      </c>
      <c r="C8024" s="145">
        <v>7.4651999999999896</v>
      </c>
      <c r="D8024" s="145">
        <v>4.5823999999999998</v>
      </c>
      <c r="E8024" s="145">
        <v>2.4319999999999999</v>
      </c>
      <c r="F8024" s="145">
        <v>0.18429999999999999</v>
      </c>
      <c r="G8024" s="146">
        <f t="shared" si="125"/>
        <v>14.663899999999989</v>
      </c>
    </row>
    <row r="8025" spans="1:7" x14ac:dyDescent="0.25">
      <c r="A8025" s="143">
        <v>44896</v>
      </c>
      <c r="B8025" s="144">
        <v>4</v>
      </c>
      <c r="C8025" s="145">
        <v>6.3880999999999997</v>
      </c>
      <c r="D8025" s="145">
        <v>4.3697999999999997</v>
      </c>
      <c r="E8025" s="145">
        <v>2.2400000000000002</v>
      </c>
      <c r="F8025" s="145">
        <v>0.20699999999999999</v>
      </c>
      <c r="G8025" s="146">
        <f t="shared" si="125"/>
        <v>13.2049</v>
      </c>
    </row>
    <row r="8026" spans="1:7" x14ac:dyDescent="0.25">
      <c r="A8026" s="143">
        <v>44896</v>
      </c>
      <c r="B8026" s="144">
        <v>5</v>
      </c>
      <c r="C8026" s="145">
        <v>7.8661000000000003</v>
      </c>
      <c r="D8026" s="145">
        <v>4.4390000000000001</v>
      </c>
      <c r="E8026" s="145">
        <v>2.4319999999999999</v>
      </c>
      <c r="F8026" s="145">
        <v>0.18429999999999999</v>
      </c>
      <c r="G8026" s="146">
        <f t="shared" si="125"/>
        <v>14.9214</v>
      </c>
    </row>
    <row r="8027" spans="1:7" x14ac:dyDescent="0.25">
      <c r="A8027" s="143">
        <v>44896</v>
      </c>
      <c r="B8027" s="144">
        <v>6</v>
      </c>
      <c r="C8027" s="145">
        <v>7.3968999999999996</v>
      </c>
      <c r="D8027" s="145">
        <v>4.3955000000000002</v>
      </c>
      <c r="E8027" s="145">
        <v>2.3679999999999999</v>
      </c>
      <c r="F8027" s="145">
        <v>0.2011</v>
      </c>
      <c r="G8027" s="146">
        <f t="shared" si="125"/>
        <v>14.361500000000001</v>
      </c>
    </row>
    <row r="8028" spans="1:7" x14ac:dyDescent="0.25">
      <c r="A8028" s="143">
        <v>44896</v>
      </c>
      <c r="B8028" s="144">
        <v>7</v>
      </c>
      <c r="C8028" s="145">
        <v>8.5869</v>
      </c>
      <c r="D8028" s="145">
        <v>4.0754000000000001</v>
      </c>
      <c r="E8028" s="145">
        <v>2.048</v>
      </c>
      <c r="F8028" s="145">
        <v>0.18479999999999999</v>
      </c>
      <c r="G8028" s="146">
        <f t="shared" si="125"/>
        <v>14.895099999999999</v>
      </c>
    </row>
    <row r="8029" spans="1:7" x14ac:dyDescent="0.25">
      <c r="A8029" s="143">
        <v>44896</v>
      </c>
      <c r="B8029" s="144">
        <v>8</v>
      </c>
      <c r="C8029" s="145">
        <v>3.4819</v>
      </c>
      <c r="D8029" s="145">
        <v>4.2443999999999997</v>
      </c>
      <c r="E8029" s="145">
        <v>2.1760000000000002</v>
      </c>
      <c r="F8029" s="145">
        <v>0.2235</v>
      </c>
      <c r="G8029" s="146">
        <f t="shared" si="125"/>
        <v>10.1258</v>
      </c>
    </row>
    <row r="8030" spans="1:7" x14ac:dyDescent="0.25">
      <c r="A8030" s="143">
        <v>44896</v>
      </c>
      <c r="B8030" s="144">
        <v>9</v>
      </c>
      <c r="C8030" s="145">
        <v>4.0880000000000001</v>
      </c>
      <c r="D8030" s="145">
        <v>4.16</v>
      </c>
      <c r="E8030" s="145">
        <v>2.0722999999999998</v>
      </c>
      <c r="F8030" s="145">
        <v>91.506600000000006</v>
      </c>
      <c r="G8030" s="146">
        <f t="shared" si="125"/>
        <v>101.82690000000001</v>
      </c>
    </row>
    <row r="8031" spans="1:7" x14ac:dyDescent="0.25">
      <c r="A8031" s="143">
        <v>44896</v>
      </c>
      <c r="B8031" s="144">
        <v>10</v>
      </c>
      <c r="C8031" s="145">
        <v>66.830600000000004</v>
      </c>
      <c r="D8031" s="145">
        <v>5.7854999999999999</v>
      </c>
      <c r="E8031" s="145">
        <v>4.9187000000000003</v>
      </c>
      <c r="F8031" s="145">
        <v>547.96159999999998</v>
      </c>
      <c r="G8031" s="146">
        <f t="shared" si="125"/>
        <v>625.49639999999999</v>
      </c>
    </row>
    <row r="8032" spans="1:7" x14ac:dyDescent="0.25">
      <c r="A8032" s="143">
        <v>44896</v>
      </c>
      <c r="B8032" s="144">
        <v>11</v>
      </c>
      <c r="C8032" s="145">
        <v>252.0309</v>
      </c>
      <c r="D8032" s="145">
        <v>7.8590999999999998</v>
      </c>
      <c r="E8032" s="145">
        <v>19.8096</v>
      </c>
      <c r="F8032" s="145">
        <v>1248.5382</v>
      </c>
      <c r="G8032" s="146">
        <f t="shared" si="125"/>
        <v>1528.2377999999999</v>
      </c>
    </row>
    <row r="8033" spans="1:7" x14ac:dyDescent="0.25">
      <c r="A8033" s="143">
        <v>44896</v>
      </c>
      <c r="B8033" s="144">
        <v>12</v>
      </c>
      <c r="C8033" s="145">
        <v>806.79190000000006</v>
      </c>
      <c r="D8033" s="145">
        <v>11.658099999999999</v>
      </c>
      <c r="E8033" s="145">
        <v>70.929999999999893</v>
      </c>
      <c r="F8033" s="145">
        <v>2346.2813000000001</v>
      </c>
      <c r="G8033" s="146">
        <f t="shared" si="125"/>
        <v>3235.6612999999998</v>
      </c>
    </row>
    <row r="8034" spans="1:7" x14ac:dyDescent="0.25">
      <c r="A8034" s="143">
        <v>44896</v>
      </c>
      <c r="B8034" s="144">
        <v>13</v>
      </c>
      <c r="C8034" s="145">
        <v>1255.5544</v>
      </c>
      <c r="D8034" s="145">
        <v>14.5433</v>
      </c>
      <c r="E8034" s="145">
        <v>207.82810000000001</v>
      </c>
      <c r="F8034" s="145">
        <v>3778.0129999999999</v>
      </c>
      <c r="G8034" s="146">
        <f t="shared" si="125"/>
        <v>5255.9387999999999</v>
      </c>
    </row>
    <row r="8035" spans="1:7" x14ac:dyDescent="0.25">
      <c r="A8035" s="143">
        <v>44896</v>
      </c>
      <c r="B8035" s="144">
        <v>14</v>
      </c>
      <c r="C8035" s="145">
        <v>1480.8959</v>
      </c>
      <c r="D8035" s="145">
        <v>20.238</v>
      </c>
      <c r="E8035" s="145">
        <v>300.6345</v>
      </c>
      <c r="F8035" s="145">
        <v>4165.1003000000001</v>
      </c>
      <c r="G8035" s="146">
        <f t="shared" si="125"/>
        <v>5966.8687</v>
      </c>
    </row>
    <row r="8036" spans="1:7" x14ac:dyDescent="0.25">
      <c r="A8036" s="143">
        <v>44896</v>
      </c>
      <c r="B8036" s="144">
        <v>15</v>
      </c>
      <c r="C8036" s="145">
        <v>425.80950000000001</v>
      </c>
      <c r="D8036" s="145">
        <v>8.8011999999999997</v>
      </c>
      <c r="E8036" s="145">
        <v>127.66719999999999</v>
      </c>
      <c r="F8036" s="145">
        <v>2780.3341</v>
      </c>
      <c r="G8036" s="146">
        <f t="shared" si="125"/>
        <v>3342.6120000000001</v>
      </c>
    </row>
    <row r="8037" spans="1:7" x14ac:dyDescent="0.25">
      <c r="A8037" s="143">
        <v>44896</v>
      </c>
      <c r="B8037" s="144">
        <v>16</v>
      </c>
      <c r="C8037" s="145">
        <v>112.955</v>
      </c>
      <c r="D8037" s="145">
        <v>6.6226000000000003</v>
      </c>
      <c r="E8037" s="145">
        <v>31.831099999999999</v>
      </c>
      <c r="F8037" s="145">
        <v>1298.4784999999999</v>
      </c>
      <c r="G8037" s="146">
        <f t="shared" si="125"/>
        <v>1449.8871999999999</v>
      </c>
    </row>
    <row r="8038" spans="1:7" x14ac:dyDescent="0.25">
      <c r="A8038" s="143">
        <v>44896</v>
      </c>
      <c r="B8038" s="144">
        <v>17</v>
      </c>
      <c r="C8038" s="145">
        <v>26.633800000000001</v>
      </c>
      <c r="D8038" s="145">
        <v>4.3979999999999997</v>
      </c>
      <c r="E8038" s="145">
        <v>3.5621</v>
      </c>
      <c r="F8038" s="145">
        <v>217.30670000000001</v>
      </c>
      <c r="G8038" s="146">
        <f t="shared" si="125"/>
        <v>251.9006</v>
      </c>
    </row>
    <row r="8039" spans="1:7" x14ac:dyDescent="0.25">
      <c r="A8039" s="143">
        <v>44896</v>
      </c>
      <c r="B8039" s="144">
        <v>18</v>
      </c>
      <c r="C8039" s="145">
        <v>7.4381000000000004</v>
      </c>
      <c r="D8039" s="145">
        <v>4.1624999999999996</v>
      </c>
      <c r="E8039" s="145">
        <v>2.1760000000000002</v>
      </c>
      <c r="F8039" s="145">
        <v>0.23769999999999999</v>
      </c>
      <c r="G8039" s="146">
        <f t="shared" si="125"/>
        <v>14.0143</v>
      </c>
    </row>
    <row r="8040" spans="1:7" x14ac:dyDescent="0.25">
      <c r="A8040" s="143">
        <v>44896</v>
      </c>
      <c r="B8040" s="144">
        <v>19</v>
      </c>
      <c r="C8040" s="145">
        <v>3.70589999999999</v>
      </c>
      <c r="D8040" s="145">
        <v>4.0984999999999996</v>
      </c>
      <c r="E8040" s="145">
        <v>2.1179999999999999</v>
      </c>
      <c r="F8040" s="145">
        <v>2.95779999999999</v>
      </c>
      <c r="G8040" s="146">
        <f t="shared" si="125"/>
        <v>12.880199999999979</v>
      </c>
    </row>
    <row r="8041" spans="1:7" x14ac:dyDescent="0.25">
      <c r="A8041" s="143">
        <v>44896</v>
      </c>
      <c r="B8041" s="144">
        <v>20</v>
      </c>
      <c r="C8041" s="145">
        <v>3.0979000000000001</v>
      </c>
      <c r="D8041" s="145">
        <v>3.8910999999999998</v>
      </c>
      <c r="E8041" s="145">
        <v>2.048</v>
      </c>
      <c r="F8041" s="145">
        <v>0.18429999999999999</v>
      </c>
      <c r="G8041" s="146">
        <f t="shared" si="125"/>
        <v>9.2212999999999994</v>
      </c>
    </row>
    <row r="8042" spans="1:7" x14ac:dyDescent="0.25">
      <c r="A8042" s="143">
        <v>44896</v>
      </c>
      <c r="B8042" s="144">
        <v>21</v>
      </c>
      <c r="C8042" s="145">
        <v>5.6439000000000004</v>
      </c>
      <c r="D8042" s="145">
        <v>3.8757999999999999</v>
      </c>
      <c r="E8042" s="145">
        <v>2.1760000000000002</v>
      </c>
      <c r="F8042" s="145">
        <v>0.20480000000000001</v>
      </c>
      <c r="G8042" s="146">
        <f t="shared" si="125"/>
        <v>11.900500000000001</v>
      </c>
    </row>
    <row r="8043" spans="1:7" x14ac:dyDescent="0.25">
      <c r="A8043" s="143">
        <v>44896</v>
      </c>
      <c r="B8043" s="144">
        <v>22</v>
      </c>
      <c r="C8043" s="145">
        <v>8.5458999999999996</v>
      </c>
      <c r="D8043" s="145">
        <v>3.8552</v>
      </c>
      <c r="E8043" s="145">
        <v>2.1760000000000002</v>
      </c>
      <c r="F8043" s="145">
        <v>0.18429999999999999</v>
      </c>
      <c r="G8043" s="146">
        <f t="shared" si="125"/>
        <v>14.7614</v>
      </c>
    </row>
    <row r="8044" spans="1:7" x14ac:dyDescent="0.25">
      <c r="A8044" s="143">
        <v>44896</v>
      </c>
      <c r="B8044" s="144">
        <v>23</v>
      </c>
      <c r="C8044" s="145">
        <v>9.4799000000000007</v>
      </c>
      <c r="D8044" s="145">
        <v>3.8117999999999999</v>
      </c>
      <c r="E8044" s="145">
        <v>2.1120000000000001</v>
      </c>
      <c r="F8044" s="145">
        <v>0.18429999999999999</v>
      </c>
      <c r="G8044" s="146">
        <f t="shared" si="125"/>
        <v>15.588000000000001</v>
      </c>
    </row>
    <row r="8045" spans="1:7" x14ac:dyDescent="0.25">
      <c r="A8045" s="143">
        <v>44896</v>
      </c>
      <c r="B8045" s="144">
        <v>24</v>
      </c>
      <c r="C8045" s="145">
        <v>6.4809000000000001</v>
      </c>
      <c r="D8045" s="145">
        <v>4.0907999999999998</v>
      </c>
      <c r="E8045" s="145">
        <v>2.4319999999999999</v>
      </c>
      <c r="F8045" s="145">
        <v>0.20480000000000001</v>
      </c>
      <c r="G8045" s="146">
        <f t="shared" si="125"/>
        <v>13.208500000000001</v>
      </c>
    </row>
    <row r="8046" spans="1:7" x14ac:dyDescent="0.25">
      <c r="A8046" s="143">
        <v>44897</v>
      </c>
      <c r="B8046" s="144">
        <v>1</v>
      </c>
      <c r="C8046" s="145">
        <v>6.3760000000000003</v>
      </c>
      <c r="D8046" s="145">
        <v>3.8988</v>
      </c>
      <c r="E8046" s="145">
        <v>2.2400000000000002</v>
      </c>
      <c r="F8046" s="145">
        <v>2.4299999999999999E-2</v>
      </c>
      <c r="G8046" s="146">
        <f t="shared" si="125"/>
        <v>12.539100000000001</v>
      </c>
    </row>
    <row r="8047" spans="1:7" x14ac:dyDescent="0.25">
      <c r="A8047" s="143">
        <v>44897</v>
      </c>
      <c r="B8047" s="144">
        <v>2</v>
      </c>
      <c r="C8047" s="145">
        <v>9.3840000000000003</v>
      </c>
      <c r="D8047" s="145">
        <v>4.1112000000000002</v>
      </c>
      <c r="E8047" s="145">
        <v>2.4319999999999999</v>
      </c>
      <c r="F8047" s="145">
        <v>0.18429999999999999</v>
      </c>
      <c r="G8047" s="146">
        <f t="shared" si="125"/>
        <v>16.111499999999999</v>
      </c>
    </row>
    <row r="8048" spans="1:7" x14ac:dyDescent="0.25">
      <c r="A8048" s="143">
        <v>44897</v>
      </c>
      <c r="B8048" s="144">
        <v>3</v>
      </c>
      <c r="C8048" s="145">
        <v>9.84</v>
      </c>
      <c r="D8048" s="145">
        <v>3.968</v>
      </c>
      <c r="E8048" s="145">
        <v>2.4319999999999999</v>
      </c>
      <c r="F8048" s="145">
        <v>0.18429999999999999</v>
      </c>
      <c r="G8048" s="146">
        <f t="shared" si="125"/>
        <v>16.424299999999999</v>
      </c>
    </row>
    <row r="8049" spans="1:7" x14ac:dyDescent="0.25">
      <c r="A8049" s="143">
        <v>44897</v>
      </c>
      <c r="B8049" s="144">
        <v>4</v>
      </c>
      <c r="C8049" s="145">
        <v>6.976</v>
      </c>
      <c r="D8049" s="145">
        <v>3.7528999999999999</v>
      </c>
      <c r="E8049" s="145">
        <v>2.1760000000000002</v>
      </c>
      <c r="F8049" s="145">
        <v>0.20480000000000001</v>
      </c>
      <c r="G8049" s="146">
        <f t="shared" si="125"/>
        <v>13.1097</v>
      </c>
    </row>
    <row r="8050" spans="1:7" x14ac:dyDescent="0.25">
      <c r="A8050" s="143">
        <v>44897</v>
      </c>
      <c r="B8050" s="144">
        <v>5</v>
      </c>
      <c r="C8050" s="145">
        <v>7.5519999999999996</v>
      </c>
      <c r="D8050" s="145">
        <v>3.9474</v>
      </c>
      <c r="E8050" s="145">
        <v>2.4319999999999999</v>
      </c>
      <c r="F8050" s="145">
        <v>0.18429999999999999</v>
      </c>
      <c r="G8050" s="146">
        <f t="shared" si="125"/>
        <v>14.1157</v>
      </c>
    </row>
    <row r="8051" spans="1:7" x14ac:dyDescent="0.25">
      <c r="A8051" s="143">
        <v>44897</v>
      </c>
      <c r="B8051" s="144">
        <v>6</v>
      </c>
      <c r="C8051" s="145">
        <v>2.145</v>
      </c>
      <c r="D8051" s="145">
        <v>3.8195000000000001</v>
      </c>
      <c r="E8051" s="145">
        <v>2.3039999999999998</v>
      </c>
      <c r="F8051" s="145">
        <v>0.18429999999999999</v>
      </c>
      <c r="G8051" s="146">
        <f t="shared" si="125"/>
        <v>8.4527999999999999</v>
      </c>
    </row>
    <row r="8052" spans="1:7" x14ac:dyDescent="0.25">
      <c r="A8052" s="143">
        <v>44897</v>
      </c>
      <c r="B8052" s="144">
        <v>7</v>
      </c>
      <c r="C8052" s="145">
        <v>2.4980000000000002</v>
      </c>
      <c r="D8052" s="145">
        <v>3.8193999999999999</v>
      </c>
      <c r="E8052" s="145">
        <v>2.3039999999999998</v>
      </c>
      <c r="F8052" s="145">
        <v>0.20480000000000001</v>
      </c>
      <c r="G8052" s="146">
        <f t="shared" si="125"/>
        <v>8.8262</v>
      </c>
    </row>
    <row r="8053" spans="1:7" x14ac:dyDescent="0.25">
      <c r="A8053" s="143">
        <v>44897</v>
      </c>
      <c r="B8053" s="144">
        <v>8</v>
      </c>
      <c r="C8053" s="145">
        <v>1.208</v>
      </c>
      <c r="D8053" s="145">
        <v>3.5712000000000002</v>
      </c>
      <c r="E8053" s="145">
        <v>2.2400000000000002</v>
      </c>
      <c r="F8053" s="145">
        <v>7.3304999999999998</v>
      </c>
      <c r="G8053" s="146">
        <f t="shared" si="125"/>
        <v>14.3497</v>
      </c>
    </row>
    <row r="8054" spans="1:7" x14ac:dyDescent="0.25">
      <c r="A8054" s="143">
        <v>44897</v>
      </c>
      <c r="B8054" s="144">
        <v>9</v>
      </c>
      <c r="C8054" s="145">
        <v>234.43350000000001</v>
      </c>
      <c r="D8054" s="145">
        <v>5.1071</v>
      </c>
      <c r="E8054" s="145">
        <v>13.790099999999899</v>
      </c>
      <c r="F8054" s="145">
        <v>1917.6831999999999</v>
      </c>
      <c r="G8054" s="146">
        <f t="shared" si="125"/>
        <v>2171.0138999999999</v>
      </c>
    </row>
    <row r="8055" spans="1:7" x14ac:dyDescent="0.25">
      <c r="A8055" s="143">
        <v>44897</v>
      </c>
      <c r="B8055" s="144">
        <v>10</v>
      </c>
      <c r="C8055" s="145">
        <v>2831.0684000000001</v>
      </c>
      <c r="D8055" s="145">
        <v>17.746099999999998</v>
      </c>
      <c r="E8055" s="145">
        <v>102.3724</v>
      </c>
      <c r="F8055" s="145">
        <v>7941.0153</v>
      </c>
      <c r="G8055" s="146">
        <f t="shared" si="125"/>
        <v>10892.2022</v>
      </c>
    </row>
    <row r="8056" spans="1:7" x14ac:dyDescent="0.25">
      <c r="A8056" s="143">
        <v>44897</v>
      </c>
      <c r="B8056" s="144">
        <v>11</v>
      </c>
      <c r="C8056" s="145">
        <v>9847.0552000000007</v>
      </c>
      <c r="D8056" s="145">
        <v>55.604399999999998</v>
      </c>
      <c r="E8056" s="145">
        <v>577.74310000000003</v>
      </c>
      <c r="F8056" s="145">
        <v>14052.117200000001</v>
      </c>
      <c r="G8056" s="146">
        <f t="shared" si="125"/>
        <v>24532.519899999999</v>
      </c>
    </row>
    <row r="8057" spans="1:7" x14ac:dyDescent="0.25">
      <c r="A8057" s="143">
        <v>44897</v>
      </c>
      <c r="B8057" s="144">
        <v>12</v>
      </c>
      <c r="C8057" s="145">
        <v>19181.396400000001</v>
      </c>
      <c r="D8057" s="145">
        <v>98.565799999999996</v>
      </c>
      <c r="E8057" s="145">
        <v>847.78150000000005</v>
      </c>
      <c r="F8057" s="145">
        <v>14837.6708</v>
      </c>
      <c r="G8057" s="146">
        <f t="shared" si="125"/>
        <v>34965.414499999999</v>
      </c>
    </row>
    <row r="8058" spans="1:7" x14ac:dyDescent="0.25">
      <c r="A8058" s="143">
        <v>44897</v>
      </c>
      <c r="B8058" s="144">
        <v>13</v>
      </c>
      <c r="C8058" s="145">
        <v>22305.222699999998</v>
      </c>
      <c r="D8058" s="145">
        <v>125.3019</v>
      </c>
      <c r="E8058" s="145">
        <v>1068.3778</v>
      </c>
      <c r="F8058" s="145">
        <v>16501.8495</v>
      </c>
      <c r="G8058" s="146">
        <f t="shared" si="125"/>
        <v>40000.751899999996</v>
      </c>
    </row>
    <row r="8059" spans="1:7" x14ac:dyDescent="0.25">
      <c r="A8059" s="143">
        <v>44897</v>
      </c>
      <c r="B8059" s="144">
        <v>14</v>
      </c>
      <c r="C8059" s="145">
        <v>21762.403200000001</v>
      </c>
      <c r="D8059" s="145">
        <v>117.304099999999</v>
      </c>
      <c r="E8059" s="145">
        <v>1041.1668999999999</v>
      </c>
      <c r="F8059" s="145">
        <v>16244.276900000001</v>
      </c>
      <c r="G8059" s="146">
        <f t="shared" si="125"/>
        <v>39165.151100000003</v>
      </c>
    </row>
    <row r="8060" spans="1:7" x14ac:dyDescent="0.25">
      <c r="A8060" s="143">
        <v>44897</v>
      </c>
      <c r="B8060" s="144">
        <v>15</v>
      </c>
      <c r="C8060" s="145">
        <v>16969.067800000001</v>
      </c>
      <c r="D8060" s="145">
        <v>86.022999999999996</v>
      </c>
      <c r="E8060" s="145">
        <v>823.11540000000002</v>
      </c>
      <c r="F8060" s="145">
        <v>15277.556</v>
      </c>
      <c r="G8060" s="146">
        <f t="shared" si="125"/>
        <v>33155.762199999997</v>
      </c>
    </row>
    <row r="8061" spans="1:7" x14ac:dyDescent="0.25">
      <c r="A8061" s="143">
        <v>44897</v>
      </c>
      <c r="B8061" s="144">
        <v>16</v>
      </c>
      <c r="C8061" s="145">
        <v>8890.7934999999998</v>
      </c>
      <c r="D8061" s="145">
        <v>39.140700000000002</v>
      </c>
      <c r="E8061" s="145">
        <v>531.86850000000004</v>
      </c>
      <c r="F8061" s="145">
        <v>12459.8146</v>
      </c>
      <c r="G8061" s="146">
        <f t="shared" si="125"/>
        <v>21921.617299999998</v>
      </c>
    </row>
    <row r="8062" spans="1:7" x14ac:dyDescent="0.25">
      <c r="A8062" s="143">
        <v>44897</v>
      </c>
      <c r="B8062" s="144">
        <v>17</v>
      </c>
      <c r="C8062" s="145">
        <v>1405.0972999999999</v>
      </c>
      <c r="D8062" s="145">
        <v>10.2232</v>
      </c>
      <c r="E8062" s="145">
        <v>95.514399999999995</v>
      </c>
      <c r="F8062" s="145">
        <v>5207.3267999999998</v>
      </c>
      <c r="G8062" s="146">
        <f t="shared" si="125"/>
        <v>6718.1616999999997</v>
      </c>
    </row>
    <row r="8063" spans="1:7" x14ac:dyDescent="0.25">
      <c r="A8063" s="143">
        <v>44897</v>
      </c>
      <c r="B8063" s="144">
        <v>18</v>
      </c>
      <c r="C8063" s="145">
        <v>7.0071999999999903</v>
      </c>
      <c r="D8063" s="145">
        <v>2.5728</v>
      </c>
      <c r="E8063" s="145">
        <v>1.304</v>
      </c>
      <c r="F8063" s="145">
        <v>190.13820000000001</v>
      </c>
      <c r="G8063" s="146">
        <f t="shared" si="125"/>
        <v>201.0222</v>
      </c>
    </row>
    <row r="8064" spans="1:7" x14ac:dyDescent="0.25">
      <c r="A8064" s="143">
        <v>44897</v>
      </c>
      <c r="B8064" s="144">
        <v>19</v>
      </c>
      <c r="C8064" s="145">
        <v>5.1829999999999998</v>
      </c>
      <c r="D8064" s="145">
        <v>2.9824000000000002</v>
      </c>
      <c r="E8064" s="145">
        <v>1.88</v>
      </c>
      <c r="F8064" s="145">
        <v>0.20480000000000001</v>
      </c>
      <c r="G8064" s="146">
        <f t="shared" si="125"/>
        <v>10.250200000000001</v>
      </c>
    </row>
    <row r="8065" spans="1:7" x14ac:dyDescent="0.25">
      <c r="A8065" s="143">
        <v>44897</v>
      </c>
      <c r="B8065" s="144">
        <v>20</v>
      </c>
      <c r="C8065" s="145">
        <v>1.3605</v>
      </c>
      <c r="D8065" s="145">
        <v>2.9798</v>
      </c>
      <c r="E8065" s="145">
        <v>1.804</v>
      </c>
      <c r="F8065" s="145">
        <v>0.20480000000000001</v>
      </c>
      <c r="G8065" s="146">
        <f t="shared" si="125"/>
        <v>6.3491</v>
      </c>
    </row>
    <row r="8066" spans="1:7" x14ac:dyDescent="0.25">
      <c r="A8066" s="143">
        <v>44897</v>
      </c>
      <c r="B8066" s="144">
        <v>21</v>
      </c>
      <c r="C8066" s="145">
        <v>1.6294999999999999</v>
      </c>
      <c r="D8066" s="145">
        <v>3.4277000000000002</v>
      </c>
      <c r="E8066" s="145">
        <v>2.2400000000000002</v>
      </c>
      <c r="F8066" s="145">
        <v>0.2278</v>
      </c>
      <c r="G8066" s="146">
        <f t="shared" si="125"/>
        <v>7.5250000000000004</v>
      </c>
    </row>
    <row r="8067" spans="1:7" x14ac:dyDescent="0.25">
      <c r="A8067" s="143">
        <v>44897</v>
      </c>
      <c r="B8067" s="144">
        <v>22</v>
      </c>
      <c r="C8067" s="145">
        <v>2.8374999999999999</v>
      </c>
      <c r="D8067" s="145">
        <v>3.1640999999999999</v>
      </c>
      <c r="E8067" s="145">
        <v>2.3039999999999998</v>
      </c>
      <c r="F8067" s="145">
        <v>0.2208</v>
      </c>
      <c r="G8067" s="146">
        <f t="shared" si="125"/>
        <v>8.5264000000000006</v>
      </c>
    </row>
    <row r="8068" spans="1:7" x14ac:dyDescent="0.25">
      <c r="A8068" s="143">
        <v>44897</v>
      </c>
      <c r="B8068" s="144">
        <v>23</v>
      </c>
      <c r="C8068" s="145">
        <v>2.2284999999999999</v>
      </c>
      <c r="D8068" s="145">
        <v>3.2204000000000002</v>
      </c>
      <c r="E8068" s="145">
        <v>2.1760000000000002</v>
      </c>
      <c r="F8068" s="145">
        <v>8.2999999999999893E-2</v>
      </c>
      <c r="G8068" s="146">
        <f t="shared" si="125"/>
        <v>7.7079000000000004</v>
      </c>
    </row>
    <row r="8069" spans="1:7" x14ac:dyDescent="0.25">
      <c r="A8069" s="143">
        <v>44897</v>
      </c>
      <c r="B8069" s="144">
        <v>24</v>
      </c>
      <c r="C8069" s="145">
        <v>2.3075000000000001</v>
      </c>
      <c r="D8069" s="145">
        <v>1.5332999999999899</v>
      </c>
      <c r="E8069" s="145">
        <v>0.44800000000000001</v>
      </c>
      <c r="F8069" s="145">
        <v>0.20480000000000001</v>
      </c>
      <c r="G8069" s="146">
        <f t="shared" si="125"/>
        <v>4.49359999999999</v>
      </c>
    </row>
    <row r="8070" spans="1:7" x14ac:dyDescent="0.25">
      <c r="A8070" s="143">
        <v>44898</v>
      </c>
      <c r="B8070" s="144">
        <v>1</v>
      </c>
      <c r="C8070" s="145">
        <v>4.3083999999999998</v>
      </c>
      <c r="D8070" s="145">
        <v>2.9081000000000001</v>
      </c>
      <c r="E8070" s="145">
        <v>2.048</v>
      </c>
      <c r="F8070" s="145">
        <v>0.18429999999999999</v>
      </c>
      <c r="G8070" s="146">
        <f t="shared" ref="G8070:G8133" si="126">+SUM(C8070:F8070)</f>
        <v>9.4488000000000003</v>
      </c>
    </row>
    <row r="8071" spans="1:7" x14ac:dyDescent="0.25">
      <c r="A8071" s="143">
        <v>44898</v>
      </c>
      <c r="B8071" s="144">
        <v>2</v>
      </c>
      <c r="C8071" s="145">
        <v>4.7123999999999997</v>
      </c>
      <c r="D8071" s="145">
        <v>3.3304</v>
      </c>
      <c r="E8071" s="145">
        <v>2.3679999999999999</v>
      </c>
      <c r="F8071" s="145">
        <v>0.21410000000000001</v>
      </c>
      <c r="G8071" s="146">
        <f t="shared" si="126"/>
        <v>10.6249</v>
      </c>
    </row>
    <row r="8072" spans="1:7" x14ac:dyDescent="0.25">
      <c r="A8072" s="143">
        <v>44898</v>
      </c>
      <c r="B8072" s="144">
        <v>3</v>
      </c>
      <c r="C8072" s="145">
        <v>5.6078999999999999</v>
      </c>
      <c r="D8072" s="145">
        <v>3.1206</v>
      </c>
      <c r="E8072" s="145">
        <v>2.2400000000000002</v>
      </c>
      <c r="F8072" s="145">
        <v>0.18429999999999999</v>
      </c>
      <c r="G8072" s="146">
        <f t="shared" si="126"/>
        <v>11.152800000000001</v>
      </c>
    </row>
    <row r="8073" spans="1:7" x14ac:dyDescent="0.25">
      <c r="A8073" s="143">
        <v>44898</v>
      </c>
      <c r="B8073" s="144">
        <v>4</v>
      </c>
      <c r="C8073" s="145">
        <v>4.8022999999999998</v>
      </c>
      <c r="D8073" s="145">
        <v>2.2374000000000001</v>
      </c>
      <c r="E8073" s="145">
        <v>1.1519999999999999</v>
      </c>
      <c r="F8073" s="145">
        <v>0.20480000000000001</v>
      </c>
      <c r="G8073" s="146">
        <f t="shared" si="126"/>
        <v>8.3964999999999996</v>
      </c>
    </row>
    <row r="8074" spans="1:7" x14ac:dyDescent="0.25">
      <c r="A8074" s="143">
        <v>44898</v>
      </c>
      <c r="B8074" s="144">
        <v>5</v>
      </c>
      <c r="C8074" s="145">
        <v>4.8752999999999904</v>
      </c>
      <c r="D8074" s="145">
        <v>3.1768999999999998</v>
      </c>
      <c r="E8074" s="145">
        <v>2.1120000000000001</v>
      </c>
      <c r="F8074" s="145">
        <v>0.20480000000000001</v>
      </c>
      <c r="G8074" s="146">
        <f t="shared" si="126"/>
        <v>10.368999999999991</v>
      </c>
    </row>
    <row r="8075" spans="1:7" x14ac:dyDescent="0.25">
      <c r="A8075" s="143">
        <v>44898</v>
      </c>
      <c r="B8075" s="144">
        <v>6</v>
      </c>
      <c r="C8075" s="145">
        <v>4.6843000000000004</v>
      </c>
      <c r="D8075" s="145">
        <v>3.0718999999999999</v>
      </c>
      <c r="E8075" s="145">
        <v>2.048</v>
      </c>
      <c r="F8075" s="145">
        <v>0.20979999999999999</v>
      </c>
      <c r="G8075" s="146">
        <f t="shared" si="126"/>
        <v>10.013999999999999</v>
      </c>
    </row>
    <row r="8076" spans="1:7" x14ac:dyDescent="0.25">
      <c r="A8076" s="143">
        <v>44898</v>
      </c>
      <c r="B8076" s="144">
        <v>7</v>
      </c>
      <c r="C8076" s="145">
        <v>4.7417999999999996</v>
      </c>
      <c r="D8076" s="145">
        <v>3.2204000000000002</v>
      </c>
      <c r="E8076" s="145">
        <v>2.1760000000000002</v>
      </c>
      <c r="F8076" s="145">
        <v>0.18429999999999999</v>
      </c>
      <c r="G8076" s="146">
        <f t="shared" si="126"/>
        <v>10.3225</v>
      </c>
    </row>
    <row r="8077" spans="1:7" x14ac:dyDescent="0.25">
      <c r="A8077" s="143">
        <v>44898</v>
      </c>
      <c r="B8077" s="144">
        <v>8</v>
      </c>
      <c r="C8077" s="145">
        <v>4.6041999999999996</v>
      </c>
      <c r="D8077" s="145">
        <v>3.3407</v>
      </c>
      <c r="E8077" s="145">
        <v>2.1120000000000001</v>
      </c>
      <c r="F8077" s="145">
        <v>10.6776</v>
      </c>
      <c r="G8077" s="146">
        <f t="shared" si="126"/>
        <v>20.734499999999997</v>
      </c>
    </row>
    <row r="8078" spans="1:7" x14ac:dyDescent="0.25">
      <c r="A8078" s="143">
        <v>44898</v>
      </c>
      <c r="B8078" s="144">
        <v>9</v>
      </c>
      <c r="C8078" s="145">
        <v>620.99570000000006</v>
      </c>
      <c r="D8078" s="145">
        <v>6.3383000000000003</v>
      </c>
      <c r="E8078" s="145">
        <v>46.110100000000003</v>
      </c>
      <c r="F8078" s="145">
        <v>2906.0556000000001</v>
      </c>
      <c r="G8078" s="146">
        <f t="shared" si="126"/>
        <v>3579.4997000000003</v>
      </c>
    </row>
    <row r="8079" spans="1:7" x14ac:dyDescent="0.25">
      <c r="A8079" s="143">
        <v>44898</v>
      </c>
      <c r="B8079" s="144">
        <v>10</v>
      </c>
      <c r="C8079" s="145">
        <v>6288.3711999999996</v>
      </c>
      <c r="D8079" s="145">
        <v>49.593699999999998</v>
      </c>
      <c r="E8079" s="145">
        <v>542.90070000000003</v>
      </c>
      <c r="F8079" s="145">
        <v>13117.2237</v>
      </c>
      <c r="G8079" s="146">
        <f t="shared" si="126"/>
        <v>19998.0893</v>
      </c>
    </row>
    <row r="8080" spans="1:7" x14ac:dyDescent="0.25">
      <c r="A8080" s="143">
        <v>44898</v>
      </c>
      <c r="B8080" s="144">
        <v>11</v>
      </c>
      <c r="C8080" s="145">
        <v>14127.4678</v>
      </c>
      <c r="D8080" s="145">
        <v>103.7272</v>
      </c>
      <c r="E8080" s="145">
        <v>965.48119999999994</v>
      </c>
      <c r="F8080" s="145">
        <v>16055.0898</v>
      </c>
      <c r="G8080" s="146">
        <f t="shared" si="126"/>
        <v>31251.766</v>
      </c>
    </row>
    <row r="8081" spans="1:7" x14ac:dyDescent="0.25">
      <c r="A8081" s="143">
        <v>44898</v>
      </c>
      <c r="B8081" s="144">
        <v>12</v>
      </c>
      <c r="C8081" s="145">
        <v>20022.205600000001</v>
      </c>
      <c r="D8081" s="145">
        <v>137.49090000000001</v>
      </c>
      <c r="E8081" s="145">
        <v>1197.2483999999999</v>
      </c>
      <c r="F8081" s="145">
        <v>16631.661700000001</v>
      </c>
      <c r="G8081" s="146">
        <f t="shared" si="126"/>
        <v>37988.606599999999</v>
      </c>
    </row>
    <row r="8082" spans="1:7" x14ac:dyDescent="0.25">
      <c r="A8082" s="143">
        <v>44898</v>
      </c>
      <c r="B8082" s="144">
        <v>13</v>
      </c>
      <c r="C8082" s="145">
        <v>23250.1734</v>
      </c>
      <c r="D8082" s="145">
        <v>151.6481</v>
      </c>
      <c r="E8082" s="145">
        <v>1351.086</v>
      </c>
      <c r="F8082" s="145">
        <v>16692.359400000001</v>
      </c>
      <c r="G8082" s="146">
        <f t="shared" si="126"/>
        <v>41445.266900000002</v>
      </c>
    </row>
    <row r="8083" spans="1:7" x14ac:dyDescent="0.25">
      <c r="A8083" s="143">
        <v>44898</v>
      </c>
      <c r="B8083" s="144">
        <v>14</v>
      </c>
      <c r="C8083" s="145">
        <v>21887.1361</v>
      </c>
      <c r="D8083" s="145">
        <v>133.7054</v>
      </c>
      <c r="E8083" s="145">
        <v>1238.9581000000001</v>
      </c>
      <c r="F8083" s="145">
        <v>16430.852900000002</v>
      </c>
      <c r="G8083" s="146">
        <f t="shared" si="126"/>
        <v>39690.652499999997</v>
      </c>
    </row>
    <row r="8084" spans="1:7" x14ac:dyDescent="0.25">
      <c r="A8084" s="143">
        <v>44898</v>
      </c>
      <c r="B8084" s="144">
        <v>15</v>
      </c>
      <c r="C8084" s="145">
        <v>16507.096000000001</v>
      </c>
      <c r="D8084" s="145">
        <v>89.705799999999996</v>
      </c>
      <c r="E8084" s="145">
        <v>918.97619999999995</v>
      </c>
      <c r="F8084" s="145">
        <v>15114.3405</v>
      </c>
      <c r="G8084" s="146">
        <f t="shared" si="126"/>
        <v>32630.118500000004</v>
      </c>
    </row>
    <row r="8085" spans="1:7" x14ac:dyDescent="0.25">
      <c r="A8085" s="143">
        <v>44898</v>
      </c>
      <c r="B8085" s="144">
        <v>16</v>
      </c>
      <c r="C8085" s="145">
        <v>6975.3505999999998</v>
      </c>
      <c r="D8085" s="145">
        <v>40.524799999999999</v>
      </c>
      <c r="E8085" s="145">
        <v>459.1438</v>
      </c>
      <c r="F8085" s="145">
        <v>11333.602500000001</v>
      </c>
      <c r="G8085" s="146">
        <f t="shared" si="126"/>
        <v>18808.6217</v>
      </c>
    </row>
    <row r="8086" spans="1:7" x14ac:dyDescent="0.25">
      <c r="A8086" s="143">
        <v>44898</v>
      </c>
      <c r="B8086" s="144">
        <v>17</v>
      </c>
      <c r="C8086" s="145">
        <v>458.4941</v>
      </c>
      <c r="D8086" s="145">
        <v>6.2027999999999999</v>
      </c>
      <c r="E8086" s="145">
        <v>30.2636</v>
      </c>
      <c r="F8086" s="145">
        <v>2679.8249999999998</v>
      </c>
      <c r="G8086" s="146">
        <f t="shared" si="126"/>
        <v>3174.7855</v>
      </c>
    </row>
    <row r="8087" spans="1:7" x14ac:dyDescent="0.25">
      <c r="A8087" s="143">
        <v>44898</v>
      </c>
      <c r="B8087" s="144">
        <v>18</v>
      </c>
      <c r="C8087" s="145">
        <v>1.9855</v>
      </c>
      <c r="D8087" s="145">
        <v>1.5435999999999901</v>
      </c>
      <c r="E8087" s="145">
        <v>0.216</v>
      </c>
      <c r="F8087" s="145">
        <v>3.9238</v>
      </c>
      <c r="G8087" s="146">
        <f t="shared" si="126"/>
        <v>7.6688999999999901</v>
      </c>
    </row>
    <row r="8088" spans="1:7" x14ac:dyDescent="0.25">
      <c r="A8088" s="143">
        <v>44898</v>
      </c>
      <c r="B8088" s="144">
        <v>19</v>
      </c>
      <c r="C8088" s="145">
        <v>1.9515</v>
      </c>
      <c r="D8088" s="145">
        <v>1.9455</v>
      </c>
      <c r="E8088" s="145">
        <v>0.53600000000000003</v>
      </c>
      <c r="F8088" s="145">
        <v>4.48E-2</v>
      </c>
      <c r="G8088" s="146">
        <f t="shared" si="126"/>
        <v>4.4778000000000002</v>
      </c>
    </row>
    <row r="8089" spans="1:7" x14ac:dyDescent="0.25">
      <c r="A8089" s="143">
        <v>44898</v>
      </c>
      <c r="B8089" s="144">
        <v>20</v>
      </c>
      <c r="C8089" s="145">
        <v>1.7009999999999901</v>
      </c>
      <c r="D8089" s="145">
        <v>2.0224000000000002</v>
      </c>
      <c r="E8089" s="145">
        <v>0.92</v>
      </c>
      <c r="F8089" s="145">
        <v>0.21679999999999999</v>
      </c>
      <c r="G8089" s="146">
        <f t="shared" si="126"/>
        <v>4.8601999999999901</v>
      </c>
    </row>
    <row r="8090" spans="1:7" x14ac:dyDescent="0.25">
      <c r="A8090" s="143">
        <v>44898</v>
      </c>
      <c r="B8090" s="144">
        <v>21</v>
      </c>
      <c r="C8090" s="145">
        <v>0.98399999999999999</v>
      </c>
      <c r="D8090" s="145">
        <v>2.8184999999999998</v>
      </c>
      <c r="E8090" s="145">
        <v>1.3560000000000001</v>
      </c>
      <c r="F8090" s="145">
        <v>0.20480000000000001</v>
      </c>
      <c r="G8090" s="146">
        <f t="shared" si="126"/>
        <v>5.3632999999999997</v>
      </c>
    </row>
    <row r="8091" spans="1:7" x14ac:dyDescent="0.25">
      <c r="A8091" s="143">
        <v>44898</v>
      </c>
      <c r="B8091" s="144">
        <v>22</v>
      </c>
      <c r="C8091" s="145">
        <v>1.2289999999999901</v>
      </c>
      <c r="D8091" s="145">
        <v>2.1324000000000001</v>
      </c>
      <c r="E8091" s="145">
        <v>1.0880000000000001</v>
      </c>
      <c r="F8091" s="145">
        <v>0.20480000000000001</v>
      </c>
      <c r="G8091" s="146">
        <f t="shared" si="126"/>
        <v>4.6541999999999897</v>
      </c>
    </row>
    <row r="8092" spans="1:7" x14ac:dyDescent="0.25">
      <c r="A8092" s="143">
        <v>44898</v>
      </c>
      <c r="B8092" s="144">
        <v>23</v>
      </c>
      <c r="C8092" s="145">
        <v>0.67100000000000004</v>
      </c>
      <c r="D8092" s="145">
        <v>2.4651999999999998</v>
      </c>
      <c r="E8092" s="145">
        <v>1.216</v>
      </c>
      <c r="F8092" s="145">
        <v>0.20480000000000001</v>
      </c>
      <c r="G8092" s="146">
        <f t="shared" si="126"/>
        <v>4.5569999999999995</v>
      </c>
    </row>
    <row r="8093" spans="1:7" x14ac:dyDescent="0.25">
      <c r="A8093" s="143">
        <v>44898</v>
      </c>
      <c r="B8093" s="144">
        <v>24</v>
      </c>
      <c r="C8093" s="145">
        <v>1.6639999999999999</v>
      </c>
      <c r="D8093" s="145">
        <v>2.4421999999999899</v>
      </c>
      <c r="E8093" s="145">
        <v>1.1519999999999999</v>
      </c>
      <c r="F8093" s="145">
        <v>0.20480000000000001</v>
      </c>
      <c r="G8093" s="146">
        <f t="shared" si="126"/>
        <v>5.4629999999999894</v>
      </c>
    </row>
    <row r="8094" spans="1:7" x14ac:dyDescent="0.25">
      <c r="A8094" s="143">
        <v>44899</v>
      </c>
      <c r="B8094" s="144">
        <v>1</v>
      </c>
      <c r="C8094" s="145">
        <v>2.778</v>
      </c>
      <c r="D8094" s="145">
        <v>2.7416999999999998</v>
      </c>
      <c r="E8094" s="145">
        <v>1.472</v>
      </c>
      <c r="F8094" s="145">
        <v>0.20480000000000001</v>
      </c>
      <c r="G8094" s="146">
        <f t="shared" si="126"/>
        <v>7.1964999999999995</v>
      </c>
    </row>
    <row r="8095" spans="1:7" x14ac:dyDescent="0.25">
      <c r="A8095" s="143">
        <v>44899</v>
      </c>
      <c r="B8095" s="144">
        <v>2</v>
      </c>
      <c r="C8095" s="145">
        <v>2.7919999999999998</v>
      </c>
      <c r="D8095" s="145">
        <v>3.0488</v>
      </c>
      <c r="E8095" s="145">
        <v>1.472</v>
      </c>
      <c r="F8095" s="145">
        <v>0.217</v>
      </c>
      <c r="G8095" s="146">
        <f t="shared" si="126"/>
        <v>7.5297999999999989</v>
      </c>
    </row>
    <row r="8096" spans="1:7" x14ac:dyDescent="0.25">
      <c r="A8096" s="143">
        <v>44899</v>
      </c>
      <c r="B8096" s="144">
        <v>3</v>
      </c>
      <c r="C8096" s="145">
        <v>3.1379999999999999</v>
      </c>
      <c r="D8096" s="145">
        <v>2.56</v>
      </c>
      <c r="E8096" s="145">
        <v>1.024</v>
      </c>
      <c r="F8096" s="145">
        <v>0.18429999999999999</v>
      </c>
      <c r="G8096" s="146">
        <f t="shared" si="126"/>
        <v>6.9063000000000008</v>
      </c>
    </row>
    <row r="8097" spans="1:7" x14ac:dyDescent="0.25">
      <c r="A8097" s="143">
        <v>44899</v>
      </c>
      <c r="B8097" s="144">
        <v>4</v>
      </c>
      <c r="C8097" s="145">
        <v>2.7519999999999998</v>
      </c>
      <c r="D8097" s="145">
        <v>2.9207999999999998</v>
      </c>
      <c r="E8097" s="145">
        <v>1.3440000000000001</v>
      </c>
      <c r="F8097" s="145">
        <v>0.20480000000000001</v>
      </c>
      <c r="G8097" s="146">
        <f t="shared" si="126"/>
        <v>7.2215999999999996</v>
      </c>
    </row>
    <row r="8098" spans="1:7" x14ac:dyDescent="0.25">
      <c r="A8098" s="143">
        <v>44899</v>
      </c>
      <c r="B8098" s="144">
        <v>5</v>
      </c>
      <c r="C8098" s="145">
        <v>4.16</v>
      </c>
      <c r="D8098" s="145">
        <v>2.8363999999999998</v>
      </c>
      <c r="E8098" s="145">
        <v>1.28</v>
      </c>
      <c r="F8098" s="145">
        <v>0.18429999999999999</v>
      </c>
      <c r="G8098" s="146">
        <f t="shared" si="126"/>
        <v>8.4606999999999992</v>
      </c>
    </row>
    <row r="8099" spans="1:7" x14ac:dyDescent="0.25">
      <c r="A8099" s="143">
        <v>44899</v>
      </c>
      <c r="B8099" s="144">
        <v>6</v>
      </c>
      <c r="C8099" s="145">
        <v>2.3679999999999999</v>
      </c>
      <c r="D8099" s="145">
        <v>2.9388000000000001</v>
      </c>
      <c r="E8099" s="145">
        <v>1.28</v>
      </c>
      <c r="F8099" s="145">
        <v>0.20480000000000001</v>
      </c>
      <c r="G8099" s="146">
        <f t="shared" si="126"/>
        <v>6.7915999999999999</v>
      </c>
    </row>
    <row r="8100" spans="1:7" x14ac:dyDescent="0.25">
      <c r="A8100" s="143">
        <v>44899</v>
      </c>
      <c r="B8100" s="144">
        <v>7</v>
      </c>
      <c r="C8100" s="145">
        <v>2.431</v>
      </c>
      <c r="D8100" s="145">
        <v>2.7488999999999999</v>
      </c>
      <c r="E8100" s="145">
        <v>1.0880000000000001</v>
      </c>
      <c r="F8100" s="145">
        <v>2.4299999999999999E-2</v>
      </c>
      <c r="G8100" s="146">
        <f t="shared" si="126"/>
        <v>6.2922000000000002</v>
      </c>
    </row>
    <row r="8101" spans="1:7" x14ac:dyDescent="0.25">
      <c r="A8101" s="143">
        <v>44899</v>
      </c>
      <c r="B8101" s="144">
        <v>8</v>
      </c>
      <c r="C8101" s="145">
        <v>1.804</v>
      </c>
      <c r="D8101" s="145">
        <v>2.7443</v>
      </c>
      <c r="E8101" s="145">
        <v>1.024</v>
      </c>
      <c r="F8101" s="145">
        <v>0.2457</v>
      </c>
      <c r="G8101" s="146">
        <f t="shared" si="126"/>
        <v>5.8180000000000005</v>
      </c>
    </row>
    <row r="8102" spans="1:7" x14ac:dyDescent="0.25">
      <c r="A8102" s="143">
        <v>44899</v>
      </c>
      <c r="B8102" s="144">
        <v>9</v>
      </c>
      <c r="C8102" s="145">
        <v>3.7456999999999998</v>
      </c>
      <c r="D8102" s="145">
        <v>2.7391000000000001</v>
      </c>
      <c r="E8102" s="145">
        <v>1.5705</v>
      </c>
      <c r="F8102" s="145">
        <v>183.92449999999999</v>
      </c>
      <c r="G8102" s="146">
        <f t="shared" si="126"/>
        <v>191.97979999999998</v>
      </c>
    </row>
    <row r="8103" spans="1:7" x14ac:dyDescent="0.25">
      <c r="A8103" s="143">
        <v>44899</v>
      </c>
      <c r="B8103" s="144">
        <v>10</v>
      </c>
      <c r="C8103" s="145">
        <v>421.28339999999997</v>
      </c>
      <c r="D8103" s="145">
        <v>8.0177999999999994</v>
      </c>
      <c r="E8103" s="145">
        <v>125.78</v>
      </c>
      <c r="F8103" s="145">
        <v>1322.8719000000001</v>
      </c>
      <c r="G8103" s="146">
        <f t="shared" si="126"/>
        <v>1877.9531000000002</v>
      </c>
    </row>
    <row r="8104" spans="1:7" x14ac:dyDescent="0.25">
      <c r="A8104" s="143">
        <v>44899</v>
      </c>
      <c r="B8104" s="144">
        <v>11</v>
      </c>
      <c r="C8104" s="145">
        <v>1042.8914</v>
      </c>
      <c r="D8104" s="145">
        <v>10.9171</v>
      </c>
      <c r="E8104" s="145">
        <v>245.65469999999999</v>
      </c>
      <c r="F8104" s="145">
        <v>3141.4861000000001</v>
      </c>
      <c r="G8104" s="146">
        <f t="shared" si="126"/>
        <v>4440.9493000000002</v>
      </c>
    </row>
    <row r="8105" spans="1:7" x14ac:dyDescent="0.25">
      <c r="A8105" s="143">
        <v>44899</v>
      </c>
      <c r="B8105" s="144">
        <v>12</v>
      </c>
      <c r="C8105" s="145">
        <v>1621.1443999999999</v>
      </c>
      <c r="D8105" s="145">
        <v>19.1007</v>
      </c>
      <c r="E8105" s="145">
        <v>291.80540000000002</v>
      </c>
      <c r="F8105" s="145">
        <v>5695.4845999999998</v>
      </c>
      <c r="G8105" s="146">
        <f t="shared" si="126"/>
        <v>7627.5350999999991</v>
      </c>
    </row>
    <row r="8106" spans="1:7" x14ac:dyDescent="0.25">
      <c r="A8106" s="143">
        <v>44899</v>
      </c>
      <c r="B8106" s="144">
        <v>13</v>
      </c>
      <c r="C8106" s="145">
        <v>2058.8602999999998</v>
      </c>
      <c r="D8106" s="145">
        <v>21.775600000000001</v>
      </c>
      <c r="E8106" s="145">
        <v>348.00889999999998</v>
      </c>
      <c r="F8106" s="145">
        <v>7023.7824000000001</v>
      </c>
      <c r="G8106" s="146">
        <f t="shared" si="126"/>
        <v>9452.4272000000001</v>
      </c>
    </row>
    <row r="8107" spans="1:7" x14ac:dyDescent="0.25">
      <c r="A8107" s="143">
        <v>44899</v>
      </c>
      <c r="B8107" s="144">
        <v>14</v>
      </c>
      <c r="C8107" s="145">
        <v>1572.751</v>
      </c>
      <c r="D8107" s="145">
        <v>22.118099999999998</v>
      </c>
      <c r="E8107" s="145">
        <v>191.79489999999899</v>
      </c>
      <c r="F8107" s="145">
        <v>5715.9336999999996</v>
      </c>
      <c r="G8107" s="146">
        <f t="shared" si="126"/>
        <v>7502.5976999999984</v>
      </c>
    </row>
    <row r="8108" spans="1:7" x14ac:dyDescent="0.25">
      <c r="A8108" s="143">
        <v>44899</v>
      </c>
      <c r="B8108" s="144">
        <v>15</v>
      </c>
      <c r="C8108" s="145">
        <v>639.59649999999999</v>
      </c>
      <c r="D8108" s="145">
        <v>9.0955999999999992</v>
      </c>
      <c r="E8108" s="145">
        <v>90.329700000000003</v>
      </c>
      <c r="F8108" s="145">
        <v>3305.0911000000001</v>
      </c>
      <c r="G8108" s="146">
        <f t="shared" si="126"/>
        <v>4044.1129000000001</v>
      </c>
    </row>
    <row r="8109" spans="1:7" x14ac:dyDescent="0.25">
      <c r="A8109" s="143">
        <v>44899</v>
      </c>
      <c r="B8109" s="144">
        <v>16</v>
      </c>
      <c r="C8109" s="145">
        <v>146.39429999999999</v>
      </c>
      <c r="D8109" s="145">
        <v>3.7324000000000002</v>
      </c>
      <c r="E8109" s="145">
        <v>18.278199999999998</v>
      </c>
      <c r="F8109" s="145">
        <v>1147.6559</v>
      </c>
      <c r="G8109" s="146">
        <f t="shared" si="126"/>
        <v>1316.0608</v>
      </c>
    </row>
    <row r="8110" spans="1:7" x14ac:dyDescent="0.25">
      <c r="A8110" s="143">
        <v>44899</v>
      </c>
      <c r="B8110" s="144">
        <v>17</v>
      </c>
      <c r="C8110" s="145">
        <v>10.4254</v>
      </c>
      <c r="D8110" s="145">
        <v>2.3243999999999998</v>
      </c>
      <c r="E8110" s="145">
        <v>0.37259999999999999</v>
      </c>
      <c r="F8110" s="145">
        <v>128.16409999999999</v>
      </c>
      <c r="G8110" s="146">
        <f t="shared" si="126"/>
        <v>141.28649999999999</v>
      </c>
    </row>
    <row r="8111" spans="1:7" x14ac:dyDescent="0.25">
      <c r="A8111" s="143">
        <v>44899</v>
      </c>
      <c r="B8111" s="144">
        <v>18</v>
      </c>
      <c r="C8111" s="145">
        <v>2.7001999999999899</v>
      </c>
      <c r="D8111" s="145">
        <v>2.1734</v>
      </c>
      <c r="E8111" s="145">
        <v>7.5999999999999998E-2</v>
      </c>
      <c r="F8111" s="145">
        <v>9.1700000000000004E-2</v>
      </c>
      <c r="G8111" s="146">
        <f t="shared" si="126"/>
        <v>5.0412999999999899</v>
      </c>
    </row>
    <row r="8112" spans="1:7" x14ac:dyDescent="0.25">
      <c r="A8112" s="143">
        <v>44899</v>
      </c>
      <c r="B8112" s="144">
        <v>19</v>
      </c>
      <c r="C8112" s="145">
        <v>2.5830000000000002</v>
      </c>
      <c r="D8112" s="145">
        <v>2.14</v>
      </c>
      <c r="E8112" s="145">
        <v>0.27400000000000002</v>
      </c>
      <c r="F8112" s="145">
        <v>0.20480000000000001</v>
      </c>
      <c r="G8112" s="146">
        <f t="shared" si="126"/>
        <v>5.2018000000000004</v>
      </c>
    </row>
    <row r="8113" spans="1:7" x14ac:dyDescent="0.25">
      <c r="A8113" s="143">
        <v>44899</v>
      </c>
      <c r="B8113" s="144">
        <v>20</v>
      </c>
      <c r="C8113" s="145">
        <v>1.72</v>
      </c>
      <c r="D8113" s="145">
        <v>2.7212000000000001</v>
      </c>
      <c r="E8113" s="145">
        <v>0.97199999999999998</v>
      </c>
      <c r="F8113" s="145">
        <v>0.18429999999999999</v>
      </c>
      <c r="G8113" s="146">
        <f t="shared" si="126"/>
        <v>5.5975000000000001</v>
      </c>
    </row>
    <row r="8114" spans="1:7" x14ac:dyDescent="0.25">
      <c r="A8114" s="143">
        <v>44899</v>
      </c>
      <c r="B8114" s="144">
        <v>21</v>
      </c>
      <c r="C8114" s="145">
        <v>1.42</v>
      </c>
      <c r="D8114" s="145">
        <v>2.9106999999999998</v>
      </c>
      <c r="E8114" s="145">
        <v>1.1060000000000001</v>
      </c>
      <c r="F8114" s="145">
        <v>0.21110000000000001</v>
      </c>
      <c r="G8114" s="146">
        <f t="shared" si="126"/>
        <v>5.6478000000000002</v>
      </c>
    </row>
    <row r="8115" spans="1:7" x14ac:dyDescent="0.25">
      <c r="A8115" s="143">
        <v>44899</v>
      </c>
      <c r="B8115" s="144">
        <v>22</v>
      </c>
      <c r="C8115" s="145">
        <v>2.8069999999999999</v>
      </c>
      <c r="D8115" s="145">
        <v>2.9643999999999999</v>
      </c>
      <c r="E8115" s="145">
        <v>1.4139999999999999</v>
      </c>
      <c r="F8115" s="145">
        <v>0.20480000000000001</v>
      </c>
      <c r="G8115" s="146">
        <f t="shared" si="126"/>
        <v>7.3901999999999992</v>
      </c>
    </row>
    <row r="8116" spans="1:7" x14ac:dyDescent="0.25">
      <c r="A8116" s="143">
        <v>44899</v>
      </c>
      <c r="B8116" s="144">
        <v>23</v>
      </c>
      <c r="C8116" s="145">
        <v>1.756</v>
      </c>
      <c r="D8116" s="145">
        <v>2.8748</v>
      </c>
      <c r="E8116" s="145">
        <v>1.216</v>
      </c>
      <c r="F8116" s="145">
        <v>0.20480000000000001</v>
      </c>
      <c r="G8116" s="146">
        <f t="shared" si="126"/>
        <v>6.0515999999999996</v>
      </c>
    </row>
    <row r="8117" spans="1:7" x14ac:dyDescent="0.25">
      <c r="A8117" s="143">
        <v>44899</v>
      </c>
      <c r="B8117" s="144">
        <v>24</v>
      </c>
      <c r="C8117" s="145">
        <v>3.2909999999999999</v>
      </c>
      <c r="D8117" s="145">
        <v>2.6802000000000001</v>
      </c>
      <c r="E8117" s="145">
        <v>0.96</v>
      </c>
      <c r="F8117" s="145">
        <v>0.22520000000000001</v>
      </c>
      <c r="G8117" s="146">
        <f t="shared" si="126"/>
        <v>7.1563999999999997</v>
      </c>
    </row>
    <row r="8118" spans="1:7" x14ac:dyDescent="0.25">
      <c r="A8118" s="143">
        <v>44900</v>
      </c>
      <c r="B8118" s="144">
        <v>1</v>
      </c>
      <c r="C8118" s="145">
        <v>4.9207000000000001</v>
      </c>
      <c r="D8118" s="145">
        <v>2.944</v>
      </c>
      <c r="E8118" s="145">
        <v>1.4079999999999999</v>
      </c>
      <c r="F8118" s="145">
        <v>0.20480000000000001</v>
      </c>
      <c r="G8118" s="146">
        <f t="shared" si="126"/>
        <v>9.4775000000000009</v>
      </c>
    </row>
    <row r="8119" spans="1:7" x14ac:dyDescent="0.25">
      <c r="A8119" s="143">
        <v>44900</v>
      </c>
      <c r="B8119" s="144">
        <v>2</v>
      </c>
      <c r="C8119" s="145">
        <v>5.8417000000000003</v>
      </c>
      <c r="D8119" s="145">
        <v>2.0751999999999899</v>
      </c>
      <c r="E8119" s="145">
        <v>0.74399999999999999</v>
      </c>
      <c r="F8119" s="145">
        <v>0.20480000000000001</v>
      </c>
      <c r="G8119" s="146">
        <f t="shared" si="126"/>
        <v>8.8656999999999915</v>
      </c>
    </row>
    <row r="8120" spans="1:7" x14ac:dyDescent="0.25">
      <c r="A8120" s="143">
        <v>44900</v>
      </c>
      <c r="B8120" s="144">
        <v>3</v>
      </c>
      <c r="C8120" s="145">
        <v>3.2040000000000002</v>
      </c>
      <c r="D8120" s="145">
        <v>1.5155000000000001</v>
      </c>
      <c r="E8120" s="145">
        <v>0</v>
      </c>
      <c r="F8120" s="145">
        <v>0.20480000000000001</v>
      </c>
      <c r="G8120" s="146">
        <f t="shared" si="126"/>
        <v>4.9242999999999997</v>
      </c>
    </row>
    <row r="8121" spans="1:7" x14ac:dyDescent="0.25">
      <c r="A8121" s="143">
        <v>44900</v>
      </c>
      <c r="B8121" s="144">
        <v>4</v>
      </c>
      <c r="C8121" s="145">
        <v>3.7629999999999999</v>
      </c>
      <c r="D8121" s="145">
        <v>2.3679000000000001</v>
      </c>
      <c r="E8121" s="145">
        <v>0.83199999999999996</v>
      </c>
      <c r="F8121" s="145">
        <v>0.18429999999999999</v>
      </c>
      <c r="G8121" s="146">
        <f t="shared" si="126"/>
        <v>7.1472000000000007</v>
      </c>
    </row>
    <row r="8122" spans="1:7" x14ac:dyDescent="0.25">
      <c r="A8122" s="143">
        <v>44900</v>
      </c>
      <c r="B8122" s="144">
        <v>5</v>
      </c>
      <c r="C8122" s="145">
        <v>6.7119999999999997</v>
      </c>
      <c r="D8122" s="145">
        <v>1.9403999999999999</v>
      </c>
      <c r="E8122" s="145">
        <v>0.38400000000000001</v>
      </c>
      <c r="F8122" s="145">
        <v>0.20480000000000001</v>
      </c>
      <c r="G8122" s="146">
        <f t="shared" si="126"/>
        <v>9.241200000000001</v>
      </c>
    </row>
    <row r="8123" spans="1:7" x14ac:dyDescent="0.25">
      <c r="A8123" s="143">
        <v>44900</v>
      </c>
      <c r="B8123" s="144">
        <v>6</v>
      </c>
      <c r="C8123" s="145">
        <v>2.0129999999999999</v>
      </c>
      <c r="D8123" s="145">
        <v>2.1734</v>
      </c>
      <c r="E8123" s="145">
        <v>0.57599999999999996</v>
      </c>
      <c r="F8123" s="145">
        <v>2.4299999999999999E-2</v>
      </c>
      <c r="G8123" s="146">
        <f t="shared" si="126"/>
        <v>4.7866999999999997</v>
      </c>
    </row>
    <row r="8124" spans="1:7" x14ac:dyDescent="0.25">
      <c r="A8124" s="143">
        <v>44900</v>
      </c>
      <c r="B8124" s="144">
        <v>7</v>
      </c>
      <c r="C8124" s="145">
        <v>1.8360000000000001</v>
      </c>
      <c r="D8124" s="145">
        <v>2.1964000000000001</v>
      </c>
      <c r="E8124" s="145">
        <v>0.64</v>
      </c>
      <c r="F8124" s="145">
        <v>0.2135</v>
      </c>
      <c r="G8124" s="146">
        <f t="shared" si="126"/>
        <v>4.8858999999999995</v>
      </c>
    </row>
    <row r="8125" spans="1:7" x14ac:dyDescent="0.25">
      <c r="A8125" s="143">
        <v>44900</v>
      </c>
      <c r="B8125" s="144">
        <v>8</v>
      </c>
      <c r="C8125" s="145">
        <v>0.65800000000000003</v>
      </c>
      <c r="D8125" s="145">
        <v>2.1911999999999998</v>
      </c>
      <c r="E8125" s="145">
        <v>0.51200000000000001</v>
      </c>
      <c r="F8125" s="145">
        <v>7.7087000000000003</v>
      </c>
      <c r="G8125" s="146">
        <f t="shared" si="126"/>
        <v>11.069900000000001</v>
      </c>
    </row>
    <row r="8126" spans="1:7" x14ac:dyDescent="0.25">
      <c r="A8126" s="143">
        <v>44900</v>
      </c>
      <c r="B8126" s="144">
        <v>9</v>
      </c>
      <c r="C8126" s="145">
        <v>173.34049999999999</v>
      </c>
      <c r="D8126" s="145">
        <v>2.6802000000000001</v>
      </c>
      <c r="E8126" s="145">
        <v>78.508700000000005</v>
      </c>
      <c r="F8126" s="145">
        <v>2994.5567999999998</v>
      </c>
      <c r="G8126" s="146">
        <f t="shared" si="126"/>
        <v>3249.0861999999997</v>
      </c>
    </row>
    <row r="8127" spans="1:7" x14ac:dyDescent="0.25">
      <c r="A8127" s="143">
        <v>44900</v>
      </c>
      <c r="B8127" s="144">
        <v>10</v>
      </c>
      <c r="C8127" s="145">
        <v>1407.9037000000001</v>
      </c>
      <c r="D8127" s="145">
        <v>10.3718</v>
      </c>
      <c r="E8127" s="145">
        <v>369.28219999999999</v>
      </c>
      <c r="F8127" s="145">
        <v>9145.7613999999994</v>
      </c>
      <c r="G8127" s="146">
        <f t="shared" si="126"/>
        <v>10933.319099999999</v>
      </c>
    </row>
    <row r="8128" spans="1:7" x14ac:dyDescent="0.25">
      <c r="A8128" s="143">
        <v>44900</v>
      </c>
      <c r="B8128" s="144">
        <v>11</v>
      </c>
      <c r="C8128" s="145">
        <v>3129.3407000000002</v>
      </c>
      <c r="D8128" s="145">
        <v>24.0807</v>
      </c>
      <c r="E8128" s="145">
        <v>431.43599999999998</v>
      </c>
      <c r="F8128" s="145">
        <v>12159.7243</v>
      </c>
      <c r="G8128" s="146">
        <f t="shared" si="126"/>
        <v>15744.581700000001</v>
      </c>
    </row>
    <row r="8129" spans="1:7" x14ac:dyDescent="0.25">
      <c r="A8129" s="143">
        <v>44900</v>
      </c>
      <c r="B8129" s="144">
        <v>12</v>
      </c>
      <c r="C8129" s="145">
        <v>4679.0186999999996</v>
      </c>
      <c r="D8129" s="145">
        <v>38.442500000000003</v>
      </c>
      <c r="E8129" s="145">
        <v>521.29520000000002</v>
      </c>
      <c r="F8129" s="145">
        <v>12157.1994</v>
      </c>
      <c r="G8129" s="146">
        <f t="shared" si="126"/>
        <v>17395.9558</v>
      </c>
    </row>
    <row r="8130" spans="1:7" x14ac:dyDescent="0.25">
      <c r="A8130" s="143">
        <v>44900</v>
      </c>
      <c r="B8130" s="144">
        <v>13</v>
      </c>
      <c r="C8130" s="145">
        <v>5836.2367999999997</v>
      </c>
      <c r="D8130" s="145">
        <v>52.863799999999998</v>
      </c>
      <c r="E8130" s="145">
        <v>667.99130000000002</v>
      </c>
      <c r="F8130" s="145">
        <v>12587.1127</v>
      </c>
      <c r="G8130" s="146">
        <f t="shared" si="126"/>
        <v>19144.204599999997</v>
      </c>
    </row>
    <row r="8131" spans="1:7" x14ac:dyDescent="0.25">
      <c r="A8131" s="143">
        <v>44900</v>
      </c>
      <c r="B8131" s="144">
        <v>14</v>
      </c>
      <c r="C8131" s="145">
        <v>5270.8765000000003</v>
      </c>
      <c r="D8131" s="145">
        <v>48.379800000000003</v>
      </c>
      <c r="E8131" s="145">
        <v>649.92859999999996</v>
      </c>
      <c r="F8131" s="145">
        <v>12319.6759</v>
      </c>
      <c r="G8131" s="146">
        <f t="shared" si="126"/>
        <v>18288.860800000002</v>
      </c>
    </row>
    <row r="8132" spans="1:7" x14ac:dyDescent="0.25">
      <c r="A8132" s="143">
        <v>44900</v>
      </c>
      <c r="B8132" s="144">
        <v>15</v>
      </c>
      <c r="C8132" s="145">
        <v>3492.5799000000002</v>
      </c>
      <c r="D8132" s="145">
        <v>30.347799999999999</v>
      </c>
      <c r="E8132" s="145">
        <v>449.36770000000001</v>
      </c>
      <c r="F8132" s="145">
        <v>10129.557500000001</v>
      </c>
      <c r="G8132" s="146">
        <f t="shared" si="126"/>
        <v>14101.852900000002</v>
      </c>
    </row>
    <row r="8133" spans="1:7" x14ac:dyDescent="0.25">
      <c r="A8133" s="143">
        <v>44900</v>
      </c>
      <c r="B8133" s="144">
        <v>16</v>
      </c>
      <c r="C8133" s="145">
        <v>1725.1907000000001</v>
      </c>
      <c r="D8133" s="145">
        <v>13.0162</v>
      </c>
      <c r="E8133" s="145">
        <v>282.9151</v>
      </c>
      <c r="F8133" s="145">
        <v>7358.1763000000001</v>
      </c>
      <c r="G8133" s="146">
        <f t="shared" si="126"/>
        <v>9379.2983000000004</v>
      </c>
    </row>
    <row r="8134" spans="1:7" x14ac:dyDescent="0.25">
      <c r="A8134" s="143">
        <v>44900</v>
      </c>
      <c r="B8134" s="144">
        <v>17</v>
      </c>
      <c r="C8134" s="145">
        <v>245.14940000000001</v>
      </c>
      <c r="D8134" s="145">
        <v>3.8271000000000002</v>
      </c>
      <c r="E8134" s="145">
        <v>82.218900000000005</v>
      </c>
      <c r="F8134" s="145">
        <v>4134.1504999999997</v>
      </c>
      <c r="G8134" s="146">
        <f t="shared" ref="G8134:G8197" si="127">+SUM(C8134:F8134)</f>
        <v>4465.3458999999993</v>
      </c>
    </row>
    <row r="8135" spans="1:7" x14ac:dyDescent="0.25">
      <c r="A8135" s="143">
        <v>44900</v>
      </c>
      <c r="B8135" s="144">
        <v>18</v>
      </c>
      <c r="C8135" s="145">
        <v>5.5525000000000002</v>
      </c>
      <c r="D8135" s="145">
        <v>2.1248</v>
      </c>
      <c r="E8135" s="145">
        <v>0.40200000000000002</v>
      </c>
      <c r="F8135" s="145">
        <v>3.2410000000000001</v>
      </c>
      <c r="G8135" s="146">
        <f t="shared" si="127"/>
        <v>11.3203</v>
      </c>
    </row>
    <row r="8136" spans="1:7" x14ac:dyDescent="0.25">
      <c r="A8136" s="143">
        <v>44900</v>
      </c>
      <c r="B8136" s="144">
        <v>19</v>
      </c>
      <c r="C8136" s="145">
        <v>5.1021999999999998</v>
      </c>
      <c r="D8136" s="145">
        <v>2.7852000000000001</v>
      </c>
      <c r="E8136" s="145">
        <v>1.042</v>
      </c>
      <c r="F8136" s="145">
        <v>0.20480000000000001</v>
      </c>
      <c r="G8136" s="146">
        <f t="shared" si="127"/>
        <v>9.1341999999999999</v>
      </c>
    </row>
    <row r="8137" spans="1:7" x14ac:dyDescent="0.25">
      <c r="A8137" s="143">
        <v>44900</v>
      </c>
      <c r="B8137" s="144">
        <v>20</v>
      </c>
      <c r="C8137" s="145">
        <v>0.4113</v>
      </c>
      <c r="D8137" s="145">
        <v>2.8262</v>
      </c>
      <c r="E8137" s="145">
        <v>1.042</v>
      </c>
      <c r="F8137" s="145">
        <v>0.20480000000000001</v>
      </c>
      <c r="G8137" s="146">
        <f t="shared" si="127"/>
        <v>4.4842999999999993</v>
      </c>
    </row>
    <row r="8138" spans="1:7" x14ac:dyDescent="0.25">
      <c r="A8138" s="143">
        <v>44900</v>
      </c>
      <c r="B8138" s="144">
        <v>21</v>
      </c>
      <c r="C8138" s="145">
        <v>0.13900000000000001</v>
      </c>
      <c r="D8138" s="145">
        <v>2.7467999999999999</v>
      </c>
      <c r="E8138" s="145">
        <v>1.1000000000000001</v>
      </c>
      <c r="F8138" s="145">
        <v>0.2155</v>
      </c>
      <c r="G8138" s="146">
        <f t="shared" si="127"/>
        <v>4.2012999999999998</v>
      </c>
    </row>
    <row r="8139" spans="1:7" x14ac:dyDescent="0.25">
      <c r="A8139" s="143">
        <v>44900</v>
      </c>
      <c r="B8139" s="144">
        <v>22</v>
      </c>
      <c r="C8139" s="145">
        <v>0.20399999999999999</v>
      </c>
      <c r="D8139" s="145">
        <v>3.04889999999999</v>
      </c>
      <c r="E8139" s="145">
        <v>1.49</v>
      </c>
      <c r="F8139" s="145">
        <v>0.20480000000000001</v>
      </c>
      <c r="G8139" s="146">
        <f t="shared" si="127"/>
        <v>4.9476999999999896</v>
      </c>
    </row>
    <row r="8140" spans="1:7" x14ac:dyDescent="0.25">
      <c r="A8140" s="143">
        <v>44900</v>
      </c>
      <c r="B8140" s="144">
        <v>23</v>
      </c>
      <c r="C8140" s="145">
        <v>0.91800000000000004</v>
      </c>
      <c r="D8140" s="145">
        <v>2.9798</v>
      </c>
      <c r="E8140" s="145">
        <v>1.286</v>
      </c>
      <c r="F8140" s="145">
        <v>0.22520000000000001</v>
      </c>
      <c r="G8140" s="146">
        <f t="shared" si="127"/>
        <v>5.4089999999999998</v>
      </c>
    </row>
    <row r="8141" spans="1:7" x14ac:dyDescent="0.25">
      <c r="A8141" s="143">
        <v>44900</v>
      </c>
      <c r="B8141" s="144">
        <v>24</v>
      </c>
      <c r="C8141" s="145">
        <v>0.63400000000000001</v>
      </c>
      <c r="D8141" s="145">
        <v>2.7492999999999999</v>
      </c>
      <c r="E8141" s="145">
        <v>1.1519999999999999</v>
      </c>
      <c r="F8141" s="145">
        <v>0.20480000000000001</v>
      </c>
      <c r="G8141" s="146">
        <f t="shared" si="127"/>
        <v>4.7400999999999991</v>
      </c>
    </row>
    <row r="8142" spans="1:7" x14ac:dyDescent="0.25">
      <c r="A8142" s="143">
        <v>44901</v>
      </c>
      <c r="B8142" s="144">
        <v>1</v>
      </c>
      <c r="C8142" s="145">
        <v>0.53180000000000005</v>
      </c>
      <c r="D8142" s="145">
        <v>2.6854</v>
      </c>
      <c r="E8142" s="145">
        <v>1.0880000000000001</v>
      </c>
      <c r="F8142" s="145">
        <v>0.20480000000000001</v>
      </c>
      <c r="G8142" s="146">
        <f t="shared" si="127"/>
        <v>4.51</v>
      </c>
    </row>
    <row r="8143" spans="1:7" x14ac:dyDescent="0.25">
      <c r="A8143" s="143">
        <v>44901</v>
      </c>
      <c r="B8143" s="144">
        <v>2</v>
      </c>
      <c r="C8143" s="145">
        <v>0.30280000000000001</v>
      </c>
      <c r="D8143" s="145">
        <v>2.1989000000000001</v>
      </c>
      <c r="E8143" s="145">
        <v>0.70399999999999996</v>
      </c>
      <c r="F8143" s="145">
        <v>0.2102</v>
      </c>
      <c r="G8143" s="146">
        <f t="shared" si="127"/>
        <v>3.4159000000000002</v>
      </c>
    </row>
    <row r="8144" spans="1:7" x14ac:dyDescent="0.25">
      <c r="A8144" s="143">
        <v>44901</v>
      </c>
      <c r="B8144" s="144">
        <v>3</v>
      </c>
      <c r="C8144" s="145">
        <v>0.40079999999999999</v>
      </c>
      <c r="D8144" s="145">
        <v>1.6664999999999901</v>
      </c>
      <c r="E8144" s="145">
        <v>0.192</v>
      </c>
      <c r="F8144" s="145">
        <v>7.2999999999999995E-2</v>
      </c>
      <c r="G8144" s="146">
        <f t="shared" si="127"/>
        <v>2.3322999999999903</v>
      </c>
    </row>
    <row r="8145" spans="1:7" x14ac:dyDescent="0.25">
      <c r="A8145" s="143">
        <v>44901</v>
      </c>
      <c r="B8145" s="144">
        <v>4</v>
      </c>
      <c r="C8145" s="145">
        <v>0.2366</v>
      </c>
      <c r="D8145" s="145">
        <v>2.2784</v>
      </c>
      <c r="E8145" s="145">
        <v>0.64</v>
      </c>
      <c r="F8145" s="145">
        <v>0.20480000000000001</v>
      </c>
      <c r="G8145" s="146">
        <f t="shared" si="127"/>
        <v>3.3598000000000003</v>
      </c>
    </row>
    <row r="8146" spans="1:7" x14ac:dyDescent="0.25">
      <c r="A8146" s="143">
        <v>44901</v>
      </c>
      <c r="B8146" s="144">
        <v>5</v>
      </c>
      <c r="C8146" s="145">
        <v>0.217</v>
      </c>
      <c r="D8146" s="145">
        <v>1.879</v>
      </c>
      <c r="E8146" s="145">
        <v>0.38400000000000001</v>
      </c>
      <c r="F8146" s="145">
        <v>0.2082</v>
      </c>
      <c r="G8146" s="146">
        <f t="shared" si="127"/>
        <v>2.6882000000000001</v>
      </c>
    </row>
    <row r="8147" spans="1:7" x14ac:dyDescent="0.25">
      <c r="A8147" s="143">
        <v>44901</v>
      </c>
      <c r="B8147" s="144">
        <v>6</v>
      </c>
      <c r="C8147" s="145">
        <v>0.31659999999999999</v>
      </c>
      <c r="D8147" s="145">
        <v>1.6663999999999899</v>
      </c>
      <c r="E8147" s="145">
        <v>0.192</v>
      </c>
      <c r="F8147" s="145">
        <v>0.20480000000000001</v>
      </c>
      <c r="G8147" s="146">
        <f t="shared" si="127"/>
        <v>2.3797999999999901</v>
      </c>
    </row>
    <row r="8148" spans="1:7" x14ac:dyDescent="0.25">
      <c r="A8148" s="143">
        <v>44901</v>
      </c>
      <c r="B8148" s="144">
        <v>7</v>
      </c>
      <c r="C8148" s="145">
        <v>0.34660000000000002</v>
      </c>
      <c r="D8148" s="145">
        <v>2.5855999999999999</v>
      </c>
      <c r="E8148" s="145">
        <v>1.1519999999999999</v>
      </c>
      <c r="F8148" s="145">
        <v>0.20119999999999999</v>
      </c>
      <c r="G8148" s="146">
        <f t="shared" si="127"/>
        <v>4.2854000000000001</v>
      </c>
    </row>
    <row r="8149" spans="1:7" x14ac:dyDescent="0.25">
      <c r="A8149" s="143">
        <v>44901</v>
      </c>
      <c r="B8149" s="144">
        <v>8</v>
      </c>
      <c r="C8149" s="145">
        <v>0.33</v>
      </c>
      <c r="D8149" s="145">
        <v>1.4181999999999999</v>
      </c>
      <c r="E8149" s="145">
        <v>0.128</v>
      </c>
      <c r="F8149" s="145">
        <v>0.69450000000000001</v>
      </c>
      <c r="G8149" s="146">
        <f t="shared" si="127"/>
        <v>2.5707</v>
      </c>
    </row>
    <row r="8150" spans="1:7" x14ac:dyDescent="0.25">
      <c r="A8150" s="143">
        <v>44901</v>
      </c>
      <c r="B8150" s="144">
        <v>9</v>
      </c>
      <c r="C8150" s="145">
        <v>6.5564999999999998</v>
      </c>
      <c r="D8150" s="145">
        <v>2.6903999999999999</v>
      </c>
      <c r="E8150" s="145">
        <v>7.5616000000000003</v>
      </c>
      <c r="F8150" s="145">
        <v>298.79559999999998</v>
      </c>
      <c r="G8150" s="146">
        <f t="shared" si="127"/>
        <v>315.60409999999996</v>
      </c>
    </row>
    <row r="8151" spans="1:7" x14ac:dyDescent="0.25">
      <c r="A8151" s="143">
        <v>44901</v>
      </c>
      <c r="B8151" s="144">
        <v>10</v>
      </c>
      <c r="C8151" s="145">
        <v>123.8527</v>
      </c>
      <c r="D8151" s="145">
        <v>2.2681</v>
      </c>
      <c r="E8151" s="145">
        <v>38.470399999999998</v>
      </c>
      <c r="F8151" s="145">
        <v>1498.6388999999999</v>
      </c>
      <c r="G8151" s="146">
        <f t="shared" si="127"/>
        <v>1663.2301</v>
      </c>
    </row>
    <row r="8152" spans="1:7" x14ac:dyDescent="0.25">
      <c r="A8152" s="143">
        <v>44901</v>
      </c>
      <c r="B8152" s="144">
        <v>11</v>
      </c>
      <c r="C8152" s="145">
        <v>714.52189999999996</v>
      </c>
      <c r="D8152" s="145">
        <v>5.5102000000000002</v>
      </c>
      <c r="E8152" s="145">
        <v>90.750299999999996</v>
      </c>
      <c r="F8152" s="145">
        <v>3255.7867000000001</v>
      </c>
      <c r="G8152" s="146">
        <f t="shared" si="127"/>
        <v>4066.5691000000002</v>
      </c>
    </row>
    <row r="8153" spans="1:7" x14ac:dyDescent="0.25">
      <c r="A8153" s="143">
        <v>44901</v>
      </c>
      <c r="B8153" s="144">
        <v>12</v>
      </c>
      <c r="C8153" s="145">
        <v>2076.8083000000001</v>
      </c>
      <c r="D8153" s="145">
        <v>11.019500000000001</v>
      </c>
      <c r="E8153" s="145">
        <v>176.02529999999999</v>
      </c>
      <c r="F8153" s="145">
        <v>4909.4749000000002</v>
      </c>
      <c r="G8153" s="146">
        <f t="shared" si="127"/>
        <v>7173.3279999999995</v>
      </c>
    </row>
    <row r="8154" spans="1:7" x14ac:dyDescent="0.25">
      <c r="A8154" s="143">
        <v>44901</v>
      </c>
      <c r="B8154" s="144">
        <v>13</v>
      </c>
      <c r="C8154" s="145">
        <v>3121.1604000000002</v>
      </c>
      <c r="D8154" s="145">
        <v>17.439900000000002</v>
      </c>
      <c r="E8154" s="145">
        <v>293.17869999999999</v>
      </c>
      <c r="F8154" s="145">
        <v>5871.3148000000001</v>
      </c>
      <c r="G8154" s="146">
        <f t="shared" si="127"/>
        <v>9303.0938000000006</v>
      </c>
    </row>
    <row r="8155" spans="1:7" x14ac:dyDescent="0.25">
      <c r="A8155" s="143">
        <v>44901</v>
      </c>
      <c r="B8155" s="144">
        <v>14</v>
      </c>
      <c r="C8155" s="145">
        <v>4478.7619000000004</v>
      </c>
      <c r="D8155" s="145">
        <v>27.279</v>
      </c>
      <c r="E8155" s="145">
        <v>583.02840000000003</v>
      </c>
      <c r="F8155" s="145">
        <v>8252.6982000000007</v>
      </c>
      <c r="G8155" s="146">
        <f t="shared" si="127"/>
        <v>13341.767500000002</v>
      </c>
    </row>
    <row r="8156" spans="1:7" x14ac:dyDescent="0.25">
      <c r="A8156" s="143">
        <v>44901</v>
      </c>
      <c r="B8156" s="144">
        <v>15</v>
      </c>
      <c r="C8156" s="145">
        <v>2474.9641999999999</v>
      </c>
      <c r="D8156" s="145">
        <v>17.1615</v>
      </c>
      <c r="E8156" s="145">
        <v>187.76169999999999</v>
      </c>
      <c r="F8156" s="145">
        <v>5073.7102000000004</v>
      </c>
      <c r="G8156" s="146">
        <f t="shared" si="127"/>
        <v>7753.597600000001</v>
      </c>
    </row>
    <row r="8157" spans="1:7" x14ac:dyDescent="0.25">
      <c r="A8157" s="143">
        <v>44901</v>
      </c>
      <c r="B8157" s="144">
        <v>16</v>
      </c>
      <c r="C8157" s="145">
        <v>946.37760000000003</v>
      </c>
      <c r="D8157" s="145">
        <v>7.4854000000000003</v>
      </c>
      <c r="E8157" s="145">
        <v>40.077399999999997</v>
      </c>
      <c r="F8157" s="145">
        <v>2361.8431999999998</v>
      </c>
      <c r="G8157" s="146">
        <f t="shared" si="127"/>
        <v>3355.7835999999998</v>
      </c>
    </row>
    <row r="8158" spans="1:7" x14ac:dyDescent="0.25">
      <c r="A8158" s="143">
        <v>44901</v>
      </c>
      <c r="B8158" s="144">
        <v>17</v>
      </c>
      <c r="C8158" s="145">
        <v>44.456400000000002</v>
      </c>
      <c r="D8158" s="145">
        <v>3.4969000000000001</v>
      </c>
      <c r="E8158" s="145">
        <v>3.0747</v>
      </c>
      <c r="F8158" s="145">
        <v>385.6028</v>
      </c>
      <c r="G8158" s="146">
        <f t="shared" si="127"/>
        <v>436.63080000000002</v>
      </c>
    </row>
    <row r="8159" spans="1:7" x14ac:dyDescent="0.25">
      <c r="A8159" s="143">
        <v>44901</v>
      </c>
      <c r="B8159" s="144">
        <v>18</v>
      </c>
      <c r="C8159" s="145">
        <v>0.78709999999999902</v>
      </c>
      <c r="D8159" s="145">
        <v>2.2656000000000001</v>
      </c>
      <c r="E8159" s="145">
        <v>0.85599999999999998</v>
      </c>
      <c r="F8159" s="145">
        <v>0.2661</v>
      </c>
      <c r="G8159" s="146">
        <f t="shared" si="127"/>
        <v>4.1747999999999985</v>
      </c>
    </row>
    <row r="8160" spans="1:7" x14ac:dyDescent="0.25">
      <c r="A8160" s="143">
        <v>44901</v>
      </c>
      <c r="B8160" s="144">
        <v>19</v>
      </c>
      <c r="C8160" s="145">
        <v>0.40210000000000001</v>
      </c>
      <c r="D8160" s="145">
        <v>2.2656000000000001</v>
      </c>
      <c r="E8160" s="145">
        <v>0.85599999999999998</v>
      </c>
      <c r="F8160" s="145">
        <v>0.18429999999999999</v>
      </c>
      <c r="G8160" s="146">
        <f t="shared" si="127"/>
        <v>3.7079999999999997</v>
      </c>
    </row>
    <row r="8161" spans="1:7" x14ac:dyDescent="0.25">
      <c r="A8161" s="143">
        <v>44901</v>
      </c>
      <c r="B8161" s="144">
        <v>20</v>
      </c>
      <c r="C8161" s="145">
        <v>0.36509999999999998</v>
      </c>
      <c r="D8161" s="145">
        <v>2.47799999999999</v>
      </c>
      <c r="E8161" s="145">
        <v>1.042</v>
      </c>
      <c r="F8161" s="145">
        <v>0.20480000000000001</v>
      </c>
      <c r="G8161" s="146">
        <f t="shared" si="127"/>
        <v>4.0898999999999894</v>
      </c>
    </row>
    <row r="8162" spans="1:7" x14ac:dyDescent="0.25">
      <c r="A8162" s="143">
        <v>44901</v>
      </c>
      <c r="B8162" s="144">
        <v>21</v>
      </c>
      <c r="C8162" s="145">
        <v>0.1741</v>
      </c>
      <c r="D8162" s="145">
        <v>2.222</v>
      </c>
      <c r="E8162" s="145">
        <v>0.79200000000000004</v>
      </c>
      <c r="F8162" s="145">
        <v>0.20480000000000001</v>
      </c>
      <c r="G8162" s="146">
        <f t="shared" si="127"/>
        <v>3.3929000000000005</v>
      </c>
    </row>
    <row r="8163" spans="1:7" x14ac:dyDescent="0.25">
      <c r="A8163" s="143">
        <v>44901</v>
      </c>
      <c r="B8163" s="144">
        <v>22</v>
      </c>
      <c r="C8163" s="145">
        <v>0.15509999999999999</v>
      </c>
      <c r="D8163" s="145">
        <v>2.4037999999999999</v>
      </c>
      <c r="E8163" s="145">
        <v>1.24</v>
      </c>
      <c r="F8163" s="145">
        <v>0.20480000000000001</v>
      </c>
      <c r="G8163" s="146">
        <f t="shared" si="127"/>
        <v>4.0036999999999994</v>
      </c>
    </row>
    <row r="8164" spans="1:7" x14ac:dyDescent="0.25">
      <c r="A8164" s="143">
        <v>44901</v>
      </c>
      <c r="B8164" s="144">
        <v>23</v>
      </c>
      <c r="C8164" s="145">
        <v>0.78010000000000002</v>
      </c>
      <c r="D8164" s="145">
        <v>2.5907</v>
      </c>
      <c r="E8164" s="145">
        <v>1.298</v>
      </c>
      <c r="F8164" s="145">
        <v>0.22520000000000001</v>
      </c>
      <c r="G8164" s="146">
        <f t="shared" si="127"/>
        <v>4.8940000000000001</v>
      </c>
    </row>
    <row r="8165" spans="1:7" x14ac:dyDescent="0.25">
      <c r="A8165" s="143">
        <v>44901</v>
      </c>
      <c r="B8165" s="144">
        <v>24</v>
      </c>
      <c r="C8165" s="145">
        <v>0.1321</v>
      </c>
      <c r="D8165" s="145">
        <v>2.6520000000000001</v>
      </c>
      <c r="E8165" s="145">
        <v>1.292</v>
      </c>
      <c r="F8165" s="145">
        <v>0.2457</v>
      </c>
      <c r="G8165" s="146">
        <f t="shared" si="127"/>
        <v>4.3218000000000005</v>
      </c>
    </row>
    <row r="8166" spans="1:7" x14ac:dyDescent="0.25">
      <c r="A8166" s="143">
        <v>44902</v>
      </c>
      <c r="B8166" s="144">
        <v>1</v>
      </c>
      <c r="C8166" s="145">
        <v>0.52490000000000003</v>
      </c>
      <c r="D8166" s="145">
        <v>2.48829999999999</v>
      </c>
      <c r="E8166" s="145">
        <v>1.28</v>
      </c>
      <c r="F8166" s="145">
        <v>0.20480000000000001</v>
      </c>
      <c r="G8166" s="146">
        <f t="shared" si="127"/>
        <v>4.4979999999999896</v>
      </c>
    </row>
    <row r="8167" spans="1:7" x14ac:dyDescent="0.25">
      <c r="A8167" s="143">
        <v>44902</v>
      </c>
      <c r="B8167" s="144">
        <v>2</v>
      </c>
      <c r="C8167" s="145">
        <v>0.1389</v>
      </c>
      <c r="D8167" s="145">
        <v>2.4396</v>
      </c>
      <c r="E8167" s="145">
        <v>1.0880000000000001</v>
      </c>
      <c r="F8167" s="145">
        <v>6.5199999999999994E-2</v>
      </c>
      <c r="G8167" s="146">
        <f t="shared" si="127"/>
        <v>3.7317</v>
      </c>
    </row>
    <row r="8168" spans="1:7" x14ac:dyDescent="0.25">
      <c r="A8168" s="143">
        <v>44902</v>
      </c>
      <c r="B8168" s="144">
        <v>3</v>
      </c>
      <c r="C8168" s="145">
        <v>0.34489999999999998</v>
      </c>
      <c r="D8168" s="145">
        <v>2.6751999999999998</v>
      </c>
      <c r="E8168" s="145">
        <v>1.3440000000000001</v>
      </c>
      <c r="F8168" s="145">
        <v>0.20480000000000001</v>
      </c>
      <c r="G8168" s="146">
        <f t="shared" si="127"/>
        <v>4.5688999999999993</v>
      </c>
    </row>
    <row r="8169" spans="1:7" x14ac:dyDescent="0.25">
      <c r="A8169" s="143">
        <v>44902</v>
      </c>
      <c r="B8169" s="144">
        <v>4</v>
      </c>
      <c r="C8169" s="145">
        <v>0.21460000000000001</v>
      </c>
      <c r="D8169" s="145">
        <v>2.5266999999999999</v>
      </c>
      <c r="E8169" s="145">
        <v>1.216</v>
      </c>
      <c r="F8169" s="145">
        <v>0.20480000000000001</v>
      </c>
      <c r="G8169" s="146">
        <f t="shared" si="127"/>
        <v>4.1620999999999997</v>
      </c>
    </row>
    <row r="8170" spans="1:7" x14ac:dyDescent="0.25">
      <c r="A8170" s="143">
        <v>44902</v>
      </c>
      <c r="B8170" s="144">
        <v>5</v>
      </c>
      <c r="C8170" s="145">
        <v>1.7496</v>
      </c>
      <c r="D8170" s="145">
        <v>2.6930999999999998</v>
      </c>
      <c r="E8170" s="145">
        <v>1.28</v>
      </c>
      <c r="F8170" s="145">
        <v>0.20480000000000001</v>
      </c>
      <c r="G8170" s="146">
        <f t="shared" si="127"/>
        <v>5.9275000000000002</v>
      </c>
    </row>
    <row r="8171" spans="1:7" x14ac:dyDescent="0.25">
      <c r="A8171" s="143">
        <v>44902</v>
      </c>
      <c r="B8171" s="144">
        <v>6</v>
      </c>
      <c r="C8171" s="145">
        <v>0.31759999999999999</v>
      </c>
      <c r="D8171" s="145">
        <v>2.4197000000000002</v>
      </c>
      <c r="E8171" s="145">
        <v>1.0880000000000001</v>
      </c>
      <c r="F8171" s="145">
        <v>0.20480000000000001</v>
      </c>
      <c r="G8171" s="146">
        <f t="shared" si="127"/>
        <v>4.0301</v>
      </c>
    </row>
    <row r="8172" spans="1:7" x14ac:dyDescent="0.25">
      <c r="A8172" s="143">
        <v>44902</v>
      </c>
      <c r="B8172" s="144">
        <v>7</v>
      </c>
      <c r="C8172" s="145">
        <v>0.31659999999999999</v>
      </c>
      <c r="D8172" s="145">
        <v>2.2502</v>
      </c>
      <c r="E8172" s="145">
        <v>0.96</v>
      </c>
      <c r="F8172" s="145">
        <v>0.20480000000000001</v>
      </c>
      <c r="G8172" s="146">
        <f t="shared" si="127"/>
        <v>3.7315999999999998</v>
      </c>
    </row>
    <row r="8173" spans="1:7" x14ac:dyDescent="0.25">
      <c r="A8173" s="143">
        <v>44902</v>
      </c>
      <c r="B8173" s="144">
        <v>8</v>
      </c>
      <c r="C8173" s="145">
        <v>0.1406</v>
      </c>
      <c r="D8173" s="145">
        <v>2.33469999999999</v>
      </c>
      <c r="E8173" s="145">
        <v>1.024</v>
      </c>
      <c r="F8173" s="145">
        <v>34.913400000000003</v>
      </c>
      <c r="G8173" s="146">
        <f t="shared" si="127"/>
        <v>38.412699999999994</v>
      </c>
    </row>
    <row r="8174" spans="1:7" x14ac:dyDescent="0.25">
      <c r="A8174" s="143">
        <v>44902</v>
      </c>
      <c r="B8174" s="144">
        <v>9</v>
      </c>
      <c r="C8174" s="145">
        <v>150.77940000000001</v>
      </c>
      <c r="D8174" s="145">
        <v>2.8260999999999998</v>
      </c>
      <c r="E8174" s="145">
        <v>121.36579999999999</v>
      </c>
      <c r="F8174" s="145">
        <v>4945.0361000000003</v>
      </c>
      <c r="G8174" s="146">
        <f t="shared" si="127"/>
        <v>5220.0074000000004</v>
      </c>
    </row>
    <row r="8175" spans="1:7" x14ac:dyDescent="0.25">
      <c r="A8175" s="143">
        <v>44902</v>
      </c>
      <c r="B8175" s="144">
        <v>10</v>
      </c>
      <c r="C8175" s="145">
        <v>1475.4938</v>
      </c>
      <c r="D8175" s="145">
        <v>10.7903</v>
      </c>
      <c r="E8175" s="145">
        <v>389.39839999999998</v>
      </c>
      <c r="F8175" s="145">
        <v>10932.505300000001</v>
      </c>
      <c r="G8175" s="146">
        <f t="shared" si="127"/>
        <v>12808.1878</v>
      </c>
    </row>
    <row r="8176" spans="1:7" x14ac:dyDescent="0.25">
      <c r="A8176" s="143">
        <v>44902</v>
      </c>
      <c r="B8176" s="144">
        <v>11</v>
      </c>
      <c r="C8176" s="145">
        <v>3884.0486000000001</v>
      </c>
      <c r="D8176" s="145">
        <v>26.313099999999999</v>
      </c>
      <c r="E8176" s="145">
        <v>568.19420000000002</v>
      </c>
      <c r="F8176" s="145">
        <v>13559.316999999999</v>
      </c>
      <c r="G8176" s="146">
        <f t="shared" si="127"/>
        <v>18037.872899999998</v>
      </c>
    </row>
    <row r="8177" spans="1:7" x14ac:dyDescent="0.25">
      <c r="A8177" s="143">
        <v>44902</v>
      </c>
      <c r="B8177" s="144">
        <v>12</v>
      </c>
      <c r="C8177" s="145">
        <v>5778.0312000000004</v>
      </c>
      <c r="D8177" s="145">
        <v>36.7455</v>
      </c>
      <c r="E8177" s="145">
        <v>739.98050000000001</v>
      </c>
      <c r="F8177" s="145">
        <v>14936.982400000001</v>
      </c>
      <c r="G8177" s="146">
        <f t="shared" si="127"/>
        <v>21491.739600000001</v>
      </c>
    </row>
    <row r="8178" spans="1:7" x14ac:dyDescent="0.25">
      <c r="A8178" s="143">
        <v>44902</v>
      </c>
      <c r="B8178" s="144">
        <v>13</v>
      </c>
      <c r="C8178" s="145">
        <v>6377.2777999999998</v>
      </c>
      <c r="D8178" s="145">
        <v>39.269599999999997</v>
      </c>
      <c r="E8178" s="145">
        <v>829.34720000000004</v>
      </c>
      <c r="F8178" s="145">
        <v>14615.6785</v>
      </c>
      <c r="G8178" s="146">
        <f t="shared" si="127"/>
        <v>21861.573100000001</v>
      </c>
    </row>
    <row r="8179" spans="1:7" x14ac:dyDescent="0.25">
      <c r="A8179" s="143">
        <v>44902</v>
      </c>
      <c r="B8179" s="144">
        <v>14</v>
      </c>
      <c r="C8179" s="145">
        <v>6471.6270999999997</v>
      </c>
      <c r="D8179" s="145">
        <v>42.821300000000001</v>
      </c>
      <c r="E8179" s="145">
        <v>805.63879999999995</v>
      </c>
      <c r="F8179" s="145">
        <v>15036.2366</v>
      </c>
      <c r="G8179" s="146">
        <f t="shared" si="127"/>
        <v>22356.323799999998</v>
      </c>
    </row>
    <row r="8180" spans="1:7" x14ac:dyDescent="0.25">
      <c r="A8180" s="143">
        <v>44902</v>
      </c>
      <c r="B8180" s="144">
        <v>15</v>
      </c>
      <c r="C8180" s="145">
        <v>5345.3275000000003</v>
      </c>
      <c r="D8180" s="145">
        <v>29.2835</v>
      </c>
      <c r="E8180" s="145">
        <v>593.18470000000002</v>
      </c>
      <c r="F8180" s="145">
        <v>14213.616400000001</v>
      </c>
      <c r="G8180" s="146">
        <f t="shared" si="127"/>
        <v>20181.412100000001</v>
      </c>
    </row>
    <row r="8181" spans="1:7" x14ac:dyDescent="0.25">
      <c r="A8181" s="143">
        <v>44902</v>
      </c>
      <c r="B8181" s="144">
        <v>16</v>
      </c>
      <c r="C8181" s="145">
        <v>2546.3868000000002</v>
      </c>
      <c r="D8181" s="145">
        <v>12.129</v>
      </c>
      <c r="E8181" s="145">
        <v>342.72789999999998</v>
      </c>
      <c r="F8181" s="145">
        <v>10250.019</v>
      </c>
      <c r="G8181" s="146">
        <f t="shared" si="127"/>
        <v>13151.262699999999</v>
      </c>
    </row>
    <row r="8182" spans="1:7" x14ac:dyDescent="0.25">
      <c r="A8182" s="143">
        <v>44902</v>
      </c>
      <c r="B8182" s="144">
        <v>17</v>
      </c>
      <c r="C8182" s="145">
        <v>321.31799999999998</v>
      </c>
      <c r="D8182" s="145">
        <v>3.0488</v>
      </c>
      <c r="E8182" s="145">
        <v>38.600999999999999</v>
      </c>
      <c r="F8182" s="145">
        <v>3527.4985999999999</v>
      </c>
      <c r="G8182" s="146">
        <f t="shared" si="127"/>
        <v>3890.4663999999998</v>
      </c>
    </row>
    <row r="8183" spans="1:7" x14ac:dyDescent="0.25">
      <c r="A8183" s="143">
        <v>44902</v>
      </c>
      <c r="B8183" s="144">
        <v>18</v>
      </c>
      <c r="C8183" s="145">
        <v>0.22900000000000001</v>
      </c>
      <c r="D8183" s="145">
        <v>2.3014000000000001</v>
      </c>
      <c r="E8183" s="145">
        <v>0.72799999999999998</v>
      </c>
      <c r="F8183" s="145">
        <v>6.8643000000000001</v>
      </c>
      <c r="G8183" s="146">
        <f t="shared" si="127"/>
        <v>10.1227</v>
      </c>
    </row>
    <row r="8184" spans="1:7" x14ac:dyDescent="0.25">
      <c r="A8184" s="143">
        <v>44902</v>
      </c>
      <c r="B8184" s="144">
        <v>19</v>
      </c>
      <c r="C8184" s="145">
        <v>0.12859999999999999</v>
      </c>
      <c r="D8184" s="145">
        <v>2.0095999999999998</v>
      </c>
      <c r="E8184" s="145">
        <v>0.6</v>
      </c>
      <c r="F8184" s="145">
        <v>0.18429999999999999</v>
      </c>
      <c r="G8184" s="146">
        <f t="shared" si="127"/>
        <v>2.9224999999999999</v>
      </c>
    </row>
    <row r="8185" spans="1:7" x14ac:dyDescent="0.25">
      <c r="A8185" s="143">
        <v>44902</v>
      </c>
      <c r="B8185" s="144">
        <v>20</v>
      </c>
      <c r="C8185" s="145">
        <v>6.4600000000000005E-2</v>
      </c>
      <c r="D8185" s="145">
        <v>2.0735999999999999</v>
      </c>
      <c r="E8185" s="145">
        <v>0.65800000000000003</v>
      </c>
      <c r="F8185" s="145">
        <v>0.20480000000000001</v>
      </c>
      <c r="G8185" s="146">
        <f t="shared" si="127"/>
        <v>3.0009999999999999</v>
      </c>
    </row>
    <row r="8186" spans="1:7" x14ac:dyDescent="0.25">
      <c r="A8186" s="143">
        <v>44902</v>
      </c>
      <c r="B8186" s="144">
        <v>21</v>
      </c>
      <c r="C8186" s="145">
        <v>0.2366</v>
      </c>
      <c r="D8186" s="145">
        <v>2.2885</v>
      </c>
      <c r="E8186" s="145">
        <v>0.92</v>
      </c>
      <c r="F8186" s="145">
        <v>0.22520000000000001</v>
      </c>
      <c r="G8186" s="146">
        <f t="shared" si="127"/>
        <v>3.6703000000000001</v>
      </c>
    </row>
    <row r="8187" spans="1:7" x14ac:dyDescent="0.25">
      <c r="A8187" s="143">
        <v>44902</v>
      </c>
      <c r="B8187" s="144">
        <v>22</v>
      </c>
      <c r="C8187" s="145">
        <v>3.2599999999999997E-2</v>
      </c>
      <c r="D8187" s="145">
        <v>2.5701999999999998</v>
      </c>
      <c r="E8187" s="145">
        <v>1.304</v>
      </c>
      <c r="F8187" s="145">
        <v>0.20480000000000001</v>
      </c>
      <c r="G8187" s="146">
        <f t="shared" si="127"/>
        <v>4.1115999999999993</v>
      </c>
    </row>
    <row r="8188" spans="1:7" x14ac:dyDescent="0.25">
      <c r="A8188" s="143">
        <v>44902</v>
      </c>
      <c r="B8188" s="144">
        <v>23</v>
      </c>
      <c r="C8188" s="145">
        <v>0.7056</v>
      </c>
      <c r="D8188" s="145">
        <v>1.9737</v>
      </c>
      <c r="E8188" s="145">
        <v>0.72199999999999998</v>
      </c>
      <c r="F8188" s="145">
        <v>4.48E-2</v>
      </c>
      <c r="G8188" s="146">
        <f t="shared" si="127"/>
        <v>3.4460999999999999</v>
      </c>
    </row>
    <row r="8189" spans="1:7" x14ac:dyDescent="0.25">
      <c r="A8189" s="143">
        <v>44902</v>
      </c>
      <c r="B8189" s="144">
        <v>24</v>
      </c>
      <c r="C8189" s="145">
        <v>0.25659999999999999</v>
      </c>
      <c r="D8189" s="145">
        <v>2.0964999999999998</v>
      </c>
      <c r="E8189" s="145">
        <v>0.72799999999999998</v>
      </c>
      <c r="F8189" s="145">
        <v>0.20480000000000001</v>
      </c>
      <c r="G8189" s="146">
        <f t="shared" si="127"/>
        <v>3.2859000000000003</v>
      </c>
    </row>
    <row r="8190" spans="1:7" x14ac:dyDescent="0.25">
      <c r="A8190" s="143">
        <v>44903</v>
      </c>
      <c r="B8190" s="144">
        <v>1</v>
      </c>
      <c r="C8190" s="145">
        <v>0.24229999999999999</v>
      </c>
      <c r="D8190" s="145">
        <v>1.9327999999999901</v>
      </c>
      <c r="E8190" s="145">
        <v>0.72799999999999998</v>
      </c>
      <c r="F8190" s="145">
        <v>0.22520000000000001</v>
      </c>
      <c r="G8190" s="146">
        <f t="shared" si="127"/>
        <v>3.1282999999999905</v>
      </c>
    </row>
    <row r="8191" spans="1:7" x14ac:dyDescent="0.25">
      <c r="A8191" s="143">
        <v>44903</v>
      </c>
      <c r="B8191" s="144">
        <v>2</v>
      </c>
      <c r="C8191" s="145">
        <v>0.34229999999999999</v>
      </c>
      <c r="D8191" s="145">
        <v>2.0095000000000001</v>
      </c>
      <c r="E8191" s="145">
        <v>0.59399999999999997</v>
      </c>
      <c r="F8191" s="145">
        <v>0.20480000000000001</v>
      </c>
      <c r="G8191" s="146">
        <f t="shared" si="127"/>
        <v>3.1505999999999998</v>
      </c>
    </row>
    <row r="8192" spans="1:7" x14ac:dyDescent="0.25">
      <c r="A8192" s="143">
        <v>44903</v>
      </c>
      <c r="B8192" s="144">
        <v>3</v>
      </c>
      <c r="C8192" s="145">
        <v>0.56330000000000002</v>
      </c>
      <c r="D8192" s="145">
        <v>1.6128</v>
      </c>
      <c r="E8192" s="145">
        <v>0.40799999999999997</v>
      </c>
      <c r="F8192" s="145">
        <v>0.20480000000000001</v>
      </c>
      <c r="G8192" s="146">
        <f t="shared" si="127"/>
        <v>2.7888999999999999</v>
      </c>
    </row>
    <row r="8193" spans="1:7" x14ac:dyDescent="0.25">
      <c r="A8193" s="143">
        <v>44903</v>
      </c>
      <c r="B8193" s="144">
        <v>4</v>
      </c>
      <c r="C8193" s="145">
        <v>0.70760000000000001</v>
      </c>
      <c r="D8193" s="145">
        <v>2.18359999999999</v>
      </c>
      <c r="E8193" s="145">
        <v>0.85599999999999998</v>
      </c>
      <c r="F8193" s="145">
        <v>0.20480000000000001</v>
      </c>
      <c r="G8193" s="146">
        <f t="shared" si="127"/>
        <v>3.9519999999999897</v>
      </c>
    </row>
    <row r="8194" spans="1:7" x14ac:dyDescent="0.25">
      <c r="A8194" s="143">
        <v>44903</v>
      </c>
      <c r="B8194" s="144">
        <v>5</v>
      </c>
      <c r="C8194" s="145">
        <v>2.1756000000000002</v>
      </c>
      <c r="D8194" s="145">
        <v>1.8892</v>
      </c>
      <c r="E8194" s="145">
        <v>0.65800000000000003</v>
      </c>
      <c r="F8194" s="145">
        <v>0.22520000000000001</v>
      </c>
      <c r="G8194" s="146">
        <f t="shared" si="127"/>
        <v>4.9480000000000004</v>
      </c>
    </row>
    <row r="8195" spans="1:7" x14ac:dyDescent="0.25">
      <c r="A8195" s="143">
        <v>44903</v>
      </c>
      <c r="B8195" s="144">
        <v>6</v>
      </c>
      <c r="C8195" s="145">
        <v>0.56220000000000003</v>
      </c>
      <c r="D8195" s="145">
        <v>1.3310999999999999</v>
      </c>
      <c r="E8195" s="145">
        <v>2.4E-2</v>
      </c>
      <c r="F8195" s="145">
        <v>0.20480000000000001</v>
      </c>
      <c r="G8195" s="146">
        <f t="shared" si="127"/>
        <v>2.1221000000000001</v>
      </c>
    </row>
    <row r="8196" spans="1:7" x14ac:dyDescent="0.25">
      <c r="A8196" s="143">
        <v>44903</v>
      </c>
      <c r="B8196" s="144">
        <v>7</v>
      </c>
      <c r="C8196" s="145">
        <v>0.75119999999999998</v>
      </c>
      <c r="D8196" s="145">
        <v>1.1673</v>
      </c>
      <c r="E8196" s="145">
        <v>2.4E-2</v>
      </c>
      <c r="F8196" s="145">
        <v>0.2064</v>
      </c>
      <c r="G8196" s="146">
        <f t="shared" si="127"/>
        <v>2.1488999999999998</v>
      </c>
    </row>
    <row r="8197" spans="1:7" x14ac:dyDescent="0.25">
      <c r="A8197" s="143">
        <v>44903</v>
      </c>
      <c r="B8197" s="144">
        <v>8</v>
      </c>
      <c r="C8197" s="145">
        <v>0.26919999999999999</v>
      </c>
      <c r="D8197" s="145">
        <v>1.5026999999999999</v>
      </c>
      <c r="E8197" s="145">
        <v>0.216</v>
      </c>
      <c r="F8197" s="145">
        <v>3.7505000000000002</v>
      </c>
      <c r="G8197" s="146">
        <f t="shared" si="127"/>
        <v>5.7384000000000004</v>
      </c>
    </row>
    <row r="8198" spans="1:7" x14ac:dyDescent="0.25">
      <c r="A8198" s="143">
        <v>44903</v>
      </c>
      <c r="B8198" s="144">
        <v>9</v>
      </c>
      <c r="C8198" s="145">
        <v>287.0745</v>
      </c>
      <c r="D8198" s="145">
        <v>3.9832000000000001</v>
      </c>
      <c r="E8198" s="145">
        <v>105.8309</v>
      </c>
      <c r="F8198" s="145">
        <v>2720.9328</v>
      </c>
      <c r="G8198" s="146">
        <f t="shared" ref="G8198:G8261" si="128">+SUM(C8198:F8198)</f>
        <v>3117.8213999999998</v>
      </c>
    </row>
    <row r="8199" spans="1:7" x14ac:dyDescent="0.25">
      <c r="A8199" s="143">
        <v>44903</v>
      </c>
      <c r="B8199" s="144">
        <v>10</v>
      </c>
      <c r="C8199" s="145">
        <v>4095.0171999999998</v>
      </c>
      <c r="D8199" s="145">
        <v>19.2972</v>
      </c>
      <c r="E8199" s="145">
        <v>397.78789999999998</v>
      </c>
      <c r="F8199" s="145">
        <v>7338.5533999999998</v>
      </c>
      <c r="G8199" s="146">
        <f t="shared" si="128"/>
        <v>11850.655699999999</v>
      </c>
    </row>
    <row r="8200" spans="1:7" x14ac:dyDescent="0.25">
      <c r="A8200" s="143">
        <v>44903</v>
      </c>
      <c r="B8200" s="144">
        <v>11</v>
      </c>
      <c r="C8200" s="145">
        <v>11436.08</v>
      </c>
      <c r="D8200" s="145">
        <v>46.692900000000002</v>
      </c>
      <c r="E8200" s="145">
        <v>681.95190000000002</v>
      </c>
      <c r="F8200" s="145">
        <v>9693.0161000000007</v>
      </c>
      <c r="G8200" s="146">
        <f t="shared" si="128"/>
        <v>21857.740900000001</v>
      </c>
    </row>
    <row r="8201" spans="1:7" x14ac:dyDescent="0.25">
      <c r="A8201" s="143">
        <v>44903</v>
      </c>
      <c r="B8201" s="144">
        <v>12</v>
      </c>
      <c r="C8201" s="145">
        <v>16915.942599999998</v>
      </c>
      <c r="D8201" s="145">
        <v>71.279499999999999</v>
      </c>
      <c r="E8201" s="145">
        <v>865.27170000000001</v>
      </c>
      <c r="F8201" s="145">
        <v>13014.4607</v>
      </c>
      <c r="G8201" s="146">
        <f t="shared" si="128"/>
        <v>30866.9545</v>
      </c>
    </row>
    <row r="8202" spans="1:7" x14ac:dyDescent="0.25">
      <c r="A8202" s="143">
        <v>44903</v>
      </c>
      <c r="B8202" s="144">
        <v>13</v>
      </c>
      <c r="C8202" s="145">
        <v>20351.6456</v>
      </c>
      <c r="D8202" s="145">
        <v>83.745000000000005</v>
      </c>
      <c r="E8202" s="145">
        <v>984.74879999999996</v>
      </c>
      <c r="F8202" s="145">
        <v>14959.484200000001</v>
      </c>
      <c r="G8202" s="146">
        <f t="shared" si="128"/>
        <v>36379.623599999999</v>
      </c>
    </row>
    <row r="8203" spans="1:7" x14ac:dyDescent="0.25">
      <c r="A8203" s="143">
        <v>44903</v>
      </c>
      <c r="B8203" s="144">
        <v>14</v>
      </c>
      <c r="C8203" s="145">
        <v>19360.500499999998</v>
      </c>
      <c r="D8203" s="145">
        <v>83.205500000000001</v>
      </c>
      <c r="E8203" s="145">
        <v>883.67349999999999</v>
      </c>
      <c r="F8203" s="145">
        <v>14806.7958</v>
      </c>
      <c r="G8203" s="146">
        <f t="shared" si="128"/>
        <v>35134.175300000003</v>
      </c>
    </row>
    <row r="8204" spans="1:7" x14ac:dyDescent="0.25">
      <c r="A8204" s="143">
        <v>44903</v>
      </c>
      <c r="B8204" s="144">
        <v>15</v>
      </c>
      <c r="C8204" s="145">
        <v>14343.456</v>
      </c>
      <c r="D8204" s="145">
        <v>62.421100000000003</v>
      </c>
      <c r="E8204" s="145">
        <v>699.98810000000003</v>
      </c>
      <c r="F8204" s="145">
        <v>13429.663699999999</v>
      </c>
      <c r="G8204" s="146">
        <f t="shared" si="128"/>
        <v>28535.528899999998</v>
      </c>
    </row>
    <row r="8205" spans="1:7" x14ac:dyDescent="0.25">
      <c r="A8205" s="143">
        <v>44903</v>
      </c>
      <c r="B8205" s="144">
        <v>16</v>
      </c>
      <c r="C8205" s="145">
        <v>3902.4117999999999</v>
      </c>
      <c r="D8205" s="145">
        <v>20.290299999999998</v>
      </c>
      <c r="E8205" s="145">
        <v>389.61099999999999</v>
      </c>
      <c r="F8205" s="145">
        <v>10711.845300000001</v>
      </c>
      <c r="G8205" s="146">
        <f t="shared" si="128"/>
        <v>15024.1584</v>
      </c>
    </row>
    <row r="8206" spans="1:7" x14ac:dyDescent="0.25">
      <c r="A8206" s="143">
        <v>44903</v>
      </c>
      <c r="B8206" s="144">
        <v>17</v>
      </c>
      <c r="C8206" s="145">
        <v>230.8878</v>
      </c>
      <c r="D8206" s="145">
        <v>4.0856000000000003</v>
      </c>
      <c r="E8206" s="145">
        <v>67.198099999999997</v>
      </c>
      <c r="F8206" s="145">
        <v>3371.0037000000002</v>
      </c>
      <c r="G8206" s="146">
        <f t="shared" si="128"/>
        <v>3673.1752000000001</v>
      </c>
    </row>
    <row r="8207" spans="1:7" x14ac:dyDescent="0.25">
      <c r="A8207" s="143">
        <v>44903</v>
      </c>
      <c r="B8207" s="144">
        <v>18</v>
      </c>
      <c r="C8207" s="145">
        <v>0.73709999999999998</v>
      </c>
      <c r="D8207" s="145">
        <v>1.9456</v>
      </c>
      <c r="E8207" s="145">
        <v>0.53</v>
      </c>
      <c r="F8207" s="145">
        <v>33.6982</v>
      </c>
      <c r="G8207" s="146">
        <f t="shared" si="128"/>
        <v>36.910899999999998</v>
      </c>
    </row>
    <row r="8208" spans="1:7" x14ac:dyDescent="0.25">
      <c r="A8208" s="143">
        <v>44903</v>
      </c>
      <c r="B8208" s="144">
        <v>19</v>
      </c>
      <c r="C8208" s="145">
        <v>0.7752</v>
      </c>
      <c r="D8208" s="145">
        <v>2.4958999999999998</v>
      </c>
      <c r="E8208" s="145">
        <v>0.98399999999999999</v>
      </c>
      <c r="F8208" s="145">
        <v>0.18429999999999999</v>
      </c>
      <c r="G8208" s="146">
        <f t="shared" si="128"/>
        <v>4.4394</v>
      </c>
    </row>
    <row r="8209" spans="1:7" x14ac:dyDescent="0.25">
      <c r="A8209" s="143">
        <v>44903</v>
      </c>
      <c r="B8209" s="144">
        <v>20</v>
      </c>
      <c r="C8209" s="145">
        <v>0.73219999999999996</v>
      </c>
      <c r="D8209" s="145">
        <v>2.3424</v>
      </c>
      <c r="E8209" s="145">
        <v>0.72199999999999998</v>
      </c>
      <c r="F8209" s="145">
        <v>4.48E-2</v>
      </c>
      <c r="G8209" s="146">
        <f t="shared" si="128"/>
        <v>3.8414000000000001</v>
      </c>
    </row>
    <row r="8210" spans="1:7" x14ac:dyDescent="0.25">
      <c r="A8210" s="143">
        <v>44903</v>
      </c>
      <c r="B8210" s="144">
        <v>21</v>
      </c>
      <c r="C8210" s="145">
        <v>0.82820000000000005</v>
      </c>
      <c r="D8210" s="145">
        <v>2.5830000000000002</v>
      </c>
      <c r="E8210" s="145">
        <v>1.1120000000000001</v>
      </c>
      <c r="F8210" s="145">
        <v>0.20480000000000001</v>
      </c>
      <c r="G8210" s="146">
        <f t="shared" si="128"/>
        <v>4.7279999999999998</v>
      </c>
    </row>
    <row r="8211" spans="1:7" x14ac:dyDescent="0.25">
      <c r="A8211" s="143">
        <v>44903</v>
      </c>
      <c r="B8211" s="144">
        <v>22</v>
      </c>
      <c r="C8211" s="145">
        <v>0.83119999999999905</v>
      </c>
      <c r="D8211" s="145">
        <v>2.7161</v>
      </c>
      <c r="E8211" s="145">
        <v>1.3680000000000001</v>
      </c>
      <c r="F8211" s="145">
        <v>0.20480000000000001</v>
      </c>
      <c r="G8211" s="146">
        <f t="shared" si="128"/>
        <v>5.120099999999999</v>
      </c>
    </row>
    <row r="8212" spans="1:7" x14ac:dyDescent="0.25">
      <c r="A8212" s="143">
        <v>44903</v>
      </c>
      <c r="B8212" s="144">
        <v>23</v>
      </c>
      <c r="C8212" s="145">
        <v>1.4352</v>
      </c>
      <c r="D8212" s="145">
        <v>2.8799000000000001</v>
      </c>
      <c r="E8212" s="145">
        <v>1.3620000000000001</v>
      </c>
      <c r="F8212" s="145">
        <v>0.22520000000000001</v>
      </c>
      <c r="G8212" s="146">
        <f t="shared" si="128"/>
        <v>5.9023000000000003</v>
      </c>
    </row>
    <row r="8213" spans="1:7" x14ac:dyDescent="0.25">
      <c r="A8213" s="143">
        <v>44903</v>
      </c>
      <c r="B8213" s="144">
        <v>24</v>
      </c>
      <c r="C8213" s="145">
        <v>2.0651999999999999</v>
      </c>
      <c r="D8213" s="145">
        <v>2.4754999999999998</v>
      </c>
      <c r="E8213" s="145">
        <v>0.98399999999999999</v>
      </c>
      <c r="F8213" s="145">
        <v>0.20480000000000001</v>
      </c>
      <c r="G8213" s="146">
        <f t="shared" si="128"/>
        <v>5.7294999999999989</v>
      </c>
    </row>
    <row r="8214" spans="1:7" x14ac:dyDescent="0.25">
      <c r="A8214" s="143">
        <v>44904</v>
      </c>
      <c r="B8214" s="144">
        <v>1</v>
      </c>
      <c r="C8214" s="145">
        <v>2.1120000000000001</v>
      </c>
      <c r="D8214" s="145">
        <v>2.4319999999999999</v>
      </c>
      <c r="E8214" s="145">
        <v>0.91400000000000003</v>
      </c>
      <c r="F8214" s="145">
        <v>0.20480000000000001</v>
      </c>
      <c r="G8214" s="146">
        <f t="shared" si="128"/>
        <v>5.6627999999999998</v>
      </c>
    </row>
    <row r="8215" spans="1:7" x14ac:dyDescent="0.25">
      <c r="A8215" s="143">
        <v>44904</v>
      </c>
      <c r="B8215" s="144">
        <v>2</v>
      </c>
      <c r="C8215" s="145">
        <v>2.6240000000000001</v>
      </c>
      <c r="D8215" s="145">
        <v>3.1282000000000001</v>
      </c>
      <c r="E8215" s="145">
        <v>1.4319999999999999</v>
      </c>
      <c r="F8215" s="145">
        <v>0.20480000000000001</v>
      </c>
      <c r="G8215" s="146">
        <f t="shared" si="128"/>
        <v>7.3890000000000002</v>
      </c>
    </row>
    <row r="8216" spans="1:7" x14ac:dyDescent="0.25">
      <c r="A8216" s="143">
        <v>44904</v>
      </c>
      <c r="B8216" s="144">
        <v>3</v>
      </c>
      <c r="C8216" s="145">
        <v>3.86</v>
      </c>
      <c r="D8216" s="145">
        <v>2.6572</v>
      </c>
      <c r="E8216" s="145">
        <v>0.92</v>
      </c>
      <c r="F8216" s="145">
        <v>0.18429999999999999</v>
      </c>
      <c r="G8216" s="146">
        <f t="shared" si="128"/>
        <v>7.6215000000000002</v>
      </c>
    </row>
    <row r="8217" spans="1:7" x14ac:dyDescent="0.25">
      <c r="A8217" s="143">
        <v>44904</v>
      </c>
      <c r="B8217" s="144">
        <v>4</v>
      </c>
      <c r="C8217" s="145">
        <v>2.0289999999999999</v>
      </c>
      <c r="D8217" s="145">
        <v>2.4550000000000001</v>
      </c>
      <c r="E8217" s="145">
        <v>0.97799999999999998</v>
      </c>
      <c r="F8217" s="145">
        <v>0.20480000000000001</v>
      </c>
      <c r="G8217" s="146">
        <f t="shared" si="128"/>
        <v>5.6667999999999994</v>
      </c>
    </row>
    <row r="8218" spans="1:7" x14ac:dyDescent="0.25">
      <c r="A8218" s="143">
        <v>44904</v>
      </c>
      <c r="B8218" s="144">
        <v>5</v>
      </c>
      <c r="C8218" s="145">
        <v>3.1065</v>
      </c>
      <c r="D8218" s="145">
        <v>2.1093999999999999</v>
      </c>
      <c r="E8218" s="145">
        <v>0.53600000000000003</v>
      </c>
      <c r="F8218" s="145">
        <v>0.20480000000000001</v>
      </c>
      <c r="G8218" s="146">
        <f t="shared" si="128"/>
        <v>5.9566999999999988</v>
      </c>
    </row>
    <row r="8219" spans="1:7" x14ac:dyDescent="0.25">
      <c r="A8219" s="143">
        <v>44904</v>
      </c>
      <c r="B8219" s="144">
        <v>6</v>
      </c>
      <c r="C8219" s="145">
        <v>1.859</v>
      </c>
      <c r="D8219" s="145">
        <v>2.5316999999999998</v>
      </c>
      <c r="E8219" s="145">
        <v>0.85</v>
      </c>
      <c r="F8219" s="145">
        <v>0.20480000000000001</v>
      </c>
      <c r="G8219" s="146">
        <f t="shared" si="128"/>
        <v>5.4454999999999991</v>
      </c>
    </row>
    <row r="8220" spans="1:7" x14ac:dyDescent="0.25">
      <c r="A8220" s="143">
        <v>44904</v>
      </c>
      <c r="B8220" s="144">
        <v>7</v>
      </c>
      <c r="C8220" s="145">
        <v>3.7355</v>
      </c>
      <c r="D8220" s="145">
        <v>2.5240999999999998</v>
      </c>
      <c r="E8220" s="145">
        <v>0.66400000000000003</v>
      </c>
      <c r="F8220" s="145">
        <v>0.20480000000000001</v>
      </c>
      <c r="G8220" s="146">
        <f t="shared" si="128"/>
        <v>7.1283999999999992</v>
      </c>
    </row>
    <row r="8221" spans="1:7" x14ac:dyDescent="0.25">
      <c r="A8221" s="143">
        <v>44904</v>
      </c>
      <c r="B8221" s="144">
        <v>8</v>
      </c>
      <c r="C8221" s="145">
        <v>6.6139999999999999</v>
      </c>
      <c r="D8221" s="145">
        <v>2.9157000000000002</v>
      </c>
      <c r="E8221" s="145">
        <v>1.234</v>
      </c>
      <c r="F8221" s="145">
        <v>0.36990000000000001</v>
      </c>
      <c r="G8221" s="146">
        <f t="shared" si="128"/>
        <v>11.133599999999999</v>
      </c>
    </row>
    <row r="8222" spans="1:7" x14ac:dyDescent="0.25">
      <c r="A8222" s="143">
        <v>44904</v>
      </c>
      <c r="B8222" s="144">
        <v>9</v>
      </c>
      <c r="C8222" s="145">
        <v>10.809699999999999</v>
      </c>
      <c r="D8222" s="145">
        <v>2.5956999999999999</v>
      </c>
      <c r="E8222" s="145">
        <v>5.4496000000000002</v>
      </c>
      <c r="F8222" s="145">
        <v>366.53030000000001</v>
      </c>
      <c r="G8222" s="146">
        <f t="shared" si="128"/>
        <v>385.38530000000003</v>
      </c>
    </row>
    <row r="8223" spans="1:7" x14ac:dyDescent="0.25">
      <c r="A8223" s="143">
        <v>44904</v>
      </c>
      <c r="B8223" s="144">
        <v>10</v>
      </c>
      <c r="C8223" s="145">
        <v>301.85919999999999</v>
      </c>
      <c r="D8223" s="145">
        <v>6.6712999999999996</v>
      </c>
      <c r="E8223" s="145">
        <v>83.924700000000001</v>
      </c>
      <c r="F8223" s="145">
        <v>2371.8458000000001</v>
      </c>
      <c r="G8223" s="146">
        <f t="shared" si="128"/>
        <v>2764.3009999999999</v>
      </c>
    </row>
    <row r="8224" spans="1:7" x14ac:dyDescent="0.25">
      <c r="A8224" s="143">
        <v>44904</v>
      </c>
      <c r="B8224" s="144">
        <v>11</v>
      </c>
      <c r="C8224" s="145">
        <v>2281.6082000000001</v>
      </c>
      <c r="D8224" s="145">
        <v>18.804400000000001</v>
      </c>
      <c r="E8224" s="145">
        <v>232.7895</v>
      </c>
      <c r="F8224" s="145">
        <v>6951.9958999999999</v>
      </c>
      <c r="G8224" s="146">
        <f t="shared" si="128"/>
        <v>9485.1980000000003</v>
      </c>
    </row>
    <row r="8225" spans="1:7" x14ac:dyDescent="0.25">
      <c r="A8225" s="143">
        <v>44904</v>
      </c>
      <c r="B8225" s="144">
        <v>12</v>
      </c>
      <c r="C8225" s="145">
        <v>6240.6315000000004</v>
      </c>
      <c r="D8225" s="145">
        <v>32.404699999999998</v>
      </c>
      <c r="E8225" s="145">
        <v>428.2106</v>
      </c>
      <c r="F8225" s="145">
        <v>10932.7603</v>
      </c>
      <c r="G8225" s="146">
        <f t="shared" si="128"/>
        <v>17634.007100000003</v>
      </c>
    </row>
    <row r="8226" spans="1:7" x14ac:dyDescent="0.25">
      <c r="A8226" s="143">
        <v>44904</v>
      </c>
      <c r="B8226" s="144">
        <v>13</v>
      </c>
      <c r="C8226" s="145">
        <v>12135.713900000001</v>
      </c>
      <c r="D8226" s="145">
        <v>57.608199999999997</v>
      </c>
      <c r="E8226" s="145">
        <v>533.9588</v>
      </c>
      <c r="F8226" s="145">
        <v>11825.981400000001</v>
      </c>
      <c r="G8226" s="146">
        <f t="shared" si="128"/>
        <v>24553.262300000002</v>
      </c>
    </row>
    <row r="8227" spans="1:7" x14ac:dyDescent="0.25">
      <c r="A8227" s="143">
        <v>44904</v>
      </c>
      <c r="B8227" s="144">
        <v>14</v>
      </c>
      <c r="C8227" s="145">
        <v>14584.2464</v>
      </c>
      <c r="D8227" s="145">
        <v>61.367199999999997</v>
      </c>
      <c r="E8227" s="145">
        <v>489.2328</v>
      </c>
      <c r="F8227" s="145">
        <v>11845.6888</v>
      </c>
      <c r="G8227" s="146">
        <f t="shared" si="128"/>
        <v>26980.535199999998</v>
      </c>
    </row>
    <row r="8228" spans="1:7" x14ac:dyDescent="0.25">
      <c r="A8228" s="143">
        <v>44904</v>
      </c>
      <c r="B8228" s="144">
        <v>15</v>
      </c>
      <c r="C8228" s="145">
        <v>7345.3667999999998</v>
      </c>
      <c r="D8228" s="145">
        <v>38.434399999999997</v>
      </c>
      <c r="E8228" s="145">
        <v>321.42169999999999</v>
      </c>
      <c r="F8228" s="145">
        <v>10773.476699999999</v>
      </c>
      <c r="G8228" s="146">
        <f t="shared" si="128"/>
        <v>18478.6996</v>
      </c>
    </row>
    <row r="8229" spans="1:7" x14ac:dyDescent="0.25">
      <c r="A8229" s="143">
        <v>44904</v>
      </c>
      <c r="B8229" s="144">
        <v>16</v>
      </c>
      <c r="C8229" s="145">
        <v>2995.9223000000002</v>
      </c>
      <c r="D8229" s="145">
        <v>18.997699999999998</v>
      </c>
      <c r="E8229" s="145">
        <v>288.38389999999998</v>
      </c>
      <c r="F8229" s="145">
        <v>9415.5851000000002</v>
      </c>
      <c r="G8229" s="146">
        <f t="shared" si="128"/>
        <v>12718.888999999999</v>
      </c>
    </row>
    <row r="8230" spans="1:7" x14ac:dyDescent="0.25">
      <c r="A8230" s="143">
        <v>44904</v>
      </c>
      <c r="B8230" s="144">
        <v>17</v>
      </c>
      <c r="C8230" s="145">
        <v>123.43729999999999</v>
      </c>
      <c r="D8230" s="145">
        <v>3.6785999999999999</v>
      </c>
      <c r="E8230" s="145">
        <v>39.5212</v>
      </c>
      <c r="F8230" s="145">
        <v>1813.6742999999999</v>
      </c>
      <c r="G8230" s="146">
        <f t="shared" si="128"/>
        <v>1980.3113999999998</v>
      </c>
    </row>
    <row r="8231" spans="1:7" x14ac:dyDescent="0.25">
      <c r="A8231" s="143">
        <v>44904</v>
      </c>
      <c r="B8231" s="144">
        <v>18</v>
      </c>
      <c r="C8231" s="145">
        <v>1.5508999999999999</v>
      </c>
      <c r="D8231" s="145">
        <v>1.5615999999999901</v>
      </c>
      <c r="E8231" s="145">
        <v>0.14599999999999999</v>
      </c>
      <c r="F8231" s="145">
        <v>3.3142</v>
      </c>
      <c r="G8231" s="146">
        <f t="shared" si="128"/>
        <v>6.5726999999999904</v>
      </c>
    </row>
    <row r="8232" spans="1:7" x14ac:dyDescent="0.25">
      <c r="A8232" s="143">
        <v>44904</v>
      </c>
      <c r="B8232" s="144">
        <v>19</v>
      </c>
      <c r="C8232" s="145">
        <v>0.51849999999999996</v>
      </c>
      <c r="D8232" s="145">
        <v>1.9506999999999901</v>
      </c>
      <c r="E8232" s="145">
        <v>0.14599999999999999</v>
      </c>
      <c r="F8232" s="145">
        <v>0.20480000000000001</v>
      </c>
      <c r="G8232" s="146">
        <f t="shared" si="128"/>
        <v>2.8199999999999901</v>
      </c>
    </row>
    <row r="8233" spans="1:7" x14ac:dyDescent="0.25">
      <c r="A8233" s="143">
        <v>44904</v>
      </c>
      <c r="B8233" s="144">
        <v>20</v>
      </c>
      <c r="C8233" s="145">
        <v>0.47410000000000002</v>
      </c>
      <c r="D8233" s="145">
        <v>2.5266999999999999</v>
      </c>
      <c r="E8233" s="145">
        <v>0.72199999999999998</v>
      </c>
      <c r="F8233" s="145">
        <v>0.18429999999999999</v>
      </c>
      <c r="G8233" s="146">
        <f t="shared" si="128"/>
        <v>3.9070999999999998</v>
      </c>
    </row>
    <row r="8234" spans="1:7" x14ac:dyDescent="0.25">
      <c r="A8234" s="143">
        <v>44904</v>
      </c>
      <c r="B8234" s="144">
        <v>21</v>
      </c>
      <c r="C8234" s="145">
        <v>1.1696</v>
      </c>
      <c r="D8234" s="145">
        <v>2.0224000000000002</v>
      </c>
      <c r="E8234" s="145">
        <v>0.40200000000000002</v>
      </c>
      <c r="F8234" s="145">
        <v>0.20480000000000001</v>
      </c>
      <c r="G8234" s="146">
        <f t="shared" si="128"/>
        <v>3.7988000000000004</v>
      </c>
    </row>
    <row r="8235" spans="1:7" x14ac:dyDescent="0.25">
      <c r="A8235" s="143">
        <v>44904</v>
      </c>
      <c r="B8235" s="144">
        <v>22</v>
      </c>
      <c r="C8235" s="145">
        <v>1.5056</v>
      </c>
      <c r="D8235" s="145">
        <v>2.5907</v>
      </c>
      <c r="E8235" s="145">
        <v>1.298</v>
      </c>
      <c r="F8235" s="145">
        <v>0.20480000000000001</v>
      </c>
      <c r="G8235" s="146">
        <f t="shared" si="128"/>
        <v>5.5991</v>
      </c>
    </row>
    <row r="8236" spans="1:7" x14ac:dyDescent="0.25">
      <c r="A8236" s="143">
        <v>44904</v>
      </c>
      <c r="B8236" s="144">
        <v>23</v>
      </c>
      <c r="C8236" s="145">
        <v>2.1646000000000001</v>
      </c>
      <c r="D8236" s="145">
        <v>2.5446</v>
      </c>
      <c r="E8236" s="145">
        <v>1.17</v>
      </c>
      <c r="F8236" s="145">
        <v>0.18429999999999999</v>
      </c>
      <c r="G8236" s="146">
        <f t="shared" si="128"/>
        <v>6.0635000000000003</v>
      </c>
    </row>
    <row r="8237" spans="1:7" x14ac:dyDescent="0.25">
      <c r="A8237" s="143">
        <v>44904</v>
      </c>
      <c r="B8237" s="144">
        <v>24</v>
      </c>
      <c r="C8237" s="145">
        <v>2.7216</v>
      </c>
      <c r="D8237" s="145">
        <v>2.67</v>
      </c>
      <c r="E8237" s="145">
        <v>1.234</v>
      </c>
      <c r="F8237" s="145">
        <v>0.22559999999999999</v>
      </c>
      <c r="G8237" s="146">
        <f t="shared" si="128"/>
        <v>6.8512000000000004</v>
      </c>
    </row>
    <row r="8238" spans="1:7" x14ac:dyDescent="0.25">
      <c r="A8238" s="143">
        <v>44905</v>
      </c>
      <c r="B8238" s="144">
        <v>1</v>
      </c>
      <c r="C8238" s="145">
        <v>2.8959999999999999</v>
      </c>
      <c r="D8238" s="145">
        <v>2.7801</v>
      </c>
      <c r="E8238" s="145">
        <v>1.42</v>
      </c>
      <c r="F8238" s="145">
        <v>0.22520000000000001</v>
      </c>
      <c r="G8238" s="146">
        <f t="shared" si="128"/>
        <v>7.3212999999999999</v>
      </c>
    </row>
    <row r="8239" spans="1:7" x14ac:dyDescent="0.25">
      <c r="A8239" s="143">
        <v>44905</v>
      </c>
      <c r="B8239" s="144">
        <v>2</v>
      </c>
      <c r="C8239" s="145">
        <v>3.6</v>
      </c>
      <c r="D8239" s="145">
        <v>2.5035999999999898</v>
      </c>
      <c r="E8239" s="145">
        <v>1.17</v>
      </c>
      <c r="F8239" s="145">
        <v>0.20480000000000001</v>
      </c>
      <c r="G8239" s="146">
        <f t="shared" si="128"/>
        <v>7.4783999999999891</v>
      </c>
    </row>
    <row r="8240" spans="1:7" x14ac:dyDescent="0.25">
      <c r="A8240" s="143">
        <v>44905</v>
      </c>
      <c r="B8240" s="144">
        <v>3</v>
      </c>
      <c r="C8240" s="145">
        <v>3.3439999999999999</v>
      </c>
      <c r="D8240" s="145">
        <v>2.3039999999999998</v>
      </c>
      <c r="E8240" s="145">
        <v>1.298</v>
      </c>
      <c r="F8240" s="145">
        <v>0.20480000000000001</v>
      </c>
      <c r="G8240" s="146">
        <f t="shared" si="128"/>
        <v>7.1507999999999994</v>
      </c>
    </row>
    <row r="8241" spans="1:7" x14ac:dyDescent="0.25">
      <c r="A8241" s="143">
        <v>44905</v>
      </c>
      <c r="B8241" s="144">
        <v>4</v>
      </c>
      <c r="C8241" s="145">
        <v>3.9039999999999999</v>
      </c>
      <c r="D8241" s="145">
        <v>2.7136</v>
      </c>
      <c r="E8241" s="145">
        <v>1.292</v>
      </c>
      <c r="F8241" s="145">
        <v>0.20480000000000001</v>
      </c>
      <c r="G8241" s="146">
        <f t="shared" si="128"/>
        <v>8.1143999999999998</v>
      </c>
    </row>
    <row r="8242" spans="1:7" x14ac:dyDescent="0.25">
      <c r="A8242" s="143">
        <v>44905</v>
      </c>
      <c r="B8242" s="144">
        <v>5</v>
      </c>
      <c r="C8242" s="145">
        <v>3.968</v>
      </c>
      <c r="D8242" s="145">
        <v>2.6905000000000001</v>
      </c>
      <c r="E8242" s="145">
        <v>1.234</v>
      </c>
      <c r="F8242" s="145">
        <v>0.20480000000000001</v>
      </c>
      <c r="G8242" s="146">
        <f t="shared" si="128"/>
        <v>8.0973000000000006</v>
      </c>
    </row>
    <row r="8243" spans="1:7" x14ac:dyDescent="0.25">
      <c r="A8243" s="143">
        <v>44905</v>
      </c>
      <c r="B8243" s="144">
        <v>6</v>
      </c>
      <c r="C8243" s="145">
        <v>4.4800000000000004</v>
      </c>
      <c r="D8243" s="145">
        <v>2.7928999999999999</v>
      </c>
      <c r="E8243" s="145">
        <v>1.234</v>
      </c>
      <c r="F8243" s="145">
        <v>2.4299999999999999E-2</v>
      </c>
      <c r="G8243" s="146">
        <f t="shared" si="128"/>
        <v>8.5312000000000001</v>
      </c>
    </row>
    <row r="8244" spans="1:7" x14ac:dyDescent="0.25">
      <c r="A8244" s="143">
        <v>44905</v>
      </c>
      <c r="B8244" s="144">
        <v>7</v>
      </c>
      <c r="C8244" s="145">
        <v>4.4930000000000003</v>
      </c>
      <c r="D8244" s="145">
        <v>3.0899000000000001</v>
      </c>
      <c r="E8244" s="145">
        <v>1.49</v>
      </c>
      <c r="F8244" s="145">
        <v>0.20480000000000001</v>
      </c>
      <c r="G8244" s="146">
        <f t="shared" si="128"/>
        <v>9.2777000000000012</v>
      </c>
    </row>
    <row r="8245" spans="1:7" x14ac:dyDescent="0.25">
      <c r="A8245" s="143">
        <v>44905</v>
      </c>
      <c r="B8245" s="144">
        <v>8</v>
      </c>
      <c r="C8245" s="145">
        <v>5.6464999999999996</v>
      </c>
      <c r="D8245" s="145">
        <v>2.56</v>
      </c>
      <c r="E8245" s="145">
        <v>1.042</v>
      </c>
      <c r="F8245" s="145">
        <v>0.22520000000000001</v>
      </c>
      <c r="G8245" s="146">
        <f t="shared" si="128"/>
        <v>9.4736999999999991</v>
      </c>
    </row>
    <row r="8246" spans="1:7" x14ac:dyDescent="0.25">
      <c r="A8246" s="143">
        <v>44905</v>
      </c>
      <c r="B8246" s="144">
        <v>9</v>
      </c>
      <c r="C8246" s="145">
        <v>13.1701</v>
      </c>
      <c r="D8246" s="145">
        <v>2.8542999999999998</v>
      </c>
      <c r="E8246" s="145">
        <v>1.7383999999999999</v>
      </c>
      <c r="F8246" s="145">
        <v>224.14099999999999</v>
      </c>
      <c r="G8246" s="146">
        <f t="shared" si="128"/>
        <v>241.90379999999999</v>
      </c>
    </row>
    <row r="8247" spans="1:7" x14ac:dyDescent="0.25">
      <c r="A8247" s="143">
        <v>44905</v>
      </c>
      <c r="B8247" s="144">
        <v>10</v>
      </c>
      <c r="C8247" s="145">
        <v>137.95419999999999</v>
      </c>
      <c r="D8247" s="145">
        <v>4.7077</v>
      </c>
      <c r="E8247" s="145">
        <v>33.819499999999998</v>
      </c>
      <c r="F8247" s="145">
        <v>1413.0509</v>
      </c>
      <c r="G8247" s="146">
        <f t="shared" si="128"/>
        <v>1589.5322999999999</v>
      </c>
    </row>
    <row r="8248" spans="1:7" x14ac:dyDescent="0.25">
      <c r="A8248" s="143">
        <v>44905</v>
      </c>
      <c r="B8248" s="144">
        <v>11</v>
      </c>
      <c r="C8248" s="145">
        <v>327.26339999999999</v>
      </c>
      <c r="D8248" s="145">
        <v>7.8105000000000002</v>
      </c>
      <c r="E8248" s="145">
        <v>52.636600000000001</v>
      </c>
      <c r="F8248" s="145">
        <v>2740.2492999999999</v>
      </c>
      <c r="G8248" s="146">
        <f t="shared" si="128"/>
        <v>3127.9598000000001</v>
      </c>
    </row>
    <row r="8249" spans="1:7" x14ac:dyDescent="0.25">
      <c r="A8249" s="143">
        <v>44905</v>
      </c>
      <c r="B8249" s="144">
        <v>12</v>
      </c>
      <c r="C8249" s="145">
        <v>969.35220000000004</v>
      </c>
      <c r="D8249" s="145">
        <v>15.7592</v>
      </c>
      <c r="E8249" s="145">
        <v>52.871600000000001</v>
      </c>
      <c r="F8249" s="145">
        <v>2608.8150999999998</v>
      </c>
      <c r="G8249" s="146">
        <f t="shared" si="128"/>
        <v>3646.7981</v>
      </c>
    </row>
    <row r="8250" spans="1:7" x14ac:dyDescent="0.25">
      <c r="A8250" s="143">
        <v>44905</v>
      </c>
      <c r="B8250" s="144">
        <v>13</v>
      </c>
      <c r="C8250" s="145">
        <v>2176.7570999999998</v>
      </c>
      <c r="D8250" s="145">
        <v>24.667999999999999</v>
      </c>
      <c r="E8250" s="145">
        <v>94.263499999999993</v>
      </c>
      <c r="F8250" s="145">
        <v>2350.5947000000001</v>
      </c>
      <c r="G8250" s="146">
        <f t="shared" si="128"/>
        <v>4646.2833000000001</v>
      </c>
    </row>
    <row r="8251" spans="1:7" x14ac:dyDescent="0.25">
      <c r="A8251" s="143">
        <v>44905</v>
      </c>
      <c r="B8251" s="144">
        <v>14</v>
      </c>
      <c r="C8251" s="145">
        <v>804.9461</v>
      </c>
      <c r="D8251" s="145">
        <v>14.4895</v>
      </c>
      <c r="E8251" s="145">
        <v>41.345300000000002</v>
      </c>
      <c r="F8251" s="145">
        <v>2220.4018999999998</v>
      </c>
      <c r="G8251" s="146">
        <f t="shared" si="128"/>
        <v>3081.1827999999996</v>
      </c>
    </row>
    <row r="8252" spans="1:7" x14ac:dyDescent="0.25">
      <c r="A8252" s="143">
        <v>44905</v>
      </c>
      <c r="B8252" s="144">
        <v>15</v>
      </c>
      <c r="C8252" s="145">
        <v>319.67090000000002</v>
      </c>
      <c r="D8252" s="145">
        <v>7.5467000000000004</v>
      </c>
      <c r="E8252" s="145">
        <v>25.798999999999999</v>
      </c>
      <c r="F8252" s="145">
        <v>1341.2444</v>
      </c>
      <c r="G8252" s="146">
        <f t="shared" si="128"/>
        <v>1694.261</v>
      </c>
    </row>
    <row r="8253" spans="1:7" x14ac:dyDescent="0.25">
      <c r="A8253" s="143">
        <v>44905</v>
      </c>
      <c r="B8253" s="144">
        <v>16</v>
      </c>
      <c r="C8253" s="145">
        <v>69.023799999999994</v>
      </c>
      <c r="D8253" s="145">
        <v>5.0712999999999999</v>
      </c>
      <c r="E8253" s="145">
        <v>21.4572</v>
      </c>
      <c r="F8253" s="145">
        <v>946.69359999999995</v>
      </c>
      <c r="G8253" s="146">
        <f t="shared" si="128"/>
        <v>1042.2458999999999</v>
      </c>
    </row>
    <row r="8254" spans="1:7" x14ac:dyDescent="0.25">
      <c r="A8254" s="143">
        <v>44905</v>
      </c>
      <c r="B8254" s="144">
        <v>17</v>
      </c>
      <c r="C8254" s="145">
        <v>12.9579</v>
      </c>
      <c r="D8254" s="145">
        <v>3.3536000000000001</v>
      </c>
      <c r="E8254" s="145">
        <v>2.3782999999999999</v>
      </c>
      <c r="F8254" s="145">
        <v>245.68969999999999</v>
      </c>
      <c r="G8254" s="146">
        <f t="shared" si="128"/>
        <v>264.37950000000001</v>
      </c>
    </row>
    <row r="8255" spans="1:7" x14ac:dyDescent="0.25">
      <c r="A8255" s="143">
        <v>44905</v>
      </c>
      <c r="B8255" s="144">
        <v>18</v>
      </c>
      <c r="C8255" s="145">
        <v>4.4800000000000004</v>
      </c>
      <c r="D8255" s="145">
        <v>2.5291999999999999</v>
      </c>
      <c r="E8255" s="145">
        <v>0.76800000000000002</v>
      </c>
      <c r="F8255" s="145">
        <v>0.22520000000000001</v>
      </c>
      <c r="G8255" s="146">
        <f t="shared" si="128"/>
        <v>8.0023999999999997</v>
      </c>
    </row>
    <row r="8256" spans="1:7" x14ac:dyDescent="0.25">
      <c r="A8256" s="143">
        <v>44905</v>
      </c>
      <c r="B8256" s="144">
        <v>19</v>
      </c>
      <c r="C8256" s="145">
        <v>2.6385000000000001</v>
      </c>
      <c r="D8256" s="145">
        <v>2.8466999999999998</v>
      </c>
      <c r="E8256" s="145">
        <v>1.024</v>
      </c>
      <c r="F8256" s="145">
        <v>2.4299999999999999E-2</v>
      </c>
      <c r="G8256" s="146">
        <f t="shared" si="128"/>
        <v>6.5335000000000001</v>
      </c>
    </row>
    <row r="8257" spans="1:7" x14ac:dyDescent="0.25">
      <c r="A8257" s="143">
        <v>44905</v>
      </c>
      <c r="B8257" s="144">
        <v>20</v>
      </c>
      <c r="C8257" s="145">
        <v>1.8559999999999901</v>
      </c>
      <c r="D8257" s="145">
        <v>2.9977</v>
      </c>
      <c r="E8257" s="145">
        <v>1.216</v>
      </c>
      <c r="F8257" s="145">
        <v>0.20480000000000001</v>
      </c>
      <c r="G8257" s="146">
        <f t="shared" si="128"/>
        <v>6.27449999999999</v>
      </c>
    </row>
    <row r="8258" spans="1:7" x14ac:dyDescent="0.25">
      <c r="A8258" s="143">
        <v>44905</v>
      </c>
      <c r="B8258" s="144">
        <v>21</v>
      </c>
      <c r="C8258" s="145">
        <v>2.75049999999999</v>
      </c>
      <c r="D8258" s="145">
        <v>2.6393</v>
      </c>
      <c r="E8258" s="145">
        <v>0.96</v>
      </c>
      <c r="F8258" s="145">
        <v>0.18429999999999999</v>
      </c>
      <c r="G8258" s="146">
        <f t="shared" si="128"/>
        <v>6.5340999999999907</v>
      </c>
    </row>
    <row r="8259" spans="1:7" x14ac:dyDescent="0.25">
      <c r="A8259" s="143">
        <v>44905</v>
      </c>
      <c r="B8259" s="144">
        <v>22</v>
      </c>
      <c r="C8259" s="145">
        <v>3.7610000000000001</v>
      </c>
      <c r="D8259" s="145">
        <v>2.8073999999999999</v>
      </c>
      <c r="E8259" s="145">
        <v>1.1519999999999999</v>
      </c>
      <c r="F8259" s="145">
        <v>0.18429999999999999</v>
      </c>
      <c r="G8259" s="146">
        <f t="shared" si="128"/>
        <v>7.9047000000000009</v>
      </c>
    </row>
    <row r="8260" spans="1:7" x14ac:dyDescent="0.25">
      <c r="A8260" s="143">
        <v>44905</v>
      </c>
      <c r="B8260" s="144">
        <v>23</v>
      </c>
      <c r="C8260" s="145">
        <v>3.1909999999999998</v>
      </c>
      <c r="D8260" s="145">
        <v>3.0232999999999999</v>
      </c>
      <c r="E8260" s="145">
        <v>1.3440000000000001</v>
      </c>
      <c r="F8260" s="145">
        <v>0.23760000000000001</v>
      </c>
      <c r="G8260" s="146">
        <f t="shared" si="128"/>
        <v>7.7958999999999996</v>
      </c>
    </row>
    <row r="8261" spans="1:7" x14ac:dyDescent="0.25">
      <c r="A8261" s="143">
        <v>44905</v>
      </c>
      <c r="B8261" s="144">
        <v>24</v>
      </c>
      <c r="C8261" s="145">
        <v>2.9740000000000002</v>
      </c>
      <c r="D8261" s="145">
        <v>3.0821999999999998</v>
      </c>
      <c r="E8261" s="145">
        <v>1.28</v>
      </c>
      <c r="F8261" s="145">
        <v>0.1893</v>
      </c>
      <c r="G8261" s="146">
        <f t="shared" si="128"/>
        <v>7.525500000000001</v>
      </c>
    </row>
    <row r="8262" spans="1:7" x14ac:dyDescent="0.25">
      <c r="A8262" s="143">
        <v>44906</v>
      </c>
      <c r="B8262" s="144">
        <v>1</v>
      </c>
      <c r="C8262" s="145">
        <v>3.1591999999999998</v>
      </c>
      <c r="D8262" s="145">
        <v>2.9592999999999998</v>
      </c>
      <c r="E8262" s="145">
        <v>1.28</v>
      </c>
      <c r="F8262" s="145">
        <v>0.18429999999999999</v>
      </c>
      <c r="G8262" s="146">
        <f t="shared" ref="G8262:G8325" si="129">+SUM(C8262:F8262)</f>
        <v>7.5827999999999998</v>
      </c>
    </row>
    <row r="8263" spans="1:7" x14ac:dyDescent="0.25">
      <c r="A8263" s="143">
        <v>44906</v>
      </c>
      <c r="B8263" s="144">
        <v>2</v>
      </c>
      <c r="C8263" s="145">
        <v>5.3751999999999898</v>
      </c>
      <c r="D8263" s="145">
        <v>3.0848</v>
      </c>
      <c r="E8263" s="145">
        <v>1.3440000000000001</v>
      </c>
      <c r="F8263" s="145">
        <v>0.20480000000000001</v>
      </c>
      <c r="G8263" s="146">
        <f t="shared" si="129"/>
        <v>10.00879999999999</v>
      </c>
    </row>
    <row r="8264" spans="1:7" x14ac:dyDescent="0.25">
      <c r="A8264" s="143">
        <v>44906</v>
      </c>
      <c r="B8264" s="144">
        <v>3</v>
      </c>
      <c r="C8264" s="145">
        <v>4.4901999999999997</v>
      </c>
      <c r="D8264" s="145">
        <v>2.9542000000000002</v>
      </c>
      <c r="E8264" s="145">
        <v>1.1519999999999999</v>
      </c>
      <c r="F8264" s="145">
        <v>0.18429999999999999</v>
      </c>
      <c r="G8264" s="146">
        <f t="shared" si="129"/>
        <v>8.7806999999999995</v>
      </c>
    </row>
    <row r="8265" spans="1:7" x14ac:dyDescent="0.25">
      <c r="A8265" s="143">
        <v>44906</v>
      </c>
      <c r="B8265" s="144">
        <v>4</v>
      </c>
      <c r="C8265" s="145">
        <v>3.4615</v>
      </c>
      <c r="D8265" s="145">
        <v>3.0438000000000001</v>
      </c>
      <c r="E8265" s="145">
        <v>1.3440000000000001</v>
      </c>
      <c r="F8265" s="145">
        <v>0.18429999999999999</v>
      </c>
      <c r="G8265" s="146">
        <f t="shared" si="129"/>
        <v>8.0335999999999999</v>
      </c>
    </row>
    <row r="8266" spans="1:7" x14ac:dyDescent="0.25">
      <c r="A8266" s="143">
        <v>44906</v>
      </c>
      <c r="B8266" s="144">
        <v>5</v>
      </c>
      <c r="C8266" s="145">
        <v>3.7174999999999998</v>
      </c>
      <c r="D8266" s="145">
        <v>3.1257000000000001</v>
      </c>
      <c r="E8266" s="145">
        <v>1.3440000000000001</v>
      </c>
      <c r="F8266" s="145">
        <v>0.20480000000000001</v>
      </c>
      <c r="G8266" s="146">
        <f t="shared" si="129"/>
        <v>8.3919999999999995</v>
      </c>
    </row>
    <row r="8267" spans="1:7" x14ac:dyDescent="0.25">
      <c r="A8267" s="143">
        <v>44906</v>
      </c>
      <c r="B8267" s="144">
        <v>6</v>
      </c>
      <c r="C8267" s="145">
        <v>3.2869999999999999</v>
      </c>
      <c r="D8267" s="145">
        <v>2.9184000000000001</v>
      </c>
      <c r="E8267" s="145">
        <v>1.28</v>
      </c>
      <c r="F8267" s="145">
        <v>0.18429999999999999</v>
      </c>
      <c r="G8267" s="146">
        <f t="shared" si="129"/>
        <v>7.6697000000000006</v>
      </c>
    </row>
    <row r="8268" spans="1:7" x14ac:dyDescent="0.25">
      <c r="A8268" s="143">
        <v>44906</v>
      </c>
      <c r="B8268" s="144">
        <v>7</v>
      </c>
      <c r="C8268" s="145">
        <v>4.5235000000000003</v>
      </c>
      <c r="D8268" s="145">
        <v>2.9798</v>
      </c>
      <c r="E8268" s="145">
        <v>1.28</v>
      </c>
      <c r="F8268" s="145">
        <v>0.18429999999999999</v>
      </c>
      <c r="G8268" s="146">
        <f t="shared" si="129"/>
        <v>8.9676000000000009</v>
      </c>
    </row>
    <row r="8269" spans="1:7" x14ac:dyDescent="0.25">
      <c r="A8269" s="143">
        <v>44906</v>
      </c>
      <c r="B8269" s="144">
        <v>8</v>
      </c>
      <c r="C8269" s="145">
        <v>5.0190000000000001</v>
      </c>
      <c r="D8269" s="145">
        <v>3.0617000000000001</v>
      </c>
      <c r="E8269" s="145">
        <v>1.28</v>
      </c>
      <c r="F8269" s="145">
        <v>9.4200000000000006E-2</v>
      </c>
      <c r="G8269" s="146">
        <f t="shared" si="129"/>
        <v>9.4549000000000003</v>
      </c>
    </row>
    <row r="8270" spans="1:7" x14ac:dyDescent="0.25">
      <c r="A8270" s="143">
        <v>44906</v>
      </c>
      <c r="B8270" s="144">
        <v>9</v>
      </c>
      <c r="C8270" s="145">
        <v>4.9965999999999999</v>
      </c>
      <c r="D8270" s="145">
        <v>2.8466999999999998</v>
      </c>
      <c r="E8270" s="145">
        <v>1.024</v>
      </c>
      <c r="F8270" s="145">
        <v>86.128600000000006</v>
      </c>
      <c r="G8270" s="146">
        <f t="shared" si="129"/>
        <v>94.995900000000006</v>
      </c>
    </row>
    <row r="8271" spans="1:7" x14ac:dyDescent="0.25">
      <c r="A8271" s="143">
        <v>44906</v>
      </c>
      <c r="B8271" s="144">
        <v>10</v>
      </c>
      <c r="C8271" s="145">
        <v>66.778999999999996</v>
      </c>
      <c r="D8271" s="145">
        <v>5.1250999999999998</v>
      </c>
      <c r="E8271" s="145">
        <v>62.944699999999997</v>
      </c>
      <c r="F8271" s="145">
        <v>1740.7398000000001</v>
      </c>
      <c r="G8271" s="146">
        <f t="shared" si="129"/>
        <v>1875.5886</v>
      </c>
    </row>
    <row r="8272" spans="1:7" x14ac:dyDescent="0.25">
      <c r="A8272" s="143">
        <v>44906</v>
      </c>
      <c r="B8272" s="144">
        <v>11</v>
      </c>
      <c r="C8272" s="145">
        <v>366.17380000000003</v>
      </c>
      <c r="D8272" s="145">
        <v>10.67</v>
      </c>
      <c r="E8272" s="145">
        <v>77.593699999999998</v>
      </c>
      <c r="F8272" s="145">
        <v>3227.0709000000002</v>
      </c>
      <c r="G8272" s="146">
        <f t="shared" si="129"/>
        <v>3681.5084000000002</v>
      </c>
    </row>
    <row r="8273" spans="1:7" x14ac:dyDescent="0.25">
      <c r="A8273" s="143">
        <v>44906</v>
      </c>
      <c r="B8273" s="144">
        <v>12</v>
      </c>
      <c r="C8273" s="145">
        <v>1320.78</v>
      </c>
      <c r="D8273" s="145">
        <v>20.3826</v>
      </c>
      <c r="E8273" s="145">
        <v>118.8886</v>
      </c>
      <c r="F8273" s="145">
        <v>3427.5086000000001</v>
      </c>
      <c r="G8273" s="146">
        <f t="shared" si="129"/>
        <v>4887.5598</v>
      </c>
    </row>
    <row r="8274" spans="1:7" x14ac:dyDescent="0.25">
      <c r="A8274" s="143">
        <v>44906</v>
      </c>
      <c r="B8274" s="144">
        <v>13</v>
      </c>
      <c r="C8274" s="145">
        <v>1200.4843000000001</v>
      </c>
      <c r="D8274" s="145">
        <v>15.912800000000001</v>
      </c>
      <c r="E8274" s="145">
        <v>148.5951</v>
      </c>
      <c r="F8274" s="145">
        <v>3513.5246999999999</v>
      </c>
      <c r="G8274" s="146">
        <f t="shared" si="129"/>
        <v>4878.5169000000005</v>
      </c>
    </row>
    <row r="8275" spans="1:7" x14ac:dyDescent="0.25">
      <c r="A8275" s="143">
        <v>44906</v>
      </c>
      <c r="B8275" s="144">
        <v>14</v>
      </c>
      <c r="C8275" s="145">
        <v>298.9212</v>
      </c>
      <c r="D8275" s="145">
        <v>6.5061</v>
      </c>
      <c r="E8275" s="145">
        <v>132.81569999999999</v>
      </c>
      <c r="F8275" s="145">
        <v>4383.1252000000004</v>
      </c>
      <c r="G8275" s="146">
        <f t="shared" si="129"/>
        <v>4821.3682000000008</v>
      </c>
    </row>
    <row r="8276" spans="1:7" x14ac:dyDescent="0.25">
      <c r="A8276" s="143">
        <v>44906</v>
      </c>
      <c r="B8276" s="144">
        <v>15</v>
      </c>
      <c r="C8276" s="145">
        <v>440.08499999999998</v>
      </c>
      <c r="D8276" s="145">
        <v>7.9512999999999998</v>
      </c>
      <c r="E8276" s="145">
        <v>21.043900000000001</v>
      </c>
      <c r="F8276" s="145">
        <v>1503.1314</v>
      </c>
      <c r="G8276" s="146">
        <f t="shared" si="129"/>
        <v>1972.2116000000001</v>
      </c>
    </row>
    <row r="8277" spans="1:7" x14ac:dyDescent="0.25">
      <c r="A8277" s="143">
        <v>44906</v>
      </c>
      <c r="B8277" s="144">
        <v>16</v>
      </c>
      <c r="C8277" s="145">
        <v>155.31370000000001</v>
      </c>
      <c r="D8277" s="145">
        <v>7.3650000000000002</v>
      </c>
      <c r="E8277" s="145">
        <v>4.1379999999999999</v>
      </c>
      <c r="F8277" s="145">
        <v>481.4391</v>
      </c>
      <c r="G8277" s="146">
        <f t="shared" si="129"/>
        <v>648.25580000000002</v>
      </c>
    </row>
    <row r="8278" spans="1:7" x14ac:dyDescent="0.25">
      <c r="A8278" s="143">
        <v>44906</v>
      </c>
      <c r="B8278" s="144">
        <v>17</v>
      </c>
      <c r="C8278" s="145">
        <v>50.142000000000003</v>
      </c>
      <c r="D8278" s="145">
        <v>4.7973999999999997</v>
      </c>
      <c r="E8278" s="145">
        <v>0.51200000000000001</v>
      </c>
      <c r="F8278" s="145">
        <v>90.173900000000003</v>
      </c>
      <c r="G8278" s="146">
        <f t="shared" si="129"/>
        <v>145.62530000000001</v>
      </c>
    </row>
    <row r="8279" spans="1:7" x14ac:dyDescent="0.25">
      <c r="A8279" s="143">
        <v>44906</v>
      </c>
      <c r="B8279" s="144">
        <v>18</v>
      </c>
      <c r="C8279" s="145">
        <v>1.728</v>
      </c>
      <c r="D8279" s="145">
        <v>3.415</v>
      </c>
      <c r="E8279" s="145">
        <v>0.38400000000000001</v>
      </c>
      <c r="F8279" s="145">
        <v>0.2457</v>
      </c>
      <c r="G8279" s="146">
        <f t="shared" si="129"/>
        <v>5.7727000000000004</v>
      </c>
    </row>
    <row r="8280" spans="1:7" x14ac:dyDescent="0.25">
      <c r="A8280" s="143">
        <v>44906</v>
      </c>
      <c r="B8280" s="144">
        <v>19</v>
      </c>
      <c r="C8280" s="145">
        <v>0.91549999999999998</v>
      </c>
      <c r="D8280" s="145">
        <v>3.2357999999999998</v>
      </c>
      <c r="E8280" s="145">
        <v>0.51200000000000001</v>
      </c>
      <c r="F8280" s="145">
        <v>168.7825</v>
      </c>
      <c r="G8280" s="146">
        <f t="shared" si="129"/>
        <v>173.44579999999999</v>
      </c>
    </row>
    <row r="8281" spans="1:7" x14ac:dyDescent="0.25">
      <c r="A8281" s="143">
        <v>44906</v>
      </c>
      <c r="B8281" s="144">
        <v>20</v>
      </c>
      <c r="C8281" s="145">
        <v>0.90649999999999997</v>
      </c>
      <c r="D8281" s="145">
        <v>3.5327999999999999</v>
      </c>
      <c r="E8281" s="145">
        <v>0.76800000000000002</v>
      </c>
      <c r="F8281" s="145">
        <v>153.50039999999899</v>
      </c>
      <c r="G8281" s="146">
        <f t="shared" si="129"/>
        <v>158.70769999999899</v>
      </c>
    </row>
    <row r="8282" spans="1:7" x14ac:dyDescent="0.25">
      <c r="A8282" s="143">
        <v>44906</v>
      </c>
      <c r="B8282" s="144">
        <v>21</v>
      </c>
      <c r="C8282" s="145">
        <v>0.84050000000000002</v>
      </c>
      <c r="D8282" s="145">
        <v>3.1589999999999998</v>
      </c>
      <c r="E8282" s="145">
        <v>0.64</v>
      </c>
      <c r="F8282" s="145">
        <v>153.49860000000001</v>
      </c>
      <c r="G8282" s="146">
        <f t="shared" si="129"/>
        <v>158.13810000000001</v>
      </c>
    </row>
    <row r="8283" spans="1:7" x14ac:dyDescent="0.25">
      <c r="A8283" s="143">
        <v>44906</v>
      </c>
      <c r="B8283" s="144">
        <v>22</v>
      </c>
      <c r="C8283" s="145">
        <v>0.38950000000000001</v>
      </c>
      <c r="D8283" s="145">
        <v>3.06679999999999</v>
      </c>
      <c r="E8283" s="145">
        <v>0.89600000000000002</v>
      </c>
      <c r="F8283" s="145">
        <v>153.44909999999999</v>
      </c>
      <c r="G8283" s="146">
        <f t="shared" si="129"/>
        <v>157.80139999999997</v>
      </c>
    </row>
    <row r="8284" spans="1:7" x14ac:dyDescent="0.25">
      <c r="A8284" s="143">
        <v>44906</v>
      </c>
      <c r="B8284" s="144">
        <v>23</v>
      </c>
      <c r="C8284" s="145">
        <v>1.3959999999999999</v>
      </c>
      <c r="D8284" s="145">
        <v>3.4636</v>
      </c>
      <c r="E8284" s="145">
        <v>1.0880000000000001</v>
      </c>
      <c r="F8284" s="145">
        <v>153.52340000000001</v>
      </c>
      <c r="G8284" s="146">
        <f t="shared" si="129"/>
        <v>159.471</v>
      </c>
    </row>
    <row r="8285" spans="1:7" x14ac:dyDescent="0.25">
      <c r="A8285" s="143">
        <v>44906</v>
      </c>
      <c r="B8285" s="144">
        <v>24</v>
      </c>
      <c r="C8285" s="145">
        <v>0.42099999999999999</v>
      </c>
      <c r="D8285" s="145">
        <v>3.2307000000000001</v>
      </c>
      <c r="E8285" s="145">
        <v>0.89600000000000002</v>
      </c>
      <c r="F8285" s="145">
        <v>153.4049</v>
      </c>
      <c r="G8285" s="146">
        <f t="shared" si="129"/>
        <v>157.95259999999999</v>
      </c>
    </row>
    <row r="8286" spans="1:7" x14ac:dyDescent="0.25">
      <c r="A8286" s="143">
        <v>44907</v>
      </c>
      <c r="B8286" s="144">
        <v>1</v>
      </c>
      <c r="C8286" s="145">
        <v>0.32</v>
      </c>
      <c r="D8286" s="145">
        <v>3.3433000000000002</v>
      </c>
      <c r="E8286" s="145">
        <v>1.1519999999999999</v>
      </c>
      <c r="F8286" s="145">
        <v>0.18429999999999999</v>
      </c>
      <c r="G8286" s="146">
        <f t="shared" si="129"/>
        <v>4.9996</v>
      </c>
    </row>
    <row r="8287" spans="1:7" x14ac:dyDescent="0.25">
      <c r="A8287" s="143">
        <v>44907</v>
      </c>
      <c r="B8287" s="144">
        <v>2</v>
      </c>
      <c r="C8287" s="145">
        <v>0.76800000000000002</v>
      </c>
      <c r="D8287" s="145">
        <v>3.3612000000000002</v>
      </c>
      <c r="E8287" s="145">
        <v>1.0880000000000001</v>
      </c>
      <c r="F8287" s="145">
        <v>0.20480000000000001</v>
      </c>
      <c r="G8287" s="146">
        <f t="shared" si="129"/>
        <v>5.4219999999999997</v>
      </c>
    </row>
    <row r="8288" spans="1:7" x14ac:dyDescent="0.25">
      <c r="A8288" s="143">
        <v>44907</v>
      </c>
      <c r="B8288" s="144">
        <v>3</v>
      </c>
      <c r="C8288" s="145">
        <v>0.98699999999999999</v>
      </c>
      <c r="D8288" s="145">
        <v>2.87739999999999</v>
      </c>
      <c r="E8288" s="145">
        <v>0.76800000000000002</v>
      </c>
      <c r="F8288" s="145">
        <v>0.20480000000000001</v>
      </c>
      <c r="G8288" s="146">
        <f t="shared" si="129"/>
        <v>4.8371999999999895</v>
      </c>
    </row>
    <row r="8289" spans="1:7" x14ac:dyDescent="0.25">
      <c r="A8289" s="143">
        <v>44907</v>
      </c>
      <c r="B8289" s="144">
        <v>4</v>
      </c>
      <c r="C8289" s="145">
        <v>1.9935</v>
      </c>
      <c r="D8289" s="145">
        <v>2.5139</v>
      </c>
      <c r="E8289" s="145">
        <v>0.38400000000000001</v>
      </c>
      <c r="F8289" s="145">
        <v>0.18429999999999999</v>
      </c>
      <c r="G8289" s="146">
        <f t="shared" si="129"/>
        <v>5.0757000000000012</v>
      </c>
    </row>
    <row r="8290" spans="1:7" x14ac:dyDescent="0.25">
      <c r="A8290" s="143">
        <v>44907</v>
      </c>
      <c r="B8290" s="144">
        <v>5</v>
      </c>
      <c r="C8290" s="145">
        <v>3.0379999999999998</v>
      </c>
      <c r="D8290" s="145">
        <v>2.9619</v>
      </c>
      <c r="E8290" s="145">
        <v>0.83199999999999996</v>
      </c>
      <c r="F8290" s="145">
        <v>0.18429999999999999</v>
      </c>
      <c r="G8290" s="146">
        <f t="shared" si="129"/>
        <v>7.0162000000000004</v>
      </c>
    </row>
    <row r="8291" spans="1:7" x14ac:dyDescent="0.25">
      <c r="A8291" s="143">
        <v>44907</v>
      </c>
      <c r="B8291" s="144">
        <v>6</v>
      </c>
      <c r="C8291" s="145">
        <v>1.179</v>
      </c>
      <c r="D8291" s="145">
        <v>2.734</v>
      </c>
      <c r="E8291" s="145">
        <v>0.76800000000000002</v>
      </c>
      <c r="F8291" s="145">
        <v>0.20480000000000001</v>
      </c>
      <c r="G8291" s="146">
        <f t="shared" si="129"/>
        <v>4.8857999999999997</v>
      </c>
    </row>
    <row r="8292" spans="1:7" x14ac:dyDescent="0.25">
      <c r="A8292" s="143">
        <v>44907</v>
      </c>
      <c r="B8292" s="144">
        <v>7</v>
      </c>
      <c r="C8292" s="145">
        <v>1.2945</v>
      </c>
      <c r="D8292" s="145">
        <v>3.2273999999999998</v>
      </c>
      <c r="E8292" s="145">
        <v>1.1519999999999999</v>
      </c>
      <c r="F8292" s="145">
        <v>0.18429999999999999</v>
      </c>
      <c r="G8292" s="146">
        <f t="shared" si="129"/>
        <v>5.8582000000000001</v>
      </c>
    </row>
    <row r="8293" spans="1:7" x14ac:dyDescent="0.25">
      <c r="A8293" s="143">
        <v>44907</v>
      </c>
      <c r="B8293" s="144">
        <v>8</v>
      </c>
      <c r="C8293" s="145">
        <v>1.175</v>
      </c>
      <c r="D8293" s="145">
        <v>2.7724000000000002</v>
      </c>
      <c r="E8293" s="145">
        <v>0.70399999999999996</v>
      </c>
      <c r="F8293" s="145">
        <v>3.7511999999999999</v>
      </c>
      <c r="G8293" s="146">
        <f t="shared" si="129"/>
        <v>8.4025999999999996</v>
      </c>
    </row>
    <row r="8294" spans="1:7" x14ac:dyDescent="0.25">
      <c r="A8294" s="143">
        <v>44907</v>
      </c>
      <c r="B8294" s="144">
        <v>9</v>
      </c>
      <c r="C8294" s="145">
        <v>4.2998000000000003</v>
      </c>
      <c r="D8294" s="145">
        <v>2.7519999999999998</v>
      </c>
      <c r="E8294" s="145">
        <v>1.6703999999999899</v>
      </c>
      <c r="F8294" s="145">
        <v>238.0685</v>
      </c>
      <c r="G8294" s="146">
        <f t="shared" si="129"/>
        <v>246.79069999999999</v>
      </c>
    </row>
    <row r="8295" spans="1:7" x14ac:dyDescent="0.25">
      <c r="A8295" s="143">
        <v>44907</v>
      </c>
      <c r="B8295" s="144">
        <v>10</v>
      </c>
      <c r="C8295" s="145">
        <v>35.560699999999997</v>
      </c>
      <c r="D8295" s="145">
        <v>3.0743999999999998</v>
      </c>
      <c r="E8295" s="145">
        <v>6.4189999999999996</v>
      </c>
      <c r="F8295" s="145">
        <v>870.85730000000001</v>
      </c>
      <c r="G8295" s="146">
        <f t="shared" si="129"/>
        <v>915.91139999999996</v>
      </c>
    </row>
    <row r="8296" spans="1:7" x14ac:dyDescent="0.25">
      <c r="A8296" s="143">
        <v>44907</v>
      </c>
      <c r="B8296" s="144">
        <v>11</v>
      </c>
      <c r="C8296" s="145">
        <v>122.5997</v>
      </c>
      <c r="D8296" s="145">
        <v>3.415</v>
      </c>
      <c r="E8296" s="145">
        <v>33.962299999999999</v>
      </c>
      <c r="F8296" s="145">
        <v>2092.2964999999999</v>
      </c>
      <c r="G8296" s="146">
        <f t="shared" si="129"/>
        <v>2252.2734999999998</v>
      </c>
    </row>
    <row r="8297" spans="1:7" x14ac:dyDescent="0.25">
      <c r="A8297" s="143">
        <v>44907</v>
      </c>
      <c r="B8297" s="144">
        <v>12</v>
      </c>
      <c r="C8297" s="145">
        <v>461.54320000000001</v>
      </c>
      <c r="D8297" s="145">
        <v>7.4059999999999997</v>
      </c>
      <c r="E8297" s="145">
        <v>73.944800000000001</v>
      </c>
      <c r="F8297" s="145">
        <v>5167.0823</v>
      </c>
      <c r="G8297" s="146">
        <f t="shared" si="129"/>
        <v>5709.9763000000003</v>
      </c>
    </row>
    <row r="8298" spans="1:7" x14ac:dyDescent="0.25">
      <c r="A8298" s="143">
        <v>44907</v>
      </c>
      <c r="B8298" s="144">
        <v>13</v>
      </c>
      <c r="C8298" s="145">
        <v>1066.7066</v>
      </c>
      <c r="D8298" s="145">
        <v>12.5764</v>
      </c>
      <c r="E8298" s="145">
        <v>167.15350000000001</v>
      </c>
      <c r="F8298" s="145">
        <v>7417.1977999999999</v>
      </c>
      <c r="G8298" s="146">
        <f t="shared" si="129"/>
        <v>8663.6342999999997</v>
      </c>
    </row>
    <row r="8299" spans="1:7" x14ac:dyDescent="0.25">
      <c r="A8299" s="143">
        <v>44907</v>
      </c>
      <c r="B8299" s="144">
        <v>14</v>
      </c>
      <c r="C8299" s="145">
        <v>1856.367</v>
      </c>
      <c r="D8299" s="145">
        <v>19.234500000000001</v>
      </c>
      <c r="E8299" s="145">
        <v>286.58580000000001</v>
      </c>
      <c r="F8299" s="145">
        <v>7987.8910999999998</v>
      </c>
      <c r="G8299" s="146">
        <f t="shared" si="129"/>
        <v>10150.0784</v>
      </c>
    </row>
    <row r="8300" spans="1:7" x14ac:dyDescent="0.25">
      <c r="A8300" s="143">
        <v>44907</v>
      </c>
      <c r="B8300" s="144">
        <v>15</v>
      </c>
      <c r="C8300" s="145">
        <v>1476.4358999999999</v>
      </c>
      <c r="D8300" s="145">
        <v>17.872599999999998</v>
      </c>
      <c r="E8300" s="145">
        <v>393.52260000000001</v>
      </c>
      <c r="F8300" s="145">
        <v>8310.2057000000004</v>
      </c>
      <c r="G8300" s="146">
        <f t="shared" si="129"/>
        <v>10198.0368</v>
      </c>
    </row>
    <row r="8301" spans="1:7" x14ac:dyDescent="0.25">
      <c r="A8301" s="143">
        <v>44907</v>
      </c>
      <c r="B8301" s="144">
        <v>16</v>
      </c>
      <c r="C8301" s="145">
        <v>602.71190000000001</v>
      </c>
      <c r="D8301" s="145">
        <v>8.0434999999999999</v>
      </c>
      <c r="E8301" s="145">
        <v>206.10650000000001</v>
      </c>
      <c r="F8301" s="145">
        <v>5912.0087000000003</v>
      </c>
      <c r="G8301" s="146">
        <f t="shared" si="129"/>
        <v>6728.8706000000002</v>
      </c>
    </row>
    <row r="8302" spans="1:7" x14ac:dyDescent="0.25">
      <c r="A8302" s="143">
        <v>44907</v>
      </c>
      <c r="B8302" s="144">
        <v>17</v>
      </c>
      <c r="C8302" s="145">
        <v>46.8444</v>
      </c>
      <c r="D8302" s="145">
        <v>2.6265000000000001</v>
      </c>
      <c r="E8302" s="145">
        <v>73.734800000000007</v>
      </c>
      <c r="F8302" s="145">
        <v>2174.6334999999999</v>
      </c>
      <c r="G8302" s="146">
        <f t="shared" si="129"/>
        <v>2297.8391999999999</v>
      </c>
    </row>
    <row r="8303" spans="1:7" x14ac:dyDescent="0.25">
      <c r="A8303" s="143">
        <v>44907</v>
      </c>
      <c r="B8303" s="144">
        <v>18</v>
      </c>
      <c r="C8303" s="145">
        <v>0.71199999999999997</v>
      </c>
      <c r="D8303" s="145">
        <v>2.1400999999999999</v>
      </c>
      <c r="E8303" s="145">
        <v>0.25600000000000001</v>
      </c>
      <c r="F8303" s="145">
        <v>20.4636</v>
      </c>
      <c r="G8303" s="146">
        <f t="shared" si="129"/>
        <v>23.5717</v>
      </c>
    </row>
    <row r="8304" spans="1:7" x14ac:dyDescent="0.25">
      <c r="A8304" s="143">
        <v>44907</v>
      </c>
      <c r="B8304" s="144">
        <v>19</v>
      </c>
      <c r="C8304" s="145">
        <v>0.64800000000000002</v>
      </c>
      <c r="D8304" s="145">
        <v>2.798</v>
      </c>
      <c r="E8304" s="145">
        <v>0.83199999999999996</v>
      </c>
      <c r="F8304" s="145">
        <v>3.75</v>
      </c>
      <c r="G8304" s="146">
        <f t="shared" si="129"/>
        <v>8.0280000000000005</v>
      </c>
    </row>
    <row r="8305" spans="1:7" x14ac:dyDescent="0.25">
      <c r="A8305" s="143">
        <v>44907</v>
      </c>
      <c r="B8305" s="144">
        <v>20</v>
      </c>
      <c r="C8305" s="145">
        <v>0.40799999999999997</v>
      </c>
      <c r="D8305" s="145">
        <v>2.4344999999999999</v>
      </c>
      <c r="E8305" s="145">
        <v>0.44800000000000001</v>
      </c>
      <c r="F8305" s="145">
        <v>0.18429999999999999</v>
      </c>
      <c r="G8305" s="146">
        <f t="shared" si="129"/>
        <v>3.4747999999999997</v>
      </c>
    </row>
    <row r="8306" spans="1:7" x14ac:dyDescent="0.25">
      <c r="A8306" s="143">
        <v>44907</v>
      </c>
      <c r="B8306" s="144">
        <v>21</v>
      </c>
      <c r="C8306" s="145">
        <v>0.373</v>
      </c>
      <c r="D8306" s="145">
        <v>2.6751999999999998</v>
      </c>
      <c r="E8306" s="145">
        <v>0.83199999999999996</v>
      </c>
      <c r="F8306" s="145">
        <v>0.18939999999999901</v>
      </c>
      <c r="G8306" s="146">
        <f t="shared" si="129"/>
        <v>4.0695999999999986</v>
      </c>
    </row>
    <row r="8307" spans="1:7" x14ac:dyDescent="0.25">
      <c r="A8307" s="143">
        <v>44907</v>
      </c>
      <c r="B8307" s="144">
        <v>22</v>
      </c>
      <c r="C8307" s="145">
        <v>0.39800000000000002</v>
      </c>
      <c r="D8307" s="145">
        <v>2.4769000000000001</v>
      </c>
      <c r="E8307" s="145">
        <v>0.83199999999999996</v>
      </c>
      <c r="F8307" s="145">
        <v>0.18439999999999901</v>
      </c>
      <c r="G8307" s="146">
        <f t="shared" si="129"/>
        <v>3.8912999999999993</v>
      </c>
    </row>
    <row r="8308" spans="1:7" x14ac:dyDescent="0.25">
      <c r="A8308" s="143">
        <v>44907</v>
      </c>
      <c r="B8308" s="144">
        <v>23</v>
      </c>
      <c r="C8308" s="145">
        <v>1.1659999999999999</v>
      </c>
      <c r="D8308" s="145">
        <v>2.9721000000000002</v>
      </c>
      <c r="E8308" s="145">
        <v>1.0880000000000001</v>
      </c>
      <c r="F8308" s="145">
        <v>0.20480000000000001</v>
      </c>
      <c r="G8308" s="146">
        <f t="shared" si="129"/>
        <v>5.4308999999999994</v>
      </c>
    </row>
    <row r="8309" spans="1:7" x14ac:dyDescent="0.25">
      <c r="A8309" s="143">
        <v>44907</v>
      </c>
      <c r="B8309" s="144">
        <v>24</v>
      </c>
      <c r="C8309" s="145">
        <v>1.1019999999999901</v>
      </c>
      <c r="D8309" s="145">
        <v>2.7187000000000001</v>
      </c>
      <c r="E8309" s="145">
        <v>0.89600000000000002</v>
      </c>
      <c r="F8309" s="145">
        <v>0.18429999999999999</v>
      </c>
      <c r="G8309" s="146">
        <f t="shared" si="129"/>
        <v>4.9009999999999909</v>
      </c>
    </row>
    <row r="8310" spans="1:7" x14ac:dyDescent="0.25">
      <c r="A8310" s="143">
        <v>44908</v>
      </c>
      <c r="B8310" s="144">
        <v>1</v>
      </c>
      <c r="C8310" s="145">
        <v>1.665</v>
      </c>
      <c r="D8310" s="145">
        <v>2.6547000000000001</v>
      </c>
      <c r="E8310" s="145">
        <v>0.83199999999999996</v>
      </c>
      <c r="F8310" s="145">
        <v>0.18429999999999999</v>
      </c>
      <c r="G8310" s="146">
        <f t="shared" si="129"/>
        <v>5.3360000000000003</v>
      </c>
    </row>
    <row r="8311" spans="1:7" x14ac:dyDescent="0.25">
      <c r="A8311" s="143">
        <v>44908</v>
      </c>
      <c r="B8311" s="144">
        <v>2</v>
      </c>
      <c r="C8311" s="145">
        <v>1.665</v>
      </c>
      <c r="D8311" s="145">
        <v>2.7570999999999999</v>
      </c>
      <c r="E8311" s="145">
        <v>0.83199999999999996</v>
      </c>
      <c r="F8311" s="145">
        <v>0.20480000000000001</v>
      </c>
      <c r="G8311" s="146">
        <f t="shared" si="129"/>
        <v>5.4588999999999999</v>
      </c>
    </row>
    <row r="8312" spans="1:7" x14ac:dyDescent="0.25">
      <c r="A8312" s="143">
        <v>44908</v>
      </c>
      <c r="B8312" s="144">
        <v>3</v>
      </c>
      <c r="C8312" s="145">
        <v>1.4729999999999901</v>
      </c>
      <c r="D8312" s="145">
        <v>2.6777000000000002</v>
      </c>
      <c r="E8312" s="145">
        <v>0.89600000000000002</v>
      </c>
      <c r="F8312" s="145">
        <v>0.18429999999999999</v>
      </c>
      <c r="G8312" s="146">
        <f t="shared" si="129"/>
        <v>5.2309999999999901</v>
      </c>
    </row>
    <row r="8313" spans="1:7" x14ac:dyDescent="0.25">
      <c r="A8313" s="143">
        <v>44908</v>
      </c>
      <c r="B8313" s="144">
        <v>4</v>
      </c>
      <c r="C8313" s="145">
        <v>1.4594</v>
      </c>
      <c r="D8313" s="145">
        <v>2.7852000000000001</v>
      </c>
      <c r="E8313" s="145">
        <v>1.024</v>
      </c>
      <c r="F8313" s="145">
        <v>0.20480000000000001</v>
      </c>
      <c r="G8313" s="146">
        <f t="shared" si="129"/>
        <v>5.4733999999999998</v>
      </c>
    </row>
    <row r="8314" spans="1:7" x14ac:dyDescent="0.25">
      <c r="A8314" s="143">
        <v>44908</v>
      </c>
      <c r="B8314" s="144">
        <v>5</v>
      </c>
      <c r="C8314" s="145">
        <v>1.3954</v>
      </c>
      <c r="D8314" s="145">
        <v>2.7008000000000001</v>
      </c>
      <c r="E8314" s="145">
        <v>0.96</v>
      </c>
      <c r="F8314" s="145">
        <v>0.18429999999999999</v>
      </c>
      <c r="G8314" s="146">
        <f t="shared" si="129"/>
        <v>5.2404999999999999</v>
      </c>
    </row>
    <row r="8315" spans="1:7" x14ac:dyDescent="0.25">
      <c r="A8315" s="143">
        <v>44908</v>
      </c>
      <c r="B8315" s="144">
        <v>6</v>
      </c>
      <c r="C8315" s="145">
        <v>0.98039999999999905</v>
      </c>
      <c r="D8315" s="145">
        <v>2.4499</v>
      </c>
      <c r="E8315" s="145">
        <v>0.83199999999999996</v>
      </c>
      <c r="F8315" s="145">
        <v>0.18429999999999999</v>
      </c>
      <c r="G8315" s="146">
        <f t="shared" si="129"/>
        <v>4.4465999999999992</v>
      </c>
    </row>
    <row r="8316" spans="1:7" x14ac:dyDescent="0.25">
      <c r="A8316" s="143">
        <v>44908</v>
      </c>
      <c r="B8316" s="144">
        <v>7</v>
      </c>
      <c r="C8316" s="145">
        <v>0.41170000000000001</v>
      </c>
      <c r="D8316" s="145">
        <v>2.3372000000000002</v>
      </c>
      <c r="E8316" s="145">
        <v>0.57599999999999996</v>
      </c>
      <c r="F8316" s="145">
        <v>0.20480000000000001</v>
      </c>
      <c r="G8316" s="146">
        <f t="shared" si="129"/>
        <v>3.5297000000000005</v>
      </c>
    </row>
    <row r="8317" spans="1:7" x14ac:dyDescent="0.25">
      <c r="A8317" s="143">
        <v>44908</v>
      </c>
      <c r="B8317" s="144">
        <v>8</v>
      </c>
      <c r="C8317" s="145">
        <v>0.75639999999999996</v>
      </c>
      <c r="D8317" s="145">
        <v>2.4729000000000001</v>
      </c>
      <c r="E8317" s="145">
        <v>0.89600000000000002</v>
      </c>
      <c r="F8317" s="145">
        <v>1.0448</v>
      </c>
      <c r="G8317" s="146">
        <f t="shared" si="129"/>
        <v>5.1700999999999997</v>
      </c>
    </row>
    <row r="8318" spans="1:7" x14ac:dyDescent="0.25">
      <c r="A8318" s="143">
        <v>44908</v>
      </c>
      <c r="B8318" s="144">
        <v>9</v>
      </c>
      <c r="C8318" s="145">
        <v>55.982799999999997</v>
      </c>
      <c r="D8318" s="145">
        <v>2.7443</v>
      </c>
      <c r="E8318" s="145">
        <v>1.4937</v>
      </c>
      <c r="F8318" s="145">
        <v>145.83539999999999</v>
      </c>
      <c r="G8318" s="146">
        <f t="shared" si="129"/>
        <v>206.05619999999999</v>
      </c>
    </row>
    <row r="8319" spans="1:7" x14ac:dyDescent="0.25">
      <c r="A8319" s="143">
        <v>44908</v>
      </c>
      <c r="B8319" s="144">
        <v>10</v>
      </c>
      <c r="C8319" s="145">
        <v>1069.2655</v>
      </c>
      <c r="D8319" s="145">
        <v>7.3163999999999998</v>
      </c>
      <c r="E8319" s="145">
        <v>35.654600000000002</v>
      </c>
      <c r="F8319" s="145">
        <v>781.32740000000001</v>
      </c>
      <c r="G8319" s="146">
        <f t="shared" si="129"/>
        <v>1893.5639000000001</v>
      </c>
    </row>
    <row r="8320" spans="1:7" x14ac:dyDescent="0.25">
      <c r="A8320" s="143">
        <v>44908</v>
      </c>
      <c r="B8320" s="144">
        <v>11</v>
      </c>
      <c r="C8320" s="145">
        <v>3315.1810999999998</v>
      </c>
      <c r="D8320" s="145">
        <v>14.3948</v>
      </c>
      <c r="E8320" s="145">
        <v>94.804100000000005</v>
      </c>
      <c r="F8320" s="145">
        <v>1422.4884999999999</v>
      </c>
      <c r="G8320" s="146">
        <f t="shared" si="129"/>
        <v>4846.8684999999996</v>
      </c>
    </row>
    <row r="8321" spans="1:7" x14ac:dyDescent="0.25">
      <c r="A8321" s="143">
        <v>44908</v>
      </c>
      <c r="B8321" s="144">
        <v>12</v>
      </c>
      <c r="C8321" s="145">
        <v>5483.6313</v>
      </c>
      <c r="D8321" s="145">
        <v>20.236699999999999</v>
      </c>
      <c r="E8321" s="145">
        <v>136.24889999999999</v>
      </c>
      <c r="F8321" s="145">
        <v>2124.6878000000002</v>
      </c>
      <c r="G8321" s="146">
        <f t="shared" si="129"/>
        <v>7764.8047000000006</v>
      </c>
    </row>
    <row r="8322" spans="1:7" x14ac:dyDescent="0.25">
      <c r="A8322" s="143">
        <v>44908</v>
      </c>
      <c r="B8322" s="144">
        <v>13</v>
      </c>
      <c r="C8322" s="145">
        <v>4904.8833000000004</v>
      </c>
      <c r="D8322" s="145">
        <v>17.3019</v>
      </c>
      <c r="E8322" s="145">
        <v>151.14859999999999</v>
      </c>
      <c r="F8322" s="145">
        <v>2622.6055000000001</v>
      </c>
      <c r="G8322" s="146">
        <f t="shared" si="129"/>
        <v>7695.9393</v>
      </c>
    </row>
    <row r="8323" spans="1:7" x14ac:dyDescent="0.25">
      <c r="A8323" s="143">
        <v>44908</v>
      </c>
      <c r="B8323" s="144">
        <v>14</v>
      </c>
      <c r="C8323" s="145">
        <v>3972.0596</v>
      </c>
      <c r="D8323" s="145">
        <v>20.888300000000001</v>
      </c>
      <c r="E8323" s="145">
        <v>121.3202</v>
      </c>
      <c r="F8323" s="145">
        <v>2512.9301</v>
      </c>
      <c r="G8323" s="146">
        <f t="shared" si="129"/>
        <v>6627.1982000000007</v>
      </c>
    </row>
    <row r="8324" spans="1:7" x14ac:dyDescent="0.25">
      <c r="A8324" s="143">
        <v>44908</v>
      </c>
      <c r="B8324" s="144">
        <v>15</v>
      </c>
      <c r="C8324" s="145">
        <v>3044.6756</v>
      </c>
      <c r="D8324" s="145">
        <v>18.2437</v>
      </c>
      <c r="E8324" s="145">
        <v>95.363</v>
      </c>
      <c r="F8324" s="145">
        <v>1733.7763</v>
      </c>
      <c r="G8324" s="146">
        <f t="shared" si="129"/>
        <v>4892.0586000000003</v>
      </c>
    </row>
    <row r="8325" spans="1:7" x14ac:dyDescent="0.25">
      <c r="A8325" s="143">
        <v>44908</v>
      </c>
      <c r="B8325" s="144">
        <v>16</v>
      </c>
      <c r="C8325" s="145">
        <v>1880.0576000000001</v>
      </c>
      <c r="D8325" s="145">
        <v>10.196400000000001</v>
      </c>
      <c r="E8325" s="145">
        <v>75.201700000000002</v>
      </c>
      <c r="F8325" s="145">
        <v>1078.5552</v>
      </c>
      <c r="G8325" s="146">
        <f t="shared" si="129"/>
        <v>3044.0109000000002</v>
      </c>
    </row>
    <row r="8326" spans="1:7" x14ac:dyDescent="0.25">
      <c r="A8326" s="143">
        <v>44908</v>
      </c>
      <c r="B8326" s="144">
        <v>17</v>
      </c>
      <c r="C8326" s="145">
        <v>317.13099999999997</v>
      </c>
      <c r="D8326" s="145">
        <v>3.7913000000000001</v>
      </c>
      <c r="E8326" s="145">
        <v>6.008</v>
      </c>
      <c r="F8326" s="145">
        <v>254.3218</v>
      </c>
      <c r="G8326" s="146">
        <f t="shared" ref="G8326:G8389" si="130">+SUM(C8326:F8326)</f>
        <v>581.25209999999993</v>
      </c>
    </row>
    <row r="8327" spans="1:7" x14ac:dyDescent="0.25">
      <c r="A8327" s="143">
        <v>44908</v>
      </c>
      <c r="B8327" s="144">
        <v>18</v>
      </c>
      <c r="C8327" s="145">
        <v>1.3343</v>
      </c>
      <c r="D8327" s="145">
        <v>1.8713</v>
      </c>
      <c r="E8327" s="145">
        <v>0.192</v>
      </c>
      <c r="F8327" s="145">
        <v>0.78869999999999996</v>
      </c>
      <c r="G8327" s="146">
        <f t="shared" si="130"/>
        <v>4.1863000000000001</v>
      </c>
    </row>
    <row r="8328" spans="1:7" x14ac:dyDescent="0.25">
      <c r="A8328" s="143">
        <v>44908</v>
      </c>
      <c r="B8328" s="144">
        <v>19</v>
      </c>
      <c r="C8328" s="145">
        <v>1.6323000000000001</v>
      </c>
      <c r="D8328" s="145">
        <v>2.4089</v>
      </c>
      <c r="E8328" s="145">
        <v>0.83199999999999996</v>
      </c>
      <c r="F8328" s="145">
        <v>0.20480000000000001</v>
      </c>
      <c r="G8328" s="146">
        <f t="shared" si="130"/>
        <v>5.0779999999999994</v>
      </c>
    </row>
    <row r="8329" spans="1:7" x14ac:dyDescent="0.25">
      <c r="A8329" s="143">
        <v>44908</v>
      </c>
      <c r="B8329" s="144">
        <v>20</v>
      </c>
      <c r="C8329" s="145">
        <v>0.65490000000000004</v>
      </c>
      <c r="D8329" s="145">
        <v>2.0632999999999999</v>
      </c>
      <c r="E8329" s="145">
        <v>0.38400000000000001</v>
      </c>
      <c r="F8329" s="145">
        <v>2.4299999999999999E-2</v>
      </c>
      <c r="G8329" s="146">
        <f t="shared" si="130"/>
        <v>3.1265000000000001</v>
      </c>
    </row>
    <row r="8330" spans="1:7" x14ac:dyDescent="0.25">
      <c r="A8330" s="143">
        <v>44908</v>
      </c>
      <c r="B8330" s="144">
        <v>21</v>
      </c>
      <c r="C8330" s="145">
        <v>0.89290000000000003</v>
      </c>
      <c r="D8330" s="145">
        <v>1.8329</v>
      </c>
      <c r="E8330" s="145">
        <v>0.25600000000000001</v>
      </c>
      <c r="F8330" s="145">
        <v>0.22420000000000001</v>
      </c>
      <c r="G8330" s="146">
        <f t="shared" si="130"/>
        <v>3.206</v>
      </c>
    </row>
    <row r="8331" spans="1:7" x14ac:dyDescent="0.25">
      <c r="A8331" s="143">
        <v>44908</v>
      </c>
      <c r="B8331" s="144">
        <v>22</v>
      </c>
      <c r="C8331" s="145">
        <v>1.0359</v>
      </c>
      <c r="D8331" s="145">
        <v>1.6691</v>
      </c>
      <c r="E8331" s="145">
        <v>0.25600000000000001</v>
      </c>
      <c r="F8331" s="145">
        <v>0.20319999999999999</v>
      </c>
      <c r="G8331" s="146">
        <f t="shared" si="130"/>
        <v>3.1642000000000001</v>
      </c>
    </row>
    <row r="8332" spans="1:7" x14ac:dyDescent="0.25">
      <c r="A8332" s="143">
        <v>44908</v>
      </c>
      <c r="B8332" s="144">
        <v>23</v>
      </c>
      <c r="C8332" s="145">
        <v>2.0729000000000002</v>
      </c>
      <c r="D8332" s="145">
        <v>1.9148000000000001</v>
      </c>
      <c r="E8332" s="145">
        <v>0.25600000000000001</v>
      </c>
      <c r="F8332" s="145">
        <v>0.20619999999999999</v>
      </c>
      <c r="G8332" s="146">
        <f t="shared" si="130"/>
        <v>4.4499000000000004</v>
      </c>
    </row>
    <row r="8333" spans="1:7" x14ac:dyDescent="0.25">
      <c r="A8333" s="143">
        <v>44908</v>
      </c>
      <c r="B8333" s="144">
        <v>24</v>
      </c>
      <c r="C8333" s="145">
        <v>0.73089999999999999</v>
      </c>
      <c r="D8333" s="145">
        <v>1.8354999999999999</v>
      </c>
      <c r="E8333" s="145">
        <v>0.32</v>
      </c>
      <c r="F8333" s="145">
        <v>0.18429999999999999</v>
      </c>
      <c r="G8333" s="146">
        <f t="shared" si="130"/>
        <v>3.0706999999999995</v>
      </c>
    </row>
    <row r="8334" spans="1:7" x14ac:dyDescent="0.25">
      <c r="A8334" s="143">
        <v>44909</v>
      </c>
      <c r="B8334" s="144">
        <v>1</v>
      </c>
      <c r="C8334" s="145">
        <v>3.3766999999999898</v>
      </c>
      <c r="D8334" s="145">
        <v>2.0249000000000001</v>
      </c>
      <c r="E8334" s="145">
        <v>0.44800000000000001</v>
      </c>
      <c r="F8334" s="145">
        <v>0.18429999999999999</v>
      </c>
      <c r="G8334" s="146">
        <f t="shared" si="130"/>
        <v>6.0338999999999903</v>
      </c>
    </row>
    <row r="8335" spans="1:7" x14ac:dyDescent="0.25">
      <c r="A8335" s="143">
        <v>44909</v>
      </c>
      <c r="B8335" s="144">
        <v>2</v>
      </c>
      <c r="C8335" s="145">
        <v>3.3127</v>
      </c>
      <c r="D8335" s="145">
        <v>2.0224000000000002</v>
      </c>
      <c r="E8335" s="145">
        <v>0.38400000000000001</v>
      </c>
      <c r="F8335" s="145">
        <v>0.20480000000000001</v>
      </c>
      <c r="G8335" s="146">
        <f t="shared" si="130"/>
        <v>5.9239000000000006</v>
      </c>
    </row>
    <row r="8336" spans="1:7" x14ac:dyDescent="0.25">
      <c r="A8336" s="143">
        <v>44909</v>
      </c>
      <c r="B8336" s="144">
        <v>3</v>
      </c>
      <c r="C8336" s="145">
        <v>5.5647000000000002</v>
      </c>
      <c r="D8336" s="145">
        <v>1.984</v>
      </c>
      <c r="E8336" s="145">
        <v>0.44800000000000001</v>
      </c>
      <c r="F8336" s="145">
        <v>0.18429999999999999</v>
      </c>
      <c r="G8336" s="146">
        <f t="shared" si="130"/>
        <v>8.1810000000000009</v>
      </c>
    </row>
    <row r="8337" spans="1:7" x14ac:dyDescent="0.25">
      <c r="A8337" s="143">
        <v>44909</v>
      </c>
      <c r="B8337" s="144">
        <v>4</v>
      </c>
      <c r="C8337" s="145">
        <v>3.7427000000000001</v>
      </c>
      <c r="D8337" s="145">
        <v>1.8098999999999901</v>
      </c>
      <c r="E8337" s="145">
        <v>0.192</v>
      </c>
      <c r="F8337" s="145">
        <v>0.20480000000000001</v>
      </c>
      <c r="G8337" s="146">
        <f t="shared" si="130"/>
        <v>5.94939999999999</v>
      </c>
    </row>
    <row r="8338" spans="1:7" x14ac:dyDescent="0.25">
      <c r="A8338" s="143">
        <v>44909</v>
      </c>
      <c r="B8338" s="144">
        <v>5</v>
      </c>
      <c r="C8338" s="145">
        <v>4.6707000000000001</v>
      </c>
      <c r="D8338" s="145">
        <v>1.8738999999999999</v>
      </c>
      <c r="E8338" s="145">
        <v>0.25600000000000001</v>
      </c>
      <c r="F8338" s="145">
        <v>0.18429999999999999</v>
      </c>
      <c r="G8338" s="146">
        <f t="shared" si="130"/>
        <v>6.9849000000000006</v>
      </c>
    </row>
    <row r="8339" spans="1:7" x14ac:dyDescent="0.25">
      <c r="A8339" s="143">
        <v>44909</v>
      </c>
      <c r="B8339" s="144">
        <v>6</v>
      </c>
      <c r="C8339" s="145">
        <v>2.7186999999999899</v>
      </c>
      <c r="D8339" s="145">
        <v>1.792</v>
      </c>
      <c r="E8339" s="145">
        <v>0.25600000000000001</v>
      </c>
      <c r="F8339" s="145">
        <v>0.18429999999999999</v>
      </c>
      <c r="G8339" s="146">
        <f t="shared" si="130"/>
        <v>4.9509999999999907</v>
      </c>
    </row>
    <row r="8340" spans="1:7" x14ac:dyDescent="0.25">
      <c r="A8340" s="143">
        <v>44909</v>
      </c>
      <c r="B8340" s="144">
        <v>7</v>
      </c>
      <c r="C8340" s="145">
        <v>2.5421999999999998</v>
      </c>
      <c r="D8340" s="145">
        <v>1.9353</v>
      </c>
      <c r="E8340" s="145">
        <v>0.25600000000000001</v>
      </c>
      <c r="F8340" s="145">
        <v>0.20710000000000001</v>
      </c>
      <c r="G8340" s="146">
        <f t="shared" si="130"/>
        <v>4.9405999999999999</v>
      </c>
    </row>
    <row r="8341" spans="1:7" x14ac:dyDescent="0.25">
      <c r="A8341" s="143">
        <v>44909</v>
      </c>
      <c r="B8341" s="144">
        <v>8</v>
      </c>
      <c r="C8341" s="145">
        <v>2.6646999999999998</v>
      </c>
      <c r="D8341" s="145">
        <v>2.3014000000000001</v>
      </c>
      <c r="E8341" s="145">
        <v>0.70399999999999996</v>
      </c>
      <c r="F8341" s="145">
        <v>1.2565</v>
      </c>
      <c r="G8341" s="146">
        <f t="shared" si="130"/>
        <v>6.9265999999999996</v>
      </c>
    </row>
    <row r="8342" spans="1:7" x14ac:dyDescent="0.25">
      <c r="A8342" s="143">
        <v>44909</v>
      </c>
      <c r="B8342" s="144">
        <v>9</v>
      </c>
      <c r="C8342" s="145">
        <v>5.4004000000000003</v>
      </c>
      <c r="D8342" s="145">
        <v>2.6880000000000002</v>
      </c>
      <c r="E8342" s="145">
        <v>1.3164</v>
      </c>
      <c r="F8342" s="145">
        <v>310.47820000000002</v>
      </c>
      <c r="G8342" s="146">
        <f t="shared" si="130"/>
        <v>319.88300000000004</v>
      </c>
    </row>
    <row r="8343" spans="1:7" x14ac:dyDescent="0.25">
      <c r="A8343" s="143">
        <v>44909</v>
      </c>
      <c r="B8343" s="144">
        <v>10</v>
      </c>
      <c r="C8343" s="145">
        <v>272.20909999999998</v>
      </c>
      <c r="D8343" s="145">
        <v>4.7092999999999998</v>
      </c>
      <c r="E8343" s="145">
        <v>25.293399999999998</v>
      </c>
      <c r="F8343" s="145">
        <v>1261.3398999999999</v>
      </c>
      <c r="G8343" s="146">
        <f t="shared" si="130"/>
        <v>1563.5517</v>
      </c>
    </row>
    <row r="8344" spans="1:7" x14ac:dyDescent="0.25">
      <c r="A8344" s="143">
        <v>44909</v>
      </c>
      <c r="B8344" s="144">
        <v>11</v>
      </c>
      <c r="C8344" s="145">
        <v>1677.8287</v>
      </c>
      <c r="D8344" s="145">
        <v>11.6699</v>
      </c>
      <c r="E8344" s="145">
        <v>92.706599999999995</v>
      </c>
      <c r="F8344" s="145">
        <v>2832.1513</v>
      </c>
      <c r="G8344" s="146">
        <f t="shared" si="130"/>
        <v>4614.3564999999999</v>
      </c>
    </row>
    <row r="8345" spans="1:7" x14ac:dyDescent="0.25">
      <c r="A8345" s="143">
        <v>44909</v>
      </c>
      <c r="B8345" s="144">
        <v>12</v>
      </c>
      <c r="C8345" s="145">
        <v>1775.0922</v>
      </c>
      <c r="D8345" s="145">
        <v>12.9305</v>
      </c>
      <c r="E8345" s="145">
        <v>148.07900000000001</v>
      </c>
      <c r="F8345" s="145">
        <v>4226.0073999999904</v>
      </c>
      <c r="G8345" s="146">
        <f t="shared" si="130"/>
        <v>6162.1090999999906</v>
      </c>
    </row>
    <row r="8346" spans="1:7" x14ac:dyDescent="0.25">
      <c r="A8346" s="143">
        <v>44909</v>
      </c>
      <c r="B8346" s="144">
        <v>13</v>
      </c>
      <c r="C8346" s="145">
        <v>1334.6035999999999</v>
      </c>
      <c r="D8346" s="145">
        <v>13.483499999999999</v>
      </c>
      <c r="E8346" s="145">
        <v>222.68549999999999</v>
      </c>
      <c r="F8346" s="145">
        <v>4504.9142000000002</v>
      </c>
      <c r="G8346" s="146">
        <f t="shared" si="130"/>
        <v>6075.6868000000004</v>
      </c>
    </row>
    <row r="8347" spans="1:7" x14ac:dyDescent="0.25">
      <c r="A8347" s="143">
        <v>44909</v>
      </c>
      <c r="B8347" s="144">
        <v>14</v>
      </c>
      <c r="C8347" s="145">
        <v>839.17920000000004</v>
      </c>
      <c r="D8347" s="145">
        <v>10.987500000000001</v>
      </c>
      <c r="E8347" s="145">
        <v>202.19319999999999</v>
      </c>
      <c r="F8347" s="145">
        <v>4919.57</v>
      </c>
      <c r="G8347" s="146">
        <f t="shared" si="130"/>
        <v>5971.9298999999992</v>
      </c>
    </row>
    <row r="8348" spans="1:7" x14ac:dyDescent="0.25">
      <c r="A8348" s="143">
        <v>44909</v>
      </c>
      <c r="B8348" s="144">
        <v>15</v>
      </c>
      <c r="C8348" s="145">
        <v>429.66980000000001</v>
      </c>
      <c r="D8348" s="145">
        <v>7.1654</v>
      </c>
      <c r="E8348" s="145">
        <v>102.1251</v>
      </c>
      <c r="F8348" s="145">
        <v>3557.2244999999998</v>
      </c>
      <c r="G8348" s="146">
        <f t="shared" si="130"/>
        <v>4096.1848</v>
      </c>
    </row>
    <row r="8349" spans="1:7" x14ac:dyDescent="0.25">
      <c r="A8349" s="143">
        <v>44909</v>
      </c>
      <c r="B8349" s="144">
        <v>16</v>
      </c>
      <c r="C8349" s="145">
        <v>90.087500000000006</v>
      </c>
      <c r="D8349" s="145">
        <v>4.2187999999999999</v>
      </c>
      <c r="E8349" s="145">
        <v>25.3643</v>
      </c>
      <c r="F8349" s="145">
        <v>1589.2533000000001</v>
      </c>
      <c r="G8349" s="146">
        <f t="shared" si="130"/>
        <v>1708.9239</v>
      </c>
    </row>
    <row r="8350" spans="1:7" x14ac:dyDescent="0.25">
      <c r="A8350" s="143">
        <v>44909</v>
      </c>
      <c r="B8350" s="144">
        <v>17</v>
      </c>
      <c r="C8350" s="145">
        <v>4.6814</v>
      </c>
      <c r="D8350" s="145">
        <v>2.8978999999999999</v>
      </c>
      <c r="E8350" s="145">
        <v>3.8333999999999899</v>
      </c>
      <c r="F8350" s="145">
        <v>397.6103</v>
      </c>
      <c r="G8350" s="146">
        <f t="shared" si="130"/>
        <v>409.02299999999997</v>
      </c>
    </row>
    <row r="8351" spans="1:7" x14ac:dyDescent="0.25">
      <c r="A8351" s="143">
        <v>44909</v>
      </c>
      <c r="B8351" s="144">
        <v>18</v>
      </c>
      <c r="C8351" s="145">
        <v>0.1183</v>
      </c>
      <c r="D8351" s="145">
        <v>2.31679999999999</v>
      </c>
      <c r="E8351" s="145">
        <v>0.57599999999999996</v>
      </c>
      <c r="F8351" s="145">
        <v>1.1114999999999999</v>
      </c>
      <c r="G8351" s="146">
        <f t="shared" si="130"/>
        <v>4.1225999999999896</v>
      </c>
    </row>
    <row r="8352" spans="1:7" x14ac:dyDescent="0.25">
      <c r="A8352" s="143">
        <v>44909</v>
      </c>
      <c r="B8352" s="144">
        <v>19</v>
      </c>
      <c r="C8352" s="145">
        <v>0.16</v>
      </c>
      <c r="D8352" s="145">
        <v>2.5087999999999999</v>
      </c>
      <c r="E8352" s="145">
        <v>0.76800000000000002</v>
      </c>
      <c r="F8352" s="145">
        <v>0.18429999999999999</v>
      </c>
      <c r="G8352" s="146">
        <f t="shared" si="130"/>
        <v>3.6210999999999998</v>
      </c>
    </row>
    <row r="8353" spans="1:7" x14ac:dyDescent="0.25">
      <c r="A8353" s="143">
        <v>44909</v>
      </c>
      <c r="B8353" s="144">
        <v>20</v>
      </c>
      <c r="C8353" s="145">
        <v>0.31019999999999998</v>
      </c>
      <c r="D8353" s="145">
        <v>2.6162999999999998</v>
      </c>
      <c r="E8353" s="145">
        <v>0.89600000000000002</v>
      </c>
      <c r="F8353" s="145">
        <v>0.20480000000000001</v>
      </c>
      <c r="G8353" s="146">
        <f t="shared" si="130"/>
        <v>4.0272999999999994</v>
      </c>
    </row>
    <row r="8354" spans="1:7" x14ac:dyDescent="0.25">
      <c r="A8354" s="143">
        <v>44909</v>
      </c>
      <c r="B8354" s="144">
        <v>21</v>
      </c>
      <c r="C8354" s="145">
        <v>0.5242</v>
      </c>
      <c r="D8354" s="145">
        <v>2.1299000000000001</v>
      </c>
      <c r="E8354" s="145">
        <v>0.51200000000000001</v>
      </c>
      <c r="F8354" s="145">
        <v>2.4299999999999999E-2</v>
      </c>
      <c r="G8354" s="146">
        <f t="shared" si="130"/>
        <v>3.1904000000000003</v>
      </c>
    </row>
    <row r="8355" spans="1:7" x14ac:dyDescent="0.25">
      <c r="A8355" s="143">
        <v>44909</v>
      </c>
      <c r="B8355" s="144">
        <v>22</v>
      </c>
      <c r="C8355" s="145">
        <v>9.1200000000000003E-2</v>
      </c>
      <c r="D8355" s="145">
        <v>2.2835000000000001</v>
      </c>
      <c r="E8355" s="145">
        <v>0.76800000000000002</v>
      </c>
      <c r="F8355" s="145">
        <v>0.18429999999999999</v>
      </c>
      <c r="G8355" s="146">
        <f t="shared" si="130"/>
        <v>3.3270000000000004</v>
      </c>
    </row>
    <row r="8356" spans="1:7" x14ac:dyDescent="0.25">
      <c r="A8356" s="143">
        <v>44909</v>
      </c>
      <c r="B8356" s="144">
        <v>23</v>
      </c>
      <c r="C8356" s="145">
        <v>1.3682000000000001</v>
      </c>
      <c r="D8356" s="145">
        <v>2.5369000000000002</v>
      </c>
      <c r="E8356" s="145">
        <v>0.96</v>
      </c>
      <c r="F8356" s="145">
        <v>0.20480000000000001</v>
      </c>
      <c r="G8356" s="146">
        <f t="shared" si="130"/>
        <v>5.0698999999999996</v>
      </c>
    </row>
    <row r="8357" spans="1:7" x14ac:dyDescent="0.25">
      <c r="A8357" s="143">
        <v>44909</v>
      </c>
      <c r="B8357" s="144">
        <v>24</v>
      </c>
      <c r="C8357" s="145">
        <v>0.7792</v>
      </c>
      <c r="D8357" s="145">
        <v>2.30649999999999</v>
      </c>
      <c r="E8357" s="145">
        <v>0.83199999999999996</v>
      </c>
      <c r="F8357" s="145">
        <v>0.20480000000000001</v>
      </c>
      <c r="G8357" s="146">
        <f t="shared" si="130"/>
        <v>4.1224999999999898</v>
      </c>
    </row>
    <row r="8358" spans="1:7" x14ac:dyDescent="0.25">
      <c r="A8358" s="143">
        <v>44910</v>
      </c>
      <c r="B8358" s="144">
        <v>1</v>
      </c>
      <c r="C8358" s="145">
        <v>1.1853</v>
      </c>
      <c r="D8358" s="145">
        <v>2.6009000000000002</v>
      </c>
      <c r="E8358" s="145">
        <v>1.024</v>
      </c>
      <c r="F8358" s="145">
        <v>0.18429999999999999</v>
      </c>
      <c r="G8358" s="146">
        <f t="shared" si="130"/>
        <v>4.9945000000000004</v>
      </c>
    </row>
    <row r="8359" spans="1:7" x14ac:dyDescent="0.25">
      <c r="A8359" s="143">
        <v>44910</v>
      </c>
      <c r="B8359" s="144">
        <v>2</v>
      </c>
      <c r="C8359" s="145">
        <v>1.2803</v>
      </c>
      <c r="D8359" s="145">
        <v>2.6009000000000002</v>
      </c>
      <c r="E8359" s="145">
        <v>1.024</v>
      </c>
      <c r="F8359" s="145">
        <v>0.18429999999999999</v>
      </c>
      <c r="G8359" s="146">
        <f t="shared" si="130"/>
        <v>5.089500000000001</v>
      </c>
    </row>
    <row r="8360" spans="1:7" x14ac:dyDescent="0.25">
      <c r="A8360" s="143">
        <v>44910</v>
      </c>
      <c r="B8360" s="144">
        <v>3</v>
      </c>
      <c r="C8360" s="145">
        <v>1.4753000000000001</v>
      </c>
      <c r="D8360" s="145">
        <v>2.4139999999999899</v>
      </c>
      <c r="E8360" s="145">
        <v>0.96</v>
      </c>
      <c r="F8360" s="145">
        <v>0.20480000000000001</v>
      </c>
      <c r="G8360" s="146">
        <f t="shared" si="130"/>
        <v>5.0540999999999894</v>
      </c>
    </row>
    <row r="8361" spans="1:7" x14ac:dyDescent="0.25">
      <c r="A8361" s="143">
        <v>44910</v>
      </c>
      <c r="B8361" s="144">
        <v>4</v>
      </c>
      <c r="C8361" s="145">
        <v>1.5680000000000001</v>
      </c>
      <c r="D8361" s="145">
        <v>2.5573999999999999</v>
      </c>
      <c r="E8361" s="145">
        <v>0.96</v>
      </c>
      <c r="F8361" s="145">
        <v>0.18429999999999999</v>
      </c>
      <c r="G8361" s="146">
        <f t="shared" si="130"/>
        <v>5.2697000000000003</v>
      </c>
    </row>
    <row r="8362" spans="1:7" x14ac:dyDescent="0.25">
      <c r="A8362" s="143">
        <v>44910</v>
      </c>
      <c r="B8362" s="144">
        <v>5</v>
      </c>
      <c r="C8362" s="145">
        <v>2.903</v>
      </c>
      <c r="D8362" s="145">
        <v>2.6444000000000001</v>
      </c>
      <c r="E8362" s="145">
        <v>1.0880000000000001</v>
      </c>
      <c r="F8362" s="145">
        <v>0.20480000000000001</v>
      </c>
      <c r="G8362" s="146">
        <f t="shared" si="130"/>
        <v>6.8401999999999994</v>
      </c>
    </row>
    <row r="8363" spans="1:7" x14ac:dyDescent="0.25">
      <c r="A8363" s="143">
        <v>44910</v>
      </c>
      <c r="B8363" s="144">
        <v>6</v>
      </c>
      <c r="C8363" s="145">
        <v>0.85299999999999998</v>
      </c>
      <c r="D8363" s="145">
        <v>2.47799999999999</v>
      </c>
      <c r="E8363" s="145">
        <v>1.024</v>
      </c>
      <c r="F8363" s="145">
        <v>0.18429999999999999</v>
      </c>
      <c r="G8363" s="146">
        <f t="shared" si="130"/>
        <v>4.5392999999999901</v>
      </c>
    </row>
    <row r="8364" spans="1:7" x14ac:dyDescent="0.25">
      <c r="A8364" s="143">
        <v>44910</v>
      </c>
      <c r="B8364" s="144">
        <v>7</v>
      </c>
      <c r="C8364" s="145">
        <v>1.3580000000000001</v>
      </c>
      <c r="D8364" s="145">
        <v>2.4089</v>
      </c>
      <c r="E8364" s="145">
        <v>0.83199999999999996</v>
      </c>
      <c r="F8364" s="145">
        <v>0.20480000000000001</v>
      </c>
      <c r="G8364" s="146">
        <f t="shared" si="130"/>
        <v>4.8037000000000001</v>
      </c>
    </row>
    <row r="8365" spans="1:7" x14ac:dyDescent="0.25">
      <c r="A8365" s="143">
        <v>44910</v>
      </c>
      <c r="B8365" s="144">
        <v>8</v>
      </c>
      <c r="C8365" s="145">
        <v>1.1415</v>
      </c>
      <c r="D8365" s="145">
        <v>2.391</v>
      </c>
      <c r="E8365" s="145">
        <v>0.90200000000000002</v>
      </c>
      <c r="F8365" s="145">
        <v>0.22520000000000001</v>
      </c>
      <c r="G8365" s="146">
        <f t="shared" si="130"/>
        <v>4.6597</v>
      </c>
    </row>
    <row r="8366" spans="1:7" x14ac:dyDescent="0.25">
      <c r="A8366" s="143">
        <v>44910</v>
      </c>
      <c r="B8366" s="144">
        <v>9</v>
      </c>
      <c r="C8366" s="145">
        <v>6.69</v>
      </c>
      <c r="D8366" s="145">
        <v>2.5011000000000001</v>
      </c>
      <c r="E8366" s="145">
        <v>5.7328999999999999</v>
      </c>
      <c r="F8366" s="145">
        <v>232.90860000000001</v>
      </c>
      <c r="G8366" s="146">
        <f t="shared" si="130"/>
        <v>247.83260000000001</v>
      </c>
    </row>
    <row r="8367" spans="1:7" x14ac:dyDescent="0.25">
      <c r="A8367" s="143">
        <v>44910</v>
      </c>
      <c r="B8367" s="144">
        <v>10</v>
      </c>
      <c r="C8367" s="145">
        <v>178.91970000000001</v>
      </c>
      <c r="D8367" s="145">
        <v>2.9401000000000002</v>
      </c>
      <c r="E8367" s="145">
        <v>33.400199999999998</v>
      </c>
      <c r="F8367" s="145">
        <v>1601.9059</v>
      </c>
      <c r="G8367" s="146">
        <f t="shared" si="130"/>
        <v>1817.1659</v>
      </c>
    </row>
    <row r="8368" spans="1:7" x14ac:dyDescent="0.25">
      <c r="A8368" s="143">
        <v>44910</v>
      </c>
      <c r="B8368" s="144">
        <v>11</v>
      </c>
      <c r="C8368" s="145">
        <v>1825.6995999999999</v>
      </c>
      <c r="D8368" s="145">
        <v>6.3615000000000004</v>
      </c>
      <c r="E8368" s="145">
        <v>110.0943</v>
      </c>
      <c r="F8368" s="145">
        <v>3183.2984999999999</v>
      </c>
      <c r="G8368" s="146">
        <f t="shared" si="130"/>
        <v>5125.4538999999995</v>
      </c>
    </row>
    <row r="8369" spans="1:7" x14ac:dyDescent="0.25">
      <c r="A8369" s="143">
        <v>44910</v>
      </c>
      <c r="B8369" s="144">
        <v>12</v>
      </c>
      <c r="C8369" s="145">
        <v>5981.1279999999997</v>
      </c>
      <c r="D8369" s="145">
        <v>20.313500000000001</v>
      </c>
      <c r="E8369" s="145">
        <v>201.5729</v>
      </c>
      <c r="F8369" s="145">
        <v>4559.2416999999996</v>
      </c>
      <c r="G8369" s="146">
        <f t="shared" si="130"/>
        <v>10762.256099999999</v>
      </c>
    </row>
    <row r="8370" spans="1:7" x14ac:dyDescent="0.25">
      <c r="A8370" s="143">
        <v>44910</v>
      </c>
      <c r="B8370" s="144">
        <v>13</v>
      </c>
      <c r="C8370" s="145">
        <v>8710.1193999999996</v>
      </c>
      <c r="D8370" s="145">
        <v>36.896599999999999</v>
      </c>
      <c r="E8370" s="145">
        <v>300.23860000000002</v>
      </c>
      <c r="F8370" s="145">
        <v>5396.9188999999997</v>
      </c>
      <c r="G8370" s="146">
        <f t="shared" si="130"/>
        <v>14444.173500000001</v>
      </c>
    </row>
    <row r="8371" spans="1:7" x14ac:dyDescent="0.25">
      <c r="A8371" s="143">
        <v>44910</v>
      </c>
      <c r="B8371" s="144">
        <v>14</v>
      </c>
      <c r="C8371" s="145">
        <v>9859.4902000000002</v>
      </c>
      <c r="D8371" s="145">
        <v>44.267499999999998</v>
      </c>
      <c r="E8371" s="145">
        <v>319.487899999999</v>
      </c>
      <c r="F8371" s="145">
        <v>5054.3195999999998</v>
      </c>
      <c r="G8371" s="146">
        <f t="shared" si="130"/>
        <v>15277.565199999997</v>
      </c>
    </row>
    <row r="8372" spans="1:7" x14ac:dyDescent="0.25">
      <c r="A8372" s="143">
        <v>44910</v>
      </c>
      <c r="B8372" s="144">
        <v>15</v>
      </c>
      <c r="C8372" s="145">
        <v>8373.9364999999998</v>
      </c>
      <c r="D8372" s="145">
        <v>33.266599999999997</v>
      </c>
      <c r="E8372" s="145">
        <v>308.29329999999999</v>
      </c>
      <c r="F8372" s="145">
        <v>4500.1343999999999</v>
      </c>
      <c r="G8372" s="146">
        <f t="shared" si="130"/>
        <v>13215.630799999999</v>
      </c>
    </row>
    <row r="8373" spans="1:7" x14ac:dyDescent="0.25">
      <c r="A8373" s="143">
        <v>44910</v>
      </c>
      <c r="B8373" s="144">
        <v>16</v>
      </c>
      <c r="C8373" s="145">
        <v>4635.1773999999996</v>
      </c>
      <c r="D8373" s="145">
        <v>16.147200000000002</v>
      </c>
      <c r="E8373" s="145">
        <v>171.99940000000001</v>
      </c>
      <c r="F8373" s="145">
        <v>2631.0212999999999</v>
      </c>
      <c r="G8373" s="146">
        <f t="shared" si="130"/>
        <v>7454.345299999999</v>
      </c>
    </row>
    <row r="8374" spans="1:7" x14ac:dyDescent="0.25">
      <c r="A8374" s="143">
        <v>44910</v>
      </c>
      <c r="B8374" s="144">
        <v>17</v>
      </c>
      <c r="C8374" s="145">
        <v>793.01459999999997</v>
      </c>
      <c r="D8374" s="145">
        <v>4.6566000000000001</v>
      </c>
      <c r="E8374" s="145">
        <v>8.7570999999999994</v>
      </c>
      <c r="F8374" s="145">
        <v>613.68870000000004</v>
      </c>
      <c r="G8374" s="146">
        <f t="shared" si="130"/>
        <v>1420.1170000000002</v>
      </c>
    </row>
    <row r="8375" spans="1:7" x14ac:dyDescent="0.25">
      <c r="A8375" s="143">
        <v>44910</v>
      </c>
      <c r="B8375" s="144">
        <v>18</v>
      </c>
      <c r="C8375" s="145">
        <v>0.8629</v>
      </c>
      <c r="D8375" s="145">
        <v>2.0274999999999999</v>
      </c>
      <c r="E8375" s="145">
        <v>0.51200000000000001</v>
      </c>
      <c r="F8375" s="145">
        <v>0.79010000000000002</v>
      </c>
      <c r="G8375" s="146">
        <f t="shared" si="130"/>
        <v>4.1924999999999999</v>
      </c>
    </row>
    <row r="8376" spans="1:7" x14ac:dyDescent="0.25">
      <c r="A8376" s="143">
        <v>44910</v>
      </c>
      <c r="B8376" s="144">
        <v>19</v>
      </c>
      <c r="C8376" s="145">
        <v>0.495</v>
      </c>
      <c r="D8376" s="145">
        <v>1.5819999999999901</v>
      </c>
      <c r="E8376" s="145">
        <v>0.128</v>
      </c>
      <c r="F8376" s="145">
        <v>0.21340000000000001</v>
      </c>
      <c r="G8376" s="146">
        <f t="shared" si="130"/>
        <v>2.4183999999999903</v>
      </c>
    </row>
    <row r="8377" spans="1:7" x14ac:dyDescent="0.25">
      <c r="A8377" s="143">
        <v>44910</v>
      </c>
      <c r="B8377" s="144">
        <v>20</v>
      </c>
      <c r="C8377" s="145">
        <v>0.68600000000000005</v>
      </c>
      <c r="D8377" s="145">
        <v>2.11709999999999</v>
      </c>
      <c r="E8377" s="145">
        <v>0.70399999999999996</v>
      </c>
      <c r="F8377" s="145">
        <v>2.4299999999999999E-2</v>
      </c>
      <c r="G8377" s="146">
        <f t="shared" si="130"/>
        <v>3.5313999999999899</v>
      </c>
    </row>
    <row r="8378" spans="1:7" x14ac:dyDescent="0.25">
      <c r="A8378" s="143">
        <v>44910</v>
      </c>
      <c r="B8378" s="144">
        <v>21</v>
      </c>
      <c r="C8378" s="145">
        <v>0.63200000000000001</v>
      </c>
      <c r="D8378" s="145">
        <v>2.2475999999999998</v>
      </c>
      <c r="E8378" s="145">
        <v>0.89600000000000002</v>
      </c>
      <c r="F8378" s="145">
        <v>0.22739999999999999</v>
      </c>
      <c r="G8378" s="146">
        <f t="shared" si="130"/>
        <v>4.0030000000000001</v>
      </c>
    </row>
    <row r="8379" spans="1:7" x14ac:dyDescent="0.25">
      <c r="A8379" s="143">
        <v>44910</v>
      </c>
      <c r="B8379" s="144">
        <v>22</v>
      </c>
      <c r="C8379" s="145">
        <v>0.48599999999999999</v>
      </c>
      <c r="D8379" s="145">
        <v>1.7612000000000001</v>
      </c>
      <c r="E8379" s="145">
        <v>0.51200000000000001</v>
      </c>
      <c r="F8379" s="145">
        <v>0.19169999999999901</v>
      </c>
      <c r="G8379" s="146">
        <f t="shared" si="130"/>
        <v>2.9508999999999994</v>
      </c>
    </row>
    <row r="8380" spans="1:7" x14ac:dyDescent="0.25">
      <c r="A8380" s="143">
        <v>44910</v>
      </c>
      <c r="B8380" s="144">
        <v>23</v>
      </c>
      <c r="C8380" s="145">
        <v>0.96699999999999997</v>
      </c>
      <c r="D8380" s="145">
        <v>2.09919999999999</v>
      </c>
      <c r="E8380" s="145">
        <v>0.76800000000000002</v>
      </c>
      <c r="F8380" s="145">
        <v>0.20480000000000001</v>
      </c>
      <c r="G8380" s="146">
        <f t="shared" si="130"/>
        <v>4.0389999999999899</v>
      </c>
    </row>
    <row r="8381" spans="1:7" x14ac:dyDescent="0.25">
      <c r="A8381" s="143">
        <v>44910</v>
      </c>
      <c r="B8381" s="144">
        <v>24</v>
      </c>
      <c r="C8381" s="145">
        <v>0.155</v>
      </c>
      <c r="D8381" s="145">
        <v>2.2527999999999899</v>
      </c>
      <c r="E8381" s="145">
        <v>1.024</v>
      </c>
      <c r="F8381" s="145">
        <v>0.18429999999999999</v>
      </c>
      <c r="G8381" s="146">
        <f t="shared" si="130"/>
        <v>3.6160999999999897</v>
      </c>
    </row>
    <row r="8382" spans="1:7" x14ac:dyDescent="0.25">
      <c r="A8382" s="143">
        <v>44911</v>
      </c>
      <c r="B8382" s="144">
        <v>1</v>
      </c>
      <c r="C8382" s="145">
        <v>0.19450000000000001</v>
      </c>
      <c r="D8382" s="145">
        <v>2.3090999999999999</v>
      </c>
      <c r="E8382" s="145">
        <v>0.89600000000000002</v>
      </c>
      <c r="F8382" s="145">
        <v>0.20480000000000001</v>
      </c>
      <c r="G8382" s="146">
        <f t="shared" si="130"/>
        <v>3.6044</v>
      </c>
    </row>
    <row r="8383" spans="1:7" x14ac:dyDescent="0.25">
      <c r="A8383" s="143">
        <v>44911</v>
      </c>
      <c r="B8383" s="144">
        <v>2</v>
      </c>
      <c r="C8383" s="145">
        <v>0.76549999999999896</v>
      </c>
      <c r="D8383" s="145">
        <v>2.18359999999999</v>
      </c>
      <c r="E8383" s="145">
        <v>0.83199999999999996</v>
      </c>
      <c r="F8383" s="145">
        <v>0.18969999999999901</v>
      </c>
      <c r="G8383" s="146">
        <f t="shared" si="130"/>
        <v>3.9707999999999877</v>
      </c>
    </row>
    <row r="8384" spans="1:7" x14ac:dyDescent="0.25">
      <c r="A8384" s="143">
        <v>44911</v>
      </c>
      <c r="B8384" s="144">
        <v>3</v>
      </c>
      <c r="C8384" s="145">
        <v>1.2865</v>
      </c>
      <c r="D8384" s="145">
        <v>2.1657000000000002</v>
      </c>
      <c r="E8384" s="145">
        <v>0.89600000000000002</v>
      </c>
      <c r="F8384" s="145">
        <v>0.217</v>
      </c>
      <c r="G8384" s="146">
        <f t="shared" si="130"/>
        <v>4.5651999999999999</v>
      </c>
    </row>
    <row r="8385" spans="1:7" x14ac:dyDescent="0.25">
      <c r="A8385" s="143">
        <v>44911</v>
      </c>
      <c r="B8385" s="144">
        <v>4</v>
      </c>
      <c r="C8385" s="145">
        <v>1.2794999999999901</v>
      </c>
      <c r="D8385" s="145">
        <v>2.1196000000000002</v>
      </c>
      <c r="E8385" s="145">
        <v>0.76800000000000002</v>
      </c>
      <c r="F8385" s="145">
        <v>0.19819999999999999</v>
      </c>
      <c r="G8385" s="146">
        <f t="shared" si="130"/>
        <v>4.3652999999999897</v>
      </c>
    </row>
    <row r="8386" spans="1:7" x14ac:dyDescent="0.25">
      <c r="A8386" s="143">
        <v>44911</v>
      </c>
      <c r="B8386" s="144">
        <v>5</v>
      </c>
      <c r="C8386" s="145">
        <v>3.2845</v>
      </c>
      <c r="D8386" s="145">
        <v>2.1606000000000001</v>
      </c>
      <c r="E8386" s="145">
        <v>0.76800000000000002</v>
      </c>
      <c r="F8386" s="145">
        <v>0.18429999999999999</v>
      </c>
      <c r="G8386" s="146">
        <f t="shared" si="130"/>
        <v>6.3974000000000002</v>
      </c>
    </row>
    <row r="8387" spans="1:7" x14ac:dyDescent="0.25">
      <c r="A8387" s="143">
        <v>44911</v>
      </c>
      <c r="B8387" s="144">
        <v>6</v>
      </c>
      <c r="C8387" s="145">
        <v>1.7255</v>
      </c>
      <c r="D8387" s="145">
        <v>2.0351999999999899</v>
      </c>
      <c r="E8387" s="145">
        <v>0.70399999999999996</v>
      </c>
      <c r="F8387" s="145">
        <v>0.20480000000000001</v>
      </c>
      <c r="G8387" s="146">
        <f t="shared" si="130"/>
        <v>4.6694999999999895</v>
      </c>
    </row>
    <row r="8388" spans="1:7" x14ac:dyDescent="0.25">
      <c r="A8388" s="143">
        <v>44911</v>
      </c>
      <c r="B8388" s="144">
        <v>7</v>
      </c>
      <c r="C8388" s="145">
        <v>1.4735</v>
      </c>
      <c r="D8388" s="145">
        <v>1.9276</v>
      </c>
      <c r="E8388" s="145">
        <v>0.57599999999999996</v>
      </c>
      <c r="F8388" s="145">
        <v>0.20119999999999999</v>
      </c>
      <c r="G8388" s="146">
        <f t="shared" si="130"/>
        <v>4.1783000000000001</v>
      </c>
    </row>
    <row r="8389" spans="1:7" x14ac:dyDescent="0.25">
      <c r="A8389" s="143">
        <v>44911</v>
      </c>
      <c r="B8389" s="144">
        <v>8</v>
      </c>
      <c r="C8389" s="145">
        <v>0.19849999999999901</v>
      </c>
      <c r="D8389" s="145">
        <v>1.8201000000000001</v>
      </c>
      <c r="E8389" s="145">
        <v>0.44800000000000001</v>
      </c>
      <c r="F8389" s="145">
        <v>1.5841000000000001</v>
      </c>
      <c r="G8389" s="146">
        <f t="shared" si="130"/>
        <v>4.0506999999999991</v>
      </c>
    </row>
    <row r="8390" spans="1:7" x14ac:dyDescent="0.25">
      <c r="A8390" s="143">
        <v>44911</v>
      </c>
      <c r="B8390" s="144">
        <v>9</v>
      </c>
      <c r="C8390" s="145">
        <v>2.0154000000000001</v>
      </c>
      <c r="D8390" s="145">
        <v>1.8815999999999999</v>
      </c>
      <c r="E8390" s="145">
        <v>4.8266</v>
      </c>
      <c r="F8390" s="145">
        <v>293.64699999999999</v>
      </c>
      <c r="G8390" s="146">
        <f t="shared" ref="G8390:G8453" si="131">+SUM(C8390:F8390)</f>
        <v>302.37059999999997</v>
      </c>
    </row>
    <row r="8391" spans="1:7" x14ac:dyDescent="0.25">
      <c r="A8391" s="143">
        <v>44911</v>
      </c>
      <c r="B8391" s="144">
        <v>10</v>
      </c>
      <c r="C8391" s="145">
        <v>60.936599999999999</v>
      </c>
      <c r="D8391" s="145">
        <v>3.7862</v>
      </c>
      <c r="E8391" s="145">
        <v>31.147399999999902</v>
      </c>
      <c r="F8391" s="145">
        <v>1424.7130999999999</v>
      </c>
      <c r="G8391" s="146">
        <f t="shared" si="131"/>
        <v>1520.5832999999998</v>
      </c>
    </row>
    <row r="8392" spans="1:7" x14ac:dyDescent="0.25">
      <c r="A8392" s="143">
        <v>44911</v>
      </c>
      <c r="B8392" s="144">
        <v>11</v>
      </c>
      <c r="C8392" s="145">
        <v>312.99299999999999</v>
      </c>
      <c r="D8392" s="145">
        <v>6.1311999999999998</v>
      </c>
      <c r="E8392" s="145">
        <v>90.333399999999997</v>
      </c>
      <c r="F8392" s="145">
        <v>3118.0239000000001</v>
      </c>
      <c r="G8392" s="146">
        <f t="shared" si="131"/>
        <v>3527.4814999999999</v>
      </c>
    </row>
    <row r="8393" spans="1:7" x14ac:dyDescent="0.25">
      <c r="A8393" s="143">
        <v>44911</v>
      </c>
      <c r="B8393" s="144">
        <v>12</v>
      </c>
      <c r="C8393" s="145">
        <v>1049.2095999999999</v>
      </c>
      <c r="D8393" s="145">
        <v>8.6893999999999991</v>
      </c>
      <c r="E8393" s="145">
        <v>278.8913</v>
      </c>
      <c r="F8393" s="145">
        <v>6743.7204000000002</v>
      </c>
      <c r="G8393" s="146">
        <f t="shared" si="131"/>
        <v>8080.5106999999998</v>
      </c>
    </row>
    <row r="8394" spans="1:7" x14ac:dyDescent="0.25">
      <c r="A8394" s="143">
        <v>44911</v>
      </c>
      <c r="B8394" s="144">
        <v>13</v>
      </c>
      <c r="C8394" s="145">
        <v>1534.8291999999999</v>
      </c>
      <c r="D8394" s="145">
        <v>8.5983000000000001</v>
      </c>
      <c r="E8394" s="145">
        <v>503.07490000000001</v>
      </c>
      <c r="F8394" s="145">
        <v>8144.9179999999997</v>
      </c>
      <c r="G8394" s="146">
        <f t="shared" si="131"/>
        <v>10191.420399999999</v>
      </c>
    </row>
    <row r="8395" spans="1:7" x14ac:dyDescent="0.25">
      <c r="A8395" s="143">
        <v>44911</v>
      </c>
      <c r="B8395" s="144">
        <v>14</v>
      </c>
      <c r="C8395" s="145">
        <v>1177.3106</v>
      </c>
      <c r="D8395" s="145">
        <v>7.8486000000000002</v>
      </c>
      <c r="E8395" s="145">
        <v>493.19099999999997</v>
      </c>
      <c r="F8395" s="145">
        <v>8144.9128000000001</v>
      </c>
      <c r="G8395" s="146">
        <f t="shared" si="131"/>
        <v>9823.2630000000008</v>
      </c>
    </row>
    <row r="8396" spans="1:7" x14ac:dyDescent="0.25">
      <c r="A8396" s="143">
        <v>44911</v>
      </c>
      <c r="B8396" s="144">
        <v>15</v>
      </c>
      <c r="C8396" s="145">
        <v>931.05669999999998</v>
      </c>
      <c r="D8396" s="145">
        <v>9.0413999999999994</v>
      </c>
      <c r="E8396" s="145">
        <v>285.0249</v>
      </c>
      <c r="F8396" s="145">
        <v>5677.9436999999998</v>
      </c>
      <c r="G8396" s="146">
        <f t="shared" si="131"/>
        <v>6903.0666999999994</v>
      </c>
    </row>
    <row r="8397" spans="1:7" x14ac:dyDescent="0.25">
      <c r="A8397" s="143">
        <v>44911</v>
      </c>
      <c r="B8397" s="144">
        <v>16</v>
      </c>
      <c r="C8397" s="145">
        <v>355.05130000000003</v>
      </c>
      <c r="D8397" s="145">
        <v>6.2514000000000003</v>
      </c>
      <c r="E8397" s="145">
        <v>102.82089999999999</v>
      </c>
      <c r="F8397" s="145">
        <v>3009.3384000000001</v>
      </c>
      <c r="G8397" s="146">
        <f t="shared" si="131"/>
        <v>3473.462</v>
      </c>
    </row>
    <row r="8398" spans="1:7" x14ac:dyDescent="0.25">
      <c r="A8398" s="143">
        <v>44911</v>
      </c>
      <c r="B8398" s="144">
        <v>17</v>
      </c>
      <c r="C8398" s="145">
        <v>22.0916</v>
      </c>
      <c r="D8398" s="145">
        <v>2.391</v>
      </c>
      <c r="E8398" s="145">
        <v>27.306100000000001</v>
      </c>
      <c r="F8398" s="145">
        <v>916.84389999999996</v>
      </c>
      <c r="G8398" s="146">
        <f t="shared" si="131"/>
        <v>968.63259999999991</v>
      </c>
    </row>
    <row r="8399" spans="1:7" x14ac:dyDescent="0.25">
      <c r="A8399" s="143">
        <v>44911</v>
      </c>
      <c r="B8399" s="144">
        <v>18</v>
      </c>
      <c r="C8399" s="145">
        <v>0.27750000000000002</v>
      </c>
      <c r="D8399" s="145">
        <v>1.7893999999999901</v>
      </c>
      <c r="E8399" s="145">
        <v>0.192</v>
      </c>
      <c r="F8399" s="145">
        <v>7.0784000000000002</v>
      </c>
      <c r="G8399" s="146">
        <f t="shared" si="131"/>
        <v>9.3372999999999902</v>
      </c>
    </row>
    <row r="8400" spans="1:7" x14ac:dyDescent="0.25">
      <c r="A8400" s="143">
        <v>44911</v>
      </c>
      <c r="B8400" s="144">
        <v>19</v>
      </c>
      <c r="C8400" s="145">
        <v>0.2525</v>
      </c>
      <c r="D8400" s="145">
        <v>1.8738999999999999</v>
      </c>
      <c r="E8400" s="145">
        <v>0.25600000000000001</v>
      </c>
      <c r="F8400" s="145">
        <v>0.20480000000000001</v>
      </c>
      <c r="G8400" s="146">
        <f t="shared" si="131"/>
        <v>2.5871999999999997</v>
      </c>
    </row>
    <row r="8401" spans="1:7" x14ac:dyDescent="0.25">
      <c r="A8401" s="143">
        <v>44911</v>
      </c>
      <c r="B8401" s="144">
        <v>20</v>
      </c>
      <c r="C8401" s="145">
        <v>7.6499999999999999E-2</v>
      </c>
      <c r="D8401" s="145">
        <v>1.7893999999999901</v>
      </c>
      <c r="E8401" s="145">
        <v>0.192</v>
      </c>
      <c r="F8401" s="145">
        <v>0.18429999999999999</v>
      </c>
      <c r="G8401" s="146">
        <f t="shared" si="131"/>
        <v>2.2421999999999902</v>
      </c>
    </row>
    <row r="8402" spans="1:7" x14ac:dyDescent="0.25">
      <c r="A8402" s="143">
        <v>44911</v>
      </c>
      <c r="B8402" s="144">
        <v>21</v>
      </c>
      <c r="C8402" s="145">
        <v>0.33649999999999902</v>
      </c>
      <c r="D8402" s="145">
        <v>1.85849999999999</v>
      </c>
      <c r="E8402" s="145">
        <v>0.38400000000000001</v>
      </c>
      <c r="F8402" s="145">
        <v>0.20480000000000001</v>
      </c>
      <c r="G8402" s="146">
        <f t="shared" si="131"/>
        <v>2.7837999999999892</v>
      </c>
    </row>
    <row r="8403" spans="1:7" x14ac:dyDescent="0.25">
      <c r="A8403" s="143">
        <v>44911</v>
      </c>
      <c r="B8403" s="144">
        <v>22</v>
      </c>
      <c r="C8403" s="145">
        <v>0.3085</v>
      </c>
      <c r="D8403" s="145">
        <v>1.8635999999999999</v>
      </c>
      <c r="E8403" s="145">
        <v>0.51200000000000001</v>
      </c>
      <c r="F8403" s="145">
        <v>0.18429999999999999</v>
      </c>
      <c r="G8403" s="146">
        <f t="shared" si="131"/>
        <v>2.8683999999999998</v>
      </c>
    </row>
    <row r="8404" spans="1:7" x14ac:dyDescent="0.25">
      <c r="A8404" s="143">
        <v>44911</v>
      </c>
      <c r="B8404" s="144">
        <v>23</v>
      </c>
      <c r="C8404" s="145">
        <v>1.2955000000000001</v>
      </c>
      <c r="D8404" s="145">
        <v>2.30649999999999</v>
      </c>
      <c r="E8404" s="145">
        <v>0.83199999999999996</v>
      </c>
      <c r="F8404" s="145">
        <v>0.22140000000000001</v>
      </c>
      <c r="G8404" s="146">
        <f t="shared" si="131"/>
        <v>4.6553999999999904</v>
      </c>
    </row>
    <row r="8405" spans="1:7" x14ac:dyDescent="0.25">
      <c r="A8405" s="143">
        <v>44911</v>
      </c>
      <c r="B8405" s="144">
        <v>24</v>
      </c>
      <c r="C8405" s="145">
        <v>0.20849999999999999</v>
      </c>
      <c r="D8405" s="145">
        <v>2.30649999999999</v>
      </c>
      <c r="E8405" s="145">
        <v>0.83199999999999996</v>
      </c>
      <c r="F8405" s="145">
        <v>0.2457</v>
      </c>
      <c r="G8405" s="146">
        <f t="shared" si="131"/>
        <v>3.5926999999999896</v>
      </c>
    </row>
    <row r="8406" spans="1:7" x14ac:dyDescent="0.25">
      <c r="A8406" s="143">
        <v>44912</v>
      </c>
      <c r="B8406" s="144">
        <v>1</v>
      </c>
      <c r="C8406" s="145">
        <v>0.89770000000000005</v>
      </c>
      <c r="D8406" s="145">
        <v>2.5855999999999999</v>
      </c>
      <c r="E8406" s="145">
        <v>1.1519999999999999</v>
      </c>
      <c r="F8406" s="145">
        <v>0.18429999999999999</v>
      </c>
      <c r="G8406" s="146">
        <f t="shared" si="131"/>
        <v>4.8196000000000003</v>
      </c>
    </row>
    <row r="8407" spans="1:7" x14ac:dyDescent="0.25">
      <c r="A8407" s="143">
        <v>44912</v>
      </c>
      <c r="B8407" s="144">
        <v>2</v>
      </c>
      <c r="C8407" s="145">
        <v>1.3536999999999999</v>
      </c>
      <c r="D8407" s="145">
        <v>2.3755999999999999</v>
      </c>
      <c r="E8407" s="145">
        <v>1.024</v>
      </c>
      <c r="F8407" s="145">
        <v>0.20480000000000001</v>
      </c>
      <c r="G8407" s="146">
        <f t="shared" si="131"/>
        <v>4.9580999999999991</v>
      </c>
    </row>
    <row r="8408" spans="1:7" x14ac:dyDescent="0.25">
      <c r="A8408" s="143">
        <v>44912</v>
      </c>
      <c r="B8408" s="144">
        <v>3</v>
      </c>
      <c r="C8408" s="145">
        <v>1.4127000000000001</v>
      </c>
      <c r="D8408" s="145">
        <v>2.1784999999999899</v>
      </c>
      <c r="E8408" s="145">
        <v>0.70399999999999996</v>
      </c>
      <c r="F8408" s="145">
        <v>0.1847</v>
      </c>
      <c r="G8408" s="146">
        <f t="shared" si="131"/>
        <v>4.47989999999999</v>
      </c>
    </row>
    <row r="8409" spans="1:7" x14ac:dyDescent="0.25">
      <c r="A8409" s="143">
        <v>44912</v>
      </c>
      <c r="B8409" s="144">
        <v>4</v>
      </c>
      <c r="C8409" s="145">
        <v>1.2537</v>
      </c>
      <c r="D8409" s="145">
        <v>2.496</v>
      </c>
      <c r="E8409" s="145">
        <v>0.96</v>
      </c>
      <c r="F8409" s="145">
        <v>1.9298999999999999</v>
      </c>
      <c r="G8409" s="146">
        <f t="shared" si="131"/>
        <v>6.6395999999999997</v>
      </c>
    </row>
    <row r="8410" spans="1:7" x14ac:dyDescent="0.25">
      <c r="A8410" s="143">
        <v>44912</v>
      </c>
      <c r="B8410" s="144">
        <v>5</v>
      </c>
      <c r="C8410" s="145">
        <v>1.2446999999999999</v>
      </c>
      <c r="D8410" s="145">
        <v>2.4115000000000002</v>
      </c>
      <c r="E8410" s="145">
        <v>0.89600000000000002</v>
      </c>
      <c r="F8410" s="145">
        <v>1.9152</v>
      </c>
      <c r="G8410" s="146">
        <f t="shared" si="131"/>
        <v>6.4673999999999996</v>
      </c>
    </row>
    <row r="8411" spans="1:7" x14ac:dyDescent="0.25">
      <c r="A8411" s="143">
        <v>44912</v>
      </c>
      <c r="B8411" s="144">
        <v>6</v>
      </c>
      <c r="C8411" s="145">
        <v>1.2697000000000001</v>
      </c>
      <c r="D8411" s="145">
        <v>1.8354999999999999</v>
      </c>
      <c r="E8411" s="145">
        <v>0.32</v>
      </c>
      <c r="F8411" s="145">
        <v>1.7699</v>
      </c>
      <c r="G8411" s="146">
        <f t="shared" si="131"/>
        <v>5.1951000000000001</v>
      </c>
    </row>
    <row r="8412" spans="1:7" x14ac:dyDescent="0.25">
      <c r="A8412" s="143">
        <v>44912</v>
      </c>
      <c r="B8412" s="144">
        <v>7</v>
      </c>
      <c r="C8412" s="145">
        <v>1.8876999999999999</v>
      </c>
      <c r="D8412" s="145">
        <v>2.2195</v>
      </c>
      <c r="E8412" s="145">
        <v>0.70399999999999996</v>
      </c>
      <c r="F8412" s="145">
        <v>1.9108000000000001</v>
      </c>
      <c r="G8412" s="146">
        <f t="shared" si="131"/>
        <v>6.7219999999999995</v>
      </c>
    </row>
    <row r="8413" spans="1:7" x14ac:dyDescent="0.25">
      <c r="A8413" s="143">
        <v>44912</v>
      </c>
      <c r="B8413" s="144">
        <v>8</v>
      </c>
      <c r="C8413" s="145">
        <v>1.3416999999999999</v>
      </c>
      <c r="D8413" s="145">
        <v>2.1145</v>
      </c>
      <c r="E8413" s="145">
        <v>0.64</v>
      </c>
      <c r="F8413" s="145">
        <v>6.7354000000000003</v>
      </c>
      <c r="G8413" s="146">
        <f t="shared" si="131"/>
        <v>10.8316</v>
      </c>
    </row>
    <row r="8414" spans="1:7" x14ac:dyDescent="0.25">
      <c r="A8414" s="143">
        <v>44912</v>
      </c>
      <c r="B8414" s="144">
        <v>9</v>
      </c>
      <c r="C8414" s="145">
        <v>29.631799999999998</v>
      </c>
      <c r="D8414" s="145">
        <v>2.1375999999999999</v>
      </c>
      <c r="E8414" s="145">
        <v>86.500900000000001</v>
      </c>
      <c r="F8414" s="145">
        <v>2480.2337000000002</v>
      </c>
      <c r="G8414" s="146">
        <f t="shared" si="131"/>
        <v>2598.5040000000004</v>
      </c>
    </row>
    <row r="8415" spans="1:7" x14ac:dyDescent="0.25">
      <c r="A8415" s="143">
        <v>44912</v>
      </c>
      <c r="B8415" s="144">
        <v>10</v>
      </c>
      <c r="C8415" s="145">
        <v>362.08229999999998</v>
      </c>
      <c r="D8415" s="145">
        <v>4.6516000000000002</v>
      </c>
      <c r="E8415" s="145">
        <v>350.38630000000001</v>
      </c>
      <c r="F8415" s="145">
        <v>8052.0955999999996</v>
      </c>
      <c r="G8415" s="146">
        <f t="shared" si="131"/>
        <v>8769.2157999999999</v>
      </c>
    </row>
    <row r="8416" spans="1:7" x14ac:dyDescent="0.25">
      <c r="A8416" s="143">
        <v>44912</v>
      </c>
      <c r="B8416" s="144">
        <v>11</v>
      </c>
      <c r="C8416" s="145">
        <v>1094.1074000000001</v>
      </c>
      <c r="D8416" s="145">
        <v>9.4004999999999992</v>
      </c>
      <c r="E8416" s="145">
        <v>572.56320000000005</v>
      </c>
      <c r="F8416" s="145">
        <v>12228.9395</v>
      </c>
      <c r="G8416" s="146">
        <f t="shared" si="131"/>
        <v>13905.010600000001</v>
      </c>
    </row>
    <row r="8417" spans="1:7" x14ac:dyDescent="0.25">
      <c r="A8417" s="143">
        <v>44912</v>
      </c>
      <c r="B8417" s="144">
        <v>12</v>
      </c>
      <c r="C8417" s="145">
        <v>2055.3904000000002</v>
      </c>
      <c r="D8417" s="145">
        <v>15.9717</v>
      </c>
      <c r="E8417" s="145">
        <v>720.5634</v>
      </c>
      <c r="F8417" s="145">
        <v>15005.4558</v>
      </c>
      <c r="G8417" s="146">
        <f t="shared" si="131"/>
        <v>17797.381300000001</v>
      </c>
    </row>
    <row r="8418" spans="1:7" x14ac:dyDescent="0.25">
      <c r="A8418" s="143">
        <v>44912</v>
      </c>
      <c r="B8418" s="144">
        <v>13</v>
      </c>
      <c r="C8418" s="145">
        <v>3307.2662999999998</v>
      </c>
      <c r="D8418" s="145">
        <v>19.808399999999999</v>
      </c>
      <c r="E8418" s="145">
        <v>764.1232</v>
      </c>
      <c r="F8418" s="145">
        <v>15759.244199999999</v>
      </c>
      <c r="G8418" s="146">
        <f t="shared" si="131"/>
        <v>19850.4421</v>
      </c>
    </row>
    <row r="8419" spans="1:7" x14ac:dyDescent="0.25">
      <c r="A8419" s="143">
        <v>44912</v>
      </c>
      <c r="B8419" s="144">
        <v>14</v>
      </c>
      <c r="C8419" s="145">
        <v>3567.8613</v>
      </c>
      <c r="D8419" s="145">
        <v>21.6629</v>
      </c>
      <c r="E8419" s="145">
        <v>760.58879999999999</v>
      </c>
      <c r="F8419" s="145">
        <v>15763.821599999999</v>
      </c>
      <c r="G8419" s="146">
        <f t="shared" si="131"/>
        <v>20113.934600000001</v>
      </c>
    </row>
    <row r="8420" spans="1:7" x14ac:dyDescent="0.25">
      <c r="A8420" s="143">
        <v>44912</v>
      </c>
      <c r="B8420" s="144">
        <v>15</v>
      </c>
      <c r="C8420" s="145">
        <v>2653.7257</v>
      </c>
      <c r="D8420" s="145">
        <v>16.4316</v>
      </c>
      <c r="E8420" s="145">
        <v>587.07039999999995</v>
      </c>
      <c r="F8420" s="145">
        <v>15103.6633</v>
      </c>
      <c r="G8420" s="146">
        <f t="shared" si="131"/>
        <v>18360.891</v>
      </c>
    </row>
    <row r="8421" spans="1:7" x14ac:dyDescent="0.25">
      <c r="A8421" s="143">
        <v>44912</v>
      </c>
      <c r="B8421" s="144">
        <v>16</v>
      </c>
      <c r="C8421" s="145">
        <v>1386.8435999999999</v>
      </c>
      <c r="D8421" s="145">
        <v>10.817599999999899</v>
      </c>
      <c r="E8421" s="145">
        <v>370.343199999999</v>
      </c>
      <c r="F8421" s="145">
        <v>12097.087299999999</v>
      </c>
      <c r="G8421" s="146">
        <f t="shared" si="131"/>
        <v>13865.091699999997</v>
      </c>
    </row>
    <row r="8422" spans="1:7" x14ac:dyDescent="0.25">
      <c r="A8422" s="143">
        <v>44912</v>
      </c>
      <c r="B8422" s="144">
        <v>17</v>
      </c>
      <c r="C8422" s="145">
        <v>206.83029999999999</v>
      </c>
      <c r="D8422" s="145">
        <v>2.7519999999999998</v>
      </c>
      <c r="E8422" s="145">
        <v>127.22909999999899</v>
      </c>
      <c r="F8422" s="145">
        <v>5143.1476000000002</v>
      </c>
      <c r="G8422" s="146">
        <f t="shared" si="131"/>
        <v>5479.9589999999989</v>
      </c>
    </row>
    <row r="8423" spans="1:7" x14ac:dyDescent="0.25">
      <c r="A8423" s="143">
        <v>44912</v>
      </c>
      <c r="B8423" s="144">
        <v>18</v>
      </c>
      <c r="C8423" s="145">
        <v>1.8199999999999901</v>
      </c>
      <c r="D8423" s="145">
        <v>1.6614</v>
      </c>
      <c r="E8423" s="145">
        <v>7.1999999999999995E-2</v>
      </c>
      <c r="F8423" s="145">
        <v>25.625</v>
      </c>
      <c r="G8423" s="146">
        <f t="shared" si="131"/>
        <v>29.178399999999989</v>
      </c>
    </row>
    <row r="8424" spans="1:7" x14ac:dyDescent="0.25">
      <c r="A8424" s="143">
        <v>44912</v>
      </c>
      <c r="B8424" s="144">
        <v>19</v>
      </c>
      <c r="C8424" s="145">
        <v>0.36499999999999999</v>
      </c>
      <c r="D8424" s="145">
        <v>1.7888999999999999</v>
      </c>
      <c r="E8424" s="145">
        <v>0.21199999999999999</v>
      </c>
      <c r="F8424" s="145">
        <v>0.18429999999999999</v>
      </c>
      <c r="G8424" s="146">
        <f t="shared" si="131"/>
        <v>2.5502000000000002</v>
      </c>
    </row>
    <row r="8425" spans="1:7" x14ac:dyDescent="0.25">
      <c r="A8425" s="143">
        <v>44912</v>
      </c>
      <c r="B8425" s="144">
        <v>20</v>
      </c>
      <c r="C8425" s="145">
        <v>0.39600000000000002</v>
      </c>
      <c r="D8425" s="145">
        <v>1.6843999999999999</v>
      </c>
      <c r="E8425" s="145">
        <v>0.128</v>
      </c>
      <c r="F8425" s="145">
        <v>0.20480000000000001</v>
      </c>
      <c r="G8425" s="146">
        <f t="shared" si="131"/>
        <v>2.4132000000000002</v>
      </c>
    </row>
    <row r="8426" spans="1:7" x14ac:dyDescent="0.25">
      <c r="A8426" s="143">
        <v>44912</v>
      </c>
      <c r="B8426" s="144">
        <v>21</v>
      </c>
      <c r="C8426" s="145">
        <v>0.91</v>
      </c>
      <c r="D8426" s="145">
        <v>1.7075</v>
      </c>
      <c r="E8426" s="145">
        <v>0.20100000000000001</v>
      </c>
      <c r="F8426" s="145">
        <v>0.18429999999999999</v>
      </c>
      <c r="G8426" s="146">
        <f t="shared" si="131"/>
        <v>3.0028000000000001</v>
      </c>
    </row>
    <row r="8427" spans="1:7" x14ac:dyDescent="0.25">
      <c r="A8427" s="143">
        <v>44912</v>
      </c>
      <c r="B8427" s="144">
        <v>22</v>
      </c>
      <c r="C8427" s="145">
        <v>0.40300000000000002</v>
      </c>
      <c r="D8427" s="145">
        <v>1.5231999999999899</v>
      </c>
      <c r="E8427" s="145">
        <v>0.192</v>
      </c>
      <c r="F8427" s="145">
        <v>0.18429999999999999</v>
      </c>
      <c r="G8427" s="146">
        <f t="shared" si="131"/>
        <v>2.30249999999999</v>
      </c>
    </row>
    <row r="8428" spans="1:7" x14ac:dyDescent="0.25">
      <c r="A8428" s="143">
        <v>44912</v>
      </c>
      <c r="B8428" s="144">
        <v>23</v>
      </c>
      <c r="C8428" s="145">
        <v>1.3620000000000001</v>
      </c>
      <c r="D8428" s="145">
        <v>1.5819999999999901</v>
      </c>
      <c r="E8428" s="145">
        <v>0.128</v>
      </c>
      <c r="F8428" s="145">
        <v>1.0988</v>
      </c>
      <c r="G8428" s="146">
        <f t="shared" si="131"/>
        <v>4.1707999999999901</v>
      </c>
    </row>
    <row r="8429" spans="1:7" x14ac:dyDescent="0.25">
      <c r="A8429" s="143">
        <v>44912</v>
      </c>
      <c r="B8429" s="144">
        <v>24</v>
      </c>
      <c r="C8429" s="145">
        <v>2.798</v>
      </c>
      <c r="D8429" s="145">
        <v>1.6870000000000001</v>
      </c>
      <c r="E8429" s="145">
        <v>0.192</v>
      </c>
      <c r="F8429" s="145">
        <v>0.20480000000000001</v>
      </c>
      <c r="G8429" s="146">
        <f t="shared" si="131"/>
        <v>4.8818000000000001</v>
      </c>
    </row>
    <row r="8430" spans="1:7" x14ac:dyDescent="0.25">
      <c r="A8430" s="143">
        <v>44913</v>
      </c>
      <c r="B8430" s="144">
        <v>1</v>
      </c>
      <c r="C8430" s="145">
        <v>1.9745999999999999</v>
      </c>
      <c r="D8430" s="145">
        <v>1.5641</v>
      </c>
      <c r="E8430" s="145">
        <v>0.192</v>
      </c>
      <c r="F8430" s="145">
        <v>0.18429999999999999</v>
      </c>
      <c r="G8430" s="146">
        <f t="shared" si="131"/>
        <v>3.915</v>
      </c>
    </row>
    <row r="8431" spans="1:7" x14ac:dyDescent="0.25">
      <c r="A8431" s="143">
        <v>44913</v>
      </c>
      <c r="B8431" s="144">
        <v>2</v>
      </c>
      <c r="C8431" s="145">
        <v>2.9746000000000001</v>
      </c>
      <c r="D8431" s="145">
        <v>1.7304999999999999</v>
      </c>
      <c r="E8431" s="145">
        <v>0.25600000000000001</v>
      </c>
      <c r="F8431" s="145">
        <v>4.48E-2</v>
      </c>
      <c r="G8431" s="146">
        <f t="shared" si="131"/>
        <v>5.0059000000000005</v>
      </c>
    </row>
    <row r="8432" spans="1:7" x14ac:dyDescent="0.25">
      <c r="A8432" s="143">
        <v>44913</v>
      </c>
      <c r="B8432" s="144">
        <v>3</v>
      </c>
      <c r="C8432" s="145">
        <v>1.8226</v>
      </c>
      <c r="D8432" s="145">
        <v>1.8354999999999999</v>
      </c>
      <c r="E8432" s="145">
        <v>0.32</v>
      </c>
      <c r="F8432" s="145">
        <v>0.18429999999999999</v>
      </c>
      <c r="G8432" s="146">
        <f t="shared" si="131"/>
        <v>4.1623999999999999</v>
      </c>
    </row>
    <row r="8433" spans="1:7" x14ac:dyDescent="0.25">
      <c r="A8433" s="143">
        <v>44913</v>
      </c>
      <c r="B8433" s="144">
        <v>4</v>
      </c>
      <c r="C8433" s="145">
        <v>2.1379000000000001</v>
      </c>
      <c r="D8433" s="145">
        <v>1.6255999999999999</v>
      </c>
      <c r="E8433" s="145">
        <v>0.192</v>
      </c>
      <c r="F8433" s="145">
        <v>0.2646</v>
      </c>
      <c r="G8433" s="146">
        <f t="shared" si="131"/>
        <v>4.2201000000000004</v>
      </c>
    </row>
    <row r="8434" spans="1:7" x14ac:dyDescent="0.25">
      <c r="A8434" s="143">
        <v>44913</v>
      </c>
      <c r="B8434" s="144">
        <v>5</v>
      </c>
      <c r="C8434" s="145">
        <v>2.2869000000000002</v>
      </c>
      <c r="D8434" s="145">
        <v>1.728</v>
      </c>
      <c r="E8434" s="145">
        <v>0.192</v>
      </c>
      <c r="F8434" s="145">
        <v>0.2646</v>
      </c>
      <c r="G8434" s="146">
        <f t="shared" si="131"/>
        <v>4.4714999999999998</v>
      </c>
    </row>
    <row r="8435" spans="1:7" x14ac:dyDescent="0.25">
      <c r="A8435" s="143">
        <v>44913</v>
      </c>
      <c r="B8435" s="144">
        <v>6</v>
      </c>
      <c r="C8435" s="145">
        <v>2.4089</v>
      </c>
      <c r="D8435" s="145">
        <v>1.7048999999999901</v>
      </c>
      <c r="E8435" s="145">
        <v>0.128</v>
      </c>
      <c r="F8435" s="145">
        <v>0.2646</v>
      </c>
      <c r="G8435" s="146">
        <f t="shared" si="131"/>
        <v>4.5063999999999904</v>
      </c>
    </row>
    <row r="8436" spans="1:7" x14ac:dyDescent="0.25">
      <c r="A8436" s="143">
        <v>44913</v>
      </c>
      <c r="B8436" s="144">
        <v>7</v>
      </c>
      <c r="C8436" s="145">
        <v>1.9209000000000001</v>
      </c>
      <c r="D8436" s="145">
        <v>1.6870000000000001</v>
      </c>
      <c r="E8436" s="145">
        <v>0.192</v>
      </c>
      <c r="F8436" s="145">
        <v>0.2646</v>
      </c>
      <c r="G8436" s="146">
        <f t="shared" si="131"/>
        <v>4.0644999999999998</v>
      </c>
    </row>
    <row r="8437" spans="1:7" x14ac:dyDescent="0.25">
      <c r="A8437" s="143">
        <v>44913</v>
      </c>
      <c r="B8437" s="144">
        <v>8</v>
      </c>
      <c r="C8437" s="145">
        <v>2.0758999999999999</v>
      </c>
      <c r="D8437" s="145">
        <v>1.8483000000000001</v>
      </c>
      <c r="E8437" s="145">
        <v>0.128</v>
      </c>
      <c r="F8437" s="145">
        <v>9.4566999999999997</v>
      </c>
      <c r="G8437" s="146">
        <f t="shared" si="131"/>
        <v>13.508900000000001</v>
      </c>
    </row>
    <row r="8438" spans="1:7" x14ac:dyDescent="0.25">
      <c r="A8438" s="143">
        <v>44913</v>
      </c>
      <c r="B8438" s="144">
        <v>9</v>
      </c>
      <c r="C8438" s="145">
        <v>59.406399999999998</v>
      </c>
      <c r="D8438" s="145">
        <v>2.5573999999999999</v>
      </c>
      <c r="E8438" s="145">
        <v>66.420400000000001</v>
      </c>
      <c r="F8438" s="145">
        <v>3815.6320000000001</v>
      </c>
      <c r="G8438" s="146">
        <f t="shared" si="131"/>
        <v>3944.0162</v>
      </c>
    </row>
    <row r="8439" spans="1:7" x14ac:dyDescent="0.25">
      <c r="A8439" s="143">
        <v>44913</v>
      </c>
      <c r="B8439" s="144">
        <v>10</v>
      </c>
      <c r="C8439" s="145">
        <v>2217.0021999999999</v>
      </c>
      <c r="D8439" s="145">
        <v>15.8719</v>
      </c>
      <c r="E8439" s="145">
        <v>379.53820000000002</v>
      </c>
      <c r="F8439" s="145">
        <v>11399.374299999999</v>
      </c>
      <c r="G8439" s="146">
        <f t="shared" si="131"/>
        <v>14011.786599999999</v>
      </c>
    </row>
    <row r="8440" spans="1:7" x14ac:dyDescent="0.25">
      <c r="A8440" s="143">
        <v>44913</v>
      </c>
      <c r="B8440" s="144">
        <v>11</v>
      </c>
      <c r="C8440" s="145">
        <v>5936.4078</v>
      </c>
      <c r="D8440" s="145">
        <v>39.668399999999998</v>
      </c>
      <c r="E8440" s="145">
        <v>672.09950000000003</v>
      </c>
      <c r="F8440" s="145">
        <v>14548.3303</v>
      </c>
      <c r="G8440" s="146">
        <f t="shared" si="131"/>
        <v>21196.506000000001</v>
      </c>
    </row>
    <row r="8441" spans="1:7" x14ac:dyDescent="0.25">
      <c r="A8441" s="143">
        <v>44913</v>
      </c>
      <c r="B8441" s="144">
        <v>12</v>
      </c>
      <c r="C8441" s="145">
        <v>9447.5357000000004</v>
      </c>
      <c r="D8441" s="145">
        <v>53.982700000000001</v>
      </c>
      <c r="E8441" s="145">
        <v>871.9117</v>
      </c>
      <c r="F8441" s="145">
        <v>15586.037200000001</v>
      </c>
      <c r="G8441" s="146">
        <f t="shared" si="131"/>
        <v>25959.467300000004</v>
      </c>
    </row>
    <row r="8442" spans="1:7" x14ac:dyDescent="0.25">
      <c r="A8442" s="143">
        <v>44913</v>
      </c>
      <c r="B8442" s="144">
        <v>13</v>
      </c>
      <c r="C8442" s="145">
        <v>11733.630499999999</v>
      </c>
      <c r="D8442" s="145">
        <v>58.923699999999997</v>
      </c>
      <c r="E8442" s="145">
        <v>924.07060000000001</v>
      </c>
      <c r="F8442" s="145">
        <v>15958.188200000001</v>
      </c>
      <c r="G8442" s="146">
        <f t="shared" si="131"/>
        <v>28674.812999999998</v>
      </c>
    </row>
    <row r="8443" spans="1:7" x14ac:dyDescent="0.25">
      <c r="A8443" s="143">
        <v>44913</v>
      </c>
      <c r="B8443" s="144">
        <v>14</v>
      </c>
      <c r="C8443" s="145">
        <v>11357.1065</v>
      </c>
      <c r="D8443" s="145">
        <v>53.486699999999999</v>
      </c>
      <c r="E8443" s="145">
        <v>915.81960000000004</v>
      </c>
      <c r="F8443" s="145">
        <v>16007.0512</v>
      </c>
      <c r="G8443" s="146">
        <f t="shared" si="131"/>
        <v>28333.464</v>
      </c>
    </row>
    <row r="8444" spans="1:7" x14ac:dyDescent="0.25">
      <c r="A8444" s="143">
        <v>44913</v>
      </c>
      <c r="B8444" s="144">
        <v>15</v>
      </c>
      <c r="C8444" s="145">
        <v>8162.9044000000004</v>
      </c>
      <c r="D8444" s="145">
        <v>36.1113</v>
      </c>
      <c r="E8444" s="145">
        <v>721.05259999999998</v>
      </c>
      <c r="F8444" s="145">
        <v>15346.606900000001</v>
      </c>
      <c r="G8444" s="146">
        <f t="shared" si="131"/>
        <v>24266.675199999998</v>
      </c>
    </row>
    <row r="8445" spans="1:7" x14ac:dyDescent="0.25">
      <c r="A8445" s="143">
        <v>44913</v>
      </c>
      <c r="B8445" s="144">
        <v>16</v>
      </c>
      <c r="C8445" s="145">
        <v>3152.0972000000002</v>
      </c>
      <c r="D8445" s="145">
        <v>15.197900000000001</v>
      </c>
      <c r="E8445" s="145">
        <v>456.52659999999997</v>
      </c>
      <c r="F8445" s="145">
        <v>12270.1142</v>
      </c>
      <c r="G8445" s="146">
        <f t="shared" si="131"/>
        <v>15893.9359</v>
      </c>
    </row>
    <row r="8446" spans="1:7" x14ac:dyDescent="0.25">
      <c r="A8446" s="143">
        <v>44913</v>
      </c>
      <c r="B8446" s="144">
        <v>17</v>
      </c>
      <c r="C8446" s="145">
        <v>569.10419999999999</v>
      </c>
      <c r="D8446" s="145">
        <v>4.9291999999999998</v>
      </c>
      <c r="E8446" s="145">
        <v>112.81180000000001</v>
      </c>
      <c r="F8446" s="145">
        <v>4606.5036</v>
      </c>
      <c r="G8446" s="146">
        <f t="shared" si="131"/>
        <v>5293.3487999999998</v>
      </c>
    </row>
    <row r="8447" spans="1:7" x14ac:dyDescent="0.25">
      <c r="A8447" s="143">
        <v>44913</v>
      </c>
      <c r="B8447" s="144">
        <v>18</v>
      </c>
      <c r="C8447" s="145">
        <v>2.1888000000000001</v>
      </c>
      <c r="D8447" s="145">
        <v>1.6998</v>
      </c>
      <c r="E8447" s="145">
        <v>4.0899999999999999E-2</v>
      </c>
      <c r="F8447" s="145">
        <v>19.421199999999999</v>
      </c>
      <c r="G8447" s="146">
        <f t="shared" si="131"/>
        <v>23.3507</v>
      </c>
    </row>
    <row r="8448" spans="1:7" x14ac:dyDescent="0.25">
      <c r="A8448" s="143">
        <v>44913</v>
      </c>
      <c r="B8448" s="144">
        <v>19</v>
      </c>
      <c r="C8448" s="145">
        <v>1.9979</v>
      </c>
      <c r="D8448" s="145">
        <v>1.7843</v>
      </c>
      <c r="E8448" s="145">
        <v>6.4000000000000001E-2</v>
      </c>
      <c r="F8448" s="145">
        <v>0.20480000000000001</v>
      </c>
      <c r="G8448" s="146">
        <f t="shared" si="131"/>
        <v>4.0510000000000002</v>
      </c>
    </row>
    <row r="8449" spans="1:7" x14ac:dyDescent="0.25">
      <c r="A8449" s="143">
        <v>44913</v>
      </c>
      <c r="B8449" s="144">
        <v>20</v>
      </c>
      <c r="C8449" s="145">
        <v>1.6577</v>
      </c>
      <c r="D8449" s="145">
        <v>1.6178999999999999</v>
      </c>
      <c r="E8449" s="145">
        <v>0</v>
      </c>
      <c r="F8449" s="145">
        <v>0.20480000000000001</v>
      </c>
      <c r="G8449" s="146">
        <f t="shared" si="131"/>
        <v>3.4803999999999999</v>
      </c>
    </row>
    <row r="8450" spans="1:7" x14ac:dyDescent="0.25">
      <c r="A8450" s="143">
        <v>44913</v>
      </c>
      <c r="B8450" s="144">
        <v>21</v>
      </c>
      <c r="C8450" s="145">
        <v>1.1926999999999901</v>
      </c>
      <c r="D8450" s="145">
        <v>1.536</v>
      </c>
      <c r="E8450" s="145">
        <v>0</v>
      </c>
      <c r="F8450" s="145">
        <v>2.4299999999999999E-2</v>
      </c>
      <c r="G8450" s="146">
        <f t="shared" si="131"/>
        <v>2.7529999999999903</v>
      </c>
    </row>
    <row r="8451" spans="1:7" x14ac:dyDescent="0.25">
      <c r="A8451" s="143">
        <v>44913</v>
      </c>
      <c r="B8451" s="144">
        <v>22</v>
      </c>
      <c r="C8451" s="145">
        <v>1.7797000000000001</v>
      </c>
      <c r="D8451" s="145">
        <v>1.5410999999999999</v>
      </c>
      <c r="E8451" s="145">
        <v>0.128</v>
      </c>
      <c r="F8451" s="145">
        <v>0.20480000000000001</v>
      </c>
      <c r="G8451" s="146">
        <f t="shared" si="131"/>
        <v>3.6536000000000004</v>
      </c>
    </row>
    <row r="8452" spans="1:7" x14ac:dyDescent="0.25">
      <c r="A8452" s="143">
        <v>44913</v>
      </c>
      <c r="B8452" s="144">
        <v>23</v>
      </c>
      <c r="C8452" s="145">
        <v>1.6997</v>
      </c>
      <c r="D8452" s="145">
        <v>1.7509999999999999</v>
      </c>
      <c r="E8452" s="145">
        <v>0.25600000000000001</v>
      </c>
      <c r="F8452" s="145">
        <v>0.18429999999999999</v>
      </c>
      <c r="G8452" s="146">
        <f t="shared" si="131"/>
        <v>3.8909999999999996</v>
      </c>
    </row>
    <row r="8453" spans="1:7" x14ac:dyDescent="0.25">
      <c r="A8453" s="143">
        <v>44913</v>
      </c>
      <c r="B8453" s="144">
        <v>24</v>
      </c>
      <c r="C8453" s="145">
        <v>1.7637</v>
      </c>
      <c r="D8453" s="145">
        <v>1.6281000000000001</v>
      </c>
      <c r="E8453" s="145">
        <v>0.25600000000000001</v>
      </c>
      <c r="F8453" s="145">
        <v>0.20480000000000001</v>
      </c>
      <c r="G8453" s="146">
        <f t="shared" si="131"/>
        <v>3.8526000000000002</v>
      </c>
    </row>
    <row r="8454" spans="1:7" x14ac:dyDescent="0.25">
      <c r="A8454" s="143">
        <v>44914</v>
      </c>
      <c r="B8454" s="144">
        <v>1</v>
      </c>
      <c r="C8454" s="145">
        <v>2.0407999999999999</v>
      </c>
      <c r="D8454" s="145">
        <v>1.5351999999999999</v>
      </c>
      <c r="E8454" s="145">
        <v>0.13400000000000001</v>
      </c>
      <c r="F8454" s="145">
        <v>0.20480000000000001</v>
      </c>
      <c r="G8454" s="146">
        <f t="shared" ref="G8454:G8517" si="132">+SUM(C8454:F8454)</f>
        <v>3.9147999999999996</v>
      </c>
    </row>
    <row r="8455" spans="1:7" x14ac:dyDescent="0.25">
      <c r="A8455" s="143">
        <v>44914</v>
      </c>
      <c r="B8455" s="144">
        <v>2</v>
      </c>
      <c r="C8455" s="145">
        <v>1.9767999999999999</v>
      </c>
      <c r="D8455" s="145">
        <v>1.4890999999999901</v>
      </c>
      <c r="E8455" s="145">
        <v>0</v>
      </c>
      <c r="F8455" s="145">
        <v>0.18429999999999999</v>
      </c>
      <c r="G8455" s="146">
        <f t="shared" si="132"/>
        <v>3.6501999999999897</v>
      </c>
    </row>
    <row r="8456" spans="1:7" x14ac:dyDescent="0.25">
      <c r="A8456" s="143">
        <v>44914</v>
      </c>
      <c r="B8456" s="144">
        <v>3</v>
      </c>
      <c r="C8456" s="145">
        <v>1.9767999999999999</v>
      </c>
      <c r="D8456" s="145">
        <v>1.2228999999999901</v>
      </c>
      <c r="E8456" s="145">
        <v>0</v>
      </c>
      <c r="F8456" s="145">
        <v>0.20480000000000001</v>
      </c>
      <c r="G8456" s="146">
        <f t="shared" si="132"/>
        <v>3.4044999999999903</v>
      </c>
    </row>
    <row r="8457" spans="1:7" x14ac:dyDescent="0.25">
      <c r="A8457" s="143">
        <v>44914</v>
      </c>
      <c r="B8457" s="144">
        <v>4</v>
      </c>
      <c r="C8457" s="145">
        <v>2.8052999999999999</v>
      </c>
      <c r="D8457" s="145">
        <v>1.2638</v>
      </c>
      <c r="E8457" s="145">
        <v>0</v>
      </c>
      <c r="F8457" s="145">
        <v>0.20480000000000001</v>
      </c>
      <c r="G8457" s="146">
        <f t="shared" si="132"/>
        <v>4.2738999999999994</v>
      </c>
    </row>
    <row r="8458" spans="1:7" x14ac:dyDescent="0.25">
      <c r="A8458" s="143">
        <v>44914</v>
      </c>
      <c r="B8458" s="144">
        <v>5</v>
      </c>
      <c r="C8458" s="145">
        <v>3.2673000000000001</v>
      </c>
      <c r="D8458" s="145">
        <v>1.3867</v>
      </c>
      <c r="E8458" s="145">
        <v>0</v>
      </c>
      <c r="F8458" s="145">
        <v>0.18429999999999999</v>
      </c>
      <c r="G8458" s="146">
        <f t="shared" si="132"/>
        <v>4.8383000000000003</v>
      </c>
    </row>
    <row r="8459" spans="1:7" x14ac:dyDescent="0.25">
      <c r="A8459" s="143">
        <v>44914</v>
      </c>
      <c r="B8459" s="144">
        <v>6</v>
      </c>
      <c r="C8459" s="145">
        <v>2.5272999999999999</v>
      </c>
      <c r="D8459" s="145">
        <v>1.2228999999999901</v>
      </c>
      <c r="E8459" s="145">
        <v>0</v>
      </c>
      <c r="F8459" s="145">
        <v>0.20480000000000001</v>
      </c>
      <c r="G8459" s="146">
        <f t="shared" si="132"/>
        <v>3.9549999999999899</v>
      </c>
    </row>
    <row r="8460" spans="1:7" x14ac:dyDescent="0.25">
      <c r="A8460" s="143">
        <v>44914</v>
      </c>
      <c r="B8460" s="144">
        <v>7</v>
      </c>
      <c r="C8460" s="145">
        <v>2.2323</v>
      </c>
      <c r="D8460" s="145">
        <v>1.2228999999999901</v>
      </c>
      <c r="E8460" s="145">
        <v>0</v>
      </c>
      <c r="F8460" s="145">
        <v>0.18429999999999999</v>
      </c>
      <c r="G8460" s="146">
        <f t="shared" si="132"/>
        <v>3.6394999999999897</v>
      </c>
    </row>
    <row r="8461" spans="1:7" x14ac:dyDescent="0.25">
      <c r="A8461" s="143">
        <v>44914</v>
      </c>
      <c r="B8461" s="144">
        <v>8</v>
      </c>
      <c r="C8461" s="145">
        <v>2.4773000000000001</v>
      </c>
      <c r="D8461" s="145">
        <v>1.3457999999999899</v>
      </c>
      <c r="E8461" s="145">
        <v>0</v>
      </c>
      <c r="F8461" s="145">
        <v>7.7035999999999998</v>
      </c>
      <c r="G8461" s="146">
        <f t="shared" si="132"/>
        <v>11.526699999999989</v>
      </c>
    </row>
    <row r="8462" spans="1:7" x14ac:dyDescent="0.25">
      <c r="A8462" s="143">
        <v>44914</v>
      </c>
      <c r="B8462" s="144">
        <v>9</v>
      </c>
      <c r="C8462" s="145">
        <v>60.743299999999998</v>
      </c>
      <c r="D8462" s="145">
        <v>1.5044999999999999</v>
      </c>
      <c r="E8462" s="145">
        <v>80.208399999999997</v>
      </c>
      <c r="F8462" s="145">
        <v>3861.3984</v>
      </c>
      <c r="G8462" s="146">
        <f t="shared" si="132"/>
        <v>4003.8546000000001</v>
      </c>
    </row>
    <row r="8463" spans="1:7" x14ac:dyDescent="0.25">
      <c r="A8463" s="143">
        <v>44914</v>
      </c>
      <c r="B8463" s="144">
        <v>10</v>
      </c>
      <c r="C8463" s="145">
        <v>806.57180000000005</v>
      </c>
      <c r="D8463" s="145">
        <v>4.5918000000000001</v>
      </c>
      <c r="E8463" s="145">
        <v>383.4674</v>
      </c>
      <c r="F8463" s="145">
        <v>10784.804400000001</v>
      </c>
      <c r="G8463" s="146">
        <f t="shared" si="132"/>
        <v>11979.4354</v>
      </c>
    </row>
    <row r="8464" spans="1:7" x14ac:dyDescent="0.25">
      <c r="A8464" s="143">
        <v>44914</v>
      </c>
      <c r="B8464" s="144">
        <v>11</v>
      </c>
      <c r="C8464" s="145">
        <v>3682.8897000000002</v>
      </c>
      <c r="D8464" s="145">
        <v>19.511399999999998</v>
      </c>
      <c r="E8464" s="145">
        <v>582.28240000000005</v>
      </c>
      <c r="F8464" s="145">
        <v>13322.6425</v>
      </c>
      <c r="G8464" s="146">
        <f t="shared" si="132"/>
        <v>17607.326000000001</v>
      </c>
    </row>
    <row r="8465" spans="1:7" x14ac:dyDescent="0.25">
      <c r="A8465" s="143">
        <v>44914</v>
      </c>
      <c r="B8465" s="144">
        <v>12</v>
      </c>
      <c r="C8465" s="145">
        <v>7953.7106000000003</v>
      </c>
      <c r="D8465" s="145">
        <v>32.811900000000001</v>
      </c>
      <c r="E8465" s="145">
        <v>754.31819999999902</v>
      </c>
      <c r="F8465" s="145">
        <v>14444.737300000001</v>
      </c>
      <c r="G8465" s="146">
        <f t="shared" si="132"/>
        <v>23185.578000000001</v>
      </c>
    </row>
    <row r="8466" spans="1:7" x14ac:dyDescent="0.25">
      <c r="A8466" s="143">
        <v>44914</v>
      </c>
      <c r="B8466" s="144">
        <v>13</v>
      </c>
      <c r="C8466" s="145">
        <v>8096.2097999999996</v>
      </c>
      <c r="D8466" s="145">
        <v>35.997700000000002</v>
      </c>
      <c r="E8466" s="145">
        <v>781.18949999999995</v>
      </c>
      <c r="F8466" s="145">
        <v>15126.285599999999</v>
      </c>
      <c r="G8466" s="146">
        <f t="shared" si="132"/>
        <v>24039.6826</v>
      </c>
    </row>
    <row r="8467" spans="1:7" x14ac:dyDescent="0.25">
      <c r="A8467" s="143">
        <v>44914</v>
      </c>
      <c r="B8467" s="144">
        <v>14</v>
      </c>
      <c r="C8467" s="145">
        <v>5421.6171999999997</v>
      </c>
      <c r="D8467" s="145">
        <v>31.520700000000001</v>
      </c>
      <c r="E8467" s="145">
        <v>693.86249999999995</v>
      </c>
      <c r="F8467" s="145">
        <v>14786.320900000001</v>
      </c>
      <c r="G8467" s="146">
        <f t="shared" si="132"/>
        <v>20933.3213</v>
      </c>
    </row>
    <row r="8468" spans="1:7" x14ac:dyDescent="0.25">
      <c r="A8468" s="143">
        <v>44914</v>
      </c>
      <c r="B8468" s="144">
        <v>15</v>
      </c>
      <c r="C8468" s="145">
        <v>2574.5542999999998</v>
      </c>
      <c r="D8468" s="145">
        <v>15.9672</v>
      </c>
      <c r="E8468" s="145">
        <v>455.44219999999899</v>
      </c>
      <c r="F8468" s="145">
        <v>12530.4732</v>
      </c>
      <c r="G8468" s="146">
        <f t="shared" si="132"/>
        <v>15576.436899999999</v>
      </c>
    </row>
    <row r="8469" spans="1:7" x14ac:dyDescent="0.25">
      <c r="A8469" s="143">
        <v>44914</v>
      </c>
      <c r="B8469" s="144">
        <v>16</v>
      </c>
      <c r="C8469" s="145">
        <v>1057.7688000000001</v>
      </c>
      <c r="D8469" s="145">
        <v>6.5092999999999996</v>
      </c>
      <c r="E8469" s="145">
        <v>323.74450000000002</v>
      </c>
      <c r="F8469" s="145">
        <v>9097.6592999999993</v>
      </c>
      <c r="G8469" s="146">
        <f t="shared" si="132"/>
        <v>10485.6819</v>
      </c>
    </row>
    <row r="8470" spans="1:7" x14ac:dyDescent="0.25">
      <c r="A8470" s="143">
        <v>44914</v>
      </c>
      <c r="B8470" s="144">
        <v>17</v>
      </c>
      <c r="C8470" s="145">
        <v>112.41849999999999</v>
      </c>
      <c r="D8470" s="145">
        <v>2.2008000000000001</v>
      </c>
      <c r="E8470" s="145">
        <v>41.735199999999999</v>
      </c>
      <c r="F8470" s="145">
        <v>2790.2624000000001</v>
      </c>
      <c r="G8470" s="146">
        <f t="shared" si="132"/>
        <v>2946.6169</v>
      </c>
    </row>
    <row r="8471" spans="1:7" x14ac:dyDescent="0.25">
      <c r="A8471" s="143">
        <v>44914</v>
      </c>
      <c r="B8471" s="144">
        <v>18</v>
      </c>
      <c r="C8471" s="145">
        <v>5.1580000000000004</v>
      </c>
      <c r="D8471" s="145">
        <v>1.3252999999999999</v>
      </c>
      <c r="E8471" s="145">
        <v>0</v>
      </c>
      <c r="F8471" s="145">
        <v>3.7124000000000001</v>
      </c>
      <c r="G8471" s="146">
        <f t="shared" si="132"/>
        <v>10.1957</v>
      </c>
    </row>
    <row r="8472" spans="1:7" x14ac:dyDescent="0.25">
      <c r="A8472" s="143">
        <v>44914</v>
      </c>
      <c r="B8472" s="144">
        <v>19</v>
      </c>
      <c r="C8472" s="145">
        <v>3.79</v>
      </c>
      <c r="D8472" s="145">
        <v>1.3048</v>
      </c>
      <c r="E8472" s="145">
        <v>0</v>
      </c>
      <c r="F8472" s="145">
        <v>0.20480000000000001</v>
      </c>
      <c r="G8472" s="146">
        <f t="shared" si="132"/>
        <v>5.2995999999999999</v>
      </c>
    </row>
    <row r="8473" spans="1:7" x14ac:dyDescent="0.25">
      <c r="A8473" s="143">
        <v>44914</v>
      </c>
      <c r="B8473" s="144">
        <v>20</v>
      </c>
      <c r="C8473" s="145">
        <v>1.0796999999999899</v>
      </c>
      <c r="D8473" s="145">
        <v>1.3457999999999899</v>
      </c>
      <c r="E8473" s="145">
        <v>0</v>
      </c>
      <c r="F8473" s="145">
        <v>0.18589999999999901</v>
      </c>
      <c r="G8473" s="146">
        <f t="shared" si="132"/>
        <v>2.6113999999999788</v>
      </c>
    </row>
    <row r="8474" spans="1:7" x14ac:dyDescent="0.25">
      <c r="A8474" s="143">
        <v>44914</v>
      </c>
      <c r="B8474" s="144">
        <v>21</v>
      </c>
      <c r="C8474" s="145">
        <v>1.1567000000000001</v>
      </c>
      <c r="D8474" s="145">
        <v>1.3252999999999999</v>
      </c>
      <c r="E8474" s="145">
        <v>0</v>
      </c>
      <c r="F8474" s="145">
        <v>0.20480000000000001</v>
      </c>
      <c r="G8474" s="146">
        <f t="shared" si="132"/>
        <v>2.6868000000000003</v>
      </c>
    </row>
    <row r="8475" spans="1:7" x14ac:dyDescent="0.25">
      <c r="A8475" s="143">
        <v>44914</v>
      </c>
      <c r="B8475" s="144">
        <v>22</v>
      </c>
      <c r="C8475" s="145">
        <v>1.5407</v>
      </c>
      <c r="D8475" s="145">
        <v>1.333</v>
      </c>
      <c r="E8475" s="145">
        <v>0.192</v>
      </c>
      <c r="F8475" s="145">
        <v>0.20799999999999999</v>
      </c>
      <c r="G8475" s="146">
        <f t="shared" si="132"/>
        <v>3.2737000000000003</v>
      </c>
    </row>
    <row r="8476" spans="1:7" x14ac:dyDescent="0.25">
      <c r="A8476" s="143">
        <v>44914</v>
      </c>
      <c r="B8476" s="144">
        <v>23</v>
      </c>
      <c r="C8476" s="145">
        <v>1.6067</v>
      </c>
      <c r="D8476" s="145">
        <v>1.5838000000000001</v>
      </c>
      <c r="E8476" s="145">
        <v>0.32</v>
      </c>
      <c r="F8476" s="145">
        <v>0.1973</v>
      </c>
      <c r="G8476" s="146">
        <f t="shared" si="132"/>
        <v>3.7077999999999998</v>
      </c>
    </row>
    <row r="8477" spans="1:7" x14ac:dyDescent="0.25">
      <c r="A8477" s="143">
        <v>44914</v>
      </c>
      <c r="B8477" s="144">
        <v>24</v>
      </c>
      <c r="C8477" s="145">
        <v>2.4937</v>
      </c>
      <c r="D8477" s="145">
        <v>1.3738999999999999</v>
      </c>
      <c r="E8477" s="145">
        <v>0.192</v>
      </c>
      <c r="F8477" s="145">
        <v>0.20480000000000001</v>
      </c>
      <c r="G8477" s="146">
        <f t="shared" si="132"/>
        <v>4.2643999999999993</v>
      </c>
    </row>
    <row r="8478" spans="1:7" x14ac:dyDescent="0.25">
      <c r="A8478" s="143">
        <v>44915</v>
      </c>
      <c r="B8478" s="144">
        <v>1</v>
      </c>
      <c r="C8478" s="145">
        <v>1.452</v>
      </c>
      <c r="D8478" s="145">
        <v>1.55409999999999</v>
      </c>
      <c r="E8478" s="145">
        <v>0.32</v>
      </c>
      <c r="F8478" s="145">
        <v>0.18429999999999999</v>
      </c>
      <c r="G8478" s="146">
        <f t="shared" si="132"/>
        <v>3.51039999999999</v>
      </c>
    </row>
    <row r="8479" spans="1:7" x14ac:dyDescent="0.25">
      <c r="A8479" s="143">
        <v>44915</v>
      </c>
      <c r="B8479" s="144">
        <v>2</v>
      </c>
      <c r="C8479" s="145">
        <v>1.456</v>
      </c>
      <c r="D8479" s="145">
        <v>1.4491000000000001</v>
      </c>
      <c r="E8479" s="145">
        <v>0.25600000000000001</v>
      </c>
      <c r="F8479" s="145">
        <v>0.20480000000000001</v>
      </c>
      <c r="G8479" s="146">
        <f t="shared" si="132"/>
        <v>3.3659000000000003</v>
      </c>
    </row>
    <row r="8480" spans="1:7" x14ac:dyDescent="0.25">
      <c r="A8480" s="143">
        <v>44915</v>
      </c>
      <c r="B8480" s="144">
        <v>3</v>
      </c>
      <c r="C8480" s="145">
        <v>1.645</v>
      </c>
      <c r="D8480" s="145">
        <v>1.4260999999999999</v>
      </c>
      <c r="E8480" s="145">
        <v>0.192</v>
      </c>
      <c r="F8480" s="145">
        <v>0.18429999999999999</v>
      </c>
      <c r="G8480" s="146">
        <f t="shared" si="132"/>
        <v>3.4474</v>
      </c>
    </row>
    <row r="8481" spans="1:7" x14ac:dyDescent="0.25">
      <c r="A8481" s="143">
        <v>44915</v>
      </c>
      <c r="B8481" s="144">
        <v>4</v>
      </c>
      <c r="C8481" s="145">
        <v>1.5251999999999999</v>
      </c>
      <c r="D8481" s="145">
        <v>1.2287999999999999</v>
      </c>
      <c r="E8481" s="145">
        <v>0</v>
      </c>
      <c r="F8481" s="145">
        <v>0.20480000000000001</v>
      </c>
      <c r="G8481" s="146">
        <f t="shared" si="132"/>
        <v>2.9587999999999997</v>
      </c>
    </row>
    <row r="8482" spans="1:7" x14ac:dyDescent="0.25">
      <c r="A8482" s="143">
        <v>44915</v>
      </c>
      <c r="B8482" s="144">
        <v>5</v>
      </c>
      <c r="C8482" s="145">
        <v>1.6921999999999999</v>
      </c>
      <c r="D8482" s="145">
        <v>1.2902</v>
      </c>
      <c r="E8482" s="145">
        <v>0</v>
      </c>
      <c r="F8482" s="145">
        <v>2.4299999999999999E-2</v>
      </c>
      <c r="G8482" s="146">
        <f t="shared" si="132"/>
        <v>3.0067000000000004</v>
      </c>
    </row>
    <row r="8483" spans="1:7" x14ac:dyDescent="0.25">
      <c r="A8483" s="143">
        <v>44915</v>
      </c>
      <c r="B8483" s="144">
        <v>6</v>
      </c>
      <c r="C8483" s="145">
        <v>1.4241999999999999</v>
      </c>
      <c r="D8483" s="145">
        <v>1.2902</v>
      </c>
      <c r="E8483" s="145">
        <v>0</v>
      </c>
      <c r="F8483" s="145">
        <v>0.20480000000000001</v>
      </c>
      <c r="G8483" s="146">
        <f t="shared" si="132"/>
        <v>2.9192</v>
      </c>
    </row>
    <row r="8484" spans="1:7" x14ac:dyDescent="0.25">
      <c r="A8484" s="143">
        <v>44915</v>
      </c>
      <c r="B8484" s="144">
        <v>7</v>
      </c>
      <c r="C8484" s="145">
        <v>1.5342</v>
      </c>
      <c r="D8484" s="145">
        <v>1.286</v>
      </c>
      <c r="E8484" s="145">
        <v>0</v>
      </c>
      <c r="F8484" s="145">
        <v>0.18429999999999999</v>
      </c>
      <c r="G8484" s="146">
        <f t="shared" si="132"/>
        <v>3.0044999999999997</v>
      </c>
    </row>
    <row r="8485" spans="1:7" x14ac:dyDescent="0.25">
      <c r="A8485" s="143">
        <v>44915</v>
      </c>
      <c r="B8485" s="144">
        <v>8</v>
      </c>
      <c r="C8485" s="145">
        <v>1.6012</v>
      </c>
      <c r="D8485" s="145">
        <v>1.3542000000000001</v>
      </c>
      <c r="E8485" s="145">
        <v>6.4000000000000001E-2</v>
      </c>
      <c r="F8485" s="145">
        <v>0.22520000000000001</v>
      </c>
      <c r="G8485" s="146">
        <f t="shared" si="132"/>
        <v>3.2446000000000002</v>
      </c>
    </row>
    <row r="8486" spans="1:7" x14ac:dyDescent="0.25">
      <c r="A8486" s="143">
        <v>44915</v>
      </c>
      <c r="B8486" s="144">
        <v>9</v>
      </c>
      <c r="C8486" s="145">
        <v>4.0179999999999998</v>
      </c>
      <c r="D8486" s="145">
        <v>1.6307</v>
      </c>
      <c r="E8486" s="145">
        <v>2.8837999999999999</v>
      </c>
      <c r="F8486" s="145">
        <v>453.75920000000002</v>
      </c>
      <c r="G8486" s="146">
        <f t="shared" si="132"/>
        <v>462.29169999999999</v>
      </c>
    </row>
    <row r="8487" spans="1:7" x14ac:dyDescent="0.25">
      <c r="A8487" s="143">
        <v>44915</v>
      </c>
      <c r="B8487" s="144">
        <v>10</v>
      </c>
      <c r="C8487" s="145">
        <v>235.57839999999999</v>
      </c>
      <c r="D8487" s="145">
        <v>4.8152999999999997</v>
      </c>
      <c r="E8487" s="145">
        <v>29.703199999999999</v>
      </c>
      <c r="F8487" s="145">
        <v>2724.4784</v>
      </c>
      <c r="G8487" s="146">
        <f t="shared" si="132"/>
        <v>2994.5753</v>
      </c>
    </row>
    <row r="8488" spans="1:7" x14ac:dyDescent="0.25">
      <c r="A8488" s="143">
        <v>44915</v>
      </c>
      <c r="B8488" s="144">
        <v>11</v>
      </c>
      <c r="C8488" s="145">
        <v>2258.4872</v>
      </c>
      <c r="D8488" s="145">
        <v>11.908899999999999</v>
      </c>
      <c r="E8488" s="145">
        <v>222.57640000000001</v>
      </c>
      <c r="F8488" s="145">
        <v>6420.0806000000002</v>
      </c>
      <c r="G8488" s="146">
        <f t="shared" si="132"/>
        <v>8913.053100000001</v>
      </c>
    </row>
    <row r="8489" spans="1:7" x14ac:dyDescent="0.25">
      <c r="A8489" s="143">
        <v>44915</v>
      </c>
      <c r="B8489" s="144">
        <v>12</v>
      </c>
      <c r="C8489" s="145">
        <v>4737.1755000000003</v>
      </c>
      <c r="D8489" s="145">
        <v>26.197800000000001</v>
      </c>
      <c r="E8489" s="145">
        <v>388.31079999999997</v>
      </c>
      <c r="F8489" s="145">
        <v>8936.7075000000004</v>
      </c>
      <c r="G8489" s="146">
        <f t="shared" si="132"/>
        <v>14088.391600000001</v>
      </c>
    </row>
    <row r="8490" spans="1:7" x14ac:dyDescent="0.25">
      <c r="A8490" s="143">
        <v>44915</v>
      </c>
      <c r="B8490" s="144">
        <v>13</v>
      </c>
      <c r="C8490" s="145">
        <v>8191.3387000000002</v>
      </c>
      <c r="D8490" s="145">
        <v>37.984899999999897</v>
      </c>
      <c r="E8490" s="145">
        <v>413.40320000000003</v>
      </c>
      <c r="F8490" s="145">
        <v>9262.6183999999994</v>
      </c>
      <c r="G8490" s="146">
        <f t="shared" si="132"/>
        <v>17905.3452</v>
      </c>
    </row>
    <row r="8491" spans="1:7" x14ac:dyDescent="0.25">
      <c r="A8491" s="143">
        <v>44915</v>
      </c>
      <c r="B8491" s="144">
        <v>14</v>
      </c>
      <c r="C8491" s="145">
        <v>5396.0209999999997</v>
      </c>
      <c r="D8491" s="145">
        <v>27.8979</v>
      </c>
      <c r="E8491" s="145">
        <v>476.29930000000002</v>
      </c>
      <c r="F8491" s="145">
        <v>11541.419900000001</v>
      </c>
      <c r="G8491" s="146">
        <f t="shared" si="132"/>
        <v>17441.6381</v>
      </c>
    </row>
    <row r="8492" spans="1:7" x14ac:dyDescent="0.25">
      <c r="A8492" s="143">
        <v>44915</v>
      </c>
      <c r="B8492" s="144">
        <v>15</v>
      </c>
      <c r="C8492" s="145">
        <v>1959.0206000000001</v>
      </c>
      <c r="D8492" s="145">
        <v>11.7775</v>
      </c>
      <c r="E8492" s="145">
        <v>320.0061</v>
      </c>
      <c r="F8492" s="145">
        <v>9703.6396000000004</v>
      </c>
      <c r="G8492" s="146">
        <f t="shared" si="132"/>
        <v>11994.443800000001</v>
      </c>
    </row>
    <row r="8493" spans="1:7" x14ac:dyDescent="0.25">
      <c r="A8493" s="143">
        <v>44915</v>
      </c>
      <c r="B8493" s="144">
        <v>16</v>
      </c>
      <c r="C8493" s="145">
        <v>363.74509999999998</v>
      </c>
      <c r="D8493" s="145">
        <v>5.0380000000000003</v>
      </c>
      <c r="E8493" s="145">
        <v>32.441099999999999</v>
      </c>
      <c r="F8493" s="145">
        <v>3413.7746999999999</v>
      </c>
      <c r="G8493" s="146">
        <f t="shared" si="132"/>
        <v>3814.9989</v>
      </c>
    </row>
    <row r="8494" spans="1:7" x14ac:dyDescent="0.25">
      <c r="A8494" s="143">
        <v>44915</v>
      </c>
      <c r="B8494" s="144">
        <v>17</v>
      </c>
      <c r="C8494" s="145">
        <v>37.994300000000003</v>
      </c>
      <c r="D8494" s="145">
        <v>2.3755999999999999</v>
      </c>
      <c r="E8494" s="145">
        <v>2.8169</v>
      </c>
      <c r="F8494" s="145">
        <v>685.47940000000006</v>
      </c>
      <c r="G8494" s="146">
        <f t="shared" si="132"/>
        <v>728.6662</v>
      </c>
    </row>
    <row r="8495" spans="1:7" x14ac:dyDescent="0.25">
      <c r="A8495" s="143">
        <v>44915</v>
      </c>
      <c r="B8495" s="144">
        <v>18</v>
      </c>
      <c r="C8495" s="145">
        <v>1.5783</v>
      </c>
      <c r="D8495" s="145">
        <v>1.4131</v>
      </c>
      <c r="E8495" s="145">
        <v>0</v>
      </c>
      <c r="F8495" s="145">
        <v>1.8891</v>
      </c>
      <c r="G8495" s="146">
        <f t="shared" si="132"/>
        <v>4.8804999999999996</v>
      </c>
    </row>
    <row r="8496" spans="1:7" x14ac:dyDescent="0.25">
      <c r="A8496" s="143">
        <v>44915</v>
      </c>
      <c r="B8496" s="144">
        <v>19</v>
      </c>
      <c r="C8496" s="145">
        <v>1.2128999999999901</v>
      </c>
      <c r="D8496" s="145">
        <v>1.3515999999999999</v>
      </c>
      <c r="E8496" s="145">
        <v>6.0000000000000001E-3</v>
      </c>
      <c r="F8496" s="145">
        <v>0.18429999999999999</v>
      </c>
      <c r="G8496" s="146">
        <f t="shared" si="132"/>
        <v>2.7547999999999897</v>
      </c>
    </row>
    <row r="8497" spans="1:7" x14ac:dyDescent="0.25">
      <c r="A8497" s="143">
        <v>44915</v>
      </c>
      <c r="B8497" s="144">
        <v>20</v>
      </c>
      <c r="C8497" s="145">
        <v>0.4859</v>
      </c>
      <c r="D8497" s="145">
        <v>1.3515999999999999</v>
      </c>
      <c r="E8497" s="145">
        <v>0</v>
      </c>
      <c r="F8497" s="145">
        <v>0.20480000000000001</v>
      </c>
      <c r="G8497" s="146">
        <f t="shared" si="132"/>
        <v>2.0423</v>
      </c>
    </row>
    <row r="8498" spans="1:7" x14ac:dyDescent="0.25">
      <c r="A8498" s="143">
        <v>44915</v>
      </c>
      <c r="B8498" s="144">
        <v>21</v>
      </c>
      <c r="C8498" s="145">
        <v>1.8529</v>
      </c>
      <c r="D8498" s="145">
        <v>1.4131</v>
      </c>
      <c r="E8498" s="145">
        <v>0</v>
      </c>
      <c r="F8498" s="145">
        <v>0.18429999999999999</v>
      </c>
      <c r="G8498" s="146">
        <f t="shared" si="132"/>
        <v>3.4502999999999999</v>
      </c>
    </row>
    <row r="8499" spans="1:7" x14ac:dyDescent="0.25">
      <c r="A8499" s="143">
        <v>44915</v>
      </c>
      <c r="B8499" s="144">
        <v>22</v>
      </c>
      <c r="C8499" s="145">
        <v>1.8209</v>
      </c>
      <c r="D8499" s="145">
        <v>1.1878</v>
      </c>
      <c r="E8499" s="145">
        <v>0</v>
      </c>
      <c r="F8499" s="145">
        <v>0.18429999999999999</v>
      </c>
      <c r="G8499" s="146">
        <f t="shared" si="132"/>
        <v>3.1930000000000001</v>
      </c>
    </row>
    <row r="8500" spans="1:7" x14ac:dyDescent="0.25">
      <c r="A8500" s="143">
        <v>44915</v>
      </c>
      <c r="B8500" s="144">
        <v>23</v>
      </c>
      <c r="C8500" s="145">
        <v>3.2479</v>
      </c>
      <c r="D8500" s="145">
        <v>1.3515999999999999</v>
      </c>
      <c r="E8500" s="145">
        <v>0</v>
      </c>
      <c r="F8500" s="145">
        <v>0.18429999999999999</v>
      </c>
      <c r="G8500" s="146">
        <f t="shared" si="132"/>
        <v>4.7838000000000003</v>
      </c>
    </row>
    <row r="8501" spans="1:7" x14ac:dyDescent="0.25">
      <c r="A8501" s="143">
        <v>44915</v>
      </c>
      <c r="B8501" s="144">
        <v>24</v>
      </c>
      <c r="C8501" s="145">
        <v>2.9729000000000001</v>
      </c>
      <c r="D8501" s="145">
        <v>1.3515999999999999</v>
      </c>
      <c r="E8501" s="145">
        <v>0</v>
      </c>
      <c r="F8501" s="145">
        <v>0.20480000000000001</v>
      </c>
      <c r="G8501" s="146">
        <f t="shared" si="132"/>
        <v>4.5293000000000001</v>
      </c>
    </row>
    <row r="8502" spans="1:7" x14ac:dyDescent="0.25">
      <c r="A8502" s="143">
        <v>44916</v>
      </c>
      <c r="B8502" s="144">
        <v>1</v>
      </c>
      <c r="C8502" s="145">
        <v>2.7839999999999998</v>
      </c>
      <c r="D8502" s="145">
        <v>1.2902</v>
      </c>
      <c r="E8502" s="145">
        <v>0</v>
      </c>
      <c r="F8502" s="145">
        <v>0.18429999999999999</v>
      </c>
      <c r="G8502" s="146">
        <f t="shared" si="132"/>
        <v>4.2584999999999997</v>
      </c>
    </row>
    <row r="8503" spans="1:7" x14ac:dyDescent="0.25">
      <c r="A8503" s="143">
        <v>44916</v>
      </c>
      <c r="B8503" s="144">
        <v>2</v>
      </c>
      <c r="C8503" s="145">
        <v>3.20799999999999</v>
      </c>
      <c r="D8503" s="145">
        <v>1.2082999999999999</v>
      </c>
      <c r="E8503" s="145">
        <v>0</v>
      </c>
      <c r="F8503" s="145">
        <v>0.18429999999999999</v>
      </c>
      <c r="G8503" s="146">
        <f t="shared" si="132"/>
        <v>4.6005999999999903</v>
      </c>
    </row>
    <row r="8504" spans="1:7" x14ac:dyDescent="0.25">
      <c r="A8504" s="143">
        <v>44916</v>
      </c>
      <c r="B8504" s="144">
        <v>3</v>
      </c>
      <c r="C8504" s="145">
        <v>4.5629999999999997</v>
      </c>
      <c r="D8504" s="145">
        <v>1.3107</v>
      </c>
      <c r="E8504" s="145">
        <v>0</v>
      </c>
      <c r="F8504" s="145">
        <v>0.20730000000000001</v>
      </c>
      <c r="G8504" s="146">
        <f t="shared" si="132"/>
        <v>6.0809999999999995</v>
      </c>
    </row>
    <row r="8505" spans="1:7" x14ac:dyDescent="0.25">
      <c r="A8505" s="143">
        <v>44916</v>
      </c>
      <c r="B8505" s="144">
        <v>4</v>
      </c>
      <c r="C8505" s="145">
        <v>7.6848000000000001</v>
      </c>
      <c r="D8505" s="145">
        <v>1.2697000000000001</v>
      </c>
      <c r="E8505" s="145">
        <v>0</v>
      </c>
      <c r="F8505" s="145">
        <v>2.4299999999999999E-2</v>
      </c>
      <c r="G8505" s="146">
        <f t="shared" si="132"/>
        <v>8.9787999999999997</v>
      </c>
    </row>
    <row r="8506" spans="1:7" x14ac:dyDescent="0.25">
      <c r="A8506" s="143">
        <v>44916</v>
      </c>
      <c r="B8506" s="144">
        <v>5</v>
      </c>
      <c r="C8506" s="145">
        <v>9.9987999999999992</v>
      </c>
      <c r="D8506" s="145">
        <v>1.3515999999999999</v>
      </c>
      <c r="E8506" s="145">
        <v>0</v>
      </c>
      <c r="F8506" s="145">
        <v>0.20480000000000001</v>
      </c>
      <c r="G8506" s="146">
        <f t="shared" si="132"/>
        <v>11.555199999999999</v>
      </c>
    </row>
    <row r="8507" spans="1:7" x14ac:dyDescent="0.25">
      <c r="A8507" s="143">
        <v>44916</v>
      </c>
      <c r="B8507" s="144">
        <v>6</v>
      </c>
      <c r="C8507" s="145">
        <v>12.5738</v>
      </c>
      <c r="D8507" s="145">
        <v>1.454</v>
      </c>
      <c r="E8507" s="145">
        <v>0</v>
      </c>
      <c r="F8507" s="145">
        <v>0.18429999999999999</v>
      </c>
      <c r="G8507" s="146">
        <f t="shared" si="132"/>
        <v>14.212100000000001</v>
      </c>
    </row>
    <row r="8508" spans="1:7" x14ac:dyDescent="0.25">
      <c r="A8508" s="143">
        <v>44916</v>
      </c>
      <c r="B8508" s="144">
        <v>7</v>
      </c>
      <c r="C8508" s="145">
        <v>12.456200000000001</v>
      </c>
      <c r="D8508" s="145">
        <v>1.4950000000000001</v>
      </c>
      <c r="E8508" s="145">
        <v>0</v>
      </c>
      <c r="F8508" s="145">
        <v>0.18429999999999999</v>
      </c>
      <c r="G8508" s="146">
        <f t="shared" si="132"/>
        <v>14.1355</v>
      </c>
    </row>
    <row r="8509" spans="1:7" x14ac:dyDescent="0.25">
      <c r="A8509" s="143">
        <v>44916</v>
      </c>
      <c r="B8509" s="144">
        <v>8</v>
      </c>
      <c r="C8509" s="145">
        <v>9.0071999999999992</v>
      </c>
      <c r="D8509" s="145">
        <v>1.5155000000000001</v>
      </c>
      <c r="E8509" s="145">
        <v>0</v>
      </c>
      <c r="F8509" s="145">
        <v>0.20949999999999999</v>
      </c>
      <c r="G8509" s="146">
        <f t="shared" si="132"/>
        <v>10.732199999999999</v>
      </c>
    </row>
    <row r="8510" spans="1:7" x14ac:dyDescent="0.25">
      <c r="A8510" s="143">
        <v>44916</v>
      </c>
      <c r="B8510" s="144">
        <v>9</v>
      </c>
      <c r="C8510" s="145">
        <v>22.561</v>
      </c>
      <c r="D8510" s="145">
        <v>1.5615999999999901</v>
      </c>
      <c r="E8510" s="145">
        <v>5.1265999999999998</v>
      </c>
      <c r="F8510" s="145">
        <v>425.66309999999999</v>
      </c>
      <c r="G8510" s="146">
        <f t="shared" si="132"/>
        <v>454.91229999999996</v>
      </c>
    </row>
    <row r="8511" spans="1:7" x14ac:dyDescent="0.25">
      <c r="A8511" s="143">
        <v>44916</v>
      </c>
      <c r="B8511" s="144">
        <v>10</v>
      </c>
      <c r="C8511" s="145">
        <v>338.19279999999998</v>
      </c>
      <c r="D8511" s="145">
        <v>7.4981999999999998</v>
      </c>
      <c r="E8511" s="145">
        <v>53.298499999999997</v>
      </c>
      <c r="F8511" s="145">
        <v>2539.7075</v>
      </c>
      <c r="G8511" s="146">
        <f t="shared" si="132"/>
        <v>2938.6970000000001</v>
      </c>
    </row>
    <row r="8512" spans="1:7" x14ac:dyDescent="0.25">
      <c r="A8512" s="143">
        <v>44916</v>
      </c>
      <c r="B8512" s="144">
        <v>11</v>
      </c>
      <c r="C8512" s="145">
        <v>1993.9177</v>
      </c>
      <c r="D8512" s="145">
        <v>22.568200000000001</v>
      </c>
      <c r="E8512" s="145">
        <v>255.2363</v>
      </c>
      <c r="F8512" s="145">
        <v>5157.2889999999998</v>
      </c>
      <c r="G8512" s="146">
        <f t="shared" si="132"/>
        <v>7429.011199999999</v>
      </c>
    </row>
    <row r="8513" spans="1:7" x14ac:dyDescent="0.25">
      <c r="A8513" s="143">
        <v>44916</v>
      </c>
      <c r="B8513" s="144">
        <v>12</v>
      </c>
      <c r="C8513" s="145">
        <v>4524.3936999999996</v>
      </c>
      <c r="D8513" s="145">
        <v>39.491900000000001</v>
      </c>
      <c r="E8513" s="145">
        <v>405.09989999999999</v>
      </c>
      <c r="F8513" s="145">
        <v>6481.7974999999997</v>
      </c>
      <c r="G8513" s="146">
        <f t="shared" si="132"/>
        <v>11450.782999999999</v>
      </c>
    </row>
    <row r="8514" spans="1:7" x14ac:dyDescent="0.25">
      <c r="A8514" s="143">
        <v>44916</v>
      </c>
      <c r="B8514" s="144">
        <v>13</v>
      </c>
      <c r="C8514" s="145">
        <v>6825.0673999999999</v>
      </c>
      <c r="D8514" s="145">
        <v>54.993299999999998</v>
      </c>
      <c r="E8514" s="145">
        <v>552.57439999999997</v>
      </c>
      <c r="F8514" s="145">
        <v>7965.1790000000001</v>
      </c>
      <c r="G8514" s="146">
        <f t="shared" si="132"/>
        <v>15397.8141</v>
      </c>
    </row>
    <row r="8515" spans="1:7" x14ac:dyDescent="0.25">
      <c r="A8515" s="143">
        <v>44916</v>
      </c>
      <c r="B8515" s="144">
        <v>14</v>
      </c>
      <c r="C8515" s="145">
        <v>7522.9825000000001</v>
      </c>
      <c r="D8515" s="145">
        <v>53.991999999999997</v>
      </c>
      <c r="E8515" s="145">
        <v>520.24779999999998</v>
      </c>
      <c r="F8515" s="145">
        <v>7228.4488000000001</v>
      </c>
      <c r="G8515" s="146">
        <f t="shared" si="132"/>
        <v>15325.6711</v>
      </c>
    </row>
    <row r="8516" spans="1:7" x14ac:dyDescent="0.25">
      <c r="A8516" s="143">
        <v>44916</v>
      </c>
      <c r="B8516" s="144">
        <v>15</v>
      </c>
      <c r="C8516" s="145">
        <v>5747.2341999999999</v>
      </c>
      <c r="D8516" s="145">
        <v>38.495899999999999</v>
      </c>
      <c r="E8516" s="145">
        <v>355.87599999999998</v>
      </c>
      <c r="F8516" s="145">
        <v>5631.8444</v>
      </c>
      <c r="G8516" s="146">
        <f t="shared" si="132"/>
        <v>11773.450499999999</v>
      </c>
    </row>
    <row r="8517" spans="1:7" x14ac:dyDescent="0.25">
      <c r="A8517" s="143">
        <v>44916</v>
      </c>
      <c r="B8517" s="144">
        <v>16</v>
      </c>
      <c r="C8517" s="145">
        <v>3175.9762999999998</v>
      </c>
      <c r="D8517" s="145">
        <v>17.178899999999999</v>
      </c>
      <c r="E8517" s="145">
        <v>216.27889999999999</v>
      </c>
      <c r="F8517" s="145">
        <v>3068.3881000000001</v>
      </c>
      <c r="G8517" s="146">
        <f t="shared" si="132"/>
        <v>6477.8221999999996</v>
      </c>
    </row>
    <row r="8518" spans="1:7" x14ac:dyDescent="0.25">
      <c r="A8518" s="143">
        <v>44916</v>
      </c>
      <c r="B8518" s="144">
        <v>17</v>
      </c>
      <c r="C8518" s="145">
        <v>683.97670000000005</v>
      </c>
      <c r="D8518" s="145">
        <v>4.6387</v>
      </c>
      <c r="E8518" s="145">
        <v>27.432599999999901</v>
      </c>
      <c r="F8518" s="145">
        <v>641.26949999999999</v>
      </c>
      <c r="G8518" s="146">
        <f t="shared" ref="G8518:G8581" si="133">+SUM(C8518:F8518)</f>
        <v>1357.3174999999999</v>
      </c>
    </row>
    <row r="8519" spans="1:7" x14ac:dyDescent="0.25">
      <c r="A8519" s="143">
        <v>44916</v>
      </c>
      <c r="B8519" s="144">
        <v>18</v>
      </c>
      <c r="C8519" s="145">
        <v>3.27</v>
      </c>
      <c r="D8519" s="145">
        <v>1.4156</v>
      </c>
      <c r="E8519" s="145">
        <v>6.4000000000000001E-2</v>
      </c>
      <c r="F8519" s="145">
        <v>1.8642000000000001</v>
      </c>
      <c r="G8519" s="146">
        <f t="shared" si="133"/>
        <v>6.6138000000000003</v>
      </c>
    </row>
    <row r="8520" spans="1:7" x14ac:dyDescent="0.25">
      <c r="A8520" s="143">
        <v>44916</v>
      </c>
      <c r="B8520" s="144">
        <v>19</v>
      </c>
      <c r="C8520" s="145">
        <v>3.5844999999999998</v>
      </c>
      <c r="D8520" s="145">
        <v>1.2902</v>
      </c>
      <c r="E8520" s="145">
        <v>0</v>
      </c>
      <c r="F8520" s="145">
        <v>0.18429999999999999</v>
      </c>
      <c r="G8520" s="146">
        <f t="shared" si="133"/>
        <v>5.0590000000000002</v>
      </c>
    </row>
    <row r="8521" spans="1:7" x14ac:dyDescent="0.25">
      <c r="A8521" s="143">
        <v>44916</v>
      </c>
      <c r="B8521" s="144">
        <v>20</v>
      </c>
      <c r="C8521" s="145">
        <v>2.52219999999999</v>
      </c>
      <c r="D8521" s="145">
        <v>1.3107</v>
      </c>
      <c r="E8521" s="145">
        <v>1.52E-2</v>
      </c>
      <c r="F8521" s="145">
        <v>0.20660000000000001</v>
      </c>
      <c r="G8521" s="146">
        <f t="shared" si="133"/>
        <v>4.0546999999999898</v>
      </c>
    </row>
    <row r="8522" spans="1:7" x14ac:dyDescent="0.25">
      <c r="A8522" s="143">
        <v>44916</v>
      </c>
      <c r="B8522" s="144">
        <v>21</v>
      </c>
      <c r="C8522" s="145">
        <v>2.1717</v>
      </c>
      <c r="D8522" s="145">
        <v>1.3107</v>
      </c>
      <c r="E8522" s="145">
        <v>1.52E-2</v>
      </c>
      <c r="F8522" s="145">
        <v>0.19619999999999899</v>
      </c>
      <c r="G8522" s="146">
        <f t="shared" si="133"/>
        <v>3.6937999999999991</v>
      </c>
    </row>
    <row r="8523" spans="1:7" x14ac:dyDescent="0.25">
      <c r="A8523" s="143">
        <v>44916</v>
      </c>
      <c r="B8523" s="144">
        <v>22</v>
      </c>
      <c r="C8523" s="145">
        <v>2.1871999999999998</v>
      </c>
      <c r="D8523" s="145">
        <v>0.96250000000000002</v>
      </c>
      <c r="E8523" s="145">
        <v>1.52E-2</v>
      </c>
      <c r="F8523" s="145">
        <v>0.18720000000000001</v>
      </c>
      <c r="G8523" s="146">
        <f t="shared" si="133"/>
        <v>3.3520999999999996</v>
      </c>
    </row>
    <row r="8524" spans="1:7" x14ac:dyDescent="0.25">
      <c r="A8524" s="143">
        <v>44916</v>
      </c>
      <c r="B8524" s="144">
        <v>23</v>
      </c>
      <c r="C8524" s="145">
        <v>1.7092000000000001</v>
      </c>
      <c r="D8524" s="145">
        <v>1.0035000000000001</v>
      </c>
      <c r="E8524" s="145">
        <v>1.52E-2</v>
      </c>
      <c r="F8524" s="145">
        <v>0.18429999999999999</v>
      </c>
      <c r="G8524" s="146">
        <f t="shared" si="133"/>
        <v>2.9121999999999999</v>
      </c>
    </row>
    <row r="8525" spans="1:7" x14ac:dyDescent="0.25">
      <c r="A8525" s="143">
        <v>44916</v>
      </c>
      <c r="B8525" s="144">
        <v>24</v>
      </c>
      <c r="C8525" s="145">
        <v>1.7991999999999999</v>
      </c>
      <c r="D8525" s="145">
        <v>1.1468</v>
      </c>
      <c r="E8525" s="145">
        <v>1.52E-2</v>
      </c>
      <c r="F8525" s="145">
        <v>0.20480000000000001</v>
      </c>
      <c r="G8525" s="146">
        <f t="shared" si="133"/>
        <v>3.1659999999999999</v>
      </c>
    </row>
    <row r="8526" spans="1:7" x14ac:dyDescent="0.25">
      <c r="A8526" s="143">
        <v>44917</v>
      </c>
      <c r="B8526" s="144">
        <v>1</v>
      </c>
      <c r="C8526" s="145">
        <v>2.516</v>
      </c>
      <c r="D8526" s="145">
        <v>0.92159999999999997</v>
      </c>
      <c r="E8526" s="145">
        <v>0</v>
      </c>
      <c r="F8526" s="145">
        <v>0.18429999999999999</v>
      </c>
      <c r="G8526" s="146">
        <f t="shared" si="133"/>
        <v>3.6218999999999997</v>
      </c>
    </row>
    <row r="8527" spans="1:7" x14ac:dyDescent="0.25">
      <c r="A8527" s="143">
        <v>44917</v>
      </c>
      <c r="B8527" s="144">
        <v>2</v>
      </c>
      <c r="C8527" s="145">
        <v>1.3</v>
      </c>
      <c r="D8527" s="145">
        <v>1.0035000000000001</v>
      </c>
      <c r="E8527" s="145">
        <v>0</v>
      </c>
      <c r="F8527" s="145">
        <v>0.18429999999999999</v>
      </c>
      <c r="G8527" s="146">
        <f t="shared" si="133"/>
        <v>2.4878</v>
      </c>
    </row>
    <row r="8528" spans="1:7" x14ac:dyDescent="0.25">
      <c r="A8528" s="143">
        <v>44917</v>
      </c>
      <c r="B8528" s="144">
        <v>3</v>
      </c>
      <c r="C8528" s="145">
        <v>1.236</v>
      </c>
      <c r="D8528" s="145">
        <v>0.96250000000000002</v>
      </c>
      <c r="E8528" s="145">
        <v>0</v>
      </c>
      <c r="F8528" s="145">
        <v>0.18429999999999999</v>
      </c>
      <c r="G8528" s="146">
        <f t="shared" si="133"/>
        <v>2.3828</v>
      </c>
    </row>
    <row r="8529" spans="1:7" x14ac:dyDescent="0.25">
      <c r="A8529" s="143">
        <v>44917</v>
      </c>
      <c r="B8529" s="144">
        <v>4</v>
      </c>
      <c r="C8529" s="145">
        <v>1.0305</v>
      </c>
      <c r="D8529" s="145">
        <v>0.83960000000000001</v>
      </c>
      <c r="E8529" s="145">
        <v>0</v>
      </c>
      <c r="F8529" s="145">
        <v>4.48E-2</v>
      </c>
      <c r="G8529" s="146">
        <f t="shared" si="133"/>
        <v>1.9148999999999998</v>
      </c>
    </row>
    <row r="8530" spans="1:7" x14ac:dyDescent="0.25">
      <c r="A8530" s="143">
        <v>44917</v>
      </c>
      <c r="B8530" s="144">
        <v>5</v>
      </c>
      <c r="C8530" s="145">
        <v>2.1955</v>
      </c>
      <c r="D8530" s="145">
        <v>0.98560000000000003</v>
      </c>
      <c r="E8530" s="145">
        <v>6.4000000000000001E-2</v>
      </c>
      <c r="F8530" s="145">
        <v>0.18429999999999999</v>
      </c>
      <c r="G8530" s="146">
        <f t="shared" si="133"/>
        <v>3.4293999999999998</v>
      </c>
    </row>
    <row r="8531" spans="1:7" x14ac:dyDescent="0.25">
      <c r="A8531" s="143">
        <v>44917</v>
      </c>
      <c r="B8531" s="144">
        <v>6</v>
      </c>
      <c r="C8531" s="145">
        <v>1.2104999999999999</v>
      </c>
      <c r="D8531" s="145">
        <v>0.75770000000000004</v>
      </c>
      <c r="E8531" s="145">
        <v>0</v>
      </c>
      <c r="F8531" s="145">
        <v>0.18429999999999999</v>
      </c>
      <c r="G8531" s="146">
        <f t="shared" si="133"/>
        <v>2.1524999999999999</v>
      </c>
    </row>
    <row r="8532" spans="1:7" x14ac:dyDescent="0.25">
      <c r="A8532" s="143">
        <v>44917</v>
      </c>
      <c r="B8532" s="144">
        <v>7</v>
      </c>
      <c r="C8532" s="145">
        <v>1.7095</v>
      </c>
      <c r="D8532" s="145">
        <v>0.86009999999999998</v>
      </c>
      <c r="E8532" s="145">
        <v>0</v>
      </c>
      <c r="F8532" s="145">
        <v>0.20480000000000001</v>
      </c>
      <c r="G8532" s="146">
        <f t="shared" si="133"/>
        <v>2.7744</v>
      </c>
    </row>
    <row r="8533" spans="1:7" x14ac:dyDescent="0.25">
      <c r="A8533" s="143">
        <v>44917</v>
      </c>
      <c r="B8533" s="144">
        <v>8</v>
      </c>
      <c r="C8533" s="145">
        <v>1.8371999999999999</v>
      </c>
      <c r="D8533" s="145">
        <v>0.86009999999999998</v>
      </c>
      <c r="E8533" s="145">
        <v>0</v>
      </c>
      <c r="F8533" s="145">
        <v>1.8166</v>
      </c>
      <c r="G8533" s="146">
        <f t="shared" si="133"/>
        <v>4.5138999999999996</v>
      </c>
    </row>
    <row r="8534" spans="1:7" x14ac:dyDescent="0.25">
      <c r="A8534" s="143">
        <v>44917</v>
      </c>
      <c r="B8534" s="144">
        <v>9</v>
      </c>
      <c r="C8534" s="145">
        <v>179.79990000000001</v>
      </c>
      <c r="D8534" s="145">
        <v>2.1636000000000002</v>
      </c>
      <c r="E8534" s="145">
        <v>26.445900000000002</v>
      </c>
      <c r="F8534" s="145">
        <v>1671.5181</v>
      </c>
      <c r="G8534" s="146">
        <f t="shared" si="133"/>
        <v>1879.9275</v>
      </c>
    </row>
    <row r="8535" spans="1:7" x14ac:dyDescent="0.25">
      <c r="A8535" s="143">
        <v>44917</v>
      </c>
      <c r="B8535" s="144">
        <v>10</v>
      </c>
      <c r="C8535" s="145">
        <v>1721.7090000000001</v>
      </c>
      <c r="D8535" s="145">
        <v>14.0558</v>
      </c>
      <c r="E8535" s="145">
        <v>291.7595</v>
      </c>
      <c r="F8535" s="145">
        <v>7145.8696</v>
      </c>
      <c r="G8535" s="146">
        <f t="shared" si="133"/>
        <v>9173.3938999999991</v>
      </c>
    </row>
    <row r="8536" spans="1:7" x14ac:dyDescent="0.25">
      <c r="A8536" s="143">
        <v>44917</v>
      </c>
      <c r="B8536" s="144">
        <v>11</v>
      </c>
      <c r="C8536" s="145">
        <v>6198.7201999999997</v>
      </c>
      <c r="D8536" s="145">
        <v>36.302</v>
      </c>
      <c r="E8536" s="145">
        <v>277.49279999999999</v>
      </c>
      <c r="F8536" s="145">
        <v>7854.4749000000002</v>
      </c>
      <c r="G8536" s="146">
        <f t="shared" si="133"/>
        <v>14366.9899</v>
      </c>
    </row>
    <row r="8537" spans="1:7" x14ac:dyDescent="0.25">
      <c r="A8537" s="143">
        <v>44917</v>
      </c>
      <c r="B8537" s="144">
        <v>12</v>
      </c>
      <c r="C8537" s="145">
        <v>7037.8978999999999</v>
      </c>
      <c r="D8537" s="145">
        <v>50.442599999999999</v>
      </c>
      <c r="E8537" s="145">
        <v>691.17129999999997</v>
      </c>
      <c r="F8537" s="145">
        <v>11596.831</v>
      </c>
      <c r="G8537" s="146">
        <f t="shared" si="133"/>
        <v>19376.342799999999</v>
      </c>
    </row>
    <row r="8538" spans="1:7" x14ac:dyDescent="0.25">
      <c r="A8538" s="143">
        <v>44917</v>
      </c>
      <c r="B8538" s="144">
        <v>13</v>
      </c>
      <c r="C8538" s="145">
        <v>8494.6525999999994</v>
      </c>
      <c r="D8538" s="145">
        <v>56.396900000000002</v>
      </c>
      <c r="E8538" s="145">
        <v>801.98540000000003</v>
      </c>
      <c r="F8538" s="145">
        <v>13482.507</v>
      </c>
      <c r="G8538" s="146">
        <f t="shared" si="133"/>
        <v>22835.541899999997</v>
      </c>
    </row>
    <row r="8539" spans="1:7" x14ac:dyDescent="0.25">
      <c r="A8539" s="143">
        <v>44917</v>
      </c>
      <c r="B8539" s="144">
        <v>14</v>
      </c>
      <c r="C8539" s="145">
        <v>4910.4003000000002</v>
      </c>
      <c r="D8539" s="145">
        <v>38.478999999999999</v>
      </c>
      <c r="E8539" s="145">
        <v>549.9067</v>
      </c>
      <c r="F8539" s="145">
        <v>12361.2711</v>
      </c>
      <c r="G8539" s="146">
        <f t="shared" si="133"/>
        <v>17860.057099999998</v>
      </c>
    </row>
    <row r="8540" spans="1:7" x14ac:dyDescent="0.25">
      <c r="A8540" s="143">
        <v>44917</v>
      </c>
      <c r="B8540" s="144">
        <v>15</v>
      </c>
      <c r="C8540" s="145">
        <v>3379.6286</v>
      </c>
      <c r="D8540" s="145">
        <v>23.9528</v>
      </c>
      <c r="E8540" s="145">
        <v>325.03640000000001</v>
      </c>
      <c r="F8540" s="145">
        <v>8635.9298999999992</v>
      </c>
      <c r="G8540" s="146">
        <f t="shared" si="133"/>
        <v>12364.547699999999</v>
      </c>
    </row>
    <row r="8541" spans="1:7" x14ac:dyDescent="0.25">
      <c r="A8541" s="143">
        <v>44917</v>
      </c>
      <c r="B8541" s="144">
        <v>16</v>
      </c>
      <c r="C8541" s="145">
        <v>931.8424</v>
      </c>
      <c r="D8541" s="145">
        <v>9.3186</v>
      </c>
      <c r="E8541" s="145">
        <v>79.602599999999995</v>
      </c>
      <c r="F8541" s="145">
        <v>3850.6549</v>
      </c>
      <c r="G8541" s="146">
        <f t="shared" si="133"/>
        <v>4871.4184999999998</v>
      </c>
    </row>
    <row r="8542" spans="1:7" x14ac:dyDescent="0.25">
      <c r="A8542" s="143">
        <v>44917</v>
      </c>
      <c r="B8542" s="144">
        <v>17</v>
      </c>
      <c r="C8542" s="145">
        <v>33.006500000000003</v>
      </c>
      <c r="D8542" s="145">
        <v>1.7310000000000001</v>
      </c>
      <c r="E8542" s="145">
        <v>12.2767</v>
      </c>
      <c r="F8542" s="145">
        <v>879.48289999999997</v>
      </c>
      <c r="G8542" s="146">
        <f t="shared" si="133"/>
        <v>926.49709999999993</v>
      </c>
    </row>
    <row r="8543" spans="1:7" x14ac:dyDescent="0.25">
      <c r="A8543" s="143">
        <v>44917</v>
      </c>
      <c r="B8543" s="144">
        <v>18</v>
      </c>
      <c r="C8543" s="145">
        <v>1.9702999999999999</v>
      </c>
      <c r="D8543" s="145">
        <v>1.1468</v>
      </c>
      <c r="E8543" s="145">
        <v>0</v>
      </c>
      <c r="F8543" s="145">
        <v>0.95389999999999997</v>
      </c>
      <c r="G8543" s="146">
        <f t="shared" si="133"/>
        <v>4.0709999999999997</v>
      </c>
    </row>
    <row r="8544" spans="1:7" x14ac:dyDescent="0.25">
      <c r="A8544" s="143">
        <v>44917</v>
      </c>
      <c r="B8544" s="144">
        <v>19</v>
      </c>
      <c r="C8544" s="145">
        <v>1.9752000000000001</v>
      </c>
      <c r="D8544" s="145">
        <v>1.1878</v>
      </c>
      <c r="E8544" s="145">
        <v>0</v>
      </c>
      <c r="F8544" s="145">
        <v>0.18429999999999999</v>
      </c>
      <c r="G8544" s="146">
        <f t="shared" si="133"/>
        <v>3.3473000000000002</v>
      </c>
    </row>
    <row r="8545" spans="1:7" x14ac:dyDescent="0.25">
      <c r="A8545" s="143">
        <v>44917</v>
      </c>
      <c r="B8545" s="144">
        <v>20</v>
      </c>
      <c r="C8545" s="145">
        <v>2.0674000000000001</v>
      </c>
      <c r="D8545" s="145">
        <v>1.1264000000000001</v>
      </c>
      <c r="E8545" s="145">
        <v>0</v>
      </c>
      <c r="F8545" s="145">
        <v>0.20480000000000001</v>
      </c>
      <c r="G8545" s="146">
        <f t="shared" si="133"/>
        <v>3.3986000000000005</v>
      </c>
    </row>
    <row r="8546" spans="1:7" x14ac:dyDescent="0.25">
      <c r="A8546" s="143">
        <v>44917</v>
      </c>
      <c r="B8546" s="144">
        <v>21</v>
      </c>
      <c r="C8546" s="145">
        <v>2.1223999999999998</v>
      </c>
      <c r="D8546" s="145">
        <v>1.1878</v>
      </c>
      <c r="E8546" s="145">
        <v>0</v>
      </c>
      <c r="F8546" s="145">
        <v>0.20480000000000001</v>
      </c>
      <c r="G8546" s="146">
        <f t="shared" si="133"/>
        <v>3.5150000000000001</v>
      </c>
    </row>
    <row r="8547" spans="1:7" x14ac:dyDescent="0.25">
      <c r="A8547" s="143">
        <v>44917</v>
      </c>
      <c r="B8547" s="144">
        <v>22</v>
      </c>
      <c r="C8547" s="145">
        <v>2.6303999999999998</v>
      </c>
      <c r="D8547" s="145">
        <v>1.0469999999999999</v>
      </c>
      <c r="E8547" s="145">
        <v>6.4000000000000001E-2</v>
      </c>
      <c r="F8547" s="145">
        <v>0.20499999999999999</v>
      </c>
      <c r="G8547" s="146">
        <f t="shared" si="133"/>
        <v>3.9463999999999997</v>
      </c>
    </row>
    <row r="8548" spans="1:7" x14ac:dyDescent="0.25">
      <c r="A8548" s="143">
        <v>44917</v>
      </c>
      <c r="B8548" s="144">
        <v>23</v>
      </c>
      <c r="C8548" s="145">
        <v>1.9683999999999999</v>
      </c>
      <c r="D8548" s="145">
        <v>1.0265</v>
      </c>
      <c r="E8548" s="145">
        <v>6.4000000000000001E-2</v>
      </c>
      <c r="F8548" s="145">
        <v>0.18429999999999999</v>
      </c>
      <c r="G8548" s="146">
        <f t="shared" si="133"/>
        <v>3.2431999999999999</v>
      </c>
    </row>
    <row r="8549" spans="1:7" x14ac:dyDescent="0.25">
      <c r="A8549" s="143">
        <v>44917</v>
      </c>
      <c r="B8549" s="144">
        <v>24</v>
      </c>
      <c r="C8549" s="145">
        <v>2.2873999999999999</v>
      </c>
      <c r="D8549" s="145">
        <v>1.2747999999999999</v>
      </c>
      <c r="E8549" s="145">
        <v>0.128</v>
      </c>
      <c r="F8549" s="145">
        <v>0.20480000000000001</v>
      </c>
      <c r="G8549" s="146">
        <f t="shared" si="133"/>
        <v>3.895</v>
      </c>
    </row>
    <row r="8550" spans="1:7" x14ac:dyDescent="0.25">
      <c r="A8550" s="143">
        <v>44918</v>
      </c>
      <c r="B8550" s="144">
        <v>1</v>
      </c>
      <c r="C8550" s="145">
        <v>2.1358999999999999</v>
      </c>
      <c r="D8550" s="145">
        <v>1.0469999999999999</v>
      </c>
      <c r="E8550" s="145">
        <v>7.0000000000000007E-2</v>
      </c>
      <c r="F8550" s="145">
        <v>0.20480000000000001</v>
      </c>
      <c r="G8550" s="146">
        <f t="shared" si="133"/>
        <v>3.4577</v>
      </c>
    </row>
    <row r="8551" spans="1:7" x14ac:dyDescent="0.25">
      <c r="A8551" s="143">
        <v>44918</v>
      </c>
      <c r="B8551" s="144">
        <v>2</v>
      </c>
      <c r="C8551" s="145">
        <v>2.08089999999999</v>
      </c>
      <c r="D8551" s="145">
        <v>1.1698999999999999</v>
      </c>
      <c r="E8551" s="145">
        <v>6.4000000000000001E-2</v>
      </c>
      <c r="F8551" s="145">
        <v>4.48E-2</v>
      </c>
      <c r="G8551" s="146">
        <f t="shared" si="133"/>
        <v>3.3595999999999901</v>
      </c>
    </row>
    <row r="8552" spans="1:7" x14ac:dyDescent="0.25">
      <c r="A8552" s="143">
        <v>44918</v>
      </c>
      <c r="B8552" s="144">
        <v>3</v>
      </c>
      <c r="C8552" s="145">
        <v>1.9439</v>
      </c>
      <c r="D8552" s="145">
        <v>1.0674999999999999</v>
      </c>
      <c r="E8552" s="145">
        <v>6.4000000000000001E-2</v>
      </c>
      <c r="F8552" s="145">
        <v>0.20480000000000001</v>
      </c>
      <c r="G8552" s="146">
        <f t="shared" si="133"/>
        <v>3.2802000000000002</v>
      </c>
    </row>
    <row r="8553" spans="1:7" x14ac:dyDescent="0.25">
      <c r="A8553" s="143">
        <v>44918</v>
      </c>
      <c r="B8553" s="144">
        <v>4</v>
      </c>
      <c r="C8553" s="145">
        <v>2.371</v>
      </c>
      <c r="D8553" s="145">
        <v>1.2313000000000001</v>
      </c>
      <c r="E8553" s="145">
        <v>6.4000000000000001E-2</v>
      </c>
      <c r="F8553" s="145">
        <v>0.18429999999999999</v>
      </c>
      <c r="G8553" s="146">
        <f t="shared" si="133"/>
        <v>3.8506</v>
      </c>
    </row>
    <row r="8554" spans="1:7" x14ac:dyDescent="0.25">
      <c r="A8554" s="143">
        <v>44918</v>
      </c>
      <c r="B8554" s="144">
        <v>5</v>
      </c>
      <c r="C8554" s="145">
        <v>3.0579999999999998</v>
      </c>
      <c r="D8554" s="145">
        <v>1.1264000000000001</v>
      </c>
      <c r="E8554" s="145">
        <v>0</v>
      </c>
      <c r="F8554" s="145">
        <v>0.20480000000000001</v>
      </c>
      <c r="G8554" s="146">
        <f t="shared" si="133"/>
        <v>4.3891999999999998</v>
      </c>
    </row>
    <row r="8555" spans="1:7" x14ac:dyDescent="0.25">
      <c r="A8555" s="143">
        <v>44918</v>
      </c>
      <c r="B8555" s="144">
        <v>6</v>
      </c>
      <c r="C8555" s="145">
        <v>2.20399999999999</v>
      </c>
      <c r="D8555" s="145">
        <v>1.1264000000000001</v>
      </c>
      <c r="E8555" s="145">
        <v>0</v>
      </c>
      <c r="F8555" s="145">
        <v>0.20480000000000001</v>
      </c>
      <c r="G8555" s="146">
        <f t="shared" si="133"/>
        <v>3.5351999999999904</v>
      </c>
    </row>
    <row r="8556" spans="1:7" x14ac:dyDescent="0.25">
      <c r="A8556" s="143">
        <v>44918</v>
      </c>
      <c r="B8556" s="144">
        <v>7</v>
      </c>
      <c r="C8556" s="145">
        <v>1.81</v>
      </c>
      <c r="D8556" s="145">
        <v>1.2492000000000001</v>
      </c>
      <c r="E8556" s="145">
        <v>0</v>
      </c>
      <c r="F8556" s="145">
        <v>0.20480000000000001</v>
      </c>
      <c r="G8556" s="146">
        <f t="shared" si="133"/>
        <v>3.2640000000000002</v>
      </c>
    </row>
    <row r="8557" spans="1:7" x14ac:dyDescent="0.25">
      <c r="A8557" s="143">
        <v>44918</v>
      </c>
      <c r="B8557" s="144">
        <v>8</v>
      </c>
      <c r="C8557" s="145">
        <v>1.347</v>
      </c>
      <c r="D8557" s="145">
        <v>1.1468</v>
      </c>
      <c r="E8557" s="145">
        <v>0</v>
      </c>
      <c r="F8557" s="145">
        <v>0.2457</v>
      </c>
      <c r="G8557" s="146">
        <f t="shared" si="133"/>
        <v>2.7395</v>
      </c>
    </row>
    <row r="8558" spans="1:7" x14ac:dyDescent="0.25">
      <c r="A8558" s="143">
        <v>44918</v>
      </c>
      <c r="B8558" s="144">
        <v>9</v>
      </c>
      <c r="C8558" s="145">
        <v>2.883</v>
      </c>
      <c r="D8558" s="145">
        <v>1.3209</v>
      </c>
      <c r="E8558" s="145">
        <v>0.74719999999999998</v>
      </c>
      <c r="F8558" s="145">
        <v>205.86429999999999</v>
      </c>
      <c r="G8558" s="146">
        <f t="shared" si="133"/>
        <v>210.81539999999998</v>
      </c>
    </row>
    <row r="8559" spans="1:7" x14ac:dyDescent="0.25">
      <c r="A8559" s="143">
        <v>44918</v>
      </c>
      <c r="B8559" s="144">
        <v>10</v>
      </c>
      <c r="C8559" s="145">
        <v>15.6959</v>
      </c>
      <c r="D8559" s="145">
        <v>0.91390000000000005</v>
      </c>
      <c r="E8559" s="145">
        <v>18.952999999999999</v>
      </c>
      <c r="F8559" s="145">
        <v>1374.2919999999999</v>
      </c>
      <c r="G8559" s="146">
        <f t="shared" si="133"/>
        <v>1409.8547999999998</v>
      </c>
    </row>
    <row r="8560" spans="1:7" x14ac:dyDescent="0.25">
      <c r="A8560" s="143">
        <v>44918</v>
      </c>
      <c r="B8560" s="144">
        <v>11</v>
      </c>
      <c r="C8560" s="145">
        <v>86.617800000000003</v>
      </c>
      <c r="D8560" s="145">
        <v>3.2814999999999999</v>
      </c>
      <c r="E8560" s="145">
        <v>39.8782</v>
      </c>
      <c r="F8560" s="145">
        <v>2251.5646000000002</v>
      </c>
      <c r="G8560" s="146">
        <f t="shared" si="133"/>
        <v>2381.3421000000003</v>
      </c>
    </row>
    <row r="8561" spans="1:7" x14ac:dyDescent="0.25">
      <c r="A8561" s="143">
        <v>44918</v>
      </c>
      <c r="B8561" s="144">
        <v>12</v>
      </c>
      <c r="C8561" s="145">
        <v>279.93779999999998</v>
      </c>
      <c r="D8561" s="145">
        <v>6.1017999999999999</v>
      </c>
      <c r="E8561" s="145">
        <v>113.4486</v>
      </c>
      <c r="F8561" s="145">
        <v>3578.2184999999999</v>
      </c>
      <c r="G8561" s="146">
        <f t="shared" si="133"/>
        <v>3977.7066999999997</v>
      </c>
    </row>
    <row r="8562" spans="1:7" x14ac:dyDescent="0.25">
      <c r="A8562" s="143">
        <v>44918</v>
      </c>
      <c r="B8562" s="144">
        <v>13</v>
      </c>
      <c r="C8562" s="145">
        <v>325.35890000000001</v>
      </c>
      <c r="D8562" s="145">
        <v>6.2180999999999997</v>
      </c>
      <c r="E8562" s="145">
        <v>137.45849999999999</v>
      </c>
      <c r="F8562" s="145">
        <v>4518.6548999999904</v>
      </c>
      <c r="G8562" s="146">
        <f t="shared" si="133"/>
        <v>4987.6903999999904</v>
      </c>
    </row>
    <row r="8563" spans="1:7" x14ac:dyDescent="0.25">
      <c r="A8563" s="143">
        <v>44918</v>
      </c>
      <c r="B8563" s="144">
        <v>14</v>
      </c>
      <c r="C8563" s="145">
        <v>196.0189</v>
      </c>
      <c r="D8563" s="145">
        <v>5.2172000000000001</v>
      </c>
      <c r="E8563" s="145">
        <v>67.481300000000005</v>
      </c>
      <c r="F8563" s="145">
        <v>3421.0169999999998</v>
      </c>
      <c r="G8563" s="146">
        <f t="shared" si="133"/>
        <v>3689.7343999999998</v>
      </c>
    </row>
    <row r="8564" spans="1:7" x14ac:dyDescent="0.25">
      <c r="A8564" s="143">
        <v>44918</v>
      </c>
      <c r="B8564" s="144">
        <v>15</v>
      </c>
      <c r="C8564" s="145">
        <v>84.127600000000001</v>
      </c>
      <c r="D8564" s="145">
        <v>3.6968000000000001</v>
      </c>
      <c r="E8564" s="145">
        <v>37.833100000000002</v>
      </c>
      <c r="F8564" s="145">
        <v>2335.8393999999998</v>
      </c>
      <c r="G8564" s="146">
        <f t="shared" si="133"/>
        <v>2461.4968999999996</v>
      </c>
    </row>
    <row r="8565" spans="1:7" x14ac:dyDescent="0.25">
      <c r="A8565" s="143">
        <v>44918</v>
      </c>
      <c r="B8565" s="144">
        <v>16</v>
      </c>
      <c r="C8565" s="145">
        <v>19.5017</v>
      </c>
      <c r="D8565" s="145">
        <v>2.3468</v>
      </c>
      <c r="E8565" s="145">
        <v>10.447800000000001</v>
      </c>
      <c r="F8565" s="145">
        <v>1243.577</v>
      </c>
      <c r="G8565" s="146">
        <f t="shared" si="133"/>
        <v>1275.8733</v>
      </c>
    </row>
    <row r="8566" spans="1:7" x14ac:dyDescent="0.25">
      <c r="A8566" s="143">
        <v>44918</v>
      </c>
      <c r="B8566" s="144">
        <v>17</v>
      </c>
      <c r="C8566" s="145">
        <v>1.5477000000000001</v>
      </c>
      <c r="D8566" s="145">
        <v>1.3131999999999999</v>
      </c>
      <c r="E8566" s="145">
        <v>1.1196999999999999</v>
      </c>
      <c r="F8566" s="145">
        <v>225.8212</v>
      </c>
      <c r="G8566" s="146">
        <f t="shared" si="133"/>
        <v>229.80180000000001</v>
      </c>
    </row>
    <row r="8567" spans="1:7" x14ac:dyDescent="0.25">
      <c r="A8567" s="143">
        <v>44918</v>
      </c>
      <c r="B8567" s="144">
        <v>18</v>
      </c>
      <c r="C8567" s="145">
        <v>1.736</v>
      </c>
      <c r="D8567" s="145">
        <v>1.3926000000000001</v>
      </c>
      <c r="E8567" s="145">
        <v>0</v>
      </c>
      <c r="F8567" s="145">
        <v>0.30680000000000002</v>
      </c>
      <c r="G8567" s="146">
        <f t="shared" si="133"/>
        <v>3.4354</v>
      </c>
    </row>
    <row r="8568" spans="1:7" x14ac:dyDescent="0.25">
      <c r="A8568" s="143">
        <v>44918</v>
      </c>
      <c r="B8568" s="144">
        <v>19</v>
      </c>
      <c r="C8568" s="145">
        <v>2.2334999999999998</v>
      </c>
      <c r="D8568" s="145">
        <v>1.2697000000000001</v>
      </c>
      <c r="E8568" s="145">
        <v>8.0000000000000002E-3</v>
      </c>
      <c r="F8568" s="145">
        <v>0.20480000000000001</v>
      </c>
      <c r="G8568" s="146">
        <f t="shared" si="133"/>
        <v>3.7159999999999997</v>
      </c>
    </row>
    <row r="8569" spans="1:7" x14ac:dyDescent="0.25">
      <c r="A8569" s="143">
        <v>44918</v>
      </c>
      <c r="B8569" s="144">
        <v>20</v>
      </c>
      <c r="C8569" s="145">
        <v>0.27989999999999998</v>
      </c>
      <c r="D8569" s="145">
        <v>1.2287999999999999</v>
      </c>
      <c r="E8569" s="145">
        <v>0</v>
      </c>
      <c r="F8569" s="145">
        <v>0.18429999999999999</v>
      </c>
      <c r="G8569" s="146">
        <f t="shared" si="133"/>
        <v>1.6929999999999998</v>
      </c>
    </row>
    <row r="8570" spans="1:7" x14ac:dyDescent="0.25">
      <c r="A8570" s="143">
        <v>44918</v>
      </c>
      <c r="B8570" s="144">
        <v>21</v>
      </c>
      <c r="C8570" s="145">
        <v>0.2014</v>
      </c>
      <c r="D8570" s="145">
        <v>1.2082999999999999</v>
      </c>
      <c r="E8570" s="145">
        <v>0</v>
      </c>
      <c r="F8570" s="145">
        <v>0.18969999999999901</v>
      </c>
      <c r="G8570" s="146">
        <f t="shared" si="133"/>
        <v>1.599399999999999</v>
      </c>
    </row>
    <row r="8571" spans="1:7" x14ac:dyDescent="0.25">
      <c r="A8571" s="143">
        <v>44918</v>
      </c>
      <c r="B8571" s="144">
        <v>22</v>
      </c>
      <c r="C8571" s="145">
        <v>0.35389999999999999</v>
      </c>
      <c r="D8571" s="145">
        <v>1.0444</v>
      </c>
      <c r="E8571" s="145">
        <v>0</v>
      </c>
      <c r="F8571" s="145">
        <v>0.2281</v>
      </c>
      <c r="G8571" s="146">
        <f t="shared" si="133"/>
        <v>1.6263999999999998</v>
      </c>
    </row>
    <row r="8572" spans="1:7" x14ac:dyDescent="0.25">
      <c r="A8572" s="143">
        <v>44918</v>
      </c>
      <c r="B8572" s="144">
        <v>23</v>
      </c>
      <c r="C8572" s="145">
        <v>8.7900000000000006E-2</v>
      </c>
      <c r="D8572" s="145">
        <v>1.1264000000000001</v>
      </c>
      <c r="E8572" s="145">
        <v>0</v>
      </c>
      <c r="F8572" s="145">
        <v>0.18429999999999999</v>
      </c>
      <c r="G8572" s="146">
        <f t="shared" si="133"/>
        <v>1.3986000000000001</v>
      </c>
    </row>
    <row r="8573" spans="1:7" x14ac:dyDescent="0.25">
      <c r="A8573" s="143">
        <v>44918</v>
      </c>
      <c r="B8573" s="144">
        <v>24</v>
      </c>
      <c r="C8573" s="145">
        <v>1.0478999999999901</v>
      </c>
      <c r="D8573" s="145">
        <v>1.0649</v>
      </c>
      <c r="E8573" s="145">
        <v>0</v>
      </c>
      <c r="F8573" s="145">
        <v>4.48E-2</v>
      </c>
      <c r="G8573" s="146">
        <f t="shared" si="133"/>
        <v>2.1575999999999902</v>
      </c>
    </row>
    <row r="8574" spans="1:7" x14ac:dyDescent="0.25">
      <c r="A8574" s="143">
        <v>44919</v>
      </c>
      <c r="B8574" s="144">
        <v>1</v>
      </c>
      <c r="C8574" s="145">
        <v>6.4000000000000001E-2</v>
      </c>
      <c r="D8574" s="145">
        <v>1.0853999999999999</v>
      </c>
      <c r="E8574" s="145">
        <v>0</v>
      </c>
      <c r="F8574" s="145">
        <v>0.18429999999999999</v>
      </c>
      <c r="G8574" s="146">
        <f t="shared" si="133"/>
        <v>1.3336999999999999</v>
      </c>
    </row>
    <row r="8575" spans="1:7" x14ac:dyDescent="0.25">
      <c r="A8575" s="143">
        <v>44919</v>
      </c>
      <c r="B8575" s="144">
        <v>2</v>
      </c>
      <c r="C8575" s="145">
        <v>0.128</v>
      </c>
      <c r="D8575" s="145">
        <v>1.1878</v>
      </c>
      <c r="E8575" s="145">
        <v>0</v>
      </c>
      <c r="F8575" s="145">
        <v>0.20480000000000001</v>
      </c>
      <c r="G8575" s="146">
        <f t="shared" si="133"/>
        <v>1.5206</v>
      </c>
    </row>
    <row r="8576" spans="1:7" x14ac:dyDescent="0.25">
      <c r="A8576" s="143">
        <v>44919</v>
      </c>
      <c r="B8576" s="144">
        <v>3</v>
      </c>
      <c r="C8576" s="145">
        <v>0.192</v>
      </c>
      <c r="D8576" s="145">
        <v>1.1468</v>
      </c>
      <c r="E8576" s="145">
        <v>0</v>
      </c>
      <c r="F8576" s="145">
        <v>0.18429999999999999</v>
      </c>
      <c r="G8576" s="146">
        <f t="shared" si="133"/>
        <v>1.5230999999999999</v>
      </c>
    </row>
    <row r="8577" spans="1:7" x14ac:dyDescent="0.25">
      <c r="A8577" s="143">
        <v>44919</v>
      </c>
      <c r="B8577" s="144">
        <v>4</v>
      </c>
      <c r="C8577" s="145">
        <v>6.4000000000000001E-2</v>
      </c>
      <c r="D8577" s="145">
        <v>1.1468</v>
      </c>
      <c r="E8577" s="145">
        <v>0</v>
      </c>
      <c r="F8577" s="145">
        <v>0.18429999999999999</v>
      </c>
      <c r="G8577" s="146">
        <f t="shared" si="133"/>
        <v>1.3951</v>
      </c>
    </row>
    <row r="8578" spans="1:7" x14ac:dyDescent="0.25">
      <c r="A8578" s="143">
        <v>44919</v>
      </c>
      <c r="B8578" s="144">
        <v>5</v>
      </c>
      <c r="C8578" s="145">
        <v>0.38400000000000001</v>
      </c>
      <c r="D8578" s="145">
        <v>1.1468</v>
      </c>
      <c r="E8578" s="145">
        <v>0</v>
      </c>
      <c r="F8578" s="145">
        <v>0.20480000000000001</v>
      </c>
      <c r="G8578" s="146">
        <f t="shared" si="133"/>
        <v>1.7356000000000003</v>
      </c>
    </row>
    <row r="8579" spans="1:7" x14ac:dyDescent="0.25">
      <c r="A8579" s="143">
        <v>44919</v>
      </c>
      <c r="B8579" s="144">
        <v>6</v>
      </c>
      <c r="C8579" s="145">
        <v>0.25600000000000001</v>
      </c>
      <c r="D8579" s="145">
        <v>1.1059000000000001</v>
      </c>
      <c r="E8579" s="145">
        <v>0</v>
      </c>
      <c r="F8579" s="145">
        <v>0.18429999999999999</v>
      </c>
      <c r="G8579" s="146">
        <f t="shared" si="133"/>
        <v>1.5462</v>
      </c>
    </row>
    <row r="8580" spans="1:7" x14ac:dyDescent="0.25">
      <c r="A8580" s="143">
        <v>44919</v>
      </c>
      <c r="B8580" s="144">
        <v>7</v>
      </c>
      <c r="C8580" s="145">
        <v>0.32</v>
      </c>
      <c r="D8580" s="145">
        <v>1.2108000000000001</v>
      </c>
      <c r="E8580" s="145">
        <v>6.4000000000000001E-2</v>
      </c>
      <c r="F8580" s="145">
        <v>0.21299999999999999</v>
      </c>
      <c r="G8580" s="146">
        <f t="shared" si="133"/>
        <v>1.8078000000000003</v>
      </c>
    </row>
    <row r="8581" spans="1:7" x14ac:dyDescent="0.25">
      <c r="A8581" s="143">
        <v>44919</v>
      </c>
      <c r="B8581" s="144">
        <v>8</v>
      </c>
      <c r="C8581" s="145">
        <v>1.6E-2</v>
      </c>
      <c r="D8581" s="145">
        <v>1.1468</v>
      </c>
      <c r="E8581" s="145">
        <v>0</v>
      </c>
      <c r="F8581" s="145">
        <v>0.23680000000000001</v>
      </c>
      <c r="G8581" s="146">
        <f t="shared" si="133"/>
        <v>1.3996</v>
      </c>
    </row>
    <row r="8582" spans="1:7" x14ac:dyDescent="0.25">
      <c r="A8582" s="143">
        <v>44919</v>
      </c>
      <c r="B8582" s="144">
        <v>9</v>
      </c>
      <c r="C8582" s="145">
        <v>0.75380000000000003</v>
      </c>
      <c r="D8582" s="145">
        <v>1.2313000000000001</v>
      </c>
      <c r="E8582" s="145">
        <v>1.4039999999999999</v>
      </c>
      <c r="F8582" s="145">
        <v>160.4504</v>
      </c>
      <c r="G8582" s="146">
        <f t="shared" ref="G8582:G8645" si="134">+SUM(C8582:F8582)</f>
        <v>163.83950000000002</v>
      </c>
    </row>
    <row r="8583" spans="1:7" x14ac:dyDescent="0.25">
      <c r="A8583" s="143">
        <v>44919</v>
      </c>
      <c r="B8583" s="144">
        <v>10</v>
      </c>
      <c r="C8583" s="145">
        <v>18.306899999999999</v>
      </c>
      <c r="D8583" s="145">
        <v>1.454</v>
      </c>
      <c r="E8583" s="145">
        <v>20.7197</v>
      </c>
      <c r="F8583" s="145">
        <v>1205.3690999999999</v>
      </c>
      <c r="G8583" s="146">
        <f t="shared" si="134"/>
        <v>1245.8497</v>
      </c>
    </row>
    <row r="8584" spans="1:7" x14ac:dyDescent="0.25">
      <c r="A8584" s="143">
        <v>44919</v>
      </c>
      <c r="B8584" s="144">
        <v>11</v>
      </c>
      <c r="C8584" s="145">
        <v>198.69970000000001</v>
      </c>
      <c r="D8584" s="145">
        <v>2.9670000000000001</v>
      </c>
      <c r="E8584" s="145">
        <v>99.974500000000006</v>
      </c>
      <c r="F8584" s="145">
        <v>2873.0857000000001</v>
      </c>
      <c r="G8584" s="146">
        <f t="shared" si="134"/>
        <v>3174.7269000000001</v>
      </c>
    </row>
    <row r="8585" spans="1:7" x14ac:dyDescent="0.25">
      <c r="A8585" s="143">
        <v>44919</v>
      </c>
      <c r="B8585" s="144">
        <v>12</v>
      </c>
      <c r="C8585" s="145">
        <v>995.1585</v>
      </c>
      <c r="D8585" s="145">
        <v>9.89679999999999</v>
      </c>
      <c r="E8585" s="145">
        <v>263.81259999999997</v>
      </c>
      <c r="F8585" s="145">
        <v>5264.1085000000003</v>
      </c>
      <c r="G8585" s="146">
        <f t="shared" si="134"/>
        <v>6532.9764000000005</v>
      </c>
    </row>
    <row r="8586" spans="1:7" x14ac:dyDescent="0.25">
      <c r="A8586" s="143">
        <v>44919</v>
      </c>
      <c r="B8586" s="144">
        <v>13</v>
      </c>
      <c r="C8586" s="145">
        <v>1527.1241</v>
      </c>
      <c r="D8586" s="145">
        <v>13.7369</v>
      </c>
      <c r="E8586" s="145">
        <v>424.15249999999997</v>
      </c>
      <c r="F8586" s="145">
        <v>7348.8654999999999</v>
      </c>
      <c r="G8586" s="146">
        <f t="shared" si="134"/>
        <v>9313.8790000000008</v>
      </c>
    </row>
    <row r="8587" spans="1:7" x14ac:dyDescent="0.25">
      <c r="A8587" s="143">
        <v>44919</v>
      </c>
      <c r="B8587" s="144">
        <v>14</v>
      </c>
      <c r="C8587" s="145">
        <v>1554.2492</v>
      </c>
      <c r="D8587" s="145">
        <v>12.1548</v>
      </c>
      <c r="E8587" s="145">
        <v>291.93709999999999</v>
      </c>
      <c r="F8587" s="145">
        <v>7456.8418000000001</v>
      </c>
      <c r="G8587" s="146">
        <f t="shared" si="134"/>
        <v>9315.1828999999998</v>
      </c>
    </row>
    <row r="8588" spans="1:7" x14ac:dyDescent="0.25">
      <c r="A8588" s="143">
        <v>44919</v>
      </c>
      <c r="B8588" s="144">
        <v>15</v>
      </c>
      <c r="C8588" s="145">
        <v>1081.2409</v>
      </c>
      <c r="D8588" s="145">
        <v>8.3788</v>
      </c>
      <c r="E8588" s="145">
        <v>147.7791</v>
      </c>
      <c r="F8588" s="145">
        <v>5572.2743</v>
      </c>
      <c r="G8588" s="146">
        <f t="shared" si="134"/>
        <v>6809.6731</v>
      </c>
    </row>
    <row r="8589" spans="1:7" x14ac:dyDescent="0.25">
      <c r="A8589" s="143">
        <v>44919</v>
      </c>
      <c r="B8589" s="144">
        <v>16</v>
      </c>
      <c r="C8589" s="145">
        <v>202.15559999999999</v>
      </c>
      <c r="D8589" s="145">
        <v>2.5394999999999999</v>
      </c>
      <c r="E8589" s="145">
        <v>47.564999999999998</v>
      </c>
      <c r="F8589" s="145">
        <v>2735.9733000000001</v>
      </c>
      <c r="G8589" s="146">
        <f t="shared" si="134"/>
        <v>2988.2334000000001</v>
      </c>
    </row>
    <row r="8590" spans="1:7" x14ac:dyDescent="0.25">
      <c r="A8590" s="143">
        <v>44919</v>
      </c>
      <c r="B8590" s="144">
        <v>17</v>
      </c>
      <c r="C8590" s="145">
        <v>8.6486999999999998</v>
      </c>
      <c r="D8590" s="145">
        <v>1.28</v>
      </c>
      <c r="E8590" s="145">
        <v>7.1402999999999999</v>
      </c>
      <c r="F8590" s="145">
        <v>604.24009999999998</v>
      </c>
      <c r="G8590" s="146">
        <f t="shared" si="134"/>
        <v>621.30909999999994</v>
      </c>
    </row>
    <row r="8591" spans="1:7" x14ac:dyDescent="0.25">
      <c r="A8591" s="143">
        <v>44919</v>
      </c>
      <c r="B8591" s="144">
        <v>18</v>
      </c>
      <c r="C8591" s="145">
        <v>8.0199999999999994E-2</v>
      </c>
      <c r="D8591" s="145">
        <v>0.94199999999999995</v>
      </c>
      <c r="E8591" s="145">
        <v>1.9E-3</v>
      </c>
      <c r="F8591" s="145">
        <v>1.0215000000000001</v>
      </c>
      <c r="G8591" s="146">
        <f t="shared" si="134"/>
        <v>2.0456000000000003</v>
      </c>
    </row>
    <row r="8592" spans="1:7" x14ac:dyDescent="0.25">
      <c r="A8592" s="143">
        <v>44919</v>
      </c>
      <c r="B8592" s="144">
        <v>19</v>
      </c>
      <c r="C8592" s="145">
        <v>6.4000000000000001E-2</v>
      </c>
      <c r="D8592" s="145">
        <v>0.98299999999999998</v>
      </c>
      <c r="E8592" s="145">
        <v>0</v>
      </c>
      <c r="F8592" s="145">
        <v>0.20480000000000001</v>
      </c>
      <c r="G8592" s="146">
        <f t="shared" si="134"/>
        <v>1.2518</v>
      </c>
    </row>
    <row r="8593" spans="1:7" x14ac:dyDescent="0.25">
      <c r="A8593" s="143">
        <v>44919</v>
      </c>
      <c r="B8593" s="144">
        <v>20</v>
      </c>
      <c r="C8593" s="145">
        <v>2.5999999999999999E-2</v>
      </c>
      <c r="D8593" s="145">
        <v>0.90110000000000001</v>
      </c>
      <c r="E8593" s="145">
        <v>0</v>
      </c>
      <c r="F8593" s="145">
        <v>0.18689999999999901</v>
      </c>
      <c r="G8593" s="146">
        <f t="shared" si="134"/>
        <v>1.113999999999999</v>
      </c>
    </row>
    <row r="8594" spans="1:7" x14ac:dyDescent="0.25">
      <c r="A8594" s="143">
        <v>44919</v>
      </c>
      <c r="B8594" s="144">
        <v>21</v>
      </c>
      <c r="C8594" s="145">
        <v>0</v>
      </c>
      <c r="D8594" s="145">
        <v>0.92159999999999997</v>
      </c>
      <c r="E8594" s="145">
        <v>0</v>
      </c>
      <c r="F8594" s="145">
        <v>0.18429999999999999</v>
      </c>
      <c r="G8594" s="146">
        <f t="shared" si="134"/>
        <v>1.1058999999999999</v>
      </c>
    </row>
    <row r="8595" spans="1:7" x14ac:dyDescent="0.25">
      <c r="A8595" s="143">
        <v>44919</v>
      </c>
      <c r="B8595" s="144">
        <v>22</v>
      </c>
      <c r="C8595" s="145">
        <v>0.64</v>
      </c>
      <c r="D8595" s="145">
        <v>0.7782</v>
      </c>
      <c r="E8595" s="145">
        <v>0</v>
      </c>
      <c r="F8595" s="145">
        <v>0.20480000000000001</v>
      </c>
      <c r="G8595" s="146">
        <f t="shared" si="134"/>
        <v>1.6230000000000002</v>
      </c>
    </row>
    <row r="8596" spans="1:7" x14ac:dyDescent="0.25">
      <c r="A8596" s="143">
        <v>44919</v>
      </c>
      <c r="B8596" s="144">
        <v>23</v>
      </c>
      <c r="C8596" s="145">
        <v>0.52400000000000002</v>
      </c>
      <c r="D8596" s="145">
        <v>0.92409999999999903</v>
      </c>
      <c r="E8596" s="145">
        <v>6.4000000000000001E-2</v>
      </c>
      <c r="F8596" s="145">
        <v>2.4299999999999999E-2</v>
      </c>
      <c r="G8596" s="146">
        <f t="shared" si="134"/>
        <v>1.5363999999999991</v>
      </c>
    </row>
    <row r="8597" spans="1:7" x14ac:dyDescent="0.25">
      <c r="A8597" s="143">
        <v>44919</v>
      </c>
      <c r="B8597" s="144">
        <v>24</v>
      </c>
      <c r="C8597" s="145">
        <v>0.51200000000000001</v>
      </c>
      <c r="D8597" s="145">
        <v>1.0521</v>
      </c>
      <c r="E8597" s="145">
        <v>0.192</v>
      </c>
      <c r="F8597" s="145">
        <v>0.20480000000000001</v>
      </c>
      <c r="G8597" s="146">
        <f t="shared" si="134"/>
        <v>1.9609000000000001</v>
      </c>
    </row>
    <row r="8598" spans="1:7" x14ac:dyDescent="0.25">
      <c r="A8598" s="143">
        <v>44920</v>
      </c>
      <c r="B8598" s="144">
        <v>1</v>
      </c>
      <c r="C8598" s="145">
        <v>0.73529999999999995</v>
      </c>
      <c r="D8598" s="145">
        <v>0.90359999999999996</v>
      </c>
      <c r="E8598" s="145">
        <v>6.4000000000000001E-2</v>
      </c>
      <c r="F8598" s="145">
        <v>0.20480000000000001</v>
      </c>
      <c r="G8598" s="146">
        <f t="shared" si="134"/>
        <v>1.9077000000000002</v>
      </c>
    </row>
    <row r="8599" spans="1:7" x14ac:dyDescent="0.25">
      <c r="A8599" s="143">
        <v>44920</v>
      </c>
      <c r="B8599" s="144">
        <v>2</v>
      </c>
      <c r="C8599" s="145">
        <v>0.83729999999999905</v>
      </c>
      <c r="D8599" s="145">
        <v>0.86009999999999998</v>
      </c>
      <c r="E8599" s="145">
        <v>0</v>
      </c>
      <c r="F8599" s="145">
        <v>0.18429999999999999</v>
      </c>
      <c r="G8599" s="146">
        <f t="shared" si="134"/>
        <v>1.881699999999999</v>
      </c>
    </row>
    <row r="8600" spans="1:7" x14ac:dyDescent="0.25">
      <c r="A8600" s="143">
        <v>44920</v>
      </c>
      <c r="B8600" s="144">
        <v>3</v>
      </c>
      <c r="C8600" s="145">
        <v>0.90129999999999999</v>
      </c>
      <c r="D8600" s="145">
        <v>0.88060000000000005</v>
      </c>
      <c r="E8600" s="145">
        <v>0</v>
      </c>
      <c r="F8600" s="145">
        <v>0.20480000000000001</v>
      </c>
      <c r="G8600" s="146">
        <f t="shared" si="134"/>
        <v>1.9867000000000001</v>
      </c>
    </row>
    <row r="8601" spans="1:7" x14ac:dyDescent="0.25">
      <c r="A8601" s="143">
        <v>44920</v>
      </c>
      <c r="B8601" s="144">
        <v>4</v>
      </c>
      <c r="C8601" s="145">
        <v>0.72099999999999997</v>
      </c>
      <c r="D8601" s="145">
        <v>0.94199999999999995</v>
      </c>
      <c r="E8601" s="145">
        <v>0</v>
      </c>
      <c r="F8601" s="145">
        <v>0.18429999999999999</v>
      </c>
      <c r="G8601" s="146">
        <f t="shared" si="134"/>
        <v>1.8472999999999997</v>
      </c>
    </row>
    <row r="8602" spans="1:7" x14ac:dyDescent="0.25">
      <c r="A8602" s="143">
        <v>44920</v>
      </c>
      <c r="B8602" s="144">
        <v>5</v>
      </c>
      <c r="C8602" s="145">
        <v>2.5659999999999998</v>
      </c>
      <c r="D8602" s="145">
        <v>0.94199999999999995</v>
      </c>
      <c r="E8602" s="145">
        <v>0</v>
      </c>
      <c r="F8602" s="145">
        <v>0.18429999999999999</v>
      </c>
      <c r="G8602" s="146">
        <f t="shared" si="134"/>
        <v>3.6922999999999999</v>
      </c>
    </row>
    <row r="8603" spans="1:7" x14ac:dyDescent="0.25">
      <c r="A8603" s="143">
        <v>44920</v>
      </c>
      <c r="B8603" s="144">
        <v>6</v>
      </c>
      <c r="C8603" s="145">
        <v>1.8360000000000001</v>
      </c>
      <c r="D8603" s="145">
        <v>1.0035000000000001</v>
      </c>
      <c r="E8603" s="145">
        <v>0</v>
      </c>
      <c r="F8603" s="145">
        <v>0.20480000000000001</v>
      </c>
      <c r="G8603" s="146">
        <f t="shared" si="134"/>
        <v>3.0443000000000002</v>
      </c>
    </row>
    <row r="8604" spans="1:7" x14ac:dyDescent="0.25">
      <c r="A8604" s="143">
        <v>44920</v>
      </c>
      <c r="B8604" s="144">
        <v>7</v>
      </c>
      <c r="C8604" s="145">
        <v>2.7109999999999999</v>
      </c>
      <c r="D8604" s="145">
        <v>0.90110000000000001</v>
      </c>
      <c r="E8604" s="145">
        <v>0</v>
      </c>
      <c r="F8604" s="145">
        <v>0.18429999999999999</v>
      </c>
      <c r="G8604" s="146">
        <f t="shared" si="134"/>
        <v>3.7963999999999998</v>
      </c>
    </row>
    <row r="8605" spans="1:7" x14ac:dyDescent="0.25">
      <c r="A8605" s="143">
        <v>44920</v>
      </c>
      <c r="B8605" s="144">
        <v>8</v>
      </c>
      <c r="C8605" s="145">
        <v>0.83799999999999997</v>
      </c>
      <c r="D8605" s="145">
        <v>0.88060000000000005</v>
      </c>
      <c r="E8605" s="145">
        <v>0</v>
      </c>
      <c r="F8605" s="145">
        <v>0.40649999999999997</v>
      </c>
      <c r="G8605" s="146">
        <f t="shared" si="134"/>
        <v>2.1250999999999998</v>
      </c>
    </row>
    <row r="8606" spans="1:7" x14ac:dyDescent="0.25">
      <c r="A8606" s="143">
        <v>44920</v>
      </c>
      <c r="B8606" s="144">
        <v>9</v>
      </c>
      <c r="C8606" s="145">
        <v>5.7880000000000003</v>
      </c>
      <c r="D8606" s="145">
        <v>1.006</v>
      </c>
      <c r="E8606" s="145">
        <v>13.5</v>
      </c>
      <c r="F8606" s="145">
        <v>638.09870000000001</v>
      </c>
      <c r="G8606" s="146">
        <f t="shared" si="134"/>
        <v>658.39269999999999</v>
      </c>
    </row>
    <row r="8607" spans="1:7" x14ac:dyDescent="0.25">
      <c r="A8607" s="143">
        <v>44920</v>
      </c>
      <c r="B8607" s="144">
        <v>10</v>
      </c>
      <c r="C8607" s="145">
        <v>138.79759999999999</v>
      </c>
      <c r="D8607" s="145">
        <v>2.8466999999999998</v>
      </c>
      <c r="E8607" s="145">
        <v>62.100099999999998</v>
      </c>
      <c r="F8607" s="145">
        <v>2758.9558000000002</v>
      </c>
      <c r="G8607" s="146">
        <f t="shared" si="134"/>
        <v>2962.7002000000002</v>
      </c>
    </row>
    <row r="8608" spans="1:7" x14ac:dyDescent="0.25">
      <c r="A8608" s="143">
        <v>44920</v>
      </c>
      <c r="B8608" s="144">
        <v>11</v>
      </c>
      <c r="C8608" s="145">
        <v>526.67240000000004</v>
      </c>
      <c r="D8608" s="145">
        <v>6.8326000000000002</v>
      </c>
      <c r="E8608" s="145">
        <v>134.58840000000001</v>
      </c>
      <c r="F8608" s="145">
        <v>5220.3419000000004</v>
      </c>
      <c r="G8608" s="146">
        <f t="shared" si="134"/>
        <v>5888.4353000000001</v>
      </c>
    </row>
    <row r="8609" spans="1:7" x14ac:dyDescent="0.25">
      <c r="A8609" s="143">
        <v>44920</v>
      </c>
      <c r="B8609" s="144">
        <v>12</v>
      </c>
      <c r="C8609" s="145">
        <v>609.09889999999996</v>
      </c>
      <c r="D8609" s="145">
        <v>7.9333</v>
      </c>
      <c r="E8609" s="145">
        <v>153.57419999999999</v>
      </c>
      <c r="F8609" s="145">
        <v>4900.3703999999998</v>
      </c>
      <c r="G8609" s="146">
        <f t="shared" si="134"/>
        <v>5670.9767999999995</v>
      </c>
    </row>
    <row r="8610" spans="1:7" x14ac:dyDescent="0.25">
      <c r="A8610" s="143">
        <v>44920</v>
      </c>
      <c r="B8610" s="144">
        <v>13</v>
      </c>
      <c r="C8610" s="145">
        <v>1305.5722000000001</v>
      </c>
      <c r="D8610" s="145">
        <v>14.75</v>
      </c>
      <c r="E8610" s="145">
        <v>336.62900000000002</v>
      </c>
      <c r="F8610" s="145">
        <v>8382.1497999999992</v>
      </c>
      <c r="G8610" s="146">
        <f t="shared" si="134"/>
        <v>10039.100999999999</v>
      </c>
    </row>
    <row r="8611" spans="1:7" x14ac:dyDescent="0.25">
      <c r="A8611" s="143">
        <v>44920</v>
      </c>
      <c r="B8611" s="144">
        <v>14</v>
      </c>
      <c r="C8611" s="145">
        <v>826.28060000000005</v>
      </c>
      <c r="D8611" s="145">
        <v>11.6731</v>
      </c>
      <c r="E8611" s="145">
        <v>275.30169999999998</v>
      </c>
      <c r="F8611" s="145">
        <v>7463.1647000000003</v>
      </c>
      <c r="G8611" s="146">
        <f t="shared" si="134"/>
        <v>8576.4200999999994</v>
      </c>
    </row>
    <row r="8612" spans="1:7" x14ac:dyDescent="0.25">
      <c r="A8612" s="143">
        <v>44920</v>
      </c>
      <c r="B8612" s="144">
        <v>15</v>
      </c>
      <c r="C8612" s="145">
        <v>649.05129999999997</v>
      </c>
      <c r="D8612" s="145">
        <v>8.2048000000000005</v>
      </c>
      <c r="E8612" s="145">
        <v>251.2577</v>
      </c>
      <c r="F8612" s="145">
        <v>6712.5820999999996</v>
      </c>
      <c r="G8612" s="146">
        <f t="shared" si="134"/>
        <v>7621.0958999999993</v>
      </c>
    </row>
    <row r="8613" spans="1:7" x14ac:dyDescent="0.25">
      <c r="A8613" s="143">
        <v>44920</v>
      </c>
      <c r="B8613" s="144">
        <v>16</v>
      </c>
      <c r="C8613" s="145">
        <v>122.74420000000001</v>
      </c>
      <c r="D8613" s="145">
        <v>2.7492999999999999</v>
      </c>
      <c r="E8613" s="145">
        <v>69.615099999999998</v>
      </c>
      <c r="F8613" s="145">
        <v>2836.7309</v>
      </c>
      <c r="G8613" s="146">
        <f t="shared" si="134"/>
        <v>3031.8395</v>
      </c>
    </row>
    <row r="8614" spans="1:7" x14ac:dyDescent="0.25">
      <c r="A8614" s="143">
        <v>44920</v>
      </c>
      <c r="B8614" s="144">
        <v>17</v>
      </c>
      <c r="C8614" s="145">
        <v>8.3353000000000002</v>
      </c>
      <c r="D8614" s="145">
        <v>1.111</v>
      </c>
      <c r="E8614" s="145">
        <v>10.5792</v>
      </c>
      <c r="F8614" s="145">
        <v>484.32100000000003</v>
      </c>
      <c r="G8614" s="146">
        <f t="shared" si="134"/>
        <v>504.34650000000005</v>
      </c>
    </row>
    <row r="8615" spans="1:7" x14ac:dyDescent="0.25">
      <c r="A8615" s="143">
        <v>44920</v>
      </c>
      <c r="B8615" s="144">
        <v>18</v>
      </c>
      <c r="C8615" s="145">
        <v>7.2999999999999995E-2</v>
      </c>
      <c r="D8615" s="145">
        <v>1.0035000000000001</v>
      </c>
      <c r="E8615" s="145">
        <v>0</v>
      </c>
      <c r="F8615" s="145">
        <v>1.5740000000000001</v>
      </c>
      <c r="G8615" s="146">
        <f t="shared" si="134"/>
        <v>2.6505000000000001</v>
      </c>
    </row>
    <row r="8616" spans="1:7" x14ac:dyDescent="0.25">
      <c r="A8616" s="143">
        <v>44920</v>
      </c>
      <c r="B8616" s="144">
        <v>19</v>
      </c>
      <c r="C8616" s="145">
        <v>9.1499999999999998E-2</v>
      </c>
      <c r="D8616" s="145">
        <v>1.0444</v>
      </c>
      <c r="E8616" s="145">
        <v>0</v>
      </c>
      <c r="F8616" s="145">
        <v>0.20480000000000001</v>
      </c>
      <c r="G8616" s="146">
        <f t="shared" si="134"/>
        <v>1.3407</v>
      </c>
    </row>
    <row r="8617" spans="1:7" x14ac:dyDescent="0.25">
      <c r="A8617" s="143">
        <v>44920</v>
      </c>
      <c r="B8617" s="144">
        <v>20</v>
      </c>
      <c r="C8617" s="145">
        <v>0.47270000000000001</v>
      </c>
      <c r="D8617" s="145">
        <v>1.0880000000000001</v>
      </c>
      <c r="E8617" s="145">
        <v>6.4000000000000001E-2</v>
      </c>
      <c r="F8617" s="145">
        <v>0.18819999999999901</v>
      </c>
      <c r="G8617" s="146">
        <f t="shared" si="134"/>
        <v>1.8128999999999993</v>
      </c>
    </row>
    <row r="8618" spans="1:7" x14ac:dyDescent="0.25">
      <c r="A8618" s="143">
        <v>44920</v>
      </c>
      <c r="B8618" s="144">
        <v>21</v>
      </c>
      <c r="C8618" s="145">
        <v>0.65620000000000001</v>
      </c>
      <c r="D8618" s="145">
        <v>1.0649</v>
      </c>
      <c r="E8618" s="145">
        <v>0</v>
      </c>
      <c r="F8618" s="145">
        <v>0.20480000000000001</v>
      </c>
      <c r="G8618" s="146">
        <f t="shared" si="134"/>
        <v>1.9258999999999999</v>
      </c>
    </row>
    <row r="8619" spans="1:7" x14ac:dyDescent="0.25">
      <c r="A8619" s="143">
        <v>44920</v>
      </c>
      <c r="B8619" s="144">
        <v>22</v>
      </c>
      <c r="C8619" s="145">
        <v>1.28819999999999</v>
      </c>
      <c r="D8619" s="145">
        <v>0.94199999999999995</v>
      </c>
      <c r="E8619" s="145">
        <v>0</v>
      </c>
      <c r="F8619" s="145">
        <v>2.4299999999999999E-2</v>
      </c>
      <c r="G8619" s="146">
        <f t="shared" si="134"/>
        <v>2.2544999999999904</v>
      </c>
    </row>
    <row r="8620" spans="1:7" x14ac:dyDescent="0.25">
      <c r="A8620" s="143">
        <v>44920</v>
      </c>
      <c r="B8620" s="144">
        <v>23</v>
      </c>
      <c r="C8620" s="145">
        <v>2.3761999999999999</v>
      </c>
      <c r="D8620" s="145">
        <v>1.024</v>
      </c>
      <c r="E8620" s="145">
        <v>0</v>
      </c>
      <c r="F8620" s="145">
        <v>0.20480000000000001</v>
      </c>
      <c r="G8620" s="146">
        <f t="shared" si="134"/>
        <v>3.605</v>
      </c>
    </row>
    <row r="8621" spans="1:7" x14ac:dyDescent="0.25">
      <c r="A8621" s="143">
        <v>44920</v>
      </c>
      <c r="B8621" s="144">
        <v>24</v>
      </c>
      <c r="C8621" s="145">
        <v>1.1712</v>
      </c>
      <c r="D8621" s="145">
        <v>1.0699999999999901</v>
      </c>
      <c r="E8621" s="145">
        <v>0.128</v>
      </c>
      <c r="F8621" s="145">
        <v>0.18429999999999999</v>
      </c>
      <c r="G8621" s="146">
        <f t="shared" si="134"/>
        <v>2.5534999999999903</v>
      </c>
    </row>
    <row r="8622" spans="1:7" x14ac:dyDescent="0.25">
      <c r="A8622" s="143">
        <v>44921</v>
      </c>
      <c r="B8622" s="144">
        <v>1</v>
      </c>
      <c r="C8622" s="145">
        <v>1.823</v>
      </c>
      <c r="D8622" s="145">
        <v>0.98560000000000003</v>
      </c>
      <c r="E8622" s="145">
        <v>6.4000000000000001E-2</v>
      </c>
      <c r="F8622" s="145">
        <v>0.20480000000000001</v>
      </c>
      <c r="G8622" s="146">
        <f t="shared" si="134"/>
        <v>3.0774000000000004</v>
      </c>
    </row>
    <row r="8623" spans="1:7" x14ac:dyDescent="0.25">
      <c r="A8623" s="143">
        <v>44921</v>
      </c>
      <c r="B8623" s="144">
        <v>2</v>
      </c>
      <c r="C8623" s="145">
        <v>1.6079999999999901</v>
      </c>
      <c r="D8623" s="145">
        <v>0.90110000000000001</v>
      </c>
      <c r="E8623" s="145">
        <v>0</v>
      </c>
      <c r="F8623" s="145">
        <v>0.18429999999999999</v>
      </c>
      <c r="G8623" s="146">
        <f t="shared" si="134"/>
        <v>2.6933999999999902</v>
      </c>
    </row>
    <row r="8624" spans="1:7" x14ac:dyDescent="0.25">
      <c r="A8624" s="143">
        <v>44921</v>
      </c>
      <c r="B8624" s="144">
        <v>3</v>
      </c>
      <c r="C8624" s="145">
        <v>1.92</v>
      </c>
      <c r="D8624" s="145">
        <v>0.96250000000000002</v>
      </c>
      <c r="E8624" s="145">
        <v>0</v>
      </c>
      <c r="F8624" s="145">
        <v>0.20480000000000001</v>
      </c>
      <c r="G8624" s="146">
        <f t="shared" si="134"/>
        <v>3.0872999999999999</v>
      </c>
    </row>
    <row r="8625" spans="1:7" x14ac:dyDescent="0.25">
      <c r="A8625" s="143">
        <v>44921</v>
      </c>
      <c r="B8625" s="144">
        <v>4</v>
      </c>
      <c r="C8625" s="145">
        <v>1.873</v>
      </c>
      <c r="D8625" s="145">
        <v>1.0035000000000001</v>
      </c>
      <c r="E8625" s="145">
        <v>0</v>
      </c>
      <c r="F8625" s="145">
        <v>0.18429999999999999</v>
      </c>
      <c r="G8625" s="146">
        <f t="shared" si="134"/>
        <v>3.0608</v>
      </c>
    </row>
    <row r="8626" spans="1:7" x14ac:dyDescent="0.25">
      <c r="A8626" s="143">
        <v>44921</v>
      </c>
      <c r="B8626" s="144">
        <v>5</v>
      </c>
      <c r="C8626" s="145">
        <v>4.2300000000000004</v>
      </c>
      <c r="D8626" s="145">
        <v>1.0444</v>
      </c>
      <c r="E8626" s="145">
        <v>0</v>
      </c>
      <c r="F8626" s="145">
        <v>0.20480000000000001</v>
      </c>
      <c r="G8626" s="146">
        <f t="shared" si="134"/>
        <v>5.4791999999999996</v>
      </c>
    </row>
    <row r="8627" spans="1:7" x14ac:dyDescent="0.25">
      <c r="A8627" s="143">
        <v>44921</v>
      </c>
      <c r="B8627" s="144">
        <v>6</v>
      </c>
      <c r="C8627" s="145">
        <v>2.2850000000000001</v>
      </c>
      <c r="D8627" s="145">
        <v>1.0444</v>
      </c>
      <c r="E8627" s="145">
        <v>0</v>
      </c>
      <c r="F8627" s="145">
        <v>0.18429999999999999</v>
      </c>
      <c r="G8627" s="146">
        <f t="shared" si="134"/>
        <v>3.5137</v>
      </c>
    </row>
    <row r="8628" spans="1:7" x14ac:dyDescent="0.25">
      <c r="A8628" s="143">
        <v>44921</v>
      </c>
      <c r="B8628" s="144">
        <v>7</v>
      </c>
      <c r="C8628" s="145">
        <v>1.77</v>
      </c>
      <c r="D8628" s="145">
        <v>1.0444</v>
      </c>
      <c r="E8628" s="145">
        <v>0</v>
      </c>
      <c r="F8628" s="145">
        <v>0.20480000000000001</v>
      </c>
      <c r="G8628" s="146">
        <f t="shared" si="134"/>
        <v>3.0192000000000001</v>
      </c>
    </row>
    <row r="8629" spans="1:7" x14ac:dyDescent="0.25">
      <c r="A8629" s="143">
        <v>44921</v>
      </c>
      <c r="B8629" s="144">
        <v>8</v>
      </c>
      <c r="C8629" s="145">
        <v>1.9550000000000001</v>
      </c>
      <c r="D8629" s="145">
        <v>1.0853999999999999</v>
      </c>
      <c r="E8629" s="145">
        <v>0</v>
      </c>
      <c r="F8629" s="145">
        <v>0.24790000000000001</v>
      </c>
      <c r="G8629" s="146">
        <f t="shared" si="134"/>
        <v>3.2883</v>
      </c>
    </row>
    <row r="8630" spans="1:7" x14ac:dyDescent="0.25">
      <c r="A8630" s="143">
        <v>44921</v>
      </c>
      <c r="B8630" s="144">
        <v>9</v>
      </c>
      <c r="C8630" s="145">
        <v>19.2179</v>
      </c>
      <c r="D8630" s="145">
        <v>1.3388</v>
      </c>
      <c r="E8630" s="145">
        <v>14.808199999999999</v>
      </c>
      <c r="F8630" s="145">
        <v>892.22860000000003</v>
      </c>
      <c r="G8630" s="146">
        <f t="shared" si="134"/>
        <v>927.59350000000006</v>
      </c>
    </row>
    <row r="8631" spans="1:7" x14ac:dyDescent="0.25">
      <c r="A8631" s="143">
        <v>44921</v>
      </c>
      <c r="B8631" s="144">
        <v>10</v>
      </c>
      <c r="C8631" s="145">
        <v>404.90870000000001</v>
      </c>
      <c r="D8631" s="145">
        <v>5.4321999999999999</v>
      </c>
      <c r="E8631" s="145">
        <v>155.49029999999999</v>
      </c>
      <c r="F8631" s="145">
        <v>4994.1742000000004</v>
      </c>
      <c r="G8631" s="146">
        <f t="shared" si="134"/>
        <v>5560.0054</v>
      </c>
    </row>
    <row r="8632" spans="1:7" x14ac:dyDescent="0.25">
      <c r="A8632" s="143">
        <v>44921</v>
      </c>
      <c r="B8632" s="144">
        <v>11</v>
      </c>
      <c r="C8632" s="145">
        <v>828.9905</v>
      </c>
      <c r="D8632" s="145">
        <v>10.7212</v>
      </c>
      <c r="E8632" s="145">
        <v>165.45240000000001</v>
      </c>
      <c r="F8632" s="145">
        <v>5557.2308999999996</v>
      </c>
      <c r="G8632" s="146">
        <f t="shared" si="134"/>
        <v>6562.3949999999995</v>
      </c>
    </row>
    <row r="8633" spans="1:7" x14ac:dyDescent="0.25">
      <c r="A8633" s="143">
        <v>44921</v>
      </c>
      <c r="B8633" s="144">
        <v>12</v>
      </c>
      <c r="C8633" s="145">
        <v>2017.7953</v>
      </c>
      <c r="D8633" s="145">
        <v>16.334099999999999</v>
      </c>
      <c r="E8633" s="145">
        <v>383.75009999999997</v>
      </c>
      <c r="F8633" s="145">
        <v>8798.0164000000004</v>
      </c>
      <c r="G8633" s="146">
        <f t="shared" si="134"/>
        <v>11215.8959</v>
      </c>
    </row>
    <row r="8634" spans="1:7" x14ac:dyDescent="0.25">
      <c r="A8634" s="143">
        <v>44921</v>
      </c>
      <c r="B8634" s="144">
        <v>13</v>
      </c>
      <c r="C8634" s="145">
        <v>3236.8366999999998</v>
      </c>
      <c r="D8634" s="145">
        <v>32.724699999999999</v>
      </c>
      <c r="E8634" s="145">
        <v>563.33929999999998</v>
      </c>
      <c r="F8634" s="145">
        <v>11582.0807</v>
      </c>
      <c r="G8634" s="146">
        <f t="shared" si="134"/>
        <v>15414.981400000001</v>
      </c>
    </row>
    <row r="8635" spans="1:7" x14ac:dyDescent="0.25">
      <c r="A8635" s="143">
        <v>44921</v>
      </c>
      <c r="B8635" s="144">
        <v>14</v>
      </c>
      <c r="C8635" s="145">
        <v>4127.2453999999998</v>
      </c>
      <c r="D8635" s="145">
        <v>31.569900000000001</v>
      </c>
      <c r="E8635" s="145">
        <v>486.65019999999998</v>
      </c>
      <c r="F8635" s="145">
        <v>10614.4745</v>
      </c>
      <c r="G8635" s="146">
        <f t="shared" si="134"/>
        <v>15259.94</v>
      </c>
    </row>
    <row r="8636" spans="1:7" x14ac:dyDescent="0.25">
      <c r="A8636" s="143">
        <v>44921</v>
      </c>
      <c r="B8636" s="144">
        <v>15</v>
      </c>
      <c r="C8636" s="145">
        <v>2599.8328999999999</v>
      </c>
      <c r="D8636" s="145">
        <v>22.5854</v>
      </c>
      <c r="E8636" s="145">
        <v>295.90499999999997</v>
      </c>
      <c r="F8636" s="145">
        <v>9454.3960999999999</v>
      </c>
      <c r="G8636" s="146">
        <f t="shared" si="134"/>
        <v>12372.7194</v>
      </c>
    </row>
    <row r="8637" spans="1:7" x14ac:dyDescent="0.25">
      <c r="A8637" s="143">
        <v>44921</v>
      </c>
      <c r="B8637" s="144">
        <v>16</v>
      </c>
      <c r="C8637" s="145">
        <v>889.29859999999996</v>
      </c>
      <c r="D8637" s="145">
        <v>10.222</v>
      </c>
      <c r="E8637" s="145">
        <v>139.7499</v>
      </c>
      <c r="F8637" s="145">
        <v>4982.1414000000004</v>
      </c>
      <c r="G8637" s="146">
        <f t="shared" si="134"/>
        <v>6021.4119000000001</v>
      </c>
    </row>
    <row r="8638" spans="1:7" x14ac:dyDescent="0.25">
      <c r="A8638" s="143">
        <v>44921</v>
      </c>
      <c r="B8638" s="144">
        <v>17</v>
      </c>
      <c r="C8638" s="145">
        <v>92.3536</v>
      </c>
      <c r="D8638" s="145">
        <v>1.9813000000000001</v>
      </c>
      <c r="E8638" s="145">
        <v>16.2578</v>
      </c>
      <c r="F8638" s="145">
        <v>811.97</v>
      </c>
      <c r="G8638" s="146">
        <f t="shared" si="134"/>
        <v>922.56270000000006</v>
      </c>
    </row>
    <row r="8639" spans="1:7" x14ac:dyDescent="0.25">
      <c r="A8639" s="143">
        <v>44921</v>
      </c>
      <c r="B8639" s="144">
        <v>18</v>
      </c>
      <c r="C8639" s="145">
        <v>5.7343000000000002</v>
      </c>
      <c r="D8639" s="145">
        <v>1.2697000000000001</v>
      </c>
      <c r="E8639" s="145">
        <v>1.7999999999999999E-2</v>
      </c>
      <c r="F8639" s="145">
        <v>2.7197</v>
      </c>
      <c r="G8639" s="146">
        <f t="shared" si="134"/>
        <v>9.7416999999999998</v>
      </c>
    </row>
    <row r="8640" spans="1:7" x14ac:dyDescent="0.25">
      <c r="A8640" s="143">
        <v>44921</v>
      </c>
      <c r="B8640" s="144">
        <v>19</v>
      </c>
      <c r="C8640" s="145">
        <v>6.2592999999999996</v>
      </c>
      <c r="D8640" s="145">
        <v>1.3515999999999999</v>
      </c>
      <c r="E8640" s="145">
        <v>1.7999999999999999E-2</v>
      </c>
      <c r="F8640" s="145">
        <v>0.18429999999999999</v>
      </c>
      <c r="G8640" s="146">
        <f t="shared" si="134"/>
        <v>7.8131999999999993</v>
      </c>
    </row>
    <row r="8641" spans="1:7" x14ac:dyDescent="0.25">
      <c r="A8641" s="143">
        <v>44921</v>
      </c>
      <c r="B8641" s="144">
        <v>20</v>
      </c>
      <c r="C8641" s="145">
        <v>2.1884000000000001</v>
      </c>
      <c r="D8641" s="145">
        <v>1.3721000000000001</v>
      </c>
      <c r="E8641" s="145">
        <v>1.7999999999999999E-2</v>
      </c>
      <c r="F8641" s="145">
        <v>0.20910000000000001</v>
      </c>
      <c r="G8641" s="146">
        <f t="shared" si="134"/>
        <v>3.7875999999999999</v>
      </c>
    </row>
    <row r="8642" spans="1:7" x14ac:dyDescent="0.25">
      <c r="A8642" s="143">
        <v>44921</v>
      </c>
      <c r="B8642" s="144">
        <v>21</v>
      </c>
      <c r="C8642" s="145">
        <v>3.6124000000000001</v>
      </c>
      <c r="D8642" s="145">
        <v>1.3926000000000001</v>
      </c>
      <c r="E8642" s="145">
        <v>1.2E-2</v>
      </c>
      <c r="F8642" s="145">
        <v>2.4299999999999999E-2</v>
      </c>
      <c r="G8642" s="146">
        <f t="shared" si="134"/>
        <v>5.0412999999999997</v>
      </c>
    </row>
    <row r="8643" spans="1:7" x14ac:dyDescent="0.25">
      <c r="A8643" s="143">
        <v>44921</v>
      </c>
      <c r="B8643" s="144">
        <v>22</v>
      </c>
      <c r="C8643" s="145">
        <v>4.8023999999999996</v>
      </c>
      <c r="D8643" s="145">
        <v>1.3311999999999999</v>
      </c>
      <c r="E8643" s="145">
        <v>1.7999999999999999E-2</v>
      </c>
      <c r="F8643" s="145">
        <v>0.18429999999999999</v>
      </c>
      <c r="G8643" s="146">
        <f t="shared" si="134"/>
        <v>6.3358999999999996</v>
      </c>
    </row>
    <row r="8644" spans="1:7" x14ac:dyDescent="0.25">
      <c r="A8644" s="143">
        <v>44921</v>
      </c>
      <c r="B8644" s="144">
        <v>23</v>
      </c>
      <c r="C8644" s="145">
        <v>4.7413999999999996</v>
      </c>
      <c r="D8644" s="145">
        <v>1.3926000000000001</v>
      </c>
      <c r="E8644" s="145">
        <v>1.7999999999999999E-2</v>
      </c>
      <c r="F8644" s="145">
        <v>0.18429999999999999</v>
      </c>
      <c r="G8644" s="146">
        <f t="shared" si="134"/>
        <v>6.3362999999999996</v>
      </c>
    </row>
    <row r="8645" spans="1:7" x14ac:dyDescent="0.25">
      <c r="A8645" s="143">
        <v>44921</v>
      </c>
      <c r="B8645" s="144">
        <v>24</v>
      </c>
      <c r="C8645" s="145">
        <v>6.4493999999999998</v>
      </c>
      <c r="D8645" s="145">
        <v>1.4336</v>
      </c>
      <c r="E8645" s="145">
        <v>1.2E-2</v>
      </c>
      <c r="F8645" s="145">
        <v>0.24640000000000001</v>
      </c>
      <c r="G8645" s="146">
        <f t="shared" si="134"/>
        <v>8.1413999999999991</v>
      </c>
    </row>
    <row r="8646" spans="1:7" x14ac:dyDescent="0.25">
      <c r="A8646" s="143">
        <v>44922</v>
      </c>
      <c r="B8646" s="144">
        <v>1</v>
      </c>
      <c r="C8646" s="145">
        <v>5.3936000000000002</v>
      </c>
      <c r="D8646" s="145">
        <v>1.454</v>
      </c>
      <c r="E8646" s="145">
        <v>1.7999999999999999E-2</v>
      </c>
      <c r="F8646" s="145">
        <v>0.20480000000000001</v>
      </c>
      <c r="G8646" s="146">
        <f t="shared" ref="G8646:G8709" si="135">+SUM(C8646:F8646)</f>
        <v>7.0703999999999994</v>
      </c>
    </row>
    <row r="8647" spans="1:7" x14ac:dyDescent="0.25">
      <c r="A8647" s="143">
        <v>44922</v>
      </c>
      <c r="B8647" s="144">
        <v>2</v>
      </c>
      <c r="C8647" s="145">
        <v>6.6055999999999999</v>
      </c>
      <c r="D8647" s="145">
        <v>1.536</v>
      </c>
      <c r="E8647" s="145">
        <v>1.2E-2</v>
      </c>
      <c r="F8647" s="145">
        <v>0.18429999999999999</v>
      </c>
      <c r="G8647" s="146">
        <f t="shared" si="135"/>
        <v>8.3379000000000012</v>
      </c>
    </row>
    <row r="8648" spans="1:7" x14ac:dyDescent="0.25">
      <c r="A8648" s="143">
        <v>44922</v>
      </c>
      <c r="B8648" s="144">
        <v>3</v>
      </c>
      <c r="C8648" s="145">
        <v>7.0695999999999897</v>
      </c>
      <c r="D8648" s="145">
        <v>1.5564</v>
      </c>
      <c r="E8648" s="145">
        <v>1.2E-2</v>
      </c>
      <c r="F8648" s="145">
        <v>0.19919999999999999</v>
      </c>
      <c r="G8648" s="146">
        <f t="shared" si="135"/>
        <v>8.8371999999999904</v>
      </c>
    </row>
    <row r="8649" spans="1:7" x14ac:dyDescent="0.25">
      <c r="A8649" s="143">
        <v>44922</v>
      </c>
      <c r="B8649" s="144">
        <v>4</v>
      </c>
      <c r="C8649" s="145">
        <v>6.4603999999999999</v>
      </c>
      <c r="D8649" s="145">
        <v>1.5973999999999999</v>
      </c>
      <c r="E8649" s="145">
        <v>1.2E-2</v>
      </c>
      <c r="F8649" s="145">
        <v>0.18429999999999999</v>
      </c>
      <c r="G8649" s="146">
        <f t="shared" si="135"/>
        <v>8.2541000000000011</v>
      </c>
    </row>
    <row r="8650" spans="1:7" x14ac:dyDescent="0.25">
      <c r="A8650" s="143">
        <v>44922</v>
      </c>
      <c r="B8650" s="144">
        <v>5</v>
      </c>
      <c r="C8650" s="145">
        <v>6.3803999999999998</v>
      </c>
      <c r="D8650" s="145">
        <v>1.6384000000000001</v>
      </c>
      <c r="E8650" s="145">
        <v>1.2E-2</v>
      </c>
      <c r="F8650" s="145">
        <v>0.18429999999999999</v>
      </c>
      <c r="G8650" s="146">
        <f t="shared" si="135"/>
        <v>8.2151000000000014</v>
      </c>
    </row>
    <row r="8651" spans="1:7" x14ac:dyDescent="0.25">
      <c r="A8651" s="143">
        <v>44922</v>
      </c>
      <c r="B8651" s="144">
        <v>6</v>
      </c>
      <c r="C8651" s="145">
        <v>5.2786999999999997</v>
      </c>
      <c r="D8651" s="145">
        <v>1.6588000000000001</v>
      </c>
      <c r="E8651" s="145">
        <v>1.2E-2</v>
      </c>
      <c r="F8651" s="145">
        <v>0.2001</v>
      </c>
      <c r="G8651" s="146">
        <f t="shared" si="135"/>
        <v>7.1495999999999995</v>
      </c>
    </row>
    <row r="8652" spans="1:7" x14ac:dyDescent="0.25">
      <c r="A8652" s="143">
        <v>44922</v>
      </c>
      <c r="B8652" s="144">
        <v>7</v>
      </c>
      <c r="C8652" s="145">
        <v>4.5465</v>
      </c>
      <c r="D8652" s="145">
        <v>1.7407999999999999</v>
      </c>
      <c r="E8652" s="145">
        <v>0</v>
      </c>
      <c r="F8652" s="145">
        <v>0.20480000000000001</v>
      </c>
      <c r="G8652" s="146">
        <f t="shared" si="135"/>
        <v>6.4920999999999998</v>
      </c>
    </row>
    <row r="8653" spans="1:7" x14ac:dyDescent="0.25">
      <c r="A8653" s="143">
        <v>44922</v>
      </c>
      <c r="B8653" s="144">
        <v>8</v>
      </c>
      <c r="C8653" s="145">
        <v>2.7833999999999999</v>
      </c>
      <c r="D8653" s="145">
        <v>1.8431999999999999</v>
      </c>
      <c r="E8653" s="145">
        <v>0</v>
      </c>
      <c r="F8653" s="145">
        <v>0.18429999999999999</v>
      </c>
      <c r="G8653" s="146">
        <f t="shared" si="135"/>
        <v>4.8109000000000002</v>
      </c>
    </row>
    <row r="8654" spans="1:7" x14ac:dyDescent="0.25">
      <c r="A8654" s="143">
        <v>44922</v>
      </c>
      <c r="B8654" s="144">
        <v>9</v>
      </c>
      <c r="C8654" s="145">
        <v>5.4733999999999998</v>
      </c>
      <c r="D8654" s="145">
        <v>1.8456999999999999</v>
      </c>
      <c r="E8654" s="145">
        <v>0</v>
      </c>
      <c r="F8654" s="145">
        <v>27.712299999999999</v>
      </c>
      <c r="G8654" s="146">
        <f t="shared" si="135"/>
        <v>35.031399999999998</v>
      </c>
    </row>
    <row r="8655" spans="1:7" x14ac:dyDescent="0.25">
      <c r="A8655" s="143">
        <v>44922</v>
      </c>
      <c r="B8655" s="144">
        <v>10</v>
      </c>
      <c r="C8655" s="145">
        <v>73.097200000000001</v>
      </c>
      <c r="D8655" s="145">
        <v>3.6939000000000002</v>
      </c>
      <c r="E8655" s="145">
        <v>1.7173</v>
      </c>
      <c r="F8655" s="145">
        <v>352.24939999999998</v>
      </c>
      <c r="G8655" s="146">
        <f t="shared" si="135"/>
        <v>430.75779999999997</v>
      </c>
    </row>
    <row r="8656" spans="1:7" x14ac:dyDescent="0.25">
      <c r="A8656" s="143">
        <v>44922</v>
      </c>
      <c r="B8656" s="144">
        <v>11</v>
      </c>
      <c r="C8656" s="145">
        <v>1388.5039999999999</v>
      </c>
      <c r="D8656" s="145">
        <v>14.2308</v>
      </c>
      <c r="E8656" s="145">
        <v>28.363299999999999</v>
      </c>
      <c r="F8656" s="145">
        <v>795.81579999999997</v>
      </c>
      <c r="G8656" s="146">
        <f t="shared" si="135"/>
        <v>2226.9139</v>
      </c>
    </row>
    <row r="8657" spans="1:7" x14ac:dyDescent="0.25">
      <c r="A8657" s="143">
        <v>44922</v>
      </c>
      <c r="B8657" s="144">
        <v>12</v>
      </c>
      <c r="C8657" s="145">
        <v>4222.6994000000004</v>
      </c>
      <c r="D8657" s="145">
        <v>29.2301</v>
      </c>
      <c r="E8657" s="145">
        <v>111.14709999999999</v>
      </c>
      <c r="F8657" s="145">
        <v>2014.5454</v>
      </c>
      <c r="G8657" s="146">
        <f t="shared" si="135"/>
        <v>6377.6220000000003</v>
      </c>
    </row>
    <row r="8658" spans="1:7" x14ac:dyDescent="0.25">
      <c r="A8658" s="143">
        <v>44922</v>
      </c>
      <c r="B8658" s="144">
        <v>13</v>
      </c>
      <c r="C8658" s="145">
        <v>7001.1553999999996</v>
      </c>
      <c r="D8658" s="145">
        <v>39.293300000000002</v>
      </c>
      <c r="E8658" s="145">
        <v>177.4075</v>
      </c>
      <c r="F8658" s="145">
        <v>2849.5347000000002</v>
      </c>
      <c r="G8658" s="146">
        <f t="shared" si="135"/>
        <v>10067.3909</v>
      </c>
    </row>
    <row r="8659" spans="1:7" x14ac:dyDescent="0.25">
      <c r="A8659" s="143">
        <v>44922</v>
      </c>
      <c r="B8659" s="144">
        <v>14</v>
      </c>
      <c r="C8659" s="145">
        <v>6255.7925999999998</v>
      </c>
      <c r="D8659" s="145">
        <v>45.122300000000003</v>
      </c>
      <c r="E8659" s="145">
        <v>351.395499999999</v>
      </c>
      <c r="F8659" s="145">
        <v>3214.02</v>
      </c>
      <c r="G8659" s="146">
        <f t="shared" si="135"/>
        <v>9866.3303999999989</v>
      </c>
    </row>
    <row r="8660" spans="1:7" x14ac:dyDescent="0.25">
      <c r="A8660" s="143">
        <v>44922</v>
      </c>
      <c r="B8660" s="144">
        <v>15</v>
      </c>
      <c r="C8660" s="145">
        <v>13868.465899999999</v>
      </c>
      <c r="D8660" s="145">
        <v>58.975200000000001</v>
      </c>
      <c r="E8660" s="145">
        <v>438.87900000000002</v>
      </c>
      <c r="F8660" s="145">
        <v>3053.1394</v>
      </c>
      <c r="G8660" s="146">
        <f t="shared" si="135"/>
        <v>17419.459500000001</v>
      </c>
    </row>
    <row r="8661" spans="1:7" x14ac:dyDescent="0.25">
      <c r="A8661" s="143">
        <v>44922</v>
      </c>
      <c r="B8661" s="144">
        <v>16</v>
      </c>
      <c r="C8661" s="145">
        <v>7716.1283000000003</v>
      </c>
      <c r="D8661" s="145">
        <v>26.835699999999999</v>
      </c>
      <c r="E8661" s="145">
        <v>251.49539999999999</v>
      </c>
      <c r="F8661" s="145">
        <v>2305.7881000000002</v>
      </c>
      <c r="G8661" s="146">
        <f t="shared" si="135"/>
        <v>10300.247499999999</v>
      </c>
    </row>
    <row r="8662" spans="1:7" x14ac:dyDescent="0.25">
      <c r="A8662" s="143">
        <v>44922</v>
      </c>
      <c r="B8662" s="144">
        <v>17</v>
      </c>
      <c r="C8662" s="145">
        <v>1491.4738</v>
      </c>
      <c r="D8662" s="145">
        <v>7.79</v>
      </c>
      <c r="E8662" s="145">
        <v>13.2724999999999</v>
      </c>
      <c r="F8662" s="145">
        <v>463.73340000000002</v>
      </c>
      <c r="G8662" s="146">
        <f t="shared" si="135"/>
        <v>1976.2696999999998</v>
      </c>
    </row>
    <row r="8663" spans="1:7" x14ac:dyDescent="0.25">
      <c r="A8663" s="143">
        <v>44922</v>
      </c>
      <c r="B8663" s="144">
        <v>18</v>
      </c>
      <c r="C8663" s="145">
        <v>8.2411999999999992</v>
      </c>
      <c r="D8663" s="145">
        <v>1.3131999999999999</v>
      </c>
      <c r="E8663" s="145">
        <v>1.2999999999999999E-3</v>
      </c>
      <c r="F8663" s="145">
        <v>3.7582</v>
      </c>
      <c r="G8663" s="146">
        <f t="shared" si="135"/>
        <v>13.3139</v>
      </c>
    </row>
    <row r="8664" spans="1:7" x14ac:dyDescent="0.25">
      <c r="A8664" s="143">
        <v>44922</v>
      </c>
      <c r="B8664" s="144">
        <v>19</v>
      </c>
      <c r="C8664" s="145">
        <v>4.8300999999999998</v>
      </c>
      <c r="D8664" s="145">
        <v>1.8277999999999901</v>
      </c>
      <c r="E8664" s="145">
        <v>0.128</v>
      </c>
      <c r="F8664" s="145">
        <v>0.19739999999999999</v>
      </c>
      <c r="G8664" s="146">
        <f t="shared" si="135"/>
        <v>6.9832999999999901</v>
      </c>
    </row>
    <row r="8665" spans="1:7" x14ac:dyDescent="0.25">
      <c r="A8665" s="143">
        <v>44922</v>
      </c>
      <c r="B8665" s="144">
        <v>20</v>
      </c>
      <c r="C8665" s="145">
        <v>4.0910000000000002</v>
      </c>
      <c r="D8665" s="145">
        <v>1.8713</v>
      </c>
      <c r="E8665" s="145">
        <v>0.192</v>
      </c>
      <c r="F8665" s="145">
        <v>0.18429999999999999</v>
      </c>
      <c r="G8665" s="146">
        <f t="shared" si="135"/>
        <v>6.3386000000000005</v>
      </c>
    </row>
    <row r="8666" spans="1:7" x14ac:dyDescent="0.25">
      <c r="A8666" s="143">
        <v>44922</v>
      </c>
      <c r="B8666" s="144">
        <v>21</v>
      </c>
      <c r="C8666" s="145">
        <v>2.617</v>
      </c>
      <c r="D8666" s="145">
        <v>1.7893999999999901</v>
      </c>
      <c r="E8666" s="145">
        <v>0.192</v>
      </c>
      <c r="F8666" s="145">
        <v>0.18429999999999999</v>
      </c>
      <c r="G8666" s="146">
        <f t="shared" si="135"/>
        <v>4.7826999999999904</v>
      </c>
    </row>
    <row r="8667" spans="1:7" x14ac:dyDescent="0.25">
      <c r="A8667" s="143">
        <v>44922</v>
      </c>
      <c r="B8667" s="144">
        <v>22</v>
      </c>
      <c r="C8667" s="145">
        <v>4.3962000000000003</v>
      </c>
      <c r="D8667" s="145">
        <v>1.5206</v>
      </c>
      <c r="E8667" s="145">
        <v>0.128</v>
      </c>
      <c r="F8667" s="145">
        <v>0.20480000000000001</v>
      </c>
      <c r="G8667" s="146">
        <f t="shared" si="135"/>
        <v>6.2496</v>
      </c>
    </row>
    <row r="8668" spans="1:7" x14ac:dyDescent="0.25">
      <c r="A8668" s="143">
        <v>44922</v>
      </c>
      <c r="B8668" s="144">
        <v>23</v>
      </c>
      <c r="C8668" s="145">
        <v>4.9169999999999998</v>
      </c>
      <c r="D8668" s="145">
        <v>1.6639999999999999</v>
      </c>
      <c r="E8668" s="145">
        <v>0.128</v>
      </c>
      <c r="F8668" s="145">
        <v>2.4299999999999999E-2</v>
      </c>
      <c r="G8668" s="146">
        <f t="shared" si="135"/>
        <v>6.7332999999999998</v>
      </c>
    </row>
    <row r="8669" spans="1:7" x14ac:dyDescent="0.25">
      <c r="A8669" s="143">
        <v>44922</v>
      </c>
      <c r="B8669" s="144">
        <v>24</v>
      </c>
      <c r="C8669" s="145">
        <v>4.5351999999999997</v>
      </c>
      <c r="D8669" s="145">
        <v>1.8149999999999999</v>
      </c>
      <c r="E8669" s="145">
        <v>0.32</v>
      </c>
      <c r="F8669" s="145">
        <v>0.18429999999999999</v>
      </c>
      <c r="G8669" s="146">
        <f t="shared" si="135"/>
        <v>6.8544999999999998</v>
      </c>
    </row>
    <row r="8670" spans="1:7" x14ac:dyDescent="0.25">
      <c r="A8670" s="143">
        <v>44923</v>
      </c>
      <c r="B8670" s="144">
        <v>1</v>
      </c>
      <c r="C8670" s="145">
        <v>6.9222999999999999</v>
      </c>
      <c r="D8670" s="145">
        <v>1.5206</v>
      </c>
      <c r="E8670" s="145">
        <v>0.128</v>
      </c>
      <c r="F8670" s="145">
        <v>0.18429999999999999</v>
      </c>
      <c r="G8670" s="146">
        <f t="shared" si="135"/>
        <v>8.7552000000000003</v>
      </c>
    </row>
    <row r="8671" spans="1:7" x14ac:dyDescent="0.25">
      <c r="A8671" s="143">
        <v>44923</v>
      </c>
      <c r="B8671" s="144">
        <v>2</v>
      </c>
      <c r="C8671" s="145">
        <v>9.2492999999999999</v>
      </c>
      <c r="D8671" s="145">
        <v>1.3721000000000001</v>
      </c>
      <c r="E8671" s="145">
        <v>0</v>
      </c>
      <c r="F8671" s="145">
        <v>0.20480000000000001</v>
      </c>
      <c r="G8671" s="146">
        <f t="shared" si="135"/>
        <v>10.8262</v>
      </c>
    </row>
    <row r="8672" spans="1:7" x14ac:dyDescent="0.25">
      <c r="A8672" s="143">
        <v>44923</v>
      </c>
      <c r="B8672" s="144">
        <v>3</v>
      </c>
      <c r="C8672" s="145">
        <v>10.440799999999999</v>
      </c>
      <c r="D8672" s="145">
        <v>1.6</v>
      </c>
      <c r="E8672" s="145">
        <v>6.4000000000000001E-2</v>
      </c>
      <c r="F8672" s="145">
        <v>0.18429999999999999</v>
      </c>
      <c r="G8672" s="146">
        <f t="shared" si="135"/>
        <v>12.289099999999999</v>
      </c>
    </row>
    <row r="8673" spans="1:7" x14ac:dyDescent="0.25">
      <c r="A8673" s="143">
        <v>44923</v>
      </c>
      <c r="B8673" s="144">
        <v>4</v>
      </c>
      <c r="C8673" s="145">
        <v>10.220700000000001</v>
      </c>
      <c r="D8673" s="145">
        <v>1.5206</v>
      </c>
      <c r="E8673" s="145">
        <v>0.128</v>
      </c>
      <c r="F8673" s="145">
        <v>0.18429999999999999</v>
      </c>
      <c r="G8673" s="146">
        <f t="shared" si="135"/>
        <v>12.053600000000001</v>
      </c>
    </row>
    <row r="8674" spans="1:7" x14ac:dyDescent="0.25">
      <c r="A8674" s="143">
        <v>44923</v>
      </c>
      <c r="B8674" s="144">
        <v>5</v>
      </c>
      <c r="C8674" s="145">
        <v>11.9732</v>
      </c>
      <c r="D8674" s="145">
        <v>1.2697000000000001</v>
      </c>
      <c r="E8674" s="145">
        <v>0</v>
      </c>
      <c r="F8674" s="145">
        <v>0.20480000000000001</v>
      </c>
      <c r="G8674" s="146">
        <f t="shared" si="135"/>
        <v>13.447700000000001</v>
      </c>
    </row>
    <row r="8675" spans="1:7" x14ac:dyDescent="0.25">
      <c r="A8675" s="143">
        <v>44923</v>
      </c>
      <c r="B8675" s="144">
        <v>6</v>
      </c>
      <c r="C8675" s="145">
        <v>6.5941999999999998</v>
      </c>
      <c r="D8675" s="145">
        <v>1.3542000000000001</v>
      </c>
      <c r="E8675" s="145">
        <v>6.4000000000000001E-2</v>
      </c>
      <c r="F8675" s="145">
        <v>0.18429999999999999</v>
      </c>
      <c r="G8675" s="146">
        <f t="shared" si="135"/>
        <v>8.1966999999999999</v>
      </c>
    </row>
    <row r="8676" spans="1:7" x14ac:dyDescent="0.25">
      <c r="A8676" s="143">
        <v>44923</v>
      </c>
      <c r="B8676" s="144">
        <v>7</v>
      </c>
      <c r="C8676" s="145">
        <v>6.7531999999999996</v>
      </c>
      <c r="D8676" s="145">
        <v>1.3542000000000001</v>
      </c>
      <c r="E8676" s="145">
        <v>6.4000000000000001E-2</v>
      </c>
      <c r="F8676" s="145">
        <v>0.18429999999999999</v>
      </c>
      <c r="G8676" s="146">
        <f t="shared" si="135"/>
        <v>8.3557000000000006</v>
      </c>
    </row>
    <row r="8677" spans="1:7" x14ac:dyDescent="0.25">
      <c r="A8677" s="143">
        <v>44923</v>
      </c>
      <c r="B8677" s="144">
        <v>8</v>
      </c>
      <c r="C8677" s="145">
        <v>5.9142000000000001</v>
      </c>
      <c r="D8677" s="145">
        <v>1.3515999999999999</v>
      </c>
      <c r="E8677" s="145">
        <v>0</v>
      </c>
      <c r="F8677" s="145">
        <v>0.2908</v>
      </c>
      <c r="G8677" s="146">
        <f t="shared" si="135"/>
        <v>7.5566000000000004</v>
      </c>
    </row>
    <row r="8678" spans="1:7" x14ac:dyDescent="0.25">
      <c r="A8678" s="143">
        <v>44923</v>
      </c>
      <c r="B8678" s="144">
        <v>9</v>
      </c>
      <c r="C8678" s="145">
        <v>12.6775</v>
      </c>
      <c r="D8678" s="145">
        <v>1.3362000000000001</v>
      </c>
      <c r="E8678" s="145">
        <v>1.3475999999999999</v>
      </c>
      <c r="F8678" s="145">
        <v>333.66759999999999</v>
      </c>
      <c r="G8678" s="146">
        <f t="shared" si="135"/>
        <v>349.02890000000002</v>
      </c>
    </row>
    <row r="8679" spans="1:7" x14ac:dyDescent="0.25">
      <c r="A8679" s="143">
        <v>44923</v>
      </c>
      <c r="B8679" s="144">
        <v>10</v>
      </c>
      <c r="C8679" s="145">
        <v>526.6925</v>
      </c>
      <c r="D8679" s="145">
        <v>8.9267000000000003</v>
      </c>
      <c r="E8679" s="145">
        <v>43.239800000000002</v>
      </c>
      <c r="F8679" s="145">
        <v>1776.8995</v>
      </c>
      <c r="G8679" s="146">
        <f t="shared" si="135"/>
        <v>2355.7584999999999</v>
      </c>
    </row>
    <row r="8680" spans="1:7" x14ac:dyDescent="0.25">
      <c r="A8680" s="143">
        <v>44923</v>
      </c>
      <c r="B8680" s="144">
        <v>11</v>
      </c>
      <c r="C8680" s="145">
        <v>2708.8271</v>
      </c>
      <c r="D8680" s="145">
        <v>24.843499999999999</v>
      </c>
      <c r="E8680" s="145">
        <v>190.47229999999999</v>
      </c>
      <c r="F8680" s="145">
        <v>3812.7619</v>
      </c>
      <c r="G8680" s="146">
        <f t="shared" si="135"/>
        <v>6736.9048000000003</v>
      </c>
    </row>
    <row r="8681" spans="1:7" x14ac:dyDescent="0.25">
      <c r="A8681" s="143">
        <v>44923</v>
      </c>
      <c r="B8681" s="144">
        <v>12</v>
      </c>
      <c r="C8681" s="145">
        <v>5871.8339999999998</v>
      </c>
      <c r="D8681" s="145">
        <v>41.9056</v>
      </c>
      <c r="E8681" s="145">
        <v>361.35989999999998</v>
      </c>
      <c r="F8681" s="145">
        <v>5312.7224999999999</v>
      </c>
      <c r="G8681" s="146">
        <f t="shared" si="135"/>
        <v>11587.822</v>
      </c>
    </row>
    <row r="8682" spans="1:7" x14ac:dyDescent="0.25">
      <c r="A8682" s="143">
        <v>44923</v>
      </c>
      <c r="B8682" s="144">
        <v>13</v>
      </c>
      <c r="C8682" s="145">
        <v>9264.8734999999997</v>
      </c>
      <c r="D8682" s="145">
        <v>60.156100000000002</v>
      </c>
      <c r="E8682" s="145">
        <v>465.17849999999999</v>
      </c>
      <c r="F8682" s="145">
        <v>5195.6000000000004</v>
      </c>
      <c r="G8682" s="146">
        <f t="shared" si="135"/>
        <v>14985.8081</v>
      </c>
    </row>
    <row r="8683" spans="1:7" x14ac:dyDescent="0.25">
      <c r="A8683" s="143">
        <v>44923</v>
      </c>
      <c r="B8683" s="144">
        <v>14</v>
      </c>
      <c r="C8683" s="145">
        <v>10022.526900000001</v>
      </c>
      <c r="D8683" s="145">
        <v>60.012999999999998</v>
      </c>
      <c r="E8683" s="145">
        <v>353.76769999999999</v>
      </c>
      <c r="F8683" s="145">
        <v>5712.2017999999998</v>
      </c>
      <c r="G8683" s="146">
        <f t="shared" si="135"/>
        <v>16148.509400000003</v>
      </c>
    </row>
    <row r="8684" spans="1:7" x14ac:dyDescent="0.25">
      <c r="A8684" s="143">
        <v>44923</v>
      </c>
      <c r="B8684" s="144">
        <v>15</v>
      </c>
      <c r="C8684" s="145">
        <v>8055.6965</v>
      </c>
      <c r="D8684" s="145">
        <v>45.799700000000001</v>
      </c>
      <c r="E8684" s="145">
        <v>254.7081</v>
      </c>
      <c r="F8684" s="145">
        <v>4524.1099000000004</v>
      </c>
      <c r="G8684" s="146">
        <f t="shared" si="135"/>
        <v>12880.314200000001</v>
      </c>
    </row>
    <row r="8685" spans="1:7" x14ac:dyDescent="0.25">
      <c r="A8685" s="143">
        <v>44923</v>
      </c>
      <c r="B8685" s="144">
        <v>16</v>
      </c>
      <c r="C8685" s="145">
        <v>7310.6328000000003</v>
      </c>
      <c r="D8685" s="145">
        <v>27.8962</v>
      </c>
      <c r="E8685" s="145">
        <v>174.2414</v>
      </c>
      <c r="F8685" s="145">
        <v>2718.9027000000001</v>
      </c>
      <c r="G8685" s="146">
        <f t="shared" si="135"/>
        <v>10231.6731</v>
      </c>
    </row>
    <row r="8686" spans="1:7" x14ac:dyDescent="0.25">
      <c r="A8686" s="143">
        <v>44923</v>
      </c>
      <c r="B8686" s="144">
        <v>17</v>
      </c>
      <c r="C8686" s="145">
        <v>1479.8237999999999</v>
      </c>
      <c r="D8686" s="145">
        <v>7.3010999999999999</v>
      </c>
      <c r="E8686" s="145">
        <v>23.212599999999998</v>
      </c>
      <c r="F8686" s="145">
        <v>835.24549999999999</v>
      </c>
      <c r="G8686" s="146">
        <f t="shared" si="135"/>
        <v>2345.5829999999996</v>
      </c>
    </row>
    <row r="8687" spans="1:7" x14ac:dyDescent="0.25">
      <c r="A8687" s="143">
        <v>44923</v>
      </c>
      <c r="B8687" s="144">
        <v>18</v>
      </c>
      <c r="C8687" s="145">
        <v>5.3811999999999998</v>
      </c>
      <c r="D8687" s="145">
        <v>1.2518</v>
      </c>
      <c r="E8687" s="145">
        <v>0</v>
      </c>
      <c r="F8687" s="145">
        <v>7.234</v>
      </c>
      <c r="G8687" s="146">
        <f t="shared" si="135"/>
        <v>13.867000000000001</v>
      </c>
    </row>
    <row r="8688" spans="1:7" x14ac:dyDescent="0.25">
      <c r="A8688" s="143">
        <v>44923</v>
      </c>
      <c r="B8688" s="144">
        <v>19</v>
      </c>
      <c r="C8688" s="145">
        <v>2.6379999999999999</v>
      </c>
      <c r="D8688" s="145">
        <v>1.1878</v>
      </c>
      <c r="E8688" s="145">
        <v>0</v>
      </c>
      <c r="F8688" s="145">
        <v>0.18429999999999999</v>
      </c>
      <c r="G8688" s="146">
        <f t="shared" si="135"/>
        <v>4.0101000000000004</v>
      </c>
    </row>
    <row r="8689" spans="1:7" x14ac:dyDescent="0.25">
      <c r="A8689" s="143">
        <v>44923</v>
      </c>
      <c r="B8689" s="144">
        <v>20</v>
      </c>
      <c r="C8689" s="145">
        <v>2.1894999999999998</v>
      </c>
      <c r="D8689" s="145">
        <v>1.1468</v>
      </c>
      <c r="E8689" s="145">
        <v>0</v>
      </c>
      <c r="F8689" s="145">
        <v>0.20480000000000001</v>
      </c>
      <c r="G8689" s="146">
        <f t="shared" si="135"/>
        <v>3.5410999999999997</v>
      </c>
    </row>
    <row r="8690" spans="1:7" x14ac:dyDescent="0.25">
      <c r="A8690" s="143">
        <v>44923</v>
      </c>
      <c r="B8690" s="144">
        <v>21</v>
      </c>
      <c r="C8690" s="145">
        <v>2.8691</v>
      </c>
      <c r="D8690" s="145">
        <v>1.1059000000000001</v>
      </c>
      <c r="E8690" s="145">
        <v>0</v>
      </c>
      <c r="F8690" s="145">
        <v>0.18429999999999999</v>
      </c>
      <c r="G8690" s="146">
        <f t="shared" si="135"/>
        <v>4.1593</v>
      </c>
    </row>
    <row r="8691" spans="1:7" x14ac:dyDescent="0.25">
      <c r="A8691" s="143">
        <v>44923</v>
      </c>
      <c r="B8691" s="144">
        <v>22</v>
      </c>
      <c r="C8691" s="145">
        <v>2.8631000000000002</v>
      </c>
      <c r="D8691" s="145">
        <v>0.96250000000000002</v>
      </c>
      <c r="E8691" s="145">
        <v>0</v>
      </c>
      <c r="F8691" s="145">
        <v>0.20480000000000001</v>
      </c>
      <c r="G8691" s="146">
        <f t="shared" si="135"/>
        <v>4.0304000000000002</v>
      </c>
    </row>
    <row r="8692" spans="1:7" x14ac:dyDescent="0.25">
      <c r="A8692" s="143">
        <v>44923</v>
      </c>
      <c r="B8692" s="144">
        <v>23</v>
      </c>
      <c r="C8692" s="145">
        <v>2.8090999999999999</v>
      </c>
      <c r="D8692" s="145">
        <v>1.0649</v>
      </c>
      <c r="E8692" s="145">
        <v>0</v>
      </c>
      <c r="F8692" s="145">
        <v>2.4299999999999999E-2</v>
      </c>
      <c r="G8692" s="146">
        <f t="shared" si="135"/>
        <v>3.8982999999999999</v>
      </c>
    </row>
    <row r="8693" spans="1:7" x14ac:dyDescent="0.25">
      <c r="A8693" s="143">
        <v>44923</v>
      </c>
      <c r="B8693" s="144">
        <v>24</v>
      </c>
      <c r="C8693" s="145">
        <v>2.2820999999999998</v>
      </c>
      <c r="D8693" s="145">
        <v>1.1059000000000001</v>
      </c>
      <c r="E8693" s="145">
        <v>0</v>
      </c>
      <c r="F8693" s="145">
        <v>0.20480000000000001</v>
      </c>
      <c r="G8693" s="146">
        <f t="shared" si="135"/>
        <v>3.5928</v>
      </c>
    </row>
    <row r="8694" spans="1:7" x14ac:dyDescent="0.25">
      <c r="A8694" s="143">
        <v>44924</v>
      </c>
      <c r="B8694" s="144">
        <v>1</v>
      </c>
      <c r="C8694" s="145">
        <v>128.8682</v>
      </c>
      <c r="D8694" s="145">
        <v>1.0444</v>
      </c>
      <c r="E8694" s="145">
        <v>1.4E-2</v>
      </c>
      <c r="F8694" s="145">
        <v>0.18429999999999999</v>
      </c>
      <c r="G8694" s="146">
        <f t="shared" si="135"/>
        <v>130.11090000000002</v>
      </c>
    </row>
    <row r="8695" spans="1:7" x14ac:dyDescent="0.25">
      <c r="A8695" s="143">
        <v>44924</v>
      </c>
      <c r="B8695" s="144">
        <v>2</v>
      </c>
      <c r="C8695" s="145">
        <v>128.89519999999999</v>
      </c>
      <c r="D8695" s="145">
        <v>1.024</v>
      </c>
      <c r="E8695" s="145">
        <v>0</v>
      </c>
      <c r="F8695" s="145">
        <v>0.20480000000000001</v>
      </c>
      <c r="G8695" s="146">
        <f t="shared" si="135"/>
        <v>130.124</v>
      </c>
    </row>
    <row r="8696" spans="1:7" x14ac:dyDescent="0.25">
      <c r="A8696" s="143">
        <v>44924</v>
      </c>
      <c r="B8696" s="144">
        <v>3</v>
      </c>
      <c r="C8696" s="145">
        <v>128.59819999999999</v>
      </c>
      <c r="D8696" s="145">
        <v>1.0649</v>
      </c>
      <c r="E8696" s="145">
        <v>0</v>
      </c>
      <c r="F8696" s="145">
        <v>0.18429999999999999</v>
      </c>
      <c r="G8696" s="146">
        <f t="shared" si="135"/>
        <v>129.84739999999999</v>
      </c>
    </row>
    <row r="8697" spans="1:7" x14ac:dyDescent="0.25">
      <c r="A8697" s="143">
        <v>44924</v>
      </c>
      <c r="B8697" s="144">
        <v>4</v>
      </c>
      <c r="C8697" s="145">
        <v>0.39800000000000002</v>
      </c>
      <c r="D8697" s="145">
        <v>1.0853999999999999</v>
      </c>
      <c r="E8697" s="145">
        <v>0</v>
      </c>
      <c r="F8697" s="145">
        <v>0.20480000000000001</v>
      </c>
      <c r="G8697" s="146">
        <f t="shared" si="135"/>
        <v>1.6882000000000001</v>
      </c>
    </row>
    <row r="8698" spans="1:7" x14ac:dyDescent="0.25">
      <c r="A8698" s="143">
        <v>44924</v>
      </c>
      <c r="B8698" s="144">
        <v>5</v>
      </c>
      <c r="C8698" s="145">
        <v>1.677</v>
      </c>
      <c r="D8698" s="145">
        <v>1.1289</v>
      </c>
      <c r="E8698" s="145">
        <v>6.4000000000000001E-2</v>
      </c>
      <c r="F8698" s="145">
        <v>0.18429999999999999</v>
      </c>
      <c r="G8698" s="146">
        <f t="shared" si="135"/>
        <v>3.0542000000000002</v>
      </c>
    </row>
    <row r="8699" spans="1:7" x14ac:dyDescent="0.25">
      <c r="A8699" s="143">
        <v>44924</v>
      </c>
      <c r="B8699" s="144">
        <v>6</v>
      </c>
      <c r="C8699" s="145">
        <v>0.44600000000000001</v>
      </c>
      <c r="D8699" s="145">
        <v>1.0649</v>
      </c>
      <c r="E8699" s="145">
        <v>0</v>
      </c>
      <c r="F8699" s="145">
        <v>0.20480000000000001</v>
      </c>
      <c r="G8699" s="146">
        <f t="shared" si="135"/>
        <v>1.7157</v>
      </c>
    </row>
    <row r="8700" spans="1:7" x14ac:dyDescent="0.25">
      <c r="A8700" s="143">
        <v>44924</v>
      </c>
      <c r="B8700" s="144">
        <v>7</v>
      </c>
      <c r="C8700" s="145">
        <v>0.54700000000000004</v>
      </c>
      <c r="D8700" s="145">
        <v>1.1347</v>
      </c>
      <c r="E8700" s="145">
        <v>6.4000000000000001E-2</v>
      </c>
      <c r="F8700" s="145">
        <v>0.19169999999999901</v>
      </c>
      <c r="G8700" s="146">
        <f t="shared" si="135"/>
        <v>1.9373999999999993</v>
      </c>
    </row>
    <row r="8701" spans="1:7" x14ac:dyDescent="0.25">
      <c r="A8701" s="143">
        <v>44924</v>
      </c>
      <c r="B8701" s="144">
        <v>8</v>
      </c>
      <c r="C8701" s="145">
        <v>0.46300000000000002</v>
      </c>
      <c r="D8701" s="145">
        <v>1.1264000000000001</v>
      </c>
      <c r="E8701" s="145">
        <v>0</v>
      </c>
      <c r="F8701" s="145">
        <v>0.89500000000000002</v>
      </c>
      <c r="G8701" s="146">
        <f t="shared" si="135"/>
        <v>2.4843999999999999</v>
      </c>
    </row>
    <row r="8702" spans="1:7" x14ac:dyDescent="0.25">
      <c r="A8702" s="143">
        <v>44924</v>
      </c>
      <c r="B8702" s="144">
        <v>9</v>
      </c>
      <c r="C8702" s="145">
        <v>122.1254</v>
      </c>
      <c r="D8702" s="145">
        <v>2.1273</v>
      </c>
      <c r="E8702" s="145">
        <v>24.6693</v>
      </c>
      <c r="F8702" s="145">
        <v>2228.0866000000001</v>
      </c>
      <c r="G8702" s="146">
        <f t="shared" si="135"/>
        <v>2377.0086000000001</v>
      </c>
    </row>
    <row r="8703" spans="1:7" x14ac:dyDescent="0.25">
      <c r="A8703" s="143">
        <v>44924</v>
      </c>
      <c r="B8703" s="144">
        <v>10</v>
      </c>
      <c r="C8703" s="145">
        <v>1109.9028000000001</v>
      </c>
      <c r="D8703" s="145">
        <v>10.508699999999999</v>
      </c>
      <c r="E8703" s="145">
        <v>102.4044</v>
      </c>
      <c r="F8703" s="145">
        <v>5469.2833000000001</v>
      </c>
      <c r="G8703" s="146">
        <f t="shared" si="135"/>
        <v>6692.0992000000006</v>
      </c>
    </row>
    <row r="8704" spans="1:7" x14ac:dyDescent="0.25">
      <c r="A8704" s="143">
        <v>44924</v>
      </c>
      <c r="B8704" s="144">
        <v>11</v>
      </c>
      <c r="C8704" s="145">
        <v>2768.5109000000002</v>
      </c>
      <c r="D8704" s="145">
        <v>19.515999999999998</v>
      </c>
      <c r="E8704" s="145">
        <v>239.18729999999999</v>
      </c>
      <c r="F8704" s="145">
        <v>7302.7204000000002</v>
      </c>
      <c r="G8704" s="146">
        <f t="shared" si="135"/>
        <v>10329.934600000001</v>
      </c>
    </row>
    <row r="8705" spans="1:7" x14ac:dyDescent="0.25">
      <c r="A8705" s="143">
        <v>44924</v>
      </c>
      <c r="B8705" s="144">
        <v>12</v>
      </c>
      <c r="C8705" s="145">
        <v>3546.8703999999998</v>
      </c>
      <c r="D8705" s="145">
        <v>28.1203</v>
      </c>
      <c r="E8705" s="145">
        <v>532.09770000000003</v>
      </c>
      <c r="F8705" s="145">
        <v>10464.5856</v>
      </c>
      <c r="G8705" s="146">
        <f t="shared" si="135"/>
        <v>14571.673999999999</v>
      </c>
    </row>
    <row r="8706" spans="1:7" x14ac:dyDescent="0.25">
      <c r="A8706" s="143">
        <v>44924</v>
      </c>
      <c r="B8706" s="144">
        <v>13</v>
      </c>
      <c r="C8706" s="145">
        <v>5287.2939999999999</v>
      </c>
      <c r="D8706" s="145">
        <v>39.246699999999997</v>
      </c>
      <c r="E8706" s="145">
        <v>516.56679999999994</v>
      </c>
      <c r="F8706" s="145">
        <v>10212.8503</v>
      </c>
      <c r="G8706" s="146">
        <f t="shared" si="135"/>
        <v>16055.9578</v>
      </c>
    </row>
    <row r="8707" spans="1:7" x14ac:dyDescent="0.25">
      <c r="A8707" s="143">
        <v>44924</v>
      </c>
      <c r="B8707" s="144">
        <v>14</v>
      </c>
      <c r="C8707" s="145">
        <v>3473.9158000000002</v>
      </c>
      <c r="D8707" s="145">
        <v>31.546999999999901</v>
      </c>
      <c r="E8707" s="145">
        <v>354.85919999999999</v>
      </c>
      <c r="F8707" s="145">
        <v>8226.9781000000003</v>
      </c>
      <c r="G8707" s="146">
        <f t="shared" si="135"/>
        <v>12087.3001</v>
      </c>
    </row>
    <row r="8708" spans="1:7" x14ac:dyDescent="0.25">
      <c r="A8708" s="143">
        <v>44924</v>
      </c>
      <c r="B8708" s="144">
        <v>15</v>
      </c>
      <c r="C8708" s="145">
        <v>2356.3969000000002</v>
      </c>
      <c r="D8708" s="145">
        <v>21.786200000000001</v>
      </c>
      <c r="E8708" s="145">
        <v>104.7124</v>
      </c>
      <c r="F8708" s="145">
        <v>5190.2646000000004</v>
      </c>
      <c r="G8708" s="146">
        <f t="shared" si="135"/>
        <v>7673.160100000001</v>
      </c>
    </row>
    <row r="8709" spans="1:7" x14ac:dyDescent="0.25">
      <c r="A8709" s="143">
        <v>44924</v>
      </c>
      <c r="B8709" s="144">
        <v>16</v>
      </c>
      <c r="C8709" s="145">
        <v>1060.6106</v>
      </c>
      <c r="D8709" s="145">
        <v>11.9864</v>
      </c>
      <c r="E8709" s="145">
        <v>48.183</v>
      </c>
      <c r="F8709" s="145">
        <v>2145.4427999999998</v>
      </c>
      <c r="G8709" s="146">
        <f t="shared" si="135"/>
        <v>3266.2227999999996</v>
      </c>
    </row>
    <row r="8710" spans="1:7" x14ac:dyDescent="0.25">
      <c r="A8710" s="143">
        <v>44924</v>
      </c>
      <c r="B8710" s="144">
        <v>17</v>
      </c>
      <c r="C8710" s="145">
        <v>52.509399999999999</v>
      </c>
      <c r="D8710" s="145">
        <v>1.9888999999999999</v>
      </c>
      <c r="E8710" s="145">
        <v>7.4222999999999999</v>
      </c>
      <c r="F8710" s="145">
        <v>590.54139999999995</v>
      </c>
      <c r="G8710" s="146">
        <f t="shared" ref="G8710:G8765" si="136">+SUM(C8710:F8710)</f>
        <v>652.46199999999999</v>
      </c>
    </row>
    <row r="8711" spans="1:7" x14ac:dyDescent="0.25">
      <c r="A8711" s="143">
        <v>44924</v>
      </c>
      <c r="B8711" s="144">
        <v>18</v>
      </c>
      <c r="C8711" s="145">
        <v>1.0627</v>
      </c>
      <c r="D8711" s="145">
        <v>1.2287999999999999</v>
      </c>
      <c r="E8711" s="145">
        <v>1.7999999999999999E-2</v>
      </c>
      <c r="F8711" s="145">
        <v>2.2364999999999999</v>
      </c>
      <c r="G8711" s="146">
        <f t="shared" si="136"/>
        <v>4.5459999999999994</v>
      </c>
    </row>
    <row r="8712" spans="1:7" x14ac:dyDescent="0.25">
      <c r="A8712" s="143">
        <v>44924</v>
      </c>
      <c r="B8712" s="144">
        <v>19</v>
      </c>
      <c r="C8712" s="145">
        <v>0.91210000000000002</v>
      </c>
      <c r="D8712" s="145">
        <v>1.2082999999999999</v>
      </c>
      <c r="E8712" s="145">
        <v>1.7999999999999999E-2</v>
      </c>
      <c r="F8712" s="145">
        <v>0.18429999999999999</v>
      </c>
      <c r="G8712" s="146">
        <f t="shared" si="136"/>
        <v>2.3226999999999998</v>
      </c>
    </row>
    <row r="8713" spans="1:7" x14ac:dyDescent="0.25">
      <c r="A8713" s="143">
        <v>44924</v>
      </c>
      <c r="B8713" s="144">
        <v>20</v>
      </c>
      <c r="C8713" s="145">
        <v>0.20810000000000001</v>
      </c>
      <c r="D8713" s="145">
        <v>1.1878</v>
      </c>
      <c r="E8713" s="145">
        <v>1.7999999999999999E-2</v>
      </c>
      <c r="F8713" s="145">
        <v>0.18429999999999999</v>
      </c>
      <c r="G8713" s="146">
        <f t="shared" si="136"/>
        <v>1.5981999999999998</v>
      </c>
    </row>
    <row r="8714" spans="1:7" x14ac:dyDescent="0.25">
      <c r="A8714" s="143">
        <v>44924</v>
      </c>
      <c r="B8714" s="144">
        <v>21</v>
      </c>
      <c r="C8714" s="145">
        <v>0.68309999999999904</v>
      </c>
      <c r="D8714" s="145">
        <v>1.2952999999999999</v>
      </c>
      <c r="E8714" s="145">
        <v>0.14599999999999999</v>
      </c>
      <c r="F8714" s="145">
        <v>0.20480000000000001</v>
      </c>
      <c r="G8714" s="146">
        <f t="shared" si="136"/>
        <v>2.3291999999999988</v>
      </c>
    </row>
    <row r="8715" spans="1:7" x14ac:dyDescent="0.25">
      <c r="A8715" s="143">
        <v>44924</v>
      </c>
      <c r="B8715" s="144">
        <v>22</v>
      </c>
      <c r="C8715" s="145">
        <v>1.74409999999999</v>
      </c>
      <c r="D8715" s="145">
        <v>1.0674999999999999</v>
      </c>
      <c r="E8715" s="145">
        <v>8.2000000000000003E-2</v>
      </c>
      <c r="F8715" s="145">
        <v>2.4299999999999999E-2</v>
      </c>
      <c r="G8715" s="146">
        <f t="shared" si="136"/>
        <v>2.9178999999999897</v>
      </c>
    </row>
    <row r="8716" spans="1:7" x14ac:dyDescent="0.25">
      <c r="A8716" s="143">
        <v>44924</v>
      </c>
      <c r="B8716" s="144">
        <v>23</v>
      </c>
      <c r="C8716" s="145">
        <v>1.6800999999999999</v>
      </c>
      <c r="D8716" s="145">
        <v>1.0853999999999999</v>
      </c>
      <c r="E8716" s="145">
        <v>1.7999999999999999E-2</v>
      </c>
      <c r="F8716" s="145">
        <v>0.18429999999999999</v>
      </c>
      <c r="G8716" s="146">
        <f t="shared" si="136"/>
        <v>2.9677999999999995</v>
      </c>
    </row>
    <row r="8717" spans="1:7" x14ac:dyDescent="0.25">
      <c r="A8717" s="143">
        <v>44924</v>
      </c>
      <c r="B8717" s="144">
        <v>24</v>
      </c>
      <c r="C8717" s="145">
        <v>1.3411</v>
      </c>
      <c r="D8717" s="145">
        <v>1.1059000000000001</v>
      </c>
      <c r="E8717" s="145">
        <v>1.7999999999999999E-2</v>
      </c>
      <c r="F8717" s="145">
        <v>0.20480000000000001</v>
      </c>
      <c r="G8717" s="146">
        <f t="shared" si="136"/>
        <v>2.6698</v>
      </c>
    </row>
    <row r="8718" spans="1:7" x14ac:dyDescent="0.25">
      <c r="A8718" s="143">
        <v>44925</v>
      </c>
      <c r="B8718" s="144">
        <v>1</v>
      </c>
      <c r="C8718" s="145">
        <v>1.6159999999999899</v>
      </c>
      <c r="D8718" s="145">
        <v>1.0853999999999999</v>
      </c>
      <c r="E8718" s="145">
        <v>1.7999999999999999E-2</v>
      </c>
      <c r="F8718" s="145">
        <v>0.18429999999999999</v>
      </c>
      <c r="G8718" s="146">
        <f t="shared" si="136"/>
        <v>2.9036999999999895</v>
      </c>
    </row>
    <row r="8719" spans="1:7" x14ac:dyDescent="0.25">
      <c r="A8719" s="143">
        <v>44925</v>
      </c>
      <c r="B8719" s="144">
        <v>2</v>
      </c>
      <c r="C8719" s="145">
        <v>1.4059999999999999</v>
      </c>
      <c r="D8719" s="145">
        <v>1.1264000000000001</v>
      </c>
      <c r="E8719" s="145">
        <v>1.7999999999999999E-2</v>
      </c>
      <c r="F8719" s="145">
        <v>0.20480000000000001</v>
      </c>
      <c r="G8719" s="146">
        <f t="shared" si="136"/>
        <v>2.7551999999999999</v>
      </c>
    </row>
    <row r="8720" spans="1:7" x14ac:dyDescent="0.25">
      <c r="A8720" s="143">
        <v>44925</v>
      </c>
      <c r="B8720" s="144">
        <v>3</v>
      </c>
      <c r="C8720" s="145">
        <v>1.3419999999999901</v>
      </c>
      <c r="D8720" s="145">
        <v>1.1059000000000001</v>
      </c>
      <c r="E8720" s="145">
        <v>1.2E-2</v>
      </c>
      <c r="F8720" s="145">
        <v>0.18429999999999999</v>
      </c>
      <c r="G8720" s="146">
        <f t="shared" si="136"/>
        <v>2.6441999999999899</v>
      </c>
    </row>
    <row r="8721" spans="1:7" x14ac:dyDescent="0.25">
      <c r="A8721" s="143">
        <v>44925</v>
      </c>
      <c r="B8721" s="144">
        <v>4</v>
      </c>
      <c r="C8721" s="145">
        <v>1.8055000000000001</v>
      </c>
      <c r="D8721" s="145">
        <v>1.1468</v>
      </c>
      <c r="E8721" s="145">
        <v>1.7999999999999999E-2</v>
      </c>
      <c r="F8721" s="145">
        <v>0.18429999999999999</v>
      </c>
      <c r="G8721" s="146">
        <f t="shared" si="136"/>
        <v>3.1545999999999998</v>
      </c>
    </row>
    <row r="8722" spans="1:7" x14ac:dyDescent="0.25">
      <c r="A8722" s="143">
        <v>44925</v>
      </c>
      <c r="B8722" s="144">
        <v>5</v>
      </c>
      <c r="C8722" s="145">
        <v>3.7715000000000001</v>
      </c>
      <c r="D8722" s="145">
        <v>1.1673</v>
      </c>
      <c r="E8722" s="145">
        <v>1.2E-2</v>
      </c>
      <c r="F8722" s="145">
        <v>0.20480000000000001</v>
      </c>
      <c r="G8722" s="146">
        <f t="shared" si="136"/>
        <v>5.1555999999999997</v>
      </c>
    </row>
    <row r="8723" spans="1:7" x14ac:dyDescent="0.25">
      <c r="A8723" s="143">
        <v>44925</v>
      </c>
      <c r="B8723" s="144">
        <v>6</v>
      </c>
      <c r="C8723" s="145">
        <v>1.5314999999999901</v>
      </c>
      <c r="D8723" s="145">
        <v>1.2287999999999999</v>
      </c>
      <c r="E8723" s="145">
        <v>1.7999999999999999E-2</v>
      </c>
      <c r="F8723" s="145">
        <v>0.18429999999999999</v>
      </c>
      <c r="G8723" s="146">
        <f t="shared" si="136"/>
        <v>2.9625999999999899</v>
      </c>
    </row>
    <row r="8724" spans="1:7" x14ac:dyDescent="0.25">
      <c r="A8724" s="143">
        <v>44925</v>
      </c>
      <c r="B8724" s="144">
        <v>7</v>
      </c>
      <c r="C8724" s="145">
        <v>1.3394999999999999</v>
      </c>
      <c r="D8724" s="145">
        <v>1.3721000000000001</v>
      </c>
      <c r="E8724" s="145">
        <v>1.7999999999999999E-2</v>
      </c>
      <c r="F8724" s="145">
        <v>0.20480000000000001</v>
      </c>
      <c r="G8724" s="146">
        <f t="shared" si="136"/>
        <v>2.9343999999999997</v>
      </c>
    </row>
    <row r="8725" spans="1:7" x14ac:dyDescent="0.25">
      <c r="A8725" s="143">
        <v>44925</v>
      </c>
      <c r="B8725" s="144">
        <v>8</v>
      </c>
      <c r="C8725" s="145">
        <v>1.4035</v>
      </c>
      <c r="D8725" s="145">
        <v>1.4744999999999999</v>
      </c>
      <c r="E8725" s="145">
        <v>1.2E-2</v>
      </c>
      <c r="F8725" s="145">
        <v>0.32119999999999999</v>
      </c>
      <c r="G8725" s="146">
        <f t="shared" si="136"/>
        <v>3.2112000000000003</v>
      </c>
    </row>
    <row r="8726" spans="1:7" x14ac:dyDescent="0.25">
      <c r="A8726" s="143">
        <v>44925</v>
      </c>
      <c r="B8726" s="144">
        <v>9</v>
      </c>
      <c r="C8726" s="145">
        <v>2.4232</v>
      </c>
      <c r="D8726" s="145">
        <v>1.6178999999999999</v>
      </c>
      <c r="E8726" s="145">
        <v>1.7999999999999999E-2</v>
      </c>
      <c r="F8726" s="145">
        <v>31.980399999999999</v>
      </c>
      <c r="G8726" s="146">
        <f t="shared" si="136"/>
        <v>36.039499999999997</v>
      </c>
    </row>
    <row r="8727" spans="1:7" x14ac:dyDescent="0.25">
      <c r="A8727" s="143">
        <v>44925</v>
      </c>
      <c r="B8727" s="144">
        <v>10</v>
      </c>
      <c r="C8727" s="145">
        <v>22.144200000000001</v>
      </c>
      <c r="D8727" s="145">
        <v>2.3012999999999999</v>
      </c>
      <c r="E8727" s="145">
        <v>6.1951000000000001</v>
      </c>
      <c r="F8727" s="145">
        <v>512.75440000000003</v>
      </c>
      <c r="G8727" s="146">
        <f t="shared" si="136"/>
        <v>543.39499999999998</v>
      </c>
    </row>
    <row r="8728" spans="1:7" x14ac:dyDescent="0.25">
      <c r="A8728" s="143">
        <v>44925</v>
      </c>
      <c r="B8728" s="144">
        <v>11</v>
      </c>
      <c r="C8728" s="145">
        <v>146.4196</v>
      </c>
      <c r="D8728" s="145">
        <v>5.2171000000000003</v>
      </c>
      <c r="E8728" s="145">
        <v>25.5152</v>
      </c>
      <c r="F8728" s="145">
        <v>1512.0512000000001</v>
      </c>
      <c r="G8728" s="146">
        <f t="shared" si="136"/>
        <v>1689.2031000000002</v>
      </c>
    </row>
    <row r="8729" spans="1:7" x14ac:dyDescent="0.25">
      <c r="A8729" s="143">
        <v>44925</v>
      </c>
      <c r="B8729" s="144">
        <v>12</v>
      </c>
      <c r="C8729" s="145">
        <v>471.6995</v>
      </c>
      <c r="D8729" s="145">
        <v>8.5990000000000002</v>
      </c>
      <c r="E8729" s="145">
        <v>58.467599999999997</v>
      </c>
      <c r="F8729" s="145">
        <v>2700.7660000000001</v>
      </c>
      <c r="G8729" s="146">
        <f t="shared" si="136"/>
        <v>3239.5320999999999</v>
      </c>
    </row>
    <row r="8730" spans="1:7" x14ac:dyDescent="0.25">
      <c r="A8730" s="143">
        <v>44925</v>
      </c>
      <c r="B8730" s="144">
        <v>13</v>
      </c>
      <c r="C8730" s="145">
        <v>776.64649999999995</v>
      </c>
      <c r="D8730" s="145">
        <v>10.979699999999999</v>
      </c>
      <c r="E8730" s="145">
        <v>93.436700000000002</v>
      </c>
      <c r="F8730" s="145">
        <v>3196.3960000000002</v>
      </c>
      <c r="G8730" s="146">
        <f t="shared" si="136"/>
        <v>4077.4589000000001</v>
      </c>
    </row>
    <row r="8731" spans="1:7" x14ac:dyDescent="0.25">
      <c r="A8731" s="143">
        <v>44925</v>
      </c>
      <c r="B8731" s="144">
        <v>14</v>
      </c>
      <c r="C8731" s="145">
        <v>421.17759999999998</v>
      </c>
      <c r="D8731" s="145">
        <v>8.3199000000000005</v>
      </c>
      <c r="E8731" s="145">
        <v>64.644499999999994</v>
      </c>
      <c r="F8731" s="145">
        <v>2854.3175999999999</v>
      </c>
      <c r="G8731" s="146">
        <f t="shared" si="136"/>
        <v>3348.4595999999997</v>
      </c>
    </row>
    <row r="8732" spans="1:7" x14ac:dyDescent="0.25">
      <c r="A8732" s="143">
        <v>44925</v>
      </c>
      <c r="B8732" s="144">
        <v>15</v>
      </c>
      <c r="C8732" s="145">
        <v>126.5797</v>
      </c>
      <c r="D8732" s="145">
        <v>4.6078999999999999</v>
      </c>
      <c r="E8732" s="145">
        <v>29.141999999999999</v>
      </c>
      <c r="F8732" s="145">
        <v>1945.8513</v>
      </c>
      <c r="G8732" s="146">
        <f t="shared" si="136"/>
        <v>2106.1808999999998</v>
      </c>
    </row>
    <row r="8733" spans="1:7" x14ac:dyDescent="0.25">
      <c r="A8733" s="143">
        <v>44925</v>
      </c>
      <c r="B8733" s="144">
        <v>16</v>
      </c>
      <c r="C8733" s="145">
        <v>20.738099999999999</v>
      </c>
      <c r="D8733" s="145">
        <v>2.5215999999999998</v>
      </c>
      <c r="E8733" s="145">
        <v>6.9981</v>
      </c>
      <c r="F8733" s="145">
        <v>799.20219999999995</v>
      </c>
      <c r="G8733" s="146">
        <f t="shared" si="136"/>
        <v>829.45999999999992</v>
      </c>
    </row>
    <row r="8734" spans="1:7" x14ac:dyDescent="0.25">
      <c r="A8734" s="143">
        <v>44925</v>
      </c>
      <c r="B8734" s="144">
        <v>17</v>
      </c>
      <c r="C8734" s="145">
        <v>1.2226999999999999</v>
      </c>
      <c r="D8734" s="145">
        <v>1.4822</v>
      </c>
      <c r="E8734" s="145">
        <v>0.44900000000000001</v>
      </c>
      <c r="F8734" s="145">
        <v>167.05670000000001</v>
      </c>
      <c r="G8734" s="146">
        <f t="shared" si="136"/>
        <v>170.2106</v>
      </c>
    </row>
    <row r="8735" spans="1:7" x14ac:dyDescent="0.25">
      <c r="A8735" s="143">
        <v>44925</v>
      </c>
      <c r="B8735" s="144">
        <v>18</v>
      </c>
      <c r="C8735" s="145">
        <v>1.3943000000000001</v>
      </c>
      <c r="D8735" s="145">
        <v>1.3721000000000001</v>
      </c>
      <c r="E8735" s="145">
        <v>0</v>
      </c>
      <c r="F8735" s="145">
        <v>0.22520000000000001</v>
      </c>
      <c r="G8735" s="146">
        <f t="shared" si="136"/>
        <v>2.9916</v>
      </c>
    </row>
    <row r="8736" spans="1:7" x14ac:dyDescent="0.25">
      <c r="A8736" s="143">
        <v>44925</v>
      </c>
      <c r="B8736" s="144">
        <v>19</v>
      </c>
      <c r="C8736" s="145">
        <v>1.0103</v>
      </c>
      <c r="D8736" s="145">
        <v>1.5385</v>
      </c>
      <c r="E8736" s="145">
        <v>6.4000000000000001E-2</v>
      </c>
      <c r="F8736" s="145">
        <v>0.20519999999999999</v>
      </c>
      <c r="G8736" s="146">
        <f t="shared" si="136"/>
        <v>2.8180000000000001</v>
      </c>
    </row>
    <row r="8737" spans="1:7" x14ac:dyDescent="0.25">
      <c r="A8737" s="143">
        <v>44925</v>
      </c>
      <c r="B8737" s="144">
        <v>20</v>
      </c>
      <c r="C8737" s="145">
        <v>2.4148999999999998</v>
      </c>
      <c r="D8737" s="145">
        <v>1.7048999999999901</v>
      </c>
      <c r="E8737" s="145">
        <v>0.128</v>
      </c>
      <c r="F8737" s="145">
        <v>1.0921000000000001</v>
      </c>
      <c r="G8737" s="146">
        <f t="shared" si="136"/>
        <v>5.3398999999999903</v>
      </c>
    </row>
    <row r="8738" spans="1:7" x14ac:dyDescent="0.25">
      <c r="A8738" s="143">
        <v>44925</v>
      </c>
      <c r="B8738" s="144">
        <v>21</v>
      </c>
      <c r="C8738" s="145">
        <v>2.0949</v>
      </c>
      <c r="D8738" s="145">
        <v>1.8048</v>
      </c>
      <c r="E8738" s="145">
        <v>6.4000000000000001E-2</v>
      </c>
      <c r="F8738" s="145">
        <v>1.1126</v>
      </c>
      <c r="G8738" s="146">
        <f t="shared" si="136"/>
        <v>5.0762999999999998</v>
      </c>
    </row>
    <row r="8739" spans="1:7" x14ac:dyDescent="0.25">
      <c r="A8739" s="143">
        <v>44925</v>
      </c>
      <c r="B8739" s="144">
        <v>22</v>
      </c>
      <c r="C8739" s="145">
        <v>2.6709000000000001</v>
      </c>
      <c r="D8739" s="145">
        <v>1.9891000000000001</v>
      </c>
      <c r="E8739" s="145">
        <v>6.4000000000000001E-2</v>
      </c>
      <c r="F8739" s="145">
        <v>1.1126</v>
      </c>
      <c r="G8739" s="146">
        <f t="shared" si="136"/>
        <v>5.8366000000000007</v>
      </c>
    </row>
    <row r="8740" spans="1:7" x14ac:dyDescent="0.25">
      <c r="A8740" s="143">
        <v>44925</v>
      </c>
      <c r="B8740" s="144">
        <v>23</v>
      </c>
      <c r="C8740" s="145">
        <v>2.7989000000000002</v>
      </c>
      <c r="D8740" s="145">
        <v>2.2963</v>
      </c>
      <c r="E8740" s="145">
        <v>6.4000000000000001E-2</v>
      </c>
      <c r="F8740" s="145">
        <v>1.1126</v>
      </c>
      <c r="G8740" s="146">
        <f t="shared" si="136"/>
        <v>6.2718000000000007</v>
      </c>
    </row>
    <row r="8741" spans="1:7" x14ac:dyDescent="0.25">
      <c r="A8741" s="143">
        <v>44925</v>
      </c>
      <c r="B8741" s="144">
        <v>24</v>
      </c>
      <c r="C8741" s="145">
        <v>2.6069</v>
      </c>
      <c r="D8741" s="145">
        <v>2.7877999999999998</v>
      </c>
      <c r="E8741" s="145">
        <v>6.4000000000000001E-2</v>
      </c>
      <c r="F8741" s="145">
        <v>0.952599999999999</v>
      </c>
      <c r="G8741" s="146">
        <f t="shared" si="136"/>
        <v>6.4112999999999989</v>
      </c>
    </row>
    <row r="8742" spans="1:7" x14ac:dyDescent="0.25">
      <c r="A8742" s="143">
        <v>44926</v>
      </c>
      <c r="B8742" s="144">
        <v>1</v>
      </c>
      <c r="C8742" s="145">
        <v>9.6385000000000005</v>
      </c>
      <c r="D8742" s="145">
        <v>2.9695999999999998</v>
      </c>
      <c r="E8742" s="145">
        <v>0</v>
      </c>
      <c r="F8742" s="145">
        <v>21.167300000000001</v>
      </c>
      <c r="G8742" s="146">
        <f t="shared" si="136"/>
        <v>33.775400000000005</v>
      </c>
    </row>
    <row r="8743" spans="1:7" x14ac:dyDescent="0.25">
      <c r="A8743" s="143">
        <v>44926</v>
      </c>
      <c r="B8743" s="144">
        <v>2</v>
      </c>
      <c r="C8743" s="145">
        <v>9.9585000000000008</v>
      </c>
      <c r="D8743" s="145">
        <v>2.9516</v>
      </c>
      <c r="E8743" s="145">
        <v>6.4000000000000001E-2</v>
      </c>
      <c r="F8743" s="145">
        <v>21.146799999999999</v>
      </c>
      <c r="G8743" s="146">
        <f t="shared" si="136"/>
        <v>34.120899999999999</v>
      </c>
    </row>
    <row r="8744" spans="1:7" x14ac:dyDescent="0.25">
      <c r="A8744" s="143">
        <v>44926</v>
      </c>
      <c r="B8744" s="144">
        <v>3</v>
      </c>
      <c r="C8744" s="145">
        <v>10.5345</v>
      </c>
      <c r="D8744" s="145">
        <v>3.1334</v>
      </c>
      <c r="E8744" s="145">
        <v>0</v>
      </c>
      <c r="F8744" s="145">
        <v>172.74619999999999</v>
      </c>
      <c r="G8744" s="146">
        <f t="shared" si="136"/>
        <v>186.41409999999999</v>
      </c>
    </row>
    <row r="8745" spans="1:7" x14ac:dyDescent="0.25">
      <c r="A8745" s="143">
        <v>44926</v>
      </c>
      <c r="B8745" s="144">
        <v>4</v>
      </c>
      <c r="C8745" s="145">
        <v>10.9658</v>
      </c>
      <c r="D8745" s="145">
        <v>3.5072000000000001</v>
      </c>
      <c r="E8745" s="145">
        <v>0.128</v>
      </c>
      <c r="F8745" s="145">
        <v>172.69069999999999</v>
      </c>
      <c r="G8745" s="146">
        <f t="shared" si="136"/>
        <v>187.29169999999999</v>
      </c>
    </row>
    <row r="8746" spans="1:7" x14ac:dyDescent="0.25">
      <c r="A8746" s="143">
        <v>44926</v>
      </c>
      <c r="B8746" s="144">
        <v>5</v>
      </c>
      <c r="C8746" s="145">
        <v>11.0938</v>
      </c>
      <c r="D8746" s="145">
        <v>3.1768999999999998</v>
      </c>
      <c r="E8746" s="145">
        <v>6.4000000000000001E-2</v>
      </c>
      <c r="F8746" s="145">
        <v>172.74619999999999</v>
      </c>
      <c r="G8746" s="146">
        <f t="shared" si="136"/>
        <v>187.08089999999999</v>
      </c>
    </row>
    <row r="8747" spans="1:7" x14ac:dyDescent="0.25">
      <c r="A8747" s="143">
        <v>44926</v>
      </c>
      <c r="B8747" s="144">
        <v>6</v>
      </c>
      <c r="C8747" s="145">
        <v>14.5566</v>
      </c>
      <c r="D8747" s="145">
        <v>2.8056999999999999</v>
      </c>
      <c r="E8747" s="145">
        <v>0</v>
      </c>
      <c r="F8747" s="145">
        <v>172.72219999999999</v>
      </c>
      <c r="G8747" s="146">
        <f t="shared" si="136"/>
        <v>190.08449999999999</v>
      </c>
    </row>
    <row r="8748" spans="1:7" x14ac:dyDescent="0.25">
      <c r="A8748" s="143">
        <v>44926</v>
      </c>
      <c r="B8748" s="144">
        <v>7</v>
      </c>
      <c r="C8748" s="145">
        <v>18.473600000000001</v>
      </c>
      <c r="D8748" s="145">
        <v>2.8696999999999999</v>
      </c>
      <c r="E8748" s="145">
        <v>6.4000000000000001E-2</v>
      </c>
      <c r="F8748" s="145">
        <v>172.76669999999999</v>
      </c>
      <c r="G8748" s="146">
        <f t="shared" si="136"/>
        <v>194.17399999999998</v>
      </c>
    </row>
    <row r="8749" spans="1:7" x14ac:dyDescent="0.25">
      <c r="A8749" s="143">
        <v>44926</v>
      </c>
      <c r="B8749" s="144">
        <v>8</v>
      </c>
      <c r="C8749" s="145">
        <v>16.4436</v>
      </c>
      <c r="D8749" s="145">
        <v>2.6240000000000001</v>
      </c>
      <c r="E8749" s="145">
        <v>6.4000000000000001E-2</v>
      </c>
      <c r="F8749" s="145">
        <v>172.74619999999999</v>
      </c>
      <c r="G8749" s="146">
        <f t="shared" si="136"/>
        <v>191.87779999999998</v>
      </c>
    </row>
    <row r="8750" spans="1:7" x14ac:dyDescent="0.25">
      <c r="A8750" s="143">
        <v>44926</v>
      </c>
      <c r="B8750" s="144">
        <v>9</v>
      </c>
      <c r="C8750" s="145">
        <v>32.883600000000001</v>
      </c>
      <c r="D8750" s="145">
        <v>2.3449</v>
      </c>
      <c r="E8750" s="145">
        <v>4.4813999999999998</v>
      </c>
      <c r="F8750" s="145">
        <v>473.78129999999999</v>
      </c>
      <c r="G8750" s="146">
        <f t="shared" si="136"/>
        <v>513.49119999999994</v>
      </c>
    </row>
    <row r="8751" spans="1:7" x14ac:dyDescent="0.25">
      <c r="A8751" s="143">
        <v>44926</v>
      </c>
      <c r="B8751" s="144">
        <v>10</v>
      </c>
      <c r="C8751" s="145">
        <v>443.697</v>
      </c>
      <c r="D8751" s="145">
        <v>6.8479000000000001</v>
      </c>
      <c r="E8751" s="145">
        <v>74.327399999999997</v>
      </c>
      <c r="F8751" s="145">
        <v>2647.0390000000002</v>
      </c>
      <c r="G8751" s="146">
        <f t="shared" si="136"/>
        <v>3171.9113000000002</v>
      </c>
    </row>
    <row r="8752" spans="1:7" x14ac:dyDescent="0.25">
      <c r="A8752" s="143">
        <v>44926</v>
      </c>
      <c r="B8752" s="144">
        <v>11</v>
      </c>
      <c r="C8752" s="145">
        <v>957.34320000000002</v>
      </c>
      <c r="D8752" s="145">
        <v>11.198700000000001</v>
      </c>
      <c r="E8752" s="145">
        <v>77.747699999999995</v>
      </c>
      <c r="F8752" s="145">
        <v>3193.0277000000001</v>
      </c>
      <c r="G8752" s="146">
        <f t="shared" si="136"/>
        <v>4239.3173000000006</v>
      </c>
    </row>
    <row r="8753" spans="1:7" x14ac:dyDescent="0.25">
      <c r="A8753" s="143">
        <v>44926</v>
      </c>
      <c r="B8753" s="144">
        <v>12</v>
      </c>
      <c r="C8753" s="145">
        <v>1648.3406</v>
      </c>
      <c r="D8753" s="145">
        <v>18.335799999999999</v>
      </c>
      <c r="E8753" s="145">
        <v>125.873</v>
      </c>
      <c r="F8753" s="145">
        <v>3009.0243</v>
      </c>
      <c r="G8753" s="146">
        <f t="shared" si="136"/>
        <v>4801.5736999999999</v>
      </c>
    </row>
    <row r="8754" spans="1:7" x14ac:dyDescent="0.25">
      <c r="A8754" s="143">
        <v>44926</v>
      </c>
      <c r="B8754" s="144">
        <v>13</v>
      </c>
      <c r="C8754" s="145">
        <v>2040.6795999999999</v>
      </c>
      <c r="D8754" s="145">
        <v>22.049600000000002</v>
      </c>
      <c r="E8754" s="145">
        <v>155.8905</v>
      </c>
      <c r="F8754" s="145">
        <v>3272.9110999999998</v>
      </c>
      <c r="G8754" s="146">
        <f t="shared" si="136"/>
        <v>5491.5307999999995</v>
      </c>
    </row>
    <row r="8755" spans="1:7" x14ac:dyDescent="0.25">
      <c r="A8755" s="143">
        <v>44926</v>
      </c>
      <c r="B8755" s="144">
        <v>14</v>
      </c>
      <c r="C8755" s="145">
        <v>2570.4319</v>
      </c>
      <c r="D8755" s="145">
        <v>26.694700000000001</v>
      </c>
      <c r="E8755" s="145">
        <v>190.43960000000001</v>
      </c>
      <c r="F8755" s="145">
        <v>3891.6655999999998</v>
      </c>
      <c r="G8755" s="146">
        <f t="shared" si="136"/>
        <v>6679.2317999999996</v>
      </c>
    </row>
    <row r="8756" spans="1:7" x14ac:dyDescent="0.25">
      <c r="A8756" s="143">
        <v>44926</v>
      </c>
      <c r="B8756" s="144">
        <v>15</v>
      </c>
      <c r="C8756" s="145">
        <v>2344.6752999999999</v>
      </c>
      <c r="D8756" s="145">
        <v>24.019200000000001</v>
      </c>
      <c r="E8756" s="145">
        <v>160.29159999999999</v>
      </c>
      <c r="F8756" s="145">
        <v>3319.5511999999999</v>
      </c>
      <c r="G8756" s="146">
        <f t="shared" si="136"/>
        <v>5848.5373</v>
      </c>
    </row>
    <row r="8757" spans="1:7" x14ac:dyDescent="0.25">
      <c r="A8757" s="143">
        <v>44926</v>
      </c>
      <c r="B8757" s="144">
        <v>16</v>
      </c>
      <c r="C8757" s="145">
        <v>889.75540000000001</v>
      </c>
      <c r="D8757" s="145">
        <v>11.5787</v>
      </c>
      <c r="E8757" s="145">
        <v>57.3581</v>
      </c>
      <c r="F8757" s="145">
        <v>1857.4426000000001</v>
      </c>
      <c r="G8757" s="146">
        <f t="shared" si="136"/>
        <v>2816.1348000000003</v>
      </c>
    </row>
    <row r="8758" spans="1:7" x14ac:dyDescent="0.25">
      <c r="A8758" s="143">
        <v>44926</v>
      </c>
      <c r="B8758" s="144">
        <v>17</v>
      </c>
      <c r="C8758" s="145">
        <v>50.817100000000003</v>
      </c>
      <c r="D8758" s="145">
        <v>2.7595999999999998</v>
      </c>
      <c r="E8758" s="145">
        <v>5.0345999999999904</v>
      </c>
      <c r="F8758" s="145">
        <v>523.21590000000003</v>
      </c>
      <c r="G8758" s="146">
        <f t="shared" si="136"/>
        <v>581.82720000000006</v>
      </c>
    </row>
    <row r="8759" spans="1:7" x14ac:dyDescent="0.25">
      <c r="A8759" s="143">
        <v>44926</v>
      </c>
      <c r="B8759" s="144">
        <v>18</v>
      </c>
      <c r="C8759" s="145">
        <v>8.0441000000000003</v>
      </c>
      <c r="D8759" s="145">
        <v>1.2723</v>
      </c>
      <c r="E8759" s="145">
        <v>6.59E-2</v>
      </c>
      <c r="F8759" s="145">
        <v>173.8546</v>
      </c>
      <c r="G8759" s="146">
        <f t="shared" si="136"/>
        <v>183.23689999999999</v>
      </c>
    </row>
    <row r="8760" spans="1:7" x14ac:dyDescent="0.25">
      <c r="A8760" s="143">
        <v>44926</v>
      </c>
      <c r="B8760" s="144">
        <v>19</v>
      </c>
      <c r="C8760" s="145">
        <v>8.5510999999999999</v>
      </c>
      <c r="D8760" s="145">
        <v>1.3797999999999999</v>
      </c>
      <c r="E8760" s="145">
        <v>0.192</v>
      </c>
      <c r="F8760" s="145">
        <v>172.76669999999999</v>
      </c>
      <c r="G8760" s="146">
        <f t="shared" si="136"/>
        <v>182.88959999999997</v>
      </c>
    </row>
    <row r="8761" spans="1:7" x14ac:dyDescent="0.25">
      <c r="A8761" s="143">
        <v>44926</v>
      </c>
      <c r="B8761" s="144">
        <v>20</v>
      </c>
      <c r="C8761" s="145">
        <v>8.7481000000000009</v>
      </c>
      <c r="D8761" s="145">
        <v>1.2134</v>
      </c>
      <c r="E8761" s="145">
        <v>0.128</v>
      </c>
      <c r="F8761" s="145">
        <v>172.77019999999999</v>
      </c>
      <c r="G8761" s="146">
        <f t="shared" si="136"/>
        <v>182.85969999999998</v>
      </c>
    </row>
    <row r="8762" spans="1:7" x14ac:dyDescent="0.25">
      <c r="A8762" s="143">
        <v>44926</v>
      </c>
      <c r="B8762" s="144">
        <v>21</v>
      </c>
      <c r="C8762" s="145">
        <v>8.3720999999999997</v>
      </c>
      <c r="D8762" s="145">
        <v>1.2339</v>
      </c>
      <c r="E8762" s="145">
        <v>0.128</v>
      </c>
      <c r="F8762" s="145">
        <v>172.72219999999999</v>
      </c>
      <c r="G8762" s="146">
        <f t="shared" si="136"/>
        <v>182.4562</v>
      </c>
    </row>
    <row r="8763" spans="1:7" x14ac:dyDescent="0.25">
      <c r="A8763" s="143">
        <v>44926</v>
      </c>
      <c r="B8763" s="144">
        <v>22</v>
      </c>
      <c r="C8763" s="145">
        <v>8.6090999999999998</v>
      </c>
      <c r="D8763" s="145">
        <v>1.1135999999999999</v>
      </c>
      <c r="E8763" s="145">
        <v>0.192</v>
      </c>
      <c r="F8763" s="145">
        <v>172.76669999999999</v>
      </c>
      <c r="G8763" s="146">
        <f t="shared" si="136"/>
        <v>182.6814</v>
      </c>
    </row>
    <row r="8764" spans="1:7" x14ac:dyDescent="0.25">
      <c r="A8764" s="143">
        <v>44926</v>
      </c>
      <c r="B8764" s="144">
        <v>23</v>
      </c>
      <c r="C8764" s="145">
        <v>9.0571000000000002</v>
      </c>
      <c r="D8764" s="145">
        <v>1.2363999999999999</v>
      </c>
      <c r="E8764" s="145">
        <v>0.192</v>
      </c>
      <c r="F8764" s="145">
        <v>172.72219999999999</v>
      </c>
      <c r="G8764" s="146">
        <f t="shared" si="136"/>
        <v>183.20769999999999</v>
      </c>
    </row>
    <row r="8765" spans="1:7" x14ac:dyDescent="0.25">
      <c r="A8765" s="147">
        <v>44926</v>
      </c>
      <c r="B8765" s="148">
        <v>24</v>
      </c>
      <c r="C8765" s="149">
        <v>8.7690999999999999</v>
      </c>
      <c r="D8765" s="149">
        <v>1.3644000000000001</v>
      </c>
      <c r="E8765" s="149">
        <v>0.32</v>
      </c>
      <c r="F8765" s="149">
        <v>172.74270000000001</v>
      </c>
      <c r="G8765" s="150">
        <f t="shared" si="136"/>
        <v>183.1962</v>
      </c>
    </row>
  </sheetData>
  <pageMargins left="0.7" right="0.7" top="0.75" bottom="1" header="0.3" footer="0.3"/>
  <pageSetup fitToHeight="0" orientation="landscape" r:id="rId1"/>
  <headerFooter>
    <oddFooter xml:space="preserve">&amp;LPrinted &amp;D&amp;RCase No. IPC-E-23-14
Exhibit 2 - Export Credit Rate
Page &amp;P of &amp;N
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047B3-08DA-4608-A7D0-1ED52C36DAAF}">
  <sheetPr>
    <tabColor theme="0"/>
    <pageSetUpPr fitToPage="1"/>
  </sheetPr>
  <dimension ref="A1:D8765"/>
  <sheetViews>
    <sheetView showGridLines="0" workbookViewId="0"/>
  </sheetViews>
  <sheetFormatPr defaultColWidth="25" defaultRowHeight="15" x14ac:dyDescent="0.25"/>
  <cols>
    <col min="1" max="1" width="20.7109375" style="125" customWidth="1"/>
    <col min="2" max="3" width="13.7109375" style="125" customWidth="1"/>
    <col min="4" max="4" width="13.7109375" style="126" customWidth="1"/>
    <col min="5" max="16384" width="25" style="125"/>
  </cols>
  <sheetData>
    <row r="1" spans="1:4" x14ac:dyDescent="0.25">
      <c r="A1" s="127" t="s">
        <v>115</v>
      </c>
    </row>
    <row r="2" spans="1:4" x14ac:dyDescent="0.25">
      <c r="A2" s="125" t="s">
        <v>31</v>
      </c>
    </row>
    <row r="4" spans="1:4" x14ac:dyDescent="0.25">
      <c r="A4" s="128" t="s">
        <v>4</v>
      </c>
      <c r="B4" s="129" t="s">
        <v>5</v>
      </c>
      <c r="C4" s="129" t="s">
        <v>6</v>
      </c>
      <c r="D4" s="130" t="s">
        <v>7</v>
      </c>
    </row>
    <row r="5" spans="1:4" x14ac:dyDescent="0.25">
      <c r="A5" s="131" t="s">
        <v>8</v>
      </c>
      <c r="B5" s="132">
        <v>44562</v>
      </c>
      <c r="C5" s="133">
        <v>1</v>
      </c>
      <c r="D5" s="134">
        <v>49.610149999999997</v>
      </c>
    </row>
    <row r="6" spans="1:4" x14ac:dyDescent="0.25">
      <c r="A6" s="131" t="s">
        <v>8</v>
      </c>
      <c r="B6" s="132">
        <v>44562</v>
      </c>
      <c r="C6" s="133">
        <v>2</v>
      </c>
      <c r="D6" s="134">
        <v>49.199869999999997</v>
      </c>
    </row>
    <row r="7" spans="1:4" x14ac:dyDescent="0.25">
      <c r="A7" s="131" t="s">
        <v>8</v>
      </c>
      <c r="B7" s="132">
        <v>44562</v>
      </c>
      <c r="C7" s="133">
        <v>3</v>
      </c>
      <c r="D7" s="134">
        <v>45.98845</v>
      </c>
    </row>
    <row r="8" spans="1:4" x14ac:dyDescent="0.25">
      <c r="A8" s="131" t="s">
        <v>8</v>
      </c>
      <c r="B8" s="132">
        <v>44562</v>
      </c>
      <c r="C8" s="133">
        <v>4</v>
      </c>
      <c r="D8" s="134">
        <v>49.585859999999997</v>
      </c>
    </row>
    <row r="9" spans="1:4" x14ac:dyDescent="0.25">
      <c r="A9" s="131" t="s">
        <v>8</v>
      </c>
      <c r="B9" s="132">
        <v>44562</v>
      </c>
      <c r="C9" s="133">
        <v>5</v>
      </c>
      <c r="D9" s="134">
        <v>49.010489999999997</v>
      </c>
    </row>
    <row r="10" spans="1:4" x14ac:dyDescent="0.25">
      <c r="A10" s="131" t="s">
        <v>8</v>
      </c>
      <c r="B10" s="132">
        <v>44562</v>
      </c>
      <c r="C10" s="133">
        <v>6</v>
      </c>
      <c r="D10" s="134">
        <v>48.43047</v>
      </c>
    </row>
    <row r="11" spans="1:4" x14ac:dyDescent="0.25">
      <c r="A11" s="131" t="s">
        <v>8</v>
      </c>
      <c r="B11" s="132">
        <v>44562</v>
      </c>
      <c r="C11" s="133">
        <v>7</v>
      </c>
      <c r="D11" s="134">
        <v>54.814680000000003</v>
      </c>
    </row>
    <row r="12" spans="1:4" x14ac:dyDescent="0.25">
      <c r="A12" s="131" t="s">
        <v>8</v>
      </c>
      <c r="B12" s="132">
        <v>44562</v>
      </c>
      <c r="C12" s="133">
        <v>8</v>
      </c>
      <c r="D12" s="134">
        <v>66.905889999999999</v>
      </c>
    </row>
    <row r="13" spans="1:4" x14ac:dyDescent="0.25">
      <c r="A13" s="131" t="s">
        <v>8</v>
      </c>
      <c r="B13" s="132">
        <v>44562</v>
      </c>
      <c r="C13" s="133">
        <v>9</v>
      </c>
      <c r="D13" s="134">
        <v>56.802199999999999</v>
      </c>
    </row>
    <row r="14" spans="1:4" x14ac:dyDescent="0.25">
      <c r="A14" s="131" t="s">
        <v>8</v>
      </c>
      <c r="B14" s="132">
        <v>44562</v>
      </c>
      <c r="C14" s="133">
        <v>10</v>
      </c>
      <c r="D14" s="134">
        <v>60.414720000000003</v>
      </c>
    </row>
    <row r="15" spans="1:4" x14ac:dyDescent="0.25">
      <c r="A15" s="131" t="s">
        <v>8</v>
      </c>
      <c r="B15" s="132">
        <v>44562</v>
      </c>
      <c r="C15" s="133">
        <v>11</v>
      </c>
      <c r="D15" s="134">
        <v>44.687730000000002</v>
      </c>
    </row>
    <row r="16" spans="1:4" x14ac:dyDescent="0.25">
      <c r="A16" s="131" t="s">
        <v>8</v>
      </c>
      <c r="B16" s="132">
        <v>44562</v>
      </c>
      <c r="C16" s="133">
        <v>12</v>
      </c>
      <c r="D16" s="134">
        <v>41.894979999999997</v>
      </c>
    </row>
    <row r="17" spans="1:4" x14ac:dyDescent="0.25">
      <c r="A17" s="131" t="s">
        <v>8</v>
      </c>
      <c r="B17" s="132">
        <v>44562</v>
      </c>
      <c r="C17" s="133">
        <v>13</v>
      </c>
      <c r="D17" s="134">
        <v>38.829920000000001</v>
      </c>
    </row>
    <row r="18" spans="1:4" x14ac:dyDescent="0.25">
      <c r="A18" s="131" t="s">
        <v>8</v>
      </c>
      <c r="B18" s="132">
        <v>44562</v>
      </c>
      <c r="C18" s="133">
        <v>14</v>
      </c>
      <c r="D18" s="134">
        <v>33.722000000000001</v>
      </c>
    </row>
    <row r="19" spans="1:4" x14ac:dyDescent="0.25">
      <c r="A19" s="131" t="s">
        <v>8</v>
      </c>
      <c r="B19" s="132">
        <v>44562</v>
      </c>
      <c r="C19" s="133">
        <v>15</v>
      </c>
      <c r="D19" s="134">
        <v>20.36957</v>
      </c>
    </row>
    <row r="20" spans="1:4" x14ac:dyDescent="0.25">
      <c r="A20" s="131" t="s">
        <v>8</v>
      </c>
      <c r="B20" s="132">
        <v>44562</v>
      </c>
      <c r="C20" s="133">
        <v>16</v>
      </c>
      <c r="D20" s="134">
        <v>17.465499999999999</v>
      </c>
    </row>
    <row r="21" spans="1:4" x14ac:dyDescent="0.25">
      <c r="A21" s="131" t="s">
        <v>8</v>
      </c>
      <c r="B21" s="132">
        <v>44562</v>
      </c>
      <c r="C21" s="133">
        <v>17</v>
      </c>
      <c r="D21" s="134">
        <v>37.84601</v>
      </c>
    </row>
    <row r="22" spans="1:4" x14ac:dyDescent="0.25">
      <c r="A22" s="131" t="s">
        <v>8</v>
      </c>
      <c r="B22" s="132">
        <v>44562</v>
      </c>
      <c r="C22" s="133">
        <v>18</v>
      </c>
      <c r="D22" s="134">
        <v>84.420209999999997</v>
      </c>
    </row>
    <row r="23" spans="1:4" x14ac:dyDescent="0.25">
      <c r="A23" s="131" t="s">
        <v>8</v>
      </c>
      <c r="B23" s="132">
        <v>44562</v>
      </c>
      <c r="C23" s="133">
        <v>19</v>
      </c>
      <c r="D23" s="134">
        <v>87.325360000000003</v>
      </c>
    </row>
    <row r="24" spans="1:4" x14ac:dyDescent="0.25">
      <c r="A24" s="131" t="s">
        <v>8</v>
      </c>
      <c r="B24" s="132">
        <v>44562</v>
      </c>
      <c r="C24" s="133">
        <v>20</v>
      </c>
      <c r="D24" s="134">
        <v>78.494140000000002</v>
      </c>
    </row>
    <row r="25" spans="1:4" x14ac:dyDescent="0.25">
      <c r="A25" s="131" t="s">
        <v>8</v>
      </c>
      <c r="B25" s="132">
        <v>44562</v>
      </c>
      <c r="C25" s="133">
        <v>21</v>
      </c>
      <c r="D25" s="134">
        <v>81.063149999999993</v>
      </c>
    </row>
    <row r="26" spans="1:4" x14ac:dyDescent="0.25">
      <c r="A26" s="131" t="s">
        <v>8</v>
      </c>
      <c r="B26" s="132">
        <v>44562</v>
      </c>
      <c r="C26" s="133">
        <v>22</v>
      </c>
      <c r="D26" s="134">
        <v>75.34075</v>
      </c>
    </row>
    <row r="27" spans="1:4" x14ac:dyDescent="0.25">
      <c r="A27" s="131" t="s">
        <v>8</v>
      </c>
      <c r="B27" s="132">
        <v>44562</v>
      </c>
      <c r="C27" s="133">
        <v>23</v>
      </c>
      <c r="D27" s="134">
        <v>73.362449999999995</v>
      </c>
    </row>
    <row r="28" spans="1:4" x14ac:dyDescent="0.25">
      <c r="A28" s="131" t="s">
        <v>8</v>
      </c>
      <c r="B28" s="132">
        <v>44562</v>
      </c>
      <c r="C28" s="133">
        <v>24</v>
      </c>
      <c r="D28" s="134">
        <v>67.51182</v>
      </c>
    </row>
    <row r="29" spans="1:4" x14ac:dyDescent="0.25">
      <c r="A29" s="131" t="s">
        <v>8</v>
      </c>
      <c r="B29" s="132">
        <v>44563</v>
      </c>
      <c r="C29" s="133">
        <v>1</v>
      </c>
      <c r="D29" s="134">
        <v>62.164090000000002</v>
      </c>
    </row>
    <row r="30" spans="1:4" x14ac:dyDescent="0.25">
      <c r="A30" s="131" t="s">
        <v>8</v>
      </c>
      <c r="B30" s="132">
        <v>44563</v>
      </c>
      <c r="C30" s="133">
        <v>2</v>
      </c>
      <c r="D30" s="134">
        <v>56.488759999999999</v>
      </c>
    </row>
    <row r="31" spans="1:4" x14ac:dyDescent="0.25">
      <c r="A31" s="131" t="s">
        <v>8</v>
      </c>
      <c r="B31" s="132">
        <v>44563</v>
      </c>
      <c r="C31" s="133">
        <v>3</v>
      </c>
      <c r="D31" s="134">
        <v>56.347729999999999</v>
      </c>
    </row>
    <row r="32" spans="1:4" x14ac:dyDescent="0.25">
      <c r="A32" s="131" t="s">
        <v>8</v>
      </c>
      <c r="B32" s="132">
        <v>44563</v>
      </c>
      <c r="C32" s="133">
        <v>4</v>
      </c>
      <c r="D32" s="134">
        <v>55.38702</v>
      </c>
    </row>
    <row r="33" spans="1:4" x14ac:dyDescent="0.25">
      <c r="A33" s="131" t="s">
        <v>8</v>
      </c>
      <c r="B33" s="132">
        <v>44563</v>
      </c>
      <c r="C33" s="133">
        <v>5</v>
      </c>
      <c r="D33" s="134">
        <v>55.280239999999999</v>
      </c>
    </row>
    <row r="34" spans="1:4" x14ac:dyDescent="0.25">
      <c r="A34" s="131" t="s">
        <v>8</v>
      </c>
      <c r="B34" s="132">
        <v>44563</v>
      </c>
      <c r="C34" s="133">
        <v>6</v>
      </c>
      <c r="D34" s="134">
        <v>54.128349999999998</v>
      </c>
    </row>
    <row r="35" spans="1:4" x14ac:dyDescent="0.25">
      <c r="A35" s="131" t="s">
        <v>8</v>
      </c>
      <c r="B35" s="132">
        <v>44563</v>
      </c>
      <c r="C35" s="133">
        <v>7</v>
      </c>
      <c r="D35" s="134">
        <v>50.381329999999998</v>
      </c>
    </row>
    <row r="36" spans="1:4" x14ac:dyDescent="0.25">
      <c r="A36" s="131" t="s">
        <v>8</v>
      </c>
      <c r="B36" s="132">
        <v>44563</v>
      </c>
      <c r="C36" s="133">
        <v>8</v>
      </c>
      <c r="D36" s="134">
        <v>53.994250000000001</v>
      </c>
    </row>
    <row r="37" spans="1:4" x14ac:dyDescent="0.25">
      <c r="A37" s="131" t="s">
        <v>8</v>
      </c>
      <c r="B37" s="132">
        <v>44563</v>
      </c>
      <c r="C37" s="133">
        <v>9</v>
      </c>
      <c r="D37" s="134">
        <v>67.103219999999993</v>
      </c>
    </row>
    <row r="38" spans="1:4" x14ac:dyDescent="0.25">
      <c r="A38" s="131" t="s">
        <v>8</v>
      </c>
      <c r="B38" s="132">
        <v>44563</v>
      </c>
      <c r="C38" s="133">
        <v>10</v>
      </c>
      <c r="D38" s="134">
        <v>43.983519999999999</v>
      </c>
    </row>
    <row r="39" spans="1:4" x14ac:dyDescent="0.25">
      <c r="A39" s="131" t="s">
        <v>8</v>
      </c>
      <c r="B39" s="132">
        <v>44563</v>
      </c>
      <c r="C39" s="133">
        <v>11</v>
      </c>
      <c r="D39" s="134">
        <v>51.237160000000003</v>
      </c>
    </row>
    <row r="40" spans="1:4" x14ac:dyDescent="0.25">
      <c r="A40" s="131" t="s">
        <v>8</v>
      </c>
      <c r="B40" s="132">
        <v>44563</v>
      </c>
      <c r="C40" s="133">
        <v>12</v>
      </c>
      <c r="D40" s="134">
        <v>47.02319</v>
      </c>
    </row>
    <row r="41" spans="1:4" x14ac:dyDescent="0.25">
      <c r="A41" s="131" t="s">
        <v>8</v>
      </c>
      <c r="B41" s="132">
        <v>44563</v>
      </c>
      <c r="C41" s="133">
        <v>13</v>
      </c>
      <c r="D41" s="134">
        <v>42.939729999999997</v>
      </c>
    </row>
    <row r="42" spans="1:4" x14ac:dyDescent="0.25">
      <c r="A42" s="131" t="s">
        <v>8</v>
      </c>
      <c r="B42" s="132">
        <v>44563</v>
      </c>
      <c r="C42" s="133">
        <v>14</v>
      </c>
      <c r="D42" s="134">
        <v>39.934269999999998</v>
      </c>
    </row>
    <row r="43" spans="1:4" x14ac:dyDescent="0.25">
      <c r="A43" s="131" t="s">
        <v>8</v>
      </c>
      <c r="B43" s="132">
        <v>44563</v>
      </c>
      <c r="C43" s="133">
        <v>15</v>
      </c>
      <c r="D43" s="134">
        <v>37.676009999999998</v>
      </c>
    </row>
    <row r="44" spans="1:4" x14ac:dyDescent="0.25">
      <c r="A44" s="131" t="s">
        <v>8</v>
      </c>
      <c r="B44" s="132">
        <v>44563</v>
      </c>
      <c r="C44" s="133">
        <v>16</v>
      </c>
      <c r="D44" s="134">
        <v>38.415140000000001</v>
      </c>
    </row>
    <row r="45" spans="1:4" x14ac:dyDescent="0.25">
      <c r="A45" s="131" t="s">
        <v>8</v>
      </c>
      <c r="B45" s="132">
        <v>44563</v>
      </c>
      <c r="C45" s="133">
        <v>17</v>
      </c>
      <c r="D45" s="134">
        <v>38.632629999999999</v>
      </c>
    </row>
    <row r="46" spans="1:4" x14ac:dyDescent="0.25">
      <c r="A46" s="131" t="s">
        <v>8</v>
      </c>
      <c r="B46" s="132">
        <v>44563</v>
      </c>
      <c r="C46" s="133">
        <v>18</v>
      </c>
      <c r="D46" s="134">
        <v>65.342939999999999</v>
      </c>
    </row>
    <row r="47" spans="1:4" x14ac:dyDescent="0.25">
      <c r="A47" s="131" t="s">
        <v>8</v>
      </c>
      <c r="B47" s="132">
        <v>44563</v>
      </c>
      <c r="C47" s="133">
        <v>19</v>
      </c>
      <c r="D47" s="134">
        <v>81.074020000000004</v>
      </c>
    </row>
    <row r="48" spans="1:4" x14ac:dyDescent="0.25">
      <c r="A48" s="131" t="s">
        <v>8</v>
      </c>
      <c r="B48" s="132">
        <v>44563</v>
      </c>
      <c r="C48" s="133">
        <v>20</v>
      </c>
      <c r="D48" s="134">
        <v>64.253640000000004</v>
      </c>
    </row>
    <row r="49" spans="1:4" x14ac:dyDescent="0.25">
      <c r="A49" s="131" t="s">
        <v>8</v>
      </c>
      <c r="B49" s="132">
        <v>44563</v>
      </c>
      <c r="C49" s="133">
        <v>21</v>
      </c>
      <c r="D49" s="134">
        <v>72.147739999999999</v>
      </c>
    </row>
    <row r="50" spans="1:4" x14ac:dyDescent="0.25">
      <c r="A50" s="131" t="s">
        <v>8</v>
      </c>
      <c r="B50" s="132">
        <v>44563</v>
      </c>
      <c r="C50" s="133">
        <v>22</v>
      </c>
      <c r="D50" s="134">
        <v>72.212000000000003</v>
      </c>
    </row>
    <row r="51" spans="1:4" x14ac:dyDescent="0.25">
      <c r="A51" s="131" t="s">
        <v>8</v>
      </c>
      <c r="B51" s="132">
        <v>44563</v>
      </c>
      <c r="C51" s="133">
        <v>23</v>
      </c>
      <c r="D51" s="134">
        <v>67.208770000000001</v>
      </c>
    </row>
    <row r="52" spans="1:4" x14ac:dyDescent="0.25">
      <c r="A52" s="131" t="s">
        <v>8</v>
      </c>
      <c r="B52" s="132">
        <v>44563</v>
      </c>
      <c r="C52" s="133">
        <v>24</v>
      </c>
      <c r="D52" s="134">
        <v>62.640439999999998</v>
      </c>
    </row>
    <row r="53" spans="1:4" x14ac:dyDescent="0.25">
      <c r="A53" s="131" t="s">
        <v>8</v>
      </c>
      <c r="B53" s="132">
        <v>44564</v>
      </c>
      <c r="C53" s="133">
        <v>1</v>
      </c>
      <c r="D53" s="134">
        <v>54.065629999999999</v>
      </c>
    </row>
    <row r="54" spans="1:4" x14ac:dyDescent="0.25">
      <c r="A54" s="131" t="s">
        <v>8</v>
      </c>
      <c r="B54" s="132">
        <v>44564</v>
      </c>
      <c r="C54" s="133">
        <v>2</v>
      </c>
      <c r="D54" s="134">
        <v>50.715620000000001</v>
      </c>
    </row>
    <row r="55" spans="1:4" x14ac:dyDescent="0.25">
      <c r="A55" s="131" t="s">
        <v>8</v>
      </c>
      <c r="B55" s="132">
        <v>44564</v>
      </c>
      <c r="C55" s="133">
        <v>3</v>
      </c>
      <c r="D55" s="134">
        <v>48.452599999999997</v>
      </c>
    </row>
    <row r="56" spans="1:4" x14ac:dyDescent="0.25">
      <c r="A56" s="131" t="s">
        <v>8</v>
      </c>
      <c r="B56" s="132">
        <v>44564</v>
      </c>
      <c r="C56" s="133">
        <v>4</v>
      </c>
      <c r="D56" s="134">
        <v>48.65258</v>
      </c>
    </row>
    <row r="57" spans="1:4" x14ac:dyDescent="0.25">
      <c r="A57" s="131" t="s">
        <v>8</v>
      </c>
      <c r="B57" s="132">
        <v>44564</v>
      </c>
      <c r="C57" s="133">
        <v>5</v>
      </c>
      <c r="D57" s="134">
        <v>51.003900000000002</v>
      </c>
    </row>
    <row r="58" spans="1:4" x14ac:dyDescent="0.25">
      <c r="A58" s="131" t="s">
        <v>8</v>
      </c>
      <c r="B58" s="132">
        <v>44564</v>
      </c>
      <c r="C58" s="133">
        <v>6</v>
      </c>
      <c r="D58" s="134">
        <v>54.013100000000001</v>
      </c>
    </row>
    <row r="59" spans="1:4" x14ac:dyDescent="0.25">
      <c r="A59" s="131" t="s">
        <v>8</v>
      </c>
      <c r="B59" s="132">
        <v>44564</v>
      </c>
      <c r="C59" s="133">
        <v>7</v>
      </c>
      <c r="D59" s="134">
        <v>65.959530000000001</v>
      </c>
    </row>
    <row r="60" spans="1:4" x14ac:dyDescent="0.25">
      <c r="A60" s="131" t="s">
        <v>8</v>
      </c>
      <c r="B60" s="132">
        <v>44564</v>
      </c>
      <c r="C60" s="133">
        <v>8</v>
      </c>
      <c r="D60" s="134">
        <v>103.99460999999999</v>
      </c>
    </row>
    <row r="61" spans="1:4" x14ac:dyDescent="0.25">
      <c r="A61" s="131" t="s">
        <v>8</v>
      </c>
      <c r="B61" s="132">
        <v>44564</v>
      </c>
      <c r="C61" s="133">
        <v>9</v>
      </c>
      <c r="D61" s="134">
        <v>59.501370000000001</v>
      </c>
    </row>
    <row r="62" spans="1:4" x14ac:dyDescent="0.25">
      <c r="A62" s="131" t="s">
        <v>8</v>
      </c>
      <c r="B62" s="132">
        <v>44564</v>
      </c>
      <c r="C62" s="133">
        <v>10</v>
      </c>
      <c r="D62" s="134">
        <v>51.062280000000001</v>
      </c>
    </row>
    <row r="63" spans="1:4" x14ac:dyDescent="0.25">
      <c r="A63" s="131" t="s">
        <v>8</v>
      </c>
      <c r="B63" s="132">
        <v>44564</v>
      </c>
      <c r="C63" s="133">
        <v>11</v>
      </c>
      <c r="D63" s="134">
        <v>45.946959999999997</v>
      </c>
    </row>
    <row r="64" spans="1:4" x14ac:dyDescent="0.25">
      <c r="A64" s="131" t="s">
        <v>8</v>
      </c>
      <c r="B64" s="132">
        <v>44564</v>
      </c>
      <c r="C64" s="133">
        <v>12</v>
      </c>
      <c r="D64" s="134">
        <v>44.240549999999999</v>
      </c>
    </row>
    <row r="65" spans="1:4" x14ac:dyDescent="0.25">
      <c r="A65" s="131" t="s">
        <v>8</v>
      </c>
      <c r="B65" s="132">
        <v>44564</v>
      </c>
      <c r="C65" s="133">
        <v>13</v>
      </c>
      <c r="D65" s="134">
        <v>41.796460000000003</v>
      </c>
    </row>
    <row r="66" spans="1:4" x14ac:dyDescent="0.25">
      <c r="A66" s="131" t="s">
        <v>8</v>
      </c>
      <c r="B66" s="132">
        <v>44564</v>
      </c>
      <c r="C66" s="133">
        <v>14</v>
      </c>
      <c r="D66" s="134">
        <v>44.646729999999998</v>
      </c>
    </row>
    <row r="67" spans="1:4" x14ac:dyDescent="0.25">
      <c r="A67" s="131" t="s">
        <v>8</v>
      </c>
      <c r="B67" s="132">
        <v>44564</v>
      </c>
      <c r="C67" s="133">
        <v>15</v>
      </c>
      <c r="D67" s="134">
        <v>45.734699999999997</v>
      </c>
    </row>
    <row r="68" spans="1:4" x14ac:dyDescent="0.25">
      <c r="A68" s="131" t="s">
        <v>8</v>
      </c>
      <c r="B68" s="132">
        <v>44564</v>
      </c>
      <c r="C68" s="133">
        <v>16</v>
      </c>
      <c r="D68" s="134">
        <v>44.187139999999999</v>
      </c>
    </row>
    <row r="69" spans="1:4" x14ac:dyDescent="0.25">
      <c r="A69" s="131" t="s">
        <v>8</v>
      </c>
      <c r="B69" s="132">
        <v>44564</v>
      </c>
      <c r="C69" s="133">
        <v>17</v>
      </c>
      <c r="D69" s="134">
        <v>55.886870000000002</v>
      </c>
    </row>
    <row r="70" spans="1:4" x14ac:dyDescent="0.25">
      <c r="A70" s="131" t="s">
        <v>8</v>
      </c>
      <c r="B70" s="132">
        <v>44564</v>
      </c>
      <c r="C70" s="133">
        <v>18</v>
      </c>
      <c r="D70" s="134">
        <v>71.334429999999998</v>
      </c>
    </row>
    <row r="71" spans="1:4" x14ac:dyDescent="0.25">
      <c r="A71" s="131" t="s">
        <v>8</v>
      </c>
      <c r="B71" s="132">
        <v>44564</v>
      </c>
      <c r="C71" s="133">
        <v>19</v>
      </c>
      <c r="D71" s="134">
        <v>70.321529999999996</v>
      </c>
    </row>
    <row r="72" spans="1:4" x14ac:dyDescent="0.25">
      <c r="A72" s="131" t="s">
        <v>8</v>
      </c>
      <c r="B72" s="132">
        <v>44564</v>
      </c>
      <c r="C72" s="133">
        <v>20</v>
      </c>
      <c r="D72" s="134">
        <v>63.90278</v>
      </c>
    </row>
    <row r="73" spans="1:4" x14ac:dyDescent="0.25">
      <c r="A73" s="131" t="s">
        <v>8</v>
      </c>
      <c r="B73" s="132">
        <v>44564</v>
      </c>
      <c r="C73" s="133">
        <v>21</v>
      </c>
      <c r="D73" s="134">
        <v>59.197139999999997</v>
      </c>
    </row>
    <row r="74" spans="1:4" x14ac:dyDescent="0.25">
      <c r="A74" s="131" t="s">
        <v>8</v>
      </c>
      <c r="B74" s="132">
        <v>44564</v>
      </c>
      <c r="C74" s="133">
        <v>22</v>
      </c>
      <c r="D74" s="134">
        <v>58.202350000000003</v>
      </c>
    </row>
    <row r="75" spans="1:4" x14ac:dyDescent="0.25">
      <c r="A75" s="131" t="s">
        <v>8</v>
      </c>
      <c r="B75" s="132">
        <v>44564</v>
      </c>
      <c r="C75" s="133">
        <v>23</v>
      </c>
      <c r="D75" s="134">
        <v>54.252540000000003</v>
      </c>
    </row>
    <row r="76" spans="1:4" x14ac:dyDescent="0.25">
      <c r="A76" s="131" t="s">
        <v>8</v>
      </c>
      <c r="B76" s="132">
        <v>44564</v>
      </c>
      <c r="C76" s="133">
        <v>24</v>
      </c>
      <c r="D76" s="134">
        <v>51.346530000000001</v>
      </c>
    </row>
    <row r="77" spans="1:4" x14ac:dyDescent="0.25">
      <c r="A77" s="131" t="s">
        <v>8</v>
      </c>
      <c r="B77" s="132">
        <v>44565</v>
      </c>
      <c r="C77" s="133">
        <v>1</v>
      </c>
      <c r="D77" s="134">
        <v>45.821550000000002</v>
      </c>
    </row>
    <row r="78" spans="1:4" x14ac:dyDescent="0.25">
      <c r="A78" s="131" t="s">
        <v>8</v>
      </c>
      <c r="B78" s="132">
        <v>44565</v>
      </c>
      <c r="C78" s="133">
        <v>2</v>
      </c>
      <c r="D78" s="134">
        <v>42.405250000000002</v>
      </c>
    </row>
    <row r="79" spans="1:4" x14ac:dyDescent="0.25">
      <c r="A79" s="131" t="s">
        <v>8</v>
      </c>
      <c r="B79" s="132">
        <v>44565</v>
      </c>
      <c r="C79" s="133">
        <v>3</v>
      </c>
      <c r="D79" s="134">
        <v>40.36759</v>
      </c>
    </row>
    <row r="80" spans="1:4" x14ac:dyDescent="0.25">
      <c r="A80" s="131" t="s">
        <v>8</v>
      </c>
      <c r="B80" s="132">
        <v>44565</v>
      </c>
      <c r="C80" s="133">
        <v>4</v>
      </c>
      <c r="D80" s="134">
        <v>38.429789999999997</v>
      </c>
    </row>
    <row r="81" spans="1:4" x14ac:dyDescent="0.25">
      <c r="A81" s="131" t="s">
        <v>8</v>
      </c>
      <c r="B81" s="132">
        <v>44565</v>
      </c>
      <c r="C81" s="133">
        <v>5</v>
      </c>
      <c r="D81" s="134">
        <v>38.81371</v>
      </c>
    </row>
    <row r="82" spans="1:4" x14ac:dyDescent="0.25">
      <c r="A82" s="131" t="s">
        <v>8</v>
      </c>
      <c r="B82" s="132">
        <v>44565</v>
      </c>
      <c r="C82" s="133">
        <v>6</v>
      </c>
      <c r="D82" s="134">
        <v>39.026670000000003</v>
      </c>
    </row>
    <row r="83" spans="1:4" x14ac:dyDescent="0.25">
      <c r="A83" s="131" t="s">
        <v>8</v>
      </c>
      <c r="B83" s="132">
        <v>44565</v>
      </c>
      <c r="C83" s="133">
        <v>7</v>
      </c>
      <c r="D83" s="134">
        <v>44.190260000000002</v>
      </c>
    </row>
    <row r="84" spans="1:4" x14ac:dyDescent="0.25">
      <c r="A84" s="131" t="s">
        <v>8</v>
      </c>
      <c r="B84" s="132">
        <v>44565</v>
      </c>
      <c r="C84" s="133">
        <v>8</v>
      </c>
      <c r="D84" s="134">
        <v>53.069609999999997</v>
      </c>
    </row>
    <row r="85" spans="1:4" x14ac:dyDescent="0.25">
      <c r="A85" s="131" t="s">
        <v>8</v>
      </c>
      <c r="B85" s="132">
        <v>44565</v>
      </c>
      <c r="C85" s="133">
        <v>9</v>
      </c>
      <c r="D85" s="134">
        <v>47.483229999999999</v>
      </c>
    </row>
    <row r="86" spans="1:4" x14ac:dyDescent="0.25">
      <c r="A86" s="131" t="s">
        <v>8</v>
      </c>
      <c r="B86" s="132">
        <v>44565</v>
      </c>
      <c r="C86" s="133">
        <v>10</v>
      </c>
      <c r="D86" s="134">
        <v>43.729889999999997</v>
      </c>
    </row>
    <row r="87" spans="1:4" x14ac:dyDescent="0.25">
      <c r="A87" s="131" t="s">
        <v>8</v>
      </c>
      <c r="B87" s="132">
        <v>44565</v>
      </c>
      <c r="C87" s="133">
        <v>11</v>
      </c>
      <c r="D87" s="134">
        <v>39.55885</v>
      </c>
    </row>
    <row r="88" spans="1:4" x14ac:dyDescent="0.25">
      <c r="A88" s="131" t="s">
        <v>8</v>
      </c>
      <c r="B88" s="132">
        <v>44565</v>
      </c>
      <c r="C88" s="133">
        <v>12</v>
      </c>
      <c r="D88" s="134">
        <v>44.26831</v>
      </c>
    </row>
    <row r="89" spans="1:4" x14ac:dyDescent="0.25">
      <c r="A89" s="131" t="s">
        <v>8</v>
      </c>
      <c r="B89" s="132">
        <v>44565</v>
      </c>
      <c r="C89" s="133">
        <v>13</v>
      </c>
      <c r="D89" s="134">
        <v>43.663760000000003</v>
      </c>
    </row>
    <row r="90" spans="1:4" x14ac:dyDescent="0.25">
      <c r="A90" s="131" t="s">
        <v>8</v>
      </c>
      <c r="B90" s="132">
        <v>44565</v>
      </c>
      <c r="C90" s="133">
        <v>14</v>
      </c>
      <c r="D90" s="134">
        <v>44.49756</v>
      </c>
    </row>
    <row r="91" spans="1:4" x14ac:dyDescent="0.25">
      <c r="A91" s="131" t="s">
        <v>8</v>
      </c>
      <c r="B91" s="132">
        <v>44565</v>
      </c>
      <c r="C91" s="133">
        <v>15</v>
      </c>
      <c r="D91" s="134">
        <v>45.017539999999997</v>
      </c>
    </row>
    <row r="92" spans="1:4" x14ac:dyDescent="0.25">
      <c r="A92" s="131" t="s">
        <v>8</v>
      </c>
      <c r="B92" s="132">
        <v>44565</v>
      </c>
      <c r="C92" s="133">
        <v>16</v>
      </c>
      <c r="D92" s="134">
        <v>39.816949999999999</v>
      </c>
    </row>
    <row r="93" spans="1:4" x14ac:dyDescent="0.25">
      <c r="A93" s="131" t="s">
        <v>8</v>
      </c>
      <c r="B93" s="132">
        <v>44565</v>
      </c>
      <c r="C93" s="133">
        <v>17</v>
      </c>
      <c r="D93" s="134">
        <v>38.63767</v>
      </c>
    </row>
    <row r="94" spans="1:4" x14ac:dyDescent="0.25">
      <c r="A94" s="131" t="s">
        <v>8</v>
      </c>
      <c r="B94" s="132">
        <v>44565</v>
      </c>
      <c r="C94" s="133">
        <v>18</v>
      </c>
      <c r="D94" s="134">
        <v>57.306660000000001</v>
      </c>
    </row>
    <row r="95" spans="1:4" x14ac:dyDescent="0.25">
      <c r="A95" s="131" t="s">
        <v>8</v>
      </c>
      <c r="B95" s="132">
        <v>44565</v>
      </c>
      <c r="C95" s="133">
        <v>19</v>
      </c>
      <c r="D95" s="134">
        <v>59.863129999999998</v>
      </c>
    </row>
    <row r="96" spans="1:4" x14ac:dyDescent="0.25">
      <c r="A96" s="131" t="s">
        <v>8</v>
      </c>
      <c r="B96" s="132">
        <v>44565</v>
      </c>
      <c r="C96" s="133">
        <v>20</v>
      </c>
      <c r="D96" s="134">
        <v>58.177909999999997</v>
      </c>
    </row>
    <row r="97" spans="1:4" x14ac:dyDescent="0.25">
      <c r="A97" s="131" t="s">
        <v>8</v>
      </c>
      <c r="B97" s="132">
        <v>44565</v>
      </c>
      <c r="C97" s="133">
        <v>21</v>
      </c>
      <c r="D97" s="134">
        <v>54.728380000000001</v>
      </c>
    </row>
    <row r="98" spans="1:4" x14ac:dyDescent="0.25">
      <c r="A98" s="131" t="s">
        <v>8</v>
      </c>
      <c r="B98" s="132">
        <v>44565</v>
      </c>
      <c r="C98" s="133">
        <v>22</v>
      </c>
      <c r="D98" s="134">
        <v>51.978389999999997</v>
      </c>
    </row>
    <row r="99" spans="1:4" x14ac:dyDescent="0.25">
      <c r="A99" s="131" t="s">
        <v>8</v>
      </c>
      <c r="B99" s="132">
        <v>44565</v>
      </c>
      <c r="C99" s="133">
        <v>23</v>
      </c>
      <c r="D99" s="134">
        <v>47.238900000000001</v>
      </c>
    </row>
    <row r="100" spans="1:4" x14ac:dyDescent="0.25">
      <c r="A100" s="131" t="s">
        <v>8</v>
      </c>
      <c r="B100" s="132">
        <v>44565</v>
      </c>
      <c r="C100" s="133">
        <v>24</v>
      </c>
      <c r="D100" s="134">
        <v>48.706539999999997</v>
      </c>
    </row>
    <row r="101" spans="1:4" x14ac:dyDescent="0.25">
      <c r="A101" s="131" t="s">
        <v>8</v>
      </c>
      <c r="B101" s="132">
        <v>44566</v>
      </c>
      <c r="C101" s="133">
        <v>1</v>
      </c>
      <c r="D101" s="134">
        <v>44.355910000000002</v>
      </c>
    </row>
    <row r="102" spans="1:4" x14ac:dyDescent="0.25">
      <c r="A102" s="131" t="s">
        <v>8</v>
      </c>
      <c r="B102" s="132">
        <v>44566</v>
      </c>
      <c r="C102" s="133">
        <v>2</v>
      </c>
      <c r="D102" s="134">
        <v>108.6778</v>
      </c>
    </row>
    <row r="103" spans="1:4" x14ac:dyDescent="0.25">
      <c r="A103" s="131" t="s">
        <v>8</v>
      </c>
      <c r="B103" s="132">
        <v>44566</v>
      </c>
      <c r="C103" s="133">
        <v>3</v>
      </c>
      <c r="D103" s="134">
        <v>72.033479999999997</v>
      </c>
    </row>
    <row r="104" spans="1:4" x14ac:dyDescent="0.25">
      <c r="A104" s="131" t="s">
        <v>8</v>
      </c>
      <c r="B104" s="132">
        <v>44566</v>
      </c>
      <c r="C104" s="133">
        <v>4</v>
      </c>
      <c r="D104" s="134">
        <v>234.15180000000001</v>
      </c>
    </row>
    <row r="105" spans="1:4" x14ac:dyDescent="0.25">
      <c r="A105" s="131" t="s">
        <v>8</v>
      </c>
      <c r="B105" s="132">
        <v>44566</v>
      </c>
      <c r="C105" s="133">
        <v>5</v>
      </c>
      <c r="D105" s="134">
        <v>37.008110000000002</v>
      </c>
    </row>
    <row r="106" spans="1:4" x14ac:dyDescent="0.25">
      <c r="A106" s="131" t="s">
        <v>8</v>
      </c>
      <c r="B106" s="132">
        <v>44566</v>
      </c>
      <c r="C106" s="133">
        <v>6</v>
      </c>
      <c r="D106" s="134">
        <v>37.890560000000001</v>
      </c>
    </row>
    <row r="107" spans="1:4" x14ac:dyDescent="0.25">
      <c r="A107" s="131" t="s">
        <v>8</v>
      </c>
      <c r="B107" s="132">
        <v>44566</v>
      </c>
      <c r="C107" s="133">
        <v>7</v>
      </c>
      <c r="D107" s="134">
        <v>38.915430000000001</v>
      </c>
    </row>
    <row r="108" spans="1:4" x14ac:dyDescent="0.25">
      <c r="A108" s="131" t="s">
        <v>8</v>
      </c>
      <c r="B108" s="132">
        <v>44566</v>
      </c>
      <c r="C108" s="133">
        <v>8</v>
      </c>
      <c r="D108" s="134">
        <v>49.559690000000003</v>
      </c>
    </row>
    <row r="109" spans="1:4" x14ac:dyDescent="0.25">
      <c r="A109" s="131" t="s">
        <v>8</v>
      </c>
      <c r="B109" s="132">
        <v>44566</v>
      </c>
      <c r="C109" s="133">
        <v>9</v>
      </c>
      <c r="D109" s="134">
        <v>46.112050000000004</v>
      </c>
    </row>
    <row r="110" spans="1:4" x14ac:dyDescent="0.25">
      <c r="A110" s="131" t="s">
        <v>8</v>
      </c>
      <c r="B110" s="132">
        <v>44566</v>
      </c>
      <c r="C110" s="133">
        <v>10</v>
      </c>
      <c r="D110" s="134">
        <v>42.602139999999999</v>
      </c>
    </row>
    <row r="111" spans="1:4" x14ac:dyDescent="0.25">
      <c r="A111" s="131" t="s">
        <v>8</v>
      </c>
      <c r="B111" s="132">
        <v>44566</v>
      </c>
      <c r="C111" s="133">
        <v>11</v>
      </c>
      <c r="D111" s="134">
        <v>68.451340000000002</v>
      </c>
    </row>
    <row r="112" spans="1:4" x14ac:dyDescent="0.25">
      <c r="A112" s="131" t="s">
        <v>8</v>
      </c>
      <c r="B112" s="132">
        <v>44566</v>
      </c>
      <c r="C112" s="133">
        <v>12</v>
      </c>
      <c r="D112" s="134">
        <v>58.494959999999999</v>
      </c>
    </row>
    <row r="113" spans="1:4" x14ac:dyDescent="0.25">
      <c r="A113" s="131" t="s">
        <v>8</v>
      </c>
      <c r="B113" s="132">
        <v>44566</v>
      </c>
      <c r="C113" s="133">
        <v>13</v>
      </c>
      <c r="D113" s="134">
        <v>43.981180000000002</v>
      </c>
    </row>
    <row r="114" spans="1:4" x14ac:dyDescent="0.25">
      <c r="A114" s="131" t="s">
        <v>8</v>
      </c>
      <c r="B114" s="132">
        <v>44566</v>
      </c>
      <c r="C114" s="133">
        <v>14</v>
      </c>
      <c r="D114" s="134">
        <v>38.679369999999999</v>
      </c>
    </row>
    <row r="115" spans="1:4" x14ac:dyDescent="0.25">
      <c r="A115" s="131" t="s">
        <v>8</v>
      </c>
      <c r="B115" s="132">
        <v>44566</v>
      </c>
      <c r="C115" s="133">
        <v>15</v>
      </c>
      <c r="D115" s="134">
        <v>41.73366</v>
      </c>
    </row>
    <row r="116" spans="1:4" x14ac:dyDescent="0.25">
      <c r="A116" s="131" t="s">
        <v>8</v>
      </c>
      <c r="B116" s="132">
        <v>44566</v>
      </c>
      <c r="C116" s="133">
        <v>16</v>
      </c>
      <c r="D116" s="134">
        <v>44.436030000000002</v>
      </c>
    </row>
    <row r="117" spans="1:4" x14ac:dyDescent="0.25">
      <c r="A117" s="131" t="s">
        <v>8</v>
      </c>
      <c r="B117" s="132">
        <v>44566</v>
      </c>
      <c r="C117" s="133">
        <v>17</v>
      </c>
      <c r="D117" s="134">
        <v>42.798319999999997</v>
      </c>
    </row>
    <row r="118" spans="1:4" x14ac:dyDescent="0.25">
      <c r="A118" s="131" t="s">
        <v>8</v>
      </c>
      <c r="B118" s="132">
        <v>44566</v>
      </c>
      <c r="C118" s="133">
        <v>18</v>
      </c>
      <c r="D118" s="134">
        <v>60.595930000000003</v>
      </c>
    </row>
    <row r="119" spans="1:4" x14ac:dyDescent="0.25">
      <c r="A119" s="131" t="s">
        <v>8</v>
      </c>
      <c r="B119" s="132">
        <v>44566</v>
      </c>
      <c r="C119" s="133">
        <v>19</v>
      </c>
      <c r="D119" s="134">
        <v>58.809280000000001</v>
      </c>
    </row>
    <row r="120" spans="1:4" x14ac:dyDescent="0.25">
      <c r="A120" s="131" t="s">
        <v>8</v>
      </c>
      <c r="B120" s="132">
        <v>44566</v>
      </c>
      <c r="C120" s="133">
        <v>20</v>
      </c>
      <c r="D120" s="134">
        <v>47.783279999999998</v>
      </c>
    </row>
    <row r="121" spans="1:4" x14ac:dyDescent="0.25">
      <c r="A121" s="131" t="s">
        <v>8</v>
      </c>
      <c r="B121" s="132">
        <v>44566</v>
      </c>
      <c r="C121" s="133">
        <v>21</v>
      </c>
      <c r="D121" s="134">
        <v>56.280619999999999</v>
      </c>
    </row>
    <row r="122" spans="1:4" x14ac:dyDescent="0.25">
      <c r="A122" s="131" t="s">
        <v>8</v>
      </c>
      <c r="B122" s="132">
        <v>44566</v>
      </c>
      <c r="C122" s="133">
        <v>22</v>
      </c>
      <c r="D122" s="134">
        <v>54.201610000000002</v>
      </c>
    </row>
    <row r="123" spans="1:4" x14ac:dyDescent="0.25">
      <c r="A123" s="131" t="s">
        <v>8</v>
      </c>
      <c r="B123" s="132">
        <v>44566</v>
      </c>
      <c r="C123" s="133">
        <v>23</v>
      </c>
      <c r="D123" s="134">
        <v>42.738329999999998</v>
      </c>
    </row>
    <row r="124" spans="1:4" x14ac:dyDescent="0.25">
      <c r="A124" s="131" t="s">
        <v>8</v>
      </c>
      <c r="B124" s="132">
        <v>44566</v>
      </c>
      <c r="C124" s="133">
        <v>24</v>
      </c>
      <c r="D124" s="134">
        <v>40.753860000000003</v>
      </c>
    </row>
    <row r="125" spans="1:4" x14ac:dyDescent="0.25">
      <c r="A125" s="131" t="s">
        <v>8</v>
      </c>
      <c r="B125" s="132">
        <v>44567</v>
      </c>
      <c r="C125" s="133">
        <v>1</v>
      </c>
      <c r="D125" s="134">
        <v>38.820889999999999</v>
      </c>
    </row>
    <row r="126" spans="1:4" x14ac:dyDescent="0.25">
      <c r="A126" s="131" t="s">
        <v>8</v>
      </c>
      <c r="B126" s="132">
        <v>44567</v>
      </c>
      <c r="C126" s="133">
        <v>2</v>
      </c>
      <c r="D126" s="134">
        <v>38.858130000000003</v>
      </c>
    </row>
    <row r="127" spans="1:4" x14ac:dyDescent="0.25">
      <c r="A127" s="131" t="s">
        <v>8</v>
      </c>
      <c r="B127" s="132">
        <v>44567</v>
      </c>
      <c r="C127" s="133">
        <v>3</v>
      </c>
      <c r="D127" s="134">
        <v>38.955260000000003</v>
      </c>
    </row>
    <row r="128" spans="1:4" x14ac:dyDescent="0.25">
      <c r="A128" s="131" t="s">
        <v>8</v>
      </c>
      <c r="B128" s="132">
        <v>44567</v>
      </c>
      <c r="C128" s="133">
        <v>4</v>
      </c>
      <c r="D128" s="134">
        <v>38.604979999999998</v>
      </c>
    </row>
    <row r="129" spans="1:4" x14ac:dyDescent="0.25">
      <c r="A129" s="131" t="s">
        <v>8</v>
      </c>
      <c r="B129" s="132">
        <v>44567</v>
      </c>
      <c r="C129" s="133">
        <v>5</v>
      </c>
      <c r="D129" s="134">
        <v>40.55574</v>
      </c>
    </row>
    <row r="130" spans="1:4" x14ac:dyDescent="0.25">
      <c r="A130" s="131" t="s">
        <v>8</v>
      </c>
      <c r="B130" s="132">
        <v>44567</v>
      </c>
      <c r="C130" s="133">
        <v>6</v>
      </c>
      <c r="D130" s="134">
        <v>43.429499999999997</v>
      </c>
    </row>
    <row r="131" spans="1:4" x14ac:dyDescent="0.25">
      <c r="A131" s="131" t="s">
        <v>8</v>
      </c>
      <c r="B131" s="132">
        <v>44567</v>
      </c>
      <c r="C131" s="133">
        <v>7</v>
      </c>
      <c r="D131" s="134">
        <v>42.646790000000003</v>
      </c>
    </row>
    <row r="132" spans="1:4" x14ac:dyDescent="0.25">
      <c r="A132" s="131" t="s">
        <v>8</v>
      </c>
      <c r="B132" s="132">
        <v>44567</v>
      </c>
      <c r="C132" s="133">
        <v>8</v>
      </c>
      <c r="D132" s="134">
        <v>53.887180000000001</v>
      </c>
    </row>
    <row r="133" spans="1:4" x14ac:dyDescent="0.25">
      <c r="A133" s="131" t="s">
        <v>8</v>
      </c>
      <c r="B133" s="132">
        <v>44567</v>
      </c>
      <c r="C133" s="133">
        <v>9</v>
      </c>
      <c r="D133" s="134">
        <v>43.53051</v>
      </c>
    </row>
    <row r="134" spans="1:4" x14ac:dyDescent="0.25">
      <c r="A134" s="131" t="s">
        <v>8</v>
      </c>
      <c r="B134" s="132">
        <v>44567</v>
      </c>
      <c r="C134" s="133">
        <v>10</v>
      </c>
      <c r="D134" s="134">
        <v>57.656410000000001</v>
      </c>
    </row>
    <row r="135" spans="1:4" x14ac:dyDescent="0.25">
      <c r="A135" s="131" t="s">
        <v>8</v>
      </c>
      <c r="B135" s="132">
        <v>44567</v>
      </c>
      <c r="C135" s="133">
        <v>11</v>
      </c>
      <c r="D135" s="134">
        <v>48.427729999999997</v>
      </c>
    </row>
    <row r="136" spans="1:4" x14ac:dyDescent="0.25">
      <c r="A136" s="131" t="s">
        <v>8</v>
      </c>
      <c r="B136" s="132">
        <v>44567</v>
      </c>
      <c r="C136" s="133">
        <v>12</v>
      </c>
      <c r="D136" s="134">
        <v>44.546390000000002</v>
      </c>
    </row>
    <row r="137" spans="1:4" x14ac:dyDescent="0.25">
      <c r="A137" s="131" t="s">
        <v>8</v>
      </c>
      <c r="B137" s="132">
        <v>44567</v>
      </c>
      <c r="C137" s="133">
        <v>13</v>
      </c>
      <c r="D137" s="134">
        <v>40.537500000000001</v>
      </c>
    </row>
    <row r="138" spans="1:4" x14ac:dyDescent="0.25">
      <c r="A138" s="131" t="s">
        <v>8</v>
      </c>
      <c r="B138" s="132">
        <v>44567</v>
      </c>
      <c r="C138" s="133">
        <v>14</v>
      </c>
      <c r="D138" s="134">
        <v>40.097589999999997</v>
      </c>
    </row>
    <row r="139" spans="1:4" x14ac:dyDescent="0.25">
      <c r="A139" s="131" t="s">
        <v>8</v>
      </c>
      <c r="B139" s="132">
        <v>44567</v>
      </c>
      <c r="C139" s="133">
        <v>15</v>
      </c>
      <c r="D139" s="134">
        <v>43.39123</v>
      </c>
    </row>
    <row r="140" spans="1:4" x14ac:dyDescent="0.25">
      <c r="A140" s="131" t="s">
        <v>8</v>
      </c>
      <c r="B140" s="132">
        <v>44567</v>
      </c>
      <c r="C140" s="133">
        <v>16</v>
      </c>
      <c r="D140" s="134">
        <v>40.875579999999999</v>
      </c>
    </row>
    <row r="141" spans="1:4" x14ac:dyDescent="0.25">
      <c r="A141" s="131" t="s">
        <v>8</v>
      </c>
      <c r="B141" s="132">
        <v>44567</v>
      </c>
      <c r="C141" s="133">
        <v>17</v>
      </c>
      <c r="D141" s="134">
        <v>45.806959999999997</v>
      </c>
    </row>
    <row r="142" spans="1:4" x14ac:dyDescent="0.25">
      <c r="A142" s="131" t="s">
        <v>8</v>
      </c>
      <c r="B142" s="132">
        <v>44567</v>
      </c>
      <c r="C142" s="133">
        <v>18</v>
      </c>
      <c r="D142" s="134">
        <v>47.180199999999999</v>
      </c>
    </row>
    <row r="143" spans="1:4" x14ac:dyDescent="0.25">
      <c r="A143" s="131" t="s">
        <v>8</v>
      </c>
      <c r="B143" s="132">
        <v>44567</v>
      </c>
      <c r="C143" s="133">
        <v>19</v>
      </c>
      <c r="D143" s="134">
        <v>62.713439999999999</v>
      </c>
    </row>
    <row r="144" spans="1:4" x14ac:dyDescent="0.25">
      <c r="A144" s="131" t="s">
        <v>8</v>
      </c>
      <c r="B144" s="132">
        <v>44567</v>
      </c>
      <c r="C144" s="133">
        <v>20</v>
      </c>
      <c r="D144" s="134">
        <v>59.99709</v>
      </c>
    </row>
    <row r="145" spans="1:4" x14ac:dyDescent="0.25">
      <c r="A145" s="131" t="s">
        <v>8</v>
      </c>
      <c r="B145" s="132">
        <v>44567</v>
      </c>
      <c r="C145" s="133">
        <v>21</v>
      </c>
      <c r="D145" s="134">
        <v>60.349040000000002</v>
      </c>
    </row>
    <row r="146" spans="1:4" x14ac:dyDescent="0.25">
      <c r="A146" s="131" t="s">
        <v>8</v>
      </c>
      <c r="B146" s="132">
        <v>44567</v>
      </c>
      <c r="C146" s="133">
        <v>22</v>
      </c>
      <c r="D146" s="134">
        <v>50.782580000000003</v>
      </c>
    </row>
    <row r="147" spans="1:4" x14ac:dyDescent="0.25">
      <c r="A147" s="131" t="s">
        <v>8</v>
      </c>
      <c r="B147" s="132">
        <v>44567</v>
      </c>
      <c r="C147" s="133">
        <v>23</v>
      </c>
      <c r="D147" s="134">
        <v>46.956150000000001</v>
      </c>
    </row>
    <row r="148" spans="1:4" x14ac:dyDescent="0.25">
      <c r="A148" s="131" t="s">
        <v>8</v>
      </c>
      <c r="B148" s="132">
        <v>44567</v>
      </c>
      <c r="C148" s="133">
        <v>24</v>
      </c>
      <c r="D148" s="134">
        <v>36.065939999999998</v>
      </c>
    </row>
    <row r="149" spans="1:4" x14ac:dyDescent="0.25">
      <c r="A149" s="131" t="s">
        <v>8</v>
      </c>
      <c r="B149" s="132">
        <v>44568</v>
      </c>
      <c r="C149" s="133">
        <v>1</v>
      </c>
      <c r="D149" s="134">
        <v>32.444580000000002</v>
      </c>
    </row>
    <row r="150" spans="1:4" x14ac:dyDescent="0.25">
      <c r="A150" s="131" t="s">
        <v>8</v>
      </c>
      <c r="B150" s="132">
        <v>44568</v>
      </c>
      <c r="C150" s="133">
        <v>2</v>
      </c>
      <c r="D150" s="134">
        <v>33.815170000000002</v>
      </c>
    </row>
    <row r="151" spans="1:4" x14ac:dyDescent="0.25">
      <c r="A151" s="131" t="s">
        <v>8</v>
      </c>
      <c r="B151" s="132">
        <v>44568</v>
      </c>
      <c r="C151" s="133">
        <v>3</v>
      </c>
      <c r="D151" s="134">
        <v>32.186360000000001</v>
      </c>
    </row>
    <row r="152" spans="1:4" x14ac:dyDescent="0.25">
      <c r="A152" s="131" t="s">
        <v>8</v>
      </c>
      <c r="B152" s="132">
        <v>44568</v>
      </c>
      <c r="C152" s="133">
        <v>4</v>
      </c>
      <c r="D152" s="134">
        <v>33.17944</v>
      </c>
    </row>
    <row r="153" spans="1:4" x14ac:dyDescent="0.25">
      <c r="A153" s="131" t="s">
        <v>8</v>
      </c>
      <c r="B153" s="132">
        <v>44568</v>
      </c>
      <c r="C153" s="133">
        <v>5</v>
      </c>
      <c r="D153" s="134">
        <v>34.994700000000002</v>
      </c>
    </row>
    <row r="154" spans="1:4" x14ac:dyDescent="0.25">
      <c r="A154" s="131" t="s">
        <v>8</v>
      </c>
      <c r="B154" s="132">
        <v>44568</v>
      </c>
      <c r="C154" s="133">
        <v>6</v>
      </c>
      <c r="D154" s="134">
        <v>36.658369999999998</v>
      </c>
    </row>
    <row r="155" spans="1:4" x14ac:dyDescent="0.25">
      <c r="A155" s="131" t="s">
        <v>8</v>
      </c>
      <c r="B155" s="132">
        <v>44568</v>
      </c>
      <c r="C155" s="133">
        <v>7</v>
      </c>
      <c r="D155" s="134">
        <v>45.982950000000002</v>
      </c>
    </row>
    <row r="156" spans="1:4" x14ac:dyDescent="0.25">
      <c r="A156" s="131" t="s">
        <v>8</v>
      </c>
      <c r="B156" s="132">
        <v>44568</v>
      </c>
      <c r="C156" s="133">
        <v>8</v>
      </c>
      <c r="D156" s="134">
        <v>49.544330000000002</v>
      </c>
    </row>
    <row r="157" spans="1:4" x14ac:dyDescent="0.25">
      <c r="A157" s="131" t="s">
        <v>8</v>
      </c>
      <c r="B157" s="132">
        <v>44568</v>
      </c>
      <c r="C157" s="133">
        <v>9</v>
      </c>
      <c r="D157" s="134">
        <v>44.450310000000002</v>
      </c>
    </row>
    <row r="158" spans="1:4" x14ac:dyDescent="0.25">
      <c r="A158" s="131" t="s">
        <v>8</v>
      </c>
      <c r="B158" s="132">
        <v>44568</v>
      </c>
      <c r="C158" s="133">
        <v>10</v>
      </c>
      <c r="D158" s="134">
        <v>55.833950000000002</v>
      </c>
    </row>
    <row r="159" spans="1:4" x14ac:dyDescent="0.25">
      <c r="A159" s="131" t="s">
        <v>8</v>
      </c>
      <c r="B159" s="132">
        <v>44568</v>
      </c>
      <c r="C159" s="133">
        <v>11</v>
      </c>
      <c r="D159" s="134">
        <v>34.604930000000003</v>
      </c>
    </row>
    <row r="160" spans="1:4" x14ac:dyDescent="0.25">
      <c r="A160" s="131" t="s">
        <v>8</v>
      </c>
      <c r="B160" s="132">
        <v>44568</v>
      </c>
      <c r="C160" s="133">
        <v>12</v>
      </c>
      <c r="D160" s="134">
        <v>37.36891</v>
      </c>
    </row>
    <row r="161" spans="1:4" x14ac:dyDescent="0.25">
      <c r="A161" s="131" t="s">
        <v>8</v>
      </c>
      <c r="B161" s="132">
        <v>44568</v>
      </c>
      <c r="C161" s="133">
        <v>13</v>
      </c>
      <c r="D161" s="134">
        <v>42.220199999999998</v>
      </c>
    </row>
    <row r="162" spans="1:4" x14ac:dyDescent="0.25">
      <c r="A162" s="131" t="s">
        <v>8</v>
      </c>
      <c r="B162" s="132">
        <v>44568</v>
      </c>
      <c r="C162" s="133">
        <v>14</v>
      </c>
      <c r="D162" s="134">
        <v>40.297409999999999</v>
      </c>
    </row>
    <row r="163" spans="1:4" x14ac:dyDescent="0.25">
      <c r="A163" s="131" t="s">
        <v>8</v>
      </c>
      <c r="B163" s="132">
        <v>44568</v>
      </c>
      <c r="C163" s="133">
        <v>15</v>
      </c>
      <c r="D163" s="134">
        <v>38.086239999999997</v>
      </c>
    </row>
    <row r="164" spans="1:4" x14ac:dyDescent="0.25">
      <c r="A164" s="131" t="s">
        <v>8</v>
      </c>
      <c r="B164" s="132">
        <v>44568</v>
      </c>
      <c r="C164" s="133">
        <v>16</v>
      </c>
      <c r="D164" s="134">
        <v>33.657400000000003</v>
      </c>
    </row>
    <row r="165" spans="1:4" x14ac:dyDescent="0.25">
      <c r="A165" s="131" t="s">
        <v>8</v>
      </c>
      <c r="B165" s="132">
        <v>44568</v>
      </c>
      <c r="C165" s="133">
        <v>17</v>
      </c>
      <c r="D165" s="134">
        <v>61.558500000000002</v>
      </c>
    </row>
    <row r="166" spans="1:4" x14ac:dyDescent="0.25">
      <c r="A166" s="131" t="s">
        <v>8</v>
      </c>
      <c r="B166" s="132">
        <v>44568</v>
      </c>
      <c r="C166" s="133">
        <v>18</v>
      </c>
      <c r="D166" s="134">
        <v>64.461600000000004</v>
      </c>
    </row>
    <row r="167" spans="1:4" x14ac:dyDescent="0.25">
      <c r="A167" s="131" t="s">
        <v>8</v>
      </c>
      <c r="B167" s="132">
        <v>44568</v>
      </c>
      <c r="C167" s="133">
        <v>19</v>
      </c>
      <c r="D167" s="134">
        <v>49.12012</v>
      </c>
    </row>
    <row r="168" spans="1:4" x14ac:dyDescent="0.25">
      <c r="A168" s="131" t="s">
        <v>8</v>
      </c>
      <c r="B168" s="132">
        <v>44568</v>
      </c>
      <c r="C168" s="133">
        <v>20</v>
      </c>
      <c r="D168" s="134">
        <v>37.175600000000003</v>
      </c>
    </row>
    <row r="169" spans="1:4" x14ac:dyDescent="0.25">
      <c r="A169" s="131" t="s">
        <v>8</v>
      </c>
      <c r="B169" s="132">
        <v>44568</v>
      </c>
      <c r="C169" s="133">
        <v>21</v>
      </c>
      <c r="D169" s="134">
        <v>37.408549999999998</v>
      </c>
    </row>
    <row r="170" spans="1:4" x14ac:dyDescent="0.25">
      <c r="A170" s="131" t="s">
        <v>8</v>
      </c>
      <c r="B170" s="132">
        <v>44568</v>
      </c>
      <c r="C170" s="133">
        <v>22</v>
      </c>
      <c r="D170" s="134">
        <v>36.987650000000002</v>
      </c>
    </row>
    <row r="171" spans="1:4" x14ac:dyDescent="0.25">
      <c r="A171" s="131" t="s">
        <v>8</v>
      </c>
      <c r="B171" s="132">
        <v>44568</v>
      </c>
      <c r="C171" s="133">
        <v>23</v>
      </c>
      <c r="D171" s="134">
        <v>36.257170000000002</v>
      </c>
    </row>
    <row r="172" spans="1:4" x14ac:dyDescent="0.25">
      <c r="A172" s="131" t="s">
        <v>8</v>
      </c>
      <c r="B172" s="132">
        <v>44568</v>
      </c>
      <c r="C172" s="133">
        <v>24</v>
      </c>
      <c r="D172" s="134">
        <v>33.82911</v>
      </c>
    </row>
    <row r="173" spans="1:4" x14ac:dyDescent="0.25">
      <c r="A173" s="131" t="s">
        <v>8</v>
      </c>
      <c r="B173" s="132">
        <v>44569</v>
      </c>
      <c r="C173" s="133">
        <v>1</v>
      </c>
      <c r="D173" s="134">
        <v>32.345759999999999</v>
      </c>
    </row>
    <row r="174" spans="1:4" x14ac:dyDescent="0.25">
      <c r="A174" s="131" t="s">
        <v>8</v>
      </c>
      <c r="B174" s="132">
        <v>44569</v>
      </c>
      <c r="C174" s="133">
        <v>2</v>
      </c>
      <c r="D174" s="134">
        <v>29.602319999999999</v>
      </c>
    </row>
    <row r="175" spans="1:4" x14ac:dyDescent="0.25">
      <c r="A175" s="131" t="s">
        <v>8</v>
      </c>
      <c r="B175" s="132">
        <v>44569</v>
      </c>
      <c r="C175" s="133">
        <v>3</v>
      </c>
      <c r="D175" s="134">
        <v>27.09</v>
      </c>
    </row>
    <row r="176" spans="1:4" x14ac:dyDescent="0.25">
      <c r="A176" s="131" t="s">
        <v>8</v>
      </c>
      <c r="B176" s="132">
        <v>44569</v>
      </c>
      <c r="C176" s="133">
        <v>4</v>
      </c>
      <c r="D176" s="134">
        <v>28.791840000000001</v>
      </c>
    </row>
    <row r="177" spans="1:4" x14ac:dyDescent="0.25">
      <c r="A177" s="131" t="s">
        <v>8</v>
      </c>
      <c r="B177" s="132">
        <v>44569</v>
      </c>
      <c r="C177" s="133">
        <v>5</v>
      </c>
      <c r="D177" s="134">
        <v>26.753129999999999</v>
      </c>
    </row>
    <row r="178" spans="1:4" x14ac:dyDescent="0.25">
      <c r="A178" s="131" t="s">
        <v>8</v>
      </c>
      <c r="B178" s="132">
        <v>44569</v>
      </c>
      <c r="C178" s="133">
        <v>6</v>
      </c>
      <c r="D178" s="134">
        <v>28.930610000000001</v>
      </c>
    </row>
    <row r="179" spans="1:4" x14ac:dyDescent="0.25">
      <c r="A179" s="131" t="s">
        <v>8</v>
      </c>
      <c r="B179" s="132">
        <v>44569</v>
      </c>
      <c r="C179" s="133">
        <v>7</v>
      </c>
      <c r="D179" s="134">
        <v>33.735729999999997</v>
      </c>
    </row>
    <row r="180" spans="1:4" x14ac:dyDescent="0.25">
      <c r="A180" s="131" t="s">
        <v>8</v>
      </c>
      <c r="B180" s="132">
        <v>44569</v>
      </c>
      <c r="C180" s="133">
        <v>8</v>
      </c>
      <c r="D180" s="134">
        <v>33.474530000000001</v>
      </c>
    </row>
    <row r="181" spans="1:4" x14ac:dyDescent="0.25">
      <c r="A181" s="131" t="s">
        <v>8</v>
      </c>
      <c r="B181" s="132">
        <v>44569</v>
      </c>
      <c r="C181" s="133">
        <v>9</v>
      </c>
      <c r="D181" s="134">
        <v>34.151359999999997</v>
      </c>
    </row>
    <row r="182" spans="1:4" x14ac:dyDescent="0.25">
      <c r="A182" s="131" t="s">
        <v>8</v>
      </c>
      <c r="B182" s="132">
        <v>44569</v>
      </c>
      <c r="C182" s="133">
        <v>10</v>
      </c>
      <c r="D182" s="134">
        <v>34.051659999999998</v>
      </c>
    </row>
    <row r="183" spans="1:4" x14ac:dyDescent="0.25">
      <c r="A183" s="131" t="s">
        <v>8</v>
      </c>
      <c r="B183" s="132">
        <v>44569</v>
      </c>
      <c r="C183" s="133">
        <v>11</v>
      </c>
      <c r="D183" s="134">
        <v>22.19886</v>
      </c>
    </row>
    <row r="184" spans="1:4" x14ac:dyDescent="0.25">
      <c r="A184" s="131" t="s">
        <v>8</v>
      </c>
      <c r="B184" s="132">
        <v>44569</v>
      </c>
      <c r="C184" s="133">
        <v>12</v>
      </c>
      <c r="D184" s="134">
        <v>24.88156</v>
      </c>
    </row>
    <row r="185" spans="1:4" x14ac:dyDescent="0.25">
      <c r="A185" s="131" t="s">
        <v>8</v>
      </c>
      <c r="B185" s="132">
        <v>44569</v>
      </c>
      <c r="C185" s="133">
        <v>13</v>
      </c>
      <c r="D185" s="134">
        <v>29.601240000000001</v>
      </c>
    </row>
    <row r="186" spans="1:4" x14ac:dyDescent="0.25">
      <c r="A186" s="131" t="s">
        <v>8</v>
      </c>
      <c r="B186" s="132">
        <v>44569</v>
      </c>
      <c r="C186" s="133">
        <v>14</v>
      </c>
      <c r="D186" s="134">
        <v>24.390450000000001</v>
      </c>
    </row>
    <row r="187" spans="1:4" x14ac:dyDescent="0.25">
      <c r="A187" s="131" t="s">
        <v>8</v>
      </c>
      <c r="B187" s="132">
        <v>44569</v>
      </c>
      <c r="C187" s="133">
        <v>15</v>
      </c>
      <c r="D187" s="134">
        <v>20.830690000000001</v>
      </c>
    </row>
    <row r="188" spans="1:4" x14ac:dyDescent="0.25">
      <c r="A188" s="131" t="s">
        <v>8</v>
      </c>
      <c r="B188" s="132">
        <v>44569</v>
      </c>
      <c r="C188" s="133">
        <v>16</v>
      </c>
      <c r="D188" s="134">
        <v>17.799939999999999</v>
      </c>
    </row>
    <row r="189" spans="1:4" x14ac:dyDescent="0.25">
      <c r="A189" s="131" t="s">
        <v>8</v>
      </c>
      <c r="B189" s="132">
        <v>44569</v>
      </c>
      <c r="C189" s="133">
        <v>17</v>
      </c>
      <c r="D189" s="134">
        <v>42.63984</v>
      </c>
    </row>
    <row r="190" spans="1:4" x14ac:dyDescent="0.25">
      <c r="A190" s="131" t="s">
        <v>8</v>
      </c>
      <c r="B190" s="132">
        <v>44569</v>
      </c>
      <c r="C190" s="133">
        <v>18</v>
      </c>
      <c r="D190" s="134">
        <v>58.126460000000002</v>
      </c>
    </row>
    <row r="191" spans="1:4" x14ac:dyDescent="0.25">
      <c r="A191" s="131" t="s">
        <v>8</v>
      </c>
      <c r="B191" s="132">
        <v>44569</v>
      </c>
      <c r="C191" s="133">
        <v>19</v>
      </c>
      <c r="D191" s="134">
        <v>43.872900000000001</v>
      </c>
    </row>
    <row r="192" spans="1:4" x14ac:dyDescent="0.25">
      <c r="A192" s="131" t="s">
        <v>8</v>
      </c>
      <c r="B192" s="132">
        <v>44569</v>
      </c>
      <c r="C192" s="133">
        <v>20</v>
      </c>
      <c r="D192" s="134">
        <v>39.837260000000001</v>
      </c>
    </row>
    <row r="193" spans="1:4" x14ac:dyDescent="0.25">
      <c r="A193" s="131" t="s">
        <v>8</v>
      </c>
      <c r="B193" s="132">
        <v>44569</v>
      </c>
      <c r="C193" s="133">
        <v>21</v>
      </c>
      <c r="D193" s="134">
        <v>38.809710000000003</v>
      </c>
    </row>
    <row r="194" spans="1:4" x14ac:dyDescent="0.25">
      <c r="A194" s="131" t="s">
        <v>8</v>
      </c>
      <c r="B194" s="132">
        <v>44569</v>
      </c>
      <c r="C194" s="133">
        <v>22</v>
      </c>
      <c r="D194" s="134">
        <v>41.786340000000003</v>
      </c>
    </row>
    <row r="195" spans="1:4" x14ac:dyDescent="0.25">
      <c r="A195" s="131" t="s">
        <v>8</v>
      </c>
      <c r="B195" s="132">
        <v>44569</v>
      </c>
      <c r="C195" s="133">
        <v>23</v>
      </c>
      <c r="D195" s="134">
        <v>39.955170000000003</v>
      </c>
    </row>
    <row r="196" spans="1:4" x14ac:dyDescent="0.25">
      <c r="A196" s="131" t="s">
        <v>8</v>
      </c>
      <c r="B196" s="132">
        <v>44569</v>
      </c>
      <c r="C196" s="133">
        <v>24</v>
      </c>
      <c r="D196" s="134">
        <v>44.38599</v>
      </c>
    </row>
    <row r="197" spans="1:4" x14ac:dyDescent="0.25">
      <c r="A197" s="131" t="s">
        <v>8</v>
      </c>
      <c r="B197" s="132">
        <v>44570</v>
      </c>
      <c r="C197" s="133">
        <v>1</v>
      </c>
      <c r="D197" s="134">
        <v>37.925710000000002</v>
      </c>
    </row>
    <row r="198" spans="1:4" x14ac:dyDescent="0.25">
      <c r="A198" s="131" t="s">
        <v>8</v>
      </c>
      <c r="B198" s="132">
        <v>44570</v>
      </c>
      <c r="C198" s="133">
        <v>2</v>
      </c>
      <c r="D198" s="134">
        <v>36.646419999999999</v>
      </c>
    </row>
    <row r="199" spans="1:4" x14ac:dyDescent="0.25">
      <c r="A199" s="131" t="s">
        <v>8</v>
      </c>
      <c r="B199" s="132">
        <v>44570</v>
      </c>
      <c r="C199" s="133">
        <v>3</v>
      </c>
      <c r="D199" s="134">
        <v>34.57255</v>
      </c>
    </row>
    <row r="200" spans="1:4" x14ac:dyDescent="0.25">
      <c r="A200" s="131" t="s">
        <v>8</v>
      </c>
      <c r="B200" s="132">
        <v>44570</v>
      </c>
      <c r="C200" s="133">
        <v>4</v>
      </c>
      <c r="D200" s="134">
        <v>31.7227</v>
      </c>
    </row>
    <row r="201" spans="1:4" x14ac:dyDescent="0.25">
      <c r="A201" s="131" t="s">
        <v>8</v>
      </c>
      <c r="B201" s="132">
        <v>44570</v>
      </c>
      <c r="C201" s="133">
        <v>5</v>
      </c>
      <c r="D201" s="134">
        <v>33.561199999999999</v>
      </c>
    </row>
    <row r="202" spans="1:4" x14ac:dyDescent="0.25">
      <c r="A202" s="131" t="s">
        <v>8</v>
      </c>
      <c r="B202" s="132">
        <v>44570</v>
      </c>
      <c r="C202" s="133">
        <v>6</v>
      </c>
      <c r="D202" s="134">
        <v>35.824840000000002</v>
      </c>
    </row>
    <row r="203" spans="1:4" x14ac:dyDescent="0.25">
      <c r="A203" s="131" t="s">
        <v>8</v>
      </c>
      <c r="B203" s="132">
        <v>44570</v>
      </c>
      <c r="C203" s="133">
        <v>7</v>
      </c>
      <c r="D203" s="134">
        <v>37.96996</v>
      </c>
    </row>
    <row r="204" spans="1:4" x14ac:dyDescent="0.25">
      <c r="A204" s="131" t="s">
        <v>8</v>
      </c>
      <c r="B204" s="132">
        <v>44570</v>
      </c>
      <c r="C204" s="133">
        <v>8</v>
      </c>
      <c r="D204" s="134">
        <v>38.903930000000003</v>
      </c>
    </row>
    <row r="205" spans="1:4" x14ac:dyDescent="0.25">
      <c r="A205" s="131" t="s">
        <v>8</v>
      </c>
      <c r="B205" s="132">
        <v>44570</v>
      </c>
      <c r="C205" s="133">
        <v>9</v>
      </c>
      <c r="D205" s="134">
        <v>41.064489999999999</v>
      </c>
    </row>
    <row r="206" spans="1:4" x14ac:dyDescent="0.25">
      <c r="A206" s="131" t="s">
        <v>8</v>
      </c>
      <c r="B206" s="132">
        <v>44570</v>
      </c>
      <c r="C206" s="133">
        <v>10</v>
      </c>
      <c r="D206" s="134">
        <v>33.094439999999999</v>
      </c>
    </row>
    <row r="207" spans="1:4" x14ac:dyDescent="0.25">
      <c r="A207" s="131" t="s">
        <v>8</v>
      </c>
      <c r="B207" s="132">
        <v>44570</v>
      </c>
      <c r="C207" s="133">
        <v>11</v>
      </c>
      <c r="D207" s="134">
        <v>27.050909999999998</v>
      </c>
    </row>
    <row r="208" spans="1:4" x14ac:dyDescent="0.25">
      <c r="A208" s="131" t="s">
        <v>8</v>
      </c>
      <c r="B208" s="132">
        <v>44570</v>
      </c>
      <c r="C208" s="133">
        <v>12</v>
      </c>
      <c r="D208" s="134">
        <v>23.959199999999999</v>
      </c>
    </row>
    <row r="209" spans="1:4" x14ac:dyDescent="0.25">
      <c r="A209" s="131" t="s">
        <v>8</v>
      </c>
      <c r="B209" s="132">
        <v>44570</v>
      </c>
      <c r="C209" s="133">
        <v>13</v>
      </c>
      <c r="D209" s="134">
        <v>17.168970000000002</v>
      </c>
    </row>
    <row r="210" spans="1:4" x14ac:dyDescent="0.25">
      <c r="A210" s="131" t="s">
        <v>8</v>
      </c>
      <c r="B210" s="132">
        <v>44570</v>
      </c>
      <c r="C210" s="133">
        <v>14</v>
      </c>
      <c r="D210" s="134">
        <v>6.9478499999999999</v>
      </c>
    </row>
    <row r="211" spans="1:4" x14ac:dyDescent="0.25">
      <c r="A211" s="131" t="s">
        <v>8</v>
      </c>
      <c r="B211" s="132">
        <v>44570</v>
      </c>
      <c r="C211" s="133">
        <v>15</v>
      </c>
      <c r="D211" s="134">
        <v>-8.1099999999999992E-3</v>
      </c>
    </row>
    <row r="212" spans="1:4" x14ac:dyDescent="0.25">
      <c r="A212" s="131" t="s">
        <v>8</v>
      </c>
      <c r="B212" s="132">
        <v>44570</v>
      </c>
      <c r="C212" s="133">
        <v>16</v>
      </c>
      <c r="D212" s="134">
        <v>9.2752999999999997</v>
      </c>
    </row>
    <row r="213" spans="1:4" x14ac:dyDescent="0.25">
      <c r="A213" s="131" t="s">
        <v>8</v>
      </c>
      <c r="B213" s="132">
        <v>44570</v>
      </c>
      <c r="C213" s="133">
        <v>17</v>
      </c>
      <c r="D213" s="134">
        <v>32.938049999999997</v>
      </c>
    </row>
    <row r="214" spans="1:4" x14ac:dyDescent="0.25">
      <c r="A214" s="131" t="s">
        <v>8</v>
      </c>
      <c r="B214" s="132">
        <v>44570</v>
      </c>
      <c r="C214" s="133">
        <v>18</v>
      </c>
      <c r="D214" s="134">
        <v>51.744729999999997</v>
      </c>
    </row>
    <row r="215" spans="1:4" x14ac:dyDescent="0.25">
      <c r="A215" s="131" t="s">
        <v>8</v>
      </c>
      <c r="B215" s="132">
        <v>44570</v>
      </c>
      <c r="C215" s="133">
        <v>19</v>
      </c>
      <c r="D215" s="134">
        <v>55.658070000000002</v>
      </c>
    </row>
    <row r="216" spans="1:4" x14ac:dyDescent="0.25">
      <c r="A216" s="131" t="s">
        <v>8</v>
      </c>
      <c r="B216" s="132">
        <v>44570</v>
      </c>
      <c r="C216" s="133">
        <v>20</v>
      </c>
      <c r="D216" s="134">
        <v>38.714480000000002</v>
      </c>
    </row>
    <row r="217" spans="1:4" x14ac:dyDescent="0.25">
      <c r="A217" s="131" t="s">
        <v>8</v>
      </c>
      <c r="B217" s="132">
        <v>44570</v>
      </c>
      <c r="C217" s="133">
        <v>21</v>
      </c>
      <c r="D217" s="134">
        <v>38.740589999999997</v>
      </c>
    </row>
    <row r="218" spans="1:4" x14ac:dyDescent="0.25">
      <c r="A218" s="131" t="s">
        <v>8</v>
      </c>
      <c r="B218" s="132">
        <v>44570</v>
      </c>
      <c r="C218" s="133">
        <v>22</v>
      </c>
      <c r="D218" s="134">
        <v>41.080889999999997</v>
      </c>
    </row>
    <row r="219" spans="1:4" x14ac:dyDescent="0.25">
      <c r="A219" s="131" t="s">
        <v>8</v>
      </c>
      <c r="B219" s="132">
        <v>44570</v>
      </c>
      <c r="C219" s="133">
        <v>23</v>
      </c>
      <c r="D219" s="134">
        <v>43.527569999999997</v>
      </c>
    </row>
    <row r="220" spans="1:4" x14ac:dyDescent="0.25">
      <c r="A220" s="131" t="s">
        <v>8</v>
      </c>
      <c r="B220" s="132">
        <v>44570</v>
      </c>
      <c r="C220" s="133">
        <v>24</v>
      </c>
      <c r="D220" s="134">
        <v>37.198970000000003</v>
      </c>
    </row>
    <row r="221" spans="1:4" x14ac:dyDescent="0.25">
      <c r="A221" s="131" t="s">
        <v>8</v>
      </c>
      <c r="B221" s="132">
        <v>44571</v>
      </c>
      <c r="C221" s="133">
        <v>1</v>
      </c>
      <c r="D221" s="134">
        <v>31.034289999999999</v>
      </c>
    </row>
    <row r="222" spans="1:4" x14ac:dyDescent="0.25">
      <c r="A222" s="131" t="s">
        <v>8</v>
      </c>
      <c r="B222" s="132">
        <v>44571</v>
      </c>
      <c r="C222" s="133">
        <v>2</v>
      </c>
      <c r="D222" s="134">
        <v>30.844049999999999</v>
      </c>
    </row>
    <row r="223" spans="1:4" x14ac:dyDescent="0.25">
      <c r="A223" s="131" t="s">
        <v>8</v>
      </c>
      <c r="B223" s="132">
        <v>44571</v>
      </c>
      <c r="C223" s="133">
        <v>3</v>
      </c>
      <c r="D223" s="134">
        <v>30.31213</v>
      </c>
    </row>
    <row r="224" spans="1:4" x14ac:dyDescent="0.25">
      <c r="A224" s="131" t="s">
        <v>8</v>
      </c>
      <c r="B224" s="132">
        <v>44571</v>
      </c>
      <c r="C224" s="133">
        <v>4</v>
      </c>
      <c r="D224" s="134">
        <v>31.324280000000002</v>
      </c>
    </row>
    <row r="225" spans="1:4" x14ac:dyDescent="0.25">
      <c r="A225" s="131" t="s">
        <v>8</v>
      </c>
      <c r="B225" s="132">
        <v>44571</v>
      </c>
      <c r="C225" s="133">
        <v>5</v>
      </c>
      <c r="D225" s="134">
        <v>31.98714</v>
      </c>
    </row>
    <row r="226" spans="1:4" x14ac:dyDescent="0.25">
      <c r="A226" s="131" t="s">
        <v>8</v>
      </c>
      <c r="B226" s="132">
        <v>44571</v>
      </c>
      <c r="C226" s="133">
        <v>6</v>
      </c>
      <c r="D226" s="134">
        <v>39.798870000000001</v>
      </c>
    </row>
    <row r="227" spans="1:4" x14ac:dyDescent="0.25">
      <c r="A227" s="131" t="s">
        <v>8</v>
      </c>
      <c r="B227" s="132">
        <v>44571</v>
      </c>
      <c r="C227" s="133">
        <v>7</v>
      </c>
      <c r="D227" s="134">
        <v>41.265059999999998</v>
      </c>
    </row>
    <row r="228" spans="1:4" x14ac:dyDescent="0.25">
      <c r="A228" s="131" t="s">
        <v>8</v>
      </c>
      <c r="B228" s="132">
        <v>44571</v>
      </c>
      <c r="C228" s="133">
        <v>8</v>
      </c>
      <c r="D228" s="134">
        <v>59.491509999999998</v>
      </c>
    </row>
    <row r="229" spans="1:4" x14ac:dyDescent="0.25">
      <c r="A229" s="131" t="s">
        <v>8</v>
      </c>
      <c r="B229" s="132">
        <v>44571</v>
      </c>
      <c r="C229" s="133">
        <v>9</v>
      </c>
      <c r="D229" s="134">
        <v>55.0182</v>
      </c>
    </row>
    <row r="230" spans="1:4" x14ac:dyDescent="0.25">
      <c r="A230" s="131" t="s">
        <v>8</v>
      </c>
      <c r="B230" s="132">
        <v>44571</v>
      </c>
      <c r="C230" s="133">
        <v>10</v>
      </c>
      <c r="D230" s="134">
        <v>58.681359999999998</v>
      </c>
    </row>
    <row r="231" spans="1:4" x14ac:dyDescent="0.25">
      <c r="A231" s="131" t="s">
        <v>8</v>
      </c>
      <c r="B231" s="132">
        <v>44571</v>
      </c>
      <c r="C231" s="133">
        <v>11</v>
      </c>
      <c r="D231" s="134">
        <v>34.927750000000003</v>
      </c>
    </row>
    <row r="232" spans="1:4" x14ac:dyDescent="0.25">
      <c r="A232" s="131" t="s">
        <v>8</v>
      </c>
      <c r="B232" s="132">
        <v>44571</v>
      </c>
      <c r="C232" s="133">
        <v>12</v>
      </c>
      <c r="D232" s="134">
        <v>35.154919999999997</v>
      </c>
    </row>
    <row r="233" spans="1:4" x14ac:dyDescent="0.25">
      <c r="A233" s="131" t="s">
        <v>8</v>
      </c>
      <c r="B233" s="132">
        <v>44571</v>
      </c>
      <c r="C233" s="133">
        <v>13</v>
      </c>
      <c r="D233" s="134">
        <v>34.528599999999997</v>
      </c>
    </row>
    <row r="234" spans="1:4" x14ac:dyDescent="0.25">
      <c r="A234" s="131" t="s">
        <v>8</v>
      </c>
      <c r="B234" s="132">
        <v>44571</v>
      </c>
      <c r="C234" s="133">
        <v>14</v>
      </c>
      <c r="D234" s="134">
        <v>31.116309999999999</v>
      </c>
    </row>
    <row r="235" spans="1:4" x14ac:dyDescent="0.25">
      <c r="A235" s="131" t="s">
        <v>8</v>
      </c>
      <c r="B235" s="132">
        <v>44571</v>
      </c>
      <c r="C235" s="133">
        <v>15</v>
      </c>
      <c r="D235" s="134">
        <v>26.60793</v>
      </c>
    </row>
    <row r="236" spans="1:4" x14ac:dyDescent="0.25">
      <c r="A236" s="131" t="s">
        <v>8</v>
      </c>
      <c r="B236" s="132">
        <v>44571</v>
      </c>
      <c r="C236" s="133">
        <v>16</v>
      </c>
      <c r="D236" s="134">
        <v>32.793559999999999</v>
      </c>
    </row>
    <row r="237" spans="1:4" x14ac:dyDescent="0.25">
      <c r="A237" s="131" t="s">
        <v>8</v>
      </c>
      <c r="B237" s="132">
        <v>44571</v>
      </c>
      <c r="C237" s="133">
        <v>17</v>
      </c>
      <c r="D237" s="134">
        <v>41.16413</v>
      </c>
    </row>
    <row r="238" spans="1:4" x14ac:dyDescent="0.25">
      <c r="A238" s="131" t="s">
        <v>8</v>
      </c>
      <c r="B238" s="132">
        <v>44571</v>
      </c>
      <c r="C238" s="133">
        <v>18</v>
      </c>
      <c r="D238" s="134">
        <v>43.936990000000002</v>
      </c>
    </row>
    <row r="239" spans="1:4" x14ac:dyDescent="0.25">
      <c r="A239" s="131" t="s">
        <v>8</v>
      </c>
      <c r="B239" s="132">
        <v>44571</v>
      </c>
      <c r="C239" s="133">
        <v>19</v>
      </c>
      <c r="D239" s="134">
        <v>59.172620000000002</v>
      </c>
    </row>
    <row r="240" spans="1:4" x14ac:dyDescent="0.25">
      <c r="A240" s="131" t="s">
        <v>8</v>
      </c>
      <c r="B240" s="132">
        <v>44571</v>
      </c>
      <c r="C240" s="133">
        <v>20</v>
      </c>
      <c r="D240" s="134">
        <v>43.54721</v>
      </c>
    </row>
    <row r="241" spans="1:4" x14ac:dyDescent="0.25">
      <c r="A241" s="131" t="s">
        <v>8</v>
      </c>
      <c r="B241" s="132">
        <v>44571</v>
      </c>
      <c r="C241" s="133">
        <v>21</v>
      </c>
      <c r="D241" s="134">
        <v>45.053820000000002</v>
      </c>
    </row>
    <row r="242" spans="1:4" x14ac:dyDescent="0.25">
      <c r="A242" s="131" t="s">
        <v>8</v>
      </c>
      <c r="B242" s="132">
        <v>44571</v>
      </c>
      <c r="C242" s="133">
        <v>22</v>
      </c>
      <c r="D242" s="134">
        <v>48.139499999999998</v>
      </c>
    </row>
    <row r="243" spans="1:4" x14ac:dyDescent="0.25">
      <c r="A243" s="131" t="s">
        <v>8</v>
      </c>
      <c r="B243" s="132">
        <v>44571</v>
      </c>
      <c r="C243" s="133">
        <v>23</v>
      </c>
      <c r="D243" s="134">
        <v>43.308999999999997</v>
      </c>
    </row>
    <row r="244" spans="1:4" x14ac:dyDescent="0.25">
      <c r="A244" s="131" t="s">
        <v>8</v>
      </c>
      <c r="B244" s="132">
        <v>44571</v>
      </c>
      <c r="C244" s="133">
        <v>24</v>
      </c>
      <c r="D244" s="134">
        <v>39.885980000000004</v>
      </c>
    </row>
    <row r="245" spans="1:4" x14ac:dyDescent="0.25">
      <c r="A245" s="131" t="s">
        <v>8</v>
      </c>
      <c r="B245" s="132">
        <v>44572</v>
      </c>
      <c r="C245" s="133">
        <v>1</v>
      </c>
      <c r="D245" s="134">
        <v>37.282620000000001</v>
      </c>
    </row>
    <row r="246" spans="1:4" x14ac:dyDescent="0.25">
      <c r="A246" s="131" t="s">
        <v>8</v>
      </c>
      <c r="B246" s="132">
        <v>44572</v>
      </c>
      <c r="C246" s="133">
        <v>2</v>
      </c>
      <c r="D246" s="134">
        <v>33.695979999999999</v>
      </c>
    </row>
    <row r="247" spans="1:4" x14ac:dyDescent="0.25">
      <c r="A247" s="131" t="s">
        <v>8</v>
      </c>
      <c r="B247" s="132">
        <v>44572</v>
      </c>
      <c r="C247" s="133">
        <v>3</v>
      </c>
      <c r="D247" s="134">
        <v>31.715810000000001</v>
      </c>
    </row>
    <row r="248" spans="1:4" x14ac:dyDescent="0.25">
      <c r="A248" s="131" t="s">
        <v>8</v>
      </c>
      <c r="B248" s="132">
        <v>44572</v>
      </c>
      <c r="C248" s="133">
        <v>4</v>
      </c>
      <c r="D248" s="134">
        <v>32.379190000000001</v>
      </c>
    </row>
    <row r="249" spans="1:4" x14ac:dyDescent="0.25">
      <c r="A249" s="131" t="s">
        <v>8</v>
      </c>
      <c r="B249" s="132">
        <v>44572</v>
      </c>
      <c r="C249" s="133">
        <v>5</v>
      </c>
      <c r="D249" s="134">
        <v>32.533720000000002</v>
      </c>
    </row>
    <row r="250" spans="1:4" x14ac:dyDescent="0.25">
      <c r="A250" s="131" t="s">
        <v>8</v>
      </c>
      <c r="B250" s="132">
        <v>44572</v>
      </c>
      <c r="C250" s="133">
        <v>6</v>
      </c>
      <c r="D250" s="134">
        <v>34.98715</v>
      </c>
    </row>
    <row r="251" spans="1:4" x14ac:dyDescent="0.25">
      <c r="A251" s="131" t="s">
        <v>8</v>
      </c>
      <c r="B251" s="132">
        <v>44572</v>
      </c>
      <c r="C251" s="133">
        <v>7</v>
      </c>
      <c r="D251" s="134">
        <v>41.939</v>
      </c>
    </row>
    <row r="252" spans="1:4" x14ac:dyDescent="0.25">
      <c r="A252" s="131" t="s">
        <v>8</v>
      </c>
      <c r="B252" s="132">
        <v>44572</v>
      </c>
      <c r="C252" s="133">
        <v>8</v>
      </c>
      <c r="D252" s="134">
        <v>56.63402</v>
      </c>
    </row>
    <row r="253" spans="1:4" x14ac:dyDescent="0.25">
      <c r="A253" s="131" t="s">
        <v>8</v>
      </c>
      <c r="B253" s="132">
        <v>44572</v>
      </c>
      <c r="C253" s="133">
        <v>9</v>
      </c>
      <c r="D253" s="134">
        <v>49.444049999999997</v>
      </c>
    </row>
    <row r="254" spans="1:4" x14ac:dyDescent="0.25">
      <c r="A254" s="131" t="s">
        <v>8</v>
      </c>
      <c r="B254" s="132">
        <v>44572</v>
      </c>
      <c r="C254" s="133">
        <v>10</v>
      </c>
      <c r="D254" s="134">
        <v>34.560789999999997</v>
      </c>
    </row>
    <row r="255" spans="1:4" x14ac:dyDescent="0.25">
      <c r="A255" s="131" t="s">
        <v>8</v>
      </c>
      <c r="B255" s="132">
        <v>44572</v>
      </c>
      <c r="C255" s="133">
        <v>11</v>
      </c>
      <c r="D255" s="134">
        <v>31.94342</v>
      </c>
    </row>
    <row r="256" spans="1:4" x14ac:dyDescent="0.25">
      <c r="A256" s="131" t="s">
        <v>8</v>
      </c>
      <c r="B256" s="132">
        <v>44572</v>
      </c>
      <c r="C256" s="133">
        <v>12</v>
      </c>
      <c r="D256" s="134">
        <v>29.533390000000001</v>
      </c>
    </row>
    <row r="257" spans="1:4" x14ac:dyDescent="0.25">
      <c r="A257" s="131" t="s">
        <v>8</v>
      </c>
      <c r="B257" s="132">
        <v>44572</v>
      </c>
      <c r="C257" s="133">
        <v>13</v>
      </c>
      <c r="D257" s="134">
        <v>26.862870000000001</v>
      </c>
    </row>
    <row r="258" spans="1:4" x14ac:dyDescent="0.25">
      <c r="A258" s="131" t="s">
        <v>8</v>
      </c>
      <c r="B258" s="132">
        <v>44572</v>
      </c>
      <c r="C258" s="133">
        <v>14</v>
      </c>
      <c r="D258" s="134">
        <v>29.27392</v>
      </c>
    </row>
    <row r="259" spans="1:4" x14ac:dyDescent="0.25">
      <c r="A259" s="131" t="s">
        <v>8</v>
      </c>
      <c r="B259" s="132">
        <v>44572</v>
      </c>
      <c r="C259" s="133">
        <v>15</v>
      </c>
      <c r="D259" s="134">
        <v>21.763750000000002</v>
      </c>
    </row>
    <row r="260" spans="1:4" x14ac:dyDescent="0.25">
      <c r="A260" s="131" t="s">
        <v>8</v>
      </c>
      <c r="B260" s="132">
        <v>44572</v>
      </c>
      <c r="C260" s="133">
        <v>16</v>
      </c>
      <c r="D260" s="134">
        <v>24.56945</v>
      </c>
    </row>
    <row r="261" spans="1:4" x14ac:dyDescent="0.25">
      <c r="A261" s="131" t="s">
        <v>8</v>
      </c>
      <c r="B261" s="132">
        <v>44572</v>
      </c>
      <c r="C261" s="133">
        <v>17</v>
      </c>
      <c r="D261" s="134">
        <v>37.550739999999998</v>
      </c>
    </row>
    <row r="262" spans="1:4" x14ac:dyDescent="0.25">
      <c r="A262" s="131" t="s">
        <v>8</v>
      </c>
      <c r="B262" s="132">
        <v>44572</v>
      </c>
      <c r="C262" s="133">
        <v>18</v>
      </c>
      <c r="D262" s="134">
        <v>65.546310000000005</v>
      </c>
    </row>
    <row r="263" spans="1:4" x14ac:dyDescent="0.25">
      <c r="A263" s="131" t="s">
        <v>8</v>
      </c>
      <c r="B263" s="132">
        <v>44572</v>
      </c>
      <c r="C263" s="133">
        <v>19</v>
      </c>
      <c r="D263" s="134">
        <v>44.143790000000003</v>
      </c>
    </row>
    <row r="264" spans="1:4" x14ac:dyDescent="0.25">
      <c r="A264" s="131" t="s">
        <v>8</v>
      </c>
      <c r="B264" s="132">
        <v>44572</v>
      </c>
      <c r="C264" s="133">
        <v>20</v>
      </c>
      <c r="D264" s="134">
        <v>42.075290000000003</v>
      </c>
    </row>
    <row r="265" spans="1:4" x14ac:dyDescent="0.25">
      <c r="A265" s="131" t="s">
        <v>8</v>
      </c>
      <c r="B265" s="132">
        <v>44572</v>
      </c>
      <c r="C265" s="133">
        <v>21</v>
      </c>
      <c r="D265" s="134">
        <v>39.52402</v>
      </c>
    </row>
    <row r="266" spans="1:4" x14ac:dyDescent="0.25">
      <c r="A266" s="131" t="s">
        <v>8</v>
      </c>
      <c r="B266" s="132">
        <v>44572</v>
      </c>
      <c r="C266" s="133">
        <v>22</v>
      </c>
      <c r="D266" s="134">
        <v>41.84845</v>
      </c>
    </row>
    <row r="267" spans="1:4" x14ac:dyDescent="0.25">
      <c r="A267" s="131" t="s">
        <v>8</v>
      </c>
      <c r="B267" s="132">
        <v>44572</v>
      </c>
      <c r="C267" s="133">
        <v>23</v>
      </c>
      <c r="D267" s="134">
        <v>33.743139999999997</v>
      </c>
    </row>
    <row r="268" spans="1:4" x14ac:dyDescent="0.25">
      <c r="A268" s="131" t="s">
        <v>8</v>
      </c>
      <c r="B268" s="132">
        <v>44572</v>
      </c>
      <c r="C268" s="133">
        <v>24</v>
      </c>
      <c r="D268" s="134">
        <v>32.390369999999997</v>
      </c>
    </row>
    <row r="269" spans="1:4" x14ac:dyDescent="0.25">
      <c r="A269" s="131" t="s">
        <v>8</v>
      </c>
      <c r="B269" s="132">
        <v>44573</v>
      </c>
      <c r="C269" s="133">
        <v>1</v>
      </c>
      <c r="D269" s="134">
        <v>28.599769999999999</v>
      </c>
    </row>
    <row r="270" spans="1:4" x14ac:dyDescent="0.25">
      <c r="A270" s="131" t="s">
        <v>8</v>
      </c>
      <c r="B270" s="132">
        <v>44573</v>
      </c>
      <c r="C270" s="133">
        <v>2</v>
      </c>
      <c r="D270" s="134">
        <v>29.75113</v>
      </c>
    </row>
    <row r="271" spans="1:4" x14ac:dyDescent="0.25">
      <c r="A271" s="131" t="s">
        <v>8</v>
      </c>
      <c r="B271" s="132">
        <v>44573</v>
      </c>
      <c r="C271" s="133">
        <v>3</v>
      </c>
      <c r="D271" s="134">
        <v>29.314250000000001</v>
      </c>
    </row>
    <row r="272" spans="1:4" x14ac:dyDescent="0.25">
      <c r="A272" s="131" t="s">
        <v>8</v>
      </c>
      <c r="B272" s="132">
        <v>44573</v>
      </c>
      <c r="C272" s="133">
        <v>4</v>
      </c>
      <c r="D272" s="134">
        <v>28.85717</v>
      </c>
    </row>
    <row r="273" spans="1:4" x14ac:dyDescent="0.25">
      <c r="A273" s="131" t="s">
        <v>8</v>
      </c>
      <c r="B273" s="132">
        <v>44573</v>
      </c>
      <c r="C273" s="133">
        <v>5</v>
      </c>
      <c r="D273" s="134">
        <v>28.7727</v>
      </c>
    </row>
    <row r="274" spans="1:4" x14ac:dyDescent="0.25">
      <c r="A274" s="131" t="s">
        <v>8</v>
      </c>
      <c r="B274" s="132">
        <v>44573</v>
      </c>
      <c r="C274" s="133">
        <v>6</v>
      </c>
      <c r="D274" s="134">
        <v>31.600919999999999</v>
      </c>
    </row>
    <row r="275" spans="1:4" x14ac:dyDescent="0.25">
      <c r="A275" s="131" t="s">
        <v>8</v>
      </c>
      <c r="B275" s="132">
        <v>44573</v>
      </c>
      <c r="C275" s="133">
        <v>7</v>
      </c>
      <c r="D275" s="134">
        <v>34.729799999999997</v>
      </c>
    </row>
    <row r="276" spans="1:4" x14ac:dyDescent="0.25">
      <c r="A276" s="131" t="s">
        <v>8</v>
      </c>
      <c r="B276" s="132">
        <v>44573</v>
      </c>
      <c r="C276" s="133">
        <v>8</v>
      </c>
      <c r="D276" s="134">
        <v>41.713940000000001</v>
      </c>
    </row>
    <row r="277" spans="1:4" x14ac:dyDescent="0.25">
      <c r="A277" s="131" t="s">
        <v>8</v>
      </c>
      <c r="B277" s="132">
        <v>44573</v>
      </c>
      <c r="C277" s="133">
        <v>9</v>
      </c>
      <c r="D277" s="134">
        <v>50.781309999999998</v>
      </c>
    </row>
    <row r="278" spans="1:4" x14ac:dyDescent="0.25">
      <c r="A278" s="131" t="s">
        <v>8</v>
      </c>
      <c r="B278" s="132">
        <v>44573</v>
      </c>
      <c r="C278" s="133">
        <v>10</v>
      </c>
      <c r="D278" s="134">
        <v>39.427590000000002</v>
      </c>
    </row>
    <row r="279" spans="1:4" x14ac:dyDescent="0.25">
      <c r="A279" s="131" t="s">
        <v>8</v>
      </c>
      <c r="B279" s="132">
        <v>44573</v>
      </c>
      <c r="C279" s="133">
        <v>11</v>
      </c>
      <c r="D279" s="134">
        <v>34.269500000000001</v>
      </c>
    </row>
    <row r="280" spans="1:4" x14ac:dyDescent="0.25">
      <c r="A280" s="131" t="s">
        <v>8</v>
      </c>
      <c r="B280" s="132">
        <v>44573</v>
      </c>
      <c r="C280" s="133">
        <v>12</v>
      </c>
      <c r="D280" s="134">
        <v>32.450429999999997</v>
      </c>
    </row>
    <row r="281" spans="1:4" x14ac:dyDescent="0.25">
      <c r="A281" s="131" t="s">
        <v>8</v>
      </c>
      <c r="B281" s="132">
        <v>44573</v>
      </c>
      <c r="C281" s="133">
        <v>13</v>
      </c>
      <c r="D281" s="134">
        <v>34.967199999999998</v>
      </c>
    </row>
    <row r="282" spans="1:4" x14ac:dyDescent="0.25">
      <c r="A282" s="131" t="s">
        <v>8</v>
      </c>
      <c r="B282" s="132">
        <v>44573</v>
      </c>
      <c r="C282" s="133">
        <v>14</v>
      </c>
      <c r="D282" s="134">
        <v>34.719749999999998</v>
      </c>
    </row>
    <row r="283" spans="1:4" x14ac:dyDescent="0.25">
      <c r="A283" s="131" t="s">
        <v>8</v>
      </c>
      <c r="B283" s="132">
        <v>44573</v>
      </c>
      <c r="C283" s="133">
        <v>15</v>
      </c>
      <c r="D283" s="134">
        <v>28.772549999999999</v>
      </c>
    </row>
    <row r="284" spans="1:4" x14ac:dyDescent="0.25">
      <c r="A284" s="131" t="s">
        <v>8</v>
      </c>
      <c r="B284" s="132">
        <v>44573</v>
      </c>
      <c r="C284" s="133">
        <v>16</v>
      </c>
      <c r="D284" s="134">
        <v>32.933129999999998</v>
      </c>
    </row>
    <row r="285" spans="1:4" x14ac:dyDescent="0.25">
      <c r="A285" s="131" t="s">
        <v>8</v>
      </c>
      <c r="B285" s="132">
        <v>44573</v>
      </c>
      <c r="C285" s="133">
        <v>17</v>
      </c>
      <c r="D285" s="134">
        <v>55.4861</v>
      </c>
    </row>
    <row r="286" spans="1:4" x14ac:dyDescent="0.25">
      <c r="A286" s="131" t="s">
        <v>8</v>
      </c>
      <c r="B286" s="132">
        <v>44573</v>
      </c>
      <c r="C286" s="133">
        <v>18</v>
      </c>
      <c r="D286" s="134">
        <v>45.423400000000001</v>
      </c>
    </row>
    <row r="287" spans="1:4" x14ac:dyDescent="0.25">
      <c r="A287" s="131" t="s">
        <v>8</v>
      </c>
      <c r="B287" s="132">
        <v>44573</v>
      </c>
      <c r="C287" s="133">
        <v>19</v>
      </c>
      <c r="D287" s="134">
        <v>39.448059999999998</v>
      </c>
    </row>
    <row r="288" spans="1:4" x14ac:dyDescent="0.25">
      <c r="A288" s="131" t="s">
        <v>8</v>
      </c>
      <c r="B288" s="132">
        <v>44573</v>
      </c>
      <c r="C288" s="133">
        <v>20</v>
      </c>
      <c r="D288" s="134">
        <v>38.645330000000001</v>
      </c>
    </row>
    <row r="289" spans="1:4" x14ac:dyDescent="0.25">
      <c r="A289" s="131" t="s">
        <v>8</v>
      </c>
      <c r="B289" s="132">
        <v>44573</v>
      </c>
      <c r="C289" s="133">
        <v>21</v>
      </c>
      <c r="D289" s="134">
        <v>42.304670000000002</v>
      </c>
    </row>
    <row r="290" spans="1:4" x14ac:dyDescent="0.25">
      <c r="A290" s="131" t="s">
        <v>8</v>
      </c>
      <c r="B290" s="132">
        <v>44573</v>
      </c>
      <c r="C290" s="133">
        <v>22</v>
      </c>
      <c r="D290" s="134">
        <v>41.514850000000003</v>
      </c>
    </row>
    <row r="291" spans="1:4" x14ac:dyDescent="0.25">
      <c r="A291" s="131" t="s">
        <v>8</v>
      </c>
      <c r="B291" s="132">
        <v>44573</v>
      </c>
      <c r="C291" s="133">
        <v>23</v>
      </c>
      <c r="D291" s="134">
        <v>35.14479</v>
      </c>
    </row>
    <row r="292" spans="1:4" x14ac:dyDescent="0.25">
      <c r="A292" s="131" t="s">
        <v>8</v>
      </c>
      <c r="B292" s="132">
        <v>44573</v>
      </c>
      <c r="C292" s="133">
        <v>24</v>
      </c>
      <c r="D292" s="134">
        <v>34.669409999999999</v>
      </c>
    </row>
    <row r="293" spans="1:4" x14ac:dyDescent="0.25">
      <c r="A293" s="131" t="s">
        <v>8</v>
      </c>
      <c r="B293" s="132">
        <v>44574</v>
      </c>
      <c r="C293" s="133">
        <v>1</v>
      </c>
      <c r="D293" s="134">
        <v>31.70477</v>
      </c>
    </row>
    <row r="294" spans="1:4" x14ac:dyDescent="0.25">
      <c r="A294" s="131" t="s">
        <v>8</v>
      </c>
      <c r="B294" s="132">
        <v>44574</v>
      </c>
      <c r="C294" s="133">
        <v>2</v>
      </c>
      <c r="D294" s="134">
        <v>31.9419</v>
      </c>
    </row>
    <row r="295" spans="1:4" x14ac:dyDescent="0.25">
      <c r="A295" s="131" t="s">
        <v>8</v>
      </c>
      <c r="B295" s="132">
        <v>44574</v>
      </c>
      <c r="C295" s="133">
        <v>3</v>
      </c>
      <c r="D295" s="134">
        <v>31.332599999999999</v>
      </c>
    </row>
    <row r="296" spans="1:4" x14ac:dyDescent="0.25">
      <c r="A296" s="131" t="s">
        <v>8</v>
      </c>
      <c r="B296" s="132">
        <v>44574</v>
      </c>
      <c r="C296" s="133">
        <v>4</v>
      </c>
      <c r="D296" s="134">
        <v>32.893610000000002</v>
      </c>
    </row>
    <row r="297" spans="1:4" x14ac:dyDescent="0.25">
      <c r="A297" s="131" t="s">
        <v>8</v>
      </c>
      <c r="B297" s="132">
        <v>44574</v>
      </c>
      <c r="C297" s="133">
        <v>5</v>
      </c>
      <c r="D297" s="134">
        <v>32.594810000000003</v>
      </c>
    </row>
    <row r="298" spans="1:4" x14ac:dyDescent="0.25">
      <c r="A298" s="131" t="s">
        <v>8</v>
      </c>
      <c r="B298" s="132">
        <v>44574</v>
      </c>
      <c r="C298" s="133">
        <v>6</v>
      </c>
      <c r="D298" s="134">
        <v>34.793430000000001</v>
      </c>
    </row>
    <row r="299" spans="1:4" x14ac:dyDescent="0.25">
      <c r="A299" s="131" t="s">
        <v>8</v>
      </c>
      <c r="B299" s="132">
        <v>44574</v>
      </c>
      <c r="C299" s="133">
        <v>7</v>
      </c>
      <c r="D299" s="134">
        <v>39.949599999999997</v>
      </c>
    </row>
    <row r="300" spans="1:4" x14ac:dyDescent="0.25">
      <c r="A300" s="131" t="s">
        <v>8</v>
      </c>
      <c r="B300" s="132">
        <v>44574</v>
      </c>
      <c r="C300" s="133">
        <v>8</v>
      </c>
      <c r="D300" s="134">
        <v>43.692120000000003</v>
      </c>
    </row>
    <row r="301" spans="1:4" x14ac:dyDescent="0.25">
      <c r="A301" s="131" t="s">
        <v>8</v>
      </c>
      <c r="B301" s="132">
        <v>44574</v>
      </c>
      <c r="C301" s="133">
        <v>9</v>
      </c>
      <c r="D301" s="134">
        <v>47.259</v>
      </c>
    </row>
    <row r="302" spans="1:4" x14ac:dyDescent="0.25">
      <c r="A302" s="131" t="s">
        <v>8</v>
      </c>
      <c r="B302" s="132">
        <v>44574</v>
      </c>
      <c r="C302" s="133">
        <v>10</v>
      </c>
      <c r="D302" s="134">
        <v>52.86054</v>
      </c>
    </row>
    <row r="303" spans="1:4" x14ac:dyDescent="0.25">
      <c r="A303" s="131" t="s">
        <v>8</v>
      </c>
      <c r="B303" s="132">
        <v>44574</v>
      </c>
      <c r="C303" s="133">
        <v>11</v>
      </c>
      <c r="D303" s="134">
        <v>39.845700000000001</v>
      </c>
    </row>
    <row r="304" spans="1:4" x14ac:dyDescent="0.25">
      <c r="A304" s="131" t="s">
        <v>8</v>
      </c>
      <c r="B304" s="132">
        <v>44574</v>
      </c>
      <c r="C304" s="133">
        <v>12</v>
      </c>
      <c r="D304" s="134">
        <v>37.216009999999997</v>
      </c>
    </row>
    <row r="305" spans="1:4" x14ac:dyDescent="0.25">
      <c r="A305" s="131" t="s">
        <v>8</v>
      </c>
      <c r="B305" s="132">
        <v>44574</v>
      </c>
      <c r="C305" s="133">
        <v>13</v>
      </c>
      <c r="D305" s="134">
        <v>35.230989999999998</v>
      </c>
    </row>
    <row r="306" spans="1:4" x14ac:dyDescent="0.25">
      <c r="A306" s="131" t="s">
        <v>8</v>
      </c>
      <c r="B306" s="132">
        <v>44574</v>
      </c>
      <c r="C306" s="133">
        <v>14</v>
      </c>
      <c r="D306" s="134">
        <v>35.337420000000002</v>
      </c>
    </row>
    <row r="307" spans="1:4" x14ac:dyDescent="0.25">
      <c r="A307" s="131" t="s">
        <v>8</v>
      </c>
      <c r="B307" s="132">
        <v>44574</v>
      </c>
      <c r="C307" s="133">
        <v>15</v>
      </c>
      <c r="D307" s="134">
        <v>33.492739999999998</v>
      </c>
    </row>
    <row r="308" spans="1:4" x14ac:dyDescent="0.25">
      <c r="A308" s="131" t="s">
        <v>8</v>
      </c>
      <c r="B308" s="132">
        <v>44574</v>
      </c>
      <c r="C308" s="133">
        <v>16</v>
      </c>
      <c r="D308" s="134">
        <v>35.903799999999997</v>
      </c>
    </row>
    <row r="309" spans="1:4" x14ac:dyDescent="0.25">
      <c r="A309" s="131" t="s">
        <v>8</v>
      </c>
      <c r="B309" s="132">
        <v>44574</v>
      </c>
      <c r="C309" s="133">
        <v>17</v>
      </c>
      <c r="D309" s="134">
        <v>47.319519999999997</v>
      </c>
    </row>
    <row r="310" spans="1:4" x14ac:dyDescent="0.25">
      <c r="A310" s="131" t="s">
        <v>8</v>
      </c>
      <c r="B310" s="132">
        <v>44574</v>
      </c>
      <c r="C310" s="133">
        <v>18</v>
      </c>
      <c r="D310" s="134">
        <v>52.60369</v>
      </c>
    </row>
    <row r="311" spans="1:4" x14ac:dyDescent="0.25">
      <c r="A311" s="131" t="s">
        <v>8</v>
      </c>
      <c r="B311" s="132">
        <v>44574</v>
      </c>
      <c r="C311" s="133">
        <v>19</v>
      </c>
      <c r="D311" s="134">
        <v>45.44012</v>
      </c>
    </row>
    <row r="312" spans="1:4" x14ac:dyDescent="0.25">
      <c r="A312" s="131" t="s">
        <v>8</v>
      </c>
      <c r="B312" s="132">
        <v>44574</v>
      </c>
      <c r="C312" s="133">
        <v>20</v>
      </c>
      <c r="D312" s="134">
        <v>49.450749999999999</v>
      </c>
    </row>
    <row r="313" spans="1:4" x14ac:dyDescent="0.25">
      <c r="A313" s="131" t="s">
        <v>8</v>
      </c>
      <c r="B313" s="132">
        <v>44574</v>
      </c>
      <c r="C313" s="133">
        <v>21</v>
      </c>
      <c r="D313" s="134">
        <v>43.975549999999998</v>
      </c>
    </row>
    <row r="314" spans="1:4" x14ac:dyDescent="0.25">
      <c r="A314" s="131" t="s">
        <v>8</v>
      </c>
      <c r="B314" s="132">
        <v>44574</v>
      </c>
      <c r="C314" s="133">
        <v>22</v>
      </c>
      <c r="D314" s="134">
        <v>40.969949999999997</v>
      </c>
    </row>
    <row r="315" spans="1:4" x14ac:dyDescent="0.25">
      <c r="A315" s="131" t="s">
        <v>8</v>
      </c>
      <c r="B315" s="132">
        <v>44574</v>
      </c>
      <c r="C315" s="133">
        <v>23</v>
      </c>
      <c r="D315" s="134">
        <v>31.686720000000001</v>
      </c>
    </row>
    <row r="316" spans="1:4" x14ac:dyDescent="0.25">
      <c r="A316" s="131" t="s">
        <v>8</v>
      </c>
      <c r="B316" s="132">
        <v>44574</v>
      </c>
      <c r="C316" s="133">
        <v>24</v>
      </c>
      <c r="D316" s="134">
        <v>37.465299999999999</v>
      </c>
    </row>
    <row r="317" spans="1:4" x14ac:dyDescent="0.25">
      <c r="A317" s="131" t="s">
        <v>8</v>
      </c>
      <c r="B317" s="132">
        <v>44575</v>
      </c>
      <c r="C317" s="133">
        <v>1</v>
      </c>
      <c r="D317" s="134">
        <v>19.470600000000001</v>
      </c>
    </row>
    <row r="318" spans="1:4" x14ac:dyDescent="0.25">
      <c r="A318" s="131" t="s">
        <v>8</v>
      </c>
      <c r="B318" s="132">
        <v>44575</v>
      </c>
      <c r="C318" s="133">
        <v>2</v>
      </c>
      <c r="D318" s="134">
        <v>34.198099999999997</v>
      </c>
    </row>
    <row r="319" spans="1:4" x14ac:dyDescent="0.25">
      <c r="A319" s="131" t="s">
        <v>8</v>
      </c>
      <c r="B319" s="132">
        <v>44575</v>
      </c>
      <c r="C319" s="133">
        <v>3</v>
      </c>
      <c r="D319" s="134">
        <v>33.165520000000001</v>
      </c>
    </row>
    <row r="320" spans="1:4" x14ac:dyDescent="0.25">
      <c r="A320" s="131" t="s">
        <v>8</v>
      </c>
      <c r="B320" s="132">
        <v>44575</v>
      </c>
      <c r="C320" s="133">
        <v>4</v>
      </c>
      <c r="D320" s="134">
        <v>32.656329999999997</v>
      </c>
    </row>
    <row r="321" spans="1:4" x14ac:dyDescent="0.25">
      <c r="A321" s="131" t="s">
        <v>8</v>
      </c>
      <c r="B321" s="132">
        <v>44575</v>
      </c>
      <c r="C321" s="133">
        <v>5</v>
      </c>
      <c r="D321" s="134">
        <v>32.2318</v>
      </c>
    </row>
    <row r="322" spans="1:4" x14ac:dyDescent="0.25">
      <c r="A322" s="131" t="s">
        <v>8</v>
      </c>
      <c r="B322" s="132">
        <v>44575</v>
      </c>
      <c r="C322" s="133">
        <v>6</v>
      </c>
      <c r="D322" s="134">
        <v>35.007109999999997</v>
      </c>
    </row>
    <row r="323" spans="1:4" x14ac:dyDescent="0.25">
      <c r="A323" s="131" t="s">
        <v>8</v>
      </c>
      <c r="B323" s="132">
        <v>44575</v>
      </c>
      <c r="C323" s="133">
        <v>7</v>
      </c>
      <c r="D323" s="134">
        <v>37.407879999999999</v>
      </c>
    </row>
    <row r="324" spans="1:4" x14ac:dyDescent="0.25">
      <c r="A324" s="131" t="s">
        <v>8</v>
      </c>
      <c r="B324" s="132">
        <v>44575</v>
      </c>
      <c r="C324" s="133">
        <v>8</v>
      </c>
      <c r="D324" s="134">
        <v>40.622329999999998</v>
      </c>
    </row>
    <row r="325" spans="1:4" x14ac:dyDescent="0.25">
      <c r="A325" s="131" t="s">
        <v>8</v>
      </c>
      <c r="B325" s="132">
        <v>44575</v>
      </c>
      <c r="C325" s="133">
        <v>9</v>
      </c>
      <c r="D325" s="134">
        <v>41.198900000000002</v>
      </c>
    </row>
    <row r="326" spans="1:4" x14ac:dyDescent="0.25">
      <c r="A326" s="131" t="s">
        <v>8</v>
      </c>
      <c r="B326" s="132">
        <v>44575</v>
      </c>
      <c r="C326" s="133">
        <v>10</v>
      </c>
      <c r="D326" s="134">
        <v>35.234380000000002</v>
      </c>
    </row>
    <row r="327" spans="1:4" x14ac:dyDescent="0.25">
      <c r="A327" s="131" t="s">
        <v>8</v>
      </c>
      <c r="B327" s="132">
        <v>44575</v>
      </c>
      <c r="C327" s="133">
        <v>11</v>
      </c>
      <c r="D327" s="134">
        <v>33.514020000000002</v>
      </c>
    </row>
    <row r="328" spans="1:4" x14ac:dyDescent="0.25">
      <c r="A328" s="131" t="s">
        <v>8</v>
      </c>
      <c r="B328" s="132">
        <v>44575</v>
      </c>
      <c r="C328" s="133">
        <v>12</v>
      </c>
      <c r="D328" s="134">
        <v>37.195860000000003</v>
      </c>
    </row>
    <row r="329" spans="1:4" x14ac:dyDescent="0.25">
      <c r="A329" s="131" t="s">
        <v>8</v>
      </c>
      <c r="B329" s="132">
        <v>44575</v>
      </c>
      <c r="C329" s="133">
        <v>13</v>
      </c>
      <c r="D329" s="134">
        <v>28.347989999999999</v>
      </c>
    </row>
    <row r="330" spans="1:4" x14ac:dyDescent="0.25">
      <c r="A330" s="131" t="s">
        <v>8</v>
      </c>
      <c r="B330" s="132">
        <v>44575</v>
      </c>
      <c r="C330" s="133">
        <v>14</v>
      </c>
      <c r="D330" s="134">
        <v>23.793040000000001</v>
      </c>
    </row>
    <row r="331" spans="1:4" x14ac:dyDescent="0.25">
      <c r="A331" s="131" t="s">
        <v>8</v>
      </c>
      <c r="B331" s="132">
        <v>44575</v>
      </c>
      <c r="C331" s="133">
        <v>15</v>
      </c>
      <c r="D331" s="134">
        <v>23.33164</v>
      </c>
    </row>
    <row r="332" spans="1:4" x14ac:dyDescent="0.25">
      <c r="A332" s="131" t="s">
        <v>8</v>
      </c>
      <c r="B332" s="132">
        <v>44575</v>
      </c>
      <c r="C332" s="133">
        <v>16</v>
      </c>
      <c r="D332" s="134">
        <v>28.68852</v>
      </c>
    </row>
    <row r="333" spans="1:4" x14ac:dyDescent="0.25">
      <c r="A333" s="131" t="s">
        <v>8</v>
      </c>
      <c r="B333" s="132">
        <v>44575</v>
      </c>
      <c r="C333" s="133">
        <v>17</v>
      </c>
      <c r="D333" s="134">
        <v>33.937139999999999</v>
      </c>
    </row>
    <row r="334" spans="1:4" x14ac:dyDescent="0.25">
      <c r="A334" s="131" t="s">
        <v>8</v>
      </c>
      <c r="B334" s="132">
        <v>44575</v>
      </c>
      <c r="C334" s="133">
        <v>18</v>
      </c>
      <c r="D334" s="134">
        <v>59.661729999999999</v>
      </c>
    </row>
    <row r="335" spans="1:4" x14ac:dyDescent="0.25">
      <c r="A335" s="131" t="s">
        <v>8</v>
      </c>
      <c r="B335" s="132">
        <v>44575</v>
      </c>
      <c r="C335" s="133">
        <v>19</v>
      </c>
      <c r="D335" s="134">
        <v>49.060380000000002</v>
      </c>
    </row>
    <row r="336" spans="1:4" x14ac:dyDescent="0.25">
      <c r="A336" s="131" t="s">
        <v>8</v>
      </c>
      <c r="B336" s="132">
        <v>44575</v>
      </c>
      <c r="C336" s="133">
        <v>20</v>
      </c>
      <c r="D336" s="134">
        <v>51.867980000000003</v>
      </c>
    </row>
    <row r="337" spans="1:4" x14ac:dyDescent="0.25">
      <c r="A337" s="131" t="s">
        <v>8</v>
      </c>
      <c r="B337" s="132">
        <v>44575</v>
      </c>
      <c r="C337" s="133">
        <v>21</v>
      </c>
      <c r="D337" s="134">
        <v>43.72195</v>
      </c>
    </row>
    <row r="338" spans="1:4" x14ac:dyDescent="0.25">
      <c r="A338" s="131" t="s">
        <v>8</v>
      </c>
      <c r="B338" s="132">
        <v>44575</v>
      </c>
      <c r="C338" s="133">
        <v>22</v>
      </c>
      <c r="D338" s="134">
        <v>40.32846</v>
      </c>
    </row>
    <row r="339" spans="1:4" x14ac:dyDescent="0.25">
      <c r="A339" s="131" t="s">
        <v>8</v>
      </c>
      <c r="B339" s="132">
        <v>44575</v>
      </c>
      <c r="C339" s="133">
        <v>23</v>
      </c>
      <c r="D339" s="134">
        <v>41.855980000000002</v>
      </c>
    </row>
    <row r="340" spans="1:4" x14ac:dyDescent="0.25">
      <c r="A340" s="131" t="s">
        <v>8</v>
      </c>
      <c r="B340" s="132">
        <v>44575</v>
      </c>
      <c r="C340" s="133">
        <v>24</v>
      </c>
      <c r="D340" s="134">
        <v>38.21566</v>
      </c>
    </row>
    <row r="341" spans="1:4" x14ac:dyDescent="0.25">
      <c r="A341" s="131" t="s">
        <v>8</v>
      </c>
      <c r="B341" s="132">
        <v>44576</v>
      </c>
      <c r="C341" s="133">
        <v>1</v>
      </c>
      <c r="D341" s="134">
        <v>37.10277</v>
      </c>
    </row>
    <row r="342" spans="1:4" x14ac:dyDescent="0.25">
      <c r="A342" s="131" t="s">
        <v>8</v>
      </c>
      <c r="B342" s="132">
        <v>44576</v>
      </c>
      <c r="C342" s="133">
        <v>2</v>
      </c>
      <c r="D342" s="134">
        <v>37.343339999999998</v>
      </c>
    </row>
    <row r="343" spans="1:4" x14ac:dyDescent="0.25">
      <c r="A343" s="131" t="s">
        <v>8</v>
      </c>
      <c r="B343" s="132">
        <v>44576</v>
      </c>
      <c r="C343" s="133">
        <v>3</v>
      </c>
      <c r="D343" s="134">
        <v>36.343769999999999</v>
      </c>
    </row>
    <row r="344" spans="1:4" x14ac:dyDescent="0.25">
      <c r="A344" s="131" t="s">
        <v>8</v>
      </c>
      <c r="B344" s="132">
        <v>44576</v>
      </c>
      <c r="C344" s="133">
        <v>4</v>
      </c>
      <c r="D344" s="134">
        <v>34.121859999999998</v>
      </c>
    </row>
    <row r="345" spans="1:4" x14ac:dyDescent="0.25">
      <c r="A345" s="131" t="s">
        <v>8</v>
      </c>
      <c r="B345" s="132">
        <v>44576</v>
      </c>
      <c r="C345" s="133">
        <v>5</v>
      </c>
      <c r="D345" s="134">
        <v>34.224240000000002</v>
      </c>
    </row>
    <row r="346" spans="1:4" x14ac:dyDescent="0.25">
      <c r="A346" s="131" t="s">
        <v>8</v>
      </c>
      <c r="B346" s="132">
        <v>44576</v>
      </c>
      <c r="C346" s="133">
        <v>6</v>
      </c>
      <c r="D346" s="134">
        <v>35.665300000000002</v>
      </c>
    </row>
    <row r="347" spans="1:4" x14ac:dyDescent="0.25">
      <c r="A347" s="131" t="s">
        <v>8</v>
      </c>
      <c r="B347" s="132">
        <v>44576</v>
      </c>
      <c r="C347" s="133">
        <v>7</v>
      </c>
      <c r="D347" s="134">
        <v>37.090339999999998</v>
      </c>
    </row>
    <row r="348" spans="1:4" x14ac:dyDescent="0.25">
      <c r="A348" s="131" t="s">
        <v>8</v>
      </c>
      <c r="B348" s="132">
        <v>44576</v>
      </c>
      <c r="C348" s="133">
        <v>8</v>
      </c>
      <c r="D348" s="134">
        <v>36.797220000000003</v>
      </c>
    </row>
    <row r="349" spans="1:4" x14ac:dyDescent="0.25">
      <c r="A349" s="131" t="s">
        <v>8</v>
      </c>
      <c r="B349" s="132">
        <v>44576</v>
      </c>
      <c r="C349" s="133">
        <v>9</v>
      </c>
      <c r="D349" s="134">
        <v>38.45487</v>
      </c>
    </row>
    <row r="350" spans="1:4" x14ac:dyDescent="0.25">
      <c r="A350" s="131" t="s">
        <v>8</v>
      </c>
      <c r="B350" s="132">
        <v>44576</v>
      </c>
      <c r="C350" s="133">
        <v>10</v>
      </c>
      <c r="D350" s="134">
        <v>37.018430000000002</v>
      </c>
    </row>
    <row r="351" spans="1:4" x14ac:dyDescent="0.25">
      <c r="A351" s="131" t="s">
        <v>8</v>
      </c>
      <c r="B351" s="132">
        <v>44576</v>
      </c>
      <c r="C351" s="133">
        <v>11</v>
      </c>
      <c r="D351" s="134">
        <v>35.740160000000003</v>
      </c>
    </row>
    <row r="352" spans="1:4" x14ac:dyDescent="0.25">
      <c r="A352" s="131" t="s">
        <v>8</v>
      </c>
      <c r="B352" s="132">
        <v>44576</v>
      </c>
      <c r="C352" s="133">
        <v>12</v>
      </c>
      <c r="D352" s="134">
        <v>34.742469999999997</v>
      </c>
    </row>
    <row r="353" spans="1:4" x14ac:dyDescent="0.25">
      <c r="A353" s="131" t="s">
        <v>8</v>
      </c>
      <c r="B353" s="132">
        <v>44576</v>
      </c>
      <c r="C353" s="133">
        <v>13</v>
      </c>
      <c r="D353" s="134">
        <v>33.40307</v>
      </c>
    </row>
    <row r="354" spans="1:4" x14ac:dyDescent="0.25">
      <c r="A354" s="131" t="s">
        <v>8</v>
      </c>
      <c r="B354" s="132">
        <v>44576</v>
      </c>
      <c r="C354" s="133">
        <v>14</v>
      </c>
      <c r="D354" s="134">
        <v>32.257579999999997</v>
      </c>
    </row>
    <row r="355" spans="1:4" x14ac:dyDescent="0.25">
      <c r="A355" s="131" t="s">
        <v>8</v>
      </c>
      <c r="B355" s="132">
        <v>44576</v>
      </c>
      <c r="C355" s="133">
        <v>15</v>
      </c>
      <c r="D355" s="134">
        <v>36.923439999999999</v>
      </c>
    </row>
    <row r="356" spans="1:4" x14ac:dyDescent="0.25">
      <c r="A356" s="131" t="s">
        <v>8</v>
      </c>
      <c r="B356" s="132">
        <v>44576</v>
      </c>
      <c r="C356" s="133">
        <v>16</v>
      </c>
      <c r="D356" s="134">
        <v>39.053330000000003</v>
      </c>
    </row>
    <row r="357" spans="1:4" x14ac:dyDescent="0.25">
      <c r="A357" s="131" t="s">
        <v>8</v>
      </c>
      <c r="B357" s="132">
        <v>44576</v>
      </c>
      <c r="C357" s="133">
        <v>17</v>
      </c>
      <c r="D357" s="134">
        <v>40.104790000000001</v>
      </c>
    </row>
    <row r="358" spans="1:4" x14ac:dyDescent="0.25">
      <c r="A358" s="131" t="s">
        <v>8</v>
      </c>
      <c r="B358" s="132">
        <v>44576</v>
      </c>
      <c r="C358" s="133">
        <v>18</v>
      </c>
      <c r="D358" s="134">
        <v>64.910330000000002</v>
      </c>
    </row>
    <row r="359" spans="1:4" x14ac:dyDescent="0.25">
      <c r="A359" s="131" t="s">
        <v>8</v>
      </c>
      <c r="B359" s="132">
        <v>44576</v>
      </c>
      <c r="C359" s="133">
        <v>19</v>
      </c>
      <c r="D359" s="134">
        <v>39.455460000000002</v>
      </c>
    </row>
    <row r="360" spans="1:4" x14ac:dyDescent="0.25">
      <c r="A360" s="131" t="s">
        <v>8</v>
      </c>
      <c r="B360" s="132">
        <v>44576</v>
      </c>
      <c r="C360" s="133">
        <v>20</v>
      </c>
      <c r="D360" s="134">
        <v>47.2502</v>
      </c>
    </row>
    <row r="361" spans="1:4" x14ac:dyDescent="0.25">
      <c r="A361" s="131" t="s">
        <v>8</v>
      </c>
      <c r="B361" s="132">
        <v>44576</v>
      </c>
      <c r="C361" s="133">
        <v>21</v>
      </c>
      <c r="D361" s="134">
        <v>46.651290000000003</v>
      </c>
    </row>
    <row r="362" spans="1:4" x14ac:dyDescent="0.25">
      <c r="A362" s="131" t="s">
        <v>8</v>
      </c>
      <c r="B362" s="132">
        <v>44576</v>
      </c>
      <c r="C362" s="133">
        <v>22</v>
      </c>
      <c r="D362" s="134">
        <v>46.46163</v>
      </c>
    </row>
    <row r="363" spans="1:4" x14ac:dyDescent="0.25">
      <c r="A363" s="131" t="s">
        <v>8</v>
      </c>
      <c r="B363" s="132">
        <v>44576</v>
      </c>
      <c r="C363" s="133">
        <v>23</v>
      </c>
      <c r="D363" s="134">
        <v>43.02899</v>
      </c>
    </row>
    <row r="364" spans="1:4" x14ac:dyDescent="0.25">
      <c r="A364" s="131" t="s">
        <v>8</v>
      </c>
      <c r="B364" s="132">
        <v>44576</v>
      </c>
      <c r="C364" s="133">
        <v>24</v>
      </c>
      <c r="D364" s="134">
        <v>41.213720000000002</v>
      </c>
    </row>
    <row r="365" spans="1:4" x14ac:dyDescent="0.25">
      <c r="A365" s="131" t="s">
        <v>8</v>
      </c>
      <c r="B365" s="132">
        <v>44577</v>
      </c>
      <c r="C365" s="133">
        <v>1</v>
      </c>
      <c r="D365" s="134">
        <v>37.239699999999999</v>
      </c>
    </row>
    <row r="366" spans="1:4" x14ac:dyDescent="0.25">
      <c r="A366" s="131" t="s">
        <v>8</v>
      </c>
      <c r="B366" s="132">
        <v>44577</v>
      </c>
      <c r="C366" s="133">
        <v>2</v>
      </c>
      <c r="D366" s="134">
        <v>35.112940000000002</v>
      </c>
    </row>
    <row r="367" spans="1:4" x14ac:dyDescent="0.25">
      <c r="A367" s="131" t="s">
        <v>8</v>
      </c>
      <c r="B367" s="132">
        <v>44577</v>
      </c>
      <c r="C367" s="133">
        <v>3</v>
      </c>
      <c r="D367" s="134">
        <v>33.079300000000003</v>
      </c>
    </row>
    <row r="368" spans="1:4" x14ac:dyDescent="0.25">
      <c r="A368" s="131" t="s">
        <v>8</v>
      </c>
      <c r="B368" s="132">
        <v>44577</v>
      </c>
      <c r="C368" s="133">
        <v>4</v>
      </c>
      <c r="D368" s="134">
        <v>32.08858</v>
      </c>
    </row>
    <row r="369" spans="1:4" x14ac:dyDescent="0.25">
      <c r="A369" s="131" t="s">
        <v>8</v>
      </c>
      <c r="B369" s="132">
        <v>44577</v>
      </c>
      <c r="C369" s="133">
        <v>5</v>
      </c>
      <c r="D369" s="134">
        <v>33.016719999999999</v>
      </c>
    </row>
    <row r="370" spans="1:4" x14ac:dyDescent="0.25">
      <c r="A370" s="131" t="s">
        <v>8</v>
      </c>
      <c r="B370" s="132">
        <v>44577</v>
      </c>
      <c r="C370" s="133">
        <v>6</v>
      </c>
      <c r="D370" s="134">
        <v>35.451529999999998</v>
      </c>
    </row>
    <row r="371" spans="1:4" x14ac:dyDescent="0.25">
      <c r="A371" s="131" t="s">
        <v>8</v>
      </c>
      <c r="B371" s="132">
        <v>44577</v>
      </c>
      <c r="C371" s="133">
        <v>7</v>
      </c>
      <c r="D371" s="134">
        <v>37.948680000000003</v>
      </c>
    </row>
    <row r="372" spans="1:4" x14ac:dyDescent="0.25">
      <c r="A372" s="131" t="s">
        <v>8</v>
      </c>
      <c r="B372" s="132">
        <v>44577</v>
      </c>
      <c r="C372" s="133">
        <v>8</v>
      </c>
      <c r="D372" s="134">
        <v>37.41507</v>
      </c>
    </row>
    <row r="373" spans="1:4" x14ac:dyDescent="0.25">
      <c r="A373" s="131" t="s">
        <v>8</v>
      </c>
      <c r="B373" s="132">
        <v>44577</v>
      </c>
      <c r="C373" s="133">
        <v>9</v>
      </c>
      <c r="D373" s="134">
        <v>37.79569</v>
      </c>
    </row>
    <row r="374" spans="1:4" x14ac:dyDescent="0.25">
      <c r="A374" s="131" t="s">
        <v>8</v>
      </c>
      <c r="B374" s="132">
        <v>44577</v>
      </c>
      <c r="C374" s="133">
        <v>10</v>
      </c>
      <c r="D374" s="134">
        <v>36.496099999999998</v>
      </c>
    </row>
    <row r="375" spans="1:4" x14ac:dyDescent="0.25">
      <c r="A375" s="131" t="s">
        <v>8</v>
      </c>
      <c r="B375" s="132">
        <v>44577</v>
      </c>
      <c r="C375" s="133">
        <v>11</v>
      </c>
      <c r="D375" s="134">
        <v>35.491300000000003</v>
      </c>
    </row>
    <row r="376" spans="1:4" x14ac:dyDescent="0.25">
      <c r="A376" s="131" t="s">
        <v>8</v>
      </c>
      <c r="B376" s="132">
        <v>44577</v>
      </c>
      <c r="C376" s="133">
        <v>12</v>
      </c>
      <c r="D376" s="134">
        <v>35.758049999999997</v>
      </c>
    </row>
    <row r="377" spans="1:4" x14ac:dyDescent="0.25">
      <c r="A377" s="131" t="s">
        <v>8</v>
      </c>
      <c r="B377" s="132">
        <v>44577</v>
      </c>
      <c r="C377" s="133">
        <v>13</v>
      </c>
      <c r="D377" s="134">
        <v>26.137119999999999</v>
      </c>
    </row>
    <row r="378" spans="1:4" x14ac:dyDescent="0.25">
      <c r="A378" s="131" t="s">
        <v>8</v>
      </c>
      <c r="B378" s="132">
        <v>44577</v>
      </c>
      <c r="C378" s="133">
        <v>14</v>
      </c>
      <c r="D378" s="134">
        <v>28.379850000000001</v>
      </c>
    </row>
    <row r="379" spans="1:4" x14ac:dyDescent="0.25">
      <c r="A379" s="131" t="s">
        <v>8</v>
      </c>
      <c r="B379" s="132">
        <v>44577</v>
      </c>
      <c r="C379" s="133">
        <v>15</v>
      </c>
      <c r="D379" s="134">
        <v>26.104399999999998</v>
      </c>
    </row>
    <row r="380" spans="1:4" x14ac:dyDescent="0.25">
      <c r="A380" s="131" t="s">
        <v>8</v>
      </c>
      <c r="B380" s="132">
        <v>44577</v>
      </c>
      <c r="C380" s="133">
        <v>16</v>
      </c>
      <c r="D380" s="134">
        <v>29.486049999999999</v>
      </c>
    </row>
    <row r="381" spans="1:4" x14ac:dyDescent="0.25">
      <c r="A381" s="131" t="s">
        <v>8</v>
      </c>
      <c r="B381" s="132">
        <v>44577</v>
      </c>
      <c r="C381" s="133">
        <v>17</v>
      </c>
      <c r="D381" s="134">
        <v>46.380209999999998</v>
      </c>
    </row>
    <row r="382" spans="1:4" x14ac:dyDescent="0.25">
      <c r="A382" s="131" t="s">
        <v>8</v>
      </c>
      <c r="B382" s="132">
        <v>44577</v>
      </c>
      <c r="C382" s="133">
        <v>18</v>
      </c>
      <c r="D382" s="134">
        <v>60.348950000000002</v>
      </c>
    </row>
    <row r="383" spans="1:4" x14ac:dyDescent="0.25">
      <c r="A383" s="131" t="s">
        <v>8</v>
      </c>
      <c r="B383" s="132">
        <v>44577</v>
      </c>
      <c r="C383" s="133">
        <v>19</v>
      </c>
      <c r="D383" s="134">
        <v>47.36157</v>
      </c>
    </row>
    <row r="384" spans="1:4" x14ac:dyDescent="0.25">
      <c r="A384" s="131" t="s">
        <v>8</v>
      </c>
      <c r="B384" s="132">
        <v>44577</v>
      </c>
      <c r="C384" s="133">
        <v>20</v>
      </c>
      <c r="D384" s="134">
        <v>56.202629999999999</v>
      </c>
    </row>
    <row r="385" spans="1:4" x14ac:dyDescent="0.25">
      <c r="A385" s="131" t="s">
        <v>8</v>
      </c>
      <c r="B385" s="132">
        <v>44577</v>
      </c>
      <c r="C385" s="133">
        <v>21</v>
      </c>
      <c r="D385" s="134">
        <v>50.064300000000003</v>
      </c>
    </row>
    <row r="386" spans="1:4" x14ac:dyDescent="0.25">
      <c r="A386" s="131" t="s">
        <v>8</v>
      </c>
      <c r="B386" s="132">
        <v>44577</v>
      </c>
      <c r="C386" s="133">
        <v>22</v>
      </c>
      <c r="D386" s="134">
        <v>45.563740000000003</v>
      </c>
    </row>
    <row r="387" spans="1:4" x14ac:dyDescent="0.25">
      <c r="A387" s="131" t="s">
        <v>8</v>
      </c>
      <c r="B387" s="132">
        <v>44577</v>
      </c>
      <c r="C387" s="133">
        <v>23</v>
      </c>
      <c r="D387" s="134">
        <v>44.293930000000003</v>
      </c>
    </row>
    <row r="388" spans="1:4" x14ac:dyDescent="0.25">
      <c r="A388" s="131" t="s">
        <v>8</v>
      </c>
      <c r="B388" s="132">
        <v>44577</v>
      </c>
      <c r="C388" s="133">
        <v>24</v>
      </c>
      <c r="D388" s="134">
        <v>37.688980000000001</v>
      </c>
    </row>
    <row r="389" spans="1:4" x14ac:dyDescent="0.25">
      <c r="A389" s="131" t="s">
        <v>8</v>
      </c>
      <c r="B389" s="132">
        <v>44578</v>
      </c>
      <c r="C389" s="133">
        <v>1</v>
      </c>
      <c r="D389" s="134">
        <v>37.221240000000002</v>
      </c>
    </row>
    <row r="390" spans="1:4" x14ac:dyDescent="0.25">
      <c r="A390" s="131" t="s">
        <v>8</v>
      </c>
      <c r="B390" s="132">
        <v>44578</v>
      </c>
      <c r="C390" s="133">
        <v>2</v>
      </c>
      <c r="D390" s="134">
        <v>36.08943</v>
      </c>
    </row>
    <row r="391" spans="1:4" x14ac:dyDescent="0.25">
      <c r="A391" s="131" t="s">
        <v>8</v>
      </c>
      <c r="B391" s="132">
        <v>44578</v>
      </c>
      <c r="C391" s="133">
        <v>3</v>
      </c>
      <c r="D391" s="134">
        <v>34.611969999999999</v>
      </c>
    </row>
    <row r="392" spans="1:4" x14ac:dyDescent="0.25">
      <c r="A392" s="131" t="s">
        <v>8</v>
      </c>
      <c r="B392" s="132">
        <v>44578</v>
      </c>
      <c r="C392" s="133">
        <v>4</v>
      </c>
      <c r="D392" s="134">
        <v>37.087730000000001</v>
      </c>
    </row>
    <row r="393" spans="1:4" x14ac:dyDescent="0.25">
      <c r="A393" s="131" t="s">
        <v>8</v>
      </c>
      <c r="B393" s="132">
        <v>44578</v>
      </c>
      <c r="C393" s="133">
        <v>5</v>
      </c>
      <c r="D393" s="134">
        <v>37.567889999999998</v>
      </c>
    </row>
    <row r="394" spans="1:4" x14ac:dyDescent="0.25">
      <c r="A394" s="131" t="s">
        <v>8</v>
      </c>
      <c r="B394" s="132">
        <v>44578</v>
      </c>
      <c r="C394" s="133">
        <v>6</v>
      </c>
      <c r="D394" s="134">
        <v>37.464399999999998</v>
      </c>
    </row>
    <row r="395" spans="1:4" x14ac:dyDescent="0.25">
      <c r="A395" s="131" t="s">
        <v>8</v>
      </c>
      <c r="B395" s="132">
        <v>44578</v>
      </c>
      <c r="C395" s="133">
        <v>7</v>
      </c>
      <c r="D395" s="134">
        <v>40.324309999999997</v>
      </c>
    </row>
    <row r="396" spans="1:4" x14ac:dyDescent="0.25">
      <c r="A396" s="131" t="s">
        <v>8</v>
      </c>
      <c r="B396" s="132">
        <v>44578</v>
      </c>
      <c r="C396" s="133">
        <v>8</v>
      </c>
      <c r="D396" s="134">
        <v>42.064190000000004</v>
      </c>
    </row>
    <row r="397" spans="1:4" x14ac:dyDescent="0.25">
      <c r="A397" s="131" t="s">
        <v>8</v>
      </c>
      <c r="B397" s="132">
        <v>44578</v>
      </c>
      <c r="C397" s="133">
        <v>9</v>
      </c>
      <c r="D397" s="134">
        <v>41.658969999999997</v>
      </c>
    </row>
    <row r="398" spans="1:4" x14ac:dyDescent="0.25">
      <c r="A398" s="131" t="s">
        <v>8</v>
      </c>
      <c r="B398" s="132">
        <v>44578</v>
      </c>
      <c r="C398" s="133">
        <v>10</v>
      </c>
      <c r="D398" s="134">
        <v>49.030079999999998</v>
      </c>
    </row>
    <row r="399" spans="1:4" x14ac:dyDescent="0.25">
      <c r="A399" s="131" t="s">
        <v>8</v>
      </c>
      <c r="B399" s="132">
        <v>44578</v>
      </c>
      <c r="C399" s="133">
        <v>11</v>
      </c>
      <c r="D399" s="134">
        <v>44.285580000000003</v>
      </c>
    </row>
    <row r="400" spans="1:4" x14ac:dyDescent="0.25">
      <c r="A400" s="131" t="s">
        <v>8</v>
      </c>
      <c r="B400" s="132">
        <v>44578</v>
      </c>
      <c r="C400" s="133">
        <v>12</v>
      </c>
      <c r="D400" s="134">
        <v>38.959560000000003</v>
      </c>
    </row>
    <row r="401" spans="1:4" x14ac:dyDescent="0.25">
      <c r="A401" s="131" t="s">
        <v>8</v>
      </c>
      <c r="B401" s="132">
        <v>44578</v>
      </c>
      <c r="C401" s="133">
        <v>13</v>
      </c>
      <c r="D401" s="134">
        <v>38.22307</v>
      </c>
    </row>
    <row r="402" spans="1:4" x14ac:dyDescent="0.25">
      <c r="A402" s="131" t="s">
        <v>8</v>
      </c>
      <c r="B402" s="132">
        <v>44578</v>
      </c>
      <c r="C402" s="133">
        <v>14</v>
      </c>
      <c r="D402" s="134">
        <v>33.141109999999998</v>
      </c>
    </row>
    <row r="403" spans="1:4" x14ac:dyDescent="0.25">
      <c r="A403" s="131" t="s">
        <v>8</v>
      </c>
      <c r="B403" s="132">
        <v>44578</v>
      </c>
      <c r="C403" s="133">
        <v>15</v>
      </c>
      <c r="D403" s="134">
        <v>32.914009999999998</v>
      </c>
    </row>
    <row r="404" spans="1:4" x14ac:dyDescent="0.25">
      <c r="A404" s="131" t="s">
        <v>8</v>
      </c>
      <c r="B404" s="132">
        <v>44578</v>
      </c>
      <c r="C404" s="133">
        <v>16</v>
      </c>
      <c r="D404" s="134">
        <v>34.869990000000001</v>
      </c>
    </row>
    <row r="405" spans="1:4" x14ac:dyDescent="0.25">
      <c r="A405" s="131" t="s">
        <v>8</v>
      </c>
      <c r="B405" s="132">
        <v>44578</v>
      </c>
      <c r="C405" s="133">
        <v>17</v>
      </c>
      <c r="D405" s="134">
        <v>42.223179999999999</v>
      </c>
    </row>
    <row r="406" spans="1:4" x14ac:dyDescent="0.25">
      <c r="A406" s="131" t="s">
        <v>8</v>
      </c>
      <c r="B406" s="132">
        <v>44578</v>
      </c>
      <c r="C406" s="133">
        <v>18</v>
      </c>
      <c r="D406" s="134">
        <v>33.496310000000001</v>
      </c>
    </row>
    <row r="407" spans="1:4" x14ac:dyDescent="0.25">
      <c r="A407" s="131" t="s">
        <v>8</v>
      </c>
      <c r="B407" s="132">
        <v>44578</v>
      </c>
      <c r="C407" s="133">
        <v>19</v>
      </c>
      <c r="D407" s="134">
        <v>50.513950000000001</v>
      </c>
    </row>
    <row r="408" spans="1:4" x14ac:dyDescent="0.25">
      <c r="A408" s="131" t="s">
        <v>8</v>
      </c>
      <c r="B408" s="132">
        <v>44578</v>
      </c>
      <c r="C408" s="133">
        <v>20</v>
      </c>
      <c r="D408" s="134">
        <v>40.765230000000003</v>
      </c>
    </row>
    <row r="409" spans="1:4" x14ac:dyDescent="0.25">
      <c r="A409" s="131" t="s">
        <v>8</v>
      </c>
      <c r="B409" s="132">
        <v>44578</v>
      </c>
      <c r="C409" s="133">
        <v>21</v>
      </c>
      <c r="D409" s="134">
        <v>41.626750000000001</v>
      </c>
    </row>
    <row r="410" spans="1:4" x14ac:dyDescent="0.25">
      <c r="A410" s="131" t="s">
        <v>8</v>
      </c>
      <c r="B410" s="132">
        <v>44578</v>
      </c>
      <c r="C410" s="133">
        <v>22</v>
      </c>
      <c r="D410" s="134">
        <v>50.58764</v>
      </c>
    </row>
    <row r="411" spans="1:4" x14ac:dyDescent="0.25">
      <c r="A411" s="131" t="s">
        <v>8</v>
      </c>
      <c r="B411" s="132">
        <v>44578</v>
      </c>
      <c r="C411" s="133">
        <v>23</v>
      </c>
      <c r="D411" s="134">
        <v>40.999659999999999</v>
      </c>
    </row>
    <row r="412" spans="1:4" x14ac:dyDescent="0.25">
      <c r="A412" s="131" t="s">
        <v>8</v>
      </c>
      <c r="B412" s="132">
        <v>44578</v>
      </c>
      <c r="C412" s="133">
        <v>24</v>
      </c>
      <c r="D412" s="134">
        <v>35.703270000000003</v>
      </c>
    </row>
    <row r="413" spans="1:4" x14ac:dyDescent="0.25">
      <c r="A413" s="131" t="s">
        <v>8</v>
      </c>
      <c r="B413" s="132">
        <v>44579</v>
      </c>
      <c r="C413" s="133">
        <v>1</v>
      </c>
      <c r="D413" s="134">
        <v>34.441479999999999</v>
      </c>
    </row>
    <row r="414" spans="1:4" x14ac:dyDescent="0.25">
      <c r="A414" s="131" t="s">
        <v>8</v>
      </c>
      <c r="B414" s="132">
        <v>44579</v>
      </c>
      <c r="C414" s="133">
        <v>2</v>
      </c>
      <c r="D414" s="134">
        <v>30.14695</v>
      </c>
    </row>
    <row r="415" spans="1:4" x14ac:dyDescent="0.25">
      <c r="A415" s="131" t="s">
        <v>8</v>
      </c>
      <c r="B415" s="132">
        <v>44579</v>
      </c>
      <c r="C415" s="133">
        <v>3</v>
      </c>
      <c r="D415" s="134">
        <v>28.726649999999999</v>
      </c>
    </row>
    <row r="416" spans="1:4" x14ac:dyDescent="0.25">
      <c r="A416" s="131" t="s">
        <v>8</v>
      </c>
      <c r="B416" s="132">
        <v>44579</v>
      </c>
      <c r="C416" s="133">
        <v>4</v>
      </c>
      <c r="D416" s="134">
        <v>27.908550000000002</v>
      </c>
    </row>
    <row r="417" spans="1:4" x14ac:dyDescent="0.25">
      <c r="A417" s="131" t="s">
        <v>8</v>
      </c>
      <c r="B417" s="132">
        <v>44579</v>
      </c>
      <c r="C417" s="133">
        <v>5</v>
      </c>
      <c r="D417" s="134">
        <v>29.08267</v>
      </c>
    </row>
    <row r="418" spans="1:4" x14ac:dyDescent="0.25">
      <c r="A418" s="131" t="s">
        <v>8</v>
      </c>
      <c r="B418" s="132">
        <v>44579</v>
      </c>
      <c r="C418" s="133">
        <v>6</v>
      </c>
      <c r="D418" s="134">
        <v>29.941210000000002</v>
      </c>
    </row>
    <row r="419" spans="1:4" x14ac:dyDescent="0.25">
      <c r="A419" s="131" t="s">
        <v>8</v>
      </c>
      <c r="B419" s="132">
        <v>44579</v>
      </c>
      <c r="C419" s="133">
        <v>7</v>
      </c>
      <c r="D419" s="134">
        <v>32.063549999999999</v>
      </c>
    </row>
    <row r="420" spans="1:4" x14ac:dyDescent="0.25">
      <c r="A420" s="131" t="s">
        <v>8</v>
      </c>
      <c r="B420" s="132">
        <v>44579</v>
      </c>
      <c r="C420" s="133">
        <v>8</v>
      </c>
      <c r="D420" s="134">
        <v>41.057360000000003</v>
      </c>
    </row>
    <row r="421" spans="1:4" x14ac:dyDescent="0.25">
      <c r="A421" s="131" t="s">
        <v>8</v>
      </c>
      <c r="B421" s="132">
        <v>44579</v>
      </c>
      <c r="C421" s="133">
        <v>9</v>
      </c>
      <c r="D421" s="134">
        <v>42.354889999999997</v>
      </c>
    </row>
    <row r="422" spans="1:4" x14ac:dyDescent="0.25">
      <c r="A422" s="131" t="s">
        <v>8</v>
      </c>
      <c r="B422" s="132">
        <v>44579</v>
      </c>
      <c r="C422" s="133">
        <v>10</v>
      </c>
      <c r="D422" s="134">
        <v>38.202019999999997</v>
      </c>
    </row>
    <row r="423" spans="1:4" x14ac:dyDescent="0.25">
      <c r="A423" s="131" t="s">
        <v>8</v>
      </c>
      <c r="B423" s="132">
        <v>44579</v>
      </c>
      <c r="C423" s="133">
        <v>11</v>
      </c>
      <c r="D423" s="134">
        <v>38.447699999999998</v>
      </c>
    </row>
    <row r="424" spans="1:4" x14ac:dyDescent="0.25">
      <c r="A424" s="131" t="s">
        <v>8</v>
      </c>
      <c r="B424" s="132">
        <v>44579</v>
      </c>
      <c r="C424" s="133">
        <v>12</v>
      </c>
      <c r="D424" s="134">
        <v>38.75956</v>
      </c>
    </row>
    <row r="425" spans="1:4" x14ac:dyDescent="0.25">
      <c r="A425" s="131" t="s">
        <v>8</v>
      </c>
      <c r="B425" s="132">
        <v>44579</v>
      </c>
      <c r="C425" s="133">
        <v>13</v>
      </c>
      <c r="D425" s="134">
        <v>38.334350000000001</v>
      </c>
    </row>
    <row r="426" spans="1:4" x14ac:dyDescent="0.25">
      <c r="A426" s="131" t="s">
        <v>8</v>
      </c>
      <c r="B426" s="132">
        <v>44579</v>
      </c>
      <c r="C426" s="133">
        <v>14</v>
      </c>
      <c r="D426" s="134">
        <v>26.879639999999998</v>
      </c>
    </row>
    <row r="427" spans="1:4" x14ac:dyDescent="0.25">
      <c r="A427" s="131" t="s">
        <v>8</v>
      </c>
      <c r="B427" s="132">
        <v>44579</v>
      </c>
      <c r="C427" s="133">
        <v>15</v>
      </c>
      <c r="D427" s="134">
        <v>27.70438</v>
      </c>
    </row>
    <row r="428" spans="1:4" x14ac:dyDescent="0.25">
      <c r="A428" s="131" t="s">
        <v>8</v>
      </c>
      <c r="B428" s="132">
        <v>44579</v>
      </c>
      <c r="C428" s="133">
        <v>16</v>
      </c>
      <c r="D428" s="134">
        <v>35.499450000000003</v>
      </c>
    </row>
    <row r="429" spans="1:4" x14ac:dyDescent="0.25">
      <c r="A429" s="131" t="s">
        <v>8</v>
      </c>
      <c r="B429" s="132">
        <v>44579</v>
      </c>
      <c r="C429" s="133">
        <v>17</v>
      </c>
      <c r="D429" s="134">
        <v>16.354520000000001</v>
      </c>
    </row>
    <row r="430" spans="1:4" x14ac:dyDescent="0.25">
      <c r="A430" s="131" t="s">
        <v>8</v>
      </c>
      <c r="B430" s="132">
        <v>44579</v>
      </c>
      <c r="C430" s="133">
        <v>18</v>
      </c>
      <c r="D430" s="134">
        <v>48.635249999999999</v>
      </c>
    </row>
    <row r="431" spans="1:4" x14ac:dyDescent="0.25">
      <c r="A431" s="131" t="s">
        <v>8</v>
      </c>
      <c r="B431" s="132">
        <v>44579</v>
      </c>
      <c r="C431" s="133">
        <v>19</v>
      </c>
      <c r="D431" s="134">
        <v>41.63693</v>
      </c>
    </row>
    <row r="432" spans="1:4" x14ac:dyDescent="0.25">
      <c r="A432" s="131" t="s">
        <v>8</v>
      </c>
      <c r="B432" s="132">
        <v>44579</v>
      </c>
      <c r="C432" s="133">
        <v>20</v>
      </c>
      <c r="D432" s="134">
        <v>39.674570000000003</v>
      </c>
    </row>
    <row r="433" spans="1:4" x14ac:dyDescent="0.25">
      <c r="A433" s="131" t="s">
        <v>8</v>
      </c>
      <c r="B433" s="132">
        <v>44579</v>
      </c>
      <c r="C433" s="133">
        <v>21</v>
      </c>
      <c r="D433" s="134">
        <v>37.642299999999999</v>
      </c>
    </row>
    <row r="434" spans="1:4" x14ac:dyDescent="0.25">
      <c r="A434" s="131" t="s">
        <v>8</v>
      </c>
      <c r="B434" s="132">
        <v>44579</v>
      </c>
      <c r="C434" s="133">
        <v>22</v>
      </c>
      <c r="D434" s="134">
        <v>36.854399999999998</v>
      </c>
    </row>
    <row r="435" spans="1:4" x14ac:dyDescent="0.25">
      <c r="A435" s="131" t="s">
        <v>8</v>
      </c>
      <c r="B435" s="132">
        <v>44579</v>
      </c>
      <c r="C435" s="133">
        <v>23</v>
      </c>
      <c r="D435" s="134">
        <v>35.302759999999999</v>
      </c>
    </row>
    <row r="436" spans="1:4" x14ac:dyDescent="0.25">
      <c r="A436" s="131" t="s">
        <v>8</v>
      </c>
      <c r="B436" s="132">
        <v>44579</v>
      </c>
      <c r="C436" s="133">
        <v>24</v>
      </c>
      <c r="D436" s="134">
        <v>34.40381</v>
      </c>
    </row>
    <row r="437" spans="1:4" x14ac:dyDescent="0.25">
      <c r="A437" s="131" t="s">
        <v>8</v>
      </c>
      <c r="B437" s="132">
        <v>44580</v>
      </c>
      <c r="C437" s="133">
        <v>1</v>
      </c>
      <c r="D437" s="134">
        <v>35.013629999999999</v>
      </c>
    </row>
    <row r="438" spans="1:4" x14ac:dyDescent="0.25">
      <c r="A438" s="131" t="s">
        <v>8</v>
      </c>
      <c r="B438" s="132">
        <v>44580</v>
      </c>
      <c r="C438" s="133">
        <v>2</v>
      </c>
      <c r="D438" s="134">
        <v>32.124310000000001</v>
      </c>
    </row>
    <row r="439" spans="1:4" x14ac:dyDescent="0.25">
      <c r="A439" s="131" t="s">
        <v>8</v>
      </c>
      <c r="B439" s="132">
        <v>44580</v>
      </c>
      <c r="C439" s="133">
        <v>3</v>
      </c>
      <c r="D439" s="134">
        <v>31.57715</v>
      </c>
    </row>
    <row r="440" spans="1:4" x14ac:dyDescent="0.25">
      <c r="A440" s="131" t="s">
        <v>8</v>
      </c>
      <c r="B440" s="132">
        <v>44580</v>
      </c>
      <c r="C440" s="133">
        <v>4</v>
      </c>
      <c r="D440" s="134">
        <v>33.056319999999999</v>
      </c>
    </row>
    <row r="441" spans="1:4" x14ac:dyDescent="0.25">
      <c r="A441" s="131" t="s">
        <v>8</v>
      </c>
      <c r="B441" s="132">
        <v>44580</v>
      </c>
      <c r="C441" s="133">
        <v>5</v>
      </c>
      <c r="D441" s="134">
        <v>34.950099999999999</v>
      </c>
    </row>
    <row r="442" spans="1:4" x14ac:dyDescent="0.25">
      <c r="A442" s="131" t="s">
        <v>8</v>
      </c>
      <c r="B442" s="132">
        <v>44580</v>
      </c>
      <c r="C442" s="133">
        <v>6</v>
      </c>
      <c r="D442" s="134">
        <v>37.752200000000002</v>
      </c>
    </row>
    <row r="443" spans="1:4" x14ac:dyDescent="0.25">
      <c r="A443" s="131" t="s">
        <v>8</v>
      </c>
      <c r="B443" s="132">
        <v>44580</v>
      </c>
      <c r="C443" s="133">
        <v>7</v>
      </c>
      <c r="D443" s="134">
        <v>37.898629999999997</v>
      </c>
    </row>
    <row r="444" spans="1:4" x14ac:dyDescent="0.25">
      <c r="A444" s="131" t="s">
        <v>8</v>
      </c>
      <c r="B444" s="132">
        <v>44580</v>
      </c>
      <c r="C444" s="133">
        <v>8</v>
      </c>
      <c r="D444" s="134">
        <v>44.222059999999999</v>
      </c>
    </row>
    <row r="445" spans="1:4" x14ac:dyDescent="0.25">
      <c r="A445" s="131" t="s">
        <v>8</v>
      </c>
      <c r="B445" s="132">
        <v>44580</v>
      </c>
      <c r="C445" s="133">
        <v>9</v>
      </c>
      <c r="D445" s="134">
        <v>44.341949999999997</v>
      </c>
    </row>
    <row r="446" spans="1:4" x14ac:dyDescent="0.25">
      <c r="A446" s="131" t="s">
        <v>8</v>
      </c>
      <c r="B446" s="132">
        <v>44580</v>
      </c>
      <c r="C446" s="133">
        <v>10</v>
      </c>
      <c r="D446" s="134">
        <v>49.705170000000003</v>
      </c>
    </row>
    <row r="447" spans="1:4" x14ac:dyDescent="0.25">
      <c r="A447" s="131" t="s">
        <v>8</v>
      </c>
      <c r="B447" s="132">
        <v>44580</v>
      </c>
      <c r="C447" s="133">
        <v>11</v>
      </c>
      <c r="D447" s="134">
        <v>39.147480000000002</v>
      </c>
    </row>
    <row r="448" spans="1:4" x14ac:dyDescent="0.25">
      <c r="A448" s="131" t="s">
        <v>8</v>
      </c>
      <c r="B448" s="132">
        <v>44580</v>
      </c>
      <c r="C448" s="133">
        <v>12</v>
      </c>
      <c r="D448" s="134">
        <v>37.782319999999999</v>
      </c>
    </row>
    <row r="449" spans="1:4" x14ac:dyDescent="0.25">
      <c r="A449" s="131" t="s">
        <v>8</v>
      </c>
      <c r="B449" s="132">
        <v>44580</v>
      </c>
      <c r="C449" s="133">
        <v>13</v>
      </c>
      <c r="D449" s="134">
        <v>38.705849999999998</v>
      </c>
    </row>
    <row r="450" spans="1:4" x14ac:dyDescent="0.25">
      <c r="A450" s="131" t="s">
        <v>8</v>
      </c>
      <c r="B450" s="132">
        <v>44580</v>
      </c>
      <c r="C450" s="133">
        <v>14</v>
      </c>
      <c r="D450" s="134">
        <v>35.462029999999999</v>
      </c>
    </row>
    <row r="451" spans="1:4" x14ac:dyDescent="0.25">
      <c r="A451" s="131" t="s">
        <v>8</v>
      </c>
      <c r="B451" s="132">
        <v>44580</v>
      </c>
      <c r="C451" s="133">
        <v>15</v>
      </c>
      <c r="D451" s="134">
        <v>35.983289999999997</v>
      </c>
    </row>
    <row r="452" spans="1:4" x14ac:dyDescent="0.25">
      <c r="A452" s="131" t="s">
        <v>8</v>
      </c>
      <c r="B452" s="132">
        <v>44580</v>
      </c>
      <c r="C452" s="133">
        <v>16</v>
      </c>
      <c r="D452" s="134">
        <v>30.804390000000001</v>
      </c>
    </row>
    <row r="453" spans="1:4" x14ac:dyDescent="0.25">
      <c r="A453" s="131" t="s">
        <v>8</v>
      </c>
      <c r="B453" s="132">
        <v>44580</v>
      </c>
      <c r="C453" s="133">
        <v>17</v>
      </c>
      <c r="D453" s="134">
        <v>30.61525</v>
      </c>
    </row>
    <row r="454" spans="1:4" x14ac:dyDescent="0.25">
      <c r="A454" s="131" t="s">
        <v>8</v>
      </c>
      <c r="B454" s="132">
        <v>44580</v>
      </c>
      <c r="C454" s="133">
        <v>18</v>
      </c>
      <c r="D454" s="134">
        <v>48.38852</v>
      </c>
    </row>
    <row r="455" spans="1:4" x14ac:dyDescent="0.25">
      <c r="A455" s="131" t="s">
        <v>8</v>
      </c>
      <c r="B455" s="132">
        <v>44580</v>
      </c>
      <c r="C455" s="133">
        <v>19</v>
      </c>
      <c r="D455" s="134">
        <v>42.902979999999999</v>
      </c>
    </row>
    <row r="456" spans="1:4" x14ac:dyDescent="0.25">
      <c r="A456" s="131" t="s">
        <v>8</v>
      </c>
      <c r="B456" s="132">
        <v>44580</v>
      </c>
      <c r="C456" s="133">
        <v>20</v>
      </c>
      <c r="D456" s="134">
        <v>46.67259</v>
      </c>
    </row>
    <row r="457" spans="1:4" x14ac:dyDescent="0.25">
      <c r="A457" s="131" t="s">
        <v>8</v>
      </c>
      <c r="B457" s="132">
        <v>44580</v>
      </c>
      <c r="C457" s="133">
        <v>21</v>
      </c>
      <c r="D457" s="134">
        <v>50.978140000000003</v>
      </c>
    </row>
    <row r="458" spans="1:4" x14ac:dyDescent="0.25">
      <c r="A458" s="131" t="s">
        <v>8</v>
      </c>
      <c r="B458" s="132">
        <v>44580</v>
      </c>
      <c r="C458" s="133">
        <v>22</v>
      </c>
      <c r="D458" s="134">
        <v>52.032739999999997</v>
      </c>
    </row>
    <row r="459" spans="1:4" x14ac:dyDescent="0.25">
      <c r="A459" s="131" t="s">
        <v>8</v>
      </c>
      <c r="B459" s="132">
        <v>44580</v>
      </c>
      <c r="C459" s="133">
        <v>23</v>
      </c>
      <c r="D459" s="134">
        <v>42.428539999999998</v>
      </c>
    </row>
    <row r="460" spans="1:4" x14ac:dyDescent="0.25">
      <c r="A460" s="131" t="s">
        <v>8</v>
      </c>
      <c r="B460" s="132">
        <v>44580</v>
      </c>
      <c r="C460" s="133">
        <v>24</v>
      </c>
      <c r="D460" s="134">
        <v>45.190240000000003</v>
      </c>
    </row>
    <row r="461" spans="1:4" x14ac:dyDescent="0.25">
      <c r="A461" s="131" t="s">
        <v>8</v>
      </c>
      <c r="B461" s="132">
        <v>44581</v>
      </c>
      <c r="C461" s="133">
        <v>1</v>
      </c>
      <c r="D461" s="134">
        <v>36.377609999999997</v>
      </c>
    </row>
    <row r="462" spans="1:4" x14ac:dyDescent="0.25">
      <c r="A462" s="131" t="s">
        <v>8</v>
      </c>
      <c r="B462" s="132">
        <v>44581</v>
      </c>
      <c r="C462" s="133">
        <v>2</v>
      </c>
      <c r="D462" s="134">
        <v>35.592199999999998</v>
      </c>
    </row>
    <row r="463" spans="1:4" x14ac:dyDescent="0.25">
      <c r="A463" s="131" t="s">
        <v>8</v>
      </c>
      <c r="B463" s="132">
        <v>44581</v>
      </c>
      <c r="C463" s="133">
        <v>3</v>
      </c>
      <c r="D463" s="134">
        <v>33.782699999999998</v>
      </c>
    </row>
    <row r="464" spans="1:4" x14ac:dyDescent="0.25">
      <c r="A464" s="131" t="s">
        <v>8</v>
      </c>
      <c r="B464" s="132">
        <v>44581</v>
      </c>
      <c r="C464" s="133">
        <v>4</v>
      </c>
      <c r="D464" s="134">
        <v>33.783250000000002</v>
      </c>
    </row>
    <row r="465" spans="1:4" x14ac:dyDescent="0.25">
      <c r="A465" s="131" t="s">
        <v>8</v>
      </c>
      <c r="B465" s="132">
        <v>44581</v>
      </c>
      <c r="C465" s="133">
        <v>5</v>
      </c>
      <c r="D465" s="134">
        <v>33.81908</v>
      </c>
    </row>
    <row r="466" spans="1:4" x14ac:dyDescent="0.25">
      <c r="A466" s="131" t="s">
        <v>8</v>
      </c>
      <c r="B466" s="132">
        <v>44581</v>
      </c>
      <c r="C466" s="133">
        <v>6</v>
      </c>
      <c r="D466" s="134">
        <v>35.93759</v>
      </c>
    </row>
    <row r="467" spans="1:4" x14ac:dyDescent="0.25">
      <c r="A467" s="131" t="s">
        <v>8</v>
      </c>
      <c r="B467" s="132">
        <v>44581</v>
      </c>
      <c r="C467" s="133">
        <v>7</v>
      </c>
      <c r="D467" s="134">
        <v>39.430120000000002</v>
      </c>
    </row>
    <row r="468" spans="1:4" x14ac:dyDescent="0.25">
      <c r="A468" s="131" t="s">
        <v>8</v>
      </c>
      <c r="B468" s="132">
        <v>44581</v>
      </c>
      <c r="C468" s="133">
        <v>8</v>
      </c>
      <c r="D468" s="134">
        <v>54.906309999999998</v>
      </c>
    </row>
    <row r="469" spans="1:4" x14ac:dyDescent="0.25">
      <c r="A469" s="131" t="s">
        <v>8</v>
      </c>
      <c r="B469" s="132">
        <v>44581</v>
      </c>
      <c r="C469" s="133">
        <v>9</v>
      </c>
      <c r="D469" s="134">
        <v>51.185960000000001</v>
      </c>
    </row>
    <row r="470" spans="1:4" x14ac:dyDescent="0.25">
      <c r="A470" s="131" t="s">
        <v>8</v>
      </c>
      <c r="B470" s="132">
        <v>44581</v>
      </c>
      <c r="C470" s="133">
        <v>10</v>
      </c>
      <c r="D470" s="134">
        <v>36.501249999999999</v>
      </c>
    </row>
    <row r="471" spans="1:4" x14ac:dyDescent="0.25">
      <c r="A471" s="131" t="s">
        <v>8</v>
      </c>
      <c r="B471" s="132">
        <v>44581</v>
      </c>
      <c r="C471" s="133">
        <v>11</v>
      </c>
      <c r="D471" s="134">
        <v>23.035900000000002</v>
      </c>
    </row>
    <row r="472" spans="1:4" x14ac:dyDescent="0.25">
      <c r="A472" s="131" t="s">
        <v>8</v>
      </c>
      <c r="B472" s="132">
        <v>44581</v>
      </c>
      <c r="C472" s="133">
        <v>12</v>
      </c>
      <c r="D472" s="134">
        <v>32.90296</v>
      </c>
    </row>
    <row r="473" spans="1:4" x14ac:dyDescent="0.25">
      <c r="A473" s="131" t="s">
        <v>8</v>
      </c>
      <c r="B473" s="132">
        <v>44581</v>
      </c>
      <c r="C473" s="133">
        <v>13</v>
      </c>
      <c r="D473" s="134">
        <v>30.51238</v>
      </c>
    </row>
    <row r="474" spans="1:4" x14ac:dyDescent="0.25">
      <c r="A474" s="131" t="s">
        <v>8</v>
      </c>
      <c r="B474" s="132">
        <v>44581</v>
      </c>
      <c r="C474" s="133">
        <v>14</v>
      </c>
      <c r="D474" s="134">
        <v>29.084119999999999</v>
      </c>
    </row>
    <row r="475" spans="1:4" x14ac:dyDescent="0.25">
      <c r="A475" s="131" t="s">
        <v>8</v>
      </c>
      <c r="B475" s="132">
        <v>44581</v>
      </c>
      <c r="C475" s="133">
        <v>15</v>
      </c>
      <c r="D475" s="134">
        <v>16.50498</v>
      </c>
    </row>
    <row r="476" spans="1:4" x14ac:dyDescent="0.25">
      <c r="A476" s="131" t="s">
        <v>8</v>
      </c>
      <c r="B476" s="132">
        <v>44581</v>
      </c>
      <c r="C476" s="133">
        <v>16</v>
      </c>
      <c r="D476" s="134">
        <v>28.587720000000001</v>
      </c>
    </row>
    <row r="477" spans="1:4" x14ac:dyDescent="0.25">
      <c r="A477" s="131" t="s">
        <v>8</v>
      </c>
      <c r="B477" s="132">
        <v>44581</v>
      </c>
      <c r="C477" s="133">
        <v>17</v>
      </c>
      <c r="D477" s="134">
        <v>25.604130000000001</v>
      </c>
    </row>
    <row r="478" spans="1:4" x14ac:dyDescent="0.25">
      <c r="A478" s="131" t="s">
        <v>8</v>
      </c>
      <c r="B478" s="132">
        <v>44581</v>
      </c>
      <c r="C478" s="133">
        <v>18</v>
      </c>
      <c r="D478" s="134">
        <v>38.972299999999997</v>
      </c>
    </row>
    <row r="479" spans="1:4" x14ac:dyDescent="0.25">
      <c r="A479" s="131" t="s">
        <v>8</v>
      </c>
      <c r="B479" s="132">
        <v>44581</v>
      </c>
      <c r="C479" s="133">
        <v>19</v>
      </c>
      <c r="D479" s="134">
        <v>61.65578</v>
      </c>
    </row>
    <row r="480" spans="1:4" x14ac:dyDescent="0.25">
      <c r="A480" s="131" t="s">
        <v>8</v>
      </c>
      <c r="B480" s="132">
        <v>44581</v>
      </c>
      <c r="C480" s="133">
        <v>20</v>
      </c>
      <c r="D480" s="134">
        <v>35.934629999999999</v>
      </c>
    </row>
    <row r="481" spans="1:4" x14ac:dyDescent="0.25">
      <c r="A481" s="131" t="s">
        <v>8</v>
      </c>
      <c r="B481" s="132">
        <v>44581</v>
      </c>
      <c r="C481" s="133">
        <v>21</v>
      </c>
      <c r="D481" s="134">
        <v>46.667949999999998</v>
      </c>
    </row>
    <row r="482" spans="1:4" x14ac:dyDescent="0.25">
      <c r="A482" s="131" t="s">
        <v>8</v>
      </c>
      <c r="B482" s="132">
        <v>44581</v>
      </c>
      <c r="C482" s="133">
        <v>22</v>
      </c>
      <c r="D482" s="134">
        <v>37.32573</v>
      </c>
    </row>
    <row r="483" spans="1:4" x14ac:dyDescent="0.25">
      <c r="A483" s="131" t="s">
        <v>8</v>
      </c>
      <c r="B483" s="132">
        <v>44581</v>
      </c>
      <c r="C483" s="133">
        <v>23</v>
      </c>
      <c r="D483" s="134">
        <v>41.042540000000002</v>
      </c>
    </row>
    <row r="484" spans="1:4" x14ac:dyDescent="0.25">
      <c r="A484" s="131" t="s">
        <v>8</v>
      </c>
      <c r="B484" s="132">
        <v>44581</v>
      </c>
      <c r="C484" s="133">
        <v>24</v>
      </c>
      <c r="D484" s="134">
        <v>33.524940000000001</v>
      </c>
    </row>
    <row r="485" spans="1:4" x14ac:dyDescent="0.25">
      <c r="A485" s="131" t="s">
        <v>8</v>
      </c>
      <c r="B485" s="132">
        <v>44582</v>
      </c>
      <c r="C485" s="133">
        <v>1</v>
      </c>
      <c r="D485" s="134">
        <v>32.677259999999997</v>
      </c>
    </row>
    <row r="486" spans="1:4" x14ac:dyDescent="0.25">
      <c r="A486" s="131" t="s">
        <v>8</v>
      </c>
      <c r="B486" s="132">
        <v>44582</v>
      </c>
      <c r="C486" s="133">
        <v>2</v>
      </c>
      <c r="D486" s="134">
        <v>31.948370000000001</v>
      </c>
    </row>
    <row r="487" spans="1:4" x14ac:dyDescent="0.25">
      <c r="A487" s="131" t="s">
        <v>8</v>
      </c>
      <c r="B487" s="132">
        <v>44582</v>
      </c>
      <c r="C487" s="133">
        <v>3</v>
      </c>
      <c r="D487" s="134">
        <v>30.740580000000001</v>
      </c>
    </row>
    <row r="488" spans="1:4" x14ac:dyDescent="0.25">
      <c r="A488" s="131" t="s">
        <v>8</v>
      </c>
      <c r="B488" s="132">
        <v>44582</v>
      </c>
      <c r="C488" s="133">
        <v>4</v>
      </c>
      <c r="D488" s="134">
        <v>30.653980000000001</v>
      </c>
    </row>
    <row r="489" spans="1:4" x14ac:dyDescent="0.25">
      <c r="A489" s="131" t="s">
        <v>8</v>
      </c>
      <c r="B489" s="132">
        <v>44582</v>
      </c>
      <c r="C489" s="133">
        <v>5</v>
      </c>
      <c r="D489" s="134">
        <v>31.670030000000001</v>
      </c>
    </row>
    <row r="490" spans="1:4" x14ac:dyDescent="0.25">
      <c r="A490" s="131" t="s">
        <v>8</v>
      </c>
      <c r="B490" s="132">
        <v>44582</v>
      </c>
      <c r="C490" s="133">
        <v>6</v>
      </c>
      <c r="D490" s="134">
        <v>35.729500000000002</v>
      </c>
    </row>
    <row r="491" spans="1:4" x14ac:dyDescent="0.25">
      <c r="A491" s="131" t="s">
        <v>8</v>
      </c>
      <c r="B491" s="132">
        <v>44582</v>
      </c>
      <c r="C491" s="133">
        <v>7</v>
      </c>
      <c r="D491" s="134">
        <v>42.684449999999998</v>
      </c>
    </row>
    <row r="492" spans="1:4" x14ac:dyDescent="0.25">
      <c r="A492" s="131" t="s">
        <v>8</v>
      </c>
      <c r="B492" s="132">
        <v>44582</v>
      </c>
      <c r="C492" s="133">
        <v>8</v>
      </c>
      <c r="D492" s="134">
        <v>47.591540000000002</v>
      </c>
    </row>
    <row r="493" spans="1:4" x14ac:dyDescent="0.25">
      <c r="A493" s="131" t="s">
        <v>8</v>
      </c>
      <c r="B493" s="132">
        <v>44582</v>
      </c>
      <c r="C493" s="133">
        <v>9</v>
      </c>
      <c r="D493" s="134">
        <v>46.204700000000003</v>
      </c>
    </row>
    <row r="494" spans="1:4" x14ac:dyDescent="0.25">
      <c r="A494" s="131" t="s">
        <v>8</v>
      </c>
      <c r="B494" s="132">
        <v>44582</v>
      </c>
      <c r="C494" s="133">
        <v>10</v>
      </c>
      <c r="D494" s="134">
        <v>40.279440000000001</v>
      </c>
    </row>
    <row r="495" spans="1:4" x14ac:dyDescent="0.25">
      <c r="A495" s="131" t="s">
        <v>8</v>
      </c>
      <c r="B495" s="132">
        <v>44582</v>
      </c>
      <c r="C495" s="133">
        <v>11</v>
      </c>
      <c r="D495" s="134">
        <v>41.148569999999999</v>
      </c>
    </row>
    <row r="496" spans="1:4" x14ac:dyDescent="0.25">
      <c r="A496" s="131" t="s">
        <v>8</v>
      </c>
      <c r="B496" s="132">
        <v>44582</v>
      </c>
      <c r="C496" s="133">
        <v>12</v>
      </c>
      <c r="D496" s="134">
        <v>32.682879999999997</v>
      </c>
    </row>
    <row r="497" spans="1:4" x14ac:dyDescent="0.25">
      <c r="A497" s="131" t="s">
        <v>8</v>
      </c>
      <c r="B497" s="132">
        <v>44582</v>
      </c>
      <c r="C497" s="133">
        <v>13</v>
      </c>
      <c r="D497" s="134">
        <v>33.311520000000002</v>
      </c>
    </row>
    <row r="498" spans="1:4" x14ac:dyDescent="0.25">
      <c r="A498" s="131" t="s">
        <v>8</v>
      </c>
      <c r="B498" s="132">
        <v>44582</v>
      </c>
      <c r="C498" s="133">
        <v>14</v>
      </c>
      <c r="D498" s="134">
        <v>23.803419999999999</v>
      </c>
    </row>
    <row r="499" spans="1:4" x14ac:dyDescent="0.25">
      <c r="A499" s="131" t="s">
        <v>8</v>
      </c>
      <c r="B499" s="132">
        <v>44582</v>
      </c>
      <c r="C499" s="133">
        <v>15</v>
      </c>
      <c r="D499" s="134">
        <v>24.784839999999999</v>
      </c>
    </row>
    <row r="500" spans="1:4" x14ac:dyDescent="0.25">
      <c r="A500" s="131" t="s">
        <v>8</v>
      </c>
      <c r="B500" s="132">
        <v>44582</v>
      </c>
      <c r="C500" s="133">
        <v>16</v>
      </c>
      <c r="D500" s="134">
        <v>29.307179999999999</v>
      </c>
    </row>
    <row r="501" spans="1:4" x14ac:dyDescent="0.25">
      <c r="A501" s="131" t="s">
        <v>8</v>
      </c>
      <c r="B501" s="132">
        <v>44582</v>
      </c>
      <c r="C501" s="133">
        <v>17</v>
      </c>
      <c r="D501" s="134">
        <v>45.439770000000003</v>
      </c>
    </row>
    <row r="502" spans="1:4" x14ac:dyDescent="0.25">
      <c r="A502" s="131" t="s">
        <v>8</v>
      </c>
      <c r="B502" s="132">
        <v>44582</v>
      </c>
      <c r="C502" s="133">
        <v>18</v>
      </c>
      <c r="D502" s="134">
        <v>63.237789999999997</v>
      </c>
    </row>
    <row r="503" spans="1:4" x14ac:dyDescent="0.25">
      <c r="A503" s="131" t="s">
        <v>8</v>
      </c>
      <c r="B503" s="132">
        <v>44582</v>
      </c>
      <c r="C503" s="133">
        <v>19</v>
      </c>
      <c r="D503" s="134">
        <v>44.535359999999997</v>
      </c>
    </row>
    <row r="504" spans="1:4" x14ac:dyDescent="0.25">
      <c r="A504" s="131" t="s">
        <v>8</v>
      </c>
      <c r="B504" s="132">
        <v>44582</v>
      </c>
      <c r="C504" s="133">
        <v>20</v>
      </c>
      <c r="D504" s="134">
        <v>43.984250000000003</v>
      </c>
    </row>
    <row r="505" spans="1:4" x14ac:dyDescent="0.25">
      <c r="A505" s="131" t="s">
        <v>8</v>
      </c>
      <c r="B505" s="132">
        <v>44582</v>
      </c>
      <c r="C505" s="133">
        <v>21</v>
      </c>
      <c r="D505" s="134">
        <v>48.92</v>
      </c>
    </row>
    <row r="506" spans="1:4" x14ac:dyDescent="0.25">
      <c r="A506" s="131" t="s">
        <v>8</v>
      </c>
      <c r="B506" s="132">
        <v>44582</v>
      </c>
      <c r="C506" s="133">
        <v>22</v>
      </c>
      <c r="D506" s="134">
        <v>38.770879999999998</v>
      </c>
    </row>
    <row r="507" spans="1:4" x14ac:dyDescent="0.25">
      <c r="A507" s="131" t="s">
        <v>8</v>
      </c>
      <c r="B507" s="132">
        <v>44582</v>
      </c>
      <c r="C507" s="133">
        <v>23</v>
      </c>
      <c r="D507" s="134">
        <v>37.834510000000002</v>
      </c>
    </row>
    <row r="508" spans="1:4" x14ac:dyDescent="0.25">
      <c r="A508" s="131" t="s">
        <v>8</v>
      </c>
      <c r="B508" s="132">
        <v>44582</v>
      </c>
      <c r="C508" s="133">
        <v>24</v>
      </c>
      <c r="D508" s="134">
        <v>41.464660000000002</v>
      </c>
    </row>
    <row r="509" spans="1:4" x14ac:dyDescent="0.25">
      <c r="A509" s="131" t="s">
        <v>8</v>
      </c>
      <c r="B509" s="132">
        <v>44583</v>
      </c>
      <c r="C509" s="133">
        <v>1</v>
      </c>
      <c r="D509" s="134">
        <v>33.570450000000001</v>
      </c>
    </row>
    <row r="510" spans="1:4" x14ac:dyDescent="0.25">
      <c r="A510" s="131" t="s">
        <v>8</v>
      </c>
      <c r="B510" s="132">
        <v>44583</v>
      </c>
      <c r="C510" s="133">
        <v>2</v>
      </c>
      <c r="D510" s="134">
        <v>32.150579999999998</v>
      </c>
    </row>
    <row r="511" spans="1:4" x14ac:dyDescent="0.25">
      <c r="A511" s="131" t="s">
        <v>8</v>
      </c>
      <c r="B511" s="132">
        <v>44583</v>
      </c>
      <c r="C511" s="133">
        <v>3</v>
      </c>
      <c r="D511" s="134">
        <v>33.164239999999999</v>
      </c>
    </row>
    <row r="512" spans="1:4" x14ac:dyDescent="0.25">
      <c r="A512" s="131" t="s">
        <v>8</v>
      </c>
      <c r="B512" s="132">
        <v>44583</v>
      </c>
      <c r="C512" s="133">
        <v>4</v>
      </c>
      <c r="D512" s="134">
        <v>34.282649999999997</v>
      </c>
    </row>
    <row r="513" spans="1:4" x14ac:dyDescent="0.25">
      <c r="A513" s="131" t="s">
        <v>8</v>
      </c>
      <c r="B513" s="132">
        <v>44583</v>
      </c>
      <c r="C513" s="133">
        <v>5</v>
      </c>
      <c r="D513" s="134">
        <v>36.890590000000003</v>
      </c>
    </row>
    <row r="514" spans="1:4" x14ac:dyDescent="0.25">
      <c r="A514" s="131" t="s">
        <v>8</v>
      </c>
      <c r="B514" s="132">
        <v>44583</v>
      </c>
      <c r="C514" s="133">
        <v>6</v>
      </c>
      <c r="D514" s="134">
        <v>38.926020000000001</v>
      </c>
    </row>
    <row r="515" spans="1:4" x14ac:dyDescent="0.25">
      <c r="A515" s="131" t="s">
        <v>8</v>
      </c>
      <c r="B515" s="132">
        <v>44583</v>
      </c>
      <c r="C515" s="133">
        <v>7</v>
      </c>
      <c r="D515" s="134">
        <v>35.863639999999997</v>
      </c>
    </row>
    <row r="516" spans="1:4" x14ac:dyDescent="0.25">
      <c r="A516" s="131" t="s">
        <v>8</v>
      </c>
      <c r="B516" s="132">
        <v>44583</v>
      </c>
      <c r="C516" s="133">
        <v>8</v>
      </c>
      <c r="D516" s="134">
        <v>33.962879999999998</v>
      </c>
    </row>
    <row r="517" spans="1:4" x14ac:dyDescent="0.25">
      <c r="A517" s="131" t="s">
        <v>8</v>
      </c>
      <c r="B517" s="132">
        <v>44583</v>
      </c>
      <c r="C517" s="133">
        <v>9</v>
      </c>
      <c r="D517" s="134">
        <v>32.94276</v>
      </c>
    </row>
    <row r="518" spans="1:4" x14ac:dyDescent="0.25">
      <c r="A518" s="131" t="s">
        <v>8</v>
      </c>
      <c r="B518" s="132">
        <v>44583</v>
      </c>
      <c r="C518" s="133">
        <v>10</v>
      </c>
      <c r="D518" s="134">
        <v>41.49512</v>
      </c>
    </row>
    <row r="519" spans="1:4" x14ac:dyDescent="0.25">
      <c r="A519" s="131" t="s">
        <v>8</v>
      </c>
      <c r="B519" s="132">
        <v>44583</v>
      </c>
      <c r="C519" s="133">
        <v>11</v>
      </c>
      <c r="D519" s="134">
        <v>29.97308</v>
      </c>
    </row>
    <row r="520" spans="1:4" x14ac:dyDescent="0.25">
      <c r="A520" s="131" t="s">
        <v>8</v>
      </c>
      <c r="B520" s="132">
        <v>44583</v>
      </c>
      <c r="C520" s="133">
        <v>12</v>
      </c>
      <c r="D520" s="134">
        <v>27.646190000000001</v>
      </c>
    </row>
    <row r="521" spans="1:4" x14ac:dyDescent="0.25">
      <c r="A521" s="131" t="s">
        <v>8</v>
      </c>
      <c r="B521" s="132">
        <v>44583</v>
      </c>
      <c r="C521" s="133">
        <v>13</v>
      </c>
      <c r="D521" s="134">
        <v>26.745809999999999</v>
      </c>
    </row>
    <row r="522" spans="1:4" x14ac:dyDescent="0.25">
      <c r="A522" s="131" t="s">
        <v>8</v>
      </c>
      <c r="B522" s="132">
        <v>44583</v>
      </c>
      <c r="C522" s="133">
        <v>14</v>
      </c>
      <c r="D522" s="134">
        <v>22.72034</v>
      </c>
    </row>
    <row r="523" spans="1:4" x14ac:dyDescent="0.25">
      <c r="A523" s="131" t="s">
        <v>8</v>
      </c>
      <c r="B523" s="132">
        <v>44583</v>
      </c>
      <c r="C523" s="133">
        <v>15</v>
      </c>
      <c r="D523" s="134">
        <v>20.310140000000001</v>
      </c>
    </row>
    <row r="524" spans="1:4" x14ac:dyDescent="0.25">
      <c r="A524" s="131" t="s">
        <v>8</v>
      </c>
      <c r="B524" s="132">
        <v>44583</v>
      </c>
      <c r="C524" s="133">
        <v>16</v>
      </c>
      <c r="D524" s="134">
        <v>25.389800000000001</v>
      </c>
    </row>
    <row r="525" spans="1:4" x14ac:dyDescent="0.25">
      <c r="A525" s="131" t="s">
        <v>8</v>
      </c>
      <c r="B525" s="132">
        <v>44583</v>
      </c>
      <c r="C525" s="133">
        <v>17</v>
      </c>
      <c r="D525" s="134">
        <v>39.593110000000003</v>
      </c>
    </row>
    <row r="526" spans="1:4" x14ac:dyDescent="0.25">
      <c r="A526" s="131" t="s">
        <v>8</v>
      </c>
      <c r="B526" s="132">
        <v>44583</v>
      </c>
      <c r="C526" s="133">
        <v>18</v>
      </c>
      <c r="D526" s="134">
        <v>61.229030000000002</v>
      </c>
    </row>
    <row r="527" spans="1:4" x14ac:dyDescent="0.25">
      <c r="A527" s="131" t="s">
        <v>8</v>
      </c>
      <c r="B527" s="132">
        <v>44583</v>
      </c>
      <c r="C527" s="133">
        <v>19</v>
      </c>
      <c r="D527" s="134">
        <v>44.168430000000001</v>
      </c>
    </row>
    <row r="528" spans="1:4" x14ac:dyDescent="0.25">
      <c r="A528" s="131" t="s">
        <v>8</v>
      </c>
      <c r="B528" s="132">
        <v>44583</v>
      </c>
      <c r="C528" s="133">
        <v>20</v>
      </c>
      <c r="D528" s="134">
        <v>46.867620000000002</v>
      </c>
    </row>
    <row r="529" spans="1:4" x14ac:dyDescent="0.25">
      <c r="A529" s="131" t="s">
        <v>8</v>
      </c>
      <c r="B529" s="132">
        <v>44583</v>
      </c>
      <c r="C529" s="133">
        <v>21</v>
      </c>
      <c r="D529" s="134">
        <v>38.449739999999998</v>
      </c>
    </row>
    <row r="530" spans="1:4" x14ac:dyDescent="0.25">
      <c r="A530" s="131" t="s">
        <v>8</v>
      </c>
      <c r="B530" s="132">
        <v>44583</v>
      </c>
      <c r="C530" s="133">
        <v>22</v>
      </c>
      <c r="D530" s="134">
        <v>42.56521</v>
      </c>
    </row>
    <row r="531" spans="1:4" x14ac:dyDescent="0.25">
      <c r="A531" s="131" t="s">
        <v>8</v>
      </c>
      <c r="B531" s="132">
        <v>44583</v>
      </c>
      <c r="C531" s="133">
        <v>23</v>
      </c>
      <c r="D531" s="134">
        <v>36.891939999999998</v>
      </c>
    </row>
    <row r="532" spans="1:4" x14ac:dyDescent="0.25">
      <c r="A532" s="131" t="s">
        <v>8</v>
      </c>
      <c r="B532" s="132">
        <v>44583</v>
      </c>
      <c r="C532" s="133">
        <v>24</v>
      </c>
      <c r="D532" s="134">
        <v>41.746499999999997</v>
      </c>
    </row>
    <row r="533" spans="1:4" x14ac:dyDescent="0.25">
      <c r="A533" s="131" t="s">
        <v>8</v>
      </c>
      <c r="B533" s="132">
        <v>44584</v>
      </c>
      <c r="C533" s="133">
        <v>1</v>
      </c>
      <c r="D533" s="134">
        <v>36.82676</v>
      </c>
    </row>
    <row r="534" spans="1:4" x14ac:dyDescent="0.25">
      <c r="A534" s="131" t="s">
        <v>8</v>
      </c>
      <c r="B534" s="132">
        <v>44584</v>
      </c>
      <c r="C534" s="133">
        <v>2</v>
      </c>
      <c r="D534" s="134">
        <v>34.937220000000003</v>
      </c>
    </row>
    <row r="535" spans="1:4" x14ac:dyDescent="0.25">
      <c r="A535" s="131" t="s">
        <v>8</v>
      </c>
      <c r="B535" s="132">
        <v>44584</v>
      </c>
      <c r="C535" s="133">
        <v>3</v>
      </c>
      <c r="D535" s="134">
        <v>32.059530000000002</v>
      </c>
    </row>
    <row r="536" spans="1:4" x14ac:dyDescent="0.25">
      <c r="A536" s="131" t="s">
        <v>8</v>
      </c>
      <c r="B536" s="132">
        <v>44584</v>
      </c>
      <c r="C536" s="133">
        <v>4</v>
      </c>
      <c r="D536" s="134">
        <v>30.062069999999999</v>
      </c>
    </row>
    <row r="537" spans="1:4" x14ac:dyDescent="0.25">
      <c r="A537" s="131" t="s">
        <v>8</v>
      </c>
      <c r="B537" s="132">
        <v>44584</v>
      </c>
      <c r="C537" s="133">
        <v>5</v>
      </c>
      <c r="D537" s="134">
        <v>30.626830000000002</v>
      </c>
    </row>
    <row r="538" spans="1:4" x14ac:dyDescent="0.25">
      <c r="A538" s="131" t="s">
        <v>8</v>
      </c>
      <c r="B538" s="132">
        <v>44584</v>
      </c>
      <c r="C538" s="133">
        <v>6</v>
      </c>
      <c r="D538" s="134">
        <v>30.481719999999999</v>
      </c>
    </row>
    <row r="539" spans="1:4" x14ac:dyDescent="0.25">
      <c r="A539" s="131" t="s">
        <v>8</v>
      </c>
      <c r="B539" s="132">
        <v>44584</v>
      </c>
      <c r="C539" s="133">
        <v>7</v>
      </c>
      <c r="D539" s="134">
        <v>37.370019999999997</v>
      </c>
    </row>
    <row r="540" spans="1:4" x14ac:dyDescent="0.25">
      <c r="A540" s="131" t="s">
        <v>8</v>
      </c>
      <c r="B540" s="132">
        <v>44584</v>
      </c>
      <c r="C540" s="133">
        <v>8</v>
      </c>
      <c r="D540" s="134">
        <v>36.711790000000001</v>
      </c>
    </row>
    <row r="541" spans="1:4" x14ac:dyDescent="0.25">
      <c r="A541" s="131" t="s">
        <v>8</v>
      </c>
      <c r="B541" s="132">
        <v>44584</v>
      </c>
      <c r="C541" s="133">
        <v>9</v>
      </c>
      <c r="D541" s="134">
        <v>31.027989999999999</v>
      </c>
    </row>
    <row r="542" spans="1:4" x14ac:dyDescent="0.25">
      <c r="A542" s="131" t="s">
        <v>8</v>
      </c>
      <c r="B542" s="132">
        <v>44584</v>
      </c>
      <c r="C542" s="133">
        <v>10</v>
      </c>
      <c r="D542" s="134">
        <v>34.1053</v>
      </c>
    </row>
    <row r="543" spans="1:4" x14ac:dyDescent="0.25">
      <c r="A543" s="131" t="s">
        <v>8</v>
      </c>
      <c r="B543" s="132">
        <v>44584</v>
      </c>
      <c r="C543" s="133">
        <v>11</v>
      </c>
      <c r="D543" s="134">
        <v>28.461739999999999</v>
      </c>
    </row>
    <row r="544" spans="1:4" x14ac:dyDescent="0.25">
      <c r="A544" s="131" t="s">
        <v>8</v>
      </c>
      <c r="B544" s="132">
        <v>44584</v>
      </c>
      <c r="C544" s="133">
        <v>12</v>
      </c>
      <c r="D544" s="134">
        <v>24.46565</v>
      </c>
    </row>
    <row r="545" spans="1:4" x14ac:dyDescent="0.25">
      <c r="A545" s="131" t="s">
        <v>8</v>
      </c>
      <c r="B545" s="132">
        <v>44584</v>
      </c>
      <c r="C545" s="133">
        <v>13</v>
      </c>
      <c r="D545" s="134">
        <v>22.218209999999999</v>
      </c>
    </row>
    <row r="546" spans="1:4" x14ac:dyDescent="0.25">
      <c r="A546" s="131" t="s">
        <v>8</v>
      </c>
      <c r="B546" s="132">
        <v>44584</v>
      </c>
      <c r="C546" s="133">
        <v>14</v>
      </c>
      <c r="D546" s="134">
        <v>22.36449</v>
      </c>
    </row>
    <row r="547" spans="1:4" x14ac:dyDescent="0.25">
      <c r="A547" s="131" t="s">
        <v>8</v>
      </c>
      <c r="B547" s="132">
        <v>44584</v>
      </c>
      <c r="C547" s="133">
        <v>15</v>
      </c>
      <c r="D547" s="134">
        <v>22.038229999999999</v>
      </c>
    </row>
    <row r="548" spans="1:4" x14ac:dyDescent="0.25">
      <c r="A548" s="131" t="s">
        <v>8</v>
      </c>
      <c r="B548" s="132">
        <v>44584</v>
      </c>
      <c r="C548" s="133">
        <v>16</v>
      </c>
      <c r="D548" s="134">
        <v>21.826460000000001</v>
      </c>
    </row>
    <row r="549" spans="1:4" x14ac:dyDescent="0.25">
      <c r="A549" s="131" t="s">
        <v>8</v>
      </c>
      <c r="B549" s="132">
        <v>44584</v>
      </c>
      <c r="C549" s="133">
        <v>17</v>
      </c>
      <c r="D549" s="134">
        <v>45.798340000000003</v>
      </c>
    </row>
    <row r="550" spans="1:4" x14ac:dyDescent="0.25">
      <c r="A550" s="131" t="s">
        <v>8</v>
      </c>
      <c r="B550" s="132">
        <v>44584</v>
      </c>
      <c r="C550" s="133">
        <v>18</v>
      </c>
      <c r="D550" s="134">
        <v>44.328299999999999</v>
      </c>
    </row>
    <row r="551" spans="1:4" x14ac:dyDescent="0.25">
      <c r="A551" s="131" t="s">
        <v>8</v>
      </c>
      <c r="B551" s="132">
        <v>44584</v>
      </c>
      <c r="C551" s="133">
        <v>19</v>
      </c>
      <c r="D551" s="134">
        <v>39.536459999999998</v>
      </c>
    </row>
    <row r="552" spans="1:4" x14ac:dyDescent="0.25">
      <c r="A552" s="131" t="s">
        <v>8</v>
      </c>
      <c r="B552" s="132">
        <v>44584</v>
      </c>
      <c r="C552" s="133">
        <v>20</v>
      </c>
      <c r="D552" s="134">
        <v>49.089689999999997</v>
      </c>
    </row>
    <row r="553" spans="1:4" x14ac:dyDescent="0.25">
      <c r="A553" s="131" t="s">
        <v>8</v>
      </c>
      <c r="B553" s="132">
        <v>44584</v>
      </c>
      <c r="C553" s="133">
        <v>21</v>
      </c>
      <c r="D553" s="134">
        <v>37.97251</v>
      </c>
    </row>
    <row r="554" spans="1:4" x14ac:dyDescent="0.25">
      <c r="A554" s="131" t="s">
        <v>8</v>
      </c>
      <c r="B554" s="132">
        <v>44584</v>
      </c>
      <c r="C554" s="133">
        <v>22</v>
      </c>
      <c r="D554" s="134">
        <v>42.71537</v>
      </c>
    </row>
    <row r="555" spans="1:4" x14ac:dyDescent="0.25">
      <c r="A555" s="131" t="s">
        <v>8</v>
      </c>
      <c r="B555" s="132">
        <v>44584</v>
      </c>
      <c r="C555" s="133">
        <v>23</v>
      </c>
      <c r="D555" s="134">
        <v>40.445399999999999</v>
      </c>
    </row>
    <row r="556" spans="1:4" x14ac:dyDescent="0.25">
      <c r="A556" s="131" t="s">
        <v>8</v>
      </c>
      <c r="B556" s="132">
        <v>44584</v>
      </c>
      <c r="C556" s="133">
        <v>24</v>
      </c>
      <c r="D556" s="134">
        <v>33.477209999999999</v>
      </c>
    </row>
    <row r="557" spans="1:4" x14ac:dyDescent="0.25">
      <c r="A557" s="131" t="s">
        <v>8</v>
      </c>
      <c r="B557" s="132">
        <v>44585</v>
      </c>
      <c r="C557" s="133">
        <v>1</v>
      </c>
      <c r="D557" s="134">
        <v>30.546029999999998</v>
      </c>
    </row>
    <row r="558" spans="1:4" x14ac:dyDescent="0.25">
      <c r="A558" s="131" t="s">
        <v>8</v>
      </c>
      <c r="B558" s="132">
        <v>44585</v>
      </c>
      <c r="C558" s="133">
        <v>2</v>
      </c>
      <c r="D558" s="134">
        <v>37.614310000000003</v>
      </c>
    </row>
    <row r="559" spans="1:4" x14ac:dyDescent="0.25">
      <c r="A559" s="131" t="s">
        <v>8</v>
      </c>
      <c r="B559" s="132">
        <v>44585</v>
      </c>
      <c r="C559" s="133">
        <v>3</v>
      </c>
      <c r="D559" s="134">
        <v>36.738289999999999</v>
      </c>
    </row>
    <row r="560" spans="1:4" x14ac:dyDescent="0.25">
      <c r="A560" s="131" t="s">
        <v>8</v>
      </c>
      <c r="B560" s="132">
        <v>44585</v>
      </c>
      <c r="C560" s="133">
        <v>4</v>
      </c>
      <c r="D560" s="134">
        <v>32.808709999999998</v>
      </c>
    </row>
    <row r="561" spans="1:4" x14ac:dyDescent="0.25">
      <c r="A561" s="131" t="s">
        <v>8</v>
      </c>
      <c r="B561" s="132">
        <v>44585</v>
      </c>
      <c r="C561" s="133">
        <v>5</v>
      </c>
      <c r="D561" s="134">
        <v>32.742519999999999</v>
      </c>
    </row>
    <row r="562" spans="1:4" x14ac:dyDescent="0.25">
      <c r="A562" s="131" t="s">
        <v>8</v>
      </c>
      <c r="B562" s="132">
        <v>44585</v>
      </c>
      <c r="C562" s="133">
        <v>6</v>
      </c>
      <c r="D562" s="134">
        <v>41.959380000000003</v>
      </c>
    </row>
    <row r="563" spans="1:4" x14ac:dyDescent="0.25">
      <c r="A563" s="131" t="s">
        <v>8</v>
      </c>
      <c r="B563" s="132">
        <v>44585</v>
      </c>
      <c r="C563" s="133">
        <v>7</v>
      </c>
      <c r="D563" s="134">
        <v>46.857480000000002</v>
      </c>
    </row>
    <row r="564" spans="1:4" x14ac:dyDescent="0.25">
      <c r="A564" s="131" t="s">
        <v>8</v>
      </c>
      <c r="B564" s="132">
        <v>44585</v>
      </c>
      <c r="C564" s="133">
        <v>8</v>
      </c>
      <c r="D564" s="134">
        <v>52.737369999999999</v>
      </c>
    </row>
    <row r="565" spans="1:4" x14ac:dyDescent="0.25">
      <c r="A565" s="131" t="s">
        <v>8</v>
      </c>
      <c r="B565" s="132">
        <v>44585</v>
      </c>
      <c r="C565" s="133">
        <v>9</v>
      </c>
      <c r="D565" s="134">
        <v>46.107590000000002</v>
      </c>
    </row>
    <row r="566" spans="1:4" x14ac:dyDescent="0.25">
      <c r="A566" s="131" t="s">
        <v>8</v>
      </c>
      <c r="B566" s="132">
        <v>44585</v>
      </c>
      <c r="C566" s="133">
        <v>10</v>
      </c>
      <c r="D566" s="134">
        <v>38.208320000000001</v>
      </c>
    </row>
    <row r="567" spans="1:4" x14ac:dyDescent="0.25">
      <c r="A567" s="131" t="s">
        <v>8</v>
      </c>
      <c r="B567" s="132">
        <v>44585</v>
      </c>
      <c r="C567" s="133">
        <v>11</v>
      </c>
      <c r="D567" s="134">
        <v>40.79618</v>
      </c>
    </row>
    <row r="568" spans="1:4" x14ac:dyDescent="0.25">
      <c r="A568" s="131" t="s">
        <v>8</v>
      </c>
      <c r="B568" s="132">
        <v>44585</v>
      </c>
      <c r="C568" s="133">
        <v>12</v>
      </c>
      <c r="D568" s="134">
        <v>37.755830000000003</v>
      </c>
    </row>
    <row r="569" spans="1:4" x14ac:dyDescent="0.25">
      <c r="A569" s="131" t="s">
        <v>8</v>
      </c>
      <c r="B569" s="132">
        <v>44585</v>
      </c>
      <c r="C569" s="133">
        <v>13</v>
      </c>
      <c r="D569" s="134">
        <v>39.310490000000001</v>
      </c>
    </row>
    <row r="570" spans="1:4" x14ac:dyDescent="0.25">
      <c r="A570" s="131" t="s">
        <v>8</v>
      </c>
      <c r="B570" s="132">
        <v>44585</v>
      </c>
      <c r="C570" s="133">
        <v>14</v>
      </c>
      <c r="D570" s="134">
        <v>39.569189999999999</v>
      </c>
    </row>
    <row r="571" spans="1:4" x14ac:dyDescent="0.25">
      <c r="A571" s="131" t="s">
        <v>8</v>
      </c>
      <c r="B571" s="132">
        <v>44585</v>
      </c>
      <c r="C571" s="133">
        <v>15</v>
      </c>
      <c r="D571" s="134">
        <v>30.101990000000001</v>
      </c>
    </row>
    <row r="572" spans="1:4" x14ac:dyDescent="0.25">
      <c r="A572" s="131" t="s">
        <v>8</v>
      </c>
      <c r="B572" s="132">
        <v>44585</v>
      </c>
      <c r="C572" s="133">
        <v>16</v>
      </c>
      <c r="D572" s="134">
        <v>32.677500000000002</v>
      </c>
    </row>
    <row r="573" spans="1:4" x14ac:dyDescent="0.25">
      <c r="A573" s="131" t="s">
        <v>8</v>
      </c>
      <c r="B573" s="132">
        <v>44585</v>
      </c>
      <c r="C573" s="133">
        <v>17</v>
      </c>
      <c r="D573" s="134">
        <v>38.603409999999997</v>
      </c>
    </row>
    <row r="574" spans="1:4" x14ac:dyDescent="0.25">
      <c r="A574" s="131" t="s">
        <v>8</v>
      </c>
      <c r="B574" s="132">
        <v>44585</v>
      </c>
      <c r="C574" s="133">
        <v>18</v>
      </c>
      <c r="D574" s="134">
        <v>29.538959999999999</v>
      </c>
    </row>
    <row r="575" spans="1:4" x14ac:dyDescent="0.25">
      <c r="A575" s="131" t="s">
        <v>8</v>
      </c>
      <c r="B575" s="132">
        <v>44585</v>
      </c>
      <c r="C575" s="133">
        <v>19</v>
      </c>
      <c r="D575" s="134">
        <v>42.051169999999999</v>
      </c>
    </row>
    <row r="576" spans="1:4" x14ac:dyDescent="0.25">
      <c r="A576" s="131" t="s">
        <v>8</v>
      </c>
      <c r="B576" s="132">
        <v>44585</v>
      </c>
      <c r="C576" s="133">
        <v>20</v>
      </c>
      <c r="D576" s="134">
        <v>39.598579999999998</v>
      </c>
    </row>
    <row r="577" spans="1:4" x14ac:dyDescent="0.25">
      <c r="A577" s="131" t="s">
        <v>8</v>
      </c>
      <c r="B577" s="132">
        <v>44585</v>
      </c>
      <c r="C577" s="133">
        <v>21</v>
      </c>
      <c r="D577" s="134">
        <v>44.20391</v>
      </c>
    </row>
    <row r="578" spans="1:4" x14ac:dyDescent="0.25">
      <c r="A578" s="131" t="s">
        <v>8</v>
      </c>
      <c r="B578" s="132">
        <v>44585</v>
      </c>
      <c r="C578" s="133">
        <v>22</v>
      </c>
      <c r="D578" s="134">
        <v>44.619619999999998</v>
      </c>
    </row>
    <row r="579" spans="1:4" x14ac:dyDescent="0.25">
      <c r="A579" s="131" t="s">
        <v>8</v>
      </c>
      <c r="B579" s="132">
        <v>44585</v>
      </c>
      <c r="C579" s="133">
        <v>23</v>
      </c>
      <c r="D579" s="134">
        <v>39.451500000000003</v>
      </c>
    </row>
    <row r="580" spans="1:4" x14ac:dyDescent="0.25">
      <c r="A580" s="131" t="s">
        <v>8</v>
      </c>
      <c r="B580" s="132">
        <v>44585</v>
      </c>
      <c r="C580" s="133">
        <v>24</v>
      </c>
      <c r="D580" s="134">
        <v>37.936309999999999</v>
      </c>
    </row>
    <row r="581" spans="1:4" x14ac:dyDescent="0.25">
      <c r="A581" s="131" t="s">
        <v>8</v>
      </c>
      <c r="B581" s="132">
        <v>44586</v>
      </c>
      <c r="C581" s="133">
        <v>1</v>
      </c>
      <c r="D581" s="134">
        <v>35.7483</v>
      </c>
    </row>
    <row r="582" spans="1:4" x14ac:dyDescent="0.25">
      <c r="A582" s="131" t="s">
        <v>8</v>
      </c>
      <c r="B582" s="132">
        <v>44586</v>
      </c>
      <c r="C582" s="133">
        <v>2</v>
      </c>
      <c r="D582" s="134">
        <v>35.92559</v>
      </c>
    </row>
    <row r="583" spans="1:4" x14ac:dyDescent="0.25">
      <c r="A583" s="131" t="s">
        <v>8</v>
      </c>
      <c r="B583" s="132">
        <v>44586</v>
      </c>
      <c r="C583" s="133">
        <v>3</v>
      </c>
      <c r="D583" s="134">
        <v>35.720089999999999</v>
      </c>
    </row>
    <row r="584" spans="1:4" x14ac:dyDescent="0.25">
      <c r="A584" s="131" t="s">
        <v>8</v>
      </c>
      <c r="B584" s="132">
        <v>44586</v>
      </c>
      <c r="C584" s="133">
        <v>4</v>
      </c>
      <c r="D584" s="134">
        <v>38.356830000000002</v>
      </c>
    </row>
    <row r="585" spans="1:4" x14ac:dyDescent="0.25">
      <c r="A585" s="131" t="s">
        <v>8</v>
      </c>
      <c r="B585" s="132">
        <v>44586</v>
      </c>
      <c r="C585" s="133">
        <v>5</v>
      </c>
      <c r="D585" s="134">
        <v>32.918010000000002</v>
      </c>
    </row>
    <row r="586" spans="1:4" x14ac:dyDescent="0.25">
      <c r="A586" s="131" t="s">
        <v>8</v>
      </c>
      <c r="B586" s="132">
        <v>44586</v>
      </c>
      <c r="C586" s="133">
        <v>6</v>
      </c>
      <c r="D586" s="134">
        <v>38.395969999999998</v>
      </c>
    </row>
    <row r="587" spans="1:4" x14ac:dyDescent="0.25">
      <c r="A587" s="131" t="s">
        <v>8</v>
      </c>
      <c r="B587" s="132">
        <v>44586</v>
      </c>
      <c r="C587" s="133">
        <v>7</v>
      </c>
      <c r="D587" s="134">
        <v>46.102339999999998</v>
      </c>
    </row>
    <row r="588" spans="1:4" x14ac:dyDescent="0.25">
      <c r="A588" s="131" t="s">
        <v>8</v>
      </c>
      <c r="B588" s="132">
        <v>44586</v>
      </c>
      <c r="C588" s="133">
        <v>8</v>
      </c>
      <c r="D588" s="134">
        <v>50.450360000000003</v>
      </c>
    </row>
    <row r="589" spans="1:4" x14ac:dyDescent="0.25">
      <c r="A589" s="131" t="s">
        <v>8</v>
      </c>
      <c r="B589" s="132">
        <v>44586</v>
      </c>
      <c r="C589" s="133">
        <v>9</v>
      </c>
      <c r="D589" s="134">
        <v>50.686120000000003</v>
      </c>
    </row>
    <row r="590" spans="1:4" x14ac:dyDescent="0.25">
      <c r="A590" s="131" t="s">
        <v>8</v>
      </c>
      <c r="B590" s="132">
        <v>44586</v>
      </c>
      <c r="C590" s="133">
        <v>10</v>
      </c>
      <c r="D590" s="134">
        <v>54.271520000000002</v>
      </c>
    </row>
    <row r="591" spans="1:4" x14ac:dyDescent="0.25">
      <c r="A591" s="131" t="s">
        <v>8</v>
      </c>
      <c r="B591" s="132">
        <v>44586</v>
      </c>
      <c r="C591" s="133">
        <v>11</v>
      </c>
      <c r="D591" s="134">
        <v>31.537289999999999</v>
      </c>
    </row>
    <row r="592" spans="1:4" x14ac:dyDescent="0.25">
      <c r="A592" s="131" t="s">
        <v>8</v>
      </c>
      <c r="B592" s="132">
        <v>44586</v>
      </c>
      <c r="C592" s="133">
        <v>12</v>
      </c>
      <c r="D592" s="134">
        <v>30.75121</v>
      </c>
    </row>
    <row r="593" spans="1:4" x14ac:dyDescent="0.25">
      <c r="A593" s="131" t="s">
        <v>8</v>
      </c>
      <c r="B593" s="132">
        <v>44586</v>
      </c>
      <c r="C593" s="133">
        <v>13</v>
      </c>
      <c r="D593" s="134">
        <v>28.374949999999998</v>
      </c>
    </row>
    <row r="594" spans="1:4" x14ac:dyDescent="0.25">
      <c r="A594" s="131" t="s">
        <v>8</v>
      </c>
      <c r="B594" s="132">
        <v>44586</v>
      </c>
      <c r="C594" s="133">
        <v>14</v>
      </c>
      <c r="D594" s="134">
        <v>28.679790000000001</v>
      </c>
    </row>
    <row r="595" spans="1:4" x14ac:dyDescent="0.25">
      <c r="A595" s="131" t="s">
        <v>8</v>
      </c>
      <c r="B595" s="132">
        <v>44586</v>
      </c>
      <c r="C595" s="133">
        <v>15</v>
      </c>
      <c r="D595" s="134">
        <v>25.387530000000002</v>
      </c>
    </row>
    <row r="596" spans="1:4" x14ac:dyDescent="0.25">
      <c r="A596" s="131" t="s">
        <v>8</v>
      </c>
      <c r="B596" s="132">
        <v>44586</v>
      </c>
      <c r="C596" s="133">
        <v>16</v>
      </c>
      <c r="D596" s="134">
        <v>27.85717</v>
      </c>
    </row>
    <row r="597" spans="1:4" x14ac:dyDescent="0.25">
      <c r="A597" s="131" t="s">
        <v>8</v>
      </c>
      <c r="B597" s="132">
        <v>44586</v>
      </c>
      <c r="C597" s="133">
        <v>17</v>
      </c>
      <c r="D597" s="134">
        <v>56.853499999999997</v>
      </c>
    </row>
    <row r="598" spans="1:4" x14ac:dyDescent="0.25">
      <c r="A598" s="131" t="s">
        <v>8</v>
      </c>
      <c r="B598" s="132">
        <v>44586</v>
      </c>
      <c r="C598" s="133">
        <v>18</v>
      </c>
      <c r="D598" s="134">
        <v>43.828110000000002</v>
      </c>
    </row>
    <row r="599" spans="1:4" x14ac:dyDescent="0.25">
      <c r="A599" s="131" t="s">
        <v>8</v>
      </c>
      <c r="B599" s="132">
        <v>44586</v>
      </c>
      <c r="C599" s="133">
        <v>19</v>
      </c>
      <c r="D599" s="134">
        <v>44.961509999999997</v>
      </c>
    </row>
    <row r="600" spans="1:4" x14ac:dyDescent="0.25">
      <c r="A600" s="131" t="s">
        <v>8</v>
      </c>
      <c r="B600" s="132">
        <v>44586</v>
      </c>
      <c r="C600" s="133">
        <v>20</v>
      </c>
      <c r="D600" s="134">
        <v>51.70111</v>
      </c>
    </row>
    <row r="601" spans="1:4" x14ac:dyDescent="0.25">
      <c r="A601" s="131" t="s">
        <v>8</v>
      </c>
      <c r="B601" s="132">
        <v>44586</v>
      </c>
      <c r="C601" s="133">
        <v>21</v>
      </c>
      <c r="D601" s="134">
        <v>46.272359999999999</v>
      </c>
    </row>
    <row r="602" spans="1:4" x14ac:dyDescent="0.25">
      <c r="A602" s="131" t="s">
        <v>8</v>
      </c>
      <c r="B602" s="132">
        <v>44586</v>
      </c>
      <c r="C602" s="133">
        <v>22</v>
      </c>
      <c r="D602" s="134">
        <v>127.23653</v>
      </c>
    </row>
    <row r="603" spans="1:4" x14ac:dyDescent="0.25">
      <c r="A603" s="131" t="s">
        <v>8</v>
      </c>
      <c r="B603" s="132">
        <v>44586</v>
      </c>
      <c r="C603" s="133">
        <v>23</v>
      </c>
      <c r="D603" s="134">
        <v>59.548250000000003</v>
      </c>
    </row>
    <row r="604" spans="1:4" x14ac:dyDescent="0.25">
      <c r="A604" s="131" t="s">
        <v>8</v>
      </c>
      <c r="B604" s="132">
        <v>44586</v>
      </c>
      <c r="C604" s="133">
        <v>24</v>
      </c>
      <c r="D604" s="134">
        <v>43.380479999999999</v>
      </c>
    </row>
    <row r="605" spans="1:4" x14ac:dyDescent="0.25">
      <c r="A605" s="131" t="s">
        <v>8</v>
      </c>
      <c r="B605" s="132">
        <v>44587</v>
      </c>
      <c r="C605" s="133">
        <v>1</v>
      </c>
      <c r="D605" s="134">
        <v>40.4542</v>
      </c>
    </row>
    <row r="606" spans="1:4" x14ac:dyDescent="0.25">
      <c r="A606" s="131" t="s">
        <v>8</v>
      </c>
      <c r="B606" s="132">
        <v>44587</v>
      </c>
      <c r="C606" s="133">
        <v>2</v>
      </c>
      <c r="D606" s="134">
        <v>39.759439999999998</v>
      </c>
    </row>
    <row r="607" spans="1:4" x14ac:dyDescent="0.25">
      <c r="A607" s="131" t="s">
        <v>8</v>
      </c>
      <c r="B607" s="132">
        <v>44587</v>
      </c>
      <c r="C607" s="133">
        <v>3</v>
      </c>
      <c r="D607" s="134">
        <v>37.514339999999997</v>
      </c>
    </row>
    <row r="608" spans="1:4" x14ac:dyDescent="0.25">
      <c r="A608" s="131" t="s">
        <v>8</v>
      </c>
      <c r="B608" s="132">
        <v>44587</v>
      </c>
      <c r="C608" s="133">
        <v>4</v>
      </c>
      <c r="D608" s="134">
        <v>37.603110000000001</v>
      </c>
    </row>
    <row r="609" spans="1:4" x14ac:dyDescent="0.25">
      <c r="A609" s="131" t="s">
        <v>8</v>
      </c>
      <c r="B609" s="132">
        <v>44587</v>
      </c>
      <c r="C609" s="133">
        <v>5</v>
      </c>
      <c r="D609" s="134">
        <v>38.477800000000002</v>
      </c>
    </row>
    <row r="610" spans="1:4" x14ac:dyDescent="0.25">
      <c r="A610" s="131" t="s">
        <v>8</v>
      </c>
      <c r="B610" s="132">
        <v>44587</v>
      </c>
      <c r="C610" s="133">
        <v>6</v>
      </c>
      <c r="D610" s="134">
        <v>47.112659999999998</v>
      </c>
    </row>
    <row r="611" spans="1:4" x14ac:dyDescent="0.25">
      <c r="A611" s="131" t="s">
        <v>8</v>
      </c>
      <c r="B611" s="132">
        <v>44587</v>
      </c>
      <c r="C611" s="133">
        <v>7</v>
      </c>
      <c r="D611" s="134">
        <v>53.48545</v>
      </c>
    </row>
    <row r="612" spans="1:4" x14ac:dyDescent="0.25">
      <c r="A612" s="131" t="s">
        <v>8</v>
      </c>
      <c r="B612" s="132">
        <v>44587</v>
      </c>
      <c r="C612" s="133">
        <v>8</v>
      </c>
      <c r="D612" s="134">
        <v>51.073239999999998</v>
      </c>
    </row>
    <row r="613" spans="1:4" x14ac:dyDescent="0.25">
      <c r="A613" s="131" t="s">
        <v>8</v>
      </c>
      <c r="B613" s="132">
        <v>44587</v>
      </c>
      <c r="C613" s="133">
        <v>9</v>
      </c>
      <c r="D613" s="134">
        <v>62.786360000000002</v>
      </c>
    </row>
    <row r="614" spans="1:4" x14ac:dyDescent="0.25">
      <c r="A614" s="131" t="s">
        <v>8</v>
      </c>
      <c r="B614" s="132">
        <v>44587</v>
      </c>
      <c r="C614" s="133">
        <v>10</v>
      </c>
      <c r="D614" s="134">
        <v>38.753219999999999</v>
      </c>
    </row>
    <row r="615" spans="1:4" x14ac:dyDescent="0.25">
      <c r="A615" s="131" t="s">
        <v>8</v>
      </c>
      <c r="B615" s="132">
        <v>44587</v>
      </c>
      <c r="C615" s="133">
        <v>11</v>
      </c>
      <c r="D615" s="134">
        <v>39.350569999999998</v>
      </c>
    </row>
    <row r="616" spans="1:4" x14ac:dyDescent="0.25">
      <c r="A616" s="131" t="s">
        <v>8</v>
      </c>
      <c r="B616" s="132">
        <v>44587</v>
      </c>
      <c r="C616" s="133">
        <v>12</v>
      </c>
      <c r="D616" s="134">
        <v>42.268470000000001</v>
      </c>
    </row>
    <row r="617" spans="1:4" x14ac:dyDescent="0.25">
      <c r="A617" s="131" t="s">
        <v>8</v>
      </c>
      <c r="B617" s="132">
        <v>44587</v>
      </c>
      <c r="C617" s="133">
        <v>13</v>
      </c>
      <c r="D617" s="134">
        <v>35.909219999999998</v>
      </c>
    </row>
    <row r="618" spans="1:4" x14ac:dyDescent="0.25">
      <c r="A618" s="131" t="s">
        <v>8</v>
      </c>
      <c r="B618" s="132">
        <v>44587</v>
      </c>
      <c r="C618" s="133">
        <v>14</v>
      </c>
      <c r="D618" s="134">
        <v>36.058579999999999</v>
      </c>
    </row>
    <row r="619" spans="1:4" x14ac:dyDescent="0.25">
      <c r="A619" s="131" t="s">
        <v>8</v>
      </c>
      <c r="B619" s="132">
        <v>44587</v>
      </c>
      <c r="C619" s="133">
        <v>15</v>
      </c>
      <c r="D619" s="134">
        <v>38.613889999999998</v>
      </c>
    </row>
    <row r="620" spans="1:4" x14ac:dyDescent="0.25">
      <c r="A620" s="131" t="s">
        <v>8</v>
      </c>
      <c r="B620" s="132">
        <v>44587</v>
      </c>
      <c r="C620" s="133">
        <v>16</v>
      </c>
      <c r="D620" s="134">
        <v>36.15316</v>
      </c>
    </row>
    <row r="621" spans="1:4" x14ac:dyDescent="0.25">
      <c r="A621" s="131" t="s">
        <v>8</v>
      </c>
      <c r="B621" s="132">
        <v>44587</v>
      </c>
      <c r="C621" s="133">
        <v>17</v>
      </c>
      <c r="D621" s="134">
        <v>39.949779999999997</v>
      </c>
    </row>
    <row r="622" spans="1:4" x14ac:dyDescent="0.25">
      <c r="A622" s="131" t="s">
        <v>8</v>
      </c>
      <c r="B622" s="132">
        <v>44587</v>
      </c>
      <c r="C622" s="133">
        <v>18</v>
      </c>
      <c r="D622" s="134">
        <v>40.39481</v>
      </c>
    </row>
    <row r="623" spans="1:4" x14ac:dyDescent="0.25">
      <c r="A623" s="131" t="s">
        <v>8</v>
      </c>
      <c r="B623" s="132">
        <v>44587</v>
      </c>
      <c r="C623" s="133">
        <v>19</v>
      </c>
      <c r="D623" s="134">
        <v>48.097279999999998</v>
      </c>
    </row>
    <row r="624" spans="1:4" x14ac:dyDescent="0.25">
      <c r="A624" s="131" t="s">
        <v>8</v>
      </c>
      <c r="B624" s="132">
        <v>44587</v>
      </c>
      <c r="C624" s="133">
        <v>20</v>
      </c>
      <c r="D624" s="134">
        <v>54.864409999999999</v>
      </c>
    </row>
    <row r="625" spans="1:4" x14ac:dyDescent="0.25">
      <c r="A625" s="131" t="s">
        <v>8</v>
      </c>
      <c r="B625" s="132">
        <v>44587</v>
      </c>
      <c r="C625" s="133">
        <v>21</v>
      </c>
      <c r="D625" s="134">
        <v>50.305039999999998</v>
      </c>
    </row>
    <row r="626" spans="1:4" x14ac:dyDescent="0.25">
      <c r="A626" s="131" t="s">
        <v>8</v>
      </c>
      <c r="B626" s="132">
        <v>44587</v>
      </c>
      <c r="C626" s="133">
        <v>22</v>
      </c>
      <c r="D626" s="134">
        <v>52.472560000000001</v>
      </c>
    </row>
    <row r="627" spans="1:4" x14ac:dyDescent="0.25">
      <c r="A627" s="131" t="s">
        <v>8</v>
      </c>
      <c r="B627" s="132">
        <v>44587</v>
      </c>
      <c r="C627" s="133">
        <v>23</v>
      </c>
      <c r="D627" s="134">
        <v>52.041249999999998</v>
      </c>
    </row>
    <row r="628" spans="1:4" x14ac:dyDescent="0.25">
      <c r="A628" s="131" t="s">
        <v>8</v>
      </c>
      <c r="B628" s="132">
        <v>44587</v>
      </c>
      <c r="C628" s="133">
        <v>24</v>
      </c>
      <c r="D628" s="134">
        <v>49.858220000000003</v>
      </c>
    </row>
    <row r="629" spans="1:4" x14ac:dyDescent="0.25">
      <c r="A629" s="131" t="s">
        <v>8</v>
      </c>
      <c r="B629" s="132">
        <v>44588</v>
      </c>
      <c r="C629" s="133">
        <v>1</v>
      </c>
      <c r="D629" s="134">
        <v>43.66872</v>
      </c>
    </row>
    <row r="630" spans="1:4" x14ac:dyDescent="0.25">
      <c r="A630" s="131" t="s">
        <v>8</v>
      </c>
      <c r="B630" s="132">
        <v>44588</v>
      </c>
      <c r="C630" s="133">
        <v>2</v>
      </c>
      <c r="D630" s="134">
        <v>46.500340000000001</v>
      </c>
    </row>
    <row r="631" spans="1:4" x14ac:dyDescent="0.25">
      <c r="A631" s="131" t="s">
        <v>8</v>
      </c>
      <c r="B631" s="132">
        <v>44588</v>
      </c>
      <c r="C631" s="133">
        <v>3</v>
      </c>
      <c r="D631" s="134">
        <v>37.59545</v>
      </c>
    </row>
    <row r="632" spans="1:4" x14ac:dyDescent="0.25">
      <c r="A632" s="131" t="s">
        <v>8</v>
      </c>
      <c r="B632" s="132">
        <v>44588</v>
      </c>
      <c r="C632" s="133">
        <v>4</v>
      </c>
      <c r="D632" s="134">
        <v>38.603549999999998</v>
      </c>
    </row>
    <row r="633" spans="1:4" x14ac:dyDescent="0.25">
      <c r="A633" s="131" t="s">
        <v>8</v>
      </c>
      <c r="B633" s="132">
        <v>44588</v>
      </c>
      <c r="C633" s="133">
        <v>5</v>
      </c>
      <c r="D633" s="134">
        <v>45.545470000000002</v>
      </c>
    </row>
    <row r="634" spans="1:4" x14ac:dyDescent="0.25">
      <c r="A634" s="131" t="s">
        <v>8</v>
      </c>
      <c r="B634" s="132">
        <v>44588</v>
      </c>
      <c r="C634" s="133">
        <v>6</v>
      </c>
      <c r="D634" s="134">
        <v>43.519710000000003</v>
      </c>
    </row>
    <row r="635" spans="1:4" x14ac:dyDescent="0.25">
      <c r="A635" s="131" t="s">
        <v>8</v>
      </c>
      <c r="B635" s="132">
        <v>44588</v>
      </c>
      <c r="C635" s="133">
        <v>7</v>
      </c>
      <c r="D635" s="134">
        <v>58.133929999999999</v>
      </c>
    </row>
    <row r="636" spans="1:4" x14ac:dyDescent="0.25">
      <c r="A636" s="131" t="s">
        <v>8</v>
      </c>
      <c r="B636" s="132">
        <v>44588</v>
      </c>
      <c r="C636" s="133">
        <v>8</v>
      </c>
      <c r="D636" s="134">
        <v>53.170090000000002</v>
      </c>
    </row>
    <row r="637" spans="1:4" x14ac:dyDescent="0.25">
      <c r="A637" s="131" t="s">
        <v>8</v>
      </c>
      <c r="B637" s="132">
        <v>44588</v>
      </c>
      <c r="C637" s="133">
        <v>9</v>
      </c>
      <c r="D637" s="134">
        <v>54.90193</v>
      </c>
    </row>
    <row r="638" spans="1:4" x14ac:dyDescent="0.25">
      <c r="A638" s="131" t="s">
        <v>8</v>
      </c>
      <c r="B638" s="132">
        <v>44588</v>
      </c>
      <c r="C638" s="133">
        <v>10</v>
      </c>
      <c r="D638" s="134">
        <v>48.547519999999999</v>
      </c>
    </row>
    <row r="639" spans="1:4" x14ac:dyDescent="0.25">
      <c r="A639" s="131" t="s">
        <v>8</v>
      </c>
      <c r="B639" s="132">
        <v>44588</v>
      </c>
      <c r="C639" s="133">
        <v>11</v>
      </c>
      <c r="D639" s="134">
        <v>41.00074</v>
      </c>
    </row>
    <row r="640" spans="1:4" x14ac:dyDescent="0.25">
      <c r="A640" s="131" t="s">
        <v>8</v>
      </c>
      <c r="B640" s="132">
        <v>44588</v>
      </c>
      <c r="C640" s="133">
        <v>12</v>
      </c>
      <c r="D640" s="134">
        <v>38.821240000000003</v>
      </c>
    </row>
    <row r="641" spans="1:4" x14ac:dyDescent="0.25">
      <c r="A641" s="131" t="s">
        <v>8</v>
      </c>
      <c r="B641" s="132">
        <v>44588</v>
      </c>
      <c r="C641" s="133">
        <v>13</v>
      </c>
      <c r="D641" s="134">
        <v>31.843589999999999</v>
      </c>
    </row>
    <row r="642" spans="1:4" x14ac:dyDescent="0.25">
      <c r="A642" s="131" t="s">
        <v>8</v>
      </c>
      <c r="B642" s="132">
        <v>44588</v>
      </c>
      <c r="C642" s="133">
        <v>14</v>
      </c>
      <c r="D642" s="134">
        <v>27.234870000000001</v>
      </c>
    </row>
    <row r="643" spans="1:4" x14ac:dyDescent="0.25">
      <c r="A643" s="131" t="s">
        <v>8</v>
      </c>
      <c r="B643" s="132">
        <v>44588</v>
      </c>
      <c r="C643" s="133">
        <v>15</v>
      </c>
      <c r="D643" s="134">
        <v>22.598479999999999</v>
      </c>
    </row>
    <row r="644" spans="1:4" x14ac:dyDescent="0.25">
      <c r="A644" s="131" t="s">
        <v>8</v>
      </c>
      <c r="B644" s="132">
        <v>44588</v>
      </c>
      <c r="C644" s="133">
        <v>16</v>
      </c>
      <c r="D644" s="134">
        <v>25.613859999999999</v>
      </c>
    </row>
    <row r="645" spans="1:4" x14ac:dyDescent="0.25">
      <c r="A645" s="131" t="s">
        <v>8</v>
      </c>
      <c r="B645" s="132">
        <v>44588</v>
      </c>
      <c r="C645" s="133">
        <v>17</v>
      </c>
      <c r="D645" s="134">
        <v>27.778870000000001</v>
      </c>
    </row>
    <row r="646" spans="1:4" x14ac:dyDescent="0.25">
      <c r="A646" s="131" t="s">
        <v>8</v>
      </c>
      <c r="B646" s="132">
        <v>44588</v>
      </c>
      <c r="C646" s="133">
        <v>18</v>
      </c>
      <c r="D646" s="134">
        <v>64.305269999999993</v>
      </c>
    </row>
    <row r="647" spans="1:4" x14ac:dyDescent="0.25">
      <c r="A647" s="131" t="s">
        <v>8</v>
      </c>
      <c r="B647" s="132">
        <v>44588</v>
      </c>
      <c r="C647" s="133">
        <v>19</v>
      </c>
      <c r="D647" s="134">
        <v>48.643500000000003</v>
      </c>
    </row>
    <row r="648" spans="1:4" x14ac:dyDescent="0.25">
      <c r="A648" s="131" t="s">
        <v>8</v>
      </c>
      <c r="B648" s="132">
        <v>44588</v>
      </c>
      <c r="C648" s="133">
        <v>20</v>
      </c>
      <c r="D648" s="134">
        <v>61.53584</v>
      </c>
    </row>
    <row r="649" spans="1:4" x14ac:dyDescent="0.25">
      <c r="A649" s="131" t="s">
        <v>8</v>
      </c>
      <c r="B649" s="132">
        <v>44588</v>
      </c>
      <c r="C649" s="133">
        <v>21</v>
      </c>
      <c r="D649" s="134">
        <v>55.66236</v>
      </c>
    </row>
    <row r="650" spans="1:4" x14ac:dyDescent="0.25">
      <c r="A650" s="131" t="s">
        <v>8</v>
      </c>
      <c r="B650" s="132">
        <v>44588</v>
      </c>
      <c r="C650" s="133">
        <v>22</v>
      </c>
      <c r="D650" s="134">
        <v>48.281590000000001</v>
      </c>
    </row>
    <row r="651" spans="1:4" x14ac:dyDescent="0.25">
      <c r="A651" s="131" t="s">
        <v>8</v>
      </c>
      <c r="B651" s="132">
        <v>44588</v>
      </c>
      <c r="C651" s="133">
        <v>23</v>
      </c>
      <c r="D651" s="134">
        <v>52.343499999999999</v>
      </c>
    </row>
    <row r="652" spans="1:4" x14ac:dyDescent="0.25">
      <c r="A652" s="131" t="s">
        <v>8</v>
      </c>
      <c r="B652" s="132">
        <v>44588</v>
      </c>
      <c r="C652" s="133">
        <v>24</v>
      </c>
      <c r="D652" s="134">
        <v>39.750430000000001</v>
      </c>
    </row>
    <row r="653" spans="1:4" x14ac:dyDescent="0.25">
      <c r="A653" s="131" t="s">
        <v>8</v>
      </c>
      <c r="B653" s="132">
        <v>44589</v>
      </c>
      <c r="C653" s="133">
        <v>1</v>
      </c>
      <c r="D653" s="134">
        <v>37.368450000000003</v>
      </c>
    </row>
    <row r="654" spans="1:4" x14ac:dyDescent="0.25">
      <c r="A654" s="131" t="s">
        <v>8</v>
      </c>
      <c r="B654" s="132">
        <v>44589</v>
      </c>
      <c r="C654" s="133">
        <v>2</v>
      </c>
      <c r="D654" s="134">
        <v>38.090089999999996</v>
      </c>
    </row>
    <row r="655" spans="1:4" x14ac:dyDescent="0.25">
      <c r="A655" s="131" t="s">
        <v>8</v>
      </c>
      <c r="B655" s="132">
        <v>44589</v>
      </c>
      <c r="C655" s="133">
        <v>3</v>
      </c>
      <c r="D655" s="134">
        <v>40.276389999999999</v>
      </c>
    </row>
    <row r="656" spans="1:4" x14ac:dyDescent="0.25">
      <c r="A656" s="131" t="s">
        <v>8</v>
      </c>
      <c r="B656" s="132">
        <v>44589</v>
      </c>
      <c r="C656" s="133">
        <v>4</v>
      </c>
      <c r="D656" s="134">
        <v>44.470100000000002</v>
      </c>
    </row>
    <row r="657" spans="1:4" x14ac:dyDescent="0.25">
      <c r="A657" s="131" t="s">
        <v>8</v>
      </c>
      <c r="B657" s="132">
        <v>44589</v>
      </c>
      <c r="C657" s="133">
        <v>5</v>
      </c>
      <c r="D657" s="134">
        <v>46.160339999999998</v>
      </c>
    </row>
    <row r="658" spans="1:4" x14ac:dyDescent="0.25">
      <c r="A658" s="131" t="s">
        <v>8</v>
      </c>
      <c r="B658" s="132">
        <v>44589</v>
      </c>
      <c r="C658" s="133">
        <v>6</v>
      </c>
      <c r="D658" s="134">
        <v>48.854869999999998</v>
      </c>
    </row>
    <row r="659" spans="1:4" x14ac:dyDescent="0.25">
      <c r="A659" s="131" t="s">
        <v>8</v>
      </c>
      <c r="B659" s="132">
        <v>44589</v>
      </c>
      <c r="C659" s="133">
        <v>7</v>
      </c>
      <c r="D659" s="134">
        <v>71.797219999999996</v>
      </c>
    </row>
    <row r="660" spans="1:4" x14ac:dyDescent="0.25">
      <c r="A660" s="131" t="s">
        <v>8</v>
      </c>
      <c r="B660" s="132">
        <v>44589</v>
      </c>
      <c r="C660" s="133">
        <v>8</v>
      </c>
      <c r="D660" s="134">
        <v>56.81521</v>
      </c>
    </row>
    <row r="661" spans="1:4" x14ac:dyDescent="0.25">
      <c r="A661" s="131" t="s">
        <v>8</v>
      </c>
      <c r="B661" s="132">
        <v>44589</v>
      </c>
      <c r="C661" s="133">
        <v>9</v>
      </c>
      <c r="D661" s="134">
        <v>61.150599999999997</v>
      </c>
    </row>
    <row r="662" spans="1:4" x14ac:dyDescent="0.25">
      <c r="A662" s="131" t="s">
        <v>8</v>
      </c>
      <c r="B662" s="132">
        <v>44589</v>
      </c>
      <c r="C662" s="133">
        <v>10</v>
      </c>
      <c r="D662" s="134">
        <v>50.910820000000001</v>
      </c>
    </row>
    <row r="663" spans="1:4" x14ac:dyDescent="0.25">
      <c r="A663" s="131" t="s">
        <v>8</v>
      </c>
      <c r="B663" s="132">
        <v>44589</v>
      </c>
      <c r="C663" s="133">
        <v>11</v>
      </c>
      <c r="D663" s="134">
        <v>44.084719999999997</v>
      </c>
    </row>
    <row r="664" spans="1:4" x14ac:dyDescent="0.25">
      <c r="A664" s="131" t="s">
        <v>8</v>
      </c>
      <c r="B664" s="132">
        <v>44589</v>
      </c>
      <c r="C664" s="133">
        <v>12</v>
      </c>
      <c r="D664" s="134">
        <v>38.411810000000003</v>
      </c>
    </row>
    <row r="665" spans="1:4" x14ac:dyDescent="0.25">
      <c r="A665" s="131" t="s">
        <v>8</v>
      </c>
      <c r="B665" s="132">
        <v>44589</v>
      </c>
      <c r="C665" s="133">
        <v>13</v>
      </c>
      <c r="D665" s="134">
        <v>33.839300000000001</v>
      </c>
    </row>
    <row r="666" spans="1:4" x14ac:dyDescent="0.25">
      <c r="A666" s="131" t="s">
        <v>8</v>
      </c>
      <c r="B666" s="132">
        <v>44589</v>
      </c>
      <c r="C666" s="133">
        <v>14</v>
      </c>
      <c r="D666" s="134">
        <v>28.604569999999999</v>
      </c>
    </row>
    <row r="667" spans="1:4" x14ac:dyDescent="0.25">
      <c r="A667" s="131" t="s">
        <v>8</v>
      </c>
      <c r="B667" s="132">
        <v>44589</v>
      </c>
      <c r="C667" s="133">
        <v>15</v>
      </c>
      <c r="D667" s="134">
        <v>30.7911</v>
      </c>
    </row>
    <row r="668" spans="1:4" x14ac:dyDescent="0.25">
      <c r="A668" s="131" t="s">
        <v>8</v>
      </c>
      <c r="B668" s="132">
        <v>44589</v>
      </c>
      <c r="C668" s="133">
        <v>16</v>
      </c>
      <c r="D668" s="134">
        <v>29.227250000000002</v>
      </c>
    </row>
    <row r="669" spans="1:4" x14ac:dyDescent="0.25">
      <c r="A669" s="131" t="s">
        <v>8</v>
      </c>
      <c r="B669" s="132">
        <v>44589</v>
      </c>
      <c r="C669" s="133">
        <v>17</v>
      </c>
      <c r="D669" s="134">
        <v>34.984749999999998</v>
      </c>
    </row>
    <row r="670" spans="1:4" x14ac:dyDescent="0.25">
      <c r="A670" s="131" t="s">
        <v>8</v>
      </c>
      <c r="B670" s="132">
        <v>44589</v>
      </c>
      <c r="C670" s="133">
        <v>18</v>
      </c>
      <c r="D670" s="134">
        <v>46.223559999999999</v>
      </c>
    </row>
    <row r="671" spans="1:4" x14ac:dyDescent="0.25">
      <c r="A671" s="131" t="s">
        <v>8</v>
      </c>
      <c r="B671" s="132">
        <v>44589</v>
      </c>
      <c r="C671" s="133">
        <v>19</v>
      </c>
      <c r="D671" s="134">
        <v>60.856070000000003</v>
      </c>
    </row>
    <row r="672" spans="1:4" x14ac:dyDescent="0.25">
      <c r="A672" s="131" t="s">
        <v>8</v>
      </c>
      <c r="B672" s="132">
        <v>44589</v>
      </c>
      <c r="C672" s="133">
        <v>20</v>
      </c>
      <c r="D672" s="134">
        <v>57.960520000000002</v>
      </c>
    </row>
    <row r="673" spans="1:4" x14ac:dyDescent="0.25">
      <c r="A673" s="131" t="s">
        <v>8</v>
      </c>
      <c r="B673" s="132">
        <v>44589</v>
      </c>
      <c r="C673" s="133">
        <v>21</v>
      </c>
      <c r="D673" s="134">
        <v>56.505110000000002</v>
      </c>
    </row>
    <row r="674" spans="1:4" x14ac:dyDescent="0.25">
      <c r="A674" s="131" t="s">
        <v>8</v>
      </c>
      <c r="B674" s="132">
        <v>44589</v>
      </c>
      <c r="C674" s="133">
        <v>22</v>
      </c>
      <c r="D674" s="134">
        <v>45.37332</v>
      </c>
    </row>
    <row r="675" spans="1:4" x14ac:dyDescent="0.25">
      <c r="A675" s="131" t="s">
        <v>8</v>
      </c>
      <c r="B675" s="132">
        <v>44589</v>
      </c>
      <c r="C675" s="133">
        <v>23</v>
      </c>
      <c r="D675" s="134">
        <v>45.811520000000002</v>
      </c>
    </row>
    <row r="676" spans="1:4" x14ac:dyDescent="0.25">
      <c r="A676" s="131" t="s">
        <v>8</v>
      </c>
      <c r="B676" s="132">
        <v>44589</v>
      </c>
      <c r="C676" s="133">
        <v>24</v>
      </c>
      <c r="D676" s="134">
        <v>46.402520000000003</v>
      </c>
    </row>
    <row r="677" spans="1:4" x14ac:dyDescent="0.25">
      <c r="A677" s="131" t="s">
        <v>8</v>
      </c>
      <c r="B677" s="132">
        <v>44590</v>
      </c>
      <c r="C677" s="133">
        <v>1</v>
      </c>
      <c r="D677" s="134">
        <v>42.322310000000002</v>
      </c>
    </row>
    <row r="678" spans="1:4" x14ac:dyDescent="0.25">
      <c r="A678" s="131" t="s">
        <v>8</v>
      </c>
      <c r="B678" s="132">
        <v>44590</v>
      </c>
      <c r="C678" s="133">
        <v>2</v>
      </c>
      <c r="D678" s="134">
        <v>37.884880000000003</v>
      </c>
    </row>
    <row r="679" spans="1:4" x14ac:dyDescent="0.25">
      <c r="A679" s="131" t="s">
        <v>8</v>
      </c>
      <c r="B679" s="132">
        <v>44590</v>
      </c>
      <c r="C679" s="133">
        <v>3</v>
      </c>
      <c r="D679" s="134">
        <v>38.561630000000001</v>
      </c>
    </row>
    <row r="680" spans="1:4" x14ac:dyDescent="0.25">
      <c r="A680" s="131" t="s">
        <v>8</v>
      </c>
      <c r="B680" s="132">
        <v>44590</v>
      </c>
      <c r="C680" s="133">
        <v>4</v>
      </c>
      <c r="D680" s="134">
        <v>38.693849999999998</v>
      </c>
    </row>
    <row r="681" spans="1:4" x14ac:dyDescent="0.25">
      <c r="A681" s="131" t="s">
        <v>8</v>
      </c>
      <c r="B681" s="132">
        <v>44590</v>
      </c>
      <c r="C681" s="133">
        <v>5</v>
      </c>
      <c r="D681" s="134">
        <v>41.64188</v>
      </c>
    </row>
    <row r="682" spans="1:4" x14ac:dyDescent="0.25">
      <c r="A682" s="131" t="s">
        <v>8</v>
      </c>
      <c r="B682" s="132">
        <v>44590</v>
      </c>
      <c r="C682" s="133">
        <v>6</v>
      </c>
      <c r="D682" s="134">
        <v>49.606769999999997</v>
      </c>
    </row>
    <row r="683" spans="1:4" x14ac:dyDescent="0.25">
      <c r="A683" s="131" t="s">
        <v>8</v>
      </c>
      <c r="B683" s="132">
        <v>44590</v>
      </c>
      <c r="C683" s="133">
        <v>7</v>
      </c>
      <c r="D683" s="134">
        <v>49.184159999999999</v>
      </c>
    </row>
    <row r="684" spans="1:4" x14ac:dyDescent="0.25">
      <c r="A684" s="131" t="s">
        <v>8</v>
      </c>
      <c r="B684" s="132">
        <v>44590</v>
      </c>
      <c r="C684" s="133">
        <v>8</v>
      </c>
      <c r="D684" s="134">
        <v>54.113750000000003</v>
      </c>
    </row>
    <row r="685" spans="1:4" x14ac:dyDescent="0.25">
      <c r="A685" s="131" t="s">
        <v>8</v>
      </c>
      <c r="B685" s="132">
        <v>44590</v>
      </c>
      <c r="C685" s="133">
        <v>9</v>
      </c>
      <c r="D685" s="134">
        <v>43.130749999999999</v>
      </c>
    </row>
    <row r="686" spans="1:4" x14ac:dyDescent="0.25">
      <c r="A686" s="131" t="s">
        <v>8</v>
      </c>
      <c r="B686" s="132">
        <v>44590</v>
      </c>
      <c r="C686" s="133">
        <v>10</v>
      </c>
      <c r="D686" s="134">
        <v>37.334890000000001</v>
      </c>
    </row>
    <row r="687" spans="1:4" x14ac:dyDescent="0.25">
      <c r="A687" s="131" t="s">
        <v>8</v>
      </c>
      <c r="B687" s="132">
        <v>44590</v>
      </c>
      <c r="C687" s="133">
        <v>11</v>
      </c>
      <c r="D687" s="134">
        <v>37.633499999999998</v>
      </c>
    </row>
    <row r="688" spans="1:4" x14ac:dyDescent="0.25">
      <c r="A688" s="131" t="s">
        <v>8</v>
      </c>
      <c r="B688" s="132">
        <v>44590</v>
      </c>
      <c r="C688" s="133">
        <v>12</v>
      </c>
      <c r="D688" s="134">
        <v>37.033140000000003</v>
      </c>
    </row>
    <row r="689" spans="1:4" x14ac:dyDescent="0.25">
      <c r="A689" s="131" t="s">
        <v>8</v>
      </c>
      <c r="B689" s="132">
        <v>44590</v>
      </c>
      <c r="C689" s="133">
        <v>13</v>
      </c>
      <c r="D689" s="134">
        <v>36.510480000000001</v>
      </c>
    </row>
    <row r="690" spans="1:4" x14ac:dyDescent="0.25">
      <c r="A690" s="131" t="s">
        <v>8</v>
      </c>
      <c r="B690" s="132">
        <v>44590</v>
      </c>
      <c r="C690" s="133">
        <v>14</v>
      </c>
      <c r="D690" s="134">
        <v>34.823480000000004</v>
      </c>
    </row>
    <row r="691" spans="1:4" x14ac:dyDescent="0.25">
      <c r="A691" s="131" t="s">
        <v>8</v>
      </c>
      <c r="B691" s="132">
        <v>44590</v>
      </c>
      <c r="C691" s="133">
        <v>15</v>
      </c>
      <c r="D691" s="134">
        <v>33.142310000000002</v>
      </c>
    </row>
    <row r="692" spans="1:4" x14ac:dyDescent="0.25">
      <c r="A692" s="131" t="s">
        <v>8</v>
      </c>
      <c r="B692" s="132">
        <v>44590</v>
      </c>
      <c r="C692" s="133">
        <v>16</v>
      </c>
      <c r="D692" s="134">
        <v>32.962510000000002</v>
      </c>
    </row>
    <row r="693" spans="1:4" x14ac:dyDescent="0.25">
      <c r="A693" s="131" t="s">
        <v>8</v>
      </c>
      <c r="B693" s="132">
        <v>44590</v>
      </c>
      <c r="C693" s="133">
        <v>17</v>
      </c>
      <c r="D693" s="134">
        <v>36.688789999999997</v>
      </c>
    </row>
    <row r="694" spans="1:4" x14ac:dyDescent="0.25">
      <c r="A694" s="131" t="s">
        <v>8</v>
      </c>
      <c r="B694" s="132">
        <v>44590</v>
      </c>
      <c r="C694" s="133">
        <v>18</v>
      </c>
      <c r="D694" s="134">
        <v>50.48545</v>
      </c>
    </row>
    <row r="695" spans="1:4" x14ac:dyDescent="0.25">
      <c r="A695" s="131" t="s">
        <v>8</v>
      </c>
      <c r="B695" s="132">
        <v>44590</v>
      </c>
      <c r="C695" s="133">
        <v>19</v>
      </c>
      <c r="D695" s="134">
        <v>44.291060000000002</v>
      </c>
    </row>
    <row r="696" spans="1:4" x14ac:dyDescent="0.25">
      <c r="A696" s="131" t="s">
        <v>8</v>
      </c>
      <c r="B696" s="132">
        <v>44590</v>
      </c>
      <c r="C696" s="133">
        <v>20</v>
      </c>
      <c r="D696" s="134">
        <v>58.505319999999998</v>
      </c>
    </row>
    <row r="697" spans="1:4" x14ac:dyDescent="0.25">
      <c r="A697" s="131" t="s">
        <v>8</v>
      </c>
      <c r="B697" s="132">
        <v>44590</v>
      </c>
      <c r="C697" s="133">
        <v>21</v>
      </c>
      <c r="D697" s="134">
        <v>56.25788</v>
      </c>
    </row>
    <row r="698" spans="1:4" x14ac:dyDescent="0.25">
      <c r="A698" s="131" t="s">
        <v>8</v>
      </c>
      <c r="B698" s="132">
        <v>44590</v>
      </c>
      <c r="C698" s="133">
        <v>22</v>
      </c>
      <c r="D698" s="134">
        <v>54.52693</v>
      </c>
    </row>
    <row r="699" spans="1:4" x14ac:dyDescent="0.25">
      <c r="A699" s="131" t="s">
        <v>8</v>
      </c>
      <c r="B699" s="132">
        <v>44590</v>
      </c>
      <c r="C699" s="133">
        <v>23</v>
      </c>
      <c r="D699" s="134">
        <v>46.456090000000003</v>
      </c>
    </row>
    <row r="700" spans="1:4" x14ac:dyDescent="0.25">
      <c r="A700" s="131" t="s">
        <v>8</v>
      </c>
      <c r="B700" s="132">
        <v>44590</v>
      </c>
      <c r="C700" s="133">
        <v>24</v>
      </c>
      <c r="D700" s="134">
        <v>44.591650000000001</v>
      </c>
    </row>
    <row r="701" spans="1:4" x14ac:dyDescent="0.25">
      <c r="A701" s="131" t="s">
        <v>8</v>
      </c>
      <c r="B701" s="132">
        <v>44591</v>
      </c>
      <c r="C701" s="133">
        <v>1</v>
      </c>
      <c r="D701" s="134">
        <v>40.281739999999999</v>
      </c>
    </row>
    <row r="702" spans="1:4" x14ac:dyDescent="0.25">
      <c r="A702" s="131" t="s">
        <v>8</v>
      </c>
      <c r="B702" s="132">
        <v>44591</v>
      </c>
      <c r="C702" s="133">
        <v>2</v>
      </c>
      <c r="D702" s="134">
        <v>39.482939999999999</v>
      </c>
    </row>
    <row r="703" spans="1:4" x14ac:dyDescent="0.25">
      <c r="A703" s="131" t="s">
        <v>8</v>
      </c>
      <c r="B703" s="132">
        <v>44591</v>
      </c>
      <c r="C703" s="133">
        <v>3</v>
      </c>
      <c r="D703" s="134">
        <v>37.866889999999998</v>
      </c>
    </row>
    <row r="704" spans="1:4" x14ac:dyDescent="0.25">
      <c r="A704" s="131" t="s">
        <v>8</v>
      </c>
      <c r="B704" s="132">
        <v>44591</v>
      </c>
      <c r="C704" s="133">
        <v>4</v>
      </c>
      <c r="D704" s="134">
        <v>37.47728</v>
      </c>
    </row>
    <row r="705" spans="1:4" x14ac:dyDescent="0.25">
      <c r="A705" s="131" t="s">
        <v>8</v>
      </c>
      <c r="B705" s="132">
        <v>44591</v>
      </c>
      <c r="C705" s="133">
        <v>5</v>
      </c>
      <c r="D705" s="134">
        <v>37.349469999999997</v>
      </c>
    </row>
    <row r="706" spans="1:4" x14ac:dyDescent="0.25">
      <c r="A706" s="131" t="s">
        <v>8</v>
      </c>
      <c r="B706" s="132">
        <v>44591</v>
      </c>
      <c r="C706" s="133">
        <v>6</v>
      </c>
      <c r="D706" s="134">
        <v>40.89593</v>
      </c>
    </row>
    <row r="707" spans="1:4" x14ac:dyDescent="0.25">
      <c r="A707" s="131" t="s">
        <v>8</v>
      </c>
      <c r="B707" s="132">
        <v>44591</v>
      </c>
      <c r="C707" s="133">
        <v>7</v>
      </c>
      <c r="D707" s="134">
        <v>42.909379999999999</v>
      </c>
    </row>
    <row r="708" spans="1:4" x14ac:dyDescent="0.25">
      <c r="A708" s="131" t="s">
        <v>8</v>
      </c>
      <c r="B708" s="132">
        <v>44591</v>
      </c>
      <c r="C708" s="133">
        <v>8</v>
      </c>
      <c r="D708" s="134">
        <v>53.418329999999997</v>
      </c>
    </row>
    <row r="709" spans="1:4" x14ac:dyDescent="0.25">
      <c r="A709" s="131" t="s">
        <v>8</v>
      </c>
      <c r="B709" s="132">
        <v>44591</v>
      </c>
      <c r="C709" s="133">
        <v>9</v>
      </c>
      <c r="D709" s="134">
        <v>40.119190000000003</v>
      </c>
    </row>
    <row r="710" spans="1:4" x14ac:dyDescent="0.25">
      <c r="A710" s="131" t="s">
        <v>8</v>
      </c>
      <c r="B710" s="132">
        <v>44591</v>
      </c>
      <c r="C710" s="133">
        <v>10</v>
      </c>
      <c r="D710" s="134">
        <v>42.855930000000001</v>
      </c>
    </row>
    <row r="711" spans="1:4" x14ac:dyDescent="0.25">
      <c r="A711" s="131" t="s">
        <v>8</v>
      </c>
      <c r="B711" s="132">
        <v>44591</v>
      </c>
      <c r="C711" s="133">
        <v>11</v>
      </c>
      <c r="D711" s="134">
        <v>33.28633</v>
      </c>
    </row>
    <row r="712" spans="1:4" x14ac:dyDescent="0.25">
      <c r="A712" s="131" t="s">
        <v>8</v>
      </c>
      <c r="B712" s="132">
        <v>44591</v>
      </c>
      <c r="C712" s="133">
        <v>12</v>
      </c>
      <c r="D712" s="134">
        <v>35.003570000000003</v>
      </c>
    </row>
    <row r="713" spans="1:4" x14ac:dyDescent="0.25">
      <c r="A713" s="131" t="s">
        <v>8</v>
      </c>
      <c r="B713" s="132">
        <v>44591</v>
      </c>
      <c r="C713" s="133">
        <v>13</v>
      </c>
      <c r="D713" s="134">
        <v>31.07358</v>
      </c>
    </row>
    <row r="714" spans="1:4" x14ac:dyDescent="0.25">
      <c r="A714" s="131" t="s">
        <v>8</v>
      </c>
      <c r="B714" s="132">
        <v>44591</v>
      </c>
      <c r="C714" s="133">
        <v>14</v>
      </c>
      <c r="D714" s="134">
        <v>28.911729999999999</v>
      </c>
    </row>
    <row r="715" spans="1:4" x14ac:dyDescent="0.25">
      <c r="A715" s="131" t="s">
        <v>8</v>
      </c>
      <c r="B715" s="132">
        <v>44591</v>
      </c>
      <c r="C715" s="133">
        <v>15</v>
      </c>
      <c r="D715" s="134">
        <v>24.13597</v>
      </c>
    </row>
    <row r="716" spans="1:4" x14ac:dyDescent="0.25">
      <c r="A716" s="131" t="s">
        <v>8</v>
      </c>
      <c r="B716" s="132">
        <v>44591</v>
      </c>
      <c r="C716" s="133">
        <v>16</v>
      </c>
      <c r="D716" s="134">
        <v>24.459</v>
      </c>
    </row>
    <row r="717" spans="1:4" x14ac:dyDescent="0.25">
      <c r="A717" s="131" t="s">
        <v>8</v>
      </c>
      <c r="B717" s="132">
        <v>44591</v>
      </c>
      <c r="C717" s="133">
        <v>17</v>
      </c>
      <c r="D717" s="134">
        <v>32.551830000000002</v>
      </c>
    </row>
    <row r="718" spans="1:4" x14ac:dyDescent="0.25">
      <c r="A718" s="131" t="s">
        <v>8</v>
      </c>
      <c r="B718" s="132">
        <v>44591</v>
      </c>
      <c r="C718" s="133">
        <v>18</v>
      </c>
      <c r="D718" s="134">
        <v>46.911960000000001</v>
      </c>
    </row>
    <row r="719" spans="1:4" x14ac:dyDescent="0.25">
      <c r="A719" s="131" t="s">
        <v>8</v>
      </c>
      <c r="B719" s="132">
        <v>44591</v>
      </c>
      <c r="C719" s="133">
        <v>19</v>
      </c>
      <c r="D719" s="134">
        <v>51.640610000000002</v>
      </c>
    </row>
    <row r="720" spans="1:4" x14ac:dyDescent="0.25">
      <c r="A720" s="131" t="s">
        <v>8</v>
      </c>
      <c r="B720" s="132">
        <v>44591</v>
      </c>
      <c r="C720" s="133">
        <v>20</v>
      </c>
      <c r="D720" s="134">
        <v>59.046289999999999</v>
      </c>
    </row>
    <row r="721" spans="1:4" x14ac:dyDescent="0.25">
      <c r="A721" s="131" t="s">
        <v>8</v>
      </c>
      <c r="B721" s="132">
        <v>44591</v>
      </c>
      <c r="C721" s="133">
        <v>21</v>
      </c>
      <c r="D721" s="134">
        <v>50.4983</v>
      </c>
    </row>
    <row r="722" spans="1:4" x14ac:dyDescent="0.25">
      <c r="A722" s="131" t="s">
        <v>8</v>
      </c>
      <c r="B722" s="132">
        <v>44591</v>
      </c>
      <c r="C722" s="133">
        <v>22</v>
      </c>
      <c r="D722" s="134">
        <v>54.011989999999997</v>
      </c>
    </row>
    <row r="723" spans="1:4" x14ac:dyDescent="0.25">
      <c r="A723" s="131" t="s">
        <v>8</v>
      </c>
      <c r="B723" s="132">
        <v>44591</v>
      </c>
      <c r="C723" s="133">
        <v>23</v>
      </c>
      <c r="D723" s="134">
        <v>46.195709999999998</v>
      </c>
    </row>
    <row r="724" spans="1:4" x14ac:dyDescent="0.25">
      <c r="A724" s="131" t="s">
        <v>8</v>
      </c>
      <c r="B724" s="132">
        <v>44591</v>
      </c>
      <c r="C724" s="133">
        <v>24</v>
      </c>
      <c r="D724" s="134">
        <v>36.542169999999999</v>
      </c>
    </row>
    <row r="725" spans="1:4" x14ac:dyDescent="0.25">
      <c r="A725" s="131" t="s">
        <v>8</v>
      </c>
      <c r="B725" s="132">
        <v>44592</v>
      </c>
      <c r="C725" s="133">
        <v>1</v>
      </c>
      <c r="D725" s="134">
        <v>36.465589999999999</v>
      </c>
    </row>
    <row r="726" spans="1:4" x14ac:dyDescent="0.25">
      <c r="A726" s="131" t="s">
        <v>8</v>
      </c>
      <c r="B726" s="132">
        <v>44592</v>
      </c>
      <c r="C726" s="133">
        <v>2</v>
      </c>
      <c r="D726" s="134">
        <v>35.592570000000002</v>
      </c>
    </row>
    <row r="727" spans="1:4" x14ac:dyDescent="0.25">
      <c r="A727" s="131" t="s">
        <v>8</v>
      </c>
      <c r="B727" s="132">
        <v>44592</v>
      </c>
      <c r="C727" s="133">
        <v>3</v>
      </c>
      <c r="D727" s="134">
        <v>36.411059999999999</v>
      </c>
    </row>
    <row r="728" spans="1:4" x14ac:dyDescent="0.25">
      <c r="A728" s="131" t="s">
        <v>8</v>
      </c>
      <c r="B728" s="132">
        <v>44592</v>
      </c>
      <c r="C728" s="133">
        <v>4</v>
      </c>
      <c r="D728" s="134">
        <v>36.709220000000002</v>
      </c>
    </row>
    <row r="729" spans="1:4" x14ac:dyDescent="0.25">
      <c r="A729" s="131" t="s">
        <v>8</v>
      </c>
      <c r="B729" s="132">
        <v>44592</v>
      </c>
      <c r="C729" s="133">
        <v>5</v>
      </c>
      <c r="D729" s="134">
        <v>37.048940000000002</v>
      </c>
    </row>
    <row r="730" spans="1:4" x14ac:dyDescent="0.25">
      <c r="A730" s="131" t="s">
        <v>8</v>
      </c>
      <c r="B730" s="132">
        <v>44592</v>
      </c>
      <c r="C730" s="133">
        <v>6</v>
      </c>
      <c r="D730" s="134">
        <v>39.805729999999997</v>
      </c>
    </row>
    <row r="731" spans="1:4" x14ac:dyDescent="0.25">
      <c r="A731" s="131" t="s">
        <v>8</v>
      </c>
      <c r="B731" s="132">
        <v>44592</v>
      </c>
      <c r="C731" s="133">
        <v>7</v>
      </c>
      <c r="D731" s="134">
        <v>45.426299999999998</v>
      </c>
    </row>
    <row r="732" spans="1:4" x14ac:dyDescent="0.25">
      <c r="A732" s="131" t="s">
        <v>8</v>
      </c>
      <c r="B732" s="132">
        <v>44592</v>
      </c>
      <c r="C732" s="133">
        <v>8</v>
      </c>
      <c r="D732" s="134">
        <v>49.197620000000001</v>
      </c>
    </row>
    <row r="733" spans="1:4" x14ac:dyDescent="0.25">
      <c r="A733" s="131" t="s">
        <v>8</v>
      </c>
      <c r="B733" s="132">
        <v>44592</v>
      </c>
      <c r="C733" s="133">
        <v>9</v>
      </c>
      <c r="D733" s="134">
        <v>46.53201</v>
      </c>
    </row>
    <row r="734" spans="1:4" x14ac:dyDescent="0.25">
      <c r="A734" s="131" t="s">
        <v>8</v>
      </c>
      <c r="B734" s="132">
        <v>44592</v>
      </c>
      <c r="C734" s="133">
        <v>10</v>
      </c>
      <c r="D734" s="134">
        <v>38.306620000000002</v>
      </c>
    </row>
    <row r="735" spans="1:4" x14ac:dyDescent="0.25">
      <c r="A735" s="131" t="s">
        <v>8</v>
      </c>
      <c r="B735" s="132">
        <v>44592</v>
      </c>
      <c r="C735" s="133">
        <v>11</v>
      </c>
      <c r="D735" s="134">
        <v>38.009790000000002</v>
      </c>
    </row>
    <row r="736" spans="1:4" x14ac:dyDescent="0.25">
      <c r="A736" s="131" t="s">
        <v>8</v>
      </c>
      <c r="B736" s="132">
        <v>44592</v>
      </c>
      <c r="C736" s="133">
        <v>12</v>
      </c>
      <c r="D736" s="134">
        <v>37.07226</v>
      </c>
    </row>
    <row r="737" spans="1:4" x14ac:dyDescent="0.25">
      <c r="A737" s="131" t="s">
        <v>8</v>
      </c>
      <c r="B737" s="132">
        <v>44592</v>
      </c>
      <c r="C737" s="133">
        <v>13</v>
      </c>
      <c r="D737" s="134">
        <v>36.055520000000001</v>
      </c>
    </row>
    <row r="738" spans="1:4" x14ac:dyDescent="0.25">
      <c r="A738" s="131" t="s">
        <v>8</v>
      </c>
      <c r="B738" s="132">
        <v>44592</v>
      </c>
      <c r="C738" s="133">
        <v>14</v>
      </c>
      <c r="D738" s="134">
        <v>37.264809999999997</v>
      </c>
    </row>
    <row r="739" spans="1:4" x14ac:dyDescent="0.25">
      <c r="A739" s="131" t="s">
        <v>8</v>
      </c>
      <c r="B739" s="132">
        <v>44592</v>
      </c>
      <c r="C739" s="133">
        <v>15</v>
      </c>
      <c r="D739" s="134">
        <v>37.193190000000001</v>
      </c>
    </row>
    <row r="740" spans="1:4" x14ac:dyDescent="0.25">
      <c r="A740" s="131" t="s">
        <v>8</v>
      </c>
      <c r="B740" s="132">
        <v>44592</v>
      </c>
      <c r="C740" s="133">
        <v>16</v>
      </c>
      <c r="D740" s="134">
        <v>35.680239999999998</v>
      </c>
    </row>
    <row r="741" spans="1:4" x14ac:dyDescent="0.25">
      <c r="A741" s="131" t="s">
        <v>8</v>
      </c>
      <c r="B741" s="132">
        <v>44592</v>
      </c>
      <c r="C741" s="133">
        <v>17</v>
      </c>
      <c r="D741" s="134">
        <v>35.322539999999996</v>
      </c>
    </row>
    <row r="742" spans="1:4" x14ac:dyDescent="0.25">
      <c r="A742" s="131" t="s">
        <v>8</v>
      </c>
      <c r="B742" s="132">
        <v>44592</v>
      </c>
      <c r="C742" s="133">
        <v>18</v>
      </c>
      <c r="D742" s="134">
        <v>59.120150000000002</v>
      </c>
    </row>
    <row r="743" spans="1:4" x14ac:dyDescent="0.25">
      <c r="A743" s="131" t="s">
        <v>8</v>
      </c>
      <c r="B743" s="132">
        <v>44592</v>
      </c>
      <c r="C743" s="133">
        <v>19</v>
      </c>
      <c r="D743" s="134">
        <v>50.681220000000003</v>
      </c>
    </row>
    <row r="744" spans="1:4" x14ac:dyDescent="0.25">
      <c r="A744" s="131" t="s">
        <v>8</v>
      </c>
      <c r="B744" s="132">
        <v>44592</v>
      </c>
      <c r="C744" s="133">
        <v>20</v>
      </c>
      <c r="D744" s="134">
        <v>52.544229999999999</v>
      </c>
    </row>
    <row r="745" spans="1:4" x14ac:dyDescent="0.25">
      <c r="A745" s="131" t="s">
        <v>8</v>
      </c>
      <c r="B745" s="132">
        <v>44592</v>
      </c>
      <c r="C745" s="133">
        <v>21</v>
      </c>
      <c r="D745" s="134">
        <v>47.895890000000001</v>
      </c>
    </row>
    <row r="746" spans="1:4" x14ac:dyDescent="0.25">
      <c r="A746" s="131" t="s">
        <v>8</v>
      </c>
      <c r="B746" s="132">
        <v>44592</v>
      </c>
      <c r="C746" s="133">
        <v>22</v>
      </c>
      <c r="D746" s="134">
        <v>48.365250000000003</v>
      </c>
    </row>
    <row r="747" spans="1:4" x14ac:dyDescent="0.25">
      <c r="A747" s="131" t="s">
        <v>8</v>
      </c>
      <c r="B747" s="132">
        <v>44592</v>
      </c>
      <c r="C747" s="133">
        <v>23</v>
      </c>
      <c r="D747" s="134">
        <v>43.909820000000003</v>
      </c>
    </row>
    <row r="748" spans="1:4" x14ac:dyDescent="0.25">
      <c r="A748" s="131" t="s">
        <v>8</v>
      </c>
      <c r="B748" s="132">
        <v>44592</v>
      </c>
      <c r="C748" s="133">
        <v>24</v>
      </c>
      <c r="D748" s="134">
        <v>37.609699999999997</v>
      </c>
    </row>
    <row r="749" spans="1:4" x14ac:dyDescent="0.25">
      <c r="A749" s="131" t="s">
        <v>8</v>
      </c>
      <c r="B749" s="132">
        <v>44593</v>
      </c>
      <c r="C749" s="133">
        <v>1</v>
      </c>
      <c r="D749" s="134">
        <v>35.813009999999998</v>
      </c>
    </row>
    <row r="750" spans="1:4" x14ac:dyDescent="0.25">
      <c r="A750" s="131" t="s">
        <v>8</v>
      </c>
      <c r="B750" s="132">
        <v>44593</v>
      </c>
      <c r="C750" s="133">
        <v>2</v>
      </c>
      <c r="D750" s="134">
        <v>35.336539999999999</v>
      </c>
    </row>
    <row r="751" spans="1:4" x14ac:dyDescent="0.25">
      <c r="A751" s="131" t="s">
        <v>8</v>
      </c>
      <c r="B751" s="132">
        <v>44593</v>
      </c>
      <c r="C751" s="133">
        <v>3</v>
      </c>
      <c r="D751" s="134">
        <v>34.463230000000003</v>
      </c>
    </row>
    <row r="752" spans="1:4" x14ac:dyDescent="0.25">
      <c r="A752" s="131" t="s">
        <v>8</v>
      </c>
      <c r="B752" s="132">
        <v>44593</v>
      </c>
      <c r="C752" s="133">
        <v>4</v>
      </c>
      <c r="D752" s="134">
        <v>35.299689999999998</v>
      </c>
    </row>
    <row r="753" spans="1:4" x14ac:dyDescent="0.25">
      <c r="A753" s="131" t="s">
        <v>8</v>
      </c>
      <c r="B753" s="132">
        <v>44593</v>
      </c>
      <c r="C753" s="133">
        <v>5</v>
      </c>
      <c r="D753" s="134">
        <v>37.293259999999997</v>
      </c>
    </row>
    <row r="754" spans="1:4" x14ac:dyDescent="0.25">
      <c r="A754" s="131" t="s">
        <v>8</v>
      </c>
      <c r="B754" s="132">
        <v>44593</v>
      </c>
      <c r="C754" s="133">
        <v>6</v>
      </c>
      <c r="D754" s="134">
        <v>37.010559999999998</v>
      </c>
    </row>
    <row r="755" spans="1:4" x14ac:dyDescent="0.25">
      <c r="A755" s="131" t="s">
        <v>8</v>
      </c>
      <c r="B755" s="132">
        <v>44593</v>
      </c>
      <c r="C755" s="133">
        <v>7</v>
      </c>
      <c r="D755" s="134">
        <v>50.847430000000003</v>
      </c>
    </row>
    <row r="756" spans="1:4" x14ac:dyDescent="0.25">
      <c r="A756" s="131" t="s">
        <v>8</v>
      </c>
      <c r="B756" s="132">
        <v>44593</v>
      </c>
      <c r="C756" s="133">
        <v>8</v>
      </c>
      <c r="D756" s="134">
        <v>49.820360000000001</v>
      </c>
    </row>
    <row r="757" spans="1:4" x14ac:dyDescent="0.25">
      <c r="A757" s="131" t="s">
        <v>8</v>
      </c>
      <c r="B757" s="132">
        <v>44593</v>
      </c>
      <c r="C757" s="133">
        <v>9</v>
      </c>
      <c r="D757" s="134">
        <v>51.662210000000002</v>
      </c>
    </row>
    <row r="758" spans="1:4" x14ac:dyDescent="0.25">
      <c r="A758" s="131" t="s">
        <v>8</v>
      </c>
      <c r="B758" s="132">
        <v>44593</v>
      </c>
      <c r="C758" s="133">
        <v>10</v>
      </c>
      <c r="D758" s="134">
        <v>48.337339999999998</v>
      </c>
    </row>
    <row r="759" spans="1:4" x14ac:dyDescent="0.25">
      <c r="A759" s="131" t="s">
        <v>8</v>
      </c>
      <c r="B759" s="132">
        <v>44593</v>
      </c>
      <c r="C759" s="133">
        <v>11</v>
      </c>
      <c r="D759" s="134">
        <v>38.627310000000001</v>
      </c>
    </row>
    <row r="760" spans="1:4" x14ac:dyDescent="0.25">
      <c r="A760" s="131" t="s">
        <v>8</v>
      </c>
      <c r="B760" s="132">
        <v>44593</v>
      </c>
      <c r="C760" s="133">
        <v>12</v>
      </c>
      <c r="D760" s="134">
        <v>38.588230000000003</v>
      </c>
    </row>
    <row r="761" spans="1:4" x14ac:dyDescent="0.25">
      <c r="A761" s="131" t="s">
        <v>8</v>
      </c>
      <c r="B761" s="132">
        <v>44593</v>
      </c>
      <c r="C761" s="133">
        <v>13</v>
      </c>
      <c r="D761" s="134">
        <v>33.954799999999999</v>
      </c>
    </row>
    <row r="762" spans="1:4" x14ac:dyDescent="0.25">
      <c r="A762" s="131" t="s">
        <v>8</v>
      </c>
      <c r="B762" s="132">
        <v>44593</v>
      </c>
      <c r="C762" s="133">
        <v>14</v>
      </c>
      <c r="D762" s="134">
        <v>32.043489999999998</v>
      </c>
    </row>
    <row r="763" spans="1:4" x14ac:dyDescent="0.25">
      <c r="A763" s="131" t="s">
        <v>8</v>
      </c>
      <c r="B763" s="132">
        <v>44593</v>
      </c>
      <c r="C763" s="133">
        <v>15</v>
      </c>
      <c r="D763" s="134">
        <v>28.69886</v>
      </c>
    </row>
    <row r="764" spans="1:4" x14ac:dyDescent="0.25">
      <c r="A764" s="131" t="s">
        <v>8</v>
      </c>
      <c r="B764" s="132">
        <v>44593</v>
      </c>
      <c r="C764" s="133">
        <v>16</v>
      </c>
      <c r="D764" s="134">
        <v>38.848019999999998</v>
      </c>
    </row>
    <row r="765" spans="1:4" x14ac:dyDescent="0.25">
      <c r="A765" s="131" t="s">
        <v>8</v>
      </c>
      <c r="B765" s="132">
        <v>44593</v>
      </c>
      <c r="C765" s="133">
        <v>17</v>
      </c>
      <c r="D765" s="134">
        <v>42.620640000000002</v>
      </c>
    </row>
    <row r="766" spans="1:4" x14ac:dyDescent="0.25">
      <c r="A766" s="131" t="s">
        <v>8</v>
      </c>
      <c r="B766" s="132">
        <v>44593</v>
      </c>
      <c r="C766" s="133">
        <v>18</v>
      </c>
      <c r="D766" s="134">
        <v>57.417230000000004</v>
      </c>
    </row>
    <row r="767" spans="1:4" x14ac:dyDescent="0.25">
      <c r="A767" s="131" t="s">
        <v>8</v>
      </c>
      <c r="B767" s="132">
        <v>44593</v>
      </c>
      <c r="C767" s="133">
        <v>19</v>
      </c>
      <c r="D767" s="134">
        <v>63.01473</v>
      </c>
    </row>
    <row r="768" spans="1:4" x14ac:dyDescent="0.25">
      <c r="A768" s="131" t="s">
        <v>8</v>
      </c>
      <c r="B768" s="132">
        <v>44593</v>
      </c>
      <c r="C768" s="133">
        <v>20</v>
      </c>
      <c r="D768" s="134">
        <v>58.55424</v>
      </c>
    </row>
    <row r="769" spans="1:4" x14ac:dyDescent="0.25">
      <c r="A769" s="131" t="s">
        <v>8</v>
      </c>
      <c r="B769" s="132">
        <v>44593</v>
      </c>
      <c r="C769" s="133">
        <v>21</v>
      </c>
      <c r="D769" s="134">
        <v>62.616590000000002</v>
      </c>
    </row>
    <row r="770" spans="1:4" x14ac:dyDescent="0.25">
      <c r="A770" s="131" t="s">
        <v>8</v>
      </c>
      <c r="B770" s="132">
        <v>44593</v>
      </c>
      <c r="C770" s="133">
        <v>22</v>
      </c>
      <c r="D770" s="134">
        <v>72.877610000000004</v>
      </c>
    </row>
    <row r="771" spans="1:4" x14ac:dyDescent="0.25">
      <c r="A771" s="131" t="s">
        <v>8</v>
      </c>
      <c r="B771" s="132">
        <v>44593</v>
      </c>
      <c r="C771" s="133">
        <v>23</v>
      </c>
      <c r="D771" s="134">
        <v>66.683539999999994</v>
      </c>
    </row>
    <row r="772" spans="1:4" x14ac:dyDescent="0.25">
      <c r="A772" s="131" t="s">
        <v>8</v>
      </c>
      <c r="B772" s="132">
        <v>44593</v>
      </c>
      <c r="C772" s="133">
        <v>24</v>
      </c>
      <c r="D772" s="134">
        <v>55.570639999999997</v>
      </c>
    </row>
    <row r="773" spans="1:4" x14ac:dyDescent="0.25">
      <c r="A773" s="131" t="s">
        <v>8</v>
      </c>
      <c r="B773" s="132">
        <v>44594</v>
      </c>
      <c r="C773" s="133">
        <v>1</v>
      </c>
      <c r="D773" s="134">
        <v>57.739899999999999</v>
      </c>
    </row>
    <row r="774" spans="1:4" x14ac:dyDescent="0.25">
      <c r="A774" s="131" t="s">
        <v>8</v>
      </c>
      <c r="B774" s="132">
        <v>44594</v>
      </c>
      <c r="C774" s="133">
        <v>2</v>
      </c>
      <c r="D774" s="134">
        <v>55.75027</v>
      </c>
    </row>
    <row r="775" spans="1:4" x14ac:dyDescent="0.25">
      <c r="A775" s="131" t="s">
        <v>8</v>
      </c>
      <c r="B775" s="132">
        <v>44594</v>
      </c>
      <c r="C775" s="133">
        <v>3</v>
      </c>
      <c r="D775" s="134">
        <v>47.546979999999998</v>
      </c>
    </row>
    <row r="776" spans="1:4" x14ac:dyDescent="0.25">
      <c r="A776" s="131" t="s">
        <v>8</v>
      </c>
      <c r="B776" s="132">
        <v>44594</v>
      </c>
      <c r="C776" s="133">
        <v>4</v>
      </c>
      <c r="D776" s="134">
        <v>48.75461</v>
      </c>
    </row>
    <row r="777" spans="1:4" x14ac:dyDescent="0.25">
      <c r="A777" s="131" t="s">
        <v>8</v>
      </c>
      <c r="B777" s="132">
        <v>44594</v>
      </c>
      <c r="C777" s="133">
        <v>5</v>
      </c>
      <c r="D777" s="134">
        <v>50.369509999999998</v>
      </c>
    </row>
    <row r="778" spans="1:4" x14ac:dyDescent="0.25">
      <c r="A778" s="131" t="s">
        <v>8</v>
      </c>
      <c r="B778" s="132">
        <v>44594</v>
      </c>
      <c r="C778" s="133">
        <v>6</v>
      </c>
      <c r="D778" s="134">
        <v>52.037190000000002</v>
      </c>
    </row>
    <row r="779" spans="1:4" x14ac:dyDescent="0.25">
      <c r="A779" s="131" t="s">
        <v>8</v>
      </c>
      <c r="B779" s="132">
        <v>44594</v>
      </c>
      <c r="C779" s="133">
        <v>7</v>
      </c>
      <c r="D779" s="134">
        <v>57.569830000000003</v>
      </c>
    </row>
    <row r="780" spans="1:4" x14ac:dyDescent="0.25">
      <c r="A780" s="131" t="s">
        <v>8</v>
      </c>
      <c r="B780" s="132">
        <v>44594</v>
      </c>
      <c r="C780" s="133">
        <v>8</v>
      </c>
      <c r="D780" s="134">
        <v>74.883279999999999</v>
      </c>
    </row>
    <row r="781" spans="1:4" x14ac:dyDescent="0.25">
      <c r="A781" s="131" t="s">
        <v>8</v>
      </c>
      <c r="B781" s="132">
        <v>44594</v>
      </c>
      <c r="C781" s="133">
        <v>9</v>
      </c>
      <c r="D781" s="134">
        <v>57.688780000000001</v>
      </c>
    </row>
    <row r="782" spans="1:4" x14ac:dyDescent="0.25">
      <c r="A782" s="131" t="s">
        <v>8</v>
      </c>
      <c r="B782" s="132">
        <v>44594</v>
      </c>
      <c r="C782" s="133">
        <v>10</v>
      </c>
      <c r="D782" s="134">
        <v>51.028570000000002</v>
      </c>
    </row>
    <row r="783" spans="1:4" x14ac:dyDescent="0.25">
      <c r="A783" s="131" t="s">
        <v>8</v>
      </c>
      <c r="B783" s="132">
        <v>44594</v>
      </c>
      <c r="C783" s="133">
        <v>11</v>
      </c>
      <c r="D783" s="134">
        <v>37.46049</v>
      </c>
    </row>
    <row r="784" spans="1:4" x14ac:dyDescent="0.25">
      <c r="A784" s="131" t="s">
        <v>8</v>
      </c>
      <c r="B784" s="132">
        <v>44594</v>
      </c>
      <c r="C784" s="133">
        <v>12</v>
      </c>
      <c r="D784" s="134">
        <v>39.536369999999998</v>
      </c>
    </row>
    <row r="785" spans="1:4" x14ac:dyDescent="0.25">
      <c r="A785" s="131" t="s">
        <v>8</v>
      </c>
      <c r="B785" s="132">
        <v>44594</v>
      </c>
      <c r="C785" s="133">
        <v>13</v>
      </c>
      <c r="D785" s="134">
        <v>35.202950000000001</v>
      </c>
    </row>
    <row r="786" spans="1:4" x14ac:dyDescent="0.25">
      <c r="A786" s="131" t="s">
        <v>8</v>
      </c>
      <c r="B786" s="132">
        <v>44594</v>
      </c>
      <c r="C786" s="133">
        <v>14</v>
      </c>
      <c r="D786" s="134">
        <v>36.233510000000003</v>
      </c>
    </row>
    <row r="787" spans="1:4" x14ac:dyDescent="0.25">
      <c r="A787" s="131" t="s">
        <v>8</v>
      </c>
      <c r="B787" s="132">
        <v>44594</v>
      </c>
      <c r="C787" s="133">
        <v>15</v>
      </c>
      <c r="D787" s="134">
        <v>35.140639999999998</v>
      </c>
    </row>
    <row r="788" spans="1:4" x14ac:dyDescent="0.25">
      <c r="A788" s="131" t="s">
        <v>8</v>
      </c>
      <c r="B788" s="132">
        <v>44594</v>
      </c>
      <c r="C788" s="133">
        <v>16</v>
      </c>
      <c r="D788" s="134">
        <v>35.532409999999999</v>
      </c>
    </row>
    <row r="789" spans="1:4" x14ac:dyDescent="0.25">
      <c r="A789" s="131" t="s">
        <v>8</v>
      </c>
      <c r="B789" s="132">
        <v>44594</v>
      </c>
      <c r="C789" s="133">
        <v>17</v>
      </c>
      <c r="D789" s="134">
        <v>40.53998</v>
      </c>
    </row>
    <row r="790" spans="1:4" x14ac:dyDescent="0.25">
      <c r="A790" s="131" t="s">
        <v>8</v>
      </c>
      <c r="B790" s="132">
        <v>44594</v>
      </c>
      <c r="C790" s="133">
        <v>18</v>
      </c>
      <c r="D790" s="134">
        <v>75.62912</v>
      </c>
    </row>
    <row r="791" spans="1:4" x14ac:dyDescent="0.25">
      <c r="A791" s="131" t="s">
        <v>8</v>
      </c>
      <c r="B791" s="132">
        <v>44594</v>
      </c>
      <c r="C791" s="133">
        <v>19</v>
      </c>
      <c r="D791" s="134">
        <v>64.19135</v>
      </c>
    </row>
    <row r="792" spans="1:4" x14ac:dyDescent="0.25">
      <c r="A792" s="131" t="s">
        <v>8</v>
      </c>
      <c r="B792" s="132">
        <v>44594</v>
      </c>
      <c r="C792" s="133">
        <v>20</v>
      </c>
      <c r="D792" s="134">
        <v>58.638129999999997</v>
      </c>
    </row>
    <row r="793" spans="1:4" x14ac:dyDescent="0.25">
      <c r="A793" s="131" t="s">
        <v>8</v>
      </c>
      <c r="B793" s="132">
        <v>44594</v>
      </c>
      <c r="C793" s="133">
        <v>21</v>
      </c>
      <c r="D793" s="134">
        <v>59.500419999999998</v>
      </c>
    </row>
    <row r="794" spans="1:4" x14ac:dyDescent="0.25">
      <c r="A794" s="131" t="s">
        <v>8</v>
      </c>
      <c r="B794" s="132">
        <v>44594</v>
      </c>
      <c r="C794" s="133">
        <v>22</v>
      </c>
      <c r="D794" s="134">
        <v>69.007459999999995</v>
      </c>
    </row>
    <row r="795" spans="1:4" x14ac:dyDescent="0.25">
      <c r="A795" s="131" t="s">
        <v>8</v>
      </c>
      <c r="B795" s="132">
        <v>44594</v>
      </c>
      <c r="C795" s="133">
        <v>23</v>
      </c>
      <c r="D795" s="134">
        <v>52.47128</v>
      </c>
    </row>
    <row r="796" spans="1:4" x14ac:dyDescent="0.25">
      <c r="A796" s="131" t="s">
        <v>8</v>
      </c>
      <c r="B796" s="132">
        <v>44594</v>
      </c>
      <c r="C796" s="133">
        <v>24</v>
      </c>
      <c r="D796" s="134">
        <v>45.974170000000001</v>
      </c>
    </row>
    <row r="797" spans="1:4" x14ac:dyDescent="0.25">
      <c r="A797" s="131" t="s">
        <v>8</v>
      </c>
      <c r="B797" s="132">
        <v>44595</v>
      </c>
      <c r="C797" s="133">
        <v>1</v>
      </c>
      <c r="D797" s="134">
        <v>44.243839999999999</v>
      </c>
    </row>
    <row r="798" spans="1:4" x14ac:dyDescent="0.25">
      <c r="A798" s="131" t="s">
        <v>8</v>
      </c>
      <c r="B798" s="132">
        <v>44595</v>
      </c>
      <c r="C798" s="133">
        <v>2</v>
      </c>
      <c r="D798" s="134">
        <v>44.477229999999999</v>
      </c>
    </row>
    <row r="799" spans="1:4" x14ac:dyDescent="0.25">
      <c r="A799" s="131" t="s">
        <v>8</v>
      </c>
      <c r="B799" s="132">
        <v>44595</v>
      </c>
      <c r="C799" s="133">
        <v>3</v>
      </c>
      <c r="D799" s="134">
        <v>43.074379999999998</v>
      </c>
    </row>
    <row r="800" spans="1:4" x14ac:dyDescent="0.25">
      <c r="A800" s="131" t="s">
        <v>8</v>
      </c>
      <c r="B800" s="132">
        <v>44595</v>
      </c>
      <c r="C800" s="133">
        <v>4</v>
      </c>
      <c r="D800" s="134">
        <v>48.324449999999999</v>
      </c>
    </row>
    <row r="801" spans="1:4" x14ac:dyDescent="0.25">
      <c r="A801" s="131" t="s">
        <v>8</v>
      </c>
      <c r="B801" s="132">
        <v>44595</v>
      </c>
      <c r="C801" s="133">
        <v>5</v>
      </c>
      <c r="D801" s="134">
        <v>59.230589999999999</v>
      </c>
    </row>
    <row r="802" spans="1:4" x14ac:dyDescent="0.25">
      <c r="A802" s="131" t="s">
        <v>8</v>
      </c>
      <c r="B802" s="132">
        <v>44595</v>
      </c>
      <c r="C802" s="133">
        <v>6</v>
      </c>
      <c r="D802" s="134">
        <v>66.321060000000003</v>
      </c>
    </row>
    <row r="803" spans="1:4" x14ac:dyDescent="0.25">
      <c r="A803" s="131" t="s">
        <v>8</v>
      </c>
      <c r="B803" s="132">
        <v>44595</v>
      </c>
      <c r="C803" s="133">
        <v>7</v>
      </c>
      <c r="D803" s="134">
        <v>72.642319999999998</v>
      </c>
    </row>
    <row r="804" spans="1:4" x14ac:dyDescent="0.25">
      <c r="A804" s="131" t="s">
        <v>8</v>
      </c>
      <c r="B804" s="132">
        <v>44595</v>
      </c>
      <c r="C804" s="133">
        <v>8</v>
      </c>
      <c r="D804" s="134">
        <v>82.69153</v>
      </c>
    </row>
    <row r="805" spans="1:4" x14ac:dyDescent="0.25">
      <c r="A805" s="131" t="s">
        <v>8</v>
      </c>
      <c r="B805" s="132">
        <v>44595</v>
      </c>
      <c r="C805" s="133">
        <v>9</v>
      </c>
      <c r="D805" s="134">
        <v>73.233969999999999</v>
      </c>
    </row>
    <row r="806" spans="1:4" x14ac:dyDescent="0.25">
      <c r="A806" s="131" t="s">
        <v>8</v>
      </c>
      <c r="B806" s="132">
        <v>44595</v>
      </c>
      <c r="C806" s="133">
        <v>10</v>
      </c>
      <c r="D806" s="134">
        <v>61.09807</v>
      </c>
    </row>
    <row r="807" spans="1:4" x14ac:dyDescent="0.25">
      <c r="A807" s="131" t="s">
        <v>8</v>
      </c>
      <c r="B807" s="132">
        <v>44595</v>
      </c>
      <c r="C807" s="133">
        <v>11</v>
      </c>
      <c r="D807" s="134">
        <v>48.970779999999998</v>
      </c>
    </row>
    <row r="808" spans="1:4" x14ac:dyDescent="0.25">
      <c r="A808" s="131" t="s">
        <v>8</v>
      </c>
      <c r="B808" s="132">
        <v>44595</v>
      </c>
      <c r="C808" s="133">
        <v>12</v>
      </c>
      <c r="D808" s="134">
        <v>47.007179999999998</v>
      </c>
    </row>
    <row r="809" spans="1:4" x14ac:dyDescent="0.25">
      <c r="A809" s="131" t="s">
        <v>8</v>
      </c>
      <c r="B809" s="132">
        <v>44595</v>
      </c>
      <c r="C809" s="133">
        <v>13</v>
      </c>
      <c r="D809" s="134">
        <v>41.576650000000001</v>
      </c>
    </row>
    <row r="810" spans="1:4" x14ac:dyDescent="0.25">
      <c r="A810" s="131" t="s">
        <v>8</v>
      </c>
      <c r="B810" s="132">
        <v>44595</v>
      </c>
      <c r="C810" s="133">
        <v>14</v>
      </c>
      <c r="D810" s="134">
        <v>38.105490000000003</v>
      </c>
    </row>
    <row r="811" spans="1:4" x14ac:dyDescent="0.25">
      <c r="A811" s="131" t="s">
        <v>8</v>
      </c>
      <c r="B811" s="132">
        <v>44595</v>
      </c>
      <c r="C811" s="133">
        <v>15</v>
      </c>
      <c r="D811" s="134">
        <v>37.666739999999997</v>
      </c>
    </row>
    <row r="812" spans="1:4" x14ac:dyDescent="0.25">
      <c r="A812" s="131" t="s">
        <v>8</v>
      </c>
      <c r="B812" s="132">
        <v>44595</v>
      </c>
      <c r="C812" s="133">
        <v>16</v>
      </c>
      <c r="D812" s="134">
        <v>38.395789999999998</v>
      </c>
    </row>
    <row r="813" spans="1:4" x14ac:dyDescent="0.25">
      <c r="A813" s="131" t="s">
        <v>8</v>
      </c>
      <c r="B813" s="132">
        <v>44595</v>
      </c>
      <c r="C813" s="133">
        <v>17</v>
      </c>
      <c r="D813" s="134">
        <v>51.98995</v>
      </c>
    </row>
    <row r="814" spans="1:4" x14ac:dyDescent="0.25">
      <c r="A814" s="131" t="s">
        <v>8</v>
      </c>
      <c r="B814" s="132">
        <v>44595</v>
      </c>
      <c r="C814" s="133">
        <v>18</v>
      </c>
      <c r="D814" s="134">
        <v>67.001800000000003</v>
      </c>
    </row>
    <row r="815" spans="1:4" x14ac:dyDescent="0.25">
      <c r="A815" s="131" t="s">
        <v>8</v>
      </c>
      <c r="B815" s="132">
        <v>44595</v>
      </c>
      <c r="C815" s="133">
        <v>19</v>
      </c>
      <c r="D815" s="134">
        <v>98.618480000000005</v>
      </c>
    </row>
    <row r="816" spans="1:4" x14ac:dyDescent="0.25">
      <c r="A816" s="131" t="s">
        <v>8</v>
      </c>
      <c r="B816" s="132">
        <v>44595</v>
      </c>
      <c r="C816" s="133">
        <v>20</v>
      </c>
      <c r="D816" s="134">
        <v>101.59229000000001</v>
      </c>
    </row>
    <row r="817" spans="1:4" x14ac:dyDescent="0.25">
      <c r="A817" s="131" t="s">
        <v>8</v>
      </c>
      <c r="B817" s="132">
        <v>44595</v>
      </c>
      <c r="C817" s="133">
        <v>21</v>
      </c>
      <c r="D817" s="134">
        <v>76.246160000000003</v>
      </c>
    </row>
    <row r="818" spans="1:4" x14ac:dyDescent="0.25">
      <c r="A818" s="131" t="s">
        <v>8</v>
      </c>
      <c r="B818" s="132">
        <v>44595</v>
      </c>
      <c r="C818" s="133">
        <v>22</v>
      </c>
      <c r="D818" s="134">
        <v>76.321359999999999</v>
      </c>
    </row>
    <row r="819" spans="1:4" x14ac:dyDescent="0.25">
      <c r="A819" s="131" t="s">
        <v>8</v>
      </c>
      <c r="B819" s="132">
        <v>44595</v>
      </c>
      <c r="C819" s="133">
        <v>23</v>
      </c>
      <c r="D819" s="134">
        <v>78.857990000000001</v>
      </c>
    </row>
    <row r="820" spans="1:4" x14ac:dyDescent="0.25">
      <c r="A820" s="131" t="s">
        <v>8</v>
      </c>
      <c r="B820" s="132">
        <v>44595</v>
      </c>
      <c r="C820" s="133">
        <v>24</v>
      </c>
      <c r="D820" s="134">
        <v>63.561750000000004</v>
      </c>
    </row>
    <row r="821" spans="1:4" x14ac:dyDescent="0.25">
      <c r="A821" s="131" t="s">
        <v>8</v>
      </c>
      <c r="B821" s="132">
        <v>44596</v>
      </c>
      <c r="C821" s="133">
        <v>1</v>
      </c>
      <c r="D821" s="134">
        <v>56.412550000000003</v>
      </c>
    </row>
    <row r="822" spans="1:4" x14ac:dyDescent="0.25">
      <c r="A822" s="131" t="s">
        <v>8</v>
      </c>
      <c r="B822" s="132">
        <v>44596</v>
      </c>
      <c r="C822" s="133">
        <v>2</v>
      </c>
      <c r="D822" s="134">
        <v>52.36609</v>
      </c>
    </row>
    <row r="823" spans="1:4" x14ac:dyDescent="0.25">
      <c r="A823" s="131" t="s">
        <v>8</v>
      </c>
      <c r="B823" s="132">
        <v>44596</v>
      </c>
      <c r="C823" s="133">
        <v>3</v>
      </c>
      <c r="D823" s="134">
        <v>51.705739999999999</v>
      </c>
    </row>
    <row r="824" spans="1:4" x14ac:dyDescent="0.25">
      <c r="A824" s="131" t="s">
        <v>8</v>
      </c>
      <c r="B824" s="132">
        <v>44596</v>
      </c>
      <c r="C824" s="133">
        <v>4</v>
      </c>
      <c r="D824" s="134">
        <v>51.278030000000001</v>
      </c>
    </row>
    <row r="825" spans="1:4" x14ac:dyDescent="0.25">
      <c r="A825" s="131" t="s">
        <v>8</v>
      </c>
      <c r="B825" s="132">
        <v>44596</v>
      </c>
      <c r="C825" s="133">
        <v>5</v>
      </c>
      <c r="D825" s="134">
        <v>52.334699999999998</v>
      </c>
    </row>
    <row r="826" spans="1:4" x14ac:dyDescent="0.25">
      <c r="A826" s="131" t="s">
        <v>8</v>
      </c>
      <c r="B826" s="132">
        <v>44596</v>
      </c>
      <c r="C826" s="133">
        <v>6</v>
      </c>
      <c r="D826" s="134">
        <v>57.477780000000003</v>
      </c>
    </row>
    <row r="827" spans="1:4" x14ac:dyDescent="0.25">
      <c r="A827" s="131" t="s">
        <v>8</v>
      </c>
      <c r="B827" s="132">
        <v>44596</v>
      </c>
      <c r="C827" s="133">
        <v>7</v>
      </c>
      <c r="D827" s="134">
        <v>59.444949999999999</v>
      </c>
    </row>
    <row r="828" spans="1:4" x14ac:dyDescent="0.25">
      <c r="A828" s="131" t="s">
        <v>8</v>
      </c>
      <c r="B828" s="132">
        <v>44596</v>
      </c>
      <c r="C828" s="133">
        <v>8</v>
      </c>
      <c r="D828" s="134">
        <v>64.812269999999998</v>
      </c>
    </row>
    <row r="829" spans="1:4" x14ac:dyDescent="0.25">
      <c r="A829" s="131" t="s">
        <v>8</v>
      </c>
      <c r="B829" s="132">
        <v>44596</v>
      </c>
      <c r="C829" s="133">
        <v>9</v>
      </c>
      <c r="D829" s="134">
        <v>51.780119999999997</v>
      </c>
    </row>
    <row r="830" spans="1:4" x14ac:dyDescent="0.25">
      <c r="A830" s="131" t="s">
        <v>8</v>
      </c>
      <c r="B830" s="132">
        <v>44596</v>
      </c>
      <c r="C830" s="133">
        <v>10</v>
      </c>
      <c r="D830" s="134">
        <v>43.539619999999999</v>
      </c>
    </row>
    <row r="831" spans="1:4" x14ac:dyDescent="0.25">
      <c r="A831" s="131" t="s">
        <v>8</v>
      </c>
      <c r="B831" s="132">
        <v>44596</v>
      </c>
      <c r="C831" s="133">
        <v>11</v>
      </c>
      <c r="D831" s="134">
        <v>32.086190000000002</v>
      </c>
    </row>
    <row r="832" spans="1:4" x14ac:dyDescent="0.25">
      <c r="A832" s="131" t="s">
        <v>8</v>
      </c>
      <c r="B832" s="132">
        <v>44596</v>
      </c>
      <c r="C832" s="133">
        <v>12</v>
      </c>
      <c r="D832" s="134">
        <v>33.15701</v>
      </c>
    </row>
    <row r="833" spans="1:4" x14ac:dyDescent="0.25">
      <c r="A833" s="131" t="s">
        <v>8</v>
      </c>
      <c r="B833" s="132">
        <v>44596</v>
      </c>
      <c r="C833" s="133">
        <v>13</v>
      </c>
      <c r="D833" s="134">
        <v>38.342610000000001</v>
      </c>
    </row>
    <row r="834" spans="1:4" x14ac:dyDescent="0.25">
      <c r="A834" s="131" t="s">
        <v>8</v>
      </c>
      <c r="B834" s="132">
        <v>44596</v>
      </c>
      <c r="C834" s="133">
        <v>14</v>
      </c>
      <c r="D834" s="134">
        <v>34.099110000000003</v>
      </c>
    </row>
    <row r="835" spans="1:4" x14ac:dyDescent="0.25">
      <c r="A835" s="131" t="s">
        <v>8</v>
      </c>
      <c r="B835" s="132">
        <v>44596</v>
      </c>
      <c r="C835" s="133">
        <v>15</v>
      </c>
      <c r="D835" s="134">
        <v>31.475519999999999</v>
      </c>
    </row>
    <row r="836" spans="1:4" x14ac:dyDescent="0.25">
      <c r="A836" s="131" t="s">
        <v>8</v>
      </c>
      <c r="B836" s="132">
        <v>44596</v>
      </c>
      <c r="C836" s="133">
        <v>16</v>
      </c>
      <c r="D836" s="134">
        <v>23.80048</v>
      </c>
    </row>
    <row r="837" spans="1:4" x14ac:dyDescent="0.25">
      <c r="A837" s="131" t="s">
        <v>8</v>
      </c>
      <c r="B837" s="132">
        <v>44596</v>
      </c>
      <c r="C837" s="133">
        <v>17</v>
      </c>
      <c r="D837" s="134">
        <v>40.84028</v>
      </c>
    </row>
    <row r="838" spans="1:4" x14ac:dyDescent="0.25">
      <c r="A838" s="131" t="s">
        <v>8</v>
      </c>
      <c r="B838" s="132">
        <v>44596</v>
      </c>
      <c r="C838" s="133">
        <v>18</v>
      </c>
      <c r="D838" s="134">
        <v>77.366330000000005</v>
      </c>
    </row>
    <row r="839" spans="1:4" x14ac:dyDescent="0.25">
      <c r="A839" s="131" t="s">
        <v>8</v>
      </c>
      <c r="B839" s="132">
        <v>44596</v>
      </c>
      <c r="C839" s="133">
        <v>19</v>
      </c>
      <c r="D839" s="134">
        <v>54.086689999999997</v>
      </c>
    </row>
    <row r="840" spans="1:4" x14ac:dyDescent="0.25">
      <c r="A840" s="131" t="s">
        <v>8</v>
      </c>
      <c r="B840" s="132">
        <v>44596</v>
      </c>
      <c r="C840" s="133">
        <v>20</v>
      </c>
      <c r="D840" s="134">
        <v>49.926400000000001</v>
      </c>
    </row>
    <row r="841" spans="1:4" x14ac:dyDescent="0.25">
      <c r="A841" s="131" t="s">
        <v>8</v>
      </c>
      <c r="B841" s="132">
        <v>44596</v>
      </c>
      <c r="C841" s="133">
        <v>21</v>
      </c>
      <c r="D841" s="134">
        <v>46.956910000000001</v>
      </c>
    </row>
    <row r="842" spans="1:4" x14ac:dyDescent="0.25">
      <c r="A842" s="131" t="s">
        <v>8</v>
      </c>
      <c r="B842" s="132">
        <v>44596</v>
      </c>
      <c r="C842" s="133">
        <v>22</v>
      </c>
      <c r="D842" s="134">
        <v>51.363300000000002</v>
      </c>
    </row>
    <row r="843" spans="1:4" x14ac:dyDescent="0.25">
      <c r="A843" s="131" t="s">
        <v>8</v>
      </c>
      <c r="B843" s="132">
        <v>44596</v>
      </c>
      <c r="C843" s="133">
        <v>23</v>
      </c>
      <c r="D843" s="134">
        <v>43.697069999999997</v>
      </c>
    </row>
    <row r="844" spans="1:4" x14ac:dyDescent="0.25">
      <c r="A844" s="131" t="s">
        <v>8</v>
      </c>
      <c r="B844" s="132">
        <v>44596</v>
      </c>
      <c r="C844" s="133">
        <v>24</v>
      </c>
      <c r="D844" s="134">
        <v>43.134619999999998</v>
      </c>
    </row>
    <row r="845" spans="1:4" x14ac:dyDescent="0.25">
      <c r="A845" s="131" t="s">
        <v>8</v>
      </c>
      <c r="B845" s="132">
        <v>44597</v>
      </c>
      <c r="C845" s="133">
        <v>1</v>
      </c>
      <c r="D845" s="134">
        <v>41.253320000000002</v>
      </c>
    </row>
    <row r="846" spans="1:4" x14ac:dyDescent="0.25">
      <c r="A846" s="131" t="s">
        <v>8</v>
      </c>
      <c r="B846" s="132">
        <v>44597</v>
      </c>
      <c r="C846" s="133">
        <v>2</v>
      </c>
      <c r="D846" s="134">
        <v>37.163499999999999</v>
      </c>
    </row>
    <row r="847" spans="1:4" x14ac:dyDescent="0.25">
      <c r="A847" s="131" t="s">
        <v>8</v>
      </c>
      <c r="B847" s="132">
        <v>44597</v>
      </c>
      <c r="C847" s="133">
        <v>3</v>
      </c>
      <c r="D847" s="134">
        <v>36.91686</v>
      </c>
    </row>
    <row r="848" spans="1:4" x14ac:dyDescent="0.25">
      <c r="A848" s="131" t="s">
        <v>8</v>
      </c>
      <c r="B848" s="132">
        <v>44597</v>
      </c>
      <c r="C848" s="133">
        <v>4</v>
      </c>
      <c r="D848" s="134">
        <v>37.116570000000003</v>
      </c>
    </row>
    <row r="849" spans="1:4" x14ac:dyDescent="0.25">
      <c r="A849" s="131" t="s">
        <v>8</v>
      </c>
      <c r="B849" s="132">
        <v>44597</v>
      </c>
      <c r="C849" s="133">
        <v>5</v>
      </c>
      <c r="D849" s="134">
        <v>38.663310000000003</v>
      </c>
    </row>
    <row r="850" spans="1:4" x14ac:dyDescent="0.25">
      <c r="A850" s="131" t="s">
        <v>8</v>
      </c>
      <c r="B850" s="132">
        <v>44597</v>
      </c>
      <c r="C850" s="133">
        <v>6</v>
      </c>
      <c r="D850" s="134">
        <v>39.272970000000001</v>
      </c>
    </row>
    <row r="851" spans="1:4" x14ac:dyDescent="0.25">
      <c r="A851" s="131" t="s">
        <v>8</v>
      </c>
      <c r="B851" s="132">
        <v>44597</v>
      </c>
      <c r="C851" s="133">
        <v>7</v>
      </c>
      <c r="D851" s="134">
        <v>38.779679999999999</v>
      </c>
    </row>
    <row r="852" spans="1:4" x14ac:dyDescent="0.25">
      <c r="A852" s="131" t="s">
        <v>8</v>
      </c>
      <c r="B852" s="132">
        <v>44597</v>
      </c>
      <c r="C852" s="133">
        <v>8</v>
      </c>
      <c r="D852" s="134">
        <v>41.272370000000002</v>
      </c>
    </row>
    <row r="853" spans="1:4" x14ac:dyDescent="0.25">
      <c r="A853" s="131" t="s">
        <v>8</v>
      </c>
      <c r="B853" s="132">
        <v>44597</v>
      </c>
      <c r="C853" s="133">
        <v>9</v>
      </c>
      <c r="D853" s="134">
        <v>50.885980000000004</v>
      </c>
    </row>
    <row r="854" spans="1:4" x14ac:dyDescent="0.25">
      <c r="A854" s="131" t="s">
        <v>8</v>
      </c>
      <c r="B854" s="132">
        <v>44597</v>
      </c>
      <c r="C854" s="133">
        <v>10</v>
      </c>
      <c r="D854" s="134">
        <v>16.920490000000001</v>
      </c>
    </row>
    <row r="855" spans="1:4" x14ac:dyDescent="0.25">
      <c r="A855" s="131" t="s">
        <v>8</v>
      </c>
      <c r="B855" s="132">
        <v>44597</v>
      </c>
      <c r="C855" s="133">
        <v>11</v>
      </c>
      <c r="D855" s="134">
        <v>24.076039999999999</v>
      </c>
    </row>
    <row r="856" spans="1:4" x14ac:dyDescent="0.25">
      <c r="A856" s="131" t="s">
        <v>8</v>
      </c>
      <c r="B856" s="132">
        <v>44597</v>
      </c>
      <c r="C856" s="133">
        <v>12</v>
      </c>
      <c r="D856" s="134">
        <v>21.303280000000001</v>
      </c>
    </row>
    <row r="857" spans="1:4" x14ac:dyDescent="0.25">
      <c r="A857" s="131" t="s">
        <v>8</v>
      </c>
      <c r="B857" s="132">
        <v>44597</v>
      </c>
      <c r="C857" s="133">
        <v>13</v>
      </c>
      <c r="D857" s="134">
        <v>6.0144799999999998</v>
      </c>
    </row>
    <row r="858" spans="1:4" x14ac:dyDescent="0.25">
      <c r="A858" s="131" t="s">
        <v>8</v>
      </c>
      <c r="B858" s="132">
        <v>44597</v>
      </c>
      <c r="C858" s="133">
        <v>14</v>
      </c>
      <c r="D858" s="134">
        <v>4.9710200000000002</v>
      </c>
    </row>
    <row r="859" spans="1:4" x14ac:dyDescent="0.25">
      <c r="A859" s="131" t="s">
        <v>8</v>
      </c>
      <c r="B859" s="132">
        <v>44597</v>
      </c>
      <c r="C859" s="133">
        <v>15</v>
      </c>
      <c r="D859" s="134">
        <v>1.2800000000000001E-2</v>
      </c>
    </row>
    <row r="860" spans="1:4" x14ac:dyDescent="0.25">
      <c r="A860" s="131" t="s">
        <v>8</v>
      </c>
      <c r="B860" s="132">
        <v>44597</v>
      </c>
      <c r="C860" s="133">
        <v>16</v>
      </c>
      <c r="D860" s="134">
        <v>2.3787600000000002</v>
      </c>
    </row>
    <row r="861" spans="1:4" x14ac:dyDescent="0.25">
      <c r="A861" s="131" t="s">
        <v>8</v>
      </c>
      <c r="B861" s="132">
        <v>44597</v>
      </c>
      <c r="C861" s="133">
        <v>17</v>
      </c>
      <c r="D861" s="134">
        <v>26.5947</v>
      </c>
    </row>
    <row r="862" spans="1:4" x14ac:dyDescent="0.25">
      <c r="A862" s="131" t="s">
        <v>8</v>
      </c>
      <c r="B862" s="132">
        <v>44597</v>
      </c>
      <c r="C862" s="133">
        <v>18</v>
      </c>
      <c r="D862" s="134">
        <v>45.021839999999997</v>
      </c>
    </row>
    <row r="863" spans="1:4" x14ac:dyDescent="0.25">
      <c r="A863" s="131" t="s">
        <v>8</v>
      </c>
      <c r="B863" s="132">
        <v>44597</v>
      </c>
      <c r="C863" s="133">
        <v>19</v>
      </c>
      <c r="D863" s="134">
        <v>41.060499999999998</v>
      </c>
    </row>
    <row r="864" spans="1:4" x14ac:dyDescent="0.25">
      <c r="A864" s="131" t="s">
        <v>8</v>
      </c>
      <c r="B864" s="132">
        <v>44597</v>
      </c>
      <c r="C864" s="133">
        <v>20</v>
      </c>
      <c r="D864" s="134">
        <v>39.450180000000003</v>
      </c>
    </row>
    <row r="865" spans="1:4" x14ac:dyDescent="0.25">
      <c r="A865" s="131" t="s">
        <v>8</v>
      </c>
      <c r="B865" s="132">
        <v>44597</v>
      </c>
      <c r="C865" s="133">
        <v>21</v>
      </c>
      <c r="D865" s="134">
        <v>38.363460000000003</v>
      </c>
    </row>
    <row r="866" spans="1:4" x14ac:dyDescent="0.25">
      <c r="A866" s="131" t="s">
        <v>8</v>
      </c>
      <c r="B866" s="132">
        <v>44597</v>
      </c>
      <c r="C866" s="133">
        <v>22</v>
      </c>
      <c r="D866" s="134">
        <v>36.902169999999998</v>
      </c>
    </row>
    <row r="867" spans="1:4" x14ac:dyDescent="0.25">
      <c r="A867" s="131" t="s">
        <v>8</v>
      </c>
      <c r="B867" s="132">
        <v>44597</v>
      </c>
      <c r="C867" s="133">
        <v>23</v>
      </c>
      <c r="D867" s="134">
        <v>37.888289999999998</v>
      </c>
    </row>
    <row r="868" spans="1:4" x14ac:dyDescent="0.25">
      <c r="A868" s="131" t="s">
        <v>8</v>
      </c>
      <c r="B868" s="132">
        <v>44597</v>
      </c>
      <c r="C868" s="133">
        <v>24</v>
      </c>
      <c r="D868" s="134">
        <v>38.478619999999999</v>
      </c>
    </row>
    <row r="869" spans="1:4" x14ac:dyDescent="0.25">
      <c r="A869" s="131" t="s">
        <v>8</v>
      </c>
      <c r="B869" s="132">
        <v>44598</v>
      </c>
      <c r="C869" s="133">
        <v>1</v>
      </c>
      <c r="D869" s="134">
        <v>37.22936</v>
      </c>
    </row>
    <row r="870" spans="1:4" x14ac:dyDescent="0.25">
      <c r="A870" s="131" t="s">
        <v>8</v>
      </c>
      <c r="B870" s="132">
        <v>44598</v>
      </c>
      <c r="C870" s="133">
        <v>2</v>
      </c>
      <c r="D870" s="134">
        <v>37.494529999999997</v>
      </c>
    </row>
    <row r="871" spans="1:4" x14ac:dyDescent="0.25">
      <c r="A871" s="131" t="s">
        <v>8</v>
      </c>
      <c r="B871" s="132">
        <v>44598</v>
      </c>
      <c r="C871" s="133">
        <v>3</v>
      </c>
      <c r="D871" s="134">
        <v>37.738709999999998</v>
      </c>
    </row>
    <row r="872" spans="1:4" x14ac:dyDescent="0.25">
      <c r="A872" s="131" t="s">
        <v>8</v>
      </c>
      <c r="B872" s="132">
        <v>44598</v>
      </c>
      <c r="C872" s="133">
        <v>4</v>
      </c>
      <c r="D872" s="134">
        <v>41.020319999999998</v>
      </c>
    </row>
    <row r="873" spans="1:4" x14ac:dyDescent="0.25">
      <c r="A873" s="131" t="s">
        <v>8</v>
      </c>
      <c r="B873" s="132">
        <v>44598</v>
      </c>
      <c r="C873" s="133">
        <v>5</v>
      </c>
      <c r="D873" s="134">
        <v>43.041719999999998</v>
      </c>
    </row>
    <row r="874" spans="1:4" x14ac:dyDescent="0.25">
      <c r="A874" s="131" t="s">
        <v>8</v>
      </c>
      <c r="B874" s="132">
        <v>44598</v>
      </c>
      <c r="C874" s="133">
        <v>6</v>
      </c>
      <c r="D874" s="134">
        <v>45.748649999999998</v>
      </c>
    </row>
    <row r="875" spans="1:4" x14ac:dyDescent="0.25">
      <c r="A875" s="131" t="s">
        <v>8</v>
      </c>
      <c r="B875" s="132">
        <v>44598</v>
      </c>
      <c r="C875" s="133">
        <v>7</v>
      </c>
      <c r="D875" s="134">
        <v>44.260300000000001</v>
      </c>
    </row>
    <row r="876" spans="1:4" x14ac:dyDescent="0.25">
      <c r="A876" s="131" t="s">
        <v>8</v>
      </c>
      <c r="B876" s="132">
        <v>44598</v>
      </c>
      <c r="C876" s="133">
        <v>8</v>
      </c>
      <c r="D876" s="134">
        <v>45.614339999999999</v>
      </c>
    </row>
    <row r="877" spans="1:4" x14ac:dyDescent="0.25">
      <c r="A877" s="131" t="s">
        <v>8</v>
      </c>
      <c r="B877" s="132">
        <v>44598</v>
      </c>
      <c r="C877" s="133">
        <v>9</v>
      </c>
      <c r="D877" s="134">
        <v>39.129620000000003</v>
      </c>
    </row>
    <row r="878" spans="1:4" x14ac:dyDescent="0.25">
      <c r="A878" s="131" t="s">
        <v>8</v>
      </c>
      <c r="B878" s="132">
        <v>44598</v>
      </c>
      <c r="C878" s="133">
        <v>10</v>
      </c>
      <c r="D878" s="134">
        <v>28.415520000000001</v>
      </c>
    </row>
    <row r="879" spans="1:4" x14ac:dyDescent="0.25">
      <c r="A879" s="131" t="s">
        <v>8</v>
      </c>
      <c r="B879" s="132">
        <v>44598</v>
      </c>
      <c r="C879" s="133">
        <v>11</v>
      </c>
      <c r="D879" s="134">
        <v>19.094169999999998</v>
      </c>
    </row>
    <row r="880" spans="1:4" x14ac:dyDescent="0.25">
      <c r="A880" s="131" t="s">
        <v>8</v>
      </c>
      <c r="B880" s="132">
        <v>44598</v>
      </c>
      <c r="C880" s="133">
        <v>12</v>
      </c>
      <c r="D880" s="134">
        <v>18.708189999999998</v>
      </c>
    </row>
    <row r="881" spans="1:4" x14ac:dyDescent="0.25">
      <c r="A881" s="131" t="s">
        <v>8</v>
      </c>
      <c r="B881" s="132">
        <v>44598</v>
      </c>
      <c r="C881" s="133">
        <v>13</v>
      </c>
      <c r="D881" s="134">
        <v>12.864089999999999</v>
      </c>
    </row>
    <row r="882" spans="1:4" x14ac:dyDescent="0.25">
      <c r="A882" s="131" t="s">
        <v>8</v>
      </c>
      <c r="B882" s="132">
        <v>44598</v>
      </c>
      <c r="C882" s="133">
        <v>14</v>
      </c>
      <c r="D882" s="134">
        <v>12.871040000000001</v>
      </c>
    </row>
    <row r="883" spans="1:4" x14ac:dyDescent="0.25">
      <c r="A883" s="131" t="s">
        <v>8</v>
      </c>
      <c r="B883" s="132">
        <v>44598</v>
      </c>
      <c r="C883" s="133">
        <v>15</v>
      </c>
      <c r="D883" s="134">
        <v>9.63842</v>
      </c>
    </row>
    <row r="884" spans="1:4" x14ac:dyDescent="0.25">
      <c r="A884" s="131" t="s">
        <v>8</v>
      </c>
      <c r="B884" s="132">
        <v>44598</v>
      </c>
      <c r="C884" s="133">
        <v>16</v>
      </c>
      <c r="D884" s="134">
        <v>-1.10138</v>
      </c>
    </row>
    <row r="885" spans="1:4" x14ac:dyDescent="0.25">
      <c r="A885" s="131" t="s">
        <v>8</v>
      </c>
      <c r="B885" s="132">
        <v>44598</v>
      </c>
      <c r="C885" s="133">
        <v>17</v>
      </c>
      <c r="D885" s="134">
        <v>27.392469999999999</v>
      </c>
    </row>
    <row r="886" spans="1:4" x14ac:dyDescent="0.25">
      <c r="A886" s="131" t="s">
        <v>8</v>
      </c>
      <c r="B886" s="132">
        <v>44598</v>
      </c>
      <c r="C886" s="133">
        <v>18</v>
      </c>
      <c r="D886" s="134">
        <v>63.254939999999998</v>
      </c>
    </row>
    <row r="887" spans="1:4" x14ac:dyDescent="0.25">
      <c r="A887" s="131" t="s">
        <v>8</v>
      </c>
      <c r="B887" s="132">
        <v>44598</v>
      </c>
      <c r="C887" s="133">
        <v>19</v>
      </c>
      <c r="D887" s="134">
        <v>51.590600000000002</v>
      </c>
    </row>
    <row r="888" spans="1:4" x14ac:dyDescent="0.25">
      <c r="A888" s="131" t="s">
        <v>8</v>
      </c>
      <c r="B888" s="132">
        <v>44598</v>
      </c>
      <c r="C888" s="133">
        <v>20</v>
      </c>
      <c r="D888" s="134">
        <v>55.483730000000001</v>
      </c>
    </row>
    <row r="889" spans="1:4" x14ac:dyDescent="0.25">
      <c r="A889" s="131" t="s">
        <v>8</v>
      </c>
      <c r="B889" s="132">
        <v>44598</v>
      </c>
      <c r="C889" s="133">
        <v>21</v>
      </c>
      <c r="D889" s="134">
        <v>54.716149999999999</v>
      </c>
    </row>
    <row r="890" spans="1:4" x14ac:dyDescent="0.25">
      <c r="A890" s="131" t="s">
        <v>8</v>
      </c>
      <c r="B890" s="132">
        <v>44598</v>
      </c>
      <c r="C890" s="133">
        <v>22</v>
      </c>
      <c r="D890" s="134">
        <v>48.883420000000001</v>
      </c>
    </row>
    <row r="891" spans="1:4" x14ac:dyDescent="0.25">
      <c r="A891" s="131" t="s">
        <v>8</v>
      </c>
      <c r="B891" s="132">
        <v>44598</v>
      </c>
      <c r="C891" s="133">
        <v>23</v>
      </c>
      <c r="D891" s="134">
        <v>44.329279999999997</v>
      </c>
    </row>
    <row r="892" spans="1:4" x14ac:dyDescent="0.25">
      <c r="A892" s="131" t="s">
        <v>8</v>
      </c>
      <c r="B892" s="132">
        <v>44598</v>
      </c>
      <c r="C892" s="133">
        <v>24</v>
      </c>
      <c r="D892" s="134">
        <v>45.503129999999999</v>
      </c>
    </row>
    <row r="893" spans="1:4" x14ac:dyDescent="0.25">
      <c r="A893" s="131" t="s">
        <v>8</v>
      </c>
      <c r="B893" s="132">
        <v>44599</v>
      </c>
      <c r="C893" s="133">
        <v>1</v>
      </c>
      <c r="D893" s="134">
        <v>41.556010000000001</v>
      </c>
    </row>
    <row r="894" spans="1:4" x14ac:dyDescent="0.25">
      <c r="A894" s="131" t="s">
        <v>8</v>
      </c>
      <c r="B894" s="132">
        <v>44599</v>
      </c>
      <c r="C894" s="133">
        <v>2</v>
      </c>
      <c r="D894" s="134">
        <v>37.358029999999999</v>
      </c>
    </row>
    <row r="895" spans="1:4" x14ac:dyDescent="0.25">
      <c r="A895" s="131" t="s">
        <v>8</v>
      </c>
      <c r="B895" s="132">
        <v>44599</v>
      </c>
      <c r="C895" s="133">
        <v>3</v>
      </c>
      <c r="D895" s="134">
        <v>36.952849999999998</v>
      </c>
    </row>
    <row r="896" spans="1:4" x14ac:dyDescent="0.25">
      <c r="A896" s="131" t="s">
        <v>8</v>
      </c>
      <c r="B896" s="132">
        <v>44599</v>
      </c>
      <c r="C896" s="133">
        <v>4</v>
      </c>
      <c r="D896" s="134">
        <v>37.97871</v>
      </c>
    </row>
    <row r="897" spans="1:4" x14ac:dyDescent="0.25">
      <c r="A897" s="131" t="s">
        <v>8</v>
      </c>
      <c r="B897" s="132">
        <v>44599</v>
      </c>
      <c r="C897" s="133">
        <v>5</v>
      </c>
      <c r="D897" s="134">
        <v>38.68526</v>
      </c>
    </row>
    <row r="898" spans="1:4" x14ac:dyDescent="0.25">
      <c r="A898" s="131" t="s">
        <v>8</v>
      </c>
      <c r="B898" s="132">
        <v>44599</v>
      </c>
      <c r="C898" s="133">
        <v>6</v>
      </c>
      <c r="D898" s="134">
        <v>46.251060000000003</v>
      </c>
    </row>
    <row r="899" spans="1:4" x14ac:dyDescent="0.25">
      <c r="A899" s="131" t="s">
        <v>8</v>
      </c>
      <c r="B899" s="132">
        <v>44599</v>
      </c>
      <c r="C899" s="133">
        <v>7</v>
      </c>
      <c r="D899" s="134">
        <v>52.27843</v>
      </c>
    </row>
    <row r="900" spans="1:4" x14ac:dyDescent="0.25">
      <c r="A900" s="131" t="s">
        <v>8</v>
      </c>
      <c r="B900" s="132">
        <v>44599</v>
      </c>
      <c r="C900" s="133">
        <v>8</v>
      </c>
      <c r="D900" s="134">
        <v>57.953000000000003</v>
      </c>
    </row>
    <row r="901" spans="1:4" x14ac:dyDescent="0.25">
      <c r="A901" s="131" t="s">
        <v>8</v>
      </c>
      <c r="B901" s="132">
        <v>44599</v>
      </c>
      <c r="C901" s="133">
        <v>9</v>
      </c>
      <c r="D901" s="134">
        <v>43.751570000000001</v>
      </c>
    </row>
    <row r="902" spans="1:4" x14ac:dyDescent="0.25">
      <c r="A902" s="131" t="s">
        <v>8</v>
      </c>
      <c r="B902" s="132">
        <v>44599</v>
      </c>
      <c r="C902" s="133">
        <v>10</v>
      </c>
      <c r="D902" s="134">
        <v>29.744489999999999</v>
      </c>
    </row>
    <row r="903" spans="1:4" x14ac:dyDescent="0.25">
      <c r="A903" s="131" t="s">
        <v>8</v>
      </c>
      <c r="B903" s="132">
        <v>44599</v>
      </c>
      <c r="C903" s="133">
        <v>11</v>
      </c>
      <c r="D903" s="134">
        <v>23.245940000000001</v>
      </c>
    </row>
    <row r="904" spans="1:4" x14ac:dyDescent="0.25">
      <c r="A904" s="131" t="s">
        <v>8</v>
      </c>
      <c r="B904" s="132">
        <v>44599</v>
      </c>
      <c r="C904" s="133">
        <v>12</v>
      </c>
      <c r="D904" s="134">
        <v>24.678370000000001</v>
      </c>
    </row>
    <row r="905" spans="1:4" x14ac:dyDescent="0.25">
      <c r="A905" s="131" t="s">
        <v>8</v>
      </c>
      <c r="B905" s="132">
        <v>44599</v>
      </c>
      <c r="C905" s="133">
        <v>13</v>
      </c>
      <c r="D905" s="134">
        <v>24.24004</v>
      </c>
    </row>
    <row r="906" spans="1:4" x14ac:dyDescent="0.25">
      <c r="A906" s="131" t="s">
        <v>8</v>
      </c>
      <c r="B906" s="132">
        <v>44599</v>
      </c>
      <c r="C906" s="133">
        <v>14</v>
      </c>
      <c r="D906" s="134">
        <v>22.308129999999998</v>
      </c>
    </row>
    <row r="907" spans="1:4" x14ac:dyDescent="0.25">
      <c r="A907" s="131" t="s">
        <v>8</v>
      </c>
      <c r="B907" s="132">
        <v>44599</v>
      </c>
      <c r="C907" s="133">
        <v>15</v>
      </c>
      <c r="D907" s="134">
        <v>19.263929999999998</v>
      </c>
    </row>
    <row r="908" spans="1:4" x14ac:dyDescent="0.25">
      <c r="A908" s="131" t="s">
        <v>8</v>
      </c>
      <c r="B908" s="132">
        <v>44599</v>
      </c>
      <c r="C908" s="133">
        <v>16</v>
      </c>
      <c r="D908" s="134">
        <v>24.952639999999999</v>
      </c>
    </row>
    <row r="909" spans="1:4" x14ac:dyDescent="0.25">
      <c r="A909" s="131" t="s">
        <v>8</v>
      </c>
      <c r="B909" s="132">
        <v>44599</v>
      </c>
      <c r="C909" s="133">
        <v>17</v>
      </c>
      <c r="D909" s="134">
        <v>28.496670000000002</v>
      </c>
    </row>
    <row r="910" spans="1:4" x14ac:dyDescent="0.25">
      <c r="A910" s="131" t="s">
        <v>8</v>
      </c>
      <c r="B910" s="132">
        <v>44599</v>
      </c>
      <c r="C910" s="133">
        <v>18</v>
      </c>
      <c r="D910" s="134">
        <v>78.549570000000003</v>
      </c>
    </row>
    <row r="911" spans="1:4" x14ac:dyDescent="0.25">
      <c r="A911" s="131" t="s">
        <v>8</v>
      </c>
      <c r="B911" s="132">
        <v>44599</v>
      </c>
      <c r="C911" s="133">
        <v>19</v>
      </c>
      <c r="D911" s="134">
        <v>62.793669999999999</v>
      </c>
    </row>
    <row r="912" spans="1:4" x14ac:dyDescent="0.25">
      <c r="A912" s="131" t="s">
        <v>8</v>
      </c>
      <c r="B912" s="132">
        <v>44599</v>
      </c>
      <c r="C912" s="133">
        <v>20</v>
      </c>
      <c r="D912" s="134">
        <v>44.127099999999999</v>
      </c>
    </row>
    <row r="913" spans="1:4" x14ac:dyDescent="0.25">
      <c r="A913" s="131" t="s">
        <v>8</v>
      </c>
      <c r="B913" s="132">
        <v>44599</v>
      </c>
      <c r="C913" s="133">
        <v>21</v>
      </c>
      <c r="D913" s="134">
        <v>44.542639999999999</v>
      </c>
    </row>
    <row r="914" spans="1:4" x14ac:dyDescent="0.25">
      <c r="A914" s="131" t="s">
        <v>8</v>
      </c>
      <c r="B914" s="132">
        <v>44599</v>
      </c>
      <c r="C914" s="133">
        <v>22</v>
      </c>
      <c r="D914" s="134">
        <v>39.012160000000002</v>
      </c>
    </row>
    <row r="915" spans="1:4" x14ac:dyDescent="0.25">
      <c r="A915" s="131" t="s">
        <v>8</v>
      </c>
      <c r="B915" s="132">
        <v>44599</v>
      </c>
      <c r="C915" s="133">
        <v>23</v>
      </c>
      <c r="D915" s="134">
        <v>39.518009999999997</v>
      </c>
    </row>
    <row r="916" spans="1:4" x14ac:dyDescent="0.25">
      <c r="A916" s="131" t="s">
        <v>8</v>
      </c>
      <c r="B916" s="132">
        <v>44599</v>
      </c>
      <c r="C916" s="133">
        <v>24</v>
      </c>
      <c r="D916" s="134">
        <v>38.930999999999997</v>
      </c>
    </row>
    <row r="917" spans="1:4" x14ac:dyDescent="0.25">
      <c r="A917" s="131" t="s">
        <v>8</v>
      </c>
      <c r="B917" s="132">
        <v>44600</v>
      </c>
      <c r="C917" s="133">
        <v>1</v>
      </c>
      <c r="D917" s="134">
        <v>36.97204</v>
      </c>
    </row>
    <row r="918" spans="1:4" x14ac:dyDescent="0.25">
      <c r="A918" s="131" t="s">
        <v>8</v>
      </c>
      <c r="B918" s="132">
        <v>44600</v>
      </c>
      <c r="C918" s="133">
        <v>2</v>
      </c>
      <c r="D918" s="134">
        <v>37.608319999999999</v>
      </c>
    </row>
    <row r="919" spans="1:4" x14ac:dyDescent="0.25">
      <c r="A919" s="131" t="s">
        <v>8</v>
      </c>
      <c r="B919" s="132">
        <v>44600</v>
      </c>
      <c r="C919" s="133">
        <v>3</v>
      </c>
      <c r="D919" s="134">
        <v>33.957259999999998</v>
      </c>
    </row>
    <row r="920" spans="1:4" x14ac:dyDescent="0.25">
      <c r="A920" s="131" t="s">
        <v>8</v>
      </c>
      <c r="B920" s="132">
        <v>44600</v>
      </c>
      <c r="C920" s="133">
        <v>4</v>
      </c>
      <c r="D920" s="134">
        <v>33.774380000000001</v>
      </c>
    </row>
    <row r="921" spans="1:4" x14ac:dyDescent="0.25">
      <c r="A921" s="131" t="s">
        <v>8</v>
      </c>
      <c r="B921" s="132">
        <v>44600</v>
      </c>
      <c r="C921" s="133">
        <v>5</v>
      </c>
      <c r="D921" s="134">
        <v>35.885980000000004</v>
      </c>
    </row>
    <row r="922" spans="1:4" x14ac:dyDescent="0.25">
      <c r="A922" s="131" t="s">
        <v>8</v>
      </c>
      <c r="B922" s="132">
        <v>44600</v>
      </c>
      <c r="C922" s="133">
        <v>6</v>
      </c>
      <c r="D922" s="134">
        <v>37.492010000000001</v>
      </c>
    </row>
    <row r="923" spans="1:4" x14ac:dyDescent="0.25">
      <c r="A923" s="131" t="s">
        <v>8</v>
      </c>
      <c r="B923" s="132">
        <v>44600</v>
      </c>
      <c r="C923" s="133">
        <v>7</v>
      </c>
      <c r="D923" s="134">
        <v>38.732489999999999</v>
      </c>
    </row>
    <row r="924" spans="1:4" x14ac:dyDescent="0.25">
      <c r="A924" s="131" t="s">
        <v>8</v>
      </c>
      <c r="B924" s="132">
        <v>44600</v>
      </c>
      <c r="C924" s="133">
        <v>8</v>
      </c>
      <c r="D924" s="134">
        <v>54.069310000000002</v>
      </c>
    </row>
    <row r="925" spans="1:4" x14ac:dyDescent="0.25">
      <c r="A925" s="131" t="s">
        <v>8</v>
      </c>
      <c r="B925" s="132">
        <v>44600</v>
      </c>
      <c r="C925" s="133">
        <v>9</v>
      </c>
      <c r="D925" s="134">
        <v>835.45147999999995</v>
      </c>
    </row>
    <row r="926" spans="1:4" x14ac:dyDescent="0.25">
      <c r="A926" s="131" t="s">
        <v>8</v>
      </c>
      <c r="B926" s="132">
        <v>44600</v>
      </c>
      <c r="C926" s="133">
        <v>10</v>
      </c>
      <c r="D926" s="134">
        <v>30.047989999999999</v>
      </c>
    </row>
    <row r="927" spans="1:4" x14ac:dyDescent="0.25">
      <c r="A927" s="131" t="s">
        <v>8</v>
      </c>
      <c r="B927" s="132">
        <v>44600</v>
      </c>
      <c r="C927" s="133">
        <v>11</v>
      </c>
      <c r="D927" s="134">
        <v>25.727039999999999</v>
      </c>
    </row>
    <row r="928" spans="1:4" x14ac:dyDescent="0.25">
      <c r="A928" s="131" t="s">
        <v>8</v>
      </c>
      <c r="B928" s="132">
        <v>44600</v>
      </c>
      <c r="C928" s="133">
        <v>12</v>
      </c>
      <c r="D928" s="134">
        <v>21.804410000000001</v>
      </c>
    </row>
    <row r="929" spans="1:4" x14ac:dyDescent="0.25">
      <c r="A929" s="131" t="s">
        <v>8</v>
      </c>
      <c r="B929" s="132">
        <v>44600</v>
      </c>
      <c r="C929" s="133">
        <v>13</v>
      </c>
      <c r="D929" s="134">
        <v>21.43918</v>
      </c>
    </row>
    <row r="930" spans="1:4" x14ac:dyDescent="0.25">
      <c r="A930" s="131" t="s">
        <v>8</v>
      </c>
      <c r="B930" s="132">
        <v>44600</v>
      </c>
      <c r="C930" s="133">
        <v>14</v>
      </c>
      <c r="D930" s="134">
        <v>16.1952</v>
      </c>
    </row>
    <row r="931" spans="1:4" x14ac:dyDescent="0.25">
      <c r="A931" s="131" t="s">
        <v>8</v>
      </c>
      <c r="B931" s="132">
        <v>44600</v>
      </c>
      <c r="C931" s="133">
        <v>15</v>
      </c>
      <c r="D931" s="134">
        <v>14.44435</v>
      </c>
    </row>
    <row r="932" spans="1:4" x14ac:dyDescent="0.25">
      <c r="A932" s="131" t="s">
        <v>8</v>
      </c>
      <c r="B932" s="132">
        <v>44600</v>
      </c>
      <c r="C932" s="133">
        <v>16</v>
      </c>
      <c r="D932" s="134">
        <v>13.53857</v>
      </c>
    </row>
    <row r="933" spans="1:4" x14ac:dyDescent="0.25">
      <c r="A933" s="131" t="s">
        <v>8</v>
      </c>
      <c r="B933" s="132">
        <v>44600</v>
      </c>
      <c r="C933" s="133">
        <v>17</v>
      </c>
      <c r="D933" s="134">
        <v>36.61647</v>
      </c>
    </row>
    <row r="934" spans="1:4" x14ac:dyDescent="0.25">
      <c r="A934" s="131" t="s">
        <v>8</v>
      </c>
      <c r="B934" s="132">
        <v>44600</v>
      </c>
      <c r="C934" s="133">
        <v>18</v>
      </c>
      <c r="D934" s="134">
        <v>51.286189999999998</v>
      </c>
    </row>
    <row r="935" spans="1:4" x14ac:dyDescent="0.25">
      <c r="A935" s="131" t="s">
        <v>8</v>
      </c>
      <c r="B935" s="132">
        <v>44600</v>
      </c>
      <c r="C935" s="133">
        <v>19</v>
      </c>
      <c r="D935" s="134">
        <v>59.11551</v>
      </c>
    </row>
    <row r="936" spans="1:4" x14ac:dyDescent="0.25">
      <c r="A936" s="131" t="s">
        <v>8</v>
      </c>
      <c r="B936" s="132">
        <v>44600</v>
      </c>
      <c r="C936" s="133">
        <v>20</v>
      </c>
      <c r="D936" s="134">
        <v>46.951320000000003</v>
      </c>
    </row>
    <row r="937" spans="1:4" x14ac:dyDescent="0.25">
      <c r="A937" s="131" t="s">
        <v>8</v>
      </c>
      <c r="B937" s="132">
        <v>44600</v>
      </c>
      <c r="C937" s="133">
        <v>21</v>
      </c>
      <c r="D937" s="134">
        <v>41.379660000000001</v>
      </c>
    </row>
    <row r="938" spans="1:4" x14ac:dyDescent="0.25">
      <c r="A938" s="131" t="s">
        <v>8</v>
      </c>
      <c r="B938" s="132">
        <v>44600</v>
      </c>
      <c r="C938" s="133">
        <v>22</v>
      </c>
      <c r="D938" s="134">
        <v>45.290210000000002</v>
      </c>
    </row>
    <row r="939" spans="1:4" x14ac:dyDescent="0.25">
      <c r="A939" s="131" t="s">
        <v>8</v>
      </c>
      <c r="B939" s="132">
        <v>44600</v>
      </c>
      <c r="C939" s="133">
        <v>23</v>
      </c>
      <c r="D939" s="134">
        <v>34.679000000000002</v>
      </c>
    </row>
    <row r="940" spans="1:4" x14ac:dyDescent="0.25">
      <c r="A940" s="131" t="s">
        <v>8</v>
      </c>
      <c r="B940" s="132">
        <v>44600</v>
      </c>
      <c r="C940" s="133">
        <v>24</v>
      </c>
      <c r="D940" s="134">
        <v>34.357750000000003</v>
      </c>
    </row>
    <row r="941" spans="1:4" x14ac:dyDescent="0.25">
      <c r="A941" s="131" t="s">
        <v>8</v>
      </c>
      <c r="B941" s="132">
        <v>44601</v>
      </c>
      <c r="C941" s="133">
        <v>1</v>
      </c>
      <c r="D941" s="134">
        <v>30.635149999999999</v>
      </c>
    </row>
    <row r="942" spans="1:4" x14ac:dyDescent="0.25">
      <c r="A942" s="131" t="s">
        <v>8</v>
      </c>
      <c r="B942" s="132">
        <v>44601</v>
      </c>
      <c r="C942" s="133">
        <v>2</v>
      </c>
      <c r="D942" s="134">
        <v>28.177949999999999</v>
      </c>
    </row>
    <row r="943" spans="1:4" x14ac:dyDescent="0.25">
      <c r="A943" s="131" t="s">
        <v>8</v>
      </c>
      <c r="B943" s="132">
        <v>44601</v>
      </c>
      <c r="C943" s="133">
        <v>3</v>
      </c>
      <c r="D943" s="134">
        <v>28.621780000000001</v>
      </c>
    </row>
    <row r="944" spans="1:4" x14ac:dyDescent="0.25">
      <c r="A944" s="131" t="s">
        <v>8</v>
      </c>
      <c r="B944" s="132">
        <v>44601</v>
      </c>
      <c r="C944" s="133">
        <v>4</v>
      </c>
      <c r="D944" s="134">
        <v>30.008769999999998</v>
      </c>
    </row>
    <row r="945" spans="1:4" x14ac:dyDescent="0.25">
      <c r="A945" s="131" t="s">
        <v>8</v>
      </c>
      <c r="B945" s="132">
        <v>44601</v>
      </c>
      <c r="C945" s="133">
        <v>5</v>
      </c>
      <c r="D945" s="134">
        <v>30.90232</v>
      </c>
    </row>
    <row r="946" spans="1:4" x14ac:dyDescent="0.25">
      <c r="A946" s="131" t="s">
        <v>8</v>
      </c>
      <c r="B946" s="132">
        <v>44601</v>
      </c>
      <c r="C946" s="133">
        <v>6</v>
      </c>
      <c r="D946" s="134">
        <v>32.705889999999997</v>
      </c>
    </row>
    <row r="947" spans="1:4" x14ac:dyDescent="0.25">
      <c r="A947" s="131" t="s">
        <v>8</v>
      </c>
      <c r="B947" s="132">
        <v>44601</v>
      </c>
      <c r="C947" s="133">
        <v>7</v>
      </c>
      <c r="D947" s="134">
        <v>36.95241</v>
      </c>
    </row>
    <row r="948" spans="1:4" x14ac:dyDescent="0.25">
      <c r="A948" s="131" t="s">
        <v>8</v>
      </c>
      <c r="B948" s="132">
        <v>44601</v>
      </c>
      <c r="C948" s="133">
        <v>8</v>
      </c>
      <c r="D948" s="134">
        <v>46.651179999999997</v>
      </c>
    </row>
    <row r="949" spans="1:4" x14ac:dyDescent="0.25">
      <c r="A949" s="131" t="s">
        <v>8</v>
      </c>
      <c r="B949" s="132">
        <v>44601</v>
      </c>
      <c r="C949" s="133">
        <v>9</v>
      </c>
      <c r="D949" s="134">
        <v>40.748449999999998</v>
      </c>
    </row>
    <row r="950" spans="1:4" x14ac:dyDescent="0.25">
      <c r="A950" s="131" t="s">
        <v>8</v>
      </c>
      <c r="B950" s="132">
        <v>44601</v>
      </c>
      <c r="C950" s="133">
        <v>10</v>
      </c>
      <c r="D950" s="134">
        <v>23.01071</v>
      </c>
    </row>
    <row r="951" spans="1:4" x14ac:dyDescent="0.25">
      <c r="A951" s="131" t="s">
        <v>8</v>
      </c>
      <c r="B951" s="132">
        <v>44601</v>
      </c>
      <c r="C951" s="133">
        <v>11</v>
      </c>
      <c r="D951" s="134">
        <v>28.056069999999998</v>
      </c>
    </row>
    <row r="952" spans="1:4" x14ac:dyDescent="0.25">
      <c r="A952" s="131" t="s">
        <v>8</v>
      </c>
      <c r="B952" s="132">
        <v>44601</v>
      </c>
      <c r="C952" s="133">
        <v>12</v>
      </c>
      <c r="D952" s="134">
        <v>27.700099999999999</v>
      </c>
    </row>
    <row r="953" spans="1:4" x14ac:dyDescent="0.25">
      <c r="A953" s="131" t="s">
        <v>8</v>
      </c>
      <c r="B953" s="132">
        <v>44601</v>
      </c>
      <c r="C953" s="133">
        <v>13</v>
      </c>
      <c r="D953" s="134">
        <v>24.923680000000001</v>
      </c>
    </row>
    <row r="954" spans="1:4" x14ac:dyDescent="0.25">
      <c r="A954" s="131" t="s">
        <v>8</v>
      </c>
      <c r="B954" s="132">
        <v>44601</v>
      </c>
      <c r="C954" s="133">
        <v>14</v>
      </c>
      <c r="D954" s="134">
        <v>25.028279999999999</v>
      </c>
    </row>
    <row r="955" spans="1:4" x14ac:dyDescent="0.25">
      <c r="A955" s="131" t="s">
        <v>8</v>
      </c>
      <c r="B955" s="132">
        <v>44601</v>
      </c>
      <c r="C955" s="133">
        <v>15</v>
      </c>
      <c r="D955" s="134">
        <v>25.368790000000001</v>
      </c>
    </row>
    <row r="956" spans="1:4" x14ac:dyDescent="0.25">
      <c r="A956" s="131" t="s">
        <v>8</v>
      </c>
      <c r="B956" s="132">
        <v>44601</v>
      </c>
      <c r="C956" s="133">
        <v>16</v>
      </c>
      <c r="D956" s="134">
        <v>24.643380000000001</v>
      </c>
    </row>
    <row r="957" spans="1:4" x14ac:dyDescent="0.25">
      <c r="A957" s="131" t="s">
        <v>8</v>
      </c>
      <c r="B957" s="132">
        <v>44601</v>
      </c>
      <c r="C957" s="133">
        <v>17</v>
      </c>
      <c r="D957" s="134">
        <v>29.338149999999999</v>
      </c>
    </row>
    <row r="958" spans="1:4" x14ac:dyDescent="0.25">
      <c r="A958" s="131" t="s">
        <v>8</v>
      </c>
      <c r="B958" s="132">
        <v>44601</v>
      </c>
      <c r="C958" s="133">
        <v>18</v>
      </c>
      <c r="D958" s="134">
        <v>56.331949999999999</v>
      </c>
    </row>
    <row r="959" spans="1:4" x14ac:dyDescent="0.25">
      <c r="A959" s="131" t="s">
        <v>8</v>
      </c>
      <c r="B959" s="132">
        <v>44601</v>
      </c>
      <c r="C959" s="133">
        <v>19</v>
      </c>
      <c r="D959" s="134">
        <v>78.447310000000002</v>
      </c>
    </row>
    <row r="960" spans="1:4" x14ac:dyDescent="0.25">
      <c r="A960" s="131" t="s">
        <v>8</v>
      </c>
      <c r="B960" s="132">
        <v>44601</v>
      </c>
      <c r="C960" s="133">
        <v>20</v>
      </c>
      <c r="D960" s="134">
        <v>49.114249999999998</v>
      </c>
    </row>
    <row r="961" spans="1:4" x14ac:dyDescent="0.25">
      <c r="A961" s="131" t="s">
        <v>8</v>
      </c>
      <c r="B961" s="132">
        <v>44601</v>
      </c>
      <c r="C961" s="133">
        <v>21</v>
      </c>
      <c r="D961" s="134">
        <v>49.167349999999999</v>
      </c>
    </row>
    <row r="962" spans="1:4" x14ac:dyDescent="0.25">
      <c r="A962" s="131" t="s">
        <v>8</v>
      </c>
      <c r="B962" s="132">
        <v>44601</v>
      </c>
      <c r="C962" s="133">
        <v>22</v>
      </c>
      <c r="D962" s="134">
        <v>44.749279999999999</v>
      </c>
    </row>
    <row r="963" spans="1:4" x14ac:dyDescent="0.25">
      <c r="A963" s="131" t="s">
        <v>8</v>
      </c>
      <c r="B963" s="132">
        <v>44601</v>
      </c>
      <c r="C963" s="133">
        <v>23</v>
      </c>
      <c r="D963" s="134">
        <v>37.409149999999997</v>
      </c>
    </row>
    <row r="964" spans="1:4" x14ac:dyDescent="0.25">
      <c r="A964" s="131" t="s">
        <v>8</v>
      </c>
      <c r="B964" s="132">
        <v>44601</v>
      </c>
      <c r="C964" s="133">
        <v>24</v>
      </c>
      <c r="D964" s="134">
        <v>32.729970000000002</v>
      </c>
    </row>
    <row r="965" spans="1:4" x14ac:dyDescent="0.25">
      <c r="A965" s="131" t="s">
        <v>8</v>
      </c>
      <c r="B965" s="132">
        <v>44602</v>
      </c>
      <c r="C965" s="133">
        <v>1</v>
      </c>
      <c r="D965" s="134">
        <v>30.298359999999999</v>
      </c>
    </row>
    <row r="966" spans="1:4" x14ac:dyDescent="0.25">
      <c r="A966" s="131" t="s">
        <v>8</v>
      </c>
      <c r="B966" s="132">
        <v>44602</v>
      </c>
      <c r="C966" s="133">
        <v>2</v>
      </c>
      <c r="D966" s="134">
        <v>29.848669999999998</v>
      </c>
    </row>
    <row r="967" spans="1:4" x14ac:dyDescent="0.25">
      <c r="A967" s="131" t="s">
        <v>8</v>
      </c>
      <c r="B967" s="132">
        <v>44602</v>
      </c>
      <c r="C967" s="133">
        <v>3</v>
      </c>
      <c r="D967" s="134">
        <v>30.070219999999999</v>
      </c>
    </row>
    <row r="968" spans="1:4" x14ac:dyDescent="0.25">
      <c r="A968" s="131" t="s">
        <v>8</v>
      </c>
      <c r="B968" s="132">
        <v>44602</v>
      </c>
      <c r="C968" s="133">
        <v>4</v>
      </c>
      <c r="D968" s="134">
        <v>28.45637</v>
      </c>
    </row>
    <row r="969" spans="1:4" x14ac:dyDescent="0.25">
      <c r="A969" s="131" t="s">
        <v>8</v>
      </c>
      <c r="B969" s="132">
        <v>44602</v>
      </c>
      <c r="C969" s="133">
        <v>5</v>
      </c>
      <c r="D969" s="134">
        <v>31.689540000000001</v>
      </c>
    </row>
    <row r="970" spans="1:4" x14ac:dyDescent="0.25">
      <c r="A970" s="131" t="s">
        <v>8</v>
      </c>
      <c r="B970" s="132">
        <v>44602</v>
      </c>
      <c r="C970" s="133">
        <v>6</v>
      </c>
      <c r="D970" s="134">
        <v>35.141039999999997</v>
      </c>
    </row>
    <row r="971" spans="1:4" x14ac:dyDescent="0.25">
      <c r="A971" s="131" t="s">
        <v>8</v>
      </c>
      <c r="B971" s="132">
        <v>44602</v>
      </c>
      <c r="C971" s="133">
        <v>7</v>
      </c>
      <c r="D971" s="134">
        <v>38.314230000000002</v>
      </c>
    </row>
    <row r="972" spans="1:4" x14ac:dyDescent="0.25">
      <c r="A972" s="131" t="s">
        <v>8</v>
      </c>
      <c r="B972" s="132">
        <v>44602</v>
      </c>
      <c r="C972" s="133">
        <v>8</v>
      </c>
      <c r="D972" s="134">
        <v>44.786360000000002</v>
      </c>
    </row>
    <row r="973" spans="1:4" x14ac:dyDescent="0.25">
      <c r="A973" s="131" t="s">
        <v>8</v>
      </c>
      <c r="B973" s="132">
        <v>44602</v>
      </c>
      <c r="C973" s="133">
        <v>9</v>
      </c>
      <c r="D973" s="134">
        <v>54.508650000000003</v>
      </c>
    </row>
    <row r="974" spans="1:4" x14ac:dyDescent="0.25">
      <c r="A974" s="131" t="s">
        <v>8</v>
      </c>
      <c r="B974" s="132">
        <v>44602</v>
      </c>
      <c r="C974" s="133">
        <v>10</v>
      </c>
      <c r="D974" s="134">
        <v>23.437850000000001</v>
      </c>
    </row>
    <row r="975" spans="1:4" x14ac:dyDescent="0.25">
      <c r="A975" s="131" t="s">
        <v>8</v>
      </c>
      <c r="B975" s="132">
        <v>44602</v>
      </c>
      <c r="C975" s="133">
        <v>11</v>
      </c>
      <c r="D975" s="134">
        <v>23.36439</v>
      </c>
    </row>
    <row r="976" spans="1:4" x14ac:dyDescent="0.25">
      <c r="A976" s="131" t="s">
        <v>8</v>
      </c>
      <c r="B976" s="132">
        <v>44602</v>
      </c>
      <c r="C976" s="133">
        <v>12</v>
      </c>
      <c r="D976" s="134">
        <v>22.755739999999999</v>
      </c>
    </row>
    <row r="977" spans="1:4" x14ac:dyDescent="0.25">
      <c r="A977" s="131" t="s">
        <v>8</v>
      </c>
      <c r="B977" s="132">
        <v>44602</v>
      </c>
      <c r="C977" s="133">
        <v>13</v>
      </c>
      <c r="D977" s="134">
        <v>23.17803</v>
      </c>
    </row>
    <row r="978" spans="1:4" x14ac:dyDescent="0.25">
      <c r="A978" s="131" t="s">
        <v>8</v>
      </c>
      <c r="B978" s="132">
        <v>44602</v>
      </c>
      <c r="C978" s="133">
        <v>14</v>
      </c>
      <c r="D978" s="134">
        <v>22.1629</v>
      </c>
    </row>
    <row r="979" spans="1:4" x14ac:dyDescent="0.25">
      <c r="A979" s="131" t="s">
        <v>8</v>
      </c>
      <c r="B979" s="132">
        <v>44602</v>
      </c>
      <c r="C979" s="133">
        <v>15</v>
      </c>
      <c r="D979" s="134">
        <v>21.539809999999999</v>
      </c>
    </row>
    <row r="980" spans="1:4" x14ac:dyDescent="0.25">
      <c r="A980" s="131" t="s">
        <v>8</v>
      </c>
      <c r="B980" s="132">
        <v>44602</v>
      </c>
      <c r="C980" s="133">
        <v>16</v>
      </c>
      <c r="D980" s="134">
        <v>7.7795100000000001</v>
      </c>
    </row>
    <row r="981" spans="1:4" x14ac:dyDescent="0.25">
      <c r="A981" s="131" t="s">
        <v>8</v>
      </c>
      <c r="B981" s="132">
        <v>44602</v>
      </c>
      <c r="C981" s="133">
        <v>17</v>
      </c>
      <c r="D981" s="134">
        <v>7.4974100000000004</v>
      </c>
    </row>
    <row r="982" spans="1:4" x14ac:dyDescent="0.25">
      <c r="A982" s="131" t="s">
        <v>8</v>
      </c>
      <c r="B982" s="132">
        <v>44602</v>
      </c>
      <c r="C982" s="133">
        <v>18</v>
      </c>
      <c r="D982" s="134">
        <v>66.212199999999996</v>
      </c>
    </row>
    <row r="983" spans="1:4" x14ac:dyDescent="0.25">
      <c r="A983" s="131" t="s">
        <v>8</v>
      </c>
      <c r="B983" s="132">
        <v>44602</v>
      </c>
      <c r="C983" s="133">
        <v>19</v>
      </c>
      <c r="D983" s="134">
        <v>48.355800000000002</v>
      </c>
    </row>
    <row r="984" spans="1:4" x14ac:dyDescent="0.25">
      <c r="A984" s="131" t="s">
        <v>8</v>
      </c>
      <c r="B984" s="132">
        <v>44602</v>
      </c>
      <c r="C984" s="133">
        <v>20</v>
      </c>
      <c r="D984" s="134">
        <v>42.841209999999997</v>
      </c>
    </row>
    <row r="985" spans="1:4" x14ac:dyDescent="0.25">
      <c r="A985" s="131" t="s">
        <v>8</v>
      </c>
      <c r="B985" s="132">
        <v>44602</v>
      </c>
      <c r="C985" s="133">
        <v>21</v>
      </c>
      <c r="D985" s="134">
        <v>37.399700000000003</v>
      </c>
    </row>
    <row r="986" spans="1:4" x14ac:dyDescent="0.25">
      <c r="A986" s="131" t="s">
        <v>8</v>
      </c>
      <c r="B986" s="132">
        <v>44602</v>
      </c>
      <c r="C986" s="133">
        <v>22</v>
      </c>
      <c r="D986" s="134">
        <v>37.022649999999999</v>
      </c>
    </row>
    <row r="987" spans="1:4" x14ac:dyDescent="0.25">
      <c r="A987" s="131" t="s">
        <v>8</v>
      </c>
      <c r="B987" s="132">
        <v>44602</v>
      </c>
      <c r="C987" s="133">
        <v>23</v>
      </c>
      <c r="D987" s="134">
        <v>37.670499999999997</v>
      </c>
    </row>
    <row r="988" spans="1:4" x14ac:dyDescent="0.25">
      <c r="A988" s="131" t="s">
        <v>8</v>
      </c>
      <c r="B988" s="132">
        <v>44602</v>
      </c>
      <c r="C988" s="133">
        <v>24</v>
      </c>
      <c r="D988" s="134">
        <v>34.193390000000001</v>
      </c>
    </row>
    <row r="989" spans="1:4" x14ac:dyDescent="0.25">
      <c r="A989" s="131" t="s">
        <v>8</v>
      </c>
      <c r="B989" s="132">
        <v>44603</v>
      </c>
      <c r="C989" s="133">
        <v>1</v>
      </c>
      <c r="D989" s="134">
        <v>29.248699999999999</v>
      </c>
    </row>
    <row r="990" spans="1:4" x14ac:dyDescent="0.25">
      <c r="A990" s="131" t="s">
        <v>8</v>
      </c>
      <c r="B990" s="132">
        <v>44603</v>
      </c>
      <c r="C990" s="133">
        <v>2</v>
      </c>
      <c r="D990" s="134">
        <v>28.50451</v>
      </c>
    </row>
    <row r="991" spans="1:4" x14ac:dyDescent="0.25">
      <c r="A991" s="131" t="s">
        <v>8</v>
      </c>
      <c r="B991" s="132">
        <v>44603</v>
      </c>
      <c r="C991" s="133">
        <v>3</v>
      </c>
      <c r="D991" s="134">
        <v>28.498660000000001</v>
      </c>
    </row>
    <row r="992" spans="1:4" x14ac:dyDescent="0.25">
      <c r="A992" s="131" t="s">
        <v>8</v>
      </c>
      <c r="B992" s="132">
        <v>44603</v>
      </c>
      <c r="C992" s="133">
        <v>4</v>
      </c>
      <c r="D992" s="134">
        <v>33.005000000000003</v>
      </c>
    </row>
    <row r="993" spans="1:4" x14ac:dyDescent="0.25">
      <c r="A993" s="131" t="s">
        <v>8</v>
      </c>
      <c r="B993" s="132">
        <v>44603</v>
      </c>
      <c r="C993" s="133">
        <v>5</v>
      </c>
      <c r="D993" s="134">
        <v>34.125990000000002</v>
      </c>
    </row>
    <row r="994" spans="1:4" x14ac:dyDescent="0.25">
      <c r="A994" s="131" t="s">
        <v>8</v>
      </c>
      <c r="B994" s="132">
        <v>44603</v>
      </c>
      <c r="C994" s="133">
        <v>6</v>
      </c>
      <c r="D994" s="134">
        <v>37.06738</v>
      </c>
    </row>
    <row r="995" spans="1:4" x14ac:dyDescent="0.25">
      <c r="A995" s="131" t="s">
        <v>8</v>
      </c>
      <c r="B995" s="132">
        <v>44603</v>
      </c>
      <c r="C995" s="133">
        <v>7</v>
      </c>
      <c r="D995" s="134">
        <v>37.747300000000003</v>
      </c>
    </row>
    <row r="996" spans="1:4" x14ac:dyDescent="0.25">
      <c r="A996" s="131" t="s">
        <v>8</v>
      </c>
      <c r="B996" s="132">
        <v>44603</v>
      </c>
      <c r="C996" s="133">
        <v>8</v>
      </c>
      <c r="D996" s="134">
        <v>48.702350000000003</v>
      </c>
    </row>
    <row r="997" spans="1:4" x14ac:dyDescent="0.25">
      <c r="A997" s="131" t="s">
        <v>8</v>
      </c>
      <c r="B997" s="132">
        <v>44603</v>
      </c>
      <c r="C997" s="133">
        <v>9</v>
      </c>
      <c r="D997" s="134">
        <v>39.48554</v>
      </c>
    </row>
    <row r="998" spans="1:4" x14ac:dyDescent="0.25">
      <c r="A998" s="131" t="s">
        <v>8</v>
      </c>
      <c r="B998" s="132">
        <v>44603</v>
      </c>
      <c r="C998" s="133">
        <v>10</v>
      </c>
      <c r="D998" s="134">
        <v>35.425139999999999</v>
      </c>
    </row>
    <row r="999" spans="1:4" x14ac:dyDescent="0.25">
      <c r="A999" s="131" t="s">
        <v>8</v>
      </c>
      <c r="B999" s="132">
        <v>44603</v>
      </c>
      <c r="C999" s="133">
        <v>11</v>
      </c>
      <c r="D999" s="134">
        <v>27.457380000000001</v>
      </c>
    </row>
    <row r="1000" spans="1:4" x14ac:dyDescent="0.25">
      <c r="A1000" s="131" t="s">
        <v>8</v>
      </c>
      <c r="B1000" s="132">
        <v>44603</v>
      </c>
      <c r="C1000" s="133">
        <v>12</v>
      </c>
      <c r="D1000" s="134">
        <v>26.218869999999999</v>
      </c>
    </row>
    <row r="1001" spans="1:4" x14ac:dyDescent="0.25">
      <c r="A1001" s="131" t="s">
        <v>8</v>
      </c>
      <c r="B1001" s="132">
        <v>44603</v>
      </c>
      <c r="C1001" s="133">
        <v>13</v>
      </c>
      <c r="D1001" s="134">
        <v>25.60962</v>
      </c>
    </row>
    <row r="1002" spans="1:4" x14ac:dyDescent="0.25">
      <c r="A1002" s="131" t="s">
        <v>8</v>
      </c>
      <c r="B1002" s="132">
        <v>44603</v>
      </c>
      <c r="C1002" s="133">
        <v>14</v>
      </c>
      <c r="D1002" s="134">
        <v>26.345109999999998</v>
      </c>
    </row>
    <row r="1003" spans="1:4" x14ac:dyDescent="0.25">
      <c r="A1003" s="131" t="s">
        <v>8</v>
      </c>
      <c r="B1003" s="132">
        <v>44603</v>
      </c>
      <c r="C1003" s="133">
        <v>15</v>
      </c>
      <c r="D1003" s="134">
        <v>25.455590000000001</v>
      </c>
    </row>
    <row r="1004" spans="1:4" x14ac:dyDescent="0.25">
      <c r="A1004" s="131" t="s">
        <v>8</v>
      </c>
      <c r="B1004" s="132">
        <v>44603</v>
      </c>
      <c r="C1004" s="133">
        <v>16</v>
      </c>
      <c r="D1004" s="134">
        <v>23.57058</v>
      </c>
    </row>
    <row r="1005" spans="1:4" x14ac:dyDescent="0.25">
      <c r="A1005" s="131" t="s">
        <v>8</v>
      </c>
      <c r="B1005" s="132">
        <v>44603</v>
      </c>
      <c r="C1005" s="133">
        <v>17</v>
      </c>
      <c r="D1005" s="134">
        <v>24.783819999999999</v>
      </c>
    </row>
    <row r="1006" spans="1:4" x14ac:dyDescent="0.25">
      <c r="A1006" s="131" t="s">
        <v>8</v>
      </c>
      <c r="B1006" s="132">
        <v>44603</v>
      </c>
      <c r="C1006" s="133">
        <v>18</v>
      </c>
      <c r="D1006" s="134">
        <v>80.247960000000006</v>
      </c>
    </row>
    <row r="1007" spans="1:4" x14ac:dyDescent="0.25">
      <c r="A1007" s="131" t="s">
        <v>8</v>
      </c>
      <c r="B1007" s="132">
        <v>44603</v>
      </c>
      <c r="C1007" s="133">
        <v>19</v>
      </c>
      <c r="D1007" s="134">
        <v>43.799349999999997</v>
      </c>
    </row>
    <row r="1008" spans="1:4" x14ac:dyDescent="0.25">
      <c r="A1008" s="131" t="s">
        <v>8</v>
      </c>
      <c r="B1008" s="132">
        <v>44603</v>
      </c>
      <c r="C1008" s="133">
        <v>20</v>
      </c>
      <c r="D1008" s="134">
        <v>40.734319999999997</v>
      </c>
    </row>
    <row r="1009" spans="1:4" x14ac:dyDescent="0.25">
      <c r="A1009" s="131" t="s">
        <v>8</v>
      </c>
      <c r="B1009" s="132">
        <v>44603</v>
      </c>
      <c r="C1009" s="133">
        <v>21</v>
      </c>
      <c r="D1009" s="134">
        <v>40.720080000000003</v>
      </c>
    </row>
    <row r="1010" spans="1:4" x14ac:dyDescent="0.25">
      <c r="A1010" s="131" t="s">
        <v>8</v>
      </c>
      <c r="B1010" s="132">
        <v>44603</v>
      </c>
      <c r="C1010" s="133">
        <v>22</v>
      </c>
      <c r="D1010" s="134">
        <v>41.369799999999998</v>
      </c>
    </row>
    <row r="1011" spans="1:4" x14ac:dyDescent="0.25">
      <c r="A1011" s="131" t="s">
        <v>8</v>
      </c>
      <c r="B1011" s="132">
        <v>44603</v>
      </c>
      <c r="C1011" s="133">
        <v>23</v>
      </c>
      <c r="D1011" s="134">
        <v>44.069290000000002</v>
      </c>
    </row>
    <row r="1012" spans="1:4" x14ac:dyDescent="0.25">
      <c r="A1012" s="131" t="s">
        <v>8</v>
      </c>
      <c r="B1012" s="132">
        <v>44603</v>
      </c>
      <c r="C1012" s="133">
        <v>24</v>
      </c>
      <c r="D1012" s="134">
        <v>39.057229999999997</v>
      </c>
    </row>
    <row r="1013" spans="1:4" x14ac:dyDescent="0.25">
      <c r="A1013" s="131" t="s">
        <v>8</v>
      </c>
      <c r="B1013" s="132">
        <v>44604</v>
      </c>
      <c r="C1013" s="133">
        <v>1</v>
      </c>
      <c r="D1013" s="134">
        <v>34.821779999999997</v>
      </c>
    </row>
    <row r="1014" spans="1:4" x14ac:dyDescent="0.25">
      <c r="A1014" s="131" t="s">
        <v>8</v>
      </c>
      <c r="B1014" s="132">
        <v>44604</v>
      </c>
      <c r="C1014" s="133">
        <v>2</v>
      </c>
      <c r="D1014" s="134">
        <v>32.010249999999999</v>
      </c>
    </row>
    <row r="1015" spans="1:4" x14ac:dyDescent="0.25">
      <c r="A1015" s="131" t="s">
        <v>8</v>
      </c>
      <c r="B1015" s="132">
        <v>44604</v>
      </c>
      <c r="C1015" s="133">
        <v>3</v>
      </c>
      <c r="D1015" s="134">
        <v>30.223710000000001</v>
      </c>
    </row>
    <row r="1016" spans="1:4" x14ac:dyDescent="0.25">
      <c r="A1016" s="131" t="s">
        <v>8</v>
      </c>
      <c r="B1016" s="132">
        <v>44604</v>
      </c>
      <c r="C1016" s="133">
        <v>4</v>
      </c>
      <c r="D1016" s="134">
        <v>29.11664</v>
      </c>
    </row>
    <row r="1017" spans="1:4" x14ac:dyDescent="0.25">
      <c r="A1017" s="131" t="s">
        <v>8</v>
      </c>
      <c r="B1017" s="132">
        <v>44604</v>
      </c>
      <c r="C1017" s="133">
        <v>5</v>
      </c>
      <c r="D1017" s="134">
        <v>35.17109</v>
      </c>
    </row>
    <row r="1018" spans="1:4" x14ac:dyDescent="0.25">
      <c r="A1018" s="131" t="s">
        <v>8</v>
      </c>
      <c r="B1018" s="132">
        <v>44604</v>
      </c>
      <c r="C1018" s="133">
        <v>6</v>
      </c>
      <c r="D1018" s="134">
        <v>38.466850000000001</v>
      </c>
    </row>
    <row r="1019" spans="1:4" x14ac:dyDescent="0.25">
      <c r="A1019" s="131" t="s">
        <v>8</v>
      </c>
      <c r="B1019" s="132">
        <v>44604</v>
      </c>
      <c r="C1019" s="133">
        <v>7</v>
      </c>
      <c r="D1019" s="134">
        <v>40.385469999999998</v>
      </c>
    </row>
    <row r="1020" spans="1:4" x14ac:dyDescent="0.25">
      <c r="A1020" s="131" t="s">
        <v>8</v>
      </c>
      <c r="B1020" s="132">
        <v>44604</v>
      </c>
      <c r="C1020" s="133">
        <v>8</v>
      </c>
      <c r="D1020" s="134">
        <v>36.771659999999997</v>
      </c>
    </row>
    <row r="1021" spans="1:4" x14ac:dyDescent="0.25">
      <c r="A1021" s="131" t="s">
        <v>8</v>
      </c>
      <c r="B1021" s="132">
        <v>44604</v>
      </c>
      <c r="C1021" s="133">
        <v>9</v>
      </c>
      <c r="D1021" s="134">
        <v>34.790619999999997</v>
      </c>
    </row>
    <row r="1022" spans="1:4" x14ac:dyDescent="0.25">
      <c r="A1022" s="131" t="s">
        <v>8</v>
      </c>
      <c r="B1022" s="132">
        <v>44604</v>
      </c>
      <c r="C1022" s="133">
        <v>10</v>
      </c>
      <c r="D1022" s="134">
        <v>34.68974</v>
      </c>
    </row>
    <row r="1023" spans="1:4" x14ac:dyDescent="0.25">
      <c r="A1023" s="131" t="s">
        <v>8</v>
      </c>
      <c r="B1023" s="132">
        <v>44604</v>
      </c>
      <c r="C1023" s="133">
        <v>11</v>
      </c>
      <c r="D1023" s="134">
        <v>27.473710000000001</v>
      </c>
    </row>
    <row r="1024" spans="1:4" x14ac:dyDescent="0.25">
      <c r="A1024" s="131" t="s">
        <v>8</v>
      </c>
      <c r="B1024" s="132">
        <v>44604</v>
      </c>
      <c r="C1024" s="133">
        <v>12</v>
      </c>
      <c r="D1024" s="134">
        <v>31.871659999999999</v>
      </c>
    </row>
    <row r="1025" spans="1:4" x14ac:dyDescent="0.25">
      <c r="A1025" s="131" t="s">
        <v>8</v>
      </c>
      <c r="B1025" s="132">
        <v>44604</v>
      </c>
      <c r="C1025" s="133">
        <v>13</v>
      </c>
      <c r="D1025" s="134">
        <v>33.58999</v>
      </c>
    </row>
    <row r="1026" spans="1:4" x14ac:dyDescent="0.25">
      <c r="A1026" s="131" t="s">
        <v>8</v>
      </c>
      <c r="B1026" s="132">
        <v>44604</v>
      </c>
      <c r="C1026" s="133">
        <v>14</v>
      </c>
      <c r="D1026" s="134">
        <v>19.144169999999999</v>
      </c>
    </row>
    <row r="1027" spans="1:4" x14ac:dyDescent="0.25">
      <c r="A1027" s="131" t="s">
        <v>8</v>
      </c>
      <c r="B1027" s="132">
        <v>44604</v>
      </c>
      <c r="C1027" s="133">
        <v>15</v>
      </c>
      <c r="D1027" s="134">
        <v>6.2894600000000001</v>
      </c>
    </row>
    <row r="1028" spans="1:4" x14ac:dyDescent="0.25">
      <c r="A1028" s="131" t="s">
        <v>8</v>
      </c>
      <c r="B1028" s="132">
        <v>44604</v>
      </c>
      <c r="C1028" s="133">
        <v>16</v>
      </c>
      <c r="D1028" s="134">
        <v>8.0362799999999996</v>
      </c>
    </row>
    <row r="1029" spans="1:4" x14ac:dyDescent="0.25">
      <c r="A1029" s="131" t="s">
        <v>8</v>
      </c>
      <c r="B1029" s="132">
        <v>44604</v>
      </c>
      <c r="C1029" s="133">
        <v>17</v>
      </c>
      <c r="D1029" s="134">
        <v>22.301559999999998</v>
      </c>
    </row>
    <row r="1030" spans="1:4" x14ac:dyDescent="0.25">
      <c r="A1030" s="131" t="s">
        <v>8</v>
      </c>
      <c r="B1030" s="132">
        <v>44604</v>
      </c>
      <c r="C1030" s="133">
        <v>18</v>
      </c>
      <c r="D1030" s="134">
        <v>53.186950000000003</v>
      </c>
    </row>
    <row r="1031" spans="1:4" x14ac:dyDescent="0.25">
      <c r="A1031" s="131" t="s">
        <v>8</v>
      </c>
      <c r="B1031" s="132">
        <v>44604</v>
      </c>
      <c r="C1031" s="133">
        <v>19</v>
      </c>
      <c r="D1031" s="134">
        <v>51.634120000000003</v>
      </c>
    </row>
    <row r="1032" spans="1:4" x14ac:dyDescent="0.25">
      <c r="A1032" s="131" t="s">
        <v>8</v>
      </c>
      <c r="B1032" s="132">
        <v>44604</v>
      </c>
      <c r="C1032" s="133">
        <v>20</v>
      </c>
      <c r="D1032" s="134">
        <v>40.234009999999998</v>
      </c>
    </row>
    <row r="1033" spans="1:4" x14ac:dyDescent="0.25">
      <c r="A1033" s="131" t="s">
        <v>8</v>
      </c>
      <c r="B1033" s="132">
        <v>44604</v>
      </c>
      <c r="C1033" s="133">
        <v>21</v>
      </c>
      <c r="D1033" s="134">
        <v>40.221510000000002</v>
      </c>
    </row>
    <row r="1034" spans="1:4" x14ac:dyDescent="0.25">
      <c r="A1034" s="131" t="s">
        <v>8</v>
      </c>
      <c r="B1034" s="132">
        <v>44604</v>
      </c>
      <c r="C1034" s="133">
        <v>22</v>
      </c>
      <c r="D1034" s="134">
        <v>38.120959999999997</v>
      </c>
    </row>
    <row r="1035" spans="1:4" x14ac:dyDescent="0.25">
      <c r="A1035" s="131" t="s">
        <v>8</v>
      </c>
      <c r="B1035" s="132">
        <v>44604</v>
      </c>
      <c r="C1035" s="133">
        <v>23</v>
      </c>
      <c r="D1035" s="134">
        <v>35.519910000000003</v>
      </c>
    </row>
    <row r="1036" spans="1:4" x14ac:dyDescent="0.25">
      <c r="A1036" s="131" t="s">
        <v>8</v>
      </c>
      <c r="B1036" s="132">
        <v>44604</v>
      </c>
      <c r="C1036" s="133">
        <v>24</v>
      </c>
      <c r="D1036" s="134">
        <v>43.935180000000003</v>
      </c>
    </row>
    <row r="1037" spans="1:4" x14ac:dyDescent="0.25">
      <c r="A1037" s="131" t="s">
        <v>8</v>
      </c>
      <c r="B1037" s="132">
        <v>44605</v>
      </c>
      <c r="C1037" s="133">
        <v>1</v>
      </c>
      <c r="D1037" s="134">
        <v>38.049889999999998</v>
      </c>
    </row>
    <row r="1038" spans="1:4" x14ac:dyDescent="0.25">
      <c r="A1038" s="131" t="s">
        <v>8</v>
      </c>
      <c r="B1038" s="132">
        <v>44605</v>
      </c>
      <c r="C1038" s="133">
        <v>2</v>
      </c>
      <c r="D1038" s="134">
        <v>34.164270000000002</v>
      </c>
    </row>
    <row r="1039" spans="1:4" x14ac:dyDescent="0.25">
      <c r="A1039" s="131" t="s">
        <v>8</v>
      </c>
      <c r="B1039" s="132">
        <v>44605</v>
      </c>
      <c r="C1039" s="133">
        <v>3</v>
      </c>
      <c r="D1039" s="134">
        <v>32.860050000000001</v>
      </c>
    </row>
    <row r="1040" spans="1:4" x14ac:dyDescent="0.25">
      <c r="A1040" s="131" t="s">
        <v>8</v>
      </c>
      <c r="B1040" s="132">
        <v>44605</v>
      </c>
      <c r="C1040" s="133">
        <v>4</v>
      </c>
      <c r="D1040" s="134">
        <v>31.566600000000001</v>
      </c>
    </row>
    <row r="1041" spans="1:4" x14ac:dyDescent="0.25">
      <c r="A1041" s="131" t="s">
        <v>8</v>
      </c>
      <c r="B1041" s="132">
        <v>44605</v>
      </c>
      <c r="C1041" s="133">
        <v>5</v>
      </c>
      <c r="D1041" s="134">
        <v>35.559109999999997</v>
      </c>
    </row>
    <row r="1042" spans="1:4" x14ac:dyDescent="0.25">
      <c r="A1042" s="131" t="s">
        <v>8</v>
      </c>
      <c r="B1042" s="132">
        <v>44605</v>
      </c>
      <c r="C1042" s="133">
        <v>6</v>
      </c>
      <c r="D1042" s="134">
        <v>34.200719999999997</v>
      </c>
    </row>
    <row r="1043" spans="1:4" x14ac:dyDescent="0.25">
      <c r="A1043" s="131" t="s">
        <v>8</v>
      </c>
      <c r="B1043" s="132">
        <v>44605</v>
      </c>
      <c r="C1043" s="133">
        <v>7</v>
      </c>
      <c r="D1043" s="134">
        <v>39.304490000000001</v>
      </c>
    </row>
    <row r="1044" spans="1:4" x14ac:dyDescent="0.25">
      <c r="A1044" s="131" t="s">
        <v>8</v>
      </c>
      <c r="B1044" s="132">
        <v>44605</v>
      </c>
      <c r="C1044" s="133">
        <v>8</v>
      </c>
      <c r="D1044" s="134">
        <v>37.978839999999998</v>
      </c>
    </row>
    <row r="1045" spans="1:4" x14ac:dyDescent="0.25">
      <c r="A1045" s="131" t="s">
        <v>8</v>
      </c>
      <c r="B1045" s="132">
        <v>44605</v>
      </c>
      <c r="C1045" s="133">
        <v>9</v>
      </c>
      <c r="D1045" s="134">
        <v>32.485480000000003</v>
      </c>
    </row>
    <row r="1046" spans="1:4" x14ac:dyDescent="0.25">
      <c r="A1046" s="131" t="s">
        <v>8</v>
      </c>
      <c r="B1046" s="132">
        <v>44605</v>
      </c>
      <c r="C1046" s="133">
        <v>10</v>
      </c>
      <c r="D1046" s="134">
        <v>18.74042</v>
      </c>
    </row>
    <row r="1047" spans="1:4" x14ac:dyDescent="0.25">
      <c r="A1047" s="131" t="s">
        <v>8</v>
      </c>
      <c r="B1047" s="132">
        <v>44605</v>
      </c>
      <c r="C1047" s="133">
        <v>11</v>
      </c>
      <c r="D1047" s="134">
        <v>24.994140000000002</v>
      </c>
    </row>
    <row r="1048" spans="1:4" x14ac:dyDescent="0.25">
      <c r="A1048" s="131" t="s">
        <v>8</v>
      </c>
      <c r="B1048" s="132">
        <v>44605</v>
      </c>
      <c r="C1048" s="133">
        <v>12</v>
      </c>
      <c r="D1048" s="134">
        <v>20.85679</v>
      </c>
    </row>
    <row r="1049" spans="1:4" x14ac:dyDescent="0.25">
      <c r="A1049" s="131" t="s">
        <v>8</v>
      </c>
      <c r="B1049" s="132">
        <v>44605</v>
      </c>
      <c r="C1049" s="133">
        <v>13</v>
      </c>
      <c r="D1049" s="134">
        <v>23.278459999999999</v>
      </c>
    </row>
    <row r="1050" spans="1:4" x14ac:dyDescent="0.25">
      <c r="A1050" s="131" t="s">
        <v>8</v>
      </c>
      <c r="B1050" s="132">
        <v>44605</v>
      </c>
      <c r="C1050" s="133">
        <v>14</v>
      </c>
      <c r="D1050" s="134">
        <v>20.880759999999999</v>
      </c>
    </row>
    <row r="1051" spans="1:4" x14ac:dyDescent="0.25">
      <c r="A1051" s="131" t="s">
        <v>8</v>
      </c>
      <c r="B1051" s="132">
        <v>44605</v>
      </c>
      <c r="C1051" s="133">
        <v>15</v>
      </c>
      <c r="D1051" s="134">
        <v>36.578769999999999</v>
      </c>
    </row>
    <row r="1052" spans="1:4" x14ac:dyDescent="0.25">
      <c r="A1052" s="131" t="s">
        <v>8</v>
      </c>
      <c r="B1052" s="132">
        <v>44605</v>
      </c>
      <c r="C1052" s="133">
        <v>16</v>
      </c>
      <c r="D1052" s="134">
        <v>32.877549999999999</v>
      </c>
    </row>
    <row r="1053" spans="1:4" x14ac:dyDescent="0.25">
      <c r="A1053" s="131" t="s">
        <v>8</v>
      </c>
      <c r="B1053" s="132">
        <v>44605</v>
      </c>
      <c r="C1053" s="133">
        <v>17</v>
      </c>
      <c r="D1053" s="134">
        <v>30.096119999999999</v>
      </c>
    </row>
    <row r="1054" spans="1:4" x14ac:dyDescent="0.25">
      <c r="A1054" s="131" t="s">
        <v>8</v>
      </c>
      <c r="B1054" s="132">
        <v>44605</v>
      </c>
      <c r="C1054" s="133">
        <v>18</v>
      </c>
      <c r="D1054" s="134">
        <v>30.521540000000002</v>
      </c>
    </row>
    <row r="1055" spans="1:4" x14ac:dyDescent="0.25">
      <c r="A1055" s="131" t="s">
        <v>8</v>
      </c>
      <c r="B1055" s="132">
        <v>44605</v>
      </c>
      <c r="C1055" s="133">
        <v>19</v>
      </c>
      <c r="D1055" s="134">
        <v>37.009540000000001</v>
      </c>
    </row>
    <row r="1056" spans="1:4" x14ac:dyDescent="0.25">
      <c r="A1056" s="131" t="s">
        <v>8</v>
      </c>
      <c r="B1056" s="132">
        <v>44605</v>
      </c>
      <c r="C1056" s="133">
        <v>20</v>
      </c>
      <c r="D1056" s="134">
        <v>31.308150000000001</v>
      </c>
    </row>
    <row r="1057" spans="1:4" x14ac:dyDescent="0.25">
      <c r="A1057" s="131" t="s">
        <v>8</v>
      </c>
      <c r="B1057" s="132">
        <v>44605</v>
      </c>
      <c r="C1057" s="133">
        <v>21</v>
      </c>
      <c r="D1057" s="134">
        <v>34.32161</v>
      </c>
    </row>
    <row r="1058" spans="1:4" x14ac:dyDescent="0.25">
      <c r="A1058" s="131" t="s">
        <v>8</v>
      </c>
      <c r="B1058" s="132">
        <v>44605</v>
      </c>
      <c r="C1058" s="133">
        <v>22</v>
      </c>
      <c r="D1058" s="134">
        <v>38.835680000000004</v>
      </c>
    </row>
    <row r="1059" spans="1:4" x14ac:dyDescent="0.25">
      <c r="A1059" s="131" t="s">
        <v>8</v>
      </c>
      <c r="B1059" s="132">
        <v>44605</v>
      </c>
      <c r="C1059" s="133">
        <v>23</v>
      </c>
      <c r="D1059" s="134">
        <v>41.63203</v>
      </c>
    </row>
    <row r="1060" spans="1:4" x14ac:dyDescent="0.25">
      <c r="A1060" s="131" t="s">
        <v>8</v>
      </c>
      <c r="B1060" s="132">
        <v>44605</v>
      </c>
      <c r="C1060" s="133">
        <v>24</v>
      </c>
      <c r="D1060" s="134">
        <v>35.601460000000003</v>
      </c>
    </row>
    <row r="1061" spans="1:4" x14ac:dyDescent="0.25">
      <c r="A1061" s="131" t="s">
        <v>8</v>
      </c>
      <c r="B1061" s="132">
        <v>44606</v>
      </c>
      <c r="C1061" s="133">
        <v>1</v>
      </c>
      <c r="D1061" s="134">
        <v>30.18083</v>
      </c>
    </row>
    <row r="1062" spans="1:4" x14ac:dyDescent="0.25">
      <c r="A1062" s="131" t="s">
        <v>8</v>
      </c>
      <c r="B1062" s="132">
        <v>44606</v>
      </c>
      <c r="C1062" s="133">
        <v>2</v>
      </c>
      <c r="D1062" s="134">
        <v>33.387659999999997</v>
      </c>
    </row>
    <row r="1063" spans="1:4" x14ac:dyDescent="0.25">
      <c r="A1063" s="131" t="s">
        <v>8</v>
      </c>
      <c r="B1063" s="132">
        <v>44606</v>
      </c>
      <c r="C1063" s="133">
        <v>3</v>
      </c>
      <c r="D1063" s="134">
        <v>28.376000000000001</v>
      </c>
    </row>
    <row r="1064" spans="1:4" x14ac:dyDescent="0.25">
      <c r="A1064" s="131" t="s">
        <v>8</v>
      </c>
      <c r="B1064" s="132">
        <v>44606</v>
      </c>
      <c r="C1064" s="133">
        <v>4</v>
      </c>
      <c r="D1064" s="134">
        <v>27.39997</v>
      </c>
    </row>
    <row r="1065" spans="1:4" x14ac:dyDescent="0.25">
      <c r="A1065" s="131" t="s">
        <v>8</v>
      </c>
      <c r="B1065" s="132">
        <v>44606</v>
      </c>
      <c r="C1065" s="133">
        <v>5</v>
      </c>
      <c r="D1065" s="134">
        <v>29.20731</v>
      </c>
    </row>
    <row r="1066" spans="1:4" x14ac:dyDescent="0.25">
      <c r="A1066" s="131" t="s">
        <v>8</v>
      </c>
      <c r="B1066" s="132">
        <v>44606</v>
      </c>
      <c r="C1066" s="133">
        <v>6</v>
      </c>
      <c r="D1066" s="134">
        <v>32.559379999999997</v>
      </c>
    </row>
    <row r="1067" spans="1:4" x14ac:dyDescent="0.25">
      <c r="A1067" s="131" t="s">
        <v>8</v>
      </c>
      <c r="B1067" s="132">
        <v>44606</v>
      </c>
      <c r="C1067" s="133">
        <v>7</v>
      </c>
      <c r="D1067" s="134">
        <v>35.593820000000001</v>
      </c>
    </row>
    <row r="1068" spans="1:4" x14ac:dyDescent="0.25">
      <c r="A1068" s="131" t="s">
        <v>8</v>
      </c>
      <c r="B1068" s="132">
        <v>44606</v>
      </c>
      <c r="C1068" s="133">
        <v>8</v>
      </c>
      <c r="D1068" s="134">
        <v>42.550330000000002</v>
      </c>
    </row>
    <row r="1069" spans="1:4" x14ac:dyDescent="0.25">
      <c r="A1069" s="131" t="s">
        <v>8</v>
      </c>
      <c r="B1069" s="132">
        <v>44606</v>
      </c>
      <c r="C1069" s="133">
        <v>9</v>
      </c>
      <c r="D1069" s="134">
        <v>30.801629999999999</v>
      </c>
    </row>
    <row r="1070" spans="1:4" x14ac:dyDescent="0.25">
      <c r="A1070" s="131" t="s">
        <v>8</v>
      </c>
      <c r="B1070" s="132">
        <v>44606</v>
      </c>
      <c r="C1070" s="133">
        <v>10</v>
      </c>
      <c r="D1070" s="134">
        <v>29.499739999999999</v>
      </c>
    </row>
    <row r="1071" spans="1:4" x14ac:dyDescent="0.25">
      <c r="A1071" s="131" t="s">
        <v>8</v>
      </c>
      <c r="B1071" s="132">
        <v>44606</v>
      </c>
      <c r="C1071" s="133">
        <v>11</v>
      </c>
      <c r="D1071" s="134">
        <v>28.668230000000001</v>
      </c>
    </row>
    <row r="1072" spans="1:4" x14ac:dyDescent="0.25">
      <c r="A1072" s="131" t="s">
        <v>8</v>
      </c>
      <c r="B1072" s="132">
        <v>44606</v>
      </c>
      <c r="C1072" s="133">
        <v>12</v>
      </c>
      <c r="D1072" s="134">
        <v>23.772490000000001</v>
      </c>
    </row>
    <row r="1073" spans="1:4" x14ac:dyDescent="0.25">
      <c r="A1073" s="131" t="s">
        <v>8</v>
      </c>
      <c r="B1073" s="132">
        <v>44606</v>
      </c>
      <c r="C1073" s="133">
        <v>13</v>
      </c>
      <c r="D1073" s="134">
        <v>8.8241899999999998</v>
      </c>
    </row>
    <row r="1074" spans="1:4" x14ac:dyDescent="0.25">
      <c r="A1074" s="131" t="s">
        <v>8</v>
      </c>
      <c r="B1074" s="132">
        <v>44606</v>
      </c>
      <c r="C1074" s="133">
        <v>14</v>
      </c>
      <c r="D1074" s="134">
        <v>8.0260300000000004</v>
      </c>
    </row>
    <row r="1075" spans="1:4" x14ac:dyDescent="0.25">
      <c r="A1075" s="131" t="s">
        <v>8</v>
      </c>
      <c r="B1075" s="132">
        <v>44606</v>
      </c>
      <c r="C1075" s="133">
        <v>15</v>
      </c>
      <c r="D1075" s="134">
        <v>2.8475199999999998</v>
      </c>
    </row>
    <row r="1076" spans="1:4" x14ac:dyDescent="0.25">
      <c r="A1076" s="131" t="s">
        <v>8</v>
      </c>
      <c r="B1076" s="132">
        <v>44606</v>
      </c>
      <c r="C1076" s="133">
        <v>16</v>
      </c>
      <c r="D1076" s="134">
        <v>10.134980000000001</v>
      </c>
    </row>
    <row r="1077" spans="1:4" x14ac:dyDescent="0.25">
      <c r="A1077" s="131" t="s">
        <v>8</v>
      </c>
      <c r="B1077" s="132">
        <v>44606</v>
      </c>
      <c r="C1077" s="133">
        <v>17</v>
      </c>
      <c r="D1077" s="134">
        <v>31.40361</v>
      </c>
    </row>
    <row r="1078" spans="1:4" x14ac:dyDescent="0.25">
      <c r="A1078" s="131" t="s">
        <v>8</v>
      </c>
      <c r="B1078" s="132">
        <v>44606</v>
      </c>
      <c r="C1078" s="133">
        <v>18</v>
      </c>
      <c r="D1078" s="134">
        <v>52.018430000000002</v>
      </c>
    </row>
    <row r="1079" spans="1:4" x14ac:dyDescent="0.25">
      <c r="A1079" s="131" t="s">
        <v>8</v>
      </c>
      <c r="B1079" s="132">
        <v>44606</v>
      </c>
      <c r="C1079" s="133">
        <v>19</v>
      </c>
      <c r="D1079" s="134">
        <v>40.705129999999997</v>
      </c>
    </row>
    <row r="1080" spans="1:4" x14ac:dyDescent="0.25">
      <c r="A1080" s="131" t="s">
        <v>8</v>
      </c>
      <c r="B1080" s="132">
        <v>44606</v>
      </c>
      <c r="C1080" s="133">
        <v>20</v>
      </c>
      <c r="D1080" s="134">
        <v>38.56962</v>
      </c>
    </row>
    <row r="1081" spans="1:4" x14ac:dyDescent="0.25">
      <c r="A1081" s="131" t="s">
        <v>8</v>
      </c>
      <c r="B1081" s="132">
        <v>44606</v>
      </c>
      <c r="C1081" s="133">
        <v>21</v>
      </c>
      <c r="D1081" s="134">
        <v>30.535</v>
      </c>
    </row>
    <row r="1082" spans="1:4" x14ac:dyDescent="0.25">
      <c r="A1082" s="131" t="s">
        <v>8</v>
      </c>
      <c r="B1082" s="132">
        <v>44606</v>
      </c>
      <c r="C1082" s="133">
        <v>22</v>
      </c>
      <c r="D1082" s="134">
        <v>29.123159999999999</v>
      </c>
    </row>
    <row r="1083" spans="1:4" x14ac:dyDescent="0.25">
      <c r="A1083" s="131" t="s">
        <v>8</v>
      </c>
      <c r="B1083" s="132">
        <v>44606</v>
      </c>
      <c r="C1083" s="133">
        <v>23</v>
      </c>
      <c r="D1083" s="134">
        <v>27.577629999999999</v>
      </c>
    </row>
    <row r="1084" spans="1:4" x14ac:dyDescent="0.25">
      <c r="A1084" s="131" t="s">
        <v>8</v>
      </c>
      <c r="B1084" s="132">
        <v>44606</v>
      </c>
      <c r="C1084" s="133">
        <v>24</v>
      </c>
      <c r="D1084" s="134">
        <v>30.347090000000001</v>
      </c>
    </row>
    <row r="1085" spans="1:4" x14ac:dyDescent="0.25">
      <c r="A1085" s="131" t="s">
        <v>8</v>
      </c>
      <c r="B1085" s="132">
        <v>44607</v>
      </c>
      <c r="C1085" s="133">
        <v>1</v>
      </c>
      <c r="D1085" s="134">
        <v>25.952300000000001</v>
      </c>
    </row>
    <row r="1086" spans="1:4" x14ac:dyDescent="0.25">
      <c r="A1086" s="131" t="s">
        <v>8</v>
      </c>
      <c r="B1086" s="132">
        <v>44607</v>
      </c>
      <c r="C1086" s="133">
        <v>2</v>
      </c>
      <c r="D1086" s="134">
        <v>26.12837</v>
      </c>
    </row>
    <row r="1087" spans="1:4" x14ac:dyDescent="0.25">
      <c r="A1087" s="131" t="s">
        <v>8</v>
      </c>
      <c r="B1087" s="132">
        <v>44607</v>
      </c>
      <c r="C1087" s="133">
        <v>3</v>
      </c>
      <c r="D1087" s="134">
        <v>25.900469999999999</v>
      </c>
    </row>
    <row r="1088" spans="1:4" x14ac:dyDescent="0.25">
      <c r="A1088" s="131" t="s">
        <v>8</v>
      </c>
      <c r="B1088" s="132">
        <v>44607</v>
      </c>
      <c r="C1088" s="133">
        <v>4</v>
      </c>
      <c r="D1088" s="134">
        <v>25.50722</v>
      </c>
    </row>
    <row r="1089" spans="1:4" x14ac:dyDescent="0.25">
      <c r="A1089" s="131" t="s">
        <v>8</v>
      </c>
      <c r="B1089" s="132">
        <v>44607</v>
      </c>
      <c r="C1089" s="133">
        <v>5</v>
      </c>
      <c r="D1089" s="134">
        <v>27.892710000000001</v>
      </c>
    </row>
    <row r="1090" spans="1:4" x14ac:dyDescent="0.25">
      <c r="A1090" s="131" t="s">
        <v>8</v>
      </c>
      <c r="B1090" s="132">
        <v>44607</v>
      </c>
      <c r="C1090" s="133">
        <v>6</v>
      </c>
      <c r="D1090" s="134">
        <v>32.457940000000001</v>
      </c>
    </row>
    <row r="1091" spans="1:4" x14ac:dyDescent="0.25">
      <c r="A1091" s="131" t="s">
        <v>8</v>
      </c>
      <c r="B1091" s="132">
        <v>44607</v>
      </c>
      <c r="C1091" s="133">
        <v>7</v>
      </c>
      <c r="D1091" s="134">
        <v>36.538780000000003</v>
      </c>
    </row>
    <row r="1092" spans="1:4" x14ac:dyDescent="0.25">
      <c r="A1092" s="131" t="s">
        <v>8</v>
      </c>
      <c r="B1092" s="132">
        <v>44607</v>
      </c>
      <c r="C1092" s="133">
        <v>8</v>
      </c>
      <c r="D1092" s="134">
        <v>36.347729999999999</v>
      </c>
    </row>
    <row r="1093" spans="1:4" x14ac:dyDescent="0.25">
      <c r="A1093" s="131" t="s">
        <v>8</v>
      </c>
      <c r="B1093" s="132">
        <v>44607</v>
      </c>
      <c r="C1093" s="133">
        <v>9</v>
      </c>
      <c r="D1093" s="134">
        <v>34.07199</v>
      </c>
    </row>
    <row r="1094" spans="1:4" x14ac:dyDescent="0.25">
      <c r="A1094" s="131" t="s">
        <v>8</v>
      </c>
      <c r="B1094" s="132">
        <v>44607</v>
      </c>
      <c r="C1094" s="133">
        <v>10</v>
      </c>
      <c r="D1094" s="134">
        <v>33.542439999999999</v>
      </c>
    </row>
    <row r="1095" spans="1:4" x14ac:dyDescent="0.25">
      <c r="A1095" s="131" t="s">
        <v>8</v>
      </c>
      <c r="B1095" s="132">
        <v>44607</v>
      </c>
      <c r="C1095" s="133">
        <v>11</v>
      </c>
      <c r="D1095" s="134">
        <v>29.521519999999999</v>
      </c>
    </row>
    <row r="1096" spans="1:4" x14ac:dyDescent="0.25">
      <c r="A1096" s="131" t="s">
        <v>8</v>
      </c>
      <c r="B1096" s="132">
        <v>44607</v>
      </c>
      <c r="C1096" s="133">
        <v>12</v>
      </c>
      <c r="D1096" s="134">
        <v>22.72531</v>
      </c>
    </row>
    <row r="1097" spans="1:4" x14ac:dyDescent="0.25">
      <c r="A1097" s="131" t="s">
        <v>8</v>
      </c>
      <c r="B1097" s="132">
        <v>44607</v>
      </c>
      <c r="C1097" s="133">
        <v>13</v>
      </c>
      <c r="D1097" s="134">
        <v>18.610520000000001</v>
      </c>
    </row>
    <row r="1098" spans="1:4" x14ac:dyDescent="0.25">
      <c r="A1098" s="131" t="s">
        <v>8</v>
      </c>
      <c r="B1098" s="132">
        <v>44607</v>
      </c>
      <c r="C1098" s="133">
        <v>14</v>
      </c>
      <c r="D1098" s="134">
        <v>17.805759999999999</v>
      </c>
    </row>
    <row r="1099" spans="1:4" x14ac:dyDescent="0.25">
      <c r="A1099" s="131" t="s">
        <v>8</v>
      </c>
      <c r="B1099" s="132">
        <v>44607</v>
      </c>
      <c r="C1099" s="133">
        <v>15</v>
      </c>
      <c r="D1099" s="134">
        <v>15.688409999999999</v>
      </c>
    </row>
    <row r="1100" spans="1:4" x14ac:dyDescent="0.25">
      <c r="A1100" s="131" t="s">
        <v>8</v>
      </c>
      <c r="B1100" s="132">
        <v>44607</v>
      </c>
      <c r="C1100" s="133">
        <v>16</v>
      </c>
      <c r="D1100" s="134">
        <v>20.406659999999999</v>
      </c>
    </row>
    <row r="1101" spans="1:4" x14ac:dyDescent="0.25">
      <c r="A1101" s="131" t="s">
        <v>8</v>
      </c>
      <c r="B1101" s="132">
        <v>44607</v>
      </c>
      <c r="C1101" s="133">
        <v>17</v>
      </c>
      <c r="D1101" s="134">
        <v>31.38081</v>
      </c>
    </row>
    <row r="1102" spans="1:4" x14ac:dyDescent="0.25">
      <c r="A1102" s="131" t="s">
        <v>8</v>
      </c>
      <c r="B1102" s="132">
        <v>44607</v>
      </c>
      <c r="C1102" s="133">
        <v>18</v>
      </c>
      <c r="D1102" s="134">
        <v>62.157310000000003</v>
      </c>
    </row>
    <row r="1103" spans="1:4" x14ac:dyDescent="0.25">
      <c r="A1103" s="131" t="s">
        <v>8</v>
      </c>
      <c r="B1103" s="132">
        <v>44607</v>
      </c>
      <c r="C1103" s="133">
        <v>19</v>
      </c>
      <c r="D1103" s="134">
        <v>43.033999999999999</v>
      </c>
    </row>
    <row r="1104" spans="1:4" x14ac:dyDescent="0.25">
      <c r="A1104" s="131" t="s">
        <v>8</v>
      </c>
      <c r="B1104" s="132">
        <v>44607</v>
      </c>
      <c r="C1104" s="133">
        <v>20</v>
      </c>
      <c r="D1104" s="134">
        <v>34.168320000000001</v>
      </c>
    </row>
    <row r="1105" spans="1:4" x14ac:dyDescent="0.25">
      <c r="A1105" s="131" t="s">
        <v>8</v>
      </c>
      <c r="B1105" s="132">
        <v>44607</v>
      </c>
      <c r="C1105" s="133">
        <v>21</v>
      </c>
      <c r="D1105" s="134">
        <v>34.168489999999998</v>
      </c>
    </row>
    <row r="1106" spans="1:4" x14ac:dyDescent="0.25">
      <c r="A1106" s="131" t="s">
        <v>8</v>
      </c>
      <c r="B1106" s="132">
        <v>44607</v>
      </c>
      <c r="C1106" s="133">
        <v>22</v>
      </c>
      <c r="D1106" s="134">
        <v>32.38073</v>
      </c>
    </row>
    <row r="1107" spans="1:4" x14ac:dyDescent="0.25">
      <c r="A1107" s="131" t="s">
        <v>8</v>
      </c>
      <c r="B1107" s="132">
        <v>44607</v>
      </c>
      <c r="C1107" s="133">
        <v>23</v>
      </c>
      <c r="D1107" s="134">
        <v>31.276959999999999</v>
      </c>
    </row>
    <row r="1108" spans="1:4" x14ac:dyDescent="0.25">
      <c r="A1108" s="131" t="s">
        <v>8</v>
      </c>
      <c r="B1108" s="132">
        <v>44607</v>
      </c>
      <c r="C1108" s="133">
        <v>24</v>
      </c>
      <c r="D1108" s="134">
        <v>42.284999999999997</v>
      </c>
    </row>
    <row r="1109" spans="1:4" x14ac:dyDescent="0.25">
      <c r="A1109" s="131" t="s">
        <v>8</v>
      </c>
      <c r="B1109" s="132">
        <v>44608</v>
      </c>
      <c r="C1109" s="133">
        <v>1</v>
      </c>
      <c r="D1109" s="134">
        <v>27.633929999999999</v>
      </c>
    </row>
    <row r="1110" spans="1:4" x14ac:dyDescent="0.25">
      <c r="A1110" s="131" t="s">
        <v>8</v>
      </c>
      <c r="B1110" s="132">
        <v>44608</v>
      </c>
      <c r="C1110" s="133">
        <v>2</v>
      </c>
      <c r="D1110" s="134">
        <v>27.463719999999999</v>
      </c>
    </row>
    <row r="1111" spans="1:4" x14ac:dyDescent="0.25">
      <c r="A1111" s="131" t="s">
        <v>8</v>
      </c>
      <c r="B1111" s="132">
        <v>44608</v>
      </c>
      <c r="C1111" s="133">
        <v>3</v>
      </c>
      <c r="D1111" s="134">
        <v>26.870239999999999</v>
      </c>
    </row>
    <row r="1112" spans="1:4" x14ac:dyDescent="0.25">
      <c r="A1112" s="131" t="s">
        <v>8</v>
      </c>
      <c r="B1112" s="132">
        <v>44608</v>
      </c>
      <c r="C1112" s="133">
        <v>4</v>
      </c>
      <c r="D1112" s="134">
        <v>27.668690000000002</v>
      </c>
    </row>
    <row r="1113" spans="1:4" x14ac:dyDescent="0.25">
      <c r="A1113" s="131" t="s">
        <v>8</v>
      </c>
      <c r="B1113" s="132">
        <v>44608</v>
      </c>
      <c r="C1113" s="133">
        <v>5</v>
      </c>
      <c r="D1113" s="134">
        <v>28.989039999999999</v>
      </c>
    </row>
    <row r="1114" spans="1:4" x14ac:dyDescent="0.25">
      <c r="A1114" s="131" t="s">
        <v>8</v>
      </c>
      <c r="B1114" s="132">
        <v>44608</v>
      </c>
      <c r="C1114" s="133">
        <v>6</v>
      </c>
      <c r="D1114" s="134">
        <v>31.864709999999999</v>
      </c>
    </row>
    <row r="1115" spans="1:4" x14ac:dyDescent="0.25">
      <c r="A1115" s="131" t="s">
        <v>8</v>
      </c>
      <c r="B1115" s="132">
        <v>44608</v>
      </c>
      <c r="C1115" s="133">
        <v>7</v>
      </c>
      <c r="D1115" s="134">
        <v>39.026229999999998</v>
      </c>
    </row>
    <row r="1116" spans="1:4" x14ac:dyDescent="0.25">
      <c r="A1116" s="131" t="s">
        <v>8</v>
      </c>
      <c r="B1116" s="132">
        <v>44608</v>
      </c>
      <c r="C1116" s="133">
        <v>8</v>
      </c>
      <c r="D1116" s="134">
        <v>43.848390000000002</v>
      </c>
    </row>
    <row r="1117" spans="1:4" x14ac:dyDescent="0.25">
      <c r="A1117" s="131" t="s">
        <v>8</v>
      </c>
      <c r="B1117" s="132">
        <v>44608</v>
      </c>
      <c r="C1117" s="133">
        <v>9</v>
      </c>
      <c r="D1117" s="134">
        <v>46.107680000000002</v>
      </c>
    </row>
    <row r="1118" spans="1:4" x14ac:dyDescent="0.25">
      <c r="A1118" s="131" t="s">
        <v>8</v>
      </c>
      <c r="B1118" s="132">
        <v>44608</v>
      </c>
      <c r="C1118" s="133">
        <v>10</v>
      </c>
      <c r="D1118" s="134">
        <v>31.84263</v>
      </c>
    </row>
    <row r="1119" spans="1:4" x14ac:dyDescent="0.25">
      <c r="A1119" s="131" t="s">
        <v>8</v>
      </c>
      <c r="B1119" s="132">
        <v>44608</v>
      </c>
      <c r="C1119" s="133">
        <v>11</v>
      </c>
      <c r="D1119" s="134">
        <v>18.821490000000001</v>
      </c>
    </row>
    <row r="1120" spans="1:4" x14ac:dyDescent="0.25">
      <c r="A1120" s="131" t="s">
        <v>8</v>
      </c>
      <c r="B1120" s="132">
        <v>44608</v>
      </c>
      <c r="C1120" s="133">
        <v>12</v>
      </c>
      <c r="D1120" s="134">
        <v>26.50348</v>
      </c>
    </row>
    <row r="1121" spans="1:4" x14ac:dyDescent="0.25">
      <c r="A1121" s="131" t="s">
        <v>8</v>
      </c>
      <c r="B1121" s="132">
        <v>44608</v>
      </c>
      <c r="C1121" s="133">
        <v>13</v>
      </c>
      <c r="D1121" s="134">
        <v>17.192640000000001</v>
      </c>
    </row>
    <row r="1122" spans="1:4" x14ac:dyDescent="0.25">
      <c r="A1122" s="131" t="s">
        <v>8</v>
      </c>
      <c r="B1122" s="132">
        <v>44608</v>
      </c>
      <c r="C1122" s="133">
        <v>14</v>
      </c>
      <c r="D1122" s="134">
        <v>20.12659</v>
      </c>
    </row>
    <row r="1123" spans="1:4" x14ac:dyDescent="0.25">
      <c r="A1123" s="131" t="s">
        <v>8</v>
      </c>
      <c r="B1123" s="132">
        <v>44608</v>
      </c>
      <c r="C1123" s="133">
        <v>15</v>
      </c>
      <c r="D1123" s="134">
        <v>18.83248</v>
      </c>
    </row>
    <row r="1124" spans="1:4" x14ac:dyDescent="0.25">
      <c r="A1124" s="131" t="s">
        <v>8</v>
      </c>
      <c r="B1124" s="132">
        <v>44608</v>
      </c>
      <c r="C1124" s="133">
        <v>16</v>
      </c>
      <c r="D1124" s="134">
        <v>18.346720000000001</v>
      </c>
    </row>
    <row r="1125" spans="1:4" x14ac:dyDescent="0.25">
      <c r="A1125" s="131" t="s">
        <v>8</v>
      </c>
      <c r="B1125" s="132">
        <v>44608</v>
      </c>
      <c r="C1125" s="133">
        <v>17</v>
      </c>
      <c r="D1125" s="134">
        <v>17.413499999999999</v>
      </c>
    </row>
    <row r="1126" spans="1:4" x14ac:dyDescent="0.25">
      <c r="A1126" s="131" t="s">
        <v>8</v>
      </c>
      <c r="B1126" s="132">
        <v>44608</v>
      </c>
      <c r="C1126" s="133">
        <v>18</v>
      </c>
      <c r="D1126" s="134">
        <v>52.369169999999997</v>
      </c>
    </row>
    <row r="1127" spans="1:4" x14ac:dyDescent="0.25">
      <c r="A1127" s="131" t="s">
        <v>8</v>
      </c>
      <c r="B1127" s="132">
        <v>44608</v>
      </c>
      <c r="C1127" s="133">
        <v>19</v>
      </c>
      <c r="D1127" s="134">
        <v>34.79571</v>
      </c>
    </row>
    <row r="1128" spans="1:4" x14ac:dyDescent="0.25">
      <c r="A1128" s="131" t="s">
        <v>8</v>
      </c>
      <c r="B1128" s="132">
        <v>44608</v>
      </c>
      <c r="C1128" s="133">
        <v>20</v>
      </c>
      <c r="D1128" s="134">
        <v>42.770110000000003</v>
      </c>
    </row>
    <row r="1129" spans="1:4" x14ac:dyDescent="0.25">
      <c r="A1129" s="131" t="s">
        <v>8</v>
      </c>
      <c r="B1129" s="132">
        <v>44608</v>
      </c>
      <c r="C1129" s="133">
        <v>21</v>
      </c>
      <c r="D1129" s="134">
        <v>42.78772</v>
      </c>
    </row>
    <row r="1130" spans="1:4" x14ac:dyDescent="0.25">
      <c r="A1130" s="131" t="s">
        <v>8</v>
      </c>
      <c r="B1130" s="132">
        <v>44608</v>
      </c>
      <c r="C1130" s="133">
        <v>22</v>
      </c>
      <c r="D1130" s="134">
        <v>44.3568</v>
      </c>
    </row>
    <row r="1131" spans="1:4" x14ac:dyDescent="0.25">
      <c r="A1131" s="131" t="s">
        <v>8</v>
      </c>
      <c r="B1131" s="132">
        <v>44608</v>
      </c>
      <c r="C1131" s="133">
        <v>23</v>
      </c>
      <c r="D1131" s="134">
        <v>42.747990000000001</v>
      </c>
    </row>
    <row r="1132" spans="1:4" x14ac:dyDescent="0.25">
      <c r="A1132" s="131" t="s">
        <v>8</v>
      </c>
      <c r="B1132" s="132">
        <v>44608</v>
      </c>
      <c r="C1132" s="133">
        <v>24</v>
      </c>
      <c r="D1132" s="134">
        <v>41.224269999999997</v>
      </c>
    </row>
    <row r="1133" spans="1:4" x14ac:dyDescent="0.25">
      <c r="A1133" s="131" t="s">
        <v>8</v>
      </c>
      <c r="B1133" s="132">
        <v>44609</v>
      </c>
      <c r="C1133" s="133">
        <v>1</v>
      </c>
      <c r="D1133" s="134">
        <v>35.221809999999998</v>
      </c>
    </row>
    <row r="1134" spans="1:4" x14ac:dyDescent="0.25">
      <c r="A1134" s="131" t="s">
        <v>8</v>
      </c>
      <c r="B1134" s="132">
        <v>44609</v>
      </c>
      <c r="C1134" s="133">
        <v>2</v>
      </c>
      <c r="D1134" s="134">
        <v>32.09628</v>
      </c>
    </row>
    <row r="1135" spans="1:4" x14ac:dyDescent="0.25">
      <c r="A1135" s="131" t="s">
        <v>8</v>
      </c>
      <c r="B1135" s="132">
        <v>44609</v>
      </c>
      <c r="C1135" s="133">
        <v>3</v>
      </c>
      <c r="D1135" s="134">
        <v>31.687619999999999</v>
      </c>
    </row>
    <row r="1136" spans="1:4" x14ac:dyDescent="0.25">
      <c r="A1136" s="131" t="s">
        <v>8</v>
      </c>
      <c r="B1136" s="132">
        <v>44609</v>
      </c>
      <c r="C1136" s="133">
        <v>4</v>
      </c>
      <c r="D1136" s="134">
        <v>33.72334</v>
      </c>
    </row>
    <row r="1137" spans="1:4" x14ac:dyDescent="0.25">
      <c r="A1137" s="131" t="s">
        <v>8</v>
      </c>
      <c r="B1137" s="132">
        <v>44609</v>
      </c>
      <c r="C1137" s="133">
        <v>5</v>
      </c>
      <c r="D1137" s="134">
        <v>33.536580000000001</v>
      </c>
    </row>
    <row r="1138" spans="1:4" x14ac:dyDescent="0.25">
      <c r="A1138" s="131" t="s">
        <v>8</v>
      </c>
      <c r="B1138" s="132">
        <v>44609</v>
      </c>
      <c r="C1138" s="133">
        <v>6</v>
      </c>
      <c r="D1138" s="134">
        <v>35.93853</v>
      </c>
    </row>
    <row r="1139" spans="1:4" x14ac:dyDescent="0.25">
      <c r="A1139" s="131" t="s">
        <v>8</v>
      </c>
      <c r="B1139" s="132">
        <v>44609</v>
      </c>
      <c r="C1139" s="133">
        <v>7</v>
      </c>
      <c r="D1139" s="134">
        <v>39.457479999999997</v>
      </c>
    </row>
    <row r="1140" spans="1:4" x14ac:dyDescent="0.25">
      <c r="A1140" s="131" t="s">
        <v>8</v>
      </c>
      <c r="B1140" s="132">
        <v>44609</v>
      </c>
      <c r="C1140" s="133">
        <v>8</v>
      </c>
      <c r="D1140" s="134">
        <v>53.945650000000001</v>
      </c>
    </row>
    <row r="1141" spans="1:4" x14ac:dyDescent="0.25">
      <c r="A1141" s="131" t="s">
        <v>8</v>
      </c>
      <c r="B1141" s="132">
        <v>44609</v>
      </c>
      <c r="C1141" s="133">
        <v>9</v>
      </c>
      <c r="D1141" s="134">
        <v>42.349040000000002</v>
      </c>
    </row>
    <row r="1142" spans="1:4" x14ac:dyDescent="0.25">
      <c r="A1142" s="131" t="s">
        <v>8</v>
      </c>
      <c r="B1142" s="132">
        <v>44609</v>
      </c>
      <c r="C1142" s="133">
        <v>10</v>
      </c>
      <c r="D1142" s="134">
        <v>29.7896</v>
      </c>
    </row>
    <row r="1143" spans="1:4" x14ac:dyDescent="0.25">
      <c r="A1143" s="131" t="s">
        <v>8</v>
      </c>
      <c r="B1143" s="132">
        <v>44609</v>
      </c>
      <c r="C1143" s="133">
        <v>11</v>
      </c>
      <c r="D1143" s="134">
        <v>18.069389999999999</v>
      </c>
    </row>
    <row r="1144" spans="1:4" x14ac:dyDescent="0.25">
      <c r="A1144" s="131" t="s">
        <v>8</v>
      </c>
      <c r="B1144" s="132">
        <v>44609</v>
      </c>
      <c r="C1144" s="133">
        <v>12</v>
      </c>
      <c r="D1144" s="134">
        <v>18.39339</v>
      </c>
    </row>
    <row r="1145" spans="1:4" x14ac:dyDescent="0.25">
      <c r="A1145" s="131" t="s">
        <v>8</v>
      </c>
      <c r="B1145" s="132">
        <v>44609</v>
      </c>
      <c r="C1145" s="133">
        <v>13</v>
      </c>
      <c r="D1145" s="134">
        <v>15.01163</v>
      </c>
    </row>
    <row r="1146" spans="1:4" x14ac:dyDescent="0.25">
      <c r="A1146" s="131" t="s">
        <v>8</v>
      </c>
      <c r="B1146" s="132">
        <v>44609</v>
      </c>
      <c r="C1146" s="133">
        <v>14</v>
      </c>
      <c r="D1146" s="134">
        <v>19.03782</v>
      </c>
    </row>
    <row r="1147" spans="1:4" x14ac:dyDescent="0.25">
      <c r="A1147" s="131" t="s">
        <v>8</v>
      </c>
      <c r="B1147" s="132">
        <v>44609</v>
      </c>
      <c r="C1147" s="133">
        <v>15</v>
      </c>
      <c r="D1147" s="134">
        <v>24.589970000000001</v>
      </c>
    </row>
    <row r="1148" spans="1:4" x14ac:dyDescent="0.25">
      <c r="A1148" s="131" t="s">
        <v>8</v>
      </c>
      <c r="B1148" s="132">
        <v>44609</v>
      </c>
      <c r="C1148" s="133">
        <v>16</v>
      </c>
      <c r="D1148" s="134">
        <v>22.250779999999999</v>
      </c>
    </row>
    <row r="1149" spans="1:4" x14ac:dyDescent="0.25">
      <c r="A1149" s="131" t="s">
        <v>8</v>
      </c>
      <c r="B1149" s="132">
        <v>44609</v>
      </c>
      <c r="C1149" s="133">
        <v>17</v>
      </c>
      <c r="D1149" s="134">
        <v>30.187650000000001</v>
      </c>
    </row>
    <row r="1150" spans="1:4" x14ac:dyDescent="0.25">
      <c r="A1150" s="131" t="s">
        <v>8</v>
      </c>
      <c r="B1150" s="132">
        <v>44609</v>
      </c>
      <c r="C1150" s="133">
        <v>18</v>
      </c>
      <c r="D1150" s="134">
        <v>73.135459999999995</v>
      </c>
    </row>
    <row r="1151" spans="1:4" x14ac:dyDescent="0.25">
      <c r="A1151" s="131" t="s">
        <v>8</v>
      </c>
      <c r="B1151" s="132">
        <v>44609</v>
      </c>
      <c r="C1151" s="133">
        <v>19</v>
      </c>
      <c r="D1151" s="134">
        <v>51.922060000000002</v>
      </c>
    </row>
    <row r="1152" spans="1:4" x14ac:dyDescent="0.25">
      <c r="A1152" s="131" t="s">
        <v>8</v>
      </c>
      <c r="B1152" s="132">
        <v>44609</v>
      </c>
      <c r="C1152" s="133">
        <v>20</v>
      </c>
      <c r="D1152" s="134">
        <v>42.647570000000002</v>
      </c>
    </row>
    <row r="1153" spans="1:4" x14ac:dyDescent="0.25">
      <c r="A1153" s="131" t="s">
        <v>8</v>
      </c>
      <c r="B1153" s="132">
        <v>44609</v>
      </c>
      <c r="C1153" s="133">
        <v>21</v>
      </c>
      <c r="D1153" s="134">
        <v>42.799079999999996</v>
      </c>
    </row>
    <row r="1154" spans="1:4" x14ac:dyDescent="0.25">
      <c r="A1154" s="131" t="s">
        <v>8</v>
      </c>
      <c r="B1154" s="132">
        <v>44609</v>
      </c>
      <c r="C1154" s="133">
        <v>22</v>
      </c>
      <c r="D1154" s="134">
        <v>39.861890000000002</v>
      </c>
    </row>
    <row r="1155" spans="1:4" x14ac:dyDescent="0.25">
      <c r="A1155" s="131" t="s">
        <v>8</v>
      </c>
      <c r="B1155" s="132">
        <v>44609</v>
      </c>
      <c r="C1155" s="133">
        <v>23</v>
      </c>
      <c r="D1155" s="134">
        <v>37.351280000000003</v>
      </c>
    </row>
    <row r="1156" spans="1:4" x14ac:dyDescent="0.25">
      <c r="A1156" s="131" t="s">
        <v>8</v>
      </c>
      <c r="B1156" s="132">
        <v>44609</v>
      </c>
      <c r="C1156" s="133">
        <v>24</v>
      </c>
      <c r="D1156" s="134">
        <v>35.116259999999997</v>
      </c>
    </row>
    <row r="1157" spans="1:4" x14ac:dyDescent="0.25">
      <c r="A1157" s="131" t="s">
        <v>8</v>
      </c>
      <c r="B1157" s="132">
        <v>44610</v>
      </c>
      <c r="C1157" s="133">
        <v>1</v>
      </c>
      <c r="D1157" s="134">
        <v>32.443049999999999</v>
      </c>
    </row>
    <row r="1158" spans="1:4" x14ac:dyDescent="0.25">
      <c r="A1158" s="131" t="s">
        <v>8</v>
      </c>
      <c r="B1158" s="132">
        <v>44610</v>
      </c>
      <c r="C1158" s="133">
        <v>2</v>
      </c>
      <c r="D1158" s="134">
        <v>31.401879999999998</v>
      </c>
    </row>
    <row r="1159" spans="1:4" x14ac:dyDescent="0.25">
      <c r="A1159" s="131" t="s">
        <v>8</v>
      </c>
      <c r="B1159" s="132">
        <v>44610</v>
      </c>
      <c r="C1159" s="133">
        <v>3</v>
      </c>
      <c r="D1159" s="134">
        <v>32.16619</v>
      </c>
    </row>
    <row r="1160" spans="1:4" x14ac:dyDescent="0.25">
      <c r="A1160" s="131" t="s">
        <v>8</v>
      </c>
      <c r="B1160" s="132">
        <v>44610</v>
      </c>
      <c r="C1160" s="133">
        <v>4</v>
      </c>
      <c r="D1160" s="134">
        <v>32.455370000000002</v>
      </c>
    </row>
    <row r="1161" spans="1:4" x14ac:dyDescent="0.25">
      <c r="A1161" s="131" t="s">
        <v>8</v>
      </c>
      <c r="B1161" s="132">
        <v>44610</v>
      </c>
      <c r="C1161" s="133">
        <v>5</v>
      </c>
      <c r="D1161" s="134">
        <v>33.824570000000001</v>
      </c>
    </row>
    <row r="1162" spans="1:4" x14ac:dyDescent="0.25">
      <c r="A1162" s="131" t="s">
        <v>8</v>
      </c>
      <c r="B1162" s="132">
        <v>44610</v>
      </c>
      <c r="C1162" s="133">
        <v>6</v>
      </c>
      <c r="D1162" s="134">
        <v>37.033169999999998</v>
      </c>
    </row>
    <row r="1163" spans="1:4" x14ac:dyDescent="0.25">
      <c r="A1163" s="131" t="s">
        <v>8</v>
      </c>
      <c r="B1163" s="132">
        <v>44610</v>
      </c>
      <c r="C1163" s="133">
        <v>7</v>
      </c>
      <c r="D1163" s="134">
        <v>40.390999999999998</v>
      </c>
    </row>
    <row r="1164" spans="1:4" x14ac:dyDescent="0.25">
      <c r="A1164" s="131" t="s">
        <v>8</v>
      </c>
      <c r="B1164" s="132">
        <v>44610</v>
      </c>
      <c r="C1164" s="133">
        <v>8</v>
      </c>
      <c r="D1164" s="134">
        <v>42.163359999999997</v>
      </c>
    </row>
    <row r="1165" spans="1:4" x14ac:dyDescent="0.25">
      <c r="A1165" s="131" t="s">
        <v>8</v>
      </c>
      <c r="B1165" s="132">
        <v>44610</v>
      </c>
      <c r="C1165" s="133">
        <v>9</v>
      </c>
      <c r="D1165" s="134">
        <v>41.711709999999997</v>
      </c>
    </row>
    <row r="1166" spans="1:4" x14ac:dyDescent="0.25">
      <c r="A1166" s="131" t="s">
        <v>8</v>
      </c>
      <c r="B1166" s="132">
        <v>44610</v>
      </c>
      <c r="C1166" s="133">
        <v>10</v>
      </c>
      <c r="D1166" s="134">
        <v>31.19247</v>
      </c>
    </row>
    <row r="1167" spans="1:4" x14ac:dyDescent="0.25">
      <c r="A1167" s="131" t="s">
        <v>8</v>
      </c>
      <c r="B1167" s="132">
        <v>44610</v>
      </c>
      <c r="C1167" s="133">
        <v>11</v>
      </c>
      <c r="D1167" s="134">
        <v>33.874499999999998</v>
      </c>
    </row>
    <row r="1168" spans="1:4" x14ac:dyDescent="0.25">
      <c r="A1168" s="131" t="s">
        <v>8</v>
      </c>
      <c r="B1168" s="132">
        <v>44610</v>
      </c>
      <c r="C1168" s="133">
        <v>12</v>
      </c>
      <c r="D1168" s="134">
        <v>33.97148</v>
      </c>
    </row>
    <row r="1169" spans="1:4" x14ac:dyDescent="0.25">
      <c r="A1169" s="131" t="s">
        <v>8</v>
      </c>
      <c r="B1169" s="132">
        <v>44610</v>
      </c>
      <c r="C1169" s="133">
        <v>13</v>
      </c>
      <c r="D1169" s="134">
        <v>34.512819999999998</v>
      </c>
    </row>
    <row r="1170" spans="1:4" x14ac:dyDescent="0.25">
      <c r="A1170" s="131" t="s">
        <v>8</v>
      </c>
      <c r="B1170" s="132">
        <v>44610</v>
      </c>
      <c r="C1170" s="133">
        <v>14</v>
      </c>
      <c r="D1170" s="134">
        <v>33.81897</v>
      </c>
    </row>
    <row r="1171" spans="1:4" x14ac:dyDescent="0.25">
      <c r="A1171" s="131" t="s">
        <v>8</v>
      </c>
      <c r="B1171" s="132">
        <v>44610</v>
      </c>
      <c r="C1171" s="133">
        <v>15</v>
      </c>
      <c r="D1171" s="134">
        <v>33.603340000000003</v>
      </c>
    </row>
    <row r="1172" spans="1:4" x14ac:dyDescent="0.25">
      <c r="A1172" s="131" t="s">
        <v>8</v>
      </c>
      <c r="B1172" s="132">
        <v>44610</v>
      </c>
      <c r="C1172" s="133">
        <v>16</v>
      </c>
      <c r="D1172" s="134">
        <v>35.710659999999997</v>
      </c>
    </row>
    <row r="1173" spans="1:4" x14ac:dyDescent="0.25">
      <c r="A1173" s="131" t="s">
        <v>8</v>
      </c>
      <c r="B1173" s="132">
        <v>44610</v>
      </c>
      <c r="C1173" s="133">
        <v>17</v>
      </c>
      <c r="D1173" s="134">
        <v>39.404420000000002</v>
      </c>
    </row>
    <row r="1174" spans="1:4" x14ac:dyDescent="0.25">
      <c r="A1174" s="131" t="s">
        <v>8</v>
      </c>
      <c r="B1174" s="132">
        <v>44610</v>
      </c>
      <c r="C1174" s="133">
        <v>18</v>
      </c>
      <c r="D1174" s="134">
        <v>55.708590000000001</v>
      </c>
    </row>
    <row r="1175" spans="1:4" x14ac:dyDescent="0.25">
      <c r="A1175" s="131" t="s">
        <v>8</v>
      </c>
      <c r="B1175" s="132">
        <v>44610</v>
      </c>
      <c r="C1175" s="133">
        <v>19</v>
      </c>
      <c r="D1175" s="134">
        <v>51.264780000000002</v>
      </c>
    </row>
    <row r="1176" spans="1:4" x14ac:dyDescent="0.25">
      <c r="A1176" s="131" t="s">
        <v>8</v>
      </c>
      <c r="B1176" s="132">
        <v>44610</v>
      </c>
      <c r="C1176" s="133">
        <v>20</v>
      </c>
      <c r="D1176" s="134">
        <v>39.78098</v>
      </c>
    </row>
    <row r="1177" spans="1:4" x14ac:dyDescent="0.25">
      <c r="A1177" s="131" t="s">
        <v>8</v>
      </c>
      <c r="B1177" s="132">
        <v>44610</v>
      </c>
      <c r="C1177" s="133">
        <v>21</v>
      </c>
      <c r="D1177" s="134">
        <v>42.290080000000003</v>
      </c>
    </row>
    <row r="1178" spans="1:4" x14ac:dyDescent="0.25">
      <c r="A1178" s="131" t="s">
        <v>8</v>
      </c>
      <c r="B1178" s="132">
        <v>44610</v>
      </c>
      <c r="C1178" s="133">
        <v>22</v>
      </c>
      <c r="D1178" s="134">
        <v>41.500169999999997</v>
      </c>
    </row>
    <row r="1179" spans="1:4" x14ac:dyDescent="0.25">
      <c r="A1179" s="131" t="s">
        <v>8</v>
      </c>
      <c r="B1179" s="132">
        <v>44610</v>
      </c>
      <c r="C1179" s="133">
        <v>23</v>
      </c>
      <c r="D1179" s="134">
        <v>44.232170000000004</v>
      </c>
    </row>
    <row r="1180" spans="1:4" x14ac:dyDescent="0.25">
      <c r="A1180" s="131" t="s">
        <v>8</v>
      </c>
      <c r="B1180" s="132">
        <v>44610</v>
      </c>
      <c r="C1180" s="133">
        <v>24</v>
      </c>
      <c r="D1180" s="134">
        <v>34.587580000000003</v>
      </c>
    </row>
    <row r="1181" spans="1:4" x14ac:dyDescent="0.25">
      <c r="A1181" s="131" t="s">
        <v>8</v>
      </c>
      <c r="B1181" s="132">
        <v>44611</v>
      </c>
      <c r="C1181" s="133">
        <v>1</v>
      </c>
      <c r="D1181" s="134">
        <v>34.584229999999998</v>
      </c>
    </row>
    <row r="1182" spans="1:4" x14ac:dyDescent="0.25">
      <c r="A1182" s="131" t="s">
        <v>8</v>
      </c>
      <c r="B1182" s="132">
        <v>44611</v>
      </c>
      <c r="C1182" s="133">
        <v>2</v>
      </c>
      <c r="D1182" s="134">
        <v>36.104579999999999</v>
      </c>
    </row>
    <row r="1183" spans="1:4" x14ac:dyDescent="0.25">
      <c r="A1183" s="131" t="s">
        <v>8</v>
      </c>
      <c r="B1183" s="132">
        <v>44611</v>
      </c>
      <c r="C1183" s="133">
        <v>3</v>
      </c>
      <c r="D1183" s="134">
        <v>32.918819999999997</v>
      </c>
    </row>
    <row r="1184" spans="1:4" x14ac:dyDescent="0.25">
      <c r="A1184" s="131" t="s">
        <v>8</v>
      </c>
      <c r="B1184" s="132">
        <v>44611</v>
      </c>
      <c r="C1184" s="133">
        <v>4</v>
      </c>
      <c r="D1184" s="134">
        <v>31.83944</v>
      </c>
    </row>
    <row r="1185" spans="1:4" x14ac:dyDescent="0.25">
      <c r="A1185" s="131" t="s">
        <v>8</v>
      </c>
      <c r="B1185" s="132">
        <v>44611</v>
      </c>
      <c r="C1185" s="133">
        <v>5</v>
      </c>
      <c r="D1185" s="134">
        <v>31.83548</v>
      </c>
    </row>
    <row r="1186" spans="1:4" x14ac:dyDescent="0.25">
      <c r="A1186" s="131" t="s">
        <v>8</v>
      </c>
      <c r="B1186" s="132">
        <v>44611</v>
      </c>
      <c r="C1186" s="133">
        <v>6</v>
      </c>
      <c r="D1186" s="134">
        <v>33.069769999999998</v>
      </c>
    </row>
    <row r="1187" spans="1:4" x14ac:dyDescent="0.25">
      <c r="A1187" s="131" t="s">
        <v>8</v>
      </c>
      <c r="B1187" s="132">
        <v>44611</v>
      </c>
      <c r="C1187" s="133">
        <v>7</v>
      </c>
      <c r="D1187" s="134">
        <v>36.709449999999997</v>
      </c>
    </row>
    <row r="1188" spans="1:4" x14ac:dyDescent="0.25">
      <c r="A1188" s="131" t="s">
        <v>8</v>
      </c>
      <c r="B1188" s="132">
        <v>44611</v>
      </c>
      <c r="C1188" s="133">
        <v>8</v>
      </c>
      <c r="D1188" s="134">
        <v>40.456980000000001</v>
      </c>
    </row>
    <row r="1189" spans="1:4" x14ac:dyDescent="0.25">
      <c r="A1189" s="131" t="s">
        <v>8</v>
      </c>
      <c r="B1189" s="132">
        <v>44611</v>
      </c>
      <c r="C1189" s="133">
        <v>9</v>
      </c>
      <c r="D1189" s="134">
        <v>19.560870000000001</v>
      </c>
    </row>
    <row r="1190" spans="1:4" x14ac:dyDescent="0.25">
      <c r="A1190" s="131" t="s">
        <v>8</v>
      </c>
      <c r="B1190" s="132">
        <v>44611</v>
      </c>
      <c r="C1190" s="133">
        <v>10</v>
      </c>
      <c r="D1190" s="134">
        <v>19.796479999999999</v>
      </c>
    </row>
    <row r="1191" spans="1:4" x14ac:dyDescent="0.25">
      <c r="A1191" s="131" t="s">
        <v>8</v>
      </c>
      <c r="B1191" s="132">
        <v>44611</v>
      </c>
      <c r="C1191" s="133">
        <v>11</v>
      </c>
      <c r="D1191" s="134">
        <v>12.89906</v>
      </c>
    </row>
    <row r="1192" spans="1:4" x14ac:dyDescent="0.25">
      <c r="A1192" s="131" t="s">
        <v>8</v>
      </c>
      <c r="B1192" s="132">
        <v>44611</v>
      </c>
      <c r="C1192" s="133">
        <v>12</v>
      </c>
      <c r="D1192" s="134">
        <v>19.17717</v>
      </c>
    </row>
    <row r="1193" spans="1:4" x14ac:dyDescent="0.25">
      <c r="A1193" s="131" t="s">
        <v>8</v>
      </c>
      <c r="B1193" s="132">
        <v>44611</v>
      </c>
      <c r="C1193" s="133">
        <v>13</v>
      </c>
      <c r="D1193" s="134">
        <v>14.37412</v>
      </c>
    </row>
    <row r="1194" spans="1:4" x14ac:dyDescent="0.25">
      <c r="A1194" s="131" t="s">
        <v>8</v>
      </c>
      <c r="B1194" s="132">
        <v>44611</v>
      </c>
      <c r="C1194" s="133">
        <v>14</v>
      </c>
      <c r="D1194" s="134">
        <v>2.65503</v>
      </c>
    </row>
    <row r="1195" spans="1:4" x14ac:dyDescent="0.25">
      <c r="A1195" s="131" t="s">
        <v>8</v>
      </c>
      <c r="B1195" s="132">
        <v>44611</v>
      </c>
      <c r="C1195" s="133">
        <v>15</v>
      </c>
      <c r="D1195" s="134">
        <v>4.6939299999999999</v>
      </c>
    </row>
    <row r="1196" spans="1:4" x14ac:dyDescent="0.25">
      <c r="A1196" s="131" t="s">
        <v>8</v>
      </c>
      <c r="B1196" s="132">
        <v>44611</v>
      </c>
      <c r="C1196" s="133">
        <v>16</v>
      </c>
      <c r="D1196" s="134">
        <v>1.8616999999999999</v>
      </c>
    </row>
    <row r="1197" spans="1:4" x14ac:dyDescent="0.25">
      <c r="A1197" s="131" t="s">
        <v>8</v>
      </c>
      <c r="B1197" s="132">
        <v>44611</v>
      </c>
      <c r="C1197" s="133">
        <v>17</v>
      </c>
      <c r="D1197" s="134">
        <v>19.719049999999999</v>
      </c>
    </row>
    <row r="1198" spans="1:4" x14ac:dyDescent="0.25">
      <c r="A1198" s="131" t="s">
        <v>8</v>
      </c>
      <c r="B1198" s="132">
        <v>44611</v>
      </c>
      <c r="C1198" s="133">
        <v>18</v>
      </c>
      <c r="D1198" s="134">
        <v>32.979329999999997</v>
      </c>
    </row>
    <row r="1199" spans="1:4" x14ac:dyDescent="0.25">
      <c r="A1199" s="131" t="s">
        <v>8</v>
      </c>
      <c r="B1199" s="132">
        <v>44611</v>
      </c>
      <c r="C1199" s="133">
        <v>19</v>
      </c>
      <c r="D1199" s="134">
        <v>44.91234</v>
      </c>
    </row>
    <row r="1200" spans="1:4" x14ac:dyDescent="0.25">
      <c r="A1200" s="131" t="s">
        <v>8</v>
      </c>
      <c r="B1200" s="132">
        <v>44611</v>
      </c>
      <c r="C1200" s="133">
        <v>20</v>
      </c>
      <c r="D1200" s="134">
        <v>35.980809999999998</v>
      </c>
    </row>
    <row r="1201" spans="1:4" x14ac:dyDescent="0.25">
      <c r="A1201" s="131" t="s">
        <v>8</v>
      </c>
      <c r="B1201" s="132">
        <v>44611</v>
      </c>
      <c r="C1201" s="133">
        <v>21</v>
      </c>
      <c r="D1201" s="134">
        <v>32.111660000000001</v>
      </c>
    </row>
    <row r="1202" spans="1:4" x14ac:dyDescent="0.25">
      <c r="A1202" s="131" t="s">
        <v>8</v>
      </c>
      <c r="B1202" s="132">
        <v>44611</v>
      </c>
      <c r="C1202" s="133">
        <v>22</v>
      </c>
      <c r="D1202" s="134">
        <v>43.228050000000003</v>
      </c>
    </row>
    <row r="1203" spans="1:4" x14ac:dyDescent="0.25">
      <c r="A1203" s="131" t="s">
        <v>8</v>
      </c>
      <c r="B1203" s="132">
        <v>44611</v>
      </c>
      <c r="C1203" s="133">
        <v>23</v>
      </c>
      <c r="D1203" s="134">
        <v>36.415520000000001</v>
      </c>
    </row>
    <row r="1204" spans="1:4" x14ac:dyDescent="0.25">
      <c r="A1204" s="131" t="s">
        <v>8</v>
      </c>
      <c r="B1204" s="132">
        <v>44611</v>
      </c>
      <c r="C1204" s="133">
        <v>24</v>
      </c>
      <c r="D1204" s="134">
        <v>32.38899</v>
      </c>
    </row>
    <row r="1205" spans="1:4" x14ac:dyDescent="0.25">
      <c r="A1205" s="131" t="s">
        <v>8</v>
      </c>
      <c r="B1205" s="132">
        <v>44612</v>
      </c>
      <c r="C1205" s="133">
        <v>1</v>
      </c>
      <c r="D1205" s="134">
        <v>29.74447</v>
      </c>
    </row>
    <row r="1206" spans="1:4" x14ac:dyDescent="0.25">
      <c r="A1206" s="131" t="s">
        <v>8</v>
      </c>
      <c r="B1206" s="132">
        <v>44612</v>
      </c>
      <c r="C1206" s="133">
        <v>2</v>
      </c>
      <c r="D1206" s="134">
        <v>30.559069999999998</v>
      </c>
    </row>
    <row r="1207" spans="1:4" x14ac:dyDescent="0.25">
      <c r="A1207" s="131" t="s">
        <v>8</v>
      </c>
      <c r="B1207" s="132">
        <v>44612</v>
      </c>
      <c r="C1207" s="133">
        <v>3</v>
      </c>
      <c r="D1207" s="134">
        <v>31.662210000000002</v>
      </c>
    </row>
    <row r="1208" spans="1:4" x14ac:dyDescent="0.25">
      <c r="A1208" s="131" t="s">
        <v>8</v>
      </c>
      <c r="B1208" s="132">
        <v>44612</v>
      </c>
      <c r="C1208" s="133">
        <v>4</v>
      </c>
      <c r="D1208" s="134">
        <v>30.0977</v>
      </c>
    </row>
    <row r="1209" spans="1:4" x14ac:dyDescent="0.25">
      <c r="A1209" s="131" t="s">
        <v>8</v>
      </c>
      <c r="B1209" s="132">
        <v>44612</v>
      </c>
      <c r="C1209" s="133">
        <v>5</v>
      </c>
      <c r="D1209" s="134">
        <v>27.756959999999999</v>
      </c>
    </row>
    <row r="1210" spans="1:4" x14ac:dyDescent="0.25">
      <c r="A1210" s="131" t="s">
        <v>8</v>
      </c>
      <c r="B1210" s="132">
        <v>44612</v>
      </c>
      <c r="C1210" s="133">
        <v>6</v>
      </c>
      <c r="D1210" s="134">
        <v>28.622869999999999</v>
      </c>
    </row>
    <row r="1211" spans="1:4" x14ac:dyDescent="0.25">
      <c r="A1211" s="131" t="s">
        <v>8</v>
      </c>
      <c r="B1211" s="132">
        <v>44612</v>
      </c>
      <c r="C1211" s="133">
        <v>7</v>
      </c>
      <c r="D1211" s="134">
        <v>33.917920000000002</v>
      </c>
    </row>
    <row r="1212" spans="1:4" x14ac:dyDescent="0.25">
      <c r="A1212" s="131" t="s">
        <v>8</v>
      </c>
      <c r="B1212" s="132">
        <v>44612</v>
      </c>
      <c r="C1212" s="133">
        <v>8</v>
      </c>
      <c r="D1212" s="134">
        <v>31.921279999999999</v>
      </c>
    </row>
    <row r="1213" spans="1:4" x14ac:dyDescent="0.25">
      <c r="A1213" s="131" t="s">
        <v>8</v>
      </c>
      <c r="B1213" s="132">
        <v>44612</v>
      </c>
      <c r="C1213" s="133">
        <v>9</v>
      </c>
      <c r="D1213" s="134">
        <v>15.844049999999999</v>
      </c>
    </row>
    <row r="1214" spans="1:4" x14ac:dyDescent="0.25">
      <c r="A1214" s="131" t="s">
        <v>8</v>
      </c>
      <c r="B1214" s="132">
        <v>44612</v>
      </c>
      <c r="C1214" s="133">
        <v>10</v>
      </c>
      <c r="D1214" s="134">
        <v>14.45247</v>
      </c>
    </row>
    <row r="1215" spans="1:4" x14ac:dyDescent="0.25">
      <c r="A1215" s="131" t="s">
        <v>8</v>
      </c>
      <c r="B1215" s="132">
        <v>44612</v>
      </c>
      <c r="C1215" s="133">
        <v>11</v>
      </c>
      <c r="D1215" s="134">
        <v>32.811660000000003</v>
      </c>
    </row>
    <row r="1216" spans="1:4" x14ac:dyDescent="0.25">
      <c r="A1216" s="131" t="s">
        <v>8</v>
      </c>
      <c r="B1216" s="132">
        <v>44612</v>
      </c>
      <c r="C1216" s="133">
        <v>12</v>
      </c>
      <c r="D1216" s="134">
        <v>28.71941</v>
      </c>
    </row>
    <row r="1217" spans="1:4" x14ac:dyDescent="0.25">
      <c r="A1217" s="131" t="s">
        <v>8</v>
      </c>
      <c r="B1217" s="132">
        <v>44612</v>
      </c>
      <c r="C1217" s="133">
        <v>13</v>
      </c>
      <c r="D1217" s="134">
        <v>21.217410000000001</v>
      </c>
    </row>
    <row r="1218" spans="1:4" x14ac:dyDescent="0.25">
      <c r="A1218" s="131" t="s">
        <v>8</v>
      </c>
      <c r="B1218" s="132">
        <v>44612</v>
      </c>
      <c r="C1218" s="133">
        <v>14</v>
      </c>
      <c r="D1218" s="134">
        <v>16.252300000000002</v>
      </c>
    </row>
    <row r="1219" spans="1:4" x14ac:dyDescent="0.25">
      <c r="A1219" s="131" t="s">
        <v>8</v>
      </c>
      <c r="B1219" s="132">
        <v>44612</v>
      </c>
      <c r="C1219" s="133">
        <v>15</v>
      </c>
      <c r="D1219" s="134">
        <v>9.8636800000000004</v>
      </c>
    </row>
    <row r="1220" spans="1:4" x14ac:dyDescent="0.25">
      <c r="A1220" s="131" t="s">
        <v>8</v>
      </c>
      <c r="B1220" s="132">
        <v>44612</v>
      </c>
      <c r="C1220" s="133">
        <v>16</v>
      </c>
      <c r="D1220" s="134">
        <v>6.0157800000000003</v>
      </c>
    </row>
    <row r="1221" spans="1:4" x14ac:dyDescent="0.25">
      <c r="A1221" s="131" t="s">
        <v>8</v>
      </c>
      <c r="B1221" s="132">
        <v>44612</v>
      </c>
      <c r="C1221" s="133">
        <v>17</v>
      </c>
      <c r="D1221" s="134">
        <v>16.381550000000001</v>
      </c>
    </row>
    <row r="1222" spans="1:4" x14ac:dyDescent="0.25">
      <c r="A1222" s="131" t="s">
        <v>8</v>
      </c>
      <c r="B1222" s="132">
        <v>44612</v>
      </c>
      <c r="C1222" s="133">
        <v>18</v>
      </c>
      <c r="D1222" s="134">
        <v>51.657730000000001</v>
      </c>
    </row>
    <row r="1223" spans="1:4" x14ac:dyDescent="0.25">
      <c r="A1223" s="131" t="s">
        <v>8</v>
      </c>
      <c r="B1223" s="132">
        <v>44612</v>
      </c>
      <c r="C1223" s="133">
        <v>19</v>
      </c>
      <c r="D1223" s="134">
        <v>34.326970000000003</v>
      </c>
    </row>
    <row r="1224" spans="1:4" x14ac:dyDescent="0.25">
      <c r="A1224" s="131" t="s">
        <v>8</v>
      </c>
      <c r="B1224" s="132">
        <v>44612</v>
      </c>
      <c r="C1224" s="133">
        <v>20</v>
      </c>
      <c r="D1224" s="134">
        <v>35.272570000000002</v>
      </c>
    </row>
    <row r="1225" spans="1:4" x14ac:dyDescent="0.25">
      <c r="A1225" s="131" t="s">
        <v>8</v>
      </c>
      <c r="B1225" s="132">
        <v>44612</v>
      </c>
      <c r="C1225" s="133">
        <v>21</v>
      </c>
      <c r="D1225" s="134">
        <v>35.946559999999998</v>
      </c>
    </row>
    <row r="1226" spans="1:4" x14ac:dyDescent="0.25">
      <c r="A1226" s="131" t="s">
        <v>8</v>
      </c>
      <c r="B1226" s="132">
        <v>44612</v>
      </c>
      <c r="C1226" s="133">
        <v>22</v>
      </c>
      <c r="D1226" s="134">
        <v>35.106760000000001</v>
      </c>
    </row>
    <row r="1227" spans="1:4" x14ac:dyDescent="0.25">
      <c r="A1227" s="131" t="s">
        <v>8</v>
      </c>
      <c r="B1227" s="132">
        <v>44612</v>
      </c>
      <c r="C1227" s="133">
        <v>23</v>
      </c>
      <c r="D1227" s="134">
        <v>32.594059999999999</v>
      </c>
    </row>
    <row r="1228" spans="1:4" x14ac:dyDescent="0.25">
      <c r="A1228" s="131" t="s">
        <v>8</v>
      </c>
      <c r="B1228" s="132">
        <v>44612</v>
      </c>
      <c r="C1228" s="133">
        <v>24</v>
      </c>
      <c r="D1228" s="134">
        <v>29.647680000000001</v>
      </c>
    </row>
    <row r="1229" spans="1:4" x14ac:dyDescent="0.25">
      <c r="A1229" s="131" t="s">
        <v>8</v>
      </c>
      <c r="B1229" s="132">
        <v>44613</v>
      </c>
      <c r="C1229" s="133">
        <v>1</v>
      </c>
      <c r="D1229" s="134">
        <v>26.14141</v>
      </c>
    </row>
    <row r="1230" spans="1:4" x14ac:dyDescent="0.25">
      <c r="A1230" s="131" t="s">
        <v>8</v>
      </c>
      <c r="B1230" s="132">
        <v>44613</v>
      </c>
      <c r="C1230" s="133">
        <v>2</v>
      </c>
      <c r="D1230" s="134">
        <v>27.12002</v>
      </c>
    </row>
    <row r="1231" spans="1:4" x14ac:dyDescent="0.25">
      <c r="A1231" s="131" t="s">
        <v>8</v>
      </c>
      <c r="B1231" s="132">
        <v>44613</v>
      </c>
      <c r="C1231" s="133">
        <v>3</v>
      </c>
      <c r="D1231" s="134">
        <v>22.038550000000001</v>
      </c>
    </row>
    <row r="1232" spans="1:4" x14ac:dyDescent="0.25">
      <c r="A1232" s="131" t="s">
        <v>8</v>
      </c>
      <c r="B1232" s="132">
        <v>44613</v>
      </c>
      <c r="C1232" s="133">
        <v>4</v>
      </c>
      <c r="D1232" s="134">
        <v>22.872789999999998</v>
      </c>
    </row>
    <row r="1233" spans="1:4" x14ac:dyDescent="0.25">
      <c r="A1233" s="131" t="s">
        <v>8</v>
      </c>
      <c r="B1233" s="132">
        <v>44613</v>
      </c>
      <c r="C1233" s="133">
        <v>5</v>
      </c>
      <c r="D1233" s="134">
        <v>28.626149999999999</v>
      </c>
    </row>
    <row r="1234" spans="1:4" x14ac:dyDescent="0.25">
      <c r="A1234" s="131" t="s">
        <v>8</v>
      </c>
      <c r="B1234" s="132">
        <v>44613</v>
      </c>
      <c r="C1234" s="133">
        <v>6</v>
      </c>
      <c r="D1234" s="134">
        <v>33.611350000000002</v>
      </c>
    </row>
    <row r="1235" spans="1:4" x14ac:dyDescent="0.25">
      <c r="A1235" s="131" t="s">
        <v>8</v>
      </c>
      <c r="B1235" s="132">
        <v>44613</v>
      </c>
      <c r="C1235" s="133">
        <v>7</v>
      </c>
      <c r="D1235" s="134">
        <v>36.433019999999999</v>
      </c>
    </row>
    <row r="1236" spans="1:4" x14ac:dyDescent="0.25">
      <c r="A1236" s="131" t="s">
        <v>8</v>
      </c>
      <c r="B1236" s="132">
        <v>44613</v>
      </c>
      <c r="C1236" s="133">
        <v>8</v>
      </c>
      <c r="D1236" s="134">
        <v>35.603700000000003</v>
      </c>
    </row>
    <row r="1237" spans="1:4" x14ac:dyDescent="0.25">
      <c r="A1237" s="131" t="s">
        <v>8</v>
      </c>
      <c r="B1237" s="132">
        <v>44613</v>
      </c>
      <c r="C1237" s="133">
        <v>9</v>
      </c>
      <c r="D1237" s="134">
        <v>43.636719999999997</v>
      </c>
    </row>
    <row r="1238" spans="1:4" x14ac:dyDescent="0.25">
      <c r="A1238" s="131" t="s">
        <v>8</v>
      </c>
      <c r="B1238" s="132">
        <v>44613</v>
      </c>
      <c r="C1238" s="133">
        <v>10</v>
      </c>
      <c r="D1238" s="134">
        <v>50.774880000000003</v>
      </c>
    </row>
    <row r="1239" spans="1:4" x14ac:dyDescent="0.25">
      <c r="A1239" s="131" t="s">
        <v>8</v>
      </c>
      <c r="B1239" s="132">
        <v>44613</v>
      </c>
      <c r="C1239" s="133">
        <v>11</v>
      </c>
      <c r="D1239" s="134">
        <v>28.843789999999998</v>
      </c>
    </row>
    <row r="1240" spans="1:4" x14ac:dyDescent="0.25">
      <c r="A1240" s="131" t="s">
        <v>8</v>
      </c>
      <c r="B1240" s="132">
        <v>44613</v>
      </c>
      <c r="C1240" s="133">
        <v>12</v>
      </c>
      <c r="D1240" s="134">
        <v>30.194469999999999</v>
      </c>
    </row>
    <row r="1241" spans="1:4" x14ac:dyDescent="0.25">
      <c r="A1241" s="131" t="s">
        <v>8</v>
      </c>
      <c r="B1241" s="132">
        <v>44613</v>
      </c>
      <c r="C1241" s="133">
        <v>13</v>
      </c>
      <c r="D1241" s="134">
        <v>30.4221</v>
      </c>
    </row>
    <row r="1242" spans="1:4" x14ac:dyDescent="0.25">
      <c r="A1242" s="131" t="s">
        <v>8</v>
      </c>
      <c r="B1242" s="132">
        <v>44613</v>
      </c>
      <c r="C1242" s="133">
        <v>14</v>
      </c>
      <c r="D1242" s="134">
        <v>31.318020000000001</v>
      </c>
    </row>
    <row r="1243" spans="1:4" x14ac:dyDescent="0.25">
      <c r="A1243" s="131" t="s">
        <v>8</v>
      </c>
      <c r="B1243" s="132">
        <v>44613</v>
      </c>
      <c r="C1243" s="133">
        <v>15</v>
      </c>
      <c r="D1243" s="134">
        <v>29.613659999999999</v>
      </c>
    </row>
    <row r="1244" spans="1:4" x14ac:dyDescent="0.25">
      <c r="A1244" s="131" t="s">
        <v>8</v>
      </c>
      <c r="B1244" s="132">
        <v>44613</v>
      </c>
      <c r="C1244" s="133">
        <v>16</v>
      </c>
      <c r="D1244" s="134">
        <v>23.273579999999999</v>
      </c>
    </row>
    <row r="1245" spans="1:4" x14ac:dyDescent="0.25">
      <c r="A1245" s="131" t="s">
        <v>8</v>
      </c>
      <c r="B1245" s="132">
        <v>44613</v>
      </c>
      <c r="C1245" s="133">
        <v>17</v>
      </c>
      <c r="D1245" s="134">
        <v>29.944600000000001</v>
      </c>
    </row>
    <row r="1246" spans="1:4" x14ac:dyDescent="0.25">
      <c r="A1246" s="131" t="s">
        <v>8</v>
      </c>
      <c r="B1246" s="132">
        <v>44613</v>
      </c>
      <c r="C1246" s="133">
        <v>18</v>
      </c>
      <c r="D1246" s="134">
        <v>56.330410000000001</v>
      </c>
    </row>
    <row r="1247" spans="1:4" x14ac:dyDescent="0.25">
      <c r="A1247" s="131" t="s">
        <v>8</v>
      </c>
      <c r="B1247" s="132">
        <v>44613</v>
      </c>
      <c r="C1247" s="133">
        <v>19</v>
      </c>
      <c r="D1247" s="134">
        <v>63.979140000000001</v>
      </c>
    </row>
    <row r="1248" spans="1:4" x14ac:dyDescent="0.25">
      <c r="A1248" s="131" t="s">
        <v>8</v>
      </c>
      <c r="B1248" s="132">
        <v>44613</v>
      </c>
      <c r="C1248" s="133">
        <v>20</v>
      </c>
      <c r="D1248" s="134">
        <v>49.685130000000001</v>
      </c>
    </row>
    <row r="1249" spans="1:4" x14ac:dyDescent="0.25">
      <c r="A1249" s="131" t="s">
        <v>8</v>
      </c>
      <c r="B1249" s="132">
        <v>44613</v>
      </c>
      <c r="C1249" s="133">
        <v>21</v>
      </c>
      <c r="D1249" s="134">
        <v>48.549370000000003</v>
      </c>
    </row>
    <row r="1250" spans="1:4" x14ac:dyDescent="0.25">
      <c r="A1250" s="131" t="s">
        <v>8</v>
      </c>
      <c r="B1250" s="132">
        <v>44613</v>
      </c>
      <c r="C1250" s="133">
        <v>22</v>
      </c>
      <c r="D1250" s="134">
        <v>41.15457</v>
      </c>
    </row>
    <row r="1251" spans="1:4" x14ac:dyDescent="0.25">
      <c r="A1251" s="131" t="s">
        <v>8</v>
      </c>
      <c r="B1251" s="132">
        <v>44613</v>
      </c>
      <c r="C1251" s="133">
        <v>23</v>
      </c>
      <c r="D1251" s="134">
        <v>44.077379999999998</v>
      </c>
    </row>
    <row r="1252" spans="1:4" x14ac:dyDescent="0.25">
      <c r="A1252" s="131" t="s">
        <v>8</v>
      </c>
      <c r="B1252" s="132">
        <v>44613</v>
      </c>
      <c r="C1252" s="133">
        <v>24</v>
      </c>
      <c r="D1252" s="134">
        <v>35.597349999999999</v>
      </c>
    </row>
    <row r="1253" spans="1:4" x14ac:dyDescent="0.25">
      <c r="A1253" s="131" t="s">
        <v>8</v>
      </c>
      <c r="B1253" s="132">
        <v>44614</v>
      </c>
      <c r="C1253" s="133">
        <v>1</v>
      </c>
      <c r="D1253" s="134">
        <v>32.89846</v>
      </c>
    </row>
    <row r="1254" spans="1:4" x14ac:dyDescent="0.25">
      <c r="A1254" s="131" t="s">
        <v>8</v>
      </c>
      <c r="B1254" s="132">
        <v>44614</v>
      </c>
      <c r="C1254" s="133">
        <v>2</v>
      </c>
      <c r="D1254" s="134">
        <v>34.461089999999999</v>
      </c>
    </row>
    <row r="1255" spans="1:4" x14ac:dyDescent="0.25">
      <c r="A1255" s="131" t="s">
        <v>8</v>
      </c>
      <c r="B1255" s="132">
        <v>44614</v>
      </c>
      <c r="C1255" s="133">
        <v>3</v>
      </c>
      <c r="D1255" s="134">
        <v>35.580379999999998</v>
      </c>
    </row>
    <row r="1256" spans="1:4" x14ac:dyDescent="0.25">
      <c r="A1256" s="131" t="s">
        <v>8</v>
      </c>
      <c r="B1256" s="132">
        <v>44614</v>
      </c>
      <c r="C1256" s="133">
        <v>4</v>
      </c>
      <c r="D1256" s="134">
        <v>32.964820000000003</v>
      </c>
    </row>
    <row r="1257" spans="1:4" x14ac:dyDescent="0.25">
      <c r="A1257" s="131" t="s">
        <v>8</v>
      </c>
      <c r="B1257" s="132">
        <v>44614</v>
      </c>
      <c r="C1257" s="133">
        <v>5</v>
      </c>
      <c r="D1257" s="134">
        <v>32.746209999999998</v>
      </c>
    </row>
    <row r="1258" spans="1:4" x14ac:dyDescent="0.25">
      <c r="A1258" s="131" t="s">
        <v>8</v>
      </c>
      <c r="B1258" s="132">
        <v>44614</v>
      </c>
      <c r="C1258" s="133">
        <v>6</v>
      </c>
      <c r="D1258" s="134">
        <v>35.003</v>
      </c>
    </row>
    <row r="1259" spans="1:4" x14ac:dyDescent="0.25">
      <c r="A1259" s="131" t="s">
        <v>8</v>
      </c>
      <c r="B1259" s="132">
        <v>44614</v>
      </c>
      <c r="C1259" s="133">
        <v>7</v>
      </c>
      <c r="D1259" s="134">
        <v>47.691519999999997</v>
      </c>
    </row>
    <row r="1260" spans="1:4" x14ac:dyDescent="0.25">
      <c r="A1260" s="131" t="s">
        <v>8</v>
      </c>
      <c r="B1260" s="132">
        <v>44614</v>
      </c>
      <c r="C1260" s="133">
        <v>8</v>
      </c>
      <c r="D1260" s="134">
        <v>58.335009999999997</v>
      </c>
    </row>
    <row r="1261" spans="1:4" x14ac:dyDescent="0.25">
      <c r="A1261" s="131" t="s">
        <v>8</v>
      </c>
      <c r="B1261" s="132">
        <v>44614</v>
      </c>
      <c r="C1261" s="133">
        <v>9</v>
      </c>
      <c r="D1261" s="134">
        <v>48.425899999999999</v>
      </c>
    </row>
    <row r="1262" spans="1:4" x14ac:dyDescent="0.25">
      <c r="A1262" s="131" t="s">
        <v>8</v>
      </c>
      <c r="B1262" s="132">
        <v>44614</v>
      </c>
      <c r="C1262" s="133">
        <v>10</v>
      </c>
      <c r="D1262" s="134">
        <v>49.36797</v>
      </c>
    </row>
    <row r="1263" spans="1:4" x14ac:dyDescent="0.25">
      <c r="A1263" s="131" t="s">
        <v>8</v>
      </c>
      <c r="B1263" s="132">
        <v>44614</v>
      </c>
      <c r="C1263" s="133">
        <v>11</v>
      </c>
      <c r="D1263" s="134">
        <v>36.860469999999999</v>
      </c>
    </row>
    <row r="1264" spans="1:4" x14ac:dyDescent="0.25">
      <c r="A1264" s="131" t="s">
        <v>8</v>
      </c>
      <c r="B1264" s="132">
        <v>44614</v>
      </c>
      <c r="C1264" s="133">
        <v>12</v>
      </c>
      <c r="D1264" s="134">
        <v>37.822850000000003</v>
      </c>
    </row>
    <row r="1265" spans="1:4" x14ac:dyDescent="0.25">
      <c r="A1265" s="131" t="s">
        <v>8</v>
      </c>
      <c r="B1265" s="132">
        <v>44614</v>
      </c>
      <c r="C1265" s="133">
        <v>13</v>
      </c>
      <c r="D1265" s="134">
        <v>33.37764</v>
      </c>
    </row>
    <row r="1266" spans="1:4" x14ac:dyDescent="0.25">
      <c r="A1266" s="131" t="s">
        <v>8</v>
      </c>
      <c r="B1266" s="132">
        <v>44614</v>
      </c>
      <c r="C1266" s="133">
        <v>14</v>
      </c>
      <c r="D1266" s="134">
        <v>32.036149999999999</v>
      </c>
    </row>
    <row r="1267" spans="1:4" x14ac:dyDescent="0.25">
      <c r="A1267" s="131" t="s">
        <v>8</v>
      </c>
      <c r="B1267" s="132">
        <v>44614</v>
      </c>
      <c r="C1267" s="133">
        <v>15</v>
      </c>
      <c r="D1267" s="134">
        <v>31.9255</v>
      </c>
    </row>
    <row r="1268" spans="1:4" x14ac:dyDescent="0.25">
      <c r="A1268" s="131" t="s">
        <v>8</v>
      </c>
      <c r="B1268" s="132">
        <v>44614</v>
      </c>
      <c r="C1268" s="133">
        <v>16</v>
      </c>
      <c r="D1268" s="134">
        <v>39.935659999999999</v>
      </c>
    </row>
    <row r="1269" spans="1:4" x14ac:dyDescent="0.25">
      <c r="A1269" s="131" t="s">
        <v>8</v>
      </c>
      <c r="B1269" s="132">
        <v>44614</v>
      </c>
      <c r="C1269" s="133">
        <v>17</v>
      </c>
      <c r="D1269" s="134">
        <v>44.05189</v>
      </c>
    </row>
    <row r="1270" spans="1:4" x14ac:dyDescent="0.25">
      <c r="A1270" s="131" t="s">
        <v>8</v>
      </c>
      <c r="B1270" s="132">
        <v>44614</v>
      </c>
      <c r="C1270" s="133">
        <v>18</v>
      </c>
      <c r="D1270" s="134">
        <v>48.120460000000001</v>
      </c>
    </row>
    <row r="1271" spans="1:4" x14ac:dyDescent="0.25">
      <c r="A1271" s="131" t="s">
        <v>8</v>
      </c>
      <c r="B1271" s="132">
        <v>44614</v>
      </c>
      <c r="C1271" s="133">
        <v>19</v>
      </c>
      <c r="D1271" s="134">
        <v>48.700710000000001</v>
      </c>
    </row>
    <row r="1272" spans="1:4" x14ac:dyDescent="0.25">
      <c r="A1272" s="131" t="s">
        <v>8</v>
      </c>
      <c r="B1272" s="132">
        <v>44614</v>
      </c>
      <c r="C1272" s="133">
        <v>20</v>
      </c>
      <c r="D1272" s="134">
        <v>54.840350000000001</v>
      </c>
    </row>
    <row r="1273" spans="1:4" x14ac:dyDescent="0.25">
      <c r="A1273" s="131" t="s">
        <v>8</v>
      </c>
      <c r="B1273" s="132">
        <v>44614</v>
      </c>
      <c r="C1273" s="133">
        <v>21</v>
      </c>
      <c r="D1273" s="134">
        <v>64.314899999999994</v>
      </c>
    </row>
    <row r="1274" spans="1:4" x14ac:dyDescent="0.25">
      <c r="A1274" s="131" t="s">
        <v>8</v>
      </c>
      <c r="B1274" s="132">
        <v>44614</v>
      </c>
      <c r="C1274" s="133">
        <v>22</v>
      </c>
      <c r="D1274" s="134">
        <v>58.70608</v>
      </c>
    </row>
    <row r="1275" spans="1:4" x14ac:dyDescent="0.25">
      <c r="A1275" s="131" t="s">
        <v>8</v>
      </c>
      <c r="B1275" s="132">
        <v>44614</v>
      </c>
      <c r="C1275" s="133">
        <v>23</v>
      </c>
      <c r="D1275" s="134">
        <v>60.249209999999998</v>
      </c>
    </row>
    <row r="1276" spans="1:4" x14ac:dyDescent="0.25">
      <c r="A1276" s="131" t="s">
        <v>8</v>
      </c>
      <c r="B1276" s="132">
        <v>44614</v>
      </c>
      <c r="C1276" s="133">
        <v>24</v>
      </c>
      <c r="D1276" s="134">
        <v>47.205379999999998</v>
      </c>
    </row>
    <row r="1277" spans="1:4" x14ac:dyDescent="0.25">
      <c r="A1277" s="131" t="s">
        <v>8</v>
      </c>
      <c r="B1277" s="132">
        <v>44615</v>
      </c>
      <c r="C1277" s="133">
        <v>1</v>
      </c>
      <c r="D1277" s="134">
        <v>49.982689999999998</v>
      </c>
    </row>
    <row r="1278" spans="1:4" x14ac:dyDescent="0.25">
      <c r="A1278" s="131" t="s">
        <v>8</v>
      </c>
      <c r="B1278" s="132">
        <v>44615</v>
      </c>
      <c r="C1278" s="133">
        <v>2</v>
      </c>
      <c r="D1278" s="134">
        <v>58.800220000000003</v>
      </c>
    </row>
    <row r="1279" spans="1:4" x14ac:dyDescent="0.25">
      <c r="A1279" s="131" t="s">
        <v>8</v>
      </c>
      <c r="B1279" s="132">
        <v>44615</v>
      </c>
      <c r="C1279" s="133">
        <v>3</v>
      </c>
      <c r="D1279" s="134">
        <v>55.146630000000002</v>
      </c>
    </row>
    <row r="1280" spans="1:4" x14ac:dyDescent="0.25">
      <c r="A1280" s="131" t="s">
        <v>8</v>
      </c>
      <c r="B1280" s="132">
        <v>44615</v>
      </c>
      <c r="C1280" s="133">
        <v>4</v>
      </c>
      <c r="D1280" s="134">
        <v>55.586260000000003</v>
      </c>
    </row>
    <row r="1281" spans="1:4" x14ac:dyDescent="0.25">
      <c r="A1281" s="131" t="s">
        <v>8</v>
      </c>
      <c r="B1281" s="132">
        <v>44615</v>
      </c>
      <c r="C1281" s="133">
        <v>5</v>
      </c>
      <c r="D1281" s="134">
        <v>58.00732</v>
      </c>
    </row>
    <row r="1282" spans="1:4" x14ac:dyDescent="0.25">
      <c r="A1282" s="131" t="s">
        <v>8</v>
      </c>
      <c r="B1282" s="132">
        <v>44615</v>
      </c>
      <c r="C1282" s="133">
        <v>6</v>
      </c>
      <c r="D1282" s="134">
        <v>59.856479999999998</v>
      </c>
    </row>
    <row r="1283" spans="1:4" x14ac:dyDescent="0.25">
      <c r="A1283" s="131" t="s">
        <v>8</v>
      </c>
      <c r="B1283" s="132">
        <v>44615</v>
      </c>
      <c r="C1283" s="133">
        <v>7</v>
      </c>
      <c r="D1283" s="134">
        <v>77.535049999999998</v>
      </c>
    </row>
    <row r="1284" spans="1:4" x14ac:dyDescent="0.25">
      <c r="A1284" s="131" t="s">
        <v>8</v>
      </c>
      <c r="B1284" s="132">
        <v>44615</v>
      </c>
      <c r="C1284" s="133">
        <v>8</v>
      </c>
      <c r="D1284" s="134">
        <v>233.4434</v>
      </c>
    </row>
    <row r="1285" spans="1:4" x14ac:dyDescent="0.25">
      <c r="A1285" s="131" t="s">
        <v>8</v>
      </c>
      <c r="B1285" s="132">
        <v>44615</v>
      </c>
      <c r="C1285" s="133">
        <v>9</v>
      </c>
      <c r="D1285" s="134">
        <v>63.189860000000003</v>
      </c>
    </row>
    <row r="1286" spans="1:4" x14ac:dyDescent="0.25">
      <c r="A1286" s="131" t="s">
        <v>8</v>
      </c>
      <c r="B1286" s="132">
        <v>44615</v>
      </c>
      <c r="C1286" s="133">
        <v>10</v>
      </c>
      <c r="D1286" s="134">
        <v>62.273400000000002</v>
      </c>
    </row>
    <row r="1287" spans="1:4" x14ac:dyDescent="0.25">
      <c r="A1287" s="131" t="s">
        <v>8</v>
      </c>
      <c r="B1287" s="132">
        <v>44615</v>
      </c>
      <c r="C1287" s="133">
        <v>11</v>
      </c>
      <c r="D1287" s="134">
        <v>54.462220000000002</v>
      </c>
    </row>
    <row r="1288" spans="1:4" x14ac:dyDescent="0.25">
      <c r="A1288" s="131" t="s">
        <v>8</v>
      </c>
      <c r="B1288" s="132">
        <v>44615</v>
      </c>
      <c r="C1288" s="133">
        <v>12</v>
      </c>
      <c r="D1288" s="134">
        <v>46.439770000000003</v>
      </c>
    </row>
    <row r="1289" spans="1:4" x14ac:dyDescent="0.25">
      <c r="A1289" s="131" t="s">
        <v>8</v>
      </c>
      <c r="B1289" s="132">
        <v>44615</v>
      </c>
      <c r="C1289" s="133">
        <v>13</v>
      </c>
      <c r="D1289" s="134">
        <v>48.009259999999998</v>
      </c>
    </row>
    <row r="1290" spans="1:4" x14ac:dyDescent="0.25">
      <c r="A1290" s="131" t="s">
        <v>8</v>
      </c>
      <c r="B1290" s="132">
        <v>44615</v>
      </c>
      <c r="C1290" s="133">
        <v>14</v>
      </c>
      <c r="D1290" s="134">
        <v>45.741990000000001</v>
      </c>
    </row>
    <row r="1291" spans="1:4" x14ac:dyDescent="0.25">
      <c r="A1291" s="131" t="s">
        <v>8</v>
      </c>
      <c r="B1291" s="132">
        <v>44615</v>
      </c>
      <c r="C1291" s="133">
        <v>15</v>
      </c>
      <c r="D1291" s="134">
        <v>41.399250000000002</v>
      </c>
    </row>
    <row r="1292" spans="1:4" x14ac:dyDescent="0.25">
      <c r="A1292" s="131" t="s">
        <v>8</v>
      </c>
      <c r="B1292" s="132">
        <v>44615</v>
      </c>
      <c r="C1292" s="133">
        <v>16</v>
      </c>
      <c r="D1292" s="134">
        <v>38.636650000000003</v>
      </c>
    </row>
    <row r="1293" spans="1:4" x14ac:dyDescent="0.25">
      <c r="A1293" s="131" t="s">
        <v>8</v>
      </c>
      <c r="B1293" s="132">
        <v>44615</v>
      </c>
      <c r="C1293" s="133">
        <v>17</v>
      </c>
      <c r="D1293" s="134">
        <v>35.272379999999998</v>
      </c>
    </row>
    <row r="1294" spans="1:4" x14ac:dyDescent="0.25">
      <c r="A1294" s="131" t="s">
        <v>8</v>
      </c>
      <c r="B1294" s="132">
        <v>44615</v>
      </c>
      <c r="C1294" s="133">
        <v>18</v>
      </c>
      <c r="D1294" s="134">
        <v>41.345190000000002</v>
      </c>
    </row>
    <row r="1295" spans="1:4" x14ac:dyDescent="0.25">
      <c r="A1295" s="131" t="s">
        <v>8</v>
      </c>
      <c r="B1295" s="132">
        <v>44615</v>
      </c>
      <c r="C1295" s="133">
        <v>19</v>
      </c>
      <c r="D1295" s="134">
        <v>53.447069999999997</v>
      </c>
    </row>
    <row r="1296" spans="1:4" x14ac:dyDescent="0.25">
      <c r="A1296" s="131" t="s">
        <v>8</v>
      </c>
      <c r="B1296" s="132">
        <v>44615</v>
      </c>
      <c r="C1296" s="133">
        <v>20</v>
      </c>
      <c r="D1296" s="134">
        <v>60.46452</v>
      </c>
    </row>
    <row r="1297" spans="1:4" x14ac:dyDescent="0.25">
      <c r="A1297" s="131" t="s">
        <v>8</v>
      </c>
      <c r="B1297" s="132">
        <v>44615</v>
      </c>
      <c r="C1297" s="133">
        <v>21</v>
      </c>
      <c r="D1297" s="134">
        <v>65.929329999999993</v>
      </c>
    </row>
    <row r="1298" spans="1:4" x14ac:dyDescent="0.25">
      <c r="A1298" s="131" t="s">
        <v>8</v>
      </c>
      <c r="B1298" s="132">
        <v>44615</v>
      </c>
      <c r="C1298" s="133">
        <v>22</v>
      </c>
      <c r="D1298" s="134">
        <v>66.347350000000006</v>
      </c>
    </row>
    <row r="1299" spans="1:4" x14ac:dyDescent="0.25">
      <c r="A1299" s="131" t="s">
        <v>8</v>
      </c>
      <c r="B1299" s="132">
        <v>44615</v>
      </c>
      <c r="C1299" s="133">
        <v>23</v>
      </c>
      <c r="D1299" s="134">
        <v>74.761099999999999</v>
      </c>
    </row>
    <row r="1300" spans="1:4" x14ac:dyDescent="0.25">
      <c r="A1300" s="131" t="s">
        <v>8</v>
      </c>
      <c r="B1300" s="132">
        <v>44615</v>
      </c>
      <c r="C1300" s="133">
        <v>24</v>
      </c>
      <c r="D1300" s="134">
        <v>134.99673999999999</v>
      </c>
    </row>
    <row r="1301" spans="1:4" x14ac:dyDescent="0.25">
      <c r="A1301" s="131" t="s">
        <v>8</v>
      </c>
      <c r="B1301" s="132">
        <v>44616</v>
      </c>
      <c r="C1301" s="133">
        <v>1</v>
      </c>
      <c r="D1301" s="134">
        <v>61.169289999999997</v>
      </c>
    </row>
    <row r="1302" spans="1:4" x14ac:dyDescent="0.25">
      <c r="A1302" s="131" t="s">
        <v>8</v>
      </c>
      <c r="B1302" s="132">
        <v>44616</v>
      </c>
      <c r="C1302" s="133">
        <v>2</v>
      </c>
      <c r="D1302" s="134">
        <v>83.967650000000006</v>
      </c>
    </row>
    <row r="1303" spans="1:4" x14ac:dyDescent="0.25">
      <c r="A1303" s="131" t="s">
        <v>8</v>
      </c>
      <c r="B1303" s="132">
        <v>44616</v>
      </c>
      <c r="C1303" s="133">
        <v>3</v>
      </c>
      <c r="D1303" s="134">
        <v>123.90170999999999</v>
      </c>
    </row>
    <row r="1304" spans="1:4" x14ac:dyDescent="0.25">
      <c r="A1304" s="131" t="s">
        <v>8</v>
      </c>
      <c r="B1304" s="132">
        <v>44616</v>
      </c>
      <c r="C1304" s="133">
        <v>4</v>
      </c>
      <c r="D1304" s="134">
        <v>72.884110000000007</v>
      </c>
    </row>
    <row r="1305" spans="1:4" x14ac:dyDescent="0.25">
      <c r="A1305" s="131" t="s">
        <v>8</v>
      </c>
      <c r="B1305" s="132">
        <v>44616</v>
      </c>
      <c r="C1305" s="133">
        <v>5</v>
      </c>
      <c r="D1305" s="134">
        <v>71.097219999999993</v>
      </c>
    </row>
    <row r="1306" spans="1:4" x14ac:dyDescent="0.25">
      <c r="A1306" s="131" t="s">
        <v>8</v>
      </c>
      <c r="B1306" s="132">
        <v>44616</v>
      </c>
      <c r="C1306" s="133">
        <v>6</v>
      </c>
      <c r="D1306" s="134">
        <v>73.17653</v>
      </c>
    </row>
    <row r="1307" spans="1:4" x14ac:dyDescent="0.25">
      <c r="A1307" s="131" t="s">
        <v>8</v>
      </c>
      <c r="B1307" s="132">
        <v>44616</v>
      </c>
      <c r="C1307" s="133">
        <v>7</v>
      </c>
      <c r="D1307" s="134">
        <v>71.251410000000007</v>
      </c>
    </row>
    <row r="1308" spans="1:4" x14ac:dyDescent="0.25">
      <c r="A1308" s="131" t="s">
        <v>8</v>
      </c>
      <c r="B1308" s="132">
        <v>44616</v>
      </c>
      <c r="C1308" s="133">
        <v>8</v>
      </c>
      <c r="D1308" s="134">
        <v>92.58081</v>
      </c>
    </row>
    <row r="1309" spans="1:4" x14ac:dyDescent="0.25">
      <c r="A1309" s="131" t="s">
        <v>8</v>
      </c>
      <c r="B1309" s="132">
        <v>44616</v>
      </c>
      <c r="C1309" s="133">
        <v>9</v>
      </c>
      <c r="D1309" s="134">
        <v>50.186889999999998</v>
      </c>
    </row>
    <row r="1310" spans="1:4" x14ac:dyDescent="0.25">
      <c r="A1310" s="131" t="s">
        <v>8</v>
      </c>
      <c r="B1310" s="132">
        <v>44616</v>
      </c>
      <c r="C1310" s="133">
        <v>10</v>
      </c>
      <c r="D1310" s="134">
        <v>60.272010000000002</v>
      </c>
    </row>
    <row r="1311" spans="1:4" x14ac:dyDescent="0.25">
      <c r="A1311" s="131" t="s">
        <v>8</v>
      </c>
      <c r="B1311" s="132">
        <v>44616</v>
      </c>
      <c r="C1311" s="133">
        <v>11</v>
      </c>
      <c r="D1311" s="134">
        <v>35.56026</v>
      </c>
    </row>
    <row r="1312" spans="1:4" x14ac:dyDescent="0.25">
      <c r="A1312" s="131" t="s">
        <v>8</v>
      </c>
      <c r="B1312" s="132">
        <v>44616</v>
      </c>
      <c r="C1312" s="133">
        <v>12</v>
      </c>
      <c r="D1312" s="134">
        <v>37.935029999999998</v>
      </c>
    </row>
    <row r="1313" spans="1:4" x14ac:dyDescent="0.25">
      <c r="A1313" s="131" t="s">
        <v>8</v>
      </c>
      <c r="B1313" s="132">
        <v>44616</v>
      </c>
      <c r="C1313" s="133">
        <v>13</v>
      </c>
      <c r="D1313" s="134">
        <v>30.70121</v>
      </c>
    </row>
    <row r="1314" spans="1:4" x14ac:dyDescent="0.25">
      <c r="A1314" s="131" t="s">
        <v>8</v>
      </c>
      <c r="B1314" s="132">
        <v>44616</v>
      </c>
      <c r="C1314" s="133">
        <v>14</v>
      </c>
      <c r="D1314" s="134">
        <v>27.93741</v>
      </c>
    </row>
    <row r="1315" spans="1:4" x14ac:dyDescent="0.25">
      <c r="A1315" s="131" t="s">
        <v>8</v>
      </c>
      <c r="B1315" s="132">
        <v>44616</v>
      </c>
      <c r="C1315" s="133">
        <v>15</v>
      </c>
      <c r="D1315" s="134">
        <v>24.680430000000001</v>
      </c>
    </row>
    <row r="1316" spans="1:4" x14ac:dyDescent="0.25">
      <c r="A1316" s="131" t="s">
        <v>8</v>
      </c>
      <c r="B1316" s="132">
        <v>44616</v>
      </c>
      <c r="C1316" s="133">
        <v>16</v>
      </c>
      <c r="D1316" s="134">
        <v>20.453060000000001</v>
      </c>
    </row>
    <row r="1317" spans="1:4" x14ac:dyDescent="0.25">
      <c r="A1317" s="131" t="s">
        <v>8</v>
      </c>
      <c r="B1317" s="132">
        <v>44616</v>
      </c>
      <c r="C1317" s="133">
        <v>17</v>
      </c>
      <c r="D1317" s="134">
        <v>18.422429999999999</v>
      </c>
    </row>
    <row r="1318" spans="1:4" x14ac:dyDescent="0.25">
      <c r="A1318" s="131" t="s">
        <v>8</v>
      </c>
      <c r="B1318" s="132">
        <v>44616</v>
      </c>
      <c r="C1318" s="133">
        <v>18</v>
      </c>
      <c r="D1318" s="134">
        <v>34.294139999999999</v>
      </c>
    </row>
    <row r="1319" spans="1:4" x14ac:dyDescent="0.25">
      <c r="A1319" s="131" t="s">
        <v>8</v>
      </c>
      <c r="B1319" s="132">
        <v>44616</v>
      </c>
      <c r="C1319" s="133">
        <v>19</v>
      </c>
      <c r="D1319" s="134">
        <v>63.590139999999998</v>
      </c>
    </row>
    <row r="1320" spans="1:4" x14ac:dyDescent="0.25">
      <c r="A1320" s="131" t="s">
        <v>8</v>
      </c>
      <c r="B1320" s="132">
        <v>44616</v>
      </c>
      <c r="C1320" s="133">
        <v>20</v>
      </c>
      <c r="D1320" s="134">
        <v>70.918890000000005</v>
      </c>
    </row>
    <row r="1321" spans="1:4" x14ac:dyDescent="0.25">
      <c r="A1321" s="131" t="s">
        <v>8</v>
      </c>
      <c r="B1321" s="132">
        <v>44616</v>
      </c>
      <c r="C1321" s="133">
        <v>21</v>
      </c>
      <c r="D1321" s="134">
        <v>70.119659999999996</v>
      </c>
    </row>
    <row r="1322" spans="1:4" x14ac:dyDescent="0.25">
      <c r="A1322" s="131" t="s">
        <v>8</v>
      </c>
      <c r="B1322" s="132">
        <v>44616</v>
      </c>
      <c r="C1322" s="133">
        <v>22</v>
      </c>
      <c r="D1322" s="134">
        <v>69.761439999999993</v>
      </c>
    </row>
    <row r="1323" spans="1:4" x14ac:dyDescent="0.25">
      <c r="A1323" s="131" t="s">
        <v>8</v>
      </c>
      <c r="B1323" s="132">
        <v>44616</v>
      </c>
      <c r="C1323" s="133">
        <v>23</v>
      </c>
      <c r="D1323" s="134">
        <v>65.240309999999994</v>
      </c>
    </row>
    <row r="1324" spans="1:4" x14ac:dyDescent="0.25">
      <c r="A1324" s="131" t="s">
        <v>8</v>
      </c>
      <c r="B1324" s="132">
        <v>44616</v>
      </c>
      <c r="C1324" s="133">
        <v>24</v>
      </c>
      <c r="D1324" s="134">
        <v>61.588410000000003</v>
      </c>
    </row>
    <row r="1325" spans="1:4" x14ac:dyDescent="0.25">
      <c r="A1325" s="131" t="s">
        <v>8</v>
      </c>
      <c r="B1325" s="132">
        <v>44617</v>
      </c>
      <c r="C1325" s="133">
        <v>1</v>
      </c>
      <c r="D1325" s="134">
        <v>59.334159999999997</v>
      </c>
    </row>
    <row r="1326" spans="1:4" x14ac:dyDescent="0.25">
      <c r="A1326" s="131" t="s">
        <v>8</v>
      </c>
      <c r="B1326" s="132">
        <v>44617</v>
      </c>
      <c r="C1326" s="133">
        <v>2</v>
      </c>
      <c r="D1326" s="134">
        <v>44.066980000000001</v>
      </c>
    </row>
    <row r="1327" spans="1:4" x14ac:dyDescent="0.25">
      <c r="A1327" s="131" t="s">
        <v>8</v>
      </c>
      <c r="B1327" s="132">
        <v>44617</v>
      </c>
      <c r="C1327" s="133">
        <v>3</v>
      </c>
      <c r="D1327" s="134">
        <v>44.14387</v>
      </c>
    </row>
    <row r="1328" spans="1:4" x14ac:dyDescent="0.25">
      <c r="A1328" s="131" t="s">
        <v>8</v>
      </c>
      <c r="B1328" s="132">
        <v>44617</v>
      </c>
      <c r="C1328" s="133">
        <v>4</v>
      </c>
      <c r="D1328" s="134">
        <v>44.795200000000001</v>
      </c>
    </row>
    <row r="1329" spans="1:4" x14ac:dyDescent="0.25">
      <c r="A1329" s="131" t="s">
        <v>8</v>
      </c>
      <c r="B1329" s="132">
        <v>44617</v>
      </c>
      <c r="C1329" s="133">
        <v>5</v>
      </c>
      <c r="D1329" s="134">
        <v>46.008159999999997</v>
      </c>
    </row>
    <row r="1330" spans="1:4" x14ac:dyDescent="0.25">
      <c r="A1330" s="131" t="s">
        <v>8</v>
      </c>
      <c r="B1330" s="132">
        <v>44617</v>
      </c>
      <c r="C1330" s="133">
        <v>6</v>
      </c>
      <c r="D1330" s="134">
        <v>51.897289999999998</v>
      </c>
    </row>
    <row r="1331" spans="1:4" x14ac:dyDescent="0.25">
      <c r="A1331" s="131" t="s">
        <v>8</v>
      </c>
      <c r="B1331" s="132">
        <v>44617</v>
      </c>
      <c r="C1331" s="133">
        <v>7</v>
      </c>
      <c r="D1331" s="134">
        <v>52.779139999999998</v>
      </c>
    </row>
    <row r="1332" spans="1:4" x14ac:dyDescent="0.25">
      <c r="A1332" s="131" t="s">
        <v>8</v>
      </c>
      <c r="B1332" s="132">
        <v>44617</v>
      </c>
      <c r="C1332" s="133">
        <v>8</v>
      </c>
      <c r="D1332" s="134">
        <v>242.62612999999999</v>
      </c>
    </row>
    <row r="1333" spans="1:4" x14ac:dyDescent="0.25">
      <c r="A1333" s="131" t="s">
        <v>8</v>
      </c>
      <c r="B1333" s="132">
        <v>44617</v>
      </c>
      <c r="C1333" s="133">
        <v>9</v>
      </c>
      <c r="D1333" s="134">
        <v>120.82383</v>
      </c>
    </row>
    <row r="1334" spans="1:4" x14ac:dyDescent="0.25">
      <c r="A1334" s="131" t="s">
        <v>8</v>
      </c>
      <c r="B1334" s="132">
        <v>44617</v>
      </c>
      <c r="C1334" s="133">
        <v>10</v>
      </c>
      <c r="D1334" s="134">
        <v>41.816139999999997</v>
      </c>
    </row>
    <row r="1335" spans="1:4" x14ac:dyDescent="0.25">
      <c r="A1335" s="131" t="s">
        <v>8</v>
      </c>
      <c r="B1335" s="132">
        <v>44617</v>
      </c>
      <c r="C1335" s="133">
        <v>11</v>
      </c>
      <c r="D1335" s="134">
        <v>37.916449999999998</v>
      </c>
    </row>
    <row r="1336" spans="1:4" x14ac:dyDescent="0.25">
      <c r="A1336" s="131" t="s">
        <v>8</v>
      </c>
      <c r="B1336" s="132">
        <v>44617</v>
      </c>
      <c r="C1336" s="133">
        <v>12</v>
      </c>
      <c r="D1336" s="134">
        <v>33.595939999999999</v>
      </c>
    </row>
    <row r="1337" spans="1:4" x14ac:dyDescent="0.25">
      <c r="A1337" s="131" t="s">
        <v>8</v>
      </c>
      <c r="B1337" s="132">
        <v>44617</v>
      </c>
      <c r="C1337" s="133">
        <v>13</v>
      </c>
      <c r="D1337" s="134">
        <v>30.85427</v>
      </c>
    </row>
    <row r="1338" spans="1:4" x14ac:dyDescent="0.25">
      <c r="A1338" s="131" t="s">
        <v>8</v>
      </c>
      <c r="B1338" s="132">
        <v>44617</v>
      </c>
      <c r="C1338" s="133">
        <v>14</v>
      </c>
      <c r="D1338" s="134">
        <v>24.991630000000001</v>
      </c>
    </row>
    <row r="1339" spans="1:4" x14ac:dyDescent="0.25">
      <c r="A1339" s="131" t="s">
        <v>8</v>
      </c>
      <c r="B1339" s="132">
        <v>44617</v>
      </c>
      <c r="C1339" s="133">
        <v>15</v>
      </c>
      <c r="D1339" s="134">
        <v>27.972339999999999</v>
      </c>
    </row>
    <row r="1340" spans="1:4" x14ac:dyDescent="0.25">
      <c r="A1340" s="131" t="s">
        <v>8</v>
      </c>
      <c r="B1340" s="132">
        <v>44617</v>
      </c>
      <c r="C1340" s="133">
        <v>16</v>
      </c>
      <c r="D1340" s="134">
        <v>24.917310000000001</v>
      </c>
    </row>
    <row r="1341" spans="1:4" x14ac:dyDescent="0.25">
      <c r="A1341" s="131" t="s">
        <v>8</v>
      </c>
      <c r="B1341" s="132">
        <v>44617</v>
      </c>
      <c r="C1341" s="133">
        <v>17</v>
      </c>
      <c r="D1341" s="134">
        <v>36.477989999999998</v>
      </c>
    </row>
    <row r="1342" spans="1:4" x14ac:dyDescent="0.25">
      <c r="A1342" s="131" t="s">
        <v>8</v>
      </c>
      <c r="B1342" s="132">
        <v>44617</v>
      </c>
      <c r="C1342" s="133">
        <v>18</v>
      </c>
      <c r="D1342" s="134">
        <v>72.451120000000003</v>
      </c>
    </row>
    <row r="1343" spans="1:4" x14ac:dyDescent="0.25">
      <c r="A1343" s="131" t="s">
        <v>8</v>
      </c>
      <c r="B1343" s="132">
        <v>44617</v>
      </c>
      <c r="C1343" s="133">
        <v>19</v>
      </c>
      <c r="D1343" s="134">
        <v>57.767499999999998</v>
      </c>
    </row>
    <row r="1344" spans="1:4" x14ac:dyDescent="0.25">
      <c r="A1344" s="131" t="s">
        <v>8</v>
      </c>
      <c r="B1344" s="132">
        <v>44617</v>
      </c>
      <c r="C1344" s="133">
        <v>20</v>
      </c>
      <c r="D1344" s="134">
        <v>62.13908</v>
      </c>
    </row>
    <row r="1345" spans="1:4" x14ac:dyDescent="0.25">
      <c r="A1345" s="131" t="s">
        <v>8</v>
      </c>
      <c r="B1345" s="132">
        <v>44617</v>
      </c>
      <c r="C1345" s="133">
        <v>21</v>
      </c>
      <c r="D1345" s="134">
        <v>54.439430000000002</v>
      </c>
    </row>
    <row r="1346" spans="1:4" x14ac:dyDescent="0.25">
      <c r="A1346" s="131" t="s">
        <v>8</v>
      </c>
      <c r="B1346" s="132">
        <v>44617</v>
      </c>
      <c r="C1346" s="133">
        <v>22</v>
      </c>
      <c r="D1346" s="134">
        <v>64.775959999999998</v>
      </c>
    </row>
    <row r="1347" spans="1:4" x14ac:dyDescent="0.25">
      <c r="A1347" s="131" t="s">
        <v>8</v>
      </c>
      <c r="B1347" s="132">
        <v>44617</v>
      </c>
      <c r="C1347" s="133">
        <v>23</v>
      </c>
      <c r="D1347" s="134">
        <v>63.837899999999998</v>
      </c>
    </row>
    <row r="1348" spans="1:4" x14ac:dyDescent="0.25">
      <c r="A1348" s="131" t="s">
        <v>8</v>
      </c>
      <c r="B1348" s="132">
        <v>44617</v>
      </c>
      <c r="C1348" s="133">
        <v>24</v>
      </c>
      <c r="D1348" s="134">
        <v>51.914459999999998</v>
      </c>
    </row>
    <row r="1349" spans="1:4" x14ac:dyDescent="0.25">
      <c r="A1349" s="131" t="s">
        <v>8</v>
      </c>
      <c r="B1349" s="132">
        <v>44618</v>
      </c>
      <c r="C1349" s="133">
        <v>1</v>
      </c>
      <c r="D1349" s="134">
        <v>46.126910000000002</v>
      </c>
    </row>
    <row r="1350" spans="1:4" x14ac:dyDescent="0.25">
      <c r="A1350" s="131" t="s">
        <v>8</v>
      </c>
      <c r="B1350" s="132">
        <v>44618</v>
      </c>
      <c r="C1350" s="133">
        <v>2</v>
      </c>
      <c r="D1350" s="134">
        <v>43.026960000000003</v>
      </c>
    </row>
    <row r="1351" spans="1:4" x14ac:dyDescent="0.25">
      <c r="A1351" s="131" t="s">
        <v>8</v>
      </c>
      <c r="B1351" s="132">
        <v>44618</v>
      </c>
      <c r="C1351" s="133">
        <v>3</v>
      </c>
      <c r="D1351" s="134">
        <v>42.429369999999999</v>
      </c>
    </row>
    <row r="1352" spans="1:4" x14ac:dyDescent="0.25">
      <c r="A1352" s="131" t="s">
        <v>8</v>
      </c>
      <c r="B1352" s="132">
        <v>44618</v>
      </c>
      <c r="C1352" s="133">
        <v>4</v>
      </c>
      <c r="D1352" s="134">
        <v>40.361780000000003</v>
      </c>
    </row>
    <row r="1353" spans="1:4" x14ac:dyDescent="0.25">
      <c r="A1353" s="131" t="s">
        <v>8</v>
      </c>
      <c r="B1353" s="132">
        <v>44618</v>
      </c>
      <c r="C1353" s="133">
        <v>5</v>
      </c>
      <c r="D1353" s="134">
        <v>44.010930000000002</v>
      </c>
    </row>
    <row r="1354" spans="1:4" x14ac:dyDescent="0.25">
      <c r="A1354" s="131" t="s">
        <v>8</v>
      </c>
      <c r="B1354" s="132">
        <v>44618</v>
      </c>
      <c r="C1354" s="133">
        <v>6</v>
      </c>
      <c r="D1354" s="134">
        <v>41.453769999999999</v>
      </c>
    </row>
    <row r="1355" spans="1:4" x14ac:dyDescent="0.25">
      <c r="A1355" s="131" t="s">
        <v>8</v>
      </c>
      <c r="B1355" s="132">
        <v>44618</v>
      </c>
      <c r="C1355" s="133">
        <v>7</v>
      </c>
      <c r="D1355" s="134">
        <v>47.661799999999999</v>
      </c>
    </row>
    <row r="1356" spans="1:4" x14ac:dyDescent="0.25">
      <c r="A1356" s="131" t="s">
        <v>8</v>
      </c>
      <c r="B1356" s="132">
        <v>44618</v>
      </c>
      <c r="C1356" s="133">
        <v>8</v>
      </c>
      <c r="D1356" s="134">
        <v>46.754449999999999</v>
      </c>
    </row>
    <row r="1357" spans="1:4" x14ac:dyDescent="0.25">
      <c r="A1357" s="131" t="s">
        <v>8</v>
      </c>
      <c r="B1357" s="132">
        <v>44618</v>
      </c>
      <c r="C1357" s="133">
        <v>9</v>
      </c>
      <c r="D1357" s="134">
        <v>26.959070000000001</v>
      </c>
    </row>
    <row r="1358" spans="1:4" x14ac:dyDescent="0.25">
      <c r="A1358" s="131" t="s">
        <v>8</v>
      </c>
      <c r="B1358" s="132">
        <v>44618</v>
      </c>
      <c r="C1358" s="133">
        <v>10</v>
      </c>
      <c r="D1358" s="134">
        <v>23.682189999999999</v>
      </c>
    </row>
    <row r="1359" spans="1:4" x14ac:dyDescent="0.25">
      <c r="A1359" s="131" t="s">
        <v>8</v>
      </c>
      <c r="B1359" s="132">
        <v>44618</v>
      </c>
      <c r="C1359" s="133">
        <v>11</v>
      </c>
      <c r="D1359" s="134">
        <v>31.823830000000001</v>
      </c>
    </row>
    <row r="1360" spans="1:4" x14ac:dyDescent="0.25">
      <c r="A1360" s="131" t="s">
        <v>8</v>
      </c>
      <c r="B1360" s="132">
        <v>44618</v>
      </c>
      <c r="C1360" s="133">
        <v>12</v>
      </c>
      <c r="D1360" s="134">
        <v>41.294629999999998</v>
      </c>
    </row>
    <row r="1361" spans="1:4" x14ac:dyDescent="0.25">
      <c r="A1361" s="131" t="s">
        <v>8</v>
      </c>
      <c r="B1361" s="132">
        <v>44618</v>
      </c>
      <c r="C1361" s="133">
        <v>13</v>
      </c>
      <c r="D1361" s="134">
        <v>29.487860000000001</v>
      </c>
    </row>
    <row r="1362" spans="1:4" x14ac:dyDescent="0.25">
      <c r="A1362" s="131" t="s">
        <v>8</v>
      </c>
      <c r="B1362" s="132">
        <v>44618</v>
      </c>
      <c r="C1362" s="133">
        <v>14</v>
      </c>
      <c r="D1362" s="134">
        <v>24.4435</v>
      </c>
    </row>
    <row r="1363" spans="1:4" x14ac:dyDescent="0.25">
      <c r="A1363" s="131" t="s">
        <v>8</v>
      </c>
      <c r="B1363" s="132">
        <v>44618</v>
      </c>
      <c r="C1363" s="133">
        <v>15</v>
      </c>
      <c r="D1363" s="134">
        <v>19.277069999999998</v>
      </c>
    </row>
    <row r="1364" spans="1:4" x14ac:dyDescent="0.25">
      <c r="A1364" s="131" t="s">
        <v>8</v>
      </c>
      <c r="B1364" s="132">
        <v>44618</v>
      </c>
      <c r="C1364" s="133">
        <v>16</v>
      </c>
      <c r="D1364" s="134">
        <v>24.762609999999999</v>
      </c>
    </row>
    <row r="1365" spans="1:4" x14ac:dyDescent="0.25">
      <c r="A1365" s="131" t="s">
        <v>8</v>
      </c>
      <c r="B1365" s="132">
        <v>44618</v>
      </c>
      <c r="C1365" s="133">
        <v>17</v>
      </c>
      <c r="D1365" s="134">
        <v>25.835159999999998</v>
      </c>
    </row>
    <row r="1366" spans="1:4" x14ac:dyDescent="0.25">
      <c r="A1366" s="131" t="s">
        <v>8</v>
      </c>
      <c r="B1366" s="132">
        <v>44618</v>
      </c>
      <c r="C1366" s="133">
        <v>18</v>
      </c>
      <c r="D1366" s="134">
        <v>44.5319</v>
      </c>
    </row>
    <row r="1367" spans="1:4" x14ac:dyDescent="0.25">
      <c r="A1367" s="131" t="s">
        <v>8</v>
      </c>
      <c r="B1367" s="132">
        <v>44618</v>
      </c>
      <c r="C1367" s="133">
        <v>19</v>
      </c>
      <c r="D1367" s="134">
        <v>53.3812</v>
      </c>
    </row>
    <row r="1368" spans="1:4" x14ac:dyDescent="0.25">
      <c r="A1368" s="131" t="s">
        <v>8</v>
      </c>
      <c r="B1368" s="132">
        <v>44618</v>
      </c>
      <c r="C1368" s="133">
        <v>20</v>
      </c>
      <c r="D1368" s="134">
        <v>47.678080000000001</v>
      </c>
    </row>
    <row r="1369" spans="1:4" x14ac:dyDescent="0.25">
      <c r="A1369" s="131" t="s">
        <v>8</v>
      </c>
      <c r="B1369" s="132">
        <v>44618</v>
      </c>
      <c r="C1369" s="133">
        <v>21</v>
      </c>
      <c r="D1369" s="134">
        <v>46.218710000000002</v>
      </c>
    </row>
    <row r="1370" spans="1:4" x14ac:dyDescent="0.25">
      <c r="A1370" s="131" t="s">
        <v>8</v>
      </c>
      <c r="B1370" s="132">
        <v>44618</v>
      </c>
      <c r="C1370" s="133">
        <v>22</v>
      </c>
      <c r="D1370" s="134">
        <v>50.114730000000002</v>
      </c>
    </row>
    <row r="1371" spans="1:4" x14ac:dyDescent="0.25">
      <c r="A1371" s="131" t="s">
        <v>8</v>
      </c>
      <c r="B1371" s="132">
        <v>44618</v>
      </c>
      <c r="C1371" s="133">
        <v>23</v>
      </c>
      <c r="D1371" s="134">
        <v>57.287979999999997</v>
      </c>
    </row>
    <row r="1372" spans="1:4" x14ac:dyDescent="0.25">
      <c r="A1372" s="131" t="s">
        <v>8</v>
      </c>
      <c r="B1372" s="132">
        <v>44618</v>
      </c>
      <c r="C1372" s="133">
        <v>24</v>
      </c>
      <c r="D1372" s="134">
        <v>42.917279999999998</v>
      </c>
    </row>
    <row r="1373" spans="1:4" x14ac:dyDescent="0.25">
      <c r="A1373" s="131" t="s">
        <v>8</v>
      </c>
      <c r="B1373" s="132">
        <v>44619</v>
      </c>
      <c r="C1373" s="133">
        <v>1</v>
      </c>
      <c r="D1373" s="134">
        <v>40.707050000000002</v>
      </c>
    </row>
    <row r="1374" spans="1:4" x14ac:dyDescent="0.25">
      <c r="A1374" s="131" t="s">
        <v>8</v>
      </c>
      <c r="B1374" s="132">
        <v>44619</v>
      </c>
      <c r="C1374" s="133">
        <v>2</v>
      </c>
      <c r="D1374" s="134">
        <v>42.230179999999997</v>
      </c>
    </row>
    <row r="1375" spans="1:4" x14ac:dyDescent="0.25">
      <c r="A1375" s="131" t="s">
        <v>8</v>
      </c>
      <c r="B1375" s="132">
        <v>44619</v>
      </c>
      <c r="C1375" s="133">
        <v>3</v>
      </c>
      <c r="D1375" s="134">
        <v>42.044220000000003</v>
      </c>
    </row>
    <row r="1376" spans="1:4" x14ac:dyDescent="0.25">
      <c r="A1376" s="131" t="s">
        <v>8</v>
      </c>
      <c r="B1376" s="132">
        <v>44619</v>
      </c>
      <c r="C1376" s="133">
        <v>4</v>
      </c>
      <c r="D1376" s="134">
        <v>37.716299999999997</v>
      </c>
    </row>
    <row r="1377" spans="1:4" x14ac:dyDescent="0.25">
      <c r="A1377" s="131" t="s">
        <v>8</v>
      </c>
      <c r="B1377" s="132">
        <v>44619</v>
      </c>
      <c r="C1377" s="133">
        <v>5</v>
      </c>
      <c r="D1377" s="134">
        <v>34.514830000000003</v>
      </c>
    </row>
    <row r="1378" spans="1:4" x14ac:dyDescent="0.25">
      <c r="A1378" s="131" t="s">
        <v>8</v>
      </c>
      <c r="B1378" s="132">
        <v>44619</v>
      </c>
      <c r="C1378" s="133">
        <v>6</v>
      </c>
      <c r="D1378" s="134">
        <v>39.02993</v>
      </c>
    </row>
    <row r="1379" spans="1:4" x14ac:dyDescent="0.25">
      <c r="A1379" s="131" t="s">
        <v>8</v>
      </c>
      <c r="B1379" s="132">
        <v>44619</v>
      </c>
      <c r="C1379" s="133">
        <v>7</v>
      </c>
      <c r="D1379" s="134">
        <v>36.56353</v>
      </c>
    </row>
    <row r="1380" spans="1:4" x14ac:dyDescent="0.25">
      <c r="A1380" s="131" t="s">
        <v>8</v>
      </c>
      <c r="B1380" s="132">
        <v>44619</v>
      </c>
      <c r="C1380" s="133">
        <v>8</v>
      </c>
      <c r="D1380" s="134">
        <v>33.657640000000001</v>
      </c>
    </row>
    <row r="1381" spans="1:4" x14ac:dyDescent="0.25">
      <c r="A1381" s="131" t="s">
        <v>8</v>
      </c>
      <c r="B1381" s="132">
        <v>44619</v>
      </c>
      <c r="C1381" s="133">
        <v>9</v>
      </c>
      <c r="D1381" s="134">
        <v>29.081019999999999</v>
      </c>
    </row>
    <row r="1382" spans="1:4" x14ac:dyDescent="0.25">
      <c r="A1382" s="131" t="s">
        <v>8</v>
      </c>
      <c r="B1382" s="132">
        <v>44619</v>
      </c>
      <c r="C1382" s="133">
        <v>10</v>
      </c>
      <c r="D1382" s="134">
        <v>25.716439999999999</v>
      </c>
    </row>
    <row r="1383" spans="1:4" x14ac:dyDescent="0.25">
      <c r="A1383" s="131" t="s">
        <v>8</v>
      </c>
      <c r="B1383" s="132">
        <v>44619</v>
      </c>
      <c r="C1383" s="133">
        <v>11</v>
      </c>
      <c r="D1383" s="134">
        <v>26.805319999999998</v>
      </c>
    </row>
    <row r="1384" spans="1:4" x14ac:dyDescent="0.25">
      <c r="A1384" s="131" t="s">
        <v>8</v>
      </c>
      <c r="B1384" s="132">
        <v>44619</v>
      </c>
      <c r="C1384" s="133">
        <v>12</v>
      </c>
      <c r="D1384" s="134">
        <v>29.652930000000001</v>
      </c>
    </row>
    <row r="1385" spans="1:4" x14ac:dyDescent="0.25">
      <c r="A1385" s="131" t="s">
        <v>8</v>
      </c>
      <c r="B1385" s="132">
        <v>44619</v>
      </c>
      <c r="C1385" s="133">
        <v>13</v>
      </c>
      <c r="D1385" s="134">
        <v>17.85943</v>
      </c>
    </row>
    <row r="1386" spans="1:4" x14ac:dyDescent="0.25">
      <c r="A1386" s="131" t="s">
        <v>8</v>
      </c>
      <c r="B1386" s="132">
        <v>44619</v>
      </c>
      <c r="C1386" s="133">
        <v>14</v>
      </c>
      <c r="D1386" s="134">
        <v>15.39812</v>
      </c>
    </row>
    <row r="1387" spans="1:4" x14ac:dyDescent="0.25">
      <c r="A1387" s="131" t="s">
        <v>8</v>
      </c>
      <c r="B1387" s="132">
        <v>44619</v>
      </c>
      <c r="C1387" s="133">
        <v>15</v>
      </c>
      <c r="D1387" s="134">
        <v>6.0402899999999997</v>
      </c>
    </row>
    <row r="1388" spans="1:4" x14ac:dyDescent="0.25">
      <c r="A1388" s="131" t="s">
        <v>8</v>
      </c>
      <c r="B1388" s="132">
        <v>44619</v>
      </c>
      <c r="C1388" s="133">
        <v>16</v>
      </c>
      <c r="D1388" s="134">
        <v>1.4151</v>
      </c>
    </row>
    <row r="1389" spans="1:4" x14ac:dyDescent="0.25">
      <c r="A1389" s="131" t="s">
        <v>8</v>
      </c>
      <c r="B1389" s="132">
        <v>44619</v>
      </c>
      <c r="C1389" s="133">
        <v>17</v>
      </c>
      <c r="D1389" s="134">
        <v>28.583880000000001</v>
      </c>
    </row>
    <row r="1390" spans="1:4" x14ac:dyDescent="0.25">
      <c r="A1390" s="131" t="s">
        <v>8</v>
      </c>
      <c r="B1390" s="132">
        <v>44619</v>
      </c>
      <c r="C1390" s="133">
        <v>18</v>
      </c>
      <c r="D1390" s="134">
        <v>57.72043</v>
      </c>
    </row>
    <row r="1391" spans="1:4" x14ac:dyDescent="0.25">
      <c r="A1391" s="131" t="s">
        <v>8</v>
      </c>
      <c r="B1391" s="132">
        <v>44619</v>
      </c>
      <c r="C1391" s="133">
        <v>19</v>
      </c>
      <c r="D1391" s="134">
        <v>60.834890000000001</v>
      </c>
    </row>
    <row r="1392" spans="1:4" x14ac:dyDescent="0.25">
      <c r="A1392" s="131" t="s">
        <v>8</v>
      </c>
      <c r="B1392" s="132">
        <v>44619</v>
      </c>
      <c r="C1392" s="133">
        <v>20</v>
      </c>
      <c r="D1392" s="134">
        <v>44.96425</v>
      </c>
    </row>
    <row r="1393" spans="1:4" x14ac:dyDescent="0.25">
      <c r="A1393" s="131" t="s">
        <v>8</v>
      </c>
      <c r="B1393" s="132">
        <v>44619</v>
      </c>
      <c r="C1393" s="133">
        <v>21</v>
      </c>
      <c r="D1393" s="134">
        <v>44.204320000000003</v>
      </c>
    </row>
    <row r="1394" spans="1:4" x14ac:dyDescent="0.25">
      <c r="A1394" s="131" t="s">
        <v>8</v>
      </c>
      <c r="B1394" s="132">
        <v>44619</v>
      </c>
      <c r="C1394" s="133">
        <v>22</v>
      </c>
      <c r="D1394" s="134">
        <v>50.462359999999997</v>
      </c>
    </row>
    <row r="1395" spans="1:4" x14ac:dyDescent="0.25">
      <c r="A1395" s="131" t="s">
        <v>8</v>
      </c>
      <c r="B1395" s="132">
        <v>44619</v>
      </c>
      <c r="C1395" s="133">
        <v>23</v>
      </c>
      <c r="D1395" s="134">
        <v>39.391509999999997</v>
      </c>
    </row>
    <row r="1396" spans="1:4" x14ac:dyDescent="0.25">
      <c r="A1396" s="131" t="s">
        <v>8</v>
      </c>
      <c r="B1396" s="132">
        <v>44619</v>
      </c>
      <c r="C1396" s="133">
        <v>24</v>
      </c>
      <c r="D1396" s="134">
        <v>37.150669999999998</v>
      </c>
    </row>
    <row r="1397" spans="1:4" x14ac:dyDescent="0.25">
      <c r="A1397" s="131" t="s">
        <v>8</v>
      </c>
      <c r="B1397" s="132">
        <v>44620</v>
      </c>
      <c r="C1397" s="133">
        <v>1</v>
      </c>
      <c r="D1397" s="134">
        <v>31.128810000000001</v>
      </c>
    </row>
    <row r="1398" spans="1:4" x14ac:dyDescent="0.25">
      <c r="A1398" s="131" t="s">
        <v>8</v>
      </c>
      <c r="B1398" s="132">
        <v>44620</v>
      </c>
      <c r="C1398" s="133">
        <v>2</v>
      </c>
      <c r="D1398" s="134">
        <v>33.398600000000002</v>
      </c>
    </row>
    <row r="1399" spans="1:4" x14ac:dyDescent="0.25">
      <c r="A1399" s="131" t="s">
        <v>8</v>
      </c>
      <c r="B1399" s="132">
        <v>44620</v>
      </c>
      <c r="C1399" s="133">
        <v>3</v>
      </c>
      <c r="D1399" s="134">
        <v>32.015169999999998</v>
      </c>
    </row>
    <row r="1400" spans="1:4" x14ac:dyDescent="0.25">
      <c r="A1400" s="131" t="s">
        <v>8</v>
      </c>
      <c r="B1400" s="132">
        <v>44620</v>
      </c>
      <c r="C1400" s="133">
        <v>4</v>
      </c>
      <c r="D1400" s="134">
        <v>30.666499999999999</v>
      </c>
    </row>
    <row r="1401" spans="1:4" x14ac:dyDescent="0.25">
      <c r="A1401" s="131" t="s">
        <v>8</v>
      </c>
      <c r="B1401" s="132">
        <v>44620</v>
      </c>
      <c r="C1401" s="133">
        <v>5</v>
      </c>
      <c r="D1401" s="134">
        <v>31.41329</v>
      </c>
    </row>
    <row r="1402" spans="1:4" x14ac:dyDescent="0.25">
      <c r="A1402" s="131" t="s">
        <v>8</v>
      </c>
      <c r="B1402" s="132">
        <v>44620</v>
      </c>
      <c r="C1402" s="133">
        <v>6</v>
      </c>
      <c r="D1402" s="134">
        <v>34.63091</v>
      </c>
    </row>
    <row r="1403" spans="1:4" x14ac:dyDescent="0.25">
      <c r="A1403" s="131" t="s">
        <v>8</v>
      </c>
      <c r="B1403" s="132">
        <v>44620</v>
      </c>
      <c r="C1403" s="133">
        <v>7</v>
      </c>
      <c r="D1403" s="134">
        <v>38.782420000000002</v>
      </c>
    </row>
    <row r="1404" spans="1:4" x14ac:dyDescent="0.25">
      <c r="A1404" s="131" t="s">
        <v>8</v>
      </c>
      <c r="B1404" s="132">
        <v>44620</v>
      </c>
      <c r="C1404" s="133">
        <v>8</v>
      </c>
      <c r="D1404" s="134">
        <v>34.751159999999999</v>
      </c>
    </row>
    <row r="1405" spans="1:4" x14ac:dyDescent="0.25">
      <c r="A1405" s="131" t="s">
        <v>8</v>
      </c>
      <c r="B1405" s="132">
        <v>44620</v>
      </c>
      <c r="C1405" s="133">
        <v>9</v>
      </c>
      <c r="D1405" s="134">
        <v>36.837569999999999</v>
      </c>
    </row>
    <row r="1406" spans="1:4" x14ac:dyDescent="0.25">
      <c r="A1406" s="131" t="s">
        <v>8</v>
      </c>
      <c r="B1406" s="132">
        <v>44620</v>
      </c>
      <c r="C1406" s="133">
        <v>10</v>
      </c>
      <c r="D1406" s="134">
        <v>19.052710000000001</v>
      </c>
    </row>
    <row r="1407" spans="1:4" x14ac:dyDescent="0.25">
      <c r="A1407" s="131" t="s">
        <v>8</v>
      </c>
      <c r="B1407" s="132">
        <v>44620</v>
      </c>
      <c r="C1407" s="133">
        <v>11</v>
      </c>
      <c r="D1407" s="134">
        <v>15.05673</v>
      </c>
    </row>
    <row r="1408" spans="1:4" x14ac:dyDescent="0.25">
      <c r="A1408" s="131" t="s">
        <v>8</v>
      </c>
      <c r="B1408" s="132">
        <v>44620</v>
      </c>
      <c r="C1408" s="133">
        <v>12</v>
      </c>
      <c r="D1408" s="134">
        <v>9.2544299999999993</v>
      </c>
    </row>
    <row r="1409" spans="1:4" x14ac:dyDescent="0.25">
      <c r="A1409" s="131" t="s">
        <v>8</v>
      </c>
      <c r="B1409" s="132">
        <v>44620</v>
      </c>
      <c r="C1409" s="133">
        <v>13</v>
      </c>
      <c r="D1409" s="134">
        <v>15.29832</v>
      </c>
    </row>
    <row r="1410" spans="1:4" x14ac:dyDescent="0.25">
      <c r="A1410" s="131" t="s">
        <v>8</v>
      </c>
      <c r="B1410" s="132">
        <v>44620</v>
      </c>
      <c r="C1410" s="133">
        <v>14</v>
      </c>
      <c r="D1410" s="134">
        <v>6.7419900000000004</v>
      </c>
    </row>
    <row r="1411" spans="1:4" x14ac:dyDescent="0.25">
      <c r="A1411" s="131" t="s">
        <v>8</v>
      </c>
      <c r="B1411" s="132">
        <v>44620</v>
      </c>
      <c r="C1411" s="133">
        <v>15</v>
      </c>
      <c r="D1411" s="134">
        <v>1.7399999999999999E-2</v>
      </c>
    </row>
    <row r="1412" spans="1:4" x14ac:dyDescent="0.25">
      <c r="A1412" s="131" t="s">
        <v>8</v>
      </c>
      <c r="B1412" s="132">
        <v>44620</v>
      </c>
      <c r="C1412" s="133">
        <v>16</v>
      </c>
      <c r="D1412" s="134">
        <v>4.83378</v>
      </c>
    </row>
    <row r="1413" spans="1:4" x14ac:dyDescent="0.25">
      <c r="A1413" s="131" t="s">
        <v>8</v>
      </c>
      <c r="B1413" s="132">
        <v>44620</v>
      </c>
      <c r="C1413" s="133">
        <v>17</v>
      </c>
      <c r="D1413" s="134">
        <v>27.841170000000002</v>
      </c>
    </row>
    <row r="1414" spans="1:4" x14ac:dyDescent="0.25">
      <c r="A1414" s="131" t="s">
        <v>8</v>
      </c>
      <c r="B1414" s="132">
        <v>44620</v>
      </c>
      <c r="C1414" s="133">
        <v>18</v>
      </c>
      <c r="D1414" s="134">
        <v>59.756639999999997</v>
      </c>
    </row>
    <row r="1415" spans="1:4" x14ac:dyDescent="0.25">
      <c r="A1415" s="131" t="s">
        <v>8</v>
      </c>
      <c r="B1415" s="132">
        <v>44620</v>
      </c>
      <c r="C1415" s="133">
        <v>19</v>
      </c>
      <c r="D1415" s="134">
        <v>58.481789999999997</v>
      </c>
    </row>
    <row r="1416" spans="1:4" x14ac:dyDescent="0.25">
      <c r="A1416" s="131" t="s">
        <v>8</v>
      </c>
      <c r="B1416" s="132">
        <v>44620</v>
      </c>
      <c r="C1416" s="133">
        <v>20</v>
      </c>
      <c r="D1416" s="134">
        <v>42.384239999999998</v>
      </c>
    </row>
    <row r="1417" spans="1:4" x14ac:dyDescent="0.25">
      <c r="A1417" s="131" t="s">
        <v>8</v>
      </c>
      <c r="B1417" s="132">
        <v>44620</v>
      </c>
      <c r="C1417" s="133">
        <v>21</v>
      </c>
      <c r="D1417" s="134">
        <v>35.098849999999999</v>
      </c>
    </row>
    <row r="1418" spans="1:4" x14ac:dyDescent="0.25">
      <c r="A1418" s="131" t="s">
        <v>8</v>
      </c>
      <c r="B1418" s="132">
        <v>44620</v>
      </c>
      <c r="C1418" s="133">
        <v>22</v>
      </c>
      <c r="D1418" s="134">
        <v>48.407170000000001</v>
      </c>
    </row>
    <row r="1419" spans="1:4" x14ac:dyDescent="0.25">
      <c r="A1419" s="131" t="s">
        <v>8</v>
      </c>
      <c r="B1419" s="132">
        <v>44620</v>
      </c>
      <c r="C1419" s="133">
        <v>23</v>
      </c>
      <c r="D1419" s="134">
        <v>33.611130000000003</v>
      </c>
    </row>
    <row r="1420" spans="1:4" x14ac:dyDescent="0.25">
      <c r="A1420" s="131" t="s">
        <v>8</v>
      </c>
      <c r="B1420" s="132">
        <v>44620</v>
      </c>
      <c r="C1420" s="133">
        <v>24</v>
      </c>
      <c r="D1420" s="134">
        <v>31.998760000000001</v>
      </c>
    </row>
    <row r="1421" spans="1:4" x14ac:dyDescent="0.25">
      <c r="A1421" s="131" t="s">
        <v>8</v>
      </c>
      <c r="B1421" s="132">
        <v>44621</v>
      </c>
      <c r="C1421" s="133">
        <v>1</v>
      </c>
      <c r="D1421" s="134">
        <v>31.488130000000002</v>
      </c>
    </row>
    <row r="1422" spans="1:4" x14ac:dyDescent="0.25">
      <c r="A1422" s="131" t="s">
        <v>8</v>
      </c>
      <c r="B1422" s="132">
        <v>44621</v>
      </c>
      <c r="C1422" s="133">
        <v>2</v>
      </c>
      <c r="D1422" s="134">
        <v>29.96611</v>
      </c>
    </row>
    <row r="1423" spans="1:4" x14ac:dyDescent="0.25">
      <c r="A1423" s="131" t="s">
        <v>8</v>
      </c>
      <c r="B1423" s="132">
        <v>44621</v>
      </c>
      <c r="C1423" s="133">
        <v>3</v>
      </c>
      <c r="D1423" s="134">
        <v>31.897880000000001</v>
      </c>
    </row>
    <row r="1424" spans="1:4" x14ac:dyDescent="0.25">
      <c r="A1424" s="131" t="s">
        <v>8</v>
      </c>
      <c r="B1424" s="132">
        <v>44621</v>
      </c>
      <c r="C1424" s="133">
        <v>4</v>
      </c>
      <c r="D1424" s="134">
        <v>33.94753</v>
      </c>
    </row>
    <row r="1425" spans="1:4" x14ac:dyDescent="0.25">
      <c r="A1425" s="131" t="s">
        <v>8</v>
      </c>
      <c r="B1425" s="132">
        <v>44621</v>
      </c>
      <c r="C1425" s="133">
        <v>5</v>
      </c>
      <c r="D1425" s="134">
        <v>30.755790000000001</v>
      </c>
    </row>
    <row r="1426" spans="1:4" x14ac:dyDescent="0.25">
      <c r="A1426" s="131" t="s">
        <v>8</v>
      </c>
      <c r="B1426" s="132">
        <v>44621</v>
      </c>
      <c r="C1426" s="133">
        <v>6</v>
      </c>
      <c r="D1426" s="134">
        <v>33.981650000000002</v>
      </c>
    </row>
    <row r="1427" spans="1:4" x14ac:dyDescent="0.25">
      <c r="A1427" s="131" t="s">
        <v>8</v>
      </c>
      <c r="B1427" s="132">
        <v>44621</v>
      </c>
      <c r="C1427" s="133">
        <v>7</v>
      </c>
      <c r="D1427" s="134">
        <v>40.545630000000003</v>
      </c>
    </row>
    <row r="1428" spans="1:4" x14ac:dyDescent="0.25">
      <c r="A1428" s="131" t="s">
        <v>8</v>
      </c>
      <c r="B1428" s="132">
        <v>44621</v>
      </c>
      <c r="C1428" s="133">
        <v>8</v>
      </c>
      <c r="D1428" s="134">
        <v>38.577449999999999</v>
      </c>
    </row>
    <row r="1429" spans="1:4" x14ac:dyDescent="0.25">
      <c r="A1429" s="131" t="s">
        <v>8</v>
      </c>
      <c r="B1429" s="132">
        <v>44621</v>
      </c>
      <c r="C1429" s="133">
        <v>9</v>
      </c>
      <c r="D1429" s="134">
        <v>31.329730000000001</v>
      </c>
    </row>
    <row r="1430" spans="1:4" x14ac:dyDescent="0.25">
      <c r="A1430" s="131" t="s">
        <v>8</v>
      </c>
      <c r="B1430" s="132">
        <v>44621</v>
      </c>
      <c r="C1430" s="133">
        <v>10</v>
      </c>
      <c r="D1430" s="134">
        <v>22.97193</v>
      </c>
    </row>
    <row r="1431" spans="1:4" x14ac:dyDescent="0.25">
      <c r="A1431" s="131" t="s">
        <v>8</v>
      </c>
      <c r="B1431" s="132">
        <v>44621</v>
      </c>
      <c r="C1431" s="133">
        <v>11</v>
      </c>
      <c r="D1431" s="134">
        <v>23.331630000000001</v>
      </c>
    </row>
    <row r="1432" spans="1:4" x14ac:dyDescent="0.25">
      <c r="A1432" s="131" t="s">
        <v>8</v>
      </c>
      <c r="B1432" s="132">
        <v>44621</v>
      </c>
      <c r="C1432" s="133">
        <v>12</v>
      </c>
      <c r="D1432" s="134">
        <v>24.930579999999999</v>
      </c>
    </row>
    <row r="1433" spans="1:4" x14ac:dyDescent="0.25">
      <c r="A1433" s="131" t="s">
        <v>8</v>
      </c>
      <c r="B1433" s="132">
        <v>44621</v>
      </c>
      <c r="C1433" s="133">
        <v>13</v>
      </c>
      <c r="D1433" s="134">
        <v>23.468399999999999</v>
      </c>
    </row>
    <row r="1434" spans="1:4" x14ac:dyDescent="0.25">
      <c r="A1434" s="131" t="s">
        <v>8</v>
      </c>
      <c r="B1434" s="132">
        <v>44621</v>
      </c>
      <c r="C1434" s="133">
        <v>14</v>
      </c>
      <c r="D1434" s="134">
        <v>23.608979999999999</v>
      </c>
    </row>
    <row r="1435" spans="1:4" x14ac:dyDescent="0.25">
      <c r="A1435" s="131" t="s">
        <v>8</v>
      </c>
      <c r="B1435" s="132">
        <v>44621</v>
      </c>
      <c r="C1435" s="133">
        <v>15</v>
      </c>
      <c r="D1435" s="134">
        <v>26.72157</v>
      </c>
    </row>
    <row r="1436" spans="1:4" x14ac:dyDescent="0.25">
      <c r="A1436" s="131" t="s">
        <v>8</v>
      </c>
      <c r="B1436" s="132">
        <v>44621</v>
      </c>
      <c r="C1436" s="133">
        <v>16</v>
      </c>
      <c r="D1436" s="134">
        <v>28.0474</v>
      </c>
    </row>
    <row r="1437" spans="1:4" x14ac:dyDescent="0.25">
      <c r="A1437" s="131" t="s">
        <v>8</v>
      </c>
      <c r="B1437" s="132">
        <v>44621</v>
      </c>
      <c r="C1437" s="133">
        <v>17</v>
      </c>
      <c r="D1437" s="134">
        <v>37.487839999999998</v>
      </c>
    </row>
    <row r="1438" spans="1:4" x14ac:dyDescent="0.25">
      <c r="A1438" s="131" t="s">
        <v>8</v>
      </c>
      <c r="B1438" s="132">
        <v>44621</v>
      </c>
      <c r="C1438" s="133">
        <v>18</v>
      </c>
      <c r="D1438" s="134">
        <v>53.456679999999999</v>
      </c>
    </row>
    <row r="1439" spans="1:4" x14ac:dyDescent="0.25">
      <c r="A1439" s="131" t="s">
        <v>8</v>
      </c>
      <c r="B1439" s="132">
        <v>44621</v>
      </c>
      <c r="C1439" s="133">
        <v>19</v>
      </c>
      <c r="D1439" s="134">
        <v>39.71519</v>
      </c>
    </row>
    <row r="1440" spans="1:4" x14ac:dyDescent="0.25">
      <c r="A1440" s="131" t="s">
        <v>8</v>
      </c>
      <c r="B1440" s="132">
        <v>44621</v>
      </c>
      <c r="C1440" s="133">
        <v>20</v>
      </c>
      <c r="D1440" s="134">
        <v>50.971699999999998</v>
      </c>
    </row>
    <row r="1441" spans="1:4" x14ac:dyDescent="0.25">
      <c r="A1441" s="131" t="s">
        <v>8</v>
      </c>
      <c r="B1441" s="132">
        <v>44621</v>
      </c>
      <c r="C1441" s="133">
        <v>21</v>
      </c>
      <c r="D1441" s="134">
        <v>39.678229999999999</v>
      </c>
    </row>
    <row r="1442" spans="1:4" x14ac:dyDescent="0.25">
      <c r="A1442" s="131" t="s">
        <v>8</v>
      </c>
      <c r="B1442" s="132">
        <v>44621</v>
      </c>
      <c r="C1442" s="133">
        <v>22</v>
      </c>
      <c r="D1442" s="134">
        <v>47.016019999999997</v>
      </c>
    </row>
    <row r="1443" spans="1:4" x14ac:dyDescent="0.25">
      <c r="A1443" s="131" t="s">
        <v>8</v>
      </c>
      <c r="B1443" s="132">
        <v>44621</v>
      </c>
      <c r="C1443" s="133">
        <v>23</v>
      </c>
      <c r="D1443" s="134">
        <v>44.327959999999997</v>
      </c>
    </row>
    <row r="1444" spans="1:4" x14ac:dyDescent="0.25">
      <c r="A1444" s="131" t="s">
        <v>8</v>
      </c>
      <c r="B1444" s="132">
        <v>44621</v>
      </c>
      <c r="C1444" s="133">
        <v>24</v>
      </c>
      <c r="D1444" s="134">
        <v>34.200719999999997</v>
      </c>
    </row>
    <row r="1445" spans="1:4" x14ac:dyDescent="0.25">
      <c r="A1445" s="131" t="s">
        <v>8</v>
      </c>
      <c r="B1445" s="132">
        <v>44622</v>
      </c>
      <c r="C1445" s="133">
        <v>1</v>
      </c>
      <c r="D1445" s="134">
        <v>35.236849999999997</v>
      </c>
    </row>
    <row r="1446" spans="1:4" x14ac:dyDescent="0.25">
      <c r="A1446" s="131" t="s">
        <v>8</v>
      </c>
      <c r="B1446" s="132">
        <v>44622</v>
      </c>
      <c r="C1446" s="133">
        <v>2</v>
      </c>
      <c r="D1446" s="134">
        <v>29.45748</v>
      </c>
    </row>
    <row r="1447" spans="1:4" x14ac:dyDescent="0.25">
      <c r="A1447" s="131" t="s">
        <v>8</v>
      </c>
      <c r="B1447" s="132">
        <v>44622</v>
      </c>
      <c r="C1447" s="133">
        <v>3</v>
      </c>
      <c r="D1447" s="134">
        <v>36.402119999999996</v>
      </c>
    </row>
    <row r="1448" spans="1:4" x14ac:dyDescent="0.25">
      <c r="A1448" s="131" t="s">
        <v>8</v>
      </c>
      <c r="B1448" s="132">
        <v>44622</v>
      </c>
      <c r="C1448" s="133">
        <v>4</v>
      </c>
      <c r="D1448" s="134">
        <v>32.365459999999999</v>
      </c>
    </row>
    <row r="1449" spans="1:4" x14ac:dyDescent="0.25">
      <c r="A1449" s="131" t="s">
        <v>8</v>
      </c>
      <c r="B1449" s="132">
        <v>44622</v>
      </c>
      <c r="C1449" s="133">
        <v>5</v>
      </c>
      <c r="D1449" s="134">
        <v>31.631689999999999</v>
      </c>
    </row>
    <row r="1450" spans="1:4" x14ac:dyDescent="0.25">
      <c r="A1450" s="131" t="s">
        <v>8</v>
      </c>
      <c r="B1450" s="132">
        <v>44622</v>
      </c>
      <c r="C1450" s="133">
        <v>6</v>
      </c>
      <c r="D1450" s="134">
        <v>32.17886</v>
      </c>
    </row>
    <row r="1451" spans="1:4" x14ac:dyDescent="0.25">
      <c r="A1451" s="131" t="s">
        <v>8</v>
      </c>
      <c r="B1451" s="132">
        <v>44622</v>
      </c>
      <c r="C1451" s="133">
        <v>7</v>
      </c>
      <c r="D1451" s="134">
        <v>38.155250000000002</v>
      </c>
    </row>
    <row r="1452" spans="1:4" x14ac:dyDescent="0.25">
      <c r="A1452" s="131" t="s">
        <v>8</v>
      </c>
      <c r="B1452" s="132">
        <v>44622</v>
      </c>
      <c r="C1452" s="133">
        <v>8</v>
      </c>
      <c r="D1452" s="134">
        <v>42.159509999999997</v>
      </c>
    </row>
    <row r="1453" spans="1:4" x14ac:dyDescent="0.25">
      <c r="A1453" s="131" t="s">
        <v>8</v>
      </c>
      <c r="B1453" s="132">
        <v>44622</v>
      </c>
      <c r="C1453" s="133">
        <v>9</v>
      </c>
      <c r="D1453" s="134">
        <v>33.337690000000002</v>
      </c>
    </row>
    <row r="1454" spans="1:4" x14ac:dyDescent="0.25">
      <c r="A1454" s="131" t="s">
        <v>8</v>
      </c>
      <c r="B1454" s="132">
        <v>44622</v>
      </c>
      <c r="C1454" s="133">
        <v>10</v>
      </c>
      <c r="D1454" s="134">
        <v>38.766129999999997</v>
      </c>
    </row>
    <row r="1455" spans="1:4" x14ac:dyDescent="0.25">
      <c r="A1455" s="131" t="s">
        <v>8</v>
      </c>
      <c r="B1455" s="132">
        <v>44622</v>
      </c>
      <c r="C1455" s="133">
        <v>11</v>
      </c>
      <c r="D1455" s="134">
        <v>26.05415</v>
      </c>
    </row>
    <row r="1456" spans="1:4" x14ac:dyDescent="0.25">
      <c r="A1456" s="131" t="s">
        <v>8</v>
      </c>
      <c r="B1456" s="132">
        <v>44622</v>
      </c>
      <c r="C1456" s="133">
        <v>12</v>
      </c>
      <c r="D1456" s="134">
        <v>22.501860000000001</v>
      </c>
    </row>
    <row r="1457" spans="1:4" x14ac:dyDescent="0.25">
      <c r="A1457" s="131" t="s">
        <v>8</v>
      </c>
      <c r="B1457" s="132">
        <v>44622</v>
      </c>
      <c r="C1457" s="133">
        <v>13</v>
      </c>
      <c r="D1457" s="134">
        <v>24.271149999999999</v>
      </c>
    </row>
    <row r="1458" spans="1:4" x14ac:dyDescent="0.25">
      <c r="A1458" s="131" t="s">
        <v>8</v>
      </c>
      <c r="B1458" s="132">
        <v>44622</v>
      </c>
      <c r="C1458" s="133">
        <v>14</v>
      </c>
      <c r="D1458" s="134">
        <v>26.90408</v>
      </c>
    </row>
    <row r="1459" spans="1:4" x14ac:dyDescent="0.25">
      <c r="A1459" s="131" t="s">
        <v>8</v>
      </c>
      <c r="B1459" s="132">
        <v>44622</v>
      </c>
      <c r="C1459" s="133">
        <v>15</v>
      </c>
      <c r="D1459" s="134">
        <v>27.09534</v>
      </c>
    </row>
    <row r="1460" spans="1:4" x14ac:dyDescent="0.25">
      <c r="A1460" s="131" t="s">
        <v>8</v>
      </c>
      <c r="B1460" s="132">
        <v>44622</v>
      </c>
      <c r="C1460" s="133">
        <v>16</v>
      </c>
      <c r="D1460" s="134">
        <v>29.327739999999999</v>
      </c>
    </row>
    <row r="1461" spans="1:4" x14ac:dyDescent="0.25">
      <c r="A1461" s="131" t="s">
        <v>8</v>
      </c>
      <c r="B1461" s="132">
        <v>44622</v>
      </c>
      <c r="C1461" s="133">
        <v>17</v>
      </c>
      <c r="D1461" s="134">
        <v>28.627220000000001</v>
      </c>
    </row>
    <row r="1462" spans="1:4" x14ac:dyDescent="0.25">
      <c r="A1462" s="131" t="s">
        <v>8</v>
      </c>
      <c r="B1462" s="132">
        <v>44622</v>
      </c>
      <c r="C1462" s="133">
        <v>18</v>
      </c>
      <c r="D1462" s="134">
        <v>52.727930000000001</v>
      </c>
    </row>
    <row r="1463" spans="1:4" x14ac:dyDescent="0.25">
      <c r="A1463" s="131" t="s">
        <v>8</v>
      </c>
      <c r="B1463" s="132">
        <v>44622</v>
      </c>
      <c r="C1463" s="133">
        <v>19</v>
      </c>
      <c r="D1463" s="134">
        <v>62.165849999999999</v>
      </c>
    </row>
    <row r="1464" spans="1:4" x14ac:dyDescent="0.25">
      <c r="A1464" s="131" t="s">
        <v>8</v>
      </c>
      <c r="B1464" s="132">
        <v>44622</v>
      </c>
      <c r="C1464" s="133">
        <v>20</v>
      </c>
      <c r="D1464" s="134">
        <v>47.036560000000001</v>
      </c>
    </row>
    <row r="1465" spans="1:4" x14ac:dyDescent="0.25">
      <c r="A1465" s="131" t="s">
        <v>8</v>
      </c>
      <c r="B1465" s="132">
        <v>44622</v>
      </c>
      <c r="C1465" s="133">
        <v>21</v>
      </c>
      <c r="D1465" s="134">
        <v>38.628160000000001</v>
      </c>
    </row>
    <row r="1466" spans="1:4" x14ac:dyDescent="0.25">
      <c r="A1466" s="131" t="s">
        <v>8</v>
      </c>
      <c r="B1466" s="132">
        <v>44622</v>
      </c>
      <c r="C1466" s="133">
        <v>22</v>
      </c>
      <c r="D1466" s="134">
        <v>45.874699999999997</v>
      </c>
    </row>
    <row r="1467" spans="1:4" x14ac:dyDescent="0.25">
      <c r="A1467" s="131" t="s">
        <v>8</v>
      </c>
      <c r="B1467" s="132">
        <v>44622</v>
      </c>
      <c r="C1467" s="133">
        <v>23</v>
      </c>
      <c r="D1467" s="134">
        <v>46.684010000000001</v>
      </c>
    </row>
    <row r="1468" spans="1:4" x14ac:dyDescent="0.25">
      <c r="A1468" s="131" t="s">
        <v>8</v>
      </c>
      <c r="B1468" s="132">
        <v>44622</v>
      </c>
      <c r="C1468" s="133">
        <v>24</v>
      </c>
      <c r="D1468" s="134">
        <v>36.57273</v>
      </c>
    </row>
    <row r="1469" spans="1:4" x14ac:dyDescent="0.25">
      <c r="A1469" s="131" t="s">
        <v>8</v>
      </c>
      <c r="B1469" s="132">
        <v>44623</v>
      </c>
      <c r="C1469" s="133">
        <v>1</v>
      </c>
      <c r="D1469" s="134">
        <v>31.492280000000001</v>
      </c>
    </row>
    <row r="1470" spans="1:4" x14ac:dyDescent="0.25">
      <c r="A1470" s="131" t="s">
        <v>8</v>
      </c>
      <c r="B1470" s="132">
        <v>44623</v>
      </c>
      <c r="C1470" s="133">
        <v>2</v>
      </c>
      <c r="D1470" s="134">
        <v>29.363800000000001</v>
      </c>
    </row>
    <row r="1471" spans="1:4" x14ac:dyDescent="0.25">
      <c r="A1471" s="131" t="s">
        <v>8</v>
      </c>
      <c r="B1471" s="132">
        <v>44623</v>
      </c>
      <c r="C1471" s="133">
        <v>3</v>
      </c>
      <c r="D1471" s="134">
        <v>29.411770000000001</v>
      </c>
    </row>
    <row r="1472" spans="1:4" x14ac:dyDescent="0.25">
      <c r="A1472" s="131" t="s">
        <v>8</v>
      </c>
      <c r="B1472" s="132">
        <v>44623</v>
      </c>
      <c r="C1472" s="133">
        <v>4</v>
      </c>
      <c r="D1472" s="134">
        <v>28.82525</v>
      </c>
    </row>
    <row r="1473" spans="1:4" x14ac:dyDescent="0.25">
      <c r="A1473" s="131" t="s">
        <v>8</v>
      </c>
      <c r="B1473" s="132">
        <v>44623</v>
      </c>
      <c r="C1473" s="133">
        <v>5</v>
      </c>
      <c r="D1473" s="134">
        <v>29.77327</v>
      </c>
    </row>
    <row r="1474" spans="1:4" x14ac:dyDescent="0.25">
      <c r="A1474" s="131" t="s">
        <v>8</v>
      </c>
      <c r="B1474" s="132">
        <v>44623</v>
      </c>
      <c r="C1474" s="133">
        <v>6</v>
      </c>
      <c r="D1474" s="134">
        <v>38.344929999999998</v>
      </c>
    </row>
    <row r="1475" spans="1:4" x14ac:dyDescent="0.25">
      <c r="A1475" s="131" t="s">
        <v>8</v>
      </c>
      <c r="B1475" s="132">
        <v>44623</v>
      </c>
      <c r="C1475" s="133">
        <v>7</v>
      </c>
      <c r="D1475" s="134">
        <v>41.017440000000001</v>
      </c>
    </row>
    <row r="1476" spans="1:4" x14ac:dyDescent="0.25">
      <c r="A1476" s="131" t="s">
        <v>8</v>
      </c>
      <c r="B1476" s="132">
        <v>44623</v>
      </c>
      <c r="C1476" s="133">
        <v>8</v>
      </c>
      <c r="D1476" s="134">
        <v>43.351790000000001</v>
      </c>
    </row>
    <row r="1477" spans="1:4" x14ac:dyDescent="0.25">
      <c r="A1477" s="131" t="s">
        <v>8</v>
      </c>
      <c r="B1477" s="132">
        <v>44623</v>
      </c>
      <c r="C1477" s="133">
        <v>9</v>
      </c>
      <c r="D1477" s="134">
        <v>36.316589999999998</v>
      </c>
    </row>
    <row r="1478" spans="1:4" x14ac:dyDescent="0.25">
      <c r="A1478" s="131" t="s">
        <v>8</v>
      </c>
      <c r="B1478" s="132">
        <v>44623</v>
      </c>
      <c r="C1478" s="133">
        <v>10</v>
      </c>
      <c r="D1478" s="134">
        <v>25.467690000000001</v>
      </c>
    </row>
    <row r="1479" spans="1:4" x14ac:dyDescent="0.25">
      <c r="A1479" s="131" t="s">
        <v>8</v>
      </c>
      <c r="B1479" s="132">
        <v>44623</v>
      </c>
      <c r="C1479" s="133">
        <v>11</v>
      </c>
      <c r="D1479" s="134">
        <v>23.471830000000001</v>
      </c>
    </row>
    <row r="1480" spans="1:4" x14ac:dyDescent="0.25">
      <c r="A1480" s="131" t="s">
        <v>8</v>
      </c>
      <c r="B1480" s="132">
        <v>44623</v>
      </c>
      <c r="C1480" s="133">
        <v>12</v>
      </c>
      <c r="D1480" s="134">
        <v>18.85472</v>
      </c>
    </row>
    <row r="1481" spans="1:4" x14ac:dyDescent="0.25">
      <c r="A1481" s="131" t="s">
        <v>8</v>
      </c>
      <c r="B1481" s="132">
        <v>44623</v>
      </c>
      <c r="C1481" s="133">
        <v>13</v>
      </c>
      <c r="D1481" s="134">
        <v>23.262799999999999</v>
      </c>
    </row>
    <row r="1482" spans="1:4" x14ac:dyDescent="0.25">
      <c r="A1482" s="131" t="s">
        <v>8</v>
      </c>
      <c r="B1482" s="132">
        <v>44623</v>
      </c>
      <c r="C1482" s="133">
        <v>14</v>
      </c>
      <c r="D1482" s="134">
        <v>23.592549999999999</v>
      </c>
    </row>
    <row r="1483" spans="1:4" x14ac:dyDescent="0.25">
      <c r="A1483" s="131" t="s">
        <v>8</v>
      </c>
      <c r="B1483" s="132">
        <v>44623</v>
      </c>
      <c r="C1483" s="133">
        <v>15</v>
      </c>
      <c r="D1483" s="134">
        <v>20.606310000000001</v>
      </c>
    </row>
    <row r="1484" spans="1:4" x14ac:dyDescent="0.25">
      <c r="A1484" s="131" t="s">
        <v>8</v>
      </c>
      <c r="B1484" s="132">
        <v>44623</v>
      </c>
      <c r="C1484" s="133">
        <v>16</v>
      </c>
      <c r="D1484" s="134">
        <v>22.570699999999999</v>
      </c>
    </row>
    <row r="1485" spans="1:4" x14ac:dyDescent="0.25">
      <c r="A1485" s="131" t="s">
        <v>8</v>
      </c>
      <c r="B1485" s="132">
        <v>44623</v>
      </c>
      <c r="C1485" s="133">
        <v>17</v>
      </c>
      <c r="D1485" s="134">
        <v>24.130040000000001</v>
      </c>
    </row>
    <row r="1486" spans="1:4" x14ac:dyDescent="0.25">
      <c r="A1486" s="131" t="s">
        <v>8</v>
      </c>
      <c r="B1486" s="132">
        <v>44623</v>
      </c>
      <c r="C1486" s="133">
        <v>18</v>
      </c>
      <c r="D1486" s="134">
        <v>47.737690000000001</v>
      </c>
    </row>
    <row r="1487" spans="1:4" x14ac:dyDescent="0.25">
      <c r="A1487" s="131" t="s">
        <v>8</v>
      </c>
      <c r="B1487" s="132">
        <v>44623</v>
      </c>
      <c r="C1487" s="133">
        <v>19</v>
      </c>
      <c r="D1487" s="134">
        <v>33.47522</v>
      </c>
    </row>
    <row r="1488" spans="1:4" x14ac:dyDescent="0.25">
      <c r="A1488" s="131" t="s">
        <v>8</v>
      </c>
      <c r="B1488" s="132">
        <v>44623</v>
      </c>
      <c r="C1488" s="133">
        <v>20</v>
      </c>
      <c r="D1488" s="134">
        <v>32.143369999999997</v>
      </c>
    </row>
    <row r="1489" spans="1:4" x14ac:dyDescent="0.25">
      <c r="A1489" s="131" t="s">
        <v>8</v>
      </c>
      <c r="B1489" s="132">
        <v>44623</v>
      </c>
      <c r="C1489" s="133">
        <v>21</v>
      </c>
      <c r="D1489" s="134">
        <v>28.08165</v>
      </c>
    </row>
    <row r="1490" spans="1:4" x14ac:dyDescent="0.25">
      <c r="A1490" s="131" t="s">
        <v>8</v>
      </c>
      <c r="B1490" s="132">
        <v>44623</v>
      </c>
      <c r="C1490" s="133">
        <v>22</v>
      </c>
      <c r="D1490" s="134">
        <v>31.58174</v>
      </c>
    </row>
    <row r="1491" spans="1:4" x14ac:dyDescent="0.25">
      <c r="A1491" s="131" t="s">
        <v>8</v>
      </c>
      <c r="B1491" s="132">
        <v>44623</v>
      </c>
      <c r="C1491" s="133">
        <v>23</v>
      </c>
      <c r="D1491" s="134">
        <v>34.033900000000003</v>
      </c>
    </row>
    <row r="1492" spans="1:4" x14ac:dyDescent="0.25">
      <c r="A1492" s="131" t="s">
        <v>8</v>
      </c>
      <c r="B1492" s="132">
        <v>44623</v>
      </c>
      <c r="C1492" s="133">
        <v>24</v>
      </c>
      <c r="D1492" s="134">
        <v>30.92568</v>
      </c>
    </row>
    <row r="1493" spans="1:4" x14ac:dyDescent="0.25">
      <c r="A1493" s="131" t="s">
        <v>8</v>
      </c>
      <c r="B1493" s="132">
        <v>44624</v>
      </c>
      <c r="C1493" s="133">
        <v>1</v>
      </c>
      <c r="D1493" s="134">
        <v>22.755050000000001</v>
      </c>
    </row>
    <row r="1494" spans="1:4" x14ac:dyDescent="0.25">
      <c r="A1494" s="131" t="s">
        <v>8</v>
      </c>
      <c r="B1494" s="132">
        <v>44624</v>
      </c>
      <c r="C1494" s="133">
        <v>2</v>
      </c>
      <c r="D1494" s="134">
        <v>24.119450000000001</v>
      </c>
    </row>
    <row r="1495" spans="1:4" x14ac:dyDescent="0.25">
      <c r="A1495" s="131" t="s">
        <v>8</v>
      </c>
      <c r="B1495" s="132">
        <v>44624</v>
      </c>
      <c r="C1495" s="133">
        <v>3</v>
      </c>
      <c r="D1495" s="134">
        <v>26.44455</v>
      </c>
    </row>
    <row r="1496" spans="1:4" x14ac:dyDescent="0.25">
      <c r="A1496" s="131" t="s">
        <v>8</v>
      </c>
      <c r="B1496" s="132">
        <v>44624</v>
      </c>
      <c r="C1496" s="133">
        <v>4</v>
      </c>
      <c r="D1496" s="134">
        <v>27.22232</v>
      </c>
    </row>
    <row r="1497" spans="1:4" x14ac:dyDescent="0.25">
      <c r="A1497" s="131" t="s">
        <v>8</v>
      </c>
      <c r="B1497" s="132">
        <v>44624</v>
      </c>
      <c r="C1497" s="133">
        <v>5</v>
      </c>
      <c r="D1497" s="134">
        <v>27.848379999999999</v>
      </c>
    </row>
    <row r="1498" spans="1:4" x14ac:dyDescent="0.25">
      <c r="A1498" s="131" t="s">
        <v>8</v>
      </c>
      <c r="B1498" s="132">
        <v>44624</v>
      </c>
      <c r="C1498" s="133">
        <v>6</v>
      </c>
      <c r="D1498" s="134">
        <v>29.873750000000001</v>
      </c>
    </row>
    <row r="1499" spans="1:4" x14ac:dyDescent="0.25">
      <c r="A1499" s="131" t="s">
        <v>8</v>
      </c>
      <c r="B1499" s="132">
        <v>44624</v>
      </c>
      <c r="C1499" s="133">
        <v>7</v>
      </c>
      <c r="D1499" s="134">
        <v>36.031660000000002</v>
      </c>
    </row>
    <row r="1500" spans="1:4" x14ac:dyDescent="0.25">
      <c r="A1500" s="131" t="s">
        <v>8</v>
      </c>
      <c r="B1500" s="132">
        <v>44624</v>
      </c>
      <c r="C1500" s="133">
        <v>8</v>
      </c>
      <c r="D1500" s="134">
        <v>35.34151</v>
      </c>
    </row>
    <row r="1501" spans="1:4" x14ac:dyDescent="0.25">
      <c r="A1501" s="131" t="s">
        <v>8</v>
      </c>
      <c r="B1501" s="132">
        <v>44624</v>
      </c>
      <c r="C1501" s="133">
        <v>9</v>
      </c>
      <c r="D1501" s="134">
        <v>43.313760000000002</v>
      </c>
    </row>
    <row r="1502" spans="1:4" x14ac:dyDescent="0.25">
      <c r="A1502" s="131" t="s">
        <v>8</v>
      </c>
      <c r="B1502" s="132">
        <v>44624</v>
      </c>
      <c r="C1502" s="133">
        <v>10</v>
      </c>
      <c r="D1502" s="134">
        <v>28.668109999999999</v>
      </c>
    </row>
    <row r="1503" spans="1:4" x14ac:dyDescent="0.25">
      <c r="A1503" s="131" t="s">
        <v>8</v>
      </c>
      <c r="B1503" s="132">
        <v>44624</v>
      </c>
      <c r="C1503" s="133">
        <v>11</v>
      </c>
      <c r="D1503" s="134">
        <v>45.466030000000003</v>
      </c>
    </row>
    <row r="1504" spans="1:4" x14ac:dyDescent="0.25">
      <c r="A1504" s="131" t="s">
        <v>8</v>
      </c>
      <c r="B1504" s="132">
        <v>44624</v>
      </c>
      <c r="C1504" s="133">
        <v>12</v>
      </c>
      <c r="D1504" s="134">
        <v>28.10641</v>
      </c>
    </row>
    <row r="1505" spans="1:4" x14ac:dyDescent="0.25">
      <c r="A1505" s="131" t="s">
        <v>8</v>
      </c>
      <c r="B1505" s="132">
        <v>44624</v>
      </c>
      <c r="C1505" s="133">
        <v>13</v>
      </c>
      <c r="D1505" s="134">
        <v>29.98958</v>
      </c>
    </row>
    <row r="1506" spans="1:4" x14ac:dyDescent="0.25">
      <c r="A1506" s="131" t="s">
        <v>8</v>
      </c>
      <c r="B1506" s="132">
        <v>44624</v>
      </c>
      <c r="C1506" s="133">
        <v>14</v>
      </c>
      <c r="D1506" s="134">
        <v>36.118139999999997</v>
      </c>
    </row>
    <row r="1507" spans="1:4" x14ac:dyDescent="0.25">
      <c r="A1507" s="131" t="s">
        <v>8</v>
      </c>
      <c r="B1507" s="132">
        <v>44624</v>
      </c>
      <c r="C1507" s="133">
        <v>15</v>
      </c>
      <c r="D1507" s="134">
        <v>30.055140000000002</v>
      </c>
    </row>
    <row r="1508" spans="1:4" x14ac:dyDescent="0.25">
      <c r="A1508" s="131" t="s">
        <v>8</v>
      </c>
      <c r="B1508" s="132">
        <v>44624</v>
      </c>
      <c r="C1508" s="133">
        <v>16</v>
      </c>
      <c r="D1508" s="134">
        <v>19.184650000000001</v>
      </c>
    </row>
    <row r="1509" spans="1:4" x14ac:dyDescent="0.25">
      <c r="A1509" s="131" t="s">
        <v>8</v>
      </c>
      <c r="B1509" s="132">
        <v>44624</v>
      </c>
      <c r="C1509" s="133">
        <v>17</v>
      </c>
      <c r="D1509" s="134">
        <v>14.792210000000001</v>
      </c>
    </row>
    <row r="1510" spans="1:4" x14ac:dyDescent="0.25">
      <c r="A1510" s="131" t="s">
        <v>8</v>
      </c>
      <c r="B1510" s="132">
        <v>44624</v>
      </c>
      <c r="C1510" s="133">
        <v>18</v>
      </c>
      <c r="D1510" s="134">
        <v>37.417549999999999</v>
      </c>
    </row>
    <row r="1511" spans="1:4" x14ac:dyDescent="0.25">
      <c r="A1511" s="131" t="s">
        <v>8</v>
      </c>
      <c r="B1511" s="132">
        <v>44624</v>
      </c>
      <c r="C1511" s="133">
        <v>19</v>
      </c>
      <c r="D1511" s="134">
        <v>43.307510000000001</v>
      </c>
    </row>
    <row r="1512" spans="1:4" x14ac:dyDescent="0.25">
      <c r="A1512" s="131" t="s">
        <v>8</v>
      </c>
      <c r="B1512" s="132">
        <v>44624</v>
      </c>
      <c r="C1512" s="133">
        <v>20</v>
      </c>
      <c r="D1512" s="134">
        <v>47.35463</v>
      </c>
    </row>
    <row r="1513" spans="1:4" x14ac:dyDescent="0.25">
      <c r="A1513" s="131" t="s">
        <v>8</v>
      </c>
      <c r="B1513" s="132">
        <v>44624</v>
      </c>
      <c r="C1513" s="133">
        <v>21</v>
      </c>
      <c r="D1513" s="134">
        <v>47.933079999999997</v>
      </c>
    </row>
    <row r="1514" spans="1:4" x14ac:dyDescent="0.25">
      <c r="A1514" s="131" t="s">
        <v>8</v>
      </c>
      <c r="B1514" s="132">
        <v>44624</v>
      </c>
      <c r="C1514" s="133">
        <v>22</v>
      </c>
      <c r="D1514" s="134">
        <v>40.487470000000002</v>
      </c>
    </row>
    <row r="1515" spans="1:4" x14ac:dyDescent="0.25">
      <c r="A1515" s="131" t="s">
        <v>8</v>
      </c>
      <c r="B1515" s="132">
        <v>44624</v>
      </c>
      <c r="C1515" s="133">
        <v>23</v>
      </c>
      <c r="D1515" s="134">
        <v>37.48948</v>
      </c>
    </row>
    <row r="1516" spans="1:4" x14ac:dyDescent="0.25">
      <c r="A1516" s="131" t="s">
        <v>8</v>
      </c>
      <c r="B1516" s="132">
        <v>44624</v>
      </c>
      <c r="C1516" s="133">
        <v>24</v>
      </c>
      <c r="D1516" s="134">
        <v>38.712179999999996</v>
      </c>
    </row>
    <row r="1517" spans="1:4" x14ac:dyDescent="0.25">
      <c r="A1517" s="131" t="s">
        <v>8</v>
      </c>
      <c r="B1517" s="132">
        <v>44625</v>
      </c>
      <c r="C1517" s="133">
        <v>1</v>
      </c>
      <c r="D1517" s="134">
        <v>37.953470000000003</v>
      </c>
    </row>
    <row r="1518" spans="1:4" x14ac:dyDescent="0.25">
      <c r="A1518" s="131" t="s">
        <v>8</v>
      </c>
      <c r="B1518" s="132">
        <v>44625</v>
      </c>
      <c r="C1518" s="133">
        <v>2</v>
      </c>
      <c r="D1518" s="134">
        <v>33.417200000000001</v>
      </c>
    </row>
    <row r="1519" spans="1:4" x14ac:dyDescent="0.25">
      <c r="A1519" s="131" t="s">
        <v>8</v>
      </c>
      <c r="B1519" s="132">
        <v>44625</v>
      </c>
      <c r="C1519" s="133">
        <v>3</v>
      </c>
      <c r="D1519" s="134">
        <v>33.043050000000001</v>
      </c>
    </row>
    <row r="1520" spans="1:4" x14ac:dyDescent="0.25">
      <c r="A1520" s="131" t="s">
        <v>8</v>
      </c>
      <c r="B1520" s="132">
        <v>44625</v>
      </c>
      <c r="C1520" s="133">
        <v>4</v>
      </c>
      <c r="D1520" s="134">
        <v>36.375250000000001</v>
      </c>
    </row>
    <row r="1521" spans="1:4" x14ac:dyDescent="0.25">
      <c r="A1521" s="131" t="s">
        <v>8</v>
      </c>
      <c r="B1521" s="132">
        <v>44625</v>
      </c>
      <c r="C1521" s="133">
        <v>5</v>
      </c>
      <c r="D1521" s="134">
        <v>34.814860000000003</v>
      </c>
    </row>
    <row r="1522" spans="1:4" x14ac:dyDescent="0.25">
      <c r="A1522" s="131" t="s">
        <v>8</v>
      </c>
      <c r="B1522" s="132">
        <v>44625</v>
      </c>
      <c r="C1522" s="133">
        <v>6</v>
      </c>
      <c r="D1522" s="134">
        <v>35.93553</v>
      </c>
    </row>
    <row r="1523" spans="1:4" x14ac:dyDescent="0.25">
      <c r="A1523" s="131" t="s">
        <v>8</v>
      </c>
      <c r="B1523" s="132">
        <v>44625</v>
      </c>
      <c r="C1523" s="133">
        <v>7</v>
      </c>
      <c r="D1523" s="134">
        <v>36.166559999999997</v>
      </c>
    </row>
    <row r="1524" spans="1:4" x14ac:dyDescent="0.25">
      <c r="A1524" s="131" t="s">
        <v>8</v>
      </c>
      <c r="B1524" s="132">
        <v>44625</v>
      </c>
      <c r="C1524" s="133">
        <v>8</v>
      </c>
      <c r="D1524" s="134">
        <v>35.075029999999998</v>
      </c>
    </row>
    <row r="1525" spans="1:4" x14ac:dyDescent="0.25">
      <c r="A1525" s="131" t="s">
        <v>8</v>
      </c>
      <c r="B1525" s="132">
        <v>44625</v>
      </c>
      <c r="C1525" s="133">
        <v>9</v>
      </c>
      <c r="D1525" s="134">
        <v>32.427100000000003</v>
      </c>
    </row>
    <row r="1526" spans="1:4" x14ac:dyDescent="0.25">
      <c r="A1526" s="131" t="s">
        <v>8</v>
      </c>
      <c r="B1526" s="132">
        <v>44625</v>
      </c>
      <c r="C1526" s="133">
        <v>10</v>
      </c>
      <c r="D1526" s="134">
        <v>47.816549999999999</v>
      </c>
    </row>
    <row r="1527" spans="1:4" x14ac:dyDescent="0.25">
      <c r="A1527" s="131" t="s">
        <v>8</v>
      </c>
      <c r="B1527" s="132">
        <v>44625</v>
      </c>
      <c r="C1527" s="133">
        <v>11</v>
      </c>
      <c r="D1527" s="134">
        <v>36.525860000000002</v>
      </c>
    </row>
    <row r="1528" spans="1:4" x14ac:dyDescent="0.25">
      <c r="A1528" s="131" t="s">
        <v>8</v>
      </c>
      <c r="B1528" s="132">
        <v>44625</v>
      </c>
      <c r="C1528" s="133">
        <v>12</v>
      </c>
      <c r="D1528" s="134">
        <v>28.159050000000001</v>
      </c>
    </row>
    <row r="1529" spans="1:4" x14ac:dyDescent="0.25">
      <c r="A1529" s="131" t="s">
        <v>8</v>
      </c>
      <c r="B1529" s="132">
        <v>44625</v>
      </c>
      <c r="C1529" s="133">
        <v>13</v>
      </c>
      <c r="D1529" s="134">
        <v>21.55885</v>
      </c>
    </row>
    <row r="1530" spans="1:4" x14ac:dyDescent="0.25">
      <c r="A1530" s="131" t="s">
        <v>8</v>
      </c>
      <c r="B1530" s="132">
        <v>44625</v>
      </c>
      <c r="C1530" s="133">
        <v>14</v>
      </c>
      <c r="D1530" s="134">
        <v>20.92155</v>
      </c>
    </row>
    <row r="1531" spans="1:4" x14ac:dyDescent="0.25">
      <c r="A1531" s="131" t="s">
        <v>8</v>
      </c>
      <c r="B1531" s="132">
        <v>44625</v>
      </c>
      <c r="C1531" s="133">
        <v>15</v>
      </c>
      <c r="D1531" s="134">
        <v>19.08709</v>
      </c>
    </row>
    <row r="1532" spans="1:4" x14ac:dyDescent="0.25">
      <c r="A1532" s="131" t="s">
        <v>8</v>
      </c>
      <c r="B1532" s="132">
        <v>44625</v>
      </c>
      <c r="C1532" s="133">
        <v>16</v>
      </c>
      <c r="D1532" s="134">
        <v>15.625220000000001</v>
      </c>
    </row>
    <row r="1533" spans="1:4" x14ac:dyDescent="0.25">
      <c r="A1533" s="131" t="s">
        <v>8</v>
      </c>
      <c r="B1533" s="132">
        <v>44625</v>
      </c>
      <c r="C1533" s="133">
        <v>17</v>
      </c>
      <c r="D1533" s="134">
        <v>28.4343</v>
      </c>
    </row>
    <row r="1534" spans="1:4" x14ac:dyDescent="0.25">
      <c r="A1534" s="131" t="s">
        <v>8</v>
      </c>
      <c r="B1534" s="132">
        <v>44625</v>
      </c>
      <c r="C1534" s="133">
        <v>18</v>
      </c>
      <c r="D1534" s="134">
        <v>54.309660000000001</v>
      </c>
    </row>
    <row r="1535" spans="1:4" x14ac:dyDescent="0.25">
      <c r="A1535" s="131" t="s">
        <v>8</v>
      </c>
      <c r="B1535" s="132">
        <v>44625</v>
      </c>
      <c r="C1535" s="133">
        <v>19</v>
      </c>
      <c r="D1535" s="134">
        <v>46.122059999999998</v>
      </c>
    </row>
    <row r="1536" spans="1:4" x14ac:dyDescent="0.25">
      <c r="A1536" s="131" t="s">
        <v>8</v>
      </c>
      <c r="B1536" s="132">
        <v>44625</v>
      </c>
      <c r="C1536" s="133">
        <v>20</v>
      </c>
      <c r="D1536" s="134">
        <v>45.123640000000002</v>
      </c>
    </row>
    <row r="1537" spans="1:4" x14ac:dyDescent="0.25">
      <c r="A1537" s="131" t="s">
        <v>8</v>
      </c>
      <c r="B1537" s="132">
        <v>44625</v>
      </c>
      <c r="C1537" s="133">
        <v>21</v>
      </c>
      <c r="D1537" s="134">
        <v>41.69867</v>
      </c>
    </row>
    <row r="1538" spans="1:4" x14ac:dyDescent="0.25">
      <c r="A1538" s="131" t="s">
        <v>8</v>
      </c>
      <c r="B1538" s="132">
        <v>44625</v>
      </c>
      <c r="C1538" s="133">
        <v>22</v>
      </c>
      <c r="D1538" s="134">
        <v>42.999110000000002</v>
      </c>
    </row>
    <row r="1539" spans="1:4" x14ac:dyDescent="0.25">
      <c r="A1539" s="131" t="s">
        <v>8</v>
      </c>
      <c r="B1539" s="132">
        <v>44625</v>
      </c>
      <c r="C1539" s="133">
        <v>23</v>
      </c>
      <c r="D1539" s="134">
        <v>42.84111</v>
      </c>
    </row>
    <row r="1540" spans="1:4" x14ac:dyDescent="0.25">
      <c r="A1540" s="131" t="s">
        <v>8</v>
      </c>
      <c r="B1540" s="132">
        <v>44625</v>
      </c>
      <c r="C1540" s="133">
        <v>24</v>
      </c>
      <c r="D1540" s="134">
        <v>44.518639999999998</v>
      </c>
    </row>
    <row r="1541" spans="1:4" x14ac:dyDescent="0.25">
      <c r="A1541" s="131" t="s">
        <v>8</v>
      </c>
      <c r="B1541" s="132">
        <v>44626</v>
      </c>
      <c r="C1541" s="133">
        <v>1</v>
      </c>
      <c r="D1541" s="134">
        <v>35.826259999999998</v>
      </c>
    </row>
    <row r="1542" spans="1:4" x14ac:dyDescent="0.25">
      <c r="A1542" s="131" t="s">
        <v>8</v>
      </c>
      <c r="B1542" s="132">
        <v>44626</v>
      </c>
      <c r="C1542" s="133">
        <v>2</v>
      </c>
      <c r="D1542" s="134">
        <v>37.323369999999997</v>
      </c>
    </row>
    <row r="1543" spans="1:4" x14ac:dyDescent="0.25">
      <c r="A1543" s="131" t="s">
        <v>8</v>
      </c>
      <c r="B1543" s="132">
        <v>44626</v>
      </c>
      <c r="C1543" s="133">
        <v>3</v>
      </c>
      <c r="D1543" s="134">
        <v>33.356529999999999</v>
      </c>
    </row>
    <row r="1544" spans="1:4" x14ac:dyDescent="0.25">
      <c r="A1544" s="131" t="s">
        <v>8</v>
      </c>
      <c r="B1544" s="132">
        <v>44626</v>
      </c>
      <c r="C1544" s="133">
        <v>4</v>
      </c>
      <c r="D1544" s="134">
        <v>34.511380000000003</v>
      </c>
    </row>
    <row r="1545" spans="1:4" x14ac:dyDescent="0.25">
      <c r="A1545" s="131" t="s">
        <v>8</v>
      </c>
      <c r="B1545" s="132">
        <v>44626</v>
      </c>
      <c r="C1545" s="133">
        <v>5</v>
      </c>
      <c r="D1545" s="134">
        <v>35.760289999999998</v>
      </c>
    </row>
    <row r="1546" spans="1:4" x14ac:dyDescent="0.25">
      <c r="A1546" s="131" t="s">
        <v>8</v>
      </c>
      <c r="B1546" s="132">
        <v>44626</v>
      </c>
      <c r="C1546" s="133">
        <v>6</v>
      </c>
      <c r="D1546" s="134">
        <v>38.428559999999997</v>
      </c>
    </row>
    <row r="1547" spans="1:4" x14ac:dyDescent="0.25">
      <c r="A1547" s="131" t="s">
        <v>8</v>
      </c>
      <c r="B1547" s="132">
        <v>44626</v>
      </c>
      <c r="C1547" s="133">
        <v>7</v>
      </c>
      <c r="D1547" s="134">
        <v>43.369100000000003</v>
      </c>
    </row>
    <row r="1548" spans="1:4" x14ac:dyDescent="0.25">
      <c r="A1548" s="131" t="s">
        <v>8</v>
      </c>
      <c r="B1548" s="132">
        <v>44626</v>
      </c>
      <c r="C1548" s="133">
        <v>8</v>
      </c>
      <c r="D1548" s="134">
        <v>40.822249999999997</v>
      </c>
    </row>
    <row r="1549" spans="1:4" x14ac:dyDescent="0.25">
      <c r="A1549" s="131" t="s">
        <v>8</v>
      </c>
      <c r="B1549" s="132">
        <v>44626</v>
      </c>
      <c r="C1549" s="133">
        <v>9</v>
      </c>
      <c r="D1549" s="134">
        <v>34.77834</v>
      </c>
    </row>
    <row r="1550" spans="1:4" x14ac:dyDescent="0.25">
      <c r="A1550" s="131" t="s">
        <v>8</v>
      </c>
      <c r="B1550" s="132">
        <v>44626</v>
      </c>
      <c r="C1550" s="133">
        <v>10</v>
      </c>
      <c r="D1550" s="134">
        <v>24.032879999999999</v>
      </c>
    </row>
    <row r="1551" spans="1:4" x14ac:dyDescent="0.25">
      <c r="A1551" s="131" t="s">
        <v>8</v>
      </c>
      <c r="B1551" s="132">
        <v>44626</v>
      </c>
      <c r="C1551" s="133">
        <v>11</v>
      </c>
      <c r="D1551" s="134">
        <v>20.929179999999999</v>
      </c>
    </row>
    <row r="1552" spans="1:4" x14ac:dyDescent="0.25">
      <c r="A1552" s="131" t="s">
        <v>8</v>
      </c>
      <c r="B1552" s="132">
        <v>44626</v>
      </c>
      <c r="C1552" s="133">
        <v>12</v>
      </c>
      <c r="D1552" s="134">
        <v>22.537019999999998</v>
      </c>
    </row>
    <row r="1553" spans="1:4" x14ac:dyDescent="0.25">
      <c r="A1553" s="131" t="s">
        <v>8</v>
      </c>
      <c r="B1553" s="132">
        <v>44626</v>
      </c>
      <c r="C1553" s="133">
        <v>13</v>
      </c>
      <c r="D1553" s="134">
        <v>19.528849999999998</v>
      </c>
    </row>
    <row r="1554" spans="1:4" x14ac:dyDescent="0.25">
      <c r="A1554" s="131" t="s">
        <v>8</v>
      </c>
      <c r="B1554" s="132">
        <v>44626</v>
      </c>
      <c r="C1554" s="133">
        <v>14</v>
      </c>
      <c r="D1554" s="134">
        <v>21.345389999999998</v>
      </c>
    </row>
    <row r="1555" spans="1:4" x14ac:dyDescent="0.25">
      <c r="A1555" s="131" t="s">
        <v>8</v>
      </c>
      <c r="B1555" s="132">
        <v>44626</v>
      </c>
      <c r="C1555" s="133">
        <v>15</v>
      </c>
      <c r="D1555" s="134">
        <v>19.466909999999999</v>
      </c>
    </row>
    <row r="1556" spans="1:4" x14ac:dyDescent="0.25">
      <c r="A1556" s="131" t="s">
        <v>8</v>
      </c>
      <c r="B1556" s="132">
        <v>44626</v>
      </c>
      <c r="C1556" s="133">
        <v>16</v>
      </c>
      <c r="D1556" s="134">
        <v>13.988149999999999</v>
      </c>
    </row>
    <row r="1557" spans="1:4" x14ac:dyDescent="0.25">
      <c r="A1557" s="131" t="s">
        <v>8</v>
      </c>
      <c r="B1557" s="132">
        <v>44626</v>
      </c>
      <c r="C1557" s="133">
        <v>17</v>
      </c>
      <c r="D1557" s="134">
        <v>17.077390000000001</v>
      </c>
    </row>
    <row r="1558" spans="1:4" x14ac:dyDescent="0.25">
      <c r="A1558" s="131" t="s">
        <v>8</v>
      </c>
      <c r="B1558" s="132">
        <v>44626</v>
      </c>
      <c r="C1558" s="133">
        <v>18</v>
      </c>
      <c r="D1558" s="134">
        <v>35.782910000000001</v>
      </c>
    </row>
    <row r="1559" spans="1:4" x14ac:dyDescent="0.25">
      <c r="A1559" s="131" t="s">
        <v>8</v>
      </c>
      <c r="B1559" s="132">
        <v>44626</v>
      </c>
      <c r="C1559" s="133">
        <v>19</v>
      </c>
      <c r="D1559" s="134">
        <v>58.954639999999998</v>
      </c>
    </row>
    <row r="1560" spans="1:4" x14ac:dyDescent="0.25">
      <c r="A1560" s="131" t="s">
        <v>8</v>
      </c>
      <c r="B1560" s="132">
        <v>44626</v>
      </c>
      <c r="C1560" s="133">
        <v>20</v>
      </c>
      <c r="D1560" s="134">
        <v>51.852980000000002</v>
      </c>
    </row>
    <row r="1561" spans="1:4" x14ac:dyDescent="0.25">
      <c r="A1561" s="131" t="s">
        <v>8</v>
      </c>
      <c r="B1561" s="132">
        <v>44626</v>
      </c>
      <c r="C1561" s="133">
        <v>21</v>
      </c>
      <c r="D1561" s="134">
        <v>49.701419999999999</v>
      </c>
    </row>
    <row r="1562" spans="1:4" x14ac:dyDescent="0.25">
      <c r="A1562" s="131" t="s">
        <v>8</v>
      </c>
      <c r="B1562" s="132">
        <v>44626</v>
      </c>
      <c r="C1562" s="133">
        <v>22</v>
      </c>
      <c r="D1562" s="134">
        <v>64.414969999999997</v>
      </c>
    </row>
    <row r="1563" spans="1:4" x14ac:dyDescent="0.25">
      <c r="A1563" s="131" t="s">
        <v>8</v>
      </c>
      <c r="B1563" s="132">
        <v>44626</v>
      </c>
      <c r="C1563" s="133">
        <v>23</v>
      </c>
      <c r="D1563" s="134">
        <v>58.378810000000001</v>
      </c>
    </row>
    <row r="1564" spans="1:4" x14ac:dyDescent="0.25">
      <c r="A1564" s="131" t="s">
        <v>8</v>
      </c>
      <c r="B1564" s="132">
        <v>44626</v>
      </c>
      <c r="C1564" s="133">
        <v>24</v>
      </c>
      <c r="D1564" s="134">
        <v>49.233040000000003</v>
      </c>
    </row>
    <row r="1565" spans="1:4" x14ac:dyDescent="0.25">
      <c r="A1565" s="131" t="s">
        <v>8</v>
      </c>
      <c r="B1565" s="132">
        <v>44627</v>
      </c>
      <c r="C1565" s="133">
        <v>1</v>
      </c>
      <c r="D1565" s="134">
        <v>36.434069999999998</v>
      </c>
    </row>
    <row r="1566" spans="1:4" x14ac:dyDescent="0.25">
      <c r="A1566" s="131" t="s">
        <v>8</v>
      </c>
      <c r="B1566" s="132">
        <v>44627</v>
      </c>
      <c r="C1566" s="133">
        <v>2</v>
      </c>
      <c r="D1566" s="134">
        <v>35.260460000000002</v>
      </c>
    </row>
    <row r="1567" spans="1:4" x14ac:dyDescent="0.25">
      <c r="A1567" s="131" t="s">
        <v>8</v>
      </c>
      <c r="B1567" s="132">
        <v>44627</v>
      </c>
      <c r="C1567" s="133">
        <v>3</v>
      </c>
      <c r="D1567" s="134">
        <v>34.169460000000001</v>
      </c>
    </row>
    <row r="1568" spans="1:4" x14ac:dyDescent="0.25">
      <c r="A1568" s="131" t="s">
        <v>8</v>
      </c>
      <c r="B1568" s="132">
        <v>44627</v>
      </c>
      <c r="C1568" s="133">
        <v>4</v>
      </c>
      <c r="D1568" s="134">
        <v>35.220970000000001</v>
      </c>
    </row>
    <row r="1569" spans="1:4" x14ac:dyDescent="0.25">
      <c r="A1569" s="131" t="s">
        <v>8</v>
      </c>
      <c r="B1569" s="132">
        <v>44627</v>
      </c>
      <c r="C1569" s="133">
        <v>5</v>
      </c>
      <c r="D1569" s="134">
        <v>36.192860000000003</v>
      </c>
    </row>
    <row r="1570" spans="1:4" x14ac:dyDescent="0.25">
      <c r="A1570" s="131" t="s">
        <v>8</v>
      </c>
      <c r="B1570" s="132">
        <v>44627</v>
      </c>
      <c r="C1570" s="133">
        <v>6</v>
      </c>
      <c r="D1570" s="134">
        <v>39.33193</v>
      </c>
    </row>
    <row r="1571" spans="1:4" x14ac:dyDescent="0.25">
      <c r="A1571" s="131" t="s">
        <v>8</v>
      </c>
      <c r="B1571" s="132">
        <v>44627</v>
      </c>
      <c r="C1571" s="133">
        <v>7</v>
      </c>
      <c r="D1571" s="134">
        <v>46.895670000000003</v>
      </c>
    </row>
    <row r="1572" spans="1:4" x14ac:dyDescent="0.25">
      <c r="A1572" s="131" t="s">
        <v>8</v>
      </c>
      <c r="B1572" s="132">
        <v>44627</v>
      </c>
      <c r="C1572" s="133">
        <v>8</v>
      </c>
      <c r="D1572" s="134">
        <v>49.488529999999997</v>
      </c>
    </row>
    <row r="1573" spans="1:4" x14ac:dyDescent="0.25">
      <c r="A1573" s="131" t="s">
        <v>8</v>
      </c>
      <c r="B1573" s="132">
        <v>44627</v>
      </c>
      <c r="C1573" s="133">
        <v>9</v>
      </c>
      <c r="D1573" s="134">
        <v>43.018929999999997</v>
      </c>
    </row>
    <row r="1574" spans="1:4" x14ac:dyDescent="0.25">
      <c r="A1574" s="131" t="s">
        <v>8</v>
      </c>
      <c r="B1574" s="132">
        <v>44627</v>
      </c>
      <c r="C1574" s="133">
        <v>10</v>
      </c>
      <c r="D1574" s="134">
        <v>23.44857</v>
      </c>
    </row>
    <row r="1575" spans="1:4" x14ac:dyDescent="0.25">
      <c r="A1575" s="131" t="s">
        <v>8</v>
      </c>
      <c r="B1575" s="132">
        <v>44627</v>
      </c>
      <c r="C1575" s="133">
        <v>11</v>
      </c>
      <c r="D1575" s="134">
        <v>21.350580000000001</v>
      </c>
    </row>
    <row r="1576" spans="1:4" x14ac:dyDescent="0.25">
      <c r="A1576" s="131" t="s">
        <v>8</v>
      </c>
      <c r="B1576" s="132">
        <v>44627</v>
      </c>
      <c r="C1576" s="133">
        <v>12</v>
      </c>
      <c r="D1576" s="134">
        <v>23.220009999999998</v>
      </c>
    </row>
    <row r="1577" spans="1:4" x14ac:dyDescent="0.25">
      <c r="A1577" s="131" t="s">
        <v>8</v>
      </c>
      <c r="B1577" s="132">
        <v>44627</v>
      </c>
      <c r="C1577" s="133">
        <v>13</v>
      </c>
      <c r="D1577" s="134">
        <v>17.025210000000001</v>
      </c>
    </row>
    <row r="1578" spans="1:4" x14ac:dyDescent="0.25">
      <c r="A1578" s="131" t="s">
        <v>8</v>
      </c>
      <c r="B1578" s="132">
        <v>44627</v>
      </c>
      <c r="C1578" s="133">
        <v>14</v>
      </c>
      <c r="D1578" s="134">
        <v>13.602449999999999</v>
      </c>
    </row>
    <row r="1579" spans="1:4" x14ac:dyDescent="0.25">
      <c r="A1579" s="131" t="s">
        <v>8</v>
      </c>
      <c r="B1579" s="132">
        <v>44627</v>
      </c>
      <c r="C1579" s="133">
        <v>15</v>
      </c>
      <c r="D1579" s="134">
        <v>4.5608300000000002</v>
      </c>
    </row>
    <row r="1580" spans="1:4" x14ac:dyDescent="0.25">
      <c r="A1580" s="131" t="s">
        <v>8</v>
      </c>
      <c r="B1580" s="132">
        <v>44627</v>
      </c>
      <c r="C1580" s="133">
        <v>16</v>
      </c>
      <c r="D1580" s="134">
        <v>-5.4090400000000001</v>
      </c>
    </row>
    <row r="1581" spans="1:4" x14ac:dyDescent="0.25">
      <c r="A1581" s="131" t="s">
        <v>8</v>
      </c>
      <c r="B1581" s="132">
        <v>44627</v>
      </c>
      <c r="C1581" s="133">
        <v>17</v>
      </c>
      <c r="D1581" s="134">
        <v>6.81426</v>
      </c>
    </row>
    <row r="1582" spans="1:4" x14ac:dyDescent="0.25">
      <c r="A1582" s="131" t="s">
        <v>8</v>
      </c>
      <c r="B1582" s="132">
        <v>44627</v>
      </c>
      <c r="C1582" s="133">
        <v>18</v>
      </c>
      <c r="D1582" s="134">
        <v>42.590769999999999</v>
      </c>
    </row>
    <row r="1583" spans="1:4" x14ac:dyDescent="0.25">
      <c r="A1583" s="131" t="s">
        <v>8</v>
      </c>
      <c r="B1583" s="132">
        <v>44627</v>
      </c>
      <c r="C1583" s="133">
        <v>19</v>
      </c>
      <c r="D1583" s="134">
        <v>45.972479999999997</v>
      </c>
    </row>
    <row r="1584" spans="1:4" x14ac:dyDescent="0.25">
      <c r="A1584" s="131" t="s">
        <v>8</v>
      </c>
      <c r="B1584" s="132">
        <v>44627</v>
      </c>
      <c r="C1584" s="133">
        <v>20</v>
      </c>
      <c r="D1584" s="134">
        <v>39.752160000000003</v>
      </c>
    </row>
    <row r="1585" spans="1:4" x14ac:dyDescent="0.25">
      <c r="A1585" s="131" t="s">
        <v>8</v>
      </c>
      <c r="B1585" s="132">
        <v>44627</v>
      </c>
      <c r="C1585" s="133">
        <v>21</v>
      </c>
      <c r="D1585" s="134">
        <v>33.208849999999998</v>
      </c>
    </row>
    <row r="1586" spans="1:4" x14ac:dyDescent="0.25">
      <c r="A1586" s="131" t="s">
        <v>8</v>
      </c>
      <c r="B1586" s="132">
        <v>44627</v>
      </c>
      <c r="C1586" s="133">
        <v>22</v>
      </c>
      <c r="D1586" s="134">
        <v>31.29054</v>
      </c>
    </row>
    <row r="1587" spans="1:4" x14ac:dyDescent="0.25">
      <c r="A1587" s="131" t="s">
        <v>8</v>
      </c>
      <c r="B1587" s="132">
        <v>44627</v>
      </c>
      <c r="C1587" s="133">
        <v>23</v>
      </c>
      <c r="D1587" s="134">
        <v>35.074150000000003</v>
      </c>
    </row>
    <row r="1588" spans="1:4" x14ac:dyDescent="0.25">
      <c r="A1588" s="131" t="s">
        <v>8</v>
      </c>
      <c r="B1588" s="132">
        <v>44627</v>
      </c>
      <c r="C1588" s="133">
        <v>24</v>
      </c>
      <c r="D1588" s="134">
        <v>31.74127</v>
      </c>
    </row>
    <row r="1589" spans="1:4" x14ac:dyDescent="0.25">
      <c r="A1589" s="131" t="s">
        <v>8</v>
      </c>
      <c r="B1589" s="132">
        <v>44628</v>
      </c>
      <c r="C1589" s="133">
        <v>1</v>
      </c>
      <c r="D1589" s="134">
        <v>32.234189999999998</v>
      </c>
    </row>
    <row r="1590" spans="1:4" x14ac:dyDescent="0.25">
      <c r="A1590" s="131" t="s">
        <v>8</v>
      </c>
      <c r="B1590" s="132">
        <v>44628</v>
      </c>
      <c r="C1590" s="133">
        <v>2</v>
      </c>
      <c r="D1590" s="134">
        <v>31.39753</v>
      </c>
    </row>
    <row r="1591" spans="1:4" x14ac:dyDescent="0.25">
      <c r="A1591" s="131" t="s">
        <v>8</v>
      </c>
      <c r="B1591" s="132">
        <v>44628</v>
      </c>
      <c r="C1591" s="133">
        <v>3</v>
      </c>
      <c r="D1591" s="134">
        <v>31.535769999999999</v>
      </c>
    </row>
    <row r="1592" spans="1:4" x14ac:dyDescent="0.25">
      <c r="A1592" s="131" t="s">
        <v>8</v>
      </c>
      <c r="B1592" s="132">
        <v>44628</v>
      </c>
      <c r="C1592" s="133">
        <v>4</v>
      </c>
      <c r="D1592" s="134">
        <v>32.467149999999997</v>
      </c>
    </row>
    <row r="1593" spans="1:4" x14ac:dyDescent="0.25">
      <c r="A1593" s="131" t="s">
        <v>8</v>
      </c>
      <c r="B1593" s="132">
        <v>44628</v>
      </c>
      <c r="C1593" s="133">
        <v>5</v>
      </c>
      <c r="D1593" s="134">
        <v>33.427230000000002</v>
      </c>
    </row>
    <row r="1594" spans="1:4" x14ac:dyDescent="0.25">
      <c r="A1594" s="131" t="s">
        <v>8</v>
      </c>
      <c r="B1594" s="132">
        <v>44628</v>
      </c>
      <c r="C1594" s="133">
        <v>6</v>
      </c>
      <c r="D1594" s="134">
        <v>32.919910000000002</v>
      </c>
    </row>
    <row r="1595" spans="1:4" x14ac:dyDescent="0.25">
      <c r="A1595" s="131" t="s">
        <v>8</v>
      </c>
      <c r="B1595" s="132">
        <v>44628</v>
      </c>
      <c r="C1595" s="133">
        <v>7</v>
      </c>
      <c r="D1595" s="134">
        <v>36.735889999999998</v>
      </c>
    </row>
    <row r="1596" spans="1:4" x14ac:dyDescent="0.25">
      <c r="A1596" s="131" t="s">
        <v>8</v>
      </c>
      <c r="B1596" s="132">
        <v>44628</v>
      </c>
      <c r="C1596" s="133">
        <v>8</v>
      </c>
      <c r="D1596" s="134">
        <v>34.940370000000001</v>
      </c>
    </row>
    <row r="1597" spans="1:4" x14ac:dyDescent="0.25">
      <c r="A1597" s="131" t="s">
        <v>8</v>
      </c>
      <c r="B1597" s="132">
        <v>44628</v>
      </c>
      <c r="C1597" s="133">
        <v>9</v>
      </c>
      <c r="D1597" s="134">
        <v>35.508620000000001</v>
      </c>
    </row>
    <row r="1598" spans="1:4" x14ac:dyDescent="0.25">
      <c r="A1598" s="131" t="s">
        <v>8</v>
      </c>
      <c r="B1598" s="132">
        <v>44628</v>
      </c>
      <c r="C1598" s="133">
        <v>10</v>
      </c>
      <c r="D1598" s="134">
        <v>48.040770000000002</v>
      </c>
    </row>
    <row r="1599" spans="1:4" x14ac:dyDescent="0.25">
      <c r="A1599" s="131" t="s">
        <v>8</v>
      </c>
      <c r="B1599" s="132">
        <v>44628</v>
      </c>
      <c r="C1599" s="133">
        <v>11</v>
      </c>
      <c r="D1599" s="134">
        <v>31.164709999999999</v>
      </c>
    </row>
    <row r="1600" spans="1:4" x14ac:dyDescent="0.25">
      <c r="A1600" s="131" t="s">
        <v>8</v>
      </c>
      <c r="B1600" s="132">
        <v>44628</v>
      </c>
      <c r="C1600" s="133">
        <v>12</v>
      </c>
      <c r="D1600" s="134">
        <v>24.661159999999999</v>
      </c>
    </row>
    <row r="1601" spans="1:4" x14ac:dyDescent="0.25">
      <c r="A1601" s="131" t="s">
        <v>8</v>
      </c>
      <c r="B1601" s="132">
        <v>44628</v>
      </c>
      <c r="C1601" s="133">
        <v>13</v>
      </c>
      <c r="D1601" s="134">
        <v>24.164650000000002</v>
      </c>
    </row>
    <row r="1602" spans="1:4" x14ac:dyDescent="0.25">
      <c r="A1602" s="131" t="s">
        <v>8</v>
      </c>
      <c r="B1602" s="132">
        <v>44628</v>
      </c>
      <c r="C1602" s="133">
        <v>14</v>
      </c>
      <c r="D1602" s="134">
        <v>23.57612</v>
      </c>
    </row>
    <row r="1603" spans="1:4" x14ac:dyDescent="0.25">
      <c r="A1603" s="131" t="s">
        <v>8</v>
      </c>
      <c r="B1603" s="132">
        <v>44628</v>
      </c>
      <c r="C1603" s="133">
        <v>15</v>
      </c>
      <c r="D1603" s="134">
        <v>28.106280000000002</v>
      </c>
    </row>
    <row r="1604" spans="1:4" x14ac:dyDescent="0.25">
      <c r="A1604" s="131" t="s">
        <v>8</v>
      </c>
      <c r="B1604" s="132">
        <v>44628</v>
      </c>
      <c r="C1604" s="133">
        <v>16</v>
      </c>
      <c r="D1604" s="134">
        <v>30.001259999999998</v>
      </c>
    </row>
    <row r="1605" spans="1:4" x14ac:dyDescent="0.25">
      <c r="A1605" s="131" t="s">
        <v>8</v>
      </c>
      <c r="B1605" s="132">
        <v>44628</v>
      </c>
      <c r="C1605" s="133">
        <v>17</v>
      </c>
      <c r="D1605" s="134">
        <v>34.85125</v>
      </c>
    </row>
    <row r="1606" spans="1:4" x14ac:dyDescent="0.25">
      <c r="A1606" s="131" t="s">
        <v>8</v>
      </c>
      <c r="B1606" s="132">
        <v>44628</v>
      </c>
      <c r="C1606" s="133">
        <v>18</v>
      </c>
      <c r="D1606" s="134">
        <v>47.890099999999997</v>
      </c>
    </row>
    <row r="1607" spans="1:4" x14ac:dyDescent="0.25">
      <c r="A1607" s="131" t="s">
        <v>8</v>
      </c>
      <c r="B1607" s="132">
        <v>44628</v>
      </c>
      <c r="C1607" s="133">
        <v>19</v>
      </c>
      <c r="D1607" s="134">
        <v>39.744190000000003</v>
      </c>
    </row>
    <row r="1608" spans="1:4" x14ac:dyDescent="0.25">
      <c r="A1608" s="131" t="s">
        <v>8</v>
      </c>
      <c r="B1608" s="132">
        <v>44628</v>
      </c>
      <c r="C1608" s="133">
        <v>20</v>
      </c>
      <c r="D1608" s="134">
        <v>38.751249999999999</v>
      </c>
    </row>
    <row r="1609" spans="1:4" x14ac:dyDescent="0.25">
      <c r="A1609" s="131" t="s">
        <v>8</v>
      </c>
      <c r="B1609" s="132">
        <v>44628</v>
      </c>
      <c r="C1609" s="133">
        <v>21</v>
      </c>
      <c r="D1609" s="134">
        <v>38.965490000000003</v>
      </c>
    </row>
    <row r="1610" spans="1:4" x14ac:dyDescent="0.25">
      <c r="A1610" s="131" t="s">
        <v>8</v>
      </c>
      <c r="B1610" s="132">
        <v>44628</v>
      </c>
      <c r="C1610" s="133">
        <v>22</v>
      </c>
      <c r="D1610" s="134">
        <v>47.027239999999999</v>
      </c>
    </row>
    <row r="1611" spans="1:4" x14ac:dyDescent="0.25">
      <c r="A1611" s="131" t="s">
        <v>8</v>
      </c>
      <c r="B1611" s="132">
        <v>44628</v>
      </c>
      <c r="C1611" s="133">
        <v>23</v>
      </c>
      <c r="D1611" s="134">
        <v>44.658070000000002</v>
      </c>
    </row>
    <row r="1612" spans="1:4" x14ac:dyDescent="0.25">
      <c r="A1612" s="131" t="s">
        <v>8</v>
      </c>
      <c r="B1612" s="132">
        <v>44628</v>
      </c>
      <c r="C1612" s="133">
        <v>24</v>
      </c>
      <c r="D1612" s="134">
        <v>40.891849999999998</v>
      </c>
    </row>
    <row r="1613" spans="1:4" x14ac:dyDescent="0.25">
      <c r="A1613" s="131" t="s">
        <v>8</v>
      </c>
      <c r="B1613" s="132">
        <v>44629</v>
      </c>
      <c r="C1613" s="133">
        <v>1</v>
      </c>
      <c r="D1613" s="134">
        <v>38.960180000000001</v>
      </c>
    </row>
    <row r="1614" spans="1:4" x14ac:dyDescent="0.25">
      <c r="A1614" s="131" t="s">
        <v>8</v>
      </c>
      <c r="B1614" s="132">
        <v>44629</v>
      </c>
      <c r="C1614" s="133">
        <v>2</v>
      </c>
      <c r="D1614" s="134">
        <v>33.375810000000001</v>
      </c>
    </row>
    <row r="1615" spans="1:4" x14ac:dyDescent="0.25">
      <c r="A1615" s="131" t="s">
        <v>8</v>
      </c>
      <c r="B1615" s="132">
        <v>44629</v>
      </c>
      <c r="C1615" s="133">
        <v>3</v>
      </c>
      <c r="D1615" s="134">
        <v>32.63964</v>
      </c>
    </row>
    <row r="1616" spans="1:4" x14ac:dyDescent="0.25">
      <c r="A1616" s="131" t="s">
        <v>8</v>
      </c>
      <c r="B1616" s="132">
        <v>44629</v>
      </c>
      <c r="C1616" s="133">
        <v>4</v>
      </c>
      <c r="D1616" s="134">
        <v>32.328380000000003</v>
      </c>
    </row>
    <row r="1617" spans="1:4" x14ac:dyDescent="0.25">
      <c r="A1617" s="131" t="s">
        <v>8</v>
      </c>
      <c r="B1617" s="132">
        <v>44629</v>
      </c>
      <c r="C1617" s="133">
        <v>5</v>
      </c>
      <c r="D1617" s="134">
        <v>34.362690000000001</v>
      </c>
    </row>
    <row r="1618" spans="1:4" x14ac:dyDescent="0.25">
      <c r="A1618" s="131" t="s">
        <v>8</v>
      </c>
      <c r="B1618" s="132">
        <v>44629</v>
      </c>
      <c r="C1618" s="133">
        <v>6</v>
      </c>
      <c r="D1618" s="134">
        <v>38.660559999999997</v>
      </c>
    </row>
    <row r="1619" spans="1:4" x14ac:dyDescent="0.25">
      <c r="A1619" s="131" t="s">
        <v>8</v>
      </c>
      <c r="B1619" s="132">
        <v>44629</v>
      </c>
      <c r="C1619" s="133">
        <v>7</v>
      </c>
      <c r="D1619" s="134">
        <v>52.800789999999999</v>
      </c>
    </row>
    <row r="1620" spans="1:4" x14ac:dyDescent="0.25">
      <c r="A1620" s="131" t="s">
        <v>8</v>
      </c>
      <c r="B1620" s="132">
        <v>44629</v>
      </c>
      <c r="C1620" s="133">
        <v>8</v>
      </c>
      <c r="D1620" s="134">
        <v>43.294469999999997</v>
      </c>
    </row>
    <row r="1621" spans="1:4" x14ac:dyDescent="0.25">
      <c r="A1621" s="131" t="s">
        <v>8</v>
      </c>
      <c r="B1621" s="132">
        <v>44629</v>
      </c>
      <c r="C1621" s="133">
        <v>9</v>
      </c>
      <c r="D1621" s="134">
        <v>49.115989999999996</v>
      </c>
    </row>
    <row r="1622" spans="1:4" x14ac:dyDescent="0.25">
      <c r="A1622" s="131" t="s">
        <v>8</v>
      </c>
      <c r="B1622" s="132">
        <v>44629</v>
      </c>
      <c r="C1622" s="133">
        <v>10</v>
      </c>
      <c r="D1622" s="134">
        <v>46.382159999999999</v>
      </c>
    </row>
    <row r="1623" spans="1:4" x14ac:dyDescent="0.25">
      <c r="A1623" s="131" t="s">
        <v>8</v>
      </c>
      <c r="B1623" s="132">
        <v>44629</v>
      </c>
      <c r="C1623" s="133">
        <v>11</v>
      </c>
      <c r="D1623" s="134">
        <v>29.79391</v>
      </c>
    </row>
    <row r="1624" spans="1:4" x14ac:dyDescent="0.25">
      <c r="A1624" s="131" t="s">
        <v>8</v>
      </c>
      <c r="B1624" s="132">
        <v>44629</v>
      </c>
      <c r="C1624" s="133">
        <v>12</v>
      </c>
      <c r="D1624" s="134">
        <v>21.679400000000001</v>
      </c>
    </row>
    <row r="1625" spans="1:4" x14ac:dyDescent="0.25">
      <c r="A1625" s="131" t="s">
        <v>8</v>
      </c>
      <c r="B1625" s="132">
        <v>44629</v>
      </c>
      <c r="C1625" s="133">
        <v>13</v>
      </c>
      <c r="D1625" s="134">
        <v>21.756689999999999</v>
      </c>
    </row>
    <row r="1626" spans="1:4" x14ac:dyDescent="0.25">
      <c r="A1626" s="131" t="s">
        <v>8</v>
      </c>
      <c r="B1626" s="132">
        <v>44629</v>
      </c>
      <c r="C1626" s="133">
        <v>14</v>
      </c>
      <c r="D1626" s="134">
        <v>16.879740000000002</v>
      </c>
    </row>
    <row r="1627" spans="1:4" x14ac:dyDescent="0.25">
      <c r="A1627" s="131" t="s">
        <v>8</v>
      </c>
      <c r="B1627" s="132">
        <v>44629</v>
      </c>
      <c r="C1627" s="133">
        <v>15</v>
      </c>
      <c r="D1627" s="134">
        <v>17.506450000000001</v>
      </c>
    </row>
    <row r="1628" spans="1:4" x14ac:dyDescent="0.25">
      <c r="A1628" s="131" t="s">
        <v>8</v>
      </c>
      <c r="B1628" s="132">
        <v>44629</v>
      </c>
      <c r="C1628" s="133">
        <v>16</v>
      </c>
      <c r="D1628" s="134">
        <v>19.921589999999998</v>
      </c>
    </row>
    <row r="1629" spans="1:4" x14ac:dyDescent="0.25">
      <c r="A1629" s="131" t="s">
        <v>8</v>
      </c>
      <c r="B1629" s="132">
        <v>44629</v>
      </c>
      <c r="C1629" s="133">
        <v>17</v>
      </c>
      <c r="D1629" s="134">
        <v>25.967369999999999</v>
      </c>
    </row>
    <row r="1630" spans="1:4" x14ac:dyDescent="0.25">
      <c r="A1630" s="131" t="s">
        <v>8</v>
      </c>
      <c r="B1630" s="132">
        <v>44629</v>
      </c>
      <c r="C1630" s="133">
        <v>18</v>
      </c>
      <c r="D1630" s="134">
        <v>45.473199999999999</v>
      </c>
    </row>
    <row r="1631" spans="1:4" x14ac:dyDescent="0.25">
      <c r="A1631" s="131" t="s">
        <v>8</v>
      </c>
      <c r="B1631" s="132">
        <v>44629</v>
      </c>
      <c r="C1631" s="133">
        <v>19</v>
      </c>
      <c r="D1631" s="134">
        <v>108.03118000000001</v>
      </c>
    </row>
    <row r="1632" spans="1:4" x14ac:dyDescent="0.25">
      <c r="A1632" s="131" t="s">
        <v>8</v>
      </c>
      <c r="B1632" s="132">
        <v>44629</v>
      </c>
      <c r="C1632" s="133">
        <v>20</v>
      </c>
      <c r="D1632" s="134">
        <v>67.046390000000002</v>
      </c>
    </row>
    <row r="1633" spans="1:4" x14ac:dyDescent="0.25">
      <c r="A1633" s="131" t="s">
        <v>8</v>
      </c>
      <c r="B1633" s="132">
        <v>44629</v>
      </c>
      <c r="C1633" s="133">
        <v>21</v>
      </c>
      <c r="D1633" s="134">
        <v>63.902720000000002</v>
      </c>
    </row>
    <row r="1634" spans="1:4" x14ac:dyDescent="0.25">
      <c r="A1634" s="131" t="s">
        <v>8</v>
      </c>
      <c r="B1634" s="132">
        <v>44629</v>
      </c>
      <c r="C1634" s="133">
        <v>22</v>
      </c>
      <c r="D1634" s="134">
        <v>68.857919999999993</v>
      </c>
    </row>
    <row r="1635" spans="1:4" x14ac:dyDescent="0.25">
      <c r="A1635" s="131" t="s">
        <v>8</v>
      </c>
      <c r="B1635" s="132">
        <v>44629</v>
      </c>
      <c r="C1635" s="133">
        <v>23</v>
      </c>
      <c r="D1635" s="134">
        <v>58.21669</v>
      </c>
    </row>
    <row r="1636" spans="1:4" x14ac:dyDescent="0.25">
      <c r="A1636" s="131" t="s">
        <v>8</v>
      </c>
      <c r="B1636" s="132">
        <v>44629</v>
      </c>
      <c r="C1636" s="133">
        <v>24</v>
      </c>
      <c r="D1636" s="134">
        <v>56.878369999999997</v>
      </c>
    </row>
    <row r="1637" spans="1:4" x14ac:dyDescent="0.25">
      <c r="A1637" s="131" t="s">
        <v>8</v>
      </c>
      <c r="B1637" s="132">
        <v>44630</v>
      </c>
      <c r="C1637" s="133">
        <v>1</v>
      </c>
      <c r="D1637" s="134">
        <v>39.538849999999996</v>
      </c>
    </row>
    <row r="1638" spans="1:4" x14ac:dyDescent="0.25">
      <c r="A1638" s="131" t="s">
        <v>8</v>
      </c>
      <c r="B1638" s="132">
        <v>44630</v>
      </c>
      <c r="C1638" s="133">
        <v>2</v>
      </c>
      <c r="D1638" s="134">
        <v>41.617739999999998</v>
      </c>
    </row>
    <row r="1639" spans="1:4" x14ac:dyDescent="0.25">
      <c r="A1639" s="131" t="s">
        <v>8</v>
      </c>
      <c r="B1639" s="132">
        <v>44630</v>
      </c>
      <c r="C1639" s="133">
        <v>3</v>
      </c>
      <c r="D1639" s="134">
        <v>37.547930000000001</v>
      </c>
    </row>
    <row r="1640" spans="1:4" x14ac:dyDescent="0.25">
      <c r="A1640" s="131" t="s">
        <v>8</v>
      </c>
      <c r="B1640" s="132">
        <v>44630</v>
      </c>
      <c r="C1640" s="133">
        <v>4</v>
      </c>
      <c r="D1640" s="134">
        <v>37.912730000000003</v>
      </c>
    </row>
    <row r="1641" spans="1:4" x14ac:dyDescent="0.25">
      <c r="A1641" s="131" t="s">
        <v>8</v>
      </c>
      <c r="B1641" s="132">
        <v>44630</v>
      </c>
      <c r="C1641" s="133">
        <v>5</v>
      </c>
      <c r="D1641" s="134">
        <v>44.187449999999998</v>
      </c>
    </row>
    <row r="1642" spans="1:4" x14ac:dyDescent="0.25">
      <c r="A1642" s="131" t="s">
        <v>8</v>
      </c>
      <c r="B1642" s="132">
        <v>44630</v>
      </c>
      <c r="C1642" s="133">
        <v>6</v>
      </c>
      <c r="D1642" s="134">
        <v>43.426780000000001</v>
      </c>
    </row>
    <row r="1643" spans="1:4" x14ac:dyDescent="0.25">
      <c r="A1643" s="131" t="s">
        <v>8</v>
      </c>
      <c r="B1643" s="132">
        <v>44630</v>
      </c>
      <c r="C1643" s="133">
        <v>7</v>
      </c>
      <c r="D1643" s="134">
        <v>47.062049999999999</v>
      </c>
    </row>
    <row r="1644" spans="1:4" x14ac:dyDescent="0.25">
      <c r="A1644" s="131" t="s">
        <v>8</v>
      </c>
      <c r="B1644" s="132">
        <v>44630</v>
      </c>
      <c r="C1644" s="133">
        <v>8</v>
      </c>
      <c r="D1644" s="134">
        <v>44.742699999999999</v>
      </c>
    </row>
    <row r="1645" spans="1:4" x14ac:dyDescent="0.25">
      <c r="A1645" s="131" t="s">
        <v>8</v>
      </c>
      <c r="B1645" s="132">
        <v>44630</v>
      </c>
      <c r="C1645" s="133">
        <v>9</v>
      </c>
      <c r="D1645" s="134">
        <v>40.334560000000003</v>
      </c>
    </row>
    <row r="1646" spans="1:4" x14ac:dyDescent="0.25">
      <c r="A1646" s="131" t="s">
        <v>8</v>
      </c>
      <c r="B1646" s="132">
        <v>44630</v>
      </c>
      <c r="C1646" s="133">
        <v>10</v>
      </c>
      <c r="D1646" s="134">
        <v>34.850279999999998</v>
      </c>
    </row>
    <row r="1647" spans="1:4" x14ac:dyDescent="0.25">
      <c r="A1647" s="131" t="s">
        <v>8</v>
      </c>
      <c r="B1647" s="132">
        <v>44630</v>
      </c>
      <c r="C1647" s="133">
        <v>11</v>
      </c>
      <c r="D1647" s="134">
        <v>29.26022</v>
      </c>
    </row>
    <row r="1648" spans="1:4" x14ac:dyDescent="0.25">
      <c r="A1648" s="131" t="s">
        <v>8</v>
      </c>
      <c r="B1648" s="132">
        <v>44630</v>
      </c>
      <c r="C1648" s="133">
        <v>12</v>
      </c>
      <c r="D1648" s="134">
        <v>22.92107</v>
      </c>
    </row>
    <row r="1649" spans="1:4" x14ac:dyDescent="0.25">
      <c r="A1649" s="131" t="s">
        <v>8</v>
      </c>
      <c r="B1649" s="132">
        <v>44630</v>
      </c>
      <c r="C1649" s="133">
        <v>13</v>
      </c>
      <c r="D1649" s="134">
        <v>16.134219999999999</v>
      </c>
    </row>
    <row r="1650" spans="1:4" x14ac:dyDescent="0.25">
      <c r="A1650" s="131" t="s">
        <v>8</v>
      </c>
      <c r="B1650" s="132">
        <v>44630</v>
      </c>
      <c r="C1650" s="133">
        <v>14</v>
      </c>
      <c r="D1650" s="134">
        <v>16.647359999999999</v>
      </c>
    </row>
    <row r="1651" spans="1:4" x14ac:dyDescent="0.25">
      <c r="A1651" s="131" t="s">
        <v>8</v>
      </c>
      <c r="B1651" s="132">
        <v>44630</v>
      </c>
      <c r="C1651" s="133">
        <v>15</v>
      </c>
      <c r="D1651" s="134">
        <v>19.807410000000001</v>
      </c>
    </row>
    <row r="1652" spans="1:4" x14ac:dyDescent="0.25">
      <c r="A1652" s="131" t="s">
        <v>8</v>
      </c>
      <c r="B1652" s="132">
        <v>44630</v>
      </c>
      <c r="C1652" s="133">
        <v>16</v>
      </c>
      <c r="D1652" s="134">
        <v>20.833449999999999</v>
      </c>
    </row>
    <row r="1653" spans="1:4" x14ac:dyDescent="0.25">
      <c r="A1653" s="131" t="s">
        <v>8</v>
      </c>
      <c r="B1653" s="132">
        <v>44630</v>
      </c>
      <c r="C1653" s="133">
        <v>17</v>
      </c>
      <c r="D1653" s="134">
        <v>27.43093</v>
      </c>
    </row>
    <row r="1654" spans="1:4" x14ac:dyDescent="0.25">
      <c r="A1654" s="131" t="s">
        <v>8</v>
      </c>
      <c r="B1654" s="132">
        <v>44630</v>
      </c>
      <c r="C1654" s="133">
        <v>18</v>
      </c>
      <c r="D1654" s="134">
        <v>31.934830000000002</v>
      </c>
    </row>
    <row r="1655" spans="1:4" x14ac:dyDescent="0.25">
      <c r="A1655" s="131" t="s">
        <v>8</v>
      </c>
      <c r="B1655" s="132">
        <v>44630</v>
      </c>
      <c r="C1655" s="133">
        <v>19</v>
      </c>
      <c r="D1655" s="134">
        <v>46.478929999999998</v>
      </c>
    </row>
    <row r="1656" spans="1:4" x14ac:dyDescent="0.25">
      <c r="A1656" s="131" t="s">
        <v>8</v>
      </c>
      <c r="B1656" s="132">
        <v>44630</v>
      </c>
      <c r="C1656" s="133">
        <v>20</v>
      </c>
      <c r="D1656" s="134">
        <v>46.154150000000001</v>
      </c>
    </row>
    <row r="1657" spans="1:4" x14ac:dyDescent="0.25">
      <c r="A1657" s="131" t="s">
        <v>8</v>
      </c>
      <c r="B1657" s="132">
        <v>44630</v>
      </c>
      <c r="C1657" s="133">
        <v>21</v>
      </c>
      <c r="D1657" s="134">
        <v>44.190330000000003</v>
      </c>
    </row>
    <row r="1658" spans="1:4" x14ac:dyDescent="0.25">
      <c r="A1658" s="131" t="s">
        <v>8</v>
      </c>
      <c r="B1658" s="132">
        <v>44630</v>
      </c>
      <c r="C1658" s="133">
        <v>22</v>
      </c>
      <c r="D1658" s="134">
        <v>40.115870000000001</v>
      </c>
    </row>
    <row r="1659" spans="1:4" x14ac:dyDescent="0.25">
      <c r="A1659" s="131" t="s">
        <v>8</v>
      </c>
      <c r="B1659" s="132">
        <v>44630</v>
      </c>
      <c r="C1659" s="133">
        <v>23</v>
      </c>
      <c r="D1659" s="134">
        <v>37.963279999999997</v>
      </c>
    </row>
    <row r="1660" spans="1:4" x14ac:dyDescent="0.25">
      <c r="A1660" s="131" t="s">
        <v>8</v>
      </c>
      <c r="B1660" s="132">
        <v>44630</v>
      </c>
      <c r="C1660" s="133">
        <v>24</v>
      </c>
      <c r="D1660" s="134">
        <v>32.157240000000002</v>
      </c>
    </row>
    <row r="1661" spans="1:4" x14ac:dyDescent="0.25">
      <c r="A1661" s="131" t="s">
        <v>8</v>
      </c>
      <c r="B1661" s="132">
        <v>44631</v>
      </c>
      <c r="C1661" s="133">
        <v>1</v>
      </c>
      <c r="D1661" s="134">
        <v>31.580749999999998</v>
      </c>
    </row>
    <row r="1662" spans="1:4" x14ac:dyDescent="0.25">
      <c r="A1662" s="131" t="s">
        <v>8</v>
      </c>
      <c r="B1662" s="132">
        <v>44631</v>
      </c>
      <c r="C1662" s="133">
        <v>2</v>
      </c>
      <c r="D1662" s="134">
        <v>37.400179999999999</v>
      </c>
    </row>
    <row r="1663" spans="1:4" x14ac:dyDescent="0.25">
      <c r="A1663" s="131" t="s">
        <v>8</v>
      </c>
      <c r="B1663" s="132">
        <v>44631</v>
      </c>
      <c r="C1663" s="133">
        <v>3</v>
      </c>
      <c r="D1663" s="134">
        <v>37.710439999999998</v>
      </c>
    </row>
    <row r="1664" spans="1:4" x14ac:dyDescent="0.25">
      <c r="A1664" s="131" t="s">
        <v>8</v>
      </c>
      <c r="B1664" s="132">
        <v>44631</v>
      </c>
      <c r="C1664" s="133">
        <v>4</v>
      </c>
      <c r="D1664" s="134">
        <v>37.426430000000003</v>
      </c>
    </row>
    <row r="1665" spans="1:4" x14ac:dyDescent="0.25">
      <c r="A1665" s="131" t="s">
        <v>8</v>
      </c>
      <c r="B1665" s="132">
        <v>44631</v>
      </c>
      <c r="C1665" s="133">
        <v>5</v>
      </c>
      <c r="D1665" s="134">
        <v>39.47448</v>
      </c>
    </row>
    <row r="1666" spans="1:4" x14ac:dyDescent="0.25">
      <c r="A1666" s="131" t="s">
        <v>8</v>
      </c>
      <c r="B1666" s="132">
        <v>44631</v>
      </c>
      <c r="C1666" s="133">
        <v>6</v>
      </c>
      <c r="D1666" s="134">
        <v>38.762880000000003</v>
      </c>
    </row>
    <row r="1667" spans="1:4" x14ac:dyDescent="0.25">
      <c r="A1667" s="131" t="s">
        <v>8</v>
      </c>
      <c r="B1667" s="132">
        <v>44631</v>
      </c>
      <c r="C1667" s="133">
        <v>7</v>
      </c>
      <c r="D1667" s="134">
        <v>44.830710000000003</v>
      </c>
    </row>
    <row r="1668" spans="1:4" x14ac:dyDescent="0.25">
      <c r="A1668" s="131" t="s">
        <v>8</v>
      </c>
      <c r="B1668" s="132">
        <v>44631</v>
      </c>
      <c r="C1668" s="133">
        <v>8</v>
      </c>
      <c r="D1668" s="134">
        <v>43.866779999999999</v>
      </c>
    </row>
    <row r="1669" spans="1:4" x14ac:dyDescent="0.25">
      <c r="A1669" s="131" t="s">
        <v>8</v>
      </c>
      <c r="B1669" s="132">
        <v>44631</v>
      </c>
      <c r="C1669" s="133">
        <v>9</v>
      </c>
      <c r="D1669" s="134">
        <v>36.24906</v>
      </c>
    </row>
    <row r="1670" spans="1:4" x14ac:dyDescent="0.25">
      <c r="A1670" s="131" t="s">
        <v>8</v>
      </c>
      <c r="B1670" s="132">
        <v>44631</v>
      </c>
      <c r="C1670" s="133">
        <v>10</v>
      </c>
      <c r="D1670" s="134">
        <v>35.930280000000003</v>
      </c>
    </row>
    <row r="1671" spans="1:4" x14ac:dyDescent="0.25">
      <c r="A1671" s="131" t="s">
        <v>8</v>
      </c>
      <c r="B1671" s="132">
        <v>44631</v>
      </c>
      <c r="C1671" s="133">
        <v>11</v>
      </c>
      <c r="D1671" s="134">
        <v>37.20975</v>
      </c>
    </row>
    <row r="1672" spans="1:4" x14ac:dyDescent="0.25">
      <c r="A1672" s="131" t="s">
        <v>8</v>
      </c>
      <c r="B1672" s="132">
        <v>44631</v>
      </c>
      <c r="C1672" s="133">
        <v>12</v>
      </c>
      <c r="D1672" s="134">
        <v>34.118049999999997</v>
      </c>
    </row>
    <row r="1673" spans="1:4" x14ac:dyDescent="0.25">
      <c r="A1673" s="131" t="s">
        <v>8</v>
      </c>
      <c r="B1673" s="132">
        <v>44631</v>
      </c>
      <c r="C1673" s="133">
        <v>13</v>
      </c>
      <c r="D1673" s="134">
        <v>30.830739999999999</v>
      </c>
    </row>
    <row r="1674" spans="1:4" x14ac:dyDescent="0.25">
      <c r="A1674" s="131" t="s">
        <v>8</v>
      </c>
      <c r="B1674" s="132">
        <v>44631</v>
      </c>
      <c r="C1674" s="133">
        <v>14</v>
      </c>
      <c r="D1674" s="134">
        <v>24.982469999999999</v>
      </c>
    </row>
    <row r="1675" spans="1:4" x14ac:dyDescent="0.25">
      <c r="A1675" s="131" t="s">
        <v>8</v>
      </c>
      <c r="B1675" s="132">
        <v>44631</v>
      </c>
      <c r="C1675" s="133">
        <v>15</v>
      </c>
      <c r="D1675" s="134">
        <v>19.316980000000001</v>
      </c>
    </row>
    <row r="1676" spans="1:4" x14ac:dyDescent="0.25">
      <c r="A1676" s="131" t="s">
        <v>8</v>
      </c>
      <c r="B1676" s="132">
        <v>44631</v>
      </c>
      <c r="C1676" s="133">
        <v>16</v>
      </c>
      <c r="D1676" s="134">
        <v>11.48555</v>
      </c>
    </row>
    <row r="1677" spans="1:4" x14ac:dyDescent="0.25">
      <c r="A1677" s="131" t="s">
        <v>8</v>
      </c>
      <c r="B1677" s="132">
        <v>44631</v>
      </c>
      <c r="C1677" s="133">
        <v>17</v>
      </c>
      <c r="D1677" s="134">
        <v>31.51951</v>
      </c>
    </row>
    <row r="1678" spans="1:4" x14ac:dyDescent="0.25">
      <c r="A1678" s="131" t="s">
        <v>8</v>
      </c>
      <c r="B1678" s="132">
        <v>44631</v>
      </c>
      <c r="C1678" s="133">
        <v>18</v>
      </c>
      <c r="D1678" s="134">
        <v>38.439459999999997</v>
      </c>
    </row>
    <row r="1679" spans="1:4" x14ac:dyDescent="0.25">
      <c r="A1679" s="131" t="s">
        <v>8</v>
      </c>
      <c r="B1679" s="132">
        <v>44631</v>
      </c>
      <c r="C1679" s="133">
        <v>19</v>
      </c>
      <c r="D1679" s="134">
        <v>89.233840000000001</v>
      </c>
    </row>
    <row r="1680" spans="1:4" x14ac:dyDescent="0.25">
      <c r="A1680" s="131" t="s">
        <v>8</v>
      </c>
      <c r="B1680" s="132">
        <v>44631</v>
      </c>
      <c r="C1680" s="133">
        <v>20</v>
      </c>
      <c r="D1680" s="134">
        <v>73.015230000000003</v>
      </c>
    </row>
    <row r="1681" spans="1:4" x14ac:dyDescent="0.25">
      <c r="A1681" s="131" t="s">
        <v>8</v>
      </c>
      <c r="B1681" s="132">
        <v>44631</v>
      </c>
      <c r="C1681" s="133">
        <v>21</v>
      </c>
      <c r="D1681" s="134">
        <v>47.190190000000001</v>
      </c>
    </row>
    <row r="1682" spans="1:4" x14ac:dyDescent="0.25">
      <c r="A1682" s="131" t="s">
        <v>8</v>
      </c>
      <c r="B1682" s="132">
        <v>44631</v>
      </c>
      <c r="C1682" s="133">
        <v>22</v>
      </c>
      <c r="D1682" s="134">
        <v>43.592730000000003</v>
      </c>
    </row>
    <row r="1683" spans="1:4" x14ac:dyDescent="0.25">
      <c r="A1683" s="131" t="s">
        <v>8</v>
      </c>
      <c r="B1683" s="132">
        <v>44631</v>
      </c>
      <c r="C1683" s="133">
        <v>23</v>
      </c>
      <c r="D1683" s="134">
        <v>47.241210000000002</v>
      </c>
    </row>
    <row r="1684" spans="1:4" x14ac:dyDescent="0.25">
      <c r="A1684" s="131" t="s">
        <v>8</v>
      </c>
      <c r="B1684" s="132">
        <v>44631</v>
      </c>
      <c r="C1684" s="133">
        <v>24</v>
      </c>
      <c r="D1684" s="134">
        <v>44.34413</v>
      </c>
    </row>
    <row r="1685" spans="1:4" x14ac:dyDescent="0.25">
      <c r="A1685" s="131" t="s">
        <v>8</v>
      </c>
      <c r="B1685" s="132">
        <v>44632</v>
      </c>
      <c r="C1685" s="133">
        <v>1</v>
      </c>
      <c r="D1685" s="134">
        <v>50.170349999999999</v>
      </c>
    </row>
    <row r="1686" spans="1:4" x14ac:dyDescent="0.25">
      <c r="A1686" s="131" t="s">
        <v>8</v>
      </c>
      <c r="B1686" s="132">
        <v>44632</v>
      </c>
      <c r="C1686" s="133">
        <v>2</v>
      </c>
      <c r="D1686" s="134">
        <v>32.108829999999998</v>
      </c>
    </row>
    <row r="1687" spans="1:4" x14ac:dyDescent="0.25">
      <c r="A1687" s="131" t="s">
        <v>8</v>
      </c>
      <c r="B1687" s="132">
        <v>44632</v>
      </c>
      <c r="C1687" s="133">
        <v>3</v>
      </c>
      <c r="D1687" s="134">
        <v>27.79749</v>
      </c>
    </row>
    <row r="1688" spans="1:4" x14ac:dyDescent="0.25">
      <c r="A1688" s="131" t="s">
        <v>8</v>
      </c>
      <c r="B1688" s="132">
        <v>44632</v>
      </c>
      <c r="C1688" s="133">
        <v>4</v>
      </c>
      <c r="D1688" s="134">
        <v>32.42465</v>
      </c>
    </row>
    <row r="1689" spans="1:4" x14ac:dyDescent="0.25">
      <c r="A1689" s="131" t="s">
        <v>8</v>
      </c>
      <c r="B1689" s="132">
        <v>44632</v>
      </c>
      <c r="C1689" s="133">
        <v>5</v>
      </c>
      <c r="D1689" s="134">
        <v>32.619459999999997</v>
      </c>
    </row>
    <row r="1690" spans="1:4" x14ac:dyDescent="0.25">
      <c r="A1690" s="131" t="s">
        <v>8</v>
      </c>
      <c r="B1690" s="132">
        <v>44632</v>
      </c>
      <c r="C1690" s="133">
        <v>6</v>
      </c>
      <c r="D1690" s="134">
        <v>33.677990000000001</v>
      </c>
    </row>
    <row r="1691" spans="1:4" x14ac:dyDescent="0.25">
      <c r="A1691" s="131" t="s">
        <v>8</v>
      </c>
      <c r="B1691" s="132">
        <v>44632</v>
      </c>
      <c r="C1691" s="133">
        <v>7</v>
      </c>
      <c r="D1691" s="134">
        <v>37.330869999999997</v>
      </c>
    </row>
    <row r="1692" spans="1:4" x14ac:dyDescent="0.25">
      <c r="A1692" s="131" t="s">
        <v>8</v>
      </c>
      <c r="B1692" s="132">
        <v>44632</v>
      </c>
      <c r="C1692" s="133">
        <v>8</v>
      </c>
      <c r="D1692" s="134">
        <v>33.777450000000002</v>
      </c>
    </row>
    <row r="1693" spans="1:4" x14ac:dyDescent="0.25">
      <c r="A1693" s="131" t="s">
        <v>8</v>
      </c>
      <c r="B1693" s="132">
        <v>44632</v>
      </c>
      <c r="C1693" s="133">
        <v>9</v>
      </c>
      <c r="D1693" s="134">
        <v>29.303629999999998</v>
      </c>
    </row>
    <row r="1694" spans="1:4" x14ac:dyDescent="0.25">
      <c r="A1694" s="131" t="s">
        <v>8</v>
      </c>
      <c r="B1694" s="132">
        <v>44632</v>
      </c>
      <c r="C1694" s="133">
        <v>10</v>
      </c>
      <c r="D1694" s="134">
        <v>30.831340000000001</v>
      </c>
    </row>
    <row r="1695" spans="1:4" x14ac:dyDescent="0.25">
      <c r="A1695" s="131" t="s">
        <v>8</v>
      </c>
      <c r="B1695" s="132">
        <v>44632</v>
      </c>
      <c r="C1695" s="133">
        <v>11</v>
      </c>
      <c r="D1695" s="134">
        <v>25.400580000000001</v>
      </c>
    </row>
    <row r="1696" spans="1:4" x14ac:dyDescent="0.25">
      <c r="A1696" s="131" t="s">
        <v>8</v>
      </c>
      <c r="B1696" s="132">
        <v>44632</v>
      </c>
      <c r="C1696" s="133">
        <v>12</v>
      </c>
      <c r="D1696" s="134">
        <v>20.132449999999999</v>
      </c>
    </row>
    <row r="1697" spans="1:4" x14ac:dyDescent="0.25">
      <c r="A1697" s="131" t="s">
        <v>8</v>
      </c>
      <c r="B1697" s="132">
        <v>44632</v>
      </c>
      <c r="C1697" s="133">
        <v>13</v>
      </c>
      <c r="D1697" s="134">
        <v>18.555289999999999</v>
      </c>
    </row>
    <row r="1698" spans="1:4" x14ac:dyDescent="0.25">
      <c r="A1698" s="131" t="s">
        <v>8</v>
      </c>
      <c r="B1698" s="132">
        <v>44632</v>
      </c>
      <c r="C1698" s="133">
        <v>14</v>
      </c>
      <c r="D1698" s="134">
        <v>0.94528999999999996</v>
      </c>
    </row>
    <row r="1699" spans="1:4" x14ac:dyDescent="0.25">
      <c r="A1699" s="131" t="s">
        <v>8</v>
      </c>
      <c r="B1699" s="132">
        <v>44632</v>
      </c>
      <c r="C1699" s="133">
        <v>15</v>
      </c>
      <c r="D1699" s="134">
        <v>17.051960000000001</v>
      </c>
    </row>
    <row r="1700" spans="1:4" x14ac:dyDescent="0.25">
      <c r="A1700" s="131" t="s">
        <v>8</v>
      </c>
      <c r="B1700" s="132">
        <v>44632</v>
      </c>
      <c r="C1700" s="133">
        <v>16</v>
      </c>
      <c r="D1700" s="134">
        <v>16.86795</v>
      </c>
    </row>
    <row r="1701" spans="1:4" x14ac:dyDescent="0.25">
      <c r="A1701" s="131" t="s">
        <v>8</v>
      </c>
      <c r="B1701" s="132">
        <v>44632</v>
      </c>
      <c r="C1701" s="133">
        <v>17</v>
      </c>
      <c r="D1701" s="134">
        <v>30.046389999999999</v>
      </c>
    </row>
    <row r="1702" spans="1:4" x14ac:dyDescent="0.25">
      <c r="A1702" s="131" t="s">
        <v>8</v>
      </c>
      <c r="B1702" s="132">
        <v>44632</v>
      </c>
      <c r="C1702" s="133">
        <v>18</v>
      </c>
      <c r="D1702" s="134">
        <v>52.689390000000003</v>
      </c>
    </row>
    <row r="1703" spans="1:4" x14ac:dyDescent="0.25">
      <c r="A1703" s="131" t="s">
        <v>8</v>
      </c>
      <c r="B1703" s="132">
        <v>44632</v>
      </c>
      <c r="C1703" s="133">
        <v>19</v>
      </c>
      <c r="D1703" s="134">
        <v>36.341740000000001</v>
      </c>
    </row>
    <row r="1704" spans="1:4" x14ac:dyDescent="0.25">
      <c r="A1704" s="131" t="s">
        <v>8</v>
      </c>
      <c r="B1704" s="132">
        <v>44632</v>
      </c>
      <c r="C1704" s="133">
        <v>20</v>
      </c>
      <c r="D1704" s="134">
        <v>32.148960000000002</v>
      </c>
    </row>
    <row r="1705" spans="1:4" x14ac:dyDescent="0.25">
      <c r="A1705" s="131" t="s">
        <v>8</v>
      </c>
      <c r="B1705" s="132">
        <v>44632</v>
      </c>
      <c r="C1705" s="133">
        <v>21</v>
      </c>
      <c r="D1705" s="134">
        <v>31.455680000000001</v>
      </c>
    </row>
    <row r="1706" spans="1:4" x14ac:dyDescent="0.25">
      <c r="A1706" s="131" t="s">
        <v>8</v>
      </c>
      <c r="B1706" s="132">
        <v>44632</v>
      </c>
      <c r="C1706" s="133">
        <v>22</v>
      </c>
      <c r="D1706" s="134">
        <v>31.10669</v>
      </c>
    </row>
    <row r="1707" spans="1:4" x14ac:dyDescent="0.25">
      <c r="A1707" s="131" t="s">
        <v>8</v>
      </c>
      <c r="B1707" s="132">
        <v>44632</v>
      </c>
      <c r="C1707" s="133">
        <v>23</v>
      </c>
      <c r="D1707" s="134">
        <v>33.974519999999998</v>
      </c>
    </row>
    <row r="1708" spans="1:4" x14ac:dyDescent="0.25">
      <c r="A1708" s="131" t="s">
        <v>8</v>
      </c>
      <c r="B1708" s="132">
        <v>44632</v>
      </c>
      <c r="C1708" s="133">
        <v>24</v>
      </c>
      <c r="D1708" s="134">
        <v>34.396520000000002</v>
      </c>
    </row>
    <row r="1709" spans="1:4" x14ac:dyDescent="0.25">
      <c r="A1709" s="131" t="s">
        <v>8</v>
      </c>
      <c r="B1709" s="132">
        <v>44633</v>
      </c>
      <c r="C1709" s="133">
        <v>1</v>
      </c>
      <c r="D1709" s="134">
        <v>32.689109999999999</v>
      </c>
    </row>
    <row r="1710" spans="1:4" x14ac:dyDescent="0.25">
      <c r="A1710" s="131" t="s">
        <v>8</v>
      </c>
      <c r="B1710" s="132">
        <v>44633</v>
      </c>
      <c r="C1710" s="133">
        <v>2</v>
      </c>
      <c r="D1710" s="134">
        <v>32.927950000000003</v>
      </c>
    </row>
    <row r="1711" spans="1:4" x14ac:dyDescent="0.25">
      <c r="A1711" s="131" t="s">
        <v>8</v>
      </c>
      <c r="B1711" s="132">
        <v>44633</v>
      </c>
      <c r="C1711" s="133">
        <v>3</v>
      </c>
      <c r="D1711" s="134"/>
    </row>
    <row r="1712" spans="1:4" x14ac:dyDescent="0.25">
      <c r="A1712" s="131" t="s">
        <v>8</v>
      </c>
      <c r="B1712" s="132">
        <v>44633</v>
      </c>
      <c r="C1712" s="133">
        <v>4</v>
      </c>
      <c r="D1712" s="134">
        <v>30.336950000000002</v>
      </c>
    </row>
    <row r="1713" spans="1:4" x14ac:dyDescent="0.25">
      <c r="A1713" s="131" t="s">
        <v>8</v>
      </c>
      <c r="B1713" s="132">
        <v>44633</v>
      </c>
      <c r="C1713" s="133">
        <v>5</v>
      </c>
      <c r="D1713" s="134">
        <v>31.061509999999998</v>
      </c>
    </row>
    <row r="1714" spans="1:4" x14ac:dyDescent="0.25">
      <c r="A1714" s="131" t="s">
        <v>8</v>
      </c>
      <c r="B1714" s="132">
        <v>44633</v>
      </c>
      <c r="C1714" s="133">
        <v>6</v>
      </c>
      <c r="D1714" s="134">
        <v>27.211179999999999</v>
      </c>
    </row>
    <row r="1715" spans="1:4" x14ac:dyDescent="0.25">
      <c r="A1715" s="131" t="s">
        <v>8</v>
      </c>
      <c r="B1715" s="132">
        <v>44633</v>
      </c>
      <c r="C1715" s="133">
        <v>7</v>
      </c>
      <c r="D1715" s="134">
        <v>30.234529999999999</v>
      </c>
    </row>
    <row r="1716" spans="1:4" x14ac:dyDescent="0.25">
      <c r="A1716" s="131" t="s">
        <v>8</v>
      </c>
      <c r="B1716" s="132">
        <v>44633</v>
      </c>
      <c r="C1716" s="133">
        <v>8</v>
      </c>
      <c r="D1716" s="134">
        <v>28.881440000000001</v>
      </c>
    </row>
    <row r="1717" spans="1:4" x14ac:dyDescent="0.25">
      <c r="A1717" s="131" t="s">
        <v>8</v>
      </c>
      <c r="B1717" s="132">
        <v>44633</v>
      </c>
      <c r="C1717" s="133">
        <v>9</v>
      </c>
      <c r="D1717" s="134">
        <v>33.228470000000002</v>
      </c>
    </row>
    <row r="1718" spans="1:4" x14ac:dyDescent="0.25">
      <c r="A1718" s="131" t="s">
        <v>8</v>
      </c>
      <c r="B1718" s="132">
        <v>44633</v>
      </c>
      <c r="C1718" s="133">
        <v>10</v>
      </c>
      <c r="D1718" s="134">
        <v>31.168790000000001</v>
      </c>
    </row>
    <row r="1719" spans="1:4" x14ac:dyDescent="0.25">
      <c r="A1719" s="131" t="s">
        <v>8</v>
      </c>
      <c r="B1719" s="132">
        <v>44633</v>
      </c>
      <c r="C1719" s="133">
        <v>11</v>
      </c>
      <c r="D1719" s="134">
        <v>5.41249</v>
      </c>
    </row>
    <row r="1720" spans="1:4" x14ac:dyDescent="0.25">
      <c r="A1720" s="131" t="s">
        <v>8</v>
      </c>
      <c r="B1720" s="132">
        <v>44633</v>
      </c>
      <c r="C1720" s="133">
        <v>12</v>
      </c>
      <c r="D1720" s="134">
        <v>15.13546</v>
      </c>
    </row>
    <row r="1721" spans="1:4" x14ac:dyDescent="0.25">
      <c r="A1721" s="131" t="s">
        <v>8</v>
      </c>
      <c r="B1721" s="132">
        <v>44633</v>
      </c>
      <c r="C1721" s="133">
        <v>13</v>
      </c>
      <c r="D1721" s="134">
        <v>10.228719999999999</v>
      </c>
    </row>
    <row r="1722" spans="1:4" x14ac:dyDescent="0.25">
      <c r="A1722" s="131" t="s">
        <v>8</v>
      </c>
      <c r="B1722" s="132">
        <v>44633</v>
      </c>
      <c r="C1722" s="133">
        <v>14</v>
      </c>
      <c r="D1722" s="134">
        <v>12.885719999999999</v>
      </c>
    </row>
    <row r="1723" spans="1:4" x14ac:dyDescent="0.25">
      <c r="A1723" s="131" t="s">
        <v>8</v>
      </c>
      <c r="B1723" s="132">
        <v>44633</v>
      </c>
      <c r="C1723" s="133">
        <v>15</v>
      </c>
      <c r="D1723" s="134">
        <v>5.1454399999999998</v>
      </c>
    </row>
    <row r="1724" spans="1:4" x14ac:dyDescent="0.25">
      <c r="A1724" s="131" t="s">
        <v>8</v>
      </c>
      <c r="B1724" s="132">
        <v>44633</v>
      </c>
      <c r="C1724" s="133">
        <v>16</v>
      </c>
      <c r="D1724" s="134">
        <v>7.3312900000000001</v>
      </c>
    </row>
    <row r="1725" spans="1:4" x14ac:dyDescent="0.25">
      <c r="A1725" s="131" t="s">
        <v>8</v>
      </c>
      <c r="B1725" s="132">
        <v>44633</v>
      </c>
      <c r="C1725" s="133">
        <v>17</v>
      </c>
      <c r="D1725" s="134">
        <v>11.03711</v>
      </c>
    </row>
    <row r="1726" spans="1:4" x14ac:dyDescent="0.25">
      <c r="A1726" s="131" t="s">
        <v>8</v>
      </c>
      <c r="B1726" s="132">
        <v>44633</v>
      </c>
      <c r="C1726" s="133">
        <v>18</v>
      </c>
      <c r="D1726" s="134">
        <v>7.87385</v>
      </c>
    </row>
    <row r="1727" spans="1:4" x14ac:dyDescent="0.25">
      <c r="A1727" s="131" t="s">
        <v>8</v>
      </c>
      <c r="B1727" s="132">
        <v>44633</v>
      </c>
      <c r="C1727" s="133">
        <v>19</v>
      </c>
      <c r="D1727" s="134">
        <v>15.417920000000001</v>
      </c>
    </row>
    <row r="1728" spans="1:4" x14ac:dyDescent="0.25">
      <c r="A1728" s="131" t="s">
        <v>8</v>
      </c>
      <c r="B1728" s="132">
        <v>44633</v>
      </c>
      <c r="C1728" s="133">
        <v>20</v>
      </c>
      <c r="D1728" s="134">
        <v>33.119250000000001</v>
      </c>
    </row>
    <row r="1729" spans="1:4" x14ac:dyDescent="0.25">
      <c r="A1729" s="131" t="s">
        <v>8</v>
      </c>
      <c r="B1729" s="132">
        <v>44633</v>
      </c>
      <c r="C1729" s="133">
        <v>21</v>
      </c>
      <c r="D1729" s="134">
        <v>46.429679999999998</v>
      </c>
    </row>
    <row r="1730" spans="1:4" x14ac:dyDescent="0.25">
      <c r="A1730" s="131" t="s">
        <v>8</v>
      </c>
      <c r="B1730" s="132">
        <v>44633</v>
      </c>
      <c r="C1730" s="133">
        <v>22</v>
      </c>
      <c r="D1730" s="134">
        <v>46.292450000000002</v>
      </c>
    </row>
    <row r="1731" spans="1:4" x14ac:dyDescent="0.25">
      <c r="A1731" s="131" t="s">
        <v>8</v>
      </c>
      <c r="B1731" s="132">
        <v>44633</v>
      </c>
      <c r="C1731" s="133">
        <v>23</v>
      </c>
      <c r="D1731" s="134">
        <v>42.375369999999997</v>
      </c>
    </row>
    <row r="1732" spans="1:4" x14ac:dyDescent="0.25">
      <c r="A1732" s="131" t="s">
        <v>8</v>
      </c>
      <c r="B1732" s="132">
        <v>44633</v>
      </c>
      <c r="C1732" s="133">
        <v>24</v>
      </c>
      <c r="D1732" s="134">
        <v>33.839410000000001</v>
      </c>
    </row>
    <row r="1733" spans="1:4" x14ac:dyDescent="0.25">
      <c r="A1733" s="131" t="s">
        <v>8</v>
      </c>
      <c r="B1733" s="132">
        <v>44634</v>
      </c>
      <c r="C1733" s="133">
        <v>1</v>
      </c>
      <c r="D1733" s="134">
        <v>33.317250000000001</v>
      </c>
    </row>
    <row r="1734" spans="1:4" x14ac:dyDescent="0.25">
      <c r="A1734" s="131" t="s">
        <v>8</v>
      </c>
      <c r="B1734" s="132">
        <v>44634</v>
      </c>
      <c r="C1734" s="133">
        <v>2</v>
      </c>
      <c r="D1734" s="134">
        <v>31.437799999999999</v>
      </c>
    </row>
    <row r="1735" spans="1:4" x14ac:dyDescent="0.25">
      <c r="A1735" s="131" t="s">
        <v>8</v>
      </c>
      <c r="B1735" s="132">
        <v>44634</v>
      </c>
      <c r="C1735" s="133">
        <v>3</v>
      </c>
      <c r="D1735" s="134">
        <v>31.198239999999998</v>
      </c>
    </row>
    <row r="1736" spans="1:4" x14ac:dyDescent="0.25">
      <c r="A1736" s="131" t="s">
        <v>8</v>
      </c>
      <c r="B1736" s="132">
        <v>44634</v>
      </c>
      <c r="C1736" s="133">
        <v>4</v>
      </c>
      <c r="D1736" s="134">
        <v>30.62847</v>
      </c>
    </row>
    <row r="1737" spans="1:4" x14ac:dyDescent="0.25">
      <c r="A1737" s="131" t="s">
        <v>8</v>
      </c>
      <c r="B1737" s="132">
        <v>44634</v>
      </c>
      <c r="C1737" s="133">
        <v>5</v>
      </c>
      <c r="D1737" s="134">
        <v>34.240360000000003</v>
      </c>
    </row>
    <row r="1738" spans="1:4" x14ac:dyDescent="0.25">
      <c r="A1738" s="131" t="s">
        <v>8</v>
      </c>
      <c r="B1738" s="132">
        <v>44634</v>
      </c>
      <c r="C1738" s="133">
        <v>6</v>
      </c>
      <c r="D1738" s="134">
        <v>29.955249999999999</v>
      </c>
    </row>
    <row r="1739" spans="1:4" x14ac:dyDescent="0.25">
      <c r="A1739" s="131" t="s">
        <v>8</v>
      </c>
      <c r="B1739" s="132">
        <v>44634</v>
      </c>
      <c r="C1739" s="133">
        <v>7</v>
      </c>
      <c r="D1739" s="134">
        <v>38.344560000000001</v>
      </c>
    </row>
    <row r="1740" spans="1:4" x14ac:dyDescent="0.25">
      <c r="A1740" s="131" t="s">
        <v>8</v>
      </c>
      <c r="B1740" s="132">
        <v>44634</v>
      </c>
      <c r="C1740" s="133">
        <v>8</v>
      </c>
      <c r="D1740" s="134">
        <v>48.523229999999998</v>
      </c>
    </row>
    <row r="1741" spans="1:4" x14ac:dyDescent="0.25">
      <c r="A1741" s="131" t="s">
        <v>8</v>
      </c>
      <c r="B1741" s="132">
        <v>44634</v>
      </c>
      <c r="C1741" s="133">
        <v>9</v>
      </c>
      <c r="D1741" s="134">
        <v>47.978810000000003</v>
      </c>
    </row>
    <row r="1742" spans="1:4" x14ac:dyDescent="0.25">
      <c r="A1742" s="131" t="s">
        <v>8</v>
      </c>
      <c r="B1742" s="132">
        <v>44634</v>
      </c>
      <c r="C1742" s="133">
        <v>10</v>
      </c>
      <c r="D1742" s="134">
        <v>47.594740000000002</v>
      </c>
    </row>
    <row r="1743" spans="1:4" x14ac:dyDescent="0.25">
      <c r="A1743" s="131" t="s">
        <v>8</v>
      </c>
      <c r="B1743" s="132">
        <v>44634</v>
      </c>
      <c r="C1743" s="133">
        <v>11</v>
      </c>
      <c r="D1743" s="134">
        <v>36.394669999999998</v>
      </c>
    </row>
    <row r="1744" spans="1:4" x14ac:dyDescent="0.25">
      <c r="A1744" s="131" t="s">
        <v>8</v>
      </c>
      <c r="B1744" s="132">
        <v>44634</v>
      </c>
      <c r="C1744" s="133">
        <v>12</v>
      </c>
      <c r="D1744" s="134">
        <v>36.476559999999999</v>
      </c>
    </row>
    <row r="1745" spans="1:4" x14ac:dyDescent="0.25">
      <c r="A1745" s="131" t="s">
        <v>8</v>
      </c>
      <c r="B1745" s="132">
        <v>44634</v>
      </c>
      <c r="C1745" s="133">
        <v>13</v>
      </c>
      <c r="D1745" s="134">
        <v>33.955640000000002</v>
      </c>
    </row>
    <row r="1746" spans="1:4" x14ac:dyDescent="0.25">
      <c r="A1746" s="131" t="s">
        <v>8</v>
      </c>
      <c r="B1746" s="132">
        <v>44634</v>
      </c>
      <c r="C1746" s="133">
        <v>14</v>
      </c>
      <c r="D1746" s="134">
        <v>32.854559999999999</v>
      </c>
    </row>
    <row r="1747" spans="1:4" x14ac:dyDescent="0.25">
      <c r="A1747" s="131" t="s">
        <v>8</v>
      </c>
      <c r="B1747" s="132">
        <v>44634</v>
      </c>
      <c r="C1747" s="133">
        <v>15</v>
      </c>
      <c r="D1747" s="134">
        <v>32.295470000000002</v>
      </c>
    </row>
    <row r="1748" spans="1:4" x14ac:dyDescent="0.25">
      <c r="A1748" s="131" t="s">
        <v>8</v>
      </c>
      <c r="B1748" s="132">
        <v>44634</v>
      </c>
      <c r="C1748" s="133">
        <v>16</v>
      </c>
      <c r="D1748" s="134">
        <v>31.05499</v>
      </c>
    </row>
    <row r="1749" spans="1:4" x14ac:dyDescent="0.25">
      <c r="A1749" s="131" t="s">
        <v>8</v>
      </c>
      <c r="B1749" s="132">
        <v>44634</v>
      </c>
      <c r="C1749" s="133">
        <v>17</v>
      </c>
      <c r="D1749" s="134">
        <v>32.744909999999997</v>
      </c>
    </row>
    <row r="1750" spans="1:4" x14ac:dyDescent="0.25">
      <c r="A1750" s="131" t="s">
        <v>8</v>
      </c>
      <c r="B1750" s="132">
        <v>44634</v>
      </c>
      <c r="C1750" s="133">
        <v>18</v>
      </c>
      <c r="D1750" s="134">
        <v>33.587150000000001</v>
      </c>
    </row>
    <row r="1751" spans="1:4" x14ac:dyDescent="0.25">
      <c r="A1751" s="131" t="s">
        <v>8</v>
      </c>
      <c r="B1751" s="132">
        <v>44634</v>
      </c>
      <c r="C1751" s="133">
        <v>19</v>
      </c>
      <c r="D1751" s="134">
        <v>44.62997</v>
      </c>
    </row>
    <row r="1752" spans="1:4" x14ac:dyDescent="0.25">
      <c r="A1752" s="131" t="s">
        <v>8</v>
      </c>
      <c r="B1752" s="132">
        <v>44634</v>
      </c>
      <c r="C1752" s="133">
        <v>20</v>
      </c>
      <c r="D1752" s="134">
        <v>44.935470000000002</v>
      </c>
    </row>
    <row r="1753" spans="1:4" x14ac:dyDescent="0.25">
      <c r="A1753" s="131" t="s">
        <v>8</v>
      </c>
      <c r="B1753" s="132">
        <v>44634</v>
      </c>
      <c r="C1753" s="133">
        <v>21</v>
      </c>
      <c r="D1753" s="134">
        <v>50.405410000000003</v>
      </c>
    </row>
    <row r="1754" spans="1:4" x14ac:dyDescent="0.25">
      <c r="A1754" s="131" t="s">
        <v>8</v>
      </c>
      <c r="B1754" s="132">
        <v>44634</v>
      </c>
      <c r="C1754" s="133">
        <v>22</v>
      </c>
      <c r="D1754" s="134">
        <v>49.350110000000001</v>
      </c>
    </row>
    <row r="1755" spans="1:4" x14ac:dyDescent="0.25">
      <c r="A1755" s="131" t="s">
        <v>8</v>
      </c>
      <c r="B1755" s="132">
        <v>44634</v>
      </c>
      <c r="C1755" s="133">
        <v>23</v>
      </c>
      <c r="D1755" s="134">
        <v>49.754179999999998</v>
      </c>
    </row>
    <row r="1756" spans="1:4" x14ac:dyDescent="0.25">
      <c r="A1756" s="131" t="s">
        <v>8</v>
      </c>
      <c r="B1756" s="132">
        <v>44634</v>
      </c>
      <c r="C1756" s="133">
        <v>24</v>
      </c>
      <c r="D1756" s="134">
        <v>46.087150000000001</v>
      </c>
    </row>
    <row r="1757" spans="1:4" x14ac:dyDescent="0.25">
      <c r="A1757" s="131" t="s">
        <v>8</v>
      </c>
      <c r="B1757" s="132">
        <v>44635</v>
      </c>
      <c r="C1757" s="133">
        <v>1</v>
      </c>
      <c r="D1757" s="134">
        <v>35.589199999999998</v>
      </c>
    </row>
    <row r="1758" spans="1:4" x14ac:dyDescent="0.25">
      <c r="A1758" s="131" t="s">
        <v>8</v>
      </c>
      <c r="B1758" s="132">
        <v>44635</v>
      </c>
      <c r="C1758" s="133">
        <v>2</v>
      </c>
      <c r="D1758" s="134">
        <v>32.207900000000002</v>
      </c>
    </row>
    <row r="1759" spans="1:4" x14ac:dyDescent="0.25">
      <c r="A1759" s="131" t="s">
        <v>8</v>
      </c>
      <c r="B1759" s="132">
        <v>44635</v>
      </c>
      <c r="C1759" s="133">
        <v>3</v>
      </c>
      <c r="D1759" s="134">
        <v>31.019580000000001</v>
      </c>
    </row>
    <row r="1760" spans="1:4" x14ac:dyDescent="0.25">
      <c r="A1760" s="131" t="s">
        <v>8</v>
      </c>
      <c r="B1760" s="132">
        <v>44635</v>
      </c>
      <c r="C1760" s="133">
        <v>4</v>
      </c>
      <c r="D1760" s="134">
        <v>29.89105</v>
      </c>
    </row>
    <row r="1761" spans="1:4" x14ac:dyDescent="0.25">
      <c r="A1761" s="131" t="s">
        <v>8</v>
      </c>
      <c r="B1761" s="132">
        <v>44635</v>
      </c>
      <c r="C1761" s="133">
        <v>5</v>
      </c>
      <c r="D1761" s="134">
        <v>30.595089999999999</v>
      </c>
    </row>
    <row r="1762" spans="1:4" x14ac:dyDescent="0.25">
      <c r="A1762" s="131" t="s">
        <v>8</v>
      </c>
      <c r="B1762" s="132">
        <v>44635</v>
      </c>
      <c r="C1762" s="133">
        <v>6</v>
      </c>
      <c r="D1762" s="134">
        <v>31.66705</v>
      </c>
    </row>
    <row r="1763" spans="1:4" x14ac:dyDescent="0.25">
      <c r="A1763" s="131" t="s">
        <v>8</v>
      </c>
      <c r="B1763" s="132">
        <v>44635</v>
      </c>
      <c r="C1763" s="133">
        <v>7</v>
      </c>
      <c r="D1763" s="134">
        <v>39.868699999999997</v>
      </c>
    </row>
    <row r="1764" spans="1:4" x14ac:dyDescent="0.25">
      <c r="A1764" s="131" t="s">
        <v>8</v>
      </c>
      <c r="B1764" s="132">
        <v>44635</v>
      </c>
      <c r="C1764" s="133">
        <v>8</v>
      </c>
      <c r="D1764" s="134">
        <v>44.208799999999997</v>
      </c>
    </row>
    <row r="1765" spans="1:4" x14ac:dyDescent="0.25">
      <c r="A1765" s="131" t="s">
        <v>8</v>
      </c>
      <c r="B1765" s="132">
        <v>44635</v>
      </c>
      <c r="C1765" s="133">
        <v>9</v>
      </c>
      <c r="D1765" s="134">
        <v>36.236319999999999</v>
      </c>
    </row>
    <row r="1766" spans="1:4" x14ac:dyDescent="0.25">
      <c r="A1766" s="131" t="s">
        <v>8</v>
      </c>
      <c r="B1766" s="132">
        <v>44635</v>
      </c>
      <c r="C1766" s="133">
        <v>10</v>
      </c>
      <c r="D1766" s="134">
        <v>35.679040000000001</v>
      </c>
    </row>
    <row r="1767" spans="1:4" x14ac:dyDescent="0.25">
      <c r="A1767" s="131" t="s">
        <v>8</v>
      </c>
      <c r="B1767" s="132">
        <v>44635</v>
      </c>
      <c r="C1767" s="133">
        <v>11</v>
      </c>
      <c r="D1767" s="134">
        <v>38.444420000000001</v>
      </c>
    </row>
    <row r="1768" spans="1:4" x14ac:dyDescent="0.25">
      <c r="A1768" s="131" t="s">
        <v>8</v>
      </c>
      <c r="B1768" s="132">
        <v>44635</v>
      </c>
      <c r="C1768" s="133">
        <v>12</v>
      </c>
      <c r="D1768" s="134">
        <v>30.2776</v>
      </c>
    </row>
    <row r="1769" spans="1:4" x14ac:dyDescent="0.25">
      <c r="A1769" s="131" t="s">
        <v>8</v>
      </c>
      <c r="B1769" s="132">
        <v>44635</v>
      </c>
      <c r="C1769" s="133">
        <v>13</v>
      </c>
      <c r="D1769" s="134">
        <v>34.541179999999997</v>
      </c>
    </row>
    <row r="1770" spans="1:4" x14ac:dyDescent="0.25">
      <c r="A1770" s="131" t="s">
        <v>8</v>
      </c>
      <c r="B1770" s="132">
        <v>44635</v>
      </c>
      <c r="C1770" s="133">
        <v>14</v>
      </c>
      <c r="D1770" s="134">
        <v>25.614660000000001</v>
      </c>
    </row>
    <row r="1771" spans="1:4" x14ac:dyDescent="0.25">
      <c r="A1771" s="131" t="s">
        <v>8</v>
      </c>
      <c r="B1771" s="132">
        <v>44635</v>
      </c>
      <c r="C1771" s="133">
        <v>15</v>
      </c>
      <c r="D1771" s="134">
        <v>19.884889999999999</v>
      </c>
    </row>
    <row r="1772" spans="1:4" x14ac:dyDescent="0.25">
      <c r="A1772" s="131" t="s">
        <v>8</v>
      </c>
      <c r="B1772" s="132">
        <v>44635</v>
      </c>
      <c r="C1772" s="133">
        <v>16</v>
      </c>
      <c r="D1772" s="134">
        <v>6.3850800000000003</v>
      </c>
    </row>
    <row r="1773" spans="1:4" x14ac:dyDescent="0.25">
      <c r="A1773" s="131" t="s">
        <v>8</v>
      </c>
      <c r="B1773" s="132">
        <v>44635</v>
      </c>
      <c r="C1773" s="133">
        <v>17</v>
      </c>
      <c r="D1773" s="134">
        <v>23.807310000000001</v>
      </c>
    </row>
    <row r="1774" spans="1:4" x14ac:dyDescent="0.25">
      <c r="A1774" s="131" t="s">
        <v>8</v>
      </c>
      <c r="B1774" s="132">
        <v>44635</v>
      </c>
      <c r="C1774" s="133">
        <v>18</v>
      </c>
      <c r="D1774" s="134">
        <v>17.586220000000001</v>
      </c>
    </row>
    <row r="1775" spans="1:4" x14ac:dyDescent="0.25">
      <c r="A1775" s="131" t="s">
        <v>8</v>
      </c>
      <c r="B1775" s="132">
        <v>44635</v>
      </c>
      <c r="C1775" s="133">
        <v>19</v>
      </c>
      <c r="D1775" s="134">
        <v>47.275129999999997</v>
      </c>
    </row>
    <row r="1776" spans="1:4" x14ac:dyDescent="0.25">
      <c r="A1776" s="131" t="s">
        <v>8</v>
      </c>
      <c r="B1776" s="132">
        <v>44635</v>
      </c>
      <c r="C1776" s="133">
        <v>20</v>
      </c>
      <c r="D1776" s="134">
        <v>45.04589</v>
      </c>
    </row>
    <row r="1777" spans="1:4" x14ac:dyDescent="0.25">
      <c r="A1777" s="131" t="s">
        <v>8</v>
      </c>
      <c r="B1777" s="132">
        <v>44635</v>
      </c>
      <c r="C1777" s="133">
        <v>21</v>
      </c>
      <c r="D1777" s="134">
        <v>40.76661</v>
      </c>
    </row>
    <row r="1778" spans="1:4" x14ac:dyDescent="0.25">
      <c r="A1778" s="131" t="s">
        <v>8</v>
      </c>
      <c r="B1778" s="132">
        <v>44635</v>
      </c>
      <c r="C1778" s="133">
        <v>22</v>
      </c>
      <c r="D1778" s="134">
        <v>41.479649999999999</v>
      </c>
    </row>
    <row r="1779" spans="1:4" x14ac:dyDescent="0.25">
      <c r="A1779" s="131" t="s">
        <v>8</v>
      </c>
      <c r="B1779" s="132">
        <v>44635</v>
      </c>
      <c r="C1779" s="133">
        <v>23</v>
      </c>
      <c r="D1779" s="134">
        <v>43.45017</v>
      </c>
    </row>
    <row r="1780" spans="1:4" x14ac:dyDescent="0.25">
      <c r="A1780" s="131" t="s">
        <v>8</v>
      </c>
      <c r="B1780" s="132">
        <v>44635</v>
      </c>
      <c r="C1780" s="133">
        <v>24</v>
      </c>
      <c r="D1780" s="134">
        <v>41.105609999999999</v>
      </c>
    </row>
    <row r="1781" spans="1:4" x14ac:dyDescent="0.25">
      <c r="A1781" s="131" t="s">
        <v>8</v>
      </c>
      <c r="B1781" s="132">
        <v>44636</v>
      </c>
      <c r="C1781" s="133">
        <v>1</v>
      </c>
      <c r="D1781" s="134">
        <v>32.118920000000003</v>
      </c>
    </row>
    <row r="1782" spans="1:4" x14ac:dyDescent="0.25">
      <c r="A1782" s="131" t="s">
        <v>8</v>
      </c>
      <c r="B1782" s="132">
        <v>44636</v>
      </c>
      <c r="C1782" s="133">
        <v>2</v>
      </c>
      <c r="D1782" s="134">
        <v>31.343419999999998</v>
      </c>
    </row>
    <row r="1783" spans="1:4" x14ac:dyDescent="0.25">
      <c r="A1783" s="131" t="s">
        <v>8</v>
      </c>
      <c r="B1783" s="132">
        <v>44636</v>
      </c>
      <c r="C1783" s="133">
        <v>3</v>
      </c>
      <c r="D1783" s="134">
        <v>30.091899999999999</v>
      </c>
    </row>
    <row r="1784" spans="1:4" x14ac:dyDescent="0.25">
      <c r="A1784" s="131" t="s">
        <v>8</v>
      </c>
      <c r="B1784" s="132">
        <v>44636</v>
      </c>
      <c r="C1784" s="133">
        <v>4</v>
      </c>
      <c r="D1784" s="134">
        <v>27.573519999999998</v>
      </c>
    </row>
    <row r="1785" spans="1:4" x14ac:dyDescent="0.25">
      <c r="A1785" s="131" t="s">
        <v>8</v>
      </c>
      <c r="B1785" s="132">
        <v>44636</v>
      </c>
      <c r="C1785" s="133">
        <v>5</v>
      </c>
      <c r="D1785" s="134">
        <v>25.488389999999999</v>
      </c>
    </row>
    <row r="1786" spans="1:4" x14ac:dyDescent="0.25">
      <c r="A1786" s="131" t="s">
        <v>8</v>
      </c>
      <c r="B1786" s="132">
        <v>44636</v>
      </c>
      <c r="C1786" s="133">
        <v>6</v>
      </c>
      <c r="D1786" s="134">
        <v>32.265459999999997</v>
      </c>
    </row>
    <row r="1787" spans="1:4" x14ac:dyDescent="0.25">
      <c r="A1787" s="131" t="s">
        <v>8</v>
      </c>
      <c r="B1787" s="132">
        <v>44636</v>
      </c>
      <c r="C1787" s="133">
        <v>7</v>
      </c>
      <c r="D1787" s="134">
        <v>42.077309999999997</v>
      </c>
    </row>
    <row r="1788" spans="1:4" x14ac:dyDescent="0.25">
      <c r="A1788" s="131" t="s">
        <v>8</v>
      </c>
      <c r="B1788" s="132">
        <v>44636</v>
      </c>
      <c r="C1788" s="133">
        <v>8</v>
      </c>
      <c r="D1788" s="134">
        <v>43.596170000000001</v>
      </c>
    </row>
    <row r="1789" spans="1:4" x14ac:dyDescent="0.25">
      <c r="A1789" s="131" t="s">
        <v>8</v>
      </c>
      <c r="B1789" s="132">
        <v>44636</v>
      </c>
      <c r="C1789" s="133">
        <v>9</v>
      </c>
      <c r="D1789" s="134">
        <v>42.901269999999997</v>
      </c>
    </row>
    <row r="1790" spans="1:4" x14ac:dyDescent="0.25">
      <c r="A1790" s="131" t="s">
        <v>8</v>
      </c>
      <c r="B1790" s="132">
        <v>44636</v>
      </c>
      <c r="C1790" s="133">
        <v>10</v>
      </c>
      <c r="D1790" s="134">
        <v>56.924779999999998</v>
      </c>
    </row>
    <row r="1791" spans="1:4" x14ac:dyDescent="0.25">
      <c r="A1791" s="131" t="s">
        <v>8</v>
      </c>
      <c r="B1791" s="132">
        <v>44636</v>
      </c>
      <c r="C1791" s="133">
        <v>11</v>
      </c>
      <c r="D1791" s="134">
        <v>22.105889999999999</v>
      </c>
    </row>
    <row r="1792" spans="1:4" x14ac:dyDescent="0.25">
      <c r="A1792" s="131" t="s">
        <v>8</v>
      </c>
      <c r="B1792" s="132">
        <v>44636</v>
      </c>
      <c r="C1792" s="133">
        <v>12</v>
      </c>
      <c r="D1792" s="134">
        <v>15.81087</v>
      </c>
    </row>
    <row r="1793" spans="1:4" x14ac:dyDescent="0.25">
      <c r="A1793" s="131" t="s">
        <v>8</v>
      </c>
      <c r="B1793" s="132">
        <v>44636</v>
      </c>
      <c r="C1793" s="133">
        <v>13</v>
      </c>
      <c r="D1793" s="134">
        <v>6.5941799999999997</v>
      </c>
    </row>
    <row r="1794" spans="1:4" x14ac:dyDescent="0.25">
      <c r="A1794" s="131" t="s">
        <v>8</v>
      </c>
      <c r="B1794" s="132">
        <v>44636</v>
      </c>
      <c r="C1794" s="133">
        <v>14</v>
      </c>
      <c r="D1794" s="134">
        <v>8.9628800000000002</v>
      </c>
    </row>
    <row r="1795" spans="1:4" x14ac:dyDescent="0.25">
      <c r="A1795" s="131" t="s">
        <v>8</v>
      </c>
      <c r="B1795" s="132">
        <v>44636</v>
      </c>
      <c r="C1795" s="133">
        <v>15</v>
      </c>
      <c r="D1795" s="134">
        <v>-0.16172</v>
      </c>
    </row>
    <row r="1796" spans="1:4" x14ac:dyDescent="0.25">
      <c r="A1796" s="131" t="s">
        <v>8</v>
      </c>
      <c r="B1796" s="132">
        <v>44636</v>
      </c>
      <c r="C1796" s="133">
        <v>16</v>
      </c>
      <c r="D1796" s="134">
        <v>8.6577000000000002</v>
      </c>
    </row>
    <row r="1797" spans="1:4" x14ac:dyDescent="0.25">
      <c r="A1797" s="131" t="s">
        <v>8</v>
      </c>
      <c r="B1797" s="132">
        <v>44636</v>
      </c>
      <c r="C1797" s="133">
        <v>17</v>
      </c>
      <c r="D1797" s="134">
        <v>3.8755500000000001</v>
      </c>
    </row>
    <row r="1798" spans="1:4" x14ac:dyDescent="0.25">
      <c r="A1798" s="131" t="s">
        <v>8</v>
      </c>
      <c r="B1798" s="132">
        <v>44636</v>
      </c>
      <c r="C1798" s="133">
        <v>18</v>
      </c>
      <c r="D1798" s="134">
        <v>6.6123700000000003</v>
      </c>
    </row>
    <row r="1799" spans="1:4" x14ac:dyDescent="0.25">
      <c r="A1799" s="131" t="s">
        <v>8</v>
      </c>
      <c r="B1799" s="132">
        <v>44636</v>
      </c>
      <c r="C1799" s="133">
        <v>19</v>
      </c>
      <c r="D1799" s="134">
        <v>35.570010000000003</v>
      </c>
    </row>
    <row r="1800" spans="1:4" x14ac:dyDescent="0.25">
      <c r="A1800" s="131" t="s">
        <v>8</v>
      </c>
      <c r="B1800" s="132">
        <v>44636</v>
      </c>
      <c r="C1800" s="133">
        <v>20</v>
      </c>
      <c r="D1800" s="134">
        <v>42.348909999999997</v>
      </c>
    </row>
    <row r="1801" spans="1:4" x14ac:dyDescent="0.25">
      <c r="A1801" s="131" t="s">
        <v>8</v>
      </c>
      <c r="B1801" s="132">
        <v>44636</v>
      </c>
      <c r="C1801" s="133">
        <v>21</v>
      </c>
      <c r="D1801" s="134">
        <v>36.577379999999998</v>
      </c>
    </row>
    <row r="1802" spans="1:4" x14ac:dyDescent="0.25">
      <c r="A1802" s="131" t="s">
        <v>8</v>
      </c>
      <c r="B1802" s="132">
        <v>44636</v>
      </c>
      <c r="C1802" s="133">
        <v>22</v>
      </c>
      <c r="D1802" s="134">
        <v>47.475529999999999</v>
      </c>
    </row>
    <row r="1803" spans="1:4" x14ac:dyDescent="0.25">
      <c r="A1803" s="131" t="s">
        <v>8</v>
      </c>
      <c r="B1803" s="132">
        <v>44636</v>
      </c>
      <c r="C1803" s="133">
        <v>23</v>
      </c>
      <c r="D1803" s="134">
        <v>44.027650000000001</v>
      </c>
    </row>
    <row r="1804" spans="1:4" x14ac:dyDescent="0.25">
      <c r="A1804" s="131" t="s">
        <v>8</v>
      </c>
      <c r="B1804" s="132">
        <v>44636</v>
      </c>
      <c r="C1804" s="133">
        <v>24</v>
      </c>
      <c r="D1804" s="134">
        <v>39.57067</v>
      </c>
    </row>
    <row r="1805" spans="1:4" x14ac:dyDescent="0.25">
      <c r="A1805" s="131" t="s">
        <v>8</v>
      </c>
      <c r="B1805" s="132">
        <v>44637</v>
      </c>
      <c r="C1805" s="133">
        <v>1</v>
      </c>
      <c r="D1805" s="134">
        <v>39.646940000000001</v>
      </c>
    </row>
    <row r="1806" spans="1:4" x14ac:dyDescent="0.25">
      <c r="A1806" s="131" t="s">
        <v>8</v>
      </c>
      <c r="B1806" s="132">
        <v>44637</v>
      </c>
      <c r="C1806" s="133">
        <v>2</v>
      </c>
      <c r="D1806" s="134">
        <v>33.431849999999997</v>
      </c>
    </row>
    <row r="1807" spans="1:4" x14ac:dyDescent="0.25">
      <c r="A1807" s="131" t="s">
        <v>8</v>
      </c>
      <c r="B1807" s="132">
        <v>44637</v>
      </c>
      <c r="C1807" s="133">
        <v>3</v>
      </c>
      <c r="D1807" s="134">
        <v>32.46002</v>
      </c>
    </row>
    <row r="1808" spans="1:4" x14ac:dyDescent="0.25">
      <c r="A1808" s="131" t="s">
        <v>8</v>
      </c>
      <c r="B1808" s="132">
        <v>44637</v>
      </c>
      <c r="C1808" s="133">
        <v>4</v>
      </c>
      <c r="D1808" s="134">
        <v>31.275490000000001</v>
      </c>
    </row>
    <row r="1809" spans="1:4" x14ac:dyDescent="0.25">
      <c r="A1809" s="131" t="s">
        <v>8</v>
      </c>
      <c r="B1809" s="132">
        <v>44637</v>
      </c>
      <c r="C1809" s="133">
        <v>5</v>
      </c>
      <c r="D1809" s="134">
        <v>34.127079999999999</v>
      </c>
    </row>
    <row r="1810" spans="1:4" x14ac:dyDescent="0.25">
      <c r="A1810" s="131" t="s">
        <v>8</v>
      </c>
      <c r="B1810" s="132">
        <v>44637</v>
      </c>
      <c r="C1810" s="133">
        <v>6</v>
      </c>
      <c r="D1810" s="134">
        <v>36.639769999999999</v>
      </c>
    </row>
    <row r="1811" spans="1:4" x14ac:dyDescent="0.25">
      <c r="A1811" s="131" t="s">
        <v>8</v>
      </c>
      <c r="B1811" s="132">
        <v>44637</v>
      </c>
      <c r="C1811" s="133">
        <v>7</v>
      </c>
      <c r="D1811" s="134">
        <v>39.615780000000001</v>
      </c>
    </row>
    <row r="1812" spans="1:4" x14ac:dyDescent="0.25">
      <c r="A1812" s="131" t="s">
        <v>8</v>
      </c>
      <c r="B1812" s="132">
        <v>44637</v>
      </c>
      <c r="C1812" s="133">
        <v>8</v>
      </c>
      <c r="D1812" s="134">
        <v>43.88391</v>
      </c>
    </row>
    <row r="1813" spans="1:4" x14ac:dyDescent="0.25">
      <c r="A1813" s="131" t="s">
        <v>8</v>
      </c>
      <c r="B1813" s="132">
        <v>44637</v>
      </c>
      <c r="C1813" s="133">
        <v>9</v>
      </c>
      <c r="D1813" s="134">
        <v>47.675660000000001</v>
      </c>
    </row>
    <row r="1814" spans="1:4" x14ac:dyDescent="0.25">
      <c r="A1814" s="131" t="s">
        <v>8</v>
      </c>
      <c r="B1814" s="132">
        <v>44637</v>
      </c>
      <c r="C1814" s="133">
        <v>10</v>
      </c>
      <c r="D1814" s="134">
        <v>43.656829999999999</v>
      </c>
    </row>
    <row r="1815" spans="1:4" x14ac:dyDescent="0.25">
      <c r="A1815" s="131" t="s">
        <v>8</v>
      </c>
      <c r="B1815" s="132">
        <v>44637</v>
      </c>
      <c r="C1815" s="133">
        <v>11</v>
      </c>
      <c r="D1815" s="134">
        <v>41.662480000000002</v>
      </c>
    </row>
    <row r="1816" spans="1:4" x14ac:dyDescent="0.25">
      <c r="A1816" s="131" t="s">
        <v>8</v>
      </c>
      <c r="B1816" s="132">
        <v>44637</v>
      </c>
      <c r="C1816" s="133">
        <v>12</v>
      </c>
      <c r="D1816" s="134">
        <v>46.21031</v>
      </c>
    </row>
    <row r="1817" spans="1:4" x14ac:dyDescent="0.25">
      <c r="A1817" s="131" t="s">
        <v>8</v>
      </c>
      <c r="B1817" s="132">
        <v>44637</v>
      </c>
      <c r="C1817" s="133">
        <v>13</v>
      </c>
      <c r="D1817" s="134">
        <v>35.038960000000003</v>
      </c>
    </row>
    <row r="1818" spans="1:4" x14ac:dyDescent="0.25">
      <c r="A1818" s="131" t="s">
        <v>8</v>
      </c>
      <c r="B1818" s="132">
        <v>44637</v>
      </c>
      <c r="C1818" s="133">
        <v>14</v>
      </c>
      <c r="D1818" s="134">
        <v>30.575569999999999</v>
      </c>
    </row>
    <row r="1819" spans="1:4" x14ac:dyDescent="0.25">
      <c r="A1819" s="131" t="s">
        <v>8</v>
      </c>
      <c r="B1819" s="132">
        <v>44637</v>
      </c>
      <c r="C1819" s="133">
        <v>15</v>
      </c>
      <c r="D1819" s="134">
        <v>27.778459999999999</v>
      </c>
    </row>
    <row r="1820" spans="1:4" x14ac:dyDescent="0.25">
      <c r="A1820" s="131" t="s">
        <v>8</v>
      </c>
      <c r="B1820" s="132">
        <v>44637</v>
      </c>
      <c r="C1820" s="133">
        <v>16</v>
      </c>
      <c r="D1820" s="134">
        <v>24.599409999999999</v>
      </c>
    </row>
    <row r="1821" spans="1:4" x14ac:dyDescent="0.25">
      <c r="A1821" s="131" t="s">
        <v>8</v>
      </c>
      <c r="B1821" s="132">
        <v>44637</v>
      </c>
      <c r="C1821" s="133">
        <v>17</v>
      </c>
      <c r="D1821" s="134">
        <v>28.238679999999999</v>
      </c>
    </row>
    <row r="1822" spans="1:4" x14ac:dyDescent="0.25">
      <c r="A1822" s="131" t="s">
        <v>8</v>
      </c>
      <c r="B1822" s="132">
        <v>44637</v>
      </c>
      <c r="C1822" s="133">
        <v>18</v>
      </c>
      <c r="D1822" s="134">
        <v>35.03501</v>
      </c>
    </row>
    <row r="1823" spans="1:4" x14ac:dyDescent="0.25">
      <c r="A1823" s="131" t="s">
        <v>8</v>
      </c>
      <c r="B1823" s="132">
        <v>44637</v>
      </c>
      <c r="C1823" s="133">
        <v>19</v>
      </c>
      <c r="D1823" s="134">
        <v>56.006819999999998</v>
      </c>
    </row>
    <row r="1824" spans="1:4" x14ac:dyDescent="0.25">
      <c r="A1824" s="131" t="s">
        <v>8</v>
      </c>
      <c r="B1824" s="132">
        <v>44637</v>
      </c>
      <c r="C1824" s="133">
        <v>20</v>
      </c>
      <c r="D1824" s="134">
        <v>61.440730000000002</v>
      </c>
    </row>
    <row r="1825" spans="1:4" x14ac:dyDescent="0.25">
      <c r="A1825" s="131" t="s">
        <v>8</v>
      </c>
      <c r="B1825" s="132">
        <v>44637</v>
      </c>
      <c r="C1825" s="133">
        <v>21</v>
      </c>
      <c r="D1825" s="134">
        <v>51.681489999999997</v>
      </c>
    </row>
    <row r="1826" spans="1:4" x14ac:dyDescent="0.25">
      <c r="A1826" s="131" t="s">
        <v>8</v>
      </c>
      <c r="B1826" s="132">
        <v>44637</v>
      </c>
      <c r="C1826" s="133">
        <v>22</v>
      </c>
      <c r="D1826" s="134">
        <v>53.362909999999999</v>
      </c>
    </row>
    <row r="1827" spans="1:4" x14ac:dyDescent="0.25">
      <c r="A1827" s="131" t="s">
        <v>8</v>
      </c>
      <c r="B1827" s="132">
        <v>44637</v>
      </c>
      <c r="C1827" s="133">
        <v>23</v>
      </c>
      <c r="D1827" s="134">
        <v>48.102319999999999</v>
      </c>
    </row>
    <row r="1828" spans="1:4" x14ac:dyDescent="0.25">
      <c r="A1828" s="131" t="s">
        <v>8</v>
      </c>
      <c r="B1828" s="132">
        <v>44637</v>
      </c>
      <c r="C1828" s="133">
        <v>24</v>
      </c>
      <c r="D1828" s="134">
        <v>48.864989999999999</v>
      </c>
    </row>
    <row r="1829" spans="1:4" x14ac:dyDescent="0.25">
      <c r="A1829" s="131" t="s">
        <v>8</v>
      </c>
      <c r="B1829" s="132">
        <v>44638</v>
      </c>
      <c r="C1829" s="133">
        <v>1</v>
      </c>
      <c r="D1829" s="134">
        <v>36.070079999999997</v>
      </c>
    </row>
    <row r="1830" spans="1:4" x14ac:dyDescent="0.25">
      <c r="A1830" s="131" t="s">
        <v>8</v>
      </c>
      <c r="B1830" s="132">
        <v>44638</v>
      </c>
      <c r="C1830" s="133">
        <v>2</v>
      </c>
      <c r="D1830" s="134">
        <v>34.346559999999997</v>
      </c>
    </row>
    <row r="1831" spans="1:4" x14ac:dyDescent="0.25">
      <c r="A1831" s="131" t="s">
        <v>8</v>
      </c>
      <c r="B1831" s="132">
        <v>44638</v>
      </c>
      <c r="C1831" s="133">
        <v>3</v>
      </c>
      <c r="D1831" s="134">
        <v>32.398519999999998</v>
      </c>
    </row>
    <row r="1832" spans="1:4" x14ac:dyDescent="0.25">
      <c r="A1832" s="131" t="s">
        <v>8</v>
      </c>
      <c r="B1832" s="132">
        <v>44638</v>
      </c>
      <c r="C1832" s="133">
        <v>4</v>
      </c>
      <c r="D1832" s="134">
        <v>31.849519999999998</v>
      </c>
    </row>
    <row r="1833" spans="1:4" x14ac:dyDescent="0.25">
      <c r="A1833" s="131" t="s">
        <v>8</v>
      </c>
      <c r="B1833" s="132">
        <v>44638</v>
      </c>
      <c r="C1833" s="133">
        <v>5</v>
      </c>
      <c r="D1833" s="134">
        <v>31.867339999999999</v>
      </c>
    </row>
    <row r="1834" spans="1:4" x14ac:dyDescent="0.25">
      <c r="A1834" s="131" t="s">
        <v>8</v>
      </c>
      <c r="B1834" s="132">
        <v>44638</v>
      </c>
      <c r="C1834" s="133">
        <v>6</v>
      </c>
      <c r="D1834" s="134">
        <v>37.047499999999999</v>
      </c>
    </row>
    <row r="1835" spans="1:4" x14ac:dyDescent="0.25">
      <c r="A1835" s="131" t="s">
        <v>8</v>
      </c>
      <c r="B1835" s="132">
        <v>44638</v>
      </c>
      <c r="C1835" s="133">
        <v>7</v>
      </c>
      <c r="D1835" s="134">
        <v>43.052639999999997</v>
      </c>
    </row>
    <row r="1836" spans="1:4" x14ac:dyDescent="0.25">
      <c r="A1836" s="131" t="s">
        <v>8</v>
      </c>
      <c r="B1836" s="132">
        <v>44638</v>
      </c>
      <c r="C1836" s="133">
        <v>8</v>
      </c>
      <c r="D1836" s="134">
        <v>48.994390000000003</v>
      </c>
    </row>
    <row r="1837" spans="1:4" x14ac:dyDescent="0.25">
      <c r="A1837" s="131" t="s">
        <v>8</v>
      </c>
      <c r="B1837" s="132">
        <v>44638</v>
      </c>
      <c r="C1837" s="133">
        <v>9</v>
      </c>
      <c r="D1837" s="134">
        <v>43.571120000000001</v>
      </c>
    </row>
    <row r="1838" spans="1:4" x14ac:dyDescent="0.25">
      <c r="A1838" s="131" t="s">
        <v>8</v>
      </c>
      <c r="B1838" s="132">
        <v>44638</v>
      </c>
      <c r="C1838" s="133">
        <v>10</v>
      </c>
      <c r="D1838" s="134">
        <v>39.847760000000001</v>
      </c>
    </row>
    <row r="1839" spans="1:4" x14ac:dyDescent="0.25">
      <c r="A1839" s="131" t="s">
        <v>8</v>
      </c>
      <c r="B1839" s="132">
        <v>44638</v>
      </c>
      <c r="C1839" s="133">
        <v>11</v>
      </c>
      <c r="D1839" s="134">
        <v>32.248010000000001</v>
      </c>
    </row>
    <row r="1840" spans="1:4" x14ac:dyDescent="0.25">
      <c r="A1840" s="131" t="s">
        <v>8</v>
      </c>
      <c r="B1840" s="132">
        <v>44638</v>
      </c>
      <c r="C1840" s="133">
        <v>12</v>
      </c>
      <c r="D1840" s="134">
        <v>38.44417</v>
      </c>
    </row>
    <row r="1841" spans="1:4" x14ac:dyDescent="0.25">
      <c r="A1841" s="131" t="s">
        <v>8</v>
      </c>
      <c r="B1841" s="132">
        <v>44638</v>
      </c>
      <c r="C1841" s="133">
        <v>13</v>
      </c>
      <c r="D1841" s="134">
        <v>37.252940000000002</v>
      </c>
    </row>
    <row r="1842" spans="1:4" x14ac:dyDescent="0.25">
      <c r="A1842" s="131" t="s">
        <v>8</v>
      </c>
      <c r="B1842" s="132">
        <v>44638</v>
      </c>
      <c r="C1842" s="133">
        <v>14</v>
      </c>
      <c r="D1842" s="134">
        <v>30.544460000000001</v>
      </c>
    </row>
    <row r="1843" spans="1:4" x14ac:dyDescent="0.25">
      <c r="A1843" s="131" t="s">
        <v>8</v>
      </c>
      <c r="B1843" s="132">
        <v>44638</v>
      </c>
      <c r="C1843" s="133">
        <v>15</v>
      </c>
      <c r="D1843" s="134">
        <v>26.997499999999999</v>
      </c>
    </row>
    <row r="1844" spans="1:4" x14ac:dyDescent="0.25">
      <c r="A1844" s="131" t="s">
        <v>8</v>
      </c>
      <c r="B1844" s="132">
        <v>44638</v>
      </c>
      <c r="C1844" s="133">
        <v>16</v>
      </c>
      <c r="D1844" s="134">
        <v>26.05893</v>
      </c>
    </row>
    <row r="1845" spans="1:4" x14ac:dyDescent="0.25">
      <c r="A1845" s="131" t="s">
        <v>8</v>
      </c>
      <c r="B1845" s="132">
        <v>44638</v>
      </c>
      <c r="C1845" s="133">
        <v>17</v>
      </c>
      <c r="D1845" s="134">
        <v>32.847659999999998</v>
      </c>
    </row>
    <row r="1846" spans="1:4" x14ac:dyDescent="0.25">
      <c r="A1846" s="131" t="s">
        <v>8</v>
      </c>
      <c r="B1846" s="132">
        <v>44638</v>
      </c>
      <c r="C1846" s="133">
        <v>18</v>
      </c>
      <c r="D1846" s="134">
        <v>29.59177</v>
      </c>
    </row>
    <row r="1847" spans="1:4" x14ac:dyDescent="0.25">
      <c r="A1847" s="131" t="s">
        <v>8</v>
      </c>
      <c r="B1847" s="132">
        <v>44638</v>
      </c>
      <c r="C1847" s="133">
        <v>19</v>
      </c>
      <c r="D1847" s="134">
        <v>64.991010000000003</v>
      </c>
    </row>
    <row r="1848" spans="1:4" x14ac:dyDescent="0.25">
      <c r="A1848" s="131" t="s">
        <v>8</v>
      </c>
      <c r="B1848" s="132">
        <v>44638</v>
      </c>
      <c r="C1848" s="133">
        <v>20</v>
      </c>
      <c r="D1848" s="134">
        <v>295.88929000000002</v>
      </c>
    </row>
    <row r="1849" spans="1:4" x14ac:dyDescent="0.25">
      <c r="A1849" s="131" t="s">
        <v>8</v>
      </c>
      <c r="B1849" s="132">
        <v>44638</v>
      </c>
      <c r="C1849" s="133">
        <v>21</v>
      </c>
      <c r="D1849" s="134">
        <v>80.781289999999998</v>
      </c>
    </row>
    <row r="1850" spans="1:4" x14ac:dyDescent="0.25">
      <c r="A1850" s="131" t="s">
        <v>8</v>
      </c>
      <c r="B1850" s="132">
        <v>44638</v>
      </c>
      <c r="C1850" s="133">
        <v>22</v>
      </c>
      <c r="D1850" s="134">
        <v>46.6935</v>
      </c>
    </row>
    <row r="1851" spans="1:4" x14ac:dyDescent="0.25">
      <c r="A1851" s="131" t="s">
        <v>8</v>
      </c>
      <c r="B1851" s="132">
        <v>44638</v>
      </c>
      <c r="C1851" s="133">
        <v>23</v>
      </c>
      <c r="D1851" s="134">
        <v>46.412100000000002</v>
      </c>
    </row>
    <row r="1852" spans="1:4" x14ac:dyDescent="0.25">
      <c r="A1852" s="131" t="s">
        <v>8</v>
      </c>
      <c r="B1852" s="132">
        <v>44638</v>
      </c>
      <c r="C1852" s="133">
        <v>24</v>
      </c>
      <c r="D1852" s="134">
        <v>49.01614</v>
      </c>
    </row>
    <row r="1853" spans="1:4" x14ac:dyDescent="0.25">
      <c r="A1853" s="131" t="s">
        <v>8</v>
      </c>
      <c r="B1853" s="132">
        <v>44639</v>
      </c>
      <c r="C1853" s="133">
        <v>1</v>
      </c>
      <c r="D1853" s="134">
        <v>58.83914</v>
      </c>
    </row>
    <row r="1854" spans="1:4" x14ac:dyDescent="0.25">
      <c r="A1854" s="131" t="s">
        <v>8</v>
      </c>
      <c r="B1854" s="132">
        <v>44639</v>
      </c>
      <c r="C1854" s="133">
        <v>2</v>
      </c>
      <c r="D1854" s="134">
        <v>45.923250000000003</v>
      </c>
    </row>
    <row r="1855" spans="1:4" x14ac:dyDescent="0.25">
      <c r="A1855" s="131" t="s">
        <v>8</v>
      </c>
      <c r="B1855" s="132">
        <v>44639</v>
      </c>
      <c r="C1855" s="133">
        <v>3</v>
      </c>
      <c r="D1855" s="134">
        <v>39.270040000000002</v>
      </c>
    </row>
    <row r="1856" spans="1:4" x14ac:dyDescent="0.25">
      <c r="A1856" s="131" t="s">
        <v>8</v>
      </c>
      <c r="B1856" s="132">
        <v>44639</v>
      </c>
      <c r="C1856" s="133">
        <v>4</v>
      </c>
      <c r="D1856" s="134">
        <v>32.449159999999999</v>
      </c>
    </row>
    <row r="1857" spans="1:4" x14ac:dyDescent="0.25">
      <c r="A1857" s="131" t="s">
        <v>8</v>
      </c>
      <c r="B1857" s="132">
        <v>44639</v>
      </c>
      <c r="C1857" s="133">
        <v>5</v>
      </c>
      <c r="D1857" s="134">
        <v>31.98282</v>
      </c>
    </row>
    <row r="1858" spans="1:4" x14ac:dyDescent="0.25">
      <c r="A1858" s="131" t="s">
        <v>8</v>
      </c>
      <c r="B1858" s="132">
        <v>44639</v>
      </c>
      <c r="C1858" s="133">
        <v>6</v>
      </c>
      <c r="D1858" s="134">
        <v>32.966749999999998</v>
      </c>
    </row>
    <row r="1859" spans="1:4" x14ac:dyDescent="0.25">
      <c r="A1859" s="131" t="s">
        <v>8</v>
      </c>
      <c r="B1859" s="132">
        <v>44639</v>
      </c>
      <c r="C1859" s="133">
        <v>7</v>
      </c>
      <c r="D1859" s="134">
        <v>43.035879999999999</v>
      </c>
    </row>
    <row r="1860" spans="1:4" x14ac:dyDescent="0.25">
      <c r="A1860" s="131" t="s">
        <v>8</v>
      </c>
      <c r="B1860" s="132">
        <v>44639</v>
      </c>
      <c r="C1860" s="133">
        <v>8</v>
      </c>
      <c r="D1860" s="134">
        <v>45.359029999999997</v>
      </c>
    </row>
    <row r="1861" spans="1:4" x14ac:dyDescent="0.25">
      <c r="A1861" s="131" t="s">
        <v>8</v>
      </c>
      <c r="B1861" s="132">
        <v>44639</v>
      </c>
      <c r="C1861" s="133">
        <v>9</v>
      </c>
      <c r="D1861" s="134">
        <v>52.687420000000003</v>
      </c>
    </row>
    <row r="1862" spans="1:4" x14ac:dyDescent="0.25">
      <c r="A1862" s="131" t="s">
        <v>8</v>
      </c>
      <c r="B1862" s="132">
        <v>44639</v>
      </c>
      <c r="C1862" s="133">
        <v>10</v>
      </c>
      <c r="D1862" s="134">
        <v>58.661180000000002</v>
      </c>
    </row>
    <row r="1863" spans="1:4" x14ac:dyDescent="0.25">
      <c r="A1863" s="131" t="s">
        <v>8</v>
      </c>
      <c r="B1863" s="132">
        <v>44639</v>
      </c>
      <c r="C1863" s="133">
        <v>11</v>
      </c>
      <c r="D1863" s="134">
        <v>58.353090000000002</v>
      </c>
    </row>
    <row r="1864" spans="1:4" x14ac:dyDescent="0.25">
      <c r="A1864" s="131" t="s">
        <v>8</v>
      </c>
      <c r="B1864" s="132">
        <v>44639</v>
      </c>
      <c r="C1864" s="133">
        <v>12</v>
      </c>
      <c r="D1864" s="134">
        <v>34.763129999999997</v>
      </c>
    </row>
    <row r="1865" spans="1:4" x14ac:dyDescent="0.25">
      <c r="A1865" s="131" t="s">
        <v>8</v>
      </c>
      <c r="B1865" s="132">
        <v>44639</v>
      </c>
      <c r="C1865" s="133">
        <v>13</v>
      </c>
      <c r="D1865" s="134">
        <v>36.343249999999998</v>
      </c>
    </row>
    <row r="1866" spans="1:4" x14ac:dyDescent="0.25">
      <c r="A1866" s="131" t="s">
        <v>8</v>
      </c>
      <c r="B1866" s="132">
        <v>44639</v>
      </c>
      <c r="C1866" s="133">
        <v>14</v>
      </c>
      <c r="D1866" s="134">
        <v>24.40202</v>
      </c>
    </row>
    <row r="1867" spans="1:4" x14ac:dyDescent="0.25">
      <c r="A1867" s="131" t="s">
        <v>8</v>
      </c>
      <c r="B1867" s="132">
        <v>44639</v>
      </c>
      <c r="C1867" s="133">
        <v>15</v>
      </c>
      <c r="D1867" s="134">
        <v>26.010819999999999</v>
      </c>
    </row>
    <row r="1868" spans="1:4" x14ac:dyDescent="0.25">
      <c r="A1868" s="131" t="s">
        <v>8</v>
      </c>
      <c r="B1868" s="132">
        <v>44639</v>
      </c>
      <c r="C1868" s="133">
        <v>16</v>
      </c>
      <c r="D1868" s="134">
        <v>12.329040000000001</v>
      </c>
    </row>
    <row r="1869" spans="1:4" x14ac:dyDescent="0.25">
      <c r="A1869" s="131" t="s">
        <v>8</v>
      </c>
      <c r="B1869" s="132">
        <v>44639</v>
      </c>
      <c r="C1869" s="133">
        <v>17</v>
      </c>
      <c r="D1869" s="134">
        <v>24.977350000000001</v>
      </c>
    </row>
    <row r="1870" spans="1:4" x14ac:dyDescent="0.25">
      <c r="A1870" s="131" t="s">
        <v>8</v>
      </c>
      <c r="B1870" s="132">
        <v>44639</v>
      </c>
      <c r="C1870" s="133">
        <v>18</v>
      </c>
      <c r="D1870" s="134">
        <v>36.971299999999999</v>
      </c>
    </row>
    <row r="1871" spans="1:4" x14ac:dyDescent="0.25">
      <c r="A1871" s="131" t="s">
        <v>8</v>
      </c>
      <c r="B1871" s="132">
        <v>44639</v>
      </c>
      <c r="C1871" s="133">
        <v>19</v>
      </c>
      <c r="D1871" s="134">
        <v>50.600960000000001</v>
      </c>
    </row>
    <row r="1872" spans="1:4" x14ac:dyDescent="0.25">
      <c r="A1872" s="131" t="s">
        <v>8</v>
      </c>
      <c r="B1872" s="132">
        <v>44639</v>
      </c>
      <c r="C1872" s="133">
        <v>20</v>
      </c>
      <c r="D1872" s="134">
        <v>43.593060000000001</v>
      </c>
    </row>
    <row r="1873" spans="1:4" x14ac:dyDescent="0.25">
      <c r="A1873" s="131" t="s">
        <v>8</v>
      </c>
      <c r="B1873" s="132">
        <v>44639</v>
      </c>
      <c r="C1873" s="133">
        <v>21</v>
      </c>
      <c r="D1873" s="134">
        <v>8.3845700000000001</v>
      </c>
    </row>
    <row r="1874" spans="1:4" x14ac:dyDescent="0.25">
      <c r="A1874" s="131" t="s">
        <v>8</v>
      </c>
      <c r="B1874" s="132">
        <v>44639</v>
      </c>
      <c r="C1874" s="133">
        <v>22</v>
      </c>
      <c r="D1874" s="134">
        <v>26.690270000000002</v>
      </c>
    </row>
    <row r="1875" spans="1:4" x14ac:dyDescent="0.25">
      <c r="A1875" s="131" t="s">
        <v>8</v>
      </c>
      <c r="B1875" s="132">
        <v>44639</v>
      </c>
      <c r="C1875" s="133">
        <v>23</v>
      </c>
      <c r="D1875" s="134">
        <v>-12.483140000000001</v>
      </c>
    </row>
    <row r="1876" spans="1:4" x14ac:dyDescent="0.25">
      <c r="A1876" s="131" t="s">
        <v>8</v>
      </c>
      <c r="B1876" s="132">
        <v>44639</v>
      </c>
      <c r="C1876" s="133">
        <v>24</v>
      </c>
      <c r="D1876" s="134">
        <v>-12.27872</v>
      </c>
    </row>
    <row r="1877" spans="1:4" x14ac:dyDescent="0.25">
      <c r="A1877" s="131" t="s">
        <v>8</v>
      </c>
      <c r="B1877" s="132">
        <v>44640</v>
      </c>
      <c r="C1877" s="133">
        <v>1</v>
      </c>
      <c r="D1877" s="134">
        <v>4.7078800000000003</v>
      </c>
    </row>
    <row r="1878" spans="1:4" x14ac:dyDescent="0.25">
      <c r="A1878" s="131" t="s">
        <v>8</v>
      </c>
      <c r="B1878" s="132">
        <v>44640</v>
      </c>
      <c r="C1878" s="133">
        <v>2</v>
      </c>
      <c r="D1878" s="134">
        <v>80.870739999999998</v>
      </c>
    </row>
    <row r="1879" spans="1:4" x14ac:dyDescent="0.25">
      <c r="A1879" s="131" t="s">
        <v>8</v>
      </c>
      <c r="B1879" s="132">
        <v>44640</v>
      </c>
      <c r="C1879" s="133">
        <v>3</v>
      </c>
      <c r="D1879" s="134">
        <v>24.054099999999998</v>
      </c>
    </row>
    <row r="1880" spans="1:4" x14ac:dyDescent="0.25">
      <c r="A1880" s="131" t="s">
        <v>8</v>
      </c>
      <c r="B1880" s="132">
        <v>44640</v>
      </c>
      <c r="C1880" s="133">
        <v>4</v>
      </c>
      <c r="D1880" s="134">
        <v>21.207550000000001</v>
      </c>
    </row>
    <row r="1881" spans="1:4" x14ac:dyDescent="0.25">
      <c r="A1881" s="131" t="s">
        <v>8</v>
      </c>
      <c r="B1881" s="132">
        <v>44640</v>
      </c>
      <c r="C1881" s="133">
        <v>5</v>
      </c>
      <c r="D1881" s="134">
        <v>-9.0303100000000001</v>
      </c>
    </row>
    <row r="1882" spans="1:4" x14ac:dyDescent="0.25">
      <c r="A1882" s="131" t="s">
        <v>8</v>
      </c>
      <c r="B1882" s="132">
        <v>44640</v>
      </c>
      <c r="C1882" s="133">
        <v>6</v>
      </c>
      <c r="D1882" s="134">
        <v>21.987739999999999</v>
      </c>
    </row>
    <row r="1883" spans="1:4" x14ac:dyDescent="0.25">
      <c r="A1883" s="131" t="s">
        <v>8</v>
      </c>
      <c r="B1883" s="132">
        <v>44640</v>
      </c>
      <c r="C1883" s="133">
        <v>7</v>
      </c>
      <c r="D1883" s="134">
        <v>44.654699999999998</v>
      </c>
    </row>
    <row r="1884" spans="1:4" x14ac:dyDescent="0.25">
      <c r="A1884" s="131" t="s">
        <v>8</v>
      </c>
      <c r="B1884" s="132">
        <v>44640</v>
      </c>
      <c r="C1884" s="133">
        <v>8</v>
      </c>
      <c r="D1884" s="134">
        <v>62.610370000000003</v>
      </c>
    </row>
    <row r="1885" spans="1:4" x14ac:dyDescent="0.25">
      <c r="A1885" s="131" t="s">
        <v>8</v>
      </c>
      <c r="B1885" s="132">
        <v>44640</v>
      </c>
      <c r="C1885" s="133">
        <v>9</v>
      </c>
      <c r="D1885" s="134">
        <v>53.628320000000002</v>
      </c>
    </row>
    <row r="1886" spans="1:4" x14ac:dyDescent="0.25">
      <c r="A1886" s="131" t="s">
        <v>8</v>
      </c>
      <c r="B1886" s="132">
        <v>44640</v>
      </c>
      <c r="C1886" s="133">
        <v>10</v>
      </c>
      <c r="D1886" s="134">
        <v>36.703980000000001</v>
      </c>
    </row>
    <row r="1887" spans="1:4" x14ac:dyDescent="0.25">
      <c r="A1887" s="131" t="s">
        <v>8</v>
      </c>
      <c r="B1887" s="132">
        <v>44640</v>
      </c>
      <c r="C1887" s="133">
        <v>11</v>
      </c>
      <c r="D1887" s="134">
        <v>23.680610000000001</v>
      </c>
    </row>
    <row r="1888" spans="1:4" x14ac:dyDescent="0.25">
      <c r="A1888" s="131" t="s">
        <v>8</v>
      </c>
      <c r="B1888" s="132">
        <v>44640</v>
      </c>
      <c r="C1888" s="133">
        <v>12</v>
      </c>
      <c r="D1888" s="134">
        <v>22.000640000000001</v>
      </c>
    </row>
    <row r="1889" spans="1:4" x14ac:dyDescent="0.25">
      <c r="A1889" s="131" t="s">
        <v>8</v>
      </c>
      <c r="B1889" s="132">
        <v>44640</v>
      </c>
      <c r="C1889" s="133">
        <v>13</v>
      </c>
      <c r="D1889" s="134">
        <v>0.21063000000000001</v>
      </c>
    </row>
    <row r="1890" spans="1:4" x14ac:dyDescent="0.25">
      <c r="A1890" s="131" t="s">
        <v>8</v>
      </c>
      <c r="B1890" s="132">
        <v>44640</v>
      </c>
      <c r="C1890" s="133">
        <v>14</v>
      </c>
      <c r="D1890" s="134">
        <v>14.53515</v>
      </c>
    </row>
    <row r="1891" spans="1:4" x14ac:dyDescent="0.25">
      <c r="A1891" s="131" t="s">
        <v>8</v>
      </c>
      <c r="B1891" s="132">
        <v>44640</v>
      </c>
      <c r="C1891" s="133">
        <v>15</v>
      </c>
      <c r="D1891" s="134">
        <v>19.98967</v>
      </c>
    </row>
    <row r="1892" spans="1:4" x14ac:dyDescent="0.25">
      <c r="A1892" s="131" t="s">
        <v>8</v>
      </c>
      <c r="B1892" s="132">
        <v>44640</v>
      </c>
      <c r="C1892" s="133">
        <v>16</v>
      </c>
      <c r="D1892" s="134">
        <v>15.128069999999999</v>
      </c>
    </row>
    <row r="1893" spans="1:4" x14ac:dyDescent="0.25">
      <c r="A1893" s="131" t="s">
        <v>8</v>
      </c>
      <c r="B1893" s="132">
        <v>44640</v>
      </c>
      <c r="C1893" s="133">
        <v>17</v>
      </c>
      <c r="D1893" s="134">
        <v>16.19548</v>
      </c>
    </row>
    <row r="1894" spans="1:4" x14ac:dyDescent="0.25">
      <c r="A1894" s="131" t="s">
        <v>8</v>
      </c>
      <c r="B1894" s="132">
        <v>44640</v>
      </c>
      <c r="C1894" s="133">
        <v>18</v>
      </c>
      <c r="D1894" s="134">
        <v>16.922750000000001</v>
      </c>
    </row>
    <row r="1895" spans="1:4" x14ac:dyDescent="0.25">
      <c r="A1895" s="131" t="s">
        <v>8</v>
      </c>
      <c r="B1895" s="132">
        <v>44640</v>
      </c>
      <c r="C1895" s="133">
        <v>19</v>
      </c>
      <c r="D1895" s="134">
        <v>12.28131</v>
      </c>
    </row>
    <row r="1896" spans="1:4" x14ac:dyDescent="0.25">
      <c r="A1896" s="131" t="s">
        <v>8</v>
      </c>
      <c r="B1896" s="132">
        <v>44640</v>
      </c>
      <c r="C1896" s="133">
        <v>20</v>
      </c>
      <c r="D1896" s="134">
        <v>49.133989999999997</v>
      </c>
    </row>
    <row r="1897" spans="1:4" x14ac:dyDescent="0.25">
      <c r="A1897" s="131" t="s">
        <v>8</v>
      </c>
      <c r="B1897" s="132">
        <v>44640</v>
      </c>
      <c r="C1897" s="133">
        <v>21</v>
      </c>
      <c r="D1897" s="134">
        <v>33.943919999999999</v>
      </c>
    </row>
    <row r="1898" spans="1:4" x14ac:dyDescent="0.25">
      <c r="A1898" s="131" t="s">
        <v>8</v>
      </c>
      <c r="B1898" s="132">
        <v>44640</v>
      </c>
      <c r="C1898" s="133">
        <v>22</v>
      </c>
      <c r="D1898" s="134">
        <v>49.495139999999999</v>
      </c>
    </row>
    <row r="1899" spans="1:4" x14ac:dyDescent="0.25">
      <c r="A1899" s="131" t="s">
        <v>8</v>
      </c>
      <c r="B1899" s="132">
        <v>44640</v>
      </c>
      <c r="C1899" s="133">
        <v>23</v>
      </c>
      <c r="D1899" s="134">
        <v>47.377369999999999</v>
      </c>
    </row>
    <row r="1900" spans="1:4" x14ac:dyDescent="0.25">
      <c r="A1900" s="131" t="s">
        <v>8</v>
      </c>
      <c r="B1900" s="132">
        <v>44640</v>
      </c>
      <c r="C1900" s="133">
        <v>24</v>
      </c>
      <c r="D1900" s="134">
        <v>51.071219999999997</v>
      </c>
    </row>
    <row r="1901" spans="1:4" x14ac:dyDescent="0.25">
      <c r="A1901" s="131" t="s">
        <v>8</v>
      </c>
      <c r="B1901" s="132">
        <v>44641</v>
      </c>
      <c r="C1901" s="133">
        <v>1</v>
      </c>
      <c r="D1901" s="134">
        <v>35.407820000000001</v>
      </c>
    </row>
    <row r="1902" spans="1:4" x14ac:dyDescent="0.25">
      <c r="A1902" s="131" t="s">
        <v>8</v>
      </c>
      <c r="B1902" s="132">
        <v>44641</v>
      </c>
      <c r="C1902" s="133">
        <v>2</v>
      </c>
      <c r="D1902" s="134">
        <v>33.806100000000001</v>
      </c>
    </row>
    <row r="1903" spans="1:4" x14ac:dyDescent="0.25">
      <c r="A1903" s="131" t="s">
        <v>8</v>
      </c>
      <c r="B1903" s="132">
        <v>44641</v>
      </c>
      <c r="C1903" s="133">
        <v>3</v>
      </c>
      <c r="D1903" s="134">
        <v>31.65579</v>
      </c>
    </row>
    <row r="1904" spans="1:4" x14ac:dyDescent="0.25">
      <c r="A1904" s="131" t="s">
        <v>8</v>
      </c>
      <c r="B1904" s="132">
        <v>44641</v>
      </c>
      <c r="C1904" s="133">
        <v>4</v>
      </c>
      <c r="D1904" s="134">
        <v>30.724779999999999</v>
      </c>
    </row>
    <row r="1905" spans="1:4" x14ac:dyDescent="0.25">
      <c r="A1905" s="131" t="s">
        <v>8</v>
      </c>
      <c r="B1905" s="132">
        <v>44641</v>
      </c>
      <c r="C1905" s="133">
        <v>5</v>
      </c>
      <c r="D1905" s="134">
        <v>30.860579999999999</v>
      </c>
    </row>
    <row r="1906" spans="1:4" x14ac:dyDescent="0.25">
      <c r="A1906" s="131" t="s">
        <v>8</v>
      </c>
      <c r="B1906" s="132">
        <v>44641</v>
      </c>
      <c r="C1906" s="133">
        <v>6</v>
      </c>
      <c r="D1906" s="134">
        <v>34.68647</v>
      </c>
    </row>
    <row r="1907" spans="1:4" x14ac:dyDescent="0.25">
      <c r="A1907" s="131" t="s">
        <v>8</v>
      </c>
      <c r="B1907" s="132">
        <v>44641</v>
      </c>
      <c r="C1907" s="133">
        <v>7</v>
      </c>
      <c r="D1907" s="134">
        <v>33.563780000000001</v>
      </c>
    </row>
    <row r="1908" spans="1:4" x14ac:dyDescent="0.25">
      <c r="A1908" s="131" t="s">
        <v>8</v>
      </c>
      <c r="B1908" s="132">
        <v>44641</v>
      </c>
      <c r="C1908" s="133">
        <v>8</v>
      </c>
      <c r="D1908" s="134">
        <v>36.855609999999999</v>
      </c>
    </row>
    <row r="1909" spans="1:4" x14ac:dyDescent="0.25">
      <c r="A1909" s="131" t="s">
        <v>8</v>
      </c>
      <c r="B1909" s="132">
        <v>44641</v>
      </c>
      <c r="C1909" s="133">
        <v>9</v>
      </c>
      <c r="D1909" s="134">
        <v>35.389310000000002</v>
      </c>
    </row>
    <row r="1910" spans="1:4" x14ac:dyDescent="0.25">
      <c r="A1910" s="131" t="s">
        <v>8</v>
      </c>
      <c r="B1910" s="132">
        <v>44641</v>
      </c>
      <c r="C1910" s="133">
        <v>10</v>
      </c>
      <c r="D1910" s="134">
        <v>32.52861</v>
      </c>
    </row>
    <row r="1911" spans="1:4" x14ac:dyDescent="0.25">
      <c r="A1911" s="131" t="s">
        <v>8</v>
      </c>
      <c r="B1911" s="132">
        <v>44641</v>
      </c>
      <c r="C1911" s="133">
        <v>11</v>
      </c>
      <c r="D1911" s="134">
        <v>25.43282</v>
      </c>
    </row>
    <row r="1912" spans="1:4" x14ac:dyDescent="0.25">
      <c r="A1912" s="131" t="s">
        <v>8</v>
      </c>
      <c r="B1912" s="132">
        <v>44641</v>
      </c>
      <c r="C1912" s="133">
        <v>12</v>
      </c>
      <c r="D1912" s="134">
        <v>27.71171</v>
      </c>
    </row>
    <row r="1913" spans="1:4" x14ac:dyDescent="0.25">
      <c r="A1913" s="131" t="s">
        <v>8</v>
      </c>
      <c r="B1913" s="132">
        <v>44641</v>
      </c>
      <c r="C1913" s="133">
        <v>13</v>
      </c>
      <c r="D1913" s="134">
        <v>24.867750000000001</v>
      </c>
    </row>
    <row r="1914" spans="1:4" x14ac:dyDescent="0.25">
      <c r="A1914" s="131" t="s">
        <v>8</v>
      </c>
      <c r="B1914" s="132">
        <v>44641</v>
      </c>
      <c r="C1914" s="133">
        <v>14</v>
      </c>
      <c r="D1914" s="134">
        <v>22.581990000000001</v>
      </c>
    </row>
    <row r="1915" spans="1:4" x14ac:dyDescent="0.25">
      <c r="A1915" s="131" t="s">
        <v>8</v>
      </c>
      <c r="B1915" s="132">
        <v>44641</v>
      </c>
      <c r="C1915" s="133">
        <v>15</v>
      </c>
      <c r="D1915" s="134">
        <v>21.592829999999999</v>
      </c>
    </row>
    <row r="1916" spans="1:4" x14ac:dyDescent="0.25">
      <c r="A1916" s="131" t="s">
        <v>8</v>
      </c>
      <c r="B1916" s="132">
        <v>44641</v>
      </c>
      <c r="C1916" s="133">
        <v>16</v>
      </c>
      <c r="D1916" s="134">
        <v>19.5533</v>
      </c>
    </row>
    <row r="1917" spans="1:4" x14ac:dyDescent="0.25">
      <c r="A1917" s="131" t="s">
        <v>8</v>
      </c>
      <c r="B1917" s="132">
        <v>44641</v>
      </c>
      <c r="C1917" s="133">
        <v>17</v>
      </c>
      <c r="D1917" s="134">
        <v>14.742430000000001</v>
      </c>
    </row>
    <row r="1918" spans="1:4" x14ac:dyDescent="0.25">
      <c r="A1918" s="131" t="s">
        <v>8</v>
      </c>
      <c r="B1918" s="132">
        <v>44641</v>
      </c>
      <c r="C1918" s="133">
        <v>18</v>
      </c>
      <c r="D1918" s="134">
        <v>14.608129999999999</v>
      </c>
    </row>
    <row r="1919" spans="1:4" x14ac:dyDescent="0.25">
      <c r="A1919" s="131" t="s">
        <v>8</v>
      </c>
      <c r="B1919" s="132">
        <v>44641</v>
      </c>
      <c r="C1919" s="133">
        <v>19</v>
      </c>
      <c r="D1919" s="134">
        <v>55.5182</v>
      </c>
    </row>
    <row r="1920" spans="1:4" x14ac:dyDescent="0.25">
      <c r="A1920" s="131" t="s">
        <v>8</v>
      </c>
      <c r="B1920" s="132">
        <v>44641</v>
      </c>
      <c r="C1920" s="133">
        <v>20</v>
      </c>
      <c r="D1920" s="134">
        <v>47.568350000000002</v>
      </c>
    </row>
    <row r="1921" spans="1:4" x14ac:dyDescent="0.25">
      <c r="A1921" s="131" t="s">
        <v>8</v>
      </c>
      <c r="B1921" s="132">
        <v>44641</v>
      </c>
      <c r="C1921" s="133">
        <v>21</v>
      </c>
      <c r="D1921" s="134">
        <v>47.629649999999998</v>
      </c>
    </row>
    <row r="1922" spans="1:4" x14ac:dyDescent="0.25">
      <c r="A1922" s="131" t="s">
        <v>8</v>
      </c>
      <c r="B1922" s="132">
        <v>44641</v>
      </c>
      <c r="C1922" s="133">
        <v>22</v>
      </c>
      <c r="D1922" s="134">
        <v>50.567239999999998</v>
      </c>
    </row>
    <row r="1923" spans="1:4" x14ac:dyDescent="0.25">
      <c r="A1923" s="131" t="s">
        <v>8</v>
      </c>
      <c r="B1923" s="132">
        <v>44641</v>
      </c>
      <c r="C1923" s="133">
        <v>23</v>
      </c>
      <c r="D1923" s="134">
        <v>45.183259999999997</v>
      </c>
    </row>
    <row r="1924" spans="1:4" x14ac:dyDescent="0.25">
      <c r="A1924" s="131" t="s">
        <v>8</v>
      </c>
      <c r="B1924" s="132">
        <v>44641</v>
      </c>
      <c r="C1924" s="133">
        <v>24</v>
      </c>
      <c r="D1924" s="134">
        <v>41.717950000000002</v>
      </c>
    </row>
    <row r="1925" spans="1:4" x14ac:dyDescent="0.25">
      <c r="A1925" s="131" t="s">
        <v>8</v>
      </c>
      <c r="B1925" s="132">
        <v>44642</v>
      </c>
      <c r="C1925" s="133">
        <v>1</v>
      </c>
      <c r="D1925" s="134">
        <v>35.187690000000003</v>
      </c>
    </row>
    <row r="1926" spans="1:4" x14ac:dyDescent="0.25">
      <c r="A1926" s="131" t="s">
        <v>8</v>
      </c>
      <c r="B1926" s="132">
        <v>44642</v>
      </c>
      <c r="C1926" s="133">
        <v>2</v>
      </c>
      <c r="D1926" s="134">
        <v>33.263820000000003</v>
      </c>
    </row>
    <row r="1927" spans="1:4" x14ac:dyDescent="0.25">
      <c r="A1927" s="131" t="s">
        <v>8</v>
      </c>
      <c r="B1927" s="132">
        <v>44642</v>
      </c>
      <c r="C1927" s="133">
        <v>3</v>
      </c>
      <c r="D1927" s="134">
        <v>31.985679999999999</v>
      </c>
    </row>
    <row r="1928" spans="1:4" x14ac:dyDescent="0.25">
      <c r="A1928" s="131" t="s">
        <v>8</v>
      </c>
      <c r="B1928" s="132">
        <v>44642</v>
      </c>
      <c r="C1928" s="133">
        <v>4</v>
      </c>
      <c r="D1928" s="134">
        <v>30.792079999999999</v>
      </c>
    </row>
    <row r="1929" spans="1:4" x14ac:dyDescent="0.25">
      <c r="A1929" s="131" t="s">
        <v>8</v>
      </c>
      <c r="B1929" s="132">
        <v>44642</v>
      </c>
      <c r="C1929" s="133">
        <v>5</v>
      </c>
      <c r="D1929" s="134">
        <v>32.406089999999999</v>
      </c>
    </row>
    <row r="1930" spans="1:4" x14ac:dyDescent="0.25">
      <c r="A1930" s="131" t="s">
        <v>8</v>
      </c>
      <c r="B1930" s="132">
        <v>44642</v>
      </c>
      <c r="C1930" s="133">
        <v>6</v>
      </c>
      <c r="D1930" s="134">
        <v>34.369149999999998</v>
      </c>
    </row>
    <row r="1931" spans="1:4" x14ac:dyDescent="0.25">
      <c r="A1931" s="131" t="s">
        <v>8</v>
      </c>
      <c r="B1931" s="132">
        <v>44642</v>
      </c>
      <c r="C1931" s="133">
        <v>7</v>
      </c>
      <c r="D1931" s="134">
        <v>32.582929999999998</v>
      </c>
    </row>
    <row r="1932" spans="1:4" x14ac:dyDescent="0.25">
      <c r="A1932" s="131" t="s">
        <v>8</v>
      </c>
      <c r="B1932" s="132">
        <v>44642</v>
      </c>
      <c r="C1932" s="133">
        <v>8</v>
      </c>
      <c r="D1932" s="134">
        <v>44.756300000000003</v>
      </c>
    </row>
    <row r="1933" spans="1:4" x14ac:dyDescent="0.25">
      <c r="A1933" s="131" t="s">
        <v>8</v>
      </c>
      <c r="B1933" s="132">
        <v>44642</v>
      </c>
      <c r="C1933" s="133">
        <v>9</v>
      </c>
      <c r="D1933" s="134">
        <v>51.88926</v>
      </c>
    </row>
    <row r="1934" spans="1:4" x14ac:dyDescent="0.25">
      <c r="A1934" s="131" t="s">
        <v>8</v>
      </c>
      <c r="B1934" s="132">
        <v>44642</v>
      </c>
      <c r="C1934" s="133">
        <v>10</v>
      </c>
      <c r="D1934" s="134">
        <v>38.489440000000002</v>
      </c>
    </row>
    <row r="1935" spans="1:4" x14ac:dyDescent="0.25">
      <c r="A1935" s="131" t="s">
        <v>8</v>
      </c>
      <c r="B1935" s="132">
        <v>44642</v>
      </c>
      <c r="C1935" s="133">
        <v>11</v>
      </c>
      <c r="D1935" s="134">
        <v>25.71369</v>
      </c>
    </row>
    <row r="1936" spans="1:4" x14ac:dyDescent="0.25">
      <c r="A1936" s="131" t="s">
        <v>8</v>
      </c>
      <c r="B1936" s="132">
        <v>44642</v>
      </c>
      <c r="C1936" s="133">
        <v>12</v>
      </c>
      <c r="D1936" s="134">
        <v>25.971609999999998</v>
      </c>
    </row>
    <row r="1937" spans="1:4" x14ac:dyDescent="0.25">
      <c r="A1937" s="131" t="s">
        <v>8</v>
      </c>
      <c r="B1937" s="132">
        <v>44642</v>
      </c>
      <c r="C1937" s="133">
        <v>13</v>
      </c>
      <c r="D1937" s="134">
        <v>30.544730000000001</v>
      </c>
    </row>
    <row r="1938" spans="1:4" x14ac:dyDescent="0.25">
      <c r="A1938" s="131" t="s">
        <v>8</v>
      </c>
      <c r="B1938" s="132">
        <v>44642</v>
      </c>
      <c r="C1938" s="133">
        <v>14</v>
      </c>
      <c r="D1938" s="134">
        <v>31.88861</v>
      </c>
    </row>
    <row r="1939" spans="1:4" x14ac:dyDescent="0.25">
      <c r="A1939" s="131" t="s">
        <v>8</v>
      </c>
      <c r="B1939" s="132">
        <v>44642</v>
      </c>
      <c r="C1939" s="133">
        <v>15</v>
      </c>
      <c r="D1939" s="134">
        <v>27.66123</v>
      </c>
    </row>
    <row r="1940" spans="1:4" x14ac:dyDescent="0.25">
      <c r="A1940" s="131" t="s">
        <v>8</v>
      </c>
      <c r="B1940" s="132">
        <v>44642</v>
      </c>
      <c r="C1940" s="133">
        <v>16</v>
      </c>
      <c r="D1940" s="134">
        <v>30.028040000000001</v>
      </c>
    </row>
    <row r="1941" spans="1:4" x14ac:dyDescent="0.25">
      <c r="A1941" s="131" t="s">
        <v>8</v>
      </c>
      <c r="B1941" s="132">
        <v>44642</v>
      </c>
      <c r="C1941" s="133">
        <v>17</v>
      </c>
      <c r="D1941" s="134">
        <v>30.13692</v>
      </c>
    </row>
    <row r="1942" spans="1:4" x14ac:dyDescent="0.25">
      <c r="A1942" s="131" t="s">
        <v>8</v>
      </c>
      <c r="B1942" s="132">
        <v>44642</v>
      </c>
      <c r="C1942" s="133">
        <v>18</v>
      </c>
      <c r="D1942" s="134">
        <v>23.927689999999998</v>
      </c>
    </row>
    <row r="1943" spans="1:4" x14ac:dyDescent="0.25">
      <c r="A1943" s="131" t="s">
        <v>8</v>
      </c>
      <c r="B1943" s="132">
        <v>44642</v>
      </c>
      <c r="C1943" s="133">
        <v>19</v>
      </c>
      <c r="D1943" s="134">
        <v>37.947029999999998</v>
      </c>
    </row>
    <row r="1944" spans="1:4" x14ac:dyDescent="0.25">
      <c r="A1944" s="131" t="s">
        <v>8</v>
      </c>
      <c r="B1944" s="132">
        <v>44642</v>
      </c>
      <c r="C1944" s="133">
        <v>20</v>
      </c>
      <c r="D1944" s="134">
        <v>53.145769999999999</v>
      </c>
    </row>
    <row r="1945" spans="1:4" x14ac:dyDescent="0.25">
      <c r="A1945" s="131" t="s">
        <v>8</v>
      </c>
      <c r="B1945" s="132">
        <v>44642</v>
      </c>
      <c r="C1945" s="133">
        <v>21</v>
      </c>
      <c r="D1945" s="134">
        <v>44.659950000000002</v>
      </c>
    </row>
    <row r="1946" spans="1:4" x14ac:dyDescent="0.25">
      <c r="A1946" s="131" t="s">
        <v>8</v>
      </c>
      <c r="B1946" s="132">
        <v>44642</v>
      </c>
      <c r="C1946" s="133">
        <v>22</v>
      </c>
      <c r="D1946" s="134">
        <v>48.581800000000001</v>
      </c>
    </row>
    <row r="1947" spans="1:4" x14ac:dyDescent="0.25">
      <c r="A1947" s="131" t="s">
        <v>8</v>
      </c>
      <c r="B1947" s="132">
        <v>44642</v>
      </c>
      <c r="C1947" s="133">
        <v>23</v>
      </c>
      <c r="D1947" s="134">
        <v>39.942309999999999</v>
      </c>
    </row>
    <row r="1948" spans="1:4" x14ac:dyDescent="0.25">
      <c r="A1948" s="131" t="s">
        <v>8</v>
      </c>
      <c r="B1948" s="132">
        <v>44642</v>
      </c>
      <c r="C1948" s="133">
        <v>24</v>
      </c>
      <c r="D1948" s="134">
        <v>41.253680000000003</v>
      </c>
    </row>
    <row r="1949" spans="1:4" x14ac:dyDescent="0.25">
      <c r="A1949" s="131" t="s">
        <v>8</v>
      </c>
      <c r="B1949" s="132">
        <v>44643</v>
      </c>
      <c r="C1949" s="133">
        <v>1</v>
      </c>
      <c r="D1949" s="134">
        <v>37.317599999999999</v>
      </c>
    </row>
    <row r="1950" spans="1:4" x14ac:dyDescent="0.25">
      <c r="A1950" s="131" t="s">
        <v>8</v>
      </c>
      <c r="B1950" s="132">
        <v>44643</v>
      </c>
      <c r="C1950" s="133">
        <v>2</v>
      </c>
      <c r="D1950" s="134">
        <v>32.988909999999997</v>
      </c>
    </row>
    <row r="1951" spans="1:4" x14ac:dyDescent="0.25">
      <c r="A1951" s="131" t="s">
        <v>8</v>
      </c>
      <c r="B1951" s="132">
        <v>44643</v>
      </c>
      <c r="C1951" s="133">
        <v>3</v>
      </c>
      <c r="D1951" s="134">
        <v>32.455480000000001</v>
      </c>
    </row>
    <row r="1952" spans="1:4" x14ac:dyDescent="0.25">
      <c r="A1952" s="131" t="s">
        <v>8</v>
      </c>
      <c r="B1952" s="132">
        <v>44643</v>
      </c>
      <c r="C1952" s="133">
        <v>4</v>
      </c>
      <c r="D1952" s="134">
        <v>31.761230000000001</v>
      </c>
    </row>
    <row r="1953" spans="1:4" x14ac:dyDescent="0.25">
      <c r="A1953" s="131" t="s">
        <v>8</v>
      </c>
      <c r="B1953" s="132">
        <v>44643</v>
      </c>
      <c r="C1953" s="133">
        <v>5</v>
      </c>
      <c r="D1953" s="134">
        <v>32.688580000000002</v>
      </c>
    </row>
    <row r="1954" spans="1:4" x14ac:dyDescent="0.25">
      <c r="A1954" s="131" t="s">
        <v>8</v>
      </c>
      <c r="B1954" s="132">
        <v>44643</v>
      </c>
      <c r="C1954" s="133">
        <v>6</v>
      </c>
      <c r="D1954" s="134">
        <v>36.235979999999998</v>
      </c>
    </row>
    <row r="1955" spans="1:4" x14ac:dyDescent="0.25">
      <c r="A1955" s="131" t="s">
        <v>8</v>
      </c>
      <c r="B1955" s="132">
        <v>44643</v>
      </c>
      <c r="C1955" s="133">
        <v>7</v>
      </c>
      <c r="D1955" s="134">
        <v>39.996290000000002</v>
      </c>
    </row>
    <row r="1956" spans="1:4" x14ac:dyDescent="0.25">
      <c r="A1956" s="131" t="s">
        <v>8</v>
      </c>
      <c r="B1956" s="132">
        <v>44643</v>
      </c>
      <c r="C1956" s="133">
        <v>8</v>
      </c>
      <c r="D1956" s="134">
        <v>42.765120000000003</v>
      </c>
    </row>
    <row r="1957" spans="1:4" x14ac:dyDescent="0.25">
      <c r="A1957" s="131" t="s">
        <v>8</v>
      </c>
      <c r="B1957" s="132">
        <v>44643</v>
      </c>
      <c r="C1957" s="133">
        <v>9</v>
      </c>
      <c r="D1957" s="134">
        <v>35.68927</v>
      </c>
    </row>
    <row r="1958" spans="1:4" x14ac:dyDescent="0.25">
      <c r="A1958" s="131" t="s">
        <v>8</v>
      </c>
      <c r="B1958" s="132">
        <v>44643</v>
      </c>
      <c r="C1958" s="133">
        <v>10</v>
      </c>
      <c r="D1958" s="134">
        <v>33.629800000000003</v>
      </c>
    </row>
    <row r="1959" spans="1:4" x14ac:dyDescent="0.25">
      <c r="A1959" s="131" t="s">
        <v>8</v>
      </c>
      <c r="B1959" s="132">
        <v>44643</v>
      </c>
      <c r="C1959" s="133">
        <v>11</v>
      </c>
      <c r="D1959" s="134">
        <v>32.66592</v>
      </c>
    </row>
    <row r="1960" spans="1:4" x14ac:dyDescent="0.25">
      <c r="A1960" s="131" t="s">
        <v>8</v>
      </c>
      <c r="B1960" s="132">
        <v>44643</v>
      </c>
      <c r="C1960" s="133">
        <v>12</v>
      </c>
      <c r="D1960" s="134">
        <v>32.058860000000003</v>
      </c>
    </row>
    <row r="1961" spans="1:4" x14ac:dyDescent="0.25">
      <c r="A1961" s="131" t="s">
        <v>8</v>
      </c>
      <c r="B1961" s="132">
        <v>44643</v>
      </c>
      <c r="C1961" s="133">
        <v>13</v>
      </c>
      <c r="D1961" s="134">
        <v>29.028089999999999</v>
      </c>
    </row>
    <row r="1962" spans="1:4" x14ac:dyDescent="0.25">
      <c r="A1962" s="131" t="s">
        <v>8</v>
      </c>
      <c r="B1962" s="132">
        <v>44643</v>
      </c>
      <c r="C1962" s="133">
        <v>14</v>
      </c>
      <c r="D1962" s="134">
        <v>25.74362</v>
      </c>
    </row>
    <row r="1963" spans="1:4" x14ac:dyDescent="0.25">
      <c r="A1963" s="131" t="s">
        <v>8</v>
      </c>
      <c r="B1963" s="132">
        <v>44643</v>
      </c>
      <c r="C1963" s="133">
        <v>15</v>
      </c>
      <c r="D1963" s="134">
        <v>21.48028</v>
      </c>
    </row>
    <row r="1964" spans="1:4" x14ac:dyDescent="0.25">
      <c r="A1964" s="131" t="s">
        <v>8</v>
      </c>
      <c r="B1964" s="132">
        <v>44643</v>
      </c>
      <c r="C1964" s="133">
        <v>16</v>
      </c>
      <c r="D1964" s="134">
        <v>20.558959999999999</v>
      </c>
    </row>
    <row r="1965" spans="1:4" x14ac:dyDescent="0.25">
      <c r="A1965" s="131" t="s">
        <v>8</v>
      </c>
      <c r="B1965" s="132">
        <v>44643</v>
      </c>
      <c r="C1965" s="133">
        <v>17</v>
      </c>
      <c r="D1965" s="134">
        <v>15.044969999999999</v>
      </c>
    </row>
    <row r="1966" spans="1:4" x14ac:dyDescent="0.25">
      <c r="A1966" s="131" t="s">
        <v>8</v>
      </c>
      <c r="B1966" s="132">
        <v>44643</v>
      </c>
      <c r="C1966" s="133">
        <v>18</v>
      </c>
      <c r="D1966" s="134">
        <v>23.09168</v>
      </c>
    </row>
    <row r="1967" spans="1:4" x14ac:dyDescent="0.25">
      <c r="A1967" s="131" t="s">
        <v>8</v>
      </c>
      <c r="B1967" s="132">
        <v>44643</v>
      </c>
      <c r="C1967" s="133">
        <v>19</v>
      </c>
      <c r="D1967" s="134">
        <v>33.077060000000003</v>
      </c>
    </row>
    <row r="1968" spans="1:4" x14ac:dyDescent="0.25">
      <c r="A1968" s="131" t="s">
        <v>8</v>
      </c>
      <c r="B1968" s="132">
        <v>44643</v>
      </c>
      <c r="C1968" s="133">
        <v>20</v>
      </c>
      <c r="D1968" s="134">
        <v>41.470059999999997</v>
      </c>
    </row>
    <row r="1969" spans="1:4" x14ac:dyDescent="0.25">
      <c r="A1969" s="131" t="s">
        <v>8</v>
      </c>
      <c r="B1969" s="132">
        <v>44643</v>
      </c>
      <c r="C1969" s="133">
        <v>21</v>
      </c>
      <c r="D1969" s="134">
        <v>35.84498</v>
      </c>
    </row>
    <row r="1970" spans="1:4" x14ac:dyDescent="0.25">
      <c r="A1970" s="131" t="s">
        <v>8</v>
      </c>
      <c r="B1970" s="132">
        <v>44643</v>
      </c>
      <c r="C1970" s="133">
        <v>22</v>
      </c>
      <c r="D1970" s="134">
        <v>25.469390000000001</v>
      </c>
    </row>
    <row r="1971" spans="1:4" x14ac:dyDescent="0.25">
      <c r="A1971" s="131" t="s">
        <v>8</v>
      </c>
      <c r="B1971" s="132">
        <v>44643</v>
      </c>
      <c r="C1971" s="133">
        <v>23</v>
      </c>
      <c r="D1971" s="134">
        <v>25.086210000000001</v>
      </c>
    </row>
    <row r="1972" spans="1:4" x14ac:dyDescent="0.25">
      <c r="A1972" s="131" t="s">
        <v>8</v>
      </c>
      <c r="B1972" s="132">
        <v>44643</v>
      </c>
      <c r="C1972" s="133">
        <v>24</v>
      </c>
      <c r="D1972" s="134">
        <v>33.057690000000001</v>
      </c>
    </row>
    <row r="1973" spans="1:4" x14ac:dyDescent="0.25">
      <c r="A1973" s="131" t="s">
        <v>8</v>
      </c>
      <c r="B1973" s="132">
        <v>44644</v>
      </c>
      <c r="C1973" s="133">
        <v>1</v>
      </c>
      <c r="D1973" s="134">
        <v>30.17231</v>
      </c>
    </row>
    <row r="1974" spans="1:4" x14ac:dyDescent="0.25">
      <c r="A1974" s="131" t="s">
        <v>8</v>
      </c>
      <c r="B1974" s="132">
        <v>44644</v>
      </c>
      <c r="C1974" s="133">
        <v>2</v>
      </c>
      <c r="D1974" s="134">
        <v>23.91761</v>
      </c>
    </row>
    <row r="1975" spans="1:4" x14ac:dyDescent="0.25">
      <c r="A1975" s="131" t="s">
        <v>8</v>
      </c>
      <c r="B1975" s="132">
        <v>44644</v>
      </c>
      <c r="C1975" s="133">
        <v>3</v>
      </c>
      <c r="D1975" s="134">
        <v>28.90672</v>
      </c>
    </row>
    <row r="1976" spans="1:4" x14ac:dyDescent="0.25">
      <c r="A1976" s="131" t="s">
        <v>8</v>
      </c>
      <c r="B1976" s="132">
        <v>44644</v>
      </c>
      <c r="C1976" s="133">
        <v>4</v>
      </c>
      <c r="D1976" s="134">
        <v>30.535740000000001</v>
      </c>
    </row>
    <row r="1977" spans="1:4" x14ac:dyDescent="0.25">
      <c r="A1977" s="131" t="s">
        <v>8</v>
      </c>
      <c r="B1977" s="132">
        <v>44644</v>
      </c>
      <c r="C1977" s="133">
        <v>5</v>
      </c>
      <c r="D1977" s="134">
        <v>32.684359999999998</v>
      </c>
    </row>
    <row r="1978" spans="1:4" x14ac:dyDescent="0.25">
      <c r="A1978" s="131" t="s">
        <v>8</v>
      </c>
      <c r="B1978" s="132">
        <v>44644</v>
      </c>
      <c r="C1978" s="133">
        <v>6</v>
      </c>
      <c r="D1978" s="134">
        <v>38.05959</v>
      </c>
    </row>
    <row r="1979" spans="1:4" x14ac:dyDescent="0.25">
      <c r="A1979" s="131" t="s">
        <v>8</v>
      </c>
      <c r="B1979" s="132">
        <v>44644</v>
      </c>
      <c r="C1979" s="133">
        <v>7</v>
      </c>
      <c r="D1979" s="134">
        <v>34.391309999999997</v>
      </c>
    </row>
    <row r="1980" spans="1:4" x14ac:dyDescent="0.25">
      <c r="A1980" s="131" t="s">
        <v>8</v>
      </c>
      <c r="B1980" s="132">
        <v>44644</v>
      </c>
      <c r="C1980" s="133">
        <v>8</v>
      </c>
      <c r="D1980" s="134">
        <v>56.057459999999999</v>
      </c>
    </row>
    <row r="1981" spans="1:4" x14ac:dyDescent="0.25">
      <c r="A1981" s="131" t="s">
        <v>8</v>
      </c>
      <c r="B1981" s="132">
        <v>44644</v>
      </c>
      <c r="C1981" s="133">
        <v>9</v>
      </c>
      <c r="D1981" s="134">
        <v>43.552239999999998</v>
      </c>
    </row>
    <row r="1982" spans="1:4" x14ac:dyDescent="0.25">
      <c r="A1982" s="131" t="s">
        <v>8</v>
      </c>
      <c r="B1982" s="132">
        <v>44644</v>
      </c>
      <c r="C1982" s="133">
        <v>10</v>
      </c>
      <c r="D1982" s="134">
        <v>28.757480000000001</v>
      </c>
    </row>
    <row r="1983" spans="1:4" x14ac:dyDescent="0.25">
      <c r="A1983" s="131" t="s">
        <v>8</v>
      </c>
      <c r="B1983" s="132">
        <v>44644</v>
      </c>
      <c r="C1983" s="133">
        <v>11</v>
      </c>
      <c r="D1983" s="134">
        <v>29.685839999999999</v>
      </c>
    </row>
    <row r="1984" spans="1:4" x14ac:dyDescent="0.25">
      <c r="A1984" s="131" t="s">
        <v>8</v>
      </c>
      <c r="B1984" s="132">
        <v>44644</v>
      </c>
      <c r="C1984" s="133">
        <v>12</v>
      </c>
      <c r="D1984" s="134">
        <v>28.08475</v>
      </c>
    </row>
    <row r="1985" spans="1:4" x14ac:dyDescent="0.25">
      <c r="A1985" s="131" t="s">
        <v>8</v>
      </c>
      <c r="B1985" s="132">
        <v>44644</v>
      </c>
      <c r="C1985" s="133">
        <v>13</v>
      </c>
      <c r="D1985" s="134">
        <v>21.766860000000001</v>
      </c>
    </row>
    <row r="1986" spans="1:4" x14ac:dyDescent="0.25">
      <c r="A1986" s="131" t="s">
        <v>8</v>
      </c>
      <c r="B1986" s="132">
        <v>44644</v>
      </c>
      <c r="C1986" s="133">
        <v>14</v>
      </c>
      <c r="D1986" s="134">
        <v>20.584219999999998</v>
      </c>
    </row>
    <row r="1987" spans="1:4" x14ac:dyDescent="0.25">
      <c r="A1987" s="131" t="s">
        <v>8</v>
      </c>
      <c r="B1987" s="132">
        <v>44644</v>
      </c>
      <c r="C1987" s="133">
        <v>15</v>
      </c>
      <c r="D1987" s="134">
        <v>20.81859</v>
      </c>
    </row>
    <row r="1988" spans="1:4" x14ac:dyDescent="0.25">
      <c r="A1988" s="131" t="s">
        <v>8</v>
      </c>
      <c r="B1988" s="132">
        <v>44644</v>
      </c>
      <c r="C1988" s="133">
        <v>16</v>
      </c>
      <c r="D1988" s="134">
        <v>24.34937</v>
      </c>
    </row>
    <row r="1989" spans="1:4" x14ac:dyDescent="0.25">
      <c r="A1989" s="131" t="s">
        <v>8</v>
      </c>
      <c r="B1989" s="132">
        <v>44644</v>
      </c>
      <c r="C1989" s="133">
        <v>17</v>
      </c>
      <c r="D1989" s="134">
        <v>28.924050000000001</v>
      </c>
    </row>
    <row r="1990" spans="1:4" x14ac:dyDescent="0.25">
      <c r="A1990" s="131" t="s">
        <v>8</v>
      </c>
      <c r="B1990" s="132">
        <v>44644</v>
      </c>
      <c r="C1990" s="133">
        <v>18</v>
      </c>
      <c r="D1990" s="134">
        <v>34.677379999999999</v>
      </c>
    </row>
    <row r="1991" spans="1:4" x14ac:dyDescent="0.25">
      <c r="A1991" s="131" t="s">
        <v>8</v>
      </c>
      <c r="B1991" s="132">
        <v>44644</v>
      </c>
      <c r="C1991" s="133">
        <v>19</v>
      </c>
      <c r="D1991" s="134">
        <v>39.952710000000003</v>
      </c>
    </row>
    <row r="1992" spans="1:4" x14ac:dyDescent="0.25">
      <c r="A1992" s="131" t="s">
        <v>8</v>
      </c>
      <c r="B1992" s="132">
        <v>44644</v>
      </c>
      <c r="C1992" s="133">
        <v>20</v>
      </c>
      <c r="D1992" s="134">
        <v>46.696350000000002</v>
      </c>
    </row>
    <row r="1993" spans="1:4" x14ac:dyDescent="0.25">
      <c r="A1993" s="131" t="s">
        <v>8</v>
      </c>
      <c r="B1993" s="132">
        <v>44644</v>
      </c>
      <c r="C1993" s="133">
        <v>21</v>
      </c>
      <c r="D1993" s="134">
        <v>38.741979999999998</v>
      </c>
    </row>
    <row r="1994" spans="1:4" x14ac:dyDescent="0.25">
      <c r="A1994" s="131" t="s">
        <v>8</v>
      </c>
      <c r="B1994" s="132">
        <v>44644</v>
      </c>
      <c r="C1994" s="133">
        <v>22</v>
      </c>
      <c r="D1994" s="134">
        <v>36.86215</v>
      </c>
    </row>
    <row r="1995" spans="1:4" x14ac:dyDescent="0.25">
      <c r="A1995" s="131" t="s">
        <v>8</v>
      </c>
      <c r="B1995" s="132">
        <v>44644</v>
      </c>
      <c r="C1995" s="133">
        <v>23</v>
      </c>
      <c r="D1995" s="134">
        <v>38.227960000000003</v>
      </c>
    </row>
    <row r="1996" spans="1:4" x14ac:dyDescent="0.25">
      <c r="A1996" s="131" t="s">
        <v>8</v>
      </c>
      <c r="B1996" s="132">
        <v>44644</v>
      </c>
      <c r="C1996" s="133">
        <v>24</v>
      </c>
      <c r="D1996" s="134">
        <v>44.982669999999999</v>
      </c>
    </row>
    <row r="1997" spans="1:4" x14ac:dyDescent="0.25">
      <c r="A1997" s="131" t="s">
        <v>8</v>
      </c>
      <c r="B1997" s="132">
        <v>44645</v>
      </c>
      <c r="C1997" s="133">
        <v>1</v>
      </c>
      <c r="D1997" s="134">
        <v>36.496879999999997</v>
      </c>
    </row>
    <row r="1998" spans="1:4" x14ac:dyDescent="0.25">
      <c r="A1998" s="131" t="s">
        <v>8</v>
      </c>
      <c r="B1998" s="132">
        <v>44645</v>
      </c>
      <c r="C1998" s="133">
        <v>2</v>
      </c>
      <c r="D1998" s="134">
        <v>32.527250000000002</v>
      </c>
    </row>
    <row r="1999" spans="1:4" x14ac:dyDescent="0.25">
      <c r="A1999" s="131" t="s">
        <v>8</v>
      </c>
      <c r="B1999" s="132">
        <v>44645</v>
      </c>
      <c r="C1999" s="133">
        <v>3</v>
      </c>
      <c r="D1999" s="134">
        <v>33.344709999999999</v>
      </c>
    </row>
    <row r="2000" spans="1:4" x14ac:dyDescent="0.25">
      <c r="A2000" s="131" t="s">
        <v>8</v>
      </c>
      <c r="B2000" s="132">
        <v>44645</v>
      </c>
      <c r="C2000" s="133">
        <v>4</v>
      </c>
      <c r="D2000" s="134">
        <v>33.647790000000001</v>
      </c>
    </row>
    <row r="2001" spans="1:4" x14ac:dyDescent="0.25">
      <c r="A2001" s="131" t="s">
        <v>8</v>
      </c>
      <c r="B2001" s="132">
        <v>44645</v>
      </c>
      <c r="C2001" s="133">
        <v>5</v>
      </c>
      <c r="D2001" s="134">
        <v>35.417830000000002</v>
      </c>
    </row>
    <row r="2002" spans="1:4" x14ac:dyDescent="0.25">
      <c r="A2002" s="131" t="s">
        <v>8</v>
      </c>
      <c r="B2002" s="132">
        <v>44645</v>
      </c>
      <c r="C2002" s="133">
        <v>6</v>
      </c>
      <c r="D2002" s="134">
        <v>36.68439</v>
      </c>
    </row>
    <row r="2003" spans="1:4" x14ac:dyDescent="0.25">
      <c r="A2003" s="131" t="s">
        <v>8</v>
      </c>
      <c r="B2003" s="132">
        <v>44645</v>
      </c>
      <c r="C2003" s="133">
        <v>7</v>
      </c>
      <c r="D2003" s="134">
        <v>35.456670000000003</v>
      </c>
    </row>
    <row r="2004" spans="1:4" x14ac:dyDescent="0.25">
      <c r="A2004" s="131" t="s">
        <v>8</v>
      </c>
      <c r="B2004" s="132">
        <v>44645</v>
      </c>
      <c r="C2004" s="133">
        <v>8</v>
      </c>
      <c r="D2004" s="134">
        <v>38.086599999999997</v>
      </c>
    </row>
    <row r="2005" spans="1:4" x14ac:dyDescent="0.25">
      <c r="A2005" s="131" t="s">
        <v>8</v>
      </c>
      <c r="B2005" s="132">
        <v>44645</v>
      </c>
      <c r="C2005" s="133">
        <v>9</v>
      </c>
      <c r="D2005" s="134">
        <v>38.275080000000003</v>
      </c>
    </row>
    <row r="2006" spans="1:4" x14ac:dyDescent="0.25">
      <c r="A2006" s="131" t="s">
        <v>8</v>
      </c>
      <c r="B2006" s="132">
        <v>44645</v>
      </c>
      <c r="C2006" s="133">
        <v>10</v>
      </c>
      <c r="D2006" s="134">
        <v>33.696330000000003</v>
      </c>
    </row>
    <row r="2007" spans="1:4" x14ac:dyDescent="0.25">
      <c r="A2007" s="131" t="s">
        <v>8</v>
      </c>
      <c r="B2007" s="132">
        <v>44645</v>
      </c>
      <c r="C2007" s="133">
        <v>11</v>
      </c>
      <c r="D2007" s="134">
        <v>27.186229999999998</v>
      </c>
    </row>
    <row r="2008" spans="1:4" x14ac:dyDescent="0.25">
      <c r="A2008" s="131" t="s">
        <v>8</v>
      </c>
      <c r="B2008" s="132">
        <v>44645</v>
      </c>
      <c r="C2008" s="133">
        <v>12</v>
      </c>
      <c r="D2008" s="134">
        <v>27.625119999999999</v>
      </c>
    </row>
    <row r="2009" spans="1:4" x14ac:dyDescent="0.25">
      <c r="A2009" s="131" t="s">
        <v>8</v>
      </c>
      <c r="B2009" s="132">
        <v>44645</v>
      </c>
      <c r="C2009" s="133">
        <v>13</v>
      </c>
      <c r="D2009" s="134">
        <v>28.652000000000001</v>
      </c>
    </row>
    <row r="2010" spans="1:4" x14ac:dyDescent="0.25">
      <c r="A2010" s="131" t="s">
        <v>8</v>
      </c>
      <c r="B2010" s="132">
        <v>44645</v>
      </c>
      <c r="C2010" s="133">
        <v>14</v>
      </c>
      <c r="D2010" s="134">
        <v>27.13475</v>
      </c>
    </row>
    <row r="2011" spans="1:4" x14ac:dyDescent="0.25">
      <c r="A2011" s="131" t="s">
        <v>8</v>
      </c>
      <c r="B2011" s="132">
        <v>44645</v>
      </c>
      <c r="C2011" s="133">
        <v>15</v>
      </c>
      <c r="D2011" s="134">
        <v>23.599430000000002</v>
      </c>
    </row>
    <row r="2012" spans="1:4" x14ac:dyDescent="0.25">
      <c r="A2012" s="131" t="s">
        <v>8</v>
      </c>
      <c r="B2012" s="132">
        <v>44645</v>
      </c>
      <c r="C2012" s="133">
        <v>16</v>
      </c>
      <c r="D2012" s="134">
        <v>26.546559999999999</v>
      </c>
    </row>
    <row r="2013" spans="1:4" x14ac:dyDescent="0.25">
      <c r="A2013" s="131" t="s">
        <v>8</v>
      </c>
      <c r="B2013" s="132">
        <v>44645</v>
      </c>
      <c r="C2013" s="133">
        <v>17</v>
      </c>
      <c r="D2013" s="134">
        <v>25.980560000000001</v>
      </c>
    </row>
    <row r="2014" spans="1:4" x14ac:dyDescent="0.25">
      <c r="A2014" s="131" t="s">
        <v>8</v>
      </c>
      <c r="B2014" s="132">
        <v>44645</v>
      </c>
      <c r="C2014" s="133">
        <v>18</v>
      </c>
      <c r="D2014" s="134">
        <v>36.592970000000001</v>
      </c>
    </row>
    <row r="2015" spans="1:4" x14ac:dyDescent="0.25">
      <c r="A2015" s="131" t="s">
        <v>8</v>
      </c>
      <c r="B2015" s="132">
        <v>44645</v>
      </c>
      <c r="C2015" s="133">
        <v>19</v>
      </c>
      <c r="D2015" s="134">
        <v>349.94938999999999</v>
      </c>
    </row>
    <row r="2016" spans="1:4" x14ac:dyDescent="0.25">
      <c r="A2016" s="131" t="s">
        <v>8</v>
      </c>
      <c r="B2016" s="132">
        <v>44645</v>
      </c>
      <c r="C2016" s="133">
        <v>20</v>
      </c>
      <c r="D2016" s="134">
        <v>48.683250000000001</v>
      </c>
    </row>
    <row r="2017" spans="1:4" x14ac:dyDescent="0.25">
      <c r="A2017" s="131" t="s">
        <v>8</v>
      </c>
      <c r="B2017" s="132">
        <v>44645</v>
      </c>
      <c r="C2017" s="133">
        <v>21</v>
      </c>
      <c r="D2017" s="134">
        <v>38.448549999999997</v>
      </c>
    </row>
    <row r="2018" spans="1:4" x14ac:dyDescent="0.25">
      <c r="A2018" s="131" t="s">
        <v>8</v>
      </c>
      <c r="B2018" s="132">
        <v>44645</v>
      </c>
      <c r="C2018" s="133">
        <v>22</v>
      </c>
      <c r="D2018" s="134">
        <v>41.176380000000002</v>
      </c>
    </row>
    <row r="2019" spans="1:4" x14ac:dyDescent="0.25">
      <c r="A2019" s="131" t="s">
        <v>8</v>
      </c>
      <c r="B2019" s="132">
        <v>44645</v>
      </c>
      <c r="C2019" s="133">
        <v>23</v>
      </c>
      <c r="D2019" s="134">
        <v>44.02281</v>
      </c>
    </row>
    <row r="2020" spans="1:4" x14ac:dyDescent="0.25">
      <c r="A2020" s="131" t="s">
        <v>8</v>
      </c>
      <c r="B2020" s="132">
        <v>44645</v>
      </c>
      <c r="C2020" s="133">
        <v>24</v>
      </c>
      <c r="D2020" s="134">
        <v>50.364310000000003</v>
      </c>
    </row>
    <row r="2021" spans="1:4" x14ac:dyDescent="0.25">
      <c r="A2021" s="131" t="s">
        <v>8</v>
      </c>
      <c r="B2021" s="132">
        <v>44646</v>
      </c>
      <c r="C2021" s="133">
        <v>1</v>
      </c>
      <c r="D2021" s="134">
        <v>38.431460000000001</v>
      </c>
    </row>
    <row r="2022" spans="1:4" x14ac:dyDescent="0.25">
      <c r="A2022" s="131" t="s">
        <v>8</v>
      </c>
      <c r="B2022" s="132">
        <v>44646</v>
      </c>
      <c r="C2022" s="133">
        <v>2</v>
      </c>
      <c r="D2022" s="134">
        <v>38.099539999999998</v>
      </c>
    </row>
    <row r="2023" spans="1:4" x14ac:dyDescent="0.25">
      <c r="A2023" s="131" t="s">
        <v>8</v>
      </c>
      <c r="B2023" s="132">
        <v>44646</v>
      </c>
      <c r="C2023" s="133">
        <v>3</v>
      </c>
      <c r="D2023" s="134">
        <v>38.105789999999999</v>
      </c>
    </row>
    <row r="2024" spans="1:4" x14ac:dyDescent="0.25">
      <c r="A2024" s="131" t="s">
        <v>8</v>
      </c>
      <c r="B2024" s="132">
        <v>44646</v>
      </c>
      <c r="C2024" s="133">
        <v>4</v>
      </c>
      <c r="D2024" s="134">
        <v>34.956690000000002</v>
      </c>
    </row>
    <row r="2025" spans="1:4" x14ac:dyDescent="0.25">
      <c r="A2025" s="131" t="s">
        <v>8</v>
      </c>
      <c r="B2025" s="132">
        <v>44646</v>
      </c>
      <c r="C2025" s="133">
        <v>5</v>
      </c>
      <c r="D2025" s="134">
        <v>34.313049999999997</v>
      </c>
    </row>
    <row r="2026" spans="1:4" x14ac:dyDescent="0.25">
      <c r="A2026" s="131" t="s">
        <v>8</v>
      </c>
      <c r="B2026" s="132">
        <v>44646</v>
      </c>
      <c r="C2026" s="133">
        <v>6</v>
      </c>
      <c r="D2026" s="134">
        <v>33.98283</v>
      </c>
    </row>
    <row r="2027" spans="1:4" x14ac:dyDescent="0.25">
      <c r="A2027" s="131" t="s">
        <v>8</v>
      </c>
      <c r="B2027" s="132">
        <v>44646</v>
      </c>
      <c r="C2027" s="133">
        <v>7</v>
      </c>
      <c r="D2027" s="134">
        <v>34.363190000000003</v>
      </c>
    </row>
    <row r="2028" spans="1:4" x14ac:dyDescent="0.25">
      <c r="A2028" s="131" t="s">
        <v>8</v>
      </c>
      <c r="B2028" s="132">
        <v>44646</v>
      </c>
      <c r="C2028" s="133">
        <v>8</v>
      </c>
      <c r="D2028" s="134">
        <v>32.304819999999999</v>
      </c>
    </row>
    <row r="2029" spans="1:4" x14ac:dyDescent="0.25">
      <c r="A2029" s="131" t="s">
        <v>8</v>
      </c>
      <c r="B2029" s="132">
        <v>44646</v>
      </c>
      <c r="C2029" s="133">
        <v>9</v>
      </c>
      <c r="D2029" s="134">
        <v>37.487520000000004</v>
      </c>
    </row>
    <row r="2030" spans="1:4" x14ac:dyDescent="0.25">
      <c r="A2030" s="131" t="s">
        <v>8</v>
      </c>
      <c r="B2030" s="132">
        <v>44646</v>
      </c>
      <c r="C2030" s="133">
        <v>10</v>
      </c>
      <c r="D2030" s="134">
        <v>28.740290000000002</v>
      </c>
    </row>
    <row r="2031" spans="1:4" x14ac:dyDescent="0.25">
      <c r="A2031" s="131" t="s">
        <v>8</v>
      </c>
      <c r="B2031" s="132">
        <v>44646</v>
      </c>
      <c r="C2031" s="133">
        <v>11</v>
      </c>
      <c r="D2031" s="134">
        <v>28.575389999999999</v>
      </c>
    </row>
    <row r="2032" spans="1:4" x14ac:dyDescent="0.25">
      <c r="A2032" s="131" t="s">
        <v>8</v>
      </c>
      <c r="B2032" s="132">
        <v>44646</v>
      </c>
      <c r="C2032" s="133">
        <v>12</v>
      </c>
      <c r="D2032" s="134">
        <v>24.630299999999998</v>
      </c>
    </row>
    <row r="2033" spans="1:4" x14ac:dyDescent="0.25">
      <c r="A2033" s="131" t="s">
        <v>8</v>
      </c>
      <c r="B2033" s="132">
        <v>44646</v>
      </c>
      <c r="C2033" s="133">
        <v>13</v>
      </c>
      <c r="D2033" s="134">
        <v>23.602799999999998</v>
      </c>
    </row>
    <row r="2034" spans="1:4" x14ac:dyDescent="0.25">
      <c r="A2034" s="131" t="s">
        <v>8</v>
      </c>
      <c r="B2034" s="132">
        <v>44646</v>
      </c>
      <c r="C2034" s="133">
        <v>14</v>
      </c>
      <c r="D2034" s="134">
        <v>20.64648</v>
      </c>
    </row>
    <row r="2035" spans="1:4" x14ac:dyDescent="0.25">
      <c r="A2035" s="131" t="s">
        <v>8</v>
      </c>
      <c r="B2035" s="132">
        <v>44646</v>
      </c>
      <c r="C2035" s="133">
        <v>15</v>
      </c>
      <c r="D2035" s="134">
        <v>21.040430000000001</v>
      </c>
    </row>
    <row r="2036" spans="1:4" x14ac:dyDescent="0.25">
      <c r="A2036" s="131" t="s">
        <v>8</v>
      </c>
      <c r="B2036" s="132">
        <v>44646</v>
      </c>
      <c r="C2036" s="133">
        <v>16</v>
      </c>
      <c r="D2036" s="134">
        <v>16.881959999999999</v>
      </c>
    </row>
    <row r="2037" spans="1:4" x14ac:dyDescent="0.25">
      <c r="A2037" s="131" t="s">
        <v>8</v>
      </c>
      <c r="B2037" s="132">
        <v>44646</v>
      </c>
      <c r="C2037" s="133">
        <v>17</v>
      </c>
      <c r="D2037" s="134">
        <v>16.057089999999999</v>
      </c>
    </row>
    <row r="2038" spans="1:4" x14ac:dyDescent="0.25">
      <c r="A2038" s="131" t="s">
        <v>8</v>
      </c>
      <c r="B2038" s="132">
        <v>44646</v>
      </c>
      <c r="C2038" s="133">
        <v>18</v>
      </c>
      <c r="D2038" s="134">
        <v>27.98751</v>
      </c>
    </row>
    <row r="2039" spans="1:4" x14ac:dyDescent="0.25">
      <c r="A2039" s="131" t="s">
        <v>8</v>
      </c>
      <c r="B2039" s="132">
        <v>44646</v>
      </c>
      <c r="C2039" s="133">
        <v>19</v>
      </c>
      <c r="D2039" s="134">
        <v>37.745170000000002</v>
      </c>
    </row>
    <row r="2040" spans="1:4" x14ac:dyDescent="0.25">
      <c r="A2040" s="131" t="s">
        <v>8</v>
      </c>
      <c r="B2040" s="132">
        <v>44646</v>
      </c>
      <c r="C2040" s="133">
        <v>20</v>
      </c>
      <c r="D2040" s="134">
        <v>43.495489999999997</v>
      </c>
    </row>
    <row r="2041" spans="1:4" x14ac:dyDescent="0.25">
      <c r="A2041" s="131" t="s">
        <v>8</v>
      </c>
      <c r="B2041" s="132">
        <v>44646</v>
      </c>
      <c r="C2041" s="133">
        <v>21</v>
      </c>
      <c r="D2041" s="134">
        <v>33.807920000000003</v>
      </c>
    </row>
    <row r="2042" spans="1:4" x14ac:dyDescent="0.25">
      <c r="A2042" s="131" t="s">
        <v>8</v>
      </c>
      <c r="B2042" s="132">
        <v>44646</v>
      </c>
      <c r="C2042" s="133">
        <v>22</v>
      </c>
      <c r="D2042" s="134">
        <v>36.109430000000003</v>
      </c>
    </row>
    <row r="2043" spans="1:4" x14ac:dyDescent="0.25">
      <c r="A2043" s="131" t="s">
        <v>8</v>
      </c>
      <c r="B2043" s="132">
        <v>44646</v>
      </c>
      <c r="C2043" s="133">
        <v>23</v>
      </c>
      <c r="D2043" s="134">
        <v>34.146500000000003</v>
      </c>
    </row>
    <row r="2044" spans="1:4" x14ac:dyDescent="0.25">
      <c r="A2044" s="131" t="s">
        <v>8</v>
      </c>
      <c r="B2044" s="132">
        <v>44646</v>
      </c>
      <c r="C2044" s="133">
        <v>24</v>
      </c>
      <c r="D2044" s="134">
        <v>31.978940000000001</v>
      </c>
    </row>
    <row r="2045" spans="1:4" x14ac:dyDescent="0.25">
      <c r="A2045" s="131" t="s">
        <v>8</v>
      </c>
      <c r="B2045" s="132">
        <v>44647</v>
      </c>
      <c r="C2045" s="133">
        <v>1</v>
      </c>
      <c r="D2045" s="134">
        <v>28.378430000000002</v>
      </c>
    </row>
    <row r="2046" spans="1:4" x14ac:dyDescent="0.25">
      <c r="A2046" s="131" t="s">
        <v>8</v>
      </c>
      <c r="B2046" s="132">
        <v>44647</v>
      </c>
      <c r="C2046" s="133">
        <v>2</v>
      </c>
      <c r="D2046" s="134">
        <v>31.5017</v>
      </c>
    </row>
    <row r="2047" spans="1:4" x14ac:dyDescent="0.25">
      <c r="A2047" s="131" t="s">
        <v>8</v>
      </c>
      <c r="B2047" s="132">
        <v>44647</v>
      </c>
      <c r="C2047" s="133">
        <v>3</v>
      </c>
      <c r="D2047" s="134">
        <v>31.083169999999999</v>
      </c>
    </row>
    <row r="2048" spans="1:4" x14ac:dyDescent="0.25">
      <c r="A2048" s="131" t="s">
        <v>8</v>
      </c>
      <c r="B2048" s="132">
        <v>44647</v>
      </c>
      <c r="C2048" s="133">
        <v>4</v>
      </c>
      <c r="D2048" s="134">
        <v>30.11299</v>
      </c>
    </row>
    <row r="2049" spans="1:4" x14ac:dyDescent="0.25">
      <c r="A2049" s="131" t="s">
        <v>8</v>
      </c>
      <c r="B2049" s="132">
        <v>44647</v>
      </c>
      <c r="C2049" s="133">
        <v>5</v>
      </c>
      <c r="D2049" s="134">
        <v>30.879629999999999</v>
      </c>
    </row>
    <row r="2050" spans="1:4" x14ac:dyDescent="0.25">
      <c r="A2050" s="131" t="s">
        <v>8</v>
      </c>
      <c r="B2050" s="132">
        <v>44647</v>
      </c>
      <c r="C2050" s="133">
        <v>6</v>
      </c>
      <c r="D2050" s="134">
        <v>31.097480000000001</v>
      </c>
    </row>
    <row r="2051" spans="1:4" x14ac:dyDescent="0.25">
      <c r="A2051" s="131" t="s">
        <v>8</v>
      </c>
      <c r="B2051" s="132">
        <v>44647</v>
      </c>
      <c r="C2051" s="133">
        <v>7</v>
      </c>
      <c r="D2051" s="134">
        <v>30.95956</v>
      </c>
    </row>
    <row r="2052" spans="1:4" x14ac:dyDescent="0.25">
      <c r="A2052" s="131" t="s">
        <v>8</v>
      </c>
      <c r="B2052" s="132">
        <v>44647</v>
      </c>
      <c r="C2052" s="133">
        <v>8</v>
      </c>
      <c r="D2052" s="134">
        <v>30.24438</v>
      </c>
    </row>
    <row r="2053" spans="1:4" x14ac:dyDescent="0.25">
      <c r="A2053" s="131" t="s">
        <v>8</v>
      </c>
      <c r="B2053" s="132">
        <v>44647</v>
      </c>
      <c r="C2053" s="133">
        <v>9</v>
      </c>
      <c r="D2053" s="134">
        <v>33.366750000000003</v>
      </c>
    </row>
    <row r="2054" spans="1:4" x14ac:dyDescent="0.25">
      <c r="A2054" s="131" t="s">
        <v>8</v>
      </c>
      <c r="B2054" s="132">
        <v>44647</v>
      </c>
      <c r="C2054" s="133">
        <v>10</v>
      </c>
      <c r="D2054" s="134">
        <v>31.084520000000001</v>
      </c>
    </row>
    <row r="2055" spans="1:4" x14ac:dyDescent="0.25">
      <c r="A2055" s="131" t="s">
        <v>8</v>
      </c>
      <c r="B2055" s="132">
        <v>44647</v>
      </c>
      <c r="C2055" s="133">
        <v>11</v>
      </c>
      <c r="D2055" s="134">
        <v>30.266069999999999</v>
      </c>
    </row>
    <row r="2056" spans="1:4" x14ac:dyDescent="0.25">
      <c r="A2056" s="131" t="s">
        <v>8</v>
      </c>
      <c r="B2056" s="132">
        <v>44647</v>
      </c>
      <c r="C2056" s="133">
        <v>12</v>
      </c>
      <c r="D2056" s="134">
        <v>33.170490000000001</v>
      </c>
    </row>
    <row r="2057" spans="1:4" x14ac:dyDescent="0.25">
      <c r="A2057" s="131" t="s">
        <v>8</v>
      </c>
      <c r="B2057" s="132">
        <v>44647</v>
      </c>
      <c r="C2057" s="133">
        <v>13</v>
      </c>
      <c r="D2057" s="134">
        <v>31.165590000000002</v>
      </c>
    </row>
    <row r="2058" spans="1:4" x14ac:dyDescent="0.25">
      <c r="A2058" s="131" t="s">
        <v>8</v>
      </c>
      <c r="B2058" s="132">
        <v>44647</v>
      </c>
      <c r="C2058" s="133">
        <v>14</v>
      </c>
      <c r="D2058" s="134">
        <v>28.307480000000002</v>
      </c>
    </row>
    <row r="2059" spans="1:4" x14ac:dyDescent="0.25">
      <c r="A2059" s="131" t="s">
        <v>8</v>
      </c>
      <c r="B2059" s="132">
        <v>44647</v>
      </c>
      <c r="C2059" s="133">
        <v>15</v>
      </c>
      <c r="D2059" s="134">
        <v>26.299130000000002</v>
      </c>
    </row>
    <row r="2060" spans="1:4" x14ac:dyDescent="0.25">
      <c r="A2060" s="131" t="s">
        <v>8</v>
      </c>
      <c r="B2060" s="132">
        <v>44647</v>
      </c>
      <c r="C2060" s="133">
        <v>16</v>
      </c>
      <c r="D2060" s="134">
        <v>21.21388</v>
      </c>
    </row>
    <row r="2061" spans="1:4" x14ac:dyDescent="0.25">
      <c r="A2061" s="131" t="s">
        <v>8</v>
      </c>
      <c r="B2061" s="132">
        <v>44647</v>
      </c>
      <c r="C2061" s="133">
        <v>17</v>
      </c>
      <c r="D2061" s="134">
        <v>22.547699999999999</v>
      </c>
    </row>
    <row r="2062" spans="1:4" x14ac:dyDescent="0.25">
      <c r="A2062" s="131" t="s">
        <v>8</v>
      </c>
      <c r="B2062" s="132">
        <v>44647</v>
      </c>
      <c r="C2062" s="133">
        <v>18</v>
      </c>
      <c r="D2062" s="134">
        <v>24.290790000000001</v>
      </c>
    </row>
    <row r="2063" spans="1:4" x14ac:dyDescent="0.25">
      <c r="A2063" s="131" t="s">
        <v>8</v>
      </c>
      <c r="B2063" s="132">
        <v>44647</v>
      </c>
      <c r="C2063" s="133">
        <v>19</v>
      </c>
      <c r="D2063" s="134">
        <v>25.790649999999999</v>
      </c>
    </row>
    <row r="2064" spans="1:4" x14ac:dyDescent="0.25">
      <c r="A2064" s="131" t="s">
        <v>8</v>
      </c>
      <c r="B2064" s="132">
        <v>44647</v>
      </c>
      <c r="C2064" s="133">
        <v>20</v>
      </c>
      <c r="D2064" s="134">
        <v>44.224780000000003</v>
      </c>
    </row>
    <row r="2065" spans="1:4" x14ac:dyDescent="0.25">
      <c r="A2065" s="131" t="s">
        <v>8</v>
      </c>
      <c r="B2065" s="132">
        <v>44647</v>
      </c>
      <c r="C2065" s="133">
        <v>21</v>
      </c>
      <c r="D2065" s="134">
        <v>40.686369999999997</v>
      </c>
    </row>
    <row r="2066" spans="1:4" x14ac:dyDescent="0.25">
      <c r="A2066" s="131" t="s">
        <v>8</v>
      </c>
      <c r="B2066" s="132">
        <v>44647</v>
      </c>
      <c r="C2066" s="133">
        <v>22</v>
      </c>
      <c r="D2066" s="134">
        <v>37.133180000000003</v>
      </c>
    </row>
    <row r="2067" spans="1:4" x14ac:dyDescent="0.25">
      <c r="A2067" s="131" t="s">
        <v>8</v>
      </c>
      <c r="B2067" s="132">
        <v>44647</v>
      </c>
      <c r="C2067" s="133">
        <v>23</v>
      </c>
      <c r="D2067" s="134">
        <v>41.747700000000002</v>
      </c>
    </row>
    <row r="2068" spans="1:4" x14ac:dyDescent="0.25">
      <c r="A2068" s="131" t="s">
        <v>8</v>
      </c>
      <c r="B2068" s="132">
        <v>44647</v>
      </c>
      <c r="C2068" s="133">
        <v>24</v>
      </c>
      <c r="D2068" s="134">
        <v>36.730640000000001</v>
      </c>
    </row>
    <row r="2069" spans="1:4" x14ac:dyDescent="0.25">
      <c r="A2069" s="131" t="s">
        <v>8</v>
      </c>
      <c r="B2069" s="132">
        <v>44648</v>
      </c>
      <c r="C2069" s="133">
        <v>1</v>
      </c>
      <c r="D2069" s="134">
        <v>32.102960000000003</v>
      </c>
    </row>
    <row r="2070" spans="1:4" x14ac:dyDescent="0.25">
      <c r="A2070" s="131" t="s">
        <v>8</v>
      </c>
      <c r="B2070" s="132">
        <v>44648</v>
      </c>
      <c r="C2070" s="133">
        <v>2</v>
      </c>
      <c r="D2070" s="134">
        <v>32.031599999999997</v>
      </c>
    </row>
    <row r="2071" spans="1:4" x14ac:dyDescent="0.25">
      <c r="A2071" s="131" t="s">
        <v>8</v>
      </c>
      <c r="B2071" s="132">
        <v>44648</v>
      </c>
      <c r="C2071" s="133">
        <v>3</v>
      </c>
      <c r="D2071" s="134">
        <v>32.147790000000001</v>
      </c>
    </row>
    <row r="2072" spans="1:4" x14ac:dyDescent="0.25">
      <c r="A2072" s="131" t="s">
        <v>8</v>
      </c>
      <c r="B2072" s="132">
        <v>44648</v>
      </c>
      <c r="C2072" s="133">
        <v>4</v>
      </c>
      <c r="D2072" s="134">
        <v>30.265889999999999</v>
      </c>
    </row>
    <row r="2073" spans="1:4" x14ac:dyDescent="0.25">
      <c r="A2073" s="131" t="s">
        <v>8</v>
      </c>
      <c r="B2073" s="132">
        <v>44648</v>
      </c>
      <c r="C2073" s="133">
        <v>5</v>
      </c>
      <c r="D2073" s="134">
        <v>30.175979999999999</v>
      </c>
    </row>
    <row r="2074" spans="1:4" x14ac:dyDescent="0.25">
      <c r="A2074" s="131" t="s">
        <v>8</v>
      </c>
      <c r="B2074" s="132">
        <v>44648</v>
      </c>
      <c r="C2074" s="133">
        <v>6</v>
      </c>
      <c r="D2074" s="134">
        <v>30.384370000000001</v>
      </c>
    </row>
    <row r="2075" spans="1:4" x14ac:dyDescent="0.25">
      <c r="A2075" s="131" t="s">
        <v>8</v>
      </c>
      <c r="B2075" s="132">
        <v>44648</v>
      </c>
      <c r="C2075" s="133">
        <v>7</v>
      </c>
      <c r="D2075" s="134">
        <v>30.26041</v>
      </c>
    </row>
    <row r="2076" spans="1:4" x14ac:dyDescent="0.25">
      <c r="A2076" s="131" t="s">
        <v>8</v>
      </c>
      <c r="B2076" s="132">
        <v>44648</v>
      </c>
      <c r="C2076" s="133">
        <v>8</v>
      </c>
      <c r="D2076" s="134">
        <v>33.472499999999997</v>
      </c>
    </row>
    <row r="2077" spans="1:4" x14ac:dyDescent="0.25">
      <c r="A2077" s="131" t="s">
        <v>8</v>
      </c>
      <c r="B2077" s="132">
        <v>44648</v>
      </c>
      <c r="C2077" s="133">
        <v>9</v>
      </c>
      <c r="D2077" s="134">
        <v>37.682180000000002</v>
      </c>
    </row>
    <row r="2078" spans="1:4" x14ac:dyDescent="0.25">
      <c r="A2078" s="131" t="s">
        <v>8</v>
      </c>
      <c r="B2078" s="132">
        <v>44648</v>
      </c>
      <c r="C2078" s="133">
        <v>10</v>
      </c>
      <c r="D2078" s="134">
        <v>37.447400000000002</v>
      </c>
    </row>
    <row r="2079" spans="1:4" x14ac:dyDescent="0.25">
      <c r="A2079" s="131" t="s">
        <v>8</v>
      </c>
      <c r="B2079" s="132">
        <v>44648</v>
      </c>
      <c r="C2079" s="133">
        <v>11</v>
      </c>
      <c r="D2079" s="134">
        <v>43.950180000000003</v>
      </c>
    </row>
    <row r="2080" spans="1:4" x14ac:dyDescent="0.25">
      <c r="A2080" s="131" t="s">
        <v>8</v>
      </c>
      <c r="B2080" s="132">
        <v>44648</v>
      </c>
      <c r="C2080" s="133">
        <v>12</v>
      </c>
      <c r="D2080" s="134">
        <v>52.189419999999998</v>
      </c>
    </row>
    <row r="2081" spans="1:4" x14ac:dyDescent="0.25">
      <c r="A2081" s="131" t="s">
        <v>8</v>
      </c>
      <c r="B2081" s="132">
        <v>44648</v>
      </c>
      <c r="C2081" s="133">
        <v>13</v>
      </c>
      <c r="D2081" s="134">
        <v>39.36994</v>
      </c>
    </row>
    <row r="2082" spans="1:4" x14ac:dyDescent="0.25">
      <c r="A2082" s="131" t="s">
        <v>8</v>
      </c>
      <c r="B2082" s="132">
        <v>44648</v>
      </c>
      <c r="C2082" s="133">
        <v>14</v>
      </c>
      <c r="D2082" s="134">
        <v>42.547379999999997</v>
      </c>
    </row>
    <row r="2083" spans="1:4" x14ac:dyDescent="0.25">
      <c r="A2083" s="131" t="s">
        <v>8</v>
      </c>
      <c r="B2083" s="132">
        <v>44648</v>
      </c>
      <c r="C2083" s="133">
        <v>15</v>
      </c>
      <c r="D2083" s="134">
        <v>37.191220000000001</v>
      </c>
    </row>
    <row r="2084" spans="1:4" x14ac:dyDescent="0.25">
      <c r="A2084" s="131" t="s">
        <v>8</v>
      </c>
      <c r="B2084" s="132">
        <v>44648</v>
      </c>
      <c r="C2084" s="133">
        <v>16</v>
      </c>
      <c r="D2084" s="134">
        <v>37.284959999999998</v>
      </c>
    </row>
    <row r="2085" spans="1:4" x14ac:dyDescent="0.25">
      <c r="A2085" s="131" t="s">
        <v>8</v>
      </c>
      <c r="B2085" s="132">
        <v>44648</v>
      </c>
      <c r="C2085" s="133">
        <v>17</v>
      </c>
      <c r="D2085" s="134">
        <v>38.787210000000002</v>
      </c>
    </row>
    <row r="2086" spans="1:4" x14ac:dyDescent="0.25">
      <c r="A2086" s="131" t="s">
        <v>8</v>
      </c>
      <c r="B2086" s="132">
        <v>44648</v>
      </c>
      <c r="C2086" s="133">
        <v>18</v>
      </c>
      <c r="D2086" s="134">
        <v>39.78631</v>
      </c>
    </row>
    <row r="2087" spans="1:4" x14ac:dyDescent="0.25">
      <c r="A2087" s="131" t="s">
        <v>8</v>
      </c>
      <c r="B2087" s="132">
        <v>44648</v>
      </c>
      <c r="C2087" s="133">
        <v>19</v>
      </c>
      <c r="D2087" s="134">
        <v>47.852339999999998</v>
      </c>
    </row>
    <row r="2088" spans="1:4" x14ac:dyDescent="0.25">
      <c r="A2088" s="131" t="s">
        <v>8</v>
      </c>
      <c r="B2088" s="132">
        <v>44648</v>
      </c>
      <c r="C2088" s="133">
        <v>20</v>
      </c>
      <c r="D2088" s="134">
        <v>42.286430000000003</v>
      </c>
    </row>
    <row r="2089" spans="1:4" x14ac:dyDescent="0.25">
      <c r="A2089" s="131" t="s">
        <v>8</v>
      </c>
      <c r="B2089" s="132">
        <v>44648</v>
      </c>
      <c r="C2089" s="133">
        <v>21</v>
      </c>
      <c r="D2089" s="134">
        <v>40.843980000000002</v>
      </c>
    </row>
    <row r="2090" spans="1:4" x14ac:dyDescent="0.25">
      <c r="A2090" s="131" t="s">
        <v>8</v>
      </c>
      <c r="B2090" s="132">
        <v>44648</v>
      </c>
      <c r="C2090" s="133">
        <v>22</v>
      </c>
      <c r="D2090" s="134">
        <v>33.06438</v>
      </c>
    </row>
    <row r="2091" spans="1:4" x14ac:dyDescent="0.25">
      <c r="A2091" s="131" t="s">
        <v>8</v>
      </c>
      <c r="B2091" s="132">
        <v>44648</v>
      </c>
      <c r="C2091" s="133">
        <v>23</v>
      </c>
      <c r="D2091" s="134">
        <v>33.923920000000003</v>
      </c>
    </row>
    <row r="2092" spans="1:4" x14ac:dyDescent="0.25">
      <c r="A2092" s="131" t="s">
        <v>8</v>
      </c>
      <c r="B2092" s="132">
        <v>44648</v>
      </c>
      <c r="C2092" s="133">
        <v>24</v>
      </c>
      <c r="D2092" s="134">
        <v>33.227040000000002</v>
      </c>
    </row>
    <row r="2093" spans="1:4" x14ac:dyDescent="0.25">
      <c r="A2093" s="131" t="s">
        <v>8</v>
      </c>
      <c r="B2093" s="132">
        <v>44649</v>
      </c>
      <c r="C2093" s="133">
        <v>1</v>
      </c>
      <c r="D2093" s="134">
        <v>29.722380000000001</v>
      </c>
    </row>
    <row r="2094" spans="1:4" x14ac:dyDescent="0.25">
      <c r="A2094" s="131" t="s">
        <v>8</v>
      </c>
      <c r="B2094" s="132">
        <v>44649</v>
      </c>
      <c r="C2094" s="133">
        <v>2</v>
      </c>
      <c r="D2094" s="134">
        <v>26.977609999999999</v>
      </c>
    </row>
    <row r="2095" spans="1:4" x14ac:dyDescent="0.25">
      <c r="A2095" s="131" t="s">
        <v>8</v>
      </c>
      <c r="B2095" s="132">
        <v>44649</v>
      </c>
      <c r="C2095" s="133">
        <v>3</v>
      </c>
      <c r="D2095" s="134">
        <v>27.14573</v>
      </c>
    </row>
    <row r="2096" spans="1:4" x14ac:dyDescent="0.25">
      <c r="A2096" s="131" t="s">
        <v>8</v>
      </c>
      <c r="B2096" s="132">
        <v>44649</v>
      </c>
      <c r="C2096" s="133">
        <v>4</v>
      </c>
      <c r="D2096" s="134">
        <v>27.02094</v>
      </c>
    </row>
    <row r="2097" spans="1:4" x14ac:dyDescent="0.25">
      <c r="A2097" s="131" t="s">
        <v>8</v>
      </c>
      <c r="B2097" s="132">
        <v>44649</v>
      </c>
      <c r="C2097" s="133">
        <v>5</v>
      </c>
      <c r="D2097" s="134">
        <v>29.775659999999998</v>
      </c>
    </row>
    <row r="2098" spans="1:4" x14ac:dyDescent="0.25">
      <c r="A2098" s="131" t="s">
        <v>8</v>
      </c>
      <c r="B2098" s="132">
        <v>44649</v>
      </c>
      <c r="C2098" s="133">
        <v>6</v>
      </c>
      <c r="D2098" s="134">
        <v>28.659030000000001</v>
      </c>
    </row>
    <row r="2099" spans="1:4" x14ac:dyDescent="0.25">
      <c r="A2099" s="131" t="s">
        <v>8</v>
      </c>
      <c r="B2099" s="132">
        <v>44649</v>
      </c>
      <c r="C2099" s="133">
        <v>7</v>
      </c>
      <c r="D2099" s="134">
        <v>34.666899999999998</v>
      </c>
    </row>
    <row r="2100" spans="1:4" x14ac:dyDescent="0.25">
      <c r="A2100" s="131" t="s">
        <v>8</v>
      </c>
      <c r="B2100" s="132">
        <v>44649</v>
      </c>
      <c r="C2100" s="133">
        <v>8</v>
      </c>
      <c r="D2100" s="134">
        <v>42.463650000000001</v>
      </c>
    </row>
    <row r="2101" spans="1:4" x14ac:dyDescent="0.25">
      <c r="A2101" s="131" t="s">
        <v>8</v>
      </c>
      <c r="B2101" s="132">
        <v>44649</v>
      </c>
      <c r="C2101" s="133">
        <v>9</v>
      </c>
      <c r="D2101" s="134">
        <v>49.503300000000003</v>
      </c>
    </row>
    <row r="2102" spans="1:4" x14ac:dyDescent="0.25">
      <c r="A2102" s="131" t="s">
        <v>8</v>
      </c>
      <c r="B2102" s="132">
        <v>44649</v>
      </c>
      <c r="C2102" s="133">
        <v>10</v>
      </c>
      <c r="D2102" s="134">
        <v>51.784979999999997</v>
      </c>
    </row>
    <row r="2103" spans="1:4" x14ac:dyDescent="0.25">
      <c r="A2103" s="131" t="s">
        <v>8</v>
      </c>
      <c r="B2103" s="132">
        <v>44649</v>
      </c>
      <c r="C2103" s="133">
        <v>11</v>
      </c>
      <c r="D2103" s="134">
        <v>26.64686</v>
      </c>
    </row>
    <row r="2104" spans="1:4" x14ac:dyDescent="0.25">
      <c r="A2104" s="131" t="s">
        <v>8</v>
      </c>
      <c r="B2104" s="132">
        <v>44649</v>
      </c>
      <c r="C2104" s="133">
        <v>12</v>
      </c>
      <c r="D2104" s="134">
        <v>24.603899999999999</v>
      </c>
    </row>
    <row r="2105" spans="1:4" x14ac:dyDescent="0.25">
      <c r="A2105" s="131" t="s">
        <v>8</v>
      </c>
      <c r="B2105" s="132">
        <v>44649</v>
      </c>
      <c r="C2105" s="133">
        <v>13</v>
      </c>
      <c r="D2105" s="134">
        <v>25.7407</v>
      </c>
    </row>
    <row r="2106" spans="1:4" x14ac:dyDescent="0.25">
      <c r="A2106" s="131" t="s">
        <v>8</v>
      </c>
      <c r="B2106" s="132">
        <v>44649</v>
      </c>
      <c r="C2106" s="133">
        <v>14</v>
      </c>
      <c r="D2106" s="134">
        <v>20.99549</v>
      </c>
    </row>
    <row r="2107" spans="1:4" x14ac:dyDescent="0.25">
      <c r="A2107" s="131" t="s">
        <v>8</v>
      </c>
      <c r="B2107" s="132">
        <v>44649</v>
      </c>
      <c r="C2107" s="133">
        <v>15</v>
      </c>
      <c r="D2107" s="134">
        <v>20.922160000000002</v>
      </c>
    </row>
    <row r="2108" spans="1:4" x14ac:dyDescent="0.25">
      <c r="A2108" s="131" t="s">
        <v>8</v>
      </c>
      <c r="B2108" s="132">
        <v>44649</v>
      </c>
      <c r="C2108" s="133">
        <v>16</v>
      </c>
      <c r="D2108" s="134">
        <v>17.49492</v>
      </c>
    </row>
    <row r="2109" spans="1:4" x14ac:dyDescent="0.25">
      <c r="A2109" s="131" t="s">
        <v>8</v>
      </c>
      <c r="B2109" s="132">
        <v>44649</v>
      </c>
      <c r="C2109" s="133">
        <v>17</v>
      </c>
      <c r="D2109" s="134">
        <v>16.823840000000001</v>
      </c>
    </row>
    <row r="2110" spans="1:4" x14ac:dyDescent="0.25">
      <c r="A2110" s="131" t="s">
        <v>8</v>
      </c>
      <c r="B2110" s="132">
        <v>44649</v>
      </c>
      <c r="C2110" s="133">
        <v>18</v>
      </c>
      <c r="D2110" s="134">
        <v>24.4191</v>
      </c>
    </row>
    <row r="2111" spans="1:4" x14ac:dyDescent="0.25">
      <c r="A2111" s="131" t="s">
        <v>8</v>
      </c>
      <c r="B2111" s="132">
        <v>44649</v>
      </c>
      <c r="C2111" s="133">
        <v>19</v>
      </c>
      <c r="D2111" s="134">
        <v>68.086420000000004</v>
      </c>
    </row>
    <row r="2112" spans="1:4" x14ac:dyDescent="0.25">
      <c r="A2112" s="131" t="s">
        <v>8</v>
      </c>
      <c r="B2112" s="132">
        <v>44649</v>
      </c>
      <c r="C2112" s="133">
        <v>20</v>
      </c>
      <c r="D2112" s="134">
        <v>32.532209999999999</v>
      </c>
    </row>
    <row r="2113" spans="1:4" x14ac:dyDescent="0.25">
      <c r="A2113" s="131" t="s">
        <v>8</v>
      </c>
      <c r="B2113" s="132">
        <v>44649</v>
      </c>
      <c r="C2113" s="133">
        <v>21</v>
      </c>
      <c r="D2113" s="134">
        <v>31.58803</v>
      </c>
    </row>
    <row r="2114" spans="1:4" x14ac:dyDescent="0.25">
      <c r="A2114" s="131" t="s">
        <v>8</v>
      </c>
      <c r="B2114" s="132">
        <v>44649</v>
      </c>
      <c r="C2114" s="133">
        <v>22</v>
      </c>
      <c r="D2114" s="134">
        <v>31.63608</v>
      </c>
    </row>
    <row r="2115" spans="1:4" x14ac:dyDescent="0.25">
      <c r="A2115" s="131" t="s">
        <v>8</v>
      </c>
      <c r="B2115" s="132">
        <v>44649</v>
      </c>
      <c r="C2115" s="133">
        <v>23</v>
      </c>
      <c r="D2115" s="134">
        <v>31.983889999999999</v>
      </c>
    </row>
    <row r="2116" spans="1:4" x14ac:dyDescent="0.25">
      <c r="A2116" s="131" t="s">
        <v>8</v>
      </c>
      <c r="B2116" s="132">
        <v>44649</v>
      </c>
      <c r="C2116" s="133">
        <v>24</v>
      </c>
      <c r="D2116" s="134">
        <v>34.105670000000003</v>
      </c>
    </row>
    <row r="2117" spans="1:4" x14ac:dyDescent="0.25">
      <c r="A2117" s="131" t="s">
        <v>8</v>
      </c>
      <c r="B2117" s="132">
        <v>44650</v>
      </c>
      <c r="C2117" s="133">
        <v>1</v>
      </c>
      <c r="D2117" s="134">
        <v>31.919039999999999</v>
      </c>
    </row>
    <row r="2118" spans="1:4" x14ac:dyDescent="0.25">
      <c r="A2118" s="131" t="s">
        <v>8</v>
      </c>
      <c r="B2118" s="132">
        <v>44650</v>
      </c>
      <c r="C2118" s="133">
        <v>2</v>
      </c>
      <c r="D2118" s="134">
        <v>30.082370000000001</v>
      </c>
    </row>
    <row r="2119" spans="1:4" x14ac:dyDescent="0.25">
      <c r="A2119" s="131" t="s">
        <v>8</v>
      </c>
      <c r="B2119" s="132">
        <v>44650</v>
      </c>
      <c r="C2119" s="133">
        <v>3</v>
      </c>
      <c r="D2119" s="134">
        <v>29.293150000000001</v>
      </c>
    </row>
    <row r="2120" spans="1:4" x14ac:dyDescent="0.25">
      <c r="A2120" s="131" t="s">
        <v>8</v>
      </c>
      <c r="B2120" s="132">
        <v>44650</v>
      </c>
      <c r="C2120" s="133">
        <v>4</v>
      </c>
      <c r="D2120" s="134">
        <v>28.48199</v>
      </c>
    </row>
    <row r="2121" spans="1:4" x14ac:dyDescent="0.25">
      <c r="A2121" s="131" t="s">
        <v>8</v>
      </c>
      <c r="B2121" s="132">
        <v>44650</v>
      </c>
      <c r="C2121" s="133">
        <v>5</v>
      </c>
      <c r="D2121" s="134">
        <v>28.952960000000001</v>
      </c>
    </row>
    <row r="2122" spans="1:4" x14ac:dyDescent="0.25">
      <c r="A2122" s="131" t="s">
        <v>8</v>
      </c>
      <c r="B2122" s="132">
        <v>44650</v>
      </c>
      <c r="C2122" s="133">
        <v>6</v>
      </c>
      <c r="D2122" s="134">
        <v>30.62604</v>
      </c>
    </row>
    <row r="2123" spans="1:4" x14ac:dyDescent="0.25">
      <c r="A2123" s="131" t="s">
        <v>8</v>
      </c>
      <c r="B2123" s="132">
        <v>44650</v>
      </c>
      <c r="C2123" s="133">
        <v>7</v>
      </c>
      <c r="D2123" s="134">
        <v>32.008380000000002</v>
      </c>
    </row>
    <row r="2124" spans="1:4" x14ac:dyDescent="0.25">
      <c r="A2124" s="131" t="s">
        <v>8</v>
      </c>
      <c r="B2124" s="132">
        <v>44650</v>
      </c>
      <c r="C2124" s="133">
        <v>8</v>
      </c>
      <c r="D2124" s="134">
        <v>39.227370000000001</v>
      </c>
    </row>
    <row r="2125" spans="1:4" x14ac:dyDescent="0.25">
      <c r="A2125" s="131" t="s">
        <v>8</v>
      </c>
      <c r="B2125" s="132">
        <v>44650</v>
      </c>
      <c r="C2125" s="133">
        <v>9</v>
      </c>
      <c r="D2125" s="134">
        <v>31.757190000000001</v>
      </c>
    </row>
    <row r="2126" spans="1:4" x14ac:dyDescent="0.25">
      <c r="A2126" s="131" t="s">
        <v>8</v>
      </c>
      <c r="B2126" s="132">
        <v>44650</v>
      </c>
      <c r="C2126" s="133">
        <v>10</v>
      </c>
      <c r="D2126" s="134">
        <v>29.962499999999999</v>
      </c>
    </row>
    <row r="2127" spans="1:4" x14ac:dyDescent="0.25">
      <c r="A2127" s="131" t="s">
        <v>8</v>
      </c>
      <c r="B2127" s="132">
        <v>44650</v>
      </c>
      <c r="C2127" s="133">
        <v>11</v>
      </c>
      <c r="D2127" s="134">
        <v>31.46801</v>
      </c>
    </row>
    <row r="2128" spans="1:4" x14ac:dyDescent="0.25">
      <c r="A2128" s="131" t="s">
        <v>8</v>
      </c>
      <c r="B2128" s="132">
        <v>44650</v>
      </c>
      <c r="C2128" s="133">
        <v>12</v>
      </c>
      <c r="D2128" s="134">
        <v>37.153770000000002</v>
      </c>
    </row>
    <row r="2129" spans="1:4" x14ac:dyDescent="0.25">
      <c r="A2129" s="131" t="s">
        <v>8</v>
      </c>
      <c r="B2129" s="132">
        <v>44650</v>
      </c>
      <c r="C2129" s="133">
        <v>13</v>
      </c>
      <c r="D2129" s="134">
        <v>34.296770000000002</v>
      </c>
    </row>
    <row r="2130" spans="1:4" x14ac:dyDescent="0.25">
      <c r="A2130" s="131" t="s">
        <v>8</v>
      </c>
      <c r="B2130" s="132">
        <v>44650</v>
      </c>
      <c r="C2130" s="133">
        <v>14</v>
      </c>
      <c r="D2130" s="134">
        <v>11.878780000000001</v>
      </c>
    </row>
    <row r="2131" spans="1:4" x14ac:dyDescent="0.25">
      <c r="A2131" s="131" t="s">
        <v>8</v>
      </c>
      <c r="B2131" s="132">
        <v>44650</v>
      </c>
      <c r="C2131" s="133">
        <v>15</v>
      </c>
      <c r="D2131" s="134">
        <v>8.9412000000000003</v>
      </c>
    </row>
    <row r="2132" spans="1:4" x14ac:dyDescent="0.25">
      <c r="A2132" s="131" t="s">
        <v>8</v>
      </c>
      <c r="B2132" s="132">
        <v>44650</v>
      </c>
      <c r="C2132" s="133">
        <v>16</v>
      </c>
      <c r="D2132" s="134">
        <v>1.4053100000000001</v>
      </c>
    </row>
    <row r="2133" spans="1:4" x14ac:dyDescent="0.25">
      <c r="A2133" s="131" t="s">
        <v>8</v>
      </c>
      <c r="B2133" s="132">
        <v>44650</v>
      </c>
      <c r="C2133" s="133">
        <v>17</v>
      </c>
      <c r="D2133" s="134">
        <v>-1.35301</v>
      </c>
    </row>
    <row r="2134" spans="1:4" x14ac:dyDescent="0.25">
      <c r="A2134" s="131" t="s">
        <v>8</v>
      </c>
      <c r="B2134" s="132">
        <v>44650</v>
      </c>
      <c r="C2134" s="133">
        <v>18</v>
      </c>
      <c r="D2134" s="134">
        <v>13.47364</v>
      </c>
    </row>
    <row r="2135" spans="1:4" x14ac:dyDescent="0.25">
      <c r="A2135" s="131" t="s">
        <v>8</v>
      </c>
      <c r="B2135" s="132">
        <v>44650</v>
      </c>
      <c r="C2135" s="133">
        <v>19</v>
      </c>
      <c r="D2135" s="134">
        <v>33.484439999999999</v>
      </c>
    </row>
    <row r="2136" spans="1:4" x14ac:dyDescent="0.25">
      <c r="A2136" s="131" t="s">
        <v>8</v>
      </c>
      <c r="B2136" s="132">
        <v>44650</v>
      </c>
      <c r="C2136" s="133">
        <v>20</v>
      </c>
      <c r="D2136" s="134">
        <v>33.088340000000002</v>
      </c>
    </row>
    <row r="2137" spans="1:4" x14ac:dyDescent="0.25">
      <c r="A2137" s="131" t="s">
        <v>8</v>
      </c>
      <c r="B2137" s="132">
        <v>44650</v>
      </c>
      <c r="C2137" s="133">
        <v>21</v>
      </c>
      <c r="D2137" s="134">
        <v>34.383389999999999</v>
      </c>
    </row>
    <row r="2138" spans="1:4" x14ac:dyDescent="0.25">
      <c r="A2138" s="131" t="s">
        <v>8</v>
      </c>
      <c r="B2138" s="132">
        <v>44650</v>
      </c>
      <c r="C2138" s="133">
        <v>22</v>
      </c>
      <c r="D2138" s="134">
        <v>31.95739</v>
      </c>
    </row>
    <row r="2139" spans="1:4" x14ac:dyDescent="0.25">
      <c r="A2139" s="131" t="s">
        <v>8</v>
      </c>
      <c r="B2139" s="132">
        <v>44650</v>
      </c>
      <c r="C2139" s="133">
        <v>23</v>
      </c>
      <c r="D2139" s="134">
        <v>29.451429999999998</v>
      </c>
    </row>
    <row r="2140" spans="1:4" x14ac:dyDescent="0.25">
      <c r="A2140" s="131" t="s">
        <v>8</v>
      </c>
      <c r="B2140" s="132">
        <v>44650</v>
      </c>
      <c r="C2140" s="133">
        <v>24</v>
      </c>
      <c r="D2140" s="134">
        <v>28.93881</v>
      </c>
    </row>
    <row r="2141" spans="1:4" x14ac:dyDescent="0.25">
      <c r="A2141" s="131" t="s">
        <v>8</v>
      </c>
      <c r="B2141" s="132">
        <v>44651</v>
      </c>
      <c r="C2141" s="133">
        <v>1</v>
      </c>
      <c r="D2141" s="134">
        <v>28.918040000000001</v>
      </c>
    </row>
    <row r="2142" spans="1:4" x14ac:dyDescent="0.25">
      <c r="A2142" s="131" t="s">
        <v>8</v>
      </c>
      <c r="B2142" s="132">
        <v>44651</v>
      </c>
      <c r="C2142" s="133">
        <v>2</v>
      </c>
      <c r="D2142" s="134">
        <v>31.88402</v>
      </c>
    </row>
    <row r="2143" spans="1:4" x14ac:dyDescent="0.25">
      <c r="A2143" s="131" t="s">
        <v>8</v>
      </c>
      <c r="B2143" s="132">
        <v>44651</v>
      </c>
      <c r="C2143" s="133">
        <v>3</v>
      </c>
      <c r="D2143" s="134">
        <v>30.43111</v>
      </c>
    </row>
    <row r="2144" spans="1:4" x14ac:dyDescent="0.25">
      <c r="A2144" s="131" t="s">
        <v>8</v>
      </c>
      <c r="B2144" s="132">
        <v>44651</v>
      </c>
      <c r="C2144" s="133">
        <v>4</v>
      </c>
      <c r="D2144" s="134">
        <v>33.021940000000001</v>
      </c>
    </row>
    <row r="2145" spans="1:4" x14ac:dyDescent="0.25">
      <c r="A2145" s="131" t="s">
        <v>8</v>
      </c>
      <c r="B2145" s="132">
        <v>44651</v>
      </c>
      <c r="C2145" s="133">
        <v>5</v>
      </c>
      <c r="D2145" s="134">
        <v>34.498739999999998</v>
      </c>
    </row>
    <row r="2146" spans="1:4" x14ac:dyDescent="0.25">
      <c r="A2146" s="131" t="s">
        <v>8</v>
      </c>
      <c r="B2146" s="132">
        <v>44651</v>
      </c>
      <c r="C2146" s="133">
        <v>6</v>
      </c>
      <c r="D2146" s="134">
        <v>36.188220000000001</v>
      </c>
    </row>
    <row r="2147" spans="1:4" x14ac:dyDescent="0.25">
      <c r="A2147" s="131" t="s">
        <v>8</v>
      </c>
      <c r="B2147" s="132">
        <v>44651</v>
      </c>
      <c r="C2147" s="133">
        <v>7</v>
      </c>
      <c r="D2147" s="134">
        <v>43.536589999999997</v>
      </c>
    </row>
    <row r="2148" spans="1:4" x14ac:dyDescent="0.25">
      <c r="A2148" s="131" t="s">
        <v>8</v>
      </c>
      <c r="B2148" s="132">
        <v>44651</v>
      </c>
      <c r="C2148" s="133">
        <v>8</v>
      </c>
      <c r="D2148" s="134">
        <v>43.795810000000003</v>
      </c>
    </row>
    <row r="2149" spans="1:4" x14ac:dyDescent="0.25">
      <c r="A2149" s="131" t="s">
        <v>8</v>
      </c>
      <c r="B2149" s="132">
        <v>44651</v>
      </c>
      <c r="C2149" s="133">
        <v>9</v>
      </c>
      <c r="D2149" s="134">
        <v>46.625109999999999</v>
      </c>
    </row>
    <row r="2150" spans="1:4" x14ac:dyDescent="0.25">
      <c r="A2150" s="131" t="s">
        <v>8</v>
      </c>
      <c r="B2150" s="132">
        <v>44651</v>
      </c>
      <c r="C2150" s="133">
        <v>10</v>
      </c>
      <c r="D2150" s="134">
        <v>44.224319999999999</v>
      </c>
    </row>
    <row r="2151" spans="1:4" x14ac:dyDescent="0.25">
      <c r="A2151" s="131" t="s">
        <v>8</v>
      </c>
      <c r="B2151" s="132">
        <v>44651</v>
      </c>
      <c r="C2151" s="133">
        <v>11</v>
      </c>
      <c r="D2151" s="134">
        <v>28.996479999999998</v>
      </c>
    </row>
    <row r="2152" spans="1:4" x14ac:dyDescent="0.25">
      <c r="A2152" s="131" t="s">
        <v>8</v>
      </c>
      <c r="B2152" s="132">
        <v>44651</v>
      </c>
      <c r="C2152" s="133">
        <v>12</v>
      </c>
      <c r="D2152" s="134">
        <v>33.004260000000002</v>
      </c>
    </row>
    <row r="2153" spans="1:4" x14ac:dyDescent="0.25">
      <c r="A2153" s="131" t="s">
        <v>8</v>
      </c>
      <c r="B2153" s="132">
        <v>44651</v>
      </c>
      <c r="C2153" s="133">
        <v>13</v>
      </c>
      <c r="D2153" s="134">
        <v>28.455780000000001</v>
      </c>
    </row>
    <row r="2154" spans="1:4" x14ac:dyDescent="0.25">
      <c r="A2154" s="131" t="s">
        <v>8</v>
      </c>
      <c r="B2154" s="132">
        <v>44651</v>
      </c>
      <c r="C2154" s="133">
        <v>14</v>
      </c>
      <c r="D2154" s="134">
        <v>32.40005</v>
      </c>
    </row>
    <row r="2155" spans="1:4" x14ac:dyDescent="0.25">
      <c r="A2155" s="131" t="s">
        <v>8</v>
      </c>
      <c r="B2155" s="132">
        <v>44651</v>
      </c>
      <c r="C2155" s="133">
        <v>15</v>
      </c>
      <c r="D2155" s="134">
        <v>31.883120000000002</v>
      </c>
    </row>
    <row r="2156" spans="1:4" x14ac:dyDescent="0.25">
      <c r="A2156" s="131" t="s">
        <v>8</v>
      </c>
      <c r="B2156" s="132">
        <v>44651</v>
      </c>
      <c r="C2156" s="133">
        <v>16</v>
      </c>
      <c r="D2156" s="134">
        <v>24.567070000000001</v>
      </c>
    </row>
    <row r="2157" spans="1:4" x14ac:dyDescent="0.25">
      <c r="A2157" s="131" t="s">
        <v>8</v>
      </c>
      <c r="B2157" s="132">
        <v>44651</v>
      </c>
      <c r="C2157" s="133">
        <v>17</v>
      </c>
      <c r="D2157" s="134">
        <v>25.119800000000001</v>
      </c>
    </row>
    <row r="2158" spans="1:4" x14ac:dyDescent="0.25">
      <c r="A2158" s="131" t="s">
        <v>8</v>
      </c>
      <c r="B2158" s="132">
        <v>44651</v>
      </c>
      <c r="C2158" s="133">
        <v>18</v>
      </c>
      <c r="D2158" s="134">
        <v>24.887229999999999</v>
      </c>
    </row>
    <row r="2159" spans="1:4" x14ac:dyDescent="0.25">
      <c r="A2159" s="131" t="s">
        <v>8</v>
      </c>
      <c r="B2159" s="132">
        <v>44651</v>
      </c>
      <c r="C2159" s="133">
        <v>19</v>
      </c>
      <c r="D2159" s="134">
        <v>33.736280000000001</v>
      </c>
    </row>
    <row r="2160" spans="1:4" x14ac:dyDescent="0.25">
      <c r="A2160" s="131" t="s">
        <v>8</v>
      </c>
      <c r="B2160" s="132">
        <v>44651</v>
      </c>
      <c r="C2160" s="133">
        <v>20</v>
      </c>
      <c r="D2160" s="134">
        <v>33.682270000000003</v>
      </c>
    </row>
    <row r="2161" spans="1:4" x14ac:dyDescent="0.25">
      <c r="A2161" s="131" t="s">
        <v>8</v>
      </c>
      <c r="B2161" s="132">
        <v>44651</v>
      </c>
      <c r="C2161" s="133">
        <v>21</v>
      </c>
      <c r="D2161" s="134">
        <v>36.857759999999999</v>
      </c>
    </row>
    <row r="2162" spans="1:4" x14ac:dyDescent="0.25">
      <c r="A2162" s="131" t="s">
        <v>8</v>
      </c>
      <c r="B2162" s="132">
        <v>44651</v>
      </c>
      <c r="C2162" s="133">
        <v>22</v>
      </c>
      <c r="D2162" s="134">
        <v>35.25902</v>
      </c>
    </row>
    <row r="2163" spans="1:4" x14ac:dyDescent="0.25">
      <c r="A2163" s="131" t="s">
        <v>8</v>
      </c>
      <c r="B2163" s="132">
        <v>44651</v>
      </c>
      <c r="C2163" s="133">
        <v>23</v>
      </c>
      <c r="D2163" s="134">
        <v>37.973880000000001</v>
      </c>
    </row>
    <row r="2164" spans="1:4" x14ac:dyDescent="0.25">
      <c r="A2164" s="131" t="s">
        <v>8</v>
      </c>
      <c r="B2164" s="132">
        <v>44651</v>
      </c>
      <c r="C2164" s="133">
        <v>24</v>
      </c>
      <c r="D2164" s="134">
        <v>39.901560000000003</v>
      </c>
    </row>
    <row r="2165" spans="1:4" x14ac:dyDescent="0.25">
      <c r="A2165" s="131" t="s">
        <v>8</v>
      </c>
      <c r="B2165" s="132">
        <v>44652</v>
      </c>
      <c r="C2165" s="133">
        <v>1</v>
      </c>
      <c r="D2165" s="134">
        <v>34.775399999999998</v>
      </c>
    </row>
    <row r="2166" spans="1:4" x14ac:dyDescent="0.25">
      <c r="A2166" s="131" t="s">
        <v>8</v>
      </c>
      <c r="B2166" s="132">
        <v>44652</v>
      </c>
      <c r="C2166" s="133">
        <v>2</v>
      </c>
      <c r="D2166" s="134">
        <v>37.000160000000001</v>
      </c>
    </row>
    <row r="2167" spans="1:4" x14ac:dyDescent="0.25">
      <c r="A2167" s="131" t="s">
        <v>8</v>
      </c>
      <c r="B2167" s="132">
        <v>44652</v>
      </c>
      <c r="C2167" s="133">
        <v>3</v>
      </c>
      <c r="D2167" s="134">
        <v>35.033099999999997</v>
      </c>
    </row>
    <row r="2168" spans="1:4" x14ac:dyDescent="0.25">
      <c r="A2168" s="131" t="s">
        <v>8</v>
      </c>
      <c r="B2168" s="132">
        <v>44652</v>
      </c>
      <c r="C2168" s="133">
        <v>4</v>
      </c>
      <c r="D2168" s="134">
        <v>33.293509999999998</v>
      </c>
    </row>
    <row r="2169" spans="1:4" x14ac:dyDescent="0.25">
      <c r="A2169" s="131" t="s">
        <v>8</v>
      </c>
      <c r="B2169" s="132">
        <v>44652</v>
      </c>
      <c r="C2169" s="133">
        <v>5</v>
      </c>
      <c r="D2169" s="134">
        <v>36.880789999999998</v>
      </c>
    </row>
    <row r="2170" spans="1:4" x14ac:dyDescent="0.25">
      <c r="A2170" s="131" t="s">
        <v>8</v>
      </c>
      <c r="B2170" s="132">
        <v>44652</v>
      </c>
      <c r="C2170" s="133">
        <v>6</v>
      </c>
      <c r="D2170" s="134">
        <v>44.49935</v>
      </c>
    </row>
    <row r="2171" spans="1:4" x14ac:dyDescent="0.25">
      <c r="A2171" s="131" t="s">
        <v>8</v>
      </c>
      <c r="B2171" s="132">
        <v>44652</v>
      </c>
      <c r="C2171" s="133">
        <v>7</v>
      </c>
      <c r="D2171" s="134">
        <v>48.942019999999999</v>
      </c>
    </row>
    <row r="2172" spans="1:4" x14ac:dyDescent="0.25">
      <c r="A2172" s="131" t="s">
        <v>8</v>
      </c>
      <c r="B2172" s="132">
        <v>44652</v>
      </c>
      <c r="C2172" s="133">
        <v>8</v>
      </c>
      <c r="D2172" s="134">
        <v>49.256140000000002</v>
      </c>
    </row>
    <row r="2173" spans="1:4" x14ac:dyDescent="0.25">
      <c r="A2173" s="131" t="s">
        <v>8</v>
      </c>
      <c r="B2173" s="132">
        <v>44652</v>
      </c>
      <c r="C2173" s="133">
        <v>9</v>
      </c>
      <c r="D2173" s="134">
        <v>56.82123</v>
      </c>
    </row>
    <row r="2174" spans="1:4" x14ac:dyDescent="0.25">
      <c r="A2174" s="131" t="s">
        <v>8</v>
      </c>
      <c r="B2174" s="132">
        <v>44652</v>
      </c>
      <c r="C2174" s="133">
        <v>10</v>
      </c>
      <c r="D2174" s="134">
        <v>39.0396</v>
      </c>
    </row>
    <row r="2175" spans="1:4" x14ac:dyDescent="0.25">
      <c r="A2175" s="131" t="s">
        <v>8</v>
      </c>
      <c r="B2175" s="132">
        <v>44652</v>
      </c>
      <c r="C2175" s="133">
        <v>11</v>
      </c>
      <c r="D2175" s="134">
        <v>35.631810000000002</v>
      </c>
    </row>
    <row r="2176" spans="1:4" x14ac:dyDescent="0.25">
      <c r="A2176" s="131" t="s">
        <v>8</v>
      </c>
      <c r="B2176" s="132">
        <v>44652</v>
      </c>
      <c r="C2176" s="133">
        <v>12</v>
      </c>
      <c r="D2176" s="134">
        <v>25.211929999999999</v>
      </c>
    </row>
    <row r="2177" spans="1:4" x14ac:dyDescent="0.25">
      <c r="A2177" s="131" t="s">
        <v>8</v>
      </c>
      <c r="B2177" s="132">
        <v>44652</v>
      </c>
      <c r="C2177" s="133">
        <v>13</v>
      </c>
      <c r="D2177" s="134">
        <v>32.252510000000001</v>
      </c>
    </row>
    <row r="2178" spans="1:4" x14ac:dyDescent="0.25">
      <c r="A2178" s="131" t="s">
        <v>8</v>
      </c>
      <c r="B2178" s="132">
        <v>44652</v>
      </c>
      <c r="C2178" s="133">
        <v>14</v>
      </c>
      <c r="D2178" s="134">
        <v>28.581160000000001</v>
      </c>
    </row>
    <row r="2179" spans="1:4" x14ac:dyDescent="0.25">
      <c r="A2179" s="131" t="s">
        <v>8</v>
      </c>
      <c r="B2179" s="132">
        <v>44652</v>
      </c>
      <c r="C2179" s="133">
        <v>15</v>
      </c>
      <c r="D2179" s="134">
        <v>21.307020000000001</v>
      </c>
    </row>
    <row r="2180" spans="1:4" x14ac:dyDescent="0.25">
      <c r="A2180" s="131" t="s">
        <v>8</v>
      </c>
      <c r="B2180" s="132">
        <v>44652</v>
      </c>
      <c r="C2180" s="133">
        <v>16</v>
      </c>
      <c r="D2180" s="134">
        <v>22.666550000000001</v>
      </c>
    </row>
    <row r="2181" spans="1:4" x14ac:dyDescent="0.25">
      <c r="A2181" s="131" t="s">
        <v>8</v>
      </c>
      <c r="B2181" s="132">
        <v>44652</v>
      </c>
      <c r="C2181" s="133">
        <v>17</v>
      </c>
      <c r="D2181" s="134">
        <v>22.95749</v>
      </c>
    </row>
    <row r="2182" spans="1:4" x14ac:dyDescent="0.25">
      <c r="A2182" s="131" t="s">
        <v>8</v>
      </c>
      <c r="B2182" s="132">
        <v>44652</v>
      </c>
      <c r="C2182" s="133">
        <v>18</v>
      </c>
      <c r="D2182" s="134">
        <v>24.79552</v>
      </c>
    </row>
    <row r="2183" spans="1:4" x14ac:dyDescent="0.25">
      <c r="A2183" s="131" t="s">
        <v>8</v>
      </c>
      <c r="B2183" s="132">
        <v>44652</v>
      </c>
      <c r="C2183" s="133">
        <v>19</v>
      </c>
      <c r="D2183" s="134">
        <v>39.814579999999999</v>
      </c>
    </row>
    <row r="2184" spans="1:4" x14ac:dyDescent="0.25">
      <c r="A2184" s="131" t="s">
        <v>8</v>
      </c>
      <c r="B2184" s="132">
        <v>44652</v>
      </c>
      <c r="C2184" s="133">
        <v>20</v>
      </c>
      <c r="D2184" s="134">
        <v>62.692340000000002</v>
      </c>
    </row>
    <row r="2185" spans="1:4" x14ac:dyDescent="0.25">
      <c r="A2185" s="131" t="s">
        <v>8</v>
      </c>
      <c r="B2185" s="132">
        <v>44652</v>
      </c>
      <c r="C2185" s="133">
        <v>21</v>
      </c>
      <c r="D2185" s="134">
        <v>56.00262</v>
      </c>
    </row>
    <row r="2186" spans="1:4" x14ac:dyDescent="0.25">
      <c r="A2186" s="131" t="s">
        <v>8</v>
      </c>
      <c r="B2186" s="132">
        <v>44652</v>
      </c>
      <c r="C2186" s="133">
        <v>22</v>
      </c>
      <c r="D2186" s="134">
        <v>49.022559999999999</v>
      </c>
    </row>
    <row r="2187" spans="1:4" x14ac:dyDescent="0.25">
      <c r="A2187" s="131" t="s">
        <v>8</v>
      </c>
      <c r="B2187" s="132">
        <v>44652</v>
      </c>
      <c r="C2187" s="133">
        <v>23</v>
      </c>
      <c r="D2187" s="134">
        <v>47.130420000000001</v>
      </c>
    </row>
    <row r="2188" spans="1:4" x14ac:dyDescent="0.25">
      <c r="A2188" s="131" t="s">
        <v>8</v>
      </c>
      <c r="B2188" s="132">
        <v>44652</v>
      </c>
      <c r="C2188" s="133">
        <v>24</v>
      </c>
      <c r="D2188" s="134">
        <v>57.930390000000003</v>
      </c>
    </row>
    <row r="2189" spans="1:4" x14ac:dyDescent="0.25">
      <c r="A2189" s="131" t="s">
        <v>8</v>
      </c>
      <c r="B2189" s="132">
        <v>44653</v>
      </c>
      <c r="C2189" s="133">
        <v>1</v>
      </c>
      <c r="D2189" s="134">
        <v>76.502139999999997</v>
      </c>
    </row>
    <row r="2190" spans="1:4" x14ac:dyDescent="0.25">
      <c r="A2190" s="131" t="s">
        <v>8</v>
      </c>
      <c r="B2190" s="132">
        <v>44653</v>
      </c>
      <c r="C2190" s="133">
        <v>2</v>
      </c>
      <c r="D2190" s="134">
        <v>44.866259999999997</v>
      </c>
    </row>
    <row r="2191" spans="1:4" x14ac:dyDescent="0.25">
      <c r="A2191" s="131" t="s">
        <v>8</v>
      </c>
      <c r="B2191" s="132">
        <v>44653</v>
      </c>
      <c r="C2191" s="133">
        <v>3</v>
      </c>
      <c r="D2191" s="134">
        <v>36.102130000000002</v>
      </c>
    </row>
    <row r="2192" spans="1:4" x14ac:dyDescent="0.25">
      <c r="A2192" s="131" t="s">
        <v>8</v>
      </c>
      <c r="B2192" s="132">
        <v>44653</v>
      </c>
      <c r="C2192" s="133">
        <v>4</v>
      </c>
      <c r="D2192" s="134">
        <v>37.176279999999998</v>
      </c>
    </row>
    <row r="2193" spans="1:4" x14ac:dyDescent="0.25">
      <c r="A2193" s="131" t="s">
        <v>8</v>
      </c>
      <c r="B2193" s="132">
        <v>44653</v>
      </c>
      <c r="C2193" s="133">
        <v>5</v>
      </c>
      <c r="D2193" s="134">
        <v>34.052660000000003</v>
      </c>
    </row>
    <row r="2194" spans="1:4" x14ac:dyDescent="0.25">
      <c r="A2194" s="131" t="s">
        <v>8</v>
      </c>
      <c r="B2194" s="132">
        <v>44653</v>
      </c>
      <c r="C2194" s="133">
        <v>6</v>
      </c>
      <c r="D2194" s="134">
        <v>34.287950000000002</v>
      </c>
    </row>
    <row r="2195" spans="1:4" x14ac:dyDescent="0.25">
      <c r="A2195" s="131" t="s">
        <v>8</v>
      </c>
      <c r="B2195" s="132">
        <v>44653</v>
      </c>
      <c r="C2195" s="133">
        <v>7</v>
      </c>
      <c r="D2195" s="134">
        <v>36.695459999999997</v>
      </c>
    </row>
    <row r="2196" spans="1:4" x14ac:dyDescent="0.25">
      <c r="A2196" s="131" t="s">
        <v>8</v>
      </c>
      <c r="B2196" s="132">
        <v>44653</v>
      </c>
      <c r="C2196" s="133">
        <v>8</v>
      </c>
      <c r="D2196" s="134">
        <v>38.14405</v>
      </c>
    </row>
    <row r="2197" spans="1:4" x14ac:dyDescent="0.25">
      <c r="A2197" s="131" t="s">
        <v>8</v>
      </c>
      <c r="B2197" s="132">
        <v>44653</v>
      </c>
      <c r="C2197" s="133">
        <v>9</v>
      </c>
      <c r="D2197" s="134">
        <v>24.683800000000002</v>
      </c>
    </row>
    <row r="2198" spans="1:4" x14ac:dyDescent="0.25">
      <c r="A2198" s="131" t="s">
        <v>8</v>
      </c>
      <c r="B2198" s="132">
        <v>44653</v>
      </c>
      <c r="C2198" s="133">
        <v>10</v>
      </c>
      <c r="D2198" s="134">
        <v>9.6885899999999996</v>
      </c>
    </row>
    <row r="2199" spans="1:4" x14ac:dyDescent="0.25">
      <c r="A2199" s="131" t="s">
        <v>8</v>
      </c>
      <c r="B2199" s="132">
        <v>44653</v>
      </c>
      <c r="C2199" s="133">
        <v>11</v>
      </c>
      <c r="D2199" s="134">
        <v>2.41147</v>
      </c>
    </row>
    <row r="2200" spans="1:4" x14ac:dyDescent="0.25">
      <c r="A2200" s="131" t="s">
        <v>8</v>
      </c>
      <c r="B2200" s="132">
        <v>44653</v>
      </c>
      <c r="C2200" s="133">
        <v>12</v>
      </c>
      <c r="D2200" s="134">
        <v>-1.4016</v>
      </c>
    </row>
    <row r="2201" spans="1:4" x14ac:dyDescent="0.25">
      <c r="A2201" s="131" t="s">
        <v>8</v>
      </c>
      <c r="B2201" s="132">
        <v>44653</v>
      </c>
      <c r="C2201" s="133">
        <v>13</v>
      </c>
      <c r="D2201" s="134">
        <v>-1.8652299999999999</v>
      </c>
    </row>
    <row r="2202" spans="1:4" x14ac:dyDescent="0.25">
      <c r="A2202" s="131" t="s">
        <v>8</v>
      </c>
      <c r="B2202" s="132">
        <v>44653</v>
      </c>
      <c r="C2202" s="133">
        <v>14</v>
      </c>
      <c r="D2202" s="134">
        <v>8.9980000000000004E-2</v>
      </c>
    </row>
    <row r="2203" spans="1:4" x14ac:dyDescent="0.25">
      <c r="A2203" s="131" t="s">
        <v>8</v>
      </c>
      <c r="B2203" s="132">
        <v>44653</v>
      </c>
      <c r="C2203" s="133">
        <v>15</v>
      </c>
      <c r="D2203" s="134">
        <v>-41.47016</v>
      </c>
    </row>
    <row r="2204" spans="1:4" x14ac:dyDescent="0.25">
      <c r="A2204" s="131" t="s">
        <v>8</v>
      </c>
      <c r="B2204" s="132">
        <v>44653</v>
      </c>
      <c r="C2204" s="133">
        <v>16</v>
      </c>
      <c r="D2204" s="134">
        <v>-36.738819999999997</v>
      </c>
    </row>
    <row r="2205" spans="1:4" x14ac:dyDescent="0.25">
      <c r="A2205" s="131" t="s">
        <v>8</v>
      </c>
      <c r="B2205" s="132">
        <v>44653</v>
      </c>
      <c r="C2205" s="133">
        <v>17</v>
      </c>
      <c r="D2205" s="134">
        <v>-3.5839500000000002</v>
      </c>
    </row>
    <row r="2206" spans="1:4" x14ac:dyDescent="0.25">
      <c r="A2206" s="131" t="s">
        <v>8</v>
      </c>
      <c r="B2206" s="132">
        <v>44653</v>
      </c>
      <c r="C2206" s="133">
        <v>18</v>
      </c>
      <c r="D2206" s="134">
        <v>-4.1540699999999999</v>
      </c>
    </row>
    <row r="2207" spans="1:4" x14ac:dyDescent="0.25">
      <c r="A2207" s="131" t="s">
        <v>8</v>
      </c>
      <c r="B2207" s="132">
        <v>44653</v>
      </c>
      <c r="C2207" s="133">
        <v>19</v>
      </c>
      <c r="D2207" s="134">
        <v>9.7156500000000001</v>
      </c>
    </row>
    <row r="2208" spans="1:4" x14ac:dyDescent="0.25">
      <c r="A2208" s="131" t="s">
        <v>8</v>
      </c>
      <c r="B2208" s="132">
        <v>44653</v>
      </c>
      <c r="C2208" s="133">
        <v>20</v>
      </c>
      <c r="D2208" s="134">
        <v>35.294029999999999</v>
      </c>
    </row>
    <row r="2209" spans="1:4" x14ac:dyDescent="0.25">
      <c r="A2209" s="131" t="s">
        <v>8</v>
      </c>
      <c r="B2209" s="132">
        <v>44653</v>
      </c>
      <c r="C2209" s="133">
        <v>21</v>
      </c>
      <c r="D2209" s="134">
        <v>37.367019999999997</v>
      </c>
    </row>
    <row r="2210" spans="1:4" x14ac:dyDescent="0.25">
      <c r="A2210" s="131" t="s">
        <v>8</v>
      </c>
      <c r="B2210" s="132">
        <v>44653</v>
      </c>
      <c r="C2210" s="133">
        <v>22</v>
      </c>
      <c r="D2210" s="134">
        <v>36.856229999999996</v>
      </c>
    </row>
    <row r="2211" spans="1:4" x14ac:dyDescent="0.25">
      <c r="A2211" s="131" t="s">
        <v>8</v>
      </c>
      <c r="B2211" s="132">
        <v>44653</v>
      </c>
      <c r="C2211" s="133">
        <v>23</v>
      </c>
      <c r="D2211" s="134">
        <v>35.640900000000002</v>
      </c>
    </row>
    <row r="2212" spans="1:4" x14ac:dyDescent="0.25">
      <c r="A2212" s="131" t="s">
        <v>8</v>
      </c>
      <c r="B2212" s="132">
        <v>44653</v>
      </c>
      <c r="C2212" s="133">
        <v>24</v>
      </c>
      <c r="D2212" s="134">
        <v>33.006489999999999</v>
      </c>
    </row>
    <row r="2213" spans="1:4" x14ac:dyDescent="0.25">
      <c r="A2213" s="131" t="s">
        <v>8</v>
      </c>
      <c r="B2213" s="132">
        <v>44654</v>
      </c>
      <c r="C2213" s="133">
        <v>1</v>
      </c>
      <c r="D2213" s="134">
        <v>31.746790000000001</v>
      </c>
    </row>
    <row r="2214" spans="1:4" x14ac:dyDescent="0.25">
      <c r="A2214" s="131" t="s">
        <v>8</v>
      </c>
      <c r="B2214" s="132">
        <v>44654</v>
      </c>
      <c r="C2214" s="133">
        <v>2</v>
      </c>
      <c r="D2214" s="134">
        <v>37.672969999999999</v>
      </c>
    </row>
    <row r="2215" spans="1:4" x14ac:dyDescent="0.25">
      <c r="A2215" s="131" t="s">
        <v>8</v>
      </c>
      <c r="B2215" s="132">
        <v>44654</v>
      </c>
      <c r="C2215" s="133">
        <v>3</v>
      </c>
      <c r="D2215" s="134">
        <v>38.487990000000003</v>
      </c>
    </row>
    <row r="2216" spans="1:4" x14ac:dyDescent="0.25">
      <c r="A2216" s="131" t="s">
        <v>8</v>
      </c>
      <c r="B2216" s="132">
        <v>44654</v>
      </c>
      <c r="C2216" s="133">
        <v>4</v>
      </c>
      <c r="D2216" s="134">
        <v>36.45879</v>
      </c>
    </row>
    <row r="2217" spans="1:4" x14ac:dyDescent="0.25">
      <c r="A2217" s="131" t="s">
        <v>8</v>
      </c>
      <c r="B2217" s="132">
        <v>44654</v>
      </c>
      <c r="C2217" s="133">
        <v>5</v>
      </c>
      <c r="D2217" s="134">
        <v>34.14678</v>
      </c>
    </row>
    <row r="2218" spans="1:4" x14ac:dyDescent="0.25">
      <c r="A2218" s="131" t="s">
        <v>8</v>
      </c>
      <c r="B2218" s="132">
        <v>44654</v>
      </c>
      <c r="C2218" s="133">
        <v>6</v>
      </c>
      <c r="D2218" s="134">
        <v>35.896509999999999</v>
      </c>
    </row>
    <row r="2219" spans="1:4" x14ac:dyDescent="0.25">
      <c r="A2219" s="131" t="s">
        <v>8</v>
      </c>
      <c r="B2219" s="132">
        <v>44654</v>
      </c>
      <c r="C2219" s="133">
        <v>7</v>
      </c>
      <c r="D2219" s="134">
        <v>41.15137</v>
      </c>
    </row>
    <row r="2220" spans="1:4" x14ac:dyDescent="0.25">
      <c r="A2220" s="131" t="s">
        <v>8</v>
      </c>
      <c r="B2220" s="132">
        <v>44654</v>
      </c>
      <c r="C2220" s="133">
        <v>8</v>
      </c>
      <c r="D2220" s="134">
        <v>39.67212</v>
      </c>
    </row>
    <row r="2221" spans="1:4" x14ac:dyDescent="0.25">
      <c r="A2221" s="131" t="s">
        <v>8</v>
      </c>
      <c r="B2221" s="132">
        <v>44654</v>
      </c>
      <c r="C2221" s="133">
        <v>9</v>
      </c>
      <c r="D2221" s="134">
        <v>26.07818</v>
      </c>
    </row>
    <row r="2222" spans="1:4" x14ac:dyDescent="0.25">
      <c r="A2222" s="131" t="s">
        <v>8</v>
      </c>
      <c r="B2222" s="132">
        <v>44654</v>
      </c>
      <c r="C2222" s="133">
        <v>10</v>
      </c>
      <c r="D2222" s="134">
        <v>26.660799999999998</v>
      </c>
    </row>
    <row r="2223" spans="1:4" x14ac:dyDescent="0.25">
      <c r="A2223" s="131" t="s">
        <v>8</v>
      </c>
      <c r="B2223" s="132">
        <v>44654</v>
      </c>
      <c r="C2223" s="133">
        <v>11</v>
      </c>
      <c r="D2223" s="134">
        <v>19.457719999999998</v>
      </c>
    </row>
    <row r="2224" spans="1:4" x14ac:dyDescent="0.25">
      <c r="A2224" s="131" t="s">
        <v>8</v>
      </c>
      <c r="B2224" s="132">
        <v>44654</v>
      </c>
      <c r="C2224" s="133">
        <v>12</v>
      </c>
      <c r="D2224" s="134">
        <v>7.4302000000000001</v>
      </c>
    </row>
    <row r="2225" spans="1:4" x14ac:dyDescent="0.25">
      <c r="A2225" s="131" t="s">
        <v>8</v>
      </c>
      <c r="B2225" s="132">
        <v>44654</v>
      </c>
      <c r="C2225" s="133">
        <v>13</v>
      </c>
      <c r="D2225" s="134">
        <v>1.5219499999999999</v>
      </c>
    </row>
    <row r="2226" spans="1:4" x14ac:dyDescent="0.25">
      <c r="A2226" s="131" t="s">
        <v>8</v>
      </c>
      <c r="B2226" s="132">
        <v>44654</v>
      </c>
      <c r="C2226" s="133">
        <v>14</v>
      </c>
      <c r="D2226" s="134">
        <v>-7.1199999999999999E-2</v>
      </c>
    </row>
    <row r="2227" spans="1:4" x14ac:dyDescent="0.25">
      <c r="A2227" s="131" t="s">
        <v>8</v>
      </c>
      <c r="B2227" s="132">
        <v>44654</v>
      </c>
      <c r="C2227" s="133">
        <v>15</v>
      </c>
      <c r="D2227" s="134">
        <v>-0.38316</v>
      </c>
    </row>
    <row r="2228" spans="1:4" x14ac:dyDescent="0.25">
      <c r="A2228" s="131" t="s">
        <v>8</v>
      </c>
      <c r="B2228" s="132">
        <v>44654</v>
      </c>
      <c r="C2228" s="133">
        <v>16</v>
      </c>
      <c r="D2228" s="134">
        <v>1.7615000000000001</v>
      </c>
    </row>
    <row r="2229" spans="1:4" x14ac:dyDescent="0.25">
      <c r="A2229" s="131" t="s">
        <v>8</v>
      </c>
      <c r="B2229" s="132">
        <v>44654</v>
      </c>
      <c r="C2229" s="133">
        <v>17</v>
      </c>
      <c r="D2229" s="134">
        <v>8.6185500000000008</v>
      </c>
    </row>
    <row r="2230" spans="1:4" x14ac:dyDescent="0.25">
      <c r="A2230" s="131" t="s">
        <v>8</v>
      </c>
      <c r="B2230" s="132">
        <v>44654</v>
      </c>
      <c r="C2230" s="133">
        <v>18</v>
      </c>
      <c r="D2230" s="134">
        <v>21.989170000000001</v>
      </c>
    </row>
    <row r="2231" spans="1:4" x14ac:dyDescent="0.25">
      <c r="A2231" s="131" t="s">
        <v>8</v>
      </c>
      <c r="B2231" s="132">
        <v>44654</v>
      </c>
      <c r="C2231" s="133">
        <v>19</v>
      </c>
      <c r="D2231" s="134">
        <v>29.79166</v>
      </c>
    </row>
    <row r="2232" spans="1:4" x14ac:dyDescent="0.25">
      <c r="A2232" s="131" t="s">
        <v>8</v>
      </c>
      <c r="B2232" s="132">
        <v>44654</v>
      </c>
      <c r="C2232" s="133">
        <v>20</v>
      </c>
      <c r="D2232" s="134">
        <v>61.397449999999999</v>
      </c>
    </row>
    <row r="2233" spans="1:4" x14ac:dyDescent="0.25">
      <c r="A2233" s="131" t="s">
        <v>8</v>
      </c>
      <c r="B2233" s="132">
        <v>44654</v>
      </c>
      <c r="C2233" s="133">
        <v>21</v>
      </c>
      <c r="D2233" s="134">
        <v>53.554949999999998</v>
      </c>
    </row>
    <row r="2234" spans="1:4" x14ac:dyDescent="0.25">
      <c r="A2234" s="131" t="s">
        <v>8</v>
      </c>
      <c r="B2234" s="132">
        <v>44654</v>
      </c>
      <c r="C2234" s="133">
        <v>22</v>
      </c>
      <c r="D2234" s="134">
        <v>52.646839999999997</v>
      </c>
    </row>
    <row r="2235" spans="1:4" x14ac:dyDescent="0.25">
      <c r="A2235" s="131" t="s">
        <v>8</v>
      </c>
      <c r="B2235" s="132">
        <v>44654</v>
      </c>
      <c r="C2235" s="133">
        <v>23</v>
      </c>
      <c r="D2235" s="134">
        <v>46.332140000000003</v>
      </c>
    </row>
    <row r="2236" spans="1:4" x14ac:dyDescent="0.25">
      <c r="A2236" s="131" t="s">
        <v>8</v>
      </c>
      <c r="B2236" s="132">
        <v>44654</v>
      </c>
      <c r="C2236" s="133">
        <v>24</v>
      </c>
      <c r="D2236" s="134">
        <v>43.717880000000001</v>
      </c>
    </row>
    <row r="2237" spans="1:4" x14ac:dyDescent="0.25">
      <c r="A2237" s="131" t="s">
        <v>8</v>
      </c>
      <c r="B2237" s="132">
        <v>44655</v>
      </c>
      <c r="C2237" s="133">
        <v>1</v>
      </c>
      <c r="D2237" s="134">
        <v>35.322609999999997</v>
      </c>
    </row>
    <row r="2238" spans="1:4" x14ac:dyDescent="0.25">
      <c r="A2238" s="131" t="s">
        <v>8</v>
      </c>
      <c r="B2238" s="132">
        <v>44655</v>
      </c>
      <c r="C2238" s="133">
        <v>2</v>
      </c>
      <c r="D2238" s="134">
        <v>36.827669999999998</v>
      </c>
    </row>
    <row r="2239" spans="1:4" x14ac:dyDescent="0.25">
      <c r="A2239" s="131" t="s">
        <v>8</v>
      </c>
      <c r="B2239" s="132">
        <v>44655</v>
      </c>
      <c r="C2239" s="133">
        <v>3</v>
      </c>
      <c r="D2239" s="134">
        <v>32.374490000000002</v>
      </c>
    </row>
    <row r="2240" spans="1:4" x14ac:dyDescent="0.25">
      <c r="A2240" s="131" t="s">
        <v>8</v>
      </c>
      <c r="B2240" s="132">
        <v>44655</v>
      </c>
      <c r="C2240" s="133">
        <v>4</v>
      </c>
      <c r="D2240" s="134">
        <v>32.20317</v>
      </c>
    </row>
    <row r="2241" spans="1:4" x14ac:dyDescent="0.25">
      <c r="A2241" s="131" t="s">
        <v>8</v>
      </c>
      <c r="B2241" s="132">
        <v>44655</v>
      </c>
      <c r="C2241" s="133">
        <v>5</v>
      </c>
      <c r="D2241" s="134">
        <v>32.193429999999999</v>
      </c>
    </row>
    <row r="2242" spans="1:4" x14ac:dyDescent="0.25">
      <c r="A2242" s="131" t="s">
        <v>8</v>
      </c>
      <c r="B2242" s="132">
        <v>44655</v>
      </c>
      <c r="C2242" s="133">
        <v>6</v>
      </c>
      <c r="D2242" s="134">
        <v>39.128329999999998</v>
      </c>
    </row>
    <row r="2243" spans="1:4" x14ac:dyDescent="0.25">
      <c r="A2243" s="131" t="s">
        <v>8</v>
      </c>
      <c r="B2243" s="132">
        <v>44655</v>
      </c>
      <c r="C2243" s="133">
        <v>7</v>
      </c>
      <c r="D2243" s="134">
        <v>42.737319999999997</v>
      </c>
    </row>
    <row r="2244" spans="1:4" x14ac:dyDescent="0.25">
      <c r="A2244" s="131" t="s">
        <v>8</v>
      </c>
      <c r="B2244" s="132">
        <v>44655</v>
      </c>
      <c r="C2244" s="133">
        <v>8</v>
      </c>
      <c r="D2244" s="134">
        <v>40.773980000000002</v>
      </c>
    </row>
    <row r="2245" spans="1:4" x14ac:dyDescent="0.25">
      <c r="A2245" s="131" t="s">
        <v>8</v>
      </c>
      <c r="B2245" s="132">
        <v>44655</v>
      </c>
      <c r="C2245" s="133">
        <v>9</v>
      </c>
      <c r="D2245" s="134">
        <v>40.471699999999998</v>
      </c>
    </row>
    <row r="2246" spans="1:4" x14ac:dyDescent="0.25">
      <c r="A2246" s="131" t="s">
        <v>8</v>
      </c>
      <c r="B2246" s="132">
        <v>44655</v>
      </c>
      <c r="C2246" s="133">
        <v>10</v>
      </c>
      <c r="D2246" s="134">
        <v>24.306840000000001</v>
      </c>
    </row>
    <row r="2247" spans="1:4" x14ac:dyDescent="0.25">
      <c r="A2247" s="131" t="s">
        <v>8</v>
      </c>
      <c r="B2247" s="132">
        <v>44655</v>
      </c>
      <c r="C2247" s="133">
        <v>11</v>
      </c>
      <c r="D2247" s="134">
        <v>38.646999999999998</v>
      </c>
    </row>
    <row r="2248" spans="1:4" x14ac:dyDescent="0.25">
      <c r="A2248" s="131" t="s">
        <v>8</v>
      </c>
      <c r="B2248" s="132">
        <v>44655</v>
      </c>
      <c r="C2248" s="133">
        <v>12</v>
      </c>
      <c r="D2248" s="134">
        <v>39.619109999999999</v>
      </c>
    </row>
    <row r="2249" spans="1:4" x14ac:dyDescent="0.25">
      <c r="A2249" s="131" t="s">
        <v>8</v>
      </c>
      <c r="B2249" s="132">
        <v>44655</v>
      </c>
      <c r="C2249" s="133">
        <v>13</v>
      </c>
      <c r="D2249" s="134">
        <v>32.401090000000003</v>
      </c>
    </row>
    <row r="2250" spans="1:4" x14ac:dyDescent="0.25">
      <c r="A2250" s="131" t="s">
        <v>8</v>
      </c>
      <c r="B2250" s="132">
        <v>44655</v>
      </c>
      <c r="C2250" s="133">
        <v>14</v>
      </c>
      <c r="D2250" s="134">
        <v>33.106459999999998</v>
      </c>
    </row>
    <row r="2251" spans="1:4" x14ac:dyDescent="0.25">
      <c r="A2251" s="131" t="s">
        <v>8</v>
      </c>
      <c r="B2251" s="132">
        <v>44655</v>
      </c>
      <c r="C2251" s="133">
        <v>15</v>
      </c>
      <c r="D2251" s="134">
        <v>33.329529999999998</v>
      </c>
    </row>
    <row r="2252" spans="1:4" x14ac:dyDescent="0.25">
      <c r="A2252" s="131" t="s">
        <v>8</v>
      </c>
      <c r="B2252" s="132">
        <v>44655</v>
      </c>
      <c r="C2252" s="133">
        <v>16</v>
      </c>
      <c r="D2252" s="134">
        <v>34.122999999999998</v>
      </c>
    </row>
    <row r="2253" spans="1:4" x14ac:dyDescent="0.25">
      <c r="A2253" s="131" t="s">
        <v>8</v>
      </c>
      <c r="B2253" s="132">
        <v>44655</v>
      </c>
      <c r="C2253" s="133">
        <v>17</v>
      </c>
      <c r="D2253" s="134">
        <v>46.787840000000003</v>
      </c>
    </row>
    <row r="2254" spans="1:4" x14ac:dyDescent="0.25">
      <c r="A2254" s="131" t="s">
        <v>8</v>
      </c>
      <c r="B2254" s="132">
        <v>44655</v>
      </c>
      <c r="C2254" s="133">
        <v>18</v>
      </c>
      <c r="D2254" s="134">
        <v>41.377929999999999</v>
      </c>
    </row>
    <row r="2255" spans="1:4" x14ac:dyDescent="0.25">
      <c r="A2255" s="131" t="s">
        <v>8</v>
      </c>
      <c r="B2255" s="132">
        <v>44655</v>
      </c>
      <c r="C2255" s="133">
        <v>19</v>
      </c>
      <c r="D2255" s="134">
        <v>41.822490000000002</v>
      </c>
    </row>
    <row r="2256" spans="1:4" x14ac:dyDescent="0.25">
      <c r="A2256" s="131" t="s">
        <v>8</v>
      </c>
      <c r="B2256" s="132">
        <v>44655</v>
      </c>
      <c r="C2256" s="133">
        <v>20</v>
      </c>
      <c r="D2256" s="134">
        <v>45.198950000000004</v>
      </c>
    </row>
    <row r="2257" spans="1:4" x14ac:dyDescent="0.25">
      <c r="A2257" s="131" t="s">
        <v>8</v>
      </c>
      <c r="B2257" s="132">
        <v>44655</v>
      </c>
      <c r="C2257" s="133">
        <v>21</v>
      </c>
      <c r="D2257" s="134">
        <v>39.595939999999999</v>
      </c>
    </row>
    <row r="2258" spans="1:4" x14ac:dyDescent="0.25">
      <c r="A2258" s="131" t="s">
        <v>8</v>
      </c>
      <c r="B2258" s="132">
        <v>44655</v>
      </c>
      <c r="C2258" s="133">
        <v>22</v>
      </c>
      <c r="D2258" s="134">
        <v>39.05977</v>
      </c>
    </row>
    <row r="2259" spans="1:4" x14ac:dyDescent="0.25">
      <c r="A2259" s="131" t="s">
        <v>8</v>
      </c>
      <c r="B2259" s="132">
        <v>44655</v>
      </c>
      <c r="C2259" s="133">
        <v>23</v>
      </c>
      <c r="D2259" s="134">
        <v>32.924840000000003</v>
      </c>
    </row>
    <row r="2260" spans="1:4" x14ac:dyDescent="0.25">
      <c r="A2260" s="131" t="s">
        <v>8</v>
      </c>
      <c r="B2260" s="132">
        <v>44655</v>
      </c>
      <c r="C2260" s="133">
        <v>24</v>
      </c>
      <c r="D2260" s="134">
        <v>41.551850000000002</v>
      </c>
    </row>
    <row r="2261" spans="1:4" x14ac:dyDescent="0.25">
      <c r="A2261" s="131" t="s">
        <v>8</v>
      </c>
      <c r="B2261" s="132">
        <v>44656</v>
      </c>
      <c r="C2261" s="133">
        <v>1</v>
      </c>
      <c r="D2261" s="134">
        <v>30.2684</v>
      </c>
    </row>
    <row r="2262" spans="1:4" x14ac:dyDescent="0.25">
      <c r="A2262" s="131" t="s">
        <v>8</v>
      </c>
      <c r="B2262" s="132">
        <v>44656</v>
      </c>
      <c r="C2262" s="133">
        <v>2</v>
      </c>
      <c r="D2262" s="134">
        <v>29.709980000000002</v>
      </c>
    </row>
    <row r="2263" spans="1:4" x14ac:dyDescent="0.25">
      <c r="A2263" s="131" t="s">
        <v>8</v>
      </c>
      <c r="B2263" s="132">
        <v>44656</v>
      </c>
      <c r="C2263" s="133">
        <v>3</v>
      </c>
      <c r="D2263" s="134">
        <v>34.109560000000002</v>
      </c>
    </row>
    <row r="2264" spans="1:4" x14ac:dyDescent="0.25">
      <c r="A2264" s="131" t="s">
        <v>8</v>
      </c>
      <c r="B2264" s="132">
        <v>44656</v>
      </c>
      <c r="C2264" s="133">
        <v>4</v>
      </c>
      <c r="D2264" s="134">
        <v>32.912520000000001</v>
      </c>
    </row>
    <row r="2265" spans="1:4" x14ac:dyDescent="0.25">
      <c r="A2265" s="131" t="s">
        <v>8</v>
      </c>
      <c r="B2265" s="132">
        <v>44656</v>
      </c>
      <c r="C2265" s="133">
        <v>5</v>
      </c>
      <c r="D2265" s="134">
        <v>34.266350000000003</v>
      </c>
    </row>
    <row r="2266" spans="1:4" x14ac:dyDescent="0.25">
      <c r="A2266" s="131" t="s">
        <v>8</v>
      </c>
      <c r="B2266" s="132">
        <v>44656</v>
      </c>
      <c r="C2266" s="133">
        <v>6</v>
      </c>
      <c r="D2266" s="134">
        <v>39.051259999999999</v>
      </c>
    </row>
    <row r="2267" spans="1:4" x14ac:dyDescent="0.25">
      <c r="A2267" s="131" t="s">
        <v>8</v>
      </c>
      <c r="B2267" s="132">
        <v>44656</v>
      </c>
      <c r="C2267" s="133">
        <v>7</v>
      </c>
      <c r="D2267" s="134">
        <v>37.764090000000003</v>
      </c>
    </row>
    <row r="2268" spans="1:4" x14ac:dyDescent="0.25">
      <c r="A2268" s="131" t="s">
        <v>8</v>
      </c>
      <c r="B2268" s="132">
        <v>44656</v>
      </c>
      <c r="C2268" s="133">
        <v>8</v>
      </c>
      <c r="D2268" s="134">
        <v>46.831299999999999</v>
      </c>
    </row>
    <row r="2269" spans="1:4" x14ac:dyDescent="0.25">
      <c r="A2269" s="131" t="s">
        <v>8</v>
      </c>
      <c r="B2269" s="132">
        <v>44656</v>
      </c>
      <c r="C2269" s="133">
        <v>9</v>
      </c>
      <c r="D2269" s="134">
        <v>39.54177</v>
      </c>
    </row>
    <row r="2270" spans="1:4" x14ac:dyDescent="0.25">
      <c r="A2270" s="131" t="s">
        <v>8</v>
      </c>
      <c r="B2270" s="132">
        <v>44656</v>
      </c>
      <c r="C2270" s="133">
        <v>10</v>
      </c>
      <c r="D2270" s="134">
        <v>33.09263</v>
      </c>
    </row>
    <row r="2271" spans="1:4" x14ac:dyDescent="0.25">
      <c r="A2271" s="131" t="s">
        <v>8</v>
      </c>
      <c r="B2271" s="132">
        <v>44656</v>
      </c>
      <c r="C2271" s="133">
        <v>11</v>
      </c>
      <c r="D2271" s="134">
        <v>32.818939999999998</v>
      </c>
    </row>
    <row r="2272" spans="1:4" x14ac:dyDescent="0.25">
      <c r="A2272" s="131" t="s">
        <v>8</v>
      </c>
      <c r="B2272" s="132">
        <v>44656</v>
      </c>
      <c r="C2272" s="133">
        <v>12</v>
      </c>
      <c r="D2272" s="134">
        <v>31.74755</v>
      </c>
    </row>
    <row r="2273" spans="1:4" x14ac:dyDescent="0.25">
      <c r="A2273" s="131" t="s">
        <v>8</v>
      </c>
      <c r="B2273" s="132">
        <v>44656</v>
      </c>
      <c r="C2273" s="133">
        <v>13</v>
      </c>
      <c r="D2273" s="134">
        <v>-0.65508</v>
      </c>
    </row>
    <row r="2274" spans="1:4" x14ac:dyDescent="0.25">
      <c r="A2274" s="131" t="s">
        <v>8</v>
      </c>
      <c r="B2274" s="132">
        <v>44656</v>
      </c>
      <c r="C2274" s="133">
        <v>14</v>
      </c>
      <c r="D2274" s="134">
        <v>8.0107800000000005</v>
      </c>
    </row>
    <row r="2275" spans="1:4" x14ac:dyDescent="0.25">
      <c r="A2275" s="131" t="s">
        <v>8</v>
      </c>
      <c r="B2275" s="132">
        <v>44656</v>
      </c>
      <c r="C2275" s="133">
        <v>15</v>
      </c>
      <c r="D2275" s="134">
        <v>3.56738</v>
      </c>
    </row>
    <row r="2276" spans="1:4" x14ac:dyDescent="0.25">
      <c r="A2276" s="131" t="s">
        <v>8</v>
      </c>
      <c r="B2276" s="132">
        <v>44656</v>
      </c>
      <c r="C2276" s="133">
        <v>16</v>
      </c>
      <c r="D2276" s="134">
        <v>9.4993700000000008</v>
      </c>
    </row>
    <row r="2277" spans="1:4" x14ac:dyDescent="0.25">
      <c r="A2277" s="131" t="s">
        <v>8</v>
      </c>
      <c r="B2277" s="132">
        <v>44656</v>
      </c>
      <c r="C2277" s="133">
        <v>17</v>
      </c>
      <c r="D2277" s="134">
        <v>14.71552</v>
      </c>
    </row>
    <row r="2278" spans="1:4" x14ac:dyDescent="0.25">
      <c r="A2278" s="131" t="s">
        <v>8</v>
      </c>
      <c r="B2278" s="132">
        <v>44656</v>
      </c>
      <c r="C2278" s="133">
        <v>18</v>
      </c>
      <c r="D2278" s="134">
        <v>13.353960000000001</v>
      </c>
    </row>
    <row r="2279" spans="1:4" x14ac:dyDescent="0.25">
      <c r="A2279" s="131" t="s">
        <v>8</v>
      </c>
      <c r="B2279" s="132">
        <v>44656</v>
      </c>
      <c r="C2279" s="133">
        <v>19</v>
      </c>
      <c r="D2279" s="134">
        <v>23.030159999999999</v>
      </c>
    </row>
    <row r="2280" spans="1:4" x14ac:dyDescent="0.25">
      <c r="A2280" s="131" t="s">
        <v>8</v>
      </c>
      <c r="B2280" s="132">
        <v>44656</v>
      </c>
      <c r="C2280" s="133">
        <v>20</v>
      </c>
      <c r="D2280" s="134">
        <v>39.343629999999997</v>
      </c>
    </row>
    <row r="2281" spans="1:4" x14ac:dyDescent="0.25">
      <c r="A2281" s="131" t="s">
        <v>8</v>
      </c>
      <c r="B2281" s="132">
        <v>44656</v>
      </c>
      <c r="C2281" s="133">
        <v>21</v>
      </c>
      <c r="D2281" s="134">
        <v>43.930419999999998</v>
      </c>
    </row>
    <row r="2282" spans="1:4" x14ac:dyDescent="0.25">
      <c r="A2282" s="131" t="s">
        <v>8</v>
      </c>
      <c r="B2282" s="132">
        <v>44656</v>
      </c>
      <c r="C2282" s="133">
        <v>22</v>
      </c>
      <c r="D2282" s="134">
        <v>43.345219999999998</v>
      </c>
    </row>
    <row r="2283" spans="1:4" x14ac:dyDescent="0.25">
      <c r="A2283" s="131" t="s">
        <v>8</v>
      </c>
      <c r="B2283" s="132">
        <v>44656</v>
      </c>
      <c r="C2283" s="133">
        <v>23</v>
      </c>
      <c r="D2283" s="134">
        <v>42.082549999999998</v>
      </c>
    </row>
    <row r="2284" spans="1:4" x14ac:dyDescent="0.25">
      <c r="A2284" s="131" t="s">
        <v>8</v>
      </c>
      <c r="B2284" s="132">
        <v>44656</v>
      </c>
      <c r="C2284" s="133">
        <v>24</v>
      </c>
      <c r="D2284" s="134">
        <v>43.003369999999997</v>
      </c>
    </row>
    <row r="2285" spans="1:4" x14ac:dyDescent="0.25">
      <c r="A2285" s="131" t="s">
        <v>8</v>
      </c>
      <c r="B2285" s="132">
        <v>44657</v>
      </c>
      <c r="C2285" s="133">
        <v>1</v>
      </c>
      <c r="D2285" s="134">
        <v>40.052819999999997</v>
      </c>
    </row>
    <row r="2286" spans="1:4" x14ac:dyDescent="0.25">
      <c r="A2286" s="131" t="s">
        <v>8</v>
      </c>
      <c r="B2286" s="132">
        <v>44657</v>
      </c>
      <c r="C2286" s="133">
        <v>2</v>
      </c>
      <c r="D2286" s="134">
        <v>38.858420000000002</v>
      </c>
    </row>
    <row r="2287" spans="1:4" x14ac:dyDescent="0.25">
      <c r="A2287" s="131" t="s">
        <v>8</v>
      </c>
      <c r="B2287" s="132">
        <v>44657</v>
      </c>
      <c r="C2287" s="133">
        <v>3</v>
      </c>
      <c r="D2287" s="134">
        <v>37.559089999999998</v>
      </c>
    </row>
    <row r="2288" spans="1:4" x14ac:dyDescent="0.25">
      <c r="A2288" s="131" t="s">
        <v>8</v>
      </c>
      <c r="B2288" s="132">
        <v>44657</v>
      </c>
      <c r="C2288" s="133">
        <v>4</v>
      </c>
      <c r="D2288" s="134">
        <v>37.569119999999998</v>
      </c>
    </row>
    <row r="2289" spans="1:4" x14ac:dyDescent="0.25">
      <c r="A2289" s="131" t="s">
        <v>8</v>
      </c>
      <c r="B2289" s="132">
        <v>44657</v>
      </c>
      <c r="C2289" s="133">
        <v>5</v>
      </c>
      <c r="D2289" s="134">
        <v>40.50488</v>
      </c>
    </row>
    <row r="2290" spans="1:4" x14ac:dyDescent="0.25">
      <c r="A2290" s="131" t="s">
        <v>8</v>
      </c>
      <c r="B2290" s="132">
        <v>44657</v>
      </c>
      <c r="C2290" s="133">
        <v>6</v>
      </c>
      <c r="D2290" s="134">
        <v>43.293999999999997</v>
      </c>
    </row>
    <row r="2291" spans="1:4" x14ac:dyDescent="0.25">
      <c r="A2291" s="131" t="s">
        <v>8</v>
      </c>
      <c r="B2291" s="132">
        <v>44657</v>
      </c>
      <c r="C2291" s="133">
        <v>7</v>
      </c>
      <c r="D2291" s="134">
        <v>46.363039999999998</v>
      </c>
    </row>
    <row r="2292" spans="1:4" x14ac:dyDescent="0.25">
      <c r="A2292" s="131" t="s">
        <v>8</v>
      </c>
      <c r="B2292" s="132">
        <v>44657</v>
      </c>
      <c r="C2292" s="133">
        <v>8</v>
      </c>
      <c r="D2292" s="134">
        <v>51.320160000000001</v>
      </c>
    </row>
    <row r="2293" spans="1:4" x14ac:dyDescent="0.25">
      <c r="A2293" s="131" t="s">
        <v>8</v>
      </c>
      <c r="B2293" s="132">
        <v>44657</v>
      </c>
      <c r="C2293" s="133">
        <v>9</v>
      </c>
      <c r="D2293" s="134">
        <v>44.279310000000002</v>
      </c>
    </row>
    <row r="2294" spans="1:4" x14ac:dyDescent="0.25">
      <c r="A2294" s="131" t="s">
        <v>8</v>
      </c>
      <c r="B2294" s="132">
        <v>44657</v>
      </c>
      <c r="C2294" s="133">
        <v>10</v>
      </c>
      <c r="D2294" s="134">
        <v>31.069269999999999</v>
      </c>
    </row>
    <row r="2295" spans="1:4" x14ac:dyDescent="0.25">
      <c r="A2295" s="131" t="s">
        <v>8</v>
      </c>
      <c r="B2295" s="132">
        <v>44657</v>
      </c>
      <c r="C2295" s="133">
        <v>11</v>
      </c>
      <c r="D2295" s="134">
        <v>33.456580000000002</v>
      </c>
    </row>
    <row r="2296" spans="1:4" x14ac:dyDescent="0.25">
      <c r="A2296" s="131" t="s">
        <v>8</v>
      </c>
      <c r="B2296" s="132">
        <v>44657</v>
      </c>
      <c r="C2296" s="133">
        <v>12</v>
      </c>
      <c r="D2296" s="134">
        <v>33.37518</v>
      </c>
    </row>
    <row r="2297" spans="1:4" x14ac:dyDescent="0.25">
      <c r="A2297" s="131" t="s">
        <v>8</v>
      </c>
      <c r="B2297" s="132">
        <v>44657</v>
      </c>
      <c r="C2297" s="133">
        <v>13</v>
      </c>
      <c r="D2297" s="134">
        <v>33.803579999999997</v>
      </c>
    </row>
    <row r="2298" spans="1:4" x14ac:dyDescent="0.25">
      <c r="A2298" s="131" t="s">
        <v>8</v>
      </c>
      <c r="B2298" s="132">
        <v>44657</v>
      </c>
      <c r="C2298" s="133">
        <v>14</v>
      </c>
      <c r="D2298" s="134">
        <v>33.11553</v>
      </c>
    </row>
    <row r="2299" spans="1:4" x14ac:dyDescent="0.25">
      <c r="A2299" s="131" t="s">
        <v>8</v>
      </c>
      <c r="B2299" s="132">
        <v>44657</v>
      </c>
      <c r="C2299" s="133">
        <v>15</v>
      </c>
      <c r="D2299" s="134">
        <v>34.895960000000002</v>
      </c>
    </row>
    <row r="2300" spans="1:4" x14ac:dyDescent="0.25">
      <c r="A2300" s="131" t="s">
        <v>8</v>
      </c>
      <c r="B2300" s="132">
        <v>44657</v>
      </c>
      <c r="C2300" s="133">
        <v>16</v>
      </c>
      <c r="D2300" s="134">
        <v>29.061150000000001</v>
      </c>
    </row>
    <row r="2301" spans="1:4" x14ac:dyDescent="0.25">
      <c r="A2301" s="131" t="s">
        <v>8</v>
      </c>
      <c r="B2301" s="132">
        <v>44657</v>
      </c>
      <c r="C2301" s="133">
        <v>17</v>
      </c>
      <c r="D2301" s="134">
        <v>28.56616</v>
      </c>
    </row>
    <row r="2302" spans="1:4" x14ac:dyDescent="0.25">
      <c r="A2302" s="131" t="s">
        <v>8</v>
      </c>
      <c r="B2302" s="132">
        <v>44657</v>
      </c>
      <c r="C2302" s="133">
        <v>18</v>
      </c>
      <c r="D2302" s="134">
        <v>35.697380000000003</v>
      </c>
    </row>
    <row r="2303" spans="1:4" x14ac:dyDescent="0.25">
      <c r="A2303" s="131" t="s">
        <v>8</v>
      </c>
      <c r="B2303" s="132">
        <v>44657</v>
      </c>
      <c r="C2303" s="133">
        <v>19</v>
      </c>
      <c r="D2303" s="134">
        <v>44.779530000000001</v>
      </c>
    </row>
    <row r="2304" spans="1:4" x14ac:dyDescent="0.25">
      <c r="A2304" s="131" t="s">
        <v>8</v>
      </c>
      <c r="B2304" s="132">
        <v>44657</v>
      </c>
      <c r="C2304" s="133">
        <v>20</v>
      </c>
      <c r="D2304" s="134">
        <v>58.458350000000003</v>
      </c>
    </row>
    <row r="2305" spans="1:4" x14ac:dyDescent="0.25">
      <c r="A2305" s="131" t="s">
        <v>8</v>
      </c>
      <c r="B2305" s="132">
        <v>44657</v>
      </c>
      <c r="C2305" s="133">
        <v>21</v>
      </c>
      <c r="D2305" s="134">
        <v>65.532480000000007</v>
      </c>
    </row>
    <row r="2306" spans="1:4" x14ac:dyDescent="0.25">
      <c r="A2306" s="131" t="s">
        <v>8</v>
      </c>
      <c r="B2306" s="132">
        <v>44657</v>
      </c>
      <c r="C2306" s="133">
        <v>22</v>
      </c>
      <c r="D2306" s="134">
        <v>61.630510000000001</v>
      </c>
    </row>
    <row r="2307" spans="1:4" x14ac:dyDescent="0.25">
      <c r="A2307" s="131" t="s">
        <v>8</v>
      </c>
      <c r="B2307" s="132">
        <v>44657</v>
      </c>
      <c r="C2307" s="133">
        <v>23</v>
      </c>
      <c r="D2307" s="134">
        <v>59.898339999999997</v>
      </c>
    </row>
    <row r="2308" spans="1:4" x14ac:dyDescent="0.25">
      <c r="A2308" s="131" t="s">
        <v>8</v>
      </c>
      <c r="B2308" s="132">
        <v>44657</v>
      </c>
      <c r="C2308" s="133">
        <v>24</v>
      </c>
      <c r="D2308" s="134">
        <v>62.547809999999998</v>
      </c>
    </row>
    <row r="2309" spans="1:4" x14ac:dyDescent="0.25">
      <c r="A2309" s="131" t="s">
        <v>8</v>
      </c>
      <c r="B2309" s="132">
        <v>44658</v>
      </c>
      <c r="C2309" s="133">
        <v>1</v>
      </c>
      <c r="D2309" s="134">
        <v>45.706310000000002</v>
      </c>
    </row>
    <row r="2310" spans="1:4" x14ac:dyDescent="0.25">
      <c r="A2310" s="131" t="s">
        <v>8</v>
      </c>
      <c r="B2310" s="132">
        <v>44658</v>
      </c>
      <c r="C2310" s="133">
        <v>2</v>
      </c>
      <c r="D2310" s="134">
        <v>49.314700000000002</v>
      </c>
    </row>
    <row r="2311" spans="1:4" x14ac:dyDescent="0.25">
      <c r="A2311" s="131" t="s">
        <v>8</v>
      </c>
      <c r="B2311" s="132">
        <v>44658</v>
      </c>
      <c r="C2311" s="133">
        <v>3</v>
      </c>
      <c r="D2311" s="134">
        <v>45.677019999999999</v>
      </c>
    </row>
    <row r="2312" spans="1:4" x14ac:dyDescent="0.25">
      <c r="A2312" s="131" t="s">
        <v>8</v>
      </c>
      <c r="B2312" s="132">
        <v>44658</v>
      </c>
      <c r="C2312" s="133">
        <v>4</v>
      </c>
      <c r="D2312" s="134">
        <v>43.541080000000001</v>
      </c>
    </row>
    <row r="2313" spans="1:4" x14ac:dyDescent="0.25">
      <c r="A2313" s="131" t="s">
        <v>8</v>
      </c>
      <c r="B2313" s="132">
        <v>44658</v>
      </c>
      <c r="C2313" s="133">
        <v>5</v>
      </c>
      <c r="D2313" s="134">
        <v>46.970010000000002</v>
      </c>
    </row>
    <row r="2314" spans="1:4" x14ac:dyDescent="0.25">
      <c r="A2314" s="131" t="s">
        <v>8</v>
      </c>
      <c r="B2314" s="132">
        <v>44658</v>
      </c>
      <c r="C2314" s="133">
        <v>6</v>
      </c>
      <c r="D2314" s="134">
        <v>53.600659999999998</v>
      </c>
    </row>
    <row r="2315" spans="1:4" x14ac:dyDescent="0.25">
      <c r="A2315" s="131" t="s">
        <v>8</v>
      </c>
      <c r="B2315" s="132">
        <v>44658</v>
      </c>
      <c r="C2315" s="133">
        <v>7</v>
      </c>
      <c r="D2315" s="134">
        <v>72.469499999999996</v>
      </c>
    </row>
    <row r="2316" spans="1:4" x14ac:dyDescent="0.25">
      <c r="A2316" s="131" t="s">
        <v>8</v>
      </c>
      <c r="B2316" s="132">
        <v>44658</v>
      </c>
      <c r="C2316" s="133">
        <v>8</v>
      </c>
      <c r="D2316" s="134">
        <v>66.471789999999999</v>
      </c>
    </row>
    <row r="2317" spans="1:4" x14ac:dyDescent="0.25">
      <c r="A2317" s="131" t="s">
        <v>8</v>
      </c>
      <c r="B2317" s="132">
        <v>44658</v>
      </c>
      <c r="C2317" s="133">
        <v>9</v>
      </c>
      <c r="D2317" s="134">
        <v>43.162269999999999</v>
      </c>
    </row>
    <row r="2318" spans="1:4" x14ac:dyDescent="0.25">
      <c r="A2318" s="131" t="s">
        <v>8</v>
      </c>
      <c r="B2318" s="132">
        <v>44658</v>
      </c>
      <c r="C2318" s="133">
        <v>10</v>
      </c>
      <c r="D2318" s="134">
        <v>43.622810000000001</v>
      </c>
    </row>
    <row r="2319" spans="1:4" x14ac:dyDescent="0.25">
      <c r="A2319" s="131" t="s">
        <v>8</v>
      </c>
      <c r="B2319" s="132">
        <v>44658</v>
      </c>
      <c r="C2319" s="133">
        <v>11</v>
      </c>
      <c r="D2319" s="134">
        <v>32.42474</v>
      </c>
    </row>
    <row r="2320" spans="1:4" x14ac:dyDescent="0.25">
      <c r="A2320" s="131" t="s">
        <v>8</v>
      </c>
      <c r="B2320" s="132">
        <v>44658</v>
      </c>
      <c r="C2320" s="133">
        <v>12</v>
      </c>
      <c r="D2320" s="134">
        <v>29.94445</v>
      </c>
    </row>
    <row r="2321" spans="1:4" x14ac:dyDescent="0.25">
      <c r="A2321" s="131" t="s">
        <v>8</v>
      </c>
      <c r="B2321" s="132">
        <v>44658</v>
      </c>
      <c r="C2321" s="133">
        <v>13</v>
      </c>
      <c r="D2321" s="134">
        <v>33.957569999999997</v>
      </c>
    </row>
    <row r="2322" spans="1:4" x14ac:dyDescent="0.25">
      <c r="A2322" s="131" t="s">
        <v>8</v>
      </c>
      <c r="B2322" s="132">
        <v>44658</v>
      </c>
      <c r="C2322" s="133">
        <v>14</v>
      </c>
      <c r="D2322" s="134">
        <v>36.078919999999997</v>
      </c>
    </row>
    <row r="2323" spans="1:4" x14ac:dyDescent="0.25">
      <c r="A2323" s="131" t="s">
        <v>8</v>
      </c>
      <c r="B2323" s="132">
        <v>44658</v>
      </c>
      <c r="C2323" s="133">
        <v>15</v>
      </c>
      <c r="D2323" s="134">
        <v>34.468670000000003</v>
      </c>
    </row>
    <row r="2324" spans="1:4" x14ac:dyDescent="0.25">
      <c r="A2324" s="131" t="s">
        <v>8</v>
      </c>
      <c r="B2324" s="132">
        <v>44658</v>
      </c>
      <c r="C2324" s="133">
        <v>16</v>
      </c>
      <c r="D2324" s="134">
        <v>35.390210000000003</v>
      </c>
    </row>
    <row r="2325" spans="1:4" x14ac:dyDescent="0.25">
      <c r="A2325" s="131" t="s">
        <v>8</v>
      </c>
      <c r="B2325" s="132">
        <v>44658</v>
      </c>
      <c r="C2325" s="133">
        <v>17</v>
      </c>
      <c r="D2325" s="134">
        <v>40.612189999999998</v>
      </c>
    </row>
    <row r="2326" spans="1:4" x14ac:dyDescent="0.25">
      <c r="A2326" s="131" t="s">
        <v>8</v>
      </c>
      <c r="B2326" s="132">
        <v>44658</v>
      </c>
      <c r="C2326" s="133">
        <v>18</v>
      </c>
      <c r="D2326" s="134">
        <v>46.67212</v>
      </c>
    </row>
    <row r="2327" spans="1:4" x14ac:dyDescent="0.25">
      <c r="A2327" s="131" t="s">
        <v>8</v>
      </c>
      <c r="B2327" s="132">
        <v>44658</v>
      </c>
      <c r="C2327" s="133">
        <v>19</v>
      </c>
      <c r="D2327" s="134">
        <v>45.176180000000002</v>
      </c>
    </row>
    <row r="2328" spans="1:4" x14ac:dyDescent="0.25">
      <c r="A2328" s="131" t="s">
        <v>8</v>
      </c>
      <c r="B2328" s="132">
        <v>44658</v>
      </c>
      <c r="C2328" s="133">
        <v>20</v>
      </c>
      <c r="D2328" s="134">
        <v>46.628399999999999</v>
      </c>
    </row>
    <row r="2329" spans="1:4" x14ac:dyDescent="0.25">
      <c r="A2329" s="131" t="s">
        <v>8</v>
      </c>
      <c r="B2329" s="132">
        <v>44658</v>
      </c>
      <c r="C2329" s="133">
        <v>21</v>
      </c>
      <c r="D2329" s="134">
        <v>38.417870000000001</v>
      </c>
    </row>
    <row r="2330" spans="1:4" x14ac:dyDescent="0.25">
      <c r="A2330" s="131" t="s">
        <v>8</v>
      </c>
      <c r="B2330" s="132">
        <v>44658</v>
      </c>
      <c r="C2330" s="133">
        <v>22</v>
      </c>
      <c r="D2330" s="134">
        <v>46.5548</v>
      </c>
    </row>
    <row r="2331" spans="1:4" x14ac:dyDescent="0.25">
      <c r="A2331" s="131" t="s">
        <v>8</v>
      </c>
      <c r="B2331" s="132">
        <v>44658</v>
      </c>
      <c r="C2331" s="133">
        <v>23</v>
      </c>
      <c r="D2331" s="134">
        <v>50.69258</v>
      </c>
    </row>
    <row r="2332" spans="1:4" x14ac:dyDescent="0.25">
      <c r="A2332" s="131" t="s">
        <v>8</v>
      </c>
      <c r="B2332" s="132">
        <v>44658</v>
      </c>
      <c r="C2332" s="133">
        <v>24</v>
      </c>
      <c r="D2332" s="134">
        <v>57.196829999999999</v>
      </c>
    </row>
    <row r="2333" spans="1:4" x14ac:dyDescent="0.25">
      <c r="A2333" s="131" t="s">
        <v>8</v>
      </c>
      <c r="B2333" s="132">
        <v>44659</v>
      </c>
      <c r="C2333" s="133">
        <v>1</v>
      </c>
      <c r="D2333" s="134">
        <v>60.676310000000001</v>
      </c>
    </row>
    <row r="2334" spans="1:4" x14ac:dyDescent="0.25">
      <c r="A2334" s="131" t="s">
        <v>8</v>
      </c>
      <c r="B2334" s="132">
        <v>44659</v>
      </c>
      <c r="C2334" s="133">
        <v>2</v>
      </c>
      <c r="D2334" s="134">
        <v>49.339239999999997</v>
      </c>
    </row>
    <row r="2335" spans="1:4" x14ac:dyDescent="0.25">
      <c r="A2335" s="131" t="s">
        <v>8</v>
      </c>
      <c r="B2335" s="132">
        <v>44659</v>
      </c>
      <c r="C2335" s="133">
        <v>3</v>
      </c>
      <c r="D2335" s="134">
        <v>44.388089999999998</v>
      </c>
    </row>
    <row r="2336" spans="1:4" x14ac:dyDescent="0.25">
      <c r="A2336" s="131" t="s">
        <v>8</v>
      </c>
      <c r="B2336" s="132">
        <v>44659</v>
      </c>
      <c r="C2336" s="133">
        <v>4</v>
      </c>
      <c r="D2336" s="134">
        <v>41.65202</v>
      </c>
    </row>
    <row r="2337" spans="1:4" x14ac:dyDescent="0.25">
      <c r="A2337" s="131" t="s">
        <v>8</v>
      </c>
      <c r="B2337" s="132">
        <v>44659</v>
      </c>
      <c r="C2337" s="133">
        <v>5</v>
      </c>
      <c r="D2337" s="134">
        <v>39.798250000000003</v>
      </c>
    </row>
    <row r="2338" spans="1:4" x14ac:dyDescent="0.25">
      <c r="A2338" s="131" t="s">
        <v>8</v>
      </c>
      <c r="B2338" s="132">
        <v>44659</v>
      </c>
      <c r="C2338" s="133">
        <v>6</v>
      </c>
      <c r="D2338" s="134">
        <v>40.150979999999997</v>
      </c>
    </row>
    <row r="2339" spans="1:4" x14ac:dyDescent="0.25">
      <c r="A2339" s="131" t="s">
        <v>8</v>
      </c>
      <c r="B2339" s="132">
        <v>44659</v>
      </c>
      <c r="C2339" s="133">
        <v>7</v>
      </c>
      <c r="D2339" s="134">
        <v>39.727899999999998</v>
      </c>
    </row>
    <row r="2340" spans="1:4" x14ac:dyDescent="0.25">
      <c r="A2340" s="131" t="s">
        <v>8</v>
      </c>
      <c r="B2340" s="132">
        <v>44659</v>
      </c>
      <c r="C2340" s="133">
        <v>8</v>
      </c>
      <c r="D2340" s="134">
        <v>52.23227</v>
      </c>
    </row>
    <row r="2341" spans="1:4" x14ac:dyDescent="0.25">
      <c r="A2341" s="131" t="s">
        <v>8</v>
      </c>
      <c r="B2341" s="132">
        <v>44659</v>
      </c>
      <c r="C2341" s="133">
        <v>9</v>
      </c>
      <c r="D2341" s="134">
        <v>36.746209999999998</v>
      </c>
    </row>
    <row r="2342" spans="1:4" x14ac:dyDescent="0.25">
      <c r="A2342" s="131" t="s">
        <v>8</v>
      </c>
      <c r="B2342" s="132">
        <v>44659</v>
      </c>
      <c r="C2342" s="133">
        <v>10</v>
      </c>
      <c r="D2342" s="134">
        <v>32.106670000000001</v>
      </c>
    </row>
    <row r="2343" spans="1:4" x14ac:dyDescent="0.25">
      <c r="A2343" s="131" t="s">
        <v>8</v>
      </c>
      <c r="B2343" s="132">
        <v>44659</v>
      </c>
      <c r="C2343" s="133">
        <v>11</v>
      </c>
      <c r="D2343" s="134">
        <v>33.259819999999998</v>
      </c>
    </row>
    <row r="2344" spans="1:4" x14ac:dyDescent="0.25">
      <c r="A2344" s="131" t="s">
        <v>8</v>
      </c>
      <c r="B2344" s="132">
        <v>44659</v>
      </c>
      <c r="C2344" s="133">
        <v>12</v>
      </c>
      <c r="D2344" s="134">
        <v>37.837629999999997</v>
      </c>
    </row>
    <row r="2345" spans="1:4" x14ac:dyDescent="0.25">
      <c r="A2345" s="131" t="s">
        <v>8</v>
      </c>
      <c r="B2345" s="132">
        <v>44659</v>
      </c>
      <c r="C2345" s="133">
        <v>13</v>
      </c>
      <c r="D2345" s="134">
        <v>39.955060000000003</v>
      </c>
    </row>
    <row r="2346" spans="1:4" x14ac:dyDescent="0.25">
      <c r="A2346" s="131" t="s">
        <v>8</v>
      </c>
      <c r="B2346" s="132">
        <v>44659</v>
      </c>
      <c r="C2346" s="133">
        <v>14</v>
      </c>
      <c r="D2346" s="134">
        <v>32.801439999999999</v>
      </c>
    </row>
    <row r="2347" spans="1:4" x14ac:dyDescent="0.25">
      <c r="A2347" s="131" t="s">
        <v>8</v>
      </c>
      <c r="B2347" s="132">
        <v>44659</v>
      </c>
      <c r="C2347" s="133">
        <v>15</v>
      </c>
      <c r="D2347" s="134">
        <v>33.260660000000001</v>
      </c>
    </row>
    <row r="2348" spans="1:4" x14ac:dyDescent="0.25">
      <c r="A2348" s="131" t="s">
        <v>8</v>
      </c>
      <c r="B2348" s="132">
        <v>44659</v>
      </c>
      <c r="C2348" s="133">
        <v>16</v>
      </c>
      <c r="D2348" s="134">
        <v>34.522869999999998</v>
      </c>
    </row>
    <row r="2349" spans="1:4" x14ac:dyDescent="0.25">
      <c r="A2349" s="131" t="s">
        <v>8</v>
      </c>
      <c r="B2349" s="132">
        <v>44659</v>
      </c>
      <c r="C2349" s="133">
        <v>17</v>
      </c>
      <c r="D2349" s="134">
        <v>37.031080000000003</v>
      </c>
    </row>
    <row r="2350" spans="1:4" x14ac:dyDescent="0.25">
      <c r="A2350" s="131" t="s">
        <v>8</v>
      </c>
      <c r="B2350" s="132">
        <v>44659</v>
      </c>
      <c r="C2350" s="133">
        <v>18</v>
      </c>
      <c r="D2350" s="134">
        <v>36.322539999999996</v>
      </c>
    </row>
    <row r="2351" spans="1:4" x14ac:dyDescent="0.25">
      <c r="A2351" s="131" t="s">
        <v>8</v>
      </c>
      <c r="B2351" s="132">
        <v>44659</v>
      </c>
      <c r="C2351" s="133">
        <v>19</v>
      </c>
      <c r="D2351" s="134">
        <v>27.087700000000002</v>
      </c>
    </row>
    <row r="2352" spans="1:4" x14ac:dyDescent="0.25">
      <c r="A2352" s="131" t="s">
        <v>8</v>
      </c>
      <c r="B2352" s="132">
        <v>44659</v>
      </c>
      <c r="C2352" s="133">
        <v>20</v>
      </c>
      <c r="D2352" s="134">
        <v>109.90954000000001</v>
      </c>
    </row>
    <row r="2353" spans="1:4" x14ac:dyDescent="0.25">
      <c r="A2353" s="131" t="s">
        <v>8</v>
      </c>
      <c r="B2353" s="132">
        <v>44659</v>
      </c>
      <c r="C2353" s="133">
        <v>21</v>
      </c>
      <c r="D2353" s="134">
        <v>121.3806</v>
      </c>
    </row>
    <row r="2354" spans="1:4" x14ac:dyDescent="0.25">
      <c r="A2354" s="131" t="s">
        <v>8</v>
      </c>
      <c r="B2354" s="132">
        <v>44659</v>
      </c>
      <c r="C2354" s="133">
        <v>22</v>
      </c>
      <c r="D2354" s="134">
        <v>29.421939999999999</v>
      </c>
    </row>
    <row r="2355" spans="1:4" x14ac:dyDescent="0.25">
      <c r="A2355" s="131" t="s">
        <v>8</v>
      </c>
      <c r="B2355" s="132">
        <v>44659</v>
      </c>
      <c r="C2355" s="133">
        <v>23</v>
      </c>
      <c r="D2355" s="134">
        <v>34.585810000000002</v>
      </c>
    </row>
    <row r="2356" spans="1:4" x14ac:dyDescent="0.25">
      <c r="A2356" s="131" t="s">
        <v>8</v>
      </c>
      <c r="B2356" s="132">
        <v>44659</v>
      </c>
      <c r="C2356" s="133">
        <v>24</v>
      </c>
      <c r="D2356" s="134">
        <v>30.582789999999999</v>
      </c>
    </row>
    <row r="2357" spans="1:4" x14ac:dyDescent="0.25">
      <c r="A2357" s="131" t="s">
        <v>8</v>
      </c>
      <c r="B2357" s="132">
        <v>44660</v>
      </c>
      <c r="C2357" s="133">
        <v>1</v>
      </c>
      <c r="D2357" s="134">
        <v>28.142949999999999</v>
      </c>
    </row>
    <row r="2358" spans="1:4" x14ac:dyDescent="0.25">
      <c r="A2358" s="131" t="s">
        <v>8</v>
      </c>
      <c r="B2358" s="132">
        <v>44660</v>
      </c>
      <c r="C2358" s="133">
        <v>2</v>
      </c>
      <c r="D2358" s="134">
        <v>28.491859999999999</v>
      </c>
    </row>
    <row r="2359" spans="1:4" x14ac:dyDescent="0.25">
      <c r="A2359" s="131" t="s">
        <v>8</v>
      </c>
      <c r="B2359" s="132">
        <v>44660</v>
      </c>
      <c r="C2359" s="133">
        <v>3</v>
      </c>
      <c r="D2359" s="134">
        <v>26.823090000000001</v>
      </c>
    </row>
    <row r="2360" spans="1:4" x14ac:dyDescent="0.25">
      <c r="A2360" s="131" t="s">
        <v>8</v>
      </c>
      <c r="B2360" s="132">
        <v>44660</v>
      </c>
      <c r="C2360" s="133">
        <v>4</v>
      </c>
      <c r="D2360" s="134">
        <v>22.79486</v>
      </c>
    </row>
    <row r="2361" spans="1:4" x14ac:dyDescent="0.25">
      <c r="A2361" s="131" t="s">
        <v>8</v>
      </c>
      <c r="B2361" s="132">
        <v>44660</v>
      </c>
      <c r="C2361" s="133">
        <v>5</v>
      </c>
      <c r="D2361" s="134">
        <v>28.676290000000002</v>
      </c>
    </row>
    <row r="2362" spans="1:4" x14ac:dyDescent="0.25">
      <c r="A2362" s="131" t="s">
        <v>8</v>
      </c>
      <c r="B2362" s="132">
        <v>44660</v>
      </c>
      <c r="C2362" s="133">
        <v>6</v>
      </c>
      <c r="D2362" s="134">
        <v>22.677720000000001</v>
      </c>
    </row>
    <row r="2363" spans="1:4" x14ac:dyDescent="0.25">
      <c r="A2363" s="131" t="s">
        <v>8</v>
      </c>
      <c r="B2363" s="132">
        <v>44660</v>
      </c>
      <c r="C2363" s="133">
        <v>7</v>
      </c>
      <c r="D2363" s="134">
        <v>15.844659999999999</v>
      </c>
    </row>
    <row r="2364" spans="1:4" x14ac:dyDescent="0.25">
      <c r="A2364" s="131" t="s">
        <v>8</v>
      </c>
      <c r="B2364" s="132">
        <v>44660</v>
      </c>
      <c r="C2364" s="133">
        <v>8</v>
      </c>
      <c r="D2364" s="134">
        <v>25.52966</v>
      </c>
    </row>
    <row r="2365" spans="1:4" x14ac:dyDescent="0.25">
      <c r="A2365" s="131" t="s">
        <v>8</v>
      </c>
      <c r="B2365" s="132">
        <v>44660</v>
      </c>
      <c r="C2365" s="133">
        <v>9</v>
      </c>
      <c r="D2365" s="134">
        <v>35.652740000000001</v>
      </c>
    </row>
    <row r="2366" spans="1:4" x14ac:dyDescent="0.25">
      <c r="A2366" s="131" t="s">
        <v>8</v>
      </c>
      <c r="B2366" s="132">
        <v>44660</v>
      </c>
      <c r="C2366" s="133">
        <v>10</v>
      </c>
      <c r="D2366" s="134">
        <v>23.627400000000002</v>
      </c>
    </row>
    <row r="2367" spans="1:4" x14ac:dyDescent="0.25">
      <c r="A2367" s="131" t="s">
        <v>8</v>
      </c>
      <c r="B2367" s="132">
        <v>44660</v>
      </c>
      <c r="C2367" s="133">
        <v>11</v>
      </c>
      <c r="D2367" s="134">
        <v>23.083490000000001</v>
      </c>
    </row>
    <row r="2368" spans="1:4" x14ac:dyDescent="0.25">
      <c r="A2368" s="131" t="s">
        <v>8</v>
      </c>
      <c r="B2368" s="132">
        <v>44660</v>
      </c>
      <c r="C2368" s="133">
        <v>12</v>
      </c>
      <c r="D2368" s="134">
        <v>18.593450000000001</v>
      </c>
    </row>
    <row r="2369" spans="1:4" x14ac:dyDescent="0.25">
      <c r="A2369" s="131" t="s">
        <v>8</v>
      </c>
      <c r="B2369" s="132">
        <v>44660</v>
      </c>
      <c r="C2369" s="133">
        <v>13</v>
      </c>
      <c r="D2369" s="134">
        <v>14.00872</v>
      </c>
    </row>
    <row r="2370" spans="1:4" x14ac:dyDescent="0.25">
      <c r="A2370" s="131" t="s">
        <v>8</v>
      </c>
      <c r="B2370" s="132">
        <v>44660</v>
      </c>
      <c r="C2370" s="133">
        <v>14</v>
      </c>
      <c r="D2370" s="134">
        <v>8.2616399999999999</v>
      </c>
    </row>
    <row r="2371" spans="1:4" x14ac:dyDescent="0.25">
      <c r="A2371" s="131" t="s">
        <v>8</v>
      </c>
      <c r="B2371" s="132">
        <v>44660</v>
      </c>
      <c r="C2371" s="133">
        <v>15</v>
      </c>
      <c r="D2371" s="134">
        <v>12.5502</v>
      </c>
    </row>
    <row r="2372" spans="1:4" x14ac:dyDescent="0.25">
      <c r="A2372" s="131" t="s">
        <v>8</v>
      </c>
      <c r="B2372" s="132">
        <v>44660</v>
      </c>
      <c r="C2372" s="133">
        <v>16</v>
      </c>
      <c r="D2372" s="134">
        <v>11.2393</v>
      </c>
    </row>
    <row r="2373" spans="1:4" x14ac:dyDescent="0.25">
      <c r="A2373" s="131" t="s">
        <v>8</v>
      </c>
      <c r="B2373" s="132">
        <v>44660</v>
      </c>
      <c r="C2373" s="133">
        <v>17</v>
      </c>
      <c r="D2373" s="134">
        <v>21.956230000000001</v>
      </c>
    </row>
    <row r="2374" spans="1:4" x14ac:dyDescent="0.25">
      <c r="A2374" s="131" t="s">
        <v>8</v>
      </c>
      <c r="B2374" s="132">
        <v>44660</v>
      </c>
      <c r="C2374" s="133">
        <v>18</v>
      </c>
      <c r="D2374" s="134">
        <v>33.590719999999997</v>
      </c>
    </row>
    <row r="2375" spans="1:4" x14ac:dyDescent="0.25">
      <c r="A2375" s="131" t="s">
        <v>8</v>
      </c>
      <c r="B2375" s="132">
        <v>44660</v>
      </c>
      <c r="C2375" s="133">
        <v>19</v>
      </c>
      <c r="D2375" s="134">
        <v>37.723790000000001</v>
      </c>
    </row>
    <row r="2376" spans="1:4" x14ac:dyDescent="0.25">
      <c r="A2376" s="131" t="s">
        <v>8</v>
      </c>
      <c r="B2376" s="132">
        <v>44660</v>
      </c>
      <c r="C2376" s="133">
        <v>20</v>
      </c>
      <c r="D2376" s="134">
        <v>37.255229999999997</v>
      </c>
    </row>
    <row r="2377" spans="1:4" x14ac:dyDescent="0.25">
      <c r="A2377" s="131" t="s">
        <v>8</v>
      </c>
      <c r="B2377" s="132">
        <v>44660</v>
      </c>
      <c r="C2377" s="133">
        <v>21</v>
      </c>
      <c r="D2377" s="134">
        <v>44.415140000000001</v>
      </c>
    </row>
    <row r="2378" spans="1:4" x14ac:dyDescent="0.25">
      <c r="A2378" s="131" t="s">
        <v>8</v>
      </c>
      <c r="B2378" s="132">
        <v>44660</v>
      </c>
      <c r="C2378" s="133">
        <v>22</v>
      </c>
      <c r="D2378" s="134">
        <v>43.655889999999999</v>
      </c>
    </row>
    <row r="2379" spans="1:4" x14ac:dyDescent="0.25">
      <c r="A2379" s="131" t="s">
        <v>8</v>
      </c>
      <c r="B2379" s="132">
        <v>44660</v>
      </c>
      <c r="C2379" s="133">
        <v>23</v>
      </c>
      <c r="D2379" s="134">
        <v>40.51173</v>
      </c>
    </row>
    <row r="2380" spans="1:4" x14ac:dyDescent="0.25">
      <c r="A2380" s="131" t="s">
        <v>8</v>
      </c>
      <c r="B2380" s="132">
        <v>44660</v>
      </c>
      <c r="C2380" s="133">
        <v>24</v>
      </c>
      <c r="D2380" s="134">
        <v>40.429160000000003</v>
      </c>
    </row>
    <row r="2381" spans="1:4" x14ac:dyDescent="0.25">
      <c r="A2381" s="131" t="s">
        <v>8</v>
      </c>
      <c r="B2381" s="132">
        <v>44661</v>
      </c>
      <c r="C2381" s="133">
        <v>1</v>
      </c>
      <c r="D2381" s="134">
        <v>36.49738</v>
      </c>
    </row>
    <row r="2382" spans="1:4" x14ac:dyDescent="0.25">
      <c r="A2382" s="131" t="s">
        <v>8</v>
      </c>
      <c r="B2382" s="132">
        <v>44661</v>
      </c>
      <c r="C2382" s="133">
        <v>2</v>
      </c>
      <c r="D2382" s="134">
        <v>38.734450000000002</v>
      </c>
    </row>
    <row r="2383" spans="1:4" x14ac:dyDescent="0.25">
      <c r="A2383" s="131" t="s">
        <v>8</v>
      </c>
      <c r="B2383" s="132">
        <v>44661</v>
      </c>
      <c r="C2383" s="133">
        <v>3</v>
      </c>
      <c r="D2383" s="134">
        <v>38.010350000000003</v>
      </c>
    </row>
    <row r="2384" spans="1:4" x14ac:dyDescent="0.25">
      <c r="A2384" s="131" t="s">
        <v>8</v>
      </c>
      <c r="B2384" s="132">
        <v>44661</v>
      </c>
      <c r="C2384" s="133">
        <v>4</v>
      </c>
      <c r="D2384" s="134">
        <v>38.019440000000003</v>
      </c>
    </row>
    <row r="2385" spans="1:4" x14ac:dyDescent="0.25">
      <c r="A2385" s="131" t="s">
        <v>8</v>
      </c>
      <c r="B2385" s="132">
        <v>44661</v>
      </c>
      <c r="C2385" s="133">
        <v>5</v>
      </c>
      <c r="D2385" s="134">
        <v>37.067279999999997</v>
      </c>
    </row>
    <row r="2386" spans="1:4" x14ac:dyDescent="0.25">
      <c r="A2386" s="131" t="s">
        <v>8</v>
      </c>
      <c r="B2386" s="132">
        <v>44661</v>
      </c>
      <c r="C2386" s="133">
        <v>6</v>
      </c>
      <c r="D2386" s="134">
        <v>36.69462</v>
      </c>
    </row>
    <row r="2387" spans="1:4" x14ac:dyDescent="0.25">
      <c r="A2387" s="131" t="s">
        <v>8</v>
      </c>
      <c r="B2387" s="132">
        <v>44661</v>
      </c>
      <c r="C2387" s="133">
        <v>7</v>
      </c>
      <c r="D2387" s="134">
        <v>39.235149999999997</v>
      </c>
    </row>
    <row r="2388" spans="1:4" x14ac:dyDescent="0.25">
      <c r="A2388" s="131" t="s">
        <v>8</v>
      </c>
      <c r="B2388" s="132">
        <v>44661</v>
      </c>
      <c r="C2388" s="133">
        <v>8</v>
      </c>
      <c r="D2388" s="134">
        <v>37.975569999999998</v>
      </c>
    </row>
    <row r="2389" spans="1:4" x14ac:dyDescent="0.25">
      <c r="A2389" s="131" t="s">
        <v>8</v>
      </c>
      <c r="B2389" s="132">
        <v>44661</v>
      </c>
      <c r="C2389" s="133">
        <v>9</v>
      </c>
      <c r="D2389" s="134">
        <v>26.69528</v>
      </c>
    </row>
    <row r="2390" spans="1:4" x14ac:dyDescent="0.25">
      <c r="A2390" s="131" t="s">
        <v>8</v>
      </c>
      <c r="B2390" s="132">
        <v>44661</v>
      </c>
      <c r="C2390" s="133">
        <v>10</v>
      </c>
      <c r="D2390" s="134">
        <v>27.000330000000002</v>
      </c>
    </row>
    <row r="2391" spans="1:4" x14ac:dyDescent="0.25">
      <c r="A2391" s="131" t="s">
        <v>8</v>
      </c>
      <c r="B2391" s="132">
        <v>44661</v>
      </c>
      <c r="C2391" s="133">
        <v>11</v>
      </c>
      <c r="D2391" s="134">
        <v>20.722460000000002</v>
      </c>
    </row>
    <row r="2392" spans="1:4" x14ac:dyDescent="0.25">
      <c r="A2392" s="131" t="s">
        <v>8</v>
      </c>
      <c r="B2392" s="132">
        <v>44661</v>
      </c>
      <c r="C2392" s="133">
        <v>12</v>
      </c>
      <c r="D2392" s="134">
        <v>21.54476</v>
      </c>
    </row>
    <row r="2393" spans="1:4" x14ac:dyDescent="0.25">
      <c r="A2393" s="131" t="s">
        <v>8</v>
      </c>
      <c r="B2393" s="132">
        <v>44661</v>
      </c>
      <c r="C2393" s="133">
        <v>13</v>
      </c>
      <c r="D2393" s="134">
        <v>22.169779999999999</v>
      </c>
    </row>
    <row r="2394" spans="1:4" x14ac:dyDescent="0.25">
      <c r="A2394" s="131" t="s">
        <v>8</v>
      </c>
      <c r="B2394" s="132">
        <v>44661</v>
      </c>
      <c r="C2394" s="133">
        <v>14</v>
      </c>
      <c r="D2394" s="134">
        <v>20.28248</v>
      </c>
    </row>
    <row r="2395" spans="1:4" x14ac:dyDescent="0.25">
      <c r="A2395" s="131" t="s">
        <v>8</v>
      </c>
      <c r="B2395" s="132">
        <v>44661</v>
      </c>
      <c r="C2395" s="133">
        <v>15</v>
      </c>
      <c r="D2395" s="134">
        <v>16.631450000000001</v>
      </c>
    </row>
    <row r="2396" spans="1:4" x14ac:dyDescent="0.25">
      <c r="A2396" s="131" t="s">
        <v>8</v>
      </c>
      <c r="B2396" s="132">
        <v>44661</v>
      </c>
      <c r="C2396" s="133">
        <v>16</v>
      </c>
      <c r="D2396" s="134">
        <v>16.9011</v>
      </c>
    </row>
    <row r="2397" spans="1:4" x14ac:dyDescent="0.25">
      <c r="A2397" s="131" t="s">
        <v>8</v>
      </c>
      <c r="B2397" s="132">
        <v>44661</v>
      </c>
      <c r="C2397" s="133">
        <v>17</v>
      </c>
      <c r="D2397" s="134">
        <v>28.153479999999998</v>
      </c>
    </row>
    <row r="2398" spans="1:4" x14ac:dyDescent="0.25">
      <c r="A2398" s="131" t="s">
        <v>8</v>
      </c>
      <c r="B2398" s="132">
        <v>44661</v>
      </c>
      <c r="C2398" s="133">
        <v>18</v>
      </c>
      <c r="D2398" s="134">
        <v>21.311360000000001</v>
      </c>
    </row>
    <row r="2399" spans="1:4" x14ac:dyDescent="0.25">
      <c r="A2399" s="131" t="s">
        <v>8</v>
      </c>
      <c r="B2399" s="132">
        <v>44661</v>
      </c>
      <c r="C2399" s="133">
        <v>19</v>
      </c>
      <c r="D2399" s="134">
        <v>43.784849999999999</v>
      </c>
    </row>
    <row r="2400" spans="1:4" x14ac:dyDescent="0.25">
      <c r="A2400" s="131" t="s">
        <v>8</v>
      </c>
      <c r="B2400" s="132">
        <v>44661</v>
      </c>
      <c r="C2400" s="133">
        <v>20</v>
      </c>
      <c r="D2400" s="134">
        <v>59.896439999999998</v>
      </c>
    </row>
    <row r="2401" spans="1:4" x14ac:dyDescent="0.25">
      <c r="A2401" s="131" t="s">
        <v>8</v>
      </c>
      <c r="B2401" s="132">
        <v>44661</v>
      </c>
      <c r="C2401" s="133">
        <v>21</v>
      </c>
      <c r="D2401" s="134">
        <v>71.534239999999997</v>
      </c>
    </row>
    <row r="2402" spans="1:4" x14ac:dyDescent="0.25">
      <c r="A2402" s="131" t="s">
        <v>8</v>
      </c>
      <c r="B2402" s="132">
        <v>44661</v>
      </c>
      <c r="C2402" s="133">
        <v>22</v>
      </c>
      <c r="D2402" s="134">
        <v>91.794820000000001</v>
      </c>
    </row>
    <row r="2403" spans="1:4" x14ac:dyDescent="0.25">
      <c r="A2403" s="131" t="s">
        <v>8</v>
      </c>
      <c r="B2403" s="132">
        <v>44661</v>
      </c>
      <c r="C2403" s="133">
        <v>23</v>
      </c>
      <c r="D2403" s="134">
        <v>106.12597</v>
      </c>
    </row>
    <row r="2404" spans="1:4" x14ac:dyDescent="0.25">
      <c r="A2404" s="131" t="s">
        <v>8</v>
      </c>
      <c r="B2404" s="132">
        <v>44661</v>
      </c>
      <c r="C2404" s="133">
        <v>24</v>
      </c>
      <c r="D2404" s="134">
        <v>75.101550000000003</v>
      </c>
    </row>
    <row r="2405" spans="1:4" x14ac:dyDescent="0.25">
      <c r="A2405" s="131" t="s">
        <v>8</v>
      </c>
      <c r="B2405" s="132">
        <v>44662</v>
      </c>
      <c r="C2405" s="133">
        <v>1</v>
      </c>
      <c r="D2405" s="134">
        <v>66.867760000000004</v>
      </c>
    </row>
    <row r="2406" spans="1:4" x14ac:dyDescent="0.25">
      <c r="A2406" s="131" t="s">
        <v>8</v>
      </c>
      <c r="B2406" s="132">
        <v>44662</v>
      </c>
      <c r="C2406" s="133">
        <v>2</v>
      </c>
      <c r="D2406" s="134">
        <v>55.087620000000001</v>
      </c>
    </row>
    <row r="2407" spans="1:4" x14ac:dyDescent="0.25">
      <c r="A2407" s="131" t="s">
        <v>8</v>
      </c>
      <c r="B2407" s="132">
        <v>44662</v>
      </c>
      <c r="C2407" s="133">
        <v>3</v>
      </c>
      <c r="D2407" s="134">
        <v>46.637529999999998</v>
      </c>
    </row>
    <row r="2408" spans="1:4" x14ac:dyDescent="0.25">
      <c r="A2408" s="131" t="s">
        <v>8</v>
      </c>
      <c r="B2408" s="132">
        <v>44662</v>
      </c>
      <c r="C2408" s="133">
        <v>4</v>
      </c>
      <c r="D2408" s="134">
        <v>40.16478</v>
      </c>
    </row>
    <row r="2409" spans="1:4" x14ac:dyDescent="0.25">
      <c r="A2409" s="131" t="s">
        <v>8</v>
      </c>
      <c r="B2409" s="132">
        <v>44662</v>
      </c>
      <c r="C2409" s="133">
        <v>5</v>
      </c>
      <c r="D2409" s="134">
        <v>41.340560000000004</v>
      </c>
    </row>
    <row r="2410" spans="1:4" x14ac:dyDescent="0.25">
      <c r="A2410" s="131" t="s">
        <v>8</v>
      </c>
      <c r="B2410" s="132">
        <v>44662</v>
      </c>
      <c r="C2410" s="133">
        <v>6</v>
      </c>
      <c r="D2410" s="134">
        <v>42.427880000000002</v>
      </c>
    </row>
    <row r="2411" spans="1:4" x14ac:dyDescent="0.25">
      <c r="A2411" s="131" t="s">
        <v>8</v>
      </c>
      <c r="B2411" s="132">
        <v>44662</v>
      </c>
      <c r="C2411" s="133">
        <v>7</v>
      </c>
      <c r="D2411" s="134">
        <v>51.295830000000002</v>
      </c>
    </row>
    <row r="2412" spans="1:4" x14ac:dyDescent="0.25">
      <c r="A2412" s="131" t="s">
        <v>8</v>
      </c>
      <c r="B2412" s="132">
        <v>44662</v>
      </c>
      <c r="C2412" s="133">
        <v>8</v>
      </c>
      <c r="D2412" s="134">
        <v>74.131029999999996</v>
      </c>
    </row>
    <row r="2413" spans="1:4" x14ac:dyDescent="0.25">
      <c r="A2413" s="131" t="s">
        <v>8</v>
      </c>
      <c r="B2413" s="132">
        <v>44662</v>
      </c>
      <c r="C2413" s="133">
        <v>9</v>
      </c>
      <c r="D2413" s="134">
        <v>60.135379999999998</v>
      </c>
    </row>
    <row r="2414" spans="1:4" x14ac:dyDescent="0.25">
      <c r="A2414" s="131" t="s">
        <v>8</v>
      </c>
      <c r="B2414" s="132">
        <v>44662</v>
      </c>
      <c r="C2414" s="133">
        <v>10</v>
      </c>
      <c r="D2414" s="134">
        <v>75.083309999999997</v>
      </c>
    </row>
    <row r="2415" spans="1:4" x14ac:dyDescent="0.25">
      <c r="A2415" s="131" t="s">
        <v>8</v>
      </c>
      <c r="B2415" s="132">
        <v>44662</v>
      </c>
      <c r="C2415" s="133">
        <v>11</v>
      </c>
      <c r="D2415" s="134">
        <v>83.392690000000002</v>
      </c>
    </row>
    <row r="2416" spans="1:4" x14ac:dyDescent="0.25">
      <c r="A2416" s="131" t="s">
        <v>8</v>
      </c>
      <c r="B2416" s="132">
        <v>44662</v>
      </c>
      <c r="C2416" s="133">
        <v>12</v>
      </c>
      <c r="D2416" s="134">
        <v>58.828600000000002</v>
      </c>
    </row>
    <row r="2417" spans="1:4" x14ac:dyDescent="0.25">
      <c r="A2417" s="131" t="s">
        <v>8</v>
      </c>
      <c r="B2417" s="132">
        <v>44662</v>
      </c>
      <c r="C2417" s="133">
        <v>13</v>
      </c>
      <c r="D2417" s="134">
        <v>49.467170000000003</v>
      </c>
    </row>
    <row r="2418" spans="1:4" x14ac:dyDescent="0.25">
      <c r="A2418" s="131" t="s">
        <v>8</v>
      </c>
      <c r="B2418" s="132">
        <v>44662</v>
      </c>
      <c r="C2418" s="133">
        <v>14</v>
      </c>
      <c r="D2418" s="134">
        <v>36.264859999999999</v>
      </c>
    </row>
    <row r="2419" spans="1:4" x14ac:dyDescent="0.25">
      <c r="A2419" s="131" t="s">
        <v>8</v>
      </c>
      <c r="B2419" s="132">
        <v>44662</v>
      </c>
      <c r="C2419" s="133">
        <v>15</v>
      </c>
      <c r="D2419" s="134">
        <v>30.17896</v>
      </c>
    </row>
    <row r="2420" spans="1:4" x14ac:dyDescent="0.25">
      <c r="A2420" s="131" t="s">
        <v>8</v>
      </c>
      <c r="B2420" s="132">
        <v>44662</v>
      </c>
      <c r="C2420" s="133">
        <v>16</v>
      </c>
      <c r="D2420" s="134">
        <v>26.42521</v>
      </c>
    </row>
    <row r="2421" spans="1:4" x14ac:dyDescent="0.25">
      <c r="A2421" s="131" t="s">
        <v>8</v>
      </c>
      <c r="B2421" s="132">
        <v>44662</v>
      </c>
      <c r="C2421" s="133">
        <v>17</v>
      </c>
      <c r="D2421" s="134">
        <v>25.598839999999999</v>
      </c>
    </row>
    <row r="2422" spans="1:4" x14ac:dyDescent="0.25">
      <c r="A2422" s="131" t="s">
        <v>8</v>
      </c>
      <c r="B2422" s="132">
        <v>44662</v>
      </c>
      <c r="C2422" s="133">
        <v>18</v>
      </c>
      <c r="D2422" s="134">
        <v>41.032290000000003</v>
      </c>
    </row>
    <row r="2423" spans="1:4" x14ac:dyDescent="0.25">
      <c r="A2423" s="131" t="s">
        <v>8</v>
      </c>
      <c r="B2423" s="132">
        <v>44662</v>
      </c>
      <c r="C2423" s="133">
        <v>19</v>
      </c>
      <c r="D2423" s="134">
        <v>46.062600000000003</v>
      </c>
    </row>
    <row r="2424" spans="1:4" x14ac:dyDescent="0.25">
      <c r="A2424" s="131" t="s">
        <v>8</v>
      </c>
      <c r="B2424" s="132">
        <v>44662</v>
      </c>
      <c r="C2424" s="133">
        <v>20</v>
      </c>
      <c r="D2424" s="134">
        <v>66.752949999999998</v>
      </c>
    </row>
    <row r="2425" spans="1:4" x14ac:dyDescent="0.25">
      <c r="A2425" s="131" t="s">
        <v>8</v>
      </c>
      <c r="B2425" s="132">
        <v>44662</v>
      </c>
      <c r="C2425" s="133">
        <v>21</v>
      </c>
      <c r="D2425" s="134">
        <v>110.345</v>
      </c>
    </row>
    <row r="2426" spans="1:4" x14ac:dyDescent="0.25">
      <c r="A2426" s="131" t="s">
        <v>8</v>
      </c>
      <c r="B2426" s="132">
        <v>44662</v>
      </c>
      <c r="C2426" s="133">
        <v>22</v>
      </c>
      <c r="D2426" s="134">
        <v>92.283779999999993</v>
      </c>
    </row>
    <row r="2427" spans="1:4" x14ac:dyDescent="0.25">
      <c r="A2427" s="131" t="s">
        <v>8</v>
      </c>
      <c r="B2427" s="132">
        <v>44662</v>
      </c>
      <c r="C2427" s="133">
        <v>23</v>
      </c>
      <c r="D2427" s="134">
        <v>72.091610000000003</v>
      </c>
    </row>
    <row r="2428" spans="1:4" x14ac:dyDescent="0.25">
      <c r="A2428" s="131" t="s">
        <v>8</v>
      </c>
      <c r="B2428" s="132">
        <v>44662</v>
      </c>
      <c r="C2428" s="133">
        <v>24</v>
      </c>
      <c r="D2428" s="134">
        <v>75.841040000000007</v>
      </c>
    </row>
    <row r="2429" spans="1:4" x14ac:dyDescent="0.25">
      <c r="A2429" s="131" t="s">
        <v>8</v>
      </c>
      <c r="B2429" s="132">
        <v>44663</v>
      </c>
      <c r="C2429" s="133">
        <v>1</v>
      </c>
      <c r="D2429" s="134">
        <v>49.237839999999998</v>
      </c>
    </row>
    <row r="2430" spans="1:4" x14ac:dyDescent="0.25">
      <c r="A2430" s="131" t="s">
        <v>8</v>
      </c>
      <c r="B2430" s="132">
        <v>44663</v>
      </c>
      <c r="C2430" s="133">
        <v>2</v>
      </c>
      <c r="D2430" s="134">
        <v>43.580159999999999</v>
      </c>
    </row>
    <row r="2431" spans="1:4" x14ac:dyDescent="0.25">
      <c r="A2431" s="131" t="s">
        <v>8</v>
      </c>
      <c r="B2431" s="132">
        <v>44663</v>
      </c>
      <c r="C2431" s="133">
        <v>3</v>
      </c>
      <c r="D2431" s="134">
        <v>43.24436</v>
      </c>
    </row>
    <row r="2432" spans="1:4" x14ac:dyDescent="0.25">
      <c r="A2432" s="131" t="s">
        <v>8</v>
      </c>
      <c r="B2432" s="132">
        <v>44663</v>
      </c>
      <c r="C2432" s="133">
        <v>4</v>
      </c>
      <c r="D2432" s="134">
        <v>43.026769999999999</v>
      </c>
    </row>
    <row r="2433" spans="1:4" x14ac:dyDescent="0.25">
      <c r="A2433" s="131" t="s">
        <v>8</v>
      </c>
      <c r="B2433" s="132">
        <v>44663</v>
      </c>
      <c r="C2433" s="133">
        <v>5</v>
      </c>
      <c r="D2433" s="134">
        <v>45.133719999999997</v>
      </c>
    </row>
    <row r="2434" spans="1:4" x14ac:dyDescent="0.25">
      <c r="A2434" s="131" t="s">
        <v>8</v>
      </c>
      <c r="B2434" s="132">
        <v>44663</v>
      </c>
      <c r="C2434" s="133">
        <v>6</v>
      </c>
      <c r="D2434" s="134">
        <v>46.407119999999999</v>
      </c>
    </row>
    <row r="2435" spans="1:4" x14ac:dyDescent="0.25">
      <c r="A2435" s="131" t="s">
        <v>8</v>
      </c>
      <c r="B2435" s="132">
        <v>44663</v>
      </c>
      <c r="C2435" s="133">
        <v>7</v>
      </c>
      <c r="D2435" s="134">
        <v>58.485999999999997</v>
      </c>
    </row>
    <row r="2436" spans="1:4" x14ac:dyDescent="0.25">
      <c r="A2436" s="131" t="s">
        <v>8</v>
      </c>
      <c r="B2436" s="132">
        <v>44663</v>
      </c>
      <c r="C2436" s="133">
        <v>8</v>
      </c>
      <c r="D2436" s="134">
        <v>69.694149999999993</v>
      </c>
    </row>
    <row r="2437" spans="1:4" x14ac:dyDescent="0.25">
      <c r="A2437" s="131" t="s">
        <v>8</v>
      </c>
      <c r="B2437" s="132">
        <v>44663</v>
      </c>
      <c r="C2437" s="133">
        <v>9</v>
      </c>
      <c r="D2437" s="134">
        <v>72.321939999999998</v>
      </c>
    </row>
    <row r="2438" spans="1:4" x14ac:dyDescent="0.25">
      <c r="A2438" s="131" t="s">
        <v>8</v>
      </c>
      <c r="B2438" s="132">
        <v>44663</v>
      </c>
      <c r="C2438" s="133">
        <v>10</v>
      </c>
      <c r="D2438" s="134">
        <v>97.488330000000005</v>
      </c>
    </row>
    <row r="2439" spans="1:4" x14ac:dyDescent="0.25">
      <c r="A2439" s="131" t="s">
        <v>8</v>
      </c>
      <c r="B2439" s="132">
        <v>44663</v>
      </c>
      <c r="C2439" s="133">
        <v>11</v>
      </c>
      <c r="D2439" s="134">
        <v>71.904430000000005</v>
      </c>
    </row>
    <row r="2440" spans="1:4" x14ac:dyDescent="0.25">
      <c r="A2440" s="131" t="s">
        <v>8</v>
      </c>
      <c r="B2440" s="132">
        <v>44663</v>
      </c>
      <c r="C2440" s="133">
        <v>12</v>
      </c>
      <c r="D2440" s="134">
        <v>67.409480000000002</v>
      </c>
    </row>
    <row r="2441" spans="1:4" x14ac:dyDescent="0.25">
      <c r="A2441" s="131" t="s">
        <v>8</v>
      </c>
      <c r="B2441" s="132">
        <v>44663</v>
      </c>
      <c r="C2441" s="133">
        <v>13</v>
      </c>
      <c r="D2441" s="134">
        <v>51.649479999999997</v>
      </c>
    </row>
    <row r="2442" spans="1:4" x14ac:dyDescent="0.25">
      <c r="A2442" s="131" t="s">
        <v>8</v>
      </c>
      <c r="B2442" s="132">
        <v>44663</v>
      </c>
      <c r="C2442" s="133">
        <v>14</v>
      </c>
      <c r="D2442" s="134">
        <v>51.010089999999998</v>
      </c>
    </row>
    <row r="2443" spans="1:4" x14ac:dyDescent="0.25">
      <c r="A2443" s="131" t="s">
        <v>8</v>
      </c>
      <c r="B2443" s="132">
        <v>44663</v>
      </c>
      <c r="C2443" s="133">
        <v>15</v>
      </c>
      <c r="D2443" s="134">
        <v>44.675649999999997</v>
      </c>
    </row>
    <row r="2444" spans="1:4" x14ac:dyDescent="0.25">
      <c r="A2444" s="131" t="s">
        <v>8</v>
      </c>
      <c r="B2444" s="132">
        <v>44663</v>
      </c>
      <c r="C2444" s="133">
        <v>16</v>
      </c>
      <c r="D2444" s="134">
        <v>41.027149999999999</v>
      </c>
    </row>
    <row r="2445" spans="1:4" x14ac:dyDescent="0.25">
      <c r="A2445" s="131" t="s">
        <v>8</v>
      </c>
      <c r="B2445" s="132">
        <v>44663</v>
      </c>
      <c r="C2445" s="133">
        <v>17</v>
      </c>
      <c r="D2445" s="134">
        <v>48.098230000000001</v>
      </c>
    </row>
    <row r="2446" spans="1:4" x14ac:dyDescent="0.25">
      <c r="A2446" s="131" t="s">
        <v>8</v>
      </c>
      <c r="B2446" s="132">
        <v>44663</v>
      </c>
      <c r="C2446" s="133">
        <v>18</v>
      </c>
      <c r="D2446" s="134">
        <v>43.127020000000002</v>
      </c>
    </row>
    <row r="2447" spans="1:4" x14ac:dyDescent="0.25">
      <c r="A2447" s="131" t="s">
        <v>8</v>
      </c>
      <c r="B2447" s="132">
        <v>44663</v>
      </c>
      <c r="C2447" s="133">
        <v>19</v>
      </c>
      <c r="D2447" s="134">
        <v>49.185830000000003</v>
      </c>
    </row>
    <row r="2448" spans="1:4" x14ac:dyDescent="0.25">
      <c r="A2448" s="131" t="s">
        <v>8</v>
      </c>
      <c r="B2448" s="132">
        <v>44663</v>
      </c>
      <c r="C2448" s="133">
        <v>20</v>
      </c>
      <c r="D2448" s="134">
        <v>61.082160000000002</v>
      </c>
    </row>
    <row r="2449" spans="1:4" x14ac:dyDescent="0.25">
      <c r="A2449" s="131" t="s">
        <v>8</v>
      </c>
      <c r="B2449" s="132">
        <v>44663</v>
      </c>
      <c r="C2449" s="133">
        <v>21</v>
      </c>
      <c r="D2449" s="134">
        <v>77.882409999999993</v>
      </c>
    </row>
    <row r="2450" spans="1:4" x14ac:dyDescent="0.25">
      <c r="A2450" s="131" t="s">
        <v>8</v>
      </c>
      <c r="B2450" s="132">
        <v>44663</v>
      </c>
      <c r="C2450" s="133">
        <v>22</v>
      </c>
      <c r="D2450" s="134">
        <v>78.797579999999996</v>
      </c>
    </row>
    <row r="2451" spans="1:4" x14ac:dyDescent="0.25">
      <c r="A2451" s="131" t="s">
        <v>8</v>
      </c>
      <c r="B2451" s="132">
        <v>44663</v>
      </c>
      <c r="C2451" s="133">
        <v>23</v>
      </c>
      <c r="D2451" s="134">
        <v>93.649649999999994</v>
      </c>
    </row>
    <row r="2452" spans="1:4" x14ac:dyDescent="0.25">
      <c r="A2452" s="131" t="s">
        <v>8</v>
      </c>
      <c r="B2452" s="132">
        <v>44663</v>
      </c>
      <c r="C2452" s="133">
        <v>24</v>
      </c>
      <c r="D2452" s="134">
        <v>82.044910000000002</v>
      </c>
    </row>
    <row r="2453" spans="1:4" x14ac:dyDescent="0.25">
      <c r="A2453" s="131" t="s">
        <v>8</v>
      </c>
      <c r="B2453" s="132">
        <v>44664</v>
      </c>
      <c r="C2453" s="133">
        <v>1</v>
      </c>
      <c r="D2453" s="134">
        <v>71.807019999999994</v>
      </c>
    </row>
    <row r="2454" spans="1:4" x14ac:dyDescent="0.25">
      <c r="A2454" s="131" t="s">
        <v>8</v>
      </c>
      <c r="B2454" s="132">
        <v>44664</v>
      </c>
      <c r="C2454" s="133">
        <v>2</v>
      </c>
      <c r="D2454" s="134">
        <v>77.247709999999998</v>
      </c>
    </row>
    <row r="2455" spans="1:4" x14ac:dyDescent="0.25">
      <c r="A2455" s="131" t="s">
        <v>8</v>
      </c>
      <c r="B2455" s="132">
        <v>44664</v>
      </c>
      <c r="C2455" s="133">
        <v>3</v>
      </c>
      <c r="D2455" s="134">
        <v>74.127160000000003</v>
      </c>
    </row>
    <row r="2456" spans="1:4" x14ac:dyDescent="0.25">
      <c r="A2456" s="131" t="s">
        <v>8</v>
      </c>
      <c r="B2456" s="132">
        <v>44664</v>
      </c>
      <c r="C2456" s="133">
        <v>4</v>
      </c>
      <c r="D2456" s="134">
        <v>88.192170000000004</v>
      </c>
    </row>
    <row r="2457" spans="1:4" x14ac:dyDescent="0.25">
      <c r="A2457" s="131" t="s">
        <v>8</v>
      </c>
      <c r="B2457" s="132">
        <v>44664</v>
      </c>
      <c r="C2457" s="133">
        <v>5</v>
      </c>
      <c r="D2457" s="134">
        <v>85.384619999999998</v>
      </c>
    </row>
    <row r="2458" spans="1:4" x14ac:dyDescent="0.25">
      <c r="A2458" s="131" t="s">
        <v>8</v>
      </c>
      <c r="B2458" s="132">
        <v>44664</v>
      </c>
      <c r="C2458" s="133">
        <v>6</v>
      </c>
      <c r="D2458" s="134">
        <v>95.424220000000005</v>
      </c>
    </row>
    <row r="2459" spans="1:4" x14ac:dyDescent="0.25">
      <c r="A2459" s="131" t="s">
        <v>8</v>
      </c>
      <c r="B2459" s="132">
        <v>44664</v>
      </c>
      <c r="C2459" s="133">
        <v>7</v>
      </c>
      <c r="D2459" s="134">
        <v>94.367620000000002</v>
      </c>
    </row>
    <row r="2460" spans="1:4" x14ac:dyDescent="0.25">
      <c r="A2460" s="131" t="s">
        <v>8</v>
      </c>
      <c r="B2460" s="132">
        <v>44664</v>
      </c>
      <c r="C2460" s="133">
        <v>8</v>
      </c>
      <c r="D2460" s="134">
        <v>91.428399999999996</v>
      </c>
    </row>
    <row r="2461" spans="1:4" x14ac:dyDescent="0.25">
      <c r="A2461" s="131" t="s">
        <v>8</v>
      </c>
      <c r="B2461" s="132">
        <v>44664</v>
      </c>
      <c r="C2461" s="133">
        <v>9</v>
      </c>
      <c r="D2461" s="134">
        <v>81.604799999999997</v>
      </c>
    </row>
    <row r="2462" spans="1:4" x14ac:dyDescent="0.25">
      <c r="A2462" s="131" t="s">
        <v>8</v>
      </c>
      <c r="B2462" s="132">
        <v>44664</v>
      </c>
      <c r="C2462" s="133">
        <v>10</v>
      </c>
      <c r="D2462" s="134">
        <v>83.390870000000007</v>
      </c>
    </row>
    <row r="2463" spans="1:4" x14ac:dyDescent="0.25">
      <c r="A2463" s="131" t="s">
        <v>8</v>
      </c>
      <c r="B2463" s="132">
        <v>44664</v>
      </c>
      <c r="C2463" s="133">
        <v>11</v>
      </c>
      <c r="D2463" s="134">
        <v>80.213229999999996</v>
      </c>
    </row>
    <row r="2464" spans="1:4" x14ac:dyDescent="0.25">
      <c r="A2464" s="131" t="s">
        <v>8</v>
      </c>
      <c r="B2464" s="132">
        <v>44664</v>
      </c>
      <c r="C2464" s="133">
        <v>12</v>
      </c>
      <c r="D2464" s="134">
        <v>70.846209999999999</v>
      </c>
    </row>
    <row r="2465" spans="1:4" x14ac:dyDescent="0.25">
      <c r="A2465" s="131" t="s">
        <v>8</v>
      </c>
      <c r="B2465" s="132">
        <v>44664</v>
      </c>
      <c r="C2465" s="133">
        <v>13</v>
      </c>
      <c r="D2465" s="134">
        <v>75.440820000000002</v>
      </c>
    </row>
    <row r="2466" spans="1:4" x14ac:dyDescent="0.25">
      <c r="A2466" s="131" t="s">
        <v>8</v>
      </c>
      <c r="B2466" s="132">
        <v>44664</v>
      </c>
      <c r="C2466" s="133">
        <v>14</v>
      </c>
      <c r="D2466" s="134">
        <v>78.550569999999993</v>
      </c>
    </row>
    <row r="2467" spans="1:4" x14ac:dyDescent="0.25">
      <c r="A2467" s="131" t="s">
        <v>8</v>
      </c>
      <c r="B2467" s="132">
        <v>44664</v>
      </c>
      <c r="C2467" s="133">
        <v>15</v>
      </c>
      <c r="D2467" s="134">
        <v>67.648430000000005</v>
      </c>
    </row>
    <row r="2468" spans="1:4" x14ac:dyDescent="0.25">
      <c r="A2468" s="131" t="s">
        <v>8</v>
      </c>
      <c r="B2468" s="132">
        <v>44664</v>
      </c>
      <c r="C2468" s="133">
        <v>16</v>
      </c>
      <c r="D2468" s="134">
        <v>59.951749999999997</v>
      </c>
    </row>
    <row r="2469" spans="1:4" x14ac:dyDescent="0.25">
      <c r="A2469" s="131" t="s">
        <v>8</v>
      </c>
      <c r="B2469" s="132">
        <v>44664</v>
      </c>
      <c r="C2469" s="133">
        <v>17</v>
      </c>
      <c r="D2469" s="134">
        <v>58.381219999999999</v>
      </c>
    </row>
    <row r="2470" spans="1:4" x14ac:dyDescent="0.25">
      <c r="A2470" s="131" t="s">
        <v>8</v>
      </c>
      <c r="B2470" s="132">
        <v>44664</v>
      </c>
      <c r="C2470" s="133">
        <v>18</v>
      </c>
      <c r="D2470" s="134">
        <v>48.62209</v>
      </c>
    </row>
    <row r="2471" spans="1:4" x14ac:dyDescent="0.25">
      <c r="A2471" s="131" t="s">
        <v>8</v>
      </c>
      <c r="B2471" s="132">
        <v>44664</v>
      </c>
      <c r="C2471" s="133">
        <v>19</v>
      </c>
      <c r="D2471" s="134">
        <v>55.06326</v>
      </c>
    </row>
    <row r="2472" spans="1:4" x14ac:dyDescent="0.25">
      <c r="A2472" s="131" t="s">
        <v>8</v>
      </c>
      <c r="B2472" s="132">
        <v>44664</v>
      </c>
      <c r="C2472" s="133">
        <v>20</v>
      </c>
      <c r="D2472" s="134">
        <v>80.088459999999998</v>
      </c>
    </row>
    <row r="2473" spans="1:4" x14ac:dyDescent="0.25">
      <c r="A2473" s="131" t="s">
        <v>8</v>
      </c>
      <c r="B2473" s="132">
        <v>44664</v>
      </c>
      <c r="C2473" s="133">
        <v>21</v>
      </c>
      <c r="D2473" s="134">
        <v>84.210629999999995</v>
      </c>
    </row>
    <row r="2474" spans="1:4" x14ac:dyDescent="0.25">
      <c r="A2474" s="131" t="s">
        <v>8</v>
      </c>
      <c r="B2474" s="132">
        <v>44664</v>
      </c>
      <c r="C2474" s="133">
        <v>22</v>
      </c>
      <c r="D2474" s="134">
        <v>112.41612000000001</v>
      </c>
    </row>
    <row r="2475" spans="1:4" x14ac:dyDescent="0.25">
      <c r="A2475" s="131" t="s">
        <v>8</v>
      </c>
      <c r="B2475" s="132">
        <v>44664</v>
      </c>
      <c r="C2475" s="133">
        <v>23</v>
      </c>
      <c r="D2475" s="134">
        <v>102.78435</v>
      </c>
    </row>
    <row r="2476" spans="1:4" x14ac:dyDescent="0.25">
      <c r="A2476" s="131" t="s">
        <v>8</v>
      </c>
      <c r="B2476" s="132">
        <v>44664</v>
      </c>
      <c r="C2476" s="133">
        <v>24</v>
      </c>
      <c r="D2476" s="134">
        <v>91.507840000000002</v>
      </c>
    </row>
    <row r="2477" spans="1:4" x14ac:dyDescent="0.25">
      <c r="A2477" s="131" t="s">
        <v>8</v>
      </c>
      <c r="B2477" s="132">
        <v>44665</v>
      </c>
      <c r="C2477" s="133">
        <v>1</v>
      </c>
      <c r="D2477" s="134">
        <v>81.180049999999994</v>
      </c>
    </row>
    <row r="2478" spans="1:4" x14ac:dyDescent="0.25">
      <c r="A2478" s="131" t="s">
        <v>8</v>
      </c>
      <c r="B2478" s="132">
        <v>44665</v>
      </c>
      <c r="C2478" s="133">
        <v>2</v>
      </c>
      <c r="D2478" s="134">
        <v>71.123900000000006</v>
      </c>
    </row>
    <row r="2479" spans="1:4" x14ac:dyDescent="0.25">
      <c r="A2479" s="131" t="s">
        <v>8</v>
      </c>
      <c r="B2479" s="132">
        <v>44665</v>
      </c>
      <c r="C2479" s="133">
        <v>3</v>
      </c>
      <c r="D2479" s="134">
        <v>72.189459999999997</v>
      </c>
    </row>
    <row r="2480" spans="1:4" x14ac:dyDescent="0.25">
      <c r="A2480" s="131" t="s">
        <v>8</v>
      </c>
      <c r="B2480" s="132">
        <v>44665</v>
      </c>
      <c r="C2480" s="133">
        <v>4</v>
      </c>
      <c r="D2480" s="134">
        <v>66.844149999999999</v>
      </c>
    </row>
    <row r="2481" spans="1:4" x14ac:dyDescent="0.25">
      <c r="A2481" s="131" t="s">
        <v>8</v>
      </c>
      <c r="B2481" s="132">
        <v>44665</v>
      </c>
      <c r="C2481" s="133">
        <v>5</v>
      </c>
      <c r="D2481" s="134">
        <v>76.719359999999995</v>
      </c>
    </row>
    <row r="2482" spans="1:4" x14ac:dyDescent="0.25">
      <c r="A2482" s="131" t="s">
        <v>8</v>
      </c>
      <c r="B2482" s="132">
        <v>44665</v>
      </c>
      <c r="C2482" s="133">
        <v>6</v>
      </c>
      <c r="D2482" s="134">
        <v>90.536460000000005</v>
      </c>
    </row>
    <row r="2483" spans="1:4" x14ac:dyDescent="0.25">
      <c r="A2483" s="131" t="s">
        <v>8</v>
      </c>
      <c r="B2483" s="132">
        <v>44665</v>
      </c>
      <c r="C2483" s="133">
        <v>7</v>
      </c>
      <c r="D2483" s="134">
        <v>87.487690000000001</v>
      </c>
    </row>
    <row r="2484" spans="1:4" x14ac:dyDescent="0.25">
      <c r="A2484" s="131" t="s">
        <v>8</v>
      </c>
      <c r="B2484" s="132">
        <v>44665</v>
      </c>
      <c r="C2484" s="133">
        <v>8</v>
      </c>
      <c r="D2484" s="134">
        <v>84.344030000000004</v>
      </c>
    </row>
    <row r="2485" spans="1:4" x14ac:dyDescent="0.25">
      <c r="A2485" s="131" t="s">
        <v>8</v>
      </c>
      <c r="B2485" s="132">
        <v>44665</v>
      </c>
      <c r="C2485" s="133">
        <v>9</v>
      </c>
      <c r="D2485" s="134">
        <v>79.400570000000002</v>
      </c>
    </row>
    <row r="2486" spans="1:4" x14ac:dyDescent="0.25">
      <c r="A2486" s="131" t="s">
        <v>8</v>
      </c>
      <c r="B2486" s="132">
        <v>44665</v>
      </c>
      <c r="C2486" s="133">
        <v>10</v>
      </c>
      <c r="D2486" s="134">
        <v>93.272859999999994</v>
      </c>
    </row>
    <row r="2487" spans="1:4" x14ac:dyDescent="0.25">
      <c r="A2487" s="131" t="s">
        <v>8</v>
      </c>
      <c r="B2487" s="132">
        <v>44665</v>
      </c>
      <c r="C2487" s="133">
        <v>11</v>
      </c>
      <c r="D2487" s="134">
        <v>77.993489999999994</v>
      </c>
    </row>
    <row r="2488" spans="1:4" x14ac:dyDescent="0.25">
      <c r="A2488" s="131" t="s">
        <v>8</v>
      </c>
      <c r="B2488" s="132">
        <v>44665</v>
      </c>
      <c r="C2488" s="133">
        <v>12</v>
      </c>
      <c r="D2488" s="134">
        <v>65.302639999999997</v>
      </c>
    </row>
    <row r="2489" spans="1:4" x14ac:dyDescent="0.25">
      <c r="A2489" s="131" t="s">
        <v>8</v>
      </c>
      <c r="B2489" s="132">
        <v>44665</v>
      </c>
      <c r="C2489" s="133">
        <v>13</v>
      </c>
      <c r="D2489" s="134">
        <v>61.767769999999999</v>
      </c>
    </row>
    <row r="2490" spans="1:4" x14ac:dyDescent="0.25">
      <c r="A2490" s="131" t="s">
        <v>8</v>
      </c>
      <c r="B2490" s="132">
        <v>44665</v>
      </c>
      <c r="C2490" s="133">
        <v>14</v>
      </c>
      <c r="D2490" s="134">
        <v>56.652940000000001</v>
      </c>
    </row>
    <row r="2491" spans="1:4" x14ac:dyDescent="0.25">
      <c r="A2491" s="131" t="s">
        <v>8</v>
      </c>
      <c r="B2491" s="132">
        <v>44665</v>
      </c>
      <c r="C2491" s="133">
        <v>15</v>
      </c>
      <c r="D2491" s="134">
        <v>50.163890000000002</v>
      </c>
    </row>
    <row r="2492" spans="1:4" x14ac:dyDescent="0.25">
      <c r="A2492" s="131" t="s">
        <v>8</v>
      </c>
      <c r="B2492" s="132">
        <v>44665</v>
      </c>
      <c r="C2492" s="133">
        <v>16</v>
      </c>
      <c r="D2492" s="134">
        <v>47.40531</v>
      </c>
    </row>
    <row r="2493" spans="1:4" x14ac:dyDescent="0.25">
      <c r="A2493" s="131" t="s">
        <v>8</v>
      </c>
      <c r="B2493" s="132">
        <v>44665</v>
      </c>
      <c r="C2493" s="133">
        <v>17</v>
      </c>
      <c r="D2493" s="134">
        <v>46.027250000000002</v>
      </c>
    </row>
    <row r="2494" spans="1:4" x14ac:dyDescent="0.25">
      <c r="A2494" s="131" t="s">
        <v>8</v>
      </c>
      <c r="B2494" s="132">
        <v>44665</v>
      </c>
      <c r="C2494" s="133">
        <v>18</v>
      </c>
      <c r="D2494" s="134">
        <v>58.586109999999998</v>
      </c>
    </row>
    <row r="2495" spans="1:4" x14ac:dyDescent="0.25">
      <c r="A2495" s="131" t="s">
        <v>8</v>
      </c>
      <c r="B2495" s="132">
        <v>44665</v>
      </c>
      <c r="C2495" s="133">
        <v>19</v>
      </c>
      <c r="D2495" s="134">
        <v>66.687399999999997</v>
      </c>
    </row>
    <row r="2496" spans="1:4" x14ac:dyDescent="0.25">
      <c r="A2496" s="131" t="s">
        <v>8</v>
      </c>
      <c r="B2496" s="132">
        <v>44665</v>
      </c>
      <c r="C2496" s="133">
        <v>20</v>
      </c>
      <c r="D2496" s="134">
        <v>75.268640000000005</v>
      </c>
    </row>
    <row r="2497" spans="1:4" x14ac:dyDescent="0.25">
      <c r="A2497" s="131" t="s">
        <v>8</v>
      </c>
      <c r="B2497" s="132">
        <v>44665</v>
      </c>
      <c r="C2497" s="133">
        <v>21</v>
      </c>
      <c r="D2497" s="134">
        <v>71.842600000000004</v>
      </c>
    </row>
    <row r="2498" spans="1:4" x14ac:dyDescent="0.25">
      <c r="A2498" s="131" t="s">
        <v>8</v>
      </c>
      <c r="B2498" s="132">
        <v>44665</v>
      </c>
      <c r="C2498" s="133">
        <v>22</v>
      </c>
      <c r="D2498" s="134">
        <v>66.882320000000007</v>
      </c>
    </row>
    <row r="2499" spans="1:4" x14ac:dyDescent="0.25">
      <c r="A2499" s="131" t="s">
        <v>8</v>
      </c>
      <c r="B2499" s="132">
        <v>44665</v>
      </c>
      <c r="C2499" s="133">
        <v>23</v>
      </c>
      <c r="D2499" s="134">
        <v>83.396199999999993</v>
      </c>
    </row>
    <row r="2500" spans="1:4" x14ac:dyDescent="0.25">
      <c r="A2500" s="131" t="s">
        <v>8</v>
      </c>
      <c r="B2500" s="132">
        <v>44665</v>
      </c>
      <c r="C2500" s="133">
        <v>24</v>
      </c>
      <c r="D2500" s="134">
        <v>88.659109999999998</v>
      </c>
    </row>
    <row r="2501" spans="1:4" x14ac:dyDescent="0.25">
      <c r="A2501" s="131" t="s">
        <v>8</v>
      </c>
      <c r="B2501" s="132">
        <v>44666</v>
      </c>
      <c r="C2501" s="133">
        <v>1</v>
      </c>
      <c r="D2501" s="134">
        <v>65.597440000000006</v>
      </c>
    </row>
    <row r="2502" spans="1:4" x14ac:dyDescent="0.25">
      <c r="A2502" s="131" t="s">
        <v>8</v>
      </c>
      <c r="B2502" s="132">
        <v>44666</v>
      </c>
      <c r="C2502" s="133">
        <v>2</v>
      </c>
      <c r="D2502" s="134">
        <v>67.080479999999994</v>
      </c>
    </row>
    <row r="2503" spans="1:4" x14ac:dyDescent="0.25">
      <c r="A2503" s="131" t="s">
        <v>8</v>
      </c>
      <c r="B2503" s="132">
        <v>44666</v>
      </c>
      <c r="C2503" s="133">
        <v>3</v>
      </c>
      <c r="D2503" s="134">
        <v>57.234650000000002</v>
      </c>
    </row>
    <row r="2504" spans="1:4" x14ac:dyDescent="0.25">
      <c r="A2504" s="131" t="s">
        <v>8</v>
      </c>
      <c r="B2504" s="132">
        <v>44666</v>
      </c>
      <c r="C2504" s="133">
        <v>4</v>
      </c>
      <c r="D2504" s="134">
        <v>55.206899999999997</v>
      </c>
    </row>
    <row r="2505" spans="1:4" x14ac:dyDescent="0.25">
      <c r="A2505" s="131" t="s">
        <v>8</v>
      </c>
      <c r="B2505" s="132">
        <v>44666</v>
      </c>
      <c r="C2505" s="133">
        <v>5</v>
      </c>
      <c r="D2505" s="134">
        <v>57.511240000000001</v>
      </c>
    </row>
    <row r="2506" spans="1:4" x14ac:dyDescent="0.25">
      <c r="A2506" s="131" t="s">
        <v>8</v>
      </c>
      <c r="B2506" s="132">
        <v>44666</v>
      </c>
      <c r="C2506" s="133">
        <v>6</v>
      </c>
      <c r="D2506" s="134">
        <v>67.054419999999993</v>
      </c>
    </row>
    <row r="2507" spans="1:4" x14ac:dyDescent="0.25">
      <c r="A2507" s="131" t="s">
        <v>8</v>
      </c>
      <c r="B2507" s="132">
        <v>44666</v>
      </c>
      <c r="C2507" s="133">
        <v>7</v>
      </c>
      <c r="D2507" s="134">
        <v>70.009879999999995</v>
      </c>
    </row>
    <row r="2508" spans="1:4" x14ac:dyDescent="0.25">
      <c r="A2508" s="131" t="s">
        <v>8</v>
      </c>
      <c r="B2508" s="132">
        <v>44666</v>
      </c>
      <c r="C2508" s="133">
        <v>8</v>
      </c>
      <c r="D2508" s="134">
        <v>72.783379999999994</v>
      </c>
    </row>
    <row r="2509" spans="1:4" x14ac:dyDescent="0.25">
      <c r="A2509" s="131" t="s">
        <v>8</v>
      </c>
      <c r="B2509" s="132">
        <v>44666</v>
      </c>
      <c r="C2509" s="133">
        <v>9</v>
      </c>
      <c r="D2509" s="134">
        <v>59.387450000000001</v>
      </c>
    </row>
    <row r="2510" spans="1:4" x14ac:dyDescent="0.25">
      <c r="A2510" s="131" t="s">
        <v>8</v>
      </c>
      <c r="B2510" s="132">
        <v>44666</v>
      </c>
      <c r="C2510" s="133">
        <v>10</v>
      </c>
      <c r="D2510" s="134">
        <v>50.675530000000002</v>
      </c>
    </row>
    <row r="2511" spans="1:4" x14ac:dyDescent="0.25">
      <c r="A2511" s="131" t="s">
        <v>8</v>
      </c>
      <c r="B2511" s="132">
        <v>44666</v>
      </c>
      <c r="C2511" s="133">
        <v>11</v>
      </c>
      <c r="D2511" s="134">
        <v>44.111080000000001</v>
      </c>
    </row>
    <row r="2512" spans="1:4" x14ac:dyDescent="0.25">
      <c r="A2512" s="131" t="s">
        <v>8</v>
      </c>
      <c r="B2512" s="132">
        <v>44666</v>
      </c>
      <c r="C2512" s="133">
        <v>12</v>
      </c>
      <c r="D2512" s="134">
        <v>37.985390000000002</v>
      </c>
    </row>
    <row r="2513" spans="1:4" x14ac:dyDescent="0.25">
      <c r="A2513" s="131" t="s">
        <v>8</v>
      </c>
      <c r="B2513" s="132">
        <v>44666</v>
      </c>
      <c r="C2513" s="133">
        <v>13</v>
      </c>
      <c r="D2513" s="134">
        <v>43.968600000000002</v>
      </c>
    </row>
    <row r="2514" spans="1:4" x14ac:dyDescent="0.25">
      <c r="A2514" s="131" t="s">
        <v>8</v>
      </c>
      <c r="B2514" s="132">
        <v>44666</v>
      </c>
      <c r="C2514" s="133">
        <v>14</v>
      </c>
      <c r="D2514" s="134">
        <v>49.775530000000003</v>
      </c>
    </row>
    <row r="2515" spans="1:4" x14ac:dyDescent="0.25">
      <c r="A2515" s="131" t="s">
        <v>8</v>
      </c>
      <c r="B2515" s="132">
        <v>44666</v>
      </c>
      <c r="C2515" s="133">
        <v>15</v>
      </c>
      <c r="D2515" s="134">
        <v>43.120809999999999</v>
      </c>
    </row>
    <row r="2516" spans="1:4" x14ac:dyDescent="0.25">
      <c r="A2516" s="131" t="s">
        <v>8</v>
      </c>
      <c r="B2516" s="132">
        <v>44666</v>
      </c>
      <c r="C2516" s="133">
        <v>16</v>
      </c>
      <c r="D2516" s="134">
        <v>41.465620000000001</v>
      </c>
    </row>
    <row r="2517" spans="1:4" x14ac:dyDescent="0.25">
      <c r="A2517" s="131" t="s">
        <v>8</v>
      </c>
      <c r="B2517" s="132">
        <v>44666</v>
      </c>
      <c r="C2517" s="133">
        <v>17</v>
      </c>
      <c r="D2517" s="134">
        <v>37.244639999999997</v>
      </c>
    </row>
    <row r="2518" spans="1:4" x14ac:dyDescent="0.25">
      <c r="A2518" s="131" t="s">
        <v>8</v>
      </c>
      <c r="B2518" s="132">
        <v>44666</v>
      </c>
      <c r="C2518" s="133">
        <v>18</v>
      </c>
      <c r="D2518" s="134">
        <v>43.711080000000003</v>
      </c>
    </row>
    <row r="2519" spans="1:4" x14ac:dyDescent="0.25">
      <c r="A2519" s="131" t="s">
        <v>8</v>
      </c>
      <c r="B2519" s="132">
        <v>44666</v>
      </c>
      <c r="C2519" s="133">
        <v>19</v>
      </c>
      <c r="D2519" s="134">
        <v>54.802759999999999</v>
      </c>
    </row>
    <row r="2520" spans="1:4" x14ac:dyDescent="0.25">
      <c r="A2520" s="131" t="s">
        <v>8</v>
      </c>
      <c r="B2520" s="132">
        <v>44666</v>
      </c>
      <c r="C2520" s="133">
        <v>20</v>
      </c>
      <c r="D2520" s="134">
        <v>76.036069999999995</v>
      </c>
    </row>
    <row r="2521" spans="1:4" x14ac:dyDescent="0.25">
      <c r="A2521" s="131" t="s">
        <v>8</v>
      </c>
      <c r="B2521" s="132">
        <v>44666</v>
      </c>
      <c r="C2521" s="133">
        <v>21</v>
      </c>
      <c r="D2521" s="134">
        <v>83.196359999999999</v>
      </c>
    </row>
    <row r="2522" spans="1:4" x14ac:dyDescent="0.25">
      <c r="A2522" s="131" t="s">
        <v>8</v>
      </c>
      <c r="B2522" s="132">
        <v>44666</v>
      </c>
      <c r="C2522" s="133">
        <v>22</v>
      </c>
      <c r="D2522" s="134">
        <v>73.835890000000006</v>
      </c>
    </row>
    <row r="2523" spans="1:4" x14ac:dyDescent="0.25">
      <c r="A2523" s="131" t="s">
        <v>8</v>
      </c>
      <c r="B2523" s="132">
        <v>44666</v>
      </c>
      <c r="C2523" s="133">
        <v>23</v>
      </c>
      <c r="D2523" s="134">
        <v>79.308170000000004</v>
      </c>
    </row>
    <row r="2524" spans="1:4" x14ac:dyDescent="0.25">
      <c r="A2524" s="131" t="s">
        <v>8</v>
      </c>
      <c r="B2524" s="132">
        <v>44666</v>
      </c>
      <c r="C2524" s="133">
        <v>24</v>
      </c>
      <c r="D2524" s="134">
        <v>78.621790000000004</v>
      </c>
    </row>
    <row r="2525" spans="1:4" x14ac:dyDescent="0.25">
      <c r="A2525" s="131" t="s">
        <v>8</v>
      </c>
      <c r="B2525" s="132">
        <v>44667</v>
      </c>
      <c r="C2525" s="133">
        <v>1</v>
      </c>
      <c r="D2525" s="134">
        <v>80.808139999999995</v>
      </c>
    </row>
    <row r="2526" spans="1:4" x14ac:dyDescent="0.25">
      <c r="A2526" s="131" t="s">
        <v>8</v>
      </c>
      <c r="B2526" s="132">
        <v>44667</v>
      </c>
      <c r="C2526" s="133">
        <v>2</v>
      </c>
      <c r="D2526" s="134">
        <v>67.885050000000007</v>
      </c>
    </row>
    <row r="2527" spans="1:4" x14ac:dyDescent="0.25">
      <c r="A2527" s="131" t="s">
        <v>8</v>
      </c>
      <c r="B2527" s="132">
        <v>44667</v>
      </c>
      <c r="C2527" s="133">
        <v>3</v>
      </c>
      <c r="D2527" s="134">
        <v>68.135379999999998</v>
      </c>
    </row>
    <row r="2528" spans="1:4" x14ac:dyDescent="0.25">
      <c r="A2528" s="131" t="s">
        <v>8</v>
      </c>
      <c r="B2528" s="132">
        <v>44667</v>
      </c>
      <c r="C2528" s="133">
        <v>4</v>
      </c>
      <c r="D2528" s="134">
        <v>71.812669999999997</v>
      </c>
    </row>
    <row r="2529" spans="1:4" x14ac:dyDescent="0.25">
      <c r="A2529" s="131" t="s">
        <v>8</v>
      </c>
      <c r="B2529" s="132">
        <v>44667</v>
      </c>
      <c r="C2529" s="133">
        <v>5</v>
      </c>
      <c r="D2529" s="134">
        <v>75.346159999999998</v>
      </c>
    </row>
    <row r="2530" spans="1:4" x14ac:dyDescent="0.25">
      <c r="A2530" s="131" t="s">
        <v>8</v>
      </c>
      <c r="B2530" s="132">
        <v>44667</v>
      </c>
      <c r="C2530" s="133">
        <v>6</v>
      </c>
      <c r="D2530" s="134">
        <v>75.299120000000002</v>
      </c>
    </row>
    <row r="2531" spans="1:4" x14ac:dyDescent="0.25">
      <c r="A2531" s="131" t="s">
        <v>8</v>
      </c>
      <c r="B2531" s="132">
        <v>44667</v>
      </c>
      <c r="C2531" s="133">
        <v>7</v>
      </c>
      <c r="D2531" s="134">
        <v>64.509950000000003</v>
      </c>
    </row>
    <row r="2532" spans="1:4" x14ac:dyDescent="0.25">
      <c r="A2532" s="131" t="s">
        <v>8</v>
      </c>
      <c r="B2532" s="132">
        <v>44667</v>
      </c>
      <c r="C2532" s="133">
        <v>8</v>
      </c>
      <c r="D2532" s="134">
        <v>65.777069999999995</v>
      </c>
    </row>
    <row r="2533" spans="1:4" x14ac:dyDescent="0.25">
      <c r="A2533" s="131" t="s">
        <v>8</v>
      </c>
      <c r="B2533" s="132">
        <v>44667</v>
      </c>
      <c r="C2533" s="133">
        <v>9</v>
      </c>
      <c r="D2533" s="134">
        <v>58.472650000000002</v>
      </c>
    </row>
    <row r="2534" spans="1:4" x14ac:dyDescent="0.25">
      <c r="A2534" s="131" t="s">
        <v>8</v>
      </c>
      <c r="B2534" s="132">
        <v>44667</v>
      </c>
      <c r="C2534" s="133">
        <v>10</v>
      </c>
      <c r="D2534" s="134">
        <v>63.51576</v>
      </c>
    </row>
    <row r="2535" spans="1:4" x14ac:dyDescent="0.25">
      <c r="A2535" s="131" t="s">
        <v>8</v>
      </c>
      <c r="B2535" s="132">
        <v>44667</v>
      </c>
      <c r="C2535" s="133">
        <v>11</v>
      </c>
      <c r="D2535" s="134">
        <v>58.563609999999997</v>
      </c>
    </row>
    <row r="2536" spans="1:4" x14ac:dyDescent="0.25">
      <c r="A2536" s="131" t="s">
        <v>8</v>
      </c>
      <c r="B2536" s="132">
        <v>44667</v>
      </c>
      <c r="C2536" s="133">
        <v>12</v>
      </c>
      <c r="D2536" s="134">
        <v>53.324269999999999</v>
      </c>
    </row>
    <row r="2537" spans="1:4" x14ac:dyDescent="0.25">
      <c r="A2537" s="131" t="s">
        <v>8</v>
      </c>
      <c r="B2537" s="132">
        <v>44667</v>
      </c>
      <c r="C2537" s="133">
        <v>13</v>
      </c>
      <c r="D2537" s="134">
        <v>48.864040000000003</v>
      </c>
    </row>
    <row r="2538" spans="1:4" x14ac:dyDescent="0.25">
      <c r="A2538" s="131" t="s">
        <v>8</v>
      </c>
      <c r="B2538" s="132">
        <v>44667</v>
      </c>
      <c r="C2538" s="133">
        <v>14</v>
      </c>
      <c r="D2538" s="134">
        <v>45.403930000000003</v>
      </c>
    </row>
    <row r="2539" spans="1:4" x14ac:dyDescent="0.25">
      <c r="A2539" s="131" t="s">
        <v>8</v>
      </c>
      <c r="B2539" s="132">
        <v>44667</v>
      </c>
      <c r="C2539" s="133">
        <v>15</v>
      </c>
      <c r="D2539" s="134">
        <v>39.740600000000001</v>
      </c>
    </row>
    <row r="2540" spans="1:4" x14ac:dyDescent="0.25">
      <c r="A2540" s="131" t="s">
        <v>8</v>
      </c>
      <c r="B2540" s="132">
        <v>44667</v>
      </c>
      <c r="C2540" s="133">
        <v>16</v>
      </c>
      <c r="D2540" s="134">
        <v>29.768129999999999</v>
      </c>
    </row>
    <row r="2541" spans="1:4" x14ac:dyDescent="0.25">
      <c r="A2541" s="131" t="s">
        <v>8</v>
      </c>
      <c r="B2541" s="132">
        <v>44667</v>
      </c>
      <c r="C2541" s="133">
        <v>17</v>
      </c>
      <c r="D2541" s="134">
        <v>33.32987</v>
      </c>
    </row>
    <row r="2542" spans="1:4" x14ac:dyDescent="0.25">
      <c r="A2542" s="131" t="s">
        <v>8</v>
      </c>
      <c r="B2542" s="132">
        <v>44667</v>
      </c>
      <c r="C2542" s="133">
        <v>18</v>
      </c>
      <c r="D2542" s="134">
        <v>29.45412</v>
      </c>
    </row>
    <row r="2543" spans="1:4" x14ac:dyDescent="0.25">
      <c r="A2543" s="131" t="s">
        <v>8</v>
      </c>
      <c r="B2543" s="132">
        <v>44667</v>
      </c>
      <c r="C2543" s="133">
        <v>19</v>
      </c>
      <c r="D2543" s="134">
        <v>28.779730000000001</v>
      </c>
    </row>
    <row r="2544" spans="1:4" x14ac:dyDescent="0.25">
      <c r="A2544" s="131" t="s">
        <v>8</v>
      </c>
      <c r="B2544" s="132">
        <v>44667</v>
      </c>
      <c r="C2544" s="133">
        <v>20</v>
      </c>
      <c r="D2544" s="134">
        <v>63.750920000000001</v>
      </c>
    </row>
    <row r="2545" spans="1:4" x14ac:dyDescent="0.25">
      <c r="A2545" s="131" t="s">
        <v>8</v>
      </c>
      <c r="B2545" s="132">
        <v>44667</v>
      </c>
      <c r="C2545" s="133">
        <v>21</v>
      </c>
      <c r="D2545" s="134">
        <v>57.900350000000003</v>
      </c>
    </row>
    <row r="2546" spans="1:4" x14ac:dyDescent="0.25">
      <c r="A2546" s="131" t="s">
        <v>8</v>
      </c>
      <c r="B2546" s="132">
        <v>44667</v>
      </c>
      <c r="C2546" s="133">
        <v>22</v>
      </c>
      <c r="D2546" s="134">
        <v>58.018000000000001</v>
      </c>
    </row>
    <row r="2547" spans="1:4" x14ac:dyDescent="0.25">
      <c r="A2547" s="131" t="s">
        <v>8</v>
      </c>
      <c r="B2547" s="132">
        <v>44667</v>
      </c>
      <c r="C2547" s="133">
        <v>23</v>
      </c>
      <c r="D2547" s="134">
        <v>60.02948</v>
      </c>
    </row>
    <row r="2548" spans="1:4" x14ac:dyDescent="0.25">
      <c r="A2548" s="131" t="s">
        <v>8</v>
      </c>
      <c r="B2548" s="132">
        <v>44667</v>
      </c>
      <c r="C2548" s="133">
        <v>24</v>
      </c>
      <c r="D2548" s="134">
        <v>57.651090000000003</v>
      </c>
    </row>
    <row r="2549" spans="1:4" x14ac:dyDescent="0.25">
      <c r="A2549" s="131" t="s">
        <v>8</v>
      </c>
      <c r="B2549" s="132">
        <v>44668</v>
      </c>
      <c r="C2549" s="133">
        <v>1</v>
      </c>
      <c r="D2549" s="134">
        <v>48.441789999999997</v>
      </c>
    </row>
    <row r="2550" spans="1:4" x14ac:dyDescent="0.25">
      <c r="A2550" s="131" t="s">
        <v>8</v>
      </c>
      <c r="B2550" s="132">
        <v>44668</v>
      </c>
      <c r="C2550" s="133">
        <v>2</v>
      </c>
      <c r="D2550" s="134">
        <v>48.736849999999997</v>
      </c>
    </row>
    <row r="2551" spans="1:4" x14ac:dyDescent="0.25">
      <c r="A2551" s="131" t="s">
        <v>8</v>
      </c>
      <c r="B2551" s="132">
        <v>44668</v>
      </c>
      <c r="C2551" s="133">
        <v>3</v>
      </c>
      <c r="D2551" s="134">
        <v>43.296320000000001</v>
      </c>
    </row>
    <row r="2552" spans="1:4" x14ac:dyDescent="0.25">
      <c r="A2552" s="131" t="s">
        <v>8</v>
      </c>
      <c r="B2552" s="132">
        <v>44668</v>
      </c>
      <c r="C2552" s="133">
        <v>4</v>
      </c>
      <c r="D2552" s="134">
        <v>43.181660000000001</v>
      </c>
    </row>
    <row r="2553" spans="1:4" x14ac:dyDescent="0.25">
      <c r="A2553" s="131" t="s">
        <v>8</v>
      </c>
      <c r="B2553" s="132">
        <v>44668</v>
      </c>
      <c r="C2553" s="133">
        <v>5</v>
      </c>
      <c r="D2553" s="134">
        <v>42.667160000000003</v>
      </c>
    </row>
    <row r="2554" spans="1:4" x14ac:dyDescent="0.25">
      <c r="A2554" s="131" t="s">
        <v>8</v>
      </c>
      <c r="B2554" s="132">
        <v>44668</v>
      </c>
      <c r="C2554" s="133">
        <v>6</v>
      </c>
      <c r="D2554" s="134">
        <v>44.892090000000003</v>
      </c>
    </row>
    <row r="2555" spans="1:4" x14ac:dyDescent="0.25">
      <c r="A2555" s="131" t="s">
        <v>8</v>
      </c>
      <c r="B2555" s="132">
        <v>44668</v>
      </c>
      <c r="C2555" s="133">
        <v>7</v>
      </c>
      <c r="D2555" s="134">
        <v>47.934040000000003</v>
      </c>
    </row>
    <row r="2556" spans="1:4" x14ac:dyDescent="0.25">
      <c r="A2556" s="131" t="s">
        <v>8</v>
      </c>
      <c r="B2556" s="132">
        <v>44668</v>
      </c>
      <c r="C2556" s="133">
        <v>8</v>
      </c>
      <c r="D2556" s="134">
        <v>51.167299999999997</v>
      </c>
    </row>
    <row r="2557" spans="1:4" x14ac:dyDescent="0.25">
      <c r="A2557" s="131" t="s">
        <v>8</v>
      </c>
      <c r="B2557" s="132">
        <v>44668</v>
      </c>
      <c r="C2557" s="133">
        <v>9</v>
      </c>
      <c r="D2557" s="134">
        <v>52.890009999999997</v>
      </c>
    </row>
    <row r="2558" spans="1:4" x14ac:dyDescent="0.25">
      <c r="A2558" s="131" t="s">
        <v>8</v>
      </c>
      <c r="B2558" s="132">
        <v>44668</v>
      </c>
      <c r="C2558" s="133">
        <v>10</v>
      </c>
      <c r="D2558" s="134">
        <v>45.692709999999998</v>
      </c>
    </row>
    <row r="2559" spans="1:4" x14ac:dyDescent="0.25">
      <c r="A2559" s="131" t="s">
        <v>8</v>
      </c>
      <c r="B2559" s="132">
        <v>44668</v>
      </c>
      <c r="C2559" s="133">
        <v>11</v>
      </c>
      <c r="D2559" s="134">
        <v>38.47193</v>
      </c>
    </row>
    <row r="2560" spans="1:4" x14ac:dyDescent="0.25">
      <c r="A2560" s="131" t="s">
        <v>8</v>
      </c>
      <c r="B2560" s="132">
        <v>44668</v>
      </c>
      <c r="C2560" s="133">
        <v>12</v>
      </c>
      <c r="D2560" s="134">
        <v>39.149590000000003</v>
      </c>
    </row>
    <row r="2561" spans="1:4" x14ac:dyDescent="0.25">
      <c r="A2561" s="131" t="s">
        <v>8</v>
      </c>
      <c r="B2561" s="132">
        <v>44668</v>
      </c>
      <c r="C2561" s="133">
        <v>13</v>
      </c>
      <c r="D2561" s="134">
        <v>39.192459999999997</v>
      </c>
    </row>
    <row r="2562" spans="1:4" x14ac:dyDescent="0.25">
      <c r="A2562" s="131" t="s">
        <v>8</v>
      </c>
      <c r="B2562" s="132">
        <v>44668</v>
      </c>
      <c r="C2562" s="133">
        <v>14</v>
      </c>
      <c r="D2562" s="134">
        <v>38.757420000000003</v>
      </c>
    </row>
    <row r="2563" spans="1:4" x14ac:dyDescent="0.25">
      <c r="A2563" s="131" t="s">
        <v>8</v>
      </c>
      <c r="B2563" s="132">
        <v>44668</v>
      </c>
      <c r="C2563" s="133">
        <v>15</v>
      </c>
      <c r="D2563" s="134">
        <v>35.728650000000002</v>
      </c>
    </row>
    <row r="2564" spans="1:4" x14ac:dyDescent="0.25">
      <c r="A2564" s="131" t="s">
        <v>8</v>
      </c>
      <c r="B2564" s="132">
        <v>44668</v>
      </c>
      <c r="C2564" s="133">
        <v>16</v>
      </c>
      <c r="D2564" s="134">
        <v>36.885939999999998</v>
      </c>
    </row>
    <row r="2565" spans="1:4" x14ac:dyDescent="0.25">
      <c r="A2565" s="131" t="s">
        <v>8</v>
      </c>
      <c r="B2565" s="132">
        <v>44668</v>
      </c>
      <c r="C2565" s="133">
        <v>17</v>
      </c>
      <c r="D2565" s="134">
        <v>37.928820000000002</v>
      </c>
    </row>
    <row r="2566" spans="1:4" x14ac:dyDescent="0.25">
      <c r="A2566" s="131" t="s">
        <v>8</v>
      </c>
      <c r="B2566" s="132">
        <v>44668</v>
      </c>
      <c r="C2566" s="133">
        <v>18</v>
      </c>
      <c r="D2566" s="134">
        <v>39.1432</v>
      </c>
    </row>
    <row r="2567" spans="1:4" x14ac:dyDescent="0.25">
      <c r="A2567" s="131" t="s">
        <v>8</v>
      </c>
      <c r="B2567" s="132">
        <v>44668</v>
      </c>
      <c r="C2567" s="133">
        <v>19</v>
      </c>
      <c r="D2567" s="134">
        <v>36.378399999999999</v>
      </c>
    </row>
    <row r="2568" spans="1:4" x14ac:dyDescent="0.25">
      <c r="A2568" s="131" t="s">
        <v>8</v>
      </c>
      <c r="B2568" s="132">
        <v>44668</v>
      </c>
      <c r="C2568" s="133">
        <v>20</v>
      </c>
      <c r="D2568" s="134">
        <v>56.789670000000001</v>
      </c>
    </row>
    <row r="2569" spans="1:4" x14ac:dyDescent="0.25">
      <c r="A2569" s="131" t="s">
        <v>8</v>
      </c>
      <c r="B2569" s="132">
        <v>44668</v>
      </c>
      <c r="C2569" s="133">
        <v>21</v>
      </c>
      <c r="D2569" s="134">
        <v>89.030299999999997</v>
      </c>
    </row>
    <row r="2570" spans="1:4" x14ac:dyDescent="0.25">
      <c r="A2570" s="131" t="s">
        <v>8</v>
      </c>
      <c r="B2570" s="132">
        <v>44668</v>
      </c>
      <c r="C2570" s="133">
        <v>22</v>
      </c>
      <c r="D2570" s="134">
        <v>92.289019999999994</v>
      </c>
    </row>
    <row r="2571" spans="1:4" x14ac:dyDescent="0.25">
      <c r="A2571" s="131" t="s">
        <v>8</v>
      </c>
      <c r="B2571" s="132">
        <v>44668</v>
      </c>
      <c r="C2571" s="133">
        <v>23</v>
      </c>
      <c r="D2571" s="134">
        <v>94.387879999999996</v>
      </c>
    </row>
    <row r="2572" spans="1:4" x14ac:dyDescent="0.25">
      <c r="A2572" s="131" t="s">
        <v>8</v>
      </c>
      <c r="B2572" s="132">
        <v>44668</v>
      </c>
      <c r="C2572" s="133">
        <v>24</v>
      </c>
      <c r="D2572" s="134">
        <v>80.739369999999994</v>
      </c>
    </row>
    <row r="2573" spans="1:4" x14ac:dyDescent="0.25">
      <c r="A2573" s="131" t="s">
        <v>8</v>
      </c>
      <c r="B2573" s="132">
        <v>44669</v>
      </c>
      <c r="C2573" s="133">
        <v>1</v>
      </c>
      <c r="D2573" s="134">
        <v>62.141829999999999</v>
      </c>
    </row>
    <row r="2574" spans="1:4" x14ac:dyDescent="0.25">
      <c r="A2574" s="131" t="s">
        <v>8</v>
      </c>
      <c r="B2574" s="132">
        <v>44669</v>
      </c>
      <c r="C2574" s="133">
        <v>2</v>
      </c>
      <c r="D2574" s="134">
        <v>59.049770000000002</v>
      </c>
    </row>
    <row r="2575" spans="1:4" x14ac:dyDescent="0.25">
      <c r="A2575" s="131" t="s">
        <v>8</v>
      </c>
      <c r="B2575" s="132">
        <v>44669</v>
      </c>
      <c r="C2575" s="133">
        <v>3</v>
      </c>
      <c r="D2575" s="134">
        <v>55.27872</v>
      </c>
    </row>
    <row r="2576" spans="1:4" x14ac:dyDescent="0.25">
      <c r="A2576" s="131" t="s">
        <v>8</v>
      </c>
      <c r="B2576" s="132">
        <v>44669</v>
      </c>
      <c r="C2576" s="133">
        <v>4</v>
      </c>
      <c r="D2576" s="134">
        <v>56.026589999999999</v>
      </c>
    </row>
    <row r="2577" spans="1:4" x14ac:dyDescent="0.25">
      <c r="A2577" s="131" t="s">
        <v>8</v>
      </c>
      <c r="B2577" s="132">
        <v>44669</v>
      </c>
      <c r="C2577" s="133">
        <v>5</v>
      </c>
      <c r="D2577" s="134">
        <v>57.87323</v>
      </c>
    </row>
    <row r="2578" spans="1:4" x14ac:dyDescent="0.25">
      <c r="A2578" s="131" t="s">
        <v>8</v>
      </c>
      <c r="B2578" s="132">
        <v>44669</v>
      </c>
      <c r="C2578" s="133">
        <v>6</v>
      </c>
      <c r="D2578" s="134">
        <v>63.500079999999997</v>
      </c>
    </row>
    <row r="2579" spans="1:4" x14ac:dyDescent="0.25">
      <c r="A2579" s="131" t="s">
        <v>8</v>
      </c>
      <c r="B2579" s="132">
        <v>44669</v>
      </c>
      <c r="C2579" s="133">
        <v>7</v>
      </c>
      <c r="D2579" s="134">
        <v>74.801349999999999</v>
      </c>
    </row>
    <row r="2580" spans="1:4" x14ac:dyDescent="0.25">
      <c r="A2580" s="131" t="s">
        <v>8</v>
      </c>
      <c r="B2580" s="132">
        <v>44669</v>
      </c>
      <c r="C2580" s="133">
        <v>8</v>
      </c>
      <c r="D2580" s="134">
        <v>73.929339999999996</v>
      </c>
    </row>
    <row r="2581" spans="1:4" x14ac:dyDescent="0.25">
      <c r="A2581" s="131" t="s">
        <v>8</v>
      </c>
      <c r="B2581" s="132">
        <v>44669</v>
      </c>
      <c r="C2581" s="133">
        <v>9</v>
      </c>
      <c r="D2581" s="134">
        <v>68.432900000000004</v>
      </c>
    </row>
    <row r="2582" spans="1:4" x14ac:dyDescent="0.25">
      <c r="A2582" s="131" t="s">
        <v>8</v>
      </c>
      <c r="B2582" s="132">
        <v>44669</v>
      </c>
      <c r="C2582" s="133">
        <v>10</v>
      </c>
      <c r="D2582" s="134">
        <v>56.808610000000002</v>
      </c>
    </row>
    <row r="2583" spans="1:4" x14ac:dyDescent="0.25">
      <c r="A2583" s="131" t="s">
        <v>8</v>
      </c>
      <c r="B2583" s="132">
        <v>44669</v>
      </c>
      <c r="C2583" s="133">
        <v>11</v>
      </c>
      <c r="D2583" s="134">
        <v>52.451509999999999</v>
      </c>
    </row>
    <row r="2584" spans="1:4" x14ac:dyDescent="0.25">
      <c r="A2584" s="131" t="s">
        <v>8</v>
      </c>
      <c r="B2584" s="132">
        <v>44669</v>
      </c>
      <c r="C2584" s="133">
        <v>12</v>
      </c>
      <c r="D2584" s="134">
        <v>51.558340000000001</v>
      </c>
    </row>
    <row r="2585" spans="1:4" x14ac:dyDescent="0.25">
      <c r="A2585" s="131" t="s">
        <v>8</v>
      </c>
      <c r="B2585" s="132">
        <v>44669</v>
      </c>
      <c r="C2585" s="133">
        <v>13</v>
      </c>
      <c r="D2585" s="134">
        <v>51.585740000000001</v>
      </c>
    </row>
    <row r="2586" spans="1:4" x14ac:dyDescent="0.25">
      <c r="A2586" s="131" t="s">
        <v>8</v>
      </c>
      <c r="B2586" s="132">
        <v>44669</v>
      </c>
      <c r="C2586" s="133">
        <v>14</v>
      </c>
      <c r="D2586" s="134">
        <v>52.715800000000002</v>
      </c>
    </row>
    <row r="2587" spans="1:4" x14ac:dyDescent="0.25">
      <c r="A2587" s="131" t="s">
        <v>8</v>
      </c>
      <c r="B2587" s="132">
        <v>44669</v>
      </c>
      <c r="C2587" s="133">
        <v>15</v>
      </c>
      <c r="D2587" s="134">
        <v>54.198180000000001</v>
      </c>
    </row>
    <row r="2588" spans="1:4" x14ac:dyDescent="0.25">
      <c r="A2588" s="131" t="s">
        <v>8</v>
      </c>
      <c r="B2588" s="132">
        <v>44669</v>
      </c>
      <c r="C2588" s="133">
        <v>16</v>
      </c>
      <c r="D2588" s="134">
        <v>59.626100000000001</v>
      </c>
    </row>
    <row r="2589" spans="1:4" x14ac:dyDescent="0.25">
      <c r="A2589" s="131" t="s">
        <v>8</v>
      </c>
      <c r="B2589" s="132">
        <v>44669</v>
      </c>
      <c r="C2589" s="133">
        <v>17</v>
      </c>
      <c r="D2589" s="134">
        <v>65.255250000000004</v>
      </c>
    </row>
    <row r="2590" spans="1:4" x14ac:dyDescent="0.25">
      <c r="A2590" s="131" t="s">
        <v>8</v>
      </c>
      <c r="B2590" s="132">
        <v>44669</v>
      </c>
      <c r="C2590" s="133">
        <v>18</v>
      </c>
      <c r="D2590" s="134">
        <v>71.955039999999997</v>
      </c>
    </row>
    <row r="2591" spans="1:4" x14ac:dyDescent="0.25">
      <c r="A2591" s="131" t="s">
        <v>8</v>
      </c>
      <c r="B2591" s="132">
        <v>44669</v>
      </c>
      <c r="C2591" s="133">
        <v>19</v>
      </c>
      <c r="D2591" s="134">
        <v>68.252979999999994</v>
      </c>
    </row>
    <row r="2592" spans="1:4" x14ac:dyDescent="0.25">
      <c r="A2592" s="131" t="s">
        <v>8</v>
      </c>
      <c r="B2592" s="132">
        <v>44669</v>
      </c>
      <c r="C2592" s="133">
        <v>20</v>
      </c>
      <c r="D2592" s="134">
        <v>93.797640000000001</v>
      </c>
    </row>
    <row r="2593" spans="1:4" x14ac:dyDescent="0.25">
      <c r="A2593" s="131" t="s">
        <v>8</v>
      </c>
      <c r="B2593" s="132">
        <v>44669</v>
      </c>
      <c r="C2593" s="133">
        <v>21</v>
      </c>
      <c r="D2593" s="134">
        <v>106.97143</v>
      </c>
    </row>
    <row r="2594" spans="1:4" x14ac:dyDescent="0.25">
      <c r="A2594" s="131" t="s">
        <v>8</v>
      </c>
      <c r="B2594" s="132">
        <v>44669</v>
      </c>
      <c r="C2594" s="133">
        <v>22</v>
      </c>
      <c r="D2594" s="134">
        <v>94.813869999999994</v>
      </c>
    </row>
    <row r="2595" spans="1:4" x14ac:dyDescent="0.25">
      <c r="A2595" s="131" t="s">
        <v>8</v>
      </c>
      <c r="B2595" s="132">
        <v>44669</v>
      </c>
      <c r="C2595" s="133">
        <v>23</v>
      </c>
      <c r="D2595" s="134">
        <v>82.943399999999997</v>
      </c>
    </row>
    <row r="2596" spans="1:4" x14ac:dyDescent="0.25">
      <c r="A2596" s="131" t="s">
        <v>8</v>
      </c>
      <c r="B2596" s="132">
        <v>44669</v>
      </c>
      <c r="C2596" s="133">
        <v>24</v>
      </c>
      <c r="D2596" s="134">
        <v>71.418239999999997</v>
      </c>
    </row>
    <row r="2597" spans="1:4" x14ac:dyDescent="0.25">
      <c r="A2597" s="131" t="s">
        <v>8</v>
      </c>
      <c r="B2597" s="132">
        <v>44670</v>
      </c>
      <c r="C2597" s="133">
        <v>1</v>
      </c>
      <c r="D2597" s="134">
        <v>56.932389999999998</v>
      </c>
    </row>
    <row r="2598" spans="1:4" x14ac:dyDescent="0.25">
      <c r="A2598" s="131" t="s">
        <v>8</v>
      </c>
      <c r="B2598" s="132">
        <v>44670</v>
      </c>
      <c r="C2598" s="133">
        <v>2</v>
      </c>
      <c r="D2598" s="134">
        <v>53.82714</v>
      </c>
    </row>
    <row r="2599" spans="1:4" x14ac:dyDescent="0.25">
      <c r="A2599" s="131" t="s">
        <v>8</v>
      </c>
      <c r="B2599" s="132">
        <v>44670</v>
      </c>
      <c r="C2599" s="133">
        <v>3</v>
      </c>
      <c r="D2599" s="134">
        <v>52.019150000000003</v>
      </c>
    </row>
    <row r="2600" spans="1:4" x14ac:dyDescent="0.25">
      <c r="A2600" s="131" t="s">
        <v>8</v>
      </c>
      <c r="B2600" s="132">
        <v>44670</v>
      </c>
      <c r="C2600" s="133">
        <v>4</v>
      </c>
      <c r="D2600" s="134">
        <v>52.743690000000001</v>
      </c>
    </row>
    <row r="2601" spans="1:4" x14ac:dyDescent="0.25">
      <c r="A2601" s="131" t="s">
        <v>8</v>
      </c>
      <c r="B2601" s="132">
        <v>44670</v>
      </c>
      <c r="C2601" s="133">
        <v>5</v>
      </c>
      <c r="D2601" s="134">
        <v>54.86806</v>
      </c>
    </row>
    <row r="2602" spans="1:4" x14ac:dyDescent="0.25">
      <c r="A2602" s="131" t="s">
        <v>8</v>
      </c>
      <c r="B2602" s="132">
        <v>44670</v>
      </c>
      <c r="C2602" s="133">
        <v>6</v>
      </c>
      <c r="D2602" s="134">
        <v>61.966810000000002</v>
      </c>
    </row>
    <row r="2603" spans="1:4" x14ac:dyDescent="0.25">
      <c r="A2603" s="131" t="s">
        <v>8</v>
      </c>
      <c r="B2603" s="132">
        <v>44670</v>
      </c>
      <c r="C2603" s="133">
        <v>7</v>
      </c>
      <c r="D2603" s="134">
        <v>76.754829999999998</v>
      </c>
    </row>
    <row r="2604" spans="1:4" x14ac:dyDescent="0.25">
      <c r="A2604" s="131" t="s">
        <v>8</v>
      </c>
      <c r="B2604" s="132">
        <v>44670</v>
      </c>
      <c r="C2604" s="133">
        <v>8</v>
      </c>
      <c r="D2604" s="134">
        <v>94.028000000000006</v>
      </c>
    </row>
    <row r="2605" spans="1:4" x14ac:dyDescent="0.25">
      <c r="A2605" s="131" t="s">
        <v>8</v>
      </c>
      <c r="B2605" s="132">
        <v>44670</v>
      </c>
      <c r="C2605" s="133">
        <v>9</v>
      </c>
      <c r="D2605" s="134">
        <v>85.698670000000007</v>
      </c>
    </row>
    <row r="2606" spans="1:4" x14ac:dyDescent="0.25">
      <c r="A2606" s="131" t="s">
        <v>8</v>
      </c>
      <c r="B2606" s="132">
        <v>44670</v>
      </c>
      <c r="C2606" s="133">
        <v>10</v>
      </c>
      <c r="D2606" s="134">
        <v>65.667559999999995</v>
      </c>
    </row>
    <row r="2607" spans="1:4" x14ac:dyDescent="0.25">
      <c r="A2607" s="131" t="s">
        <v>8</v>
      </c>
      <c r="B2607" s="132">
        <v>44670</v>
      </c>
      <c r="C2607" s="133">
        <v>11</v>
      </c>
      <c r="D2607" s="134">
        <v>68.856949999999998</v>
      </c>
    </row>
    <row r="2608" spans="1:4" x14ac:dyDescent="0.25">
      <c r="A2608" s="131" t="s">
        <v>8</v>
      </c>
      <c r="B2608" s="132">
        <v>44670</v>
      </c>
      <c r="C2608" s="133">
        <v>12</v>
      </c>
      <c r="D2608" s="134">
        <v>63.765659999999997</v>
      </c>
    </row>
    <row r="2609" spans="1:4" x14ac:dyDescent="0.25">
      <c r="A2609" s="131" t="s">
        <v>8</v>
      </c>
      <c r="B2609" s="132">
        <v>44670</v>
      </c>
      <c r="C2609" s="133">
        <v>13</v>
      </c>
      <c r="D2609" s="134">
        <v>57.089269999999999</v>
      </c>
    </row>
    <row r="2610" spans="1:4" x14ac:dyDescent="0.25">
      <c r="A2610" s="131" t="s">
        <v>8</v>
      </c>
      <c r="B2610" s="132">
        <v>44670</v>
      </c>
      <c r="C2610" s="133">
        <v>14</v>
      </c>
      <c r="D2610" s="134">
        <v>46.701500000000003</v>
      </c>
    </row>
    <row r="2611" spans="1:4" x14ac:dyDescent="0.25">
      <c r="A2611" s="131" t="s">
        <v>8</v>
      </c>
      <c r="B2611" s="132">
        <v>44670</v>
      </c>
      <c r="C2611" s="133">
        <v>15</v>
      </c>
      <c r="D2611" s="134">
        <v>50.914140000000003</v>
      </c>
    </row>
    <row r="2612" spans="1:4" x14ac:dyDescent="0.25">
      <c r="A2612" s="131" t="s">
        <v>8</v>
      </c>
      <c r="B2612" s="132">
        <v>44670</v>
      </c>
      <c r="C2612" s="133">
        <v>16</v>
      </c>
      <c r="D2612" s="134">
        <v>61.013390000000001</v>
      </c>
    </row>
    <row r="2613" spans="1:4" x14ac:dyDescent="0.25">
      <c r="A2613" s="131" t="s">
        <v>8</v>
      </c>
      <c r="B2613" s="132">
        <v>44670</v>
      </c>
      <c r="C2613" s="133">
        <v>17</v>
      </c>
      <c r="D2613" s="134">
        <v>63.555639999999997</v>
      </c>
    </row>
    <row r="2614" spans="1:4" x14ac:dyDescent="0.25">
      <c r="A2614" s="131" t="s">
        <v>8</v>
      </c>
      <c r="B2614" s="132">
        <v>44670</v>
      </c>
      <c r="C2614" s="133">
        <v>18</v>
      </c>
      <c r="D2614" s="134">
        <v>67.315479999999994</v>
      </c>
    </row>
    <row r="2615" spans="1:4" x14ac:dyDescent="0.25">
      <c r="A2615" s="131" t="s">
        <v>8</v>
      </c>
      <c r="B2615" s="132">
        <v>44670</v>
      </c>
      <c r="C2615" s="133">
        <v>19</v>
      </c>
      <c r="D2615" s="134">
        <v>68.219769999999997</v>
      </c>
    </row>
    <row r="2616" spans="1:4" x14ac:dyDescent="0.25">
      <c r="A2616" s="131" t="s">
        <v>8</v>
      </c>
      <c r="B2616" s="132">
        <v>44670</v>
      </c>
      <c r="C2616" s="133">
        <v>20</v>
      </c>
      <c r="D2616" s="134">
        <v>83.426150000000007</v>
      </c>
    </row>
    <row r="2617" spans="1:4" x14ac:dyDescent="0.25">
      <c r="A2617" s="131" t="s">
        <v>8</v>
      </c>
      <c r="B2617" s="132">
        <v>44670</v>
      </c>
      <c r="C2617" s="133">
        <v>21</v>
      </c>
      <c r="D2617" s="134">
        <v>93.537610000000001</v>
      </c>
    </row>
    <row r="2618" spans="1:4" x14ac:dyDescent="0.25">
      <c r="A2618" s="131" t="s">
        <v>8</v>
      </c>
      <c r="B2618" s="132">
        <v>44670</v>
      </c>
      <c r="C2618" s="133">
        <v>22</v>
      </c>
      <c r="D2618" s="134">
        <v>94.176879999999997</v>
      </c>
    </row>
    <row r="2619" spans="1:4" x14ac:dyDescent="0.25">
      <c r="A2619" s="131" t="s">
        <v>8</v>
      </c>
      <c r="B2619" s="132">
        <v>44670</v>
      </c>
      <c r="C2619" s="133">
        <v>23</v>
      </c>
      <c r="D2619" s="134">
        <v>85.465400000000002</v>
      </c>
    </row>
    <row r="2620" spans="1:4" x14ac:dyDescent="0.25">
      <c r="A2620" s="131" t="s">
        <v>8</v>
      </c>
      <c r="B2620" s="132">
        <v>44670</v>
      </c>
      <c r="C2620" s="133">
        <v>24</v>
      </c>
      <c r="D2620" s="134">
        <v>98.308850000000007</v>
      </c>
    </row>
    <row r="2621" spans="1:4" x14ac:dyDescent="0.25">
      <c r="A2621" s="131" t="s">
        <v>8</v>
      </c>
      <c r="B2621" s="132">
        <v>44671</v>
      </c>
      <c r="C2621" s="133">
        <v>1</v>
      </c>
      <c r="D2621" s="134">
        <v>81.407730000000001</v>
      </c>
    </row>
    <row r="2622" spans="1:4" x14ac:dyDescent="0.25">
      <c r="A2622" s="131" t="s">
        <v>8</v>
      </c>
      <c r="B2622" s="132">
        <v>44671</v>
      </c>
      <c r="C2622" s="133">
        <v>2</v>
      </c>
      <c r="D2622" s="134">
        <v>67.431449999999998</v>
      </c>
    </row>
    <row r="2623" spans="1:4" x14ac:dyDescent="0.25">
      <c r="A2623" s="131" t="s">
        <v>8</v>
      </c>
      <c r="B2623" s="132">
        <v>44671</v>
      </c>
      <c r="C2623" s="133">
        <v>3</v>
      </c>
      <c r="D2623" s="134">
        <v>58.258749999999999</v>
      </c>
    </row>
    <row r="2624" spans="1:4" x14ac:dyDescent="0.25">
      <c r="A2624" s="131" t="s">
        <v>8</v>
      </c>
      <c r="B2624" s="132">
        <v>44671</v>
      </c>
      <c r="C2624" s="133">
        <v>4</v>
      </c>
      <c r="D2624" s="134">
        <v>61.543930000000003</v>
      </c>
    </row>
    <row r="2625" spans="1:4" x14ac:dyDescent="0.25">
      <c r="A2625" s="131" t="s">
        <v>8</v>
      </c>
      <c r="B2625" s="132">
        <v>44671</v>
      </c>
      <c r="C2625" s="133">
        <v>5</v>
      </c>
      <c r="D2625" s="134">
        <v>62.519579999999998</v>
      </c>
    </row>
    <row r="2626" spans="1:4" x14ac:dyDescent="0.25">
      <c r="A2626" s="131" t="s">
        <v>8</v>
      </c>
      <c r="B2626" s="132">
        <v>44671</v>
      </c>
      <c r="C2626" s="133">
        <v>6</v>
      </c>
      <c r="D2626" s="134">
        <v>68.095410000000001</v>
      </c>
    </row>
    <row r="2627" spans="1:4" x14ac:dyDescent="0.25">
      <c r="A2627" s="131" t="s">
        <v>8</v>
      </c>
      <c r="B2627" s="132">
        <v>44671</v>
      </c>
      <c r="C2627" s="133">
        <v>7</v>
      </c>
      <c r="D2627" s="134">
        <v>72.772829999999999</v>
      </c>
    </row>
    <row r="2628" spans="1:4" x14ac:dyDescent="0.25">
      <c r="A2628" s="131" t="s">
        <v>8</v>
      </c>
      <c r="B2628" s="132">
        <v>44671</v>
      </c>
      <c r="C2628" s="133">
        <v>8</v>
      </c>
      <c r="D2628" s="134">
        <v>87.581059999999994</v>
      </c>
    </row>
    <row r="2629" spans="1:4" x14ac:dyDescent="0.25">
      <c r="A2629" s="131" t="s">
        <v>8</v>
      </c>
      <c r="B2629" s="132">
        <v>44671</v>
      </c>
      <c r="C2629" s="133">
        <v>9</v>
      </c>
      <c r="D2629" s="134">
        <v>102.37074</v>
      </c>
    </row>
    <row r="2630" spans="1:4" x14ac:dyDescent="0.25">
      <c r="A2630" s="131" t="s">
        <v>8</v>
      </c>
      <c r="B2630" s="132">
        <v>44671</v>
      </c>
      <c r="C2630" s="133">
        <v>10</v>
      </c>
      <c r="D2630" s="134">
        <v>80.624200000000002</v>
      </c>
    </row>
    <row r="2631" spans="1:4" x14ac:dyDescent="0.25">
      <c r="A2631" s="131" t="s">
        <v>8</v>
      </c>
      <c r="B2631" s="132">
        <v>44671</v>
      </c>
      <c r="C2631" s="133">
        <v>11</v>
      </c>
      <c r="D2631" s="134">
        <v>53.733220000000003</v>
      </c>
    </row>
    <row r="2632" spans="1:4" x14ac:dyDescent="0.25">
      <c r="A2632" s="131" t="s">
        <v>8</v>
      </c>
      <c r="B2632" s="132">
        <v>44671</v>
      </c>
      <c r="C2632" s="133">
        <v>12</v>
      </c>
      <c r="D2632" s="134">
        <v>64.517300000000006</v>
      </c>
    </row>
    <row r="2633" spans="1:4" x14ac:dyDescent="0.25">
      <c r="A2633" s="131" t="s">
        <v>8</v>
      </c>
      <c r="B2633" s="132">
        <v>44671</v>
      </c>
      <c r="C2633" s="133">
        <v>13</v>
      </c>
      <c r="D2633" s="134">
        <v>67.440389999999994</v>
      </c>
    </row>
    <row r="2634" spans="1:4" x14ac:dyDescent="0.25">
      <c r="A2634" s="131" t="s">
        <v>8</v>
      </c>
      <c r="B2634" s="132">
        <v>44671</v>
      </c>
      <c r="C2634" s="133">
        <v>14</v>
      </c>
      <c r="D2634" s="134">
        <v>55.082900000000002</v>
      </c>
    </row>
    <row r="2635" spans="1:4" x14ac:dyDescent="0.25">
      <c r="A2635" s="131" t="s">
        <v>8</v>
      </c>
      <c r="B2635" s="132">
        <v>44671</v>
      </c>
      <c r="C2635" s="133">
        <v>15</v>
      </c>
      <c r="D2635" s="134">
        <v>56.680280000000003</v>
      </c>
    </row>
    <row r="2636" spans="1:4" x14ac:dyDescent="0.25">
      <c r="A2636" s="131" t="s">
        <v>8</v>
      </c>
      <c r="B2636" s="132">
        <v>44671</v>
      </c>
      <c r="C2636" s="133">
        <v>16</v>
      </c>
      <c r="D2636" s="134">
        <v>54.784910000000004</v>
      </c>
    </row>
    <row r="2637" spans="1:4" x14ac:dyDescent="0.25">
      <c r="A2637" s="131" t="s">
        <v>8</v>
      </c>
      <c r="B2637" s="132">
        <v>44671</v>
      </c>
      <c r="C2637" s="133">
        <v>17</v>
      </c>
      <c r="D2637" s="134">
        <v>52.340560000000004</v>
      </c>
    </row>
    <row r="2638" spans="1:4" x14ac:dyDescent="0.25">
      <c r="A2638" s="131" t="s">
        <v>8</v>
      </c>
      <c r="B2638" s="132">
        <v>44671</v>
      </c>
      <c r="C2638" s="133">
        <v>18</v>
      </c>
      <c r="D2638" s="134">
        <v>57.926380000000002</v>
      </c>
    </row>
    <row r="2639" spans="1:4" x14ac:dyDescent="0.25">
      <c r="A2639" s="131" t="s">
        <v>8</v>
      </c>
      <c r="B2639" s="132">
        <v>44671</v>
      </c>
      <c r="C2639" s="133">
        <v>19</v>
      </c>
      <c r="D2639" s="134">
        <v>64.374880000000005</v>
      </c>
    </row>
    <row r="2640" spans="1:4" x14ac:dyDescent="0.25">
      <c r="A2640" s="131" t="s">
        <v>8</v>
      </c>
      <c r="B2640" s="132">
        <v>44671</v>
      </c>
      <c r="C2640" s="133">
        <v>20</v>
      </c>
      <c r="D2640" s="134">
        <v>95.709450000000004</v>
      </c>
    </row>
    <row r="2641" spans="1:4" x14ac:dyDescent="0.25">
      <c r="A2641" s="131" t="s">
        <v>8</v>
      </c>
      <c r="B2641" s="132">
        <v>44671</v>
      </c>
      <c r="C2641" s="133">
        <v>21</v>
      </c>
      <c r="D2641" s="134">
        <v>84.455529999999996</v>
      </c>
    </row>
    <row r="2642" spans="1:4" x14ac:dyDescent="0.25">
      <c r="A2642" s="131" t="s">
        <v>8</v>
      </c>
      <c r="B2642" s="132">
        <v>44671</v>
      </c>
      <c r="C2642" s="133">
        <v>22</v>
      </c>
      <c r="D2642" s="134">
        <v>83.228139999999996</v>
      </c>
    </row>
    <row r="2643" spans="1:4" x14ac:dyDescent="0.25">
      <c r="A2643" s="131" t="s">
        <v>8</v>
      </c>
      <c r="B2643" s="132">
        <v>44671</v>
      </c>
      <c r="C2643" s="133">
        <v>23</v>
      </c>
      <c r="D2643" s="134">
        <v>82.372900000000001</v>
      </c>
    </row>
    <row r="2644" spans="1:4" x14ac:dyDescent="0.25">
      <c r="A2644" s="131" t="s">
        <v>8</v>
      </c>
      <c r="B2644" s="132">
        <v>44671</v>
      </c>
      <c r="C2644" s="133">
        <v>24</v>
      </c>
      <c r="D2644" s="134">
        <v>83.531970000000001</v>
      </c>
    </row>
    <row r="2645" spans="1:4" x14ac:dyDescent="0.25">
      <c r="A2645" s="131" t="s">
        <v>8</v>
      </c>
      <c r="B2645" s="132">
        <v>44672</v>
      </c>
      <c r="C2645" s="133">
        <v>1</v>
      </c>
      <c r="D2645" s="134">
        <v>67.449380000000005</v>
      </c>
    </row>
    <row r="2646" spans="1:4" x14ac:dyDescent="0.25">
      <c r="A2646" s="131" t="s">
        <v>8</v>
      </c>
      <c r="B2646" s="132">
        <v>44672</v>
      </c>
      <c r="C2646" s="133">
        <v>2</v>
      </c>
      <c r="D2646" s="134">
        <v>60.926580000000001</v>
      </c>
    </row>
    <row r="2647" spans="1:4" x14ac:dyDescent="0.25">
      <c r="A2647" s="131" t="s">
        <v>8</v>
      </c>
      <c r="B2647" s="132">
        <v>44672</v>
      </c>
      <c r="C2647" s="133">
        <v>3</v>
      </c>
      <c r="D2647" s="134">
        <v>58.163580000000003</v>
      </c>
    </row>
    <row r="2648" spans="1:4" x14ac:dyDescent="0.25">
      <c r="A2648" s="131" t="s">
        <v>8</v>
      </c>
      <c r="B2648" s="132">
        <v>44672</v>
      </c>
      <c r="C2648" s="133">
        <v>4</v>
      </c>
      <c r="D2648" s="134">
        <v>54.729379999999999</v>
      </c>
    </row>
    <row r="2649" spans="1:4" x14ac:dyDescent="0.25">
      <c r="A2649" s="131" t="s">
        <v>8</v>
      </c>
      <c r="B2649" s="132">
        <v>44672</v>
      </c>
      <c r="C2649" s="133">
        <v>5</v>
      </c>
      <c r="D2649" s="134">
        <v>58.799570000000003</v>
      </c>
    </row>
    <row r="2650" spans="1:4" x14ac:dyDescent="0.25">
      <c r="A2650" s="131" t="s">
        <v>8</v>
      </c>
      <c r="B2650" s="132">
        <v>44672</v>
      </c>
      <c r="C2650" s="133">
        <v>6</v>
      </c>
      <c r="D2650" s="134">
        <v>54.827770000000001</v>
      </c>
    </row>
    <row r="2651" spans="1:4" x14ac:dyDescent="0.25">
      <c r="A2651" s="131" t="s">
        <v>8</v>
      </c>
      <c r="B2651" s="132">
        <v>44672</v>
      </c>
      <c r="C2651" s="133">
        <v>7</v>
      </c>
      <c r="D2651" s="134">
        <v>62.038080000000001</v>
      </c>
    </row>
    <row r="2652" spans="1:4" x14ac:dyDescent="0.25">
      <c r="A2652" s="131" t="s">
        <v>8</v>
      </c>
      <c r="B2652" s="132">
        <v>44672</v>
      </c>
      <c r="C2652" s="133">
        <v>8</v>
      </c>
      <c r="D2652" s="134">
        <v>66.894499999999994</v>
      </c>
    </row>
    <row r="2653" spans="1:4" x14ac:dyDescent="0.25">
      <c r="A2653" s="131" t="s">
        <v>8</v>
      </c>
      <c r="B2653" s="132">
        <v>44672</v>
      </c>
      <c r="C2653" s="133">
        <v>9</v>
      </c>
      <c r="D2653" s="134">
        <v>66.434349999999995</v>
      </c>
    </row>
    <row r="2654" spans="1:4" x14ac:dyDescent="0.25">
      <c r="A2654" s="131" t="s">
        <v>8</v>
      </c>
      <c r="B2654" s="132">
        <v>44672</v>
      </c>
      <c r="C2654" s="133">
        <v>10</v>
      </c>
      <c r="D2654" s="134">
        <v>56.045949999999998</v>
      </c>
    </row>
    <row r="2655" spans="1:4" x14ac:dyDescent="0.25">
      <c r="A2655" s="131" t="s">
        <v>8</v>
      </c>
      <c r="B2655" s="132">
        <v>44672</v>
      </c>
      <c r="C2655" s="133">
        <v>11</v>
      </c>
      <c r="D2655" s="134">
        <v>51.996229999999997</v>
      </c>
    </row>
    <row r="2656" spans="1:4" x14ac:dyDescent="0.25">
      <c r="A2656" s="131" t="s">
        <v>8</v>
      </c>
      <c r="B2656" s="132">
        <v>44672</v>
      </c>
      <c r="C2656" s="133">
        <v>12</v>
      </c>
      <c r="D2656" s="134">
        <v>51.320860000000003</v>
      </c>
    </row>
    <row r="2657" spans="1:4" x14ac:dyDescent="0.25">
      <c r="A2657" s="131" t="s">
        <v>8</v>
      </c>
      <c r="B2657" s="132">
        <v>44672</v>
      </c>
      <c r="C2657" s="133">
        <v>13</v>
      </c>
      <c r="D2657" s="134">
        <v>45.406860000000002</v>
      </c>
    </row>
    <row r="2658" spans="1:4" x14ac:dyDescent="0.25">
      <c r="A2658" s="131" t="s">
        <v>8</v>
      </c>
      <c r="B2658" s="132">
        <v>44672</v>
      </c>
      <c r="C2658" s="133">
        <v>14</v>
      </c>
      <c r="D2658" s="134">
        <v>42.432670000000002</v>
      </c>
    </row>
    <row r="2659" spans="1:4" x14ac:dyDescent="0.25">
      <c r="A2659" s="131" t="s">
        <v>8</v>
      </c>
      <c r="B2659" s="132">
        <v>44672</v>
      </c>
      <c r="C2659" s="133">
        <v>15</v>
      </c>
      <c r="D2659" s="134">
        <v>42.650089999999999</v>
      </c>
    </row>
    <row r="2660" spans="1:4" x14ac:dyDescent="0.25">
      <c r="A2660" s="131" t="s">
        <v>8</v>
      </c>
      <c r="B2660" s="132">
        <v>44672</v>
      </c>
      <c r="C2660" s="133">
        <v>16</v>
      </c>
      <c r="D2660" s="134">
        <v>47.605139999999999</v>
      </c>
    </row>
    <row r="2661" spans="1:4" x14ac:dyDescent="0.25">
      <c r="A2661" s="131" t="s">
        <v>8</v>
      </c>
      <c r="B2661" s="132">
        <v>44672</v>
      </c>
      <c r="C2661" s="133">
        <v>17</v>
      </c>
      <c r="D2661" s="134">
        <v>65.437299999999993</v>
      </c>
    </row>
    <row r="2662" spans="1:4" x14ac:dyDescent="0.25">
      <c r="A2662" s="131" t="s">
        <v>8</v>
      </c>
      <c r="B2662" s="132">
        <v>44672</v>
      </c>
      <c r="C2662" s="133">
        <v>18</v>
      </c>
      <c r="D2662" s="134">
        <v>83.909790000000001</v>
      </c>
    </row>
    <row r="2663" spans="1:4" x14ac:dyDescent="0.25">
      <c r="A2663" s="131" t="s">
        <v>8</v>
      </c>
      <c r="B2663" s="132">
        <v>44672</v>
      </c>
      <c r="C2663" s="133">
        <v>19</v>
      </c>
      <c r="D2663" s="134">
        <v>89.215379999999996</v>
      </c>
    </row>
    <row r="2664" spans="1:4" x14ac:dyDescent="0.25">
      <c r="A2664" s="131" t="s">
        <v>8</v>
      </c>
      <c r="B2664" s="132">
        <v>44672</v>
      </c>
      <c r="C2664" s="133">
        <v>20</v>
      </c>
      <c r="D2664" s="134">
        <v>92.741200000000006</v>
      </c>
    </row>
    <row r="2665" spans="1:4" x14ac:dyDescent="0.25">
      <c r="A2665" s="131" t="s">
        <v>8</v>
      </c>
      <c r="B2665" s="132">
        <v>44672</v>
      </c>
      <c r="C2665" s="133">
        <v>21</v>
      </c>
      <c r="D2665" s="134">
        <v>99.390910000000005</v>
      </c>
    </row>
    <row r="2666" spans="1:4" x14ac:dyDescent="0.25">
      <c r="A2666" s="131" t="s">
        <v>8</v>
      </c>
      <c r="B2666" s="132">
        <v>44672</v>
      </c>
      <c r="C2666" s="133">
        <v>22</v>
      </c>
      <c r="D2666" s="134">
        <v>91.412679999999995</v>
      </c>
    </row>
    <row r="2667" spans="1:4" x14ac:dyDescent="0.25">
      <c r="A2667" s="131" t="s">
        <v>8</v>
      </c>
      <c r="B2667" s="132">
        <v>44672</v>
      </c>
      <c r="C2667" s="133">
        <v>23</v>
      </c>
      <c r="D2667" s="134">
        <v>88.020579999999995</v>
      </c>
    </row>
    <row r="2668" spans="1:4" x14ac:dyDescent="0.25">
      <c r="A2668" s="131" t="s">
        <v>8</v>
      </c>
      <c r="B2668" s="132">
        <v>44672</v>
      </c>
      <c r="C2668" s="133">
        <v>24</v>
      </c>
      <c r="D2668" s="134">
        <v>85.599800000000002</v>
      </c>
    </row>
    <row r="2669" spans="1:4" x14ac:dyDescent="0.25">
      <c r="A2669" s="131" t="s">
        <v>8</v>
      </c>
      <c r="B2669" s="132">
        <v>44673</v>
      </c>
      <c r="C2669" s="133">
        <v>1</v>
      </c>
      <c r="D2669" s="134">
        <v>74.939949999999996</v>
      </c>
    </row>
    <row r="2670" spans="1:4" x14ac:dyDescent="0.25">
      <c r="A2670" s="131" t="s">
        <v>8</v>
      </c>
      <c r="B2670" s="132">
        <v>44673</v>
      </c>
      <c r="C2670" s="133">
        <v>2</v>
      </c>
      <c r="D2670" s="134">
        <v>66.481350000000006</v>
      </c>
    </row>
    <row r="2671" spans="1:4" x14ac:dyDescent="0.25">
      <c r="A2671" s="131" t="s">
        <v>8</v>
      </c>
      <c r="B2671" s="132">
        <v>44673</v>
      </c>
      <c r="C2671" s="133">
        <v>3</v>
      </c>
      <c r="D2671" s="134">
        <v>64.051289999999995</v>
      </c>
    </row>
    <row r="2672" spans="1:4" x14ac:dyDescent="0.25">
      <c r="A2672" s="131" t="s">
        <v>8</v>
      </c>
      <c r="B2672" s="132">
        <v>44673</v>
      </c>
      <c r="C2672" s="133">
        <v>4</v>
      </c>
      <c r="D2672" s="134">
        <v>69.322810000000004</v>
      </c>
    </row>
    <row r="2673" spans="1:4" x14ac:dyDescent="0.25">
      <c r="A2673" s="131" t="s">
        <v>8</v>
      </c>
      <c r="B2673" s="132">
        <v>44673</v>
      </c>
      <c r="C2673" s="133">
        <v>5</v>
      </c>
      <c r="D2673" s="134">
        <v>65.747200000000007</v>
      </c>
    </row>
    <row r="2674" spans="1:4" x14ac:dyDescent="0.25">
      <c r="A2674" s="131" t="s">
        <v>8</v>
      </c>
      <c r="B2674" s="132">
        <v>44673</v>
      </c>
      <c r="C2674" s="133">
        <v>6</v>
      </c>
      <c r="D2674" s="134">
        <v>61.057899999999997</v>
      </c>
    </row>
    <row r="2675" spans="1:4" x14ac:dyDescent="0.25">
      <c r="A2675" s="131" t="s">
        <v>8</v>
      </c>
      <c r="B2675" s="132">
        <v>44673</v>
      </c>
      <c r="C2675" s="133">
        <v>7</v>
      </c>
      <c r="D2675" s="134">
        <v>75.097480000000004</v>
      </c>
    </row>
    <row r="2676" spans="1:4" x14ac:dyDescent="0.25">
      <c r="A2676" s="131" t="s">
        <v>8</v>
      </c>
      <c r="B2676" s="132">
        <v>44673</v>
      </c>
      <c r="C2676" s="133">
        <v>8</v>
      </c>
      <c r="D2676" s="134">
        <v>80.882480000000001</v>
      </c>
    </row>
    <row r="2677" spans="1:4" x14ac:dyDescent="0.25">
      <c r="A2677" s="131" t="s">
        <v>8</v>
      </c>
      <c r="B2677" s="132">
        <v>44673</v>
      </c>
      <c r="C2677" s="133">
        <v>9</v>
      </c>
      <c r="D2677" s="134">
        <v>82.316469999999995</v>
      </c>
    </row>
    <row r="2678" spans="1:4" x14ac:dyDescent="0.25">
      <c r="A2678" s="131" t="s">
        <v>8</v>
      </c>
      <c r="B2678" s="132">
        <v>44673</v>
      </c>
      <c r="C2678" s="133">
        <v>10</v>
      </c>
      <c r="D2678" s="134">
        <v>50.708069999999999</v>
      </c>
    </row>
    <row r="2679" spans="1:4" x14ac:dyDescent="0.25">
      <c r="A2679" s="131" t="s">
        <v>8</v>
      </c>
      <c r="B2679" s="132">
        <v>44673</v>
      </c>
      <c r="C2679" s="133">
        <v>11</v>
      </c>
      <c r="D2679" s="134">
        <v>50.068210000000001</v>
      </c>
    </row>
    <row r="2680" spans="1:4" x14ac:dyDescent="0.25">
      <c r="A2680" s="131" t="s">
        <v>8</v>
      </c>
      <c r="B2680" s="132">
        <v>44673</v>
      </c>
      <c r="C2680" s="133">
        <v>12</v>
      </c>
      <c r="D2680" s="134">
        <v>43.2256</v>
      </c>
    </row>
    <row r="2681" spans="1:4" x14ac:dyDescent="0.25">
      <c r="A2681" s="131" t="s">
        <v>8</v>
      </c>
      <c r="B2681" s="132">
        <v>44673</v>
      </c>
      <c r="C2681" s="133">
        <v>13</v>
      </c>
      <c r="D2681" s="134">
        <v>44.22251</v>
      </c>
    </row>
    <row r="2682" spans="1:4" x14ac:dyDescent="0.25">
      <c r="A2682" s="131" t="s">
        <v>8</v>
      </c>
      <c r="B2682" s="132">
        <v>44673</v>
      </c>
      <c r="C2682" s="133">
        <v>14</v>
      </c>
      <c r="D2682" s="134">
        <v>46.37012</v>
      </c>
    </row>
    <row r="2683" spans="1:4" x14ac:dyDescent="0.25">
      <c r="A2683" s="131" t="s">
        <v>8</v>
      </c>
      <c r="B2683" s="132">
        <v>44673</v>
      </c>
      <c r="C2683" s="133">
        <v>15</v>
      </c>
      <c r="D2683" s="134">
        <v>34.049880000000002</v>
      </c>
    </row>
    <row r="2684" spans="1:4" x14ac:dyDescent="0.25">
      <c r="A2684" s="131" t="s">
        <v>8</v>
      </c>
      <c r="B2684" s="132">
        <v>44673</v>
      </c>
      <c r="C2684" s="133">
        <v>16</v>
      </c>
      <c r="D2684" s="134">
        <v>36.59357</v>
      </c>
    </row>
    <row r="2685" spans="1:4" x14ac:dyDescent="0.25">
      <c r="A2685" s="131" t="s">
        <v>8</v>
      </c>
      <c r="B2685" s="132">
        <v>44673</v>
      </c>
      <c r="C2685" s="133">
        <v>17</v>
      </c>
      <c r="D2685" s="134">
        <v>35.329970000000003</v>
      </c>
    </row>
    <row r="2686" spans="1:4" x14ac:dyDescent="0.25">
      <c r="A2686" s="131" t="s">
        <v>8</v>
      </c>
      <c r="B2686" s="132">
        <v>44673</v>
      </c>
      <c r="C2686" s="133">
        <v>18</v>
      </c>
      <c r="D2686" s="134">
        <v>32.140520000000002</v>
      </c>
    </row>
    <row r="2687" spans="1:4" x14ac:dyDescent="0.25">
      <c r="A2687" s="131" t="s">
        <v>8</v>
      </c>
      <c r="B2687" s="132">
        <v>44673</v>
      </c>
      <c r="C2687" s="133">
        <v>19</v>
      </c>
      <c r="D2687" s="134">
        <v>48.291159999999998</v>
      </c>
    </row>
    <row r="2688" spans="1:4" x14ac:dyDescent="0.25">
      <c r="A2688" s="131" t="s">
        <v>8</v>
      </c>
      <c r="B2688" s="132">
        <v>44673</v>
      </c>
      <c r="C2688" s="133">
        <v>20</v>
      </c>
      <c r="D2688" s="134">
        <v>48.540309999999998</v>
      </c>
    </row>
    <row r="2689" spans="1:4" x14ac:dyDescent="0.25">
      <c r="A2689" s="131" t="s">
        <v>8</v>
      </c>
      <c r="B2689" s="132">
        <v>44673</v>
      </c>
      <c r="C2689" s="133">
        <v>21</v>
      </c>
      <c r="D2689" s="134">
        <v>53.681910000000002</v>
      </c>
    </row>
    <row r="2690" spans="1:4" x14ac:dyDescent="0.25">
      <c r="A2690" s="131" t="s">
        <v>8</v>
      </c>
      <c r="B2690" s="132">
        <v>44673</v>
      </c>
      <c r="C2690" s="133">
        <v>22</v>
      </c>
      <c r="D2690" s="134">
        <v>55.978470000000002</v>
      </c>
    </row>
    <row r="2691" spans="1:4" x14ac:dyDescent="0.25">
      <c r="A2691" s="131" t="s">
        <v>8</v>
      </c>
      <c r="B2691" s="132">
        <v>44673</v>
      </c>
      <c r="C2691" s="133">
        <v>23</v>
      </c>
      <c r="D2691" s="134">
        <v>57.966329999999999</v>
      </c>
    </row>
    <row r="2692" spans="1:4" x14ac:dyDescent="0.25">
      <c r="A2692" s="131" t="s">
        <v>8</v>
      </c>
      <c r="B2692" s="132">
        <v>44673</v>
      </c>
      <c r="C2692" s="133">
        <v>24</v>
      </c>
      <c r="D2692" s="134">
        <v>53.348210000000002</v>
      </c>
    </row>
    <row r="2693" spans="1:4" x14ac:dyDescent="0.25">
      <c r="A2693" s="131" t="s">
        <v>8</v>
      </c>
      <c r="B2693" s="132">
        <v>44674</v>
      </c>
      <c r="C2693" s="133">
        <v>1</v>
      </c>
      <c r="D2693" s="134">
        <v>54.446959999999997</v>
      </c>
    </row>
    <row r="2694" spans="1:4" x14ac:dyDescent="0.25">
      <c r="A2694" s="131" t="s">
        <v>8</v>
      </c>
      <c r="B2694" s="132">
        <v>44674</v>
      </c>
      <c r="C2694" s="133">
        <v>2</v>
      </c>
      <c r="D2694" s="134">
        <v>46.731259999999999</v>
      </c>
    </row>
    <row r="2695" spans="1:4" x14ac:dyDescent="0.25">
      <c r="A2695" s="131" t="s">
        <v>8</v>
      </c>
      <c r="B2695" s="132">
        <v>44674</v>
      </c>
      <c r="C2695" s="133">
        <v>3</v>
      </c>
      <c r="D2695" s="134">
        <v>45.08419</v>
      </c>
    </row>
    <row r="2696" spans="1:4" x14ac:dyDescent="0.25">
      <c r="A2696" s="131" t="s">
        <v>8</v>
      </c>
      <c r="B2696" s="132">
        <v>44674</v>
      </c>
      <c r="C2696" s="133">
        <v>4</v>
      </c>
      <c r="D2696" s="134">
        <v>42.41525</v>
      </c>
    </row>
    <row r="2697" spans="1:4" x14ac:dyDescent="0.25">
      <c r="A2697" s="131" t="s">
        <v>8</v>
      </c>
      <c r="B2697" s="132">
        <v>44674</v>
      </c>
      <c r="C2697" s="133">
        <v>5</v>
      </c>
      <c r="D2697" s="134">
        <v>42.241410000000002</v>
      </c>
    </row>
    <row r="2698" spans="1:4" x14ac:dyDescent="0.25">
      <c r="A2698" s="131" t="s">
        <v>8</v>
      </c>
      <c r="B2698" s="132">
        <v>44674</v>
      </c>
      <c r="C2698" s="133">
        <v>6</v>
      </c>
      <c r="D2698" s="134">
        <v>45.278579999999998</v>
      </c>
    </row>
    <row r="2699" spans="1:4" x14ac:dyDescent="0.25">
      <c r="A2699" s="131" t="s">
        <v>8</v>
      </c>
      <c r="B2699" s="132">
        <v>44674</v>
      </c>
      <c r="C2699" s="133">
        <v>7</v>
      </c>
      <c r="D2699" s="134">
        <v>47.022530000000003</v>
      </c>
    </row>
    <row r="2700" spans="1:4" x14ac:dyDescent="0.25">
      <c r="A2700" s="131" t="s">
        <v>8</v>
      </c>
      <c r="B2700" s="132">
        <v>44674</v>
      </c>
      <c r="C2700" s="133">
        <v>8</v>
      </c>
      <c r="D2700" s="134">
        <v>45.062370000000001</v>
      </c>
    </row>
    <row r="2701" spans="1:4" x14ac:dyDescent="0.25">
      <c r="A2701" s="131" t="s">
        <v>8</v>
      </c>
      <c r="B2701" s="132">
        <v>44674</v>
      </c>
      <c r="C2701" s="133">
        <v>9</v>
      </c>
      <c r="D2701" s="134">
        <v>42.728810000000003</v>
      </c>
    </row>
    <row r="2702" spans="1:4" x14ac:dyDescent="0.25">
      <c r="A2702" s="131" t="s">
        <v>8</v>
      </c>
      <c r="B2702" s="132">
        <v>44674</v>
      </c>
      <c r="C2702" s="133">
        <v>10</v>
      </c>
      <c r="D2702" s="134">
        <v>33.485889999999998</v>
      </c>
    </row>
    <row r="2703" spans="1:4" x14ac:dyDescent="0.25">
      <c r="A2703" s="131" t="s">
        <v>8</v>
      </c>
      <c r="B2703" s="132">
        <v>44674</v>
      </c>
      <c r="C2703" s="133">
        <v>11</v>
      </c>
      <c r="D2703" s="134">
        <v>32.176900000000003</v>
      </c>
    </row>
    <row r="2704" spans="1:4" x14ac:dyDescent="0.25">
      <c r="A2704" s="131" t="s">
        <v>8</v>
      </c>
      <c r="B2704" s="132">
        <v>44674</v>
      </c>
      <c r="C2704" s="133">
        <v>12</v>
      </c>
      <c r="D2704" s="134">
        <v>32.996209999999998</v>
      </c>
    </row>
    <row r="2705" spans="1:4" x14ac:dyDescent="0.25">
      <c r="A2705" s="131" t="s">
        <v>8</v>
      </c>
      <c r="B2705" s="132">
        <v>44674</v>
      </c>
      <c r="C2705" s="133">
        <v>13</v>
      </c>
      <c r="D2705" s="134">
        <v>30.054020000000001</v>
      </c>
    </row>
    <row r="2706" spans="1:4" x14ac:dyDescent="0.25">
      <c r="A2706" s="131" t="s">
        <v>8</v>
      </c>
      <c r="B2706" s="132">
        <v>44674</v>
      </c>
      <c r="C2706" s="133">
        <v>14</v>
      </c>
      <c r="D2706" s="134">
        <v>27.9055</v>
      </c>
    </row>
    <row r="2707" spans="1:4" x14ac:dyDescent="0.25">
      <c r="A2707" s="131" t="s">
        <v>8</v>
      </c>
      <c r="B2707" s="132">
        <v>44674</v>
      </c>
      <c r="C2707" s="133">
        <v>15</v>
      </c>
      <c r="D2707" s="134">
        <v>28.44998</v>
      </c>
    </row>
    <row r="2708" spans="1:4" x14ac:dyDescent="0.25">
      <c r="A2708" s="131" t="s">
        <v>8</v>
      </c>
      <c r="B2708" s="132">
        <v>44674</v>
      </c>
      <c r="C2708" s="133">
        <v>16</v>
      </c>
      <c r="D2708" s="134">
        <v>14.117760000000001</v>
      </c>
    </row>
    <row r="2709" spans="1:4" x14ac:dyDescent="0.25">
      <c r="A2709" s="131" t="s">
        <v>8</v>
      </c>
      <c r="B2709" s="132">
        <v>44674</v>
      </c>
      <c r="C2709" s="133">
        <v>17</v>
      </c>
      <c r="D2709" s="134">
        <v>-5.7638400000000001</v>
      </c>
    </row>
    <row r="2710" spans="1:4" x14ac:dyDescent="0.25">
      <c r="A2710" s="131" t="s">
        <v>8</v>
      </c>
      <c r="B2710" s="132">
        <v>44674</v>
      </c>
      <c r="C2710" s="133">
        <v>18</v>
      </c>
      <c r="D2710" s="134">
        <v>7.67293</v>
      </c>
    </row>
    <row r="2711" spans="1:4" x14ac:dyDescent="0.25">
      <c r="A2711" s="131" t="s">
        <v>8</v>
      </c>
      <c r="B2711" s="132">
        <v>44674</v>
      </c>
      <c r="C2711" s="133">
        <v>19</v>
      </c>
      <c r="D2711" s="134">
        <v>34.796610000000001</v>
      </c>
    </row>
    <row r="2712" spans="1:4" x14ac:dyDescent="0.25">
      <c r="A2712" s="131" t="s">
        <v>8</v>
      </c>
      <c r="B2712" s="132">
        <v>44674</v>
      </c>
      <c r="C2712" s="133">
        <v>20</v>
      </c>
      <c r="D2712" s="134">
        <v>60.453400000000002</v>
      </c>
    </row>
    <row r="2713" spans="1:4" x14ac:dyDescent="0.25">
      <c r="A2713" s="131" t="s">
        <v>8</v>
      </c>
      <c r="B2713" s="132">
        <v>44674</v>
      </c>
      <c r="C2713" s="133">
        <v>21</v>
      </c>
      <c r="D2713" s="134">
        <v>68.626480000000001</v>
      </c>
    </row>
    <row r="2714" spans="1:4" x14ac:dyDescent="0.25">
      <c r="A2714" s="131" t="s">
        <v>8</v>
      </c>
      <c r="B2714" s="132">
        <v>44674</v>
      </c>
      <c r="C2714" s="133">
        <v>22</v>
      </c>
      <c r="D2714" s="134">
        <v>76.667490000000001</v>
      </c>
    </row>
    <row r="2715" spans="1:4" x14ac:dyDescent="0.25">
      <c r="A2715" s="131" t="s">
        <v>8</v>
      </c>
      <c r="B2715" s="132">
        <v>44674</v>
      </c>
      <c r="C2715" s="133">
        <v>23</v>
      </c>
      <c r="D2715" s="134">
        <v>78.10557</v>
      </c>
    </row>
    <row r="2716" spans="1:4" x14ac:dyDescent="0.25">
      <c r="A2716" s="131" t="s">
        <v>8</v>
      </c>
      <c r="B2716" s="132">
        <v>44674</v>
      </c>
      <c r="C2716" s="133">
        <v>24</v>
      </c>
      <c r="D2716" s="134">
        <v>90.083340000000007</v>
      </c>
    </row>
    <row r="2717" spans="1:4" x14ac:dyDescent="0.25">
      <c r="A2717" s="131" t="s">
        <v>8</v>
      </c>
      <c r="B2717" s="132">
        <v>44675</v>
      </c>
      <c r="C2717" s="133">
        <v>1</v>
      </c>
      <c r="D2717" s="134">
        <v>113.77777</v>
      </c>
    </row>
    <row r="2718" spans="1:4" x14ac:dyDescent="0.25">
      <c r="A2718" s="131" t="s">
        <v>8</v>
      </c>
      <c r="B2718" s="132">
        <v>44675</v>
      </c>
      <c r="C2718" s="133">
        <v>2</v>
      </c>
      <c r="D2718" s="134">
        <v>81.223349999999996</v>
      </c>
    </row>
    <row r="2719" spans="1:4" x14ac:dyDescent="0.25">
      <c r="A2719" s="131" t="s">
        <v>8</v>
      </c>
      <c r="B2719" s="132">
        <v>44675</v>
      </c>
      <c r="C2719" s="133">
        <v>3</v>
      </c>
      <c r="D2719" s="134">
        <v>70.881060000000005</v>
      </c>
    </row>
    <row r="2720" spans="1:4" x14ac:dyDescent="0.25">
      <c r="A2720" s="131" t="s">
        <v>8</v>
      </c>
      <c r="B2720" s="132">
        <v>44675</v>
      </c>
      <c r="C2720" s="133">
        <v>4</v>
      </c>
      <c r="D2720" s="134">
        <v>54.606859999999998</v>
      </c>
    </row>
    <row r="2721" spans="1:4" x14ac:dyDescent="0.25">
      <c r="A2721" s="131" t="s">
        <v>8</v>
      </c>
      <c r="B2721" s="132">
        <v>44675</v>
      </c>
      <c r="C2721" s="133">
        <v>5</v>
      </c>
      <c r="D2721" s="134">
        <v>58.643459999999997</v>
      </c>
    </row>
    <row r="2722" spans="1:4" x14ac:dyDescent="0.25">
      <c r="A2722" s="131" t="s">
        <v>8</v>
      </c>
      <c r="B2722" s="132">
        <v>44675</v>
      </c>
      <c r="C2722" s="133">
        <v>6</v>
      </c>
      <c r="D2722" s="134">
        <v>77.47766</v>
      </c>
    </row>
    <row r="2723" spans="1:4" x14ac:dyDescent="0.25">
      <c r="A2723" s="131" t="s">
        <v>8</v>
      </c>
      <c r="B2723" s="132">
        <v>44675</v>
      </c>
      <c r="C2723" s="133">
        <v>7</v>
      </c>
      <c r="D2723" s="134">
        <v>84.178309999999996</v>
      </c>
    </row>
    <row r="2724" spans="1:4" x14ac:dyDescent="0.25">
      <c r="A2724" s="131" t="s">
        <v>8</v>
      </c>
      <c r="B2724" s="132">
        <v>44675</v>
      </c>
      <c r="C2724" s="133">
        <v>8</v>
      </c>
      <c r="D2724" s="134">
        <v>97.460390000000004</v>
      </c>
    </row>
    <row r="2725" spans="1:4" x14ac:dyDescent="0.25">
      <c r="A2725" s="131" t="s">
        <v>8</v>
      </c>
      <c r="B2725" s="132">
        <v>44675</v>
      </c>
      <c r="C2725" s="133">
        <v>9</v>
      </c>
      <c r="D2725" s="134">
        <v>94.914370000000005</v>
      </c>
    </row>
    <row r="2726" spans="1:4" x14ac:dyDescent="0.25">
      <c r="A2726" s="131" t="s">
        <v>8</v>
      </c>
      <c r="B2726" s="132">
        <v>44675</v>
      </c>
      <c r="C2726" s="133">
        <v>10</v>
      </c>
      <c r="D2726" s="134">
        <v>89.962739999999997</v>
      </c>
    </row>
    <row r="2727" spans="1:4" x14ac:dyDescent="0.25">
      <c r="A2727" s="131" t="s">
        <v>8</v>
      </c>
      <c r="B2727" s="132">
        <v>44675</v>
      </c>
      <c r="C2727" s="133">
        <v>11</v>
      </c>
      <c r="D2727" s="134">
        <v>66.086579999999998</v>
      </c>
    </row>
    <row r="2728" spans="1:4" x14ac:dyDescent="0.25">
      <c r="A2728" s="131" t="s">
        <v>8</v>
      </c>
      <c r="B2728" s="132">
        <v>44675</v>
      </c>
      <c r="C2728" s="133">
        <v>12</v>
      </c>
      <c r="D2728" s="134">
        <v>69.33305</v>
      </c>
    </row>
    <row r="2729" spans="1:4" x14ac:dyDescent="0.25">
      <c r="A2729" s="131" t="s">
        <v>8</v>
      </c>
      <c r="B2729" s="132">
        <v>44675</v>
      </c>
      <c r="C2729" s="133">
        <v>13</v>
      </c>
      <c r="D2729" s="134">
        <v>71.525130000000004</v>
      </c>
    </row>
    <row r="2730" spans="1:4" x14ac:dyDescent="0.25">
      <c r="A2730" s="131" t="s">
        <v>8</v>
      </c>
      <c r="B2730" s="132">
        <v>44675</v>
      </c>
      <c r="C2730" s="133">
        <v>14</v>
      </c>
      <c r="D2730" s="134">
        <v>63.777380000000001</v>
      </c>
    </row>
    <row r="2731" spans="1:4" x14ac:dyDescent="0.25">
      <c r="A2731" s="131" t="s">
        <v>8</v>
      </c>
      <c r="B2731" s="132">
        <v>44675</v>
      </c>
      <c r="C2731" s="133">
        <v>15</v>
      </c>
      <c r="D2731" s="134">
        <v>52.639299999999999</v>
      </c>
    </row>
    <row r="2732" spans="1:4" x14ac:dyDescent="0.25">
      <c r="A2732" s="131" t="s">
        <v>8</v>
      </c>
      <c r="B2732" s="132">
        <v>44675</v>
      </c>
      <c r="C2732" s="133">
        <v>16</v>
      </c>
      <c r="D2732" s="134">
        <v>66.014799999999994</v>
      </c>
    </row>
    <row r="2733" spans="1:4" x14ac:dyDescent="0.25">
      <c r="A2733" s="131" t="s">
        <v>8</v>
      </c>
      <c r="B2733" s="132">
        <v>44675</v>
      </c>
      <c r="C2733" s="133">
        <v>17</v>
      </c>
      <c r="D2733" s="134">
        <v>72.205070000000006</v>
      </c>
    </row>
    <row r="2734" spans="1:4" x14ac:dyDescent="0.25">
      <c r="A2734" s="131" t="s">
        <v>8</v>
      </c>
      <c r="B2734" s="132">
        <v>44675</v>
      </c>
      <c r="C2734" s="133">
        <v>18</v>
      </c>
      <c r="D2734" s="134">
        <v>69.912239999999997</v>
      </c>
    </row>
    <row r="2735" spans="1:4" x14ac:dyDescent="0.25">
      <c r="A2735" s="131" t="s">
        <v>8</v>
      </c>
      <c r="B2735" s="132">
        <v>44675</v>
      </c>
      <c r="C2735" s="133">
        <v>19</v>
      </c>
      <c r="D2735" s="134">
        <v>70.8506</v>
      </c>
    </row>
    <row r="2736" spans="1:4" x14ac:dyDescent="0.25">
      <c r="A2736" s="131" t="s">
        <v>8</v>
      </c>
      <c r="B2736" s="132">
        <v>44675</v>
      </c>
      <c r="C2736" s="133">
        <v>20</v>
      </c>
      <c r="D2736" s="134">
        <v>79.368099999999998</v>
      </c>
    </row>
    <row r="2737" spans="1:4" x14ac:dyDescent="0.25">
      <c r="A2737" s="131" t="s">
        <v>8</v>
      </c>
      <c r="B2737" s="132">
        <v>44675</v>
      </c>
      <c r="C2737" s="133">
        <v>21</v>
      </c>
      <c r="D2737" s="134">
        <v>106.41641</v>
      </c>
    </row>
    <row r="2738" spans="1:4" x14ac:dyDescent="0.25">
      <c r="A2738" s="131" t="s">
        <v>8</v>
      </c>
      <c r="B2738" s="132">
        <v>44675</v>
      </c>
      <c r="C2738" s="133">
        <v>22</v>
      </c>
      <c r="D2738" s="134">
        <v>113.1896</v>
      </c>
    </row>
    <row r="2739" spans="1:4" x14ac:dyDescent="0.25">
      <c r="A2739" s="131" t="s">
        <v>8</v>
      </c>
      <c r="B2739" s="132">
        <v>44675</v>
      </c>
      <c r="C2739" s="133">
        <v>23</v>
      </c>
      <c r="D2739" s="134">
        <v>100.58301</v>
      </c>
    </row>
    <row r="2740" spans="1:4" x14ac:dyDescent="0.25">
      <c r="A2740" s="131" t="s">
        <v>8</v>
      </c>
      <c r="B2740" s="132">
        <v>44675</v>
      </c>
      <c r="C2740" s="133">
        <v>24</v>
      </c>
      <c r="D2740" s="134">
        <v>79.997110000000006</v>
      </c>
    </row>
    <row r="2741" spans="1:4" x14ac:dyDescent="0.25">
      <c r="A2741" s="131" t="s">
        <v>8</v>
      </c>
      <c r="B2741" s="132">
        <v>44676</v>
      </c>
      <c r="C2741" s="133">
        <v>1</v>
      </c>
      <c r="D2741" s="134">
        <v>80.886060000000001</v>
      </c>
    </row>
    <row r="2742" spans="1:4" x14ac:dyDescent="0.25">
      <c r="A2742" s="131" t="s">
        <v>8</v>
      </c>
      <c r="B2742" s="132">
        <v>44676</v>
      </c>
      <c r="C2742" s="133">
        <v>2</v>
      </c>
      <c r="D2742" s="134">
        <v>73.504350000000002</v>
      </c>
    </row>
    <row r="2743" spans="1:4" x14ac:dyDescent="0.25">
      <c r="A2743" s="131" t="s">
        <v>8</v>
      </c>
      <c r="B2743" s="132">
        <v>44676</v>
      </c>
      <c r="C2743" s="133">
        <v>3</v>
      </c>
      <c r="D2743" s="134">
        <v>59.006770000000003</v>
      </c>
    </row>
    <row r="2744" spans="1:4" x14ac:dyDescent="0.25">
      <c r="A2744" s="131" t="s">
        <v>8</v>
      </c>
      <c r="B2744" s="132">
        <v>44676</v>
      </c>
      <c r="C2744" s="133">
        <v>4</v>
      </c>
      <c r="D2744" s="134">
        <v>53.781610000000001</v>
      </c>
    </row>
    <row r="2745" spans="1:4" x14ac:dyDescent="0.25">
      <c r="A2745" s="131" t="s">
        <v>8</v>
      </c>
      <c r="B2745" s="132">
        <v>44676</v>
      </c>
      <c r="C2745" s="133">
        <v>5</v>
      </c>
      <c r="D2745" s="134">
        <v>56.927770000000002</v>
      </c>
    </row>
    <row r="2746" spans="1:4" x14ac:dyDescent="0.25">
      <c r="A2746" s="131" t="s">
        <v>8</v>
      </c>
      <c r="B2746" s="132">
        <v>44676</v>
      </c>
      <c r="C2746" s="133">
        <v>6</v>
      </c>
      <c r="D2746" s="134">
        <v>64.399439999999998</v>
      </c>
    </row>
    <row r="2747" spans="1:4" x14ac:dyDescent="0.25">
      <c r="A2747" s="131" t="s">
        <v>8</v>
      </c>
      <c r="B2747" s="132">
        <v>44676</v>
      </c>
      <c r="C2747" s="133">
        <v>7</v>
      </c>
      <c r="D2747" s="134">
        <v>71.946269999999998</v>
      </c>
    </row>
    <row r="2748" spans="1:4" x14ac:dyDescent="0.25">
      <c r="A2748" s="131" t="s">
        <v>8</v>
      </c>
      <c r="B2748" s="132">
        <v>44676</v>
      </c>
      <c r="C2748" s="133">
        <v>8</v>
      </c>
      <c r="D2748" s="134">
        <v>70.032510000000002</v>
      </c>
    </row>
    <row r="2749" spans="1:4" x14ac:dyDescent="0.25">
      <c r="A2749" s="131" t="s">
        <v>8</v>
      </c>
      <c r="B2749" s="132">
        <v>44676</v>
      </c>
      <c r="C2749" s="133">
        <v>9</v>
      </c>
      <c r="D2749" s="134">
        <v>57.45149</v>
      </c>
    </row>
    <row r="2750" spans="1:4" x14ac:dyDescent="0.25">
      <c r="A2750" s="131" t="s">
        <v>8</v>
      </c>
      <c r="B2750" s="132">
        <v>44676</v>
      </c>
      <c r="C2750" s="133">
        <v>10</v>
      </c>
      <c r="D2750" s="134">
        <v>80.293790000000001</v>
      </c>
    </row>
    <row r="2751" spans="1:4" x14ac:dyDescent="0.25">
      <c r="A2751" s="131" t="s">
        <v>8</v>
      </c>
      <c r="B2751" s="132">
        <v>44676</v>
      </c>
      <c r="C2751" s="133">
        <v>11</v>
      </c>
      <c r="D2751" s="134">
        <v>130.49537000000001</v>
      </c>
    </row>
    <row r="2752" spans="1:4" x14ac:dyDescent="0.25">
      <c r="A2752" s="131" t="s">
        <v>8</v>
      </c>
      <c r="B2752" s="132">
        <v>44676</v>
      </c>
      <c r="C2752" s="133">
        <v>12</v>
      </c>
      <c r="D2752" s="134">
        <v>139.10499999999999</v>
      </c>
    </row>
    <row r="2753" spans="1:4" x14ac:dyDescent="0.25">
      <c r="A2753" s="131" t="s">
        <v>8</v>
      </c>
      <c r="B2753" s="132">
        <v>44676</v>
      </c>
      <c r="C2753" s="133">
        <v>13</v>
      </c>
      <c r="D2753" s="134">
        <v>110.38627</v>
      </c>
    </row>
    <row r="2754" spans="1:4" x14ac:dyDescent="0.25">
      <c r="A2754" s="131" t="s">
        <v>8</v>
      </c>
      <c r="B2754" s="132">
        <v>44676</v>
      </c>
      <c r="C2754" s="133">
        <v>14</v>
      </c>
      <c r="D2754" s="134">
        <v>93.558940000000007</v>
      </c>
    </row>
    <row r="2755" spans="1:4" x14ac:dyDescent="0.25">
      <c r="A2755" s="131" t="s">
        <v>8</v>
      </c>
      <c r="B2755" s="132">
        <v>44676</v>
      </c>
      <c r="C2755" s="133">
        <v>15</v>
      </c>
      <c r="D2755" s="134">
        <v>86.049620000000004</v>
      </c>
    </row>
    <row r="2756" spans="1:4" x14ac:dyDescent="0.25">
      <c r="A2756" s="131" t="s">
        <v>8</v>
      </c>
      <c r="B2756" s="132">
        <v>44676</v>
      </c>
      <c r="C2756" s="133">
        <v>16</v>
      </c>
      <c r="D2756" s="134">
        <v>81.914169999999999</v>
      </c>
    </row>
    <row r="2757" spans="1:4" x14ac:dyDescent="0.25">
      <c r="A2757" s="131" t="s">
        <v>8</v>
      </c>
      <c r="B2757" s="132">
        <v>44676</v>
      </c>
      <c r="C2757" s="133">
        <v>17</v>
      </c>
      <c r="D2757" s="134">
        <v>57.330390000000001</v>
      </c>
    </row>
    <row r="2758" spans="1:4" x14ac:dyDescent="0.25">
      <c r="A2758" s="131" t="s">
        <v>8</v>
      </c>
      <c r="B2758" s="132">
        <v>44676</v>
      </c>
      <c r="C2758" s="133">
        <v>18</v>
      </c>
      <c r="D2758" s="134">
        <v>58.417670000000001</v>
      </c>
    </row>
    <row r="2759" spans="1:4" x14ac:dyDescent="0.25">
      <c r="A2759" s="131" t="s">
        <v>8</v>
      </c>
      <c r="B2759" s="132">
        <v>44676</v>
      </c>
      <c r="C2759" s="133">
        <v>19</v>
      </c>
      <c r="D2759" s="134">
        <v>64.520679999999999</v>
      </c>
    </row>
    <row r="2760" spans="1:4" x14ac:dyDescent="0.25">
      <c r="A2760" s="131" t="s">
        <v>8</v>
      </c>
      <c r="B2760" s="132">
        <v>44676</v>
      </c>
      <c r="C2760" s="133">
        <v>20</v>
      </c>
      <c r="D2760" s="134">
        <v>108.82781</v>
      </c>
    </row>
    <row r="2761" spans="1:4" x14ac:dyDescent="0.25">
      <c r="A2761" s="131" t="s">
        <v>8</v>
      </c>
      <c r="B2761" s="132">
        <v>44676</v>
      </c>
      <c r="C2761" s="133">
        <v>21</v>
      </c>
      <c r="D2761" s="134">
        <v>134.29785000000001</v>
      </c>
    </row>
    <row r="2762" spans="1:4" x14ac:dyDescent="0.25">
      <c r="A2762" s="131" t="s">
        <v>8</v>
      </c>
      <c r="B2762" s="132">
        <v>44676</v>
      </c>
      <c r="C2762" s="133">
        <v>22</v>
      </c>
      <c r="D2762" s="134">
        <v>159.4289</v>
      </c>
    </row>
    <row r="2763" spans="1:4" x14ac:dyDescent="0.25">
      <c r="A2763" s="131" t="s">
        <v>8</v>
      </c>
      <c r="B2763" s="132">
        <v>44676</v>
      </c>
      <c r="C2763" s="133">
        <v>23</v>
      </c>
      <c r="D2763" s="134">
        <v>85.306929999999994</v>
      </c>
    </row>
    <row r="2764" spans="1:4" x14ac:dyDescent="0.25">
      <c r="A2764" s="131" t="s">
        <v>8</v>
      </c>
      <c r="B2764" s="132">
        <v>44676</v>
      </c>
      <c r="C2764" s="133">
        <v>24</v>
      </c>
      <c r="D2764" s="134">
        <v>76.230879999999999</v>
      </c>
    </row>
    <row r="2765" spans="1:4" x14ac:dyDescent="0.25">
      <c r="A2765" s="131" t="s">
        <v>8</v>
      </c>
      <c r="B2765" s="132">
        <v>44677</v>
      </c>
      <c r="C2765" s="133">
        <v>1</v>
      </c>
      <c r="D2765" s="134">
        <v>57.659260000000003</v>
      </c>
    </row>
    <row r="2766" spans="1:4" x14ac:dyDescent="0.25">
      <c r="A2766" s="131" t="s">
        <v>8</v>
      </c>
      <c r="B2766" s="132">
        <v>44677</v>
      </c>
      <c r="C2766" s="133">
        <v>2</v>
      </c>
      <c r="D2766" s="134">
        <v>62.574489999999997</v>
      </c>
    </row>
    <row r="2767" spans="1:4" x14ac:dyDescent="0.25">
      <c r="A2767" s="131" t="s">
        <v>8</v>
      </c>
      <c r="B2767" s="132">
        <v>44677</v>
      </c>
      <c r="C2767" s="133">
        <v>3</v>
      </c>
      <c r="D2767" s="134">
        <v>62.853430000000003</v>
      </c>
    </row>
    <row r="2768" spans="1:4" x14ac:dyDescent="0.25">
      <c r="A2768" s="131" t="s">
        <v>8</v>
      </c>
      <c r="B2768" s="132">
        <v>44677</v>
      </c>
      <c r="C2768" s="133">
        <v>4</v>
      </c>
      <c r="D2768" s="134">
        <v>58.255339999999997</v>
      </c>
    </row>
    <row r="2769" spans="1:4" x14ac:dyDescent="0.25">
      <c r="A2769" s="131" t="s">
        <v>8</v>
      </c>
      <c r="B2769" s="132">
        <v>44677</v>
      </c>
      <c r="C2769" s="133">
        <v>5</v>
      </c>
      <c r="D2769" s="134">
        <v>54.322749999999999</v>
      </c>
    </row>
    <row r="2770" spans="1:4" x14ac:dyDescent="0.25">
      <c r="A2770" s="131" t="s">
        <v>8</v>
      </c>
      <c r="B2770" s="132">
        <v>44677</v>
      </c>
      <c r="C2770" s="133">
        <v>6</v>
      </c>
      <c r="D2770" s="134">
        <v>61.069270000000003</v>
      </c>
    </row>
    <row r="2771" spans="1:4" x14ac:dyDescent="0.25">
      <c r="A2771" s="131" t="s">
        <v>8</v>
      </c>
      <c r="B2771" s="132">
        <v>44677</v>
      </c>
      <c r="C2771" s="133">
        <v>7</v>
      </c>
      <c r="D2771" s="134">
        <v>79.311300000000003</v>
      </c>
    </row>
    <row r="2772" spans="1:4" x14ac:dyDescent="0.25">
      <c r="A2772" s="131" t="s">
        <v>8</v>
      </c>
      <c r="B2772" s="132">
        <v>44677</v>
      </c>
      <c r="C2772" s="133">
        <v>8</v>
      </c>
      <c r="D2772" s="134">
        <v>61.721559999999997</v>
      </c>
    </row>
    <row r="2773" spans="1:4" x14ac:dyDescent="0.25">
      <c r="A2773" s="131" t="s">
        <v>8</v>
      </c>
      <c r="B2773" s="132">
        <v>44677</v>
      </c>
      <c r="C2773" s="133">
        <v>9</v>
      </c>
      <c r="D2773" s="134">
        <v>58.925429999999999</v>
      </c>
    </row>
    <row r="2774" spans="1:4" x14ac:dyDescent="0.25">
      <c r="A2774" s="131" t="s">
        <v>8</v>
      </c>
      <c r="B2774" s="132">
        <v>44677</v>
      </c>
      <c r="C2774" s="133">
        <v>10</v>
      </c>
      <c r="D2774" s="134">
        <v>61.527900000000002</v>
      </c>
    </row>
    <row r="2775" spans="1:4" x14ac:dyDescent="0.25">
      <c r="A2775" s="131" t="s">
        <v>8</v>
      </c>
      <c r="B2775" s="132">
        <v>44677</v>
      </c>
      <c r="C2775" s="133">
        <v>11</v>
      </c>
      <c r="D2775" s="134">
        <v>53.300899999999999</v>
      </c>
    </row>
    <row r="2776" spans="1:4" x14ac:dyDescent="0.25">
      <c r="A2776" s="131" t="s">
        <v>8</v>
      </c>
      <c r="B2776" s="132">
        <v>44677</v>
      </c>
      <c r="C2776" s="133">
        <v>12</v>
      </c>
      <c r="D2776" s="134">
        <v>51.176780000000001</v>
      </c>
    </row>
    <row r="2777" spans="1:4" x14ac:dyDescent="0.25">
      <c r="A2777" s="131" t="s">
        <v>8</v>
      </c>
      <c r="B2777" s="132">
        <v>44677</v>
      </c>
      <c r="C2777" s="133">
        <v>13</v>
      </c>
      <c r="D2777" s="134">
        <v>43.116019999999999</v>
      </c>
    </row>
    <row r="2778" spans="1:4" x14ac:dyDescent="0.25">
      <c r="A2778" s="131" t="s">
        <v>8</v>
      </c>
      <c r="B2778" s="132">
        <v>44677</v>
      </c>
      <c r="C2778" s="133">
        <v>14</v>
      </c>
      <c r="D2778" s="134">
        <v>46.534190000000002</v>
      </c>
    </row>
    <row r="2779" spans="1:4" x14ac:dyDescent="0.25">
      <c r="A2779" s="131" t="s">
        <v>8</v>
      </c>
      <c r="B2779" s="132">
        <v>44677</v>
      </c>
      <c r="C2779" s="133">
        <v>15</v>
      </c>
      <c r="D2779" s="134">
        <v>44.551580000000001</v>
      </c>
    </row>
    <row r="2780" spans="1:4" x14ac:dyDescent="0.25">
      <c r="A2780" s="131" t="s">
        <v>8</v>
      </c>
      <c r="B2780" s="132">
        <v>44677</v>
      </c>
      <c r="C2780" s="133">
        <v>16</v>
      </c>
      <c r="D2780" s="134">
        <v>53.046480000000003</v>
      </c>
    </row>
    <row r="2781" spans="1:4" x14ac:dyDescent="0.25">
      <c r="A2781" s="131" t="s">
        <v>8</v>
      </c>
      <c r="B2781" s="132">
        <v>44677</v>
      </c>
      <c r="C2781" s="133">
        <v>17</v>
      </c>
      <c r="D2781" s="134">
        <v>57.736699999999999</v>
      </c>
    </row>
    <row r="2782" spans="1:4" x14ac:dyDescent="0.25">
      <c r="A2782" s="131" t="s">
        <v>8</v>
      </c>
      <c r="B2782" s="132">
        <v>44677</v>
      </c>
      <c r="C2782" s="133">
        <v>18</v>
      </c>
      <c r="D2782" s="134">
        <v>58.86562</v>
      </c>
    </row>
    <row r="2783" spans="1:4" x14ac:dyDescent="0.25">
      <c r="A2783" s="131" t="s">
        <v>8</v>
      </c>
      <c r="B2783" s="132">
        <v>44677</v>
      </c>
      <c r="C2783" s="133">
        <v>19</v>
      </c>
      <c r="D2783" s="134">
        <v>67.081689999999995</v>
      </c>
    </row>
    <row r="2784" spans="1:4" x14ac:dyDescent="0.25">
      <c r="A2784" s="131" t="s">
        <v>8</v>
      </c>
      <c r="B2784" s="132">
        <v>44677</v>
      </c>
      <c r="C2784" s="133">
        <v>20</v>
      </c>
      <c r="D2784" s="134">
        <v>75.040890000000005</v>
      </c>
    </row>
    <row r="2785" spans="1:4" x14ac:dyDescent="0.25">
      <c r="A2785" s="131" t="s">
        <v>8</v>
      </c>
      <c r="B2785" s="132">
        <v>44677</v>
      </c>
      <c r="C2785" s="133">
        <v>21</v>
      </c>
      <c r="D2785" s="134">
        <v>94.928600000000003</v>
      </c>
    </row>
    <row r="2786" spans="1:4" x14ac:dyDescent="0.25">
      <c r="A2786" s="131" t="s">
        <v>8</v>
      </c>
      <c r="B2786" s="132">
        <v>44677</v>
      </c>
      <c r="C2786" s="133">
        <v>22</v>
      </c>
      <c r="D2786" s="134">
        <v>93.059219999999996</v>
      </c>
    </row>
    <row r="2787" spans="1:4" x14ac:dyDescent="0.25">
      <c r="A2787" s="131" t="s">
        <v>8</v>
      </c>
      <c r="B2787" s="132">
        <v>44677</v>
      </c>
      <c r="C2787" s="133">
        <v>23</v>
      </c>
      <c r="D2787" s="134">
        <v>90.245930000000001</v>
      </c>
    </row>
    <row r="2788" spans="1:4" x14ac:dyDescent="0.25">
      <c r="A2788" s="131" t="s">
        <v>8</v>
      </c>
      <c r="B2788" s="132">
        <v>44677</v>
      </c>
      <c r="C2788" s="133">
        <v>24</v>
      </c>
      <c r="D2788" s="134">
        <v>91.267960000000002</v>
      </c>
    </row>
    <row r="2789" spans="1:4" x14ac:dyDescent="0.25">
      <c r="A2789" s="131" t="s">
        <v>8</v>
      </c>
      <c r="B2789" s="132">
        <v>44678</v>
      </c>
      <c r="C2789" s="133">
        <v>1</v>
      </c>
      <c r="D2789" s="134">
        <v>83.850960000000001</v>
      </c>
    </row>
    <row r="2790" spans="1:4" x14ac:dyDescent="0.25">
      <c r="A2790" s="131" t="s">
        <v>8</v>
      </c>
      <c r="B2790" s="132">
        <v>44678</v>
      </c>
      <c r="C2790" s="133">
        <v>2</v>
      </c>
      <c r="D2790" s="134">
        <v>52.267569999999999</v>
      </c>
    </row>
    <row r="2791" spans="1:4" x14ac:dyDescent="0.25">
      <c r="A2791" s="131" t="s">
        <v>8</v>
      </c>
      <c r="B2791" s="132">
        <v>44678</v>
      </c>
      <c r="C2791" s="133">
        <v>3</v>
      </c>
      <c r="D2791" s="134">
        <v>51.844819999999999</v>
      </c>
    </row>
    <row r="2792" spans="1:4" x14ac:dyDescent="0.25">
      <c r="A2792" s="131" t="s">
        <v>8</v>
      </c>
      <c r="B2792" s="132">
        <v>44678</v>
      </c>
      <c r="C2792" s="133">
        <v>4</v>
      </c>
      <c r="D2792" s="134">
        <v>51.832160000000002</v>
      </c>
    </row>
    <row r="2793" spans="1:4" x14ac:dyDescent="0.25">
      <c r="A2793" s="131" t="s">
        <v>8</v>
      </c>
      <c r="B2793" s="132">
        <v>44678</v>
      </c>
      <c r="C2793" s="133">
        <v>5</v>
      </c>
      <c r="D2793" s="134">
        <v>59.660609999999998</v>
      </c>
    </row>
    <row r="2794" spans="1:4" x14ac:dyDescent="0.25">
      <c r="A2794" s="131" t="s">
        <v>8</v>
      </c>
      <c r="B2794" s="132">
        <v>44678</v>
      </c>
      <c r="C2794" s="133">
        <v>6</v>
      </c>
      <c r="D2794" s="134">
        <v>73.12715</v>
      </c>
    </row>
    <row r="2795" spans="1:4" x14ac:dyDescent="0.25">
      <c r="A2795" s="131" t="s">
        <v>8</v>
      </c>
      <c r="B2795" s="132">
        <v>44678</v>
      </c>
      <c r="C2795" s="133">
        <v>7</v>
      </c>
      <c r="D2795" s="134">
        <v>76.744119999999995</v>
      </c>
    </row>
    <row r="2796" spans="1:4" x14ac:dyDescent="0.25">
      <c r="A2796" s="131" t="s">
        <v>8</v>
      </c>
      <c r="B2796" s="132">
        <v>44678</v>
      </c>
      <c r="C2796" s="133">
        <v>8</v>
      </c>
      <c r="D2796" s="134">
        <v>86.858369999999994</v>
      </c>
    </row>
    <row r="2797" spans="1:4" x14ac:dyDescent="0.25">
      <c r="A2797" s="131" t="s">
        <v>8</v>
      </c>
      <c r="B2797" s="132">
        <v>44678</v>
      </c>
      <c r="C2797" s="133">
        <v>9</v>
      </c>
      <c r="D2797" s="134">
        <v>89.749499999999998</v>
      </c>
    </row>
    <row r="2798" spans="1:4" x14ac:dyDescent="0.25">
      <c r="A2798" s="131" t="s">
        <v>8</v>
      </c>
      <c r="B2798" s="132">
        <v>44678</v>
      </c>
      <c r="C2798" s="133">
        <v>10</v>
      </c>
      <c r="D2798" s="134">
        <v>80.155199999999994</v>
      </c>
    </row>
    <row r="2799" spans="1:4" x14ac:dyDescent="0.25">
      <c r="A2799" s="131" t="s">
        <v>8</v>
      </c>
      <c r="B2799" s="132">
        <v>44678</v>
      </c>
      <c r="C2799" s="133">
        <v>11</v>
      </c>
      <c r="D2799" s="134">
        <v>63.025709999999997</v>
      </c>
    </row>
    <row r="2800" spans="1:4" x14ac:dyDescent="0.25">
      <c r="A2800" s="131" t="s">
        <v>8</v>
      </c>
      <c r="B2800" s="132">
        <v>44678</v>
      </c>
      <c r="C2800" s="133">
        <v>12</v>
      </c>
      <c r="D2800" s="134">
        <v>58.050519999999999</v>
      </c>
    </row>
    <row r="2801" spans="1:4" x14ac:dyDescent="0.25">
      <c r="A2801" s="131" t="s">
        <v>8</v>
      </c>
      <c r="B2801" s="132">
        <v>44678</v>
      </c>
      <c r="C2801" s="133">
        <v>13</v>
      </c>
      <c r="D2801" s="134">
        <v>85.759039999999999</v>
      </c>
    </row>
    <row r="2802" spans="1:4" x14ac:dyDescent="0.25">
      <c r="A2802" s="131" t="s">
        <v>8</v>
      </c>
      <c r="B2802" s="132">
        <v>44678</v>
      </c>
      <c r="C2802" s="133">
        <v>14</v>
      </c>
      <c r="D2802" s="134">
        <v>60.353290000000001</v>
      </c>
    </row>
    <row r="2803" spans="1:4" x14ac:dyDescent="0.25">
      <c r="A2803" s="131" t="s">
        <v>8</v>
      </c>
      <c r="B2803" s="132">
        <v>44678</v>
      </c>
      <c r="C2803" s="133">
        <v>15</v>
      </c>
      <c r="D2803" s="134">
        <v>50.453159999999997</v>
      </c>
    </row>
    <row r="2804" spans="1:4" x14ac:dyDescent="0.25">
      <c r="A2804" s="131" t="s">
        <v>8</v>
      </c>
      <c r="B2804" s="132">
        <v>44678</v>
      </c>
      <c r="C2804" s="133">
        <v>16</v>
      </c>
      <c r="D2804" s="134">
        <v>36.673479999999998</v>
      </c>
    </row>
    <row r="2805" spans="1:4" x14ac:dyDescent="0.25">
      <c r="A2805" s="131" t="s">
        <v>8</v>
      </c>
      <c r="B2805" s="132">
        <v>44678</v>
      </c>
      <c r="C2805" s="133">
        <v>17</v>
      </c>
      <c r="D2805" s="134">
        <v>38.908969999999997</v>
      </c>
    </row>
    <row r="2806" spans="1:4" x14ac:dyDescent="0.25">
      <c r="A2806" s="131" t="s">
        <v>8</v>
      </c>
      <c r="B2806" s="132">
        <v>44678</v>
      </c>
      <c r="C2806" s="133">
        <v>18</v>
      </c>
      <c r="D2806" s="134">
        <v>43.841909999999999</v>
      </c>
    </row>
    <row r="2807" spans="1:4" x14ac:dyDescent="0.25">
      <c r="A2807" s="131" t="s">
        <v>8</v>
      </c>
      <c r="B2807" s="132">
        <v>44678</v>
      </c>
      <c r="C2807" s="133">
        <v>19</v>
      </c>
      <c r="D2807" s="134">
        <v>50.166409999999999</v>
      </c>
    </row>
    <row r="2808" spans="1:4" x14ac:dyDescent="0.25">
      <c r="A2808" s="131" t="s">
        <v>8</v>
      </c>
      <c r="B2808" s="132">
        <v>44678</v>
      </c>
      <c r="C2808" s="133">
        <v>20</v>
      </c>
      <c r="D2808" s="134">
        <v>63.398040000000002</v>
      </c>
    </row>
    <row r="2809" spans="1:4" x14ac:dyDescent="0.25">
      <c r="A2809" s="131" t="s">
        <v>8</v>
      </c>
      <c r="B2809" s="132">
        <v>44678</v>
      </c>
      <c r="C2809" s="133">
        <v>21</v>
      </c>
      <c r="D2809" s="134">
        <v>74.455250000000007</v>
      </c>
    </row>
    <row r="2810" spans="1:4" x14ac:dyDescent="0.25">
      <c r="A2810" s="131" t="s">
        <v>8</v>
      </c>
      <c r="B2810" s="132">
        <v>44678</v>
      </c>
      <c r="C2810" s="133">
        <v>22</v>
      </c>
      <c r="D2810" s="134">
        <v>87.945750000000004</v>
      </c>
    </row>
    <row r="2811" spans="1:4" x14ac:dyDescent="0.25">
      <c r="A2811" s="131" t="s">
        <v>8</v>
      </c>
      <c r="B2811" s="132">
        <v>44678</v>
      </c>
      <c r="C2811" s="133">
        <v>23</v>
      </c>
      <c r="D2811" s="134">
        <v>85.681610000000006</v>
      </c>
    </row>
    <row r="2812" spans="1:4" x14ac:dyDescent="0.25">
      <c r="A2812" s="131" t="s">
        <v>8</v>
      </c>
      <c r="B2812" s="132">
        <v>44678</v>
      </c>
      <c r="C2812" s="133">
        <v>24</v>
      </c>
      <c r="D2812" s="134">
        <v>101.06518</v>
      </c>
    </row>
    <row r="2813" spans="1:4" x14ac:dyDescent="0.25">
      <c r="A2813" s="131" t="s">
        <v>8</v>
      </c>
      <c r="B2813" s="132">
        <v>44679</v>
      </c>
      <c r="C2813" s="133">
        <v>1</v>
      </c>
      <c r="D2813" s="134">
        <v>73.836250000000007</v>
      </c>
    </row>
    <row r="2814" spans="1:4" x14ac:dyDescent="0.25">
      <c r="A2814" s="131" t="s">
        <v>8</v>
      </c>
      <c r="B2814" s="132">
        <v>44679</v>
      </c>
      <c r="C2814" s="133">
        <v>2</v>
      </c>
      <c r="D2814" s="134">
        <v>64.308149999999998</v>
      </c>
    </row>
    <row r="2815" spans="1:4" x14ac:dyDescent="0.25">
      <c r="A2815" s="131" t="s">
        <v>8</v>
      </c>
      <c r="B2815" s="132">
        <v>44679</v>
      </c>
      <c r="C2815" s="133">
        <v>3</v>
      </c>
      <c r="D2815" s="134">
        <v>64.200270000000003</v>
      </c>
    </row>
    <row r="2816" spans="1:4" x14ac:dyDescent="0.25">
      <c r="A2816" s="131" t="s">
        <v>8</v>
      </c>
      <c r="B2816" s="132">
        <v>44679</v>
      </c>
      <c r="C2816" s="133">
        <v>4</v>
      </c>
      <c r="D2816" s="134">
        <v>66.661270000000002</v>
      </c>
    </row>
    <row r="2817" spans="1:4" x14ac:dyDescent="0.25">
      <c r="A2817" s="131" t="s">
        <v>8</v>
      </c>
      <c r="B2817" s="132">
        <v>44679</v>
      </c>
      <c r="C2817" s="133">
        <v>5</v>
      </c>
      <c r="D2817" s="134">
        <v>67.83981</v>
      </c>
    </row>
    <row r="2818" spans="1:4" x14ac:dyDescent="0.25">
      <c r="A2818" s="131" t="s">
        <v>8</v>
      </c>
      <c r="B2818" s="132">
        <v>44679</v>
      </c>
      <c r="C2818" s="133">
        <v>6</v>
      </c>
      <c r="D2818" s="134">
        <v>79.484359999999995</v>
      </c>
    </row>
    <row r="2819" spans="1:4" x14ac:dyDescent="0.25">
      <c r="A2819" s="131" t="s">
        <v>8</v>
      </c>
      <c r="B2819" s="132">
        <v>44679</v>
      </c>
      <c r="C2819" s="133">
        <v>7</v>
      </c>
      <c r="D2819" s="134">
        <v>77.920940000000002</v>
      </c>
    </row>
    <row r="2820" spans="1:4" x14ac:dyDescent="0.25">
      <c r="A2820" s="131" t="s">
        <v>8</v>
      </c>
      <c r="B2820" s="132">
        <v>44679</v>
      </c>
      <c r="C2820" s="133">
        <v>8</v>
      </c>
      <c r="D2820" s="134">
        <v>84.830749999999995</v>
      </c>
    </row>
    <row r="2821" spans="1:4" x14ac:dyDescent="0.25">
      <c r="A2821" s="131" t="s">
        <v>8</v>
      </c>
      <c r="B2821" s="132">
        <v>44679</v>
      </c>
      <c r="C2821" s="133">
        <v>9</v>
      </c>
      <c r="D2821" s="134">
        <v>101.96028</v>
      </c>
    </row>
    <row r="2822" spans="1:4" x14ac:dyDescent="0.25">
      <c r="A2822" s="131" t="s">
        <v>8</v>
      </c>
      <c r="B2822" s="132">
        <v>44679</v>
      </c>
      <c r="C2822" s="133">
        <v>10</v>
      </c>
      <c r="D2822" s="134">
        <v>112.13836999999999</v>
      </c>
    </row>
    <row r="2823" spans="1:4" x14ac:dyDescent="0.25">
      <c r="A2823" s="131" t="s">
        <v>8</v>
      </c>
      <c r="B2823" s="132">
        <v>44679</v>
      </c>
      <c r="C2823" s="133">
        <v>11</v>
      </c>
      <c r="D2823" s="134">
        <v>91.116650000000007</v>
      </c>
    </row>
    <row r="2824" spans="1:4" x14ac:dyDescent="0.25">
      <c r="A2824" s="131" t="s">
        <v>8</v>
      </c>
      <c r="B2824" s="132">
        <v>44679</v>
      </c>
      <c r="C2824" s="133">
        <v>12</v>
      </c>
      <c r="D2824" s="134">
        <v>68.969849999999994</v>
      </c>
    </row>
    <row r="2825" spans="1:4" x14ac:dyDescent="0.25">
      <c r="A2825" s="131" t="s">
        <v>8</v>
      </c>
      <c r="B2825" s="132">
        <v>44679</v>
      </c>
      <c r="C2825" s="133">
        <v>13</v>
      </c>
      <c r="D2825" s="134">
        <v>74.765789999999996</v>
      </c>
    </row>
    <row r="2826" spans="1:4" x14ac:dyDescent="0.25">
      <c r="A2826" s="131" t="s">
        <v>8</v>
      </c>
      <c r="B2826" s="132">
        <v>44679</v>
      </c>
      <c r="C2826" s="133">
        <v>14</v>
      </c>
      <c r="D2826" s="134">
        <v>72.530420000000007</v>
      </c>
    </row>
    <row r="2827" spans="1:4" x14ac:dyDescent="0.25">
      <c r="A2827" s="131" t="s">
        <v>8</v>
      </c>
      <c r="B2827" s="132">
        <v>44679</v>
      </c>
      <c r="C2827" s="133">
        <v>15</v>
      </c>
      <c r="D2827" s="134">
        <v>79.647310000000004</v>
      </c>
    </row>
    <row r="2828" spans="1:4" x14ac:dyDescent="0.25">
      <c r="A2828" s="131" t="s">
        <v>8</v>
      </c>
      <c r="B2828" s="132">
        <v>44679</v>
      </c>
      <c r="C2828" s="133">
        <v>16</v>
      </c>
      <c r="D2828" s="134">
        <v>52.362200000000001</v>
      </c>
    </row>
    <row r="2829" spans="1:4" x14ac:dyDescent="0.25">
      <c r="A2829" s="131" t="s">
        <v>8</v>
      </c>
      <c r="B2829" s="132">
        <v>44679</v>
      </c>
      <c r="C2829" s="133">
        <v>17</v>
      </c>
      <c r="D2829" s="134">
        <v>57.500689999999999</v>
      </c>
    </row>
    <row r="2830" spans="1:4" x14ac:dyDescent="0.25">
      <c r="A2830" s="131" t="s">
        <v>8</v>
      </c>
      <c r="B2830" s="132">
        <v>44679</v>
      </c>
      <c r="C2830" s="133">
        <v>18</v>
      </c>
      <c r="D2830" s="134">
        <v>44.658580000000001</v>
      </c>
    </row>
    <row r="2831" spans="1:4" x14ac:dyDescent="0.25">
      <c r="A2831" s="131" t="s">
        <v>8</v>
      </c>
      <c r="B2831" s="132">
        <v>44679</v>
      </c>
      <c r="C2831" s="133">
        <v>19</v>
      </c>
      <c r="D2831" s="134">
        <v>35.707459999999998</v>
      </c>
    </row>
    <row r="2832" spans="1:4" x14ac:dyDescent="0.25">
      <c r="A2832" s="131" t="s">
        <v>8</v>
      </c>
      <c r="B2832" s="132">
        <v>44679</v>
      </c>
      <c r="C2832" s="133">
        <v>20</v>
      </c>
      <c r="D2832" s="134">
        <v>64.386970000000005</v>
      </c>
    </row>
    <row r="2833" spans="1:4" x14ac:dyDescent="0.25">
      <c r="A2833" s="131" t="s">
        <v>8</v>
      </c>
      <c r="B2833" s="132">
        <v>44679</v>
      </c>
      <c r="C2833" s="133">
        <v>21</v>
      </c>
      <c r="D2833" s="134">
        <v>77.282870000000003</v>
      </c>
    </row>
    <row r="2834" spans="1:4" x14ac:dyDescent="0.25">
      <c r="A2834" s="131" t="s">
        <v>8</v>
      </c>
      <c r="B2834" s="132">
        <v>44679</v>
      </c>
      <c r="C2834" s="133">
        <v>22</v>
      </c>
      <c r="D2834" s="134">
        <v>90.656800000000004</v>
      </c>
    </row>
    <row r="2835" spans="1:4" x14ac:dyDescent="0.25">
      <c r="A2835" s="131" t="s">
        <v>8</v>
      </c>
      <c r="B2835" s="132">
        <v>44679</v>
      </c>
      <c r="C2835" s="133">
        <v>23</v>
      </c>
      <c r="D2835" s="134">
        <v>77.442040000000006</v>
      </c>
    </row>
    <row r="2836" spans="1:4" x14ac:dyDescent="0.25">
      <c r="A2836" s="131" t="s">
        <v>8</v>
      </c>
      <c r="B2836" s="132">
        <v>44679</v>
      </c>
      <c r="C2836" s="133">
        <v>24</v>
      </c>
      <c r="D2836" s="134">
        <v>78.616630000000001</v>
      </c>
    </row>
    <row r="2837" spans="1:4" x14ac:dyDescent="0.25">
      <c r="A2837" s="131" t="s">
        <v>8</v>
      </c>
      <c r="B2837" s="132">
        <v>44680</v>
      </c>
      <c r="C2837" s="133">
        <v>1</v>
      </c>
      <c r="D2837" s="134">
        <v>57.418289999999999</v>
      </c>
    </row>
    <row r="2838" spans="1:4" x14ac:dyDescent="0.25">
      <c r="A2838" s="131" t="s">
        <v>8</v>
      </c>
      <c r="B2838" s="132">
        <v>44680</v>
      </c>
      <c r="C2838" s="133">
        <v>2</v>
      </c>
      <c r="D2838" s="134">
        <v>60.398539999999997</v>
      </c>
    </row>
    <row r="2839" spans="1:4" x14ac:dyDescent="0.25">
      <c r="A2839" s="131" t="s">
        <v>8</v>
      </c>
      <c r="B2839" s="132">
        <v>44680</v>
      </c>
      <c r="C2839" s="133">
        <v>3</v>
      </c>
      <c r="D2839" s="134">
        <v>52.303870000000003</v>
      </c>
    </row>
    <row r="2840" spans="1:4" x14ac:dyDescent="0.25">
      <c r="A2840" s="131" t="s">
        <v>8</v>
      </c>
      <c r="B2840" s="132">
        <v>44680</v>
      </c>
      <c r="C2840" s="133">
        <v>4</v>
      </c>
      <c r="D2840" s="134">
        <v>49.72128</v>
      </c>
    </row>
    <row r="2841" spans="1:4" x14ac:dyDescent="0.25">
      <c r="A2841" s="131" t="s">
        <v>8</v>
      </c>
      <c r="B2841" s="132">
        <v>44680</v>
      </c>
      <c r="C2841" s="133">
        <v>5</v>
      </c>
      <c r="D2841" s="134">
        <v>49.623429999999999</v>
      </c>
    </row>
    <row r="2842" spans="1:4" x14ac:dyDescent="0.25">
      <c r="A2842" s="131" t="s">
        <v>8</v>
      </c>
      <c r="B2842" s="132">
        <v>44680</v>
      </c>
      <c r="C2842" s="133">
        <v>6</v>
      </c>
      <c r="D2842" s="134">
        <v>54.573410000000003</v>
      </c>
    </row>
    <row r="2843" spans="1:4" x14ac:dyDescent="0.25">
      <c r="A2843" s="131" t="s">
        <v>8</v>
      </c>
      <c r="B2843" s="132">
        <v>44680</v>
      </c>
      <c r="C2843" s="133">
        <v>7</v>
      </c>
      <c r="D2843" s="134">
        <v>62.522880000000001</v>
      </c>
    </row>
    <row r="2844" spans="1:4" x14ac:dyDescent="0.25">
      <c r="A2844" s="131" t="s">
        <v>8</v>
      </c>
      <c r="B2844" s="132">
        <v>44680</v>
      </c>
      <c r="C2844" s="133">
        <v>8</v>
      </c>
      <c r="D2844" s="134">
        <v>64.901700000000005</v>
      </c>
    </row>
    <row r="2845" spans="1:4" x14ac:dyDescent="0.25">
      <c r="A2845" s="131" t="s">
        <v>8</v>
      </c>
      <c r="B2845" s="132">
        <v>44680</v>
      </c>
      <c r="C2845" s="133">
        <v>9</v>
      </c>
      <c r="D2845" s="134">
        <v>63.074750000000002</v>
      </c>
    </row>
    <row r="2846" spans="1:4" x14ac:dyDescent="0.25">
      <c r="A2846" s="131" t="s">
        <v>8</v>
      </c>
      <c r="B2846" s="132">
        <v>44680</v>
      </c>
      <c r="C2846" s="133">
        <v>10</v>
      </c>
      <c r="D2846" s="134">
        <v>60.047319999999999</v>
      </c>
    </row>
    <row r="2847" spans="1:4" x14ac:dyDescent="0.25">
      <c r="A2847" s="131" t="s">
        <v>8</v>
      </c>
      <c r="B2847" s="132">
        <v>44680</v>
      </c>
      <c r="C2847" s="133">
        <v>11</v>
      </c>
      <c r="D2847" s="134">
        <v>59.781359999999999</v>
      </c>
    </row>
    <row r="2848" spans="1:4" x14ac:dyDescent="0.25">
      <c r="A2848" s="131" t="s">
        <v>8</v>
      </c>
      <c r="B2848" s="132">
        <v>44680</v>
      </c>
      <c r="C2848" s="133">
        <v>12</v>
      </c>
      <c r="D2848" s="134">
        <v>52.772629999999999</v>
      </c>
    </row>
    <row r="2849" spans="1:4" x14ac:dyDescent="0.25">
      <c r="A2849" s="131" t="s">
        <v>8</v>
      </c>
      <c r="B2849" s="132">
        <v>44680</v>
      </c>
      <c r="C2849" s="133">
        <v>13</v>
      </c>
      <c r="D2849" s="134">
        <v>58.118929999999999</v>
      </c>
    </row>
    <row r="2850" spans="1:4" x14ac:dyDescent="0.25">
      <c r="A2850" s="131" t="s">
        <v>8</v>
      </c>
      <c r="B2850" s="132">
        <v>44680</v>
      </c>
      <c r="C2850" s="133">
        <v>14</v>
      </c>
      <c r="D2850" s="134">
        <v>63.728940000000001</v>
      </c>
    </row>
    <row r="2851" spans="1:4" x14ac:dyDescent="0.25">
      <c r="A2851" s="131" t="s">
        <v>8</v>
      </c>
      <c r="B2851" s="132">
        <v>44680</v>
      </c>
      <c r="C2851" s="133">
        <v>15</v>
      </c>
      <c r="D2851" s="134">
        <v>77.281869999999998</v>
      </c>
    </row>
    <row r="2852" spans="1:4" x14ac:dyDescent="0.25">
      <c r="A2852" s="131" t="s">
        <v>8</v>
      </c>
      <c r="B2852" s="132">
        <v>44680</v>
      </c>
      <c r="C2852" s="133">
        <v>16</v>
      </c>
      <c r="D2852" s="134">
        <v>73.529439999999994</v>
      </c>
    </row>
    <row r="2853" spans="1:4" x14ac:dyDescent="0.25">
      <c r="A2853" s="131" t="s">
        <v>8</v>
      </c>
      <c r="B2853" s="132">
        <v>44680</v>
      </c>
      <c r="C2853" s="133">
        <v>17</v>
      </c>
      <c r="D2853" s="134">
        <v>69.727209999999999</v>
      </c>
    </row>
    <row r="2854" spans="1:4" x14ac:dyDescent="0.25">
      <c r="A2854" s="131" t="s">
        <v>8</v>
      </c>
      <c r="B2854" s="132">
        <v>44680</v>
      </c>
      <c r="C2854" s="133">
        <v>18</v>
      </c>
      <c r="D2854" s="134">
        <v>76.862620000000007</v>
      </c>
    </row>
    <row r="2855" spans="1:4" x14ac:dyDescent="0.25">
      <c r="A2855" s="131" t="s">
        <v>8</v>
      </c>
      <c r="B2855" s="132">
        <v>44680</v>
      </c>
      <c r="C2855" s="133">
        <v>19</v>
      </c>
      <c r="D2855" s="134">
        <v>72.888869999999997</v>
      </c>
    </row>
    <row r="2856" spans="1:4" x14ac:dyDescent="0.25">
      <c r="A2856" s="131" t="s">
        <v>8</v>
      </c>
      <c r="B2856" s="132">
        <v>44680</v>
      </c>
      <c r="C2856" s="133">
        <v>20</v>
      </c>
      <c r="D2856" s="134">
        <v>80.373040000000003</v>
      </c>
    </row>
    <row r="2857" spans="1:4" x14ac:dyDescent="0.25">
      <c r="A2857" s="131" t="s">
        <v>8</v>
      </c>
      <c r="B2857" s="132">
        <v>44680</v>
      </c>
      <c r="C2857" s="133">
        <v>21</v>
      </c>
      <c r="D2857" s="134">
        <v>82.194029999999998</v>
      </c>
    </row>
    <row r="2858" spans="1:4" x14ac:dyDescent="0.25">
      <c r="A2858" s="131" t="s">
        <v>8</v>
      </c>
      <c r="B2858" s="132">
        <v>44680</v>
      </c>
      <c r="C2858" s="133">
        <v>22</v>
      </c>
      <c r="D2858" s="134">
        <v>86.740350000000007</v>
      </c>
    </row>
    <row r="2859" spans="1:4" x14ac:dyDescent="0.25">
      <c r="A2859" s="131" t="s">
        <v>8</v>
      </c>
      <c r="B2859" s="132">
        <v>44680</v>
      </c>
      <c r="C2859" s="133">
        <v>23</v>
      </c>
      <c r="D2859" s="134">
        <v>104.07214</v>
      </c>
    </row>
    <row r="2860" spans="1:4" x14ac:dyDescent="0.25">
      <c r="A2860" s="131" t="s">
        <v>8</v>
      </c>
      <c r="B2860" s="132">
        <v>44680</v>
      </c>
      <c r="C2860" s="133">
        <v>24</v>
      </c>
      <c r="D2860" s="134">
        <v>77.580039999999997</v>
      </c>
    </row>
    <row r="2861" spans="1:4" x14ac:dyDescent="0.25">
      <c r="A2861" s="131" t="s">
        <v>8</v>
      </c>
      <c r="B2861" s="132">
        <v>44681</v>
      </c>
      <c r="C2861" s="133">
        <v>1</v>
      </c>
      <c r="D2861" s="134">
        <v>86.534800000000004</v>
      </c>
    </row>
    <row r="2862" spans="1:4" x14ac:dyDescent="0.25">
      <c r="A2862" s="131" t="s">
        <v>8</v>
      </c>
      <c r="B2862" s="132">
        <v>44681</v>
      </c>
      <c r="C2862" s="133">
        <v>2</v>
      </c>
      <c r="D2862" s="134">
        <v>71.379149999999996</v>
      </c>
    </row>
    <row r="2863" spans="1:4" x14ac:dyDescent="0.25">
      <c r="A2863" s="131" t="s">
        <v>8</v>
      </c>
      <c r="B2863" s="132">
        <v>44681</v>
      </c>
      <c r="C2863" s="133">
        <v>3</v>
      </c>
      <c r="D2863" s="134">
        <v>67.356539999999995</v>
      </c>
    </row>
    <row r="2864" spans="1:4" x14ac:dyDescent="0.25">
      <c r="A2864" s="131" t="s">
        <v>8</v>
      </c>
      <c r="B2864" s="132">
        <v>44681</v>
      </c>
      <c r="C2864" s="133">
        <v>4</v>
      </c>
      <c r="D2864" s="134">
        <v>68.471209999999999</v>
      </c>
    </row>
    <row r="2865" spans="1:4" x14ac:dyDescent="0.25">
      <c r="A2865" s="131" t="s">
        <v>8</v>
      </c>
      <c r="B2865" s="132">
        <v>44681</v>
      </c>
      <c r="C2865" s="133">
        <v>5</v>
      </c>
      <c r="D2865" s="134">
        <v>76.269819999999996</v>
      </c>
    </row>
    <row r="2866" spans="1:4" x14ac:dyDescent="0.25">
      <c r="A2866" s="131" t="s">
        <v>8</v>
      </c>
      <c r="B2866" s="132">
        <v>44681</v>
      </c>
      <c r="C2866" s="133">
        <v>6</v>
      </c>
      <c r="D2866" s="134">
        <v>74.458619999999996</v>
      </c>
    </row>
    <row r="2867" spans="1:4" x14ac:dyDescent="0.25">
      <c r="A2867" s="131" t="s">
        <v>8</v>
      </c>
      <c r="B2867" s="132">
        <v>44681</v>
      </c>
      <c r="C2867" s="133">
        <v>7</v>
      </c>
      <c r="D2867" s="134">
        <v>72.312169999999995</v>
      </c>
    </row>
    <row r="2868" spans="1:4" x14ac:dyDescent="0.25">
      <c r="A2868" s="131" t="s">
        <v>8</v>
      </c>
      <c r="B2868" s="132">
        <v>44681</v>
      </c>
      <c r="C2868" s="133">
        <v>8</v>
      </c>
      <c r="D2868" s="134">
        <v>74.446629999999999</v>
      </c>
    </row>
    <row r="2869" spans="1:4" x14ac:dyDescent="0.25">
      <c r="A2869" s="131" t="s">
        <v>8</v>
      </c>
      <c r="B2869" s="132">
        <v>44681</v>
      </c>
      <c r="C2869" s="133">
        <v>9</v>
      </c>
      <c r="D2869" s="134">
        <v>76.008520000000004</v>
      </c>
    </row>
    <row r="2870" spans="1:4" x14ac:dyDescent="0.25">
      <c r="A2870" s="131" t="s">
        <v>8</v>
      </c>
      <c r="B2870" s="132">
        <v>44681</v>
      </c>
      <c r="C2870" s="133">
        <v>10</v>
      </c>
      <c r="D2870" s="134">
        <v>95.105279999999993</v>
      </c>
    </row>
    <row r="2871" spans="1:4" x14ac:dyDescent="0.25">
      <c r="A2871" s="131" t="s">
        <v>8</v>
      </c>
      <c r="B2871" s="132">
        <v>44681</v>
      </c>
      <c r="C2871" s="133">
        <v>11</v>
      </c>
      <c r="D2871" s="134">
        <v>90.294529999999995</v>
      </c>
    </row>
    <row r="2872" spans="1:4" x14ac:dyDescent="0.25">
      <c r="A2872" s="131" t="s">
        <v>8</v>
      </c>
      <c r="B2872" s="132">
        <v>44681</v>
      </c>
      <c r="C2872" s="133">
        <v>12</v>
      </c>
      <c r="D2872" s="134">
        <v>87.239180000000005</v>
      </c>
    </row>
    <row r="2873" spans="1:4" x14ac:dyDescent="0.25">
      <c r="A2873" s="131" t="s">
        <v>8</v>
      </c>
      <c r="B2873" s="132">
        <v>44681</v>
      </c>
      <c r="C2873" s="133">
        <v>13</v>
      </c>
      <c r="D2873" s="134">
        <v>73.492800000000003</v>
      </c>
    </row>
    <row r="2874" spans="1:4" x14ac:dyDescent="0.25">
      <c r="A2874" s="131" t="s">
        <v>8</v>
      </c>
      <c r="B2874" s="132">
        <v>44681</v>
      </c>
      <c r="C2874" s="133">
        <v>14</v>
      </c>
      <c r="D2874" s="134">
        <v>71.829880000000003</v>
      </c>
    </row>
    <row r="2875" spans="1:4" x14ac:dyDescent="0.25">
      <c r="A2875" s="131" t="s">
        <v>8</v>
      </c>
      <c r="B2875" s="132">
        <v>44681</v>
      </c>
      <c r="C2875" s="133">
        <v>15</v>
      </c>
      <c r="D2875" s="134">
        <v>76.277640000000005</v>
      </c>
    </row>
    <row r="2876" spans="1:4" x14ac:dyDescent="0.25">
      <c r="A2876" s="131" t="s">
        <v>8</v>
      </c>
      <c r="B2876" s="132">
        <v>44681</v>
      </c>
      <c r="C2876" s="133">
        <v>16</v>
      </c>
      <c r="D2876" s="134">
        <v>51.544930000000001</v>
      </c>
    </row>
    <row r="2877" spans="1:4" x14ac:dyDescent="0.25">
      <c r="A2877" s="131" t="s">
        <v>8</v>
      </c>
      <c r="B2877" s="132">
        <v>44681</v>
      </c>
      <c r="C2877" s="133">
        <v>17</v>
      </c>
      <c r="D2877" s="134">
        <v>52.148910000000001</v>
      </c>
    </row>
    <row r="2878" spans="1:4" x14ac:dyDescent="0.25">
      <c r="A2878" s="131" t="s">
        <v>8</v>
      </c>
      <c r="B2878" s="132">
        <v>44681</v>
      </c>
      <c r="C2878" s="133">
        <v>18</v>
      </c>
      <c r="D2878" s="134">
        <v>58.173450000000003</v>
      </c>
    </row>
    <row r="2879" spans="1:4" x14ac:dyDescent="0.25">
      <c r="A2879" s="131" t="s">
        <v>8</v>
      </c>
      <c r="B2879" s="132">
        <v>44681</v>
      </c>
      <c r="C2879" s="133">
        <v>19</v>
      </c>
      <c r="D2879" s="134">
        <v>62.765689999999999</v>
      </c>
    </row>
    <row r="2880" spans="1:4" x14ac:dyDescent="0.25">
      <c r="A2880" s="131" t="s">
        <v>8</v>
      </c>
      <c r="B2880" s="132">
        <v>44681</v>
      </c>
      <c r="C2880" s="133">
        <v>20</v>
      </c>
      <c r="D2880" s="134">
        <v>81.675759999999997</v>
      </c>
    </row>
    <row r="2881" spans="1:4" x14ac:dyDescent="0.25">
      <c r="A2881" s="131" t="s">
        <v>8</v>
      </c>
      <c r="B2881" s="132">
        <v>44681</v>
      </c>
      <c r="C2881" s="133">
        <v>21</v>
      </c>
      <c r="D2881" s="134">
        <v>75.081999999999994</v>
      </c>
    </row>
    <row r="2882" spans="1:4" x14ac:dyDescent="0.25">
      <c r="A2882" s="131" t="s">
        <v>8</v>
      </c>
      <c r="B2882" s="132">
        <v>44681</v>
      </c>
      <c r="C2882" s="133">
        <v>22</v>
      </c>
      <c r="D2882" s="134">
        <v>71.115870000000001</v>
      </c>
    </row>
    <row r="2883" spans="1:4" x14ac:dyDescent="0.25">
      <c r="A2883" s="131" t="s">
        <v>8</v>
      </c>
      <c r="B2883" s="132">
        <v>44681</v>
      </c>
      <c r="C2883" s="133">
        <v>23</v>
      </c>
      <c r="D2883" s="134">
        <v>64.686220000000006</v>
      </c>
    </row>
    <row r="2884" spans="1:4" x14ac:dyDescent="0.25">
      <c r="A2884" s="131" t="s">
        <v>8</v>
      </c>
      <c r="B2884" s="132">
        <v>44681</v>
      </c>
      <c r="C2884" s="133">
        <v>24</v>
      </c>
      <c r="D2884" s="134">
        <v>70.134630000000001</v>
      </c>
    </row>
    <row r="2885" spans="1:4" x14ac:dyDescent="0.25">
      <c r="A2885" s="131" t="s">
        <v>8</v>
      </c>
      <c r="B2885" s="132">
        <v>44682</v>
      </c>
      <c r="C2885" s="133">
        <v>1</v>
      </c>
      <c r="D2885" s="134">
        <v>64.875</v>
      </c>
    </row>
    <row r="2886" spans="1:4" x14ac:dyDescent="0.25">
      <c r="A2886" s="131" t="s">
        <v>8</v>
      </c>
      <c r="B2886" s="132">
        <v>44682</v>
      </c>
      <c r="C2886" s="133">
        <v>2</v>
      </c>
      <c r="D2886" s="134">
        <v>59.310940000000002</v>
      </c>
    </row>
    <row r="2887" spans="1:4" x14ac:dyDescent="0.25">
      <c r="A2887" s="131" t="s">
        <v>8</v>
      </c>
      <c r="B2887" s="132">
        <v>44682</v>
      </c>
      <c r="C2887" s="133">
        <v>3</v>
      </c>
      <c r="D2887" s="134">
        <v>53.87341</v>
      </c>
    </row>
    <row r="2888" spans="1:4" x14ac:dyDescent="0.25">
      <c r="A2888" s="131" t="s">
        <v>8</v>
      </c>
      <c r="B2888" s="132">
        <v>44682</v>
      </c>
      <c r="C2888" s="133">
        <v>4</v>
      </c>
      <c r="D2888" s="134">
        <v>51.614699999999999</v>
      </c>
    </row>
    <row r="2889" spans="1:4" x14ac:dyDescent="0.25">
      <c r="A2889" s="131" t="s">
        <v>8</v>
      </c>
      <c r="B2889" s="132">
        <v>44682</v>
      </c>
      <c r="C2889" s="133">
        <v>5</v>
      </c>
      <c r="D2889" s="134">
        <v>54.414369999999998</v>
      </c>
    </row>
    <row r="2890" spans="1:4" x14ac:dyDescent="0.25">
      <c r="A2890" s="131" t="s">
        <v>8</v>
      </c>
      <c r="B2890" s="132">
        <v>44682</v>
      </c>
      <c r="C2890" s="133">
        <v>6</v>
      </c>
      <c r="D2890" s="134">
        <v>51.36891</v>
      </c>
    </row>
    <row r="2891" spans="1:4" x14ac:dyDescent="0.25">
      <c r="A2891" s="131" t="s">
        <v>8</v>
      </c>
      <c r="B2891" s="132">
        <v>44682</v>
      </c>
      <c r="C2891" s="133">
        <v>7</v>
      </c>
      <c r="D2891" s="134">
        <v>54.641109999999998</v>
      </c>
    </row>
    <row r="2892" spans="1:4" x14ac:dyDescent="0.25">
      <c r="A2892" s="131" t="s">
        <v>8</v>
      </c>
      <c r="B2892" s="132">
        <v>44682</v>
      </c>
      <c r="C2892" s="133">
        <v>8</v>
      </c>
      <c r="D2892" s="134">
        <v>51.163350000000001</v>
      </c>
    </row>
    <row r="2893" spans="1:4" x14ac:dyDescent="0.25">
      <c r="A2893" s="131" t="s">
        <v>8</v>
      </c>
      <c r="B2893" s="132">
        <v>44682</v>
      </c>
      <c r="C2893" s="133">
        <v>9</v>
      </c>
      <c r="D2893" s="134">
        <v>42.63588</v>
      </c>
    </row>
    <row r="2894" spans="1:4" x14ac:dyDescent="0.25">
      <c r="A2894" s="131" t="s">
        <v>8</v>
      </c>
      <c r="B2894" s="132">
        <v>44682</v>
      </c>
      <c r="C2894" s="133">
        <v>10</v>
      </c>
      <c r="D2894" s="134">
        <v>52.601100000000002</v>
      </c>
    </row>
    <row r="2895" spans="1:4" x14ac:dyDescent="0.25">
      <c r="A2895" s="131" t="s">
        <v>8</v>
      </c>
      <c r="B2895" s="132">
        <v>44682</v>
      </c>
      <c r="C2895" s="133">
        <v>11</v>
      </c>
      <c r="D2895" s="134">
        <v>60.28181</v>
      </c>
    </row>
    <row r="2896" spans="1:4" x14ac:dyDescent="0.25">
      <c r="A2896" s="131" t="s">
        <v>8</v>
      </c>
      <c r="B2896" s="132">
        <v>44682</v>
      </c>
      <c r="C2896" s="133">
        <v>12</v>
      </c>
      <c r="D2896" s="134">
        <v>50.168430000000001</v>
      </c>
    </row>
    <row r="2897" spans="1:4" x14ac:dyDescent="0.25">
      <c r="A2897" s="131" t="s">
        <v>8</v>
      </c>
      <c r="B2897" s="132">
        <v>44682</v>
      </c>
      <c r="C2897" s="133">
        <v>13</v>
      </c>
      <c r="D2897" s="134">
        <v>27.27101</v>
      </c>
    </row>
    <row r="2898" spans="1:4" x14ac:dyDescent="0.25">
      <c r="A2898" s="131" t="s">
        <v>8</v>
      </c>
      <c r="B2898" s="132">
        <v>44682</v>
      </c>
      <c r="C2898" s="133">
        <v>14</v>
      </c>
      <c r="D2898" s="134">
        <v>43.803820000000002</v>
      </c>
    </row>
    <row r="2899" spans="1:4" x14ac:dyDescent="0.25">
      <c r="A2899" s="131" t="s">
        <v>8</v>
      </c>
      <c r="B2899" s="132">
        <v>44682</v>
      </c>
      <c r="C2899" s="133">
        <v>15</v>
      </c>
      <c r="D2899" s="134">
        <v>43.470410000000001</v>
      </c>
    </row>
    <row r="2900" spans="1:4" x14ac:dyDescent="0.25">
      <c r="A2900" s="131" t="s">
        <v>8</v>
      </c>
      <c r="B2900" s="132">
        <v>44682</v>
      </c>
      <c r="C2900" s="133">
        <v>16</v>
      </c>
      <c r="D2900" s="134">
        <v>42.224870000000003</v>
      </c>
    </row>
    <row r="2901" spans="1:4" x14ac:dyDescent="0.25">
      <c r="A2901" s="131" t="s">
        <v>8</v>
      </c>
      <c r="B2901" s="132">
        <v>44682</v>
      </c>
      <c r="C2901" s="133">
        <v>17</v>
      </c>
      <c r="D2901" s="134">
        <v>41.237650000000002</v>
      </c>
    </row>
    <row r="2902" spans="1:4" x14ac:dyDescent="0.25">
      <c r="A2902" s="131" t="s">
        <v>8</v>
      </c>
      <c r="B2902" s="132">
        <v>44682</v>
      </c>
      <c r="C2902" s="133">
        <v>18</v>
      </c>
      <c r="D2902" s="134">
        <v>41.958590000000001</v>
      </c>
    </row>
    <row r="2903" spans="1:4" x14ac:dyDescent="0.25">
      <c r="A2903" s="131" t="s">
        <v>8</v>
      </c>
      <c r="B2903" s="132">
        <v>44682</v>
      </c>
      <c r="C2903" s="133">
        <v>19</v>
      </c>
      <c r="D2903" s="134">
        <v>46.319470000000003</v>
      </c>
    </row>
    <row r="2904" spans="1:4" x14ac:dyDescent="0.25">
      <c r="A2904" s="131" t="s">
        <v>8</v>
      </c>
      <c r="B2904" s="132">
        <v>44682</v>
      </c>
      <c r="C2904" s="133">
        <v>20</v>
      </c>
      <c r="D2904" s="134">
        <v>49.577460000000002</v>
      </c>
    </row>
    <row r="2905" spans="1:4" x14ac:dyDescent="0.25">
      <c r="A2905" s="131" t="s">
        <v>8</v>
      </c>
      <c r="B2905" s="132">
        <v>44682</v>
      </c>
      <c r="C2905" s="133">
        <v>21</v>
      </c>
      <c r="D2905" s="134">
        <v>69.654579999999996</v>
      </c>
    </row>
    <row r="2906" spans="1:4" x14ac:dyDescent="0.25">
      <c r="A2906" s="131" t="s">
        <v>8</v>
      </c>
      <c r="B2906" s="132">
        <v>44682</v>
      </c>
      <c r="C2906" s="133">
        <v>22</v>
      </c>
      <c r="D2906" s="134">
        <v>72.342370000000003</v>
      </c>
    </row>
    <row r="2907" spans="1:4" x14ac:dyDescent="0.25">
      <c r="A2907" s="131" t="s">
        <v>8</v>
      </c>
      <c r="B2907" s="132">
        <v>44682</v>
      </c>
      <c r="C2907" s="133">
        <v>23</v>
      </c>
      <c r="D2907" s="134">
        <v>62.006570000000004</v>
      </c>
    </row>
    <row r="2908" spans="1:4" x14ac:dyDescent="0.25">
      <c r="A2908" s="131" t="s">
        <v>8</v>
      </c>
      <c r="B2908" s="132">
        <v>44682</v>
      </c>
      <c r="C2908" s="133">
        <v>24</v>
      </c>
      <c r="D2908" s="134">
        <v>56.120869999999996</v>
      </c>
    </row>
    <row r="2909" spans="1:4" x14ac:dyDescent="0.25">
      <c r="A2909" s="131" t="s">
        <v>8</v>
      </c>
      <c r="B2909" s="132">
        <v>44683</v>
      </c>
      <c r="C2909" s="133">
        <v>1</v>
      </c>
      <c r="D2909" s="134">
        <v>51.835729999999998</v>
      </c>
    </row>
    <row r="2910" spans="1:4" x14ac:dyDescent="0.25">
      <c r="A2910" s="131" t="s">
        <v>8</v>
      </c>
      <c r="B2910" s="132">
        <v>44683</v>
      </c>
      <c r="C2910" s="133">
        <v>2</v>
      </c>
      <c r="D2910" s="134">
        <v>48.390419999999999</v>
      </c>
    </row>
    <row r="2911" spans="1:4" x14ac:dyDescent="0.25">
      <c r="A2911" s="131" t="s">
        <v>8</v>
      </c>
      <c r="B2911" s="132">
        <v>44683</v>
      </c>
      <c r="C2911" s="133">
        <v>3</v>
      </c>
      <c r="D2911" s="134">
        <v>48.020690000000002</v>
      </c>
    </row>
    <row r="2912" spans="1:4" x14ac:dyDescent="0.25">
      <c r="A2912" s="131" t="s">
        <v>8</v>
      </c>
      <c r="B2912" s="132">
        <v>44683</v>
      </c>
      <c r="C2912" s="133">
        <v>4</v>
      </c>
      <c r="D2912" s="134">
        <v>46.606580000000001</v>
      </c>
    </row>
    <row r="2913" spans="1:4" x14ac:dyDescent="0.25">
      <c r="A2913" s="131" t="s">
        <v>8</v>
      </c>
      <c r="B2913" s="132">
        <v>44683</v>
      </c>
      <c r="C2913" s="133">
        <v>5</v>
      </c>
      <c r="D2913" s="134">
        <v>45.822200000000002</v>
      </c>
    </row>
    <row r="2914" spans="1:4" x14ac:dyDescent="0.25">
      <c r="A2914" s="131" t="s">
        <v>8</v>
      </c>
      <c r="B2914" s="132">
        <v>44683</v>
      </c>
      <c r="C2914" s="133">
        <v>6</v>
      </c>
      <c r="D2914" s="134">
        <v>51.177169999999997</v>
      </c>
    </row>
    <row r="2915" spans="1:4" x14ac:dyDescent="0.25">
      <c r="A2915" s="131" t="s">
        <v>8</v>
      </c>
      <c r="B2915" s="132">
        <v>44683</v>
      </c>
      <c r="C2915" s="133">
        <v>7</v>
      </c>
      <c r="D2915" s="134">
        <v>54.163130000000002</v>
      </c>
    </row>
    <row r="2916" spans="1:4" x14ac:dyDescent="0.25">
      <c r="A2916" s="131" t="s">
        <v>8</v>
      </c>
      <c r="B2916" s="132">
        <v>44683</v>
      </c>
      <c r="C2916" s="133">
        <v>8</v>
      </c>
      <c r="D2916" s="134">
        <v>68.57602</v>
      </c>
    </row>
    <row r="2917" spans="1:4" x14ac:dyDescent="0.25">
      <c r="A2917" s="131" t="s">
        <v>8</v>
      </c>
      <c r="B2917" s="132">
        <v>44683</v>
      </c>
      <c r="C2917" s="133">
        <v>9</v>
      </c>
      <c r="D2917" s="134">
        <v>51.229880000000001</v>
      </c>
    </row>
    <row r="2918" spans="1:4" x14ac:dyDescent="0.25">
      <c r="A2918" s="131" t="s">
        <v>8</v>
      </c>
      <c r="B2918" s="132">
        <v>44683</v>
      </c>
      <c r="C2918" s="133">
        <v>10</v>
      </c>
      <c r="D2918" s="134">
        <v>50.227290000000004</v>
      </c>
    </row>
    <row r="2919" spans="1:4" x14ac:dyDescent="0.25">
      <c r="A2919" s="131" t="s">
        <v>8</v>
      </c>
      <c r="B2919" s="132">
        <v>44683</v>
      </c>
      <c r="C2919" s="133">
        <v>11</v>
      </c>
      <c r="D2919" s="134">
        <v>40.390419999999999</v>
      </c>
    </row>
    <row r="2920" spans="1:4" x14ac:dyDescent="0.25">
      <c r="A2920" s="131" t="s">
        <v>8</v>
      </c>
      <c r="B2920" s="132">
        <v>44683</v>
      </c>
      <c r="C2920" s="133">
        <v>12</v>
      </c>
      <c r="D2920" s="134">
        <v>40.559530000000002</v>
      </c>
    </row>
    <row r="2921" spans="1:4" x14ac:dyDescent="0.25">
      <c r="A2921" s="131" t="s">
        <v>8</v>
      </c>
      <c r="B2921" s="132">
        <v>44683</v>
      </c>
      <c r="C2921" s="133">
        <v>13</v>
      </c>
      <c r="D2921" s="134">
        <v>42.050919999999998</v>
      </c>
    </row>
    <row r="2922" spans="1:4" x14ac:dyDescent="0.25">
      <c r="A2922" s="131" t="s">
        <v>8</v>
      </c>
      <c r="B2922" s="132">
        <v>44683</v>
      </c>
      <c r="C2922" s="133">
        <v>14</v>
      </c>
      <c r="D2922" s="134">
        <v>40.089309999999998</v>
      </c>
    </row>
    <row r="2923" spans="1:4" x14ac:dyDescent="0.25">
      <c r="A2923" s="131" t="s">
        <v>8</v>
      </c>
      <c r="B2923" s="132">
        <v>44683</v>
      </c>
      <c r="C2923" s="133">
        <v>15</v>
      </c>
      <c r="D2923" s="134">
        <v>43.565080000000002</v>
      </c>
    </row>
    <row r="2924" spans="1:4" x14ac:dyDescent="0.25">
      <c r="A2924" s="131" t="s">
        <v>8</v>
      </c>
      <c r="B2924" s="132">
        <v>44683</v>
      </c>
      <c r="C2924" s="133">
        <v>16</v>
      </c>
      <c r="D2924" s="134">
        <v>38.622909999999997</v>
      </c>
    </row>
    <row r="2925" spans="1:4" x14ac:dyDescent="0.25">
      <c r="A2925" s="131" t="s">
        <v>8</v>
      </c>
      <c r="B2925" s="132">
        <v>44683</v>
      </c>
      <c r="C2925" s="133">
        <v>17</v>
      </c>
      <c r="D2925" s="134">
        <v>33.341529999999999</v>
      </c>
    </row>
    <row r="2926" spans="1:4" x14ac:dyDescent="0.25">
      <c r="A2926" s="131" t="s">
        <v>8</v>
      </c>
      <c r="B2926" s="132">
        <v>44683</v>
      </c>
      <c r="C2926" s="133">
        <v>18</v>
      </c>
      <c r="D2926" s="134">
        <v>39.356310000000001</v>
      </c>
    </row>
    <row r="2927" spans="1:4" x14ac:dyDescent="0.25">
      <c r="A2927" s="131" t="s">
        <v>8</v>
      </c>
      <c r="B2927" s="132">
        <v>44683</v>
      </c>
      <c r="C2927" s="133">
        <v>19</v>
      </c>
      <c r="D2927" s="134">
        <v>58.484259999999999</v>
      </c>
    </row>
    <row r="2928" spans="1:4" x14ac:dyDescent="0.25">
      <c r="A2928" s="131" t="s">
        <v>8</v>
      </c>
      <c r="B2928" s="132">
        <v>44683</v>
      </c>
      <c r="C2928" s="133">
        <v>20</v>
      </c>
      <c r="D2928" s="134">
        <v>74.496880000000004</v>
      </c>
    </row>
    <row r="2929" spans="1:4" x14ac:dyDescent="0.25">
      <c r="A2929" s="131" t="s">
        <v>8</v>
      </c>
      <c r="B2929" s="132">
        <v>44683</v>
      </c>
      <c r="C2929" s="133">
        <v>21</v>
      </c>
      <c r="D2929" s="134">
        <v>73.893230000000003</v>
      </c>
    </row>
    <row r="2930" spans="1:4" x14ac:dyDescent="0.25">
      <c r="A2930" s="131" t="s">
        <v>8</v>
      </c>
      <c r="B2930" s="132">
        <v>44683</v>
      </c>
      <c r="C2930" s="133">
        <v>22</v>
      </c>
      <c r="D2930" s="134">
        <v>80.029989999999998</v>
      </c>
    </row>
    <row r="2931" spans="1:4" x14ac:dyDescent="0.25">
      <c r="A2931" s="131" t="s">
        <v>8</v>
      </c>
      <c r="B2931" s="132">
        <v>44683</v>
      </c>
      <c r="C2931" s="133">
        <v>23</v>
      </c>
      <c r="D2931" s="134">
        <v>69.068860000000001</v>
      </c>
    </row>
    <row r="2932" spans="1:4" x14ac:dyDescent="0.25">
      <c r="A2932" s="131" t="s">
        <v>8</v>
      </c>
      <c r="B2932" s="132">
        <v>44683</v>
      </c>
      <c r="C2932" s="133">
        <v>24</v>
      </c>
      <c r="D2932" s="134">
        <v>53.088740000000001</v>
      </c>
    </row>
    <row r="2933" spans="1:4" x14ac:dyDescent="0.25">
      <c r="A2933" s="131" t="s">
        <v>8</v>
      </c>
      <c r="B2933" s="132">
        <v>44684</v>
      </c>
      <c r="C2933" s="133">
        <v>1</v>
      </c>
      <c r="D2933" s="134">
        <v>-9.9933800000000002</v>
      </c>
    </row>
    <row r="2934" spans="1:4" x14ac:dyDescent="0.25">
      <c r="A2934" s="131" t="s">
        <v>8</v>
      </c>
      <c r="B2934" s="132">
        <v>44684</v>
      </c>
      <c r="C2934" s="133">
        <v>2</v>
      </c>
      <c r="D2934" s="134">
        <v>26.697469999999999</v>
      </c>
    </row>
    <row r="2935" spans="1:4" x14ac:dyDescent="0.25">
      <c r="A2935" s="131" t="s">
        <v>8</v>
      </c>
      <c r="B2935" s="132">
        <v>44684</v>
      </c>
      <c r="C2935" s="133">
        <v>3</v>
      </c>
      <c r="D2935" s="134">
        <v>38.231780000000001</v>
      </c>
    </row>
    <row r="2936" spans="1:4" x14ac:dyDescent="0.25">
      <c r="A2936" s="131" t="s">
        <v>8</v>
      </c>
      <c r="B2936" s="132">
        <v>44684</v>
      </c>
      <c r="C2936" s="133">
        <v>4</v>
      </c>
      <c r="D2936" s="134">
        <v>42.966810000000002</v>
      </c>
    </row>
    <row r="2937" spans="1:4" x14ac:dyDescent="0.25">
      <c r="A2937" s="131" t="s">
        <v>8</v>
      </c>
      <c r="B2937" s="132">
        <v>44684</v>
      </c>
      <c r="C2937" s="133">
        <v>5</v>
      </c>
      <c r="D2937" s="134">
        <v>44.617049999999999</v>
      </c>
    </row>
    <row r="2938" spans="1:4" x14ac:dyDescent="0.25">
      <c r="A2938" s="131" t="s">
        <v>8</v>
      </c>
      <c r="B2938" s="132">
        <v>44684</v>
      </c>
      <c r="C2938" s="133">
        <v>6</v>
      </c>
      <c r="D2938" s="134">
        <v>50.319760000000002</v>
      </c>
    </row>
    <row r="2939" spans="1:4" x14ac:dyDescent="0.25">
      <c r="A2939" s="131" t="s">
        <v>8</v>
      </c>
      <c r="B2939" s="132">
        <v>44684</v>
      </c>
      <c r="C2939" s="133">
        <v>7</v>
      </c>
      <c r="D2939" s="134">
        <v>64.286349999999999</v>
      </c>
    </row>
    <row r="2940" spans="1:4" x14ac:dyDescent="0.25">
      <c r="A2940" s="131" t="s">
        <v>8</v>
      </c>
      <c r="B2940" s="132">
        <v>44684</v>
      </c>
      <c r="C2940" s="133">
        <v>8</v>
      </c>
      <c r="D2940" s="134">
        <v>61.954180000000001</v>
      </c>
    </row>
    <row r="2941" spans="1:4" x14ac:dyDescent="0.25">
      <c r="A2941" s="131" t="s">
        <v>8</v>
      </c>
      <c r="B2941" s="132">
        <v>44684</v>
      </c>
      <c r="C2941" s="133">
        <v>9</v>
      </c>
      <c r="D2941" s="134">
        <v>40.328069999999997</v>
      </c>
    </row>
    <row r="2942" spans="1:4" x14ac:dyDescent="0.25">
      <c r="A2942" s="131" t="s">
        <v>8</v>
      </c>
      <c r="B2942" s="132">
        <v>44684</v>
      </c>
      <c r="C2942" s="133">
        <v>10</v>
      </c>
      <c r="D2942" s="134">
        <v>29.452279999999998</v>
      </c>
    </row>
    <row r="2943" spans="1:4" x14ac:dyDescent="0.25">
      <c r="A2943" s="131" t="s">
        <v>8</v>
      </c>
      <c r="B2943" s="132">
        <v>44684</v>
      </c>
      <c r="C2943" s="133">
        <v>11</v>
      </c>
      <c r="D2943" s="134">
        <v>35.651829999999997</v>
      </c>
    </row>
    <row r="2944" spans="1:4" x14ac:dyDescent="0.25">
      <c r="A2944" s="131" t="s">
        <v>8</v>
      </c>
      <c r="B2944" s="132">
        <v>44684</v>
      </c>
      <c r="C2944" s="133">
        <v>12</v>
      </c>
      <c r="D2944" s="134">
        <v>29.23443</v>
      </c>
    </row>
    <row r="2945" spans="1:4" x14ac:dyDescent="0.25">
      <c r="A2945" s="131" t="s">
        <v>8</v>
      </c>
      <c r="B2945" s="132">
        <v>44684</v>
      </c>
      <c r="C2945" s="133">
        <v>13</v>
      </c>
      <c r="D2945" s="134">
        <v>29.988250000000001</v>
      </c>
    </row>
    <row r="2946" spans="1:4" x14ac:dyDescent="0.25">
      <c r="A2946" s="131" t="s">
        <v>8</v>
      </c>
      <c r="B2946" s="132">
        <v>44684</v>
      </c>
      <c r="C2946" s="133">
        <v>14</v>
      </c>
      <c r="D2946" s="134">
        <v>34.551879999999997</v>
      </c>
    </row>
    <row r="2947" spans="1:4" x14ac:dyDescent="0.25">
      <c r="A2947" s="131" t="s">
        <v>8</v>
      </c>
      <c r="B2947" s="132">
        <v>44684</v>
      </c>
      <c r="C2947" s="133">
        <v>15</v>
      </c>
      <c r="D2947" s="134">
        <v>29.797650000000001</v>
      </c>
    </row>
    <row r="2948" spans="1:4" x14ac:dyDescent="0.25">
      <c r="A2948" s="131" t="s">
        <v>8</v>
      </c>
      <c r="B2948" s="132">
        <v>44684</v>
      </c>
      <c r="C2948" s="133">
        <v>16</v>
      </c>
      <c r="D2948" s="134">
        <v>31.792919999999999</v>
      </c>
    </row>
    <row r="2949" spans="1:4" x14ac:dyDescent="0.25">
      <c r="A2949" s="131" t="s">
        <v>8</v>
      </c>
      <c r="B2949" s="132">
        <v>44684</v>
      </c>
      <c r="C2949" s="133">
        <v>17</v>
      </c>
      <c r="D2949" s="134">
        <v>33.657919999999997</v>
      </c>
    </row>
    <row r="2950" spans="1:4" x14ac:dyDescent="0.25">
      <c r="A2950" s="131" t="s">
        <v>8</v>
      </c>
      <c r="B2950" s="132">
        <v>44684</v>
      </c>
      <c r="C2950" s="133">
        <v>18</v>
      </c>
      <c r="D2950" s="134">
        <v>42.075670000000002</v>
      </c>
    </row>
    <row r="2951" spans="1:4" x14ac:dyDescent="0.25">
      <c r="A2951" s="131" t="s">
        <v>8</v>
      </c>
      <c r="B2951" s="132">
        <v>44684</v>
      </c>
      <c r="C2951" s="133">
        <v>19</v>
      </c>
      <c r="D2951" s="134">
        <v>45.81859</v>
      </c>
    </row>
    <row r="2952" spans="1:4" x14ac:dyDescent="0.25">
      <c r="A2952" s="131" t="s">
        <v>8</v>
      </c>
      <c r="B2952" s="132">
        <v>44684</v>
      </c>
      <c r="C2952" s="133">
        <v>20</v>
      </c>
      <c r="D2952" s="134">
        <v>60.992069999999998</v>
      </c>
    </row>
    <row r="2953" spans="1:4" x14ac:dyDescent="0.25">
      <c r="A2953" s="131" t="s">
        <v>8</v>
      </c>
      <c r="B2953" s="132">
        <v>44684</v>
      </c>
      <c r="C2953" s="133">
        <v>21</v>
      </c>
      <c r="D2953" s="134">
        <v>67.193929999999995</v>
      </c>
    </row>
    <row r="2954" spans="1:4" x14ac:dyDescent="0.25">
      <c r="A2954" s="131" t="s">
        <v>8</v>
      </c>
      <c r="B2954" s="132">
        <v>44684</v>
      </c>
      <c r="C2954" s="133">
        <v>22</v>
      </c>
      <c r="D2954" s="134">
        <v>73.515950000000004</v>
      </c>
    </row>
    <row r="2955" spans="1:4" x14ac:dyDescent="0.25">
      <c r="A2955" s="131" t="s">
        <v>8</v>
      </c>
      <c r="B2955" s="132">
        <v>44684</v>
      </c>
      <c r="C2955" s="133">
        <v>23</v>
      </c>
      <c r="D2955" s="134">
        <v>70.517930000000007</v>
      </c>
    </row>
    <row r="2956" spans="1:4" x14ac:dyDescent="0.25">
      <c r="A2956" s="131" t="s">
        <v>8</v>
      </c>
      <c r="B2956" s="132">
        <v>44684</v>
      </c>
      <c r="C2956" s="133">
        <v>24</v>
      </c>
      <c r="D2956" s="134">
        <v>65.822689999999994</v>
      </c>
    </row>
    <row r="2957" spans="1:4" x14ac:dyDescent="0.25">
      <c r="A2957" s="131" t="s">
        <v>8</v>
      </c>
      <c r="B2957" s="132">
        <v>44685</v>
      </c>
      <c r="C2957" s="133">
        <v>1</v>
      </c>
      <c r="D2957" s="134">
        <v>60.830689999999997</v>
      </c>
    </row>
    <row r="2958" spans="1:4" x14ac:dyDescent="0.25">
      <c r="A2958" s="131" t="s">
        <v>8</v>
      </c>
      <c r="B2958" s="132">
        <v>44685</v>
      </c>
      <c r="C2958" s="133">
        <v>2</v>
      </c>
      <c r="D2958" s="134">
        <v>56.180999999999997</v>
      </c>
    </row>
    <row r="2959" spans="1:4" x14ac:dyDescent="0.25">
      <c r="A2959" s="131" t="s">
        <v>8</v>
      </c>
      <c r="B2959" s="132">
        <v>44685</v>
      </c>
      <c r="C2959" s="133">
        <v>3</v>
      </c>
      <c r="D2959" s="134">
        <v>54.92304</v>
      </c>
    </row>
    <row r="2960" spans="1:4" x14ac:dyDescent="0.25">
      <c r="A2960" s="131" t="s">
        <v>8</v>
      </c>
      <c r="B2960" s="132">
        <v>44685</v>
      </c>
      <c r="C2960" s="133">
        <v>4</v>
      </c>
      <c r="D2960" s="134">
        <v>54.583210000000001</v>
      </c>
    </row>
    <row r="2961" spans="1:4" x14ac:dyDescent="0.25">
      <c r="A2961" s="131" t="s">
        <v>8</v>
      </c>
      <c r="B2961" s="132">
        <v>44685</v>
      </c>
      <c r="C2961" s="133">
        <v>5</v>
      </c>
      <c r="D2961" s="134">
        <v>57.338569999999997</v>
      </c>
    </row>
    <row r="2962" spans="1:4" x14ac:dyDescent="0.25">
      <c r="A2962" s="131" t="s">
        <v>8</v>
      </c>
      <c r="B2962" s="132">
        <v>44685</v>
      </c>
      <c r="C2962" s="133">
        <v>6</v>
      </c>
      <c r="D2962" s="134">
        <v>67.186620000000005</v>
      </c>
    </row>
    <row r="2963" spans="1:4" x14ac:dyDescent="0.25">
      <c r="A2963" s="131" t="s">
        <v>8</v>
      </c>
      <c r="B2963" s="132">
        <v>44685</v>
      </c>
      <c r="C2963" s="133">
        <v>7</v>
      </c>
      <c r="D2963" s="134">
        <v>73.355860000000007</v>
      </c>
    </row>
    <row r="2964" spans="1:4" x14ac:dyDescent="0.25">
      <c r="A2964" s="131" t="s">
        <v>8</v>
      </c>
      <c r="B2964" s="132">
        <v>44685</v>
      </c>
      <c r="C2964" s="133">
        <v>8</v>
      </c>
      <c r="D2964" s="134">
        <v>67.005889999999994</v>
      </c>
    </row>
    <row r="2965" spans="1:4" x14ac:dyDescent="0.25">
      <c r="A2965" s="131" t="s">
        <v>8</v>
      </c>
      <c r="B2965" s="132">
        <v>44685</v>
      </c>
      <c r="C2965" s="133">
        <v>9</v>
      </c>
      <c r="D2965" s="134">
        <v>63.177</v>
      </c>
    </row>
    <row r="2966" spans="1:4" x14ac:dyDescent="0.25">
      <c r="A2966" s="131" t="s">
        <v>8</v>
      </c>
      <c r="B2966" s="132">
        <v>44685</v>
      </c>
      <c r="C2966" s="133">
        <v>10</v>
      </c>
      <c r="D2966" s="134">
        <v>68.713200000000001</v>
      </c>
    </row>
    <row r="2967" spans="1:4" x14ac:dyDescent="0.25">
      <c r="A2967" s="131" t="s">
        <v>8</v>
      </c>
      <c r="B2967" s="132">
        <v>44685</v>
      </c>
      <c r="C2967" s="133">
        <v>11</v>
      </c>
      <c r="D2967" s="134">
        <v>49.738939999999999</v>
      </c>
    </row>
    <row r="2968" spans="1:4" x14ac:dyDescent="0.25">
      <c r="A2968" s="131" t="s">
        <v>8</v>
      </c>
      <c r="B2968" s="132">
        <v>44685</v>
      </c>
      <c r="C2968" s="133">
        <v>12</v>
      </c>
      <c r="D2968" s="134">
        <v>64.257999999999996</v>
      </c>
    </row>
    <row r="2969" spans="1:4" x14ac:dyDescent="0.25">
      <c r="A2969" s="131" t="s">
        <v>8</v>
      </c>
      <c r="B2969" s="132">
        <v>44685</v>
      </c>
      <c r="C2969" s="133">
        <v>13</v>
      </c>
      <c r="D2969" s="134">
        <v>74.651489999999995</v>
      </c>
    </row>
    <row r="2970" spans="1:4" x14ac:dyDescent="0.25">
      <c r="A2970" s="131" t="s">
        <v>8</v>
      </c>
      <c r="B2970" s="132">
        <v>44685</v>
      </c>
      <c r="C2970" s="133">
        <v>14</v>
      </c>
      <c r="D2970" s="134">
        <v>78.67286</v>
      </c>
    </row>
    <row r="2971" spans="1:4" x14ac:dyDescent="0.25">
      <c r="A2971" s="131" t="s">
        <v>8</v>
      </c>
      <c r="B2971" s="132">
        <v>44685</v>
      </c>
      <c r="C2971" s="133">
        <v>15</v>
      </c>
      <c r="D2971" s="134">
        <v>83.962040000000002</v>
      </c>
    </row>
    <row r="2972" spans="1:4" x14ac:dyDescent="0.25">
      <c r="A2972" s="131" t="s">
        <v>8</v>
      </c>
      <c r="B2972" s="132">
        <v>44685</v>
      </c>
      <c r="C2972" s="133">
        <v>16</v>
      </c>
      <c r="D2972" s="134">
        <v>91.138390000000001</v>
      </c>
    </row>
    <row r="2973" spans="1:4" x14ac:dyDescent="0.25">
      <c r="A2973" s="131" t="s">
        <v>8</v>
      </c>
      <c r="B2973" s="132">
        <v>44685</v>
      </c>
      <c r="C2973" s="133">
        <v>17</v>
      </c>
      <c r="D2973" s="134">
        <v>79.157899999999998</v>
      </c>
    </row>
    <row r="2974" spans="1:4" x14ac:dyDescent="0.25">
      <c r="A2974" s="131" t="s">
        <v>8</v>
      </c>
      <c r="B2974" s="132">
        <v>44685</v>
      </c>
      <c r="C2974" s="133">
        <v>18</v>
      </c>
      <c r="D2974" s="134">
        <v>89.95214</v>
      </c>
    </row>
    <row r="2975" spans="1:4" x14ac:dyDescent="0.25">
      <c r="A2975" s="131" t="s">
        <v>8</v>
      </c>
      <c r="B2975" s="132">
        <v>44685</v>
      </c>
      <c r="C2975" s="133">
        <v>19</v>
      </c>
      <c r="D2975" s="134">
        <v>76.007300000000001</v>
      </c>
    </row>
    <row r="2976" spans="1:4" x14ac:dyDescent="0.25">
      <c r="A2976" s="131" t="s">
        <v>8</v>
      </c>
      <c r="B2976" s="132">
        <v>44685</v>
      </c>
      <c r="C2976" s="133">
        <v>20</v>
      </c>
      <c r="D2976" s="134">
        <v>70.724429999999998</v>
      </c>
    </row>
    <row r="2977" spans="1:4" x14ac:dyDescent="0.25">
      <c r="A2977" s="131" t="s">
        <v>8</v>
      </c>
      <c r="B2977" s="132">
        <v>44685</v>
      </c>
      <c r="C2977" s="133">
        <v>21</v>
      </c>
      <c r="D2977" s="134">
        <v>105.6469</v>
      </c>
    </row>
    <row r="2978" spans="1:4" x14ac:dyDescent="0.25">
      <c r="A2978" s="131" t="s">
        <v>8</v>
      </c>
      <c r="B2978" s="132">
        <v>44685</v>
      </c>
      <c r="C2978" s="133">
        <v>22</v>
      </c>
      <c r="D2978" s="134">
        <v>96.625720000000001</v>
      </c>
    </row>
    <row r="2979" spans="1:4" x14ac:dyDescent="0.25">
      <c r="A2979" s="131" t="s">
        <v>8</v>
      </c>
      <c r="B2979" s="132">
        <v>44685</v>
      </c>
      <c r="C2979" s="133">
        <v>23</v>
      </c>
      <c r="D2979" s="134">
        <v>101.68098000000001</v>
      </c>
    </row>
    <row r="2980" spans="1:4" x14ac:dyDescent="0.25">
      <c r="A2980" s="131" t="s">
        <v>8</v>
      </c>
      <c r="B2980" s="132">
        <v>44685</v>
      </c>
      <c r="C2980" s="133">
        <v>24</v>
      </c>
      <c r="D2980" s="134">
        <v>92.459460000000007</v>
      </c>
    </row>
    <row r="2981" spans="1:4" x14ac:dyDescent="0.25">
      <c r="A2981" s="131" t="s">
        <v>8</v>
      </c>
      <c r="B2981" s="132">
        <v>44686</v>
      </c>
      <c r="C2981" s="133">
        <v>1</v>
      </c>
      <c r="D2981" s="134">
        <v>75.203479999999999</v>
      </c>
    </row>
    <row r="2982" spans="1:4" x14ac:dyDescent="0.25">
      <c r="A2982" s="131" t="s">
        <v>8</v>
      </c>
      <c r="B2982" s="132">
        <v>44686</v>
      </c>
      <c r="C2982" s="133">
        <v>2</v>
      </c>
      <c r="D2982" s="134">
        <v>59.961590000000001</v>
      </c>
    </row>
    <row r="2983" spans="1:4" x14ac:dyDescent="0.25">
      <c r="A2983" s="131" t="s">
        <v>8</v>
      </c>
      <c r="B2983" s="132">
        <v>44686</v>
      </c>
      <c r="C2983" s="133">
        <v>3</v>
      </c>
      <c r="D2983" s="134">
        <v>67.096239999999995</v>
      </c>
    </row>
    <row r="2984" spans="1:4" x14ac:dyDescent="0.25">
      <c r="A2984" s="131" t="s">
        <v>8</v>
      </c>
      <c r="B2984" s="132">
        <v>44686</v>
      </c>
      <c r="C2984" s="133">
        <v>4</v>
      </c>
      <c r="D2984" s="134">
        <v>61.010300000000001</v>
      </c>
    </row>
    <row r="2985" spans="1:4" x14ac:dyDescent="0.25">
      <c r="A2985" s="131" t="s">
        <v>8</v>
      </c>
      <c r="B2985" s="132">
        <v>44686</v>
      </c>
      <c r="C2985" s="133">
        <v>5</v>
      </c>
      <c r="D2985" s="134">
        <v>60.289470000000001</v>
      </c>
    </row>
    <row r="2986" spans="1:4" x14ac:dyDescent="0.25">
      <c r="A2986" s="131" t="s">
        <v>8</v>
      </c>
      <c r="B2986" s="132">
        <v>44686</v>
      </c>
      <c r="C2986" s="133">
        <v>6</v>
      </c>
      <c r="D2986" s="134">
        <v>59.850700000000003</v>
      </c>
    </row>
    <row r="2987" spans="1:4" x14ac:dyDescent="0.25">
      <c r="A2987" s="131" t="s">
        <v>8</v>
      </c>
      <c r="B2987" s="132">
        <v>44686</v>
      </c>
      <c r="C2987" s="133">
        <v>7</v>
      </c>
      <c r="D2987" s="134">
        <v>60.18777</v>
      </c>
    </row>
    <row r="2988" spans="1:4" x14ac:dyDescent="0.25">
      <c r="A2988" s="131" t="s">
        <v>8</v>
      </c>
      <c r="B2988" s="132">
        <v>44686</v>
      </c>
      <c r="C2988" s="133">
        <v>8</v>
      </c>
      <c r="D2988" s="134">
        <v>63.491520000000001</v>
      </c>
    </row>
    <row r="2989" spans="1:4" x14ac:dyDescent="0.25">
      <c r="A2989" s="131" t="s">
        <v>8</v>
      </c>
      <c r="B2989" s="132">
        <v>44686</v>
      </c>
      <c r="C2989" s="133">
        <v>9</v>
      </c>
      <c r="D2989" s="134">
        <v>63.658589999999997</v>
      </c>
    </row>
    <row r="2990" spans="1:4" x14ac:dyDescent="0.25">
      <c r="A2990" s="131" t="s">
        <v>8</v>
      </c>
      <c r="B2990" s="132">
        <v>44686</v>
      </c>
      <c r="C2990" s="133">
        <v>10</v>
      </c>
      <c r="D2990" s="134">
        <v>67.868650000000002</v>
      </c>
    </row>
    <row r="2991" spans="1:4" x14ac:dyDescent="0.25">
      <c r="A2991" s="131" t="s">
        <v>8</v>
      </c>
      <c r="B2991" s="132">
        <v>44686</v>
      </c>
      <c r="C2991" s="133">
        <v>11</v>
      </c>
      <c r="D2991" s="134">
        <v>89.304730000000006</v>
      </c>
    </row>
    <row r="2992" spans="1:4" x14ac:dyDescent="0.25">
      <c r="A2992" s="131" t="s">
        <v>8</v>
      </c>
      <c r="B2992" s="132">
        <v>44686</v>
      </c>
      <c r="C2992" s="133">
        <v>12</v>
      </c>
      <c r="D2992" s="134">
        <v>83.066929999999999</v>
      </c>
    </row>
    <row r="2993" spans="1:4" x14ac:dyDescent="0.25">
      <c r="A2993" s="131" t="s">
        <v>8</v>
      </c>
      <c r="B2993" s="132">
        <v>44686</v>
      </c>
      <c r="C2993" s="133">
        <v>13</v>
      </c>
      <c r="D2993" s="134">
        <v>82.868390000000005</v>
      </c>
    </row>
    <row r="2994" spans="1:4" x14ac:dyDescent="0.25">
      <c r="A2994" s="131" t="s">
        <v>8</v>
      </c>
      <c r="B2994" s="132">
        <v>44686</v>
      </c>
      <c r="C2994" s="133">
        <v>14</v>
      </c>
      <c r="D2994" s="134">
        <v>103.15082</v>
      </c>
    </row>
    <row r="2995" spans="1:4" x14ac:dyDescent="0.25">
      <c r="A2995" s="131" t="s">
        <v>8</v>
      </c>
      <c r="B2995" s="132">
        <v>44686</v>
      </c>
      <c r="C2995" s="133">
        <v>15</v>
      </c>
      <c r="D2995" s="134">
        <v>141.99036000000001</v>
      </c>
    </row>
    <row r="2996" spans="1:4" x14ac:dyDescent="0.25">
      <c r="A2996" s="131" t="s">
        <v>8</v>
      </c>
      <c r="B2996" s="132">
        <v>44686</v>
      </c>
      <c r="C2996" s="133">
        <v>16</v>
      </c>
      <c r="D2996" s="134">
        <v>115.42829999999999</v>
      </c>
    </row>
    <row r="2997" spans="1:4" x14ac:dyDescent="0.25">
      <c r="A2997" s="131" t="s">
        <v>8</v>
      </c>
      <c r="B2997" s="132">
        <v>44686</v>
      </c>
      <c r="C2997" s="133">
        <v>17</v>
      </c>
      <c r="D2997" s="134">
        <v>88.270650000000003</v>
      </c>
    </row>
    <row r="2998" spans="1:4" x14ac:dyDescent="0.25">
      <c r="A2998" s="131" t="s">
        <v>8</v>
      </c>
      <c r="B2998" s="132">
        <v>44686</v>
      </c>
      <c r="C2998" s="133">
        <v>18</v>
      </c>
      <c r="D2998" s="134">
        <v>78.416880000000006</v>
      </c>
    </row>
    <row r="2999" spans="1:4" x14ac:dyDescent="0.25">
      <c r="A2999" s="131" t="s">
        <v>8</v>
      </c>
      <c r="B2999" s="132">
        <v>44686</v>
      </c>
      <c r="C2999" s="133">
        <v>19</v>
      </c>
      <c r="D2999" s="134">
        <v>80.853930000000005</v>
      </c>
    </row>
    <row r="3000" spans="1:4" x14ac:dyDescent="0.25">
      <c r="A3000" s="131" t="s">
        <v>8</v>
      </c>
      <c r="B3000" s="132">
        <v>44686</v>
      </c>
      <c r="C3000" s="133">
        <v>20</v>
      </c>
      <c r="D3000" s="134">
        <v>79.047579999999996</v>
      </c>
    </row>
    <row r="3001" spans="1:4" x14ac:dyDescent="0.25">
      <c r="A3001" s="131" t="s">
        <v>8</v>
      </c>
      <c r="B3001" s="132">
        <v>44686</v>
      </c>
      <c r="C3001" s="133">
        <v>21</v>
      </c>
      <c r="D3001" s="134">
        <v>88.231160000000003</v>
      </c>
    </row>
    <row r="3002" spans="1:4" x14ac:dyDescent="0.25">
      <c r="A3002" s="131" t="s">
        <v>8</v>
      </c>
      <c r="B3002" s="132">
        <v>44686</v>
      </c>
      <c r="C3002" s="133">
        <v>22</v>
      </c>
      <c r="D3002" s="134">
        <v>90.05377</v>
      </c>
    </row>
    <row r="3003" spans="1:4" x14ac:dyDescent="0.25">
      <c r="A3003" s="131" t="s">
        <v>8</v>
      </c>
      <c r="B3003" s="132">
        <v>44686</v>
      </c>
      <c r="C3003" s="133">
        <v>23</v>
      </c>
      <c r="D3003" s="134">
        <v>88.343400000000003</v>
      </c>
    </row>
    <row r="3004" spans="1:4" x14ac:dyDescent="0.25">
      <c r="A3004" s="131" t="s">
        <v>8</v>
      </c>
      <c r="B3004" s="132">
        <v>44686</v>
      </c>
      <c r="C3004" s="133">
        <v>24</v>
      </c>
      <c r="D3004" s="134">
        <v>79.612359999999995</v>
      </c>
    </row>
    <row r="3005" spans="1:4" x14ac:dyDescent="0.25">
      <c r="A3005" s="131" t="s">
        <v>8</v>
      </c>
      <c r="B3005" s="132">
        <v>44687</v>
      </c>
      <c r="C3005" s="133">
        <v>1</v>
      </c>
      <c r="D3005" s="134">
        <v>70.365790000000004</v>
      </c>
    </row>
    <row r="3006" spans="1:4" x14ac:dyDescent="0.25">
      <c r="A3006" s="131" t="s">
        <v>8</v>
      </c>
      <c r="B3006" s="132">
        <v>44687</v>
      </c>
      <c r="C3006" s="133">
        <v>2</v>
      </c>
      <c r="D3006" s="134">
        <v>62.555219999999998</v>
      </c>
    </row>
    <row r="3007" spans="1:4" x14ac:dyDescent="0.25">
      <c r="A3007" s="131" t="s">
        <v>8</v>
      </c>
      <c r="B3007" s="132">
        <v>44687</v>
      </c>
      <c r="C3007" s="133">
        <v>3</v>
      </c>
      <c r="D3007" s="134">
        <v>59.173209999999997</v>
      </c>
    </row>
    <row r="3008" spans="1:4" x14ac:dyDescent="0.25">
      <c r="A3008" s="131" t="s">
        <v>8</v>
      </c>
      <c r="B3008" s="132">
        <v>44687</v>
      </c>
      <c r="C3008" s="133">
        <v>4</v>
      </c>
      <c r="D3008" s="134">
        <v>74.028220000000005</v>
      </c>
    </row>
    <row r="3009" spans="1:4" x14ac:dyDescent="0.25">
      <c r="A3009" s="131" t="s">
        <v>8</v>
      </c>
      <c r="B3009" s="132">
        <v>44687</v>
      </c>
      <c r="C3009" s="133">
        <v>5</v>
      </c>
      <c r="D3009" s="134">
        <v>81.208600000000004</v>
      </c>
    </row>
    <row r="3010" spans="1:4" x14ac:dyDescent="0.25">
      <c r="A3010" s="131" t="s">
        <v>8</v>
      </c>
      <c r="B3010" s="132">
        <v>44687</v>
      </c>
      <c r="C3010" s="133">
        <v>6</v>
      </c>
      <c r="D3010" s="134">
        <v>82.132350000000002</v>
      </c>
    </row>
    <row r="3011" spans="1:4" x14ac:dyDescent="0.25">
      <c r="A3011" s="131" t="s">
        <v>8</v>
      </c>
      <c r="B3011" s="132">
        <v>44687</v>
      </c>
      <c r="C3011" s="133">
        <v>7</v>
      </c>
      <c r="D3011" s="134">
        <v>82.546080000000003</v>
      </c>
    </row>
    <row r="3012" spans="1:4" x14ac:dyDescent="0.25">
      <c r="A3012" s="131" t="s">
        <v>8</v>
      </c>
      <c r="B3012" s="132">
        <v>44687</v>
      </c>
      <c r="C3012" s="133">
        <v>8</v>
      </c>
      <c r="D3012" s="134">
        <v>81.922529999999995</v>
      </c>
    </row>
    <row r="3013" spans="1:4" x14ac:dyDescent="0.25">
      <c r="A3013" s="131" t="s">
        <v>8</v>
      </c>
      <c r="B3013" s="132">
        <v>44687</v>
      </c>
      <c r="C3013" s="133">
        <v>9</v>
      </c>
      <c r="D3013" s="134">
        <v>98.670829999999995</v>
      </c>
    </row>
    <row r="3014" spans="1:4" x14ac:dyDescent="0.25">
      <c r="A3014" s="131" t="s">
        <v>8</v>
      </c>
      <c r="B3014" s="132">
        <v>44687</v>
      </c>
      <c r="C3014" s="133">
        <v>10</v>
      </c>
      <c r="D3014" s="134">
        <v>87.813329999999993</v>
      </c>
    </row>
    <row r="3015" spans="1:4" x14ac:dyDescent="0.25">
      <c r="A3015" s="131" t="s">
        <v>8</v>
      </c>
      <c r="B3015" s="132">
        <v>44687</v>
      </c>
      <c r="C3015" s="133">
        <v>11</v>
      </c>
      <c r="D3015" s="134">
        <v>89.200749999999999</v>
      </c>
    </row>
    <row r="3016" spans="1:4" x14ac:dyDescent="0.25">
      <c r="A3016" s="131" t="s">
        <v>8</v>
      </c>
      <c r="B3016" s="132">
        <v>44687</v>
      </c>
      <c r="C3016" s="133">
        <v>12</v>
      </c>
      <c r="D3016" s="134">
        <v>81.511399999999995</v>
      </c>
    </row>
    <row r="3017" spans="1:4" x14ac:dyDescent="0.25">
      <c r="A3017" s="131" t="s">
        <v>8</v>
      </c>
      <c r="B3017" s="132">
        <v>44687</v>
      </c>
      <c r="C3017" s="133">
        <v>13</v>
      </c>
      <c r="D3017" s="134">
        <v>102.12577</v>
      </c>
    </row>
    <row r="3018" spans="1:4" x14ac:dyDescent="0.25">
      <c r="A3018" s="131" t="s">
        <v>8</v>
      </c>
      <c r="B3018" s="132">
        <v>44687</v>
      </c>
      <c r="C3018" s="133">
        <v>14</v>
      </c>
      <c r="D3018" s="134">
        <v>106.73835</v>
      </c>
    </row>
    <row r="3019" spans="1:4" x14ac:dyDescent="0.25">
      <c r="A3019" s="131" t="s">
        <v>8</v>
      </c>
      <c r="B3019" s="132">
        <v>44687</v>
      </c>
      <c r="C3019" s="133">
        <v>15</v>
      </c>
      <c r="D3019" s="134">
        <v>91.674850000000006</v>
      </c>
    </row>
    <row r="3020" spans="1:4" x14ac:dyDescent="0.25">
      <c r="A3020" s="131" t="s">
        <v>8</v>
      </c>
      <c r="B3020" s="132">
        <v>44687</v>
      </c>
      <c r="C3020" s="133">
        <v>16</v>
      </c>
      <c r="D3020" s="134">
        <v>67.562439999999995</v>
      </c>
    </row>
    <row r="3021" spans="1:4" x14ac:dyDescent="0.25">
      <c r="A3021" s="131" t="s">
        <v>8</v>
      </c>
      <c r="B3021" s="132">
        <v>44687</v>
      </c>
      <c r="C3021" s="133">
        <v>17</v>
      </c>
      <c r="D3021" s="134">
        <v>44.587949999999999</v>
      </c>
    </row>
    <row r="3022" spans="1:4" x14ac:dyDescent="0.25">
      <c r="A3022" s="131" t="s">
        <v>8</v>
      </c>
      <c r="B3022" s="132">
        <v>44687</v>
      </c>
      <c r="C3022" s="133">
        <v>18</v>
      </c>
      <c r="D3022" s="134">
        <v>25.26688</v>
      </c>
    </row>
    <row r="3023" spans="1:4" x14ac:dyDescent="0.25">
      <c r="A3023" s="131" t="s">
        <v>8</v>
      </c>
      <c r="B3023" s="132">
        <v>44687</v>
      </c>
      <c r="C3023" s="133">
        <v>19</v>
      </c>
      <c r="D3023" s="134">
        <v>62.44173</v>
      </c>
    </row>
    <row r="3024" spans="1:4" x14ac:dyDescent="0.25">
      <c r="A3024" s="131" t="s">
        <v>8</v>
      </c>
      <c r="B3024" s="132">
        <v>44687</v>
      </c>
      <c r="C3024" s="133">
        <v>20</v>
      </c>
      <c r="D3024" s="134">
        <v>73.744209999999995</v>
      </c>
    </row>
    <row r="3025" spans="1:4" x14ac:dyDescent="0.25">
      <c r="A3025" s="131" t="s">
        <v>8</v>
      </c>
      <c r="B3025" s="132">
        <v>44687</v>
      </c>
      <c r="C3025" s="133">
        <v>21</v>
      </c>
      <c r="D3025" s="134">
        <v>92.858469999999997</v>
      </c>
    </row>
    <row r="3026" spans="1:4" x14ac:dyDescent="0.25">
      <c r="A3026" s="131" t="s">
        <v>8</v>
      </c>
      <c r="B3026" s="132">
        <v>44687</v>
      </c>
      <c r="C3026" s="133">
        <v>22</v>
      </c>
      <c r="D3026" s="134">
        <v>83.675730000000001</v>
      </c>
    </row>
    <row r="3027" spans="1:4" x14ac:dyDescent="0.25">
      <c r="A3027" s="131" t="s">
        <v>8</v>
      </c>
      <c r="B3027" s="132">
        <v>44687</v>
      </c>
      <c r="C3027" s="133">
        <v>23</v>
      </c>
      <c r="D3027" s="134">
        <v>75.29562</v>
      </c>
    </row>
    <row r="3028" spans="1:4" x14ac:dyDescent="0.25">
      <c r="A3028" s="131" t="s">
        <v>8</v>
      </c>
      <c r="B3028" s="132">
        <v>44687</v>
      </c>
      <c r="C3028" s="133">
        <v>24</v>
      </c>
      <c r="D3028" s="134">
        <v>80.028639999999996</v>
      </c>
    </row>
    <row r="3029" spans="1:4" x14ac:dyDescent="0.25">
      <c r="A3029" s="131" t="s">
        <v>8</v>
      </c>
      <c r="B3029" s="132">
        <v>44688</v>
      </c>
      <c r="C3029" s="133">
        <v>1</v>
      </c>
      <c r="D3029" s="134">
        <v>72.000720000000001</v>
      </c>
    </row>
    <row r="3030" spans="1:4" x14ac:dyDescent="0.25">
      <c r="A3030" s="131" t="s">
        <v>8</v>
      </c>
      <c r="B3030" s="132">
        <v>44688</v>
      </c>
      <c r="C3030" s="133">
        <v>2</v>
      </c>
      <c r="D3030" s="134">
        <v>59.070970000000003</v>
      </c>
    </row>
    <row r="3031" spans="1:4" x14ac:dyDescent="0.25">
      <c r="A3031" s="131" t="s">
        <v>8</v>
      </c>
      <c r="B3031" s="132">
        <v>44688</v>
      </c>
      <c r="C3031" s="133">
        <v>3</v>
      </c>
      <c r="D3031" s="134">
        <v>57.12473</v>
      </c>
    </row>
    <row r="3032" spans="1:4" x14ac:dyDescent="0.25">
      <c r="A3032" s="131" t="s">
        <v>8</v>
      </c>
      <c r="B3032" s="132">
        <v>44688</v>
      </c>
      <c r="C3032" s="133">
        <v>4</v>
      </c>
      <c r="D3032" s="134">
        <v>78.881339999999994</v>
      </c>
    </row>
    <row r="3033" spans="1:4" x14ac:dyDescent="0.25">
      <c r="A3033" s="131" t="s">
        <v>8</v>
      </c>
      <c r="B3033" s="132">
        <v>44688</v>
      </c>
      <c r="C3033" s="133">
        <v>5</v>
      </c>
      <c r="D3033" s="134">
        <v>80.796379999999999</v>
      </c>
    </row>
    <row r="3034" spans="1:4" x14ac:dyDescent="0.25">
      <c r="A3034" s="131" t="s">
        <v>8</v>
      </c>
      <c r="B3034" s="132">
        <v>44688</v>
      </c>
      <c r="C3034" s="133">
        <v>6</v>
      </c>
      <c r="D3034" s="134">
        <v>62.217089999999999</v>
      </c>
    </row>
    <row r="3035" spans="1:4" x14ac:dyDescent="0.25">
      <c r="A3035" s="131" t="s">
        <v>8</v>
      </c>
      <c r="B3035" s="132">
        <v>44688</v>
      </c>
      <c r="C3035" s="133">
        <v>7</v>
      </c>
      <c r="D3035" s="134">
        <v>75.506960000000007</v>
      </c>
    </row>
    <row r="3036" spans="1:4" x14ac:dyDescent="0.25">
      <c r="A3036" s="131" t="s">
        <v>8</v>
      </c>
      <c r="B3036" s="132">
        <v>44688</v>
      </c>
      <c r="C3036" s="133">
        <v>8</v>
      </c>
      <c r="D3036" s="134">
        <v>91.612009999999998</v>
      </c>
    </row>
    <row r="3037" spans="1:4" x14ac:dyDescent="0.25">
      <c r="A3037" s="131" t="s">
        <v>8</v>
      </c>
      <c r="B3037" s="132">
        <v>44688</v>
      </c>
      <c r="C3037" s="133">
        <v>9</v>
      </c>
      <c r="D3037" s="134">
        <v>69.019469999999998</v>
      </c>
    </row>
    <row r="3038" spans="1:4" x14ac:dyDescent="0.25">
      <c r="A3038" s="131" t="s">
        <v>8</v>
      </c>
      <c r="B3038" s="132">
        <v>44688</v>
      </c>
      <c r="C3038" s="133">
        <v>10</v>
      </c>
      <c r="D3038" s="134">
        <v>53.507170000000002</v>
      </c>
    </row>
    <row r="3039" spans="1:4" x14ac:dyDescent="0.25">
      <c r="A3039" s="131" t="s">
        <v>8</v>
      </c>
      <c r="B3039" s="132">
        <v>44688</v>
      </c>
      <c r="C3039" s="133">
        <v>11</v>
      </c>
      <c r="D3039" s="134">
        <v>38.16825</v>
      </c>
    </row>
    <row r="3040" spans="1:4" x14ac:dyDescent="0.25">
      <c r="A3040" s="131" t="s">
        <v>8</v>
      </c>
      <c r="B3040" s="132">
        <v>44688</v>
      </c>
      <c r="C3040" s="133">
        <v>12</v>
      </c>
      <c r="D3040" s="134">
        <v>26.961790000000001</v>
      </c>
    </row>
    <row r="3041" spans="1:4" x14ac:dyDescent="0.25">
      <c r="A3041" s="131" t="s">
        <v>8</v>
      </c>
      <c r="B3041" s="132">
        <v>44688</v>
      </c>
      <c r="C3041" s="133">
        <v>13</v>
      </c>
      <c r="D3041" s="134">
        <v>11.550560000000001</v>
      </c>
    </row>
    <row r="3042" spans="1:4" x14ac:dyDescent="0.25">
      <c r="A3042" s="131" t="s">
        <v>8</v>
      </c>
      <c r="B3042" s="132">
        <v>44688</v>
      </c>
      <c r="C3042" s="133">
        <v>14</v>
      </c>
      <c r="D3042" s="134">
        <v>-0.50785000000000002</v>
      </c>
    </row>
    <row r="3043" spans="1:4" x14ac:dyDescent="0.25">
      <c r="A3043" s="131" t="s">
        <v>8</v>
      </c>
      <c r="B3043" s="132">
        <v>44688</v>
      </c>
      <c r="C3043" s="133">
        <v>15</v>
      </c>
      <c r="D3043" s="134">
        <v>2.6091799999999998</v>
      </c>
    </row>
    <row r="3044" spans="1:4" x14ac:dyDescent="0.25">
      <c r="A3044" s="131" t="s">
        <v>8</v>
      </c>
      <c r="B3044" s="132">
        <v>44688</v>
      </c>
      <c r="C3044" s="133">
        <v>16</v>
      </c>
      <c r="D3044" s="134">
        <v>-6.6961300000000001</v>
      </c>
    </row>
    <row r="3045" spans="1:4" x14ac:dyDescent="0.25">
      <c r="A3045" s="131" t="s">
        <v>8</v>
      </c>
      <c r="B3045" s="132">
        <v>44688</v>
      </c>
      <c r="C3045" s="133">
        <v>17</v>
      </c>
      <c r="D3045" s="134">
        <v>-2.1850800000000001</v>
      </c>
    </row>
    <row r="3046" spans="1:4" x14ac:dyDescent="0.25">
      <c r="A3046" s="131" t="s">
        <v>8</v>
      </c>
      <c r="B3046" s="132">
        <v>44688</v>
      </c>
      <c r="C3046" s="133">
        <v>18</v>
      </c>
      <c r="D3046" s="134">
        <v>13.42578</v>
      </c>
    </row>
    <row r="3047" spans="1:4" x14ac:dyDescent="0.25">
      <c r="A3047" s="131" t="s">
        <v>8</v>
      </c>
      <c r="B3047" s="132">
        <v>44688</v>
      </c>
      <c r="C3047" s="133">
        <v>19</v>
      </c>
      <c r="D3047" s="134">
        <v>15.82695</v>
      </c>
    </row>
    <row r="3048" spans="1:4" x14ac:dyDescent="0.25">
      <c r="A3048" s="131" t="s">
        <v>8</v>
      </c>
      <c r="B3048" s="132">
        <v>44688</v>
      </c>
      <c r="C3048" s="133">
        <v>20</v>
      </c>
      <c r="D3048" s="134">
        <v>49.699359999999999</v>
      </c>
    </row>
    <row r="3049" spans="1:4" x14ac:dyDescent="0.25">
      <c r="A3049" s="131" t="s">
        <v>8</v>
      </c>
      <c r="B3049" s="132">
        <v>44688</v>
      </c>
      <c r="C3049" s="133">
        <v>21</v>
      </c>
      <c r="D3049" s="134">
        <v>73.013159999999999</v>
      </c>
    </row>
    <row r="3050" spans="1:4" x14ac:dyDescent="0.25">
      <c r="A3050" s="131" t="s">
        <v>8</v>
      </c>
      <c r="B3050" s="132">
        <v>44688</v>
      </c>
      <c r="C3050" s="133">
        <v>22</v>
      </c>
      <c r="D3050" s="134">
        <v>53.924349999999997</v>
      </c>
    </row>
    <row r="3051" spans="1:4" x14ac:dyDescent="0.25">
      <c r="A3051" s="131" t="s">
        <v>8</v>
      </c>
      <c r="B3051" s="132">
        <v>44688</v>
      </c>
      <c r="C3051" s="133">
        <v>23</v>
      </c>
      <c r="D3051" s="134">
        <v>65.205759999999998</v>
      </c>
    </row>
    <row r="3052" spans="1:4" x14ac:dyDescent="0.25">
      <c r="A3052" s="131" t="s">
        <v>8</v>
      </c>
      <c r="B3052" s="132">
        <v>44688</v>
      </c>
      <c r="C3052" s="133">
        <v>24</v>
      </c>
      <c r="D3052" s="134">
        <v>64.562150000000003</v>
      </c>
    </row>
    <row r="3053" spans="1:4" x14ac:dyDescent="0.25">
      <c r="A3053" s="131" t="s">
        <v>8</v>
      </c>
      <c r="B3053" s="132">
        <v>44689</v>
      </c>
      <c r="C3053" s="133">
        <v>1</v>
      </c>
      <c r="D3053" s="134">
        <v>60.778039999999997</v>
      </c>
    </row>
    <row r="3054" spans="1:4" x14ac:dyDescent="0.25">
      <c r="A3054" s="131" t="s">
        <v>8</v>
      </c>
      <c r="B3054" s="132">
        <v>44689</v>
      </c>
      <c r="C3054" s="133">
        <v>2</v>
      </c>
      <c r="D3054" s="134">
        <v>57.286639999999998</v>
      </c>
    </row>
    <row r="3055" spans="1:4" x14ac:dyDescent="0.25">
      <c r="A3055" s="131" t="s">
        <v>8</v>
      </c>
      <c r="B3055" s="132">
        <v>44689</v>
      </c>
      <c r="C3055" s="133">
        <v>3</v>
      </c>
      <c r="D3055" s="134">
        <v>60.883659999999999</v>
      </c>
    </row>
    <row r="3056" spans="1:4" x14ac:dyDescent="0.25">
      <c r="A3056" s="131" t="s">
        <v>8</v>
      </c>
      <c r="B3056" s="132">
        <v>44689</v>
      </c>
      <c r="C3056" s="133">
        <v>4</v>
      </c>
      <c r="D3056" s="134">
        <v>55.809330000000003</v>
      </c>
    </row>
    <row r="3057" spans="1:4" x14ac:dyDescent="0.25">
      <c r="A3057" s="131" t="s">
        <v>8</v>
      </c>
      <c r="B3057" s="132">
        <v>44689</v>
      </c>
      <c r="C3057" s="133">
        <v>5</v>
      </c>
      <c r="D3057" s="134">
        <v>50.911580000000001</v>
      </c>
    </row>
    <row r="3058" spans="1:4" x14ac:dyDescent="0.25">
      <c r="A3058" s="131" t="s">
        <v>8</v>
      </c>
      <c r="B3058" s="132">
        <v>44689</v>
      </c>
      <c r="C3058" s="133">
        <v>6</v>
      </c>
      <c r="D3058" s="134">
        <v>50.937449999999998</v>
      </c>
    </row>
    <row r="3059" spans="1:4" x14ac:dyDescent="0.25">
      <c r="A3059" s="131" t="s">
        <v>8</v>
      </c>
      <c r="B3059" s="132">
        <v>44689</v>
      </c>
      <c r="C3059" s="133">
        <v>7</v>
      </c>
      <c r="D3059" s="134">
        <v>61.561720000000001</v>
      </c>
    </row>
    <row r="3060" spans="1:4" x14ac:dyDescent="0.25">
      <c r="A3060" s="131" t="s">
        <v>8</v>
      </c>
      <c r="B3060" s="132">
        <v>44689</v>
      </c>
      <c r="C3060" s="133">
        <v>8</v>
      </c>
      <c r="D3060" s="134">
        <v>79.271299999999997</v>
      </c>
    </row>
    <row r="3061" spans="1:4" x14ac:dyDescent="0.25">
      <c r="A3061" s="131" t="s">
        <v>8</v>
      </c>
      <c r="B3061" s="132">
        <v>44689</v>
      </c>
      <c r="C3061" s="133">
        <v>9</v>
      </c>
      <c r="D3061" s="134">
        <v>55.45485</v>
      </c>
    </row>
    <row r="3062" spans="1:4" x14ac:dyDescent="0.25">
      <c r="A3062" s="131" t="s">
        <v>8</v>
      </c>
      <c r="B3062" s="132">
        <v>44689</v>
      </c>
      <c r="C3062" s="133">
        <v>10</v>
      </c>
      <c r="D3062" s="134">
        <v>45.414009999999998</v>
      </c>
    </row>
    <row r="3063" spans="1:4" x14ac:dyDescent="0.25">
      <c r="A3063" s="131" t="s">
        <v>8</v>
      </c>
      <c r="B3063" s="132">
        <v>44689</v>
      </c>
      <c r="C3063" s="133">
        <v>11</v>
      </c>
      <c r="D3063" s="134">
        <v>36.256019999999999</v>
      </c>
    </row>
    <row r="3064" spans="1:4" x14ac:dyDescent="0.25">
      <c r="A3064" s="131" t="s">
        <v>8</v>
      </c>
      <c r="B3064" s="132">
        <v>44689</v>
      </c>
      <c r="C3064" s="133">
        <v>12</v>
      </c>
      <c r="D3064" s="134">
        <v>38.628740000000001</v>
      </c>
    </row>
    <row r="3065" spans="1:4" x14ac:dyDescent="0.25">
      <c r="A3065" s="131" t="s">
        <v>8</v>
      </c>
      <c r="B3065" s="132">
        <v>44689</v>
      </c>
      <c r="C3065" s="133">
        <v>13</v>
      </c>
      <c r="D3065" s="134">
        <v>28.806709999999999</v>
      </c>
    </row>
    <row r="3066" spans="1:4" x14ac:dyDescent="0.25">
      <c r="A3066" s="131" t="s">
        <v>8</v>
      </c>
      <c r="B3066" s="132">
        <v>44689</v>
      </c>
      <c r="C3066" s="133">
        <v>14</v>
      </c>
      <c r="D3066" s="134">
        <v>40.185189999999999</v>
      </c>
    </row>
    <row r="3067" spans="1:4" x14ac:dyDescent="0.25">
      <c r="A3067" s="131" t="s">
        <v>8</v>
      </c>
      <c r="B3067" s="132">
        <v>44689</v>
      </c>
      <c r="C3067" s="133">
        <v>15</v>
      </c>
      <c r="D3067" s="134">
        <v>27.28435</v>
      </c>
    </row>
    <row r="3068" spans="1:4" x14ac:dyDescent="0.25">
      <c r="A3068" s="131" t="s">
        <v>8</v>
      </c>
      <c r="B3068" s="132">
        <v>44689</v>
      </c>
      <c r="C3068" s="133">
        <v>16</v>
      </c>
      <c r="D3068" s="134">
        <v>33.664549999999998</v>
      </c>
    </row>
    <row r="3069" spans="1:4" x14ac:dyDescent="0.25">
      <c r="A3069" s="131" t="s">
        <v>8</v>
      </c>
      <c r="B3069" s="132">
        <v>44689</v>
      </c>
      <c r="C3069" s="133">
        <v>17</v>
      </c>
      <c r="D3069" s="134">
        <v>36.472079999999998</v>
      </c>
    </row>
    <row r="3070" spans="1:4" x14ac:dyDescent="0.25">
      <c r="A3070" s="131" t="s">
        <v>8</v>
      </c>
      <c r="B3070" s="132">
        <v>44689</v>
      </c>
      <c r="C3070" s="133">
        <v>18</v>
      </c>
      <c r="D3070" s="134">
        <v>54.132930000000002</v>
      </c>
    </row>
    <row r="3071" spans="1:4" x14ac:dyDescent="0.25">
      <c r="A3071" s="131" t="s">
        <v>8</v>
      </c>
      <c r="B3071" s="132">
        <v>44689</v>
      </c>
      <c r="C3071" s="133">
        <v>19</v>
      </c>
      <c r="D3071" s="134">
        <v>34.788240000000002</v>
      </c>
    </row>
    <row r="3072" spans="1:4" x14ac:dyDescent="0.25">
      <c r="A3072" s="131" t="s">
        <v>8</v>
      </c>
      <c r="B3072" s="132">
        <v>44689</v>
      </c>
      <c r="C3072" s="133">
        <v>20</v>
      </c>
      <c r="D3072" s="134">
        <v>80.906300000000002</v>
      </c>
    </row>
    <row r="3073" spans="1:4" x14ac:dyDescent="0.25">
      <c r="A3073" s="131" t="s">
        <v>8</v>
      </c>
      <c r="B3073" s="132">
        <v>44689</v>
      </c>
      <c r="C3073" s="133">
        <v>21</v>
      </c>
      <c r="D3073" s="134">
        <v>73.68777</v>
      </c>
    </row>
    <row r="3074" spans="1:4" x14ac:dyDescent="0.25">
      <c r="A3074" s="131" t="s">
        <v>8</v>
      </c>
      <c r="B3074" s="132">
        <v>44689</v>
      </c>
      <c r="C3074" s="133">
        <v>22</v>
      </c>
      <c r="D3074" s="134">
        <v>68.170779999999993</v>
      </c>
    </row>
    <row r="3075" spans="1:4" x14ac:dyDescent="0.25">
      <c r="A3075" s="131" t="s">
        <v>8</v>
      </c>
      <c r="B3075" s="132">
        <v>44689</v>
      </c>
      <c r="C3075" s="133">
        <v>23</v>
      </c>
      <c r="D3075" s="134">
        <v>76.372810000000001</v>
      </c>
    </row>
    <row r="3076" spans="1:4" x14ac:dyDescent="0.25">
      <c r="A3076" s="131" t="s">
        <v>8</v>
      </c>
      <c r="B3076" s="132">
        <v>44689</v>
      </c>
      <c r="C3076" s="133">
        <v>24</v>
      </c>
      <c r="D3076" s="134">
        <v>67.732039999999998</v>
      </c>
    </row>
    <row r="3077" spans="1:4" x14ac:dyDescent="0.25">
      <c r="A3077" s="131" t="s">
        <v>8</v>
      </c>
      <c r="B3077" s="132">
        <v>44690</v>
      </c>
      <c r="C3077" s="133">
        <v>1</v>
      </c>
      <c r="D3077" s="134">
        <v>60.380380000000002</v>
      </c>
    </row>
    <row r="3078" spans="1:4" x14ac:dyDescent="0.25">
      <c r="A3078" s="131" t="s">
        <v>8</v>
      </c>
      <c r="B3078" s="132">
        <v>44690</v>
      </c>
      <c r="C3078" s="133">
        <v>2</v>
      </c>
      <c r="D3078" s="134">
        <v>54.189700000000002</v>
      </c>
    </row>
    <row r="3079" spans="1:4" x14ac:dyDescent="0.25">
      <c r="A3079" s="131" t="s">
        <v>8</v>
      </c>
      <c r="B3079" s="132">
        <v>44690</v>
      </c>
      <c r="C3079" s="133">
        <v>3</v>
      </c>
      <c r="D3079" s="134">
        <v>52.015970000000003</v>
      </c>
    </row>
    <row r="3080" spans="1:4" x14ac:dyDescent="0.25">
      <c r="A3080" s="131" t="s">
        <v>8</v>
      </c>
      <c r="B3080" s="132">
        <v>44690</v>
      </c>
      <c r="C3080" s="133">
        <v>4</v>
      </c>
      <c r="D3080" s="134">
        <v>53.197839999999999</v>
      </c>
    </row>
    <row r="3081" spans="1:4" x14ac:dyDescent="0.25">
      <c r="A3081" s="131" t="s">
        <v>8</v>
      </c>
      <c r="B3081" s="132">
        <v>44690</v>
      </c>
      <c r="C3081" s="133">
        <v>5</v>
      </c>
      <c r="D3081" s="134">
        <v>49.917310000000001</v>
      </c>
    </row>
    <row r="3082" spans="1:4" x14ac:dyDescent="0.25">
      <c r="A3082" s="131" t="s">
        <v>8</v>
      </c>
      <c r="B3082" s="132">
        <v>44690</v>
      </c>
      <c r="C3082" s="133">
        <v>6</v>
      </c>
      <c r="D3082" s="134">
        <v>50.146039999999999</v>
      </c>
    </row>
    <row r="3083" spans="1:4" x14ac:dyDescent="0.25">
      <c r="A3083" s="131" t="s">
        <v>8</v>
      </c>
      <c r="B3083" s="132">
        <v>44690</v>
      </c>
      <c r="C3083" s="133">
        <v>7</v>
      </c>
      <c r="D3083" s="134">
        <v>55.865690000000001</v>
      </c>
    </row>
    <row r="3084" spans="1:4" x14ac:dyDescent="0.25">
      <c r="A3084" s="131" t="s">
        <v>8</v>
      </c>
      <c r="B3084" s="132">
        <v>44690</v>
      </c>
      <c r="C3084" s="133">
        <v>8</v>
      </c>
      <c r="D3084" s="134">
        <v>73.631659999999997</v>
      </c>
    </row>
    <row r="3085" spans="1:4" x14ac:dyDescent="0.25">
      <c r="A3085" s="131" t="s">
        <v>8</v>
      </c>
      <c r="B3085" s="132">
        <v>44690</v>
      </c>
      <c r="C3085" s="133">
        <v>9</v>
      </c>
      <c r="D3085" s="134">
        <v>33.810070000000003</v>
      </c>
    </row>
    <row r="3086" spans="1:4" x14ac:dyDescent="0.25">
      <c r="A3086" s="131" t="s">
        <v>8</v>
      </c>
      <c r="B3086" s="132">
        <v>44690</v>
      </c>
      <c r="C3086" s="133">
        <v>10</v>
      </c>
      <c r="D3086" s="134">
        <v>30.436669999999999</v>
      </c>
    </row>
    <row r="3087" spans="1:4" x14ac:dyDescent="0.25">
      <c r="A3087" s="131" t="s">
        <v>8</v>
      </c>
      <c r="B3087" s="132">
        <v>44690</v>
      </c>
      <c r="C3087" s="133">
        <v>11</v>
      </c>
      <c r="D3087" s="134">
        <v>28.011810000000001</v>
      </c>
    </row>
    <row r="3088" spans="1:4" x14ac:dyDescent="0.25">
      <c r="A3088" s="131" t="s">
        <v>8</v>
      </c>
      <c r="B3088" s="132">
        <v>44690</v>
      </c>
      <c r="C3088" s="133">
        <v>12</v>
      </c>
      <c r="D3088" s="134">
        <v>12.75733</v>
      </c>
    </row>
    <row r="3089" spans="1:4" x14ac:dyDescent="0.25">
      <c r="A3089" s="131" t="s">
        <v>8</v>
      </c>
      <c r="B3089" s="132">
        <v>44690</v>
      </c>
      <c r="C3089" s="133">
        <v>13</v>
      </c>
      <c r="D3089" s="134">
        <v>5.6718099999999998</v>
      </c>
    </row>
    <row r="3090" spans="1:4" x14ac:dyDescent="0.25">
      <c r="A3090" s="131" t="s">
        <v>8</v>
      </c>
      <c r="B3090" s="132">
        <v>44690</v>
      </c>
      <c r="C3090" s="133">
        <v>14</v>
      </c>
      <c r="D3090" s="134">
        <v>-0.39483000000000001</v>
      </c>
    </row>
    <row r="3091" spans="1:4" x14ac:dyDescent="0.25">
      <c r="A3091" s="131" t="s">
        <v>8</v>
      </c>
      <c r="B3091" s="132">
        <v>44690</v>
      </c>
      <c r="C3091" s="133">
        <v>15</v>
      </c>
      <c r="D3091" s="134">
        <v>-1.47048</v>
      </c>
    </row>
    <row r="3092" spans="1:4" x14ac:dyDescent="0.25">
      <c r="A3092" s="131" t="s">
        <v>8</v>
      </c>
      <c r="B3092" s="132">
        <v>44690</v>
      </c>
      <c r="C3092" s="133">
        <v>16</v>
      </c>
      <c r="D3092" s="134">
        <v>-4.4011100000000001</v>
      </c>
    </row>
    <row r="3093" spans="1:4" x14ac:dyDescent="0.25">
      <c r="A3093" s="131" t="s">
        <v>8</v>
      </c>
      <c r="B3093" s="132">
        <v>44690</v>
      </c>
      <c r="C3093" s="133">
        <v>17</v>
      </c>
      <c r="D3093" s="134">
        <v>-3.3406699999999998</v>
      </c>
    </row>
    <row r="3094" spans="1:4" x14ac:dyDescent="0.25">
      <c r="A3094" s="131" t="s">
        <v>8</v>
      </c>
      <c r="B3094" s="132">
        <v>44690</v>
      </c>
      <c r="C3094" s="133">
        <v>18</v>
      </c>
      <c r="D3094" s="134">
        <v>-0.25995000000000001</v>
      </c>
    </row>
    <row r="3095" spans="1:4" x14ac:dyDescent="0.25">
      <c r="A3095" s="131" t="s">
        <v>8</v>
      </c>
      <c r="B3095" s="132">
        <v>44690</v>
      </c>
      <c r="C3095" s="133">
        <v>19</v>
      </c>
      <c r="D3095" s="134">
        <v>0.25223000000000001</v>
      </c>
    </row>
    <row r="3096" spans="1:4" x14ac:dyDescent="0.25">
      <c r="A3096" s="131" t="s">
        <v>8</v>
      </c>
      <c r="B3096" s="132">
        <v>44690</v>
      </c>
      <c r="C3096" s="133">
        <v>20</v>
      </c>
      <c r="D3096" s="134">
        <v>44.149369999999998</v>
      </c>
    </row>
    <row r="3097" spans="1:4" x14ac:dyDescent="0.25">
      <c r="A3097" s="131" t="s">
        <v>8</v>
      </c>
      <c r="B3097" s="132">
        <v>44690</v>
      </c>
      <c r="C3097" s="133">
        <v>21</v>
      </c>
      <c r="D3097" s="134">
        <v>57.733449999999998</v>
      </c>
    </row>
    <row r="3098" spans="1:4" x14ac:dyDescent="0.25">
      <c r="A3098" s="131" t="s">
        <v>8</v>
      </c>
      <c r="B3098" s="132">
        <v>44690</v>
      </c>
      <c r="C3098" s="133">
        <v>22</v>
      </c>
      <c r="D3098" s="134">
        <v>67.801000000000002</v>
      </c>
    </row>
    <row r="3099" spans="1:4" x14ac:dyDescent="0.25">
      <c r="A3099" s="131" t="s">
        <v>8</v>
      </c>
      <c r="B3099" s="132">
        <v>44690</v>
      </c>
      <c r="C3099" s="133">
        <v>23</v>
      </c>
      <c r="D3099" s="134">
        <v>63.409219999999998</v>
      </c>
    </row>
    <row r="3100" spans="1:4" x14ac:dyDescent="0.25">
      <c r="A3100" s="131" t="s">
        <v>8</v>
      </c>
      <c r="B3100" s="132">
        <v>44690</v>
      </c>
      <c r="C3100" s="133">
        <v>24</v>
      </c>
      <c r="D3100" s="134">
        <v>58.97437</v>
      </c>
    </row>
    <row r="3101" spans="1:4" x14ac:dyDescent="0.25">
      <c r="A3101" s="131" t="s">
        <v>8</v>
      </c>
      <c r="B3101" s="132">
        <v>44691</v>
      </c>
      <c r="C3101" s="133">
        <v>1</v>
      </c>
      <c r="D3101" s="134">
        <v>65.331969999999998</v>
      </c>
    </row>
    <row r="3102" spans="1:4" x14ac:dyDescent="0.25">
      <c r="A3102" s="131" t="s">
        <v>8</v>
      </c>
      <c r="B3102" s="132">
        <v>44691</v>
      </c>
      <c r="C3102" s="133">
        <v>2</v>
      </c>
      <c r="D3102" s="134">
        <v>59.220970000000001</v>
      </c>
    </row>
    <row r="3103" spans="1:4" x14ac:dyDescent="0.25">
      <c r="A3103" s="131" t="s">
        <v>8</v>
      </c>
      <c r="B3103" s="132">
        <v>44691</v>
      </c>
      <c r="C3103" s="133">
        <v>3</v>
      </c>
      <c r="D3103" s="134">
        <v>57.347140000000003</v>
      </c>
    </row>
    <row r="3104" spans="1:4" x14ac:dyDescent="0.25">
      <c r="A3104" s="131" t="s">
        <v>8</v>
      </c>
      <c r="B3104" s="132">
        <v>44691</v>
      </c>
      <c r="C3104" s="133">
        <v>4</v>
      </c>
      <c r="D3104" s="134">
        <v>53.908270000000002</v>
      </c>
    </row>
    <row r="3105" spans="1:4" x14ac:dyDescent="0.25">
      <c r="A3105" s="131" t="s">
        <v>8</v>
      </c>
      <c r="B3105" s="132">
        <v>44691</v>
      </c>
      <c r="C3105" s="133">
        <v>5</v>
      </c>
      <c r="D3105" s="134">
        <v>53.947490000000002</v>
      </c>
    </row>
    <row r="3106" spans="1:4" x14ac:dyDescent="0.25">
      <c r="A3106" s="131" t="s">
        <v>8</v>
      </c>
      <c r="B3106" s="132">
        <v>44691</v>
      </c>
      <c r="C3106" s="133">
        <v>6</v>
      </c>
      <c r="D3106" s="134">
        <v>52.611359999999998</v>
      </c>
    </row>
    <row r="3107" spans="1:4" x14ac:dyDescent="0.25">
      <c r="A3107" s="131" t="s">
        <v>8</v>
      </c>
      <c r="B3107" s="132">
        <v>44691</v>
      </c>
      <c r="C3107" s="133">
        <v>7</v>
      </c>
      <c r="D3107" s="134">
        <v>60.190800000000003</v>
      </c>
    </row>
    <row r="3108" spans="1:4" x14ac:dyDescent="0.25">
      <c r="A3108" s="131" t="s">
        <v>8</v>
      </c>
      <c r="B3108" s="132">
        <v>44691</v>
      </c>
      <c r="C3108" s="133">
        <v>8</v>
      </c>
      <c r="D3108" s="134">
        <v>68.142290000000003</v>
      </c>
    </row>
    <row r="3109" spans="1:4" x14ac:dyDescent="0.25">
      <c r="A3109" s="131" t="s">
        <v>8</v>
      </c>
      <c r="B3109" s="132">
        <v>44691</v>
      </c>
      <c r="C3109" s="133">
        <v>9</v>
      </c>
      <c r="D3109" s="134">
        <v>25.953990000000001</v>
      </c>
    </row>
    <row r="3110" spans="1:4" x14ac:dyDescent="0.25">
      <c r="A3110" s="131" t="s">
        <v>8</v>
      </c>
      <c r="B3110" s="132">
        <v>44691</v>
      </c>
      <c r="C3110" s="133">
        <v>10</v>
      </c>
      <c r="D3110" s="134">
        <v>27.21791</v>
      </c>
    </row>
    <row r="3111" spans="1:4" x14ac:dyDescent="0.25">
      <c r="A3111" s="131" t="s">
        <v>8</v>
      </c>
      <c r="B3111" s="132">
        <v>44691</v>
      </c>
      <c r="C3111" s="133">
        <v>11</v>
      </c>
      <c r="D3111" s="134">
        <v>17.173349999999999</v>
      </c>
    </row>
    <row r="3112" spans="1:4" x14ac:dyDescent="0.25">
      <c r="A3112" s="131" t="s">
        <v>8</v>
      </c>
      <c r="B3112" s="132">
        <v>44691</v>
      </c>
      <c r="C3112" s="133">
        <v>12</v>
      </c>
      <c r="D3112" s="134">
        <v>14.970829999999999</v>
      </c>
    </row>
    <row r="3113" spans="1:4" x14ac:dyDescent="0.25">
      <c r="A3113" s="131" t="s">
        <v>8</v>
      </c>
      <c r="B3113" s="132">
        <v>44691</v>
      </c>
      <c r="C3113" s="133">
        <v>13</v>
      </c>
      <c r="D3113" s="134">
        <v>25.527609999999999</v>
      </c>
    </row>
    <row r="3114" spans="1:4" x14ac:dyDescent="0.25">
      <c r="A3114" s="131" t="s">
        <v>8</v>
      </c>
      <c r="B3114" s="132">
        <v>44691</v>
      </c>
      <c r="C3114" s="133">
        <v>14</v>
      </c>
      <c r="D3114" s="134">
        <v>27.593260000000001</v>
      </c>
    </row>
    <row r="3115" spans="1:4" x14ac:dyDescent="0.25">
      <c r="A3115" s="131" t="s">
        <v>8</v>
      </c>
      <c r="B3115" s="132">
        <v>44691</v>
      </c>
      <c r="C3115" s="133">
        <v>15</v>
      </c>
      <c r="D3115" s="134">
        <v>30.00665</v>
      </c>
    </row>
    <row r="3116" spans="1:4" x14ac:dyDescent="0.25">
      <c r="A3116" s="131" t="s">
        <v>8</v>
      </c>
      <c r="B3116" s="132">
        <v>44691</v>
      </c>
      <c r="C3116" s="133">
        <v>16</v>
      </c>
      <c r="D3116" s="134">
        <v>23.93939</v>
      </c>
    </row>
    <row r="3117" spans="1:4" x14ac:dyDescent="0.25">
      <c r="A3117" s="131" t="s">
        <v>8</v>
      </c>
      <c r="B3117" s="132">
        <v>44691</v>
      </c>
      <c r="C3117" s="133">
        <v>17</v>
      </c>
      <c r="D3117" s="134">
        <v>22.027229999999999</v>
      </c>
    </row>
    <row r="3118" spans="1:4" x14ac:dyDescent="0.25">
      <c r="A3118" s="131" t="s">
        <v>8</v>
      </c>
      <c r="B3118" s="132">
        <v>44691</v>
      </c>
      <c r="C3118" s="133">
        <v>18</v>
      </c>
      <c r="D3118" s="134">
        <v>24.531120000000001</v>
      </c>
    </row>
    <row r="3119" spans="1:4" x14ac:dyDescent="0.25">
      <c r="A3119" s="131" t="s">
        <v>8</v>
      </c>
      <c r="B3119" s="132">
        <v>44691</v>
      </c>
      <c r="C3119" s="133">
        <v>19</v>
      </c>
      <c r="D3119" s="134">
        <v>27.84573</v>
      </c>
    </row>
    <row r="3120" spans="1:4" x14ac:dyDescent="0.25">
      <c r="A3120" s="131" t="s">
        <v>8</v>
      </c>
      <c r="B3120" s="132">
        <v>44691</v>
      </c>
      <c r="C3120" s="133">
        <v>20</v>
      </c>
      <c r="D3120" s="134">
        <v>39.91901</v>
      </c>
    </row>
    <row r="3121" spans="1:4" x14ac:dyDescent="0.25">
      <c r="A3121" s="131" t="s">
        <v>8</v>
      </c>
      <c r="B3121" s="132">
        <v>44691</v>
      </c>
      <c r="C3121" s="133">
        <v>21</v>
      </c>
      <c r="D3121" s="134">
        <v>41.687840000000001</v>
      </c>
    </row>
    <row r="3122" spans="1:4" x14ac:dyDescent="0.25">
      <c r="A3122" s="131" t="s">
        <v>8</v>
      </c>
      <c r="B3122" s="132">
        <v>44691</v>
      </c>
      <c r="C3122" s="133">
        <v>22</v>
      </c>
      <c r="D3122" s="134">
        <v>57.521540000000002</v>
      </c>
    </row>
    <row r="3123" spans="1:4" x14ac:dyDescent="0.25">
      <c r="A3123" s="131" t="s">
        <v>8</v>
      </c>
      <c r="B3123" s="132">
        <v>44691</v>
      </c>
      <c r="C3123" s="133">
        <v>23</v>
      </c>
      <c r="D3123" s="134">
        <v>57.750830000000001</v>
      </c>
    </row>
    <row r="3124" spans="1:4" x14ac:dyDescent="0.25">
      <c r="A3124" s="131" t="s">
        <v>8</v>
      </c>
      <c r="B3124" s="132">
        <v>44691</v>
      </c>
      <c r="C3124" s="133">
        <v>24</v>
      </c>
      <c r="D3124" s="134">
        <v>62.480379999999997</v>
      </c>
    </row>
    <row r="3125" spans="1:4" x14ac:dyDescent="0.25">
      <c r="A3125" s="131" t="s">
        <v>8</v>
      </c>
      <c r="B3125" s="132">
        <v>44692</v>
      </c>
      <c r="C3125" s="133">
        <v>1</v>
      </c>
      <c r="D3125" s="134">
        <v>54.753219999999999</v>
      </c>
    </row>
    <row r="3126" spans="1:4" x14ac:dyDescent="0.25">
      <c r="A3126" s="131" t="s">
        <v>8</v>
      </c>
      <c r="B3126" s="132">
        <v>44692</v>
      </c>
      <c r="C3126" s="133">
        <v>2</v>
      </c>
      <c r="D3126" s="134">
        <v>50.095149999999997</v>
      </c>
    </row>
    <row r="3127" spans="1:4" x14ac:dyDescent="0.25">
      <c r="A3127" s="131" t="s">
        <v>8</v>
      </c>
      <c r="B3127" s="132">
        <v>44692</v>
      </c>
      <c r="C3127" s="133">
        <v>3</v>
      </c>
      <c r="D3127" s="134">
        <v>48.32884</v>
      </c>
    </row>
    <row r="3128" spans="1:4" x14ac:dyDescent="0.25">
      <c r="A3128" s="131" t="s">
        <v>8</v>
      </c>
      <c r="B3128" s="132">
        <v>44692</v>
      </c>
      <c r="C3128" s="133">
        <v>4</v>
      </c>
      <c r="D3128" s="134">
        <v>47.654879999999999</v>
      </c>
    </row>
    <row r="3129" spans="1:4" x14ac:dyDescent="0.25">
      <c r="A3129" s="131" t="s">
        <v>8</v>
      </c>
      <c r="B3129" s="132">
        <v>44692</v>
      </c>
      <c r="C3129" s="133">
        <v>5</v>
      </c>
      <c r="D3129" s="134">
        <v>48.00929</v>
      </c>
    </row>
    <row r="3130" spans="1:4" x14ac:dyDescent="0.25">
      <c r="A3130" s="131" t="s">
        <v>8</v>
      </c>
      <c r="B3130" s="132">
        <v>44692</v>
      </c>
      <c r="C3130" s="133">
        <v>6</v>
      </c>
      <c r="D3130" s="134">
        <v>57.165120000000002</v>
      </c>
    </row>
    <row r="3131" spans="1:4" x14ac:dyDescent="0.25">
      <c r="A3131" s="131" t="s">
        <v>8</v>
      </c>
      <c r="B3131" s="132">
        <v>44692</v>
      </c>
      <c r="C3131" s="133">
        <v>7</v>
      </c>
      <c r="D3131" s="134">
        <v>80.45729</v>
      </c>
    </row>
    <row r="3132" spans="1:4" x14ac:dyDescent="0.25">
      <c r="A3132" s="131" t="s">
        <v>8</v>
      </c>
      <c r="B3132" s="132">
        <v>44692</v>
      </c>
      <c r="C3132" s="133">
        <v>8</v>
      </c>
      <c r="D3132" s="134">
        <v>57.653039999999997</v>
      </c>
    </row>
    <row r="3133" spans="1:4" x14ac:dyDescent="0.25">
      <c r="A3133" s="131" t="s">
        <v>8</v>
      </c>
      <c r="B3133" s="132">
        <v>44692</v>
      </c>
      <c r="C3133" s="133">
        <v>9</v>
      </c>
      <c r="D3133" s="134">
        <v>41.122970000000002</v>
      </c>
    </row>
    <row r="3134" spans="1:4" x14ac:dyDescent="0.25">
      <c r="A3134" s="131" t="s">
        <v>8</v>
      </c>
      <c r="B3134" s="132">
        <v>44692</v>
      </c>
      <c r="C3134" s="133">
        <v>10</v>
      </c>
      <c r="D3134" s="134">
        <v>77.615579999999994</v>
      </c>
    </row>
    <row r="3135" spans="1:4" x14ac:dyDescent="0.25">
      <c r="A3135" s="131" t="s">
        <v>8</v>
      </c>
      <c r="B3135" s="132">
        <v>44692</v>
      </c>
      <c r="C3135" s="133">
        <v>11</v>
      </c>
      <c r="D3135" s="134">
        <v>33.828049999999998</v>
      </c>
    </row>
    <row r="3136" spans="1:4" x14ac:dyDescent="0.25">
      <c r="A3136" s="131" t="s">
        <v>8</v>
      </c>
      <c r="B3136" s="132">
        <v>44692</v>
      </c>
      <c r="C3136" s="133">
        <v>12</v>
      </c>
      <c r="D3136" s="134">
        <v>38.12388</v>
      </c>
    </row>
    <row r="3137" spans="1:4" x14ac:dyDescent="0.25">
      <c r="A3137" s="131" t="s">
        <v>8</v>
      </c>
      <c r="B3137" s="132">
        <v>44692</v>
      </c>
      <c r="C3137" s="133">
        <v>13</v>
      </c>
      <c r="D3137" s="134">
        <v>32.320689999999999</v>
      </c>
    </row>
    <row r="3138" spans="1:4" x14ac:dyDescent="0.25">
      <c r="A3138" s="131" t="s">
        <v>8</v>
      </c>
      <c r="B3138" s="132">
        <v>44692</v>
      </c>
      <c r="C3138" s="133">
        <v>14</v>
      </c>
      <c r="D3138" s="134">
        <v>32.180120000000002</v>
      </c>
    </row>
    <row r="3139" spans="1:4" x14ac:dyDescent="0.25">
      <c r="A3139" s="131" t="s">
        <v>8</v>
      </c>
      <c r="B3139" s="132">
        <v>44692</v>
      </c>
      <c r="C3139" s="133">
        <v>15</v>
      </c>
      <c r="D3139" s="134">
        <v>33.448770000000003</v>
      </c>
    </row>
    <row r="3140" spans="1:4" x14ac:dyDescent="0.25">
      <c r="A3140" s="131" t="s">
        <v>8</v>
      </c>
      <c r="B3140" s="132">
        <v>44692</v>
      </c>
      <c r="C3140" s="133">
        <v>16</v>
      </c>
      <c r="D3140" s="134">
        <v>32.365290000000002</v>
      </c>
    </row>
    <row r="3141" spans="1:4" x14ac:dyDescent="0.25">
      <c r="A3141" s="131" t="s">
        <v>8</v>
      </c>
      <c r="B3141" s="132">
        <v>44692</v>
      </c>
      <c r="C3141" s="133">
        <v>17</v>
      </c>
      <c r="D3141" s="134">
        <v>40.99991</v>
      </c>
    </row>
    <row r="3142" spans="1:4" x14ac:dyDescent="0.25">
      <c r="A3142" s="131" t="s">
        <v>8</v>
      </c>
      <c r="B3142" s="132">
        <v>44692</v>
      </c>
      <c r="C3142" s="133">
        <v>18</v>
      </c>
      <c r="D3142" s="134">
        <v>40.861699999999999</v>
      </c>
    </row>
    <row r="3143" spans="1:4" x14ac:dyDescent="0.25">
      <c r="A3143" s="131" t="s">
        <v>8</v>
      </c>
      <c r="B3143" s="132">
        <v>44692</v>
      </c>
      <c r="C3143" s="133">
        <v>19</v>
      </c>
      <c r="D3143" s="134">
        <v>34.45814</v>
      </c>
    </row>
    <row r="3144" spans="1:4" x14ac:dyDescent="0.25">
      <c r="A3144" s="131" t="s">
        <v>8</v>
      </c>
      <c r="B3144" s="132">
        <v>44692</v>
      </c>
      <c r="C3144" s="133">
        <v>20</v>
      </c>
      <c r="D3144" s="134">
        <v>53.186250000000001</v>
      </c>
    </row>
    <row r="3145" spans="1:4" x14ac:dyDescent="0.25">
      <c r="A3145" s="131" t="s">
        <v>8</v>
      </c>
      <c r="B3145" s="132">
        <v>44692</v>
      </c>
      <c r="C3145" s="133">
        <v>21</v>
      </c>
      <c r="D3145" s="134">
        <v>52.574550000000002</v>
      </c>
    </row>
    <row r="3146" spans="1:4" x14ac:dyDescent="0.25">
      <c r="A3146" s="131" t="s">
        <v>8</v>
      </c>
      <c r="B3146" s="132">
        <v>44692</v>
      </c>
      <c r="C3146" s="133">
        <v>22</v>
      </c>
      <c r="D3146" s="134">
        <v>72.834909999999994</v>
      </c>
    </row>
    <row r="3147" spans="1:4" x14ac:dyDescent="0.25">
      <c r="A3147" s="131" t="s">
        <v>8</v>
      </c>
      <c r="B3147" s="132">
        <v>44692</v>
      </c>
      <c r="C3147" s="133">
        <v>23</v>
      </c>
      <c r="D3147" s="134">
        <v>60.58746</v>
      </c>
    </row>
    <row r="3148" spans="1:4" x14ac:dyDescent="0.25">
      <c r="A3148" s="131" t="s">
        <v>8</v>
      </c>
      <c r="B3148" s="132">
        <v>44692</v>
      </c>
      <c r="C3148" s="133">
        <v>24</v>
      </c>
      <c r="D3148" s="134">
        <v>53.49991</v>
      </c>
    </row>
    <row r="3149" spans="1:4" x14ac:dyDescent="0.25">
      <c r="A3149" s="131" t="s">
        <v>8</v>
      </c>
      <c r="B3149" s="132">
        <v>44693</v>
      </c>
      <c r="C3149" s="133">
        <v>1</v>
      </c>
      <c r="D3149" s="134">
        <v>51.700519999999997</v>
      </c>
    </row>
    <row r="3150" spans="1:4" x14ac:dyDescent="0.25">
      <c r="A3150" s="131" t="s">
        <v>8</v>
      </c>
      <c r="B3150" s="132">
        <v>44693</v>
      </c>
      <c r="C3150" s="133">
        <v>2</v>
      </c>
      <c r="D3150" s="134">
        <v>45.665239999999997</v>
      </c>
    </row>
    <row r="3151" spans="1:4" x14ac:dyDescent="0.25">
      <c r="A3151" s="131" t="s">
        <v>8</v>
      </c>
      <c r="B3151" s="132">
        <v>44693</v>
      </c>
      <c r="C3151" s="133">
        <v>3</v>
      </c>
      <c r="D3151" s="134">
        <v>45.018770000000004</v>
      </c>
    </row>
    <row r="3152" spans="1:4" x14ac:dyDescent="0.25">
      <c r="A3152" s="131" t="s">
        <v>8</v>
      </c>
      <c r="B3152" s="132">
        <v>44693</v>
      </c>
      <c r="C3152" s="133">
        <v>4</v>
      </c>
      <c r="D3152" s="134">
        <v>45.877270000000003</v>
      </c>
    </row>
    <row r="3153" spans="1:4" x14ac:dyDescent="0.25">
      <c r="A3153" s="131" t="s">
        <v>8</v>
      </c>
      <c r="B3153" s="132">
        <v>44693</v>
      </c>
      <c r="C3153" s="133">
        <v>5</v>
      </c>
      <c r="D3153" s="134">
        <v>44.747720000000001</v>
      </c>
    </row>
    <row r="3154" spans="1:4" x14ac:dyDescent="0.25">
      <c r="A3154" s="131" t="s">
        <v>8</v>
      </c>
      <c r="B3154" s="132">
        <v>44693</v>
      </c>
      <c r="C3154" s="133">
        <v>6</v>
      </c>
      <c r="D3154" s="134">
        <v>49.165669999999999</v>
      </c>
    </row>
    <row r="3155" spans="1:4" x14ac:dyDescent="0.25">
      <c r="A3155" s="131" t="s">
        <v>8</v>
      </c>
      <c r="B3155" s="132">
        <v>44693</v>
      </c>
      <c r="C3155" s="133">
        <v>7</v>
      </c>
      <c r="D3155" s="134">
        <v>62.99194</v>
      </c>
    </row>
    <row r="3156" spans="1:4" x14ac:dyDescent="0.25">
      <c r="A3156" s="131" t="s">
        <v>8</v>
      </c>
      <c r="B3156" s="132">
        <v>44693</v>
      </c>
      <c r="C3156" s="133">
        <v>8</v>
      </c>
      <c r="D3156" s="134">
        <v>67.727580000000003</v>
      </c>
    </row>
    <row r="3157" spans="1:4" x14ac:dyDescent="0.25">
      <c r="A3157" s="131" t="s">
        <v>8</v>
      </c>
      <c r="B3157" s="132">
        <v>44693</v>
      </c>
      <c r="C3157" s="133">
        <v>9</v>
      </c>
      <c r="D3157" s="134">
        <v>51.637839999999997</v>
      </c>
    </row>
    <row r="3158" spans="1:4" x14ac:dyDescent="0.25">
      <c r="A3158" s="131" t="s">
        <v>8</v>
      </c>
      <c r="B3158" s="132">
        <v>44693</v>
      </c>
      <c r="C3158" s="133">
        <v>10</v>
      </c>
      <c r="D3158" s="134">
        <v>57.07799</v>
      </c>
    </row>
    <row r="3159" spans="1:4" x14ac:dyDescent="0.25">
      <c r="A3159" s="131" t="s">
        <v>8</v>
      </c>
      <c r="B3159" s="132">
        <v>44693</v>
      </c>
      <c r="C3159" s="133">
        <v>11</v>
      </c>
      <c r="D3159" s="134">
        <v>40.481189999999998</v>
      </c>
    </row>
    <row r="3160" spans="1:4" x14ac:dyDescent="0.25">
      <c r="A3160" s="131" t="s">
        <v>8</v>
      </c>
      <c r="B3160" s="132">
        <v>44693</v>
      </c>
      <c r="C3160" s="133">
        <v>12</v>
      </c>
      <c r="D3160" s="134">
        <v>41.074959999999997</v>
      </c>
    </row>
    <row r="3161" spans="1:4" x14ac:dyDescent="0.25">
      <c r="A3161" s="131" t="s">
        <v>8</v>
      </c>
      <c r="B3161" s="132">
        <v>44693</v>
      </c>
      <c r="C3161" s="133">
        <v>13</v>
      </c>
      <c r="D3161" s="134">
        <v>43.542720000000003</v>
      </c>
    </row>
    <row r="3162" spans="1:4" x14ac:dyDescent="0.25">
      <c r="A3162" s="131" t="s">
        <v>8</v>
      </c>
      <c r="B3162" s="132">
        <v>44693</v>
      </c>
      <c r="C3162" s="133">
        <v>14</v>
      </c>
      <c r="D3162" s="134">
        <v>46.733840000000001</v>
      </c>
    </row>
    <row r="3163" spans="1:4" x14ac:dyDescent="0.25">
      <c r="A3163" s="131" t="s">
        <v>8</v>
      </c>
      <c r="B3163" s="132">
        <v>44693</v>
      </c>
      <c r="C3163" s="133">
        <v>15</v>
      </c>
      <c r="D3163" s="134">
        <v>37.732729999999997</v>
      </c>
    </row>
    <row r="3164" spans="1:4" x14ac:dyDescent="0.25">
      <c r="A3164" s="131" t="s">
        <v>8</v>
      </c>
      <c r="B3164" s="132">
        <v>44693</v>
      </c>
      <c r="C3164" s="133">
        <v>16</v>
      </c>
      <c r="D3164" s="134">
        <v>33.457180000000001</v>
      </c>
    </row>
    <row r="3165" spans="1:4" x14ac:dyDescent="0.25">
      <c r="A3165" s="131" t="s">
        <v>8</v>
      </c>
      <c r="B3165" s="132">
        <v>44693</v>
      </c>
      <c r="C3165" s="133">
        <v>17</v>
      </c>
      <c r="D3165" s="134">
        <v>34.527189999999997</v>
      </c>
    </row>
    <row r="3166" spans="1:4" x14ac:dyDescent="0.25">
      <c r="A3166" s="131" t="s">
        <v>8</v>
      </c>
      <c r="B3166" s="132">
        <v>44693</v>
      </c>
      <c r="C3166" s="133">
        <v>18</v>
      </c>
      <c r="D3166" s="134">
        <v>34.569569999999999</v>
      </c>
    </row>
    <row r="3167" spans="1:4" x14ac:dyDescent="0.25">
      <c r="A3167" s="131" t="s">
        <v>8</v>
      </c>
      <c r="B3167" s="132">
        <v>44693</v>
      </c>
      <c r="C3167" s="133">
        <v>19</v>
      </c>
      <c r="D3167" s="134">
        <v>31.006769999999999</v>
      </c>
    </row>
    <row r="3168" spans="1:4" x14ac:dyDescent="0.25">
      <c r="A3168" s="131" t="s">
        <v>8</v>
      </c>
      <c r="B3168" s="132">
        <v>44693</v>
      </c>
      <c r="C3168" s="133">
        <v>20</v>
      </c>
      <c r="D3168" s="134">
        <v>48.10248</v>
      </c>
    </row>
    <row r="3169" spans="1:4" x14ac:dyDescent="0.25">
      <c r="A3169" s="131" t="s">
        <v>8</v>
      </c>
      <c r="B3169" s="132">
        <v>44693</v>
      </c>
      <c r="C3169" s="133">
        <v>21</v>
      </c>
      <c r="D3169" s="134">
        <v>41.049010000000003</v>
      </c>
    </row>
    <row r="3170" spans="1:4" x14ac:dyDescent="0.25">
      <c r="A3170" s="131" t="s">
        <v>8</v>
      </c>
      <c r="B3170" s="132">
        <v>44693</v>
      </c>
      <c r="C3170" s="133">
        <v>22</v>
      </c>
      <c r="D3170" s="134">
        <v>49.733969999999999</v>
      </c>
    </row>
    <row r="3171" spans="1:4" x14ac:dyDescent="0.25">
      <c r="A3171" s="131" t="s">
        <v>8</v>
      </c>
      <c r="B3171" s="132">
        <v>44693</v>
      </c>
      <c r="C3171" s="133">
        <v>23</v>
      </c>
      <c r="D3171" s="134">
        <v>54.563549999999999</v>
      </c>
    </row>
    <row r="3172" spans="1:4" x14ac:dyDescent="0.25">
      <c r="A3172" s="131" t="s">
        <v>8</v>
      </c>
      <c r="B3172" s="132">
        <v>44693</v>
      </c>
      <c r="C3172" s="133">
        <v>24</v>
      </c>
      <c r="D3172" s="134">
        <v>52.387219999999999</v>
      </c>
    </row>
    <row r="3173" spans="1:4" x14ac:dyDescent="0.25">
      <c r="A3173" s="131" t="s">
        <v>8</v>
      </c>
      <c r="B3173" s="132">
        <v>44694</v>
      </c>
      <c r="C3173" s="133">
        <v>1</v>
      </c>
      <c r="D3173" s="134">
        <v>28.292079999999999</v>
      </c>
    </row>
    <row r="3174" spans="1:4" x14ac:dyDescent="0.25">
      <c r="A3174" s="131" t="s">
        <v>8</v>
      </c>
      <c r="B3174" s="132">
        <v>44694</v>
      </c>
      <c r="C3174" s="133">
        <v>2</v>
      </c>
      <c r="D3174" s="134">
        <v>24.908480000000001</v>
      </c>
    </row>
    <row r="3175" spans="1:4" x14ac:dyDescent="0.25">
      <c r="A3175" s="131" t="s">
        <v>8</v>
      </c>
      <c r="B3175" s="132">
        <v>44694</v>
      </c>
      <c r="C3175" s="133">
        <v>3</v>
      </c>
      <c r="D3175" s="134">
        <v>29.785160000000001</v>
      </c>
    </row>
    <row r="3176" spans="1:4" x14ac:dyDescent="0.25">
      <c r="A3176" s="131" t="s">
        <v>8</v>
      </c>
      <c r="B3176" s="132">
        <v>44694</v>
      </c>
      <c r="C3176" s="133">
        <v>4</v>
      </c>
      <c r="D3176" s="134">
        <v>33.297690000000003</v>
      </c>
    </row>
    <row r="3177" spans="1:4" x14ac:dyDescent="0.25">
      <c r="A3177" s="131" t="s">
        <v>8</v>
      </c>
      <c r="B3177" s="132">
        <v>44694</v>
      </c>
      <c r="C3177" s="133">
        <v>5</v>
      </c>
      <c r="D3177" s="134">
        <v>33.875050000000002</v>
      </c>
    </row>
    <row r="3178" spans="1:4" x14ac:dyDescent="0.25">
      <c r="A3178" s="131" t="s">
        <v>8</v>
      </c>
      <c r="B3178" s="132">
        <v>44694</v>
      </c>
      <c r="C3178" s="133">
        <v>6</v>
      </c>
      <c r="D3178" s="134">
        <v>37.810360000000003</v>
      </c>
    </row>
    <row r="3179" spans="1:4" x14ac:dyDescent="0.25">
      <c r="A3179" s="131" t="s">
        <v>8</v>
      </c>
      <c r="B3179" s="132">
        <v>44694</v>
      </c>
      <c r="C3179" s="133">
        <v>7</v>
      </c>
      <c r="D3179" s="134">
        <v>43.901009999999999</v>
      </c>
    </row>
    <row r="3180" spans="1:4" x14ac:dyDescent="0.25">
      <c r="A3180" s="131" t="s">
        <v>8</v>
      </c>
      <c r="B3180" s="132">
        <v>44694</v>
      </c>
      <c r="C3180" s="133">
        <v>8</v>
      </c>
      <c r="D3180" s="134">
        <v>49.096049999999998</v>
      </c>
    </row>
    <row r="3181" spans="1:4" x14ac:dyDescent="0.25">
      <c r="A3181" s="131" t="s">
        <v>8</v>
      </c>
      <c r="B3181" s="132">
        <v>44694</v>
      </c>
      <c r="C3181" s="133">
        <v>9</v>
      </c>
      <c r="D3181" s="134">
        <v>27.53004</v>
      </c>
    </row>
    <row r="3182" spans="1:4" x14ac:dyDescent="0.25">
      <c r="A3182" s="131" t="s">
        <v>8</v>
      </c>
      <c r="B3182" s="132">
        <v>44694</v>
      </c>
      <c r="C3182" s="133">
        <v>10</v>
      </c>
      <c r="D3182" s="134">
        <v>31.98546</v>
      </c>
    </row>
    <row r="3183" spans="1:4" x14ac:dyDescent="0.25">
      <c r="A3183" s="131" t="s">
        <v>8</v>
      </c>
      <c r="B3183" s="132">
        <v>44694</v>
      </c>
      <c r="C3183" s="133">
        <v>11</v>
      </c>
      <c r="D3183" s="134">
        <v>30.143689999999999</v>
      </c>
    </row>
    <row r="3184" spans="1:4" x14ac:dyDescent="0.25">
      <c r="A3184" s="131" t="s">
        <v>8</v>
      </c>
      <c r="B3184" s="132">
        <v>44694</v>
      </c>
      <c r="C3184" s="133">
        <v>12</v>
      </c>
      <c r="D3184" s="134">
        <v>29.84628</v>
      </c>
    </row>
    <row r="3185" spans="1:4" x14ac:dyDescent="0.25">
      <c r="A3185" s="131" t="s">
        <v>8</v>
      </c>
      <c r="B3185" s="132">
        <v>44694</v>
      </c>
      <c r="C3185" s="133">
        <v>13</v>
      </c>
      <c r="D3185" s="134">
        <v>36.414290000000001</v>
      </c>
    </row>
    <row r="3186" spans="1:4" x14ac:dyDescent="0.25">
      <c r="A3186" s="131" t="s">
        <v>8</v>
      </c>
      <c r="B3186" s="132">
        <v>44694</v>
      </c>
      <c r="C3186" s="133">
        <v>14</v>
      </c>
      <c r="D3186" s="134">
        <v>36.119309999999999</v>
      </c>
    </row>
    <row r="3187" spans="1:4" x14ac:dyDescent="0.25">
      <c r="A3187" s="131" t="s">
        <v>8</v>
      </c>
      <c r="B3187" s="132">
        <v>44694</v>
      </c>
      <c r="C3187" s="133">
        <v>15</v>
      </c>
      <c r="D3187" s="134">
        <v>41.844029999999997</v>
      </c>
    </row>
    <row r="3188" spans="1:4" x14ac:dyDescent="0.25">
      <c r="A3188" s="131" t="s">
        <v>8</v>
      </c>
      <c r="B3188" s="132">
        <v>44694</v>
      </c>
      <c r="C3188" s="133">
        <v>16</v>
      </c>
      <c r="D3188" s="134">
        <v>53.096310000000003</v>
      </c>
    </row>
    <row r="3189" spans="1:4" x14ac:dyDescent="0.25">
      <c r="A3189" s="131" t="s">
        <v>8</v>
      </c>
      <c r="B3189" s="132">
        <v>44694</v>
      </c>
      <c r="C3189" s="133">
        <v>17</v>
      </c>
      <c r="D3189" s="134">
        <v>60.618400000000001</v>
      </c>
    </row>
    <row r="3190" spans="1:4" x14ac:dyDescent="0.25">
      <c r="A3190" s="131" t="s">
        <v>8</v>
      </c>
      <c r="B3190" s="132">
        <v>44694</v>
      </c>
      <c r="C3190" s="133">
        <v>18</v>
      </c>
      <c r="D3190" s="134">
        <v>38.574179999999998</v>
      </c>
    </row>
    <row r="3191" spans="1:4" x14ac:dyDescent="0.25">
      <c r="A3191" s="131" t="s">
        <v>8</v>
      </c>
      <c r="B3191" s="132">
        <v>44694</v>
      </c>
      <c r="C3191" s="133">
        <v>19</v>
      </c>
      <c r="D3191" s="134">
        <v>47.426830000000002</v>
      </c>
    </row>
    <row r="3192" spans="1:4" x14ac:dyDescent="0.25">
      <c r="A3192" s="131" t="s">
        <v>8</v>
      </c>
      <c r="B3192" s="132">
        <v>44694</v>
      </c>
      <c r="C3192" s="133">
        <v>20</v>
      </c>
      <c r="D3192" s="134">
        <v>67.810460000000006</v>
      </c>
    </row>
    <row r="3193" spans="1:4" x14ac:dyDescent="0.25">
      <c r="A3193" s="131" t="s">
        <v>8</v>
      </c>
      <c r="B3193" s="132">
        <v>44694</v>
      </c>
      <c r="C3193" s="133">
        <v>21</v>
      </c>
      <c r="D3193" s="134">
        <v>69.692279999999997</v>
      </c>
    </row>
    <row r="3194" spans="1:4" x14ac:dyDescent="0.25">
      <c r="A3194" s="131" t="s">
        <v>8</v>
      </c>
      <c r="B3194" s="132">
        <v>44694</v>
      </c>
      <c r="C3194" s="133">
        <v>22</v>
      </c>
      <c r="D3194" s="134">
        <v>73.608410000000006</v>
      </c>
    </row>
    <row r="3195" spans="1:4" x14ac:dyDescent="0.25">
      <c r="A3195" s="131" t="s">
        <v>8</v>
      </c>
      <c r="B3195" s="132">
        <v>44694</v>
      </c>
      <c r="C3195" s="133">
        <v>23</v>
      </c>
      <c r="D3195" s="134">
        <v>77.478449999999995</v>
      </c>
    </row>
    <row r="3196" spans="1:4" x14ac:dyDescent="0.25">
      <c r="A3196" s="131" t="s">
        <v>8</v>
      </c>
      <c r="B3196" s="132">
        <v>44694</v>
      </c>
      <c r="C3196" s="133">
        <v>24</v>
      </c>
      <c r="D3196" s="134">
        <v>70.771429999999995</v>
      </c>
    </row>
    <row r="3197" spans="1:4" x14ac:dyDescent="0.25">
      <c r="A3197" s="131" t="s">
        <v>8</v>
      </c>
      <c r="B3197" s="132">
        <v>44695</v>
      </c>
      <c r="C3197" s="133">
        <v>1</v>
      </c>
      <c r="D3197" s="134">
        <v>75.584450000000004</v>
      </c>
    </row>
    <row r="3198" spans="1:4" x14ac:dyDescent="0.25">
      <c r="A3198" s="131" t="s">
        <v>8</v>
      </c>
      <c r="B3198" s="132">
        <v>44695</v>
      </c>
      <c r="C3198" s="133">
        <v>2</v>
      </c>
      <c r="D3198" s="134">
        <v>65.192639999999997</v>
      </c>
    </row>
    <row r="3199" spans="1:4" x14ac:dyDescent="0.25">
      <c r="A3199" s="131" t="s">
        <v>8</v>
      </c>
      <c r="B3199" s="132">
        <v>44695</v>
      </c>
      <c r="C3199" s="133">
        <v>3</v>
      </c>
      <c r="D3199" s="134">
        <v>59.713180000000001</v>
      </c>
    </row>
    <row r="3200" spans="1:4" x14ac:dyDescent="0.25">
      <c r="A3200" s="131" t="s">
        <v>8</v>
      </c>
      <c r="B3200" s="132">
        <v>44695</v>
      </c>
      <c r="C3200" s="133">
        <v>4</v>
      </c>
      <c r="D3200" s="134">
        <v>51.422600000000003</v>
      </c>
    </row>
    <row r="3201" spans="1:4" x14ac:dyDescent="0.25">
      <c r="A3201" s="131" t="s">
        <v>8</v>
      </c>
      <c r="B3201" s="132">
        <v>44695</v>
      </c>
      <c r="C3201" s="133">
        <v>5</v>
      </c>
      <c r="D3201" s="134">
        <v>51.849150000000002</v>
      </c>
    </row>
    <row r="3202" spans="1:4" x14ac:dyDescent="0.25">
      <c r="A3202" s="131" t="s">
        <v>8</v>
      </c>
      <c r="B3202" s="132">
        <v>44695</v>
      </c>
      <c r="C3202" s="133">
        <v>6</v>
      </c>
      <c r="D3202" s="134">
        <v>63.323740000000001</v>
      </c>
    </row>
    <row r="3203" spans="1:4" x14ac:dyDescent="0.25">
      <c r="A3203" s="131" t="s">
        <v>8</v>
      </c>
      <c r="B3203" s="132">
        <v>44695</v>
      </c>
      <c r="C3203" s="133">
        <v>7</v>
      </c>
      <c r="D3203" s="134">
        <v>57.71454</v>
      </c>
    </row>
    <row r="3204" spans="1:4" x14ac:dyDescent="0.25">
      <c r="A3204" s="131" t="s">
        <v>8</v>
      </c>
      <c r="B3204" s="132">
        <v>44695</v>
      </c>
      <c r="C3204" s="133">
        <v>8</v>
      </c>
      <c r="D3204" s="134">
        <v>56.542650000000002</v>
      </c>
    </row>
    <row r="3205" spans="1:4" x14ac:dyDescent="0.25">
      <c r="A3205" s="131" t="s">
        <v>8</v>
      </c>
      <c r="B3205" s="132">
        <v>44695</v>
      </c>
      <c r="C3205" s="133">
        <v>9</v>
      </c>
      <c r="D3205" s="134">
        <v>36.215310000000002</v>
      </c>
    </row>
    <row r="3206" spans="1:4" x14ac:dyDescent="0.25">
      <c r="A3206" s="131" t="s">
        <v>8</v>
      </c>
      <c r="B3206" s="132">
        <v>44695</v>
      </c>
      <c r="C3206" s="133">
        <v>10</v>
      </c>
      <c r="D3206" s="134">
        <v>43.547029999999999</v>
      </c>
    </row>
    <row r="3207" spans="1:4" x14ac:dyDescent="0.25">
      <c r="A3207" s="131" t="s">
        <v>8</v>
      </c>
      <c r="B3207" s="132">
        <v>44695</v>
      </c>
      <c r="C3207" s="133">
        <v>11</v>
      </c>
      <c r="D3207" s="134">
        <v>39.202680000000001</v>
      </c>
    </row>
    <row r="3208" spans="1:4" x14ac:dyDescent="0.25">
      <c r="A3208" s="131" t="s">
        <v>8</v>
      </c>
      <c r="B3208" s="132">
        <v>44695</v>
      </c>
      <c r="C3208" s="133">
        <v>12</v>
      </c>
      <c r="D3208" s="134">
        <v>48.26032</v>
      </c>
    </row>
    <row r="3209" spans="1:4" x14ac:dyDescent="0.25">
      <c r="A3209" s="131" t="s">
        <v>8</v>
      </c>
      <c r="B3209" s="132">
        <v>44695</v>
      </c>
      <c r="C3209" s="133">
        <v>13</v>
      </c>
      <c r="D3209" s="134">
        <v>54.476080000000003</v>
      </c>
    </row>
    <row r="3210" spans="1:4" x14ac:dyDescent="0.25">
      <c r="A3210" s="131" t="s">
        <v>8</v>
      </c>
      <c r="B3210" s="132">
        <v>44695</v>
      </c>
      <c r="C3210" s="133">
        <v>14</v>
      </c>
      <c r="D3210" s="134">
        <v>49.293050000000001</v>
      </c>
    </row>
    <row r="3211" spans="1:4" x14ac:dyDescent="0.25">
      <c r="A3211" s="131" t="s">
        <v>8</v>
      </c>
      <c r="B3211" s="132">
        <v>44695</v>
      </c>
      <c r="C3211" s="133">
        <v>15</v>
      </c>
      <c r="D3211" s="134">
        <v>48.478999999999999</v>
      </c>
    </row>
    <row r="3212" spans="1:4" x14ac:dyDescent="0.25">
      <c r="A3212" s="131" t="s">
        <v>8</v>
      </c>
      <c r="B3212" s="132">
        <v>44695</v>
      </c>
      <c r="C3212" s="133">
        <v>16</v>
      </c>
      <c r="D3212" s="134">
        <v>43.294969999999999</v>
      </c>
    </row>
    <row r="3213" spans="1:4" x14ac:dyDescent="0.25">
      <c r="A3213" s="131" t="s">
        <v>8</v>
      </c>
      <c r="B3213" s="132">
        <v>44695</v>
      </c>
      <c r="C3213" s="133">
        <v>17</v>
      </c>
      <c r="D3213" s="134">
        <v>36.990549999999999</v>
      </c>
    </row>
    <row r="3214" spans="1:4" x14ac:dyDescent="0.25">
      <c r="A3214" s="131" t="s">
        <v>8</v>
      </c>
      <c r="B3214" s="132">
        <v>44695</v>
      </c>
      <c r="C3214" s="133">
        <v>18</v>
      </c>
      <c r="D3214" s="134">
        <v>39.114530000000002</v>
      </c>
    </row>
    <row r="3215" spans="1:4" x14ac:dyDescent="0.25">
      <c r="A3215" s="131" t="s">
        <v>8</v>
      </c>
      <c r="B3215" s="132">
        <v>44695</v>
      </c>
      <c r="C3215" s="133">
        <v>19</v>
      </c>
      <c r="D3215" s="134">
        <v>35.01267</v>
      </c>
    </row>
    <row r="3216" spans="1:4" x14ac:dyDescent="0.25">
      <c r="A3216" s="131" t="s">
        <v>8</v>
      </c>
      <c r="B3216" s="132">
        <v>44695</v>
      </c>
      <c r="C3216" s="133">
        <v>20</v>
      </c>
      <c r="D3216" s="134">
        <v>72.699719999999999</v>
      </c>
    </row>
    <row r="3217" spans="1:4" x14ac:dyDescent="0.25">
      <c r="A3217" s="131" t="s">
        <v>8</v>
      </c>
      <c r="B3217" s="132">
        <v>44695</v>
      </c>
      <c r="C3217" s="133">
        <v>21</v>
      </c>
      <c r="D3217" s="134">
        <v>70.855710000000002</v>
      </c>
    </row>
    <row r="3218" spans="1:4" x14ac:dyDescent="0.25">
      <c r="A3218" s="131" t="s">
        <v>8</v>
      </c>
      <c r="B3218" s="132">
        <v>44695</v>
      </c>
      <c r="C3218" s="133">
        <v>22</v>
      </c>
      <c r="D3218" s="134">
        <v>59.591650000000001</v>
      </c>
    </row>
    <row r="3219" spans="1:4" x14ac:dyDescent="0.25">
      <c r="A3219" s="131" t="s">
        <v>8</v>
      </c>
      <c r="B3219" s="132">
        <v>44695</v>
      </c>
      <c r="C3219" s="133">
        <v>23</v>
      </c>
      <c r="D3219" s="134">
        <v>60.40146</v>
      </c>
    </row>
    <row r="3220" spans="1:4" x14ac:dyDescent="0.25">
      <c r="A3220" s="131" t="s">
        <v>8</v>
      </c>
      <c r="B3220" s="132">
        <v>44695</v>
      </c>
      <c r="C3220" s="133">
        <v>24</v>
      </c>
      <c r="D3220" s="134">
        <v>84.934600000000003</v>
      </c>
    </row>
    <row r="3221" spans="1:4" x14ac:dyDescent="0.25">
      <c r="A3221" s="131" t="s">
        <v>8</v>
      </c>
      <c r="B3221" s="132">
        <v>44696</v>
      </c>
      <c r="C3221" s="133">
        <v>1</v>
      </c>
      <c r="D3221" s="134">
        <v>79.282730000000001</v>
      </c>
    </row>
    <row r="3222" spans="1:4" x14ac:dyDescent="0.25">
      <c r="A3222" s="131" t="s">
        <v>8</v>
      </c>
      <c r="B3222" s="132">
        <v>44696</v>
      </c>
      <c r="C3222" s="133">
        <v>2</v>
      </c>
      <c r="D3222" s="134">
        <v>61.804189999999998</v>
      </c>
    </row>
    <row r="3223" spans="1:4" x14ac:dyDescent="0.25">
      <c r="A3223" s="131" t="s">
        <v>8</v>
      </c>
      <c r="B3223" s="132">
        <v>44696</v>
      </c>
      <c r="C3223" s="133">
        <v>3</v>
      </c>
      <c r="D3223" s="134">
        <v>53.290529999999997</v>
      </c>
    </row>
    <row r="3224" spans="1:4" x14ac:dyDescent="0.25">
      <c r="A3224" s="131" t="s">
        <v>8</v>
      </c>
      <c r="B3224" s="132">
        <v>44696</v>
      </c>
      <c r="C3224" s="133">
        <v>4</v>
      </c>
      <c r="D3224" s="134">
        <v>51.370649999999998</v>
      </c>
    </row>
    <row r="3225" spans="1:4" x14ac:dyDescent="0.25">
      <c r="A3225" s="131" t="s">
        <v>8</v>
      </c>
      <c r="B3225" s="132">
        <v>44696</v>
      </c>
      <c r="C3225" s="133">
        <v>5</v>
      </c>
      <c r="D3225" s="134">
        <v>53.268459999999997</v>
      </c>
    </row>
    <row r="3226" spans="1:4" x14ac:dyDescent="0.25">
      <c r="A3226" s="131" t="s">
        <v>8</v>
      </c>
      <c r="B3226" s="132">
        <v>44696</v>
      </c>
      <c r="C3226" s="133">
        <v>6</v>
      </c>
      <c r="D3226" s="134">
        <v>58.07132</v>
      </c>
    </row>
    <row r="3227" spans="1:4" x14ac:dyDescent="0.25">
      <c r="A3227" s="131" t="s">
        <v>8</v>
      </c>
      <c r="B3227" s="132">
        <v>44696</v>
      </c>
      <c r="C3227" s="133">
        <v>7</v>
      </c>
      <c r="D3227" s="134">
        <v>52.406059999999997</v>
      </c>
    </row>
    <row r="3228" spans="1:4" x14ac:dyDescent="0.25">
      <c r="A3228" s="131" t="s">
        <v>8</v>
      </c>
      <c r="B3228" s="132">
        <v>44696</v>
      </c>
      <c r="C3228" s="133">
        <v>8</v>
      </c>
      <c r="D3228" s="134">
        <v>48.681559999999998</v>
      </c>
    </row>
    <row r="3229" spans="1:4" x14ac:dyDescent="0.25">
      <c r="A3229" s="131" t="s">
        <v>8</v>
      </c>
      <c r="B3229" s="132">
        <v>44696</v>
      </c>
      <c r="C3229" s="133">
        <v>9</v>
      </c>
      <c r="D3229" s="134">
        <v>27.934000000000001</v>
      </c>
    </row>
    <row r="3230" spans="1:4" x14ac:dyDescent="0.25">
      <c r="A3230" s="131" t="s">
        <v>8</v>
      </c>
      <c r="B3230" s="132">
        <v>44696</v>
      </c>
      <c r="C3230" s="133">
        <v>10</v>
      </c>
      <c r="D3230" s="134">
        <v>24.804410000000001</v>
      </c>
    </row>
    <row r="3231" spans="1:4" x14ac:dyDescent="0.25">
      <c r="A3231" s="131" t="s">
        <v>8</v>
      </c>
      <c r="B3231" s="132">
        <v>44696</v>
      </c>
      <c r="C3231" s="133">
        <v>11</v>
      </c>
      <c r="D3231" s="134">
        <v>19.510179999999998</v>
      </c>
    </row>
    <row r="3232" spans="1:4" x14ac:dyDescent="0.25">
      <c r="A3232" s="131" t="s">
        <v>8</v>
      </c>
      <c r="B3232" s="132">
        <v>44696</v>
      </c>
      <c r="C3232" s="133">
        <v>12</v>
      </c>
      <c r="D3232" s="134">
        <v>34.390059999999998</v>
      </c>
    </row>
    <row r="3233" spans="1:4" x14ac:dyDescent="0.25">
      <c r="A3233" s="131" t="s">
        <v>8</v>
      </c>
      <c r="B3233" s="132">
        <v>44696</v>
      </c>
      <c r="C3233" s="133">
        <v>13</v>
      </c>
      <c r="D3233" s="134">
        <v>41.048200000000001</v>
      </c>
    </row>
    <row r="3234" spans="1:4" x14ac:dyDescent="0.25">
      <c r="A3234" s="131" t="s">
        <v>8</v>
      </c>
      <c r="B3234" s="132">
        <v>44696</v>
      </c>
      <c r="C3234" s="133">
        <v>14</v>
      </c>
      <c r="D3234" s="134">
        <v>55.11618</v>
      </c>
    </row>
    <row r="3235" spans="1:4" x14ac:dyDescent="0.25">
      <c r="A3235" s="131" t="s">
        <v>8</v>
      </c>
      <c r="B3235" s="132">
        <v>44696</v>
      </c>
      <c r="C3235" s="133">
        <v>15</v>
      </c>
      <c r="D3235" s="134">
        <v>66.002700000000004</v>
      </c>
    </row>
    <row r="3236" spans="1:4" x14ac:dyDescent="0.25">
      <c r="A3236" s="131" t="s">
        <v>8</v>
      </c>
      <c r="B3236" s="132">
        <v>44696</v>
      </c>
      <c r="C3236" s="133">
        <v>16</v>
      </c>
      <c r="D3236" s="134">
        <v>68.265209999999996</v>
      </c>
    </row>
    <row r="3237" spans="1:4" x14ac:dyDescent="0.25">
      <c r="A3237" s="131" t="s">
        <v>8</v>
      </c>
      <c r="B3237" s="132">
        <v>44696</v>
      </c>
      <c r="C3237" s="133">
        <v>17</v>
      </c>
      <c r="D3237" s="134">
        <v>71.958420000000004</v>
      </c>
    </row>
    <row r="3238" spans="1:4" x14ac:dyDescent="0.25">
      <c r="A3238" s="131" t="s">
        <v>8</v>
      </c>
      <c r="B3238" s="132">
        <v>44696</v>
      </c>
      <c r="C3238" s="133">
        <v>18</v>
      </c>
      <c r="D3238" s="134">
        <v>75.786829999999995</v>
      </c>
    </row>
    <row r="3239" spans="1:4" x14ac:dyDescent="0.25">
      <c r="A3239" s="131" t="s">
        <v>8</v>
      </c>
      <c r="B3239" s="132">
        <v>44696</v>
      </c>
      <c r="C3239" s="133">
        <v>19</v>
      </c>
      <c r="D3239" s="134">
        <v>79.050039999999996</v>
      </c>
    </row>
    <row r="3240" spans="1:4" x14ac:dyDescent="0.25">
      <c r="A3240" s="131" t="s">
        <v>8</v>
      </c>
      <c r="B3240" s="132">
        <v>44696</v>
      </c>
      <c r="C3240" s="133">
        <v>20</v>
      </c>
      <c r="D3240" s="134">
        <v>69.91534</v>
      </c>
    </row>
    <row r="3241" spans="1:4" x14ac:dyDescent="0.25">
      <c r="A3241" s="131" t="s">
        <v>8</v>
      </c>
      <c r="B3241" s="132">
        <v>44696</v>
      </c>
      <c r="C3241" s="133">
        <v>21</v>
      </c>
      <c r="D3241" s="134">
        <v>26.32283</v>
      </c>
    </row>
    <row r="3242" spans="1:4" x14ac:dyDescent="0.25">
      <c r="A3242" s="131" t="s">
        <v>8</v>
      </c>
      <c r="B3242" s="132">
        <v>44696</v>
      </c>
      <c r="C3242" s="133">
        <v>22</v>
      </c>
      <c r="D3242" s="134">
        <v>22.1587</v>
      </c>
    </row>
    <row r="3243" spans="1:4" x14ac:dyDescent="0.25">
      <c r="A3243" s="131" t="s">
        <v>8</v>
      </c>
      <c r="B3243" s="132">
        <v>44696</v>
      </c>
      <c r="C3243" s="133">
        <v>23</v>
      </c>
      <c r="D3243" s="134">
        <v>42.081859999999999</v>
      </c>
    </row>
    <row r="3244" spans="1:4" x14ac:dyDescent="0.25">
      <c r="A3244" s="131" t="s">
        <v>8</v>
      </c>
      <c r="B3244" s="132">
        <v>44696</v>
      </c>
      <c r="C3244" s="133">
        <v>24</v>
      </c>
      <c r="D3244" s="134">
        <v>73.510220000000004</v>
      </c>
    </row>
    <row r="3245" spans="1:4" x14ac:dyDescent="0.25">
      <c r="A3245" s="131" t="s">
        <v>8</v>
      </c>
      <c r="B3245" s="132">
        <v>44697</v>
      </c>
      <c r="C3245" s="133">
        <v>1</v>
      </c>
      <c r="D3245" s="134">
        <v>52.304160000000003</v>
      </c>
    </row>
    <row r="3246" spans="1:4" x14ac:dyDescent="0.25">
      <c r="A3246" s="131" t="s">
        <v>8</v>
      </c>
      <c r="B3246" s="132">
        <v>44697</v>
      </c>
      <c r="C3246" s="133">
        <v>2</v>
      </c>
      <c r="D3246" s="134">
        <v>47.490900000000003</v>
      </c>
    </row>
    <row r="3247" spans="1:4" x14ac:dyDescent="0.25">
      <c r="A3247" s="131" t="s">
        <v>8</v>
      </c>
      <c r="B3247" s="132">
        <v>44697</v>
      </c>
      <c r="C3247" s="133">
        <v>3</v>
      </c>
      <c r="D3247" s="134">
        <v>46.803060000000002</v>
      </c>
    </row>
    <row r="3248" spans="1:4" x14ac:dyDescent="0.25">
      <c r="A3248" s="131" t="s">
        <v>8</v>
      </c>
      <c r="B3248" s="132">
        <v>44697</v>
      </c>
      <c r="C3248" s="133">
        <v>4</v>
      </c>
      <c r="D3248" s="134">
        <v>38.4726</v>
      </c>
    </row>
    <row r="3249" spans="1:4" x14ac:dyDescent="0.25">
      <c r="A3249" s="131" t="s">
        <v>8</v>
      </c>
      <c r="B3249" s="132">
        <v>44697</v>
      </c>
      <c r="C3249" s="133">
        <v>5</v>
      </c>
      <c r="D3249" s="134">
        <v>32.93788</v>
      </c>
    </row>
    <row r="3250" spans="1:4" x14ac:dyDescent="0.25">
      <c r="A3250" s="131" t="s">
        <v>8</v>
      </c>
      <c r="B3250" s="132">
        <v>44697</v>
      </c>
      <c r="C3250" s="133">
        <v>6</v>
      </c>
      <c r="D3250" s="134">
        <v>40.053649999999998</v>
      </c>
    </row>
    <row r="3251" spans="1:4" x14ac:dyDescent="0.25">
      <c r="A3251" s="131" t="s">
        <v>8</v>
      </c>
      <c r="B3251" s="132">
        <v>44697</v>
      </c>
      <c r="C3251" s="133">
        <v>7</v>
      </c>
      <c r="D3251" s="134">
        <v>28.05677</v>
      </c>
    </row>
    <row r="3252" spans="1:4" x14ac:dyDescent="0.25">
      <c r="A3252" s="131" t="s">
        <v>8</v>
      </c>
      <c r="B3252" s="132">
        <v>44697</v>
      </c>
      <c r="C3252" s="133">
        <v>8</v>
      </c>
      <c r="D3252" s="134">
        <v>44.134140000000002</v>
      </c>
    </row>
    <row r="3253" spans="1:4" x14ac:dyDescent="0.25">
      <c r="A3253" s="131" t="s">
        <v>8</v>
      </c>
      <c r="B3253" s="132">
        <v>44697</v>
      </c>
      <c r="C3253" s="133">
        <v>9</v>
      </c>
      <c r="D3253" s="134">
        <v>37.156880000000001</v>
      </c>
    </row>
    <row r="3254" spans="1:4" x14ac:dyDescent="0.25">
      <c r="A3254" s="131" t="s">
        <v>8</v>
      </c>
      <c r="B3254" s="132">
        <v>44697</v>
      </c>
      <c r="C3254" s="133">
        <v>10</v>
      </c>
      <c r="D3254" s="134">
        <v>31.15727</v>
      </c>
    </row>
    <row r="3255" spans="1:4" x14ac:dyDescent="0.25">
      <c r="A3255" s="131" t="s">
        <v>8</v>
      </c>
      <c r="B3255" s="132">
        <v>44697</v>
      </c>
      <c r="C3255" s="133">
        <v>11</v>
      </c>
      <c r="D3255" s="134">
        <v>33.566879999999998</v>
      </c>
    </row>
    <row r="3256" spans="1:4" x14ac:dyDescent="0.25">
      <c r="A3256" s="131" t="s">
        <v>8</v>
      </c>
      <c r="B3256" s="132">
        <v>44697</v>
      </c>
      <c r="C3256" s="133">
        <v>12</v>
      </c>
      <c r="D3256" s="134">
        <v>27.354700000000001</v>
      </c>
    </row>
    <row r="3257" spans="1:4" x14ac:dyDescent="0.25">
      <c r="A3257" s="131" t="s">
        <v>8</v>
      </c>
      <c r="B3257" s="132">
        <v>44697</v>
      </c>
      <c r="C3257" s="133">
        <v>13</v>
      </c>
      <c r="D3257" s="134">
        <v>26.054600000000001</v>
      </c>
    </row>
    <row r="3258" spans="1:4" x14ac:dyDescent="0.25">
      <c r="A3258" s="131" t="s">
        <v>8</v>
      </c>
      <c r="B3258" s="132">
        <v>44697</v>
      </c>
      <c r="C3258" s="133">
        <v>14</v>
      </c>
      <c r="D3258" s="134">
        <v>28.131440000000001</v>
      </c>
    </row>
    <row r="3259" spans="1:4" x14ac:dyDescent="0.25">
      <c r="A3259" s="131" t="s">
        <v>8</v>
      </c>
      <c r="B3259" s="132">
        <v>44697</v>
      </c>
      <c r="C3259" s="133">
        <v>15</v>
      </c>
      <c r="D3259" s="134">
        <v>32.567450000000001</v>
      </c>
    </row>
    <row r="3260" spans="1:4" x14ac:dyDescent="0.25">
      <c r="A3260" s="131" t="s">
        <v>8</v>
      </c>
      <c r="B3260" s="132">
        <v>44697</v>
      </c>
      <c r="C3260" s="133">
        <v>16</v>
      </c>
      <c r="D3260" s="134">
        <v>35.78313</v>
      </c>
    </row>
    <row r="3261" spans="1:4" x14ac:dyDescent="0.25">
      <c r="A3261" s="131" t="s">
        <v>8</v>
      </c>
      <c r="B3261" s="132">
        <v>44697</v>
      </c>
      <c r="C3261" s="133">
        <v>17</v>
      </c>
      <c r="D3261" s="134">
        <v>33.087409999999998</v>
      </c>
    </row>
    <row r="3262" spans="1:4" x14ac:dyDescent="0.25">
      <c r="A3262" s="131" t="s">
        <v>8</v>
      </c>
      <c r="B3262" s="132">
        <v>44697</v>
      </c>
      <c r="C3262" s="133">
        <v>18</v>
      </c>
      <c r="D3262" s="134">
        <v>45.949550000000002</v>
      </c>
    </row>
    <row r="3263" spans="1:4" x14ac:dyDescent="0.25">
      <c r="A3263" s="131" t="s">
        <v>8</v>
      </c>
      <c r="B3263" s="132">
        <v>44697</v>
      </c>
      <c r="C3263" s="133">
        <v>19</v>
      </c>
      <c r="D3263" s="134">
        <v>43.594940000000001</v>
      </c>
    </row>
    <row r="3264" spans="1:4" x14ac:dyDescent="0.25">
      <c r="A3264" s="131" t="s">
        <v>8</v>
      </c>
      <c r="B3264" s="132">
        <v>44697</v>
      </c>
      <c r="C3264" s="133">
        <v>20</v>
      </c>
      <c r="D3264" s="134">
        <v>49.111199999999997</v>
      </c>
    </row>
    <row r="3265" spans="1:4" x14ac:dyDescent="0.25">
      <c r="A3265" s="131" t="s">
        <v>8</v>
      </c>
      <c r="B3265" s="132">
        <v>44697</v>
      </c>
      <c r="C3265" s="133">
        <v>21</v>
      </c>
      <c r="D3265" s="134">
        <v>-3.8681700000000001</v>
      </c>
    </row>
    <row r="3266" spans="1:4" x14ac:dyDescent="0.25">
      <c r="A3266" s="131" t="s">
        <v>8</v>
      </c>
      <c r="B3266" s="132">
        <v>44697</v>
      </c>
      <c r="C3266" s="133">
        <v>22</v>
      </c>
      <c r="D3266" s="134">
        <v>26.519880000000001</v>
      </c>
    </row>
    <row r="3267" spans="1:4" x14ac:dyDescent="0.25">
      <c r="A3267" s="131" t="s">
        <v>8</v>
      </c>
      <c r="B3267" s="132">
        <v>44697</v>
      </c>
      <c r="C3267" s="133">
        <v>23</v>
      </c>
      <c r="D3267" s="134">
        <v>30.341449999999998</v>
      </c>
    </row>
    <row r="3268" spans="1:4" x14ac:dyDescent="0.25">
      <c r="A3268" s="131" t="s">
        <v>8</v>
      </c>
      <c r="B3268" s="132">
        <v>44697</v>
      </c>
      <c r="C3268" s="133">
        <v>24</v>
      </c>
      <c r="D3268" s="134">
        <v>62.974809999999998</v>
      </c>
    </row>
    <row r="3269" spans="1:4" x14ac:dyDescent="0.25">
      <c r="A3269" s="131" t="s">
        <v>8</v>
      </c>
      <c r="B3269" s="132">
        <v>44698</v>
      </c>
      <c r="C3269" s="133">
        <v>1</v>
      </c>
      <c r="D3269" s="134">
        <v>52.540509999999998</v>
      </c>
    </row>
    <row r="3270" spans="1:4" x14ac:dyDescent="0.25">
      <c r="A3270" s="131" t="s">
        <v>8</v>
      </c>
      <c r="B3270" s="132">
        <v>44698</v>
      </c>
      <c r="C3270" s="133">
        <v>2</v>
      </c>
      <c r="D3270" s="134">
        <v>32.65992</v>
      </c>
    </row>
    <row r="3271" spans="1:4" x14ac:dyDescent="0.25">
      <c r="A3271" s="131" t="s">
        <v>8</v>
      </c>
      <c r="B3271" s="132">
        <v>44698</v>
      </c>
      <c r="C3271" s="133">
        <v>3</v>
      </c>
      <c r="D3271" s="134">
        <v>33.773290000000003</v>
      </c>
    </row>
    <row r="3272" spans="1:4" x14ac:dyDescent="0.25">
      <c r="A3272" s="131" t="s">
        <v>8</v>
      </c>
      <c r="B3272" s="132">
        <v>44698</v>
      </c>
      <c r="C3272" s="133">
        <v>4</v>
      </c>
      <c r="D3272" s="134">
        <v>32.07902</v>
      </c>
    </row>
    <row r="3273" spans="1:4" x14ac:dyDescent="0.25">
      <c r="A3273" s="131" t="s">
        <v>8</v>
      </c>
      <c r="B3273" s="132">
        <v>44698</v>
      </c>
      <c r="C3273" s="133">
        <v>5</v>
      </c>
      <c r="D3273" s="134">
        <v>24.990169999999999</v>
      </c>
    </row>
    <row r="3274" spans="1:4" x14ac:dyDescent="0.25">
      <c r="A3274" s="131" t="s">
        <v>8</v>
      </c>
      <c r="B3274" s="132">
        <v>44698</v>
      </c>
      <c r="C3274" s="133">
        <v>6</v>
      </c>
      <c r="D3274" s="134">
        <v>43.001959999999997</v>
      </c>
    </row>
    <row r="3275" spans="1:4" x14ac:dyDescent="0.25">
      <c r="A3275" s="131" t="s">
        <v>8</v>
      </c>
      <c r="B3275" s="132">
        <v>44698</v>
      </c>
      <c r="C3275" s="133">
        <v>7</v>
      </c>
      <c r="D3275" s="134">
        <v>60.096550000000001</v>
      </c>
    </row>
    <row r="3276" spans="1:4" x14ac:dyDescent="0.25">
      <c r="A3276" s="131" t="s">
        <v>8</v>
      </c>
      <c r="B3276" s="132">
        <v>44698</v>
      </c>
      <c r="C3276" s="133">
        <v>8</v>
      </c>
      <c r="D3276" s="134">
        <v>52.112070000000003</v>
      </c>
    </row>
    <row r="3277" spans="1:4" x14ac:dyDescent="0.25">
      <c r="A3277" s="131" t="s">
        <v>8</v>
      </c>
      <c r="B3277" s="132">
        <v>44698</v>
      </c>
      <c r="C3277" s="133">
        <v>9</v>
      </c>
      <c r="D3277" s="134">
        <v>42.08005</v>
      </c>
    </row>
    <row r="3278" spans="1:4" x14ac:dyDescent="0.25">
      <c r="A3278" s="131" t="s">
        <v>8</v>
      </c>
      <c r="B3278" s="132">
        <v>44698</v>
      </c>
      <c r="C3278" s="133">
        <v>10</v>
      </c>
      <c r="D3278" s="134">
        <v>38.488999999999997</v>
      </c>
    </row>
    <row r="3279" spans="1:4" x14ac:dyDescent="0.25">
      <c r="A3279" s="131" t="s">
        <v>8</v>
      </c>
      <c r="B3279" s="132">
        <v>44698</v>
      </c>
      <c r="C3279" s="133">
        <v>11</v>
      </c>
      <c r="D3279" s="134">
        <v>33.13008</v>
      </c>
    </row>
    <row r="3280" spans="1:4" x14ac:dyDescent="0.25">
      <c r="A3280" s="131" t="s">
        <v>8</v>
      </c>
      <c r="B3280" s="132">
        <v>44698</v>
      </c>
      <c r="C3280" s="133">
        <v>12</v>
      </c>
      <c r="D3280" s="134">
        <v>23.032810000000001</v>
      </c>
    </row>
    <row r="3281" spans="1:4" x14ac:dyDescent="0.25">
      <c r="A3281" s="131" t="s">
        <v>8</v>
      </c>
      <c r="B3281" s="132">
        <v>44698</v>
      </c>
      <c r="C3281" s="133">
        <v>13</v>
      </c>
      <c r="D3281" s="134">
        <v>27.145240000000001</v>
      </c>
    </row>
    <row r="3282" spans="1:4" x14ac:dyDescent="0.25">
      <c r="A3282" s="131" t="s">
        <v>8</v>
      </c>
      <c r="B3282" s="132">
        <v>44698</v>
      </c>
      <c r="C3282" s="133">
        <v>14</v>
      </c>
      <c r="D3282" s="134">
        <v>25.643519999999999</v>
      </c>
    </row>
    <row r="3283" spans="1:4" x14ac:dyDescent="0.25">
      <c r="A3283" s="131" t="s">
        <v>8</v>
      </c>
      <c r="B3283" s="132">
        <v>44698</v>
      </c>
      <c r="C3283" s="133">
        <v>15</v>
      </c>
      <c r="D3283" s="134">
        <v>31.749079999999999</v>
      </c>
    </row>
    <row r="3284" spans="1:4" x14ac:dyDescent="0.25">
      <c r="A3284" s="131" t="s">
        <v>8</v>
      </c>
      <c r="B3284" s="132">
        <v>44698</v>
      </c>
      <c r="C3284" s="133">
        <v>16</v>
      </c>
      <c r="D3284" s="134">
        <v>31.704979999999999</v>
      </c>
    </row>
    <row r="3285" spans="1:4" x14ac:dyDescent="0.25">
      <c r="A3285" s="131" t="s">
        <v>8</v>
      </c>
      <c r="B3285" s="132">
        <v>44698</v>
      </c>
      <c r="C3285" s="133">
        <v>17</v>
      </c>
      <c r="D3285" s="134">
        <v>43.355200000000004</v>
      </c>
    </row>
    <row r="3286" spans="1:4" x14ac:dyDescent="0.25">
      <c r="A3286" s="131" t="s">
        <v>8</v>
      </c>
      <c r="B3286" s="132">
        <v>44698</v>
      </c>
      <c r="C3286" s="133">
        <v>18</v>
      </c>
      <c r="D3286" s="134">
        <v>39.775660000000002</v>
      </c>
    </row>
    <row r="3287" spans="1:4" x14ac:dyDescent="0.25">
      <c r="A3287" s="131" t="s">
        <v>8</v>
      </c>
      <c r="B3287" s="132">
        <v>44698</v>
      </c>
      <c r="C3287" s="133">
        <v>19</v>
      </c>
      <c r="D3287" s="134">
        <v>52.075879999999998</v>
      </c>
    </row>
    <row r="3288" spans="1:4" x14ac:dyDescent="0.25">
      <c r="A3288" s="131" t="s">
        <v>8</v>
      </c>
      <c r="B3288" s="132">
        <v>44698</v>
      </c>
      <c r="C3288" s="133">
        <v>20</v>
      </c>
      <c r="D3288" s="134">
        <v>70.510050000000007</v>
      </c>
    </row>
    <row r="3289" spans="1:4" x14ac:dyDescent="0.25">
      <c r="A3289" s="131" t="s">
        <v>8</v>
      </c>
      <c r="B3289" s="132">
        <v>44698</v>
      </c>
      <c r="C3289" s="133">
        <v>21</v>
      </c>
      <c r="D3289" s="134">
        <v>51.081040000000002</v>
      </c>
    </row>
    <row r="3290" spans="1:4" x14ac:dyDescent="0.25">
      <c r="A3290" s="131" t="s">
        <v>8</v>
      </c>
      <c r="B3290" s="132">
        <v>44698</v>
      </c>
      <c r="C3290" s="133">
        <v>22</v>
      </c>
      <c r="D3290" s="134">
        <v>99.787540000000007</v>
      </c>
    </row>
    <row r="3291" spans="1:4" x14ac:dyDescent="0.25">
      <c r="A3291" s="131" t="s">
        <v>8</v>
      </c>
      <c r="B3291" s="132">
        <v>44698</v>
      </c>
      <c r="C3291" s="133">
        <v>23</v>
      </c>
      <c r="D3291" s="134">
        <v>82.10772</v>
      </c>
    </row>
    <row r="3292" spans="1:4" x14ac:dyDescent="0.25">
      <c r="A3292" s="131" t="s">
        <v>8</v>
      </c>
      <c r="B3292" s="132">
        <v>44698</v>
      </c>
      <c r="C3292" s="133">
        <v>24</v>
      </c>
      <c r="D3292" s="134">
        <v>92.766199999999998</v>
      </c>
    </row>
    <row r="3293" spans="1:4" x14ac:dyDescent="0.25">
      <c r="A3293" s="131" t="s">
        <v>8</v>
      </c>
      <c r="B3293" s="132">
        <v>44699</v>
      </c>
      <c r="C3293" s="133">
        <v>1</v>
      </c>
      <c r="D3293" s="134">
        <v>65.816159999999996</v>
      </c>
    </row>
    <row r="3294" spans="1:4" x14ac:dyDescent="0.25">
      <c r="A3294" s="131" t="s">
        <v>8</v>
      </c>
      <c r="B3294" s="132">
        <v>44699</v>
      </c>
      <c r="C3294" s="133">
        <v>2</v>
      </c>
      <c r="D3294" s="134">
        <v>40.437609999999999</v>
      </c>
    </row>
    <row r="3295" spans="1:4" x14ac:dyDescent="0.25">
      <c r="A3295" s="131" t="s">
        <v>8</v>
      </c>
      <c r="B3295" s="132">
        <v>44699</v>
      </c>
      <c r="C3295" s="133">
        <v>3</v>
      </c>
      <c r="D3295" s="134">
        <v>44.421999999999997</v>
      </c>
    </row>
    <row r="3296" spans="1:4" x14ac:dyDescent="0.25">
      <c r="A3296" s="131" t="s">
        <v>8</v>
      </c>
      <c r="B3296" s="132">
        <v>44699</v>
      </c>
      <c r="C3296" s="133">
        <v>4</v>
      </c>
      <c r="D3296" s="134">
        <v>29.940480000000001</v>
      </c>
    </row>
    <row r="3297" spans="1:4" x14ac:dyDescent="0.25">
      <c r="A3297" s="131" t="s">
        <v>8</v>
      </c>
      <c r="B3297" s="132">
        <v>44699</v>
      </c>
      <c r="C3297" s="133">
        <v>5</v>
      </c>
      <c r="D3297" s="134">
        <v>29.962019999999999</v>
      </c>
    </row>
    <row r="3298" spans="1:4" x14ac:dyDescent="0.25">
      <c r="A3298" s="131" t="s">
        <v>8</v>
      </c>
      <c r="B3298" s="132">
        <v>44699</v>
      </c>
      <c r="C3298" s="133">
        <v>6</v>
      </c>
      <c r="D3298" s="134">
        <v>45.739800000000002</v>
      </c>
    </row>
    <row r="3299" spans="1:4" x14ac:dyDescent="0.25">
      <c r="A3299" s="131" t="s">
        <v>8</v>
      </c>
      <c r="B3299" s="132">
        <v>44699</v>
      </c>
      <c r="C3299" s="133">
        <v>7</v>
      </c>
      <c r="D3299" s="134">
        <v>37.79609</v>
      </c>
    </row>
    <row r="3300" spans="1:4" x14ac:dyDescent="0.25">
      <c r="A3300" s="131" t="s">
        <v>8</v>
      </c>
      <c r="B3300" s="132">
        <v>44699</v>
      </c>
      <c r="C3300" s="133">
        <v>8</v>
      </c>
      <c r="D3300" s="134">
        <v>50.578110000000002</v>
      </c>
    </row>
    <row r="3301" spans="1:4" x14ac:dyDescent="0.25">
      <c r="A3301" s="131" t="s">
        <v>8</v>
      </c>
      <c r="B3301" s="132">
        <v>44699</v>
      </c>
      <c r="C3301" s="133">
        <v>9</v>
      </c>
      <c r="D3301" s="134">
        <v>35.252339999999997</v>
      </c>
    </row>
    <row r="3302" spans="1:4" x14ac:dyDescent="0.25">
      <c r="A3302" s="131" t="s">
        <v>8</v>
      </c>
      <c r="B3302" s="132">
        <v>44699</v>
      </c>
      <c r="C3302" s="133">
        <v>10</v>
      </c>
      <c r="D3302" s="134">
        <v>34.084820000000001</v>
      </c>
    </row>
    <row r="3303" spans="1:4" x14ac:dyDescent="0.25">
      <c r="A3303" s="131" t="s">
        <v>8</v>
      </c>
      <c r="B3303" s="132">
        <v>44699</v>
      </c>
      <c r="C3303" s="133">
        <v>11</v>
      </c>
      <c r="D3303" s="134">
        <v>47.104190000000003</v>
      </c>
    </row>
    <row r="3304" spans="1:4" x14ac:dyDescent="0.25">
      <c r="A3304" s="131" t="s">
        <v>8</v>
      </c>
      <c r="B3304" s="132">
        <v>44699</v>
      </c>
      <c r="C3304" s="133">
        <v>12</v>
      </c>
      <c r="D3304" s="134">
        <v>42.831220000000002</v>
      </c>
    </row>
    <row r="3305" spans="1:4" x14ac:dyDescent="0.25">
      <c r="A3305" s="131" t="s">
        <v>8</v>
      </c>
      <c r="B3305" s="132">
        <v>44699</v>
      </c>
      <c r="C3305" s="133">
        <v>13</v>
      </c>
      <c r="D3305" s="134">
        <v>52.539589999999997</v>
      </c>
    </row>
    <row r="3306" spans="1:4" x14ac:dyDescent="0.25">
      <c r="A3306" s="131" t="s">
        <v>8</v>
      </c>
      <c r="B3306" s="132">
        <v>44699</v>
      </c>
      <c r="C3306" s="133">
        <v>14</v>
      </c>
      <c r="D3306" s="134">
        <v>62.34919</v>
      </c>
    </row>
    <row r="3307" spans="1:4" x14ac:dyDescent="0.25">
      <c r="A3307" s="131" t="s">
        <v>8</v>
      </c>
      <c r="B3307" s="132">
        <v>44699</v>
      </c>
      <c r="C3307" s="133">
        <v>15</v>
      </c>
      <c r="D3307" s="134">
        <v>56.519649999999999</v>
      </c>
    </row>
    <row r="3308" spans="1:4" x14ac:dyDescent="0.25">
      <c r="A3308" s="131" t="s">
        <v>8</v>
      </c>
      <c r="B3308" s="132">
        <v>44699</v>
      </c>
      <c r="C3308" s="133">
        <v>16</v>
      </c>
      <c r="D3308" s="134">
        <v>58.938119999999998</v>
      </c>
    </row>
    <row r="3309" spans="1:4" x14ac:dyDescent="0.25">
      <c r="A3309" s="131" t="s">
        <v>8</v>
      </c>
      <c r="B3309" s="132">
        <v>44699</v>
      </c>
      <c r="C3309" s="133">
        <v>17</v>
      </c>
      <c r="D3309" s="134">
        <v>68.632810000000006</v>
      </c>
    </row>
    <row r="3310" spans="1:4" x14ac:dyDescent="0.25">
      <c r="A3310" s="131" t="s">
        <v>8</v>
      </c>
      <c r="B3310" s="132">
        <v>44699</v>
      </c>
      <c r="C3310" s="133">
        <v>18</v>
      </c>
      <c r="D3310" s="134">
        <v>32.641269999999999</v>
      </c>
    </row>
    <row r="3311" spans="1:4" x14ac:dyDescent="0.25">
      <c r="A3311" s="131" t="s">
        <v>8</v>
      </c>
      <c r="B3311" s="132">
        <v>44699</v>
      </c>
      <c r="C3311" s="133">
        <v>19</v>
      </c>
      <c r="D3311" s="134">
        <v>24.448250000000002</v>
      </c>
    </row>
    <row r="3312" spans="1:4" x14ac:dyDescent="0.25">
      <c r="A3312" s="131" t="s">
        <v>8</v>
      </c>
      <c r="B3312" s="132">
        <v>44699</v>
      </c>
      <c r="C3312" s="133">
        <v>20</v>
      </c>
      <c r="D3312" s="134">
        <v>31.49202</v>
      </c>
    </row>
    <row r="3313" spans="1:4" x14ac:dyDescent="0.25">
      <c r="A3313" s="131" t="s">
        <v>8</v>
      </c>
      <c r="B3313" s="132">
        <v>44699</v>
      </c>
      <c r="C3313" s="133">
        <v>21</v>
      </c>
      <c r="D3313" s="134">
        <v>35.49436</v>
      </c>
    </row>
    <row r="3314" spans="1:4" x14ac:dyDescent="0.25">
      <c r="A3314" s="131" t="s">
        <v>8</v>
      </c>
      <c r="B3314" s="132">
        <v>44699</v>
      </c>
      <c r="C3314" s="133">
        <v>22</v>
      </c>
      <c r="D3314" s="134">
        <v>27.44239</v>
      </c>
    </row>
    <row r="3315" spans="1:4" x14ac:dyDescent="0.25">
      <c r="A3315" s="131" t="s">
        <v>8</v>
      </c>
      <c r="B3315" s="132">
        <v>44699</v>
      </c>
      <c r="C3315" s="133">
        <v>23</v>
      </c>
      <c r="D3315" s="134">
        <v>22.8858</v>
      </c>
    </row>
    <row r="3316" spans="1:4" x14ac:dyDescent="0.25">
      <c r="A3316" s="131" t="s">
        <v>8</v>
      </c>
      <c r="B3316" s="132">
        <v>44699</v>
      </c>
      <c r="C3316" s="133">
        <v>24</v>
      </c>
      <c r="D3316" s="134">
        <v>31.040379999999999</v>
      </c>
    </row>
    <row r="3317" spans="1:4" x14ac:dyDescent="0.25">
      <c r="A3317" s="131" t="s">
        <v>8</v>
      </c>
      <c r="B3317" s="132">
        <v>44700</v>
      </c>
      <c r="C3317" s="133">
        <v>1</v>
      </c>
      <c r="D3317" s="134">
        <v>20.047529999999998</v>
      </c>
    </row>
    <row r="3318" spans="1:4" x14ac:dyDescent="0.25">
      <c r="A3318" s="131" t="s">
        <v>8</v>
      </c>
      <c r="B3318" s="132">
        <v>44700</v>
      </c>
      <c r="C3318" s="133">
        <v>2</v>
      </c>
      <c r="D3318" s="134">
        <v>16.694510000000001</v>
      </c>
    </row>
    <row r="3319" spans="1:4" x14ac:dyDescent="0.25">
      <c r="A3319" s="131" t="s">
        <v>8</v>
      </c>
      <c r="B3319" s="132">
        <v>44700</v>
      </c>
      <c r="C3319" s="133">
        <v>3</v>
      </c>
      <c r="D3319" s="134">
        <v>7.8005399999999998</v>
      </c>
    </row>
    <row r="3320" spans="1:4" x14ac:dyDescent="0.25">
      <c r="A3320" s="131" t="s">
        <v>8</v>
      </c>
      <c r="B3320" s="132">
        <v>44700</v>
      </c>
      <c r="C3320" s="133">
        <v>4</v>
      </c>
      <c r="D3320" s="134">
        <v>9.09192</v>
      </c>
    </row>
    <row r="3321" spans="1:4" x14ac:dyDescent="0.25">
      <c r="A3321" s="131" t="s">
        <v>8</v>
      </c>
      <c r="B3321" s="132">
        <v>44700</v>
      </c>
      <c r="C3321" s="133">
        <v>5</v>
      </c>
      <c r="D3321" s="134">
        <v>12.55222</v>
      </c>
    </row>
    <row r="3322" spans="1:4" x14ac:dyDescent="0.25">
      <c r="A3322" s="131" t="s">
        <v>8</v>
      </c>
      <c r="B3322" s="132">
        <v>44700</v>
      </c>
      <c r="C3322" s="133">
        <v>6</v>
      </c>
      <c r="D3322" s="134">
        <v>12.933999999999999</v>
      </c>
    </row>
    <row r="3323" spans="1:4" x14ac:dyDescent="0.25">
      <c r="A3323" s="131" t="s">
        <v>8</v>
      </c>
      <c r="B3323" s="132">
        <v>44700</v>
      </c>
      <c r="C3323" s="133">
        <v>7</v>
      </c>
      <c r="D3323" s="134">
        <v>22.765260000000001</v>
      </c>
    </row>
    <row r="3324" spans="1:4" x14ac:dyDescent="0.25">
      <c r="A3324" s="131" t="s">
        <v>8</v>
      </c>
      <c r="B3324" s="132">
        <v>44700</v>
      </c>
      <c r="C3324" s="133">
        <v>8</v>
      </c>
      <c r="D3324" s="134">
        <v>13.21658</v>
      </c>
    </row>
    <row r="3325" spans="1:4" x14ac:dyDescent="0.25">
      <c r="A3325" s="131" t="s">
        <v>8</v>
      </c>
      <c r="B3325" s="132">
        <v>44700</v>
      </c>
      <c r="C3325" s="133">
        <v>9</v>
      </c>
      <c r="D3325" s="134">
        <v>14.49883</v>
      </c>
    </row>
    <row r="3326" spans="1:4" x14ac:dyDescent="0.25">
      <c r="A3326" s="131" t="s">
        <v>8</v>
      </c>
      <c r="B3326" s="132">
        <v>44700</v>
      </c>
      <c r="C3326" s="133">
        <v>10</v>
      </c>
      <c r="D3326" s="134">
        <v>16.0261</v>
      </c>
    </row>
    <row r="3327" spans="1:4" x14ac:dyDescent="0.25">
      <c r="A3327" s="131" t="s">
        <v>8</v>
      </c>
      <c r="B3327" s="132">
        <v>44700</v>
      </c>
      <c r="C3327" s="133">
        <v>11</v>
      </c>
      <c r="D3327" s="134">
        <v>17.660640000000001</v>
      </c>
    </row>
    <row r="3328" spans="1:4" x14ac:dyDescent="0.25">
      <c r="A3328" s="131" t="s">
        <v>8</v>
      </c>
      <c r="B3328" s="132">
        <v>44700</v>
      </c>
      <c r="C3328" s="133">
        <v>12</v>
      </c>
      <c r="D3328" s="134">
        <v>18.107669999999999</v>
      </c>
    </row>
    <row r="3329" spans="1:4" x14ac:dyDescent="0.25">
      <c r="A3329" s="131" t="s">
        <v>8</v>
      </c>
      <c r="B3329" s="132">
        <v>44700</v>
      </c>
      <c r="C3329" s="133">
        <v>13</v>
      </c>
      <c r="D3329" s="134">
        <v>20.95767</v>
      </c>
    </row>
    <row r="3330" spans="1:4" x14ac:dyDescent="0.25">
      <c r="A3330" s="131" t="s">
        <v>8</v>
      </c>
      <c r="B3330" s="132">
        <v>44700</v>
      </c>
      <c r="C3330" s="133">
        <v>14</v>
      </c>
      <c r="D3330" s="134">
        <v>18.030519999999999</v>
      </c>
    </row>
    <row r="3331" spans="1:4" x14ac:dyDescent="0.25">
      <c r="A3331" s="131" t="s">
        <v>8</v>
      </c>
      <c r="B3331" s="132">
        <v>44700</v>
      </c>
      <c r="C3331" s="133">
        <v>15</v>
      </c>
      <c r="D3331" s="134">
        <v>15.57072</v>
      </c>
    </row>
    <row r="3332" spans="1:4" x14ac:dyDescent="0.25">
      <c r="A3332" s="131" t="s">
        <v>8</v>
      </c>
      <c r="B3332" s="132">
        <v>44700</v>
      </c>
      <c r="C3332" s="133">
        <v>16</v>
      </c>
      <c r="D3332" s="134">
        <v>16.012609999999999</v>
      </c>
    </row>
    <row r="3333" spans="1:4" x14ac:dyDescent="0.25">
      <c r="A3333" s="131" t="s">
        <v>8</v>
      </c>
      <c r="B3333" s="132">
        <v>44700</v>
      </c>
      <c r="C3333" s="133">
        <v>17</v>
      </c>
      <c r="D3333" s="134">
        <v>9.59863</v>
      </c>
    </row>
    <row r="3334" spans="1:4" x14ac:dyDescent="0.25">
      <c r="A3334" s="131" t="s">
        <v>8</v>
      </c>
      <c r="B3334" s="132">
        <v>44700</v>
      </c>
      <c r="C3334" s="133">
        <v>18</v>
      </c>
      <c r="D3334" s="134">
        <v>32.448169999999998</v>
      </c>
    </row>
    <row r="3335" spans="1:4" x14ac:dyDescent="0.25">
      <c r="A3335" s="131" t="s">
        <v>8</v>
      </c>
      <c r="B3335" s="132">
        <v>44700</v>
      </c>
      <c r="C3335" s="133">
        <v>19</v>
      </c>
      <c r="D3335" s="134">
        <v>30.484829999999999</v>
      </c>
    </row>
    <row r="3336" spans="1:4" x14ac:dyDescent="0.25">
      <c r="A3336" s="131" t="s">
        <v>8</v>
      </c>
      <c r="B3336" s="132">
        <v>44700</v>
      </c>
      <c r="C3336" s="133">
        <v>20</v>
      </c>
      <c r="D3336" s="134">
        <v>14.59097</v>
      </c>
    </row>
    <row r="3337" spans="1:4" x14ac:dyDescent="0.25">
      <c r="A3337" s="131" t="s">
        <v>8</v>
      </c>
      <c r="B3337" s="132">
        <v>44700</v>
      </c>
      <c r="C3337" s="133">
        <v>21</v>
      </c>
      <c r="D3337" s="134">
        <v>41.734639999999999</v>
      </c>
    </row>
    <row r="3338" spans="1:4" x14ac:dyDescent="0.25">
      <c r="A3338" s="131" t="s">
        <v>8</v>
      </c>
      <c r="B3338" s="132">
        <v>44700</v>
      </c>
      <c r="C3338" s="133">
        <v>22</v>
      </c>
      <c r="D3338" s="134">
        <v>33.961750000000002</v>
      </c>
    </row>
    <row r="3339" spans="1:4" x14ac:dyDescent="0.25">
      <c r="A3339" s="131" t="s">
        <v>8</v>
      </c>
      <c r="B3339" s="132">
        <v>44700</v>
      </c>
      <c r="C3339" s="133">
        <v>23</v>
      </c>
      <c r="D3339" s="134">
        <v>29.918099999999999</v>
      </c>
    </row>
    <row r="3340" spans="1:4" x14ac:dyDescent="0.25">
      <c r="A3340" s="131" t="s">
        <v>8</v>
      </c>
      <c r="B3340" s="132">
        <v>44700</v>
      </c>
      <c r="C3340" s="133">
        <v>24</v>
      </c>
      <c r="D3340" s="134">
        <v>21.595929999999999</v>
      </c>
    </row>
    <row r="3341" spans="1:4" x14ac:dyDescent="0.25">
      <c r="A3341" s="131" t="s">
        <v>8</v>
      </c>
      <c r="B3341" s="132">
        <v>44701</v>
      </c>
      <c r="C3341" s="133">
        <v>1</v>
      </c>
      <c r="D3341" s="134">
        <v>19.064679999999999</v>
      </c>
    </row>
    <row r="3342" spans="1:4" x14ac:dyDescent="0.25">
      <c r="A3342" s="131" t="s">
        <v>8</v>
      </c>
      <c r="B3342" s="132">
        <v>44701</v>
      </c>
      <c r="C3342" s="133">
        <v>2</v>
      </c>
      <c r="D3342" s="134">
        <v>5.0966300000000002</v>
      </c>
    </row>
    <row r="3343" spans="1:4" x14ac:dyDescent="0.25">
      <c r="A3343" s="131" t="s">
        <v>8</v>
      </c>
      <c r="B3343" s="132">
        <v>44701</v>
      </c>
      <c r="C3343" s="133">
        <v>3</v>
      </c>
      <c r="D3343" s="134">
        <v>8.6405600000000007</v>
      </c>
    </row>
    <row r="3344" spans="1:4" x14ac:dyDescent="0.25">
      <c r="A3344" s="131" t="s">
        <v>8</v>
      </c>
      <c r="B3344" s="132">
        <v>44701</v>
      </c>
      <c r="C3344" s="133">
        <v>4</v>
      </c>
      <c r="D3344" s="134">
        <v>8.8964700000000008</v>
      </c>
    </row>
    <row r="3345" spans="1:4" x14ac:dyDescent="0.25">
      <c r="A3345" s="131" t="s">
        <v>8</v>
      </c>
      <c r="B3345" s="132">
        <v>44701</v>
      </c>
      <c r="C3345" s="133">
        <v>5</v>
      </c>
      <c r="D3345" s="134">
        <v>15.29679</v>
      </c>
    </row>
    <row r="3346" spans="1:4" x14ac:dyDescent="0.25">
      <c r="A3346" s="131" t="s">
        <v>8</v>
      </c>
      <c r="B3346" s="132">
        <v>44701</v>
      </c>
      <c r="C3346" s="133">
        <v>6</v>
      </c>
      <c r="D3346" s="134">
        <v>20.744440000000001</v>
      </c>
    </row>
    <row r="3347" spans="1:4" x14ac:dyDescent="0.25">
      <c r="A3347" s="131" t="s">
        <v>8</v>
      </c>
      <c r="B3347" s="132">
        <v>44701</v>
      </c>
      <c r="C3347" s="133">
        <v>7</v>
      </c>
      <c r="D3347" s="134">
        <v>34.158380000000001</v>
      </c>
    </row>
    <row r="3348" spans="1:4" x14ac:dyDescent="0.25">
      <c r="A3348" s="131" t="s">
        <v>8</v>
      </c>
      <c r="B3348" s="132">
        <v>44701</v>
      </c>
      <c r="C3348" s="133">
        <v>8</v>
      </c>
      <c r="D3348" s="134">
        <v>35.953600000000002</v>
      </c>
    </row>
    <row r="3349" spans="1:4" x14ac:dyDescent="0.25">
      <c r="A3349" s="131" t="s">
        <v>8</v>
      </c>
      <c r="B3349" s="132">
        <v>44701</v>
      </c>
      <c r="C3349" s="133">
        <v>9</v>
      </c>
      <c r="D3349" s="134">
        <v>36.719000000000001</v>
      </c>
    </row>
    <row r="3350" spans="1:4" x14ac:dyDescent="0.25">
      <c r="A3350" s="131" t="s">
        <v>8</v>
      </c>
      <c r="B3350" s="132">
        <v>44701</v>
      </c>
      <c r="C3350" s="133">
        <v>10</v>
      </c>
      <c r="D3350" s="134">
        <v>30.609120000000001</v>
      </c>
    </row>
    <row r="3351" spans="1:4" x14ac:dyDescent="0.25">
      <c r="A3351" s="131" t="s">
        <v>8</v>
      </c>
      <c r="B3351" s="132">
        <v>44701</v>
      </c>
      <c r="C3351" s="133">
        <v>11</v>
      </c>
      <c r="D3351" s="134">
        <v>22.810400000000001</v>
      </c>
    </row>
    <row r="3352" spans="1:4" x14ac:dyDescent="0.25">
      <c r="A3352" s="131" t="s">
        <v>8</v>
      </c>
      <c r="B3352" s="132">
        <v>44701</v>
      </c>
      <c r="C3352" s="133">
        <v>12</v>
      </c>
      <c r="D3352" s="134">
        <v>27.229379999999999</v>
      </c>
    </row>
    <row r="3353" spans="1:4" x14ac:dyDescent="0.25">
      <c r="A3353" s="131" t="s">
        <v>8</v>
      </c>
      <c r="B3353" s="132">
        <v>44701</v>
      </c>
      <c r="C3353" s="133">
        <v>13</v>
      </c>
      <c r="D3353" s="134">
        <v>25.00817</v>
      </c>
    </row>
    <row r="3354" spans="1:4" x14ac:dyDescent="0.25">
      <c r="A3354" s="131" t="s">
        <v>8</v>
      </c>
      <c r="B3354" s="132">
        <v>44701</v>
      </c>
      <c r="C3354" s="133">
        <v>14</v>
      </c>
      <c r="D3354" s="134">
        <v>28.430260000000001</v>
      </c>
    </row>
    <row r="3355" spans="1:4" x14ac:dyDescent="0.25">
      <c r="A3355" s="131" t="s">
        <v>8</v>
      </c>
      <c r="B3355" s="132">
        <v>44701</v>
      </c>
      <c r="C3355" s="133">
        <v>15</v>
      </c>
      <c r="D3355" s="134">
        <v>31.957609999999999</v>
      </c>
    </row>
    <row r="3356" spans="1:4" x14ac:dyDescent="0.25">
      <c r="A3356" s="131" t="s">
        <v>8</v>
      </c>
      <c r="B3356" s="132">
        <v>44701</v>
      </c>
      <c r="C3356" s="133">
        <v>16</v>
      </c>
      <c r="D3356" s="134">
        <v>38.456420000000001</v>
      </c>
    </row>
    <row r="3357" spans="1:4" x14ac:dyDescent="0.25">
      <c r="A3357" s="131" t="s">
        <v>8</v>
      </c>
      <c r="B3357" s="132">
        <v>44701</v>
      </c>
      <c r="C3357" s="133">
        <v>17</v>
      </c>
      <c r="D3357" s="134">
        <v>50.154200000000003</v>
      </c>
    </row>
    <row r="3358" spans="1:4" x14ac:dyDescent="0.25">
      <c r="A3358" s="131" t="s">
        <v>8</v>
      </c>
      <c r="B3358" s="132">
        <v>44701</v>
      </c>
      <c r="C3358" s="133">
        <v>18</v>
      </c>
      <c r="D3358" s="134">
        <v>47.132330000000003</v>
      </c>
    </row>
    <row r="3359" spans="1:4" x14ac:dyDescent="0.25">
      <c r="A3359" s="131" t="s">
        <v>8</v>
      </c>
      <c r="B3359" s="132">
        <v>44701</v>
      </c>
      <c r="C3359" s="133">
        <v>19</v>
      </c>
      <c r="D3359" s="134">
        <v>53.702379999999998</v>
      </c>
    </row>
    <row r="3360" spans="1:4" x14ac:dyDescent="0.25">
      <c r="A3360" s="131" t="s">
        <v>8</v>
      </c>
      <c r="B3360" s="132">
        <v>44701</v>
      </c>
      <c r="C3360" s="133">
        <v>20</v>
      </c>
      <c r="D3360" s="134">
        <v>49.6143</v>
      </c>
    </row>
    <row r="3361" spans="1:4" x14ac:dyDescent="0.25">
      <c r="A3361" s="131" t="s">
        <v>8</v>
      </c>
      <c r="B3361" s="132">
        <v>44701</v>
      </c>
      <c r="C3361" s="133">
        <v>21</v>
      </c>
      <c r="D3361" s="134">
        <v>38.618369999999999</v>
      </c>
    </row>
    <row r="3362" spans="1:4" x14ac:dyDescent="0.25">
      <c r="A3362" s="131" t="s">
        <v>8</v>
      </c>
      <c r="B3362" s="132">
        <v>44701</v>
      </c>
      <c r="C3362" s="133">
        <v>22</v>
      </c>
      <c r="D3362" s="134">
        <v>54.59498</v>
      </c>
    </row>
    <row r="3363" spans="1:4" x14ac:dyDescent="0.25">
      <c r="A3363" s="131" t="s">
        <v>8</v>
      </c>
      <c r="B3363" s="132">
        <v>44701</v>
      </c>
      <c r="C3363" s="133">
        <v>23</v>
      </c>
      <c r="D3363" s="134">
        <v>50.49089</v>
      </c>
    </row>
    <row r="3364" spans="1:4" x14ac:dyDescent="0.25">
      <c r="A3364" s="131" t="s">
        <v>8</v>
      </c>
      <c r="B3364" s="132">
        <v>44701</v>
      </c>
      <c r="C3364" s="133">
        <v>24</v>
      </c>
      <c r="D3364" s="134">
        <v>60.532789999999999</v>
      </c>
    </row>
    <row r="3365" spans="1:4" x14ac:dyDescent="0.25">
      <c r="A3365" s="131" t="s">
        <v>8</v>
      </c>
      <c r="B3365" s="132">
        <v>44702</v>
      </c>
      <c r="C3365" s="133">
        <v>1</v>
      </c>
      <c r="D3365" s="134">
        <v>59.834330000000001</v>
      </c>
    </row>
    <row r="3366" spans="1:4" x14ac:dyDescent="0.25">
      <c r="A3366" s="131" t="s">
        <v>8</v>
      </c>
      <c r="B3366" s="132">
        <v>44702</v>
      </c>
      <c r="C3366" s="133">
        <v>2</v>
      </c>
      <c r="D3366" s="134">
        <v>60.946420000000003</v>
      </c>
    </row>
    <row r="3367" spans="1:4" x14ac:dyDescent="0.25">
      <c r="A3367" s="131" t="s">
        <v>8</v>
      </c>
      <c r="B3367" s="132">
        <v>44702</v>
      </c>
      <c r="C3367" s="133">
        <v>3</v>
      </c>
      <c r="D3367" s="134">
        <v>54.690829999999998</v>
      </c>
    </row>
    <row r="3368" spans="1:4" x14ac:dyDescent="0.25">
      <c r="A3368" s="131" t="s">
        <v>8</v>
      </c>
      <c r="B3368" s="132">
        <v>44702</v>
      </c>
      <c r="C3368" s="133">
        <v>4</v>
      </c>
      <c r="D3368" s="134">
        <v>50.443800000000003</v>
      </c>
    </row>
    <row r="3369" spans="1:4" x14ac:dyDescent="0.25">
      <c r="A3369" s="131" t="s">
        <v>8</v>
      </c>
      <c r="B3369" s="132">
        <v>44702</v>
      </c>
      <c r="C3369" s="133">
        <v>5</v>
      </c>
      <c r="D3369" s="134">
        <v>52.447360000000003</v>
      </c>
    </row>
    <row r="3370" spans="1:4" x14ac:dyDescent="0.25">
      <c r="A3370" s="131" t="s">
        <v>8</v>
      </c>
      <c r="B3370" s="132">
        <v>44702</v>
      </c>
      <c r="C3370" s="133">
        <v>6</v>
      </c>
      <c r="D3370" s="134">
        <v>57.945329999999998</v>
      </c>
    </row>
    <row r="3371" spans="1:4" x14ac:dyDescent="0.25">
      <c r="A3371" s="131" t="s">
        <v>8</v>
      </c>
      <c r="B3371" s="132">
        <v>44702</v>
      </c>
      <c r="C3371" s="133">
        <v>7</v>
      </c>
      <c r="D3371" s="134">
        <v>57.411369999999998</v>
      </c>
    </row>
    <row r="3372" spans="1:4" x14ac:dyDescent="0.25">
      <c r="A3372" s="131" t="s">
        <v>8</v>
      </c>
      <c r="B3372" s="132">
        <v>44702</v>
      </c>
      <c r="C3372" s="133">
        <v>8</v>
      </c>
      <c r="D3372" s="134">
        <v>44.246969999999997</v>
      </c>
    </row>
    <row r="3373" spans="1:4" x14ac:dyDescent="0.25">
      <c r="A3373" s="131" t="s">
        <v>8</v>
      </c>
      <c r="B3373" s="132">
        <v>44702</v>
      </c>
      <c r="C3373" s="133">
        <v>9</v>
      </c>
      <c r="D3373" s="134">
        <v>39.702260000000003</v>
      </c>
    </row>
    <row r="3374" spans="1:4" x14ac:dyDescent="0.25">
      <c r="A3374" s="131" t="s">
        <v>8</v>
      </c>
      <c r="B3374" s="132">
        <v>44702</v>
      </c>
      <c r="C3374" s="133">
        <v>10</v>
      </c>
      <c r="D3374" s="134">
        <v>27.890309999999999</v>
      </c>
    </row>
    <row r="3375" spans="1:4" x14ac:dyDescent="0.25">
      <c r="A3375" s="131" t="s">
        <v>8</v>
      </c>
      <c r="B3375" s="132">
        <v>44702</v>
      </c>
      <c r="C3375" s="133">
        <v>11</v>
      </c>
      <c r="D3375" s="134">
        <v>31.62764</v>
      </c>
    </row>
    <row r="3376" spans="1:4" x14ac:dyDescent="0.25">
      <c r="A3376" s="131" t="s">
        <v>8</v>
      </c>
      <c r="B3376" s="132">
        <v>44702</v>
      </c>
      <c r="C3376" s="133">
        <v>12</v>
      </c>
      <c r="D3376" s="134">
        <v>28.65888</v>
      </c>
    </row>
    <row r="3377" spans="1:4" x14ac:dyDescent="0.25">
      <c r="A3377" s="131" t="s">
        <v>8</v>
      </c>
      <c r="B3377" s="132">
        <v>44702</v>
      </c>
      <c r="C3377" s="133">
        <v>13</v>
      </c>
      <c r="D3377" s="134">
        <v>27.65297</v>
      </c>
    </row>
    <row r="3378" spans="1:4" x14ac:dyDescent="0.25">
      <c r="A3378" s="131" t="s">
        <v>8</v>
      </c>
      <c r="B3378" s="132">
        <v>44702</v>
      </c>
      <c r="C3378" s="133">
        <v>14</v>
      </c>
      <c r="D3378" s="134">
        <v>28.218889999999998</v>
      </c>
    </row>
    <row r="3379" spans="1:4" x14ac:dyDescent="0.25">
      <c r="A3379" s="131" t="s">
        <v>8</v>
      </c>
      <c r="B3379" s="132">
        <v>44702</v>
      </c>
      <c r="C3379" s="133">
        <v>15</v>
      </c>
      <c r="D3379" s="134">
        <v>27.165089999999999</v>
      </c>
    </row>
    <row r="3380" spans="1:4" x14ac:dyDescent="0.25">
      <c r="A3380" s="131" t="s">
        <v>8</v>
      </c>
      <c r="B3380" s="132">
        <v>44702</v>
      </c>
      <c r="C3380" s="133">
        <v>16</v>
      </c>
      <c r="D3380" s="134">
        <v>29.315110000000001</v>
      </c>
    </row>
    <row r="3381" spans="1:4" x14ac:dyDescent="0.25">
      <c r="A3381" s="131" t="s">
        <v>8</v>
      </c>
      <c r="B3381" s="132">
        <v>44702</v>
      </c>
      <c r="C3381" s="133">
        <v>17</v>
      </c>
      <c r="D3381" s="134">
        <v>40.316519999999997</v>
      </c>
    </row>
    <row r="3382" spans="1:4" x14ac:dyDescent="0.25">
      <c r="A3382" s="131" t="s">
        <v>8</v>
      </c>
      <c r="B3382" s="132">
        <v>44702</v>
      </c>
      <c r="C3382" s="133">
        <v>18</v>
      </c>
      <c r="D3382" s="134">
        <v>54.387320000000003</v>
      </c>
    </row>
    <row r="3383" spans="1:4" x14ac:dyDescent="0.25">
      <c r="A3383" s="131" t="s">
        <v>8</v>
      </c>
      <c r="B3383" s="132">
        <v>44702</v>
      </c>
      <c r="C3383" s="133">
        <v>19</v>
      </c>
      <c r="D3383" s="134">
        <v>41.855040000000002</v>
      </c>
    </row>
    <row r="3384" spans="1:4" x14ac:dyDescent="0.25">
      <c r="A3384" s="131" t="s">
        <v>8</v>
      </c>
      <c r="B3384" s="132">
        <v>44702</v>
      </c>
      <c r="C3384" s="133">
        <v>20</v>
      </c>
      <c r="D3384" s="134">
        <v>64.347740000000002</v>
      </c>
    </row>
    <row r="3385" spans="1:4" x14ac:dyDescent="0.25">
      <c r="A3385" s="131" t="s">
        <v>8</v>
      </c>
      <c r="B3385" s="132">
        <v>44702</v>
      </c>
      <c r="C3385" s="133">
        <v>21</v>
      </c>
      <c r="D3385" s="134">
        <v>50.968089999999997</v>
      </c>
    </row>
    <row r="3386" spans="1:4" x14ac:dyDescent="0.25">
      <c r="A3386" s="131" t="s">
        <v>8</v>
      </c>
      <c r="B3386" s="132">
        <v>44702</v>
      </c>
      <c r="C3386" s="133">
        <v>22</v>
      </c>
      <c r="D3386" s="134">
        <v>65.977339999999998</v>
      </c>
    </row>
    <row r="3387" spans="1:4" x14ac:dyDescent="0.25">
      <c r="A3387" s="131" t="s">
        <v>8</v>
      </c>
      <c r="B3387" s="132">
        <v>44702</v>
      </c>
      <c r="C3387" s="133">
        <v>23</v>
      </c>
      <c r="D3387" s="134">
        <v>64.3292</v>
      </c>
    </row>
    <row r="3388" spans="1:4" x14ac:dyDescent="0.25">
      <c r="A3388" s="131" t="s">
        <v>8</v>
      </c>
      <c r="B3388" s="132">
        <v>44702</v>
      </c>
      <c r="C3388" s="133">
        <v>24</v>
      </c>
      <c r="D3388" s="134">
        <v>64.867090000000005</v>
      </c>
    </row>
    <row r="3389" spans="1:4" x14ac:dyDescent="0.25">
      <c r="A3389" s="131" t="s">
        <v>8</v>
      </c>
      <c r="B3389" s="132">
        <v>44703</v>
      </c>
      <c r="C3389" s="133">
        <v>1</v>
      </c>
      <c r="D3389" s="134">
        <v>59.362369999999999</v>
      </c>
    </row>
    <row r="3390" spans="1:4" x14ac:dyDescent="0.25">
      <c r="A3390" s="131" t="s">
        <v>8</v>
      </c>
      <c r="B3390" s="132">
        <v>44703</v>
      </c>
      <c r="C3390" s="133">
        <v>2</v>
      </c>
      <c r="D3390" s="134">
        <v>59.055419999999998</v>
      </c>
    </row>
    <row r="3391" spans="1:4" x14ac:dyDescent="0.25">
      <c r="A3391" s="131" t="s">
        <v>8</v>
      </c>
      <c r="B3391" s="132">
        <v>44703</v>
      </c>
      <c r="C3391" s="133">
        <v>3</v>
      </c>
      <c r="D3391" s="134">
        <v>52.995739999999998</v>
      </c>
    </row>
    <row r="3392" spans="1:4" x14ac:dyDescent="0.25">
      <c r="A3392" s="131" t="s">
        <v>8</v>
      </c>
      <c r="B3392" s="132">
        <v>44703</v>
      </c>
      <c r="C3392" s="133">
        <v>4</v>
      </c>
      <c r="D3392" s="134">
        <v>50.859569999999998</v>
      </c>
    </row>
    <row r="3393" spans="1:4" x14ac:dyDescent="0.25">
      <c r="A3393" s="131" t="s">
        <v>8</v>
      </c>
      <c r="B3393" s="132">
        <v>44703</v>
      </c>
      <c r="C3393" s="133">
        <v>5</v>
      </c>
      <c r="D3393" s="134">
        <v>47.651009999999999</v>
      </c>
    </row>
    <row r="3394" spans="1:4" x14ac:dyDescent="0.25">
      <c r="A3394" s="131" t="s">
        <v>8</v>
      </c>
      <c r="B3394" s="132">
        <v>44703</v>
      </c>
      <c r="C3394" s="133">
        <v>6</v>
      </c>
      <c r="D3394" s="134">
        <v>52.921030000000002</v>
      </c>
    </row>
    <row r="3395" spans="1:4" x14ac:dyDescent="0.25">
      <c r="A3395" s="131" t="s">
        <v>8</v>
      </c>
      <c r="B3395" s="132">
        <v>44703</v>
      </c>
      <c r="C3395" s="133">
        <v>7</v>
      </c>
      <c r="D3395" s="134">
        <v>49.06259</v>
      </c>
    </row>
    <row r="3396" spans="1:4" x14ac:dyDescent="0.25">
      <c r="A3396" s="131" t="s">
        <v>8</v>
      </c>
      <c r="B3396" s="132">
        <v>44703</v>
      </c>
      <c r="C3396" s="133">
        <v>8</v>
      </c>
      <c r="D3396" s="134">
        <v>36.561419999999998</v>
      </c>
    </row>
    <row r="3397" spans="1:4" x14ac:dyDescent="0.25">
      <c r="A3397" s="131" t="s">
        <v>8</v>
      </c>
      <c r="B3397" s="132">
        <v>44703</v>
      </c>
      <c r="C3397" s="133">
        <v>9</v>
      </c>
      <c r="D3397" s="134">
        <v>25.35885</v>
      </c>
    </row>
    <row r="3398" spans="1:4" x14ac:dyDescent="0.25">
      <c r="A3398" s="131" t="s">
        <v>8</v>
      </c>
      <c r="B3398" s="132">
        <v>44703</v>
      </c>
      <c r="C3398" s="133">
        <v>10</v>
      </c>
      <c r="D3398" s="134">
        <v>19.894539999999999</v>
      </c>
    </row>
    <row r="3399" spans="1:4" x14ac:dyDescent="0.25">
      <c r="A3399" s="131" t="s">
        <v>8</v>
      </c>
      <c r="B3399" s="132">
        <v>44703</v>
      </c>
      <c r="C3399" s="133">
        <v>11</v>
      </c>
      <c r="D3399" s="134">
        <v>27.112279999999998</v>
      </c>
    </row>
    <row r="3400" spans="1:4" x14ac:dyDescent="0.25">
      <c r="A3400" s="131" t="s">
        <v>8</v>
      </c>
      <c r="B3400" s="132">
        <v>44703</v>
      </c>
      <c r="C3400" s="133">
        <v>12</v>
      </c>
      <c r="D3400" s="134">
        <v>31.248909999999999</v>
      </c>
    </row>
    <row r="3401" spans="1:4" x14ac:dyDescent="0.25">
      <c r="A3401" s="131" t="s">
        <v>8</v>
      </c>
      <c r="B3401" s="132">
        <v>44703</v>
      </c>
      <c r="C3401" s="133">
        <v>13</v>
      </c>
      <c r="D3401" s="134">
        <v>22.164100000000001</v>
      </c>
    </row>
    <row r="3402" spans="1:4" x14ac:dyDescent="0.25">
      <c r="A3402" s="131" t="s">
        <v>8</v>
      </c>
      <c r="B3402" s="132">
        <v>44703</v>
      </c>
      <c r="C3402" s="133">
        <v>14</v>
      </c>
      <c r="D3402" s="134">
        <v>12.37186</v>
      </c>
    </row>
    <row r="3403" spans="1:4" x14ac:dyDescent="0.25">
      <c r="A3403" s="131" t="s">
        <v>8</v>
      </c>
      <c r="B3403" s="132">
        <v>44703</v>
      </c>
      <c r="C3403" s="133">
        <v>15</v>
      </c>
      <c r="D3403" s="134">
        <v>15.167160000000001</v>
      </c>
    </row>
    <row r="3404" spans="1:4" x14ac:dyDescent="0.25">
      <c r="A3404" s="131" t="s">
        <v>8</v>
      </c>
      <c r="B3404" s="132">
        <v>44703</v>
      </c>
      <c r="C3404" s="133">
        <v>16</v>
      </c>
      <c r="D3404" s="134">
        <v>23.476649999999999</v>
      </c>
    </row>
    <row r="3405" spans="1:4" x14ac:dyDescent="0.25">
      <c r="A3405" s="131" t="s">
        <v>8</v>
      </c>
      <c r="B3405" s="132">
        <v>44703</v>
      </c>
      <c r="C3405" s="133">
        <v>17</v>
      </c>
      <c r="D3405" s="134">
        <v>34.655790000000003</v>
      </c>
    </row>
    <row r="3406" spans="1:4" x14ac:dyDescent="0.25">
      <c r="A3406" s="131" t="s">
        <v>8</v>
      </c>
      <c r="B3406" s="132">
        <v>44703</v>
      </c>
      <c r="C3406" s="133">
        <v>18</v>
      </c>
      <c r="D3406" s="134">
        <v>32.565930000000002</v>
      </c>
    </row>
    <row r="3407" spans="1:4" x14ac:dyDescent="0.25">
      <c r="A3407" s="131" t="s">
        <v>8</v>
      </c>
      <c r="B3407" s="132">
        <v>44703</v>
      </c>
      <c r="C3407" s="133">
        <v>19</v>
      </c>
      <c r="D3407" s="134">
        <v>45.96931</v>
      </c>
    </row>
    <row r="3408" spans="1:4" x14ac:dyDescent="0.25">
      <c r="A3408" s="131" t="s">
        <v>8</v>
      </c>
      <c r="B3408" s="132">
        <v>44703</v>
      </c>
      <c r="C3408" s="133">
        <v>20</v>
      </c>
      <c r="D3408" s="134">
        <v>60.698810000000002</v>
      </c>
    </row>
    <row r="3409" spans="1:4" x14ac:dyDescent="0.25">
      <c r="A3409" s="131" t="s">
        <v>8</v>
      </c>
      <c r="B3409" s="132">
        <v>44703</v>
      </c>
      <c r="C3409" s="133">
        <v>21</v>
      </c>
      <c r="D3409" s="134">
        <v>58.77167</v>
      </c>
    </row>
    <row r="3410" spans="1:4" x14ac:dyDescent="0.25">
      <c r="A3410" s="131" t="s">
        <v>8</v>
      </c>
      <c r="B3410" s="132">
        <v>44703</v>
      </c>
      <c r="C3410" s="133">
        <v>22</v>
      </c>
      <c r="D3410" s="134">
        <v>64.027559999999994</v>
      </c>
    </row>
    <row r="3411" spans="1:4" x14ac:dyDescent="0.25">
      <c r="A3411" s="131" t="s">
        <v>8</v>
      </c>
      <c r="B3411" s="132">
        <v>44703</v>
      </c>
      <c r="C3411" s="133">
        <v>23</v>
      </c>
      <c r="D3411" s="134">
        <v>67.053880000000007</v>
      </c>
    </row>
    <row r="3412" spans="1:4" x14ac:dyDescent="0.25">
      <c r="A3412" s="131" t="s">
        <v>8</v>
      </c>
      <c r="B3412" s="132">
        <v>44703</v>
      </c>
      <c r="C3412" s="133">
        <v>24</v>
      </c>
      <c r="D3412" s="134">
        <v>76.144540000000006</v>
      </c>
    </row>
    <row r="3413" spans="1:4" x14ac:dyDescent="0.25">
      <c r="A3413" s="131" t="s">
        <v>8</v>
      </c>
      <c r="B3413" s="132">
        <v>44704</v>
      </c>
      <c r="C3413" s="133">
        <v>1</v>
      </c>
      <c r="D3413" s="134">
        <v>48.981940000000002</v>
      </c>
    </row>
    <row r="3414" spans="1:4" x14ac:dyDescent="0.25">
      <c r="A3414" s="131" t="s">
        <v>8</v>
      </c>
      <c r="B3414" s="132">
        <v>44704</v>
      </c>
      <c r="C3414" s="133">
        <v>2</v>
      </c>
      <c r="D3414" s="134">
        <v>50.453609999999998</v>
      </c>
    </row>
    <row r="3415" spans="1:4" x14ac:dyDescent="0.25">
      <c r="A3415" s="131" t="s">
        <v>8</v>
      </c>
      <c r="B3415" s="132">
        <v>44704</v>
      </c>
      <c r="C3415" s="133">
        <v>3</v>
      </c>
      <c r="D3415" s="134">
        <v>36.230159999999998</v>
      </c>
    </row>
    <row r="3416" spans="1:4" x14ac:dyDescent="0.25">
      <c r="A3416" s="131" t="s">
        <v>8</v>
      </c>
      <c r="B3416" s="132">
        <v>44704</v>
      </c>
      <c r="C3416" s="133">
        <v>4</v>
      </c>
      <c r="D3416" s="134">
        <v>45.014989999999997</v>
      </c>
    </row>
    <row r="3417" spans="1:4" x14ac:dyDescent="0.25">
      <c r="A3417" s="131" t="s">
        <v>8</v>
      </c>
      <c r="B3417" s="132">
        <v>44704</v>
      </c>
      <c r="C3417" s="133">
        <v>5</v>
      </c>
      <c r="D3417" s="134">
        <v>49.404690000000002</v>
      </c>
    </row>
    <row r="3418" spans="1:4" x14ac:dyDescent="0.25">
      <c r="A3418" s="131" t="s">
        <v>8</v>
      </c>
      <c r="B3418" s="132">
        <v>44704</v>
      </c>
      <c r="C3418" s="133">
        <v>6</v>
      </c>
      <c r="D3418" s="134">
        <v>47.325380000000003</v>
      </c>
    </row>
    <row r="3419" spans="1:4" x14ac:dyDescent="0.25">
      <c r="A3419" s="131" t="s">
        <v>8</v>
      </c>
      <c r="B3419" s="132">
        <v>44704</v>
      </c>
      <c r="C3419" s="133">
        <v>7</v>
      </c>
      <c r="D3419" s="134">
        <v>49.533380000000001</v>
      </c>
    </row>
    <row r="3420" spans="1:4" x14ac:dyDescent="0.25">
      <c r="A3420" s="131" t="s">
        <v>8</v>
      </c>
      <c r="B3420" s="132">
        <v>44704</v>
      </c>
      <c r="C3420" s="133">
        <v>8</v>
      </c>
      <c r="D3420" s="134">
        <v>54.013809999999999</v>
      </c>
    </row>
    <row r="3421" spans="1:4" x14ac:dyDescent="0.25">
      <c r="A3421" s="131" t="s">
        <v>8</v>
      </c>
      <c r="B3421" s="132">
        <v>44704</v>
      </c>
      <c r="C3421" s="133">
        <v>9</v>
      </c>
      <c r="D3421" s="134">
        <v>37.32985</v>
      </c>
    </row>
    <row r="3422" spans="1:4" x14ac:dyDescent="0.25">
      <c r="A3422" s="131" t="s">
        <v>8</v>
      </c>
      <c r="B3422" s="132">
        <v>44704</v>
      </c>
      <c r="C3422" s="133">
        <v>10</v>
      </c>
      <c r="D3422" s="134">
        <v>52.334299999999999</v>
      </c>
    </row>
    <row r="3423" spans="1:4" x14ac:dyDescent="0.25">
      <c r="A3423" s="131" t="s">
        <v>8</v>
      </c>
      <c r="B3423" s="132">
        <v>44704</v>
      </c>
      <c r="C3423" s="133">
        <v>11</v>
      </c>
      <c r="D3423" s="134">
        <v>51.70194</v>
      </c>
    </row>
    <row r="3424" spans="1:4" x14ac:dyDescent="0.25">
      <c r="A3424" s="131" t="s">
        <v>8</v>
      </c>
      <c r="B3424" s="132">
        <v>44704</v>
      </c>
      <c r="C3424" s="133">
        <v>12</v>
      </c>
      <c r="D3424" s="134">
        <v>55.197000000000003</v>
      </c>
    </row>
    <row r="3425" spans="1:4" x14ac:dyDescent="0.25">
      <c r="A3425" s="131" t="s">
        <v>8</v>
      </c>
      <c r="B3425" s="132">
        <v>44704</v>
      </c>
      <c r="C3425" s="133">
        <v>13</v>
      </c>
      <c r="D3425" s="134">
        <v>44.723959999999998</v>
      </c>
    </row>
    <row r="3426" spans="1:4" x14ac:dyDescent="0.25">
      <c r="A3426" s="131" t="s">
        <v>8</v>
      </c>
      <c r="B3426" s="132">
        <v>44704</v>
      </c>
      <c r="C3426" s="133">
        <v>14</v>
      </c>
      <c r="D3426" s="134">
        <v>48.409129999999998</v>
      </c>
    </row>
    <row r="3427" spans="1:4" x14ac:dyDescent="0.25">
      <c r="A3427" s="131" t="s">
        <v>8</v>
      </c>
      <c r="B3427" s="132">
        <v>44704</v>
      </c>
      <c r="C3427" s="133">
        <v>15</v>
      </c>
      <c r="D3427" s="134">
        <v>55.225000000000001</v>
      </c>
    </row>
    <row r="3428" spans="1:4" x14ac:dyDescent="0.25">
      <c r="A3428" s="131" t="s">
        <v>8</v>
      </c>
      <c r="B3428" s="132">
        <v>44704</v>
      </c>
      <c r="C3428" s="133">
        <v>16</v>
      </c>
      <c r="D3428" s="134">
        <v>56.931199999999997</v>
      </c>
    </row>
    <row r="3429" spans="1:4" x14ac:dyDescent="0.25">
      <c r="A3429" s="131" t="s">
        <v>8</v>
      </c>
      <c r="B3429" s="132">
        <v>44704</v>
      </c>
      <c r="C3429" s="133">
        <v>17</v>
      </c>
      <c r="D3429" s="134">
        <v>59.620719999999999</v>
      </c>
    </row>
    <row r="3430" spans="1:4" x14ac:dyDescent="0.25">
      <c r="A3430" s="131" t="s">
        <v>8</v>
      </c>
      <c r="B3430" s="132">
        <v>44704</v>
      </c>
      <c r="C3430" s="133">
        <v>18</v>
      </c>
      <c r="D3430" s="134">
        <v>61.665550000000003</v>
      </c>
    </row>
    <row r="3431" spans="1:4" x14ac:dyDescent="0.25">
      <c r="A3431" s="131" t="s">
        <v>8</v>
      </c>
      <c r="B3431" s="132">
        <v>44704</v>
      </c>
      <c r="C3431" s="133">
        <v>19</v>
      </c>
      <c r="D3431" s="134">
        <v>42.282530000000001</v>
      </c>
    </row>
    <row r="3432" spans="1:4" x14ac:dyDescent="0.25">
      <c r="A3432" s="131" t="s">
        <v>8</v>
      </c>
      <c r="B3432" s="132">
        <v>44704</v>
      </c>
      <c r="C3432" s="133">
        <v>20</v>
      </c>
      <c r="D3432" s="134">
        <v>55.256999999999998</v>
      </c>
    </row>
    <row r="3433" spans="1:4" x14ac:dyDescent="0.25">
      <c r="A3433" s="131" t="s">
        <v>8</v>
      </c>
      <c r="B3433" s="132">
        <v>44704</v>
      </c>
      <c r="C3433" s="133">
        <v>21</v>
      </c>
      <c r="D3433" s="134">
        <v>65.56026</v>
      </c>
    </row>
    <row r="3434" spans="1:4" x14ac:dyDescent="0.25">
      <c r="A3434" s="131" t="s">
        <v>8</v>
      </c>
      <c r="B3434" s="132">
        <v>44704</v>
      </c>
      <c r="C3434" s="133">
        <v>22</v>
      </c>
      <c r="D3434" s="134">
        <v>72.88597</v>
      </c>
    </row>
    <row r="3435" spans="1:4" x14ac:dyDescent="0.25">
      <c r="A3435" s="131" t="s">
        <v>8</v>
      </c>
      <c r="B3435" s="132">
        <v>44704</v>
      </c>
      <c r="C3435" s="133">
        <v>23</v>
      </c>
      <c r="D3435" s="134">
        <v>76.871390000000005</v>
      </c>
    </row>
    <row r="3436" spans="1:4" x14ac:dyDescent="0.25">
      <c r="A3436" s="131" t="s">
        <v>8</v>
      </c>
      <c r="B3436" s="132">
        <v>44704</v>
      </c>
      <c r="C3436" s="133">
        <v>24</v>
      </c>
      <c r="D3436" s="134">
        <v>76.870230000000006</v>
      </c>
    </row>
    <row r="3437" spans="1:4" x14ac:dyDescent="0.25">
      <c r="A3437" s="131" t="s">
        <v>8</v>
      </c>
      <c r="B3437" s="132">
        <v>44705</v>
      </c>
      <c r="C3437" s="133">
        <v>1</v>
      </c>
      <c r="D3437" s="134">
        <v>67.325140000000005</v>
      </c>
    </row>
    <row r="3438" spans="1:4" x14ac:dyDescent="0.25">
      <c r="A3438" s="131" t="s">
        <v>8</v>
      </c>
      <c r="B3438" s="132">
        <v>44705</v>
      </c>
      <c r="C3438" s="133">
        <v>2</v>
      </c>
      <c r="D3438" s="134">
        <v>62.863939999999999</v>
      </c>
    </row>
    <row r="3439" spans="1:4" x14ac:dyDescent="0.25">
      <c r="A3439" s="131" t="s">
        <v>8</v>
      </c>
      <c r="B3439" s="132">
        <v>44705</v>
      </c>
      <c r="C3439" s="133">
        <v>3</v>
      </c>
      <c r="D3439" s="134">
        <v>64.153080000000003</v>
      </c>
    </row>
    <row r="3440" spans="1:4" x14ac:dyDescent="0.25">
      <c r="A3440" s="131" t="s">
        <v>8</v>
      </c>
      <c r="B3440" s="132">
        <v>44705</v>
      </c>
      <c r="C3440" s="133">
        <v>4</v>
      </c>
      <c r="D3440" s="134">
        <v>55.798209999999997</v>
      </c>
    </row>
    <row r="3441" spans="1:4" x14ac:dyDescent="0.25">
      <c r="A3441" s="131" t="s">
        <v>8</v>
      </c>
      <c r="B3441" s="132">
        <v>44705</v>
      </c>
      <c r="C3441" s="133">
        <v>5</v>
      </c>
      <c r="D3441" s="134">
        <v>56.684130000000003</v>
      </c>
    </row>
    <row r="3442" spans="1:4" x14ac:dyDescent="0.25">
      <c r="A3442" s="131" t="s">
        <v>8</v>
      </c>
      <c r="B3442" s="132">
        <v>44705</v>
      </c>
      <c r="C3442" s="133">
        <v>6</v>
      </c>
      <c r="D3442" s="134">
        <v>56.257710000000003</v>
      </c>
    </row>
    <row r="3443" spans="1:4" x14ac:dyDescent="0.25">
      <c r="A3443" s="131" t="s">
        <v>8</v>
      </c>
      <c r="B3443" s="132">
        <v>44705</v>
      </c>
      <c r="C3443" s="133">
        <v>7</v>
      </c>
      <c r="D3443" s="134">
        <v>69.292420000000007</v>
      </c>
    </row>
    <row r="3444" spans="1:4" x14ac:dyDescent="0.25">
      <c r="A3444" s="131" t="s">
        <v>8</v>
      </c>
      <c r="B3444" s="132">
        <v>44705</v>
      </c>
      <c r="C3444" s="133">
        <v>8</v>
      </c>
      <c r="D3444" s="134">
        <v>66.717259999999996</v>
      </c>
    </row>
    <row r="3445" spans="1:4" x14ac:dyDescent="0.25">
      <c r="A3445" s="131" t="s">
        <v>8</v>
      </c>
      <c r="B3445" s="132">
        <v>44705</v>
      </c>
      <c r="C3445" s="133">
        <v>9</v>
      </c>
      <c r="D3445" s="134">
        <v>61.332189999999997</v>
      </c>
    </row>
    <row r="3446" spans="1:4" x14ac:dyDescent="0.25">
      <c r="A3446" s="131" t="s">
        <v>8</v>
      </c>
      <c r="B3446" s="132">
        <v>44705</v>
      </c>
      <c r="C3446" s="133">
        <v>10</v>
      </c>
      <c r="D3446" s="134">
        <v>64.512680000000003</v>
      </c>
    </row>
    <row r="3447" spans="1:4" x14ac:dyDescent="0.25">
      <c r="A3447" s="131" t="s">
        <v>8</v>
      </c>
      <c r="B3447" s="132">
        <v>44705</v>
      </c>
      <c r="C3447" s="133">
        <v>11</v>
      </c>
      <c r="D3447" s="134">
        <v>64.932559999999995</v>
      </c>
    </row>
    <row r="3448" spans="1:4" x14ac:dyDescent="0.25">
      <c r="A3448" s="131" t="s">
        <v>8</v>
      </c>
      <c r="B3448" s="132">
        <v>44705</v>
      </c>
      <c r="C3448" s="133">
        <v>12</v>
      </c>
      <c r="D3448" s="134">
        <v>63.506360000000001</v>
      </c>
    </row>
    <row r="3449" spans="1:4" x14ac:dyDescent="0.25">
      <c r="A3449" s="131" t="s">
        <v>8</v>
      </c>
      <c r="B3449" s="132">
        <v>44705</v>
      </c>
      <c r="C3449" s="133">
        <v>13</v>
      </c>
      <c r="D3449" s="134">
        <v>65.545699999999997</v>
      </c>
    </row>
    <row r="3450" spans="1:4" x14ac:dyDescent="0.25">
      <c r="A3450" s="131" t="s">
        <v>8</v>
      </c>
      <c r="B3450" s="132">
        <v>44705</v>
      </c>
      <c r="C3450" s="133">
        <v>14</v>
      </c>
      <c r="D3450" s="134">
        <v>71.518219999999999</v>
      </c>
    </row>
    <row r="3451" spans="1:4" x14ac:dyDescent="0.25">
      <c r="A3451" s="131" t="s">
        <v>8</v>
      </c>
      <c r="B3451" s="132">
        <v>44705</v>
      </c>
      <c r="C3451" s="133">
        <v>15</v>
      </c>
      <c r="D3451" s="134">
        <v>67.47269</v>
      </c>
    </row>
    <row r="3452" spans="1:4" x14ac:dyDescent="0.25">
      <c r="A3452" s="131" t="s">
        <v>8</v>
      </c>
      <c r="B3452" s="132">
        <v>44705</v>
      </c>
      <c r="C3452" s="133">
        <v>16</v>
      </c>
      <c r="D3452" s="134">
        <v>69.537670000000006</v>
      </c>
    </row>
    <row r="3453" spans="1:4" x14ac:dyDescent="0.25">
      <c r="A3453" s="131" t="s">
        <v>8</v>
      </c>
      <c r="B3453" s="132">
        <v>44705</v>
      </c>
      <c r="C3453" s="133">
        <v>17</v>
      </c>
      <c r="D3453" s="134">
        <v>68.735339999999994</v>
      </c>
    </row>
    <row r="3454" spans="1:4" x14ac:dyDescent="0.25">
      <c r="A3454" s="131" t="s">
        <v>8</v>
      </c>
      <c r="B3454" s="132">
        <v>44705</v>
      </c>
      <c r="C3454" s="133">
        <v>18</v>
      </c>
      <c r="D3454" s="134">
        <v>69.061189999999996</v>
      </c>
    </row>
    <row r="3455" spans="1:4" x14ac:dyDescent="0.25">
      <c r="A3455" s="131" t="s">
        <v>8</v>
      </c>
      <c r="B3455" s="132">
        <v>44705</v>
      </c>
      <c r="C3455" s="133">
        <v>19</v>
      </c>
      <c r="D3455" s="134">
        <v>73.508859999999999</v>
      </c>
    </row>
    <row r="3456" spans="1:4" x14ac:dyDescent="0.25">
      <c r="A3456" s="131" t="s">
        <v>8</v>
      </c>
      <c r="B3456" s="132">
        <v>44705</v>
      </c>
      <c r="C3456" s="133">
        <v>20</v>
      </c>
      <c r="D3456" s="134">
        <v>64.458529999999996</v>
      </c>
    </row>
    <row r="3457" spans="1:4" x14ac:dyDescent="0.25">
      <c r="A3457" s="131" t="s">
        <v>8</v>
      </c>
      <c r="B3457" s="132">
        <v>44705</v>
      </c>
      <c r="C3457" s="133">
        <v>21</v>
      </c>
      <c r="D3457" s="134">
        <v>29.979579999999999</v>
      </c>
    </row>
    <row r="3458" spans="1:4" x14ac:dyDescent="0.25">
      <c r="A3458" s="131" t="s">
        <v>8</v>
      </c>
      <c r="B3458" s="132">
        <v>44705</v>
      </c>
      <c r="C3458" s="133">
        <v>22</v>
      </c>
      <c r="D3458" s="134">
        <v>71.705740000000006</v>
      </c>
    </row>
    <row r="3459" spans="1:4" x14ac:dyDescent="0.25">
      <c r="A3459" s="131" t="s">
        <v>8</v>
      </c>
      <c r="B3459" s="132">
        <v>44705</v>
      </c>
      <c r="C3459" s="133">
        <v>23</v>
      </c>
      <c r="D3459" s="134">
        <v>83.638689999999997</v>
      </c>
    </row>
    <row r="3460" spans="1:4" x14ac:dyDescent="0.25">
      <c r="A3460" s="131" t="s">
        <v>8</v>
      </c>
      <c r="B3460" s="132">
        <v>44705</v>
      </c>
      <c r="C3460" s="133">
        <v>24</v>
      </c>
      <c r="D3460" s="134">
        <v>73.820179999999993</v>
      </c>
    </row>
    <row r="3461" spans="1:4" x14ac:dyDescent="0.25">
      <c r="A3461" s="131" t="s">
        <v>8</v>
      </c>
      <c r="B3461" s="132">
        <v>44706</v>
      </c>
      <c r="C3461" s="133">
        <v>1</v>
      </c>
      <c r="D3461" s="134">
        <v>62.412959999999998</v>
      </c>
    </row>
    <row r="3462" spans="1:4" x14ac:dyDescent="0.25">
      <c r="A3462" s="131" t="s">
        <v>8</v>
      </c>
      <c r="B3462" s="132">
        <v>44706</v>
      </c>
      <c r="C3462" s="133">
        <v>2</v>
      </c>
      <c r="D3462" s="134">
        <v>30.820080000000001</v>
      </c>
    </row>
    <row r="3463" spans="1:4" x14ac:dyDescent="0.25">
      <c r="A3463" s="131" t="s">
        <v>8</v>
      </c>
      <c r="B3463" s="132">
        <v>44706</v>
      </c>
      <c r="C3463" s="133">
        <v>3</v>
      </c>
      <c r="D3463" s="134">
        <v>47.67886</v>
      </c>
    </row>
    <row r="3464" spans="1:4" x14ac:dyDescent="0.25">
      <c r="A3464" s="131" t="s">
        <v>8</v>
      </c>
      <c r="B3464" s="132">
        <v>44706</v>
      </c>
      <c r="C3464" s="133">
        <v>4</v>
      </c>
      <c r="D3464" s="134">
        <v>43.119610000000002</v>
      </c>
    </row>
    <row r="3465" spans="1:4" x14ac:dyDescent="0.25">
      <c r="A3465" s="131" t="s">
        <v>8</v>
      </c>
      <c r="B3465" s="132">
        <v>44706</v>
      </c>
      <c r="C3465" s="133">
        <v>5</v>
      </c>
      <c r="D3465" s="134">
        <v>32.930689999999998</v>
      </c>
    </row>
    <row r="3466" spans="1:4" x14ac:dyDescent="0.25">
      <c r="A3466" s="131" t="s">
        <v>8</v>
      </c>
      <c r="B3466" s="132">
        <v>44706</v>
      </c>
      <c r="C3466" s="133">
        <v>6</v>
      </c>
      <c r="D3466" s="134">
        <v>46.220829999999999</v>
      </c>
    </row>
    <row r="3467" spans="1:4" x14ac:dyDescent="0.25">
      <c r="A3467" s="131" t="s">
        <v>8</v>
      </c>
      <c r="B3467" s="132">
        <v>44706</v>
      </c>
      <c r="C3467" s="133">
        <v>7</v>
      </c>
      <c r="D3467" s="134">
        <v>40.380389999999998</v>
      </c>
    </row>
    <row r="3468" spans="1:4" x14ac:dyDescent="0.25">
      <c r="A3468" s="131" t="s">
        <v>8</v>
      </c>
      <c r="B3468" s="132">
        <v>44706</v>
      </c>
      <c r="C3468" s="133">
        <v>8</v>
      </c>
      <c r="D3468" s="134">
        <v>23.91198</v>
      </c>
    </row>
    <row r="3469" spans="1:4" x14ac:dyDescent="0.25">
      <c r="A3469" s="131" t="s">
        <v>8</v>
      </c>
      <c r="B3469" s="132">
        <v>44706</v>
      </c>
      <c r="C3469" s="133">
        <v>9</v>
      </c>
      <c r="D3469" s="134">
        <v>31.14574</v>
      </c>
    </row>
    <row r="3470" spans="1:4" x14ac:dyDescent="0.25">
      <c r="A3470" s="131" t="s">
        <v>8</v>
      </c>
      <c r="B3470" s="132">
        <v>44706</v>
      </c>
      <c r="C3470" s="133">
        <v>10</v>
      </c>
      <c r="D3470" s="134">
        <v>25.009250000000002</v>
      </c>
    </row>
    <row r="3471" spans="1:4" x14ac:dyDescent="0.25">
      <c r="A3471" s="131" t="s">
        <v>8</v>
      </c>
      <c r="B3471" s="132">
        <v>44706</v>
      </c>
      <c r="C3471" s="133">
        <v>11</v>
      </c>
      <c r="D3471" s="134">
        <v>36.263390000000001</v>
      </c>
    </row>
    <row r="3472" spans="1:4" x14ac:dyDescent="0.25">
      <c r="A3472" s="131" t="s">
        <v>8</v>
      </c>
      <c r="B3472" s="132">
        <v>44706</v>
      </c>
      <c r="C3472" s="133">
        <v>12</v>
      </c>
      <c r="D3472" s="134">
        <v>43.400730000000003</v>
      </c>
    </row>
    <row r="3473" spans="1:4" x14ac:dyDescent="0.25">
      <c r="A3473" s="131" t="s">
        <v>8</v>
      </c>
      <c r="B3473" s="132">
        <v>44706</v>
      </c>
      <c r="C3473" s="133">
        <v>13</v>
      </c>
      <c r="D3473" s="134">
        <v>53.041420000000002</v>
      </c>
    </row>
    <row r="3474" spans="1:4" x14ac:dyDescent="0.25">
      <c r="A3474" s="131" t="s">
        <v>8</v>
      </c>
      <c r="B3474" s="132">
        <v>44706</v>
      </c>
      <c r="C3474" s="133">
        <v>14</v>
      </c>
      <c r="D3474" s="134">
        <v>43.29983</v>
      </c>
    </row>
    <row r="3475" spans="1:4" x14ac:dyDescent="0.25">
      <c r="A3475" s="131" t="s">
        <v>8</v>
      </c>
      <c r="B3475" s="132">
        <v>44706</v>
      </c>
      <c r="C3475" s="133">
        <v>15</v>
      </c>
      <c r="D3475" s="134">
        <v>36.48075</v>
      </c>
    </row>
    <row r="3476" spans="1:4" x14ac:dyDescent="0.25">
      <c r="A3476" s="131" t="s">
        <v>8</v>
      </c>
      <c r="B3476" s="132">
        <v>44706</v>
      </c>
      <c r="C3476" s="133">
        <v>16</v>
      </c>
      <c r="D3476" s="134">
        <v>46.59995</v>
      </c>
    </row>
    <row r="3477" spans="1:4" x14ac:dyDescent="0.25">
      <c r="A3477" s="131" t="s">
        <v>8</v>
      </c>
      <c r="B3477" s="132">
        <v>44706</v>
      </c>
      <c r="C3477" s="133">
        <v>17</v>
      </c>
      <c r="D3477" s="134">
        <v>17.654589999999999</v>
      </c>
    </row>
    <row r="3478" spans="1:4" x14ac:dyDescent="0.25">
      <c r="A3478" s="131" t="s">
        <v>8</v>
      </c>
      <c r="B3478" s="132">
        <v>44706</v>
      </c>
      <c r="C3478" s="133">
        <v>18</v>
      </c>
      <c r="D3478" s="134">
        <v>32.210299999999997</v>
      </c>
    </row>
    <row r="3479" spans="1:4" x14ac:dyDescent="0.25">
      <c r="A3479" s="131" t="s">
        <v>8</v>
      </c>
      <c r="B3479" s="132">
        <v>44706</v>
      </c>
      <c r="C3479" s="133">
        <v>19</v>
      </c>
      <c r="D3479" s="134">
        <v>35.672930000000001</v>
      </c>
    </row>
    <row r="3480" spans="1:4" x14ac:dyDescent="0.25">
      <c r="A3480" s="131" t="s">
        <v>8</v>
      </c>
      <c r="B3480" s="132">
        <v>44706</v>
      </c>
      <c r="C3480" s="133">
        <v>20</v>
      </c>
      <c r="D3480" s="134">
        <v>53.429380000000002</v>
      </c>
    </row>
    <row r="3481" spans="1:4" x14ac:dyDescent="0.25">
      <c r="A3481" s="131" t="s">
        <v>8</v>
      </c>
      <c r="B3481" s="132">
        <v>44706</v>
      </c>
      <c r="C3481" s="133">
        <v>21</v>
      </c>
      <c r="D3481" s="134">
        <v>58.025570000000002</v>
      </c>
    </row>
    <row r="3482" spans="1:4" x14ac:dyDescent="0.25">
      <c r="A3482" s="131" t="s">
        <v>8</v>
      </c>
      <c r="B3482" s="132">
        <v>44706</v>
      </c>
      <c r="C3482" s="133">
        <v>22</v>
      </c>
      <c r="D3482" s="134">
        <v>48.853400000000001</v>
      </c>
    </row>
    <row r="3483" spans="1:4" x14ac:dyDescent="0.25">
      <c r="A3483" s="131" t="s">
        <v>8</v>
      </c>
      <c r="B3483" s="132">
        <v>44706</v>
      </c>
      <c r="C3483" s="133">
        <v>23</v>
      </c>
      <c r="D3483" s="134">
        <v>58.270350000000001</v>
      </c>
    </row>
    <row r="3484" spans="1:4" x14ac:dyDescent="0.25">
      <c r="A3484" s="131" t="s">
        <v>8</v>
      </c>
      <c r="B3484" s="132">
        <v>44706</v>
      </c>
      <c r="C3484" s="133">
        <v>24</v>
      </c>
      <c r="D3484" s="134">
        <v>85.225629999999995</v>
      </c>
    </row>
    <row r="3485" spans="1:4" x14ac:dyDescent="0.25">
      <c r="A3485" s="131" t="s">
        <v>8</v>
      </c>
      <c r="B3485" s="132">
        <v>44707</v>
      </c>
      <c r="C3485" s="133">
        <v>1</v>
      </c>
      <c r="D3485" s="134">
        <v>53.4983</v>
      </c>
    </row>
    <row r="3486" spans="1:4" x14ac:dyDescent="0.25">
      <c r="A3486" s="131" t="s">
        <v>8</v>
      </c>
      <c r="B3486" s="132">
        <v>44707</v>
      </c>
      <c r="C3486" s="133">
        <v>2</v>
      </c>
      <c r="D3486" s="134">
        <v>51.512309999999999</v>
      </c>
    </row>
    <row r="3487" spans="1:4" x14ac:dyDescent="0.25">
      <c r="A3487" s="131" t="s">
        <v>8</v>
      </c>
      <c r="B3487" s="132">
        <v>44707</v>
      </c>
      <c r="C3487" s="133">
        <v>3</v>
      </c>
      <c r="D3487" s="134">
        <v>51.131889999999999</v>
      </c>
    </row>
    <row r="3488" spans="1:4" x14ac:dyDescent="0.25">
      <c r="A3488" s="131" t="s">
        <v>8</v>
      </c>
      <c r="B3488" s="132">
        <v>44707</v>
      </c>
      <c r="C3488" s="133">
        <v>4</v>
      </c>
      <c r="D3488" s="134">
        <v>26.762730000000001</v>
      </c>
    </row>
    <row r="3489" spans="1:4" x14ac:dyDescent="0.25">
      <c r="A3489" s="131" t="s">
        <v>8</v>
      </c>
      <c r="B3489" s="132">
        <v>44707</v>
      </c>
      <c r="C3489" s="133">
        <v>5</v>
      </c>
      <c r="D3489" s="134">
        <v>27.25929</v>
      </c>
    </row>
    <row r="3490" spans="1:4" x14ac:dyDescent="0.25">
      <c r="A3490" s="131" t="s">
        <v>8</v>
      </c>
      <c r="B3490" s="132">
        <v>44707</v>
      </c>
      <c r="C3490" s="133">
        <v>6</v>
      </c>
      <c r="D3490" s="134">
        <v>41.908479999999997</v>
      </c>
    </row>
    <row r="3491" spans="1:4" x14ac:dyDescent="0.25">
      <c r="A3491" s="131" t="s">
        <v>8</v>
      </c>
      <c r="B3491" s="132">
        <v>44707</v>
      </c>
      <c r="C3491" s="133">
        <v>7</v>
      </c>
      <c r="D3491" s="134">
        <v>54.038980000000002</v>
      </c>
    </row>
    <row r="3492" spans="1:4" x14ac:dyDescent="0.25">
      <c r="A3492" s="131" t="s">
        <v>8</v>
      </c>
      <c r="B3492" s="132">
        <v>44707</v>
      </c>
      <c r="C3492" s="133">
        <v>8</v>
      </c>
      <c r="D3492" s="134">
        <v>70.991069999999993</v>
      </c>
    </row>
    <row r="3493" spans="1:4" x14ac:dyDescent="0.25">
      <c r="A3493" s="131" t="s">
        <v>8</v>
      </c>
      <c r="B3493" s="132">
        <v>44707</v>
      </c>
      <c r="C3493" s="133">
        <v>9</v>
      </c>
      <c r="D3493" s="134">
        <v>36.001989999999999</v>
      </c>
    </row>
    <row r="3494" spans="1:4" x14ac:dyDescent="0.25">
      <c r="A3494" s="131" t="s">
        <v>8</v>
      </c>
      <c r="B3494" s="132">
        <v>44707</v>
      </c>
      <c r="C3494" s="133">
        <v>10</v>
      </c>
      <c r="D3494" s="134">
        <v>49.646999999999998</v>
      </c>
    </row>
    <row r="3495" spans="1:4" x14ac:dyDescent="0.25">
      <c r="A3495" s="131" t="s">
        <v>8</v>
      </c>
      <c r="B3495" s="132">
        <v>44707</v>
      </c>
      <c r="C3495" s="133">
        <v>11</v>
      </c>
      <c r="D3495" s="134">
        <v>74.69556</v>
      </c>
    </row>
    <row r="3496" spans="1:4" x14ac:dyDescent="0.25">
      <c r="A3496" s="131" t="s">
        <v>8</v>
      </c>
      <c r="B3496" s="132">
        <v>44707</v>
      </c>
      <c r="C3496" s="133">
        <v>12</v>
      </c>
      <c r="D3496" s="134">
        <v>80.278130000000004</v>
      </c>
    </row>
    <row r="3497" spans="1:4" x14ac:dyDescent="0.25">
      <c r="A3497" s="131" t="s">
        <v>8</v>
      </c>
      <c r="B3497" s="132">
        <v>44707</v>
      </c>
      <c r="C3497" s="133">
        <v>13</v>
      </c>
      <c r="D3497" s="134">
        <v>75.257220000000004</v>
      </c>
    </row>
    <row r="3498" spans="1:4" x14ac:dyDescent="0.25">
      <c r="A3498" s="131" t="s">
        <v>8</v>
      </c>
      <c r="B3498" s="132">
        <v>44707</v>
      </c>
      <c r="C3498" s="133">
        <v>14</v>
      </c>
      <c r="D3498" s="134">
        <v>82.353390000000005</v>
      </c>
    </row>
    <row r="3499" spans="1:4" x14ac:dyDescent="0.25">
      <c r="A3499" s="131" t="s">
        <v>8</v>
      </c>
      <c r="B3499" s="132">
        <v>44707</v>
      </c>
      <c r="C3499" s="133">
        <v>15</v>
      </c>
      <c r="D3499" s="134">
        <v>96.474500000000006</v>
      </c>
    </row>
    <row r="3500" spans="1:4" x14ac:dyDescent="0.25">
      <c r="A3500" s="131" t="s">
        <v>8</v>
      </c>
      <c r="B3500" s="132">
        <v>44707</v>
      </c>
      <c r="C3500" s="133">
        <v>16</v>
      </c>
      <c r="D3500" s="134">
        <v>101.62372999999999</v>
      </c>
    </row>
    <row r="3501" spans="1:4" x14ac:dyDescent="0.25">
      <c r="A3501" s="131" t="s">
        <v>8</v>
      </c>
      <c r="B3501" s="132">
        <v>44707</v>
      </c>
      <c r="C3501" s="133">
        <v>17</v>
      </c>
      <c r="D3501" s="134">
        <v>126.74908000000001</v>
      </c>
    </row>
    <row r="3502" spans="1:4" x14ac:dyDescent="0.25">
      <c r="A3502" s="131" t="s">
        <v>8</v>
      </c>
      <c r="B3502" s="132">
        <v>44707</v>
      </c>
      <c r="C3502" s="133">
        <v>18</v>
      </c>
      <c r="D3502" s="134">
        <v>88.947519999999997</v>
      </c>
    </row>
    <row r="3503" spans="1:4" x14ac:dyDescent="0.25">
      <c r="A3503" s="131" t="s">
        <v>8</v>
      </c>
      <c r="B3503" s="132">
        <v>44707</v>
      </c>
      <c r="C3503" s="133">
        <v>19</v>
      </c>
      <c r="D3503" s="134">
        <v>88.044780000000003</v>
      </c>
    </row>
    <row r="3504" spans="1:4" x14ac:dyDescent="0.25">
      <c r="A3504" s="131" t="s">
        <v>8</v>
      </c>
      <c r="B3504" s="132">
        <v>44707</v>
      </c>
      <c r="C3504" s="133">
        <v>20</v>
      </c>
      <c r="D3504" s="134">
        <v>78.208849999999998</v>
      </c>
    </row>
    <row r="3505" spans="1:4" x14ac:dyDescent="0.25">
      <c r="A3505" s="131" t="s">
        <v>8</v>
      </c>
      <c r="B3505" s="132">
        <v>44707</v>
      </c>
      <c r="C3505" s="133">
        <v>21</v>
      </c>
      <c r="D3505" s="134">
        <v>88.414240000000007</v>
      </c>
    </row>
    <row r="3506" spans="1:4" x14ac:dyDescent="0.25">
      <c r="A3506" s="131" t="s">
        <v>8</v>
      </c>
      <c r="B3506" s="132">
        <v>44707</v>
      </c>
      <c r="C3506" s="133">
        <v>22</v>
      </c>
      <c r="D3506" s="134">
        <v>82.871889999999993</v>
      </c>
    </row>
    <row r="3507" spans="1:4" x14ac:dyDescent="0.25">
      <c r="A3507" s="131" t="s">
        <v>8</v>
      </c>
      <c r="B3507" s="132">
        <v>44707</v>
      </c>
      <c r="C3507" s="133">
        <v>23</v>
      </c>
      <c r="D3507" s="134">
        <v>80.696250000000006</v>
      </c>
    </row>
    <row r="3508" spans="1:4" x14ac:dyDescent="0.25">
      <c r="A3508" s="131" t="s">
        <v>8</v>
      </c>
      <c r="B3508" s="132">
        <v>44707</v>
      </c>
      <c r="C3508" s="133">
        <v>24</v>
      </c>
      <c r="D3508" s="134">
        <v>82.759450000000001</v>
      </c>
    </row>
    <row r="3509" spans="1:4" x14ac:dyDescent="0.25">
      <c r="A3509" s="131" t="s">
        <v>8</v>
      </c>
      <c r="B3509" s="132">
        <v>44708</v>
      </c>
      <c r="C3509" s="133">
        <v>1</v>
      </c>
      <c r="D3509" s="134">
        <v>70.851039999999998</v>
      </c>
    </row>
    <row r="3510" spans="1:4" x14ac:dyDescent="0.25">
      <c r="A3510" s="131" t="s">
        <v>8</v>
      </c>
      <c r="B3510" s="132">
        <v>44708</v>
      </c>
      <c r="C3510" s="133">
        <v>2</v>
      </c>
      <c r="D3510" s="134">
        <v>50.969160000000002</v>
      </c>
    </row>
    <row r="3511" spans="1:4" x14ac:dyDescent="0.25">
      <c r="A3511" s="131" t="s">
        <v>8</v>
      </c>
      <c r="B3511" s="132">
        <v>44708</v>
      </c>
      <c r="C3511" s="133">
        <v>3</v>
      </c>
      <c r="D3511" s="134">
        <v>61.137340000000002</v>
      </c>
    </row>
    <row r="3512" spans="1:4" x14ac:dyDescent="0.25">
      <c r="A3512" s="131" t="s">
        <v>8</v>
      </c>
      <c r="B3512" s="132">
        <v>44708</v>
      </c>
      <c r="C3512" s="133">
        <v>4</v>
      </c>
      <c r="D3512" s="134">
        <v>53.934930000000001</v>
      </c>
    </row>
    <row r="3513" spans="1:4" x14ac:dyDescent="0.25">
      <c r="A3513" s="131" t="s">
        <v>8</v>
      </c>
      <c r="B3513" s="132">
        <v>44708</v>
      </c>
      <c r="C3513" s="133">
        <v>5</v>
      </c>
      <c r="D3513" s="134">
        <v>30.394010000000002</v>
      </c>
    </row>
    <row r="3514" spans="1:4" x14ac:dyDescent="0.25">
      <c r="A3514" s="131" t="s">
        <v>8</v>
      </c>
      <c r="B3514" s="132">
        <v>44708</v>
      </c>
      <c r="C3514" s="133">
        <v>6</v>
      </c>
      <c r="D3514" s="134">
        <v>35.404649999999997</v>
      </c>
    </row>
    <row r="3515" spans="1:4" x14ac:dyDescent="0.25">
      <c r="A3515" s="131" t="s">
        <v>8</v>
      </c>
      <c r="B3515" s="132">
        <v>44708</v>
      </c>
      <c r="C3515" s="133">
        <v>7</v>
      </c>
      <c r="D3515" s="134">
        <v>38.21311</v>
      </c>
    </row>
    <row r="3516" spans="1:4" x14ac:dyDescent="0.25">
      <c r="A3516" s="131" t="s">
        <v>8</v>
      </c>
      <c r="B3516" s="132">
        <v>44708</v>
      </c>
      <c r="C3516" s="133">
        <v>8</v>
      </c>
      <c r="D3516" s="134">
        <v>65.206339999999997</v>
      </c>
    </row>
    <row r="3517" spans="1:4" x14ac:dyDescent="0.25">
      <c r="A3517" s="131" t="s">
        <v>8</v>
      </c>
      <c r="B3517" s="132">
        <v>44708</v>
      </c>
      <c r="C3517" s="133">
        <v>9</v>
      </c>
      <c r="D3517" s="134">
        <v>44.161769999999997</v>
      </c>
    </row>
    <row r="3518" spans="1:4" x14ac:dyDescent="0.25">
      <c r="A3518" s="131" t="s">
        <v>8</v>
      </c>
      <c r="B3518" s="132">
        <v>44708</v>
      </c>
      <c r="C3518" s="133">
        <v>10</v>
      </c>
      <c r="D3518" s="134">
        <v>39.643790000000003</v>
      </c>
    </row>
    <row r="3519" spans="1:4" x14ac:dyDescent="0.25">
      <c r="A3519" s="131" t="s">
        <v>8</v>
      </c>
      <c r="B3519" s="132">
        <v>44708</v>
      </c>
      <c r="C3519" s="133">
        <v>11</v>
      </c>
      <c r="D3519" s="134">
        <v>29.631959999999999</v>
      </c>
    </row>
    <row r="3520" spans="1:4" x14ac:dyDescent="0.25">
      <c r="A3520" s="131" t="s">
        <v>8</v>
      </c>
      <c r="B3520" s="132">
        <v>44708</v>
      </c>
      <c r="C3520" s="133">
        <v>12</v>
      </c>
      <c r="D3520" s="134">
        <v>23.696269999999998</v>
      </c>
    </row>
    <row r="3521" spans="1:4" x14ac:dyDescent="0.25">
      <c r="A3521" s="131" t="s">
        <v>8</v>
      </c>
      <c r="B3521" s="132">
        <v>44708</v>
      </c>
      <c r="C3521" s="133">
        <v>13</v>
      </c>
      <c r="D3521" s="134">
        <v>11.210699999999999</v>
      </c>
    </row>
    <row r="3522" spans="1:4" x14ac:dyDescent="0.25">
      <c r="A3522" s="131" t="s">
        <v>8</v>
      </c>
      <c r="B3522" s="132">
        <v>44708</v>
      </c>
      <c r="C3522" s="133">
        <v>14</v>
      </c>
      <c r="D3522" s="134">
        <v>6.2782</v>
      </c>
    </row>
    <row r="3523" spans="1:4" x14ac:dyDescent="0.25">
      <c r="A3523" s="131" t="s">
        <v>8</v>
      </c>
      <c r="B3523" s="132">
        <v>44708</v>
      </c>
      <c r="C3523" s="133">
        <v>15</v>
      </c>
      <c r="D3523" s="134">
        <v>5.2963399999999998</v>
      </c>
    </row>
    <row r="3524" spans="1:4" x14ac:dyDescent="0.25">
      <c r="A3524" s="131" t="s">
        <v>8</v>
      </c>
      <c r="B3524" s="132">
        <v>44708</v>
      </c>
      <c r="C3524" s="133">
        <v>16</v>
      </c>
      <c r="D3524" s="134">
        <v>40.202069999999999</v>
      </c>
    </row>
    <row r="3525" spans="1:4" x14ac:dyDescent="0.25">
      <c r="A3525" s="131" t="s">
        <v>8</v>
      </c>
      <c r="B3525" s="132">
        <v>44708</v>
      </c>
      <c r="C3525" s="133">
        <v>17</v>
      </c>
      <c r="D3525" s="134">
        <v>57.343890000000002</v>
      </c>
    </row>
    <row r="3526" spans="1:4" x14ac:dyDescent="0.25">
      <c r="A3526" s="131" t="s">
        <v>8</v>
      </c>
      <c r="B3526" s="132">
        <v>44708</v>
      </c>
      <c r="C3526" s="133">
        <v>18</v>
      </c>
      <c r="D3526" s="134">
        <v>37.923749999999998</v>
      </c>
    </row>
    <row r="3527" spans="1:4" x14ac:dyDescent="0.25">
      <c r="A3527" s="131" t="s">
        <v>8</v>
      </c>
      <c r="B3527" s="132">
        <v>44708</v>
      </c>
      <c r="C3527" s="133">
        <v>19</v>
      </c>
      <c r="D3527" s="134">
        <v>27.048870000000001</v>
      </c>
    </row>
    <row r="3528" spans="1:4" x14ac:dyDescent="0.25">
      <c r="A3528" s="131" t="s">
        <v>8</v>
      </c>
      <c r="B3528" s="132">
        <v>44708</v>
      </c>
      <c r="C3528" s="133">
        <v>20</v>
      </c>
      <c r="D3528" s="134">
        <v>16.211870000000001</v>
      </c>
    </row>
    <row r="3529" spans="1:4" x14ac:dyDescent="0.25">
      <c r="A3529" s="131" t="s">
        <v>8</v>
      </c>
      <c r="B3529" s="132">
        <v>44708</v>
      </c>
      <c r="C3529" s="133">
        <v>21</v>
      </c>
      <c r="D3529" s="134">
        <v>-9.8920399999999997</v>
      </c>
    </row>
    <row r="3530" spans="1:4" x14ac:dyDescent="0.25">
      <c r="A3530" s="131" t="s">
        <v>8</v>
      </c>
      <c r="B3530" s="132">
        <v>44708</v>
      </c>
      <c r="C3530" s="133">
        <v>22</v>
      </c>
      <c r="D3530" s="134">
        <v>8.5333000000000006</v>
      </c>
    </row>
    <row r="3531" spans="1:4" x14ac:dyDescent="0.25">
      <c r="A3531" s="131" t="s">
        <v>8</v>
      </c>
      <c r="B3531" s="132">
        <v>44708</v>
      </c>
      <c r="C3531" s="133">
        <v>23</v>
      </c>
      <c r="D3531" s="134">
        <v>27.616289999999999</v>
      </c>
    </row>
    <row r="3532" spans="1:4" x14ac:dyDescent="0.25">
      <c r="A3532" s="131" t="s">
        <v>8</v>
      </c>
      <c r="B3532" s="132">
        <v>44708</v>
      </c>
      <c r="C3532" s="133">
        <v>24</v>
      </c>
      <c r="D3532" s="134">
        <v>50.192749999999997</v>
      </c>
    </row>
    <row r="3533" spans="1:4" x14ac:dyDescent="0.25">
      <c r="A3533" s="131" t="s">
        <v>8</v>
      </c>
      <c r="B3533" s="132">
        <v>44709</v>
      </c>
      <c r="C3533" s="133">
        <v>1</v>
      </c>
      <c r="D3533" s="134">
        <v>44.824069999999999</v>
      </c>
    </row>
    <row r="3534" spans="1:4" x14ac:dyDescent="0.25">
      <c r="A3534" s="131" t="s">
        <v>8</v>
      </c>
      <c r="B3534" s="132">
        <v>44709</v>
      </c>
      <c r="C3534" s="133">
        <v>2</v>
      </c>
      <c r="D3534" s="134">
        <v>37.982469999999999</v>
      </c>
    </row>
    <row r="3535" spans="1:4" x14ac:dyDescent="0.25">
      <c r="A3535" s="131" t="s">
        <v>8</v>
      </c>
      <c r="B3535" s="132">
        <v>44709</v>
      </c>
      <c r="C3535" s="133">
        <v>3</v>
      </c>
      <c r="D3535" s="134">
        <v>37.904319999999998</v>
      </c>
    </row>
    <row r="3536" spans="1:4" x14ac:dyDescent="0.25">
      <c r="A3536" s="131" t="s">
        <v>8</v>
      </c>
      <c r="B3536" s="132">
        <v>44709</v>
      </c>
      <c r="C3536" s="133">
        <v>4</v>
      </c>
      <c r="D3536" s="134">
        <v>32.611400000000003</v>
      </c>
    </row>
    <row r="3537" spans="1:4" x14ac:dyDescent="0.25">
      <c r="A3537" s="131" t="s">
        <v>8</v>
      </c>
      <c r="B3537" s="132">
        <v>44709</v>
      </c>
      <c r="C3537" s="133">
        <v>5</v>
      </c>
      <c r="D3537" s="134">
        <v>37.497369999999997</v>
      </c>
    </row>
    <row r="3538" spans="1:4" x14ac:dyDescent="0.25">
      <c r="A3538" s="131" t="s">
        <v>8</v>
      </c>
      <c r="B3538" s="132">
        <v>44709</v>
      </c>
      <c r="C3538" s="133">
        <v>6</v>
      </c>
      <c r="D3538" s="134">
        <v>38.121319999999997</v>
      </c>
    </row>
    <row r="3539" spans="1:4" x14ac:dyDescent="0.25">
      <c r="A3539" s="131" t="s">
        <v>8</v>
      </c>
      <c r="B3539" s="132">
        <v>44709</v>
      </c>
      <c r="C3539" s="133">
        <v>7</v>
      </c>
      <c r="D3539" s="134">
        <v>37.03828</v>
      </c>
    </row>
    <row r="3540" spans="1:4" x14ac:dyDescent="0.25">
      <c r="A3540" s="131" t="s">
        <v>8</v>
      </c>
      <c r="B3540" s="132">
        <v>44709</v>
      </c>
      <c r="C3540" s="133">
        <v>8</v>
      </c>
      <c r="D3540" s="134">
        <v>43.219520000000003</v>
      </c>
    </row>
    <row r="3541" spans="1:4" x14ac:dyDescent="0.25">
      <c r="A3541" s="131" t="s">
        <v>8</v>
      </c>
      <c r="B3541" s="132">
        <v>44709</v>
      </c>
      <c r="C3541" s="133">
        <v>9</v>
      </c>
      <c r="D3541" s="134">
        <v>31.066800000000001</v>
      </c>
    </row>
    <row r="3542" spans="1:4" x14ac:dyDescent="0.25">
      <c r="A3542" s="131" t="s">
        <v>8</v>
      </c>
      <c r="B3542" s="132">
        <v>44709</v>
      </c>
      <c r="C3542" s="133">
        <v>10</v>
      </c>
      <c r="D3542" s="134">
        <v>19.17869</v>
      </c>
    </row>
    <row r="3543" spans="1:4" x14ac:dyDescent="0.25">
      <c r="A3543" s="131" t="s">
        <v>8</v>
      </c>
      <c r="B3543" s="132">
        <v>44709</v>
      </c>
      <c r="C3543" s="133">
        <v>11</v>
      </c>
      <c r="D3543" s="134">
        <v>4.9321700000000002</v>
      </c>
    </row>
    <row r="3544" spans="1:4" x14ac:dyDescent="0.25">
      <c r="A3544" s="131" t="s">
        <v>8</v>
      </c>
      <c r="B3544" s="132">
        <v>44709</v>
      </c>
      <c r="C3544" s="133">
        <v>12</v>
      </c>
      <c r="D3544" s="134">
        <v>0.21099999999999999</v>
      </c>
    </row>
    <row r="3545" spans="1:4" x14ac:dyDescent="0.25">
      <c r="A3545" s="131" t="s">
        <v>8</v>
      </c>
      <c r="B3545" s="132">
        <v>44709</v>
      </c>
      <c r="C3545" s="133">
        <v>13</v>
      </c>
      <c r="D3545" s="134">
        <v>-8.2100000000000003E-3</v>
      </c>
    </row>
    <row r="3546" spans="1:4" x14ac:dyDescent="0.25">
      <c r="A3546" s="131" t="s">
        <v>8</v>
      </c>
      <c r="B3546" s="132">
        <v>44709</v>
      </c>
      <c r="C3546" s="133">
        <v>14</v>
      </c>
      <c r="D3546" s="134">
        <v>-0.11233</v>
      </c>
    </row>
    <row r="3547" spans="1:4" x14ac:dyDescent="0.25">
      <c r="A3547" s="131" t="s">
        <v>8</v>
      </c>
      <c r="B3547" s="132">
        <v>44709</v>
      </c>
      <c r="C3547" s="133">
        <v>15</v>
      </c>
      <c r="D3547" s="134">
        <v>-0.59704000000000002</v>
      </c>
    </row>
    <row r="3548" spans="1:4" x14ac:dyDescent="0.25">
      <c r="A3548" s="131" t="s">
        <v>8</v>
      </c>
      <c r="B3548" s="132">
        <v>44709</v>
      </c>
      <c r="C3548" s="133">
        <v>16</v>
      </c>
      <c r="D3548" s="134">
        <v>-8.0499999999999999E-3</v>
      </c>
    </row>
    <row r="3549" spans="1:4" x14ac:dyDescent="0.25">
      <c r="A3549" s="131" t="s">
        <v>8</v>
      </c>
      <c r="B3549" s="132">
        <v>44709</v>
      </c>
      <c r="C3549" s="133">
        <v>17</v>
      </c>
      <c r="D3549" s="134">
        <v>3.3089300000000001</v>
      </c>
    </row>
    <row r="3550" spans="1:4" x14ac:dyDescent="0.25">
      <c r="A3550" s="131" t="s">
        <v>8</v>
      </c>
      <c r="B3550" s="132">
        <v>44709</v>
      </c>
      <c r="C3550" s="133">
        <v>18</v>
      </c>
      <c r="D3550" s="134">
        <v>14.53293</v>
      </c>
    </row>
    <row r="3551" spans="1:4" x14ac:dyDescent="0.25">
      <c r="A3551" s="131" t="s">
        <v>8</v>
      </c>
      <c r="B3551" s="132">
        <v>44709</v>
      </c>
      <c r="C3551" s="133">
        <v>19</v>
      </c>
      <c r="D3551" s="134">
        <v>17.772369999999999</v>
      </c>
    </row>
    <row r="3552" spans="1:4" x14ac:dyDescent="0.25">
      <c r="A3552" s="131" t="s">
        <v>8</v>
      </c>
      <c r="B3552" s="132">
        <v>44709</v>
      </c>
      <c r="C3552" s="133">
        <v>20</v>
      </c>
      <c r="D3552" s="134">
        <v>60.042639999999999</v>
      </c>
    </row>
    <row r="3553" spans="1:4" x14ac:dyDescent="0.25">
      <c r="A3553" s="131" t="s">
        <v>8</v>
      </c>
      <c r="B3553" s="132">
        <v>44709</v>
      </c>
      <c r="C3553" s="133">
        <v>21</v>
      </c>
      <c r="D3553" s="134">
        <v>53.756160000000001</v>
      </c>
    </row>
    <row r="3554" spans="1:4" x14ac:dyDescent="0.25">
      <c r="A3554" s="131" t="s">
        <v>8</v>
      </c>
      <c r="B3554" s="132">
        <v>44709</v>
      </c>
      <c r="C3554" s="133">
        <v>22</v>
      </c>
      <c r="D3554" s="134">
        <v>60.134230000000002</v>
      </c>
    </row>
    <row r="3555" spans="1:4" x14ac:dyDescent="0.25">
      <c r="A3555" s="131" t="s">
        <v>8</v>
      </c>
      <c r="B3555" s="132">
        <v>44709</v>
      </c>
      <c r="C3555" s="133">
        <v>23</v>
      </c>
      <c r="D3555" s="134">
        <v>32.269669999999998</v>
      </c>
    </row>
    <row r="3556" spans="1:4" x14ac:dyDescent="0.25">
      <c r="A3556" s="131" t="s">
        <v>8</v>
      </c>
      <c r="B3556" s="132">
        <v>44709</v>
      </c>
      <c r="C3556" s="133">
        <v>24</v>
      </c>
      <c r="D3556" s="134">
        <v>35.485050000000001</v>
      </c>
    </row>
    <row r="3557" spans="1:4" x14ac:dyDescent="0.25">
      <c r="A3557" s="131" t="s">
        <v>8</v>
      </c>
      <c r="B3557" s="132">
        <v>44710</v>
      </c>
      <c r="C3557" s="133">
        <v>1</v>
      </c>
      <c r="D3557" s="134">
        <v>39.397219999999997</v>
      </c>
    </row>
    <row r="3558" spans="1:4" x14ac:dyDescent="0.25">
      <c r="A3558" s="131" t="s">
        <v>8</v>
      </c>
      <c r="B3558" s="132">
        <v>44710</v>
      </c>
      <c r="C3558" s="133">
        <v>2</v>
      </c>
      <c r="D3558" s="134">
        <v>11.811019999999999</v>
      </c>
    </row>
    <row r="3559" spans="1:4" x14ac:dyDescent="0.25">
      <c r="A3559" s="131" t="s">
        <v>8</v>
      </c>
      <c r="B3559" s="132">
        <v>44710</v>
      </c>
      <c r="C3559" s="133">
        <v>3</v>
      </c>
      <c r="D3559" s="134">
        <v>11.347160000000001</v>
      </c>
    </row>
    <row r="3560" spans="1:4" x14ac:dyDescent="0.25">
      <c r="A3560" s="131" t="s">
        <v>8</v>
      </c>
      <c r="B3560" s="132">
        <v>44710</v>
      </c>
      <c r="C3560" s="133">
        <v>4</v>
      </c>
      <c r="D3560" s="134">
        <v>8.1147899999999993</v>
      </c>
    </row>
    <row r="3561" spans="1:4" x14ac:dyDescent="0.25">
      <c r="A3561" s="131" t="s">
        <v>8</v>
      </c>
      <c r="B3561" s="132">
        <v>44710</v>
      </c>
      <c r="C3561" s="133">
        <v>5</v>
      </c>
      <c r="D3561" s="134">
        <v>-10.0541</v>
      </c>
    </row>
    <row r="3562" spans="1:4" x14ac:dyDescent="0.25">
      <c r="A3562" s="131" t="s">
        <v>8</v>
      </c>
      <c r="B3562" s="132">
        <v>44710</v>
      </c>
      <c r="C3562" s="133">
        <v>6</v>
      </c>
      <c r="D3562" s="134">
        <v>15.70073</v>
      </c>
    </row>
    <row r="3563" spans="1:4" x14ac:dyDescent="0.25">
      <c r="A3563" s="131" t="s">
        <v>8</v>
      </c>
      <c r="B3563" s="132">
        <v>44710</v>
      </c>
      <c r="C3563" s="133">
        <v>7</v>
      </c>
      <c r="D3563" s="134">
        <v>-17.518419999999999</v>
      </c>
    </row>
    <row r="3564" spans="1:4" x14ac:dyDescent="0.25">
      <c r="A3564" s="131" t="s">
        <v>8</v>
      </c>
      <c r="B3564" s="132">
        <v>44710</v>
      </c>
      <c r="C3564" s="133">
        <v>8</v>
      </c>
      <c r="D3564" s="134">
        <v>15.285729999999999</v>
      </c>
    </row>
    <row r="3565" spans="1:4" x14ac:dyDescent="0.25">
      <c r="A3565" s="131" t="s">
        <v>8</v>
      </c>
      <c r="B3565" s="132">
        <v>44710</v>
      </c>
      <c r="C3565" s="133">
        <v>9</v>
      </c>
      <c r="D3565" s="134">
        <v>-9.6600000000000005E-2</v>
      </c>
    </row>
    <row r="3566" spans="1:4" x14ac:dyDescent="0.25">
      <c r="A3566" s="131" t="s">
        <v>8</v>
      </c>
      <c r="B3566" s="132">
        <v>44710</v>
      </c>
      <c r="C3566" s="133">
        <v>10</v>
      </c>
      <c r="D3566" s="134">
        <v>-5.8538699999999997</v>
      </c>
    </row>
    <row r="3567" spans="1:4" x14ac:dyDescent="0.25">
      <c r="A3567" s="131" t="s">
        <v>8</v>
      </c>
      <c r="B3567" s="132">
        <v>44710</v>
      </c>
      <c r="C3567" s="133">
        <v>11</v>
      </c>
      <c r="D3567" s="134">
        <v>-10.406969999999999</v>
      </c>
    </row>
    <row r="3568" spans="1:4" x14ac:dyDescent="0.25">
      <c r="A3568" s="131" t="s">
        <v>8</v>
      </c>
      <c r="B3568" s="132">
        <v>44710</v>
      </c>
      <c r="C3568" s="133">
        <v>12</v>
      </c>
      <c r="D3568" s="134">
        <v>-11.792210000000001</v>
      </c>
    </row>
    <row r="3569" spans="1:4" x14ac:dyDescent="0.25">
      <c r="A3569" s="131" t="s">
        <v>8</v>
      </c>
      <c r="B3569" s="132">
        <v>44710</v>
      </c>
      <c r="C3569" s="133">
        <v>13</v>
      </c>
      <c r="D3569" s="134">
        <v>-125.45171000000001</v>
      </c>
    </row>
    <row r="3570" spans="1:4" x14ac:dyDescent="0.25">
      <c r="A3570" s="131" t="s">
        <v>8</v>
      </c>
      <c r="B3570" s="132">
        <v>44710</v>
      </c>
      <c r="C3570" s="133">
        <v>14</v>
      </c>
      <c r="D3570" s="134">
        <v>-111.88972</v>
      </c>
    </row>
    <row r="3571" spans="1:4" x14ac:dyDescent="0.25">
      <c r="A3571" s="131" t="s">
        <v>8</v>
      </c>
      <c r="B3571" s="132">
        <v>44710</v>
      </c>
      <c r="C3571" s="133">
        <v>15</v>
      </c>
      <c r="D3571" s="134">
        <v>-17.781189999999999</v>
      </c>
    </row>
    <row r="3572" spans="1:4" x14ac:dyDescent="0.25">
      <c r="A3572" s="131" t="s">
        <v>8</v>
      </c>
      <c r="B3572" s="132">
        <v>44710</v>
      </c>
      <c r="C3572" s="133">
        <v>16</v>
      </c>
      <c r="D3572" s="134">
        <v>-64.586169999999996</v>
      </c>
    </row>
    <row r="3573" spans="1:4" x14ac:dyDescent="0.25">
      <c r="A3573" s="131" t="s">
        <v>8</v>
      </c>
      <c r="B3573" s="132">
        <v>44710</v>
      </c>
      <c r="C3573" s="133">
        <v>17</v>
      </c>
      <c r="D3573" s="134">
        <v>-58.555399999999999</v>
      </c>
    </row>
    <row r="3574" spans="1:4" x14ac:dyDescent="0.25">
      <c r="A3574" s="131" t="s">
        <v>8</v>
      </c>
      <c r="B3574" s="132">
        <v>44710</v>
      </c>
      <c r="C3574" s="133">
        <v>18</v>
      </c>
      <c r="D3574" s="134">
        <v>-5.2442299999999999</v>
      </c>
    </row>
    <row r="3575" spans="1:4" x14ac:dyDescent="0.25">
      <c r="A3575" s="131" t="s">
        <v>8</v>
      </c>
      <c r="B3575" s="132">
        <v>44710</v>
      </c>
      <c r="C3575" s="133">
        <v>19</v>
      </c>
      <c r="D3575" s="134">
        <v>2.8230300000000002</v>
      </c>
    </row>
    <row r="3576" spans="1:4" x14ac:dyDescent="0.25">
      <c r="A3576" s="131" t="s">
        <v>8</v>
      </c>
      <c r="B3576" s="132">
        <v>44710</v>
      </c>
      <c r="C3576" s="133">
        <v>20</v>
      </c>
      <c r="D3576" s="134">
        <v>10.558160000000001</v>
      </c>
    </row>
    <row r="3577" spans="1:4" x14ac:dyDescent="0.25">
      <c r="A3577" s="131" t="s">
        <v>8</v>
      </c>
      <c r="B3577" s="132">
        <v>44710</v>
      </c>
      <c r="C3577" s="133">
        <v>21</v>
      </c>
      <c r="D3577" s="134">
        <v>-2.6424799999999999</v>
      </c>
    </row>
    <row r="3578" spans="1:4" x14ac:dyDescent="0.25">
      <c r="A3578" s="131" t="s">
        <v>8</v>
      </c>
      <c r="B3578" s="132">
        <v>44710</v>
      </c>
      <c r="C3578" s="133">
        <v>22</v>
      </c>
      <c r="D3578" s="134">
        <v>-18.08296</v>
      </c>
    </row>
    <row r="3579" spans="1:4" x14ac:dyDescent="0.25">
      <c r="A3579" s="131" t="s">
        <v>8</v>
      </c>
      <c r="B3579" s="132">
        <v>44710</v>
      </c>
      <c r="C3579" s="133">
        <v>23</v>
      </c>
      <c r="D3579" s="134">
        <v>6.3457699999999999</v>
      </c>
    </row>
    <row r="3580" spans="1:4" x14ac:dyDescent="0.25">
      <c r="A3580" s="131" t="s">
        <v>8</v>
      </c>
      <c r="B3580" s="132">
        <v>44710</v>
      </c>
      <c r="C3580" s="133">
        <v>24</v>
      </c>
      <c r="D3580" s="134">
        <v>10.587479999999999</v>
      </c>
    </row>
    <row r="3581" spans="1:4" x14ac:dyDescent="0.25">
      <c r="A3581" s="131" t="s">
        <v>8</v>
      </c>
      <c r="B3581" s="132">
        <v>44711</v>
      </c>
      <c r="C3581" s="133">
        <v>1</v>
      </c>
      <c r="D3581" s="134">
        <v>7.5985800000000001</v>
      </c>
    </row>
    <row r="3582" spans="1:4" x14ac:dyDescent="0.25">
      <c r="A3582" s="131" t="s">
        <v>8</v>
      </c>
      <c r="B3582" s="132">
        <v>44711</v>
      </c>
      <c r="C3582" s="133">
        <v>2</v>
      </c>
      <c r="D3582" s="134">
        <v>-1.0042899999999999</v>
      </c>
    </row>
    <row r="3583" spans="1:4" x14ac:dyDescent="0.25">
      <c r="A3583" s="131" t="s">
        <v>8</v>
      </c>
      <c r="B3583" s="132">
        <v>44711</v>
      </c>
      <c r="C3583" s="133">
        <v>3</v>
      </c>
      <c r="D3583" s="134">
        <v>1.6254299999999999</v>
      </c>
    </row>
    <row r="3584" spans="1:4" x14ac:dyDescent="0.25">
      <c r="A3584" s="131" t="s">
        <v>8</v>
      </c>
      <c r="B3584" s="132">
        <v>44711</v>
      </c>
      <c r="C3584" s="133">
        <v>4</v>
      </c>
      <c r="D3584" s="134">
        <v>-5.2229299999999999</v>
      </c>
    </row>
    <row r="3585" spans="1:4" x14ac:dyDescent="0.25">
      <c r="A3585" s="131" t="s">
        <v>8</v>
      </c>
      <c r="B3585" s="132">
        <v>44711</v>
      </c>
      <c r="C3585" s="133">
        <v>5</v>
      </c>
      <c r="D3585" s="134">
        <v>-12.63306</v>
      </c>
    </row>
    <row r="3586" spans="1:4" x14ac:dyDescent="0.25">
      <c r="A3586" s="131" t="s">
        <v>8</v>
      </c>
      <c r="B3586" s="132">
        <v>44711</v>
      </c>
      <c r="C3586" s="133">
        <v>6</v>
      </c>
      <c r="D3586" s="134">
        <v>-7.6087100000000003</v>
      </c>
    </row>
    <row r="3587" spans="1:4" x14ac:dyDescent="0.25">
      <c r="A3587" s="131" t="s">
        <v>8</v>
      </c>
      <c r="B3587" s="132">
        <v>44711</v>
      </c>
      <c r="C3587" s="133">
        <v>7</v>
      </c>
      <c r="D3587" s="134">
        <v>3.0450599999999999</v>
      </c>
    </row>
    <row r="3588" spans="1:4" x14ac:dyDescent="0.25">
      <c r="A3588" s="131" t="s">
        <v>8</v>
      </c>
      <c r="B3588" s="132">
        <v>44711</v>
      </c>
      <c r="C3588" s="133">
        <v>8</v>
      </c>
      <c r="D3588" s="134">
        <v>27.786429999999999</v>
      </c>
    </row>
    <row r="3589" spans="1:4" x14ac:dyDescent="0.25">
      <c r="A3589" s="131" t="s">
        <v>8</v>
      </c>
      <c r="B3589" s="132">
        <v>44711</v>
      </c>
      <c r="C3589" s="133">
        <v>9</v>
      </c>
      <c r="D3589" s="134">
        <v>-0.82940999999999998</v>
      </c>
    </row>
    <row r="3590" spans="1:4" x14ac:dyDescent="0.25">
      <c r="A3590" s="131" t="s">
        <v>8</v>
      </c>
      <c r="B3590" s="132">
        <v>44711</v>
      </c>
      <c r="C3590" s="133">
        <v>10</v>
      </c>
      <c r="D3590" s="134">
        <v>-9.9590899999999998</v>
      </c>
    </row>
    <row r="3591" spans="1:4" x14ac:dyDescent="0.25">
      <c r="A3591" s="131" t="s">
        <v>8</v>
      </c>
      <c r="B3591" s="132">
        <v>44711</v>
      </c>
      <c r="C3591" s="133">
        <v>11</v>
      </c>
      <c r="D3591" s="134">
        <v>-10.570690000000001</v>
      </c>
    </row>
    <row r="3592" spans="1:4" x14ac:dyDescent="0.25">
      <c r="A3592" s="131" t="s">
        <v>8</v>
      </c>
      <c r="B3592" s="132">
        <v>44711</v>
      </c>
      <c r="C3592" s="133">
        <v>12</v>
      </c>
      <c r="D3592" s="134">
        <v>-10.38256</v>
      </c>
    </row>
    <row r="3593" spans="1:4" x14ac:dyDescent="0.25">
      <c r="A3593" s="131" t="s">
        <v>8</v>
      </c>
      <c r="B3593" s="132">
        <v>44711</v>
      </c>
      <c r="C3593" s="133">
        <v>13</v>
      </c>
      <c r="D3593" s="134">
        <v>-9.7499500000000001</v>
      </c>
    </row>
    <row r="3594" spans="1:4" x14ac:dyDescent="0.25">
      <c r="A3594" s="131" t="s">
        <v>8</v>
      </c>
      <c r="B3594" s="132">
        <v>44711</v>
      </c>
      <c r="C3594" s="133">
        <v>14</v>
      </c>
      <c r="D3594" s="134">
        <v>-9.1648599999999991</v>
      </c>
    </row>
    <row r="3595" spans="1:4" x14ac:dyDescent="0.25">
      <c r="A3595" s="131" t="s">
        <v>8</v>
      </c>
      <c r="B3595" s="132">
        <v>44711</v>
      </c>
      <c r="C3595" s="133">
        <v>15</v>
      </c>
      <c r="D3595" s="134">
        <v>-8.7261699999999998</v>
      </c>
    </row>
    <row r="3596" spans="1:4" x14ac:dyDescent="0.25">
      <c r="A3596" s="131" t="s">
        <v>8</v>
      </c>
      <c r="B3596" s="132">
        <v>44711</v>
      </c>
      <c r="C3596" s="133">
        <v>16</v>
      </c>
      <c r="D3596" s="134">
        <v>-2.1584699999999999</v>
      </c>
    </row>
    <row r="3597" spans="1:4" x14ac:dyDescent="0.25">
      <c r="A3597" s="131" t="s">
        <v>8</v>
      </c>
      <c r="B3597" s="132">
        <v>44711</v>
      </c>
      <c r="C3597" s="133">
        <v>17</v>
      </c>
      <c r="D3597" s="134">
        <v>-6.2979999999999994E-2</v>
      </c>
    </row>
    <row r="3598" spans="1:4" x14ac:dyDescent="0.25">
      <c r="A3598" s="131" t="s">
        <v>8</v>
      </c>
      <c r="B3598" s="132">
        <v>44711</v>
      </c>
      <c r="C3598" s="133">
        <v>18</v>
      </c>
      <c r="D3598" s="134">
        <v>8.9566499999999998</v>
      </c>
    </row>
    <row r="3599" spans="1:4" x14ac:dyDescent="0.25">
      <c r="A3599" s="131" t="s">
        <v>8</v>
      </c>
      <c r="B3599" s="132">
        <v>44711</v>
      </c>
      <c r="C3599" s="133">
        <v>19</v>
      </c>
      <c r="D3599" s="134">
        <v>37.16836</v>
      </c>
    </row>
    <row r="3600" spans="1:4" x14ac:dyDescent="0.25">
      <c r="A3600" s="131" t="s">
        <v>8</v>
      </c>
      <c r="B3600" s="132">
        <v>44711</v>
      </c>
      <c r="C3600" s="133">
        <v>20</v>
      </c>
      <c r="D3600" s="134">
        <v>63.687669999999997</v>
      </c>
    </row>
    <row r="3601" spans="1:4" x14ac:dyDescent="0.25">
      <c r="A3601" s="131" t="s">
        <v>8</v>
      </c>
      <c r="B3601" s="132">
        <v>44711</v>
      </c>
      <c r="C3601" s="133">
        <v>21</v>
      </c>
      <c r="D3601" s="134">
        <v>64.35736</v>
      </c>
    </row>
    <row r="3602" spans="1:4" x14ac:dyDescent="0.25">
      <c r="A3602" s="131" t="s">
        <v>8</v>
      </c>
      <c r="B3602" s="132">
        <v>44711</v>
      </c>
      <c r="C3602" s="133">
        <v>22</v>
      </c>
      <c r="D3602" s="134">
        <v>60.883690000000001</v>
      </c>
    </row>
    <row r="3603" spans="1:4" x14ac:dyDescent="0.25">
      <c r="A3603" s="131" t="s">
        <v>8</v>
      </c>
      <c r="B3603" s="132">
        <v>44711</v>
      </c>
      <c r="C3603" s="133">
        <v>23</v>
      </c>
      <c r="D3603" s="134">
        <v>61.629779999999997</v>
      </c>
    </row>
    <row r="3604" spans="1:4" x14ac:dyDescent="0.25">
      <c r="A3604" s="131" t="s">
        <v>8</v>
      </c>
      <c r="B3604" s="132">
        <v>44711</v>
      </c>
      <c r="C3604" s="133">
        <v>24</v>
      </c>
      <c r="D3604" s="134">
        <v>66.027720000000002</v>
      </c>
    </row>
    <row r="3605" spans="1:4" x14ac:dyDescent="0.25">
      <c r="A3605" s="131" t="s">
        <v>8</v>
      </c>
      <c r="B3605" s="132">
        <v>44712</v>
      </c>
      <c r="C3605" s="133">
        <v>1</v>
      </c>
      <c r="D3605" s="134">
        <v>59.594439999999999</v>
      </c>
    </row>
    <row r="3606" spans="1:4" x14ac:dyDescent="0.25">
      <c r="A3606" s="131" t="s">
        <v>8</v>
      </c>
      <c r="B3606" s="132">
        <v>44712</v>
      </c>
      <c r="C3606" s="133">
        <v>2</v>
      </c>
      <c r="D3606" s="134">
        <v>57.798250000000003</v>
      </c>
    </row>
    <row r="3607" spans="1:4" x14ac:dyDescent="0.25">
      <c r="A3607" s="131" t="s">
        <v>8</v>
      </c>
      <c r="B3607" s="132">
        <v>44712</v>
      </c>
      <c r="C3607" s="133">
        <v>3</v>
      </c>
      <c r="D3607" s="134">
        <v>51.514629999999997</v>
      </c>
    </row>
    <row r="3608" spans="1:4" x14ac:dyDescent="0.25">
      <c r="A3608" s="131" t="s">
        <v>8</v>
      </c>
      <c r="B3608" s="132">
        <v>44712</v>
      </c>
      <c r="C3608" s="133">
        <v>4</v>
      </c>
      <c r="D3608" s="134">
        <v>49.877009999999999</v>
      </c>
    </row>
    <row r="3609" spans="1:4" x14ac:dyDescent="0.25">
      <c r="A3609" s="131" t="s">
        <v>8</v>
      </c>
      <c r="B3609" s="132">
        <v>44712</v>
      </c>
      <c r="C3609" s="133">
        <v>5</v>
      </c>
      <c r="D3609" s="134">
        <v>57.310229999999997</v>
      </c>
    </row>
    <row r="3610" spans="1:4" x14ac:dyDescent="0.25">
      <c r="A3610" s="131" t="s">
        <v>8</v>
      </c>
      <c r="B3610" s="132">
        <v>44712</v>
      </c>
      <c r="C3610" s="133">
        <v>6</v>
      </c>
      <c r="D3610" s="134">
        <v>58.036589999999997</v>
      </c>
    </row>
    <row r="3611" spans="1:4" x14ac:dyDescent="0.25">
      <c r="A3611" s="131" t="s">
        <v>8</v>
      </c>
      <c r="B3611" s="132">
        <v>44712</v>
      </c>
      <c r="C3611" s="133">
        <v>7</v>
      </c>
      <c r="D3611" s="134">
        <v>67.82714</v>
      </c>
    </row>
    <row r="3612" spans="1:4" x14ac:dyDescent="0.25">
      <c r="A3612" s="131" t="s">
        <v>8</v>
      </c>
      <c r="B3612" s="132">
        <v>44712</v>
      </c>
      <c r="C3612" s="133">
        <v>8</v>
      </c>
      <c r="D3612" s="134">
        <v>62.443049999999999</v>
      </c>
    </row>
    <row r="3613" spans="1:4" x14ac:dyDescent="0.25">
      <c r="A3613" s="131" t="s">
        <v>8</v>
      </c>
      <c r="B3613" s="132">
        <v>44712</v>
      </c>
      <c r="C3613" s="133">
        <v>9</v>
      </c>
      <c r="D3613" s="134">
        <v>63.182270000000003</v>
      </c>
    </row>
    <row r="3614" spans="1:4" x14ac:dyDescent="0.25">
      <c r="A3614" s="131" t="s">
        <v>8</v>
      </c>
      <c r="B3614" s="132">
        <v>44712</v>
      </c>
      <c r="C3614" s="133">
        <v>10</v>
      </c>
      <c r="D3614" s="134">
        <v>58.205820000000003</v>
      </c>
    </row>
    <row r="3615" spans="1:4" x14ac:dyDescent="0.25">
      <c r="A3615" s="131" t="s">
        <v>8</v>
      </c>
      <c r="B3615" s="132">
        <v>44712</v>
      </c>
      <c r="C3615" s="133">
        <v>11</v>
      </c>
      <c r="D3615" s="134">
        <v>42.84337</v>
      </c>
    </row>
    <row r="3616" spans="1:4" x14ac:dyDescent="0.25">
      <c r="A3616" s="131" t="s">
        <v>8</v>
      </c>
      <c r="B3616" s="132">
        <v>44712</v>
      </c>
      <c r="C3616" s="133">
        <v>12</v>
      </c>
      <c r="D3616" s="134">
        <v>44.659329999999997</v>
      </c>
    </row>
    <row r="3617" spans="1:4" x14ac:dyDescent="0.25">
      <c r="A3617" s="131" t="s">
        <v>8</v>
      </c>
      <c r="B3617" s="132">
        <v>44712</v>
      </c>
      <c r="C3617" s="133">
        <v>13</v>
      </c>
      <c r="D3617" s="134">
        <v>49.073709999999998</v>
      </c>
    </row>
    <row r="3618" spans="1:4" x14ac:dyDescent="0.25">
      <c r="A3618" s="131" t="s">
        <v>8</v>
      </c>
      <c r="B3618" s="132">
        <v>44712</v>
      </c>
      <c r="C3618" s="133">
        <v>14</v>
      </c>
      <c r="D3618" s="134">
        <v>57.688020000000002</v>
      </c>
    </row>
    <row r="3619" spans="1:4" x14ac:dyDescent="0.25">
      <c r="A3619" s="131" t="s">
        <v>8</v>
      </c>
      <c r="B3619" s="132">
        <v>44712</v>
      </c>
      <c r="C3619" s="133">
        <v>15</v>
      </c>
      <c r="D3619" s="134">
        <v>55.979799999999997</v>
      </c>
    </row>
    <row r="3620" spans="1:4" x14ac:dyDescent="0.25">
      <c r="A3620" s="131" t="s">
        <v>8</v>
      </c>
      <c r="B3620" s="132">
        <v>44712</v>
      </c>
      <c r="C3620" s="133">
        <v>16</v>
      </c>
      <c r="D3620" s="134">
        <v>58.232329999999997</v>
      </c>
    </row>
    <row r="3621" spans="1:4" x14ac:dyDescent="0.25">
      <c r="A3621" s="131" t="s">
        <v>8</v>
      </c>
      <c r="B3621" s="132">
        <v>44712</v>
      </c>
      <c r="C3621" s="133">
        <v>17</v>
      </c>
      <c r="D3621" s="134">
        <v>57.80829</v>
      </c>
    </row>
    <row r="3622" spans="1:4" x14ac:dyDescent="0.25">
      <c r="A3622" s="131" t="s">
        <v>8</v>
      </c>
      <c r="B3622" s="132">
        <v>44712</v>
      </c>
      <c r="C3622" s="133">
        <v>18</v>
      </c>
      <c r="D3622" s="134">
        <v>57.378430000000002</v>
      </c>
    </row>
    <row r="3623" spans="1:4" x14ac:dyDescent="0.25">
      <c r="A3623" s="131" t="s">
        <v>8</v>
      </c>
      <c r="B3623" s="132">
        <v>44712</v>
      </c>
      <c r="C3623" s="133">
        <v>19</v>
      </c>
      <c r="D3623" s="134">
        <v>52.152079999999998</v>
      </c>
    </row>
    <row r="3624" spans="1:4" x14ac:dyDescent="0.25">
      <c r="A3624" s="131" t="s">
        <v>8</v>
      </c>
      <c r="B3624" s="132">
        <v>44712</v>
      </c>
      <c r="C3624" s="133">
        <v>20</v>
      </c>
      <c r="D3624" s="134">
        <v>53.61365</v>
      </c>
    </row>
    <row r="3625" spans="1:4" x14ac:dyDescent="0.25">
      <c r="A3625" s="131" t="s">
        <v>8</v>
      </c>
      <c r="B3625" s="132">
        <v>44712</v>
      </c>
      <c r="C3625" s="133">
        <v>21</v>
      </c>
      <c r="D3625" s="134">
        <v>72.801699999999997</v>
      </c>
    </row>
    <row r="3626" spans="1:4" x14ac:dyDescent="0.25">
      <c r="A3626" s="131" t="s">
        <v>8</v>
      </c>
      <c r="B3626" s="132">
        <v>44712</v>
      </c>
      <c r="C3626" s="133">
        <v>22</v>
      </c>
      <c r="D3626" s="134">
        <v>63.26585</v>
      </c>
    </row>
    <row r="3627" spans="1:4" x14ac:dyDescent="0.25">
      <c r="A3627" s="131" t="s">
        <v>8</v>
      </c>
      <c r="B3627" s="132">
        <v>44712</v>
      </c>
      <c r="C3627" s="133">
        <v>23</v>
      </c>
      <c r="D3627" s="134">
        <v>63.705370000000002</v>
      </c>
    </row>
    <row r="3628" spans="1:4" x14ac:dyDescent="0.25">
      <c r="A3628" s="131" t="s">
        <v>8</v>
      </c>
      <c r="B3628" s="132">
        <v>44712</v>
      </c>
      <c r="C3628" s="133">
        <v>24</v>
      </c>
      <c r="D3628" s="134">
        <v>57.353439999999999</v>
      </c>
    </row>
    <row r="3629" spans="1:4" x14ac:dyDescent="0.25">
      <c r="A3629" s="131" t="s">
        <v>8</v>
      </c>
      <c r="B3629" s="132">
        <v>44713</v>
      </c>
      <c r="C3629" s="133">
        <v>1</v>
      </c>
      <c r="D3629" s="134">
        <v>42.589219999999997</v>
      </c>
    </row>
    <row r="3630" spans="1:4" x14ac:dyDescent="0.25">
      <c r="A3630" s="131" t="s">
        <v>8</v>
      </c>
      <c r="B3630" s="132">
        <v>44713</v>
      </c>
      <c r="C3630" s="133">
        <v>2</v>
      </c>
      <c r="D3630" s="134">
        <v>52.81371</v>
      </c>
    </row>
    <row r="3631" spans="1:4" x14ac:dyDescent="0.25">
      <c r="A3631" s="131" t="s">
        <v>8</v>
      </c>
      <c r="B3631" s="132">
        <v>44713</v>
      </c>
      <c r="C3631" s="133">
        <v>3</v>
      </c>
      <c r="D3631" s="134">
        <v>35.719679999999997</v>
      </c>
    </row>
    <row r="3632" spans="1:4" x14ac:dyDescent="0.25">
      <c r="A3632" s="131" t="s">
        <v>8</v>
      </c>
      <c r="B3632" s="132">
        <v>44713</v>
      </c>
      <c r="C3632" s="133">
        <v>4</v>
      </c>
      <c r="D3632" s="134">
        <v>30.510110000000001</v>
      </c>
    </row>
    <row r="3633" spans="1:4" x14ac:dyDescent="0.25">
      <c r="A3633" s="131" t="s">
        <v>8</v>
      </c>
      <c r="B3633" s="132">
        <v>44713</v>
      </c>
      <c r="C3633" s="133">
        <v>5</v>
      </c>
      <c r="D3633" s="134">
        <v>45.087809999999998</v>
      </c>
    </row>
    <row r="3634" spans="1:4" x14ac:dyDescent="0.25">
      <c r="A3634" s="131" t="s">
        <v>8</v>
      </c>
      <c r="B3634" s="132">
        <v>44713</v>
      </c>
      <c r="C3634" s="133">
        <v>6</v>
      </c>
      <c r="D3634" s="134">
        <v>46.694479999999999</v>
      </c>
    </row>
    <row r="3635" spans="1:4" x14ac:dyDescent="0.25">
      <c r="A3635" s="131" t="s">
        <v>8</v>
      </c>
      <c r="B3635" s="132">
        <v>44713</v>
      </c>
      <c r="C3635" s="133">
        <v>7</v>
      </c>
      <c r="D3635" s="134">
        <v>61.202010000000001</v>
      </c>
    </row>
    <row r="3636" spans="1:4" x14ac:dyDescent="0.25">
      <c r="A3636" s="131" t="s">
        <v>8</v>
      </c>
      <c r="B3636" s="132">
        <v>44713</v>
      </c>
      <c r="C3636" s="133">
        <v>8</v>
      </c>
      <c r="D3636" s="134">
        <v>42.248269999999998</v>
      </c>
    </row>
    <row r="3637" spans="1:4" x14ac:dyDescent="0.25">
      <c r="A3637" s="131" t="s">
        <v>8</v>
      </c>
      <c r="B3637" s="132">
        <v>44713</v>
      </c>
      <c r="C3637" s="133">
        <v>9</v>
      </c>
      <c r="D3637" s="134">
        <v>20.240169999999999</v>
      </c>
    </row>
    <row r="3638" spans="1:4" x14ac:dyDescent="0.25">
      <c r="A3638" s="131" t="s">
        <v>8</v>
      </c>
      <c r="B3638" s="132">
        <v>44713</v>
      </c>
      <c r="C3638" s="133">
        <v>10</v>
      </c>
      <c r="D3638" s="134">
        <v>34.89716</v>
      </c>
    </row>
    <row r="3639" spans="1:4" x14ac:dyDescent="0.25">
      <c r="A3639" s="131" t="s">
        <v>8</v>
      </c>
      <c r="B3639" s="132">
        <v>44713</v>
      </c>
      <c r="C3639" s="133">
        <v>11</v>
      </c>
      <c r="D3639" s="134">
        <v>14.27331</v>
      </c>
    </row>
    <row r="3640" spans="1:4" x14ac:dyDescent="0.25">
      <c r="A3640" s="131" t="s">
        <v>8</v>
      </c>
      <c r="B3640" s="132">
        <v>44713</v>
      </c>
      <c r="C3640" s="133">
        <v>12</v>
      </c>
      <c r="D3640" s="134">
        <v>13.4381</v>
      </c>
    </row>
    <row r="3641" spans="1:4" x14ac:dyDescent="0.25">
      <c r="A3641" s="131" t="s">
        <v>8</v>
      </c>
      <c r="B3641" s="132">
        <v>44713</v>
      </c>
      <c r="C3641" s="133">
        <v>13</v>
      </c>
      <c r="D3641" s="134">
        <v>23.219439999999999</v>
      </c>
    </row>
    <row r="3642" spans="1:4" x14ac:dyDescent="0.25">
      <c r="A3642" s="131" t="s">
        <v>8</v>
      </c>
      <c r="B3642" s="132">
        <v>44713</v>
      </c>
      <c r="C3642" s="133">
        <v>14</v>
      </c>
      <c r="D3642" s="134">
        <v>54.807490000000001</v>
      </c>
    </row>
    <row r="3643" spans="1:4" x14ac:dyDescent="0.25">
      <c r="A3643" s="131" t="s">
        <v>8</v>
      </c>
      <c r="B3643" s="132">
        <v>44713</v>
      </c>
      <c r="C3643" s="133">
        <v>15</v>
      </c>
      <c r="D3643" s="134">
        <v>57.318390000000001</v>
      </c>
    </row>
    <row r="3644" spans="1:4" x14ac:dyDescent="0.25">
      <c r="A3644" s="131" t="s">
        <v>8</v>
      </c>
      <c r="B3644" s="132">
        <v>44713</v>
      </c>
      <c r="C3644" s="133">
        <v>16</v>
      </c>
      <c r="D3644" s="134">
        <v>48.868160000000003</v>
      </c>
    </row>
    <row r="3645" spans="1:4" x14ac:dyDescent="0.25">
      <c r="A3645" s="131" t="s">
        <v>8</v>
      </c>
      <c r="B3645" s="132">
        <v>44713</v>
      </c>
      <c r="C3645" s="133">
        <v>17</v>
      </c>
      <c r="D3645" s="134">
        <v>42.683399999999999</v>
      </c>
    </row>
    <row r="3646" spans="1:4" x14ac:dyDescent="0.25">
      <c r="A3646" s="131" t="s">
        <v>8</v>
      </c>
      <c r="B3646" s="132">
        <v>44713</v>
      </c>
      <c r="C3646" s="133">
        <v>18</v>
      </c>
      <c r="D3646" s="134">
        <v>54.441279999999999</v>
      </c>
    </row>
    <row r="3647" spans="1:4" x14ac:dyDescent="0.25">
      <c r="A3647" s="131" t="s">
        <v>8</v>
      </c>
      <c r="B3647" s="132">
        <v>44713</v>
      </c>
      <c r="C3647" s="133">
        <v>19</v>
      </c>
      <c r="D3647" s="134">
        <v>62.358249999999998</v>
      </c>
    </row>
    <row r="3648" spans="1:4" x14ac:dyDescent="0.25">
      <c r="A3648" s="131" t="s">
        <v>8</v>
      </c>
      <c r="B3648" s="132">
        <v>44713</v>
      </c>
      <c r="C3648" s="133">
        <v>20</v>
      </c>
      <c r="D3648" s="134">
        <v>68.674109999999999</v>
      </c>
    </row>
    <row r="3649" spans="1:4" x14ac:dyDescent="0.25">
      <c r="A3649" s="131" t="s">
        <v>8</v>
      </c>
      <c r="B3649" s="132">
        <v>44713</v>
      </c>
      <c r="C3649" s="133">
        <v>21</v>
      </c>
      <c r="D3649" s="134">
        <v>83.560050000000004</v>
      </c>
    </row>
    <row r="3650" spans="1:4" x14ac:dyDescent="0.25">
      <c r="A3650" s="131" t="s">
        <v>8</v>
      </c>
      <c r="B3650" s="132">
        <v>44713</v>
      </c>
      <c r="C3650" s="133">
        <v>22</v>
      </c>
      <c r="D3650" s="134">
        <v>80.968289999999996</v>
      </c>
    </row>
    <row r="3651" spans="1:4" x14ac:dyDescent="0.25">
      <c r="A3651" s="131" t="s">
        <v>8</v>
      </c>
      <c r="B3651" s="132">
        <v>44713</v>
      </c>
      <c r="C3651" s="133">
        <v>23</v>
      </c>
      <c r="D3651" s="134">
        <v>69.793499999999995</v>
      </c>
    </row>
    <row r="3652" spans="1:4" x14ac:dyDescent="0.25">
      <c r="A3652" s="131" t="s">
        <v>8</v>
      </c>
      <c r="B3652" s="132">
        <v>44713</v>
      </c>
      <c r="C3652" s="133">
        <v>24</v>
      </c>
      <c r="D3652" s="134">
        <v>72.625010000000003</v>
      </c>
    </row>
    <row r="3653" spans="1:4" x14ac:dyDescent="0.25">
      <c r="A3653" s="131" t="s">
        <v>8</v>
      </c>
      <c r="B3653" s="132">
        <v>44714</v>
      </c>
      <c r="C3653" s="133">
        <v>1</v>
      </c>
      <c r="D3653" s="134">
        <v>66.274900000000002</v>
      </c>
    </row>
    <row r="3654" spans="1:4" x14ac:dyDescent="0.25">
      <c r="A3654" s="131" t="s">
        <v>8</v>
      </c>
      <c r="B3654" s="132">
        <v>44714</v>
      </c>
      <c r="C3654" s="133">
        <v>2</v>
      </c>
      <c r="D3654" s="134">
        <v>39.35136</v>
      </c>
    </row>
    <row r="3655" spans="1:4" x14ac:dyDescent="0.25">
      <c r="A3655" s="131" t="s">
        <v>8</v>
      </c>
      <c r="B3655" s="132">
        <v>44714</v>
      </c>
      <c r="C3655" s="133">
        <v>3</v>
      </c>
      <c r="D3655" s="134">
        <v>36.275599999999997</v>
      </c>
    </row>
    <row r="3656" spans="1:4" x14ac:dyDescent="0.25">
      <c r="A3656" s="131" t="s">
        <v>8</v>
      </c>
      <c r="B3656" s="132">
        <v>44714</v>
      </c>
      <c r="C3656" s="133">
        <v>4</v>
      </c>
      <c r="D3656" s="134">
        <v>37.44464</v>
      </c>
    </row>
    <row r="3657" spans="1:4" x14ac:dyDescent="0.25">
      <c r="A3657" s="131" t="s">
        <v>8</v>
      </c>
      <c r="B3657" s="132">
        <v>44714</v>
      </c>
      <c r="C3657" s="133">
        <v>5</v>
      </c>
      <c r="D3657" s="134">
        <v>31.738430000000001</v>
      </c>
    </row>
    <row r="3658" spans="1:4" x14ac:dyDescent="0.25">
      <c r="A3658" s="131" t="s">
        <v>8</v>
      </c>
      <c r="B3658" s="132">
        <v>44714</v>
      </c>
      <c r="C3658" s="133">
        <v>6</v>
      </c>
      <c r="D3658" s="134">
        <v>44.01641</v>
      </c>
    </row>
    <row r="3659" spans="1:4" x14ac:dyDescent="0.25">
      <c r="A3659" s="131" t="s">
        <v>8</v>
      </c>
      <c r="B3659" s="132">
        <v>44714</v>
      </c>
      <c r="C3659" s="133">
        <v>7</v>
      </c>
      <c r="D3659" s="134">
        <v>58.075899999999997</v>
      </c>
    </row>
    <row r="3660" spans="1:4" x14ac:dyDescent="0.25">
      <c r="A3660" s="131" t="s">
        <v>8</v>
      </c>
      <c r="B3660" s="132">
        <v>44714</v>
      </c>
      <c r="C3660" s="133">
        <v>8</v>
      </c>
      <c r="D3660" s="134">
        <v>42.079830000000001</v>
      </c>
    </row>
    <row r="3661" spans="1:4" x14ac:dyDescent="0.25">
      <c r="A3661" s="131" t="s">
        <v>8</v>
      </c>
      <c r="B3661" s="132">
        <v>44714</v>
      </c>
      <c r="C3661" s="133">
        <v>9</v>
      </c>
      <c r="D3661" s="134">
        <v>28.33379</v>
      </c>
    </row>
    <row r="3662" spans="1:4" x14ac:dyDescent="0.25">
      <c r="A3662" s="131" t="s">
        <v>8</v>
      </c>
      <c r="B3662" s="132">
        <v>44714</v>
      </c>
      <c r="C3662" s="133">
        <v>10</v>
      </c>
      <c r="D3662" s="134">
        <v>34.473260000000003</v>
      </c>
    </row>
    <row r="3663" spans="1:4" x14ac:dyDescent="0.25">
      <c r="A3663" s="131" t="s">
        <v>8</v>
      </c>
      <c r="B3663" s="132">
        <v>44714</v>
      </c>
      <c r="C3663" s="133">
        <v>11</v>
      </c>
      <c r="D3663" s="134">
        <v>37.17942</v>
      </c>
    </row>
    <row r="3664" spans="1:4" x14ac:dyDescent="0.25">
      <c r="A3664" s="131" t="s">
        <v>8</v>
      </c>
      <c r="B3664" s="132">
        <v>44714</v>
      </c>
      <c r="C3664" s="133">
        <v>12</v>
      </c>
      <c r="D3664" s="134">
        <v>42.577010000000001</v>
      </c>
    </row>
    <row r="3665" spans="1:4" x14ac:dyDescent="0.25">
      <c r="A3665" s="131" t="s">
        <v>8</v>
      </c>
      <c r="B3665" s="132">
        <v>44714</v>
      </c>
      <c r="C3665" s="133">
        <v>13</v>
      </c>
      <c r="D3665" s="134">
        <v>37.307630000000003</v>
      </c>
    </row>
    <row r="3666" spans="1:4" x14ac:dyDescent="0.25">
      <c r="A3666" s="131" t="s">
        <v>8</v>
      </c>
      <c r="B3666" s="132">
        <v>44714</v>
      </c>
      <c r="C3666" s="133">
        <v>14</v>
      </c>
      <c r="D3666" s="134">
        <v>63.603580000000001</v>
      </c>
    </row>
    <row r="3667" spans="1:4" x14ac:dyDescent="0.25">
      <c r="A3667" s="131" t="s">
        <v>8</v>
      </c>
      <c r="B3667" s="132">
        <v>44714</v>
      </c>
      <c r="C3667" s="133">
        <v>15</v>
      </c>
      <c r="D3667" s="134">
        <v>83.446910000000003</v>
      </c>
    </row>
    <row r="3668" spans="1:4" x14ac:dyDescent="0.25">
      <c r="A3668" s="131" t="s">
        <v>8</v>
      </c>
      <c r="B3668" s="132">
        <v>44714</v>
      </c>
      <c r="C3668" s="133">
        <v>16</v>
      </c>
      <c r="D3668" s="134">
        <v>82.315690000000004</v>
      </c>
    </row>
    <row r="3669" spans="1:4" x14ac:dyDescent="0.25">
      <c r="A3669" s="131" t="s">
        <v>8</v>
      </c>
      <c r="B3669" s="132">
        <v>44714</v>
      </c>
      <c r="C3669" s="133">
        <v>17</v>
      </c>
      <c r="D3669" s="134">
        <v>69.31071</v>
      </c>
    </row>
    <row r="3670" spans="1:4" x14ac:dyDescent="0.25">
      <c r="A3670" s="131" t="s">
        <v>8</v>
      </c>
      <c r="B3670" s="132">
        <v>44714</v>
      </c>
      <c r="C3670" s="133">
        <v>18</v>
      </c>
      <c r="D3670" s="134">
        <v>58.147419999999997</v>
      </c>
    </row>
    <row r="3671" spans="1:4" x14ac:dyDescent="0.25">
      <c r="A3671" s="131" t="s">
        <v>8</v>
      </c>
      <c r="B3671" s="132">
        <v>44714</v>
      </c>
      <c r="C3671" s="133">
        <v>19</v>
      </c>
      <c r="D3671" s="134">
        <v>53.474249999999998</v>
      </c>
    </row>
    <row r="3672" spans="1:4" x14ac:dyDescent="0.25">
      <c r="A3672" s="131" t="s">
        <v>8</v>
      </c>
      <c r="B3672" s="132">
        <v>44714</v>
      </c>
      <c r="C3672" s="133">
        <v>20</v>
      </c>
      <c r="D3672" s="134">
        <v>50.326529999999998</v>
      </c>
    </row>
    <row r="3673" spans="1:4" x14ac:dyDescent="0.25">
      <c r="A3673" s="131" t="s">
        <v>8</v>
      </c>
      <c r="B3673" s="132">
        <v>44714</v>
      </c>
      <c r="C3673" s="133">
        <v>21</v>
      </c>
      <c r="D3673" s="134">
        <v>40.918439999999997</v>
      </c>
    </row>
    <row r="3674" spans="1:4" x14ac:dyDescent="0.25">
      <c r="A3674" s="131" t="s">
        <v>8</v>
      </c>
      <c r="B3674" s="132">
        <v>44714</v>
      </c>
      <c r="C3674" s="133">
        <v>22</v>
      </c>
      <c r="D3674" s="134">
        <v>62.804780000000001</v>
      </c>
    </row>
    <row r="3675" spans="1:4" x14ac:dyDescent="0.25">
      <c r="A3675" s="131" t="s">
        <v>8</v>
      </c>
      <c r="B3675" s="132">
        <v>44714</v>
      </c>
      <c r="C3675" s="133">
        <v>23</v>
      </c>
      <c r="D3675" s="134">
        <v>52.39499</v>
      </c>
    </row>
    <row r="3676" spans="1:4" x14ac:dyDescent="0.25">
      <c r="A3676" s="131" t="s">
        <v>8</v>
      </c>
      <c r="B3676" s="132">
        <v>44714</v>
      </c>
      <c r="C3676" s="133">
        <v>24</v>
      </c>
      <c r="D3676" s="134">
        <v>62.599620000000002</v>
      </c>
    </row>
    <row r="3677" spans="1:4" x14ac:dyDescent="0.25">
      <c r="A3677" s="131" t="s">
        <v>8</v>
      </c>
      <c r="B3677" s="132">
        <v>44715</v>
      </c>
      <c r="C3677" s="133">
        <v>1</v>
      </c>
      <c r="D3677" s="134">
        <v>44.109360000000002</v>
      </c>
    </row>
    <row r="3678" spans="1:4" x14ac:dyDescent="0.25">
      <c r="A3678" s="131" t="s">
        <v>8</v>
      </c>
      <c r="B3678" s="132">
        <v>44715</v>
      </c>
      <c r="C3678" s="133">
        <v>2</v>
      </c>
      <c r="D3678" s="134">
        <v>21.327030000000001</v>
      </c>
    </row>
    <row r="3679" spans="1:4" x14ac:dyDescent="0.25">
      <c r="A3679" s="131" t="s">
        <v>8</v>
      </c>
      <c r="B3679" s="132">
        <v>44715</v>
      </c>
      <c r="C3679" s="133">
        <v>3</v>
      </c>
      <c r="D3679" s="134">
        <v>22.957080000000001</v>
      </c>
    </row>
    <row r="3680" spans="1:4" x14ac:dyDescent="0.25">
      <c r="A3680" s="131" t="s">
        <v>8</v>
      </c>
      <c r="B3680" s="132">
        <v>44715</v>
      </c>
      <c r="C3680" s="133">
        <v>4</v>
      </c>
      <c r="D3680" s="134">
        <v>20.029589999999999</v>
      </c>
    </row>
    <row r="3681" spans="1:4" x14ac:dyDescent="0.25">
      <c r="A3681" s="131" t="s">
        <v>8</v>
      </c>
      <c r="B3681" s="132">
        <v>44715</v>
      </c>
      <c r="C3681" s="133">
        <v>5</v>
      </c>
      <c r="D3681" s="134">
        <v>16.173639999999999</v>
      </c>
    </row>
    <row r="3682" spans="1:4" x14ac:dyDescent="0.25">
      <c r="A3682" s="131" t="s">
        <v>8</v>
      </c>
      <c r="B3682" s="132">
        <v>44715</v>
      </c>
      <c r="C3682" s="133">
        <v>6</v>
      </c>
      <c r="D3682" s="134">
        <v>18.34085</v>
      </c>
    </row>
    <row r="3683" spans="1:4" x14ac:dyDescent="0.25">
      <c r="A3683" s="131" t="s">
        <v>8</v>
      </c>
      <c r="B3683" s="132">
        <v>44715</v>
      </c>
      <c r="C3683" s="133">
        <v>7</v>
      </c>
      <c r="D3683" s="134">
        <v>25.77251</v>
      </c>
    </row>
    <row r="3684" spans="1:4" x14ac:dyDescent="0.25">
      <c r="A3684" s="131" t="s">
        <v>8</v>
      </c>
      <c r="B3684" s="132">
        <v>44715</v>
      </c>
      <c r="C3684" s="133">
        <v>8</v>
      </c>
      <c r="D3684" s="134">
        <v>44.163170000000001</v>
      </c>
    </row>
    <row r="3685" spans="1:4" x14ac:dyDescent="0.25">
      <c r="A3685" s="131" t="s">
        <v>8</v>
      </c>
      <c r="B3685" s="132">
        <v>44715</v>
      </c>
      <c r="C3685" s="133">
        <v>9</v>
      </c>
      <c r="D3685" s="134">
        <v>34.945700000000002</v>
      </c>
    </row>
    <row r="3686" spans="1:4" x14ac:dyDescent="0.25">
      <c r="A3686" s="131" t="s">
        <v>8</v>
      </c>
      <c r="B3686" s="132">
        <v>44715</v>
      </c>
      <c r="C3686" s="133">
        <v>10</v>
      </c>
      <c r="D3686" s="134">
        <v>31.58802</v>
      </c>
    </row>
    <row r="3687" spans="1:4" x14ac:dyDescent="0.25">
      <c r="A3687" s="131" t="s">
        <v>8</v>
      </c>
      <c r="B3687" s="132">
        <v>44715</v>
      </c>
      <c r="C3687" s="133">
        <v>11</v>
      </c>
      <c r="D3687" s="134">
        <v>18.169879999999999</v>
      </c>
    </row>
    <row r="3688" spans="1:4" x14ac:dyDescent="0.25">
      <c r="A3688" s="131" t="s">
        <v>8</v>
      </c>
      <c r="B3688" s="132">
        <v>44715</v>
      </c>
      <c r="C3688" s="133">
        <v>12</v>
      </c>
      <c r="D3688" s="134">
        <v>16.382639999999999</v>
      </c>
    </row>
    <row r="3689" spans="1:4" x14ac:dyDescent="0.25">
      <c r="A3689" s="131" t="s">
        <v>8</v>
      </c>
      <c r="B3689" s="132">
        <v>44715</v>
      </c>
      <c r="C3689" s="133">
        <v>13</v>
      </c>
      <c r="D3689" s="134">
        <v>18.66423</v>
      </c>
    </row>
    <row r="3690" spans="1:4" x14ac:dyDescent="0.25">
      <c r="A3690" s="131" t="s">
        <v>8</v>
      </c>
      <c r="B3690" s="132">
        <v>44715</v>
      </c>
      <c r="C3690" s="133">
        <v>14</v>
      </c>
      <c r="D3690" s="134">
        <v>29.985669999999999</v>
      </c>
    </row>
    <row r="3691" spans="1:4" x14ac:dyDescent="0.25">
      <c r="A3691" s="131" t="s">
        <v>8</v>
      </c>
      <c r="B3691" s="132">
        <v>44715</v>
      </c>
      <c r="C3691" s="133">
        <v>15</v>
      </c>
      <c r="D3691" s="134">
        <v>48.960509999999999</v>
      </c>
    </row>
    <row r="3692" spans="1:4" x14ac:dyDescent="0.25">
      <c r="A3692" s="131" t="s">
        <v>8</v>
      </c>
      <c r="B3692" s="132">
        <v>44715</v>
      </c>
      <c r="C3692" s="133">
        <v>16</v>
      </c>
      <c r="D3692" s="134">
        <v>40.345709999999997</v>
      </c>
    </row>
    <row r="3693" spans="1:4" x14ac:dyDescent="0.25">
      <c r="A3693" s="131" t="s">
        <v>8</v>
      </c>
      <c r="B3693" s="132">
        <v>44715</v>
      </c>
      <c r="C3693" s="133">
        <v>17</v>
      </c>
      <c r="D3693" s="134">
        <v>37.469520000000003</v>
      </c>
    </row>
    <row r="3694" spans="1:4" x14ac:dyDescent="0.25">
      <c r="A3694" s="131" t="s">
        <v>8</v>
      </c>
      <c r="B3694" s="132">
        <v>44715</v>
      </c>
      <c r="C3694" s="133">
        <v>18</v>
      </c>
      <c r="D3694" s="134">
        <v>41.42362</v>
      </c>
    </row>
    <row r="3695" spans="1:4" x14ac:dyDescent="0.25">
      <c r="A3695" s="131" t="s">
        <v>8</v>
      </c>
      <c r="B3695" s="132">
        <v>44715</v>
      </c>
      <c r="C3695" s="133">
        <v>19</v>
      </c>
      <c r="D3695" s="134">
        <v>30.816269999999999</v>
      </c>
    </row>
    <row r="3696" spans="1:4" x14ac:dyDescent="0.25">
      <c r="A3696" s="131" t="s">
        <v>8</v>
      </c>
      <c r="B3696" s="132">
        <v>44715</v>
      </c>
      <c r="C3696" s="133">
        <v>20</v>
      </c>
      <c r="D3696" s="134">
        <v>22.431629999999998</v>
      </c>
    </row>
    <row r="3697" spans="1:4" x14ac:dyDescent="0.25">
      <c r="A3697" s="131" t="s">
        <v>8</v>
      </c>
      <c r="B3697" s="132">
        <v>44715</v>
      </c>
      <c r="C3697" s="133">
        <v>21</v>
      </c>
      <c r="D3697" s="134">
        <v>31.58568</v>
      </c>
    </row>
    <row r="3698" spans="1:4" x14ac:dyDescent="0.25">
      <c r="A3698" s="131" t="s">
        <v>8</v>
      </c>
      <c r="B3698" s="132">
        <v>44715</v>
      </c>
      <c r="C3698" s="133">
        <v>22</v>
      </c>
      <c r="D3698" s="134">
        <v>38.43665</v>
      </c>
    </row>
    <row r="3699" spans="1:4" x14ac:dyDescent="0.25">
      <c r="A3699" s="131" t="s">
        <v>8</v>
      </c>
      <c r="B3699" s="132">
        <v>44715</v>
      </c>
      <c r="C3699" s="133">
        <v>23</v>
      </c>
      <c r="D3699" s="134">
        <v>21.48845</v>
      </c>
    </row>
    <row r="3700" spans="1:4" x14ac:dyDescent="0.25">
      <c r="A3700" s="131" t="s">
        <v>8</v>
      </c>
      <c r="B3700" s="132">
        <v>44715</v>
      </c>
      <c r="C3700" s="133">
        <v>24</v>
      </c>
      <c r="D3700" s="134">
        <v>38.648629999999997</v>
      </c>
    </row>
    <row r="3701" spans="1:4" x14ac:dyDescent="0.25">
      <c r="A3701" s="131" t="s">
        <v>8</v>
      </c>
      <c r="B3701" s="132">
        <v>44716</v>
      </c>
      <c r="C3701" s="133">
        <v>1</v>
      </c>
      <c r="D3701" s="134">
        <v>19.85209</v>
      </c>
    </row>
    <row r="3702" spans="1:4" x14ac:dyDescent="0.25">
      <c r="A3702" s="131" t="s">
        <v>8</v>
      </c>
      <c r="B3702" s="132">
        <v>44716</v>
      </c>
      <c r="C3702" s="133">
        <v>2</v>
      </c>
      <c r="D3702" s="134">
        <v>10.39625</v>
      </c>
    </row>
    <row r="3703" spans="1:4" x14ac:dyDescent="0.25">
      <c r="A3703" s="131" t="s">
        <v>8</v>
      </c>
      <c r="B3703" s="132">
        <v>44716</v>
      </c>
      <c r="C3703" s="133">
        <v>3</v>
      </c>
      <c r="D3703" s="134">
        <v>13.01998</v>
      </c>
    </row>
    <row r="3704" spans="1:4" x14ac:dyDescent="0.25">
      <c r="A3704" s="131" t="s">
        <v>8</v>
      </c>
      <c r="B3704" s="132">
        <v>44716</v>
      </c>
      <c r="C3704" s="133">
        <v>4</v>
      </c>
      <c r="D3704" s="134">
        <v>3.1591399999999998</v>
      </c>
    </row>
    <row r="3705" spans="1:4" x14ac:dyDescent="0.25">
      <c r="A3705" s="131" t="s">
        <v>8</v>
      </c>
      <c r="B3705" s="132">
        <v>44716</v>
      </c>
      <c r="C3705" s="133">
        <v>5</v>
      </c>
      <c r="D3705" s="134">
        <v>7.7674399999999997</v>
      </c>
    </row>
    <row r="3706" spans="1:4" x14ac:dyDescent="0.25">
      <c r="A3706" s="131" t="s">
        <v>8</v>
      </c>
      <c r="B3706" s="132">
        <v>44716</v>
      </c>
      <c r="C3706" s="133">
        <v>6</v>
      </c>
      <c r="D3706" s="134">
        <v>20.16178</v>
      </c>
    </row>
    <row r="3707" spans="1:4" x14ac:dyDescent="0.25">
      <c r="A3707" s="131" t="s">
        <v>8</v>
      </c>
      <c r="B3707" s="132">
        <v>44716</v>
      </c>
      <c r="C3707" s="133">
        <v>7</v>
      </c>
      <c r="D3707" s="134">
        <v>25.433260000000001</v>
      </c>
    </row>
    <row r="3708" spans="1:4" x14ac:dyDescent="0.25">
      <c r="A3708" s="131" t="s">
        <v>8</v>
      </c>
      <c r="B3708" s="132">
        <v>44716</v>
      </c>
      <c r="C3708" s="133">
        <v>8</v>
      </c>
      <c r="D3708" s="134">
        <v>24.203340000000001</v>
      </c>
    </row>
    <row r="3709" spans="1:4" x14ac:dyDescent="0.25">
      <c r="A3709" s="131" t="s">
        <v>8</v>
      </c>
      <c r="B3709" s="132">
        <v>44716</v>
      </c>
      <c r="C3709" s="133">
        <v>9</v>
      </c>
      <c r="D3709" s="134">
        <v>3.6623899999999998</v>
      </c>
    </row>
    <row r="3710" spans="1:4" x14ac:dyDescent="0.25">
      <c r="A3710" s="131" t="s">
        <v>8</v>
      </c>
      <c r="B3710" s="132">
        <v>44716</v>
      </c>
      <c r="C3710" s="133">
        <v>10</v>
      </c>
      <c r="D3710" s="134">
        <v>0.41549000000000003</v>
      </c>
    </row>
    <row r="3711" spans="1:4" x14ac:dyDescent="0.25">
      <c r="A3711" s="131" t="s">
        <v>8</v>
      </c>
      <c r="B3711" s="132">
        <v>44716</v>
      </c>
      <c r="C3711" s="133">
        <v>11</v>
      </c>
      <c r="D3711" s="134">
        <v>0.55493000000000003</v>
      </c>
    </row>
    <row r="3712" spans="1:4" x14ac:dyDescent="0.25">
      <c r="A3712" s="131" t="s">
        <v>8</v>
      </c>
      <c r="B3712" s="132">
        <v>44716</v>
      </c>
      <c r="C3712" s="133">
        <v>12</v>
      </c>
      <c r="D3712" s="134">
        <v>1.5225200000000001</v>
      </c>
    </row>
    <row r="3713" spans="1:4" x14ac:dyDescent="0.25">
      <c r="A3713" s="131" t="s">
        <v>8</v>
      </c>
      <c r="B3713" s="132">
        <v>44716</v>
      </c>
      <c r="C3713" s="133">
        <v>13</v>
      </c>
      <c r="D3713" s="134">
        <v>2.7033700000000001</v>
      </c>
    </row>
    <row r="3714" spans="1:4" x14ac:dyDescent="0.25">
      <c r="A3714" s="131" t="s">
        <v>8</v>
      </c>
      <c r="B3714" s="132">
        <v>44716</v>
      </c>
      <c r="C3714" s="133">
        <v>14</v>
      </c>
      <c r="D3714" s="134">
        <v>2.2307399999999999</v>
      </c>
    </row>
    <row r="3715" spans="1:4" x14ac:dyDescent="0.25">
      <c r="A3715" s="131" t="s">
        <v>8</v>
      </c>
      <c r="B3715" s="132">
        <v>44716</v>
      </c>
      <c r="C3715" s="133">
        <v>15</v>
      </c>
      <c r="D3715" s="134">
        <v>15.4656</v>
      </c>
    </row>
    <row r="3716" spans="1:4" x14ac:dyDescent="0.25">
      <c r="A3716" s="131" t="s">
        <v>8</v>
      </c>
      <c r="B3716" s="132">
        <v>44716</v>
      </c>
      <c r="C3716" s="133">
        <v>16</v>
      </c>
      <c r="D3716" s="134">
        <v>16.728929999999998</v>
      </c>
    </row>
    <row r="3717" spans="1:4" x14ac:dyDescent="0.25">
      <c r="A3717" s="131" t="s">
        <v>8</v>
      </c>
      <c r="B3717" s="132">
        <v>44716</v>
      </c>
      <c r="C3717" s="133">
        <v>17</v>
      </c>
      <c r="D3717" s="134">
        <v>6.76668</v>
      </c>
    </row>
    <row r="3718" spans="1:4" x14ac:dyDescent="0.25">
      <c r="A3718" s="131" t="s">
        <v>8</v>
      </c>
      <c r="B3718" s="132">
        <v>44716</v>
      </c>
      <c r="C3718" s="133">
        <v>18</v>
      </c>
      <c r="D3718" s="134">
        <v>27.263269999999999</v>
      </c>
    </row>
    <row r="3719" spans="1:4" x14ac:dyDescent="0.25">
      <c r="A3719" s="131" t="s">
        <v>8</v>
      </c>
      <c r="B3719" s="132">
        <v>44716</v>
      </c>
      <c r="C3719" s="133">
        <v>19</v>
      </c>
      <c r="D3719" s="134">
        <v>16.099730000000001</v>
      </c>
    </row>
    <row r="3720" spans="1:4" x14ac:dyDescent="0.25">
      <c r="A3720" s="131" t="s">
        <v>8</v>
      </c>
      <c r="B3720" s="132">
        <v>44716</v>
      </c>
      <c r="C3720" s="133">
        <v>20</v>
      </c>
      <c r="D3720" s="134">
        <v>51.9345</v>
      </c>
    </row>
    <row r="3721" spans="1:4" x14ac:dyDescent="0.25">
      <c r="A3721" s="131" t="s">
        <v>8</v>
      </c>
      <c r="B3721" s="132">
        <v>44716</v>
      </c>
      <c r="C3721" s="133">
        <v>21</v>
      </c>
      <c r="D3721" s="134">
        <v>42.58766</v>
      </c>
    </row>
    <row r="3722" spans="1:4" x14ac:dyDescent="0.25">
      <c r="A3722" s="131" t="s">
        <v>8</v>
      </c>
      <c r="B3722" s="132">
        <v>44716</v>
      </c>
      <c r="C3722" s="133">
        <v>22</v>
      </c>
      <c r="D3722" s="134">
        <v>52.832009999999997</v>
      </c>
    </row>
    <row r="3723" spans="1:4" x14ac:dyDescent="0.25">
      <c r="A3723" s="131" t="s">
        <v>8</v>
      </c>
      <c r="B3723" s="132">
        <v>44716</v>
      </c>
      <c r="C3723" s="133">
        <v>23</v>
      </c>
      <c r="D3723" s="134">
        <v>26.946480000000001</v>
      </c>
    </row>
    <row r="3724" spans="1:4" x14ac:dyDescent="0.25">
      <c r="A3724" s="131" t="s">
        <v>8</v>
      </c>
      <c r="B3724" s="132">
        <v>44716</v>
      </c>
      <c r="C3724" s="133">
        <v>24</v>
      </c>
      <c r="D3724" s="134">
        <v>55.597009999999997</v>
      </c>
    </row>
    <row r="3725" spans="1:4" x14ac:dyDescent="0.25">
      <c r="A3725" s="131" t="s">
        <v>8</v>
      </c>
      <c r="B3725" s="132">
        <v>44717</v>
      </c>
      <c r="C3725" s="133">
        <v>1</v>
      </c>
      <c r="D3725" s="134">
        <v>49.978319999999997</v>
      </c>
    </row>
    <row r="3726" spans="1:4" x14ac:dyDescent="0.25">
      <c r="A3726" s="131" t="s">
        <v>8</v>
      </c>
      <c r="B3726" s="132">
        <v>44717</v>
      </c>
      <c r="C3726" s="133">
        <v>2</v>
      </c>
      <c r="D3726" s="134">
        <v>21.18995</v>
      </c>
    </row>
    <row r="3727" spans="1:4" x14ac:dyDescent="0.25">
      <c r="A3727" s="131" t="s">
        <v>8</v>
      </c>
      <c r="B3727" s="132">
        <v>44717</v>
      </c>
      <c r="C3727" s="133">
        <v>3</v>
      </c>
      <c r="D3727" s="134">
        <v>21.579460000000001</v>
      </c>
    </row>
    <row r="3728" spans="1:4" x14ac:dyDescent="0.25">
      <c r="A3728" s="131" t="s">
        <v>8</v>
      </c>
      <c r="B3728" s="132">
        <v>44717</v>
      </c>
      <c r="C3728" s="133">
        <v>4</v>
      </c>
      <c r="D3728" s="134">
        <v>18.476880000000001</v>
      </c>
    </row>
    <row r="3729" spans="1:4" x14ac:dyDescent="0.25">
      <c r="A3729" s="131" t="s">
        <v>8</v>
      </c>
      <c r="B3729" s="132">
        <v>44717</v>
      </c>
      <c r="C3729" s="133">
        <v>5</v>
      </c>
      <c r="D3729" s="134">
        <v>27.852360000000001</v>
      </c>
    </row>
    <row r="3730" spans="1:4" x14ac:dyDescent="0.25">
      <c r="A3730" s="131" t="s">
        <v>8</v>
      </c>
      <c r="B3730" s="132">
        <v>44717</v>
      </c>
      <c r="C3730" s="133">
        <v>6</v>
      </c>
      <c r="D3730" s="134">
        <v>43.737459999999999</v>
      </c>
    </row>
    <row r="3731" spans="1:4" x14ac:dyDescent="0.25">
      <c r="A3731" s="131" t="s">
        <v>8</v>
      </c>
      <c r="B3731" s="132">
        <v>44717</v>
      </c>
      <c r="C3731" s="133">
        <v>7</v>
      </c>
      <c r="D3731" s="134">
        <v>36.06559</v>
      </c>
    </row>
    <row r="3732" spans="1:4" x14ac:dyDescent="0.25">
      <c r="A3732" s="131" t="s">
        <v>8</v>
      </c>
      <c r="B3732" s="132">
        <v>44717</v>
      </c>
      <c r="C3732" s="133">
        <v>8</v>
      </c>
      <c r="D3732" s="134">
        <v>14.752039999999999</v>
      </c>
    </row>
    <row r="3733" spans="1:4" x14ac:dyDescent="0.25">
      <c r="A3733" s="131" t="s">
        <v>8</v>
      </c>
      <c r="B3733" s="132">
        <v>44717</v>
      </c>
      <c r="C3733" s="133">
        <v>9</v>
      </c>
      <c r="D3733" s="134">
        <v>9.0625499999999999</v>
      </c>
    </row>
    <row r="3734" spans="1:4" x14ac:dyDescent="0.25">
      <c r="A3734" s="131" t="s">
        <v>8</v>
      </c>
      <c r="B3734" s="132">
        <v>44717</v>
      </c>
      <c r="C3734" s="133">
        <v>10</v>
      </c>
      <c r="D3734" s="134">
        <v>-0.58218000000000003</v>
      </c>
    </row>
    <row r="3735" spans="1:4" x14ac:dyDescent="0.25">
      <c r="A3735" s="131" t="s">
        <v>8</v>
      </c>
      <c r="B3735" s="132">
        <v>44717</v>
      </c>
      <c r="C3735" s="133">
        <v>11</v>
      </c>
      <c r="D3735" s="134">
        <v>-0.44034000000000001</v>
      </c>
    </row>
    <row r="3736" spans="1:4" x14ac:dyDescent="0.25">
      <c r="A3736" s="131" t="s">
        <v>8</v>
      </c>
      <c r="B3736" s="132">
        <v>44717</v>
      </c>
      <c r="C3736" s="133">
        <v>12</v>
      </c>
      <c r="D3736" s="134">
        <v>-3.2000000000000001E-2</v>
      </c>
    </row>
    <row r="3737" spans="1:4" x14ac:dyDescent="0.25">
      <c r="A3737" s="131" t="s">
        <v>8</v>
      </c>
      <c r="B3737" s="132">
        <v>44717</v>
      </c>
      <c r="C3737" s="133">
        <v>13</v>
      </c>
      <c r="D3737" s="134">
        <v>1.5528200000000001</v>
      </c>
    </row>
    <row r="3738" spans="1:4" x14ac:dyDescent="0.25">
      <c r="A3738" s="131" t="s">
        <v>8</v>
      </c>
      <c r="B3738" s="132">
        <v>44717</v>
      </c>
      <c r="C3738" s="133">
        <v>14</v>
      </c>
      <c r="D3738" s="134">
        <v>15.578189999999999</v>
      </c>
    </row>
    <row r="3739" spans="1:4" x14ac:dyDescent="0.25">
      <c r="A3739" s="131" t="s">
        <v>8</v>
      </c>
      <c r="B3739" s="132">
        <v>44717</v>
      </c>
      <c r="C3739" s="133">
        <v>15</v>
      </c>
      <c r="D3739" s="134">
        <v>10.618449999999999</v>
      </c>
    </row>
    <row r="3740" spans="1:4" x14ac:dyDescent="0.25">
      <c r="A3740" s="131" t="s">
        <v>8</v>
      </c>
      <c r="B3740" s="132">
        <v>44717</v>
      </c>
      <c r="C3740" s="133">
        <v>16</v>
      </c>
      <c r="D3740" s="134">
        <v>11.82058</v>
      </c>
    </row>
    <row r="3741" spans="1:4" x14ac:dyDescent="0.25">
      <c r="A3741" s="131" t="s">
        <v>8</v>
      </c>
      <c r="B3741" s="132">
        <v>44717</v>
      </c>
      <c r="C3741" s="133">
        <v>17</v>
      </c>
      <c r="D3741" s="134">
        <v>24.56962</v>
      </c>
    </row>
    <row r="3742" spans="1:4" x14ac:dyDescent="0.25">
      <c r="A3742" s="131" t="s">
        <v>8</v>
      </c>
      <c r="B3742" s="132">
        <v>44717</v>
      </c>
      <c r="C3742" s="133">
        <v>18</v>
      </c>
      <c r="D3742" s="134">
        <v>36.462560000000003</v>
      </c>
    </row>
    <row r="3743" spans="1:4" x14ac:dyDescent="0.25">
      <c r="A3743" s="131" t="s">
        <v>8</v>
      </c>
      <c r="B3743" s="132">
        <v>44717</v>
      </c>
      <c r="C3743" s="133">
        <v>19</v>
      </c>
      <c r="D3743" s="134">
        <v>17.967939999999999</v>
      </c>
    </row>
    <row r="3744" spans="1:4" x14ac:dyDescent="0.25">
      <c r="A3744" s="131" t="s">
        <v>8</v>
      </c>
      <c r="B3744" s="132">
        <v>44717</v>
      </c>
      <c r="C3744" s="133">
        <v>20</v>
      </c>
      <c r="D3744" s="134">
        <v>31.072389999999999</v>
      </c>
    </row>
    <row r="3745" spans="1:4" x14ac:dyDescent="0.25">
      <c r="A3745" s="131" t="s">
        <v>8</v>
      </c>
      <c r="B3745" s="132">
        <v>44717</v>
      </c>
      <c r="C3745" s="133">
        <v>21</v>
      </c>
      <c r="D3745" s="134">
        <v>66.500699999999995</v>
      </c>
    </row>
    <row r="3746" spans="1:4" x14ac:dyDescent="0.25">
      <c r="A3746" s="131" t="s">
        <v>8</v>
      </c>
      <c r="B3746" s="132">
        <v>44717</v>
      </c>
      <c r="C3746" s="133">
        <v>22</v>
      </c>
      <c r="D3746" s="134">
        <v>97.082589999999996</v>
      </c>
    </row>
    <row r="3747" spans="1:4" x14ac:dyDescent="0.25">
      <c r="A3747" s="131" t="s">
        <v>8</v>
      </c>
      <c r="B3747" s="132">
        <v>44717</v>
      </c>
      <c r="C3747" s="133">
        <v>23</v>
      </c>
      <c r="D3747" s="134">
        <v>64.034769999999995</v>
      </c>
    </row>
    <row r="3748" spans="1:4" x14ac:dyDescent="0.25">
      <c r="A3748" s="131" t="s">
        <v>8</v>
      </c>
      <c r="B3748" s="132">
        <v>44717</v>
      </c>
      <c r="C3748" s="133">
        <v>24</v>
      </c>
      <c r="D3748" s="134">
        <v>51.82009</v>
      </c>
    </row>
    <row r="3749" spans="1:4" x14ac:dyDescent="0.25">
      <c r="A3749" s="131" t="s">
        <v>8</v>
      </c>
      <c r="B3749" s="132">
        <v>44718</v>
      </c>
      <c r="C3749" s="133">
        <v>1</v>
      </c>
      <c r="D3749" s="134">
        <v>35.67456</v>
      </c>
    </row>
    <row r="3750" spans="1:4" x14ac:dyDescent="0.25">
      <c r="A3750" s="131" t="s">
        <v>8</v>
      </c>
      <c r="B3750" s="132">
        <v>44718</v>
      </c>
      <c r="C3750" s="133">
        <v>2</v>
      </c>
      <c r="D3750" s="134">
        <v>-2.9150399999999999</v>
      </c>
    </row>
    <row r="3751" spans="1:4" x14ac:dyDescent="0.25">
      <c r="A3751" s="131" t="s">
        <v>8</v>
      </c>
      <c r="B3751" s="132">
        <v>44718</v>
      </c>
      <c r="C3751" s="133">
        <v>3</v>
      </c>
      <c r="D3751" s="134">
        <v>-10.12801</v>
      </c>
    </row>
    <row r="3752" spans="1:4" x14ac:dyDescent="0.25">
      <c r="A3752" s="131" t="s">
        <v>8</v>
      </c>
      <c r="B3752" s="132">
        <v>44718</v>
      </c>
      <c r="C3752" s="133">
        <v>4</v>
      </c>
      <c r="D3752" s="134">
        <v>4.5366099999999996</v>
      </c>
    </row>
    <row r="3753" spans="1:4" x14ac:dyDescent="0.25">
      <c r="A3753" s="131" t="s">
        <v>8</v>
      </c>
      <c r="B3753" s="132">
        <v>44718</v>
      </c>
      <c r="C3753" s="133">
        <v>5</v>
      </c>
      <c r="D3753" s="134">
        <v>31.939070000000001</v>
      </c>
    </row>
    <row r="3754" spans="1:4" x14ac:dyDescent="0.25">
      <c r="A3754" s="131" t="s">
        <v>8</v>
      </c>
      <c r="B3754" s="132">
        <v>44718</v>
      </c>
      <c r="C3754" s="133">
        <v>6</v>
      </c>
      <c r="D3754" s="134">
        <v>44.89367</v>
      </c>
    </row>
    <row r="3755" spans="1:4" x14ac:dyDescent="0.25">
      <c r="A3755" s="131" t="s">
        <v>8</v>
      </c>
      <c r="B3755" s="132">
        <v>44718</v>
      </c>
      <c r="C3755" s="133">
        <v>7</v>
      </c>
      <c r="D3755" s="134">
        <v>42.08155</v>
      </c>
    </row>
    <row r="3756" spans="1:4" x14ac:dyDescent="0.25">
      <c r="A3756" s="131" t="s">
        <v>8</v>
      </c>
      <c r="B3756" s="132">
        <v>44718</v>
      </c>
      <c r="C3756" s="133">
        <v>8</v>
      </c>
      <c r="D3756" s="134">
        <v>39.877940000000002</v>
      </c>
    </row>
    <row r="3757" spans="1:4" x14ac:dyDescent="0.25">
      <c r="A3757" s="131" t="s">
        <v>8</v>
      </c>
      <c r="B3757" s="132">
        <v>44718</v>
      </c>
      <c r="C3757" s="133">
        <v>9</v>
      </c>
      <c r="D3757" s="134">
        <v>15.05062</v>
      </c>
    </row>
    <row r="3758" spans="1:4" x14ac:dyDescent="0.25">
      <c r="A3758" s="131" t="s">
        <v>8</v>
      </c>
      <c r="B3758" s="132">
        <v>44718</v>
      </c>
      <c r="C3758" s="133">
        <v>10</v>
      </c>
      <c r="D3758" s="134">
        <v>10.023680000000001</v>
      </c>
    </row>
    <row r="3759" spans="1:4" x14ac:dyDescent="0.25">
      <c r="A3759" s="131" t="s">
        <v>8</v>
      </c>
      <c r="B3759" s="132">
        <v>44718</v>
      </c>
      <c r="C3759" s="133">
        <v>11</v>
      </c>
      <c r="D3759" s="134">
        <v>10.2255</v>
      </c>
    </row>
    <row r="3760" spans="1:4" x14ac:dyDescent="0.25">
      <c r="A3760" s="131" t="s">
        <v>8</v>
      </c>
      <c r="B3760" s="132">
        <v>44718</v>
      </c>
      <c r="C3760" s="133">
        <v>12</v>
      </c>
      <c r="D3760" s="134">
        <v>8.5428599999999992</v>
      </c>
    </row>
    <row r="3761" spans="1:4" x14ac:dyDescent="0.25">
      <c r="A3761" s="131" t="s">
        <v>8</v>
      </c>
      <c r="B3761" s="132">
        <v>44718</v>
      </c>
      <c r="C3761" s="133">
        <v>13</v>
      </c>
      <c r="D3761" s="134">
        <v>20.031099999999999</v>
      </c>
    </row>
    <row r="3762" spans="1:4" x14ac:dyDescent="0.25">
      <c r="A3762" s="131" t="s">
        <v>8</v>
      </c>
      <c r="B3762" s="132">
        <v>44718</v>
      </c>
      <c r="C3762" s="133">
        <v>14</v>
      </c>
      <c r="D3762" s="134">
        <v>34.681750000000001</v>
      </c>
    </row>
    <row r="3763" spans="1:4" x14ac:dyDescent="0.25">
      <c r="A3763" s="131" t="s">
        <v>8</v>
      </c>
      <c r="B3763" s="132">
        <v>44718</v>
      </c>
      <c r="C3763" s="133">
        <v>15</v>
      </c>
      <c r="D3763" s="134">
        <v>40.658050000000003</v>
      </c>
    </row>
    <row r="3764" spans="1:4" x14ac:dyDescent="0.25">
      <c r="A3764" s="131" t="s">
        <v>8</v>
      </c>
      <c r="B3764" s="132">
        <v>44718</v>
      </c>
      <c r="C3764" s="133">
        <v>16</v>
      </c>
      <c r="D3764" s="134">
        <v>51.749200000000002</v>
      </c>
    </row>
    <row r="3765" spans="1:4" x14ac:dyDescent="0.25">
      <c r="A3765" s="131" t="s">
        <v>8</v>
      </c>
      <c r="B3765" s="132">
        <v>44718</v>
      </c>
      <c r="C3765" s="133">
        <v>17</v>
      </c>
      <c r="D3765" s="134">
        <v>26.077549999999999</v>
      </c>
    </row>
    <row r="3766" spans="1:4" x14ac:dyDescent="0.25">
      <c r="A3766" s="131" t="s">
        <v>8</v>
      </c>
      <c r="B3766" s="132">
        <v>44718</v>
      </c>
      <c r="C3766" s="133">
        <v>18</v>
      </c>
      <c r="D3766" s="134">
        <v>14.60961</v>
      </c>
    </row>
    <row r="3767" spans="1:4" x14ac:dyDescent="0.25">
      <c r="A3767" s="131" t="s">
        <v>8</v>
      </c>
      <c r="B3767" s="132">
        <v>44718</v>
      </c>
      <c r="C3767" s="133">
        <v>19</v>
      </c>
      <c r="D3767" s="134">
        <v>14.16553</v>
      </c>
    </row>
    <row r="3768" spans="1:4" x14ac:dyDescent="0.25">
      <c r="A3768" s="131" t="s">
        <v>8</v>
      </c>
      <c r="B3768" s="132">
        <v>44718</v>
      </c>
      <c r="C3768" s="133">
        <v>20</v>
      </c>
      <c r="D3768" s="134">
        <v>4.8273900000000003</v>
      </c>
    </row>
    <row r="3769" spans="1:4" x14ac:dyDescent="0.25">
      <c r="A3769" s="131" t="s">
        <v>8</v>
      </c>
      <c r="B3769" s="132">
        <v>44718</v>
      </c>
      <c r="C3769" s="133">
        <v>21</v>
      </c>
      <c r="D3769" s="134">
        <v>26.492429999999999</v>
      </c>
    </row>
    <row r="3770" spans="1:4" x14ac:dyDescent="0.25">
      <c r="A3770" s="131" t="s">
        <v>8</v>
      </c>
      <c r="B3770" s="132">
        <v>44718</v>
      </c>
      <c r="C3770" s="133">
        <v>22</v>
      </c>
      <c r="D3770" s="134">
        <v>66.726680000000002</v>
      </c>
    </row>
    <row r="3771" spans="1:4" x14ac:dyDescent="0.25">
      <c r="A3771" s="131" t="s">
        <v>8</v>
      </c>
      <c r="B3771" s="132">
        <v>44718</v>
      </c>
      <c r="C3771" s="133">
        <v>23</v>
      </c>
      <c r="D3771" s="134">
        <v>72.70675</v>
      </c>
    </row>
    <row r="3772" spans="1:4" x14ac:dyDescent="0.25">
      <c r="A3772" s="131" t="s">
        <v>8</v>
      </c>
      <c r="B3772" s="132">
        <v>44718</v>
      </c>
      <c r="C3772" s="133">
        <v>24</v>
      </c>
      <c r="D3772" s="134">
        <v>54.247950000000003</v>
      </c>
    </row>
    <row r="3773" spans="1:4" x14ac:dyDescent="0.25">
      <c r="A3773" s="131" t="s">
        <v>8</v>
      </c>
      <c r="B3773" s="132">
        <v>44719</v>
      </c>
      <c r="C3773" s="133">
        <v>1</v>
      </c>
      <c r="D3773" s="134">
        <v>51.826300000000003</v>
      </c>
    </row>
    <row r="3774" spans="1:4" x14ac:dyDescent="0.25">
      <c r="A3774" s="131" t="s">
        <v>8</v>
      </c>
      <c r="B3774" s="132">
        <v>44719</v>
      </c>
      <c r="C3774" s="133">
        <v>2</v>
      </c>
      <c r="D3774" s="134">
        <v>28.639759999999999</v>
      </c>
    </row>
    <row r="3775" spans="1:4" x14ac:dyDescent="0.25">
      <c r="A3775" s="131" t="s">
        <v>8</v>
      </c>
      <c r="B3775" s="132">
        <v>44719</v>
      </c>
      <c r="C3775" s="133">
        <v>3</v>
      </c>
      <c r="D3775" s="134">
        <v>31.021190000000001</v>
      </c>
    </row>
    <row r="3776" spans="1:4" x14ac:dyDescent="0.25">
      <c r="A3776" s="131" t="s">
        <v>8</v>
      </c>
      <c r="B3776" s="132">
        <v>44719</v>
      </c>
      <c r="C3776" s="133">
        <v>4</v>
      </c>
      <c r="D3776" s="134">
        <v>30.83709</v>
      </c>
    </row>
    <row r="3777" spans="1:4" x14ac:dyDescent="0.25">
      <c r="A3777" s="131" t="s">
        <v>8</v>
      </c>
      <c r="B3777" s="132">
        <v>44719</v>
      </c>
      <c r="C3777" s="133">
        <v>5</v>
      </c>
      <c r="D3777" s="134">
        <v>23.566839999999999</v>
      </c>
    </row>
    <row r="3778" spans="1:4" x14ac:dyDescent="0.25">
      <c r="A3778" s="131" t="s">
        <v>8</v>
      </c>
      <c r="B3778" s="132">
        <v>44719</v>
      </c>
      <c r="C3778" s="133">
        <v>6</v>
      </c>
      <c r="D3778" s="134">
        <v>23.71359</v>
      </c>
    </row>
    <row r="3779" spans="1:4" x14ac:dyDescent="0.25">
      <c r="A3779" s="131" t="s">
        <v>8</v>
      </c>
      <c r="B3779" s="132">
        <v>44719</v>
      </c>
      <c r="C3779" s="133">
        <v>7</v>
      </c>
      <c r="D3779" s="134">
        <v>38.442070000000001</v>
      </c>
    </row>
    <row r="3780" spans="1:4" x14ac:dyDescent="0.25">
      <c r="A3780" s="131" t="s">
        <v>8</v>
      </c>
      <c r="B3780" s="132">
        <v>44719</v>
      </c>
      <c r="C3780" s="133">
        <v>8</v>
      </c>
      <c r="D3780" s="134">
        <v>37.172409999999999</v>
      </c>
    </row>
    <row r="3781" spans="1:4" x14ac:dyDescent="0.25">
      <c r="A3781" s="131" t="s">
        <v>8</v>
      </c>
      <c r="B3781" s="132">
        <v>44719</v>
      </c>
      <c r="C3781" s="133">
        <v>9</v>
      </c>
      <c r="D3781" s="134">
        <v>24.50433</v>
      </c>
    </row>
    <row r="3782" spans="1:4" x14ac:dyDescent="0.25">
      <c r="A3782" s="131" t="s">
        <v>8</v>
      </c>
      <c r="B3782" s="132">
        <v>44719</v>
      </c>
      <c r="C3782" s="133">
        <v>10</v>
      </c>
      <c r="D3782" s="134">
        <v>25.763249999999999</v>
      </c>
    </row>
    <row r="3783" spans="1:4" x14ac:dyDescent="0.25">
      <c r="A3783" s="131" t="s">
        <v>8</v>
      </c>
      <c r="B3783" s="132">
        <v>44719</v>
      </c>
      <c r="C3783" s="133">
        <v>11</v>
      </c>
      <c r="D3783" s="134">
        <v>26.18608</v>
      </c>
    </row>
    <row r="3784" spans="1:4" x14ac:dyDescent="0.25">
      <c r="A3784" s="131" t="s">
        <v>8</v>
      </c>
      <c r="B3784" s="132">
        <v>44719</v>
      </c>
      <c r="C3784" s="133">
        <v>12</v>
      </c>
      <c r="D3784" s="134">
        <v>32.685949999999998</v>
      </c>
    </row>
    <row r="3785" spans="1:4" x14ac:dyDescent="0.25">
      <c r="A3785" s="131" t="s">
        <v>8</v>
      </c>
      <c r="B3785" s="132">
        <v>44719</v>
      </c>
      <c r="C3785" s="133">
        <v>13</v>
      </c>
      <c r="D3785" s="134">
        <v>19.090479999999999</v>
      </c>
    </row>
    <row r="3786" spans="1:4" x14ac:dyDescent="0.25">
      <c r="A3786" s="131" t="s">
        <v>8</v>
      </c>
      <c r="B3786" s="132">
        <v>44719</v>
      </c>
      <c r="C3786" s="133">
        <v>14</v>
      </c>
      <c r="D3786" s="134">
        <v>34.449449999999999</v>
      </c>
    </row>
    <row r="3787" spans="1:4" x14ac:dyDescent="0.25">
      <c r="A3787" s="131" t="s">
        <v>8</v>
      </c>
      <c r="B3787" s="132">
        <v>44719</v>
      </c>
      <c r="C3787" s="133">
        <v>15</v>
      </c>
      <c r="D3787" s="134">
        <v>20.684640000000002</v>
      </c>
    </row>
    <row r="3788" spans="1:4" x14ac:dyDescent="0.25">
      <c r="A3788" s="131" t="s">
        <v>8</v>
      </c>
      <c r="B3788" s="132">
        <v>44719</v>
      </c>
      <c r="C3788" s="133">
        <v>16</v>
      </c>
      <c r="D3788" s="134">
        <v>18.195900000000002</v>
      </c>
    </row>
    <row r="3789" spans="1:4" x14ac:dyDescent="0.25">
      <c r="A3789" s="131" t="s">
        <v>8</v>
      </c>
      <c r="B3789" s="132">
        <v>44719</v>
      </c>
      <c r="C3789" s="133">
        <v>17</v>
      </c>
      <c r="D3789" s="134">
        <v>24.61992</v>
      </c>
    </row>
    <row r="3790" spans="1:4" x14ac:dyDescent="0.25">
      <c r="A3790" s="131" t="s">
        <v>8</v>
      </c>
      <c r="B3790" s="132">
        <v>44719</v>
      </c>
      <c r="C3790" s="133">
        <v>18</v>
      </c>
      <c r="D3790" s="134">
        <v>25.03312</v>
      </c>
    </row>
    <row r="3791" spans="1:4" x14ac:dyDescent="0.25">
      <c r="A3791" s="131" t="s">
        <v>8</v>
      </c>
      <c r="B3791" s="132">
        <v>44719</v>
      </c>
      <c r="C3791" s="133">
        <v>19</v>
      </c>
      <c r="D3791" s="134">
        <v>27.6266</v>
      </c>
    </row>
    <row r="3792" spans="1:4" x14ac:dyDescent="0.25">
      <c r="A3792" s="131" t="s">
        <v>8</v>
      </c>
      <c r="B3792" s="132">
        <v>44719</v>
      </c>
      <c r="C3792" s="133">
        <v>20</v>
      </c>
      <c r="D3792" s="134">
        <v>50.78613</v>
      </c>
    </row>
    <row r="3793" spans="1:4" x14ac:dyDescent="0.25">
      <c r="A3793" s="131" t="s">
        <v>8</v>
      </c>
      <c r="B3793" s="132">
        <v>44719</v>
      </c>
      <c r="C3793" s="133">
        <v>21</v>
      </c>
      <c r="D3793" s="134">
        <v>67.599410000000006</v>
      </c>
    </row>
    <row r="3794" spans="1:4" x14ac:dyDescent="0.25">
      <c r="A3794" s="131" t="s">
        <v>8</v>
      </c>
      <c r="B3794" s="132">
        <v>44719</v>
      </c>
      <c r="C3794" s="133">
        <v>22</v>
      </c>
      <c r="D3794" s="134">
        <v>70.436189999999996</v>
      </c>
    </row>
    <row r="3795" spans="1:4" x14ac:dyDescent="0.25">
      <c r="A3795" s="131" t="s">
        <v>8</v>
      </c>
      <c r="B3795" s="132">
        <v>44719</v>
      </c>
      <c r="C3795" s="133">
        <v>23</v>
      </c>
      <c r="D3795" s="134">
        <v>56.65625</v>
      </c>
    </row>
    <row r="3796" spans="1:4" x14ac:dyDescent="0.25">
      <c r="A3796" s="131" t="s">
        <v>8</v>
      </c>
      <c r="B3796" s="132">
        <v>44719</v>
      </c>
      <c r="C3796" s="133">
        <v>24</v>
      </c>
      <c r="D3796" s="134">
        <v>58.744630000000001</v>
      </c>
    </row>
    <row r="3797" spans="1:4" x14ac:dyDescent="0.25">
      <c r="A3797" s="131" t="s">
        <v>8</v>
      </c>
      <c r="B3797" s="132">
        <v>44720</v>
      </c>
      <c r="C3797" s="133">
        <v>1</v>
      </c>
      <c r="D3797" s="134">
        <v>42.597479999999997</v>
      </c>
    </row>
    <row r="3798" spans="1:4" x14ac:dyDescent="0.25">
      <c r="A3798" s="131" t="s">
        <v>8</v>
      </c>
      <c r="B3798" s="132">
        <v>44720</v>
      </c>
      <c r="C3798" s="133">
        <v>2</v>
      </c>
      <c r="D3798" s="134">
        <v>12.01796</v>
      </c>
    </row>
    <row r="3799" spans="1:4" x14ac:dyDescent="0.25">
      <c r="A3799" s="131" t="s">
        <v>8</v>
      </c>
      <c r="B3799" s="132">
        <v>44720</v>
      </c>
      <c r="C3799" s="133">
        <v>3</v>
      </c>
      <c r="D3799" s="134">
        <v>18.596499999999999</v>
      </c>
    </row>
    <row r="3800" spans="1:4" x14ac:dyDescent="0.25">
      <c r="A3800" s="131" t="s">
        <v>8</v>
      </c>
      <c r="B3800" s="132">
        <v>44720</v>
      </c>
      <c r="C3800" s="133">
        <v>4</v>
      </c>
      <c r="D3800" s="134">
        <v>11.023020000000001</v>
      </c>
    </row>
    <row r="3801" spans="1:4" x14ac:dyDescent="0.25">
      <c r="A3801" s="131" t="s">
        <v>8</v>
      </c>
      <c r="B3801" s="132">
        <v>44720</v>
      </c>
      <c r="C3801" s="133">
        <v>5</v>
      </c>
      <c r="D3801" s="134">
        <v>8.5798500000000004</v>
      </c>
    </row>
    <row r="3802" spans="1:4" x14ac:dyDescent="0.25">
      <c r="A3802" s="131" t="s">
        <v>8</v>
      </c>
      <c r="B3802" s="132">
        <v>44720</v>
      </c>
      <c r="C3802" s="133">
        <v>6</v>
      </c>
      <c r="D3802" s="134">
        <v>-2.69116</v>
      </c>
    </row>
    <row r="3803" spans="1:4" x14ac:dyDescent="0.25">
      <c r="A3803" s="131" t="s">
        <v>8</v>
      </c>
      <c r="B3803" s="132">
        <v>44720</v>
      </c>
      <c r="C3803" s="133">
        <v>7</v>
      </c>
      <c r="D3803" s="134">
        <v>1.0367</v>
      </c>
    </row>
    <row r="3804" spans="1:4" x14ac:dyDescent="0.25">
      <c r="A3804" s="131" t="s">
        <v>8</v>
      </c>
      <c r="B3804" s="132">
        <v>44720</v>
      </c>
      <c r="C3804" s="133">
        <v>8</v>
      </c>
      <c r="D3804" s="134">
        <v>31.137319999999999</v>
      </c>
    </row>
    <row r="3805" spans="1:4" x14ac:dyDescent="0.25">
      <c r="A3805" s="131" t="s">
        <v>8</v>
      </c>
      <c r="B3805" s="132">
        <v>44720</v>
      </c>
      <c r="C3805" s="133">
        <v>9</v>
      </c>
      <c r="D3805" s="134">
        <v>-48.390180000000001</v>
      </c>
    </row>
    <row r="3806" spans="1:4" x14ac:dyDescent="0.25">
      <c r="A3806" s="131" t="s">
        <v>8</v>
      </c>
      <c r="B3806" s="132">
        <v>44720</v>
      </c>
      <c r="C3806" s="133">
        <v>10</v>
      </c>
      <c r="D3806" s="134">
        <v>24.308119999999999</v>
      </c>
    </row>
    <row r="3807" spans="1:4" x14ac:dyDescent="0.25">
      <c r="A3807" s="131" t="s">
        <v>8</v>
      </c>
      <c r="B3807" s="132">
        <v>44720</v>
      </c>
      <c r="C3807" s="133">
        <v>11</v>
      </c>
      <c r="D3807" s="134">
        <v>33.79804</v>
      </c>
    </row>
    <row r="3808" spans="1:4" x14ac:dyDescent="0.25">
      <c r="A3808" s="131" t="s">
        <v>8</v>
      </c>
      <c r="B3808" s="132">
        <v>44720</v>
      </c>
      <c r="C3808" s="133">
        <v>12</v>
      </c>
      <c r="D3808" s="134">
        <v>26.025549999999999</v>
      </c>
    </row>
    <row r="3809" spans="1:4" x14ac:dyDescent="0.25">
      <c r="A3809" s="131" t="s">
        <v>8</v>
      </c>
      <c r="B3809" s="132">
        <v>44720</v>
      </c>
      <c r="C3809" s="133">
        <v>13</v>
      </c>
      <c r="D3809" s="134">
        <v>39.236780000000003</v>
      </c>
    </row>
    <row r="3810" spans="1:4" x14ac:dyDescent="0.25">
      <c r="A3810" s="131" t="s">
        <v>8</v>
      </c>
      <c r="B3810" s="132">
        <v>44720</v>
      </c>
      <c r="C3810" s="133">
        <v>14</v>
      </c>
      <c r="D3810" s="134">
        <v>51.984000000000002</v>
      </c>
    </row>
    <row r="3811" spans="1:4" x14ac:dyDescent="0.25">
      <c r="A3811" s="131" t="s">
        <v>8</v>
      </c>
      <c r="B3811" s="132">
        <v>44720</v>
      </c>
      <c r="C3811" s="133">
        <v>15</v>
      </c>
      <c r="D3811" s="134">
        <v>65.436809999999994</v>
      </c>
    </row>
    <row r="3812" spans="1:4" x14ac:dyDescent="0.25">
      <c r="A3812" s="131" t="s">
        <v>8</v>
      </c>
      <c r="B3812" s="132">
        <v>44720</v>
      </c>
      <c r="C3812" s="133">
        <v>16</v>
      </c>
      <c r="D3812" s="134">
        <v>31.514250000000001</v>
      </c>
    </row>
    <row r="3813" spans="1:4" x14ac:dyDescent="0.25">
      <c r="A3813" s="131" t="s">
        <v>8</v>
      </c>
      <c r="B3813" s="132">
        <v>44720</v>
      </c>
      <c r="C3813" s="133">
        <v>17</v>
      </c>
      <c r="D3813" s="134">
        <v>81.55059</v>
      </c>
    </row>
    <row r="3814" spans="1:4" x14ac:dyDescent="0.25">
      <c r="A3814" s="131" t="s">
        <v>8</v>
      </c>
      <c r="B3814" s="132">
        <v>44720</v>
      </c>
      <c r="C3814" s="133">
        <v>18</v>
      </c>
      <c r="D3814" s="134">
        <v>40.059100000000001</v>
      </c>
    </row>
    <row r="3815" spans="1:4" x14ac:dyDescent="0.25">
      <c r="A3815" s="131" t="s">
        <v>8</v>
      </c>
      <c r="B3815" s="132">
        <v>44720</v>
      </c>
      <c r="C3815" s="133">
        <v>19</v>
      </c>
      <c r="D3815" s="134">
        <v>36.333889999999997</v>
      </c>
    </row>
    <row r="3816" spans="1:4" x14ac:dyDescent="0.25">
      <c r="A3816" s="131" t="s">
        <v>8</v>
      </c>
      <c r="B3816" s="132">
        <v>44720</v>
      </c>
      <c r="C3816" s="133">
        <v>20</v>
      </c>
      <c r="D3816" s="134">
        <v>27.213950000000001</v>
      </c>
    </row>
    <row r="3817" spans="1:4" x14ac:dyDescent="0.25">
      <c r="A3817" s="131" t="s">
        <v>8</v>
      </c>
      <c r="B3817" s="132">
        <v>44720</v>
      </c>
      <c r="C3817" s="133">
        <v>21</v>
      </c>
      <c r="D3817" s="134">
        <v>66.057280000000006</v>
      </c>
    </row>
    <row r="3818" spans="1:4" x14ac:dyDescent="0.25">
      <c r="A3818" s="131" t="s">
        <v>8</v>
      </c>
      <c r="B3818" s="132">
        <v>44720</v>
      </c>
      <c r="C3818" s="133">
        <v>22</v>
      </c>
      <c r="D3818" s="134">
        <v>73.414630000000002</v>
      </c>
    </row>
    <row r="3819" spans="1:4" x14ac:dyDescent="0.25">
      <c r="A3819" s="131" t="s">
        <v>8</v>
      </c>
      <c r="B3819" s="132">
        <v>44720</v>
      </c>
      <c r="C3819" s="133">
        <v>23</v>
      </c>
      <c r="D3819" s="134">
        <v>46.686700000000002</v>
      </c>
    </row>
    <row r="3820" spans="1:4" x14ac:dyDescent="0.25">
      <c r="A3820" s="131" t="s">
        <v>8</v>
      </c>
      <c r="B3820" s="132">
        <v>44720</v>
      </c>
      <c r="C3820" s="133">
        <v>24</v>
      </c>
      <c r="D3820" s="134">
        <v>43.158850000000001</v>
      </c>
    </row>
    <row r="3821" spans="1:4" x14ac:dyDescent="0.25">
      <c r="A3821" s="131" t="s">
        <v>8</v>
      </c>
      <c r="B3821" s="132">
        <v>44721</v>
      </c>
      <c r="C3821" s="133">
        <v>1</v>
      </c>
      <c r="D3821" s="134">
        <v>36.120519999999999</v>
      </c>
    </row>
    <row r="3822" spans="1:4" x14ac:dyDescent="0.25">
      <c r="A3822" s="131" t="s">
        <v>8</v>
      </c>
      <c r="B3822" s="132">
        <v>44721</v>
      </c>
      <c r="C3822" s="133">
        <v>2</v>
      </c>
      <c r="D3822" s="134">
        <v>59.945169999999997</v>
      </c>
    </row>
    <row r="3823" spans="1:4" x14ac:dyDescent="0.25">
      <c r="A3823" s="131" t="s">
        <v>8</v>
      </c>
      <c r="B3823" s="132">
        <v>44721</v>
      </c>
      <c r="C3823" s="133">
        <v>3</v>
      </c>
      <c r="D3823" s="134">
        <v>35.88411</v>
      </c>
    </row>
    <row r="3824" spans="1:4" x14ac:dyDescent="0.25">
      <c r="A3824" s="131" t="s">
        <v>8</v>
      </c>
      <c r="B3824" s="132">
        <v>44721</v>
      </c>
      <c r="C3824" s="133">
        <v>4</v>
      </c>
      <c r="D3824" s="134">
        <v>61.820720000000001</v>
      </c>
    </row>
    <row r="3825" spans="1:4" x14ac:dyDescent="0.25">
      <c r="A3825" s="131" t="s">
        <v>8</v>
      </c>
      <c r="B3825" s="132">
        <v>44721</v>
      </c>
      <c r="C3825" s="133">
        <v>5</v>
      </c>
      <c r="D3825" s="134">
        <v>54.034089999999999</v>
      </c>
    </row>
    <row r="3826" spans="1:4" x14ac:dyDescent="0.25">
      <c r="A3826" s="131" t="s">
        <v>8</v>
      </c>
      <c r="B3826" s="132">
        <v>44721</v>
      </c>
      <c r="C3826" s="133">
        <v>6</v>
      </c>
      <c r="D3826" s="134">
        <v>46.196809999999999</v>
      </c>
    </row>
    <row r="3827" spans="1:4" x14ac:dyDescent="0.25">
      <c r="A3827" s="131" t="s">
        <v>8</v>
      </c>
      <c r="B3827" s="132">
        <v>44721</v>
      </c>
      <c r="C3827" s="133">
        <v>7</v>
      </c>
      <c r="D3827" s="134">
        <v>70.023129999999995</v>
      </c>
    </row>
    <row r="3828" spans="1:4" x14ac:dyDescent="0.25">
      <c r="A3828" s="131" t="s">
        <v>8</v>
      </c>
      <c r="B3828" s="132">
        <v>44721</v>
      </c>
      <c r="C3828" s="133">
        <v>8</v>
      </c>
      <c r="D3828" s="134">
        <v>55.805529999999997</v>
      </c>
    </row>
    <row r="3829" spans="1:4" x14ac:dyDescent="0.25">
      <c r="A3829" s="131" t="s">
        <v>8</v>
      </c>
      <c r="B3829" s="132">
        <v>44721</v>
      </c>
      <c r="C3829" s="133">
        <v>9</v>
      </c>
      <c r="D3829" s="134">
        <v>50.751600000000003</v>
      </c>
    </row>
    <row r="3830" spans="1:4" x14ac:dyDescent="0.25">
      <c r="A3830" s="131" t="s">
        <v>8</v>
      </c>
      <c r="B3830" s="132">
        <v>44721</v>
      </c>
      <c r="C3830" s="133">
        <v>10</v>
      </c>
      <c r="D3830" s="134">
        <v>51.255360000000003</v>
      </c>
    </row>
    <row r="3831" spans="1:4" x14ac:dyDescent="0.25">
      <c r="A3831" s="131" t="s">
        <v>8</v>
      </c>
      <c r="B3831" s="132">
        <v>44721</v>
      </c>
      <c r="C3831" s="133">
        <v>11</v>
      </c>
      <c r="D3831" s="134">
        <v>58.810319999999997</v>
      </c>
    </row>
    <row r="3832" spans="1:4" x14ac:dyDescent="0.25">
      <c r="A3832" s="131" t="s">
        <v>8</v>
      </c>
      <c r="B3832" s="132">
        <v>44721</v>
      </c>
      <c r="C3832" s="133">
        <v>12</v>
      </c>
      <c r="D3832" s="134">
        <v>62.811010000000003</v>
      </c>
    </row>
    <row r="3833" spans="1:4" x14ac:dyDescent="0.25">
      <c r="A3833" s="131" t="s">
        <v>8</v>
      </c>
      <c r="B3833" s="132">
        <v>44721</v>
      </c>
      <c r="C3833" s="133">
        <v>13</v>
      </c>
      <c r="D3833" s="134">
        <v>65.983990000000006</v>
      </c>
    </row>
    <row r="3834" spans="1:4" x14ac:dyDescent="0.25">
      <c r="A3834" s="131" t="s">
        <v>8</v>
      </c>
      <c r="B3834" s="132">
        <v>44721</v>
      </c>
      <c r="C3834" s="133">
        <v>14</v>
      </c>
      <c r="D3834" s="134">
        <v>69.664569999999998</v>
      </c>
    </row>
    <row r="3835" spans="1:4" x14ac:dyDescent="0.25">
      <c r="A3835" s="131" t="s">
        <v>8</v>
      </c>
      <c r="B3835" s="132">
        <v>44721</v>
      </c>
      <c r="C3835" s="133">
        <v>15</v>
      </c>
      <c r="D3835" s="134">
        <v>60.534970000000001</v>
      </c>
    </row>
    <row r="3836" spans="1:4" x14ac:dyDescent="0.25">
      <c r="A3836" s="131" t="s">
        <v>8</v>
      </c>
      <c r="B3836" s="132">
        <v>44721</v>
      </c>
      <c r="C3836" s="133">
        <v>16</v>
      </c>
      <c r="D3836" s="134">
        <v>57.026040000000002</v>
      </c>
    </row>
    <row r="3837" spans="1:4" x14ac:dyDescent="0.25">
      <c r="A3837" s="131" t="s">
        <v>8</v>
      </c>
      <c r="B3837" s="132">
        <v>44721</v>
      </c>
      <c r="C3837" s="133">
        <v>17</v>
      </c>
      <c r="D3837" s="134">
        <v>54.846200000000003</v>
      </c>
    </row>
    <row r="3838" spans="1:4" x14ac:dyDescent="0.25">
      <c r="A3838" s="131" t="s">
        <v>8</v>
      </c>
      <c r="B3838" s="132">
        <v>44721</v>
      </c>
      <c r="C3838" s="133">
        <v>18</v>
      </c>
      <c r="D3838" s="134">
        <v>59.315460000000002</v>
      </c>
    </row>
    <row r="3839" spans="1:4" x14ac:dyDescent="0.25">
      <c r="A3839" s="131" t="s">
        <v>8</v>
      </c>
      <c r="B3839" s="132">
        <v>44721</v>
      </c>
      <c r="C3839" s="133">
        <v>19</v>
      </c>
      <c r="D3839" s="134">
        <v>60.662370000000003</v>
      </c>
    </row>
    <row r="3840" spans="1:4" x14ac:dyDescent="0.25">
      <c r="A3840" s="131" t="s">
        <v>8</v>
      </c>
      <c r="B3840" s="132">
        <v>44721</v>
      </c>
      <c r="C3840" s="133">
        <v>20</v>
      </c>
      <c r="D3840" s="134">
        <v>89.406750000000002</v>
      </c>
    </row>
    <row r="3841" spans="1:4" x14ac:dyDescent="0.25">
      <c r="A3841" s="131" t="s">
        <v>8</v>
      </c>
      <c r="B3841" s="132">
        <v>44721</v>
      </c>
      <c r="C3841" s="133">
        <v>21</v>
      </c>
      <c r="D3841" s="134">
        <v>113.28182</v>
      </c>
    </row>
    <row r="3842" spans="1:4" x14ac:dyDescent="0.25">
      <c r="A3842" s="131" t="s">
        <v>8</v>
      </c>
      <c r="B3842" s="132">
        <v>44721</v>
      </c>
      <c r="C3842" s="133">
        <v>22</v>
      </c>
      <c r="D3842" s="134">
        <v>117.59730999999999</v>
      </c>
    </row>
    <row r="3843" spans="1:4" x14ac:dyDescent="0.25">
      <c r="A3843" s="131" t="s">
        <v>8</v>
      </c>
      <c r="B3843" s="132">
        <v>44721</v>
      </c>
      <c r="C3843" s="133">
        <v>23</v>
      </c>
      <c r="D3843" s="134">
        <v>62.083869999999997</v>
      </c>
    </row>
    <row r="3844" spans="1:4" x14ac:dyDescent="0.25">
      <c r="A3844" s="131" t="s">
        <v>8</v>
      </c>
      <c r="B3844" s="132">
        <v>44721</v>
      </c>
      <c r="C3844" s="133">
        <v>24</v>
      </c>
      <c r="D3844" s="134">
        <v>38.525410000000001</v>
      </c>
    </row>
    <row r="3845" spans="1:4" x14ac:dyDescent="0.25">
      <c r="A3845" s="131" t="s">
        <v>8</v>
      </c>
      <c r="B3845" s="132">
        <v>44722</v>
      </c>
      <c r="C3845" s="133">
        <v>1</v>
      </c>
      <c r="D3845" s="134">
        <v>18.458130000000001</v>
      </c>
    </row>
    <row r="3846" spans="1:4" x14ac:dyDescent="0.25">
      <c r="A3846" s="131" t="s">
        <v>8</v>
      </c>
      <c r="B3846" s="132">
        <v>44722</v>
      </c>
      <c r="C3846" s="133">
        <v>2</v>
      </c>
      <c r="D3846" s="134">
        <v>22.673179999999999</v>
      </c>
    </row>
    <row r="3847" spans="1:4" x14ac:dyDescent="0.25">
      <c r="A3847" s="131" t="s">
        <v>8</v>
      </c>
      <c r="B3847" s="132">
        <v>44722</v>
      </c>
      <c r="C3847" s="133">
        <v>3</v>
      </c>
      <c r="D3847" s="134">
        <v>15.82136</v>
      </c>
    </row>
    <row r="3848" spans="1:4" x14ac:dyDescent="0.25">
      <c r="A3848" s="131" t="s">
        <v>8</v>
      </c>
      <c r="B3848" s="132">
        <v>44722</v>
      </c>
      <c r="C3848" s="133">
        <v>4</v>
      </c>
      <c r="D3848" s="134">
        <v>15.22054</v>
      </c>
    </row>
    <row r="3849" spans="1:4" x14ac:dyDescent="0.25">
      <c r="A3849" s="131" t="s">
        <v>8</v>
      </c>
      <c r="B3849" s="132">
        <v>44722</v>
      </c>
      <c r="C3849" s="133">
        <v>5</v>
      </c>
      <c r="D3849" s="134">
        <v>19.38409</v>
      </c>
    </row>
    <row r="3850" spans="1:4" x14ac:dyDescent="0.25">
      <c r="A3850" s="131" t="s">
        <v>8</v>
      </c>
      <c r="B3850" s="132">
        <v>44722</v>
      </c>
      <c r="C3850" s="133">
        <v>6</v>
      </c>
      <c r="D3850" s="134">
        <v>16.897919999999999</v>
      </c>
    </row>
    <row r="3851" spans="1:4" x14ac:dyDescent="0.25">
      <c r="A3851" s="131" t="s">
        <v>8</v>
      </c>
      <c r="B3851" s="132">
        <v>44722</v>
      </c>
      <c r="C3851" s="133">
        <v>7</v>
      </c>
      <c r="D3851" s="134">
        <v>14.895799999999999</v>
      </c>
    </row>
    <row r="3852" spans="1:4" x14ac:dyDescent="0.25">
      <c r="A3852" s="131" t="s">
        <v>8</v>
      </c>
      <c r="B3852" s="132">
        <v>44722</v>
      </c>
      <c r="C3852" s="133">
        <v>8</v>
      </c>
      <c r="D3852" s="134">
        <v>11.54862</v>
      </c>
    </row>
    <row r="3853" spans="1:4" x14ac:dyDescent="0.25">
      <c r="A3853" s="131" t="s">
        <v>8</v>
      </c>
      <c r="B3853" s="132">
        <v>44722</v>
      </c>
      <c r="C3853" s="133">
        <v>9</v>
      </c>
      <c r="D3853" s="134">
        <v>2.6257100000000002</v>
      </c>
    </row>
    <row r="3854" spans="1:4" x14ac:dyDescent="0.25">
      <c r="A3854" s="131" t="s">
        <v>8</v>
      </c>
      <c r="B3854" s="132">
        <v>44722</v>
      </c>
      <c r="C3854" s="133">
        <v>10</v>
      </c>
      <c r="D3854" s="134">
        <v>17.987010000000001</v>
      </c>
    </row>
    <row r="3855" spans="1:4" x14ac:dyDescent="0.25">
      <c r="A3855" s="131" t="s">
        <v>8</v>
      </c>
      <c r="B3855" s="132">
        <v>44722</v>
      </c>
      <c r="C3855" s="133">
        <v>11</v>
      </c>
      <c r="D3855" s="134">
        <v>40.250259999999997</v>
      </c>
    </row>
    <row r="3856" spans="1:4" x14ac:dyDescent="0.25">
      <c r="A3856" s="131" t="s">
        <v>8</v>
      </c>
      <c r="B3856" s="132">
        <v>44722</v>
      </c>
      <c r="C3856" s="133">
        <v>12</v>
      </c>
      <c r="D3856" s="134">
        <v>35.091389999999997</v>
      </c>
    </row>
    <row r="3857" spans="1:4" x14ac:dyDescent="0.25">
      <c r="A3857" s="131" t="s">
        <v>8</v>
      </c>
      <c r="B3857" s="132">
        <v>44722</v>
      </c>
      <c r="C3857" s="133">
        <v>13</v>
      </c>
      <c r="D3857" s="134">
        <v>70.786289999999994</v>
      </c>
    </row>
    <row r="3858" spans="1:4" x14ac:dyDescent="0.25">
      <c r="A3858" s="131" t="s">
        <v>8</v>
      </c>
      <c r="B3858" s="132">
        <v>44722</v>
      </c>
      <c r="C3858" s="133">
        <v>14</v>
      </c>
      <c r="D3858" s="134">
        <v>76.263599999999997</v>
      </c>
    </row>
    <row r="3859" spans="1:4" x14ac:dyDescent="0.25">
      <c r="A3859" s="131" t="s">
        <v>8</v>
      </c>
      <c r="B3859" s="132">
        <v>44722</v>
      </c>
      <c r="C3859" s="133">
        <v>15</v>
      </c>
      <c r="D3859" s="134">
        <v>70.746539999999996</v>
      </c>
    </row>
    <row r="3860" spans="1:4" x14ac:dyDescent="0.25">
      <c r="A3860" s="131" t="s">
        <v>8</v>
      </c>
      <c r="B3860" s="132">
        <v>44722</v>
      </c>
      <c r="C3860" s="133">
        <v>16</v>
      </c>
      <c r="D3860" s="134">
        <v>71.473060000000004</v>
      </c>
    </row>
    <row r="3861" spans="1:4" x14ac:dyDescent="0.25">
      <c r="A3861" s="131" t="s">
        <v>8</v>
      </c>
      <c r="B3861" s="132">
        <v>44722</v>
      </c>
      <c r="C3861" s="133">
        <v>17</v>
      </c>
      <c r="D3861" s="134">
        <v>66.80068</v>
      </c>
    </row>
    <row r="3862" spans="1:4" x14ac:dyDescent="0.25">
      <c r="A3862" s="131" t="s">
        <v>8</v>
      </c>
      <c r="B3862" s="132">
        <v>44722</v>
      </c>
      <c r="C3862" s="133">
        <v>18</v>
      </c>
      <c r="D3862" s="134">
        <v>51.685510000000001</v>
      </c>
    </row>
    <row r="3863" spans="1:4" x14ac:dyDescent="0.25">
      <c r="A3863" s="131" t="s">
        <v>8</v>
      </c>
      <c r="B3863" s="132">
        <v>44722</v>
      </c>
      <c r="C3863" s="133">
        <v>19</v>
      </c>
      <c r="D3863" s="134">
        <v>63.01558</v>
      </c>
    </row>
    <row r="3864" spans="1:4" x14ac:dyDescent="0.25">
      <c r="A3864" s="131" t="s">
        <v>8</v>
      </c>
      <c r="B3864" s="132">
        <v>44722</v>
      </c>
      <c r="C3864" s="133">
        <v>20</v>
      </c>
      <c r="D3864" s="134">
        <v>88.029899999999998</v>
      </c>
    </row>
    <row r="3865" spans="1:4" x14ac:dyDescent="0.25">
      <c r="A3865" s="131" t="s">
        <v>8</v>
      </c>
      <c r="B3865" s="132">
        <v>44722</v>
      </c>
      <c r="C3865" s="133">
        <v>21</v>
      </c>
      <c r="D3865" s="134">
        <v>295.75689999999997</v>
      </c>
    </row>
    <row r="3866" spans="1:4" x14ac:dyDescent="0.25">
      <c r="A3866" s="131" t="s">
        <v>8</v>
      </c>
      <c r="B3866" s="132">
        <v>44722</v>
      </c>
      <c r="C3866" s="133">
        <v>22</v>
      </c>
      <c r="D3866" s="134">
        <v>151.09979999999999</v>
      </c>
    </row>
    <row r="3867" spans="1:4" x14ac:dyDescent="0.25">
      <c r="A3867" s="131" t="s">
        <v>8</v>
      </c>
      <c r="B3867" s="132">
        <v>44722</v>
      </c>
      <c r="C3867" s="133">
        <v>23</v>
      </c>
      <c r="D3867" s="134">
        <v>79.201920000000001</v>
      </c>
    </row>
    <row r="3868" spans="1:4" x14ac:dyDescent="0.25">
      <c r="A3868" s="131" t="s">
        <v>8</v>
      </c>
      <c r="B3868" s="132">
        <v>44722</v>
      </c>
      <c r="C3868" s="133">
        <v>24</v>
      </c>
      <c r="D3868" s="134">
        <v>51.16966</v>
      </c>
    </row>
    <row r="3869" spans="1:4" x14ac:dyDescent="0.25">
      <c r="A3869" s="131" t="s">
        <v>8</v>
      </c>
      <c r="B3869" s="132">
        <v>44723</v>
      </c>
      <c r="C3869" s="133">
        <v>1</v>
      </c>
      <c r="D3869" s="134">
        <v>40.989660000000001</v>
      </c>
    </row>
    <row r="3870" spans="1:4" x14ac:dyDescent="0.25">
      <c r="A3870" s="131" t="s">
        <v>8</v>
      </c>
      <c r="B3870" s="132">
        <v>44723</v>
      </c>
      <c r="C3870" s="133">
        <v>2</v>
      </c>
      <c r="D3870" s="134">
        <v>34.817459999999997</v>
      </c>
    </row>
    <row r="3871" spans="1:4" x14ac:dyDescent="0.25">
      <c r="A3871" s="131" t="s">
        <v>8</v>
      </c>
      <c r="B3871" s="132">
        <v>44723</v>
      </c>
      <c r="C3871" s="133">
        <v>3</v>
      </c>
      <c r="D3871" s="134">
        <v>12.691560000000001</v>
      </c>
    </row>
    <row r="3872" spans="1:4" x14ac:dyDescent="0.25">
      <c r="A3872" s="131" t="s">
        <v>8</v>
      </c>
      <c r="B3872" s="132">
        <v>44723</v>
      </c>
      <c r="C3872" s="133">
        <v>4</v>
      </c>
      <c r="D3872" s="134">
        <v>7.1542700000000004</v>
      </c>
    </row>
    <row r="3873" spans="1:4" x14ac:dyDescent="0.25">
      <c r="A3873" s="131" t="s">
        <v>8</v>
      </c>
      <c r="B3873" s="132">
        <v>44723</v>
      </c>
      <c r="C3873" s="133">
        <v>5</v>
      </c>
      <c r="D3873" s="134">
        <v>2.8808799999999999</v>
      </c>
    </row>
    <row r="3874" spans="1:4" x14ac:dyDescent="0.25">
      <c r="A3874" s="131" t="s">
        <v>8</v>
      </c>
      <c r="B3874" s="132">
        <v>44723</v>
      </c>
      <c r="C3874" s="133">
        <v>6</v>
      </c>
      <c r="D3874" s="134">
        <v>-6.9623499999999998</v>
      </c>
    </row>
    <row r="3875" spans="1:4" x14ac:dyDescent="0.25">
      <c r="A3875" s="131" t="s">
        <v>8</v>
      </c>
      <c r="B3875" s="132">
        <v>44723</v>
      </c>
      <c r="C3875" s="133">
        <v>7</v>
      </c>
      <c r="D3875" s="134">
        <v>3.7891499999999998</v>
      </c>
    </row>
    <row r="3876" spans="1:4" x14ac:dyDescent="0.25">
      <c r="A3876" s="131" t="s">
        <v>8</v>
      </c>
      <c r="B3876" s="132">
        <v>44723</v>
      </c>
      <c r="C3876" s="133">
        <v>8</v>
      </c>
      <c r="D3876" s="134">
        <v>30.045950000000001</v>
      </c>
    </row>
    <row r="3877" spans="1:4" x14ac:dyDescent="0.25">
      <c r="A3877" s="131" t="s">
        <v>8</v>
      </c>
      <c r="B3877" s="132">
        <v>44723</v>
      </c>
      <c r="C3877" s="133">
        <v>9</v>
      </c>
      <c r="D3877" s="134">
        <v>22.65127</v>
      </c>
    </row>
    <row r="3878" spans="1:4" x14ac:dyDescent="0.25">
      <c r="A3878" s="131" t="s">
        <v>8</v>
      </c>
      <c r="B3878" s="132">
        <v>44723</v>
      </c>
      <c r="C3878" s="133">
        <v>10</v>
      </c>
      <c r="D3878" s="134">
        <v>29.70139</v>
      </c>
    </row>
    <row r="3879" spans="1:4" x14ac:dyDescent="0.25">
      <c r="A3879" s="131" t="s">
        <v>8</v>
      </c>
      <c r="B3879" s="132">
        <v>44723</v>
      </c>
      <c r="C3879" s="133">
        <v>11</v>
      </c>
      <c r="D3879" s="134">
        <v>33.067909999999998</v>
      </c>
    </row>
    <row r="3880" spans="1:4" x14ac:dyDescent="0.25">
      <c r="A3880" s="131" t="s">
        <v>8</v>
      </c>
      <c r="B3880" s="132">
        <v>44723</v>
      </c>
      <c r="C3880" s="133">
        <v>12</v>
      </c>
      <c r="D3880" s="134">
        <v>46.118540000000003</v>
      </c>
    </row>
    <row r="3881" spans="1:4" x14ac:dyDescent="0.25">
      <c r="A3881" s="131" t="s">
        <v>8</v>
      </c>
      <c r="B3881" s="132">
        <v>44723</v>
      </c>
      <c r="C3881" s="133">
        <v>13</v>
      </c>
      <c r="D3881" s="134">
        <v>45.868139999999997</v>
      </c>
    </row>
    <row r="3882" spans="1:4" x14ac:dyDescent="0.25">
      <c r="A3882" s="131" t="s">
        <v>8</v>
      </c>
      <c r="B3882" s="132">
        <v>44723</v>
      </c>
      <c r="C3882" s="133">
        <v>14</v>
      </c>
      <c r="D3882" s="134">
        <v>19.327059999999999</v>
      </c>
    </row>
    <row r="3883" spans="1:4" x14ac:dyDescent="0.25">
      <c r="A3883" s="131" t="s">
        <v>8</v>
      </c>
      <c r="B3883" s="132">
        <v>44723</v>
      </c>
      <c r="C3883" s="133">
        <v>15</v>
      </c>
      <c r="D3883" s="134">
        <v>54.079270000000001</v>
      </c>
    </row>
    <row r="3884" spans="1:4" x14ac:dyDescent="0.25">
      <c r="A3884" s="131" t="s">
        <v>8</v>
      </c>
      <c r="B3884" s="132">
        <v>44723</v>
      </c>
      <c r="C3884" s="133">
        <v>16</v>
      </c>
      <c r="D3884" s="134">
        <v>40.317700000000002</v>
      </c>
    </row>
    <row r="3885" spans="1:4" x14ac:dyDescent="0.25">
      <c r="A3885" s="131" t="s">
        <v>8</v>
      </c>
      <c r="B3885" s="132">
        <v>44723</v>
      </c>
      <c r="C3885" s="133">
        <v>17</v>
      </c>
      <c r="D3885" s="134">
        <v>36.6066</v>
      </c>
    </row>
    <row r="3886" spans="1:4" x14ac:dyDescent="0.25">
      <c r="A3886" s="131" t="s">
        <v>8</v>
      </c>
      <c r="B3886" s="132">
        <v>44723</v>
      </c>
      <c r="C3886" s="133">
        <v>18</v>
      </c>
      <c r="D3886" s="134">
        <v>42.720230000000001</v>
      </c>
    </row>
    <row r="3887" spans="1:4" x14ac:dyDescent="0.25">
      <c r="A3887" s="131" t="s">
        <v>8</v>
      </c>
      <c r="B3887" s="132">
        <v>44723</v>
      </c>
      <c r="C3887" s="133">
        <v>19</v>
      </c>
      <c r="D3887" s="134">
        <v>43.532940000000004</v>
      </c>
    </row>
    <row r="3888" spans="1:4" x14ac:dyDescent="0.25">
      <c r="A3888" s="131" t="s">
        <v>8</v>
      </c>
      <c r="B3888" s="132">
        <v>44723</v>
      </c>
      <c r="C3888" s="133">
        <v>20</v>
      </c>
      <c r="D3888" s="134">
        <v>55.641109999999998</v>
      </c>
    </row>
    <row r="3889" spans="1:4" x14ac:dyDescent="0.25">
      <c r="A3889" s="131" t="s">
        <v>8</v>
      </c>
      <c r="B3889" s="132">
        <v>44723</v>
      </c>
      <c r="C3889" s="133">
        <v>21</v>
      </c>
      <c r="D3889" s="134">
        <v>93.58175</v>
      </c>
    </row>
    <row r="3890" spans="1:4" x14ac:dyDescent="0.25">
      <c r="A3890" s="131" t="s">
        <v>8</v>
      </c>
      <c r="B3890" s="132">
        <v>44723</v>
      </c>
      <c r="C3890" s="133">
        <v>22</v>
      </c>
      <c r="D3890" s="134">
        <v>26.00536</v>
      </c>
    </row>
    <row r="3891" spans="1:4" x14ac:dyDescent="0.25">
      <c r="A3891" s="131" t="s">
        <v>8</v>
      </c>
      <c r="B3891" s="132">
        <v>44723</v>
      </c>
      <c r="C3891" s="133">
        <v>23</v>
      </c>
      <c r="D3891" s="134">
        <v>23.966349999999998</v>
      </c>
    </row>
    <row r="3892" spans="1:4" x14ac:dyDescent="0.25">
      <c r="A3892" s="131" t="s">
        <v>8</v>
      </c>
      <c r="B3892" s="132">
        <v>44723</v>
      </c>
      <c r="C3892" s="133">
        <v>24</v>
      </c>
      <c r="D3892" s="134">
        <v>32.771520000000002</v>
      </c>
    </row>
    <row r="3893" spans="1:4" x14ac:dyDescent="0.25">
      <c r="A3893" s="131" t="s">
        <v>8</v>
      </c>
      <c r="B3893" s="132">
        <v>44724</v>
      </c>
      <c r="C3893" s="133">
        <v>1</v>
      </c>
      <c r="D3893" s="134">
        <v>14.14367</v>
      </c>
    </row>
    <row r="3894" spans="1:4" x14ac:dyDescent="0.25">
      <c r="A3894" s="131" t="s">
        <v>8</v>
      </c>
      <c r="B3894" s="132">
        <v>44724</v>
      </c>
      <c r="C3894" s="133">
        <v>2</v>
      </c>
      <c r="D3894" s="134">
        <v>23.562080000000002</v>
      </c>
    </row>
    <row r="3895" spans="1:4" x14ac:dyDescent="0.25">
      <c r="A3895" s="131" t="s">
        <v>8</v>
      </c>
      <c r="B3895" s="132">
        <v>44724</v>
      </c>
      <c r="C3895" s="133">
        <v>3</v>
      </c>
      <c r="D3895" s="134">
        <v>19.201370000000001</v>
      </c>
    </row>
    <row r="3896" spans="1:4" x14ac:dyDescent="0.25">
      <c r="A3896" s="131" t="s">
        <v>8</v>
      </c>
      <c r="B3896" s="132">
        <v>44724</v>
      </c>
      <c r="C3896" s="133">
        <v>4</v>
      </c>
      <c r="D3896" s="134">
        <v>7.1048299999999998</v>
      </c>
    </row>
    <row r="3897" spans="1:4" x14ac:dyDescent="0.25">
      <c r="A3897" s="131" t="s">
        <v>8</v>
      </c>
      <c r="B3897" s="132">
        <v>44724</v>
      </c>
      <c r="C3897" s="133">
        <v>5</v>
      </c>
      <c r="D3897" s="134">
        <v>4.4395800000000003</v>
      </c>
    </row>
    <row r="3898" spans="1:4" x14ac:dyDescent="0.25">
      <c r="A3898" s="131" t="s">
        <v>8</v>
      </c>
      <c r="B3898" s="132">
        <v>44724</v>
      </c>
      <c r="C3898" s="133">
        <v>6</v>
      </c>
      <c r="D3898" s="134">
        <v>10.146660000000001</v>
      </c>
    </row>
    <row r="3899" spans="1:4" x14ac:dyDescent="0.25">
      <c r="A3899" s="131" t="s">
        <v>8</v>
      </c>
      <c r="B3899" s="132">
        <v>44724</v>
      </c>
      <c r="C3899" s="133">
        <v>7</v>
      </c>
      <c r="D3899" s="134">
        <v>17.708780000000001</v>
      </c>
    </row>
    <row r="3900" spans="1:4" x14ac:dyDescent="0.25">
      <c r="A3900" s="131" t="s">
        <v>8</v>
      </c>
      <c r="B3900" s="132">
        <v>44724</v>
      </c>
      <c r="C3900" s="133">
        <v>8</v>
      </c>
      <c r="D3900" s="134">
        <v>28.017659999999999</v>
      </c>
    </row>
    <row r="3901" spans="1:4" x14ac:dyDescent="0.25">
      <c r="A3901" s="131" t="s">
        <v>8</v>
      </c>
      <c r="B3901" s="132">
        <v>44724</v>
      </c>
      <c r="C3901" s="133">
        <v>9</v>
      </c>
      <c r="D3901" s="134">
        <v>22.936869999999999</v>
      </c>
    </row>
    <row r="3902" spans="1:4" x14ac:dyDescent="0.25">
      <c r="A3902" s="131" t="s">
        <v>8</v>
      </c>
      <c r="B3902" s="132">
        <v>44724</v>
      </c>
      <c r="C3902" s="133">
        <v>10</v>
      </c>
      <c r="D3902" s="134">
        <v>11.03895</v>
      </c>
    </row>
    <row r="3903" spans="1:4" x14ac:dyDescent="0.25">
      <c r="A3903" s="131" t="s">
        <v>8</v>
      </c>
      <c r="B3903" s="132">
        <v>44724</v>
      </c>
      <c r="C3903" s="133">
        <v>11</v>
      </c>
      <c r="D3903" s="134">
        <v>20.984279999999998</v>
      </c>
    </row>
    <row r="3904" spans="1:4" x14ac:dyDescent="0.25">
      <c r="A3904" s="131" t="s">
        <v>8</v>
      </c>
      <c r="B3904" s="132">
        <v>44724</v>
      </c>
      <c r="C3904" s="133">
        <v>12</v>
      </c>
      <c r="D3904" s="134">
        <v>17.932030000000001</v>
      </c>
    </row>
    <row r="3905" spans="1:4" x14ac:dyDescent="0.25">
      <c r="A3905" s="131" t="s">
        <v>8</v>
      </c>
      <c r="B3905" s="132">
        <v>44724</v>
      </c>
      <c r="C3905" s="133">
        <v>13</v>
      </c>
      <c r="D3905" s="134">
        <v>46.688400000000001</v>
      </c>
    </row>
    <row r="3906" spans="1:4" x14ac:dyDescent="0.25">
      <c r="A3906" s="131" t="s">
        <v>8</v>
      </c>
      <c r="B3906" s="132">
        <v>44724</v>
      </c>
      <c r="C3906" s="133">
        <v>14</v>
      </c>
      <c r="D3906" s="134">
        <v>29.8292</v>
      </c>
    </row>
    <row r="3907" spans="1:4" x14ac:dyDescent="0.25">
      <c r="A3907" s="131" t="s">
        <v>8</v>
      </c>
      <c r="B3907" s="132">
        <v>44724</v>
      </c>
      <c r="C3907" s="133">
        <v>15</v>
      </c>
      <c r="D3907" s="134">
        <v>12.46546</v>
      </c>
    </row>
    <row r="3908" spans="1:4" x14ac:dyDescent="0.25">
      <c r="A3908" s="131" t="s">
        <v>8</v>
      </c>
      <c r="B3908" s="132">
        <v>44724</v>
      </c>
      <c r="C3908" s="133">
        <v>16</v>
      </c>
      <c r="D3908" s="134">
        <v>9.0531400000000009</v>
      </c>
    </row>
    <row r="3909" spans="1:4" x14ac:dyDescent="0.25">
      <c r="A3909" s="131" t="s">
        <v>8</v>
      </c>
      <c r="B3909" s="132">
        <v>44724</v>
      </c>
      <c r="C3909" s="133">
        <v>17</v>
      </c>
      <c r="D3909" s="134">
        <v>12.455830000000001</v>
      </c>
    </row>
    <row r="3910" spans="1:4" x14ac:dyDescent="0.25">
      <c r="A3910" s="131" t="s">
        <v>8</v>
      </c>
      <c r="B3910" s="132">
        <v>44724</v>
      </c>
      <c r="C3910" s="133">
        <v>18</v>
      </c>
      <c r="D3910" s="134">
        <v>11.875640000000001</v>
      </c>
    </row>
    <row r="3911" spans="1:4" x14ac:dyDescent="0.25">
      <c r="A3911" s="131" t="s">
        <v>8</v>
      </c>
      <c r="B3911" s="132">
        <v>44724</v>
      </c>
      <c r="C3911" s="133">
        <v>19</v>
      </c>
      <c r="D3911" s="134">
        <v>19.43506</v>
      </c>
    </row>
    <row r="3912" spans="1:4" x14ac:dyDescent="0.25">
      <c r="A3912" s="131" t="s">
        <v>8</v>
      </c>
      <c r="B3912" s="132">
        <v>44724</v>
      </c>
      <c r="C3912" s="133">
        <v>20</v>
      </c>
      <c r="D3912" s="134">
        <v>18.982510000000001</v>
      </c>
    </row>
    <row r="3913" spans="1:4" x14ac:dyDescent="0.25">
      <c r="A3913" s="131" t="s">
        <v>8</v>
      </c>
      <c r="B3913" s="132">
        <v>44724</v>
      </c>
      <c r="C3913" s="133">
        <v>21</v>
      </c>
      <c r="D3913" s="134">
        <v>20.65185</v>
      </c>
    </row>
    <row r="3914" spans="1:4" x14ac:dyDescent="0.25">
      <c r="A3914" s="131" t="s">
        <v>8</v>
      </c>
      <c r="B3914" s="132">
        <v>44724</v>
      </c>
      <c r="C3914" s="133">
        <v>22</v>
      </c>
      <c r="D3914" s="134">
        <v>20.56523</v>
      </c>
    </row>
    <row r="3915" spans="1:4" x14ac:dyDescent="0.25">
      <c r="A3915" s="131" t="s">
        <v>8</v>
      </c>
      <c r="B3915" s="132">
        <v>44724</v>
      </c>
      <c r="C3915" s="133">
        <v>23</v>
      </c>
      <c r="D3915" s="134">
        <v>20.51108</v>
      </c>
    </row>
    <row r="3916" spans="1:4" x14ac:dyDescent="0.25">
      <c r="A3916" s="131" t="s">
        <v>8</v>
      </c>
      <c r="B3916" s="132">
        <v>44724</v>
      </c>
      <c r="C3916" s="133">
        <v>24</v>
      </c>
      <c r="D3916" s="134">
        <v>2.9096000000000002</v>
      </c>
    </row>
    <row r="3917" spans="1:4" x14ac:dyDescent="0.25">
      <c r="A3917" s="131" t="s">
        <v>8</v>
      </c>
      <c r="B3917" s="132">
        <v>44725</v>
      </c>
      <c r="C3917" s="133">
        <v>1</v>
      </c>
      <c r="D3917" s="134">
        <v>1.36957</v>
      </c>
    </row>
    <row r="3918" spans="1:4" x14ac:dyDescent="0.25">
      <c r="A3918" s="131" t="s">
        <v>8</v>
      </c>
      <c r="B3918" s="132">
        <v>44725</v>
      </c>
      <c r="C3918" s="133">
        <v>2</v>
      </c>
      <c r="D3918" s="134">
        <v>2.0758899999999998</v>
      </c>
    </row>
    <row r="3919" spans="1:4" x14ac:dyDescent="0.25">
      <c r="A3919" s="131" t="s">
        <v>8</v>
      </c>
      <c r="B3919" s="132">
        <v>44725</v>
      </c>
      <c r="C3919" s="133">
        <v>3</v>
      </c>
      <c r="D3919" s="134">
        <v>-11.425940000000001</v>
      </c>
    </row>
    <row r="3920" spans="1:4" x14ac:dyDescent="0.25">
      <c r="A3920" s="131" t="s">
        <v>8</v>
      </c>
      <c r="B3920" s="132">
        <v>44725</v>
      </c>
      <c r="C3920" s="133">
        <v>4</v>
      </c>
      <c r="D3920" s="134">
        <v>-6.3685600000000004</v>
      </c>
    </row>
    <row r="3921" spans="1:4" x14ac:dyDescent="0.25">
      <c r="A3921" s="131" t="s">
        <v>8</v>
      </c>
      <c r="B3921" s="132">
        <v>44725</v>
      </c>
      <c r="C3921" s="133">
        <v>5</v>
      </c>
      <c r="D3921" s="134">
        <v>-20.554379999999998</v>
      </c>
    </row>
    <row r="3922" spans="1:4" x14ac:dyDescent="0.25">
      <c r="A3922" s="131" t="s">
        <v>8</v>
      </c>
      <c r="B3922" s="132">
        <v>44725</v>
      </c>
      <c r="C3922" s="133">
        <v>6</v>
      </c>
      <c r="D3922" s="134">
        <v>3.2461700000000002</v>
      </c>
    </row>
    <row r="3923" spans="1:4" x14ac:dyDescent="0.25">
      <c r="A3923" s="131" t="s">
        <v>8</v>
      </c>
      <c r="B3923" s="132">
        <v>44725</v>
      </c>
      <c r="C3923" s="133">
        <v>7</v>
      </c>
      <c r="D3923" s="134">
        <v>-17.663810000000002</v>
      </c>
    </row>
    <row r="3924" spans="1:4" x14ac:dyDescent="0.25">
      <c r="A3924" s="131" t="s">
        <v>8</v>
      </c>
      <c r="B3924" s="132">
        <v>44725</v>
      </c>
      <c r="C3924" s="133">
        <v>8</v>
      </c>
      <c r="D3924" s="134">
        <v>-9.0345899999999997</v>
      </c>
    </row>
    <row r="3925" spans="1:4" x14ac:dyDescent="0.25">
      <c r="A3925" s="131" t="s">
        <v>8</v>
      </c>
      <c r="B3925" s="132">
        <v>44725</v>
      </c>
      <c r="C3925" s="133">
        <v>9</v>
      </c>
      <c r="D3925" s="134">
        <v>6.5244499999999999</v>
      </c>
    </row>
    <row r="3926" spans="1:4" x14ac:dyDescent="0.25">
      <c r="A3926" s="131" t="s">
        <v>8</v>
      </c>
      <c r="B3926" s="132">
        <v>44725</v>
      </c>
      <c r="C3926" s="133">
        <v>10</v>
      </c>
      <c r="D3926" s="134">
        <v>1.1172899999999999</v>
      </c>
    </row>
    <row r="3927" spans="1:4" x14ac:dyDescent="0.25">
      <c r="A3927" s="131" t="s">
        <v>8</v>
      </c>
      <c r="B3927" s="132">
        <v>44725</v>
      </c>
      <c r="C3927" s="133">
        <v>11</v>
      </c>
      <c r="D3927" s="134">
        <v>-2.9673699999999998</v>
      </c>
    </row>
    <row r="3928" spans="1:4" x14ac:dyDescent="0.25">
      <c r="A3928" s="131" t="s">
        <v>8</v>
      </c>
      <c r="B3928" s="132">
        <v>44725</v>
      </c>
      <c r="C3928" s="133">
        <v>12</v>
      </c>
      <c r="D3928" s="134">
        <v>-13.64303</v>
      </c>
    </row>
    <row r="3929" spans="1:4" x14ac:dyDescent="0.25">
      <c r="A3929" s="131" t="s">
        <v>8</v>
      </c>
      <c r="B3929" s="132">
        <v>44725</v>
      </c>
      <c r="C3929" s="133">
        <v>13</v>
      </c>
      <c r="D3929" s="134">
        <v>-5.1139999999999998E-2</v>
      </c>
    </row>
    <row r="3930" spans="1:4" x14ac:dyDescent="0.25">
      <c r="A3930" s="131" t="s">
        <v>8</v>
      </c>
      <c r="B3930" s="132">
        <v>44725</v>
      </c>
      <c r="C3930" s="133">
        <v>14</v>
      </c>
      <c r="D3930" s="134">
        <v>-3.7330000000000002E-2</v>
      </c>
    </row>
    <row r="3931" spans="1:4" x14ac:dyDescent="0.25">
      <c r="A3931" s="131" t="s">
        <v>8</v>
      </c>
      <c r="B3931" s="132">
        <v>44725</v>
      </c>
      <c r="C3931" s="133">
        <v>15</v>
      </c>
      <c r="D3931" s="134">
        <v>-0.39513999999999999</v>
      </c>
    </row>
    <row r="3932" spans="1:4" x14ac:dyDescent="0.25">
      <c r="A3932" s="131" t="s">
        <v>8</v>
      </c>
      <c r="B3932" s="132">
        <v>44725</v>
      </c>
      <c r="C3932" s="133">
        <v>16</v>
      </c>
      <c r="D3932" s="134">
        <v>-2.1676500000000001</v>
      </c>
    </row>
    <row r="3933" spans="1:4" x14ac:dyDescent="0.25">
      <c r="A3933" s="131" t="s">
        <v>8</v>
      </c>
      <c r="B3933" s="132">
        <v>44725</v>
      </c>
      <c r="C3933" s="133">
        <v>17</v>
      </c>
      <c r="D3933" s="134">
        <v>-10.28337</v>
      </c>
    </row>
    <row r="3934" spans="1:4" x14ac:dyDescent="0.25">
      <c r="A3934" s="131" t="s">
        <v>8</v>
      </c>
      <c r="B3934" s="132">
        <v>44725</v>
      </c>
      <c r="C3934" s="133">
        <v>18</v>
      </c>
      <c r="D3934" s="134">
        <v>-4.3575900000000001</v>
      </c>
    </row>
    <row r="3935" spans="1:4" x14ac:dyDescent="0.25">
      <c r="A3935" s="131" t="s">
        <v>8</v>
      </c>
      <c r="B3935" s="132">
        <v>44725</v>
      </c>
      <c r="C3935" s="133">
        <v>19</v>
      </c>
      <c r="D3935" s="134">
        <v>-5.30497</v>
      </c>
    </row>
    <row r="3936" spans="1:4" x14ac:dyDescent="0.25">
      <c r="A3936" s="131" t="s">
        <v>8</v>
      </c>
      <c r="B3936" s="132">
        <v>44725</v>
      </c>
      <c r="C3936" s="133">
        <v>20</v>
      </c>
      <c r="D3936" s="134">
        <v>9.8426299999999998</v>
      </c>
    </row>
    <row r="3937" spans="1:4" x14ac:dyDescent="0.25">
      <c r="A3937" s="131" t="s">
        <v>8</v>
      </c>
      <c r="B3937" s="132">
        <v>44725</v>
      </c>
      <c r="C3937" s="133">
        <v>21</v>
      </c>
      <c r="D3937" s="134">
        <v>-5.4981499999999999</v>
      </c>
    </row>
    <row r="3938" spans="1:4" x14ac:dyDescent="0.25">
      <c r="A3938" s="131" t="s">
        <v>8</v>
      </c>
      <c r="B3938" s="132">
        <v>44725</v>
      </c>
      <c r="C3938" s="133">
        <v>22</v>
      </c>
      <c r="D3938" s="134">
        <v>-36.018909999999998</v>
      </c>
    </row>
    <row r="3939" spans="1:4" x14ac:dyDescent="0.25">
      <c r="A3939" s="131" t="s">
        <v>8</v>
      </c>
      <c r="B3939" s="132">
        <v>44725</v>
      </c>
      <c r="C3939" s="133">
        <v>23</v>
      </c>
      <c r="D3939" s="134">
        <v>-53.770659999999999</v>
      </c>
    </row>
    <row r="3940" spans="1:4" x14ac:dyDescent="0.25">
      <c r="A3940" s="131" t="s">
        <v>8</v>
      </c>
      <c r="B3940" s="132">
        <v>44725</v>
      </c>
      <c r="C3940" s="133">
        <v>24</v>
      </c>
      <c r="D3940" s="134">
        <v>-42.695</v>
      </c>
    </row>
    <row r="3941" spans="1:4" x14ac:dyDescent="0.25">
      <c r="A3941" s="131" t="s">
        <v>8</v>
      </c>
      <c r="B3941" s="132">
        <v>44726</v>
      </c>
      <c r="C3941" s="133">
        <v>1</v>
      </c>
      <c r="D3941" s="134">
        <v>-29.455539999999999</v>
      </c>
    </row>
    <row r="3942" spans="1:4" x14ac:dyDescent="0.25">
      <c r="A3942" s="131" t="s">
        <v>8</v>
      </c>
      <c r="B3942" s="132">
        <v>44726</v>
      </c>
      <c r="C3942" s="133">
        <v>2</v>
      </c>
      <c r="D3942" s="134">
        <v>-22.70532</v>
      </c>
    </row>
    <row r="3943" spans="1:4" x14ac:dyDescent="0.25">
      <c r="A3943" s="131" t="s">
        <v>8</v>
      </c>
      <c r="B3943" s="132">
        <v>44726</v>
      </c>
      <c r="C3943" s="133">
        <v>3</v>
      </c>
      <c r="D3943" s="134">
        <v>-50.38129</v>
      </c>
    </row>
    <row r="3944" spans="1:4" x14ac:dyDescent="0.25">
      <c r="A3944" s="131" t="s">
        <v>8</v>
      </c>
      <c r="B3944" s="132">
        <v>44726</v>
      </c>
      <c r="C3944" s="133">
        <v>4</v>
      </c>
      <c r="D3944" s="134">
        <v>-51.153889999999997</v>
      </c>
    </row>
    <row r="3945" spans="1:4" x14ac:dyDescent="0.25">
      <c r="A3945" s="131" t="s">
        <v>8</v>
      </c>
      <c r="B3945" s="132">
        <v>44726</v>
      </c>
      <c r="C3945" s="133">
        <v>5</v>
      </c>
      <c r="D3945" s="134">
        <v>-51.683480000000003</v>
      </c>
    </row>
    <row r="3946" spans="1:4" x14ac:dyDescent="0.25">
      <c r="A3946" s="131" t="s">
        <v>8</v>
      </c>
      <c r="B3946" s="132">
        <v>44726</v>
      </c>
      <c r="C3946" s="133">
        <v>6</v>
      </c>
      <c r="D3946" s="134">
        <v>-49.84496</v>
      </c>
    </row>
    <row r="3947" spans="1:4" x14ac:dyDescent="0.25">
      <c r="A3947" s="131" t="s">
        <v>8</v>
      </c>
      <c r="B3947" s="132">
        <v>44726</v>
      </c>
      <c r="C3947" s="133">
        <v>7</v>
      </c>
      <c r="D3947" s="134">
        <v>-14.06465</v>
      </c>
    </row>
    <row r="3948" spans="1:4" x14ac:dyDescent="0.25">
      <c r="A3948" s="131" t="s">
        <v>8</v>
      </c>
      <c r="B3948" s="132">
        <v>44726</v>
      </c>
      <c r="C3948" s="133">
        <v>8</v>
      </c>
      <c r="D3948" s="134">
        <v>6.8010000000000002</v>
      </c>
    </row>
    <row r="3949" spans="1:4" x14ac:dyDescent="0.25">
      <c r="A3949" s="131" t="s">
        <v>8</v>
      </c>
      <c r="B3949" s="132">
        <v>44726</v>
      </c>
      <c r="C3949" s="133">
        <v>9</v>
      </c>
      <c r="D3949" s="134">
        <v>-8.5292499999999993</v>
      </c>
    </row>
    <row r="3950" spans="1:4" x14ac:dyDescent="0.25">
      <c r="A3950" s="131" t="s">
        <v>8</v>
      </c>
      <c r="B3950" s="132">
        <v>44726</v>
      </c>
      <c r="C3950" s="133">
        <v>10</v>
      </c>
      <c r="D3950" s="134">
        <v>-11.802390000000001</v>
      </c>
    </row>
    <row r="3951" spans="1:4" x14ac:dyDescent="0.25">
      <c r="A3951" s="131" t="s">
        <v>8</v>
      </c>
      <c r="B3951" s="132">
        <v>44726</v>
      </c>
      <c r="C3951" s="133">
        <v>11</v>
      </c>
      <c r="D3951" s="134">
        <v>-6.59009</v>
      </c>
    </row>
    <row r="3952" spans="1:4" x14ac:dyDescent="0.25">
      <c r="A3952" s="131" t="s">
        <v>8</v>
      </c>
      <c r="B3952" s="132">
        <v>44726</v>
      </c>
      <c r="C3952" s="133">
        <v>12</v>
      </c>
      <c r="D3952" s="134">
        <v>-5.7399399999999998</v>
      </c>
    </row>
    <row r="3953" spans="1:4" x14ac:dyDescent="0.25">
      <c r="A3953" s="131" t="s">
        <v>8</v>
      </c>
      <c r="B3953" s="132">
        <v>44726</v>
      </c>
      <c r="C3953" s="133">
        <v>13</v>
      </c>
      <c r="D3953" s="134">
        <v>-4.4550700000000001</v>
      </c>
    </row>
    <row r="3954" spans="1:4" x14ac:dyDescent="0.25">
      <c r="A3954" s="131" t="s">
        <v>8</v>
      </c>
      <c r="B3954" s="132">
        <v>44726</v>
      </c>
      <c r="C3954" s="133">
        <v>14</v>
      </c>
      <c r="D3954" s="134">
        <v>-3.7100200000000001</v>
      </c>
    </row>
    <row r="3955" spans="1:4" x14ac:dyDescent="0.25">
      <c r="A3955" s="131" t="s">
        <v>8</v>
      </c>
      <c r="B3955" s="132">
        <v>44726</v>
      </c>
      <c r="C3955" s="133">
        <v>15</v>
      </c>
      <c r="D3955" s="134">
        <v>-6.4264700000000001</v>
      </c>
    </row>
    <row r="3956" spans="1:4" x14ac:dyDescent="0.25">
      <c r="A3956" s="131" t="s">
        <v>8</v>
      </c>
      <c r="B3956" s="132">
        <v>44726</v>
      </c>
      <c r="C3956" s="133">
        <v>16</v>
      </c>
      <c r="D3956" s="134">
        <v>-2.9870999999999999</v>
      </c>
    </row>
    <row r="3957" spans="1:4" x14ac:dyDescent="0.25">
      <c r="A3957" s="131" t="s">
        <v>8</v>
      </c>
      <c r="B3957" s="132">
        <v>44726</v>
      </c>
      <c r="C3957" s="133">
        <v>17</v>
      </c>
      <c r="D3957" s="134">
        <v>-0.17856</v>
      </c>
    </row>
    <row r="3958" spans="1:4" x14ac:dyDescent="0.25">
      <c r="A3958" s="131" t="s">
        <v>8</v>
      </c>
      <c r="B3958" s="132">
        <v>44726</v>
      </c>
      <c r="C3958" s="133">
        <v>18</v>
      </c>
      <c r="D3958" s="134">
        <v>-24.629829999999998</v>
      </c>
    </row>
    <row r="3959" spans="1:4" x14ac:dyDescent="0.25">
      <c r="A3959" s="131" t="s">
        <v>8</v>
      </c>
      <c r="B3959" s="132">
        <v>44726</v>
      </c>
      <c r="C3959" s="133">
        <v>19</v>
      </c>
      <c r="D3959" s="134">
        <v>3.4045000000000001</v>
      </c>
    </row>
    <row r="3960" spans="1:4" x14ac:dyDescent="0.25">
      <c r="A3960" s="131" t="s">
        <v>8</v>
      </c>
      <c r="B3960" s="132">
        <v>44726</v>
      </c>
      <c r="C3960" s="133">
        <v>20</v>
      </c>
      <c r="D3960" s="134">
        <v>15.08573</v>
      </c>
    </row>
    <row r="3961" spans="1:4" x14ac:dyDescent="0.25">
      <c r="A3961" s="131" t="s">
        <v>8</v>
      </c>
      <c r="B3961" s="132">
        <v>44726</v>
      </c>
      <c r="C3961" s="133">
        <v>21</v>
      </c>
      <c r="D3961" s="134">
        <v>-33.61721</v>
      </c>
    </row>
    <row r="3962" spans="1:4" x14ac:dyDescent="0.25">
      <c r="A3962" s="131" t="s">
        <v>8</v>
      </c>
      <c r="B3962" s="132">
        <v>44726</v>
      </c>
      <c r="C3962" s="133">
        <v>22</v>
      </c>
      <c r="D3962" s="134">
        <v>32.259680000000003</v>
      </c>
    </row>
    <row r="3963" spans="1:4" x14ac:dyDescent="0.25">
      <c r="A3963" s="131" t="s">
        <v>8</v>
      </c>
      <c r="B3963" s="132">
        <v>44726</v>
      </c>
      <c r="C3963" s="133">
        <v>23</v>
      </c>
      <c r="D3963" s="134">
        <v>18.75421</v>
      </c>
    </row>
    <row r="3964" spans="1:4" x14ac:dyDescent="0.25">
      <c r="A3964" s="131" t="s">
        <v>8</v>
      </c>
      <c r="B3964" s="132">
        <v>44726</v>
      </c>
      <c r="C3964" s="133">
        <v>24</v>
      </c>
      <c r="D3964" s="134">
        <v>5.5678200000000002</v>
      </c>
    </row>
    <row r="3965" spans="1:4" x14ac:dyDescent="0.25">
      <c r="A3965" s="131" t="s">
        <v>8</v>
      </c>
      <c r="B3965" s="132">
        <v>44727</v>
      </c>
      <c r="C3965" s="133">
        <v>1</v>
      </c>
      <c r="D3965" s="134">
        <v>18.302600000000002</v>
      </c>
    </row>
    <row r="3966" spans="1:4" x14ac:dyDescent="0.25">
      <c r="A3966" s="131" t="s">
        <v>8</v>
      </c>
      <c r="B3966" s="132">
        <v>44727</v>
      </c>
      <c r="C3966" s="133">
        <v>2</v>
      </c>
      <c r="D3966" s="134">
        <v>19.569759999999999</v>
      </c>
    </row>
    <row r="3967" spans="1:4" x14ac:dyDescent="0.25">
      <c r="A3967" s="131" t="s">
        <v>8</v>
      </c>
      <c r="B3967" s="132">
        <v>44727</v>
      </c>
      <c r="C3967" s="133">
        <v>3</v>
      </c>
      <c r="D3967" s="134">
        <v>-11.117010000000001</v>
      </c>
    </row>
    <row r="3968" spans="1:4" x14ac:dyDescent="0.25">
      <c r="A3968" s="131" t="s">
        <v>8</v>
      </c>
      <c r="B3968" s="132">
        <v>44727</v>
      </c>
      <c r="C3968" s="133">
        <v>4</v>
      </c>
      <c r="D3968" s="134">
        <v>3.07314</v>
      </c>
    </row>
    <row r="3969" spans="1:4" x14ac:dyDescent="0.25">
      <c r="A3969" s="131" t="s">
        <v>8</v>
      </c>
      <c r="B3969" s="132">
        <v>44727</v>
      </c>
      <c r="C3969" s="133">
        <v>5</v>
      </c>
      <c r="D3969" s="134">
        <v>-1.55E-2</v>
      </c>
    </row>
    <row r="3970" spans="1:4" x14ac:dyDescent="0.25">
      <c r="A3970" s="131" t="s">
        <v>8</v>
      </c>
      <c r="B3970" s="132">
        <v>44727</v>
      </c>
      <c r="C3970" s="133">
        <v>6</v>
      </c>
      <c r="D3970" s="134">
        <v>11.62833</v>
      </c>
    </row>
    <row r="3971" spans="1:4" x14ac:dyDescent="0.25">
      <c r="A3971" s="131" t="s">
        <v>8</v>
      </c>
      <c r="B3971" s="132">
        <v>44727</v>
      </c>
      <c r="C3971" s="133">
        <v>7</v>
      </c>
      <c r="D3971" s="134">
        <v>13.78383</v>
      </c>
    </row>
    <row r="3972" spans="1:4" x14ac:dyDescent="0.25">
      <c r="A3972" s="131" t="s">
        <v>8</v>
      </c>
      <c r="B3972" s="132">
        <v>44727</v>
      </c>
      <c r="C3972" s="133">
        <v>8</v>
      </c>
      <c r="D3972" s="134">
        <v>21.246020000000001</v>
      </c>
    </row>
    <row r="3973" spans="1:4" x14ac:dyDescent="0.25">
      <c r="A3973" s="131" t="s">
        <v>8</v>
      </c>
      <c r="B3973" s="132">
        <v>44727</v>
      </c>
      <c r="C3973" s="133">
        <v>9</v>
      </c>
      <c r="D3973" s="134">
        <v>25.8049</v>
      </c>
    </row>
    <row r="3974" spans="1:4" x14ac:dyDescent="0.25">
      <c r="A3974" s="131" t="s">
        <v>8</v>
      </c>
      <c r="B3974" s="132">
        <v>44727</v>
      </c>
      <c r="C3974" s="133">
        <v>10</v>
      </c>
      <c r="D3974" s="134">
        <v>30.08578</v>
      </c>
    </row>
    <row r="3975" spans="1:4" x14ac:dyDescent="0.25">
      <c r="A3975" s="131" t="s">
        <v>8</v>
      </c>
      <c r="B3975" s="132">
        <v>44727</v>
      </c>
      <c r="C3975" s="133">
        <v>11</v>
      </c>
      <c r="D3975" s="134">
        <v>11.36645</v>
      </c>
    </row>
    <row r="3976" spans="1:4" x14ac:dyDescent="0.25">
      <c r="A3976" s="131" t="s">
        <v>8</v>
      </c>
      <c r="B3976" s="132">
        <v>44727</v>
      </c>
      <c r="C3976" s="133">
        <v>12</v>
      </c>
      <c r="D3976" s="134">
        <v>-3.2441499999999999</v>
      </c>
    </row>
    <row r="3977" spans="1:4" x14ac:dyDescent="0.25">
      <c r="A3977" s="131" t="s">
        <v>8</v>
      </c>
      <c r="B3977" s="132">
        <v>44727</v>
      </c>
      <c r="C3977" s="133">
        <v>13</v>
      </c>
      <c r="D3977" s="134">
        <v>12.096819999999999</v>
      </c>
    </row>
    <row r="3978" spans="1:4" x14ac:dyDescent="0.25">
      <c r="A3978" s="131" t="s">
        <v>8</v>
      </c>
      <c r="B3978" s="132">
        <v>44727</v>
      </c>
      <c r="C3978" s="133">
        <v>14</v>
      </c>
      <c r="D3978" s="134">
        <v>10.51132</v>
      </c>
    </row>
    <row r="3979" spans="1:4" x14ac:dyDescent="0.25">
      <c r="A3979" s="131" t="s">
        <v>8</v>
      </c>
      <c r="B3979" s="132">
        <v>44727</v>
      </c>
      <c r="C3979" s="133">
        <v>15</v>
      </c>
      <c r="D3979" s="134">
        <v>13.350009999999999</v>
      </c>
    </row>
    <row r="3980" spans="1:4" x14ac:dyDescent="0.25">
      <c r="A3980" s="131" t="s">
        <v>8</v>
      </c>
      <c r="B3980" s="132">
        <v>44727</v>
      </c>
      <c r="C3980" s="133">
        <v>16</v>
      </c>
      <c r="D3980" s="134">
        <v>16.52871</v>
      </c>
    </row>
    <row r="3981" spans="1:4" x14ac:dyDescent="0.25">
      <c r="A3981" s="131" t="s">
        <v>8</v>
      </c>
      <c r="B3981" s="132">
        <v>44727</v>
      </c>
      <c r="C3981" s="133">
        <v>17</v>
      </c>
      <c r="D3981" s="134">
        <v>0.64598999999999995</v>
      </c>
    </row>
    <row r="3982" spans="1:4" x14ac:dyDescent="0.25">
      <c r="A3982" s="131" t="s">
        <v>8</v>
      </c>
      <c r="B3982" s="132">
        <v>44727</v>
      </c>
      <c r="C3982" s="133">
        <v>18</v>
      </c>
      <c r="D3982" s="134">
        <v>-9.09023</v>
      </c>
    </row>
    <row r="3983" spans="1:4" x14ac:dyDescent="0.25">
      <c r="A3983" s="131" t="s">
        <v>8</v>
      </c>
      <c r="B3983" s="132">
        <v>44727</v>
      </c>
      <c r="C3983" s="133">
        <v>19</v>
      </c>
      <c r="D3983" s="134">
        <v>-12.248089999999999</v>
      </c>
    </row>
    <row r="3984" spans="1:4" x14ac:dyDescent="0.25">
      <c r="A3984" s="131" t="s">
        <v>8</v>
      </c>
      <c r="B3984" s="132">
        <v>44727</v>
      </c>
      <c r="C3984" s="133">
        <v>20</v>
      </c>
      <c r="D3984" s="134">
        <v>-77.251090000000005</v>
      </c>
    </row>
    <row r="3985" spans="1:4" x14ac:dyDescent="0.25">
      <c r="A3985" s="131" t="s">
        <v>8</v>
      </c>
      <c r="B3985" s="132">
        <v>44727</v>
      </c>
      <c r="C3985" s="133">
        <v>21</v>
      </c>
      <c r="D3985" s="134">
        <v>-50.063029999999998</v>
      </c>
    </row>
    <row r="3986" spans="1:4" x14ac:dyDescent="0.25">
      <c r="A3986" s="131" t="s">
        <v>8</v>
      </c>
      <c r="B3986" s="132">
        <v>44727</v>
      </c>
      <c r="C3986" s="133">
        <v>22</v>
      </c>
      <c r="D3986" s="134">
        <v>-1.70289</v>
      </c>
    </row>
    <row r="3987" spans="1:4" x14ac:dyDescent="0.25">
      <c r="A3987" s="131" t="s">
        <v>8</v>
      </c>
      <c r="B3987" s="132">
        <v>44727</v>
      </c>
      <c r="C3987" s="133">
        <v>23</v>
      </c>
      <c r="D3987" s="134">
        <v>12.471159999999999</v>
      </c>
    </row>
    <row r="3988" spans="1:4" x14ac:dyDescent="0.25">
      <c r="A3988" s="131" t="s">
        <v>8</v>
      </c>
      <c r="B3988" s="132">
        <v>44727</v>
      </c>
      <c r="C3988" s="133">
        <v>24</v>
      </c>
      <c r="D3988" s="134">
        <v>-7.1877300000000002</v>
      </c>
    </row>
    <row r="3989" spans="1:4" x14ac:dyDescent="0.25">
      <c r="A3989" s="131" t="s">
        <v>8</v>
      </c>
      <c r="B3989" s="132">
        <v>44728</v>
      </c>
      <c r="C3989" s="133">
        <v>1</v>
      </c>
      <c r="D3989" s="134">
        <v>-4.6761999999999997</v>
      </c>
    </row>
    <row r="3990" spans="1:4" x14ac:dyDescent="0.25">
      <c r="A3990" s="131" t="s">
        <v>8</v>
      </c>
      <c r="B3990" s="132">
        <v>44728</v>
      </c>
      <c r="C3990" s="133">
        <v>2</v>
      </c>
      <c r="D3990" s="134">
        <v>-65.267570000000006</v>
      </c>
    </row>
    <row r="3991" spans="1:4" x14ac:dyDescent="0.25">
      <c r="A3991" s="131" t="s">
        <v>8</v>
      </c>
      <c r="B3991" s="132">
        <v>44728</v>
      </c>
      <c r="C3991" s="133">
        <v>3</v>
      </c>
      <c r="D3991" s="134">
        <v>-94.639970000000005</v>
      </c>
    </row>
    <row r="3992" spans="1:4" x14ac:dyDescent="0.25">
      <c r="A3992" s="131" t="s">
        <v>8</v>
      </c>
      <c r="B3992" s="132">
        <v>44728</v>
      </c>
      <c r="C3992" s="133">
        <v>4</v>
      </c>
      <c r="D3992" s="134">
        <v>-15.262930000000001</v>
      </c>
    </row>
    <row r="3993" spans="1:4" x14ac:dyDescent="0.25">
      <c r="A3993" s="131" t="s">
        <v>8</v>
      </c>
      <c r="B3993" s="132">
        <v>44728</v>
      </c>
      <c r="C3993" s="133">
        <v>5</v>
      </c>
      <c r="D3993" s="134">
        <v>-35.984839999999998</v>
      </c>
    </row>
    <row r="3994" spans="1:4" x14ac:dyDescent="0.25">
      <c r="A3994" s="131" t="s">
        <v>8</v>
      </c>
      <c r="B3994" s="132">
        <v>44728</v>
      </c>
      <c r="C3994" s="133">
        <v>6</v>
      </c>
      <c r="D3994" s="134">
        <v>-82.296570000000003</v>
      </c>
    </row>
    <row r="3995" spans="1:4" x14ac:dyDescent="0.25">
      <c r="A3995" s="131" t="s">
        <v>8</v>
      </c>
      <c r="B3995" s="132">
        <v>44728</v>
      </c>
      <c r="C3995" s="133">
        <v>7</v>
      </c>
      <c r="D3995" s="134">
        <v>2.7259099999999998</v>
      </c>
    </row>
    <row r="3996" spans="1:4" x14ac:dyDescent="0.25">
      <c r="A3996" s="131" t="s">
        <v>8</v>
      </c>
      <c r="B3996" s="132">
        <v>44728</v>
      </c>
      <c r="C3996" s="133">
        <v>8</v>
      </c>
      <c r="D3996" s="134">
        <v>15.72137</v>
      </c>
    </row>
    <row r="3997" spans="1:4" x14ac:dyDescent="0.25">
      <c r="A3997" s="131" t="s">
        <v>8</v>
      </c>
      <c r="B3997" s="132">
        <v>44728</v>
      </c>
      <c r="C3997" s="133">
        <v>9</v>
      </c>
      <c r="D3997" s="134">
        <v>11.77209</v>
      </c>
    </row>
    <row r="3998" spans="1:4" x14ac:dyDescent="0.25">
      <c r="A3998" s="131" t="s">
        <v>8</v>
      </c>
      <c r="B3998" s="132">
        <v>44728</v>
      </c>
      <c r="C3998" s="133">
        <v>10</v>
      </c>
      <c r="D3998" s="134">
        <v>13.661799999999999</v>
      </c>
    </row>
    <row r="3999" spans="1:4" x14ac:dyDescent="0.25">
      <c r="A3999" s="131" t="s">
        <v>8</v>
      </c>
      <c r="B3999" s="132">
        <v>44728</v>
      </c>
      <c r="C3999" s="133">
        <v>11</v>
      </c>
      <c r="D3999" s="134">
        <v>18.764410000000002</v>
      </c>
    </row>
    <row r="4000" spans="1:4" x14ac:dyDescent="0.25">
      <c r="A4000" s="131" t="s">
        <v>8</v>
      </c>
      <c r="B4000" s="132">
        <v>44728</v>
      </c>
      <c r="C4000" s="133">
        <v>12</v>
      </c>
      <c r="D4000" s="134">
        <v>7.9511900000000004</v>
      </c>
    </row>
    <row r="4001" spans="1:4" x14ac:dyDescent="0.25">
      <c r="A4001" s="131" t="s">
        <v>8</v>
      </c>
      <c r="B4001" s="132">
        <v>44728</v>
      </c>
      <c r="C4001" s="133">
        <v>13</v>
      </c>
      <c r="D4001" s="134">
        <v>17.176680000000001</v>
      </c>
    </row>
    <row r="4002" spans="1:4" x14ac:dyDescent="0.25">
      <c r="A4002" s="131" t="s">
        <v>8</v>
      </c>
      <c r="B4002" s="132">
        <v>44728</v>
      </c>
      <c r="C4002" s="133">
        <v>14</v>
      </c>
      <c r="D4002" s="134">
        <v>24.110700000000001</v>
      </c>
    </row>
    <row r="4003" spans="1:4" x14ac:dyDescent="0.25">
      <c r="A4003" s="131" t="s">
        <v>8</v>
      </c>
      <c r="B4003" s="132">
        <v>44728</v>
      </c>
      <c r="C4003" s="133">
        <v>15</v>
      </c>
      <c r="D4003" s="134">
        <v>31.69415</v>
      </c>
    </row>
    <row r="4004" spans="1:4" x14ac:dyDescent="0.25">
      <c r="A4004" s="131" t="s">
        <v>8</v>
      </c>
      <c r="B4004" s="132">
        <v>44728</v>
      </c>
      <c r="C4004" s="133">
        <v>16</v>
      </c>
      <c r="D4004" s="134">
        <v>27.924520000000001</v>
      </c>
    </row>
    <row r="4005" spans="1:4" x14ac:dyDescent="0.25">
      <c r="A4005" s="131" t="s">
        <v>8</v>
      </c>
      <c r="B4005" s="132">
        <v>44728</v>
      </c>
      <c r="C4005" s="133">
        <v>17</v>
      </c>
      <c r="D4005" s="134">
        <v>25.93282</v>
      </c>
    </row>
    <row r="4006" spans="1:4" x14ac:dyDescent="0.25">
      <c r="A4006" s="131" t="s">
        <v>8</v>
      </c>
      <c r="B4006" s="132">
        <v>44728</v>
      </c>
      <c r="C4006" s="133">
        <v>18</v>
      </c>
      <c r="D4006" s="134">
        <v>18.813199999999998</v>
      </c>
    </row>
    <row r="4007" spans="1:4" x14ac:dyDescent="0.25">
      <c r="A4007" s="131" t="s">
        <v>8</v>
      </c>
      <c r="B4007" s="132">
        <v>44728</v>
      </c>
      <c r="C4007" s="133">
        <v>19</v>
      </c>
      <c r="D4007" s="134">
        <v>28.746469999999999</v>
      </c>
    </row>
    <row r="4008" spans="1:4" x14ac:dyDescent="0.25">
      <c r="A4008" s="131" t="s">
        <v>8</v>
      </c>
      <c r="B4008" s="132">
        <v>44728</v>
      </c>
      <c r="C4008" s="133">
        <v>20</v>
      </c>
      <c r="D4008" s="134">
        <v>38.679630000000003</v>
      </c>
    </row>
    <row r="4009" spans="1:4" x14ac:dyDescent="0.25">
      <c r="A4009" s="131" t="s">
        <v>8</v>
      </c>
      <c r="B4009" s="132">
        <v>44728</v>
      </c>
      <c r="C4009" s="133">
        <v>21</v>
      </c>
      <c r="D4009" s="134">
        <v>38.822470000000003</v>
      </c>
    </row>
    <row r="4010" spans="1:4" x14ac:dyDescent="0.25">
      <c r="A4010" s="131" t="s">
        <v>8</v>
      </c>
      <c r="B4010" s="132">
        <v>44728</v>
      </c>
      <c r="C4010" s="133">
        <v>22</v>
      </c>
      <c r="D4010" s="134">
        <v>52.941339999999997</v>
      </c>
    </row>
    <row r="4011" spans="1:4" x14ac:dyDescent="0.25">
      <c r="A4011" s="131" t="s">
        <v>8</v>
      </c>
      <c r="B4011" s="132">
        <v>44728</v>
      </c>
      <c r="C4011" s="133">
        <v>23</v>
      </c>
      <c r="D4011" s="134">
        <v>25.671559999999999</v>
      </c>
    </row>
    <row r="4012" spans="1:4" x14ac:dyDescent="0.25">
      <c r="A4012" s="131" t="s">
        <v>8</v>
      </c>
      <c r="B4012" s="132">
        <v>44728</v>
      </c>
      <c r="C4012" s="133">
        <v>24</v>
      </c>
      <c r="D4012" s="134">
        <v>10.73427</v>
      </c>
    </row>
    <row r="4013" spans="1:4" x14ac:dyDescent="0.25">
      <c r="A4013" s="131" t="s">
        <v>8</v>
      </c>
      <c r="B4013" s="132">
        <v>44729</v>
      </c>
      <c r="C4013" s="133">
        <v>1</v>
      </c>
      <c r="D4013" s="134">
        <v>2.5651799999999998</v>
      </c>
    </row>
    <row r="4014" spans="1:4" x14ac:dyDescent="0.25">
      <c r="A4014" s="131" t="s">
        <v>8</v>
      </c>
      <c r="B4014" s="132">
        <v>44729</v>
      </c>
      <c r="C4014" s="133">
        <v>2</v>
      </c>
      <c r="D4014" s="134">
        <v>7.5922000000000001</v>
      </c>
    </row>
    <row r="4015" spans="1:4" x14ac:dyDescent="0.25">
      <c r="A4015" s="131" t="s">
        <v>8</v>
      </c>
      <c r="B4015" s="132">
        <v>44729</v>
      </c>
      <c r="C4015" s="133">
        <v>3</v>
      </c>
      <c r="D4015" s="134">
        <v>2.1240100000000002</v>
      </c>
    </row>
    <row r="4016" spans="1:4" x14ac:dyDescent="0.25">
      <c r="A4016" s="131" t="s">
        <v>8</v>
      </c>
      <c r="B4016" s="132">
        <v>44729</v>
      </c>
      <c r="C4016" s="133">
        <v>4</v>
      </c>
      <c r="D4016" s="134">
        <v>-22.899049999999999</v>
      </c>
    </row>
    <row r="4017" spans="1:4" x14ac:dyDescent="0.25">
      <c r="A4017" s="131" t="s">
        <v>8</v>
      </c>
      <c r="B4017" s="132">
        <v>44729</v>
      </c>
      <c r="C4017" s="133">
        <v>5</v>
      </c>
      <c r="D4017" s="134">
        <v>-10.69946</v>
      </c>
    </row>
    <row r="4018" spans="1:4" x14ac:dyDescent="0.25">
      <c r="A4018" s="131" t="s">
        <v>8</v>
      </c>
      <c r="B4018" s="132">
        <v>44729</v>
      </c>
      <c r="C4018" s="133">
        <v>6</v>
      </c>
      <c r="D4018" s="134">
        <v>2.5636199999999998</v>
      </c>
    </row>
    <row r="4019" spans="1:4" x14ac:dyDescent="0.25">
      <c r="A4019" s="131" t="s">
        <v>8</v>
      </c>
      <c r="B4019" s="132">
        <v>44729</v>
      </c>
      <c r="C4019" s="133">
        <v>7</v>
      </c>
      <c r="D4019" s="134">
        <v>17.21921</v>
      </c>
    </row>
    <row r="4020" spans="1:4" x14ac:dyDescent="0.25">
      <c r="A4020" s="131" t="s">
        <v>8</v>
      </c>
      <c r="B4020" s="132">
        <v>44729</v>
      </c>
      <c r="C4020" s="133">
        <v>8</v>
      </c>
      <c r="D4020" s="134">
        <v>9.1268700000000003</v>
      </c>
    </row>
    <row r="4021" spans="1:4" x14ac:dyDescent="0.25">
      <c r="A4021" s="131" t="s">
        <v>8</v>
      </c>
      <c r="B4021" s="132">
        <v>44729</v>
      </c>
      <c r="C4021" s="133">
        <v>9</v>
      </c>
      <c r="D4021" s="134">
        <v>21.981860000000001</v>
      </c>
    </row>
    <row r="4022" spans="1:4" x14ac:dyDescent="0.25">
      <c r="A4022" s="131" t="s">
        <v>8</v>
      </c>
      <c r="B4022" s="132">
        <v>44729</v>
      </c>
      <c r="C4022" s="133">
        <v>10</v>
      </c>
      <c r="D4022" s="134">
        <v>41.723939999999999</v>
      </c>
    </row>
    <row r="4023" spans="1:4" x14ac:dyDescent="0.25">
      <c r="A4023" s="131" t="s">
        <v>8</v>
      </c>
      <c r="B4023" s="132">
        <v>44729</v>
      </c>
      <c r="C4023" s="133">
        <v>11</v>
      </c>
      <c r="D4023" s="134">
        <v>54.757919999999999</v>
      </c>
    </row>
    <row r="4024" spans="1:4" x14ac:dyDescent="0.25">
      <c r="A4024" s="131" t="s">
        <v>8</v>
      </c>
      <c r="B4024" s="132">
        <v>44729</v>
      </c>
      <c r="C4024" s="133">
        <v>12</v>
      </c>
      <c r="D4024" s="134">
        <v>59.072859999999999</v>
      </c>
    </row>
    <row r="4025" spans="1:4" x14ac:dyDescent="0.25">
      <c r="A4025" s="131" t="s">
        <v>8</v>
      </c>
      <c r="B4025" s="132">
        <v>44729</v>
      </c>
      <c r="C4025" s="133">
        <v>13</v>
      </c>
      <c r="D4025" s="134">
        <v>41.659649999999999</v>
      </c>
    </row>
    <row r="4026" spans="1:4" x14ac:dyDescent="0.25">
      <c r="A4026" s="131" t="s">
        <v>8</v>
      </c>
      <c r="B4026" s="132">
        <v>44729</v>
      </c>
      <c r="C4026" s="133">
        <v>14</v>
      </c>
      <c r="D4026" s="134">
        <v>20.177140000000001</v>
      </c>
    </row>
    <row r="4027" spans="1:4" x14ac:dyDescent="0.25">
      <c r="A4027" s="131" t="s">
        <v>8</v>
      </c>
      <c r="B4027" s="132">
        <v>44729</v>
      </c>
      <c r="C4027" s="133">
        <v>15</v>
      </c>
      <c r="D4027" s="134">
        <v>17.806920000000002</v>
      </c>
    </row>
    <row r="4028" spans="1:4" x14ac:dyDescent="0.25">
      <c r="A4028" s="131" t="s">
        <v>8</v>
      </c>
      <c r="B4028" s="132">
        <v>44729</v>
      </c>
      <c r="C4028" s="133">
        <v>16</v>
      </c>
      <c r="D4028" s="134">
        <v>19.482309999999998</v>
      </c>
    </row>
    <row r="4029" spans="1:4" x14ac:dyDescent="0.25">
      <c r="A4029" s="131" t="s">
        <v>8</v>
      </c>
      <c r="B4029" s="132">
        <v>44729</v>
      </c>
      <c r="C4029" s="133">
        <v>17</v>
      </c>
      <c r="D4029" s="134">
        <v>34.086860000000001</v>
      </c>
    </row>
    <row r="4030" spans="1:4" x14ac:dyDescent="0.25">
      <c r="A4030" s="131" t="s">
        <v>8</v>
      </c>
      <c r="B4030" s="132">
        <v>44729</v>
      </c>
      <c r="C4030" s="133">
        <v>18</v>
      </c>
      <c r="D4030" s="134">
        <v>22.997050000000002</v>
      </c>
    </row>
    <row r="4031" spans="1:4" x14ac:dyDescent="0.25">
      <c r="A4031" s="131" t="s">
        <v>8</v>
      </c>
      <c r="B4031" s="132">
        <v>44729</v>
      </c>
      <c r="C4031" s="133">
        <v>19</v>
      </c>
      <c r="D4031" s="134">
        <v>3.2640600000000002</v>
      </c>
    </row>
    <row r="4032" spans="1:4" x14ac:dyDescent="0.25">
      <c r="A4032" s="131" t="s">
        <v>8</v>
      </c>
      <c r="B4032" s="132">
        <v>44729</v>
      </c>
      <c r="C4032" s="133">
        <v>20</v>
      </c>
      <c r="D4032" s="134">
        <v>22.356269999999999</v>
      </c>
    </row>
    <row r="4033" spans="1:4" x14ac:dyDescent="0.25">
      <c r="A4033" s="131" t="s">
        <v>8</v>
      </c>
      <c r="B4033" s="132">
        <v>44729</v>
      </c>
      <c r="C4033" s="133">
        <v>21</v>
      </c>
      <c r="D4033" s="134">
        <v>19.027709999999999</v>
      </c>
    </row>
    <row r="4034" spans="1:4" x14ac:dyDescent="0.25">
      <c r="A4034" s="131" t="s">
        <v>8</v>
      </c>
      <c r="B4034" s="132">
        <v>44729</v>
      </c>
      <c r="C4034" s="133">
        <v>22</v>
      </c>
      <c r="D4034" s="134">
        <v>19.251729999999998</v>
      </c>
    </row>
    <row r="4035" spans="1:4" x14ac:dyDescent="0.25">
      <c r="A4035" s="131" t="s">
        <v>8</v>
      </c>
      <c r="B4035" s="132">
        <v>44729</v>
      </c>
      <c r="C4035" s="133">
        <v>23</v>
      </c>
      <c r="D4035" s="134">
        <v>78.046430000000001</v>
      </c>
    </row>
    <row r="4036" spans="1:4" x14ac:dyDescent="0.25">
      <c r="A4036" s="131" t="s">
        <v>8</v>
      </c>
      <c r="B4036" s="132">
        <v>44729</v>
      </c>
      <c r="C4036" s="133">
        <v>24</v>
      </c>
      <c r="D4036" s="134">
        <v>13.09446</v>
      </c>
    </row>
    <row r="4037" spans="1:4" x14ac:dyDescent="0.25">
      <c r="A4037" s="131" t="s">
        <v>8</v>
      </c>
      <c r="B4037" s="132">
        <v>44730</v>
      </c>
      <c r="C4037" s="133">
        <v>1</v>
      </c>
      <c r="D4037" s="134">
        <v>5.9869899999999996</v>
      </c>
    </row>
    <row r="4038" spans="1:4" x14ac:dyDescent="0.25">
      <c r="A4038" s="131" t="s">
        <v>8</v>
      </c>
      <c r="B4038" s="132">
        <v>44730</v>
      </c>
      <c r="C4038" s="133">
        <v>2</v>
      </c>
      <c r="D4038" s="134">
        <v>-3.1517499999999998</v>
      </c>
    </row>
    <row r="4039" spans="1:4" x14ac:dyDescent="0.25">
      <c r="A4039" s="131" t="s">
        <v>8</v>
      </c>
      <c r="B4039" s="132">
        <v>44730</v>
      </c>
      <c r="C4039" s="133">
        <v>3</v>
      </c>
      <c r="D4039" s="134">
        <v>-0.53485000000000005</v>
      </c>
    </row>
    <row r="4040" spans="1:4" x14ac:dyDescent="0.25">
      <c r="A4040" s="131" t="s">
        <v>8</v>
      </c>
      <c r="B4040" s="132">
        <v>44730</v>
      </c>
      <c r="C4040" s="133">
        <v>4</v>
      </c>
      <c r="D4040" s="134">
        <v>0.95784999999999998</v>
      </c>
    </row>
    <row r="4041" spans="1:4" x14ac:dyDescent="0.25">
      <c r="A4041" s="131" t="s">
        <v>8</v>
      </c>
      <c r="B4041" s="132">
        <v>44730</v>
      </c>
      <c r="C4041" s="133">
        <v>5</v>
      </c>
      <c r="D4041" s="134">
        <v>-3.3246600000000002</v>
      </c>
    </row>
    <row r="4042" spans="1:4" x14ac:dyDescent="0.25">
      <c r="A4042" s="131" t="s">
        <v>8</v>
      </c>
      <c r="B4042" s="132">
        <v>44730</v>
      </c>
      <c r="C4042" s="133">
        <v>6</v>
      </c>
      <c r="D4042" s="134">
        <v>-11.25554</v>
      </c>
    </row>
    <row r="4043" spans="1:4" x14ac:dyDescent="0.25">
      <c r="A4043" s="131" t="s">
        <v>8</v>
      </c>
      <c r="B4043" s="132">
        <v>44730</v>
      </c>
      <c r="C4043" s="133">
        <v>7</v>
      </c>
      <c r="D4043" s="134">
        <v>-8.6031999999999993</v>
      </c>
    </row>
    <row r="4044" spans="1:4" x14ac:dyDescent="0.25">
      <c r="A4044" s="131" t="s">
        <v>8</v>
      </c>
      <c r="B4044" s="132">
        <v>44730</v>
      </c>
      <c r="C4044" s="133">
        <v>8</v>
      </c>
      <c r="D4044" s="134">
        <v>7.3520300000000001</v>
      </c>
    </row>
    <row r="4045" spans="1:4" x14ac:dyDescent="0.25">
      <c r="A4045" s="131" t="s">
        <v>8</v>
      </c>
      <c r="B4045" s="132">
        <v>44730</v>
      </c>
      <c r="C4045" s="133">
        <v>9</v>
      </c>
      <c r="D4045" s="134">
        <v>6.6580700000000004</v>
      </c>
    </row>
    <row r="4046" spans="1:4" x14ac:dyDescent="0.25">
      <c r="A4046" s="131" t="s">
        <v>8</v>
      </c>
      <c r="B4046" s="132">
        <v>44730</v>
      </c>
      <c r="C4046" s="133">
        <v>10</v>
      </c>
      <c r="D4046" s="134">
        <v>-0.56350999999999996</v>
      </c>
    </row>
    <row r="4047" spans="1:4" x14ac:dyDescent="0.25">
      <c r="A4047" s="131" t="s">
        <v>8</v>
      </c>
      <c r="B4047" s="132">
        <v>44730</v>
      </c>
      <c r="C4047" s="133">
        <v>11</v>
      </c>
      <c r="D4047" s="134">
        <v>-1.081</v>
      </c>
    </row>
    <row r="4048" spans="1:4" x14ac:dyDescent="0.25">
      <c r="A4048" s="131" t="s">
        <v>8</v>
      </c>
      <c r="B4048" s="132">
        <v>44730</v>
      </c>
      <c r="C4048" s="133">
        <v>12</v>
      </c>
      <c r="D4048" s="134">
        <v>-5.4886100000000004</v>
      </c>
    </row>
    <row r="4049" spans="1:4" x14ac:dyDescent="0.25">
      <c r="A4049" s="131" t="s">
        <v>8</v>
      </c>
      <c r="B4049" s="132">
        <v>44730</v>
      </c>
      <c r="C4049" s="133">
        <v>13</v>
      </c>
      <c r="D4049" s="134">
        <v>-7.0854299999999997</v>
      </c>
    </row>
    <row r="4050" spans="1:4" x14ac:dyDescent="0.25">
      <c r="A4050" s="131" t="s">
        <v>8</v>
      </c>
      <c r="B4050" s="132">
        <v>44730</v>
      </c>
      <c r="C4050" s="133">
        <v>14</v>
      </c>
      <c r="D4050" s="134">
        <v>-7.0422500000000001</v>
      </c>
    </row>
    <row r="4051" spans="1:4" x14ac:dyDescent="0.25">
      <c r="A4051" s="131" t="s">
        <v>8</v>
      </c>
      <c r="B4051" s="132">
        <v>44730</v>
      </c>
      <c r="C4051" s="133">
        <v>15</v>
      </c>
      <c r="D4051" s="134">
        <v>-7.3085899999999997</v>
      </c>
    </row>
    <row r="4052" spans="1:4" x14ac:dyDescent="0.25">
      <c r="A4052" s="131" t="s">
        <v>8</v>
      </c>
      <c r="B4052" s="132">
        <v>44730</v>
      </c>
      <c r="C4052" s="133">
        <v>16</v>
      </c>
      <c r="D4052" s="134">
        <v>-7.3018599999999996</v>
      </c>
    </row>
    <row r="4053" spans="1:4" x14ac:dyDescent="0.25">
      <c r="A4053" s="131" t="s">
        <v>8</v>
      </c>
      <c r="B4053" s="132">
        <v>44730</v>
      </c>
      <c r="C4053" s="133">
        <v>17</v>
      </c>
      <c r="D4053" s="134">
        <v>-2.8590100000000001</v>
      </c>
    </row>
    <row r="4054" spans="1:4" x14ac:dyDescent="0.25">
      <c r="A4054" s="131" t="s">
        <v>8</v>
      </c>
      <c r="B4054" s="132">
        <v>44730</v>
      </c>
      <c r="C4054" s="133">
        <v>18</v>
      </c>
      <c r="D4054" s="134">
        <v>35.900179999999999</v>
      </c>
    </row>
    <row r="4055" spans="1:4" x14ac:dyDescent="0.25">
      <c r="A4055" s="131" t="s">
        <v>8</v>
      </c>
      <c r="B4055" s="132">
        <v>44730</v>
      </c>
      <c r="C4055" s="133">
        <v>19</v>
      </c>
      <c r="D4055" s="134">
        <v>40.539020000000001</v>
      </c>
    </row>
    <row r="4056" spans="1:4" x14ac:dyDescent="0.25">
      <c r="A4056" s="131" t="s">
        <v>8</v>
      </c>
      <c r="B4056" s="132">
        <v>44730</v>
      </c>
      <c r="C4056" s="133">
        <v>20</v>
      </c>
      <c r="D4056" s="134">
        <v>38.858150000000002</v>
      </c>
    </row>
    <row r="4057" spans="1:4" x14ac:dyDescent="0.25">
      <c r="A4057" s="131" t="s">
        <v>8</v>
      </c>
      <c r="B4057" s="132">
        <v>44730</v>
      </c>
      <c r="C4057" s="133">
        <v>21</v>
      </c>
      <c r="D4057" s="134">
        <v>40.911430000000003</v>
      </c>
    </row>
    <row r="4058" spans="1:4" x14ac:dyDescent="0.25">
      <c r="A4058" s="131" t="s">
        <v>8</v>
      </c>
      <c r="B4058" s="132">
        <v>44730</v>
      </c>
      <c r="C4058" s="133">
        <v>22</v>
      </c>
      <c r="D4058" s="134">
        <v>16.539960000000001</v>
      </c>
    </row>
    <row r="4059" spans="1:4" x14ac:dyDescent="0.25">
      <c r="A4059" s="131" t="s">
        <v>8</v>
      </c>
      <c r="B4059" s="132">
        <v>44730</v>
      </c>
      <c r="C4059" s="133">
        <v>23</v>
      </c>
      <c r="D4059" s="134">
        <v>2.8490000000000001E-2</v>
      </c>
    </row>
    <row r="4060" spans="1:4" x14ac:dyDescent="0.25">
      <c r="A4060" s="131" t="s">
        <v>8</v>
      </c>
      <c r="B4060" s="132">
        <v>44730</v>
      </c>
      <c r="C4060" s="133">
        <v>24</v>
      </c>
      <c r="D4060" s="134">
        <v>-4.2563599999999999</v>
      </c>
    </row>
    <row r="4061" spans="1:4" x14ac:dyDescent="0.25">
      <c r="A4061" s="131" t="s">
        <v>8</v>
      </c>
      <c r="B4061" s="132">
        <v>44731</v>
      </c>
      <c r="C4061" s="133">
        <v>1</v>
      </c>
      <c r="D4061" s="134">
        <v>-5.4433100000000003</v>
      </c>
    </row>
    <row r="4062" spans="1:4" x14ac:dyDescent="0.25">
      <c r="A4062" s="131" t="s">
        <v>8</v>
      </c>
      <c r="B4062" s="132">
        <v>44731</v>
      </c>
      <c r="C4062" s="133">
        <v>2</v>
      </c>
      <c r="D4062" s="134">
        <v>-1.38992</v>
      </c>
    </row>
    <row r="4063" spans="1:4" x14ac:dyDescent="0.25">
      <c r="A4063" s="131" t="s">
        <v>8</v>
      </c>
      <c r="B4063" s="132">
        <v>44731</v>
      </c>
      <c r="C4063" s="133">
        <v>3</v>
      </c>
      <c r="D4063" s="134">
        <v>-9.2236899999999995</v>
      </c>
    </row>
    <row r="4064" spans="1:4" x14ac:dyDescent="0.25">
      <c r="A4064" s="131" t="s">
        <v>8</v>
      </c>
      <c r="B4064" s="132">
        <v>44731</v>
      </c>
      <c r="C4064" s="133">
        <v>4</v>
      </c>
      <c r="D4064" s="134">
        <v>-12.78411</v>
      </c>
    </row>
    <row r="4065" spans="1:4" x14ac:dyDescent="0.25">
      <c r="A4065" s="131" t="s">
        <v>8</v>
      </c>
      <c r="B4065" s="132">
        <v>44731</v>
      </c>
      <c r="C4065" s="133">
        <v>5</v>
      </c>
      <c r="D4065" s="134">
        <v>-14.08769</v>
      </c>
    </row>
    <row r="4066" spans="1:4" x14ac:dyDescent="0.25">
      <c r="A4066" s="131" t="s">
        <v>8</v>
      </c>
      <c r="B4066" s="132">
        <v>44731</v>
      </c>
      <c r="C4066" s="133">
        <v>6</v>
      </c>
      <c r="D4066" s="134">
        <v>-10.6759</v>
      </c>
    </row>
    <row r="4067" spans="1:4" x14ac:dyDescent="0.25">
      <c r="A4067" s="131" t="s">
        <v>8</v>
      </c>
      <c r="B4067" s="132">
        <v>44731</v>
      </c>
      <c r="C4067" s="133">
        <v>7</v>
      </c>
      <c r="D4067" s="134">
        <v>-6.8611000000000004</v>
      </c>
    </row>
    <row r="4068" spans="1:4" x14ac:dyDescent="0.25">
      <c r="A4068" s="131" t="s">
        <v>8</v>
      </c>
      <c r="B4068" s="132">
        <v>44731</v>
      </c>
      <c r="C4068" s="133">
        <v>8</v>
      </c>
      <c r="D4068" s="134">
        <v>4.1442699999999997</v>
      </c>
    </row>
    <row r="4069" spans="1:4" x14ac:dyDescent="0.25">
      <c r="A4069" s="131" t="s">
        <v>8</v>
      </c>
      <c r="B4069" s="132">
        <v>44731</v>
      </c>
      <c r="C4069" s="133">
        <v>9</v>
      </c>
      <c r="D4069" s="134">
        <v>-2.5000399999999998</v>
      </c>
    </row>
    <row r="4070" spans="1:4" x14ac:dyDescent="0.25">
      <c r="A4070" s="131" t="s">
        <v>8</v>
      </c>
      <c r="B4070" s="132">
        <v>44731</v>
      </c>
      <c r="C4070" s="133">
        <v>10</v>
      </c>
      <c r="D4070" s="134">
        <v>-7.1123399999999997</v>
      </c>
    </row>
    <row r="4071" spans="1:4" x14ac:dyDescent="0.25">
      <c r="A4071" s="131" t="s">
        <v>8</v>
      </c>
      <c r="B4071" s="132">
        <v>44731</v>
      </c>
      <c r="C4071" s="133">
        <v>11</v>
      </c>
      <c r="D4071" s="134">
        <v>-6.6429</v>
      </c>
    </row>
    <row r="4072" spans="1:4" x14ac:dyDescent="0.25">
      <c r="A4072" s="131" t="s">
        <v>8</v>
      </c>
      <c r="B4072" s="132">
        <v>44731</v>
      </c>
      <c r="C4072" s="133">
        <v>12</v>
      </c>
      <c r="D4072" s="134">
        <v>-7.2519299999999998</v>
      </c>
    </row>
    <row r="4073" spans="1:4" x14ac:dyDescent="0.25">
      <c r="A4073" s="131" t="s">
        <v>8</v>
      </c>
      <c r="B4073" s="132">
        <v>44731</v>
      </c>
      <c r="C4073" s="133">
        <v>13</v>
      </c>
      <c r="D4073" s="134">
        <v>-7.1010999999999997</v>
      </c>
    </row>
    <row r="4074" spans="1:4" x14ac:dyDescent="0.25">
      <c r="A4074" s="131" t="s">
        <v>8</v>
      </c>
      <c r="B4074" s="132">
        <v>44731</v>
      </c>
      <c r="C4074" s="133">
        <v>14</v>
      </c>
      <c r="D4074" s="134">
        <v>-1.7409300000000001</v>
      </c>
    </row>
    <row r="4075" spans="1:4" x14ac:dyDescent="0.25">
      <c r="A4075" s="131" t="s">
        <v>8</v>
      </c>
      <c r="B4075" s="132">
        <v>44731</v>
      </c>
      <c r="C4075" s="133">
        <v>15</v>
      </c>
      <c r="D4075" s="134">
        <v>-4.43316</v>
      </c>
    </row>
    <row r="4076" spans="1:4" x14ac:dyDescent="0.25">
      <c r="A4076" s="131" t="s">
        <v>8</v>
      </c>
      <c r="B4076" s="132">
        <v>44731</v>
      </c>
      <c r="C4076" s="133">
        <v>16</v>
      </c>
      <c r="D4076" s="134">
        <v>-5.8986499999999999</v>
      </c>
    </row>
    <row r="4077" spans="1:4" x14ac:dyDescent="0.25">
      <c r="A4077" s="131" t="s">
        <v>8</v>
      </c>
      <c r="B4077" s="132">
        <v>44731</v>
      </c>
      <c r="C4077" s="133">
        <v>17</v>
      </c>
      <c r="D4077" s="134">
        <v>-3.9349500000000002</v>
      </c>
    </row>
    <row r="4078" spans="1:4" x14ac:dyDescent="0.25">
      <c r="A4078" s="131" t="s">
        <v>8</v>
      </c>
      <c r="B4078" s="132">
        <v>44731</v>
      </c>
      <c r="C4078" s="133">
        <v>18</v>
      </c>
      <c r="D4078" s="134">
        <v>-0.61651</v>
      </c>
    </row>
    <row r="4079" spans="1:4" x14ac:dyDescent="0.25">
      <c r="A4079" s="131" t="s">
        <v>8</v>
      </c>
      <c r="B4079" s="132">
        <v>44731</v>
      </c>
      <c r="C4079" s="133">
        <v>19</v>
      </c>
      <c r="D4079" s="134">
        <v>2.1628400000000001</v>
      </c>
    </row>
    <row r="4080" spans="1:4" x14ac:dyDescent="0.25">
      <c r="A4080" s="131" t="s">
        <v>8</v>
      </c>
      <c r="B4080" s="132">
        <v>44731</v>
      </c>
      <c r="C4080" s="133">
        <v>20</v>
      </c>
      <c r="D4080" s="134">
        <v>13.036899999999999</v>
      </c>
    </row>
    <row r="4081" spans="1:4" x14ac:dyDescent="0.25">
      <c r="A4081" s="131" t="s">
        <v>8</v>
      </c>
      <c r="B4081" s="132">
        <v>44731</v>
      </c>
      <c r="C4081" s="133">
        <v>21</v>
      </c>
      <c r="D4081" s="134">
        <v>23.461980000000001</v>
      </c>
    </row>
    <row r="4082" spans="1:4" x14ac:dyDescent="0.25">
      <c r="A4082" s="131" t="s">
        <v>8</v>
      </c>
      <c r="B4082" s="132">
        <v>44731</v>
      </c>
      <c r="C4082" s="133">
        <v>22</v>
      </c>
      <c r="D4082" s="134">
        <v>16.334980000000002</v>
      </c>
    </row>
    <row r="4083" spans="1:4" x14ac:dyDescent="0.25">
      <c r="A4083" s="131" t="s">
        <v>8</v>
      </c>
      <c r="B4083" s="132">
        <v>44731</v>
      </c>
      <c r="C4083" s="133">
        <v>23</v>
      </c>
      <c r="D4083" s="134">
        <v>15.45398</v>
      </c>
    </row>
    <row r="4084" spans="1:4" x14ac:dyDescent="0.25">
      <c r="A4084" s="131" t="s">
        <v>8</v>
      </c>
      <c r="B4084" s="132">
        <v>44731</v>
      </c>
      <c r="C4084" s="133">
        <v>24</v>
      </c>
      <c r="D4084" s="134">
        <v>-6.65029</v>
      </c>
    </row>
    <row r="4085" spans="1:4" x14ac:dyDescent="0.25">
      <c r="A4085" s="131" t="s">
        <v>8</v>
      </c>
      <c r="B4085" s="132">
        <v>44732</v>
      </c>
      <c r="C4085" s="133">
        <v>1</v>
      </c>
      <c r="D4085" s="134">
        <v>-3.00237</v>
      </c>
    </row>
    <row r="4086" spans="1:4" x14ac:dyDescent="0.25">
      <c r="A4086" s="131" t="s">
        <v>8</v>
      </c>
      <c r="B4086" s="132">
        <v>44732</v>
      </c>
      <c r="C4086" s="133">
        <v>2</v>
      </c>
      <c r="D4086" s="134">
        <v>1.06867</v>
      </c>
    </row>
    <row r="4087" spans="1:4" x14ac:dyDescent="0.25">
      <c r="A4087" s="131" t="s">
        <v>8</v>
      </c>
      <c r="B4087" s="132">
        <v>44732</v>
      </c>
      <c r="C4087" s="133">
        <v>3</v>
      </c>
      <c r="D4087" s="134">
        <v>5.2067500000000004</v>
      </c>
    </row>
    <row r="4088" spans="1:4" x14ac:dyDescent="0.25">
      <c r="A4088" s="131" t="s">
        <v>8</v>
      </c>
      <c r="B4088" s="132">
        <v>44732</v>
      </c>
      <c r="C4088" s="133">
        <v>4</v>
      </c>
      <c r="D4088" s="134">
        <v>3.41595</v>
      </c>
    </row>
    <row r="4089" spans="1:4" x14ac:dyDescent="0.25">
      <c r="A4089" s="131" t="s">
        <v>8</v>
      </c>
      <c r="B4089" s="132">
        <v>44732</v>
      </c>
      <c r="C4089" s="133">
        <v>5</v>
      </c>
      <c r="D4089" s="134">
        <v>3.1495000000000002</v>
      </c>
    </row>
    <row r="4090" spans="1:4" x14ac:dyDescent="0.25">
      <c r="A4090" s="131" t="s">
        <v>8</v>
      </c>
      <c r="B4090" s="132">
        <v>44732</v>
      </c>
      <c r="C4090" s="133">
        <v>6</v>
      </c>
      <c r="D4090" s="134">
        <v>3.1598000000000002</v>
      </c>
    </row>
    <row r="4091" spans="1:4" x14ac:dyDescent="0.25">
      <c r="A4091" s="131" t="s">
        <v>8</v>
      </c>
      <c r="B4091" s="132">
        <v>44732</v>
      </c>
      <c r="C4091" s="133">
        <v>7</v>
      </c>
      <c r="D4091" s="134">
        <v>9.3308499999999999</v>
      </c>
    </row>
    <row r="4092" spans="1:4" x14ac:dyDescent="0.25">
      <c r="A4092" s="131" t="s">
        <v>8</v>
      </c>
      <c r="B4092" s="132">
        <v>44732</v>
      </c>
      <c r="C4092" s="133">
        <v>8</v>
      </c>
      <c r="D4092" s="134">
        <v>11.073740000000001</v>
      </c>
    </row>
    <row r="4093" spans="1:4" x14ac:dyDescent="0.25">
      <c r="A4093" s="131" t="s">
        <v>8</v>
      </c>
      <c r="B4093" s="132">
        <v>44732</v>
      </c>
      <c r="C4093" s="133">
        <v>9</v>
      </c>
      <c r="D4093" s="134">
        <v>19.496549999999999</v>
      </c>
    </row>
    <row r="4094" spans="1:4" x14ac:dyDescent="0.25">
      <c r="A4094" s="131" t="s">
        <v>8</v>
      </c>
      <c r="B4094" s="132">
        <v>44732</v>
      </c>
      <c r="C4094" s="133">
        <v>10</v>
      </c>
      <c r="D4094" s="134">
        <v>24.32179</v>
      </c>
    </row>
    <row r="4095" spans="1:4" x14ac:dyDescent="0.25">
      <c r="A4095" s="131" t="s">
        <v>8</v>
      </c>
      <c r="B4095" s="132">
        <v>44732</v>
      </c>
      <c r="C4095" s="133">
        <v>11</v>
      </c>
      <c r="D4095" s="134">
        <v>19.56888</v>
      </c>
    </row>
    <row r="4096" spans="1:4" x14ac:dyDescent="0.25">
      <c r="A4096" s="131" t="s">
        <v>8</v>
      </c>
      <c r="B4096" s="132">
        <v>44732</v>
      </c>
      <c r="C4096" s="133">
        <v>12</v>
      </c>
      <c r="D4096" s="134">
        <v>19.572009999999999</v>
      </c>
    </row>
    <row r="4097" spans="1:4" x14ac:dyDescent="0.25">
      <c r="A4097" s="131" t="s">
        <v>8</v>
      </c>
      <c r="B4097" s="132">
        <v>44732</v>
      </c>
      <c r="C4097" s="133">
        <v>13</v>
      </c>
      <c r="D4097" s="134">
        <v>23.52704</v>
      </c>
    </row>
    <row r="4098" spans="1:4" x14ac:dyDescent="0.25">
      <c r="A4098" s="131" t="s">
        <v>8</v>
      </c>
      <c r="B4098" s="132">
        <v>44732</v>
      </c>
      <c r="C4098" s="133">
        <v>14</v>
      </c>
      <c r="D4098" s="134">
        <v>22.04364</v>
      </c>
    </row>
    <row r="4099" spans="1:4" x14ac:dyDescent="0.25">
      <c r="A4099" s="131" t="s">
        <v>8</v>
      </c>
      <c r="B4099" s="132">
        <v>44732</v>
      </c>
      <c r="C4099" s="133">
        <v>15</v>
      </c>
      <c r="D4099" s="134">
        <v>17.556570000000001</v>
      </c>
    </row>
    <row r="4100" spans="1:4" x14ac:dyDescent="0.25">
      <c r="A4100" s="131" t="s">
        <v>8</v>
      </c>
      <c r="B4100" s="132">
        <v>44732</v>
      </c>
      <c r="C4100" s="133">
        <v>16</v>
      </c>
      <c r="D4100" s="134">
        <v>11.832979999999999</v>
      </c>
    </row>
    <row r="4101" spans="1:4" x14ac:dyDescent="0.25">
      <c r="A4101" s="131" t="s">
        <v>8</v>
      </c>
      <c r="B4101" s="132">
        <v>44732</v>
      </c>
      <c r="C4101" s="133">
        <v>17</v>
      </c>
      <c r="D4101" s="134">
        <v>10.34618</v>
      </c>
    </row>
    <row r="4102" spans="1:4" x14ac:dyDescent="0.25">
      <c r="A4102" s="131" t="s">
        <v>8</v>
      </c>
      <c r="B4102" s="132">
        <v>44732</v>
      </c>
      <c r="C4102" s="133">
        <v>18</v>
      </c>
      <c r="D4102" s="134">
        <v>-3.8620399999999999</v>
      </c>
    </row>
    <row r="4103" spans="1:4" x14ac:dyDescent="0.25">
      <c r="A4103" s="131" t="s">
        <v>8</v>
      </c>
      <c r="B4103" s="132">
        <v>44732</v>
      </c>
      <c r="C4103" s="133">
        <v>19</v>
      </c>
      <c r="D4103" s="134">
        <v>15.878439999999999</v>
      </c>
    </row>
    <row r="4104" spans="1:4" x14ac:dyDescent="0.25">
      <c r="A4104" s="131" t="s">
        <v>8</v>
      </c>
      <c r="B4104" s="132">
        <v>44732</v>
      </c>
      <c r="C4104" s="133">
        <v>20</v>
      </c>
      <c r="D4104" s="134">
        <v>26.50628</v>
      </c>
    </row>
    <row r="4105" spans="1:4" x14ac:dyDescent="0.25">
      <c r="A4105" s="131" t="s">
        <v>8</v>
      </c>
      <c r="B4105" s="132">
        <v>44732</v>
      </c>
      <c r="C4105" s="133">
        <v>21</v>
      </c>
      <c r="D4105" s="134">
        <v>25.124030000000001</v>
      </c>
    </row>
    <row r="4106" spans="1:4" x14ac:dyDescent="0.25">
      <c r="A4106" s="131" t="s">
        <v>8</v>
      </c>
      <c r="B4106" s="132">
        <v>44732</v>
      </c>
      <c r="C4106" s="133">
        <v>22</v>
      </c>
      <c r="D4106" s="134">
        <v>36.440579999999997</v>
      </c>
    </row>
    <row r="4107" spans="1:4" x14ac:dyDescent="0.25">
      <c r="A4107" s="131" t="s">
        <v>8</v>
      </c>
      <c r="B4107" s="132">
        <v>44732</v>
      </c>
      <c r="C4107" s="133">
        <v>23</v>
      </c>
      <c r="D4107" s="134">
        <v>25.1174</v>
      </c>
    </row>
    <row r="4108" spans="1:4" x14ac:dyDescent="0.25">
      <c r="A4108" s="131" t="s">
        <v>8</v>
      </c>
      <c r="B4108" s="132">
        <v>44732</v>
      </c>
      <c r="C4108" s="133">
        <v>24</v>
      </c>
      <c r="D4108" s="134">
        <v>33.211770000000001</v>
      </c>
    </row>
    <row r="4109" spans="1:4" x14ac:dyDescent="0.25">
      <c r="A4109" s="131" t="s">
        <v>8</v>
      </c>
      <c r="B4109" s="132">
        <v>44733</v>
      </c>
      <c r="C4109" s="133">
        <v>1</v>
      </c>
      <c r="D4109" s="134">
        <v>10.93755</v>
      </c>
    </row>
    <row r="4110" spans="1:4" x14ac:dyDescent="0.25">
      <c r="A4110" s="131" t="s">
        <v>8</v>
      </c>
      <c r="B4110" s="132">
        <v>44733</v>
      </c>
      <c r="C4110" s="133">
        <v>2</v>
      </c>
      <c r="D4110" s="134">
        <v>13.94642</v>
      </c>
    </row>
    <row r="4111" spans="1:4" x14ac:dyDescent="0.25">
      <c r="A4111" s="131" t="s">
        <v>8</v>
      </c>
      <c r="B4111" s="132">
        <v>44733</v>
      </c>
      <c r="C4111" s="133">
        <v>3</v>
      </c>
      <c r="D4111" s="134">
        <v>10.33798</v>
      </c>
    </row>
    <row r="4112" spans="1:4" x14ac:dyDescent="0.25">
      <c r="A4112" s="131" t="s">
        <v>8</v>
      </c>
      <c r="B4112" s="132">
        <v>44733</v>
      </c>
      <c r="C4112" s="133">
        <v>4</v>
      </c>
      <c r="D4112" s="134">
        <v>12.05843</v>
      </c>
    </row>
    <row r="4113" spans="1:4" x14ac:dyDescent="0.25">
      <c r="A4113" s="131" t="s">
        <v>8</v>
      </c>
      <c r="B4113" s="132">
        <v>44733</v>
      </c>
      <c r="C4113" s="133">
        <v>5</v>
      </c>
      <c r="D4113" s="134">
        <v>12.6839</v>
      </c>
    </row>
    <row r="4114" spans="1:4" x14ac:dyDescent="0.25">
      <c r="A4114" s="131" t="s">
        <v>8</v>
      </c>
      <c r="B4114" s="132">
        <v>44733</v>
      </c>
      <c r="C4114" s="133">
        <v>6</v>
      </c>
      <c r="D4114" s="134">
        <v>21.9146</v>
      </c>
    </row>
    <row r="4115" spans="1:4" x14ac:dyDescent="0.25">
      <c r="A4115" s="131" t="s">
        <v>8</v>
      </c>
      <c r="B4115" s="132">
        <v>44733</v>
      </c>
      <c r="C4115" s="133">
        <v>7</v>
      </c>
      <c r="D4115" s="134">
        <v>33.088360000000002</v>
      </c>
    </row>
    <row r="4116" spans="1:4" x14ac:dyDescent="0.25">
      <c r="A4116" s="131" t="s">
        <v>8</v>
      </c>
      <c r="B4116" s="132">
        <v>44733</v>
      </c>
      <c r="C4116" s="133">
        <v>8</v>
      </c>
      <c r="D4116" s="134">
        <v>40.172829999999998</v>
      </c>
    </row>
    <row r="4117" spans="1:4" x14ac:dyDescent="0.25">
      <c r="A4117" s="131" t="s">
        <v>8</v>
      </c>
      <c r="B4117" s="132">
        <v>44733</v>
      </c>
      <c r="C4117" s="133">
        <v>9</v>
      </c>
      <c r="D4117" s="134">
        <v>26.22373</v>
      </c>
    </row>
    <row r="4118" spans="1:4" x14ac:dyDescent="0.25">
      <c r="A4118" s="131" t="s">
        <v>8</v>
      </c>
      <c r="B4118" s="132">
        <v>44733</v>
      </c>
      <c r="C4118" s="133">
        <v>10</v>
      </c>
      <c r="D4118" s="134">
        <v>33.927230000000002</v>
      </c>
    </row>
    <row r="4119" spans="1:4" x14ac:dyDescent="0.25">
      <c r="A4119" s="131" t="s">
        <v>8</v>
      </c>
      <c r="B4119" s="132">
        <v>44733</v>
      </c>
      <c r="C4119" s="133">
        <v>11</v>
      </c>
      <c r="D4119" s="134">
        <v>20.382390000000001</v>
      </c>
    </row>
    <row r="4120" spans="1:4" x14ac:dyDescent="0.25">
      <c r="A4120" s="131" t="s">
        <v>8</v>
      </c>
      <c r="B4120" s="132">
        <v>44733</v>
      </c>
      <c r="C4120" s="133">
        <v>12</v>
      </c>
      <c r="D4120" s="134">
        <v>35.917639999999999</v>
      </c>
    </row>
    <row r="4121" spans="1:4" x14ac:dyDescent="0.25">
      <c r="A4121" s="131" t="s">
        <v>8</v>
      </c>
      <c r="B4121" s="132">
        <v>44733</v>
      </c>
      <c r="C4121" s="133">
        <v>13</v>
      </c>
      <c r="D4121" s="134">
        <v>48.775350000000003</v>
      </c>
    </row>
    <row r="4122" spans="1:4" x14ac:dyDescent="0.25">
      <c r="A4122" s="131" t="s">
        <v>8</v>
      </c>
      <c r="B4122" s="132">
        <v>44733</v>
      </c>
      <c r="C4122" s="133">
        <v>14</v>
      </c>
      <c r="D4122" s="134">
        <v>65.49006</v>
      </c>
    </row>
    <row r="4123" spans="1:4" x14ac:dyDescent="0.25">
      <c r="A4123" s="131" t="s">
        <v>8</v>
      </c>
      <c r="B4123" s="132">
        <v>44733</v>
      </c>
      <c r="C4123" s="133">
        <v>15</v>
      </c>
      <c r="D4123" s="134">
        <v>54.007550000000002</v>
      </c>
    </row>
    <row r="4124" spans="1:4" x14ac:dyDescent="0.25">
      <c r="A4124" s="131" t="s">
        <v>8</v>
      </c>
      <c r="B4124" s="132">
        <v>44733</v>
      </c>
      <c r="C4124" s="133">
        <v>16</v>
      </c>
      <c r="D4124" s="134">
        <v>57.384459999999997</v>
      </c>
    </row>
    <row r="4125" spans="1:4" x14ac:dyDescent="0.25">
      <c r="A4125" s="131" t="s">
        <v>8</v>
      </c>
      <c r="B4125" s="132">
        <v>44733</v>
      </c>
      <c r="C4125" s="133">
        <v>17</v>
      </c>
      <c r="D4125" s="134">
        <v>54.627699999999997</v>
      </c>
    </row>
    <row r="4126" spans="1:4" x14ac:dyDescent="0.25">
      <c r="A4126" s="131" t="s">
        <v>8</v>
      </c>
      <c r="B4126" s="132">
        <v>44733</v>
      </c>
      <c r="C4126" s="133">
        <v>18</v>
      </c>
      <c r="D4126" s="134">
        <v>49.358280000000001</v>
      </c>
    </row>
    <row r="4127" spans="1:4" x14ac:dyDescent="0.25">
      <c r="A4127" s="131" t="s">
        <v>8</v>
      </c>
      <c r="B4127" s="132">
        <v>44733</v>
      </c>
      <c r="C4127" s="133">
        <v>19</v>
      </c>
      <c r="D4127" s="134">
        <v>37.875529999999998</v>
      </c>
    </row>
    <row r="4128" spans="1:4" x14ac:dyDescent="0.25">
      <c r="A4128" s="131" t="s">
        <v>8</v>
      </c>
      <c r="B4128" s="132">
        <v>44733</v>
      </c>
      <c r="C4128" s="133">
        <v>20</v>
      </c>
      <c r="D4128" s="134">
        <v>31.320139999999999</v>
      </c>
    </row>
    <row r="4129" spans="1:4" x14ac:dyDescent="0.25">
      <c r="A4129" s="131" t="s">
        <v>8</v>
      </c>
      <c r="B4129" s="132">
        <v>44733</v>
      </c>
      <c r="C4129" s="133">
        <v>21</v>
      </c>
      <c r="D4129" s="134">
        <v>30.117519999999999</v>
      </c>
    </row>
    <row r="4130" spans="1:4" x14ac:dyDescent="0.25">
      <c r="A4130" s="131" t="s">
        <v>8</v>
      </c>
      <c r="B4130" s="132">
        <v>44733</v>
      </c>
      <c r="C4130" s="133">
        <v>22</v>
      </c>
      <c r="D4130" s="134">
        <v>25.123270000000002</v>
      </c>
    </row>
    <row r="4131" spans="1:4" x14ac:dyDescent="0.25">
      <c r="A4131" s="131" t="s">
        <v>8</v>
      </c>
      <c r="B4131" s="132">
        <v>44733</v>
      </c>
      <c r="C4131" s="133">
        <v>23</v>
      </c>
      <c r="D4131" s="134">
        <v>20.410049999999998</v>
      </c>
    </row>
    <row r="4132" spans="1:4" x14ac:dyDescent="0.25">
      <c r="A4132" s="131" t="s">
        <v>8</v>
      </c>
      <c r="B4132" s="132">
        <v>44733</v>
      </c>
      <c r="C4132" s="133">
        <v>24</v>
      </c>
      <c r="D4132" s="134">
        <v>41.356409999999997</v>
      </c>
    </row>
    <row r="4133" spans="1:4" x14ac:dyDescent="0.25">
      <c r="A4133" s="131" t="s">
        <v>8</v>
      </c>
      <c r="B4133" s="132">
        <v>44734</v>
      </c>
      <c r="C4133" s="133">
        <v>1</v>
      </c>
      <c r="D4133" s="134">
        <v>-14.38888</v>
      </c>
    </row>
    <row r="4134" spans="1:4" x14ac:dyDescent="0.25">
      <c r="A4134" s="131" t="s">
        <v>8</v>
      </c>
      <c r="B4134" s="132">
        <v>44734</v>
      </c>
      <c r="C4134" s="133">
        <v>2</v>
      </c>
      <c r="D4134" s="134">
        <v>0.66810000000000003</v>
      </c>
    </row>
    <row r="4135" spans="1:4" x14ac:dyDescent="0.25">
      <c r="A4135" s="131" t="s">
        <v>8</v>
      </c>
      <c r="B4135" s="132">
        <v>44734</v>
      </c>
      <c r="C4135" s="133">
        <v>3</v>
      </c>
      <c r="D4135" s="134">
        <v>9.2097800000000003</v>
      </c>
    </row>
    <row r="4136" spans="1:4" x14ac:dyDescent="0.25">
      <c r="A4136" s="131" t="s">
        <v>8</v>
      </c>
      <c r="B4136" s="132">
        <v>44734</v>
      </c>
      <c r="C4136" s="133">
        <v>4</v>
      </c>
      <c r="D4136" s="134">
        <v>9.8669399999999996</v>
      </c>
    </row>
    <row r="4137" spans="1:4" x14ac:dyDescent="0.25">
      <c r="A4137" s="131" t="s">
        <v>8</v>
      </c>
      <c r="B4137" s="132">
        <v>44734</v>
      </c>
      <c r="C4137" s="133">
        <v>5</v>
      </c>
      <c r="D4137" s="134">
        <v>11.832610000000001</v>
      </c>
    </row>
    <row r="4138" spans="1:4" x14ac:dyDescent="0.25">
      <c r="A4138" s="131" t="s">
        <v>8</v>
      </c>
      <c r="B4138" s="132">
        <v>44734</v>
      </c>
      <c r="C4138" s="133">
        <v>6</v>
      </c>
      <c r="D4138" s="134">
        <v>8.1809700000000003</v>
      </c>
    </row>
    <row r="4139" spans="1:4" x14ac:dyDescent="0.25">
      <c r="A4139" s="131" t="s">
        <v>8</v>
      </c>
      <c r="B4139" s="132">
        <v>44734</v>
      </c>
      <c r="C4139" s="133">
        <v>7</v>
      </c>
      <c r="D4139" s="134">
        <v>16.397970000000001</v>
      </c>
    </row>
    <row r="4140" spans="1:4" x14ac:dyDescent="0.25">
      <c r="A4140" s="131" t="s">
        <v>8</v>
      </c>
      <c r="B4140" s="132">
        <v>44734</v>
      </c>
      <c r="C4140" s="133">
        <v>8</v>
      </c>
      <c r="D4140" s="134">
        <v>17.343710000000002</v>
      </c>
    </row>
    <row r="4141" spans="1:4" x14ac:dyDescent="0.25">
      <c r="A4141" s="131" t="s">
        <v>8</v>
      </c>
      <c r="B4141" s="132">
        <v>44734</v>
      </c>
      <c r="C4141" s="133">
        <v>9</v>
      </c>
      <c r="D4141" s="134">
        <v>19.110060000000001</v>
      </c>
    </row>
    <row r="4142" spans="1:4" x14ac:dyDescent="0.25">
      <c r="A4142" s="131" t="s">
        <v>8</v>
      </c>
      <c r="B4142" s="132">
        <v>44734</v>
      </c>
      <c r="C4142" s="133">
        <v>10</v>
      </c>
      <c r="D4142" s="134">
        <v>23.374459999999999</v>
      </c>
    </row>
    <row r="4143" spans="1:4" x14ac:dyDescent="0.25">
      <c r="A4143" s="131" t="s">
        <v>8</v>
      </c>
      <c r="B4143" s="132">
        <v>44734</v>
      </c>
      <c r="C4143" s="133">
        <v>11</v>
      </c>
      <c r="D4143" s="134">
        <v>14.780760000000001</v>
      </c>
    </row>
    <row r="4144" spans="1:4" x14ac:dyDescent="0.25">
      <c r="A4144" s="131" t="s">
        <v>8</v>
      </c>
      <c r="B4144" s="132">
        <v>44734</v>
      </c>
      <c r="C4144" s="133">
        <v>12</v>
      </c>
      <c r="D4144" s="134">
        <v>20.914770000000001</v>
      </c>
    </row>
    <row r="4145" spans="1:4" x14ac:dyDescent="0.25">
      <c r="A4145" s="131" t="s">
        <v>8</v>
      </c>
      <c r="B4145" s="132">
        <v>44734</v>
      </c>
      <c r="C4145" s="133">
        <v>13</v>
      </c>
      <c r="D4145" s="134">
        <v>51.478409999999997</v>
      </c>
    </row>
    <row r="4146" spans="1:4" x14ac:dyDescent="0.25">
      <c r="A4146" s="131" t="s">
        <v>8</v>
      </c>
      <c r="B4146" s="132">
        <v>44734</v>
      </c>
      <c r="C4146" s="133">
        <v>14</v>
      </c>
      <c r="D4146" s="134">
        <v>37.942450000000001</v>
      </c>
    </row>
    <row r="4147" spans="1:4" x14ac:dyDescent="0.25">
      <c r="A4147" s="131" t="s">
        <v>8</v>
      </c>
      <c r="B4147" s="132">
        <v>44734</v>
      </c>
      <c r="C4147" s="133">
        <v>15</v>
      </c>
      <c r="D4147" s="134">
        <v>36.241160000000001</v>
      </c>
    </row>
    <row r="4148" spans="1:4" x14ac:dyDescent="0.25">
      <c r="A4148" s="131" t="s">
        <v>8</v>
      </c>
      <c r="B4148" s="132">
        <v>44734</v>
      </c>
      <c r="C4148" s="133">
        <v>16</v>
      </c>
      <c r="D4148" s="134">
        <v>51.540489999999998</v>
      </c>
    </row>
    <row r="4149" spans="1:4" x14ac:dyDescent="0.25">
      <c r="A4149" s="131" t="s">
        <v>8</v>
      </c>
      <c r="B4149" s="132">
        <v>44734</v>
      </c>
      <c r="C4149" s="133">
        <v>17</v>
      </c>
      <c r="D4149" s="134">
        <v>53.064570000000003</v>
      </c>
    </row>
    <row r="4150" spans="1:4" x14ac:dyDescent="0.25">
      <c r="A4150" s="131" t="s">
        <v>8</v>
      </c>
      <c r="B4150" s="132">
        <v>44734</v>
      </c>
      <c r="C4150" s="133">
        <v>18</v>
      </c>
      <c r="D4150" s="134">
        <v>66.602209999999999</v>
      </c>
    </row>
    <row r="4151" spans="1:4" x14ac:dyDescent="0.25">
      <c r="A4151" s="131" t="s">
        <v>8</v>
      </c>
      <c r="B4151" s="132">
        <v>44734</v>
      </c>
      <c r="C4151" s="133">
        <v>19</v>
      </c>
      <c r="D4151" s="134">
        <v>73.630520000000004</v>
      </c>
    </row>
    <row r="4152" spans="1:4" x14ac:dyDescent="0.25">
      <c r="A4152" s="131" t="s">
        <v>8</v>
      </c>
      <c r="B4152" s="132">
        <v>44734</v>
      </c>
      <c r="C4152" s="133">
        <v>20</v>
      </c>
      <c r="D4152" s="134">
        <v>56.485979999999998</v>
      </c>
    </row>
    <row r="4153" spans="1:4" x14ac:dyDescent="0.25">
      <c r="A4153" s="131" t="s">
        <v>8</v>
      </c>
      <c r="B4153" s="132">
        <v>44734</v>
      </c>
      <c r="C4153" s="133">
        <v>21</v>
      </c>
      <c r="D4153" s="134">
        <v>30.455639999999999</v>
      </c>
    </row>
    <row r="4154" spans="1:4" x14ac:dyDescent="0.25">
      <c r="A4154" s="131" t="s">
        <v>8</v>
      </c>
      <c r="B4154" s="132">
        <v>44734</v>
      </c>
      <c r="C4154" s="133">
        <v>22</v>
      </c>
      <c r="D4154" s="134">
        <v>33.26294</v>
      </c>
    </row>
    <row r="4155" spans="1:4" x14ac:dyDescent="0.25">
      <c r="A4155" s="131" t="s">
        <v>8</v>
      </c>
      <c r="B4155" s="132">
        <v>44734</v>
      </c>
      <c r="C4155" s="133">
        <v>23</v>
      </c>
      <c r="D4155" s="134">
        <v>35.280729999999998</v>
      </c>
    </row>
    <row r="4156" spans="1:4" x14ac:dyDescent="0.25">
      <c r="A4156" s="131" t="s">
        <v>8</v>
      </c>
      <c r="B4156" s="132">
        <v>44734</v>
      </c>
      <c r="C4156" s="133">
        <v>24</v>
      </c>
      <c r="D4156" s="134">
        <v>38.395339999999997</v>
      </c>
    </row>
    <row r="4157" spans="1:4" x14ac:dyDescent="0.25">
      <c r="A4157" s="131" t="s">
        <v>8</v>
      </c>
      <c r="B4157" s="132">
        <v>44735</v>
      </c>
      <c r="C4157" s="133">
        <v>1</v>
      </c>
      <c r="D4157" s="134">
        <v>38.807769999999998</v>
      </c>
    </row>
    <row r="4158" spans="1:4" x14ac:dyDescent="0.25">
      <c r="A4158" s="131" t="s">
        <v>8</v>
      </c>
      <c r="B4158" s="132">
        <v>44735</v>
      </c>
      <c r="C4158" s="133">
        <v>2</v>
      </c>
      <c r="D4158" s="134">
        <v>21.912569999999999</v>
      </c>
    </row>
    <row r="4159" spans="1:4" x14ac:dyDescent="0.25">
      <c r="A4159" s="131" t="s">
        <v>8</v>
      </c>
      <c r="B4159" s="132">
        <v>44735</v>
      </c>
      <c r="C4159" s="133">
        <v>3</v>
      </c>
      <c r="D4159" s="134">
        <v>19.736280000000001</v>
      </c>
    </row>
    <row r="4160" spans="1:4" x14ac:dyDescent="0.25">
      <c r="A4160" s="131" t="s">
        <v>8</v>
      </c>
      <c r="B4160" s="132">
        <v>44735</v>
      </c>
      <c r="C4160" s="133">
        <v>4</v>
      </c>
      <c r="D4160" s="134">
        <v>19.15325</v>
      </c>
    </row>
    <row r="4161" spans="1:4" x14ac:dyDescent="0.25">
      <c r="A4161" s="131" t="s">
        <v>8</v>
      </c>
      <c r="B4161" s="132">
        <v>44735</v>
      </c>
      <c r="C4161" s="133">
        <v>5</v>
      </c>
      <c r="D4161" s="134">
        <v>18.883040000000001</v>
      </c>
    </row>
    <row r="4162" spans="1:4" x14ac:dyDescent="0.25">
      <c r="A4162" s="131" t="s">
        <v>8</v>
      </c>
      <c r="B4162" s="132">
        <v>44735</v>
      </c>
      <c r="C4162" s="133">
        <v>6</v>
      </c>
      <c r="D4162" s="134">
        <v>20.518930000000001</v>
      </c>
    </row>
    <row r="4163" spans="1:4" x14ac:dyDescent="0.25">
      <c r="A4163" s="131" t="s">
        <v>8</v>
      </c>
      <c r="B4163" s="132">
        <v>44735</v>
      </c>
      <c r="C4163" s="133">
        <v>7</v>
      </c>
      <c r="D4163" s="134">
        <v>24.062159999999999</v>
      </c>
    </row>
    <row r="4164" spans="1:4" x14ac:dyDescent="0.25">
      <c r="A4164" s="131" t="s">
        <v>8</v>
      </c>
      <c r="B4164" s="132">
        <v>44735</v>
      </c>
      <c r="C4164" s="133">
        <v>8</v>
      </c>
      <c r="D4164" s="134">
        <v>37.583289999999998</v>
      </c>
    </row>
    <row r="4165" spans="1:4" x14ac:dyDescent="0.25">
      <c r="A4165" s="131" t="s">
        <v>8</v>
      </c>
      <c r="B4165" s="132">
        <v>44735</v>
      </c>
      <c r="C4165" s="133">
        <v>9</v>
      </c>
      <c r="D4165" s="134">
        <v>43.274039999999999</v>
      </c>
    </row>
    <row r="4166" spans="1:4" x14ac:dyDescent="0.25">
      <c r="A4166" s="131" t="s">
        <v>8</v>
      </c>
      <c r="B4166" s="132">
        <v>44735</v>
      </c>
      <c r="C4166" s="133">
        <v>10</v>
      </c>
      <c r="D4166" s="134">
        <v>32.779589999999999</v>
      </c>
    </row>
    <row r="4167" spans="1:4" x14ac:dyDescent="0.25">
      <c r="A4167" s="131" t="s">
        <v>8</v>
      </c>
      <c r="B4167" s="132">
        <v>44735</v>
      </c>
      <c r="C4167" s="133">
        <v>11</v>
      </c>
      <c r="D4167" s="134">
        <v>42.393979999999999</v>
      </c>
    </row>
    <row r="4168" spans="1:4" x14ac:dyDescent="0.25">
      <c r="A4168" s="131" t="s">
        <v>8</v>
      </c>
      <c r="B4168" s="132">
        <v>44735</v>
      </c>
      <c r="C4168" s="133">
        <v>12</v>
      </c>
      <c r="D4168" s="134">
        <v>50.24391</v>
      </c>
    </row>
    <row r="4169" spans="1:4" x14ac:dyDescent="0.25">
      <c r="A4169" s="131" t="s">
        <v>8</v>
      </c>
      <c r="B4169" s="132">
        <v>44735</v>
      </c>
      <c r="C4169" s="133">
        <v>13</v>
      </c>
      <c r="D4169" s="134">
        <v>56.303939999999997</v>
      </c>
    </row>
    <row r="4170" spans="1:4" x14ac:dyDescent="0.25">
      <c r="A4170" s="131" t="s">
        <v>8</v>
      </c>
      <c r="B4170" s="132">
        <v>44735</v>
      </c>
      <c r="C4170" s="133">
        <v>14</v>
      </c>
      <c r="D4170" s="134">
        <v>53.495829999999998</v>
      </c>
    </row>
    <row r="4171" spans="1:4" x14ac:dyDescent="0.25">
      <c r="A4171" s="131" t="s">
        <v>8</v>
      </c>
      <c r="B4171" s="132">
        <v>44735</v>
      </c>
      <c r="C4171" s="133">
        <v>15</v>
      </c>
      <c r="D4171" s="134">
        <v>43.716450000000002</v>
      </c>
    </row>
    <row r="4172" spans="1:4" x14ac:dyDescent="0.25">
      <c r="A4172" s="131" t="s">
        <v>8</v>
      </c>
      <c r="B4172" s="132">
        <v>44735</v>
      </c>
      <c r="C4172" s="133">
        <v>16</v>
      </c>
      <c r="D4172" s="134">
        <v>50.576230000000002</v>
      </c>
    </row>
    <row r="4173" spans="1:4" x14ac:dyDescent="0.25">
      <c r="A4173" s="131" t="s">
        <v>8</v>
      </c>
      <c r="B4173" s="132">
        <v>44735</v>
      </c>
      <c r="C4173" s="133">
        <v>17</v>
      </c>
      <c r="D4173" s="134">
        <v>28.898029999999999</v>
      </c>
    </row>
    <row r="4174" spans="1:4" x14ac:dyDescent="0.25">
      <c r="A4174" s="131" t="s">
        <v>8</v>
      </c>
      <c r="B4174" s="132">
        <v>44735</v>
      </c>
      <c r="C4174" s="133">
        <v>18</v>
      </c>
      <c r="D4174" s="134">
        <v>27.848839999999999</v>
      </c>
    </row>
    <row r="4175" spans="1:4" x14ac:dyDescent="0.25">
      <c r="A4175" s="131" t="s">
        <v>8</v>
      </c>
      <c r="B4175" s="132">
        <v>44735</v>
      </c>
      <c r="C4175" s="133">
        <v>19</v>
      </c>
      <c r="D4175" s="134">
        <v>34.482170000000004</v>
      </c>
    </row>
    <row r="4176" spans="1:4" x14ac:dyDescent="0.25">
      <c r="A4176" s="131" t="s">
        <v>8</v>
      </c>
      <c r="B4176" s="132">
        <v>44735</v>
      </c>
      <c r="C4176" s="133">
        <v>20</v>
      </c>
      <c r="D4176" s="134">
        <v>26.341049999999999</v>
      </c>
    </row>
    <row r="4177" spans="1:4" x14ac:dyDescent="0.25">
      <c r="A4177" s="131" t="s">
        <v>8</v>
      </c>
      <c r="B4177" s="132">
        <v>44735</v>
      </c>
      <c r="C4177" s="133">
        <v>21</v>
      </c>
      <c r="D4177" s="134">
        <v>25.554860000000001</v>
      </c>
    </row>
    <row r="4178" spans="1:4" x14ac:dyDescent="0.25">
      <c r="A4178" s="131" t="s">
        <v>8</v>
      </c>
      <c r="B4178" s="132">
        <v>44735</v>
      </c>
      <c r="C4178" s="133">
        <v>22</v>
      </c>
      <c r="D4178" s="134">
        <v>7.6480800000000002</v>
      </c>
    </row>
    <row r="4179" spans="1:4" x14ac:dyDescent="0.25">
      <c r="A4179" s="131" t="s">
        <v>8</v>
      </c>
      <c r="B4179" s="132">
        <v>44735</v>
      </c>
      <c r="C4179" s="133">
        <v>23</v>
      </c>
      <c r="D4179" s="134">
        <v>21.393329999999999</v>
      </c>
    </row>
    <row r="4180" spans="1:4" x14ac:dyDescent="0.25">
      <c r="A4180" s="131" t="s">
        <v>8</v>
      </c>
      <c r="B4180" s="132">
        <v>44735</v>
      </c>
      <c r="C4180" s="133">
        <v>24</v>
      </c>
      <c r="D4180" s="134">
        <v>18.584009999999999</v>
      </c>
    </row>
    <row r="4181" spans="1:4" x14ac:dyDescent="0.25">
      <c r="A4181" s="131" t="s">
        <v>8</v>
      </c>
      <c r="B4181" s="132">
        <v>44736</v>
      </c>
      <c r="C4181" s="133">
        <v>1</v>
      </c>
      <c r="D4181" s="134">
        <v>10.84024</v>
      </c>
    </row>
    <row r="4182" spans="1:4" x14ac:dyDescent="0.25">
      <c r="A4182" s="131" t="s">
        <v>8</v>
      </c>
      <c r="B4182" s="132">
        <v>44736</v>
      </c>
      <c r="C4182" s="133">
        <v>2</v>
      </c>
      <c r="D4182" s="134">
        <v>7.4576399999999996</v>
      </c>
    </row>
    <row r="4183" spans="1:4" x14ac:dyDescent="0.25">
      <c r="A4183" s="131" t="s">
        <v>8</v>
      </c>
      <c r="B4183" s="132">
        <v>44736</v>
      </c>
      <c r="C4183" s="133">
        <v>3</v>
      </c>
      <c r="D4183" s="134">
        <v>10.60839</v>
      </c>
    </row>
    <row r="4184" spans="1:4" x14ac:dyDescent="0.25">
      <c r="A4184" s="131" t="s">
        <v>8</v>
      </c>
      <c r="B4184" s="132">
        <v>44736</v>
      </c>
      <c r="C4184" s="133">
        <v>4</v>
      </c>
      <c r="D4184" s="134">
        <v>6.6234999999999999</v>
      </c>
    </row>
    <row r="4185" spans="1:4" x14ac:dyDescent="0.25">
      <c r="A4185" s="131" t="s">
        <v>8</v>
      </c>
      <c r="B4185" s="132">
        <v>44736</v>
      </c>
      <c r="C4185" s="133">
        <v>5</v>
      </c>
      <c r="D4185" s="134">
        <v>6.5374800000000004</v>
      </c>
    </row>
    <row r="4186" spans="1:4" x14ac:dyDescent="0.25">
      <c r="A4186" s="131" t="s">
        <v>8</v>
      </c>
      <c r="B4186" s="132">
        <v>44736</v>
      </c>
      <c r="C4186" s="133">
        <v>6</v>
      </c>
      <c r="D4186" s="134">
        <v>15.12856</v>
      </c>
    </row>
    <row r="4187" spans="1:4" x14ac:dyDescent="0.25">
      <c r="A4187" s="131" t="s">
        <v>8</v>
      </c>
      <c r="B4187" s="132">
        <v>44736</v>
      </c>
      <c r="C4187" s="133">
        <v>7</v>
      </c>
      <c r="D4187" s="134">
        <v>20.054269999999999</v>
      </c>
    </row>
    <row r="4188" spans="1:4" x14ac:dyDescent="0.25">
      <c r="A4188" s="131" t="s">
        <v>8</v>
      </c>
      <c r="B4188" s="132">
        <v>44736</v>
      </c>
      <c r="C4188" s="133">
        <v>8</v>
      </c>
      <c r="D4188" s="134">
        <v>24.054970000000001</v>
      </c>
    </row>
    <row r="4189" spans="1:4" x14ac:dyDescent="0.25">
      <c r="A4189" s="131" t="s">
        <v>8</v>
      </c>
      <c r="B4189" s="132">
        <v>44736</v>
      </c>
      <c r="C4189" s="133">
        <v>9</v>
      </c>
      <c r="D4189" s="134">
        <v>25.25301</v>
      </c>
    </row>
    <row r="4190" spans="1:4" x14ac:dyDescent="0.25">
      <c r="A4190" s="131" t="s">
        <v>8</v>
      </c>
      <c r="B4190" s="132">
        <v>44736</v>
      </c>
      <c r="C4190" s="133">
        <v>10</v>
      </c>
      <c r="D4190" s="134">
        <v>25.530049999999999</v>
      </c>
    </row>
    <row r="4191" spans="1:4" x14ac:dyDescent="0.25">
      <c r="A4191" s="131" t="s">
        <v>8</v>
      </c>
      <c r="B4191" s="132">
        <v>44736</v>
      </c>
      <c r="C4191" s="133">
        <v>11</v>
      </c>
      <c r="D4191" s="134">
        <v>17.0167</v>
      </c>
    </row>
    <row r="4192" spans="1:4" x14ac:dyDescent="0.25">
      <c r="A4192" s="131" t="s">
        <v>8</v>
      </c>
      <c r="B4192" s="132">
        <v>44736</v>
      </c>
      <c r="C4192" s="133">
        <v>12</v>
      </c>
      <c r="D4192" s="134">
        <v>11.35751</v>
      </c>
    </row>
    <row r="4193" spans="1:4" x14ac:dyDescent="0.25">
      <c r="A4193" s="131" t="s">
        <v>8</v>
      </c>
      <c r="B4193" s="132">
        <v>44736</v>
      </c>
      <c r="C4193" s="133">
        <v>13</v>
      </c>
      <c r="D4193" s="134">
        <v>13.61491</v>
      </c>
    </row>
    <row r="4194" spans="1:4" x14ac:dyDescent="0.25">
      <c r="A4194" s="131" t="s">
        <v>8</v>
      </c>
      <c r="B4194" s="132">
        <v>44736</v>
      </c>
      <c r="C4194" s="133">
        <v>14</v>
      </c>
      <c r="D4194" s="134">
        <v>16.068739999999998</v>
      </c>
    </row>
    <row r="4195" spans="1:4" x14ac:dyDescent="0.25">
      <c r="A4195" s="131" t="s">
        <v>8</v>
      </c>
      <c r="B4195" s="132">
        <v>44736</v>
      </c>
      <c r="C4195" s="133">
        <v>15</v>
      </c>
      <c r="D4195" s="134">
        <v>25.09282</v>
      </c>
    </row>
    <row r="4196" spans="1:4" x14ac:dyDescent="0.25">
      <c r="A4196" s="131" t="s">
        <v>8</v>
      </c>
      <c r="B4196" s="132">
        <v>44736</v>
      </c>
      <c r="C4196" s="133">
        <v>16</v>
      </c>
      <c r="D4196" s="134">
        <v>1.9518599999999999</v>
      </c>
    </row>
    <row r="4197" spans="1:4" x14ac:dyDescent="0.25">
      <c r="A4197" s="131" t="s">
        <v>8</v>
      </c>
      <c r="B4197" s="132">
        <v>44736</v>
      </c>
      <c r="C4197" s="133">
        <v>17</v>
      </c>
      <c r="D4197" s="134">
        <v>20.836269999999999</v>
      </c>
    </row>
    <row r="4198" spans="1:4" x14ac:dyDescent="0.25">
      <c r="A4198" s="131" t="s">
        <v>8</v>
      </c>
      <c r="B4198" s="132">
        <v>44736</v>
      </c>
      <c r="C4198" s="133">
        <v>18</v>
      </c>
      <c r="D4198" s="134">
        <v>11.13894</v>
      </c>
    </row>
    <row r="4199" spans="1:4" x14ac:dyDescent="0.25">
      <c r="A4199" s="131" t="s">
        <v>8</v>
      </c>
      <c r="B4199" s="132">
        <v>44736</v>
      </c>
      <c r="C4199" s="133">
        <v>19</v>
      </c>
      <c r="D4199" s="134">
        <v>16.108779999999999</v>
      </c>
    </row>
    <row r="4200" spans="1:4" x14ac:dyDescent="0.25">
      <c r="A4200" s="131" t="s">
        <v>8</v>
      </c>
      <c r="B4200" s="132">
        <v>44736</v>
      </c>
      <c r="C4200" s="133">
        <v>20</v>
      </c>
      <c r="D4200" s="134">
        <v>30.994679999999999</v>
      </c>
    </row>
    <row r="4201" spans="1:4" x14ac:dyDescent="0.25">
      <c r="A4201" s="131" t="s">
        <v>8</v>
      </c>
      <c r="B4201" s="132">
        <v>44736</v>
      </c>
      <c r="C4201" s="133">
        <v>21</v>
      </c>
      <c r="D4201" s="134">
        <v>46.741759999999999</v>
      </c>
    </row>
    <row r="4202" spans="1:4" x14ac:dyDescent="0.25">
      <c r="A4202" s="131" t="s">
        <v>8</v>
      </c>
      <c r="B4202" s="132">
        <v>44736</v>
      </c>
      <c r="C4202" s="133">
        <v>22</v>
      </c>
      <c r="D4202" s="134">
        <v>24.08587</v>
      </c>
    </row>
    <row r="4203" spans="1:4" x14ac:dyDescent="0.25">
      <c r="A4203" s="131" t="s">
        <v>8</v>
      </c>
      <c r="B4203" s="132">
        <v>44736</v>
      </c>
      <c r="C4203" s="133">
        <v>23</v>
      </c>
      <c r="D4203" s="134">
        <v>18.230260000000001</v>
      </c>
    </row>
    <row r="4204" spans="1:4" x14ac:dyDescent="0.25">
      <c r="A4204" s="131" t="s">
        <v>8</v>
      </c>
      <c r="B4204" s="132">
        <v>44736</v>
      </c>
      <c r="C4204" s="133">
        <v>24</v>
      </c>
      <c r="D4204" s="134">
        <v>18.359909999999999</v>
      </c>
    </row>
    <row r="4205" spans="1:4" x14ac:dyDescent="0.25">
      <c r="A4205" s="131" t="s">
        <v>8</v>
      </c>
      <c r="B4205" s="132">
        <v>44737</v>
      </c>
      <c r="C4205" s="133">
        <v>1</v>
      </c>
      <c r="D4205" s="134">
        <v>20.45073</v>
      </c>
    </row>
    <row r="4206" spans="1:4" x14ac:dyDescent="0.25">
      <c r="A4206" s="131" t="s">
        <v>8</v>
      </c>
      <c r="B4206" s="132">
        <v>44737</v>
      </c>
      <c r="C4206" s="133">
        <v>2</v>
      </c>
      <c r="D4206" s="134">
        <v>14.569470000000001</v>
      </c>
    </row>
    <row r="4207" spans="1:4" x14ac:dyDescent="0.25">
      <c r="A4207" s="131" t="s">
        <v>8</v>
      </c>
      <c r="B4207" s="132">
        <v>44737</v>
      </c>
      <c r="C4207" s="133">
        <v>3</v>
      </c>
      <c r="D4207" s="134">
        <v>2.5252400000000002</v>
      </c>
    </row>
    <row r="4208" spans="1:4" x14ac:dyDescent="0.25">
      <c r="A4208" s="131" t="s">
        <v>8</v>
      </c>
      <c r="B4208" s="132">
        <v>44737</v>
      </c>
      <c r="C4208" s="133">
        <v>4</v>
      </c>
      <c r="D4208" s="134">
        <v>-34.005800000000001</v>
      </c>
    </row>
    <row r="4209" spans="1:4" x14ac:dyDescent="0.25">
      <c r="A4209" s="131" t="s">
        <v>8</v>
      </c>
      <c r="B4209" s="132">
        <v>44737</v>
      </c>
      <c r="C4209" s="133">
        <v>5</v>
      </c>
      <c r="D4209" s="134">
        <v>17.585760000000001</v>
      </c>
    </row>
    <row r="4210" spans="1:4" x14ac:dyDescent="0.25">
      <c r="A4210" s="131" t="s">
        <v>8</v>
      </c>
      <c r="B4210" s="132">
        <v>44737</v>
      </c>
      <c r="C4210" s="133">
        <v>6</v>
      </c>
      <c r="D4210" s="134">
        <v>12.68957</v>
      </c>
    </row>
    <row r="4211" spans="1:4" x14ac:dyDescent="0.25">
      <c r="A4211" s="131" t="s">
        <v>8</v>
      </c>
      <c r="B4211" s="132">
        <v>44737</v>
      </c>
      <c r="C4211" s="133">
        <v>7</v>
      </c>
      <c r="D4211" s="134">
        <v>9.8403700000000001</v>
      </c>
    </row>
    <row r="4212" spans="1:4" x14ac:dyDescent="0.25">
      <c r="A4212" s="131" t="s">
        <v>8</v>
      </c>
      <c r="B4212" s="132">
        <v>44737</v>
      </c>
      <c r="C4212" s="133">
        <v>8</v>
      </c>
      <c r="D4212" s="134">
        <v>10.43685</v>
      </c>
    </row>
    <row r="4213" spans="1:4" x14ac:dyDescent="0.25">
      <c r="A4213" s="131" t="s">
        <v>8</v>
      </c>
      <c r="B4213" s="132">
        <v>44737</v>
      </c>
      <c r="C4213" s="133">
        <v>9</v>
      </c>
      <c r="D4213" s="134">
        <v>12.62847</v>
      </c>
    </row>
    <row r="4214" spans="1:4" x14ac:dyDescent="0.25">
      <c r="A4214" s="131" t="s">
        <v>8</v>
      </c>
      <c r="B4214" s="132">
        <v>44737</v>
      </c>
      <c r="C4214" s="133">
        <v>10</v>
      </c>
      <c r="D4214" s="134">
        <v>14.62304</v>
      </c>
    </row>
    <row r="4215" spans="1:4" x14ac:dyDescent="0.25">
      <c r="A4215" s="131" t="s">
        <v>8</v>
      </c>
      <c r="B4215" s="132">
        <v>44737</v>
      </c>
      <c r="C4215" s="133">
        <v>11</v>
      </c>
      <c r="D4215" s="134">
        <v>25.58043</v>
      </c>
    </row>
    <row r="4216" spans="1:4" x14ac:dyDescent="0.25">
      <c r="A4216" s="131" t="s">
        <v>8</v>
      </c>
      <c r="B4216" s="132">
        <v>44737</v>
      </c>
      <c r="C4216" s="133">
        <v>12</v>
      </c>
      <c r="D4216" s="134">
        <v>20.838979999999999</v>
      </c>
    </row>
    <row r="4217" spans="1:4" x14ac:dyDescent="0.25">
      <c r="A4217" s="131" t="s">
        <v>8</v>
      </c>
      <c r="B4217" s="132">
        <v>44737</v>
      </c>
      <c r="C4217" s="133">
        <v>13</v>
      </c>
      <c r="D4217" s="134">
        <v>22.258579999999998</v>
      </c>
    </row>
    <row r="4218" spans="1:4" x14ac:dyDescent="0.25">
      <c r="A4218" s="131" t="s">
        <v>8</v>
      </c>
      <c r="B4218" s="132">
        <v>44737</v>
      </c>
      <c r="C4218" s="133">
        <v>14</v>
      </c>
      <c r="D4218" s="134">
        <v>14.79289</v>
      </c>
    </row>
    <row r="4219" spans="1:4" x14ac:dyDescent="0.25">
      <c r="A4219" s="131" t="s">
        <v>8</v>
      </c>
      <c r="B4219" s="132">
        <v>44737</v>
      </c>
      <c r="C4219" s="133">
        <v>15</v>
      </c>
      <c r="D4219" s="134">
        <v>18.366389999999999</v>
      </c>
    </row>
    <row r="4220" spans="1:4" x14ac:dyDescent="0.25">
      <c r="A4220" s="131" t="s">
        <v>8</v>
      </c>
      <c r="B4220" s="132">
        <v>44737</v>
      </c>
      <c r="C4220" s="133">
        <v>16</v>
      </c>
      <c r="D4220" s="134">
        <v>18.750920000000001</v>
      </c>
    </row>
    <row r="4221" spans="1:4" x14ac:dyDescent="0.25">
      <c r="A4221" s="131" t="s">
        <v>8</v>
      </c>
      <c r="B4221" s="132">
        <v>44737</v>
      </c>
      <c r="C4221" s="133">
        <v>17</v>
      </c>
      <c r="D4221" s="134">
        <v>27.255680000000002</v>
      </c>
    </row>
    <row r="4222" spans="1:4" x14ac:dyDescent="0.25">
      <c r="A4222" s="131" t="s">
        <v>8</v>
      </c>
      <c r="B4222" s="132">
        <v>44737</v>
      </c>
      <c r="C4222" s="133">
        <v>18</v>
      </c>
      <c r="D4222" s="134">
        <v>28.798570000000002</v>
      </c>
    </row>
    <row r="4223" spans="1:4" x14ac:dyDescent="0.25">
      <c r="A4223" s="131" t="s">
        <v>8</v>
      </c>
      <c r="B4223" s="132">
        <v>44737</v>
      </c>
      <c r="C4223" s="133">
        <v>19</v>
      </c>
      <c r="D4223" s="134">
        <v>25.508780000000002</v>
      </c>
    </row>
    <row r="4224" spans="1:4" x14ac:dyDescent="0.25">
      <c r="A4224" s="131" t="s">
        <v>8</v>
      </c>
      <c r="B4224" s="132">
        <v>44737</v>
      </c>
      <c r="C4224" s="133">
        <v>20</v>
      </c>
      <c r="D4224" s="134">
        <v>26.37707</v>
      </c>
    </row>
    <row r="4225" spans="1:4" x14ac:dyDescent="0.25">
      <c r="A4225" s="131" t="s">
        <v>8</v>
      </c>
      <c r="B4225" s="132">
        <v>44737</v>
      </c>
      <c r="C4225" s="133">
        <v>21</v>
      </c>
      <c r="D4225" s="134">
        <v>33.829970000000003</v>
      </c>
    </row>
    <row r="4226" spans="1:4" x14ac:dyDescent="0.25">
      <c r="A4226" s="131" t="s">
        <v>8</v>
      </c>
      <c r="B4226" s="132">
        <v>44737</v>
      </c>
      <c r="C4226" s="133">
        <v>22</v>
      </c>
      <c r="D4226" s="134">
        <v>46.750480000000003</v>
      </c>
    </row>
    <row r="4227" spans="1:4" x14ac:dyDescent="0.25">
      <c r="A4227" s="131" t="s">
        <v>8</v>
      </c>
      <c r="B4227" s="132">
        <v>44737</v>
      </c>
      <c r="C4227" s="133">
        <v>23</v>
      </c>
      <c r="D4227" s="134">
        <v>31.88551</v>
      </c>
    </row>
    <row r="4228" spans="1:4" x14ac:dyDescent="0.25">
      <c r="A4228" s="131" t="s">
        <v>8</v>
      </c>
      <c r="B4228" s="132">
        <v>44737</v>
      </c>
      <c r="C4228" s="133">
        <v>24</v>
      </c>
      <c r="D4228" s="134">
        <v>41.940730000000002</v>
      </c>
    </row>
    <row r="4229" spans="1:4" x14ac:dyDescent="0.25">
      <c r="A4229" s="131" t="s">
        <v>8</v>
      </c>
      <c r="B4229" s="132">
        <v>44738</v>
      </c>
      <c r="C4229" s="133">
        <v>1</v>
      </c>
      <c r="D4229" s="134">
        <v>15.974690000000001</v>
      </c>
    </row>
    <row r="4230" spans="1:4" x14ac:dyDescent="0.25">
      <c r="A4230" s="131" t="s">
        <v>8</v>
      </c>
      <c r="B4230" s="132">
        <v>44738</v>
      </c>
      <c r="C4230" s="133">
        <v>2</v>
      </c>
      <c r="D4230" s="134">
        <v>19.00515</v>
      </c>
    </row>
    <row r="4231" spans="1:4" x14ac:dyDescent="0.25">
      <c r="A4231" s="131" t="s">
        <v>8</v>
      </c>
      <c r="B4231" s="132">
        <v>44738</v>
      </c>
      <c r="C4231" s="133">
        <v>3</v>
      </c>
      <c r="D4231" s="134">
        <v>10.672269999999999</v>
      </c>
    </row>
    <row r="4232" spans="1:4" x14ac:dyDescent="0.25">
      <c r="A4232" s="131" t="s">
        <v>8</v>
      </c>
      <c r="B4232" s="132">
        <v>44738</v>
      </c>
      <c r="C4232" s="133">
        <v>4</v>
      </c>
      <c r="D4232" s="134">
        <v>7.2253999999999996</v>
      </c>
    </row>
    <row r="4233" spans="1:4" x14ac:dyDescent="0.25">
      <c r="A4233" s="131" t="s">
        <v>8</v>
      </c>
      <c r="B4233" s="132">
        <v>44738</v>
      </c>
      <c r="C4233" s="133">
        <v>5</v>
      </c>
      <c r="D4233" s="134">
        <v>-13.17164</v>
      </c>
    </row>
    <row r="4234" spans="1:4" x14ac:dyDescent="0.25">
      <c r="A4234" s="131" t="s">
        <v>8</v>
      </c>
      <c r="B4234" s="132">
        <v>44738</v>
      </c>
      <c r="C4234" s="133">
        <v>6</v>
      </c>
      <c r="D4234" s="134">
        <v>20.84524</v>
      </c>
    </row>
    <row r="4235" spans="1:4" x14ac:dyDescent="0.25">
      <c r="A4235" s="131" t="s">
        <v>8</v>
      </c>
      <c r="B4235" s="132">
        <v>44738</v>
      </c>
      <c r="C4235" s="133">
        <v>7</v>
      </c>
      <c r="D4235" s="134">
        <v>-3.8180900000000002</v>
      </c>
    </row>
    <row r="4236" spans="1:4" x14ac:dyDescent="0.25">
      <c r="A4236" s="131" t="s">
        <v>8</v>
      </c>
      <c r="B4236" s="132">
        <v>44738</v>
      </c>
      <c r="C4236" s="133">
        <v>8</v>
      </c>
      <c r="D4236" s="134">
        <v>7.4771000000000001</v>
      </c>
    </row>
    <row r="4237" spans="1:4" x14ac:dyDescent="0.25">
      <c r="A4237" s="131" t="s">
        <v>8</v>
      </c>
      <c r="B4237" s="132">
        <v>44738</v>
      </c>
      <c r="C4237" s="133">
        <v>9</v>
      </c>
      <c r="D4237" s="134">
        <v>15.77975</v>
      </c>
    </row>
    <row r="4238" spans="1:4" x14ac:dyDescent="0.25">
      <c r="A4238" s="131" t="s">
        <v>8</v>
      </c>
      <c r="B4238" s="132">
        <v>44738</v>
      </c>
      <c r="C4238" s="133">
        <v>10</v>
      </c>
      <c r="D4238" s="134">
        <v>13.31616</v>
      </c>
    </row>
    <row r="4239" spans="1:4" x14ac:dyDescent="0.25">
      <c r="A4239" s="131" t="s">
        <v>8</v>
      </c>
      <c r="B4239" s="132">
        <v>44738</v>
      </c>
      <c r="C4239" s="133">
        <v>11</v>
      </c>
      <c r="D4239" s="134">
        <v>8.6471800000000005</v>
      </c>
    </row>
    <row r="4240" spans="1:4" x14ac:dyDescent="0.25">
      <c r="A4240" s="131" t="s">
        <v>8</v>
      </c>
      <c r="B4240" s="132">
        <v>44738</v>
      </c>
      <c r="C4240" s="133">
        <v>12</v>
      </c>
      <c r="D4240" s="134">
        <v>18.926290000000002</v>
      </c>
    </row>
    <row r="4241" spans="1:4" x14ac:dyDescent="0.25">
      <c r="A4241" s="131" t="s">
        <v>8</v>
      </c>
      <c r="B4241" s="132">
        <v>44738</v>
      </c>
      <c r="C4241" s="133">
        <v>13</v>
      </c>
      <c r="D4241" s="134">
        <v>32.113010000000003</v>
      </c>
    </row>
    <row r="4242" spans="1:4" x14ac:dyDescent="0.25">
      <c r="A4242" s="131" t="s">
        <v>8</v>
      </c>
      <c r="B4242" s="132">
        <v>44738</v>
      </c>
      <c r="C4242" s="133">
        <v>14</v>
      </c>
      <c r="D4242" s="134">
        <v>42.302390000000003</v>
      </c>
    </row>
    <row r="4243" spans="1:4" x14ac:dyDescent="0.25">
      <c r="A4243" s="131" t="s">
        <v>8</v>
      </c>
      <c r="B4243" s="132">
        <v>44738</v>
      </c>
      <c r="C4243" s="133">
        <v>15</v>
      </c>
      <c r="D4243" s="134">
        <v>49.733440000000002</v>
      </c>
    </row>
    <row r="4244" spans="1:4" x14ac:dyDescent="0.25">
      <c r="A4244" s="131" t="s">
        <v>8</v>
      </c>
      <c r="B4244" s="132">
        <v>44738</v>
      </c>
      <c r="C4244" s="133">
        <v>16</v>
      </c>
      <c r="D4244" s="134">
        <v>58.82517</v>
      </c>
    </row>
    <row r="4245" spans="1:4" x14ac:dyDescent="0.25">
      <c r="A4245" s="131" t="s">
        <v>8</v>
      </c>
      <c r="B4245" s="132">
        <v>44738</v>
      </c>
      <c r="C4245" s="133">
        <v>17</v>
      </c>
      <c r="D4245" s="134">
        <v>55.18947</v>
      </c>
    </row>
    <row r="4246" spans="1:4" x14ac:dyDescent="0.25">
      <c r="A4246" s="131" t="s">
        <v>8</v>
      </c>
      <c r="B4246" s="132">
        <v>44738</v>
      </c>
      <c r="C4246" s="133">
        <v>18</v>
      </c>
      <c r="D4246" s="134">
        <v>62.854529999999997</v>
      </c>
    </row>
    <row r="4247" spans="1:4" x14ac:dyDescent="0.25">
      <c r="A4247" s="131" t="s">
        <v>8</v>
      </c>
      <c r="B4247" s="132">
        <v>44738</v>
      </c>
      <c r="C4247" s="133">
        <v>19</v>
      </c>
      <c r="D4247" s="134">
        <v>66.603870000000001</v>
      </c>
    </row>
    <row r="4248" spans="1:4" x14ac:dyDescent="0.25">
      <c r="A4248" s="131" t="s">
        <v>8</v>
      </c>
      <c r="B4248" s="132">
        <v>44738</v>
      </c>
      <c r="C4248" s="133">
        <v>20</v>
      </c>
      <c r="D4248" s="134">
        <v>73.790480000000002</v>
      </c>
    </row>
    <row r="4249" spans="1:4" x14ac:dyDescent="0.25">
      <c r="A4249" s="131" t="s">
        <v>8</v>
      </c>
      <c r="B4249" s="132">
        <v>44738</v>
      </c>
      <c r="C4249" s="133">
        <v>21</v>
      </c>
      <c r="D4249" s="134">
        <v>99.928370000000001</v>
      </c>
    </row>
    <row r="4250" spans="1:4" x14ac:dyDescent="0.25">
      <c r="A4250" s="131" t="s">
        <v>8</v>
      </c>
      <c r="B4250" s="132">
        <v>44738</v>
      </c>
      <c r="C4250" s="133">
        <v>22</v>
      </c>
      <c r="D4250" s="134">
        <v>79.406660000000002</v>
      </c>
    </row>
    <row r="4251" spans="1:4" x14ac:dyDescent="0.25">
      <c r="A4251" s="131" t="s">
        <v>8</v>
      </c>
      <c r="B4251" s="132">
        <v>44738</v>
      </c>
      <c r="C4251" s="133">
        <v>23</v>
      </c>
      <c r="D4251" s="134">
        <v>67.417789999999997</v>
      </c>
    </row>
    <row r="4252" spans="1:4" x14ac:dyDescent="0.25">
      <c r="A4252" s="131" t="s">
        <v>8</v>
      </c>
      <c r="B4252" s="132">
        <v>44738</v>
      </c>
      <c r="C4252" s="133">
        <v>24</v>
      </c>
      <c r="D4252" s="134">
        <v>56.734000000000002</v>
      </c>
    </row>
    <row r="4253" spans="1:4" x14ac:dyDescent="0.25">
      <c r="A4253" s="131" t="s">
        <v>8</v>
      </c>
      <c r="B4253" s="132">
        <v>44739</v>
      </c>
      <c r="C4253" s="133">
        <v>1</v>
      </c>
      <c r="D4253" s="134">
        <v>46.502580000000002</v>
      </c>
    </row>
    <row r="4254" spans="1:4" x14ac:dyDescent="0.25">
      <c r="A4254" s="131" t="s">
        <v>8</v>
      </c>
      <c r="B4254" s="132">
        <v>44739</v>
      </c>
      <c r="C4254" s="133">
        <v>2</v>
      </c>
      <c r="D4254" s="134">
        <v>39.491849999999999</v>
      </c>
    </row>
    <row r="4255" spans="1:4" x14ac:dyDescent="0.25">
      <c r="A4255" s="131" t="s">
        <v>8</v>
      </c>
      <c r="B4255" s="132">
        <v>44739</v>
      </c>
      <c r="C4255" s="133">
        <v>3</v>
      </c>
      <c r="D4255" s="134">
        <v>17.162939999999999</v>
      </c>
    </row>
    <row r="4256" spans="1:4" x14ac:dyDescent="0.25">
      <c r="A4256" s="131" t="s">
        <v>8</v>
      </c>
      <c r="B4256" s="132">
        <v>44739</v>
      </c>
      <c r="C4256" s="133">
        <v>4</v>
      </c>
      <c r="D4256" s="134">
        <v>15.22302</v>
      </c>
    </row>
    <row r="4257" spans="1:4" x14ac:dyDescent="0.25">
      <c r="A4257" s="131" t="s">
        <v>8</v>
      </c>
      <c r="B4257" s="132">
        <v>44739</v>
      </c>
      <c r="C4257" s="133">
        <v>5</v>
      </c>
      <c r="D4257" s="134">
        <v>27.445129999999999</v>
      </c>
    </row>
    <row r="4258" spans="1:4" x14ac:dyDescent="0.25">
      <c r="A4258" s="131" t="s">
        <v>8</v>
      </c>
      <c r="B4258" s="132">
        <v>44739</v>
      </c>
      <c r="C4258" s="133">
        <v>6</v>
      </c>
      <c r="D4258" s="134">
        <v>37.162950000000002</v>
      </c>
    </row>
    <row r="4259" spans="1:4" x14ac:dyDescent="0.25">
      <c r="A4259" s="131" t="s">
        <v>8</v>
      </c>
      <c r="B4259" s="132">
        <v>44739</v>
      </c>
      <c r="C4259" s="133">
        <v>7</v>
      </c>
      <c r="D4259" s="134">
        <v>44.820390000000003</v>
      </c>
    </row>
    <row r="4260" spans="1:4" x14ac:dyDescent="0.25">
      <c r="A4260" s="131" t="s">
        <v>8</v>
      </c>
      <c r="B4260" s="132">
        <v>44739</v>
      </c>
      <c r="C4260" s="133">
        <v>8</v>
      </c>
      <c r="D4260" s="134">
        <v>39.955570000000002</v>
      </c>
    </row>
    <row r="4261" spans="1:4" x14ac:dyDescent="0.25">
      <c r="A4261" s="131" t="s">
        <v>8</v>
      </c>
      <c r="B4261" s="132">
        <v>44739</v>
      </c>
      <c r="C4261" s="133">
        <v>9</v>
      </c>
      <c r="D4261" s="134">
        <v>36.781030000000001</v>
      </c>
    </row>
    <row r="4262" spans="1:4" x14ac:dyDescent="0.25">
      <c r="A4262" s="131" t="s">
        <v>8</v>
      </c>
      <c r="B4262" s="132">
        <v>44739</v>
      </c>
      <c r="C4262" s="133">
        <v>10</v>
      </c>
      <c r="D4262" s="134">
        <v>31.955570000000002</v>
      </c>
    </row>
    <row r="4263" spans="1:4" x14ac:dyDescent="0.25">
      <c r="A4263" s="131" t="s">
        <v>8</v>
      </c>
      <c r="B4263" s="132">
        <v>44739</v>
      </c>
      <c r="C4263" s="133">
        <v>11</v>
      </c>
      <c r="D4263" s="134">
        <v>32.532389999999999</v>
      </c>
    </row>
    <row r="4264" spans="1:4" x14ac:dyDescent="0.25">
      <c r="A4264" s="131" t="s">
        <v>8</v>
      </c>
      <c r="B4264" s="132">
        <v>44739</v>
      </c>
      <c r="C4264" s="133">
        <v>12</v>
      </c>
      <c r="D4264" s="134">
        <v>48.674689999999998</v>
      </c>
    </row>
    <row r="4265" spans="1:4" x14ac:dyDescent="0.25">
      <c r="A4265" s="131" t="s">
        <v>8</v>
      </c>
      <c r="B4265" s="132">
        <v>44739</v>
      </c>
      <c r="C4265" s="133">
        <v>13</v>
      </c>
      <c r="D4265" s="134">
        <v>52.021479999999997</v>
      </c>
    </row>
    <row r="4266" spans="1:4" x14ac:dyDescent="0.25">
      <c r="A4266" s="131" t="s">
        <v>8</v>
      </c>
      <c r="B4266" s="132">
        <v>44739</v>
      </c>
      <c r="C4266" s="133">
        <v>14</v>
      </c>
      <c r="D4266" s="134">
        <v>49.02384</v>
      </c>
    </row>
    <row r="4267" spans="1:4" x14ac:dyDescent="0.25">
      <c r="A4267" s="131" t="s">
        <v>8</v>
      </c>
      <c r="B4267" s="132">
        <v>44739</v>
      </c>
      <c r="C4267" s="133">
        <v>15</v>
      </c>
      <c r="D4267" s="134">
        <v>62.008299999999998</v>
      </c>
    </row>
    <row r="4268" spans="1:4" x14ac:dyDescent="0.25">
      <c r="A4268" s="131" t="s">
        <v>8</v>
      </c>
      <c r="B4268" s="132">
        <v>44739</v>
      </c>
      <c r="C4268" s="133">
        <v>16</v>
      </c>
      <c r="D4268" s="134">
        <v>69.309169999999995</v>
      </c>
    </row>
    <row r="4269" spans="1:4" x14ac:dyDescent="0.25">
      <c r="A4269" s="131" t="s">
        <v>8</v>
      </c>
      <c r="B4269" s="132">
        <v>44739</v>
      </c>
      <c r="C4269" s="133">
        <v>17</v>
      </c>
      <c r="D4269" s="134">
        <v>92.856800000000007</v>
      </c>
    </row>
    <row r="4270" spans="1:4" x14ac:dyDescent="0.25">
      <c r="A4270" s="131" t="s">
        <v>8</v>
      </c>
      <c r="B4270" s="132">
        <v>44739</v>
      </c>
      <c r="C4270" s="133">
        <v>18</v>
      </c>
      <c r="D4270" s="134">
        <v>65.199709999999996</v>
      </c>
    </row>
    <row r="4271" spans="1:4" x14ac:dyDescent="0.25">
      <c r="A4271" s="131" t="s">
        <v>8</v>
      </c>
      <c r="B4271" s="132">
        <v>44739</v>
      </c>
      <c r="C4271" s="133">
        <v>19</v>
      </c>
      <c r="D4271" s="134">
        <v>71.644289999999998</v>
      </c>
    </row>
    <row r="4272" spans="1:4" x14ac:dyDescent="0.25">
      <c r="A4272" s="131" t="s">
        <v>8</v>
      </c>
      <c r="B4272" s="132">
        <v>44739</v>
      </c>
      <c r="C4272" s="133">
        <v>20</v>
      </c>
      <c r="D4272" s="134">
        <v>104.74491999999999</v>
      </c>
    </row>
    <row r="4273" spans="1:4" x14ac:dyDescent="0.25">
      <c r="A4273" s="131" t="s">
        <v>8</v>
      </c>
      <c r="B4273" s="132">
        <v>44739</v>
      </c>
      <c r="C4273" s="133">
        <v>21</v>
      </c>
      <c r="D4273" s="134">
        <v>98.308070000000001</v>
      </c>
    </row>
    <row r="4274" spans="1:4" x14ac:dyDescent="0.25">
      <c r="A4274" s="131" t="s">
        <v>8</v>
      </c>
      <c r="B4274" s="132">
        <v>44739</v>
      </c>
      <c r="C4274" s="133">
        <v>22</v>
      </c>
      <c r="D4274" s="134">
        <v>71.328140000000005</v>
      </c>
    </row>
    <row r="4275" spans="1:4" x14ac:dyDescent="0.25">
      <c r="A4275" s="131" t="s">
        <v>8</v>
      </c>
      <c r="B4275" s="132">
        <v>44739</v>
      </c>
      <c r="C4275" s="133">
        <v>23</v>
      </c>
      <c r="D4275" s="134">
        <v>82.463070000000002</v>
      </c>
    </row>
    <row r="4276" spans="1:4" x14ac:dyDescent="0.25">
      <c r="A4276" s="131" t="s">
        <v>8</v>
      </c>
      <c r="B4276" s="132">
        <v>44739</v>
      </c>
      <c r="C4276" s="133">
        <v>24</v>
      </c>
      <c r="D4276" s="134">
        <v>52.335590000000003</v>
      </c>
    </row>
    <row r="4277" spans="1:4" x14ac:dyDescent="0.25">
      <c r="A4277" s="131" t="s">
        <v>8</v>
      </c>
      <c r="B4277" s="132">
        <v>44740</v>
      </c>
      <c r="C4277" s="133">
        <v>1</v>
      </c>
      <c r="D4277" s="134">
        <v>31.088080000000001</v>
      </c>
    </row>
    <row r="4278" spans="1:4" x14ac:dyDescent="0.25">
      <c r="A4278" s="131" t="s">
        <v>8</v>
      </c>
      <c r="B4278" s="132">
        <v>44740</v>
      </c>
      <c r="C4278" s="133">
        <v>2</v>
      </c>
      <c r="D4278" s="134">
        <v>19.43843</v>
      </c>
    </row>
    <row r="4279" spans="1:4" x14ac:dyDescent="0.25">
      <c r="A4279" s="131" t="s">
        <v>8</v>
      </c>
      <c r="B4279" s="132">
        <v>44740</v>
      </c>
      <c r="C4279" s="133">
        <v>3</v>
      </c>
      <c r="D4279" s="134">
        <v>13.308210000000001</v>
      </c>
    </row>
    <row r="4280" spans="1:4" x14ac:dyDescent="0.25">
      <c r="A4280" s="131" t="s">
        <v>8</v>
      </c>
      <c r="B4280" s="132">
        <v>44740</v>
      </c>
      <c r="C4280" s="133">
        <v>4</v>
      </c>
      <c r="D4280" s="134">
        <v>12.251189999999999</v>
      </c>
    </row>
    <row r="4281" spans="1:4" x14ac:dyDescent="0.25">
      <c r="A4281" s="131" t="s">
        <v>8</v>
      </c>
      <c r="B4281" s="132">
        <v>44740</v>
      </c>
      <c r="C4281" s="133">
        <v>5</v>
      </c>
      <c r="D4281" s="134">
        <v>10.624499999999999</v>
      </c>
    </row>
    <row r="4282" spans="1:4" x14ac:dyDescent="0.25">
      <c r="A4282" s="131" t="s">
        <v>8</v>
      </c>
      <c r="B4282" s="132">
        <v>44740</v>
      </c>
      <c r="C4282" s="133">
        <v>6</v>
      </c>
      <c r="D4282" s="134">
        <v>24.715420000000002</v>
      </c>
    </row>
    <row r="4283" spans="1:4" x14ac:dyDescent="0.25">
      <c r="A4283" s="131" t="s">
        <v>8</v>
      </c>
      <c r="B4283" s="132">
        <v>44740</v>
      </c>
      <c r="C4283" s="133">
        <v>7</v>
      </c>
      <c r="D4283" s="134">
        <v>24.74803</v>
      </c>
    </row>
    <row r="4284" spans="1:4" x14ac:dyDescent="0.25">
      <c r="A4284" s="131" t="s">
        <v>8</v>
      </c>
      <c r="B4284" s="132">
        <v>44740</v>
      </c>
      <c r="C4284" s="133">
        <v>8</v>
      </c>
      <c r="D4284" s="134">
        <v>36.204700000000003</v>
      </c>
    </row>
    <row r="4285" spans="1:4" x14ac:dyDescent="0.25">
      <c r="A4285" s="131" t="s">
        <v>8</v>
      </c>
      <c r="B4285" s="132">
        <v>44740</v>
      </c>
      <c r="C4285" s="133">
        <v>9</v>
      </c>
      <c r="D4285" s="134">
        <v>25.080580000000001</v>
      </c>
    </row>
    <row r="4286" spans="1:4" x14ac:dyDescent="0.25">
      <c r="A4286" s="131" t="s">
        <v>8</v>
      </c>
      <c r="B4286" s="132">
        <v>44740</v>
      </c>
      <c r="C4286" s="133">
        <v>10</v>
      </c>
      <c r="D4286" s="134">
        <v>33.191519999999997</v>
      </c>
    </row>
    <row r="4287" spans="1:4" x14ac:dyDescent="0.25">
      <c r="A4287" s="131" t="s">
        <v>8</v>
      </c>
      <c r="B4287" s="132">
        <v>44740</v>
      </c>
      <c r="C4287" s="133">
        <v>11</v>
      </c>
      <c r="D4287" s="134">
        <v>39.920499999999997</v>
      </c>
    </row>
    <row r="4288" spans="1:4" x14ac:dyDescent="0.25">
      <c r="A4288" s="131" t="s">
        <v>8</v>
      </c>
      <c r="B4288" s="132">
        <v>44740</v>
      </c>
      <c r="C4288" s="133">
        <v>12</v>
      </c>
      <c r="D4288" s="134">
        <v>46.62086</v>
      </c>
    </row>
    <row r="4289" spans="1:4" x14ac:dyDescent="0.25">
      <c r="A4289" s="131" t="s">
        <v>8</v>
      </c>
      <c r="B4289" s="132">
        <v>44740</v>
      </c>
      <c r="C4289" s="133">
        <v>13</v>
      </c>
      <c r="D4289" s="134">
        <v>57.070360000000001</v>
      </c>
    </row>
    <row r="4290" spans="1:4" x14ac:dyDescent="0.25">
      <c r="A4290" s="131" t="s">
        <v>8</v>
      </c>
      <c r="B4290" s="132">
        <v>44740</v>
      </c>
      <c r="C4290" s="133">
        <v>14</v>
      </c>
      <c r="D4290" s="134">
        <v>61.120150000000002</v>
      </c>
    </row>
    <row r="4291" spans="1:4" x14ac:dyDescent="0.25">
      <c r="A4291" s="131" t="s">
        <v>8</v>
      </c>
      <c r="B4291" s="132">
        <v>44740</v>
      </c>
      <c r="C4291" s="133">
        <v>15</v>
      </c>
      <c r="D4291" s="134">
        <v>109.43676000000001</v>
      </c>
    </row>
    <row r="4292" spans="1:4" x14ac:dyDescent="0.25">
      <c r="A4292" s="131" t="s">
        <v>8</v>
      </c>
      <c r="B4292" s="132">
        <v>44740</v>
      </c>
      <c r="C4292" s="133">
        <v>16</v>
      </c>
      <c r="D4292" s="134">
        <v>136.47099</v>
      </c>
    </row>
    <row r="4293" spans="1:4" x14ac:dyDescent="0.25">
      <c r="A4293" s="131" t="s">
        <v>8</v>
      </c>
      <c r="B4293" s="132">
        <v>44740</v>
      </c>
      <c r="C4293" s="133">
        <v>17</v>
      </c>
      <c r="D4293" s="134">
        <v>157.06268</v>
      </c>
    </row>
    <row r="4294" spans="1:4" x14ac:dyDescent="0.25">
      <c r="A4294" s="131" t="s">
        <v>8</v>
      </c>
      <c r="B4294" s="132">
        <v>44740</v>
      </c>
      <c r="C4294" s="133">
        <v>18</v>
      </c>
      <c r="D4294" s="134">
        <v>156.88910999999999</v>
      </c>
    </row>
    <row r="4295" spans="1:4" x14ac:dyDescent="0.25">
      <c r="A4295" s="131" t="s">
        <v>8</v>
      </c>
      <c r="B4295" s="132">
        <v>44740</v>
      </c>
      <c r="C4295" s="133">
        <v>19</v>
      </c>
      <c r="D4295" s="134">
        <v>132.25988000000001</v>
      </c>
    </row>
    <row r="4296" spans="1:4" x14ac:dyDescent="0.25">
      <c r="A4296" s="131" t="s">
        <v>8</v>
      </c>
      <c r="B4296" s="132">
        <v>44740</v>
      </c>
      <c r="C4296" s="133">
        <v>20</v>
      </c>
      <c r="D4296" s="134">
        <v>124.27348000000001</v>
      </c>
    </row>
    <row r="4297" spans="1:4" x14ac:dyDescent="0.25">
      <c r="A4297" s="131" t="s">
        <v>8</v>
      </c>
      <c r="B4297" s="132">
        <v>44740</v>
      </c>
      <c r="C4297" s="133">
        <v>21</v>
      </c>
      <c r="D4297" s="134">
        <v>128.27117000000001</v>
      </c>
    </row>
    <row r="4298" spans="1:4" x14ac:dyDescent="0.25">
      <c r="A4298" s="131" t="s">
        <v>8</v>
      </c>
      <c r="B4298" s="132">
        <v>44740</v>
      </c>
      <c r="C4298" s="133">
        <v>22</v>
      </c>
      <c r="D4298" s="134">
        <v>117.73884</v>
      </c>
    </row>
    <row r="4299" spans="1:4" x14ac:dyDescent="0.25">
      <c r="A4299" s="131" t="s">
        <v>8</v>
      </c>
      <c r="B4299" s="132">
        <v>44740</v>
      </c>
      <c r="C4299" s="133">
        <v>23</v>
      </c>
      <c r="D4299" s="134">
        <v>81.06147</v>
      </c>
    </row>
    <row r="4300" spans="1:4" x14ac:dyDescent="0.25">
      <c r="A4300" s="131" t="s">
        <v>8</v>
      </c>
      <c r="B4300" s="132">
        <v>44740</v>
      </c>
      <c r="C4300" s="133">
        <v>24</v>
      </c>
      <c r="D4300" s="134">
        <v>43.846240000000002</v>
      </c>
    </row>
    <row r="4301" spans="1:4" x14ac:dyDescent="0.25">
      <c r="A4301" s="131" t="s">
        <v>8</v>
      </c>
      <c r="B4301" s="132">
        <v>44741</v>
      </c>
      <c r="C4301" s="133">
        <v>1</v>
      </c>
      <c r="D4301" s="134">
        <v>32.660359999999997</v>
      </c>
    </row>
    <row r="4302" spans="1:4" x14ac:dyDescent="0.25">
      <c r="A4302" s="131" t="s">
        <v>8</v>
      </c>
      <c r="B4302" s="132">
        <v>44741</v>
      </c>
      <c r="C4302" s="133">
        <v>2</v>
      </c>
      <c r="D4302" s="134">
        <v>8.2290899999999993</v>
      </c>
    </row>
    <row r="4303" spans="1:4" x14ac:dyDescent="0.25">
      <c r="A4303" s="131" t="s">
        <v>8</v>
      </c>
      <c r="B4303" s="132">
        <v>44741</v>
      </c>
      <c r="C4303" s="133">
        <v>3</v>
      </c>
      <c r="D4303" s="134">
        <v>2.0106600000000001</v>
      </c>
    </row>
    <row r="4304" spans="1:4" x14ac:dyDescent="0.25">
      <c r="A4304" s="131" t="s">
        <v>8</v>
      </c>
      <c r="B4304" s="132">
        <v>44741</v>
      </c>
      <c r="C4304" s="133">
        <v>4</v>
      </c>
      <c r="D4304" s="134">
        <v>-3.0565899999999999</v>
      </c>
    </row>
    <row r="4305" spans="1:4" x14ac:dyDescent="0.25">
      <c r="A4305" s="131" t="s">
        <v>8</v>
      </c>
      <c r="B4305" s="132">
        <v>44741</v>
      </c>
      <c r="C4305" s="133">
        <v>5</v>
      </c>
      <c r="D4305" s="134">
        <v>1.5299999999999999E-3</v>
      </c>
    </row>
    <row r="4306" spans="1:4" x14ac:dyDescent="0.25">
      <c r="A4306" s="131" t="s">
        <v>8</v>
      </c>
      <c r="B4306" s="132">
        <v>44741</v>
      </c>
      <c r="C4306" s="133">
        <v>6</v>
      </c>
      <c r="D4306" s="134">
        <v>6.8425000000000002</v>
      </c>
    </row>
    <row r="4307" spans="1:4" x14ac:dyDescent="0.25">
      <c r="A4307" s="131" t="s">
        <v>8</v>
      </c>
      <c r="B4307" s="132">
        <v>44741</v>
      </c>
      <c r="C4307" s="133">
        <v>7</v>
      </c>
      <c r="D4307" s="134">
        <v>10.994450000000001</v>
      </c>
    </row>
    <row r="4308" spans="1:4" x14ac:dyDescent="0.25">
      <c r="A4308" s="131" t="s">
        <v>8</v>
      </c>
      <c r="B4308" s="132">
        <v>44741</v>
      </c>
      <c r="C4308" s="133">
        <v>8</v>
      </c>
      <c r="D4308" s="134">
        <v>13.151870000000001</v>
      </c>
    </row>
    <row r="4309" spans="1:4" x14ac:dyDescent="0.25">
      <c r="A4309" s="131" t="s">
        <v>8</v>
      </c>
      <c r="B4309" s="132">
        <v>44741</v>
      </c>
      <c r="C4309" s="133">
        <v>9</v>
      </c>
      <c r="D4309" s="134">
        <v>24.897040000000001</v>
      </c>
    </row>
    <row r="4310" spans="1:4" x14ac:dyDescent="0.25">
      <c r="A4310" s="131" t="s">
        <v>8</v>
      </c>
      <c r="B4310" s="132">
        <v>44741</v>
      </c>
      <c r="C4310" s="133">
        <v>10</v>
      </c>
      <c r="D4310" s="134">
        <v>41.512369999999997</v>
      </c>
    </row>
    <row r="4311" spans="1:4" x14ac:dyDescent="0.25">
      <c r="A4311" s="131" t="s">
        <v>8</v>
      </c>
      <c r="B4311" s="132">
        <v>44741</v>
      </c>
      <c r="C4311" s="133">
        <v>11</v>
      </c>
      <c r="D4311" s="134">
        <v>44.778880000000001</v>
      </c>
    </row>
    <row r="4312" spans="1:4" x14ac:dyDescent="0.25">
      <c r="A4312" s="131" t="s">
        <v>8</v>
      </c>
      <c r="B4312" s="132">
        <v>44741</v>
      </c>
      <c r="C4312" s="133">
        <v>12</v>
      </c>
      <c r="D4312" s="134">
        <v>38.326419999999999</v>
      </c>
    </row>
    <row r="4313" spans="1:4" x14ac:dyDescent="0.25">
      <c r="A4313" s="131" t="s">
        <v>8</v>
      </c>
      <c r="B4313" s="132">
        <v>44741</v>
      </c>
      <c r="C4313" s="133">
        <v>13</v>
      </c>
      <c r="D4313" s="134">
        <v>40.539279999999998</v>
      </c>
    </row>
    <row r="4314" spans="1:4" x14ac:dyDescent="0.25">
      <c r="A4314" s="131" t="s">
        <v>8</v>
      </c>
      <c r="B4314" s="132">
        <v>44741</v>
      </c>
      <c r="C4314" s="133">
        <v>14</v>
      </c>
      <c r="D4314" s="134">
        <v>35.833109999999998</v>
      </c>
    </row>
    <row r="4315" spans="1:4" x14ac:dyDescent="0.25">
      <c r="A4315" s="131" t="s">
        <v>8</v>
      </c>
      <c r="B4315" s="132">
        <v>44741</v>
      </c>
      <c r="C4315" s="133">
        <v>15</v>
      </c>
      <c r="D4315" s="134">
        <v>36.855170000000001</v>
      </c>
    </row>
    <row r="4316" spans="1:4" x14ac:dyDescent="0.25">
      <c r="A4316" s="131" t="s">
        <v>8</v>
      </c>
      <c r="B4316" s="132">
        <v>44741</v>
      </c>
      <c r="C4316" s="133">
        <v>16</v>
      </c>
      <c r="D4316" s="134">
        <v>32.794429999999998</v>
      </c>
    </row>
    <row r="4317" spans="1:4" x14ac:dyDescent="0.25">
      <c r="A4317" s="131" t="s">
        <v>8</v>
      </c>
      <c r="B4317" s="132">
        <v>44741</v>
      </c>
      <c r="C4317" s="133">
        <v>17</v>
      </c>
      <c r="D4317" s="134">
        <v>21.081859999999999</v>
      </c>
    </row>
    <row r="4318" spans="1:4" x14ac:dyDescent="0.25">
      <c r="A4318" s="131" t="s">
        <v>8</v>
      </c>
      <c r="B4318" s="132">
        <v>44741</v>
      </c>
      <c r="C4318" s="133">
        <v>18</v>
      </c>
      <c r="D4318" s="134">
        <v>47.523960000000002</v>
      </c>
    </row>
    <row r="4319" spans="1:4" x14ac:dyDescent="0.25">
      <c r="A4319" s="131" t="s">
        <v>8</v>
      </c>
      <c r="B4319" s="132">
        <v>44741</v>
      </c>
      <c r="C4319" s="133">
        <v>19</v>
      </c>
      <c r="D4319" s="134">
        <v>47.034469999999999</v>
      </c>
    </row>
    <row r="4320" spans="1:4" x14ac:dyDescent="0.25">
      <c r="A4320" s="131" t="s">
        <v>8</v>
      </c>
      <c r="B4320" s="132">
        <v>44741</v>
      </c>
      <c r="C4320" s="133">
        <v>20</v>
      </c>
      <c r="D4320" s="134">
        <v>24.885159999999999</v>
      </c>
    </row>
    <row r="4321" spans="1:4" x14ac:dyDescent="0.25">
      <c r="A4321" s="131" t="s">
        <v>8</v>
      </c>
      <c r="B4321" s="132">
        <v>44741</v>
      </c>
      <c r="C4321" s="133">
        <v>21</v>
      </c>
      <c r="D4321" s="134">
        <v>32.526820000000001</v>
      </c>
    </row>
    <row r="4322" spans="1:4" x14ac:dyDescent="0.25">
      <c r="A4322" s="131" t="s">
        <v>8</v>
      </c>
      <c r="B4322" s="132">
        <v>44741</v>
      </c>
      <c r="C4322" s="133">
        <v>22</v>
      </c>
      <c r="D4322" s="134">
        <v>50.400889999999997</v>
      </c>
    </row>
    <row r="4323" spans="1:4" x14ac:dyDescent="0.25">
      <c r="A4323" s="131" t="s">
        <v>8</v>
      </c>
      <c r="B4323" s="132">
        <v>44741</v>
      </c>
      <c r="C4323" s="133">
        <v>23</v>
      </c>
      <c r="D4323" s="134">
        <v>36.297809999999998</v>
      </c>
    </row>
    <row r="4324" spans="1:4" x14ac:dyDescent="0.25">
      <c r="A4324" s="131" t="s">
        <v>8</v>
      </c>
      <c r="B4324" s="132">
        <v>44741</v>
      </c>
      <c r="C4324" s="133">
        <v>24</v>
      </c>
      <c r="D4324" s="134">
        <v>29.46594</v>
      </c>
    </row>
    <row r="4325" spans="1:4" x14ac:dyDescent="0.25">
      <c r="A4325" s="131" t="s">
        <v>8</v>
      </c>
      <c r="B4325" s="132">
        <v>44742</v>
      </c>
      <c r="C4325" s="133">
        <v>1</v>
      </c>
      <c r="D4325" s="134">
        <v>24.882149999999999</v>
      </c>
    </row>
    <row r="4326" spans="1:4" x14ac:dyDescent="0.25">
      <c r="A4326" s="131" t="s">
        <v>8</v>
      </c>
      <c r="B4326" s="132">
        <v>44742</v>
      </c>
      <c r="C4326" s="133">
        <v>2</v>
      </c>
      <c r="D4326" s="134">
        <v>24.414650000000002</v>
      </c>
    </row>
    <row r="4327" spans="1:4" x14ac:dyDescent="0.25">
      <c r="A4327" s="131" t="s">
        <v>8</v>
      </c>
      <c r="B4327" s="132">
        <v>44742</v>
      </c>
      <c r="C4327" s="133">
        <v>3</v>
      </c>
      <c r="D4327" s="134">
        <v>36.805210000000002</v>
      </c>
    </row>
    <row r="4328" spans="1:4" x14ac:dyDescent="0.25">
      <c r="A4328" s="131" t="s">
        <v>8</v>
      </c>
      <c r="B4328" s="132">
        <v>44742</v>
      </c>
      <c r="C4328" s="133">
        <v>4</v>
      </c>
      <c r="D4328" s="134">
        <v>27.767990000000001</v>
      </c>
    </row>
    <row r="4329" spans="1:4" x14ac:dyDescent="0.25">
      <c r="A4329" s="131" t="s">
        <v>8</v>
      </c>
      <c r="B4329" s="132">
        <v>44742</v>
      </c>
      <c r="C4329" s="133">
        <v>5</v>
      </c>
      <c r="D4329" s="134">
        <v>16.810310000000001</v>
      </c>
    </row>
    <row r="4330" spans="1:4" x14ac:dyDescent="0.25">
      <c r="A4330" s="131" t="s">
        <v>8</v>
      </c>
      <c r="B4330" s="132">
        <v>44742</v>
      </c>
      <c r="C4330" s="133">
        <v>6</v>
      </c>
      <c r="D4330" s="134">
        <v>19.66525</v>
      </c>
    </row>
    <row r="4331" spans="1:4" x14ac:dyDescent="0.25">
      <c r="A4331" s="131" t="s">
        <v>8</v>
      </c>
      <c r="B4331" s="132">
        <v>44742</v>
      </c>
      <c r="C4331" s="133">
        <v>7</v>
      </c>
      <c r="D4331" s="134">
        <v>19.07103</v>
      </c>
    </row>
    <row r="4332" spans="1:4" x14ac:dyDescent="0.25">
      <c r="A4332" s="131" t="s">
        <v>8</v>
      </c>
      <c r="B4332" s="132">
        <v>44742</v>
      </c>
      <c r="C4332" s="133">
        <v>8</v>
      </c>
      <c r="D4332" s="134">
        <v>26.17934</v>
      </c>
    </row>
    <row r="4333" spans="1:4" x14ac:dyDescent="0.25">
      <c r="A4333" s="131" t="s">
        <v>8</v>
      </c>
      <c r="B4333" s="132">
        <v>44742</v>
      </c>
      <c r="C4333" s="133">
        <v>9</v>
      </c>
      <c r="D4333" s="134">
        <v>30.446680000000001</v>
      </c>
    </row>
    <row r="4334" spans="1:4" x14ac:dyDescent="0.25">
      <c r="A4334" s="131" t="s">
        <v>8</v>
      </c>
      <c r="B4334" s="132">
        <v>44742</v>
      </c>
      <c r="C4334" s="133">
        <v>10</v>
      </c>
      <c r="D4334" s="134">
        <v>30.493760000000002</v>
      </c>
    </row>
    <row r="4335" spans="1:4" x14ac:dyDescent="0.25">
      <c r="A4335" s="131" t="s">
        <v>8</v>
      </c>
      <c r="B4335" s="132">
        <v>44742</v>
      </c>
      <c r="C4335" s="133">
        <v>11</v>
      </c>
      <c r="D4335" s="134">
        <v>41.24438</v>
      </c>
    </row>
    <row r="4336" spans="1:4" x14ac:dyDescent="0.25">
      <c r="A4336" s="131" t="s">
        <v>8</v>
      </c>
      <c r="B4336" s="132">
        <v>44742</v>
      </c>
      <c r="C4336" s="133">
        <v>12</v>
      </c>
      <c r="D4336" s="134">
        <v>40.756489999999999</v>
      </c>
    </row>
    <row r="4337" spans="1:4" x14ac:dyDescent="0.25">
      <c r="A4337" s="131" t="s">
        <v>8</v>
      </c>
      <c r="B4337" s="132">
        <v>44742</v>
      </c>
      <c r="C4337" s="133">
        <v>13</v>
      </c>
      <c r="D4337" s="134">
        <v>50.963509999999999</v>
      </c>
    </row>
    <row r="4338" spans="1:4" x14ac:dyDescent="0.25">
      <c r="A4338" s="131" t="s">
        <v>8</v>
      </c>
      <c r="B4338" s="132">
        <v>44742</v>
      </c>
      <c r="C4338" s="133">
        <v>14</v>
      </c>
      <c r="D4338" s="134">
        <v>52.781999999999996</v>
      </c>
    </row>
    <row r="4339" spans="1:4" x14ac:dyDescent="0.25">
      <c r="A4339" s="131" t="s">
        <v>8</v>
      </c>
      <c r="B4339" s="132">
        <v>44742</v>
      </c>
      <c r="C4339" s="133">
        <v>15</v>
      </c>
      <c r="D4339" s="134">
        <v>65.797250000000005</v>
      </c>
    </row>
    <row r="4340" spans="1:4" x14ac:dyDescent="0.25">
      <c r="A4340" s="131" t="s">
        <v>8</v>
      </c>
      <c r="B4340" s="132">
        <v>44742</v>
      </c>
      <c r="C4340" s="133">
        <v>16</v>
      </c>
      <c r="D4340" s="134">
        <v>56.463909999999998</v>
      </c>
    </row>
    <row r="4341" spans="1:4" x14ac:dyDescent="0.25">
      <c r="A4341" s="131" t="s">
        <v>8</v>
      </c>
      <c r="B4341" s="132">
        <v>44742</v>
      </c>
      <c r="C4341" s="133">
        <v>17</v>
      </c>
      <c r="D4341" s="134">
        <v>70.898210000000006</v>
      </c>
    </row>
    <row r="4342" spans="1:4" x14ac:dyDescent="0.25">
      <c r="A4342" s="131" t="s">
        <v>8</v>
      </c>
      <c r="B4342" s="132">
        <v>44742</v>
      </c>
      <c r="C4342" s="133">
        <v>18</v>
      </c>
      <c r="D4342" s="134">
        <v>63.946129999999997</v>
      </c>
    </row>
    <row r="4343" spans="1:4" x14ac:dyDescent="0.25">
      <c r="A4343" s="131" t="s">
        <v>8</v>
      </c>
      <c r="B4343" s="132">
        <v>44742</v>
      </c>
      <c r="C4343" s="133">
        <v>19</v>
      </c>
      <c r="D4343" s="134">
        <v>72.544520000000006</v>
      </c>
    </row>
    <row r="4344" spans="1:4" x14ac:dyDescent="0.25">
      <c r="A4344" s="131" t="s">
        <v>8</v>
      </c>
      <c r="B4344" s="132">
        <v>44742</v>
      </c>
      <c r="C4344" s="133">
        <v>20</v>
      </c>
      <c r="D4344" s="134">
        <v>64.388859999999994</v>
      </c>
    </row>
    <row r="4345" spans="1:4" x14ac:dyDescent="0.25">
      <c r="A4345" s="131" t="s">
        <v>8</v>
      </c>
      <c r="B4345" s="132">
        <v>44742</v>
      </c>
      <c r="C4345" s="133">
        <v>21</v>
      </c>
      <c r="D4345" s="134">
        <v>71.372429999999994</v>
      </c>
    </row>
    <row r="4346" spans="1:4" x14ac:dyDescent="0.25">
      <c r="A4346" s="131" t="s">
        <v>8</v>
      </c>
      <c r="B4346" s="132">
        <v>44742</v>
      </c>
      <c r="C4346" s="133">
        <v>22</v>
      </c>
      <c r="D4346" s="134">
        <v>-136.09853000000001</v>
      </c>
    </row>
    <row r="4347" spans="1:4" x14ac:dyDescent="0.25">
      <c r="A4347" s="131" t="s">
        <v>8</v>
      </c>
      <c r="B4347" s="132">
        <v>44742</v>
      </c>
      <c r="C4347" s="133">
        <v>23</v>
      </c>
      <c r="D4347" s="134">
        <v>8.7128800000000002</v>
      </c>
    </row>
    <row r="4348" spans="1:4" x14ac:dyDescent="0.25">
      <c r="A4348" s="131" t="s">
        <v>8</v>
      </c>
      <c r="B4348" s="132">
        <v>44742</v>
      </c>
      <c r="C4348" s="133">
        <v>24</v>
      </c>
      <c r="D4348" s="134">
        <v>81.813220000000001</v>
      </c>
    </row>
    <row r="4349" spans="1:4" x14ac:dyDescent="0.25">
      <c r="A4349" s="131" t="s">
        <v>8</v>
      </c>
      <c r="B4349" s="132">
        <v>44743</v>
      </c>
      <c r="C4349" s="133">
        <v>1</v>
      </c>
      <c r="D4349" s="134">
        <v>41.377969999999998</v>
      </c>
    </row>
    <row r="4350" spans="1:4" x14ac:dyDescent="0.25">
      <c r="A4350" s="131" t="s">
        <v>8</v>
      </c>
      <c r="B4350" s="132">
        <v>44743</v>
      </c>
      <c r="C4350" s="133">
        <v>2</v>
      </c>
      <c r="D4350" s="134">
        <v>23.305140000000002</v>
      </c>
    </row>
    <row r="4351" spans="1:4" x14ac:dyDescent="0.25">
      <c r="A4351" s="131" t="s">
        <v>8</v>
      </c>
      <c r="B4351" s="132">
        <v>44743</v>
      </c>
      <c r="C4351" s="133">
        <v>3</v>
      </c>
      <c r="D4351" s="134">
        <v>47.115180000000002</v>
      </c>
    </row>
    <row r="4352" spans="1:4" x14ac:dyDescent="0.25">
      <c r="A4352" s="131" t="s">
        <v>8</v>
      </c>
      <c r="B4352" s="132">
        <v>44743</v>
      </c>
      <c r="C4352" s="133">
        <v>4</v>
      </c>
      <c r="D4352" s="134">
        <v>42.113950000000003</v>
      </c>
    </row>
    <row r="4353" spans="1:4" x14ac:dyDescent="0.25">
      <c r="A4353" s="131" t="s">
        <v>8</v>
      </c>
      <c r="B4353" s="132">
        <v>44743</v>
      </c>
      <c r="C4353" s="133">
        <v>5</v>
      </c>
      <c r="D4353" s="134">
        <v>46.690289999999997</v>
      </c>
    </row>
    <row r="4354" spans="1:4" x14ac:dyDescent="0.25">
      <c r="A4354" s="131" t="s">
        <v>8</v>
      </c>
      <c r="B4354" s="132">
        <v>44743</v>
      </c>
      <c r="C4354" s="133">
        <v>6</v>
      </c>
      <c r="D4354" s="134">
        <v>40.91516</v>
      </c>
    </row>
    <row r="4355" spans="1:4" x14ac:dyDescent="0.25">
      <c r="A4355" s="131" t="s">
        <v>8</v>
      </c>
      <c r="B4355" s="132">
        <v>44743</v>
      </c>
      <c r="C4355" s="133">
        <v>7</v>
      </c>
      <c r="D4355" s="134">
        <v>27.207989999999999</v>
      </c>
    </row>
    <row r="4356" spans="1:4" x14ac:dyDescent="0.25">
      <c r="A4356" s="131" t="s">
        <v>8</v>
      </c>
      <c r="B4356" s="132">
        <v>44743</v>
      </c>
      <c r="C4356" s="133">
        <v>8</v>
      </c>
      <c r="D4356" s="134">
        <v>25.273150000000001</v>
      </c>
    </row>
    <row r="4357" spans="1:4" x14ac:dyDescent="0.25">
      <c r="A4357" s="131" t="s">
        <v>8</v>
      </c>
      <c r="B4357" s="132">
        <v>44743</v>
      </c>
      <c r="C4357" s="133">
        <v>9</v>
      </c>
      <c r="D4357" s="134">
        <v>35.105809999999998</v>
      </c>
    </row>
    <row r="4358" spans="1:4" x14ac:dyDescent="0.25">
      <c r="A4358" s="131" t="s">
        <v>8</v>
      </c>
      <c r="B4358" s="132">
        <v>44743</v>
      </c>
      <c r="C4358" s="133">
        <v>10</v>
      </c>
      <c r="D4358" s="134">
        <v>39.886650000000003</v>
      </c>
    </row>
    <row r="4359" spans="1:4" x14ac:dyDescent="0.25">
      <c r="A4359" s="131" t="s">
        <v>8</v>
      </c>
      <c r="B4359" s="132">
        <v>44743</v>
      </c>
      <c r="C4359" s="133">
        <v>11</v>
      </c>
      <c r="D4359" s="134">
        <v>44.505130000000001</v>
      </c>
    </row>
    <row r="4360" spans="1:4" x14ac:dyDescent="0.25">
      <c r="A4360" s="131" t="s">
        <v>8</v>
      </c>
      <c r="B4360" s="132">
        <v>44743</v>
      </c>
      <c r="C4360" s="133">
        <v>12</v>
      </c>
      <c r="D4360" s="134">
        <v>52.522629999999999</v>
      </c>
    </row>
    <row r="4361" spans="1:4" x14ac:dyDescent="0.25">
      <c r="A4361" s="131" t="s">
        <v>8</v>
      </c>
      <c r="B4361" s="132">
        <v>44743</v>
      </c>
      <c r="C4361" s="133">
        <v>13</v>
      </c>
      <c r="D4361" s="134">
        <v>53.823039999999999</v>
      </c>
    </row>
    <row r="4362" spans="1:4" x14ac:dyDescent="0.25">
      <c r="A4362" s="131" t="s">
        <v>8</v>
      </c>
      <c r="B4362" s="132">
        <v>44743</v>
      </c>
      <c r="C4362" s="133">
        <v>14</v>
      </c>
      <c r="D4362" s="134">
        <v>47.139279999999999</v>
      </c>
    </row>
    <row r="4363" spans="1:4" x14ac:dyDescent="0.25">
      <c r="A4363" s="131" t="s">
        <v>8</v>
      </c>
      <c r="B4363" s="132">
        <v>44743</v>
      </c>
      <c r="C4363" s="133">
        <v>15</v>
      </c>
      <c r="D4363" s="134">
        <v>60.084789999999998</v>
      </c>
    </row>
    <row r="4364" spans="1:4" x14ac:dyDescent="0.25">
      <c r="A4364" s="131" t="s">
        <v>8</v>
      </c>
      <c r="B4364" s="132">
        <v>44743</v>
      </c>
      <c r="C4364" s="133">
        <v>16</v>
      </c>
      <c r="D4364" s="134">
        <v>52.164529999999999</v>
      </c>
    </row>
    <row r="4365" spans="1:4" x14ac:dyDescent="0.25">
      <c r="A4365" s="131" t="s">
        <v>8</v>
      </c>
      <c r="B4365" s="132">
        <v>44743</v>
      </c>
      <c r="C4365" s="133">
        <v>17</v>
      </c>
      <c r="D4365" s="134">
        <v>49.569020000000002</v>
      </c>
    </row>
    <row r="4366" spans="1:4" x14ac:dyDescent="0.25">
      <c r="A4366" s="131" t="s">
        <v>8</v>
      </c>
      <c r="B4366" s="132">
        <v>44743</v>
      </c>
      <c r="C4366" s="133">
        <v>18</v>
      </c>
      <c r="D4366" s="134">
        <v>49.461730000000003</v>
      </c>
    </row>
    <row r="4367" spans="1:4" x14ac:dyDescent="0.25">
      <c r="A4367" s="131" t="s">
        <v>8</v>
      </c>
      <c r="B4367" s="132">
        <v>44743</v>
      </c>
      <c r="C4367" s="133">
        <v>19</v>
      </c>
      <c r="D4367" s="134">
        <v>56.123530000000002</v>
      </c>
    </row>
    <row r="4368" spans="1:4" x14ac:dyDescent="0.25">
      <c r="A4368" s="131" t="s">
        <v>8</v>
      </c>
      <c r="B4368" s="132">
        <v>44743</v>
      </c>
      <c r="C4368" s="133">
        <v>20</v>
      </c>
      <c r="D4368" s="134">
        <v>63.279040000000002</v>
      </c>
    </row>
    <row r="4369" spans="1:4" x14ac:dyDescent="0.25">
      <c r="A4369" s="131" t="s">
        <v>8</v>
      </c>
      <c r="B4369" s="132">
        <v>44743</v>
      </c>
      <c r="C4369" s="133">
        <v>21</v>
      </c>
      <c r="D4369" s="134">
        <v>65.603480000000005</v>
      </c>
    </row>
    <row r="4370" spans="1:4" x14ac:dyDescent="0.25">
      <c r="A4370" s="131" t="s">
        <v>8</v>
      </c>
      <c r="B4370" s="132">
        <v>44743</v>
      </c>
      <c r="C4370" s="133">
        <v>22</v>
      </c>
      <c r="D4370" s="134">
        <v>61.202770000000001</v>
      </c>
    </row>
    <row r="4371" spans="1:4" x14ac:dyDescent="0.25">
      <c r="A4371" s="131" t="s">
        <v>8</v>
      </c>
      <c r="B4371" s="132">
        <v>44743</v>
      </c>
      <c r="C4371" s="133">
        <v>23</v>
      </c>
      <c r="D4371" s="134">
        <v>48.434620000000002</v>
      </c>
    </row>
    <row r="4372" spans="1:4" x14ac:dyDescent="0.25">
      <c r="A4372" s="131" t="s">
        <v>8</v>
      </c>
      <c r="B4372" s="132">
        <v>44743</v>
      </c>
      <c r="C4372" s="133">
        <v>24</v>
      </c>
      <c r="D4372" s="134">
        <v>49.914790000000004</v>
      </c>
    </row>
    <row r="4373" spans="1:4" x14ac:dyDescent="0.25">
      <c r="A4373" s="131" t="s">
        <v>8</v>
      </c>
      <c r="B4373" s="132">
        <v>44744</v>
      </c>
      <c r="C4373" s="133">
        <v>1</v>
      </c>
      <c r="D4373" s="134">
        <v>47.312919999999998</v>
      </c>
    </row>
    <row r="4374" spans="1:4" x14ac:dyDescent="0.25">
      <c r="A4374" s="131" t="s">
        <v>8</v>
      </c>
      <c r="B4374" s="132">
        <v>44744</v>
      </c>
      <c r="C4374" s="133">
        <v>2</v>
      </c>
      <c r="D4374" s="134">
        <v>47.850380000000001</v>
      </c>
    </row>
    <row r="4375" spans="1:4" x14ac:dyDescent="0.25">
      <c r="A4375" s="131" t="s">
        <v>8</v>
      </c>
      <c r="B4375" s="132">
        <v>44744</v>
      </c>
      <c r="C4375" s="133">
        <v>3</v>
      </c>
      <c r="D4375" s="134">
        <v>32.45823</v>
      </c>
    </row>
    <row r="4376" spans="1:4" x14ac:dyDescent="0.25">
      <c r="A4376" s="131" t="s">
        <v>8</v>
      </c>
      <c r="B4376" s="132">
        <v>44744</v>
      </c>
      <c r="C4376" s="133">
        <v>4</v>
      </c>
      <c r="D4376" s="134">
        <v>27.803830000000001</v>
      </c>
    </row>
    <row r="4377" spans="1:4" x14ac:dyDescent="0.25">
      <c r="A4377" s="131" t="s">
        <v>8</v>
      </c>
      <c r="B4377" s="132">
        <v>44744</v>
      </c>
      <c r="C4377" s="133">
        <v>5</v>
      </c>
      <c r="D4377" s="134">
        <v>29.760110000000001</v>
      </c>
    </row>
    <row r="4378" spans="1:4" x14ac:dyDescent="0.25">
      <c r="A4378" s="131" t="s">
        <v>8</v>
      </c>
      <c r="B4378" s="132">
        <v>44744</v>
      </c>
      <c r="C4378" s="133">
        <v>6</v>
      </c>
      <c r="D4378" s="134">
        <v>32.021180000000001</v>
      </c>
    </row>
    <row r="4379" spans="1:4" x14ac:dyDescent="0.25">
      <c r="A4379" s="131" t="s">
        <v>8</v>
      </c>
      <c r="B4379" s="132">
        <v>44744</v>
      </c>
      <c r="C4379" s="133">
        <v>7</v>
      </c>
      <c r="D4379" s="134">
        <v>32.317270000000001</v>
      </c>
    </row>
    <row r="4380" spans="1:4" x14ac:dyDescent="0.25">
      <c r="A4380" s="131" t="s">
        <v>8</v>
      </c>
      <c r="B4380" s="132">
        <v>44744</v>
      </c>
      <c r="C4380" s="133">
        <v>8</v>
      </c>
      <c r="D4380" s="134">
        <v>33.019509999999997</v>
      </c>
    </row>
    <row r="4381" spans="1:4" x14ac:dyDescent="0.25">
      <c r="A4381" s="131" t="s">
        <v>8</v>
      </c>
      <c r="B4381" s="132">
        <v>44744</v>
      </c>
      <c r="C4381" s="133">
        <v>9</v>
      </c>
      <c r="D4381" s="134">
        <v>29.654129999999999</v>
      </c>
    </row>
    <row r="4382" spans="1:4" x14ac:dyDescent="0.25">
      <c r="A4382" s="131" t="s">
        <v>8</v>
      </c>
      <c r="B4382" s="132">
        <v>44744</v>
      </c>
      <c r="C4382" s="133">
        <v>10</v>
      </c>
      <c r="D4382" s="134">
        <v>24.729109999999999</v>
      </c>
    </row>
    <row r="4383" spans="1:4" x14ac:dyDescent="0.25">
      <c r="A4383" s="131" t="s">
        <v>8</v>
      </c>
      <c r="B4383" s="132">
        <v>44744</v>
      </c>
      <c r="C4383" s="133">
        <v>11</v>
      </c>
      <c r="D4383" s="134">
        <v>25.378920000000001</v>
      </c>
    </row>
    <row r="4384" spans="1:4" x14ac:dyDescent="0.25">
      <c r="A4384" s="131" t="s">
        <v>8</v>
      </c>
      <c r="B4384" s="132">
        <v>44744</v>
      </c>
      <c r="C4384" s="133">
        <v>12</v>
      </c>
      <c r="D4384" s="134">
        <v>25.928629999999998</v>
      </c>
    </row>
    <row r="4385" spans="1:4" x14ac:dyDescent="0.25">
      <c r="A4385" s="131" t="s">
        <v>8</v>
      </c>
      <c r="B4385" s="132">
        <v>44744</v>
      </c>
      <c r="C4385" s="133">
        <v>13</v>
      </c>
      <c r="D4385" s="134">
        <v>28.673639999999999</v>
      </c>
    </row>
    <row r="4386" spans="1:4" x14ac:dyDescent="0.25">
      <c r="A4386" s="131" t="s">
        <v>8</v>
      </c>
      <c r="B4386" s="132">
        <v>44744</v>
      </c>
      <c r="C4386" s="133">
        <v>14</v>
      </c>
      <c r="D4386" s="134">
        <v>29.462430000000001</v>
      </c>
    </row>
    <row r="4387" spans="1:4" x14ac:dyDescent="0.25">
      <c r="A4387" s="131" t="s">
        <v>8</v>
      </c>
      <c r="B4387" s="132">
        <v>44744</v>
      </c>
      <c r="C4387" s="133">
        <v>15</v>
      </c>
      <c r="D4387" s="134">
        <v>21.5322</v>
      </c>
    </row>
    <row r="4388" spans="1:4" x14ac:dyDescent="0.25">
      <c r="A4388" s="131" t="s">
        <v>8</v>
      </c>
      <c r="B4388" s="132">
        <v>44744</v>
      </c>
      <c r="C4388" s="133">
        <v>16</v>
      </c>
      <c r="D4388" s="134">
        <v>36.120959999999997</v>
      </c>
    </row>
    <row r="4389" spans="1:4" x14ac:dyDescent="0.25">
      <c r="A4389" s="131" t="s">
        <v>8</v>
      </c>
      <c r="B4389" s="132">
        <v>44744</v>
      </c>
      <c r="C4389" s="133">
        <v>17</v>
      </c>
      <c r="D4389" s="134">
        <v>38.5715</v>
      </c>
    </row>
    <row r="4390" spans="1:4" x14ac:dyDescent="0.25">
      <c r="A4390" s="131" t="s">
        <v>8</v>
      </c>
      <c r="B4390" s="132">
        <v>44744</v>
      </c>
      <c r="C4390" s="133">
        <v>18</v>
      </c>
      <c r="D4390" s="134">
        <v>34.889249999999997</v>
      </c>
    </row>
    <row r="4391" spans="1:4" x14ac:dyDescent="0.25">
      <c r="A4391" s="131" t="s">
        <v>8</v>
      </c>
      <c r="B4391" s="132">
        <v>44744</v>
      </c>
      <c r="C4391" s="133">
        <v>19</v>
      </c>
      <c r="D4391" s="134">
        <v>38.473210000000002</v>
      </c>
    </row>
    <row r="4392" spans="1:4" x14ac:dyDescent="0.25">
      <c r="A4392" s="131" t="s">
        <v>8</v>
      </c>
      <c r="B4392" s="132">
        <v>44744</v>
      </c>
      <c r="C4392" s="133">
        <v>20</v>
      </c>
      <c r="D4392" s="134">
        <v>46.503300000000003</v>
      </c>
    </row>
    <row r="4393" spans="1:4" x14ac:dyDescent="0.25">
      <c r="A4393" s="131" t="s">
        <v>8</v>
      </c>
      <c r="B4393" s="132">
        <v>44744</v>
      </c>
      <c r="C4393" s="133">
        <v>21</v>
      </c>
      <c r="D4393" s="134">
        <v>50.967590000000001</v>
      </c>
    </row>
    <row r="4394" spans="1:4" x14ac:dyDescent="0.25">
      <c r="A4394" s="131" t="s">
        <v>8</v>
      </c>
      <c r="B4394" s="132">
        <v>44744</v>
      </c>
      <c r="C4394" s="133">
        <v>22</v>
      </c>
      <c r="D4394" s="134">
        <v>44.302950000000003</v>
      </c>
    </row>
    <row r="4395" spans="1:4" x14ac:dyDescent="0.25">
      <c r="A4395" s="131" t="s">
        <v>8</v>
      </c>
      <c r="B4395" s="132">
        <v>44744</v>
      </c>
      <c r="C4395" s="133">
        <v>23</v>
      </c>
      <c r="D4395" s="134">
        <v>75.860979999999998</v>
      </c>
    </row>
    <row r="4396" spans="1:4" x14ac:dyDescent="0.25">
      <c r="A4396" s="131" t="s">
        <v>8</v>
      </c>
      <c r="B4396" s="132">
        <v>44744</v>
      </c>
      <c r="C4396" s="133">
        <v>24</v>
      </c>
      <c r="D4396" s="134">
        <v>29.78145</v>
      </c>
    </row>
    <row r="4397" spans="1:4" x14ac:dyDescent="0.25">
      <c r="A4397" s="131" t="s">
        <v>8</v>
      </c>
      <c r="B4397" s="132">
        <v>44745</v>
      </c>
      <c r="C4397" s="133">
        <v>1</v>
      </c>
      <c r="D4397" s="134">
        <v>27.85116</v>
      </c>
    </row>
    <row r="4398" spans="1:4" x14ac:dyDescent="0.25">
      <c r="A4398" s="131" t="s">
        <v>8</v>
      </c>
      <c r="B4398" s="132">
        <v>44745</v>
      </c>
      <c r="C4398" s="133">
        <v>2</v>
      </c>
      <c r="D4398" s="134">
        <v>17.612189999999998</v>
      </c>
    </row>
    <row r="4399" spans="1:4" x14ac:dyDescent="0.25">
      <c r="A4399" s="131" t="s">
        <v>8</v>
      </c>
      <c r="B4399" s="132">
        <v>44745</v>
      </c>
      <c r="C4399" s="133">
        <v>3</v>
      </c>
      <c r="D4399" s="134">
        <v>25.476659999999999</v>
      </c>
    </row>
    <row r="4400" spans="1:4" x14ac:dyDescent="0.25">
      <c r="A4400" s="131" t="s">
        <v>8</v>
      </c>
      <c r="B4400" s="132">
        <v>44745</v>
      </c>
      <c r="C4400" s="133">
        <v>4</v>
      </c>
      <c r="D4400" s="134">
        <v>16.527920000000002</v>
      </c>
    </row>
    <row r="4401" spans="1:4" x14ac:dyDescent="0.25">
      <c r="A4401" s="131" t="s">
        <v>8</v>
      </c>
      <c r="B4401" s="132">
        <v>44745</v>
      </c>
      <c r="C4401" s="133">
        <v>5</v>
      </c>
      <c r="D4401" s="134">
        <v>10.55822</v>
      </c>
    </row>
    <row r="4402" spans="1:4" x14ac:dyDescent="0.25">
      <c r="A4402" s="131" t="s">
        <v>8</v>
      </c>
      <c r="B4402" s="132">
        <v>44745</v>
      </c>
      <c r="C4402" s="133">
        <v>6</v>
      </c>
      <c r="D4402" s="134">
        <v>7.5018099999999999</v>
      </c>
    </row>
    <row r="4403" spans="1:4" x14ac:dyDescent="0.25">
      <c r="A4403" s="131" t="s">
        <v>8</v>
      </c>
      <c r="B4403" s="132">
        <v>44745</v>
      </c>
      <c r="C4403" s="133">
        <v>7</v>
      </c>
      <c r="D4403" s="134">
        <v>6.5351800000000004</v>
      </c>
    </row>
    <row r="4404" spans="1:4" x14ac:dyDescent="0.25">
      <c r="A4404" s="131" t="s">
        <v>8</v>
      </c>
      <c r="B4404" s="132">
        <v>44745</v>
      </c>
      <c r="C4404" s="133">
        <v>8</v>
      </c>
      <c r="D4404" s="134">
        <v>9.6996900000000004</v>
      </c>
    </row>
    <row r="4405" spans="1:4" x14ac:dyDescent="0.25">
      <c r="A4405" s="131" t="s">
        <v>8</v>
      </c>
      <c r="B4405" s="132">
        <v>44745</v>
      </c>
      <c r="C4405" s="133">
        <v>9</v>
      </c>
      <c r="D4405" s="134">
        <v>6.5515299999999996</v>
      </c>
    </row>
    <row r="4406" spans="1:4" x14ac:dyDescent="0.25">
      <c r="A4406" s="131" t="s">
        <v>8</v>
      </c>
      <c r="B4406" s="132">
        <v>44745</v>
      </c>
      <c r="C4406" s="133">
        <v>10</v>
      </c>
      <c r="D4406" s="134">
        <v>-8.9999999999999998E-4</v>
      </c>
    </row>
    <row r="4407" spans="1:4" x14ac:dyDescent="0.25">
      <c r="A4407" s="131" t="s">
        <v>8</v>
      </c>
      <c r="B4407" s="132">
        <v>44745</v>
      </c>
      <c r="C4407" s="133">
        <v>11</v>
      </c>
      <c r="D4407" s="134">
        <v>0.58767999999999998</v>
      </c>
    </row>
    <row r="4408" spans="1:4" x14ac:dyDescent="0.25">
      <c r="A4408" s="131" t="s">
        <v>8</v>
      </c>
      <c r="B4408" s="132">
        <v>44745</v>
      </c>
      <c r="C4408" s="133">
        <v>12</v>
      </c>
      <c r="D4408" s="134">
        <v>2.3972600000000002</v>
      </c>
    </row>
    <row r="4409" spans="1:4" x14ac:dyDescent="0.25">
      <c r="A4409" s="131" t="s">
        <v>8</v>
      </c>
      <c r="B4409" s="132">
        <v>44745</v>
      </c>
      <c r="C4409" s="133">
        <v>13</v>
      </c>
      <c r="D4409" s="134">
        <v>19.95862</v>
      </c>
    </row>
    <row r="4410" spans="1:4" x14ac:dyDescent="0.25">
      <c r="A4410" s="131" t="s">
        <v>8</v>
      </c>
      <c r="B4410" s="132">
        <v>44745</v>
      </c>
      <c r="C4410" s="133">
        <v>14</v>
      </c>
      <c r="D4410" s="134">
        <v>39.897970000000001</v>
      </c>
    </row>
    <row r="4411" spans="1:4" x14ac:dyDescent="0.25">
      <c r="A4411" s="131" t="s">
        <v>8</v>
      </c>
      <c r="B4411" s="132">
        <v>44745</v>
      </c>
      <c r="C4411" s="133">
        <v>15</v>
      </c>
      <c r="D4411" s="134">
        <v>33.686889999999998</v>
      </c>
    </row>
    <row r="4412" spans="1:4" x14ac:dyDescent="0.25">
      <c r="A4412" s="131" t="s">
        <v>8</v>
      </c>
      <c r="B4412" s="132">
        <v>44745</v>
      </c>
      <c r="C4412" s="133">
        <v>16</v>
      </c>
      <c r="D4412" s="134">
        <v>37.438749999999999</v>
      </c>
    </row>
    <row r="4413" spans="1:4" x14ac:dyDescent="0.25">
      <c r="A4413" s="131" t="s">
        <v>8</v>
      </c>
      <c r="B4413" s="132">
        <v>44745</v>
      </c>
      <c r="C4413" s="133">
        <v>17</v>
      </c>
      <c r="D4413" s="134">
        <v>35.720840000000003</v>
      </c>
    </row>
    <row r="4414" spans="1:4" x14ac:dyDescent="0.25">
      <c r="A4414" s="131" t="s">
        <v>8</v>
      </c>
      <c r="B4414" s="132">
        <v>44745</v>
      </c>
      <c r="C4414" s="133">
        <v>18</v>
      </c>
      <c r="D4414" s="134">
        <v>34.315770000000001</v>
      </c>
    </row>
    <row r="4415" spans="1:4" x14ac:dyDescent="0.25">
      <c r="A4415" s="131" t="s">
        <v>8</v>
      </c>
      <c r="B4415" s="132">
        <v>44745</v>
      </c>
      <c r="C4415" s="133">
        <v>19</v>
      </c>
      <c r="D4415" s="134">
        <v>32.444789999999998</v>
      </c>
    </row>
    <row r="4416" spans="1:4" x14ac:dyDescent="0.25">
      <c r="A4416" s="131" t="s">
        <v>8</v>
      </c>
      <c r="B4416" s="132">
        <v>44745</v>
      </c>
      <c r="C4416" s="133">
        <v>20</v>
      </c>
      <c r="D4416" s="134">
        <v>34.56203</v>
      </c>
    </row>
    <row r="4417" spans="1:4" x14ac:dyDescent="0.25">
      <c r="A4417" s="131" t="s">
        <v>8</v>
      </c>
      <c r="B4417" s="132">
        <v>44745</v>
      </c>
      <c r="C4417" s="133">
        <v>21</v>
      </c>
      <c r="D4417" s="134">
        <v>48.687559999999998</v>
      </c>
    </row>
    <row r="4418" spans="1:4" x14ac:dyDescent="0.25">
      <c r="A4418" s="131" t="s">
        <v>8</v>
      </c>
      <c r="B4418" s="132">
        <v>44745</v>
      </c>
      <c r="C4418" s="133">
        <v>22</v>
      </c>
      <c r="D4418" s="134">
        <v>54.517609999999998</v>
      </c>
    </row>
    <row r="4419" spans="1:4" x14ac:dyDescent="0.25">
      <c r="A4419" s="131" t="s">
        <v>8</v>
      </c>
      <c r="B4419" s="132">
        <v>44745</v>
      </c>
      <c r="C4419" s="133">
        <v>23</v>
      </c>
      <c r="D4419" s="134">
        <v>25.99832</v>
      </c>
    </row>
    <row r="4420" spans="1:4" x14ac:dyDescent="0.25">
      <c r="A4420" s="131" t="s">
        <v>8</v>
      </c>
      <c r="B4420" s="132">
        <v>44745</v>
      </c>
      <c r="C4420" s="133">
        <v>24</v>
      </c>
      <c r="D4420" s="134">
        <v>23.833960000000001</v>
      </c>
    </row>
    <row r="4421" spans="1:4" x14ac:dyDescent="0.25">
      <c r="A4421" s="131" t="s">
        <v>8</v>
      </c>
      <c r="B4421" s="132">
        <v>44746</v>
      </c>
      <c r="C4421" s="133">
        <v>1</v>
      </c>
      <c r="D4421" s="134">
        <v>16.833290000000002</v>
      </c>
    </row>
    <row r="4422" spans="1:4" x14ac:dyDescent="0.25">
      <c r="A4422" s="131" t="s">
        <v>8</v>
      </c>
      <c r="B4422" s="132">
        <v>44746</v>
      </c>
      <c r="C4422" s="133">
        <v>2</v>
      </c>
      <c r="D4422" s="134">
        <v>17.268249999999998</v>
      </c>
    </row>
    <row r="4423" spans="1:4" x14ac:dyDescent="0.25">
      <c r="A4423" s="131" t="s">
        <v>8</v>
      </c>
      <c r="B4423" s="132">
        <v>44746</v>
      </c>
      <c r="C4423" s="133">
        <v>3</v>
      </c>
      <c r="D4423" s="134">
        <v>17.562010000000001</v>
      </c>
    </row>
    <row r="4424" spans="1:4" x14ac:dyDescent="0.25">
      <c r="A4424" s="131" t="s">
        <v>8</v>
      </c>
      <c r="B4424" s="132">
        <v>44746</v>
      </c>
      <c r="C4424" s="133">
        <v>4</v>
      </c>
      <c r="D4424" s="134">
        <v>16.934799999999999</v>
      </c>
    </row>
    <row r="4425" spans="1:4" x14ac:dyDescent="0.25">
      <c r="A4425" s="131" t="s">
        <v>8</v>
      </c>
      <c r="B4425" s="132">
        <v>44746</v>
      </c>
      <c r="C4425" s="133">
        <v>5</v>
      </c>
      <c r="D4425" s="134">
        <v>17.72156</v>
      </c>
    </row>
    <row r="4426" spans="1:4" x14ac:dyDescent="0.25">
      <c r="A4426" s="131" t="s">
        <v>8</v>
      </c>
      <c r="B4426" s="132">
        <v>44746</v>
      </c>
      <c r="C4426" s="133">
        <v>6</v>
      </c>
      <c r="D4426" s="134">
        <v>18.10735</v>
      </c>
    </row>
    <row r="4427" spans="1:4" x14ac:dyDescent="0.25">
      <c r="A4427" s="131" t="s">
        <v>8</v>
      </c>
      <c r="B4427" s="132">
        <v>44746</v>
      </c>
      <c r="C4427" s="133">
        <v>7</v>
      </c>
      <c r="D4427" s="134">
        <v>16.69922</v>
      </c>
    </row>
    <row r="4428" spans="1:4" x14ac:dyDescent="0.25">
      <c r="A4428" s="131" t="s">
        <v>8</v>
      </c>
      <c r="B4428" s="132">
        <v>44746</v>
      </c>
      <c r="C4428" s="133">
        <v>8</v>
      </c>
      <c r="D4428" s="134">
        <v>20.008209999999998</v>
      </c>
    </row>
    <row r="4429" spans="1:4" x14ac:dyDescent="0.25">
      <c r="A4429" s="131" t="s">
        <v>8</v>
      </c>
      <c r="B4429" s="132">
        <v>44746</v>
      </c>
      <c r="C4429" s="133">
        <v>9</v>
      </c>
      <c r="D4429" s="134">
        <v>7.4499399999999998</v>
      </c>
    </row>
    <row r="4430" spans="1:4" x14ac:dyDescent="0.25">
      <c r="A4430" s="131" t="s">
        <v>8</v>
      </c>
      <c r="B4430" s="132">
        <v>44746</v>
      </c>
      <c r="C4430" s="133">
        <v>10</v>
      </c>
      <c r="D4430" s="134">
        <v>2.5781100000000001</v>
      </c>
    </row>
    <row r="4431" spans="1:4" x14ac:dyDescent="0.25">
      <c r="A4431" s="131" t="s">
        <v>8</v>
      </c>
      <c r="B4431" s="132">
        <v>44746</v>
      </c>
      <c r="C4431" s="133">
        <v>11</v>
      </c>
      <c r="D4431" s="134">
        <v>3.68526</v>
      </c>
    </row>
    <row r="4432" spans="1:4" x14ac:dyDescent="0.25">
      <c r="A4432" s="131" t="s">
        <v>8</v>
      </c>
      <c r="B4432" s="132">
        <v>44746</v>
      </c>
      <c r="C4432" s="133">
        <v>12</v>
      </c>
      <c r="D4432" s="134">
        <v>2.0171000000000001</v>
      </c>
    </row>
    <row r="4433" spans="1:4" x14ac:dyDescent="0.25">
      <c r="A4433" s="131" t="s">
        <v>8</v>
      </c>
      <c r="B4433" s="132">
        <v>44746</v>
      </c>
      <c r="C4433" s="133">
        <v>13</v>
      </c>
      <c r="D4433" s="134">
        <v>1.76234</v>
      </c>
    </row>
    <row r="4434" spans="1:4" x14ac:dyDescent="0.25">
      <c r="A4434" s="131" t="s">
        <v>8</v>
      </c>
      <c r="B4434" s="132">
        <v>44746</v>
      </c>
      <c r="C4434" s="133">
        <v>14</v>
      </c>
      <c r="D4434" s="134">
        <v>4.0683299999999996</v>
      </c>
    </row>
    <row r="4435" spans="1:4" x14ac:dyDescent="0.25">
      <c r="A4435" s="131" t="s">
        <v>8</v>
      </c>
      <c r="B4435" s="132">
        <v>44746</v>
      </c>
      <c r="C4435" s="133">
        <v>15</v>
      </c>
      <c r="D4435" s="134">
        <v>15.188689999999999</v>
      </c>
    </row>
    <row r="4436" spans="1:4" x14ac:dyDescent="0.25">
      <c r="A4436" s="131" t="s">
        <v>8</v>
      </c>
      <c r="B4436" s="132">
        <v>44746</v>
      </c>
      <c r="C4436" s="133">
        <v>16</v>
      </c>
      <c r="D4436" s="134">
        <v>10.184979999999999</v>
      </c>
    </row>
    <row r="4437" spans="1:4" x14ac:dyDescent="0.25">
      <c r="A4437" s="131" t="s">
        <v>8</v>
      </c>
      <c r="B4437" s="132">
        <v>44746</v>
      </c>
      <c r="C4437" s="133">
        <v>17</v>
      </c>
      <c r="D4437" s="134">
        <v>23.701229999999999</v>
      </c>
    </row>
    <row r="4438" spans="1:4" x14ac:dyDescent="0.25">
      <c r="A4438" s="131" t="s">
        <v>8</v>
      </c>
      <c r="B4438" s="132">
        <v>44746</v>
      </c>
      <c r="C4438" s="133">
        <v>18</v>
      </c>
      <c r="D4438" s="134">
        <v>27.000260000000001</v>
      </c>
    </row>
    <row r="4439" spans="1:4" x14ac:dyDescent="0.25">
      <c r="A4439" s="131" t="s">
        <v>8</v>
      </c>
      <c r="B4439" s="132">
        <v>44746</v>
      </c>
      <c r="C4439" s="133">
        <v>19</v>
      </c>
      <c r="D4439" s="134">
        <v>27.74879</v>
      </c>
    </row>
    <row r="4440" spans="1:4" x14ac:dyDescent="0.25">
      <c r="A4440" s="131" t="s">
        <v>8</v>
      </c>
      <c r="B4440" s="132">
        <v>44746</v>
      </c>
      <c r="C4440" s="133">
        <v>20</v>
      </c>
      <c r="D4440" s="134">
        <v>34.204909999999998</v>
      </c>
    </row>
    <row r="4441" spans="1:4" x14ac:dyDescent="0.25">
      <c r="A4441" s="131" t="s">
        <v>8</v>
      </c>
      <c r="B4441" s="132">
        <v>44746</v>
      </c>
      <c r="C4441" s="133">
        <v>21</v>
      </c>
      <c r="D4441" s="134">
        <v>47.436889999999998</v>
      </c>
    </row>
    <row r="4442" spans="1:4" x14ac:dyDescent="0.25">
      <c r="A4442" s="131" t="s">
        <v>8</v>
      </c>
      <c r="B4442" s="132">
        <v>44746</v>
      </c>
      <c r="C4442" s="133">
        <v>22</v>
      </c>
      <c r="D4442" s="134">
        <v>56.256030000000003</v>
      </c>
    </row>
    <row r="4443" spans="1:4" x14ac:dyDescent="0.25">
      <c r="A4443" s="131" t="s">
        <v>8</v>
      </c>
      <c r="B4443" s="132">
        <v>44746</v>
      </c>
      <c r="C4443" s="133">
        <v>23</v>
      </c>
      <c r="D4443" s="134">
        <v>46.327539999999999</v>
      </c>
    </row>
    <row r="4444" spans="1:4" x14ac:dyDescent="0.25">
      <c r="A4444" s="131" t="s">
        <v>8</v>
      </c>
      <c r="B4444" s="132">
        <v>44746</v>
      </c>
      <c r="C4444" s="133">
        <v>24</v>
      </c>
      <c r="D4444" s="134">
        <v>50.168819999999997</v>
      </c>
    </row>
    <row r="4445" spans="1:4" x14ac:dyDescent="0.25">
      <c r="A4445" s="131" t="s">
        <v>8</v>
      </c>
      <c r="B4445" s="132">
        <v>44747</v>
      </c>
      <c r="C4445" s="133">
        <v>1</v>
      </c>
      <c r="D4445" s="134">
        <v>42.47034</v>
      </c>
    </row>
    <row r="4446" spans="1:4" x14ac:dyDescent="0.25">
      <c r="A4446" s="131" t="s">
        <v>8</v>
      </c>
      <c r="B4446" s="132">
        <v>44747</v>
      </c>
      <c r="C4446" s="133">
        <v>2</v>
      </c>
      <c r="D4446" s="134">
        <v>38.346339999999998</v>
      </c>
    </row>
    <row r="4447" spans="1:4" x14ac:dyDescent="0.25">
      <c r="A4447" s="131" t="s">
        <v>8</v>
      </c>
      <c r="B4447" s="132">
        <v>44747</v>
      </c>
      <c r="C4447" s="133">
        <v>3</v>
      </c>
      <c r="D4447" s="134">
        <v>38.42998</v>
      </c>
    </row>
    <row r="4448" spans="1:4" x14ac:dyDescent="0.25">
      <c r="A4448" s="131" t="s">
        <v>8</v>
      </c>
      <c r="B4448" s="132">
        <v>44747</v>
      </c>
      <c r="C4448" s="133">
        <v>4</v>
      </c>
      <c r="D4448" s="134">
        <v>18.677620000000001</v>
      </c>
    </row>
    <row r="4449" spans="1:4" x14ac:dyDescent="0.25">
      <c r="A4449" s="131" t="s">
        <v>8</v>
      </c>
      <c r="B4449" s="132">
        <v>44747</v>
      </c>
      <c r="C4449" s="133">
        <v>5</v>
      </c>
      <c r="D4449" s="134">
        <v>27.817219999999999</v>
      </c>
    </row>
    <row r="4450" spans="1:4" x14ac:dyDescent="0.25">
      <c r="A4450" s="131" t="s">
        <v>8</v>
      </c>
      <c r="B4450" s="132">
        <v>44747</v>
      </c>
      <c r="C4450" s="133">
        <v>6</v>
      </c>
      <c r="D4450" s="134">
        <v>30.18845</v>
      </c>
    </row>
    <row r="4451" spans="1:4" x14ac:dyDescent="0.25">
      <c r="A4451" s="131" t="s">
        <v>8</v>
      </c>
      <c r="B4451" s="132">
        <v>44747</v>
      </c>
      <c r="C4451" s="133">
        <v>7</v>
      </c>
      <c r="D4451" s="134">
        <v>37.495449999999998</v>
      </c>
    </row>
    <row r="4452" spans="1:4" x14ac:dyDescent="0.25">
      <c r="A4452" s="131" t="s">
        <v>8</v>
      </c>
      <c r="B4452" s="132">
        <v>44747</v>
      </c>
      <c r="C4452" s="133">
        <v>8</v>
      </c>
      <c r="D4452" s="134">
        <v>35.771079999999998</v>
      </c>
    </row>
    <row r="4453" spans="1:4" x14ac:dyDescent="0.25">
      <c r="A4453" s="131" t="s">
        <v>8</v>
      </c>
      <c r="B4453" s="132">
        <v>44747</v>
      </c>
      <c r="C4453" s="133">
        <v>9</v>
      </c>
      <c r="D4453" s="134">
        <v>33.938220000000001</v>
      </c>
    </row>
    <row r="4454" spans="1:4" x14ac:dyDescent="0.25">
      <c r="A4454" s="131" t="s">
        <v>8</v>
      </c>
      <c r="B4454" s="132">
        <v>44747</v>
      </c>
      <c r="C4454" s="133">
        <v>10</v>
      </c>
      <c r="D4454" s="134">
        <v>36.62818</v>
      </c>
    </row>
    <row r="4455" spans="1:4" x14ac:dyDescent="0.25">
      <c r="A4455" s="131" t="s">
        <v>8</v>
      </c>
      <c r="B4455" s="132">
        <v>44747</v>
      </c>
      <c r="C4455" s="133">
        <v>11</v>
      </c>
      <c r="D4455" s="134">
        <v>34.57846</v>
      </c>
    </row>
    <row r="4456" spans="1:4" x14ac:dyDescent="0.25">
      <c r="A4456" s="131" t="s">
        <v>8</v>
      </c>
      <c r="B4456" s="132">
        <v>44747</v>
      </c>
      <c r="C4456" s="133">
        <v>12</v>
      </c>
      <c r="D4456" s="134">
        <v>34.905169999999998</v>
      </c>
    </row>
    <row r="4457" spans="1:4" x14ac:dyDescent="0.25">
      <c r="A4457" s="131" t="s">
        <v>8</v>
      </c>
      <c r="B4457" s="132">
        <v>44747</v>
      </c>
      <c r="C4457" s="133">
        <v>13</v>
      </c>
      <c r="D4457" s="134">
        <v>42.188929999999999</v>
      </c>
    </row>
    <row r="4458" spans="1:4" x14ac:dyDescent="0.25">
      <c r="A4458" s="131" t="s">
        <v>8</v>
      </c>
      <c r="B4458" s="132">
        <v>44747</v>
      </c>
      <c r="C4458" s="133">
        <v>14</v>
      </c>
      <c r="D4458" s="134">
        <v>44.661459999999998</v>
      </c>
    </row>
    <row r="4459" spans="1:4" x14ac:dyDescent="0.25">
      <c r="A4459" s="131" t="s">
        <v>8</v>
      </c>
      <c r="B4459" s="132">
        <v>44747</v>
      </c>
      <c r="C4459" s="133">
        <v>15</v>
      </c>
      <c r="D4459" s="134">
        <v>48.268380000000001</v>
      </c>
    </row>
    <row r="4460" spans="1:4" x14ac:dyDescent="0.25">
      <c r="A4460" s="131" t="s">
        <v>8</v>
      </c>
      <c r="B4460" s="132">
        <v>44747</v>
      </c>
      <c r="C4460" s="133">
        <v>16</v>
      </c>
      <c r="D4460" s="134">
        <v>46.054009999999998</v>
      </c>
    </row>
    <row r="4461" spans="1:4" x14ac:dyDescent="0.25">
      <c r="A4461" s="131" t="s">
        <v>8</v>
      </c>
      <c r="B4461" s="132">
        <v>44747</v>
      </c>
      <c r="C4461" s="133">
        <v>17</v>
      </c>
      <c r="D4461" s="134">
        <v>47.440179999999998</v>
      </c>
    </row>
    <row r="4462" spans="1:4" x14ac:dyDescent="0.25">
      <c r="A4462" s="131" t="s">
        <v>8</v>
      </c>
      <c r="B4462" s="132">
        <v>44747</v>
      </c>
      <c r="C4462" s="133">
        <v>18</v>
      </c>
      <c r="D4462" s="134">
        <v>42.132170000000002</v>
      </c>
    </row>
    <row r="4463" spans="1:4" x14ac:dyDescent="0.25">
      <c r="A4463" s="131" t="s">
        <v>8</v>
      </c>
      <c r="B4463" s="132">
        <v>44747</v>
      </c>
      <c r="C4463" s="133">
        <v>19</v>
      </c>
      <c r="D4463" s="134">
        <v>42.95138</v>
      </c>
    </row>
    <row r="4464" spans="1:4" x14ac:dyDescent="0.25">
      <c r="A4464" s="131" t="s">
        <v>8</v>
      </c>
      <c r="B4464" s="132">
        <v>44747</v>
      </c>
      <c r="C4464" s="133">
        <v>20</v>
      </c>
      <c r="D4464" s="134">
        <v>55.118499999999997</v>
      </c>
    </row>
    <row r="4465" spans="1:4" x14ac:dyDescent="0.25">
      <c r="A4465" s="131" t="s">
        <v>8</v>
      </c>
      <c r="B4465" s="132">
        <v>44747</v>
      </c>
      <c r="C4465" s="133">
        <v>21</v>
      </c>
      <c r="D4465" s="134">
        <v>58.702370000000002</v>
      </c>
    </row>
    <row r="4466" spans="1:4" x14ac:dyDescent="0.25">
      <c r="A4466" s="131" t="s">
        <v>8</v>
      </c>
      <c r="B4466" s="132">
        <v>44747</v>
      </c>
      <c r="C4466" s="133">
        <v>22</v>
      </c>
      <c r="D4466" s="134">
        <v>92.276169999999993</v>
      </c>
    </row>
    <row r="4467" spans="1:4" x14ac:dyDescent="0.25">
      <c r="A4467" s="131" t="s">
        <v>8</v>
      </c>
      <c r="B4467" s="132">
        <v>44747</v>
      </c>
      <c r="C4467" s="133">
        <v>23</v>
      </c>
      <c r="D4467" s="134">
        <v>52.73068</v>
      </c>
    </row>
    <row r="4468" spans="1:4" x14ac:dyDescent="0.25">
      <c r="A4468" s="131" t="s">
        <v>8</v>
      </c>
      <c r="B4468" s="132">
        <v>44747</v>
      </c>
      <c r="C4468" s="133">
        <v>24</v>
      </c>
      <c r="D4468" s="134">
        <v>46.972180000000002</v>
      </c>
    </row>
    <row r="4469" spans="1:4" x14ac:dyDescent="0.25">
      <c r="A4469" s="131" t="s">
        <v>8</v>
      </c>
      <c r="B4469" s="132">
        <v>44748</v>
      </c>
      <c r="C4469" s="133">
        <v>1</v>
      </c>
      <c r="D4469" s="134">
        <v>40.970730000000003</v>
      </c>
    </row>
    <row r="4470" spans="1:4" x14ac:dyDescent="0.25">
      <c r="A4470" s="131" t="s">
        <v>8</v>
      </c>
      <c r="B4470" s="132">
        <v>44748</v>
      </c>
      <c r="C4470" s="133">
        <v>2</v>
      </c>
      <c r="D4470" s="134">
        <v>40.26144</v>
      </c>
    </row>
    <row r="4471" spans="1:4" x14ac:dyDescent="0.25">
      <c r="A4471" s="131" t="s">
        <v>8</v>
      </c>
      <c r="B4471" s="132">
        <v>44748</v>
      </c>
      <c r="C4471" s="133">
        <v>3</v>
      </c>
      <c r="D4471" s="134">
        <v>47.237020000000001</v>
      </c>
    </row>
    <row r="4472" spans="1:4" x14ac:dyDescent="0.25">
      <c r="A4472" s="131" t="s">
        <v>8</v>
      </c>
      <c r="B4472" s="132">
        <v>44748</v>
      </c>
      <c r="C4472" s="133">
        <v>4</v>
      </c>
      <c r="D4472" s="134">
        <v>40.909419999999997</v>
      </c>
    </row>
    <row r="4473" spans="1:4" x14ac:dyDescent="0.25">
      <c r="A4473" s="131" t="s">
        <v>8</v>
      </c>
      <c r="B4473" s="132">
        <v>44748</v>
      </c>
      <c r="C4473" s="133">
        <v>5</v>
      </c>
      <c r="D4473" s="134">
        <v>26.515640000000001</v>
      </c>
    </row>
    <row r="4474" spans="1:4" x14ac:dyDescent="0.25">
      <c r="A4474" s="131" t="s">
        <v>8</v>
      </c>
      <c r="B4474" s="132">
        <v>44748</v>
      </c>
      <c r="C4474" s="133">
        <v>6</v>
      </c>
      <c r="D4474" s="134">
        <v>24.87612</v>
      </c>
    </row>
    <row r="4475" spans="1:4" x14ac:dyDescent="0.25">
      <c r="A4475" s="131" t="s">
        <v>8</v>
      </c>
      <c r="B4475" s="132">
        <v>44748</v>
      </c>
      <c r="C4475" s="133">
        <v>7</v>
      </c>
      <c r="D4475" s="134">
        <v>39.12988</v>
      </c>
    </row>
    <row r="4476" spans="1:4" x14ac:dyDescent="0.25">
      <c r="A4476" s="131" t="s">
        <v>8</v>
      </c>
      <c r="B4476" s="132">
        <v>44748</v>
      </c>
      <c r="C4476" s="133">
        <v>8</v>
      </c>
      <c r="D4476" s="134">
        <v>39.599080000000001</v>
      </c>
    </row>
    <row r="4477" spans="1:4" x14ac:dyDescent="0.25">
      <c r="A4477" s="131" t="s">
        <v>8</v>
      </c>
      <c r="B4477" s="132">
        <v>44748</v>
      </c>
      <c r="C4477" s="133">
        <v>9</v>
      </c>
      <c r="D4477" s="134">
        <v>30.667850000000001</v>
      </c>
    </row>
    <row r="4478" spans="1:4" x14ac:dyDescent="0.25">
      <c r="A4478" s="131" t="s">
        <v>8</v>
      </c>
      <c r="B4478" s="132">
        <v>44748</v>
      </c>
      <c r="C4478" s="133">
        <v>10</v>
      </c>
      <c r="D4478" s="134">
        <v>34.095089999999999</v>
      </c>
    </row>
    <row r="4479" spans="1:4" x14ac:dyDescent="0.25">
      <c r="A4479" s="131" t="s">
        <v>8</v>
      </c>
      <c r="B4479" s="132">
        <v>44748</v>
      </c>
      <c r="C4479" s="133">
        <v>11</v>
      </c>
      <c r="D4479" s="134">
        <v>39.826659999999997</v>
      </c>
    </row>
    <row r="4480" spans="1:4" x14ac:dyDescent="0.25">
      <c r="A4480" s="131" t="s">
        <v>8</v>
      </c>
      <c r="B4480" s="132">
        <v>44748</v>
      </c>
      <c r="C4480" s="133">
        <v>12</v>
      </c>
      <c r="D4480" s="134">
        <v>42.706130000000002</v>
      </c>
    </row>
    <row r="4481" spans="1:4" x14ac:dyDescent="0.25">
      <c r="A4481" s="131" t="s">
        <v>8</v>
      </c>
      <c r="B4481" s="132">
        <v>44748</v>
      </c>
      <c r="C4481" s="133">
        <v>13</v>
      </c>
      <c r="D4481" s="134">
        <v>36.6892</v>
      </c>
    </row>
    <row r="4482" spans="1:4" x14ac:dyDescent="0.25">
      <c r="A4482" s="131" t="s">
        <v>8</v>
      </c>
      <c r="B4482" s="132">
        <v>44748</v>
      </c>
      <c r="C4482" s="133">
        <v>14</v>
      </c>
      <c r="D4482" s="134">
        <v>34.017420000000001</v>
      </c>
    </row>
    <row r="4483" spans="1:4" x14ac:dyDescent="0.25">
      <c r="A4483" s="131" t="s">
        <v>8</v>
      </c>
      <c r="B4483" s="132">
        <v>44748</v>
      </c>
      <c r="C4483" s="133">
        <v>15</v>
      </c>
      <c r="D4483" s="134">
        <v>38.89526</v>
      </c>
    </row>
    <row r="4484" spans="1:4" x14ac:dyDescent="0.25">
      <c r="A4484" s="131" t="s">
        <v>8</v>
      </c>
      <c r="B4484" s="132">
        <v>44748</v>
      </c>
      <c r="C4484" s="133">
        <v>16</v>
      </c>
      <c r="D4484" s="134">
        <v>41.379719999999999</v>
      </c>
    </row>
    <row r="4485" spans="1:4" x14ac:dyDescent="0.25">
      <c r="A4485" s="131" t="s">
        <v>8</v>
      </c>
      <c r="B4485" s="132">
        <v>44748</v>
      </c>
      <c r="C4485" s="133">
        <v>17</v>
      </c>
      <c r="D4485" s="134">
        <v>40.262920000000001</v>
      </c>
    </row>
    <row r="4486" spans="1:4" x14ac:dyDescent="0.25">
      <c r="A4486" s="131" t="s">
        <v>8</v>
      </c>
      <c r="B4486" s="132">
        <v>44748</v>
      </c>
      <c r="C4486" s="133">
        <v>18</v>
      </c>
      <c r="D4486" s="134">
        <v>34.780619999999999</v>
      </c>
    </row>
    <row r="4487" spans="1:4" x14ac:dyDescent="0.25">
      <c r="A4487" s="131" t="s">
        <v>8</v>
      </c>
      <c r="B4487" s="132">
        <v>44748</v>
      </c>
      <c r="C4487" s="133">
        <v>19</v>
      </c>
      <c r="D4487" s="134">
        <v>51.655450000000002</v>
      </c>
    </row>
    <row r="4488" spans="1:4" x14ac:dyDescent="0.25">
      <c r="A4488" s="131" t="s">
        <v>8</v>
      </c>
      <c r="B4488" s="132">
        <v>44748</v>
      </c>
      <c r="C4488" s="133">
        <v>20</v>
      </c>
      <c r="D4488" s="134">
        <v>50.329009999999997</v>
      </c>
    </row>
    <row r="4489" spans="1:4" x14ac:dyDescent="0.25">
      <c r="A4489" s="131" t="s">
        <v>8</v>
      </c>
      <c r="B4489" s="132">
        <v>44748</v>
      </c>
      <c r="C4489" s="133">
        <v>21</v>
      </c>
      <c r="D4489" s="134">
        <v>60.611690000000003</v>
      </c>
    </row>
    <row r="4490" spans="1:4" x14ac:dyDescent="0.25">
      <c r="A4490" s="131" t="s">
        <v>8</v>
      </c>
      <c r="B4490" s="132">
        <v>44748</v>
      </c>
      <c r="C4490" s="133">
        <v>22</v>
      </c>
      <c r="D4490" s="134">
        <v>105.27961999999999</v>
      </c>
    </row>
    <row r="4491" spans="1:4" x14ac:dyDescent="0.25">
      <c r="A4491" s="131" t="s">
        <v>8</v>
      </c>
      <c r="B4491" s="132">
        <v>44748</v>
      </c>
      <c r="C4491" s="133">
        <v>23</v>
      </c>
      <c r="D4491" s="134">
        <v>111.13567999999999</v>
      </c>
    </row>
    <row r="4492" spans="1:4" x14ac:dyDescent="0.25">
      <c r="A4492" s="131" t="s">
        <v>8</v>
      </c>
      <c r="B4492" s="132">
        <v>44748</v>
      </c>
      <c r="C4492" s="133">
        <v>24</v>
      </c>
      <c r="D4492" s="134">
        <v>50.242440000000002</v>
      </c>
    </row>
    <row r="4493" spans="1:4" x14ac:dyDescent="0.25">
      <c r="A4493" s="131" t="s">
        <v>8</v>
      </c>
      <c r="B4493" s="132">
        <v>44749</v>
      </c>
      <c r="C4493" s="133">
        <v>1</v>
      </c>
      <c r="D4493" s="134">
        <v>40.118169999999999</v>
      </c>
    </row>
    <row r="4494" spans="1:4" x14ac:dyDescent="0.25">
      <c r="A4494" s="131" t="s">
        <v>8</v>
      </c>
      <c r="B4494" s="132">
        <v>44749</v>
      </c>
      <c r="C4494" s="133">
        <v>2</v>
      </c>
      <c r="D4494" s="134">
        <v>38.917160000000003</v>
      </c>
    </row>
    <row r="4495" spans="1:4" x14ac:dyDescent="0.25">
      <c r="A4495" s="131" t="s">
        <v>8</v>
      </c>
      <c r="B4495" s="132">
        <v>44749</v>
      </c>
      <c r="C4495" s="133">
        <v>3</v>
      </c>
      <c r="D4495" s="134">
        <v>39.951540000000001</v>
      </c>
    </row>
    <row r="4496" spans="1:4" x14ac:dyDescent="0.25">
      <c r="A4496" s="131" t="s">
        <v>8</v>
      </c>
      <c r="B4496" s="132">
        <v>44749</v>
      </c>
      <c r="C4496" s="133">
        <v>4</v>
      </c>
      <c r="D4496" s="134">
        <v>22.62819</v>
      </c>
    </row>
    <row r="4497" spans="1:4" x14ac:dyDescent="0.25">
      <c r="A4497" s="131" t="s">
        <v>8</v>
      </c>
      <c r="B4497" s="132">
        <v>44749</v>
      </c>
      <c r="C4497" s="133">
        <v>5</v>
      </c>
      <c r="D4497" s="134">
        <v>24.22448</v>
      </c>
    </row>
    <row r="4498" spans="1:4" x14ac:dyDescent="0.25">
      <c r="A4498" s="131" t="s">
        <v>8</v>
      </c>
      <c r="B4498" s="132">
        <v>44749</v>
      </c>
      <c r="C4498" s="133">
        <v>6</v>
      </c>
      <c r="D4498" s="134">
        <v>34.527940000000001</v>
      </c>
    </row>
    <row r="4499" spans="1:4" x14ac:dyDescent="0.25">
      <c r="A4499" s="131" t="s">
        <v>8</v>
      </c>
      <c r="B4499" s="132">
        <v>44749</v>
      </c>
      <c r="C4499" s="133">
        <v>7</v>
      </c>
      <c r="D4499" s="134">
        <v>56.110399999999998</v>
      </c>
    </row>
    <row r="4500" spans="1:4" x14ac:dyDescent="0.25">
      <c r="A4500" s="131" t="s">
        <v>8</v>
      </c>
      <c r="B4500" s="132">
        <v>44749</v>
      </c>
      <c r="C4500" s="133">
        <v>8</v>
      </c>
      <c r="D4500" s="134">
        <v>41.839680000000001</v>
      </c>
    </row>
    <row r="4501" spans="1:4" x14ac:dyDescent="0.25">
      <c r="A4501" s="131" t="s">
        <v>8</v>
      </c>
      <c r="B4501" s="132">
        <v>44749</v>
      </c>
      <c r="C4501" s="133">
        <v>9</v>
      </c>
      <c r="D4501" s="134">
        <v>36.991529999999997</v>
      </c>
    </row>
    <row r="4502" spans="1:4" x14ac:dyDescent="0.25">
      <c r="A4502" s="131" t="s">
        <v>8</v>
      </c>
      <c r="B4502" s="132">
        <v>44749</v>
      </c>
      <c r="C4502" s="133">
        <v>10</v>
      </c>
      <c r="D4502" s="134">
        <v>35.099200000000003</v>
      </c>
    </row>
    <row r="4503" spans="1:4" x14ac:dyDescent="0.25">
      <c r="A4503" s="131" t="s">
        <v>8</v>
      </c>
      <c r="B4503" s="132">
        <v>44749</v>
      </c>
      <c r="C4503" s="133">
        <v>11</v>
      </c>
      <c r="D4503" s="134">
        <v>38.557850000000002</v>
      </c>
    </row>
    <row r="4504" spans="1:4" x14ac:dyDescent="0.25">
      <c r="A4504" s="131" t="s">
        <v>8</v>
      </c>
      <c r="B4504" s="132">
        <v>44749</v>
      </c>
      <c r="C4504" s="133">
        <v>12</v>
      </c>
      <c r="D4504" s="134">
        <v>72.620980000000003</v>
      </c>
    </row>
    <row r="4505" spans="1:4" x14ac:dyDescent="0.25">
      <c r="A4505" s="131" t="s">
        <v>8</v>
      </c>
      <c r="B4505" s="132">
        <v>44749</v>
      </c>
      <c r="C4505" s="133">
        <v>13</v>
      </c>
      <c r="D4505" s="134">
        <v>96.285120000000006</v>
      </c>
    </row>
    <row r="4506" spans="1:4" x14ac:dyDescent="0.25">
      <c r="A4506" s="131" t="s">
        <v>8</v>
      </c>
      <c r="B4506" s="132">
        <v>44749</v>
      </c>
      <c r="C4506" s="133">
        <v>14</v>
      </c>
      <c r="D4506" s="134">
        <v>125.1172</v>
      </c>
    </row>
    <row r="4507" spans="1:4" x14ac:dyDescent="0.25">
      <c r="A4507" s="131" t="s">
        <v>8</v>
      </c>
      <c r="B4507" s="132">
        <v>44749</v>
      </c>
      <c r="C4507" s="133">
        <v>15</v>
      </c>
      <c r="D4507" s="134">
        <v>174.97651999999999</v>
      </c>
    </row>
    <row r="4508" spans="1:4" x14ac:dyDescent="0.25">
      <c r="A4508" s="131" t="s">
        <v>8</v>
      </c>
      <c r="B4508" s="132">
        <v>44749</v>
      </c>
      <c r="C4508" s="133">
        <v>16</v>
      </c>
      <c r="D4508" s="134">
        <v>172.69230999999999</v>
      </c>
    </row>
    <row r="4509" spans="1:4" x14ac:dyDescent="0.25">
      <c r="A4509" s="131" t="s">
        <v>8</v>
      </c>
      <c r="B4509" s="132">
        <v>44749</v>
      </c>
      <c r="C4509" s="133">
        <v>17</v>
      </c>
      <c r="D4509" s="134">
        <v>256.5401</v>
      </c>
    </row>
    <row r="4510" spans="1:4" x14ac:dyDescent="0.25">
      <c r="A4510" s="131" t="s">
        <v>8</v>
      </c>
      <c r="B4510" s="132">
        <v>44749</v>
      </c>
      <c r="C4510" s="133">
        <v>18</v>
      </c>
      <c r="D4510" s="134">
        <v>184.87967</v>
      </c>
    </row>
    <row r="4511" spans="1:4" x14ac:dyDescent="0.25">
      <c r="A4511" s="131" t="s">
        <v>8</v>
      </c>
      <c r="B4511" s="132">
        <v>44749</v>
      </c>
      <c r="C4511" s="133">
        <v>19</v>
      </c>
      <c r="D4511" s="134">
        <v>200.10705999999999</v>
      </c>
    </row>
    <row r="4512" spans="1:4" x14ac:dyDescent="0.25">
      <c r="A4512" s="131" t="s">
        <v>8</v>
      </c>
      <c r="B4512" s="132">
        <v>44749</v>
      </c>
      <c r="C4512" s="133">
        <v>20</v>
      </c>
      <c r="D4512" s="134">
        <v>182.93167</v>
      </c>
    </row>
    <row r="4513" spans="1:4" x14ac:dyDescent="0.25">
      <c r="A4513" s="131" t="s">
        <v>8</v>
      </c>
      <c r="B4513" s="132">
        <v>44749</v>
      </c>
      <c r="C4513" s="133">
        <v>21</v>
      </c>
      <c r="D4513" s="134">
        <v>198.76664</v>
      </c>
    </row>
    <row r="4514" spans="1:4" x14ac:dyDescent="0.25">
      <c r="A4514" s="131" t="s">
        <v>8</v>
      </c>
      <c r="B4514" s="132">
        <v>44749</v>
      </c>
      <c r="C4514" s="133">
        <v>22</v>
      </c>
      <c r="D4514" s="134">
        <v>182.06333000000001</v>
      </c>
    </row>
    <row r="4515" spans="1:4" x14ac:dyDescent="0.25">
      <c r="A4515" s="131" t="s">
        <v>8</v>
      </c>
      <c r="B4515" s="132">
        <v>44749</v>
      </c>
      <c r="C4515" s="133">
        <v>23</v>
      </c>
      <c r="D4515" s="134">
        <v>162.52273</v>
      </c>
    </row>
    <row r="4516" spans="1:4" x14ac:dyDescent="0.25">
      <c r="A4516" s="131" t="s">
        <v>8</v>
      </c>
      <c r="B4516" s="132">
        <v>44749</v>
      </c>
      <c r="C4516" s="133">
        <v>24</v>
      </c>
      <c r="D4516" s="134">
        <v>151.67551</v>
      </c>
    </row>
    <row r="4517" spans="1:4" x14ac:dyDescent="0.25">
      <c r="A4517" s="131" t="s">
        <v>8</v>
      </c>
      <c r="B4517" s="132">
        <v>44750</v>
      </c>
      <c r="C4517" s="133">
        <v>1</v>
      </c>
      <c r="D4517" s="134">
        <v>156.44296</v>
      </c>
    </row>
    <row r="4518" spans="1:4" x14ac:dyDescent="0.25">
      <c r="A4518" s="131" t="s">
        <v>8</v>
      </c>
      <c r="B4518" s="132">
        <v>44750</v>
      </c>
      <c r="C4518" s="133">
        <v>2</v>
      </c>
      <c r="D4518" s="134">
        <v>158.41164000000001</v>
      </c>
    </row>
    <row r="4519" spans="1:4" x14ac:dyDescent="0.25">
      <c r="A4519" s="131" t="s">
        <v>8</v>
      </c>
      <c r="B4519" s="132">
        <v>44750</v>
      </c>
      <c r="C4519" s="133">
        <v>3</v>
      </c>
      <c r="D4519" s="134">
        <v>181.34711999999999</v>
      </c>
    </row>
    <row r="4520" spans="1:4" x14ac:dyDescent="0.25">
      <c r="A4520" s="131" t="s">
        <v>8</v>
      </c>
      <c r="B4520" s="132">
        <v>44750</v>
      </c>
      <c r="C4520" s="133">
        <v>4</v>
      </c>
      <c r="D4520" s="134">
        <v>176.35826</v>
      </c>
    </row>
    <row r="4521" spans="1:4" x14ac:dyDescent="0.25">
      <c r="A4521" s="131" t="s">
        <v>8</v>
      </c>
      <c r="B4521" s="132">
        <v>44750</v>
      </c>
      <c r="C4521" s="133">
        <v>5</v>
      </c>
      <c r="D4521" s="134">
        <v>150.73551</v>
      </c>
    </row>
    <row r="4522" spans="1:4" x14ac:dyDescent="0.25">
      <c r="A4522" s="131" t="s">
        <v>8</v>
      </c>
      <c r="B4522" s="132">
        <v>44750</v>
      </c>
      <c r="C4522" s="133">
        <v>6</v>
      </c>
      <c r="D4522" s="134">
        <v>164.19847999999999</v>
      </c>
    </row>
    <row r="4523" spans="1:4" x14ac:dyDescent="0.25">
      <c r="A4523" s="131" t="s">
        <v>8</v>
      </c>
      <c r="B4523" s="132">
        <v>44750</v>
      </c>
      <c r="C4523" s="133">
        <v>7</v>
      </c>
      <c r="D4523" s="134">
        <v>168.71620999999999</v>
      </c>
    </row>
    <row r="4524" spans="1:4" x14ac:dyDescent="0.25">
      <c r="A4524" s="131" t="s">
        <v>8</v>
      </c>
      <c r="B4524" s="132">
        <v>44750</v>
      </c>
      <c r="C4524" s="133">
        <v>8</v>
      </c>
      <c r="D4524" s="134">
        <v>85.611189999999993</v>
      </c>
    </row>
    <row r="4525" spans="1:4" x14ac:dyDescent="0.25">
      <c r="A4525" s="131" t="s">
        <v>8</v>
      </c>
      <c r="B4525" s="132">
        <v>44750</v>
      </c>
      <c r="C4525" s="133">
        <v>9</v>
      </c>
      <c r="D4525" s="134">
        <v>166.88639000000001</v>
      </c>
    </row>
    <row r="4526" spans="1:4" x14ac:dyDescent="0.25">
      <c r="A4526" s="131" t="s">
        <v>8</v>
      </c>
      <c r="B4526" s="132">
        <v>44750</v>
      </c>
      <c r="C4526" s="133">
        <v>10</v>
      </c>
      <c r="D4526" s="134">
        <v>80.723799999999997</v>
      </c>
    </row>
    <row r="4527" spans="1:4" x14ac:dyDescent="0.25">
      <c r="A4527" s="131" t="s">
        <v>8</v>
      </c>
      <c r="B4527" s="132">
        <v>44750</v>
      </c>
      <c r="C4527" s="133">
        <v>11</v>
      </c>
      <c r="D4527" s="134">
        <v>48.427930000000003</v>
      </c>
    </row>
    <row r="4528" spans="1:4" x14ac:dyDescent="0.25">
      <c r="A4528" s="131" t="s">
        <v>8</v>
      </c>
      <c r="B4528" s="132">
        <v>44750</v>
      </c>
      <c r="C4528" s="133">
        <v>12</v>
      </c>
      <c r="D4528" s="134">
        <v>88.624600000000001</v>
      </c>
    </row>
    <row r="4529" spans="1:4" x14ac:dyDescent="0.25">
      <c r="A4529" s="131" t="s">
        <v>8</v>
      </c>
      <c r="B4529" s="132">
        <v>44750</v>
      </c>
      <c r="C4529" s="133">
        <v>13</v>
      </c>
      <c r="D4529" s="134">
        <v>54.433790000000002</v>
      </c>
    </row>
    <row r="4530" spans="1:4" x14ac:dyDescent="0.25">
      <c r="A4530" s="131" t="s">
        <v>8</v>
      </c>
      <c r="B4530" s="132">
        <v>44750</v>
      </c>
      <c r="C4530" s="133">
        <v>14</v>
      </c>
      <c r="D4530" s="134">
        <v>41.512340000000002</v>
      </c>
    </row>
    <row r="4531" spans="1:4" x14ac:dyDescent="0.25">
      <c r="A4531" s="131" t="s">
        <v>8</v>
      </c>
      <c r="B4531" s="132">
        <v>44750</v>
      </c>
      <c r="C4531" s="133">
        <v>15</v>
      </c>
      <c r="D4531" s="134">
        <v>51.882379999999998</v>
      </c>
    </row>
    <row r="4532" spans="1:4" x14ac:dyDescent="0.25">
      <c r="A4532" s="131" t="s">
        <v>8</v>
      </c>
      <c r="B4532" s="132">
        <v>44750</v>
      </c>
      <c r="C4532" s="133">
        <v>16</v>
      </c>
      <c r="D4532" s="134">
        <v>51.673690000000001</v>
      </c>
    </row>
    <row r="4533" spans="1:4" x14ac:dyDescent="0.25">
      <c r="A4533" s="131" t="s">
        <v>8</v>
      </c>
      <c r="B4533" s="132">
        <v>44750</v>
      </c>
      <c r="C4533" s="133">
        <v>17</v>
      </c>
      <c r="D4533" s="134">
        <v>48.045679999999997</v>
      </c>
    </row>
    <row r="4534" spans="1:4" x14ac:dyDescent="0.25">
      <c r="A4534" s="131" t="s">
        <v>8</v>
      </c>
      <c r="B4534" s="132">
        <v>44750</v>
      </c>
      <c r="C4534" s="133">
        <v>18</v>
      </c>
      <c r="D4534" s="134">
        <v>61.077300000000001</v>
      </c>
    </row>
    <row r="4535" spans="1:4" x14ac:dyDescent="0.25">
      <c r="A4535" s="131" t="s">
        <v>8</v>
      </c>
      <c r="B4535" s="132">
        <v>44750</v>
      </c>
      <c r="C4535" s="133">
        <v>19</v>
      </c>
      <c r="D4535" s="134">
        <v>62.623640000000002</v>
      </c>
    </row>
    <row r="4536" spans="1:4" x14ac:dyDescent="0.25">
      <c r="A4536" s="131" t="s">
        <v>8</v>
      </c>
      <c r="B4536" s="132">
        <v>44750</v>
      </c>
      <c r="C4536" s="133">
        <v>20</v>
      </c>
      <c r="D4536" s="134">
        <v>83.505949999999999</v>
      </c>
    </row>
    <row r="4537" spans="1:4" x14ac:dyDescent="0.25">
      <c r="A4537" s="131" t="s">
        <v>8</v>
      </c>
      <c r="B4537" s="132">
        <v>44750</v>
      </c>
      <c r="C4537" s="133">
        <v>21</v>
      </c>
      <c r="D4537" s="134">
        <v>411.59962000000002</v>
      </c>
    </row>
    <row r="4538" spans="1:4" x14ac:dyDescent="0.25">
      <c r="A4538" s="131" t="s">
        <v>8</v>
      </c>
      <c r="B4538" s="132">
        <v>44750</v>
      </c>
      <c r="C4538" s="133">
        <v>22</v>
      </c>
      <c r="D4538" s="134">
        <v>162.97127</v>
      </c>
    </row>
    <row r="4539" spans="1:4" x14ac:dyDescent="0.25">
      <c r="A4539" s="131" t="s">
        <v>8</v>
      </c>
      <c r="B4539" s="132">
        <v>44750</v>
      </c>
      <c r="C4539" s="133">
        <v>23</v>
      </c>
      <c r="D4539" s="134">
        <v>56.260489999999997</v>
      </c>
    </row>
    <row r="4540" spans="1:4" x14ac:dyDescent="0.25">
      <c r="A4540" s="131" t="s">
        <v>8</v>
      </c>
      <c r="B4540" s="132">
        <v>44750</v>
      </c>
      <c r="C4540" s="133">
        <v>24</v>
      </c>
      <c r="D4540" s="134">
        <v>69.650059999999996</v>
      </c>
    </row>
    <row r="4541" spans="1:4" x14ac:dyDescent="0.25">
      <c r="A4541" s="131" t="s">
        <v>8</v>
      </c>
      <c r="B4541" s="132">
        <v>44751</v>
      </c>
      <c r="C4541" s="133">
        <v>1</v>
      </c>
      <c r="D4541" s="134">
        <v>54.44538</v>
      </c>
    </row>
    <row r="4542" spans="1:4" x14ac:dyDescent="0.25">
      <c r="A4542" s="131" t="s">
        <v>8</v>
      </c>
      <c r="B4542" s="132">
        <v>44751</v>
      </c>
      <c r="C4542" s="133">
        <v>2</v>
      </c>
      <c r="D4542" s="134">
        <v>35.791409999999999</v>
      </c>
    </row>
    <row r="4543" spans="1:4" x14ac:dyDescent="0.25">
      <c r="A4543" s="131" t="s">
        <v>8</v>
      </c>
      <c r="B4543" s="132">
        <v>44751</v>
      </c>
      <c r="C4543" s="133">
        <v>3</v>
      </c>
      <c r="D4543" s="134">
        <v>27.227889999999999</v>
      </c>
    </row>
    <row r="4544" spans="1:4" x14ac:dyDescent="0.25">
      <c r="A4544" s="131" t="s">
        <v>8</v>
      </c>
      <c r="B4544" s="132">
        <v>44751</v>
      </c>
      <c r="C4544" s="133">
        <v>4</v>
      </c>
      <c r="D4544" s="134">
        <v>20.320419999999999</v>
      </c>
    </row>
    <row r="4545" spans="1:4" x14ac:dyDescent="0.25">
      <c r="A4545" s="131" t="s">
        <v>8</v>
      </c>
      <c r="B4545" s="132">
        <v>44751</v>
      </c>
      <c r="C4545" s="133">
        <v>5</v>
      </c>
      <c r="D4545" s="134">
        <v>20.401029999999999</v>
      </c>
    </row>
    <row r="4546" spans="1:4" x14ac:dyDescent="0.25">
      <c r="A4546" s="131" t="s">
        <v>8</v>
      </c>
      <c r="B4546" s="132">
        <v>44751</v>
      </c>
      <c r="C4546" s="133">
        <v>6</v>
      </c>
      <c r="D4546" s="134">
        <v>18.57255</v>
      </c>
    </row>
    <row r="4547" spans="1:4" x14ac:dyDescent="0.25">
      <c r="A4547" s="131" t="s">
        <v>8</v>
      </c>
      <c r="B4547" s="132">
        <v>44751</v>
      </c>
      <c r="C4547" s="133">
        <v>7</v>
      </c>
      <c r="D4547" s="134">
        <v>52.059260000000002</v>
      </c>
    </row>
    <row r="4548" spans="1:4" x14ac:dyDescent="0.25">
      <c r="A4548" s="131" t="s">
        <v>8</v>
      </c>
      <c r="B4548" s="132">
        <v>44751</v>
      </c>
      <c r="C4548" s="133">
        <v>8</v>
      </c>
      <c r="D4548" s="134">
        <v>41.879390000000001</v>
      </c>
    </row>
    <row r="4549" spans="1:4" x14ac:dyDescent="0.25">
      <c r="A4549" s="131" t="s">
        <v>8</v>
      </c>
      <c r="B4549" s="132">
        <v>44751</v>
      </c>
      <c r="C4549" s="133">
        <v>9</v>
      </c>
      <c r="D4549" s="134">
        <v>33.586030000000001</v>
      </c>
    </row>
    <row r="4550" spans="1:4" x14ac:dyDescent="0.25">
      <c r="A4550" s="131" t="s">
        <v>8</v>
      </c>
      <c r="B4550" s="132">
        <v>44751</v>
      </c>
      <c r="C4550" s="133">
        <v>10</v>
      </c>
      <c r="D4550" s="134">
        <v>28.849540000000001</v>
      </c>
    </row>
    <row r="4551" spans="1:4" x14ac:dyDescent="0.25">
      <c r="A4551" s="131" t="s">
        <v>8</v>
      </c>
      <c r="B4551" s="132">
        <v>44751</v>
      </c>
      <c r="C4551" s="133">
        <v>11</v>
      </c>
      <c r="D4551" s="134">
        <v>38.558500000000002</v>
      </c>
    </row>
    <row r="4552" spans="1:4" x14ac:dyDescent="0.25">
      <c r="A4552" s="131" t="s">
        <v>8</v>
      </c>
      <c r="B4552" s="132">
        <v>44751</v>
      </c>
      <c r="C4552" s="133">
        <v>12</v>
      </c>
      <c r="D4552" s="134">
        <v>38.332360000000001</v>
      </c>
    </row>
    <row r="4553" spans="1:4" x14ac:dyDescent="0.25">
      <c r="A4553" s="131" t="s">
        <v>8</v>
      </c>
      <c r="B4553" s="132">
        <v>44751</v>
      </c>
      <c r="C4553" s="133">
        <v>13</v>
      </c>
      <c r="D4553" s="134">
        <v>42.18215</v>
      </c>
    </row>
    <row r="4554" spans="1:4" x14ac:dyDescent="0.25">
      <c r="A4554" s="131" t="s">
        <v>8</v>
      </c>
      <c r="B4554" s="132">
        <v>44751</v>
      </c>
      <c r="C4554" s="133">
        <v>14</v>
      </c>
      <c r="D4554" s="134">
        <v>46.217300000000002</v>
      </c>
    </row>
    <row r="4555" spans="1:4" x14ac:dyDescent="0.25">
      <c r="A4555" s="131" t="s">
        <v>8</v>
      </c>
      <c r="B4555" s="132">
        <v>44751</v>
      </c>
      <c r="C4555" s="133">
        <v>15</v>
      </c>
      <c r="D4555" s="134">
        <v>44.55836</v>
      </c>
    </row>
    <row r="4556" spans="1:4" x14ac:dyDescent="0.25">
      <c r="A4556" s="131" t="s">
        <v>8</v>
      </c>
      <c r="B4556" s="132">
        <v>44751</v>
      </c>
      <c r="C4556" s="133">
        <v>16</v>
      </c>
      <c r="D4556" s="134">
        <v>51.313020000000002</v>
      </c>
    </row>
    <row r="4557" spans="1:4" x14ac:dyDescent="0.25">
      <c r="A4557" s="131" t="s">
        <v>8</v>
      </c>
      <c r="B4557" s="132">
        <v>44751</v>
      </c>
      <c r="C4557" s="133">
        <v>17</v>
      </c>
      <c r="D4557" s="134">
        <v>56.95787</v>
      </c>
    </row>
    <row r="4558" spans="1:4" x14ac:dyDescent="0.25">
      <c r="A4558" s="131" t="s">
        <v>8</v>
      </c>
      <c r="B4558" s="132">
        <v>44751</v>
      </c>
      <c r="C4558" s="133">
        <v>18</v>
      </c>
      <c r="D4558" s="134">
        <v>54.878810000000001</v>
      </c>
    </row>
    <row r="4559" spans="1:4" x14ac:dyDescent="0.25">
      <c r="A4559" s="131" t="s">
        <v>8</v>
      </c>
      <c r="B4559" s="132">
        <v>44751</v>
      </c>
      <c r="C4559" s="133">
        <v>19</v>
      </c>
      <c r="D4559" s="134">
        <v>51.12921</v>
      </c>
    </row>
    <row r="4560" spans="1:4" x14ac:dyDescent="0.25">
      <c r="A4560" s="131" t="s">
        <v>8</v>
      </c>
      <c r="B4560" s="132">
        <v>44751</v>
      </c>
      <c r="C4560" s="133">
        <v>20</v>
      </c>
      <c r="D4560" s="134">
        <v>74.190089999999998</v>
      </c>
    </row>
    <row r="4561" spans="1:4" x14ac:dyDescent="0.25">
      <c r="A4561" s="131" t="s">
        <v>8</v>
      </c>
      <c r="B4561" s="132">
        <v>44751</v>
      </c>
      <c r="C4561" s="133">
        <v>21</v>
      </c>
      <c r="D4561" s="134">
        <v>191.35570000000001</v>
      </c>
    </row>
    <row r="4562" spans="1:4" x14ac:dyDescent="0.25">
      <c r="A4562" s="131" t="s">
        <v>8</v>
      </c>
      <c r="B4562" s="132">
        <v>44751</v>
      </c>
      <c r="C4562" s="133">
        <v>22</v>
      </c>
      <c r="D4562" s="134">
        <v>231.58563000000001</v>
      </c>
    </row>
    <row r="4563" spans="1:4" x14ac:dyDescent="0.25">
      <c r="A4563" s="131" t="s">
        <v>8</v>
      </c>
      <c r="B4563" s="132">
        <v>44751</v>
      </c>
      <c r="C4563" s="133">
        <v>23</v>
      </c>
      <c r="D4563" s="134">
        <v>58.495539999999998</v>
      </c>
    </row>
    <row r="4564" spans="1:4" x14ac:dyDescent="0.25">
      <c r="A4564" s="131" t="s">
        <v>8</v>
      </c>
      <c r="B4564" s="132">
        <v>44751</v>
      </c>
      <c r="C4564" s="133">
        <v>24</v>
      </c>
      <c r="D4564" s="134">
        <v>58.02946</v>
      </c>
    </row>
    <row r="4565" spans="1:4" x14ac:dyDescent="0.25">
      <c r="A4565" s="131" t="s">
        <v>8</v>
      </c>
      <c r="B4565" s="132">
        <v>44752</v>
      </c>
      <c r="C4565" s="133">
        <v>1</v>
      </c>
      <c r="D4565" s="134">
        <v>53.985210000000002</v>
      </c>
    </row>
    <row r="4566" spans="1:4" x14ac:dyDescent="0.25">
      <c r="A4566" s="131" t="s">
        <v>8</v>
      </c>
      <c r="B4566" s="132">
        <v>44752</v>
      </c>
      <c r="C4566" s="133">
        <v>2</v>
      </c>
      <c r="D4566" s="134">
        <v>50.142650000000003</v>
      </c>
    </row>
    <row r="4567" spans="1:4" x14ac:dyDescent="0.25">
      <c r="A4567" s="131" t="s">
        <v>8</v>
      </c>
      <c r="B4567" s="132">
        <v>44752</v>
      </c>
      <c r="C4567" s="133">
        <v>3</v>
      </c>
      <c r="D4567" s="134">
        <v>47.61065</v>
      </c>
    </row>
    <row r="4568" spans="1:4" x14ac:dyDescent="0.25">
      <c r="A4568" s="131" t="s">
        <v>8</v>
      </c>
      <c r="B4568" s="132">
        <v>44752</v>
      </c>
      <c r="C4568" s="133">
        <v>4</v>
      </c>
      <c r="D4568" s="134">
        <v>46.88926</v>
      </c>
    </row>
    <row r="4569" spans="1:4" x14ac:dyDescent="0.25">
      <c r="A4569" s="131" t="s">
        <v>8</v>
      </c>
      <c r="B4569" s="132">
        <v>44752</v>
      </c>
      <c r="C4569" s="133">
        <v>5</v>
      </c>
      <c r="D4569" s="134">
        <v>45.651679999999999</v>
      </c>
    </row>
    <row r="4570" spans="1:4" x14ac:dyDescent="0.25">
      <c r="A4570" s="131" t="s">
        <v>8</v>
      </c>
      <c r="B4570" s="132">
        <v>44752</v>
      </c>
      <c r="C4570" s="133">
        <v>6</v>
      </c>
      <c r="D4570" s="134">
        <v>45.899239999999999</v>
      </c>
    </row>
    <row r="4571" spans="1:4" x14ac:dyDescent="0.25">
      <c r="A4571" s="131" t="s">
        <v>8</v>
      </c>
      <c r="B4571" s="132">
        <v>44752</v>
      </c>
      <c r="C4571" s="133">
        <v>7</v>
      </c>
      <c r="D4571" s="134">
        <v>42.281869999999998</v>
      </c>
    </row>
    <row r="4572" spans="1:4" x14ac:dyDescent="0.25">
      <c r="A4572" s="131" t="s">
        <v>8</v>
      </c>
      <c r="B4572" s="132">
        <v>44752</v>
      </c>
      <c r="C4572" s="133">
        <v>8</v>
      </c>
      <c r="D4572" s="134">
        <v>26.953949999999999</v>
      </c>
    </row>
    <row r="4573" spans="1:4" x14ac:dyDescent="0.25">
      <c r="A4573" s="131" t="s">
        <v>8</v>
      </c>
      <c r="B4573" s="132">
        <v>44752</v>
      </c>
      <c r="C4573" s="133">
        <v>9</v>
      </c>
      <c r="D4573" s="134">
        <v>24.402989999999999</v>
      </c>
    </row>
    <row r="4574" spans="1:4" x14ac:dyDescent="0.25">
      <c r="A4574" s="131" t="s">
        <v>8</v>
      </c>
      <c r="B4574" s="132">
        <v>44752</v>
      </c>
      <c r="C4574" s="133">
        <v>10</v>
      </c>
      <c r="D4574" s="134">
        <v>27.207519999999999</v>
      </c>
    </row>
    <row r="4575" spans="1:4" x14ac:dyDescent="0.25">
      <c r="A4575" s="131" t="s">
        <v>8</v>
      </c>
      <c r="B4575" s="132">
        <v>44752</v>
      </c>
      <c r="C4575" s="133">
        <v>11</v>
      </c>
      <c r="D4575" s="134">
        <v>31.087029999999999</v>
      </c>
    </row>
    <row r="4576" spans="1:4" x14ac:dyDescent="0.25">
      <c r="A4576" s="131" t="s">
        <v>8</v>
      </c>
      <c r="B4576" s="132">
        <v>44752</v>
      </c>
      <c r="C4576" s="133">
        <v>12</v>
      </c>
      <c r="D4576" s="134">
        <v>38.497520000000002</v>
      </c>
    </row>
    <row r="4577" spans="1:4" x14ac:dyDescent="0.25">
      <c r="A4577" s="131" t="s">
        <v>8</v>
      </c>
      <c r="B4577" s="132">
        <v>44752</v>
      </c>
      <c r="C4577" s="133">
        <v>13</v>
      </c>
      <c r="D4577" s="134">
        <v>46.091639999999998</v>
      </c>
    </row>
    <row r="4578" spans="1:4" x14ac:dyDescent="0.25">
      <c r="A4578" s="131" t="s">
        <v>8</v>
      </c>
      <c r="B4578" s="132">
        <v>44752</v>
      </c>
      <c r="C4578" s="133">
        <v>14</v>
      </c>
      <c r="D4578" s="134">
        <v>46.277850000000001</v>
      </c>
    </row>
    <row r="4579" spans="1:4" x14ac:dyDescent="0.25">
      <c r="A4579" s="131" t="s">
        <v>8</v>
      </c>
      <c r="B4579" s="132">
        <v>44752</v>
      </c>
      <c r="C4579" s="133">
        <v>15</v>
      </c>
      <c r="D4579" s="134">
        <v>51.379069999999999</v>
      </c>
    </row>
    <row r="4580" spans="1:4" x14ac:dyDescent="0.25">
      <c r="A4580" s="131" t="s">
        <v>8</v>
      </c>
      <c r="B4580" s="132">
        <v>44752</v>
      </c>
      <c r="C4580" s="133">
        <v>16</v>
      </c>
      <c r="D4580" s="134">
        <v>58.836820000000003</v>
      </c>
    </row>
    <row r="4581" spans="1:4" x14ac:dyDescent="0.25">
      <c r="A4581" s="131" t="s">
        <v>8</v>
      </c>
      <c r="B4581" s="132">
        <v>44752</v>
      </c>
      <c r="C4581" s="133">
        <v>17</v>
      </c>
      <c r="D4581" s="134">
        <v>58.927860000000003</v>
      </c>
    </row>
    <row r="4582" spans="1:4" x14ac:dyDescent="0.25">
      <c r="A4582" s="131" t="s">
        <v>8</v>
      </c>
      <c r="B4582" s="132">
        <v>44752</v>
      </c>
      <c r="C4582" s="133">
        <v>18</v>
      </c>
      <c r="D4582" s="134">
        <v>69.953469999999996</v>
      </c>
    </row>
    <row r="4583" spans="1:4" x14ac:dyDescent="0.25">
      <c r="A4583" s="131" t="s">
        <v>8</v>
      </c>
      <c r="B4583" s="132">
        <v>44752</v>
      </c>
      <c r="C4583" s="133">
        <v>19</v>
      </c>
      <c r="D4583" s="134">
        <v>76.213459999999998</v>
      </c>
    </row>
    <row r="4584" spans="1:4" x14ac:dyDescent="0.25">
      <c r="A4584" s="131" t="s">
        <v>8</v>
      </c>
      <c r="B4584" s="132">
        <v>44752</v>
      </c>
      <c r="C4584" s="133">
        <v>20</v>
      </c>
      <c r="D4584" s="134">
        <v>92.763239999999996</v>
      </c>
    </row>
    <row r="4585" spans="1:4" x14ac:dyDescent="0.25">
      <c r="A4585" s="131" t="s">
        <v>8</v>
      </c>
      <c r="B4585" s="132">
        <v>44752</v>
      </c>
      <c r="C4585" s="133">
        <v>21</v>
      </c>
      <c r="D4585" s="134">
        <v>115.03129</v>
      </c>
    </row>
    <row r="4586" spans="1:4" x14ac:dyDescent="0.25">
      <c r="A4586" s="131" t="s">
        <v>8</v>
      </c>
      <c r="B4586" s="132">
        <v>44752</v>
      </c>
      <c r="C4586" s="133">
        <v>22</v>
      </c>
      <c r="D4586" s="134">
        <v>98.965909999999994</v>
      </c>
    </row>
    <row r="4587" spans="1:4" x14ac:dyDescent="0.25">
      <c r="A4587" s="131" t="s">
        <v>8</v>
      </c>
      <c r="B4587" s="132">
        <v>44752</v>
      </c>
      <c r="C4587" s="133">
        <v>23</v>
      </c>
      <c r="D4587" s="134">
        <v>59.199689999999997</v>
      </c>
    </row>
    <row r="4588" spans="1:4" x14ac:dyDescent="0.25">
      <c r="A4588" s="131" t="s">
        <v>8</v>
      </c>
      <c r="B4588" s="132">
        <v>44752</v>
      </c>
      <c r="C4588" s="133">
        <v>24</v>
      </c>
      <c r="D4588" s="134">
        <v>67.246420000000001</v>
      </c>
    </row>
    <row r="4589" spans="1:4" x14ac:dyDescent="0.25">
      <c r="A4589" s="131" t="s">
        <v>8</v>
      </c>
      <c r="B4589" s="132">
        <v>44753</v>
      </c>
      <c r="C4589" s="133">
        <v>1</v>
      </c>
      <c r="D4589" s="134">
        <v>43.547890000000002</v>
      </c>
    </row>
    <row r="4590" spans="1:4" x14ac:dyDescent="0.25">
      <c r="A4590" s="131" t="s">
        <v>8</v>
      </c>
      <c r="B4590" s="132">
        <v>44753</v>
      </c>
      <c r="C4590" s="133">
        <v>2</v>
      </c>
      <c r="D4590" s="134">
        <v>25.65314</v>
      </c>
    </row>
    <row r="4591" spans="1:4" x14ac:dyDescent="0.25">
      <c r="A4591" s="131" t="s">
        <v>8</v>
      </c>
      <c r="B4591" s="132">
        <v>44753</v>
      </c>
      <c r="C4591" s="133">
        <v>3</v>
      </c>
      <c r="D4591" s="134">
        <v>23.726749999999999</v>
      </c>
    </row>
    <row r="4592" spans="1:4" x14ac:dyDescent="0.25">
      <c r="A4592" s="131" t="s">
        <v>8</v>
      </c>
      <c r="B4592" s="132">
        <v>44753</v>
      </c>
      <c r="C4592" s="133">
        <v>4</v>
      </c>
      <c r="D4592" s="134">
        <v>21.153199999999998</v>
      </c>
    </row>
    <row r="4593" spans="1:4" x14ac:dyDescent="0.25">
      <c r="A4593" s="131" t="s">
        <v>8</v>
      </c>
      <c r="B4593" s="132">
        <v>44753</v>
      </c>
      <c r="C4593" s="133">
        <v>5</v>
      </c>
      <c r="D4593" s="134">
        <v>24.14631</v>
      </c>
    </row>
    <row r="4594" spans="1:4" x14ac:dyDescent="0.25">
      <c r="A4594" s="131" t="s">
        <v>8</v>
      </c>
      <c r="B4594" s="132">
        <v>44753</v>
      </c>
      <c r="C4594" s="133">
        <v>6</v>
      </c>
      <c r="D4594" s="134">
        <v>25.743320000000001</v>
      </c>
    </row>
    <row r="4595" spans="1:4" x14ac:dyDescent="0.25">
      <c r="A4595" s="131" t="s">
        <v>8</v>
      </c>
      <c r="B4595" s="132">
        <v>44753</v>
      </c>
      <c r="C4595" s="133">
        <v>7</v>
      </c>
      <c r="D4595" s="134">
        <v>44.61074</v>
      </c>
    </row>
    <row r="4596" spans="1:4" x14ac:dyDescent="0.25">
      <c r="A4596" s="131" t="s">
        <v>8</v>
      </c>
      <c r="B4596" s="132">
        <v>44753</v>
      </c>
      <c r="C4596" s="133">
        <v>8</v>
      </c>
      <c r="D4596" s="134">
        <v>65.215239999999994</v>
      </c>
    </row>
    <row r="4597" spans="1:4" x14ac:dyDescent="0.25">
      <c r="A4597" s="131" t="s">
        <v>8</v>
      </c>
      <c r="B4597" s="132">
        <v>44753</v>
      </c>
      <c r="C4597" s="133">
        <v>9</v>
      </c>
      <c r="D4597" s="134">
        <v>40.848520000000001</v>
      </c>
    </row>
    <row r="4598" spans="1:4" x14ac:dyDescent="0.25">
      <c r="A4598" s="131" t="s">
        <v>8</v>
      </c>
      <c r="B4598" s="132">
        <v>44753</v>
      </c>
      <c r="C4598" s="133">
        <v>10</v>
      </c>
      <c r="D4598" s="134">
        <v>35.927030000000002</v>
      </c>
    </row>
    <row r="4599" spans="1:4" x14ac:dyDescent="0.25">
      <c r="A4599" s="131" t="s">
        <v>8</v>
      </c>
      <c r="B4599" s="132">
        <v>44753</v>
      </c>
      <c r="C4599" s="133">
        <v>11</v>
      </c>
      <c r="D4599" s="134">
        <v>42.036679999999997</v>
      </c>
    </row>
    <row r="4600" spans="1:4" x14ac:dyDescent="0.25">
      <c r="A4600" s="131" t="s">
        <v>8</v>
      </c>
      <c r="B4600" s="132">
        <v>44753</v>
      </c>
      <c r="C4600" s="133">
        <v>12</v>
      </c>
      <c r="D4600" s="134">
        <v>46.469970000000004</v>
      </c>
    </row>
    <row r="4601" spans="1:4" x14ac:dyDescent="0.25">
      <c r="A4601" s="131" t="s">
        <v>8</v>
      </c>
      <c r="B4601" s="132">
        <v>44753</v>
      </c>
      <c r="C4601" s="133">
        <v>13</v>
      </c>
      <c r="D4601" s="134">
        <v>51.421010000000003</v>
      </c>
    </row>
    <row r="4602" spans="1:4" x14ac:dyDescent="0.25">
      <c r="A4602" s="131" t="s">
        <v>8</v>
      </c>
      <c r="B4602" s="132">
        <v>44753</v>
      </c>
      <c r="C4602" s="133">
        <v>14</v>
      </c>
      <c r="D4602" s="134">
        <v>55.433570000000003</v>
      </c>
    </row>
    <row r="4603" spans="1:4" x14ac:dyDescent="0.25">
      <c r="A4603" s="131" t="s">
        <v>8</v>
      </c>
      <c r="B4603" s="132">
        <v>44753</v>
      </c>
      <c r="C4603" s="133">
        <v>15</v>
      </c>
      <c r="D4603" s="134">
        <v>73.006129999999999</v>
      </c>
    </row>
    <row r="4604" spans="1:4" x14ac:dyDescent="0.25">
      <c r="A4604" s="131" t="s">
        <v>8</v>
      </c>
      <c r="B4604" s="132">
        <v>44753</v>
      </c>
      <c r="C4604" s="133">
        <v>16</v>
      </c>
      <c r="D4604" s="134">
        <v>80.552850000000007</v>
      </c>
    </row>
    <row r="4605" spans="1:4" x14ac:dyDescent="0.25">
      <c r="A4605" s="131" t="s">
        <v>8</v>
      </c>
      <c r="B4605" s="132">
        <v>44753</v>
      </c>
      <c r="C4605" s="133">
        <v>17</v>
      </c>
      <c r="D4605" s="134">
        <v>74.052549999999997</v>
      </c>
    </row>
    <row r="4606" spans="1:4" x14ac:dyDescent="0.25">
      <c r="A4606" s="131" t="s">
        <v>8</v>
      </c>
      <c r="B4606" s="132">
        <v>44753</v>
      </c>
      <c r="C4606" s="133">
        <v>18</v>
      </c>
      <c r="D4606" s="134">
        <v>87.767669999999995</v>
      </c>
    </row>
    <row r="4607" spans="1:4" x14ac:dyDescent="0.25">
      <c r="A4607" s="131" t="s">
        <v>8</v>
      </c>
      <c r="B4607" s="132">
        <v>44753</v>
      </c>
      <c r="C4607" s="133">
        <v>19</v>
      </c>
      <c r="D4607" s="134">
        <v>101.64776000000001</v>
      </c>
    </row>
    <row r="4608" spans="1:4" x14ac:dyDescent="0.25">
      <c r="A4608" s="131" t="s">
        <v>8</v>
      </c>
      <c r="B4608" s="132">
        <v>44753</v>
      </c>
      <c r="C4608" s="133">
        <v>20</v>
      </c>
      <c r="D4608" s="134">
        <v>182.15346</v>
      </c>
    </row>
    <row r="4609" spans="1:4" x14ac:dyDescent="0.25">
      <c r="A4609" s="131" t="s">
        <v>8</v>
      </c>
      <c r="B4609" s="132">
        <v>44753</v>
      </c>
      <c r="C4609" s="133">
        <v>21</v>
      </c>
      <c r="D4609" s="134">
        <v>133.97535999999999</v>
      </c>
    </row>
    <row r="4610" spans="1:4" x14ac:dyDescent="0.25">
      <c r="A4610" s="131" t="s">
        <v>8</v>
      </c>
      <c r="B4610" s="132">
        <v>44753</v>
      </c>
      <c r="C4610" s="133">
        <v>22</v>
      </c>
      <c r="D4610" s="134">
        <v>103.96047</v>
      </c>
    </row>
    <row r="4611" spans="1:4" x14ac:dyDescent="0.25">
      <c r="A4611" s="131" t="s">
        <v>8</v>
      </c>
      <c r="B4611" s="132">
        <v>44753</v>
      </c>
      <c r="C4611" s="133">
        <v>23</v>
      </c>
      <c r="D4611" s="134">
        <v>77.61515</v>
      </c>
    </row>
    <row r="4612" spans="1:4" x14ac:dyDescent="0.25">
      <c r="A4612" s="131" t="s">
        <v>8</v>
      </c>
      <c r="B4612" s="132">
        <v>44753</v>
      </c>
      <c r="C4612" s="133">
        <v>24</v>
      </c>
      <c r="D4612" s="134">
        <v>72.207710000000006</v>
      </c>
    </row>
    <row r="4613" spans="1:4" x14ac:dyDescent="0.25">
      <c r="A4613" s="131" t="s">
        <v>8</v>
      </c>
      <c r="B4613" s="132">
        <v>44754</v>
      </c>
      <c r="C4613" s="133">
        <v>1</v>
      </c>
      <c r="D4613" s="134">
        <v>58.104559999999999</v>
      </c>
    </row>
    <row r="4614" spans="1:4" x14ac:dyDescent="0.25">
      <c r="A4614" s="131" t="s">
        <v>8</v>
      </c>
      <c r="B4614" s="132">
        <v>44754</v>
      </c>
      <c r="C4614" s="133">
        <v>2</v>
      </c>
      <c r="D4614" s="134">
        <v>59.063139999999997</v>
      </c>
    </row>
    <row r="4615" spans="1:4" x14ac:dyDescent="0.25">
      <c r="A4615" s="131" t="s">
        <v>8</v>
      </c>
      <c r="B4615" s="132">
        <v>44754</v>
      </c>
      <c r="C4615" s="133">
        <v>3</v>
      </c>
      <c r="D4615" s="134">
        <v>49.578119999999998</v>
      </c>
    </row>
    <row r="4616" spans="1:4" x14ac:dyDescent="0.25">
      <c r="A4616" s="131" t="s">
        <v>8</v>
      </c>
      <c r="B4616" s="132">
        <v>44754</v>
      </c>
      <c r="C4616" s="133">
        <v>4</v>
      </c>
      <c r="D4616" s="134">
        <v>43.545079999999999</v>
      </c>
    </row>
    <row r="4617" spans="1:4" x14ac:dyDescent="0.25">
      <c r="A4617" s="131" t="s">
        <v>8</v>
      </c>
      <c r="B4617" s="132">
        <v>44754</v>
      </c>
      <c r="C4617" s="133">
        <v>5</v>
      </c>
      <c r="D4617" s="134">
        <v>43.568089999999998</v>
      </c>
    </row>
    <row r="4618" spans="1:4" x14ac:dyDescent="0.25">
      <c r="A4618" s="131" t="s">
        <v>8</v>
      </c>
      <c r="B4618" s="132">
        <v>44754</v>
      </c>
      <c r="C4618" s="133">
        <v>6</v>
      </c>
      <c r="D4618" s="134">
        <v>33.47363</v>
      </c>
    </row>
    <row r="4619" spans="1:4" x14ac:dyDescent="0.25">
      <c r="A4619" s="131" t="s">
        <v>8</v>
      </c>
      <c r="B4619" s="132">
        <v>44754</v>
      </c>
      <c r="C4619" s="133">
        <v>7</v>
      </c>
      <c r="D4619" s="134">
        <v>56.220129999999997</v>
      </c>
    </row>
    <row r="4620" spans="1:4" x14ac:dyDescent="0.25">
      <c r="A4620" s="131" t="s">
        <v>8</v>
      </c>
      <c r="B4620" s="132">
        <v>44754</v>
      </c>
      <c r="C4620" s="133">
        <v>8</v>
      </c>
      <c r="D4620" s="134">
        <v>52.51482</v>
      </c>
    </row>
    <row r="4621" spans="1:4" x14ac:dyDescent="0.25">
      <c r="A4621" s="131" t="s">
        <v>8</v>
      </c>
      <c r="B4621" s="132">
        <v>44754</v>
      </c>
      <c r="C4621" s="133">
        <v>9</v>
      </c>
      <c r="D4621" s="134">
        <v>43.684179999999998</v>
      </c>
    </row>
    <row r="4622" spans="1:4" x14ac:dyDescent="0.25">
      <c r="A4622" s="131" t="s">
        <v>8</v>
      </c>
      <c r="B4622" s="132">
        <v>44754</v>
      </c>
      <c r="C4622" s="133">
        <v>10</v>
      </c>
      <c r="D4622" s="134">
        <v>44.183810000000001</v>
      </c>
    </row>
    <row r="4623" spans="1:4" x14ac:dyDescent="0.25">
      <c r="A4623" s="131" t="s">
        <v>8</v>
      </c>
      <c r="B4623" s="132">
        <v>44754</v>
      </c>
      <c r="C4623" s="133">
        <v>11</v>
      </c>
      <c r="D4623" s="134">
        <v>48.382440000000003</v>
      </c>
    </row>
    <row r="4624" spans="1:4" x14ac:dyDescent="0.25">
      <c r="A4624" s="131" t="s">
        <v>8</v>
      </c>
      <c r="B4624" s="132">
        <v>44754</v>
      </c>
      <c r="C4624" s="133">
        <v>12</v>
      </c>
      <c r="D4624" s="134">
        <v>53.014130000000002</v>
      </c>
    </row>
    <row r="4625" spans="1:4" x14ac:dyDescent="0.25">
      <c r="A4625" s="131" t="s">
        <v>8</v>
      </c>
      <c r="B4625" s="132">
        <v>44754</v>
      </c>
      <c r="C4625" s="133">
        <v>13</v>
      </c>
      <c r="D4625" s="134">
        <v>56.051220000000001</v>
      </c>
    </row>
    <row r="4626" spans="1:4" x14ac:dyDescent="0.25">
      <c r="A4626" s="131" t="s">
        <v>8</v>
      </c>
      <c r="B4626" s="132">
        <v>44754</v>
      </c>
      <c r="C4626" s="133">
        <v>14</v>
      </c>
      <c r="D4626" s="134">
        <v>62.806069999999998</v>
      </c>
    </row>
    <row r="4627" spans="1:4" x14ac:dyDescent="0.25">
      <c r="A4627" s="131" t="s">
        <v>8</v>
      </c>
      <c r="B4627" s="132">
        <v>44754</v>
      </c>
      <c r="C4627" s="133">
        <v>15</v>
      </c>
      <c r="D4627" s="134">
        <v>62.722349999999999</v>
      </c>
    </row>
    <row r="4628" spans="1:4" x14ac:dyDescent="0.25">
      <c r="A4628" s="131" t="s">
        <v>8</v>
      </c>
      <c r="B4628" s="132">
        <v>44754</v>
      </c>
      <c r="C4628" s="133">
        <v>16</v>
      </c>
      <c r="D4628" s="134">
        <v>61.926310000000001</v>
      </c>
    </row>
    <row r="4629" spans="1:4" x14ac:dyDescent="0.25">
      <c r="A4629" s="131" t="s">
        <v>8</v>
      </c>
      <c r="B4629" s="132">
        <v>44754</v>
      </c>
      <c r="C4629" s="133">
        <v>17</v>
      </c>
      <c r="D4629" s="134">
        <v>85.673559999999995</v>
      </c>
    </row>
    <row r="4630" spans="1:4" x14ac:dyDescent="0.25">
      <c r="A4630" s="131" t="s">
        <v>8</v>
      </c>
      <c r="B4630" s="132">
        <v>44754</v>
      </c>
      <c r="C4630" s="133">
        <v>18</v>
      </c>
      <c r="D4630" s="134">
        <v>85.973600000000005</v>
      </c>
    </row>
    <row r="4631" spans="1:4" x14ac:dyDescent="0.25">
      <c r="A4631" s="131" t="s">
        <v>8</v>
      </c>
      <c r="B4631" s="132">
        <v>44754</v>
      </c>
      <c r="C4631" s="133">
        <v>19</v>
      </c>
      <c r="D4631" s="134">
        <v>75.613669999999999</v>
      </c>
    </row>
    <row r="4632" spans="1:4" x14ac:dyDescent="0.25">
      <c r="A4632" s="131" t="s">
        <v>8</v>
      </c>
      <c r="B4632" s="132">
        <v>44754</v>
      </c>
      <c r="C4632" s="133">
        <v>20</v>
      </c>
      <c r="D4632" s="134">
        <v>277.27258</v>
      </c>
    </row>
    <row r="4633" spans="1:4" x14ac:dyDescent="0.25">
      <c r="A4633" s="131" t="s">
        <v>8</v>
      </c>
      <c r="B4633" s="132">
        <v>44754</v>
      </c>
      <c r="C4633" s="133">
        <v>21</v>
      </c>
      <c r="D4633" s="134">
        <v>354.82619</v>
      </c>
    </row>
    <row r="4634" spans="1:4" x14ac:dyDescent="0.25">
      <c r="A4634" s="131" t="s">
        <v>8</v>
      </c>
      <c r="B4634" s="132">
        <v>44754</v>
      </c>
      <c r="C4634" s="133">
        <v>22</v>
      </c>
      <c r="D4634" s="134">
        <v>157.02195</v>
      </c>
    </row>
    <row r="4635" spans="1:4" x14ac:dyDescent="0.25">
      <c r="A4635" s="131" t="s">
        <v>8</v>
      </c>
      <c r="B4635" s="132">
        <v>44754</v>
      </c>
      <c r="C4635" s="133">
        <v>23</v>
      </c>
      <c r="D4635" s="134">
        <v>150.80672000000001</v>
      </c>
    </row>
    <row r="4636" spans="1:4" x14ac:dyDescent="0.25">
      <c r="A4636" s="131" t="s">
        <v>8</v>
      </c>
      <c r="B4636" s="132">
        <v>44754</v>
      </c>
      <c r="C4636" s="133">
        <v>24</v>
      </c>
      <c r="D4636" s="134">
        <v>73.850970000000004</v>
      </c>
    </row>
    <row r="4637" spans="1:4" x14ac:dyDescent="0.25">
      <c r="A4637" s="131" t="s">
        <v>8</v>
      </c>
      <c r="B4637" s="132">
        <v>44755</v>
      </c>
      <c r="C4637" s="133">
        <v>1</v>
      </c>
      <c r="D4637" s="134">
        <v>56.057409999999997</v>
      </c>
    </row>
    <row r="4638" spans="1:4" x14ac:dyDescent="0.25">
      <c r="A4638" s="131" t="s">
        <v>8</v>
      </c>
      <c r="B4638" s="132">
        <v>44755</v>
      </c>
      <c r="C4638" s="133">
        <v>2</v>
      </c>
      <c r="D4638" s="134">
        <v>36.447710000000001</v>
      </c>
    </row>
    <row r="4639" spans="1:4" x14ac:dyDescent="0.25">
      <c r="A4639" s="131" t="s">
        <v>8</v>
      </c>
      <c r="B4639" s="132">
        <v>44755</v>
      </c>
      <c r="C4639" s="133">
        <v>3</v>
      </c>
      <c r="D4639" s="134">
        <v>21.527809999999999</v>
      </c>
    </row>
    <row r="4640" spans="1:4" x14ac:dyDescent="0.25">
      <c r="A4640" s="131" t="s">
        <v>8</v>
      </c>
      <c r="B4640" s="132">
        <v>44755</v>
      </c>
      <c r="C4640" s="133">
        <v>4</v>
      </c>
      <c r="D4640" s="134">
        <v>20.07638</v>
      </c>
    </row>
    <row r="4641" spans="1:4" x14ac:dyDescent="0.25">
      <c r="A4641" s="131" t="s">
        <v>8</v>
      </c>
      <c r="B4641" s="132">
        <v>44755</v>
      </c>
      <c r="C4641" s="133">
        <v>5</v>
      </c>
      <c r="D4641" s="134">
        <v>31.136759999999999</v>
      </c>
    </row>
    <row r="4642" spans="1:4" x14ac:dyDescent="0.25">
      <c r="A4642" s="131" t="s">
        <v>8</v>
      </c>
      <c r="B4642" s="132">
        <v>44755</v>
      </c>
      <c r="C4642" s="133">
        <v>6</v>
      </c>
      <c r="D4642" s="134">
        <v>23.093990000000002</v>
      </c>
    </row>
    <row r="4643" spans="1:4" x14ac:dyDescent="0.25">
      <c r="A4643" s="131" t="s">
        <v>8</v>
      </c>
      <c r="B4643" s="132">
        <v>44755</v>
      </c>
      <c r="C4643" s="133">
        <v>7</v>
      </c>
      <c r="D4643" s="134">
        <v>33.019649999999999</v>
      </c>
    </row>
    <row r="4644" spans="1:4" x14ac:dyDescent="0.25">
      <c r="A4644" s="131" t="s">
        <v>8</v>
      </c>
      <c r="B4644" s="132">
        <v>44755</v>
      </c>
      <c r="C4644" s="133">
        <v>8</v>
      </c>
      <c r="D4644" s="134">
        <v>35.48348</v>
      </c>
    </row>
    <row r="4645" spans="1:4" x14ac:dyDescent="0.25">
      <c r="A4645" s="131" t="s">
        <v>8</v>
      </c>
      <c r="B4645" s="132">
        <v>44755</v>
      </c>
      <c r="C4645" s="133">
        <v>9</v>
      </c>
      <c r="D4645" s="134">
        <v>38.349379999999996</v>
      </c>
    </row>
    <row r="4646" spans="1:4" x14ac:dyDescent="0.25">
      <c r="A4646" s="131" t="s">
        <v>8</v>
      </c>
      <c r="B4646" s="132">
        <v>44755</v>
      </c>
      <c r="C4646" s="133">
        <v>10</v>
      </c>
      <c r="D4646" s="134">
        <v>51.670389999999998</v>
      </c>
    </row>
    <row r="4647" spans="1:4" x14ac:dyDescent="0.25">
      <c r="A4647" s="131" t="s">
        <v>8</v>
      </c>
      <c r="B4647" s="132">
        <v>44755</v>
      </c>
      <c r="C4647" s="133">
        <v>11</v>
      </c>
      <c r="D4647" s="134">
        <v>41.428989999999999</v>
      </c>
    </row>
    <row r="4648" spans="1:4" x14ac:dyDescent="0.25">
      <c r="A4648" s="131" t="s">
        <v>8</v>
      </c>
      <c r="B4648" s="132">
        <v>44755</v>
      </c>
      <c r="C4648" s="133">
        <v>12</v>
      </c>
      <c r="D4648" s="134">
        <v>46.68459</v>
      </c>
    </row>
    <row r="4649" spans="1:4" x14ac:dyDescent="0.25">
      <c r="A4649" s="131" t="s">
        <v>8</v>
      </c>
      <c r="B4649" s="132">
        <v>44755</v>
      </c>
      <c r="C4649" s="133">
        <v>13</v>
      </c>
      <c r="D4649" s="134">
        <v>53.860340000000001</v>
      </c>
    </row>
    <row r="4650" spans="1:4" x14ac:dyDescent="0.25">
      <c r="A4650" s="131" t="s">
        <v>8</v>
      </c>
      <c r="B4650" s="132">
        <v>44755</v>
      </c>
      <c r="C4650" s="133">
        <v>14</v>
      </c>
      <c r="D4650" s="134">
        <v>143.77296999999999</v>
      </c>
    </row>
    <row r="4651" spans="1:4" x14ac:dyDescent="0.25">
      <c r="A4651" s="131" t="s">
        <v>8</v>
      </c>
      <c r="B4651" s="132">
        <v>44755</v>
      </c>
      <c r="C4651" s="133">
        <v>15</v>
      </c>
      <c r="D4651" s="134">
        <v>228.96015</v>
      </c>
    </row>
    <row r="4652" spans="1:4" x14ac:dyDescent="0.25">
      <c r="A4652" s="131" t="s">
        <v>8</v>
      </c>
      <c r="B4652" s="132">
        <v>44755</v>
      </c>
      <c r="C4652" s="133">
        <v>16</v>
      </c>
      <c r="D4652" s="134">
        <v>179.57386</v>
      </c>
    </row>
    <row r="4653" spans="1:4" x14ac:dyDescent="0.25">
      <c r="A4653" s="131" t="s">
        <v>8</v>
      </c>
      <c r="B4653" s="132">
        <v>44755</v>
      </c>
      <c r="C4653" s="133">
        <v>17</v>
      </c>
      <c r="D4653" s="134">
        <v>279.40026</v>
      </c>
    </row>
    <row r="4654" spans="1:4" x14ac:dyDescent="0.25">
      <c r="A4654" s="131" t="s">
        <v>8</v>
      </c>
      <c r="B4654" s="132">
        <v>44755</v>
      </c>
      <c r="C4654" s="133">
        <v>18</v>
      </c>
      <c r="D4654" s="134">
        <v>213.24010000000001</v>
      </c>
    </row>
    <row r="4655" spans="1:4" x14ac:dyDescent="0.25">
      <c r="A4655" s="131" t="s">
        <v>8</v>
      </c>
      <c r="B4655" s="132">
        <v>44755</v>
      </c>
      <c r="C4655" s="133">
        <v>19</v>
      </c>
      <c r="D4655" s="134">
        <v>129.91675000000001</v>
      </c>
    </row>
    <row r="4656" spans="1:4" x14ac:dyDescent="0.25">
      <c r="A4656" s="131" t="s">
        <v>8</v>
      </c>
      <c r="B4656" s="132">
        <v>44755</v>
      </c>
      <c r="C4656" s="133">
        <v>20</v>
      </c>
      <c r="D4656" s="134">
        <v>89.368269999999995</v>
      </c>
    </row>
    <row r="4657" spans="1:4" x14ac:dyDescent="0.25">
      <c r="A4657" s="131" t="s">
        <v>8</v>
      </c>
      <c r="B4657" s="132">
        <v>44755</v>
      </c>
      <c r="C4657" s="133">
        <v>21</v>
      </c>
      <c r="D4657" s="134">
        <v>100.92988</v>
      </c>
    </row>
    <row r="4658" spans="1:4" x14ac:dyDescent="0.25">
      <c r="A4658" s="131" t="s">
        <v>8</v>
      </c>
      <c r="B4658" s="132">
        <v>44755</v>
      </c>
      <c r="C4658" s="133">
        <v>22</v>
      </c>
      <c r="D4658" s="134">
        <v>91.634110000000007</v>
      </c>
    </row>
    <row r="4659" spans="1:4" x14ac:dyDescent="0.25">
      <c r="A4659" s="131" t="s">
        <v>8</v>
      </c>
      <c r="B4659" s="132">
        <v>44755</v>
      </c>
      <c r="C4659" s="133">
        <v>23</v>
      </c>
      <c r="D4659" s="134">
        <v>79.447969999999998</v>
      </c>
    </row>
    <row r="4660" spans="1:4" x14ac:dyDescent="0.25">
      <c r="A4660" s="131" t="s">
        <v>8</v>
      </c>
      <c r="B4660" s="132">
        <v>44755</v>
      </c>
      <c r="C4660" s="133">
        <v>24</v>
      </c>
      <c r="D4660" s="134">
        <v>89.708780000000004</v>
      </c>
    </row>
    <row r="4661" spans="1:4" x14ac:dyDescent="0.25">
      <c r="A4661" s="131" t="s">
        <v>8</v>
      </c>
      <c r="B4661" s="132">
        <v>44756</v>
      </c>
      <c r="C4661" s="133">
        <v>1</v>
      </c>
      <c r="D4661" s="134">
        <v>55.452480000000001</v>
      </c>
    </row>
    <row r="4662" spans="1:4" x14ac:dyDescent="0.25">
      <c r="A4662" s="131" t="s">
        <v>8</v>
      </c>
      <c r="B4662" s="132">
        <v>44756</v>
      </c>
      <c r="C4662" s="133">
        <v>2</v>
      </c>
      <c r="D4662" s="134">
        <v>44.644199999999998</v>
      </c>
    </row>
    <row r="4663" spans="1:4" x14ac:dyDescent="0.25">
      <c r="A4663" s="131" t="s">
        <v>8</v>
      </c>
      <c r="B4663" s="132">
        <v>44756</v>
      </c>
      <c r="C4663" s="133">
        <v>3</v>
      </c>
      <c r="D4663" s="134">
        <v>24.857109999999999</v>
      </c>
    </row>
    <row r="4664" spans="1:4" x14ac:dyDescent="0.25">
      <c r="A4664" s="131" t="s">
        <v>8</v>
      </c>
      <c r="B4664" s="132">
        <v>44756</v>
      </c>
      <c r="C4664" s="133">
        <v>4</v>
      </c>
      <c r="D4664" s="134">
        <v>32.456130000000002</v>
      </c>
    </row>
    <row r="4665" spans="1:4" x14ac:dyDescent="0.25">
      <c r="A4665" s="131" t="s">
        <v>8</v>
      </c>
      <c r="B4665" s="132">
        <v>44756</v>
      </c>
      <c r="C4665" s="133">
        <v>5</v>
      </c>
      <c r="D4665" s="134">
        <v>34.69144</v>
      </c>
    </row>
    <row r="4666" spans="1:4" x14ac:dyDescent="0.25">
      <c r="A4666" s="131" t="s">
        <v>8</v>
      </c>
      <c r="B4666" s="132">
        <v>44756</v>
      </c>
      <c r="C4666" s="133">
        <v>6</v>
      </c>
      <c r="D4666" s="134">
        <v>37.364519999999999</v>
      </c>
    </row>
    <row r="4667" spans="1:4" x14ac:dyDescent="0.25">
      <c r="A4667" s="131" t="s">
        <v>8</v>
      </c>
      <c r="B4667" s="132">
        <v>44756</v>
      </c>
      <c r="C4667" s="133">
        <v>7</v>
      </c>
      <c r="D4667" s="134">
        <v>32.422530000000002</v>
      </c>
    </row>
    <row r="4668" spans="1:4" x14ac:dyDescent="0.25">
      <c r="A4668" s="131" t="s">
        <v>8</v>
      </c>
      <c r="B4668" s="132">
        <v>44756</v>
      </c>
      <c r="C4668" s="133">
        <v>8</v>
      </c>
      <c r="D4668" s="134">
        <v>59.360340000000001</v>
      </c>
    </row>
    <row r="4669" spans="1:4" x14ac:dyDescent="0.25">
      <c r="A4669" s="131" t="s">
        <v>8</v>
      </c>
      <c r="B4669" s="132">
        <v>44756</v>
      </c>
      <c r="C4669" s="133">
        <v>9</v>
      </c>
      <c r="D4669" s="134">
        <v>42.732030000000002</v>
      </c>
    </row>
    <row r="4670" spans="1:4" x14ac:dyDescent="0.25">
      <c r="A4670" s="131" t="s">
        <v>8</v>
      </c>
      <c r="B4670" s="132">
        <v>44756</v>
      </c>
      <c r="C4670" s="133">
        <v>10</v>
      </c>
      <c r="D4670" s="134">
        <v>49.860460000000003</v>
      </c>
    </row>
    <row r="4671" spans="1:4" x14ac:dyDescent="0.25">
      <c r="A4671" s="131" t="s">
        <v>8</v>
      </c>
      <c r="B4671" s="132">
        <v>44756</v>
      </c>
      <c r="C4671" s="133">
        <v>11</v>
      </c>
      <c r="D4671" s="134">
        <v>50.842849999999999</v>
      </c>
    </row>
    <row r="4672" spans="1:4" x14ac:dyDescent="0.25">
      <c r="A4672" s="131" t="s">
        <v>8</v>
      </c>
      <c r="B4672" s="132">
        <v>44756</v>
      </c>
      <c r="C4672" s="133">
        <v>12</v>
      </c>
      <c r="D4672" s="134">
        <v>52.135719999999999</v>
      </c>
    </row>
    <row r="4673" spans="1:4" x14ac:dyDescent="0.25">
      <c r="A4673" s="131" t="s">
        <v>8</v>
      </c>
      <c r="B4673" s="132">
        <v>44756</v>
      </c>
      <c r="C4673" s="133">
        <v>13</v>
      </c>
      <c r="D4673" s="134">
        <v>60.28192</v>
      </c>
    </row>
    <row r="4674" spans="1:4" x14ac:dyDescent="0.25">
      <c r="A4674" s="131" t="s">
        <v>8</v>
      </c>
      <c r="B4674" s="132">
        <v>44756</v>
      </c>
      <c r="C4674" s="133">
        <v>14</v>
      </c>
      <c r="D4674" s="134">
        <v>102.85496999999999</v>
      </c>
    </row>
    <row r="4675" spans="1:4" x14ac:dyDescent="0.25">
      <c r="A4675" s="131" t="s">
        <v>8</v>
      </c>
      <c r="B4675" s="132">
        <v>44756</v>
      </c>
      <c r="C4675" s="133">
        <v>15</v>
      </c>
      <c r="D4675" s="134">
        <v>256.48624000000001</v>
      </c>
    </row>
    <row r="4676" spans="1:4" x14ac:dyDescent="0.25">
      <c r="A4676" s="131" t="s">
        <v>8</v>
      </c>
      <c r="B4676" s="132">
        <v>44756</v>
      </c>
      <c r="C4676" s="133">
        <v>16</v>
      </c>
      <c r="D4676" s="134">
        <v>286.61718999999999</v>
      </c>
    </row>
    <row r="4677" spans="1:4" x14ac:dyDescent="0.25">
      <c r="A4677" s="131" t="s">
        <v>8</v>
      </c>
      <c r="B4677" s="132">
        <v>44756</v>
      </c>
      <c r="C4677" s="133">
        <v>17</v>
      </c>
      <c r="D4677" s="134">
        <v>77.750169999999997</v>
      </c>
    </row>
    <row r="4678" spans="1:4" x14ac:dyDescent="0.25">
      <c r="A4678" s="131" t="s">
        <v>8</v>
      </c>
      <c r="B4678" s="132">
        <v>44756</v>
      </c>
      <c r="C4678" s="133">
        <v>18</v>
      </c>
      <c r="D4678" s="134">
        <v>91.645489999999995</v>
      </c>
    </row>
    <row r="4679" spans="1:4" x14ac:dyDescent="0.25">
      <c r="A4679" s="131" t="s">
        <v>8</v>
      </c>
      <c r="B4679" s="132">
        <v>44756</v>
      </c>
      <c r="C4679" s="133">
        <v>19</v>
      </c>
      <c r="D4679" s="134">
        <v>99.133049999999997</v>
      </c>
    </row>
    <row r="4680" spans="1:4" x14ac:dyDescent="0.25">
      <c r="A4680" s="131" t="s">
        <v>8</v>
      </c>
      <c r="B4680" s="132">
        <v>44756</v>
      </c>
      <c r="C4680" s="133">
        <v>20</v>
      </c>
      <c r="D4680" s="134">
        <v>69.411600000000007</v>
      </c>
    </row>
    <row r="4681" spans="1:4" x14ac:dyDescent="0.25">
      <c r="A4681" s="131" t="s">
        <v>8</v>
      </c>
      <c r="B4681" s="132">
        <v>44756</v>
      </c>
      <c r="C4681" s="133">
        <v>21</v>
      </c>
      <c r="D4681" s="134">
        <v>71.797669999999997</v>
      </c>
    </row>
    <row r="4682" spans="1:4" x14ac:dyDescent="0.25">
      <c r="A4682" s="131" t="s">
        <v>8</v>
      </c>
      <c r="B4682" s="132">
        <v>44756</v>
      </c>
      <c r="C4682" s="133">
        <v>22</v>
      </c>
      <c r="D4682" s="134">
        <v>69.368930000000006</v>
      </c>
    </row>
    <row r="4683" spans="1:4" x14ac:dyDescent="0.25">
      <c r="A4683" s="131" t="s">
        <v>8</v>
      </c>
      <c r="B4683" s="132">
        <v>44756</v>
      </c>
      <c r="C4683" s="133">
        <v>23</v>
      </c>
      <c r="D4683" s="134">
        <v>71.026070000000004</v>
      </c>
    </row>
    <row r="4684" spans="1:4" x14ac:dyDescent="0.25">
      <c r="A4684" s="131" t="s">
        <v>8</v>
      </c>
      <c r="B4684" s="132">
        <v>44756</v>
      </c>
      <c r="C4684" s="133">
        <v>24</v>
      </c>
      <c r="D4684" s="134">
        <v>48.576610000000002</v>
      </c>
    </row>
    <row r="4685" spans="1:4" x14ac:dyDescent="0.25">
      <c r="A4685" s="131" t="s">
        <v>8</v>
      </c>
      <c r="B4685" s="132">
        <v>44757</v>
      </c>
      <c r="C4685" s="133">
        <v>1</v>
      </c>
      <c r="D4685" s="134">
        <v>49.586759999999998</v>
      </c>
    </row>
    <row r="4686" spans="1:4" x14ac:dyDescent="0.25">
      <c r="A4686" s="131" t="s">
        <v>8</v>
      </c>
      <c r="B4686" s="132">
        <v>44757</v>
      </c>
      <c r="C4686" s="133">
        <v>2</v>
      </c>
      <c r="D4686" s="134">
        <v>43.951990000000002</v>
      </c>
    </row>
    <row r="4687" spans="1:4" x14ac:dyDescent="0.25">
      <c r="A4687" s="131" t="s">
        <v>8</v>
      </c>
      <c r="B4687" s="132">
        <v>44757</v>
      </c>
      <c r="C4687" s="133">
        <v>3</v>
      </c>
      <c r="D4687" s="134">
        <v>35.088830000000002</v>
      </c>
    </row>
    <row r="4688" spans="1:4" x14ac:dyDescent="0.25">
      <c r="A4688" s="131" t="s">
        <v>8</v>
      </c>
      <c r="B4688" s="132">
        <v>44757</v>
      </c>
      <c r="C4688" s="133">
        <v>4</v>
      </c>
      <c r="D4688" s="134">
        <v>33.375689999999999</v>
      </c>
    </row>
    <row r="4689" spans="1:4" x14ac:dyDescent="0.25">
      <c r="A4689" s="131" t="s">
        <v>8</v>
      </c>
      <c r="B4689" s="132">
        <v>44757</v>
      </c>
      <c r="C4689" s="133">
        <v>5</v>
      </c>
      <c r="D4689" s="134">
        <v>26.576969999999999</v>
      </c>
    </row>
    <row r="4690" spans="1:4" x14ac:dyDescent="0.25">
      <c r="A4690" s="131" t="s">
        <v>8</v>
      </c>
      <c r="B4690" s="132">
        <v>44757</v>
      </c>
      <c r="C4690" s="133">
        <v>6</v>
      </c>
      <c r="D4690" s="134">
        <v>27.346070000000001</v>
      </c>
    </row>
    <row r="4691" spans="1:4" x14ac:dyDescent="0.25">
      <c r="A4691" s="131" t="s">
        <v>8</v>
      </c>
      <c r="B4691" s="132">
        <v>44757</v>
      </c>
      <c r="C4691" s="133">
        <v>7</v>
      </c>
      <c r="D4691" s="134">
        <v>32.466270000000002</v>
      </c>
    </row>
    <row r="4692" spans="1:4" x14ac:dyDescent="0.25">
      <c r="A4692" s="131" t="s">
        <v>8</v>
      </c>
      <c r="B4692" s="132">
        <v>44757</v>
      </c>
      <c r="C4692" s="133">
        <v>8</v>
      </c>
      <c r="D4692" s="134">
        <v>58.953020000000002</v>
      </c>
    </row>
    <row r="4693" spans="1:4" x14ac:dyDescent="0.25">
      <c r="A4693" s="131" t="s">
        <v>8</v>
      </c>
      <c r="B4693" s="132">
        <v>44757</v>
      </c>
      <c r="C4693" s="133">
        <v>9</v>
      </c>
      <c r="D4693" s="134">
        <v>59.66527</v>
      </c>
    </row>
    <row r="4694" spans="1:4" x14ac:dyDescent="0.25">
      <c r="A4694" s="131" t="s">
        <v>8</v>
      </c>
      <c r="B4694" s="132">
        <v>44757</v>
      </c>
      <c r="C4694" s="133">
        <v>10</v>
      </c>
      <c r="D4694" s="134">
        <v>41.853879999999997</v>
      </c>
    </row>
    <row r="4695" spans="1:4" x14ac:dyDescent="0.25">
      <c r="A4695" s="131" t="s">
        <v>8</v>
      </c>
      <c r="B4695" s="132">
        <v>44757</v>
      </c>
      <c r="C4695" s="133">
        <v>11</v>
      </c>
      <c r="D4695" s="134">
        <v>45.556100000000001</v>
      </c>
    </row>
    <row r="4696" spans="1:4" x14ac:dyDescent="0.25">
      <c r="A4696" s="131" t="s">
        <v>8</v>
      </c>
      <c r="B4696" s="132">
        <v>44757</v>
      </c>
      <c r="C4696" s="133">
        <v>12</v>
      </c>
      <c r="D4696" s="134">
        <v>42.610059999999997</v>
      </c>
    </row>
    <row r="4697" spans="1:4" x14ac:dyDescent="0.25">
      <c r="A4697" s="131" t="s">
        <v>8</v>
      </c>
      <c r="B4697" s="132">
        <v>44757</v>
      </c>
      <c r="C4697" s="133">
        <v>13</v>
      </c>
      <c r="D4697" s="134">
        <v>48.136780000000002</v>
      </c>
    </row>
    <row r="4698" spans="1:4" x14ac:dyDescent="0.25">
      <c r="A4698" s="131" t="s">
        <v>8</v>
      </c>
      <c r="B4698" s="132">
        <v>44757</v>
      </c>
      <c r="C4698" s="133">
        <v>14</v>
      </c>
      <c r="D4698" s="134">
        <v>40.314889999999998</v>
      </c>
    </row>
    <row r="4699" spans="1:4" x14ac:dyDescent="0.25">
      <c r="A4699" s="131" t="s">
        <v>8</v>
      </c>
      <c r="B4699" s="132">
        <v>44757</v>
      </c>
      <c r="C4699" s="133">
        <v>15</v>
      </c>
      <c r="D4699" s="134">
        <v>41.830730000000003</v>
      </c>
    </row>
    <row r="4700" spans="1:4" x14ac:dyDescent="0.25">
      <c r="A4700" s="131" t="s">
        <v>8</v>
      </c>
      <c r="B4700" s="132">
        <v>44757</v>
      </c>
      <c r="C4700" s="133">
        <v>16</v>
      </c>
      <c r="D4700" s="134">
        <v>44.671979999999998</v>
      </c>
    </row>
    <row r="4701" spans="1:4" x14ac:dyDescent="0.25">
      <c r="A4701" s="131" t="s">
        <v>8</v>
      </c>
      <c r="B4701" s="132">
        <v>44757</v>
      </c>
      <c r="C4701" s="133">
        <v>17</v>
      </c>
      <c r="D4701" s="134">
        <v>68.019769999999994</v>
      </c>
    </row>
    <row r="4702" spans="1:4" x14ac:dyDescent="0.25">
      <c r="A4702" s="131" t="s">
        <v>8</v>
      </c>
      <c r="B4702" s="132">
        <v>44757</v>
      </c>
      <c r="C4702" s="133">
        <v>18</v>
      </c>
      <c r="D4702" s="134">
        <v>77.254710000000003</v>
      </c>
    </row>
    <row r="4703" spans="1:4" x14ac:dyDescent="0.25">
      <c r="A4703" s="131" t="s">
        <v>8</v>
      </c>
      <c r="B4703" s="132">
        <v>44757</v>
      </c>
      <c r="C4703" s="133">
        <v>19</v>
      </c>
      <c r="D4703" s="134">
        <v>83.165430000000001</v>
      </c>
    </row>
    <row r="4704" spans="1:4" x14ac:dyDescent="0.25">
      <c r="A4704" s="131" t="s">
        <v>8</v>
      </c>
      <c r="B4704" s="132">
        <v>44757</v>
      </c>
      <c r="C4704" s="133">
        <v>20</v>
      </c>
      <c r="D4704" s="134">
        <v>79.21678</v>
      </c>
    </row>
    <row r="4705" spans="1:4" x14ac:dyDescent="0.25">
      <c r="A4705" s="131" t="s">
        <v>8</v>
      </c>
      <c r="B4705" s="132">
        <v>44757</v>
      </c>
      <c r="C4705" s="133">
        <v>21</v>
      </c>
      <c r="D4705" s="134">
        <v>84.628649999999993</v>
      </c>
    </row>
    <row r="4706" spans="1:4" x14ac:dyDescent="0.25">
      <c r="A4706" s="131" t="s">
        <v>8</v>
      </c>
      <c r="B4706" s="132">
        <v>44757</v>
      </c>
      <c r="C4706" s="133">
        <v>22</v>
      </c>
      <c r="D4706" s="134">
        <v>67.504409999999993</v>
      </c>
    </row>
    <row r="4707" spans="1:4" x14ac:dyDescent="0.25">
      <c r="A4707" s="131" t="s">
        <v>8</v>
      </c>
      <c r="B4707" s="132">
        <v>44757</v>
      </c>
      <c r="C4707" s="133">
        <v>23</v>
      </c>
      <c r="D4707" s="134">
        <v>52.147959999999998</v>
      </c>
    </row>
    <row r="4708" spans="1:4" x14ac:dyDescent="0.25">
      <c r="A4708" s="131" t="s">
        <v>8</v>
      </c>
      <c r="B4708" s="132">
        <v>44757</v>
      </c>
      <c r="C4708" s="133">
        <v>24</v>
      </c>
      <c r="D4708" s="134">
        <v>47.671320000000001</v>
      </c>
    </row>
    <row r="4709" spans="1:4" x14ac:dyDescent="0.25">
      <c r="A4709" s="131" t="s">
        <v>8</v>
      </c>
      <c r="B4709" s="132">
        <v>44758</v>
      </c>
      <c r="C4709" s="133">
        <v>1</v>
      </c>
      <c r="D4709" s="134">
        <v>41.535989999999998</v>
      </c>
    </row>
    <row r="4710" spans="1:4" x14ac:dyDescent="0.25">
      <c r="A4710" s="131" t="s">
        <v>8</v>
      </c>
      <c r="B4710" s="132">
        <v>44758</v>
      </c>
      <c r="C4710" s="133">
        <v>2</v>
      </c>
      <c r="D4710" s="134">
        <v>40.359900000000003</v>
      </c>
    </row>
    <row r="4711" spans="1:4" x14ac:dyDescent="0.25">
      <c r="A4711" s="131" t="s">
        <v>8</v>
      </c>
      <c r="B4711" s="132">
        <v>44758</v>
      </c>
      <c r="C4711" s="133">
        <v>3</v>
      </c>
      <c r="D4711" s="134">
        <v>40.718000000000004</v>
      </c>
    </row>
    <row r="4712" spans="1:4" x14ac:dyDescent="0.25">
      <c r="A4712" s="131" t="s">
        <v>8</v>
      </c>
      <c r="B4712" s="132">
        <v>44758</v>
      </c>
      <c r="C4712" s="133">
        <v>4</v>
      </c>
      <c r="D4712" s="134">
        <v>37.36495</v>
      </c>
    </row>
    <row r="4713" spans="1:4" x14ac:dyDescent="0.25">
      <c r="A4713" s="131" t="s">
        <v>8</v>
      </c>
      <c r="B4713" s="132">
        <v>44758</v>
      </c>
      <c r="C4713" s="133">
        <v>5</v>
      </c>
      <c r="D4713" s="134">
        <v>31.087910000000001</v>
      </c>
    </row>
    <row r="4714" spans="1:4" x14ac:dyDescent="0.25">
      <c r="A4714" s="131" t="s">
        <v>8</v>
      </c>
      <c r="B4714" s="132">
        <v>44758</v>
      </c>
      <c r="C4714" s="133">
        <v>6</v>
      </c>
      <c r="D4714" s="134">
        <v>22.1874</v>
      </c>
    </row>
    <row r="4715" spans="1:4" x14ac:dyDescent="0.25">
      <c r="A4715" s="131" t="s">
        <v>8</v>
      </c>
      <c r="B4715" s="132">
        <v>44758</v>
      </c>
      <c r="C4715" s="133">
        <v>7</v>
      </c>
      <c r="D4715" s="134">
        <v>21.71771</v>
      </c>
    </row>
    <row r="4716" spans="1:4" x14ac:dyDescent="0.25">
      <c r="A4716" s="131" t="s">
        <v>8</v>
      </c>
      <c r="B4716" s="132">
        <v>44758</v>
      </c>
      <c r="C4716" s="133">
        <v>8</v>
      </c>
      <c r="D4716" s="134">
        <v>28.691410000000001</v>
      </c>
    </row>
    <row r="4717" spans="1:4" x14ac:dyDescent="0.25">
      <c r="A4717" s="131" t="s">
        <v>8</v>
      </c>
      <c r="B4717" s="132">
        <v>44758</v>
      </c>
      <c r="C4717" s="133">
        <v>9</v>
      </c>
      <c r="D4717" s="134">
        <v>23.16131</v>
      </c>
    </row>
    <row r="4718" spans="1:4" x14ac:dyDescent="0.25">
      <c r="A4718" s="131" t="s">
        <v>8</v>
      </c>
      <c r="B4718" s="132">
        <v>44758</v>
      </c>
      <c r="C4718" s="133">
        <v>10</v>
      </c>
      <c r="D4718" s="134">
        <v>28.154800000000002</v>
      </c>
    </row>
    <row r="4719" spans="1:4" x14ac:dyDescent="0.25">
      <c r="A4719" s="131" t="s">
        <v>8</v>
      </c>
      <c r="B4719" s="132">
        <v>44758</v>
      </c>
      <c r="C4719" s="133">
        <v>11</v>
      </c>
      <c r="D4719" s="134">
        <v>41.282559999999997</v>
      </c>
    </row>
    <row r="4720" spans="1:4" x14ac:dyDescent="0.25">
      <c r="A4720" s="131" t="s">
        <v>8</v>
      </c>
      <c r="B4720" s="132">
        <v>44758</v>
      </c>
      <c r="C4720" s="133">
        <v>12</v>
      </c>
      <c r="D4720" s="134">
        <v>40.385660000000001</v>
      </c>
    </row>
    <row r="4721" spans="1:4" x14ac:dyDescent="0.25">
      <c r="A4721" s="131" t="s">
        <v>8</v>
      </c>
      <c r="B4721" s="132">
        <v>44758</v>
      </c>
      <c r="C4721" s="133">
        <v>13</v>
      </c>
      <c r="D4721" s="134">
        <v>40.911650000000002</v>
      </c>
    </row>
    <row r="4722" spans="1:4" x14ac:dyDescent="0.25">
      <c r="A4722" s="131" t="s">
        <v>8</v>
      </c>
      <c r="B4722" s="132">
        <v>44758</v>
      </c>
      <c r="C4722" s="133">
        <v>14</v>
      </c>
      <c r="D4722" s="134">
        <v>44.056510000000003</v>
      </c>
    </row>
    <row r="4723" spans="1:4" x14ac:dyDescent="0.25">
      <c r="A4723" s="131" t="s">
        <v>8</v>
      </c>
      <c r="B4723" s="132">
        <v>44758</v>
      </c>
      <c r="C4723" s="133">
        <v>15</v>
      </c>
      <c r="D4723" s="134">
        <v>58.081420000000001</v>
      </c>
    </row>
    <row r="4724" spans="1:4" x14ac:dyDescent="0.25">
      <c r="A4724" s="131" t="s">
        <v>8</v>
      </c>
      <c r="B4724" s="132">
        <v>44758</v>
      </c>
      <c r="C4724" s="133">
        <v>16</v>
      </c>
      <c r="D4724" s="134">
        <v>74.532200000000003</v>
      </c>
    </row>
    <row r="4725" spans="1:4" x14ac:dyDescent="0.25">
      <c r="A4725" s="131" t="s">
        <v>8</v>
      </c>
      <c r="B4725" s="132">
        <v>44758</v>
      </c>
      <c r="C4725" s="133">
        <v>17</v>
      </c>
      <c r="D4725" s="134">
        <v>161.29115999999999</v>
      </c>
    </row>
    <row r="4726" spans="1:4" x14ac:dyDescent="0.25">
      <c r="A4726" s="131" t="s">
        <v>8</v>
      </c>
      <c r="B4726" s="132">
        <v>44758</v>
      </c>
      <c r="C4726" s="133">
        <v>18</v>
      </c>
      <c r="D4726" s="134">
        <v>107.94956999999999</v>
      </c>
    </row>
    <row r="4727" spans="1:4" x14ac:dyDescent="0.25">
      <c r="A4727" s="131" t="s">
        <v>8</v>
      </c>
      <c r="B4727" s="132">
        <v>44758</v>
      </c>
      <c r="C4727" s="133">
        <v>19</v>
      </c>
      <c r="D4727" s="134">
        <v>100.53358</v>
      </c>
    </row>
    <row r="4728" spans="1:4" x14ac:dyDescent="0.25">
      <c r="A4728" s="131" t="s">
        <v>8</v>
      </c>
      <c r="B4728" s="132">
        <v>44758</v>
      </c>
      <c r="C4728" s="133">
        <v>20</v>
      </c>
      <c r="D4728" s="134">
        <v>97.850740000000002</v>
      </c>
    </row>
    <row r="4729" spans="1:4" x14ac:dyDescent="0.25">
      <c r="A4729" s="131" t="s">
        <v>8</v>
      </c>
      <c r="B4729" s="132">
        <v>44758</v>
      </c>
      <c r="C4729" s="133">
        <v>21</v>
      </c>
      <c r="D4729" s="134">
        <v>242.02518000000001</v>
      </c>
    </row>
    <row r="4730" spans="1:4" x14ac:dyDescent="0.25">
      <c r="A4730" s="131" t="s">
        <v>8</v>
      </c>
      <c r="B4730" s="132">
        <v>44758</v>
      </c>
      <c r="C4730" s="133">
        <v>22</v>
      </c>
      <c r="D4730" s="134">
        <v>129.16421</v>
      </c>
    </row>
    <row r="4731" spans="1:4" x14ac:dyDescent="0.25">
      <c r="A4731" s="131" t="s">
        <v>8</v>
      </c>
      <c r="B4731" s="132">
        <v>44758</v>
      </c>
      <c r="C4731" s="133">
        <v>23</v>
      </c>
      <c r="D4731" s="134">
        <v>68.262439999999998</v>
      </c>
    </row>
    <row r="4732" spans="1:4" x14ac:dyDescent="0.25">
      <c r="A4732" s="131" t="s">
        <v>8</v>
      </c>
      <c r="B4732" s="132">
        <v>44758</v>
      </c>
      <c r="C4732" s="133">
        <v>24</v>
      </c>
      <c r="D4732" s="134">
        <v>55.419589999999999</v>
      </c>
    </row>
    <row r="4733" spans="1:4" x14ac:dyDescent="0.25">
      <c r="A4733" s="131" t="s">
        <v>8</v>
      </c>
      <c r="B4733" s="132">
        <v>44759</v>
      </c>
      <c r="C4733" s="133">
        <v>1</v>
      </c>
      <c r="D4733" s="134">
        <v>39.293860000000002</v>
      </c>
    </row>
    <row r="4734" spans="1:4" x14ac:dyDescent="0.25">
      <c r="A4734" s="131" t="s">
        <v>8</v>
      </c>
      <c r="B4734" s="132">
        <v>44759</v>
      </c>
      <c r="C4734" s="133">
        <v>2</v>
      </c>
      <c r="D4734" s="134">
        <v>47.891849999999998</v>
      </c>
    </row>
    <row r="4735" spans="1:4" x14ac:dyDescent="0.25">
      <c r="A4735" s="131" t="s">
        <v>8</v>
      </c>
      <c r="B4735" s="132">
        <v>44759</v>
      </c>
      <c r="C4735" s="133">
        <v>3</v>
      </c>
      <c r="D4735" s="134">
        <v>38.275010000000002</v>
      </c>
    </row>
    <row r="4736" spans="1:4" x14ac:dyDescent="0.25">
      <c r="A4736" s="131" t="s">
        <v>8</v>
      </c>
      <c r="B4736" s="132">
        <v>44759</v>
      </c>
      <c r="C4736" s="133">
        <v>4</v>
      </c>
      <c r="D4736" s="134">
        <v>40.887059999999998</v>
      </c>
    </row>
    <row r="4737" spans="1:4" x14ac:dyDescent="0.25">
      <c r="A4737" s="131" t="s">
        <v>8</v>
      </c>
      <c r="B4737" s="132">
        <v>44759</v>
      </c>
      <c r="C4737" s="133">
        <v>5</v>
      </c>
      <c r="D4737" s="134">
        <v>27.029250000000001</v>
      </c>
    </row>
    <row r="4738" spans="1:4" x14ac:dyDescent="0.25">
      <c r="A4738" s="131" t="s">
        <v>8</v>
      </c>
      <c r="B4738" s="132">
        <v>44759</v>
      </c>
      <c r="C4738" s="133">
        <v>6</v>
      </c>
      <c r="D4738" s="134">
        <v>21.632770000000001</v>
      </c>
    </row>
    <row r="4739" spans="1:4" x14ac:dyDescent="0.25">
      <c r="A4739" s="131" t="s">
        <v>8</v>
      </c>
      <c r="B4739" s="132">
        <v>44759</v>
      </c>
      <c r="C4739" s="133">
        <v>7</v>
      </c>
      <c r="D4739" s="134">
        <v>16.812670000000001</v>
      </c>
    </row>
    <row r="4740" spans="1:4" x14ac:dyDescent="0.25">
      <c r="A4740" s="131" t="s">
        <v>8</v>
      </c>
      <c r="B4740" s="132">
        <v>44759</v>
      </c>
      <c r="C4740" s="133">
        <v>8</v>
      </c>
      <c r="D4740" s="134">
        <v>22.303319999999999</v>
      </c>
    </row>
    <row r="4741" spans="1:4" x14ac:dyDescent="0.25">
      <c r="A4741" s="131" t="s">
        <v>8</v>
      </c>
      <c r="B4741" s="132">
        <v>44759</v>
      </c>
      <c r="C4741" s="133">
        <v>9</v>
      </c>
      <c r="D4741" s="134">
        <v>26.584009999999999</v>
      </c>
    </row>
    <row r="4742" spans="1:4" x14ac:dyDescent="0.25">
      <c r="A4742" s="131" t="s">
        <v>8</v>
      </c>
      <c r="B4742" s="132">
        <v>44759</v>
      </c>
      <c r="C4742" s="133">
        <v>10</v>
      </c>
      <c r="D4742" s="134">
        <v>38.320549999999997</v>
      </c>
    </row>
    <row r="4743" spans="1:4" x14ac:dyDescent="0.25">
      <c r="A4743" s="131" t="s">
        <v>8</v>
      </c>
      <c r="B4743" s="132">
        <v>44759</v>
      </c>
      <c r="C4743" s="133">
        <v>11</v>
      </c>
      <c r="D4743" s="134">
        <v>55.430759999999999</v>
      </c>
    </row>
    <row r="4744" spans="1:4" x14ac:dyDescent="0.25">
      <c r="A4744" s="131" t="s">
        <v>8</v>
      </c>
      <c r="B4744" s="132">
        <v>44759</v>
      </c>
      <c r="C4744" s="133">
        <v>12</v>
      </c>
      <c r="D4744" s="134">
        <v>51.503410000000002</v>
      </c>
    </row>
    <row r="4745" spans="1:4" x14ac:dyDescent="0.25">
      <c r="A4745" s="131" t="s">
        <v>8</v>
      </c>
      <c r="B4745" s="132">
        <v>44759</v>
      </c>
      <c r="C4745" s="133">
        <v>13</v>
      </c>
      <c r="D4745" s="134">
        <v>58.812420000000003</v>
      </c>
    </row>
    <row r="4746" spans="1:4" x14ac:dyDescent="0.25">
      <c r="A4746" s="131" t="s">
        <v>8</v>
      </c>
      <c r="B4746" s="132">
        <v>44759</v>
      </c>
      <c r="C4746" s="133">
        <v>14</v>
      </c>
      <c r="D4746" s="134">
        <v>54.827539999999999</v>
      </c>
    </row>
    <row r="4747" spans="1:4" x14ac:dyDescent="0.25">
      <c r="A4747" s="131" t="s">
        <v>8</v>
      </c>
      <c r="B4747" s="132">
        <v>44759</v>
      </c>
      <c r="C4747" s="133">
        <v>15</v>
      </c>
      <c r="D4747" s="134">
        <v>83.497119999999995</v>
      </c>
    </row>
    <row r="4748" spans="1:4" x14ac:dyDescent="0.25">
      <c r="A4748" s="131" t="s">
        <v>8</v>
      </c>
      <c r="B4748" s="132">
        <v>44759</v>
      </c>
      <c r="C4748" s="133">
        <v>16</v>
      </c>
      <c r="D4748" s="134">
        <v>63.252330000000001</v>
      </c>
    </row>
    <row r="4749" spans="1:4" x14ac:dyDescent="0.25">
      <c r="A4749" s="131" t="s">
        <v>8</v>
      </c>
      <c r="B4749" s="132">
        <v>44759</v>
      </c>
      <c r="C4749" s="133">
        <v>17</v>
      </c>
      <c r="D4749" s="134">
        <v>193.33458999999999</v>
      </c>
    </row>
    <row r="4750" spans="1:4" x14ac:dyDescent="0.25">
      <c r="A4750" s="131" t="s">
        <v>8</v>
      </c>
      <c r="B4750" s="132">
        <v>44759</v>
      </c>
      <c r="C4750" s="133">
        <v>18</v>
      </c>
      <c r="D4750" s="134">
        <v>233.19345000000001</v>
      </c>
    </row>
    <row r="4751" spans="1:4" x14ac:dyDescent="0.25">
      <c r="A4751" s="131" t="s">
        <v>8</v>
      </c>
      <c r="B4751" s="132">
        <v>44759</v>
      </c>
      <c r="C4751" s="133">
        <v>19</v>
      </c>
      <c r="D4751" s="134">
        <v>133.68</v>
      </c>
    </row>
    <row r="4752" spans="1:4" x14ac:dyDescent="0.25">
      <c r="A4752" s="131" t="s">
        <v>8</v>
      </c>
      <c r="B4752" s="132">
        <v>44759</v>
      </c>
      <c r="C4752" s="133">
        <v>20</v>
      </c>
      <c r="D4752" s="134">
        <v>97.828869999999995</v>
      </c>
    </row>
    <row r="4753" spans="1:4" x14ac:dyDescent="0.25">
      <c r="A4753" s="131" t="s">
        <v>8</v>
      </c>
      <c r="B4753" s="132">
        <v>44759</v>
      </c>
      <c r="C4753" s="133">
        <v>21</v>
      </c>
      <c r="D4753" s="134">
        <v>44.824660000000002</v>
      </c>
    </row>
    <row r="4754" spans="1:4" x14ac:dyDescent="0.25">
      <c r="A4754" s="131" t="s">
        <v>8</v>
      </c>
      <c r="B4754" s="132">
        <v>44759</v>
      </c>
      <c r="C4754" s="133">
        <v>22</v>
      </c>
      <c r="D4754" s="134">
        <v>88.123239999999996</v>
      </c>
    </row>
    <row r="4755" spans="1:4" x14ac:dyDescent="0.25">
      <c r="A4755" s="131" t="s">
        <v>8</v>
      </c>
      <c r="B4755" s="132">
        <v>44759</v>
      </c>
      <c r="C4755" s="133">
        <v>23</v>
      </c>
      <c r="D4755" s="134">
        <v>30.45148</v>
      </c>
    </row>
    <row r="4756" spans="1:4" x14ac:dyDescent="0.25">
      <c r="A4756" s="131" t="s">
        <v>8</v>
      </c>
      <c r="B4756" s="132">
        <v>44759</v>
      </c>
      <c r="C4756" s="133">
        <v>24</v>
      </c>
      <c r="D4756" s="134">
        <v>31.764559999999999</v>
      </c>
    </row>
    <row r="4757" spans="1:4" x14ac:dyDescent="0.25">
      <c r="A4757" s="131" t="s">
        <v>8</v>
      </c>
      <c r="B4757" s="132">
        <v>44760</v>
      </c>
      <c r="C4757" s="133">
        <v>1</v>
      </c>
      <c r="D4757" s="134">
        <v>54.419539999999998</v>
      </c>
    </row>
    <row r="4758" spans="1:4" x14ac:dyDescent="0.25">
      <c r="A4758" s="131" t="s">
        <v>8</v>
      </c>
      <c r="B4758" s="132">
        <v>44760</v>
      </c>
      <c r="C4758" s="133">
        <v>2</v>
      </c>
      <c r="D4758" s="134">
        <v>31.14181</v>
      </c>
    </row>
    <row r="4759" spans="1:4" x14ac:dyDescent="0.25">
      <c r="A4759" s="131" t="s">
        <v>8</v>
      </c>
      <c r="B4759" s="132">
        <v>44760</v>
      </c>
      <c r="C4759" s="133">
        <v>3</v>
      </c>
      <c r="D4759" s="134">
        <v>28.058309999999999</v>
      </c>
    </row>
    <row r="4760" spans="1:4" x14ac:dyDescent="0.25">
      <c r="A4760" s="131" t="s">
        <v>8</v>
      </c>
      <c r="B4760" s="132">
        <v>44760</v>
      </c>
      <c r="C4760" s="133">
        <v>4</v>
      </c>
      <c r="D4760" s="134">
        <v>19.042490000000001</v>
      </c>
    </row>
    <row r="4761" spans="1:4" x14ac:dyDescent="0.25">
      <c r="A4761" s="131" t="s">
        <v>8</v>
      </c>
      <c r="B4761" s="132">
        <v>44760</v>
      </c>
      <c r="C4761" s="133">
        <v>5</v>
      </c>
      <c r="D4761" s="134">
        <v>18.251999999999999</v>
      </c>
    </row>
    <row r="4762" spans="1:4" x14ac:dyDescent="0.25">
      <c r="A4762" s="131" t="s">
        <v>8</v>
      </c>
      <c r="B4762" s="132">
        <v>44760</v>
      </c>
      <c r="C4762" s="133">
        <v>6</v>
      </c>
      <c r="D4762" s="134">
        <v>17.22486</v>
      </c>
    </row>
    <row r="4763" spans="1:4" x14ac:dyDescent="0.25">
      <c r="A4763" s="131" t="s">
        <v>8</v>
      </c>
      <c r="B4763" s="132">
        <v>44760</v>
      </c>
      <c r="C4763" s="133">
        <v>7</v>
      </c>
      <c r="D4763" s="134">
        <v>22.07639</v>
      </c>
    </row>
    <row r="4764" spans="1:4" x14ac:dyDescent="0.25">
      <c r="A4764" s="131" t="s">
        <v>8</v>
      </c>
      <c r="B4764" s="132">
        <v>44760</v>
      </c>
      <c r="C4764" s="133">
        <v>8</v>
      </c>
      <c r="D4764" s="134">
        <v>40.206940000000003</v>
      </c>
    </row>
    <row r="4765" spans="1:4" x14ac:dyDescent="0.25">
      <c r="A4765" s="131" t="s">
        <v>8</v>
      </c>
      <c r="B4765" s="132">
        <v>44760</v>
      </c>
      <c r="C4765" s="133">
        <v>9</v>
      </c>
      <c r="D4765" s="134">
        <v>39.810920000000003</v>
      </c>
    </row>
    <row r="4766" spans="1:4" x14ac:dyDescent="0.25">
      <c r="A4766" s="131" t="s">
        <v>8</v>
      </c>
      <c r="B4766" s="132">
        <v>44760</v>
      </c>
      <c r="C4766" s="133">
        <v>10</v>
      </c>
      <c r="D4766" s="134">
        <v>40.795000000000002</v>
      </c>
    </row>
    <row r="4767" spans="1:4" x14ac:dyDescent="0.25">
      <c r="A4767" s="131" t="s">
        <v>8</v>
      </c>
      <c r="B4767" s="132">
        <v>44760</v>
      </c>
      <c r="C4767" s="133">
        <v>11</v>
      </c>
      <c r="D4767" s="134">
        <v>63.551290000000002</v>
      </c>
    </row>
    <row r="4768" spans="1:4" x14ac:dyDescent="0.25">
      <c r="A4768" s="131" t="s">
        <v>8</v>
      </c>
      <c r="B4768" s="132">
        <v>44760</v>
      </c>
      <c r="C4768" s="133">
        <v>12</v>
      </c>
      <c r="D4768" s="134">
        <v>64.367779999999996</v>
      </c>
    </row>
    <row r="4769" spans="1:4" x14ac:dyDescent="0.25">
      <c r="A4769" s="131" t="s">
        <v>8</v>
      </c>
      <c r="B4769" s="132">
        <v>44760</v>
      </c>
      <c r="C4769" s="133">
        <v>13</v>
      </c>
      <c r="D4769" s="134">
        <v>52.170200000000001</v>
      </c>
    </row>
    <row r="4770" spans="1:4" x14ac:dyDescent="0.25">
      <c r="A4770" s="131" t="s">
        <v>8</v>
      </c>
      <c r="B4770" s="132">
        <v>44760</v>
      </c>
      <c r="C4770" s="133">
        <v>14</v>
      </c>
      <c r="D4770" s="134">
        <v>61.533389999999997</v>
      </c>
    </row>
    <row r="4771" spans="1:4" x14ac:dyDescent="0.25">
      <c r="A4771" s="131" t="s">
        <v>8</v>
      </c>
      <c r="B4771" s="132">
        <v>44760</v>
      </c>
      <c r="C4771" s="133">
        <v>15</v>
      </c>
      <c r="D4771" s="134">
        <v>64.439340000000001</v>
      </c>
    </row>
    <row r="4772" spans="1:4" x14ac:dyDescent="0.25">
      <c r="A4772" s="131" t="s">
        <v>8</v>
      </c>
      <c r="B4772" s="132">
        <v>44760</v>
      </c>
      <c r="C4772" s="133">
        <v>16</v>
      </c>
      <c r="D4772" s="134">
        <v>83.654219999999995</v>
      </c>
    </row>
    <row r="4773" spans="1:4" x14ac:dyDescent="0.25">
      <c r="A4773" s="131" t="s">
        <v>8</v>
      </c>
      <c r="B4773" s="132">
        <v>44760</v>
      </c>
      <c r="C4773" s="133">
        <v>17</v>
      </c>
      <c r="D4773" s="134">
        <v>94.883110000000002</v>
      </c>
    </row>
    <row r="4774" spans="1:4" x14ac:dyDescent="0.25">
      <c r="A4774" s="131" t="s">
        <v>8</v>
      </c>
      <c r="B4774" s="132">
        <v>44760</v>
      </c>
      <c r="C4774" s="133">
        <v>18</v>
      </c>
      <c r="D4774" s="134">
        <v>102.70483</v>
      </c>
    </row>
    <row r="4775" spans="1:4" x14ac:dyDescent="0.25">
      <c r="A4775" s="131" t="s">
        <v>8</v>
      </c>
      <c r="B4775" s="132">
        <v>44760</v>
      </c>
      <c r="C4775" s="133">
        <v>19</v>
      </c>
      <c r="D4775" s="134">
        <v>176.33268000000001</v>
      </c>
    </row>
    <row r="4776" spans="1:4" x14ac:dyDescent="0.25">
      <c r="A4776" s="131" t="s">
        <v>8</v>
      </c>
      <c r="B4776" s="132">
        <v>44760</v>
      </c>
      <c r="C4776" s="133">
        <v>20</v>
      </c>
      <c r="D4776" s="134">
        <v>133.10527999999999</v>
      </c>
    </row>
    <row r="4777" spans="1:4" x14ac:dyDescent="0.25">
      <c r="A4777" s="131" t="s">
        <v>8</v>
      </c>
      <c r="B4777" s="132">
        <v>44760</v>
      </c>
      <c r="C4777" s="133">
        <v>21</v>
      </c>
      <c r="D4777" s="134">
        <v>150.18835999999999</v>
      </c>
    </row>
    <row r="4778" spans="1:4" x14ac:dyDescent="0.25">
      <c r="A4778" s="131" t="s">
        <v>8</v>
      </c>
      <c r="B4778" s="132">
        <v>44760</v>
      </c>
      <c r="C4778" s="133">
        <v>22</v>
      </c>
      <c r="D4778" s="134">
        <v>82.638459999999995</v>
      </c>
    </row>
    <row r="4779" spans="1:4" x14ac:dyDescent="0.25">
      <c r="A4779" s="131" t="s">
        <v>8</v>
      </c>
      <c r="B4779" s="132">
        <v>44760</v>
      </c>
      <c r="C4779" s="133">
        <v>23</v>
      </c>
      <c r="D4779" s="134">
        <v>81.112480000000005</v>
      </c>
    </row>
    <row r="4780" spans="1:4" x14ac:dyDescent="0.25">
      <c r="A4780" s="131" t="s">
        <v>8</v>
      </c>
      <c r="B4780" s="132">
        <v>44760</v>
      </c>
      <c r="C4780" s="133">
        <v>24</v>
      </c>
      <c r="D4780" s="134">
        <v>80.421440000000004</v>
      </c>
    </row>
    <row r="4781" spans="1:4" x14ac:dyDescent="0.25">
      <c r="A4781" s="131" t="s">
        <v>8</v>
      </c>
      <c r="B4781" s="132">
        <v>44761</v>
      </c>
      <c r="C4781" s="133">
        <v>1</v>
      </c>
      <c r="D4781" s="134">
        <v>68.217839999999995</v>
      </c>
    </row>
    <row r="4782" spans="1:4" x14ac:dyDescent="0.25">
      <c r="A4782" s="131" t="s">
        <v>8</v>
      </c>
      <c r="B4782" s="132">
        <v>44761</v>
      </c>
      <c r="C4782" s="133">
        <v>2</v>
      </c>
      <c r="D4782" s="134">
        <v>65.197749999999999</v>
      </c>
    </row>
    <row r="4783" spans="1:4" x14ac:dyDescent="0.25">
      <c r="A4783" s="131" t="s">
        <v>8</v>
      </c>
      <c r="B4783" s="132">
        <v>44761</v>
      </c>
      <c r="C4783" s="133">
        <v>3</v>
      </c>
      <c r="D4783" s="134">
        <v>55.845320000000001</v>
      </c>
    </row>
    <row r="4784" spans="1:4" x14ac:dyDescent="0.25">
      <c r="A4784" s="131" t="s">
        <v>8</v>
      </c>
      <c r="B4784" s="132">
        <v>44761</v>
      </c>
      <c r="C4784" s="133">
        <v>4</v>
      </c>
      <c r="D4784" s="134">
        <v>53.26041</v>
      </c>
    </row>
    <row r="4785" spans="1:4" x14ac:dyDescent="0.25">
      <c r="A4785" s="131" t="s">
        <v>8</v>
      </c>
      <c r="B4785" s="132">
        <v>44761</v>
      </c>
      <c r="C4785" s="133">
        <v>5</v>
      </c>
      <c r="D4785" s="134">
        <v>55.716059999999999</v>
      </c>
    </row>
    <row r="4786" spans="1:4" x14ac:dyDescent="0.25">
      <c r="A4786" s="131" t="s">
        <v>8</v>
      </c>
      <c r="B4786" s="132">
        <v>44761</v>
      </c>
      <c r="C4786" s="133">
        <v>6</v>
      </c>
      <c r="D4786" s="134">
        <v>56.92765</v>
      </c>
    </row>
    <row r="4787" spans="1:4" x14ac:dyDescent="0.25">
      <c r="A4787" s="131" t="s">
        <v>8</v>
      </c>
      <c r="B4787" s="132">
        <v>44761</v>
      </c>
      <c r="C4787" s="133">
        <v>7</v>
      </c>
      <c r="D4787" s="134">
        <v>59.945500000000003</v>
      </c>
    </row>
    <row r="4788" spans="1:4" x14ac:dyDescent="0.25">
      <c r="A4788" s="131" t="s">
        <v>8</v>
      </c>
      <c r="B4788" s="132">
        <v>44761</v>
      </c>
      <c r="C4788" s="133">
        <v>8</v>
      </c>
      <c r="D4788" s="134">
        <v>55.317079999999997</v>
      </c>
    </row>
    <row r="4789" spans="1:4" x14ac:dyDescent="0.25">
      <c r="A4789" s="131" t="s">
        <v>8</v>
      </c>
      <c r="B4789" s="132">
        <v>44761</v>
      </c>
      <c r="C4789" s="133">
        <v>9</v>
      </c>
      <c r="D4789" s="134">
        <v>49.416089999999997</v>
      </c>
    </row>
    <row r="4790" spans="1:4" x14ac:dyDescent="0.25">
      <c r="A4790" s="131" t="s">
        <v>8</v>
      </c>
      <c r="B4790" s="132">
        <v>44761</v>
      </c>
      <c r="C4790" s="133">
        <v>10</v>
      </c>
      <c r="D4790" s="134">
        <v>49.59384</v>
      </c>
    </row>
    <row r="4791" spans="1:4" x14ac:dyDescent="0.25">
      <c r="A4791" s="131" t="s">
        <v>8</v>
      </c>
      <c r="B4791" s="132">
        <v>44761</v>
      </c>
      <c r="C4791" s="133">
        <v>11</v>
      </c>
      <c r="D4791" s="134">
        <v>55.113579999999999</v>
      </c>
    </row>
    <row r="4792" spans="1:4" x14ac:dyDescent="0.25">
      <c r="A4792" s="131" t="s">
        <v>8</v>
      </c>
      <c r="B4792" s="132">
        <v>44761</v>
      </c>
      <c r="C4792" s="133">
        <v>12</v>
      </c>
      <c r="D4792" s="134">
        <v>60.530700000000003</v>
      </c>
    </row>
    <row r="4793" spans="1:4" x14ac:dyDescent="0.25">
      <c r="A4793" s="131" t="s">
        <v>8</v>
      </c>
      <c r="B4793" s="132">
        <v>44761</v>
      </c>
      <c r="C4793" s="133">
        <v>13</v>
      </c>
      <c r="D4793" s="134">
        <v>72.492090000000005</v>
      </c>
    </row>
    <row r="4794" spans="1:4" x14ac:dyDescent="0.25">
      <c r="A4794" s="131" t="s">
        <v>8</v>
      </c>
      <c r="B4794" s="132">
        <v>44761</v>
      </c>
      <c r="C4794" s="133">
        <v>14</v>
      </c>
      <c r="D4794" s="134">
        <v>90.878780000000006</v>
      </c>
    </row>
    <row r="4795" spans="1:4" x14ac:dyDescent="0.25">
      <c r="A4795" s="131" t="s">
        <v>8</v>
      </c>
      <c r="B4795" s="132">
        <v>44761</v>
      </c>
      <c r="C4795" s="133">
        <v>15</v>
      </c>
      <c r="D4795" s="134">
        <v>154.98482999999999</v>
      </c>
    </row>
    <row r="4796" spans="1:4" x14ac:dyDescent="0.25">
      <c r="A4796" s="131" t="s">
        <v>8</v>
      </c>
      <c r="B4796" s="132">
        <v>44761</v>
      </c>
      <c r="C4796" s="133">
        <v>16</v>
      </c>
      <c r="D4796" s="134">
        <v>107.06408999999999</v>
      </c>
    </row>
    <row r="4797" spans="1:4" x14ac:dyDescent="0.25">
      <c r="A4797" s="131" t="s">
        <v>8</v>
      </c>
      <c r="B4797" s="132">
        <v>44761</v>
      </c>
      <c r="C4797" s="133">
        <v>17</v>
      </c>
      <c r="D4797" s="134">
        <v>83.319760000000002</v>
      </c>
    </row>
    <row r="4798" spans="1:4" x14ac:dyDescent="0.25">
      <c r="A4798" s="131" t="s">
        <v>8</v>
      </c>
      <c r="B4798" s="132">
        <v>44761</v>
      </c>
      <c r="C4798" s="133">
        <v>18</v>
      </c>
      <c r="D4798" s="134">
        <v>102.04143999999999</v>
      </c>
    </row>
    <row r="4799" spans="1:4" x14ac:dyDescent="0.25">
      <c r="A4799" s="131" t="s">
        <v>8</v>
      </c>
      <c r="B4799" s="132">
        <v>44761</v>
      </c>
      <c r="C4799" s="133">
        <v>19</v>
      </c>
      <c r="D4799" s="134">
        <v>95.667490000000001</v>
      </c>
    </row>
    <row r="4800" spans="1:4" x14ac:dyDescent="0.25">
      <c r="A4800" s="131" t="s">
        <v>8</v>
      </c>
      <c r="B4800" s="132">
        <v>44761</v>
      </c>
      <c r="C4800" s="133">
        <v>20</v>
      </c>
      <c r="D4800" s="134">
        <v>147.58232000000001</v>
      </c>
    </row>
    <row r="4801" spans="1:4" x14ac:dyDescent="0.25">
      <c r="A4801" s="131" t="s">
        <v>8</v>
      </c>
      <c r="B4801" s="132">
        <v>44761</v>
      </c>
      <c r="C4801" s="133">
        <v>21</v>
      </c>
      <c r="D4801" s="134">
        <v>223.89195000000001</v>
      </c>
    </row>
    <row r="4802" spans="1:4" x14ac:dyDescent="0.25">
      <c r="A4802" s="131" t="s">
        <v>8</v>
      </c>
      <c r="B4802" s="132">
        <v>44761</v>
      </c>
      <c r="C4802" s="133">
        <v>22</v>
      </c>
      <c r="D4802" s="134">
        <v>91.008189999999999</v>
      </c>
    </row>
    <row r="4803" spans="1:4" x14ac:dyDescent="0.25">
      <c r="A4803" s="131" t="s">
        <v>8</v>
      </c>
      <c r="B4803" s="132">
        <v>44761</v>
      </c>
      <c r="C4803" s="133">
        <v>23</v>
      </c>
      <c r="D4803" s="134">
        <v>75.058030000000002</v>
      </c>
    </row>
    <row r="4804" spans="1:4" x14ac:dyDescent="0.25">
      <c r="A4804" s="131" t="s">
        <v>8</v>
      </c>
      <c r="B4804" s="132">
        <v>44761</v>
      </c>
      <c r="C4804" s="133">
        <v>24</v>
      </c>
      <c r="D4804" s="134">
        <v>79.694040000000001</v>
      </c>
    </row>
    <row r="4805" spans="1:4" x14ac:dyDescent="0.25">
      <c r="A4805" s="131" t="s">
        <v>8</v>
      </c>
      <c r="B4805" s="132">
        <v>44762</v>
      </c>
      <c r="C4805" s="133">
        <v>1</v>
      </c>
      <c r="D4805" s="134">
        <v>56.786079999999998</v>
      </c>
    </row>
    <row r="4806" spans="1:4" x14ac:dyDescent="0.25">
      <c r="A4806" s="131" t="s">
        <v>8</v>
      </c>
      <c r="B4806" s="132">
        <v>44762</v>
      </c>
      <c r="C4806" s="133">
        <v>2</v>
      </c>
      <c r="D4806" s="134">
        <v>58.633929999999999</v>
      </c>
    </row>
    <row r="4807" spans="1:4" x14ac:dyDescent="0.25">
      <c r="A4807" s="131" t="s">
        <v>8</v>
      </c>
      <c r="B4807" s="132">
        <v>44762</v>
      </c>
      <c r="C4807" s="133">
        <v>3</v>
      </c>
      <c r="D4807" s="134">
        <v>47.040230000000001</v>
      </c>
    </row>
    <row r="4808" spans="1:4" x14ac:dyDescent="0.25">
      <c r="A4808" s="131" t="s">
        <v>8</v>
      </c>
      <c r="B4808" s="132">
        <v>44762</v>
      </c>
      <c r="C4808" s="133">
        <v>4</v>
      </c>
      <c r="D4808" s="134">
        <v>43.143749999999997</v>
      </c>
    </row>
    <row r="4809" spans="1:4" x14ac:dyDescent="0.25">
      <c r="A4809" s="131" t="s">
        <v>8</v>
      </c>
      <c r="B4809" s="132">
        <v>44762</v>
      </c>
      <c r="C4809" s="133">
        <v>5</v>
      </c>
      <c r="D4809" s="134">
        <v>42.885660000000001</v>
      </c>
    </row>
    <row r="4810" spans="1:4" x14ac:dyDescent="0.25">
      <c r="A4810" s="131" t="s">
        <v>8</v>
      </c>
      <c r="B4810" s="132">
        <v>44762</v>
      </c>
      <c r="C4810" s="133">
        <v>6</v>
      </c>
      <c r="D4810" s="134">
        <v>49.597569999999997</v>
      </c>
    </row>
    <row r="4811" spans="1:4" x14ac:dyDescent="0.25">
      <c r="A4811" s="131" t="s">
        <v>8</v>
      </c>
      <c r="B4811" s="132">
        <v>44762</v>
      </c>
      <c r="C4811" s="133">
        <v>7</v>
      </c>
      <c r="D4811" s="134">
        <v>54.203769999999999</v>
      </c>
    </row>
    <row r="4812" spans="1:4" x14ac:dyDescent="0.25">
      <c r="A4812" s="131" t="s">
        <v>8</v>
      </c>
      <c r="B4812" s="132">
        <v>44762</v>
      </c>
      <c r="C4812" s="133">
        <v>8</v>
      </c>
      <c r="D4812" s="134">
        <v>44.915140000000001</v>
      </c>
    </row>
    <row r="4813" spans="1:4" x14ac:dyDescent="0.25">
      <c r="A4813" s="131" t="s">
        <v>8</v>
      </c>
      <c r="B4813" s="132">
        <v>44762</v>
      </c>
      <c r="C4813" s="133">
        <v>9</v>
      </c>
      <c r="D4813" s="134">
        <v>52.142020000000002</v>
      </c>
    </row>
    <row r="4814" spans="1:4" x14ac:dyDescent="0.25">
      <c r="A4814" s="131" t="s">
        <v>8</v>
      </c>
      <c r="B4814" s="132">
        <v>44762</v>
      </c>
      <c r="C4814" s="133">
        <v>10</v>
      </c>
      <c r="D4814" s="134">
        <v>58.616210000000002</v>
      </c>
    </row>
    <row r="4815" spans="1:4" x14ac:dyDescent="0.25">
      <c r="A4815" s="131" t="s">
        <v>8</v>
      </c>
      <c r="B4815" s="132">
        <v>44762</v>
      </c>
      <c r="C4815" s="133">
        <v>11</v>
      </c>
      <c r="D4815" s="134">
        <v>60.391370000000002</v>
      </c>
    </row>
    <row r="4816" spans="1:4" x14ac:dyDescent="0.25">
      <c r="A4816" s="131" t="s">
        <v>8</v>
      </c>
      <c r="B4816" s="132">
        <v>44762</v>
      </c>
      <c r="C4816" s="133">
        <v>12</v>
      </c>
      <c r="D4816" s="134">
        <v>63.985039999999998</v>
      </c>
    </row>
    <row r="4817" spans="1:4" x14ac:dyDescent="0.25">
      <c r="A4817" s="131" t="s">
        <v>8</v>
      </c>
      <c r="B4817" s="132">
        <v>44762</v>
      </c>
      <c r="C4817" s="133">
        <v>13</v>
      </c>
      <c r="D4817" s="134">
        <v>64.154120000000006</v>
      </c>
    </row>
    <row r="4818" spans="1:4" x14ac:dyDescent="0.25">
      <c r="A4818" s="131" t="s">
        <v>8</v>
      </c>
      <c r="B4818" s="132">
        <v>44762</v>
      </c>
      <c r="C4818" s="133">
        <v>14</v>
      </c>
      <c r="D4818" s="134">
        <v>66.462670000000003</v>
      </c>
    </row>
    <row r="4819" spans="1:4" x14ac:dyDescent="0.25">
      <c r="A4819" s="131" t="s">
        <v>8</v>
      </c>
      <c r="B4819" s="132">
        <v>44762</v>
      </c>
      <c r="C4819" s="133">
        <v>15</v>
      </c>
      <c r="D4819" s="134">
        <v>80.995519999999999</v>
      </c>
    </row>
    <row r="4820" spans="1:4" x14ac:dyDescent="0.25">
      <c r="A4820" s="131" t="s">
        <v>8</v>
      </c>
      <c r="B4820" s="132">
        <v>44762</v>
      </c>
      <c r="C4820" s="133">
        <v>16</v>
      </c>
      <c r="D4820" s="134">
        <v>84.835300000000004</v>
      </c>
    </row>
    <row r="4821" spans="1:4" x14ac:dyDescent="0.25">
      <c r="A4821" s="131" t="s">
        <v>8</v>
      </c>
      <c r="B4821" s="132">
        <v>44762</v>
      </c>
      <c r="C4821" s="133">
        <v>17</v>
      </c>
      <c r="D4821" s="134">
        <v>93.633049999999997</v>
      </c>
    </row>
    <row r="4822" spans="1:4" x14ac:dyDescent="0.25">
      <c r="A4822" s="131" t="s">
        <v>8</v>
      </c>
      <c r="B4822" s="132">
        <v>44762</v>
      </c>
      <c r="C4822" s="133">
        <v>18</v>
      </c>
      <c r="D4822" s="134">
        <v>93.429850000000002</v>
      </c>
    </row>
    <row r="4823" spans="1:4" x14ac:dyDescent="0.25">
      <c r="A4823" s="131" t="s">
        <v>8</v>
      </c>
      <c r="B4823" s="132">
        <v>44762</v>
      </c>
      <c r="C4823" s="133">
        <v>19</v>
      </c>
      <c r="D4823" s="134">
        <v>89.247489999999999</v>
      </c>
    </row>
    <row r="4824" spans="1:4" x14ac:dyDescent="0.25">
      <c r="A4824" s="131" t="s">
        <v>8</v>
      </c>
      <c r="B4824" s="132">
        <v>44762</v>
      </c>
      <c r="C4824" s="133">
        <v>20</v>
      </c>
      <c r="D4824" s="134">
        <v>103.87951</v>
      </c>
    </row>
    <row r="4825" spans="1:4" x14ac:dyDescent="0.25">
      <c r="A4825" s="131" t="s">
        <v>8</v>
      </c>
      <c r="B4825" s="132">
        <v>44762</v>
      </c>
      <c r="C4825" s="133">
        <v>21</v>
      </c>
      <c r="D4825" s="134">
        <v>97.355670000000003</v>
      </c>
    </row>
    <row r="4826" spans="1:4" x14ac:dyDescent="0.25">
      <c r="A4826" s="131" t="s">
        <v>8</v>
      </c>
      <c r="B4826" s="132">
        <v>44762</v>
      </c>
      <c r="C4826" s="133">
        <v>22</v>
      </c>
      <c r="D4826" s="134">
        <v>76.246470000000002</v>
      </c>
    </row>
    <row r="4827" spans="1:4" x14ac:dyDescent="0.25">
      <c r="A4827" s="131" t="s">
        <v>8</v>
      </c>
      <c r="B4827" s="132">
        <v>44762</v>
      </c>
      <c r="C4827" s="133">
        <v>23</v>
      </c>
      <c r="D4827" s="134">
        <v>83.438820000000007</v>
      </c>
    </row>
    <row r="4828" spans="1:4" x14ac:dyDescent="0.25">
      <c r="A4828" s="131" t="s">
        <v>8</v>
      </c>
      <c r="B4828" s="132">
        <v>44762</v>
      </c>
      <c r="C4828" s="133">
        <v>24</v>
      </c>
      <c r="D4828" s="134">
        <v>80.056089999999998</v>
      </c>
    </row>
    <row r="4829" spans="1:4" x14ac:dyDescent="0.25">
      <c r="A4829" s="131" t="s">
        <v>8</v>
      </c>
      <c r="B4829" s="132">
        <v>44763</v>
      </c>
      <c r="C4829" s="133">
        <v>1</v>
      </c>
      <c r="D4829" s="134">
        <v>55.30442</v>
      </c>
    </row>
    <row r="4830" spans="1:4" x14ac:dyDescent="0.25">
      <c r="A4830" s="131" t="s">
        <v>8</v>
      </c>
      <c r="B4830" s="132">
        <v>44763</v>
      </c>
      <c r="C4830" s="133">
        <v>2</v>
      </c>
      <c r="D4830" s="134">
        <v>44.72786</v>
      </c>
    </row>
    <row r="4831" spans="1:4" x14ac:dyDescent="0.25">
      <c r="A4831" s="131" t="s">
        <v>8</v>
      </c>
      <c r="B4831" s="132">
        <v>44763</v>
      </c>
      <c r="C4831" s="133">
        <v>3</v>
      </c>
      <c r="D4831" s="134">
        <v>43.913890000000002</v>
      </c>
    </row>
    <row r="4832" spans="1:4" x14ac:dyDescent="0.25">
      <c r="A4832" s="131" t="s">
        <v>8</v>
      </c>
      <c r="B4832" s="132">
        <v>44763</v>
      </c>
      <c r="C4832" s="133">
        <v>4</v>
      </c>
      <c r="D4832" s="134">
        <v>42.886749999999999</v>
      </c>
    </row>
    <row r="4833" spans="1:4" x14ac:dyDescent="0.25">
      <c r="A4833" s="131" t="s">
        <v>8</v>
      </c>
      <c r="B4833" s="132">
        <v>44763</v>
      </c>
      <c r="C4833" s="133">
        <v>5</v>
      </c>
      <c r="D4833" s="134">
        <v>41.537970000000001</v>
      </c>
    </row>
    <row r="4834" spans="1:4" x14ac:dyDescent="0.25">
      <c r="A4834" s="131" t="s">
        <v>8</v>
      </c>
      <c r="B4834" s="132">
        <v>44763</v>
      </c>
      <c r="C4834" s="133">
        <v>6</v>
      </c>
      <c r="D4834" s="134">
        <v>44.447499999999998</v>
      </c>
    </row>
    <row r="4835" spans="1:4" x14ac:dyDescent="0.25">
      <c r="A4835" s="131" t="s">
        <v>8</v>
      </c>
      <c r="B4835" s="132">
        <v>44763</v>
      </c>
      <c r="C4835" s="133">
        <v>7</v>
      </c>
      <c r="D4835" s="134">
        <v>54.537370000000003</v>
      </c>
    </row>
    <row r="4836" spans="1:4" x14ac:dyDescent="0.25">
      <c r="A4836" s="131" t="s">
        <v>8</v>
      </c>
      <c r="B4836" s="132">
        <v>44763</v>
      </c>
      <c r="C4836" s="133">
        <v>8</v>
      </c>
      <c r="D4836" s="134">
        <v>61.507950000000001</v>
      </c>
    </row>
    <row r="4837" spans="1:4" x14ac:dyDescent="0.25">
      <c r="A4837" s="131" t="s">
        <v>8</v>
      </c>
      <c r="B4837" s="132">
        <v>44763</v>
      </c>
      <c r="C4837" s="133">
        <v>9</v>
      </c>
      <c r="D4837" s="134">
        <v>51.140740000000001</v>
      </c>
    </row>
    <row r="4838" spans="1:4" x14ac:dyDescent="0.25">
      <c r="A4838" s="131" t="s">
        <v>8</v>
      </c>
      <c r="B4838" s="132">
        <v>44763</v>
      </c>
      <c r="C4838" s="133">
        <v>10</v>
      </c>
      <c r="D4838" s="134">
        <v>51.439340000000001</v>
      </c>
    </row>
    <row r="4839" spans="1:4" x14ac:dyDescent="0.25">
      <c r="A4839" s="131" t="s">
        <v>8</v>
      </c>
      <c r="B4839" s="132">
        <v>44763</v>
      </c>
      <c r="C4839" s="133">
        <v>11</v>
      </c>
      <c r="D4839" s="134">
        <v>49.23715</v>
      </c>
    </row>
    <row r="4840" spans="1:4" x14ac:dyDescent="0.25">
      <c r="A4840" s="131" t="s">
        <v>8</v>
      </c>
      <c r="B4840" s="132">
        <v>44763</v>
      </c>
      <c r="C4840" s="133">
        <v>12</v>
      </c>
      <c r="D4840" s="134">
        <v>51.098239999999997</v>
      </c>
    </row>
    <row r="4841" spans="1:4" x14ac:dyDescent="0.25">
      <c r="A4841" s="131" t="s">
        <v>8</v>
      </c>
      <c r="B4841" s="132">
        <v>44763</v>
      </c>
      <c r="C4841" s="133">
        <v>13</v>
      </c>
      <c r="D4841" s="134">
        <v>58.280270000000002</v>
      </c>
    </row>
    <row r="4842" spans="1:4" x14ac:dyDescent="0.25">
      <c r="A4842" s="131" t="s">
        <v>8</v>
      </c>
      <c r="B4842" s="132">
        <v>44763</v>
      </c>
      <c r="C4842" s="133">
        <v>14</v>
      </c>
      <c r="D4842" s="134">
        <v>43.945279999999997</v>
      </c>
    </row>
    <row r="4843" spans="1:4" x14ac:dyDescent="0.25">
      <c r="A4843" s="131" t="s">
        <v>8</v>
      </c>
      <c r="B4843" s="132">
        <v>44763</v>
      </c>
      <c r="C4843" s="133">
        <v>15</v>
      </c>
      <c r="D4843" s="134">
        <v>65.750209999999996</v>
      </c>
    </row>
    <row r="4844" spans="1:4" x14ac:dyDescent="0.25">
      <c r="A4844" s="131" t="s">
        <v>8</v>
      </c>
      <c r="B4844" s="132">
        <v>44763</v>
      </c>
      <c r="C4844" s="133">
        <v>16</v>
      </c>
      <c r="D4844" s="134">
        <v>81.338070000000002</v>
      </c>
    </row>
    <row r="4845" spans="1:4" x14ac:dyDescent="0.25">
      <c r="A4845" s="131" t="s">
        <v>8</v>
      </c>
      <c r="B4845" s="132">
        <v>44763</v>
      </c>
      <c r="C4845" s="133">
        <v>17</v>
      </c>
      <c r="D4845" s="134">
        <v>76.915679999999995</v>
      </c>
    </row>
    <row r="4846" spans="1:4" x14ac:dyDescent="0.25">
      <c r="A4846" s="131" t="s">
        <v>8</v>
      </c>
      <c r="B4846" s="132">
        <v>44763</v>
      </c>
      <c r="C4846" s="133">
        <v>18</v>
      </c>
      <c r="D4846" s="134">
        <v>65.687880000000007</v>
      </c>
    </row>
    <row r="4847" spans="1:4" x14ac:dyDescent="0.25">
      <c r="A4847" s="131" t="s">
        <v>8</v>
      </c>
      <c r="B4847" s="132">
        <v>44763</v>
      </c>
      <c r="C4847" s="133">
        <v>19</v>
      </c>
      <c r="D4847" s="134">
        <v>64.662909999999997</v>
      </c>
    </row>
    <row r="4848" spans="1:4" x14ac:dyDescent="0.25">
      <c r="A4848" s="131" t="s">
        <v>8</v>
      </c>
      <c r="B4848" s="132">
        <v>44763</v>
      </c>
      <c r="C4848" s="133">
        <v>20</v>
      </c>
      <c r="D4848" s="134">
        <v>77.020210000000006</v>
      </c>
    </row>
    <row r="4849" spans="1:4" x14ac:dyDescent="0.25">
      <c r="A4849" s="131" t="s">
        <v>8</v>
      </c>
      <c r="B4849" s="132">
        <v>44763</v>
      </c>
      <c r="C4849" s="133">
        <v>21</v>
      </c>
      <c r="D4849" s="134">
        <v>102.28942000000001</v>
      </c>
    </row>
    <row r="4850" spans="1:4" x14ac:dyDescent="0.25">
      <c r="A4850" s="131" t="s">
        <v>8</v>
      </c>
      <c r="B4850" s="132">
        <v>44763</v>
      </c>
      <c r="C4850" s="133">
        <v>22</v>
      </c>
      <c r="D4850" s="134">
        <v>79.392989999999998</v>
      </c>
    </row>
    <row r="4851" spans="1:4" x14ac:dyDescent="0.25">
      <c r="A4851" s="131" t="s">
        <v>8</v>
      </c>
      <c r="B4851" s="132">
        <v>44763</v>
      </c>
      <c r="C4851" s="133">
        <v>23</v>
      </c>
      <c r="D4851" s="134">
        <v>72.205910000000003</v>
      </c>
    </row>
    <row r="4852" spans="1:4" x14ac:dyDescent="0.25">
      <c r="A4852" s="131" t="s">
        <v>8</v>
      </c>
      <c r="B4852" s="132">
        <v>44763</v>
      </c>
      <c r="C4852" s="133">
        <v>24</v>
      </c>
      <c r="D4852" s="134">
        <v>53.46754</v>
      </c>
    </row>
    <row r="4853" spans="1:4" x14ac:dyDescent="0.25">
      <c r="A4853" s="131" t="s">
        <v>8</v>
      </c>
      <c r="B4853" s="132">
        <v>44764</v>
      </c>
      <c r="C4853" s="133">
        <v>1</v>
      </c>
      <c r="D4853" s="134">
        <v>42.106369999999998</v>
      </c>
    </row>
    <row r="4854" spans="1:4" x14ac:dyDescent="0.25">
      <c r="A4854" s="131" t="s">
        <v>8</v>
      </c>
      <c r="B4854" s="132">
        <v>44764</v>
      </c>
      <c r="C4854" s="133">
        <v>2</v>
      </c>
      <c r="D4854" s="134">
        <v>48.981949999999998</v>
      </c>
    </row>
    <row r="4855" spans="1:4" x14ac:dyDescent="0.25">
      <c r="A4855" s="131" t="s">
        <v>8</v>
      </c>
      <c r="B4855" s="132">
        <v>44764</v>
      </c>
      <c r="C4855" s="133">
        <v>3</v>
      </c>
      <c r="D4855" s="134">
        <v>41.50423</v>
      </c>
    </row>
    <row r="4856" spans="1:4" x14ac:dyDescent="0.25">
      <c r="A4856" s="131" t="s">
        <v>8</v>
      </c>
      <c r="B4856" s="132">
        <v>44764</v>
      </c>
      <c r="C4856" s="133">
        <v>4</v>
      </c>
      <c r="D4856" s="134">
        <v>36.042430000000003</v>
      </c>
    </row>
    <row r="4857" spans="1:4" x14ac:dyDescent="0.25">
      <c r="A4857" s="131" t="s">
        <v>8</v>
      </c>
      <c r="B4857" s="132">
        <v>44764</v>
      </c>
      <c r="C4857" s="133">
        <v>5</v>
      </c>
      <c r="D4857" s="134">
        <v>36.509300000000003</v>
      </c>
    </row>
    <row r="4858" spans="1:4" x14ac:dyDescent="0.25">
      <c r="A4858" s="131" t="s">
        <v>8</v>
      </c>
      <c r="B4858" s="132">
        <v>44764</v>
      </c>
      <c r="C4858" s="133">
        <v>6</v>
      </c>
      <c r="D4858" s="134">
        <v>37.660209999999999</v>
      </c>
    </row>
    <row r="4859" spans="1:4" x14ac:dyDescent="0.25">
      <c r="A4859" s="131" t="s">
        <v>8</v>
      </c>
      <c r="B4859" s="132">
        <v>44764</v>
      </c>
      <c r="C4859" s="133">
        <v>7</v>
      </c>
      <c r="D4859" s="134">
        <v>40.613430000000001</v>
      </c>
    </row>
    <row r="4860" spans="1:4" x14ac:dyDescent="0.25">
      <c r="A4860" s="131" t="s">
        <v>8</v>
      </c>
      <c r="B4860" s="132">
        <v>44764</v>
      </c>
      <c r="C4860" s="133">
        <v>8</v>
      </c>
      <c r="D4860" s="134">
        <v>40.586620000000003</v>
      </c>
    </row>
    <row r="4861" spans="1:4" x14ac:dyDescent="0.25">
      <c r="A4861" s="131" t="s">
        <v>8</v>
      </c>
      <c r="B4861" s="132">
        <v>44764</v>
      </c>
      <c r="C4861" s="133">
        <v>9</v>
      </c>
      <c r="D4861" s="134">
        <v>49.043900000000001</v>
      </c>
    </row>
    <row r="4862" spans="1:4" x14ac:dyDescent="0.25">
      <c r="A4862" s="131" t="s">
        <v>8</v>
      </c>
      <c r="B4862" s="132">
        <v>44764</v>
      </c>
      <c r="C4862" s="133">
        <v>10</v>
      </c>
      <c r="D4862" s="134">
        <v>52.241880000000002</v>
      </c>
    </row>
    <row r="4863" spans="1:4" x14ac:dyDescent="0.25">
      <c r="A4863" s="131" t="s">
        <v>8</v>
      </c>
      <c r="B4863" s="132">
        <v>44764</v>
      </c>
      <c r="C4863" s="133">
        <v>11</v>
      </c>
      <c r="D4863" s="134">
        <v>53.475819999999999</v>
      </c>
    </row>
    <row r="4864" spans="1:4" x14ac:dyDescent="0.25">
      <c r="A4864" s="131" t="s">
        <v>8</v>
      </c>
      <c r="B4864" s="132">
        <v>44764</v>
      </c>
      <c r="C4864" s="133">
        <v>12</v>
      </c>
      <c r="D4864" s="134">
        <v>53.688870000000001</v>
      </c>
    </row>
    <row r="4865" spans="1:4" x14ac:dyDescent="0.25">
      <c r="A4865" s="131" t="s">
        <v>8</v>
      </c>
      <c r="B4865" s="132">
        <v>44764</v>
      </c>
      <c r="C4865" s="133">
        <v>13</v>
      </c>
      <c r="D4865" s="134">
        <v>58.324460000000002</v>
      </c>
    </row>
    <row r="4866" spans="1:4" x14ac:dyDescent="0.25">
      <c r="A4866" s="131" t="s">
        <v>8</v>
      </c>
      <c r="B4866" s="132">
        <v>44764</v>
      </c>
      <c r="C4866" s="133">
        <v>14</v>
      </c>
      <c r="D4866" s="134">
        <v>64.339820000000003</v>
      </c>
    </row>
    <row r="4867" spans="1:4" x14ac:dyDescent="0.25">
      <c r="A4867" s="131" t="s">
        <v>8</v>
      </c>
      <c r="B4867" s="132">
        <v>44764</v>
      </c>
      <c r="C4867" s="133">
        <v>15</v>
      </c>
      <c r="D4867" s="134">
        <v>73.288430000000005</v>
      </c>
    </row>
    <row r="4868" spans="1:4" x14ac:dyDescent="0.25">
      <c r="A4868" s="131" t="s">
        <v>8</v>
      </c>
      <c r="B4868" s="132">
        <v>44764</v>
      </c>
      <c r="C4868" s="133">
        <v>16</v>
      </c>
      <c r="D4868" s="134">
        <v>74.807400000000001</v>
      </c>
    </row>
    <row r="4869" spans="1:4" x14ac:dyDescent="0.25">
      <c r="A4869" s="131" t="s">
        <v>8</v>
      </c>
      <c r="B4869" s="132">
        <v>44764</v>
      </c>
      <c r="C4869" s="133">
        <v>17</v>
      </c>
      <c r="D4869" s="134">
        <v>74.538139999999999</v>
      </c>
    </row>
    <row r="4870" spans="1:4" x14ac:dyDescent="0.25">
      <c r="A4870" s="131" t="s">
        <v>8</v>
      </c>
      <c r="B4870" s="132">
        <v>44764</v>
      </c>
      <c r="C4870" s="133">
        <v>18</v>
      </c>
      <c r="D4870" s="134">
        <v>72.71172</v>
      </c>
    </row>
    <row r="4871" spans="1:4" x14ac:dyDescent="0.25">
      <c r="A4871" s="131" t="s">
        <v>8</v>
      </c>
      <c r="B4871" s="132">
        <v>44764</v>
      </c>
      <c r="C4871" s="133">
        <v>19</v>
      </c>
      <c r="D4871" s="134">
        <v>71.113709999999998</v>
      </c>
    </row>
    <row r="4872" spans="1:4" x14ac:dyDescent="0.25">
      <c r="A4872" s="131" t="s">
        <v>8</v>
      </c>
      <c r="B4872" s="132">
        <v>44764</v>
      </c>
      <c r="C4872" s="133">
        <v>20</v>
      </c>
      <c r="D4872" s="134">
        <v>65.935469999999995</v>
      </c>
    </row>
    <row r="4873" spans="1:4" x14ac:dyDescent="0.25">
      <c r="A4873" s="131" t="s">
        <v>8</v>
      </c>
      <c r="B4873" s="132">
        <v>44764</v>
      </c>
      <c r="C4873" s="133">
        <v>21</v>
      </c>
      <c r="D4873" s="134">
        <v>63.782859999999999</v>
      </c>
    </row>
    <row r="4874" spans="1:4" x14ac:dyDescent="0.25">
      <c r="A4874" s="131" t="s">
        <v>8</v>
      </c>
      <c r="B4874" s="132">
        <v>44764</v>
      </c>
      <c r="C4874" s="133">
        <v>22</v>
      </c>
      <c r="D4874" s="134">
        <v>62.26097</v>
      </c>
    </row>
    <row r="4875" spans="1:4" x14ac:dyDescent="0.25">
      <c r="A4875" s="131" t="s">
        <v>8</v>
      </c>
      <c r="B4875" s="132">
        <v>44764</v>
      </c>
      <c r="C4875" s="133">
        <v>23</v>
      </c>
      <c r="D4875" s="134">
        <v>55.435110000000002</v>
      </c>
    </row>
    <row r="4876" spans="1:4" x14ac:dyDescent="0.25">
      <c r="A4876" s="131" t="s">
        <v>8</v>
      </c>
      <c r="B4876" s="132">
        <v>44764</v>
      </c>
      <c r="C4876" s="133">
        <v>24</v>
      </c>
      <c r="D4876" s="134">
        <v>57.954720000000002</v>
      </c>
    </row>
    <row r="4877" spans="1:4" x14ac:dyDescent="0.25">
      <c r="A4877" s="131" t="s">
        <v>8</v>
      </c>
      <c r="B4877" s="132">
        <v>44765</v>
      </c>
      <c r="C4877" s="133">
        <v>1</v>
      </c>
      <c r="D4877" s="134">
        <v>50.200409999999998</v>
      </c>
    </row>
    <row r="4878" spans="1:4" x14ac:dyDescent="0.25">
      <c r="A4878" s="131" t="s">
        <v>8</v>
      </c>
      <c r="B4878" s="132">
        <v>44765</v>
      </c>
      <c r="C4878" s="133">
        <v>2</v>
      </c>
      <c r="D4878" s="134">
        <v>57.812779999999997</v>
      </c>
    </row>
    <row r="4879" spans="1:4" x14ac:dyDescent="0.25">
      <c r="A4879" s="131" t="s">
        <v>8</v>
      </c>
      <c r="B4879" s="132">
        <v>44765</v>
      </c>
      <c r="C4879" s="133">
        <v>3</v>
      </c>
      <c r="D4879" s="134">
        <v>65.896879999999996</v>
      </c>
    </row>
    <row r="4880" spans="1:4" x14ac:dyDescent="0.25">
      <c r="A4880" s="131" t="s">
        <v>8</v>
      </c>
      <c r="B4880" s="132">
        <v>44765</v>
      </c>
      <c r="C4880" s="133">
        <v>4</v>
      </c>
      <c r="D4880" s="134">
        <v>60.905340000000002</v>
      </c>
    </row>
    <row r="4881" spans="1:4" x14ac:dyDescent="0.25">
      <c r="A4881" s="131" t="s">
        <v>8</v>
      </c>
      <c r="B4881" s="132">
        <v>44765</v>
      </c>
      <c r="C4881" s="133">
        <v>5</v>
      </c>
      <c r="D4881" s="134">
        <v>57.898600000000002</v>
      </c>
    </row>
    <row r="4882" spans="1:4" x14ac:dyDescent="0.25">
      <c r="A4882" s="131" t="s">
        <v>8</v>
      </c>
      <c r="B4882" s="132">
        <v>44765</v>
      </c>
      <c r="C4882" s="133">
        <v>6</v>
      </c>
      <c r="D4882" s="134">
        <v>52.987650000000002</v>
      </c>
    </row>
    <row r="4883" spans="1:4" x14ac:dyDescent="0.25">
      <c r="A4883" s="131" t="s">
        <v>8</v>
      </c>
      <c r="B4883" s="132">
        <v>44765</v>
      </c>
      <c r="C4883" s="133">
        <v>7</v>
      </c>
      <c r="D4883" s="134">
        <v>55.969090000000001</v>
      </c>
    </row>
    <row r="4884" spans="1:4" x14ac:dyDescent="0.25">
      <c r="A4884" s="131" t="s">
        <v>8</v>
      </c>
      <c r="B4884" s="132">
        <v>44765</v>
      </c>
      <c r="C4884" s="133">
        <v>8</v>
      </c>
      <c r="D4884" s="134">
        <v>35.08135</v>
      </c>
    </row>
    <row r="4885" spans="1:4" x14ac:dyDescent="0.25">
      <c r="A4885" s="131" t="s">
        <v>8</v>
      </c>
      <c r="B4885" s="132">
        <v>44765</v>
      </c>
      <c r="C4885" s="133">
        <v>9</v>
      </c>
      <c r="D4885" s="134">
        <v>47.690890000000003</v>
      </c>
    </row>
    <row r="4886" spans="1:4" x14ac:dyDescent="0.25">
      <c r="A4886" s="131" t="s">
        <v>8</v>
      </c>
      <c r="B4886" s="132">
        <v>44765</v>
      </c>
      <c r="C4886" s="133">
        <v>10</v>
      </c>
      <c r="D4886" s="134">
        <v>50.546669999999999</v>
      </c>
    </row>
    <row r="4887" spans="1:4" x14ac:dyDescent="0.25">
      <c r="A4887" s="131" t="s">
        <v>8</v>
      </c>
      <c r="B4887" s="132">
        <v>44765</v>
      </c>
      <c r="C4887" s="133">
        <v>11</v>
      </c>
      <c r="D4887" s="134">
        <v>63.004629999999999</v>
      </c>
    </row>
    <row r="4888" spans="1:4" x14ac:dyDescent="0.25">
      <c r="A4888" s="131" t="s">
        <v>8</v>
      </c>
      <c r="B4888" s="132">
        <v>44765</v>
      </c>
      <c r="C4888" s="133">
        <v>12</v>
      </c>
      <c r="D4888" s="134">
        <v>62.35183</v>
      </c>
    </row>
    <row r="4889" spans="1:4" x14ac:dyDescent="0.25">
      <c r="A4889" s="131" t="s">
        <v>8</v>
      </c>
      <c r="B4889" s="132">
        <v>44765</v>
      </c>
      <c r="C4889" s="133">
        <v>13</v>
      </c>
      <c r="D4889" s="134">
        <v>61.96208</v>
      </c>
    </row>
    <row r="4890" spans="1:4" x14ac:dyDescent="0.25">
      <c r="A4890" s="131" t="s">
        <v>8</v>
      </c>
      <c r="B4890" s="132">
        <v>44765</v>
      </c>
      <c r="C4890" s="133">
        <v>14</v>
      </c>
      <c r="D4890" s="134">
        <v>66.347700000000003</v>
      </c>
    </row>
    <row r="4891" spans="1:4" x14ac:dyDescent="0.25">
      <c r="A4891" s="131" t="s">
        <v>8</v>
      </c>
      <c r="B4891" s="132">
        <v>44765</v>
      </c>
      <c r="C4891" s="133">
        <v>15</v>
      </c>
      <c r="D4891" s="134">
        <v>65.54683</v>
      </c>
    </row>
    <row r="4892" spans="1:4" x14ac:dyDescent="0.25">
      <c r="A4892" s="131" t="s">
        <v>8</v>
      </c>
      <c r="B4892" s="132">
        <v>44765</v>
      </c>
      <c r="C4892" s="133">
        <v>16</v>
      </c>
      <c r="D4892" s="134">
        <v>63.907200000000003</v>
      </c>
    </row>
    <row r="4893" spans="1:4" x14ac:dyDescent="0.25">
      <c r="A4893" s="131" t="s">
        <v>8</v>
      </c>
      <c r="B4893" s="132">
        <v>44765</v>
      </c>
      <c r="C4893" s="133">
        <v>17</v>
      </c>
      <c r="D4893" s="134">
        <v>55.788029999999999</v>
      </c>
    </row>
    <row r="4894" spans="1:4" x14ac:dyDescent="0.25">
      <c r="A4894" s="131" t="s">
        <v>8</v>
      </c>
      <c r="B4894" s="132">
        <v>44765</v>
      </c>
      <c r="C4894" s="133">
        <v>18</v>
      </c>
      <c r="D4894" s="134">
        <v>62.691009999999999</v>
      </c>
    </row>
    <row r="4895" spans="1:4" x14ac:dyDescent="0.25">
      <c r="A4895" s="131" t="s">
        <v>8</v>
      </c>
      <c r="B4895" s="132">
        <v>44765</v>
      </c>
      <c r="C4895" s="133">
        <v>19</v>
      </c>
      <c r="D4895" s="134">
        <v>49.05097</v>
      </c>
    </row>
    <row r="4896" spans="1:4" x14ac:dyDescent="0.25">
      <c r="A4896" s="131" t="s">
        <v>8</v>
      </c>
      <c r="B4896" s="132">
        <v>44765</v>
      </c>
      <c r="C4896" s="133">
        <v>20</v>
      </c>
      <c r="D4896" s="134">
        <v>58.427030000000002</v>
      </c>
    </row>
    <row r="4897" spans="1:4" x14ac:dyDescent="0.25">
      <c r="A4897" s="131" t="s">
        <v>8</v>
      </c>
      <c r="B4897" s="132">
        <v>44765</v>
      </c>
      <c r="C4897" s="133">
        <v>21</v>
      </c>
      <c r="D4897" s="134">
        <v>62.442419999999998</v>
      </c>
    </row>
    <row r="4898" spans="1:4" x14ac:dyDescent="0.25">
      <c r="A4898" s="131" t="s">
        <v>8</v>
      </c>
      <c r="B4898" s="132">
        <v>44765</v>
      </c>
      <c r="C4898" s="133">
        <v>22</v>
      </c>
      <c r="D4898" s="134">
        <v>49.768929999999997</v>
      </c>
    </row>
    <row r="4899" spans="1:4" x14ac:dyDescent="0.25">
      <c r="A4899" s="131" t="s">
        <v>8</v>
      </c>
      <c r="B4899" s="132">
        <v>44765</v>
      </c>
      <c r="C4899" s="133">
        <v>23</v>
      </c>
      <c r="D4899" s="134">
        <v>58.043259999999997</v>
      </c>
    </row>
    <row r="4900" spans="1:4" x14ac:dyDescent="0.25">
      <c r="A4900" s="131" t="s">
        <v>8</v>
      </c>
      <c r="B4900" s="132">
        <v>44765</v>
      </c>
      <c r="C4900" s="133">
        <v>24</v>
      </c>
      <c r="D4900" s="134">
        <v>71.717929999999996</v>
      </c>
    </row>
    <row r="4901" spans="1:4" x14ac:dyDescent="0.25">
      <c r="A4901" s="131" t="s">
        <v>8</v>
      </c>
      <c r="B4901" s="132">
        <v>44766</v>
      </c>
      <c r="C4901" s="133">
        <v>1</v>
      </c>
      <c r="D4901" s="134">
        <v>60.597700000000003</v>
      </c>
    </row>
    <row r="4902" spans="1:4" x14ac:dyDescent="0.25">
      <c r="A4902" s="131" t="s">
        <v>8</v>
      </c>
      <c r="B4902" s="132">
        <v>44766</v>
      </c>
      <c r="C4902" s="133">
        <v>2</v>
      </c>
      <c r="D4902" s="134">
        <v>72.804069999999996</v>
      </c>
    </row>
    <row r="4903" spans="1:4" x14ac:dyDescent="0.25">
      <c r="A4903" s="131" t="s">
        <v>8</v>
      </c>
      <c r="B4903" s="132">
        <v>44766</v>
      </c>
      <c r="C4903" s="133">
        <v>3</v>
      </c>
      <c r="D4903" s="134">
        <v>62.754750000000001</v>
      </c>
    </row>
    <row r="4904" spans="1:4" x14ac:dyDescent="0.25">
      <c r="A4904" s="131" t="s">
        <v>8</v>
      </c>
      <c r="B4904" s="132">
        <v>44766</v>
      </c>
      <c r="C4904" s="133">
        <v>4</v>
      </c>
      <c r="D4904" s="134">
        <v>60.455719999999999</v>
      </c>
    </row>
    <row r="4905" spans="1:4" x14ac:dyDescent="0.25">
      <c r="A4905" s="131" t="s">
        <v>8</v>
      </c>
      <c r="B4905" s="132">
        <v>44766</v>
      </c>
      <c r="C4905" s="133">
        <v>5</v>
      </c>
      <c r="D4905" s="134">
        <v>55.457569999999997</v>
      </c>
    </row>
    <row r="4906" spans="1:4" x14ac:dyDescent="0.25">
      <c r="A4906" s="131" t="s">
        <v>8</v>
      </c>
      <c r="B4906" s="132">
        <v>44766</v>
      </c>
      <c r="C4906" s="133">
        <v>6</v>
      </c>
      <c r="D4906" s="134">
        <v>54.261769999999999</v>
      </c>
    </row>
    <row r="4907" spans="1:4" x14ac:dyDescent="0.25">
      <c r="A4907" s="131" t="s">
        <v>8</v>
      </c>
      <c r="B4907" s="132">
        <v>44766</v>
      </c>
      <c r="C4907" s="133">
        <v>7</v>
      </c>
      <c r="D4907" s="134">
        <v>55.45035</v>
      </c>
    </row>
    <row r="4908" spans="1:4" x14ac:dyDescent="0.25">
      <c r="A4908" s="131" t="s">
        <v>8</v>
      </c>
      <c r="B4908" s="132">
        <v>44766</v>
      </c>
      <c r="C4908" s="133">
        <v>8</v>
      </c>
      <c r="D4908" s="134">
        <v>61.4208</v>
      </c>
    </row>
    <row r="4909" spans="1:4" x14ac:dyDescent="0.25">
      <c r="A4909" s="131" t="s">
        <v>8</v>
      </c>
      <c r="B4909" s="132">
        <v>44766</v>
      </c>
      <c r="C4909" s="133">
        <v>9</v>
      </c>
      <c r="D4909" s="134">
        <v>54.779710000000001</v>
      </c>
    </row>
    <row r="4910" spans="1:4" x14ac:dyDescent="0.25">
      <c r="A4910" s="131" t="s">
        <v>8</v>
      </c>
      <c r="B4910" s="132">
        <v>44766</v>
      </c>
      <c r="C4910" s="133">
        <v>10</v>
      </c>
      <c r="D4910" s="134">
        <v>53.923009999999998</v>
      </c>
    </row>
    <row r="4911" spans="1:4" x14ac:dyDescent="0.25">
      <c r="A4911" s="131" t="s">
        <v>8</v>
      </c>
      <c r="B4911" s="132">
        <v>44766</v>
      </c>
      <c r="C4911" s="133">
        <v>11</v>
      </c>
      <c r="D4911" s="134">
        <v>55.811050000000002</v>
      </c>
    </row>
    <row r="4912" spans="1:4" x14ac:dyDescent="0.25">
      <c r="A4912" s="131" t="s">
        <v>8</v>
      </c>
      <c r="B4912" s="132">
        <v>44766</v>
      </c>
      <c r="C4912" s="133">
        <v>12</v>
      </c>
      <c r="D4912" s="134">
        <v>53.295360000000002</v>
      </c>
    </row>
    <row r="4913" spans="1:4" x14ac:dyDescent="0.25">
      <c r="A4913" s="131" t="s">
        <v>8</v>
      </c>
      <c r="B4913" s="132">
        <v>44766</v>
      </c>
      <c r="C4913" s="133">
        <v>13</v>
      </c>
      <c r="D4913" s="134">
        <v>53.733220000000003</v>
      </c>
    </row>
    <row r="4914" spans="1:4" x14ac:dyDescent="0.25">
      <c r="A4914" s="131" t="s">
        <v>8</v>
      </c>
      <c r="B4914" s="132">
        <v>44766</v>
      </c>
      <c r="C4914" s="133">
        <v>14</v>
      </c>
      <c r="D4914" s="134">
        <v>55.13279</v>
      </c>
    </row>
    <row r="4915" spans="1:4" x14ac:dyDescent="0.25">
      <c r="A4915" s="131" t="s">
        <v>8</v>
      </c>
      <c r="B4915" s="132">
        <v>44766</v>
      </c>
      <c r="C4915" s="133">
        <v>15</v>
      </c>
      <c r="D4915" s="134">
        <v>54.548450000000003</v>
      </c>
    </row>
    <row r="4916" spans="1:4" x14ac:dyDescent="0.25">
      <c r="A4916" s="131" t="s">
        <v>8</v>
      </c>
      <c r="B4916" s="132">
        <v>44766</v>
      </c>
      <c r="C4916" s="133">
        <v>16</v>
      </c>
      <c r="D4916" s="134">
        <v>55.468049999999998</v>
      </c>
    </row>
    <row r="4917" spans="1:4" x14ac:dyDescent="0.25">
      <c r="A4917" s="131" t="s">
        <v>8</v>
      </c>
      <c r="B4917" s="132">
        <v>44766</v>
      </c>
      <c r="C4917" s="133">
        <v>17</v>
      </c>
      <c r="D4917" s="134">
        <v>63.916350000000001</v>
      </c>
    </row>
    <row r="4918" spans="1:4" x14ac:dyDescent="0.25">
      <c r="A4918" s="131" t="s">
        <v>8</v>
      </c>
      <c r="B4918" s="132">
        <v>44766</v>
      </c>
      <c r="C4918" s="133">
        <v>18</v>
      </c>
      <c r="D4918" s="134">
        <v>59.309229999999999</v>
      </c>
    </row>
    <row r="4919" spans="1:4" x14ac:dyDescent="0.25">
      <c r="A4919" s="131" t="s">
        <v>8</v>
      </c>
      <c r="B4919" s="132">
        <v>44766</v>
      </c>
      <c r="C4919" s="133">
        <v>19</v>
      </c>
      <c r="D4919" s="134">
        <v>68.624179999999996</v>
      </c>
    </row>
    <row r="4920" spans="1:4" x14ac:dyDescent="0.25">
      <c r="A4920" s="131" t="s">
        <v>8</v>
      </c>
      <c r="B4920" s="132">
        <v>44766</v>
      </c>
      <c r="C4920" s="133">
        <v>20</v>
      </c>
      <c r="D4920" s="134">
        <v>71.398399999999995</v>
      </c>
    </row>
    <row r="4921" spans="1:4" x14ac:dyDescent="0.25">
      <c r="A4921" s="131" t="s">
        <v>8</v>
      </c>
      <c r="B4921" s="132">
        <v>44766</v>
      </c>
      <c r="C4921" s="133">
        <v>21</v>
      </c>
      <c r="D4921" s="134">
        <v>87.807720000000003</v>
      </c>
    </row>
    <row r="4922" spans="1:4" x14ac:dyDescent="0.25">
      <c r="A4922" s="131" t="s">
        <v>8</v>
      </c>
      <c r="B4922" s="132">
        <v>44766</v>
      </c>
      <c r="C4922" s="133">
        <v>22</v>
      </c>
      <c r="D4922" s="134">
        <v>69.537700000000001</v>
      </c>
    </row>
    <row r="4923" spans="1:4" x14ac:dyDescent="0.25">
      <c r="A4923" s="131" t="s">
        <v>8</v>
      </c>
      <c r="B4923" s="132">
        <v>44766</v>
      </c>
      <c r="C4923" s="133">
        <v>23</v>
      </c>
      <c r="D4923" s="134">
        <v>57.322989999999997</v>
      </c>
    </row>
    <row r="4924" spans="1:4" x14ac:dyDescent="0.25">
      <c r="A4924" s="131" t="s">
        <v>8</v>
      </c>
      <c r="B4924" s="132">
        <v>44766</v>
      </c>
      <c r="C4924" s="133">
        <v>24</v>
      </c>
      <c r="D4924" s="134">
        <v>61.440939999999998</v>
      </c>
    </row>
    <row r="4925" spans="1:4" x14ac:dyDescent="0.25">
      <c r="A4925" s="131" t="s">
        <v>8</v>
      </c>
      <c r="B4925" s="132">
        <v>44767</v>
      </c>
      <c r="C4925" s="133">
        <v>1</v>
      </c>
      <c r="D4925" s="134">
        <v>56.652650000000001</v>
      </c>
    </row>
    <row r="4926" spans="1:4" x14ac:dyDescent="0.25">
      <c r="A4926" s="131" t="s">
        <v>8</v>
      </c>
      <c r="B4926" s="132">
        <v>44767</v>
      </c>
      <c r="C4926" s="133">
        <v>2</v>
      </c>
      <c r="D4926" s="134">
        <v>59.00421</v>
      </c>
    </row>
    <row r="4927" spans="1:4" x14ac:dyDescent="0.25">
      <c r="A4927" s="131" t="s">
        <v>8</v>
      </c>
      <c r="B4927" s="132">
        <v>44767</v>
      </c>
      <c r="C4927" s="133">
        <v>3</v>
      </c>
      <c r="D4927" s="134">
        <v>54.467030000000001</v>
      </c>
    </row>
    <row r="4928" spans="1:4" x14ac:dyDescent="0.25">
      <c r="A4928" s="131" t="s">
        <v>8</v>
      </c>
      <c r="B4928" s="132">
        <v>44767</v>
      </c>
      <c r="C4928" s="133">
        <v>4</v>
      </c>
      <c r="D4928" s="134">
        <v>53.510890000000003</v>
      </c>
    </row>
    <row r="4929" spans="1:4" x14ac:dyDescent="0.25">
      <c r="A4929" s="131" t="s">
        <v>8</v>
      </c>
      <c r="B4929" s="132">
        <v>44767</v>
      </c>
      <c r="C4929" s="133">
        <v>5</v>
      </c>
      <c r="D4929" s="134">
        <v>53.347749999999998</v>
      </c>
    </row>
    <row r="4930" spans="1:4" x14ac:dyDescent="0.25">
      <c r="A4930" s="131" t="s">
        <v>8</v>
      </c>
      <c r="B4930" s="132">
        <v>44767</v>
      </c>
      <c r="C4930" s="133">
        <v>6</v>
      </c>
      <c r="D4930" s="134">
        <v>55.19</v>
      </c>
    </row>
    <row r="4931" spans="1:4" x14ac:dyDescent="0.25">
      <c r="A4931" s="131" t="s">
        <v>8</v>
      </c>
      <c r="B4931" s="132">
        <v>44767</v>
      </c>
      <c r="C4931" s="133">
        <v>7</v>
      </c>
      <c r="D4931" s="134">
        <v>56.166550000000001</v>
      </c>
    </row>
    <row r="4932" spans="1:4" x14ac:dyDescent="0.25">
      <c r="A4932" s="131" t="s">
        <v>8</v>
      </c>
      <c r="B4932" s="132">
        <v>44767</v>
      </c>
      <c r="C4932" s="133">
        <v>8</v>
      </c>
      <c r="D4932" s="134">
        <v>56.422289999999997</v>
      </c>
    </row>
    <row r="4933" spans="1:4" x14ac:dyDescent="0.25">
      <c r="A4933" s="131" t="s">
        <v>8</v>
      </c>
      <c r="B4933" s="132">
        <v>44767</v>
      </c>
      <c r="C4933" s="133">
        <v>9</v>
      </c>
      <c r="D4933" s="134">
        <v>54.742249999999999</v>
      </c>
    </row>
    <row r="4934" spans="1:4" x14ac:dyDescent="0.25">
      <c r="A4934" s="131" t="s">
        <v>8</v>
      </c>
      <c r="B4934" s="132">
        <v>44767</v>
      </c>
      <c r="C4934" s="133">
        <v>10</v>
      </c>
      <c r="D4934" s="134">
        <v>53.964889999999997</v>
      </c>
    </row>
    <row r="4935" spans="1:4" x14ac:dyDescent="0.25">
      <c r="A4935" s="131" t="s">
        <v>8</v>
      </c>
      <c r="B4935" s="132">
        <v>44767</v>
      </c>
      <c r="C4935" s="133">
        <v>11</v>
      </c>
      <c r="D4935" s="134">
        <v>56.867019999999997</v>
      </c>
    </row>
    <row r="4936" spans="1:4" x14ac:dyDescent="0.25">
      <c r="A4936" s="131" t="s">
        <v>8</v>
      </c>
      <c r="B4936" s="132">
        <v>44767</v>
      </c>
      <c r="C4936" s="133">
        <v>12</v>
      </c>
      <c r="D4936" s="134">
        <v>55.804020000000001</v>
      </c>
    </row>
    <row r="4937" spans="1:4" x14ac:dyDescent="0.25">
      <c r="A4937" s="131" t="s">
        <v>8</v>
      </c>
      <c r="B4937" s="132">
        <v>44767</v>
      </c>
      <c r="C4937" s="133">
        <v>13</v>
      </c>
      <c r="D4937" s="134">
        <v>59.846429999999998</v>
      </c>
    </row>
    <row r="4938" spans="1:4" x14ac:dyDescent="0.25">
      <c r="A4938" s="131" t="s">
        <v>8</v>
      </c>
      <c r="B4938" s="132">
        <v>44767</v>
      </c>
      <c r="C4938" s="133">
        <v>14</v>
      </c>
      <c r="D4938" s="134">
        <v>63.3187</v>
      </c>
    </row>
    <row r="4939" spans="1:4" x14ac:dyDescent="0.25">
      <c r="A4939" s="131" t="s">
        <v>8</v>
      </c>
      <c r="B4939" s="132">
        <v>44767</v>
      </c>
      <c r="C4939" s="133">
        <v>15</v>
      </c>
      <c r="D4939" s="134">
        <v>68.533360000000002</v>
      </c>
    </row>
    <row r="4940" spans="1:4" x14ac:dyDescent="0.25">
      <c r="A4940" s="131" t="s">
        <v>8</v>
      </c>
      <c r="B4940" s="132">
        <v>44767</v>
      </c>
      <c r="C4940" s="133">
        <v>16</v>
      </c>
      <c r="D4940" s="134">
        <v>73.989130000000003</v>
      </c>
    </row>
    <row r="4941" spans="1:4" x14ac:dyDescent="0.25">
      <c r="A4941" s="131" t="s">
        <v>8</v>
      </c>
      <c r="B4941" s="132">
        <v>44767</v>
      </c>
      <c r="C4941" s="133">
        <v>17</v>
      </c>
      <c r="D4941" s="134">
        <v>71.103099999999998</v>
      </c>
    </row>
    <row r="4942" spans="1:4" x14ac:dyDescent="0.25">
      <c r="A4942" s="131" t="s">
        <v>8</v>
      </c>
      <c r="B4942" s="132">
        <v>44767</v>
      </c>
      <c r="C4942" s="133">
        <v>18</v>
      </c>
      <c r="D4942" s="134">
        <v>83.349860000000007</v>
      </c>
    </row>
    <row r="4943" spans="1:4" x14ac:dyDescent="0.25">
      <c r="A4943" s="131" t="s">
        <v>8</v>
      </c>
      <c r="B4943" s="132">
        <v>44767</v>
      </c>
      <c r="C4943" s="133">
        <v>19</v>
      </c>
      <c r="D4943" s="134">
        <v>87.956890000000001</v>
      </c>
    </row>
    <row r="4944" spans="1:4" x14ac:dyDescent="0.25">
      <c r="A4944" s="131" t="s">
        <v>8</v>
      </c>
      <c r="B4944" s="132">
        <v>44767</v>
      </c>
      <c r="C4944" s="133">
        <v>20</v>
      </c>
      <c r="D4944" s="134">
        <v>86.224279999999993</v>
      </c>
    </row>
    <row r="4945" spans="1:4" x14ac:dyDescent="0.25">
      <c r="A4945" s="131" t="s">
        <v>8</v>
      </c>
      <c r="B4945" s="132">
        <v>44767</v>
      </c>
      <c r="C4945" s="133">
        <v>21</v>
      </c>
      <c r="D4945" s="134">
        <v>118.23860999999999</v>
      </c>
    </row>
    <row r="4946" spans="1:4" x14ac:dyDescent="0.25">
      <c r="A4946" s="131" t="s">
        <v>8</v>
      </c>
      <c r="B4946" s="132">
        <v>44767</v>
      </c>
      <c r="C4946" s="133">
        <v>22</v>
      </c>
      <c r="D4946" s="134">
        <v>89.846919999999997</v>
      </c>
    </row>
    <row r="4947" spans="1:4" x14ac:dyDescent="0.25">
      <c r="A4947" s="131" t="s">
        <v>8</v>
      </c>
      <c r="B4947" s="132">
        <v>44767</v>
      </c>
      <c r="C4947" s="133">
        <v>23</v>
      </c>
      <c r="D4947" s="134">
        <v>79.666579999999996</v>
      </c>
    </row>
    <row r="4948" spans="1:4" x14ac:dyDescent="0.25">
      <c r="A4948" s="131" t="s">
        <v>8</v>
      </c>
      <c r="B4948" s="132">
        <v>44767</v>
      </c>
      <c r="C4948" s="133">
        <v>24</v>
      </c>
      <c r="D4948" s="134">
        <v>83.064449999999994</v>
      </c>
    </row>
    <row r="4949" spans="1:4" x14ac:dyDescent="0.25">
      <c r="A4949" s="131" t="s">
        <v>8</v>
      </c>
      <c r="B4949" s="132">
        <v>44768</v>
      </c>
      <c r="C4949" s="133">
        <v>1</v>
      </c>
      <c r="D4949" s="134">
        <v>70.40419</v>
      </c>
    </row>
    <row r="4950" spans="1:4" x14ac:dyDescent="0.25">
      <c r="A4950" s="131" t="s">
        <v>8</v>
      </c>
      <c r="B4950" s="132">
        <v>44768</v>
      </c>
      <c r="C4950" s="133">
        <v>2</v>
      </c>
      <c r="D4950" s="134">
        <v>66.267610000000005</v>
      </c>
    </row>
    <row r="4951" spans="1:4" x14ac:dyDescent="0.25">
      <c r="A4951" s="131" t="s">
        <v>8</v>
      </c>
      <c r="B4951" s="132">
        <v>44768</v>
      </c>
      <c r="C4951" s="133">
        <v>3</v>
      </c>
      <c r="D4951" s="134">
        <v>61.482849999999999</v>
      </c>
    </row>
    <row r="4952" spans="1:4" x14ac:dyDescent="0.25">
      <c r="A4952" s="131" t="s">
        <v>8</v>
      </c>
      <c r="B4952" s="132">
        <v>44768</v>
      </c>
      <c r="C4952" s="133">
        <v>4</v>
      </c>
      <c r="D4952" s="134">
        <v>62.036760000000001</v>
      </c>
    </row>
    <row r="4953" spans="1:4" x14ac:dyDescent="0.25">
      <c r="A4953" s="131" t="s">
        <v>8</v>
      </c>
      <c r="B4953" s="132">
        <v>44768</v>
      </c>
      <c r="C4953" s="133">
        <v>5</v>
      </c>
      <c r="D4953" s="134">
        <v>56.907170000000001</v>
      </c>
    </row>
    <row r="4954" spans="1:4" x14ac:dyDescent="0.25">
      <c r="A4954" s="131" t="s">
        <v>8</v>
      </c>
      <c r="B4954" s="132">
        <v>44768</v>
      </c>
      <c r="C4954" s="133">
        <v>6</v>
      </c>
      <c r="D4954" s="134">
        <v>60.314540000000001</v>
      </c>
    </row>
    <row r="4955" spans="1:4" x14ac:dyDescent="0.25">
      <c r="A4955" s="131" t="s">
        <v>8</v>
      </c>
      <c r="B4955" s="132">
        <v>44768</v>
      </c>
      <c r="C4955" s="133">
        <v>7</v>
      </c>
      <c r="D4955" s="134">
        <v>64.083539999999999</v>
      </c>
    </row>
    <row r="4956" spans="1:4" x14ac:dyDescent="0.25">
      <c r="A4956" s="131" t="s">
        <v>8</v>
      </c>
      <c r="B4956" s="132">
        <v>44768</v>
      </c>
      <c r="C4956" s="133">
        <v>8</v>
      </c>
      <c r="D4956" s="134">
        <v>63.606470000000002</v>
      </c>
    </row>
    <row r="4957" spans="1:4" x14ac:dyDescent="0.25">
      <c r="A4957" s="131" t="s">
        <v>8</v>
      </c>
      <c r="B4957" s="132">
        <v>44768</v>
      </c>
      <c r="C4957" s="133">
        <v>9</v>
      </c>
      <c r="D4957" s="134">
        <v>57.710050000000003</v>
      </c>
    </row>
    <row r="4958" spans="1:4" x14ac:dyDescent="0.25">
      <c r="A4958" s="131" t="s">
        <v>8</v>
      </c>
      <c r="B4958" s="132">
        <v>44768</v>
      </c>
      <c r="C4958" s="133">
        <v>10</v>
      </c>
      <c r="D4958" s="134">
        <v>61.399369999999998</v>
      </c>
    </row>
    <row r="4959" spans="1:4" x14ac:dyDescent="0.25">
      <c r="A4959" s="131" t="s">
        <v>8</v>
      </c>
      <c r="B4959" s="132">
        <v>44768</v>
      </c>
      <c r="C4959" s="133">
        <v>11</v>
      </c>
      <c r="D4959" s="134">
        <v>63.52317</v>
      </c>
    </row>
    <row r="4960" spans="1:4" x14ac:dyDescent="0.25">
      <c r="A4960" s="131" t="s">
        <v>8</v>
      </c>
      <c r="B4960" s="132">
        <v>44768</v>
      </c>
      <c r="C4960" s="133">
        <v>12</v>
      </c>
      <c r="D4960" s="134">
        <v>67.542119999999997</v>
      </c>
    </row>
    <row r="4961" spans="1:4" x14ac:dyDescent="0.25">
      <c r="A4961" s="131" t="s">
        <v>8</v>
      </c>
      <c r="B4961" s="132">
        <v>44768</v>
      </c>
      <c r="C4961" s="133">
        <v>13</v>
      </c>
      <c r="D4961" s="134">
        <v>71.091220000000007</v>
      </c>
    </row>
    <row r="4962" spans="1:4" x14ac:dyDescent="0.25">
      <c r="A4962" s="131" t="s">
        <v>8</v>
      </c>
      <c r="B4962" s="132">
        <v>44768</v>
      </c>
      <c r="C4962" s="133">
        <v>14</v>
      </c>
      <c r="D4962" s="134">
        <v>69.320340000000002</v>
      </c>
    </row>
    <row r="4963" spans="1:4" x14ac:dyDescent="0.25">
      <c r="A4963" s="131" t="s">
        <v>8</v>
      </c>
      <c r="B4963" s="132">
        <v>44768</v>
      </c>
      <c r="C4963" s="133">
        <v>15</v>
      </c>
      <c r="D4963" s="134">
        <v>79.653239999999997</v>
      </c>
    </row>
    <row r="4964" spans="1:4" x14ac:dyDescent="0.25">
      <c r="A4964" s="131" t="s">
        <v>8</v>
      </c>
      <c r="B4964" s="132">
        <v>44768</v>
      </c>
      <c r="C4964" s="133">
        <v>16</v>
      </c>
      <c r="D4964" s="134">
        <v>98.471980000000002</v>
      </c>
    </row>
    <row r="4965" spans="1:4" x14ac:dyDescent="0.25">
      <c r="A4965" s="131" t="s">
        <v>8</v>
      </c>
      <c r="B4965" s="132">
        <v>44768</v>
      </c>
      <c r="C4965" s="133">
        <v>17</v>
      </c>
      <c r="D4965" s="134">
        <v>105.74339000000001</v>
      </c>
    </row>
    <row r="4966" spans="1:4" x14ac:dyDescent="0.25">
      <c r="A4966" s="131" t="s">
        <v>8</v>
      </c>
      <c r="B4966" s="132">
        <v>44768</v>
      </c>
      <c r="C4966" s="133">
        <v>18</v>
      </c>
      <c r="D4966" s="134">
        <v>90.473249999999993</v>
      </c>
    </row>
    <row r="4967" spans="1:4" x14ac:dyDescent="0.25">
      <c r="A4967" s="131" t="s">
        <v>8</v>
      </c>
      <c r="B4967" s="132">
        <v>44768</v>
      </c>
      <c r="C4967" s="133">
        <v>19</v>
      </c>
      <c r="D4967" s="134">
        <v>104.41511</v>
      </c>
    </row>
    <row r="4968" spans="1:4" x14ac:dyDescent="0.25">
      <c r="A4968" s="131" t="s">
        <v>8</v>
      </c>
      <c r="B4968" s="132">
        <v>44768</v>
      </c>
      <c r="C4968" s="133">
        <v>20</v>
      </c>
      <c r="D4968" s="134">
        <v>107.43584</v>
      </c>
    </row>
    <row r="4969" spans="1:4" x14ac:dyDescent="0.25">
      <c r="A4969" s="131" t="s">
        <v>8</v>
      </c>
      <c r="B4969" s="132">
        <v>44768</v>
      </c>
      <c r="C4969" s="133">
        <v>21</v>
      </c>
      <c r="D4969" s="134">
        <v>116.55368</v>
      </c>
    </row>
    <row r="4970" spans="1:4" x14ac:dyDescent="0.25">
      <c r="A4970" s="131" t="s">
        <v>8</v>
      </c>
      <c r="B4970" s="132">
        <v>44768</v>
      </c>
      <c r="C4970" s="133">
        <v>22</v>
      </c>
      <c r="D4970" s="134">
        <v>95.198440000000005</v>
      </c>
    </row>
    <row r="4971" spans="1:4" x14ac:dyDescent="0.25">
      <c r="A4971" s="131" t="s">
        <v>8</v>
      </c>
      <c r="B4971" s="132">
        <v>44768</v>
      </c>
      <c r="C4971" s="133">
        <v>23</v>
      </c>
      <c r="D4971" s="134">
        <v>97.2239</v>
      </c>
    </row>
    <row r="4972" spans="1:4" x14ac:dyDescent="0.25">
      <c r="A4972" s="131" t="s">
        <v>8</v>
      </c>
      <c r="B4972" s="132">
        <v>44768</v>
      </c>
      <c r="C4972" s="133">
        <v>24</v>
      </c>
      <c r="D4972" s="134">
        <v>86.258629999999997</v>
      </c>
    </row>
    <row r="4973" spans="1:4" x14ac:dyDescent="0.25">
      <c r="A4973" s="131" t="s">
        <v>8</v>
      </c>
      <c r="B4973" s="132">
        <v>44769</v>
      </c>
      <c r="C4973" s="133">
        <v>1</v>
      </c>
      <c r="D4973" s="134">
        <v>71.004859999999994</v>
      </c>
    </row>
    <row r="4974" spans="1:4" x14ac:dyDescent="0.25">
      <c r="A4974" s="131" t="s">
        <v>8</v>
      </c>
      <c r="B4974" s="132">
        <v>44769</v>
      </c>
      <c r="C4974" s="133">
        <v>2</v>
      </c>
      <c r="D4974" s="134">
        <v>83.956130000000002</v>
      </c>
    </row>
    <row r="4975" spans="1:4" x14ac:dyDescent="0.25">
      <c r="A4975" s="131" t="s">
        <v>8</v>
      </c>
      <c r="B4975" s="132">
        <v>44769</v>
      </c>
      <c r="C4975" s="133">
        <v>3</v>
      </c>
      <c r="D4975" s="134">
        <v>70.582589999999996</v>
      </c>
    </row>
    <row r="4976" spans="1:4" x14ac:dyDescent="0.25">
      <c r="A4976" s="131" t="s">
        <v>8</v>
      </c>
      <c r="B4976" s="132">
        <v>44769</v>
      </c>
      <c r="C4976" s="133">
        <v>4</v>
      </c>
      <c r="D4976" s="134">
        <v>70.231679999999997</v>
      </c>
    </row>
    <row r="4977" spans="1:4" x14ac:dyDescent="0.25">
      <c r="A4977" s="131" t="s">
        <v>8</v>
      </c>
      <c r="B4977" s="132">
        <v>44769</v>
      </c>
      <c r="C4977" s="133">
        <v>5</v>
      </c>
      <c r="D4977" s="134">
        <v>70.054410000000004</v>
      </c>
    </row>
    <row r="4978" spans="1:4" x14ac:dyDescent="0.25">
      <c r="A4978" s="131" t="s">
        <v>8</v>
      </c>
      <c r="B4978" s="132">
        <v>44769</v>
      </c>
      <c r="C4978" s="133">
        <v>6</v>
      </c>
      <c r="D4978" s="134">
        <v>70.631969999999995</v>
      </c>
    </row>
    <row r="4979" spans="1:4" x14ac:dyDescent="0.25">
      <c r="A4979" s="131" t="s">
        <v>8</v>
      </c>
      <c r="B4979" s="132">
        <v>44769</v>
      </c>
      <c r="C4979" s="133">
        <v>7</v>
      </c>
      <c r="D4979" s="134">
        <v>70.414379999999994</v>
      </c>
    </row>
    <row r="4980" spans="1:4" x14ac:dyDescent="0.25">
      <c r="A4980" s="131" t="s">
        <v>8</v>
      </c>
      <c r="B4980" s="132">
        <v>44769</v>
      </c>
      <c r="C4980" s="133">
        <v>8</v>
      </c>
      <c r="D4980" s="134">
        <v>63.957050000000002</v>
      </c>
    </row>
    <row r="4981" spans="1:4" x14ac:dyDescent="0.25">
      <c r="A4981" s="131" t="s">
        <v>8</v>
      </c>
      <c r="B4981" s="132">
        <v>44769</v>
      </c>
      <c r="C4981" s="133">
        <v>9</v>
      </c>
      <c r="D4981" s="134">
        <v>65.998869999999997</v>
      </c>
    </row>
    <row r="4982" spans="1:4" x14ac:dyDescent="0.25">
      <c r="A4982" s="131" t="s">
        <v>8</v>
      </c>
      <c r="B4982" s="132">
        <v>44769</v>
      </c>
      <c r="C4982" s="133">
        <v>10</v>
      </c>
      <c r="D4982" s="134">
        <v>72.729529999999997</v>
      </c>
    </row>
    <row r="4983" spans="1:4" x14ac:dyDescent="0.25">
      <c r="A4983" s="131" t="s">
        <v>8</v>
      </c>
      <c r="B4983" s="132">
        <v>44769</v>
      </c>
      <c r="C4983" s="133">
        <v>11</v>
      </c>
      <c r="D4983" s="134">
        <v>74.984549999999999</v>
      </c>
    </row>
    <row r="4984" spans="1:4" x14ac:dyDescent="0.25">
      <c r="A4984" s="131" t="s">
        <v>8</v>
      </c>
      <c r="B4984" s="132">
        <v>44769</v>
      </c>
      <c r="C4984" s="133">
        <v>12</v>
      </c>
      <c r="D4984" s="134">
        <v>73.004170000000002</v>
      </c>
    </row>
    <row r="4985" spans="1:4" x14ac:dyDescent="0.25">
      <c r="A4985" s="131" t="s">
        <v>8</v>
      </c>
      <c r="B4985" s="132">
        <v>44769</v>
      </c>
      <c r="C4985" s="133">
        <v>13</v>
      </c>
      <c r="D4985" s="134">
        <v>77.080680000000001</v>
      </c>
    </row>
    <row r="4986" spans="1:4" x14ac:dyDescent="0.25">
      <c r="A4986" s="131" t="s">
        <v>8</v>
      </c>
      <c r="B4986" s="132">
        <v>44769</v>
      </c>
      <c r="C4986" s="133">
        <v>14</v>
      </c>
      <c r="D4986" s="134">
        <v>78.495270000000005</v>
      </c>
    </row>
    <row r="4987" spans="1:4" x14ac:dyDescent="0.25">
      <c r="A4987" s="131" t="s">
        <v>8</v>
      </c>
      <c r="B4987" s="132">
        <v>44769</v>
      </c>
      <c r="C4987" s="133">
        <v>15</v>
      </c>
      <c r="D4987" s="134">
        <v>76.767250000000004</v>
      </c>
    </row>
    <row r="4988" spans="1:4" x14ac:dyDescent="0.25">
      <c r="A4988" s="131" t="s">
        <v>8</v>
      </c>
      <c r="B4988" s="132">
        <v>44769</v>
      </c>
      <c r="C4988" s="133">
        <v>16</v>
      </c>
      <c r="D4988" s="134">
        <v>83.276700000000005</v>
      </c>
    </row>
    <row r="4989" spans="1:4" x14ac:dyDescent="0.25">
      <c r="A4989" s="131" t="s">
        <v>8</v>
      </c>
      <c r="B4989" s="132">
        <v>44769</v>
      </c>
      <c r="C4989" s="133">
        <v>17</v>
      </c>
      <c r="D4989" s="134">
        <v>80.36251</v>
      </c>
    </row>
    <row r="4990" spans="1:4" x14ac:dyDescent="0.25">
      <c r="A4990" s="131" t="s">
        <v>8</v>
      </c>
      <c r="B4990" s="132">
        <v>44769</v>
      </c>
      <c r="C4990" s="133">
        <v>18</v>
      </c>
      <c r="D4990" s="134">
        <v>76.852519999999998</v>
      </c>
    </row>
    <row r="4991" spans="1:4" x14ac:dyDescent="0.25">
      <c r="A4991" s="131" t="s">
        <v>8</v>
      </c>
      <c r="B4991" s="132">
        <v>44769</v>
      </c>
      <c r="C4991" s="133">
        <v>19</v>
      </c>
      <c r="D4991" s="134">
        <v>71.466030000000003</v>
      </c>
    </row>
    <row r="4992" spans="1:4" x14ac:dyDescent="0.25">
      <c r="A4992" s="131" t="s">
        <v>8</v>
      </c>
      <c r="B4992" s="132">
        <v>44769</v>
      </c>
      <c r="C4992" s="133">
        <v>20</v>
      </c>
      <c r="D4992" s="134">
        <v>97.772530000000003</v>
      </c>
    </row>
    <row r="4993" spans="1:4" x14ac:dyDescent="0.25">
      <c r="A4993" s="131" t="s">
        <v>8</v>
      </c>
      <c r="B4993" s="132">
        <v>44769</v>
      </c>
      <c r="C4993" s="133">
        <v>21</v>
      </c>
      <c r="D4993" s="134">
        <v>112.87111</v>
      </c>
    </row>
    <row r="4994" spans="1:4" x14ac:dyDescent="0.25">
      <c r="A4994" s="131" t="s">
        <v>8</v>
      </c>
      <c r="B4994" s="132">
        <v>44769</v>
      </c>
      <c r="C4994" s="133">
        <v>22</v>
      </c>
      <c r="D4994" s="134">
        <v>96.571789999999993</v>
      </c>
    </row>
    <row r="4995" spans="1:4" x14ac:dyDescent="0.25">
      <c r="A4995" s="131" t="s">
        <v>8</v>
      </c>
      <c r="B4995" s="132">
        <v>44769</v>
      </c>
      <c r="C4995" s="133">
        <v>23</v>
      </c>
      <c r="D4995" s="134">
        <v>84.783940000000001</v>
      </c>
    </row>
    <row r="4996" spans="1:4" x14ac:dyDescent="0.25">
      <c r="A4996" s="131" t="s">
        <v>8</v>
      </c>
      <c r="B4996" s="132">
        <v>44769</v>
      </c>
      <c r="C4996" s="133">
        <v>24</v>
      </c>
      <c r="D4996" s="134">
        <v>78.041520000000006</v>
      </c>
    </row>
    <row r="4997" spans="1:4" x14ac:dyDescent="0.25">
      <c r="A4997" s="131" t="s">
        <v>8</v>
      </c>
      <c r="B4997" s="132">
        <v>44770</v>
      </c>
      <c r="C4997" s="133">
        <v>1</v>
      </c>
      <c r="D4997" s="134">
        <v>70.484269999999995</v>
      </c>
    </row>
    <row r="4998" spans="1:4" x14ac:dyDescent="0.25">
      <c r="A4998" s="131" t="s">
        <v>8</v>
      </c>
      <c r="B4998" s="132">
        <v>44770</v>
      </c>
      <c r="C4998" s="133">
        <v>2</v>
      </c>
      <c r="D4998" s="134">
        <v>75.822310000000002</v>
      </c>
    </row>
    <row r="4999" spans="1:4" x14ac:dyDescent="0.25">
      <c r="A4999" s="131" t="s">
        <v>8</v>
      </c>
      <c r="B4999" s="132">
        <v>44770</v>
      </c>
      <c r="C4999" s="133">
        <v>3</v>
      </c>
      <c r="D4999" s="134">
        <v>71.017790000000005</v>
      </c>
    </row>
    <row r="5000" spans="1:4" x14ac:dyDescent="0.25">
      <c r="A5000" s="131" t="s">
        <v>8</v>
      </c>
      <c r="B5000" s="132">
        <v>44770</v>
      </c>
      <c r="C5000" s="133">
        <v>4</v>
      </c>
      <c r="D5000" s="134">
        <v>76.342759999999998</v>
      </c>
    </row>
    <row r="5001" spans="1:4" x14ac:dyDescent="0.25">
      <c r="A5001" s="131" t="s">
        <v>8</v>
      </c>
      <c r="B5001" s="132">
        <v>44770</v>
      </c>
      <c r="C5001" s="133">
        <v>5</v>
      </c>
      <c r="D5001" s="134">
        <v>64.148989999999998</v>
      </c>
    </row>
    <row r="5002" spans="1:4" x14ac:dyDescent="0.25">
      <c r="A5002" s="131" t="s">
        <v>8</v>
      </c>
      <c r="B5002" s="132">
        <v>44770</v>
      </c>
      <c r="C5002" s="133">
        <v>6</v>
      </c>
      <c r="D5002" s="134">
        <v>80.453950000000006</v>
      </c>
    </row>
    <row r="5003" spans="1:4" x14ac:dyDescent="0.25">
      <c r="A5003" s="131" t="s">
        <v>8</v>
      </c>
      <c r="B5003" s="132">
        <v>44770</v>
      </c>
      <c r="C5003" s="133">
        <v>7</v>
      </c>
      <c r="D5003" s="134">
        <v>79.031059999999997</v>
      </c>
    </row>
    <row r="5004" spans="1:4" x14ac:dyDescent="0.25">
      <c r="A5004" s="131" t="s">
        <v>8</v>
      </c>
      <c r="B5004" s="132">
        <v>44770</v>
      </c>
      <c r="C5004" s="133">
        <v>8</v>
      </c>
      <c r="D5004" s="134">
        <v>64.866969999999995</v>
      </c>
    </row>
    <row r="5005" spans="1:4" x14ac:dyDescent="0.25">
      <c r="A5005" s="131" t="s">
        <v>8</v>
      </c>
      <c r="B5005" s="132">
        <v>44770</v>
      </c>
      <c r="C5005" s="133">
        <v>9</v>
      </c>
      <c r="D5005" s="134">
        <v>69.221720000000005</v>
      </c>
    </row>
    <row r="5006" spans="1:4" x14ac:dyDescent="0.25">
      <c r="A5006" s="131" t="s">
        <v>8</v>
      </c>
      <c r="B5006" s="132">
        <v>44770</v>
      </c>
      <c r="C5006" s="133">
        <v>10</v>
      </c>
      <c r="D5006" s="134">
        <v>65.775080000000003</v>
      </c>
    </row>
    <row r="5007" spans="1:4" x14ac:dyDescent="0.25">
      <c r="A5007" s="131" t="s">
        <v>8</v>
      </c>
      <c r="B5007" s="132">
        <v>44770</v>
      </c>
      <c r="C5007" s="133">
        <v>11</v>
      </c>
      <c r="D5007" s="134">
        <v>71.328699999999998</v>
      </c>
    </row>
    <row r="5008" spans="1:4" x14ac:dyDescent="0.25">
      <c r="A5008" s="131" t="s">
        <v>8</v>
      </c>
      <c r="B5008" s="132">
        <v>44770</v>
      </c>
      <c r="C5008" s="133">
        <v>12</v>
      </c>
      <c r="D5008" s="134">
        <v>73.932370000000006</v>
      </c>
    </row>
    <row r="5009" spans="1:4" x14ac:dyDescent="0.25">
      <c r="A5009" s="131" t="s">
        <v>8</v>
      </c>
      <c r="B5009" s="132">
        <v>44770</v>
      </c>
      <c r="C5009" s="133">
        <v>13</v>
      </c>
      <c r="D5009" s="134">
        <v>88.100229999999996</v>
      </c>
    </row>
    <row r="5010" spans="1:4" x14ac:dyDescent="0.25">
      <c r="A5010" s="131" t="s">
        <v>8</v>
      </c>
      <c r="B5010" s="132">
        <v>44770</v>
      </c>
      <c r="C5010" s="133">
        <v>14</v>
      </c>
      <c r="D5010" s="134">
        <v>83.806010000000001</v>
      </c>
    </row>
    <row r="5011" spans="1:4" x14ac:dyDescent="0.25">
      <c r="A5011" s="131" t="s">
        <v>8</v>
      </c>
      <c r="B5011" s="132">
        <v>44770</v>
      </c>
      <c r="C5011" s="133">
        <v>15</v>
      </c>
      <c r="D5011" s="134">
        <v>81.921760000000006</v>
      </c>
    </row>
    <row r="5012" spans="1:4" x14ac:dyDescent="0.25">
      <c r="A5012" s="131" t="s">
        <v>8</v>
      </c>
      <c r="B5012" s="132">
        <v>44770</v>
      </c>
      <c r="C5012" s="133">
        <v>16</v>
      </c>
      <c r="D5012" s="134">
        <v>85.524090000000001</v>
      </c>
    </row>
    <row r="5013" spans="1:4" x14ac:dyDescent="0.25">
      <c r="A5013" s="131" t="s">
        <v>8</v>
      </c>
      <c r="B5013" s="132">
        <v>44770</v>
      </c>
      <c r="C5013" s="133">
        <v>17</v>
      </c>
      <c r="D5013" s="134">
        <v>109.57737</v>
      </c>
    </row>
    <row r="5014" spans="1:4" x14ac:dyDescent="0.25">
      <c r="A5014" s="131" t="s">
        <v>8</v>
      </c>
      <c r="B5014" s="132">
        <v>44770</v>
      </c>
      <c r="C5014" s="133">
        <v>18</v>
      </c>
      <c r="D5014" s="134">
        <v>94.615480000000005</v>
      </c>
    </row>
    <row r="5015" spans="1:4" x14ac:dyDescent="0.25">
      <c r="A5015" s="131" t="s">
        <v>8</v>
      </c>
      <c r="B5015" s="132">
        <v>44770</v>
      </c>
      <c r="C5015" s="133">
        <v>19</v>
      </c>
      <c r="D5015" s="134">
        <v>106.40364</v>
      </c>
    </row>
    <row r="5016" spans="1:4" x14ac:dyDescent="0.25">
      <c r="A5016" s="131" t="s">
        <v>8</v>
      </c>
      <c r="B5016" s="132">
        <v>44770</v>
      </c>
      <c r="C5016" s="133">
        <v>20</v>
      </c>
      <c r="D5016" s="134">
        <v>109.04541999999999</v>
      </c>
    </row>
    <row r="5017" spans="1:4" x14ac:dyDescent="0.25">
      <c r="A5017" s="131" t="s">
        <v>8</v>
      </c>
      <c r="B5017" s="132">
        <v>44770</v>
      </c>
      <c r="C5017" s="133">
        <v>21</v>
      </c>
      <c r="D5017" s="134">
        <v>116.62621</v>
      </c>
    </row>
    <row r="5018" spans="1:4" x14ac:dyDescent="0.25">
      <c r="A5018" s="131" t="s">
        <v>8</v>
      </c>
      <c r="B5018" s="132">
        <v>44770</v>
      </c>
      <c r="C5018" s="133">
        <v>22</v>
      </c>
      <c r="D5018" s="134">
        <v>102.30032</v>
      </c>
    </row>
    <row r="5019" spans="1:4" x14ac:dyDescent="0.25">
      <c r="A5019" s="131" t="s">
        <v>8</v>
      </c>
      <c r="B5019" s="132">
        <v>44770</v>
      </c>
      <c r="C5019" s="133">
        <v>23</v>
      </c>
      <c r="D5019" s="134">
        <v>114.34421</v>
      </c>
    </row>
    <row r="5020" spans="1:4" x14ac:dyDescent="0.25">
      <c r="A5020" s="131" t="s">
        <v>8</v>
      </c>
      <c r="B5020" s="132">
        <v>44770</v>
      </c>
      <c r="C5020" s="133">
        <v>24</v>
      </c>
      <c r="D5020" s="134">
        <v>88.861760000000004</v>
      </c>
    </row>
    <row r="5021" spans="1:4" x14ac:dyDescent="0.25">
      <c r="A5021" s="131" t="s">
        <v>8</v>
      </c>
      <c r="B5021" s="132">
        <v>44771</v>
      </c>
      <c r="C5021" s="133">
        <v>1</v>
      </c>
      <c r="D5021" s="134">
        <v>72.785250000000005</v>
      </c>
    </row>
    <row r="5022" spans="1:4" x14ac:dyDescent="0.25">
      <c r="A5022" s="131" t="s">
        <v>8</v>
      </c>
      <c r="B5022" s="132">
        <v>44771</v>
      </c>
      <c r="C5022" s="133">
        <v>2</v>
      </c>
      <c r="D5022" s="134">
        <v>73.823350000000005</v>
      </c>
    </row>
    <row r="5023" spans="1:4" x14ac:dyDescent="0.25">
      <c r="A5023" s="131" t="s">
        <v>8</v>
      </c>
      <c r="B5023" s="132">
        <v>44771</v>
      </c>
      <c r="C5023" s="133">
        <v>3</v>
      </c>
      <c r="D5023" s="134">
        <v>65.922229999999999</v>
      </c>
    </row>
    <row r="5024" spans="1:4" x14ac:dyDescent="0.25">
      <c r="A5024" s="131" t="s">
        <v>8</v>
      </c>
      <c r="B5024" s="132">
        <v>44771</v>
      </c>
      <c r="C5024" s="133">
        <v>4</v>
      </c>
      <c r="D5024" s="134">
        <v>67.154769999999999</v>
      </c>
    </row>
    <row r="5025" spans="1:4" x14ac:dyDescent="0.25">
      <c r="A5025" s="131" t="s">
        <v>8</v>
      </c>
      <c r="B5025" s="132">
        <v>44771</v>
      </c>
      <c r="C5025" s="133">
        <v>5</v>
      </c>
      <c r="D5025" s="134">
        <v>64.476929999999996</v>
      </c>
    </row>
    <row r="5026" spans="1:4" x14ac:dyDescent="0.25">
      <c r="A5026" s="131" t="s">
        <v>8</v>
      </c>
      <c r="B5026" s="132">
        <v>44771</v>
      </c>
      <c r="C5026" s="133">
        <v>6</v>
      </c>
      <c r="D5026" s="134">
        <v>62.143030000000003</v>
      </c>
    </row>
    <row r="5027" spans="1:4" x14ac:dyDescent="0.25">
      <c r="A5027" s="131" t="s">
        <v>8</v>
      </c>
      <c r="B5027" s="132">
        <v>44771</v>
      </c>
      <c r="C5027" s="133">
        <v>7</v>
      </c>
      <c r="D5027" s="134">
        <v>72.255750000000006</v>
      </c>
    </row>
    <row r="5028" spans="1:4" x14ac:dyDescent="0.25">
      <c r="A5028" s="131" t="s">
        <v>8</v>
      </c>
      <c r="B5028" s="132">
        <v>44771</v>
      </c>
      <c r="C5028" s="133">
        <v>8</v>
      </c>
      <c r="D5028" s="134">
        <v>70.135509999999996</v>
      </c>
    </row>
    <row r="5029" spans="1:4" x14ac:dyDescent="0.25">
      <c r="A5029" s="131" t="s">
        <v>8</v>
      </c>
      <c r="B5029" s="132">
        <v>44771</v>
      </c>
      <c r="C5029" s="133">
        <v>9</v>
      </c>
      <c r="D5029" s="134">
        <v>65.130330000000001</v>
      </c>
    </row>
    <row r="5030" spans="1:4" x14ac:dyDescent="0.25">
      <c r="A5030" s="131" t="s">
        <v>8</v>
      </c>
      <c r="B5030" s="132">
        <v>44771</v>
      </c>
      <c r="C5030" s="133">
        <v>10</v>
      </c>
      <c r="D5030" s="134">
        <v>68.212400000000002</v>
      </c>
    </row>
    <row r="5031" spans="1:4" x14ac:dyDescent="0.25">
      <c r="A5031" s="131" t="s">
        <v>8</v>
      </c>
      <c r="B5031" s="132">
        <v>44771</v>
      </c>
      <c r="C5031" s="133">
        <v>11</v>
      </c>
      <c r="D5031" s="134">
        <v>69.549080000000004</v>
      </c>
    </row>
    <row r="5032" spans="1:4" x14ac:dyDescent="0.25">
      <c r="A5032" s="131" t="s">
        <v>8</v>
      </c>
      <c r="B5032" s="132">
        <v>44771</v>
      </c>
      <c r="C5032" s="133">
        <v>12</v>
      </c>
      <c r="D5032" s="134">
        <v>71.985730000000004</v>
      </c>
    </row>
    <row r="5033" spans="1:4" x14ac:dyDescent="0.25">
      <c r="A5033" s="131" t="s">
        <v>8</v>
      </c>
      <c r="B5033" s="132">
        <v>44771</v>
      </c>
      <c r="C5033" s="133">
        <v>13</v>
      </c>
      <c r="D5033" s="134">
        <v>74.476370000000003</v>
      </c>
    </row>
    <row r="5034" spans="1:4" x14ac:dyDescent="0.25">
      <c r="A5034" s="131" t="s">
        <v>8</v>
      </c>
      <c r="B5034" s="132">
        <v>44771</v>
      </c>
      <c r="C5034" s="133">
        <v>14</v>
      </c>
      <c r="D5034" s="134">
        <v>78.906310000000005</v>
      </c>
    </row>
    <row r="5035" spans="1:4" x14ac:dyDescent="0.25">
      <c r="A5035" s="131" t="s">
        <v>8</v>
      </c>
      <c r="B5035" s="132">
        <v>44771</v>
      </c>
      <c r="C5035" s="133">
        <v>15</v>
      </c>
      <c r="D5035" s="134">
        <v>80.217039999999997</v>
      </c>
    </row>
    <row r="5036" spans="1:4" x14ac:dyDescent="0.25">
      <c r="A5036" s="131" t="s">
        <v>8</v>
      </c>
      <c r="B5036" s="132">
        <v>44771</v>
      </c>
      <c r="C5036" s="133">
        <v>16</v>
      </c>
      <c r="D5036" s="134">
        <v>81.405090000000001</v>
      </c>
    </row>
    <row r="5037" spans="1:4" x14ac:dyDescent="0.25">
      <c r="A5037" s="131" t="s">
        <v>8</v>
      </c>
      <c r="B5037" s="132">
        <v>44771</v>
      </c>
      <c r="C5037" s="133">
        <v>17</v>
      </c>
      <c r="D5037" s="134">
        <v>85.823949999999996</v>
      </c>
    </row>
    <row r="5038" spans="1:4" x14ac:dyDescent="0.25">
      <c r="A5038" s="131" t="s">
        <v>8</v>
      </c>
      <c r="B5038" s="132">
        <v>44771</v>
      </c>
      <c r="C5038" s="133">
        <v>18</v>
      </c>
      <c r="D5038" s="134">
        <v>77.182220000000001</v>
      </c>
    </row>
    <row r="5039" spans="1:4" x14ac:dyDescent="0.25">
      <c r="A5039" s="131" t="s">
        <v>8</v>
      </c>
      <c r="B5039" s="132">
        <v>44771</v>
      </c>
      <c r="C5039" s="133">
        <v>19</v>
      </c>
      <c r="D5039" s="134">
        <v>88.374129999999994</v>
      </c>
    </row>
    <row r="5040" spans="1:4" x14ac:dyDescent="0.25">
      <c r="A5040" s="131" t="s">
        <v>8</v>
      </c>
      <c r="B5040" s="132">
        <v>44771</v>
      </c>
      <c r="C5040" s="133">
        <v>20</v>
      </c>
      <c r="D5040" s="134">
        <v>95.398039999999995</v>
      </c>
    </row>
    <row r="5041" spans="1:4" x14ac:dyDescent="0.25">
      <c r="A5041" s="131" t="s">
        <v>8</v>
      </c>
      <c r="B5041" s="132">
        <v>44771</v>
      </c>
      <c r="C5041" s="133">
        <v>21</v>
      </c>
      <c r="D5041" s="134">
        <v>89.509230000000002</v>
      </c>
    </row>
    <row r="5042" spans="1:4" x14ac:dyDescent="0.25">
      <c r="A5042" s="131" t="s">
        <v>8</v>
      </c>
      <c r="B5042" s="132">
        <v>44771</v>
      </c>
      <c r="C5042" s="133">
        <v>22</v>
      </c>
      <c r="D5042" s="134">
        <v>89.077190000000002</v>
      </c>
    </row>
    <row r="5043" spans="1:4" x14ac:dyDescent="0.25">
      <c r="A5043" s="131" t="s">
        <v>8</v>
      </c>
      <c r="B5043" s="132">
        <v>44771</v>
      </c>
      <c r="C5043" s="133">
        <v>23</v>
      </c>
      <c r="D5043" s="134">
        <v>65.038799999999995</v>
      </c>
    </row>
    <row r="5044" spans="1:4" x14ac:dyDescent="0.25">
      <c r="A5044" s="131" t="s">
        <v>8</v>
      </c>
      <c r="B5044" s="132">
        <v>44771</v>
      </c>
      <c r="C5044" s="133">
        <v>24</v>
      </c>
      <c r="D5044" s="134">
        <v>76.815560000000005</v>
      </c>
    </row>
    <row r="5045" spans="1:4" x14ac:dyDescent="0.25">
      <c r="A5045" s="131" t="s">
        <v>8</v>
      </c>
      <c r="B5045" s="132">
        <v>44772</v>
      </c>
      <c r="C5045" s="133">
        <v>1</v>
      </c>
      <c r="D5045" s="134">
        <v>71.887609999999995</v>
      </c>
    </row>
    <row r="5046" spans="1:4" x14ac:dyDescent="0.25">
      <c r="A5046" s="131" t="s">
        <v>8</v>
      </c>
      <c r="B5046" s="132">
        <v>44772</v>
      </c>
      <c r="C5046" s="133">
        <v>2</v>
      </c>
      <c r="D5046" s="134">
        <v>81.286379999999994</v>
      </c>
    </row>
    <row r="5047" spans="1:4" x14ac:dyDescent="0.25">
      <c r="A5047" s="131" t="s">
        <v>8</v>
      </c>
      <c r="B5047" s="132">
        <v>44772</v>
      </c>
      <c r="C5047" s="133">
        <v>3</v>
      </c>
      <c r="D5047" s="134">
        <v>66.508219999999994</v>
      </c>
    </row>
    <row r="5048" spans="1:4" x14ac:dyDescent="0.25">
      <c r="A5048" s="131" t="s">
        <v>8</v>
      </c>
      <c r="B5048" s="132">
        <v>44772</v>
      </c>
      <c r="C5048" s="133">
        <v>4</v>
      </c>
      <c r="D5048" s="134">
        <v>67.231049999999996</v>
      </c>
    </row>
    <row r="5049" spans="1:4" x14ac:dyDescent="0.25">
      <c r="A5049" s="131" t="s">
        <v>8</v>
      </c>
      <c r="B5049" s="132">
        <v>44772</v>
      </c>
      <c r="C5049" s="133">
        <v>5</v>
      </c>
      <c r="D5049" s="134">
        <v>66.267579999999995</v>
      </c>
    </row>
    <row r="5050" spans="1:4" x14ac:dyDescent="0.25">
      <c r="A5050" s="131" t="s">
        <v>8</v>
      </c>
      <c r="B5050" s="132">
        <v>44772</v>
      </c>
      <c r="C5050" s="133">
        <v>6</v>
      </c>
      <c r="D5050" s="134">
        <v>66.876959999999997</v>
      </c>
    </row>
    <row r="5051" spans="1:4" x14ac:dyDescent="0.25">
      <c r="A5051" s="131" t="s">
        <v>8</v>
      </c>
      <c r="B5051" s="132">
        <v>44772</v>
      </c>
      <c r="C5051" s="133">
        <v>7</v>
      </c>
      <c r="D5051" s="134">
        <v>66.804090000000002</v>
      </c>
    </row>
    <row r="5052" spans="1:4" x14ac:dyDescent="0.25">
      <c r="A5052" s="131" t="s">
        <v>8</v>
      </c>
      <c r="B5052" s="132">
        <v>44772</v>
      </c>
      <c r="C5052" s="133">
        <v>8</v>
      </c>
      <c r="D5052" s="134">
        <v>62.982529999999997</v>
      </c>
    </row>
    <row r="5053" spans="1:4" x14ac:dyDescent="0.25">
      <c r="A5053" s="131" t="s">
        <v>8</v>
      </c>
      <c r="B5053" s="132">
        <v>44772</v>
      </c>
      <c r="C5053" s="133">
        <v>9</v>
      </c>
      <c r="D5053" s="134">
        <v>53.457079999999998</v>
      </c>
    </row>
    <row r="5054" spans="1:4" x14ac:dyDescent="0.25">
      <c r="A5054" s="131" t="s">
        <v>8</v>
      </c>
      <c r="B5054" s="132">
        <v>44772</v>
      </c>
      <c r="C5054" s="133">
        <v>10</v>
      </c>
      <c r="D5054" s="134">
        <v>58.071550000000002</v>
      </c>
    </row>
    <row r="5055" spans="1:4" x14ac:dyDescent="0.25">
      <c r="A5055" s="131" t="s">
        <v>8</v>
      </c>
      <c r="B5055" s="132">
        <v>44772</v>
      </c>
      <c r="C5055" s="133">
        <v>11</v>
      </c>
      <c r="D5055" s="134">
        <v>60.016399999999997</v>
      </c>
    </row>
    <row r="5056" spans="1:4" x14ac:dyDescent="0.25">
      <c r="A5056" s="131" t="s">
        <v>8</v>
      </c>
      <c r="B5056" s="132">
        <v>44772</v>
      </c>
      <c r="C5056" s="133">
        <v>12</v>
      </c>
      <c r="D5056" s="134">
        <v>66.809650000000005</v>
      </c>
    </row>
    <row r="5057" spans="1:4" x14ac:dyDescent="0.25">
      <c r="A5057" s="131" t="s">
        <v>8</v>
      </c>
      <c r="B5057" s="132">
        <v>44772</v>
      </c>
      <c r="C5057" s="133">
        <v>13</v>
      </c>
      <c r="D5057" s="134">
        <v>70.222480000000004</v>
      </c>
    </row>
    <row r="5058" spans="1:4" x14ac:dyDescent="0.25">
      <c r="A5058" s="131" t="s">
        <v>8</v>
      </c>
      <c r="B5058" s="132">
        <v>44772</v>
      </c>
      <c r="C5058" s="133">
        <v>14</v>
      </c>
      <c r="D5058" s="134">
        <v>63.399360000000001</v>
      </c>
    </row>
    <row r="5059" spans="1:4" x14ac:dyDescent="0.25">
      <c r="A5059" s="131" t="s">
        <v>8</v>
      </c>
      <c r="B5059" s="132">
        <v>44772</v>
      </c>
      <c r="C5059" s="133">
        <v>15</v>
      </c>
      <c r="D5059" s="134">
        <v>77.575379999999996</v>
      </c>
    </row>
    <row r="5060" spans="1:4" x14ac:dyDescent="0.25">
      <c r="A5060" s="131" t="s">
        <v>8</v>
      </c>
      <c r="B5060" s="132">
        <v>44772</v>
      </c>
      <c r="C5060" s="133">
        <v>16</v>
      </c>
      <c r="D5060" s="134">
        <v>75.322819999999993</v>
      </c>
    </row>
    <row r="5061" spans="1:4" x14ac:dyDescent="0.25">
      <c r="A5061" s="131" t="s">
        <v>8</v>
      </c>
      <c r="B5061" s="132">
        <v>44772</v>
      </c>
      <c r="C5061" s="133">
        <v>17</v>
      </c>
      <c r="D5061" s="134">
        <v>91.684100000000001</v>
      </c>
    </row>
    <row r="5062" spans="1:4" x14ac:dyDescent="0.25">
      <c r="A5062" s="131" t="s">
        <v>8</v>
      </c>
      <c r="B5062" s="132">
        <v>44772</v>
      </c>
      <c r="C5062" s="133">
        <v>18</v>
      </c>
      <c r="D5062" s="134">
        <v>176.89336</v>
      </c>
    </row>
    <row r="5063" spans="1:4" x14ac:dyDescent="0.25">
      <c r="A5063" s="131" t="s">
        <v>8</v>
      </c>
      <c r="B5063" s="132">
        <v>44772</v>
      </c>
      <c r="C5063" s="133">
        <v>19</v>
      </c>
      <c r="D5063" s="134">
        <v>359.73183</v>
      </c>
    </row>
    <row r="5064" spans="1:4" x14ac:dyDescent="0.25">
      <c r="A5064" s="131" t="s">
        <v>8</v>
      </c>
      <c r="B5064" s="132">
        <v>44772</v>
      </c>
      <c r="C5064" s="133">
        <v>20</v>
      </c>
      <c r="D5064" s="134">
        <v>96.4559</v>
      </c>
    </row>
    <row r="5065" spans="1:4" x14ac:dyDescent="0.25">
      <c r="A5065" s="131" t="s">
        <v>8</v>
      </c>
      <c r="B5065" s="132">
        <v>44772</v>
      </c>
      <c r="C5065" s="133">
        <v>21</v>
      </c>
      <c r="D5065" s="134">
        <v>95.016329999999996</v>
      </c>
    </row>
    <row r="5066" spans="1:4" x14ac:dyDescent="0.25">
      <c r="A5066" s="131" t="s">
        <v>8</v>
      </c>
      <c r="B5066" s="132">
        <v>44772</v>
      </c>
      <c r="C5066" s="133">
        <v>22</v>
      </c>
      <c r="D5066" s="134">
        <v>90.147030000000001</v>
      </c>
    </row>
    <row r="5067" spans="1:4" x14ac:dyDescent="0.25">
      <c r="A5067" s="131" t="s">
        <v>8</v>
      </c>
      <c r="B5067" s="132">
        <v>44772</v>
      </c>
      <c r="C5067" s="133">
        <v>23</v>
      </c>
      <c r="D5067" s="134">
        <v>85.435169999999999</v>
      </c>
    </row>
    <row r="5068" spans="1:4" x14ac:dyDescent="0.25">
      <c r="A5068" s="131" t="s">
        <v>8</v>
      </c>
      <c r="B5068" s="132">
        <v>44772</v>
      </c>
      <c r="C5068" s="133">
        <v>24</v>
      </c>
      <c r="D5068" s="134">
        <v>104.67252000000001</v>
      </c>
    </row>
    <row r="5069" spans="1:4" x14ac:dyDescent="0.25">
      <c r="A5069" s="131" t="s">
        <v>8</v>
      </c>
      <c r="B5069" s="132">
        <v>44773</v>
      </c>
      <c r="C5069" s="133">
        <v>1</v>
      </c>
      <c r="D5069" s="134">
        <v>77.507999999999996</v>
      </c>
    </row>
    <row r="5070" spans="1:4" x14ac:dyDescent="0.25">
      <c r="A5070" s="131" t="s">
        <v>8</v>
      </c>
      <c r="B5070" s="132">
        <v>44773</v>
      </c>
      <c r="C5070" s="133">
        <v>2</v>
      </c>
      <c r="D5070" s="134">
        <v>79.056489999999997</v>
      </c>
    </row>
    <row r="5071" spans="1:4" x14ac:dyDescent="0.25">
      <c r="A5071" s="131" t="s">
        <v>8</v>
      </c>
      <c r="B5071" s="132">
        <v>44773</v>
      </c>
      <c r="C5071" s="133">
        <v>3</v>
      </c>
      <c r="D5071" s="134">
        <v>71.721180000000004</v>
      </c>
    </row>
    <row r="5072" spans="1:4" x14ac:dyDescent="0.25">
      <c r="A5072" s="131" t="s">
        <v>8</v>
      </c>
      <c r="B5072" s="132">
        <v>44773</v>
      </c>
      <c r="C5072" s="133">
        <v>4</v>
      </c>
      <c r="D5072" s="134">
        <v>65.774879999999996</v>
      </c>
    </row>
    <row r="5073" spans="1:4" x14ac:dyDescent="0.25">
      <c r="A5073" s="131" t="s">
        <v>8</v>
      </c>
      <c r="B5073" s="132">
        <v>44773</v>
      </c>
      <c r="C5073" s="133">
        <v>5</v>
      </c>
      <c r="D5073" s="134">
        <v>63.573709999999998</v>
      </c>
    </row>
    <row r="5074" spans="1:4" x14ac:dyDescent="0.25">
      <c r="A5074" s="131" t="s">
        <v>8</v>
      </c>
      <c r="B5074" s="132">
        <v>44773</v>
      </c>
      <c r="C5074" s="133">
        <v>6</v>
      </c>
      <c r="D5074" s="134">
        <v>60.657800000000002</v>
      </c>
    </row>
    <row r="5075" spans="1:4" x14ac:dyDescent="0.25">
      <c r="A5075" s="131" t="s">
        <v>8</v>
      </c>
      <c r="B5075" s="132">
        <v>44773</v>
      </c>
      <c r="C5075" s="133">
        <v>7</v>
      </c>
      <c r="D5075" s="134">
        <v>57.241979999999998</v>
      </c>
    </row>
    <row r="5076" spans="1:4" x14ac:dyDescent="0.25">
      <c r="A5076" s="131" t="s">
        <v>8</v>
      </c>
      <c r="B5076" s="132">
        <v>44773</v>
      </c>
      <c r="C5076" s="133">
        <v>8</v>
      </c>
      <c r="D5076" s="134">
        <v>47.769210000000001</v>
      </c>
    </row>
    <row r="5077" spans="1:4" x14ac:dyDescent="0.25">
      <c r="A5077" s="131" t="s">
        <v>8</v>
      </c>
      <c r="B5077" s="132">
        <v>44773</v>
      </c>
      <c r="C5077" s="133">
        <v>9</v>
      </c>
      <c r="D5077" s="134">
        <v>52.423830000000002</v>
      </c>
    </row>
    <row r="5078" spans="1:4" x14ac:dyDescent="0.25">
      <c r="A5078" s="131" t="s">
        <v>8</v>
      </c>
      <c r="B5078" s="132">
        <v>44773</v>
      </c>
      <c r="C5078" s="133">
        <v>10</v>
      </c>
      <c r="D5078" s="134">
        <v>57.587960000000002</v>
      </c>
    </row>
    <row r="5079" spans="1:4" x14ac:dyDescent="0.25">
      <c r="A5079" s="131" t="s">
        <v>8</v>
      </c>
      <c r="B5079" s="132">
        <v>44773</v>
      </c>
      <c r="C5079" s="133">
        <v>11</v>
      </c>
      <c r="D5079" s="134">
        <v>60.779890000000002</v>
      </c>
    </row>
    <row r="5080" spans="1:4" x14ac:dyDescent="0.25">
      <c r="A5080" s="131" t="s">
        <v>8</v>
      </c>
      <c r="B5080" s="132">
        <v>44773</v>
      </c>
      <c r="C5080" s="133">
        <v>12</v>
      </c>
      <c r="D5080" s="134">
        <v>70.166150000000002</v>
      </c>
    </row>
    <row r="5081" spans="1:4" x14ac:dyDescent="0.25">
      <c r="A5081" s="131" t="s">
        <v>8</v>
      </c>
      <c r="B5081" s="132">
        <v>44773</v>
      </c>
      <c r="C5081" s="133">
        <v>13</v>
      </c>
      <c r="D5081" s="134">
        <v>82.030500000000004</v>
      </c>
    </row>
    <row r="5082" spans="1:4" x14ac:dyDescent="0.25">
      <c r="A5082" s="131" t="s">
        <v>8</v>
      </c>
      <c r="B5082" s="132">
        <v>44773</v>
      </c>
      <c r="C5082" s="133">
        <v>14</v>
      </c>
      <c r="D5082" s="134">
        <v>72.910179999999997</v>
      </c>
    </row>
    <row r="5083" spans="1:4" x14ac:dyDescent="0.25">
      <c r="A5083" s="131" t="s">
        <v>8</v>
      </c>
      <c r="B5083" s="132">
        <v>44773</v>
      </c>
      <c r="C5083" s="133">
        <v>15</v>
      </c>
      <c r="D5083" s="134">
        <v>78.089349999999996</v>
      </c>
    </row>
    <row r="5084" spans="1:4" x14ac:dyDescent="0.25">
      <c r="A5084" s="131" t="s">
        <v>8</v>
      </c>
      <c r="B5084" s="132">
        <v>44773</v>
      </c>
      <c r="C5084" s="133">
        <v>16</v>
      </c>
      <c r="D5084" s="134">
        <v>73.914240000000007</v>
      </c>
    </row>
    <row r="5085" spans="1:4" x14ac:dyDescent="0.25">
      <c r="A5085" s="131" t="s">
        <v>8</v>
      </c>
      <c r="B5085" s="132">
        <v>44773</v>
      </c>
      <c r="C5085" s="133">
        <v>17</v>
      </c>
      <c r="D5085" s="134">
        <v>89.432149999999993</v>
      </c>
    </row>
    <row r="5086" spans="1:4" x14ac:dyDescent="0.25">
      <c r="A5086" s="131" t="s">
        <v>8</v>
      </c>
      <c r="B5086" s="132">
        <v>44773</v>
      </c>
      <c r="C5086" s="133">
        <v>18</v>
      </c>
      <c r="D5086" s="134">
        <v>97.561400000000006</v>
      </c>
    </row>
    <row r="5087" spans="1:4" x14ac:dyDescent="0.25">
      <c r="A5087" s="131" t="s">
        <v>8</v>
      </c>
      <c r="B5087" s="132">
        <v>44773</v>
      </c>
      <c r="C5087" s="133">
        <v>19</v>
      </c>
      <c r="D5087" s="134">
        <v>92.820800000000006</v>
      </c>
    </row>
    <row r="5088" spans="1:4" x14ac:dyDescent="0.25">
      <c r="A5088" s="131" t="s">
        <v>8</v>
      </c>
      <c r="B5088" s="132">
        <v>44773</v>
      </c>
      <c r="C5088" s="133">
        <v>20</v>
      </c>
      <c r="D5088" s="134">
        <v>136.80948000000001</v>
      </c>
    </row>
    <row r="5089" spans="1:4" x14ac:dyDescent="0.25">
      <c r="A5089" s="131" t="s">
        <v>8</v>
      </c>
      <c r="B5089" s="132">
        <v>44773</v>
      </c>
      <c r="C5089" s="133">
        <v>21</v>
      </c>
      <c r="D5089" s="134">
        <v>96.177210000000002</v>
      </c>
    </row>
    <row r="5090" spans="1:4" x14ac:dyDescent="0.25">
      <c r="A5090" s="131" t="s">
        <v>8</v>
      </c>
      <c r="B5090" s="132">
        <v>44773</v>
      </c>
      <c r="C5090" s="133">
        <v>22</v>
      </c>
      <c r="D5090" s="134">
        <v>85.948639999999997</v>
      </c>
    </row>
    <row r="5091" spans="1:4" x14ac:dyDescent="0.25">
      <c r="A5091" s="131" t="s">
        <v>8</v>
      </c>
      <c r="B5091" s="132">
        <v>44773</v>
      </c>
      <c r="C5091" s="133">
        <v>23</v>
      </c>
      <c r="D5091" s="134">
        <v>89.560940000000002</v>
      </c>
    </row>
    <row r="5092" spans="1:4" x14ac:dyDescent="0.25">
      <c r="A5092" s="131" t="s">
        <v>8</v>
      </c>
      <c r="B5092" s="132">
        <v>44773</v>
      </c>
      <c r="C5092" s="133">
        <v>24</v>
      </c>
      <c r="D5092" s="134">
        <v>78.245180000000005</v>
      </c>
    </row>
    <row r="5093" spans="1:4" x14ac:dyDescent="0.25">
      <c r="A5093" s="131" t="s">
        <v>8</v>
      </c>
      <c r="B5093" s="132">
        <v>44774</v>
      </c>
      <c r="C5093" s="133">
        <v>1</v>
      </c>
      <c r="D5093" s="134">
        <v>75.517080000000007</v>
      </c>
    </row>
    <row r="5094" spans="1:4" x14ac:dyDescent="0.25">
      <c r="A5094" s="131" t="s">
        <v>8</v>
      </c>
      <c r="B5094" s="132">
        <v>44774</v>
      </c>
      <c r="C5094" s="133">
        <v>2</v>
      </c>
      <c r="D5094" s="134">
        <v>72.595070000000007</v>
      </c>
    </row>
    <row r="5095" spans="1:4" x14ac:dyDescent="0.25">
      <c r="A5095" s="131" t="s">
        <v>8</v>
      </c>
      <c r="B5095" s="132">
        <v>44774</v>
      </c>
      <c r="C5095" s="133">
        <v>3</v>
      </c>
      <c r="D5095" s="134">
        <v>72.324669999999998</v>
      </c>
    </row>
    <row r="5096" spans="1:4" x14ac:dyDescent="0.25">
      <c r="A5096" s="131" t="s">
        <v>8</v>
      </c>
      <c r="B5096" s="132">
        <v>44774</v>
      </c>
      <c r="C5096" s="133">
        <v>4</v>
      </c>
      <c r="D5096" s="134">
        <v>62.421660000000003</v>
      </c>
    </row>
    <row r="5097" spans="1:4" x14ac:dyDescent="0.25">
      <c r="A5097" s="131" t="s">
        <v>8</v>
      </c>
      <c r="B5097" s="132">
        <v>44774</v>
      </c>
      <c r="C5097" s="133">
        <v>5</v>
      </c>
      <c r="D5097" s="134">
        <v>59.408059999999999</v>
      </c>
    </row>
    <row r="5098" spans="1:4" x14ac:dyDescent="0.25">
      <c r="A5098" s="131" t="s">
        <v>8</v>
      </c>
      <c r="B5098" s="132">
        <v>44774</v>
      </c>
      <c r="C5098" s="133">
        <v>6</v>
      </c>
      <c r="D5098" s="134">
        <v>62.250959999999999</v>
      </c>
    </row>
    <row r="5099" spans="1:4" x14ac:dyDescent="0.25">
      <c r="A5099" s="131" t="s">
        <v>8</v>
      </c>
      <c r="B5099" s="132">
        <v>44774</v>
      </c>
      <c r="C5099" s="133">
        <v>7</v>
      </c>
      <c r="D5099" s="134">
        <v>66.119399999999999</v>
      </c>
    </row>
    <row r="5100" spans="1:4" x14ac:dyDescent="0.25">
      <c r="A5100" s="131" t="s">
        <v>8</v>
      </c>
      <c r="B5100" s="132">
        <v>44774</v>
      </c>
      <c r="C5100" s="133">
        <v>8</v>
      </c>
      <c r="D5100" s="134">
        <v>73.898970000000006</v>
      </c>
    </row>
    <row r="5101" spans="1:4" x14ac:dyDescent="0.25">
      <c r="A5101" s="131" t="s">
        <v>8</v>
      </c>
      <c r="B5101" s="132">
        <v>44774</v>
      </c>
      <c r="C5101" s="133">
        <v>9</v>
      </c>
      <c r="D5101" s="134">
        <v>71.189869999999999</v>
      </c>
    </row>
    <row r="5102" spans="1:4" x14ac:dyDescent="0.25">
      <c r="A5102" s="131" t="s">
        <v>8</v>
      </c>
      <c r="B5102" s="132">
        <v>44774</v>
      </c>
      <c r="C5102" s="133">
        <v>10</v>
      </c>
      <c r="D5102" s="134">
        <v>63.698140000000002</v>
      </c>
    </row>
    <row r="5103" spans="1:4" x14ac:dyDescent="0.25">
      <c r="A5103" s="131" t="s">
        <v>8</v>
      </c>
      <c r="B5103" s="132">
        <v>44774</v>
      </c>
      <c r="C5103" s="133">
        <v>11</v>
      </c>
      <c r="D5103" s="134">
        <v>69.477260000000001</v>
      </c>
    </row>
    <row r="5104" spans="1:4" x14ac:dyDescent="0.25">
      <c r="A5104" s="131" t="s">
        <v>8</v>
      </c>
      <c r="B5104" s="132">
        <v>44774</v>
      </c>
      <c r="C5104" s="133">
        <v>12</v>
      </c>
      <c r="D5104" s="134">
        <v>68.499960000000002</v>
      </c>
    </row>
    <row r="5105" spans="1:4" x14ac:dyDescent="0.25">
      <c r="A5105" s="131" t="s">
        <v>8</v>
      </c>
      <c r="B5105" s="132">
        <v>44774</v>
      </c>
      <c r="C5105" s="133">
        <v>13</v>
      </c>
      <c r="D5105" s="134">
        <v>69.410169999999994</v>
      </c>
    </row>
    <row r="5106" spans="1:4" x14ac:dyDescent="0.25">
      <c r="A5106" s="131" t="s">
        <v>8</v>
      </c>
      <c r="B5106" s="132">
        <v>44774</v>
      </c>
      <c r="C5106" s="133">
        <v>14</v>
      </c>
      <c r="D5106" s="134">
        <v>74.985510000000005</v>
      </c>
    </row>
    <row r="5107" spans="1:4" x14ac:dyDescent="0.25">
      <c r="A5107" s="131" t="s">
        <v>8</v>
      </c>
      <c r="B5107" s="132">
        <v>44774</v>
      </c>
      <c r="C5107" s="133">
        <v>15</v>
      </c>
      <c r="D5107" s="134">
        <v>71.544799999999995</v>
      </c>
    </row>
    <row r="5108" spans="1:4" x14ac:dyDescent="0.25">
      <c r="A5108" s="131" t="s">
        <v>8</v>
      </c>
      <c r="B5108" s="132">
        <v>44774</v>
      </c>
      <c r="C5108" s="133">
        <v>16</v>
      </c>
      <c r="D5108" s="134">
        <v>87.112589999999997</v>
      </c>
    </row>
    <row r="5109" spans="1:4" x14ac:dyDescent="0.25">
      <c r="A5109" s="131" t="s">
        <v>8</v>
      </c>
      <c r="B5109" s="132">
        <v>44774</v>
      </c>
      <c r="C5109" s="133">
        <v>17</v>
      </c>
      <c r="D5109" s="134">
        <v>93.206239999999994</v>
      </c>
    </row>
    <row r="5110" spans="1:4" x14ac:dyDescent="0.25">
      <c r="A5110" s="131" t="s">
        <v>8</v>
      </c>
      <c r="B5110" s="132">
        <v>44774</v>
      </c>
      <c r="C5110" s="133">
        <v>18</v>
      </c>
      <c r="D5110" s="134">
        <v>79.826350000000005</v>
      </c>
    </row>
    <row r="5111" spans="1:4" x14ac:dyDescent="0.25">
      <c r="A5111" s="131" t="s">
        <v>8</v>
      </c>
      <c r="B5111" s="132">
        <v>44774</v>
      </c>
      <c r="C5111" s="133">
        <v>19</v>
      </c>
      <c r="D5111" s="134">
        <v>80.375919999999994</v>
      </c>
    </row>
    <row r="5112" spans="1:4" x14ac:dyDescent="0.25">
      <c r="A5112" s="131" t="s">
        <v>8</v>
      </c>
      <c r="B5112" s="132">
        <v>44774</v>
      </c>
      <c r="C5112" s="133">
        <v>20</v>
      </c>
      <c r="D5112" s="134">
        <v>74.515150000000006</v>
      </c>
    </row>
    <row r="5113" spans="1:4" x14ac:dyDescent="0.25">
      <c r="A5113" s="131" t="s">
        <v>8</v>
      </c>
      <c r="B5113" s="132">
        <v>44774</v>
      </c>
      <c r="C5113" s="133">
        <v>21</v>
      </c>
      <c r="D5113" s="134">
        <v>92.159580000000005</v>
      </c>
    </row>
    <row r="5114" spans="1:4" x14ac:dyDescent="0.25">
      <c r="A5114" s="131" t="s">
        <v>8</v>
      </c>
      <c r="B5114" s="132">
        <v>44774</v>
      </c>
      <c r="C5114" s="133">
        <v>22</v>
      </c>
      <c r="D5114" s="134">
        <v>76.802040000000005</v>
      </c>
    </row>
    <row r="5115" spans="1:4" x14ac:dyDescent="0.25">
      <c r="A5115" s="131" t="s">
        <v>8</v>
      </c>
      <c r="B5115" s="132">
        <v>44774</v>
      </c>
      <c r="C5115" s="133">
        <v>23</v>
      </c>
      <c r="D5115" s="134">
        <v>78.962360000000004</v>
      </c>
    </row>
    <row r="5116" spans="1:4" x14ac:dyDescent="0.25">
      <c r="A5116" s="131" t="s">
        <v>8</v>
      </c>
      <c r="B5116" s="132">
        <v>44774</v>
      </c>
      <c r="C5116" s="133">
        <v>24</v>
      </c>
      <c r="D5116" s="134">
        <v>93.012010000000004</v>
      </c>
    </row>
    <row r="5117" spans="1:4" x14ac:dyDescent="0.25">
      <c r="A5117" s="131" t="s">
        <v>8</v>
      </c>
      <c r="B5117" s="132">
        <v>44775</v>
      </c>
      <c r="C5117" s="133">
        <v>1</v>
      </c>
      <c r="D5117" s="134">
        <v>67.384119999999996</v>
      </c>
    </row>
    <row r="5118" spans="1:4" x14ac:dyDescent="0.25">
      <c r="A5118" s="131" t="s">
        <v>8</v>
      </c>
      <c r="B5118" s="132">
        <v>44775</v>
      </c>
      <c r="C5118" s="133">
        <v>2</v>
      </c>
      <c r="D5118" s="134">
        <v>67.947519999999997</v>
      </c>
    </row>
    <row r="5119" spans="1:4" x14ac:dyDescent="0.25">
      <c r="A5119" s="131" t="s">
        <v>8</v>
      </c>
      <c r="B5119" s="132">
        <v>44775</v>
      </c>
      <c r="C5119" s="133">
        <v>3</v>
      </c>
      <c r="D5119" s="134">
        <v>63.555210000000002</v>
      </c>
    </row>
    <row r="5120" spans="1:4" x14ac:dyDescent="0.25">
      <c r="A5120" s="131" t="s">
        <v>8</v>
      </c>
      <c r="B5120" s="132">
        <v>44775</v>
      </c>
      <c r="C5120" s="133">
        <v>4</v>
      </c>
      <c r="D5120" s="134">
        <v>55.196759999999998</v>
      </c>
    </row>
    <row r="5121" spans="1:4" x14ac:dyDescent="0.25">
      <c r="A5121" s="131" t="s">
        <v>8</v>
      </c>
      <c r="B5121" s="132">
        <v>44775</v>
      </c>
      <c r="C5121" s="133">
        <v>5</v>
      </c>
      <c r="D5121" s="134">
        <v>53.520490000000002</v>
      </c>
    </row>
    <row r="5122" spans="1:4" x14ac:dyDescent="0.25">
      <c r="A5122" s="131" t="s">
        <v>8</v>
      </c>
      <c r="B5122" s="132">
        <v>44775</v>
      </c>
      <c r="C5122" s="133">
        <v>6</v>
      </c>
      <c r="D5122" s="134">
        <v>53.628860000000003</v>
      </c>
    </row>
    <row r="5123" spans="1:4" x14ac:dyDescent="0.25">
      <c r="A5123" s="131" t="s">
        <v>8</v>
      </c>
      <c r="B5123" s="132">
        <v>44775</v>
      </c>
      <c r="C5123" s="133">
        <v>7</v>
      </c>
      <c r="D5123" s="134">
        <v>63.408369999999998</v>
      </c>
    </row>
    <row r="5124" spans="1:4" x14ac:dyDescent="0.25">
      <c r="A5124" s="131" t="s">
        <v>8</v>
      </c>
      <c r="B5124" s="132">
        <v>44775</v>
      </c>
      <c r="C5124" s="133">
        <v>8</v>
      </c>
      <c r="D5124" s="134">
        <v>67.722480000000004</v>
      </c>
    </row>
    <row r="5125" spans="1:4" x14ac:dyDescent="0.25">
      <c r="A5125" s="131" t="s">
        <v>8</v>
      </c>
      <c r="B5125" s="132">
        <v>44775</v>
      </c>
      <c r="C5125" s="133">
        <v>9</v>
      </c>
      <c r="D5125" s="134">
        <v>58.171619999999997</v>
      </c>
    </row>
    <row r="5126" spans="1:4" x14ac:dyDescent="0.25">
      <c r="A5126" s="131" t="s">
        <v>8</v>
      </c>
      <c r="B5126" s="132">
        <v>44775</v>
      </c>
      <c r="C5126" s="133">
        <v>10</v>
      </c>
      <c r="D5126" s="134">
        <v>49.266620000000003</v>
      </c>
    </row>
    <row r="5127" spans="1:4" x14ac:dyDescent="0.25">
      <c r="A5127" s="131" t="s">
        <v>8</v>
      </c>
      <c r="B5127" s="132">
        <v>44775</v>
      </c>
      <c r="C5127" s="133">
        <v>11</v>
      </c>
      <c r="D5127" s="134">
        <v>54.136279999999999</v>
      </c>
    </row>
    <row r="5128" spans="1:4" x14ac:dyDescent="0.25">
      <c r="A5128" s="131" t="s">
        <v>8</v>
      </c>
      <c r="B5128" s="132">
        <v>44775</v>
      </c>
      <c r="C5128" s="133">
        <v>12</v>
      </c>
      <c r="D5128" s="134">
        <v>54.674750000000003</v>
      </c>
    </row>
    <row r="5129" spans="1:4" x14ac:dyDescent="0.25">
      <c r="A5129" s="131" t="s">
        <v>8</v>
      </c>
      <c r="B5129" s="132">
        <v>44775</v>
      </c>
      <c r="C5129" s="133">
        <v>13</v>
      </c>
      <c r="D5129" s="134">
        <v>65.098659999999995</v>
      </c>
    </row>
    <row r="5130" spans="1:4" x14ac:dyDescent="0.25">
      <c r="A5130" s="131" t="s">
        <v>8</v>
      </c>
      <c r="B5130" s="132">
        <v>44775</v>
      </c>
      <c r="C5130" s="133">
        <v>14</v>
      </c>
      <c r="D5130" s="134">
        <v>67.847520000000003</v>
      </c>
    </row>
    <row r="5131" spans="1:4" x14ac:dyDescent="0.25">
      <c r="A5131" s="131" t="s">
        <v>8</v>
      </c>
      <c r="B5131" s="132">
        <v>44775</v>
      </c>
      <c r="C5131" s="133">
        <v>15</v>
      </c>
      <c r="D5131" s="134">
        <v>70.44923</v>
      </c>
    </row>
    <row r="5132" spans="1:4" x14ac:dyDescent="0.25">
      <c r="A5132" s="131" t="s">
        <v>8</v>
      </c>
      <c r="B5132" s="132">
        <v>44775</v>
      </c>
      <c r="C5132" s="133">
        <v>16</v>
      </c>
      <c r="D5132" s="134">
        <v>72.240409999999997</v>
      </c>
    </row>
    <row r="5133" spans="1:4" x14ac:dyDescent="0.25">
      <c r="A5133" s="131" t="s">
        <v>8</v>
      </c>
      <c r="B5133" s="132">
        <v>44775</v>
      </c>
      <c r="C5133" s="133">
        <v>17</v>
      </c>
      <c r="D5133" s="134">
        <v>73.682640000000006</v>
      </c>
    </row>
    <row r="5134" spans="1:4" x14ac:dyDescent="0.25">
      <c r="A5134" s="131" t="s">
        <v>8</v>
      </c>
      <c r="B5134" s="132">
        <v>44775</v>
      </c>
      <c r="C5134" s="133">
        <v>18</v>
      </c>
      <c r="D5134" s="134">
        <v>85.983329999999995</v>
      </c>
    </row>
    <row r="5135" spans="1:4" x14ac:dyDescent="0.25">
      <c r="A5135" s="131" t="s">
        <v>8</v>
      </c>
      <c r="B5135" s="132">
        <v>44775</v>
      </c>
      <c r="C5135" s="133">
        <v>19</v>
      </c>
      <c r="D5135" s="134">
        <v>65.760660000000001</v>
      </c>
    </row>
    <row r="5136" spans="1:4" x14ac:dyDescent="0.25">
      <c r="A5136" s="131" t="s">
        <v>8</v>
      </c>
      <c r="B5136" s="132">
        <v>44775</v>
      </c>
      <c r="C5136" s="133">
        <v>20</v>
      </c>
      <c r="D5136" s="134">
        <v>84.361739999999998</v>
      </c>
    </row>
    <row r="5137" spans="1:4" x14ac:dyDescent="0.25">
      <c r="A5137" s="131" t="s">
        <v>8</v>
      </c>
      <c r="B5137" s="132">
        <v>44775</v>
      </c>
      <c r="C5137" s="133">
        <v>21</v>
      </c>
      <c r="D5137" s="134">
        <v>84.538470000000004</v>
      </c>
    </row>
    <row r="5138" spans="1:4" x14ac:dyDescent="0.25">
      <c r="A5138" s="131" t="s">
        <v>8</v>
      </c>
      <c r="B5138" s="132">
        <v>44775</v>
      </c>
      <c r="C5138" s="133">
        <v>22</v>
      </c>
      <c r="D5138" s="134">
        <v>95.068169999999995</v>
      </c>
    </row>
    <row r="5139" spans="1:4" x14ac:dyDescent="0.25">
      <c r="A5139" s="131" t="s">
        <v>8</v>
      </c>
      <c r="B5139" s="132">
        <v>44775</v>
      </c>
      <c r="C5139" s="133">
        <v>23</v>
      </c>
      <c r="D5139" s="134">
        <v>91.565439999999995</v>
      </c>
    </row>
    <row r="5140" spans="1:4" x14ac:dyDescent="0.25">
      <c r="A5140" s="131" t="s">
        <v>8</v>
      </c>
      <c r="B5140" s="132">
        <v>44775</v>
      </c>
      <c r="C5140" s="133">
        <v>24</v>
      </c>
      <c r="D5140" s="134">
        <v>80.895009999999999</v>
      </c>
    </row>
    <row r="5141" spans="1:4" x14ac:dyDescent="0.25">
      <c r="A5141" s="131" t="s">
        <v>8</v>
      </c>
      <c r="B5141" s="132">
        <v>44776</v>
      </c>
      <c r="C5141" s="133">
        <v>1</v>
      </c>
      <c r="D5141" s="134">
        <v>79.666499999999999</v>
      </c>
    </row>
    <row r="5142" spans="1:4" x14ac:dyDescent="0.25">
      <c r="A5142" s="131" t="s">
        <v>8</v>
      </c>
      <c r="B5142" s="132">
        <v>44776</v>
      </c>
      <c r="C5142" s="133">
        <v>2</v>
      </c>
      <c r="D5142" s="134">
        <v>67.51464</v>
      </c>
    </row>
    <row r="5143" spans="1:4" x14ac:dyDescent="0.25">
      <c r="A5143" s="131" t="s">
        <v>8</v>
      </c>
      <c r="B5143" s="132">
        <v>44776</v>
      </c>
      <c r="C5143" s="133">
        <v>3</v>
      </c>
      <c r="D5143" s="134">
        <v>65.347170000000006</v>
      </c>
    </row>
    <row r="5144" spans="1:4" x14ac:dyDescent="0.25">
      <c r="A5144" s="131" t="s">
        <v>8</v>
      </c>
      <c r="B5144" s="132">
        <v>44776</v>
      </c>
      <c r="C5144" s="133">
        <v>4</v>
      </c>
      <c r="D5144" s="134">
        <v>60.846119999999999</v>
      </c>
    </row>
    <row r="5145" spans="1:4" x14ac:dyDescent="0.25">
      <c r="A5145" s="131" t="s">
        <v>8</v>
      </c>
      <c r="B5145" s="132">
        <v>44776</v>
      </c>
      <c r="C5145" s="133">
        <v>5</v>
      </c>
      <c r="D5145" s="134">
        <v>58.671610000000001</v>
      </c>
    </row>
    <row r="5146" spans="1:4" x14ac:dyDescent="0.25">
      <c r="A5146" s="131" t="s">
        <v>8</v>
      </c>
      <c r="B5146" s="132">
        <v>44776</v>
      </c>
      <c r="C5146" s="133">
        <v>6</v>
      </c>
      <c r="D5146" s="134">
        <v>64.863389999999995</v>
      </c>
    </row>
    <row r="5147" spans="1:4" x14ac:dyDescent="0.25">
      <c r="A5147" s="131" t="s">
        <v>8</v>
      </c>
      <c r="B5147" s="132">
        <v>44776</v>
      </c>
      <c r="C5147" s="133">
        <v>7</v>
      </c>
      <c r="D5147" s="134">
        <v>73.230879999999999</v>
      </c>
    </row>
    <row r="5148" spans="1:4" x14ac:dyDescent="0.25">
      <c r="A5148" s="131" t="s">
        <v>8</v>
      </c>
      <c r="B5148" s="132">
        <v>44776</v>
      </c>
      <c r="C5148" s="133">
        <v>8</v>
      </c>
      <c r="D5148" s="134">
        <v>70.754940000000005</v>
      </c>
    </row>
    <row r="5149" spans="1:4" x14ac:dyDescent="0.25">
      <c r="A5149" s="131" t="s">
        <v>8</v>
      </c>
      <c r="B5149" s="132">
        <v>44776</v>
      </c>
      <c r="C5149" s="133">
        <v>9</v>
      </c>
      <c r="D5149" s="134">
        <v>62.142910000000001</v>
      </c>
    </row>
    <row r="5150" spans="1:4" x14ac:dyDescent="0.25">
      <c r="A5150" s="131" t="s">
        <v>8</v>
      </c>
      <c r="B5150" s="132">
        <v>44776</v>
      </c>
      <c r="C5150" s="133">
        <v>10</v>
      </c>
      <c r="D5150" s="134">
        <v>60.02993</v>
      </c>
    </row>
    <row r="5151" spans="1:4" x14ac:dyDescent="0.25">
      <c r="A5151" s="131" t="s">
        <v>8</v>
      </c>
      <c r="B5151" s="132">
        <v>44776</v>
      </c>
      <c r="C5151" s="133">
        <v>11</v>
      </c>
      <c r="D5151" s="134">
        <v>62.578400000000002</v>
      </c>
    </row>
    <row r="5152" spans="1:4" x14ac:dyDescent="0.25">
      <c r="A5152" s="131" t="s">
        <v>8</v>
      </c>
      <c r="B5152" s="132">
        <v>44776</v>
      </c>
      <c r="C5152" s="133">
        <v>12</v>
      </c>
      <c r="D5152" s="134">
        <v>59.875129999999999</v>
      </c>
    </row>
    <row r="5153" spans="1:4" x14ac:dyDescent="0.25">
      <c r="A5153" s="131" t="s">
        <v>8</v>
      </c>
      <c r="B5153" s="132">
        <v>44776</v>
      </c>
      <c r="C5153" s="133">
        <v>13</v>
      </c>
      <c r="D5153" s="134">
        <v>58.547519999999999</v>
      </c>
    </row>
    <row r="5154" spans="1:4" x14ac:dyDescent="0.25">
      <c r="A5154" s="131" t="s">
        <v>8</v>
      </c>
      <c r="B5154" s="132">
        <v>44776</v>
      </c>
      <c r="C5154" s="133">
        <v>14</v>
      </c>
      <c r="D5154" s="134">
        <v>70.856549999999999</v>
      </c>
    </row>
    <row r="5155" spans="1:4" x14ac:dyDescent="0.25">
      <c r="A5155" s="131" t="s">
        <v>8</v>
      </c>
      <c r="B5155" s="132">
        <v>44776</v>
      </c>
      <c r="C5155" s="133">
        <v>15</v>
      </c>
      <c r="D5155" s="134">
        <v>78.753990000000002</v>
      </c>
    </row>
    <row r="5156" spans="1:4" x14ac:dyDescent="0.25">
      <c r="A5156" s="131" t="s">
        <v>8</v>
      </c>
      <c r="B5156" s="132">
        <v>44776</v>
      </c>
      <c r="C5156" s="133">
        <v>16</v>
      </c>
      <c r="D5156" s="134">
        <v>89.47372</v>
      </c>
    </row>
    <row r="5157" spans="1:4" x14ac:dyDescent="0.25">
      <c r="A5157" s="131" t="s">
        <v>8</v>
      </c>
      <c r="B5157" s="132">
        <v>44776</v>
      </c>
      <c r="C5157" s="133">
        <v>17</v>
      </c>
      <c r="D5157" s="134">
        <v>97.52807</v>
      </c>
    </row>
    <row r="5158" spans="1:4" x14ac:dyDescent="0.25">
      <c r="A5158" s="131" t="s">
        <v>8</v>
      </c>
      <c r="B5158" s="132">
        <v>44776</v>
      </c>
      <c r="C5158" s="133">
        <v>18</v>
      </c>
      <c r="D5158" s="134">
        <v>86.518590000000003</v>
      </c>
    </row>
    <row r="5159" spans="1:4" x14ac:dyDescent="0.25">
      <c r="A5159" s="131" t="s">
        <v>8</v>
      </c>
      <c r="B5159" s="132">
        <v>44776</v>
      </c>
      <c r="C5159" s="133">
        <v>19</v>
      </c>
      <c r="D5159" s="134">
        <v>92.495490000000004</v>
      </c>
    </row>
    <row r="5160" spans="1:4" x14ac:dyDescent="0.25">
      <c r="A5160" s="131" t="s">
        <v>8</v>
      </c>
      <c r="B5160" s="132">
        <v>44776</v>
      </c>
      <c r="C5160" s="133">
        <v>20</v>
      </c>
      <c r="D5160" s="134">
        <v>113.65787</v>
      </c>
    </row>
    <row r="5161" spans="1:4" x14ac:dyDescent="0.25">
      <c r="A5161" s="131" t="s">
        <v>8</v>
      </c>
      <c r="B5161" s="132">
        <v>44776</v>
      </c>
      <c r="C5161" s="133">
        <v>21</v>
      </c>
      <c r="D5161" s="134">
        <v>121.16345</v>
      </c>
    </row>
    <row r="5162" spans="1:4" x14ac:dyDescent="0.25">
      <c r="A5162" s="131" t="s">
        <v>8</v>
      </c>
      <c r="B5162" s="132">
        <v>44776</v>
      </c>
      <c r="C5162" s="133">
        <v>22</v>
      </c>
      <c r="D5162" s="134">
        <v>119.84275</v>
      </c>
    </row>
    <row r="5163" spans="1:4" x14ac:dyDescent="0.25">
      <c r="A5163" s="131" t="s">
        <v>8</v>
      </c>
      <c r="B5163" s="132">
        <v>44776</v>
      </c>
      <c r="C5163" s="133">
        <v>23</v>
      </c>
      <c r="D5163" s="134">
        <v>101.35484</v>
      </c>
    </row>
    <row r="5164" spans="1:4" x14ac:dyDescent="0.25">
      <c r="A5164" s="131" t="s">
        <v>8</v>
      </c>
      <c r="B5164" s="132">
        <v>44776</v>
      </c>
      <c r="C5164" s="133">
        <v>24</v>
      </c>
      <c r="D5164" s="134">
        <v>103.64886</v>
      </c>
    </row>
    <row r="5165" spans="1:4" x14ac:dyDescent="0.25">
      <c r="A5165" s="131" t="s">
        <v>8</v>
      </c>
      <c r="B5165" s="132">
        <v>44777</v>
      </c>
      <c r="C5165" s="133">
        <v>1</v>
      </c>
      <c r="D5165" s="134">
        <v>77.260419999999996</v>
      </c>
    </row>
    <row r="5166" spans="1:4" x14ac:dyDescent="0.25">
      <c r="A5166" s="131" t="s">
        <v>8</v>
      </c>
      <c r="B5166" s="132">
        <v>44777</v>
      </c>
      <c r="C5166" s="133">
        <v>2</v>
      </c>
      <c r="D5166" s="134">
        <v>67.805589999999995</v>
      </c>
    </row>
    <row r="5167" spans="1:4" x14ac:dyDescent="0.25">
      <c r="A5167" s="131" t="s">
        <v>8</v>
      </c>
      <c r="B5167" s="132">
        <v>44777</v>
      </c>
      <c r="C5167" s="133">
        <v>3</v>
      </c>
      <c r="D5167" s="134">
        <v>66.244699999999995</v>
      </c>
    </row>
    <row r="5168" spans="1:4" x14ac:dyDescent="0.25">
      <c r="A5168" s="131" t="s">
        <v>8</v>
      </c>
      <c r="B5168" s="132">
        <v>44777</v>
      </c>
      <c r="C5168" s="133">
        <v>4</v>
      </c>
      <c r="D5168" s="134">
        <v>50.910960000000003</v>
      </c>
    </row>
    <row r="5169" spans="1:4" x14ac:dyDescent="0.25">
      <c r="A5169" s="131" t="s">
        <v>8</v>
      </c>
      <c r="B5169" s="132">
        <v>44777</v>
      </c>
      <c r="C5169" s="133">
        <v>5</v>
      </c>
      <c r="D5169" s="134">
        <v>64.697590000000005</v>
      </c>
    </row>
    <row r="5170" spans="1:4" x14ac:dyDescent="0.25">
      <c r="A5170" s="131" t="s">
        <v>8</v>
      </c>
      <c r="B5170" s="132">
        <v>44777</v>
      </c>
      <c r="C5170" s="133">
        <v>6</v>
      </c>
      <c r="D5170" s="134">
        <v>61.478250000000003</v>
      </c>
    </row>
    <row r="5171" spans="1:4" x14ac:dyDescent="0.25">
      <c r="A5171" s="131" t="s">
        <v>8</v>
      </c>
      <c r="B5171" s="132">
        <v>44777</v>
      </c>
      <c r="C5171" s="133">
        <v>7</v>
      </c>
      <c r="D5171" s="134">
        <v>73.415300000000002</v>
      </c>
    </row>
    <row r="5172" spans="1:4" x14ac:dyDescent="0.25">
      <c r="A5172" s="131" t="s">
        <v>8</v>
      </c>
      <c r="B5172" s="132">
        <v>44777</v>
      </c>
      <c r="C5172" s="133">
        <v>8</v>
      </c>
      <c r="D5172" s="134">
        <v>74.646720000000002</v>
      </c>
    </row>
    <row r="5173" spans="1:4" x14ac:dyDescent="0.25">
      <c r="A5173" s="131" t="s">
        <v>8</v>
      </c>
      <c r="B5173" s="132">
        <v>44777</v>
      </c>
      <c r="C5173" s="133">
        <v>9</v>
      </c>
      <c r="D5173" s="134">
        <v>62.046959999999999</v>
      </c>
    </row>
    <row r="5174" spans="1:4" x14ac:dyDescent="0.25">
      <c r="A5174" s="131" t="s">
        <v>8</v>
      </c>
      <c r="B5174" s="132">
        <v>44777</v>
      </c>
      <c r="C5174" s="133">
        <v>10</v>
      </c>
      <c r="D5174" s="134">
        <v>67.508600000000001</v>
      </c>
    </row>
    <row r="5175" spans="1:4" x14ac:dyDescent="0.25">
      <c r="A5175" s="131" t="s">
        <v>8</v>
      </c>
      <c r="B5175" s="132">
        <v>44777</v>
      </c>
      <c r="C5175" s="133">
        <v>11</v>
      </c>
      <c r="D5175" s="134">
        <v>65.948759999999993</v>
      </c>
    </row>
    <row r="5176" spans="1:4" x14ac:dyDescent="0.25">
      <c r="A5176" s="131" t="s">
        <v>8</v>
      </c>
      <c r="B5176" s="132">
        <v>44777</v>
      </c>
      <c r="C5176" s="133">
        <v>12</v>
      </c>
      <c r="D5176" s="134">
        <v>69.220339999999993</v>
      </c>
    </row>
    <row r="5177" spans="1:4" x14ac:dyDescent="0.25">
      <c r="A5177" s="131" t="s">
        <v>8</v>
      </c>
      <c r="B5177" s="132">
        <v>44777</v>
      </c>
      <c r="C5177" s="133">
        <v>13</v>
      </c>
      <c r="D5177" s="134">
        <v>65.135019999999997</v>
      </c>
    </row>
    <row r="5178" spans="1:4" x14ac:dyDescent="0.25">
      <c r="A5178" s="131" t="s">
        <v>8</v>
      </c>
      <c r="B5178" s="132">
        <v>44777</v>
      </c>
      <c r="C5178" s="133">
        <v>14</v>
      </c>
      <c r="D5178" s="134">
        <v>70.997799999999998</v>
      </c>
    </row>
    <row r="5179" spans="1:4" x14ac:dyDescent="0.25">
      <c r="A5179" s="131" t="s">
        <v>8</v>
      </c>
      <c r="B5179" s="132">
        <v>44777</v>
      </c>
      <c r="C5179" s="133">
        <v>15</v>
      </c>
      <c r="D5179" s="134">
        <v>76.641800000000003</v>
      </c>
    </row>
    <row r="5180" spans="1:4" x14ac:dyDescent="0.25">
      <c r="A5180" s="131" t="s">
        <v>8</v>
      </c>
      <c r="B5180" s="132">
        <v>44777</v>
      </c>
      <c r="C5180" s="133">
        <v>16</v>
      </c>
      <c r="D5180" s="134">
        <v>59.189590000000003</v>
      </c>
    </row>
    <row r="5181" spans="1:4" x14ac:dyDescent="0.25">
      <c r="A5181" s="131" t="s">
        <v>8</v>
      </c>
      <c r="B5181" s="132">
        <v>44777</v>
      </c>
      <c r="C5181" s="133">
        <v>17</v>
      </c>
      <c r="D5181" s="134">
        <v>112.57407000000001</v>
      </c>
    </row>
    <row r="5182" spans="1:4" x14ac:dyDescent="0.25">
      <c r="A5182" s="131" t="s">
        <v>8</v>
      </c>
      <c r="B5182" s="132">
        <v>44777</v>
      </c>
      <c r="C5182" s="133">
        <v>18</v>
      </c>
      <c r="D5182" s="134">
        <v>78.327359999999999</v>
      </c>
    </row>
    <row r="5183" spans="1:4" x14ac:dyDescent="0.25">
      <c r="A5183" s="131" t="s">
        <v>8</v>
      </c>
      <c r="B5183" s="132">
        <v>44777</v>
      </c>
      <c r="C5183" s="133">
        <v>19</v>
      </c>
      <c r="D5183" s="134">
        <v>88.462630000000004</v>
      </c>
    </row>
    <row r="5184" spans="1:4" x14ac:dyDescent="0.25">
      <c r="A5184" s="131" t="s">
        <v>8</v>
      </c>
      <c r="B5184" s="132">
        <v>44777</v>
      </c>
      <c r="C5184" s="133">
        <v>20</v>
      </c>
      <c r="D5184" s="134">
        <v>90.665520000000001</v>
      </c>
    </row>
    <row r="5185" spans="1:4" x14ac:dyDescent="0.25">
      <c r="A5185" s="131" t="s">
        <v>8</v>
      </c>
      <c r="B5185" s="132">
        <v>44777</v>
      </c>
      <c r="C5185" s="133">
        <v>21</v>
      </c>
      <c r="D5185" s="134">
        <v>81.159310000000005</v>
      </c>
    </row>
    <row r="5186" spans="1:4" x14ac:dyDescent="0.25">
      <c r="A5186" s="131" t="s">
        <v>8</v>
      </c>
      <c r="B5186" s="132">
        <v>44777</v>
      </c>
      <c r="C5186" s="133">
        <v>22</v>
      </c>
      <c r="D5186" s="134">
        <v>96.043639999999996</v>
      </c>
    </row>
    <row r="5187" spans="1:4" x14ac:dyDescent="0.25">
      <c r="A5187" s="131" t="s">
        <v>8</v>
      </c>
      <c r="B5187" s="132">
        <v>44777</v>
      </c>
      <c r="C5187" s="133">
        <v>23</v>
      </c>
      <c r="D5187" s="134">
        <v>77.077460000000002</v>
      </c>
    </row>
    <row r="5188" spans="1:4" x14ac:dyDescent="0.25">
      <c r="A5188" s="131" t="s">
        <v>8</v>
      </c>
      <c r="B5188" s="132">
        <v>44777</v>
      </c>
      <c r="C5188" s="133">
        <v>24</v>
      </c>
      <c r="D5188" s="134">
        <v>83.738879999999995</v>
      </c>
    </row>
    <row r="5189" spans="1:4" x14ac:dyDescent="0.25">
      <c r="A5189" s="131" t="s">
        <v>8</v>
      </c>
      <c r="B5189" s="132">
        <v>44778</v>
      </c>
      <c r="C5189" s="133">
        <v>1</v>
      </c>
      <c r="D5189" s="134">
        <v>72.410250000000005</v>
      </c>
    </row>
    <row r="5190" spans="1:4" x14ac:dyDescent="0.25">
      <c r="A5190" s="131" t="s">
        <v>8</v>
      </c>
      <c r="B5190" s="132">
        <v>44778</v>
      </c>
      <c r="C5190" s="133">
        <v>2</v>
      </c>
      <c r="D5190" s="134">
        <v>66.097239999999999</v>
      </c>
    </row>
    <row r="5191" spans="1:4" x14ac:dyDescent="0.25">
      <c r="A5191" s="131" t="s">
        <v>8</v>
      </c>
      <c r="B5191" s="132">
        <v>44778</v>
      </c>
      <c r="C5191" s="133">
        <v>3</v>
      </c>
      <c r="D5191" s="134">
        <v>61.46481</v>
      </c>
    </row>
    <row r="5192" spans="1:4" x14ac:dyDescent="0.25">
      <c r="A5192" s="131" t="s">
        <v>8</v>
      </c>
      <c r="B5192" s="132">
        <v>44778</v>
      </c>
      <c r="C5192" s="133">
        <v>4</v>
      </c>
      <c r="D5192" s="134">
        <v>56.74877</v>
      </c>
    </row>
    <row r="5193" spans="1:4" x14ac:dyDescent="0.25">
      <c r="A5193" s="131" t="s">
        <v>8</v>
      </c>
      <c r="B5193" s="132">
        <v>44778</v>
      </c>
      <c r="C5193" s="133">
        <v>5</v>
      </c>
      <c r="D5193" s="134">
        <v>55.366199999999999</v>
      </c>
    </row>
    <row r="5194" spans="1:4" x14ac:dyDescent="0.25">
      <c r="A5194" s="131" t="s">
        <v>8</v>
      </c>
      <c r="B5194" s="132">
        <v>44778</v>
      </c>
      <c r="C5194" s="133">
        <v>6</v>
      </c>
      <c r="D5194" s="134">
        <v>63.069360000000003</v>
      </c>
    </row>
    <row r="5195" spans="1:4" x14ac:dyDescent="0.25">
      <c r="A5195" s="131" t="s">
        <v>8</v>
      </c>
      <c r="B5195" s="132">
        <v>44778</v>
      </c>
      <c r="C5195" s="133">
        <v>7</v>
      </c>
      <c r="D5195" s="134">
        <v>68.740350000000007</v>
      </c>
    </row>
    <row r="5196" spans="1:4" x14ac:dyDescent="0.25">
      <c r="A5196" s="131" t="s">
        <v>8</v>
      </c>
      <c r="B5196" s="132">
        <v>44778</v>
      </c>
      <c r="C5196" s="133">
        <v>8</v>
      </c>
      <c r="D5196" s="134">
        <v>79.380269999999996</v>
      </c>
    </row>
    <row r="5197" spans="1:4" x14ac:dyDescent="0.25">
      <c r="A5197" s="131" t="s">
        <v>8</v>
      </c>
      <c r="B5197" s="132">
        <v>44778</v>
      </c>
      <c r="C5197" s="133">
        <v>9</v>
      </c>
      <c r="D5197" s="134">
        <v>83.326650000000001</v>
      </c>
    </row>
    <row r="5198" spans="1:4" x14ac:dyDescent="0.25">
      <c r="A5198" s="131" t="s">
        <v>8</v>
      </c>
      <c r="B5198" s="132">
        <v>44778</v>
      </c>
      <c r="C5198" s="133">
        <v>10</v>
      </c>
      <c r="D5198" s="134">
        <v>75.206299999999999</v>
      </c>
    </row>
    <row r="5199" spans="1:4" x14ac:dyDescent="0.25">
      <c r="A5199" s="131" t="s">
        <v>8</v>
      </c>
      <c r="B5199" s="132">
        <v>44778</v>
      </c>
      <c r="C5199" s="133">
        <v>11</v>
      </c>
      <c r="D5199" s="134">
        <v>72.994100000000003</v>
      </c>
    </row>
    <row r="5200" spans="1:4" x14ac:dyDescent="0.25">
      <c r="A5200" s="131" t="s">
        <v>8</v>
      </c>
      <c r="B5200" s="132">
        <v>44778</v>
      </c>
      <c r="C5200" s="133">
        <v>12</v>
      </c>
      <c r="D5200" s="134">
        <v>68.714309999999998</v>
      </c>
    </row>
    <row r="5201" spans="1:4" x14ac:dyDescent="0.25">
      <c r="A5201" s="131" t="s">
        <v>8</v>
      </c>
      <c r="B5201" s="132">
        <v>44778</v>
      </c>
      <c r="C5201" s="133">
        <v>13</v>
      </c>
      <c r="D5201" s="134">
        <v>68.184970000000007</v>
      </c>
    </row>
    <row r="5202" spans="1:4" x14ac:dyDescent="0.25">
      <c r="A5202" s="131" t="s">
        <v>8</v>
      </c>
      <c r="B5202" s="132">
        <v>44778</v>
      </c>
      <c r="C5202" s="133">
        <v>14</v>
      </c>
      <c r="D5202" s="134">
        <v>65.317959999999999</v>
      </c>
    </row>
    <row r="5203" spans="1:4" x14ac:dyDescent="0.25">
      <c r="A5203" s="131" t="s">
        <v>8</v>
      </c>
      <c r="B5203" s="132">
        <v>44778</v>
      </c>
      <c r="C5203" s="133">
        <v>15</v>
      </c>
      <c r="D5203" s="134">
        <v>64.472040000000007</v>
      </c>
    </row>
    <row r="5204" spans="1:4" x14ac:dyDescent="0.25">
      <c r="A5204" s="131" t="s">
        <v>8</v>
      </c>
      <c r="B5204" s="132">
        <v>44778</v>
      </c>
      <c r="C5204" s="133">
        <v>16</v>
      </c>
      <c r="D5204" s="134">
        <v>62.089860000000002</v>
      </c>
    </row>
    <row r="5205" spans="1:4" x14ac:dyDescent="0.25">
      <c r="A5205" s="131" t="s">
        <v>8</v>
      </c>
      <c r="B5205" s="132">
        <v>44778</v>
      </c>
      <c r="C5205" s="133">
        <v>17</v>
      </c>
      <c r="D5205" s="134">
        <v>70.024100000000004</v>
      </c>
    </row>
    <row r="5206" spans="1:4" x14ac:dyDescent="0.25">
      <c r="A5206" s="131" t="s">
        <v>8</v>
      </c>
      <c r="B5206" s="132">
        <v>44778</v>
      </c>
      <c r="C5206" s="133">
        <v>18</v>
      </c>
      <c r="D5206" s="134">
        <v>63.334330000000001</v>
      </c>
    </row>
    <row r="5207" spans="1:4" x14ac:dyDescent="0.25">
      <c r="A5207" s="131" t="s">
        <v>8</v>
      </c>
      <c r="B5207" s="132">
        <v>44778</v>
      </c>
      <c r="C5207" s="133">
        <v>19</v>
      </c>
      <c r="D5207" s="134">
        <v>66.164820000000006</v>
      </c>
    </row>
    <row r="5208" spans="1:4" x14ac:dyDescent="0.25">
      <c r="A5208" s="131" t="s">
        <v>8</v>
      </c>
      <c r="B5208" s="132">
        <v>44778</v>
      </c>
      <c r="C5208" s="133">
        <v>20</v>
      </c>
      <c r="D5208" s="134">
        <v>77.020210000000006</v>
      </c>
    </row>
    <row r="5209" spans="1:4" x14ac:dyDescent="0.25">
      <c r="A5209" s="131" t="s">
        <v>8</v>
      </c>
      <c r="B5209" s="132">
        <v>44778</v>
      </c>
      <c r="C5209" s="133">
        <v>21</v>
      </c>
      <c r="D5209" s="134">
        <v>74.416489999999996</v>
      </c>
    </row>
    <row r="5210" spans="1:4" x14ac:dyDescent="0.25">
      <c r="A5210" s="131" t="s">
        <v>8</v>
      </c>
      <c r="B5210" s="132">
        <v>44778</v>
      </c>
      <c r="C5210" s="133">
        <v>22</v>
      </c>
      <c r="D5210" s="134">
        <v>73.691569999999999</v>
      </c>
    </row>
    <row r="5211" spans="1:4" x14ac:dyDescent="0.25">
      <c r="A5211" s="131" t="s">
        <v>8</v>
      </c>
      <c r="B5211" s="132">
        <v>44778</v>
      </c>
      <c r="C5211" s="133">
        <v>23</v>
      </c>
      <c r="D5211" s="134">
        <v>78.149330000000006</v>
      </c>
    </row>
    <row r="5212" spans="1:4" x14ac:dyDescent="0.25">
      <c r="A5212" s="131" t="s">
        <v>8</v>
      </c>
      <c r="B5212" s="132">
        <v>44778</v>
      </c>
      <c r="C5212" s="133">
        <v>24</v>
      </c>
      <c r="D5212" s="134">
        <v>87.195580000000007</v>
      </c>
    </row>
    <row r="5213" spans="1:4" x14ac:dyDescent="0.25">
      <c r="A5213" s="131" t="s">
        <v>8</v>
      </c>
      <c r="B5213" s="132">
        <v>44779</v>
      </c>
      <c r="C5213" s="133">
        <v>1</v>
      </c>
      <c r="D5213" s="134">
        <v>70.948849999999993</v>
      </c>
    </row>
    <row r="5214" spans="1:4" x14ac:dyDescent="0.25">
      <c r="A5214" s="131" t="s">
        <v>8</v>
      </c>
      <c r="B5214" s="132">
        <v>44779</v>
      </c>
      <c r="C5214" s="133">
        <v>2</v>
      </c>
      <c r="D5214" s="134">
        <v>66.877229999999997</v>
      </c>
    </row>
    <row r="5215" spans="1:4" x14ac:dyDescent="0.25">
      <c r="A5215" s="131" t="s">
        <v>8</v>
      </c>
      <c r="B5215" s="132">
        <v>44779</v>
      </c>
      <c r="C5215" s="133">
        <v>3</v>
      </c>
      <c r="D5215" s="134">
        <v>64.800129999999996</v>
      </c>
    </row>
    <row r="5216" spans="1:4" x14ac:dyDescent="0.25">
      <c r="A5216" s="131" t="s">
        <v>8</v>
      </c>
      <c r="B5216" s="132">
        <v>44779</v>
      </c>
      <c r="C5216" s="133">
        <v>4</v>
      </c>
      <c r="D5216" s="134">
        <v>61.011749999999999</v>
      </c>
    </row>
    <row r="5217" spans="1:4" x14ac:dyDescent="0.25">
      <c r="A5217" s="131" t="s">
        <v>8</v>
      </c>
      <c r="B5217" s="132">
        <v>44779</v>
      </c>
      <c r="C5217" s="133">
        <v>5</v>
      </c>
      <c r="D5217" s="134">
        <v>58.127969999999998</v>
      </c>
    </row>
    <row r="5218" spans="1:4" x14ac:dyDescent="0.25">
      <c r="A5218" s="131" t="s">
        <v>8</v>
      </c>
      <c r="B5218" s="132">
        <v>44779</v>
      </c>
      <c r="C5218" s="133">
        <v>6</v>
      </c>
      <c r="D5218" s="134">
        <v>56.709229999999998</v>
      </c>
    </row>
    <row r="5219" spans="1:4" x14ac:dyDescent="0.25">
      <c r="A5219" s="131" t="s">
        <v>8</v>
      </c>
      <c r="B5219" s="132">
        <v>44779</v>
      </c>
      <c r="C5219" s="133">
        <v>7</v>
      </c>
      <c r="D5219" s="134">
        <v>59.280360000000002</v>
      </c>
    </row>
    <row r="5220" spans="1:4" x14ac:dyDescent="0.25">
      <c r="A5220" s="131" t="s">
        <v>8</v>
      </c>
      <c r="B5220" s="132">
        <v>44779</v>
      </c>
      <c r="C5220" s="133">
        <v>8</v>
      </c>
      <c r="D5220" s="134">
        <v>57.151969999999999</v>
      </c>
    </row>
    <row r="5221" spans="1:4" x14ac:dyDescent="0.25">
      <c r="A5221" s="131" t="s">
        <v>8</v>
      </c>
      <c r="B5221" s="132">
        <v>44779</v>
      </c>
      <c r="C5221" s="133">
        <v>9</v>
      </c>
      <c r="D5221" s="134">
        <v>49.029249999999998</v>
      </c>
    </row>
    <row r="5222" spans="1:4" x14ac:dyDescent="0.25">
      <c r="A5222" s="131" t="s">
        <v>8</v>
      </c>
      <c r="B5222" s="132">
        <v>44779</v>
      </c>
      <c r="C5222" s="133">
        <v>10</v>
      </c>
      <c r="D5222" s="134">
        <v>29.898540000000001</v>
      </c>
    </row>
    <row r="5223" spans="1:4" x14ac:dyDescent="0.25">
      <c r="A5223" s="131" t="s">
        <v>8</v>
      </c>
      <c r="B5223" s="132">
        <v>44779</v>
      </c>
      <c r="C5223" s="133">
        <v>11</v>
      </c>
      <c r="D5223" s="134">
        <v>37.750959999999999</v>
      </c>
    </row>
    <row r="5224" spans="1:4" x14ac:dyDescent="0.25">
      <c r="A5224" s="131" t="s">
        <v>8</v>
      </c>
      <c r="B5224" s="132">
        <v>44779</v>
      </c>
      <c r="C5224" s="133">
        <v>12</v>
      </c>
      <c r="D5224" s="134">
        <v>27.732880000000002</v>
      </c>
    </row>
    <row r="5225" spans="1:4" x14ac:dyDescent="0.25">
      <c r="A5225" s="131" t="s">
        <v>8</v>
      </c>
      <c r="B5225" s="132">
        <v>44779</v>
      </c>
      <c r="C5225" s="133">
        <v>13</v>
      </c>
      <c r="D5225" s="134">
        <v>40.362470000000002</v>
      </c>
    </row>
    <row r="5226" spans="1:4" x14ac:dyDescent="0.25">
      <c r="A5226" s="131" t="s">
        <v>8</v>
      </c>
      <c r="B5226" s="132">
        <v>44779</v>
      </c>
      <c r="C5226" s="133">
        <v>14</v>
      </c>
      <c r="D5226" s="134">
        <v>49.094949999999997</v>
      </c>
    </row>
    <row r="5227" spans="1:4" x14ac:dyDescent="0.25">
      <c r="A5227" s="131" t="s">
        <v>8</v>
      </c>
      <c r="B5227" s="132">
        <v>44779</v>
      </c>
      <c r="C5227" s="133">
        <v>15</v>
      </c>
      <c r="D5227" s="134">
        <v>53.691310000000001</v>
      </c>
    </row>
    <row r="5228" spans="1:4" x14ac:dyDescent="0.25">
      <c r="A5228" s="131" t="s">
        <v>8</v>
      </c>
      <c r="B5228" s="132">
        <v>44779</v>
      </c>
      <c r="C5228" s="133">
        <v>16</v>
      </c>
      <c r="D5228" s="134">
        <v>48.905569999999997</v>
      </c>
    </row>
    <row r="5229" spans="1:4" x14ac:dyDescent="0.25">
      <c r="A5229" s="131" t="s">
        <v>8</v>
      </c>
      <c r="B5229" s="132">
        <v>44779</v>
      </c>
      <c r="C5229" s="133">
        <v>17</v>
      </c>
      <c r="D5229" s="134">
        <v>47.441279999999999</v>
      </c>
    </row>
    <row r="5230" spans="1:4" x14ac:dyDescent="0.25">
      <c r="A5230" s="131" t="s">
        <v>8</v>
      </c>
      <c r="B5230" s="132">
        <v>44779</v>
      </c>
      <c r="C5230" s="133">
        <v>18</v>
      </c>
      <c r="D5230" s="134">
        <v>36.504559999999998</v>
      </c>
    </row>
    <row r="5231" spans="1:4" x14ac:dyDescent="0.25">
      <c r="A5231" s="131" t="s">
        <v>8</v>
      </c>
      <c r="B5231" s="132">
        <v>44779</v>
      </c>
      <c r="C5231" s="133">
        <v>19</v>
      </c>
      <c r="D5231" s="134">
        <v>40.196190000000001</v>
      </c>
    </row>
    <row r="5232" spans="1:4" x14ac:dyDescent="0.25">
      <c r="A5232" s="131" t="s">
        <v>8</v>
      </c>
      <c r="B5232" s="132">
        <v>44779</v>
      </c>
      <c r="C5232" s="133">
        <v>20</v>
      </c>
      <c r="D5232" s="134">
        <v>53.487969999999997</v>
      </c>
    </row>
    <row r="5233" spans="1:4" x14ac:dyDescent="0.25">
      <c r="A5233" s="131" t="s">
        <v>8</v>
      </c>
      <c r="B5233" s="132">
        <v>44779</v>
      </c>
      <c r="C5233" s="133">
        <v>21</v>
      </c>
      <c r="D5233" s="134">
        <v>73.297070000000005</v>
      </c>
    </row>
    <row r="5234" spans="1:4" x14ac:dyDescent="0.25">
      <c r="A5234" s="131" t="s">
        <v>8</v>
      </c>
      <c r="B5234" s="132">
        <v>44779</v>
      </c>
      <c r="C5234" s="133">
        <v>22</v>
      </c>
      <c r="D5234" s="134">
        <v>59.512819999999998</v>
      </c>
    </row>
    <row r="5235" spans="1:4" x14ac:dyDescent="0.25">
      <c r="A5235" s="131" t="s">
        <v>8</v>
      </c>
      <c r="B5235" s="132">
        <v>44779</v>
      </c>
      <c r="C5235" s="133">
        <v>23</v>
      </c>
      <c r="D5235" s="134">
        <v>65.959580000000003</v>
      </c>
    </row>
    <row r="5236" spans="1:4" x14ac:dyDescent="0.25">
      <c r="A5236" s="131" t="s">
        <v>8</v>
      </c>
      <c r="B5236" s="132">
        <v>44779</v>
      </c>
      <c r="C5236" s="133">
        <v>24</v>
      </c>
      <c r="D5236" s="134">
        <v>62.483640000000001</v>
      </c>
    </row>
    <row r="5237" spans="1:4" x14ac:dyDescent="0.25">
      <c r="A5237" s="131" t="s">
        <v>8</v>
      </c>
      <c r="B5237" s="132">
        <v>44780</v>
      </c>
      <c r="C5237" s="133">
        <v>1</v>
      </c>
      <c r="D5237" s="134">
        <v>53.667630000000003</v>
      </c>
    </row>
    <row r="5238" spans="1:4" x14ac:dyDescent="0.25">
      <c r="A5238" s="131" t="s">
        <v>8</v>
      </c>
      <c r="B5238" s="132">
        <v>44780</v>
      </c>
      <c r="C5238" s="133">
        <v>2</v>
      </c>
      <c r="D5238" s="134">
        <v>52.458159999999999</v>
      </c>
    </row>
    <row r="5239" spans="1:4" x14ac:dyDescent="0.25">
      <c r="A5239" s="131" t="s">
        <v>8</v>
      </c>
      <c r="B5239" s="132">
        <v>44780</v>
      </c>
      <c r="C5239" s="133">
        <v>3</v>
      </c>
      <c r="D5239" s="134">
        <v>56.645359999999997</v>
      </c>
    </row>
    <row r="5240" spans="1:4" x14ac:dyDescent="0.25">
      <c r="A5240" s="131" t="s">
        <v>8</v>
      </c>
      <c r="B5240" s="132">
        <v>44780</v>
      </c>
      <c r="C5240" s="133">
        <v>4</v>
      </c>
      <c r="D5240" s="134">
        <v>56.950569999999999</v>
      </c>
    </row>
    <row r="5241" spans="1:4" x14ac:dyDescent="0.25">
      <c r="A5241" s="131" t="s">
        <v>8</v>
      </c>
      <c r="B5241" s="132">
        <v>44780</v>
      </c>
      <c r="C5241" s="133">
        <v>5</v>
      </c>
      <c r="D5241" s="134">
        <v>53.068449999999999</v>
      </c>
    </row>
    <row r="5242" spans="1:4" x14ac:dyDescent="0.25">
      <c r="A5242" s="131" t="s">
        <v>8</v>
      </c>
      <c r="B5242" s="132">
        <v>44780</v>
      </c>
      <c r="C5242" s="133">
        <v>6</v>
      </c>
      <c r="D5242" s="134">
        <v>50.896369999999997</v>
      </c>
    </row>
    <row r="5243" spans="1:4" x14ac:dyDescent="0.25">
      <c r="A5243" s="131" t="s">
        <v>8</v>
      </c>
      <c r="B5243" s="132">
        <v>44780</v>
      </c>
      <c r="C5243" s="133">
        <v>7</v>
      </c>
      <c r="D5243" s="134">
        <v>50.841099999999997</v>
      </c>
    </row>
    <row r="5244" spans="1:4" x14ac:dyDescent="0.25">
      <c r="A5244" s="131" t="s">
        <v>8</v>
      </c>
      <c r="B5244" s="132">
        <v>44780</v>
      </c>
      <c r="C5244" s="133">
        <v>8</v>
      </c>
      <c r="D5244" s="134">
        <v>48.321339999999999</v>
      </c>
    </row>
    <row r="5245" spans="1:4" x14ac:dyDescent="0.25">
      <c r="A5245" s="131" t="s">
        <v>8</v>
      </c>
      <c r="B5245" s="132">
        <v>44780</v>
      </c>
      <c r="C5245" s="133">
        <v>9</v>
      </c>
      <c r="D5245" s="134">
        <v>28.88015</v>
      </c>
    </row>
    <row r="5246" spans="1:4" x14ac:dyDescent="0.25">
      <c r="A5246" s="131" t="s">
        <v>8</v>
      </c>
      <c r="B5246" s="132">
        <v>44780</v>
      </c>
      <c r="C5246" s="133">
        <v>10</v>
      </c>
      <c r="D5246" s="134">
        <v>29.844860000000001</v>
      </c>
    </row>
    <row r="5247" spans="1:4" x14ac:dyDescent="0.25">
      <c r="A5247" s="131" t="s">
        <v>8</v>
      </c>
      <c r="B5247" s="132">
        <v>44780</v>
      </c>
      <c r="C5247" s="133">
        <v>11</v>
      </c>
      <c r="D5247" s="134">
        <v>27.20468</v>
      </c>
    </row>
    <row r="5248" spans="1:4" x14ac:dyDescent="0.25">
      <c r="A5248" s="131" t="s">
        <v>8</v>
      </c>
      <c r="B5248" s="132">
        <v>44780</v>
      </c>
      <c r="C5248" s="133">
        <v>12</v>
      </c>
      <c r="D5248" s="134">
        <v>23.334409999999998</v>
      </c>
    </row>
    <row r="5249" spans="1:4" x14ac:dyDescent="0.25">
      <c r="A5249" s="131" t="s">
        <v>8</v>
      </c>
      <c r="B5249" s="132">
        <v>44780</v>
      </c>
      <c r="C5249" s="133">
        <v>13</v>
      </c>
      <c r="D5249" s="134">
        <v>22.746549999999999</v>
      </c>
    </row>
    <row r="5250" spans="1:4" x14ac:dyDescent="0.25">
      <c r="A5250" s="131" t="s">
        <v>8</v>
      </c>
      <c r="B5250" s="132">
        <v>44780</v>
      </c>
      <c r="C5250" s="133">
        <v>14</v>
      </c>
      <c r="D5250" s="134">
        <v>34.878450000000001</v>
      </c>
    </row>
    <row r="5251" spans="1:4" x14ac:dyDescent="0.25">
      <c r="A5251" s="131" t="s">
        <v>8</v>
      </c>
      <c r="B5251" s="132">
        <v>44780</v>
      </c>
      <c r="C5251" s="133">
        <v>15</v>
      </c>
      <c r="D5251" s="134">
        <v>49.633650000000003</v>
      </c>
    </row>
    <row r="5252" spans="1:4" x14ac:dyDescent="0.25">
      <c r="A5252" s="131" t="s">
        <v>8</v>
      </c>
      <c r="B5252" s="132">
        <v>44780</v>
      </c>
      <c r="C5252" s="133">
        <v>16</v>
      </c>
      <c r="D5252" s="134">
        <v>67.698040000000006</v>
      </c>
    </row>
    <row r="5253" spans="1:4" x14ac:dyDescent="0.25">
      <c r="A5253" s="131" t="s">
        <v>8</v>
      </c>
      <c r="B5253" s="132">
        <v>44780</v>
      </c>
      <c r="C5253" s="133">
        <v>17</v>
      </c>
      <c r="D5253" s="134">
        <v>71.532079999999993</v>
      </c>
    </row>
    <row r="5254" spans="1:4" x14ac:dyDescent="0.25">
      <c r="A5254" s="131" t="s">
        <v>8</v>
      </c>
      <c r="B5254" s="132">
        <v>44780</v>
      </c>
      <c r="C5254" s="133">
        <v>18</v>
      </c>
      <c r="D5254" s="134">
        <v>65.037379999999999</v>
      </c>
    </row>
    <row r="5255" spans="1:4" x14ac:dyDescent="0.25">
      <c r="A5255" s="131" t="s">
        <v>8</v>
      </c>
      <c r="B5255" s="132">
        <v>44780</v>
      </c>
      <c r="C5255" s="133">
        <v>19</v>
      </c>
      <c r="D5255" s="134">
        <v>77.478570000000005</v>
      </c>
    </row>
    <row r="5256" spans="1:4" x14ac:dyDescent="0.25">
      <c r="A5256" s="131" t="s">
        <v>8</v>
      </c>
      <c r="B5256" s="132">
        <v>44780</v>
      </c>
      <c r="C5256" s="133">
        <v>20</v>
      </c>
      <c r="D5256" s="134">
        <v>120.23658</v>
      </c>
    </row>
    <row r="5257" spans="1:4" x14ac:dyDescent="0.25">
      <c r="A5257" s="131" t="s">
        <v>8</v>
      </c>
      <c r="B5257" s="132">
        <v>44780</v>
      </c>
      <c r="C5257" s="133">
        <v>21</v>
      </c>
      <c r="D5257" s="134">
        <v>127.59926</v>
      </c>
    </row>
    <row r="5258" spans="1:4" x14ac:dyDescent="0.25">
      <c r="A5258" s="131" t="s">
        <v>8</v>
      </c>
      <c r="B5258" s="132">
        <v>44780</v>
      </c>
      <c r="C5258" s="133">
        <v>22</v>
      </c>
      <c r="D5258" s="134">
        <v>86.568439999999995</v>
      </c>
    </row>
    <row r="5259" spans="1:4" x14ac:dyDescent="0.25">
      <c r="A5259" s="131" t="s">
        <v>8</v>
      </c>
      <c r="B5259" s="132">
        <v>44780</v>
      </c>
      <c r="C5259" s="133">
        <v>23</v>
      </c>
      <c r="D5259" s="134">
        <v>85.041939999999997</v>
      </c>
    </row>
    <row r="5260" spans="1:4" x14ac:dyDescent="0.25">
      <c r="A5260" s="131" t="s">
        <v>8</v>
      </c>
      <c r="B5260" s="132">
        <v>44780</v>
      </c>
      <c r="C5260" s="133">
        <v>24</v>
      </c>
      <c r="D5260" s="134">
        <v>78.861170000000001</v>
      </c>
    </row>
    <row r="5261" spans="1:4" x14ac:dyDescent="0.25">
      <c r="A5261" s="131" t="s">
        <v>8</v>
      </c>
      <c r="B5261" s="132">
        <v>44781</v>
      </c>
      <c r="C5261" s="133">
        <v>1</v>
      </c>
      <c r="D5261" s="134">
        <v>60.67221</v>
      </c>
    </row>
    <row r="5262" spans="1:4" x14ac:dyDescent="0.25">
      <c r="A5262" s="131" t="s">
        <v>8</v>
      </c>
      <c r="B5262" s="132">
        <v>44781</v>
      </c>
      <c r="C5262" s="133">
        <v>2</v>
      </c>
      <c r="D5262" s="134">
        <v>55.019950000000001</v>
      </c>
    </row>
    <row r="5263" spans="1:4" x14ac:dyDescent="0.25">
      <c r="A5263" s="131" t="s">
        <v>8</v>
      </c>
      <c r="B5263" s="132">
        <v>44781</v>
      </c>
      <c r="C5263" s="133">
        <v>3</v>
      </c>
      <c r="D5263" s="134">
        <v>56.462679999999999</v>
      </c>
    </row>
    <row r="5264" spans="1:4" x14ac:dyDescent="0.25">
      <c r="A5264" s="131" t="s">
        <v>8</v>
      </c>
      <c r="B5264" s="132">
        <v>44781</v>
      </c>
      <c r="C5264" s="133">
        <v>4</v>
      </c>
      <c r="D5264" s="134">
        <v>54.270890000000001</v>
      </c>
    </row>
    <row r="5265" spans="1:4" x14ac:dyDescent="0.25">
      <c r="A5265" s="131" t="s">
        <v>8</v>
      </c>
      <c r="B5265" s="132">
        <v>44781</v>
      </c>
      <c r="C5265" s="133">
        <v>5</v>
      </c>
      <c r="D5265" s="134">
        <v>54.2575</v>
      </c>
    </row>
    <row r="5266" spans="1:4" x14ac:dyDescent="0.25">
      <c r="A5266" s="131" t="s">
        <v>8</v>
      </c>
      <c r="B5266" s="132">
        <v>44781</v>
      </c>
      <c r="C5266" s="133">
        <v>6</v>
      </c>
      <c r="D5266" s="134">
        <v>56.269069999999999</v>
      </c>
    </row>
    <row r="5267" spans="1:4" x14ac:dyDescent="0.25">
      <c r="A5267" s="131" t="s">
        <v>8</v>
      </c>
      <c r="B5267" s="132">
        <v>44781</v>
      </c>
      <c r="C5267" s="133">
        <v>7</v>
      </c>
      <c r="D5267" s="134">
        <v>59.320140000000002</v>
      </c>
    </row>
    <row r="5268" spans="1:4" x14ac:dyDescent="0.25">
      <c r="A5268" s="131" t="s">
        <v>8</v>
      </c>
      <c r="B5268" s="132">
        <v>44781</v>
      </c>
      <c r="C5268" s="133">
        <v>8</v>
      </c>
      <c r="D5268" s="134">
        <v>59.058140000000002</v>
      </c>
    </row>
    <row r="5269" spans="1:4" x14ac:dyDescent="0.25">
      <c r="A5269" s="131" t="s">
        <v>8</v>
      </c>
      <c r="B5269" s="132">
        <v>44781</v>
      </c>
      <c r="C5269" s="133">
        <v>9</v>
      </c>
      <c r="D5269" s="134">
        <v>55.136209999999998</v>
      </c>
    </row>
    <row r="5270" spans="1:4" x14ac:dyDescent="0.25">
      <c r="A5270" s="131" t="s">
        <v>8</v>
      </c>
      <c r="B5270" s="132">
        <v>44781</v>
      </c>
      <c r="C5270" s="133">
        <v>10</v>
      </c>
      <c r="D5270" s="134">
        <v>54.861559999999997</v>
      </c>
    </row>
    <row r="5271" spans="1:4" x14ac:dyDescent="0.25">
      <c r="A5271" s="131" t="s">
        <v>8</v>
      </c>
      <c r="B5271" s="132">
        <v>44781</v>
      </c>
      <c r="C5271" s="133">
        <v>11</v>
      </c>
      <c r="D5271" s="134">
        <v>52.625019999999999</v>
      </c>
    </row>
    <row r="5272" spans="1:4" x14ac:dyDescent="0.25">
      <c r="A5272" s="131" t="s">
        <v>8</v>
      </c>
      <c r="B5272" s="132">
        <v>44781</v>
      </c>
      <c r="C5272" s="133">
        <v>12</v>
      </c>
      <c r="D5272" s="134">
        <v>60.748289999999997</v>
      </c>
    </row>
    <row r="5273" spans="1:4" x14ac:dyDescent="0.25">
      <c r="A5273" s="131" t="s">
        <v>8</v>
      </c>
      <c r="B5273" s="132">
        <v>44781</v>
      </c>
      <c r="C5273" s="133">
        <v>13</v>
      </c>
      <c r="D5273" s="134">
        <v>61.844540000000002</v>
      </c>
    </row>
    <row r="5274" spans="1:4" x14ac:dyDescent="0.25">
      <c r="A5274" s="131" t="s">
        <v>8</v>
      </c>
      <c r="B5274" s="132">
        <v>44781</v>
      </c>
      <c r="C5274" s="133">
        <v>14</v>
      </c>
      <c r="D5274" s="134">
        <v>77.560839999999999</v>
      </c>
    </row>
    <row r="5275" spans="1:4" x14ac:dyDescent="0.25">
      <c r="A5275" s="131" t="s">
        <v>8</v>
      </c>
      <c r="B5275" s="132">
        <v>44781</v>
      </c>
      <c r="C5275" s="133">
        <v>15</v>
      </c>
      <c r="D5275" s="134">
        <v>79.202060000000003</v>
      </c>
    </row>
    <row r="5276" spans="1:4" x14ac:dyDescent="0.25">
      <c r="A5276" s="131" t="s">
        <v>8</v>
      </c>
      <c r="B5276" s="132">
        <v>44781</v>
      </c>
      <c r="C5276" s="133">
        <v>16</v>
      </c>
      <c r="D5276" s="134">
        <v>83.463750000000005</v>
      </c>
    </row>
    <row r="5277" spans="1:4" x14ac:dyDescent="0.25">
      <c r="A5277" s="131" t="s">
        <v>8</v>
      </c>
      <c r="B5277" s="132">
        <v>44781</v>
      </c>
      <c r="C5277" s="133">
        <v>17</v>
      </c>
      <c r="D5277" s="134">
        <v>84.577179999999998</v>
      </c>
    </row>
    <row r="5278" spans="1:4" x14ac:dyDescent="0.25">
      <c r="A5278" s="131" t="s">
        <v>8</v>
      </c>
      <c r="B5278" s="132">
        <v>44781</v>
      </c>
      <c r="C5278" s="133">
        <v>18</v>
      </c>
      <c r="D5278" s="134">
        <v>97.887420000000006</v>
      </c>
    </row>
    <row r="5279" spans="1:4" x14ac:dyDescent="0.25">
      <c r="A5279" s="131" t="s">
        <v>8</v>
      </c>
      <c r="B5279" s="132">
        <v>44781</v>
      </c>
      <c r="C5279" s="133">
        <v>19</v>
      </c>
      <c r="D5279" s="134">
        <v>105.18622000000001</v>
      </c>
    </row>
    <row r="5280" spans="1:4" x14ac:dyDescent="0.25">
      <c r="A5280" s="131" t="s">
        <v>8</v>
      </c>
      <c r="B5280" s="132">
        <v>44781</v>
      </c>
      <c r="C5280" s="133">
        <v>20</v>
      </c>
      <c r="D5280" s="134">
        <v>180.82843</v>
      </c>
    </row>
    <row r="5281" spans="1:4" x14ac:dyDescent="0.25">
      <c r="A5281" s="131" t="s">
        <v>8</v>
      </c>
      <c r="B5281" s="132">
        <v>44781</v>
      </c>
      <c r="C5281" s="133">
        <v>21</v>
      </c>
      <c r="D5281" s="134">
        <v>140.26768000000001</v>
      </c>
    </row>
    <row r="5282" spans="1:4" x14ac:dyDescent="0.25">
      <c r="A5282" s="131" t="s">
        <v>8</v>
      </c>
      <c r="B5282" s="132">
        <v>44781</v>
      </c>
      <c r="C5282" s="133">
        <v>22</v>
      </c>
      <c r="D5282" s="134">
        <v>136.25207</v>
      </c>
    </row>
    <row r="5283" spans="1:4" x14ac:dyDescent="0.25">
      <c r="A5283" s="131" t="s">
        <v>8</v>
      </c>
      <c r="B5283" s="132">
        <v>44781</v>
      </c>
      <c r="C5283" s="133">
        <v>23</v>
      </c>
      <c r="D5283" s="134">
        <v>115.0398</v>
      </c>
    </row>
    <row r="5284" spans="1:4" x14ac:dyDescent="0.25">
      <c r="A5284" s="131" t="s">
        <v>8</v>
      </c>
      <c r="B5284" s="132">
        <v>44781</v>
      </c>
      <c r="C5284" s="133">
        <v>24</v>
      </c>
      <c r="D5284" s="134">
        <v>98.437759999999997</v>
      </c>
    </row>
    <row r="5285" spans="1:4" x14ac:dyDescent="0.25">
      <c r="A5285" s="131" t="s">
        <v>8</v>
      </c>
      <c r="B5285" s="132">
        <v>44782</v>
      </c>
      <c r="C5285" s="133">
        <v>1</v>
      </c>
      <c r="D5285" s="134">
        <v>81.908339999999995</v>
      </c>
    </row>
    <row r="5286" spans="1:4" x14ac:dyDescent="0.25">
      <c r="A5286" s="131" t="s">
        <v>8</v>
      </c>
      <c r="B5286" s="132">
        <v>44782</v>
      </c>
      <c r="C5286" s="133">
        <v>2</v>
      </c>
      <c r="D5286" s="134">
        <v>73.511200000000002</v>
      </c>
    </row>
    <row r="5287" spans="1:4" x14ac:dyDescent="0.25">
      <c r="A5287" s="131" t="s">
        <v>8</v>
      </c>
      <c r="B5287" s="132">
        <v>44782</v>
      </c>
      <c r="C5287" s="133">
        <v>3</v>
      </c>
      <c r="D5287" s="134">
        <v>66.562910000000002</v>
      </c>
    </row>
    <row r="5288" spans="1:4" x14ac:dyDescent="0.25">
      <c r="A5288" s="131" t="s">
        <v>8</v>
      </c>
      <c r="B5288" s="132">
        <v>44782</v>
      </c>
      <c r="C5288" s="133">
        <v>4</v>
      </c>
      <c r="D5288" s="134">
        <v>63.37809</v>
      </c>
    </row>
    <row r="5289" spans="1:4" x14ac:dyDescent="0.25">
      <c r="A5289" s="131" t="s">
        <v>8</v>
      </c>
      <c r="B5289" s="132">
        <v>44782</v>
      </c>
      <c r="C5289" s="133">
        <v>5</v>
      </c>
      <c r="D5289" s="134">
        <v>58.979509999999998</v>
      </c>
    </row>
    <row r="5290" spans="1:4" x14ac:dyDescent="0.25">
      <c r="A5290" s="131" t="s">
        <v>8</v>
      </c>
      <c r="B5290" s="132">
        <v>44782</v>
      </c>
      <c r="C5290" s="133">
        <v>6</v>
      </c>
      <c r="D5290" s="134">
        <v>61.37903</v>
      </c>
    </row>
    <row r="5291" spans="1:4" x14ac:dyDescent="0.25">
      <c r="A5291" s="131" t="s">
        <v>8</v>
      </c>
      <c r="B5291" s="132">
        <v>44782</v>
      </c>
      <c r="C5291" s="133">
        <v>7</v>
      </c>
      <c r="D5291" s="134">
        <v>84.002179999999996</v>
      </c>
    </row>
    <row r="5292" spans="1:4" x14ac:dyDescent="0.25">
      <c r="A5292" s="131" t="s">
        <v>8</v>
      </c>
      <c r="B5292" s="132">
        <v>44782</v>
      </c>
      <c r="C5292" s="133">
        <v>8</v>
      </c>
      <c r="D5292" s="134">
        <v>63.404139999999998</v>
      </c>
    </row>
    <row r="5293" spans="1:4" x14ac:dyDescent="0.25">
      <c r="A5293" s="131" t="s">
        <v>8</v>
      </c>
      <c r="B5293" s="132">
        <v>44782</v>
      </c>
      <c r="C5293" s="133">
        <v>9</v>
      </c>
      <c r="D5293" s="134">
        <v>59.340769999999999</v>
      </c>
    </row>
    <row r="5294" spans="1:4" x14ac:dyDescent="0.25">
      <c r="A5294" s="131" t="s">
        <v>8</v>
      </c>
      <c r="B5294" s="132">
        <v>44782</v>
      </c>
      <c r="C5294" s="133">
        <v>10</v>
      </c>
      <c r="D5294" s="134">
        <v>53.584479999999999</v>
      </c>
    </row>
    <row r="5295" spans="1:4" x14ac:dyDescent="0.25">
      <c r="A5295" s="131" t="s">
        <v>8</v>
      </c>
      <c r="B5295" s="132">
        <v>44782</v>
      </c>
      <c r="C5295" s="133">
        <v>11</v>
      </c>
      <c r="D5295" s="134">
        <v>56.882510000000003</v>
      </c>
    </row>
    <row r="5296" spans="1:4" x14ac:dyDescent="0.25">
      <c r="A5296" s="131" t="s">
        <v>8</v>
      </c>
      <c r="B5296" s="132">
        <v>44782</v>
      </c>
      <c r="C5296" s="133">
        <v>12</v>
      </c>
      <c r="D5296" s="134">
        <v>59.603299999999997</v>
      </c>
    </row>
    <row r="5297" spans="1:4" x14ac:dyDescent="0.25">
      <c r="A5297" s="131" t="s">
        <v>8</v>
      </c>
      <c r="B5297" s="132">
        <v>44782</v>
      </c>
      <c r="C5297" s="133">
        <v>13</v>
      </c>
      <c r="D5297" s="134">
        <v>63.864739999999998</v>
      </c>
    </row>
    <row r="5298" spans="1:4" x14ac:dyDescent="0.25">
      <c r="A5298" s="131" t="s">
        <v>8</v>
      </c>
      <c r="B5298" s="132">
        <v>44782</v>
      </c>
      <c r="C5298" s="133">
        <v>14</v>
      </c>
      <c r="D5298" s="134">
        <v>63.790529999999997</v>
      </c>
    </row>
    <row r="5299" spans="1:4" x14ac:dyDescent="0.25">
      <c r="A5299" s="131" t="s">
        <v>8</v>
      </c>
      <c r="B5299" s="132">
        <v>44782</v>
      </c>
      <c r="C5299" s="133">
        <v>15</v>
      </c>
      <c r="D5299" s="134">
        <v>62.904559999999996</v>
      </c>
    </row>
    <row r="5300" spans="1:4" x14ac:dyDescent="0.25">
      <c r="A5300" s="131" t="s">
        <v>8</v>
      </c>
      <c r="B5300" s="132">
        <v>44782</v>
      </c>
      <c r="C5300" s="133">
        <v>16</v>
      </c>
      <c r="D5300" s="134">
        <v>66.927480000000003</v>
      </c>
    </row>
    <row r="5301" spans="1:4" x14ac:dyDescent="0.25">
      <c r="A5301" s="131" t="s">
        <v>8</v>
      </c>
      <c r="B5301" s="132">
        <v>44782</v>
      </c>
      <c r="C5301" s="133">
        <v>17</v>
      </c>
      <c r="D5301" s="134">
        <v>76.91628</v>
      </c>
    </row>
    <row r="5302" spans="1:4" x14ac:dyDescent="0.25">
      <c r="A5302" s="131" t="s">
        <v>8</v>
      </c>
      <c r="B5302" s="132">
        <v>44782</v>
      </c>
      <c r="C5302" s="133">
        <v>18</v>
      </c>
      <c r="D5302" s="134">
        <v>79.534719999999993</v>
      </c>
    </row>
    <row r="5303" spans="1:4" x14ac:dyDescent="0.25">
      <c r="A5303" s="131" t="s">
        <v>8</v>
      </c>
      <c r="B5303" s="132">
        <v>44782</v>
      </c>
      <c r="C5303" s="133">
        <v>19</v>
      </c>
      <c r="D5303" s="134">
        <v>83.079819999999998</v>
      </c>
    </row>
    <row r="5304" spans="1:4" x14ac:dyDescent="0.25">
      <c r="A5304" s="131" t="s">
        <v>8</v>
      </c>
      <c r="B5304" s="132">
        <v>44782</v>
      </c>
      <c r="C5304" s="133">
        <v>20</v>
      </c>
      <c r="D5304" s="134">
        <v>74.04853</v>
      </c>
    </row>
    <row r="5305" spans="1:4" x14ac:dyDescent="0.25">
      <c r="A5305" s="131" t="s">
        <v>8</v>
      </c>
      <c r="B5305" s="132">
        <v>44782</v>
      </c>
      <c r="C5305" s="133">
        <v>21</v>
      </c>
      <c r="D5305" s="134">
        <v>171.57277999999999</v>
      </c>
    </row>
    <row r="5306" spans="1:4" x14ac:dyDescent="0.25">
      <c r="A5306" s="131" t="s">
        <v>8</v>
      </c>
      <c r="B5306" s="132">
        <v>44782</v>
      </c>
      <c r="C5306" s="133">
        <v>22</v>
      </c>
      <c r="D5306" s="134">
        <v>100.33448</v>
      </c>
    </row>
    <row r="5307" spans="1:4" x14ac:dyDescent="0.25">
      <c r="A5307" s="131" t="s">
        <v>8</v>
      </c>
      <c r="B5307" s="132">
        <v>44782</v>
      </c>
      <c r="C5307" s="133">
        <v>23</v>
      </c>
      <c r="D5307" s="134">
        <v>96.823139999999995</v>
      </c>
    </row>
    <row r="5308" spans="1:4" x14ac:dyDescent="0.25">
      <c r="A5308" s="131" t="s">
        <v>8</v>
      </c>
      <c r="B5308" s="132">
        <v>44782</v>
      </c>
      <c r="C5308" s="133">
        <v>24</v>
      </c>
      <c r="D5308" s="134">
        <v>98.934049999999999</v>
      </c>
    </row>
    <row r="5309" spans="1:4" x14ac:dyDescent="0.25">
      <c r="A5309" s="131" t="s">
        <v>8</v>
      </c>
      <c r="B5309" s="132">
        <v>44783</v>
      </c>
      <c r="C5309" s="133">
        <v>1</v>
      </c>
      <c r="D5309" s="134">
        <v>95.678319999999999</v>
      </c>
    </row>
    <row r="5310" spans="1:4" x14ac:dyDescent="0.25">
      <c r="A5310" s="131" t="s">
        <v>8</v>
      </c>
      <c r="B5310" s="132">
        <v>44783</v>
      </c>
      <c r="C5310" s="133">
        <v>2</v>
      </c>
      <c r="D5310" s="134">
        <v>81.689329999999998</v>
      </c>
    </row>
    <row r="5311" spans="1:4" x14ac:dyDescent="0.25">
      <c r="A5311" s="131" t="s">
        <v>8</v>
      </c>
      <c r="B5311" s="132">
        <v>44783</v>
      </c>
      <c r="C5311" s="133">
        <v>3</v>
      </c>
      <c r="D5311" s="134">
        <v>83.664299999999997</v>
      </c>
    </row>
    <row r="5312" spans="1:4" x14ac:dyDescent="0.25">
      <c r="A5312" s="131" t="s">
        <v>8</v>
      </c>
      <c r="B5312" s="132">
        <v>44783</v>
      </c>
      <c r="C5312" s="133">
        <v>4</v>
      </c>
      <c r="D5312" s="134">
        <v>72.357020000000006</v>
      </c>
    </row>
    <row r="5313" spans="1:4" x14ac:dyDescent="0.25">
      <c r="A5313" s="131" t="s">
        <v>8</v>
      </c>
      <c r="B5313" s="132">
        <v>44783</v>
      </c>
      <c r="C5313" s="133">
        <v>5</v>
      </c>
      <c r="D5313" s="134">
        <v>78.996949999999998</v>
      </c>
    </row>
    <row r="5314" spans="1:4" x14ac:dyDescent="0.25">
      <c r="A5314" s="131" t="s">
        <v>8</v>
      </c>
      <c r="B5314" s="132">
        <v>44783</v>
      </c>
      <c r="C5314" s="133">
        <v>6</v>
      </c>
      <c r="D5314" s="134">
        <v>87.142579999999995</v>
      </c>
    </row>
    <row r="5315" spans="1:4" x14ac:dyDescent="0.25">
      <c r="A5315" s="131" t="s">
        <v>8</v>
      </c>
      <c r="B5315" s="132">
        <v>44783</v>
      </c>
      <c r="C5315" s="133">
        <v>7</v>
      </c>
      <c r="D5315" s="134">
        <v>98.996139999999997</v>
      </c>
    </row>
    <row r="5316" spans="1:4" x14ac:dyDescent="0.25">
      <c r="A5316" s="131" t="s">
        <v>8</v>
      </c>
      <c r="B5316" s="132">
        <v>44783</v>
      </c>
      <c r="C5316" s="133">
        <v>8</v>
      </c>
      <c r="D5316" s="134">
        <v>66.622540000000001</v>
      </c>
    </row>
    <row r="5317" spans="1:4" x14ac:dyDescent="0.25">
      <c r="A5317" s="131" t="s">
        <v>8</v>
      </c>
      <c r="B5317" s="132">
        <v>44783</v>
      </c>
      <c r="C5317" s="133">
        <v>9</v>
      </c>
      <c r="D5317" s="134">
        <v>67.766270000000006</v>
      </c>
    </row>
    <row r="5318" spans="1:4" x14ac:dyDescent="0.25">
      <c r="A5318" s="131" t="s">
        <v>8</v>
      </c>
      <c r="B5318" s="132">
        <v>44783</v>
      </c>
      <c r="C5318" s="133">
        <v>10</v>
      </c>
      <c r="D5318" s="134">
        <v>44.472340000000003</v>
      </c>
    </row>
    <row r="5319" spans="1:4" x14ac:dyDescent="0.25">
      <c r="A5319" s="131" t="s">
        <v>8</v>
      </c>
      <c r="B5319" s="132">
        <v>44783</v>
      </c>
      <c r="C5319" s="133">
        <v>11</v>
      </c>
      <c r="D5319" s="134">
        <v>57.381619999999998</v>
      </c>
    </row>
    <row r="5320" spans="1:4" x14ac:dyDescent="0.25">
      <c r="A5320" s="131" t="s">
        <v>8</v>
      </c>
      <c r="B5320" s="132">
        <v>44783</v>
      </c>
      <c r="C5320" s="133">
        <v>12</v>
      </c>
      <c r="D5320" s="134">
        <v>53.557279999999999</v>
      </c>
    </row>
    <row r="5321" spans="1:4" x14ac:dyDescent="0.25">
      <c r="A5321" s="131" t="s">
        <v>8</v>
      </c>
      <c r="B5321" s="132">
        <v>44783</v>
      </c>
      <c r="C5321" s="133">
        <v>13</v>
      </c>
      <c r="D5321" s="134">
        <v>62.513750000000002</v>
      </c>
    </row>
    <row r="5322" spans="1:4" x14ac:dyDescent="0.25">
      <c r="A5322" s="131" t="s">
        <v>8</v>
      </c>
      <c r="B5322" s="132">
        <v>44783</v>
      </c>
      <c r="C5322" s="133">
        <v>14</v>
      </c>
      <c r="D5322" s="134">
        <v>64.287859999999995</v>
      </c>
    </row>
    <row r="5323" spans="1:4" x14ac:dyDescent="0.25">
      <c r="A5323" s="131" t="s">
        <v>8</v>
      </c>
      <c r="B5323" s="132">
        <v>44783</v>
      </c>
      <c r="C5323" s="133">
        <v>15</v>
      </c>
      <c r="D5323" s="134">
        <v>65.406189999999995</v>
      </c>
    </row>
    <row r="5324" spans="1:4" x14ac:dyDescent="0.25">
      <c r="A5324" s="131" t="s">
        <v>8</v>
      </c>
      <c r="B5324" s="132">
        <v>44783</v>
      </c>
      <c r="C5324" s="133">
        <v>16</v>
      </c>
      <c r="D5324" s="134">
        <v>75.59281</v>
      </c>
    </row>
    <row r="5325" spans="1:4" x14ac:dyDescent="0.25">
      <c r="A5325" s="131" t="s">
        <v>8</v>
      </c>
      <c r="B5325" s="132">
        <v>44783</v>
      </c>
      <c r="C5325" s="133">
        <v>17</v>
      </c>
      <c r="D5325" s="134">
        <v>72.082340000000002</v>
      </c>
    </row>
    <row r="5326" spans="1:4" x14ac:dyDescent="0.25">
      <c r="A5326" s="131" t="s">
        <v>8</v>
      </c>
      <c r="B5326" s="132">
        <v>44783</v>
      </c>
      <c r="C5326" s="133">
        <v>18</v>
      </c>
      <c r="D5326" s="134">
        <v>57.997950000000003</v>
      </c>
    </row>
    <row r="5327" spans="1:4" x14ac:dyDescent="0.25">
      <c r="A5327" s="131" t="s">
        <v>8</v>
      </c>
      <c r="B5327" s="132">
        <v>44783</v>
      </c>
      <c r="C5327" s="133">
        <v>19</v>
      </c>
      <c r="D5327" s="134">
        <v>91.230930000000001</v>
      </c>
    </row>
    <row r="5328" spans="1:4" x14ac:dyDescent="0.25">
      <c r="A5328" s="131" t="s">
        <v>8</v>
      </c>
      <c r="B5328" s="132">
        <v>44783</v>
      </c>
      <c r="C5328" s="133">
        <v>20</v>
      </c>
      <c r="D5328" s="134">
        <v>85.537239999999997</v>
      </c>
    </row>
    <row r="5329" spans="1:4" x14ac:dyDescent="0.25">
      <c r="A5329" s="131" t="s">
        <v>8</v>
      </c>
      <c r="B5329" s="132">
        <v>44783</v>
      </c>
      <c r="C5329" s="133">
        <v>21</v>
      </c>
      <c r="D5329" s="134">
        <v>95.806910000000002</v>
      </c>
    </row>
    <row r="5330" spans="1:4" x14ac:dyDescent="0.25">
      <c r="A5330" s="131" t="s">
        <v>8</v>
      </c>
      <c r="B5330" s="132">
        <v>44783</v>
      </c>
      <c r="C5330" s="133">
        <v>22</v>
      </c>
      <c r="D5330" s="134">
        <v>90.825980000000001</v>
      </c>
    </row>
    <row r="5331" spans="1:4" x14ac:dyDescent="0.25">
      <c r="A5331" s="131" t="s">
        <v>8</v>
      </c>
      <c r="B5331" s="132">
        <v>44783</v>
      </c>
      <c r="C5331" s="133">
        <v>23</v>
      </c>
      <c r="D5331" s="134">
        <v>76.349500000000006</v>
      </c>
    </row>
    <row r="5332" spans="1:4" x14ac:dyDescent="0.25">
      <c r="A5332" s="131" t="s">
        <v>8</v>
      </c>
      <c r="B5332" s="132">
        <v>44783</v>
      </c>
      <c r="C5332" s="133">
        <v>24</v>
      </c>
      <c r="D5332" s="134">
        <v>82.94126</v>
      </c>
    </row>
    <row r="5333" spans="1:4" x14ac:dyDescent="0.25">
      <c r="A5333" s="131" t="s">
        <v>8</v>
      </c>
      <c r="B5333" s="132">
        <v>44784</v>
      </c>
      <c r="C5333" s="133">
        <v>1</v>
      </c>
      <c r="D5333" s="134">
        <v>78.164510000000007</v>
      </c>
    </row>
    <row r="5334" spans="1:4" x14ac:dyDescent="0.25">
      <c r="A5334" s="131" t="s">
        <v>8</v>
      </c>
      <c r="B5334" s="132">
        <v>44784</v>
      </c>
      <c r="C5334" s="133">
        <v>2</v>
      </c>
      <c r="D5334" s="134">
        <v>64.465090000000004</v>
      </c>
    </row>
    <row r="5335" spans="1:4" x14ac:dyDescent="0.25">
      <c r="A5335" s="131" t="s">
        <v>8</v>
      </c>
      <c r="B5335" s="132">
        <v>44784</v>
      </c>
      <c r="C5335" s="133">
        <v>3</v>
      </c>
      <c r="D5335" s="134">
        <v>71.698840000000004</v>
      </c>
    </row>
    <row r="5336" spans="1:4" x14ac:dyDescent="0.25">
      <c r="A5336" s="131" t="s">
        <v>8</v>
      </c>
      <c r="B5336" s="132">
        <v>44784</v>
      </c>
      <c r="C5336" s="133">
        <v>4</v>
      </c>
      <c r="D5336" s="134">
        <v>54.130240000000001</v>
      </c>
    </row>
    <row r="5337" spans="1:4" x14ac:dyDescent="0.25">
      <c r="A5337" s="131" t="s">
        <v>8</v>
      </c>
      <c r="B5337" s="132">
        <v>44784</v>
      </c>
      <c r="C5337" s="133">
        <v>5</v>
      </c>
      <c r="D5337" s="134">
        <v>57.170439999999999</v>
      </c>
    </row>
    <row r="5338" spans="1:4" x14ac:dyDescent="0.25">
      <c r="A5338" s="131" t="s">
        <v>8</v>
      </c>
      <c r="B5338" s="132">
        <v>44784</v>
      </c>
      <c r="C5338" s="133">
        <v>6</v>
      </c>
      <c r="D5338" s="134">
        <v>56.121519999999997</v>
      </c>
    </row>
    <row r="5339" spans="1:4" x14ac:dyDescent="0.25">
      <c r="A5339" s="131" t="s">
        <v>8</v>
      </c>
      <c r="B5339" s="132">
        <v>44784</v>
      </c>
      <c r="C5339" s="133">
        <v>7</v>
      </c>
      <c r="D5339" s="134">
        <v>73.9499</v>
      </c>
    </row>
    <row r="5340" spans="1:4" x14ac:dyDescent="0.25">
      <c r="A5340" s="131" t="s">
        <v>8</v>
      </c>
      <c r="B5340" s="132">
        <v>44784</v>
      </c>
      <c r="C5340" s="133">
        <v>8</v>
      </c>
      <c r="D5340" s="134">
        <v>61.118020000000001</v>
      </c>
    </row>
    <row r="5341" spans="1:4" x14ac:dyDescent="0.25">
      <c r="A5341" s="131" t="s">
        <v>8</v>
      </c>
      <c r="B5341" s="132">
        <v>44784</v>
      </c>
      <c r="C5341" s="133">
        <v>9</v>
      </c>
      <c r="D5341" s="134">
        <v>66.259150000000005</v>
      </c>
    </row>
    <row r="5342" spans="1:4" x14ac:dyDescent="0.25">
      <c r="A5342" s="131" t="s">
        <v>8</v>
      </c>
      <c r="B5342" s="132">
        <v>44784</v>
      </c>
      <c r="C5342" s="133">
        <v>10</v>
      </c>
      <c r="D5342" s="134">
        <v>52.36056</v>
      </c>
    </row>
    <row r="5343" spans="1:4" x14ac:dyDescent="0.25">
      <c r="A5343" s="131" t="s">
        <v>8</v>
      </c>
      <c r="B5343" s="132">
        <v>44784</v>
      </c>
      <c r="C5343" s="133">
        <v>11</v>
      </c>
      <c r="D5343" s="134">
        <v>62.254449999999999</v>
      </c>
    </row>
    <row r="5344" spans="1:4" x14ac:dyDescent="0.25">
      <c r="A5344" s="131" t="s">
        <v>8</v>
      </c>
      <c r="B5344" s="132">
        <v>44784</v>
      </c>
      <c r="C5344" s="133">
        <v>12</v>
      </c>
      <c r="D5344" s="134">
        <v>66.13852</v>
      </c>
    </row>
    <row r="5345" spans="1:4" x14ac:dyDescent="0.25">
      <c r="A5345" s="131" t="s">
        <v>8</v>
      </c>
      <c r="B5345" s="132">
        <v>44784</v>
      </c>
      <c r="C5345" s="133">
        <v>13</v>
      </c>
      <c r="D5345" s="134">
        <v>69.941850000000002</v>
      </c>
    </row>
    <row r="5346" spans="1:4" x14ac:dyDescent="0.25">
      <c r="A5346" s="131" t="s">
        <v>8</v>
      </c>
      <c r="B5346" s="132">
        <v>44784</v>
      </c>
      <c r="C5346" s="133">
        <v>14</v>
      </c>
      <c r="D5346" s="134">
        <v>71.303979999999996</v>
      </c>
    </row>
    <row r="5347" spans="1:4" x14ac:dyDescent="0.25">
      <c r="A5347" s="131" t="s">
        <v>8</v>
      </c>
      <c r="B5347" s="132">
        <v>44784</v>
      </c>
      <c r="C5347" s="133">
        <v>15</v>
      </c>
      <c r="D5347" s="134">
        <v>94.161090000000002</v>
      </c>
    </row>
    <row r="5348" spans="1:4" x14ac:dyDescent="0.25">
      <c r="A5348" s="131" t="s">
        <v>8</v>
      </c>
      <c r="B5348" s="132">
        <v>44784</v>
      </c>
      <c r="C5348" s="133">
        <v>16</v>
      </c>
      <c r="D5348" s="134">
        <v>105.58816</v>
      </c>
    </row>
    <row r="5349" spans="1:4" x14ac:dyDescent="0.25">
      <c r="A5349" s="131" t="s">
        <v>8</v>
      </c>
      <c r="B5349" s="132">
        <v>44784</v>
      </c>
      <c r="C5349" s="133">
        <v>17</v>
      </c>
      <c r="D5349" s="134">
        <v>98.155929999999998</v>
      </c>
    </row>
    <row r="5350" spans="1:4" x14ac:dyDescent="0.25">
      <c r="A5350" s="131" t="s">
        <v>8</v>
      </c>
      <c r="B5350" s="132">
        <v>44784</v>
      </c>
      <c r="C5350" s="133">
        <v>18</v>
      </c>
      <c r="D5350" s="134">
        <v>70.948890000000006</v>
      </c>
    </row>
    <row r="5351" spans="1:4" x14ac:dyDescent="0.25">
      <c r="A5351" s="131" t="s">
        <v>8</v>
      </c>
      <c r="B5351" s="132">
        <v>44784</v>
      </c>
      <c r="C5351" s="133">
        <v>19</v>
      </c>
      <c r="D5351" s="134">
        <v>95.477069999999998</v>
      </c>
    </row>
    <row r="5352" spans="1:4" x14ac:dyDescent="0.25">
      <c r="A5352" s="131" t="s">
        <v>8</v>
      </c>
      <c r="B5352" s="132">
        <v>44784</v>
      </c>
      <c r="C5352" s="133">
        <v>20</v>
      </c>
      <c r="D5352" s="134">
        <v>106.27652999999999</v>
      </c>
    </row>
    <row r="5353" spans="1:4" x14ac:dyDescent="0.25">
      <c r="A5353" s="131" t="s">
        <v>8</v>
      </c>
      <c r="B5353" s="132">
        <v>44784</v>
      </c>
      <c r="C5353" s="133">
        <v>21</v>
      </c>
      <c r="D5353" s="134">
        <v>121.15964</v>
      </c>
    </row>
    <row r="5354" spans="1:4" x14ac:dyDescent="0.25">
      <c r="A5354" s="131" t="s">
        <v>8</v>
      </c>
      <c r="B5354" s="132">
        <v>44784</v>
      </c>
      <c r="C5354" s="133">
        <v>22</v>
      </c>
      <c r="D5354" s="134">
        <v>112.37589</v>
      </c>
    </row>
    <row r="5355" spans="1:4" x14ac:dyDescent="0.25">
      <c r="A5355" s="131" t="s">
        <v>8</v>
      </c>
      <c r="B5355" s="132">
        <v>44784</v>
      </c>
      <c r="C5355" s="133">
        <v>23</v>
      </c>
      <c r="D5355" s="134">
        <v>92.402249999999995</v>
      </c>
    </row>
    <row r="5356" spans="1:4" x14ac:dyDescent="0.25">
      <c r="A5356" s="131" t="s">
        <v>8</v>
      </c>
      <c r="B5356" s="132">
        <v>44784</v>
      </c>
      <c r="C5356" s="133">
        <v>24</v>
      </c>
      <c r="D5356" s="134">
        <v>89.777079999999998</v>
      </c>
    </row>
    <row r="5357" spans="1:4" x14ac:dyDescent="0.25">
      <c r="A5357" s="131" t="s">
        <v>8</v>
      </c>
      <c r="B5357" s="132">
        <v>44785</v>
      </c>
      <c r="C5357" s="133">
        <v>1</v>
      </c>
      <c r="D5357" s="134">
        <v>80.860640000000004</v>
      </c>
    </row>
    <row r="5358" spans="1:4" x14ac:dyDescent="0.25">
      <c r="A5358" s="131" t="s">
        <v>8</v>
      </c>
      <c r="B5358" s="132">
        <v>44785</v>
      </c>
      <c r="C5358" s="133">
        <v>2</v>
      </c>
      <c r="D5358" s="134">
        <v>81.777709999999999</v>
      </c>
    </row>
    <row r="5359" spans="1:4" x14ac:dyDescent="0.25">
      <c r="A5359" s="131" t="s">
        <v>8</v>
      </c>
      <c r="B5359" s="132">
        <v>44785</v>
      </c>
      <c r="C5359" s="133">
        <v>3</v>
      </c>
      <c r="D5359" s="134">
        <v>73.682820000000007</v>
      </c>
    </row>
    <row r="5360" spans="1:4" x14ac:dyDescent="0.25">
      <c r="A5360" s="131" t="s">
        <v>8</v>
      </c>
      <c r="B5360" s="132">
        <v>44785</v>
      </c>
      <c r="C5360" s="133">
        <v>4</v>
      </c>
      <c r="D5360" s="134">
        <v>67.650329999999997</v>
      </c>
    </row>
    <row r="5361" spans="1:4" x14ac:dyDescent="0.25">
      <c r="A5361" s="131" t="s">
        <v>8</v>
      </c>
      <c r="B5361" s="132">
        <v>44785</v>
      </c>
      <c r="C5361" s="133">
        <v>5</v>
      </c>
      <c r="D5361" s="134">
        <v>69.212249999999997</v>
      </c>
    </row>
    <row r="5362" spans="1:4" x14ac:dyDescent="0.25">
      <c r="A5362" s="131" t="s">
        <v>8</v>
      </c>
      <c r="B5362" s="132">
        <v>44785</v>
      </c>
      <c r="C5362" s="133">
        <v>6</v>
      </c>
      <c r="D5362" s="134">
        <v>75.66798</v>
      </c>
    </row>
    <row r="5363" spans="1:4" x14ac:dyDescent="0.25">
      <c r="A5363" s="131" t="s">
        <v>8</v>
      </c>
      <c r="B5363" s="132">
        <v>44785</v>
      </c>
      <c r="C5363" s="133">
        <v>7</v>
      </c>
      <c r="D5363" s="134">
        <v>83.256129999999999</v>
      </c>
    </row>
    <row r="5364" spans="1:4" x14ac:dyDescent="0.25">
      <c r="A5364" s="131" t="s">
        <v>8</v>
      </c>
      <c r="B5364" s="132">
        <v>44785</v>
      </c>
      <c r="C5364" s="133">
        <v>8</v>
      </c>
      <c r="D5364" s="134">
        <v>78.637309999999999</v>
      </c>
    </row>
    <row r="5365" spans="1:4" x14ac:dyDescent="0.25">
      <c r="A5365" s="131" t="s">
        <v>8</v>
      </c>
      <c r="B5365" s="132">
        <v>44785</v>
      </c>
      <c r="C5365" s="133">
        <v>9</v>
      </c>
      <c r="D5365" s="134">
        <v>72.933340000000001</v>
      </c>
    </row>
    <row r="5366" spans="1:4" x14ac:dyDescent="0.25">
      <c r="A5366" s="131" t="s">
        <v>8</v>
      </c>
      <c r="B5366" s="132">
        <v>44785</v>
      </c>
      <c r="C5366" s="133">
        <v>10</v>
      </c>
      <c r="D5366" s="134">
        <v>59.750790000000002</v>
      </c>
    </row>
    <row r="5367" spans="1:4" x14ac:dyDescent="0.25">
      <c r="A5367" s="131" t="s">
        <v>8</v>
      </c>
      <c r="B5367" s="132">
        <v>44785</v>
      </c>
      <c r="C5367" s="133">
        <v>11</v>
      </c>
      <c r="D5367" s="134">
        <v>64.168350000000004</v>
      </c>
    </row>
    <row r="5368" spans="1:4" x14ac:dyDescent="0.25">
      <c r="A5368" s="131" t="s">
        <v>8</v>
      </c>
      <c r="B5368" s="132">
        <v>44785</v>
      </c>
      <c r="C5368" s="133">
        <v>12</v>
      </c>
      <c r="D5368" s="134">
        <v>70.939769999999996</v>
      </c>
    </row>
    <row r="5369" spans="1:4" x14ac:dyDescent="0.25">
      <c r="A5369" s="131" t="s">
        <v>8</v>
      </c>
      <c r="B5369" s="132">
        <v>44785</v>
      </c>
      <c r="C5369" s="133">
        <v>13</v>
      </c>
      <c r="D5369" s="134">
        <v>70.342650000000006</v>
      </c>
    </row>
    <row r="5370" spans="1:4" x14ac:dyDescent="0.25">
      <c r="A5370" s="131" t="s">
        <v>8</v>
      </c>
      <c r="B5370" s="132">
        <v>44785</v>
      </c>
      <c r="C5370" s="133">
        <v>14</v>
      </c>
      <c r="D5370" s="134">
        <v>83.721459999999993</v>
      </c>
    </row>
    <row r="5371" spans="1:4" x14ac:dyDescent="0.25">
      <c r="A5371" s="131" t="s">
        <v>8</v>
      </c>
      <c r="B5371" s="132">
        <v>44785</v>
      </c>
      <c r="C5371" s="133">
        <v>15</v>
      </c>
      <c r="D5371" s="134">
        <v>82.569019999999995</v>
      </c>
    </row>
    <row r="5372" spans="1:4" x14ac:dyDescent="0.25">
      <c r="A5372" s="131" t="s">
        <v>8</v>
      </c>
      <c r="B5372" s="132">
        <v>44785</v>
      </c>
      <c r="C5372" s="133">
        <v>16</v>
      </c>
      <c r="D5372" s="134">
        <v>76.778760000000005</v>
      </c>
    </row>
    <row r="5373" spans="1:4" x14ac:dyDescent="0.25">
      <c r="A5373" s="131" t="s">
        <v>8</v>
      </c>
      <c r="B5373" s="132">
        <v>44785</v>
      </c>
      <c r="C5373" s="133">
        <v>17</v>
      </c>
      <c r="D5373" s="134">
        <v>76.628600000000006</v>
      </c>
    </row>
    <row r="5374" spans="1:4" x14ac:dyDescent="0.25">
      <c r="A5374" s="131" t="s">
        <v>8</v>
      </c>
      <c r="B5374" s="132">
        <v>44785</v>
      </c>
      <c r="C5374" s="133">
        <v>18</v>
      </c>
      <c r="D5374" s="134">
        <v>73.180179999999993</v>
      </c>
    </row>
    <row r="5375" spans="1:4" x14ac:dyDescent="0.25">
      <c r="A5375" s="131" t="s">
        <v>8</v>
      </c>
      <c r="B5375" s="132">
        <v>44785</v>
      </c>
      <c r="C5375" s="133">
        <v>19</v>
      </c>
      <c r="D5375" s="134">
        <v>60.12914</v>
      </c>
    </row>
    <row r="5376" spans="1:4" x14ac:dyDescent="0.25">
      <c r="A5376" s="131" t="s">
        <v>8</v>
      </c>
      <c r="B5376" s="132">
        <v>44785</v>
      </c>
      <c r="C5376" s="133">
        <v>20</v>
      </c>
      <c r="D5376" s="134">
        <v>70.714240000000004</v>
      </c>
    </row>
    <row r="5377" spans="1:4" x14ac:dyDescent="0.25">
      <c r="A5377" s="131" t="s">
        <v>8</v>
      </c>
      <c r="B5377" s="132">
        <v>44785</v>
      </c>
      <c r="C5377" s="133">
        <v>21</v>
      </c>
      <c r="D5377" s="134">
        <v>67.787710000000004</v>
      </c>
    </row>
    <row r="5378" spans="1:4" x14ac:dyDescent="0.25">
      <c r="A5378" s="131" t="s">
        <v>8</v>
      </c>
      <c r="B5378" s="132">
        <v>44785</v>
      </c>
      <c r="C5378" s="133">
        <v>22</v>
      </c>
      <c r="D5378" s="134">
        <v>71.460909999999998</v>
      </c>
    </row>
    <row r="5379" spans="1:4" x14ac:dyDescent="0.25">
      <c r="A5379" s="131" t="s">
        <v>8</v>
      </c>
      <c r="B5379" s="132">
        <v>44785</v>
      </c>
      <c r="C5379" s="133">
        <v>23</v>
      </c>
      <c r="D5379" s="134">
        <v>55.377079999999999</v>
      </c>
    </row>
    <row r="5380" spans="1:4" x14ac:dyDescent="0.25">
      <c r="A5380" s="131" t="s">
        <v>8</v>
      </c>
      <c r="B5380" s="132">
        <v>44785</v>
      </c>
      <c r="C5380" s="133">
        <v>24</v>
      </c>
      <c r="D5380" s="134">
        <v>80.102549999999994</v>
      </c>
    </row>
    <row r="5381" spans="1:4" x14ac:dyDescent="0.25">
      <c r="A5381" s="131" t="s">
        <v>8</v>
      </c>
      <c r="B5381" s="132">
        <v>44786</v>
      </c>
      <c r="C5381" s="133">
        <v>1</v>
      </c>
      <c r="D5381" s="134">
        <v>75.152140000000003</v>
      </c>
    </row>
    <row r="5382" spans="1:4" x14ac:dyDescent="0.25">
      <c r="A5382" s="131" t="s">
        <v>8</v>
      </c>
      <c r="B5382" s="132">
        <v>44786</v>
      </c>
      <c r="C5382" s="133">
        <v>2</v>
      </c>
      <c r="D5382" s="134">
        <v>61.645330000000001</v>
      </c>
    </row>
    <row r="5383" spans="1:4" x14ac:dyDescent="0.25">
      <c r="A5383" s="131" t="s">
        <v>8</v>
      </c>
      <c r="B5383" s="132">
        <v>44786</v>
      </c>
      <c r="C5383" s="133">
        <v>3</v>
      </c>
      <c r="D5383" s="134">
        <v>50.52028</v>
      </c>
    </row>
    <row r="5384" spans="1:4" x14ac:dyDescent="0.25">
      <c r="A5384" s="131" t="s">
        <v>8</v>
      </c>
      <c r="B5384" s="132">
        <v>44786</v>
      </c>
      <c r="C5384" s="133">
        <v>4</v>
      </c>
      <c r="D5384" s="134">
        <v>40.53302</v>
      </c>
    </row>
    <row r="5385" spans="1:4" x14ac:dyDescent="0.25">
      <c r="A5385" s="131" t="s">
        <v>8</v>
      </c>
      <c r="B5385" s="132">
        <v>44786</v>
      </c>
      <c r="C5385" s="133">
        <v>5</v>
      </c>
      <c r="D5385" s="134">
        <v>41.600819999999999</v>
      </c>
    </row>
    <row r="5386" spans="1:4" x14ac:dyDescent="0.25">
      <c r="A5386" s="131" t="s">
        <v>8</v>
      </c>
      <c r="B5386" s="132">
        <v>44786</v>
      </c>
      <c r="C5386" s="133">
        <v>6</v>
      </c>
      <c r="D5386" s="134">
        <v>35.829430000000002</v>
      </c>
    </row>
    <row r="5387" spans="1:4" x14ac:dyDescent="0.25">
      <c r="A5387" s="131" t="s">
        <v>8</v>
      </c>
      <c r="B5387" s="132">
        <v>44786</v>
      </c>
      <c r="C5387" s="133">
        <v>7</v>
      </c>
      <c r="D5387" s="134">
        <v>30.461680000000001</v>
      </c>
    </row>
    <row r="5388" spans="1:4" x14ac:dyDescent="0.25">
      <c r="A5388" s="131" t="s">
        <v>8</v>
      </c>
      <c r="B5388" s="132">
        <v>44786</v>
      </c>
      <c r="C5388" s="133">
        <v>8</v>
      </c>
      <c r="D5388" s="134">
        <v>25.37435</v>
      </c>
    </row>
    <row r="5389" spans="1:4" x14ac:dyDescent="0.25">
      <c r="A5389" s="131" t="s">
        <v>8</v>
      </c>
      <c r="B5389" s="132">
        <v>44786</v>
      </c>
      <c r="C5389" s="133">
        <v>9</v>
      </c>
      <c r="D5389" s="134">
        <v>35.69135</v>
      </c>
    </row>
    <row r="5390" spans="1:4" x14ac:dyDescent="0.25">
      <c r="A5390" s="131" t="s">
        <v>8</v>
      </c>
      <c r="B5390" s="132">
        <v>44786</v>
      </c>
      <c r="C5390" s="133">
        <v>10</v>
      </c>
      <c r="D5390" s="134">
        <v>41.650030000000001</v>
      </c>
    </row>
    <row r="5391" spans="1:4" x14ac:dyDescent="0.25">
      <c r="A5391" s="131" t="s">
        <v>8</v>
      </c>
      <c r="B5391" s="132">
        <v>44786</v>
      </c>
      <c r="C5391" s="133">
        <v>11</v>
      </c>
      <c r="D5391" s="134">
        <v>50.451459999999997</v>
      </c>
    </row>
    <row r="5392" spans="1:4" x14ac:dyDescent="0.25">
      <c r="A5392" s="131" t="s">
        <v>8</v>
      </c>
      <c r="B5392" s="132">
        <v>44786</v>
      </c>
      <c r="C5392" s="133">
        <v>12</v>
      </c>
      <c r="D5392" s="134">
        <v>48.763060000000003</v>
      </c>
    </row>
    <row r="5393" spans="1:4" x14ac:dyDescent="0.25">
      <c r="A5393" s="131" t="s">
        <v>8</v>
      </c>
      <c r="B5393" s="132">
        <v>44786</v>
      </c>
      <c r="C5393" s="133">
        <v>13</v>
      </c>
      <c r="D5393" s="134">
        <v>37.886450000000004</v>
      </c>
    </row>
    <row r="5394" spans="1:4" x14ac:dyDescent="0.25">
      <c r="A5394" s="131" t="s">
        <v>8</v>
      </c>
      <c r="B5394" s="132">
        <v>44786</v>
      </c>
      <c r="C5394" s="133">
        <v>14</v>
      </c>
      <c r="D5394" s="134">
        <v>52.678150000000002</v>
      </c>
    </row>
    <row r="5395" spans="1:4" x14ac:dyDescent="0.25">
      <c r="A5395" s="131" t="s">
        <v>8</v>
      </c>
      <c r="B5395" s="132">
        <v>44786</v>
      </c>
      <c r="C5395" s="133">
        <v>15</v>
      </c>
      <c r="D5395" s="134">
        <v>59.899900000000002</v>
      </c>
    </row>
    <row r="5396" spans="1:4" x14ac:dyDescent="0.25">
      <c r="A5396" s="131" t="s">
        <v>8</v>
      </c>
      <c r="B5396" s="132">
        <v>44786</v>
      </c>
      <c r="C5396" s="133">
        <v>16</v>
      </c>
      <c r="D5396" s="134">
        <v>69.198689999999999</v>
      </c>
    </row>
    <row r="5397" spans="1:4" x14ac:dyDescent="0.25">
      <c r="A5397" s="131" t="s">
        <v>8</v>
      </c>
      <c r="B5397" s="132">
        <v>44786</v>
      </c>
      <c r="C5397" s="133">
        <v>17</v>
      </c>
      <c r="D5397" s="134">
        <v>56.636620000000001</v>
      </c>
    </row>
    <row r="5398" spans="1:4" x14ac:dyDescent="0.25">
      <c r="A5398" s="131" t="s">
        <v>8</v>
      </c>
      <c r="B5398" s="132">
        <v>44786</v>
      </c>
      <c r="C5398" s="133">
        <v>18</v>
      </c>
      <c r="D5398" s="134">
        <v>40.032240000000002</v>
      </c>
    </row>
    <row r="5399" spans="1:4" x14ac:dyDescent="0.25">
      <c r="A5399" s="131" t="s">
        <v>8</v>
      </c>
      <c r="B5399" s="132">
        <v>44786</v>
      </c>
      <c r="C5399" s="133">
        <v>19</v>
      </c>
      <c r="D5399" s="134">
        <v>36.456049999999998</v>
      </c>
    </row>
    <row r="5400" spans="1:4" x14ac:dyDescent="0.25">
      <c r="A5400" s="131" t="s">
        <v>8</v>
      </c>
      <c r="B5400" s="132">
        <v>44786</v>
      </c>
      <c r="C5400" s="133">
        <v>20</v>
      </c>
      <c r="D5400" s="134">
        <v>45.208550000000002</v>
      </c>
    </row>
    <row r="5401" spans="1:4" x14ac:dyDescent="0.25">
      <c r="A5401" s="131" t="s">
        <v>8</v>
      </c>
      <c r="B5401" s="132">
        <v>44786</v>
      </c>
      <c r="C5401" s="133">
        <v>21</v>
      </c>
      <c r="D5401" s="134">
        <v>49.613590000000002</v>
      </c>
    </row>
    <row r="5402" spans="1:4" x14ac:dyDescent="0.25">
      <c r="A5402" s="131" t="s">
        <v>8</v>
      </c>
      <c r="B5402" s="132">
        <v>44786</v>
      </c>
      <c r="C5402" s="133">
        <v>22</v>
      </c>
      <c r="D5402" s="134">
        <v>45.96895</v>
      </c>
    </row>
    <row r="5403" spans="1:4" x14ac:dyDescent="0.25">
      <c r="A5403" s="131" t="s">
        <v>8</v>
      </c>
      <c r="B5403" s="132">
        <v>44786</v>
      </c>
      <c r="C5403" s="133">
        <v>23</v>
      </c>
      <c r="D5403" s="134">
        <v>44.1952</v>
      </c>
    </row>
    <row r="5404" spans="1:4" x14ac:dyDescent="0.25">
      <c r="A5404" s="131" t="s">
        <v>8</v>
      </c>
      <c r="B5404" s="132">
        <v>44786</v>
      </c>
      <c r="C5404" s="133">
        <v>24</v>
      </c>
      <c r="D5404" s="134">
        <v>63.663119999999999</v>
      </c>
    </row>
    <row r="5405" spans="1:4" x14ac:dyDescent="0.25">
      <c r="A5405" s="131" t="s">
        <v>8</v>
      </c>
      <c r="B5405" s="132">
        <v>44787</v>
      </c>
      <c r="C5405" s="133">
        <v>1</v>
      </c>
      <c r="D5405" s="134">
        <v>66.630240000000001</v>
      </c>
    </row>
    <row r="5406" spans="1:4" x14ac:dyDescent="0.25">
      <c r="A5406" s="131" t="s">
        <v>8</v>
      </c>
      <c r="B5406" s="132">
        <v>44787</v>
      </c>
      <c r="C5406" s="133">
        <v>2</v>
      </c>
      <c r="D5406" s="134">
        <v>62.619</v>
      </c>
    </row>
    <row r="5407" spans="1:4" x14ac:dyDescent="0.25">
      <c r="A5407" s="131" t="s">
        <v>8</v>
      </c>
      <c r="B5407" s="132">
        <v>44787</v>
      </c>
      <c r="C5407" s="133">
        <v>3</v>
      </c>
      <c r="D5407" s="134">
        <v>56.379989999999999</v>
      </c>
    </row>
    <row r="5408" spans="1:4" x14ac:dyDescent="0.25">
      <c r="A5408" s="131" t="s">
        <v>8</v>
      </c>
      <c r="B5408" s="132">
        <v>44787</v>
      </c>
      <c r="C5408" s="133">
        <v>4</v>
      </c>
      <c r="D5408" s="134">
        <v>50.42792</v>
      </c>
    </row>
    <row r="5409" spans="1:4" x14ac:dyDescent="0.25">
      <c r="A5409" s="131" t="s">
        <v>8</v>
      </c>
      <c r="B5409" s="132">
        <v>44787</v>
      </c>
      <c r="C5409" s="133">
        <v>5</v>
      </c>
      <c r="D5409" s="134">
        <v>52.804879999999997</v>
      </c>
    </row>
    <row r="5410" spans="1:4" x14ac:dyDescent="0.25">
      <c r="A5410" s="131" t="s">
        <v>8</v>
      </c>
      <c r="B5410" s="132">
        <v>44787</v>
      </c>
      <c r="C5410" s="133">
        <v>6</v>
      </c>
      <c r="D5410" s="134">
        <v>56.447949999999999</v>
      </c>
    </row>
    <row r="5411" spans="1:4" x14ac:dyDescent="0.25">
      <c r="A5411" s="131" t="s">
        <v>8</v>
      </c>
      <c r="B5411" s="132">
        <v>44787</v>
      </c>
      <c r="C5411" s="133">
        <v>7</v>
      </c>
      <c r="D5411" s="134">
        <v>63.105130000000003</v>
      </c>
    </row>
    <row r="5412" spans="1:4" x14ac:dyDescent="0.25">
      <c r="A5412" s="131" t="s">
        <v>8</v>
      </c>
      <c r="B5412" s="132">
        <v>44787</v>
      </c>
      <c r="C5412" s="133">
        <v>8</v>
      </c>
      <c r="D5412" s="134">
        <v>57.176430000000003</v>
      </c>
    </row>
    <row r="5413" spans="1:4" x14ac:dyDescent="0.25">
      <c r="A5413" s="131" t="s">
        <v>8</v>
      </c>
      <c r="B5413" s="132">
        <v>44787</v>
      </c>
      <c r="C5413" s="133">
        <v>9</v>
      </c>
      <c r="D5413" s="134">
        <v>-127.19112</v>
      </c>
    </row>
    <row r="5414" spans="1:4" x14ac:dyDescent="0.25">
      <c r="A5414" s="131" t="s">
        <v>8</v>
      </c>
      <c r="B5414" s="132">
        <v>44787</v>
      </c>
      <c r="C5414" s="133">
        <v>10</v>
      </c>
      <c r="D5414" s="134">
        <v>16.839230000000001</v>
      </c>
    </row>
    <row r="5415" spans="1:4" x14ac:dyDescent="0.25">
      <c r="A5415" s="131" t="s">
        <v>8</v>
      </c>
      <c r="B5415" s="132">
        <v>44787</v>
      </c>
      <c r="C5415" s="133">
        <v>11</v>
      </c>
      <c r="D5415" s="134">
        <v>14.60755</v>
      </c>
    </row>
    <row r="5416" spans="1:4" x14ac:dyDescent="0.25">
      <c r="A5416" s="131" t="s">
        <v>8</v>
      </c>
      <c r="B5416" s="132">
        <v>44787</v>
      </c>
      <c r="C5416" s="133">
        <v>12</v>
      </c>
      <c r="D5416" s="134">
        <v>18.279920000000001</v>
      </c>
    </row>
    <row r="5417" spans="1:4" x14ac:dyDescent="0.25">
      <c r="A5417" s="131" t="s">
        <v>8</v>
      </c>
      <c r="B5417" s="132">
        <v>44787</v>
      </c>
      <c r="C5417" s="133">
        <v>13</v>
      </c>
      <c r="D5417" s="134">
        <v>23.870200000000001</v>
      </c>
    </row>
    <row r="5418" spans="1:4" x14ac:dyDescent="0.25">
      <c r="A5418" s="131" t="s">
        <v>8</v>
      </c>
      <c r="B5418" s="132">
        <v>44787</v>
      </c>
      <c r="C5418" s="133">
        <v>14</v>
      </c>
      <c r="D5418" s="134">
        <v>-5.6352900000000004</v>
      </c>
    </row>
    <row r="5419" spans="1:4" x14ac:dyDescent="0.25">
      <c r="A5419" s="131" t="s">
        <v>8</v>
      </c>
      <c r="B5419" s="132">
        <v>44787</v>
      </c>
      <c r="C5419" s="133">
        <v>15</v>
      </c>
      <c r="D5419" s="134">
        <v>22.897919999999999</v>
      </c>
    </row>
    <row r="5420" spans="1:4" x14ac:dyDescent="0.25">
      <c r="A5420" s="131" t="s">
        <v>8</v>
      </c>
      <c r="B5420" s="132">
        <v>44787</v>
      </c>
      <c r="C5420" s="133">
        <v>16</v>
      </c>
      <c r="D5420" s="134">
        <v>31.102779999999999</v>
      </c>
    </row>
    <row r="5421" spans="1:4" x14ac:dyDescent="0.25">
      <c r="A5421" s="131" t="s">
        <v>8</v>
      </c>
      <c r="B5421" s="132">
        <v>44787</v>
      </c>
      <c r="C5421" s="133">
        <v>17</v>
      </c>
      <c r="D5421" s="134">
        <v>74.102159999999998</v>
      </c>
    </row>
    <row r="5422" spans="1:4" x14ac:dyDescent="0.25">
      <c r="A5422" s="131" t="s">
        <v>8</v>
      </c>
      <c r="B5422" s="132">
        <v>44787</v>
      </c>
      <c r="C5422" s="133">
        <v>18</v>
      </c>
      <c r="D5422" s="134">
        <v>73.1678</v>
      </c>
    </row>
    <row r="5423" spans="1:4" x14ac:dyDescent="0.25">
      <c r="A5423" s="131" t="s">
        <v>8</v>
      </c>
      <c r="B5423" s="132">
        <v>44787</v>
      </c>
      <c r="C5423" s="133">
        <v>19</v>
      </c>
      <c r="D5423" s="134">
        <v>77.481539999999995</v>
      </c>
    </row>
    <row r="5424" spans="1:4" x14ac:dyDescent="0.25">
      <c r="A5424" s="131" t="s">
        <v>8</v>
      </c>
      <c r="B5424" s="132">
        <v>44787</v>
      </c>
      <c r="C5424" s="133">
        <v>20</v>
      </c>
      <c r="D5424" s="134">
        <v>77.95881</v>
      </c>
    </row>
    <row r="5425" spans="1:4" x14ac:dyDescent="0.25">
      <c r="A5425" s="131" t="s">
        <v>8</v>
      </c>
      <c r="B5425" s="132">
        <v>44787</v>
      </c>
      <c r="C5425" s="133">
        <v>21</v>
      </c>
      <c r="D5425" s="134">
        <v>84.950450000000004</v>
      </c>
    </row>
    <row r="5426" spans="1:4" x14ac:dyDescent="0.25">
      <c r="A5426" s="131" t="s">
        <v>8</v>
      </c>
      <c r="B5426" s="132">
        <v>44787</v>
      </c>
      <c r="C5426" s="133">
        <v>22</v>
      </c>
      <c r="D5426" s="134">
        <v>79.390510000000006</v>
      </c>
    </row>
    <row r="5427" spans="1:4" x14ac:dyDescent="0.25">
      <c r="A5427" s="131" t="s">
        <v>8</v>
      </c>
      <c r="B5427" s="132">
        <v>44787</v>
      </c>
      <c r="C5427" s="133">
        <v>23</v>
      </c>
      <c r="D5427" s="134">
        <v>67.782600000000002</v>
      </c>
    </row>
    <row r="5428" spans="1:4" x14ac:dyDescent="0.25">
      <c r="A5428" s="131" t="s">
        <v>8</v>
      </c>
      <c r="B5428" s="132">
        <v>44787</v>
      </c>
      <c r="C5428" s="133">
        <v>24</v>
      </c>
      <c r="D5428" s="134">
        <v>64.317769999999996</v>
      </c>
    </row>
    <row r="5429" spans="1:4" x14ac:dyDescent="0.25">
      <c r="A5429" s="131" t="s">
        <v>8</v>
      </c>
      <c r="B5429" s="132">
        <v>44788</v>
      </c>
      <c r="C5429" s="133">
        <v>1</v>
      </c>
      <c r="D5429" s="134">
        <v>65.0167</v>
      </c>
    </row>
    <row r="5430" spans="1:4" x14ac:dyDescent="0.25">
      <c r="A5430" s="131" t="s">
        <v>8</v>
      </c>
      <c r="B5430" s="132">
        <v>44788</v>
      </c>
      <c r="C5430" s="133">
        <v>2</v>
      </c>
      <c r="D5430" s="134">
        <v>61.998010000000001</v>
      </c>
    </row>
    <row r="5431" spans="1:4" x14ac:dyDescent="0.25">
      <c r="A5431" s="131" t="s">
        <v>8</v>
      </c>
      <c r="B5431" s="132">
        <v>44788</v>
      </c>
      <c r="C5431" s="133">
        <v>3</v>
      </c>
      <c r="D5431" s="134">
        <v>58.04853</v>
      </c>
    </row>
    <row r="5432" spans="1:4" x14ac:dyDescent="0.25">
      <c r="A5432" s="131" t="s">
        <v>8</v>
      </c>
      <c r="B5432" s="132">
        <v>44788</v>
      </c>
      <c r="C5432" s="133">
        <v>4</v>
      </c>
      <c r="D5432" s="134">
        <v>50.93582</v>
      </c>
    </row>
    <row r="5433" spans="1:4" x14ac:dyDescent="0.25">
      <c r="A5433" s="131" t="s">
        <v>8</v>
      </c>
      <c r="B5433" s="132">
        <v>44788</v>
      </c>
      <c r="C5433" s="133">
        <v>5</v>
      </c>
      <c r="D5433" s="134">
        <v>51.827689999999997</v>
      </c>
    </row>
    <row r="5434" spans="1:4" x14ac:dyDescent="0.25">
      <c r="A5434" s="131" t="s">
        <v>8</v>
      </c>
      <c r="B5434" s="132">
        <v>44788</v>
      </c>
      <c r="C5434" s="133">
        <v>6</v>
      </c>
      <c r="D5434" s="134">
        <v>60.293219999999998</v>
      </c>
    </row>
    <row r="5435" spans="1:4" x14ac:dyDescent="0.25">
      <c r="A5435" s="131" t="s">
        <v>8</v>
      </c>
      <c r="B5435" s="132">
        <v>44788</v>
      </c>
      <c r="C5435" s="133">
        <v>7</v>
      </c>
      <c r="D5435" s="134">
        <v>69.271190000000004</v>
      </c>
    </row>
    <row r="5436" spans="1:4" x14ac:dyDescent="0.25">
      <c r="A5436" s="131" t="s">
        <v>8</v>
      </c>
      <c r="B5436" s="132">
        <v>44788</v>
      </c>
      <c r="C5436" s="133">
        <v>8</v>
      </c>
      <c r="D5436" s="134">
        <v>63.684939999999997</v>
      </c>
    </row>
    <row r="5437" spans="1:4" x14ac:dyDescent="0.25">
      <c r="A5437" s="131" t="s">
        <v>8</v>
      </c>
      <c r="B5437" s="132">
        <v>44788</v>
      </c>
      <c r="C5437" s="133">
        <v>9</v>
      </c>
      <c r="D5437" s="134">
        <v>65.987589999999997</v>
      </c>
    </row>
    <row r="5438" spans="1:4" x14ac:dyDescent="0.25">
      <c r="A5438" s="131" t="s">
        <v>8</v>
      </c>
      <c r="B5438" s="132">
        <v>44788</v>
      </c>
      <c r="C5438" s="133">
        <v>10</v>
      </c>
      <c r="D5438" s="134">
        <v>63.418239999999997</v>
      </c>
    </row>
    <row r="5439" spans="1:4" x14ac:dyDescent="0.25">
      <c r="A5439" s="131" t="s">
        <v>8</v>
      </c>
      <c r="B5439" s="132">
        <v>44788</v>
      </c>
      <c r="C5439" s="133">
        <v>11</v>
      </c>
      <c r="D5439" s="134">
        <v>63.041800000000002</v>
      </c>
    </row>
    <row r="5440" spans="1:4" x14ac:dyDescent="0.25">
      <c r="A5440" s="131" t="s">
        <v>8</v>
      </c>
      <c r="B5440" s="132">
        <v>44788</v>
      </c>
      <c r="C5440" s="133">
        <v>12</v>
      </c>
      <c r="D5440" s="134">
        <v>65.894469999999998</v>
      </c>
    </row>
    <row r="5441" spans="1:4" x14ac:dyDescent="0.25">
      <c r="A5441" s="131" t="s">
        <v>8</v>
      </c>
      <c r="B5441" s="132">
        <v>44788</v>
      </c>
      <c r="C5441" s="133">
        <v>13</v>
      </c>
      <c r="D5441" s="134">
        <v>72.698229999999995</v>
      </c>
    </row>
    <row r="5442" spans="1:4" x14ac:dyDescent="0.25">
      <c r="A5442" s="131" t="s">
        <v>8</v>
      </c>
      <c r="B5442" s="132">
        <v>44788</v>
      </c>
      <c r="C5442" s="133">
        <v>14</v>
      </c>
      <c r="D5442" s="134">
        <v>77.605279999999993</v>
      </c>
    </row>
    <row r="5443" spans="1:4" x14ac:dyDescent="0.25">
      <c r="A5443" s="131" t="s">
        <v>8</v>
      </c>
      <c r="B5443" s="132">
        <v>44788</v>
      </c>
      <c r="C5443" s="133">
        <v>15</v>
      </c>
      <c r="D5443" s="134">
        <v>82.25291</v>
      </c>
    </row>
    <row r="5444" spans="1:4" x14ac:dyDescent="0.25">
      <c r="A5444" s="131" t="s">
        <v>8</v>
      </c>
      <c r="B5444" s="132">
        <v>44788</v>
      </c>
      <c r="C5444" s="133">
        <v>16</v>
      </c>
      <c r="D5444" s="134">
        <v>88.017319999999998</v>
      </c>
    </row>
    <row r="5445" spans="1:4" x14ac:dyDescent="0.25">
      <c r="A5445" s="131" t="s">
        <v>8</v>
      </c>
      <c r="B5445" s="132">
        <v>44788</v>
      </c>
      <c r="C5445" s="133">
        <v>17</v>
      </c>
      <c r="D5445" s="134">
        <v>83.756519999999995</v>
      </c>
    </row>
    <row r="5446" spans="1:4" x14ac:dyDescent="0.25">
      <c r="A5446" s="131" t="s">
        <v>8</v>
      </c>
      <c r="B5446" s="132">
        <v>44788</v>
      </c>
      <c r="C5446" s="133">
        <v>18</v>
      </c>
      <c r="D5446" s="134">
        <v>100.96434000000001</v>
      </c>
    </row>
    <row r="5447" spans="1:4" x14ac:dyDescent="0.25">
      <c r="A5447" s="131" t="s">
        <v>8</v>
      </c>
      <c r="B5447" s="132">
        <v>44788</v>
      </c>
      <c r="C5447" s="133">
        <v>19</v>
      </c>
      <c r="D5447" s="134">
        <v>94.952399999999997</v>
      </c>
    </row>
    <row r="5448" spans="1:4" x14ac:dyDescent="0.25">
      <c r="A5448" s="131" t="s">
        <v>8</v>
      </c>
      <c r="B5448" s="132">
        <v>44788</v>
      </c>
      <c r="C5448" s="133">
        <v>20</v>
      </c>
      <c r="D5448" s="134">
        <v>131.77557999999999</v>
      </c>
    </row>
    <row r="5449" spans="1:4" x14ac:dyDescent="0.25">
      <c r="A5449" s="131" t="s">
        <v>8</v>
      </c>
      <c r="B5449" s="132">
        <v>44788</v>
      </c>
      <c r="C5449" s="133">
        <v>21</v>
      </c>
      <c r="D5449" s="134">
        <v>159.45180999999999</v>
      </c>
    </row>
    <row r="5450" spans="1:4" x14ac:dyDescent="0.25">
      <c r="A5450" s="131" t="s">
        <v>8</v>
      </c>
      <c r="B5450" s="132">
        <v>44788</v>
      </c>
      <c r="C5450" s="133">
        <v>22</v>
      </c>
      <c r="D5450" s="134">
        <v>111.95055000000001</v>
      </c>
    </row>
    <row r="5451" spans="1:4" x14ac:dyDescent="0.25">
      <c r="A5451" s="131" t="s">
        <v>8</v>
      </c>
      <c r="B5451" s="132">
        <v>44788</v>
      </c>
      <c r="C5451" s="133">
        <v>23</v>
      </c>
      <c r="D5451" s="134">
        <v>89.505369999999999</v>
      </c>
    </row>
    <row r="5452" spans="1:4" x14ac:dyDescent="0.25">
      <c r="A5452" s="131" t="s">
        <v>8</v>
      </c>
      <c r="B5452" s="132">
        <v>44788</v>
      </c>
      <c r="C5452" s="133">
        <v>24</v>
      </c>
      <c r="D5452" s="134">
        <v>82.233919999999998</v>
      </c>
    </row>
    <row r="5453" spans="1:4" x14ac:dyDescent="0.25">
      <c r="A5453" s="131" t="s">
        <v>8</v>
      </c>
      <c r="B5453" s="132">
        <v>44789</v>
      </c>
      <c r="C5453" s="133">
        <v>1</v>
      </c>
      <c r="D5453" s="134">
        <v>70.564070000000001</v>
      </c>
    </row>
    <row r="5454" spans="1:4" x14ac:dyDescent="0.25">
      <c r="A5454" s="131" t="s">
        <v>8</v>
      </c>
      <c r="B5454" s="132">
        <v>44789</v>
      </c>
      <c r="C5454" s="133">
        <v>2</v>
      </c>
      <c r="D5454" s="134">
        <v>63.53369</v>
      </c>
    </row>
    <row r="5455" spans="1:4" x14ac:dyDescent="0.25">
      <c r="A5455" s="131" t="s">
        <v>8</v>
      </c>
      <c r="B5455" s="132">
        <v>44789</v>
      </c>
      <c r="C5455" s="133">
        <v>3</v>
      </c>
      <c r="D5455" s="134">
        <v>63.479970000000002</v>
      </c>
    </row>
    <row r="5456" spans="1:4" x14ac:dyDescent="0.25">
      <c r="A5456" s="131" t="s">
        <v>8</v>
      </c>
      <c r="B5456" s="132">
        <v>44789</v>
      </c>
      <c r="C5456" s="133">
        <v>4</v>
      </c>
      <c r="D5456" s="134">
        <v>60.445419999999999</v>
      </c>
    </row>
    <row r="5457" spans="1:4" x14ac:dyDescent="0.25">
      <c r="A5457" s="131" t="s">
        <v>8</v>
      </c>
      <c r="B5457" s="132">
        <v>44789</v>
      </c>
      <c r="C5457" s="133">
        <v>5</v>
      </c>
      <c r="D5457" s="134">
        <v>58.926009999999998</v>
      </c>
    </row>
    <row r="5458" spans="1:4" x14ac:dyDescent="0.25">
      <c r="A5458" s="131" t="s">
        <v>8</v>
      </c>
      <c r="B5458" s="132">
        <v>44789</v>
      </c>
      <c r="C5458" s="133">
        <v>6</v>
      </c>
      <c r="D5458" s="134">
        <v>61.61618</v>
      </c>
    </row>
    <row r="5459" spans="1:4" x14ac:dyDescent="0.25">
      <c r="A5459" s="131" t="s">
        <v>8</v>
      </c>
      <c r="B5459" s="132">
        <v>44789</v>
      </c>
      <c r="C5459" s="133">
        <v>7</v>
      </c>
      <c r="D5459" s="134">
        <v>63.834690000000002</v>
      </c>
    </row>
    <row r="5460" spans="1:4" x14ac:dyDescent="0.25">
      <c r="A5460" s="131" t="s">
        <v>8</v>
      </c>
      <c r="B5460" s="132">
        <v>44789</v>
      </c>
      <c r="C5460" s="133">
        <v>8</v>
      </c>
      <c r="D5460" s="134">
        <v>65.250690000000006</v>
      </c>
    </row>
    <row r="5461" spans="1:4" x14ac:dyDescent="0.25">
      <c r="A5461" s="131" t="s">
        <v>8</v>
      </c>
      <c r="B5461" s="132">
        <v>44789</v>
      </c>
      <c r="C5461" s="133">
        <v>9</v>
      </c>
      <c r="D5461" s="134">
        <v>63.614890000000003</v>
      </c>
    </row>
    <row r="5462" spans="1:4" x14ac:dyDescent="0.25">
      <c r="A5462" s="131" t="s">
        <v>8</v>
      </c>
      <c r="B5462" s="132">
        <v>44789</v>
      </c>
      <c r="C5462" s="133">
        <v>10</v>
      </c>
      <c r="D5462" s="134">
        <v>60.323090000000001</v>
      </c>
    </row>
    <row r="5463" spans="1:4" x14ac:dyDescent="0.25">
      <c r="A5463" s="131" t="s">
        <v>8</v>
      </c>
      <c r="B5463" s="132">
        <v>44789</v>
      </c>
      <c r="C5463" s="133">
        <v>11</v>
      </c>
      <c r="D5463" s="134">
        <v>65.654290000000003</v>
      </c>
    </row>
    <row r="5464" spans="1:4" x14ac:dyDescent="0.25">
      <c r="A5464" s="131" t="s">
        <v>8</v>
      </c>
      <c r="B5464" s="132">
        <v>44789</v>
      </c>
      <c r="C5464" s="133">
        <v>12</v>
      </c>
      <c r="D5464" s="134">
        <v>75.066869999999994</v>
      </c>
    </row>
    <row r="5465" spans="1:4" x14ac:dyDescent="0.25">
      <c r="A5465" s="131" t="s">
        <v>8</v>
      </c>
      <c r="B5465" s="132">
        <v>44789</v>
      </c>
      <c r="C5465" s="133">
        <v>13</v>
      </c>
      <c r="D5465" s="134">
        <v>78.078639999999993</v>
      </c>
    </row>
    <row r="5466" spans="1:4" x14ac:dyDescent="0.25">
      <c r="A5466" s="131" t="s">
        <v>8</v>
      </c>
      <c r="B5466" s="132">
        <v>44789</v>
      </c>
      <c r="C5466" s="133">
        <v>14</v>
      </c>
      <c r="D5466" s="134">
        <v>86.072320000000005</v>
      </c>
    </row>
    <row r="5467" spans="1:4" x14ac:dyDescent="0.25">
      <c r="A5467" s="131" t="s">
        <v>8</v>
      </c>
      <c r="B5467" s="132">
        <v>44789</v>
      </c>
      <c r="C5467" s="133">
        <v>15</v>
      </c>
      <c r="D5467" s="134">
        <v>105.05425</v>
      </c>
    </row>
    <row r="5468" spans="1:4" x14ac:dyDescent="0.25">
      <c r="A5468" s="131" t="s">
        <v>8</v>
      </c>
      <c r="B5468" s="132">
        <v>44789</v>
      </c>
      <c r="C5468" s="133">
        <v>16</v>
      </c>
      <c r="D5468" s="134">
        <v>133.60050000000001</v>
      </c>
    </row>
    <row r="5469" spans="1:4" x14ac:dyDescent="0.25">
      <c r="A5469" s="131" t="s">
        <v>8</v>
      </c>
      <c r="B5469" s="132">
        <v>44789</v>
      </c>
      <c r="C5469" s="133">
        <v>17</v>
      </c>
      <c r="D5469" s="134">
        <v>207.10916</v>
      </c>
    </row>
    <row r="5470" spans="1:4" x14ac:dyDescent="0.25">
      <c r="A5470" s="131" t="s">
        <v>8</v>
      </c>
      <c r="B5470" s="132">
        <v>44789</v>
      </c>
      <c r="C5470" s="133">
        <v>18</v>
      </c>
      <c r="D5470" s="134">
        <v>182.90473</v>
      </c>
    </row>
    <row r="5471" spans="1:4" x14ac:dyDescent="0.25">
      <c r="A5471" s="131" t="s">
        <v>8</v>
      </c>
      <c r="B5471" s="132">
        <v>44789</v>
      </c>
      <c r="C5471" s="133">
        <v>19</v>
      </c>
      <c r="D5471" s="134">
        <v>207.18915999999999</v>
      </c>
    </row>
    <row r="5472" spans="1:4" x14ac:dyDescent="0.25">
      <c r="A5472" s="131" t="s">
        <v>8</v>
      </c>
      <c r="B5472" s="132">
        <v>44789</v>
      </c>
      <c r="C5472" s="133">
        <v>20</v>
      </c>
      <c r="D5472" s="134">
        <v>183.00255000000001</v>
      </c>
    </row>
    <row r="5473" spans="1:4" x14ac:dyDescent="0.25">
      <c r="A5473" s="131" t="s">
        <v>8</v>
      </c>
      <c r="B5473" s="132">
        <v>44789</v>
      </c>
      <c r="C5473" s="133">
        <v>21</v>
      </c>
      <c r="D5473" s="134">
        <v>757.87995999999998</v>
      </c>
    </row>
    <row r="5474" spans="1:4" x14ac:dyDescent="0.25">
      <c r="A5474" s="131" t="s">
        <v>8</v>
      </c>
      <c r="B5474" s="132">
        <v>44789</v>
      </c>
      <c r="C5474" s="133">
        <v>22</v>
      </c>
      <c r="D5474" s="134">
        <v>163.66954000000001</v>
      </c>
    </row>
    <row r="5475" spans="1:4" x14ac:dyDescent="0.25">
      <c r="A5475" s="131" t="s">
        <v>8</v>
      </c>
      <c r="B5475" s="132">
        <v>44789</v>
      </c>
      <c r="C5475" s="133">
        <v>23</v>
      </c>
      <c r="D5475" s="134">
        <v>113.07176</v>
      </c>
    </row>
    <row r="5476" spans="1:4" x14ac:dyDescent="0.25">
      <c r="A5476" s="131" t="s">
        <v>8</v>
      </c>
      <c r="B5476" s="132">
        <v>44789</v>
      </c>
      <c r="C5476" s="133">
        <v>24</v>
      </c>
      <c r="D5476" s="134">
        <v>124.64147</v>
      </c>
    </row>
    <row r="5477" spans="1:4" x14ac:dyDescent="0.25">
      <c r="A5477" s="131" t="s">
        <v>8</v>
      </c>
      <c r="B5477" s="132">
        <v>44790</v>
      </c>
      <c r="C5477" s="133">
        <v>1</v>
      </c>
      <c r="D5477" s="134">
        <v>88.359639999999999</v>
      </c>
    </row>
    <row r="5478" spans="1:4" x14ac:dyDescent="0.25">
      <c r="A5478" s="131" t="s">
        <v>8</v>
      </c>
      <c r="B5478" s="132">
        <v>44790</v>
      </c>
      <c r="C5478" s="133">
        <v>2</v>
      </c>
      <c r="D5478" s="134">
        <v>84.69614</v>
      </c>
    </row>
    <row r="5479" spans="1:4" x14ac:dyDescent="0.25">
      <c r="A5479" s="131" t="s">
        <v>8</v>
      </c>
      <c r="B5479" s="132">
        <v>44790</v>
      </c>
      <c r="C5479" s="133">
        <v>3</v>
      </c>
      <c r="D5479" s="134">
        <v>83.183580000000006</v>
      </c>
    </row>
    <row r="5480" spans="1:4" x14ac:dyDescent="0.25">
      <c r="A5480" s="131" t="s">
        <v>8</v>
      </c>
      <c r="B5480" s="132">
        <v>44790</v>
      </c>
      <c r="C5480" s="133">
        <v>4</v>
      </c>
      <c r="D5480" s="134">
        <v>74.115200000000002</v>
      </c>
    </row>
    <row r="5481" spans="1:4" x14ac:dyDescent="0.25">
      <c r="A5481" s="131" t="s">
        <v>8</v>
      </c>
      <c r="B5481" s="132">
        <v>44790</v>
      </c>
      <c r="C5481" s="133">
        <v>5</v>
      </c>
      <c r="D5481" s="134">
        <v>68.180220000000006</v>
      </c>
    </row>
    <row r="5482" spans="1:4" x14ac:dyDescent="0.25">
      <c r="A5482" s="131" t="s">
        <v>8</v>
      </c>
      <c r="B5482" s="132">
        <v>44790</v>
      </c>
      <c r="C5482" s="133">
        <v>6</v>
      </c>
      <c r="D5482" s="134">
        <v>69.616479999999996</v>
      </c>
    </row>
    <row r="5483" spans="1:4" x14ac:dyDescent="0.25">
      <c r="A5483" s="131" t="s">
        <v>8</v>
      </c>
      <c r="B5483" s="132">
        <v>44790</v>
      </c>
      <c r="C5483" s="133">
        <v>7</v>
      </c>
      <c r="D5483" s="134">
        <v>74.655699999999996</v>
      </c>
    </row>
    <row r="5484" spans="1:4" x14ac:dyDescent="0.25">
      <c r="A5484" s="131" t="s">
        <v>8</v>
      </c>
      <c r="B5484" s="132">
        <v>44790</v>
      </c>
      <c r="C5484" s="133">
        <v>8</v>
      </c>
      <c r="D5484" s="134">
        <v>72.548349999999999</v>
      </c>
    </row>
    <row r="5485" spans="1:4" x14ac:dyDescent="0.25">
      <c r="A5485" s="131" t="s">
        <v>8</v>
      </c>
      <c r="B5485" s="132">
        <v>44790</v>
      </c>
      <c r="C5485" s="133">
        <v>9</v>
      </c>
      <c r="D5485" s="134">
        <v>80.019239999999996</v>
      </c>
    </row>
    <row r="5486" spans="1:4" x14ac:dyDescent="0.25">
      <c r="A5486" s="131" t="s">
        <v>8</v>
      </c>
      <c r="B5486" s="132">
        <v>44790</v>
      </c>
      <c r="C5486" s="133">
        <v>10</v>
      </c>
      <c r="D5486" s="134">
        <v>66.01558</v>
      </c>
    </row>
    <row r="5487" spans="1:4" x14ac:dyDescent="0.25">
      <c r="A5487" s="131" t="s">
        <v>8</v>
      </c>
      <c r="B5487" s="132">
        <v>44790</v>
      </c>
      <c r="C5487" s="133">
        <v>11</v>
      </c>
      <c r="D5487" s="134">
        <v>70.768039999999999</v>
      </c>
    </row>
    <row r="5488" spans="1:4" x14ac:dyDescent="0.25">
      <c r="A5488" s="131" t="s">
        <v>8</v>
      </c>
      <c r="B5488" s="132">
        <v>44790</v>
      </c>
      <c r="C5488" s="133">
        <v>12</v>
      </c>
      <c r="D5488" s="134">
        <v>83.323639999999997</v>
      </c>
    </row>
    <row r="5489" spans="1:4" x14ac:dyDescent="0.25">
      <c r="A5489" s="131" t="s">
        <v>8</v>
      </c>
      <c r="B5489" s="132">
        <v>44790</v>
      </c>
      <c r="C5489" s="133">
        <v>13</v>
      </c>
      <c r="D5489" s="134">
        <v>85.816119999999998</v>
      </c>
    </row>
    <row r="5490" spans="1:4" x14ac:dyDescent="0.25">
      <c r="A5490" s="131" t="s">
        <v>8</v>
      </c>
      <c r="B5490" s="132">
        <v>44790</v>
      </c>
      <c r="C5490" s="133">
        <v>14</v>
      </c>
      <c r="D5490" s="134">
        <v>85.536540000000002</v>
      </c>
    </row>
    <row r="5491" spans="1:4" x14ac:dyDescent="0.25">
      <c r="A5491" s="131" t="s">
        <v>8</v>
      </c>
      <c r="B5491" s="132">
        <v>44790</v>
      </c>
      <c r="C5491" s="133">
        <v>15</v>
      </c>
      <c r="D5491" s="134">
        <v>97.619789999999995</v>
      </c>
    </row>
    <row r="5492" spans="1:4" x14ac:dyDescent="0.25">
      <c r="A5492" s="131" t="s">
        <v>8</v>
      </c>
      <c r="B5492" s="132">
        <v>44790</v>
      </c>
      <c r="C5492" s="133">
        <v>16</v>
      </c>
      <c r="D5492" s="134">
        <v>103.90899</v>
      </c>
    </row>
    <row r="5493" spans="1:4" x14ac:dyDescent="0.25">
      <c r="A5493" s="131" t="s">
        <v>8</v>
      </c>
      <c r="B5493" s="132">
        <v>44790</v>
      </c>
      <c r="C5493" s="133">
        <v>17</v>
      </c>
      <c r="D5493" s="134">
        <v>117.009</v>
      </c>
    </row>
    <row r="5494" spans="1:4" x14ac:dyDescent="0.25">
      <c r="A5494" s="131" t="s">
        <v>8</v>
      </c>
      <c r="B5494" s="132">
        <v>44790</v>
      </c>
      <c r="C5494" s="133">
        <v>18</v>
      </c>
      <c r="D5494" s="134">
        <v>96.355760000000004</v>
      </c>
    </row>
    <row r="5495" spans="1:4" x14ac:dyDescent="0.25">
      <c r="A5495" s="131" t="s">
        <v>8</v>
      </c>
      <c r="B5495" s="132">
        <v>44790</v>
      </c>
      <c r="C5495" s="133">
        <v>19</v>
      </c>
      <c r="D5495" s="134">
        <v>98.249600000000001</v>
      </c>
    </row>
    <row r="5496" spans="1:4" x14ac:dyDescent="0.25">
      <c r="A5496" s="131" t="s">
        <v>8</v>
      </c>
      <c r="B5496" s="132">
        <v>44790</v>
      </c>
      <c r="C5496" s="133">
        <v>20</v>
      </c>
      <c r="D5496" s="134">
        <v>121.01732</v>
      </c>
    </row>
    <row r="5497" spans="1:4" x14ac:dyDescent="0.25">
      <c r="A5497" s="131" t="s">
        <v>8</v>
      </c>
      <c r="B5497" s="132">
        <v>44790</v>
      </c>
      <c r="C5497" s="133">
        <v>21</v>
      </c>
      <c r="D5497" s="134">
        <v>138.74825999999999</v>
      </c>
    </row>
    <row r="5498" spans="1:4" x14ac:dyDescent="0.25">
      <c r="A5498" s="131" t="s">
        <v>8</v>
      </c>
      <c r="B5498" s="132">
        <v>44790</v>
      </c>
      <c r="C5498" s="133">
        <v>22</v>
      </c>
      <c r="D5498" s="134">
        <v>137.57670999999999</v>
      </c>
    </row>
    <row r="5499" spans="1:4" x14ac:dyDescent="0.25">
      <c r="A5499" s="131" t="s">
        <v>8</v>
      </c>
      <c r="B5499" s="132">
        <v>44790</v>
      </c>
      <c r="C5499" s="133">
        <v>23</v>
      </c>
      <c r="D5499" s="134">
        <v>95.77431</v>
      </c>
    </row>
    <row r="5500" spans="1:4" x14ac:dyDescent="0.25">
      <c r="A5500" s="131" t="s">
        <v>8</v>
      </c>
      <c r="B5500" s="132">
        <v>44790</v>
      </c>
      <c r="C5500" s="133">
        <v>24</v>
      </c>
      <c r="D5500" s="134">
        <v>94.167420000000007</v>
      </c>
    </row>
    <row r="5501" spans="1:4" x14ac:dyDescent="0.25">
      <c r="A5501" s="131" t="s">
        <v>8</v>
      </c>
      <c r="B5501" s="132">
        <v>44791</v>
      </c>
      <c r="C5501" s="133">
        <v>1</v>
      </c>
      <c r="D5501" s="134">
        <v>77.710999999999999</v>
      </c>
    </row>
    <row r="5502" spans="1:4" x14ac:dyDescent="0.25">
      <c r="A5502" s="131" t="s">
        <v>8</v>
      </c>
      <c r="B5502" s="132">
        <v>44791</v>
      </c>
      <c r="C5502" s="133">
        <v>2</v>
      </c>
      <c r="D5502" s="134">
        <v>79.125860000000003</v>
      </c>
    </row>
    <row r="5503" spans="1:4" x14ac:dyDescent="0.25">
      <c r="A5503" s="131" t="s">
        <v>8</v>
      </c>
      <c r="B5503" s="132">
        <v>44791</v>
      </c>
      <c r="C5503" s="133">
        <v>3</v>
      </c>
      <c r="D5503" s="134">
        <v>74.70635</v>
      </c>
    </row>
    <row r="5504" spans="1:4" x14ac:dyDescent="0.25">
      <c r="A5504" s="131" t="s">
        <v>8</v>
      </c>
      <c r="B5504" s="132">
        <v>44791</v>
      </c>
      <c r="C5504" s="133">
        <v>4</v>
      </c>
      <c r="D5504" s="134">
        <v>67.799289999999999</v>
      </c>
    </row>
    <row r="5505" spans="1:4" x14ac:dyDescent="0.25">
      <c r="A5505" s="131" t="s">
        <v>8</v>
      </c>
      <c r="B5505" s="132">
        <v>44791</v>
      </c>
      <c r="C5505" s="133">
        <v>5</v>
      </c>
      <c r="D5505" s="134">
        <v>69.26267</v>
      </c>
    </row>
    <row r="5506" spans="1:4" x14ac:dyDescent="0.25">
      <c r="A5506" s="131" t="s">
        <v>8</v>
      </c>
      <c r="B5506" s="132">
        <v>44791</v>
      </c>
      <c r="C5506" s="133">
        <v>6</v>
      </c>
      <c r="D5506" s="134">
        <v>69.358720000000005</v>
      </c>
    </row>
    <row r="5507" spans="1:4" x14ac:dyDescent="0.25">
      <c r="A5507" s="131" t="s">
        <v>8</v>
      </c>
      <c r="B5507" s="132">
        <v>44791</v>
      </c>
      <c r="C5507" s="133">
        <v>7</v>
      </c>
      <c r="D5507" s="134">
        <v>79.707170000000005</v>
      </c>
    </row>
    <row r="5508" spans="1:4" x14ac:dyDescent="0.25">
      <c r="A5508" s="131" t="s">
        <v>8</v>
      </c>
      <c r="B5508" s="132">
        <v>44791</v>
      </c>
      <c r="C5508" s="133">
        <v>8</v>
      </c>
      <c r="D5508" s="134">
        <v>67.749470000000002</v>
      </c>
    </row>
    <row r="5509" spans="1:4" x14ac:dyDescent="0.25">
      <c r="A5509" s="131" t="s">
        <v>8</v>
      </c>
      <c r="B5509" s="132">
        <v>44791</v>
      </c>
      <c r="C5509" s="133">
        <v>9</v>
      </c>
      <c r="D5509" s="134">
        <v>65.1755</v>
      </c>
    </row>
    <row r="5510" spans="1:4" x14ac:dyDescent="0.25">
      <c r="A5510" s="131" t="s">
        <v>8</v>
      </c>
      <c r="B5510" s="132">
        <v>44791</v>
      </c>
      <c r="C5510" s="133">
        <v>10</v>
      </c>
      <c r="D5510" s="134">
        <v>64.90204</v>
      </c>
    </row>
    <row r="5511" spans="1:4" x14ac:dyDescent="0.25">
      <c r="A5511" s="131" t="s">
        <v>8</v>
      </c>
      <c r="B5511" s="132">
        <v>44791</v>
      </c>
      <c r="C5511" s="133">
        <v>11</v>
      </c>
      <c r="D5511" s="134">
        <v>68.707070000000002</v>
      </c>
    </row>
    <row r="5512" spans="1:4" x14ac:dyDescent="0.25">
      <c r="A5512" s="131" t="s">
        <v>8</v>
      </c>
      <c r="B5512" s="132">
        <v>44791</v>
      </c>
      <c r="C5512" s="133">
        <v>12</v>
      </c>
      <c r="D5512" s="134">
        <v>74.546930000000003</v>
      </c>
    </row>
    <row r="5513" spans="1:4" x14ac:dyDescent="0.25">
      <c r="A5513" s="131" t="s">
        <v>8</v>
      </c>
      <c r="B5513" s="132">
        <v>44791</v>
      </c>
      <c r="C5513" s="133">
        <v>13</v>
      </c>
      <c r="D5513" s="134">
        <v>80.938360000000003</v>
      </c>
    </row>
    <row r="5514" spans="1:4" x14ac:dyDescent="0.25">
      <c r="A5514" s="131" t="s">
        <v>8</v>
      </c>
      <c r="B5514" s="132">
        <v>44791</v>
      </c>
      <c r="C5514" s="133">
        <v>14</v>
      </c>
      <c r="D5514" s="134">
        <v>76.514769999999999</v>
      </c>
    </row>
    <row r="5515" spans="1:4" x14ac:dyDescent="0.25">
      <c r="A5515" s="131" t="s">
        <v>8</v>
      </c>
      <c r="B5515" s="132">
        <v>44791</v>
      </c>
      <c r="C5515" s="133">
        <v>15</v>
      </c>
      <c r="D5515" s="134">
        <v>81.772890000000004</v>
      </c>
    </row>
    <row r="5516" spans="1:4" x14ac:dyDescent="0.25">
      <c r="A5516" s="131" t="s">
        <v>8</v>
      </c>
      <c r="B5516" s="132">
        <v>44791</v>
      </c>
      <c r="C5516" s="133">
        <v>16</v>
      </c>
      <c r="D5516" s="134">
        <v>90.442989999999995</v>
      </c>
    </row>
    <row r="5517" spans="1:4" x14ac:dyDescent="0.25">
      <c r="A5517" s="131" t="s">
        <v>8</v>
      </c>
      <c r="B5517" s="132">
        <v>44791</v>
      </c>
      <c r="C5517" s="133">
        <v>17</v>
      </c>
      <c r="D5517" s="134">
        <v>85.244900000000001</v>
      </c>
    </row>
    <row r="5518" spans="1:4" x14ac:dyDescent="0.25">
      <c r="A5518" s="131" t="s">
        <v>8</v>
      </c>
      <c r="B5518" s="132">
        <v>44791</v>
      </c>
      <c r="C5518" s="133">
        <v>18</v>
      </c>
      <c r="D5518" s="134">
        <v>88.334199999999996</v>
      </c>
    </row>
    <row r="5519" spans="1:4" x14ac:dyDescent="0.25">
      <c r="A5519" s="131" t="s">
        <v>8</v>
      </c>
      <c r="B5519" s="132">
        <v>44791</v>
      </c>
      <c r="C5519" s="133">
        <v>19</v>
      </c>
      <c r="D5519" s="134">
        <v>76.906379999999999</v>
      </c>
    </row>
    <row r="5520" spans="1:4" x14ac:dyDescent="0.25">
      <c r="A5520" s="131" t="s">
        <v>8</v>
      </c>
      <c r="B5520" s="132">
        <v>44791</v>
      </c>
      <c r="C5520" s="133">
        <v>20</v>
      </c>
      <c r="D5520" s="134">
        <v>104.84943</v>
      </c>
    </row>
    <row r="5521" spans="1:4" x14ac:dyDescent="0.25">
      <c r="A5521" s="131" t="s">
        <v>8</v>
      </c>
      <c r="B5521" s="132">
        <v>44791</v>
      </c>
      <c r="C5521" s="133">
        <v>21</v>
      </c>
      <c r="D5521" s="134">
        <v>94.436840000000004</v>
      </c>
    </row>
    <row r="5522" spans="1:4" x14ac:dyDescent="0.25">
      <c r="A5522" s="131" t="s">
        <v>8</v>
      </c>
      <c r="B5522" s="132">
        <v>44791</v>
      </c>
      <c r="C5522" s="133">
        <v>22</v>
      </c>
      <c r="D5522" s="134">
        <v>91.711939999999998</v>
      </c>
    </row>
    <row r="5523" spans="1:4" x14ac:dyDescent="0.25">
      <c r="A5523" s="131" t="s">
        <v>8</v>
      </c>
      <c r="B5523" s="132">
        <v>44791</v>
      </c>
      <c r="C5523" s="133">
        <v>23</v>
      </c>
      <c r="D5523" s="134">
        <v>85.452370000000002</v>
      </c>
    </row>
    <row r="5524" spans="1:4" x14ac:dyDescent="0.25">
      <c r="A5524" s="131" t="s">
        <v>8</v>
      </c>
      <c r="B5524" s="132">
        <v>44791</v>
      </c>
      <c r="C5524" s="133">
        <v>24</v>
      </c>
      <c r="D5524" s="134">
        <v>79.802009999999996</v>
      </c>
    </row>
    <row r="5525" spans="1:4" x14ac:dyDescent="0.25">
      <c r="A5525" s="131" t="s">
        <v>8</v>
      </c>
      <c r="B5525" s="132">
        <v>44792</v>
      </c>
      <c r="C5525" s="133">
        <v>1</v>
      </c>
      <c r="D5525" s="134">
        <v>77.889619999999994</v>
      </c>
    </row>
    <row r="5526" spans="1:4" x14ac:dyDescent="0.25">
      <c r="A5526" s="131" t="s">
        <v>8</v>
      </c>
      <c r="B5526" s="132">
        <v>44792</v>
      </c>
      <c r="C5526" s="133">
        <v>2</v>
      </c>
      <c r="D5526" s="134">
        <v>77.297659999999993</v>
      </c>
    </row>
    <row r="5527" spans="1:4" x14ac:dyDescent="0.25">
      <c r="A5527" s="131" t="s">
        <v>8</v>
      </c>
      <c r="B5527" s="132">
        <v>44792</v>
      </c>
      <c r="C5527" s="133">
        <v>3</v>
      </c>
      <c r="D5527" s="134">
        <v>70.983549999999994</v>
      </c>
    </row>
    <row r="5528" spans="1:4" x14ac:dyDescent="0.25">
      <c r="A5528" s="131" t="s">
        <v>8</v>
      </c>
      <c r="B5528" s="132">
        <v>44792</v>
      </c>
      <c r="C5528" s="133">
        <v>4</v>
      </c>
      <c r="D5528" s="134">
        <v>65.618359999999996</v>
      </c>
    </row>
    <row r="5529" spans="1:4" x14ac:dyDescent="0.25">
      <c r="A5529" s="131" t="s">
        <v>8</v>
      </c>
      <c r="B5529" s="132">
        <v>44792</v>
      </c>
      <c r="C5529" s="133">
        <v>5</v>
      </c>
      <c r="D5529" s="134">
        <v>64.774370000000005</v>
      </c>
    </row>
    <row r="5530" spans="1:4" x14ac:dyDescent="0.25">
      <c r="A5530" s="131" t="s">
        <v>8</v>
      </c>
      <c r="B5530" s="132">
        <v>44792</v>
      </c>
      <c r="C5530" s="133">
        <v>6</v>
      </c>
      <c r="D5530" s="134">
        <v>65.136179999999996</v>
      </c>
    </row>
    <row r="5531" spans="1:4" x14ac:dyDescent="0.25">
      <c r="A5531" s="131" t="s">
        <v>8</v>
      </c>
      <c r="B5531" s="132">
        <v>44792</v>
      </c>
      <c r="C5531" s="133">
        <v>7</v>
      </c>
      <c r="D5531" s="134">
        <v>69.473519999999994</v>
      </c>
    </row>
    <row r="5532" spans="1:4" x14ac:dyDescent="0.25">
      <c r="A5532" s="131" t="s">
        <v>8</v>
      </c>
      <c r="B5532" s="132">
        <v>44792</v>
      </c>
      <c r="C5532" s="133">
        <v>8</v>
      </c>
      <c r="D5532" s="134">
        <v>77.776970000000006</v>
      </c>
    </row>
    <row r="5533" spans="1:4" x14ac:dyDescent="0.25">
      <c r="A5533" s="131" t="s">
        <v>8</v>
      </c>
      <c r="B5533" s="132">
        <v>44792</v>
      </c>
      <c r="C5533" s="133">
        <v>9</v>
      </c>
      <c r="D5533" s="134">
        <v>69.889889999999994</v>
      </c>
    </row>
    <row r="5534" spans="1:4" x14ac:dyDescent="0.25">
      <c r="A5534" s="131" t="s">
        <v>8</v>
      </c>
      <c r="B5534" s="132">
        <v>44792</v>
      </c>
      <c r="C5534" s="133">
        <v>10</v>
      </c>
      <c r="D5534" s="134">
        <v>62.350810000000003</v>
      </c>
    </row>
    <row r="5535" spans="1:4" x14ac:dyDescent="0.25">
      <c r="A5535" s="131" t="s">
        <v>8</v>
      </c>
      <c r="B5535" s="132">
        <v>44792</v>
      </c>
      <c r="C5535" s="133">
        <v>11</v>
      </c>
      <c r="D5535" s="134">
        <v>62.952109999999998</v>
      </c>
    </row>
    <row r="5536" spans="1:4" x14ac:dyDescent="0.25">
      <c r="A5536" s="131" t="s">
        <v>8</v>
      </c>
      <c r="B5536" s="132">
        <v>44792</v>
      </c>
      <c r="C5536" s="133">
        <v>12</v>
      </c>
      <c r="D5536" s="134">
        <v>59.905430000000003</v>
      </c>
    </row>
    <row r="5537" spans="1:4" x14ac:dyDescent="0.25">
      <c r="A5537" s="131" t="s">
        <v>8</v>
      </c>
      <c r="B5537" s="132">
        <v>44792</v>
      </c>
      <c r="C5537" s="133">
        <v>13</v>
      </c>
      <c r="D5537" s="134">
        <v>67.253460000000004</v>
      </c>
    </row>
    <row r="5538" spans="1:4" x14ac:dyDescent="0.25">
      <c r="A5538" s="131" t="s">
        <v>8</v>
      </c>
      <c r="B5538" s="132">
        <v>44792</v>
      </c>
      <c r="C5538" s="133">
        <v>14</v>
      </c>
      <c r="D5538" s="134">
        <v>67.61112</v>
      </c>
    </row>
    <row r="5539" spans="1:4" x14ac:dyDescent="0.25">
      <c r="A5539" s="131" t="s">
        <v>8</v>
      </c>
      <c r="B5539" s="132">
        <v>44792</v>
      </c>
      <c r="C5539" s="133">
        <v>15</v>
      </c>
      <c r="D5539" s="134">
        <v>68.383949999999999</v>
      </c>
    </row>
    <row r="5540" spans="1:4" x14ac:dyDescent="0.25">
      <c r="A5540" s="131" t="s">
        <v>8</v>
      </c>
      <c r="B5540" s="132">
        <v>44792</v>
      </c>
      <c r="C5540" s="133">
        <v>16</v>
      </c>
      <c r="D5540" s="134">
        <v>66.892349999999993</v>
      </c>
    </row>
    <row r="5541" spans="1:4" x14ac:dyDescent="0.25">
      <c r="A5541" s="131" t="s">
        <v>8</v>
      </c>
      <c r="B5541" s="132">
        <v>44792</v>
      </c>
      <c r="C5541" s="133">
        <v>17</v>
      </c>
      <c r="D5541" s="134">
        <v>73.131739999999994</v>
      </c>
    </row>
    <row r="5542" spans="1:4" x14ac:dyDescent="0.25">
      <c r="A5542" s="131" t="s">
        <v>8</v>
      </c>
      <c r="B5542" s="132">
        <v>44792</v>
      </c>
      <c r="C5542" s="133">
        <v>18</v>
      </c>
      <c r="D5542" s="134">
        <v>74.133579999999995</v>
      </c>
    </row>
    <row r="5543" spans="1:4" x14ac:dyDescent="0.25">
      <c r="A5543" s="131" t="s">
        <v>8</v>
      </c>
      <c r="B5543" s="132">
        <v>44792</v>
      </c>
      <c r="C5543" s="133">
        <v>19</v>
      </c>
      <c r="D5543" s="134">
        <v>72.446219999999997</v>
      </c>
    </row>
    <row r="5544" spans="1:4" x14ac:dyDescent="0.25">
      <c r="A5544" s="131" t="s">
        <v>8</v>
      </c>
      <c r="B5544" s="132">
        <v>44792</v>
      </c>
      <c r="C5544" s="133">
        <v>20</v>
      </c>
      <c r="D5544" s="134">
        <v>74.440790000000007</v>
      </c>
    </row>
    <row r="5545" spans="1:4" x14ac:dyDescent="0.25">
      <c r="A5545" s="131" t="s">
        <v>8</v>
      </c>
      <c r="B5545" s="132">
        <v>44792</v>
      </c>
      <c r="C5545" s="133">
        <v>21</v>
      </c>
      <c r="D5545" s="134">
        <v>72.609579999999994</v>
      </c>
    </row>
    <row r="5546" spans="1:4" x14ac:dyDescent="0.25">
      <c r="A5546" s="131" t="s">
        <v>8</v>
      </c>
      <c r="B5546" s="132">
        <v>44792</v>
      </c>
      <c r="C5546" s="133">
        <v>22</v>
      </c>
      <c r="D5546" s="134">
        <v>73.547200000000004</v>
      </c>
    </row>
    <row r="5547" spans="1:4" x14ac:dyDescent="0.25">
      <c r="A5547" s="131" t="s">
        <v>8</v>
      </c>
      <c r="B5547" s="132">
        <v>44792</v>
      </c>
      <c r="C5547" s="133">
        <v>23</v>
      </c>
      <c r="D5547" s="134">
        <v>67.888210000000001</v>
      </c>
    </row>
    <row r="5548" spans="1:4" x14ac:dyDescent="0.25">
      <c r="A5548" s="131" t="s">
        <v>8</v>
      </c>
      <c r="B5548" s="132">
        <v>44792</v>
      </c>
      <c r="C5548" s="133">
        <v>24</v>
      </c>
      <c r="D5548" s="134">
        <v>70.828710000000001</v>
      </c>
    </row>
    <row r="5549" spans="1:4" x14ac:dyDescent="0.25">
      <c r="A5549" s="131" t="s">
        <v>8</v>
      </c>
      <c r="B5549" s="132">
        <v>44793</v>
      </c>
      <c r="C5549" s="133">
        <v>1</v>
      </c>
      <c r="D5549" s="134">
        <v>63.836860000000001</v>
      </c>
    </row>
    <row r="5550" spans="1:4" x14ac:dyDescent="0.25">
      <c r="A5550" s="131" t="s">
        <v>8</v>
      </c>
      <c r="B5550" s="132">
        <v>44793</v>
      </c>
      <c r="C5550" s="133">
        <v>2</v>
      </c>
      <c r="D5550" s="134">
        <v>60.131369999999997</v>
      </c>
    </row>
    <row r="5551" spans="1:4" x14ac:dyDescent="0.25">
      <c r="A5551" s="131" t="s">
        <v>8</v>
      </c>
      <c r="B5551" s="132">
        <v>44793</v>
      </c>
      <c r="C5551" s="133">
        <v>3</v>
      </c>
      <c r="D5551" s="134">
        <v>56.848390000000002</v>
      </c>
    </row>
    <row r="5552" spans="1:4" x14ac:dyDescent="0.25">
      <c r="A5552" s="131" t="s">
        <v>8</v>
      </c>
      <c r="B5552" s="132">
        <v>44793</v>
      </c>
      <c r="C5552" s="133">
        <v>4</v>
      </c>
      <c r="D5552" s="134">
        <v>54.519109999999998</v>
      </c>
    </row>
    <row r="5553" spans="1:4" x14ac:dyDescent="0.25">
      <c r="A5553" s="131" t="s">
        <v>8</v>
      </c>
      <c r="B5553" s="132">
        <v>44793</v>
      </c>
      <c r="C5553" s="133">
        <v>5</v>
      </c>
      <c r="D5553" s="134">
        <v>50.555669999999999</v>
      </c>
    </row>
    <row r="5554" spans="1:4" x14ac:dyDescent="0.25">
      <c r="A5554" s="131" t="s">
        <v>8</v>
      </c>
      <c r="B5554" s="132">
        <v>44793</v>
      </c>
      <c r="C5554" s="133">
        <v>6</v>
      </c>
      <c r="D5554" s="134">
        <v>46.75506</v>
      </c>
    </row>
    <row r="5555" spans="1:4" x14ac:dyDescent="0.25">
      <c r="A5555" s="131" t="s">
        <v>8</v>
      </c>
      <c r="B5555" s="132">
        <v>44793</v>
      </c>
      <c r="C5555" s="133">
        <v>7</v>
      </c>
      <c r="D5555" s="134">
        <v>48.049320000000002</v>
      </c>
    </row>
    <row r="5556" spans="1:4" x14ac:dyDescent="0.25">
      <c r="A5556" s="131" t="s">
        <v>8</v>
      </c>
      <c r="B5556" s="132">
        <v>44793</v>
      </c>
      <c r="C5556" s="133">
        <v>8</v>
      </c>
      <c r="D5556" s="134">
        <v>33.70758</v>
      </c>
    </row>
    <row r="5557" spans="1:4" x14ac:dyDescent="0.25">
      <c r="A5557" s="131" t="s">
        <v>8</v>
      </c>
      <c r="B5557" s="132">
        <v>44793</v>
      </c>
      <c r="C5557" s="133">
        <v>9</v>
      </c>
      <c r="D5557" s="134">
        <v>25.033909999999999</v>
      </c>
    </row>
    <row r="5558" spans="1:4" x14ac:dyDescent="0.25">
      <c r="A5558" s="131" t="s">
        <v>8</v>
      </c>
      <c r="B5558" s="132">
        <v>44793</v>
      </c>
      <c r="C5558" s="133">
        <v>10</v>
      </c>
      <c r="D5558" s="134">
        <v>19.631150000000002</v>
      </c>
    </row>
    <row r="5559" spans="1:4" x14ac:dyDescent="0.25">
      <c r="A5559" s="131" t="s">
        <v>8</v>
      </c>
      <c r="B5559" s="132">
        <v>44793</v>
      </c>
      <c r="C5559" s="133">
        <v>11</v>
      </c>
      <c r="D5559" s="134">
        <v>42.148110000000003</v>
      </c>
    </row>
    <row r="5560" spans="1:4" x14ac:dyDescent="0.25">
      <c r="A5560" s="131" t="s">
        <v>8</v>
      </c>
      <c r="B5560" s="132">
        <v>44793</v>
      </c>
      <c r="C5560" s="133">
        <v>12</v>
      </c>
      <c r="D5560" s="134">
        <v>48.022649999999999</v>
      </c>
    </row>
    <row r="5561" spans="1:4" x14ac:dyDescent="0.25">
      <c r="A5561" s="131" t="s">
        <v>8</v>
      </c>
      <c r="B5561" s="132">
        <v>44793</v>
      </c>
      <c r="C5561" s="133">
        <v>13</v>
      </c>
      <c r="D5561" s="134">
        <v>56.684060000000002</v>
      </c>
    </row>
    <row r="5562" spans="1:4" x14ac:dyDescent="0.25">
      <c r="A5562" s="131" t="s">
        <v>8</v>
      </c>
      <c r="B5562" s="132">
        <v>44793</v>
      </c>
      <c r="C5562" s="133">
        <v>14</v>
      </c>
      <c r="D5562" s="134">
        <v>67.48648</v>
      </c>
    </row>
    <row r="5563" spans="1:4" x14ac:dyDescent="0.25">
      <c r="A5563" s="131" t="s">
        <v>8</v>
      </c>
      <c r="B5563" s="132">
        <v>44793</v>
      </c>
      <c r="C5563" s="133">
        <v>15</v>
      </c>
      <c r="D5563" s="134">
        <v>63.310319999999997</v>
      </c>
    </row>
    <row r="5564" spans="1:4" x14ac:dyDescent="0.25">
      <c r="A5564" s="131" t="s">
        <v>8</v>
      </c>
      <c r="B5564" s="132">
        <v>44793</v>
      </c>
      <c r="C5564" s="133">
        <v>16</v>
      </c>
      <c r="D5564" s="134">
        <v>64.504019999999997</v>
      </c>
    </row>
    <row r="5565" spans="1:4" x14ac:dyDescent="0.25">
      <c r="A5565" s="131" t="s">
        <v>8</v>
      </c>
      <c r="B5565" s="132">
        <v>44793</v>
      </c>
      <c r="C5565" s="133">
        <v>17</v>
      </c>
      <c r="D5565" s="134">
        <v>57.536639999999998</v>
      </c>
    </row>
    <row r="5566" spans="1:4" x14ac:dyDescent="0.25">
      <c r="A5566" s="131" t="s">
        <v>8</v>
      </c>
      <c r="B5566" s="132">
        <v>44793</v>
      </c>
      <c r="C5566" s="133">
        <v>18</v>
      </c>
      <c r="D5566" s="134">
        <v>52.591749999999998</v>
      </c>
    </row>
    <row r="5567" spans="1:4" x14ac:dyDescent="0.25">
      <c r="A5567" s="131" t="s">
        <v>8</v>
      </c>
      <c r="B5567" s="132">
        <v>44793</v>
      </c>
      <c r="C5567" s="133">
        <v>19</v>
      </c>
      <c r="D5567" s="134">
        <v>58.915750000000003</v>
      </c>
    </row>
    <row r="5568" spans="1:4" x14ac:dyDescent="0.25">
      <c r="A5568" s="131" t="s">
        <v>8</v>
      </c>
      <c r="B5568" s="132">
        <v>44793</v>
      </c>
      <c r="C5568" s="133">
        <v>20</v>
      </c>
      <c r="D5568" s="134">
        <v>61.335790000000003</v>
      </c>
    </row>
    <row r="5569" spans="1:4" x14ac:dyDescent="0.25">
      <c r="A5569" s="131" t="s">
        <v>8</v>
      </c>
      <c r="B5569" s="132">
        <v>44793</v>
      </c>
      <c r="C5569" s="133">
        <v>21</v>
      </c>
      <c r="D5569" s="134">
        <v>61.469549999999998</v>
      </c>
    </row>
    <row r="5570" spans="1:4" x14ac:dyDescent="0.25">
      <c r="A5570" s="131" t="s">
        <v>8</v>
      </c>
      <c r="B5570" s="132">
        <v>44793</v>
      </c>
      <c r="C5570" s="133">
        <v>22</v>
      </c>
      <c r="D5570" s="134">
        <v>60.387999999999998</v>
      </c>
    </row>
    <row r="5571" spans="1:4" x14ac:dyDescent="0.25">
      <c r="A5571" s="131" t="s">
        <v>8</v>
      </c>
      <c r="B5571" s="132">
        <v>44793</v>
      </c>
      <c r="C5571" s="133">
        <v>23</v>
      </c>
      <c r="D5571" s="134">
        <v>68.758390000000006</v>
      </c>
    </row>
    <row r="5572" spans="1:4" x14ac:dyDescent="0.25">
      <c r="A5572" s="131" t="s">
        <v>8</v>
      </c>
      <c r="B5572" s="132">
        <v>44793</v>
      </c>
      <c r="C5572" s="133">
        <v>24</v>
      </c>
      <c r="D5572" s="134">
        <v>73.118639999999999</v>
      </c>
    </row>
    <row r="5573" spans="1:4" x14ac:dyDescent="0.25">
      <c r="A5573" s="131" t="s">
        <v>8</v>
      </c>
      <c r="B5573" s="132">
        <v>44794</v>
      </c>
      <c r="C5573" s="133">
        <v>1</v>
      </c>
      <c r="D5573" s="134">
        <v>71.798789999999997</v>
      </c>
    </row>
    <row r="5574" spans="1:4" x14ac:dyDescent="0.25">
      <c r="A5574" s="131" t="s">
        <v>8</v>
      </c>
      <c r="B5574" s="132">
        <v>44794</v>
      </c>
      <c r="C5574" s="133">
        <v>2</v>
      </c>
      <c r="D5574" s="134">
        <v>67.343130000000002</v>
      </c>
    </row>
    <row r="5575" spans="1:4" x14ac:dyDescent="0.25">
      <c r="A5575" s="131" t="s">
        <v>8</v>
      </c>
      <c r="B5575" s="132">
        <v>44794</v>
      </c>
      <c r="C5575" s="133">
        <v>3</v>
      </c>
      <c r="D5575" s="134">
        <v>63.278019999999998</v>
      </c>
    </row>
    <row r="5576" spans="1:4" x14ac:dyDescent="0.25">
      <c r="A5576" s="131" t="s">
        <v>8</v>
      </c>
      <c r="B5576" s="132">
        <v>44794</v>
      </c>
      <c r="C5576" s="133">
        <v>4</v>
      </c>
      <c r="D5576" s="134">
        <v>59.664160000000003</v>
      </c>
    </row>
    <row r="5577" spans="1:4" x14ac:dyDescent="0.25">
      <c r="A5577" s="131" t="s">
        <v>8</v>
      </c>
      <c r="B5577" s="132">
        <v>44794</v>
      </c>
      <c r="C5577" s="133">
        <v>5</v>
      </c>
      <c r="D5577" s="134">
        <v>57.830680000000001</v>
      </c>
    </row>
    <row r="5578" spans="1:4" x14ac:dyDescent="0.25">
      <c r="A5578" s="131" t="s">
        <v>8</v>
      </c>
      <c r="B5578" s="132">
        <v>44794</v>
      </c>
      <c r="C5578" s="133">
        <v>6</v>
      </c>
      <c r="D5578" s="134">
        <v>56.348199999999999</v>
      </c>
    </row>
    <row r="5579" spans="1:4" x14ac:dyDescent="0.25">
      <c r="A5579" s="131" t="s">
        <v>8</v>
      </c>
      <c r="B5579" s="132">
        <v>44794</v>
      </c>
      <c r="C5579" s="133">
        <v>7</v>
      </c>
      <c r="D5579" s="134">
        <v>52.995310000000003</v>
      </c>
    </row>
    <row r="5580" spans="1:4" x14ac:dyDescent="0.25">
      <c r="A5580" s="131" t="s">
        <v>8</v>
      </c>
      <c r="B5580" s="132">
        <v>44794</v>
      </c>
      <c r="C5580" s="133">
        <v>8</v>
      </c>
      <c r="D5580" s="134">
        <v>56.06568</v>
      </c>
    </row>
    <row r="5581" spans="1:4" x14ac:dyDescent="0.25">
      <c r="A5581" s="131" t="s">
        <v>8</v>
      </c>
      <c r="B5581" s="132">
        <v>44794</v>
      </c>
      <c r="C5581" s="133">
        <v>9</v>
      </c>
      <c r="D5581" s="134">
        <v>51.609099999999998</v>
      </c>
    </row>
    <row r="5582" spans="1:4" x14ac:dyDescent="0.25">
      <c r="A5582" s="131" t="s">
        <v>8</v>
      </c>
      <c r="B5582" s="132">
        <v>44794</v>
      </c>
      <c r="C5582" s="133">
        <v>10</v>
      </c>
      <c r="D5582" s="134">
        <v>48.884520000000002</v>
      </c>
    </row>
    <row r="5583" spans="1:4" x14ac:dyDescent="0.25">
      <c r="A5583" s="131" t="s">
        <v>8</v>
      </c>
      <c r="B5583" s="132">
        <v>44794</v>
      </c>
      <c r="C5583" s="133">
        <v>11</v>
      </c>
      <c r="D5583" s="134">
        <v>56.131990000000002</v>
      </c>
    </row>
    <row r="5584" spans="1:4" x14ac:dyDescent="0.25">
      <c r="A5584" s="131" t="s">
        <v>8</v>
      </c>
      <c r="B5584" s="132">
        <v>44794</v>
      </c>
      <c r="C5584" s="133">
        <v>12</v>
      </c>
      <c r="D5584" s="134">
        <v>55.453240000000001</v>
      </c>
    </row>
    <row r="5585" spans="1:4" x14ac:dyDescent="0.25">
      <c r="A5585" s="131" t="s">
        <v>8</v>
      </c>
      <c r="B5585" s="132">
        <v>44794</v>
      </c>
      <c r="C5585" s="133">
        <v>13</v>
      </c>
      <c r="D5585" s="134">
        <v>66.566419999999994</v>
      </c>
    </row>
    <row r="5586" spans="1:4" x14ac:dyDescent="0.25">
      <c r="A5586" s="131" t="s">
        <v>8</v>
      </c>
      <c r="B5586" s="132">
        <v>44794</v>
      </c>
      <c r="C5586" s="133">
        <v>14</v>
      </c>
      <c r="D5586" s="134">
        <v>76.193190000000001</v>
      </c>
    </row>
    <row r="5587" spans="1:4" x14ac:dyDescent="0.25">
      <c r="A5587" s="131" t="s">
        <v>8</v>
      </c>
      <c r="B5587" s="132">
        <v>44794</v>
      </c>
      <c r="C5587" s="133">
        <v>15</v>
      </c>
      <c r="D5587" s="134">
        <v>92.946200000000005</v>
      </c>
    </row>
    <row r="5588" spans="1:4" x14ac:dyDescent="0.25">
      <c r="A5588" s="131" t="s">
        <v>8</v>
      </c>
      <c r="B5588" s="132">
        <v>44794</v>
      </c>
      <c r="C5588" s="133">
        <v>16</v>
      </c>
      <c r="D5588" s="134">
        <v>88.721289999999996</v>
      </c>
    </row>
    <row r="5589" spans="1:4" x14ac:dyDescent="0.25">
      <c r="A5589" s="131" t="s">
        <v>8</v>
      </c>
      <c r="B5589" s="132">
        <v>44794</v>
      </c>
      <c r="C5589" s="133">
        <v>17</v>
      </c>
      <c r="D5589" s="134">
        <v>89.458749999999995</v>
      </c>
    </row>
    <row r="5590" spans="1:4" x14ac:dyDescent="0.25">
      <c r="A5590" s="131" t="s">
        <v>8</v>
      </c>
      <c r="B5590" s="132">
        <v>44794</v>
      </c>
      <c r="C5590" s="133">
        <v>18</v>
      </c>
      <c r="D5590" s="134">
        <v>81.786879999999996</v>
      </c>
    </row>
    <row r="5591" spans="1:4" x14ac:dyDescent="0.25">
      <c r="A5591" s="131" t="s">
        <v>8</v>
      </c>
      <c r="B5591" s="132">
        <v>44794</v>
      </c>
      <c r="C5591" s="133">
        <v>19</v>
      </c>
      <c r="D5591" s="134">
        <v>77.922139999999999</v>
      </c>
    </row>
    <row r="5592" spans="1:4" x14ac:dyDescent="0.25">
      <c r="A5592" s="131" t="s">
        <v>8</v>
      </c>
      <c r="B5592" s="132">
        <v>44794</v>
      </c>
      <c r="C5592" s="133">
        <v>20</v>
      </c>
      <c r="D5592" s="134">
        <v>86.661910000000006</v>
      </c>
    </row>
    <row r="5593" spans="1:4" x14ac:dyDescent="0.25">
      <c r="A5593" s="131" t="s">
        <v>8</v>
      </c>
      <c r="B5593" s="132">
        <v>44794</v>
      </c>
      <c r="C5593" s="133">
        <v>21</v>
      </c>
      <c r="D5593" s="134">
        <v>95.01831</v>
      </c>
    </row>
    <row r="5594" spans="1:4" x14ac:dyDescent="0.25">
      <c r="A5594" s="131" t="s">
        <v>8</v>
      </c>
      <c r="B5594" s="132">
        <v>44794</v>
      </c>
      <c r="C5594" s="133">
        <v>22</v>
      </c>
      <c r="D5594" s="134">
        <v>83.551789999999997</v>
      </c>
    </row>
    <row r="5595" spans="1:4" x14ac:dyDescent="0.25">
      <c r="A5595" s="131" t="s">
        <v>8</v>
      </c>
      <c r="B5595" s="132">
        <v>44794</v>
      </c>
      <c r="C5595" s="133">
        <v>23</v>
      </c>
      <c r="D5595" s="134">
        <v>72.658869999999993</v>
      </c>
    </row>
    <row r="5596" spans="1:4" x14ac:dyDescent="0.25">
      <c r="A5596" s="131" t="s">
        <v>8</v>
      </c>
      <c r="B5596" s="132">
        <v>44794</v>
      </c>
      <c r="C5596" s="133">
        <v>24</v>
      </c>
      <c r="D5596" s="134">
        <v>83.117239999999995</v>
      </c>
    </row>
    <row r="5597" spans="1:4" x14ac:dyDescent="0.25">
      <c r="A5597" s="131" t="s">
        <v>8</v>
      </c>
      <c r="B5597" s="132">
        <v>44795</v>
      </c>
      <c r="C5597" s="133">
        <v>1</v>
      </c>
      <c r="D5597" s="134">
        <v>84.040940000000006</v>
      </c>
    </row>
    <row r="5598" spans="1:4" x14ac:dyDescent="0.25">
      <c r="A5598" s="131" t="s">
        <v>8</v>
      </c>
      <c r="B5598" s="132">
        <v>44795</v>
      </c>
      <c r="C5598" s="133">
        <v>2</v>
      </c>
      <c r="D5598" s="134">
        <v>76.127080000000007</v>
      </c>
    </row>
    <row r="5599" spans="1:4" x14ac:dyDescent="0.25">
      <c r="A5599" s="131" t="s">
        <v>8</v>
      </c>
      <c r="B5599" s="132">
        <v>44795</v>
      </c>
      <c r="C5599" s="133">
        <v>3</v>
      </c>
      <c r="D5599" s="134">
        <v>74.508340000000004</v>
      </c>
    </row>
    <row r="5600" spans="1:4" x14ac:dyDescent="0.25">
      <c r="A5600" s="131" t="s">
        <v>8</v>
      </c>
      <c r="B5600" s="132">
        <v>44795</v>
      </c>
      <c r="C5600" s="133">
        <v>4</v>
      </c>
      <c r="D5600" s="134">
        <v>65.8626</v>
      </c>
    </row>
    <row r="5601" spans="1:4" x14ac:dyDescent="0.25">
      <c r="A5601" s="131" t="s">
        <v>8</v>
      </c>
      <c r="B5601" s="132">
        <v>44795</v>
      </c>
      <c r="C5601" s="133">
        <v>5</v>
      </c>
      <c r="D5601" s="134">
        <v>61.518630000000002</v>
      </c>
    </row>
    <row r="5602" spans="1:4" x14ac:dyDescent="0.25">
      <c r="A5602" s="131" t="s">
        <v>8</v>
      </c>
      <c r="B5602" s="132">
        <v>44795</v>
      </c>
      <c r="C5602" s="133">
        <v>6</v>
      </c>
      <c r="D5602" s="134">
        <v>63.329050000000002</v>
      </c>
    </row>
    <row r="5603" spans="1:4" x14ac:dyDescent="0.25">
      <c r="A5603" s="131" t="s">
        <v>8</v>
      </c>
      <c r="B5603" s="132">
        <v>44795</v>
      </c>
      <c r="C5603" s="133">
        <v>7</v>
      </c>
      <c r="D5603" s="134">
        <v>78.819710000000001</v>
      </c>
    </row>
    <row r="5604" spans="1:4" x14ac:dyDescent="0.25">
      <c r="A5604" s="131" t="s">
        <v>8</v>
      </c>
      <c r="B5604" s="132">
        <v>44795</v>
      </c>
      <c r="C5604" s="133">
        <v>8</v>
      </c>
      <c r="D5604" s="134">
        <v>91.69659</v>
      </c>
    </row>
    <row r="5605" spans="1:4" x14ac:dyDescent="0.25">
      <c r="A5605" s="131" t="s">
        <v>8</v>
      </c>
      <c r="B5605" s="132">
        <v>44795</v>
      </c>
      <c r="C5605" s="133">
        <v>9</v>
      </c>
      <c r="D5605" s="134">
        <v>62.865029999999997</v>
      </c>
    </row>
    <row r="5606" spans="1:4" x14ac:dyDescent="0.25">
      <c r="A5606" s="131" t="s">
        <v>8</v>
      </c>
      <c r="B5606" s="132">
        <v>44795</v>
      </c>
      <c r="C5606" s="133">
        <v>10</v>
      </c>
      <c r="D5606" s="134">
        <v>58.458129999999997</v>
      </c>
    </row>
    <row r="5607" spans="1:4" x14ac:dyDescent="0.25">
      <c r="A5607" s="131" t="s">
        <v>8</v>
      </c>
      <c r="B5607" s="132">
        <v>44795</v>
      </c>
      <c r="C5607" s="133">
        <v>11</v>
      </c>
      <c r="D5607" s="134">
        <v>56.79674</v>
      </c>
    </row>
    <row r="5608" spans="1:4" x14ac:dyDescent="0.25">
      <c r="A5608" s="131" t="s">
        <v>8</v>
      </c>
      <c r="B5608" s="132">
        <v>44795</v>
      </c>
      <c r="C5608" s="133">
        <v>12</v>
      </c>
      <c r="D5608" s="134">
        <v>62.158749999999998</v>
      </c>
    </row>
    <row r="5609" spans="1:4" x14ac:dyDescent="0.25">
      <c r="A5609" s="131" t="s">
        <v>8</v>
      </c>
      <c r="B5609" s="132">
        <v>44795</v>
      </c>
      <c r="C5609" s="133">
        <v>13</v>
      </c>
      <c r="D5609" s="134">
        <v>63.203009999999999</v>
      </c>
    </row>
    <row r="5610" spans="1:4" x14ac:dyDescent="0.25">
      <c r="A5610" s="131" t="s">
        <v>8</v>
      </c>
      <c r="B5610" s="132">
        <v>44795</v>
      </c>
      <c r="C5610" s="133">
        <v>14</v>
      </c>
      <c r="D5610" s="134">
        <v>66.123540000000006</v>
      </c>
    </row>
    <row r="5611" spans="1:4" x14ac:dyDescent="0.25">
      <c r="A5611" s="131" t="s">
        <v>8</v>
      </c>
      <c r="B5611" s="132">
        <v>44795</v>
      </c>
      <c r="C5611" s="133">
        <v>15</v>
      </c>
      <c r="D5611" s="134">
        <v>77.728020000000001</v>
      </c>
    </row>
    <row r="5612" spans="1:4" x14ac:dyDescent="0.25">
      <c r="A5612" s="131" t="s">
        <v>8</v>
      </c>
      <c r="B5612" s="132">
        <v>44795</v>
      </c>
      <c r="C5612" s="133">
        <v>16</v>
      </c>
      <c r="D5612" s="134">
        <v>87.897019999999998</v>
      </c>
    </row>
    <row r="5613" spans="1:4" x14ac:dyDescent="0.25">
      <c r="A5613" s="131" t="s">
        <v>8</v>
      </c>
      <c r="B5613" s="132">
        <v>44795</v>
      </c>
      <c r="C5613" s="133">
        <v>17</v>
      </c>
      <c r="D5613" s="134">
        <v>92.709509999999995</v>
      </c>
    </row>
    <row r="5614" spans="1:4" x14ac:dyDescent="0.25">
      <c r="A5614" s="131" t="s">
        <v>8</v>
      </c>
      <c r="B5614" s="132">
        <v>44795</v>
      </c>
      <c r="C5614" s="133">
        <v>18</v>
      </c>
      <c r="D5614" s="134">
        <v>84.681120000000007</v>
      </c>
    </row>
    <row r="5615" spans="1:4" x14ac:dyDescent="0.25">
      <c r="A5615" s="131" t="s">
        <v>8</v>
      </c>
      <c r="B5615" s="132">
        <v>44795</v>
      </c>
      <c r="C5615" s="133">
        <v>19</v>
      </c>
      <c r="D5615" s="134">
        <v>73.235479999999995</v>
      </c>
    </row>
    <row r="5616" spans="1:4" x14ac:dyDescent="0.25">
      <c r="A5616" s="131" t="s">
        <v>8</v>
      </c>
      <c r="B5616" s="132">
        <v>44795</v>
      </c>
      <c r="C5616" s="133">
        <v>20</v>
      </c>
      <c r="D5616" s="134">
        <v>97.380200000000002</v>
      </c>
    </row>
    <row r="5617" spans="1:4" x14ac:dyDescent="0.25">
      <c r="A5617" s="131" t="s">
        <v>8</v>
      </c>
      <c r="B5617" s="132">
        <v>44795</v>
      </c>
      <c r="C5617" s="133">
        <v>21</v>
      </c>
      <c r="D5617" s="134">
        <v>116.12917</v>
      </c>
    </row>
    <row r="5618" spans="1:4" x14ac:dyDescent="0.25">
      <c r="A5618" s="131" t="s">
        <v>8</v>
      </c>
      <c r="B5618" s="132">
        <v>44795</v>
      </c>
      <c r="C5618" s="133">
        <v>22</v>
      </c>
      <c r="D5618" s="134">
        <v>89.044640000000001</v>
      </c>
    </row>
    <row r="5619" spans="1:4" x14ac:dyDescent="0.25">
      <c r="A5619" s="131" t="s">
        <v>8</v>
      </c>
      <c r="B5619" s="132">
        <v>44795</v>
      </c>
      <c r="C5619" s="133">
        <v>23</v>
      </c>
      <c r="D5619" s="134">
        <v>73.048050000000003</v>
      </c>
    </row>
    <row r="5620" spans="1:4" x14ac:dyDescent="0.25">
      <c r="A5620" s="131" t="s">
        <v>8</v>
      </c>
      <c r="B5620" s="132">
        <v>44795</v>
      </c>
      <c r="C5620" s="133">
        <v>24</v>
      </c>
      <c r="D5620" s="134">
        <v>85.723789999999994</v>
      </c>
    </row>
    <row r="5621" spans="1:4" x14ac:dyDescent="0.25">
      <c r="A5621" s="131" t="s">
        <v>8</v>
      </c>
      <c r="B5621" s="132">
        <v>44796</v>
      </c>
      <c r="C5621" s="133">
        <v>1</v>
      </c>
      <c r="D5621" s="134">
        <v>78.705579999999998</v>
      </c>
    </row>
    <row r="5622" spans="1:4" x14ac:dyDescent="0.25">
      <c r="A5622" s="131" t="s">
        <v>8</v>
      </c>
      <c r="B5622" s="132">
        <v>44796</v>
      </c>
      <c r="C5622" s="133">
        <v>2</v>
      </c>
      <c r="D5622" s="134">
        <v>80.76464</v>
      </c>
    </row>
    <row r="5623" spans="1:4" x14ac:dyDescent="0.25">
      <c r="A5623" s="131" t="s">
        <v>8</v>
      </c>
      <c r="B5623" s="132">
        <v>44796</v>
      </c>
      <c r="C5623" s="133">
        <v>3</v>
      </c>
      <c r="D5623" s="134">
        <v>81.570660000000004</v>
      </c>
    </row>
    <row r="5624" spans="1:4" x14ac:dyDescent="0.25">
      <c r="A5624" s="131" t="s">
        <v>8</v>
      </c>
      <c r="B5624" s="132">
        <v>44796</v>
      </c>
      <c r="C5624" s="133">
        <v>4</v>
      </c>
      <c r="D5624" s="134">
        <v>76.075810000000004</v>
      </c>
    </row>
    <row r="5625" spans="1:4" x14ac:dyDescent="0.25">
      <c r="A5625" s="131" t="s">
        <v>8</v>
      </c>
      <c r="B5625" s="132">
        <v>44796</v>
      </c>
      <c r="C5625" s="133">
        <v>5</v>
      </c>
      <c r="D5625" s="134">
        <v>76.786590000000004</v>
      </c>
    </row>
    <row r="5626" spans="1:4" x14ac:dyDescent="0.25">
      <c r="A5626" s="131" t="s">
        <v>8</v>
      </c>
      <c r="B5626" s="132">
        <v>44796</v>
      </c>
      <c r="C5626" s="133">
        <v>6</v>
      </c>
      <c r="D5626" s="134">
        <v>80.823800000000006</v>
      </c>
    </row>
    <row r="5627" spans="1:4" x14ac:dyDescent="0.25">
      <c r="A5627" s="131" t="s">
        <v>8</v>
      </c>
      <c r="B5627" s="132">
        <v>44796</v>
      </c>
      <c r="C5627" s="133">
        <v>7</v>
      </c>
      <c r="D5627" s="134">
        <v>102.65065</v>
      </c>
    </row>
    <row r="5628" spans="1:4" x14ac:dyDescent="0.25">
      <c r="A5628" s="131" t="s">
        <v>8</v>
      </c>
      <c r="B5628" s="132">
        <v>44796</v>
      </c>
      <c r="C5628" s="133">
        <v>8</v>
      </c>
      <c r="D5628" s="134">
        <v>87.389120000000005</v>
      </c>
    </row>
    <row r="5629" spans="1:4" x14ac:dyDescent="0.25">
      <c r="A5629" s="131" t="s">
        <v>8</v>
      </c>
      <c r="B5629" s="132">
        <v>44796</v>
      </c>
      <c r="C5629" s="133">
        <v>9</v>
      </c>
      <c r="D5629" s="134">
        <v>69.211529999999996</v>
      </c>
    </row>
    <row r="5630" spans="1:4" x14ac:dyDescent="0.25">
      <c r="A5630" s="131" t="s">
        <v>8</v>
      </c>
      <c r="B5630" s="132">
        <v>44796</v>
      </c>
      <c r="C5630" s="133">
        <v>10</v>
      </c>
      <c r="D5630" s="134">
        <v>69.534520000000001</v>
      </c>
    </row>
    <row r="5631" spans="1:4" x14ac:dyDescent="0.25">
      <c r="A5631" s="131" t="s">
        <v>8</v>
      </c>
      <c r="B5631" s="132">
        <v>44796</v>
      </c>
      <c r="C5631" s="133">
        <v>11</v>
      </c>
      <c r="D5631" s="134">
        <v>67.738420000000005</v>
      </c>
    </row>
    <row r="5632" spans="1:4" x14ac:dyDescent="0.25">
      <c r="A5632" s="131" t="s">
        <v>8</v>
      </c>
      <c r="B5632" s="132">
        <v>44796</v>
      </c>
      <c r="C5632" s="133">
        <v>12</v>
      </c>
      <c r="D5632" s="134">
        <v>72.903220000000005</v>
      </c>
    </row>
    <row r="5633" spans="1:4" x14ac:dyDescent="0.25">
      <c r="A5633" s="131" t="s">
        <v>8</v>
      </c>
      <c r="B5633" s="132">
        <v>44796</v>
      </c>
      <c r="C5633" s="133">
        <v>13</v>
      </c>
      <c r="D5633" s="134">
        <v>77.193240000000003</v>
      </c>
    </row>
    <row r="5634" spans="1:4" x14ac:dyDescent="0.25">
      <c r="A5634" s="131" t="s">
        <v>8</v>
      </c>
      <c r="B5634" s="132">
        <v>44796</v>
      </c>
      <c r="C5634" s="133">
        <v>14</v>
      </c>
      <c r="D5634" s="134">
        <v>89.301410000000004</v>
      </c>
    </row>
    <row r="5635" spans="1:4" x14ac:dyDescent="0.25">
      <c r="A5635" s="131" t="s">
        <v>8</v>
      </c>
      <c r="B5635" s="132">
        <v>44796</v>
      </c>
      <c r="C5635" s="133">
        <v>15</v>
      </c>
      <c r="D5635" s="134">
        <v>127.14679</v>
      </c>
    </row>
    <row r="5636" spans="1:4" x14ac:dyDescent="0.25">
      <c r="A5636" s="131" t="s">
        <v>8</v>
      </c>
      <c r="B5636" s="132">
        <v>44796</v>
      </c>
      <c r="C5636" s="133">
        <v>16</v>
      </c>
      <c r="D5636" s="134">
        <v>111.43817</v>
      </c>
    </row>
    <row r="5637" spans="1:4" x14ac:dyDescent="0.25">
      <c r="A5637" s="131" t="s">
        <v>8</v>
      </c>
      <c r="B5637" s="132">
        <v>44796</v>
      </c>
      <c r="C5637" s="133">
        <v>17</v>
      </c>
      <c r="D5637" s="134">
        <v>92.249939999999995</v>
      </c>
    </row>
    <row r="5638" spans="1:4" x14ac:dyDescent="0.25">
      <c r="A5638" s="131" t="s">
        <v>8</v>
      </c>
      <c r="B5638" s="132">
        <v>44796</v>
      </c>
      <c r="C5638" s="133">
        <v>18</v>
      </c>
      <c r="D5638" s="134">
        <v>106.22669999999999</v>
      </c>
    </row>
    <row r="5639" spans="1:4" x14ac:dyDescent="0.25">
      <c r="A5639" s="131" t="s">
        <v>8</v>
      </c>
      <c r="B5639" s="132">
        <v>44796</v>
      </c>
      <c r="C5639" s="133">
        <v>19</v>
      </c>
      <c r="D5639" s="134">
        <v>96.156490000000005</v>
      </c>
    </row>
    <row r="5640" spans="1:4" x14ac:dyDescent="0.25">
      <c r="A5640" s="131" t="s">
        <v>8</v>
      </c>
      <c r="B5640" s="132">
        <v>44796</v>
      </c>
      <c r="C5640" s="133">
        <v>20</v>
      </c>
      <c r="D5640" s="134">
        <v>160.43156999999999</v>
      </c>
    </row>
    <row r="5641" spans="1:4" x14ac:dyDescent="0.25">
      <c r="A5641" s="131" t="s">
        <v>8</v>
      </c>
      <c r="B5641" s="132">
        <v>44796</v>
      </c>
      <c r="C5641" s="133">
        <v>21</v>
      </c>
      <c r="D5641" s="134">
        <v>210.38372000000001</v>
      </c>
    </row>
    <row r="5642" spans="1:4" x14ac:dyDescent="0.25">
      <c r="A5642" s="131" t="s">
        <v>8</v>
      </c>
      <c r="B5642" s="132">
        <v>44796</v>
      </c>
      <c r="C5642" s="133">
        <v>22</v>
      </c>
      <c r="D5642" s="134">
        <v>106.91677</v>
      </c>
    </row>
    <row r="5643" spans="1:4" x14ac:dyDescent="0.25">
      <c r="A5643" s="131" t="s">
        <v>8</v>
      </c>
      <c r="B5643" s="132">
        <v>44796</v>
      </c>
      <c r="C5643" s="133">
        <v>23</v>
      </c>
      <c r="D5643" s="134">
        <v>94.370199999999997</v>
      </c>
    </row>
    <row r="5644" spans="1:4" x14ac:dyDescent="0.25">
      <c r="A5644" s="131" t="s">
        <v>8</v>
      </c>
      <c r="B5644" s="132">
        <v>44796</v>
      </c>
      <c r="C5644" s="133">
        <v>24</v>
      </c>
      <c r="D5644" s="134">
        <v>70.671790000000001</v>
      </c>
    </row>
    <row r="5645" spans="1:4" x14ac:dyDescent="0.25">
      <c r="A5645" s="131" t="s">
        <v>8</v>
      </c>
      <c r="B5645" s="132">
        <v>44797</v>
      </c>
      <c r="C5645" s="133">
        <v>1</v>
      </c>
      <c r="D5645" s="134">
        <v>82.220870000000005</v>
      </c>
    </row>
    <row r="5646" spans="1:4" x14ac:dyDescent="0.25">
      <c r="A5646" s="131" t="s">
        <v>8</v>
      </c>
      <c r="B5646" s="132">
        <v>44797</v>
      </c>
      <c r="C5646" s="133">
        <v>2</v>
      </c>
      <c r="D5646" s="134">
        <v>86.667969999999997</v>
      </c>
    </row>
    <row r="5647" spans="1:4" x14ac:dyDescent="0.25">
      <c r="A5647" s="131" t="s">
        <v>8</v>
      </c>
      <c r="B5647" s="132">
        <v>44797</v>
      </c>
      <c r="C5647" s="133">
        <v>3</v>
      </c>
      <c r="D5647" s="134">
        <v>72.992940000000004</v>
      </c>
    </row>
    <row r="5648" spans="1:4" x14ac:dyDescent="0.25">
      <c r="A5648" s="131" t="s">
        <v>8</v>
      </c>
      <c r="B5648" s="132">
        <v>44797</v>
      </c>
      <c r="C5648" s="133">
        <v>4</v>
      </c>
      <c r="D5648" s="134">
        <v>77.373720000000006</v>
      </c>
    </row>
    <row r="5649" spans="1:4" x14ac:dyDescent="0.25">
      <c r="A5649" s="131" t="s">
        <v>8</v>
      </c>
      <c r="B5649" s="132">
        <v>44797</v>
      </c>
      <c r="C5649" s="133">
        <v>5</v>
      </c>
      <c r="D5649" s="134">
        <v>86.808189999999996</v>
      </c>
    </row>
    <row r="5650" spans="1:4" x14ac:dyDescent="0.25">
      <c r="A5650" s="131" t="s">
        <v>8</v>
      </c>
      <c r="B5650" s="132">
        <v>44797</v>
      </c>
      <c r="C5650" s="133">
        <v>6</v>
      </c>
      <c r="D5650" s="134">
        <v>94.028739999999999</v>
      </c>
    </row>
    <row r="5651" spans="1:4" x14ac:dyDescent="0.25">
      <c r="A5651" s="131" t="s">
        <v>8</v>
      </c>
      <c r="B5651" s="132">
        <v>44797</v>
      </c>
      <c r="C5651" s="133">
        <v>7</v>
      </c>
      <c r="D5651" s="134">
        <v>116.89447</v>
      </c>
    </row>
    <row r="5652" spans="1:4" x14ac:dyDescent="0.25">
      <c r="A5652" s="131" t="s">
        <v>8</v>
      </c>
      <c r="B5652" s="132">
        <v>44797</v>
      </c>
      <c r="C5652" s="133">
        <v>8</v>
      </c>
      <c r="D5652" s="134">
        <v>106.96005</v>
      </c>
    </row>
    <row r="5653" spans="1:4" x14ac:dyDescent="0.25">
      <c r="A5653" s="131" t="s">
        <v>8</v>
      </c>
      <c r="B5653" s="132">
        <v>44797</v>
      </c>
      <c r="C5653" s="133">
        <v>9</v>
      </c>
      <c r="D5653" s="134">
        <v>78.690349999999995</v>
      </c>
    </row>
    <row r="5654" spans="1:4" x14ac:dyDescent="0.25">
      <c r="A5654" s="131" t="s">
        <v>8</v>
      </c>
      <c r="B5654" s="132">
        <v>44797</v>
      </c>
      <c r="C5654" s="133">
        <v>10</v>
      </c>
      <c r="D5654" s="134">
        <v>65.455129999999997</v>
      </c>
    </row>
    <row r="5655" spans="1:4" x14ac:dyDescent="0.25">
      <c r="A5655" s="131" t="s">
        <v>8</v>
      </c>
      <c r="B5655" s="132">
        <v>44797</v>
      </c>
      <c r="C5655" s="133">
        <v>11</v>
      </c>
      <c r="D5655" s="134">
        <v>66.383769999999998</v>
      </c>
    </row>
    <row r="5656" spans="1:4" x14ac:dyDescent="0.25">
      <c r="A5656" s="131" t="s">
        <v>8</v>
      </c>
      <c r="B5656" s="132">
        <v>44797</v>
      </c>
      <c r="C5656" s="133">
        <v>12</v>
      </c>
      <c r="D5656" s="134">
        <v>73.129519999999999</v>
      </c>
    </row>
    <row r="5657" spans="1:4" x14ac:dyDescent="0.25">
      <c r="A5657" s="131" t="s">
        <v>8</v>
      </c>
      <c r="B5657" s="132">
        <v>44797</v>
      </c>
      <c r="C5657" s="133">
        <v>13</v>
      </c>
      <c r="D5657" s="134">
        <v>80.199969999999993</v>
      </c>
    </row>
    <row r="5658" spans="1:4" x14ac:dyDescent="0.25">
      <c r="A5658" s="131" t="s">
        <v>8</v>
      </c>
      <c r="B5658" s="132">
        <v>44797</v>
      </c>
      <c r="C5658" s="133">
        <v>14</v>
      </c>
      <c r="D5658" s="134">
        <v>94.096689999999995</v>
      </c>
    </row>
    <row r="5659" spans="1:4" x14ac:dyDescent="0.25">
      <c r="A5659" s="131" t="s">
        <v>8</v>
      </c>
      <c r="B5659" s="132">
        <v>44797</v>
      </c>
      <c r="C5659" s="133">
        <v>15</v>
      </c>
      <c r="D5659" s="134">
        <v>121.71541000000001</v>
      </c>
    </row>
    <row r="5660" spans="1:4" x14ac:dyDescent="0.25">
      <c r="A5660" s="131" t="s">
        <v>8</v>
      </c>
      <c r="B5660" s="132">
        <v>44797</v>
      </c>
      <c r="C5660" s="133">
        <v>16</v>
      </c>
      <c r="D5660" s="134">
        <v>110.89878</v>
      </c>
    </row>
    <row r="5661" spans="1:4" x14ac:dyDescent="0.25">
      <c r="A5661" s="131" t="s">
        <v>8</v>
      </c>
      <c r="B5661" s="132">
        <v>44797</v>
      </c>
      <c r="C5661" s="133">
        <v>17</v>
      </c>
      <c r="D5661" s="134">
        <v>108.96339999999999</v>
      </c>
    </row>
    <row r="5662" spans="1:4" x14ac:dyDescent="0.25">
      <c r="A5662" s="131" t="s">
        <v>8</v>
      </c>
      <c r="B5662" s="132">
        <v>44797</v>
      </c>
      <c r="C5662" s="133">
        <v>18</v>
      </c>
      <c r="D5662" s="134">
        <v>87.524730000000005</v>
      </c>
    </row>
    <row r="5663" spans="1:4" x14ac:dyDescent="0.25">
      <c r="A5663" s="131" t="s">
        <v>8</v>
      </c>
      <c r="B5663" s="132">
        <v>44797</v>
      </c>
      <c r="C5663" s="133">
        <v>19</v>
      </c>
      <c r="D5663" s="134">
        <v>99.099289999999996</v>
      </c>
    </row>
    <row r="5664" spans="1:4" x14ac:dyDescent="0.25">
      <c r="A5664" s="131" t="s">
        <v>8</v>
      </c>
      <c r="B5664" s="132">
        <v>44797</v>
      </c>
      <c r="C5664" s="133">
        <v>20</v>
      </c>
      <c r="D5664" s="134">
        <v>122.50478</v>
      </c>
    </row>
    <row r="5665" spans="1:4" x14ac:dyDescent="0.25">
      <c r="A5665" s="131" t="s">
        <v>8</v>
      </c>
      <c r="B5665" s="132">
        <v>44797</v>
      </c>
      <c r="C5665" s="133">
        <v>21</v>
      </c>
      <c r="D5665" s="134">
        <v>111.48985999999999</v>
      </c>
    </row>
    <row r="5666" spans="1:4" x14ac:dyDescent="0.25">
      <c r="A5666" s="131" t="s">
        <v>8</v>
      </c>
      <c r="B5666" s="132">
        <v>44797</v>
      </c>
      <c r="C5666" s="133">
        <v>22</v>
      </c>
      <c r="D5666" s="134">
        <v>94.649640000000005</v>
      </c>
    </row>
    <row r="5667" spans="1:4" x14ac:dyDescent="0.25">
      <c r="A5667" s="131" t="s">
        <v>8</v>
      </c>
      <c r="B5667" s="132">
        <v>44797</v>
      </c>
      <c r="C5667" s="133">
        <v>23</v>
      </c>
      <c r="D5667" s="134">
        <v>74.781170000000003</v>
      </c>
    </row>
    <row r="5668" spans="1:4" x14ac:dyDescent="0.25">
      <c r="A5668" s="131" t="s">
        <v>8</v>
      </c>
      <c r="B5668" s="132">
        <v>44797</v>
      </c>
      <c r="C5668" s="133">
        <v>24</v>
      </c>
      <c r="D5668" s="134">
        <v>75.449529999999996</v>
      </c>
    </row>
    <row r="5669" spans="1:4" x14ac:dyDescent="0.25">
      <c r="A5669" s="131" t="s">
        <v>8</v>
      </c>
      <c r="B5669" s="132">
        <v>44798</v>
      </c>
      <c r="C5669" s="133">
        <v>1</v>
      </c>
      <c r="D5669" s="134">
        <v>70.667339999999996</v>
      </c>
    </row>
    <row r="5670" spans="1:4" x14ac:dyDescent="0.25">
      <c r="A5670" s="131" t="s">
        <v>8</v>
      </c>
      <c r="B5670" s="132">
        <v>44798</v>
      </c>
      <c r="C5670" s="133">
        <v>2</v>
      </c>
      <c r="D5670" s="134">
        <v>63.065350000000002</v>
      </c>
    </row>
    <row r="5671" spans="1:4" x14ac:dyDescent="0.25">
      <c r="A5671" s="131" t="s">
        <v>8</v>
      </c>
      <c r="B5671" s="132">
        <v>44798</v>
      </c>
      <c r="C5671" s="133">
        <v>3</v>
      </c>
      <c r="D5671" s="134">
        <v>64.481309999999993</v>
      </c>
    </row>
    <row r="5672" spans="1:4" x14ac:dyDescent="0.25">
      <c r="A5672" s="131" t="s">
        <v>8</v>
      </c>
      <c r="B5672" s="132">
        <v>44798</v>
      </c>
      <c r="C5672" s="133">
        <v>4</v>
      </c>
      <c r="D5672" s="134">
        <v>71.637060000000005</v>
      </c>
    </row>
    <row r="5673" spans="1:4" x14ac:dyDescent="0.25">
      <c r="A5673" s="131" t="s">
        <v>8</v>
      </c>
      <c r="B5673" s="132">
        <v>44798</v>
      </c>
      <c r="C5673" s="133">
        <v>5</v>
      </c>
      <c r="D5673" s="134">
        <v>63.224249999999998</v>
      </c>
    </row>
    <row r="5674" spans="1:4" x14ac:dyDescent="0.25">
      <c r="A5674" s="131" t="s">
        <v>8</v>
      </c>
      <c r="B5674" s="132">
        <v>44798</v>
      </c>
      <c r="C5674" s="133">
        <v>6</v>
      </c>
      <c r="D5674" s="134">
        <v>63.912880000000001</v>
      </c>
    </row>
    <row r="5675" spans="1:4" x14ac:dyDescent="0.25">
      <c r="A5675" s="131" t="s">
        <v>8</v>
      </c>
      <c r="B5675" s="132">
        <v>44798</v>
      </c>
      <c r="C5675" s="133">
        <v>7</v>
      </c>
      <c r="D5675" s="134">
        <v>79.206460000000007</v>
      </c>
    </row>
    <row r="5676" spans="1:4" x14ac:dyDescent="0.25">
      <c r="A5676" s="131" t="s">
        <v>8</v>
      </c>
      <c r="B5676" s="132">
        <v>44798</v>
      </c>
      <c r="C5676" s="133">
        <v>8</v>
      </c>
      <c r="D5676" s="134">
        <v>79.050269999999998</v>
      </c>
    </row>
    <row r="5677" spans="1:4" x14ac:dyDescent="0.25">
      <c r="A5677" s="131" t="s">
        <v>8</v>
      </c>
      <c r="B5677" s="132">
        <v>44798</v>
      </c>
      <c r="C5677" s="133">
        <v>9</v>
      </c>
      <c r="D5677" s="134">
        <v>81.394400000000005</v>
      </c>
    </row>
    <row r="5678" spans="1:4" x14ac:dyDescent="0.25">
      <c r="A5678" s="131" t="s">
        <v>8</v>
      </c>
      <c r="B5678" s="132">
        <v>44798</v>
      </c>
      <c r="C5678" s="133">
        <v>10</v>
      </c>
      <c r="D5678" s="134">
        <v>75.331950000000006</v>
      </c>
    </row>
    <row r="5679" spans="1:4" x14ac:dyDescent="0.25">
      <c r="A5679" s="131" t="s">
        <v>8</v>
      </c>
      <c r="B5679" s="132">
        <v>44798</v>
      </c>
      <c r="C5679" s="133">
        <v>11</v>
      </c>
      <c r="D5679" s="134">
        <v>76.050299999999993</v>
      </c>
    </row>
    <row r="5680" spans="1:4" x14ac:dyDescent="0.25">
      <c r="A5680" s="131" t="s">
        <v>8</v>
      </c>
      <c r="B5680" s="132">
        <v>44798</v>
      </c>
      <c r="C5680" s="133">
        <v>12</v>
      </c>
      <c r="D5680" s="134">
        <v>79.061279999999996</v>
      </c>
    </row>
    <row r="5681" spans="1:4" x14ac:dyDescent="0.25">
      <c r="A5681" s="131" t="s">
        <v>8</v>
      </c>
      <c r="B5681" s="132">
        <v>44798</v>
      </c>
      <c r="C5681" s="133">
        <v>13</v>
      </c>
      <c r="D5681" s="134">
        <v>85.450400000000002</v>
      </c>
    </row>
    <row r="5682" spans="1:4" x14ac:dyDescent="0.25">
      <c r="A5682" s="131" t="s">
        <v>8</v>
      </c>
      <c r="B5682" s="132">
        <v>44798</v>
      </c>
      <c r="C5682" s="133">
        <v>14</v>
      </c>
      <c r="D5682" s="134">
        <v>76.73903</v>
      </c>
    </row>
    <row r="5683" spans="1:4" x14ac:dyDescent="0.25">
      <c r="A5683" s="131" t="s">
        <v>8</v>
      </c>
      <c r="B5683" s="132">
        <v>44798</v>
      </c>
      <c r="C5683" s="133">
        <v>15</v>
      </c>
      <c r="D5683" s="134">
        <v>78.242329999999995</v>
      </c>
    </row>
    <row r="5684" spans="1:4" x14ac:dyDescent="0.25">
      <c r="A5684" s="131" t="s">
        <v>8</v>
      </c>
      <c r="B5684" s="132">
        <v>44798</v>
      </c>
      <c r="C5684" s="133">
        <v>16</v>
      </c>
      <c r="D5684" s="134">
        <v>83.298010000000005</v>
      </c>
    </row>
    <row r="5685" spans="1:4" x14ac:dyDescent="0.25">
      <c r="A5685" s="131" t="s">
        <v>8</v>
      </c>
      <c r="B5685" s="132">
        <v>44798</v>
      </c>
      <c r="C5685" s="133">
        <v>17</v>
      </c>
      <c r="D5685" s="134">
        <v>94.404979999999995</v>
      </c>
    </row>
    <row r="5686" spans="1:4" x14ac:dyDescent="0.25">
      <c r="A5686" s="131" t="s">
        <v>8</v>
      </c>
      <c r="B5686" s="132">
        <v>44798</v>
      </c>
      <c r="C5686" s="133">
        <v>18</v>
      </c>
      <c r="D5686" s="134">
        <v>121.76647</v>
      </c>
    </row>
    <row r="5687" spans="1:4" x14ac:dyDescent="0.25">
      <c r="A5687" s="131" t="s">
        <v>8</v>
      </c>
      <c r="B5687" s="132">
        <v>44798</v>
      </c>
      <c r="C5687" s="133">
        <v>19</v>
      </c>
      <c r="D5687" s="134">
        <v>104.05951</v>
      </c>
    </row>
    <row r="5688" spans="1:4" x14ac:dyDescent="0.25">
      <c r="A5688" s="131" t="s">
        <v>8</v>
      </c>
      <c r="B5688" s="132">
        <v>44798</v>
      </c>
      <c r="C5688" s="133">
        <v>20</v>
      </c>
      <c r="D5688" s="134">
        <v>96.989940000000004</v>
      </c>
    </row>
    <row r="5689" spans="1:4" x14ac:dyDescent="0.25">
      <c r="A5689" s="131" t="s">
        <v>8</v>
      </c>
      <c r="B5689" s="132">
        <v>44798</v>
      </c>
      <c r="C5689" s="133">
        <v>21</v>
      </c>
      <c r="D5689" s="134">
        <v>157.45837</v>
      </c>
    </row>
    <row r="5690" spans="1:4" x14ac:dyDescent="0.25">
      <c r="A5690" s="131" t="s">
        <v>8</v>
      </c>
      <c r="B5690" s="132">
        <v>44798</v>
      </c>
      <c r="C5690" s="133">
        <v>22</v>
      </c>
      <c r="D5690" s="134">
        <v>106.21861</v>
      </c>
    </row>
    <row r="5691" spans="1:4" x14ac:dyDescent="0.25">
      <c r="A5691" s="131" t="s">
        <v>8</v>
      </c>
      <c r="B5691" s="132">
        <v>44798</v>
      </c>
      <c r="C5691" s="133">
        <v>23</v>
      </c>
      <c r="D5691" s="134">
        <v>95.332530000000006</v>
      </c>
    </row>
    <row r="5692" spans="1:4" x14ac:dyDescent="0.25">
      <c r="A5692" s="131" t="s">
        <v>8</v>
      </c>
      <c r="B5692" s="132">
        <v>44798</v>
      </c>
      <c r="C5692" s="133">
        <v>24</v>
      </c>
      <c r="D5692" s="134">
        <v>82.422960000000003</v>
      </c>
    </row>
    <row r="5693" spans="1:4" x14ac:dyDescent="0.25">
      <c r="A5693" s="131" t="s">
        <v>8</v>
      </c>
      <c r="B5693" s="132">
        <v>44799</v>
      </c>
      <c r="C5693" s="133">
        <v>1</v>
      </c>
      <c r="D5693" s="134">
        <v>77.49503</v>
      </c>
    </row>
    <row r="5694" spans="1:4" x14ac:dyDescent="0.25">
      <c r="A5694" s="131" t="s">
        <v>8</v>
      </c>
      <c r="B5694" s="132">
        <v>44799</v>
      </c>
      <c r="C5694" s="133">
        <v>2</v>
      </c>
      <c r="D5694" s="134">
        <v>80.333879999999994</v>
      </c>
    </row>
    <row r="5695" spans="1:4" x14ac:dyDescent="0.25">
      <c r="A5695" s="131" t="s">
        <v>8</v>
      </c>
      <c r="B5695" s="132">
        <v>44799</v>
      </c>
      <c r="C5695" s="133">
        <v>3</v>
      </c>
      <c r="D5695" s="134">
        <v>86.589230000000001</v>
      </c>
    </row>
    <row r="5696" spans="1:4" x14ac:dyDescent="0.25">
      <c r="A5696" s="131" t="s">
        <v>8</v>
      </c>
      <c r="B5696" s="132">
        <v>44799</v>
      </c>
      <c r="C5696" s="133">
        <v>4</v>
      </c>
      <c r="D5696" s="134">
        <v>79.701099999999997</v>
      </c>
    </row>
    <row r="5697" spans="1:4" x14ac:dyDescent="0.25">
      <c r="A5697" s="131" t="s">
        <v>8</v>
      </c>
      <c r="B5697" s="132">
        <v>44799</v>
      </c>
      <c r="C5697" s="133">
        <v>5</v>
      </c>
      <c r="D5697" s="134">
        <v>75.677269999999993</v>
      </c>
    </row>
    <row r="5698" spans="1:4" x14ac:dyDescent="0.25">
      <c r="A5698" s="131" t="s">
        <v>8</v>
      </c>
      <c r="B5698" s="132">
        <v>44799</v>
      </c>
      <c r="C5698" s="133">
        <v>6</v>
      </c>
      <c r="D5698" s="134">
        <v>79.840500000000006</v>
      </c>
    </row>
    <row r="5699" spans="1:4" x14ac:dyDescent="0.25">
      <c r="A5699" s="131" t="s">
        <v>8</v>
      </c>
      <c r="B5699" s="132">
        <v>44799</v>
      </c>
      <c r="C5699" s="133">
        <v>7</v>
      </c>
      <c r="D5699" s="134">
        <v>87.177670000000006</v>
      </c>
    </row>
    <row r="5700" spans="1:4" x14ac:dyDescent="0.25">
      <c r="A5700" s="131" t="s">
        <v>8</v>
      </c>
      <c r="B5700" s="132">
        <v>44799</v>
      </c>
      <c r="C5700" s="133">
        <v>8</v>
      </c>
      <c r="D5700" s="134">
        <v>76.552639999999997</v>
      </c>
    </row>
    <row r="5701" spans="1:4" x14ac:dyDescent="0.25">
      <c r="A5701" s="131" t="s">
        <v>8</v>
      </c>
      <c r="B5701" s="132">
        <v>44799</v>
      </c>
      <c r="C5701" s="133">
        <v>9</v>
      </c>
      <c r="D5701" s="134">
        <v>83.799750000000003</v>
      </c>
    </row>
    <row r="5702" spans="1:4" x14ac:dyDescent="0.25">
      <c r="A5702" s="131" t="s">
        <v>8</v>
      </c>
      <c r="B5702" s="132">
        <v>44799</v>
      </c>
      <c r="C5702" s="133">
        <v>10</v>
      </c>
      <c r="D5702" s="134">
        <v>69.559830000000005</v>
      </c>
    </row>
    <row r="5703" spans="1:4" x14ac:dyDescent="0.25">
      <c r="A5703" s="131" t="s">
        <v>8</v>
      </c>
      <c r="B5703" s="132">
        <v>44799</v>
      </c>
      <c r="C5703" s="133">
        <v>11</v>
      </c>
      <c r="D5703" s="134">
        <v>58.981169999999999</v>
      </c>
    </row>
    <row r="5704" spans="1:4" x14ac:dyDescent="0.25">
      <c r="A5704" s="131" t="s">
        <v>8</v>
      </c>
      <c r="B5704" s="132">
        <v>44799</v>
      </c>
      <c r="C5704" s="133">
        <v>12</v>
      </c>
      <c r="D5704" s="134">
        <v>61.611780000000003</v>
      </c>
    </row>
    <row r="5705" spans="1:4" x14ac:dyDescent="0.25">
      <c r="A5705" s="131" t="s">
        <v>8</v>
      </c>
      <c r="B5705" s="132">
        <v>44799</v>
      </c>
      <c r="C5705" s="133">
        <v>13</v>
      </c>
      <c r="D5705" s="134">
        <v>71.641030000000001</v>
      </c>
    </row>
    <row r="5706" spans="1:4" x14ac:dyDescent="0.25">
      <c r="A5706" s="131" t="s">
        <v>8</v>
      </c>
      <c r="B5706" s="132">
        <v>44799</v>
      </c>
      <c r="C5706" s="133">
        <v>14</v>
      </c>
      <c r="D5706" s="134">
        <v>72.429770000000005</v>
      </c>
    </row>
    <row r="5707" spans="1:4" x14ac:dyDescent="0.25">
      <c r="A5707" s="131" t="s">
        <v>8</v>
      </c>
      <c r="B5707" s="132">
        <v>44799</v>
      </c>
      <c r="C5707" s="133">
        <v>15</v>
      </c>
      <c r="D5707" s="134">
        <v>77.733699999999999</v>
      </c>
    </row>
    <row r="5708" spans="1:4" x14ac:dyDescent="0.25">
      <c r="A5708" s="131" t="s">
        <v>8</v>
      </c>
      <c r="B5708" s="132">
        <v>44799</v>
      </c>
      <c r="C5708" s="133">
        <v>16</v>
      </c>
      <c r="D5708" s="134">
        <v>66.269589999999994</v>
      </c>
    </row>
    <row r="5709" spans="1:4" x14ac:dyDescent="0.25">
      <c r="A5709" s="131" t="s">
        <v>8</v>
      </c>
      <c r="B5709" s="132">
        <v>44799</v>
      </c>
      <c r="C5709" s="133">
        <v>17</v>
      </c>
      <c r="D5709" s="134">
        <v>52.873060000000002</v>
      </c>
    </row>
    <row r="5710" spans="1:4" x14ac:dyDescent="0.25">
      <c r="A5710" s="131" t="s">
        <v>8</v>
      </c>
      <c r="B5710" s="132">
        <v>44799</v>
      </c>
      <c r="C5710" s="133">
        <v>18</v>
      </c>
      <c r="D5710" s="134">
        <v>41.028930000000003</v>
      </c>
    </row>
    <row r="5711" spans="1:4" x14ac:dyDescent="0.25">
      <c r="A5711" s="131" t="s">
        <v>8</v>
      </c>
      <c r="B5711" s="132">
        <v>44799</v>
      </c>
      <c r="C5711" s="133">
        <v>19</v>
      </c>
      <c r="D5711" s="134">
        <v>41.595570000000002</v>
      </c>
    </row>
    <row r="5712" spans="1:4" x14ac:dyDescent="0.25">
      <c r="A5712" s="131" t="s">
        <v>8</v>
      </c>
      <c r="B5712" s="132">
        <v>44799</v>
      </c>
      <c r="C5712" s="133">
        <v>20</v>
      </c>
      <c r="D5712" s="134">
        <v>39.320279999999997</v>
      </c>
    </row>
    <row r="5713" spans="1:4" x14ac:dyDescent="0.25">
      <c r="A5713" s="131" t="s">
        <v>8</v>
      </c>
      <c r="B5713" s="132">
        <v>44799</v>
      </c>
      <c r="C5713" s="133">
        <v>21</v>
      </c>
      <c r="D5713" s="134">
        <v>60.197240000000001</v>
      </c>
    </row>
    <row r="5714" spans="1:4" x14ac:dyDescent="0.25">
      <c r="A5714" s="131" t="s">
        <v>8</v>
      </c>
      <c r="B5714" s="132">
        <v>44799</v>
      </c>
      <c r="C5714" s="133">
        <v>22</v>
      </c>
      <c r="D5714" s="134">
        <v>47.772880000000001</v>
      </c>
    </row>
    <row r="5715" spans="1:4" x14ac:dyDescent="0.25">
      <c r="A5715" s="131" t="s">
        <v>8</v>
      </c>
      <c r="B5715" s="132">
        <v>44799</v>
      </c>
      <c r="C5715" s="133">
        <v>23</v>
      </c>
      <c r="D5715" s="134">
        <v>70.331990000000005</v>
      </c>
    </row>
    <row r="5716" spans="1:4" x14ac:dyDescent="0.25">
      <c r="A5716" s="131" t="s">
        <v>8</v>
      </c>
      <c r="B5716" s="132">
        <v>44799</v>
      </c>
      <c r="C5716" s="133">
        <v>24</v>
      </c>
      <c r="D5716" s="134">
        <v>75.925730000000001</v>
      </c>
    </row>
    <row r="5717" spans="1:4" x14ac:dyDescent="0.25">
      <c r="A5717" s="131" t="s">
        <v>8</v>
      </c>
      <c r="B5717" s="132">
        <v>44800</v>
      </c>
      <c r="C5717" s="133">
        <v>1</v>
      </c>
      <c r="D5717" s="134">
        <v>78.983999999999995</v>
      </c>
    </row>
    <row r="5718" spans="1:4" x14ac:dyDescent="0.25">
      <c r="A5718" s="131" t="s">
        <v>8</v>
      </c>
      <c r="B5718" s="132">
        <v>44800</v>
      </c>
      <c r="C5718" s="133">
        <v>2</v>
      </c>
      <c r="D5718" s="134">
        <v>74.431619999999995</v>
      </c>
    </row>
    <row r="5719" spans="1:4" x14ac:dyDescent="0.25">
      <c r="A5719" s="131" t="s">
        <v>8</v>
      </c>
      <c r="B5719" s="132">
        <v>44800</v>
      </c>
      <c r="C5719" s="133">
        <v>3</v>
      </c>
      <c r="D5719" s="134">
        <v>69.465639999999993</v>
      </c>
    </row>
    <row r="5720" spans="1:4" x14ac:dyDescent="0.25">
      <c r="A5720" s="131" t="s">
        <v>8</v>
      </c>
      <c r="B5720" s="132">
        <v>44800</v>
      </c>
      <c r="C5720" s="133">
        <v>4</v>
      </c>
      <c r="D5720" s="134">
        <v>54.398859999999999</v>
      </c>
    </row>
    <row r="5721" spans="1:4" x14ac:dyDescent="0.25">
      <c r="A5721" s="131" t="s">
        <v>8</v>
      </c>
      <c r="B5721" s="132">
        <v>44800</v>
      </c>
      <c r="C5721" s="133">
        <v>5</v>
      </c>
      <c r="D5721" s="134">
        <v>51.911160000000002</v>
      </c>
    </row>
    <row r="5722" spans="1:4" x14ac:dyDescent="0.25">
      <c r="A5722" s="131" t="s">
        <v>8</v>
      </c>
      <c r="B5722" s="132">
        <v>44800</v>
      </c>
      <c r="C5722" s="133">
        <v>6</v>
      </c>
      <c r="D5722" s="134">
        <v>66.640119999999996</v>
      </c>
    </row>
    <row r="5723" spans="1:4" x14ac:dyDescent="0.25">
      <c r="A5723" s="131" t="s">
        <v>8</v>
      </c>
      <c r="B5723" s="132">
        <v>44800</v>
      </c>
      <c r="C5723" s="133">
        <v>7</v>
      </c>
      <c r="D5723" s="134">
        <v>42.81371</v>
      </c>
    </row>
    <row r="5724" spans="1:4" x14ac:dyDescent="0.25">
      <c r="A5724" s="131" t="s">
        <v>8</v>
      </c>
      <c r="B5724" s="132">
        <v>44800</v>
      </c>
      <c r="C5724" s="133">
        <v>8</v>
      </c>
      <c r="D5724" s="134">
        <v>33.195329999999998</v>
      </c>
    </row>
    <row r="5725" spans="1:4" x14ac:dyDescent="0.25">
      <c r="A5725" s="131" t="s">
        <v>8</v>
      </c>
      <c r="B5725" s="132">
        <v>44800</v>
      </c>
      <c r="C5725" s="133">
        <v>9</v>
      </c>
      <c r="D5725" s="134">
        <v>29.77281</v>
      </c>
    </row>
    <row r="5726" spans="1:4" x14ac:dyDescent="0.25">
      <c r="A5726" s="131" t="s">
        <v>8</v>
      </c>
      <c r="B5726" s="132">
        <v>44800</v>
      </c>
      <c r="C5726" s="133">
        <v>10</v>
      </c>
      <c r="D5726" s="134">
        <v>24.299140000000001</v>
      </c>
    </row>
    <row r="5727" spans="1:4" x14ac:dyDescent="0.25">
      <c r="A5727" s="131" t="s">
        <v>8</v>
      </c>
      <c r="B5727" s="132">
        <v>44800</v>
      </c>
      <c r="C5727" s="133">
        <v>11</v>
      </c>
      <c r="D5727" s="134">
        <v>30.867159999999998</v>
      </c>
    </row>
    <row r="5728" spans="1:4" x14ac:dyDescent="0.25">
      <c r="A5728" s="131" t="s">
        <v>8</v>
      </c>
      <c r="B5728" s="132">
        <v>44800</v>
      </c>
      <c r="C5728" s="133">
        <v>12</v>
      </c>
      <c r="D5728" s="134">
        <v>37.994259999999997</v>
      </c>
    </row>
    <row r="5729" spans="1:4" x14ac:dyDescent="0.25">
      <c r="A5729" s="131" t="s">
        <v>8</v>
      </c>
      <c r="B5729" s="132">
        <v>44800</v>
      </c>
      <c r="C5729" s="133">
        <v>13</v>
      </c>
      <c r="D5729" s="134">
        <v>28.340319999999998</v>
      </c>
    </row>
    <row r="5730" spans="1:4" x14ac:dyDescent="0.25">
      <c r="A5730" s="131" t="s">
        <v>8</v>
      </c>
      <c r="B5730" s="132">
        <v>44800</v>
      </c>
      <c r="C5730" s="133">
        <v>14</v>
      </c>
      <c r="D5730" s="134">
        <v>21.16968</v>
      </c>
    </row>
    <row r="5731" spans="1:4" x14ac:dyDescent="0.25">
      <c r="A5731" s="131" t="s">
        <v>8</v>
      </c>
      <c r="B5731" s="132">
        <v>44800</v>
      </c>
      <c r="C5731" s="133">
        <v>15</v>
      </c>
      <c r="D5731" s="134">
        <v>22.492840000000001</v>
      </c>
    </row>
    <row r="5732" spans="1:4" x14ac:dyDescent="0.25">
      <c r="A5732" s="131" t="s">
        <v>8</v>
      </c>
      <c r="B5732" s="132">
        <v>44800</v>
      </c>
      <c r="C5732" s="133">
        <v>16</v>
      </c>
      <c r="D5732" s="134">
        <v>9.0620899999999995</v>
      </c>
    </row>
    <row r="5733" spans="1:4" x14ac:dyDescent="0.25">
      <c r="A5733" s="131" t="s">
        <v>8</v>
      </c>
      <c r="B5733" s="132">
        <v>44800</v>
      </c>
      <c r="C5733" s="133">
        <v>17</v>
      </c>
      <c r="D5733" s="134">
        <v>13.98583</v>
      </c>
    </row>
    <row r="5734" spans="1:4" x14ac:dyDescent="0.25">
      <c r="A5734" s="131" t="s">
        <v>8</v>
      </c>
      <c r="B5734" s="132">
        <v>44800</v>
      </c>
      <c r="C5734" s="133">
        <v>18</v>
      </c>
      <c r="D5734" s="134">
        <v>0.72724</v>
      </c>
    </row>
    <row r="5735" spans="1:4" x14ac:dyDescent="0.25">
      <c r="A5735" s="131" t="s">
        <v>8</v>
      </c>
      <c r="B5735" s="132">
        <v>44800</v>
      </c>
      <c r="C5735" s="133">
        <v>19</v>
      </c>
      <c r="D5735" s="134">
        <v>3.6839200000000001</v>
      </c>
    </row>
    <row r="5736" spans="1:4" x14ac:dyDescent="0.25">
      <c r="A5736" s="131" t="s">
        <v>8</v>
      </c>
      <c r="B5736" s="132">
        <v>44800</v>
      </c>
      <c r="C5736" s="133">
        <v>20</v>
      </c>
      <c r="D5736" s="134">
        <v>24.05978</v>
      </c>
    </row>
    <row r="5737" spans="1:4" x14ac:dyDescent="0.25">
      <c r="A5737" s="131" t="s">
        <v>8</v>
      </c>
      <c r="B5737" s="132">
        <v>44800</v>
      </c>
      <c r="C5737" s="133">
        <v>21</v>
      </c>
      <c r="D5737" s="134">
        <v>42.110680000000002</v>
      </c>
    </row>
    <row r="5738" spans="1:4" x14ac:dyDescent="0.25">
      <c r="A5738" s="131" t="s">
        <v>8</v>
      </c>
      <c r="B5738" s="132">
        <v>44800</v>
      </c>
      <c r="C5738" s="133">
        <v>22</v>
      </c>
      <c r="D5738" s="134">
        <v>38.422170000000001</v>
      </c>
    </row>
    <row r="5739" spans="1:4" x14ac:dyDescent="0.25">
      <c r="A5739" s="131" t="s">
        <v>8</v>
      </c>
      <c r="B5739" s="132">
        <v>44800</v>
      </c>
      <c r="C5739" s="133">
        <v>23</v>
      </c>
      <c r="D5739" s="134">
        <v>51.370710000000003</v>
      </c>
    </row>
    <row r="5740" spans="1:4" x14ac:dyDescent="0.25">
      <c r="A5740" s="131" t="s">
        <v>8</v>
      </c>
      <c r="B5740" s="132">
        <v>44800</v>
      </c>
      <c r="C5740" s="133">
        <v>24</v>
      </c>
      <c r="D5740" s="134">
        <v>51.904290000000003</v>
      </c>
    </row>
    <row r="5741" spans="1:4" x14ac:dyDescent="0.25">
      <c r="A5741" s="131" t="s">
        <v>8</v>
      </c>
      <c r="B5741" s="132">
        <v>44801</v>
      </c>
      <c r="C5741" s="133">
        <v>1</v>
      </c>
      <c r="D5741" s="134">
        <v>44.50535</v>
      </c>
    </row>
    <row r="5742" spans="1:4" x14ac:dyDescent="0.25">
      <c r="A5742" s="131" t="s">
        <v>8</v>
      </c>
      <c r="B5742" s="132">
        <v>44801</v>
      </c>
      <c r="C5742" s="133">
        <v>2</v>
      </c>
      <c r="D5742" s="134">
        <v>47.151000000000003</v>
      </c>
    </row>
    <row r="5743" spans="1:4" x14ac:dyDescent="0.25">
      <c r="A5743" s="131" t="s">
        <v>8</v>
      </c>
      <c r="B5743" s="132">
        <v>44801</v>
      </c>
      <c r="C5743" s="133">
        <v>3</v>
      </c>
      <c r="D5743" s="134">
        <v>50.133270000000003</v>
      </c>
    </row>
    <row r="5744" spans="1:4" x14ac:dyDescent="0.25">
      <c r="A5744" s="131" t="s">
        <v>8</v>
      </c>
      <c r="B5744" s="132">
        <v>44801</v>
      </c>
      <c r="C5744" s="133">
        <v>4</v>
      </c>
      <c r="D5744" s="134">
        <v>49.112279999999998</v>
      </c>
    </row>
    <row r="5745" spans="1:4" x14ac:dyDescent="0.25">
      <c r="A5745" s="131" t="s">
        <v>8</v>
      </c>
      <c r="B5745" s="132">
        <v>44801</v>
      </c>
      <c r="C5745" s="133">
        <v>5</v>
      </c>
      <c r="D5745" s="134">
        <v>39.35116</v>
      </c>
    </row>
    <row r="5746" spans="1:4" x14ac:dyDescent="0.25">
      <c r="A5746" s="131" t="s">
        <v>8</v>
      </c>
      <c r="B5746" s="132">
        <v>44801</v>
      </c>
      <c r="C5746" s="133">
        <v>6</v>
      </c>
      <c r="D5746" s="134">
        <v>35.326430000000002</v>
      </c>
    </row>
    <row r="5747" spans="1:4" x14ac:dyDescent="0.25">
      <c r="A5747" s="131" t="s">
        <v>8</v>
      </c>
      <c r="B5747" s="132">
        <v>44801</v>
      </c>
      <c r="C5747" s="133">
        <v>7</v>
      </c>
      <c r="D5747" s="134">
        <v>41.662590000000002</v>
      </c>
    </row>
    <row r="5748" spans="1:4" x14ac:dyDescent="0.25">
      <c r="A5748" s="131" t="s">
        <v>8</v>
      </c>
      <c r="B5748" s="132">
        <v>44801</v>
      </c>
      <c r="C5748" s="133">
        <v>8</v>
      </c>
      <c r="D5748" s="134">
        <v>46.509779999999999</v>
      </c>
    </row>
    <row r="5749" spans="1:4" x14ac:dyDescent="0.25">
      <c r="A5749" s="131" t="s">
        <v>8</v>
      </c>
      <c r="B5749" s="132">
        <v>44801</v>
      </c>
      <c r="C5749" s="133">
        <v>9</v>
      </c>
      <c r="D5749" s="134">
        <v>44.835920000000002</v>
      </c>
    </row>
    <row r="5750" spans="1:4" x14ac:dyDescent="0.25">
      <c r="A5750" s="131" t="s">
        <v>8</v>
      </c>
      <c r="B5750" s="132">
        <v>44801</v>
      </c>
      <c r="C5750" s="133">
        <v>10</v>
      </c>
      <c r="D5750" s="134">
        <v>32.342570000000002</v>
      </c>
    </row>
    <row r="5751" spans="1:4" x14ac:dyDescent="0.25">
      <c r="A5751" s="131" t="s">
        <v>8</v>
      </c>
      <c r="B5751" s="132">
        <v>44801</v>
      </c>
      <c r="C5751" s="133">
        <v>11</v>
      </c>
      <c r="D5751" s="134">
        <v>38.81673</v>
      </c>
    </row>
    <row r="5752" spans="1:4" x14ac:dyDescent="0.25">
      <c r="A5752" s="131" t="s">
        <v>8</v>
      </c>
      <c r="B5752" s="132">
        <v>44801</v>
      </c>
      <c r="C5752" s="133">
        <v>12</v>
      </c>
      <c r="D5752" s="134">
        <v>47.79533</v>
      </c>
    </row>
    <row r="5753" spans="1:4" x14ac:dyDescent="0.25">
      <c r="A5753" s="131" t="s">
        <v>8</v>
      </c>
      <c r="B5753" s="132">
        <v>44801</v>
      </c>
      <c r="C5753" s="133">
        <v>13</v>
      </c>
      <c r="D5753" s="134">
        <v>45.964489999999998</v>
      </c>
    </row>
    <row r="5754" spans="1:4" x14ac:dyDescent="0.25">
      <c r="A5754" s="131" t="s">
        <v>8</v>
      </c>
      <c r="B5754" s="132">
        <v>44801</v>
      </c>
      <c r="C5754" s="133">
        <v>14</v>
      </c>
      <c r="D5754" s="134">
        <v>58.701169999999998</v>
      </c>
    </row>
    <row r="5755" spans="1:4" x14ac:dyDescent="0.25">
      <c r="A5755" s="131" t="s">
        <v>8</v>
      </c>
      <c r="B5755" s="132">
        <v>44801</v>
      </c>
      <c r="C5755" s="133">
        <v>15</v>
      </c>
      <c r="D5755" s="134">
        <v>67.99906</v>
      </c>
    </row>
    <row r="5756" spans="1:4" x14ac:dyDescent="0.25">
      <c r="A5756" s="131" t="s">
        <v>8</v>
      </c>
      <c r="B5756" s="132">
        <v>44801</v>
      </c>
      <c r="C5756" s="133">
        <v>16</v>
      </c>
      <c r="D5756" s="134">
        <v>74.993600000000001</v>
      </c>
    </row>
    <row r="5757" spans="1:4" x14ac:dyDescent="0.25">
      <c r="A5757" s="131" t="s">
        <v>8</v>
      </c>
      <c r="B5757" s="132">
        <v>44801</v>
      </c>
      <c r="C5757" s="133">
        <v>17</v>
      </c>
      <c r="D5757" s="134">
        <v>83.163330000000002</v>
      </c>
    </row>
    <row r="5758" spans="1:4" x14ac:dyDescent="0.25">
      <c r="A5758" s="131" t="s">
        <v>8</v>
      </c>
      <c r="B5758" s="132">
        <v>44801</v>
      </c>
      <c r="C5758" s="133">
        <v>18</v>
      </c>
      <c r="D5758" s="134">
        <v>79.633700000000005</v>
      </c>
    </row>
    <row r="5759" spans="1:4" x14ac:dyDescent="0.25">
      <c r="A5759" s="131" t="s">
        <v>8</v>
      </c>
      <c r="B5759" s="132">
        <v>44801</v>
      </c>
      <c r="C5759" s="133">
        <v>19</v>
      </c>
      <c r="D5759" s="134">
        <v>109.45081</v>
      </c>
    </row>
    <row r="5760" spans="1:4" x14ac:dyDescent="0.25">
      <c r="A5760" s="131" t="s">
        <v>8</v>
      </c>
      <c r="B5760" s="132">
        <v>44801</v>
      </c>
      <c r="C5760" s="133">
        <v>20</v>
      </c>
      <c r="D5760" s="134">
        <v>112.20232</v>
      </c>
    </row>
    <row r="5761" spans="1:4" x14ac:dyDescent="0.25">
      <c r="A5761" s="131" t="s">
        <v>8</v>
      </c>
      <c r="B5761" s="132">
        <v>44801</v>
      </c>
      <c r="C5761" s="133">
        <v>21</v>
      </c>
      <c r="D5761" s="134">
        <v>120.87607</v>
      </c>
    </row>
    <row r="5762" spans="1:4" x14ac:dyDescent="0.25">
      <c r="A5762" s="131" t="s">
        <v>8</v>
      </c>
      <c r="B5762" s="132">
        <v>44801</v>
      </c>
      <c r="C5762" s="133">
        <v>22</v>
      </c>
      <c r="D5762" s="134">
        <v>113.33320999999999</v>
      </c>
    </row>
    <row r="5763" spans="1:4" x14ac:dyDescent="0.25">
      <c r="A5763" s="131" t="s">
        <v>8</v>
      </c>
      <c r="B5763" s="132">
        <v>44801</v>
      </c>
      <c r="C5763" s="133">
        <v>23</v>
      </c>
      <c r="D5763" s="134">
        <v>87.728399999999993</v>
      </c>
    </row>
    <row r="5764" spans="1:4" x14ac:dyDescent="0.25">
      <c r="A5764" s="131" t="s">
        <v>8</v>
      </c>
      <c r="B5764" s="132">
        <v>44801</v>
      </c>
      <c r="C5764" s="133">
        <v>24</v>
      </c>
      <c r="D5764" s="134">
        <v>82.893709999999999</v>
      </c>
    </row>
    <row r="5765" spans="1:4" x14ac:dyDescent="0.25">
      <c r="A5765" s="131" t="s">
        <v>8</v>
      </c>
      <c r="B5765" s="132">
        <v>44802</v>
      </c>
      <c r="C5765" s="133">
        <v>1</v>
      </c>
      <c r="D5765" s="134">
        <v>76.959220000000002</v>
      </c>
    </row>
    <row r="5766" spans="1:4" x14ac:dyDescent="0.25">
      <c r="A5766" s="131" t="s">
        <v>8</v>
      </c>
      <c r="B5766" s="132">
        <v>44802</v>
      </c>
      <c r="C5766" s="133">
        <v>2</v>
      </c>
      <c r="D5766" s="134">
        <v>71.307090000000002</v>
      </c>
    </row>
    <row r="5767" spans="1:4" x14ac:dyDescent="0.25">
      <c r="A5767" s="131" t="s">
        <v>8</v>
      </c>
      <c r="B5767" s="132">
        <v>44802</v>
      </c>
      <c r="C5767" s="133">
        <v>3</v>
      </c>
      <c r="D5767" s="134">
        <v>73.828739999999996</v>
      </c>
    </row>
    <row r="5768" spans="1:4" x14ac:dyDescent="0.25">
      <c r="A5768" s="131" t="s">
        <v>8</v>
      </c>
      <c r="B5768" s="132">
        <v>44802</v>
      </c>
      <c r="C5768" s="133">
        <v>4</v>
      </c>
      <c r="D5768" s="134">
        <v>77.780820000000006</v>
      </c>
    </row>
    <row r="5769" spans="1:4" x14ac:dyDescent="0.25">
      <c r="A5769" s="131" t="s">
        <v>8</v>
      </c>
      <c r="B5769" s="132">
        <v>44802</v>
      </c>
      <c r="C5769" s="133">
        <v>5</v>
      </c>
      <c r="D5769" s="134">
        <v>78.989429999999999</v>
      </c>
    </row>
    <row r="5770" spans="1:4" x14ac:dyDescent="0.25">
      <c r="A5770" s="131" t="s">
        <v>8</v>
      </c>
      <c r="B5770" s="132">
        <v>44802</v>
      </c>
      <c r="C5770" s="133">
        <v>6</v>
      </c>
      <c r="D5770" s="134">
        <v>85.218980000000002</v>
      </c>
    </row>
    <row r="5771" spans="1:4" x14ac:dyDescent="0.25">
      <c r="A5771" s="131" t="s">
        <v>8</v>
      </c>
      <c r="B5771" s="132">
        <v>44802</v>
      </c>
      <c r="C5771" s="133">
        <v>7</v>
      </c>
      <c r="D5771" s="134">
        <v>90.371960000000001</v>
      </c>
    </row>
    <row r="5772" spans="1:4" x14ac:dyDescent="0.25">
      <c r="A5772" s="131" t="s">
        <v>8</v>
      </c>
      <c r="B5772" s="132">
        <v>44802</v>
      </c>
      <c r="C5772" s="133">
        <v>8</v>
      </c>
      <c r="D5772" s="134">
        <v>85.794669999999996</v>
      </c>
    </row>
    <row r="5773" spans="1:4" x14ac:dyDescent="0.25">
      <c r="A5773" s="131" t="s">
        <v>8</v>
      </c>
      <c r="B5773" s="132">
        <v>44802</v>
      </c>
      <c r="C5773" s="133">
        <v>9</v>
      </c>
      <c r="D5773" s="134">
        <v>69.848020000000005</v>
      </c>
    </row>
    <row r="5774" spans="1:4" x14ac:dyDescent="0.25">
      <c r="A5774" s="131" t="s">
        <v>8</v>
      </c>
      <c r="B5774" s="132">
        <v>44802</v>
      </c>
      <c r="C5774" s="133">
        <v>10</v>
      </c>
      <c r="D5774" s="134">
        <v>62.204079999999998</v>
      </c>
    </row>
    <row r="5775" spans="1:4" x14ac:dyDescent="0.25">
      <c r="A5775" s="131" t="s">
        <v>8</v>
      </c>
      <c r="B5775" s="132">
        <v>44802</v>
      </c>
      <c r="C5775" s="133">
        <v>11</v>
      </c>
      <c r="D5775" s="134">
        <v>68.185829999999996</v>
      </c>
    </row>
    <row r="5776" spans="1:4" x14ac:dyDescent="0.25">
      <c r="A5776" s="131" t="s">
        <v>8</v>
      </c>
      <c r="B5776" s="132">
        <v>44802</v>
      </c>
      <c r="C5776" s="133">
        <v>12</v>
      </c>
      <c r="D5776" s="134">
        <v>75.596680000000006</v>
      </c>
    </row>
    <row r="5777" spans="1:4" x14ac:dyDescent="0.25">
      <c r="A5777" s="131" t="s">
        <v>8</v>
      </c>
      <c r="B5777" s="132">
        <v>44802</v>
      </c>
      <c r="C5777" s="133">
        <v>13</v>
      </c>
      <c r="D5777" s="134">
        <v>76.026049999999998</v>
      </c>
    </row>
    <row r="5778" spans="1:4" x14ac:dyDescent="0.25">
      <c r="A5778" s="131" t="s">
        <v>8</v>
      </c>
      <c r="B5778" s="132">
        <v>44802</v>
      </c>
      <c r="C5778" s="133">
        <v>14</v>
      </c>
      <c r="D5778" s="134">
        <v>79.300340000000006</v>
      </c>
    </row>
    <row r="5779" spans="1:4" x14ac:dyDescent="0.25">
      <c r="A5779" s="131" t="s">
        <v>8</v>
      </c>
      <c r="B5779" s="132">
        <v>44802</v>
      </c>
      <c r="C5779" s="133">
        <v>15</v>
      </c>
      <c r="D5779" s="134">
        <v>79.772639999999996</v>
      </c>
    </row>
    <row r="5780" spans="1:4" x14ac:dyDescent="0.25">
      <c r="A5780" s="131" t="s">
        <v>8</v>
      </c>
      <c r="B5780" s="132">
        <v>44802</v>
      </c>
      <c r="C5780" s="133">
        <v>16</v>
      </c>
      <c r="D5780" s="134">
        <v>84.354839999999996</v>
      </c>
    </row>
    <row r="5781" spans="1:4" x14ac:dyDescent="0.25">
      <c r="A5781" s="131" t="s">
        <v>8</v>
      </c>
      <c r="B5781" s="132">
        <v>44802</v>
      </c>
      <c r="C5781" s="133">
        <v>17</v>
      </c>
      <c r="D5781" s="134">
        <v>101.03834999999999</v>
      </c>
    </row>
    <row r="5782" spans="1:4" x14ac:dyDescent="0.25">
      <c r="A5782" s="131" t="s">
        <v>8</v>
      </c>
      <c r="B5782" s="132">
        <v>44802</v>
      </c>
      <c r="C5782" s="133">
        <v>18</v>
      </c>
      <c r="D5782" s="134">
        <v>106.9862</v>
      </c>
    </row>
    <row r="5783" spans="1:4" x14ac:dyDescent="0.25">
      <c r="A5783" s="131" t="s">
        <v>8</v>
      </c>
      <c r="B5783" s="132">
        <v>44802</v>
      </c>
      <c r="C5783" s="133">
        <v>19</v>
      </c>
      <c r="D5783" s="134">
        <v>112.79864000000001</v>
      </c>
    </row>
    <row r="5784" spans="1:4" x14ac:dyDescent="0.25">
      <c r="A5784" s="131" t="s">
        <v>8</v>
      </c>
      <c r="B5784" s="132">
        <v>44802</v>
      </c>
      <c r="C5784" s="133">
        <v>20</v>
      </c>
      <c r="D5784" s="134">
        <v>181.30794</v>
      </c>
    </row>
    <row r="5785" spans="1:4" x14ac:dyDescent="0.25">
      <c r="A5785" s="131" t="s">
        <v>8</v>
      </c>
      <c r="B5785" s="132">
        <v>44802</v>
      </c>
      <c r="C5785" s="133">
        <v>21</v>
      </c>
      <c r="D5785" s="134">
        <v>170.38007999999999</v>
      </c>
    </row>
    <row r="5786" spans="1:4" x14ac:dyDescent="0.25">
      <c r="A5786" s="131" t="s">
        <v>8</v>
      </c>
      <c r="B5786" s="132">
        <v>44802</v>
      </c>
      <c r="C5786" s="133">
        <v>22</v>
      </c>
      <c r="D5786" s="134">
        <v>122.19033</v>
      </c>
    </row>
    <row r="5787" spans="1:4" x14ac:dyDescent="0.25">
      <c r="A5787" s="131" t="s">
        <v>8</v>
      </c>
      <c r="B5787" s="132">
        <v>44802</v>
      </c>
      <c r="C5787" s="133">
        <v>23</v>
      </c>
      <c r="D5787" s="134">
        <v>112.54828000000001</v>
      </c>
    </row>
    <row r="5788" spans="1:4" x14ac:dyDescent="0.25">
      <c r="A5788" s="131" t="s">
        <v>8</v>
      </c>
      <c r="B5788" s="132">
        <v>44802</v>
      </c>
      <c r="C5788" s="133">
        <v>24</v>
      </c>
      <c r="D5788" s="134">
        <v>110.22178</v>
      </c>
    </row>
    <row r="5789" spans="1:4" x14ac:dyDescent="0.25">
      <c r="A5789" s="131" t="s">
        <v>8</v>
      </c>
      <c r="B5789" s="132">
        <v>44803</v>
      </c>
      <c r="C5789" s="133">
        <v>1</v>
      </c>
      <c r="D5789" s="134">
        <v>100.47346</v>
      </c>
    </row>
    <row r="5790" spans="1:4" x14ac:dyDescent="0.25">
      <c r="A5790" s="131" t="s">
        <v>8</v>
      </c>
      <c r="B5790" s="132">
        <v>44803</v>
      </c>
      <c r="C5790" s="133">
        <v>2</v>
      </c>
      <c r="D5790" s="134">
        <v>99.318370000000002</v>
      </c>
    </row>
    <row r="5791" spans="1:4" x14ac:dyDescent="0.25">
      <c r="A5791" s="131" t="s">
        <v>8</v>
      </c>
      <c r="B5791" s="132">
        <v>44803</v>
      </c>
      <c r="C5791" s="133">
        <v>3</v>
      </c>
      <c r="D5791" s="134">
        <v>112.54340999999999</v>
      </c>
    </row>
    <row r="5792" spans="1:4" x14ac:dyDescent="0.25">
      <c r="A5792" s="131" t="s">
        <v>8</v>
      </c>
      <c r="B5792" s="132">
        <v>44803</v>
      </c>
      <c r="C5792" s="133">
        <v>4</v>
      </c>
      <c r="D5792" s="134">
        <v>101.96055</v>
      </c>
    </row>
    <row r="5793" spans="1:4" x14ac:dyDescent="0.25">
      <c r="A5793" s="131" t="s">
        <v>8</v>
      </c>
      <c r="B5793" s="132">
        <v>44803</v>
      </c>
      <c r="C5793" s="133">
        <v>5</v>
      </c>
      <c r="D5793" s="134">
        <v>97.824590000000001</v>
      </c>
    </row>
    <row r="5794" spans="1:4" x14ac:dyDescent="0.25">
      <c r="A5794" s="131" t="s">
        <v>8</v>
      </c>
      <c r="B5794" s="132">
        <v>44803</v>
      </c>
      <c r="C5794" s="133">
        <v>6</v>
      </c>
      <c r="D5794" s="134">
        <v>90.481080000000006</v>
      </c>
    </row>
    <row r="5795" spans="1:4" x14ac:dyDescent="0.25">
      <c r="A5795" s="131" t="s">
        <v>8</v>
      </c>
      <c r="B5795" s="132">
        <v>44803</v>
      </c>
      <c r="C5795" s="133">
        <v>7</v>
      </c>
      <c r="D5795" s="134">
        <v>112.31898</v>
      </c>
    </row>
    <row r="5796" spans="1:4" x14ac:dyDescent="0.25">
      <c r="A5796" s="131" t="s">
        <v>8</v>
      </c>
      <c r="B5796" s="132">
        <v>44803</v>
      </c>
      <c r="C5796" s="133">
        <v>8</v>
      </c>
      <c r="D5796" s="134">
        <v>93.222650000000002</v>
      </c>
    </row>
    <row r="5797" spans="1:4" x14ac:dyDescent="0.25">
      <c r="A5797" s="131" t="s">
        <v>8</v>
      </c>
      <c r="B5797" s="132">
        <v>44803</v>
      </c>
      <c r="C5797" s="133">
        <v>9</v>
      </c>
      <c r="D5797" s="134">
        <v>60.158360000000002</v>
      </c>
    </row>
    <row r="5798" spans="1:4" x14ac:dyDescent="0.25">
      <c r="A5798" s="131" t="s">
        <v>8</v>
      </c>
      <c r="B5798" s="132">
        <v>44803</v>
      </c>
      <c r="C5798" s="133">
        <v>10</v>
      </c>
      <c r="D5798" s="134">
        <v>57.946640000000002</v>
      </c>
    </row>
    <row r="5799" spans="1:4" x14ac:dyDescent="0.25">
      <c r="A5799" s="131" t="s">
        <v>8</v>
      </c>
      <c r="B5799" s="132">
        <v>44803</v>
      </c>
      <c r="C5799" s="133">
        <v>11</v>
      </c>
      <c r="D5799" s="134">
        <v>59.913989999999998</v>
      </c>
    </row>
    <row r="5800" spans="1:4" x14ac:dyDescent="0.25">
      <c r="A5800" s="131" t="s">
        <v>8</v>
      </c>
      <c r="B5800" s="132">
        <v>44803</v>
      </c>
      <c r="C5800" s="133">
        <v>12</v>
      </c>
      <c r="D5800" s="134">
        <v>75.700919999999996</v>
      </c>
    </row>
    <row r="5801" spans="1:4" x14ac:dyDescent="0.25">
      <c r="A5801" s="131" t="s">
        <v>8</v>
      </c>
      <c r="B5801" s="132">
        <v>44803</v>
      </c>
      <c r="C5801" s="133">
        <v>13</v>
      </c>
      <c r="D5801" s="134">
        <v>91.244</v>
      </c>
    </row>
    <row r="5802" spans="1:4" x14ac:dyDescent="0.25">
      <c r="A5802" s="131" t="s">
        <v>8</v>
      </c>
      <c r="B5802" s="132">
        <v>44803</v>
      </c>
      <c r="C5802" s="133">
        <v>14</v>
      </c>
      <c r="D5802" s="134">
        <v>102.84054</v>
      </c>
    </row>
    <row r="5803" spans="1:4" x14ac:dyDescent="0.25">
      <c r="A5803" s="131" t="s">
        <v>8</v>
      </c>
      <c r="B5803" s="132">
        <v>44803</v>
      </c>
      <c r="C5803" s="133">
        <v>15</v>
      </c>
      <c r="D5803" s="134">
        <v>110.67624000000001</v>
      </c>
    </row>
    <row r="5804" spans="1:4" x14ac:dyDescent="0.25">
      <c r="A5804" s="131" t="s">
        <v>8</v>
      </c>
      <c r="B5804" s="132">
        <v>44803</v>
      </c>
      <c r="C5804" s="133">
        <v>16</v>
      </c>
      <c r="D5804" s="134">
        <v>123.98132</v>
      </c>
    </row>
    <row r="5805" spans="1:4" x14ac:dyDescent="0.25">
      <c r="A5805" s="131" t="s">
        <v>8</v>
      </c>
      <c r="B5805" s="132">
        <v>44803</v>
      </c>
      <c r="C5805" s="133">
        <v>17</v>
      </c>
      <c r="D5805" s="134">
        <v>139.93733</v>
      </c>
    </row>
    <row r="5806" spans="1:4" x14ac:dyDescent="0.25">
      <c r="A5806" s="131" t="s">
        <v>8</v>
      </c>
      <c r="B5806" s="132">
        <v>44803</v>
      </c>
      <c r="C5806" s="133">
        <v>18</v>
      </c>
      <c r="D5806" s="134">
        <v>149.3227</v>
      </c>
    </row>
    <row r="5807" spans="1:4" x14ac:dyDescent="0.25">
      <c r="A5807" s="131" t="s">
        <v>8</v>
      </c>
      <c r="B5807" s="132">
        <v>44803</v>
      </c>
      <c r="C5807" s="133">
        <v>19</v>
      </c>
      <c r="D5807" s="134">
        <v>157.87891999999999</v>
      </c>
    </row>
    <row r="5808" spans="1:4" x14ac:dyDescent="0.25">
      <c r="A5808" s="131" t="s">
        <v>8</v>
      </c>
      <c r="B5808" s="132">
        <v>44803</v>
      </c>
      <c r="C5808" s="133">
        <v>20</v>
      </c>
      <c r="D5808" s="134">
        <v>802.86240999999995</v>
      </c>
    </row>
    <row r="5809" spans="1:4" x14ac:dyDescent="0.25">
      <c r="A5809" s="131" t="s">
        <v>8</v>
      </c>
      <c r="B5809" s="132">
        <v>44803</v>
      </c>
      <c r="C5809" s="133">
        <v>21</v>
      </c>
      <c r="D5809" s="134">
        <v>768.21290999999997</v>
      </c>
    </row>
    <row r="5810" spans="1:4" x14ac:dyDescent="0.25">
      <c r="A5810" s="131" t="s">
        <v>8</v>
      </c>
      <c r="B5810" s="132">
        <v>44803</v>
      </c>
      <c r="C5810" s="133">
        <v>22</v>
      </c>
      <c r="D5810" s="134">
        <v>325.44429000000002</v>
      </c>
    </row>
    <row r="5811" spans="1:4" x14ac:dyDescent="0.25">
      <c r="A5811" s="131" t="s">
        <v>8</v>
      </c>
      <c r="B5811" s="132">
        <v>44803</v>
      </c>
      <c r="C5811" s="133">
        <v>23</v>
      </c>
      <c r="D5811" s="134">
        <v>136.34853000000001</v>
      </c>
    </row>
    <row r="5812" spans="1:4" x14ac:dyDescent="0.25">
      <c r="A5812" s="131" t="s">
        <v>8</v>
      </c>
      <c r="B5812" s="132">
        <v>44803</v>
      </c>
      <c r="C5812" s="133">
        <v>24</v>
      </c>
      <c r="D5812" s="134">
        <v>142.59289999999999</v>
      </c>
    </row>
    <row r="5813" spans="1:4" x14ac:dyDescent="0.25">
      <c r="A5813" s="131" t="s">
        <v>8</v>
      </c>
      <c r="B5813" s="132">
        <v>44804</v>
      </c>
      <c r="C5813" s="133">
        <v>1</v>
      </c>
      <c r="D5813" s="134">
        <v>129.75023999999999</v>
      </c>
    </row>
    <row r="5814" spans="1:4" x14ac:dyDescent="0.25">
      <c r="A5814" s="131" t="s">
        <v>8</v>
      </c>
      <c r="B5814" s="132">
        <v>44804</v>
      </c>
      <c r="C5814" s="133">
        <v>2</v>
      </c>
      <c r="D5814" s="134">
        <v>125.32262</v>
      </c>
    </row>
    <row r="5815" spans="1:4" x14ac:dyDescent="0.25">
      <c r="A5815" s="131" t="s">
        <v>8</v>
      </c>
      <c r="B5815" s="132">
        <v>44804</v>
      </c>
      <c r="C5815" s="133">
        <v>3</v>
      </c>
      <c r="D5815" s="134">
        <v>115.22859</v>
      </c>
    </row>
    <row r="5816" spans="1:4" x14ac:dyDescent="0.25">
      <c r="A5816" s="131" t="s">
        <v>8</v>
      </c>
      <c r="B5816" s="132">
        <v>44804</v>
      </c>
      <c r="C5816" s="133">
        <v>4</v>
      </c>
      <c r="D5816" s="134">
        <v>99.271180000000001</v>
      </c>
    </row>
    <row r="5817" spans="1:4" x14ac:dyDescent="0.25">
      <c r="A5817" s="131" t="s">
        <v>8</v>
      </c>
      <c r="B5817" s="132">
        <v>44804</v>
      </c>
      <c r="C5817" s="133">
        <v>5</v>
      </c>
      <c r="D5817" s="134">
        <v>99.048169999999999</v>
      </c>
    </row>
    <row r="5818" spans="1:4" x14ac:dyDescent="0.25">
      <c r="A5818" s="131" t="s">
        <v>8</v>
      </c>
      <c r="B5818" s="132">
        <v>44804</v>
      </c>
      <c r="C5818" s="133">
        <v>6</v>
      </c>
      <c r="D5818" s="134">
        <v>95.636269999999996</v>
      </c>
    </row>
    <row r="5819" spans="1:4" x14ac:dyDescent="0.25">
      <c r="A5819" s="131" t="s">
        <v>8</v>
      </c>
      <c r="B5819" s="132">
        <v>44804</v>
      </c>
      <c r="C5819" s="133">
        <v>7</v>
      </c>
      <c r="D5819" s="134">
        <v>103.46002</v>
      </c>
    </row>
    <row r="5820" spans="1:4" x14ac:dyDescent="0.25">
      <c r="A5820" s="131" t="s">
        <v>8</v>
      </c>
      <c r="B5820" s="132">
        <v>44804</v>
      </c>
      <c r="C5820" s="133">
        <v>8</v>
      </c>
      <c r="D5820" s="134">
        <v>92.848550000000003</v>
      </c>
    </row>
    <row r="5821" spans="1:4" x14ac:dyDescent="0.25">
      <c r="A5821" s="131" t="s">
        <v>8</v>
      </c>
      <c r="B5821" s="132">
        <v>44804</v>
      </c>
      <c r="C5821" s="133">
        <v>9</v>
      </c>
      <c r="D5821" s="134">
        <v>84.552300000000002</v>
      </c>
    </row>
    <row r="5822" spans="1:4" x14ac:dyDescent="0.25">
      <c r="A5822" s="131" t="s">
        <v>8</v>
      </c>
      <c r="B5822" s="132">
        <v>44804</v>
      </c>
      <c r="C5822" s="133">
        <v>10</v>
      </c>
      <c r="D5822" s="134">
        <v>79.529480000000007</v>
      </c>
    </row>
    <row r="5823" spans="1:4" x14ac:dyDescent="0.25">
      <c r="A5823" s="131" t="s">
        <v>8</v>
      </c>
      <c r="B5823" s="132">
        <v>44804</v>
      </c>
      <c r="C5823" s="133">
        <v>11</v>
      </c>
      <c r="D5823" s="134">
        <v>83.138369999999995</v>
      </c>
    </row>
    <row r="5824" spans="1:4" x14ac:dyDescent="0.25">
      <c r="A5824" s="131" t="s">
        <v>8</v>
      </c>
      <c r="B5824" s="132">
        <v>44804</v>
      </c>
      <c r="C5824" s="133">
        <v>12</v>
      </c>
      <c r="D5824" s="134">
        <v>91.75197</v>
      </c>
    </row>
    <row r="5825" spans="1:4" x14ac:dyDescent="0.25">
      <c r="A5825" s="131" t="s">
        <v>8</v>
      </c>
      <c r="B5825" s="132">
        <v>44804</v>
      </c>
      <c r="C5825" s="133">
        <v>13</v>
      </c>
      <c r="D5825" s="134">
        <v>109.66338</v>
      </c>
    </row>
    <row r="5826" spans="1:4" x14ac:dyDescent="0.25">
      <c r="A5826" s="131" t="s">
        <v>8</v>
      </c>
      <c r="B5826" s="132">
        <v>44804</v>
      </c>
      <c r="C5826" s="133">
        <v>14</v>
      </c>
      <c r="D5826" s="134">
        <v>122.2414</v>
      </c>
    </row>
    <row r="5827" spans="1:4" x14ac:dyDescent="0.25">
      <c r="A5827" s="131" t="s">
        <v>8</v>
      </c>
      <c r="B5827" s="132">
        <v>44804</v>
      </c>
      <c r="C5827" s="133">
        <v>15</v>
      </c>
      <c r="D5827" s="134">
        <v>134.05554000000001</v>
      </c>
    </row>
    <row r="5828" spans="1:4" x14ac:dyDescent="0.25">
      <c r="A5828" s="131" t="s">
        <v>8</v>
      </c>
      <c r="B5828" s="132">
        <v>44804</v>
      </c>
      <c r="C5828" s="133">
        <v>16</v>
      </c>
      <c r="D5828" s="134">
        <v>186.85345000000001</v>
      </c>
    </row>
    <row r="5829" spans="1:4" x14ac:dyDescent="0.25">
      <c r="A5829" s="131" t="s">
        <v>8</v>
      </c>
      <c r="B5829" s="132">
        <v>44804</v>
      </c>
      <c r="C5829" s="133">
        <v>17</v>
      </c>
      <c r="D5829" s="134">
        <v>200.97095999999999</v>
      </c>
    </row>
    <row r="5830" spans="1:4" x14ac:dyDescent="0.25">
      <c r="A5830" s="131" t="s">
        <v>8</v>
      </c>
      <c r="B5830" s="132">
        <v>44804</v>
      </c>
      <c r="C5830" s="133">
        <v>18</v>
      </c>
      <c r="D5830" s="134">
        <v>169.12394</v>
      </c>
    </row>
    <row r="5831" spans="1:4" x14ac:dyDescent="0.25">
      <c r="A5831" s="131" t="s">
        <v>8</v>
      </c>
      <c r="B5831" s="132">
        <v>44804</v>
      </c>
      <c r="C5831" s="133">
        <v>19</v>
      </c>
      <c r="D5831" s="134">
        <v>790.79142000000002</v>
      </c>
    </row>
    <row r="5832" spans="1:4" x14ac:dyDescent="0.25">
      <c r="A5832" s="131" t="s">
        <v>8</v>
      </c>
      <c r="B5832" s="132">
        <v>44804</v>
      </c>
      <c r="C5832" s="133">
        <v>20</v>
      </c>
      <c r="D5832" s="134">
        <v>291.16984000000002</v>
      </c>
    </row>
    <row r="5833" spans="1:4" x14ac:dyDescent="0.25">
      <c r="A5833" s="131" t="s">
        <v>8</v>
      </c>
      <c r="B5833" s="132">
        <v>44804</v>
      </c>
      <c r="C5833" s="133">
        <v>21</v>
      </c>
      <c r="D5833" s="134">
        <v>840.23113999999998</v>
      </c>
    </row>
    <row r="5834" spans="1:4" x14ac:dyDescent="0.25">
      <c r="A5834" s="131" t="s">
        <v>8</v>
      </c>
      <c r="B5834" s="132">
        <v>44804</v>
      </c>
      <c r="C5834" s="133">
        <v>22</v>
      </c>
      <c r="D5834" s="134">
        <v>315.11813999999998</v>
      </c>
    </row>
    <row r="5835" spans="1:4" x14ac:dyDescent="0.25">
      <c r="A5835" s="131" t="s">
        <v>8</v>
      </c>
      <c r="B5835" s="132">
        <v>44804</v>
      </c>
      <c r="C5835" s="133">
        <v>23</v>
      </c>
      <c r="D5835" s="134">
        <v>109.90102</v>
      </c>
    </row>
    <row r="5836" spans="1:4" x14ac:dyDescent="0.25">
      <c r="A5836" s="131" t="s">
        <v>8</v>
      </c>
      <c r="B5836" s="132">
        <v>44804</v>
      </c>
      <c r="C5836" s="133">
        <v>24</v>
      </c>
      <c r="D5836" s="134">
        <v>132.23031</v>
      </c>
    </row>
    <row r="5837" spans="1:4" x14ac:dyDescent="0.25">
      <c r="A5837" s="131" t="s">
        <v>8</v>
      </c>
      <c r="B5837" s="132">
        <v>44805</v>
      </c>
      <c r="C5837" s="133">
        <v>1</v>
      </c>
      <c r="D5837" s="134">
        <v>91.859200000000001</v>
      </c>
    </row>
    <row r="5838" spans="1:4" x14ac:dyDescent="0.25">
      <c r="A5838" s="131" t="s">
        <v>8</v>
      </c>
      <c r="B5838" s="132">
        <v>44805</v>
      </c>
      <c r="C5838" s="133">
        <v>2</v>
      </c>
      <c r="D5838" s="134">
        <v>81.060550000000006</v>
      </c>
    </row>
    <row r="5839" spans="1:4" x14ac:dyDescent="0.25">
      <c r="A5839" s="131" t="s">
        <v>8</v>
      </c>
      <c r="B5839" s="132">
        <v>44805</v>
      </c>
      <c r="C5839" s="133">
        <v>3</v>
      </c>
      <c r="D5839" s="134">
        <v>94.153390000000002</v>
      </c>
    </row>
    <row r="5840" spans="1:4" x14ac:dyDescent="0.25">
      <c r="A5840" s="131" t="s">
        <v>8</v>
      </c>
      <c r="B5840" s="132">
        <v>44805</v>
      </c>
      <c r="C5840" s="133">
        <v>4</v>
      </c>
      <c r="D5840" s="134">
        <v>80.062349999999995</v>
      </c>
    </row>
    <row r="5841" spans="1:4" x14ac:dyDescent="0.25">
      <c r="A5841" s="131" t="s">
        <v>8</v>
      </c>
      <c r="B5841" s="132">
        <v>44805</v>
      </c>
      <c r="C5841" s="133">
        <v>5</v>
      </c>
      <c r="D5841" s="134">
        <v>77.454430000000002</v>
      </c>
    </row>
    <row r="5842" spans="1:4" x14ac:dyDescent="0.25">
      <c r="A5842" s="131" t="s">
        <v>8</v>
      </c>
      <c r="B5842" s="132">
        <v>44805</v>
      </c>
      <c r="C5842" s="133">
        <v>6</v>
      </c>
      <c r="D5842" s="134">
        <v>72.792940000000002</v>
      </c>
    </row>
    <row r="5843" spans="1:4" x14ac:dyDescent="0.25">
      <c r="A5843" s="131" t="s">
        <v>8</v>
      </c>
      <c r="B5843" s="132">
        <v>44805</v>
      </c>
      <c r="C5843" s="133">
        <v>7</v>
      </c>
      <c r="D5843" s="134">
        <v>89.563180000000003</v>
      </c>
    </row>
    <row r="5844" spans="1:4" x14ac:dyDescent="0.25">
      <c r="A5844" s="131" t="s">
        <v>8</v>
      </c>
      <c r="B5844" s="132">
        <v>44805</v>
      </c>
      <c r="C5844" s="133">
        <v>8</v>
      </c>
      <c r="D5844" s="134">
        <v>92.609780000000001</v>
      </c>
    </row>
    <row r="5845" spans="1:4" x14ac:dyDescent="0.25">
      <c r="A5845" s="131" t="s">
        <v>8</v>
      </c>
      <c r="B5845" s="132">
        <v>44805</v>
      </c>
      <c r="C5845" s="133">
        <v>9</v>
      </c>
      <c r="D5845" s="134">
        <v>75.991169999999997</v>
      </c>
    </row>
    <row r="5846" spans="1:4" x14ac:dyDescent="0.25">
      <c r="A5846" s="131" t="s">
        <v>8</v>
      </c>
      <c r="B5846" s="132">
        <v>44805</v>
      </c>
      <c r="C5846" s="133">
        <v>10</v>
      </c>
      <c r="D5846" s="134">
        <v>77.113519999999994</v>
      </c>
    </row>
    <row r="5847" spans="1:4" x14ac:dyDescent="0.25">
      <c r="A5847" s="131" t="s">
        <v>8</v>
      </c>
      <c r="B5847" s="132">
        <v>44805</v>
      </c>
      <c r="C5847" s="133">
        <v>11</v>
      </c>
      <c r="D5847" s="134">
        <v>70.047219999999996</v>
      </c>
    </row>
    <row r="5848" spans="1:4" x14ac:dyDescent="0.25">
      <c r="A5848" s="131" t="s">
        <v>8</v>
      </c>
      <c r="B5848" s="132">
        <v>44805</v>
      </c>
      <c r="C5848" s="133">
        <v>12</v>
      </c>
      <c r="D5848" s="134">
        <v>77.665689999999998</v>
      </c>
    </row>
    <row r="5849" spans="1:4" x14ac:dyDescent="0.25">
      <c r="A5849" s="131" t="s">
        <v>8</v>
      </c>
      <c r="B5849" s="132">
        <v>44805</v>
      </c>
      <c r="C5849" s="133">
        <v>13</v>
      </c>
      <c r="D5849" s="134">
        <v>76.359859999999998</v>
      </c>
    </row>
    <row r="5850" spans="1:4" x14ac:dyDescent="0.25">
      <c r="A5850" s="131" t="s">
        <v>8</v>
      </c>
      <c r="B5850" s="132">
        <v>44805</v>
      </c>
      <c r="C5850" s="133">
        <v>14</v>
      </c>
      <c r="D5850" s="134">
        <v>90.410989999999998</v>
      </c>
    </row>
    <row r="5851" spans="1:4" x14ac:dyDescent="0.25">
      <c r="A5851" s="131" t="s">
        <v>8</v>
      </c>
      <c r="B5851" s="132">
        <v>44805</v>
      </c>
      <c r="C5851" s="133">
        <v>15</v>
      </c>
      <c r="D5851" s="134">
        <v>127.59665</v>
      </c>
    </row>
    <row r="5852" spans="1:4" x14ac:dyDescent="0.25">
      <c r="A5852" s="131" t="s">
        <v>8</v>
      </c>
      <c r="B5852" s="132">
        <v>44805</v>
      </c>
      <c r="C5852" s="133">
        <v>16</v>
      </c>
      <c r="D5852" s="134">
        <v>168.12039999999999</v>
      </c>
    </row>
    <row r="5853" spans="1:4" x14ac:dyDescent="0.25">
      <c r="A5853" s="131" t="s">
        <v>8</v>
      </c>
      <c r="B5853" s="132">
        <v>44805</v>
      </c>
      <c r="C5853" s="133">
        <v>17</v>
      </c>
      <c r="D5853" s="134">
        <v>213.23124000000001</v>
      </c>
    </row>
    <row r="5854" spans="1:4" x14ac:dyDescent="0.25">
      <c r="A5854" s="131" t="s">
        <v>8</v>
      </c>
      <c r="B5854" s="132">
        <v>44805</v>
      </c>
      <c r="C5854" s="133">
        <v>18</v>
      </c>
      <c r="D5854" s="134">
        <v>386.70587</v>
      </c>
    </row>
    <row r="5855" spans="1:4" x14ac:dyDescent="0.25">
      <c r="A5855" s="131" t="s">
        <v>8</v>
      </c>
      <c r="B5855" s="132">
        <v>44805</v>
      </c>
      <c r="C5855" s="133">
        <v>19</v>
      </c>
      <c r="D5855" s="134">
        <v>331.32916999999998</v>
      </c>
    </row>
    <row r="5856" spans="1:4" x14ac:dyDescent="0.25">
      <c r="A5856" s="131" t="s">
        <v>8</v>
      </c>
      <c r="B5856" s="132">
        <v>44805</v>
      </c>
      <c r="C5856" s="133">
        <v>20</v>
      </c>
      <c r="D5856" s="134">
        <v>1261.53449</v>
      </c>
    </row>
    <row r="5857" spans="1:4" x14ac:dyDescent="0.25">
      <c r="A5857" s="131" t="s">
        <v>8</v>
      </c>
      <c r="B5857" s="132">
        <v>44805</v>
      </c>
      <c r="C5857" s="133">
        <v>21</v>
      </c>
      <c r="D5857" s="134">
        <v>1326.0395699999999</v>
      </c>
    </row>
    <row r="5858" spans="1:4" x14ac:dyDescent="0.25">
      <c r="A5858" s="131" t="s">
        <v>8</v>
      </c>
      <c r="B5858" s="132">
        <v>44805</v>
      </c>
      <c r="C5858" s="133">
        <v>22</v>
      </c>
      <c r="D5858" s="134">
        <v>178.61840000000001</v>
      </c>
    </row>
    <row r="5859" spans="1:4" x14ac:dyDescent="0.25">
      <c r="A5859" s="131" t="s">
        <v>8</v>
      </c>
      <c r="B5859" s="132">
        <v>44805</v>
      </c>
      <c r="C5859" s="133">
        <v>23</v>
      </c>
      <c r="D5859" s="134">
        <v>162.84386000000001</v>
      </c>
    </row>
    <row r="5860" spans="1:4" x14ac:dyDescent="0.25">
      <c r="A5860" s="131" t="s">
        <v>8</v>
      </c>
      <c r="B5860" s="132">
        <v>44805</v>
      </c>
      <c r="C5860" s="133">
        <v>24</v>
      </c>
      <c r="D5860" s="134">
        <v>126.66401</v>
      </c>
    </row>
    <row r="5861" spans="1:4" x14ac:dyDescent="0.25">
      <c r="A5861" s="131" t="s">
        <v>8</v>
      </c>
      <c r="B5861" s="132">
        <v>44806</v>
      </c>
      <c r="C5861" s="133">
        <v>1</v>
      </c>
      <c r="D5861" s="134">
        <v>113.56949</v>
      </c>
    </row>
    <row r="5862" spans="1:4" x14ac:dyDescent="0.25">
      <c r="A5862" s="131" t="s">
        <v>8</v>
      </c>
      <c r="B5862" s="132">
        <v>44806</v>
      </c>
      <c r="C5862" s="133">
        <v>2</v>
      </c>
      <c r="D5862" s="134">
        <v>99.170640000000006</v>
      </c>
    </row>
    <row r="5863" spans="1:4" x14ac:dyDescent="0.25">
      <c r="A5863" s="131" t="s">
        <v>8</v>
      </c>
      <c r="B5863" s="132">
        <v>44806</v>
      </c>
      <c r="C5863" s="133">
        <v>3</v>
      </c>
      <c r="D5863" s="134">
        <v>85.79768</v>
      </c>
    </row>
    <row r="5864" spans="1:4" x14ac:dyDescent="0.25">
      <c r="A5864" s="131" t="s">
        <v>8</v>
      </c>
      <c r="B5864" s="132">
        <v>44806</v>
      </c>
      <c r="C5864" s="133">
        <v>4</v>
      </c>
      <c r="D5864" s="134">
        <v>82.624470000000002</v>
      </c>
    </row>
    <row r="5865" spans="1:4" x14ac:dyDescent="0.25">
      <c r="A5865" s="131" t="s">
        <v>8</v>
      </c>
      <c r="B5865" s="132">
        <v>44806</v>
      </c>
      <c r="C5865" s="133">
        <v>5</v>
      </c>
      <c r="D5865" s="134">
        <v>80.152929999999998</v>
      </c>
    </row>
    <row r="5866" spans="1:4" x14ac:dyDescent="0.25">
      <c r="A5866" s="131" t="s">
        <v>8</v>
      </c>
      <c r="B5866" s="132">
        <v>44806</v>
      </c>
      <c r="C5866" s="133">
        <v>6</v>
      </c>
      <c r="D5866" s="134">
        <v>74.706680000000006</v>
      </c>
    </row>
    <row r="5867" spans="1:4" x14ac:dyDescent="0.25">
      <c r="A5867" s="131" t="s">
        <v>8</v>
      </c>
      <c r="B5867" s="132">
        <v>44806</v>
      </c>
      <c r="C5867" s="133">
        <v>7</v>
      </c>
      <c r="D5867" s="134">
        <v>86.121619999999993</v>
      </c>
    </row>
    <row r="5868" spans="1:4" x14ac:dyDescent="0.25">
      <c r="A5868" s="131" t="s">
        <v>8</v>
      </c>
      <c r="B5868" s="132">
        <v>44806</v>
      </c>
      <c r="C5868" s="133">
        <v>8</v>
      </c>
      <c r="D5868" s="134">
        <v>86.561850000000007</v>
      </c>
    </row>
    <row r="5869" spans="1:4" x14ac:dyDescent="0.25">
      <c r="A5869" s="131" t="s">
        <v>8</v>
      </c>
      <c r="B5869" s="132">
        <v>44806</v>
      </c>
      <c r="C5869" s="133">
        <v>9</v>
      </c>
      <c r="D5869" s="134">
        <v>69.421869999999998</v>
      </c>
    </row>
    <row r="5870" spans="1:4" x14ac:dyDescent="0.25">
      <c r="A5870" s="131" t="s">
        <v>8</v>
      </c>
      <c r="B5870" s="132">
        <v>44806</v>
      </c>
      <c r="C5870" s="133">
        <v>10</v>
      </c>
      <c r="D5870" s="134">
        <v>64.313800000000001</v>
      </c>
    </row>
    <row r="5871" spans="1:4" x14ac:dyDescent="0.25">
      <c r="A5871" s="131" t="s">
        <v>8</v>
      </c>
      <c r="B5871" s="132">
        <v>44806</v>
      </c>
      <c r="C5871" s="133">
        <v>11</v>
      </c>
      <c r="D5871" s="134">
        <v>74.845050000000001</v>
      </c>
    </row>
    <row r="5872" spans="1:4" x14ac:dyDescent="0.25">
      <c r="A5872" s="131" t="s">
        <v>8</v>
      </c>
      <c r="B5872" s="132">
        <v>44806</v>
      </c>
      <c r="C5872" s="133">
        <v>12</v>
      </c>
      <c r="D5872" s="134">
        <v>87.985910000000004</v>
      </c>
    </row>
    <row r="5873" spans="1:4" x14ac:dyDescent="0.25">
      <c r="A5873" s="131" t="s">
        <v>8</v>
      </c>
      <c r="B5873" s="132">
        <v>44806</v>
      </c>
      <c r="C5873" s="133">
        <v>13</v>
      </c>
      <c r="D5873" s="134">
        <v>97.643140000000002</v>
      </c>
    </row>
    <row r="5874" spans="1:4" x14ac:dyDescent="0.25">
      <c r="A5874" s="131" t="s">
        <v>8</v>
      </c>
      <c r="B5874" s="132">
        <v>44806</v>
      </c>
      <c r="C5874" s="133">
        <v>14</v>
      </c>
      <c r="D5874" s="134">
        <v>113.85133999999999</v>
      </c>
    </row>
    <row r="5875" spans="1:4" x14ac:dyDescent="0.25">
      <c r="A5875" s="131" t="s">
        <v>8</v>
      </c>
      <c r="B5875" s="132">
        <v>44806</v>
      </c>
      <c r="C5875" s="133">
        <v>15</v>
      </c>
      <c r="D5875" s="134">
        <v>110.12099000000001</v>
      </c>
    </row>
    <row r="5876" spans="1:4" x14ac:dyDescent="0.25">
      <c r="A5876" s="131" t="s">
        <v>8</v>
      </c>
      <c r="B5876" s="132">
        <v>44806</v>
      </c>
      <c r="C5876" s="133">
        <v>16</v>
      </c>
      <c r="D5876" s="134">
        <v>137.5438</v>
      </c>
    </row>
    <row r="5877" spans="1:4" x14ac:dyDescent="0.25">
      <c r="A5877" s="131" t="s">
        <v>8</v>
      </c>
      <c r="B5877" s="132">
        <v>44806</v>
      </c>
      <c r="C5877" s="133">
        <v>17</v>
      </c>
      <c r="D5877" s="134">
        <v>142.37549999999999</v>
      </c>
    </row>
    <row r="5878" spans="1:4" x14ac:dyDescent="0.25">
      <c r="A5878" s="131" t="s">
        <v>8</v>
      </c>
      <c r="B5878" s="132">
        <v>44806</v>
      </c>
      <c r="C5878" s="133">
        <v>18</v>
      </c>
      <c r="D5878" s="134">
        <v>149.89645999999999</v>
      </c>
    </row>
    <row r="5879" spans="1:4" x14ac:dyDescent="0.25">
      <c r="A5879" s="131" t="s">
        <v>8</v>
      </c>
      <c r="B5879" s="132">
        <v>44806</v>
      </c>
      <c r="C5879" s="133">
        <v>19</v>
      </c>
      <c r="D5879" s="134">
        <v>126.37350000000001</v>
      </c>
    </row>
    <row r="5880" spans="1:4" x14ac:dyDescent="0.25">
      <c r="A5880" s="131" t="s">
        <v>8</v>
      </c>
      <c r="B5880" s="132">
        <v>44806</v>
      </c>
      <c r="C5880" s="133">
        <v>20</v>
      </c>
      <c r="D5880" s="134">
        <v>148.96706</v>
      </c>
    </row>
    <row r="5881" spans="1:4" x14ac:dyDescent="0.25">
      <c r="A5881" s="131" t="s">
        <v>8</v>
      </c>
      <c r="B5881" s="132">
        <v>44806</v>
      </c>
      <c r="C5881" s="133">
        <v>21</v>
      </c>
      <c r="D5881" s="134">
        <v>111.60758</v>
      </c>
    </row>
    <row r="5882" spans="1:4" x14ac:dyDescent="0.25">
      <c r="A5882" s="131" t="s">
        <v>8</v>
      </c>
      <c r="B5882" s="132">
        <v>44806</v>
      </c>
      <c r="C5882" s="133">
        <v>22</v>
      </c>
      <c r="D5882" s="134">
        <v>87.862440000000007</v>
      </c>
    </row>
    <row r="5883" spans="1:4" x14ac:dyDescent="0.25">
      <c r="A5883" s="131" t="s">
        <v>8</v>
      </c>
      <c r="B5883" s="132">
        <v>44806</v>
      </c>
      <c r="C5883" s="133">
        <v>23</v>
      </c>
      <c r="D5883" s="134">
        <v>96.37679</v>
      </c>
    </row>
    <row r="5884" spans="1:4" x14ac:dyDescent="0.25">
      <c r="A5884" s="131" t="s">
        <v>8</v>
      </c>
      <c r="B5884" s="132">
        <v>44806</v>
      </c>
      <c r="C5884" s="133">
        <v>24</v>
      </c>
      <c r="D5884" s="134">
        <v>97.650009999999995</v>
      </c>
    </row>
    <row r="5885" spans="1:4" x14ac:dyDescent="0.25">
      <c r="A5885" s="131" t="s">
        <v>8</v>
      </c>
      <c r="B5885" s="132">
        <v>44807</v>
      </c>
      <c r="C5885" s="133">
        <v>1</v>
      </c>
      <c r="D5885" s="134">
        <v>76.897350000000003</v>
      </c>
    </row>
    <row r="5886" spans="1:4" x14ac:dyDescent="0.25">
      <c r="A5886" s="131" t="s">
        <v>8</v>
      </c>
      <c r="B5886" s="132">
        <v>44807</v>
      </c>
      <c r="C5886" s="133">
        <v>2</v>
      </c>
      <c r="D5886" s="134">
        <v>66.071950000000001</v>
      </c>
    </row>
    <row r="5887" spans="1:4" x14ac:dyDescent="0.25">
      <c r="A5887" s="131" t="s">
        <v>8</v>
      </c>
      <c r="B5887" s="132">
        <v>44807</v>
      </c>
      <c r="C5887" s="133">
        <v>3</v>
      </c>
      <c r="D5887" s="134">
        <v>58.033059999999999</v>
      </c>
    </row>
    <row r="5888" spans="1:4" x14ac:dyDescent="0.25">
      <c r="A5888" s="131" t="s">
        <v>8</v>
      </c>
      <c r="B5888" s="132">
        <v>44807</v>
      </c>
      <c r="C5888" s="133">
        <v>4</v>
      </c>
      <c r="D5888" s="134">
        <v>56.09742</v>
      </c>
    </row>
    <row r="5889" spans="1:4" x14ac:dyDescent="0.25">
      <c r="A5889" s="131" t="s">
        <v>8</v>
      </c>
      <c r="B5889" s="132">
        <v>44807</v>
      </c>
      <c r="C5889" s="133">
        <v>5</v>
      </c>
      <c r="D5889" s="134">
        <v>54.13053</v>
      </c>
    </row>
    <row r="5890" spans="1:4" x14ac:dyDescent="0.25">
      <c r="A5890" s="131" t="s">
        <v>8</v>
      </c>
      <c r="B5890" s="132">
        <v>44807</v>
      </c>
      <c r="C5890" s="133">
        <v>6</v>
      </c>
      <c r="D5890" s="134">
        <v>55.536380000000001</v>
      </c>
    </row>
    <row r="5891" spans="1:4" x14ac:dyDescent="0.25">
      <c r="A5891" s="131" t="s">
        <v>8</v>
      </c>
      <c r="B5891" s="132">
        <v>44807</v>
      </c>
      <c r="C5891" s="133">
        <v>7</v>
      </c>
      <c r="D5891" s="134">
        <v>51.698230000000002</v>
      </c>
    </row>
    <row r="5892" spans="1:4" x14ac:dyDescent="0.25">
      <c r="A5892" s="131" t="s">
        <v>8</v>
      </c>
      <c r="B5892" s="132">
        <v>44807</v>
      </c>
      <c r="C5892" s="133">
        <v>8</v>
      </c>
      <c r="D5892" s="134">
        <v>40.844140000000003</v>
      </c>
    </row>
    <row r="5893" spans="1:4" x14ac:dyDescent="0.25">
      <c r="A5893" s="131" t="s">
        <v>8</v>
      </c>
      <c r="B5893" s="132">
        <v>44807</v>
      </c>
      <c r="C5893" s="133">
        <v>9</v>
      </c>
      <c r="D5893" s="134">
        <v>13.348990000000001</v>
      </c>
    </row>
    <row r="5894" spans="1:4" x14ac:dyDescent="0.25">
      <c r="A5894" s="131" t="s">
        <v>8</v>
      </c>
      <c r="B5894" s="132">
        <v>44807</v>
      </c>
      <c r="C5894" s="133">
        <v>10</v>
      </c>
      <c r="D5894" s="134">
        <v>22.895910000000001</v>
      </c>
    </row>
    <row r="5895" spans="1:4" x14ac:dyDescent="0.25">
      <c r="A5895" s="131" t="s">
        <v>8</v>
      </c>
      <c r="B5895" s="132">
        <v>44807</v>
      </c>
      <c r="C5895" s="133">
        <v>11</v>
      </c>
      <c r="D5895" s="134">
        <v>43.11374</v>
      </c>
    </row>
    <row r="5896" spans="1:4" x14ac:dyDescent="0.25">
      <c r="A5896" s="131" t="s">
        <v>8</v>
      </c>
      <c r="B5896" s="132">
        <v>44807</v>
      </c>
      <c r="C5896" s="133">
        <v>12</v>
      </c>
      <c r="D5896" s="134">
        <v>62.802880000000002</v>
      </c>
    </row>
    <row r="5897" spans="1:4" x14ac:dyDescent="0.25">
      <c r="A5897" s="131" t="s">
        <v>8</v>
      </c>
      <c r="B5897" s="132">
        <v>44807</v>
      </c>
      <c r="C5897" s="133">
        <v>13</v>
      </c>
      <c r="D5897" s="134">
        <v>66.862170000000006</v>
      </c>
    </row>
    <row r="5898" spans="1:4" x14ac:dyDescent="0.25">
      <c r="A5898" s="131" t="s">
        <v>8</v>
      </c>
      <c r="B5898" s="132">
        <v>44807</v>
      </c>
      <c r="C5898" s="133">
        <v>14</v>
      </c>
      <c r="D5898" s="134">
        <v>51.693550000000002</v>
      </c>
    </row>
    <row r="5899" spans="1:4" x14ac:dyDescent="0.25">
      <c r="A5899" s="131" t="s">
        <v>8</v>
      </c>
      <c r="B5899" s="132">
        <v>44807</v>
      </c>
      <c r="C5899" s="133">
        <v>15</v>
      </c>
      <c r="D5899" s="134">
        <v>40.354280000000003</v>
      </c>
    </row>
    <row r="5900" spans="1:4" x14ac:dyDescent="0.25">
      <c r="A5900" s="131" t="s">
        <v>8</v>
      </c>
      <c r="B5900" s="132">
        <v>44807</v>
      </c>
      <c r="C5900" s="133">
        <v>16</v>
      </c>
      <c r="D5900" s="134">
        <v>19.968630000000001</v>
      </c>
    </row>
    <row r="5901" spans="1:4" x14ac:dyDescent="0.25">
      <c r="A5901" s="131" t="s">
        <v>8</v>
      </c>
      <c r="B5901" s="132">
        <v>44807</v>
      </c>
      <c r="C5901" s="133">
        <v>17</v>
      </c>
      <c r="D5901" s="134">
        <v>22.211539999999999</v>
      </c>
    </row>
    <row r="5902" spans="1:4" x14ac:dyDescent="0.25">
      <c r="A5902" s="131" t="s">
        <v>8</v>
      </c>
      <c r="B5902" s="132">
        <v>44807</v>
      </c>
      <c r="C5902" s="133">
        <v>18</v>
      </c>
      <c r="D5902" s="134">
        <v>-31.97917</v>
      </c>
    </row>
    <row r="5903" spans="1:4" x14ac:dyDescent="0.25">
      <c r="A5903" s="131" t="s">
        <v>8</v>
      </c>
      <c r="B5903" s="132">
        <v>44807</v>
      </c>
      <c r="C5903" s="133">
        <v>19</v>
      </c>
      <c r="D5903" s="134">
        <v>49.452970000000001</v>
      </c>
    </row>
    <row r="5904" spans="1:4" x14ac:dyDescent="0.25">
      <c r="A5904" s="131" t="s">
        <v>8</v>
      </c>
      <c r="B5904" s="132">
        <v>44807</v>
      </c>
      <c r="C5904" s="133">
        <v>20</v>
      </c>
      <c r="D5904" s="134">
        <v>108.40409</v>
      </c>
    </row>
    <row r="5905" spans="1:4" x14ac:dyDescent="0.25">
      <c r="A5905" s="131" t="s">
        <v>8</v>
      </c>
      <c r="B5905" s="132">
        <v>44807</v>
      </c>
      <c r="C5905" s="133">
        <v>21</v>
      </c>
      <c r="D5905" s="134">
        <v>81.467929999999996</v>
      </c>
    </row>
    <row r="5906" spans="1:4" x14ac:dyDescent="0.25">
      <c r="A5906" s="131" t="s">
        <v>8</v>
      </c>
      <c r="B5906" s="132">
        <v>44807</v>
      </c>
      <c r="C5906" s="133">
        <v>22</v>
      </c>
      <c r="D5906" s="134">
        <v>52.14517</v>
      </c>
    </row>
    <row r="5907" spans="1:4" x14ac:dyDescent="0.25">
      <c r="A5907" s="131" t="s">
        <v>8</v>
      </c>
      <c r="B5907" s="132">
        <v>44807</v>
      </c>
      <c r="C5907" s="133">
        <v>23</v>
      </c>
      <c r="D5907" s="134">
        <v>62.16883</v>
      </c>
    </row>
    <row r="5908" spans="1:4" x14ac:dyDescent="0.25">
      <c r="A5908" s="131" t="s">
        <v>8</v>
      </c>
      <c r="B5908" s="132">
        <v>44807</v>
      </c>
      <c r="C5908" s="133">
        <v>24</v>
      </c>
      <c r="D5908" s="134">
        <v>64.841440000000006</v>
      </c>
    </row>
    <row r="5909" spans="1:4" x14ac:dyDescent="0.25">
      <c r="A5909" s="131" t="s">
        <v>8</v>
      </c>
      <c r="B5909" s="132">
        <v>44808</v>
      </c>
      <c r="C5909" s="133">
        <v>1</v>
      </c>
      <c r="D5909" s="134">
        <v>65.6785</v>
      </c>
    </row>
    <row r="5910" spans="1:4" x14ac:dyDescent="0.25">
      <c r="A5910" s="131" t="s">
        <v>8</v>
      </c>
      <c r="B5910" s="132">
        <v>44808</v>
      </c>
      <c r="C5910" s="133">
        <v>2</v>
      </c>
      <c r="D5910" s="134">
        <v>63.695819999999998</v>
      </c>
    </row>
    <row r="5911" spans="1:4" x14ac:dyDescent="0.25">
      <c r="A5911" s="131" t="s">
        <v>8</v>
      </c>
      <c r="B5911" s="132">
        <v>44808</v>
      </c>
      <c r="C5911" s="133">
        <v>3</v>
      </c>
      <c r="D5911" s="134">
        <v>56.778889999999997</v>
      </c>
    </row>
    <row r="5912" spans="1:4" x14ac:dyDescent="0.25">
      <c r="A5912" s="131" t="s">
        <v>8</v>
      </c>
      <c r="B5912" s="132">
        <v>44808</v>
      </c>
      <c r="C5912" s="133">
        <v>4</v>
      </c>
      <c r="D5912" s="134">
        <v>53.107289999999999</v>
      </c>
    </row>
    <row r="5913" spans="1:4" x14ac:dyDescent="0.25">
      <c r="A5913" s="131" t="s">
        <v>8</v>
      </c>
      <c r="B5913" s="132">
        <v>44808</v>
      </c>
      <c r="C5913" s="133">
        <v>5</v>
      </c>
      <c r="D5913" s="134">
        <v>54.623420000000003</v>
      </c>
    </row>
    <row r="5914" spans="1:4" x14ac:dyDescent="0.25">
      <c r="A5914" s="131" t="s">
        <v>8</v>
      </c>
      <c r="B5914" s="132">
        <v>44808</v>
      </c>
      <c r="C5914" s="133">
        <v>6</v>
      </c>
      <c r="D5914" s="134">
        <v>57.998269999999998</v>
      </c>
    </row>
    <row r="5915" spans="1:4" x14ac:dyDescent="0.25">
      <c r="A5915" s="131" t="s">
        <v>8</v>
      </c>
      <c r="B5915" s="132">
        <v>44808</v>
      </c>
      <c r="C5915" s="133">
        <v>7</v>
      </c>
      <c r="D5915" s="134">
        <v>59.050490000000003</v>
      </c>
    </row>
    <row r="5916" spans="1:4" x14ac:dyDescent="0.25">
      <c r="A5916" s="131" t="s">
        <v>8</v>
      </c>
      <c r="B5916" s="132">
        <v>44808</v>
      </c>
      <c r="C5916" s="133">
        <v>8</v>
      </c>
      <c r="D5916" s="134">
        <v>47.327179999999998</v>
      </c>
    </row>
    <row r="5917" spans="1:4" x14ac:dyDescent="0.25">
      <c r="A5917" s="131" t="s">
        <v>8</v>
      </c>
      <c r="B5917" s="132">
        <v>44808</v>
      </c>
      <c r="C5917" s="133">
        <v>9</v>
      </c>
      <c r="D5917" s="134">
        <v>58.57938</v>
      </c>
    </row>
    <row r="5918" spans="1:4" x14ac:dyDescent="0.25">
      <c r="A5918" s="131" t="s">
        <v>8</v>
      </c>
      <c r="B5918" s="132">
        <v>44808</v>
      </c>
      <c r="C5918" s="133">
        <v>10</v>
      </c>
      <c r="D5918" s="134">
        <v>46.154730000000001</v>
      </c>
    </row>
    <row r="5919" spans="1:4" x14ac:dyDescent="0.25">
      <c r="A5919" s="131" t="s">
        <v>8</v>
      </c>
      <c r="B5919" s="132">
        <v>44808</v>
      </c>
      <c r="C5919" s="133">
        <v>11</v>
      </c>
      <c r="D5919" s="134">
        <v>23.489840000000001</v>
      </c>
    </row>
    <row r="5920" spans="1:4" x14ac:dyDescent="0.25">
      <c r="A5920" s="131" t="s">
        <v>8</v>
      </c>
      <c r="B5920" s="132">
        <v>44808</v>
      </c>
      <c r="C5920" s="133">
        <v>12</v>
      </c>
      <c r="D5920" s="134">
        <v>31.15409</v>
      </c>
    </row>
    <row r="5921" spans="1:4" x14ac:dyDescent="0.25">
      <c r="A5921" s="131" t="s">
        <v>8</v>
      </c>
      <c r="B5921" s="132">
        <v>44808</v>
      </c>
      <c r="C5921" s="133">
        <v>13</v>
      </c>
      <c r="D5921" s="134">
        <v>51.083240000000004</v>
      </c>
    </row>
    <row r="5922" spans="1:4" x14ac:dyDescent="0.25">
      <c r="A5922" s="131" t="s">
        <v>8</v>
      </c>
      <c r="B5922" s="132">
        <v>44808</v>
      </c>
      <c r="C5922" s="133">
        <v>14</v>
      </c>
      <c r="D5922" s="134">
        <v>48.611550000000001</v>
      </c>
    </row>
    <row r="5923" spans="1:4" x14ac:dyDescent="0.25">
      <c r="A5923" s="131" t="s">
        <v>8</v>
      </c>
      <c r="B5923" s="132">
        <v>44808</v>
      </c>
      <c r="C5923" s="133">
        <v>15</v>
      </c>
      <c r="D5923" s="134">
        <v>76.956029999999998</v>
      </c>
    </row>
    <row r="5924" spans="1:4" x14ac:dyDescent="0.25">
      <c r="A5924" s="131" t="s">
        <v>8</v>
      </c>
      <c r="B5924" s="132">
        <v>44808</v>
      </c>
      <c r="C5924" s="133">
        <v>16</v>
      </c>
      <c r="D5924" s="134">
        <v>77.053479999999993</v>
      </c>
    </row>
    <row r="5925" spans="1:4" x14ac:dyDescent="0.25">
      <c r="A5925" s="131" t="s">
        <v>8</v>
      </c>
      <c r="B5925" s="132">
        <v>44808</v>
      </c>
      <c r="C5925" s="133">
        <v>17</v>
      </c>
      <c r="D5925" s="134">
        <v>72.153260000000003</v>
      </c>
    </row>
    <row r="5926" spans="1:4" x14ac:dyDescent="0.25">
      <c r="A5926" s="131" t="s">
        <v>8</v>
      </c>
      <c r="B5926" s="132">
        <v>44808</v>
      </c>
      <c r="C5926" s="133">
        <v>18</v>
      </c>
      <c r="D5926" s="134">
        <v>74.690029999999993</v>
      </c>
    </row>
    <row r="5927" spans="1:4" x14ac:dyDescent="0.25">
      <c r="A5927" s="131" t="s">
        <v>8</v>
      </c>
      <c r="B5927" s="132">
        <v>44808</v>
      </c>
      <c r="C5927" s="133">
        <v>19</v>
      </c>
      <c r="D5927" s="134">
        <v>81.9846</v>
      </c>
    </row>
    <row r="5928" spans="1:4" x14ac:dyDescent="0.25">
      <c r="A5928" s="131" t="s">
        <v>8</v>
      </c>
      <c r="B5928" s="132">
        <v>44808</v>
      </c>
      <c r="C5928" s="133">
        <v>20</v>
      </c>
      <c r="D5928" s="134">
        <v>126.04411</v>
      </c>
    </row>
    <row r="5929" spans="1:4" x14ac:dyDescent="0.25">
      <c r="A5929" s="131" t="s">
        <v>8</v>
      </c>
      <c r="B5929" s="132">
        <v>44808</v>
      </c>
      <c r="C5929" s="133">
        <v>21</v>
      </c>
      <c r="D5929" s="134">
        <v>78.588790000000003</v>
      </c>
    </row>
    <row r="5930" spans="1:4" x14ac:dyDescent="0.25">
      <c r="A5930" s="131" t="s">
        <v>8</v>
      </c>
      <c r="B5930" s="132">
        <v>44808</v>
      </c>
      <c r="C5930" s="133">
        <v>22</v>
      </c>
      <c r="D5930" s="134">
        <v>73.729709999999997</v>
      </c>
    </row>
    <row r="5931" spans="1:4" x14ac:dyDescent="0.25">
      <c r="A5931" s="131" t="s">
        <v>8</v>
      </c>
      <c r="B5931" s="132">
        <v>44808</v>
      </c>
      <c r="C5931" s="133">
        <v>23</v>
      </c>
      <c r="D5931" s="134">
        <v>66.609650000000002</v>
      </c>
    </row>
    <row r="5932" spans="1:4" x14ac:dyDescent="0.25">
      <c r="A5932" s="131" t="s">
        <v>8</v>
      </c>
      <c r="B5932" s="132">
        <v>44808</v>
      </c>
      <c r="C5932" s="133">
        <v>24</v>
      </c>
      <c r="D5932" s="134">
        <v>75.472470000000001</v>
      </c>
    </row>
    <row r="5933" spans="1:4" x14ac:dyDescent="0.25">
      <c r="A5933" s="131" t="s">
        <v>8</v>
      </c>
      <c r="B5933" s="132">
        <v>44809</v>
      </c>
      <c r="C5933" s="133">
        <v>1</v>
      </c>
      <c r="D5933" s="134">
        <v>65.283879999999996</v>
      </c>
    </row>
    <row r="5934" spans="1:4" x14ac:dyDescent="0.25">
      <c r="A5934" s="131" t="s">
        <v>8</v>
      </c>
      <c r="B5934" s="132">
        <v>44809</v>
      </c>
      <c r="C5934" s="133">
        <v>2</v>
      </c>
      <c r="D5934" s="134">
        <v>66.945549999999997</v>
      </c>
    </row>
    <row r="5935" spans="1:4" x14ac:dyDescent="0.25">
      <c r="A5935" s="131" t="s">
        <v>8</v>
      </c>
      <c r="B5935" s="132">
        <v>44809</v>
      </c>
      <c r="C5935" s="133">
        <v>3</v>
      </c>
      <c r="D5935" s="134">
        <v>58.68139</v>
      </c>
    </row>
    <row r="5936" spans="1:4" x14ac:dyDescent="0.25">
      <c r="A5936" s="131" t="s">
        <v>8</v>
      </c>
      <c r="B5936" s="132">
        <v>44809</v>
      </c>
      <c r="C5936" s="133">
        <v>4</v>
      </c>
      <c r="D5936" s="134">
        <v>46.638599999999997</v>
      </c>
    </row>
    <row r="5937" spans="1:4" x14ac:dyDescent="0.25">
      <c r="A5937" s="131" t="s">
        <v>8</v>
      </c>
      <c r="B5937" s="132">
        <v>44809</v>
      </c>
      <c r="C5937" s="133">
        <v>5</v>
      </c>
      <c r="D5937" s="134">
        <v>51.062530000000002</v>
      </c>
    </row>
    <row r="5938" spans="1:4" x14ac:dyDescent="0.25">
      <c r="A5938" s="131" t="s">
        <v>8</v>
      </c>
      <c r="B5938" s="132">
        <v>44809</v>
      </c>
      <c r="C5938" s="133">
        <v>6</v>
      </c>
      <c r="D5938" s="134">
        <v>51.075560000000003</v>
      </c>
    </row>
    <row r="5939" spans="1:4" x14ac:dyDescent="0.25">
      <c r="A5939" s="131" t="s">
        <v>8</v>
      </c>
      <c r="B5939" s="132">
        <v>44809</v>
      </c>
      <c r="C5939" s="133">
        <v>7</v>
      </c>
      <c r="D5939" s="134">
        <v>52.214640000000003</v>
      </c>
    </row>
    <row r="5940" spans="1:4" x14ac:dyDescent="0.25">
      <c r="A5940" s="131" t="s">
        <v>8</v>
      </c>
      <c r="B5940" s="132">
        <v>44809</v>
      </c>
      <c r="C5940" s="133">
        <v>8</v>
      </c>
      <c r="D5940" s="134">
        <v>50.559229999999999</v>
      </c>
    </row>
    <row r="5941" spans="1:4" x14ac:dyDescent="0.25">
      <c r="A5941" s="131" t="s">
        <v>8</v>
      </c>
      <c r="B5941" s="132">
        <v>44809</v>
      </c>
      <c r="C5941" s="133">
        <v>9</v>
      </c>
      <c r="D5941" s="134">
        <v>47.297049999999999</v>
      </c>
    </row>
    <row r="5942" spans="1:4" x14ac:dyDescent="0.25">
      <c r="A5942" s="131" t="s">
        <v>8</v>
      </c>
      <c r="B5942" s="132">
        <v>44809</v>
      </c>
      <c r="C5942" s="133">
        <v>10</v>
      </c>
      <c r="D5942" s="134">
        <v>29.454249999999998</v>
      </c>
    </row>
    <row r="5943" spans="1:4" x14ac:dyDescent="0.25">
      <c r="A5943" s="131" t="s">
        <v>8</v>
      </c>
      <c r="B5943" s="132">
        <v>44809</v>
      </c>
      <c r="C5943" s="133">
        <v>11</v>
      </c>
      <c r="D5943" s="134">
        <v>43.999890000000001</v>
      </c>
    </row>
    <row r="5944" spans="1:4" x14ac:dyDescent="0.25">
      <c r="A5944" s="131" t="s">
        <v>8</v>
      </c>
      <c r="B5944" s="132">
        <v>44809</v>
      </c>
      <c r="C5944" s="133">
        <v>12</v>
      </c>
      <c r="D5944" s="134">
        <v>67.705430000000007</v>
      </c>
    </row>
    <row r="5945" spans="1:4" x14ac:dyDescent="0.25">
      <c r="A5945" s="131" t="s">
        <v>8</v>
      </c>
      <c r="B5945" s="132">
        <v>44809</v>
      </c>
      <c r="C5945" s="133">
        <v>13</v>
      </c>
      <c r="D5945" s="134">
        <v>74.093260000000001</v>
      </c>
    </row>
    <row r="5946" spans="1:4" x14ac:dyDescent="0.25">
      <c r="A5946" s="131" t="s">
        <v>8</v>
      </c>
      <c r="B5946" s="132">
        <v>44809</v>
      </c>
      <c r="C5946" s="133">
        <v>14</v>
      </c>
      <c r="D5946" s="134">
        <v>81.441630000000004</v>
      </c>
    </row>
    <row r="5947" spans="1:4" x14ac:dyDescent="0.25">
      <c r="A5947" s="131" t="s">
        <v>8</v>
      </c>
      <c r="B5947" s="132">
        <v>44809</v>
      </c>
      <c r="C5947" s="133">
        <v>15</v>
      </c>
      <c r="D5947" s="134">
        <v>89.702569999999994</v>
      </c>
    </row>
    <row r="5948" spans="1:4" x14ac:dyDescent="0.25">
      <c r="A5948" s="131" t="s">
        <v>8</v>
      </c>
      <c r="B5948" s="132">
        <v>44809</v>
      </c>
      <c r="C5948" s="133">
        <v>16</v>
      </c>
      <c r="D5948" s="134">
        <v>101.96716000000001</v>
      </c>
    </row>
    <row r="5949" spans="1:4" x14ac:dyDescent="0.25">
      <c r="A5949" s="131" t="s">
        <v>8</v>
      </c>
      <c r="B5949" s="132">
        <v>44809</v>
      </c>
      <c r="C5949" s="133">
        <v>17</v>
      </c>
      <c r="D5949" s="134">
        <v>145.33571000000001</v>
      </c>
    </row>
    <row r="5950" spans="1:4" x14ac:dyDescent="0.25">
      <c r="A5950" s="131" t="s">
        <v>8</v>
      </c>
      <c r="B5950" s="132">
        <v>44809</v>
      </c>
      <c r="C5950" s="133">
        <v>18</v>
      </c>
      <c r="D5950" s="134">
        <v>249.61437000000001</v>
      </c>
    </row>
    <row r="5951" spans="1:4" x14ac:dyDescent="0.25">
      <c r="A5951" s="131" t="s">
        <v>8</v>
      </c>
      <c r="B5951" s="132">
        <v>44809</v>
      </c>
      <c r="C5951" s="133">
        <v>19</v>
      </c>
      <c r="D5951" s="134">
        <v>409.30871999999999</v>
      </c>
    </row>
    <row r="5952" spans="1:4" x14ac:dyDescent="0.25">
      <c r="A5952" s="131" t="s">
        <v>8</v>
      </c>
      <c r="B5952" s="132">
        <v>44809</v>
      </c>
      <c r="C5952" s="133">
        <v>20</v>
      </c>
      <c r="D5952" s="134">
        <v>1331.3092899999999</v>
      </c>
    </row>
    <row r="5953" spans="1:4" x14ac:dyDescent="0.25">
      <c r="A5953" s="131" t="s">
        <v>8</v>
      </c>
      <c r="B5953" s="132">
        <v>44809</v>
      </c>
      <c r="C5953" s="133">
        <v>21</v>
      </c>
      <c r="D5953" s="134">
        <v>1630.7673199999999</v>
      </c>
    </row>
    <row r="5954" spans="1:4" x14ac:dyDescent="0.25">
      <c r="A5954" s="131" t="s">
        <v>8</v>
      </c>
      <c r="B5954" s="132">
        <v>44809</v>
      </c>
      <c r="C5954" s="133">
        <v>22</v>
      </c>
      <c r="D5954" s="134">
        <v>303.18144000000001</v>
      </c>
    </row>
    <row r="5955" spans="1:4" x14ac:dyDescent="0.25">
      <c r="A5955" s="131" t="s">
        <v>8</v>
      </c>
      <c r="B5955" s="132">
        <v>44809</v>
      </c>
      <c r="C5955" s="133">
        <v>23</v>
      </c>
      <c r="D5955" s="134">
        <v>130.12905000000001</v>
      </c>
    </row>
    <row r="5956" spans="1:4" x14ac:dyDescent="0.25">
      <c r="A5956" s="131" t="s">
        <v>8</v>
      </c>
      <c r="B5956" s="132">
        <v>44809</v>
      </c>
      <c r="C5956" s="133">
        <v>24</v>
      </c>
      <c r="D5956" s="134">
        <v>113.02525</v>
      </c>
    </row>
    <row r="5957" spans="1:4" x14ac:dyDescent="0.25">
      <c r="A5957" s="131" t="s">
        <v>8</v>
      </c>
      <c r="B5957" s="132">
        <v>44810</v>
      </c>
      <c r="C5957" s="133">
        <v>1</v>
      </c>
      <c r="D5957" s="134">
        <v>113.73528</v>
      </c>
    </row>
    <row r="5958" spans="1:4" x14ac:dyDescent="0.25">
      <c r="A5958" s="131" t="s">
        <v>8</v>
      </c>
      <c r="B5958" s="132">
        <v>44810</v>
      </c>
      <c r="C5958" s="133">
        <v>2</v>
      </c>
      <c r="D5958" s="134">
        <v>120.16616</v>
      </c>
    </row>
    <row r="5959" spans="1:4" x14ac:dyDescent="0.25">
      <c r="A5959" s="131" t="s">
        <v>8</v>
      </c>
      <c r="B5959" s="132">
        <v>44810</v>
      </c>
      <c r="C5959" s="133">
        <v>3</v>
      </c>
      <c r="D5959" s="134">
        <v>127.00839000000001</v>
      </c>
    </row>
    <row r="5960" spans="1:4" x14ac:dyDescent="0.25">
      <c r="A5960" s="131" t="s">
        <v>8</v>
      </c>
      <c r="B5960" s="132">
        <v>44810</v>
      </c>
      <c r="C5960" s="133">
        <v>4</v>
      </c>
      <c r="D5960" s="134">
        <v>83.073269999999994</v>
      </c>
    </row>
    <row r="5961" spans="1:4" x14ac:dyDescent="0.25">
      <c r="A5961" s="131" t="s">
        <v>8</v>
      </c>
      <c r="B5961" s="132">
        <v>44810</v>
      </c>
      <c r="C5961" s="133">
        <v>5</v>
      </c>
      <c r="D5961" s="134">
        <v>78.43159</v>
      </c>
    </row>
    <row r="5962" spans="1:4" x14ac:dyDescent="0.25">
      <c r="A5962" s="131" t="s">
        <v>8</v>
      </c>
      <c r="B5962" s="132">
        <v>44810</v>
      </c>
      <c r="C5962" s="133">
        <v>6</v>
      </c>
      <c r="D5962" s="134">
        <v>93.769620000000003</v>
      </c>
    </row>
    <row r="5963" spans="1:4" x14ac:dyDescent="0.25">
      <c r="A5963" s="131" t="s">
        <v>8</v>
      </c>
      <c r="B5963" s="132">
        <v>44810</v>
      </c>
      <c r="C5963" s="133">
        <v>7</v>
      </c>
      <c r="D5963" s="134">
        <v>104.38424999999999</v>
      </c>
    </row>
    <row r="5964" spans="1:4" x14ac:dyDescent="0.25">
      <c r="A5964" s="131" t="s">
        <v>8</v>
      </c>
      <c r="B5964" s="132">
        <v>44810</v>
      </c>
      <c r="C5964" s="133">
        <v>8</v>
      </c>
      <c r="D5964" s="134">
        <v>112.40967999999999</v>
      </c>
    </row>
    <row r="5965" spans="1:4" x14ac:dyDescent="0.25">
      <c r="A5965" s="131" t="s">
        <v>8</v>
      </c>
      <c r="B5965" s="132">
        <v>44810</v>
      </c>
      <c r="C5965" s="133">
        <v>9</v>
      </c>
      <c r="D5965" s="134">
        <v>89.626350000000002</v>
      </c>
    </row>
    <row r="5966" spans="1:4" x14ac:dyDescent="0.25">
      <c r="A5966" s="131" t="s">
        <v>8</v>
      </c>
      <c r="B5966" s="132">
        <v>44810</v>
      </c>
      <c r="C5966" s="133">
        <v>10</v>
      </c>
      <c r="D5966" s="134">
        <v>72.818960000000004</v>
      </c>
    </row>
    <row r="5967" spans="1:4" x14ac:dyDescent="0.25">
      <c r="A5967" s="131" t="s">
        <v>8</v>
      </c>
      <c r="B5967" s="132">
        <v>44810</v>
      </c>
      <c r="C5967" s="133">
        <v>11</v>
      </c>
      <c r="D5967" s="134">
        <v>85.193359999999998</v>
      </c>
    </row>
    <row r="5968" spans="1:4" x14ac:dyDescent="0.25">
      <c r="A5968" s="131" t="s">
        <v>8</v>
      </c>
      <c r="B5968" s="132">
        <v>44810</v>
      </c>
      <c r="C5968" s="133">
        <v>12</v>
      </c>
      <c r="D5968" s="134">
        <v>104.92491</v>
      </c>
    </row>
    <row r="5969" spans="1:4" x14ac:dyDescent="0.25">
      <c r="A5969" s="131" t="s">
        <v>8</v>
      </c>
      <c r="B5969" s="132">
        <v>44810</v>
      </c>
      <c r="C5969" s="133">
        <v>13</v>
      </c>
      <c r="D5969" s="134">
        <v>123.79823</v>
      </c>
    </row>
    <row r="5970" spans="1:4" x14ac:dyDescent="0.25">
      <c r="A5970" s="131" t="s">
        <v>8</v>
      </c>
      <c r="B5970" s="132">
        <v>44810</v>
      </c>
      <c r="C5970" s="133">
        <v>14</v>
      </c>
      <c r="D5970" s="134">
        <v>162.82978</v>
      </c>
    </row>
    <row r="5971" spans="1:4" x14ac:dyDescent="0.25">
      <c r="A5971" s="131" t="s">
        <v>8</v>
      </c>
      <c r="B5971" s="132">
        <v>44810</v>
      </c>
      <c r="C5971" s="133">
        <v>15</v>
      </c>
      <c r="D5971" s="134">
        <v>147.63139000000001</v>
      </c>
    </row>
    <row r="5972" spans="1:4" x14ac:dyDescent="0.25">
      <c r="A5972" s="131" t="s">
        <v>8</v>
      </c>
      <c r="B5972" s="132">
        <v>44810</v>
      </c>
      <c r="C5972" s="133">
        <v>16</v>
      </c>
      <c r="D5972" s="134">
        <v>316.86076000000003</v>
      </c>
    </row>
    <row r="5973" spans="1:4" x14ac:dyDescent="0.25">
      <c r="A5973" s="131" t="s">
        <v>8</v>
      </c>
      <c r="B5973" s="132">
        <v>44810</v>
      </c>
      <c r="C5973" s="133">
        <v>17</v>
      </c>
      <c r="D5973" s="134">
        <v>1062.01821</v>
      </c>
    </row>
    <row r="5974" spans="1:4" x14ac:dyDescent="0.25">
      <c r="A5974" s="131" t="s">
        <v>8</v>
      </c>
      <c r="B5974" s="132">
        <v>44810</v>
      </c>
      <c r="C5974" s="133">
        <v>18</v>
      </c>
      <c r="D5974" s="134">
        <v>1648.3840600000001</v>
      </c>
    </row>
    <row r="5975" spans="1:4" x14ac:dyDescent="0.25">
      <c r="A5975" s="131" t="s">
        <v>8</v>
      </c>
      <c r="B5975" s="132">
        <v>44810</v>
      </c>
      <c r="C5975" s="133">
        <v>19</v>
      </c>
      <c r="D5975" s="134">
        <v>1036.7280699999999</v>
      </c>
    </row>
    <row r="5976" spans="1:4" x14ac:dyDescent="0.25">
      <c r="A5976" s="131" t="s">
        <v>8</v>
      </c>
      <c r="B5976" s="132">
        <v>44810</v>
      </c>
      <c r="C5976" s="133">
        <v>20</v>
      </c>
      <c r="D5976" s="134">
        <v>1142.3016299999999</v>
      </c>
    </row>
    <row r="5977" spans="1:4" x14ac:dyDescent="0.25">
      <c r="A5977" s="131" t="s">
        <v>8</v>
      </c>
      <c r="B5977" s="132">
        <v>44810</v>
      </c>
      <c r="C5977" s="133">
        <v>21</v>
      </c>
      <c r="D5977" s="134">
        <v>1350.0096599999999</v>
      </c>
    </row>
    <row r="5978" spans="1:4" x14ac:dyDescent="0.25">
      <c r="A5978" s="131" t="s">
        <v>8</v>
      </c>
      <c r="B5978" s="132">
        <v>44810</v>
      </c>
      <c r="C5978" s="133">
        <v>22</v>
      </c>
      <c r="D5978" s="134">
        <v>360.45431000000002</v>
      </c>
    </row>
    <row r="5979" spans="1:4" x14ac:dyDescent="0.25">
      <c r="A5979" s="131" t="s">
        <v>8</v>
      </c>
      <c r="B5979" s="132">
        <v>44810</v>
      </c>
      <c r="C5979" s="133">
        <v>23</v>
      </c>
      <c r="D5979" s="134">
        <v>3.5019499999999999</v>
      </c>
    </row>
    <row r="5980" spans="1:4" x14ac:dyDescent="0.25">
      <c r="A5980" s="131" t="s">
        <v>8</v>
      </c>
      <c r="B5980" s="132">
        <v>44810</v>
      </c>
      <c r="C5980" s="133">
        <v>24</v>
      </c>
      <c r="D5980" s="134">
        <v>154.48095000000001</v>
      </c>
    </row>
    <row r="5981" spans="1:4" x14ac:dyDescent="0.25">
      <c r="A5981" s="131" t="s">
        <v>8</v>
      </c>
      <c r="B5981" s="132">
        <v>44811</v>
      </c>
      <c r="C5981" s="133">
        <v>1</v>
      </c>
      <c r="D5981" s="134">
        <v>143.33454</v>
      </c>
    </row>
    <row r="5982" spans="1:4" x14ac:dyDescent="0.25">
      <c r="A5982" s="131" t="s">
        <v>8</v>
      </c>
      <c r="B5982" s="132">
        <v>44811</v>
      </c>
      <c r="C5982" s="133">
        <v>2</v>
      </c>
      <c r="D5982" s="134">
        <v>105.25946999999999</v>
      </c>
    </row>
    <row r="5983" spans="1:4" x14ac:dyDescent="0.25">
      <c r="A5983" s="131" t="s">
        <v>8</v>
      </c>
      <c r="B5983" s="132">
        <v>44811</v>
      </c>
      <c r="C5983" s="133">
        <v>3</v>
      </c>
      <c r="D5983" s="134">
        <v>90.96002</v>
      </c>
    </row>
    <row r="5984" spans="1:4" x14ac:dyDescent="0.25">
      <c r="A5984" s="131" t="s">
        <v>8</v>
      </c>
      <c r="B5984" s="132">
        <v>44811</v>
      </c>
      <c r="C5984" s="133">
        <v>4</v>
      </c>
      <c r="D5984" s="134">
        <v>75.789190000000005</v>
      </c>
    </row>
    <row r="5985" spans="1:4" x14ac:dyDescent="0.25">
      <c r="A5985" s="131" t="s">
        <v>8</v>
      </c>
      <c r="B5985" s="132">
        <v>44811</v>
      </c>
      <c r="C5985" s="133">
        <v>5</v>
      </c>
      <c r="D5985" s="134">
        <v>75.928820000000002</v>
      </c>
    </row>
    <row r="5986" spans="1:4" x14ac:dyDescent="0.25">
      <c r="A5986" s="131" t="s">
        <v>8</v>
      </c>
      <c r="B5986" s="132">
        <v>44811</v>
      </c>
      <c r="C5986" s="133">
        <v>6</v>
      </c>
      <c r="D5986" s="134">
        <v>78.353539999999995</v>
      </c>
    </row>
    <row r="5987" spans="1:4" x14ac:dyDescent="0.25">
      <c r="A5987" s="131" t="s">
        <v>8</v>
      </c>
      <c r="B5987" s="132">
        <v>44811</v>
      </c>
      <c r="C5987" s="133">
        <v>7</v>
      </c>
      <c r="D5987" s="134">
        <v>88.262129999999999</v>
      </c>
    </row>
    <row r="5988" spans="1:4" x14ac:dyDescent="0.25">
      <c r="A5988" s="131" t="s">
        <v>8</v>
      </c>
      <c r="B5988" s="132">
        <v>44811</v>
      </c>
      <c r="C5988" s="133">
        <v>8</v>
      </c>
      <c r="D5988" s="134">
        <v>41.2241</v>
      </c>
    </row>
    <row r="5989" spans="1:4" x14ac:dyDescent="0.25">
      <c r="A5989" s="131" t="s">
        <v>8</v>
      </c>
      <c r="B5989" s="132">
        <v>44811</v>
      </c>
      <c r="C5989" s="133">
        <v>9</v>
      </c>
      <c r="D5989" s="134">
        <v>54.471299999999999</v>
      </c>
    </row>
    <row r="5990" spans="1:4" x14ac:dyDescent="0.25">
      <c r="A5990" s="131" t="s">
        <v>8</v>
      </c>
      <c r="B5990" s="132">
        <v>44811</v>
      </c>
      <c r="C5990" s="133">
        <v>10</v>
      </c>
      <c r="D5990" s="134">
        <v>67.410880000000006</v>
      </c>
    </row>
    <row r="5991" spans="1:4" x14ac:dyDescent="0.25">
      <c r="A5991" s="131" t="s">
        <v>8</v>
      </c>
      <c r="B5991" s="132">
        <v>44811</v>
      </c>
      <c r="C5991" s="133">
        <v>11</v>
      </c>
      <c r="D5991" s="134">
        <v>78.891050000000007</v>
      </c>
    </row>
    <row r="5992" spans="1:4" x14ac:dyDescent="0.25">
      <c r="A5992" s="131" t="s">
        <v>8</v>
      </c>
      <c r="B5992" s="132">
        <v>44811</v>
      </c>
      <c r="C5992" s="133">
        <v>12</v>
      </c>
      <c r="D5992" s="134">
        <v>71.85454</v>
      </c>
    </row>
    <row r="5993" spans="1:4" x14ac:dyDescent="0.25">
      <c r="A5993" s="131" t="s">
        <v>8</v>
      </c>
      <c r="B5993" s="132">
        <v>44811</v>
      </c>
      <c r="C5993" s="133">
        <v>13</v>
      </c>
      <c r="D5993" s="134">
        <v>68.613640000000004</v>
      </c>
    </row>
    <row r="5994" spans="1:4" x14ac:dyDescent="0.25">
      <c r="A5994" s="131" t="s">
        <v>8</v>
      </c>
      <c r="B5994" s="132">
        <v>44811</v>
      </c>
      <c r="C5994" s="133">
        <v>14</v>
      </c>
      <c r="D5994" s="134">
        <v>76.990849999999995</v>
      </c>
    </row>
    <row r="5995" spans="1:4" x14ac:dyDescent="0.25">
      <c r="A5995" s="131" t="s">
        <v>8</v>
      </c>
      <c r="B5995" s="132">
        <v>44811</v>
      </c>
      <c r="C5995" s="133">
        <v>15</v>
      </c>
      <c r="D5995" s="134">
        <v>93.796180000000007</v>
      </c>
    </row>
    <row r="5996" spans="1:4" x14ac:dyDescent="0.25">
      <c r="A5996" s="131" t="s">
        <v>8</v>
      </c>
      <c r="B5996" s="132">
        <v>44811</v>
      </c>
      <c r="C5996" s="133">
        <v>16</v>
      </c>
      <c r="D5996" s="134">
        <v>65.230530000000002</v>
      </c>
    </row>
    <row r="5997" spans="1:4" x14ac:dyDescent="0.25">
      <c r="A5997" s="131" t="s">
        <v>8</v>
      </c>
      <c r="B5997" s="132">
        <v>44811</v>
      </c>
      <c r="C5997" s="133">
        <v>17</v>
      </c>
      <c r="D5997" s="134">
        <v>135.90508</v>
      </c>
    </row>
    <row r="5998" spans="1:4" x14ac:dyDescent="0.25">
      <c r="A5998" s="131" t="s">
        <v>8</v>
      </c>
      <c r="B5998" s="132">
        <v>44811</v>
      </c>
      <c r="C5998" s="133">
        <v>18</v>
      </c>
      <c r="D5998" s="134">
        <v>255.10531</v>
      </c>
    </row>
    <row r="5999" spans="1:4" x14ac:dyDescent="0.25">
      <c r="A5999" s="131" t="s">
        <v>8</v>
      </c>
      <c r="B5999" s="132">
        <v>44811</v>
      </c>
      <c r="C5999" s="133">
        <v>19</v>
      </c>
      <c r="D5999" s="134">
        <v>248.76737</v>
      </c>
    </row>
    <row r="6000" spans="1:4" x14ac:dyDescent="0.25">
      <c r="A6000" s="131" t="s">
        <v>8</v>
      </c>
      <c r="B6000" s="132">
        <v>44811</v>
      </c>
      <c r="C6000" s="133">
        <v>20</v>
      </c>
      <c r="D6000" s="134">
        <v>659.69533000000001</v>
      </c>
    </row>
    <row r="6001" spans="1:4" x14ac:dyDescent="0.25">
      <c r="A6001" s="131" t="s">
        <v>8</v>
      </c>
      <c r="B6001" s="132">
        <v>44811</v>
      </c>
      <c r="C6001" s="133">
        <v>21</v>
      </c>
      <c r="D6001" s="134">
        <v>150.73294000000001</v>
      </c>
    </row>
    <row r="6002" spans="1:4" x14ac:dyDescent="0.25">
      <c r="A6002" s="131" t="s">
        <v>8</v>
      </c>
      <c r="B6002" s="132">
        <v>44811</v>
      </c>
      <c r="C6002" s="133">
        <v>22</v>
      </c>
      <c r="D6002" s="134">
        <v>72.52346</v>
      </c>
    </row>
    <row r="6003" spans="1:4" x14ac:dyDescent="0.25">
      <c r="A6003" s="131" t="s">
        <v>8</v>
      </c>
      <c r="B6003" s="132">
        <v>44811</v>
      </c>
      <c r="C6003" s="133">
        <v>23</v>
      </c>
      <c r="D6003" s="134">
        <v>85.42604</v>
      </c>
    </row>
    <row r="6004" spans="1:4" x14ac:dyDescent="0.25">
      <c r="A6004" s="131" t="s">
        <v>8</v>
      </c>
      <c r="B6004" s="132">
        <v>44811</v>
      </c>
      <c r="C6004" s="133">
        <v>24</v>
      </c>
      <c r="D6004" s="134">
        <v>84.49691</v>
      </c>
    </row>
    <row r="6005" spans="1:4" x14ac:dyDescent="0.25">
      <c r="A6005" s="131" t="s">
        <v>8</v>
      </c>
      <c r="B6005" s="132">
        <v>44812</v>
      </c>
      <c r="C6005" s="133">
        <v>1</v>
      </c>
      <c r="D6005" s="134">
        <v>79.506770000000003</v>
      </c>
    </row>
    <row r="6006" spans="1:4" x14ac:dyDescent="0.25">
      <c r="A6006" s="131" t="s">
        <v>8</v>
      </c>
      <c r="B6006" s="132">
        <v>44812</v>
      </c>
      <c r="C6006" s="133">
        <v>2</v>
      </c>
      <c r="D6006" s="134">
        <v>-15.77393</v>
      </c>
    </row>
    <row r="6007" spans="1:4" x14ac:dyDescent="0.25">
      <c r="A6007" s="131" t="s">
        <v>8</v>
      </c>
      <c r="B6007" s="132">
        <v>44812</v>
      </c>
      <c r="C6007" s="133">
        <v>3</v>
      </c>
      <c r="D6007" s="134">
        <v>23.042899999999999</v>
      </c>
    </row>
    <row r="6008" spans="1:4" x14ac:dyDescent="0.25">
      <c r="A6008" s="131" t="s">
        <v>8</v>
      </c>
      <c r="B6008" s="132">
        <v>44812</v>
      </c>
      <c r="C6008" s="133">
        <v>4</v>
      </c>
      <c r="D6008" s="134">
        <v>48.064570000000003</v>
      </c>
    </row>
    <row r="6009" spans="1:4" x14ac:dyDescent="0.25">
      <c r="A6009" s="131" t="s">
        <v>8</v>
      </c>
      <c r="B6009" s="132">
        <v>44812</v>
      </c>
      <c r="C6009" s="133">
        <v>5</v>
      </c>
      <c r="D6009" s="134">
        <v>24.160879999999999</v>
      </c>
    </row>
    <row r="6010" spans="1:4" x14ac:dyDescent="0.25">
      <c r="A6010" s="131" t="s">
        <v>8</v>
      </c>
      <c r="B6010" s="132">
        <v>44812</v>
      </c>
      <c r="C6010" s="133">
        <v>6</v>
      </c>
      <c r="D6010" s="134">
        <v>11.76028</v>
      </c>
    </row>
    <row r="6011" spans="1:4" x14ac:dyDescent="0.25">
      <c r="A6011" s="131" t="s">
        <v>8</v>
      </c>
      <c r="B6011" s="132">
        <v>44812</v>
      </c>
      <c r="C6011" s="133">
        <v>7</v>
      </c>
      <c r="D6011" s="134">
        <v>55.108240000000002</v>
      </c>
    </row>
    <row r="6012" spans="1:4" x14ac:dyDescent="0.25">
      <c r="A6012" s="131" t="s">
        <v>8</v>
      </c>
      <c r="B6012" s="132">
        <v>44812</v>
      </c>
      <c r="C6012" s="133">
        <v>8</v>
      </c>
      <c r="D6012" s="134">
        <v>78.512609999999995</v>
      </c>
    </row>
    <row r="6013" spans="1:4" x14ac:dyDescent="0.25">
      <c r="A6013" s="131" t="s">
        <v>8</v>
      </c>
      <c r="B6013" s="132">
        <v>44812</v>
      </c>
      <c r="C6013" s="133">
        <v>9</v>
      </c>
      <c r="D6013" s="134">
        <v>99.056759999999997</v>
      </c>
    </row>
    <row r="6014" spans="1:4" x14ac:dyDescent="0.25">
      <c r="A6014" s="131" t="s">
        <v>8</v>
      </c>
      <c r="B6014" s="132">
        <v>44812</v>
      </c>
      <c r="C6014" s="133">
        <v>10</v>
      </c>
      <c r="D6014" s="134">
        <v>78.240579999999994</v>
      </c>
    </row>
    <row r="6015" spans="1:4" x14ac:dyDescent="0.25">
      <c r="A6015" s="131" t="s">
        <v>8</v>
      </c>
      <c r="B6015" s="132">
        <v>44812</v>
      </c>
      <c r="C6015" s="133">
        <v>11</v>
      </c>
      <c r="D6015" s="134">
        <v>89.533959999999993</v>
      </c>
    </row>
    <row r="6016" spans="1:4" x14ac:dyDescent="0.25">
      <c r="A6016" s="131" t="s">
        <v>8</v>
      </c>
      <c r="B6016" s="132">
        <v>44812</v>
      </c>
      <c r="C6016" s="133">
        <v>12</v>
      </c>
      <c r="D6016" s="134">
        <v>90.993070000000003</v>
      </c>
    </row>
    <row r="6017" spans="1:4" x14ac:dyDescent="0.25">
      <c r="A6017" s="131" t="s">
        <v>8</v>
      </c>
      <c r="B6017" s="132">
        <v>44812</v>
      </c>
      <c r="C6017" s="133">
        <v>13</v>
      </c>
      <c r="D6017" s="134">
        <v>87.391710000000003</v>
      </c>
    </row>
    <row r="6018" spans="1:4" x14ac:dyDescent="0.25">
      <c r="A6018" s="131" t="s">
        <v>8</v>
      </c>
      <c r="B6018" s="132">
        <v>44812</v>
      </c>
      <c r="C6018" s="133">
        <v>14</v>
      </c>
      <c r="D6018" s="134">
        <v>97.250370000000004</v>
      </c>
    </row>
    <row r="6019" spans="1:4" x14ac:dyDescent="0.25">
      <c r="A6019" s="131" t="s">
        <v>8</v>
      </c>
      <c r="B6019" s="132">
        <v>44812</v>
      </c>
      <c r="C6019" s="133">
        <v>15</v>
      </c>
      <c r="D6019" s="134">
        <v>109.93566</v>
      </c>
    </row>
    <row r="6020" spans="1:4" x14ac:dyDescent="0.25">
      <c r="A6020" s="131" t="s">
        <v>8</v>
      </c>
      <c r="B6020" s="132">
        <v>44812</v>
      </c>
      <c r="C6020" s="133">
        <v>16</v>
      </c>
      <c r="D6020" s="134">
        <v>98.943939999999998</v>
      </c>
    </row>
    <row r="6021" spans="1:4" x14ac:dyDescent="0.25">
      <c r="A6021" s="131" t="s">
        <v>8</v>
      </c>
      <c r="B6021" s="132">
        <v>44812</v>
      </c>
      <c r="C6021" s="133">
        <v>17</v>
      </c>
      <c r="D6021" s="134">
        <v>75.852320000000006</v>
      </c>
    </row>
    <row r="6022" spans="1:4" x14ac:dyDescent="0.25">
      <c r="A6022" s="131" t="s">
        <v>8</v>
      </c>
      <c r="B6022" s="132">
        <v>44812</v>
      </c>
      <c r="C6022" s="133">
        <v>18</v>
      </c>
      <c r="D6022" s="134">
        <v>131.24413000000001</v>
      </c>
    </row>
    <row r="6023" spans="1:4" x14ac:dyDescent="0.25">
      <c r="A6023" s="131" t="s">
        <v>8</v>
      </c>
      <c r="B6023" s="132">
        <v>44812</v>
      </c>
      <c r="C6023" s="133">
        <v>19</v>
      </c>
      <c r="D6023" s="134">
        <v>157.10203000000001</v>
      </c>
    </row>
    <row r="6024" spans="1:4" x14ac:dyDescent="0.25">
      <c r="A6024" s="131" t="s">
        <v>8</v>
      </c>
      <c r="B6024" s="132">
        <v>44812</v>
      </c>
      <c r="C6024" s="133">
        <v>20</v>
      </c>
      <c r="D6024" s="134">
        <v>191.2089</v>
      </c>
    </row>
    <row r="6025" spans="1:4" x14ac:dyDescent="0.25">
      <c r="A6025" s="131" t="s">
        <v>8</v>
      </c>
      <c r="B6025" s="132">
        <v>44812</v>
      </c>
      <c r="C6025" s="133">
        <v>21</v>
      </c>
      <c r="D6025" s="134">
        <v>168.37178</v>
      </c>
    </row>
    <row r="6026" spans="1:4" x14ac:dyDescent="0.25">
      <c r="A6026" s="131" t="s">
        <v>8</v>
      </c>
      <c r="B6026" s="132">
        <v>44812</v>
      </c>
      <c r="C6026" s="133">
        <v>22</v>
      </c>
      <c r="D6026" s="134">
        <v>-77.752049999999997</v>
      </c>
    </row>
    <row r="6027" spans="1:4" x14ac:dyDescent="0.25">
      <c r="A6027" s="131" t="s">
        <v>8</v>
      </c>
      <c r="B6027" s="132">
        <v>44812</v>
      </c>
      <c r="C6027" s="133">
        <v>23</v>
      </c>
      <c r="D6027" s="134">
        <v>91.005809999999997</v>
      </c>
    </row>
    <row r="6028" spans="1:4" x14ac:dyDescent="0.25">
      <c r="A6028" s="131" t="s">
        <v>8</v>
      </c>
      <c r="B6028" s="132">
        <v>44812</v>
      </c>
      <c r="C6028" s="133">
        <v>24</v>
      </c>
      <c r="D6028" s="134">
        <v>114.43814999999999</v>
      </c>
    </row>
    <row r="6029" spans="1:4" x14ac:dyDescent="0.25">
      <c r="A6029" s="131" t="s">
        <v>8</v>
      </c>
      <c r="B6029" s="132">
        <v>44813</v>
      </c>
      <c r="C6029" s="133">
        <v>1</v>
      </c>
      <c r="D6029" s="134">
        <v>115.19439</v>
      </c>
    </row>
    <row r="6030" spans="1:4" x14ac:dyDescent="0.25">
      <c r="A6030" s="131" t="s">
        <v>8</v>
      </c>
      <c r="B6030" s="132">
        <v>44813</v>
      </c>
      <c r="C6030" s="133">
        <v>2</v>
      </c>
      <c r="D6030" s="134">
        <v>74.881219999999999</v>
      </c>
    </row>
    <row r="6031" spans="1:4" x14ac:dyDescent="0.25">
      <c r="A6031" s="131" t="s">
        <v>8</v>
      </c>
      <c r="B6031" s="132">
        <v>44813</v>
      </c>
      <c r="C6031" s="133">
        <v>3</v>
      </c>
      <c r="D6031" s="134">
        <v>59.200229999999998</v>
      </c>
    </row>
    <row r="6032" spans="1:4" x14ac:dyDescent="0.25">
      <c r="A6032" s="131" t="s">
        <v>8</v>
      </c>
      <c r="B6032" s="132">
        <v>44813</v>
      </c>
      <c r="C6032" s="133">
        <v>4</v>
      </c>
      <c r="D6032" s="134">
        <v>70.150180000000006</v>
      </c>
    </row>
    <row r="6033" spans="1:4" x14ac:dyDescent="0.25">
      <c r="A6033" s="131" t="s">
        <v>8</v>
      </c>
      <c r="B6033" s="132">
        <v>44813</v>
      </c>
      <c r="C6033" s="133">
        <v>5</v>
      </c>
      <c r="D6033" s="134">
        <v>72.569280000000006</v>
      </c>
    </row>
    <row r="6034" spans="1:4" x14ac:dyDescent="0.25">
      <c r="A6034" s="131" t="s">
        <v>8</v>
      </c>
      <c r="B6034" s="132">
        <v>44813</v>
      </c>
      <c r="C6034" s="133">
        <v>6</v>
      </c>
      <c r="D6034" s="134">
        <v>72.493440000000007</v>
      </c>
    </row>
    <row r="6035" spans="1:4" x14ac:dyDescent="0.25">
      <c r="A6035" s="131" t="s">
        <v>8</v>
      </c>
      <c r="B6035" s="132">
        <v>44813</v>
      </c>
      <c r="C6035" s="133">
        <v>7</v>
      </c>
      <c r="D6035" s="134">
        <v>85.311369999999997</v>
      </c>
    </row>
    <row r="6036" spans="1:4" x14ac:dyDescent="0.25">
      <c r="A6036" s="131" t="s">
        <v>8</v>
      </c>
      <c r="B6036" s="132">
        <v>44813</v>
      </c>
      <c r="C6036" s="133">
        <v>8</v>
      </c>
      <c r="D6036" s="134">
        <v>74.392089999999996</v>
      </c>
    </row>
    <row r="6037" spans="1:4" x14ac:dyDescent="0.25">
      <c r="A6037" s="131" t="s">
        <v>8</v>
      </c>
      <c r="B6037" s="132">
        <v>44813</v>
      </c>
      <c r="C6037" s="133">
        <v>9</v>
      </c>
      <c r="D6037" s="134">
        <v>109.31631</v>
      </c>
    </row>
    <row r="6038" spans="1:4" x14ac:dyDescent="0.25">
      <c r="A6038" s="131" t="s">
        <v>8</v>
      </c>
      <c r="B6038" s="132">
        <v>44813</v>
      </c>
      <c r="C6038" s="133">
        <v>10</v>
      </c>
      <c r="D6038" s="134">
        <v>102.96012</v>
      </c>
    </row>
    <row r="6039" spans="1:4" x14ac:dyDescent="0.25">
      <c r="A6039" s="131" t="s">
        <v>8</v>
      </c>
      <c r="B6039" s="132">
        <v>44813</v>
      </c>
      <c r="C6039" s="133">
        <v>11</v>
      </c>
      <c r="D6039" s="134">
        <v>87.349800000000002</v>
      </c>
    </row>
    <row r="6040" spans="1:4" x14ac:dyDescent="0.25">
      <c r="A6040" s="131" t="s">
        <v>8</v>
      </c>
      <c r="B6040" s="132">
        <v>44813</v>
      </c>
      <c r="C6040" s="133">
        <v>12</v>
      </c>
      <c r="D6040" s="134">
        <v>82.25976</v>
      </c>
    </row>
    <row r="6041" spans="1:4" x14ac:dyDescent="0.25">
      <c r="A6041" s="131" t="s">
        <v>8</v>
      </c>
      <c r="B6041" s="132">
        <v>44813</v>
      </c>
      <c r="C6041" s="133">
        <v>13</v>
      </c>
      <c r="D6041" s="134">
        <v>85.674080000000004</v>
      </c>
    </row>
    <row r="6042" spans="1:4" x14ac:dyDescent="0.25">
      <c r="A6042" s="131" t="s">
        <v>8</v>
      </c>
      <c r="B6042" s="132">
        <v>44813</v>
      </c>
      <c r="C6042" s="133">
        <v>14</v>
      </c>
      <c r="D6042" s="134">
        <v>64.986890000000002</v>
      </c>
    </row>
    <row r="6043" spans="1:4" x14ac:dyDescent="0.25">
      <c r="A6043" s="131" t="s">
        <v>8</v>
      </c>
      <c r="B6043" s="132">
        <v>44813</v>
      </c>
      <c r="C6043" s="133">
        <v>15</v>
      </c>
      <c r="D6043" s="134">
        <v>66.762730000000005</v>
      </c>
    </row>
    <row r="6044" spans="1:4" x14ac:dyDescent="0.25">
      <c r="A6044" s="131" t="s">
        <v>8</v>
      </c>
      <c r="B6044" s="132">
        <v>44813</v>
      </c>
      <c r="C6044" s="133">
        <v>16</v>
      </c>
      <c r="D6044" s="134">
        <v>67.155140000000003</v>
      </c>
    </row>
    <row r="6045" spans="1:4" x14ac:dyDescent="0.25">
      <c r="A6045" s="131" t="s">
        <v>8</v>
      </c>
      <c r="B6045" s="132">
        <v>44813</v>
      </c>
      <c r="C6045" s="133">
        <v>17</v>
      </c>
      <c r="D6045" s="134">
        <v>35.178429999999999</v>
      </c>
    </row>
    <row r="6046" spans="1:4" x14ac:dyDescent="0.25">
      <c r="A6046" s="131" t="s">
        <v>8</v>
      </c>
      <c r="B6046" s="132">
        <v>44813</v>
      </c>
      <c r="C6046" s="133">
        <v>18</v>
      </c>
      <c r="D6046" s="134">
        <v>49.744860000000003</v>
      </c>
    </row>
    <row r="6047" spans="1:4" x14ac:dyDescent="0.25">
      <c r="A6047" s="131" t="s">
        <v>8</v>
      </c>
      <c r="B6047" s="132">
        <v>44813</v>
      </c>
      <c r="C6047" s="133">
        <v>19</v>
      </c>
      <c r="D6047" s="134">
        <v>58.065080000000002</v>
      </c>
    </row>
    <row r="6048" spans="1:4" x14ac:dyDescent="0.25">
      <c r="A6048" s="131" t="s">
        <v>8</v>
      </c>
      <c r="B6048" s="132">
        <v>44813</v>
      </c>
      <c r="C6048" s="133">
        <v>20</v>
      </c>
      <c r="D6048" s="134">
        <v>57.886360000000003</v>
      </c>
    </row>
    <row r="6049" spans="1:4" x14ac:dyDescent="0.25">
      <c r="A6049" s="131" t="s">
        <v>8</v>
      </c>
      <c r="B6049" s="132">
        <v>44813</v>
      </c>
      <c r="C6049" s="133">
        <v>21</v>
      </c>
      <c r="D6049" s="134">
        <v>53.717320000000001</v>
      </c>
    </row>
    <row r="6050" spans="1:4" x14ac:dyDescent="0.25">
      <c r="A6050" s="131" t="s">
        <v>8</v>
      </c>
      <c r="B6050" s="132">
        <v>44813</v>
      </c>
      <c r="C6050" s="133">
        <v>22</v>
      </c>
      <c r="D6050" s="134">
        <v>68.705889999999997</v>
      </c>
    </row>
    <row r="6051" spans="1:4" x14ac:dyDescent="0.25">
      <c r="A6051" s="131" t="s">
        <v>8</v>
      </c>
      <c r="B6051" s="132">
        <v>44813</v>
      </c>
      <c r="C6051" s="133">
        <v>23</v>
      </c>
      <c r="D6051" s="134">
        <v>70.493449999999996</v>
      </c>
    </row>
    <row r="6052" spans="1:4" x14ac:dyDescent="0.25">
      <c r="A6052" s="131" t="s">
        <v>8</v>
      </c>
      <c r="B6052" s="132">
        <v>44813</v>
      </c>
      <c r="C6052" s="133">
        <v>24</v>
      </c>
      <c r="D6052" s="134">
        <v>88.570440000000005</v>
      </c>
    </row>
    <row r="6053" spans="1:4" x14ac:dyDescent="0.25">
      <c r="A6053" s="131" t="s">
        <v>8</v>
      </c>
      <c r="B6053" s="132">
        <v>44814</v>
      </c>
      <c r="C6053" s="133">
        <v>1</v>
      </c>
      <c r="D6053" s="134">
        <v>72.969030000000004</v>
      </c>
    </row>
    <row r="6054" spans="1:4" x14ac:dyDescent="0.25">
      <c r="A6054" s="131" t="s">
        <v>8</v>
      </c>
      <c r="B6054" s="132">
        <v>44814</v>
      </c>
      <c r="C6054" s="133">
        <v>2</v>
      </c>
      <c r="D6054" s="134">
        <v>67.733639999999994</v>
      </c>
    </row>
    <row r="6055" spans="1:4" x14ac:dyDescent="0.25">
      <c r="A6055" s="131" t="s">
        <v>8</v>
      </c>
      <c r="B6055" s="132">
        <v>44814</v>
      </c>
      <c r="C6055" s="133">
        <v>3</v>
      </c>
      <c r="D6055" s="134">
        <v>65.611900000000006</v>
      </c>
    </row>
    <row r="6056" spans="1:4" x14ac:dyDescent="0.25">
      <c r="A6056" s="131" t="s">
        <v>8</v>
      </c>
      <c r="B6056" s="132">
        <v>44814</v>
      </c>
      <c r="C6056" s="133">
        <v>4</v>
      </c>
      <c r="D6056" s="134">
        <v>60.122970000000002</v>
      </c>
    </row>
    <row r="6057" spans="1:4" x14ac:dyDescent="0.25">
      <c r="A6057" s="131" t="s">
        <v>8</v>
      </c>
      <c r="B6057" s="132">
        <v>44814</v>
      </c>
      <c r="C6057" s="133">
        <v>5</v>
      </c>
      <c r="D6057" s="134">
        <v>62.33202</v>
      </c>
    </row>
    <row r="6058" spans="1:4" x14ac:dyDescent="0.25">
      <c r="A6058" s="131" t="s">
        <v>8</v>
      </c>
      <c r="B6058" s="132">
        <v>44814</v>
      </c>
      <c r="C6058" s="133">
        <v>6</v>
      </c>
      <c r="D6058" s="134">
        <v>61.826819999999998</v>
      </c>
    </row>
    <row r="6059" spans="1:4" x14ac:dyDescent="0.25">
      <c r="A6059" s="131" t="s">
        <v>8</v>
      </c>
      <c r="B6059" s="132">
        <v>44814</v>
      </c>
      <c r="C6059" s="133">
        <v>7</v>
      </c>
      <c r="D6059" s="134">
        <v>67.829750000000004</v>
      </c>
    </row>
    <row r="6060" spans="1:4" x14ac:dyDescent="0.25">
      <c r="A6060" s="131" t="s">
        <v>8</v>
      </c>
      <c r="B6060" s="132">
        <v>44814</v>
      </c>
      <c r="C6060" s="133">
        <v>8</v>
      </c>
      <c r="D6060" s="134">
        <v>59.158969999999997</v>
      </c>
    </row>
    <row r="6061" spans="1:4" x14ac:dyDescent="0.25">
      <c r="A6061" s="131" t="s">
        <v>8</v>
      </c>
      <c r="B6061" s="132">
        <v>44814</v>
      </c>
      <c r="C6061" s="133">
        <v>9</v>
      </c>
      <c r="D6061" s="134">
        <v>60.470730000000003</v>
      </c>
    </row>
    <row r="6062" spans="1:4" x14ac:dyDescent="0.25">
      <c r="A6062" s="131" t="s">
        <v>8</v>
      </c>
      <c r="B6062" s="132">
        <v>44814</v>
      </c>
      <c r="C6062" s="133">
        <v>10</v>
      </c>
      <c r="D6062" s="134">
        <v>65.456879999999998</v>
      </c>
    </row>
    <row r="6063" spans="1:4" x14ac:dyDescent="0.25">
      <c r="A6063" s="131" t="s">
        <v>8</v>
      </c>
      <c r="B6063" s="132">
        <v>44814</v>
      </c>
      <c r="C6063" s="133">
        <v>11</v>
      </c>
      <c r="D6063" s="134">
        <v>64.974689999999995</v>
      </c>
    </row>
    <row r="6064" spans="1:4" x14ac:dyDescent="0.25">
      <c r="A6064" s="131" t="s">
        <v>8</v>
      </c>
      <c r="B6064" s="132">
        <v>44814</v>
      </c>
      <c r="C6064" s="133">
        <v>12</v>
      </c>
      <c r="D6064" s="134">
        <v>55.686410000000002</v>
      </c>
    </row>
    <row r="6065" spans="1:4" x14ac:dyDescent="0.25">
      <c r="A6065" s="131" t="s">
        <v>8</v>
      </c>
      <c r="B6065" s="132">
        <v>44814</v>
      </c>
      <c r="C6065" s="133">
        <v>13</v>
      </c>
      <c r="D6065" s="134">
        <v>55.873390000000001</v>
      </c>
    </row>
    <row r="6066" spans="1:4" x14ac:dyDescent="0.25">
      <c r="A6066" s="131" t="s">
        <v>8</v>
      </c>
      <c r="B6066" s="132">
        <v>44814</v>
      </c>
      <c r="C6066" s="133">
        <v>14</v>
      </c>
      <c r="D6066" s="134">
        <v>53.982559999999999</v>
      </c>
    </row>
    <row r="6067" spans="1:4" x14ac:dyDescent="0.25">
      <c r="A6067" s="131" t="s">
        <v>8</v>
      </c>
      <c r="B6067" s="132">
        <v>44814</v>
      </c>
      <c r="C6067" s="133">
        <v>15</v>
      </c>
      <c r="D6067" s="134">
        <v>59.00752</v>
      </c>
    </row>
    <row r="6068" spans="1:4" x14ac:dyDescent="0.25">
      <c r="A6068" s="131" t="s">
        <v>8</v>
      </c>
      <c r="B6068" s="132">
        <v>44814</v>
      </c>
      <c r="C6068" s="133">
        <v>16</v>
      </c>
      <c r="D6068" s="134">
        <v>63.76014</v>
      </c>
    </row>
    <row r="6069" spans="1:4" x14ac:dyDescent="0.25">
      <c r="A6069" s="131" t="s">
        <v>8</v>
      </c>
      <c r="B6069" s="132">
        <v>44814</v>
      </c>
      <c r="C6069" s="133">
        <v>17</v>
      </c>
      <c r="D6069" s="134">
        <v>65.028710000000004</v>
      </c>
    </row>
    <row r="6070" spans="1:4" x14ac:dyDescent="0.25">
      <c r="A6070" s="131" t="s">
        <v>8</v>
      </c>
      <c r="B6070" s="132">
        <v>44814</v>
      </c>
      <c r="C6070" s="133">
        <v>18</v>
      </c>
      <c r="D6070" s="134">
        <v>61.36842</v>
      </c>
    </row>
    <row r="6071" spans="1:4" x14ac:dyDescent="0.25">
      <c r="A6071" s="131" t="s">
        <v>8</v>
      </c>
      <c r="B6071" s="132">
        <v>44814</v>
      </c>
      <c r="C6071" s="133">
        <v>19</v>
      </c>
      <c r="D6071" s="134">
        <v>74.256619999999998</v>
      </c>
    </row>
    <row r="6072" spans="1:4" x14ac:dyDescent="0.25">
      <c r="A6072" s="131" t="s">
        <v>8</v>
      </c>
      <c r="B6072" s="132">
        <v>44814</v>
      </c>
      <c r="C6072" s="133">
        <v>20</v>
      </c>
      <c r="D6072" s="134">
        <v>71.972489999999993</v>
      </c>
    </row>
    <row r="6073" spans="1:4" x14ac:dyDescent="0.25">
      <c r="A6073" s="131" t="s">
        <v>8</v>
      </c>
      <c r="B6073" s="132">
        <v>44814</v>
      </c>
      <c r="C6073" s="133">
        <v>21</v>
      </c>
      <c r="D6073" s="134">
        <v>70.857249999999993</v>
      </c>
    </row>
    <row r="6074" spans="1:4" x14ac:dyDescent="0.25">
      <c r="A6074" s="131" t="s">
        <v>8</v>
      </c>
      <c r="B6074" s="132">
        <v>44814</v>
      </c>
      <c r="C6074" s="133">
        <v>22</v>
      </c>
      <c r="D6074" s="134">
        <v>77.334320000000005</v>
      </c>
    </row>
    <row r="6075" spans="1:4" x14ac:dyDescent="0.25">
      <c r="A6075" s="131" t="s">
        <v>8</v>
      </c>
      <c r="B6075" s="132">
        <v>44814</v>
      </c>
      <c r="C6075" s="133">
        <v>23</v>
      </c>
      <c r="D6075" s="134">
        <v>72.673429999999996</v>
      </c>
    </row>
    <row r="6076" spans="1:4" x14ac:dyDescent="0.25">
      <c r="A6076" s="131" t="s">
        <v>8</v>
      </c>
      <c r="B6076" s="132">
        <v>44814</v>
      </c>
      <c r="C6076" s="133">
        <v>24</v>
      </c>
      <c r="D6076" s="134">
        <v>93.868979999999993</v>
      </c>
    </row>
    <row r="6077" spans="1:4" x14ac:dyDescent="0.25">
      <c r="A6077" s="131" t="s">
        <v>8</v>
      </c>
      <c r="B6077" s="132">
        <v>44815</v>
      </c>
      <c r="C6077" s="133">
        <v>1</v>
      </c>
      <c r="D6077" s="134">
        <v>73.566220000000001</v>
      </c>
    </row>
    <row r="6078" spans="1:4" x14ac:dyDescent="0.25">
      <c r="A6078" s="131" t="s">
        <v>8</v>
      </c>
      <c r="B6078" s="132">
        <v>44815</v>
      </c>
      <c r="C6078" s="133">
        <v>2</v>
      </c>
      <c r="D6078" s="134">
        <v>63.854840000000003</v>
      </c>
    </row>
    <row r="6079" spans="1:4" x14ac:dyDescent="0.25">
      <c r="A6079" s="131" t="s">
        <v>8</v>
      </c>
      <c r="B6079" s="132">
        <v>44815</v>
      </c>
      <c r="C6079" s="133">
        <v>3</v>
      </c>
      <c r="D6079" s="134">
        <v>66.89743</v>
      </c>
    </row>
    <row r="6080" spans="1:4" x14ac:dyDescent="0.25">
      <c r="A6080" s="131" t="s">
        <v>8</v>
      </c>
      <c r="B6080" s="132">
        <v>44815</v>
      </c>
      <c r="C6080" s="133">
        <v>4</v>
      </c>
      <c r="D6080" s="134">
        <v>69.710220000000007</v>
      </c>
    </row>
    <row r="6081" spans="1:4" x14ac:dyDescent="0.25">
      <c r="A6081" s="131" t="s">
        <v>8</v>
      </c>
      <c r="B6081" s="132">
        <v>44815</v>
      </c>
      <c r="C6081" s="133">
        <v>5</v>
      </c>
      <c r="D6081" s="134">
        <v>70.325339999999997</v>
      </c>
    </row>
    <row r="6082" spans="1:4" x14ac:dyDescent="0.25">
      <c r="A6082" s="131" t="s">
        <v>8</v>
      </c>
      <c r="B6082" s="132">
        <v>44815</v>
      </c>
      <c r="C6082" s="133">
        <v>6</v>
      </c>
      <c r="D6082" s="134">
        <v>69.101110000000006</v>
      </c>
    </row>
    <row r="6083" spans="1:4" x14ac:dyDescent="0.25">
      <c r="A6083" s="131" t="s">
        <v>8</v>
      </c>
      <c r="B6083" s="132">
        <v>44815</v>
      </c>
      <c r="C6083" s="133">
        <v>7</v>
      </c>
      <c r="D6083" s="134">
        <v>67.145129999999995</v>
      </c>
    </row>
    <row r="6084" spans="1:4" x14ac:dyDescent="0.25">
      <c r="A6084" s="131" t="s">
        <v>8</v>
      </c>
      <c r="B6084" s="132">
        <v>44815</v>
      </c>
      <c r="C6084" s="133">
        <v>8</v>
      </c>
      <c r="D6084" s="134">
        <v>63.950850000000003</v>
      </c>
    </row>
    <row r="6085" spans="1:4" x14ac:dyDescent="0.25">
      <c r="A6085" s="131" t="s">
        <v>8</v>
      </c>
      <c r="B6085" s="132">
        <v>44815</v>
      </c>
      <c r="C6085" s="133">
        <v>9</v>
      </c>
      <c r="D6085" s="134">
        <v>58.141120000000001</v>
      </c>
    </row>
    <row r="6086" spans="1:4" x14ac:dyDescent="0.25">
      <c r="A6086" s="131" t="s">
        <v>8</v>
      </c>
      <c r="B6086" s="132">
        <v>44815</v>
      </c>
      <c r="C6086" s="133">
        <v>10</v>
      </c>
      <c r="D6086" s="134">
        <v>51.873190000000001</v>
      </c>
    </row>
    <row r="6087" spans="1:4" x14ac:dyDescent="0.25">
      <c r="A6087" s="131" t="s">
        <v>8</v>
      </c>
      <c r="B6087" s="132">
        <v>44815</v>
      </c>
      <c r="C6087" s="133">
        <v>11</v>
      </c>
      <c r="D6087" s="134">
        <v>53.07094</v>
      </c>
    </row>
    <row r="6088" spans="1:4" x14ac:dyDescent="0.25">
      <c r="A6088" s="131" t="s">
        <v>8</v>
      </c>
      <c r="B6088" s="132">
        <v>44815</v>
      </c>
      <c r="C6088" s="133">
        <v>12</v>
      </c>
      <c r="D6088" s="134">
        <v>52.647309999999997</v>
      </c>
    </row>
    <row r="6089" spans="1:4" x14ac:dyDescent="0.25">
      <c r="A6089" s="131" t="s">
        <v>8</v>
      </c>
      <c r="B6089" s="132">
        <v>44815</v>
      </c>
      <c r="C6089" s="133">
        <v>13</v>
      </c>
      <c r="D6089" s="134">
        <v>62.990369999999999</v>
      </c>
    </row>
    <row r="6090" spans="1:4" x14ac:dyDescent="0.25">
      <c r="A6090" s="131" t="s">
        <v>8</v>
      </c>
      <c r="B6090" s="132">
        <v>44815</v>
      </c>
      <c r="C6090" s="133">
        <v>14</v>
      </c>
      <c r="D6090" s="134">
        <v>58.625279999999997</v>
      </c>
    </row>
    <row r="6091" spans="1:4" x14ac:dyDescent="0.25">
      <c r="A6091" s="131" t="s">
        <v>8</v>
      </c>
      <c r="B6091" s="132">
        <v>44815</v>
      </c>
      <c r="C6091" s="133">
        <v>15</v>
      </c>
      <c r="D6091" s="134">
        <v>61.636330000000001</v>
      </c>
    </row>
    <row r="6092" spans="1:4" x14ac:dyDescent="0.25">
      <c r="A6092" s="131" t="s">
        <v>8</v>
      </c>
      <c r="B6092" s="132">
        <v>44815</v>
      </c>
      <c r="C6092" s="133">
        <v>16</v>
      </c>
      <c r="D6092" s="134">
        <v>64.657359999999997</v>
      </c>
    </row>
    <row r="6093" spans="1:4" x14ac:dyDescent="0.25">
      <c r="A6093" s="131" t="s">
        <v>8</v>
      </c>
      <c r="B6093" s="132">
        <v>44815</v>
      </c>
      <c r="C6093" s="133">
        <v>17</v>
      </c>
      <c r="D6093" s="134">
        <v>74.988079999999997</v>
      </c>
    </row>
    <row r="6094" spans="1:4" x14ac:dyDescent="0.25">
      <c r="A6094" s="131" t="s">
        <v>8</v>
      </c>
      <c r="B6094" s="132">
        <v>44815</v>
      </c>
      <c r="C6094" s="133">
        <v>18</v>
      </c>
      <c r="D6094" s="134">
        <v>85.099599999999995</v>
      </c>
    </row>
    <row r="6095" spans="1:4" x14ac:dyDescent="0.25">
      <c r="A6095" s="131" t="s">
        <v>8</v>
      </c>
      <c r="B6095" s="132">
        <v>44815</v>
      </c>
      <c r="C6095" s="133">
        <v>19</v>
      </c>
      <c r="D6095" s="134">
        <v>90.799040000000005</v>
      </c>
    </row>
    <row r="6096" spans="1:4" x14ac:dyDescent="0.25">
      <c r="A6096" s="131" t="s">
        <v>8</v>
      </c>
      <c r="B6096" s="132">
        <v>44815</v>
      </c>
      <c r="C6096" s="133">
        <v>20</v>
      </c>
      <c r="D6096" s="134">
        <v>91.183750000000003</v>
      </c>
    </row>
    <row r="6097" spans="1:4" x14ac:dyDescent="0.25">
      <c r="A6097" s="131" t="s">
        <v>8</v>
      </c>
      <c r="B6097" s="132">
        <v>44815</v>
      </c>
      <c r="C6097" s="133">
        <v>21</v>
      </c>
      <c r="D6097" s="134">
        <v>98.976640000000003</v>
      </c>
    </row>
    <row r="6098" spans="1:4" x14ac:dyDescent="0.25">
      <c r="A6098" s="131" t="s">
        <v>8</v>
      </c>
      <c r="B6098" s="132">
        <v>44815</v>
      </c>
      <c r="C6098" s="133">
        <v>22</v>
      </c>
      <c r="D6098" s="134">
        <v>95.362660000000005</v>
      </c>
    </row>
    <row r="6099" spans="1:4" x14ac:dyDescent="0.25">
      <c r="A6099" s="131" t="s">
        <v>8</v>
      </c>
      <c r="B6099" s="132">
        <v>44815</v>
      </c>
      <c r="C6099" s="133">
        <v>23</v>
      </c>
      <c r="D6099" s="134">
        <v>89.680400000000006</v>
      </c>
    </row>
    <row r="6100" spans="1:4" x14ac:dyDescent="0.25">
      <c r="A6100" s="131" t="s">
        <v>8</v>
      </c>
      <c r="B6100" s="132">
        <v>44815</v>
      </c>
      <c r="C6100" s="133">
        <v>24</v>
      </c>
      <c r="D6100" s="134">
        <v>78.590130000000002</v>
      </c>
    </row>
    <row r="6101" spans="1:4" x14ac:dyDescent="0.25">
      <c r="A6101" s="131" t="s">
        <v>8</v>
      </c>
      <c r="B6101" s="132">
        <v>44816</v>
      </c>
      <c r="C6101" s="133">
        <v>1</v>
      </c>
      <c r="D6101" s="134">
        <v>71.339449999999999</v>
      </c>
    </row>
    <row r="6102" spans="1:4" x14ac:dyDescent="0.25">
      <c r="A6102" s="131" t="s">
        <v>8</v>
      </c>
      <c r="B6102" s="132">
        <v>44816</v>
      </c>
      <c r="C6102" s="133">
        <v>2</v>
      </c>
      <c r="D6102" s="134">
        <v>61.493659999999998</v>
      </c>
    </row>
    <row r="6103" spans="1:4" x14ac:dyDescent="0.25">
      <c r="A6103" s="131" t="s">
        <v>8</v>
      </c>
      <c r="B6103" s="132">
        <v>44816</v>
      </c>
      <c r="C6103" s="133">
        <v>3</v>
      </c>
      <c r="D6103" s="134">
        <v>70.121409999999997</v>
      </c>
    </row>
    <row r="6104" spans="1:4" x14ac:dyDescent="0.25">
      <c r="A6104" s="131" t="s">
        <v>8</v>
      </c>
      <c r="B6104" s="132">
        <v>44816</v>
      </c>
      <c r="C6104" s="133">
        <v>4</v>
      </c>
      <c r="D6104" s="134">
        <v>63.54766</v>
      </c>
    </row>
    <row r="6105" spans="1:4" x14ac:dyDescent="0.25">
      <c r="A6105" s="131" t="s">
        <v>8</v>
      </c>
      <c r="B6105" s="132">
        <v>44816</v>
      </c>
      <c r="C6105" s="133">
        <v>5</v>
      </c>
      <c r="D6105" s="134">
        <v>63.029429999999998</v>
      </c>
    </row>
    <row r="6106" spans="1:4" x14ac:dyDescent="0.25">
      <c r="A6106" s="131" t="s">
        <v>8</v>
      </c>
      <c r="B6106" s="132">
        <v>44816</v>
      </c>
      <c r="C6106" s="133">
        <v>6</v>
      </c>
      <c r="D6106" s="134">
        <v>66.632869999999997</v>
      </c>
    </row>
    <row r="6107" spans="1:4" x14ac:dyDescent="0.25">
      <c r="A6107" s="131" t="s">
        <v>8</v>
      </c>
      <c r="B6107" s="132">
        <v>44816</v>
      </c>
      <c r="C6107" s="133">
        <v>7</v>
      </c>
      <c r="D6107" s="134">
        <v>75.62979</v>
      </c>
    </row>
    <row r="6108" spans="1:4" x14ac:dyDescent="0.25">
      <c r="A6108" s="131" t="s">
        <v>8</v>
      </c>
      <c r="B6108" s="132">
        <v>44816</v>
      </c>
      <c r="C6108" s="133">
        <v>8</v>
      </c>
      <c r="D6108" s="134">
        <v>95.410899999999998</v>
      </c>
    </row>
    <row r="6109" spans="1:4" x14ac:dyDescent="0.25">
      <c r="A6109" s="131" t="s">
        <v>8</v>
      </c>
      <c r="B6109" s="132">
        <v>44816</v>
      </c>
      <c r="C6109" s="133">
        <v>9</v>
      </c>
      <c r="D6109" s="134">
        <v>79.916200000000003</v>
      </c>
    </row>
    <row r="6110" spans="1:4" x14ac:dyDescent="0.25">
      <c r="A6110" s="131" t="s">
        <v>8</v>
      </c>
      <c r="B6110" s="132">
        <v>44816</v>
      </c>
      <c r="C6110" s="133">
        <v>10</v>
      </c>
      <c r="D6110" s="134">
        <v>61.28828</v>
      </c>
    </row>
    <row r="6111" spans="1:4" x14ac:dyDescent="0.25">
      <c r="A6111" s="131" t="s">
        <v>8</v>
      </c>
      <c r="B6111" s="132">
        <v>44816</v>
      </c>
      <c r="C6111" s="133">
        <v>11</v>
      </c>
      <c r="D6111" s="134">
        <v>56.981000000000002</v>
      </c>
    </row>
    <row r="6112" spans="1:4" x14ac:dyDescent="0.25">
      <c r="A6112" s="131" t="s">
        <v>8</v>
      </c>
      <c r="B6112" s="132">
        <v>44816</v>
      </c>
      <c r="C6112" s="133">
        <v>12</v>
      </c>
      <c r="D6112" s="134">
        <v>56.455329999999996</v>
      </c>
    </row>
    <row r="6113" spans="1:4" x14ac:dyDescent="0.25">
      <c r="A6113" s="131" t="s">
        <v>8</v>
      </c>
      <c r="B6113" s="132">
        <v>44816</v>
      </c>
      <c r="C6113" s="133">
        <v>13</v>
      </c>
      <c r="D6113" s="134">
        <v>59.930079999999997</v>
      </c>
    </row>
    <row r="6114" spans="1:4" x14ac:dyDescent="0.25">
      <c r="A6114" s="131" t="s">
        <v>8</v>
      </c>
      <c r="B6114" s="132">
        <v>44816</v>
      </c>
      <c r="C6114" s="133">
        <v>14</v>
      </c>
      <c r="D6114" s="134">
        <v>68.969210000000004</v>
      </c>
    </row>
    <row r="6115" spans="1:4" x14ac:dyDescent="0.25">
      <c r="A6115" s="131" t="s">
        <v>8</v>
      </c>
      <c r="B6115" s="132">
        <v>44816</v>
      </c>
      <c r="C6115" s="133">
        <v>15</v>
      </c>
      <c r="D6115" s="134">
        <v>81.342169999999996</v>
      </c>
    </row>
    <row r="6116" spans="1:4" x14ac:dyDescent="0.25">
      <c r="A6116" s="131" t="s">
        <v>8</v>
      </c>
      <c r="B6116" s="132">
        <v>44816</v>
      </c>
      <c r="C6116" s="133">
        <v>16</v>
      </c>
      <c r="D6116" s="134">
        <v>74.125230000000002</v>
      </c>
    </row>
    <row r="6117" spans="1:4" x14ac:dyDescent="0.25">
      <c r="A6117" s="131" t="s">
        <v>8</v>
      </c>
      <c r="B6117" s="132">
        <v>44816</v>
      </c>
      <c r="C6117" s="133">
        <v>17</v>
      </c>
      <c r="D6117" s="134">
        <v>89.327879999999993</v>
      </c>
    </row>
    <row r="6118" spans="1:4" x14ac:dyDescent="0.25">
      <c r="A6118" s="131" t="s">
        <v>8</v>
      </c>
      <c r="B6118" s="132">
        <v>44816</v>
      </c>
      <c r="C6118" s="133">
        <v>18</v>
      </c>
      <c r="D6118" s="134">
        <v>74.491159999999994</v>
      </c>
    </row>
    <row r="6119" spans="1:4" x14ac:dyDescent="0.25">
      <c r="A6119" s="131" t="s">
        <v>8</v>
      </c>
      <c r="B6119" s="132">
        <v>44816</v>
      </c>
      <c r="C6119" s="133">
        <v>19</v>
      </c>
      <c r="D6119" s="134">
        <v>85.974950000000007</v>
      </c>
    </row>
    <row r="6120" spans="1:4" x14ac:dyDescent="0.25">
      <c r="A6120" s="131" t="s">
        <v>8</v>
      </c>
      <c r="B6120" s="132">
        <v>44816</v>
      </c>
      <c r="C6120" s="133">
        <v>20</v>
      </c>
      <c r="D6120" s="134">
        <v>87.107569999999996</v>
      </c>
    </row>
    <row r="6121" spans="1:4" x14ac:dyDescent="0.25">
      <c r="A6121" s="131" t="s">
        <v>8</v>
      </c>
      <c r="B6121" s="132">
        <v>44816</v>
      </c>
      <c r="C6121" s="133">
        <v>21</v>
      </c>
      <c r="D6121" s="134">
        <v>97.018739999999994</v>
      </c>
    </row>
    <row r="6122" spans="1:4" x14ac:dyDescent="0.25">
      <c r="A6122" s="131" t="s">
        <v>8</v>
      </c>
      <c r="B6122" s="132">
        <v>44816</v>
      </c>
      <c r="C6122" s="133">
        <v>22</v>
      </c>
      <c r="D6122" s="134">
        <v>94.374600000000001</v>
      </c>
    </row>
    <row r="6123" spans="1:4" x14ac:dyDescent="0.25">
      <c r="A6123" s="131" t="s">
        <v>8</v>
      </c>
      <c r="B6123" s="132">
        <v>44816</v>
      </c>
      <c r="C6123" s="133">
        <v>23</v>
      </c>
      <c r="D6123" s="134">
        <v>96.667370000000005</v>
      </c>
    </row>
    <row r="6124" spans="1:4" x14ac:dyDescent="0.25">
      <c r="A6124" s="131" t="s">
        <v>8</v>
      </c>
      <c r="B6124" s="132">
        <v>44816</v>
      </c>
      <c r="C6124" s="133">
        <v>24</v>
      </c>
      <c r="D6124" s="134">
        <v>98.472149999999999</v>
      </c>
    </row>
    <row r="6125" spans="1:4" x14ac:dyDescent="0.25">
      <c r="A6125" s="131" t="s">
        <v>8</v>
      </c>
      <c r="B6125" s="132">
        <v>44817</v>
      </c>
      <c r="C6125" s="133">
        <v>1</v>
      </c>
      <c r="D6125" s="134">
        <v>81.95711</v>
      </c>
    </row>
    <row r="6126" spans="1:4" x14ac:dyDescent="0.25">
      <c r="A6126" s="131" t="s">
        <v>8</v>
      </c>
      <c r="B6126" s="132">
        <v>44817</v>
      </c>
      <c r="C6126" s="133">
        <v>2</v>
      </c>
      <c r="D6126" s="134">
        <v>72.621049999999997</v>
      </c>
    </row>
    <row r="6127" spans="1:4" x14ac:dyDescent="0.25">
      <c r="A6127" s="131" t="s">
        <v>8</v>
      </c>
      <c r="B6127" s="132">
        <v>44817</v>
      </c>
      <c r="C6127" s="133">
        <v>3</v>
      </c>
      <c r="D6127" s="134">
        <v>71.875370000000004</v>
      </c>
    </row>
    <row r="6128" spans="1:4" x14ac:dyDescent="0.25">
      <c r="A6128" s="131" t="s">
        <v>8</v>
      </c>
      <c r="B6128" s="132">
        <v>44817</v>
      </c>
      <c r="C6128" s="133">
        <v>4</v>
      </c>
      <c r="D6128" s="134">
        <v>65.606309999999993</v>
      </c>
    </row>
    <row r="6129" spans="1:4" x14ac:dyDescent="0.25">
      <c r="A6129" s="131" t="s">
        <v>8</v>
      </c>
      <c r="B6129" s="132">
        <v>44817</v>
      </c>
      <c r="C6129" s="133">
        <v>5</v>
      </c>
      <c r="D6129" s="134">
        <v>60.505769999999998</v>
      </c>
    </row>
    <row r="6130" spans="1:4" x14ac:dyDescent="0.25">
      <c r="A6130" s="131" t="s">
        <v>8</v>
      </c>
      <c r="B6130" s="132">
        <v>44817</v>
      </c>
      <c r="C6130" s="133">
        <v>6</v>
      </c>
      <c r="D6130" s="134">
        <v>63.705449999999999</v>
      </c>
    </row>
    <row r="6131" spans="1:4" x14ac:dyDescent="0.25">
      <c r="A6131" s="131" t="s">
        <v>8</v>
      </c>
      <c r="B6131" s="132">
        <v>44817</v>
      </c>
      <c r="C6131" s="133">
        <v>7</v>
      </c>
      <c r="D6131" s="134">
        <v>85.667109999999994</v>
      </c>
    </row>
    <row r="6132" spans="1:4" x14ac:dyDescent="0.25">
      <c r="A6132" s="131" t="s">
        <v>8</v>
      </c>
      <c r="B6132" s="132">
        <v>44817</v>
      </c>
      <c r="C6132" s="133">
        <v>8</v>
      </c>
      <c r="D6132" s="134">
        <v>82.8386</v>
      </c>
    </row>
    <row r="6133" spans="1:4" x14ac:dyDescent="0.25">
      <c r="A6133" s="131" t="s">
        <v>8</v>
      </c>
      <c r="B6133" s="132">
        <v>44817</v>
      </c>
      <c r="C6133" s="133">
        <v>9</v>
      </c>
      <c r="D6133" s="134">
        <v>71.574839999999995</v>
      </c>
    </row>
    <row r="6134" spans="1:4" x14ac:dyDescent="0.25">
      <c r="A6134" s="131" t="s">
        <v>8</v>
      </c>
      <c r="B6134" s="132">
        <v>44817</v>
      </c>
      <c r="C6134" s="133">
        <v>10</v>
      </c>
      <c r="D6134" s="134">
        <v>66.574089999999998</v>
      </c>
    </row>
    <row r="6135" spans="1:4" x14ac:dyDescent="0.25">
      <c r="A6135" s="131" t="s">
        <v>8</v>
      </c>
      <c r="B6135" s="132">
        <v>44817</v>
      </c>
      <c r="C6135" s="133">
        <v>11</v>
      </c>
      <c r="D6135" s="134">
        <v>66.863190000000003</v>
      </c>
    </row>
    <row r="6136" spans="1:4" x14ac:dyDescent="0.25">
      <c r="A6136" s="131" t="s">
        <v>8</v>
      </c>
      <c r="B6136" s="132">
        <v>44817</v>
      </c>
      <c r="C6136" s="133">
        <v>12</v>
      </c>
      <c r="D6136" s="134">
        <v>62.872450000000001</v>
      </c>
    </row>
    <row r="6137" spans="1:4" x14ac:dyDescent="0.25">
      <c r="A6137" s="131" t="s">
        <v>8</v>
      </c>
      <c r="B6137" s="132">
        <v>44817</v>
      </c>
      <c r="C6137" s="133">
        <v>13</v>
      </c>
      <c r="D6137" s="134">
        <v>65.567930000000004</v>
      </c>
    </row>
    <row r="6138" spans="1:4" x14ac:dyDescent="0.25">
      <c r="A6138" s="131" t="s">
        <v>8</v>
      </c>
      <c r="B6138" s="132">
        <v>44817</v>
      </c>
      <c r="C6138" s="133">
        <v>14</v>
      </c>
      <c r="D6138" s="134">
        <v>70.004409999999993</v>
      </c>
    </row>
    <row r="6139" spans="1:4" x14ac:dyDescent="0.25">
      <c r="A6139" s="131" t="s">
        <v>8</v>
      </c>
      <c r="B6139" s="132">
        <v>44817</v>
      </c>
      <c r="C6139" s="133">
        <v>15</v>
      </c>
      <c r="D6139" s="134">
        <v>63.97636</v>
      </c>
    </row>
    <row r="6140" spans="1:4" x14ac:dyDescent="0.25">
      <c r="A6140" s="131" t="s">
        <v>8</v>
      </c>
      <c r="B6140" s="132">
        <v>44817</v>
      </c>
      <c r="C6140" s="133">
        <v>16</v>
      </c>
      <c r="D6140" s="134">
        <v>60.740099999999998</v>
      </c>
    </row>
    <row r="6141" spans="1:4" x14ac:dyDescent="0.25">
      <c r="A6141" s="131" t="s">
        <v>8</v>
      </c>
      <c r="B6141" s="132">
        <v>44817</v>
      </c>
      <c r="C6141" s="133">
        <v>17</v>
      </c>
      <c r="D6141" s="134">
        <v>69.673299999999998</v>
      </c>
    </row>
    <row r="6142" spans="1:4" x14ac:dyDescent="0.25">
      <c r="A6142" s="131" t="s">
        <v>8</v>
      </c>
      <c r="B6142" s="132">
        <v>44817</v>
      </c>
      <c r="C6142" s="133">
        <v>18</v>
      </c>
      <c r="D6142" s="134">
        <v>70.879170000000002</v>
      </c>
    </row>
    <row r="6143" spans="1:4" x14ac:dyDescent="0.25">
      <c r="A6143" s="131" t="s">
        <v>8</v>
      </c>
      <c r="B6143" s="132">
        <v>44817</v>
      </c>
      <c r="C6143" s="133">
        <v>19</v>
      </c>
      <c r="D6143" s="134">
        <v>59.431049999999999</v>
      </c>
    </row>
    <row r="6144" spans="1:4" x14ac:dyDescent="0.25">
      <c r="A6144" s="131" t="s">
        <v>8</v>
      </c>
      <c r="B6144" s="132">
        <v>44817</v>
      </c>
      <c r="C6144" s="133">
        <v>20</v>
      </c>
      <c r="D6144" s="134">
        <v>75.492199999999997</v>
      </c>
    </row>
    <row r="6145" spans="1:4" x14ac:dyDescent="0.25">
      <c r="A6145" s="131" t="s">
        <v>8</v>
      </c>
      <c r="B6145" s="132">
        <v>44817</v>
      </c>
      <c r="C6145" s="133">
        <v>21</v>
      </c>
      <c r="D6145" s="134">
        <v>82.195430000000002</v>
      </c>
    </row>
    <row r="6146" spans="1:4" x14ac:dyDescent="0.25">
      <c r="A6146" s="131" t="s">
        <v>8</v>
      </c>
      <c r="B6146" s="132">
        <v>44817</v>
      </c>
      <c r="C6146" s="133">
        <v>22</v>
      </c>
      <c r="D6146" s="134">
        <v>78.771249999999995</v>
      </c>
    </row>
    <row r="6147" spans="1:4" x14ac:dyDescent="0.25">
      <c r="A6147" s="131" t="s">
        <v>8</v>
      </c>
      <c r="B6147" s="132">
        <v>44817</v>
      </c>
      <c r="C6147" s="133">
        <v>23</v>
      </c>
      <c r="D6147" s="134">
        <v>71.938040000000001</v>
      </c>
    </row>
    <row r="6148" spans="1:4" x14ac:dyDescent="0.25">
      <c r="A6148" s="131" t="s">
        <v>8</v>
      </c>
      <c r="B6148" s="132">
        <v>44817</v>
      </c>
      <c r="C6148" s="133">
        <v>24</v>
      </c>
      <c r="D6148" s="134">
        <v>78.312489999999997</v>
      </c>
    </row>
    <row r="6149" spans="1:4" x14ac:dyDescent="0.25">
      <c r="A6149" s="131" t="s">
        <v>8</v>
      </c>
      <c r="B6149" s="132">
        <v>44818</v>
      </c>
      <c r="C6149" s="133">
        <v>1</v>
      </c>
      <c r="D6149" s="134">
        <v>59.626049999999999</v>
      </c>
    </row>
    <row r="6150" spans="1:4" x14ac:dyDescent="0.25">
      <c r="A6150" s="131" t="s">
        <v>8</v>
      </c>
      <c r="B6150" s="132">
        <v>44818</v>
      </c>
      <c r="C6150" s="133">
        <v>2</v>
      </c>
      <c r="D6150" s="134">
        <v>65.626840000000001</v>
      </c>
    </row>
    <row r="6151" spans="1:4" x14ac:dyDescent="0.25">
      <c r="A6151" s="131" t="s">
        <v>8</v>
      </c>
      <c r="B6151" s="132">
        <v>44818</v>
      </c>
      <c r="C6151" s="133">
        <v>3</v>
      </c>
      <c r="D6151" s="134">
        <v>59.617370000000001</v>
      </c>
    </row>
    <row r="6152" spans="1:4" x14ac:dyDescent="0.25">
      <c r="A6152" s="131" t="s">
        <v>8</v>
      </c>
      <c r="B6152" s="132">
        <v>44818</v>
      </c>
      <c r="C6152" s="133">
        <v>4</v>
      </c>
      <c r="D6152" s="134">
        <v>56.959510000000002</v>
      </c>
    </row>
    <row r="6153" spans="1:4" x14ac:dyDescent="0.25">
      <c r="A6153" s="131" t="s">
        <v>8</v>
      </c>
      <c r="B6153" s="132">
        <v>44818</v>
      </c>
      <c r="C6153" s="133">
        <v>5</v>
      </c>
      <c r="D6153" s="134">
        <v>57.312989999999999</v>
      </c>
    </row>
    <row r="6154" spans="1:4" x14ac:dyDescent="0.25">
      <c r="A6154" s="131" t="s">
        <v>8</v>
      </c>
      <c r="B6154" s="132">
        <v>44818</v>
      </c>
      <c r="C6154" s="133">
        <v>6</v>
      </c>
      <c r="D6154" s="134">
        <v>60.00553</v>
      </c>
    </row>
    <row r="6155" spans="1:4" x14ac:dyDescent="0.25">
      <c r="A6155" s="131" t="s">
        <v>8</v>
      </c>
      <c r="B6155" s="132">
        <v>44818</v>
      </c>
      <c r="C6155" s="133">
        <v>7</v>
      </c>
      <c r="D6155" s="134">
        <v>70.981930000000006</v>
      </c>
    </row>
    <row r="6156" spans="1:4" x14ac:dyDescent="0.25">
      <c r="A6156" s="131" t="s">
        <v>8</v>
      </c>
      <c r="B6156" s="132">
        <v>44818</v>
      </c>
      <c r="C6156" s="133">
        <v>8</v>
      </c>
      <c r="D6156" s="134">
        <v>71.911379999999994</v>
      </c>
    </row>
    <row r="6157" spans="1:4" x14ac:dyDescent="0.25">
      <c r="A6157" s="131" t="s">
        <v>8</v>
      </c>
      <c r="B6157" s="132">
        <v>44818</v>
      </c>
      <c r="C6157" s="133">
        <v>9</v>
      </c>
      <c r="D6157" s="134">
        <v>77.22587</v>
      </c>
    </row>
    <row r="6158" spans="1:4" x14ac:dyDescent="0.25">
      <c r="A6158" s="131" t="s">
        <v>8</v>
      </c>
      <c r="B6158" s="132">
        <v>44818</v>
      </c>
      <c r="C6158" s="133">
        <v>10</v>
      </c>
      <c r="D6158" s="134">
        <v>63.33916</v>
      </c>
    </row>
    <row r="6159" spans="1:4" x14ac:dyDescent="0.25">
      <c r="A6159" s="131" t="s">
        <v>8</v>
      </c>
      <c r="B6159" s="132">
        <v>44818</v>
      </c>
      <c r="C6159" s="133">
        <v>11</v>
      </c>
      <c r="D6159" s="134">
        <v>60.147019999999998</v>
      </c>
    </row>
    <row r="6160" spans="1:4" x14ac:dyDescent="0.25">
      <c r="A6160" s="131" t="s">
        <v>8</v>
      </c>
      <c r="B6160" s="132">
        <v>44818</v>
      </c>
      <c r="C6160" s="133">
        <v>12</v>
      </c>
      <c r="D6160" s="134">
        <v>47.441429999999997</v>
      </c>
    </row>
    <row r="6161" spans="1:4" x14ac:dyDescent="0.25">
      <c r="A6161" s="131" t="s">
        <v>8</v>
      </c>
      <c r="B6161" s="132">
        <v>44818</v>
      </c>
      <c r="C6161" s="133">
        <v>13</v>
      </c>
      <c r="D6161" s="134">
        <v>43.540939999999999</v>
      </c>
    </row>
    <row r="6162" spans="1:4" x14ac:dyDescent="0.25">
      <c r="A6162" s="131" t="s">
        <v>8</v>
      </c>
      <c r="B6162" s="132">
        <v>44818</v>
      </c>
      <c r="C6162" s="133">
        <v>14</v>
      </c>
      <c r="D6162" s="134">
        <v>55.535029999999999</v>
      </c>
    </row>
    <row r="6163" spans="1:4" x14ac:dyDescent="0.25">
      <c r="A6163" s="131" t="s">
        <v>8</v>
      </c>
      <c r="B6163" s="132">
        <v>44818</v>
      </c>
      <c r="C6163" s="133">
        <v>15</v>
      </c>
      <c r="D6163" s="134">
        <v>50.223480000000002</v>
      </c>
    </row>
    <row r="6164" spans="1:4" x14ac:dyDescent="0.25">
      <c r="A6164" s="131" t="s">
        <v>8</v>
      </c>
      <c r="B6164" s="132">
        <v>44818</v>
      </c>
      <c r="C6164" s="133">
        <v>16</v>
      </c>
      <c r="D6164" s="134">
        <v>52.052990000000001</v>
      </c>
    </row>
    <row r="6165" spans="1:4" x14ac:dyDescent="0.25">
      <c r="A6165" s="131" t="s">
        <v>8</v>
      </c>
      <c r="B6165" s="132">
        <v>44818</v>
      </c>
      <c r="C6165" s="133">
        <v>17</v>
      </c>
      <c r="D6165" s="134">
        <v>61.180669999999999</v>
      </c>
    </row>
    <row r="6166" spans="1:4" x14ac:dyDescent="0.25">
      <c r="A6166" s="131" t="s">
        <v>8</v>
      </c>
      <c r="B6166" s="132">
        <v>44818</v>
      </c>
      <c r="C6166" s="133">
        <v>18</v>
      </c>
      <c r="D6166" s="134">
        <v>54.140599999999999</v>
      </c>
    </row>
    <row r="6167" spans="1:4" x14ac:dyDescent="0.25">
      <c r="A6167" s="131" t="s">
        <v>8</v>
      </c>
      <c r="B6167" s="132">
        <v>44818</v>
      </c>
      <c r="C6167" s="133">
        <v>19</v>
      </c>
      <c r="D6167" s="134">
        <v>64.877669999999995</v>
      </c>
    </row>
    <row r="6168" spans="1:4" x14ac:dyDescent="0.25">
      <c r="A6168" s="131" t="s">
        <v>8</v>
      </c>
      <c r="B6168" s="132">
        <v>44818</v>
      </c>
      <c r="C6168" s="133">
        <v>20</v>
      </c>
      <c r="D6168" s="134">
        <v>79.095870000000005</v>
      </c>
    </row>
    <row r="6169" spans="1:4" x14ac:dyDescent="0.25">
      <c r="A6169" s="131" t="s">
        <v>8</v>
      </c>
      <c r="B6169" s="132">
        <v>44818</v>
      </c>
      <c r="C6169" s="133">
        <v>21</v>
      </c>
      <c r="D6169" s="134">
        <v>82.258579999999995</v>
      </c>
    </row>
    <row r="6170" spans="1:4" x14ac:dyDescent="0.25">
      <c r="A6170" s="131" t="s">
        <v>8</v>
      </c>
      <c r="B6170" s="132">
        <v>44818</v>
      </c>
      <c r="C6170" s="133">
        <v>22</v>
      </c>
      <c r="D6170" s="134">
        <v>80.850399999999993</v>
      </c>
    </row>
    <row r="6171" spans="1:4" x14ac:dyDescent="0.25">
      <c r="A6171" s="131" t="s">
        <v>8</v>
      </c>
      <c r="B6171" s="132">
        <v>44818</v>
      </c>
      <c r="C6171" s="133">
        <v>23</v>
      </c>
      <c r="D6171" s="134">
        <v>76.002350000000007</v>
      </c>
    </row>
    <row r="6172" spans="1:4" x14ac:dyDescent="0.25">
      <c r="A6172" s="131" t="s">
        <v>8</v>
      </c>
      <c r="B6172" s="132">
        <v>44818</v>
      </c>
      <c r="C6172" s="133">
        <v>24</v>
      </c>
      <c r="D6172" s="134">
        <v>77.064679999999996</v>
      </c>
    </row>
    <row r="6173" spans="1:4" x14ac:dyDescent="0.25">
      <c r="A6173" s="131" t="s">
        <v>8</v>
      </c>
      <c r="B6173" s="132">
        <v>44819</v>
      </c>
      <c r="C6173" s="133">
        <v>1</v>
      </c>
      <c r="D6173" s="134">
        <v>63.998429999999999</v>
      </c>
    </row>
    <row r="6174" spans="1:4" x14ac:dyDescent="0.25">
      <c r="A6174" s="131" t="s">
        <v>8</v>
      </c>
      <c r="B6174" s="132">
        <v>44819</v>
      </c>
      <c r="C6174" s="133">
        <v>2</v>
      </c>
      <c r="D6174" s="134">
        <v>66.900229999999993</v>
      </c>
    </row>
    <row r="6175" spans="1:4" x14ac:dyDescent="0.25">
      <c r="A6175" s="131" t="s">
        <v>8</v>
      </c>
      <c r="B6175" s="132">
        <v>44819</v>
      </c>
      <c r="C6175" s="133">
        <v>3</v>
      </c>
      <c r="D6175" s="134">
        <v>62.954059999999998</v>
      </c>
    </row>
    <row r="6176" spans="1:4" x14ac:dyDescent="0.25">
      <c r="A6176" s="131" t="s">
        <v>8</v>
      </c>
      <c r="B6176" s="132">
        <v>44819</v>
      </c>
      <c r="C6176" s="133">
        <v>4</v>
      </c>
      <c r="D6176" s="134">
        <v>63.111559999999997</v>
      </c>
    </row>
    <row r="6177" spans="1:4" x14ac:dyDescent="0.25">
      <c r="A6177" s="131" t="s">
        <v>8</v>
      </c>
      <c r="B6177" s="132">
        <v>44819</v>
      </c>
      <c r="C6177" s="133">
        <v>5</v>
      </c>
      <c r="D6177" s="134">
        <v>61.18235</v>
      </c>
    </row>
    <row r="6178" spans="1:4" x14ac:dyDescent="0.25">
      <c r="A6178" s="131" t="s">
        <v>8</v>
      </c>
      <c r="B6178" s="132">
        <v>44819</v>
      </c>
      <c r="C6178" s="133">
        <v>6</v>
      </c>
      <c r="D6178" s="134">
        <v>67.501800000000003</v>
      </c>
    </row>
    <row r="6179" spans="1:4" x14ac:dyDescent="0.25">
      <c r="A6179" s="131" t="s">
        <v>8</v>
      </c>
      <c r="B6179" s="132">
        <v>44819</v>
      </c>
      <c r="C6179" s="133">
        <v>7</v>
      </c>
      <c r="D6179" s="134">
        <v>68.391490000000005</v>
      </c>
    </row>
    <row r="6180" spans="1:4" x14ac:dyDescent="0.25">
      <c r="A6180" s="131" t="s">
        <v>8</v>
      </c>
      <c r="B6180" s="132">
        <v>44819</v>
      </c>
      <c r="C6180" s="133">
        <v>8</v>
      </c>
      <c r="D6180" s="134">
        <v>70.333100000000002</v>
      </c>
    </row>
    <row r="6181" spans="1:4" x14ac:dyDescent="0.25">
      <c r="A6181" s="131" t="s">
        <v>8</v>
      </c>
      <c r="B6181" s="132">
        <v>44819</v>
      </c>
      <c r="C6181" s="133">
        <v>9</v>
      </c>
      <c r="D6181" s="134">
        <v>70.048559999999995</v>
      </c>
    </row>
    <row r="6182" spans="1:4" x14ac:dyDescent="0.25">
      <c r="A6182" s="131" t="s">
        <v>8</v>
      </c>
      <c r="B6182" s="132">
        <v>44819</v>
      </c>
      <c r="C6182" s="133">
        <v>10</v>
      </c>
      <c r="D6182" s="134">
        <v>61.070300000000003</v>
      </c>
    </row>
    <row r="6183" spans="1:4" x14ac:dyDescent="0.25">
      <c r="A6183" s="131" t="s">
        <v>8</v>
      </c>
      <c r="B6183" s="132">
        <v>44819</v>
      </c>
      <c r="C6183" s="133">
        <v>11</v>
      </c>
      <c r="D6183" s="134">
        <v>53.884480000000003</v>
      </c>
    </row>
    <row r="6184" spans="1:4" x14ac:dyDescent="0.25">
      <c r="A6184" s="131" t="s">
        <v>8</v>
      </c>
      <c r="B6184" s="132">
        <v>44819</v>
      </c>
      <c r="C6184" s="133">
        <v>12</v>
      </c>
      <c r="D6184" s="134">
        <v>53.874400000000001</v>
      </c>
    </row>
    <row r="6185" spans="1:4" x14ac:dyDescent="0.25">
      <c r="A6185" s="131" t="s">
        <v>8</v>
      </c>
      <c r="B6185" s="132">
        <v>44819</v>
      </c>
      <c r="C6185" s="133">
        <v>13</v>
      </c>
      <c r="D6185" s="134">
        <v>49.919910000000002</v>
      </c>
    </row>
    <row r="6186" spans="1:4" x14ac:dyDescent="0.25">
      <c r="A6186" s="131" t="s">
        <v>8</v>
      </c>
      <c r="B6186" s="132">
        <v>44819</v>
      </c>
      <c r="C6186" s="133">
        <v>14</v>
      </c>
      <c r="D6186" s="134">
        <v>54.005659999999999</v>
      </c>
    </row>
    <row r="6187" spans="1:4" x14ac:dyDescent="0.25">
      <c r="A6187" s="131" t="s">
        <v>8</v>
      </c>
      <c r="B6187" s="132">
        <v>44819</v>
      </c>
      <c r="C6187" s="133">
        <v>15</v>
      </c>
      <c r="D6187" s="134">
        <v>61.641359999999999</v>
      </c>
    </row>
    <row r="6188" spans="1:4" x14ac:dyDescent="0.25">
      <c r="A6188" s="131" t="s">
        <v>8</v>
      </c>
      <c r="B6188" s="132">
        <v>44819</v>
      </c>
      <c r="C6188" s="133">
        <v>16</v>
      </c>
      <c r="D6188" s="134">
        <v>63.65757</v>
      </c>
    </row>
    <row r="6189" spans="1:4" x14ac:dyDescent="0.25">
      <c r="A6189" s="131" t="s">
        <v>8</v>
      </c>
      <c r="B6189" s="132">
        <v>44819</v>
      </c>
      <c r="C6189" s="133">
        <v>17</v>
      </c>
      <c r="D6189" s="134">
        <v>69.276989999999998</v>
      </c>
    </row>
    <row r="6190" spans="1:4" x14ac:dyDescent="0.25">
      <c r="A6190" s="131" t="s">
        <v>8</v>
      </c>
      <c r="B6190" s="132">
        <v>44819</v>
      </c>
      <c r="C6190" s="133">
        <v>18</v>
      </c>
      <c r="D6190" s="134">
        <v>60.865070000000003</v>
      </c>
    </row>
    <row r="6191" spans="1:4" x14ac:dyDescent="0.25">
      <c r="A6191" s="131" t="s">
        <v>8</v>
      </c>
      <c r="B6191" s="132">
        <v>44819</v>
      </c>
      <c r="C6191" s="133">
        <v>19</v>
      </c>
      <c r="D6191" s="134">
        <v>81.589129999999997</v>
      </c>
    </row>
    <row r="6192" spans="1:4" x14ac:dyDescent="0.25">
      <c r="A6192" s="131" t="s">
        <v>8</v>
      </c>
      <c r="B6192" s="132">
        <v>44819</v>
      </c>
      <c r="C6192" s="133">
        <v>20</v>
      </c>
      <c r="D6192" s="134">
        <v>78.844830000000002</v>
      </c>
    </row>
    <row r="6193" spans="1:4" x14ac:dyDescent="0.25">
      <c r="A6193" s="131" t="s">
        <v>8</v>
      </c>
      <c r="B6193" s="132">
        <v>44819</v>
      </c>
      <c r="C6193" s="133">
        <v>21</v>
      </c>
      <c r="D6193" s="134">
        <v>75.438550000000006</v>
      </c>
    </row>
    <row r="6194" spans="1:4" x14ac:dyDescent="0.25">
      <c r="A6194" s="131" t="s">
        <v>8</v>
      </c>
      <c r="B6194" s="132">
        <v>44819</v>
      </c>
      <c r="C6194" s="133">
        <v>22</v>
      </c>
      <c r="D6194" s="134">
        <v>88.194159999999997</v>
      </c>
    </row>
    <row r="6195" spans="1:4" x14ac:dyDescent="0.25">
      <c r="A6195" s="131" t="s">
        <v>8</v>
      </c>
      <c r="B6195" s="132">
        <v>44819</v>
      </c>
      <c r="C6195" s="133">
        <v>23</v>
      </c>
      <c r="D6195" s="134">
        <v>60.922719999999998</v>
      </c>
    </row>
    <row r="6196" spans="1:4" x14ac:dyDescent="0.25">
      <c r="A6196" s="131" t="s">
        <v>8</v>
      </c>
      <c r="B6196" s="132">
        <v>44819</v>
      </c>
      <c r="C6196" s="133">
        <v>24</v>
      </c>
      <c r="D6196" s="134">
        <v>68.132729999999995</v>
      </c>
    </row>
    <row r="6197" spans="1:4" x14ac:dyDescent="0.25">
      <c r="A6197" s="131" t="s">
        <v>8</v>
      </c>
      <c r="B6197" s="132">
        <v>44820</v>
      </c>
      <c r="C6197" s="133">
        <v>1</v>
      </c>
      <c r="D6197" s="134">
        <v>64.410799999999995</v>
      </c>
    </row>
    <row r="6198" spans="1:4" x14ac:dyDescent="0.25">
      <c r="A6198" s="131" t="s">
        <v>8</v>
      </c>
      <c r="B6198" s="132">
        <v>44820</v>
      </c>
      <c r="C6198" s="133">
        <v>2</v>
      </c>
      <c r="D6198" s="134">
        <v>56.204720000000002</v>
      </c>
    </row>
    <row r="6199" spans="1:4" x14ac:dyDescent="0.25">
      <c r="A6199" s="131" t="s">
        <v>8</v>
      </c>
      <c r="B6199" s="132">
        <v>44820</v>
      </c>
      <c r="C6199" s="133">
        <v>3</v>
      </c>
      <c r="D6199" s="134">
        <v>51.36495</v>
      </c>
    </row>
    <row r="6200" spans="1:4" x14ac:dyDescent="0.25">
      <c r="A6200" s="131" t="s">
        <v>8</v>
      </c>
      <c r="B6200" s="132">
        <v>44820</v>
      </c>
      <c r="C6200" s="133">
        <v>4</v>
      </c>
      <c r="D6200" s="134">
        <v>50.252180000000003</v>
      </c>
    </row>
    <row r="6201" spans="1:4" x14ac:dyDescent="0.25">
      <c r="A6201" s="131" t="s">
        <v>8</v>
      </c>
      <c r="B6201" s="132">
        <v>44820</v>
      </c>
      <c r="C6201" s="133">
        <v>5</v>
      </c>
      <c r="D6201" s="134">
        <v>49.205249999999999</v>
      </c>
    </row>
    <row r="6202" spans="1:4" x14ac:dyDescent="0.25">
      <c r="A6202" s="131" t="s">
        <v>8</v>
      </c>
      <c r="B6202" s="132">
        <v>44820</v>
      </c>
      <c r="C6202" s="133">
        <v>6</v>
      </c>
      <c r="D6202" s="134">
        <v>50.830590000000001</v>
      </c>
    </row>
    <row r="6203" spans="1:4" x14ac:dyDescent="0.25">
      <c r="A6203" s="131" t="s">
        <v>8</v>
      </c>
      <c r="B6203" s="132">
        <v>44820</v>
      </c>
      <c r="C6203" s="133">
        <v>7</v>
      </c>
      <c r="D6203" s="134">
        <v>55.2761</v>
      </c>
    </row>
    <row r="6204" spans="1:4" x14ac:dyDescent="0.25">
      <c r="A6204" s="131" t="s">
        <v>8</v>
      </c>
      <c r="B6204" s="132">
        <v>44820</v>
      </c>
      <c r="C6204" s="133">
        <v>8</v>
      </c>
      <c r="D6204" s="134">
        <v>62.429650000000002</v>
      </c>
    </row>
    <row r="6205" spans="1:4" x14ac:dyDescent="0.25">
      <c r="A6205" s="131" t="s">
        <v>8</v>
      </c>
      <c r="B6205" s="132">
        <v>44820</v>
      </c>
      <c r="C6205" s="133">
        <v>9</v>
      </c>
      <c r="D6205" s="134">
        <v>62.900799999999997</v>
      </c>
    </row>
    <row r="6206" spans="1:4" x14ac:dyDescent="0.25">
      <c r="A6206" s="131" t="s">
        <v>8</v>
      </c>
      <c r="B6206" s="132">
        <v>44820</v>
      </c>
      <c r="C6206" s="133">
        <v>10</v>
      </c>
      <c r="D6206" s="134">
        <v>56.285200000000003</v>
      </c>
    </row>
    <row r="6207" spans="1:4" x14ac:dyDescent="0.25">
      <c r="A6207" s="131" t="s">
        <v>8</v>
      </c>
      <c r="B6207" s="132">
        <v>44820</v>
      </c>
      <c r="C6207" s="133">
        <v>11</v>
      </c>
      <c r="D6207" s="134">
        <v>54.062849999999997</v>
      </c>
    </row>
    <row r="6208" spans="1:4" x14ac:dyDescent="0.25">
      <c r="A6208" s="131" t="s">
        <v>8</v>
      </c>
      <c r="B6208" s="132">
        <v>44820</v>
      </c>
      <c r="C6208" s="133">
        <v>12</v>
      </c>
      <c r="D6208" s="134">
        <v>38.930239999999998</v>
      </c>
    </row>
    <row r="6209" spans="1:4" x14ac:dyDescent="0.25">
      <c r="A6209" s="131" t="s">
        <v>8</v>
      </c>
      <c r="B6209" s="132">
        <v>44820</v>
      </c>
      <c r="C6209" s="133">
        <v>13</v>
      </c>
      <c r="D6209" s="134">
        <v>36.33126</v>
      </c>
    </row>
    <row r="6210" spans="1:4" x14ac:dyDescent="0.25">
      <c r="A6210" s="131" t="s">
        <v>8</v>
      </c>
      <c r="B6210" s="132">
        <v>44820</v>
      </c>
      <c r="C6210" s="133">
        <v>14</v>
      </c>
      <c r="D6210" s="134">
        <v>44.329360000000001</v>
      </c>
    </row>
    <row r="6211" spans="1:4" x14ac:dyDescent="0.25">
      <c r="A6211" s="131" t="s">
        <v>8</v>
      </c>
      <c r="B6211" s="132">
        <v>44820</v>
      </c>
      <c r="C6211" s="133">
        <v>15</v>
      </c>
      <c r="D6211" s="134">
        <v>55.887479999999996</v>
      </c>
    </row>
    <row r="6212" spans="1:4" x14ac:dyDescent="0.25">
      <c r="A6212" s="131" t="s">
        <v>8</v>
      </c>
      <c r="B6212" s="132">
        <v>44820</v>
      </c>
      <c r="C6212" s="133">
        <v>16</v>
      </c>
      <c r="D6212" s="134">
        <v>59.224469999999997</v>
      </c>
    </row>
    <row r="6213" spans="1:4" x14ac:dyDescent="0.25">
      <c r="A6213" s="131" t="s">
        <v>8</v>
      </c>
      <c r="B6213" s="132">
        <v>44820</v>
      </c>
      <c r="C6213" s="133">
        <v>17</v>
      </c>
      <c r="D6213" s="134">
        <v>58.54025</v>
      </c>
    </row>
    <row r="6214" spans="1:4" x14ac:dyDescent="0.25">
      <c r="A6214" s="131" t="s">
        <v>8</v>
      </c>
      <c r="B6214" s="132">
        <v>44820</v>
      </c>
      <c r="C6214" s="133">
        <v>18</v>
      </c>
      <c r="D6214" s="134">
        <v>54.18929</v>
      </c>
    </row>
    <row r="6215" spans="1:4" x14ac:dyDescent="0.25">
      <c r="A6215" s="131" t="s">
        <v>8</v>
      </c>
      <c r="B6215" s="132">
        <v>44820</v>
      </c>
      <c r="C6215" s="133">
        <v>19</v>
      </c>
      <c r="D6215" s="134">
        <v>59.942839999999997</v>
      </c>
    </row>
    <row r="6216" spans="1:4" x14ac:dyDescent="0.25">
      <c r="A6216" s="131" t="s">
        <v>8</v>
      </c>
      <c r="B6216" s="132">
        <v>44820</v>
      </c>
      <c r="C6216" s="133">
        <v>20</v>
      </c>
      <c r="D6216" s="134">
        <v>68.954980000000006</v>
      </c>
    </row>
    <row r="6217" spans="1:4" x14ac:dyDescent="0.25">
      <c r="A6217" s="131" t="s">
        <v>8</v>
      </c>
      <c r="B6217" s="132">
        <v>44820</v>
      </c>
      <c r="C6217" s="133">
        <v>21</v>
      </c>
      <c r="D6217" s="134">
        <v>65.786240000000006</v>
      </c>
    </row>
    <row r="6218" spans="1:4" x14ac:dyDescent="0.25">
      <c r="A6218" s="131" t="s">
        <v>8</v>
      </c>
      <c r="B6218" s="132">
        <v>44820</v>
      </c>
      <c r="C6218" s="133">
        <v>22</v>
      </c>
      <c r="D6218" s="134">
        <v>63.47522</v>
      </c>
    </row>
    <row r="6219" spans="1:4" x14ac:dyDescent="0.25">
      <c r="A6219" s="131" t="s">
        <v>8</v>
      </c>
      <c r="B6219" s="132">
        <v>44820</v>
      </c>
      <c r="C6219" s="133">
        <v>23</v>
      </c>
      <c r="D6219" s="134">
        <v>62.609070000000003</v>
      </c>
    </row>
    <row r="6220" spans="1:4" x14ac:dyDescent="0.25">
      <c r="A6220" s="131" t="s">
        <v>8</v>
      </c>
      <c r="B6220" s="132">
        <v>44820</v>
      </c>
      <c r="C6220" s="133">
        <v>24</v>
      </c>
      <c r="D6220" s="134">
        <v>63.7577</v>
      </c>
    </row>
    <row r="6221" spans="1:4" x14ac:dyDescent="0.25">
      <c r="A6221" s="131" t="s">
        <v>8</v>
      </c>
      <c r="B6221" s="132">
        <v>44821</v>
      </c>
      <c r="C6221" s="133">
        <v>1</v>
      </c>
      <c r="D6221" s="134">
        <v>58.342700000000001</v>
      </c>
    </row>
    <row r="6222" spans="1:4" x14ac:dyDescent="0.25">
      <c r="A6222" s="131" t="s">
        <v>8</v>
      </c>
      <c r="B6222" s="132">
        <v>44821</v>
      </c>
      <c r="C6222" s="133">
        <v>2</v>
      </c>
      <c r="D6222" s="134">
        <v>57.382680000000001</v>
      </c>
    </row>
    <row r="6223" spans="1:4" x14ac:dyDescent="0.25">
      <c r="A6223" s="131" t="s">
        <v>8</v>
      </c>
      <c r="B6223" s="132">
        <v>44821</v>
      </c>
      <c r="C6223" s="133">
        <v>3</v>
      </c>
      <c r="D6223" s="134">
        <v>58.168840000000003</v>
      </c>
    </row>
    <row r="6224" spans="1:4" x14ac:dyDescent="0.25">
      <c r="A6224" s="131" t="s">
        <v>8</v>
      </c>
      <c r="B6224" s="132">
        <v>44821</v>
      </c>
      <c r="C6224" s="133">
        <v>4</v>
      </c>
      <c r="D6224" s="134">
        <v>55.410220000000002</v>
      </c>
    </row>
    <row r="6225" spans="1:4" x14ac:dyDescent="0.25">
      <c r="A6225" s="131" t="s">
        <v>8</v>
      </c>
      <c r="B6225" s="132">
        <v>44821</v>
      </c>
      <c r="C6225" s="133">
        <v>5</v>
      </c>
      <c r="D6225" s="134">
        <v>56.080530000000003</v>
      </c>
    </row>
    <row r="6226" spans="1:4" x14ac:dyDescent="0.25">
      <c r="A6226" s="131" t="s">
        <v>8</v>
      </c>
      <c r="B6226" s="132">
        <v>44821</v>
      </c>
      <c r="C6226" s="133">
        <v>6</v>
      </c>
      <c r="D6226" s="134">
        <v>59.847029999999997</v>
      </c>
    </row>
    <row r="6227" spans="1:4" x14ac:dyDescent="0.25">
      <c r="A6227" s="131" t="s">
        <v>8</v>
      </c>
      <c r="B6227" s="132">
        <v>44821</v>
      </c>
      <c r="C6227" s="133">
        <v>7</v>
      </c>
      <c r="D6227" s="134">
        <v>59.292920000000002</v>
      </c>
    </row>
    <row r="6228" spans="1:4" x14ac:dyDescent="0.25">
      <c r="A6228" s="131" t="s">
        <v>8</v>
      </c>
      <c r="B6228" s="132">
        <v>44821</v>
      </c>
      <c r="C6228" s="133">
        <v>8</v>
      </c>
      <c r="D6228" s="134">
        <v>55.865969999999997</v>
      </c>
    </row>
    <row r="6229" spans="1:4" x14ac:dyDescent="0.25">
      <c r="A6229" s="131" t="s">
        <v>8</v>
      </c>
      <c r="B6229" s="132">
        <v>44821</v>
      </c>
      <c r="C6229" s="133">
        <v>9</v>
      </c>
      <c r="D6229" s="134">
        <v>51.87236</v>
      </c>
    </row>
    <row r="6230" spans="1:4" x14ac:dyDescent="0.25">
      <c r="A6230" s="131" t="s">
        <v>8</v>
      </c>
      <c r="B6230" s="132">
        <v>44821</v>
      </c>
      <c r="C6230" s="133">
        <v>10</v>
      </c>
      <c r="D6230" s="134">
        <v>42.694400000000002</v>
      </c>
    </row>
    <row r="6231" spans="1:4" x14ac:dyDescent="0.25">
      <c r="A6231" s="131" t="s">
        <v>8</v>
      </c>
      <c r="B6231" s="132">
        <v>44821</v>
      </c>
      <c r="C6231" s="133">
        <v>11</v>
      </c>
      <c r="D6231" s="134">
        <v>32.181930000000001</v>
      </c>
    </row>
    <row r="6232" spans="1:4" x14ac:dyDescent="0.25">
      <c r="A6232" s="131" t="s">
        <v>8</v>
      </c>
      <c r="B6232" s="132">
        <v>44821</v>
      </c>
      <c r="C6232" s="133">
        <v>12</v>
      </c>
      <c r="D6232" s="134">
        <v>32.328150000000001</v>
      </c>
    </row>
    <row r="6233" spans="1:4" x14ac:dyDescent="0.25">
      <c r="A6233" s="131" t="s">
        <v>8</v>
      </c>
      <c r="B6233" s="132">
        <v>44821</v>
      </c>
      <c r="C6233" s="133">
        <v>13</v>
      </c>
      <c r="D6233" s="134">
        <v>30.522659999999998</v>
      </c>
    </row>
    <row r="6234" spans="1:4" x14ac:dyDescent="0.25">
      <c r="A6234" s="131" t="s">
        <v>8</v>
      </c>
      <c r="B6234" s="132">
        <v>44821</v>
      </c>
      <c r="C6234" s="133">
        <v>14</v>
      </c>
      <c r="D6234" s="134">
        <v>35.256300000000003</v>
      </c>
    </row>
    <row r="6235" spans="1:4" x14ac:dyDescent="0.25">
      <c r="A6235" s="131" t="s">
        <v>8</v>
      </c>
      <c r="B6235" s="132">
        <v>44821</v>
      </c>
      <c r="C6235" s="133">
        <v>15</v>
      </c>
      <c r="D6235" s="134">
        <v>29.422470000000001</v>
      </c>
    </row>
    <row r="6236" spans="1:4" x14ac:dyDescent="0.25">
      <c r="A6236" s="131" t="s">
        <v>8</v>
      </c>
      <c r="B6236" s="132">
        <v>44821</v>
      </c>
      <c r="C6236" s="133">
        <v>16</v>
      </c>
      <c r="D6236" s="134">
        <v>32.882829999999998</v>
      </c>
    </row>
    <row r="6237" spans="1:4" x14ac:dyDescent="0.25">
      <c r="A6237" s="131" t="s">
        <v>8</v>
      </c>
      <c r="B6237" s="132">
        <v>44821</v>
      </c>
      <c r="C6237" s="133">
        <v>17</v>
      </c>
      <c r="D6237" s="134">
        <v>20.584140000000001</v>
      </c>
    </row>
    <row r="6238" spans="1:4" x14ac:dyDescent="0.25">
      <c r="A6238" s="131" t="s">
        <v>8</v>
      </c>
      <c r="B6238" s="132">
        <v>44821</v>
      </c>
      <c r="C6238" s="133">
        <v>18</v>
      </c>
      <c r="D6238" s="134">
        <v>20.389510000000001</v>
      </c>
    </row>
    <row r="6239" spans="1:4" x14ac:dyDescent="0.25">
      <c r="A6239" s="131" t="s">
        <v>8</v>
      </c>
      <c r="B6239" s="132">
        <v>44821</v>
      </c>
      <c r="C6239" s="133">
        <v>19</v>
      </c>
      <c r="D6239" s="134">
        <v>34.773260000000001</v>
      </c>
    </row>
    <row r="6240" spans="1:4" x14ac:dyDescent="0.25">
      <c r="A6240" s="131" t="s">
        <v>8</v>
      </c>
      <c r="B6240" s="132">
        <v>44821</v>
      </c>
      <c r="C6240" s="133">
        <v>20</v>
      </c>
      <c r="D6240" s="134">
        <v>68.700209999999998</v>
      </c>
    </row>
    <row r="6241" spans="1:4" x14ac:dyDescent="0.25">
      <c r="A6241" s="131" t="s">
        <v>8</v>
      </c>
      <c r="B6241" s="132">
        <v>44821</v>
      </c>
      <c r="C6241" s="133">
        <v>21</v>
      </c>
      <c r="D6241" s="134">
        <v>61.506520000000002</v>
      </c>
    </row>
    <row r="6242" spans="1:4" x14ac:dyDescent="0.25">
      <c r="A6242" s="131" t="s">
        <v>8</v>
      </c>
      <c r="B6242" s="132">
        <v>44821</v>
      </c>
      <c r="C6242" s="133">
        <v>22</v>
      </c>
      <c r="D6242" s="134">
        <v>62.57667</v>
      </c>
    </row>
    <row r="6243" spans="1:4" x14ac:dyDescent="0.25">
      <c r="A6243" s="131" t="s">
        <v>8</v>
      </c>
      <c r="B6243" s="132">
        <v>44821</v>
      </c>
      <c r="C6243" s="133">
        <v>23</v>
      </c>
      <c r="D6243" s="134">
        <v>65.153360000000006</v>
      </c>
    </row>
    <row r="6244" spans="1:4" x14ac:dyDescent="0.25">
      <c r="A6244" s="131" t="s">
        <v>8</v>
      </c>
      <c r="B6244" s="132">
        <v>44821</v>
      </c>
      <c r="C6244" s="133">
        <v>24</v>
      </c>
      <c r="D6244" s="134">
        <v>59.658200000000001</v>
      </c>
    </row>
    <row r="6245" spans="1:4" x14ac:dyDescent="0.25">
      <c r="A6245" s="131" t="s">
        <v>8</v>
      </c>
      <c r="B6245" s="132">
        <v>44822</v>
      </c>
      <c r="C6245" s="133">
        <v>1</v>
      </c>
      <c r="D6245" s="134">
        <v>56.253700000000002</v>
      </c>
    </row>
    <row r="6246" spans="1:4" x14ac:dyDescent="0.25">
      <c r="A6246" s="131" t="s">
        <v>8</v>
      </c>
      <c r="B6246" s="132">
        <v>44822</v>
      </c>
      <c r="C6246" s="133">
        <v>2</v>
      </c>
      <c r="D6246" s="134">
        <v>52.571350000000002</v>
      </c>
    </row>
    <row r="6247" spans="1:4" x14ac:dyDescent="0.25">
      <c r="A6247" s="131" t="s">
        <v>8</v>
      </c>
      <c r="B6247" s="132">
        <v>44822</v>
      </c>
      <c r="C6247" s="133">
        <v>3</v>
      </c>
      <c r="D6247" s="134">
        <v>51.156709999999997</v>
      </c>
    </row>
    <row r="6248" spans="1:4" x14ac:dyDescent="0.25">
      <c r="A6248" s="131" t="s">
        <v>8</v>
      </c>
      <c r="B6248" s="132">
        <v>44822</v>
      </c>
      <c r="C6248" s="133">
        <v>4</v>
      </c>
      <c r="D6248" s="134">
        <v>47.617959999999997</v>
      </c>
    </row>
    <row r="6249" spans="1:4" x14ac:dyDescent="0.25">
      <c r="A6249" s="131" t="s">
        <v>8</v>
      </c>
      <c r="B6249" s="132">
        <v>44822</v>
      </c>
      <c r="C6249" s="133">
        <v>5</v>
      </c>
      <c r="D6249" s="134">
        <v>48.316890000000001</v>
      </c>
    </row>
    <row r="6250" spans="1:4" x14ac:dyDescent="0.25">
      <c r="A6250" s="131" t="s">
        <v>8</v>
      </c>
      <c r="B6250" s="132">
        <v>44822</v>
      </c>
      <c r="C6250" s="133">
        <v>6</v>
      </c>
      <c r="D6250" s="134">
        <v>50.105539999999998</v>
      </c>
    </row>
    <row r="6251" spans="1:4" x14ac:dyDescent="0.25">
      <c r="A6251" s="131" t="s">
        <v>8</v>
      </c>
      <c r="B6251" s="132">
        <v>44822</v>
      </c>
      <c r="C6251" s="133">
        <v>7</v>
      </c>
      <c r="D6251" s="134">
        <v>51.922519999999999</v>
      </c>
    </row>
    <row r="6252" spans="1:4" x14ac:dyDescent="0.25">
      <c r="A6252" s="131" t="s">
        <v>8</v>
      </c>
      <c r="B6252" s="132">
        <v>44822</v>
      </c>
      <c r="C6252" s="133">
        <v>8</v>
      </c>
      <c r="D6252" s="134">
        <v>49.108899999999998</v>
      </c>
    </row>
    <row r="6253" spans="1:4" x14ac:dyDescent="0.25">
      <c r="A6253" s="131" t="s">
        <v>8</v>
      </c>
      <c r="B6253" s="132">
        <v>44822</v>
      </c>
      <c r="C6253" s="133">
        <v>9</v>
      </c>
      <c r="D6253" s="134">
        <v>47.36974</v>
      </c>
    </row>
    <row r="6254" spans="1:4" x14ac:dyDescent="0.25">
      <c r="A6254" s="131" t="s">
        <v>8</v>
      </c>
      <c r="B6254" s="132">
        <v>44822</v>
      </c>
      <c r="C6254" s="133">
        <v>10</v>
      </c>
      <c r="D6254" s="134">
        <v>44.397320000000001</v>
      </c>
    </row>
    <row r="6255" spans="1:4" x14ac:dyDescent="0.25">
      <c r="A6255" s="131" t="s">
        <v>8</v>
      </c>
      <c r="B6255" s="132">
        <v>44822</v>
      </c>
      <c r="C6255" s="133">
        <v>11</v>
      </c>
      <c r="D6255" s="134">
        <v>44.159089999999999</v>
      </c>
    </row>
    <row r="6256" spans="1:4" x14ac:dyDescent="0.25">
      <c r="A6256" s="131" t="s">
        <v>8</v>
      </c>
      <c r="B6256" s="132">
        <v>44822</v>
      </c>
      <c r="C6256" s="133">
        <v>12</v>
      </c>
      <c r="D6256" s="134">
        <v>45.325699999999998</v>
      </c>
    </row>
    <row r="6257" spans="1:4" x14ac:dyDescent="0.25">
      <c r="A6257" s="131" t="s">
        <v>8</v>
      </c>
      <c r="B6257" s="132">
        <v>44822</v>
      </c>
      <c r="C6257" s="133">
        <v>13</v>
      </c>
      <c r="D6257" s="134">
        <v>43.307090000000002</v>
      </c>
    </row>
    <row r="6258" spans="1:4" x14ac:dyDescent="0.25">
      <c r="A6258" s="131" t="s">
        <v>8</v>
      </c>
      <c r="B6258" s="132">
        <v>44822</v>
      </c>
      <c r="C6258" s="133">
        <v>14</v>
      </c>
      <c r="D6258" s="134">
        <v>57.20402</v>
      </c>
    </row>
    <row r="6259" spans="1:4" x14ac:dyDescent="0.25">
      <c r="A6259" s="131" t="s">
        <v>8</v>
      </c>
      <c r="B6259" s="132">
        <v>44822</v>
      </c>
      <c r="C6259" s="133">
        <v>15</v>
      </c>
      <c r="D6259" s="134">
        <v>49.960880000000003</v>
      </c>
    </row>
    <row r="6260" spans="1:4" x14ac:dyDescent="0.25">
      <c r="A6260" s="131" t="s">
        <v>8</v>
      </c>
      <c r="B6260" s="132">
        <v>44822</v>
      </c>
      <c r="C6260" s="133">
        <v>16</v>
      </c>
      <c r="D6260" s="134">
        <v>58.685540000000003</v>
      </c>
    </row>
    <row r="6261" spans="1:4" x14ac:dyDescent="0.25">
      <c r="A6261" s="131" t="s">
        <v>8</v>
      </c>
      <c r="B6261" s="132">
        <v>44822</v>
      </c>
      <c r="C6261" s="133">
        <v>17</v>
      </c>
      <c r="D6261" s="134">
        <v>58.740180000000002</v>
      </c>
    </row>
    <row r="6262" spans="1:4" x14ac:dyDescent="0.25">
      <c r="A6262" s="131" t="s">
        <v>8</v>
      </c>
      <c r="B6262" s="132">
        <v>44822</v>
      </c>
      <c r="C6262" s="133">
        <v>18</v>
      </c>
      <c r="D6262" s="134">
        <v>61.101219999999998</v>
      </c>
    </row>
    <row r="6263" spans="1:4" x14ac:dyDescent="0.25">
      <c r="A6263" s="131" t="s">
        <v>8</v>
      </c>
      <c r="B6263" s="132">
        <v>44822</v>
      </c>
      <c r="C6263" s="133">
        <v>19</v>
      </c>
      <c r="D6263" s="134">
        <v>74.201490000000007</v>
      </c>
    </row>
    <row r="6264" spans="1:4" x14ac:dyDescent="0.25">
      <c r="A6264" s="131" t="s">
        <v>8</v>
      </c>
      <c r="B6264" s="132">
        <v>44822</v>
      </c>
      <c r="C6264" s="133">
        <v>20</v>
      </c>
      <c r="D6264" s="134">
        <v>82.810670000000002</v>
      </c>
    </row>
    <row r="6265" spans="1:4" x14ac:dyDescent="0.25">
      <c r="A6265" s="131" t="s">
        <v>8</v>
      </c>
      <c r="B6265" s="132">
        <v>44822</v>
      </c>
      <c r="C6265" s="133">
        <v>21</v>
      </c>
      <c r="D6265" s="134">
        <v>75.089089999999999</v>
      </c>
    </row>
    <row r="6266" spans="1:4" x14ac:dyDescent="0.25">
      <c r="A6266" s="131" t="s">
        <v>8</v>
      </c>
      <c r="B6266" s="132">
        <v>44822</v>
      </c>
      <c r="C6266" s="133">
        <v>22</v>
      </c>
      <c r="D6266" s="134">
        <v>79.532600000000002</v>
      </c>
    </row>
    <row r="6267" spans="1:4" x14ac:dyDescent="0.25">
      <c r="A6267" s="131" t="s">
        <v>8</v>
      </c>
      <c r="B6267" s="132">
        <v>44822</v>
      </c>
      <c r="C6267" s="133">
        <v>23</v>
      </c>
      <c r="D6267" s="134">
        <v>84.420119999999997</v>
      </c>
    </row>
    <row r="6268" spans="1:4" x14ac:dyDescent="0.25">
      <c r="A6268" s="131" t="s">
        <v>8</v>
      </c>
      <c r="B6268" s="132">
        <v>44822</v>
      </c>
      <c r="C6268" s="133">
        <v>24</v>
      </c>
      <c r="D6268" s="134">
        <v>63.470230000000001</v>
      </c>
    </row>
    <row r="6269" spans="1:4" x14ac:dyDescent="0.25">
      <c r="A6269" s="131" t="s">
        <v>8</v>
      </c>
      <c r="B6269" s="132">
        <v>44823</v>
      </c>
      <c r="C6269" s="133">
        <v>1</v>
      </c>
      <c r="D6269" s="134">
        <v>54.286099999999998</v>
      </c>
    </row>
    <row r="6270" spans="1:4" x14ac:dyDescent="0.25">
      <c r="A6270" s="131" t="s">
        <v>8</v>
      </c>
      <c r="B6270" s="132">
        <v>44823</v>
      </c>
      <c r="C6270" s="133">
        <v>2</v>
      </c>
      <c r="D6270" s="134">
        <v>55.33372</v>
      </c>
    </row>
    <row r="6271" spans="1:4" x14ac:dyDescent="0.25">
      <c r="A6271" s="131" t="s">
        <v>8</v>
      </c>
      <c r="B6271" s="132">
        <v>44823</v>
      </c>
      <c r="C6271" s="133">
        <v>3</v>
      </c>
      <c r="D6271" s="134">
        <v>53.44388</v>
      </c>
    </row>
    <row r="6272" spans="1:4" x14ac:dyDescent="0.25">
      <c r="A6272" s="131" t="s">
        <v>8</v>
      </c>
      <c r="B6272" s="132">
        <v>44823</v>
      </c>
      <c r="C6272" s="133">
        <v>4</v>
      </c>
      <c r="D6272" s="134">
        <v>53.332619999999999</v>
      </c>
    </row>
    <row r="6273" spans="1:4" x14ac:dyDescent="0.25">
      <c r="A6273" s="131" t="s">
        <v>8</v>
      </c>
      <c r="B6273" s="132">
        <v>44823</v>
      </c>
      <c r="C6273" s="133">
        <v>5</v>
      </c>
      <c r="D6273" s="134">
        <v>54.726939999999999</v>
      </c>
    </row>
    <row r="6274" spans="1:4" x14ac:dyDescent="0.25">
      <c r="A6274" s="131" t="s">
        <v>8</v>
      </c>
      <c r="B6274" s="132">
        <v>44823</v>
      </c>
      <c r="C6274" s="133">
        <v>6</v>
      </c>
      <c r="D6274" s="134">
        <v>56.023470000000003</v>
      </c>
    </row>
    <row r="6275" spans="1:4" x14ac:dyDescent="0.25">
      <c r="A6275" s="131" t="s">
        <v>8</v>
      </c>
      <c r="B6275" s="132">
        <v>44823</v>
      </c>
      <c r="C6275" s="133">
        <v>7</v>
      </c>
      <c r="D6275" s="134">
        <v>61.846490000000003</v>
      </c>
    </row>
    <row r="6276" spans="1:4" x14ac:dyDescent="0.25">
      <c r="A6276" s="131" t="s">
        <v>8</v>
      </c>
      <c r="B6276" s="132">
        <v>44823</v>
      </c>
      <c r="C6276" s="133">
        <v>8</v>
      </c>
      <c r="D6276" s="134">
        <v>73.676299999999998</v>
      </c>
    </row>
    <row r="6277" spans="1:4" x14ac:dyDescent="0.25">
      <c r="A6277" s="131" t="s">
        <v>8</v>
      </c>
      <c r="B6277" s="132">
        <v>44823</v>
      </c>
      <c r="C6277" s="133">
        <v>9</v>
      </c>
      <c r="D6277" s="134">
        <v>63.025039999999997</v>
      </c>
    </row>
    <row r="6278" spans="1:4" x14ac:dyDescent="0.25">
      <c r="A6278" s="131" t="s">
        <v>8</v>
      </c>
      <c r="B6278" s="132">
        <v>44823</v>
      </c>
      <c r="C6278" s="133">
        <v>10</v>
      </c>
      <c r="D6278" s="134">
        <v>60.950760000000002</v>
      </c>
    </row>
    <row r="6279" spans="1:4" x14ac:dyDescent="0.25">
      <c r="A6279" s="131" t="s">
        <v>8</v>
      </c>
      <c r="B6279" s="132">
        <v>44823</v>
      </c>
      <c r="C6279" s="133">
        <v>11</v>
      </c>
      <c r="D6279" s="134">
        <v>62.636780000000002</v>
      </c>
    </row>
    <row r="6280" spans="1:4" x14ac:dyDescent="0.25">
      <c r="A6280" s="131" t="s">
        <v>8</v>
      </c>
      <c r="B6280" s="132">
        <v>44823</v>
      </c>
      <c r="C6280" s="133">
        <v>12</v>
      </c>
      <c r="D6280" s="134">
        <v>65.695790000000002</v>
      </c>
    </row>
    <row r="6281" spans="1:4" x14ac:dyDescent="0.25">
      <c r="A6281" s="131" t="s">
        <v>8</v>
      </c>
      <c r="B6281" s="132">
        <v>44823</v>
      </c>
      <c r="C6281" s="133">
        <v>13</v>
      </c>
      <c r="D6281" s="134">
        <v>64.626419999999996</v>
      </c>
    </row>
    <row r="6282" spans="1:4" x14ac:dyDescent="0.25">
      <c r="A6282" s="131" t="s">
        <v>8</v>
      </c>
      <c r="B6282" s="132">
        <v>44823</v>
      </c>
      <c r="C6282" s="133">
        <v>14</v>
      </c>
      <c r="D6282" s="134">
        <v>62.3048</v>
      </c>
    </row>
    <row r="6283" spans="1:4" x14ac:dyDescent="0.25">
      <c r="A6283" s="131" t="s">
        <v>8</v>
      </c>
      <c r="B6283" s="132">
        <v>44823</v>
      </c>
      <c r="C6283" s="133">
        <v>15</v>
      </c>
      <c r="D6283" s="134">
        <v>67.314279999999997</v>
      </c>
    </row>
    <row r="6284" spans="1:4" x14ac:dyDescent="0.25">
      <c r="A6284" s="131" t="s">
        <v>8</v>
      </c>
      <c r="B6284" s="132">
        <v>44823</v>
      </c>
      <c r="C6284" s="133">
        <v>16</v>
      </c>
      <c r="D6284" s="134">
        <v>67.525700000000001</v>
      </c>
    </row>
    <row r="6285" spans="1:4" x14ac:dyDescent="0.25">
      <c r="A6285" s="131" t="s">
        <v>8</v>
      </c>
      <c r="B6285" s="132">
        <v>44823</v>
      </c>
      <c r="C6285" s="133">
        <v>17</v>
      </c>
      <c r="D6285" s="134">
        <v>78.873459999999994</v>
      </c>
    </row>
    <row r="6286" spans="1:4" x14ac:dyDescent="0.25">
      <c r="A6286" s="131" t="s">
        <v>8</v>
      </c>
      <c r="B6286" s="132">
        <v>44823</v>
      </c>
      <c r="C6286" s="133">
        <v>18</v>
      </c>
      <c r="D6286" s="134">
        <v>73.661019999999994</v>
      </c>
    </row>
    <row r="6287" spans="1:4" x14ac:dyDescent="0.25">
      <c r="A6287" s="131" t="s">
        <v>8</v>
      </c>
      <c r="B6287" s="132">
        <v>44823</v>
      </c>
      <c r="C6287" s="133">
        <v>19</v>
      </c>
      <c r="D6287" s="134">
        <v>90.845359999999999</v>
      </c>
    </row>
    <row r="6288" spans="1:4" x14ac:dyDescent="0.25">
      <c r="A6288" s="131" t="s">
        <v>8</v>
      </c>
      <c r="B6288" s="132">
        <v>44823</v>
      </c>
      <c r="C6288" s="133">
        <v>20</v>
      </c>
      <c r="D6288" s="134">
        <v>128.25735</v>
      </c>
    </row>
    <row r="6289" spans="1:4" x14ac:dyDescent="0.25">
      <c r="A6289" s="131" t="s">
        <v>8</v>
      </c>
      <c r="B6289" s="132">
        <v>44823</v>
      </c>
      <c r="C6289" s="133">
        <v>21</v>
      </c>
      <c r="D6289" s="134">
        <v>97.926789999999997</v>
      </c>
    </row>
    <row r="6290" spans="1:4" x14ac:dyDescent="0.25">
      <c r="A6290" s="131" t="s">
        <v>8</v>
      </c>
      <c r="B6290" s="132">
        <v>44823</v>
      </c>
      <c r="C6290" s="133">
        <v>22</v>
      </c>
      <c r="D6290" s="134">
        <v>108.86564</v>
      </c>
    </row>
    <row r="6291" spans="1:4" x14ac:dyDescent="0.25">
      <c r="A6291" s="131" t="s">
        <v>8</v>
      </c>
      <c r="B6291" s="132">
        <v>44823</v>
      </c>
      <c r="C6291" s="133">
        <v>23</v>
      </c>
      <c r="D6291" s="134">
        <v>120.13037</v>
      </c>
    </row>
    <row r="6292" spans="1:4" x14ac:dyDescent="0.25">
      <c r="A6292" s="131" t="s">
        <v>8</v>
      </c>
      <c r="B6292" s="132">
        <v>44823</v>
      </c>
      <c r="C6292" s="133">
        <v>24</v>
      </c>
      <c r="D6292" s="134">
        <v>73.348420000000004</v>
      </c>
    </row>
    <row r="6293" spans="1:4" x14ac:dyDescent="0.25">
      <c r="A6293" s="131" t="s">
        <v>8</v>
      </c>
      <c r="B6293" s="132">
        <v>44824</v>
      </c>
      <c r="C6293" s="133">
        <v>1</v>
      </c>
      <c r="D6293" s="134">
        <v>68.779740000000004</v>
      </c>
    </row>
    <row r="6294" spans="1:4" x14ac:dyDescent="0.25">
      <c r="A6294" s="131" t="s">
        <v>8</v>
      </c>
      <c r="B6294" s="132">
        <v>44824</v>
      </c>
      <c r="C6294" s="133">
        <v>2</v>
      </c>
      <c r="D6294" s="134">
        <v>67.249570000000006</v>
      </c>
    </row>
    <row r="6295" spans="1:4" x14ac:dyDescent="0.25">
      <c r="A6295" s="131" t="s">
        <v>8</v>
      </c>
      <c r="B6295" s="132">
        <v>44824</v>
      </c>
      <c r="C6295" s="133">
        <v>3</v>
      </c>
      <c r="D6295" s="134">
        <v>62.247990000000001</v>
      </c>
    </row>
    <row r="6296" spans="1:4" x14ac:dyDescent="0.25">
      <c r="A6296" s="131" t="s">
        <v>8</v>
      </c>
      <c r="B6296" s="132">
        <v>44824</v>
      </c>
      <c r="C6296" s="133">
        <v>4</v>
      </c>
      <c r="D6296" s="134">
        <v>61.151910000000001</v>
      </c>
    </row>
    <row r="6297" spans="1:4" x14ac:dyDescent="0.25">
      <c r="A6297" s="131" t="s">
        <v>8</v>
      </c>
      <c r="B6297" s="132">
        <v>44824</v>
      </c>
      <c r="C6297" s="133">
        <v>5</v>
      </c>
      <c r="D6297" s="134">
        <v>56.317929999999997</v>
      </c>
    </row>
    <row r="6298" spans="1:4" x14ac:dyDescent="0.25">
      <c r="A6298" s="131" t="s">
        <v>8</v>
      </c>
      <c r="B6298" s="132">
        <v>44824</v>
      </c>
      <c r="C6298" s="133">
        <v>6</v>
      </c>
      <c r="D6298" s="134">
        <v>66.609710000000007</v>
      </c>
    </row>
    <row r="6299" spans="1:4" x14ac:dyDescent="0.25">
      <c r="A6299" s="131" t="s">
        <v>8</v>
      </c>
      <c r="B6299" s="132">
        <v>44824</v>
      </c>
      <c r="C6299" s="133">
        <v>7</v>
      </c>
      <c r="D6299" s="134">
        <v>81.275139999999993</v>
      </c>
    </row>
    <row r="6300" spans="1:4" x14ac:dyDescent="0.25">
      <c r="A6300" s="131" t="s">
        <v>8</v>
      </c>
      <c r="B6300" s="132">
        <v>44824</v>
      </c>
      <c r="C6300" s="133">
        <v>8</v>
      </c>
      <c r="D6300" s="134">
        <v>80.244100000000003</v>
      </c>
    </row>
    <row r="6301" spans="1:4" x14ac:dyDescent="0.25">
      <c r="A6301" s="131" t="s">
        <v>8</v>
      </c>
      <c r="B6301" s="132">
        <v>44824</v>
      </c>
      <c r="C6301" s="133">
        <v>9</v>
      </c>
      <c r="D6301" s="134">
        <v>67.558440000000004</v>
      </c>
    </row>
    <row r="6302" spans="1:4" x14ac:dyDescent="0.25">
      <c r="A6302" s="131" t="s">
        <v>8</v>
      </c>
      <c r="B6302" s="132">
        <v>44824</v>
      </c>
      <c r="C6302" s="133">
        <v>10</v>
      </c>
      <c r="D6302" s="134">
        <v>56.538499999999999</v>
      </c>
    </row>
    <row r="6303" spans="1:4" x14ac:dyDescent="0.25">
      <c r="A6303" s="131" t="s">
        <v>8</v>
      </c>
      <c r="B6303" s="132">
        <v>44824</v>
      </c>
      <c r="C6303" s="133">
        <v>11</v>
      </c>
      <c r="D6303" s="134">
        <v>55.436149999999998</v>
      </c>
    </row>
    <row r="6304" spans="1:4" x14ac:dyDescent="0.25">
      <c r="A6304" s="131" t="s">
        <v>8</v>
      </c>
      <c r="B6304" s="132">
        <v>44824</v>
      </c>
      <c r="C6304" s="133">
        <v>12</v>
      </c>
      <c r="D6304" s="134">
        <v>58.370310000000003</v>
      </c>
    </row>
    <row r="6305" spans="1:4" x14ac:dyDescent="0.25">
      <c r="A6305" s="131" t="s">
        <v>8</v>
      </c>
      <c r="B6305" s="132">
        <v>44824</v>
      </c>
      <c r="C6305" s="133">
        <v>13</v>
      </c>
      <c r="D6305" s="134">
        <v>59.506270000000001</v>
      </c>
    </row>
    <row r="6306" spans="1:4" x14ac:dyDescent="0.25">
      <c r="A6306" s="131" t="s">
        <v>8</v>
      </c>
      <c r="B6306" s="132">
        <v>44824</v>
      </c>
      <c r="C6306" s="133">
        <v>14</v>
      </c>
      <c r="D6306" s="134">
        <v>60.252989999999997</v>
      </c>
    </row>
    <row r="6307" spans="1:4" x14ac:dyDescent="0.25">
      <c r="A6307" s="131" t="s">
        <v>8</v>
      </c>
      <c r="B6307" s="132">
        <v>44824</v>
      </c>
      <c r="C6307" s="133">
        <v>15</v>
      </c>
      <c r="D6307" s="134">
        <v>64.976190000000003</v>
      </c>
    </row>
    <row r="6308" spans="1:4" x14ac:dyDescent="0.25">
      <c r="A6308" s="131" t="s">
        <v>8</v>
      </c>
      <c r="B6308" s="132">
        <v>44824</v>
      </c>
      <c r="C6308" s="133">
        <v>16</v>
      </c>
      <c r="D6308" s="134">
        <v>69.635319999999993</v>
      </c>
    </row>
    <row r="6309" spans="1:4" x14ac:dyDescent="0.25">
      <c r="A6309" s="131" t="s">
        <v>8</v>
      </c>
      <c r="B6309" s="132">
        <v>44824</v>
      </c>
      <c r="C6309" s="133">
        <v>17</v>
      </c>
      <c r="D6309" s="134">
        <v>67.936809999999994</v>
      </c>
    </row>
    <row r="6310" spans="1:4" x14ac:dyDescent="0.25">
      <c r="A6310" s="131" t="s">
        <v>8</v>
      </c>
      <c r="B6310" s="132">
        <v>44824</v>
      </c>
      <c r="C6310" s="133">
        <v>18</v>
      </c>
      <c r="D6310" s="134">
        <v>69.714759999999998</v>
      </c>
    </row>
    <row r="6311" spans="1:4" x14ac:dyDescent="0.25">
      <c r="A6311" s="131" t="s">
        <v>8</v>
      </c>
      <c r="B6311" s="132">
        <v>44824</v>
      </c>
      <c r="C6311" s="133">
        <v>19</v>
      </c>
      <c r="D6311" s="134">
        <v>81.556269999999998</v>
      </c>
    </row>
    <row r="6312" spans="1:4" x14ac:dyDescent="0.25">
      <c r="A6312" s="131" t="s">
        <v>8</v>
      </c>
      <c r="B6312" s="132">
        <v>44824</v>
      </c>
      <c r="C6312" s="133">
        <v>20</v>
      </c>
      <c r="D6312" s="134">
        <v>110.54250999999999</v>
      </c>
    </row>
    <row r="6313" spans="1:4" x14ac:dyDescent="0.25">
      <c r="A6313" s="131" t="s">
        <v>8</v>
      </c>
      <c r="B6313" s="132">
        <v>44824</v>
      </c>
      <c r="C6313" s="133">
        <v>21</v>
      </c>
      <c r="D6313" s="134">
        <v>113.51242000000001</v>
      </c>
    </row>
    <row r="6314" spans="1:4" x14ac:dyDescent="0.25">
      <c r="A6314" s="131" t="s">
        <v>8</v>
      </c>
      <c r="B6314" s="132">
        <v>44824</v>
      </c>
      <c r="C6314" s="133">
        <v>22</v>
      </c>
      <c r="D6314" s="134">
        <v>97.138750000000002</v>
      </c>
    </row>
    <row r="6315" spans="1:4" x14ac:dyDescent="0.25">
      <c r="A6315" s="131" t="s">
        <v>8</v>
      </c>
      <c r="B6315" s="132">
        <v>44824</v>
      </c>
      <c r="C6315" s="133">
        <v>23</v>
      </c>
      <c r="D6315" s="134">
        <v>87.950069999999997</v>
      </c>
    </row>
    <row r="6316" spans="1:4" x14ac:dyDescent="0.25">
      <c r="A6316" s="131" t="s">
        <v>8</v>
      </c>
      <c r="B6316" s="132">
        <v>44824</v>
      </c>
      <c r="C6316" s="133">
        <v>24</v>
      </c>
      <c r="D6316" s="134">
        <v>88.564639999999997</v>
      </c>
    </row>
    <row r="6317" spans="1:4" x14ac:dyDescent="0.25">
      <c r="A6317" s="131" t="s">
        <v>8</v>
      </c>
      <c r="B6317" s="132">
        <v>44825</v>
      </c>
      <c r="C6317" s="133">
        <v>1</v>
      </c>
      <c r="D6317" s="134">
        <v>72.849850000000004</v>
      </c>
    </row>
    <row r="6318" spans="1:4" x14ac:dyDescent="0.25">
      <c r="A6318" s="131" t="s">
        <v>8</v>
      </c>
      <c r="B6318" s="132">
        <v>44825</v>
      </c>
      <c r="C6318" s="133">
        <v>2</v>
      </c>
      <c r="D6318" s="134">
        <v>71.159710000000004</v>
      </c>
    </row>
    <row r="6319" spans="1:4" x14ac:dyDescent="0.25">
      <c r="A6319" s="131" t="s">
        <v>8</v>
      </c>
      <c r="B6319" s="132">
        <v>44825</v>
      </c>
      <c r="C6319" s="133">
        <v>3</v>
      </c>
      <c r="D6319" s="134">
        <v>68.677229999999994</v>
      </c>
    </row>
    <row r="6320" spans="1:4" x14ac:dyDescent="0.25">
      <c r="A6320" s="131" t="s">
        <v>8</v>
      </c>
      <c r="B6320" s="132">
        <v>44825</v>
      </c>
      <c r="C6320" s="133">
        <v>4</v>
      </c>
      <c r="D6320" s="134">
        <v>62.508690000000001</v>
      </c>
    </row>
    <row r="6321" spans="1:4" x14ac:dyDescent="0.25">
      <c r="A6321" s="131" t="s">
        <v>8</v>
      </c>
      <c r="B6321" s="132">
        <v>44825</v>
      </c>
      <c r="C6321" s="133">
        <v>5</v>
      </c>
      <c r="D6321" s="134">
        <v>63.846069999999997</v>
      </c>
    </row>
    <row r="6322" spans="1:4" x14ac:dyDescent="0.25">
      <c r="A6322" s="131" t="s">
        <v>8</v>
      </c>
      <c r="B6322" s="132">
        <v>44825</v>
      </c>
      <c r="C6322" s="133">
        <v>6</v>
      </c>
      <c r="D6322" s="134">
        <v>83.254050000000007</v>
      </c>
    </row>
    <row r="6323" spans="1:4" x14ac:dyDescent="0.25">
      <c r="A6323" s="131" t="s">
        <v>8</v>
      </c>
      <c r="B6323" s="132">
        <v>44825</v>
      </c>
      <c r="C6323" s="133">
        <v>7</v>
      </c>
      <c r="D6323" s="134">
        <v>88.402349999999998</v>
      </c>
    </row>
    <row r="6324" spans="1:4" x14ac:dyDescent="0.25">
      <c r="A6324" s="131" t="s">
        <v>8</v>
      </c>
      <c r="B6324" s="132">
        <v>44825</v>
      </c>
      <c r="C6324" s="133">
        <v>8</v>
      </c>
      <c r="D6324" s="134">
        <v>109.29244</v>
      </c>
    </row>
    <row r="6325" spans="1:4" x14ac:dyDescent="0.25">
      <c r="A6325" s="131" t="s">
        <v>8</v>
      </c>
      <c r="B6325" s="132">
        <v>44825</v>
      </c>
      <c r="C6325" s="133">
        <v>9</v>
      </c>
      <c r="D6325" s="134">
        <v>71.424369999999996</v>
      </c>
    </row>
    <row r="6326" spans="1:4" x14ac:dyDescent="0.25">
      <c r="A6326" s="131" t="s">
        <v>8</v>
      </c>
      <c r="B6326" s="132">
        <v>44825</v>
      </c>
      <c r="C6326" s="133">
        <v>10</v>
      </c>
      <c r="D6326" s="134">
        <v>68.405789999999996</v>
      </c>
    </row>
    <row r="6327" spans="1:4" x14ac:dyDescent="0.25">
      <c r="A6327" s="131" t="s">
        <v>8</v>
      </c>
      <c r="B6327" s="132">
        <v>44825</v>
      </c>
      <c r="C6327" s="133">
        <v>11</v>
      </c>
      <c r="D6327" s="134">
        <v>59.518239999999999</v>
      </c>
    </row>
    <row r="6328" spans="1:4" x14ac:dyDescent="0.25">
      <c r="A6328" s="131" t="s">
        <v>8</v>
      </c>
      <c r="B6328" s="132">
        <v>44825</v>
      </c>
      <c r="C6328" s="133">
        <v>12</v>
      </c>
      <c r="D6328" s="134">
        <v>60.77308</v>
      </c>
    </row>
    <row r="6329" spans="1:4" x14ac:dyDescent="0.25">
      <c r="A6329" s="131" t="s">
        <v>8</v>
      </c>
      <c r="B6329" s="132">
        <v>44825</v>
      </c>
      <c r="C6329" s="133">
        <v>13</v>
      </c>
      <c r="D6329" s="134">
        <v>61.514159999999997</v>
      </c>
    </row>
    <row r="6330" spans="1:4" x14ac:dyDescent="0.25">
      <c r="A6330" s="131" t="s">
        <v>8</v>
      </c>
      <c r="B6330" s="132">
        <v>44825</v>
      </c>
      <c r="C6330" s="133">
        <v>14</v>
      </c>
      <c r="D6330" s="134">
        <v>64.823650000000001</v>
      </c>
    </row>
    <row r="6331" spans="1:4" x14ac:dyDescent="0.25">
      <c r="A6331" s="131" t="s">
        <v>8</v>
      </c>
      <c r="B6331" s="132">
        <v>44825</v>
      </c>
      <c r="C6331" s="133">
        <v>15</v>
      </c>
      <c r="D6331" s="134">
        <v>59.31917</v>
      </c>
    </row>
    <row r="6332" spans="1:4" x14ac:dyDescent="0.25">
      <c r="A6332" s="131" t="s">
        <v>8</v>
      </c>
      <c r="B6332" s="132">
        <v>44825</v>
      </c>
      <c r="C6332" s="133">
        <v>16</v>
      </c>
      <c r="D6332" s="134">
        <v>55.669840000000001</v>
      </c>
    </row>
    <row r="6333" spans="1:4" x14ac:dyDescent="0.25">
      <c r="A6333" s="131" t="s">
        <v>8</v>
      </c>
      <c r="B6333" s="132">
        <v>44825</v>
      </c>
      <c r="C6333" s="133">
        <v>17</v>
      </c>
      <c r="D6333" s="134">
        <v>58.903410000000001</v>
      </c>
    </row>
    <row r="6334" spans="1:4" x14ac:dyDescent="0.25">
      <c r="A6334" s="131" t="s">
        <v>8</v>
      </c>
      <c r="B6334" s="132">
        <v>44825</v>
      </c>
      <c r="C6334" s="133">
        <v>18</v>
      </c>
      <c r="D6334" s="134">
        <v>54.123759999999997</v>
      </c>
    </row>
    <row r="6335" spans="1:4" x14ac:dyDescent="0.25">
      <c r="A6335" s="131" t="s">
        <v>8</v>
      </c>
      <c r="B6335" s="132">
        <v>44825</v>
      </c>
      <c r="C6335" s="133">
        <v>19</v>
      </c>
      <c r="D6335" s="134">
        <v>67.409289999999999</v>
      </c>
    </row>
    <row r="6336" spans="1:4" x14ac:dyDescent="0.25">
      <c r="A6336" s="131" t="s">
        <v>8</v>
      </c>
      <c r="B6336" s="132">
        <v>44825</v>
      </c>
      <c r="C6336" s="133">
        <v>20</v>
      </c>
      <c r="D6336" s="134">
        <v>77.541690000000003</v>
      </c>
    </row>
    <row r="6337" spans="1:4" x14ac:dyDescent="0.25">
      <c r="A6337" s="131" t="s">
        <v>8</v>
      </c>
      <c r="B6337" s="132">
        <v>44825</v>
      </c>
      <c r="C6337" s="133">
        <v>21</v>
      </c>
      <c r="D6337" s="134">
        <v>75.730379999999997</v>
      </c>
    </row>
    <row r="6338" spans="1:4" x14ac:dyDescent="0.25">
      <c r="A6338" s="131" t="s">
        <v>8</v>
      </c>
      <c r="B6338" s="132">
        <v>44825</v>
      </c>
      <c r="C6338" s="133">
        <v>22</v>
      </c>
      <c r="D6338" s="134">
        <v>73.954419999999999</v>
      </c>
    </row>
    <row r="6339" spans="1:4" x14ac:dyDescent="0.25">
      <c r="A6339" s="131" t="s">
        <v>8</v>
      </c>
      <c r="B6339" s="132">
        <v>44825</v>
      </c>
      <c r="C6339" s="133">
        <v>23</v>
      </c>
      <c r="D6339" s="134">
        <v>67.571550000000002</v>
      </c>
    </row>
    <row r="6340" spans="1:4" x14ac:dyDescent="0.25">
      <c r="A6340" s="131" t="s">
        <v>8</v>
      </c>
      <c r="B6340" s="132">
        <v>44825</v>
      </c>
      <c r="C6340" s="133">
        <v>24</v>
      </c>
      <c r="D6340" s="134">
        <v>67.851330000000004</v>
      </c>
    </row>
    <row r="6341" spans="1:4" x14ac:dyDescent="0.25">
      <c r="A6341" s="131" t="s">
        <v>8</v>
      </c>
      <c r="B6341" s="132">
        <v>44826</v>
      </c>
      <c r="C6341" s="133">
        <v>1</v>
      </c>
      <c r="D6341" s="134">
        <v>61.635590000000001</v>
      </c>
    </row>
    <row r="6342" spans="1:4" x14ac:dyDescent="0.25">
      <c r="A6342" s="131" t="s">
        <v>8</v>
      </c>
      <c r="B6342" s="132">
        <v>44826</v>
      </c>
      <c r="C6342" s="133">
        <v>2</v>
      </c>
      <c r="D6342" s="134">
        <v>59.126910000000002</v>
      </c>
    </row>
    <row r="6343" spans="1:4" x14ac:dyDescent="0.25">
      <c r="A6343" s="131" t="s">
        <v>8</v>
      </c>
      <c r="B6343" s="132">
        <v>44826</v>
      </c>
      <c r="C6343" s="133">
        <v>3</v>
      </c>
      <c r="D6343" s="134">
        <v>58.374510000000001</v>
      </c>
    </row>
    <row r="6344" spans="1:4" x14ac:dyDescent="0.25">
      <c r="A6344" s="131" t="s">
        <v>8</v>
      </c>
      <c r="B6344" s="132">
        <v>44826</v>
      </c>
      <c r="C6344" s="133">
        <v>4</v>
      </c>
      <c r="D6344" s="134">
        <v>55.811250000000001</v>
      </c>
    </row>
    <row r="6345" spans="1:4" x14ac:dyDescent="0.25">
      <c r="A6345" s="131" t="s">
        <v>8</v>
      </c>
      <c r="B6345" s="132">
        <v>44826</v>
      </c>
      <c r="C6345" s="133">
        <v>5</v>
      </c>
      <c r="D6345" s="134">
        <v>60.028689999999997</v>
      </c>
    </row>
    <row r="6346" spans="1:4" x14ac:dyDescent="0.25">
      <c r="A6346" s="131" t="s">
        <v>8</v>
      </c>
      <c r="B6346" s="132">
        <v>44826</v>
      </c>
      <c r="C6346" s="133">
        <v>6</v>
      </c>
      <c r="D6346" s="134">
        <v>57.969900000000003</v>
      </c>
    </row>
    <row r="6347" spans="1:4" x14ac:dyDescent="0.25">
      <c r="A6347" s="131" t="s">
        <v>8</v>
      </c>
      <c r="B6347" s="132">
        <v>44826</v>
      </c>
      <c r="C6347" s="133">
        <v>7</v>
      </c>
      <c r="D6347" s="134">
        <v>62.769410000000001</v>
      </c>
    </row>
    <row r="6348" spans="1:4" x14ac:dyDescent="0.25">
      <c r="A6348" s="131" t="s">
        <v>8</v>
      </c>
      <c r="B6348" s="132">
        <v>44826</v>
      </c>
      <c r="C6348" s="133">
        <v>8</v>
      </c>
      <c r="D6348" s="134">
        <v>69.856890000000007</v>
      </c>
    </row>
    <row r="6349" spans="1:4" x14ac:dyDescent="0.25">
      <c r="A6349" s="131" t="s">
        <v>8</v>
      </c>
      <c r="B6349" s="132">
        <v>44826</v>
      </c>
      <c r="C6349" s="133">
        <v>9</v>
      </c>
      <c r="D6349" s="134">
        <v>58.251629999999999</v>
      </c>
    </row>
    <row r="6350" spans="1:4" x14ac:dyDescent="0.25">
      <c r="A6350" s="131" t="s">
        <v>8</v>
      </c>
      <c r="B6350" s="132">
        <v>44826</v>
      </c>
      <c r="C6350" s="133">
        <v>10</v>
      </c>
      <c r="D6350" s="134">
        <v>42.375300000000003</v>
      </c>
    </row>
    <row r="6351" spans="1:4" x14ac:dyDescent="0.25">
      <c r="A6351" s="131" t="s">
        <v>8</v>
      </c>
      <c r="B6351" s="132">
        <v>44826</v>
      </c>
      <c r="C6351" s="133">
        <v>11</v>
      </c>
      <c r="D6351" s="134">
        <v>35.092550000000003</v>
      </c>
    </row>
    <row r="6352" spans="1:4" x14ac:dyDescent="0.25">
      <c r="A6352" s="131" t="s">
        <v>8</v>
      </c>
      <c r="B6352" s="132">
        <v>44826</v>
      </c>
      <c r="C6352" s="133">
        <v>12</v>
      </c>
      <c r="D6352" s="134">
        <v>30.838360000000002</v>
      </c>
    </row>
    <row r="6353" spans="1:4" x14ac:dyDescent="0.25">
      <c r="A6353" s="131" t="s">
        <v>8</v>
      </c>
      <c r="B6353" s="132">
        <v>44826</v>
      </c>
      <c r="C6353" s="133">
        <v>13</v>
      </c>
      <c r="D6353" s="134">
        <v>12.072950000000001</v>
      </c>
    </row>
    <row r="6354" spans="1:4" x14ac:dyDescent="0.25">
      <c r="A6354" s="131" t="s">
        <v>8</v>
      </c>
      <c r="B6354" s="132">
        <v>44826</v>
      </c>
      <c r="C6354" s="133">
        <v>14</v>
      </c>
      <c r="D6354" s="134">
        <v>17.3644</v>
      </c>
    </row>
    <row r="6355" spans="1:4" x14ac:dyDescent="0.25">
      <c r="A6355" s="131" t="s">
        <v>8</v>
      </c>
      <c r="B6355" s="132">
        <v>44826</v>
      </c>
      <c r="C6355" s="133">
        <v>15</v>
      </c>
      <c r="D6355" s="134">
        <v>30.588100000000001</v>
      </c>
    </row>
    <row r="6356" spans="1:4" x14ac:dyDescent="0.25">
      <c r="A6356" s="131" t="s">
        <v>8</v>
      </c>
      <c r="B6356" s="132">
        <v>44826</v>
      </c>
      <c r="C6356" s="133">
        <v>16</v>
      </c>
      <c r="D6356" s="134">
        <v>35.797339999999998</v>
      </c>
    </row>
    <row r="6357" spans="1:4" x14ac:dyDescent="0.25">
      <c r="A6357" s="131" t="s">
        <v>8</v>
      </c>
      <c r="B6357" s="132">
        <v>44826</v>
      </c>
      <c r="C6357" s="133">
        <v>17</v>
      </c>
      <c r="D6357" s="134">
        <v>38.073279999999997</v>
      </c>
    </row>
    <row r="6358" spans="1:4" x14ac:dyDescent="0.25">
      <c r="A6358" s="131" t="s">
        <v>8</v>
      </c>
      <c r="B6358" s="132">
        <v>44826</v>
      </c>
      <c r="C6358" s="133">
        <v>18</v>
      </c>
      <c r="D6358" s="134">
        <v>32.463509999999999</v>
      </c>
    </row>
    <row r="6359" spans="1:4" x14ac:dyDescent="0.25">
      <c r="A6359" s="131" t="s">
        <v>8</v>
      </c>
      <c r="B6359" s="132">
        <v>44826</v>
      </c>
      <c r="C6359" s="133">
        <v>19</v>
      </c>
      <c r="D6359" s="134">
        <v>53.564239999999998</v>
      </c>
    </row>
    <row r="6360" spans="1:4" x14ac:dyDescent="0.25">
      <c r="A6360" s="131" t="s">
        <v>8</v>
      </c>
      <c r="B6360" s="132">
        <v>44826</v>
      </c>
      <c r="C6360" s="133">
        <v>20</v>
      </c>
      <c r="D6360" s="134">
        <v>68.263140000000007</v>
      </c>
    </row>
    <row r="6361" spans="1:4" x14ac:dyDescent="0.25">
      <c r="A6361" s="131" t="s">
        <v>8</v>
      </c>
      <c r="B6361" s="132">
        <v>44826</v>
      </c>
      <c r="C6361" s="133">
        <v>21</v>
      </c>
      <c r="D6361" s="134">
        <v>57.383830000000003</v>
      </c>
    </row>
    <row r="6362" spans="1:4" x14ac:dyDescent="0.25">
      <c r="A6362" s="131" t="s">
        <v>8</v>
      </c>
      <c r="B6362" s="132">
        <v>44826</v>
      </c>
      <c r="C6362" s="133">
        <v>22</v>
      </c>
      <c r="D6362" s="134">
        <v>69.265929999999997</v>
      </c>
    </row>
    <row r="6363" spans="1:4" x14ac:dyDescent="0.25">
      <c r="A6363" s="131" t="s">
        <v>8</v>
      </c>
      <c r="B6363" s="132">
        <v>44826</v>
      </c>
      <c r="C6363" s="133">
        <v>23</v>
      </c>
      <c r="D6363" s="134">
        <v>65.334990000000005</v>
      </c>
    </row>
    <row r="6364" spans="1:4" x14ac:dyDescent="0.25">
      <c r="A6364" s="131" t="s">
        <v>8</v>
      </c>
      <c r="B6364" s="132">
        <v>44826</v>
      </c>
      <c r="C6364" s="133">
        <v>24</v>
      </c>
      <c r="D6364" s="134">
        <v>65.425240000000002</v>
      </c>
    </row>
    <row r="6365" spans="1:4" x14ac:dyDescent="0.25">
      <c r="A6365" s="131" t="s">
        <v>8</v>
      </c>
      <c r="B6365" s="132">
        <v>44827</v>
      </c>
      <c r="C6365" s="133">
        <v>1</v>
      </c>
      <c r="D6365" s="134">
        <v>55.232849999999999</v>
      </c>
    </row>
    <row r="6366" spans="1:4" x14ac:dyDescent="0.25">
      <c r="A6366" s="131" t="s">
        <v>8</v>
      </c>
      <c r="B6366" s="132">
        <v>44827</v>
      </c>
      <c r="C6366" s="133">
        <v>2</v>
      </c>
      <c r="D6366" s="134">
        <v>53.95326</v>
      </c>
    </row>
    <row r="6367" spans="1:4" x14ac:dyDescent="0.25">
      <c r="A6367" s="131" t="s">
        <v>8</v>
      </c>
      <c r="B6367" s="132">
        <v>44827</v>
      </c>
      <c r="C6367" s="133">
        <v>3</v>
      </c>
      <c r="D6367" s="134">
        <v>54.96152</v>
      </c>
    </row>
    <row r="6368" spans="1:4" x14ac:dyDescent="0.25">
      <c r="A6368" s="131" t="s">
        <v>8</v>
      </c>
      <c r="B6368" s="132">
        <v>44827</v>
      </c>
      <c r="C6368" s="133">
        <v>4</v>
      </c>
      <c r="D6368" s="134">
        <v>49.794229999999999</v>
      </c>
    </row>
    <row r="6369" spans="1:4" x14ac:dyDescent="0.25">
      <c r="A6369" s="131" t="s">
        <v>8</v>
      </c>
      <c r="B6369" s="132">
        <v>44827</v>
      </c>
      <c r="C6369" s="133">
        <v>5</v>
      </c>
      <c r="D6369" s="134">
        <v>48.093359999999997</v>
      </c>
    </row>
    <row r="6370" spans="1:4" x14ac:dyDescent="0.25">
      <c r="A6370" s="131" t="s">
        <v>8</v>
      </c>
      <c r="B6370" s="132">
        <v>44827</v>
      </c>
      <c r="C6370" s="133">
        <v>6</v>
      </c>
      <c r="D6370" s="134">
        <v>48.353430000000003</v>
      </c>
    </row>
    <row r="6371" spans="1:4" x14ac:dyDescent="0.25">
      <c r="A6371" s="131" t="s">
        <v>8</v>
      </c>
      <c r="B6371" s="132">
        <v>44827</v>
      </c>
      <c r="C6371" s="133">
        <v>7</v>
      </c>
      <c r="D6371" s="134">
        <v>55.214230000000001</v>
      </c>
    </row>
    <row r="6372" spans="1:4" x14ac:dyDescent="0.25">
      <c r="A6372" s="131" t="s">
        <v>8</v>
      </c>
      <c r="B6372" s="132">
        <v>44827</v>
      </c>
      <c r="C6372" s="133">
        <v>8</v>
      </c>
      <c r="D6372" s="134">
        <v>60.500279999999997</v>
      </c>
    </row>
    <row r="6373" spans="1:4" x14ac:dyDescent="0.25">
      <c r="A6373" s="131" t="s">
        <v>8</v>
      </c>
      <c r="B6373" s="132">
        <v>44827</v>
      </c>
      <c r="C6373" s="133">
        <v>9</v>
      </c>
      <c r="D6373" s="134">
        <v>47.571190000000001</v>
      </c>
    </row>
    <row r="6374" spans="1:4" x14ac:dyDescent="0.25">
      <c r="A6374" s="131" t="s">
        <v>8</v>
      </c>
      <c r="B6374" s="132">
        <v>44827</v>
      </c>
      <c r="C6374" s="133">
        <v>10</v>
      </c>
      <c r="D6374" s="134">
        <v>40.957380000000001</v>
      </c>
    </row>
    <row r="6375" spans="1:4" x14ac:dyDescent="0.25">
      <c r="A6375" s="131" t="s">
        <v>8</v>
      </c>
      <c r="B6375" s="132">
        <v>44827</v>
      </c>
      <c r="C6375" s="133">
        <v>11</v>
      </c>
      <c r="D6375" s="134">
        <v>41.506889999999999</v>
      </c>
    </row>
    <row r="6376" spans="1:4" x14ac:dyDescent="0.25">
      <c r="A6376" s="131" t="s">
        <v>8</v>
      </c>
      <c r="B6376" s="132">
        <v>44827</v>
      </c>
      <c r="C6376" s="133">
        <v>12</v>
      </c>
      <c r="D6376" s="134">
        <v>34.84404</v>
      </c>
    </row>
    <row r="6377" spans="1:4" x14ac:dyDescent="0.25">
      <c r="A6377" s="131" t="s">
        <v>8</v>
      </c>
      <c r="B6377" s="132">
        <v>44827</v>
      </c>
      <c r="C6377" s="133">
        <v>13</v>
      </c>
      <c r="D6377" s="134">
        <v>33.756720000000001</v>
      </c>
    </row>
    <row r="6378" spans="1:4" x14ac:dyDescent="0.25">
      <c r="A6378" s="131" t="s">
        <v>8</v>
      </c>
      <c r="B6378" s="132">
        <v>44827</v>
      </c>
      <c r="C6378" s="133">
        <v>14</v>
      </c>
      <c r="D6378" s="134">
        <v>36.673969999999997</v>
      </c>
    </row>
    <row r="6379" spans="1:4" x14ac:dyDescent="0.25">
      <c r="A6379" s="131" t="s">
        <v>8</v>
      </c>
      <c r="B6379" s="132">
        <v>44827</v>
      </c>
      <c r="C6379" s="133">
        <v>15</v>
      </c>
      <c r="D6379" s="134">
        <v>52.21472</v>
      </c>
    </row>
    <row r="6380" spans="1:4" x14ac:dyDescent="0.25">
      <c r="A6380" s="131" t="s">
        <v>8</v>
      </c>
      <c r="B6380" s="132">
        <v>44827</v>
      </c>
      <c r="C6380" s="133">
        <v>16</v>
      </c>
      <c r="D6380" s="134">
        <v>54.980159999999998</v>
      </c>
    </row>
    <row r="6381" spans="1:4" x14ac:dyDescent="0.25">
      <c r="A6381" s="131" t="s">
        <v>8</v>
      </c>
      <c r="B6381" s="132">
        <v>44827</v>
      </c>
      <c r="C6381" s="133">
        <v>17</v>
      </c>
      <c r="D6381" s="134">
        <v>64.993579999999994</v>
      </c>
    </row>
    <row r="6382" spans="1:4" x14ac:dyDescent="0.25">
      <c r="A6382" s="131" t="s">
        <v>8</v>
      </c>
      <c r="B6382" s="132">
        <v>44827</v>
      </c>
      <c r="C6382" s="133">
        <v>18</v>
      </c>
      <c r="D6382" s="134">
        <v>71.16816</v>
      </c>
    </row>
    <row r="6383" spans="1:4" x14ac:dyDescent="0.25">
      <c r="A6383" s="131" t="s">
        <v>8</v>
      </c>
      <c r="B6383" s="132">
        <v>44827</v>
      </c>
      <c r="C6383" s="133">
        <v>19</v>
      </c>
      <c r="D6383" s="134">
        <v>86.037790000000001</v>
      </c>
    </row>
    <row r="6384" spans="1:4" x14ac:dyDescent="0.25">
      <c r="A6384" s="131" t="s">
        <v>8</v>
      </c>
      <c r="B6384" s="132">
        <v>44827</v>
      </c>
      <c r="C6384" s="133">
        <v>20</v>
      </c>
      <c r="D6384" s="134">
        <v>73.269580000000005</v>
      </c>
    </row>
    <row r="6385" spans="1:4" x14ac:dyDescent="0.25">
      <c r="A6385" s="131" t="s">
        <v>8</v>
      </c>
      <c r="B6385" s="132">
        <v>44827</v>
      </c>
      <c r="C6385" s="133">
        <v>21</v>
      </c>
      <c r="D6385" s="134">
        <v>67.8626</v>
      </c>
    </row>
    <row r="6386" spans="1:4" x14ac:dyDescent="0.25">
      <c r="A6386" s="131" t="s">
        <v>8</v>
      </c>
      <c r="B6386" s="132">
        <v>44827</v>
      </c>
      <c r="C6386" s="133">
        <v>22</v>
      </c>
      <c r="D6386" s="134">
        <v>72.029690000000002</v>
      </c>
    </row>
    <row r="6387" spans="1:4" x14ac:dyDescent="0.25">
      <c r="A6387" s="131" t="s">
        <v>8</v>
      </c>
      <c r="B6387" s="132">
        <v>44827</v>
      </c>
      <c r="C6387" s="133">
        <v>23</v>
      </c>
      <c r="D6387" s="134">
        <v>77.068550000000002</v>
      </c>
    </row>
    <row r="6388" spans="1:4" x14ac:dyDescent="0.25">
      <c r="A6388" s="131" t="s">
        <v>8</v>
      </c>
      <c r="B6388" s="132">
        <v>44827</v>
      </c>
      <c r="C6388" s="133">
        <v>24</v>
      </c>
      <c r="D6388" s="134">
        <v>83.080479999999994</v>
      </c>
    </row>
    <row r="6389" spans="1:4" x14ac:dyDescent="0.25">
      <c r="A6389" s="131" t="s">
        <v>8</v>
      </c>
      <c r="B6389" s="132">
        <v>44828</v>
      </c>
      <c r="C6389" s="133">
        <v>1</v>
      </c>
      <c r="D6389" s="134">
        <v>71.909580000000005</v>
      </c>
    </row>
    <row r="6390" spans="1:4" x14ac:dyDescent="0.25">
      <c r="A6390" s="131" t="s">
        <v>8</v>
      </c>
      <c r="B6390" s="132">
        <v>44828</v>
      </c>
      <c r="C6390" s="133">
        <v>2</v>
      </c>
      <c r="D6390" s="134">
        <v>66.921189999999996</v>
      </c>
    </row>
    <row r="6391" spans="1:4" x14ac:dyDescent="0.25">
      <c r="A6391" s="131" t="s">
        <v>8</v>
      </c>
      <c r="B6391" s="132">
        <v>44828</v>
      </c>
      <c r="C6391" s="133">
        <v>3</v>
      </c>
      <c r="D6391" s="134">
        <v>67.226640000000003</v>
      </c>
    </row>
    <row r="6392" spans="1:4" x14ac:dyDescent="0.25">
      <c r="A6392" s="131" t="s">
        <v>8</v>
      </c>
      <c r="B6392" s="132">
        <v>44828</v>
      </c>
      <c r="C6392" s="133">
        <v>4</v>
      </c>
      <c r="D6392" s="134">
        <v>56.035339999999998</v>
      </c>
    </row>
    <row r="6393" spans="1:4" x14ac:dyDescent="0.25">
      <c r="A6393" s="131" t="s">
        <v>8</v>
      </c>
      <c r="B6393" s="132">
        <v>44828</v>
      </c>
      <c r="C6393" s="133">
        <v>5</v>
      </c>
      <c r="D6393" s="134">
        <v>59.352310000000003</v>
      </c>
    </row>
    <row r="6394" spans="1:4" x14ac:dyDescent="0.25">
      <c r="A6394" s="131" t="s">
        <v>8</v>
      </c>
      <c r="B6394" s="132">
        <v>44828</v>
      </c>
      <c r="C6394" s="133">
        <v>6</v>
      </c>
      <c r="D6394" s="134">
        <v>60.124899999999997</v>
      </c>
    </row>
    <row r="6395" spans="1:4" x14ac:dyDescent="0.25">
      <c r="A6395" s="131" t="s">
        <v>8</v>
      </c>
      <c r="B6395" s="132">
        <v>44828</v>
      </c>
      <c r="C6395" s="133">
        <v>7</v>
      </c>
      <c r="D6395" s="134">
        <v>64.254890000000003</v>
      </c>
    </row>
    <row r="6396" spans="1:4" x14ac:dyDescent="0.25">
      <c r="A6396" s="131" t="s">
        <v>8</v>
      </c>
      <c r="B6396" s="132">
        <v>44828</v>
      </c>
      <c r="C6396" s="133">
        <v>8</v>
      </c>
      <c r="D6396" s="134">
        <v>68.517979999999994</v>
      </c>
    </row>
    <row r="6397" spans="1:4" x14ac:dyDescent="0.25">
      <c r="A6397" s="131" t="s">
        <v>8</v>
      </c>
      <c r="B6397" s="132">
        <v>44828</v>
      </c>
      <c r="C6397" s="133">
        <v>9</v>
      </c>
      <c r="D6397" s="134">
        <v>52.133989999999997</v>
      </c>
    </row>
    <row r="6398" spans="1:4" x14ac:dyDescent="0.25">
      <c r="A6398" s="131" t="s">
        <v>8</v>
      </c>
      <c r="B6398" s="132">
        <v>44828</v>
      </c>
      <c r="C6398" s="133">
        <v>10</v>
      </c>
      <c r="D6398" s="134">
        <v>39.475430000000003</v>
      </c>
    </row>
    <row r="6399" spans="1:4" x14ac:dyDescent="0.25">
      <c r="A6399" s="131" t="s">
        <v>8</v>
      </c>
      <c r="B6399" s="132">
        <v>44828</v>
      </c>
      <c r="C6399" s="133">
        <v>11</v>
      </c>
      <c r="D6399" s="134">
        <v>37.128239999999998</v>
      </c>
    </row>
    <row r="6400" spans="1:4" x14ac:dyDescent="0.25">
      <c r="A6400" s="131" t="s">
        <v>8</v>
      </c>
      <c r="B6400" s="132">
        <v>44828</v>
      </c>
      <c r="C6400" s="133">
        <v>12</v>
      </c>
      <c r="D6400" s="134">
        <v>36.392809999999997</v>
      </c>
    </row>
    <row r="6401" spans="1:4" x14ac:dyDescent="0.25">
      <c r="A6401" s="131" t="s">
        <v>8</v>
      </c>
      <c r="B6401" s="132">
        <v>44828</v>
      </c>
      <c r="C6401" s="133">
        <v>13</v>
      </c>
      <c r="D6401" s="134">
        <v>43.527560000000001</v>
      </c>
    </row>
    <row r="6402" spans="1:4" x14ac:dyDescent="0.25">
      <c r="A6402" s="131" t="s">
        <v>8</v>
      </c>
      <c r="B6402" s="132">
        <v>44828</v>
      </c>
      <c r="C6402" s="133">
        <v>14</v>
      </c>
      <c r="D6402" s="134">
        <v>46.536230000000003</v>
      </c>
    </row>
    <row r="6403" spans="1:4" x14ac:dyDescent="0.25">
      <c r="A6403" s="131" t="s">
        <v>8</v>
      </c>
      <c r="B6403" s="132">
        <v>44828</v>
      </c>
      <c r="C6403" s="133">
        <v>15</v>
      </c>
      <c r="D6403" s="134">
        <v>54.833159999999999</v>
      </c>
    </row>
    <row r="6404" spans="1:4" x14ac:dyDescent="0.25">
      <c r="A6404" s="131" t="s">
        <v>8</v>
      </c>
      <c r="B6404" s="132">
        <v>44828</v>
      </c>
      <c r="C6404" s="133">
        <v>16</v>
      </c>
      <c r="D6404" s="134">
        <v>62.224789999999999</v>
      </c>
    </row>
    <row r="6405" spans="1:4" x14ac:dyDescent="0.25">
      <c r="A6405" s="131" t="s">
        <v>8</v>
      </c>
      <c r="B6405" s="132">
        <v>44828</v>
      </c>
      <c r="C6405" s="133">
        <v>17</v>
      </c>
      <c r="D6405" s="134">
        <v>65.262140000000002</v>
      </c>
    </row>
    <row r="6406" spans="1:4" x14ac:dyDescent="0.25">
      <c r="A6406" s="131" t="s">
        <v>8</v>
      </c>
      <c r="B6406" s="132">
        <v>44828</v>
      </c>
      <c r="C6406" s="133">
        <v>18</v>
      </c>
      <c r="D6406" s="134">
        <v>71.832830000000001</v>
      </c>
    </row>
    <row r="6407" spans="1:4" x14ac:dyDescent="0.25">
      <c r="A6407" s="131" t="s">
        <v>8</v>
      </c>
      <c r="B6407" s="132">
        <v>44828</v>
      </c>
      <c r="C6407" s="133">
        <v>19</v>
      </c>
      <c r="D6407" s="134">
        <v>79.529160000000005</v>
      </c>
    </row>
    <row r="6408" spans="1:4" x14ac:dyDescent="0.25">
      <c r="A6408" s="131" t="s">
        <v>8</v>
      </c>
      <c r="B6408" s="132">
        <v>44828</v>
      </c>
      <c r="C6408" s="133">
        <v>20</v>
      </c>
      <c r="D6408" s="134">
        <v>76.217910000000003</v>
      </c>
    </row>
    <row r="6409" spans="1:4" x14ac:dyDescent="0.25">
      <c r="A6409" s="131" t="s">
        <v>8</v>
      </c>
      <c r="B6409" s="132">
        <v>44828</v>
      </c>
      <c r="C6409" s="133">
        <v>21</v>
      </c>
      <c r="D6409" s="134">
        <v>69.660700000000006</v>
      </c>
    </row>
    <row r="6410" spans="1:4" x14ac:dyDescent="0.25">
      <c r="A6410" s="131" t="s">
        <v>8</v>
      </c>
      <c r="B6410" s="132">
        <v>44828</v>
      </c>
      <c r="C6410" s="133">
        <v>22</v>
      </c>
      <c r="D6410" s="134">
        <v>70.625140000000002</v>
      </c>
    </row>
    <row r="6411" spans="1:4" x14ac:dyDescent="0.25">
      <c r="A6411" s="131" t="s">
        <v>8</v>
      </c>
      <c r="B6411" s="132">
        <v>44828</v>
      </c>
      <c r="C6411" s="133">
        <v>23</v>
      </c>
      <c r="D6411" s="134">
        <v>73.584400000000002</v>
      </c>
    </row>
    <row r="6412" spans="1:4" x14ac:dyDescent="0.25">
      <c r="A6412" s="131" t="s">
        <v>8</v>
      </c>
      <c r="B6412" s="132">
        <v>44828</v>
      </c>
      <c r="C6412" s="133">
        <v>24</v>
      </c>
      <c r="D6412" s="134">
        <v>77.168239999999997</v>
      </c>
    </row>
    <row r="6413" spans="1:4" x14ac:dyDescent="0.25">
      <c r="A6413" s="131" t="s">
        <v>8</v>
      </c>
      <c r="B6413" s="132">
        <v>44829</v>
      </c>
      <c r="C6413" s="133">
        <v>1</v>
      </c>
      <c r="D6413" s="134">
        <v>70.697479999999999</v>
      </c>
    </row>
    <row r="6414" spans="1:4" x14ac:dyDescent="0.25">
      <c r="A6414" s="131" t="s">
        <v>8</v>
      </c>
      <c r="B6414" s="132">
        <v>44829</v>
      </c>
      <c r="C6414" s="133">
        <v>2</v>
      </c>
      <c r="D6414" s="134">
        <v>65.103740000000002</v>
      </c>
    </row>
    <row r="6415" spans="1:4" x14ac:dyDescent="0.25">
      <c r="A6415" s="131" t="s">
        <v>8</v>
      </c>
      <c r="B6415" s="132">
        <v>44829</v>
      </c>
      <c r="C6415" s="133">
        <v>3</v>
      </c>
      <c r="D6415" s="134">
        <v>65.084639999999993</v>
      </c>
    </row>
    <row r="6416" spans="1:4" x14ac:dyDescent="0.25">
      <c r="A6416" s="131" t="s">
        <v>8</v>
      </c>
      <c r="B6416" s="132">
        <v>44829</v>
      </c>
      <c r="C6416" s="133">
        <v>4</v>
      </c>
      <c r="D6416" s="134">
        <v>62.974710000000002</v>
      </c>
    </row>
    <row r="6417" spans="1:4" x14ac:dyDescent="0.25">
      <c r="A6417" s="131" t="s">
        <v>8</v>
      </c>
      <c r="B6417" s="132">
        <v>44829</v>
      </c>
      <c r="C6417" s="133">
        <v>5</v>
      </c>
      <c r="D6417" s="134">
        <v>68.776009999999999</v>
      </c>
    </row>
    <row r="6418" spans="1:4" x14ac:dyDescent="0.25">
      <c r="A6418" s="131" t="s">
        <v>8</v>
      </c>
      <c r="B6418" s="132">
        <v>44829</v>
      </c>
      <c r="C6418" s="133">
        <v>6</v>
      </c>
      <c r="D6418" s="134">
        <v>57.428330000000003</v>
      </c>
    </row>
    <row r="6419" spans="1:4" x14ac:dyDescent="0.25">
      <c r="A6419" s="131" t="s">
        <v>8</v>
      </c>
      <c r="B6419" s="132">
        <v>44829</v>
      </c>
      <c r="C6419" s="133">
        <v>7</v>
      </c>
      <c r="D6419" s="134">
        <v>61.661760000000001</v>
      </c>
    </row>
    <row r="6420" spans="1:4" x14ac:dyDescent="0.25">
      <c r="A6420" s="131" t="s">
        <v>8</v>
      </c>
      <c r="B6420" s="132">
        <v>44829</v>
      </c>
      <c r="C6420" s="133">
        <v>8</v>
      </c>
      <c r="D6420" s="134">
        <v>50.784019999999998</v>
      </c>
    </row>
    <row r="6421" spans="1:4" x14ac:dyDescent="0.25">
      <c r="A6421" s="131" t="s">
        <v>8</v>
      </c>
      <c r="B6421" s="132">
        <v>44829</v>
      </c>
      <c r="C6421" s="133">
        <v>9</v>
      </c>
      <c r="D6421" s="134">
        <v>42.513759999999998</v>
      </c>
    </row>
    <row r="6422" spans="1:4" x14ac:dyDescent="0.25">
      <c r="A6422" s="131" t="s">
        <v>8</v>
      </c>
      <c r="B6422" s="132">
        <v>44829</v>
      </c>
      <c r="C6422" s="133">
        <v>10</v>
      </c>
      <c r="D6422" s="134">
        <v>32.902200000000001</v>
      </c>
    </row>
    <row r="6423" spans="1:4" x14ac:dyDescent="0.25">
      <c r="A6423" s="131" t="s">
        <v>8</v>
      </c>
      <c r="B6423" s="132">
        <v>44829</v>
      </c>
      <c r="C6423" s="133">
        <v>11</v>
      </c>
      <c r="D6423" s="134">
        <v>27.157699999999998</v>
      </c>
    </row>
    <row r="6424" spans="1:4" x14ac:dyDescent="0.25">
      <c r="A6424" s="131" t="s">
        <v>8</v>
      </c>
      <c r="B6424" s="132">
        <v>44829</v>
      </c>
      <c r="C6424" s="133">
        <v>12</v>
      </c>
      <c r="D6424" s="134">
        <v>33.210079999999998</v>
      </c>
    </row>
    <row r="6425" spans="1:4" x14ac:dyDescent="0.25">
      <c r="A6425" s="131" t="s">
        <v>8</v>
      </c>
      <c r="B6425" s="132">
        <v>44829</v>
      </c>
      <c r="C6425" s="133">
        <v>13</v>
      </c>
      <c r="D6425" s="134">
        <v>40.122610000000002</v>
      </c>
    </row>
    <row r="6426" spans="1:4" x14ac:dyDescent="0.25">
      <c r="A6426" s="131" t="s">
        <v>8</v>
      </c>
      <c r="B6426" s="132">
        <v>44829</v>
      </c>
      <c r="C6426" s="133">
        <v>14</v>
      </c>
      <c r="D6426" s="134">
        <v>42.617789999999999</v>
      </c>
    </row>
    <row r="6427" spans="1:4" x14ac:dyDescent="0.25">
      <c r="A6427" s="131" t="s">
        <v>8</v>
      </c>
      <c r="B6427" s="132">
        <v>44829</v>
      </c>
      <c r="C6427" s="133">
        <v>15</v>
      </c>
      <c r="D6427" s="134">
        <v>52.177900000000001</v>
      </c>
    </row>
    <row r="6428" spans="1:4" x14ac:dyDescent="0.25">
      <c r="A6428" s="131" t="s">
        <v>8</v>
      </c>
      <c r="B6428" s="132">
        <v>44829</v>
      </c>
      <c r="C6428" s="133">
        <v>16</v>
      </c>
      <c r="D6428" s="134">
        <v>56.695059999999998</v>
      </c>
    </row>
    <row r="6429" spans="1:4" x14ac:dyDescent="0.25">
      <c r="A6429" s="131" t="s">
        <v>8</v>
      </c>
      <c r="B6429" s="132">
        <v>44829</v>
      </c>
      <c r="C6429" s="133">
        <v>17</v>
      </c>
      <c r="D6429" s="134">
        <v>68.636560000000003</v>
      </c>
    </row>
    <row r="6430" spans="1:4" x14ac:dyDescent="0.25">
      <c r="A6430" s="131" t="s">
        <v>8</v>
      </c>
      <c r="B6430" s="132">
        <v>44829</v>
      </c>
      <c r="C6430" s="133">
        <v>18</v>
      </c>
      <c r="D6430" s="134">
        <v>76.097880000000004</v>
      </c>
    </row>
    <row r="6431" spans="1:4" x14ac:dyDescent="0.25">
      <c r="A6431" s="131" t="s">
        <v>8</v>
      </c>
      <c r="B6431" s="132">
        <v>44829</v>
      </c>
      <c r="C6431" s="133">
        <v>19</v>
      </c>
      <c r="D6431" s="134">
        <v>92.305009999999996</v>
      </c>
    </row>
    <row r="6432" spans="1:4" x14ac:dyDescent="0.25">
      <c r="A6432" s="131" t="s">
        <v>8</v>
      </c>
      <c r="B6432" s="132">
        <v>44829</v>
      </c>
      <c r="C6432" s="133">
        <v>20</v>
      </c>
      <c r="D6432" s="134">
        <v>99.598010000000002</v>
      </c>
    </row>
    <row r="6433" spans="1:4" x14ac:dyDescent="0.25">
      <c r="A6433" s="131" t="s">
        <v>8</v>
      </c>
      <c r="B6433" s="132">
        <v>44829</v>
      </c>
      <c r="C6433" s="133">
        <v>21</v>
      </c>
      <c r="D6433" s="134">
        <v>75.610479999999995</v>
      </c>
    </row>
    <row r="6434" spans="1:4" x14ac:dyDescent="0.25">
      <c r="A6434" s="131" t="s">
        <v>8</v>
      </c>
      <c r="B6434" s="132">
        <v>44829</v>
      </c>
      <c r="C6434" s="133">
        <v>22</v>
      </c>
      <c r="D6434" s="134">
        <v>77.858829999999998</v>
      </c>
    </row>
    <row r="6435" spans="1:4" x14ac:dyDescent="0.25">
      <c r="A6435" s="131" t="s">
        <v>8</v>
      </c>
      <c r="B6435" s="132">
        <v>44829</v>
      </c>
      <c r="C6435" s="133">
        <v>23</v>
      </c>
      <c r="D6435" s="134">
        <v>68.41507</v>
      </c>
    </row>
    <row r="6436" spans="1:4" x14ac:dyDescent="0.25">
      <c r="A6436" s="131" t="s">
        <v>8</v>
      </c>
      <c r="B6436" s="132">
        <v>44829</v>
      </c>
      <c r="C6436" s="133">
        <v>24</v>
      </c>
      <c r="D6436" s="134">
        <v>74.705370000000002</v>
      </c>
    </row>
    <row r="6437" spans="1:4" x14ac:dyDescent="0.25">
      <c r="A6437" s="131" t="s">
        <v>8</v>
      </c>
      <c r="B6437" s="132">
        <v>44830</v>
      </c>
      <c r="C6437" s="133">
        <v>1</v>
      </c>
      <c r="D6437" s="134">
        <v>56.747720000000001</v>
      </c>
    </row>
    <row r="6438" spans="1:4" x14ac:dyDescent="0.25">
      <c r="A6438" s="131" t="s">
        <v>8</v>
      </c>
      <c r="B6438" s="132">
        <v>44830</v>
      </c>
      <c r="C6438" s="133">
        <v>2</v>
      </c>
      <c r="D6438" s="134">
        <v>59.252870000000001</v>
      </c>
    </row>
    <row r="6439" spans="1:4" x14ac:dyDescent="0.25">
      <c r="A6439" s="131" t="s">
        <v>8</v>
      </c>
      <c r="B6439" s="132">
        <v>44830</v>
      </c>
      <c r="C6439" s="133">
        <v>3</v>
      </c>
      <c r="D6439" s="134">
        <v>60.482230000000001</v>
      </c>
    </row>
    <row r="6440" spans="1:4" x14ac:dyDescent="0.25">
      <c r="A6440" s="131" t="s">
        <v>8</v>
      </c>
      <c r="B6440" s="132">
        <v>44830</v>
      </c>
      <c r="C6440" s="133">
        <v>4</v>
      </c>
      <c r="D6440" s="134">
        <v>56.427410000000002</v>
      </c>
    </row>
    <row r="6441" spans="1:4" x14ac:dyDescent="0.25">
      <c r="A6441" s="131" t="s">
        <v>8</v>
      </c>
      <c r="B6441" s="132">
        <v>44830</v>
      </c>
      <c r="C6441" s="133">
        <v>5</v>
      </c>
      <c r="D6441" s="134">
        <v>58.164529999999999</v>
      </c>
    </row>
    <row r="6442" spans="1:4" x14ac:dyDescent="0.25">
      <c r="A6442" s="131" t="s">
        <v>8</v>
      </c>
      <c r="B6442" s="132">
        <v>44830</v>
      </c>
      <c r="C6442" s="133">
        <v>6</v>
      </c>
      <c r="D6442" s="134">
        <v>60.729579999999999</v>
      </c>
    </row>
    <row r="6443" spans="1:4" x14ac:dyDescent="0.25">
      <c r="A6443" s="131" t="s">
        <v>8</v>
      </c>
      <c r="B6443" s="132">
        <v>44830</v>
      </c>
      <c r="C6443" s="133">
        <v>7</v>
      </c>
      <c r="D6443" s="134">
        <v>63.492649999999998</v>
      </c>
    </row>
    <row r="6444" spans="1:4" x14ac:dyDescent="0.25">
      <c r="A6444" s="131" t="s">
        <v>8</v>
      </c>
      <c r="B6444" s="132">
        <v>44830</v>
      </c>
      <c r="C6444" s="133">
        <v>8</v>
      </c>
      <c r="D6444" s="134">
        <v>69.967489999999998</v>
      </c>
    </row>
    <row r="6445" spans="1:4" x14ac:dyDescent="0.25">
      <c r="A6445" s="131" t="s">
        <v>8</v>
      </c>
      <c r="B6445" s="132">
        <v>44830</v>
      </c>
      <c r="C6445" s="133">
        <v>9</v>
      </c>
      <c r="D6445" s="134">
        <v>56.213070000000002</v>
      </c>
    </row>
    <row r="6446" spans="1:4" x14ac:dyDescent="0.25">
      <c r="A6446" s="131" t="s">
        <v>8</v>
      </c>
      <c r="B6446" s="132">
        <v>44830</v>
      </c>
      <c r="C6446" s="133">
        <v>10</v>
      </c>
      <c r="D6446" s="134">
        <v>38.123989999999999</v>
      </c>
    </row>
    <row r="6447" spans="1:4" x14ac:dyDescent="0.25">
      <c r="A6447" s="131" t="s">
        <v>8</v>
      </c>
      <c r="B6447" s="132">
        <v>44830</v>
      </c>
      <c r="C6447" s="133">
        <v>11</v>
      </c>
      <c r="D6447" s="134">
        <v>36.462159999999997</v>
      </c>
    </row>
    <row r="6448" spans="1:4" x14ac:dyDescent="0.25">
      <c r="A6448" s="131" t="s">
        <v>8</v>
      </c>
      <c r="B6448" s="132">
        <v>44830</v>
      </c>
      <c r="C6448" s="133">
        <v>12</v>
      </c>
      <c r="D6448" s="134">
        <v>52.613309999999998</v>
      </c>
    </row>
    <row r="6449" spans="1:4" x14ac:dyDescent="0.25">
      <c r="A6449" s="131" t="s">
        <v>8</v>
      </c>
      <c r="B6449" s="132">
        <v>44830</v>
      </c>
      <c r="C6449" s="133">
        <v>13</v>
      </c>
      <c r="D6449" s="134">
        <v>41.55986</v>
      </c>
    </row>
    <row r="6450" spans="1:4" x14ac:dyDescent="0.25">
      <c r="A6450" s="131" t="s">
        <v>8</v>
      </c>
      <c r="B6450" s="132">
        <v>44830</v>
      </c>
      <c r="C6450" s="133">
        <v>14</v>
      </c>
      <c r="D6450" s="134">
        <v>47.445639999999997</v>
      </c>
    </row>
    <row r="6451" spans="1:4" x14ac:dyDescent="0.25">
      <c r="A6451" s="131" t="s">
        <v>8</v>
      </c>
      <c r="B6451" s="132">
        <v>44830</v>
      </c>
      <c r="C6451" s="133">
        <v>15</v>
      </c>
      <c r="D6451" s="134">
        <v>57.44153</v>
      </c>
    </row>
    <row r="6452" spans="1:4" x14ac:dyDescent="0.25">
      <c r="A6452" s="131" t="s">
        <v>8</v>
      </c>
      <c r="B6452" s="132">
        <v>44830</v>
      </c>
      <c r="C6452" s="133">
        <v>16</v>
      </c>
      <c r="D6452" s="134">
        <v>66.139399999999995</v>
      </c>
    </row>
    <row r="6453" spans="1:4" x14ac:dyDescent="0.25">
      <c r="A6453" s="131" t="s">
        <v>8</v>
      </c>
      <c r="B6453" s="132">
        <v>44830</v>
      </c>
      <c r="C6453" s="133">
        <v>17</v>
      </c>
      <c r="D6453" s="134">
        <v>66.708820000000003</v>
      </c>
    </row>
    <row r="6454" spans="1:4" x14ac:dyDescent="0.25">
      <c r="A6454" s="131" t="s">
        <v>8</v>
      </c>
      <c r="B6454" s="132">
        <v>44830</v>
      </c>
      <c r="C6454" s="133">
        <v>18</v>
      </c>
      <c r="D6454" s="134">
        <v>74.318150000000003</v>
      </c>
    </row>
    <row r="6455" spans="1:4" x14ac:dyDescent="0.25">
      <c r="A6455" s="131" t="s">
        <v>8</v>
      </c>
      <c r="B6455" s="132">
        <v>44830</v>
      </c>
      <c r="C6455" s="133">
        <v>19</v>
      </c>
      <c r="D6455" s="134">
        <v>122.34733</v>
      </c>
    </row>
    <row r="6456" spans="1:4" x14ac:dyDescent="0.25">
      <c r="A6456" s="131" t="s">
        <v>8</v>
      </c>
      <c r="B6456" s="132">
        <v>44830</v>
      </c>
      <c r="C6456" s="133">
        <v>20</v>
      </c>
      <c r="D6456" s="134">
        <v>99.095290000000006</v>
      </c>
    </row>
    <row r="6457" spans="1:4" x14ac:dyDescent="0.25">
      <c r="A6457" s="131" t="s">
        <v>8</v>
      </c>
      <c r="B6457" s="132">
        <v>44830</v>
      </c>
      <c r="C6457" s="133">
        <v>21</v>
      </c>
      <c r="D6457" s="134">
        <v>62.800870000000003</v>
      </c>
    </row>
    <row r="6458" spans="1:4" x14ac:dyDescent="0.25">
      <c r="A6458" s="131" t="s">
        <v>8</v>
      </c>
      <c r="B6458" s="132">
        <v>44830</v>
      </c>
      <c r="C6458" s="133">
        <v>22</v>
      </c>
      <c r="D6458" s="134">
        <v>64.152569999999997</v>
      </c>
    </row>
    <row r="6459" spans="1:4" x14ac:dyDescent="0.25">
      <c r="A6459" s="131" t="s">
        <v>8</v>
      </c>
      <c r="B6459" s="132">
        <v>44830</v>
      </c>
      <c r="C6459" s="133">
        <v>23</v>
      </c>
      <c r="D6459" s="134">
        <v>66.282129999999995</v>
      </c>
    </row>
    <row r="6460" spans="1:4" x14ac:dyDescent="0.25">
      <c r="A6460" s="131" t="s">
        <v>8</v>
      </c>
      <c r="B6460" s="132">
        <v>44830</v>
      </c>
      <c r="C6460" s="133">
        <v>24</v>
      </c>
      <c r="D6460" s="134">
        <v>64.675139999999999</v>
      </c>
    </row>
    <row r="6461" spans="1:4" x14ac:dyDescent="0.25">
      <c r="A6461" s="131" t="s">
        <v>8</v>
      </c>
      <c r="B6461" s="132">
        <v>44831</v>
      </c>
      <c r="C6461" s="133">
        <v>1</v>
      </c>
      <c r="D6461" s="134">
        <v>58.636189999999999</v>
      </c>
    </row>
    <row r="6462" spans="1:4" x14ac:dyDescent="0.25">
      <c r="A6462" s="131" t="s">
        <v>8</v>
      </c>
      <c r="B6462" s="132">
        <v>44831</v>
      </c>
      <c r="C6462" s="133">
        <v>2</v>
      </c>
      <c r="D6462" s="134">
        <v>68.298990000000003</v>
      </c>
    </row>
    <row r="6463" spans="1:4" x14ac:dyDescent="0.25">
      <c r="A6463" s="131" t="s">
        <v>8</v>
      </c>
      <c r="B6463" s="132">
        <v>44831</v>
      </c>
      <c r="C6463" s="133">
        <v>3</v>
      </c>
      <c r="D6463" s="134">
        <v>61.747819999999997</v>
      </c>
    </row>
    <row r="6464" spans="1:4" x14ac:dyDescent="0.25">
      <c r="A6464" s="131" t="s">
        <v>8</v>
      </c>
      <c r="B6464" s="132">
        <v>44831</v>
      </c>
      <c r="C6464" s="133">
        <v>4</v>
      </c>
      <c r="D6464" s="134">
        <v>53.1432</v>
      </c>
    </row>
    <row r="6465" spans="1:4" x14ac:dyDescent="0.25">
      <c r="A6465" s="131" t="s">
        <v>8</v>
      </c>
      <c r="B6465" s="132">
        <v>44831</v>
      </c>
      <c r="C6465" s="133">
        <v>5</v>
      </c>
      <c r="D6465" s="134">
        <v>54.948639999999997</v>
      </c>
    </row>
    <row r="6466" spans="1:4" x14ac:dyDescent="0.25">
      <c r="A6466" s="131" t="s">
        <v>8</v>
      </c>
      <c r="B6466" s="132">
        <v>44831</v>
      </c>
      <c r="C6466" s="133">
        <v>6</v>
      </c>
      <c r="D6466" s="134">
        <v>51.268140000000002</v>
      </c>
    </row>
    <row r="6467" spans="1:4" x14ac:dyDescent="0.25">
      <c r="A6467" s="131" t="s">
        <v>8</v>
      </c>
      <c r="B6467" s="132">
        <v>44831</v>
      </c>
      <c r="C6467" s="133">
        <v>7</v>
      </c>
      <c r="D6467" s="134">
        <v>71.374200000000002</v>
      </c>
    </row>
    <row r="6468" spans="1:4" x14ac:dyDescent="0.25">
      <c r="A6468" s="131" t="s">
        <v>8</v>
      </c>
      <c r="B6468" s="132">
        <v>44831</v>
      </c>
      <c r="C6468" s="133">
        <v>8</v>
      </c>
      <c r="D6468" s="134">
        <v>75.380089999999996</v>
      </c>
    </row>
    <row r="6469" spans="1:4" x14ac:dyDescent="0.25">
      <c r="A6469" s="131" t="s">
        <v>8</v>
      </c>
      <c r="B6469" s="132">
        <v>44831</v>
      </c>
      <c r="C6469" s="133">
        <v>9</v>
      </c>
      <c r="D6469" s="134">
        <v>55.284759999999999</v>
      </c>
    </row>
    <row r="6470" spans="1:4" x14ac:dyDescent="0.25">
      <c r="A6470" s="131" t="s">
        <v>8</v>
      </c>
      <c r="B6470" s="132">
        <v>44831</v>
      </c>
      <c r="C6470" s="133">
        <v>10</v>
      </c>
      <c r="D6470" s="134">
        <v>46.94209</v>
      </c>
    </row>
    <row r="6471" spans="1:4" x14ac:dyDescent="0.25">
      <c r="A6471" s="131" t="s">
        <v>8</v>
      </c>
      <c r="B6471" s="132">
        <v>44831</v>
      </c>
      <c r="C6471" s="133">
        <v>11</v>
      </c>
      <c r="D6471" s="134">
        <v>37.790239999999997</v>
      </c>
    </row>
    <row r="6472" spans="1:4" x14ac:dyDescent="0.25">
      <c r="A6472" s="131" t="s">
        <v>8</v>
      </c>
      <c r="B6472" s="132">
        <v>44831</v>
      </c>
      <c r="C6472" s="133">
        <v>12</v>
      </c>
      <c r="D6472" s="134">
        <v>38.910150000000002</v>
      </c>
    </row>
    <row r="6473" spans="1:4" x14ac:dyDescent="0.25">
      <c r="A6473" s="131" t="s">
        <v>8</v>
      </c>
      <c r="B6473" s="132">
        <v>44831</v>
      </c>
      <c r="C6473" s="133">
        <v>13</v>
      </c>
      <c r="D6473" s="134">
        <v>44.451300000000003</v>
      </c>
    </row>
    <row r="6474" spans="1:4" x14ac:dyDescent="0.25">
      <c r="A6474" s="131" t="s">
        <v>8</v>
      </c>
      <c r="B6474" s="132">
        <v>44831</v>
      </c>
      <c r="C6474" s="133">
        <v>14</v>
      </c>
      <c r="D6474" s="134">
        <v>61.82226</v>
      </c>
    </row>
    <row r="6475" spans="1:4" x14ac:dyDescent="0.25">
      <c r="A6475" s="131" t="s">
        <v>8</v>
      </c>
      <c r="B6475" s="132">
        <v>44831</v>
      </c>
      <c r="C6475" s="133">
        <v>15</v>
      </c>
      <c r="D6475" s="134">
        <v>69.428920000000005</v>
      </c>
    </row>
    <row r="6476" spans="1:4" x14ac:dyDescent="0.25">
      <c r="A6476" s="131" t="s">
        <v>8</v>
      </c>
      <c r="B6476" s="132">
        <v>44831</v>
      </c>
      <c r="C6476" s="133">
        <v>16</v>
      </c>
      <c r="D6476" s="134">
        <v>64.773340000000005</v>
      </c>
    </row>
    <row r="6477" spans="1:4" x14ac:dyDescent="0.25">
      <c r="A6477" s="131" t="s">
        <v>8</v>
      </c>
      <c r="B6477" s="132">
        <v>44831</v>
      </c>
      <c r="C6477" s="133">
        <v>17</v>
      </c>
      <c r="D6477" s="134">
        <v>72.052719999999994</v>
      </c>
    </row>
    <row r="6478" spans="1:4" x14ac:dyDescent="0.25">
      <c r="A6478" s="131" t="s">
        <v>8</v>
      </c>
      <c r="B6478" s="132">
        <v>44831</v>
      </c>
      <c r="C6478" s="133">
        <v>18</v>
      </c>
      <c r="D6478" s="134">
        <v>74.280510000000007</v>
      </c>
    </row>
    <row r="6479" spans="1:4" x14ac:dyDescent="0.25">
      <c r="A6479" s="131" t="s">
        <v>8</v>
      </c>
      <c r="B6479" s="132">
        <v>44831</v>
      </c>
      <c r="C6479" s="133">
        <v>19</v>
      </c>
      <c r="D6479" s="134">
        <v>108.8095</v>
      </c>
    </row>
    <row r="6480" spans="1:4" x14ac:dyDescent="0.25">
      <c r="A6480" s="131" t="s">
        <v>8</v>
      </c>
      <c r="B6480" s="132">
        <v>44831</v>
      </c>
      <c r="C6480" s="133">
        <v>20</v>
      </c>
      <c r="D6480" s="134">
        <v>94.464420000000004</v>
      </c>
    </row>
    <row r="6481" spans="1:4" x14ac:dyDescent="0.25">
      <c r="A6481" s="131" t="s">
        <v>8</v>
      </c>
      <c r="B6481" s="132">
        <v>44831</v>
      </c>
      <c r="C6481" s="133">
        <v>21</v>
      </c>
      <c r="D6481" s="134">
        <v>67.887119999999996</v>
      </c>
    </row>
    <row r="6482" spans="1:4" x14ac:dyDescent="0.25">
      <c r="A6482" s="131" t="s">
        <v>8</v>
      </c>
      <c r="B6482" s="132">
        <v>44831</v>
      </c>
      <c r="C6482" s="133">
        <v>22</v>
      </c>
      <c r="D6482" s="134">
        <v>66.19314</v>
      </c>
    </row>
    <row r="6483" spans="1:4" x14ac:dyDescent="0.25">
      <c r="A6483" s="131" t="s">
        <v>8</v>
      </c>
      <c r="B6483" s="132">
        <v>44831</v>
      </c>
      <c r="C6483" s="133">
        <v>23</v>
      </c>
      <c r="D6483" s="134">
        <v>70.480320000000006</v>
      </c>
    </row>
    <row r="6484" spans="1:4" x14ac:dyDescent="0.25">
      <c r="A6484" s="131" t="s">
        <v>8</v>
      </c>
      <c r="B6484" s="132">
        <v>44831</v>
      </c>
      <c r="C6484" s="133">
        <v>24</v>
      </c>
      <c r="D6484" s="134">
        <v>65.404839999999993</v>
      </c>
    </row>
    <row r="6485" spans="1:4" x14ac:dyDescent="0.25">
      <c r="A6485" s="131" t="s">
        <v>8</v>
      </c>
      <c r="B6485" s="132">
        <v>44832</v>
      </c>
      <c r="C6485" s="133">
        <v>1</v>
      </c>
      <c r="D6485" s="134">
        <v>62.740659999999998</v>
      </c>
    </row>
    <row r="6486" spans="1:4" x14ac:dyDescent="0.25">
      <c r="A6486" s="131" t="s">
        <v>8</v>
      </c>
      <c r="B6486" s="132">
        <v>44832</v>
      </c>
      <c r="C6486" s="133">
        <v>2</v>
      </c>
      <c r="D6486" s="134">
        <v>68.338480000000004</v>
      </c>
    </row>
    <row r="6487" spans="1:4" x14ac:dyDescent="0.25">
      <c r="A6487" s="131" t="s">
        <v>8</v>
      </c>
      <c r="B6487" s="132">
        <v>44832</v>
      </c>
      <c r="C6487" s="133">
        <v>3</v>
      </c>
      <c r="D6487" s="134">
        <v>63.53192</v>
      </c>
    </row>
    <row r="6488" spans="1:4" x14ac:dyDescent="0.25">
      <c r="A6488" s="131" t="s">
        <v>8</v>
      </c>
      <c r="B6488" s="132">
        <v>44832</v>
      </c>
      <c r="C6488" s="133">
        <v>4</v>
      </c>
      <c r="D6488" s="134">
        <v>63.712000000000003</v>
      </c>
    </row>
    <row r="6489" spans="1:4" x14ac:dyDescent="0.25">
      <c r="A6489" s="131" t="s">
        <v>8</v>
      </c>
      <c r="B6489" s="132">
        <v>44832</v>
      </c>
      <c r="C6489" s="133">
        <v>5</v>
      </c>
      <c r="D6489" s="134">
        <v>63.806480000000001</v>
      </c>
    </row>
    <row r="6490" spans="1:4" x14ac:dyDescent="0.25">
      <c r="A6490" s="131" t="s">
        <v>8</v>
      </c>
      <c r="B6490" s="132">
        <v>44832</v>
      </c>
      <c r="C6490" s="133">
        <v>6</v>
      </c>
      <c r="D6490" s="134">
        <v>66.018879999999996</v>
      </c>
    </row>
    <row r="6491" spans="1:4" x14ac:dyDescent="0.25">
      <c r="A6491" s="131" t="s">
        <v>8</v>
      </c>
      <c r="B6491" s="132">
        <v>44832</v>
      </c>
      <c r="C6491" s="133">
        <v>7</v>
      </c>
      <c r="D6491" s="134">
        <v>65.889520000000005</v>
      </c>
    </row>
    <row r="6492" spans="1:4" x14ac:dyDescent="0.25">
      <c r="A6492" s="131" t="s">
        <v>8</v>
      </c>
      <c r="B6492" s="132">
        <v>44832</v>
      </c>
      <c r="C6492" s="133">
        <v>8</v>
      </c>
      <c r="D6492" s="134">
        <v>67.168130000000005</v>
      </c>
    </row>
    <row r="6493" spans="1:4" x14ac:dyDescent="0.25">
      <c r="A6493" s="131" t="s">
        <v>8</v>
      </c>
      <c r="B6493" s="132">
        <v>44832</v>
      </c>
      <c r="C6493" s="133">
        <v>9</v>
      </c>
      <c r="D6493" s="134">
        <v>61.261699999999998</v>
      </c>
    </row>
    <row r="6494" spans="1:4" x14ac:dyDescent="0.25">
      <c r="A6494" s="131" t="s">
        <v>8</v>
      </c>
      <c r="B6494" s="132">
        <v>44832</v>
      </c>
      <c r="C6494" s="133">
        <v>10</v>
      </c>
      <c r="D6494" s="134">
        <v>41.127189999999999</v>
      </c>
    </row>
    <row r="6495" spans="1:4" x14ac:dyDescent="0.25">
      <c r="A6495" s="131" t="s">
        <v>8</v>
      </c>
      <c r="B6495" s="132">
        <v>44832</v>
      </c>
      <c r="C6495" s="133">
        <v>11</v>
      </c>
      <c r="D6495" s="134">
        <v>44.599159999999998</v>
      </c>
    </row>
    <row r="6496" spans="1:4" x14ac:dyDescent="0.25">
      <c r="A6496" s="131" t="s">
        <v>8</v>
      </c>
      <c r="B6496" s="132">
        <v>44832</v>
      </c>
      <c r="C6496" s="133">
        <v>12</v>
      </c>
      <c r="D6496" s="134">
        <v>48.49295</v>
      </c>
    </row>
    <row r="6497" spans="1:4" x14ac:dyDescent="0.25">
      <c r="A6497" s="131" t="s">
        <v>8</v>
      </c>
      <c r="B6497" s="132">
        <v>44832</v>
      </c>
      <c r="C6497" s="133">
        <v>13</v>
      </c>
      <c r="D6497" s="134">
        <v>52.439709999999998</v>
      </c>
    </row>
    <row r="6498" spans="1:4" x14ac:dyDescent="0.25">
      <c r="A6498" s="131" t="s">
        <v>8</v>
      </c>
      <c r="B6498" s="132">
        <v>44832</v>
      </c>
      <c r="C6498" s="133">
        <v>14</v>
      </c>
      <c r="D6498" s="134">
        <v>59.168939999999999</v>
      </c>
    </row>
    <row r="6499" spans="1:4" x14ac:dyDescent="0.25">
      <c r="A6499" s="131" t="s">
        <v>8</v>
      </c>
      <c r="B6499" s="132">
        <v>44832</v>
      </c>
      <c r="C6499" s="133">
        <v>15</v>
      </c>
      <c r="D6499" s="134">
        <v>61.398479999999999</v>
      </c>
    </row>
    <row r="6500" spans="1:4" x14ac:dyDescent="0.25">
      <c r="A6500" s="131" t="s">
        <v>8</v>
      </c>
      <c r="B6500" s="132">
        <v>44832</v>
      </c>
      <c r="C6500" s="133">
        <v>16</v>
      </c>
      <c r="D6500" s="134">
        <v>60.658580000000001</v>
      </c>
    </row>
    <row r="6501" spans="1:4" x14ac:dyDescent="0.25">
      <c r="A6501" s="131" t="s">
        <v>8</v>
      </c>
      <c r="B6501" s="132">
        <v>44832</v>
      </c>
      <c r="C6501" s="133">
        <v>17</v>
      </c>
      <c r="D6501" s="134">
        <v>59.203850000000003</v>
      </c>
    </row>
    <row r="6502" spans="1:4" x14ac:dyDescent="0.25">
      <c r="A6502" s="131" t="s">
        <v>8</v>
      </c>
      <c r="B6502" s="132">
        <v>44832</v>
      </c>
      <c r="C6502" s="133">
        <v>18</v>
      </c>
      <c r="D6502" s="134">
        <v>58.940350000000002</v>
      </c>
    </row>
    <row r="6503" spans="1:4" x14ac:dyDescent="0.25">
      <c r="A6503" s="131" t="s">
        <v>8</v>
      </c>
      <c r="B6503" s="132">
        <v>44832</v>
      </c>
      <c r="C6503" s="133">
        <v>19</v>
      </c>
      <c r="D6503" s="134">
        <v>95.647869999999998</v>
      </c>
    </row>
    <row r="6504" spans="1:4" x14ac:dyDescent="0.25">
      <c r="A6504" s="131" t="s">
        <v>8</v>
      </c>
      <c r="B6504" s="132">
        <v>44832</v>
      </c>
      <c r="C6504" s="133">
        <v>20</v>
      </c>
      <c r="D6504" s="134">
        <v>62.373739999999998</v>
      </c>
    </row>
    <row r="6505" spans="1:4" x14ac:dyDescent="0.25">
      <c r="A6505" s="131" t="s">
        <v>8</v>
      </c>
      <c r="B6505" s="132">
        <v>44832</v>
      </c>
      <c r="C6505" s="133">
        <v>21</v>
      </c>
      <c r="D6505" s="134">
        <v>61.639299999999999</v>
      </c>
    </row>
    <row r="6506" spans="1:4" x14ac:dyDescent="0.25">
      <c r="A6506" s="131" t="s">
        <v>8</v>
      </c>
      <c r="B6506" s="132">
        <v>44832</v>
      </c>
      <c r="C6506" s="133">
        <v>22</v>
      </c>
      <c r="D6506" s="134">
        <v>53.695650000000001</v>
      </c>
    </row>
    <row r="6507" spans="1:4" x14ac:dyDescent="0.25">
      <c r="A6507" s="131" t="s">
        <v>8</v>
      </c>
      <c r="B6507" s="132">
        <v>44832</v>
      </c>
      <c r="C6507" s="133">
        <v>23</v>
      </c>
      <c r="D6507" s="134">
        <v>61.083170000000003</v>
      </c>
    </row>
    <row r="6508" spans="1:4" x14ac:dyDescent="0.25">
      <c r="A6508" s="131" t="s">
        <v>8</v>
      </c>
      <c r="B6508" s="132">
        <v>44832</v>
      </c>
      <c r="C6508" s="133">
        <v>24</v>
      </c>
      <c r="D6508" s="134">
        <v>60.549880000000002</v>
      </c>
    </row>
    <row r="6509" spans="1:4" x14ac:dyDescent="0.25">
      <c r="A6509" s="131" t="s">
        <v>8</v>
      </c>
      <c r="B6509" s="132">
        <v>44833</v>
      </c>
      <c r="C6509" s="133">
        <v>1</v>
      </c>
      <c r="D6509" s="134">
        <v>56.789239999999999</v>
      </c>
    </row>
    <row r="6510" spans="1:4" x14ac:dyDescent="0.25">
      <c r="A6510" s="131" t="s">
        <v>8</v>
      </c>
      <c r="B6510" s="132">
        <v>44833</v>
      </c>
      <c r="C6510" s="133">
        <v>2</v>
      </c>
      <c r="D6510" s="134">
        <v>62.276949999999999</v>
      </c>
    </row>
    <row r="6511" spans="1:4" x14ac:dyDescent="0.25">
      <c r="A6511" s="131" t="s">
        <v>8</v>
      </c>
      <c r="B6511" s="132">
        <v>44833</v>
      </c>
      <c r="C6511" s="133">
        <v>3</v>
      </c>
      <c r="D6511" s="134">
        <v>57.596989999999998</v>
      </c>
    </row>
    <row r="6512" spans="1:4" x14ac:dyDescent="0.25">
      <c r="A6512" s="131" t="s">
        <v>8</v>
      </c>
      <c r="B6512" s="132">
        <v>44833</v>
      </c>
      <c r="C6512" s="133">
        <v>4</v>
      </c>
      <c r="D6512" s="134">
        <v>59.105530000000002</v>
      </c>
    </row>
    <row r="6513" spans="1:4" x14ac:dyDescent="0.25">
      <c r="A6513" s="131" t="s">
        <v>8</v>
      </c>
      <c r="B6513" s="132">
        <v>44833</v>
      </c>
      <c r="C6513" s="133">
        <v>5</v>
      </c>
      <c r="D6513" s="134">
        <v>54.59355</v>
      </c>
    </row>
    <row r="6514" spans="1:4" x14ac:dyDescent="0.25">
      <c r="A6514" s="131" t="s">
        <v>8</v>
      </c>
      <c r="B6514" s="132">
        <v>44833</v>
      </c>
      <c r="C6514" s="133">
        <v>6</v>
      </c>
      <c r="D6514" s="134">
        <v>58.220759999999999</v>
      </c>
    </row>
    <row r="6515" spans="1:4" x14ac:dyDescent="0.25">
      <c r="A6515" s="131" t="s">
        <v>8</v>
      </c>
      <c r="B6515" s="132">
        <v>44833</v>
      </c>
      <c r="C6515" s="133">
        <v>7</v>
      </c>
      <c r="D6515" s="134">
        <v>60.237470000000002</v>
      </c>
    </row>
    <row r="6516" spans="1:4" x14ac:dyDescent="0.25">
      <c r="A6516" s="131" t="s">
        <v>8</v>
      </c>
      <c r="B6516" s="132">
        <v>44833</v>
      </c>
      <c r="C6516" s="133">
        <v>8</v>
      </c>
      <c r="D6516" s="134">
        <v>64.562150000000003</v>
      </c>
    </row>
    <row r="6517" spans="1:4" x14ac:dyDescent="0.25">
      <c r="A6517" s="131" t="s">
        <v>8</v>
      </c>
      <c r="B6517" s="132">
        <v>44833</v>
      </c>
      <c r="C6517" s="133">
        <v>9</v>
      </c>
      <c r="D6517" s="134">
        <v>57.518439999999998</v>
      </c>
    </row>
    <row r="6518" spans="1:4" x14ac:dyDescent="0.25">
      <c r="A6518" s="131" t="s">
        <v>8</v>
      </c>
      <c r="B6518" s="132">
        <v>44833</v>
      </c>
      <c r="C6518" s="133">
        <v>10</v>
      </c>
      <c r="D6518" s="134">
        <v>14.37209</v>
      </c>
    </row>
    <row r="6519" spans="1:4" x14ac:dyDescent="0.25">
      <c r="A6519" s="131" t="s">
        <v>8</v>
      </c>
      <c r="B6519" s="132">
        <v>44833</v>
      </c>
      <c r="C6519" s="133">
        <v>11</v>
      </c>
      <c r="D6519" s="134">
        <v>9.1850500000000004</v>
      </c>
    </row>
    <row r="6520" spans="1:4" x14ac:dyDescent="0.25">
      <c r="A6520" s="131" t="s">
        <v>8</v>
      </c>
      <c r="B6520" s="132">
        <v>44833</v>
      </c>
      <c r="C6520" s="133">
        <v>12</v>
      </c>
      <c r="D6520" s="134">
        <v>13.759359999999999</v>
      </c>
    </row>
    <row r="6521" spans="1:4" x14ac:dyDescent="0.25">
      <c r="A6521" s="131" t="s">
        <v>8</v>
      </c>
      <c r="B6521" s="132">
        <v>44833</v>
      </c>
      <c r="C6521" s="133">
        <v>13</v>
      </c>
      <c r="D6521" s="134">
        <v>47.365079999999999</v>
      </c>
    </row>
    <row r="6522" spans="1:4" x14ac:dyDescent="0.25">
      <c r="A6522" s="131" t="s">
        <v>8</v>
      </c>
      <c r="B6522" s="132">
        <v>44833</v>
      </c>
      <c r="C6522" s="133">
        <v>14</v>
      </c>
      <c r="D6522" s="134">
        <v>48.204059999999998</v>
      </c>
    </row>
    <row r="6523" spans="1:4" x14ac:dyDescent="0.25">
      <c r="A6523" s="131" t="s">
        <v>8</v>
      </c>
      <c r="B6523" s="132">
        <v>44833</v>
      </c>
      <c r="C6523" s="133">
        <v>15</v>
      </c>
      <c r="D6523" s="134">
        <v>53.409489999999998</v>
      </c>
    </row>
    <row r="6524" spans="1:4" x14ac:dyDescent="0.25">
      <c r="A6524" s="131" t="s">
        <v>8</v>
      </c>
      <c r="B6524" s="132">
        <v>44833</v>
      </c>
      <c r="C6524" s="133">
        <v>16</v>
      </c>
      <c r="D6524" s="134">
        <v>54.680129999999998</v>
      </c>
    </row>
    <row r="6525" spans="1:4" x14ac:dyDescent="0.25">
      <c r="A6525" s="131" t="s">
        <v>8</v>
      </c>
      <c r="B6525" s="132">
        <v>44833</v>
      </c>
      <c r="C6525" s="133">
        <v>17</v>
      </c>
      <c r="D6525" s="134">
        <v>57.511620000000001</v>
      </c>
    </row>
    <row r="6526" spans="1:4" x14ac:dyDescent="0.25">
      <c r="A6526" s="131" t="s">
        <v>8</v>
      </c>
      <c r="B6526" s="132">
        <v>44833</v>
      </c>
      <c r="C6526" s="133">
        <v>18</v>
      </c>
      <c r="D6526" s="134">
        <v>54.864809999999999</v>
      </c>
    </row>
    <row r="6527" spans="1:4" x14ac:dyDescent="0.25">
      <c r="A6527" s="131" t="s">
        <v>8</v>
      </c>
      <c r="B6527" s="132">
        <v>44833</v>
      </c>
      <c r="C6527" s="133">
        <v>19</v>
      </c>
      <c r="D6527" s="134">
        <v>51.588500000000003</v>
      </c>
    </row>
    <row r="6528" spans="1:4" x14ac:dyDescent="0.25">
      <c r="A6528" s="131" t="s">
        <v>8</v>
      </c>
      <c r="B6528" s="132">
        <v>44833</v>
      </c>
      <c r="C6528" s="133">
        <v>20</v>
      </c>
      <c r="D6528" s="134">
        <v>55.159170000000003</v>
      </c>
    </row>
    <row r="6529" spans="1:4" x14ac:dyDescent="0.25">
      <c r="A6529" s="131" t="s">
        <v>8</v>
      </c>
      <c r="B6529" s="132">
        <v>44833</v>
      </c>
      <c r="C6529" s="133">
        <v>21</v>
      </c>
      <c r="D6529" s="134">
        <v>57.946980000000003</v>
      </c>
    </row>
    <row r="6530" spans="1:4" x14ac:dyDescent="0.25">
      <c r="A6530" s="131" t="s">
        <v>8</v>
      </c>
      <c r="B6530" s="132">
        <v>44833</v>
      </c>
      <c r="C6530" s="133">
        <v>22</v>
      </c>
      <c r="D6530" s="134">
        <v>66.627780000000001</v>
      </c>
    </row>
    <row r="6531" spans="1:4" x14ac:dyDescent="0.25">
      <c r="A6531" s="131" t="s">
        <v>8</v>
      </c>
      <c r="B6531" s="132">
        <v>44833</v>
      </c>
      <c r="C6531" s="133">
        <v>23</v>
      </c>
      <c r="D6531" s="134">
        <v>67.376779999999997</v>
      </c>
    </row>
    <row r="6532" spans="1:4" x14ac:dyDescent="0.25">
      <c r="A6532" s="131" t="s">
        <v>8</v>
      </c>
      <c r="B6532" s="132">
        <v>44833</v>
      </c>
      <c r="C6532" s="133">
        <v>24</v>
      </c>
      <c r="D6532" s="134">
        <v>58.893720000000002</v>
      </c>
    </row>
    <row r="6533" spans="1:4" x14ac:dyDescent="0.25">
      <c r="A6533" s="131" t="s">
        <v>8</v>
      </c>
      <c r="B6533" s="132">
        <v>44834</v>
      </c>
      <c r="C6533" s="133">
        <v>1</v>
      </c>
      <c r="D6533" s="134">
        <v>52.969180000000001</v>
      </c>
    </row>
    <row r="6534" spans="1:4" x14ac:dyDescent="0.25">
      <c r="A6534" s="131" t="s">
        <v>8</v>
      </c>
      <c r="B6534" s="132">
        <v>44834</v>
      </c>
      <c r="C6534" s="133">
        <v>2</v>
      </c>
      <c r="D6534" s="134">
        <v>52.602409999999999</v>
      </c>
    </row>
    <row r="6535" spans="1:4" x14ac:dyDescent="0.25">
      <c r="A6535" s="131" t="s">
        <v>8</v>
      </c>
      <c r="B6535" s="132">
        <v>44834</v>
      </c>
      <c r="C6535" s="133">
        <v>3</v>
      </c>
      <c r="D6535" s="134">
        <v>55.112949999999998</v>
      </c>
    </row>
    <row r="6536" spans="1:4" x14ac:dyDescent="0.25">
      <c r="A6536" s="131" t="s">
        <v>8</v>
      </c>
      <c r="B6536" s="132">
        <v>44834</v>
      </c>
      <c r="C6536" s="133">
        <v>4</v>
      </c>
      <c r="D6536" s="134">
        <v>48.057250000000003</v>
      </c>
    </row>
    <row r="6537" spans="1:4" x14ac:dyDescent="0.25">
      <c r="A6537" s="131" t="s">
        <v>8</v>
      </c>
      <c r="B6537" s="132">
        <v>44834</v>
      </c>
      <c r="C6537" s="133">
        <v>5</v>
      </c>
      <c r="D6537" s="134">
        <v>50.696390000000001</v>
      </c>
    </row>
    <row r="6538" spans="1:4" x14ac:dyDescent="0.25">
      <c r="A6538" s="131" t="s">
        <v>8</v>
      </c>
      <c r="B6538" s="132">
        <v>44834</v>
      </c>
      <c r="C6538" s="133">
        <v>6</v>
      </c>
      <c r="D6538" s="134">
        <v>48.82694</v>
      </c>
    </row>
    <row r="6539" spans="1:4" x14ac:dyDescent="0.25">
      <c r="A6539" s="131" t="s">
        <v>8</v>
      </c>
      <c r="B6539" s="132">
        <v>44834</v>
      </c>
      <c r="C6539" s="133">
        <v>7</v>
      </c>
      <c r="D6539" s="134">
        <v>56.60284</v>
      </c>
    </row>
    <row r="6540" spans="1:4" x14ac:dyDescent="0.25">
      <c r="A6540" s="131" t="s">
        <v>8</v>
      </c>
      <c r="B6540" s="132">
        <v>44834</v>
      </c>
      <c r="C6540" s="133">
        <v>8</v>
      </c>
      <c r="D6540" s="134">
        <v>58.735880000000002</v>
      </c>
    </row>
    <row r="6541" spans="1:4" x14ac:dyDescent="0.25">
      <c r="A6541" s="131" t="s">
        <v>8</v>
      </c>
      <c r="B6541" s="132">
        <v>44834</v>
      </c>
      <c r="C6541" s="133">
        <v>9</v>
      </c>
      <c r="D6541" s="134">
        <v>49.110280000000003</v>
      </c>
    </row>
    <row r="6542" spans="1:4" x14ac:dyDescent="0.25">
      <c r="A6542" s="131" t="s">
        <v>8</v>
      </c>
      <c r="B6542" s="132">
        <v>44834</v>
      </c>
      <c r="C6542" s="133">
        <v>10</v>
      </c>
      <c r="D6542" s="134">
        <v>68.813599999999994</v>
      </c>
    </row>
    <row r="6543" spans="1:4" x14ac:dyDescent="0.25">
      <c r="A6543" s="131" t="s">
        <v>8</v>
      </c>
      <c r="B6543" s="132">
        <v>44834</v>
      </c>
      <c r="C6543" s="133">
        <v>11</v>
      </c>
      <c r="D6543" s="134">
        <v>66.174790000000002</v>
      </c>
    </row>
    <row r="6544" spans="1:4" x14ac:dyDescent="0.25">
      <c r="A6544" s="131" t="s">
        <v>8</v>
      </c>
      <c r="B6544" s="132">
        <v>44834</v>
      </c>
      <c r="C6544" s="133">
        <v>12</v>
      </c>
      <c r="D6544" s="134">
        <v>57.417189999999998</v>
      </c>
    </row>
    <row r="6545" spans="1:4" x14ac:dyDescent="0.25">
      <c r="A6545" s="131" t="s">
        <v>8</v>
      </c>
      <c r="B6545" s="132">
        <v>44834</v>
      </c>
      <c r="C6545" s="133">
        <v>13</v>
      </c>
      <c r="D6545" s="134">
        <v>56.96555</v>
      </c>
    </row>
    <row r="6546" spans="1:4" x14ac:dyDescent="0.25">
      <c r="A6546" s="131" t="s">
        <v>8</v>
      </c>
      <c r="B6546" s="132">
        <v>44834</v>
      </c>
      <c r="C6546" s="133">
        <v>14</v>
      </c>
      <c r="D6546" s="134">
        <v>76.033640000000005</v>
      </c>
    </row>
    <row r="6547" spans="1:4" x14ac:dyDescent="0.25">
      <c r="A6547" s="131" t="s">
        <v>8</v>
      </c>
      <c r="B6547" s="132">
        <v>44834</v>
      </c>
      <c r="C6547" s="133">
        <v>15</v>
      </c>
      <c r="D6547" s="134">
        <v>81.134439999999998</v>
      </c>
    </row>
    <row r="6548" spans="1:4" x14ac:dyDescent="0.25">
      <c r="A6548" s="131" t="s">
        <v>8</v>
      </c>
      <c r="B6548" s="132">
        <v>44834</v>
      </c>
      <c r="C6548" s="133">
        <v>16</v>
      </c>
      <c r="D6548" s="134">
        <v>72.171449999999993</v>
      </c>
    </row>
    <row r="6549" spans="1:4" x14ac:dyDescent="0.25">
      <c r="A6549" s="131" t="s">
        <v>8</v>
      </c>
      <c r="B6549" s="132">
        <v>44834</v>
      </c>
      <c r="C6549" s="133">
        <v>17</v>
      </c>
      <c r="D6549" s="134">
        <v>44.665120000000002</v>
      </c>
    </row>
    <row r="6550" spans="1:4" x14ac:dyDescent="0.25">
      <c r="A6550" s="131" t="s">
        <v>8</v>
      </c>
      <c r="B6550" s="132">
        <v>44834</v>
      </c>
      <c r="C6550" s="133">
        <v>18</v>
      </c>
      <c r="D6550" s="134">
        <v>49.58643</v>
      </c>
    </row>
    <row r="6551" spans="1:4" x14ac:dyDescent="0.25">
      <c r="A6551" s="131" t="s">
        <v>8</v>
      </c>
      <c r="B6551" s="132">
        <v>44834</v>
      </c>
      <c r="C6551" s="133">
        <v>19</v>
      </c>
      <c r="D6551" s="134">
        <v>57.243699999999997</v>
      </c>
    </row>
    <row r="6552" spans="1:4" x14ac:dyDescent="0.25">
      <c r="A6552" s="131" t="s">
        <v>8</v>
      </c>
      <c r="B6552" s="132">
        <v>44834</v>
      </c>
      <c r="C6552" s="133">
        <v>20</v>
      </c>
      <c r="D6552" s="134">
        <v>65.438820000000007</v>
      </c>
    </row>
    <row r="6553" spans="1:4" x14ac:dyDescent="0.25">
      <c r="A6553" s="131" t="s">
        <v>8</v>
      </c>
      <c r="B6553" s="132">
        <v>44834</v>
      </c>
      <c r="C6553" s="133">
        <v>21</v>
      </c>
      <c r="D6553" s="134">
        <v>56.294600000000003</v>
      </c>
    </row>
    <row r="6554" spans="1:4" x14ac:dyDescent="0.25">
      <c r="A6554" s="131" t="s">
        <v>8</v>
      </c>
      <c r="B6554" s="132">
        <v>44834</v>
      </c>
      <c r="C6554" s="133">
        <v>22</v>
      </c>
      <c r="D6554" s="134">
        <v>52.901339999999998</v>
      </c>
    </row>
    <row r="6555" spans="1:4" x14ac:dyDescent="0.25">
      <c r="A6555" s="131" t="s">
        <v>8</v>
      </c>
      <c r="B6555" s="132">
        <v>44834</v>
      </c>
      <c r="C6555" s="133">
        <v>23</v>
      </c>
      <c r="D6555" s="134">
        <v>60.577179999999998</v>
      </c>
    </row>
    <row r="6556" spans="1:4" x14ac:dyDescent="0.25">
      <c r="A6556" s="131" t="s">
        <v>8</v>
      </c>
      <c r="B6556" s="132">
        <v>44834</v>
      </c>
      <c r="C6556" s="133">
        <v>24</v>
      </c>
      <c r="D6556" s="134">
        <v>63.042340000000003</v>
      </c>
    </row>
    <row r="6557" spans="1:4" x14ac:dyDescent="0.25">
      <c r="A6557" s="131" t="s">
        <v>8</v>
      </c>
      <c r="B6557" s="132">
        <v>44835</v>
      </c>
      <c r="C6557" s="133">
        <v>1</v>
      </c>
      <c r="D6557" s="134">
        <v>53.430759999999999</v>
      </c>
    </row>
    <row r="6558" spans="1:4" x14ac:dyDescent="0.25">
      <c r="A6558" s="131" t="s">
        <v>8</v>
      </c>
      <c r="B6558" s="132">
        <v>44835</v>
      </c>
      <c r="C6558" s="133">
        <v>2</v>
      </c>
      <c r="D6558" s="134">
        <v>58.72786</v>
      </c>
    </row>
    <row r="6559" spans="1:4" x14ac:dyDescent="0.25">
      <c r="A6559" s="131" t="s">
        <v>8</v>
      </c>
      <c r="B6559" s="132">
        <v>44835</v>
      </c>
      <c r="C6559" s="133">
        <v>3</v>
      </c>
      <c r="D6559" s="134">
        <v>54.544469999999997</v>
      </c>
    </row>
    <row r="6560" spans="1:4" x14ac:dyDescent="0.25">
      <c r="A6560" s="131" t="s">
        <v>8</v>
      </c>
      <c r="B6560" s="132">
        <v>44835</v>
      </c>
      <c r="C6560" s="133">
        <v>4</v>
      </c>
      <c r="D6560" s="134">
        <v>58.701180000000001</v>
      </c>
    </row>
    <row r="6561" spans="1:4" x14ac:dyDescent="0.25">
      <c r="A6561" s="131" t="s">
        <v>8</v>
      </c>
      <c r="B6561" s="132">
        <v>44835</v>
      </c>
      <c r="C6561" s="133">
        <v>5</v>
      </c>
      <c r="D6561" s="134">
        <v>60.602800000000002</v>
      </c>
    </row>
    <row r="6562" spans="1:4" x14ac:dyDescent="0.25">
      <c r="A6562" s="131" t="s">
        <v>8</v>
      </c>
      <c r="B6562" s="132">
        <v>44835</v>
      </c>
      <c r="C6562" s="133">
        <v>6</v>
      </c>
      <c r="D6562" s="134">
        <v>62.297289999999997</v>
      </c>
    </row>
    <row r="6563" spans="1:4" x14ac:dyDescent="0.25">
      <c r="A6563" s="131" t="s">
        <v>8</v>
      </c>
      <c r="B6563" s="132">
        <v>44835</v>
      </c>
      <c r="C6563" s="133">
        <v>7</v>
      </c>
      <c r="D6563" s="134">
        <v>61.98319</v>
      </c>
    </row>
    <row r="6564" spans="1:4" x14ac:dyDescent="0.25">
      <c r="A6564" s="131" t="s">
        <v>8</v>
      </c>
      <c r="B6564" s="132">
        <v>44835</v>
      </c>
      <c r="C6564" s="133">
        <v>8</v>
      </c>
      <c r="D6564" s="134">
        <v>64.898510000000002</v>
      </c>
    </row>
    <row r="6565" spans="1:4" x14ac:dyDescent="0.25">
      <c r="A6565" s="131" t="s">
        <v>8</v>
      </c>
      <c r="B6565" s="132">
        <v>44835</v>
      </c>
      <c r="C6565" s="133">
        <v>9</v>
      </c>
      <c r="D6565" s="134">
        <v>55.901350000000001</v>
      </c>
    </row>
    <row r="6566" spans="1:4" x14ac:dyDescent="0.25">
      <c r="A6566" s="131" t="s">
        <v>8</v>
      </c>
      <c r="B6566" s="132">
        <v>44835</v>
      </c>
      <c r="C6566" s="133">
        <v>10</v>
      </c>
      <c r="D6566" s="134">
        <v>42.424939999999999</v>
      </c>
    </row>
    <row r="6567" spans="1:4" x14ac:dyDescent="0.25">
      <c r="A6567" s="131" t="s">
        <v>8</v>
      </c>
      <c r="B6567" s="132">
        <v>44835</v>
      </c>
      <c r="C6567" s="133">
        <v>11</v>
      </c>
      <c r="D6567" s="134">
        <v>40.161200000000001</v>
      </c>
    </row>
    <row r="6568" spans="1:4" x14ac:dyDescent="0.25">
      <c r="A6568" s="131" t="s">
        <v>8</v>
      </c>
      <c r="B6568" s="132">
        <v>44835</v>
      </c>
      <c r="C6568" s="133">
        <v>12</v>
      </c>
      <c r="D6568" s="134">
        <v>37.478870000000001</v>
      </c>
    </row>
    <row r="6569" spans="1:4" x14ac:dyDescent="0.25">
      <c r="A6569" s="131" t="s">
        <v>8</v>
      </c>
      <c r="B6569" s="132">
        <v>44835</v>
      </c>
      <c r="C6569" s="133">
        <v>13</v>
      </c>
      <c r="D6569" s="134">
        <v>36.018630000000002</v>
      </c>
    </row>
    <row r="6570" spans="1:4" x14ac:dyDescent="0.25">
      <c r="A6570" s="131" t="s">
        <v>8</v>
      </c>
      <c r="B6570" s="132">
        <v>44835</v>
      </c>
      <c r="C6570" s="133">
        <v>14</v>
      </c>
      <c r="D6570" s="134">
        <v>32.940550000000002</v>
      </c>
    </row>
    <row r="6571" spans="1:4" x14ac:dyDescent="0.25">
      <c r="A6571" s="131" t="s">
        <v>8</v>
      </c>
      <c r="B6571" s="132">
        <v>44835</v>
      </c>
      <c r="C6571" s="133">
        <v>15</v>
      </c>
      <c r="D6571" s="134">
        <v>40.651969999999999</v>
      </c>
    </row>
    <row r="6572" spans="1:4" x14ac:dyDescent="0.25">
      <c r="A6572" s="131" t="s">
        <v>8</v>
      </c>
      <c r="B6572" s="132">
        <v>44835</v>
      </c>
      <c r="C6572" s="133">
        <v>16</v>
      </c>
      <c r="D6572" s="134">
        <v>39.505270000000003</v>
      </c>
    </row>
    <row r="6573" spans="1:4" x14ac:dyDescent="0.25">
      <c r="A6573" s="131" t="s">
        <v>8</v>
      </c>
      <c r="B6573" s="132">
        <v>44835</v>
      </c>
      <c r="C6573" s="133">
        <v>17</v>
      </c>
      <c r="D6573" s="134">
        <v>46.507730000000002</v>
      </c>
    </row>
    <row r="6574" spans="1:4" x14ac:dyDescent="0.25">
      <c r="A6574" s="131" t="s">
        <v>8</v>
      </c>
      <c r="B6574" s="132">
        <v>44835</v>
      </c>
      <c r="C6574" s="133">
        <v>18</v>
      </c>
      <c r="D6574" s="134">
        <v>44.193420000000003</v>
      </c>
    </row>
    <row r="6575" spans="1:4" x14ac:dyDescent="0.25">
      <c r="A6575" s="131" t="s">
        <v>8</v>
      </c>
      <c r="B6575" s="132">
        <v>44835</v>
      </c>
      <c r="C6575" s="133">
        <v>19</v>
      </c>
      <c r="D6575" s="134">
        <v>78.206630000000004</v>
      </c>
    </row>
    <row r="6576" spans="1:4" x14ac:dyDescent="0.25">
      <c r="A6576" s="131" t="s">
        <v>8</v>
      </c>
      <c r="B6576" s="132">
        <v>44835</v>
      </c>
      <c r="C6576" s="133">
        <v>20</v>
      </c>
      <c r="D6576" s="134">
        <v>70.214830000000006</v>
      </c>
    </row>
    <row r="6577" spans="1:4" x14ac:dyDescent="0.25">
      <c r="A6577" s="131" t="s">
        <v>8</v>
      </c>
      <c r="B6577" s="132">
        <v>44835</v>
      </c>
      <c r="C6577" s="133">
        <v>21</v>
      </c>
      <c r="D6577" s="134">
        <v>65.937420000000003</v>
      </c>
    </row>
    <row r="6578" spans="1:4" x14ac:dyDescent="0.25">
      <c r="A6578" s="131" t="s">
        <v>8</v>
      </c>
      <c r="B6578" s="132">
        <v>44835</v>
      </c>
      <c r="C6578" s="133">
        <v>22</v>
      </c>
      <c r="D6578" s="134">
        <v>63.053069999999998</v>
      </c>
    </row>
    <row r="6579" spans="1:4" x14ac:dyDescent="0.25">
      <c r="A6579" s="131" t="s">
        <v>8</v>
      </c>
      <c r="B6579" s="132">
        <v>44835</v>
      </c>
      <c r="C6579" s="133">
        <v>23</v>
      </c>
      <c r="D6579" s="134">
        <v>63.35371</v>
      </c>
    </row>
    <row r="6580" spans="1:4" x14ac:dyDescent="0.25">
      <c r="A6580" s="131" t="s">
        <v>8</v>
      </c>
      <c r="B6580" s="132">
        <v>44835</v>
      </c>
      <c r="C6580" s="133">
        <v>24</v>
      </c>
      <c r="D6580" s="134">
        <v>62.058120000000002</v>
      </c>
    </row>
    <row r="6581" spans="1:4" x14ac:dyDescent="0.25">
      <c r="A6581" s="131" t="s">
        <v>8</v>
      </c>
      <c r="B6581" s="132">
        <v>44836</v>
      </c>
      <c r="C6581" s="133">
        <v>1</v>
      </c>
      <c r="D6581" s="134">
        <v>59.4651</v>
      </c>
    </row>
    <row r="6582" spans="1:4" x14ac:dyDescent="0.25">
      <c r="A6582" s="131" t="s">
        <v>8</v>
      </c>
      <c r="B6582" s="132">
        <v>44836</v>
      </c>
      <c r="C6582" s="133">
        <v>2</v>
      </c>
      <c r="D6582" s="134">
        <v>52.047159999999998</v>
      </c>
    </row>
    <row r="6583" spans="1:4" x14ac:dyDescent="0.25">
      <c r="A6583" s="131" t="s">
        <v>8</v>
      </c>
      <c r="B6583" s="132">
        <v>44836</v>
      </c>
      <c r="C6583" s="133">
        <v>3</v>
      </c>
      <c r="D6583" s="134">
        <v>52.795029999999997</v>
      </c>
    </row>
    <row r="6584" spans="1:4" x14ac:dyDescent="0.25">
      <c r="A6584" s="131" t="s">
        <v>8</v>
      </c>
      <c r="B6584" s="132">
        <v>44836</v>
      </c>
      <c r="C6584" s="133">
        <v>4</v>
      </c>
      <c r="D6584" s="134">
        <v>51.05162</v>
      </c>
    </row>
    <row r="6585" spans="1:4" x14ac:dyDescent="0.25">
      <c r="A6585" s="131" t="s">
        <v>8</v>
      </c>
      <c r="B6585" s="132">
        <v>44836</v>
      </c>
      <c r="C6585" s="133">
        <v>5</v>
      </c>
      <c r="D6585" s="134">
        <v>59.23556</v>
      </c>
    </row>
    <row r="6586" spans="1:4" x14ac:dyDescent="0.25">
      <c r="A6586" s="131" t="s">
        <v>8</v>
      </c>
      <c r="B6586" s="132">
        <v>44836</v>
      </c>
      <c r="C6586" s="133">
        <v>6</v>
      </c>
      <c r="D6586" s="134">
        <v>55.525329999999997</v>
      </c>
    </row>
    <row r="6587" spans="1:4" x14ac:dyDescent="0.25">
      <c r="A6587" s="131" t="s">
        <v>8</v>
      </c>
      <c r="B6587" s="132">
        <v>44836</v>
      </c>
      <c r="C6587" s="133">
        <v>7</v>
      </c>
      <c r="D6587" s="134">
        <v>59.04842</v>
      </c>
    </row>
    <row r="6588" spans="1:4" x14ac:dyDescent="0.25">
      <c r="A6588" s="131" t="s">
        <v>8</v>
      </c>
      <c r="B6588" s="132">
        <v>44836</v>
      </c>
      <c r="C6588" s="133">
        <v>8</v>
      </c>
      <c r="D6588" s="134">
        <v>57.948880000000003</v>
      </c>
    </row>
    <row r="6589" spans="1:4" x14ac:dyDescent="0.25">
      <c r="A6589" s="131" t="s">
        <v>8</v>
      </c>
      <c r="B6589" s="132">
        <v>44836</v>
      </c>
      <c r="C6589" s="133">
        <v>9</v>
      </c>
      <c r="D6589" s="134">
        <v>55.655909999999999</v>
      </c>
    </row>
    <row r="6590" spans="1:4" x14ac:dyDescent="0.25">
      <c r="A6590" s="131" t="s">
        <v>8</v>
      </c>
      <c r="B6590" s="132">
        <v>44836</v>
      </c>
      <c r="C6590" s="133">
        <v>10</v>
      </c>
      <c r="D6590" s="134">
        <v>42.372959999999999</v>
      </c>
    </row>
    <row r="6591" spans="1:4" x14ac:dyDescent="0.25">
      <c r="A6591" s="131" t="s">
        <v>8</v>
      </c>
      <c r="B6591" s="132">
        <v>44836</v>
      </c>
      <c r="C6591" s="133">
        <v>11</v>
      </c>
      <c r="D6591" s="134">
        <v>40.838419999999999</v>
      </c>
    </row>
    <row r="6592" spans="1:4" x14ac:dyDescent="0.25">
      <c r="A6592" s="131" t="s">
        <v>8</v>
      </c>
      <c r="B6592" s="132">
        <v>44836</v>
      </c>
      <c r="C6592" s="133">
        <v>12</v>
      </c>
      <c r="D6592" s="134">
        <v>42.148209999999999</v>
      </c>
    </row>
    <row r="6593" spans="1:4" x14ac:dyDescent="0.25">
      <c r="A6593" s="131" t="s">
        <v>8</v>
      </c>
      <c r="B6593" s="132">
        <v>44836</v>
      </c>
      <c r="C6593" s="133">
        <v>13</v>
      </c>
      <c r="D6593" s="134">
        <v>34.379689999999997</v>
      </c>
    </row>
    <row r="6594" spans="1:4" x14ac:dyDescent="0.25">
      <c r="A6594" s="131" t="s">
        <v>8</v>
      </c>
      <c r="B6594" s="132">
        <v>44836</v>
      </c>
      <c r="C6594" s="133">
        <v>14</v>
      </c>
      <c r="D6594" s="134">
        <v>38.392029999999998</v>
      </c>
    </row>
    <row r="6595" spans="1:4" x14ac:dyDescent="0.25">
      <c r="A6595" s="131" t="s">
        <v>8</v>
      </c>
      <c r="B6595" s="132">
        <v>44836</v>
      </c>
      <c r="C6595" s="133">
        <v>15</v>
      </c>
      <c r="D6595" s="134">
        <v>45.105730000000001</v>
      </c>
    </row>
    <row r="6596" spans="1:4" x14ac:dyDescent="0.25">
      <c r="A6596" s="131" t="s">
        <v>8</v>
      </c>
      <c r="B6596" s="132">
        <v>44836</v>
      </c>
      <c r="C6596" s="133">
        <v>16</v>
      </c>
      <c r="D6596" s="134">
        <v>48.608669999999996</v>
      </c>
    </row>
    <row r="6597" spans="1:4" x14ac:dyDescent="0.25">
      <c r="A6597" s="131" t="s">
        <v>8</v>
      </c>
      <c r="B6597" s="132">
        <v>44836</v>
      </c>
      <c r="C6597" s="133">
        <v>17</v>
      </c>
      <c r="D6597" s="134">
        <v>64.848740000000006</v>
      </c>
    </row>
    <row r="6598" spans="1:4" x14ac:dyDescent="0.25">
      <c r="A6598" s="131" t="s">
        <v>8</v>
      </c>
      <c r="B6598" s="132">
        <v>44836</v>
      </c>
      <c r="C6598" s="133">
        <v>18</v>
      </c>
      <c r="D6598" s="134">
        <v>63.702080000000002</v>
      </c>
    </row>
    <row r="6599" spans="1:4" x14ac:dyDescent="0.25">
      <c r="A6599" s="131" t="s">
        <v>8</v>
      </c>
      <c r="B6599" s="132">
        <v>44836</v>
      </c>
      <c r="C6599" s="133">
        <v>19</v>
      </c>
      <c r="D6599" s="134">
        <v>63.587229999999998</v>
      </c>
    </row>
    <row r="6600" spans="1:4" x14ac:dyDescent="0.25">
      <c r="A6600" s="131" t="s">
        <v>8</v>
      </c>
      <c r="B6600" s="132">
        <v>44836</v>
      </c>
      <c r="C6600" s="133">
        <v>20</v>
      </c>
      <c r="D6600" s="134">
        <v>77.23442</v>
      </c>
    </row>
    <row r="6601" spans="1:4" x14ac:dyDescent="0.25">
      <c r="A6601" s="131" t="s">
        <v>8</v>
      </c>
      <c r="B6601" s="132">
        <v>44836</v>
      </c>
      <c r="C6601" s="133">
        <v>21</v>
      </c>
      <c r="D6601" s="134">
        <v>74.005250000000004</v>
      </c>
    </row>
    <row r="6602" spans="1:4" x14ac:dyDescent="0.25">
      <c r="A6602" s="131" t="s">
        <v>8</v>
      </c>
      <c r="B6602" s="132">
        <v>44836</v>
      </c>
      <c r="C6602" s="133">
        <v>22</v>
      </c>
      <c r="D6602" s="134">
        <v>82.260459999999995</v>
      </c>
    </row>
    <row r="6603" spans="1:4" x14ac:dyDescent="0.25">
      <c r="A6603" s="131" t="s">
        <v>8</v>
      </c>
      <c r="B6603" s="132">
        <v>44836</v>
      </c>
      <c r="C6603" s="133">
        <v>23</v>
      </c>
      <c r="D6603" s="134">
        <v>65.560469999999995</v>
      </c>
    </row>
    <row r="6604" spans="1:4" x14ac:dyDescent="0.25">
      <c r="A6604" s="131" t="s">
        <v>8</v>
      </c>
      <c r="B6604" s="132">
        <v>44836</v>
      </c>
      <c r="C6604" s="133">
        <v>24</v>
      </c>
      <c r="D6604" s="134">
        <v>57.325949999999999</v>
      </c>
    </row>
    <row r="6605" spans="1:4" x14ac:dyDescent="0.25">
      <c r="A6605" s="131" t="s">
        <v>8</v>
      </c>
      <c r="B6605" s="132">
        <v>44837</v>
      </c>
      <c r="C6605" s="133">
        <v>1</v>
      </c>
      <c r="D6605" s="134">
        <v>50.479500000000002</v>
      </c>
    </row>
    <row r="6606" spans="1:4" x14ac:dyDescent="0.25">
      <c r="A6606" s="131" t="s">
        <v>8</v>
      </c>
      <c r="B6606" s="132">
        <v>44837</v>
      </c>
      <c r="C6606" s="133">
        <v>2</v>
      </c>
      <c r="D6606" s="134">
        <v>49.157589999999999</v>
      </c>
    </row>
    <row r="6607" spans="1:4" x14ac:dyDescent="0.25">
      <c r="A6607" s="131" t="s">
        <v>8</v>
      </c>
      <c r="B6607" s="132">
        <v>44837</v>
      </c>
      <c r="C6607" s="133">
        <v>3</v>
      </c>
      <c r="D6607" s="134">
        <v>57.288699999999999</v>
      </c>
    </row>
    <row r="6608" spans="1:4" x14ac:dyDescent="0.25">
      <c r="A6608" s="131" t="s">
        <v>8</v>
      </c>
      <c r="B6608" s="132">
        <v>44837</v>
      </c>
      <c r="C6608" s="133">
        <v>4</v>
      </c>
      <c r="D6608" s="134">
        <v>54.868549999999999</v>
      </c>
    </row>
    <row r="6609" spans="1:4" x14ac:dyDescent="0.25">
      <c r="A6609" s="131" t="s">
        <v>8</v>
      </c>
      <c r="B6609" s="132">
        <v>44837</v>
      </c>
      <c r="C6609" s="133">
        <v>5</v>
      </c>
      <c r="D6609" s="134">
        <v>54.1036</v>
      </c>
    </row>
    <row r="6610" spans="1:4" x14ac:dyDescent="0.25">
      <c r="A6610" s="131" t="s">
        <v>8</v>
      </c>
      <c r="B6610" s="132">
        <v>44837</v>
      </c>
      <c r="C6610" s="133">
        <v>6</v>
      </c>
      <c r="D6610" s="134">
        <v>54.502459999999999</v>
      </c>
    </row>
    <row r="6611" spans="1:4" x14ac:dyDescent="0.25">
      <c r="A6611" s="131" t="s">
        <v>8</v>
      </c>
      <c r="B6611" s="132">
        <v>44837</v>
      </c>
      <c r="C6611" s="133">
        <v>7</v>
      </c>
      <c r="D6611" s="134">
        <v>65.096580000000003</v>
      </c>
    </row>
    <row r="6612" spans="1:4" x14ac:dyDescent="0.25">
      <c r="A6612" s="131" t="s">
        <v>8</v>
      </c>
      <c r="B6612" s="132">
        <v>44837</v>
      </c>
      <c r="C6612" s="133">
        <v>8</v>
      </c>
      <c r="D6612" s="134">
        <v>71.040930000000003</v>
      </c>
    </row>
    <row r="6613" spans="1:4" x14ac:dyDescent="0.25">
      <c r="A6613" s="131" t="s">
        <v>8</v>
      </c>
      <c r="B6613" s="132">
        <v>44837</v>
      </c>
      <c r="C6613" s="133">
        <v>9</v>
      </c>
      <c r="D6613" s="134">
        <v>60.965359999999997</v>
      </c>
    </row>
    <row r="6614" spans="1:4" x14ac:dyDescent="0.25">
      <c r="A6614" s="131" t="s">
        <v>8</v>
      </c>
      <c r="B6614" s="132">
        <v>44837</v>
      </c>
      <c r="C6614" s="133">
        <v>10</v>
      </c>
      <c r="D6614" s="134">
        <v>54.961959999999998</v>
      </c>
    </row>
    <row r="6615" spans="1:4" x14ac:dyDescent="0.25">
      <c r="A6615" s="131" t="s">
        <v>8</v>
      </c>
      <c r="B6615" s="132">
        <v>44837</v>
      </c>
      <c r="C6615" s="133">
        <v>11</v>
      </c>
      <c r="D6615" s="134">
        <v>57.065530000000003</v>
      </c>
    </row>
    <row r="6616" spans="1:4" x14ac:dyDescent="0.25">
      <c r="A6616" s="131" t="s">
        <v>8</v>
      </c>
      <c r="B6616" s="132">
        <v>44837</v>
      </c>
      <c r="C6616" s="133">
        <v>12</v>
      </c>
      <c r="D6616" s="134">
        <v>53.655029999999996</v>
      </c>
    </row>
    <row r="6617" spans="1:4" x14ac:dyDescent="0.25">
      <c r="A6617" s="131" t="s">
        <v>8</v>
      </c>
      <c r="B6617" s="132">
        <v>44837</v>
      </c>
      <c r="C6617" s="133">
        <v>13</v>
      </c>
      <c r="D6617" s="134">
        <v>55.12406</v>
      </c>
    </row>
    <row r="6618" spans="1:4" x14ac:dyDescent="0.25">
      <c r="A6618" s="131" t="s">
        <v>8</v>
      </c>
      <c r="B6618" s="132">
        <v>44837</v>
      </c>
      <c r="C6618" s="133">
        <v>14</v>
      </c>
      <c r="D6618" s="134">
        <v>58.88261</v>
      </c>
    </row>
    <row r="6619" spans="1:4" x14ac:dyDescent="0.25">
      <c r="A6619" s="131" t="s">
        <v>8</v>
      </c>
      <c r="B6619" s="132">
        <v>44837</v>
      </c>
      <c r="C6619" s="133">
        <v>15</v>
      </c>
      <c r="D6619" s="134">
        <v>65.546369999999996</v>
      </c>
    </row>
    <row r="6620" spans="1:4" x14ac:dyDescent="0.25">
      <c r="A6620" s="131" t="s">
        <v>8</v>
      </c>
      <c r="B6620" s="132">
        <v>44837</v>
      </c>
      <c r="C6620" s="133">
        <v>16</v>
      </c>
      <c r="D6620" s="134">
        <v>70.198340000000002</v>
      </c>
    </row>
    <row r="6621" spans="1:4" x14ac:dyDescent="0.25">
      <c r="A6621" s="131" t="s">
        <v>8</v>
      </c>
      <c r="B6621" s="132">
        <v>44837</v>
      </c>
      <c r="C6621" s="133">
        <v>17</v>
      </c>
      <c r="D6621" s="134">
        <v>82.717179999999999</v>
      </c>
    </row>
    <row r="6622" spans="1:4" x14ac:dyDescent="0.25">
      <c r="A6622" s="131" t="s">
        <v>8</v>
      </c>
      <c r="B6622" s="132">
        <v>44837</v>
      </c>
      <c r="C6622" s="133">
        <v>18</v>
      </c>
      <c r="D6622" s="134">
        <v>68.288330000000002</v>
      </c>
    </row>
    <row r="6623" spans="1:4" x14ac:dyDescent="0.25">
      <c r="A6623" s="131" t="s">
        <v>8</v>
      </c>
      <c r="B6623" s="132">
        <v>44837</v>
      </c>
      <c r="C6623" s="133">
        <v>19</v>
      </c>
      <c r="D6623" s="134">
        <v>61.622059999999998</v>
      </c>
    </row>
    <row r="6624" spans="1:4" x14ac:dyDescent="0.25">
      <c r="A6624" s="131" t="s">
        <v>8</v>
      </c>
      <c r="B6624" s="132">
        <v>44837</v>
      </c>
      <c r="C6624" s="133">
        <v>20</v>
      </c>
      <c r="D6624" s="134">
        <v>74.650009999999995</v>
      </c>
    </row>
    <row r="6625" spans="1:4" x14ac:dyDescent="0.25">
      <c r="A6625" s="131" t="s">
        <v>8</v>
      </c>
      <c r="B6625" s="132">
        <v>44837</v>
      </c>
      <c r="C6625" s="133">
        <v>21</v>
      </c>
      <c r="D6625" s="134">
        <v>70.434070000000006</v>
      </c>
    </row>
    <row r="6626" spans="1:4" x14ac:dyDescent="0.25">
      <c r="A6626" s="131" t="s">
        <v>8</v>
      </c>
      <c r="B6626" s="132">
        <v>44837</v>
      </c>
      <c r="C6626" s="133">
        <v>22</v>
      </c>
      <c r="D6626" s="134">
        <v>69.751469999999998</v>
      </c>
    </row>
    <row r="6627" spans="1:4" x14ac:dyDescent="0.25">
      <c r="A6627" s="131" t="s">
        <v>8</v>
      </c>
      <c r="B6627" s="132">
        <v>44837</v>
      </c>
      <c r="C6627" s="133">
        <v>23</v>
      </c>
      <c r="D6627" s="134">
        <v>70.483599999999996</v>
      </c>
    </row>
    <row r="6628" spans="1:4" x14ac:dyDescent="0.25">
      <c r="A6628" s="131" t="s">
        <v>8</v>
      </c>
      <c r="B6628" s="132">
        <v>44837</v>
      </c>
      <c r="C6628" s="133">
        <v>24</v>
      </c>
      <c r="D6628" s="134">
        <v>65.110190000000003</v>
      </c>
    </row>
    <row r="6629" spans="1:4" x14ac:dyDescent="0.25">
      <c r="A6629" s="131" t="s">
        <v>8</v>
      </c>
      <c r="B6629" s="132">
        <v>44838</v>
      </c>
      <c r="C6629" s="133">
        <v>1</v>
      </c>
      <c r="D6629" s="134">
        <v>66.286630000000002</v>
      </c>
    </row>
    <row r="6630" spans="1:4" x14ac:dyDescent="0.25">
      <c r="A6630" s="131" t="s">
        <v>8</v>
      </c>
      <c r="B6630" s="132">
        <v>44838</v>
      </c>
      <c r="C6630" s="133">
        <v>2</v>
      </c>
      <c r="D6630" s="134">
        <v>66.22484</v>
      </c>
    </row>
    <row r="6631" spans="1:4" x14ac:dyDescent="0.25">
      <c r="A6631" s="131" t="s">
        <v>8</v>
      </c>
      <c r="B6631" s="132">
        <v>44838</v>
      </c>
      <c r="C6631" s="133">
        <v>3</v>
      </c>
      <c r="D6631" s="134">
        <v>60.570520000000002</v>
      </c>
    </row>
    <row r="6632" spans="1:4" x14ac:dyDescent="0.25">
      <c r="A6632" s="131" t="s">
        <v>8</v>
      </c>
      <c r="B6632" s="132">
        <v>44838</v>
      </c>
      <c r="C6632" s="133">
        <v>4</v>
      </c>
      <c r="D6632" s="134">
        <v>60.57647</v>
      </c>
    </row>
    <row r="6633" spans="1:4" x14ac:dyDescent="0.25">
      <c r="A6633" s="131" t="s">
        <v>8</v>
      </c>
      <c r="B6633" s="132">
        <v>44838</v>
      </c>
      <c r="C6633" s="133">
        <v>5</v>
      </c>
      <c r="D6633" s="134">
        <v>55.880369999999999</v>
      </c>
    </row>
    <row r="6634" spans="1:4" x14ac:dyDescent="0.25">
      <c r="A6634" s="131" t="s">
        <v>8</v>
      </c>
      <c r="B6634" s="132">
        <v>44838</v>
      </c>
      <c r="C6634" s="133">
        <v>6</v>
      </c>
      <c r="D6634" s="134">
        <v>65.173370000000006</v>
      </c>
    </row>
    <row r="6635" spans="1:4" x14ac:dyDescent="0.25">
      <c r="A6635" s="131" t="s">
        <v>8</v>
      </c>
      <c r="B6635" s="132">
        <v>44838</v>
      </c>
      <c r="C6635" s="133">
        <v>7</v>
      </c>
      <c r="D6635" s="134">
        <v>64.676649999999995</v>
      </c>
    </row>
    <row r="6636" spans="1:4" x14ac:dyDescent="0.25">
      <c r="A6636" s="131" t="s">
        <v>8</v>
      </c>
      <c r="B6636" s="132">
        <v>44838</v>
      </c>
      <c r="C6636" s="133">
        <v>8</v>
      </c>
      <c r="D6636" s="134">
        <v>53.805869999999999</v>
      </c>
    </row>
    <row r="6637" spans="1:4" x14ac:dyDescent="0.25">
      <c r="A6637" s="131" t="s">
        <v>8</v>
      </c>
      <c r="B6637" s="132">
        <v>44838</v>
      </c>
      <c r="C6637" s="133">
        <v>9</v>
      </c>
      <c r="D6637" s="134">
        <v>70.028620000000004</v>
      </c>
    </row>
    <row r="6638" spans="1:4" x14ac:dyDescent="0.25">
      <c r="A6638" s="131" t="s">
        <v>8</v>
      </c>
      <c r="B6638" s="132">
        <v>44838</v>
      </c>
      <c r="C6638" s="133">
        <v>10</v>
      </c>
      <c r="D6638" s="134">
        <v>66.287620000000004</v>
      </c>
    </row>
    <row r="6639" spans="1:4" x14ac:dyDescent="0.25">
      <c r="A6639" s="131" t="s">
        <v>8</v>
      </c>
      <c r="B6639" s="132">
        <v>44838</v>
      </c>
      <c r="C6639" s="133">
        <v>11</v>
      </c>
      <c r="D6639" s="134">
        <v>65.293450000000007</v>
      </c>
    </row>
    <row r="6640" spans="1:4" x14ac:dyDescent="0.25">
      <c r="A6640" s="131" t="s">
        <v>8</v>
      </c>
      <c r="B6640" s="132">
        <v>44838</v>
      </c>
      <c r="C6640" s="133">
        <v>12</v>
      </c>
      <c r="D6640" s="134">
        <v>63.85624</v>
      </c>
    </row>
    <row r="6641" spans="1:4" x14ac:dyDescent="0.25">
      <c r="A6641" s="131" t="s">
        <v>8</v>
      </c>
      <c r="B6641" s="132">
        <v>44838</v>
      </c>
      <c r="C6641" s="133">
        <v>13</v>
      </c>
      <c r="D6641" s="134">
        <v>70.130560000000003</v>
      </c>
    </row>
    <row r="6642" spans="1:4" x14ac:dyDescent="0.25">
      <c r="A6642" s="131" t="s">
        <v>8</v>
      </c>
      <c r="B6642" s="132">
        <v>44838</v>
      </c>
      <c r="C6642" s="133">
        <v>14</v>
      </c>
      <c r="D6642" s="134">
        <v>67.836269999999999</v>
      </c>
    </row>
    <row r="6643" spans="1:4" x14ac:dyDescent="0.25">
      <c r="A6643" s="131" t="s">
        <v>8</v>
      </c>
      <c r="B6643" s="132">
        <v>44838</v>
      </c>
      <c r="C6643" s="133">
        <v>15</v>
      </c>
      <c r="D6643" s="134">
        <v>64.244839999999996</v>
      </c>
    </row>
    <row r="6644" spans="1:4" x14ac:dyDescent="0.25">
      <c r="A6644" s="131" t="s">
        <v>8</v>
      </c>
      <c r="B6644" s="132">
        <v>44838</v>
      </c>
      <c r="C6644" s="133">
        <v>16</v>
      </c>
      <c r="D6644" s="134">
        <v>69.619479999999996</v>
      </c>
    </row>
    <row r="6645" spans="1:4" x14ac:dyDescent="0.25">
      <c r="A6645" s="131" t="s">
        <v>8</v>
      </c>
      <c r="B6645" s="132">
        <v>44838</v>
      </c>
      <c r="C6645" s="133">
        <v>17</v>
      </c>
      <c r="D6645" s="134">
        <v>51.999420000000001</v>
      </c>
    </row>
    <row r="6646" spans="1:4" x14ac:dyDescent="0.25">
      <c r="A6646" s="131" t="s">
        <v>8</v>
      </c>
      <c r="B6646" s="132">
        <v>44838</v>
      </c>
      <c r="C6646" s="133">
        <v>18</v>
      </c>
      <c r="D6646" s="134">
        <v>62.231279999999998</v>
      </c>
    </row>
    <row r="6647" spans="1:4" x14ac:dyDescent="0.25">
      <c r="A6647" s="131" t="s">
        <v>8</v>
      </c>
      <c r="B6647" s="132">
        <v>44838</v>
      </c>
      <c r="C6647" s="133">
        <v>19</v>
      </c>
      <c r="D6647" s="134">
        <v>92.481210000000004</v>
      </c>
    </row>
    <row r="6648" spans="1:4" x14ac:dyDescent="0.25">
      <c r="A6648" s="131" t="s">
        <v>8</v>
      </c>
      <c r="B6648" s="132">
        <v>44838</v>
      </c>
      <c r="C6648" s="133">
        <v>20</v>
      </c>
      <c r="D6648" s="134">
        <v>87.351479999999995</v>
      </c>
    </row>
    <row r="6649" spans="1:4" x14ac:dyDescent="0.25">
      <c r="A6649" s="131" t="s">
        <v>8</v>
      </c>
      <c r="B6649" s="132">
        <v>44838</v>
      </c>
      <c r="C6649" s="133">
        <v>21</v>
      </c>
      <c r="D6649" s="134">
        <v>76.929869999999994</v>
      </c>
    </row>
    <row r="6650" spans="1:4" x14ac:dyDescent="0.25">
      <c r="A6650" s="131" t="s">
        <v>8</v>
      </c>
      <c r="B6650" s="132">
        <v>44838</v>
      </c>
      <c r="C6650" s="133">
        <v>22</v>
      </c>
      <c r="D6650" s="134">
        <v>83.291200000000003</v>
      </c>
    </row>
    <row r="6651" spans="1:4" x14ac:dyDescent="0.25">
      <c r="A6651" s="131" t="s">
        <v>8</v>
      </c>
      <c r="B6651" s="132">
        <v>44838</v>
      </c>
      <c r="C6651" s="133">
        <v>23</v>
      </c>
      <c r="D6651" s="134">
        <v>77.84</v>
      </c>
    </row>
    <row r="6652" spans="1:4" x14ac:dyDescent="0.25">
      <c r="A6652" s="131" t="s">
        <v>8</v>
      </c>
      <c r="B6652" s="132">
        <v>44838</v>
      </c>
      <c r="C6652" s="133">
        <v>24</v>
      </c>
      <c r="D6652" s="134">
        <v>73.654790000000006</v>
      </c>
    </row>
    <row r="6653" spans="1:4" x14ac:dyDescent="0.25">
      <c r="A6653" s="131" t="s">
        <v>8</v>
      </c>
      <c r="B6653" s="132">
        <v>44839</v>
      </c>
      <c r="C6653" s="133">
        <v>1</v>
      </c>
      <c r="D6653" s="134">
        <v>57.885269999999998</v>
      </c>
    </row>
    <row r="6654" spans="1:4" x14ac:dyDescent="0.25">
      <c r="A6654" s="131" t="s">
        <v>8</v>
      </c>
      <c r="B6654" s="132">
        <v>44839</v>
      </c>
      <c r="C6654" s="133">
        <v>2</v>
      </c>
      <c r="D6654" s="134">
        <v>67.078440000000001</v>
      </c>
    </row>
    <row r="6655" spans="1:4" x14ac:dyDescent="0.25">
      <c r="A6655" s="131" t="s">
        <v>8</v>
      </c>
      <c r="B6655" s="132">
        <v>44839</v>
      </c>
      <c r="C6655" s="133">
        <v>3</v>
      </c>
      <c r="D6655" s="134">
        <v>58.336559999999999</v>
      </c>
    </row>
    <row r="6656" spans="1:4" x14ac:dyDescent="0.25">
      <c r="A6656" s="131" t="s">
        <v>8</v>
      </c>
      <c r="B6656" s="132">
        <v>44839</v>
      </c>
      <c r="C6656" s="133">
        <v>4</v>
      </c>
      <c r="D6656" s="134">
        <v>58.750079999999997</v>
      </c>
    </row>
    <row r="6657" spans="1:4" x14ac:dyDescent="0.25">
      <c r="A6657" s="131" t="s">
        <v>8</v>
      </c>
      <c r="B6657" s="132">
        <v>44839</v>
      </c>
      <c r="C6657" s="133">
        <v>5</v>
      </c>
      <c r="D6657" s="134">
        <v>60.38626</v>
      </c>
    </row>
    <row r="6658" spans="1:4" x14ac:dyDescent="0.25">
      <c r="A6658" s="131" t="s">
        <v>8</v>
      </c>
      <c r="B6658" s="132">
        <v>44839</v>
      </c>
      <c r="C6658" s="133">
        <v>6</v>
      </c>
      <c r="D6658" s="134">
        <v>63.531419999999997</v>
      </c>
    </row>
    <row r="6659" spans="1:4" x14ac:dyDescent="0.25">
      <c r="A6659" s="131" t="s">
        <v>8</v>
      </c>
      <c r="B6659" s="132">
        <v>44839</v>
      </c>
      <c r="C6659" s="133">
        <v>7</v>
      </c>
      <c r="D6659" s="134">
        <v>67.619190000000003</v>
      </c>
    </row>
    <row r="6660" spans="1:4" x14ac:dyDescent="0.25">
      <c r="A6660" s="131" t="s">
        <v>8</v>
      </c>
      <c r="B6660" s="132">
        <v>44839</v>
      </c>
      <c r="C6660" s="133">
        <v>8</v>
      </c>
      <c r="D6660" s="134">
        <v>61.740519999999997</v>
      </c>
    </row>
    <row r="6661" spans="1:4" x14ac:dyDescent="0.25">
      <c r="A6661" s="131" t="s">
        <v>8</v>
      </c>
      <c r="B6661" s="132">
        <v>44839</v>
      </c>
      <c r="C6661" s="133">
        <v>9</v>
      </c>
      <c r="D6661" s="134">
        <v>77.691810000000004</v>
      </c>
    </row>
    <row r="6662" spans="1:4" x14ac:dyDescent="0.25">
      <c r="A6662" s="131" t="s">
        <v>8</v>
      </c>
      <c r="B6662" s="132">
        <v>44839</v>
      </c>
      <c r="C6662" s="133">
        <v>10</v>
      </c>
      <c r="D6662" s="134">
        <v>62.34639</v>
      </c>
    </row>
    <row r="6663" spans="1:4" x14ac:dyDescent="0.25">
      <c r="A6663" s="131" t="s">
        <v>8</v>
      </c>
      <c r="B6663" s="132">
        <v>44839</v>
      </c>
      <c r="C6663" s="133">
        <v>11</v>
      </c>
      <c r="D6663" s="134">
        <v>58.390860000000004</v>
      </c>
    </row>
    <row r="6664" spans="1:4" x14ac:dyDescent="0.25">
      <c r="A6664" s="131" t="s">
        <v>8</v>
      </c>
      <c r="B6664" s="132">
        <v>44839</v>
      </c>
      <c r="C6664" s="133">
        <v>12</v>
      </c>
      <c r="D6664" s="134">
        <v>55.712879999999998</v>
      </c>
    </row>
    <row r="6665" spans="1:4" x14ac:dyDescent="0.25">
      <c r="A6665" s="131" t="s">
        <v>8</v>
      </c>
      <c r="B6665" s="132">
        <v>44839</v>
      </c>
      <c r="C6665" s="133">
        <v>13</v>
      </c>
      <c r="D6665" s="134">
        <v>64.520579999999995</v>
      </c>
    </row>
    <row r="6666" spans="1:4" x14ac:dyDescent="0.25">
      <c r="A6666" s="131" t="s">
        <v>8</v>
      </c>
      <c r="B6666" s="132">
        <v>44839</v>
      </c>
      <c r="C6666" s="133">
        <v>14</v>
      </c>
      <c r="D6666" s="134">
        <v>61.567309999999999</v>
      </c>
    </row>
    <row r="6667" spans="1:4" x14ac:dyDescent="0.25">
      <c r="A6667" s="131" t="s">
        <v>8</v>
      </c>
      <c r="B6667" s="132">
        <v>44839</v>
      </c>
      <c r="C6667" s="133">
        <v>15</v>
      </c>
      <c r="D6667" s="134">
        <v>65.79186</v>
      </c>
    </row>
    <row r="6668" spans="1:4" x14ac:dyDescent="0.25">
      <c r="A6668" s="131" t="s">
        <v>8</v>
      </c>
      <c r="B6668" s="132">
        <v>44839</v>
      </c>
      <c r="C6668" s="133">
        <v>16</v>
      </c>
      <c r="D6668" s="134">
        <v>79.489769999999993</v>
      </c>
    </row>
    <row r="6669" spans="1:4" x14ac:dyDescent="0.25">
      <c r="A6669" s="131" t="s">
        <v>8</v>
      </c>
      <c r="B6669" s="132">
        <v>44839</v>
      </c>
      <c r="C6669" s="133">
        <v>17</v>
      </c>
      <c r="D6669" s="134">
        <v>74.341980000000007</v>
      </c>
    </row>
    <row r="6670" spans="1:4" x14ac:dyDescent="0.25">
      <c r="A6670" s="131" t="s">
        <v>8</v>
      </c>
      <c r="B6670" s="132">
        <v>44839</v>
      </c>
      <c r="C6670" s="133">
        <v>18</v>
      </c>
      <c r="D6670" s="134">
        <v>79.894469999999998</v>
      </c>
    </row>
    <row r="6671" spans="1:4" x14ac:dyDescent="0.25">
      <c r="A6671" s="131" t="s">
        <v>8</v>
      </c>
      <c r="B6671" s="132">
        <v>44839</v>
      </c>
      <c r="C6671" s="133">
        <v>19</v>
      </c>
      <c r="D6671" s="134">
        <v>73.069850000000002</v>
      </c>
    </row>
    <row r="6672" spans="1:4" x14ac:dyDescent="0.25">
      <c r="A6672" s="131" t="s">
        <v>8</v>
      </c>
      <c r="B6672" s="132">
        <v>44839</v>
      </c>
      <c r="C6672" s="133">
        <v>20</v>
      </c>
      <c r="D6672" s="134">
        <v>81.38682</v>
      </c>
    </row>
    <row r="6673" spans="1:4" x14ac:dyDescent="0.25">
      <c r="A6673" s="131" t="s">
        <v>8</v>
      </c>
      <c r="B6673" s="132">
        <v>44839</v>
      </c>
      <c r="C6673" s="133">
        <v>21</v>
      </c>
      <c r="D6673" s="134">
        <v>73.430639999999997</v>
      </c>
    </row>
    <row r="6674" spans="1:4" x14ac:dyDescent="0.25">
      <c r="A6674" s="131" t="s">
        <v>8</v>
      </c>
      <c r="B6674" s="132">
        <v>44839</v>
      </c>
      <c r="C6674" s="133">
        <v>22</v>
      </c>
      <c r="D6674" s="134">
        <v>95.539270000000002</v>
      </c>
    </row>
    <row r="6675" spans="1:4" x14ac:dyDescent="0.25">
      <c r="A6675" s="131" t="s">
        <v>8</v>
      </c>
      <c r="B6675" s="132">
        <v>44839</v>
      </c>
      <c r="C6675" s="133">
        <v>23</v>
      </c>
      <c r="D6675" s="134">
        <v>82.876369999999994</v>
      </c>
    </row>
    <row r="6676" spans="1:4" x14ac:dyDescent="0.25">
      <c r="A6676" s="131" t="s">
        <v>8</v>
      </c>
      <c r="B6676" s="132">
        <v>44839</v>
      </c>
      <c r="C6676" s="133">
        <v>24</v>
      </c>
      <c r="D6676" s="134">
        <v>81.300160000000005</v>
      </c>
    </row>
    <row r="6677" spans="1:4" x14ac:dyDescent="0.25">
      <c r="A6677" s="131" t="s">
        <v>8</v>
      </c>
      <c r="B6677" s="132">
        <v>44840</v>
      </c>
      <c r="C6677" s="133">
        <v>1</v>
      </c>
      <c r="D6677" s="134">
        <v>72.232569999999996</v>
      </c>
    </row>
    <row r="6678" spans="1:4" x14ac:dyDescent="0.25">
      <c r="A6678" s="131" t="s">
        <v>8</v>
      </c>
      <c r="B6678" s="132">
        <v>44840</v>
      </c>
      <c r="C6678" s="133">
        <v>2</v>
      </c>
      <c r="D6678" s="134">
        <v>77.243350000000007</v>
      </c>
    </row>
    <row r="6679" spans="1:4" x14ac:dyDescent="0.25">
      <c r="A6679" s="131" t="s">
        <v>8</v>
      </c>
      <c r="B6679" s="132">
        <v>44840</v>
      </c>
      <c r="C6679" s="133">
        <v>3</v>
      </c>
      <c r="D6679" s="134">
        <v>71.623570000000001</v>
      </c>
    </row>
    <row r="6680" spans="1:4" x14ac:dyDescent="0.25">
      <c r="A6680" s="131" t="s">
        <v>8</v>
      </c>
      <c r="B6680" s="132">
        <v>44840</v>
      </c>
      <c r="C6680" s="133">
        <v>4</v>
      </c>
      <c r="D6680" s="134">
        <v>69.470920000000007</v>
      </c>
    </row>
    <row r="6681" spans="1:4" x14ac:dyDescent="0.25">
      <c r="A6681" s="131" t="s">
        <v>8</v>
      </c>
      <c r="B6681" s="132">
        <v>44840</v>
      </c>
      <c r="C6681" s="133">
        <v>5</v>
      </c>
      <c r="D6681" s="134">
        <v>69.696619999999996</v>
      </c>
    </row>
    <row r="6682" spans="1:4" x14ac:dyDescent="0.25">
      <c r="A6682" s="131" t="s">
        <v>8</v>
      </c>
      <c r="B6682" s="132">
        <v>44840</v>
      </c>
      <c r="C6682" s="133">
        <v>6</v>
      </c>
      <c r="D6682" s="134">
        <v>72.047960000000003</v>
      </c>
    </row>
    <row r="6683" spans="1:4" x14ac:dyDescent="0.25">
      <c r="A6683" s="131" t="s">
        <v>8</v>
      </c>
      <c r="B6683" s="132">
        <v>44840</v>
      </c>
      <c r="C6683" s="133">
        <v>7</v>
      </c>
      <c r="D6683" s="134">
        <v>80.695080000000004</v>
      </c>
    </row>
    <row r="6684" spans="1:4" x14ac:dyDescent="0.25">
      <c r="A6684" s="131" t="s">
        <v>8</v>
      </c>
      <c r="B6684" s="132">
        <v>44840</v>
      </c>
      <c r="C6684" s="133">
        <v>8</v>
      </c>
      <c r="D6684" s="134">
        <v>79.544210000000007</v>
      </c>
    </row>
    <row r="6685" spans="1:4" x14ac:dyDescent="0.25">
      <c r="A6685" s="131" t="s">
        <v>8</v>
      </c>
      <c r="B6685" s="132">
        <v>44840</v>
      </c>
      <c r="C6685" s="133">
        <v>9</v>
      </c>
      <c r="D6685" s="134">
        <v>81.46387</v>
      </c>
    </row>
    <row r="6686" spans="1:4" x14ac:dyDescent="0.25">
      <c r="A6686" s="131" t="s">
        <v>8</v>
      </c>
      <c r="B6686" s="132">
        <v>44840</v>
      </c>
      <c r="C6686" s="133">
        <v>10</v>
      </c>
      <c r="D6686" s="134">
        <v>66.702690000000004</v>
      </c>
    </row>
    <row r="6687" spans="1:4" x14ac:dyDescent="0.25">
      <c r="A6687" s="131" t="s">
        <v>8</v>
      </c>
      <c r="B6687" s="132">
        <v>44840</v>
      </c>
      <c r="C6687" s="133">
        <v>11</v>
      </c>
      <c r="D6687" s="134">
        <v>66.537850000000006</v>
      </c>
    </row>
    <row r="6688" spans="1:4" x14ac:dyDescent="0.25">
      <c r="A6688" s="131" t="s">
        <v>8</v>
      </c>
      <c r="B6688" s="132">
        <v>44840</v>
      </c>
      <c r="C6688" s="133">
        <v>12</v>
      </c>
      <c r="D6688" s="134">
        <v>56.507420000000003</v>
      </c>
    </row>
    <row r="6689" spans="1:4" x14ac:dyDescent="0.25">
      <c r="A6689" s="131" t="s">
        <v>8</v>
      </c>
      <c r="B6689" s="132">
        <v>44840</v>
      </c>
      <c r="C6689" s="133">
        <v>13</v>
      </c>
      <c r="D6689" s="134">
        <v>61.490200000000002</v>
      </c>
    </row>
    <row r="6690" spans="1:4" x14ac:dyDescent="0.25">
      <c r="A6690" s="131" t="s">
        <v>8</v>
      </c>
      <c r="B6690" s="132">
        <v>44840</v>
      </c>
      <c r="C6690" s="133">
        <v>14</v>
      </c>
      <c r="D6690" s="134">
        <v>62.902920000000002</v>
      </c>
    </row>
    <row r="6691" spans="1:4" x14ac:dyDescent="0.25">
      <c r="A6691" s="131" t="s">
        <v>8</v>
      </c>
      <c r="B6691" s="132">
        <v>44840</v>
      </c>
      <c r="C6691" s="133">
        <v>15</v>
      </c>
      <c r="D6691" s="134">
        <v>67.979330000000004</v>
      </c>
    </row>
    <row r="6692" spans="1:4" x14ac:dyDescent="0.25">
      <c r="A6692" s="131" t="s">
        <v>8</v>
      </c>
      <c r="B6692" s="132">
        <v>44840</v>
      </c>
      <c r="C6692" s="133">
        <v>16</v>
      </c>
      <c r="D6692" s="134">
        <v>81.505669999999995</v>
      </c>
    </row>
    <row r="6693" spans="1:4" x14ac:dyDescent="0.25">
      <c r="A6693" s="131" t="s">
        <v>8</v>
      </c>
      <c r="B6693" s="132">
        <v>44840</v>
      </c>
      <c r="C6693" s="133">
        <v>17</v>
      </c>
      <c r="D6693" s="134">
        <v>73.895889999999994</v>
      </c>
    </row>
    <row r="6694" spans="1:4" x14ac:dyDescent="0.25">
      <c r="A6694" s="131" t="s">
        <v>8</v>
      </c>
      <c r="B6694" s="132">
        <v>44840</v>
      </c>
      <c r="C6694" s="133">
        <v>18</v>
      </c>
      <c r="D6694" s="134">
        <v>74.625079999999997</v>
      </c>
    </row>
    <row r="6695" spans="1:4" x14ac:dyDescent="0.25">
      <c r="A6695" s="131" t="s">
        <v>8</v>
      </c>
      <c r="B6695" s="132">
        <v>44840</v>
      </c>
      <c r="C6695" s="133">
        <v>19</v>
      </c>
      <c r="D6695" s="134">
        <v>75.316850000000002</v>
      </c>
    </row>
    <row r="6696" spans="1:4" x14ac:dyDescent="0.25">
      <c r="A6696" s="131" t="s">
        <v>8</v>
      </c>
      <c r="B6696" s="132">
        <v>44840</v>
      </c>
      <c r="C6696" s="133">
        <v>20</v>
      </c>
      <c r="D6696" s="134">
        <v>81.575270000000003</v>
      </c>
    </row>
    <row r="6697" spans="1:4" x14ac:dyDescent="0.25">
      <c r="A6697" s="131" t="s">
        <v>8</v>
      </c>
      <c r="B6697" s="132">
        <v>44840</v>
      </c>
      <c r="C6697" s="133">
        <v>21</v>
      </c>
      <c r="D6697" s="134">
        <v>86.04504</v>
      </c>
    </row>
    <row r="6698" spans="1:4" x14ac:dyDescent="0.25">
      <c r="A6698" s="131" t="s">
        <v>8</v>
      </c>
      <c r="B6698" s="132">
        <v>44840</v>
      </c>
      <c r="C6698" s="133">
        <v>22</v>
      </c>
      <c r="D6698" s="134">
        <v>88.602469999999997</v>
      </c>
    </row>
    <row r="6699" spans="1:4" x14ac:dyDescent="0.25">
      <c r="A6699" s="131" t="s">
        <v>8</v>
      </c>
      <c r="B6699" s="132">
        <v>44840</v>
      </c>
      <c r="C6699" s="133">
        <v>23</v>
      </c>
      <c r="D6699" s="134">
        <v>87.88364</v>
      </c>
    </row>
    <row r="6700" spans="1:4" x14ac:dyDescent="0.25">
      <c r="A6700" s="131" t="s">
        <v>8</v>
      </c>
      <c r="B6700" s="132">
        <v>44840</v>
      </c>
      <c r="C6700" s="133">
        <v>24</v>
      </c>
      <c r="D6700" s="134">
        <v>88.487039999999993</v>
      </c>
    </row>
    <row r="6701" spans="1:4" x14ac:dyDescent="0.25">
      <c r="A6701" s="131" t="s">
        <v>8</v>
      </c>
      <c r="B6701" s="132">
        <v>44841</v>
      </c>
      <c r="C6701" s="133">
        <v>1</v>
      </c>
      <c r="D6701" s="134">
        <v>76.585560000000001</v>
      </c>
    </row>
    <row r="6702" spans="1:4" x14ac:dyDescent="0.25">
      <c r="A6702" s="131" t="s">
        <v>8</v>
      </c>
      <c r="B6702" s="132">
        <v>44841</v>
      </c>
      <c r="C6702" s="133">
        <v>2</v>
      </c>
      <c r="D6702" s="134">
        <v>65.380600000000001</v>
      </c>
    </row>
    <row r="6703" spans="1:4" x14ac:dyDescent="0.25">
      <c r="A6703" s="131" t="s">
        <v>8</v>
      </c>
      <c r="B6703" s="132">
        <v>44841</v>
      </c>
      <c r="C6703" s="133">
        <v>3</v>
      </c>
      <c r="D6703" s="134">
        <v>61.70082</v>
      </c>
    </row>
    <row r="6704" spans="1:4" x14ac:dyDescent="0.25">
      <c r="A6704" s="131" t="s">
        <v>8</v>
      </c>
      <c r="B6704" s="132">
        <v>44841</v>
      </c>
      <c r="C6704" s="133">
        <v>4</v>
      </c>
      <c r="D6704" s="134">
        <v>60.507770000000001</v>
      </c>
    </row>
    <row r="6705" spans="1:4" x14ac:dyDescent="0.25">
      <c r="A6705" s="131" t="s">
        <v>8</v>
      </c>
      <c r="B6705" s="132">
        <v>44841</v>
      </c>
      <c r="C6705" s="133">
        <v>5</v>
      </c>
      <c r="D6705" s="134">
        <v>61.623179999999998</v>
      </c>
    </row>
    <row r="6706" spans="1:4" x14ac:dyDescent="0.25">
      <c r="A6706" s="131" t="s">
        <v>8</v>
      </c>
      <c r="B6706" s="132">
        <v>44841</v>
      </c>
      <c r="C6706" s="133">
        <v>6</v>
      </c>
      <c r="D6706" s="134">
        <v>67.761219999999994</v>
      </c>
    </row>
    <row r="6707" spans="1:4" x14ac:dyDescent="0.25">
      <c r="A6707" s="131" t="s">
        <v>8</v>
      </c>
      <c r="B6707" s="132">
        <v>44841</v>
      </c>
      <c r="C6707" s="133">
        <v>7</v>
      </c>
      <c r="D6707" s="134">
        <v>72.365399999999994</v>
      </c>
    </row>
    <row r="6708" spans="1:4" x14ac:dyDescent="0.25">
      <c r="A6708" s="131" t="s">
        <v>8</v>
      </c>
      <c r="B6708" s="132">
        <v>44841</v>
      </c>
      <c r="C6708" s="133">
        <v>8</v>
      </c>
      <c r="D6708" s="134">
        <v>66.824789999999993</v>
      </c>
    </row>
    <row r="6709" spans="1:4" x14ac:dyDescent="0.25">
      <c r="A6709" s="131" t="s">
        <v>8</v>
      </c>
      <c r="B6709" s="132">
        <v>44841</v>
      </c>
      <c r="C6709" s="133">
        <v>9</v>
      </c>
      <c r="D6709" s="134">
        <v>77.244450000000001</v>
      </c>
    </row>
    <row r="6710" spans="1:4" x14ac:dyDescent="0.25">
      <c r="A6710" s="131" t="s">
        <v>8</v>
      </c>
      <c r="B6710" s="132">
        <v>44841</v>
      </c>
      <c r="C6710" s="133">
        <v>10</v>
      </c>
      <c r="D6710" s="134">
        <v>63.697090000000003</v>
      </c>
    </row>
    <row r="6711" spans="1:4" x14ac:dyDescent="0.25">
      <c r="A6711" s="131" t="s">
        <v>8</v>
      </c>
      <c r="B6711" s="132">
        <v>44841</v>
      </c>
      <c r="C6711" s="133">
        <v>11</v>
      </c>
      <c r="D6711" s="134">
        <v>63.38026</v>
      </c>
    </row>
    <row r="6712" spans="1:4" x14ac:dyDescent="0.25">
      <c r="A6712" s="131" t="s">
        <v>8</v>
      </c>
      <c r="B6712" s="132">
        <v>44841</v>
      </c>
      <c r="C6712" s="133">
        <v>12</v>
      </c>
      <c r="D6712" s="134">
        <v>70.022400000000005</v>
      </c>
    </row>
    <row r="6713" spans="1:4" x14ac:dyDescent="0.25">
      <c r="A6713" s="131" t="s">
        <v>8</v>
      </c>
      <c r="B6713" s="132">
        <v>44841</v>
      </c>
      <c r="C6713" s="133">
        <v>13</v>
      </c>
      <c r="D6713" s="134">
        <v>68.034620000000004</v>
      </c>
    </row>
    <row r="6714" spans="1:4" x14ac:dyDescent="0.25">
      <c r="A6714" s="131" t="s">
        <v>8</v>
      </c>
      <c r="B6714" s="132">
        <v>44841</v>
      </c>
      <c r="C6714" s="133">
        <v>14</v>
      </c>
      <c r="D6714" s="134">
        <v>76.044539999999998</v>
      </c>
    </row>
    <row r="6715" spans="1:4" x14ac:dyDescent="0.25">
      <c r="A6715" s="131" t="s">
        <v>8</v>
      </c>
      <c r="B6715" s="132">
        <v>44841</v>
      </c>
      <c r="C6715" s="133">
        <v>15</v>
      </c>
      <c r="D6715" s="134">
        <v>84.374809999999997</v>
      </c>
    </row>
    <row r="6716" spans="1:4" x14ac:dyDescent="0.25">
      <c r="A6716" s="131" t="s">
        <v>8</v>
      </c>
      <c r="B6716" s="132">
        <v>44841</v>
      </c>
      <c r="C6716" s="133">
        <v>16</v>
      </c>
      <c r="D6716" s="134">
        <v>81.37791</v>
      </c>
    </row>
    <row r="6717" spans="1:4" x14ac:dyDescent="0.25">
      <c r="A6717" s="131" t="s">
        <v>8</v>
      </c>
      <c r="B6717" s="132">
        <v>44841</v>
      </c>
      <c r="C6717" s="133">
        <v>17</v>
      </c>
      <c r="D6717" s="134">
        <v>75.632170000000002</v>
      </c>
    </row>
    <row r="6718" spans="1:4" x14ac:dyDescent="0.25">
      <c r="A6718" s="131" t="s">
        <v>8</v>
      </c>
      <c r="B6718" s="132">
        <v>44841</v>
      </c>
      <c r="C6718" s="133">
        <v>18</v>
      </c>
      <c r="D6718" s="134">
        <v>80.113249999999994</v>
      </c>
    </row>
    <row r="6719" spans="1:4" x14ac:dyDescent="0.25">
      <c r="A6719" s="131" t="s">
        <v>8</v>
      </c>
      <c r="B6719" s="132">
        <v>44841</v>
      </c>
      <c r="C6719" s="133">
        <v>19</v>
      </c>
      <c r="D6719" s="134">
        <v>82.565989999999999</v>
      </c>
    </row>
    <row r="6720" spans="1:4" x14ac:dyDescent="0.25">
      <c r="A6720" s="131" t="s">
        <v>8</v>
      </c>
      <c r="B6720" s="132">
        <v>44841</v>
      </c>
      <c r="C6720" s="133">
        <v>20</v>
      </c>
      <c r="D6720" s="134">
        <v>77.871340000000004</v>
      </c>
    </row>
    <row r="6721" spans="1:4" x14ac:dyDescent="0.25">
      <c r="A6721" s="131" t="s">
        <v>8</v>
      </c>
      <c r="B6721" s="132">
        <v>44841</v>
      </c>
      <c r="C6721" s="133">
        <v>21</v>
      </c>
      <c r="D6721" s="134">
        <v>76.048519999999996</v>
      </c>
    </row>
    <row r="6722" spans="1:4" x14ac:dyDescent="0.25">
      <c r="A6722" s="131" t="s">
        <v>8</v>
      </c>
      <c r="B6722" s="132">
        <v>44841</v>
      </c>
      <c r="C6722" s="133">
        <v>22</v>
      </c>
      <c r="D6722" s="134">
        <v>80.791349999999994</v>
      </c>
    </row>
    <row r="6723" spans="1:4" x14ac:dyDescent="0.25">
      <c r="A6723" s="131" t="s">
        <v>8</v>
      </c>
      <c r="B6723" s="132">
        <v>44841</v>
      </c>
      <c r="C6723" s="133">
        <v>23</v>
      </c>
      <c r="D6723" s="134">
        <v>86.991749999999996</v>
      </c>
    </row>
    <row r="6724" spans="1:4" x14ac:dyDescent="0.25">
      <c r="A6724" s="131" t="s">
        <v>8</v>
      </c>
      <c r="B6724" s="132">
        <v>44841</v>
      </c>
      <c r="C6724" s="133">
        <v>24</v>
      </c>
      <c r="D6724" s="134">
        <v>81.760270000000006</v>
      </c>
    </row>
    <row r="6725" spans="1:4" x14ac:dyDescent="0.25">
      <c r="A6725" s="131" t="s">
        <v>8</v>
      </c>
      <c r="B6725" s="132">
        <v>44842</v>
      </c>
      <c r="C6725" s="133">
        <v>1</v>
      </c>
      <c r="D6725" s="134">
        <v>75.959209999999999</v>
      </c>
    </row>
    <row r="6726" spans="1:4" x14ac:dyDescent="0.25">
      <c r="A6726" s="131" t="s">
        <v>8</v>
      </c>
      <c r="B6726" s="132">
        <v>44842</v>
      </c>
      <c r="C6726" s="133">
        <v>2</v>
      </c>
      <c r="D6726" s="134">
        <v>71.450770000000006</v>
      </c>
    </row>
    <row r="6727" spans="1:4" x14ac:dyDescent="0.25">
      <c r="A6727" s="131" t="s">
        <v>8</v>
      </c>
      <c r="B6727" s="132">
        <v>44842</v>
      </c>
      <c r="C6727" s="133">
        <v>3</v>
      </c>
      <c r="D6727" s="134">
        <v>72.041259999999994</v>
      </c>
    </row>
    <row r="6728" spans="1:4" x14ac:dyDescent="0.25">
      <c r="A6728" s="131" t="s">
        <v>8</v>
      </c>
      <c r="B6728" s="132">
        <v>44842</v>
      </c>
      <c r="C6728" s="133">
        <v>4</v>
      </c>
      <c r="D6728" s="134">
        <v>65.772099999999995</v>
      </c>
    </row>
    <row r="6729" spans="1:4" x14ac:dyDescent="0.25">
      <c r="A6729" s="131" t="s">
        <v>8</v>
      </c>
      <c r="B6729" s="132">
        <v>44842</v>
      </c>
      <c r="C6729" s="133">
        <v>5</v>
      </c>
      <c r="D6729" s="134">
        <v>66.408559999999994</v>
      </c>
    </row>
    <row r="6730" spans="1:4" x14ac:dyDescent="0.25">
      <c r="A6730" s="131" t="s">
        <v>8</v>
      </c>
      <c r="B6730" s="132">
        <v>44842</v>
      </c>
      <c r="C6730" s="133">
        <v>6</v>
      </c>
      <c r="D6730" s="134">
        <v>69.011989999999997</v>
      </c>
    </row>
    <row r="6731" spans="1:4" x14ac:dyDescent="0.25">
      <c r="A6731" s="131" t="s">
        <v>8</v>
      </c>
      <c r="B6731" s="132">
        <v>44842</v>
      </c>
      <c r="C6731" s="133">
        <v>7</v>
      </c>
      <c r="D6731" s="134">
        <v>73.045299999999997</v>
      </c>
    </row>
    <row r="6732" spans="1:4" x14ac:dyDescent="0.25">
      <c r="A6732" s="131" t="s">
        <v>8</v>
      </c>
      <c r="B6732" s="132">
        <v>44842</v>
      </c>
      <c r="C6732" s="133">
        <v>8</v>
      </c>
      <c r="D6732" s="134">
        <v>70.288849999999996</v>
      </c>
    </row>
    <row r="6733" spans="1:4" x14ac:dyDescent="0.25">
      <c r="A6733" s="131" t="s">
        <v>8</v>
      </c>
      <c r="B6733" s="132">
        <v>44842</v>
      </c>
      <c r="C6733" s="133">
        <v>9</v>
      </c>
      <c r="D6733" s="134">
        <v>58.780909999999999</v>
      </c>
    </row>
    <row r="6734" spans="1:4" x14ac:dyDescent="0.25">
      <c r="A6734" s="131" t="s">
        <v>8</v>
      </c>
      <c r="B6734" s="132">
        <v>44842</v>
      </c>
      <c r="C6734" s="133">
        <v>10</v>
      </c>
      <c r="D6734" s="134">
        <v>53.305579999999999</v>
      </c>
    </row>
    <row r="6735" spans="1:4" x14ac:dyDescent="0.25">
      <c r="A6735" s="131" t="s">
        <v>8</v>
      </c>
      <c r="B6735" s="132">
        <v>44842</v>
      </c>
      <c r="C6735" s="133">
        <v>11</v>
      </c>
      <c r="D6735" s="134">
        <v>56.93385</v>
      </c>
    </row>
    <row r="6736" spans="1:4" x14ac:dyDescent="0.25">
      <c r="A6736" s="131" t="s">
        <v>8</v>
      </c>
      <c r="B6736" s="132">
        <v>44842</v>
      </c>
      <c r="C6736" s="133">
        <v>12</v>
      </c>
      <c r="D6736" s="134">
        <v>57.58831</v>
      </c>
    </row>
    <row r="6737" spans="1:4" x14ac:dyDescent="0.25">
      <c r="A6737" s="131" t="s">
        <v>8</v>
      </c>
      <c r="B6737" s="132">
        <v>44842</v>
      </c>
      <c r="C6737" s="133">
        <v>13</v>
      </c>
      <c r="D6737" s="134">
        <v>53.5015</v>
      </c>
    </row>
    <row r="6738" spans="1:4" x14ac:dyDescent="0.25">
      <c r="A6738" s="131" t="s">
        <v>8</v>
      </c>
      <c r="B6738" s="132">
        <v>44842</v>
      </c>
      <c r="C6738" s="133">
        <v>14</v>
      </c>
      <c r="D6738" s="134">
        <v>59.542490000000001</v>
      </c>
    </row>
    <row r="6739" spans="1:4" x14ac:dyDescent="0.25">
      <c r="A6739" s="131" t="s">
        <v>8</v>
      </c>
      <c r="B6739" s="132">
        <v>44842</v>
      </c>
      <c r="C6739" s="133">
        <v>15</v>
      </c>
      <c r="D6739" s="134">
        <v>64.86063</v>
      </c>
    </row>
    <row r="6740" spans="1:4" x14ac:dyDescent="0.25">
      <c r="A6740" s="131" t="s">
        <v>8</v>
      </c>
      <c r="B6740" s="132">
        <v>44842</v>
      </c>
      <c r="C6740" s="133">
        <v>16</v>
      </c>
      <c r="D6740" s="134">
        <v>71.098849999999999</v>
      </c>
    </row>
    <row r="6741" spans="1:4" x14ac:dyDescent="0.25">
      <c r="A6741" s="131" t="s">
        <v>8</v>
      </c>
      <c r="B6741" s="132">
        <v>44842</v>
      </c>
      <c r="C6741" s="133">
        <v>17</v>
      </c>
      <c r="D6741" s="134">
        <v>70.462310000000002</v>
      </c>
    </row>
    <row r="6742" spans="1:4" x14ac:dyDescent="0.25">
      <c r="A6742" s="131" t="s">
        <v>8</v>
      </c>
      <c r="B6742" s="132">
        <v>44842</v>
      </c>
      <c r="C6742" s="133">
        <v>18</v>
      </c>
      <c r="D6742" s="134">
        <v>72.037319999999994</v>
      </c>
    </row>
    <row r="6743" spans="1:4" x14ac:dyDescent="0.25">
      <c r="A6743" s="131" t="s">
        <v>8</v>
      </c>
      <c r="B6743" s="132">
        <v>44842</v>
      </c>
      <c r="C6743" s="133">
        <v>19</v>
      </c>
      <c r="D6743" s="134">
        <v>71.399460000000005</v>
      </c>
    </row>
    <row r="6744" spans="1:4" x14ac:dyDescent="0.25">
      <c r="A6744" s="131" t="s">
        <v>8</v>
      </c>
      <c r="B6744" s="132">
        <v>44842</v>
      </c>
      <c r="C6744" s="133">
        <v>20</v>
      </c>
      <c r="D6744" s="134">
        <v>78.797799999999995</v>
      </c>
    </row>
    <row r="6745" spans="1:4" x14ac:dyDescent="0.25">
      <c r="A6745" s="131" t="s">
        <v>8</v>
      </c>
      <c r="B6745" s="132">
        <v>44842</v>
      </c>
      <c r="C6745" s="133">
        <v>21</v>
      </c>
      <c r="D6745" s="134">
        <v>91.399479999999997</v>
      </c>
    </row>
    <row r="6746" spans="1:4" x14ac:dyDescent="0.25">
      <c r="A6746" s="131" t="s">
        <v>8</v>
      </c>
      <c r="B6746" s="132">
        <v>44842</v>
      </c>
      <c r="C6746" s="133">
        <v>22</v>
      </c>
      <c r="D6746" s="134">
        <v>76.600229999999996</v>
      </c>
    </row>
    <row r="6747" spans="1:4" x14ac:dyDescent="0.25">
      <c r="A6747" s="131" t="s">
        <v>8</v>
      </c>
      <c r="B6747" s="132">
        <v>44842</v>
      </c>
      <c r="C6747" s="133">
        <v>23</v>
      </c>
      <c r="D6747" s="134">
        <v>76.086160000000007</v>
      </c>
    </row>
    <row r="6748" spans="1:4" x14ac:dyDescent="0.25">
      <c r="A6748" s="131" t="s">
        <v>8</v>
      </c>
      <c r="B6748" s="132">
        <v>44842</v>
      </c>
      <c r="C6748" s="133">
        <v>24</v>
      </c>
      <c r="D6748" s="134">
        <v>77.307289999999995</v>
      </c>
    </row>
    <row r="6749" spans="1:4" x14ac:dyDescent="0.25">
      <c r="A6749" s="131" t="s">
        <v>8</v>
      </c>
      <c r="B6749" s="132">
        <v>44843</v>
      </c>
      <c r="C6749" s="133">
        <v>1</v>
      </c>
      <c r="D6749" s="134">
        <v>69.804130000000001</v>
      </c>
    </row>
    <row r="6750" spans="1:4" x14ac:dyDescent="0.25">
      <c r="A6750" s="131" t="s">
        <v>8</v>
      </c>
      <c r="B6750" s="132">
        <v>44843</v>
      </c>
      <c r="C6750" s="133">
        <v>2</v>
      </c>
      <c r="D6750" s="134">
        <v>71.452870000000004</v>
      </c>
    </row>
    <row r="6751" spans="1:4" x14ac:dyDescent="0.25">
      <c r="A6751" s="131" t="s">
        <v>8</v>
      </c>
      <c r="B6751" s="132">
        <v>44843</v>
      </c>
      <c r="C6751" s="133">
        <v>3</v>
      </c>
      <c r="D6751" s="134">
        <v>66.630279999999999</v>
      </c>
    </row>
    <row r="6752" spans="1:4" x14ac:dyDescent="0.25">
      <c r="A6752" s="131" t="s">
        <v>8</v>
      </c>
      <c r="B6752" s="132">
        <v>44843</v>
      </c>
      <c r="C6752" s="133">
        <v>4</v>
      </c>
      <c r="D6752" s="134">
        <v>66.608260000000001</v>
      </c>
    </row>
    <row r="6753" spans="1:4" x14ac:dyDescent="0.25">
      <c r="A6753" s="131" t="s">
        <v>8</v>
      </c>
      <c r="B6753" s="132">
        <v>44843</v>
      </c>
      <c r="C6753" s="133">
        <v>5</v>
      </c>
      <c r="D6753" s="134">
        <v>62.505319999999998</v>
      </c>
    </row>
    <row r="6754" spans="1:4" x14ac:dyDescent="0.25">
      <c r="A6754" s="131" t="s">
        <v>8</v>
      </c>
      <c r="B6754" s="132">
        <v>44843</v>
      </c>
      <c r="C6754" s="133">
        <v>6</v>
      </c>
      <c r="D6754" s="134">
        <v>68.55462</v>
      </c>
    </row>
    <row r="6755" spans="1:4" x14ac:dyDescent="0.25">
      <c r="A6755" s="131" t="s">
        <v>8</v>
      </c>
      <c r="B6755" s="132">
        <v>44843</v>
      </c>
      <c r="C6755" s="133">
        <v>7</v>
      </c>
      <c r="D6755" s="134">
        <v>69.091350000000006</v>
      </c>
    </row>
    <row r="6756" spans="1:4" x14ac:dyDescent="0.25">
      <c r="A6756" s="131" t="s">
        <v>8</v>
      </c>
      <c r="B6756" s="132">
        <v>44843</v>
      </c>
      <c r="C6756" s="133">
        <v>8</v>
      </c>
      <c r="D6756" s="134">
        <v>67.415790000000001</v>
      </c>
    </row>
    <row r="6757" spans="1:4" x14ac:dyDescent="0.25">
      <c r="A6757" s="131" t="s">
        <v>8</v>
      </c>
      <c r="B6757" s="132">
        <v>44843</v>
      </c>
      <c r="C6757" s="133">
        <v>9</v>
      </c>
      <c r="D6757" s="134">
        <v>58.41845</v>
      </c>
    </row>
    <row r="6758" spans="1:4" x14ac:dyDescent="0.25">
      <c r="A6758" s="131" t="s">
        <v>8</v>
      </c>
      <c r="B6758" s="132">
        <v>44843</v>
      </c>
      <c r="C6758" s="133">
        <v>10</v>
      </c>
      <c r="D6758" s="134">
        <v>47.377870000000001</v>
      </c>
    </row>
    <row r="6759" spans="1:4" x14ac:dyDescent="0.25">
      <c r="A6759" s="131" t="s">
        <v>8</v>
      </c>
      <c r="B6759" s="132">
        <v>44843</v>
      </c>
      <c r="C6759" s="133">
        <v>11</v>
      </c>
      <c r="D6759" s="134">
        <v>51.350050000000003</v>
      </c>
    </row>
    <row r="6760" spans="1:4" x14ac:dyDescent="0.25">
      <c r="A6760" s="131" t="s">
        <v>8</v>
      </c>
      <c r="B6760" s="132">
        <v>44843</v>
      </c>
      <c r="C6760" s="133">
        <v>12</v>
      </c>
      <c r="D6760" s="134">
        <v>51.023690000000002</v>
      </c>
    </row>
    <row r="6761" spans="1:4" x14ac:dyDescent="0.25">
      <c r="A6761" s="131" t="s">
        <v>8</v>
      </c>
      <c r="B6761" s="132">
        <v>44843</v>
      </c>
      <c r="C6761" s="133">
        <v>13</v>
      </c>
      <c r="D6761" s="134">
        <v>49.760680000000001</v>
      </c>
    </row>
    <row r="6762" spans="1:4" x14ac:dyDescent="0.25">
      <c r="A6762" s="131" t="s">
        <v>8</v>
      </c>
      <c r="B6762" s="132">
        <v>44843</v>
      </c>
      <c r="C6762" s="133">
        <v>14</v>
      </c>
      <c r="D6762" s="134">
        <v>58.248190000000001</v>
      </c>
    </row>
    <row r="6763" spans="1:4" x14ac:dyDescent="0.25">
      <c r="A6763" s="131" t="s">
        <v>8</v>
      </c>
      <c r="B6763" s="132">
        <v>44843</v>
      </c>
      <c r="C6763" s="133">
        <v>15</v>
      </c>
      <c r="D6763" s="134">
        <v>60.317390000000003</v>
      </c>
    </row>
    <row r="6764" spans="1:4" x14ac:dyDescent="0.25">
      <c r="A6764" s="131" t="s">
        <v>8</v>
      </c>
      <c r="B6764" s="132">
        <v>44843</v>
      </c>
      <c r="C6764" s="133">
        <v>16</v>
      </c>
      <c r="D6764" s="134">
        <v>61.133740000000003</v>
      </c>
    </row>
    <row r="6765" spans="1:4" x14ac:dyDescent="0.25">
      <c r="A6765" s="131" t="s">
        <v>8</v>
      </c>
      <c r="B6765" s="132">
        <v>44843</v>
      </c>
      <c r="C6765" s="133">
        <v>17</v>
      </c>
      <c r="D6765" s="134">
        <v>70.966840000000005</v>
      </c>
    </row>
    <row r="6766" spans="1:4" x14ac:dyDescent="0.25">
      <c r="A6766" s="131" t="s">
        <v>8</v>
      </c>
      <c r="B6766" s="132">
        <v>44843</v>
      </c>
      <c r="C6766" s="133">
        <v>18</v>
      </c>
      <c r="D6766" s="134">
        <v>75.860290000000006</v>
      </c>
    </row>
    <row r="6767" spans="1:4" x14ac:dyDescent="0.25">
      <c r="A6767" s="131" t="s">
        <v>8</v>
      </c>
      <c r="B6767" s="132">
        <v>44843</v>
      </c>
      <c r="C6767" s="133">
        <v>19</v>
      </c>
      <c r="D6767" s="134">
        <v>78.698260000000005</v>
      </c>
    </row>
    <row r="6768" spans="1:4" x14ac:dyDescent="0.25">
      <c r="A6768" s="131" t="s">
        <v>8</v>
      </c>
      <c r="B6768" s="132">
        <v>44843</v>
      </c>
      <c r="C6768" s="133">
        <v>20</v>
      </c>
      <c r="D6768" s="134">
        <v>74.515079999999998</v>
      </c>
    </row>
    <row r="6769" spans="1:4" x14ac:dyDescent="0.25">
      <c r="A6769" s="131" t="s">
        <v>8</v>
      </c>
      <c r="B6769" s="132">
        <v>44843</v>
      </c>
      <c r="C6769" s="133">
        <v>21</v>
      </c>
      <c r="D6769" s="134">
        <v>81.406700000000001</v>
      </c>
    </row>
    <row r="6770" spans="1:4" x14ac:dyDescent="0.25">
      <c r="A6770" s="131" t="s">
        <v>8</v>
      </c>
      <c r="B6770" s="132">
        <v>44843</v>
      </c>
      <c r="C6770" s="133">
        <v>22</v>
      </c>
      <c r="D6770" s="134">
        <v>75.737489999999994</v>
      </c>
    </row>
    <row r="6771" spans="1:4" x14ac:dyDescent="0.25">
      <c r="A6771" s="131" t="s">
        <v>8</v>
      </c>
      <c r="B6771" s="132">
        <v>44843</v>
      </c>
      <c r="C6771" s="133">
        <v>23</v>
      </c>
      <c r="D6771" s="134">
        <v>77.332409999999996</v>
      </c>
    </row>
    <row r="6772" spans="1:4" x14ac:dyDescent="0.25">
      <c r="A6772" s="131" t="s">
        <v>8</v>
      </c>
      <c r="B6772" s="132">
        <v>44843</v>
      </c>
      <c r="C6772" s="133">
        <v>24</v>
      </c>
      <c r="D6772" s="134">
        <v>74.350729999999999</v>
      </c>
    </row>
    <row r="6773" spans="1:4" x14ac:dyDescent="0.25">
      <c r="A6773" s="131" t="s">
        <v>8</v>
      </c>
      <c r="B6773" s="132">
        <v>44844</v>
      </c>
      <c r="C6773" s="133">
        <v>1</v>
      </c>
      <c r="D6773" s="134">
        <v>68.938469999999995</v>
      </c>
    </row>
    <row r="6774" spans="1:4" x14ac:dyDescent="0.25">
      <c r="A6774" s="131" t="s">
        <v>8</v>
      </c>
      <c r="B6774" s="132">
        <v>44844</v>
      </c>
      <c r="C6774" s="133">
        <v>2</v>
      </c>
      <c r="D6774" s="134">
        <v>62.737879999999997</v>
      </c>
    </row>
    <row r="6775" spans="1:4" x14ac:dyDescent="0.25">
      <c r="A6775" s="131" t="s">
        <v>8</v>
      </c>
      <c r="B6775" s="132">
        <v>44844</v>
      </c>
      <c r="C6775" s="133">
        <v>3</v>
      </c>
      <c r="D6775" s="134">
        <v>59.84742</v>
      </c>
    </row>
    <row r="6776" spans="1:4" x14ac:dyDescent="0.25">
      <c r="A6776" s="131" t="s">
        <v>8</v>
      </c>
      <c r="B6776" s="132">
        <v>44844</v>
      </c>
      <c r="C6776" s="133">
        <v>4</v>
      </c>
      <c r="D6776" s="134">
        <v>53.756279999999997</v>
      </c>
    </row>
    <row r="6777" spans="1:4" x14ac:dyDescent="0.25">
      <c r="A6777" s="131" t="s">
        <v>8</v>
      </c>
      <c r="B6777" s="132">
        <v>44844</v>
      </c>
      <c r="C6777" s="133">
        <v>5</v>
      </c>
      <c r="D6777" s="134">
        <v>52.400790000000001</v>
      </c>
    </row>
    <row r="6778" spans="1:4" x14ac:dyDescent="0.25">
      <c r="A6778" s="131" t="s">
        <v>8</v>
      </c>
      <c r="B6778" s="132">
        <v>44844</v>
      </c>
      <c r="C6778" s="133">
        <v>6</v>
      </c>
      <c r="D6778" s="134">
        <v>54.652720000000002</v>
      </c>
    </row>
    <row r="6779" spans="1:4" x14ac:dyDescent="0.25">
      <c r="A6779" s="131" t="s">
        <v>8</v>
      </c>
      <c r="B6779" s="132">
        <v>44844</v>
      </c>
      <c r="C6779" s="133">
        <v>7</v>
      </c>
      <c r="D6779" s="134">
        <v>66.28886</v>
      </c>
    </row>
    <row r="6780" spans="1:4" x14ac:dyDescent="0.25">
      <c r="A6780" s="131" t="s">
        <v>8</v>
      </c>
      <c r="B6780" s="132">
        <v>44844</v>
      </c>
      <c r="C6780" s="133">
        <v>8</v>
      </c>
      <c r="D6780" s="134">
        <v>72.022360000000006</v>
      </c>
    </row>
    <row r="6781" spans="1:4" x14ac:dyDescent="0.25">
      <c r="A6781" s="131" t="s">
        <v>8</v>
      </c>
      <c r="B6781" s="132">
        <v>44844</v>
      </c>
      <c r="C6781" s="133">
        <v>9</v>
      </c>
      <c r="D6781" s="134">
        <v>74.77543</v>
      </c>
    </row>
    <row r="6782" spans="1:4" x14ac:dyDescent="0.25">
      <c r="A6782" s="131" t="s">
        <v>8</v>
      </c>
      <c r="B6782" s="132">
        <v>44844</v>
      </c>
      <c r="C6782" s="133">
        <v>10</v>
      </c>
      <c r="D6782" s="134">
        <v>52.308050000000001</v>
      </c>
    </row>
    <row r="6783" spans="1:4" x14ac:dyDescent="0.25">
      <c r="A6783" s="131" t="s">
        <v>8</v>
      </c>
      <c r="B6783" s="132">
        <v>44844</v>
      </c>
      <c r="C6783" s="133">
        <v>11</v>
      </c>
      <c r="D6783" s="134">
        <v>53.5901</v>
      </c>
    </row>
    <row r="6784" spans="1:4" x14ac:dyDescent="0.25">
      <c r="A6784" s="131" t="s">
        <v>8</v>
      </c>
      <c r="B6784" s="132">
        <v>44844</v>
      </c>
      <c r="C6784" s="133">
        <v>12</v>
      </c>
      <c r="D6784" s="134">
        <v>49.845149999999997</v>
      </c>
    </row>
    <row r="6785" spans="1:4" x14ac:dyDescent="0.25">
      <c r="A6785" s="131" t="s">
        <v>8</v>
      </c>
      <c r="B6785" s="132">
        <v>44844</v>
      </c>
      <c r="C6785" s="133">
        <v>13</v>
      </c>
      <c r="D6785" s="134">
        <v>48.013260000000002</v>
      </c>
    </row>
    <row r="6786" spans="1:4" x14ac:dyDescent="0.25">
      <c r="A6786" s="131" t="s">
        <v>8</v>
      </c>
      <c r="B6786" s="132">
        <v>44844</v>
      </c>
      <c r="C6786" s="133">
        <v>14</v>
      </c>
      <c r="D6786" s="134">
        <v>48.734160000000003</v>
      </c>
    </row>
    <row r="6787" spans="1:4" x14ac:dyDescent="0.25">
      <c r="A6787" s="131" t="s">
        <v>8</v>
      </c>
      <c r="B6787" s="132">
        <v>44844</v>
      </c>
      <c r="C6787" s="133">
        <v>15</v>
      </c>
      <c r="D6787" s="134">
        <v>56.375019999999999</v>
      </c>
    </row>
    <row r="6788" spans="1:4" x14ac:dyDescent="0.25">
      <c r="A6788" s="131" t="s">
        <v>8</v>
      </c>
      <c r="B6788" s="132">
        <v>44844</v>
      </c>
      <c r="C6788" s="133">
        <v>16</v>
      </c>
      <c r="D6788" s="134">
        <v>64.564459999999997</v>
      </c>
    </row>
    <row r="6789" spans="1:4" x14ac:dyDescent="0.25">
      <c r="A6789" s="131" t="s">
        <v>8</v>
      </c>
      <c r="B6789" s="132">
        <v>44844</v>
      </c>
      <c r="C6789" s="133">
        <v>17</v>
      </c>
      <c r="D6789" s="134">
        <v>71.220789999999994</v>
      </c>
    </row>
    <row r="6790" spans="1:4" x14ac:dyDescent="0.25">
      <c r="A6790" s="131" t="s">
        <v>8</v>
      </c>
      <c r="B6790" s="132">
        <v>44844</v>
      </c>
      <c r="C6790" s="133">
        <v>18</v>
      </c>
      <c r="D6790" s="134">
        <v>79.432379999999995</v>
      </c>
    </row>
    <row r="6791" spans="1:4" x14ac:dyDescent="0.25">
      <c r="A6791" s="131" t="s">
        <v>8</v>
      </c>
      <c r="B6791" s="132">
        <v>44844</v>
      </c>
      <c r="C6791" s="133">
        <v>19</v>
      </c>
      <c r="D6791" s="134">
        <v>80.780690000000007</v>
      </c>
    </row>
    <row r="6792" spans="1:4" x14ac:dyDescent="0.25">
      <c r="A6792" s="131" t="s">
        <v>8</v>
      </c>
      <c r="B6792" s="132">
        <v>44844</v>
      </c>
      <c r="C6792" s="133">
        <v>20</v>
      </c>
      <c r="D6792" s="134">
        <v>75.734800000000007</v>
      </c>
    </row>
    <row r="6793" spans="1:4" x14ac:dyDescent="0.25">
      <c r="A6793" s="131" t="s">
        <v>8</v>
      </c>
      <c r="B6793" s="132">
        <v>44844</v>
      </c>
      <c r="C6793" s="133">
        <v>21</v>
      </c>
      <c r="D6793" s="134">
        <v>73.349220000000003</v>
      </c>
    </row>
    <row r="6794" spans="1:4" x14ac:dyDescent="0.25">
      <c r="A6794" s="131" t="s">
        <v>8</v>
      </c>
      <c r="B6794" s="132">
        <v>44844</v>
      </c>
      <c r="C6794" s="133">
        <v>22</v>
      </c>
      <c r="D6794" s="134">
        <v>74.006680000000003</v>
      </c>
    </row>
    <row r="6795" spans="1:4" x14ac:dyDescent="0.25">
      <c r="A6795" s="131" t="s">
        <v>8</v>
      </c>
      <c r="B6795" s="132">
        <v>44844</v>
      </c>
      <c r="C6795" s="133">
        <v>23</v>
      </c>
      <c r="D6795" s="134">
        <v>72.070070000000001</v>
      </c>
    </row>
    <row r="6796" spans="1:4" x14ac:dyDescent="0.25">
      <c r="A6796" s="131" t="s">
        <v>8</v>
      </c>
      <c r="B6796" s="132">
        <v>44844</v>
      </c>
      <c r="C6796" s="133">
        <v>24</v>
      </c>
      <c r="D6796" s="134">
        <v>61.406419999999997</v>
      </c>
    </row>
    <row r="6797" spans="1:4" x14ac:dyDescent="0.25">
      <c r="A6797" s="131" t="s">
        <v>8</v>
      </c>
      <c r="B6797" s="132">
        <v>44845</v>
      </c>
      <c r="C6797" s="133">
        <v>1</v>
      </c>
      <c r="D6797" s="134">
        <v>50.75432</v>
      </c>
    </row>
    <row r="6798" spans="1:4" x14ac:dyDescent="0.25">
      <c r="A6798" s="131" t="s">
        <v>8</v>
      </c>
      <c r="B6798" s="132">
        <v>44845</v>
      </c>
      <c r="C6798" s="133">
        <v>2</v>
      </c>
      <c r="D6798" s="134">
        <v>52.492449999999998</v>
      </c>
    </row>
    <row r="6799" spans="1:4" x14ac:dyDescent="0.25">
      <c r="A6799" s="131" t="s">
        <v>8</v>
      </c>
      <c r="B6799" s="132">
        <v>44845</v>
      </c>
      <c r="C6799" s="133">
        <v>3</v>
      </c>
      <c r="D6799" s="134">
        <v>48.236460000000001</v>
      </c>
    </row>
    <row r="6800" spans="1:4" x14ac:dyDescent="0.25">
      <c r="A6800" s="131" t="s">
        <v>8</v>
      </c>
      <c r="B6800" s="132">
        <v>44845</v>
      </c>
      <c r="C6800" s="133">
        <v>4</v>
      </c>
      <c r="D6800" s="134">
        <v>42.032499999999999</v>
      </c>
    </row>
    <row r="6801" spans="1:4" x14ac:dyDescent="0.25">
      <c r="A6801" s="131" t="s">
        <v>8</v>
      </c>
      <c r="B6801" s="132">
        <v>44845</v>
      </c>
      <c r="C6801" s="133">
        <v>5</v>
      </c>
      <c r="D6801" s="134">
        <v>44.773589999999999</v>
      </c>
    </row>
    <row r="6802" spans="1:4" x14ac:dyDescent="0.25">
      <c r="A6802" s="131" t="s">
        <v>8</v>
      </c>
      <c r="B6802" s="132">
        <v>44845</v>
      </c>
      <c r="C6802" s="133">
        <v>6</v>
      </c>
      <c r="D6802" s="134">
        <v>55.468000000000004</v>
      </c>
    </row>
    <row r="6803" spans="1:4" x14ac:dyDescent="0.25">
      <c r="A6803" s="131" t="s">
        <v>8</v>
      </c>
      <c r="B6803" s="132">
        <v>44845</v>
      </c>
      <c r="C6803" s="133">
        <v>7</v>
      </c>
      <c r="D6803" s="134">
        <v>60.832239999999999</v>
      </c>
    </row>
    <row r="6804" spans="1:4" x14ac:dyDescent="0.25">
      <c r="A6804" s="131" t="s">
        <v>8</v>
      </c>
      <c r="B6804" s="132">
        <v>44845</v>
      </c>
      <c r="C6804" s="133">
        <v>8</v>
      </c>
      <c r="D6804" s="134">
        <v>67.49212</v>
      </c>
    </row>
    <row r="6805" spans="1:4" x14ac:dyDescent="0.25">
      <c r="A6805" s="131" t="s">
        <v>8</v>
      </c>
      <c r="B6805" s="132">
        <v>44845</v>
      </c>
      <c r="C6805" s="133">
        <v>9</v>
      </c>
      <c r="D6805" s="134">
        <v>67.078879999999998</v>
      </c>
    </row>
    <row r="6806" spans="1:4" x14ac:dyDescent="0.25">
      <c r="A6806" s="131" t="s">
        <v>8</v>
      </c>
      <c r="B6806" s="132">
        <v>44845</v>
      </c>
      <c r="C6806" s="133">
        <v>10</v>
      </c>
      <c r="D6806" s="134">
        <v>51.594729999999998</v>
      </c>
    </row>
    <row r="6807" spans="1:4" x14ac:dyDescent="0.25">
      <c r="A6807" s="131" t="s">
        <v>8</v>
      </c>
      <c r="B6807" s="132">
        <v>44845</v>
      </c>
      <c r="C6807" s="133">
        <v>11</v>
      </c>
      <c r="D6807" s="134">
        <v>54.945239999999998</v>
      </c>
    </row>
    <row r="6808" spans="1:4" x14ac:dyDescent="0.25">
      <c r="A6808" s="131" t="s">
        <v>8</v>
      </c>
      <c r="B6808" s="132">
        <v>44845</v>
      </c>
      <c r="C6808" s="133">
        <v>12</v>
      </c>
      <c r="D6808" s="134">
        <v>51.596769999999999</v>
      </c>
    </row>
    <row r="6809" spans="1:4" x14ac:dyDescent="0.25">
      <c r="A6809" s="131" t="s">
        <v>8</v>
      </c>
      <c r="B6809" s="132">
        <v>44845</v>
      </c>
      <c r="C6809" s="133">
        <v>13</v>
      </c>
      <c r="D6809" s="134">
        <v>56.439369999999997</v>
      </c>
    </row>
    <row r="6810" spans="1:4" x14ac:dyDescent="0.25">
      <c r="A6810" s="131" t="s">
        <v>8</v>
      </c>
      <c r="B6810" s="132">
        <v>44845</v>
      </c>
      <c r="C6810" s="133">
        <v>14</v>
      </c>
      <c r="D6810" s="134">
        <v>62.435450000000003</v>
      </c>
    </row>
    <row r="6811" spans="1:4" x14ac:dyDescent="0.25">
      <c r="A6811" s="131" t="s">
        <v>8</v>
      </c>
      <c r="B6811" s="132">
        <v>44845</v>
      </c>
      <c r="C6811" s="133">
        <v>15</v>
      </c>
      <c r="D6811" s="134">
        <v>66.875680000000003</v>
      </c>
    </row>
    <row r="6812" spans="1:4" x14ac:dyDescent="0.25">
      <c r="A6812" s="131" t="s">
        <v>8</v>
      </c>
      <c r="B6812" s="132">
        <v>44845</v>
      </c>
      <c r="C6812" s="133">
        <v>16</v>
      </c>
      <c r="D6812" s="134">
        <v>68.255799999999994</v>
      </c>
    </row>
    <row r="6813" spans="1:4" x14ac:dyDescent="0.25">
      <c r="A6813" s="131" t="s">
        <v>8</v>
      </c>
      <c r="B6813" s="132">
        <v>44845</v>
      </c>
      <c r="C6813" s="133">
        <v>17</v>
      </c>
      <c r="D6813" s="134">
        <v>70.543890000000005</v>
      </c>
    </row>
    <row r="6814" spans="1:4" x14ac:dyDescent="0.25">
      <c r="A6814" s="131" t="s">
        <v>8</v>
      </c>
      <c r="B6814" s="132">
        <v>44845</v>
      </c>
      <c r="C6814" s="133">
        <v>18</v>
      </c>
      <c r="D6814" s="134">
        <v>69.608159999999998</v>
      </c>
    </row>
    <row r="6815" spans="1:4" x14ac:dyDescent="0.25">
      <c r="A6815" s="131" t="s">
        <v>8</v>
      </c>
      <c r="B6815" s="132">
        <v>44845</v>
      </c>
      <c r="C6815" s="133">
        <v>19</v>
      </c>
      <c r="D6815" s="134">
        <v>91.178190000000001</v>
      </c>
    </row>
    <row r="6816" spans="1:4" x14ac:dyDescent="0.25">
      <c r="A6816" s="131" t="s">
        <v>8</v>
      </c>
      <c r="B6816" s="132">
        <v>44845</v>
      </c>
      <c r="C6816" s="133">
        <v>20</v>
      </c>
      <c r="D6816" s="134">
        <v>85.466890000000006</v>
      </c>
    </row>
    <row r="6817" spans="1:4" x14ac:dyDescent="0.25">
      <c r="A6817" s="131" t="s">
        <v>8</v>
      </c>
      <c r="B6817" s="132">
        <v>44845</v>
      </c>
      <c r="C6817" s="133">
        <v>21</v>
      </c>
      <c r="D6817" s="134">
        <v>75.102879999999999</v>
      </c>
    </row>
    <row r="6818" spans="1:4" x14ac:dyDescent="0.25">
      <c r="A6818" s="131" t="s">
        <v>8</v>
      </c>
      <c r="B6818" s="132">
        <v>44845</v>
      </c>
      <c r="C6818" s="133">
        <v>22</v>
      </c>
      <c r="D6818" s="134">
        <v>71.568520000000007</v>
      </c>
    </row>
    <row r="6819" spans="1:4" x14ac:dyDescent="0.25">
      <c r="A6819" s="131" t="s">
        <v>8</v>
      </c>
      <c r="B6819" s="132">
        <v>44845</v>
      </c>
      <c r="C6819" s="133">
        <v>23</v>
      </c>
      <c r="D6819" s="134">
        <v>68.763260000000002</v>
      </c>
    </row>
    <row r="6820" spans="1:4" x14ac:dyDescent="0.25">
      <c r="A6820" s="131" t="s">
        <v>8</v>
      </c>
      <c r="B6820" s="132">
        <v>44845</v>
      </c>
      <c r="C6820" s="133">
        <v>24</v>
      </c>
      <c r="D6820" s="134">
        <v>67.856219999999993</v>
      </c>
    </row>
    <row r="6821" spans="1:4" x14ac:dyDescent="0.25">
      <c r="A6821" s="131" t="s">
        <v>8</v>
      </c>
      <c r="B6821" s="132">
        <v>44846</v>
      </c>
      <c r="C6821" s="133">
        <v>1</v>
      </c>
      <c r="D6821" s="134">
        <v>64.451350000000005</v>
      </c>
    </row>
    <row r="6822" spans="1:4" x14ac:dyDescent="0.25">
      <c r="A6822" s="131" t="s">
        <v>8</v>
      </c>
      <c r="B6822" s="132">
        <v>44846</v>
      </c>
      <c r="C6822" s="133">
        <v>2</v>
      </c>
      <c r="D6822" s="134">
        <v>58.987900000000003</v>
      </c>
    </row>
    <row r="6823" spans="1:4" x14ac:dyDescent="0.25">
      <c r="A6823" s="131" t="s">
        <v>8</v>
      </c>
      <c r="B6823" s="132">
        <v>44846</v>
      </c>
      <c r="C6823" s="133">
        <v>3</v>
      </c>
      <c r="D6823" s="134">
        <v>54.951540000000001</v>
      </c>
    </row>
    <row r="6824" spans="1:4" x14ac:dyDescent="0.25">
      <c r="A6824" s="131" t="s">
        <v>8</v>
      </c>
      <c r="B6824" s="132">
        <v>44846</v>
      </c>
      <c r="C6824" s="133">
        <v>4</v>
      </c>
      <c r="D6824" s="134">
        <v>54.511229999999998</v>
      </c>
    </row>
    <row r="6825" spans="1:4" x14ac:dyDescent="0.25">
      <c r="A6825" s="131" t="s">
        <v>8</v>
      </c>
      <c r="B6825" s="132">
        <v>44846</v>
      </c>
      <c r="C6825" s="133">
        <v>5</v>
      </c>
      <c r="D6825" s="134">
        <v>55.311219999999999</v>
      </c>
    </row>
    <row r="6826" spans="1:4" x14ac:dyDescent="0.25">
      <c r="A6826" s="131" t="s">
        <v>8</v>
      </c>
      <c r="B6826" s="132">
        <v>44846</v>
      </c>
      <c r="C6826" s="133">
        <v>6</v>
      </c>
      <c r="D6826" s="134">
        <v>59.15549</v>
      </c>
    </row>
    <row r="6827" spans="1:4" x14ac:dyDescent="0.25">
      <c r="A6827" s="131" t="s">
        <v>8</v>
      </c>
      <c r="B6827" s="132">
        <v>44846</v>
      </c>
      <c r="C6827" s="133">
        <v>7</v>
      </c>
      <c r="D6827" s="134">
        <v>64.267660000000006</v>
      </c>
    </row>
    <row r="6828" spans="1:4" x14ac:dyDescent="0.25">
      <c r="A6828" s="131" t="s">
        <v>8</v>
      </c>
      <c r="B6828" s="132">
        <v>44846</v>
      </c>
      <c r="C6828" s="133">
        <v>8</v>
      </c>
      <c r="D6828" s="134">
        <v>66.178389999999993</v>
      </c>
    </row>
    <row r="6829" spans="1:4" x14ac:dyDescent="0.25">
      <c r="A6829" s="131" t="s">
        <v>8</v>
      </c>
      <c r="B6829" s="132">
        <v>44846</v>
      </c>
      <c r="C6829" s="133">
        <v>9</v>
      </c>
      <c r="D6829" s="134">
        <v>79.113069999999993</v>
      </c>
    </row>
    <row r="6830" spans="1:4" x14ac:dyDescent="0.25">
      <c r="A6830" s="131" t="s">
        <v>8</v>
      </c>
      <c r="B6830" s="132">
        <v>44846</v>
      </c>
      <c r="C6830" s="133">
        <v>10</v>
      </c>
      <c r="D6830" s="134">
        <v>61.62238</v>
      </c>
    </row>
    <row r="6831" spans="1:4" x14ac:dyDescent="0.25">
      <c r="A6831" s="131" t="s">
        <v>8</v>
      </c>
      <c r="B6831" s="132">
        <v>44846</v>
      </c>
      <c r="C6831" s="133">
        <v>11</v>
      </c>
      <c r="D6831" s="134">
        <v>65.188980000000001</v>
      </c>
    </row>
    <row r="6832" spans="1:4" x14ac:dyDescent="0.25">
      <c r="A6832" s="131" t="s">
        <v>8</v>
      </c>
      <c r="B6832" s="132">
        <v>44846</v>
      </c>
      <c r="C6832" s="133">
        <v>12</v>
      </c>
      <c r="D6832" s="134">
        <v>64.085440000000006</v>
      </c>
    </row>
    <row r="6833" spans="1:4" x14ac:dyDescent="0.25">
      <c r="A6833" s="131" t="s">
        <v>8</v>
      </c>
      <c r="B6833" s="132">
        <v>44846</v>
      </c>
      <c r="C6833" s="133">
        <v>13</v>
      </c>
      <c r="D6833" s="134">
        <v>61.327970000000001</v>
      </c>
    </row>
    <row r="6834" spans="1:4" x14ac:dyDescent="0.25">
      <c r="A6834" s="131" t="s">
        <v>8</v>
      </c>
      <c r="B6834" s="132">
        <v>44846</v>
      </c>
      <c r="C6834" s="133">
        <v>14</v>
      </c>
      <c r="D6834" s="134">
        <v>69.784790000000001</v>
      </c>
    </row>
    <row r="6835" spans="1:4" x14ac:dyDescent="0.25">
      <c r="A6835" s="131" t="s">
        <v>8</v>
      </c>
      <c r="B6835" s="132">
        <v>44846</v>
      </c>
      <c r="C6835" s="133">
        <v>15</v>
      </c>
      <c r="D6835" s="134">
        <v>62.743009999999998</v>
      </c>
    </row>
    <row r="6836" spans="1:4" x14ac:dyDescent="0.25">
      <c r="A6836" s="131" t="s">
        <v>8</v>
      </c>
      <c r="B6836" s="132">
        <v>44846</v>
      </c>
      <c r="C6836" s="133">
        <v>16</v>
      </c>
      <c r="D6836" s="134">
        <v>65.448689999999999</v>
      </c>
    </row>
    <row r="6837" spans="1:4" x14ac:dyDescent="0.25">
      <c r="A6837" s="131" t="s">
        <v>8</v>
      </c>
      <c r="B6837" s="132">
        <v>44846</v>
      </c>
      <c r="C6837" s="133">
        <v>17</v>
      </c>
      <c r="D6837" s="134">
        <v>65.452520000000007</v>
      </c>
    </row>
    <row r="6838" spans="1:4" x14ac:dyDescent="0.25">
      <c r="A6838" s="131" t="s">
        <v>8</v>
      </c>
      <c r="B6838" s="132">
        <v>44846</v>
      </c>
      <c r="C6838" s="133">
        <v>18</v>
      </c>
      <c r="D6838" s="134">
        <v>73.007900000000006</v>
      </c>
    </row>
    <row r="6839" spans="1:4" x14ac:dyDescent="0.25">
      <c r="A6839" s="131" t="s">
        <v>8</v>
      </c>
      <c r="B6839" s="132">
        <v>44846</v>
      </c>
      <c r="C6839" s="133">
        <v>19</v>
      </c>
      <c r="D6839" s="134">
        <v>81.376130000000003</v>
      </c>
    </row>
    <row r="6840" spans="1:4" x14ac:dyDescent="0.25">
      <c r="A6840" s="131" t="s">
        <v>8</v>
      </c>
      <c r="B6840" s="132">
        <v>44846</v>
      </c>
      <c r="C6840" s="133">
        <v>20</v>
      </c>
      <c r="D6840" s="134">
        <v>91.29513</v>
      </c>
    </row>
    <row r="6841" spans="1:4" x14ac:dyDescent="0.25">
      <c r="A6841" s="131" t="s">
        <v>8</v>
      </c>
      <c r="B6841" s="132">
        <v>44846</v>
      </c>
      <c r="C6841" s="133">
        <v>21</v>
      </c>
      <c r="D6841" s="134">
        <v>72.422629999999998</v>
      </c>
    </row>
    <row r="6842" spans="1:4" x14ac:dyDescent="0.25">
      <c r="A6842" s="131" t="s">
        <v>8</v>
      </c>
      <c r="B6842" s="132">
        <v>44846</v>
      </c>
      <c r="C6842" s="133">
        <v>22</v>
      </c>
      <c r="D6842" s="134">
        <v>76.193879999999993</v>
      </c>
    </row>
    <row r="6843" spans="1:4" x14ac:dyDescent="0.25">
      <c r="A6843" s="131" t="s">
        <v>8</v>
      </c>
      <c r="B6843" s="132">
        <v>44846</v>
      </c>
      <c r="C6843" s="133">
        <v>23</v>
      </c>
      <c r="D6843" s="134">
        <v>78.974310000000003</v>
      </c>
    </row>
    <row r="6844" spans="1:4" x14ac:dyDescent="0.25">
      <c r="A6844" s="131" t="s">
        <v>8</v>
      </c>
      <c r="B6844" s="132">
        <v>44846</v>
      </c>
      <c r="C6844" s="133">
        <v>24</v>
      </c>
      <c r="D6844" s="134">
        <v>71.529300000000006</v>
      </c>
    </row>
    <row r="6845" spans="1:4" x14ac:dyDescent="0.25">
      <c r="A6845" s="131" t="s">
        <v>8</v>
      </c>
      <c r="B6845" s="132">
        <v>44847</v>
      </c>
      <c r="C6845" s="133">
        <v>1</v>
      </c>
      <c r="D6845" s="134">
        <v>60.80012</v>
      </c>
    </row>
    <row r="6846" spans="1:4" x14ac:dyDescent="0.25">
      <c r="A6846" s="131" t="s">
        <v>8</v>
      </c>
      <c r="B6846" s="132">
        <v>44847</v>
      </c>
      <c r="C6846" s="133">
        <v>2</v>
      </c>
      <c r="D6846" s="134">
        <v>61.835500000000003</v>
      </c>
    </row>
    <row r="6847" spans="1:4" x14ac:dyDescent="0.25">
      <c r="A6847" s="131" t="s">
        <v>8</v>
      </c>
      <c r="B6847" s="132">
        <v>44847</v>
      </c>
      <c r="C6847" s="133">
        <v>3</v>
      </c>
      <c r="D6847" s="134">
        <v>63.845019999999998</v>
      </c>
    </row>
    <row r="6848" spans="1:4" x14ac:dyDescent="0.25">
      <c r="A6848" s="131" t="s">
        <v>8</v>
      </c>
      <c r="B6848" s="132">
        <v>44847</v>
      </c>
      <c r="C6848" s="133">
        <v>4</v>
      </c>
      <c r="D6848" s="134">
        <v>60.7804</v>
      </c>
    </row>
    <row r="6849" spans="1:4" x14ac:dyDescent="0.25">
      <c r="A6849" s="131" t="s">
        <v>8</v>
      </c>
      <c r="B6849" s="132">
        <v>44847</v>
      </c>
      <c r="C6849" s="133">
        <v>5</v>
      </c>
      <c r="D6849" s="134">
        <v>58.358879999999999</v>
      </c>
    </row>
    <row r="6850" spans="1:4" x14ac:dyDescent="0.25">
      <c r="A6850" s="131" t="s">
        <v>8</v>
      </c>
      <c r="B6850" s="132">
        <v>44847</v>
      </c>
      <c r="C6850" s="133">
        <v>6</v>
      </c>
      <c r="D6850" s="134">
        <v>68.442059999999998</v>
      </c>
    </row>
    <row r="6851" spans="1:4" x14ac:dyDescent="0.25">
      <c r="A6851" s="131" t="s">
        <v>8</v>
      </c>
      <c r="B6851" s="132">
        <v>44847</v>
      </c>
      <c r="C6851" s="133">
        <v>7</v>
      </c>
      <c r="D6851" s="134">
        <v>63.787619999999997</v>
      </c>
    </row>
    <row r="6852" spans="1:4" x14ac:dyDescent="0.25">
      <c r="A6852" s="131" t="s">
        <v>8</v>
      </c>
      <c r="B6852" s="132">
        <v>44847</v>
      </c>
      <c r="C6852" s="133">
        <v>8</v>
      </c>
      <c r="D6852" s="134">
        <v>72.946770000000001</v>
      </c>
    </row>
    <row r="6853" spans="1:4" x14ac:dyDescent="0.25">
      <c r="A6853" s="131" t="s">
        <v>8</v>
      </c>
      <c r="B6853" s="132">
        <v>44847</v>
      </c>
      <c r="C6853" s="133">
        <v>9</v>
      </c>
      <c r="D6853" s="134">
        <v>97.890150000000006</v>
      </c>
    </row>
    <row r="6854" spans="1:4" x14ac:dyDescent="0.25">
      <c r="A6854" s="131" t="s">
        <v>8</v>
      </c>
      <c r="B6854" s="132">
        <v>44847</v>
      </c>
      <c r="C6854" s="133">
        <v>10</v>
      </c>
      <c r="D6854" s="134">
        <v>66.790769999999995</v>
      </c>
    </row>
    <row r="6855" spans="1:4" x14ac:dyDescent="0.25">
      <c r="A6855" s="131" t="s">
        <v>8</v>
      </c>
      <c r="B6855" s="132">
        <v>44847</v>
      </c>
      <c r="C6855" s="133">
        <v>11</v>
      </c>
      <c r="D6855" s="134">
        <v>69.955839999999995</v>
      </c>
    </row>
    <row r="6856" spans="1:4" x14ac:dyDescent="0.25">
      <c r="A6856" s="131" t="s">
        <v>8</v>
      </c>
      <c r="B6856" s="132">
        <v>44847</v>
      </c>
      <c r="C6856" s="133">
        <v>12</v>
      </c>
      <c r="D6856" s="134">
        <v>65.789540000000002</v>
      </c>
    </row>
    <row r="6857" spans="1:4" x14ac:dyDescent="0.25">
      <c r="A6857" s="131" t="s">
        <v>8</v>
      </c>
      <c r="B6857" s="132">
        <v>44847</v>
      </c>
      <c r="C6857" s="133">
        <v>13</v>
      </c>
      <c r="D6857" s="134">
        <v>59.176819999999999</v>
      </c>
    </row>
    <row r="6858" spans="1:4" x14ac:dyDescent="0.25">
      <c r="A6858" s="131" t="s">
        <v>8</v>
      </c>
      <c r="B6858" s="132">
        <v>44847</v>
      </c>
      <c r="C6858" s="133">
        <v>14</v>
      </c>
      <c r="D6858" s="134">
        <v>69.821640000000002</v>
      </c>
    </row>
    <row r="6859" spans="1:4" x14ac:dyDescent="0.25">
      <c r="A6859" s="131" t="s">
        <v>8</v>
      </c>
      <c r="B6859" s="132">
        <v>44847</v>
      </c>
      <c r="C6859" s="133">
        <v>15</v>
      </c>
      <c r="D6859" s="134">
        <v>64.314670000000007</v>
      </c>
    </row>
    <row r="6860" spans="1:4" x14ac:dyDescent="0.25">
      <c r="A6860" s="131" t="s">
        <v>8</v>
      </c>
      <c r="B6860" s="132">
        <v>44847</v>
      </c>
      <c r="C6860" s="133">
        <v>16</v>
      </c>
      <c r="D6860" s="134">
        <v>62.634459999999997</v>
      </c>
    </row>
    <row r="6861" spans="1:4" x14ac:dyDescent="0.25">
      <c r="A6861" s="131" t="s">
        <v>8</v>
      </c>
      <c r="B6861" s="132">
        <v>44847</v>
      </c>
      <c r="C6861" s="133">
        <v>17</v>
      </c>
      <c r="D6861" s="134">
        <v>72.232600000000005</v>
      </c>
    </row>
    <row r="6862" spans="1:4" x14ac:dyDescent="0.25">
      <c r="A6862" s="131" t="s">
        <v>8</v>
      </c>
      <c r="B6862" s="132">
        <v>44847</v>
      </c>
      <c r="C6862" s="133">
        <v>18</v>
      </c>
      <c r="D6862" s="134">
        <v>72.436689999999999</v>
      </c>
    </row>
    <row r="6863" spans="1:4" x14ac:dyDescent="0.25">
      <c r="A6863" s="131" t="s">
        <v>8</v>
      </c>
      <c r="B6863" s="132">
        <v>44847</v>
      </c>
      <c r="C6863" s="133">
        <v>19</v>
      </c>
      <c r="D6863" s="134">
        <v>216.94767999999999</v>
      </c>
    </row>
    <row r="6864" spans="1:4" x14ac:dyDescent="0.25">
      <c r="A6864" s="131" t="s">
        <v>8</v>
      </c>
      <c r="B6864" s="132">
        <v>44847</v>
      </c>
      <c r="C6864" s="133">
        <v>20</v>
      </c>
      <c r="D6864" s="134">
        <v>66.295169999999999</v>
      </c>
    </row>
    <row r="6865" spans="1:4" x14ac:dyDescent="0.25">
      <c r="A6865" s="131" t="s">
        <v>8</v>
      </c>
      <c r="B6865" s="132">
        <v>44847</v>
      </c>
      <c r="C6865" s="133">
        <v>21</v>
      </c>
      <c r="D6865" s="134">
        <v>78.663780000000003</v>
      </c>
    </row>
    <row r="6866" spans="1:4" x14ac:dyDescent="0.25">
      <c r="A6866" s="131" t="s">
        <v>8</v>
      </c>
      <c r="B6866" s="132">
        <v>44847</v>
      </c>
      <c r="C6866" s="133">
        <v>22</v>
      </c>
      <c r="D6866" s="134">
        <v>81.287980000000005</v>
      </c>
    </row>
    <row r="6867" spans="1:4" x14ac:dyDescent="0.25">
      <c r="A6867" s="131" t="s">
        <v>8</v>
      </c>
      <c r="B6867" s="132">
        <v>44847</v>
      </c>
      <c r="C6867" s="133">
        <v>23</v>
      </c>
      <c r="D6867" s="134">
        <v>80.007339999999999</v>
      </c>
    </row>
    <row r="6868" spans="1:4" x14ac:dyDescent="0.25">
      <c r="A6868" s="131" t="s">
        <v>8</v>
      </c>
      <c r="B6868" s="132">
        <v>44847</v>
      </c>
      <c r="C6868" s="133">
        <v>24</v>
      </c>
      <c r="D6868" s="134">
        <v>77.004519999999999</v>
      </c>
    </row>
    <row r="6869" spans="1:4" x14ac:dyDescent="0.25">
      <c r="A6869" s="131" t="s">
        <v>8</v>
      </c>
      <c r="B6869" s="132">
        <v>44848</v>
      </c>
      <c r="C6869" s="133">
        <v>1</v>
      </c>
      <c r="D6869" s="134">
        <v>68.020870000000002</v>
      </c>
    </row>
    <row r="6870" spans="1:4" x14ac:dyDescent="0.25">
      <c r="A6870" s="131" t="s">
        <v>8</v>
      </c>
      <c r="B6870" s="132">
        <v>44848</v>
      </c>
      <c r="C6870" s="133">
        <v>2</v>
      </c>
      <c r="D6870" s="134">
        <v>69.503320000000002</v>
      </c>
    </row>
    <row r="6871" spans="1:4" x14ac:dyDescent="0.25">
      <c r="A6871" s="131" t="s">
        <v>8</v>
      </c>
      <c r="B6871" s="132">
        <v>44848</v>
      </c>
      <c r="C6871" s="133">
        <v>3</v>
      </c>
      <c r="D6871" s="134">
        <v>66.284649999999999</v>
      </c>
    </row>
    <row r="6872" spans="1:4" x14ac:dyDescent="0.25">
      <c r="A6872" s="131" t="s">
        <v>8</v>
      </c>
      <c r="B6872" s="132">
        <v>44848</v>
      </c>
      <c r="C6872" s="133">
        <v>4</v>
      </c>
      <c r="D6872" s="134">
        <v>63.954900000000002</v>
      </c>
    </row>
    <row r="6873" spans="1:4" x14ac:dyDescent="0.25">
      <c r="A6873" s="131" t="s">
        <v>8</v>
      </c>
      <c r="B6873" s="132">
        <v>44848</v>
      </c>
      <c r="C6873" s="133">
        <v>5</v>
      </c>
      <c r="D6873" s="134">
        <v>63.912579999999998</v>
      </c>
    </row>
    <row r="6874" spans="1:4" x14ac:dyDescent="0.25">
      <c r="A6874" s="131" t="s">
        <v>8</v>
      </c>
      <c r="B6874" s="132">
        <v>44848</v>
      </c>
      <c r="C6874" s="133">
        <v>6</v>
      </c>
      <c r="D6874" s="134">
        <v>53.824039999999997</v>
      </c>
    </row>
    <row r="6875" spans="1:4" x14ac:dyDescent="0.25">
      <c r="A6875" s="131" t="s">
        <v>8</v>
      </c>
      <c r="B6875" s="132">
        <v>44848</v>
      </c>
      <c r="C6875" s="133">
        <v>7</v>
      </c>
      <c r="D6875" s="134">
        <v>60.17962</v>
      </c>
    </row>
    <row r="6876" spans="1:4" x14ac:dyDescent="0.25">
      <c r="A6876" s="131" t="s">
        <v>8</v>
      </c>
      <c r="B6876" s="132">
        <v>44848</v>
      </c>
      <c r="C6876" s="133">
        <v>8</v>
      </c>
      <c r="D6876" s="134">
        <v>62.775869999999998</v>
      </c>
    </row>
    <row r="6877" spans="1:4" x14ac:dyDescent="0.25">
      <c r="A6877" s="131" t="s">
        <v>8</v>
      </c>
      <c r="B6877" s="132">
        <v>44848</v>
      </c>
      <c r="C6877" s="133">
        <v>9</v>
      </c>
      <c r="D6877" s="134">
        <v>70.353629999999995</v>
      </c>
    </row>
    <row r="6878" spans="1:4" x14ac:dyDescent="0.25">
      <c r="A6878" s="131" t="s">
        <v>8</v>
      </c>
      <c r="B6878" s="132">
        <v>44848</v>
      </c>
      <c r="C6878" s="133">
        <v>10</v>
      </c>
      <c r="D6878" s="134">
        <v>56.741680000000002</v>
      </c>
    </row>
    <row r="6879" spans="1:4" x14ac:dyDescent="0.25">
      <c r="A6879" s="131" t="s">
        <v>8</v>
      </c>
      <c r="B6879" s="132">
        <v>44848</v>
      </c>
      <c r="C6879" s="133">
        <v>11</v>
      </c>
      <c r="D6879" s="134">
        <v>52.669829999999997</v>
      </c>
    </row>
    <row r="6880" spans="1:4" x14ac:dyDescent="0.25">
      <c r="A6880" s="131" t="s">
        <v>8</v>
      </c>
      <c r="B6880" s="132">
        <v>44848</v>
      </c>
      <c r="C6880" s="133">
        <v>12</v>
      </c>
      <c r="D6880" s="134">
        <v>53.540759999999999</v>
      </c>
    </row>
    <row r="6881" spans="1:4" x14ac:dyDescent="0.25">
      <c r="A6881" s="131" t="s">
        <v>8</v>
      </c>
      <c r="B6881" s="132">
        <v>44848</v>
      </c>
      <c r="C6881" s="133">
        <v>13</v>
      </c>
      <c r="D6881" s="134">
        <v>56.500959999999999</v>
      </c>
    </row>
    <row r="6882" spans="1:4" x14ac:dyDescent="0.25">
      <c r="A6882" s="131" t="s">
        <v>8</v>
      </c>
      <c r="B6882" s="132">
        <v>44848</v>
      </c>
      <c r="C6882" s="133">
        <v>14</v>
      </c>
      <c r="D6882" s="134">
        <v>52.240209999999998</v>
      </c>
    </row>
    <row r="6883" spans="1:4" x14ac:dyDescent="0.25">
      <c r="A6883" s="131" t="s">
        <v>8</v>
      </c>
      <c r="B6883" s="132">
        <v>44848</v>
      </c>
      <c r="C6883" s="133">
        <v>15</v>
      </c>
      <c r="D6883" s="134">
        <v>55.912999999999997</v>
      </c>
    </row>
    <row r="6884" spans="1:4" x14ac:dyDescent="0.25">
      <c r="A6884" s="131" t="s">
        <v>8</v>
      </c>
      <c r="B6884" s="132">
        <v>44848</v>
      </c>
      <c r="C6884" s="133">
        <v>16</v>
      </c>
      <c r="D6884" s="134">
        <v>58.276809999999998</v>
      </c>
    </row>
    <row r="6885" spans="1:4" x14ac:dyDescent="0.25">
      <c r="A6885" s="131" t="s">
        <v>8</v>
      </c>
      <c r="B6885" s="132">
        <v>44848</v>
      </c>
      <c r="C6885" s="133">
        <v>17</v>
      </c>
      <c r="D6885" s="134">
        <v>69.31532</v>
      </c>
    </row>
    <row r="6886" spans="1:4" x14ac:dyDescent="0.25">
      <c r="A6886" s="131" t="s">
        <v>8</v>
      </c>
      <c r="B6886" s="132">
        <v>44848</v>
      </c>
      <c r="C6886" s="133">
        <v>18</v>
      </c>
      <c r="D6886" s="134">
        <v>65.250309999999999</v>
      </c>
    </row>
    <row r="6887" spans="1:4" x14ac:dyDescent="0.25">
      <c r="A6887" s="131" t="s">
        <v>8</v>
      </c>
      <c r="B6887" s="132">
        <v>44848</v>
      </c>
      <c r="C6887" s="133">
        <v>19</v>
      </c>
      <c r="D6887" s="134">
        <v>71.545169999999999</v>
      </c>
    </row>
    <row r="6888" spans="1:4" x14ac:dyDescent="0.25">
      <c r="A6888" s="131" t="s">
        <v>8</v>
      </c>
      <c r="B6888" s="132">
        <v>44848</v>
      </c>
      <c r="C6888" s="133">
        <v>20</v>
      </c>
      <c r="D6888" s="134">
        <v>71.233270000000005</v>
      </c>
    </row>
    <row r="6889" spans="1:4" x14ac:dyDescent="0.25">
      <c r="A6889" s="131" t="s">
        <v>8</v>
      </c>
      <c r="B6889" s="132">
        <v>44848</v>
      </c>
      <c r="C6889" s="133">
        <v>21</v>
      </c>
      <c r="D6889" s="134">
        <v>75.790959999999998</v>
      </c>
    </row>
    <row r="6890" spans="1:4" x14ac:dyDescent="0.25">
      <c r="A6890" s="131" t="s">
        <v>8</v>
      </c>
      <c r="B6890" s="132">
        <v>44848</v>
      </c>
      <c r="C6890" s="133">
        <v>22</v>
      </c>
      <c r="D6890" s="134">
        <v>66.767380000000003</v>
      </c>
    </row>
    <row r="6891" spans="1:4" x14ac:dyDescent="0.25">
      <c r="A6891" s="131" t="s">
        <v>8</v>
      </c>
      <c r="B6891" s="132">
        <v>44848</v>
      </c>
      <c r="C6891" s="133">
        <v>23</v>
      </c>
      <c r="D6891" s="134">
        <v>75.167209999999997</v>
      </c>
    </row>
    <row r="6892" spans="1:4" x14ac:dyDescent="0.25">
      <c r="A6892" s="131" t="s">
        <v>8</v>
      </c>
      <c r="B6892" s="132">
        <v>44848</v>
      </c>
      <c r="C6892" s="133">
        <v>24</v>
      </c>
      <c r="D6892" s="134">
        <v>68.666489999999996</v>
      </c>
    </row>
    <row r="6893" spans="1:4" x14ac:dyDescent="0.25">
      <c r="A6893" s="131" t="s">
        <v>8</v>
      </c>
      <c r="B6893" s="132">
        <v>44849</v>
      </c>
      <c r="C6893" s="133">
        <v>1</v>
      </c>
      <c r="D6893" s="134">
        <v>60.960360000000001</v>
      </c>
    </row>
    <row r="6894" spans="1:4" x14ac:dyDescent="0.25">
      <c r="A6894" s="131" t="s">
        <v>8</v>
      </c>
      <c r="B6894" s="132">
        <v>44849</v>
      </c>
      <c r="C6894" s="133">
        <v>2</v>
      </c>
      <c r="D6894" s="134">
        <v>66.678730000000002</v>
      </c>
    </row>
    <row r="6895" spans="1:4" x14ac:dyDescent="0.25">
      <c r="A6895" s="131" t="s">
        <v>8</v>
      </c>
      <c r="B6895" s="132">
        <v>44849</v>
      </c>
      <c r="C6895" s="133">
        <v>3</v>
      </c>
      <c r="D6895" s="134">
        <v>57.034050000000001</v>
      </c>
    </row>
    <row r="6896" spans="1:4" x14ac:dyDescent="0.25">
      <c r="A6896" s="131" t="s">
        <v>8</v>
      </c>
      <c r="B6896" s="132">
        <v>44849</v>
      </c>
      <c r="C6896" s="133">
        <v>4</v>
      </c>
      <c r="D6896" s="134">
        <v>62.604419999999998</v>
      </c>
    </row>
    <row r="6897" spans="1:4" x14ac:dyDescent="0.25">
      <c r="A6897" s="131" t="s">
        <v>8</v>
      </c>
      <c r="B6897" s="132">
        <v>44849</v>
      </c>
      <c r="C6897" s="133">
        <v>5</v>
      </c>
      <c r="D6897" s="134">
        <v>59.427100000000003</v>
      </c>
    </row>
    <row r="6898" spans="1:4" x14ac:dyDescent="0.25">
      <c r="A6898" s="131" t="s">
        <v>8</v>
      </c>
      <c r="B6898" s="132">
        <v>44849</v>
      </c>
      <c r="C6898" s="133">
        <v>6</v>
      </c>
      <c r="D6898" s="134">
        <v>55.362639999999999</v>
      </c>
    </row>
    <row r="6899" spans="1:4" x14ac:dyDescent="0.25">
      <c r="A6899" s="131" t="s">
        <v>8</v>
      </c>
      <c r="B6899" s="132">
        <v>44849</v>
      </c>
      <c r="C6899" s="133">
        <v>7</v>
      </c>
      <c r="D6899" s="134">
        <v>59.830379999999998</v>
      </c>
    </row>
    <row r="6900" spans="1:4" x14ac:dyDescent="0.25">
      <c r="A6900" s="131" t="s">
        <v>8</v>
      </c>
      <c r="B6900" s="132">
        <v>44849</v>
      </c>
      <c r="C6900" s="133">
        <v>8</v>
      </c>
      <c r="D6900" s="134">
        <v>61.928249999999998</v>
      </c>
    </row>
    <row r="6901" spans="1:4" x14ac:dyDescent="0.25">
      <c r="A6901" s="131" t="s">
        <v>8</v>
      </c>
      <c r="B6901" s="132">
        <v>44849</v>
      </c>
      <c r="C6901" s="133">
        <v>9</v>
      </c>
      <c r="D6901" s="134">
        <v>58.844180000000001</v>
      </c>
    </row>
    <row r="6902" spans="1:4" x14ac:dyDescent="0.25">
      <c r="A6902" s="131" t="s">
        <v>8</v>
      </c>
      <c r="B6902" s="132">
        <v>44849</v>
      </c>
      <c r="C6902" s="133">
        <v>10</v>
      </c>
      <c r="D6902" s="134">
        <v>53.1736</v>
      </c>
    </row>
    <row r="6903" spans="1:4" x14ac:dyDescent="0.25">
      <c r="A6903" s="131" t="s">
        <v>8</v>
      </c>
      <c r="B6903" s="132">
        <v>44849</v>
      </c>
      <c r="C6903" s="133">
        <v>11</v>
      </c>
      <c r="D6903" s="134">
        <v>56.634720000000002</v>
      </c>
    </row>
    <row r="6904" spans="1:4" x14ac:dyDescent="0.25">
      <c r="A6904" s="131" t="s">
        <v>8</v>
      </c>
      <c r="B6904" s="132">
        <v>44849</v>
      </c>
      <c r="C6904" s="133">
        <v>12</v>
      </c>
      <c r="D6904" s="134">
        <v>58.45391</v>
      </c>
    </row>
    <row r="6905" spans="1:4" x14ac:dyDescent="0.25">
      <c r="A6905" s="131" t="s">
        <v>8</v>
      </c>
      <c r="B6905" s="132">
        <v>44849</v>
      </c>
      <c r="C6905" s="133">
        <v>13</v>
      </c>
      <c r="D6905" s="134">
        <v>52.866689999999998</v>
      </c>
    </row>
    <row r="6906" spans="1:4" x14ac:dyDescent="0.25">
      <c r="A6906" s="131" t="s">
        <v>8</v>
      </c>
      <c r="B6906" s="132">
        <v>44849</v>
      </c>
      <c r="C6906" s="133">
        <v>14</v>
      </c>
      <c r="D6906" s="134">
        <v>53.161020000000001</v>
      </c>
    </row>
    <row r="6907" spans="1:4" x14ac:dyDescent="0.25">
      <c r="A6907" s="131" t="s">
        <v>8</v>
      </c>
      <c r="B6907" s="132">
        <v>44849</v>
      </c>
      <c r="C6907" s="133">
        <v>15</v>
      </c>
      <c r="D6907" s="134">
        <v>49.192189999999997</v>
      </c>
    </row>
    <row r="6908" spans="1:4" x14ac:dyDescent="0.25">
      <c r="A6908" s="131" t="s">
        <v>8</v>
      </c>
      <c r="B6908" s="132">
        <v>44849</v>
      </c>
      <c r="C6908" s="133">
        <v>16</v>
      </c>
      <c r="D6908" s="134">
        <v>50.731430000000003</v>
      </c>
    </row>
    <row r="6909" spans="1:4" x14ac:dyDescent="0.25">
      <c r="A6909" s="131" t="s">
        <v>8</v>
      </c>
      <c r="B6909" s="132">
        <v>44849</v>
      </c>
      <c r="C6909" s="133">
        <v>17</v>
      </c>
      <c r="D6909" s="134">
        <v>56.088479999999997</v>
      </c>
    </row>
    <row r="6910" spans="1:4" x14ac:dyDescent="0.25">
      <c r="A6910" s="131" t="s">
        <v>8</v>
      </c>
      <c r="B6910" s="132">
        <v>44849</v>
      </c>
      <c r="C6910" s="133">
        <v>18</v>
      </c>
      <c r="D6910" s="134">
        <v>59.612499999999997</v>
      </c>
    </row>
    <row r="6911" spans="1:4" x14ac:dyDescent="0.25">
      <c r="A6911" s="131" t="s">
        <v>8</v>
      </c>
      <c r="B6911" s="132">
        <v>44849</v>
      </c>
      <c r="C6911" s="133">
        <v>19</v>
      </c>
      <c r="D6911" s="134">
        <v>64.247010000000003</v>
      </c>
    </row>
    <row r="6912" spans="1:4" x14ac:dyDescent="0.25">
      <c r="A6912" s="131" t="s">
        <v>8</v>
      </c>
      <c r="B6912" s="132">
        <v>44849</v>
      </c>
      <c r="C6912" s="133">
        <v>20</v>
      </c>
      <c r="D6912" s="134">
        <v>65.766019999999997</v>
      </c>
    </row>
    <row r="6913" spans="1:4" x14ac:dyDescent="0.25">
      <c r="A6913" s="131" t="s">
        <v>8</v>
      </c>
      <c r="B6913" s="132">
        <v>44849</v>
      </c>
      <c r="C6913" s="133">
        <v>21</v>
      </c>
      <c r="D6913" s="134">
        <v>68.591459999999998</v>
      </c>
    </row>
    <row r="6914" spans="1:4" x14ac:dyDescent="0.25">
      <c r="A6914" s="131" t="s">
        <v>8</v>
      </c>
      <c r="B6914" s="132">
        <v>44849</v>
      </c>
      <c r="C6914" s="133">
        <v>22</v>
      </c>
      <c r="D6914" s="134">
        <v>63.856409999999997</v>
      </c>
    </row>
    <row r="6915" spans="1:4" x14ac:dyDescent="0.25">
      <c r="A6915" s="131" t="s">
        <v>8</v>
      </c>
      <c r="B6915" s="132">
        <v>44849</v>
      </c>
      <c r="C6915" s="133">
        <v>23</v>
      </c>
      <c r="D6915" s="134">
        <v>66.654929999999993</v>
      </c>
    </row>
    <row r="6916" spans="1:4" x14ac:dyDescent="0.25">
      <c r="A6916" s="131" t="s">
        <v>8</v>
      </c>
      <c r="B6916" s="132">
        <v>44849</v>
      </c>
      <c r="C6916" s="133">
        <v>24</v>
      </c>
      <c r="D6916" s="134">
        <v>66.148660000000007</v>
      </c>
    </row>
    <row r="6917" spans="1:4" x14ac:dyDescent="0.25">
      <c r="A6917" s="131" t="s">
        <v>8</v>
      </c>
      <c r="B6917" s="132">
        <v>44850</v>
      </c>
      <c r="C6917" s="133">
        <v>1</v>
      </c>
      <c r="D6917" s="134">
        <v>59.732109999999999</v>
      </c>
    </row>
    <row r="6918" spans="1:4" x14ac:dyDescent="0.25">
      <c r="A6918" s="131" t="s">
        <v>8</v>
      </c>
      <c r="B6918" s="132">
        <v>44850</v>
      </c>
      <c r="C6918" s="133">
        <v>2</v>
      </c>
      <c r="D6918" s="134">
        <v>62.95825</v>
      </c>
    </row>
    <row r="6919" spans="1:4" x14ac:dyDescent="0.25">
      <c r="A6919" s="131" t="s">
        <v>8</v>
      </c>
      <c r="B6919" s="132">
        <v>44850</v>
      </c>
      <c r="C6919" s="133">
        <v>3</v>
      </c>
      <c r="D6919" s="134">
        <v>63.083240000000004</v>
      </c>
    </row>
    <row r="6920" spans="1:4" x14ac:dyDescent="0.25">
      <c r="A6920" s="131" t="s">
        <v>8</v>
      </c>
      <c r="B6920" s="132">
        <v>44850</v>
      </c>
      <c r="C6920" s="133">
        <v>4</v>
      </c>
      <c r="D6920" s="134">
        <v>65.233080000000001</v>
      </c>
    </row>
    <row r="6921" spans="1:4" x14ac:dyDescent="0.25">
      <c r="A6921" s="131" t="s">
        <v>8</v>
      </c>
      <c r="B6921" s="132">
        <v>44850</v>
      </c>
      <c r="C6921" s="133">
        <v>5</v>
      </c>
      <c r="D6921" s="134">
        <v>63.740180000000002</v>
      </c>
    </row>
    <row r="6922" spans="1:4" x14ac:dyDescent="0.25">
      <c r="A6922" s="131" t="s">
        <v>8</v>
      </c>
      <c r="B6922" s="132">
        <v>44850</v>
      </c>
      <c r="C6922" s="133">
        <v>6</v>
      </c>
      <c r="D6922" s="134">
        <v>63.027250000000002</v>
      </c>
    </row>
    <row r="6923" spans="1:4" x14ac:dyDescent="0.25">
      <c r="A6923" s="131" t="s">
        <v>8</v>
      </c>
      <c r="B6923" s="132">
        <v>44850</v>
      </c>
      <c r="C6923" s="133">
        <v>7</v>
      </c>
      <c r="D6923" s="134">
        <v>68.240430000000003</v>
      </c>
    </row>
    <row r="6924" spans="1:4" x14ac:dyDescent="0.25">
      <c r="A6924" s="131" t="s">
        <v>8</v>
      </c>
      <c r="B6924" s="132">
        <v>44850</v>
      </c>
      <c r="C6924" s="133">
        <v>8</v>
      </c>
      <c r="D6924" s="134">
        <v>70.713930000000005</v>
      </c>
    </row>
    <row r="6925" spans="1:4" x14ac:dyDescent="0.25">
      <c r="A6925" s="131" t="s">
        <v>8</v>
      </c>
      <c r="B6925" s="132">
        <v>44850</v>
      </c>
      <c r="C6925" s="133">
        <v>9</v>
      </c>
      <c r="D6925" s="134">
        <v>65.153580000000005</v>
      </c>
    </row>
    <row r="6926" spans="1:4" x14ac:dyDescent="0.25">
      <c r="A6926" s="131" t="s">
        <v>8</v>
      </c>
      <c r="B6926" s="132">
        <v>44850</v>
      </c>
      <c r="C6926" s="133">
        <v>10</v>
      </c>
      <c r="D6926" s="134">
        <v>58.558779999999999</v>
      </c>
    </row>
    <row r="6927" spans="1:4" x14ac:dyDescent="0.25">
      <c r="A6927" s="131" t="s">
        <v>8</v>
      </c>
      <c r="B6927" s="132">
        <v>44850</v>
      </c>
      <c r="C6927" s="133">
        <v>11</v>
      </c>
      <c r="D6927" s="134">
        <v>65.297759999999997</v>
      </c>
    </row>
    <row r="6928" spans="1:4" x14ac:dyDescent="0.25">
      <c r="A6928" s="131" t="s">
        <v>8</v>
      </c>
      <c r="B6928" s="132">
        <v>44850</v>
      </c>
      <c r="C6928" s="133">
        <v>12</v>
      </c>
      <c r="D6928" s="134">
        <v>67.336889999999997</v>
      </c>
    </row>
    <row r="6929" spans="1:4" x14ac:dyDescent="0.25">
      <c r="A6929" s="131" t="s">
        <v>8</v>
      </c>
      <c r="B6929" s="132">
        <v>44850</v>
      </c>
      <c r="C6929" s="133">
        <v>13</v>
      </c>
      <c r="D6929" s="134">
        <v>71.848050000000001</v>
      </c>
    </row>
    <row r="6930" spans="1:4" x14ac:dyDescent="0.25">
      <c r="A6930" s="131" t="s">
        <v>8</v>
      </c>
      <c r="B6930" s="132">
        <v>44850</v>
      </c>
      <c r="C6930" s="133">
        <v>14</v>
      </c>
      <c r="D6930" s="134">
        <v>68.503680000000003</v>
      </c>
    </row>
    <row r="6931" spans="1:4" x14ac:dyDescent="0.25">
      <c r="A6931" s="131" t="s">
        <v>8</v>
      </c>
      <c r="B6931" s="132">
        <v>44850</v>
      </c>
      <c r="C6931" s="133">
        <v>15</v>
      </c>
      <c r="D6931" s="134">
        <v>68.132549999999995</v>
      </c>
    </row>
    <row r="6932" spans="1:4" x14ac:dyDescent="0.25">
      <c r="A6932" s="131" t="s">
        <v>8</v>
      </c>
      <c r="B6932" s="132">
        <v>44850</v>
      </c>
      <c r="C6932" s="133">
        <v>16</v>
      </c>
      <c r="D6932" s="134">
        <v>65.926329999999993</v>
      </c>
    </row>
    <row r="6933" spans="1:4" x14ac:dyDescent="0.25">
      <c r="A6933" s="131" t="s">
        <v>8</v>
      </c>
      <c r="B6933" s="132">
        <v>44850</v>
      </c>
      <c r="C6933" s="133">
        <v>17</v>
      </c>
      <c r="D6933" s="134">
        <v>67.427679999999995</v>
      </c>
    </row>
    <row r="6934" spans="1:4" x14ac:dyDescent="0.25">
      <c r="A6934" s="131" t="s">
        <v>8</v>
      </c>
      <c r="B6934" s="132">
        <v>44850</v>
      </c>
      <c r="C6934" s="133">
        <v>18</v>
      </c>
      <c r="D6934" s="134">
        <v>71.035659999999993</v>
      </c>
    </row>
    <row r="6935" spans="1:4" x14ac:dyDescent="0.25">
      <c r="A6935" s="131" t="s">
        <v>8</v>
      </c>
      <c r="B6935" s="132">
        <v>44850</v>
      </c>
      <c r="C6935" s="133">
        <v>19</v>
      </c>
      <c r="D6935" s="134">
        <v>83.360759999999999</v>
      </c>
    </row>
    <row r="6936" spans="1:4" x14ac:dyDescent="0.25">
      <c r="A6936" s="131" t="s">
        <v>8</v>
      </c>
      <c r="B6936" s="132">
        <v>44850</v>
      </c>
      <c r="C6936" s="133">
        <v>20</v>
      </c>
      <c r="D6936" s="134">
        <v>78.065529999999995</v>
      </c>
    </row>
    <row r="6937" spans="1:4" x14ac:dyDescent="0.25">
      <c r="A6937" s="131" t="s">
        <v>8</v>
      </c>
      <c r="B6937" s="132">
        <v>44850</v>
      </c>
      <c r="C6937" s="133">
        <v>21</v>
      </c>
      <c r="D6937" s="134">
        <v>74.905550000000005</v>
      </c>
    </row>
    <row r="6938" spans="1:4" x14ac:dyDescent="0.25">
      <c r="A6938" s="131" t="s">
        <v>8</v>
      </c>
      <c r="B6938" s="132">
        <v>44850</v>
      </c>
      <c r="C6938" s="133">
        <v>22</v>
      </c>
      <c r="D6938" s="134">
        <v>69.106840000000005</v>
      </c>
    </row>
    <row r="6939" spans="1:4" x14ac:dyDescent="0.25">
      <c r="A6939" s="131" t="s">
        <v>8</v>
      </c>
      <c r="B6939" s="132">
        <v>44850</v>
      </c>
      <c r="C6939" s="133">
        <v>23</v>
      </c>
      <c r="D6939" s="134">
        <v>72.796940000000006</v>
      </c>
    </row>
    <row r="6940" spans="1:4" x14ac:dyDescent="0.25">
      <c r="A6940" s="131" t="s">
        <v>8</v>
      </c>
      <c r="B6940" s="132">
        <v>44850</v>
      </c>
      <c r="C6940" s="133">
        <v>24</v>
      </c>
      <c r="D6940" s="134">
        <v>71.879750000000001</v>
      </c>
    </row>
    <row r="6941" spans="1:4" x14ac:dyDescent="0.25">
      <c r="A6941" s="131" t="s">
        <v>8</v>
      </c>
      <c r="B6941" s="132">
        <v>44851</v>
      </c>
      <c r="C6941" s="133">
        <v>1</v>
      </c>
      <c r="D6941" s="134">
        <v>74.30753</v>
      </c>
    </row>
    <row r="6942" spans="1:4" x14ac:dyDescent="0.25">
      <c r="A6942" s="131" t="s">
        <v>8</v>
      </c>
      <c r="B6942" s="132">
        <v>44851</v>
      </c>
      <c r="C6942" s="133">
        <v>2</v>
      </c>
      <c r="D6942" s="134">
        <v>63.54748</v>
      </c>
    </row>
    <row r="6943" spans="1:4" x14ac:dyDescent="0.25">
      <c r="A6943" s="131" t="s">
        <v>8</v>
      </c>
      <c r="B6943" s="132">
        <v>44851</v>
      </c>
      <c r="C6943" s="133">
        <v>3</v>
      </c>
      <c r="D6943" s="134">
        <v>56.563639999999999</v>
      </c>
    </row>
    <row r="6944" spans="1:4" x14ac:dyDescent="0.25">
      <c r="A6944" s="131" t="s">
        <v>8</v>
      </c>
      <c r="B6944" s="132">
        <v>44851</v>
      </c>
      <c r="C6944" s="133">
        <v>4</v>
      </c>
      <c r="D6944" s="134">
        <v>54.626939999999998</v>
      </c>
    </row>
    <row r="6945" spans="1:4" x14ac:dyDescent="0.25">
      <c r="A6945" s="131" t="s">
        <v>8</v>
      </c>
      <c r="B6945" s="132">
        <v>44851</v>
      </c>
      <c r="C6945" s="133">
        <v>5</v>
      </c>
      <c r="D6945" s="134">
        <v>51.918390000000002</v>
      </c>
    </row>
    <row r="6946" spans="1:4" x14ac:dyDescent="0.25">
      <c r="A6946" s="131" t="s">
        <v>8</v>
      </c>
      <c r="B6946" s="132">
        <v>44851</v>
      </c>
      <c r="C6946" s="133">
        <v>6</v>
      </c>
      <c r="D6946" s="134">
        <v>66.13203</v>
      </c>
    </row>
    <row r="6947" spans="1:4" x14ac:dyDescent="0.25">
      <c r="A6947" s="131" t="s">
        <v>8</v>
      </c>
      <c r="B6947" s="132">
        <v>44851</v>
      </c>
      <c r="C6947" s="133">
        <v>7</v>
      </c>
      <c r="D6947" s="134">
        <v>72.547309999999996</v>
      </c>
    </row>
    <row r="6948" spans="1:4" x14ac:dyDescent="0.25">
      <c r="A6948" s="131" t="s">
        <v>8</v>
      </c>
      <c r="B6948" s="132">
        <v>44851</v>
      </c>
      <c r="C6948" s="133">
        <v>8</v>
      </c>
      <c r="D6948" s="134">
        <v>81.762129999999999</v>
      </c>
    </row>
    <row r="6949" spans="1:4" x14ac:dyDescent="0.25">
      <c r="A6949" s="131" t="s">
        <v>8</v>
      </c>
      <c r="B6949" s="132">
        <v>44851</v>
      </c>
      <c r="C6949" s="133">
        <v>9</v>
      </c>
      <c r="D6949" s="134">
        <v>77.013279999999995</v>
      </c>
    </row>
    <row r="6950" spans="1:4" x14ac:dyDescent="0.25">
      <c r="A6950" s="131" t="s">
        <v>8</v>
      </c>
      <c r="B6950" s="132">
        <v>44851</v>
      </c>
      <c r="C6950" s="133">
        <v>10</v>
      </c>
      <c r="D6950" s="134">
        <v>69.715260000000001</v>
      </c>
    </row>
    <row r="6951" spans="1:4" x14ac:dyDescent="0.25">
      <c r="A6951" s="131" t="s">
        <v>8</v>
      </c>
      <c r="B6951" s="132">
        <v>44851</v>
      </c>
      <c r="C6951" s="133">
        <v>11</v>
      </c>
      <c r="D6951" s="134">
        <v>66.581779999999995</v>
      </c>
    </row>
    <row r="6952" spans="1:4" x14ac:dyDescent="0.25">
      <c r="A6952" s="131" t="s">
        <v>8</v>
      </c>
      <c r="B6952" s="132">
        <v>44851</v>
      </c>
      <c r="C6952" s="133">
        <v>12</v>
      </c>
      <c r="D6952" s="134">
        <v>71.865499999999997</v>
      </c>
    </row>
    <row r="6953" spans="1:4" x14ac:dyDescent="0.25">
      <c r="A6953" s="131" t="s">
        <v>8</v>
      </c>
      <c r="B6953" s="132">
        <v>44851</v>
      </c>
      <c r="C6953" s="133">
        <v>13</v>
      </c>
      <c r="D6953" s="134">
        <v>74.392700000000005</v>
      </c>
    </row>
    <row r="6954" spans="1:4" x14ac:dyDescent="0.25">
      <c r="A6954" s="131" t="s">
        <v>8</v>
      </c>
      <c r="B6954" s="132">
        <v>44851</v>
      </c>
      <c r="C6954" s="133">
        <v>14</v>
      </c>
      <c r="D6954" s="134">
        <v>72.343000000000004</v>
      </c>
    </row>
    <row r="6955" spans="1:4" x14ac:dyDescent="0.25">
      <c r="A6955" s="131" t="s">
        <v>8</v>
      </c>
      <c r="B6955" s="132">
        <v>44851</v>
      </c>
      <c r="C6955" s="133">
        <v>15</v>
      </c>
      <c r="D6955" s="134">
        <v>73.145740000000004</v>
      </c>
    </row>
    <row r="6956" spans="1:4" x14ac:dyDescent="0.25">
      <c r="A6956" s="131" t="s">
        <v>8</v>
      </c>
      <c r="B6956" s="132">
        <v>44851</v>
      </c>
      <c r="C6956" s="133">
        <v>16</v>
      </c>
      <c r="D6956" s="134">
        <v>81.990849999999995</v>
      </c>
    </row>
    <row r="6957" spans="1:4" x14ac:dyDescent="0.25">
      <c r="A6957" s="131" t="s">
        <v>8</v>
      </c>
      <c r="B6957" s="132">
        <v>44851</v>
      </c>
      <c r="C6957" s="133">
        <v>17</v>
      </c>
      <c r="D6957" s="134">
        <v>74.909210000000002</v>
      </c>
    </row>
    <row r="6958" spans="1:4" x14ac:dyDescent="0.25">
      <c r="A6958" s="131" t="s">
        <v>8</v>
      </c>
      <c r="B6958" s="132">
        <v>44851</v>
      </c>
      <c r="C6958" s="133">
        <v>18</v>
      </c>
      <c r="D6958" s="134">
        <v>81.416690000000003</v>
      </c>
    </row>
    <row r="6959" spans="1:4" x14ac:dyDescent="0.25">
      <c r="A6959" s="131" t="s">
        <v>8</v>
      </c>
      <c r="B6959" s="132">
        <v>44851</v>
      </c>
      <c r="C6959" s="133">
        <v>19</v>
      </c>
      <c r="D6959" s="134">
        <v>84.044110000000003</v>
      </c>
    </row>
    <row r="6960" spans="1:4" x14ac:dyDescent="0.25">
      <c r="A6960" s="131" t="s">
        <v>8</v>
      </c>
      <c r="B6960" s="132">
        <v>44851</v>
      </c>
      <c r="C6960" s="133">
        <v>20</v>
      </c>
      <c r="D6960" s="134">
        <v>85.821470000000005</v>
      </c>
    </row>
    <row r="6961" spans="1:4" x14ac:dyDescent="0.25">
      <c r="A6961" s="131" t="s">
        <v>8</v>
      </c>
      <c r="B6961" s="132">
        <v>44851</v>
      </c>
      <c r="C6961" s="133">
        <v>21</v>
      </c>
      <c r="D6961" s="134">
        <v>93.408839999999998</v>
      </c>
    </row>
    <row r="6962" spans="1:4" x14ac:dyDescent="0.25">
      <c r="A6962" s="131" t="s">
        <v>8</v>
      </c>
      <c r="B6962" s="132">
        <v>44851</v>
      </c>
      <c r="C6962" s="133">
        <v>22</v>
      </c>
      <c r="D6962" s="134">
        <v>96.302779999999998</v>
      </c>
    </row>
    <row r="6963" spans="1:4" x14ac:dyDescent="0.25">
      <c r="A6963" s="131" t="s">
        <v>8</v>
      </c>
      <c r="B6963" s="132">
        <v>44851</v>
      </c>
      <c r="C6963" s="133">
        <v>23</v>
      </c>
      <c r="D6963" s="134">
        <v>93.183170000000004</v>
      </c>
    </row>
    <row r="6964" spans="1:4" x14ac:dyDescent="0.25">
      <c r="A6964" s="131" t="s">
        <v>8</v>
      </c>
      <c r="B6964" s="132">
        <v>44851</v>
      </c>
      <c r="C6964" s="133">
        <v>24</v>
      </c>
      <c r="D6964" s="134">
        <v>85.078810000000004</v>
      </c>
    </row>
    <row r="6965" spans="1:4" x14ac:dyDescent="0.25">
      <c r="A6965" s="131" t="s">
        <v>8</v>
      </c>
      <c r="B6965" s="132">
        <v>44852</v>
      </c>
      <c r="C6965" s="133">
        <v>1</v>
      </c>
      <c r="D6965" s="134">
        <v>64.131469999999993</v>
      </c>
    </row>
    <row r="6966" spans="1:4" x14ac:dyDescent="0.25">
      <c r="A6966" s="131" t="s">
        <v>8</v>
      </c>
      <c r="B6966" s="132">
        <v>44852</v>
      </c>
      <c r="C6966" s="133">
        <v>2</v>
      </c>
      <c r="D6966" s="134">
        <v>77.191019999999995</v>
      </c>
    </row>
    <row r="6967" spans="1:4" x14ac:dyDescent="0.25">
      <c r="A6967" s="131" t="s">
        <v>8</v>
      </c>
      <c r="B6967" s="132">
        <v>44852</v>
      </c>
      <c r="C6967" s="133">
        <v>3</v>
      </c>
      <c r="D6967" s="134">
        <v>76.343699999999998</v>
      </c>
    </row>
    <row r="6968" spans="1:4" x14ac:dyDescent="0.25">
      <c r="A6968" s="131" t="s">
        <v>8</v>
      </c>
      <c r="B6968" s="132">
        <v>44852</v>
      </c>
      <c r="C6968" s="133">
        <v>4</v>
      </c>
      <c r="D6968" s="134">
        <v>67.722350000000006</v>
      </c>
    </row>
    <row r="6969" spans="1:4" x14ac:dyDescent="0.25">
      <c r="A6969" s="131" t="s">
        <v>8</v>
      </c>
      <c r="B6969" s="132">
        <v>44852</v>
      </c>
      <c r="C6969" s="133">
        <v>5</v>
      </c>
      <c r="D6969" s="134">
        <v>67.783839999999998</v>
      </c>
    </row>
    <row r="6970" spans="1:4" x14ac:dyDescent="0.25">
      <c r="A6970" s="131" t="s">
        <v>8</v>
      </c>
      <c r="B6970" s="132">
        <v>44852</v>
      </c>
      <c r="C6970" s="133">
        <v>6</v>
      </c>
      <c r="D6970" s="134">
        <v>75.584540000000004</v>
      </c>
    </row>
    <row r="6971" spans="1:4" x14ac:dyDescent="0.25">
      <c r="A6971" s="131" t="s">
        <v>8</v>
      </c>
      <c r="B6971" s="132">
        <v>44852</v>
      </c>
      <c r="C6971" s="133">
        <v>7</v>
      </c>
      <c r="D6971" s="134">
        <v>76.912499999999994</v>
      </c>
    </row>
    <row r="6972" spans="1:4" x14ac:dyDescent="0.25">
      <c r="A6972" s="131" t="s">
        <v>8</v>
      </c>
      <c r="B6972" s="132">
        <v>44852</v>
      </c>
      <c r="C6972" s="133">
        <v>8</v>
      </c>
      <c r="D6972" s="134">
        <v>93.272509999999997</v>
      </c>
    </row>
    <row r="6973" spans="1:4" x14ac:dyDescent="0.25">
      <c r="A6973" s="131" t="s">
        <v>8</v>
      </c>
      <c r="B6973" s="132">
        <v>44852</v>
      </c>
      <c r="C6973" s="133">
        <v>9</v>
      </c>
      <c r="D6973" s="134">
        <v>84.952240000000003</v>
      </c>
    </row>
    <row r="6974" spans="1:4" x14ac:dyDescent="0.25">
      <c r="A6974" s="131" t="s">
        <v>8</v>
      </c>
      <c r="B6974" s="132">
        <v>44852</v>
      </c>
      <c r="C6974" s="133">
        <v>10</v>
      </c>
      <c r="D6974" s="134">
        <v>68.060559999999995</v>
      </c>
    </row>
    <row r="6975" spans="1:4" x14ac:dyDescent="0.25">
      <c r="A6975" s="131" t="s">
        <v>8</v>
      </c>
      <c r="B6975" s="132">
        <v>44852</v>
      </c>
      <c r="C6975" s="133">
        <v>11</v>
      </c>
      <c r="D6975" s="134">
        <v>65.123310000000004</v>
      </c>
    </row>
    <row r="6976" spans="1:4" x14ac:dyDescent="0.25">
      <c r="A6976" s="131" t="s">
        <v>8</v>
      </c>
      <c r="B6976" s="132">
        <v>44852</v>
      </c>
      <c r="C6976" s="133">
        <v>12</v>
      </c>
      <c r="D6976" s="134">
        <v>64.425200000000004</v>
      </c>
    </row>
    <row r="6977" spans="1:4" x14ac:dyDescent="0.25">
      <c r="A6977" s="131" t="s">
        <v>8</v>
      </c>
      <c r="B6977" s="132">
        <v>44852</v>
      </c>
      <c r="C6977" s="133">
        <v>13</v>
      </c>
      <c r="D6977" s="134">
        <v>63.372010000000003</v>
      </c>
    </row>
    <row r="6978" spans="1:4" x14ac:dyDescent="0.25">
      <c r="A6978" s="131" t="s">
        <v>8</v>
      </c>
      <c r="B6978" s="132">
        <v>44852</v>
      </c>
      <c r="C6978" s="133">
        <v>14</v>
      </c>
      <c r="D6978" s="134">
        <v>62.919910000000002</v>
      </c>
    </row>
    <row r="6979" spans="1:4" x14ac:dyDescent="0.25">
      <c r="A6979" s="131" t="s">
        <v>8</v>
      </c>
      <c r="B6979" s="132">
        <v>44852</v>
      </c>
      <c r="C6979" s="133">
        <v>15</v>
      </c>
      <c r="D6979" s="134">
        <v>56.128599999999999</v>
      </c>
    </row>
    <row r="6980" spans="1:4" x14ac:dyDescent="0.25">
      <c r="A6980" s="131" t="s">
        <v>8</v>
      </c>
      <c r="B6980" s="132">
        <v>44852</v>
      </c>
      <c r="C6980" s="133">
        <v>16</v>
      </c>
      <c r="D6980" s="134">
        <v>58.675730000000001</v>
      </c>
    </row>
    <row r="6981" spans="1:4" x14ac:dyDescent="0.25">
      <c r="A6981" s="131" t="s">
        <v>8</v>
      </c>
      <c r="B6981" s="132">
        <v>44852</v>
      </c>
      <c r="C6981" s="133">
        <v>17</v>
      </c>
      <c r="D6981" s="134">
        <v>64.254099999999994</v>
      </c>
    </row>
    <row r="6982" spans="1:4" x14ac:dyDescent="0.25">
      <c r="A6982" s="131" t="s">
        <v>8</v>
      </c>
      <c r="B6982" s="132">
        <v>44852</v>
      </c>
      <c r="C6982" s="133">
        <v>18</v>
      </c>
      <c r="D6982" s="134">
        <v>69.977429999999998</v>
      </c>
    </row>
    <row r="6983" spans="1:4" x14ac:dyDescent="0.25">
      <c r="A6983" s="131" t="s">
        <v>8</v>
      </c>
      <c r="B6983" s="132">
        <v>44852</v>
      </c>
      <c r="C6983" s="133">
        <v>19</v>
      </c>
      <c r="D6983" s="134">
        <v>80.068740000000005</v>
      </c>
    </row>
    <row r="6984" spans="1:4" x14ac:dyDescent="0.25">
      <c r="A6984" s="131" t="s">
        <v>8</v>
      </c>
      <c r="B6984" s="132">
        <v>44852</v>
      </c>
      <c r="C6984" s="133">
        <v>20</v>
      </c>
      <c r="D6984" s="134">
        <v>84.282600000000002</v>
      </c>
    </row>
    <row r="6985" spans="1:4" x14ac:dyDescent="0.25">
      <c r="A6985" s="131" t="s">
        <v>8</v>
      </c>
      <c r="B6985" s="132">
        <v>44852</v>
      </c>
      <c r="C6985" s="133">
        <v>21</v>
      </c>
      <c r="D6985" s="134">
        <v>117.7299</v>
      </c>
    </row>
    <row r="6986" spans="1:4" x14ac:dyDescent="0.25">
      <c r="A6986" s="131" t="s">
        <v>8</v>
      </c>
      <c r="B6986" s="132">
        <v>44852</v>
      </c>
      <c r="C6986" s="133">
        <v>22</v>
      </c>
      <c r="D6986" s="134">
        <v>98.039580000000001</v>
      </c>
    </row>
    <row r="6987" spans="1:4" x14ac:dyDescent="0.25">
      <c r="A6987" s="131" t="s">
        <v>8</v>
      </c>
      <c r="B6987" s="132">
        <v>44852</v>
      </c>
      <c r="C6987" s="133">
        <v>23</v>
      </c>
      <c r="D6987" s="134">
        <v>95.088750000000005</v>
      </c>
    </row>
    <row r="6988" spans="1:4" x14ac:dyDescent="0.25">
      <c r="A6988" s="131" t="s">
        <v>8</v>
      </c>
      <c r="B6988" s="132">
        <v>44852</v>
      </c>
      <c r="C6988" s="133">
        <v>24</v>
      </c>
      <c r="D6988" s="134">
        <v>80.559259999999995</v>
      </c>
    </row>
    <row r="6989" spans="1:4" x14ac:dyDescent="0.25">
      <c r="A6989" s="131" t="s">
        <v>8</v>
      </c>
      <c r="B6989" s="132">
        <v>44853</v>
      </c>
      <c r="C6989" s="133">
        <v>1</v>
      </c>
      <c r="D6989" s="134">
        <v>75.367099999999994</v>
      </c>
    </row>
    <row r="6990" spans="1:4" x14ac:dyDescent="0.25">
      <c r="A6990" s="131" t="s">
        <v>8</v>
      </c>
      <c r="B6990" s="132">
        <v>44853</v>
      </c>
      <c r="C6990" s="133">
        <v>2</v>
      </c>
      <c r="D6990" s="134">
        <v>77.91704</v>
      </c>
    </row>
    <row r="6991" spans="1:4" x14ac:dyDescent="0.25">
      <c r="A6991" s="131" t="s">
        <v>8</v>
      </c>
      <c r="B6991" s="132">
        <v>44853</v>
      </c>
      <c r="C6991" s="133">
        <v>3</v>
      </c>
      <c r="D6991" s="134">
        <v>70.338459999999998</v>
      </c>
    </row>
    <row r="6992" spans="1:4" x14ac:dyDescent="0.25">
      <c r="A6992" s="131" t="s">
        <v>8</v>
      </c>
      <c r="B6992" s="132">
        <v>44853</v>
      </c>
      <c r="C6992" s="133">
        <v>4</v>
      </c>
      <c r="D6992" s="134">
        <v>62.974049999999998</v>
      </c>
    </row>
    <row r="6993" spans="1:4" x14ac:dyDescent="0.25">
      <c r="A6993" s="131" t="s">
        <v>8</v>
      </c>
      <c r="B6993" s="132">
        <v>44853</v>
      </c>
      <c r="C6993" s="133">
        <v>5</v>
      </c>
      <c r="D6993" s="134">
        <v>64.310360000000003</v>
      </c>
    </row>
    <row r="6994" spans="1:4" x14ac:dyDescent="0.25">
      <c r="A6994" s="131" t="s">
        <v>8</v>
      </c>
      <c r="B6994" s="132">
        <v>44853</v>
      </c>
      <c r="C6994" s="133">
        <v>6</v>
      </c>
      <c r="D6994" s="134">
        <v>67.544259999999994</v>
      </c>
    </row>
    <row r="6995" spans="1:4" x14ac:dyDescent="0.25">
      <c r="A6995" s="131" t="s">
        <v>8</v>
      </c>
      <c r="B6995" s="132">
        <v>44853</v>
      </c>
      <c r="C6995" s="133">
        <v>7</v>
      </c>
      <c r="D6995" s="134">
        <v>80.476100000000002</v>
      </c>
    </row>
    <row r="6996" spans="1:4" x14ac:dyDescent="0.25">
      <c r="A6996" s="131" t="s">
        <v>8</v>
      </c>
      <c r="B6996" s="132">
        <v>44853</v>
      </c>
      <c r="C6996" s="133">
        <v>8</v>
      </c>
      <c r="D6996" s="134">
        <v>83.069299999999998</v>
      </c>
    </row>
    <row r="6997" spans="1:4" x14ac:dyDescent="0.25">
      <c r="A6997" s="131" t="s">
        <v>8</v>
      </c>
      <c r="B6997" s="132">
        <v>44853</v>
      </c>
      <c r="C6997" s="133">
        <v>9</v>
      </c>
      <c r="D6997" s="134">
        <v>70.158209999999997</v>
      </c>
    </row>
    <row r="6998" spans="1:4" x14ac:dyDescent="0.25">
      <c r="A6998" s="131" t="s">
        <v>8</v>
      </c>
      <c r="B6998" s="132">
        <v>44853</v>
      </c>
      <c r="C6998" s="133">
        <v>10</v>
      </c>
      <c r="D6998" s="134">
        <v>51.291449999999998</v>
      </c>
    </row>
    <row r="6999" spans="1:4" x14ac:dyDescent="0.25">
      <c r="A6999" s="131" t="s">
        <v>8</v>
      </c>
      <c r="B6999" s="132">
        <v>44853</v>
      </c>
      <c r="C6999" s="133">
        <v>11</v>
      </c>
      <c r="D6999" s="134">
        <v>58.90269</v>
      </c>
    </row>
    <row r="7000" spans="1:4" x14ac:dyDescent="0.25">
      <c r="A7000" s="131" t="s">
        <v>8</v>
      </c>
      <c r="B7000" s="132">
        <v>44853</v>
      </c>
      <c r="C7000" s="133">
        <v>12</v>
      </c>
      <c r="D7000" s="134">
        <v>51.92183</v>
      </c>
    </row>
    <row r="7001" spans="1:4" x14ac:dyDescent="0.25">
      <c r="A7001" s="131" t="s">
        <v>8</v>
      </c>
      <c r="B7001" s="132">
        <v>44853</v>
      </c>
      <c r="C7001" s="133">
        <v>13</v>
      </c>
      <c r="D7001" s="134">
        <v>62.027149999999999</v>
      </c>
    </row>
    <row r="7002" spans="1:4" x14ac:dyDescent="0.25">
      <c r="A7002" s="131" t="s">
        <v>8</v>
      </c>
      <c r="B7002" s="132">
        <v>44853</v>
      </c>
      <c r="C7002" s="133">
        <v>14</v>
      </c>
      <c r="D7002" s="134">
        <v>58.22871</v>
      </c>
    </row>
    <row r="7003" spans="1:4" x14ac:dyDescent="0.25">
      <c r="A7003" s="131" t="s">
        <v>8</v>
      </c>
      <c r="B7003" s="132">
        <v>44853</v>
      </c>
      <c r="C7003" s="133">
        <v>15</v>
      </c>
      <c r="D7003" s="134">
        <v>60.277929999999998</v>
      </c>
    </row>
    <row r="7004" spans="1:4" x14ac:dyDescent="0.25">
      <c r="A7004" s="131" t="s">
        <v>8</v>
      </c>
      <c r="B7004" s="132">
        <v>44853</v>
      </c>
      <c r="C7004" s="133">
        <v>16</v>
      </c>
      <c r="D7004" s="134">
        <v>64.626720000000006</v>
      </c>
    </row>
    <row r="7005" spans="1:4" x14ac:dyDescent="0.25">
      <c r="A7005" s="131" t="s">
        <v>8</v>
      </c>
      <c r="B7005" s="132">
        <v>44853</v>
      </c>
      <c r="C7005" s="133">
        <v>17</v>
      </c>
      <c r="D7005" s="134">
        <v>65.058459999999997</v>
      </c>
    </row>
    <row r="7006" spans="1:4" x14ac:dyDescent="0.25">
      <c r="A7006" s="131" t="s">
        <v>8</v>
      </c>
      <c r="B7006" s="132">
        <v>44853</v>
      </c>
      <c r="C7006" s="133">
        <v>18</v>
      </c>
      <c r="D7006" s="134">
        <v>106.94392999999999</v>
      </c>
    </row>
    <row r="7007" spans="1:4" x14ac:dyDescent="0.25">
      <c r="A7007" s="131" t="s">
        <v>8</v>
      </c>
      <c r="B7007" s="132">
        <v>44853</v>
      </c>
      <c r="C7007" s="133">
        <v>19</v>
      </c>
      <c r="D7007" s="134">
        <v>93.384619999999998</v>
      </c>
    </row>
    <row r="7008" spans="1:4" x14ac:dyDescent="0.25">
      <c r="A7008" s="131" t="s">
        <v>8</v>
      </c>
      <c r="B7008" s="132">
        <v>44853</v>
      </c>
      <c r="C7008" s="133">
        <v>20</v>
      </c>
      <c r="D7008" s="134">
        <v>204.59649999999999</v>
      </c>
    </row>
    <row r="7009" spans="1:4" x14ac:dyDescent="0.25">
      <c r="A7009" s="131" t="s">
        <v>8</v>
      </c>
      <c r="B7009" s="132">
        <v>44853</v>
      </c>
      <c r="C7009" s="133">
        <v>21</v>
      </c>
      <c r="D7009" s="134">
        <v>100.65716</v>
      </c>
    </row>
    <row r="7010" spans="1:4" x14ac:dyDescent="0.25">
      <c r="A7010" s="131" t="s">
        <v>8</v>
      </c>
      <c r="B7010" s="132">
        <v>44853</v>
      </c>
      <c r="C7010" s="133">
        <v>22</v>
      </c>
      <c r="D7010" s="134">
        <v>88.171419999999998</v>
      </c>
    </row>
    <row r="7011" spans="1:4" x14ac:dyDescent="0.25">
      <c r="A7011" s="131" t="s">
        <v>8</v>
      </c>
      <c r="B7011" s="132">
        <v>44853</v>
      </c>
      <c r="C7011" s="133">
        <v>23</v>
      </c>
      <c r="D7011" s="134">
        <v>88.839759999999998</v>
      </c>
    </row>
    <row r="7012" spans="1:4" x14ac:dyDescent="0.25">
      <c r="A7012" s="131" t="s">
        <v>8</v>
      </c>
      <c r="B7012" s="132">
        <v>44853</v>
      </c>
      <c r="C7012" s="133">
        <v>24</v>
      </c>
      <c r="D7012" s="134">
        <v>96.893799999999999</v>
      </c>
    </row>
    <row r="7013" spans="1:4" x14ac:dyDescent="0.25">
      <c r="A7013" s="131" t="s">
        <v>8</v>
      </c>
      <c r="B7013" s="132">
        <v>44854</v>
      </c>
      <c r="C7013" s="133">
        <v>1</v>
      </c>
      <c r="D7013" s="134">
        <v>76.471019999999996</v>
      </c>
    </row>
    <row r="7014" spans="1:4" x14ac:dyDescent="0.25">
      <c r="A7014" s="131" t="s">
        <v>8</v>
      </c>
      <c r="B7014" s="132">
        <v>44854</v>
      </c>
      <c r="C7014" s="133">
        <v>2</v>
      </c>
      <c r="D7014" s="134">
        <v>71.236660000000001</v>
      </c>
    </row>
    <row r="7015" spans="1:4" x14ac:dyDescent="0.25">
      <c r="A7015" s="131" t="s">
        <v>8</v>
      </c>
      <c r="B7015" s="132">
        <v>44854</v>
      </c>
      <c r="C7015" s="133">
        <v>3</v>
      </c>
      <c r="D7015" s="134">
        <v>66.783900000000003</v>
      </c>
    </row>
    <row r="7016" spans="1:4" x14ac:dyDescent="0.25">
      <c r="A7016" s="131" t="s">
        <v>8</v>
      </c>
      <c r="B7016" s="132">
        <v>44854</v>
      </c>
      <c r="C7016" s="133">
        <v>4</v>
      </c>
      <c r="D7016" s="134">
        <v>59.700479999999999</v>
      </c>
    </row>
    <row r="7017" spans="1:4" x14ac:dyDescent="0.25">
      <c r="A7017" s="131" t="s">
        <v>8</v>
      </c>
      <c r="B7017" s="132">
        <v>44854</v>
      </c>
      <c r="C7017" s="133">
        <v>5</v>
      </c>
      <c r="D7017" s="134">
        <v>60.784410000000001</v>
      </c>
    </row>
    <row r="7018" spans="1:4" x14ac:dyDescent="0.25">
      <c r="A7018" s="131" t="s">
        <v>8</v>
      </c>
      <c r="B7018" s="132">
        <v>44854</v>
      </c>
      <c r="C7018" s="133">
        <v>6</v>
      </c>
      <c r="D7018" s="134">
        <v>61.774279999999997</v>
      </c>
    </row>
    <row r="7019" spans="1:4" x14ac:dyDescent="0.25">
      <c r="A7019" s="131" t="s">
        <v>8</v>
      </c>
      <c r="B7019" s="132">
        <v>44854</v>
      </c>
      <c r="C7019" s="133">
        <v>7</v>
      </c>
      <c r="D7019" s="134">
        <v>65.611900000000006</v>
      </c>
    </row>
    <row r="7020" spans="1:4" x14ac:dyDescent="0.25">
      <c r="A7020" s="131" t="s">
        <v>8</v>
      </c>
      <c r="B7020" s="132">
        <v>44854</v>
      </c>
      <c r="C7020" s="133">
        <v>8</v>
      </c>
      <c r="D7020" s="134">
        <v>77.304079999999999</v>
      </c>
    </row>
    <row r="7021" spans="1:4" x14ac:dyDescent="0.25">
      <c r="A7021" s="131" t="s">
        <v>8</v>
      </c>
      <c r="B7021" s="132">
        <v>44854</v>
      </c>
      <c r="C7021" s="133">
        <v>9</v>
      </c>
      <c r="D7021" s="134">
        <v>69.037059999999997</v>
      </c>
    </row>
    <row r="7022" spans="1:4" x14ac:dyDescent="0.25">
      <c r="A7022" s="131" t="s">
        <v>8</v>
      </c>
      <c r="B7022" s="132">
        <v>44854</v>
      </c>
      <c r="C7022" s="133">
        <v>10</v>
      </c>
      <c r="D7022" s="134">
        <v>47.206980000000001</v>
      </c>
    </row>
    <row r="7023" spans="1:4" x14ac:dyDescent="0.25">
      <c r="A7023" s="131" t="s">
        <v>8</v>
      </c>
      <c r="B7023" s="132">
        <v>44854</v>
      </c>
      <c r="C7023" s="133">
        <v>11</v>
      </c>
      <c r="D7023" s="134">
        <v>42.745570000000001</v>
      </c>
    </row>
    <row r="7024" spans="1:4" x14ac:dyDescent="0.25">
      <c r="A7024" s="131" t="s">
        <v>8</v>
      </c>
      <c r="B7024" s="132">
        <v>44854</v>
      </c>
      <c r="C7024" s="133">
        <v>12</v>
      </c>
      <c r="D7024" s="134">
        <v>43.242820000000002</v>
      </c>
    </row>
    <row r="7025" spans="1:4" x14ac:dyDescent="0.25">
      <c r="A7025" s="131" t="s">
        <v>8</v>
      </c>
      <c r="B7025" s="132">
        <v>44854</v>
      </c>
      <c r="C7025" s="133">
        <v>13</v>
      </c>
      <c r="D7025" s="134">
        <v>48.106380000000001</v>
      </c>
    </row>
    <row r="7026" spans="1:4" x14ac:dyDescent="0.25">
      <c r="A7026" s="131" t="s">
        <v>8</v>
      </c>
      <c r="B7026" s="132">
        <v>44854</v>
      </c>
      <c r="C7026" s="133">
        <v>14</v>
      </c>
      <c r="D7026" s="134">
        <v>49.864170000000001</v>
      </c>
    </row>
    <row r="7027" spans="1:4" x14ac:dyDescent="0.25">
      <c r="A7027" s="131" t="s">
        <v>8</v>
      </c>
      <c r="B7027" s="132">
        <v>44854</v>
      </c>
      <c r="C7027" s="133">
        <v>15</v>
      </c>
      <c r="D7027" s="134">
        <v>50.765999999999998</v>
      </c>
    </row>
    <row r="7028" spans="1:4" x14ac:dyDescent="0.25">
      <c r="A7028" s="131" t="s">
        <v>8</v>
      </c>
      <c r="B7028" s="132">
        <v>44854</v>
      </c>
      <c r="C7028" s="133">
        <v>16</v>
      </c>
      <c r="D7028" s="134">
        <v>55.850430000000003</v>
      </c>
    </row>
    <row r="7029" spans="1:4" x14ac:dyDescent="0.25">
      <c r="A7029" s="131" t="s">
        <v>8</v>
      </c>
      <c r="B7029" s="132">
        <v>44854</v>
      </c>
      <c r="C7029" s="133">
        <v>17</v>
      </c>
      <c r="D7029" s="134">
        <v>60.218760000000003</v>
      </c>
    </row>
    <row r="7030" spans="1:4" x14ac:dyDescent="0.25">
      <c r="A7030" s="131" t="s">
        <v>8</v>
      </c>
      <c r="B7030" s="132">
        <v>44854</v>
      </c>
      <c r="C7030" s="133">
        <v>18</v>
      </c>
      <c r="D7030" s="134">
        <v>76.768870000000007</v>
      </c>
    </row>
    <row r="7031" spans="1:4" x14ac:dyDescent="0.25">
      <c r="A7031" s="131" t="s">
        <v>8</v>
      </c>
      <c r="B7031" s="132">
        <v>44854</v>
      </c>
      <c r="C7031" s="133">
        <v>19</v>
      </c>
      <c r="D7031" s="134">
        <v>65.395439999999994</v>
      </c>
    </row>
    <row r="7032" spans="1:4" x14ac:dyDescent="0.25">
      <c r="A7032" s="131" t="s">
        <v>8</v>
      </c>
      <c r="B7032" s="132">
        <v>44854</v>
      </c>
      <c r="C7032" s="133">
        <v>20</v>
      </c>
      <c r="D7032" s="134">
        <v>66.307739999999995</v>
      </c>
    </row>
    <row r="7033" spans="1:4" x14ac:dyDescent="0.25">
      <c r="A7033" s="131" t="s">
        <v>8</v>
      </c>
      <c r="B7033" s="132">
        <v>44854</v>
      </c>
      <c r="C7033" s="133">
        <v>21</v>
      </c>
      <c r="D7033" s="134">
        <v>51.171599999999998</v>
      </c>
    </row>
    <row r="7034" spans="1:4" x14ac:dyDescent="0.25">
      <c r="A7034" s="131" t="s">
        <v>8</v>
      </c>
      <c r="B7034" s="132">
        <v>44854</v>
      </c>
      <c r="C7034" s="133">
        <v>22</v>
      </c>
      <c r="D7034" s="134">
        <v>52.383839999999999</v>
      </c>
    </row>
    <row r="7035" spans="1:4" x14ac:dyDescent="0.25">
      <c r="A7035" s="131" t="s">
        <v>8</v>
      </c>
      <c r="B7035" s="132">
        <v>44854</v>
      </c>
      <c r="C7035" s="133">
        <v>23</v>
      </c>
      <c r="D7035" s="134">
        <v>47.692120000000003</v>
      </c>
    </row>
    <row r="7036" spans="1:4" x14ac:dyDescent="0.25">
      <c r="A7036" s="131" t="s">
        <v>8</v>
      </c>
      <c r="B7036" s="132">
        <v>44854</v>
      </c>
      <c r="C7036" s="133">
        <v>24</v>
      </c>
      <c r="D7036" s="134">
        <v>50.112360000000002</v>
      </c>
    </row>
    <row r="7037" spans="1:4" x14ac:dyDescent="0.25">
      <c r="A7037" s="131" t="s">
        <v>8</v>
      </c>
      <c r="B7037" s="132">
        <v>44855</v>
      </c>
      <c r="C7037" s="133">
        <v>1</v>
      </c>
      <c r="D7037" s="134">
        <v>49.831659999999999</v>
      </c>
    </row>
    <row r="7038" spans="1:4" x14ac:dyDescent="0.25">
      <c r="A7038" s="131" t="s">
        <v>8</v>
      </c>
      <c r="B7038" s="132">
        <v>44855</v>
      </c>
      <c r="C7038" s="133">
        <v>2</v>
      </c>
      <c r="D7038" s="134">
        <v>38.386000000000003</v>
      </c>
    </row>
    <row r="7039" spans="1:4" x14ac:dyDescent="0.25">
      <c r="A7039" s="131" t="s">
        <v>8</v>
      </c>
      <c r="B7039" s="132">
        <v>44855</v>
      </c>
      <c r="C7039" s="133">
        <v>3</v>
      </c>
      <c r="D7039" s="134">
        <v>25.360600000000002</v>
      </c>
    </row>
    <row r="7040" spans="1:4" x14ac:dyDescent="0.25">
      <c r="A7040" s="131" t="s">
        <v>8</v>
      </c>
      <c r="B7040" s="132">
        <v>44855</v>
      </c>
      <c r="C7040" s="133">
        <v>4</v>
      </c>
      <c r="D7040" s="134">
        <v>27.2225</v>
      </c>
    </row>
    <row r="7041" spans="1:4" x14ac:dyDescent="0.25">
      <c r="A7041" s="131" t="s">
        <v>8</v>
      </c>
      <c r="B7041" s="132">
        <v>44855</v>
      </c>
      <c r="C7041" s="133">
        <v>5</v>
      </c>
      <c r="D7041" s="134">
        <v>31.90822</v>
      </c>
    </row>
    <row r="7042" spans="1:4" x14ac:dyDescent="0.25">
      <c r="A7042" s="131" t="s">
        <v>8</v>
      </c>
      <c r="B7042" s="132">
        <v>44855</v>
      </c>
      <c r="C7042" s="133">
        <v>6</v>
      </c>
      <c r="D7042" s="134">
        <v>44.476649999999999</v>
      </c>
    </row>
    <row r="7043" spans="1:4" x14ac:dyDescent="0.25">
      <c r="A7043" s="131" t="s">
        <v>8</v>
      </c>
      <c r="B7043" s="132">
        <v>44855</v>
      </c>
      <c r="C7043" s="133">
        <v>7</v>
      </c>
      <c r="D7043" s="134">
        <v>33.871679999999998</v>
      </c>
    </row>
    <row r="7044" spans="1:4" x14ac:dyDescent="0.25">
      <c r="A7044" s="131" t="s">
        <v>8</v>
      </c>
      <c r="B7044" s="132">
        <v>44855</v>
      </c>
      <c r="C7044" s="133">
        <v>8</v>
      </c>
      <c r="D7044" s="134">
        <v>58.748719999999999</v>
      </c>
    </row>
    <row r="7045" spans="1:4" x14ac:dyDescent="0.25">
      <c r="A7045" s="131" t="s">
        <v>8</v>
      </c>
      <c r="B7045" s="132">
        <v>44855</v>
      </c>
      <c r="C7045" s="133">
        <v>9</v>
      </c>
      <c r="D7045" s="134">
        <v>70.895179999999996</v>
      </c>
    </row>
    <row r="7046" spans="1:4" x14ac:dyDescent="0.25">
      <c r="A7046" s="131" t="s">
        <v>8</v>
      </c>
      <c r="B7046" s="132">
        <v>44855</v>
      </c>
      <c r="C7046" s="133">
        <v>10</v>
      </c>
      <c r="D7046" s="134">
        <v>46.376600000000003</v>
      </c>
    </row>
    <row r="7047" spans="1:4" x14ac:dyDescent="0.25">
      <c r="A7047" s="131" t="s">
        <v>8</v>
      </c>
      <c r="B7047" s="132">
        <v>44855</v>
      </c>
      <c r="C7047" s="133">
        <v>11</v>
      </c>
      <c r="D7047" s="134">
        <v>39.991030000000002</v>
      </c>
    </row>
    <row r="7048" spans="1:4" x14ac:dyDescent="0.25">
      <c r="A7048" s="131" t="s">
        <v>8</v>
      </c>
      <c r="B7048" s="132">
        <v>44855</v>
      </c>
      <c r="C7048" s="133">
        <v>12</v>
      </c>
      <c r="D7048" s="134">
        <v>39.046889999999998</v>
      </c>
    </row>
    <row r="7049" spans="1:4" x14ac:dyDescent="0.25">
      <c r="A7049" s="131" t="s">
        <v>8</v>
      </c>
      <c r="B7049" s="132">
        <v>44855</v>
      </c>
      <c r="C7049" s="133">
        <v>13</v>
      </c>
      <c r="D7049" s="134">
        <v>39.474020000000003</v>
      </c>
    </row>
    <row r="7050" spans="1:4" x14ac:dyDescent="0.25">
      <c r="A7050" s="131" t="s">
        <v>8</v>
      </c>
      <c r="B7050" s="132">
        <v>44855</v>
      </c>
      <c r="C7050" s="133">
        <v>14</v>
      </c>
      <c r="D7050" s="134">
        <v>50.915489999999998</v>
      </c>
    </row>
    <row r="7051" spans="1:4" x14ac:dyDescent="0.25">
      <c r="A7051" s="131" t="s">
        <v>8</v>
      </c>
      <c r="B7051" s="132">
        <v>44855</v>
      </c>
      <c r="C7051" s="133">
        <v>15</v>
      </c>
      <c r="D7051" s="134">
        <v>48.225079999999998</v>
      </c>
    </row>
    <row r="7052" spans="1:4" x14ac:dyDescent="0.25">
      <c r="A7052" s="131" t="s">
        <v>8</v>
      </c>
      <c r="B7052" s="132">
        <v>44855</v>
      </c>
      <c r="C7052" s="133">
        <v>16</v>
      </c>
      <c r="D7052" s="134">
        <v>52.409759999999999</v>
      </c>
    </row>
    <row r="7053" spans="1:4" x14ac:dyDescent="0.25">
      <c r="A7053" s="131" t="s">
        <v>8</v>
      </c>
      <c r="B7053" s="132">
        <v>44855</v>
      </c>
      <c r="C7053" s="133">
        <v>17</v>
      </c>
      <c r="D7053" s="134">
        <v>47.059440000000002</v>
      </c>
    </row>
    <row r="7054" spans="1:4" x14ac:dyDescent="0.25">
      <c r="A7054" s="131" t="s">
        <v>8</v>
      </c>
      <c r="B7054" s="132">
        <v>44855</v>
      </c>
      <c r="C7054" s="133">
        <v>18</v>
      </c>
      <c r="D7054" s="134">
        <v>64.023939999999996</v>
      </c>
    </row>
    <row r="7055" spans="1:4" x14ac:dyDescent="0.25">
      <c r="A7055" s="131" t="s">
        <v>8</v>
      </c>
      <c r="B7055" s="132">
        <v>44855</v>
      </c>
      <c r="C7055" s="133">
        <v>19</v>
      </c>
      <c r="D7055" s="134">
        <v>73.313500000000005</v>
      </c>
    </row>
    <row r="7056" spans="1:4" x14ac:dyDescent="0.25">
      <c r="A7056" s="131" t="s">
        <v>8</v>
      </c>
      <c r="B7056" s="132">
        <v>44855</v>
      </c>
      <c r="C7056" s="133">
        <v>20</v>
      </c>
      <c r="D7056" s="134">
        <v>67.499529999999993</v>
      </c>
    </row>
    <row r="7057" spans="1:4" x14ac:dyDescent="0.25">
      <c r="A7057" s="131" t="s">
        <v>8</v>
      </c>
      <c r="B7057" s="132">
        <v>44855</v>
      </c>
      <c r="C7057" s="133">
        <v>21</v>
      </c>
      <c r="D7057" s="134">
        <v>58.938330000000001</v>
      </c>
    </row>
    <row r="7058" spans="1:4" x14ac:dyDescent="0.25">
      <c r="A7058" s="131" t="s">
        <v>8</v>
      </c>
      <c r="B7058" s="132">
        <v>44855</v>
      </c>
      <c r="C7058" s="133">
        <v>22</v>
      </c>
      <c r="D7058" s="134">
        <v>64.514290000000003</v>
      </c>
    </row>
    <row r="7059" spans="1:4" x14ac:dyDescent="0.25">
      <c r="A7059" s="131" t="s">
        <v>8</v>
      </c>
      <c r="B7059" s="132">
        <v>44855</v>
      </c>
      <c r="C7059" s="133">
        <v>23</v>
      </c>
      <c r="D7059" s="134">
        <v>65.910060000000001</v>
      </c>
    </row>
    <row r="7060" spans="1:4" x14ac:dyDescent="0.25">
      <c r="A7060" s="131" t="s">
        <v>8</v>
      </c>
      <c r="B7060" s="132">
        <v>44855</v>
      </c>
      <c r="C7060" s="133">
        <v>24</v>
      </c>
      <c r="D7060" s="134">
        <v>66.50497</v>
      </c>
    </row>
    <row r="7061" spans="1:4" x14ac:dyDescent="0.25">
      <c r="A7061" s="131" t="s">
        <v>8</v>
      </c>
      <c r="B7061" s="132">
        <v>44856</v>
      </c>
      <c r="C7061" s="133">
        <v>1</v>
      </c>
      <c r="D7061" s="134">
        <v>86.50479</v>
      </c>
    </row>
    <row r="7062" spans="1:4" x14ac:dyDescent="0.25">
      <c r="A7062" s="131" t="s">
        <v>8</v>
      </c>
      <c r="B7062" s="132">
        <v>44856</v>
      </c>
      <c r="C7062" s="133">
        <v>2</v>
      </c>
      <c r="D7062" s="134">
        <v>64.466419999999999</v>
      </c>
    </row>
    <row r="7063" spans="1:4" x14ac:dyDescent="0.25">
      <c r="A7063" s="131" t="s">
        <v>8</v>
      </c>
      <c r="B7063" s="132">
        <v>44856</v>
      </c>
      <c r="C7063" s="133">
        <v>3</v>
      </c>
      <c r="D7063" s="134">
        <v>59.678350000000002</v>
      </c>
    </row>
    <row r="7064" spans="1:4" x14ac:dyDescent="0.25">
      <c r="A7064" s="131" t="s">
        <v>8</v>
      </c>
      <c r="B7064" s="132">
        <v>44856</v>
      </c>
      <c r="C7064" s="133">
        <v>4</v>
      </c>
      <c r="D7064" s="134">
        <v>61.06476</v>
      </c>
    </row>
    <row r="7065" spans="1:4" x14ac:dyDescent="0.25">
      <c r="A7065" s="131" t="s">
        <v>8</v>
      </c>
      <c r="B7065" s="132">
        <v>44856</v>
      </c>
      <c r="C7065" s="133">
        <v>5</v>
      </c>
      <c r="D7065" s="134">
        <v>57.106430000000003</v>
      </c>
    </row>
    <row r="7066" spans="1:4" x14ac:dyDescent="0.25">
      <c r="A7066" s="131" t="s">
        <v>8</v>
      </c>
      <c r="B7066" s="132">
        <v>44856</v>
      </c>
      <c r="C7066" s="133">
        <v>6</v>
      </c>
      <c r="D7066" s="134">
        <v>56.059249999999999</v>
      </c>
    </row>
    <row r="7067" spans="1:4" x14ac:dyDescent="0.25">
      <c r="A7067" s="131" t="s">
        <v>8</v>
      </c>
      <c r="B7067" s="132">
        <v>44856</v>
      </c>
      <c r="C7067" s="133">
        <v>7</v>
      </c>
      <c r="D7067" s="134">
        <v>75.482900000000001</v>
      </c>
    </row>
    <row r="7068" spans="1:4" x14ac:dyDescent="0.25">
      <c r="A7068" s="131" t="s">
        <v>8</v>
      </c>
      <c r="B7068" s="132">
        <v>44856</v>
      </c>
      <c r="C7068" s="133">
        <v>8</v>
      </c>
      <c r="D7068" s="134">
        <v>53.73603</v>
      </c>
    </row>
    <row r="7069" spans="1:4" x14ac:dyDescent="0.25">
      <c r="A7069" s="131" t="s">
        <v>8</v>
      </c>
      <c r="B7069" s="132">
        <v>44856</v>
      </c>
      <c r="C7069" s="133">
        <v>9</v>
      </c>
      <c r="D7069" s="134">
        <v>66.011809999999997</v>
      </c>
    </row>
    <row r="7070" spans="1:4" x14ac:dyDescent="0.25">
      <c r="A7070" s="131" t="s">
        <v>8</v>
      </c>
      <c r="B7070" s="132">
        <v>44856</v>
      </c>
      <c r="C7070" s="133">
        <v>10</v>
      </c>
      <c r="D7070" s="134">
        <v>52.395159999999997</v>
      </c>
    </row>
    <row r="7071" spans="1:4" x14ac:dyDescent="0.25">
      <c r="A7071" s="131" t="s">
        <v>8</v>
      </c>
      <c r="B7071" s="132">
        <v>44856</v>
      </c>
      <c r="C7071" s="133">
        <v>11</v>
      </c>
      <c r="D7071" s="134">
        <v>59.343350000000001</v>
      </c>
    </row>
    <row r="7072" spans="1:4" x14ac:dyDescent="0.25">
      <c r="A7072" s="131" t="s">
        <v>8</v>
      </c>
      <c r="B7072" s="132">
        <v>44856</v>
      </c>
      <c r="C7072" s="133">
        <v>12</v>
      </c>
      <c r="D7072" s="134">
        <v>67.205910000000003</v>
      </c>
    </row>
    <row r="7073" spans="1:4" x14ac:dyDescent="0.25">
      <c r="A7073" s="131" t="s">
        <v>8</v>
      </c>
      <c r="B7073" s="132">
        <v>44856</v>
      </c>
      <c r="C7073" s="133">
        <v>13</v>
      </c>
      <c r="D7073" s="134">
        <v>51.18047</v>
      </c>
    </row>
    <row r="7074" spans="1:4" x14ac:dyDescent="0.25">
      <c r="A7074" s="131" t="s">
        <v>8</v>
      </c>
      <c r="B7074" s="132">
        <v>44856</v>
      </c>
      <c r="C7074" s="133">
        <v>14</v>
      </c>
      <c r="D7074" s="134">
        <v>49.882150000000003</v>
      </c>
    </row>
    <row r="7075" spans="1:4" x14ac:dyDescent="0.25">
      <c r="A7075" s="131" t="s">
        <v>8</v>
      </c>
      <c r="B7075" s="132">
        <v>44856</v>
      </c>
      <c r="C7075" s="133">
        <v>15</v>
      </c>
      <c r="D7075" s="134">
        <v>45.645189999999999</v>
      </c>
    </row>
    <row r="7076" spans="1:4" x14ac:dyDescent="0.25">
      <c r="A7076" s="131" t="s">
        <v>8</v>
      </c>
      <c r="B7076" s="132">
        <v>44856</v>
      </c>
      <c r="C7076" s="133">
        <v>16</v>
      </c>
      <c r="D7076" s="134">
        <v>51.920839999999998</v>
      </c>
    </row>
    <row r="7077" spans="1:4" x14ac:dyDescent="0.25">
      <c r="A7077" s="131" t="s">
        <v>8</v>
      </c>
      <c r="B7077" s="132">
        <v>44856</v>
      </c>
      <c r="C7077" s="133">
        <v>17</v>
      </c>
      <c r="D7077" s="134">
        <v>56.211069999999999</v>
      </c>
    </row>
    <row r="7078" spans="1:4" x14ac:dyDescent="0.25">
      <c r="A7078" s="131" t="s">
        <v>8</v>
      </c>
      <c r="B7078" s="132">
        <v>44856</v>
      </c>
      <c r="C7078" s="133">
        <v>18</v>
      </c>
      <c r="D7078" s="134">
        <v>56.241750000000003</v>
      </c>
    </row>
    <row r="7079" spans="1:4" x14ac:dyDescent="0.25">
      <c r="A7079" s="131" t="s">
        <v>8</v>
      </c>
      <c r="B7079" s="132">
        <v>44856</v>
      </c>
      <c r="C7079" s="133">
        <v>19</v>
      </c>
      <c r="D7079" s="134">
        <v>61.537219999999998</v>
      </c>
    </row>
    <row r="7080" spans="1:4" x14ac:dyDescent="0.25">
      <c r="A7080" s="131" t="s">
        <v>8</v>
      </c>
      <c r="B7080" s="132">
        <v>44856</v>
      </c>
      <c r="C7080" s="133">
        <v>20</v>
      </c>
      <c r="D7080" s="134">
        <v>63.837229999999998</v>
      </c>
    </row>
    <row r="7081" spans="1:4" x14ac:dyDescent="0.25">
      <c r="A7081" s="131" t="s">
        <v>8</v>
      </c>
      <c r="B7081" s="132">
        <v>44856</v>
      </c>
      <c r="C7081" s="133">
        <v>21</v>
      </c>
      <c r="D7081" s="134">
        <v>60.016640000000002</v>
      </c>
    </row>
    <row r="7082" spans="1:4" x14ac:dyDescent="0.25">
      <c r="A7082" s="131" t="s">
        <v>8</v>
      </c>
      <c r="B7082" s="132">
        <v>44856</v>
      </c>
      <c r="C7082" s="133">
        <v>22</v>
      </c>
      <c r="D7082" s="134">
        <v>61.886980000000001</v>
      </c>
    </row>
    <row r="7083" spans="1:4" x14ac:dyDescent="0.25">
      <c r="A7083" s="131" t="s">
        <v>8</v>
      </c>
      <c r="B7083" s="132">
        <v>44856</v>
      </c>
      <c r="C7083" s="133">
        <v>23</v>
      </c>
      <c r="D7083" s="134">
        <v>63.831209999999999</v>
      </c>
    </row>
    <row r="7084" spans="1:4" x14ac:dyDescent="0.25">
      <c r="A7084" s="131" t="s">
        <v>8</v>
      </c>
      <c r="B7084" s="132">
        <v>44856</v>
      </c>
      <c r="C7084" s="133">
        <v>24</v>
      </c>
      <c r="D7084" s="134">
        <v>61.784770000000002</v>
      </c>
    </row>
    <row r="7085" spans="1:4" x14ac:dyDescent="0.25">
      <c r="A7085" s="131" t="s">
        <v>8</v>
      </c>
      <c r="B7085" s="132">
        <v>44857</v>
      </c>
      <c r="C7085" s="133">
        <v>1</v>
      </c>
      <c r="D7085" s="134">
        <v>61.730240000000002</v>
      </c>
    </row>
    <row r="7086" spans="1:4" x14ac:dyDescent="0.25">
      <c r="A7086" s="131" t="s">
        <v>8</v>
      </c>
      <c r="B7086" s="132">
        <v>44857</v>
      </c>
      <c r="C7086" s="133">
        <v>2</v>
      </c>
      <c r="D7086" s="134">
        <v>51.836640000000003</v>
      </c>
    </row>
    <row r="7087" spans="1:4" x14ac:dyDescent="0.25">
      <c r="A7087" s="131" t="s">
        <v>8</v>
      </c>
      <c r="B7087" s="132">
        <v>44857</v>
      </c>
      <c r="C7087" s="133">
        <v>3</v>
      </c>
      <c r="D7087" s="134">
        <v>52.322830000000003</v>
      </c>
    </row>
    <row r="7088" spans="1:4" x14ac:dyDescent="0.25">
      <c r="A7088" s="131" t="s">
        <v>8</v>
      </c>
      <c r="B7088" s="132">
        <v>44857</v>
      </c>
      <c r="C7088" s="133">
        <v>4</v>
      </c>
      <c r="D7088" s="134">
        <v>49.141919999999999</v>
      </c>
    </row>
    <row r="7089" spans="1:4" x14ac:dyDescent="0.25">
      <c r="A7089" s="131" t="s">
        <v>8</v>
      </c>
      <c r="B7089" s="132">
        <v>44857</v>
      </c>
      <c r="C7089" s="133">
        <v>5</v>
      </c>
      <c r="D7089" s="134">
        <v>48.995530000000002</v>
      </c>
    </row>
    <row r="7090" spans="1:4" x14ac:dyDescent="0.25">
      <c r="A7090" s="131" t="s">
        <v>8</v>
      </c>
      <c r="B7090" s="132">
        <v>44857</v>
      </c>
      <c r="C7090" s="133">
        <v>6</v>
      </c>
      <c r="D7090" s="134">
        <v>61.192819999999998</v>
      </c>
    </row>
    <row r="7091" spans="1:4" x14ac:dyDescent="0.25">
      <c r="A7091" s="131" t="s">
        <v>8</v>
      </c>
      <c r="B7091" s="132">
        <v>44857</v>
      </c>
      <c r="C7091" s="133">
        <v>7</v>
      </c>
      <c r="D7091" s="134">
        <v>66.3797</v>
      </c>
    </row>
    <row r="7092" spans="1:4" x14ac:dyDescent="0.25">
      <c r="A7092" s="131" t="s">
        <v>8</v>
      </c>
      <c r="B7092" s="132">
        <v>44857</v>
      </c>
      <c r="C7092" s="133">
        <v>8</v>
      </c>
      <c r="D7092" s="134">
        <v>89.669610000000006</v>
      </c>
    </row>
    <row r="7093" spans="1:4" x14ac:dyDescent="0.25">
      <c r="A7093" s="131" t="s">
        <v>8</v>
      </c>
      <c r="B7093" s="132">
        <v>44857</v>
      </c>
      <c r="C7093" s="133">
        <v>9</v>
      </c>
      <c r="D7093" s="134">
        <v>56.21143</v>
      </c>
    </row>
    <row r="7094" spans="1:4" x14ac:dyDescent="0.25">
      <c r="A7094" s="131" t="s">
        <v>8</v>
      </c>
      <c r="B7094" s="132">
        <v>44857</v>
      </c>
      <c r="C7094" s="133">
        <v>10</v>
      </c>
      <c r="D7094" s="134">
        <v>56.754660000000001</v>
      </c>
    </row>
    <row r="7095" spans="1:4" x14ac:dyDescent="0.25">
      <c r="A7095" s="131" t="s">
        <v>8</v>
      </c>
      <c r="B7095" s="132">
        <v>44857</v>
      </c>
      <c r="C7095" s="133">
        <v>11</v>
      </c>
      <c r="D7095" s="134">
        <v>50.341439999999999</v>
      </c>
    </row>
    <row r="7096" spans="1:4" x14ac:dyDescent="0.25">
      <c r="A7096" s="131" t="s">
        <v>8</v>
      </c>
      <c r="B7096" s="132">
        <v>44857</v>
      </c>
      <c r="C7096" s="133">
        <v>12</v>
      </c>
      <c r="D7096" s="134">
        <v>45.354930000000003</v>
      </c>
    </row>
    <row r="7097" spans="1:4" x14ac:dyDescent="0.25">
      <c r="A7097" s="131" t="s">
        <v>8</v>
      </c>
      <c r="B7097" s="132">
        <v>44857</v>
      </c>
      <c r="C7097" s="133">
        <v>13</v>
      </c>
      <c r="D7097" s="134">
        <v>42.688809999999997</v>
      </c>
    </row>
    <row r="7098" spans="1:4" x14ac:dyDescent="0.25">
      <c r="A7098" s="131" t="s">
        <v>8</v>
      </c>
      <c r="B7098" s="132">
        <v>44857</v>
      </c>
      <c r="C7098" s="133">
        <v>14</v>
      </c>
      <c r="D7098" s="134">
        <v>41.858049999999999</v>
      </c>
    </row>
    <row r="7099" spans="1:4" x14ac:dyDescent="0.25">
      <c r="A7099" s="131" t="s">
        <v>8</v>
      </c>
      <c r="B7099" s="132">
        <v>44857</v>
      </c>
      <c r="C7099" s="133">
        <v>15</v>
      </c>
      <c r="D7099" s="134">
        <v>42.510069999999999</v>
      </c>
    </row>
    <row r="7100" spans="1:4" x14ac:dyDescent="0.25">
      <c r="A7100" s="131" t="s">
        <v>8</v>
      </c>
      <c r="B7100" s="132">
        <v>44857</v>
      </c>
      <c r="C7100" s="133">
        <v>16</v>
      </c>
      <c r="D7100" s="134">
        <v>42.730080000000001</v>
      </c>
    </row>
    <row r="7101" spans="1:4" x14ac:dyDescent="0.25">
      <c r="A7101" s="131" t="s">
        <v>8</v>
      </c>
      <c r="B7101" s="132">
        <v>44857</v>
      </c>
      <c r="C7101" s="133">
        <v>17</v>
      </c>
      <c r="D7101" s="134">
        <v>45.577120000000001</v>
      </c>
    </row>
    <row r="7102" spans="1:4" x14ac:dyDescent="0.25">
      <c r="A7102" s="131" t="s">
        <v>8</v>
      </c>
      <c r="B7102" s="132">
        <v>44857</v>
      </c>
      <c r="C7102" s="133">
        <v>18</v>
      </c>
      <c r="D7102" s="134">
        <v>55.750239999999998</v>
      </c>
    </row>
    <row r="7103" spans="1:4" x14ac:dyDescent="0.25">
      <c r="A7103" s="131" t="s">
        <v>8</v>
      </c>
      <c r="B7103" s="132">
        <v>44857</v>
      </c>
      <c r="C7103" s="133">
        <v>19</v>
      </c>
      <c r="D7103" s="134">
        <v>50.301960000000001</v>
      </c>
    </row>
    <row r="7104" spans="1:4" x14ac:dyDescent="0.25">
      <c r="A7104" s="131" t="s">
        <v>8</v>
      </c>
      <c r="B7104" s="132">
        <v>44857</v>
      </c>
      <c r="C7104" s="133">
        <v>20</v>
      </c>
      <c r="D7104" s="134">
        <v>73.573819999999998</v>
      </c>
    </row>
    <row r="7105" spans="1:4" x14ac:dyDescent="0.25">
      <c r="A7105" s="131" t="s">
        <v>8</v>
      </c>
      <c r="B7105" s="132">
        <v>44857</v>
      </c>
      <c r="C7105" s="133">
        <v>21</v>
      </c>
      <c r="D7105" s="134">
        <v>77.478700000000003</v>
      </c>
    </row>
    <row r="7106" spans="1:4" x14ac:dyDescent="0.25">
      <c r="A7106" s="131" t="s">
        <v>8</v>
      </c>
      <c r="B7106" s="132">
        <v>44857</v>
      </c>
      <c r="C7106" s="133">
        <v>22</v>
      </c>
      <c r="D7106" s="134">
        <v>64.37209</v>
      </c>
    </row>
    <row r="7107" spans="1:4" x14ac:dyDescent="0.25">
      <c r="A7107" s="131" t="s">
        <v>8</v>
      </c>
      <c r="B7107" s="132">
        <v>44857</v>
      </c>
      <c r="C7107" s="133">
        <v>23</v>
      </c>
      <c r="D7107" s="134">
        <v>61.589889999999997</v>
      </c>
    </row>
    <row r="7108" spans="1:4" x14ac:dyDescent="0.25">
      <c r="A7108" s="131" t="s">
        <v>8</v>
      </c>
      <c r="B7108" s="132">
        <v>44857</v>
      </c>
      <c r="C7108" s="133">
        <v>24</v>
      </c>
      <c r="D7108" s="134">
        <v>55.903129999999997</v>
      </c>
    </row>
    <row r="7109" spans="1:4" x14ac:dyDescent="0.25">
      <c r="A7109" s="131" t="s">
        <v>8</v>
      </c>
      <c r="B7109" s="132">
        <v>44858</v>
      </c>
      <c r="C7109" s="133">
        <v>1</v>
      </c>
      <c r="D7109" s="134">
        <v>41.967329999999997</v>
      </c>
    </row>
    <row r="7110" spans="1:4" x14ac:dyDescent="0.25">
      <c r="A7110" s="131" t="s">
        <v>8</v>
      </c>
      <c r="B7110" s="132">
        <v>44858</v>
      </c>
      <c r="C7110" s="133">
        <v>2</v>
      </c>
      <c r="D7110" s="134">
        <v>55.121780000000001</v>
      </c>
    </row>
    <row r="7111" spans="1:4" x14ac:dyDescent="0.25">
      <c r="A7111" s="131" t="s">
        <v>8</v>
      </c>
      <c r="B7111" s="132">
        <v>44858</v>
      </c>
      <c r="C7111" s="133">
        <v>3</v>
      </c>
      <c r="D7111" s="134">
        <v>52.022790000000001</v>
      </c>
    </row>
    <row r="7112" spans="1:4" x14ac:dyDescent="0.25">
      <c r="A7112" s="131" t="s">
        <v>8</v>
      </c>
      <c r="B7112" s="132">
        <v>44858</v>
      </c>
      <c r="C7112" s="133">
        <v>4</v>
      </c>
      <c r="D7112" s="134">
        <v>44.508119999999998</v>
      </c>
    </row>
    <row r="7113" spans="1:4" x14ac:dyDescent="0.25">
      <c r="A7113" s="131" t="s">
        <v>8</v>
      </c>
      <c r="B7113" s="132">
        <v>44858</v>
      </c>
      <c r="C7113" s="133">
        <v>5</v>
      </c>
      <c r="D7113" s="134">
        <v>45.929029999999997</v>
      </c>
    </row>
    <row r="7114" spans="1:4" x14ac:dyDescent="0.25">
      <c r="A7114" s="131" t="s">
        <v>8</v>
      </c>
      <c r="B7114" s="132">
        <v>44858</v>
      </c>
      <c r="C7114" s="133">
        <v>6</v>
      </c>
      <c r="D7114" s="134">
        <v>55.803179999999998</v>
      </c>
    </row>
    <row r="7115" spans="1:4" x14ac:dyDescent="0.25">
      <c r="A7115" s="131" t="s">
        <v>8</v>
      </c>
      <c r="B7115" s="132">
        <v>44858</v>
      </c>
      <c r="C7115" s="133">
        <v>7</v>
      </c>
      <c r="D7115" s="134">
        <v>56.85774</v>
      </c>
    </row>
    <row r="7116" spans="1:4" x14ac:dyDescent="0.25">
      <c r="A7116" s="131" t="s">
        <v>8</v>
      </c>
      <c r="B7116" s="132">
        <v>44858</v>
      </c>
      <c r="C7116" s="133">
        <v>8</v>
      </c>
      <c r="D7116" s="134">
        <v>64.957250000000002</v>
      </c>
    </row>
    <row r="7117" spans="1:4" x14ac:dyDescent="0.25">
      <c r="A7117" s="131" t="s">
        <v>8</v>
      </c>
      <c r="B7117" s="132">
        <v>44858</v>
      </c>
      <c r="C7117" s="133">
        <v>9</v>
      </c>
      <c r="D7117" s="134">
        <v>87.280460000000005</v>
      </c>
    </row>
    <row r="7118" spans="1:4" x14ac:dyDescent="0.25">
      <c r="A7118" s="131" t="s">
        <v>8</v>
      </c>
      <c r="B7118" s="132">
        <v>44858</v>
      </c>
      <c r="C7118" s="133">
        <v>10</v>
      </c>
      <c r="D7118" s="134">
        <v>56.469749999999998</v>
      </c>
    </row>
    <row r="7119" spans="1:4" x14ac:dyDescent="0.25">
      <c r="A7119" s="131" t="s">
        <v>8</v>
      </c>
      <c r="B7119" s="132">
        <v>44858</v>
      </c>
      <c r="C7119" s="133">
        <v>11</v>
      </c>
      <c r="D7119" s="134">
        <v>27.70112</v>
      </c>
    </row>
    <row r="7120" spans="1:4" x14ac:dyDescent="0.25">
      <c r="A7120" s="131" t="s">
        <v>8</v>
      </c>
      <c r="B7120" s="132">
        <v>44858</v>
      </c>
      <c r="C7120" s="133">
        <v>12</v>
      </c>
      <c r="D7120" s="134">
        <v>40.225749999999998</v>
      </c>
    </row>
    <row r="7121" spans="1:4" x14ac:dyDescent="0.25">
      <c r="A7121" s="131" t="s">
        <v>8</v>
      </c>
      <c r="B7121" s="132">
        <v>44858</v>
      </c>
      <c r="C7121" s="133">
        <v>13</v>
      </c>
      <c r="D7121" s="134">
        <v>60.264789999999998</v>
      </c>
    </row>
    <row r="7122" spans="1:4" x14ac:dyDescent="0.25">
      <c r="A7122" s="131" t="s">
        <v>8</v>
      </c>
      <c r="B7122" s="132">
        <v>44858</v>
      </c>
      <c r="C7122" s="133">
        <v>14</v>
      </c>
      <c r="D7122" s="134">
        <v>40.291800000000002</v>
      </c>
    </row>
    <row r="7123" spans="1:4" x14ac:dyDescent="0.25">
      <c r="A7123" s="131" t="s">
        <v>8</v>
      </c>
      <c r="B7123" s="132">
        <v>44858</v>
      </c>
      <c r="C7123" s="133">
        <v>15</v>
      </c>
      <c r="D7123" s="134">
        <v>46.467509999999997</v>
      </c>
    </row>
    <row r="7124" spans="1:4" x14ac:dyDescent="0.25">
      <c r="A7124" s="131" t="s">
        <v>8</v>
      </c>
      <c r="B7124" s="132">
        <v>44858</v>
      </c>
      <c r="C7124" s="133">
        <v>16</v>
      </c>
      <c r="D7124" s="134">
        <v>29.377050000000001</v>
      </c>
    </row>
    <row r="7125" spans="1:4" x14ac:dyDescent="0.25">
      <c r="A7125" s="131" t="s">
        <v>8</v>
      </c>
      <c r="B7125" s="132">
        <v>44858</v>
      </c>
      <c r="C7125" s="133">
        <v>17</v>
      </c>
      <c r="D7125" s="134">
        <v>35.969970000000004</v>
      </c>
    </row>
    <row r="7126" spans="1:4" x14ac:dyDescent="0.25">
      <c r="A7126" s="131" t="s">
        <v>8</v>
      </c>
      <c r="B7126" s="132">
        <v>44858</v>
      </c>
      <c r="C7126" s="133">
        <v>18</v>
      </c>
      <c r="D7126" s="134">
        <v>41.227519999999998</v>
      </c>
    </row>
    <row r="7127" spans="1:4" x14ac:dyDescent="0.25">
      <c r="A7127" s="131" t="s">
        <v>8</v>
      </c>
      <c r="B7127" s="132">
        <v>44858</v>
      </c>
      <c r="C7127" s="133">
        <v>19</v>
      </c>
      <c r="D7127" s="134">
        <v>74.674809999999994</v>
      </c>
    </row>
    <row r="7128" spans="1:4" x14ac:dyDescent="0.25">
      <c r="A7128" s="131" t="s">
        <v>8</v>
      </c>
      <c r="B7128" s="132">
        <v>44858</v>
      </c>
      <c r="C7128" s="133">
        <v>20</v>
      </c>
      <c r="D7128" s="134">
        <v>73.583799999999997</v>
      </c>
    </row>
    <row r="7129" spans="1:4" x14ac:dyDescent="0.25">
      <c r="A7129" s="131" t="s">
        <v>8</v>
      </c>
      <c r="B7129" s="132">
        <v>44858</v>
      </c>
      <c r="C7129" s="133">
        <v>21</v>
      </c>
      <c r="D7129" s="134">
        <v>63.180660000000003</v>
      </c>
    </row>
    <row r="7130" spans="1:4" x14ac:dyDescent="0.25">
      <c r="A7130" s="131" t="s">
        <v>8</v>
      </c>
      <c r="B7130" s="132">
        <v>44858</v>
      </c>
      <c r="C7130" s="133">
        <v>22</v>
      </c>
      <c r="D7130" s="134">
        <v>62.348179999999999</v>
      </c>
    </row>
    <row r="7131" spans="1:4" x14ac:dyDescent="0.25">
      <c r="A7131" s="131" t="s">
        <v>8</v>
      </c>
      <c r="B7131" s="132">
        <v>44858</v>
      </c>
      <c r="C7131" s="133">
        <v>23</v>
      </c>
      <c r="D7131" s="134">
        <v>66.662549999999996</v>
      </c>
    </row>
    <row r="7132" spans="1:4" x14ac:dyDescent="0.25">
      <c r="A7132" s="131" t="s">
        <v>8</v>
      </c>
      <c r="B7132" s="132">
        <v>44858</v>
      </c>
      <c r="C7132" s="133">
        <v>24</v>
      </c>
      <c r="D7132" s="134">
        <v>53.546790000000001</v>
      </c>
    </row>
    <row r="7133" spans="1:4" x14ac:dyDescent="0.25">
      <c r="A7133" s="131" t="s">
        <v>8</v>
      </c>
      <c r="B7133" s="132">
        <v>44859</v>
      </c>
      <c r="C7133" s="133">
        <v>1</v>
      </c>
      <c r="D7133" s="134">
        <v>45.779139999999998</v>
      </c>
    </row>
    <row r="7134" spans="1:4" x14ac:dyDescent="0.25">
      <c r="A7134" s="131" t="s">
        <v>8</v>
      </c>
      <c r="B7134" s="132">
        <v>44859</v>
      </c>
      <c r="C7134" s="133">
        <v>2</v>
      </c>
      <c r="D7134" s="134">
        <v>42.099550000000001</v>
      </c>
    </row>
    <row r="7135" spans="1:4" x14ac:dyDescent="0.25">
      <c r="A7135" s="131" t="s">
        <v>8</v>
      </c>
      <c r="B7135" s="132">
        <v>44859</v>
      </c>
      <c r="C7135" s="133">
        <v>3</v>
      </c>
      <c r="D7135" s="134">
        <v>37.621009999999998</v>
      </c>
    </row>
    <row r="7136" spans="1:4" x14ac:dyDescent="0.25">
      <c r="A7136" s="131" t="s">
        <v>8</v>
      </c>
      <c r="B7136" s="132">
        <v>44859</v>
      </c>
      <c r="C7136" s="133">
        <v>4</v>
      </c>
      <c r="D7136" s="134">
        <v>34.944589999999998</v>
      </c>
    </row>
    <row r="7137" spans="1:4" x14ac:dyDescent="0.25">
      <c r="A7137" s="131" t="s">
        <v>8</v>
      </c>
      <c r="B7137" s="132">
        <v>44859</v>
      </c>
      <c r="C7137" s="133">
        <v>5</v>
      </c>
      <c r="D7137" s="134">
        <v>36.523699999999998</v>
      </c>
    </row>
    <row r="7138" spans="1:4" x14ac:dyDescent="0.25">
      <c r="A7138" s="131" t="s">
        <v>8</v>
      </c>
      <c r="B7138" s="132">
        <v>44859</v>
      </c>
      <c r="C7138" s="133">
        <v>6</v>
      </c>
      <c r="D7138" s="134">
        <v>44.588250000000002</v>
      </c>
    </row>
    <row r="7139" spans="1:4" x14ac:dyDescent="0.25">
      <c r="A7139" s="131" t="s">
        <v>8</v>
      </c>
      <c r="B7139" s="132">
        <v>44859</v>
      </c>
      <c r="C7139" s="133">
        <v>7</v>
      </c>
      <c r="D7139" s="134">
        <v>48.013019999999997</v>
      </c>
    </row>
    <row r="7140" spans="1:4" x14ac:dyDescent="0.25">
      <c r="A7140" s="131" t="s">
        <v>8</v>
      </c>
      <c r="B7140" s="132">
        <v>44859</v>
      </c>
      <c r="C7140" s="133">
        <v>8</v>
      </c>
      <c r="D7140" s="134">
        <v>54.093179999999997</v>
      </c>
    </row>
    <row r="7141" spans="1:4" x14ac:dyDescent="0.25">
      <c r="A7141" s="131" t="s">
        <v>8</v>
      </c>
      <c r="B7141" s="132">
        <v>44859</v>
      </c>
      <c r="C7141" s="133">
        <v>9</v>
      </c>
      <c r="D7141" s="134">
        <v>64.019279999999995</v>
      </c>
    </row>
    <row r="7142" spans="1:4" x14ac:dyDescent="0.25">
      <c r="A7142" s="131" t="s">
        <v>8</v>
      </c>
      <c r="B7142" s="132">
        <v>44859</v>
      </c>
      <c r="C7142" s="133">
        <v>10</v>
      </c>
      <c r="D7142" s="134">
        <v>48.596209999999999</v>
      </c>
    </row>
    <row r="7143" spans="1:4" x14ac:dyDescent="0.25">
      <c r="A7143" s="131" t="s">
        <v>8</v>
      </c>
      <c r="B7143" s="132">
        <v>44859</v>
      </c>
      <c r="C7143" s="133">
        <v>11</v>
      </c>
      <c r="D7143" s="134">
        <v>38.893770000000004</v>
      </c>
    </row>
    <row r="7144" spans="1:4" x14ac:dyDescent="0.25">
      <c r="A7144" s="131" t="s">
        <v>8</v>
      </c>
      <c r="B7144" s="132">
        <v>44859</v>
      </c>
      <c r="C7144" s="133">
        <v>12</v>
      </c>
      <c r="D7144" s="134">
        <v>35.345689999999998</v>
      </c>
    </row>
    <row r="7145" spans="1:4" x14ac:dyDescent="0.25">
      <c r="A7145" s="131" t="s">
        <v>8</v>
      </c>
      <c r="B7145" s="132">
        <v>44859</v>
      </c>
      <c r="C7145" s="133">
        <v>13</v>
      </c>
      <c r="D7145" s="134">
        <v>29.325500000000002</v>
      </c>
    </row>
    <row r="7146" spans="1:4" x14ac:dyDescent="0.25">
      <c r="A7146" s="131" t="s">
        <v>8</v>
      </c>
      <c r="B7146" s="132">
        <v>44859</v>
      </c>
      <c r="C7146" s="133">
        <v>14</v>
      </c>
      <c r="D7146" s="134">
        <v>34.22569</v>
      </c>
    </row>
    <row r="7147" spans="1:4" x14ac:dyDescent="0.25">
      <c r="A7147" s="131" t="s">
        <v>8</v>
      </c>
      <c r="B7147" s="132">
        <v>44859</v>
      </c>
      <c r="C7147" s="133">
        <v>15</v>
      </c>
      <c r="D7147" s="134">
        <v>35.3675</v>
      </c>
    </row>
    <row r="7148" spans="1:4" x14ac:dyDescent="0.25">
      <c r="A7148" s="131" t="s">
        <v>8</v>
      </c>
      <c r="B7148" s="132">
        <v>44859</v>
      </c>
      <c r="C7148" s="133">
        <v>16</v>
      </c>
      <c r="D7148" s="134">
        <v>42.663290000000003</v>
      </c>
    </row>
    <row r="7149" spans="1:4" x14ac:dyDescent="0.25">
      <c r="A7149" s="131" t="s">
        <v>8</v>
      </c>
      <c r="B7149" s="132">
        <v>44859</v>
      </c>
      <c r="C7149" s="133">
        <v>17</v>
      </c>
      <c r="D7149" s="134">
        <v>46.146659999999997</v>
      </c>
    </row>
    <row r="7150" spans="1:4" x14ac:dyDescent="0.25">
      <c r="A7150" s="131" t="s">
        <v>8</v>
      </c>
      <c r="B7150" s="132">
        <v>44859</v>
      </c>
      <c r="C7150" s="133">
        <v>18</v>
      </c>
      <c r="D7150" s="134">
        <v>73.102710000000002</v>
      </c>
    </row>
    <row r="7151" spans="1:4" x14ac:dyDescent="0.25">
      <c r="A7151" s="131" t="s">
        <v>8</v>
      </c>
      <c r="B7151" s="132">
        <v>44859</v>
      </c>
      <c r="C7151" s="133">
        <v>19</v>
      </c>
      <c r="D7151" s="134">
        <v>149.34473</v>
      </c>
    </row>
    <row r="7152" spans="1:4" x14ac:dyDescent="0.25">
      <c r="A7152" s="131" t="s">
        <v>8</v>
      </c>
      <c r="B7152" s="132">
        <v>44859</v>
      </c>
      <c r="C7152" s="133">
        <v>20</v>
      </c>
      <c r="D7152" s="134">
        <v>92.166790000000006</v>
      </c>
    </row>
    <row r="7153" spans="1:4" x14ac:dyDescent="0.25">
      <c r="A7153" s="131" t="s">
        <v>8</v>
      </c>
      <c r="B7153" s="132">
        <v>44859</v>
      </c>
      <c r="C7153" s="133">
        <v>21</v>
      </c>
      <c r="D7153" s="134">
        <v>74.899000000000001</v>
      </c>
    </row>
    <row r="7154" spans="1:4" x14ac:dyDescent="0.25">
      <c r="A7154" s="131" t="s">
        <v>8</v>
      </c>
      <c r="B7154" s="132">
        <v>44859</v>
      </c>
      <c r="C7154" s="133">
        <v>22</v>
      </c>
      <c r="D7154" s="134">
        <v>73.348129999999998</v>
      </c>
    </row>
    <row r="7155" spans="1:4" x14ac:dyDescent="0.25">
      <c r="A7155" s="131" t="s">
        <v>8</v>
      </c>
      <c r="B7155" s="132">
        <v>44859</v>
      </c>
      <c r="C7155" s="133">
        <v>23</v>
      </c>
      <c r="D7155" s="134">
        <v>72.396850000000001</v>
      </c>
    </row>
    <row r="7156" spans="1:4" x14ac:dyDescent="0.25">
      <c r="A7156" s="131" t="s">
        <v>8</v>
      </c>
      <c r="B7156" s="132">
        <v>44859</v>
      </c>
      <c r="C7156" s="133">
        <v>24</v>
      </c>
      <c r="D7156" s="134">
        <v>56.457900000000002</v>
      </c>
    </row>
    <row r="7157" spans="1:4" x14ac:dyDescent="0.25">
      <c r="A7157" s="131" t="s">
        <v>8</v>
      </c>
      <c r="B7157" s="132">
        <v>44860</v>
      </c>
      <c r="C7157" s="133">
        <v>1</v>
      </c>
      <c r="D7157" s="134">
        <v>46.951090000000001</v>
      </c>
    </row>
    <row r="7158" spans="1:4" x14ac:dyDescent="0.25">
      <c r="A7158" s="131" t="s">
        <v>8</v>
      </c>
      <c r="B7158" s="132">
        <v>44860</v>
      </c>
      <c r="C7158" s="133">
        <v>2</v>
      </c>
      <c r="D7158" s="134">
        <v>44.313870000000001</v>
      </c>
    </row>
    <row r="7159" spans="1:4" x14ac:dyDescent="0.25">
      <c r="A7159" s="131" t="s">
        <v>8</v>
      </c>
      <c r="B7159" s="132">
        <v>44860</v>
      </c>
      <c r="C7159" s="133">
        <v>3</v>
      </c>
      <c r="D7159" s="134">
        <v>42.573340000000002</v>
      </c>
    </row>
    <row r="7160" spans="1:4" x14ac:dyDescent="0.25">
      <c r="A7160" s="131" t="s">
        <v>8</v>
      </c>
      <c r="B7160" s="132">
        <v>44860</v>
      </c>
      <c r="C7160" s="133">
        <v>4</v>
      </c>
      <c r="D7160" s="134">
        <v>41.109789999999997</v>
      </c>
    </row>
    <row r="7161" spans="1:4" x14ac:dyDescent="0.25">
      <c r="A7161" s="131" t="s">
        <v>8</v>
      </c>
      <c r="B7161" s="132">
        <v>44860</v>
      </c>
      <c r="C7161" s="133">
        <v>5</v>
      </c>
      <c r="D7161" s="134">
        <v>41.929250000000003</v>
      </c>
    </row>
    <row r="7162" spans="1:4" x14ac:dyDescent="0.25">
      <c r="A7162" s="131" t="s">
        <v>8</v>
      </c>
      <c r="B7162" s="132">
        <v>44860</v>
      </c>
      <c r="C7162" s="133">
        <v>6</v>
      </c>
      <c r="D7162" s="134">
        <v>59.318579999999997</v>
      </c>
    </row>
    <row r="7163" spans="1:4" x14ac:dyDescent="0.25">
      <c r="A7163" s="131" t="s">
        <v>8</v>
      </c>
      <c r="B7163" s="132">
        <v>44860</v>
      </c>
      <c r="C7163" s="133">
        <v>7</v>
      </c>
      <c r="D7163" s="134">
        <v>58.286790000000003</v>
      </c>
    </row>
    <row r="7164" spans="1:4" x14ac:dyDescent="0.25">
      <c r="A7164" s="131" t="s">
        <v>8</v>
      </c>
      <c r="B7164" s="132">
        <v>44860</v>
      </c>
      <c r="C7164" s="133">
        <v>8</v>
      </c>
      <c r="D7164" s="134">
        <v>59.398829999999997</v>
      </c>
    </row>
    <row r="7165" spans="1:4" x14ac:dyDescent="0.25">
      <c r="A7165" s="131" t="s">
        <v>8</v>
      </c>
      <c r="B7165" s="132">
        <v>44860</v>
      </c>
      <c r="C7165" s="133">
        <v>9</v>
      </c>
      <c r="D7165" s="134">
        <v>57.376800000000003</v>
      </c>
    </row>
    <row r="7166" spans="1:4" x14ac:dyDescent="0.25">
      <c r="A7166" s="131" t="s">
        <v>8</v>
      </c>
      <c r="B7166" s="132">
        <v>44860</v>
      </c>
      <c r="C7166" s="133">
        <v>10</v>
      </c>
      <c r="D7166" s="134">
        <v>45.836860000000001</v>
      </c>
    </row>
    <row r="7167" spans="1:4" x14ac:dyDescent="0.25">
      <c r="A7167" s="131" t="s">
        <v>8</v>
      </c>
      <c r="B7167" s="132">
        <v>44860</v>
      </c>
      <c r="C7167" s="133">
        <v>11</v>
      </c>
      <c r="D7167" s="134">
        <v>64.524649999999994</v>
      </c>
    </row>
    <row r="7168" spans="1:4" x14ac:dyDescent="0.25">
      <c r="A7168" s="131" t="s">
        <v>8</v>
      </c>
      <c r="B7168" s="132">
        <v>44860</v>
      </c>
      <c r="C7168" s="133">
        <v>12</v>
      </c>
      <c r="D7168" s="134">
        <v>36.975850000000001</v>
      </c>
    </row>
    <row r="7169" spans="1:4" x14ac:dyDescent="0.25">
      <c r="A7169" s="131" t="s">
        <v>8</v>
      </c>
      <c r="B7169" s="132">
        <v>44860</v>
      </c>
      <c r="C7169" s="133">
        <v>13</v>
      </c>
      <c r="D7169" s="134">
        <v>31.719830000000002</v>
      </c>
    </row>
    <row r="7170" spans="1:4" x14ac:dyDescent="0.25">
      <c r="A7170" s="131" t="s">
        <v>8</v>
      </c>
      <c r="B7170" s="132">
        <v>44860</v>
      </c>
      <c r="C7170" s="133">
        <v>14</v>
      </c>
      <c r="D7170" s="134">
        <v>31.159870000000002</v>
      </c>
    </row>
    <row r="7171" spans="1:4" x14ac:dyDescent="0.25">
      <c r="A7171" s="131" t="s">
        <v>8</v>
      </c>
      <c r="B7171" s="132">
        <v>44860</v>
      </c>
      <c r="C7171" s="133">
        <v>15</v>
      </c>
      <c r="D7171" s="134">
        <v>35.289059999999999</v>
      </c>
    </row>
    <row r="7172" spans="1:4" x14ac:dyDescent="0.25">
      <c r="A7172" s="131" t="s">
        <v>8</v>
      </c>
      <c r="B7172" s="132">
        <v>44860</v>
      </c>
      <c r="C7172" s="133">
        <v>16</v>
      </c>
      <c r="D7172" s="134">
        <v>32.651470000000003</v>
      </c>
    </row>
    <row r="7173" spans="1:4" x14ac:dyDescent="0.25">
      <c r="A7173" s="131" t="s">
        <v>8</v>
      </c>
      <c r="B7173" s="132">
        <v>44860</v>
      </c>
      <c r="C7173" s="133">
        <v>17</v>
      </c>
      <c r="D7173" s="134">
        <v>36.046300000000002</v>
      </c>
    </row>
    <row r="7174" spans="1:4" x14ac:dyDescent="0.25">
      <c r="A7174" s="131" t="s">
        <v>8</v>
      </c>
      <c r="B7174" s="132">
        <v>44860</v>
      </c>
      <c r="C7174" s="133">
        <v>18</v>
      </c>
      <c r="D7174" s="134">
        <v>50.433999999999997</v>
      </c>
    </row>
    <row r="7175" spans="1:4" x14ac:dyDescent="0.25">
      <c r="A7175" s="131" t="s">
        <v>8</v>
      </c>
      <c r="B7175" s="132">
        <v>44860</v>
      </c>
      <c r="C7175" s="133">
        <v>19</v>
      </c>
      <c r="D7175" s="134">
        <v>65.727180000000004</v>
      </c>
    </row>
    <row r="7176" spans="1:4" x14ac:dyDescent="0.25">
      <c r="A7176" s="131" t="s">
        <v>8</v>
      </c>
      <c r="B7176" s="132">
        <v>44860</v>
      </c>
      <c r="C7176" s="133">
        <v>20</v>
      </c>
      <c r="D7176" s="134">
        <v>68.075919999999996</v>
      </c>
    </row>
    <row r="7177" spans="1:4" x14ac:dyDescent="0.25">
      <c r="A7177" s="131" t="s">
        <v>8</v>
      </c>
      <c r="B7177" s="132">
        <v>44860</v>
      </c>
      <c r="C7177" s="133">
        <v>21</v>
      </c>
      <c r="D7177" s="134">
        <v>59.752380000000002</v>
      </c>
    </row>
    <row r="7178" spans="1:4" x14ac:dyDescent="0.25">
      <c r="A7178" s="131" t="s">
        <v>8</v>
      </c>
      <c r="B7178" s="132">
        <v>44860</v>
      </c>
      <c r="C7178" s="133">
        <v>22</v>
      </c>
      <c r="D7178" s="134">
        <v>60.969839999999998</v>
      </c>
    </row>
    <row r="7179" spans="1:4" x14ac:dyDescent="0.25">
      <c r="A7179" s="131" t="s">
        <v>8</v>
      </c>
      <c r="B7179" s="132">
        <v>44860</v>
      </c>
      <c r="C7179" s="133">
        <v>23</v>
      </c>
      <c r="D7179" s="134">
        <v>57.986510000000003</v>
      </c>
    </row>
    <row r="7180" spans="1:4" x14ac:dyDescent="0.25">
      <c r="A7180" s="131" t="s">
        <v>8</v>
      </c>
      <c r="B7180" s="132">
        <v>44860</v>
      </c>
      <c r="C7180" s="133">
        <v>24</v>
      </c>
      <c r="D7180" s="134">
        <v>52.71499</v>
      </c>
    </row>
    <row r="7181" spans="1:4" x14ac:dyDescent="0.25">
      <c r="A7181" s="131" t="s">
        <v>8</v>
      </c>
      <c r="B7181" s="132">
        <v>44861</v>
      </c>
      <c r="C7181" s="133">
        <v>1</v>
      </c>
      <c r="D7181" s="134">
        <v>45.445430000000002</v>
      </c>
    </row>
    <row r="7182" spans="1:4" x14ac:dyDescent="0.25">
      <c r="A7182" s="131" t="s">
        <v>8</v>
      </c>
      <c r="B7182" s="132">
        <v>44861</v>
      </c>
      <c r="C7182" s="133">
        <v>2</v>
      </c>
      <c r="D7182" s="134">
        <v>46.175269999999998</v>
      </c>
    </row>
    <row r="7183" spans="1:4" x14ac:dyDescent="0.25">
      <c r="A7183" s="131" t="s">
        <v>8</v>
      </c>
      <c r="B7183" s="132">
        <v>44861</v>
      </c>
      <c r="C7183" s="133">
        <v>3</v>
      </c>
      <c r="D7183" s="134">
        <v>40.474460000000001</v>
      </c>
    </row>
    <row r="7184" spans="1:4" x14ac:dyDescent="0.25">
      <c r="A7184" s="131" t="s">
        <v>8</v>
      </c>
      <c r="B7184" s="132">
        <v>44861</v>
      </c>
      <c r="C7184" s="133">
        <v>4</v>
      </c>
      <c r="D7184" s="134">
        <v>37.650530000000003</v>
      </c>
    </row>
    <row r="7185" spans="1:4" x14ac:dyDescent="0.25">
      <c r="A7185" s="131" t="s">
        <v>8</v>
      </c>
      <c r="B7185" s="132">
        <v>44861</v>
      </c>
      <c r="C7185" s="133">
        <v>5</v>
      </c>
      <c r="D7185" s="134">
        <v>39.311970000000002</v>
      </c>
    </row>
    <row r="7186" spans="1:4" x14ac:dyDescent="0.25">
      <c r="A7186" s="131" t="s">
        <v>8</v>
      </c>
      <c r="B7186" s="132">
        <v>44861</v>
      </c>
      <c r="C7186" s="133">
        <v>6</v>
      </c>
      <c r="D7186" s="134">
        <v>48.803289999999997</v>
      </c>
    </row>
    <row r="7187" spans="1:4" x14ac:dyDescent="0.25">
      <c r="A7187" s="131" t="s">
        <v>8</v>
      </c>
      <c r="B7187" s="132">
        <v>44861</v>
      </c>
      <c r="C7187" s="133">
        <v>7</v>
      </c>
      <c r="D7187" s="134">
        <v>59.675260000000002</v>
      </c>
    </row>
    <row r="7188" spans="1:4" x14ac:dyDescent="0.25">
      <c r="A7188" s="131" t="s">
        <v>8</v>
      </c>
      <c r="B7188" s="132">
        <v>44861</v>
      </c>
      <c r="C7188" s="133">
        <v>8</v>
      </c>
      <c r="D7188" s="134">
        <v>71.255449999999996</v>
      </c>
    </row>
    <row r="7189" spans="1:4" x14ac:dyDescent="0.25">
      <c r="A7189" s="131" t="s">
        <v>8</v>
      </c>
      <c r="B7189" s="132">
        <v>44861</v>
      </c>
      <c r="C7189" s="133">
        <v>9</v>
      </c>
      <c r="D7189" s="134">
        <v>51.374229999999997</v>
      </c>
    </row>
    <row r="7190" spans="1:4" x14ac:dyDescent="0.25">
      <c r="A7190" s="131" t="s">
        <v>8</v>
      </c>
      <c r="B7190" s="132">
        <v>44861</v>
      </c>
      <c r="C7190" s="133">
        <v>10</v>
      </c>
      <c r="D7190" s="134">
        <v>49.875950000000003</v>
      </c>
    </row>
    <row r="7191" spans="1:4" x14ac:dyDescent="0.25">
      <c r="A7191" s="131" t="s">
        <v>8</v>
      </c>
      <c r="B7191" s="132">
        <v>44861</v>
      </c>
      <c r="C7191" s="133">
        <v>11</v>
      </c>
      <c r="D7191" s="134">
        <v>52.464410000000001</v>
      </c>
    </row>
    <row r="7192" spans="1:4" x14ac:dyDescent="0.25">
      <c r="A7192" s="131" t="s">
        <v>8</v>
      </c>
      <c r="B7192" s="132">
        <v>44861</v>
      </c>
      <c r="C7192" s="133">
        <v>12</v>
      </c>
      <c r="D7192" s="134">
        <v>45.008850000000002</v>
      </c>
    </row>
    <row r="7193" spans="1:4" x14ac:dyDescent="0.25">
      <c r="A7193" s="131" t="s">
        <v>8</v>
      </c>
      <c r="B7193" s="132">
        <v>44861</v>
      </c>
      <c r="C7193" s="133">
        <v>13</v>
      </c>
      <c r="D7193" s="134">
        <v>38.819510000000001</v>
      </c>
    </row>
    <row r="7194" spans="1:4" x14ac:dyDescent="0.25">
      <c r="A7194" s="131" t="s">
        <v>8</v>
      </c>
      <c r="B7194" s="132">
        <v>44861</v>
      </c>
      <c r="C7194" s="133">
        <v>14</v>
      </c>
      <c r="D7194" s="134">
        <v>40.657679999999999</v>
      </c>
    </row>
    <row r="7195" spans="1:4" x14ac:dyDescent="0.25">
      <c r="A7195" s="131" t="s">
        <v>8</v>
      </c>
      <c r="B7195" s="132">
        <v>44861</v>
      </c>
      <c r="C7195" s="133">
        <v>15</v>
      </c>
      <c r="D7195" s="134">
        <v>39.016719999999999</v>
      </c>
    </row>
    <row r="7196" spans="1:4" x14ac:dyDescent="0.25">
      <c r="A7196" s="131" t="s">
        <v>8</v>
      </c>
      <c r="B7196" s="132">
        <v>44861</v>
      </c>
      <c r="C7196" s="133">
        <v>16</v>
      </c>
      <c r="D7196" s="134">
        <v>35.339179999999999</v>
      </c>
    </row>
    <row r="7197" spans="1:4" x14ac:dyDescent="0.25">
      <c r="A7197" s="131" t="s">
        <v>8</v>
      </c>
      <c r="B7197" s="132">
        <v>44861</v>
      </c>
      <c r="C7197" s="133">
        <v>17</v>
      </c>
      <c r="D7197" s="134">
        <v>31.789919999999999</v>
      </c>
    </row>
    <row r="7198" spans="1:4" x14ac:dyDescent="0.25">
      <c r="A7198" s="131" t="s">
        <v>8</v>
      </c>
      <c r="B7198" s="132">
        <v>44861</v>
      </c>
      <c r="C7198" s="133">
        <v>18</v>
      </c>
      <c r="D7198" s="134">
        <v>75.077089999999998</v>
      </c>
    </row>
    <row r="7199" spans="1:4" x14ac:dyDescent="0.25">
      <c r="A7199" s="131" t="s">
        <v>8</v>
      </c>
      <c r="B7199" s="132">
        <v>44861</v>
      </c>
      <c r="C7199" s="133">
        <v>19</v>
      </c>
      <c r="D7199" s="134">
        <v>79.514700000000005</v>
      </c>
    </row>
    <row r="7200" spans="1:4" x14ac:dyDescent="0.25">
      <c r="A7200" s="131" t="s">
        <v>8</v>
      </c>
      <c r="B7200" s="132">
        <v>44861</v>
      </c>
      <c r="C7200" s="133">
        <v>20</v>
      </c>
      <c r="D7200" s="134">
        <v>73.062780000000004</v>
      </c>
    </row>
    <row r="7201" spans="1:4" x14ac:dyDescent="0.25">
      <c r="A7201" s="131" t="s">
        <v>8</v>
      </c>
      <c r="B7201" s="132">
        <v>44861</v>
      </c>
      <c r="C7201" s="133">
        <v>21</v>
      </c>
      <c r="D7201" s="134">
        <v>71.727379999999997</v>
      </c>
    </row>
    <row r="7202" spans="1:4" x14ac:dyDescent="0.25">
      <c r="A7202" s="131" t="s">
        <v>8</v>
      </c>
      <c r="B7202" s="132">
        <v>44861</v>
      </c>
      <c r="C7202" s="133">
        <v>22</v>
      </c>
      <c r="D7202" s="134">
        <v>67.929450000000003</v>
      </c>
    </row>
    <row r="7203" spans="1:4" x14ac:dyDescent="0.25">
      <c r="A7203" s="131" t="s">
        <v>8</v>
      </c>
      <c r="B7203" s="132">
        <v>44861</v>
      </c>
      <c r="C7203" s="133">
        <v>23</v>
      </c>
      <c r="D7203" s="134">
        <v>66.141400000000004</v>
      </c>
    </row>
    <row r="7204" spans="1:4" x14ac:dyDescent="0.25">
      <c r="A7204" s="131" t="s">
        <v>8</v>
      </c>
      <c r="B7204" s="132">
        <v>44861</v>
      </c>
      <c r="C7204" s="133">
        <v>24</v>
      </c>
      <c r="D7204" s="134">
        <v>71.083330000000004</v>
      </c>
    </row>
    <row r="7205" spans="1:4" x14ac:dyDescent="0.25">
      <c r="A7205" s="131" t="s">
        <v>8</v>
      </c>
      <c r="B7205" s="132">
        <v>44862</v>
      </c>
      <c r="C7205" s="133">
        <v>1</v>
      </c>
      <c r="D7205" s="134">
        <v>58.390419999999999</v>
      </c>
    </row>
    <row r="7206" spans="1:4" x14ac:dyDescent="0.25">
      <c r="A7206" s="131" t="s">
        <v>8</v>
      </c>
      <c r="B7206" s="132">
        <v>44862</v>
      </c>
      <c r="C7206" s="133">
        <v>2</v>
      </c>
      <c r="D7206" s="134">
        <v>52.595050000000001</v>
      </c>
    </row>
    <row r="7207" spans="1:4" x14ac:dyDescent="0.25">
      <c r="A7207" s="131" t="s">
        <v>8</v>
      </c>
      <c r="B7207" s="132">
        <v>44862</v>
      </c>
      <c r="C7207" s="133">
        <v>3</v>
      </c>
      <c r="D7207" s="134">
        <v>49.789149999999999</v>
      </c>
    </row>
    <row r="7208" spans="1:4" x14ac:dyDescent="0.25">
      <c r="A7208" s="131" t="s">
        <v>8</v>
      </c>
      <c r="B7208" s="132">
        <v>44862</v>
      </c>
      <c r="C7208" s="133">
        <v>4</v>
      </c>
      <c r="D7208" s="134">
        <v>46.537640000000003</v>
      </c>
    </row>
    <row r="7209" spans="1:4" x14ac:dyDescent="0.25">
      <c r="A7209" s="131" t="s">
        <v>8</v>
      </c>
      <c r="B7209" s="132">
        <v>44862</v>
      </c>
      <c r="C7209" s="133">
        <v>5</v>
      </c>
      <c r="D7209" s="134">
        <v>47.202210000000001</v>
      </c>
    </row>
    <row r="7210" spans="1:4" x14ac:dyDescent="0.25">
      <c r="A7210" s="131" t="s">
        <v>8</v>
      </c>
      <c r="B7210" s="132">
        <v>44862</v>
      </c>
      <c r="C7210" s="133">
        <v>6</v>
      </c>
      <c r="D7210" s="134">
        <v>54.493310000000001</v>
      </c>
    </row>
    <row r="7211" spans="1:4" x14ac:dyDescent="0.25">
      <c r="A7211" s="131" t="s">
        <v>8</v>
      </c>
      <c r="B7211" s="132">
        <v>44862</v>
      </c>
      <c r="C7211" s="133">
        <v>7</v>
      </c>
      <c r="D7211" s="134">
        <v>65.128270000000001</v>
      </c>
    </row>
    <row r="7212" spans="1:4" x14ac:dyDescent="0.25">
      <c r="A7212" s="131" t="s">
        <v>8</v>
      </c>
      <c r="B7212" s="132">
        <v>44862</v>
      </c>
      <c r="C7212" s="133">
        <v>8</v>
      </c>
      <c r="D7212" s="134">
        <v>72.029480000000007</v>
      </c>
    </row>
    <row r="7213" spans="1:4" x14ac:dyDescent="0.25">
      <c r="A7213" s="131" t="s">
        <v>8</v>
      </c>
      <c r="B7213" s="132">
        <v>44862</v>
      </c>
      <c r="C7213" s="133">
        <v>9</v>
      </c>
      <c r="D7213" s="134">
        <v>98.844790000000003</v>
      </c>
    </row>
    <row r="7214" spans="1:4" x14ac:dyDescent="0.25">
      <c r="A7214" s="131" t="s">
        <v>8</v>
      </c>
      <c r="B7214" s="132">
        <v>44862</v>
      </c>
      <c r="C7214" s="133">
        <v>10</v>
      </c>
      <c r="D7214" s="134">
        <v>53.799970000000002</v>
      </c>
    </row>
    <row r="7215" spans="1:4" x14ac:dyDescent="0.25">
      <c r="A7215" s="131" t="s">
        <v>8</v>
      </c>
      <c r="B7215" s="132">
        <v>44862</v>
      </c>
      <c r="C7215" s="133">
        <v>11</v>
      </c>
      <c r="D7215" s="134">
        <v>48.563049999999997</v>
      </c>
    </row>
    <row r="7216" spans="1:4" x14ac:dyDescent="0.25">
      <c r="A7216" s="131" t="s">
        <v>8</v>
      </c>
      <c r="B7216" s="132">
        <v>44862</v>
      </c>
      <c r="C7216" s="133">
        <v>12</v>
      </c>
      <c r="D7216" s="134">
        <v>48.199919999999999</v>
      </c>
    </row>
    <row r="7217" spans="1:4" x14ac:dyDescent="0.25">
      <c r="A7217" s="131" t="s">
        <v>8</v>
      </c>
      <c r="B7217" s="132">
        <v>44862</v>
      </c>
      <c r="C7217" s="133">
        <v>13</v>
      </c>
      <c r="D7217" s="134">
        <v>49.813679999999998</v>
      </c>
    </row>
    <row r="7218" spans="1:4" x14ac:dyDescent="0.25">
      <c r="A7218" s="131" t="s">
        <v>8</v>
      </c>
      <c r="B7218" s="132">
        <v>44862</v>
      </c>
      <c r="C7218" s="133">
        <v>14</v>
      </c>
      <c r="D7218" s="134">
        <v>44.732939999999999</v>
      </c>
    </row>
    <row r="7219" spans="1:4" x14ac:dyDescent="0.25">
      <c r="A7219" s="131" t="s">
        <v>8</v>
      </c>
      <c r="B7219" s="132">
        <v>44862</v>
      </c>
      <c r="C7219" s="133">
        <v>15</v>
      </c>
      <c r="D7219" s="134">
        <v>44.870049999999999</v>
      </c>
    </row>
    <row r="7220" spans="1:4" x14ac:dyDescent="0.25">
      <c r="A7220" s="131" t="s">
        <v>8</v>
      </c>
      <c r="B7220" s="132">
        <v>44862</v>
      </c>
      <c r="C7220" s="133">
        <v>16</v>
      </c>
      <c r="D7220" s="134">
        <v>45.942079999999997</v>
      </c>
    </row>
    <row r="7221" spans="1:4" x14ac:dyDescent="0.25">
      <c r="A7221" s="131" t="s">
        <v>8</v>
      </c>
      <c r="B7221" s="132">
        <v>44862</v>
      </c>
      <c r="C7221" s="133">
        <v>17</v>
      </c>
      <c r="D7221" s="134">
        <v>55.681719999999999</v>
      </c>
    </row>
    <row r="7222" spans="1:4" x14ac:dyDescent="0.25">
      <c r="A7222" s="131" t="s">
        <v>8</v>
      </c>
      <c r="B7222" s="132">
        <v>44862</v>
      </c>
      <c r="C7222" s="133">
        <v>18</v>
      </c>
      <c r="D7222" s="134">
        <v>58.892409999999998</v>
      </c>
    </row>
    <row r="7223" spans="1:4" x14ac:dyDescent="0.25">
      <c r="A7223" s="131" t="s">
        <v>8</v>
      </c>
      <c r="B7223" s="132">
        <v>44862</v>
      </c>
      <c r="C7223" s="133">
        <v>19</v>
      </c>
      <c r="D7223" s="134">
        <v>91.979200000000006</v>
      </c>
    </row>
    <row r="7224" spans="1:4" x14ac:dyDescent="0.25">
      <c r="A7224" s="131" t="s">
        <v>8</v>
      </c>
      <c r="B7224" s="132">
        <v>44862</v>
      </c>
      <c r="C7224" s="133">
        <v>20</v>
      </c>
      <c r="D7224" s="134">
        <v>76.085599999999999</v>
      </c>
    </row>
    <row r="7225" spans="1:4" x14ac:dyDescent="0.25">
      <c r="A7225" s="131" t="s">
        <v>8</v>
      </c>
      <c r="B7225" s="132">
        <v>44862</v>
      </c>
      <c r="C7225" s="133">
        <v>21</v>
      </c>
      <c r="D7225" s="134">
        <v>69.175340000000006</v>
      </c>
    </row>
    <row r="7226" spans="1:4" x14ac:dyDescent="0.25">
      <c r="A7226" s="131" t="s">
        <v>8</v>
      </c>
      <c r="B7226" s="132">
        <v>44862</v>
      </c>
      <c r="C7226" s="133">
        <v>22</v>
      </c>
      <c r="D7226" s="134">
        <v>68.351910000000004</v>
      </c>
    </row>
    <row r="7227" spans="1:4" x14ac:dyDescent="0.25">
      <c r="A7227" s="131" t="s">
        <v>8</v>
      </c>
      <c r="B7227" s="132">
        <v>44862</v>
      </c>
      <c r="C7227" s="133">
        <v>23</v>
      </c>
      <c r="D7227" s="134">
        <v>70.997510000000005</v>
      </c>
    </row>
    <row r="7228" spans="1:4" x14ac:dyDescent="0.25">
      <c r="A7228" s="131" t="s">
        <v>8</v>
      </c>
      <c r="B7228" s="132">
        <v>44862</v>
      </c>
      <c r="C7228" s="133">
        <v>24</v>
      </c>
      <c r="D7228" s="134">
        <v>70.502799999999993</v>
      </c>
    </row>
    <row r="7229" spans="1:4" x14ac:dyDescent="0.25">
      <c r="A7229" s="131" t="s">
        <v>8</v>
      </c>
      <c r="B7229" s="132">
        <v>44863</v>
      </c>
      <c r="C7229" s="133">
        <v>1</v>
      </c>
      <c r="D7229" s="134">
        <v>68.291020000000003</v>
      </c>
    </row>
    <row r="7230" spans="1:4" x14ac:dyDescent="0.25">
      <c r="A7230" s="131" t="s">
        <v>8</v>
      </c>
      <c r="B7230" s="132">
        <v>44863</v>
      </c>
      <c r="C7230" s="133">
        <v>2</v>
      </c>
      <c r="D7230" s="134">
        <v>65.025980000000004</v>
      </c>
    </row>
    <row r="7231" spans="1:4" x14ac:dyDescent="0.25">
      <c r="A7231" s="131" t="s">
        <v>8</v>
      </c>
      <c r="B7231" s="132">
        <v>44863</v>
      </c>
      <c r="C7231" s="133">
        <v>3</v>
      </c>
      <c r="D7231" s="134">
        <v>59.283540000000002</v>
      </c>
    </row>
    <row r="7232" spans="1:4" x14ac:dyDescent="0.25">
      <c r="A7232" s="131" t="s">
        <v>8</v>
      </c>
      <c r="B7232" s="132">
        <v>44863</v>
      </c>
      <c r="C7232" s="133">
        <v>4</v>
      </c>
      <c r="D7232" s="134">
        <v>56.31073</v>
      </c>
    </row>
    <row r="7233" spans="1:4" x14ac:dyDescent="0.25">
      <c r="A7233" s="131" t="s">
        <v>8</v>
      </c>
      <c r="B7233" s="132">
        <v>44863</v>
      </c>
      <c r="C7233" s="133">
        <v>5</v>
      </c>
      <c r="D7233" s="134">
        <v>56.400979999999997</v>
      </c>
    </row>
    <row r="7234" spans="1:4" x14ac:dyDescent="0.25">
      <c r="A7234" s="131" t="s">
        <v>8</v>
      </c>
      <c r="B7234" s="132">
        <v>44863</v>
      </c>
      <c r="C7234" s="133">
        <v>6</v>
      </c>
      <c r="D7234" s="134">
        <v>57.109090000000002</v>
      </c>
    </row>
    <row r="7235" spans="1:4" x14ac:dyDescent="0.25">
      <c r="A7235" s="131" t="s">
        <v>8</v>
      </c>
      <c r="B7235" s="132">
        <v>44863</v>
      </c>
      <c r="C7235" s="133">
        <v>7</v>
      </c>
      <c r="D7235" s="134">
        <v>59.893709999999999</v>
      </c>
    </row>
    <row r="7236" spans="1:4" x14ac:dyDescent="0.25">
      <c r="A7236" s="131" t="s">
        <v>8</v>
      </c>
      <c r="B7236" s="132">
        <v>44863</v>
      </c>
      <c r="C7236" s="133">
        <v>8</v>
      </c>
      <c r="D7236" s="134">
        <v>68.096950000000007</v>
      </c>
    </row>
    <row r="7237" spans="1:4" x14ac:dyDescent="0.25">
      <c r="A7237" s="131" t="s">
        <v>8</v>
      </c>
      <c r="B7237" s="132">
        <v>44863</v>
      </c>
      <c r="C7237" s="133">
        <v>9</v>
      </c>
      <c r="D7237" s="134">
        <v>60.719410000000003</v>
      </c>
    </row>
    <row r="7238" spans="1:4" x14ac:dyDescent="0.25">
      <c r="A7238" s="131" t="s">
        <v>8</v>
      </c>
      <c r="B7238" s="132">
        <v>44863</v>
      </c>
      <c r="C7238" s="133">
        <v>10</v>
      </c>
      <c r="D7238" s="134">
        <v>54.592860000000002</v>
      </c>
    </row>
    <row r="7239" spans="1:4" x14ac:dyDescent="0.25">
      <c r="A7239" s="131" t="s">
        <v>8</v>
      </c>
      <c r="B7239" s="132">
        <v>44863</v>
      </c>
      <c r="C7239" s="133">
        <v>11</v>
      </c>
      <c r="D7239" s="134">
        <v>52.754370000000002</v>
      </c>
    </row>
    <row r="7240" spans="1:4" x14ac:dyDescent="0.25">
      <c r="A7240" s="131" t="s">
        <v>8</v>
      </c>
      <c r="B7240" s="132">
        <v>44863</v>
      </c>
      <c r="C7240" s="133">
        <v>12</v>
      </c>
      <c r="D7240" s="134">
        <v>50.12312</v>
      </c>
    </row>
    <row r="7241" spans="1:4" x14ac:dyDescent="0.25">
      <c r="A7241" s="131" t="s">
        <v>8</v>
      </c>
      <c r="B7241" s="132">
        <v>44863</v>
      </c>
      <c r="C7241" s="133">
        <v>13</v>
      </c>
      <c r="D7241" s="134">
        <v>48.93233</v>
      </c>
    </row>
    <row r="7242" spans="1:4" x14ac:dyDescent="0.25">
      <c r="A7242" s="131" t="s">
        <v>8</v>
      </c>
      <c r="B7242" s="132">
        <v>44863</v>
      </c>
      <c r="C7242" s="133">
        <v>14</v>
      </c>
      <c r="D7242" s="134">
        <v>46.559519999999999</v>
      </c>
    </row>
    <row r="7243" spans="1:4" x14ac:dyDescent="0.25">
      <c r="A7243" s="131" t="s">
        <v>8</v>
      </c>
      <c r="B7243" s="132">
        <v>44863</v>
      </c>
      <c r="C7243" s="133">
        <v>15</v>
      </c>
      <c r="D7243" s="134">
        <v>38.967930000000003</v>
      </c>
    </row>
    <row r="7244" spans="1:4" x14ac:dyDescent="0.25">
      <c r="A7244" s="131" t="s">
        <v>8</v>
      </c>
      <c r="B7244" s="132">
        <v>44863</v>
      </c>
      <c r="C7244" s="133">
        <v>16</v>
      </c>
      <c r="D7244" s="134">
        <v>37.593980000000002</v>
      </c>
    </row>
    <row r="7245" spans="1:4" x14ac:dyDescent="0.25">
      <c r="A7245" s="131" t="s">
        <v>8</v>
      </c>
      <c r="B7245" s="132">
        <v>44863</v>
      </c>
      <c r="C7245" s="133">
        <v>17</v>
      </c>
      <c r="D7245" s="134">
        <v>42.183109999999999</v>
      </c>
    </row>
    <row r="7246" spans="1:4" x14ac:dyDescent="0.25">
      <c r="A7246" s="131" t="s">
        <v>8</v>
      </c>
      <c r="B7246" s="132">
        <v>44863</v>
      </c>
      <c r="C7246" s="133">
        <v>18</v>
      </c>
      <c r="D7246" s="134">
        <v>64.557720000000003</v>
      </c>
    </row>
    <row r="7247" spans="1:4" x14ac:dyDescent="0.25">
      <c r="A7247" s="131" t="s">
        <v>8</v>
      </c>
      <c r="B7247" s="132">
        <v>44863</v>
      </c>
      <c r="C7247" s="133">
        <v>19</v>
      </c>
      <c r="D7247" s="134">
        <v>67.181730000000002</v>
      </c>
    </row>
    <row r="7248" spans="1:4" x14ac:dyDescent="0.25">
      <c r="A7248" s="131" t="s">
        <v>8</v>
      </c>
      <c r="B7248" s="132">
        <v>44863</v>
      </c>
      <c r="C7248" s="133">
        <v>20</v>
      </c>
      <c r="D7248" s="134">
        <v>70.362120000000004</v>
      </c>
    </row>
    <row r="7249" spans="1:4" x14ac:dyDescent="0.25">
      <c r="A7249" s="131" t="s">
        <v>8</v>
      </c>
      <c r="B7249" s="132">
        <v>44863</v>
      </c>
      <c r="C7249" s="133">
        <v>21</v>
      </c>
      <c r="D7249" s="134">
        <v>66.710930000000005</v>
      </c>
    </row>
    <row r="7250" spans="1:4" x14ac:dyDescent="0.25">
      <c r="A7250" s="131" t="s">
        <v>8</v>
      </c>
      <c r="B7250" s="132">
        <v>44863</v>
      </c>
      <c r="C7250" s="133">
        <v>22</v>
      </c>
      <c r="D7250" s="134">
        <v>61.771929999999998</v>
      </c>
    </row>
    <row r="7251" spans="1:4" x14ac:dyDescent="0.25">
      <c r="A7251" s="131" t="s">
        <v>8</v>
      </c>
      <c r="B7251" s="132">
        <v>44863</v>
      </c>
      <c r="C7251" s="133">
        <v>23</v>
      </c>
      <c r="D7251" s="134">
        <v>64.297489999999996</v>
      </c>
    </row>
    <row r="7252" spans="1:4" x14ac:dyDescent="0.25">
      <c r="A7252" s="131" t="s">
        <v>8</v>
      </c>
      <c r="B7252" s="132">
        <v>44863</v>
      </c>
      <c r="C7252" s="133">
        <v>24</v>
      </c>
      <c r="D7252" s="134">
        <v>67.100650000000002</v>
      </c>
    </row>
    <row r="7253" spans="1:4" x14ac:dyDescent="0.25">
      <c r="A7253" s="131" t="s">
        <v>8</v>
      </c>
      <c r="B7253" s="132">
        <v>44864</v>
      </c>
      <c r="C7253" s="133">
        <v>1</v>
      </c>
      <c r="D7253" s="134">
        <v>60.630549999999999</v>
      </c>
    </row>
    <row r="7254" spans="1:4" x14ac:dyDescent="0.25">
      <c r="A7254" s="131" t="s">
        <v>8</v>
      </c>
      <c r="B7254" s="132">
        <v>44864</v>
      </c>
      <c r="C7254" s="133">
        <v>2</v>
      </c>
      <c r="D7254" s="134">
        <v>58.298209999999997</v>
      </c>
    </row>
    <row r="7255" spans="1:4" x14ac:dyDescent="0.25">
      <c r="A7255" s="131" t="s">
        <v>8</v>
      </c>
      <c r="B7255" s="132">
        <v>44864</v>
      </c>
      <c r="C7255" s="133">
        <v>3</v>
      </c>
      <c r="D7255" s="134">
        <v>59.195860000000003</v>
      </c>
    </row>
    <row r="7256" spans="1:4" x14ac:dyDescent="0.25">
      <c r="A7256" s="131" t="s">
        <v>8</v>
      </c>
      <c r="B7256" s="132">
        <v>44864</v>
      </c>
      <c r="C7256" s="133">
        <v>4</v>
      </c>
      <c r="D7256" s="134">
        <v>57.37424</v>
      </c>
    </row>
    <row r="7257" spans="1:4" x14ac:dyDescent="0.25">
      <c r="A7257" s="131" t="s">
        <v>8</v>
      </c>
      <c r="B7257" s="132">
        <v>44864</v>
      </c>
      <c r="C7257" s="133">
        <v>5</v>
      </c>
      <c r="D7257" s="134">
        <v>56.73903</v>
      </c>
    </row>
    <row r="7258" spans="1:4" x14ac:dyDescent="0.25">
      <c r="A7258" s="131" t="s">
        <v>8</v>
      </c>
      <c r="B7258" s="132">
        <v>44864</v>
      </c>
      <c r="C7258" s="133">
        <v>6</v>
      </c>
      <c r="D7258" s="134">
        <v>59.15802</v>
      </c>
    </row>
    <row r="7259" spans="1:4" x14ac:dyDescent="0.25">
      <c r="A7259" s="131" t="s">
        <v>8</v>
      </c>
      <c r="B7259" s="132">
        <v>44864</v>
      </c>
      <c r="C7259" s="133">
        <v>7</v>
      </c>
      <c r="D7259" s="134">
        <v>62.877020000000002</v>
      </c>
    </row>
    <row r="7260" spans="1:4" x14ac:dyDescent="0.25">
      <c r="A7260" s="131" t="s">
        <v>8</v>
      </c>
      <c r="B7260" s="132">
        <v>44864</v>
      </c>
      <c r="C7260" s="133">
        <v>8</v>
      </c>
      <c r="D7260" s="134">
        <v>64.12527</v>
      </c>
    </row>
    <row r="7261" spans="1:4" x14ac:dyDescent="0.25">
      <c r="A7261" s="131" t="s">
        <v>8</v>
      </c>
      <c r="B7261" s="132">
        <v>44864</v>
      </c>
      <c r="C7261" s="133">
        <v>9</v>
      </c>
      <c r="D7261" s="134">
        <v>59.881169999999997</v>
      </c>
    </row>
    <row r="7262" spans="1:4" x14ac:dyDescent="0.25">
      <c r="A7262" s="131" t="s">
        <v>8</v>
      </c>
      <c r="B7262" s="132">
        <v>44864</v>
      </c>
      <c r="C7262" s="133">
        <v>10</v>
      </c>
      <c r="D7262" s="134">
        <v>45.819130000000001</v>
      </c>
    </row>
    <row r="7263" spans="1:4" x14ac:dyDescent="0.25">
      <c r="A7263" s="131" t="s">
        <v>8</v>
      </c>
      <c r="B7263" s="132">
        <v>44864</v>
      </c>
      <c r="C7263" s="133">
        <v>11</v>
      </c>
      <c r="D7263" s="134">
        <v>45.209310000000002</v>
      </c>
    </row>
    <row r="7264" spans="1:4" x14ac:dyDescent="0.25">
      <c r="A7264" s="131" t="s">
        <v>8</v>
      </c>
      <c r="B7264" s="132">
        <v>44864</v>
      </c>
      <c r="C7264" s="133">
        <v>12</v>
      </c>
      <c r="D7264" s="134">
        <v>43.15493</v>
      </c>
    </row>
    <row r="7265" spans="1:4" x14ac:dyDescent="0.25">
      <c r="A7265" s="131" t="s">
        <v>8</v>
      </c>
      <c r="B7265" s="132">
        <v>44864</v>
      </c>
      <c r="C7265" s="133">
        <v>13</v>
      </c>
      <c r="D7265" s="134">
        <v>30.628139999999998</v>
      </c>
    </row>
    <row r="7266" spans="1:4" x14ac:dyDescent="0.25">
      <c r="A7266" s="131" t="s">
        <v>8</v>
      </c>
      <c r="B7266" s="132">
        <v>44864</v>
      </c>
      <c r="C7266" s="133">
        <v>14</v>
      </c>
      <c r="D7266" s="134">
        <v>25.463640000000002</v>
      </c>
    </row>
    <row r="7267" spans="1:4" x14ac:dyDescent="0.25">
      <c r="A7267" s="131" t="s">
        <v>8</v>
      </c>
      <c r="B7267" s="132">
        <v>44864</v>
      </c>
      <c r="C7267" s="133">
        <v>15</v>
      </c>
      <c r="D7267" s="134">
        <v>24.238900000000001</v>
      </c>
    </row>
    <row r="7268" spans="1:4" x14ac:dyDescent="0.25">
      <c r="A7268" s="131" t="s">
        <v>8</v>
      </c>
      <c r="B7268" s="132">
        <v>44864</v>
      </c>
      <c r="C7268" s="133">
        <v>16</v>
      </c>
      <c r="D7268" s="134">
        <v>21.17343</v>
      </c>
    </row>
    <row r="7269" spans="1:4" x14ac:dyDescent="0.25">
      <c r="A7269" s="131" t="s">
        <v>8</v>
      </c>
      <c r="B7269" s="132">
        <v>44864</v>
      </c>
      <c r="C7269" s="133">
        <v>17</v>
      </c>
      <c r="D7269" s="134">
        <v>31.315660000000001</v>
      </c>
    </row>
    <row r="7270" spans="1:4" x14ac:dyDescent="0.25">
      <c r="A7270" s="131" t="s">
        <v>8</v>
      </c>
      <c r="B7270" s="132">
        <v>44864</v>
      </c>
      <c r="C7270" s="133">
        <v>18</v>
      </c>
      <c r="D7270" s="134">
        <v>54.451900000000002</v>
      </c>
    </row>
    <row r="7271" spans="1:4" x14ac:dyDescent="0.25">
      <c r="A7271" s="131" t="s">
        <v>8</v>
      </c>
      <c r="B7271" s="132">
        <v>44864</v>
      </c>
      <c r="C7271" s="133">
        <v>19</v>
      </c>
      <c r="D7271" s="134">
        <v>113.91658</v>
      </c>
    </row>
    <row r="7272" spans="1:4" x14ac:dyDescent="0.25">
      <c r="A7272" s="131" t="s">
        <v>8</v>
      </c>
      <c r="B7272" s="132">
        <v>44864</v>
      </c>
      <c r="C7272" s="133">
        <v>20</v>
      </c>
      <c r="D7272" s="134">
        <v>70.460310000000007</v>
      </c>
    </row>
    <row r="7273" spans="1:4" x14ac:dyDescent="0.25">
      <c r="A7273" s="131" t="s">
        <v>8</v>
      </c>
      <c r="B7273" s="132">
        <v>44864</v>
      </c>
      <c r="C7273" s="133">
        <v>21</v>
      </c>
      <c r="D7273" s="134">
        <v>69.00985</v>
      </c>
    </row>
    <row r="7274" spans="1:4" x14ac:dyDescent="0.25">
      <c r="A7274" s="131" t="s">
        <v>8</v>
      </c>
      <c r="B7274" s="132">
        <v>44864</v>
      </c>
      <c r="C7274" s="133">
        <v>22</v>
      </c>
      <c r="D7274" s="134">
        <v>71.067269999999994</v>
      </c>
    </row>
    <row r="7275" spans="1:4" x14ac:dyDescent="0.25">
      <c r="A7275" s="131" t="s">
        <v>8</v>
      </c>
      <c r="B7275" s="132">
        <v>44864</v>
      </c>
      <c r="C7275" s="133">
        <v>23</v>
      </c>
      <c r="D7275" s="134">
        <v>69.773319999999998</v>
      </c>
    </row>
    <row r="7276" spans="1:4" x14ac:dyDescent="0.25">
      <c r="A7276" s="131" t="s">
        <v>8</v>
      </c>
      <c r="B7276" s="132">
        <v>44864</v>
      </c>
      <c r="C7276" s="133">
        <v>24</v>
      </c>
      <c r="D7276" s="134">
        <v>63.47383</v>
      </c>
    </row>
    <row r="7277" spans="1:4" x14ac:dyDescent="0.25">
      <c r="A7277" s="131" t="s">
        <v>8</v>
      </c>
      <c r="B7277" s="132">
        <v>44865</v>
      </c>
      <c r="C7277" s="133">
        <v>1</v>
      </c>
      <c r="D7277" s="134">
        <v>58.196959999999997</v>
      </c>
    </row>
    <row r="7278" spans="1:4" x14ac:dyDescent="0.25">
      <c r="A7278" s="131" t="s">
        <v>8</v>
      </c>
      <c r="B7278" s="132">
        <v>44865</v>
      </c>
      <c r="C7278" s="133">
        <v>2</v>
      </c>
      <c r="D7278" s="134">
        <v>53.432299999999998</v>
      </c>
    </row>
    <row r="7279" spans="1:4" x14ac:dyDescent="0.25">
      <c r="A7279" s="131" t="s">
        <v>8</v>
      </c>
      <c r="B7279" s="132">
        <v>44865</v>
      </c>
      <c r="C7279" s="133">
        <v>3</v>
      </c>
      <c r="D7279" s="134">
        <v>51.108249999999998</v>
      </c>
    </row>
    <row r="7280" spans="1:4" x14ac:dyDescent="0.25">
      <c r="A7280" s="131" t="s">
        <v>8</v>
      </c>
      <c r="B7280" s="132">
        <v>44865</v>
      </c>
      <c r="C7280" s="133">
        <v>4</v>
      </c>
      <c r="D7280" s="134">
        <v>51.450870000000002</v>
      </c>
    </row>
    <row r="7281" spans="1:4" x14ac:dyDescent="0.25">
      <c r="A7281" s="131" t="s">
        <v>8</v>
      </c>
      <c r="B7281" s="132">
        <v>44865</v>
      </c>
      <c r="C7281" s="133">
        <v>5</v>
      </c>
      <c r="D7281" s="134">
        <v>55.93112</v>
      </c>
    </row>
    <row r="7282" spans="1:4" x14ac:dyDescent="0.25">
      <c r="A7282" s="131" t="s">
        <v>8</v>
      </c>
      <c r="B7282" s="132">
        <v>44865</v>
      </c>
      <c r="C7282" s="133">
        <v>6</v>
      </c>
      <c r="D7282" s="134">
        <v>57.42962</v>
      </c>
    </row>
    <row r="7283" spans="1:4" x14ac:dyDescent="0.25">
      <c r="A7283" s="131" t="s">
        <v>8</v>
      </c>
      <c r="B7283" s="132">
        <v>44865</v>
      </c>
      <c r="C7283" s="133">
        <v>7</v>
      </c>
      <c r="D7283" s="134">
        <v>69.52758</v>
      </c>
    </row>
    <row r="7284" spans="1:4" x14ac:dyDescent="0.25">
      <c r="A7284" s="131" t="s">
        <v>8</v>
      </c>
      <c r="B7284" s="132">
        <v>44865</v>
      </c>
      <c r="C7284" s="133">
        <v>8</v>
      </c>
      <c r="D7284" s="134">
        <v>84.191720000000004</v>
      </c>
    </row>
    <row r="7285" spans="1:4" x14ac:dyDescent="0.25">
      <c r="A7285" s="131" t="s">
        <v>8</v>
      </c>
      <c r="B7285" s="132">
        <v>44865</v>
      </c>
      <c r="C7285" s="133">
        <v>9</v>
      </c>
      <c r="D7285" s="134">
        <v>81.19735</v>
      </c>
    </row>
    <row r="7286" spans="1:4" x14ac:dyDescent="0.25">
      <c r="A7286" s="131" t="s">
        <v>8</v>
      </c>
      <c r="B7286" s="132">
        <v>44865</v>
      </c>
      <c r="C7286" s="133">
        <v>10</v>
      </c>
      <c r="D7286" s="134">
        <v>62.899430000000002</v>
      </c>
    </row>
    <row r="7287" spans="1:4" x14ac:dyDescent="0.25">
      <c r="A7287" s="131" t="s">
        <v>8</v>
      </c>
      <c r="B7287" s="132">
        <v>44865</v>
      </c>
      <c r="C7287" s="133">
        <v>11</v>
      </c>
      <c r="D7287" s="134">
        <v>50.319859999999998</v>
      </c>
    </row>
    <row r="7288" spans="1:4" x14ac:dyDescent="0.25">
      <c r="A7288" s="131" t="s">
        <v>8</v>
      </c>
      <c r="B7288" s="132">
        <v>44865</v>
      </c>
      <c r="C7288" s="133">
        <v>12</v>
      </c>
      <c r="D7288" s="134">
        <v>48.374850000000002</v>
      </c>
    </row>
    <row r="7289" spans="1:4" x14ac:dyDescent="0.25">
      <c r="A7289" s="131" t="s">
        <v>8</v>
      </c>
      <c r="B7289" s="132">
        <v>44865</v>
      </c>
      <c r="C7289" s="133">
        <v>13</v>
      </c>
      <c r="D7289" s="134">
        <v>46.846069999999997</v>
      </c>
    </row>
    <row r="7290" spans="1:4" x14ac:dyDescent="0.25">
      <c r="A7290" s="131" t="s">
        <v>8</v>
      </c>
      <c r="B7290" s="132">
        <v>44865</v>
      </c>
      <c r="C7290" s="133">
        <v>14</v>
      </c>
      <c r="D7290" s="134">
        <v>44.199840000000002</v>
      </c>
    </row>
    <row r="7291" spans="1:4" x14ac:dyDescent="0.25">
      <c r="A7291" s="131" t="s">
        <v>8</v>
      </c>
      <c r="B7291" s="132">
        <v>44865</v>
      </c>
      <c r="C7291" s="133">
        <v>15</v>
      </c>
      <c r="D7291" s="134">
        <v>44.283790000000003</v>
      </c>
    </row>
    <row r="7292" spans="1:4" x14ac:dyDescent="0.25">
      <c r="A7292" s="131" t="s">
        <v>8</v>
      </c>
      <c r="B7292" s="132">
        <v>44865</v>
      </c>
      <c r="C7292" s="133">
        <v>16</v>
      </c>
      <c r="D7292" s="134">
        <v>49.269179999999999</v>
      </c>
    </row>
    <row r="7293" spans="1:4" x14ac:dyDescent="0.25">
      <c r="A7293" s="131" t="s">
        <v>8</v>
      </c>
      <c r="B7293" s="132">
        <v>44865</v>
      </c>
      <c r="C7293" s="133">
        <v>17</v>
      </c>
      <c r="D7293" s="134">
        <v>46.621090000000002</v>
      </c>
    </row>
    <row r="7294" spans="1:4" x14ac:dyDescent="0.25">
      <c r="A7294" s="131" t="s">
        <v>8</v>
      </c>
      <c r="B7294" s="132">
        <v>44865</v>
      </c>
      <c r="C7294" s="133">
        <v>18</v>
      </c>
      <c r="D7294" s="134">
        <v>56.057119999999998</v>
      </c>
    </row>
    <row r="7295" spans="1:4" x14ac:dyDescent="0.25">
      <c r="A7295" s="131" t="s">
        <v>8</v>
      </c>
      <c r="B7295" s="132">
        <v>44865</v>
      </c>
      <c r="C7295" s="133">
        <v>19</v>
      </c>
      <c r="D7295" s="134">
        <v>60.193159999999999</v>
      </c>
    </row>
    <row r="7296" spans="1:4" x14ac:dyDescent="0.25">
      <c r="A7296" s="131" t="s">
        <v>8</v>
      </c>
      <c r="B7296" s="132">
        <v>44865</v>
      </c>
      <c r="C7296" s="133">
        <v>20</v>
      </c>
      <c r="D7296" s="134">
        <v>45.874699999999997</v>
      </c>
    </row>
    <row r="7297" spans="1:4" x14ac:dyDescent="0.25">
      <c r="A7297" s="131" t="s">
        <v>8</v>
      </c>
      <c r="B7297" s="132">
        <v>44865</v>
      </c>
      <c r="C7297" s="133">
        <v>21</v>
      </c>
      <c r="D7297" s="134">
        <v>39.979100000000003</v>
      </c>
    </row>
    <row r="7298" spans="1:4" x14ac:dyDescent="0.25">
      <c r="A7298" s="131" t="s">
        <v>8</v>
      </c>
      <c r="B7298" s="132">
        <v>44865</v>
      </c>
      <c r="C7298" s="133">
        <v>22</v>
      </c>
      <c r="D7298" s="134">
        <v>49.66357</v>
      </c>
    </row>
    <row r="7299" spans="1:4" x14ac:dyDescent="0.25">
      <c r="A7299" s="131" t="s">
        <v>8</v>
      </c>
      <c r="B7299" s="132">
        <v>44865</v>
      </c>
      <c r="C7299" s="133">
        <v>23</v>
      </c>
      <c r="D7299" s="134">
        <v>50.084879999999998</v>
      </c>
    </row>
    <row r="7300" spans="1:4" x14ac:dyDescent="0.25">
      <c r="A7300" s="131" t="s">
        <v>8</v>
      </c>
      <c r="B7300" s="132">
        <v>44865</v>
      </c>
      <c r="C7300" s="133">
        <v>24</v>
      </c>
      <c r="D7300" s="134">
        <v>69.738050000000001</v>
      </c>
    </row>
    <row r="7301" spans="1:4" x14ac:dyDescent="0.25">
      <c r="A7301" s="131" t="s">
        <v>8</v>
      </c>
      <c r="B7301" s="132">
        <v>44866</v>
      </c>
      <c r="C7301" s="133">
        <v>1</v>
      </c>
      <c r="D7301" s="134">
        <v>49.990160000000003</v>
      </c>
    </row>
    <row r="7302" spans="1:4" x14ac:dyDescent="0.25">
      <c r="A7302" s="131" t="s">
        <v>8</v>
      </c>
      <c r="B7302" s="132">
        <v>44866</v>
      </c>
      <c r="C7302" s="133">
        <v>2</v>
      </c>
      <c r="D7302" s="134">
        <v>54.093539999999997</v>
      </c>
    </row>
    <row r="7303" spans="1:4" x14ac:dyDescent="0.25">
      <c r="A7303" s="131" t="s">
        <v>8</v>
      </c>
      <c r="B7303" s="132">
        <v>44866</v>
      </c>
      <c r="C7303" s="133">
        <v>3</v>
      </c>
      <c r="D7303" s="134">
        <v>54.10501</v>
      </c>
    </row>
    <row r="7304" spans="1:4" x14ac:dyDescent="0.25">
      <c r="A7304" s="131" t="s">
        <v>8</v>
      </c>
      <c r="B7304" s="132">
        <v>44866</v>
      </c>
      <c r="C7304" s="133">
        <v>4</v>
      </c>
      <c r="D7304" s="134">
        <v>54.896000000000001</v>
      </c>
    </row>
    <row r="7305" spans="1:4" x14ac:dyDescent="0.25">
      <c r="A7305" s="131" t="s">
        <v>8</v>
      </c>
      <c r="B7305" s="132">
        <v>44866</v>
      </c>
      <c r="C7305" s="133">
        <v>5</v>
      </c>
      <c r="D7305" s="134">
        <v>60.377029999999998</v>
      </c>
    </row>
    <row r="7306" spans="1:4" x14ac:dyDescent="0.25">
      <c r="A7306" s="131" t="s">
        <v>8</v>
      </c>
      <c r="B7306" s="132">
        <v>44866</v>
      </c>
      <c r="C7306" s="133">
        <v>6</v>
      </c>
      <c r="D7306" s="134">
        <v>64.296580000000006</v>
      </c>
    </row>
    <row r="7307" spans="1:4" x14ac:dyDescent="0.25">
      <c r="A7307" s="131" t="s">
        <v>8</v>
      </c>
      <c r="B7307" s="132">
        <v>44866</v>
      </c>
      <c r="C7307" s="133">
        <v>7</v>
      </c>
      <c r="D7307" s="134">
        <v>67.675280000000001</v>
      </c>
    </row>
    <row r="7308" spans="1:4" x14ac:dyDescent="0.25">
      <c r="A7308" s="131" t="s">
        <v>8</v>
      </c>
      <c r="B7308" s="132">
        <v>44866</v>
      </c>
      <c r="C7308" s="133">
        <v>8</v>
      </c>
      <c r="D7308" s="134">
        <v>73.328789999999998</v>
      </c>
    </row>
    <row r="7309" spans="1:4" x14ac:dyDescent="0.25">
      <c r="A7309" s="131" t="s">
        <v>8</v>
      </c>
      <c r="B7309" s="132">
        <v>44866</v>
      </c>
      <c r="C7309" s="133">
        <v>9</v>
      </c>
      <c r="D7309" s="134">
        <v>95.008480000000006</v>
      </c>
    </row>
    <row r="7310" spans="1:4" x14ac:dyDescent="0.25">
      <c r="A7310" s="131" t="s">
        <v>8</v>
      </c>
      <c r="B7310" s="132">
        <v>44866</v>
      </c>
      <c r="C7310" s="133">
        <v>10</v>
      </c>
      <c r="D7310" s="134">
        <v>78.569479999999999</v>
      </c>
    </row>
    <row r="7311" spans="1:4" x14ac:dyDescent="0.25">
      <c r="A7311" s="131" t="s">
        <v>8</v>
      </c>
      <c r="B7311" s="132">
        <v>44866</v>
      </c>
      <c r="C7311" s="133">
        <v>11</v>
      </c>
      <c r="D7311" s="134">
        <v>63.151249999999997</v>
      </c>
    </row>
    <row r="7312" spans="1:4" x14ac:dyDescent="0.25">
      <c r="A7312" s="131" t="s">
        <v>8</v>
      </c>
      <c r="B7312" s="132">
        <v>44866</v>
      </c>
      <c r="C7312" s="133">
        <v>12</v>
      </c>
      <c r="D7312" s="134">
        <v>57.878349999999998</v>
      </c>
    </row>
    <row r="7313" spans="1:4" x14ac:dyDescent="0.25">
      <c r="A7313" s="131" t="s">
        <v>8</v>
      </c>
      <c r="B7313" s="132">
        <v>44866</v>
      </c>
      <c r="C7313" s="133">
        <v>13</v>
      </c>
      <c r="D7313" s="134">
        <v>60.264130000000002</v>
      </c>
    </row>
    <row r="7314" spans="1:4" x14ac:dyDescent="0.25">
      <c r="A7314" s="131" t="s">
        <v>8</v>
      </c>
      <c r="B7314" s="132">
        <v>44866</v>
      </c>
      <c r="C7314" s="133">
        <v>14</v>
      </c>
      <c r="D7314" s="134">
        <v>63.358310000000003</v>
      </c>
    </row>
    <row r="7315" spans="1:4" x14ac:dyDescent="0.25">
      <c r="A7315" s="131" t="s">
        <v>8</v>
      </c>
      <c r="B7315" s="132">
        <v>44866</v>
      </c>
      <c r="C7315" s="133">
        <v>15</v>
      </c>
      <c r="D7315" s="134">
        <v>61.613599999999998</v>
      </c>
    </row>
    <row r="7316" spans="1:4" x14ac:dyDescent="0.25">
      <c r="A7316" s="131" t="s">
        <v>8</v>
      </c>
      <c r="B7316" s="132">
        <v>44866</v>
      </c>
      <c r="C7316" s="133">
        <v>16</v>
      </c>
      <c r="D7316" s="134">
        <v>53.15334</v>
      </c>
    </row>
    <row r="7317" spans="1:4" x14ac:dyDescent="0.25">
      <c r="A7317" s="131" t="s">
        <v>8</v>
      </c>
      <c r="B7317" s="132">
        <v>44866</v>
      </c>
      <c r="C7317" s="133">
        <v>17</v>
      </c>
      <c r="D7317" s="134">
        <v>53.840859999999999</v>
      </c>
    </row>
    <row r="7318" spans="1:4" x14ac:dyDescent="0.25">
      <c r="A7318" s="131" t="s">
        <v>8</v>
      </c>
      <c r="B7318" s="132">
        <v>44866</v>
      </c>
      <c r="C7318" s="133">
        <v>18</v>
      </c>
      <c r="D7318" s="134">
        <v>64.92604</v>
      </c>
    </row>
    <row r="7319" spans="1:4" x14ac:dyDescent="0.25">
      <c r="A7319" s="131" t="s">
        <v>8</v>
      </c>
      <c r="B7319" s="132">
        <v>44866</v>
      </c>
      <c r="C7319" s="133">
        <v>19</v>
      </c>
      <c r="D7319" s="134">
        <v>81.4679</v>
      </c>
    </row>
    <row r="7320" spans="1:4" x14ac:dyDescent="0.25">
      <c r="A7320" s="131" t="s">
        <v>8</v>
      </c>
      <c r="B7320" s="132">
        <v>44866</v>
      </c>
      <c r="C7320" s="133">
        <v>20</v>
      </c>
      <c r="D7320" s="134">
        <v>83.390050000000002</v>
      </c>
    </row>
    <row r="7321" spans="1:4" x14ac:dyDescent="0.25">
      <c r="A7321" s="131" t="s">
        <v>8</v>
      </c>
      <c r="B7321" s="132">
        <v>44866</v>
      </c>
      <c r="C7321" s="133">
        <v>21</v>
      </c>
      <c r="D7321" s="134">
        <v>77.222489999999993</v>
      </c>
    </row>
    <row r="7322" spans="1:4" x14ac:dyDescent="0.25">
      <c r="A7322" s="131" t="s">
        <v>8</v>
      </c>
      <c r="B7322" s="132">
        <v>44866</v>
      </c>
      <c r="C7322" s="133">
        <v>22</v>
      </c>
      <c r="D7322" s="134">
        <v>68.447929999999999</v>
      </c>
    </row>
    <row r="7323" spans="1:4" x14ac:dyDescent="0.25">
      <c r="A7323" s="131" t="s">
        <v>8</v>
      </c>
      <c r="B7323" s="132">
        <v>44866</v>
      </c>
      <c r="C7323" s="133">
        <v>23</v>
      </c>
      <c r="D7323" s="134">
        <v>56.413559999999997</v>
      </c>
    </row>
    <row r="7324" spans="1:4" x14ac:dyDescent="0.25">
      <c r="A7324" s="131" t="s">
        <v>8</v>
      </c>
      <c r="B7324" s="132">
        <v>44866</v>
      </c>
      <c r="C7324" s="133">
        <v>24</v>
      </c>
      <c r="D7324" s="134">
        <v>56.0471</v>
      </c>
    </row>
    <row r="7325" spans="1:4" x14ac:dyDescent="0.25">
      <c r="A7325" s="131" t="s">
        <v>8</v>
      </c>
      <c r="B7325" s="132">
        <v>44867</v>
      </c>
      <c r="C7325" s="133">
        <v>1</v>
      </c>
      <c r="D7325" s="134">
        <v>57.166040000000002</v>
      </c>
    </row>
    <row r="7326" spans="1:4" x14ac:dyDescent="0.25">
      <c r="A7326" s="131" t="s">
        <v>8</v>
      </c>
      <c r="B7326" s="132">
        <v>44867</v>
      </c>
      <c r="C7326" s="133">
        <v>2</v>
      </c>
      <c r="D7326" s="134">
        <v>47.00855</v>
      </c>
    </row>
    <row r="7327" spans="1:4" x14ac:dyDescent="0.25">
      <c r="A7327" s="131" t="s">
        <v>8</v>
      </c>
      <c r="B7327" s="132">
        <v>44867</v>
      </c>
      <c r="C7327" s="133">
        <v>3</v>
      </c>
      <c r="D7327" s="134">
        <v>43.631320000000002</v>
      </c>
    </row>
    <row r="7328" spans="1:4" x14ac:dyDescent="0.25">
      <c r="A7328" s="131" t="s">
        <v>8</v>
      </c>
      <c r="B7328" s="132">
        <v>44867</v>
      </c>
      <c r="C7328" s="133">
        <v>4</v>
      </c>
      <c r="D7328" s="134">
        <v>46.217610000000001</v>
      </c>
    </row>
    <row r="7329" spans="1:4" x14ac:dyDescent="0.25">
      <c r="A7329" s="131" t="s">
        <v>8</v>
      </c>
      <c r="B7329" s="132">
        <v>44867</v>
      </c>
      <c r="C7329" s="133">
        <v>5</v>
      </c>
      <c r="D7329" s="134">
        <v>50.237499999999997</v>
      </c>
    </row>
    <row r="7330" spans="1:4" x14ac:dyDescent="0.25">
      <c r="A7330" s="131" t="s">
        <v>8</v>
      </c>
      <c r="B7330" s="132">
        <v>44867</v>
      </c>
      <c r="C7330" s="133">
        <v>6</v>
      </c>
      <c r="D7330" s="134">
        <v>54.783850000000001</v>
      </c>
    </row>
    <row r="7331" spans="1:4" x14ac:dyDescent="0.25">
      <c r="A7331" s="131" t="s">
        <v>8</v>
      </c>
      <c r="B7331" s="132">
        <v>44867</v>
      </c>
      <c r="C7331" s="133">
        <v>7</v>
      </c>
      <c r="D7331" s="134">
        <v>65.289730000000006</v>
      </c>
    </row>
    <row r="7332" spans="1:4" x14ac:dyDescent="0.25">
      <c r="A7332" s="131" t="s">
        <v>8</v>
      </c>
      <c r="B7332" s="132">
        <v>44867</v>
      </c>
      <c r="C7332" s="133">
        <v>8</v>
      </c>
      <c r="D7332" s="134">
        <v>63.212490000000003</v>
      </c>
    </row>
    <row r="7333" spans="1:4" x14ac:dyDescent="0.25">
      <c r="A7333" s="131" t="s">
        <v>8</v>
      </c>
      <c r="B7333" s="132">
        <v>44867</v>
      </c>
      <c r="C7333" s="133">
        <v>9</v>
      </c>
      <c r="D7333" s="134">
        <v>74.516120000000001</v>
      </c>
    </row>
    <row r="7334" spans="1:4" x14ac:dyDescent="0.25">
      <c r="A7334" s="131" t="s">
        <v>8</v>
      </c>
      <c r="B7334" s="132">
        <v>44867</v>
      </c>
      <c r="C7334" s="133">
        <v>10</v>
      </c>
      <c r="D7334" s="134">
        <v>72.636279999999999</v>
      </c>
    </row>
    <row r="7335" spans="1:4" x14ac:dyDescent="0.25">
      <c r="A7335" s="131" t="s">
        <v>8</v>
      </c>
      <c r="B7335" s="132">
        <v>44867</v>
      </c>
      <c r="C7335" s="133">
        <v>11</v>
      </c>
      <c r="D7335" s="134">
        <v>55.450119999999998</v>
      </c>
    </row>
    <row r="7336" spans="1:4" x14ac:dyDescent="0.25">
      <c r="A7336" s="131" t="s">
        <v>8</v>
      </c>
      <c r="B7336" s="132">
        <v>44867</v>
      </c>
      <c r="C7336" s="133">
        <v>12</v>
      </c>
      <c r="D7336" s="134">
        <v>54.557009999999998</v>
      </c>
    </row>
    <row r="7337" spans="1:4" x14ac:dyDescent="0.25">
      <c r="A7337" s="131" t="s">
        <v>8</v>
      </c>
      <c r="B7337" s="132">
        <v>44867</v>
      </c>
      <c r="C7337" s="133">
        <v>13</v>
      </c>
      <c r="D7337" s="134">
        <v>53.527410000000003</v>
      </c>
    </row>
    <row r="7338" spans="1:4" x14ac:dyDescent="0.25">
      <c r="A7338" s="131" t="s">
        <v>8</v>
      </c>
      <c r="B7338" s="132">
        <v>44867</v>
      </c>
      <c r="C7338" s="133">
        <v>14</v>
      </c>
      <c r="D7338" s="134">
        <v>57.45364</v>
      </c>
    </row>
    <row r="7339" spans="1:4" x14ac:dyDescent="0.25">
      <c r="A7339" s="131" t="s">
        <v>8</v>
      </c>
      <c r="B7339" s="132">
        <v>44867</v>
      </c>
      <c r="C7339" s="133">
        <v>15</v>
      </c>
      <c r="D7339" s="134">
        <v>54.393120000000003</v>
      </c>
    </row>
    <row r="7340" spans="1:4" x14ac:dyDescent="0.25">
      <c r="A7340" s="131" t="s">
        <v>8</v>
      </c>
      <c r="B7340" s="132">
        <v>44867</v>
      </c>
      <c r="C7340" s="133">
        <v>16</v>
      </c>
      <c r="D7340" s="134">
        <v>53.209710000000001</v>
      </c>
    </row>
    <row r="7341" spans="1:4" x14ac:dyDescent="0.25">
      <c r="A7341" s="131" t="s">
        <v>8</v>
      </c>
      <c r="B7341" s="132">
        <v>44867</v>
      </c>
      <c r="C7341" s="133">
        <v>17</v>
      </c>
      <c r="D7341" s="134">
        <v>56.325180000000003</v>
      </c>
    </row>
    <row r="7342" spans="1:4" x14ac:dyDescent="0.25">
      <c r="A7342" s="131" t="s">
        <v>8</v>
      </c>
      <c r="B7342" s="132">
        <v>44867</v>
      </c>
      <c r="C7342" s="133">
        <v>18</v>
      </c>
      <c r="D7342" s="134">
        <v>63.443730000000002</v>
      </c>
    </row>
    <row r="7343" spans="1:4" x14ac:dyDescent="0.25">
      <c r="A7343" s="131" t="s">
        <v>8</v>
      </c>
      <c r="B7343" s="132">
        <v>44867</v>
      </c>
      <c r="C7343" s="133">
        <v>19</v>
      </c>
      <c r="D7343" s="134">
        <v>88.402360000000002</v>
      </c>
    </row>
    <row r="7344" spans="1:4" x14ac:dyDescent="0.25">
      <c r="A7344" s="131" t="s">
        <v>8</v>
      </c>
      <c r="B7344" s="132">
        <v>44867</v>
      </c>
      <c r="C7344" s="133">
        <v>20</v>
      </c>
      <c r="D7344" s="134">
        <v>108.75479</v>
      </c>
    </row>
    <row r="7345" spans="1:4" x14ac:dyDescent="0.25">
      <c r="A7345" s="131" t="s">
        <v>8</v>
      </c>
      <c r="B7345" s="132">
        <v>44867</v>
      </c>
      <c r="C7345" s="133">
        <v>21</v>
      </c>
      <c r="D7345" s="134">
        <v>87.715410000000006</v>
      </c>
    </row>
    <row r="7346" spans="1:4" x14ac:dyDescent="0.25">
      <c r="A7346" s="131" t="s">
        <v>8</v>
      </c>
      <c r="B7346" s="132">
        <v>44867</v>
      </c>
      <c r="C7346" s="133">
        <v>22</v>
      </c>
      <c r="D7346" s="134">
        <v>80.324839999999995</v>
      </c>
    </row>
    <row r="7347" spans="1:4" x14ac:dyDescent="0.25">
      <c r="A7347" s="131" t="s">
        <v>8</v>
      </c>
      <c r="B7347" s="132">
        <v>44867</v>
      </c>
      <c r="C7347" s="133">
        <v>23</v>
      </c>
      <c r="D7347" s="134">
        <v>88.022850000000005</v>
      </c>
    </row>
    <row r="7348" spans="1:4" x14ac:dyDescent="0.25">
      <c r="A7348" s="131" t="s">
        <v>8</v>
      </c>
      <c r="B7348" s="132">
        <v>44867</v>
      </c>
      <c r="C7348" s="133">
        <v>24</v>
      </c>
      <c r="D7348" s="134">
        <v>79.938479999999998</v>
      </c>
    </row>
    <row r="7349" spans="1:4" x14ac:dyDescent="0.25">
      <c r="A7349" s="131" t="s">
        <v>8</v>
      </c>
      <c r="B7349" s="132">
        <v>44868</v>
      </c>
      <c r="C7349" s="133">
        <v>1</v>
      </c>
      <c r="D7349" s="134">
        <v>76.696839999999995</v>
      </c>
    </row>
    <row r="7350" spans="1:4" x14ac:dyDescent="0.25">
      <c r="A7350" s="131" t="s">
        <v>8</v>
      </c>
      <c r="B7350" s="132">
        <v>44868</v>
      </c>
      <c r="C7350" s="133">
        <v>2</v>
      </c>
      <c r="D7350" s="134">
        <v>77.646079999999998</v>
      </c>
    </row>
    <row r="7351" spans="1:4" x14ac:dyDescent="0.25">
      <c r="A7351" s="131" t="s">
        <v>8</v>
      </c>
      <c r="B7351" s="132">
        <v>44868</v>
      </c>
      <c r="C7351" s="133">
        <v>3</v>
      </c>
      <c r="D7351" s="134">
        <v>79.584280000000007</v>
      </c>
    </row>
    <row r="7352" spans="1:4" x14ac:dyDescent="0.25">
      <c r="A7352" s="131" t="s">
        <v>8</v>
      </c>
      <c r="B7352" s="132">
        <v>44868</v>
      </c>
      <c r="C7352" s="133">
        <v>4</v>
      </c>
      <c r="D7352" s="134">
        <v>67.046300000000002</v>
      </c>
    </row>
    <row r="7353" spans="1:4" x14ac:dyDescent="0.25">
      <c r="A7353" s="131" t="s">
        <v>8</v>
      </c>
      <c r="B7353" s="132">
        <v>44868</v>
      </c>
      <c r="C7353" s="133">
        <v>5</v>
      </c>
      <c r="D7353" s="134">
        <v>68.097800000000007</v>
      </c>
    </row>
    <row r="7354" spans="1:4" x14ac:dyDescent="0.25">
      <c r="A7354" s="131" t="s">
        <v>8</v>
      </c>
      <c r="B7354" s="132">
        <v>44868</v>
      </c>
      <c r="C7354" s="133">
        <v>6</v>
      </c>
      <c r="D7354" s="134">
        <v>75.659710000000004</v>
      </c>
    </row>
    <row r="7355" spans="1:4" x14ac:dyDescent="0.25">
      <c r="A7355" s="131" t="s">
        <v>8</v>
      </c>
      <c r="B7355" s="132">
        <v>44868</v>
      </c>
      <c r="C7355" s="133">
        <v>7</v>
      </c>
      <c r="D7355" s="134">
        <v>77.343969999999999</v>
      </c>
    </row>
    <row r="7356" spans="1:4" x14ac:dyDescent="0.25">
      <c r="A7356" s="131" t="s">
        <v>8</v>
      </c>
      <c r="B7356" s="132">
        <v>44868</v>
      </c>
      <c r="C7356" s="133">
        <v>8</v>
      </c>
      <c r="D7356" s="134">
        <v>81.361840000000001</v>
      </c>
    </row>
    <row r="7357" spans="1:4" x14ac:dyDescent="0.25">
      <c r="A7357" s="131" t="s">
        <v>8</v>
      </c>
      <c r="B7357" s="132">
        <v>44868</v>
      </c>
      <c r="C7357" s="133">
        <v>9</v>
      </c>
      <c r="D7357" s="134">
        <v>93.107609999999994</v>
      </c>
    </row>
    <row r="7358" spans="1:4" x14ac:dyDescent="0.25">
      <c r="A7358" s="131" t="s">
        <v>8</v>
      </c>
      <c r="B7358" s="132">
        <v>44868</v>
      </c>
      <c r="C7358" s="133">
        <v>10</v>
      </c>
      <c r="D7358" s="134">
        <v>88.678060000000002</v>
      </c>
    </row>
    <row r="7359" spans="1:4" x14ac:dyDescent="0.25">
      <c r="A7359" s="131" t="s">
        <v>8</v>
      </c>
      <c r="B7359" s="132">
        <v>44868</v>
      </c>
      <c r="C7359" s="133">
        <v>11</v>
      </c>
      <c r="D7359" s="134">
        <v>76.751429999999999</v>
      </c>
    </row>
    <row r="7360" spans="1:4" x14ac:dyDescent="0.25">
      <c r="A7360" s="131" t="s">
        <v>8</v>
      </c>
      <c r="B7360" s="132">
        <v>44868</v>
      </c>
      <c r="C7360" s="133">
        <v>12</v>
      </c>
      <c r="D7360" s="134">
        <v>71.944159999999997</v>
      </c>
    </row>
    <row r="7361" spans="1:4" x14ac:dyDescent="0.25">
      <c r="A7361" s="131" t="s">
        <v>8</v>
      </c>
      <c r="B7361" s="132">
        <v>44868</v>
      </c>
      <c r="C7361" s="133">
        <v>13</v>
      </c>
      <c r="D7361" s="134">
        <v>66.2346</v>
      </c>
    </row>
    <row r="7362" spans="1:4" x14ac:dyDescent="0.25">
      <c r="A7362" s="131" t="s">
        <v>8</v>
      </c>
      <c r="B7362" s="132">
        <v>44868</v>
      </c>
      <c r="C7362" s="133">
        <v>14</v>
      </c>
      <c r="D7362" s="134">
        <v>48.619459999999997</v>
      </c>
    </row>
    <row r="7363" spans="1:4" x14ac:dyDescent="0.25">
      <c r="A7363" s="131" t="s">
        <v>8</v>
      </c>
      <c r="B7363" s="132">
        <v>44868</v>
      </c>
      <c r="C7363" s="133">
        <v>15</v>
      </c>
      <c r="D7363" s="134">
        <v>44.479089999999999</v>
      </c>
    </row>
    <row r="7364" spans="1:4" x14ac:dyDescent="0.25">
      <c r="A7364" s="131" t="s">
        <v>8</v>
      </c>
      <c r="B7364" s="132">
        <v>44868</v>
      </c>
      <c r="C7364" s="133">
        <v>16</v>
      </c>
      <c r="D7364" s="134">
        <v>44.644150000000003</v>
      </c>
    </row>
    <row r="7365" spans="1:4" x14ac:dyDescent="0.25">
      <c r="A7365" s="131" t="s">
        <v>8</v>
      </c>
      <c r="B7365" s="132">
        <v>44868</v>
      </c>
      <c r="C7365" s="133">
        <v>17</v>
      </c>
      <c r="D7365" s="134">
        <v>46.117829999999998</v>
      </c>
    </row>
    <row r="7366" spans="1:4" x14ac:dyDescent="0.25">
      <c r="A7366" s="131" t="s">
        <v>8</v>
      </c>
      <c r="B7366" s="132">
        <v>44868</v>
      </c>
      <c r="C7366" s="133">
        <v>18</v>
      </c>
      <c r="D7366" s="134">
        <v>47.798319999999997</v>
      </c>
    </row>
    <row r="7367" spans="1:4" x14ac:dyDescent="0.25">
      <c r="A7367" s="131" t="s">
        <v>8</v>
      </c>
      <c r="B7367" s="132">
        <v>44868</v>
      </c>
      <c r="C7367" s="133">
        <v>19</v>
      </c>
      <c r="D7367" s="134">
        <v>68.113290000000006</v>
      </c>
    </row>
    <row r="7368" spans="1:4" x14ac:dyDescent="0.25">
      <c r="A7368" s="131" t="s">
        <v>8</v>
      </c>
      <c r="B7368" s="132">
        <v>44868</v>
      </c>
      <c r="C7368" s="133">
        <v>20</v>
      </c>
      <c r="D7368" s="134">
        <v>67.068820000000002</v>
      </c>
    </row>
    <row r="7369" spans="1:4" x14ac:dyDescent="0.25">
      <c r="A7369" s="131" t="s">
        <v>8</v>
      </c>
      <c r="B7369" s="132">
        <v>44868</v>
      </c>
      <c r="C7369" s="133">
        <v>21</v>
      </c>
      <c r="D7369" s="134">
        <v>66.501720000000006</v>
      </c>
    </row>
    <row r="7370" spans="1:4" x14ac:dyDescent="0.25">
      <c r="A7370" s="131" t="s">
        <v>8</v>
      </c>
      <c r="B7370" s="132">
        <v>44868</v>
      </c>
      <c r="C7370" s="133">
        <v>22</v>
      </c>
      <c r="D7370" s="134">
        <v>65.719650000000001</v>
      </c>
    </row>
    <row r="7371" spans="1:4" x14ac:dyDescent="0.25">
      <c r="A7371" s="131" t="s">
        <v>8</v>
      </c>
      <c r="B7371" s="132">
        <v>44868</v>
      </c>
      <c r="C7371" s="133">
        <v>23</v>
      </c>
      <c r="D7371" s="134">
        <v>79.329130000000006</v>
      </c>
    </row>
    <row r="7372" spans="1:4" x14ac:dyDescent="0.25">
      <c r="A7372" s="131" t="s">
        <v>8</v>
      </c>
      <c r="B7372" s="132">
        <v>44868</v>
      </c>
      <c r="C7372" s="133">
        <v>24</v>
      </c>
      <c r="D7372" s="134">
        <v>88.694180000000003</v>
      </c>
    </row>
    <row r="7373" spans="1:4" x14ac:dyDescent="0.25">
      <c r="A7373" s="131" t="s">
        <v>8</v>
      </c>
      <c r="B7373" s="132">
        <v>44869</v>
      </c>
      <c r="C7373" s="133">
        <v>1</v>
      </c>
      <c r="D7373" s="134">
        <v>67.715559999999996</v>
      </c>
    </row>
    <row r="7374" spans="1:4" x14ac:dyDescent="0.25">
      <c r="A7374" s="131" t="s">
        <v>8</v>
      </c>
      <c r="B7374" s="132">
        <v>44869</v>
      </c>
      <c r="C7374" s="133">
        <v>2</v>
      </c>
      <c r="D7374" s="134">
        <v>75.236320000000006</v>
      </c>
    </row>
    <row r="7375" spans="1:4" x14ac:dyDescent="0.25">
      <c r="A7375" s="131" t="s">
        <v>8</v>
      </c>
      <c r="B7375" s="132">
        <v>44869</v>
      </c>
      <c r="C7375" s="133">
        <v>3</v>
      </c>
      <c r="D7375" s="134">
        <v>62.958950000000002</v>
      </c>
    </row>
    <row r="7376" spans="1:4" x14ac:dyDescent="0.25">
      <c r="A7376" s="131" t="s">
        <v>8</v>
      </c>
      <c r="B7376" s="132">
        <v>44869</v>
      </c>
      <c r="C7376" s="133">
        <v>4</v>
      </c>
      <c r="D7376" s="134">
        <v>69.260199999999998</v>
      </c>
    </row>
    <row r="7377" spans="1:4" x14ac:dyDescent="0.25">
      <c r="A7377" s="131" t="s">
        <v>8</v>
      </c>
      <c r="B7377" s="132">
        <v>44869</v>
      </c>
      <c r="C7377" s="133">
        <v>5</v>
      </c>
      <c r="D7377" s="134">
        <v>76.306950000000001</v>
      </c>
    </row>
    <row r="7378" spans="1:4" x14ac:dyDescent="0.25">
      <c r="A7378" s="131" t="s">
        <v>8</v>
      </c>
      <c r="B7378" s="132">
        <v>44869</v>
      </c>
      <c r="C7378" s="133">
        <v>6</v>
      </c>
      <c r="D7378" s="134">
        <v>79.366820000000004</v>
      </c>
    </row>
    <row r="7379" spans="1:4" x14ac:dyDescent="0.25">
      <c r="A7379" s="131" t="s">
        <v>8</v>
      </c>
      <c r="B7379" s="132">
        <v>44869</v>
      </c>
      <c r="C7379" s="133">
        <v>7</v>
      </c>
      <c r="D7379" s="134">
        <v>83.858400000000003</v>
      </c>
    </row>
    <row r="7380" spans="1:4" x14ac:dyDescent="0.25">
      <c r="A7380" s="131" t="s">
        <v>8</v>
      </c>
      <c r="B7380" s="132">
        <v>44869</v>
      </c>
      <c r="C7380" s="133">
        <v>8</v>
      </c>
      <c r="D7380" s="134">
        <v>99.635589999999993</v>
      </c>
    </row>
    <row r="7381" spans="1:4" x14ac:dyDescent="0.25">
      <c r="A7381" s="131" t="s">
        <v>8</v>
      </c>
      <c r="B7381" s="132">
        <v>44869</v>
      </c>
      <c r="C7381" s="133">
        <v>9</v>
      </c>
      <c r="D7381" s="134">
        <v>85.44502</v>
      </c>
    </row>
    <row r="7382" spans="1:4" x14ac:dyDescent="0.25">
      <c r="A7382" s="131" t="s">
        <v>8</v>
      </c>
      <c r="B7382" s="132">
        <v>44869</v>
      </c>
      <c r="C7382" s="133">
        <v>10</v>
      </c>
      <c r="D7382" s="134">
        <v>69.013750000000002</v>
      </c>
    </row>
    <row r="7383" spans="1:4" x14ac:dyDescent="0.25">
      <c r="A7383" s="131" t="s">
        <v>8</v>
      </c>
      <c r="B7383" s="132">
        <v>44869</v>
      </c>
      <c r="C7383" s="133">
        <v>11</v>
      </c>
      <c r="D7383" s="134">
        <v>58.25788</v>
      </c>
    </row>
    <row r="7384" spans="1:4" x14ac:dyDescent="0.25">
      <c r="A7384" s="131" t="s">
        <v>8</v>
      </c>
      <c r="B7384" s="132">
        <v>44869</v>
      </c>
      <c r="C7384" s="133">
        <v>12</v>
      </c>
      <c r="D7384" s="134">
        <v>54.208399999999997</v>
      </c>
    </row>
    <row r="7385" spans="1:4" x14ac:dyDescent="0.25">
      <c r="A7385" s="131" t="s">
        <v>8</v>
      </c>
      <c r="B7385" s="132">
        <v>44869</v>
      </c>
      <c r="C7385" s="133">
        <v>13</v>
      </c>
      <c r="D7385" s="134">
        <v>48.559530000000002</v>
      </c>
    </row>
    <row r="7386" spans="1:4" x14ac:dyDescent="0.25">
      <c r="A7386" s="131" t="s">
        <v>8</v>
      </c>
      <c r="B7386" s="132">
        <v>44869</v>
      </c>
      <c r="C7386" s="133">
        <v>14</v>
      </c>
      <c r="D7386" s="134">
        <v>43.566719999999997</v>
      </c>
    </row>
    <row r="7387" spans="1:4" x14ac:dyDescent="0.25">
      <c r="A7387" s="131" t="s">
        <v>8</v>
      </c>
      <c r="B7387" s="132">
        <v>44869</v>
      </c>
      <c r="C7387" s="133">
        <v>15</v>
      </c>
      <c r="D7387" s="134">
        <v>30.526700000000002</v>
      </c>
    </row>
    <row r="7388" spans="1:4" x14ac:dyDescent="0.25">
      <c r="A7388" s="131" t="s">
        <v>8</v>
      </c>
      <c r="B7388" s="132">
        <v>44869</v>
      </c>
      <c r="C7388" s="133">
        <v>16</v>
      </c>
      <c r="D7388" s="134">
        <v>35.47137</v>
      </c>
    </row>
    <row r="7389" spans="1:4" x14ac:dyDescent="0.25">
      <c r="A7389" s="131" t="s">
        <v>8</v>
      </c>
      <c r="B7389" s="132">
        <v>44869</v>
      </c>
      <c r="C7389" s="133">
        <v>17</v>
      </c>
      <c r="D7389" s="134">
        <v>41.171529999999997</v>
      </c>
    </row>
    <row r="7390" spans="1:4" x14ac:dyDescent="0.25">
      <c r="A7390" s="131" t="s">
        <v>8</v>
      </c>
      <c r="B7390" s="132">
        <v>44869</v>
      </c>
      <c r="C7390" s="133">
        <v>18</v>
      </c>
      <c r="D7390" s="134">
        <v>58.132710000000003</v>
      </c>
    </row>
    <row r="7391" spans="1:4" x14ac:dyDescent="0.25">
      <c r="A7391" s="131" t="s">
        <v>8</v>
      </c>
      <c r="B7391" s="132">
        <v>44869</v>
      </c>
      <c r="C7391" s="133">
        <v>19</v>
      </c>
      <c r="D7391" s="134">
        <v>70.512309999999999</v>
      </c>
    </row>
    <row r="7392" spans="1:4" x14ac:dyDescent="0.25">
      <c r="A7392" s="131" t="s">
        <v>8</v>
      </c>
      <c r="B7392" s="132">
        <v>44869</v>
      </c>
      <c r="C7392" s="133">
        <v>20</v>
      </c>
      <c r="D7392" s="134">
        <v>64.401690000000002</v>
      </c>
    </row>
    <row r="7393" spans="1:4" x14ac:dyDescent="0.25">
      <c r="A7393" s="131" t="s">
        <v>8</v>
      </c>
      <c r="B7393" s="132">
        <v>44869</v>
      </c>
      <c r="C7393" s="133">
        <v>21</v>
      </c>
      <c r="D7393" s="134">
        <v>55.829630000000002</v>
      </c>
    </row>
    <row r="7394" spans="1:4" x14ac:dyDescent="0.25">
      <c r="A7394" s="131" t="s">
        <v>8</v>
      </c>
      <c r="B7394" s="132">
        <v>44869</v>
      </c>
      <c r="C7394" s="133">
        <v>22</v>
      </c>
      <c r="D7394" s="134">
        <v>52.42821</v>
      </c>
    </row>
    <row r="7395" spans="1:4" x14ac:dyDescent="0.25">
      <c r="A7395" s="131" t="s">
        <v>8</v>
      </c>
      <c r="B7395" s="132">
        <v>44869</v>
      </c>
      <c r="C7395" s="133">
        <v>23</v>
      </c>
      <c r="D7395" s="134">
        <v>47.99492</v>
      </c>
    </row>
    <row r="7396" spans="1:4" x14ac:dyDescent="0.25">
      <c r="A7396" s="131" t="s">
        <v>8</v>
      </c>
      <c r="B7396" s="132">
        <v>44869</v>
      </c>
      <c r="C7396" s="133">
        <v>24</v>
      </c>
      <c r="D7396" s="134">
        <v>56.834530000000001</v>
      </c>
    </row>
    <row r="7397" spans="1:4" x14ac:dyDescent="0.25">
      <c r="A7397" s="131" t="s">
        <v>8</v>
      </c>
      <c r="B7397" s="132">
        <v>44870</v>
      </c>
      <c r="C7397" s="133">
        <v>1</v>
      </c>
      <c r="D7397" s="134">
        <v>50.287950000000002</v>
      </c>
    </row>
    <row r="7398" spans="1:4" x14ac:dyDescent="0.25">
      <c r="A7398" s="131" t="s">
        <v>8</v>
      </c>
      <c r="B7398" s="132">
        <v>44870</v>
      </c>
      <c r="C7398" s="133">
        <v>2</v>
      </c>
      <c r="D7398" s="134">
        <v>63.422530000000002</v>
      </c>
    </row>
    <row r="7399" spans="1:4" x14ac:dyDescent="0.25">
      <c r="A7399" s="131" t="s">
        <v>8</v>
      </c>
      <c r="B7399" s="132">
        <v>44870</v>
      </c>
      <c r="C7399" s="133">
        <v>3</v>
      </c>
      <c r="D7399" s="134">
        <v>55.81467</v>
      </c>
    </row>
    <row r="7400" spans="1:4" x14ac:dyDescent="0.25">
      <c r="A7400" s="131" t="s">
        <v>8</v>
      </c>
      <c r="B7400" s="132">
        <v>44870</v>
      </c>
      <c r="C7400" s="133">
        <v>4</v>
      </c>
      <c r="D7400" s="134">
        <v>50.694899999999997</v>
      </c>
    </row>
    <row r="7401" spans="1:4" x14ac:dyDescent="0.25">
      <c r="A7401" s="131" t="s">
        <v>8</v>
      </c>
      <c r="B7401" s="132">
        <v>44870</v>
      </c>
      <c r="C7401" s="133">
        <v>5</v>
      </c>
      <c r="D7401" s="134">
        <v>47.717399999999998</v>
      </c>
    </row>
    <row r="7402" spans="1:4" x14ac:dyDescent="0.25">
      <c r="A7402" s="131" t="s">
        <v>8</v>
      </c>
      <c r="B7402" s="132">
        <v>44870</v>
      </c>
      <c r="C7402" s="133">
        <v>6</v>
      </c>
      <c r="D7402" s="134">
        <v>53.947690000000001</v>
      </c>
    </row>
    <row r="7403" spans="1:4" x14ac:dyDescent="0.25">
      <c r="A7403" s="131" t="s">
        <v>8</v>
      </c>
      <c r="B7403" s="132">
        <v>44870</v>
      </c>
      <c r="C7403" s="133">
        <v>7</v>
      </c>
      <c r="D7403" s="134">
        <v>52.915109999999999</v>
      </c>
    </row>
    <row r="7404" spans="1:4" x14ac:dyDescent="0.25">
      <c r="A7404" s="131" t="s">
        <v>8</v>
      </c>
      <c r="B7404" s="132">
        <v>44870</v>
      </c>
      <c r="C7404" s="133">
        <v>8</v>
      </c>
      <c r="D7404" s="134">
        <v>33.436790000000002</v>
      </c>
    </row>
    <row r="7405" spans="1:4" x14ac:dyDescent="0.25">
      <c r="A7405" s="131" t="s">
        <v>8</v>
      </c>
      <c r="B7405" s="132">
        <v>44870</v>
      </c>
      <c r="C7405" s="133">
        <v>9</v>
      </c>
      <c r="D7405" s="134">
        <v>49.499850000000002</v>
      </c>
    </row>
    <row r="7406" spans="1:4" x14ac:dyDescent="0.25">
      <c r="A7406" s="131" t="s">
        <v>8</v>
      </c>
      <c r="B7406" s="132">
        <v>44870</v>
      </c>
      <c r="C7406" s="133">
        <v>10</v>
      </c>
      <c r="D7406" s="134">
        <v>41.387729999999998</v>
      </c>
    </row>
    <row r="7407" spans="1:4" x14ac:dyDescent="0.25">
      <c r="A7407" s="131" t="s">
        <v>8</v>
      </c>
      <c r="B7407" s="132">
        <v>44870</v>
      </c>
      <c r="C7407" s="133">
        <v>11</v>
      </c>
      <c r="D7407" s="134">
        <v>39.409460000000003</v>
      </c>
    </row>
    <row r="7408" spans="1:4" x14ac:dyDescent="0.25">
      <c r="A7408" s="131" t="s">
        <v>8</v>
      </c>
      <c r="B7408" s="132">
        <v>44870</v>
      </c>
      <c r="C7408" s="133">
        <v>12</v>
      </c>
      <c r="D7408" s="134">
        <v>33.228389999999997</v>
      </c>
    </row>
    <row r="7409" spans="1:4" x14ac:dyDescent="0.25">
      <c r="A7409" s="131" t="s">
        <v>8</v>
      </c>
      <c r="B7409" s="132">
        <v>44870</v>
      </c>
      <c r="C7409" s="133">
        <v>13</v>
      </c>
      <c r="D7409" s="134">
        <v>29.2151</v>
      </c>
    </row>
    <row r="7410" spans="1:4" x14ac:dyDescent="0.25">
      <c r="A7410" s="131" t="s">
        <v>8</v>
      </c>
      <c r="B7410" s="132">
        <v>44870</v>
      </c>
      <c r="C7410" s="133">
        <v>14</v>
      </c>
      <c r="D7410" s="134">
        <v>26.282029999999999</v>
      </c>
    </row>
    <row r="7411" spans="1:4" x14ac:dyDescent="0.25">
      <c r="A7411" s="131" t="s">
        <v>8</v>
      </c>
      <c r="B7411" s="132">
        <v>44870</v>
      </c>
      <c r="C7411" s="133">
        <v>15</v>
      </c>
      <c r="D7411" s="134">
        <v>30.41865</v>
      </c>
    </row>
    <row r="7412" spans="1:4" x14ac:dyDescent="0.25">
      <c r="A7412" s="131" t="s">
        <v>8</v>
      </c>
      <c r="B7412" s="132">
        <v>44870</v>
      </c>
      <c r="C7412" s="133">
        <v>16</v>
      </c>
      <c r="D7412" s="134">
        <v>30.018640000000001</v>
      </c>
    </row>
    <row r="7413" spans="1:4" x14ac:dyDescent="0.25">
      <c r="A7413" s="131" t="s">
        <v>8</v>
      </c>
      <c r="B7413" s="132">
        <v>44870</v>
      </c>
      <c r="C7413" s="133">
        <v>17</v>
      </c>
      <c r="D7413" s="134">
        <v>39.003839999999997</v>
      </c>
    </row>
    <row r="7414" spans="1:4" x14ac:dyDescent="0.25">
      <c r="A7414" s="131" t="s">
        <v>8</v>
      </c>
      <c r="B7414" s="132">
        <v>44870</v>
      </c>
      <c r="C7414" s="133">
        <v>18</v>
      </c>
      <c r="D7414" s="134">
        <v>36.47146</v>
      </c>
    </row>
    <row r="7415" spans="1:4" x14ac:dyDescent="0.25">
      <c r="A7415" s="131" t="s">
        <v>8</v>
      </c>
      <c r="B7415" s="132">
        <v>44870</v>
      </c>
      <c r="C7415" s="133">
        <v>19</v>
      </c>
      <c r="D7415" s="134">
        <v>68.986360000000005</v>
      </c>
    </row>
    <row r="7416" spans="1:4" x14ac:dyDescent="0.25">
      <c r="A7416" s="131" t="s">
        <v>8</v>
      </c>
      <c r="B7416" s="132">
        <v>44870</v>
      </c>
      <c r="C7416" s="133">
        <v>20</v>
      </c>
      <c r="D7416" s="134">
        <v>69.984809999999996</v>
      </c>
    </row>
    <row r="7417" spans="1:4" x14ac:dyDescent="0.25">
      <c r="A7417" s="131" t="s">
        <v>8</v>
      </c>
      <c r="B7417" s="132">
        <v>44870</v>
      </c>
      <c r="C7417" s="133">
        <v>21</v>
      </c>
      <c r="D7417" s="134">
        <v>53.021329999999999</v>
      </c>
    </row>
    <row r="7418" spans="1:4" x14ac:dyDescent="0.25">
      <c r="A7418" s="131" t="s">
        <v>8</v>
      </c>
      <c r="B7418" s="132">
        <v>44870</v>
      </c>
      <c r="C7418" s="133">
        <v>22</v>
      </c>
      <c r="D7418" s="134">
        <v>53.736910000000002</v>
      </c>
    </row>
    <row r="7419" spans="1:4" x14ac:dyDescent="0.25">
      <c r="A7419" s="131" t="s">
        <v>8</v>
      </c>
      <c r="B7419" s="132">
        <v>44870</v>
      </c>
      <c r="C7419" s="133">
        <v>23</v>
      </c>
      <c r="D7419" s="134">
        <v>57.979849999999999</v>
      </c>
    </row>
    <row r="7420" spans="1:4" x14ac:dyDescent="0.25">
      <c r="A7420" s="131" t="s">
        <v>8</v>
      </c>
      <c r="B7420" s="132">
        <v>44870</v>
      </c>
      <c r="C7420" s="133">
        <v>24</v>
      </c>
      <c r="D7420" s="134">
        <v>52.796300000000002</v>
      </c>
    </row>
    <row r="7421" spans="1:4" x14ac:dyDescent="0.25">
      <c r="A7421" s="131" t="s">
        <v>8</v>
      </c>
      <c r="B7421" s="132">
        <v>44871</v>
      </c>
      <c r="C7421" s="133">
        <v>1</v>
      </c>
      <c r="D7421" s="134">
        <v>53.234209999999997</v>
      </c>
    </row>
    <row r="7422" spans="1:4" x14ac:dyDescent="0.25">
      <c r="A7422" s="131" t="s">
        <v>8</v>
      </c>
      <c r="B7422" s="132">
        <v>44871</v>
      </c>
      <c r="C7422" s="133">
        <v>2</v>
      </c>
      <c r="D7422" s="134">
        <v>46.472790000000003</v>
      </c>
    </row>
    <row r="7423" spans="1:4" x14ac:dyDescent="0.25">
      <c r="A7423" s="131" t="s">
        <v>8</v>
      </c>
      <c r="B7423" s="132">
        <v>44871</v>
      </c>
      <c r="C7423" s="133">
        <v>3</v>
      </c>
      <c r="D7423" s="134">
        <v>55.941070000000003</v>
      </c>
    </row>
    <row r="7424" spans="1:4" x14ac:dyDescent="0.25">
      <c r="A7424" s="131" t="s">
        <v>8</v>
      </c>
      <c r="B7424" s="132">
        <v>44871</v>
      </c>
      <c r="C7424" s="133">
        <v>4</v>
      </c>
      <c r="D7424" s="134">
        <v>53.738100000000003</v>
      </c>
    </row>
    <row r="7425" spans="1:4" x14ac:dyDescent="0.25">
      <c r="A7425" s="131" t="s">
        <v>8</v>
      </c>
      <c r="B7425" s="132">
        <v>44871</v>
      </c>
      <c r="C7425" s="133">
        <v>5</v>
      </c>
      <c r="D7425" s="134">
        <v>58.544179999999997</v>
      </c>
    </row>
    <row r="7426" spans="1:4" x14ac:dyDescent="0.25">
      <c r="A7426" s="131" t="s">
        <v>8</v>
      </c>
      <c r="B7426" s="132">
        <v>44871</v>
      </c>
      <c r="C7426" s="133">
        <v>6</v>
      </c>
      <c r="D7426" s="134">
        <v>64.276290000000003</v>
      </c>
    </row>
    <row r="7427" spans="1:4" x14ac:dyDescent="0.25">
      <c r="A7427" s="131" t="s">
        <v>8</v>
      </c>
      <c r="B7427" s="132">
        <v>44871</v>
      </c>
      <c r="C7427" s="133">
        <v>7</v>
      </c>
      <c r="D7427" s="134">
        <v>69.917019999999994</v>
      </c>
    </row>
    <row r="7428" spans="1:4" x14ac:dyDescent="0.25">
      <c r="A7428" s="131" t="s">
        <v>8</v>
      </c>
      <c r="B7428" s="132">
        <v>44871</v>
      </c>
      <c r="C7428" s="133">
        <v>8</v>
      </c>
      <c r="D7428" s="134">
        <v>72.822180000000003</v>
      </c>
    </row>
    <row r="7429" spans="1:4" x14ac:dyDescent="0.25">
      <c r="A7429" s="131" t="s">
        <v>8</v>
      </c>
      <c r="B7429" s="132">
        <v>44871</v>
      </c>
      <c r="C7429" s="133">
        <v>9</v>
      </c>
      <c r="D7429" s="134">
        <v>61.961689999999997</v>
      </c>
    </row>
    <row r="7430" spans="1:4" x14ac:dyDescent="0.25">
      <c r="A7430" s="131" t="s">
        <v>8</v>
      </c>
      <c r="B7430" s="132">
        <v>44871</v>
      </c>
      <c r="C7430" s="133">
        <v>10</v>
      </c>
      <c r="D7430" s="134">
        <v>56.305109999999999</v>
      </c>
    </row>
    <row r="7431" spans="1:4" x14ac:dyDescent="0.25">
      <c r="A7431" s="131" t="s">
        <v>8</v>
      </c>
      <c r="B7431" s="132">
        <v>44871</v>
      </c>
      <c r="C7431" s="133">
        <v>11</v>
      </c>
      <c r="D7431" s="134">
        <v>44.558459999999997</v>
      </c>
    </row>
    <row r="7432" spans="1:4" x14ac:dyDescent="0.25">
      <c r="A7432" s="131" t="s">
        <v>8</v>
      </c>
      <c r="B7432" s="132">
        <v>44871</v>
      </c>
      <c r="C7432" s="133">
        <v>12</v>
      </c>
      <c r="D7432" s="134">
        <v>40.162089999999999</v>
      </c>
    </row>
    <row r="7433" spans="1:4" x14ac:dyDescent="0.25">
      <c r="A7433" s="131" t="s">
        <v>8</v>
      </c>
      <c r="B7433" s="132">
        <v>44871</v>
      </c>
      <c r="C7433" s="133">
        <v>13</v>
      </c>
      <c r="D7433" s="134">
        <v>36.143990000000002</v>
      </c>
    </row>
    <row r="7434" spans="1:4" x14ac:dyDescent="0.25">
      <c r="A7434" s="131" t="s">
        <v>8</v>
      </c>
      <c r="B7434" s="132">
        <v>44871</v>
      </c>
      <c r="C7434" s="133">
        <v>14</v>
      </c>
      <c r="D7434" s="134">
        <v>37.180709999999998</v>
      </c>
    </row>
    <row r="7435" spans="1:4" x14ac:dyDescent="0.25">
      <c r="A7435" s="131" t="s">
        <v>8</v>
      </c>
      <c r="B7435" s="132">
        <v>44871</v>
      </c>
      <c r="C7435" s="133">
        <v>15</v>
      </c>
      <c r="D7435" s="134">
        <v>31.446149999999999</v>
      </c>
    </row>
    <row r="7436" spans="1:4" x14ac:dyDescent="0.25">
      <c r="A7436" s="131" t="s">
        <v>8</v>
      </c>
      <c r="B7436" s="132">
        <v>44871</v>
      </c>
      <c r="C7436" s="133">
        <v>16</v>
      </c>
      <c r="D7436" s="134">
        <v>34.833379999999998</v>
      </c>
    </row>
    <row r="7437" spans="1:4" x14ac:dyDescent="0.25">
      <c r="A7437" s="131" t="s">
        <v>8</v>
      </c>
      <c r="B7437" s="132">
        <v>44871</v>
      </c>
      <c r="C7437" s="133">
        <v>17</v>
      </c>
      <c r="D7437" s="134">
        <v>44.230080000000001</v>
      </c>
    </row>
    <row r="7438" spans="1:4" x14ac:dyDescent="0.25">
      <c r="A7438" s="131" t="s">
        <v>8</v>
      </c>
      <c r="B7438" s="132">
        <v>44871</v>
      </c>
      <c r="C7438" s="133">
        <v>18</v>
      </c>
      <c r="D7438" s="134">
        <v>85.550579999999997</v>
      </c>
    </row>
    <row r="7439" spans="1:4" x14ac:dyDescent="0.25">
      <c r="A7439" s="131" t="s">
        <v>8</v>
      </c>
      <c r="B7439" s="132">
        <v>44871</v>
      </c>
      <c r="C7439" s="133">
        <v>19</v>
      </c>
      <c r="D7439" s="134">
        <v>76.220100000000002</v>
      </c>
    </row>
    <row r="7440" spans="1:4" x14ac:dyDescent="0.25">
      <c r="A7440" s="131" t="s">
        <v>8</v>
      </c>
      <c r="B7440" s="132">
        <v>44871</v>
      </c>
      <c r="C7440" s="133">
        <v>20</v>
      </c>
      <c r="D7440" s="134">
        <v>87.68177</v>
      </c>
    </row>
    <row r="7441" spans="1:4" x14ac:dyDescent="0.25">
      <c r="A7441" s="131" t="s">
        <v>8</v>
      </c>
      <c r="B7441" s="132">
        <v>44871</v>
      </c>
      <c r="C7441" s="133">
        <v>21</v>
      </c>
      <c r="D7441" s="134">
        <v>74.047520000000006</v>
      </c>
    </row>
    <row r="7442" spans="1:4" x14ac:dyDescent="0.25">
      <c r="A7442" s="131" t="s">
        <v>8</v>
      </c>
      <c r="B7442" s="132">
        <v>44871</v>
      </c>
      <c r="C7442" s="133">
        <v>22</v>
      </c>
      <c r="D7442" s="134">
        <v>72.684190000000001</v>
      </c>
    </row>
    <row r="7443" spans="1:4" x14ac:dyDescent="0.25">
      <c r="A7443" s="131" t="s">
        <v>8</v>
      </c>
      <c r="B7443" s="132">
        <v>44871</v>
      </c>
      <c r="C7443" s="133">
        <v>23</v>
      </c>
      <c r="D7443" s="134">
        <v>71.495260000000002</v>
      </c>
    </row>
    <row r="7444" spans="1:4" x14ac:dyDescent="0.25">
      <c r="A7444" s="131" t="s">
        <v>8</v>
      </c>
      <c r="B7444" s="132">
        <v>44871</v>
      </c>
      <c r="C7444" s="133">
        <v>24</v>
      </c>
      <c r="D7444" s="134">
        <v>67.760599999999997</v>
      </c>
    </row>
    <row r="7445" spans="1:4" x14ac:dyDescent="0.25">
      <c r="A7445" s="131" t="s">
        <v>8</v>
      </c>
      <c r="B7445" s="132">
        <v>44871</v>
      </c>
      <c r="C7445" s="133">
        <v>25</v>
      </c>
      <c r="D7445" s="134">
        <v>58.025489999999998</v>
      </c>
    </row>
    <row r="7446" spans="1:4" x14ac:dyDescent="0.25">
      <c r="A7446" s="131" t="s">
        <v>8</v>
      </c>
      <c r="B7446" s="132">
        <v>44872</v>
      </c>
      <c r="C7446" s="133">
        <v>1</v>
      </c>
      <c r="D7446" s="134">
        <v>52.645240000000001</v>
      </c>
    </row>
    <row r="7447" spans="1:4" x14ac:dyDescent="0.25">
      <c r="A7447" s="131" t="s">
        <v>8</v>
      </c>
      <c r="B7447" s="132">
        <v>44872</v>
      </c>
      <c r="C7447" s="133">
        <v>2</v>
      </c>
      <c r="D7447" s="134">
        <v>50.00591</v>
      </c>
    </row>
    <row r="7448" spans="1:4" x14ac:dyDescent="0.25">
      <c r="A7448" s="131" t="s">
        <v>8</v>
      </c>
      <c r="B7448" s="132">
        <v>44872</v>
      </c>
      <c r="C7448" s="133">
        <v>3</v>
      </c>
      <c r="D7448" s="134">
        <v>55.940489999999997</v>
      </c>
    </row>
    <row r="7449" spans="1:4" x14ac:dyDescent="0.25">
      <c r="A7449" s="131" t="s">
        <v>8</v>
      </c>
      <c r="B7449" s="132">
        <v>44872</v>
      </c>
      <c r="C7449" s="133">
        <v>4</v>
      </c>
      <c r="D7449" s="134">
        <v>54.322719999999997</v>
      </c>
    </row>
    <row r="7450" spans="1:4" x14ac:dyDescent="0.25">
      <c r="A7450" s="131" t="s">
        <v>8</v>
      </c>
      <c r="B7450" s="132">
        <v>44872</v>
      </c>
      <c r="C7450" s="133">
        <v>5</v>
      </c>
      <c r="D7450" s="134">
        <v>52.11842</v>
      </c>
    </row>
    <row r="7451" spans="1:4" x14ac:dyDescent="0.25">
      <c r="A7451" s="131" t="s">
        <v>8</v>
      </c>
      <c r="B7451" s="132">
        <v>44872</v>
      </c>
      <c r="C7451" s="133">
        <v>6</v>
      </c>
      <c r="D7451" s="134">
        <v>50.509219999999999</v>
      </c>
    </row>
    <row r="7452" spans="1:4" x14ac:dyDescent="0.25">
      <c r="A7452" s="131" t="s">
        <v>8</v>
      </c>
      <c r="B7452" s="132">
        <v>44872</v>
      </c>
      <c r="C7452" s="133">
        <v>7</v>
      </c>
      <c r="D7452" s="134">
        <v>61.09572</v>
      </c>
    </row>
    <row r="7453" spans="1:4" x14ac:dyDescent="0.25">
      <c r="A7453" s="131" t="s">
        <v>8</v>
      </c>
      <c r="B7453" s="132">
        <v>44872</v>
      </c>
      <c r="C7453" s="133">
        <v>8</v>
      </c>
      <c r="D7453" s="134">
        <v>67.061989999999994</v>
      </c>
    </row>
    <row r="7454" spans="1:4" x14ac:dyDescent="0.25">
      <c r="A7454" s="131" t="s">
        <v>8</v>
      </c>
      <c r="B7454" s="132">
        <v>44872</v>
      </c>
      <c r="C7454" s="133">
        <v>9</v>
      </c>
      <c r="D7454" s="134">
        <v>47.58249</v>
      </c>
    </row>
    <row r="7455" spans="1:4" x14ac:dyDescent="0.25">
      <c r="A7455" s="131" t="s">
        <v>8</v>
      </c>
      <c r="B7455" s="132">
        <v>44872</v>
      </c>
      <c r="C7455" s="133">
        <v>10</v>
      </c>
      <c r="D7455" s="134">
        <v>52.152340000000002</v>
      </c>
    </row>
    <row r="7456" spans="1:4" x14ac:dyDescent="0.25">
      <c r="A7456" s="131" t="s">
        <v>8</v>
      </c>
      <c r="B7456" s="132">
        <v>44872</v>
      </c>
      <c r="C7456" s="133">
        <v>11</v>
      </c>
      <c r="D7456" s="134">
        <v>51.395099999999999</v>
      </c>
    </row>
    <row r="7457" spans="1:4" x14ac:dyDescent="0.25">
      <c r="A7457" s="131" t="s">
        <v>8</v>
      </c>
      <c r="B7457" s="132">
        <v>44872</v>
      </c>
      <c r="C7457" s="133">
        <v>12</v>
      </c>
      <c r="D7457" s="134">
        <v>69.983680000000007</v>
      </c>
    </row>
    <row r="7458" spans="1:4" x14ac:dyDescent="0.25">
      <c r="A7458" s="131" t="s">
        <v>8</v>
      </c>
      <c r="B7458" s="132">
        <v>44872</v>
      </c>
      <c r="C7458" s="133">
        <v>13</v>
      </c>
      <c r="D7458" s="134">
        <v>48.505710000000001</v>
      </c>
    </row>
    <row r="7459" spans="1:4" x14ac:dyDescent="0.25">
      <c r="A7459" s="131" t="s">
        <v>8</v>
      </c>
      <c r="B7459" s="132">
        <v>44872</v>
      </c>
      <c r="C7459" s="133">
        <v>14</v>
      </c>
      <c r="D7459" s="134">
        <v>73.240840000000006</v>
      </c>
    </row>
    <row r="7460" spans="1:4" x14ac:dyDescent="0.25">
      <c r="A7460" s="131" t="s">
        <v>8</v>
      </c>
      <c r="B7460" s="132">
        <v>44872</v>
      </c>
      <c r="C7460" s="133">
        <v>15</v>
      </c>
      <c r="D7460" s="134">
        <v>55.291980000000002</v>
      </c>
    </row>
    <row r="7461" spans="1:4" x14ac:dyDescent="0.25">
      <c r="A7461" s="131" t="s">
        <v>8</v>
      </c>
      <c r="B7461" s="132">
        <v>44872</v>
      </c>
      <c r="C7461" s="133">
        <v>16</v>
      </c>
      <c r="D7461" s="134">
        <v>70.273929999999993</v>
      </c>
    </row>
    <row r="7462" spans="1:4" x14ac:dyDescent="0.25">
      <c r="A7462" s="131" t="s">
        <v>8</v>
      </c>
      <c r="B7462" s="132">
        <v>44872</v>
      </c>
      <c r="C7462" s="133">
        <v>17</v>
      </c>
      <c r="D7462" s="134">
        <v>90.504540000000006</v>
      </c>
    </row>
    <row r="7463" spans="1:4" x14ac:dyDescent="0.25">
      <c r="A7463" s="131" t="s">
        <v>8</v>
      </c>
      <c r="B7463" s="132">
        <v>44872</v>
      </c>
      <c r="C7463" s="133">
        <v>18</v>
      </c>
      <c r="D7463" s="134">
        <v>96.428970000000007</v>
      </c>
    </row>
    <row r="7464" spans="1:4" x14ac:dyDescent="0.25">
      <c r="A7464" s="131" t="s">
        <v>8</v>
      </c>
      <c r="B7464" s="132">
        <v>44872</v>
      </c>
      <c r="C7464" s="133">
        <v>19</v>
      </c>
      <c r="D7464" s="134">
        <v>75.123040000000003</v>
      </c>
    </row>
    <row r="7465" spans="1:4" x14ac:dyDescent="0.25">
      <c r="A7465" s="131" t="s">
        <v>8</v>
      </c>
      <c r="B7465" s="132">
        <v>44872</v>
      </c>
      <c r="C7465" s="133">
        <v>20</v>
      </c>
      <c r="D7465" s="134">
        <v>76.910139999999998</v>
      </c>
    </row>
    <row r="7466" spans="1:4" x14ac:dyDescent="0.25">
      <c r="A7466" s="131" t="s">
        <v>8</v>
      </c>
      <c r="B7466" s="132">
        <v>44872</v>
      </c>
      <c r="C7466" s="133">
        <v>21</v>
      </c>
      <c r="D7466" s="134">
        <v>86.731080000000006</v>
      </c>
    </row>
    <row r="7467" spans="1:4" x14ac:dyDescent="0.25">
      <c r="A7467" s="131" t="s">
        <v>8</v>
      </c>
      <c r="B7467" s="132">
        <v>44872</v>
      </c>
      <c r="C7467" s="133">
        <v>22</v>
      </c>
      <c r="D7467" s="134">
        <v>94.907870000000003</v>
      </c>
    </row>
    <row r="7468" spans="1:4" x14ac:dyDescent="0.25">
      <c r="A7468" s="131" t="s">
        <v>8</v>
      </c>
      <c r="B7468" s="132">
        <v>44872</v>
      </c>
      <c r="C7468" s="133">
        <v>23</v>
      </c>
      <c r="D7468" s="134">
        <v>70.130290000000002</v>
      </c>
    </row>
    <row r="7469" spans="1:4" x14ac:dyDescent="0.25">
      <c r="A7469" s="131" t="s">
        <v>8</v>
      </c>
      <c r="B7469" s="132">
        <v>44872</v>
      </c>
      <c r="C7469" s="133">
        <v>24</v>
      </c>
      <c r="D7469" s="134">
        <v>75.540099999999995</v>
      </c>
    </row>
    <row r="7470" spans="1:4" x14ac:dyDescent="0.25">
      <c r="A7470" s="131" t="s">
        <v>8</v>
      </c>
      <c r="B7470" s="132">
        <v>44873</v>
      </c>
      <c r="C7470" s="133">
        <v>1</v>
      </c>
      <c r="D7470" s="134">
        <v>76.917370000000005</v>
      </c>
    </row>
    <row r="7471" spans="1:4" x14ac:dyDescent="0.25">
      <c r="A7471" s="131" t="s">
        <v>8</v>
      </c>
      <c r="B7471" s="132">
        <v>44873</v>
      </c>
      <c r="C7471" s="133">
        <v>2</v>
      </c>
      <c r="D7471" s="134">
        <v>73.822469999999996</v>
      </c>
    </row>
    <row r="7472" spans="1:4" x14ac:dyDescent="0.25">
      <c r="A7472" s="131" t="s">
        <v>8</v>
      </c>
      <c r="B7472" s="132">
        <v>44873</v>
      </c>
      <c r="C7472" s="133">
        <v>3</v>
      </c>
      <c r="D7472" s="134">
        <v>71.82893</v>
      </c>
    </row>
    <row r="7473" spans="1:4" x14ac:dyDescent="0.25">
      <c r="A7473" s="131" t="s">
        <v>8</v>
      </c>
      <c r="B7473" s="132">
        <v>44873</v>
      </c>
      <c r="C7473" s="133">
        <v>4</v>
      </c>
      <c r="D7473" s="134">
        <v>71.789100000000005</v>
      </c>
    </row>
    <row r="7474" spans="1:4" x14ac:dyDescent="0.25">
      <c r="A7474" s="131" t="s">
        <v>8</v>
      </c>
      <c r="B7474" s="132">
        <v>44873</v>
      </c>
      <c r="C7474" s="133">
        <v>5</v>
      </c>
      <c r="D7474" s="134">
        <v>74.679739999999995</v>
      </c>
    </row>
    <row r="7475" spans="1:4" x14ac:dyDescent="0.25">
      <c r="A7475" s="131" t="s">
        <v>8</v>
      </c>
      <c r="B7475" s="132">
        <v>44873</v>
      </c>
      <c r="C7475" s="133">
        <v>6</v>
      </c>
      <c r="D7475" s="134">
        <v>87.453980000000001</v>
      </c>
    </row>
    <row r="7476" spans="1:4" x14ac:dyDescent="0.25">
      <c r="A7476" s="131" t="s">
        <v>8</v>
      </c>
      <c r="B7476" s="132">
        <v>44873</v>
      </c>
      <c r="C7476" s="133">
        <v>7</v>
      </c>
      <c r="D7476" s="134">
        <v>112.77683</v>
      </c>
    </row>
    <row r="7477" spans="1:4" x14ac:dyDescent="0.25">
      <c r="A7477" s="131" t="s">
        <v>8</v>
      </c>
      <c r="B7477" s="132">
        <v>44873</v>
      </c>
      <c r="C7477" s="133">
        <v>8</v>
      </c>
      <c r="D7477" s="134">
        <v>88.122039999999998</v>
      </c>
    </row>
    <row r="7478" spans="1:4" x14ac:dyDescent="0.25">
      <c r="A7478" s="131" t="s">
        <v>8</v>
      </c>
      <c r="B7478" s="132">
        <v>44873</v>
      </c>
      <c r="C7478" s="133">
        <v>9</v>
      </c>
      <c r="D7478" s="134">
        <v>72.162199999999999</v>
      </c>
    </row>
    <row r="7479" spans="1:4" x14ac:dyDescent="0.25">
      <c r="A7479" s="131" t="s">
        <v>8</v>
      </c>
      <c r="B7479" s="132">
        <v>44873</v>
      </c>
      <c r="C7479" s="133">
        <v>10</v>
      </c>
      <c r="D7479" s="134">
        <v>80.752309999999994</v>
      </c>
    </row>
    <row r="7480" spans="1:4" x14ac:dyDescent="0.25">
      <c r="A7480" s="131" t="s">
        <v>8</v>
      </c>
      <c r="B7480" s="132">
        <v>44873</v>
      </c>
      <c r="C7480" s="133">
        <v>11</v>
      </c>
      <c r="D7480" s="134">
        <v>72.976380000000006</v>
      </c>
    </row>
    <row r="7481" spans="1:4" x14ac:dyDescent="0.25">
      <c r="A7481" s="131" t="s">
        <v>8</v>
      </c>
      <c r="B7481" s="132">
        <v>44873</v>
      </c>
      <c r="C7481" s="133">
        <v>12</v>
      </c>
      <c r="D7481" s="134">
        <v>67.126729999999995</v>
      </c>
    </row>
    <row r="7482" spans="1:4" x14ac:dyDescent="0.25">
      <c r="A7482" s="131" t="s">
        <v>8</v>
      </c>
      <c r="B7482" s="132">
        <v>44873</v>
      </c>
      <c r="C7482" s="133">
        <v>13</v>
      </c>
      <c r="D7482" s="134">
        <v>62.610819999999997</v>
      </c>
    </row>
    <row r="7483" spans="1:4" x14ac:dyDescent="0.25">
      <c r="A7483" s="131" t="s">
        <v>8</v>
      </c>
      <c r="B7483" s="132">
        <v>44873</v>
      </c>
      <c r="C7483" s="133">
        <v>14</v>
      </c>
      <c r="D7483" s="134">
        <v>65.756010000000003</v>
      </c>
    </row>
    <row r="7484" spans="1:4" x14ac:dyDescent="0.25">
      <c r="A7484" s="131" t="s">
        <v>8</v>
      </c>
      <c r="B7484" s="132">
        <v>44873</v>
      </c>
      <c r="C7484" s="133">
        <v>15</v>
      </c>
      <c r="D7484" s="134">
        <v>56.503779999999999</v>
      </c>
    </row>
    <row r="7485" spans="1:4" x14ac:dyDescent="0.25">
      <c r="A7485" s="131" t="s">
        <v>8</v>
      </c>
      <c r="B7485" s="132">
        <v>44873</v>
      </c>
      <c r="C7485" s="133">
        <v>16</v>
      </c>
      <c r="D7485" s="134">
        <v>63.81512</v>
      </c>
    </row>
    <row r="7486" spans="1:4" x14ac:dyDescent="0.25">
      <c r="A7486" s="131" t="s">
        <v>8</v>
      </c>
      <c r="B7486" s="132">
        <v>44873</v>
      </c>
      <c r="C7486" s="133">
        <v>17</v>
      </c>
      <c r="D7486" s="134">
        <v>76.957899999999995</v>
      </c>
    </row>
    <row r="7487" spans="1:4" x14ac:dyDescent="0.25">
      <c r="A7487" s="131" t="s">
        <v>8</v>
      </c>
      <c r="B7487" s="132">
        <v>44873</v>
      </c>
      <c r="C7487" s="133">
        <v>18</v>
      </c>
      <c r="D7487" s="134">
        <v>90.154160000000005</v>
      </c>
    </row>
    <row r="7488" spans="1:4" x14ac:dyDescent="0.25">
      <c r="A7488" s="131" t="s">
        <v>8</v>
      </c>
      <c r="B7488" s="132">
        <v>44873</v>
      </c>
      <c r="C7488" s="133">
        <v>19</v>
      </c>
      <c r="D7488" s="134">
        <v>85.478809999999996</v>
      </c>
    </row>
    <row r="7489" spans="1:4" x14ac:dyDescent="0.25">
      <c r="A7489" s="131" t="s">
        <v>8</v>
      </c>
      <c r="B7489" s="132">
        <v>44873</v>
      </c>
      <c r="C7489" s="133">
        <v>20</v>
      </c>
      <c r="D7489" s="134">
        <v>76.740600000000001</v>
      </c>
    </row>
    <row r="7490" spans="1:4" x14ac:dyDescent="0.25">
      <c r="A7490" s="131" t="s">
        <v>8</v>
      </c>
      <c r="B7490" s="132">
        <v>44873</v>
      </c>
      <c r="C7490" s="133">
        <v>21</v>
      </c>
      <c r="D7490" s="134">
        <v>79.280280000000005</v>
      </c>
    </row>
    <row r="7491" spans="1:4" x14ac:dyDescent="0.25">
      <c r="A7491" s="131" t="s">
        <v>8</v>
      </c>
      <c r="B7491" s="132">
        <v>44873</v>
      </c>
      <c r="C7491" s="133">
        <v>22</v>
      </c>
      <c r="D7491" s="134">
        <v>78.941320000000005</v>
      </c>
    </row>
    <row r="7492" spans="1:4" x14ac:dyDescent="0.25">
      <c r="A7492" s="131" t="s">
        <v>8</v>
      </c>
      <c r="B7492" s="132">
        <v>44873</v>
      </c>
      <c r="C7492" s="133">
        <v>23</v>
      </c>
      <c r="D7492" s="134">
        <v>81.461179999999999</v>
      </c>
    </row>
    <row r="7493" spans="1:4" x14ac:dyDescent="0.25">
      <c r="A7493" s="131" t="s">
        <v>8</v>
      </c>
      <c r="B7493" s="132">
        <v>44873</v>
      </c>
      <c r="C7493" s="133">
        <v>24</v>
      </c>
      <c r="D7493" s="134">
        <v>82.618920000000003</v>
      </c>
    </row>
    <row r="7494" spans="1:4" x14ac:dyDescent="0.25">
      <c r="A7494" s="131" t="s">
        <v>8</v>
      </c>
      <c r="B7494" s="132">
        <v>44874</v>
      </c>
      <c r="C7494" s="133">
        <v>1</v>
      </c>
      <c r="D7494" s="134">
        <v>78.518360000000001</v>
      </c>
    </row>
    <row r="7495" spans="1:4" x14ac:dyDescent="0.25">
      <c r="A7495" s="131" t="s">
        <v>8</v>
      </c>
      <c r="B7495" s="132">
        <v>44874</v>
      </c>
      <c r="C7495" s="133">
        <v>2</v>
      </c>
      <c r="D7495" s="134">
        <v>67.985320000000002</v>
      </c>
    </row>
    <row r="7496" spans="1:4" x14ac:dyDescent="0.25">
      <c r="A7496" s="131" t="s">
        <v>8</v>
      </c>
      <c r="B7496" s="132">
        <v>44874</v>
      </c>
      <c r="C7496" s="133">
        <v>3</v>
      </c>
      <c r="D7496" s="134">
        <v>67.366249999999994</v>
      </c>
    </row>
    <row r="7497" spans="1:4" x14ac:dyDescent="0.25">
      <c r="A7497" s="131" t="s">
        <v>8</v>
      </c>
      <c r="B7497" s="132">
        <v>44874</v>
      </c>
      <c r="C7497" s="133">
        <v>4</v>
      </c>
      <c r="D7497" s="134">
        <v>71.883390000000006</v>
      </c>
    </row>
    <row r="7498" spans="1:4" x14ac:dyDescent="0.25">
      <c r="A7498" s="131" t="s">
        <v>8</v>
      </c>
      <c r="B7498" s="132">
        <v>44874</v>
      </c>
      <c r="C7498" s="133">
        <v>5</v>
      </c>
      <c r="D7498" s="134">
        <v>85.843639999999994</v>
      </c>
    </row>
    <row r="7499" spans="1:4" x14ac:dyDescent="0.25">
      <c r="A7499" s="131" t="s">
        <v>8</v>
      </c>
      <c r="B7499" s="132">
        <v>44874</v>
      </c>
      <c r="C7499" s="133">
        <v>6</v>
      </c>
      <c r="D7499" s="134">
        <v>76.802099999999996</v>
      </c>
    </row>
    <row r="7500" spans="1:4" x14ac:dyDescent="0.25">
      <c r="A7500" s="131" t="s">
        <v>8</v>
      </c>
      <c r="B7500" s="132">
        <v>44874</v>
      </c>
      <c r="C7500" s="133">
        <v>7</v>
      </c>
      <c r="D7500" s="134">
        <v>78.662450000000007</v>
      </c>
    </row>
    <row r="7501" spans="1:4" x14ac:dyDescent="0.25">
      <c r="A7501" s="131" t="s">
        <v>8</v>
      </c>
      <c r="B7501" s="132">
        <v>44874</v>
      </c>
      <c r="C7501" s="133">
        <v>8</v>
      </c>
      <c r="D7501" s="134">
        <v>95.056169999999995</v>
      </c>
    </row>
    <row r="7502" spans="1:4" x14ac:dyDescent="0.25">
      <c r="A7502" s="131" t="s">
        <v>8</v>
      </c>
      <c r="B7502" s="132">
        <v>44874</v>
      </c>
      <c r="C7502" s="133">
        <v>9</v>
      </c>
      <c r="D7502" s="134">
        <v>106.51146</v>
      </c>
    </row>
    <row r="7503" spans="1:4" x14ac:dyDescent="0.25">
      <c r="A7503" s="131" t="s">
        <v>8</v>
      </c>
      <c r="B7503" s="132">
        <v>44874</v>
      </c>
      <c r="C7503" s="133">
        <v>10</v>
      </c>
      <c r="D7503" s="134">
        <v>103.28579999999999</v>
      </c>
    </row>
    <row r="7504" spans="1:4" x14ac:dyDescent="0.25">
      <c r="A7504" s="131" t="s">
        <v>8</v>
      </c>
      <c r="B7504" s="132">
        <v>44874</v>
      </c>
      <c r="C7504" s="133">
        <v>11</v>
      </c>
      <c r="D7504" s="134">
        <v>104.6302</v>
      </c>
    </row>
    <row r="7505" spans="1:4" x14ac:dyDescent="0.25">
      <c r="A7505" s="131" t="s">
        <v>8</v>
      </c>
      <c r="B7505" s="132">
        <v>44874</v>
      </c>
      <c r="C7505" s="133">
        <v>12</v>
      </c>
      <c r="D7505" s="134">
        <v>91.75394</v>
      </c>
    </row>
    <row r="7506" spans="1:4" x14ac:dyDescent="0.25">
      <c r="A7506" s="131" t="s">
        <v>8</v>
      </c>
      <c r="B7506" s="132">
        <v>44874</v>
      </c>
      <c r="C7506" s="133">
        <v>13</v>
      </c>
      <c r="D7506" s="134">
        <v>81.817629999999994</v>
      </c>
    </row>
    <row r="7507" spans="1:4" x14ac:dyDescent="0.25">
      <c r="A7507" s="131" t="s">
        <v>8</v>
      </c>
      <c r="B7507" s="132">
        <v>44874</v>
      </c>
      <c r="C7507" s="133">
        <v>14</v>
      </c>
      <c r="D7507" s="134">
        <v>91.593469999999996</v>
      </c>
    </row>
    <row r="7508" spans="1:4" x14ac:dyDescent="0.25">
      <c r="A7508" s="131" t="s">
        <v>8</v>
      </c>
      <c r="B7508" s="132">
        <v>44874</v>
      </c>
      <c r="C7508" s="133">
        <v>15</v>
      </c>
      <c r="D7508" s="134">
        <v>50.291179999999997</v>
      </c>
    </row>
    <row r="7509" spans="1:4" x14ac:dyDescent="0.25">
      <c r="A7509" s="131" t="s">
        <v>8</v>
      </c>
      <c r="B7509" s="132">
        <v>44874</v>
      </c>
      <c r="C7509" s="133">
        <v>16</v>
      </c>
      <c r="D7509" s="134">
        <v>46.413530000000002</v>
      </c>
    </row>
    <row r="7510" spans="1:4" x14ac:dyDescent="0.25">
      <c r="A7510" s="131" t="s">
        <v>8</v>
      </c>
      <c r="B7510" s="132">
        <v>44874</v>
      </c>
      <c r="C7510" s="133">
        <v>17</v>
      </c>
      <c r="D7510" s="134">
        <v>61.176940000000002</v>
      </c>
    </row>
    <row r="7511" spans="1:4" x14ac:dyDescent="0.25">
      <c r="A7511" s="131" t="s">
        <v>8</v>
      </c>
      <c r="B7511" s="132">
        <v>44874</v>
      </c>
      <c r="C7511" s="133">
        <v>18</v>
      </c>
      <c r="D7511" s="134">
        <v>77.699579999999997</v>
      </c>
    </row>
    <row r="7512" spans="1:4" x14ac:dyDescent="0.25">
      <c r="A7512" s="131" t="s">
        <v>8</v>
      </c>
      <c r="B7512" s="132">
        <v>44874</v>
      </c>
      <c r="C7512" s="133">
        <v>19</v>
      </c>
      <c r="D7512" s="134">
        <v>84.062650000000005</v>
      </c>
    </row>
    <row r="7513" spans="1:4" x14ac:dyDescent="0.25">
      <c r="A7513" s="131" t="s">
        <v>8</v>
      </c>
      <c r="B7513" s="132">
        <v>44874</v>
      </c>
      <c r="C7513" s="133">
        <v>20</v>
      </c>
      <c r="D7513" s="134">
        <v>82.685199999999995</v>
      </c>
    </row>
    <row r="7514" spans="1:4" x14ac:dyDescent="0.25">
      <c r="A7514" s="131" t="s">
        <v>8</v>
      </c>
      <c r="B7514" s="132">
        <v>44874</v>
      </c>
      <c r="C7514" s="133">
        <v>21</v>
      </c>
      <c r="D7514" s="134">
        <v>77.333119999999994</v>
      </c>
    </row>
    <row r="7515" spans="1:4" x14ac:dyDescent="0.25">
      <c r="A7515" s="131" t="s">
        <v>8</v>
      </c>
      <c r="B7515" s="132">
        <v>44874</v>
      </c>
      <c r="C7515" s="133">
        <v>22</v>
      </c>
      <c r="D7515" s="134">
        <v>73.381479999999996</v>
      </c>
    </row>
    <row r="7516" spans="1:4" x14ac:dyDescent="0.25">
      <c r="A7516" s="131" t="s">
        <v>8</v>
      </c>
      <c r="B7516" s="132">
        <v>44874</v>
      </c>
      <c r="C7516" s="133">
        <v>23</v>
      </c>
      <c r="D7516" s="134">
        <v>69.458870000000005</v>
      </c>
    </row>
    <row r="7517" spans="1:4" x14ac:dyDescent="0.25">
      <c r="A7517" s="131" t="s">
        <v>8</v>
      </c>
      <c r="B7517" s="132">
        <v>44874</v>
      </c>
      <c r="C7517" s="133">
        <v>24</v>
      </c>
      <c r="D7517" s="134">
        <v>66.446420000000003</v>
      </c>
    </row>
    <row r="7518" spans="1:4" x14ac:dyDescent="0.25">
      <c r="A7518" s="131" t="s">
        <v>8</v>
      </c>
      <c r="B7518" s="132">
        <v>44875</v>
      </c>
      <c r="C7518" s="133">
        <v>1</v>
      </c>
      <c r="D7518" s="134">
        <v>63.73265</v>
      </c>
    </row>
    <row r="7519" spans="1:4" x14ac:dyDescent="0.25">
      <c r="A7519" s="131" t="s">
        <v>8</v>
      </c>
      <c r="B7519" s="132">
        <v>44875</v>
      </c>
      <c r="C7519" s="133">
        <v>2</v>
      </c>
      <c r="D7519" s="134">
        <v>65.817610000000002</v>
      </c>
    </row>
    <row r="7520" spans="1:4" x14ac:dyDescent="0.25">
      <c r="A7520" s="131" t="s">
        <v>8</v>
      </c>
      <c r="B7520" s="132">
        <v>44875</v>
      </c>
      <c r="C7520" s="133">
        <v>3</v>
      </c>
      <c r="D7520" s="134">
        <v>66.155079999999998</v>
      </c>
    </row>
    <row r="7521" spans="1:4" x14ac:dyDescent="0.25">
      <c r="A7521" s="131" t="s">
        <v>8</v>
      </c>
      <c r="B7521" s="132">
        <v>44875</v>
      </c>
      <c r="C7521" s="133">
        <v>4</v>
      </c>
      <c r="D7521" s="134">
        <v>65.869720000000001</v>
      </c>
    </row>
    <row r="7522" spans="1:4" x14ac:dyDescent="0.25">
      <c r="A7522" s="131" t="s">
        <v>8</v>
      </c>
      <c r="B7522" s="132">
        <v>44875</v>
      </c>
      <c r="C7522" s="133">
        <v>5</v>
      </c>
      <c r="D7522" s="134">
        <v>77.094350000000006</v>
      </c>
    </row>
    <row r="7523" spans="1:4" x14ac:dyDescent="0.25">
      <c r="A7523" s="131" t="s">
        <v>8</v>
      </c>
      <c r="B7523" s="132">
        <v>44875</v>
      </c>
      <c r="C7523" s="133">
        <v>6</v>
      </c>
      <c r="D7523" s="134">
        <v>78.641649999999998</v>
      </c>
    </row>
    <row r="7524" spans="1:4" x14ac:dyDescent="0.25">
      <c r="A7524" s="131" t="s">
        <v>8</v>
      </c>
      <c r="B7524" s="132">
        <v>44875</v>
      </c>
      <c r="C7524" s="133">
        <v>7</v>
      </c>
      <c r="D7524" s="134">
        <v>86.578999999999994</v>
      </c>
    </row>
    <row r="7525" spans="1:4" x14ac:dyDescent="0.25">
      <c r="A7525" s="131" t="s">
        <v>8</v>
      </c>
      <c r="B7525" s="132">
        <v>44875</v>
      </c>
      <c r="C7525" s="133">
        <v>8</v>
      </c>
      <c r="D7525" s="134">
        <v>111.52755000000001</v>
      </c>
    </row>
    <row r="7526" spans="1:4" x14ac:dyDescent="0.25">
      <c r="A7526" s="131" t="s">
        <v>8</v>
      </c>
      <c r="B7526" s="132">
        <v>44875</v>
      </c>
      <c r="C7526" s="133">
        <v>9</v>
      </c>
      <c r="D7526" s="134">
        <v>89.707530000000006</v>
      </c>
    </row>
    <row r="7527" spans="1:4" x14ac:dyDescent="0.25">
      <c r="A7527" s="131" t="s">
        <v>8</v>
      </c>
      <c r="B7527" s="132">
        <v>44875</v>
      </c>
      <c r="C7527" s="133">
        <v>10</v>
      </c>
      <c r="D7527" s="134">
        <v>72.186840000000004</v>
      </c>
    </row>
    <row r="7528" spans="1:4" x14ac:dyDescent="0.25">
      <c r="A7528" s="131" t="s">
        <v>8</v>
      </c>
      <c r="B7528" s="132">
        <v>44875</v>
      </c>
      <c r="C7528" s="133">
        <v>11</v>
      </c>
      <c r="D7528" s="134">
        <v>71.40907</v>
      </c>
    </row>
    <row r="7529" spans="1:4" x14ac:dyDescent="0.25">
      <c r="A7529" s="131" t="s">
        <v>8</v>
      </c>
      <c r="B7529" s="132">
        <v>44875</v>
      </c>
      <c r="C7529" s="133">
        <v>12</v>
      </c>
      <c r="D7529" s="134">
        <v>78.520899999999997</v>
      </c>
    </row>
    <row r="7530" spans="1:4" x14ac:dyDescent="0.25">
      <c r="A7530" s="131" t="s">
        <v>8</v>
      </c>
      <c r="B7530" s="132">
        <v>44875</v>
      </c>
      <c r="C7530" s="133">
        <v>13</v>
      </c>
      <c r="D7530" s="134">
        <v>79.062560000000005</v>
      </c>
    </row>
    <row r="7531" spans="1:4" x14ac:dyDescent="0.25">
      <c r="A7531" s="131" t="s">
        <v>8</v>
      </c>
      <c r="B7531" s="132">
        <v>44875</v>
      </c>
      <c r="C7531" s="133">
        <v>14</v>
      </c>
      <c r="D7531" s="134">
        <v>76.096230000000006</v>
      </c>
    </row>
    <row r="7532" spans="1:4" x14ac:dyDescent="0.25">
      <c r="A7532" s="131" t="s">
        <v>8</v>
      </c>
      <c r="B7532" s="132">
        <v>44875</v>
      </c>
      <c r="C7532" s="133">
        <v>15</v>
      </c>
      <c r="D7532" s="134">
        <v>50.761699999999998</v>
      </c>
    </row>
    <row r="7533" spans="1:4" x14ac:dyDescent="0.25">
      <c r="A7533" s="131" t="s">
        <v>8</v>
      </c>
      <c r="B7533" s="132">
        <v>44875</v>
      </c>
      <c r="C7533" s="133">
        <v>16</v>
      </c>
      <c r="D7533" s="134">
        <v>53.12482</v>
      </c>
    </row>
    <row r="7534" spans="1:4" x14ac:dyDescent="0.25">
      <c r="A7534" s="131" t="s">
        <v>8</v>
      </c>
      <c r="B7534" s="132">
        <v>44875</v>
      </c>
      <c r="C7534" s="133">
        <v>17</v>
      </c>
      <c r="D7534" s="134">
        <v>76.226429999999993</v>
      </c>
    </row>
    <row r="7535" spans="1:4" x14ac:dyDescent="0.25">
      <c r="A7535" s="131" t="s">
        <v>8</v>
      </c>
      <c r="B7535" s="132">
        <v>44875</v>
      </c>
      <c r="C7535" s="133">
        <v>18</v>
      </c>
      <c r="D7535" s="134">
        <v>125.08347000000001</v>
      </c>
    </row>
    <row r="7536" spans="1:4" x14ac:dyDescent="0.25">
      <c r="A7536" s="131" t="s">
        <v>8</v>
      </c>
      <c r="B7536" s="132">
        <v>44875</v>
      </c>
      <c r="C7536" s="133">
        <v>19</v>
      </c>
      <c r="D7536" s="134">
        <v>101.8441</v>
      </c>
    </row>
    <row r="7537" spans="1:4" x14ac:dyDescent="0.25">
      <c r="A7537" s="131" t="s">
        <v>8</v>
      </c>
      <c r="B7537" s="132">
        <v>44875</v>
      </c>
      <c r="C7537" s="133">
        <v>20</v>
      </c>
      <c r="D7537" s="134">
        <v>95.505129999999994</v>
      </c>
    </row>
    <row r="7538" spans="1:4" x14ac:dyDescent="0.25">
      <c r="A7538" s="131" t="s">
        <v>8</v>
      </c>
      <c r="B7538" s="132">
        <v>44875</v>
      </c>
      <c r="C7538" s="133">
        <v>21</v>
      </c>
      <c r="D7538" s="134">
        <v>94.175070000000005</v>
      </c>
    </row>
    <row r="7539" spans="1:4" x14ac:dyDescent="0.25">
      <c r="A7539" s="131" t="s">
        <v>8</v>
      </c>
      <c r="B7539" s="132">
        <v>44875</v>
      </c>
      <c r="C7539" s="133">
        <v>22</v>
      </c>
      <c r="D7539" s="134">
        <v>94.011840000000007</v>
      </c>
    </row>
    <row r="7540" spans="1:4" x14ac:dyDescent="0.25">
      <c r="A7540" s="131" t="s">
        <v>8</v>
      </c>
      <c r="B7540" s="132">
        <v>44875</v>
      </c>
      <c r="C7540" s="133">
        <v>23</v>
      </c>
      <c r="D7540" s="134">
        <v>98.932320000000004</v>
      </c>
    </row>
    <row r="7541" spans="1:4" x14ac:dyDescent="0.25">
      <c r="A7541" s="131" t="s">
        <v>8</v>
      </c>
      <c r="B7541" s="132">
        <v>44875</v>
      </c>
      <c r="C7541" s="133">
        <v>24</v>
      </c>
      <c r="D7541" s="134">
        <v>95.834029999999998</v>
      </c>
    </row>
    <row r="7542" spans="1:4" x14ac:dyDescent="0.25">
      <c r="A7542" s="131" t="s">
        <v>8</v>
      </c>
      <c r="B7542" s="132">
        <v>44876</v>
      </c>
      <c r="C7542" s="133">
        <v>1</v>
      </c>
      <c r="D7542" s="134">
        <v>89.912930000000003</v>
      </c>
    </row>
    <row r="7543" spans="1:4" x14ac:dyDescent="0.25">
      <c r="A7543" s="131" t="s">
        <v>8</v>
      </c>
      <c r="B7543" s="132">
        <v>44876</v>
      </c>
      <c r="C7543" s="133">
        <v>2</v>
      </c>
      <c r="D7543" s="134">
        <v>86.0946</v>
      </c>
    </row>
    <row r="7544" spans="1:4" x14ac:dyDescent="0.25">
      <c r="A7544" s="131" t="s">
        <v>8</v>
      </c>
      <c r="B7544" s="132">
        <v>44876</v>
      </c>
      <c r="C7544" s="133">
        <v>3</v>
      </c>
      <c r="D7544" s="134">
        <v>84.899349999999998</v>
      </c>
    </row>
    <row r="7545" spans="1:4" x14ac:dyDescent="0.25">
      <c r="A7545" s="131" t="s">
        <v>8</v>
      </c>
      <c r="B7545" s="132">
        <v>44876</v>
      </c>
      <c r="C7545" s="133">
        <v>4</v>
      </c>
      <c r="D7545" s="134">
        <v>80.941760000000002</v>
      </c>
    </row>
    <row r="7546" spans="1:4" x14ac:dyDescent="0.25">
      <c r="A7546" s="131" t="s">
        <v>8</v>
      </c>
      <c r="B7546" s="132">
        <v>44876</v>
      </c>
      <c r="C7546" s="133">
        <v>5</v>
      </c>
      <c r="D7546" s="134">
        <v>80.832669999999993</v>
      </c>
    </row>
    <row r="7547" spans="1:4" x14ac:dyDescent="0.25">
      <c r="A7547" s="131" t="s">
        <v>8</v>
      </c>
      <c r="B7547" s="132">
        <v>44876</v>
      </c>
      <c r="C7547" s="133">
        <v>6</v>
      </c>
      <c r="D7547" s="134">
        <v>87.375140000000002</v>
      </c>
    </row>
    <row r="7548" spans="1:4" x14ac:dyDescent="0.25">
      <c r="A7548" s="131" t="s">
        <v>8</v>
      </c>
      <c r="B7548" s="132">
        <v>44876</v>
      </c>
      <c r="C7548" s="133">
        <v>7</v>
      </c>
      <c r="D7548" s="134">
        <v>91.105310000000003</v>
      </c>
    </row>
    <row r="7549" spans="1:4" x14ac:dyDescent="0.25">
      <c r="A7549" s="131" t="s">
        <v>8</v>
      </c>
      <c r="B7549" s="132">
        <v>44876</v>
      </c>
      <c r="C7549" s="133">
        <v>8</v>
      </c>
      <c r="D7549" s="134">
        <v>104.97225</v>
      </c>
    </row>
    <row r="7550" spans="1:4" x14ac:dyDescent="0.25">
      <c r="A7550" s="131" t="s">
        <v>8</v>
      </c>
      <c r="B7550" s="132">
        <v>44876</v>
      </c>
      <c r="C7550" s="133">
        <v>9</v>
      </c>
      <c r="D7550" s="134">
        <v>74.121340000000004</v>
      </c>
    </row>
    <row r="7551" spans="1:4" x14ac:dyDescent="0.25">
      <c r="A7551" s="131" t="s">
        <v>8</v>
      </c>
      <c r="B7551" s="132">
        <v>44876</v>
      </c>
      <c r="C7551" s="133">
        <v>10</v>
      </c>
      <c r="D7551" s="134">
        <v>66.789670000000001</v>
      </c>
    </row>
    <row r="7552" spans="1:4" x14ac:dyDescent="0.25">
      <c r="A7552" s="131" t="s">
        <v>8</v>
      </c>
      <c r="B7552" s="132">
        <v>44876</v>
      </c>
      <c r="C7552" s="133">
        <v>11</v>
      </c>
      <c r="D7552" s="134">
        <v>64.085210000000004</v>
      </c>
    </row>
    <row r="7553" spans="1:4" x14ac:dyDescent="0.25">
      <c r="A7553" s="131" t="s">
        <v>8</v>
      </c>
      <c r="B7553" s="132">
        <v>44876</v>
      </c>
      <c r="C7553" s="133">
        <v>12</v>
      </c>
      <c r="D7553" s="134">
        <v>70.450749999999999</v>
      </c>
    </row>
    <row r="7554" spans="1:4" x14ac:dyDescent="0.25">
      <c r="A7554" s="131" t="s">
        <v>8</v>
      </c>
      <c r="B7554" s="132">
        <v>44876</v>
      </c>
      <c r="C7554" s="133">
        <v>13</v>
      </c>
      <c r="D7554" s="134">
        <v>58.474679999999999</v>
      </c>
    </row>
    <row r="7555" spans="1:4" x14ac:dyDescent="0.25">
      <c r="A7555" s="131" t="s">
        <v>8</v>
      </c>
      <c r="B7555" s="132">
        <v>44876</v>
      </c>
      <c r="C7555" s="133">
        <v>14</v>
      </c>
      <c r="D7555" s="134">
        <v>57.637160000000002</v>
      </c>
    </row>
    <row r="7556" spans="1:4" x14ac:dyDescent="0.25">
      <c r="A7556" s="131" t="s">
        <v>8</v>
      </c>
      <c r="B7556" s="132">
        <v>44876</v>
      </c>
      <c r="C7556" s="133">
        <v>15</v>
      </c>
      <c r="D7556" s="134">
        <v>60.400930000000002</v>
      </c>
    </row>
    <row r="7557" spans="1:4" x14ac:dyDescent="0.25">
      <c r="A7557" s="131" t="s">
        <v>8</v>
      </c>
      <c r="B7557" s="132">
        <v>44876</v>
      </c>
      <c r="C7557" s="133">
        <v>16</v>
      </c>
      <c r="D7557" s="134">
        <v>64.806209999999993</v>
      </c>
    </row>
    <row r="7558" spans="1:4" x14ac:dyDescent="0.25">
      <c r="A7558" s="131" t="s">
        <v>8</v>
      </c>
      <c r="B7558" s="132">
        <v>44876</v>
      </c>
      <c r="C7558" s="133">
        <v>17</v>
      </c>
      <c r="D7558" s="134">
        <v>105.42001999999999</v>
      </c>
    </row>
    <row r="7559" spans="1:4" x14ac:dyDescent="0.25">
      <c r="A7559" s="131" t="s">
        <v>8</v>
      </c>
      <c r="B7559" s="132">
        <v>44876</v>
      </c>
      <c r="C7559" s="133">
        <v>18</v>
      </c>
      <c r="D7559" s="134">
        <v>83.65607</v>
      </c>
    </row>
    <row r="7560" spans="1:4" x14ac:dyDescent="0.25">
      <c r="A7560" s="131" t="s">
        <v>8</v>
      </c>
      <c r="B7560" s="132">
        <v>44876</v>
      </c>
      <c r="C7560" s="133">
        <v>19</v>
      </c>
      <c r="D7560" s="134">
        <v>90.867689999999996</v>
      </c>
    </row>
    <row r="7561" spans="1:4" x14ac:dyDescent="0.25">
      <c r="A7561" s="131" t="s">
        <v>8</v>
      </c>
      <c r="B7561" s="132">
        <v>44876</v>
      </c>
      <c r="C7561" s="133">
        <v>20</v>
      </c>
      <c r="D7561" s="134">
        <v>85.505459999999999</v>
      </c>
    </row>
    <row r="7562" spans="1:4" x14ac:dyDescent="0.25">
      <c r="A7562" s="131" t="s">
        <v>8</v>
      </c>
      <c r="B7562" s="132">
        <v>44876</v>
      </c>
      <c r="C7562" s="133">
        <v>21</v>
      </c>
      <c r="D7562" s="134">
        <v>93.280090000000001</v>
      </c>
    </row>
    <row r="7563" spans="1:4" x14ac:dyDescent="0.25">
      <c r="A7563" s="131" t="s">
        <v>8</v>
      </c>
      <c r="B7563" s="132">
        <v>44876</v>
      </c>
      <c r="C7563" s="133">
        <v>22</v>
      </c>
      <c r="D7563" s="134">
        <v>90.150949999999995</v>
      </c>
    </row>
    <row r="7564" spans="1:4" x14ac:dyDescent="0.25">
      <c r="A7564" s="131" t="s">
        <v>8</v>
      </c>
      <c r="B7564" s="132">
        <v>44876</v>
      </c>
      <c r="C7564" s="133">
        <v>23</v>
      </c>
      <c r="D7564" s="134">
        <v>99.027389999999997</v>
      </c>
    </row>
    <row r="7565" spans="1:4" x14ac:dyDescent="0.25">
      <c r="A7565" s="131" t="s">
        <v>8</v>
      </c>
      <c r="B7565" s="132">
        <v>44876</v>
      </c>
      <c r="C7565" s="133">
        <v>24</v>
      </c>
      <c r="D7565" s="134">
        <v>86.538570000000007</v>
      </c>
    </row>
    <row r="7566" spans="1:4" x14ac:dyDescent="0.25">
      <c r="A7566" s="131" t="s">
        <v>8</v>
      </c>
      <c r="B7566" s="132">
        <v>44877</v>
      </c>
      <c r="C7566" s="133">
        <v>1</v>
      </c>
      <c r="D7566" s="134">
        <v>82.448639999999997</v>
      </c>
    </row>
    <row r="7567" spans="1:4" x14ac:dyDescent="0.25">
      <c r="A7567" s="131" t="s">
        <v>8</v>
      </c>
      <c r="B7567" s="132">
        <v>44877</v>
      </c>
      <c r="C7567" s="133">
        <v>2</v>
      </c>
      <c r="D7567" s="134">
        <v>80.170479999999998</v>
      </c>
    </row>
    <row r="7568" spans="1:4" x14ac:dyDescent="0.25">
      <c r="A7568" s="131" t="s">
        <v>8</v>
      </c>
      <c r="B7568" s="132">
        <v>44877</v>
      </c>
      <c r="C7568" s="133">
        <v>3</v>
      </c>
      <c r="D7568" s="134">
        <v>81.978430000000003</v>
      </c>
    </row>
    <row r="7569" spans="1:4" x14ac:dyDescent="0.25">
      <c r="A7569" s="131" t="s">
        <v>8</v>
      </c>
      <c r="B7569" s="132">
        <v>44877</v>
      </c>
      <c r="C7569" s="133">
        <v>4</v>
      </c>
      <c r="D7569" s="134">
        <v>86.699060000000003</v>
      </c>
    </row>
    <row r="7570" spans="1:4" x14ac:dyDescent="0.25">
      <c r="A7570" s="131" t="s">
        <v>8</v>
      </c>
      <c r="B7570" s="132">
        <v>44877</v>
      </c>
      <c r="C7570" s="133">
        <v>5</v>
      </c>
      <c r="D7570" s="134">
        <v>89.47945</v>
      </c>
    </row>
    <row r="7571" spans="1:4" x14ac:dyDescent="0.25">
      <c r="A7571" s="131" t="s">
        <v>8</v>
      </c>
      <c r="B7571" s="132">
        <v>44877</v>
      </c>
      <c r="C7571" s="133">
        <v>6</v>
      </c>
      <c r="D7571" s="134">
        <v>88.226960000000005</v>
      </c>
    </row>
    <row r="7572" spans="1:4" x14ac:dyDescent="0.25">
      <c r="A7572" s="131" t="s">
        <v>8</v>
      </c>
      <c r="B7572" s="132">
        <v>44877</v>
      </c>
      <c r="C7572" s="133">
        <v>7</v>
      </c>
      <c r="D7572" s="134">
        <v>92.042249999999996</v>
      </c>
    </row>
    <row r="7573" spans="1:4" x14ac:dyDescent="0.25">
      <c r="A7573" s="131" t="s">
        <v>8</v>
      </c>
      <c r="B7573" s="132">
        <v>44877</v>
      </c>
      <c r="C7573" s="133">
        <v>8</v>
      </c>
      <c r="D7573" s="134">
        <v>89.210350000000005</v>
      </c>
    </row>
    <row r="7574" spans="1:4" x14ac:dyDescent="0.25">
      <c r="A7574" s="131" t="s">
        <v>8</v>
      </c>
      <c r="B7574" s="132">
        <v>44877</v>
      </c>
      <c r="C7574" s="133">
        <v>9</v>
      </c>
      <c r="D7574" s="134">
        <v>73.949079999999995</v>
      </c>
    </row>
    <row r="7575" spans="1:4" x14ac:dyDescent="0.25">
      <c r="A7575" s="131" t="s">
        <v>8</v>
      </c>
      <c r="B7575" s="132">
        <v>44877</v>
      </c>
      <c r="C7575" s="133">
        <v>10</v>
      </c>
      <c r="D7575" s="134">
        <v>83.886380000000003</v>
      </c>
    </row>
    <row r="7576" spans="1:4" x14ac:dyDescent="0.25">
      <c r="A7576" s="131" t="s">
        <v>8</v>
      </c>
      <c r="B7576" s="132">
        <v>44877</v>
      </c>
      <c r="C7576" s="133">
        <v>11</v>
      </c>
      <c r="D7576" s="134">
        <v>81.840789999999998</v>
      </c>
    </row>
    <row r="7577" spans="1:4" x14ac:dyDescent="0.25">
      <c r="A7577" s="131" t="s">
        <v>8</v>
      </c>
      <c r="B7577" s="132">
        <v>44877</v>
      </c>
      <c r="C7577" s="133">
        <v>12</v>
      </c>
      <c r="D7577" s="134">
        <v>78.100120000000004</v>
      </c>
    </row>
    <row r="7578" spans="1:4" x14ac:dyDescent="0.25">
      <c r="A7578" s="131" t="s">
        <v>8</v>
      </c>
      <c r="B7578" s="132">
        <v>44877</v>
      </c>
      <c r="C7578" s="133">
        <v>13</v>
      </c>
      <c r="D7578" s="134">
        <v>78.269829999999999</v>
      </c>
    </row>
    <row r="7579" spans="1:4" x14ac:dyDescent="0.25">
      <c r="A7579" s="131" t="s">
        <v>8</v>
      </c>
      <c r="B7579" s="132">
        <v>44877</v>
      </c>
      <c r="C7579" s="133">
        <v>14</v>
      </c>
      <c r="D7579" s="134">
        <v>73.39049</v>
      </c>
    </row>
    <row r="7580" spans="1:4" x14ac:dyDescent="0.25">
      <c r="A7580" s="131" t="s">
        <v>8</v>
      </c>
      <c r="B7580" s="132">
        <v>44877</v>
      </c>
      <c r="C7580" s="133">
        <v>15</v>
      </c>
      <c r="D7580" s="134">
        <v>69.424340000000001</v>
      </c>
    </row>
    <row r="7581" spans="1:4" x14ac:dyDescent="0.25">
      <c r="A7581" s="131" t="s">
        <v>8</v>
      </c>
      <c r="B7581" s="132">
        <v>44877</v>
      </c>
      <c r="C7581" s="133">
        <v>16</v>
      </c>
      <c r="D7581" s="134">
        <v>74.950540000000004</v>
      </c>
    </row>
    <row r="7582" spans="1:4" x14ac:dyDescent="0.25">
      <c r="A7582" s="131" t="s">
        <v>8</v>
      </c>
      <c r="B7582" s="132">
        <v>44877</v>
      </c>
      <c r="C7582" s="133">
        <v>17</v>
      </c>
      <c r="D7582" s="134">
        <v>90.615120000000005</v>
      </c>
    </row>
    <row r="7583" spans="1:4" x14ac:dyDescent="0.25">
      <c r="A7583" s="131" t="s">
        <v>8</v>
      </c>
      <c r="B7583" s="132">
        <v>44877</v>
      </c>
      <c r="C7583" s="133">
        <v>18</v>
      </c>
      <c r="D7583" s="134">
        <v>94.885360000000006</v>
      </c>
    </row>
    <row r="7584" spans="1:4" x14ac:dyDescent="0.25">
      <c r="A7584" s="131" t="s">
        <v>8</v>
      </c>
      <c r="B7584" s="132">
        <v>44877</v>
      </c>
      <c r="C7584" s="133">
        <v>19</v>
      </c>
      <c r="D7584" s="134">
        <v>98.824219999999997</v>
      </c>
    </row>
    <row r="7585" spans="1:4" x14ac:dyDescent="0.25">
      <c r="A7585" s="131" t="s">
        <v>8</v>
      </c>
      <c r="B7585" s="132">
        <v>44877</v>
      </c>
      <c r="C7585" s="133">
        <v>20</v>
      </c>
      <c r="D7585" s="134">
        <v>91.819000000000003</v>
      </c>
    </row>
    <row r="7586" spans="1:4" x14ac:dyDescent="0.25">
      <c r="A7586" s="131" t="s">
        <v>8</v>
      </c>
      <c r="B7586" s="132">
        <v>44877</v>
      </c>
      <c r="C7586" s="133">
        <v>21</v>
      </c>
      <c r="D7586" s="134">
        <v>91.080269999999999</v>
      </c>
    </row>
    <row r="7587" spans="1:4" x14ac:dyDescent="0.25">
      <c r="A7587" s="131" t="s">
        <v>8</v>
      </c>
      <c r="B7587" s="132">
        <v>44877</v>
      </c>
      <c r="C7587" s="133">
        <v>22</v>
      </c>
      <c r="D7587" s="134">
        <v>94.960989999999995</v>
      </c>
    </row>
    <row r="7588" spans="1:4" x14ac:dyDescent="0.25">
      <c r="A7588" s="131" t="s">
        <v>8</v>
      </c>
      <c r="B7588" s="132">
        <v>44877</v>
      </c>
      <c r="C7588" s="133">
        <v>23</v>
      </c>
      <c r="D7588" s="134">
        <v>91.638729999999995</v>
      </c>
    </row>
    <row r="7589" spans="1:4" x14ac:dyDescent="0.25">
      <c r="A7589" s="131" t="s">
        <v>8</v>
      </c>
      <c r="B7589" s="132">
        <v>44877</v>
      </c>
      <c r="C7589" s="133">
        <v>24</v>
      </c>
      <c r="D7589" s="134">
        <v>88.480339999999998</v>
      </c>
    </row>
    <row r="7590" spans="1:4" x14ac:dyDescent="0.25">
      <c r="A7590" s="131" t="s">
        <v>8</v>
      </c>
      <c r="B7590" s="132">
        <v>44878</v>
      </c>
      <c r="C7590" s="133">
        <v>1</v>
      </c>
      <c r="D7590" s="134">
        <v>80.030019999999993</v>
      </c>
    </row>
    <row r="7591" spans="1:4" x14ac:dyDescent="0.25">
      <c r="A7591" s="131" t="s">
        <v>8</v>
      </c>
      <c r="B7591" s="132">
        <v>44878</v>
      </c>
      <c r="C7591" s="133">
        <v>2</v>
      </c>
      <c r="D7591" s="134">
        <v>80.260159999999999</v>
      </c>
    </row>
    <row r="7592" spans="1:4" x14ac:dyDescent="0.25">
      <c r="A7592" s="131" t="s">
        <v>8</v>
      </c>
      <c r="B7592" s="132">
        <v>44878</v>
      </c>
      <c r="C7592" s="133">
        <v>3</v>
      </c>
      <c r="D7592" s="134">
        <v>79.819569999999999</v>
      </c>
    </row>
    <row r="7593" spans="1:4" x14ac:dyDescent="0.25">
      <c r="A7593" s="131" t="s">
        <v>8</v>
      </c>
      <c r="B7593" s="132">
        <v>44878</v>
      </c>
      <c r="C7593" s="133">
        <v>4</v>
      </c>
      <c r="D7593" s="134">
        <v>82.695369999999997</v>
      </c>
    </row>
    <row r="7594" spans="1:4" x14ac:dyDescent="0.25">
      <c r="A7594" s="131" t="s">
        <v>8</v>
      </c>
      <c r="B7594" s="132">
        <v>44878</v>
      </c>
      <c r="C7594" s="133">
        <v>5</v>
      </c>
      <c r="D7594" s="134">
        <v>85.176379999999995</v>
      </c>
    </row>
    <row r="7595" spans="1:4" x14ac:dyDescent="0.25">
      <c r="A7595" s="131" t="s">
        <v>8</v>
      </c>
      <c r="B7595" s="132">
        <v>44878</v>
      </c>
      <c r="C7595" s="133">
        <v>6</v>
      </c>
      <c r="D7595" s="134">
        <v>78.312250000000006</v>
      </c>
    </row>
    <row r="7596" spans="1:4" x14ac:dyDescent="0.25">
      <c r="A7596" s="131" t="s">
        <v>8</v>
      </c>
      <c r="B7596" s="132">
        <v>44878</v>
      </c>
      <c r="C7596" s="133">
        <v>7</v>
      </c>
      <c r="D7596" s="134">
        <v>75.132919999999999</v>
      </c>
    </row>
    <row r="7597" spans="1:4" x14ac:dyDescent="0.25">
      <c r="A7597" s="131" t="s">
        <v>8</v>
      </c>
      <c r="B7597" s="132">
        <v>44878</v>
      </c>
      <c r="C7597" s="133">
        <v>8</v>
      </c>
      <c r="D7597" s="134">
        <v>80.688130000000001</v>
      </c>
    </row>
    <row r="7598" spans="1:4" x14ac:dyDescent="0.25">
      <c r="A7598" s="131" t="s">
        <v>8</v>
      </c>
      <c r="B7598" s="132">
        <v>44878</v>
      </c>
      <c r="C7598" s="133">
        <v>9</v>
      </c>
      <c r="D7598" s="134">
        <v>72.349239999999995</v>
      </c>
    </row>
    <row r="7599" spans="1:4" x14ac:dyDescent="0.25">
      <c r="A7599" s="131" t="s">
        <v>8</v>
      </c>
      <c r="B7599" s="132">
        <v>44878</v>
      </c>
      <c r="C7599" s="133">
        <v>10</v>
      </c>
      <c r="D7599" s="134">
        <v>80.255899999999997</v>
      </c>
    </row>
    <row r="7600" spans="1:4" x14ac:dyDescent="0.25">
      <c r="A7600" s="131" t="s">
        <v>8</v>
      </c>
      <c r="B7600" s="132">
        <v>44878</v>
      </c>
      <c r="C7600" s="133">
        <v>11</v>
      </c>
      <c r="D7600" s="134">
        <v>78.719220000000007</v>
      </c>
    </row>
    <row r="7601" spans="1:4" x14ac:dyDescent="0.25">
      <c r="A7601" s="131" t="s">
        <v>8</v>
      </c>
      <c r="B7601" s="132">
        <v>44878</v>
      </c>
      <c r="C7601" s="133">
        <v>12</v>
      </c>
      <c r="D7601" s="134">
        <v>78.636560000000003</v>
      </c>
    </row>
    <row r="7602" spans="1:4" x14ac:dyDescent="0.25">
      <c r="A7602" s="131" t="s">
        <v>8</v>
      </c>
      <c r="B7602" s="132">
        <v>44878</v>
      </c>
      <c r="C7602" s="133">
        <v>13</v>
      </c>
      <c r="D7602" s="134">
        <v>80.146600000000007</v>
      </c>
    </row>
    <row r="7603" spans="1:4" x14ac:dyDescent="0.25">
      <c r="A7603" s="131" t="s">
        <v>8</v>
      </c>
      <c r="B7603" s="132">
        <v>44878</v>
      </c>
      <c r="C7603" s="133">
        <v>14</v>
      </c>
      <c r="D7603" s="134">
        <v>69.101939999999999</v>
      </c>
    </row>
    <row r="7604" spans="1:4" x14ac:dyDescent="0.25">
      <c r="A7604" s="131" t="s">
        <v>8</v>
      </c>
      <c r="B7604" s="132">
        <v>44878</v>
      </c>
      <c r="C7604" s="133">
        <v>15</v>
      </c>
      <c r="D7604" s="134">
        <v>63.436360000000001</v>
      </c>
    </row>
    <row r="7605" spans="1:4" x14ac:dyDescent="0.25">
      <c r="A7605" s="131" t="s">
        <v>8</v>
      </c>
      <c r="B7605" s="132">
        <v>44878</v>
      </c>
      <c r="C7605" s="133">
        <v>16</v>
      </c>
      <c r="D7605" s="134">
        <v>66.731080000000006</v>
      </c>
    </row>
    <row r="7606" spans="1:4" x14ac:dyDescent="0.25">
      <c r="A7606" s="131" t="s">
        <v>8</v>
      </c>
      <c r="B7606" s="132">
        <v>44878</v>
      </c>
      <c r="C7606" s="133">
        <v>17</v>
      </c>
      <c r="D7606" s="134">
        <v>71.559510000000003</v>
      </c>
    </row>
    <row r="7607" spans="1:4" x14ac:dyDescent="0.25">
      <c r="A7607" s="131" t="s">
        <v>8</v>
      </c>
      <c r="B7607" s="132">
        <v>44878</v>
      </c>
      <c r="C7607" s="133">
        <v>18</v>
      </c>
      <c r="D7607" s="134">
        <v>87.640169999999998</v>
      </c>
    </row>
    <row r="7608" spans="1:4" x14ac:dyDescent="0.25">
      <c r="A7608" s="131" t="s">
        <v>8</v>
      </c>
      <c r="B7608" s="132">
        <v>44878</v>
      </c>
      <c r="C7608" s="133">
        <v>19</v>
      </c>
      <c r="D7608" s="134">
        <v>107.45898</v>
      </c>
    </row>
    <row r="7609" spans="1:4" x14ac:dyDescent="0.25">
      <c r="A7609" s="131" t="s">
        <v>8</v>
      </c>
      <c r="B7609" s="132">
        <v>44878</v>
      </c>
      <c r="C7609" s="133">
        <v>20</v>
      </c>
      <c r="D7609" s="134">
        <v>91.215140000000005</v>
      </c>
    </row>
    <row r="7610" spans="1:4" x14ac:dyDescent="0.25">
      <c r="A7610" s="131" t="s">
        <v>8</v>
      </c>
      <c r="B7610" s="132">
        <v>44878</v>
      </c>
      <c r="C7610" s="133">
        <v>21</v>
      </c>
      <c r="D7610" s="134">
        <v>85.892060000000001</v>
      </c>
    </row>
    <row r="7611" spans="1:4" x14ac:dyDescent="0.25">
      <c r="A7611" s="131" t="s">
        <v>8</v>
      </c>
      <c r="B7611" s="132">
        <v>44878</v>
      </c>
      <c r="C7611" s="133">
        <v>22</v>
      </c>
      <c r="D7611" s="134">
        <v>85.092969999999994</v>
      </c>
    </row>
    <row r="7612" spans="1:4" x14ac:dyDescent="0.25">
      <c r="A7612" s="131" t="s">
        <v>8</v>
      </c>
      <c r="B7612" s="132">
        <v>44878</v>
      </c>
      <c r="C7612" s="133">
        <v>23</v>
      </c>
      <c r="D7612" s="134">
        <v>84.991659999999996</v>
      </c>
    </row>
    <row r="7613" spans="1:4" x14ac:dyDescent="0.25">
      <c r="A7613" s="131" t="s">
        <v>8</v>
      </c>
      <c r="B7613" s="132">
        <v>44878</v>
      </c>
      <c r="C7613" s="133">
        <v>24</v>
      </c>
      <c r="D7613" s="134">
        <v>85.485749999999996</v>
      </c>
    </row>
    <row r="7614" spans="1:4" x14ac:dyDescent="0.25">
      <c r="A7614" s="131" t="s">
        <v>8</v>
      </c>
      <c r="B7614" s="132">
        <v>44879</v>
      </c>
      <c r="C7614" s="133">
        <v>1</v>
      </c>
      <c r="D7614" s="134">
        <v>82.995329999999996</v>
      </c>
    </row>
    <row r="7615" spans="1:4" x14ac:dyDescent="0.25">
      <c r="A7615" s="131" t="s">
        <v>8</v>
      </c>
      <c r="B7615" s="132">
        <v>44879</v>
      </c>
      <c r="C7615" s="133">
        <v>2</v>
      </c>
      <c r="D7615" s="134">
        <v>83.127930000000006</v>
      </c>
    </row>
    <row r="7616" spans="1:4" x14ac:dyDescent="0.25">
      <c r="A7616" s="131" t="s">
        <v>8</v>
      </c>
      <c r="B7616" s="132">
        <v>44879</v>
      </c>
      <c r="C7616" s="133">
        <v>3</v>
      </c>
      <c r="D7616" s="134">
        <v>79.496309999999994</v>
      </c>
    </row>
    <row r="7617" spans="1:4" x14ac:dyDescent="0.25">
      <c r="A7617" s="131" t="s">
        <v>8</v>
      </c>
      <c r="B7617" s="132">
        <v>44879</v>
      </c>
      <c r="C7617" s="133">
        <v>4</v>
      </c>
      <c r="D7617" s="134">
        <v>85.639359999999996</v>
      </c>
    </row>
    <row r="7618" spans="1:4" x14ac:dyDescent="0.25">
      <c r="A7618" s="131" t="s">
        <v>8</v>
      </c>
      <c r="B7618" s="132">
        <v>44879</v>
      </c>
      <c r="C7618" s="133">
        <v>5</v>
      </c>
      <c r="D7618" s="134">
        <v>79.163129999999995</v>
      </c>
    </row>
    <row r="7619" spans="1:4" x14ac:dyDescent="0.25">
      <c r="A7619" s="131" t="s">
        <v>8</v>
      </c>
      <c r="B7619" s="132">
        <v>44879</v>
      </c>
      <c r="C7619" s="133">
        <v>6</v>
      </c>
      <c r="D7619" s="134">
        <v>83.783929999999998</v>
      </c>
    </row>
    <row r="7620" spans="1:4" x14ac:dyDescent="0.25">
      <c r="A7620" s="131" t="s">
        <v>8</v>
      </c>
      <c r="B7620" s="132">
        <v>44879</v>
      </c>
      <c r="C7620" s="133">
        <v>7</v>
      </c>
      <c r="D7620" s="134">
        <v>94.059380000000004</v>
      </c>
    </row>
    <row r="7621" spans="1:4" x14ac:dyDescent="0.25">
      <c r="A7621" s="131" t="s">
        <v>8</v>
      </c>
      <c r="B7621" s="132">
        <v>44879</v>
      </c>
      <c r="C7621" s="133">
        <v>8</v>
      </c>
      <c r="D7621" s="134">
        <v>128.97564</v>
      </c>
    </row>
    <row r="7622" spans="1:4" x14ac:dyDescent="0.25">
      <c r="A7622" s="131" t="s">
        <v>8</v>
      </c>
      <c r="B7622" s="132">
        <v>44879</v>
      </c>
      <c r="C7622" s="133">
        <v>9</v>
      </c>
      <c r="D7622" s="134">
        <v>94.95035</v>
      </c>
    </row>
    <row r="7623" spans="1:4" x14ac:dyDescent="0.25">
      <c r="A7623" s="131" t="s">
        <v>8</v>
      </c>
      <c r="B7623" s="132">
        <v>44879</v>
      </c>
      <c r="C7623" s="133">
        <v>10</v>
      </c>
      <c r="D7623" s="134">
        <v>87.653270000000006</v>
      </c>
    </row>
    <row r="7624" spans="1:4" x14ac:dyDescent="0.25">
      <c r="A7624" s="131" t="s">
        <v>8</v>
      </c>
      <c r="B7624" s="132">
        <v>44879</v>
      </c>
      <c r="C7624" s="133">
        <v>11</v>
      </c>
      <c r="D7624" s="134">
        <v>79.814170000000004</v>
      </c>
    </row>
    <row r="7625" spans="1:4" x14ac:dyDescent="0.25">
      <c r="A7625" s="131" t="s">
        <v>8</v>
      </c>
      <c r="B7625" s="132">
        <v>44879</v>
      </c>
      <c r="C7625" s="133">
        <v>12</v>
      </c>
      <c r="D7625" s="134">
        <v>80.091849999999994</v>
      </c>
    </row>
    <row r="7626" spans="1:4" x14ac:dyDescent="0.25">
      <c r="A7626" s="131" t="s">
        <v>8</v>
      </c>
      <c r="B7626" s="132">
        <v>44879</v>
      </c>
      <c r="C7626" s="133">
        <v>13</v>
      </c>
      <c r="D7626" s="134">
        <v>72.276539999999997</v>
      </c>
    </row>
    <row r="7627" spans="1:4" x14ac:dyDescent="0.25">
      <c r="A7627" s="131" t="s">
        <v>8</v>
      </c>
      <c r="B7627" s="132">
        <v>44879</v>
      </c>
      <c r="C7627" s="133">
        <v>14</v>
      </c>
      <c r="D7627" s="134">
        <v>80.930250000000001</v>
      </c>
    </row>
    <row r="7628" spans="1:4" x14ac:dyDescent="0.25">
      <c r="A7628" s="131" t="s">
        <v>8</v>
      </c>
      <c r="B7628" s="132">
        <v>44879</v>
      </c>
      <c r="C7628" s="133">
        <v>15</v>
      </c>
      <c r="D7628" s="134">
        <v>74.149799999999999</v>
      </c>
    </row>
    <row r="7629" spans="1:4" x14ac:dyDescent="0.25">
      <c r="A7629" s="131" t="s">
        <v>8</v>
      </c>
      <c r="B7629" s="132">
        <v>44879</v>
      </c>
      <c r="C7629" s="133">
        <v>16</v>
      </c>
      <c r="D7629" s="134">
        <v>77.810720000000003</v>
      </c>
    </row>
    <row r="7630" spans="1:4" x14ac:dyDescent="0.25">
      <c r="A7630" s="131" t="s">
        <v>8</v>
      </c>
      <c r="B7630" s="132">
        <v>44879</v>
      </c>
      <c r="C7630" s="133">
        <v>17</v>
      </c>
      <c r="D7630" s="134">
        <v>73.468220000000002</v>
      </c>
    </row>
    <row r="7631" spans="1:4" x14ac:dyDescent="0.25">
      <c r="A7631" s="131" t="s">
        <v>8</v>
      </c>
      <c r="B7631" s="132">
        <v>44879</v>
      </c>
      <c r="C7631" s="133">
        <v>18</v>
      </c>
      <c r="D7631" s="134">
        <v>100.179</v>
      </c>
    </row>
    <row r="7632" spans="1:4" x14ac:dyDescent="0.25">
      <c r="A7632" s="131" t="s">
        <v>8</v>
      </c>
      <c r="B7632" s="132">
        <v>44879</v>
      </c>
      <c r="C7632" s="133">
        <v>19</v>
      </c>
      <c r="D7632" s="134">
        <v>163.68142</v>
      </c>
    </row>
    <row r="7633" spans="1:4" x14ac:dyDescent="0.25">
      <c r="A7633" s="131" t="s">
        <v>8</v>
      </c>
      <c r="B7633" s="132">
        <v>44879</v>
      </c>
      <c r="C7633" s="133">
        <v>20</v>
      </c>
      <c r="D7633" s="134">
        <v>103.77412</v>
      </c>
    </row>
    <row r="7634" spans="1:4" x14ac:dyDescent="0.25">
      <c r="A7634" s="131" t="s">
        <v>8</v>
      </c>
      <c r="B7634" s="132">
        <v>44879</v>
      </c>
      <c r="C7634" s="133">
        <v>21</v>
      </c>
      <c r="D7634" s="134">
        <v>99.916219999999996</v>
      </c>
    </row>
    <row r="7635" spans="1:4" x14ac:dyDescent="0.25">
      <c r="A7635" s="131" t="s">
        <v>8</v>
      </c>
      <c r="B7635" s="132">
        <v>44879</v>
      </c>
      <c r="C7635" s="133">
        <v>22</v>
      </c>
      <c r="D7635" s="134">
        <v>109.12963999999999</v>
      </c>
    </row>
    <row r="7636" spans="1:4" x14ac:dyDescent="0.25">
      <c r="A7636" s="131" t="s">
        <v>8</v>
      </c>
      <c r="B7636" s="132">
        <v>44879</v>
      </c>
      <c r="C7636" s="133">
        <v>23</v>
      </c>
      <c r="D7636" s="134">
        <v>102.4558</v>
      </c>
    </row>
    <row r="7637" spans="1:4" x14ac:dyDescent="0.25">
      <c r="A7637" s="131" t="s">
        <v>8</v>
      </c>
      <c r="B7637" s="132">
        <v>44879</v>
      </c>
      <c r="C7637" s="133">
        <v>24</v>
      </c>
      <c r="D7637" s="134">
        <v>91.162040000000005</v>
      </c>
    </row>
    <row r="7638" spans="1:4" x14ac:dyDescent="0.25">
      <c r="A7638" s="131" t="s">
        <v>8</v>
      </c>
      <c r="B7638" s="132">
        <v>44880</v>
      </c>
      <c r="C7638" s="133">
        <v>1</v>
      </c>
      <c r="D7638" s="134">
        <v>81.764060000000001</v>
      </c>
    </row>
    <row r="7639" spans="1:4" x14ac:dyDescent="0.25">
      <c r="A7639" s="131" t="s">
        <v>8</v>
      </c>
      <c r="B7639" s="132">
        <v>44880</v>
      </c>
      <c r="C7639" s="133">
        <v>2</v>
      </c>
      <c r="D7639" s="134">
        <v>86.677210000000002</v>
      </c>
    </row>
    <row r="7640" spans="1:4" x14ac:dyDescent="0.25">
      <c r="A7640" s="131" t="s">
        <v>8</v>
      </c>
      <c r="B7640" s="132">
        <v>44880</v>
      </c>
      <c r="C7640" s="133">
        <v>3</v>
      </c>
      <c r="D7640" s="134">
        <v>95.743480000000005</v>
      </c>
    </row>
    <row r="7641" spans="1:4" x14ac:dyDescent="0.25">
      <c r="A7641" s="131" t="s">
        <v>8</v>
      </c>
      <c r="B7641" s="132">
        <v>44880</v>
      </c>
      <c r="C7641" s="133">
        <v>4</v>
      </c>
      <c r="D7641" s="134">
        <v>93.165610000000001</v>
      </c>
    </row>
    <row r="7642" spans="1:4" x14ac:dyDescent="0.25">
      <c r="A7642" s="131" t="s">
        <v>8</v>
      </c>
      <c r="B7642" s="132">
        <v>44880</v>
      </c>
      <c r="C7642" s="133">
        <v>5</v>
      </c>
      <c r="D7642" s="134">
        <v>94.113169999999997</v>
      </c>
    </row>
    <row r="7643" spans="1:4" x14ac:dyDescent="0.25">
      <c r="A7643" s="131" t="s">
        <v>8</v>
      </c>
      <c r="B7643" s="132">
        <v>44880</v>
      </c>
      <c r="C7643" s="133">
        <v>6</v>
      </c>
      <c r="D7643" s="134">
        <v>104.29445</v>
      </c>
    </row>
    <row r="7644" spans="1:4" x14ac:dyDescent="0.25">
      <c r="A7644" s="131" t="s">
        <v>8</v>
      </c>
      <c r="B7644" s="132">
        <v>44880</v>
      </c>
      <c r="C7644" s="133">
        <v>7</v>
      </c>
      <c r="D7644" s="134">
        <v>115.96765000000001</v>
      </c>
    </row>
    <row r="7645" spans="1:4" x14ac:dyDescent="0.25">
      <c r="A7645" s="131" t="s">
        <v>8</v>
      </c>
      <c r="B7645" s="132">
        <v>44880</v>
      </c>
      <c r="C7645" s="133">
        <v>8</v>
      </c>
      <c r="D7645" s="134">
        <v>121.03331</v>
      </c>
    </row>
    <row r="7646" spans="1:4" x14ac:dyDescent="0.25">
      <c r="A7646" s="131" t="s">
        <v>8</v>
      </c>
      <c r="B7646" s="132">
        <v>44880</v>
      </c>
      <c r="C7646" s="133">
        <v>9</v>
      </c>
      <c r="D7646" s="134">
        <v>90.490889999999993</v>
      </c>
    </row>
    <row r="7647" spans="1:4" x14ac:dyDescent="0.25">
      <c r="A7647" s="131" t="s">
        <v>8</v>
      </c>
      <c r="B7647" s="132">
        <v>44880</v>
      </c>
      <c r="C7647" s="133">
        <v>10</v>
      </c>
      <c r="D7647" s="134">
        <v>84.863410000000002</v>
      </c>
    </row>
    <row r="7648" spans="1:4" x14ac:dyDescent="0.25">
      <c r="A7648" s="131" t="s">
        <v>8</v>
      </c>
      <c r="B7648" s="132">
        <v>44880</v>
      </c>
      <c r="C7648" s="133">
        <v>11</v>
      </c>
      <c r="D7648" s="134">
        <v>78.807249999999996</v>
      </c>
    </row>
    <row r="7649" spans="1:4" x14ac:dyDescent="0.25">
      <c r="A7649" s="131" t="s">
        <v>8</v>
      </c>
      <c r="B7649" s="132">
        <v>44880</v>
      </c>
      <c r="C7649" s="133">
        <v>12</v>
      </c>
      <c r="D7649" s="134">
        <v>77.219489999999993</v>
      </c>
    </row>
    <row r="7650" spans="1:4" x14ac:dyDescent="0.25">
      <c r="A7650" s="131" t="s">
        <v>8</v>
      </c>
      <c r="B7650" s="132">
        <v>44880</v>
      </c>
      <c r="C7650" s="133">
        <v>13</v>
      </c>
      <c r="D7650" s="134">
        <v>86.816999999999993</v>
      </c>
    </row>
    <row r="7651" spans="1:4" x14ac:dyDescent="0.25">
      <c r="A7651" s="131" t="s">
        <v>8</v>
      </c>
      <c r="B7651" s="132">
        <v>44880</v>
      </c>
      <c r="C7651" s="133">
        <v>14</v>
      </c>
      <c r="D7651" s="134">
        <v>84.543790000000001</v>
      </c>
    </row>
    <row r="7652" spans="1:4" x14ac:dyDescent="0.25">
      <c r="A7652" s="131" t="s">
        <v>8</v>
      </c>
      <c r="B7652" s="132">
        <v>44880</v>
      </c>
      <c r="C7652" s="133">
        <v>15</v>
      </c>
      <c r="D7652" s="134">
        <v>77.179850000000002</v>
      </c>
    </row>
    <row r="7653" spans="1:4" x14ac:dyDescent="0.25">
      <c r="A7653" s="131" t="s">
        <v>8</v>
      </c>
      <c r="B7653" s="132">
        <v>44880</v>
      </c>
      <c r="C7653" s="133">
        <v>16</v>
      </c>
      <c r="D7653" s="134">
        <v>98.0565</v>
      </c>
    </row>
    <row r="7654" spans="1:4" x14ac:dyDescent="0.25">
      <c r="A7654" s="131" t="s">
        <v>8</v>
      </c>
      <c r="B7654" s="132">
        <v>44880</v>
      </c>
      <c r="C7654" s="133">
        <v>17</v>
      </c>
      <c r="D7654" s="134">
        <v>82.876109999999997</v>
      </c>
    </row>
    <row r="7655" spans="1:4" x14ac:dyDescent="0.25">
      <c r="A7655" s="131" t="s">
        <v>8</v>
      </c>
      <c r="B7655" s="132">
        <v>44880</v>
      </c>
      <c r="C7655" s="133">
        <v>18</v>
      </c>
      <c r="D7655" s="134">
        <v>96.006709999999998</v>
      </c>
    </row>
    <row r="7656" spans="1:4" x14ac:dyDescent="0.25">
      <c r="A7656" s="131" t="s">
        <v>8</v>
      </c>
      <c r="B7656" s="132">
        <v>44880</v>
      </c>
      <c r="C7656" s="133">
        <v>19</v>
      </c>
      <c r="D7656" s="134">
        <v>106.57558</v>
      </c>
    </row>
    <row r="7657" spans="1:4" x14ac:dyDescent="0.25">
      <c r="A7657" s="131" t="s">
        <v>8</v>
      </c>
      <c r="B7657" s="132">
        <v>44880</v>
      </c>
      <c r="C7657" s="133">
        <v>20</v>
      </c>
      <c r="D7657" s="134">
        <v>94.531999999999996</v>
      </c>
    </row>
    <row r="7658" spans="1:4" x14ac:dyDescent="0.25">
      <c r="A7658" s="131" t="s">
        <v>8</v>
      </c>
      <c r="B7658" s="132">
        <v>44880</v>
      </c>
      <c r="C7658" s="133">
        <v>21</v>
      </c>
      <c r="D7658" s="134">
        <v>89.032769999999999</v>
      </c>
    </row>
    <row r="7659" spans="1:4" x14ac:dyDescent="0.25">
      <c r="A7659" s="131" t="s">
        <v>8</v>
      </c>
      <c r="B7659" s="132">
        <v>44880</v>
      </c>
      <c r="C7659" s="133">
        <v>22</v>
      </c>
      <c r="D7659" s="134">
        <v>104.42887</v>
      </c>
    </row>
    <row r="7660" spans="1:4" x14ac:dyDescent="0.25">
      <c r="A7660" s="131" t="s">
        <v>8</v>
      </c>
      <c r="B7660" s="132">
        <v>44880</v>
      </c>
      <c r="C7660" s="133">
        <v>23</v>
      </c>
      <c r="D7660" s="134">
        <v>100.47725</v>
      </c>
    </row>
    <row r="7661" spans="1:4" x14ac:dyDescent="0.25">
      <c r="A7661" s="131" t="s">
        <v>8</v>
      </c>
      <c r="B7661" s="132">
        <v>44880</v>
      </c>
      <c r="C7661" s="133">
        <v>24</v>
      </c>
      <c r="D7661" s="134">
        <v>81.837850000000003</v>
      </c>
    </row>
    <row r="7662" spans="1:4" x14ac:dyDescent="0.25">
      <c r="A7662" s="131" t="s">
        <v>8</v>
      </c>
      <c r="B7662" s="132">
        <v>44881</v>
      </c>
      <c r="C7662" s="133">
        <v>1</v>
      </c>
      <c r="D7662" s="134">
        <v>76.458870000000005</v>
      </c>
    </row>
    <row r="7663" spans="1:4" x14ac:dyDescent="0.25">
      <c r="A7663" s="131" t="s">
        <v>8</v>
      </c>
      <c r="B7663" s="132">
        <v>44881</v>
      </c>
      <c r="C7663" s="133">
        <v>2</v>
      </c>
      <c r="D7663" s="134">
        <v>73.629329999999996</v>
      </c>
    </row>
    <row r="7664" spans="1:4" x14ac:dyDescent="0.25">
      <c r="A7664" s="131" t="s">
        <v>8</v>
      </c>
      <c r="B7664" s="132">
        <v>44881</v>
      </c>
      <c r="C7664" s="133">
        <v>3</v>
      </c>
      <c r="D7664" s="134">
        <v>71.795649999999995</v>
      </c>
    </row>
    <row r="7665" spans="1:4" x14ac:dyDescent="0.25">
      <c r="A7665" s="131" t="s">
        <v>8</v>
      </c>
      <c r="B7665" s="132">
        <v>44881</v>
      </c>
      <c r="C7665" s="133">
        <v>4</v>
      </c>
      <c r="D7665" s="134">
        <v>77.93965</v>
      </c>
    </row>
    <row r="7666" spans="1:4" x14ac:dyDescent="0.25">
      <c r="A7666" s="131" t="s">
        <v>8</v>
      </c>
      <c r="B7666" s="132">
        <v>44881</v>
      </c>
      <c r="C7666" s="133">
        <v>5</v>
      </c>
      <c r="D7666" s="134">
        <v>78.553259999999995</v>
      </c>
    </row>
    <row r="7667" spans="1:4" x14ac:dyDescent="0.25">
      <c r="A7667" s="131" t="s">
        <v>8</v>
      </c>
      <c r="B7667" s="132">
        <v>44881</v>
      </c>
      <c r="C7667" s="133">
        <v>6</v>
      </c>
      <c r="D7667" s="134">
        <v>93.399119999999996</v>
      </c>
    </row>
    <row r="7668" spans="1:4" x14ac:dyDescent="0.25">
      <c r="A7668" s="131" t="s">
        <v>8</v>
      </c>
      <c r="B7668" s="132">
        <v>44881</v>
      </c>
      <c r="C7668" s="133">
        <v>7</v>
      </c>
      <c r="D7668" s="134">
        <v>89.793289999999999</v>
      </c>
    </row>
    <row r="7669" spans="1:4" x14ac:dyDescent="0.25">
      <c r="A7669" s="131" t="s">
        <v>8</v>
      </c>
      <c r="B7669" s="132">
        <v>44881</v>
      </c>
      <c r="C7669" s="133">
        <v>8</v>
      </c>
      <c r="D7669" s="134">
        <v>139.23036999999999</v>
      </c>
    </row>
    <row r="7670" spans="1:4" x14ac:dyDescent="0.25">
      <c r="A7670" s="131" t="s">
        <v>8</v>
      </c>
      <c r="B7670" s="132">
        <v>44881</v>
      </c>
      <c r="C7670" s="133">
        <v>9</v>
      </c>
      <c r="D7670" s="134">
        <v>100.44602999999999</v>
      </c>
    </row>
    <row r="7671" spans="1:4" x14ac:dyDescent="0.25">
      <c r="A7671" s="131" t="s">
        <v>8</v>
      </c>
      <c r="B7671" s="132">
        <v>44881</v>
      </c>
      <c r="C7671" s="133">
        <v>10</v>
      </c>
      <c r="D7671" s="134">
        <v>67.925659999999993</v>
      </c>
    </row>
    <row r="7672" spans="1:4" x14ac:dyDescent="0.25">
      <c r="A7672" s="131" t="s">
        <v>8</v>
      </c>
      <c r="B7672" s="132">
        <v>44881</v>
      </c>
      <c r="C7672" s="133">
        <v>11</v>
      </c>
      <c r="D7672" s="134">
        <v>59.82788</v>
      </c>
    </row>
    <row r="7673" spans="1:4" x14ac:dyDescent="0.25">
      <c r="A7673" s="131" t="s">
        <v>8</v>
      </c>
      <c r="B7673" s="132">
        <v>44881</v>
      </c>
      <c r="C7673" s="133">
        <v>12</v>
      </c>
      <c r="D7673" s="134">
        <v>75.110900000000001</v>
      </c>
    </row>
    <row r="7674" spans="1:4" x14ac:dyDescent="0.25">
      <c r="A7674" s="131" t="s">
        <v>8</v>
      </c>
      <c r="B7674" s="132">
        <v>44881</v>
      </c>
      <c r="C7674" s="133">
        <v>13</v>
      </c>
      <c r="D7674" s="134">
        <v>60.479410000000001</v>
      </c>
    </row>
    <row r="7675" spans="1:4" x14ac:dyDescent="0.25">
      <c r="A7675" s="131" t="s">
        <v>8</v>
      </c>
      <c r="B7675" s="132">
        <v>44881</v>
      </c>
      <c r="C7675" s="133">
        <v>14</v>
      </c>
      <c r="D7675" s="134">
        <v>58.22486</v>
      </c>
    </row>
    <row r="7676" spans="1:4" x14ac:dyDescent="0.25">
      <c r="A7676" s="131" t="s">
        <v>8</v>
      </c>
      <c r="B7676" s="132">
        <v>44881</v>
      </c>
      <c r="C7676" s="133">
        <v>15</v>
      </c>
      <c r="D7676" s="134">
        <v>56.361220000000003</v>
      </c>
    </row>
    <row r="7677" spans="1:4" x14ac:dyDescent="0.25">
      <c r="A7677" s="131" t="s">
        <v>8</v>
      </c>
      <c r="B7677" s="132">
        <v>44881</v>
      </c>
      <c r="C7677" s="133">
        <v>16</v>
      </c>
      <c r="D7677" s="134">
        <v>52.851909999999997</v>
      </c>
    </row>
    <row r="7678" spans="1:4" x14ac:dyDescent="0.25">
      <c r="A7678" s="131" t="s">
        <v>8</v>
      </c>
      <c r="B7678" s="132">
        <v>44881</v>
      </c>
      <c r="C7678" s="133">
        <v>17</v>
      </c>
      <c r="D7678" s="134">
        <v>109.91522999999999</v>
      </c>
    </row>
    <row r="7679" spans="1:4" x14ac:dyDescent="0.25">
      <c r="A7679" s="131" t="s">
        <v>8</v>
      </c>
      <c r="B7679" s="132">
        <v>44881</v>
      </c>
      <c r="C7679" s="133">
        <v>18</v>
      </c>
      <c r="D7679" s="134">
        <v>125.59797</v>
      </c>
    </row>
    <row r="7680" spans="1:4" x14ac:dyDescent="0.25">
      <c r="A7680" s="131" t="s">
        <v>8</v>
      </c>
      <c r="B7680" s="132">
        <v>44881</v>
      </c>
      <c r="C7680" s="133">
        <v>19</v>
      </c>
      <c r="D7680" s="134">
        <v>109.43518</v>
      </c>
    </row>
    <row r="7681" spans="1:4" x14ac:dyDescent="0.25">
      <c r="A7681" s="131" t="s">
        <v>8</v>
      </c>
      <c r="B7681" s="132">
        <v>44881</v>
      </c>
      <c r="C7681" s="133">
        <v>20</v>
      </c>
      <c r="D7681" s="134">
        <v>104.35984999999999</v>
      </c>
    </row>
    <row r="7682" spans="1:4" x14ac:dyDescent="0.25">
      <c r="A7682" s="131" t="s">
        <v>8</v>
      </c>
      <c r="B7682" s="132">
        <v>44881</v>
      </c>
      <c r="C7682" s="133">
        <v>21</v>
      </c>
      <c r="D7682" s="134">
        <v>96.511619999999994</v>
      </c>
    </row>
    <row r="7683" spans="1:4" x14ac:dyDescent="0.25">
      <c r="A7683" s="131" t="s">
        <v>8</v>
      </c>
      <c r="B7683" s="132">
        <v>44881</v>
      </c>
      <c r="C7683" s="133">
        <v>22</v>
      </c>
      <c r="D7683" s="134">
        <v>107.95765</v>
      </c>
    </row>
    <row r="7684" spans="1:4" x14ac:dyDescent="0.25">
      <c r="A7684" s="131" t="s">
        <v>8</v>
      </c>
      <c r="B7684" s="132">
        <v>44881</v>
      </c>
      <c r="C7684" s="133">
        <v>23</v>
      </c>
      <c r="D7684" s="134">
        <v>105.68478</v>
      </c>
    </row>
    <row r="7685" spans="1:4" x14ac:dyDescent="0.25">
      <c r="A7685" s="131" t="s">
        <v>8</v>
      </c>
      <c r="B7685" s="132">
        <v>44881</v>
      </c>
      <c r="C7685" s="133">
        <v>24</v>
      </c>
      <c r="D7685" s="134">
        <v>82.777699999999996</v>
      </c>
    </row>
    <row r="7686" spans="1:4" x14ac:dyDescent="0.25">
      <c r="A7686" s="131" t="s">
        <v>8</v>
      </c>
      <c r="B7686" s="132">
        <v>44882</v>
      </c>
      <c r="C7686" s="133">
        <v>1</v>
      </c>
      <c r="D7686" s="134">
        <v>88.160409999999999</v>
      </c>
    </row>
    <row r="7687" spans="1:4" x14ac:dyDescent="0.25">
      <c r="A7687" s="131" t="s">
        <v>8</v>
      </c>
      <c r="B7687" s="132">
        <v>44882</v>
      </c>
      <c r="C7687" s="133">
        <v>2</v>
      </c>
      <c r="D7687" s="134">
        <v>83.631330000000005</v>
      </c>
    </row>
    <row r="7688" spans="1:4" x14ac:dyDescent="0.25">
      <c r="A7688" s="131" t="s">
        <v>8</v>
      </c>
      <c r="B7688" s="132">
        <v>44882</v>
      </c>
      <c r="C7688" s="133">
        <v>3</v>
      </c>
      <c r="D7688" s="134">
        <v>86.490690000000001</v>
      </c>
    </row>
    <row r="7689" spans="1:4" x14ac:dyDescent="0.25">
      <c r="A7689" s="131" t="s">
        <v>8</v>
      </c>
      <c r="B7689" s="132">
        <v>44882</v>
      </c>
      <c r="C7689" s="133">
        <v>4</v>
      </c>
      <c r="D7689" s="134">
        <v>84.400390000000002</v>
      </c>
    </row>
    <row r="7690" spans="1:4" x14ac:dyDescent="0.25">
      <c r="A7690" s="131" t="s">
        <v>8</v>
      </c>
      <c r="B7690" s="132">
        <v>44882</v>
      </c>
      <c r="C7690" s="133">
        <v>5</v>
      </c>
      <c r="D7690" s="134">
        <v>83.500820000000004</v>
      </c>
    </row>
    <row r="7691" spans="1:4" x14ac:dyDescent="0.25">
      <c r="A7691" s="131" t="s">
        <v>8</v>
      </c>
      <c r="B7691" s="132">
        <v>44882</v>
      </c>
      <c r="C7691" s="133">
        <v>6</v>
      </c>
      <c r="D7691" s="134">
        <v>86.602990000000005</v>
      </c>
    </row>
    <row r="7692" spans="1:4" x14ac:dyDescent="0.25">
      <c r="A7692" s="131" t="s">
        <v>8</v>
      </c>
      <c r="B7692" s="132">
        <v>44882</v>
      </c>
      <c r="C7692" s="133">
        <v>7</v>
      </c>
      <c r="D7692" s="134">
        <v>100.71357</v>
      </c>
    </row>
    <row r="7693" spans="1:4" x14ac:dyDescent="0.25">
      <c r="A7693" s="131" t="s">
        <v>8</v>
      </c>
      <c r="B7693" s="132">
        <v>44882</v>
      </c>
      <c r="C7693" s="133">
        <v>8</v>
      </c>
      <c r="D7693" s="134">
        <v>89.677220000000005</v>
      </c>
    </row>
    <row r="7694" spans="1:4" x14ac:dyDescent="0.25">
      <c r="A7694" s="131" t="s">
        <v>8</v>
      </c>
      <c r="B7694" s="132">
        <v>44882</v>
      </c>
      <c r="C7694" s="133">
        <v>9</v>
      </c>
      <c r="D7694" s="134">
        <v>76.491249999999994</v>
      </c>
    </row>
    <row r="7695" spans="1:4" x14ac:dyDescent="0.25">
      <c r="A7695" s="131" t="s">
        <v>8</v>
      </c>
      <c r="B7695" s="132">
        <v>44882</v>
      </c>
      <c r="C7695" s="133">
        <v>10</v>
      </c>
      <c r="D7695" s="134">
        <v>71.723249999999993</v>
      </c>
    </row>
    <row r="7696" spans="1:4" x14ac:dyDescent="0.25">
      <c r="A7696" s="131" t="s">
        <v>8</v>
      </c>
      <c r="B7696" s="132">
        <v>44882</v>
      </c>
      <c r="C7696" s="133">
        <v>11</v>
      </c>
      <c r="D7696" s="134">
        <v>76.716279999999998</v>
      </c>
    </row>
    <row r="7697" spans="1:4" x14ac:dyDescent="0.25">
      <c r="A7697" s="131" t="s">
        <v>8</v>
      </c>
      <c r="B7697" s="132">
        <v>44882</v>
      </c>
      <c r="C7697" s="133">
        <v>12</v>
      </c>
      <c r="D7697" s="134">
        <v>73.514740000000003</v>
      </c>
    </row>
    <row r="7698" spans="1:4" x14ac:dyDescent="0.25">
      <c r="A7698" s="131" t="s">
        <v>8</v>
      </c>
      <c r="B7698" s="132">
        <v>44882</v>
      </c>
      <c r="C7698" s="133">
        <v>13</v>
      </c>
      <c r="D7698" s="134">
        <v>79.329189999999997</v>
      </c>
    </row>
    <row r="7699" spans="1:4" x14ac:dyDescent="0.25">
      <c r="A7699" s="131" t="s">
        <v>8</v>
      </c>
      <c r="B7699" s="132">
        <v>44882</v>
      </c>
      <c r="C7699" s="133">
        <v>14</v>
      </c>
      <c r="D7699" s="134">
        <v>78.774439999999998</v>
      </c>
    </row>
    <row r="7700" spans="1:4" x14ac:dyDescent="0.25">
      <c r="A7700" s="131" t="s">
        <v>8</v>
      </c>
      <c r="B7700" s="132">
        <v>44882</v>
      </c>
      <c r="C7700" s="133">
        <v>15</v>
      </c>
      <c r="D7700" s="134">
        <v>73.090860000000006</v>
      </c>
    </row>
    <row r="7701" spans="1:4" x14ac:dyDescent="0.25">
      <c r="A7701" s="131" t="s">
        <v>8</v>
      </c>
      <c r="B7701" s="132">
        <v>44882</v>
      </c>
      <c r="C7701" s="133">
        <v>16</v>
      </c>
      <c r="D7701" s="134">
        <v>70.615520000000004</v>
      </c>
    </row>
    <row r="7702" spans="1:4" x14ac:dyDescent="0.25">
      <c r="A7702" s="131" t="s">
        <v>8</v>
      </c>
      <c r="B7702" s="132">
        <v>44882</v>
      </c>
      <c r="C7702" s="133">
        <v>17</v>
      </c>
      <c r="D7702" s="134">
        <v>91.575839999999999</v>
      </c>
    </row>
    <row r="7703" spans="1:4" x14ac:dyDescent="0.25">
      <c r="A7703" s="131" t="s">
        <v>8</v>
      </c>
      <c r="B7703" s="132">
        <v>44882</v>
      </c>
      <c r="C7703" s="133">
        <v>18</v>
      </c>
      <c r="D7703" s="134">
        <v>99.258849999999995</v>
      </c>
    </row>
    <row r="7704" spans="1:4" x14ac:dyDescent="0.25">
      <c r="A7704" s="131" t="s">
        <v>8</v>
      </c>
      <c r="B7704" s="132">
        <v>44882</v>
      </c>
      <c r="C7704" s="133">
        <v>19</v>
      </c>
      <c r="D7704" s="134">
        <v>94.171679999999995</v>
      </c>
    </row>
    <row r="7705" spans="1:4" x14ac:dyDescent="0.25">
      <c r="A7705" s="131" t="s">
        <v>8</v>
      </c>
      <c r="B7705" s="132">
        <v>44882</v>
      </c>
      <c r="C7705" s="133">
        <v>20</v>
      </c>
      <c r="D7705" s="134">
        <v>92.945449999999994</v>
      </c>
    </row>
    <row r="7706" spans="1:4" x14ac:dyDescent="0.25">
      <c r="A7706" s="131" t="s">
        <v>8</v>
      </c>
      <c r="B7706" s="132">
        <v>44882</v>
      </c>
      <c r="C7706" s="133">
        <v>21</v>
      </c>
      <c r="D7706" s="134">
        <v>106.54364</v>
      </c>
    </row>
    <row r="7707" spans="1:4" x14ac:dyDescent="0.25">
      <c r="A7707" s="131" t="s">
        <v>8</v>
      </c>
      <c r="B7707" s="132">
        <v>44882</v>
      </c>
      <c r="C7707" s="133">
        <v>22</v>
      </c>
      <c r="D7707" s="134">
        <v>99.668310000000005</v>
      </c>
    </row>
    <row r="7708" spans="1:4" x14ac:dyDescent="0.25">
      <c r="A7708" s="131" t="s">
        <v>8</v>
      </c>
      <c r="B7708" s="132">
        <v>44882</v>
      </c>
      <c r="C7708" s="133">
        <v>23</v>
      </c>
      <c r="D7708" s="134">
        <v>90.303659999999994</v>
      </c>
    </row>
    <row r="7709" spans="1:4" x14ac:dyDescent="0.25">
      <c r="A7709" s="131" t="s">
        <v>8</v>
      </c>
      <c r="B7709" s="132">
        <v>44882</v>
      </c>
      <c r="C7709" s="133">
        <v>24</v>
      </c>
      <c r="D7709" s="134">
        <v>82.09263</v>
      </c>
    </row>
    <row r="7710" spans="1:4" x14ac:dyDescent="0.25">
      <c r="A7710" s="131" t="s">
        <v>8</v>
      </c>
      <c r="B7710" s="132">
        <v>44883</v>
      </c>
      <c r="C7710" s="133">
        <v>1</v>
      </c>
      <c r="D7710" s="134">
        <v>77.982290000000006</v>
      </c>
    </row>
    <row r="7711" spans="1:4" x14ac:dyDescent="0.25">
      <c r="A7711" s="131" t="s">
        <v>8</v>
      </c>
      <c r="B7711" s="132">
        <v>44883</v>
      </c>
      <c r="C7711" s="133">
        <v>2</v>
      </c>
      <c r="D7711" s="134">
        <v>81.010919999999999</v>
      </c>
    </row>
    <row r="7712" spans="1:4" x14ac:dyDescent="0.25">
      <c r="A7712" s="131" t="s">
        <v>8</v>
      </c>
      <c r="B7712" s="132">
        <v>44883</v>
      </c>
      <c r="C7712" s="133">
        <v>3</v>
      </c>
      <c r="D7712" s="134">
        <v>85.153440000000003</v>
      </c>
    </row>
    <row r="7713" spans="1:4" x14ac:dyDescent="0.25">
      <c r="A7713" s="131" t="s">
        <v>8</v>
      </c>
      <c r="B7713" s="132">
        <v>44883</v>
      </c>
      <c r="C7713" s="133">
        <v>4</v>
      </c>
      <c r="D7713" s="134">
        <v>78.41225</v>
      </c>
    </row>
    <row r="7714" spans="1:4" x14ac:dyDescent="0.25">
      <c r="A7714" s="131" t="s">
        <v>8</v>
      </c>
      <c r="B7714" s="132">
        <v>44883</v>
      </c>
      <c r="C7714" s="133">
        <v>5</v>
      </c>
      <c r="D7714" s="134">
        <v>86.482280000000003</v>
      </c>
    </row>
    <row r="7715" spans="1:4" x14ac:dyDescent="0.25">
      <c r="A7715" s="131" t="s">
        <v>8</v>
      </c>
      <c r="B7715" s="132">
        <v>44883</v>
      </c>
      <c r="C7715" s="133">
        <v>6</v>
      </c>
      <c r="D7715" s="134">
        <v>91.89649</v>
      </c>
    </row>
    <row r="7716" spans="1:4" x14ac:dyDescent="0.25">
      <c r="A7716" s="131" t="s">
        <v>8</v>
      </c>
      <c r="B7716" s="132">
        <v>44883</v>
      </c>
      <c r="C7716" s="133">
        <v>7</v>
      </c>
      <c r="D7716" s="134">
        <v>92.098039999999997</v>
      </c>
    </row>
    <row r="7717" spans="1:4" x14ac:dyDescent="0.25">
      <c r="A7717" s="131" t="s">
        <v>8</v>
      </c>
      <c r="B7717" s="132">
        <v>44883</v>
      </c>
      <c r="C7717" s="133">
        <v>8</v>
      </c>
      <c r="D7717" s="134">
        <v>116.83932</v>
      </c>
    </row>
    <row r="7718" spans="1:4" x14ac:dyDescent="0.25">
      <c r="A7718" s="131" t="s">
        <v>8</v>
      </c>
      <c r="B7718" s="132">
        <v>44883</v>
      </c>
      <c r="C7718" s="133">
        <v>9</v>
      </c>
      <c r="D7718" s="134">
        <v>99.743440000000007</v>
      </c>
    </row>
    <row r="7719" spans="1:4" x14ac:dyDescent="0.25">
      <c r="A7719" s="131" t="s">
        <v>8</v>
      </c>
      <c r="B7719" s="132">
        <v>44883</v>
      </c>
      <c r="C7719" s="133">
        <v>10</v>
      </c>
      <c r="D7719" s="134">
        <v>80.173490000000001</v>
      </c>
    </row>
    <row r="7720" spans="1:4" x14ac:dyDescent="0.25">
      <c r="A7720" s="131" t="s">
        <v>8</v>
      </c>
      <c r="B7720" s="132">
        <v>44883</v>
      </c>
      <c r="C7720" s="133">
        <v>11</v>
      </c>
      <c r="D7720" s="134">
        <v>75.308710000000005</v>
      </c>
    </row>
    <row r="7721" spans="1:4" x14ac:dyDescent="0.25">
      <c r="A7721" s="131" t="s">
        <v>8</v>
      </c>
      <c r="B7721" s="132">
        <v>44883</v>
      </c>
      <c r="C7721" s="133">
        <v>12</v>
      </c>
      <c r="D7721" s="134">
        <v>70.456379999999996</v>
      </c>
    </row>
    <row r="7722" spans="1:4" x14ac:dyDescent="0.25">
      <c r="A7722" s="131" t="s">
        <v>8</v>
      </c>
      <c r="B7722" s="132">
        <v>44883</v>
      </c>
      <c r="C7722" s="133">
        <v>13</v>
      </c>
      <c r="D7722" s="134">
        <v>72.065650000000005</v>
      </c>
    </row>
    <row r="7723" spans="1:4" x14ac:dyDescent="0.25">
      <c r="A7723" s="131" t="s">
        <v>8</v>
      </c>
      <c r="B7723" s="132">
        <v>44883</v>
      </c>
      <c r="C7723" s="133">
        <v>14</v>
      </c>
      <c r="D7723" s="134">
        <v>69.471140000000005</v>
      </c>
    </row>
    <row r="7724" spans="1:4" x14ac:dyDescent="0.25">
      <c r="A7724" s="131" t="s">
        <v>8</v>
      </c>
      <c r="B7724" s="132">
        <v>44883</v>
      </c>
      <c r="C7724" s="133">
        <v>15</v>
      </c>
      <c r="D7724" s="134">
        <v>63.918500000000002</v>
      </c>
    </row>
    <row r="7725" spans="1:4" x14ac:dyDescent="0.25">
      <c r="A7725" s="131" t="s">
        <v>8</v>
      </c>
      <c r="B7725" s="132">
        <v>44883</v>
      </c>
      <c r="C7725" s="133">
        <v>16</v>
      </c>
      <c r="D7725" s="134">
        <v>63.118099999999998</v>
      </c>
    </row>
    <row r="7726" spans="1:4" x14ac:dyDescent="0.25">
      <c r="A7726" s="131" t="s">
        <v>8</v>
      </c>
      <c r="B7726" s="132">
        <v>44883</v>
      </c>
      <c r="C7726" s="133">
        <v>17</v>
      </c>
      <c r="D7726" s="134">
        <v>56.281100000000002</v>
      </c>
    </row>
    <row r="7727" spans="1:4" x14ac:dyDescent="0.25">
      <c r="A7727" s="131" t="s">
        <v>8</v>
      </c>
      <c r="B7727" s="132">
        <v>44883</v>
      </c>
      <c r="C7727" s="133">
        <v>18</v>
      </c>
      <c r="D7727" s="134">
        <v>127.11888</v>
      </c>
    </row>
    <row r="7728" spans="1:4" x14ac:dyDescent="0.25">
      <c r="A7728" s="131" t="s">
        <v>8</v>
      </c>
      <c r="B7728" s="132">
        <v>44883</v>
      </c>
      <c r="C7728" s="133">
        <v>19</v>
      </c>
      <c r="D7728" s="134">
        <v>110.90859</v>
      </c>
    </row>
    <row r="7729" spans="1:4" x14ac:dyDescent="0.25">
      <c r="A7729" s="131" t="s">
        <v>8</v>
      </c>
      <c r="B7729" s="132">
        <v>44883</v>
      </c>
      <c r="C7729" s="133">
        <v>20</v>
      </c>
      <c r="D7729" s="134">
        <v>112.61615999999999</v>
      </c>
    </row>
    <row r="7730" spans="1:4" x14ac:dyDescent="0.25">
      <c r="A7730" s="131" t="s">
        <v>8</v>
      </c>
      <c r="B7730" s="132">
        <v>44883</v>
      </c>
      <c r="C7730" s="133">
        <v>21</v>
      </c>
      <c r="D7730" s="134">
        <v>108.66473000000001</v>
      </c>
    </row>
    <row r="7731" spans="1:4" x14ac:dyDescent="0.25">
      <c r="A7731" s="131" t="s">
        <v>8</v>
      </c>
      <c r="B7731" s="132">
        <v>44883</v>
      </c>
      <c r="C7731" s="133">
        <v>22</v>
      </c>
      <c r="D7731" s="134">
        <v>114.64036</v>
      </c>
    </row>
    <row r="7732" spans="1:4" x14ac:dyDescent="0.25">
      <c r="A7732" s="131" t="s">
        <v>8</v>
      </c>
      <c r="B7732" s="132">
        <v>44883</v>
      </c>
      <c r="C7732" s="133">
        <v>23</v>
      </c>
      <c r="D7732" s="134">
        <v>105.38521</v>
      </c>
    </row>
    <row r="7733" spans="1:4" x14ac:dyDescent="0.25">
      <c r="A7733" s="131" t="s">
        <v>8</v>
      </c>
      <c r="B7733" s="132">
        <v>44883</v>
      </c>
      <c r="C7733" s="133">
        <v>24</v>
      </c>
      <c r="D7733" s="134">
        <v>97.831130000000002</v>
      </c>
    </row>
    <row r="7734" spans="1:4" x14ac:dyDescent="0.25">
      <c r="A7734" s="131" t="s">
        <v>8</v>
      </c>
      <c r="B7734" s="132">
        <v>44884</v>
      </c>
      <c r="C7734" s="133">
        <v>1</v>
      </c>
      <c r="D7734" s="134">
        <v>90.466939999999994</v>
      </c>
    </row>
    <row r="7735" spans="1:4" x14ac:dyDescent="0.25">
      <c r="A7735" s="131" t="s">
        <v>8</v>
      </c>
      <c r="B7735" s="132">
        <v>44884</v>
      </c>
      <c r="C7735" s="133">
        <v>2</v>
      </c>
      <c r="D7735" s="134">
        <v>78.933880000000002</v>
      </c>
    </row>
    <row r="7736" spans="1:4" x14ac:dyDescent="0.25">
      <c r="A7736" s="131" t="s">
        <v>8</v>
      </c>
      <c r="B7736" s="132">
        <v>44884</v>
      </c>
      <c r="C7736" s="133">
        <v>3</v>
      </c>
      <c r="D7736" s="134">
        <v>74.199849999999998</v>
      </c>
    </row>
    <row r="7737" spans="1:4" x14ac:dyDescent="0.25">
      <c r="A7737" s="131" t="s">
        <v>8</v>
      </c>
      <c r="B7737" s="132">
        <v>44884</v>
      </c>
      <c r="C7737" s="133">
        <v>4</v>
      </c>
      <c r="D7737" s="134">
        <v>75.371459999999999</v>
      </c>
    </row>
    <row r="7738" spans="1:4" x14ac:dyDescent="0.25">
      <c r="A7738" s="131" t="s">
        <v>8</v>
      </c>
      <c r="B7738" s="132">
        <v>44884</v>
      </c>
      <c r="C7738" s="133">
        <v>5</v>
      </c>
      <c r="D7738" s="134">
        <v>73.93271</v>
      </c>
    </row>
    <row r="7739" spans="1:4" x14ac:dyDescent="0.25">
      <c r="A7739" s="131" t="s">
        <v>8</v>
      </c>
      <c r="B7739" s="132">
        <v>44884</v>
      </c>
      <c r="C7739" s="133">
        <v>6</v>
      </c>
      <c r="D7739" s="134">
        <v>90.504930000000002</v>
      </c>
    </row>
    <row r="7740" spans="1:4" x14ac:dyDescent="0.25">
      <c r="A7740" s="131" t="s">
        <v>8</v>
      </c>
      <c r="B7740" s="132">
        <v>44884</v>
      </c>
      <c r="C7740" s="133">
        <v>7</v>
      </c>
      <c r="D7740" s="134">
        <v>100.55874</v>
      </c>
    </row>
    <row r="7741" spans="1:4" x14ac:dyDescent="0.25">
      <c r="A7741" s="131" t="s">
        <v>8</v>
      </c>
      <c r="B7741" s="132">
        <v>44884</v>
      </c>
      <c r="C7741" s="133">
        <v>8</v>
      </c>
      <c r="D7741" s="134">
        <v>91.41789</v>
      </c>
    </row>
    <row r="7742" spans="1:4" x14ac:dyDescent="0.25">
      <c r="A7742" s="131" t="s">
        <v>8</v>
      </c>
      <c r="B7742" s="132">
        <v>44884</v>
      </c>
      <c r="C7742" s="133">
        <v>9</v>
      </c>
      <c r="D7742" s="134">
        <v>81.473269999999999</v>
      </c>
    </row>
    <row r="7743" spans="1:4" x14ac:dyDescent="0.25">
      <c r="A7743" s="131" t="s">
        <v>8</v>
      </c>
      <c r="B7743" s="132">
        <v>44884</v>
      </c>
      <c r="C7743" s="133">
        <v>10</v>
      </c>
      <c r="D7743" s="134">
        <v>61.318300000000001</v>
      </c>
    </row>
    <row r="7744" spans="1:4" x14ac:dyDescent="0.25">
      <c r="A7744" s="131" t="s">
        <v>8</v>
      </c>
      <c r="B7744" s="132">
        <v>44884</v>
      </c>
      <c r="C7744" s="133">
        <v>11</v>
      </c>
      <c r="D7744" s="134">
        <v>62.365589999999997</v>
      </c>
    </row>
    <row r="7745" spans="1:4" x14ac:dyDescent="0.25">
      <c r="A7745" s="131" t="s">
        <v>8</v>
      </c>
      <c r="B7745" s="132">
        <v>44884</v>
      </c>
      <c r="C7745" s="133">
        <v>12</v>
      </c>
      <c r="D7745" s="134">
        <v>60.941319999999997</v>
      </c>
    </row>
    <row r="7746" spans="1:4" x14ac:dyDescent="0.25">
      <c r="A7746" s="131" t="s">
        <v>8</v>
      </c>
      <c r="B7746" s="132">
        <v>44884</v>
      </c>
      <c r="C7746" s="133">
        <v>13</v>
      </c>
      <c r="D7746" s="134">
        <v>60.200699999999998</v>
      </c>
    </row>
    <row r="7747" spans="1:4" x14ac:dyDescent="0.25">
      <c r="A7747" s="131" t="s">
        <v>8</v>
      </c>
      <c r="B7747" s="132">
        <v>44884</v>
      </c>
      <c r="C7747" s="133">
        <v>14</v>
      </c>
      <c r="D7747" s="134">
        <v>52.555500000000002</v>
      </c>
    </row>
    <row r="7748" spans="1:4" x14ac:dyDescent="0.25">
      <c r="A7748" s="131" t="s">
        <v>8</v>
      </c>
      <c r="B7748" s="132">
        <v>44884</v>
      </c>
      <c r="C7748" s="133">
        <v>15</v>
      </c>
      <c r="D7748" s="134">
        <v>49.692659999999997</v>
      </c>
    </row>
    <row r="7749" spans="1:4" x14ac:dyDescent="0.25">
      <c r="A7749" s="131" t="s">
        <v>8</v>
      </c>
      <c r="B7749" s="132">
        <v>44884</v>
      </c>
      <c r="C7749" s="133">
        <v>16</v>
      </c>
      <c r="D7749" s="134">
        <v>43.994999999999997</v>
      </c>
    </row>
    <row r="7750" spans="1:4" x14ac:dyDescent="0.25">
      <c r="A7750" s="131" t="s">
        <v>8</v>
      </c>
      <c r="B7750" s="132">
        <v>44884</v>
      </c>
      <c r="C7750" s="133">
        <v>17</v>
      </c>
      <c r="D7750" s="134">
        <v>81.988810000000001</v>
      </c>
    </row>
    <row r="7751" spans="1:4" x14ac:dyDescent="0.25">
      <c r="A7751" s="131" t="s">
        <v>8</v>
      </c>
      <c r="B7751" s="132">
        <v>44884</v>
      </c>
      <c r="C7751" s="133">
        <v>18</v>
      </c>
      <c r="D7751" s="134">
        <v>101.83848999999999</v>
      </c>
    </row>
    <row r="7752" spans="1:4" x14ac:dyDescent="0.25">
      <c r="A7752" s="131" t="s">
        <v>8</v>
      </c>
      <c r="B7752" s="132">
        <v>44884</v>
      </c>
      <c r="C7752" s="133">
        <v>19</v>
      </c>
      <c r="D7752" s="134">
        <v>82.394900000000007</v>
      </c>
    </row>
    <row r="7753" spans="1:4" x14ac:dyDescent="0.25">
      <c r="A7753" s="131" t="s">
        <v>8</v>
      </c>
      <c r="B7753" s="132">
        <v>44884</v>
      </c>
      <c r="C7753" s="133">
        <v>20</v>
      </c>
      <c r="D7753" s="134">
        <v>78.315979999999996</v>
      </c>
    </row>
    <row r="7754" spans="1:4" x14ac:dyDescent="0.25">
      <c r="A7754" s="131" t="s">
        <v>8</v>
      </c>
      <c r="B7754" s="132">
        <v>44884</v>
      </c>
      <c r="C7754" s="133">
        <v>21</v>
      </c>
      <c r="D7754" s="134">
        <v>85.388480000000001</v>
      </c>
    </row>
    <row r="7755" spans="1:4" x14ac:dyDescent="0.25">
      <c r="A7755" s="131" t="s">
        <v>8</v>
      </c>
      <c r="B7755" s="132">
        <v>44884</v>
      </c>
      <c r="C7755" s="133">
        <v>22</v>
      </c>
      <c r="D7755" s="134">
        <v>90.545730000000006</v>
      </c>
    </row>
    <row r="7756" spans="1:4" x14ac:dyDescent="0.25">
      <c r="A7756" s="131" t="s">
        <v>8</v>
      </c>
      <c r="B7756" s="132">
        <v>44884</v>
      </c>
      <c r="C7756" s="133">
        <v>23</v>
      </c>
      <c r="D7756" s="134">
        <v>94.487039999999993</v>
      </c>
    </row>
    <row r="7757" spans="1:4" x14ac:dyDescent="0.25">
      <c r="A7757" s="131" t="s">
        <v>8</v>
      </c>
      <c r="B7757" s="132">
        <v>44884</v>
      </c>
      <c r="C7757" s="133">
        <v>24</v>
      </c>
      <c r="D7757" s="134">
        <v>97.612300000000005</v>
      </c>
    </row>
    <row r="7758" spans="1:4" x14ac:dyDescent="0.25">
      <c r="A7758" s="131" t="s">
        <v>8</v>
      </c>
      <c r="B7758" s="132">
        <v>44885</v>
      </c>
      <c r="C7758" s="133">
        <v>1</v>
      </c>
      <c r="D7758" s="134">
        <v>81.546620000000004</v>
      </c>
    </row>
    <row r="7759" spans="1:4" x14ac:dyDescent="0.25">
      <c r="A7759" s="131" t="s">
        <v>8</v>
      </c>
      <c r="B7759" s="132">
        <v>44885</v>
      </c>
      <c r="C7759" s="133">
        <v>2</v>
      </c>
      <c r="D7759" s="134">
        <v>89.830600000000004</v>
      </c>
    </row>
    <row r="7760" spans="1:4" x14ac:dyDescent="0.25">
      <c r="A7760" s="131" t="s">
        <v>8</v>
      </c>
      <c r="B7760" s="132">
        <v>44885</v>
      </c>
      <c r="C7760" s="133">
        <v>3</v>
      </c>
      <c r="D7760" s="134">
        <v>94.517259999999993</v>
      </c>
    </row>
    <row r="7761" spans="1:4" x14ac:dyDescent="0.25">
      <c r="A7761" s="131" t="s">
        <v>8</v>
      </c>
      <c r="B7761" s="132">
        <v>44885</v>
      </c>
      <c r="C7761" s="133">
        <v>4</v>
      </c>
      <c r="D7761" s="134">
        <v>99.759</v>
      </c>
    </row>
    <row r="7762" spans="1:4" x14ac:dyDescent="0.25">
      <c r="A7762" s="131" t="s">
        <v>8</v>
      </c>
      <c r="B7762" s="132">
        <v>44885</v>
      </c>
      <c r="C7762" s="133">
        <v>5</v>
      </c>
      <c r="D7762" s="134">
        <v>100.54553</v>
      </c>
    </row>
    <row r="7763" spans="1:4" x14ac:dyDescent="0.25">
      <c r="A7763" s="131" t="s">
        <v>8</v>
      </c>
      <c r="B7763" s="132">
        <v>44885</v>
      </c>
      <c r="C7763" s="133">
        <v>6</v>
      </c>
      <c r="D7763" s="134">
        <v>95.110100000000003</v>
      </c>
    </row>
    <row r="7764" spans="1:4" x14ac:dyDescent="0.25">
      <c r="A7764" s="131" t="s">
        <v>8</v>
      </c>
      <c r="B7764" s="132">
        <v>44885</v>
      </c>
      <c r="C7764" s="133">
        <v>7</v>
      </c>
      <c r="D7764" s="134">
        <v>93.122389999999996</v>
      </c>
    </row>
    <row r="7765" spans="1:4" x14ac:dyDescent="0.25">
      <c r="A7765" s="131" t="s">
        <v>8</v>
      </c>
      <c r="B7765" s="132">
        <v>44885</v>
      </c>
      <c r="C7765" s="133">
        <v>8</v>
      </c>
      <c r="D7765" s="134">
        <v>97.100800000000007</v>
      </c>
    </row>
    <row r="7766" spans="1:4" x14ac:dyDescent="0.25">
      <c r="A7766" s="131" t="s">
        <v>8</v>
      </c>
      <c r="B7766" s="132">
        <v>44885</v>
      </c>
      <c r="C7766" s="133">
        <v>9</v>
      </c>
      <c r="D7766" s="134">
        <v>87.000879999999995</v>
      </c>
    </row>
    <row r="7767" spans="1:4" x14ac:dyDescent="0.25">
      <c r="A7767" s="131" t="s">
        <v>8</v>
      </c>
      <c r="B7767" s="132">
        <v>44885</v>
      </c>
      <c r="C7767" s="133">
        <v>10</v>
      </c>
      <c r="D7767" s="134">
        <v>66.069959999999995</v>
      </c>
    </row>
    <row r="7768" spans="1:4" x14ac:dyDescent="0.25">
      <c r="A7768" s="131" t="s">
        <v>8</v>
      </c>
      <c r="B7768" s="132">
        <v>44885</v>
      </c>
      <c r="C7768" s="133">
        <v>11</v>
      </c>
      <c r="D7768" s="134">
        <v>65.904480000000007</v>
      </c>
    </row>
    <row r="7769" spans="1:4" x14ac:dyDescent="0.25">
      <c r="A7769" s="131" t="s">
        <v>8</v>
      </c>
      <c r="B7769" s="132">
        <v>44885</v>
      </c>
      <c r="C7769" s="133">
        <v>12</v>
      </c>
      <c r="D7769" s="134">
        <v>62.451230000000002</v>
      </c>
    </row>
    <row r="7770" spans="1:4" x14ac:dyDescent="0.25">
      <c r="A7770" s="131" t="s">
        <v>8</v>
      </c>
      <c r="B7770" s="132">
        <v>44885</v>
      </c>
      <c r="C7770" s="133">
        <v>13</v>
      </c>
      <c r="D7770" s="134">
        <v>59.484290000000001</v>
      </c>
    </row>
    <row r="7771" spans="1:4" x14ac:dyDescent="0.25">
      <c r="A7771" s="131" t="s">
        <v>8</v>
      </c>
      <c r="B7771" s="132">
        <v>44885</v>
      </c>
      <c r="C7771" s="133">
        <v>14</v>
      </c>
      <c r="D7771" s="134">
        <v>57.144489999999998</v>
      </c>
    </row>
    <row r="7772" spans="1:4" x14ac:dyDescent="0.25">
      <c r="A7772" s="131" t="s">
        <v>8</v>
      </c>
      <c r="B7772" s="132">
        <v>44885</v>
      </c>
      <c r="C7772" s="133">
        <v>15</v>
      </c>
      <c r="D7772" s="134">
        <v>58.301299999999998</v>
      </c>
    </row>
    <row r="7773" spans="1:4" x14ac:dyDescent="0.25">
      <c r="A7773" s="131" t="s">
        <v>8</v>
      </c>
      <c r="B7773" s="132">
        <v>44885</v>
      </c>
      <c r="C7773" s="133">
        <v>16</v>
      </c>
      <c r="D7773" s="134">
        <v>62.632640000000002</v>
      </c>
    </row>
    <row r="7774" spans="1:4" x14ac:dyDescent="0.25">
      <c r="A7774" s="131" t="s">
        <v>8</v>
      </c>
      <c r="B7774" s="132">
        <v>44885</v>
      </c>
      <c r="C7774" s="133">
        <v>17</v>
      </c>
      <c r="D7774" s="134">
        <v>81.871210000000005</v>
      </c>
    </row>
    <row r="7775" spans="1:4" x14ac:dyDescent="0.25">
      <c r="A7775" s="131" t="s">
        <v>8</v>
      </c>
      <c r="B7775" s="132">
        <v>44885</v>
      </c>
      <c r="C7775" s="133">
        <v>18</v>
      </c>
      <c r="D7775" s="134">
        <v>97.686260000000004</v>
      </c>
    </row>
    <row r="7776" spans="1:4" x14ac:dyDescent="0.25">
      <c r="A7776" s="131" t="s">
        <v>8</v>
      </c>
      <c r="B7776" s="132">
        <v>44885</v>
      </c>
      <c r="C7776" s="133">
        <v>19</v>
      </c>
      <c r="D7776" s="134">
        <v>100.12675</v>
      </c>
    </row>
    <row r="7777" spans="1:4" x14ac:dyDescent="0.25">
      <c r="A7777" s="131" t="s">
        <v>8</v>
      </c>
      <c r="B7777" s="132">
        <v>44885</v>
      </c>
      <c r="C7777" s="133">
        <v>20</v>
      </c>
      <c r="D7777" s="134">
        <v>80.069999999999993</v>
      </c>
    </row>
    <row r="7778" spans="1:4" x14ac:dyDescent="0.25">
      <c r="A7778" s="131" t="s">
        <v>8</v>
      </c>
      <c r="B7778" s="132">
        <v>44885</v>
      </c>
      <c r="C7778" s="133">
        <v>21</v>
      </c>
      <c r="D7778" s="134">
        <v>85.27167</v>
      </c>
    </row>
    <row r="7779" spans="1:4" x14ac:dyDescent="0.25">
      <c r="A7779" s="131" t="s">
        <v>8</v>
      </c>
      <c r="B7779" s="132">
        <v>44885</v>
      </c>
      <c r="C7779" s="133">
        <v>22</v>
      </c>
      <c r="D7779" s="134">
        <v>86.444940000000003</v>
      </c>
    </row>
    <row r="7780" spans="1:4" x14ac:dyDescent="0.25">
      <c r="A7780" s="131" t="s">
        <v>8</v>
      </c>
      <c r="B7780" s="132">
        <v>44885</v>
      </c>
      <c r="C7780" s="133">
        <v>23</v>
      </c>
      <c r="D7780" s="134">
        <v>86.292739999999995</v>
      </c>
    </row>
    <row r="7781" spans="1:4" x14ac:dyDescent="0.25">
      <c r="A7781" s="131" t="s">
        <v>8</v>
      </c>
      <c r="B7781" s="132">
        <v>44885</v>
      </c>
      <c r="C7781" s="133">
        <v>24</v>
      </c>
      <c r="D7781" s="134">
        <v>73.841890000000006</v>
      </c>
    </row>
    <row r="7782" spans="1:4" x14ac:dyDescent="0.25">
      <c r="A7782" s="131" t="s">
        <v>8</v>
      </c>
      <c r="B7782" s="132">
        <v>44886</v>
      </c>
      <c r="C7782" s="133">
        <v>1</v>
      </c>
      <c r="D7782" s="134">
        <v>70.212400000000002</v>
      </c>
    </row>
    <row r="7783" spans="1:4" x14ac:dyDescent="0.25">
      <c r="A7783" s="131" t="s">
        <v>8</v>
      </c>
      <c r="B7783" s="132">
        <v>44886</v>
      </c>
      <c r="C7783" s="133">
        <v>2</v>
      </c>
      <c r="D7783" s="134">
        <v>73.914180000000002</v>
      </c>
    </row>
    <row r="7784" spans="1:4" x14ac:dyDescent="0.25">
      <c r="A7784" s="131" t="s">
        <v>8</v>
      </c>
      <c r="B7784" s="132">
        <v>44886</v>
      </c>
      <c r="C7784" s="133">
        <v>3</v>
      </c>
      <c r="D7784" s="134">
        <v>70.032889999999995</v>
      </c>
    </row>
    <row r="7785" spans="1:4" x14ac:dyDescent="0.25">
      <c r="A7785" s="131" t="s">
        <v>8</v>
      </c>
      <c r="B7785" s="132">
        <v>44886</v>
      </c>
      <c r="C7785" s="133">
        <v>4</v>
      </c>
      <c r="D7785" s="134">
        <v>72.330370000000002</v>
      </c>
    </row>
    <row r="7786" spans="1:4" x14ac:dyDescent="0.25">
      <c r="A7786" s="131" t="s">
        <v>8</v>
      </c>
      <c r="B7786" s="132">
        <v>44886</v>
      </c>
      <c r="C7786" s="133">
        <v>5</v>
      </c>
      <c r="D7786" s="134">
        <v>73.414789999999996</v>
      </c>
    </row>
    <row r="7787" spans="1:4" x14ac:dyDescent="0.25">
      <c r="A7787" s="131" t="s">
        <v>8</v>
      </c>
      <c r="B7787" s="132">
        <v>44886</v>
      </c>
      <c r="C7787" s="133">
        <v>6</v>
      </c>
      <c r="D7787" s="134">
        <v>77.971220000000002</v>
      </c>
    </row>
    <row r="7788" spans="1:4" x14ac:dyDescent="0.25">
      <c r="A7788" s="131" t="s">
        <v>8</v>
      </c>
      <c r="B7788" s="132">
        <v>44886</v>
      </c>
      <c r="C7788" s="133">
        <v>7</v>
      </c>
      <c r="D7788" s="134">
        <v>81.854560000000006</v>
      </c>
    </row>
    <row r="7789" spans="1:4" x14ac:dyDescent="0.25">
      <c r="A7789" s="131" t="s">
        <v>8</v>
      </c>
      <c r="B7789" s="132">
        <v>44886</v>
      </c>
      <c r="C7789" s="133">
        <v>8</v>
      </c>
      <c r="D7789" s="134">
        <v>103.4786</v>
      </c>
    </row>
    <row r="7790" spans="1:4" x14ac:dyDescent="0.25">
      <c r="A7790" s="131" t="s">
        <v>8</v>
      </c>
      <c r="B7790" s="132">
        <v>44886</v>
      </c>
      <c r="C7790" s="133">
        <v>9</v>
      </c>
      <c r="D7790" s="134">
        <v>83.378929999999997</v>
      </c>
    </row>
    <row r="7791" spans="1:4" x14ac:dyDescent="0.25">
      <c r="A7791" s="131" t="s">
        <v>8</v>
      </c>
      <c r="B7791" s="132">
        <v>44886</v>
      </c>
      <c r="C7791" s="133">
        <v>10</v>
      </c>
      <c r="D7791" s="134">
        <v>63.055570000000003</v>
      </c>
    </row>
    <row r="7792" spans="1:4" x14ac:dyDescent="0.25">
      <c r="A7792" s="131" t="s">
        <v>8</v>
      </c>
      <c r="B7792" s="132">
        <v>44886</v>
      </c>
      <c r="C7792" s="133">
        <v>11</v>
      </c>
      <c r="D7792" s="134">
        <v>69.508219999999994</v>
      </c>
    </row>
    <row r="7793" spans="1:4" x14ac:dyDescent="0.25">
      <c r="A7793" s="131" t="s">
        <v>8</v>
      </c>
      <c r="B7793" s="132">
        <v>44886</v>
      </c>
      <c r="C7793" s="133">
        <v>12</v>
      </c>
      <c r="D7793" s="134">
        <v>65.412469999999999</v>
      </c>
    </row>
    <row r="7794" spans="1:4" x14ac:dyDescent="0.25">
      <c r="A7794" s="131" t="s">
        <v>8</v>
      </c>
      <c r="B7794" s="132">
        <v>44886</v>
      </c>
      <c r="C7794" s="133">
        <v>13</v>
      </c>
      <c r="D7794" s="134">
        <v>64.546109999999999</v>
      </c>
    </row>
    <row r="7795" spans="1:4" x14ac:dyDescent="0.25">
      <c r="A7795" s="131" t="s">
        <v>8</v>
      </c>
      <c r="B7795" s="132">
        <v>44886</v>
      </c>
      <c r="C7795" s="133">
        <v>14</v>
      </c>
      <c r="D7795" s="134">
        <v>64.151430000000005</v>
      </c>
    </row>
    <row r="7796" spans="1:4" x14ac:dyDescent="0.25">
      <c r="A7796" s="131" t="s">
        <v>8</v>
      </c>
      <c r="B7796" s="132">
        <v>44886</v>
      </c>
      <c r="C7796" s="133">
        <v>15</v>
      </c>
      <c r="D7796" s="134">
        <v>65.837410000000006</v>
      </c>
    </row>
    <row r="7797" spans="1:4" x14ac:dyDescent="0.25">
      <c r="A7797" s="131" t="s">
        <v>8</v>
      </c>
      <c r="B7797" s="132">
        <v>44886</v>
      </c>
      <c r="C7797" s="133">
        <v>16</v>
      </c>
      <c r="D7797" s="134">
        <v>70.068330000000003</v>
      </c>
    </row>
    <row r="7798" spans="1:4" x14ac:dyDescent="0.25">
      <c r="A7798" s="131" t="s">
        <v>8</v>
      </c>
      <c r="B7798" s="132">
        <v>44886</v>
      </c>
      <c r="C7798" s="133">
        <v>17</v>
      </c>
      <c r="D7798" s="134">
        <v>98.283180000000002</v>
      </c>
    </row>
    <row r="7799" spans="1:4" x14ac:dyDescent="0.25">
      <c r="A7799" s="131" t="s">
        <v>8</v>
      </c>
      <c r="B7799" s="132">
        <v>44886</v>
      </c>
      <c r="C7799" s="133">
        <v>18</v>
      </c>
      <c r="D7799" s="134">
        <v>106.36233</v>
      </c>
    </row>
    <row r="7800" spans="1:4" x14ac:dyDescent="0.25">
      <c r="A7800" s="131" t="s">
        <v>8</v>
      </c>
      <c r="B7800" s="132">
        <v>44886</v>
      </c>
      <c r="C7800" s="133">
        <v>19</v>
      </c>
      <c r="D7800" s="134">
        <v>90.755110000000002</v>
      </c>
    </row>
    <row r="7801" spans="1:4" x14ac:dyDescent="0.25">
      <c r="A7801" s="131" t="s">
        <v>8</v>
      </c>
      <c r="B7801" s="132">
        <v>44886</v>
      </c>
      <c r="C7801" s="133">
        <v>20</v>
      </c>
      <c r="D7801" s="134">
        <v>85.908749999999998</v>
      </c>
    </row>
    <row r="7802" spans="1:4" x14ac:dyDescent="0.25">
      <c r="A7802" s="131" t="s">
        <v>8</v>
      </c>
      <c r="B7802" s="132">
        <v>44886</v>
      </c>
      <c r="C7802" s="133">
        <v>21</v>
      </c>
      <c r="D7802" s="134">
        <v>89.289060000000006</v>
      </c>
    </row>
    <row r="7803" spans="1:4" x14ac:dyDescent="0.25">
      <c r="A7803" s="131" t="s">
        <v>8</v>
      </c>
      <c r="B7803" s="132">
        <v>44886</v>
      </c>
      <c r="C7803" s="133">
        <v>22</v>
      </c>
      <c r="D7803" s="134">
        <v>88.88852</v>
      </c>
    </row>
    <row r="7804" spans="1:4" x14ac:dyDescent="0.25">
      <c r="A7804" s="131" t="s">
        <v>8</v>
      </c>
      <c r="B7804" s="132">
        <v>44886</v>
      </c>
      <c r="C7804" s="133">
        <v>23</v>
      </c>
      <c r="D7804" s="134">
        <v>91.153310000000005</v>
      </c>
    </row>
    <row r="7805" spans="1:4" x14ac:dyDescent="0.25">
      <c r="A7805" s="131" t="s">
        <v>8</v>
      </c>
      <c r="B7805" s="132">
        <v>44886</v>
      </c>
      <c r="C7805" s="133">
        <v>24</v>
      </c>
      <c r="D7805" s="134">
        <v>93.159130000000005</v>
      </c>
    </row>
    <row r="7806" spans="1:4" x14ac:dyDescent="0.25">
      <c r="A7806" s="131" t="s">
        <v>8</v>
      </c>
      <c r="B7806" s="132">
        <v>44887</v>
      </c>
      <c r="C7806" s="133">
        <v>1</v>
      </c>
      <c r="D7806" s="134">
        <v>78.058710000000005</v>
      </c>
    </row>
    <row r="7807" spans="1:4" x14ac:dyDescent="0.25">
      <c r="A7807" s="131" t="s">
        <v>8</v>
      </c>
      <c r="B7807" s="132">
        <v>44887</v>
      </c>
      <c r="C7807" s="133">
        <v>2</v>
      </c>
      <c r="D7807" s="134">
        <v>82.450609999999998</v>
      </c>
    </row>
    <row r="7808" spans="1:4" x14ac:dyDescent="0.25">
      <c r="A7808" s="131" t="s">
        <v>8</v>
      </c>
      <c r="B7808" s="132">
        <v>44887</v>
      </c>
      <c r="C7808" s="133">
        <v>3</v>
      </c>
      <c r="D7808" s="134">
        <v>77.939920000000001</v>
      </c>
    </row>
    <row r="7809" spans="1:4" x14ac:dyDescent="0.25">
      <c r="A7809" s="131" t="s">
        <v>8</v>
      </c>
      <c r="B7809" s="132">
        <v>44887</v>
      </c>
      <c r="C7809" s="133">
        <v>4</v>
      </c>
      <c r="D7809" s="134">
        <v>83.669300000000007</v>
      </c>
    </row>
    <row r="7810" spans="1:4" x14ac:dyDescent="0.25">
      <c r="A7810" s="131" t="s">
        <v>8</v>
      </c>
      <c r="B7810" s="132">
        <v>44887</v>
      </c>
      <c r="C7810" s="133">
        <v>5</v>
      </c>
      <c r="D7810" s="134">
        <v>72.893209999999996</v>
      </c>
    </row>
    <row r="7811" spans="1:4" x14ac:dyDescent="0.25">
      <c r="A7811" s="131" t="s">
        <v>8</v>
      </c>
      <c r="B7811" s="132">
        <v>44887</v>
      </c>
      <c r="C7811" s="133">
        <v>6</v>
      </c>
      <c r="D7811" s="134">
        <v>78.725719999999995</v>
      </c>
    </row>
    <row r="7812" spans="1:4" x14ac:dyDescent="0.25">
      <c r="A7812" s="131" t="s">
        <v>8</v>
      </c>
      <c r="B7812" s="132">
        <v>44887</v>
      </c>
      <c r="C7812" s="133">
        <v>7</v>
      </c>
      <c r="D7812" s="134">
        <v>73.994039999999998</v>
      </c>
    </row>
    <row r="7813" spans="1:4" x14ac:dyDescent="0.25">
      <c r="A7813" s="131" t="s">
        <v>8</v>
      </c>
      <c r="B7813" s="132">
        <v>44887</v>
      </c>
      <c r="C7813" s="133">
        <v>8</v>
      </c>
      <c r="D7813" s="134">
        <v>93.4495</v>
      </c>
    </row>
    <row r="7814" spans="1:4" x14ac:dyDescent="0.25">
      <c r="A7814" s="131" t="s">
        <v>8</v>
      </c>
      <c r="B7814" s="132">
        <v>44887</v>
      </c>
      <c r="C7814" s="133">
        <v>9</v>
      </c>
      <c r="D7814" s="134">
        <v>76.151690000000002</v>
      </c>
    </row>
    <row r="7815" spans="1:4" x14ac:dyDescent="0.25">
      <c r="A7815" s="131" t="s">
        <v>8</v>
      </c>
      <c r="B7815" s="132">
        <v>44887</v>
      </c>
      <c r="C7815" s="133">
        <v>10</v>
      </c>
      <c r="D7815" s="134">
        <v>75.201040000000006</v>
      </c>
    </row>
    <row r="7816" spans="1:4" x14ac:dyDescent="0.25">
      <c r="A7816" s="131" t="s">
        <v>8</v>
      </c>
      <c r="B7816" s="132">
        <v>44887</v>
      </c>
      <c r="C7816" s="133">
        <v>11</v>
      </c>
      <c r="D7816" s="134">
        <v>79.732280000000003</v>
      </c>
    </row>
    <row r="7817" spans="1:4" x14ac:dyDescent="0.25">
      <c r="A7817" s="131" t="s">
        <v>8</v>
      </c>
      <c r="B7817" s="132">
        <v>44887</v>
      </c>
      <c r="C7817" s="133">
        <v>12</v>
      </c>
      <c r="D7817" s="134">
        <v>81.695049999999995</v>
      </c>
    </row>
    <row r="7818" spans="1:4" x14ac:dyDescent="0.25">
      <c r="A7818" s="131" t="s">
        <v>8</v>
      </c>
      <c r="B7818" s="132">
        <v>44887</v>
      </c>
      <c r="C7818" s="133">
        <v>13</v>
      </c>
      <c r="D7818" s="134">
        <v>71.287980000000005</v>
      </c>
    </row>
    <row r="7819" spans="1:4" x14ac:dyDescent="0.25">
      <c r="A7819" s="131" t="s">
        <v>8</v>
      </c>
      <c r="B7819" s="132">
        <v>44887</v>
      </c>
      <c r="C7819" s="133">
        <v>14</v>
      </c>
      <c r="D7819" s="134">
        <v>80.523619999999994</v>
      </c>
    </row>
    <row r="7820" spans="1:4" x14ac:dyDescent="0.25">
      <c r="A7820" s="131" t="s">
        <v>8</v>
      </c>
      <c r="B7820" s="132">
        <v>44887</v>
      </c>
      <c r="C7820" s="133">
        <v>15</v>
      </c>
      <c r="D7820" s="134">
        <v>78.636349999999993</v>
      </c>
    </row>
    <row r="7821" spans="1:4" x14ac:dyDescent="0.25">
      <c r="A7821" s="131" t="s">
        <v>8</v>
      </c>
      <c r="B7821" s="132">
        <v>44887</v>
      </c>
      <c r="C7821" s="133">
        <v>16</v>
      </c>
      <c r="D7821" s="134">
        <v>79.999489999999994</v>
      </c>
    </row>
    <row r="7822" spans="1:4" x14ac:dyDescent="0.25">
      <c r="A7822" s="131" t="s">
        <v>8</v>
      </c>
      <c r="B7822" s="132">
        <v>44887</v>
      </c>
      <c r="C7822" s="133">
        <v>17</v>
      </c>
      <c r="D7822" s="134">
        <v>77.059290000000004</v>
      </c>
    </row>
    <row r="7823" spans="1:4" x14ac:dyDescent="0.25">
      <c r="A7823" s="131" t="s">
        <v>8</v>
      </c>
      <c r="B7823" s="132">
        <v>44887</v>
      </c>
      <c r="C7823" s="133">
        <v>18</v>
      </c>
      <c r="D7823" s="134">
        <v>87.498800000000003</v>
      </c>
    </row>
    <row r="7824" spans="1:4" x14ac:dyDescent="0.25">
      <c r="A7824" s="131" t="s">
        <v>8</v>
      </c>
      <c r="B7824" s="132">
        <v>44887</v>
      </c>
      <c r="C7824" s="133">
        <v>19</v>
      </c>
      <c r="D7824" s="134">
        <v>86.286600000000007</v>
      </c>
    </row>
    <row r="7825" spans="1:4" x14ac:dyDescent="0.25">
      <c r="A7825" s="131" t="s">
        <v>8</v>
      </c>
      <c r="B7825" s="132">
        <v>44887</v>
      </c>
      <c r="C7825" s="133">
        <v>20</v>
      </c>
      <c r="D7825" s="134">
        <v>80.176550000000006</v>
      </c>
    </row>
    <row r="7826" spans="1:4" x14ac:dyDescent="0.25">
      <c r="A7826" s="131" t="s">
        <v>8</v>
      </c>
      <c r="B7826" s="132">
        <v>44887</v>
      </c>
      <c r="C7826" s="133">
        <v>21</v>
      </c>
      <c r="D7826" s="134">
        <v>85.62764</v>
      </c>
    </row>
    <row r="7827" spans="1:4" x14ac:dyDescent="0.25">
      <c r="A7827" s="131" t="s">
        <v>8</v>
      </c>
      <c r="B7827" s="132">
        <v>44887</v>
      </c>
      <c r="C7827" s="133">
        <v>22</v>
      </c>
      <c r="D7827" s="134">
        <v>87.608159999999998</v>
      </c>
    </row>
    <row r="7828" spans="1:4" x14ac:dyDescent="0.25">
      <c r="A7828" s="131" t="s">
        <v>8</v>
      </c>
      <c r="B7828" s="132">
        <v>44887</v>
      </c>
      <c r="C7828" s="133">
        <v>23</v>
      </c>
      <c r="D7828" s="134">
        <v>73.878370000000004</v>
      </c>
    </row>
    <row r="7829" spans="1:4" x14ac:dyDescent="0.25">
      <c r="A7829" s="131" t="s">
        <v>8</v>
      </c>
      <c r="B7829" s="132">
        <v>44887</v>
      </c>
      <c r="C7829" s="133">
        <v>24</v>
      </c>
      <c r="D7829" s="134">
        <v>74.99812</v>
      </c>
    </row>
    <row r="7830" spans="1:4" x14ac:dyDescent="0.25">
      <c r="A7830" s="131" t="s">
        <v>8</v>
      </c>
      <c r="B7830" s="132">
        <v>44888</v>
      </c>
      <c r="C7830" s="133">
        <v>1</v>
      </c>
      <c r="D7830" s="134">
        <v>68.844570000000004</v>
      </c>
    </row>
    <row r="7831" spans="1:4" x14ac:dyDescent="0.25">
      <c r="A7831" s="131" t="s">
        <v>8</v>
      </c>
      <c r="B7831" s="132">
        <v>44888</v>
      </c>
      <c r="C7831" s="133">
        <v>2</v>
      </c>
      <c r="D7831" s="134">
        <v>69.222260000000006</v>
      </c>
    </row>
    <row r="7832" spans="1:4" x14ac:dyDescent="0.25">
      <c r="A7832" s="131" t="s">
        <v>8</v>
      </c>
      <c r="B7832" s="132">
        <v>44888</v>
      </c>
      <c r="C7832" s="133">
        <v>3</v>
      </c>
      <c r="D7832" s="134">
        <v>64.733959999999996</v>
      </c>
    </row>
    <row r="7833" spans="1:4" x14ac:dyDescent="0.25">
      <c r="A7833" s="131" t="s">
        <v>8</v>
      </c>
      <c r="B7833" s="132">
        <v>44888</v>
      </c>
      <c r="C7833" s="133">
        <v>4</v>
      </c>
      <c r="D7833" s="134">
        <v>66.694100000000006</v>
      </c>
    </row>
    <row r="7834" spans="1:4" x14ac:dyDescent="0.25">
      <c r="A7834" s="131" t="s">
        <v>8</v>
      </c>
      <c r="B7834" s="132">
        <v>44888</v>
      </c>
      <c r="C7834" s="133">
        <v>5</v>
      </c>
      <c r="D7834" s="134">
        <v>69.905460000000005</v>
      </c>
    </row>
    <row r="7835" spans="1:4" x14ac:dyDescent="0.25">
      <c r="A7835" s="131" t="s">
        <v>8</v>
      </c>
      <c r="B7835" s="132">
        <v>44888</v>
      </c>
      <c r="C7835" s="133">
        <v>6</v>
      </c>
      <c r="D7835" s="134">
        <v>76.845929999999996</v>
      </c>
    </row>
    <row r="7836" spans="1:4" x14ac:dyDescent="0.25">
      <c r="A7836" s="131" t="s">
        <v>8</v>
      </c>
      <c r="B7836" s="132">
        <v>44888</v>
      </c>
      <c r="C7836" s="133">
        <v>7</v>
      </c>
      <c r="D7836" s="134">
        <v>78.42792</v>
      </c>
    </row>
    <row r="7837" spans="1:4" x14ac:dyDescent="0.25">
      <c r="A7837" s="131" t="s">
        <v>8</v>
      </c>
      <c r="B7837" s="132">
        <v>44888</v>
      </c>
      <c r="C7837" s="133">
        <v>8</v>
      </c>
      <c r="D7837" s="134">
        <v>87.650760000000005</v>
      </c>
    </row>
    <row r="7838" spans="1:4" x14ac:dyDescent="0.25">
      <c r="A7838" s="131" t="s">
        <v>8</v>
      </c>
      <c r="B7838" s="132">
        <v>44888</v>
      </c>
      <c r="C7838" s="133">
        <v>9</v>
      </c>
      <c r="D7838" s="134">
        <v>80.257599999999996</v>
      </c>
    </row>
    <row r="7839" spans="1:4" x14ac:dyDescent="0.25">
      <c r="A7839" s="131" t="s">
        <v>8</v>
      </c>
      <c r="B7839" s="132">
        <v>44888</v>
      </c>
      <c r="C7839" s="133">
        <v>10</v>
      </c>
      <c r="D7839" s="134">
        <v>76.990260000000006</v>
      </c>
    </row>
    <row r="7840" spans="1:4" x14ac:dyDescent="0.25">
      <c r="A7840" s="131" t="s">
        <v>8</v>
      </c>
      <c r="B7840" s="132">
        <v>44888</v>
      </c>
      <c r="C7840" s="133">
        <v>11</v>
      </c>
      <c r="D7840" s="134">
        <v>72.205719999999999</v>
      </c>
    </row>
    <row r="7841" spans="1:4" x14ac:dyDescent="0.25">
      <c r="A7841" s="131" t="s">
        <v>8</v>
      </c>
      <c r="B7841" s="132">
        <v>44888</v>
      </c>
      <c r="C7841" s="133">
        <v>12</v>
      </c>
      <c r="D7841" s="134">
        <v>64.385249999999999</v>
      </c>
    </row>
    <row r="7842" spans="1:4" x14ac:dyDescent="0.25">
      <c r="A7842" s="131" t="s">
        <v>8</v>
      </c>
      <c r="B7842" s="132">
        <v>44888</v>
      </c>
      <c r="C7842" s="133">
        <v>13</v>
      </c>
      <c r="D7842" s="134">
        <v>61.797240000000002</v>
      </c>
    </row>
    <row r="7843" spans="1:4" x14ac:dyDescent="0.25">
      <c r="A7843" s="131" t="s">
        <v>8</v>
      </c>
      <c r="B7843" s="132">
        <v>44888</v>
      </c>
      <c r="C7843" s="133">
        <v>14</v>
      </c>
      <c r="D7843" s="134">
        <v>54.350239999999999</v>
      </c>
    </row>
    <row r="7844" spans="1:4" x14ac:dyDescent="0.25">
      <c r="A7844" s="131" t="s">
        <v>8</v>
      </c>
      <c r="B7844" s="132">
        <v>44888</v>
      </c>
      <c r="C7844" s="133">
        <v>15</v>
      </c>
      <c r="D7844" s="134">
        <v>57.54063</v>
      </c>
    </row>
    <row r="7845" spans="1:4" x14ac:dyDescent="0.25">
      <c r="A7845" s="131" t="s">
        <v>8</v>
      </c>
      <c r="B7845" s="132">
        <v>44888</v>
      </c>
      <c r="C7845" s="133">
        <v>16</v>
      </c>
      <c r="D7845" s="134">
        <v>70.176410000000004</v>
      </c>
    </row>
    <row r="7846" spans="1:4" x14ac:dyDescent="0.25">
      <c r="A7846" s="131" t="s">
        <v>8</v>
      </c>
      <c r="B7846" s="132">
        <v>44888</v>
      </c>
      <c r="C7846" s="133">
        <v>17</v>
      </c>
      <c r="D7846" s="134">
        <v>74.534009999999995</v>
      </c>
    </row>
    <row r="7847" spans="1:4" x14ac:dyDescent="0.25">
      <c r="A7847" s="131" t="s">
        <v>8</v>
      </c>
      <c r="B7847" s="132">
        <v>44888</v>
      </c>
      <c r="C7847" s="133">
        <v>18</v>
      </c>
      <c r="D7847" s="134">
        <v>84.349450000000004</v>
      </c>
    </row>
    <row r="7848" spans="1:4" x14ac:dyDescent="0.25">
      <c r="A7848" s="131" t="s">
        <v>8</v>
      </c>
      <c r="B7848" s="132">
        <v>44888</v>
      </c>
      <c r="C7848" s="133">
        <v>19</v>
      </c>
      <c r="D7848" s="134">
        <v>89.321299999999994</v>
      </c>
    </row>
    <row r="7849" spans="1:4" x14ac:dyDescent="0.25">
      <c r="A7849" s="131" t="s">
        <v>8</v>
      </c>
      <c r="B7849" s="132">
        <v>44888</v>
      </c>
      <c r="C7849" s="133">
        <v>20</v>
      </c>
      <c r="D7849" s="134">
        <v>85.574590000000001</v>
      </c>
    </row>
    <row r="7850" spans="1:4" x14ac:dyDescent="0.25">
      <c r="A7850" s="131" t="s">
        <v>8</v>
      </c>
      <c r="B7850" s="132">
        <v>44888</v>
      </c>
      <c r="C7850" s="133">
        <v>21</v>
      </c>
      <c r="D7850" s="134">
        <v>87.504819999999995</v>
      </c>
    </row>
    <row r="7851" spans="1:4" x14ac:dyDescent="0.25">
      <c r="A7851" s="131" t="s">
        <v>8</v>
      </c>
      <c r="B7851" s="132">
        <v>44888</v>
      </c>
      <c r="C7851" s="133">
        <v>22</v>
      </c>
      <c r="D7851" s="134">
        <v>96.437070000000006</v>
      </c>
    </row>
    <row r="7852" spans="1:4" x14ac:dyDescent="0.25">
      <c r="A7852" s="131" t="s">
        <v>8</v>
      </c>
      <c r="B7852" s="132">
        <v>44888</v>
      </c>
      <c r="C7852" s="133">
        <v>23</v>
      </c>
      <c r="D7852" s="134">
        <v>102.28677999999999</v>
      </c>
    </row>
    <row r="7853" spans="1:4" x14ac:dyDescent="0.25">
      <c r="A7853" s="131" t="s">
        <v>8</v>
      </c>
      <c r="B7853" s="132">
        <v>44888</v>
      </c>
      <c r="C7853" s="133">
        <v>24</v>
      </c>
      <c r="D7853" s="134">
        <v>105.43557</v>
      </c>
    </row>
    <row r="7854" spans="1:4" x14ac:dyDescent="0.25">
      <c r="A7854" s="131" t="s">
        <v>8</v>
      </c>
      <c r="B7854" s="132">
        <v>44889</v>
      </c>
      <c r="C7854" s="133">
        <v>1</v>
      </c>
      <c r="D7854" s="134">
        <v>85.203739999999996</v>
      </c>
    </row>
    <row r="7855" spans="1:4" x14ac:dyDescent="0.25">
      <c r="A7855" s="131" t="s">
        <v>8</v>
      </c>
      <c r="B7855" s="132">
        <v>44889</v>
      </c>
      <c r="C7855" s="133">
        <v>2</v>
      </c>
      <c r="D7855" s="134">
        <v>82.653099999999995</v>
      </c>
    </row>
    <row r="7856" spans="1:4" x14ac:dyDescent="0.25">
      <c r="A7856" s="131" t="s">
        <v>8</v>
      </c>
      <c r="B7856" s="132">
        <v>44889</v>
      </c>
      <c r="C7856" s="133">
        <v>3</v>
      </c>
      <c r="D7856" s="134">
        <v>80.966660000000005</v>
      </c>
    </row>
    <row r="7857" spans="1:4" x14ac:dyDescent="0.25">
      <c r="A7857" s="131" t="s">
        <v>8</v>
      </c>
      <c r="B7857" s="132">
        <v>44889</v>
      </c>
      <c r="C7857" s="133">
        <v>4</v>
      </c>
      <c r="D7857" s="134">
        <v>82.135840000000002</v>
      </c>
    </row>
    <row r="7858" spans="1:4" x14ac:dyDescent="0.25">
      <c r="A7858" s="131" t="s">
        <v>8</v>
      </c>
      <c r="B7858" s="132">
        <v>44889</v>
      </c>
      <c r="C7858" s="133">
        <v>5</v>
      </c>
      <c r="D7858" s="134">
        <v>81.873000000000005</v>
      </c>
    </row>
    <row r="7859" spans="1:4" x14ac:dyDescent="0.25">
      <c r="A7859" s="131" t="s">
        <v>8</v>
      </c>
      <c r="B7859" s="132">
        <v>44889</v>
      </c>
      <c r="C7859" s="133">
        <v>6</v>
      </c>
      <c r="D7859" s="134">
        <v>79.701390000000004</v>
      </c>
    </row>
    <row r="7860" spans="1:4" x14ac:dyDescent="0.25">
      <c r="A7860" s="131" t="s">
        <v>8</v>
      </c>
      <c r="B7860" s="132">
        <v>44889</v>
      </c>
      <c r="C7860" s="133">
        <v>7</v>
      </c>
      <c r="D7860" s="134">
        <v>78.175569999999993</v>
      </c>
    </row>
    <row r="7861" spans="1:4" x14ac:dyDescent="0.25">
      <c r="A7861" s="131" t="s">
        <v>8</v>
      </c>
      <c r="B7861" s="132">
        <v>44889</v>
      </c>
      <c r="C7861" s="133">
        <v>8</v>
      </c>
      <c r="D7861" s="134">
        <v>83.588130000000007</v>
      </c>
    </row>
    <row r="7862" spans="1:4" x14ac:dyDescent="0.25">
      <c r="A7862" s="131" t="s">
        <v>8</v>
      </c>
      <c r="B7862" s="132">
        <v>44889</v>
      </c>
      <c r="C7862" s="133">
        <v>9</v>
      </c>
      <c r="D7862" s="134">
        <v>81.693430000000006</v>
      </c>
    </row>
    <row r="7863" spans="1:4" x14ac:dyDescent="0.25">
      <c r="A7863" s="131" t="s">
        <v>8</v>
      </c>
      <c r="B7863" s="132">
        <v>44889</v>
      </c>
      <c r="C7863" s="133">
        <v>10</v>
      </c>
      <c r="D7863" s="134">
        <v>82.796319999999994</v>
      </c>
    </row>
    <row r="7864" spans="1:4" x14ac:dyDescent="0.25">
      <c r="A7864" s="131" t="s">
        <v>8</v>
      </c>
      <c r="B7864" s="132">
        <v>44889</v>
      </c>
      <c r="C7864" s="133">
        <v>11</v>
      </c>
      <c r="D7864" s="134">
        <v>79.514449999999997</v>
      </c>
    </row>
    <row r="7865" spans="1:4" x14ac:dyDescent="0.25">
      <c r="A7865" s="131" t="s">
        <v>8</v>
      </c>
      <c r="B7865" s="132">
        <v>44889</v>
      </c>
      <c r="C7865" s="133">
        <v>12</v>
      </c>
      <c r="D7865" s="134">
        <v>74.207819999999998</v>
      </c>
    </row>
    <row r="7866" spans="1:4" x14ac:dyDescent="0.25">
      <c r="A7866" s="131" t="s">
        <v>8</v>
      </c>
      <c r="B7866" s="132">
        <v>44889</v>
      </c>
      <c r="C7866" s="133">
        <v>13</v>
      </c>
      <c r="D7866" s="134">
        <v>68.542839999999998</v>
      </c>
    </row>
    <row r="7867" spans="1:4" x14ac:dyDescent="0.25">
      <c r="A7867" s="131" t="s">
        <v>8</v>
      </c>
      <c r="B7867" s="132">
        <v>44889</v>
      </c>
      <c r="C7867" s="133">
        <v>14</v>
      </c>
      <c r="D7867" s="134">
        <v>61.149470000000001</v>
      </c>
    </row>
    <row r="7868" spans="1:4" x14ac:dyDescent="0.25">
      <c r="A7868" s="131" t="s">
        <v>8</v>
      </c>
      <c r="B7868" s="132">
        <v>44889</v>
      </c>
      <c r="C7868" s="133">
        <v>15</v>
      </c>
      <c r="D7868" s="134">
        <v>61.629959999999997</v>
      </c>
    </row>
    <row r="7869" spans="1:4" x14ac:dyDescent="0.25">
      <c r="A7869" s="131" t="s">
        <v>8</v>
      </c>
      <c r="B7869" s="132">
        <v>44889</v>
      </c>
      <c r="C7869" s="133">
        <v>16</v>
      </c>
      <c r="D7869" s="134">
        <v>64.885800000000003</v>
      </c>
    </row>
    <row r="7870" spans="1:4" x14ac:dyDescent="0.25">
      <c r="A7870" s="131" t="s">
        <v>8</v>
      </c>
      <c r="B7870" s="132">
        <v>44889</v>
      </c>
      <c r="C7870" s="133">
        <v>17</v>
      </c>
      <c r="D7870" s="134">
        <v>76.864260000000002</v>
      </c>
    </row>
    <row r="7871" spans="1:4" x14ac:dyDescent="0.25">
      <c r="A7871" s="131" t="s">
        <v>8</v>
      </c>
      <c r="B7871" s="132">
        <v>44889</v>
      </c>
      <c r="C7871" s="133">
        <v>18</v>
      </c>
      <c r="D7871" s="134">
        <v>107.39593000000001</v>
      </c>
    </row>
    <row r="7872" spans="1:4" x14ac:dyDescent="0.25">
      <c r="A7872" s="131" t="s">
        <v>8</v>
      </c>
      <c r="B7872" s="132">
        <v>44889</v>
      </c>
      <c r="C7872" s="133">
        <v>19</v>
      </c>
      <c r="D7872" s="134">
        <v>100.54725999999999</v>
      </c>
    </row>
    <row r="7873" spans="1:4" x14ac:dyDescent="0.25">
      <c r="A7873" s="131" t="s">
        <v>8</v>
      </c>
      <c r="B7873" s="132">
        <v>44889</v>
      </c>
      <c r="C7873" s="133">
        <v>20</v>
      </c>
      <c r="D7873" s="134">
        <v>86.281909999999996</v>
      </c>
    </row>
    <row r="7874" spans="1:4" x14ac:dyDescent="0.25">
      <c r="A7874" s="131" t="s">
        <v>8</v>
      </c>
      <c r="B7874" s="132">
        <v>44889</v>
      </c>
      <c r="C7874" s="133">
        <v>21</v>
      </c>
      <c r="D7874" s="134">
        <v>85.117750000000001</v>
      </c>
    </row>
    <row r="7875" spans="1:4" x14ac:dyDescent="0.25">
      <c r="A7875" s="131" t="s">
        <v>8</v>
      </c>
      <c r="B7875" s="132">
        <v>44889</v>
      </c>
      <c r="C7875" s="133">
        <v>22</v>
      </c>
      <c r="D7875" s="134">
        <v>86.512839999999997</v>
      </c>
    </row>
    <row r="7876" spans="1:4" x14ac:dyDescent="0.25">
      <c r="A7876" s="131" t="s">
        <v>8</v>
      </c>
      <c r="B7876" s="132">
        <v>44889</v>
      </c>
      <c r="C7876" s="133">
        <v>23</v>
      </c>
      <c r="D7876" s="134">
        <v>83.454580000000007</v>
      </c>
    </row>
    <row r="7877" spans="1:4" x14ac:dyDescent="0.25">
      <c r="A7877" s="131" t="s">
        <v>8</v>
      </c>
      <c r="B7877" s="132">
        <v>44889</v>
      </c>
      <c r="C7877" s="133">
        <v>24</v>
      </c>
      <c r="D7877" s="134">
        <v>83.875460000000004</v>
      </c>
    </row>
    <row r="7878" spans="1:4" x14ac:dyDescent="0.25">
      <c r="A7878" s="131" t="s">
        <v>8</v>
      </c>
      <c r="B7878" s="132">
        <v>44890</v>
      </c>
      <c r="C7878" s="133">
        <v>1</v>
      </c>
      <c r="D7878" s="134">
        <v>79.798159999999996</v>
      </c>
    </row>
    <row r="7879" spans="1:4" x14ac:dyDescent="0.25">
      <c r="A7879" s="131" t="s">
        <v>8</v>
      </c>
      <c r="B7879" s="132">
        <v>44890</v>
      </c>
      <c r="C7879" s="133">
        <v>2</v>
      </c>
      <c r="D7879" s="134">
        <v>80.401250000000005</v>
      </c>
    </row>
    <row r="7880" spans="1:4" x14ac:dyDescent="0.25">
      <c r="A7880" s="131" t="s">
        <v>8</v>
      </c>
      <c r="B7880" s="132">
        <v>44890</v>
      </c>
      <c r="C7880" s="133">
        <v>3</v>
      </c>
      <c r="D7880" s="134">
        <v>77.197299999999998</v>
      </c>
    </row>
    <row r="7881" spans="1:4" x14ac:dyDescent="0.25">
      <c r="A7881" s="131" t="s">
        <v>8</v>
      </c>
      <c r="B7881" s="132">
        <v>44890</v>
      </c>
      <c r="C7881" s="133">
        <v>4</v>
      </c>
      <c r="D7881" s="134">
        <v>75.265519999999995</v>
      </c>
    </row>
    <row r="7882" spans="1:4" x14ac:dyDescent="0.25">
      <c r="A7882" s="131" t="s">
        <v>8</v>
      </c>
      <c r="B7882" s="132">
        <v>44890</v>
      </c>
      <c r="C7882" s="133">
        <v>5</v>
      </c>
      <c r="D7882" s="134">
        <v>77.132689999999997</v>
      </c>
    </row>
    <row r="7883" spans="1:4" x14ac:dyDescent="0.25">
      <c r="A7883" s="131" t="s">
        <v>8</v>
      </c>
      <c r="B7883" s="132">
        <v>44890</v>
      </c>
      <c r="C7883" s="133">
        <v>6</v>
      </c>
      <c r="D7883" s="134">
        <v>79.918620000000004</v>
      </c>
    </row>
    <row r="7884" spans="1:4" x14ac:dyDescent="0.25">
      <c r="A7884" s="131" t="s">
        <v>8</v>
      </c>
      <c r="B7884" s="132">
        <v>44890</v>
      </c>
      <c r="C7884" s="133">
        <v>7</v>
      </c>
      <c r="D7884" s="134">
        <v>81.687899999999999</v>
      </c>
    </row>
    <row r="7885" spans="1:4" x14ac:dyDescent="0.25">
      <c r="A7885" s="131" t="s">
        <v>8</v>
      </c>
      <c r="B7885" s="132">
        <v>44890</v>
      </c>
      <c r="C7885" s="133">
        <v>8</v>
      </c>
      <c r="D7885" s="134">
        <v>87.870220000000003</v>
      </c>
    </row>
    <row r="7886" spans="1:4" x14ac:dyDescent="0.25">
      <c r="A7886" s="131" t="s">
        <v>8</v>
      </c>
      <c r="B7886" s="132">
        <v>44890</v>
      </c>
      <c r="C7886" s="133">
        <v>9</v>
      </c>
      <c r="D7886" s="134">
        <v>81.017759999999996</v>
      </c>
    </row>
    <row r="7887" spans="1:4" x14ac:dyDescent="0.25">
      <c r="A7887" s="131" t="s">
        <v>8</v>
      </c>
      <c r="B7887" s="132">
        <v>44890</v>
      </c>
      <c r="C7887" s="133">
        <v>10</v>
      </c>
      <c r="D7887" s="134">
        <v>71.531940000000006</v>
      </c>
    </row>
    <row r="7888" spans="1:4" x14ac:dyDescent="0.25">
      <c r="A7888" s="131" t="s">
        <v>8</v>
      </c>
      <c r="B7888" s="132">
        <v>44890</v>
      </c>
      <c r="C7888" s="133">
        <v>11</v>
      </c>
      <c r="D7888" s="134">
        <v>75.503780000000006</v>
      </c>
    </row>
    <row r="7889" spans="1:4" x14ac:dyDescent="0.25">
      <c r="A7889" s="131" t="s">
        <v>8</v>
      </c>
      <c r="B7889" s="132">
        <v>44890</v>
      </c>
      <c r="C7889" s="133">
        <v>12</v>
      </c>
      <c r="D7889" s="134">
        <v>77.981960000000001</v>
      </c>
    </row>
    <row r="7890" spans="1:4" x14ac:dyDescent="0.25">
      <c r="A7890" s="131" t="s">
        <v>8</v>
      </c>
      <c r="B7890" s="132">
        <v>44890</v>
      </c>
      <c r="C7890" s="133">
        <v>13</v>
      </c>
      <c r="D7890" s="134">
        <v>69.026579999999996</v>
      </c>
    </row>
    <row r="7891" spans="1:4" x14ac:dyDescent="0.25">
      <c r="A7891" s="131" t="s">
        <v>8</v>
      </c>
      <c r="B7891" s="132">
        <v>44890</v>
      </c>
      <c r="C7891" s="133">
        <v>14</v>
      </c>
      <c r="D7891" s="134">
        <v>70.920469999999995</v>
      </c>
    </row>
    <row r="7892" spans="1:4" x14ac:dyDescent="0.25">
      <c r="A7892" s="131" t="s">
        <v>8</v>
      </c>
      <c r="B7892" s="132">
        <v>44890</v>
      </c>
      <c r="C7892" s="133">
        <v>15</v>
      </c>
      <c r="D7892" s="134">
        <v>62.04542</v>
      </c>
    </row>
    <row r="7893" spans="1:4" x14ac:dyDescent="0.25">
      <c r="A7893" s="131" t="s">
        <v>8</v>
      </c>
      <c r="B7893" s="132">
        <v>44890</v>
      </c>
      <c r="C7893" s="133">
        <v>16</v>
      </c>
      <c r="D7893" s="134">
        <v>63.527389999999997</v>
      </c>
    </row>
    <row r="7894" spans="1:4" x14ac:dyDescent="0.25">
      <c r="A7894" s="131" t="s">
        <v>8</v>
      </c>
      <c r="B7894" s="132">
        <v>44890</v>
      </c>
      <c r="C7894" s="133">
        <v>17</v>
      </c>
      <c r="D7894" s="134">
        <v>80.628609999999995</v>
      </c>
    </row>
    <row r="7895" spans="1:4" x14ac:dyDescent="0.25">
      <c r="A7895" s="131" t="s">
        <v>8</v>
      </c>
      <c r="B7895" s="132">
        <v>44890</v>
      </c>
      <c r="C7895" s="133">
        <v>18</v>
      </c>
      <c r="D7895" s="134">
        <v>97.553700000000006</v>
      </c>
    </row>
    <row r="7896" spans="1:4" x14ac:dyDescent="0.25">
      <c r="A7896" s="131" t="s">
        <v>8</v>
      </c>
      <c r="B7896" s="132">
        <v>44890</v>
      </c>
      <c r="C7896" s="133">
        <v>19</v>
      </c>
      <c r="D7896" s="134">
        <v>108.05981</v>
      </c>
    </row>
    <row r="7897" spans="1:4" x14ac:dyDescent="0.25">
      <c r="A7897" s="131" t="s">
        <v>8</v>
      </c>
      <c r="B7897" s="132">
        <v>44890</v>
      </c>
      <c r="C7897" s="133">
        <v>20</v>
      </c>
      <c r="D7897" s="134">
        <v>87.179820000000007</v>
      </c>
    </row>
    <row r="7898" spans="1:4" x14ac:dyDescent="0.25">
      <c r="A7898" s="131" t="s">
        <v>8</v>
      </c>
      <c r="B7898" s="132">
        <v>44890</v>
      </c>
      <c r="C7898" s="133">
        <v>21</v>
      </c>
      <c r="D7898" s="134">
        <v>88.696100000000001</v>
      </c>
    </row>
    <row r="7899" spans="1:4" x14ac:dyDescent="0.25">
      <c r="A7899" s="131" t="s">
        <v>8</v>
      </c>
      <c r="B7899" s="132">
        <v>44890</v>
      </c>
      <c r="C7899" s="133">
        <v>22</v>
      </c>
      <c r="D7899" s="134">
        <v>83.383449999999996</v>
      </c>
    </row>
    <row r="7900" spans="1:4" x14ac:dyDescent="0.25">
      <c r="A7900" s="131" t="s">
        <v>8</v>
      </c>
      <c r="B7900" s="132">
        <v>44890</v>
      </c>
      <c r="C7900" s="133">
        <v>23</v>
      </c>
      <c r="D7900" s="134">
        <v>81.112179999999995</v>
      </c>
    </row>
    <row r="7901" spans="1:4" x14ac:dyDescent="0.25">
      <c r="A7901" s="131" t="s">
        <v>8</v>
      </c>
      <c r="B7901" s="132">
        <v>44890</v>
      </c>
      <c r="C7901" s="133">
        <v>24</v>
      </c>
      <c r="D7901" s="134">
        <v>92.053479999999993</v>
      </c>
    </row>
    <row r="7902" spans="1:4" x14ac:dyDescent="0.25">
      <c r="A7902" s="131" t="s">
        <v>8</v>
      </c>
      <c r="B7902" s="132">
        <v>44891</v>
      </c>
      <c r="C7902" s="133">
        <v>1</v>
      </c>
      <c r="D7902" s="134">
        <v>82.160539999999997</v>
      </c>
    </row>
    <row r="7903" spans="1:4" x14ac:dyDescent="0.25">
      <c r="A7903" s="131" t="s">
        <v>8</v>
      </c>
      <c r="B7903" s="132">
        <v>44891</v>
      </c>
      <c r="C7903" s="133">
        <v>2</v>
      </c>
      <c r="D7903" s="134">
        <v>86.476929999999996</v>
      </c>
    </row>
    <row r="7904" spans="1:4" x14ac:dyDescent="0.25">
      <c r="A7904" s="131" t="s">
        <v>8</v>
      </c>
      <c r="B7904" s="132">
        <v>44891</v>
      </c>
      <c r="C7904" s="133">
        <v>3</v>
      </c>
      <c r="D7904" s="134">
        <v>89.998069999999998</v>
      </c>
    </row>
    <row r="7905" spans="1:4" x14ac:dyDescent="0.25">
      <c r="A7905" s="131" t="s">
        <v>8</v>
      </c>
      <c r="B7905" s="132">
        <v>44891</v>
      </c>
      <c r="C7905" s="133">
        <v>4</v>
      </c>
      <c r="D7905" s="134">
        <v>86.290120000000002</v>
      </c>
    </row>
    <row r="7906" spans="1:4" x14ac:dyDescent="0.25">
      <c r="A7906" s="131" t="s">
        <v>8</v>
      </c>
      <c r="B7906" s="132">
        <v>44891</v>
      </c>
      <c r="C7906" s="133">
        <v>5</v>
      </c>
      <c r="D7906" s="134">
        <v>94.233789999999999</v>
      </c>
    </row>
    <row r="7907" spans="1:4" x14ac:dyDescent="0.25">
      <c r="A7907" s="131" t="s">
        <v>8</v>
      </c>
      <c r="B7907" s="132">
        <v>44891</v>
      </c>
      <c r="C7907" s="133">
        <v>6</v>
      </c>
      <c r="D7907" s="134">
        <v>96.11027</v>
      </c>
    </row>
    <row r="7908" spans="1:4" x14ac:dyDescent="0.25">
      <c r="A7908" s="131" t="s">
        <v>8</v>
      </c>
      <c r="B7908" s="132">
        <v>44891</v>
      </c>
      <c r="C7908" s="133">
        <v>7</v>
      </c>
      <c r="D7908" s="134">
        <v>99.343649999999997</v>
      </c>
    </row>
    <row r="7909" spans="1:4" x14ac:dyDescent="0.25">
      <c r="A7909" s="131" t="s">
        <v>8</v>
      </c>
      <c r="B7909" s="132">
        <v>44891</v>
      </c>
      <c r="C7909" s="133">
        <v>8</v>
      </c>
      <c r="D7909" s="134">
        <v>111.69692000000001</v>
      </c>
    </row>
    <row r="7910" spans="1:4" x14ac:dyDescent="0.25">
      <c r="A7910" s="131" t="s">
        <v>8</v>
      </c>
      <c r="B7910" s="132">
        <v>44891</v>
      </c>
      <c r="C7910" s="133">
        <v>9</v>
      </c>
      <c r="D7910" s="134">
        <v>106.57071000000001</v>
      </c>
    </row>
    <row r="7911" spans="1:4" x14ac:dyDescent="0.25">
      <c r="A7911" s="131" t="s">
        <v>8</v>
      </c>
      <c r="B7911" s="132">
        <v>44891</v>
      </c>
      <c r="C7911" s="133">
        <v>10</v>
      </c>
      <c r="D7911" s="134">
        <v>88.025880000000001</v>
      </c>
    </row>
    <row r="7912" spans="1:4" x14ac:dyDescent="0.25">
      <c r="A7912" s="131" t="s">
        <v>8</v>
      </c>
      <c r="B7912" s="132">
        <v>44891</v>
      </c>
      <c r="C7912" s="133">
        <v>11</v>
      </c>
      <c r="D7912" s="134">
        <v>80.801640000000006</v>
      </c>
    </row>
    <row r="7913" spans="1:4" x14ac:dyDescent="0.25">
      <c r="A7913" s="131" t="s">
        <v>8</v>
      </c>
      <c r="B7913" s="132">
        <v>44891</v>
      </c>
      <c r="C7913" s="133">
        <v>12</v>
      </c>
      <c r="D7913" s="134">
        <v>76.080640000000002</v>
      </c>
    </row>
    <row r="7914" spans="1:4" x14ac:dyDescent="0.25">
      <c r="A7914" s="131" t="s">
        <v>8</v>
      </c>
      <c r="B7914" s="132">
        <v>44891</v>
      </c>
      <c r="C7914" s="133">
        <v>13</v>
      </c>
      <c r="D7914" s="134">
        <v>70.562010000000001</v>
      </c>
    </row>
    <row r="7915" spans="1:4" x14ac:dyDescent="0.25">
      <c r="A7915" s="131" t="s">
        <v>8</v>
      </c>
      <c r="B7915" s="132">
        <v>44891</v>
      </c>
      <c r="C7915" s="133">
        <v>14</v>
      </c>
      <c r="D7915" s="134">
        <v>66.249300000000005</v>
      </c>
    </row>
    <row r="7916" spans="1:4" x14ac:dyDescent="0.25">
      <c r="A7916" s="131" t="s">
        <v>8</v>
      </c>
      <c r="B7916" s="132">
        <v>44891</v>
      </c>
      <c r="C7916" s="133">
        <v>15</v>
      </c>
      <c r="D7916" s="134">
        <v>59.55545</v>
      </c>
    </row>
    <row r="7917" spans="1:4" x14ac:dyDescent="0.25">
      <c r="A7917" s="131" t="s">
        <v>8</v>
      </c>
      <c r="B7917" s="132">
        <v>44891</v>
      </c>
      <c r="C7917" s="133">
        <v>16</v>
      </c>
      <c r="D7917" s="134">
        <v>66.832759999999993</v>
      </c>
    </row>
    <row r="7918" spans="1:4" x14ac:dyDescent="0.25">
      <c r="A7918" s="131" t="s">
        <v>8</v>
      </c>
      <c r="B7918" s="132">
        <v>44891</v>
      </c>
      <c r="C7918" s="133">
        <v>17</v>
      </c>
      <c r="D7918" s="134">
        <v>97.805419999999998</v>
      </c>
    </row>
    <row r="7919" spans="1:4" x14ac:dyDescent="0.25">
      <c r="A7919" s="131" t="s">
        <v>8</v>
      </c>
      <c r="B7919" s="132">
        <v>44891</v>
      </c>
      <c r="C7919" s="133">
        <v>18</v>
      </c>
      <c r="D7919" s="134">
        <v>88.065520000000006</v>
      </c>
    </row>
    <row r="7920" spans="1:4" x14ac:dyDescent="0.25">
      <c r="A7920" s="131" t="s">
        <v>8</v>
      </c>
      <c r="B7920" s="132">
        <v>44891</v>
      </c>
      <c r="C7920" s="133">
        <v>19</v>
      </c>
      <c r="D7920" s="134">
        <v>103.55110999999999</v>
      </c>
    </row>
    <row r="7921" spans="1:4" x14ac:dyDescent="0.25">
      <c r="A7921" s="131" t="s">
        <v>8</v>
      </c>
      <c r="B7921" s="132">
        <v>44891</v>
      </c>
      <c r="C7921" s="133">
        <v>20</v>
      </c>
      <c r="D7921" s="134">
        <v>92.241100000000003</v>
      </c>
    </row>
    <row r="7922" spans="1:4" x14ac:dyDescent="0.25">
      <c r="A7922" s="131" t="s">
        <v>8</v>
      </c>
      <c r="B7922" s="132">
        <v>44891</v>
      </c>
      <c r="C7922" s="133">
        <v>21</v>
      </c>
      <c r="D7922" s="134">
        <v>95.899929999999998</v>
      </c>
    </row>
    <row r="7923" spans="1:4" x14ac:dyDescent="0.25">
      <c r="A7923" s="131" t="s">
        <v>8</v>
      </c>
      <c r="B7923" s="132">
        <v>44891</v>
      </c>
      <c r="C7923" s="133">
        <v>22</v>
      </c>
      <c r="D7923" s="134">
        <v>101.74753</v>
      </c>
    </row>
    <row r="7924" spans="1:4" x14ac:dyDescent="0.25">
      <c r="A7924" s="131" t="s">
        <v>8</v>
      </c>
      <c r="B7924" s="132">
        <v>44891</v>
      </c>
      <c r="C7924" s="133">
        <v>23</v>
      </c>
      <c r="D7924" s="134">
        <v>101.69571000000001</v>
      </c>
    </row>
    <row r="7925" spans="1:4" x14ac:dyDescent="0.25">
      <c r="A7925" s="131" t="s">
        <v>8</v>
      </c>
      <c r="B7925" s="132">
        <v>44891</v>
      </c>
      <c r="C7925" s="133">
        <v>24</v>
      </c>
      <c r="D7925" s="134">
        <v>102.61626</v>
      </c>
    </row>
    <row r="7926" spans="1:4" x14ac:dyDescent="0.25">
      <c r="A7926" s="131" t="s">
        <v>8</v>
      </c>
      <c r="B7926" s="132">
        <v>44892</v>
      </c>
      <c r="C7926" s="133">
        <v>1</v>
      </c>
      <c r="D7926" s="134">
        <v>102.26653</v>
      </c>
    </row>
    <row r="7927" spans="1:4" x14ac:dyDescent="0.25">
      <c r="A7927" s="131" t="s">
        <v>8</v>
      </c>
      <c r="B7927" s="132">
        <v>44892</v>
      </c>
      <c r="C7927" s="133">
        <v>2</v>
      </c>
      <c r="D7927" s="134">
        <v>89.20093</v>
      </c>
    </row>
    <row r="7928" spans="1:4" x14ac:dyDescent="0.25">
      <c r="A7928" s="131" t="s">
        <v>8</v>
      </c>
      <c r="B7928" s="132">
        <v>44892</v>
      </c>
      <c r="C7928" s="133">
        <v>3</v>
      </c>
      <c r="D7928" s="134">
        <v>84.059359999999998</v>
      </c>
    </row>
    <row r="7929" spans="1:4" x14ac:dyDescent="0.25">
      <c r="A7929" s="131" t="s">
        <v>8</v>
      </c>
      <c r="B7929" s="132">
        <v>44892</v>
      </c>
      <c r="C7929" s="133">
        <v>4</v>
      </c>
      <c r="D7929" s="134">
        <v>81.732789999999994</v>
      </c>
    </row>
    <row r="7930" spans="1:4" x14ac:dyDescent="0.25">
      <c r="A7930" s="131" t="s">
        <v>8</v>
      </c>
      <c r="B7930" s="132">
        <v>44892</v>
      </c>
      <c r="C7930" s="133">
        <v>5</v>
      </c>
      <c r="D7930" s="134">
        <v>85.150530000000003</v>
      </c>
    </row>
    <row r="7931" spans="1:4" x14ac:dyDescent="0.25">
      <c r="A7931" s="131" t="s">
        <v>8</v>
      </c>
      <c r="B7931" s="132">
        <v>44892</v>
      </c>
      <c r="C7931" s="133">
        <v>6</v>
      </c>
      <c r="D7931" s="134">
        <v>89.516400000000004</v>
      </c>
    </row>
    <row r="7932" spans="1:4" x14ac:dyDescent="0.25">
      <c r="A7932" s="131" t="s">
        <v>8</v>
      </c>
      <c r="B7932" s="132">
        <v>44892</v>
      </c>
      <c r="C7932" s="133">
        <v>7</v>
      </c>
      <c r="D7932" s="134">
        <v>80.050139999999999</v>
      </c>
    </row>
    <row r="7933" spans="1:4" x14ac:dyDescent="0.25">
      <c r="A7933" s="131" t="s">
        <v>8</v>
      </c>
      <c r="B7933" s="132">
        <v>44892</v>
      </c>
      <c r="C7933" s="133">
        <v>8</v>
      </c>
      <c r="D7933" s="134">
        <v>90.135890000000003</v>
      </c>
    </row>
    <row r="7934" spans="1:4" x14ac:dyDescent="0.25">
      <c r="A7934" s="131" t="s">
        <v>8</v>
      </c>
      <c r="B7934" s="132">
        <v>44892</v>
      </c>
      <c r="C7934" s="133">
        <v>9</v>
      </c>
      <c r="D7934" s="134">
        <v>91.411019999999994</v>
      </c>
    </row>
    <row r="7935" spans="1:4" x14ac:dyDescent="0.25">
      <c r="A7935" s="131" t="s">
        <v>8</v>
      </c>
      <c r="B7935" s="132">
        <v>44892</v>
      </c>
      <c r="C7935" s="133">
        <v>10</v>
      </c>
      <c r="D7935" s="134">
        <v>71.500479999999996</v>
      </c>
    </row>
    <row r="7936" spans="1:4" x14ac:dyDescent="0.25">
      <c r="A7936" s="131" t="s">
        <v>8</v>
      </c>
      <c r="B7936" s="132">
        <v>44892</v>
      </c>
      <c r="C7936" s="133">
        <v>11</v>
      </c>
      <c r="D7936" s="134">
        <v>57.454349999999998</v>
      </c>
    </row>
    <row r="7937" spans="1:4" x14ac:dyDescent="0.25">
      <c r="A7937" s="131" t="s">
        <v>8</v>
      </c>
      <c r="B7937" s="132">
        <v>44892</v>
      </c>
      <c r="C7937" s="133">
        <v>12</v>
      </c>
      <c r="D7937" s="134">
        <v>56.451320000000003</v>
      </c>
    </row>
    <row r="7938" spans="1:4" x14ac:dyDescent="0.25">
      <c r="A7938" s="131" t="s">
        <v>8</v>
      </c>
      <c r="B7938" s="132">
        <v>44892</v>
      </c>
      <c r="C7938" s="133">
        <v>13</v>
      </c>
      <c r="D7938" s="134">
        <v>53.538089999999997</v>
      </c>
    </row>
    <row r="7939" spans="1:4" x14ac:dyDescent="0.25">
      <c r="A7939" s="131" t="s">
        <v>8</v>
      </c>
      <c r="B7939" s="132">
        <v>44892</v>
      </c>
      <c r="C7939" s="133">
        <v>14</v>
      </c>
      <c r="D7939" s="134">
        <v>42.084949999999999</v>
      </c>
    </row>
    <row r="7940" spans="1:4" x14ac:dyDescent="0.25">
      <c r="A7940" s="131" t="s">
        <v>8</v>
      </c>
      <c r="B7940" s="132">
        <v>44892</v>
      </c>
      <c r="C7940" s="133">
        <v>15</v>
      </c>
      <c r="D7940" s="134">
        <v>65.672749999999994</v>
      </c>
    </row>
    <row r="7941" spans="1:4" x14ac:dyDescent="0.25">
      <c r="A7941" s="131" t="s">
        <v>8</v>
      </c>
      <c r="B7941" s="132">
        <v>44892</v>
      </c>
      <c r="C7941" s="133">
        <v>16</v>
      </c>
      <c r="D7941" s="134">
        <v>55.440980000000003</v>
      </c>
    </row>
    <row r="7942" spans="1:4" x14ac:dyDescent="0.25">
      <c r="A7942" s="131" t="s">
        <v>8</v>
      </c>
      <c r="B7942" s="132">
        <v>44892</v>
      </c>
      <c r="C7942" s="133">
        <v>17</v>
      </c>
      <c r="D7942" s="134">
        <v>56.423279999999998</v>
      </c>
    </row>
    <row r="7943" spans="1:4" x14ac:dyDescent="0.25">
      <c r="A7943" s="131" t="s">
        <v>8</v>
      </c>
      <c r="B7943" s="132">
        <v>44892</v>
      </c>
      <c r="C7943" s="133">
        <v>18</v>
      </c>
      <c r="D7943" s="134">
        <v>94.557879999999997</v>
      </c>
    </row>
    <row r="7944" spans="1:4" x14ac:dyDescent="0.25">
      <c r="A7944" s="131" t="s">
        <v>8</v>
      </c>
      <c r="B7944" s="132">
        <v>44892</v>
      </c>
      <c r="C7944" s="133">
        <v>19</v>
      </c>
      <c r="D7944" s="134">
        <v>103.88992</v>
      </c>
    </row>
    <row r="7945" spans="1:4" x14ac:dyDescent="0.25">
      <c r="A7945" s="131" t="s">
        <v>8</v>
      </c>
      <c r="B7945" s="132">
        <v>44892</v>
      </c>
      <c r="C7945" s="133">
        <v>20</v>
      </c>
      <c r="D7945" s="134">
        <v>108.67388</v>
      </c>
    </row>
    <row r="7946" spans="1:4" x14ac:dyDescent="0.25">
      <c r="A7946" s="131" t="s">
        <v>8</v>
      </c>
      <c r="B7946" s="132">
        <v>44892</v>
      </c>
      <c r="C7946" s="133">
        <v>21</v>
      </c>
      <c r="D7946" s="134">
        <v>109.39905</v>
      </c>
    </row>
    <row r="7947" spans="1:4" x14ac:dyDescent="0.25">
      <c r="A7947" s="131" t="s">
        <v>8</v>
      </c>
      <c r="B7947" s="132">
        <v>44892</v>
      </c>
      <c r="C7947" s="133">
        <v>22</v>
      </c>
      <c r="D7947" s="134">
        <v>98.325419999999994</v>
      </c>
    </row>
    <row r="7948" spans="1:4" x14ac:dyDescent="0.25">
      <c r="A7948" s="131" t="s">
        <v>8</v>
      </c>
      <c r="B7948" s="132">
        <v>44892</v>
      </c>
      <c r="C7948" s="133">
        <v>23</v>
      </c>
      <c r="D7948" s="134">
        <v>97.82217</v>
      </c>
    </row>
    <row r="7949" spans="1:4" x14ac:dyDescent="0.25">
      <c r="A7949" s="131" t="s">
        <v>8</v>
      </c>
      <c r="B7949" s="132">
        <v>44892</v>
      </c>
      <c r="C7949" s="133">
        <v>24</v>
      </c>
      <c r="D7949" s="134">
        <v>87.538570000000007</v>
      </c>
    </row>
    <row r="7950" spans="1:4" x14ac:dyDescent="0.25">
      <c r="A7950" s="131" t="s">
        <v>8</v>
      </c>
      <c r="B7950" s="132">
        <v>44893</v>
      </c>
      <c r="C7950" s="133">
        <v>1</v>
      </c>
      <c r="D7950" s="134">
        <v>78.418360000000007</v>
      </c>
    </row>
    <row r="7951" spans="1:4" x14ac:dyDescent="0.25">
      <c r="A7951" s="131" t="s">
        <v>8</v>
      </c>
      <c r="B7951" s="132">
        <v>44893</v>
      </c>
      <c r="C7951" s="133">
        <v>2</v>
      </c>
      <c r="D7951" s="134">
        <v>76.172240000000002</v>
      </c>
    </row>
    <row r="7952" spans="1:4" x14ac:dyDescent="0.25">
      <c r="A7952" s="131" t="s">
        <v>8</v>
      </c>
      <c r="B7952" s="132">
        <v>44893</v>
      </c>
      <c r="C7952" s="133">
        <v>3</v>
      </c>
      <c r="D7952" s="134">
        <v>78.001360000000005</v>
      </c>
    </row>
    <row r="7953" spans="1:4" x14ac:dyDescent="0.25">
      <c r="A7953" s="131" t="s">
        <v>8</v>
      </c>
      <c r="B7953" s="132">
        <v>44893</v>
      </c>
      <c r="C7953" s="133">
        <v>4</v>
      </c>
      <c r="D7953" s="134">
        <v>79.342280000000002</v>
      </c>
    </row>
    <row r="7954" spans="1:4" x14ac:dyDescent="0.25">
      <c r="A7954" s="131" t="s">
        <v>8</v>
      </c>
      <c r="B7954" s="132">
        <v>44893</v>
      </c>
      <c r="C7954" s="133">
        <v>5</v>
      </c>
      <c r="D7954" s="134">
        <v>76.266840000000002</v>
      </c>
    </row>
    <row r="7955" spans="1:4" x14ac:dyDescent="0.25">
      <c r="A7955" s="131" t="s">
        <v>8</v>
      </c>
      <c r="B7955" s="132">
        <v>44893</v>
      </c>
      <c r="C7955" s="133">
        <v>6</v>
      </c>
      <c r="D7955" s="134">
        <v>80.054820000000007</v>
      </c>
    </row>
    <row r="7956" spans="1:4" x14ac:dyDescent="0.25">
      <c r="A7956" s="131" t="s">
        <v>8</v>
      </c>
      <c r="B7956" s="132">
        <v>44893</v>
      </c>
      <c r="C7956" s="133">
        <v>7</v>
      </c>
      <c r="D7956" s="134">
        <v>90.066469999999995</v>
      </c>
    </row>
    <row r="7957" spans="1:4" x14ac:dyDescent="0.25">
      <c r="A7957" s="131" t="s">
        <v>8</v>
      </c>
      <c r="B7957" s="132">
        <v>44893</v>
      </c>
      <c r="C7957" s="133">
        <v>8</v>
      </c>
      <c r="D7957" s="134">
        <v>105.5933</v>
      </c>
    </row>
    <row r="7958" spans="1:4" x14ac:dyDescent="0.25">
      <c r="A7958" s="131" t="s">
        <v>8</v>
      </c>
      <c r="B7958" s="132">
        <v>44893</v>
      </c>
      <c r="C7958" s="133">
        <v>9</v>
      </c>
      <c r="D7958" s="134">
        <v>102.85411000000001</v>
      </c>
    </row>
    <row r="7959" spans="1:4" x14ac:dyDescent="0.25">
      <c r="A7959" s="131" t="s">
        <v>8</v>
      </c>
      <c r="B7959" s="132">
        <v>44893</v>
      </c>
      <c r="C7959" s="133">
        <v>10</v>
      </c>
      <c r="D7959" s="134">
        <v>83.861249999999998</v>
      </c>
    </row>
    <row r="7960" spans="1:4" x14ac:dyDescent="0.25">
      <c r="A7960" s="131" t="s">
        <v>8</v>
      </c>
      <c r="B7960" s="132">
        <v>44893</v>
      </c>
      <c r="C7960" s="133">
        <v>11</v>
      </c>
      <c r="D7960" s="134">
        <v>86.028660000000002</v>
      </c>
    </row>
    <row r="7961" spans="1:4" x14ac:dyDescent="0.25">
      <c r="A7961" s="131" t="s">
        <v>8</v>
      </c>
      <c r="B7961" s="132">
        <v>44893</v>
      </c>
      <c r="C7961" s="133">
        <v>12</v>
      </c>
      <c r="D7961" s="134">
        <v>83.904640000000001</v>
      </c>
    </row>
    <row r="7962" spans="1:4" x14ac:dyDescent="0.25">
      <c r="A7962" s="131" t="s">
        <v>8</v>
      </c>
      <c r="B7962" s="132">
        <v>44893</v>
      </c>
      <c r="C7962" s="133">
        <v>13</v>
      </c>
      <c r="D7962" s="134">
        <v>77.198830000000001</v>
      </c>
    </row>
    <row r="7963" spans="1:4" x14ac:dyDescent="0.25">
      <c r="A7963" s="131" t="s">
        <v>8</v>
      </c>
      <c r="B7963" s="132">
        <v>44893</v>
      </c>
      <c r="C7963" s="133">
        <v>14</v>
      </c>
      <c r="D7963" s="134">
        <v>54.445749999999997</v>
      </c>
    </row>
    <row r="7964" spans="1:4" x14ac:dyDescent="0.25">
      <c r="A7964" s="131" t="s">
        <v>8</v>
      </c>
      <c r="B7964" s="132">
        <v>44893</v>
      </c>
      <c r="C7964" s="133">
        <v>15</v>
      </c>
      <c r="D7964" s="134">
        <v>64.793430000000001</v>
      </c>
    </row>
    <row r="7965" spans="1:4" x14ac:dyDescent="0.25">
      <c r="A7965" s="131" t="s">
        <v>8</v>
      </c>
      <c r="B7965" s="132">
        <v>44893</v>
      </c>
      <c r="C7965" s="133">
        <v>16</v>
      </c>
      <c r="D7965" s="134">
        <v>73.664450000000002</v>
      </c>
    </row>
    <row r="7966" spans="1:4" x14ac:dyDescent="0.25">
      <c r="A7966" s="131" t="s">
        <v>8</v>
      </c>
      <c r="B7966" s="132">
        <v>44893</v>
      </c>
      <c r="C7966" s="133">
        <v>17</v>
      </c>
      <c r="D7966" s="134">
        <v>97.473740000000006</v>
      </c>
    </row>
    <row r="7967" spans="1:4" x14ac:dyDescent="0.25">
      <c r="A7967" s="131" t="s">
        <v>8</v>
      </c>
      <c r="B7967" s="132">
        <v>44893</v>
      </c>
      <c r="C7967" s="133">
        <v>18</v>
      </c>
      <c r="D7967" s="134">
        <v>98.02722</v>
      </c>
    </row>
    <row r="7968" spans="1:4" x14ac:dyDescent="0.25">
      <c r="A7968" s="131" t="s">
        <v>8</v>
      </c>
      <c r="B7968" s="132">
        <v>44893</v>
      </c>
      <c r="C7968" s="133">
        <v>19</v>
      </c>
      <c r="D7968" s="134">
        <v>113.68478</v>
      </c>
    </row>
    <row r="7969" spans="1:4" x14ac:dyDescent="0.25">
      <c r="A7969" s="131" t="s">
        <v>8</v>
      </c>
      <c r="B7969" s="132">
        <v>44893</v>
      </c>
      <c r="C7969" s="133">
        <v>20</v>
      </c>
      <c r="D7969" s="134">
        <v>104.16242</v>
      </c>
    </row>
    <row r="7970" spans="1:4" x14ac:dyDescent="0.25">
      <c r="A7970" s="131" t="s">
        <v>8</v>
      </c>
      <c r="B7970" s="132">
        <v>44893</v>
      </c>
      <c r="C7970" s="133">
        <v>21</v>
      </c>
      <c r="D7970" s="134">
        <v>95.822140000000005</v>
      </c>
    </row>
    <row r="7971" spans="1:4" x14ac:dyDescent="0.25">
      <c r="A7971" s="131" t="s">
        <v>8</v>
      </c>
      <c r="B7971" s="132">
        <v>44893</v>
      </c>
      <c r="C7971" s="133">
        <v>22</v>
      </c>
      <c r="D7971" s="134">
        <v>113.20258</v>
      </c>
    </row>
    <row r="7972" spans="1:4" x14ac:dyDescent="0.25">
      <c r="A7972" s="131" t="s">
        <v>8</v>
      </c>
      <c r="B7972" s="132">
        <v>44893</v>
      </c>
      <c r="C7972" s="133">
        <v>23</v>
      </c>
      <c r="D7972" s="134">
        <v>119.23065</v>
      </c>
    </row>
    <row r="7973" spans="1:4" x14ac:dyDescent="0.25">
      <c r="A7973" s="131" t="s">
        <v>8</v>
      </c>
      <c r="B7973" s="132">
        <v>44893</v>
      </c>
      <c r="C7973" s="133">
        <v>24</v>
      </c>
      <c r="D7973" s="134">
        <v>102.68567</v>
      </c>
    </row>
    <row r="7974" spans="1:4" x14ac:dyDescent="0.25">
      <c r="A7974" s="131" t="s">
        <v>8</v>
      </c>
      <c r="B7974" s="132">
        <v>44894</v>
      </c>
      <c r="C7974" s="133">
        <v>1</v>
      </c>
      <c r="D7974" s="134">
        <v>99.414900000000003</v>
      </c>
    </row>
    <row r="7975" spans="1:4" x14ac:dyDescent="0.25">
      <c r="A7975" s="131" t="s">
        <v>8</v>
      </c>
      <c r="B7975" s="132">
        <v>44894</v>
      </c>
      <c r="C7975" s="133">
        <v>2</v>
      </c>
      <c r="D7975" s="134">
        <v>102.2814</v>
      </c>
    </row>
    <row r="7976" spans="1:4" x14ac:dyDescent="0.25">
      <c r="A7976" s="131" t="s">
        <v>8</v>
      </c>
      <c r="B7976" s="132">
        <v>44894</v>
      </c>
      <c r="C7976" s="133">
        <v>3</v>
      </c>
      <c r="D7976" s="134">
        <v>105.39697</v>
      </c>
    </row>
    <row r="7977" spans="1:4" x14ac:dyDescent="0.25">
      <c r="A7977" s="131" t="s">
        <v>8</v>
      </c>
      <c r="B7977" s="132">
        <v>44894</v>
      </c>
      <c r="C7977" s="133">
        <v>4</v>
      </c>
      <c r="D7977" s="134">
        <v>104.4982</v>
      </c>
    </row>
    <row r="7978" spans="1:4" x14ac:dyDescent="0.25">
      <c r="A7978" s="131" t="s">
        <v>8</v>
      </c>
      <c r="B7978" s="132">
        <v>44894</v>
      </c>
      <c r="C7978" s="133">
        <v>5</v>
      </c>
      <c r="D7978" s="134">
        <v>97.955029999999994</v>
      </c>
    </row>
    <row r="7979" spans="1:4" x14ac:dyDescent="0.25">
      <c r="A7979" s="131" t="s">
        <v>8</v>
      </c>
      <c r="B7979" s="132">
        <v>44894</v>
      </c>
      <c r="C7979" s="133">
        <v>6</v>
      </c>
      <c r="D7979" s="134">
        <v>107.09119</v>
      </c>
    </row>
    <row r="7980" spans="1:4" x14ac:dyDescent="0.25">
      <c r="A7980" s="131" t="s">
        <v>8</v>
      </c>
      <c r="B7980" s="132">
        <v>44894</v>
      </c>
      <c r="C7980" s="133">
        <v>7</v>
      </c>
      <c r="D7980" s="134">
        <v>113.24646</v>
      </c>
    </row>
    <row r="7981" spans="1:4" x14ac:dyDescent="0.25">
      <c r="A7981" s="131" t="s">
        <v>8</v>
      </c>
      <c r="B7981" s="132">
        <v>44894</v>
      </c>
      <c r="C7981" s="133">
        <v>8</v>
      </c>
      <c r="D7981" s="134">
        <v>142.33144999999999</v>
      </c>
    </row>
    <row r="7982" spans="1:4" x14ac:dyDescent="0.25">
      <c r="A7982" s="131" t="s">
        <v>8</v>
      </c>
      <c r="B7982" s="132">
        <v>44894</v>
      </c>
      <c r="C7982" s="133">
        <v>9</v>
      </c>
      <c r="D7982" s="134">
        <v>181.06398999999999</v>
      </c>
    </row>
    <row r="7983" spans="1:4" x14ac:dyDescent="0.25">
      <c r="A7983" s="131" t="s">
        <v>8</v>
      </c>
      <c r="B7983" s="132">
        <v>44894</v>
      </c>
      <c r="C7983" s="133">
        <v>10</v>
      </c>
      <c r="D7983" s="134">
        <v>122.65187</v>
      </c>
    </row>
    <row r="7984" spans="1:4" x14ac:dyDescent="0.25">
      <c r="A7984" s="131" t="s">
        <v>8</v>
      </c>
      <c r="B7984" s="132">
        <v>44894</v>
      </c>
      <c r="C7984" s="133">
        <v>11</v>
      </c>
      <c r="D7984" s="134">
        <v>112.71832999999999</v>
      </c>
    </row>
    <row r="7985" spans="1:4" x14ac:dyDescent="0.25">
      <c r="A7985" s="131" t="s">
        <v>8</v>
      </c>
      <c r="B7985" s="132">
        <v>44894</v>
      </c>
      <c r="C7985" s="133">
        <v>12</v>
      </c>
      <c r="D7985" s="134">
        <v>136.31057999999999</v>
      </c>
    </row>
    <row r="7986" spans="1:4" x14ac:dyDescent="0.25">
      <c r="A7986" s="131" t="s">
        <v>8</v>
      </c>
      <c r="B7986" s="132">
        <v>44894</v>
      </c>
      <c r="C7986" s="133">
        <v>13</v>
      </c>
      <c r="D7986" s="134">
        <v>127.95224</v>
      </c>
    </row>
    <row r="7987" spans="1:4" x14ac:dyDescent="0.25">
      <c r="A7987" s="131" t="s">
        <v>8</v>
      </c>
      <c r="B7987" s="132">
        <v>44894</v>
      </c>
      <c r="C7987" s="133">
        <v>14</v>
      </c>
      <c r="D7987" s="134">
        <v>129.18464</v>
      </c>
    </row>
    <row r="7988" spans="1:4" x14ac:dyDescent="0.25">
      <c r="A7988" s="131" t="s">
        <v>8</v>
      </c>
      <c r="B7988" s="132">
        <v>44894</v>
      </c>
      <c r="C7988" s="133">
        <v>15</v>
      </c>
      <c r="D7988" s="134">
        <v>104.65281</v>
      </c>
    </row>
    <row r="7989" spans="1:4" x14ac:dyDescent="0.25">
      <c r="A7989" s="131" t="s">
        <v>8</v>
      </c>
      <c r="B7989" s="132">
        <v>44894</v>
      </c>
      <c r="C7989" s="133">
        <v>16</v>
      </c>
      <c r="D7989" s="134">
        <v>130.2313</v>
      </c>
    </row>
    <row r="7990" spans="1:4" x14ac:dyDescent="0.25">
      <c r="A7990" s="131" t="s">
        <v>8</v>
      </c>
      <c r="B7990" s="132">
        <v>44894</v>
      </c>
      <c r="C7990" s="133">
        <v>17</v>
      </c>
      <c r="D7990" s="134">
        <v>144.84426999999999</v>
      </c>
    </row>
    <row r="7991" spans="1:4" x14ac:dyDescent="0.25">
      <c r="A7991" s="131" t="s">
        <v>8</v>
      </c>
      <c r="B7991" s="132">
        <v>44894</v>
      </c>
      <c r="C7991" s="133">
        <v>18</v>
      </c>
      <c r="D7991" s="134">
        <v>161.55581000000001</v>
      </c>
    </row>
    <row r="7992" spans="1:4" x14ac:dyDescent="0.25">
      <c r="A7992" s="131" t="s">
        <v>8</v>
      </c>
      <c r="B7992" s="132">
        <v>44894</v>
      </c>
      <c r="C7992" s="133">
        <v>19</v>
      </c>
      <c r="D7992" s="134">
        <v>276.95287999999999</v>
      </c>
    </row>
    <row r="7993" spans="1:4" x14ac:dyDescent="0.25">
      <c r="A7993" s="131" t="s">
        <v>8</v>
      </c>
      <c r="B7993" s="132">
        <v>44894</v>
      </c>
      <c r="C7993" s="133">
        <v>20</v>
      </c>
      <c r="D7993" s="134">
        <v>171.95935</v>
      </c>
    </row>
    <row r="7994" spans="1:4" x14ac:dyDescent="0.25">
      <c r="A7994" s="131" t="s">
        <v>8</v>
      </c>
      <c r="B7994" s="132">
        <v>44894</v>
      </c>
      <c r="C7994" s="133">
        <v>21</v>
      </c>
      <c r="D7994" s="134">
        <v>177.28802999999999</v>
      </c>
    </row>
    <row r="7995" spans="1:4" x14ac:dyDescent="0.25">
      <c r="A7995" s="131" t="s">
        <v>8</v>
      </c>
      <c r="B7995" s="132">
        <v>44894</v>
      </c>
      <c r="C7995" s="133">
        <v>22</v>
      </c>
      <c r="D7995" s="134">
        <v>179.38808</v>
      </c>
    </row>
    <row r="7996" spans="1:4" x14ac:dyDescent="0.25">
      <c r="A7996" s="131" t="s">
        <v>8</v>
      </c>
      <c r="B7996" s="132">
        <v>44894</v>
      </c>
      <c r="C7996" s="133">
        <v>23</v>
      </c>
      <c r="D7996" s="134">
        <v>141.29327000000001</v>
      </c>
    </row>
    <row r="7997" spans="1:4" x14ac:dyDescent="0.25">
      <c r="A7997" s="131" t="s">
        <v>8</v>
      </c>
      <c r="B7997" s="132">
        <v>44894</v>
      </c>
      <c r="C7997" s="133">
        <v>24</v>
      </c>
      <c r="D7997" s="134">
        <v>125.17713000000001</v>
      </c>
    </row>
    <row r="7998" spans="1:4" x14ac:dyDescent="0.25">
      <c r="A7998" s="131" t="s">
        <v>8</v>
      </c>
      <c r="B7998" s="132">
        <v>44895</v>
      </c>
      <c r="C7998" s="133">
        <v>1</v>
      </c>
      <c r="D7998" s="134">
        <v>118.48521</v>
      </c>
    </row>
    <row r="7999" spans="1:4" x14ac:dyDescent="0.25">
      <c r="A7999" s="131" t="s">
        <v>8</v>
      </c>
      <c r="B7999" s="132">
        <v>44895</v>
      </c>
      <c r="C7999" s="133">
        <v>2</v>
      </c>
      <c r="D7999" s="134">
        <v>127.09730999999999</v>
      </c>
    </row>
    <row r="8000" spans="1:4" x14ac:dyDescent="0.25">
      <c r="A8000" s="131" t="s">
        <v>8</v>
      </c>
      <c r="B8000" s="132">
        <v>44895</v>
      </c>
      <c r="C8000" s="133">
        <v>3</v>
      </c>
      <c r="D8000" s="134">
        <v>125.07762</v>
      </c>
    </row>
    <row r="8001" spans="1:4" x14ac:dyDescent="0.25">
      <c r="A8001" s="131" t="s">
        <v>8</v>
      </c>
      <c r="B8001" s="132">
        <v>44895</v>
      </c>
      <c r="C8001" s="133">
        <v>4</v>
      </c>
      <c r="D8001" s="134">
        <v>120.04777</v>
      </c>
    </row>
    <row r="8002" spans="1:4" x14ac:dyDescent="0.25">
      <c r="A8002" s="131" t="s">
        <v>8</v>
      </c>
      <c r="B8002" s="132">
        <v>44895</v>
      </c>
      <c r="C8002" s="133">
        <v>5</v>
      </c>
      <c r="D8002" s="134">
        <v>117.43773</v>
      </c>
    </row>
    <row r="8003" spans="1:4" x14ac:dyDescent="0.25">
      <c r="A8003" s="131" t="s">
        <v>8</v>
      </c>
      <c r="B8003" s="132">
        <v>44895</v>
      </c>
      <c r="C8003" s="133">
        <v>6</v>
      </c>
      <c r="D8003" s="134">
        <v>128.82587000000001</v>
      </c>
    </row>
    <row r="8004" spans="1:4" x14ac:dyDescent="0.25">
      <c r="A8004" s="131" t="s">
        <v>8</v>
      </c>
      <c r="B8004" s="132">
        <v>44895</v>
      </c>
      <c r="C8004" s="133">
        <v>7</v>
      </c>
      <c r="D8004" s="134">
        <v>141.05046999999999</v>
      </c>
    </row>
    <row r="8005" spans="1:4" x14ac:dyDescent="0.25">
      <c r="A8005" s="131" t="s">
        <v>8</v>
      </c>
      <c r="B8005" s="132">
        <v>44895</v>
      </c>
      <c r="C8005" s="133">
        <v>8</v>
      </c>
      <c r="D8005" s="134">
        <v>185.31008</v>
      </c>
    </row>
    <row r="8006" spans="1:4" x14ac:dyDescent="0.25">
      <c r="A8006" s="131" t="s">
        <v>8</v>
      </c>
      <c r="B8006" s="132">
        <v>44895</v>
      </c>
      <c r="C8006" s="133">
        <v>9</v>
      </c>
      <c r="D8006" s="134">
        <v>155.29705999999999</v>
      </c>
    </row>
    <row r="8007" spans="1:4" x14ac:dyDescent="0.25">
      <c r="A8007" s="131" t="s">
        <v>8</v>
      </c>
      <c r="B8007" s="132">
        <v>44895</v>
      </c>
      <c r="C8007" s="133">
        <v>10</v>
      </c>
      <c r="D8007" s="134">
        <v>108.00242</v>
      </c>
    </row>
    <row r="8008" spans="1:4" x14ac:dyDescent="0.25">
      <c r="A8008" s="131" t="s">
        <v>8</v>
      </c>
      <c r="B8008" s="132">
        <v>44895</v>
      </c>
      <c r="C8008" s="133">
        <v>11</v>
      </c>
      <c r="D8008" s="134">
        <v>104.89469</v>
      </c>
    </row>
    <row r="8009" spans="1:4" x14ac:dyDescent="0.25">
      <c r="A8009" s="131" t="s">
        <v>8</v>
      </c>
      <c r="B8009" s="132">
        <v>44895</v>
      </c>
      <c r="C8009" s="133">
        <v>12</v>
      </c>
      <c r="D8009" s="134">
        <v>107.78319999999999</v>
      </c>
    </row>
    <row r="8010" spans="1:4" x14ac:dyDescent="0.25">
      <c r="A8010" s="131" t="s">
        <v>8</v>
      </c>
      <c r="B8010" s="132">
        <v>44895</v>
      </c>
      <c r="C8010" s="133">
        <v>13</v>
      </c>
      <c r="D8010" s="134">
        <v>108.06592000000001</v>
      </c>
    </row>
    <row r="8011" spans="1:4" x14ac:dyDescent="0.25">
      <c r="A8011" s="131" t="s">
        <v>8</v>
      </c>
      <c r="B8011" s="132">
        <v>44895</v>
      </c>
      <c r="C8011" s="133">
        <v>14</v>
      </c>
      <c r="D8011" s="134">
        <v>96.479690000000005</v>
      </c>
    </row>
    <row r="8012" spans="1:4" x14ac:dyDescent="0.25">
      <c r="A8012" s="131" t="s">
        <v>8</v>
      </c>
      <c r="B8012" s="132">
        <v>44895</v>
      </c>
      <c r="C8012" s="133">
        <v>15</v>
      </c>
      <c r="D8012" s="134">
        <v>98.448999999999998</v>
      </c>
    </row>
    <row r="8013" spans="1:4" x14ac:dyDescent="0.25">
      <c r="A8013" s="131" t="s">
        <v>8</v>
      </c>
      <c r="B8013" s="132">
        <v>44895</v>
      </c>
      <c r="C8013" s="133">
        <v>16</v>
      </c>
      <c r="D8013" s="134">
        <v>112.6561</v>
      </c>
    </row>
    <row r="8014" spans="1:4" x14ac:dyDescent="0.25">
      <c r="A8014" s="131" t="s">
        <v>8</v>
      </c>
      <c r="B8014" s="132">
        <v>44895</v>
      </c>
      <c r="C8014" s="133">
        <v>17</v>
      </c>
      <c r="D8014" s="134">
        <v>136.83884</v>
      </c>
    </row>
    <row r="8015" spans="1:4" x14ac:dyDescent="0.25">
      <c r="A8015" s="131" t="s">
        <v>8</v>
      </c>
      <c r="B8015" s="132">
        <v>44895</v>
      </c>
      <c r="C8015" s="133">
        <v>18</v>
      </c>
      <c r="D8015" s="134">
        <v>159.45711</v>
      </c>
    </row>
    <row r="8016" spans="1:4" x14ac:dyDescent="0.25">
      <c r="A8016" s="131" t="s">
        <v>8</v>
      </c>
      <c r="B8016" s="132">
        <v>44895</v>
      </c>
      <c r="C8016" s="133">
        <v>19</v>
      </c>
      <c r="D8016" s="134">
        <v>159.68190000000001</v>
      </c>
    </row>
    <row r="8017" spans="1:4" x14ac:dyDescent="0.25">
      <c r="A8017" s="131" t="s">
        <v>8</v>
      </c>
      <c r="B8017" s="132">
        <v>44895</v>
      </c>
      <c r="C8017" s="133">
        <v>20</v>
      </c>
      <c r="D8017" s="134">
        <v>161.89416</v>
      </c>
    </row>
    <row r="8018" spans="1:4" x14ac:dyDescent="0.25">
      <c r="A8018" s="131" t="s">
        <v>8</v>
      </c>
      <c r="B8018" s="132">
        <v>44895</v>
      </c>
      <c r="C8018" s="133">
        <v>21</v>
      </c>
      <c r="D8018" s="134">
        <v>156.79888</v>
      </c>
    </row>
    <row r="8019" spans="1:4" x14ac:dyDescent="0.25">
      <c r="A8019" s="131" t="s">
        <v>8</v>
      </c>
      <c r="B8019" s="132">
        <v>44895</v>
      </c>
      <c r="C8019" s="133">
        <v>22</v>
      </c>
      <c r="D8019" s="134">
        <v>151.66469000000001</v>
      </c>
    </row>
    <row r="8020" spans="1:4" x14ac:dyDescent="0.25">
      <c r="A8020" s="131" t="s">
        <v>8</v>
      </c>
      <c r="B8020" s="132">
        <v>44895</v>
      </c>
      <c r="C8020" s="133">
        <v>23</v>
      </c>
      <c r="D8020" s="134">
        <v>129.99200999999999</v>
      </c>
    </row>
    <row r="8021" spans="1:4" x14ac:dyDescent="0.25">
      <c r="A8021" s="131" t="s">
        <v>8</v>
      </c>
      <c r="B8021" s="132">
        <v>44895</v>
      </c>
      <c r="C8021" s="133">
        <v>24</v>
      </c>
      <c r="D8021" s="134">
        <v>114.12233000000001</v>
      </c>
    </row>
    <row r="8022" spans="1:4" x14ac:dyDescent="0.25">
      <c r="A8022" s="131" t="s">
        <v>8</v>
      </c>
      <c r="B8022" s="132">
        <v>44896</v>
      </c>
      <c r="C8022" s="133">
        <v>1</v>
      </c>
      <c r="D8022" s="134">
        <v>106.61185</v>
      </c>
    </row>
    <row r="8023" spans="1:4" x14ac:dyDescent="0.25">
      <c r="A8023" s="131" t="s">
        <v>8</v>
      </c>
      <c r="B8023" s="132">
        <v>44896</v>
      </c>
      <c r="C8023" s="133">
        <v>2</v>
      </c>
      <c r="D8023" s="134">
        <v>119.07942</v>
      </c>
    </row>
    <row r="8024" spans="1:4" x14ac:dyDescent="0.25">
      <c r="A8024" s="131" t="s">
        <v>8</v>
      </c>
      <c r="B8024" s="132">
        <v>44896</v>
      </c>
      <c r="C8024" s="133">
        <v>3</v>
      </c>
      <c r="D8024" s="134">
        <v>117.66351</v>
      </c>
    </row>
    <row r="8025" spans="1:4" x14ac:dyDescent="0.25">
      <c r="A8025" s="131" t="s">
        <v>8</v>
      </c>
      <c r="B8025" s="132">
        <v>44896</v>
      </c>
      <c r="C8025" s="133">
        <v>4</v>
      </c>
      <c r="D8025" s="134">
        <v>117.87477</v>
      </c>
    </row>
    <row r="8026" spans="1:4" x14ac:dyDescent="0.25">
      <c r="A8026" s="131" t="s">
        <v>8</v>
      </c>
      <c r="B8026" s="132">
        <v>44896</v>
      </c>
      <c r="C8026" s="133">
        <v>5</v>
      </c>
      <c r="D8026" s="134">
        <v>121.8496</v>
      </c>
    </row>
    <row r="8027" spans="1:4" x14ac:dyDescent="0.25">
      <c r="A8027" s="131" t="s">
        <v>8</v>
      </c>
      <c r="B8027" s="132">
        <v>44896</v>
      </c>
      <c r="C8027" s="133">
        <v>6</v>
      </c>
      <c r="D8027" s="134">
        <v>128.0778</v>
      </c>
    </row>
    <row r="8028" spans="1:4" x14ac:dyDescent="0.25">
      <c r="A8028" s="131" t="s">
        <v>8</v>
      </c>
      <c r="B8028" s="132">
        <v>44896</v>
      </c>
      <c r="C8028" s="133">
        <v>7</v>
      </c>
      <c r="D8028" s="134">
        <v>143.09836000000001</v>
      </c>
    </row>
    <row r="8029" spans="1:4" x14ac:dyDescent="0.25">
      <c r="A8029" s="131" t="s">
        <v>8</v>
      </c>
      <c r="B8029" s="132">
        <v>44896</v>
      </c>
      <c r="C8029" s="133">
        <v>8</v>
      </c>
      <c r="D8029" s="134">
        <v>150.58294000000001</v>
      </c>
    </row>
    <row r="8030" spans="1:4" x14ac:dyDescent="0.25">
      <c r="A8030" s="131" t="s">
        <v>8</v>
      </c>
      <c r="B8030" s="132">
        <v>44896</v>
      </c>
      <c r="C8030" s="133">
        <v>9</v>
      </c>
      <c r="D8030" s="134">
        <v>143.08323999999999</v>
      </c>
    </row>
    <row r="8031" spans="1:4" x14ac:dyDescent="0.25">
      <c r="A8031" s="131" t="s">
        <v>8</v>
      </c>
      <c r="B8031" s="132">
        <v>44896</v>
      </c>
      <c r="C8031" s="133">
        <v>10</v>
      </c>
      <c r="D8031" s="134">
        <v>180.27123</v>
      </c>
    </row>
    <row r="8032" spans="1:4" x14ac:dyDescent="0.25">
      <c r="A8032" s="131" t="s">
        <v>8</v>
      </c>
      <c r="B8032" s="132">
        <v>44896</v>
      </c>
      <c r="C8032" s="133">
        <v>11</v>
      </c>
      <c r="D8032" s="134">
        <v>212.67797999999999</v>
      </c>
    </row>
    <row r="8033" spans="1:4" x14ac:dyDescent="0.25">
      <c r="A8033" s="131" t="s">
        <v>8</v>
      </c>
      <c r="B8033" s="132">
        <v>44896</v>
      </c>
      <c r="C8033" s="133">
        <v>12</v>
      </c>
      <c r="D8033" s="134">
        <v>197.31074000000001</v>
      </c>
    </row>
    <row r="8034" spans="1:4" x14ac:dyDescent="0.25">
      <c r="A8034" s="131" t="s">
        <v>8</v>
      </c>
      <c r="B8034" s="132">
        <v>44896</v>
      </c>
      <c r="C8034" s="133">
        <v>13</v>
      </c>
      <c r="D8034" s="134">
        <v>180.8372</v>
      </c>
    </row>
    <row r="8035" spans="1:4" x14ac:dyDescent="0.25">
      <c r="A8035" s="131" t="s">
        <v>8</v>
      </c>
      <c r="B8035" s="132">
        <v>44896</v>
      </c>
      <c r="C8035" s="133">
        <v>14</v>
      </c>
      <c r="D8035" s="134">
        <v>191.06005999999999</v>
      </c>
    </row>
    <row r="8036" spans="1:4" x14ac:dyDescent="0.25">
      <c r="A8036" s="131" t="s">
        <v>8</v>
      </c>
      <c r="B8036" s="132">
        <v>44896</v>
      </c>
      <c r="C8036" s="133">
        <v>15</v>
      </c>
      <c r="D8036" s="134">
        <v>199.30094</v>
      </c>
    </row>
    <row r="8037" spans="1:4" x14ac:dyDescent="0.25">
      <c r="A8037" s="131" t="s">
        <v>8</v>
      </c>
      <c r="B8037" s="132">
        <v>44896</v>
      </c>
      <c r="C8037" s="133">
        <v>16</v>
      </c>
      <c r="D8037" s="134">
        <v>187.05761000000001</v>
      </c>
    </row>
    <row r="8038" spans="1:4" x14ac:dyDescent="0.25">
      <c r="A8038" s="131" t="s">
        <v>8</v>
      </c>
      <c r="B8038" s="132">
        <v>44896</v>
      </c>
      <c r="C8038" s="133">
        <v>17</v>
      </c>
      <c r="D8038" s="134">
        <v>169.58319</v>
      </c>
    </row>
    <row r="8039" spans="1:4" x14ac:dyDescent="0.25">
      <c r="A8039" s="131" t="s">
        <v>8</v>
      </c>
      <c r="B8039" s="132">
        <v>44896</v>
      </c>
      <c r="C8039" s="133">
        <v>18</v>
      </c>
      <c r="D8039" s="134">
        <v>182.02571</v>
      </c>
    </row>
    <row r="8040" spans="1:4" x14ac:dyDescent="0.25">
      <c r="A8040" s="131" t="s">
        <v>8</v>
      </c>
      <c r="B8040" s="132">
        <v>44896</v>
      </c>
      <c r="C8040" s="133">
        <v>19</v>
      </c>
      <c r="D8040" s="134">
        <v>190.75454999999999</v>
      </c>
    </row>
    <row r="8041" spans="1:4" x14ac:dyDescent="0.25">
      <c r="A8041" s="131" t="s">
        <v>8</v>
      </c>
      <c r="B8041" s="132">
        <v>44896</v>
      </c>
      <c r="C8041" s="133">
        <v>20</v>
      </c>
      <c r="D8041" s="134">
        <v>165.02909</v>
      </c>
    </row>
    <row r="8042" spans="1:4" x14ac:dyDescent="0.25">
      <c r="A8042" s="131" t="s">
        <v>8</v>
      </c>
      <c r="B8042" s="132">
        <v>44896</v>
      </c>
      <c r="C8042" s="133">
        <v>21</v>
      </c>
      <c r="D8042" s="134">
        <v>179.74835999999999</v>
      </c>
    </row>
    <row r="8043" spans="1:4" x14ac:dyDescent="0.25">
      <c r="A8043" s="131" t="s">
        <v>8</v>
      </c>
      <c r="B8043" s="132">
        <v>44896</v>
      </c>
      <c r="C8043" s="133">
        <v>22</v>
      </c>
      <c r="D8043" s="134">
        <v>179.70208</v>
      </c>
    </row>
    <row r="8044" spans="1:4" x14ac:dyDescent="0.25">
      <c r="A8044" s="131" t="s">
        <v>8</v>
      </c>
      <c r="B8044" s="132">
        <v>44896</v>
      </c>
      <c r="C8044" s="133">
        <v>23</v>
      </c>
      <c r="D8044" s="134">
        <v>172.97418999999999</v>
      </c>
    </row>
    <row r="8045" spans="1:4" x14ac:dyDescent="0.25">
      <c r="A8045" s="131" t="s">
        <v>8</v>
      </c>
      <c r="B8045" s="132">
        <v>44896</v>
      </c>
      <c r="C8045" s="133">
        <v>24</v>
      </c>
      <c r="D8045" s="134">
        <v>153.08534</v>
      </c>
    </row>
    <row r="8046" spans="1:4" x14ac:dyDescent="0.25">
      <c r="A8046" s="131" t="s">
        <v>8</v>
      </c>
      <c r="B8046" s="132">
        <v>44897</v>
      </c>
      <c r="C8046" s="133">
        <v>1</v>
      </c>
      <c r="D8046" s="134">
        <v>138.95150000000001</v>
      </c>
    </row>
    <row r="8047" spans="1:4" x14ac:dyDescent="0.25">
      <c r="A8047" s="131" t="s">
        <v>8</v>
      </c>
      <c r="B8047" s="132">
        <v>44897</v>
      </c>
      <c r="C8047" s="133">
        <v>2</v>
      </c>
      <c r="D8047" s="134">
        <v>134.36696000000001</v>
      </c>
    </row>
    <row r="8048" spans="1:4" x14ac:dyDescent="0.25">
      <c r="A8048" s="131" t="s">
        <v>8</v>
      </c>
      <c r="B8048" s="132">
        <v>44897</v>
      </c>
      <c r="C8048" s="133">
        <v>3</v>
      </c>
      <c r="D8048" s="134">
        <v>130.64032</v>
      </c>
    </row>
    <row r="8049" spans="1:4" x14ac:dyDescent="0.25">
      <c r="A8049" s="131" t="s">
        <v>8</v>
      </c>
      <c r="B8049" s="132">
        <v>44897</v>
      </c>
      <c r="C8049" s="133">
        <v>4</v>
      </c>
      <c r="D8049" s="134">
        <v>138.41104999999999</v>
      </c>
    </row>
    <row r="8050" spans="1:4" x14ac:dyDescent="0.25">
      <c r="A8050" s="131" t="s">
        <v>8</v>
      </c>
      <c r="B8050" s="132">
        <v>44897</v>
      </c>
      <c r="C8050" s="133">
        <v>5</v>
      </c>
      <c r="D8050" s="134">
        <v>140.17349999999999</v>
      </c>
    </row>
    <row r="8051" spans="1:4" x14ac:dyDescent="0.25">
      <c r="A8051" s="131" t="s">
        <v>8</v>
      </c>
      <c r="B8051" s="132">
        <v>44897</v>
      </c>
      <c r="C8051" s="133">
        <v>6</v>
      </c>
      <c r="D8051" s="134">
        <v>151.56782000000001</v>
      </c>
    </row>
    <row r="8052" spans="1:4" x14ac:dyDescent="0.25">
      <c r="A8052" s="131" t="s">
        <v>8</v>
      </c>
      <c r="B8052" s="132">
        <v>44897</v>
      </c>
      <c r="C8052" s="133">
        <v>7</v>
      </c>
      <c r="D8052" s="134">
        <v>157.40503000000001</v>
      </c>
    </row>
    <row r="8053" spans="1:4" x14ac:dyDescent="0.25">
      <c r="A8053" s="131" t="s">
        <v>8</v>
      </c>
      <c r="B8053" s="132">
        <v>44897</v>
      </c>
      <c r="C8053" s="133">
        <v>8</v>
      </c>
      <c r="D8053" s="134">
        <v>177.91511</v>
      </c>
    </row>
    <row r="8054" spans="1:4" x14ac:dyDescent="0.25">
      <c r="A8054" s="131" t="s">
        <v>8</v>
      </c>
      <c r="B8054" s="132">
        <v>44897</v>
      </c>
      <c r="C8054" s="133">
        <v>9</v>
      </c>
      <c r="D8054" s="134">
        <v>204.33270999999999</v>
      </c>
    </row>
    <row r="8055" spans="1:4" x14ac:dyDescent="0.25">
      <c r="A8055" s="131" t="s">
        <v>8</v>
      </c>
      <c r="B8055" s="132">
        <v>44897</v>
      </c>
      <c r="C8055" s="133">
        <v>10</v>
      </c>
      <c r="D8055" s="134">
        <v>182.19699</v>
      </c>
    </row>
    <row r="8056" spans="1:4" x14ac:dyDescent="0.25">
      <c r="A8056" s="131" t="s">
        <v>8</v>
      </c>
      <c r="B8056" s="132">
        <v>44897</v>
      </c>
      <c r="C8056" s="133">
        <v>11</v>
      </c>
      <c r="D8056" s="134">
        <v>152.15473</v>
      </c>
    </row>
    <row r="8057" spans="1:4" x14ac:dyDescent="0.25">
      <c r="A8057" s="131" t="s">
        <v>8</v>
      </c>
      <c r="B8057" s="132">
        <v>44897</v>
      </c>
      <c r="C8057" s="133">
        <v>12</v>
      </c>
      <c r="D8057" s="134">
        <v>153.43756999999999</v>
      </c>
    </row>
    <row r="8058" spans="1:4" x14ac:dyDescent="0.25">
      <c r="A8058" s="131" t="s">
        <v>8</v>
      </c>
      <c r="B8058" s="132">
        <v>44897</v>
      </c>
      <c r="C8058" s="133">
        <v>13</v>
      </c>
      <c r="D8058" s="134">
        <v>153.03717</v>
      </c>
    </row>
    <row r="8059" spans="1:4" x14ac:dyDescent="0.25">
      <c r="A8059" s="131" t="s">
        <v>8</v>
      </c>
      <c r="B8059" s="132">
        <v>44897</v>
      </c>
      <c r="C8059" s="133">
        <v>14</v>
      </c>
      <c r="D8059" s="134">
        <v>143.03658999999999</v>
      </c>
    </row>
    <row r="8060" spans="1:4" x14ac:dyDescent="0.25">
      <c r="A8060" s="131" t="s">
        <v>8</v>
      </c>
      <c r="B8060" s="132">
        <v>44897</v>
      </c>
      <c r="C8060" s="133">
        <v>15</v>
      </c>
      <c r="D8060" s="134">
        <v>149.35552000000001</v>
      </c>
    </row>
    <row r="8061" spans="1:4" x14ac:dyDescent="0.25">
      <c r="A8061" s="131" t="s">
        <v>8</v>
      </c>
      <c r="B8061" s="132">
        <v>44897</v>
      </c>
      <c r="C8061" s="133">
        <v>16</v>
      </c>
      <c r="D8061" s="134">
        <v>169.33249000000001</v>
      </c>
    </row>
    <row r="8062" spans="1:4" x14ac:dyDescent="0.25">
      <c r="A8062" s="131" t="s">
        <v>8</v>
      </c>
      <c r="B8062" s="132">
        <v>44897</v>
      </c>
      <c r="C8062" s="133">
        <v>17</v>
      </c>
      <c r="D8062" s="134">
        <v>183.85603</v>
      </c>
    </row>
    <row r="8063" spans="1:4" x14ac:dyDescent="0.25">
      <c r="A8063" s="131" t="s">
        <v>8</v>
      </c>
      <c r="B8063" s="132">
        <v>44897</v>
      </c>
      <c r="C8063" s="133">
        <v>18</v>
      </c>
      <c r="D8063" s="134">
        <v>215.15037000000001</v>
      </c>
    </row>
    <row r="8064" spans="1:4" x14ac:dyDescent="0.25">
      <c r="A8064" s="131" t="s">
        <v>8</v>
      </c>
      <c r="B8064" s="132">
        <v>44897</v>
      </c>
      <c r="C8064" s="133">
        <v>19</v>
      </c>
      <c r="D8064" s="134">
        <v>225.95868999999999</v>
      </c>
    </row>
    <row r="8065" spans="1:4" x14ac:dyDescent="0.25">
      <c r="A8065" s="131" t="s">
        <v>8</v>
      </c>
      <c r="B8065" s="132">
        <v>44897</v>
      </c>
      <c r="C8065" s="133">
        <v>20</v>
      </c>
      <c r="D8065" s="134">
        <v>209.10993999999999</v>
      </c>
    </row>
    <row r="8066" spans="1:4" x14ac:dyDescent="0.25">
      <c r="A8066" s="131" t="s">
        <v>8</v>
      </c>
      <c r="B8066" s="132">
        <v>44897</v>
      </c>
      <c r="C8066" s="133">
        <v>21</v>
      </c>
      <c r="D8066" s="134">
        <v>203.81966</v>
      </c>
    </row>
    <row r="8067" spans="1:4" x14ac:dyDescent="0.25">
      <c r="A8067" s="131" t="s">
        <v>8</v>
      </c>
      <c r="B8067" s="132">
        <v>44897</v>
      </c>
      <c r="C8067" s="133">
        <v>22</v>
      </c>
      <c r="D8067" s="134">
        <v>223.21133</v>
      </c>
    </row>
    <row r="8068" spans="1:4" x14ac:dyDescent="0.25">
      <c r="A8068" s="131" t="s">
        <v>8</v>
      </c>
      <c r="B8068" s="132">
        <v>44897</v>
      </c>
      <c r="C8068" s="133">
        <v>23</v>
      </c>
      <c r="D8068" s="134">
        <v>212.18568999999999</v>
      </c>
    </row>
    <row r="8069" spans="1:4" x14ac:dyDescent="0.25">
      <c r="A8069" s="131" t="s">
        <v>8</v>
      </c>
      <c r="B8069" s="132">
        <v>44897</v>
      </c>
      <c r="C8069" s="133">
        <v>24</v>
      </c>
      <c r="D8069" s="134">
        <v>185.48059000000001</v>
      </c>
    </row>
    <row r="8070" spans="1:4" x14ac:dyDescent="0.25">
      <c r="A8070" s="131" t="s">
        <v>8</v>
      </c>
      <c r="B8070" s="132">
        <v>44898</v>
      </c>
      <c r="C8070" s="133">
        <v>1</v>
      </c>
      <c r="D8070" s="134">
        <v>160.47773000000001</v>
      </c>
    </row>
    <row r="8071" spans="1:4" x14ac:dyDescent="0.25">
      <c r="A8071" s="131" t="s">
        <v>8</v>
      </c>
      <c r="B8071" s="132">
        <v>44898</v>
      </c>
      <c r="C8071" s="133">
        <v>2</v>
      </c>
      <c r="D8071" s="134">
        <v>153.51250999999999</v>
      </c>
    </row>
    <row r="8072" spans="1:4" x14ac:dyDescent="0.25">
      <c r="A8072" s="131" t="s">
        <v>8</v>
      </c>
      <c r="B8072" s="132">
        <v>44898</v>
      </c>
      <c r="C8072" s="133">
        <v>3</v>
      </c>
      <c r="D8072" s="134">
        <v>147.96503999999999</v>
      </c>
    </row>
    <row r="8073" spans="1:4" x14ac:dyDescent="0.25">
      <c r="A8073" s="131" t="s">
        <v>8</v>
      </c>
      <c r="B8073" s="132">
        <v>44898</v>
      </c>
      <c r="C8073" s="133">
        <v>4</v>
      </c>
      <c r="D8073" s="134">
        <v>141.60792000000001</v>
      </c>
    </row>
    <row r="8074" spans="1:4" x14ac:dyDescent="0.25">
      <c r="A8074" s="131" t="s">
        <v>8</v>
      </c>
      <c r="B8074" s="132">
        <v>44898</v>
      </c>
      <c r="C8074" s="133">
        <v>5</v>
      </c>
      <c r="D8074" s="134">
        <v>135.14696000000001</v>
      </c>
    </row>
    <row r="8075" spans="1:4" x14ac:dyDescent="0.25">
      <c r="A8075" s="131" t="s">
        <v>8</v>
      </c>
      <c r="B8075" s="132">
        <v>44898</v>
      </c>
      <c r="C8075" s="133">
        <v>6</v>
      </c>
      <c r="D8075" s="134">
        <v>148.47534999999999</v>
      </c>
    </row>
    <row r="8076" spans="1:4" x14ac:dyDescent="0.25">
      <c r="A8076" s="131" t="s">
        <v>8</v>
      </c>
      <c r="B8076" s="132">
        <v>44898</v>
      </c>
      <c r="C8076" s="133">
        <v>7</v>
      </c>
      <c r="D8076" s="134">
        <v>158.95245</v>
      </c>
    </row>
    <row r="8077" spans="1:4" x14ac:dyDescent="0.25">
      <c r="A8077" s="131" t="s">
        <v>8</v>
      </c>
      <c r="B8077" s="132">
        <v>44898</v>
      </c>
      <c r="C8077" s="133">
        <v>8</v>
      </c>
      <c r="D8077" s="134">
        <v>155.70301000000001</v>
      </c>
    </row>
    <row r="8078" spans="1:4" x14ac:dyDescent="0.25">
      <c r="A8078" s="131" t="s">
        <v>8</v>
      </c>
      <c r="B8078" s="132">
        <v>44898</v>
      </c>
      <c r="C8078" s="133">
        <v>9</v>
      </c>
      <c r="D8078" s="134">
        <v>176.73903999999999</v>
      </c>
    </row>
    <row r="8079" spans="1:4" x14ac:dyDescent="0.25">
      <c r="A8079" s="131" t="s">
        <v>8</v>
      </c>
      <c r="B8079" s="132">
        <v>44898</v>
      </c>
      <c r="C8079" s="133">
        <v>10</v>
      </c>
      <c r="D8079" s="134">
        <v>177.18501000000001</v>
      </c>
    </row>
    <row r="8080" spans="1:4" x14ac:dyDescent="0.25">
      <c r="A8080" s="131" t="s">
        <v>8</v>
      </c>
      <c r="B8080" s="132">
        <v>44898</v>
      </c>
      <c r="C8080" s="133">
        <v>11</v>
      </c>
      <c r="D8080" s="134">
        <v>165.51079999999999</v>
      </c>
    </row>
    <row r="8081" spans="1:4" x14ac:dyDescent="0.25">
      <c r="A8081" s="131" t="s">
        <v>8</v>
      </c>
      <c r="B8081" s="132">
        <v>44898</v>
      </c>
      <c r="C8081" s="133">
        <v>12</v>
      </c>
      <c r="D8081" s="134">
        <v>163.28528</v>
      </c>
    </row>
    <row r="8082" spans="1:4" x14ac:dyDescent="0.25">
      <c r="A8082" s="131" t="s">
        <v>8</v>
      </c>
      <c r="B8082" s="132">
        <v>44898</v>
      </c>
      <c r="C8082" s="133">
        <v>13</v>
      </c>
      <c r="D8082" s="134">
        <v>154.04711</v>
      </c>
    </row>
    <row r="8083" spans="1:4" x14ac:dyDescent="0.25">
      <c r="A8083" s="131" t="s">
        <v>8</v>
      </c>
      <c r="B8083" s="132">
        <v>44898</v>
      </c>
      <c r="C8083" s="133">
        <v>14</v>
      </c>
      <c r="D8083" s="134">
        <v>147.05653000000001</v>
      </c>
    </row>
    <row r="8084" spans="1:4" x14ac:dyDescent="0.25">
      <c r="A8084" s="131" t="s">
        <v>8</v>
      </c>
      <c r="B8084" s="132">
        <v>44898</v>
      </c>
      <c r="C8084" s="133">
        <v>15</v>
      </c>
      <c r="D8084" s="134">
        <v>138.01403999999999</v>
      </c>
    </row>
    <row r="8085" spans="1:4" x14ac:dyDescent="0.25">
      <c r="A8085" s="131" t="s">
        <v>8</v>
      </c>
      <c r="B8085" s="132">
        <v>44898</v>
      </c>
      <c r="C8085" s="133">
        <v>16</v>
      </c>
      <c r="D8085" s="134">
        <v>134.17087000000001</v>
      </c>
    </row>
    <row r="8086" spans="1:4" x14ac:dyDescent="0.25">
      <c r="A8086" s="131" t="s">
        <v>8</v>
      </c>
      <c r="B8086" s="132">
        <v>44898</v>
      </c>
      <c r="C8086" s="133">
        <v>17</v>
      </c>
      <c r="D8086" s="134">
        <v>182.84661</v>
      </c>
    </row>
    <row r="8087" spans="1:4" x14ac:dyDescent="0.25">
      <c r="A8087" s="131" t="s">
        <v>8</v>
      </c>
      <c r="B8087" s="132">
        <v>44898</v>
      </c>
      <c r="C8087" s="133">
        <v>18</v>
      </c>
      <c r="D8087" s="134">
        <v>175.14579000000001</v>
      </c>
    </row>
    <row r="8088" spans="1:4" x14ac:dyDescent="0.25">
      <c r="A8088" s="131" t="s">
        <v>8</v>
      </c>
      <c r="B8088" s="132">
        <v>44898</v>
      </c>
      <c r="C8088" s="133">
        <v>19</v>
      </c>
      <c r="D8088" s="134">
        <v>168.12697</v>
      </c>
    </row>
    <row r="8089" spans="1:4" x14ac:dyDescent="0.25">
      <c r="A8089" s="131" t="s">
        <v>8</v>
      </c>
      <c r="B8089" s="132">
        <v>44898</v>
      </c>
      <c r="C8089" s="133">
        <v>20</v>
      </c>
      <c r="D8089" s="134">
        <v>173.76621</v>
      </c>
    </row>
    <row r="8090" spans="1:4" x14ac:dyDescent="0.25">
      <c r="A8090" s="131" t="s">
        <v>8</v>
      </c>
      <c r="B8090" s="132">
        <v>44898</v>
      </c>
      <c r="C8090" s="133">
        <v>21</v>
      </c>
      <c r="D8090" s="134">
        <v>183.62090000000001</v>
      </c>
    </row>
    <row r="8091" spans="1:4" x14ac:dyDescent="0.25">
      <c r="A8091" s="131" t="s">
        <v>8</v>
      </c>
      <c r="B8091" s="132">
        <v>44898</v>
      </c>
      <c r="C8091" s="133">
        <v>22</v>
      </c>
      <c r="D8091" s="134">
        <v>173.26217</v>
      </c>
    </row>
    <row r="8092" spans="1:4" x14ac:dyDescent="0.25">
      <c r="A8092" s="131" t="s">
        <v>8</v>
      </c>
      <c r="B8092" s="132">
        <v>44898</v>
      </c>
      <c r="C8092" s="133">
        <v>23</v>
      </c>
      <c r="D8092" s="134">
        <v>151.95354</v>
      </c>
    </row>
    <row r="8093" spans="1:4" x14ac:dyDescent="0.25">
      <c r="A8093" s="131" t="s">
        <v>8</v>
      </c>
      <c r="B8093" s="132">
        <v>44898</v>
      </c>
      <c r="C8093" s="133">
        <v>24</v>
      </c>
      <c r="D8093" s="134">
        <v>141.60419999999999</v>
      </c>
    </row>
    <row r="8094" spans="1:4" x14ac:dyDescent="0.25">
      <c r="A8094" s="131" t="s">
        <v>8</v>
      </c>
      <c r="B8094" s="132">
        <v>44899</v>
      </c>
      <c r="C8094" s="133">
        <v>1</v>
      </c>
      <c r="D8094" s="134">
        <v>130.17060000000001</v>
      </c>
    </row>
    <row r="8095" spans="1:4" x14ac:dyDescent="0.25">
      <c r="A8095" s="131" t="s">
        <v>8</v>
      </c>
      <c r="B8095" s="132">
        <v>44899</v>
      </c>
      <c r="C8095" s="133">
        <v>2</v>
      </c>
      <c r="D8095" s="134">
        <v>122.76199</v>
      </c>
    </row>
    <row r="8096" spans="1:4" x14ac:dyDescent="0.25">
      <c r="A8096" s="131" t="s">
        <v>8</v>
      </c>
      <c r="B8096" s="132">
        <v>44899</v>
      </c>
      <c r="C8096" s="133">
        <v>3</v>
      </c>
      <c r="D8096" s="134">
        <v>126.07042</v>
      </c>
    </row>
    <row r="8097" spans="1:4" x14ac:dyDescent="0.25">
      <c r="A8097" s="131" t="s">
        <v>8</v>
      </c>
      <c r="B8097" s="132">
        <v>44899</v>
      </c>
      <c r="C8097" s="133">
        <v>4</v>
      </c>
      <c r="D8097" s="134">
        <v>119.44951</v>
      </c>
    </row>
    <row r="8098" spans="1:4" x14ac:dyDescent="0.25">
      <c r="A8098" s="131" t="s">
        <v>8</v>
      </c>
      <c r="B8098" s="132">
        <v>44899</v>
      </c>
      <c r="C8098" s="133">
        <v>5</v>
      </c>
      <c r="D8098" s="134">
        <v>114.99469999999999</v>
      </c>
    </row>
    <row r="8099" spans="1:4" x14ac:dyDescent="0.25">
      <c r="A8099" s="131" t="s">
        <v>8</v>
      </c>
      <c r="B8099" s="132">
        <v>44899</v>
      </c>
      <c r="C8099" s="133">
        <v>6</v>
      </c>
      <c r="D8099" s="134">
        <v>118.04241</v>
      </c>
    </row>
    <row r="8100" spans="1:4" x14ac:dyDescent="0.25">
      <c r="A8100" s="131" t="s">
        <v>8</v>
      </c>
      <c r="B8100" s="132">
        <v>44899</v>
      </c>
      <c r="C8100" s="133">
        <v>7</v>
      </c>
      <c r="D8100" s="134">
        <v>112.06504</v>
      </c>
    </row>
    <row r="8101" spans="1:4" x14ac:dyDescent="0.25">
      <c r="A8101" s="131" t="s">
        <v>8</v>
      </c>
      <c r="B8101" s="132">
        <v>44899</v>
      </c>
      <c r="C8101" s="133">
        <v>8</v>
      </c>
      <c r="D8101" s="134">
        <v>117.37103999999999</v>
      </c>
    </row>
    <row r="8102" spans="1:4" x14ac:dyDescent="0.25">
      <c r="A8102" s="131" t="s">
        <v>8</v>
      </c>
      <c r="B8102" s="132">
        <v>44899</v>
      </c>
      <c r="C8102" s="133">
        <v>9</v>
      </c>
      <c r="D8102" s="134">
        <v>123.12170999999999</v>
      </c>
    </row>
    <row r="8103" spans="1:4" x14ac:dyDescent="0.25">
      <c r="A8103" s="131" t="s">
        <v>8</v>
      </c>
      <c r="B8103" s="132">
        <v>44899</v>
      </c>
      <c r="C8103" s="133">
        <v>10</v>
      </c>
      <c r="D8103" s="134">
        <v>122.45878999999999</v>
      </c>
    </row>
    <row r="8104" spans="1:4" x14ac:dyDescent="0.25">
      <c r="A8104" s="131" t="s">
        <v>8</v>
      </c>
      <c r="B8104" s="132">
        <v>44899</v>
      </c>
      <c r="C8104" s="133">
        <v>11</v>
      </c>
      <c r="D8104" s="134">
        <v>116.56044</v>
      </c>
    </row>
    <row r="8105" spans="1:4" x14ac:dyDescent="0.25">
      <c r="A8105" s="131" t="s">
        <v>8</v>
      </c>
      <c r="B8105" s="132">
        <v>44899</v>
      </c>
      <c r="C8105" s="133">
        <v>12</v>
      </c>
      <c r="D8105" s="134">
        <v>115.68133</v>
      </c>
    </row>
    <row r="8106" spans="1:4" x14ac:dyDescent="0.25">
      <c r="A8106" s="131" t="s">
        <v>8</v>
      </c>
      <c r="B8106" s="132">
        <v>44899</v>
      </c>
      <c r="C8106" s="133">
        <v>13</v>
      </c>
      <c r="D8106" s="134">
        <v>107.59582</v>
      </c>
    </row>
    <row r="8107" spans="1:4" x14ac:dyDescent="0.25">
      <c r="A8107" s="131" t="s">
        <v>8</v>
      </c>
      <c r="B8107" s="132">
        <v>44899</v>
      </c>
      <c r="C8107" s="133">
        <v>14</v>
      </c>
      <c r="D8107" s="134">
        <v>111.04944999999999</v>
      </c>
    </row>
    <row r="8108" spans="1:4" x14ac:dyDescent="0.25">
      <c r="A8108" s="131" t="s">
        <v>8</v>
      </c>
      <c r="B8108" s="132">
        <v>44899</v>
      </c>
      <c r="C8108" s="133">
        <v>15</v>
      </c>
      <c r="D8108" s="134">
        <v>106.67735999999999</v>
      </c>
    </row>
    <row r="8109" spans="1:4" x14ac:dyDescent="0.25">
      <c r="A8109" s="131" t="s">
        <v>8</v>
      </c>
      <c r="B8109" s="132">
        <v>44899</v>
      </c>
      <c r="C8109" s="133">
        <v>16</v>
      </c>
      <c r="D8109" s="134">
        <v>100.3613</v>
      </c>
    </row>
    <row r="8110" spans="1:4" x14ac:dyDescent="0.25">
      <c r="A8110" s="131" t="s">
        <v>8</v>
      </c>
      <c r="B8110" s="132">
        <v>44899</v>
      </c>
      <c r="C8110" s="133">
        <v>17</v>
      </c>
      <c r="D8110" s="134">
        <v>113.63594000000001</v>
      </c>
    </row>
    <row r="8111" spans="1:4" x14ac:dyDescent="0.25">
      <c r="A8111" s="131" t="s">
        <v>8</v>
      </c>
      <c r="B8111" s="132">
        <v>44899</v>
      </c>
      <c r="C8111" s="133">
        <v>18</v>
      </c>
      <c r="D8111" s="134">
        <v>163.56822</v>
      </c>
    </row>
    <row r="8112" spans="1:4" x14ac:dyDescent="0.25">
      <c r="A8112" s="131" t="s">
        <v>8</v>
      </c>
      <c r="B8112" s="132">
        <v>44899</v>
      </c>
      <c r="C8112" s="133">
        <v>19</v>
      </c>
      <c r="D8112" s="134">
        <v>178.56308000000001</v>
      </c>
    </row>
    <row r="8113" spans="1:4" x14ac:dyDescent="0.25">
      <c r="A8113" s="131" t="s">
        <v>8</v>
      </c>
      <c r="B8113" s="132">
        <v>44899</v>
      </c>
      <c r="C8113" s="133">
        <v>20</v>
      </c>
      <c r="D8113" s="134">
        <v>175.19145</v>
      </c>
    </row>
    <row r="8114" spans="1:4" x14ac:dyDescent="0.25">
      <c r="A8114" s="131" t="s">
        <v>8</v>
      </c>
      <c r="B8114" s="132">
        <v>44899</v>
      </c>
      <c r="C8114" s="133">
        <v>21</v>
      </c>
      <c r="D8114" s="134">
        <v>182.71118000000001</v>
      </c>
    </row>
    <row r="8115" spans="1:4" x14ac:dyDescent="0.25">
      <c r="A8115" s="131" t="s">
        <v>8</v>
      </c>
      <c r="B8115" s="132">
        <v>44899</v>
      </c>
      <c r="C8115" s="133">
        <v>22</v>
      </c>
      <c r="D8115" s="134">
        <v>169.56926000000001</v>
      </c>
    </row>
    <row r="8116" spans="1:4" x14ac:dyDescent="0.25">
      <c r="A8116" s="131" t="s">
        <v>8</v>
      </c>
      <c r="B8116" s="132">
        <v>44899</v>
      </c>
      <c r="C8116" s="133">
        <v>23</v>
      </c>
      <c r="D8116" s="134">
        <v>155.00819000000001</v>
      </c>
    </row>
    <row r="8117" spans="1:4" x14ac:dyDescent="0.25">
      <c r="A8117" s="131" t="s">
        <v>8</v>
      </c>
      <c r="B8117" s="132">
        <v>44899</v>
      </c>
      <c r="C8117" s="133">
        <v>24</v>
      </c>
      <c r="D8117" s="134">
        <v>138.51123000000001</v>
      </c>
    </row>
    <row r="8118" spans="1:4" x14ac:dyDescent="0.25">
      <c r="A8118" s="131" t="s">
        <v>8</v>
      </c>
      <c r="B8118" s="132">
        <v>44900</v>
      </c>
      <c r="C8118" s="133">
        <v>1</v>
      </c>
      <c r="D8118" s="134">
        <v>124.64479</v>
      </c>
    </row>
    <row r="8119" spans="1:4" x14ac:dyDescent="0.25">
      <c r="A8119" s="131" t="s">
        <v>8</v>
      </c>
      <c r="B8119" s="132">
        <v>44900</v>
      </c>
      <c r="C8119" s="133">
        <v>2</v>
      </c>
      <c r="D8119" s="134">
        <v>122.06077999999999</v>
      </c>
    </row>
    <row r="8120" spans="1:4" x14ac:dyDescent="0.25">
      <c r="A8120" s="131" t="s">
        <v>8</v>
      </c>
      <c r="B8120" s="132">
        <v>44900</v>
      </c>
      <c r="C8120" s="133">
        <v>3</v>
      </c>
      <c r="D8120" s="134">
        <v>122.90561</v>
      </c>
    </row>
    <row r="8121" spans="1:4" x14ac:dyDescent="0.25">
      <c r="A8121" s="131" t="s">
        <v>8</v>
      </c>
      <c r="B8121" s="132">
        <v>44900</v>
      </c>
      <c r="C8121" s="133">
        <v>4</v>
      </c>
      <c r="D8121" s="134">
        <v>128.79143999999999</v>
      </c>
    </row>
    <row r="8122" spans="1:4" x14ac:dyDescent="0.25">
      <c r="A8122" s="131" t="s">
        <v>8</v>
      </c>
      <c r="B8122" s="132">
        <v>44900</v>
      </c>
      <c r="C8122" s="133">
        <v>5</v>
      </c>
      <c r="D8122" s="134">
        <v>122.12983</v>
      </c>
    </row>
    <row r="8123" spans="1:4" x14ac:dyDescent="0.25">
      <c r="A8123" s="131" t="s">
        <v>8</v>
      </c>
      <c r="B8123" s="132">
        <v>44900</v>
      </c>
      <c r="C8123" s="133">
        <v>6</v>
      </c>
      <c r="D8123" s="134">
        <v>129.30332000000001</v>
      </c>
    </row>
    <row r="8124" spans="1:4" x14ac:dyDescent="0.25">
      <c r="A8124" s="131" t="s">
        <v>8</v>
      </c>
      <c r="B8124" s="132">
        <v>44900</v>
      </c>
      <c r="C8124" s="133">
        <v>7</v>
      </c>
      <c r="D8124" s="134">
        <v>138.86197000000001</v>
      </c>
    </row>
    <row r="8125" spans="1:4" x14ac:dyDescent="0.25">
      <c r="A8125" s="131" t="s">
        <v>8</v>
      </c>
      <c r="B8125" s="132">
        <v>44900</v>
      </c>
      <c r="C8125" s="133">
        <v>8</v>
      </c>
      <c r="D8125" s="134">
        <v>164.7278</v>
      </c>
    </row>
    <row r="8126" spans="1:4" x14ac:dyDescent="0.25">
      <c r="A8126" s="131" t="s">
        <v>8</v>
      </c>
      <c r="B8126" s="132">
        <v>44900</v>
      </c>
      <c r="C8126" s="133">
        <v>9</v>
      </c>
      <c r="D8126" s="134">
        <v>187.52869999999999</v>
      </c>
    </row>
    <row r="8127" spans="1:4" x14ac:dyDescent="0.25">
      <c r="A8127" s="131" t="s">
        <v>8</v>
      </c>
      <c r="B8127" s="132">
        <v>44900</v>
      </c>
      <c r="C8127" s="133">
        <v>10</v>
      </c>
      <c r="D8127" s="134">
        <v>155.93315000000001</v>
      </c>
    </row>
    <row r="8128" spans="1:4" x14ac:dyDescent="0.25">
      <c r="A8128" s="131" t="s">
        <v>8</v>
      </c>
      <c r="B8128" s="132">
        <v>44900</v>
      </c>
      <c r="C8128" s="133">
        <v>11</v>
      </c>
      <c r="D8128" s="134">
        <v>140.40620999999999</v>
      </c>
    </row>
    <row r="8129" spans="1:4" x14ac:dyDescent="0.25">
      <c r="A8129" s="131" t="s">
        <v>8</v>
      </c>
      <c r="B8129" s="132">
        <v>44900</v>
      </c>
      <c r="C8129" s="133">
        <v>12</v>
      </c>
      <c r="D8129" s="134">
        <v>135.16908000000001</v>
      </c>
    </row>
    <row r="8130" spans="1:4" x14ac:dyDescent="0.25">
      <c r="A8130" s="131" t="s">
        <v>8</v>
      </c>
      <c r="B8130" s="132">
        <v>44900</v>
      </c>
      <c r="C8130" s="133">
        <v>13</v>
      </c>
      <c r="D8130" s="134">
        <v>111.27222</v>
      </c>
    </row>
    <row r="8131" spans="1:4" x14ac:dyDescent="0.25">
      <c r="A8131" s="131" t="s">
        <v>8</v>
      </c>
      <c r="B8131" s="132">
        <v>44900</v>
      </c>
      <c r="C8131" s="133">
        <v>14</v>
      </c>
      <c r="D8131" s="134">
        <v>118.43574</v>
      </c>
    </row>
    <row r="8132" spans="1:4" x14ac:dyDescent="0.25">
      <c r="A8132" s="131" t="s">
        <v>8</v>
      </c>
      <c r="B8132" s="132">
        <v>44900</v>
      </c>
      <c r="C8132" s="133">
        <v>15</v>
      </c>
      <c r="D8132" s="134">
        <v>111.76040999999999</v>
      </c>
    </row>
    <row r="8133" spans="1:4" x14ac:dyDescent="0.25">
      <c r="A8133" s="131" t="s">
        <v>8</v>
      </c>
      <c r="B8133" s="132">
        <v>44900</v>
      </c>
      <c r="C8133" s="133">
        <v>16</v>
      </c>
      <c r="D8133" s="134">
        <v>105.16365</v>
      </c>
    </row>
    <row r="8134" spans="1:4" x14ac:dyDescent="0.25">
      <c r="A8134" s="131" t="s">
        <v>8</v>
      </c>
      <c r="B8134" s="132">
        <v>44900</v>
      </c>
      <c r="C8134" s="133">
        <v>17</v>
      </c>
      <c r="D8134" s="134">
        <v>113.35071000000001</v>
      </c>
    </row>
    <row r="8135" spans="1:4" x14ac:dyDescent="0.25">
      <c r="A8135" s="131" t="s">
        <v>8</v>
      </c>
      <c r="B8135" s="132">
        <v>44900</v>
      </c>
      <c r="C8135" s="133">
        <v>18</v>
      </c>
      <c r="D8135" s="134">
        <v>133.51224999999999</v>
      </c>
    </row>
    <row r="8136" spans="1:4" x14ac:dyDescent="0.25">
      <c r="A8136" s="131" t="s">
        <v>8</v>
      </c>
      <c r="B8136" s="132">
        <v>44900</v>
      </c>
      <c r="C8136" s="133">
        <v>19</v>
      </c>
      <c r="D8136" s="134">
        <v>148.29443000000001</v>
      </c>
    </row>
    <row r="8137" spans="1:4" x14ac:dyDescent="0.25">
      <c r="A8137" s="131" t="s">
        <v>8</v>
      </c>
      <c r="B8137" s="132">
        <v>44900</v>
      </c>
      <c r="C8137" s="133">
        <v>20</v>
      </c>
      <c r="D8137" s="134">
        <v>148.22197</v>
      </c>
    </row>
    <row r="8138" spans="1:4" x14ac:dyDescent="0.25">
      <c r="A8138" s="131" t="s">
        <v>8</v>
      </c>
      <c r="B8138" s="132">
        <v>44900</v>
      </c>
      <c r="C8138" s="133">
        <v>21</v>
      </c>
      <c r="D8138" s="134">
        <v>146.53003000000001</v>
      </c>
    </row>
    <row r="8139" spans="1:4" x14ac:dyDescent="0.25">
      <c r="A8139" s="131" t="s">
        <v>8</v>
      </c>
      <c r="B8139" s="132">
        <v>44900</v>
      </c>
      <c r="C8139" s="133">
        <v>22</v>
      </c>
      <c r="D8139" s="134">
        <v>137.11075</v>
      </c>
    </row>
    <row r="8140" spans="1:4" x14ac:dyDescent="0.25">
      <c r="A8140" s="131" t="s">
        <v>8</v>
      </c>
      <c r="B8140" s="132">
        <v>44900</v>
      </c>
      <c r="C8140" s="133">
        <v>23</v>
      </c>
      <c r="D8140" s="134">
        <v>124.89283</v>
      </c>
    </row>
    <row r="8141" spans="1:4" x14ac:dyDescent="0.25">
      <c r="A8141" s="131" t="s">
        <v>8</v>
      </c>
      <c r="B8141" s="132">
        <v>44900</v>
      </c>
      <c r="C8141" s="133">
        <v>24</v>
      </c>
      <c r="D8141" s="134">
        <v>119.39085</v>
      </c>
    </row>
    <row r="8142" spans="1:4" x14ac:dyDescent="0.25">
      <c r="A8142" s="131" t="s">
        <v>8</v>
      </c>
      <c r="B8142" s="132">
        <v>44901</v>
      </c>
      <c r="C8142" s="133">
        <v>1</v>
      </c>
      <c r="D8142" s="134">
        <v>112.90772</v>
      </c>
    </row>
    <row r="8143" spans="1:4" x14ac:dyDescent="0.25">
      <c r="A8143" s="131" t="s">
        <v>8</v>
      </c>
      <c r="B8143" s="132">
        <v>44901</v>
      </c>
      <c r="C8143" s="133">
        <v>2</v>
      </c>
      <c r="D8143" s="134">
        <v>119.02029</v>
      </c>
    </row>
    <row r="8144" spans="1:4" x14ac:dyDescent="0.25">
      <c r="A8144" s="131" t="s">
        <v>8</v>
      </c>
      <c r="B8144" s="132">
        <v>44901</v>
      </c>
      <c r="C8144" s="133">
        <v>3</v>
      </c>
      <c r="D8144" s="134">
        <v>105.06520999999999</v>
      </c>
    </row>
    <row r="8145" spans="1:4" x14ac:dyDescent="0.25">
      <c r="A8145" s="131" t="s">
        <v>8</v>
      </c>
      <c r="B8145" s="132">
        <v>44901</v>
      </c>
      <c r="C8145" s="133">
        <v>4</v>
      </c>
      <c r="D8145" s="134">
        <v>106.99258</v>
      </c>
    </row>
    <row r="8146" spans="1:4" x14ac:dyDescent="0.25">
      <c r="A8146" s="131" t="s">
        <v>8</v>
      </c>
      <c r="B8146" s="132">
        <v>44901</v>
      </c>
      <c r="C8146" s="133">
        <v>5</v>
      </c>
      <c r="D8146" s="134">
        <v>102.807</v>
      </c>
    </row>
    <row r="8147" spans="1:4" x14ac:dyDescent="0.25">
      <c r="A8147" s="131" t="s">
        <v>8</v>
      </c>
      <c r="B8147" s="132">
        <v>44901</v>
      </c>
      <c r="C8147" s="133">
        <v>6</v>
      </c>
      <c r="D8147" s="134">
        <v>112.41724000000001</v>
      </c>
    </row>
    <row r="8148" spans="1:4" x14ac:dyDescent="0.25">
      <c r="A8148" s="131" t="s">
        <v>8</v>
      </c>
      <c r="B8148" s="132">
        <v>44901</v>
      </c>
      <c r="C8148" s="133">
        <v>7</v>
      </c>
      <c r="D8148" s="134">
        <v>123.18134999999999</v>
      </c>
    </row>
    <row r="8149" spans="1:4" x14ac:dyDescent="0.25">
      <c r="A8149" s="131" t="s">
        <v>8</v>
      </c>
      <c r="B8149" s="132">
        <v>44901</v>
      </c>
      <c r="C8149" s="133">
        <v>8</v>
      </c>
      <c r="D8149" s="134">
        <v>122.66316999999999</v>
      </c>
    </row>
    <row r="8150" spans="1:4" x14ac:dyDescent="0.25">
      <c r="A8150" s="131" t="s">
        <v>8</v>
      </c>
      <c r="B8150" s="132">
        <v>44901</v>
      </c>
      <c r="C8150" s="133">
        <v>9</v>
      </c>
      <c r="D8150" s="134">
        <v>122.74861</v>
      </c>
    </row>
    <row r="8151" spans="1:4" x14ac:dyDescent="0.25">
      <c r="A8151" s="131" t="s">
        <v>8</v>
      </c>
      <c r="B8151" s="132">
        <v>44901</v>
      </c>
      <c r="C8151" s="133">
        <v>10</v>
      </c>
      <c r="D8151" s="134">
        <v>116.13564</v>
      </c>
    </row>
    <row r="8152" spans="1:4" x14ac:dyDescent="0.25">
      <c r="A8152" s="131" t="s">
        <v>8</v>
      </c>
      <c r="B8152" s="132">
        <v>44901</v>
      </c>
      <c r="C8152" s="133">
        <v>11</v>
      </c>
      <c r="D8152" s="134">
        <v>111.29273999999999</v>
      </c>
    </row>
    <row r="8153" spans="1:4" x14ac:dyDescent="0.25">
      <c r="A8153" s="131" t="s">
        <v>8</v>
      </c>
      <c r="B8153" s="132">
        <v>44901</v>
      </c>
      <c r="C8153" s="133">
        <v>12</v>
      </c>
      <c r="D8153" s="134">
        <v>98.45523</v>
      </c>
    </row>
    <row r="8154" spans="1:4" x14ac:dyDescent="0.25">
      <c r="A8154" s="131" t="s">
        <v>8</v>
      </c>
      <c r="B8154" s="132">
        <v>44901</v>
      </c>
      <c r="C8154" s="133">
        <v>13</v>
      </c>
      <c r="D8154" s="134">
        <v>114.21563</v>
      </c>
    </row>
    <row r="8155" spans="1:4" x14ac:dyDescent="0.25">
      <c r="A8155" s="131" t="s">
        <v>8</v>
      </c>
      <c r="B8155" s="132">
        <v>44901</v>
      </c>
      <c r="C8155" s="133">
        <v>14</v>
      </c>
      <c r="D8155" s="134">
        <v>106.01035</v>
      </c>
    </row>
    <row r="8156" spans="1:4" x14ac:dyDescent="0.25">
      <c r="A8156" s="131" t="s">
        <v>8</v>
      </c>
      <c r="B8156" s="132">
        <v>44901</v>
      </c>
      <c r="C8156" s="133">
        <v>15</v>
      </c>
      <c r="D8156" s="134">
        <v>101.93785</v>
      </c>
    </row>
    <row r="8157" spans="1:4" x14ac:dyDescent="0.25">
      <c r="A8157" s="131" t="s">
        <v>8</v>
      </c>
      <c r="B8157" s="132">
        <v>44901</v>
      </c>
      <c r="C8157" s="133">
        <v>16</v>
      </c>
      <c r="D8157" s="134">
        <v>96.876059999999995</v>
      </c>
    </row>
    <row r="8158" spans="1:4" x14ac:dyDescent="0.25">
      <c r="A8158" s="131" t="s">
        <v>8</v>
      </c>
      <c r="B8158" s="132">
        <v>44901</v>
      </c>
      <c r="C8158" s="133">
        <v>17</v>
      </c>
      <c r="D8158" s="134">
        <v>106.32671000000001</v>
      </c>
    </row>
    <row r="8159" spans="1:4" x14ac:dyDescent="0.25">
      <c r="A8159" s="131" t="s">
        <v>8</v>
      </c>
      <c r="B8159" s="132">
        <v>44901</v>
      </c>
      <c r="C8159" s="133">
        <v>18</v>
      </c>
      <c r="D8159" s="134">
        <v>160.01083</v>
      </c>
    </row>
    <row r="8160" spans="1:4" x14ac:dyDescent="0.25">
      <c r="A8160" s="131" t="s">
        <v>8</v>
      </c>
      <c r="B8160" s="132">
        <v>44901</v>
      </c>
      <c r="C8160" s="133">
        <v>19</v>
      </c>
      <c r="D8160" s="134">
        <v>168.73755</v>
      </c>
    </row>
    <row r="8161" spans="1:4" x14ac:dyDescent="0.25">
      <c r="A8161" s="131" t="s">
        <v>8</v>
      </c>
      <c r="B8161" s="132">
        <v>44901</v>
      </c>
      <c r="C8161" s="133">
        <v>20</v>
      </c>
      <c r="D8161" s="134">
        <v>157.85194999999999</v>
      </c>
    </row>
    <row r="8162" spans="1:4" x14ac:dyDescent="0.25">
      <c r="A8162" s="131" t="s">
        <v>8</v>
      </c>
      <c r="B8162" s="132">
        <v>44901</v>
      </c>
      <c r="C8162" s="133">
        <v>21</v>
      </c>
      <c r="D8162" s="134">
        <v>165.80358000000001</v>
      </c>
    </row>
    <row r="8163" spans="1:4" x14ac:dyDescent="0.25">
      <c r="A8163" s="131" t="s">
        <v>8</v>
      </c>
      <c r="B8163" s="132">
        <v>44901</v>
      </c>
      <c r="C8163" s="133">
        <v>22</v>
      </c>
      <c r="D8163" s="134">
        <v>154.26340999999999</v>
      </c>
    </row>
    <row r="8164" spans="1:4" x14ac:dyDescent="0.25">
      <c r="A8164" s="131" t="s">
        <v>8</v>
      </c>
      <c r="B8164" s="132">
        <v>44901</v>
      </c>
      <c r="C8164" s="133">
        <v>23</v>
      </c>
      <c r="D8164" s="134">
        <v>161.27795</v>
      </c>
    </row>
    <row r="8165" spans="1:4" x14ac:dyDescent="0.25">
      <c r="A8165" s="131" t="s">
        <v>8</v>
      </c>
      <c r="B8165" s="132">
        <v>44901</v>
      </c>
      <c r="C8165" s="133">
        <v>24</v>
      </c>
      <c r="D8165" s="134">
        <v>138.42834999999999</v>
      </c>
    </row>
    <row r="8166" spans="1:4" x14ac:dyDescent="0.25">
      <c r="A8166" s="131" t="s">
        <v>8</v>
      </c>
      <c r="B8166" s="132">
        <v>44902</v>
      </c>
      <c r="C8166" s="133">
        <v>1</v>
      </c>
      <c r="D8166" s="134">
        <v>133.99413999999999</v>
      </c>
    </row>
    <row r="8167" spans="1:4" x14ac:dyDescent="0.25">
      <c r="A8167" s="131" t="s">
        <v>8</v>
      </c>
      <c r="B8167" s="132">
        <v>44902</v>
      </c>
      <c r="C8167" s="133">
        <v>2</v>
      </c>
      <c r="D8167" s="134">
        <v>126.26168</v>
      </c>
    </row>
    <row r="8168" spans="1:4" x14ac:dyDescent="0.25">
      <c r="A8168" s="131" t="s">
        <v>8</v>
      </c>
      <c r="B8168" s="132">
        <v>44902</v>
      </c>
      <c r="C8168" s="133">
        <v>3</v>
      </c>
      <c r="D8168" s="134">
        <v>123.50876</v>
      </c>
    </row>
    <row r="8169" spans="1:4" x14ac:dyDescent="0.25">
      <c r="A8169" s="131" t="s">
        <v>8</v>
      </c>
      <c r="B8169" s="132">
        <v>44902</v>
      </c>
      <c r="C8169" s="133">
        <v>4</v>
      </c>
      <c r="D8169" s="134">
        <v>127.75545</v>
      </c>
    </row>
    <row r="8170" spans="1:4" x14ac:dyDescent="0.25">
      <c r="A8170" s="131" t="s">
        <v>8</v>
      </c>
      <c r="B8170" s="132">
        <v>44902</v>
      </c>
      <c r="C8170" s="133">
        <v>5</v>
      </c>
      <c r="D8170" s="134">
        <v>123.03894</v>
      </c>
    </row>
    <row r="8171" spans="1:4" x14ac:dyDescent="0.25">
      <c r="A8171" s="131" t="s">
        <v>8</v>
      </c>
      <c r="B8171" s="132">
        <v>44902</v>
      </c>
      <c r="C8171" s="133">
        <v>6</v>
      </c>
      <c r="D8171" s="134">
        <v>138.23164</v>
      </c>
    </row>
    <row r="8172" spans="1:4" x14ac:dyDescent="0.25">
      <c r="A8172" s="131" t="s">
        <v>8</v>
      </c>
      <c r="B8172" s="132">
        <v>44902</v>
      </c>
      <c r="C8172" s="133">
        <v>7</v>
      </c>
      <c r="D8172" s="134">
        <v>163.04761999999999</v>
      </c>
    </row>
    <row r="8173" spans="1:4" x14ac:dyDescent="0.25">
      <c r="A8173" s="131" t="s">
        <v>8</v>
      </c>
      <c r="B8173" s="132">
        <v>44902</v>
      </c>
      <c r="C8173" s="133">
        <v>8</v>
      </c>
      <c r="D8173" s="134">
        <v>167.72623999999999</v>
      </c>
    </row>
    <row r="8174" spans="1:4" x14ac:dyDescent="0.25">
      <c r="A8174" s="131" t="s">
        <v>8</v>
      </c>
      <c r="B8174" s="132">
        <v>44902</v>
      </c>
      <c r="C8174" s="133">
        <v>9</v>
      </c>
      <c r="D8174" s="134">
        <v>164.76635999999999</v>
      </c>
    </row>
    <row r="8175" spans="1:4" x14ac:dyDescent="0.25">
      <c r="A8175" s="131" t="s">
        <v>8</v>
      </c>
      <c r="B8175" s="132">
        <v>44902</v>
      </c>
      <c r="C8175" s="133">
        <v>10</v>
      </c>
      <c r="D8175" s="134">
        <v>128.07631000000001</v>
      </c>
    </row>
    <row r="8176" spans="1:4" x14ac:dyDescent="0.25">
      <c r="A8176" s="131" t="s">
        <v>8</v>
      </c>
      <c r="B8176" s="132">
        <v>44902</v>
      </c>
      <c r="C8176" s="133">
        <v>11</v>
      </c>
      <c r="D8176" s="134">
        <v>152.37976</v>
      </c>
    </row>
    <row r="8177" spans="1:4" x14ac:dyDescent="0.25">
      <c r="A8177" s="131" t="s">
        <v>8</v>
      </c>
      <c r="B8177" s="132">
        <v>44902</v>
      </c>
      <c r="C8177" s="133">
        <v>12</v>
      </c>
      <c r="D8177" s="134">
        <v>149.33276000000001</v>
      </c>
    </row>
    <row r="8178" spans="1:4" x14ac:dyDescent="0.25">
      <c r="A8178" s="131" t="s">
        <v>8</v>
      </c>
      <c r="B8178" s="132">
        <v>44902</v>
      </c>
      <c r="C8178" s="133">
        <v>13</v>
      </c>
      <c r="D8178" s="134">
        <v>156.97264999999999</v>
      </c>
    </row>
    <row r="8179" spans="1:4" x14ac:dyDescent="0.25">
      <c r="A8179" s="131" t="s">
        <v>8</v>
      </c>
      <c r="B8179" s="132">
        <v>44902</v>
      </c>
      <c r="C8179" s="133">
        <v>14</v>
      </c>
      <c r="D8179" s="134">
        <v>146.81267</v>
      </c>
    </row>
    <row r="8180" spans="1:4" x14ac:dyDescent="0.25">
      <c r="A8180" s="131" t="s">
        <v>8</v>
      </c>
      <c r="B8180" s="132">
        <v>44902</v>
      </c>
      <c r="C8180" s="133">
        <v>15</v>
      </c>
      <c r="D8180" s="134">
        <v>139.31156999999999</v>
      </c>
    </row>
    <row r="8181" spans="1:4" x14ac:dyDescent="0.25">
      <c r="A8181" s="131" t="s">
        <v>8</v>
      </c>
      <c r="B8181" s="132">
        <v>44902</v>
      </c>
      <c r="C8181" s="133">
        <v>16</v>
      </c>
      <c r="D8181" s="134">
        <v>154.45755</v>
      </c>
    </row>
    <row r="8182" spans="1:4" x14ac:dyDescent="0.25">
      <c r="A8182" s="131" t="s">
        <v>8</v>
      </c>
      <c r="B8182" s="132">
        <v>44902</v>
      </c>
      <c r="C8182" s="133">
        <v>17</v>
      </c>
      <c r="D8182" s="134">
        <v>148.19712999999999</v>
      </c>
    </row>
    <row r="8183" spans="1:4" x14ac:dyDescent="0.25">
      <c r="A8183" s="131" t="s">
        <v>8</v>
      </c>
      <c r="B8183" s="132">
        <v>44902</v>
      </c>
      <c r="C8183" s="133">
        <v>18</v>
      </c>
      <c r="D8183" s="134">
        <v>216.22882000000001</v>
      </c>
    </row>
    <row r="8184" spans="1:4" x14ac:dyDescent="0.25">
      <c r="A8184" s="131" t="s">
        <v>8</v>
      </c>
      <c r="B8184" s="132">
        <v>44902</v>
      </c>
      <c r="C8184" s="133">
        <v>19</v>
      </c>
      <c r="D8184" s="134">
        <v>184.06868</v>
      </c>
    </row>
    <row r="8185" spans="1:4" x14ac:dyDescent="0.25">
      <c r="A8185" s="131" t="s">
        <v>8</v>
      </c>
      <c r="B8185" s="132">
        <v>44902</v>
      </c>
      <c r="C8185" s="133">
        <v>20</v>
      </c>
      <c r="D8185" s="134">
        <v>176.0889</v>
      </c>
    </row>
    <row r="8186" spans="1:4" x14ac:dyDescent="0.25">
      <c r="A8186" s="131" t="s">
        <v>8</v>
      </c>
      <c r="B8186" s="132">
        <v>44902</v>
      </c>
      <c r="C8186" s="133">
        <v>21</v>
      </c>
      <c r="D8186" s="134">
        <v>213.20420999999999</v>
      </c>
    </row>
    <row r="8187" spans="1:4" x14ac:dyDescent="0.25">
      <c r="A8187" s="131" t="s">
        <v>8</v>
      </c>
      <c r="B8187" s="132">
        <v>44902</v>
      </c>
      <c r="C8187" s="133">
        <v>22</v>
      </c>
      <c r="D8187" s="134">
        <v>220.51307</v>
      </c>
    </row>
    <row r="8188" spans="1:4" x14ac:dyDescent="0.25">
      <c r="A8188" s="131" t="s">
        <v>8</v>
      </c>
      <c r="B8188" s="132">
        <v>44902</v>
      </c>
      <c r="C8188" s="133">
        <v>23</v>
      </c>
      <c r="D8188" s="134">
        <v>218.40227999999999</v>
      </c>
    </row>
    <row r="8189" spans="1:4" x14ac:dyDescent="0.25">
      <c r="A8189" s="131" t="s">
        <v>8</v>
      </c>
      <c r="B8189" s="132">
        <v>44902</v>
      </c>
      <c r="C8189" s="133">
        <v>24</v>
      </c>
      <c r="D8189" s="134">
        <v>176.58069</v>
      </c>
    </row>
    <row r="8190" spans="1:4" x14ac:dyDescent="0.25">
      <c r="A8190" s="131" t="s">
        <v>8</v>
      </c>
      <c r="B8190" s="132">
        <v>44903</v>
      </c>
      <c r="C8190" s="133">
        <v>1</v>
      </c>
      <c r="D8190" s="134">
        <v>160.46109999999999</v>
      </c>
    </row>
    <row r="8191" spans="1:4" x14ac:dyDescent="0.25">
      <c r="A8191" s="131" t="s">
        <v>8</v>
      </c>
      <c r="B8191" s="132">
        <v>44903</v>
      </c>
      <c r="C8191" s="133">
        <v>2</v>
      </c>
      <c r="D8191" s="134">
        <v>157.26179999999999</v>
      </c>
    </row>
    <row r="8192" spans="1:4" x14ac:dyDescent="0.25">
      <c r="A8192" s="131" t="s">
        <v>8</v>
      </c>
      <c r="B8192" s="132">
        <v>44903</v>
      </c>
      <c r="C8192" s="133">
        <v>3</v>
      </c>
      <c r="D8192" s="134">
        <v>151.33322000000001</v>
      </c>
    </row>
    <row r="8193" spans="1:4" x14ac:dyDescent="0.25">
      <c r="A8193" s="131" t="s">
        <v>8</v>
      </c>
      <c r="B8193" s="132">
        <v>44903</v>
      </c>
      <c r="C8193" s="133">
        <v>4</v>
      </c>
      <c r="D8193" s="134">
        <v>153.17216999999999</v>
      </c>
    </row>
    <row r="8194" spans="1:4" x14ac:dyDescent="0.25">
      <c r="A8194" s="131" t="s">
        <v>8</v>
      </c>
      <c r="B8194" s="132">
        <v>44903</v>
      </c>
      <c r="C8194" s="133">
        <v>5</v>
      </c>
      <c r="D8194" s="134">
        <v>151.46725000000001</v>
      </c>
    </row>
    <row r="8195" spans="1:4" x14ac:dyDescent="0.25">
      <c r="A8195" s="131" t="s">
        <v>8</v>
      </c>
      <c r="B8195" s="132">
        <v>44903</v>
      </c>
      <c r="C8195" s="133">
        <v>6</v>
      </c>
      <c r="D8195" s="134">
        <v>176.09589</v>
      </c>
    </row>
    <row r="8196" spans="1:4" x14ac:dyDescent="0.25">
      <c r="A8196" s="131" t="s">
        <v>8</v>
      </c>
      <c r="B8196" s="132">
        <v>44903</v>
      </c>
      <c r="C8196" s="133">
        <v>7</v>
      </c>
      <c r="D8196" s="134">
        <v>202.5324</v>
      </c>
    </row>
    <row r="8197" spans="1:4" x14ac:dyDescent="0.25">
      <c r="A8197" s="131" t="s">
        <v>8</v>
      </c>
      <c r="B8197" s="132">
        <v>44903</v>
      </c>
      <c r="C8197" s="133">
        <v>8</v>
      </c>
      <c r="D8197" s="134">
        <v>206.14894000000001</v>
      </c>
    </row>
    <row r="8198" spans="1:4" x14ac:dyDescent="0.25">
      <c r="A8198" s="131" t="s">
        <v>8</v>
      </c>
      <c r="B8198" s="132">
        <v>44903</v>
      </c>
      <c r="C8198" s="133">
        <v>9</v>
      </c>
      <c r="D8198" s="134">
        <v>200.58732000000001</v>
      </c>
    </row>
    <row r="8199" spans="1:4" x14ac:dyDescent="0.25">
      <c r="A8199" s="131" t="s">
        <v>8</v>
      </c>
      <c r="B8199" s="132">
        <v>44903</v>
      </c>
      <c r="C8199" s="133">
        <v>10</v>
      </c>
      <c r="D8199" s="134">
        <v>156.20688000000001</v>
      </c>
    </row>
    <row r="8200" spans="1:4" x14ac:dyDescent="0.25">
      <c r="A8200" s="131" t="s">
        <v>8</v>
      </c>
      <c r="B8200" s="132">
        <v>44903</v>
      </c>
      <c r="C8200" s="133">
        <v>11</v>
      </c>
      <c r="D8200" s="134">
        <v>153.29239000000001</v>
      </c>
    </row>
    <row r="8201" spans="1:4" x14ac:dyDescent="0.25">
      <c r="A8201" s="131" t="s">
        <v>8</v>
      </c>
      <c r="B8201" s="132">
        <v>44903</v>
      </c>
      <c r="C8201" s="133">
        <v>12</v>
      </c>
      <c r="D8201" s="134">
        <v>168.07684</v>
      </c>
    </row>
    <row r="8202" spans="1:4" x14ac:dyDescent="0.25">
      <c r="A8202" s="131" t="s">
        <v>8</v>
      </c>
      <c r="B8202" s="132">
        <v>44903</v>
      </c>
      <c r="C8202" s="133">
        <v>13</v>
      </c>
      <c r="D8202" s="134">
        <v>181.59272000000001</v>
      </c>
    </row>
    <row r="8203" spans="1:4" x14ac:dyDescent="0.25">
      <c r="A8203" s="131" t="s">
        <v>8</v>
      </c>
      <c r="B8203" s="132">
        <v>44903</v>
      </c>
      <c r="C8203" s="133">
        <v>14</v>
      </c>
      <c r="D8203" s="134">
        <v>166.32371000000001</v>
      </c>
    </row>
    <row r="8204" spans="1:4" x14ac:dyDescent="0.25">
      <c r="A8204" s="131" t="s">
        <v>8</v>
      </c>
      <c r="B8204" s="132">
        <v>44903</v>
      </c>
      <c r="C8204" s="133">
        <v>15</v>
      </c>
      <c r="D8204" s="134">
        <v>167.79179999999999</v>
      </c>
    </row>
    <row r="8205" spans="1:4" x14ac:dyDescent="0.25">
      <c r="A8205" s="131" t="s">
        <v>8</v>
      </c>
      <c r="B8205" s="132">
        <v>44903</v>
      </c>
      <c r="C8205" s="133">
        <v>16</v>
      </c>
      <c r="D8205" s="134">
        <v>182.07479000000001</v>
      </c>
    </row>
    <row r="8206" spans="1:4" x14ac:dyDescent="0.25">
      <c r="A8206" s="131" t="s">
        <v>8</v>
      </c>
      <c r="B8206" s="132">
        <v>44903</v>
      </c>
      <c r="C8206" s="133">
        <v>17</v>
      </c>
      <c r="D8206" s="134">
        <v>196.30992000000001</v>
      </c>
    </row>
    <row r="8207" spans="1:4" x14ac:dyDescent="0.25">
      <c r="A8207" s="131" t="s">
        <v>8</v>
      </c>
      <c r="B8207" s="132">
        <v>44903</v>
      </c>
      <c r="C8207" s="133">
        <v>18</v>
      </c>
      <c r="D8207" s="134">
        <v>215.53616</v>
      </c>
    </row>
    <row r="8208" spans="1:4" x14ac:dyDescent="0.25">
      <c r="A8208" s="131" t="s">
        <v>8</v>
      </c>
      <c r="B8208" s="132">
        <v>44903</v>
      </c>
      <c r="C8208" s="133">
        <v>19</v>
      </c>
      <c r="D8208" s="134">
        <v>223.96084999999999</v>
      </c>
    </row>
    <row r="8209" spans="1:4" x14ac:dyDescent="0.25">
      <c r="A8209" s="131" t="s">
        <v>8</v>
      </c>
      <c r="B8209" s="132">
        <v>44903</v>
      </c>
      <c r="C8209" s="133">
        <v>20</v>
      </c>
      <c r="D8209" s="134">
        <v>221.52462</v>
      </c>
    </row>
    <row r="8210" spans="1:4" x14ac:dyDescent="0.25">
      <c r="A8210" s="131" t="s">
        <v>8</v>
      </c>
      <c r="B8210" s="132">
        <v>44903</v>
      </c>
      <c r="C8210" s="133">
        <v>21</v>
      </c>
      <c r="D8210" s="134">
        <v>225.39559</v>
      </c>
    </row>
    <row r="8211" spans="1:4" x14ac:dyDescent="0.25">
      <c r="A8211" s="131" t="s">
        <v>8</v>
      </c>
      <c r="B8211" s="132">
        <v>44903</v>
      </c>
      <c r="C8211" s="133">
        <v>22</v>
      </c>
      <c r="D8211" s="134">
        <v>210.17411999999999</v>
      </c>
    </row>
    <row r="8212" spans="1:4" x14ac:dyDescent="0.25">
      <c r="A8212" s="131" t="s">
        <v>8</v>
      </c>
      <c r="B8212" s="132">
        <v>44903</v>
      </c>
      <c r="C8212" s="133">
        <v>23</v>
      </c>
      <c r="D8212" s="134">
        <v>208.54324</v>
      </c>
    </row>
    <row r="8213" spans="1:4" x14ac:dyDescent="0.25">
      <c r="A8213" s="131" t="s">
        <v>8</v>
      </c>
      <c r="B8213" s="132">
        <v>44903</v>
      </c>
      <c r="C8213" s="133">
        <v>24</v>
      </c>
      <c r="D8213" s="134">
        <v>195.90815000000001</v>
      </c>
    </row>
    <row r="8214" spans="1:4" x14ac:dyDescent="0.25">
      <c r="A8214" s="131" t="s">
        <v>8</v>
      </c>
      <c r="B8214" s="132">
        <v>44904</v>
      </c>
      <c r="C8214" s="133">
        <v>1</v>
      </c>
      <c r="D8214" s="134">
        <v>182.46983</v>
      </c>
    </row>
    <row r="8215" spans="1:4" x14ac:dyDescent="0.25">
      <c r="A8215" s="131" t="s">
        <v>8</v>
      </c>
      <c r="B8215" s="132">
        <v>44904</v>
      </c>
      <c r="C8215" s="133">
        <v>2</v>
      </c>
      <c r="D8215" s="134">
        <v>220.18225000000001</v>
      </c>
    </row>
    <row r="8216" spans="1:4" x14ac:dyDescent="0.25">
      <c r="A8216" s="131" t="s">
        <v>8</v>
      </c>
      <c r="B8216" s="132">
        <v>44904</v>
      </c>
      <c r="C8216" s="133">
        <v>3</v>
      </c>
      <c r="D8216" s="134">
        <v>210.99889999999999</v>
      </c>
    </row>
    <row r="8217" spans="1:4" x14ac:dyDescent="0.25">
      <c r="A8217" s="131" t="s">
        <v>8</v>
      </c>
      <c r="B8217" s="132">
        <v>44904</v>
      </c>
      <c r="C8217" s="133">
        <v>4</v>
      </c>
      <c r="D8217" s="134">
        <v>228.52063999999999</v>
      </c>
    </row>
    <row r="8218" spans="1:4" x14ac:dyDescent="0.25">
      <c r="A8218" s="131" t="s">
        <v>8</v>
      </c>
      <c r="B8218" s="132">
        <v>44904</v>
      </c>
      <c r="C8218" s="133">
        <v>5</v>
      </c>
      <c r="D8218" s="134">
        <v>240.08412000000001</v>
      </c>
    </row>
    <row r="8219" spans="1:4" x14ac:dyDescent="0.25">
      <c r="A8219" s="131" t="s">
        <v>8</v>
      </c>
      <c r="B8219" s="132">
        <v>44904</v>
      </c>
      <c r="C8219" s="133">
        <v>6</v>
      </c>
      <c r="D8219" s="134">
        <v>275.47205000000002</v>
      </c>
    </row>
    <row r="8220" spans="1:4" x14ac:dyDescent="0.25">
      <c r="A8220" s="131" t="s">
        <v>8</v>
      </c>
      <c r="B8220" s="132">
        <v>44904</v>
      </c>
      <c r="C8220" s="133">
        <v>7</v>
      </c>
      <c r="D8220" s="134">
        <v>321.55840999999998</v>
      </c>
    </row>
    <row r="8221" spans="1:4" x14ac:dyDescent="0.25">
      <c r="A8221" s="131" t="s">
        <v>8</v>
      </c>
      <c r="B8221" s="132">
        <v>44904</v>
      </c>
      <c r="C8221" s="133">
        <v>8</v>
      </c>
      <c r="D8221" s="134">
        <v>345.24644000000001</v>
      </c>
    </row>
    <row r="8222" spans="1:4" x14ac:dyDescent="0.25">
      <c r="A8222" s="131" t="s">
        <v>8</v>
      </c>
      <c r="B8222" s="132">
        <v>44904</v>
      </c>
      <c r="C8222" s="133">
        <v>9</v>
      </c>
      <c r="D8222" s="134">
        <v>308.77616</v>
      </c>
    </row>
    <row r="8223" spans="1:4" x14ac:dyDescent="0.25">
      <c r="A8223" s="131" t="s">
        <v>8</v>
      </c>
      <c r="B8223" s="132">
        <v>44904</v>
      </c>
      <c r="C8223" s="133">
        <v>10</v>
      </c>
      <c r="D8223" s="134">
        <v>249.71068</v>
      </c>
    </row>
    <row r="8224" spans="1:4" x14ac:dyDescent="0.25">
      <c r="A8224" s="131" t="s">
        <v>8</v>
      </c>
      <c r="B8224" s="132">
        <v>44904</v>
      </c>
      <c r="C8224" s="133">
        <v>11</v>
      </c>
      <c r="D8224" s="134">
        <v>232.96089000000001</v>
      </c>
    </row>
    <row r="8225" spans="1:4" x14ac:dyDescent="0.25">
      <c r="A8225" s="131" t="s">
        <v>8</v>
      </c>
      <c r="B8225" s="132">
        <v>44904</v>
      </c>
      <c r="C8225" s="133">
        <v>12</v>
      </c>
      <c r="D8225" s="134">
        <v>260.28874000000002</v>
      </c>
    </row>
    <row r="8226" spans="1:4" x14ac:dyDescent="0.25">
      <c r="A8226" s="131" t="s">
        <v>8</v>
      </c>
      <c r="B8226" s="132">
        <v>44904</v>
      </c>
      <c r="C8226" s="133">
        <v>13</v>
      </c>
      <c r="D8226" s="134">
        <v>268.69756999999998</v>
      </c>
    </row>
    <row r="8227" spans="1:4" x14ac:dyDescent="0.25">
      <c r="A8227" s="131" t="s">
        <v>8</v>
      </c>
      <c r="B8227" s="132">
        <v>44904</v>
      </c>
      <c r="C8227" s="133">
        <v>14</v>
      </c>
      <c r="D8227" s="134">
        <v>262.49840999999998</v>
      </c>
    </row>
    <row r="8228" spans="1:4" x14ac:dyDescent="0.25">
      <c r="A8228" s="131" t="s">
        <v>8</v>
      </c>
      <c r="B8228" s="132">
        <v>44904</v>
      </c>
      <c r="C8228" s="133">
        <v>15</v>
      </c>
      <c r="D8228" s="134">
        <v>234.01916</v>
      </c>
    </row>
    <row r="8229" spans="1:4" x14ac:dyDescent="0.25">
      <c r="A8229" s="131" t="s">
        <v>8</v>
      </c>
      <c r="B8229" s="132">
        <v>44904</v>
      </c>
      <c r="C8229" s="133">
        <v>16</v>
      </c>
      <c r="D8229" s="134">
        <v>223.08484999999999</v>
      </c>
    </row>
    <row r="8230" spans="1:4" x14ac:dyDescent="0.25">
      <c r="A8230" s="131" t="s">
        <v>8</v>
      </c>
      <c r="B8230" s="132">
        <v>44904</v>
      </c>
      <c r="C8230" s="133">
        <v>17</v>
      </c>
      <c r="D8230" s="134">
        <v>228.04756</v>
      </c>
    </row>
    <row r="8231" spans="1:4" x14ac:dyDescent="0.25">
      <c r="A8231" s="131" t="s">
        <v>8</v>
      </c>
      <c r="B8231" s="132">
        <v>44904</v>
      </c>
      <c r="C8231" s="133">
        <v>18</v>
      </c>
      <c r="D8231" s="134">
        <v>303.84795000000003</v>
      </c>
    </row>
    <row r="8232" spans="1:4" x14ac:dyDescent="0.25">
      <c r="A8232" s="131" t="s">
        <v>8</v>
      </c>
      <c r="B8232" s="132">
        <v>44904</v>
      </c>
      <c r="C8232" s="133">
        <v>19</v>
      </c>
      <c r="D8232" s="134">
        <v>292.63385</v>
      </c>
    </row>
    <row r="8233" spans="1:4" x14ac:dyDescent="0.25">
      <c r="A8233" s="131" t="s">
        <v>8</v>
      </c>
      <c r="B8233" s="132">
        <v>44904</v>
      </c>
      <c r="C8233" s="133">
        <v>20</v>
      </c>
      <c r="D8233" s="134">
        <v>301.44571999999999</v>
      </c>
    </row>
    <row r="8234" spans="1:4" x14ac:dyDescent="0.25">
      <c r="A8234" s="131" t="s">
        <v>8</v>
      </c>
      <c r="B8234" s="132">
        <v>44904</v>
      </c>
      <c r="C8234" s="133">
        <v>21</v>
      </c>
      <c r="D8234" s="134">
        <v>340.70276999999999</v>
      </c>
    </row>
    <row r="8235" spans="1:4" x14ac:dyDescent="0.25">
      <c r="A8235" s="131" t="s">
        <v>8</v>
      </c>
      <c r="B8235" s="132">
        <v>44904</v>
      </c>
      <c r="C8235" s="133">
        <v>22</v>
      </c>
      <c r="D8235" s="134">
        <v>349.12054000000001</v>
      </c>
    </row>
    <row r="8236" spans="1:4" x14ac:dyDescent="0.25">
      <c r="A8236" s="131" t="s">
        <v>8</v>
      </c>
      <c r="B8236" s="132">
        <v>44904</v>
      </c>
      <c r="C8236" s="133">
        <v>23</v>
      </c>
      <c r="D8236" s="134">
        <v>304.48108000000002</v>
      </c>
    </row>
    <row r="8237" spans="1:4" x14ac:dyDescent="0.25">
      <c r="A8237" s="131" t="s">
        <v>8</v>
      </c>
      <c r="B8237" s="132">
        <v>44904</v>
      </c>
      <c r="C8237" s="133">
        <v>24</v>
      </c>
      <c r="D8237" s="134">
        <v>286.59692999999999</v>
      </c>
    </row>
    <row r="8238" spans="1:4" x14ac:dyDescent="0.25">
      <c r="A8238" s="131" t="s">
        <v>8</v>
      </c>
      <c r="B8238" s="132">
        <v>44905</v>
      </c>
      <c r="C8238" s="133">
        <v>1</v>
      </c>
      <c r="D8238" s="134">
        <v>286.62801000000002</v>
      </c>
    </row>
    <row r="8239" spans="1:4" x14ac:dyDescent="0.25">
      <c r="A8239" s="131" t="s">
        <v>8</v>
      </c>
      <c r="B8239" s="132">
        <v>44905</v>
      </c>
      <c r="C8239" s="133">
        <v>2</v>
      </c>
      <c r="D8239" s="134">
        <v>307.21965</v>
      </c>
    </row>
    <row r="8240" spans="1:4" x14ac:dyDescent="0.25">
      <c r="A8240" s="131" t="s">
        <v>8</v>
      </c>
      <c r="B8240" s="132">
        <v>44905</v>
      </c>
      <c r="C8240" s="133">
        <v>3</v>
      </c>
      <c r="D8240" s="134">
        <v>306.47120000000001</v>
      </c>
    </row>
    <row r="8241" spans="1:4" x14ac:dyDescent="0.25">
      <c r="A8241" s="131" t="s">
        <v>8</v>
      </c>
      <c r="B8241" s="132">
        <v>44905</v>
      </c>
      <c r="C8241" s="133">
        <v>4</v>
      </c>
      <c r="D8241" s="134">
        <v>295.84010000000001</v>
      </c>
    </row>
    <row r="8242" spans="1:4" x14ac:dyDescent="0.25">
      <c r="A8242" s="131" t="s">
        <v>8</v>
      </c>
      <c r="B8242" s="132">
        <v>44905</v>
      </c>
      <c r="C8242" s="133">
        <v>5</v>
      </c>
      <c r="D8242" s="134">
        <v>300.21519000000001</v>
      </c>
    </row>
    <row r="8243" spans="1:4" x14ac:dyDescent="0.25">
      <c r="A8243" s="131" t="s">
        <v>8</v>
      </c>
      <c r="B8243" s="132">
        <v>44905</v>
      </c>
      <c r="C8243" s="133">
        <v>6</v>
      </c>
      <c r="D8243" s="134">
        <v>302.80937999999998</v>
      </c>
    </row>
    <row r="8244" spans="1:4" x14ac:dyDescent="0.25">
      <c r="A8244" s="131" t="s">
        <v>8</v>
      </c>
      <c r="B8244" s="132">
        <v>44905</v>
      </c>
      <c r="C8244" s="133">
        <v>7</v>
      </c>
      <c r="D8244" s="134">
        <v>304.16955000000002</v>
      </c>
    </row>
    <row r="8245" spans="1:4" x14ac:dyDescent="0.25">
      <c r="A8245" s="131" t="s">
        <v>8</v>
      </c>
      <c r="B8245" s="132">
        <v>44905</v>
      </c>
      <c r="C8245" s="133">
        <v>8</v>
      </c>
      <c r="D8245" s="134">
        <v>322.06150000000002</v>
      </c>
    </row>
    <row r="8246" spans="1:4" x14ac:dyDescent="0.25">
      <c r="A8246" s="131" t="s">
        <v>8</v>
      </c>
      <c r="B8246" s="132">
        <v>44905</v>
      </c>
      <c r="C8246" s="133">
        <v>9</v>
      </c>
      <c r="D8246" s="134">
        <v>292.71748000000002</v>
      </c>
    </row>
    <row r="8247" spans="1:4" x14ac:dyDescent="0.25">
      <c r="A8247" s="131" t="s">
        <v>8</v>
      </c>
      <c r="B8247" s="132">
        <v>44905</v>
      </c>
      <c r="C8247" s="133">
        <v>10</v>
      </c>
      <c r="D8247" s="134">
        <v>305.48820999999998</v>
      </c>
    </row>
    <row r="8248" spans="1:4" x14ac:dyDescent="0.25">
      <c r="A8248" s="131" t="s">
        <v>8</v>
      </c>
      <c r="B8248" s="132">
        <v>44905</v>
      </c>
      <c r="C8248" s="133">
        <v>11</v>
      </c>
      <c r="D8248" s="134">
        <v>286.16104999999999</v>
      </c>
    </row>
    <row r="8249" spans="1:4" x14ac:dyDescent="0.25">
      <c r="A8249" s="131" t="s">
        <v>8</v>
      </c>
      <c r="B8249" s="132">
        <v>44905</v>
      </c>
      <c r="C8249" s="133">
        <v>12</v>
      </c>
      <c r="D8249" s="134">
        <v>274.80527000000001</v>
      </c>
    </row>
    <row r="8250" spans="1:4" x14ac:dyDescent="0.25">
      <c r="A8250" s="131" t="s">
        <v>8</v>
      </c>
      <c r="B8250" s="132">
        <v>44905</v>
      </c>
      <c r="C8250" s="133">
        <v>13</v>
      </c>
      <c r="D8250" s="134">
        <v>266.24511000000001</v>
      </c>
    </row>
    <row r="8251" spans="1:4" x14ac:dyDescent="0.25">
      <c r="A8251" s="131" t="s">
        <v>8</v>
      </c>
      <c r="B8251" s="132">
        <v>44905</v>
      </c>
      <c r="C8251" s="133">
        <v>14</v>
      </c>
      <c r="D8251" s="134">
        <v>296.56254000000001</v>
      </c>
    </row>
    <row r="8252" spans="1:4" x14ac:dyDescent="0.25">
      <c r="A8252" s="131" t="s">
        <v>8</v>
      </c>
      <c r="B8252" s="132">
        <v>44905</v>
      </c>
      <c r="C8252" s="133">
        <v>15</v>
      </c>
      <c r="D8252" s="134">
        <v>261.22876000000002</v>
      </c>
    </row>
    <row r="8253" spans="1:4" x14ac:dyDescent="0.25">
      <c r="A8253" s="131" t="s">
        <v>8</v>
      </c>
      <c r="B8253" s="132">
        <v>44905</v>
      </c>
      <c r="C8253" s="133">
        <v>16</v>
      </c>
      <c r="D8253" s="134">
        <v>278.49333999999999</v>
      </c>
    </row>
    <row r="8254" spans="1:4" x14ac:dyDescent="0.25">
      <c r="A8254" s="131" t="s">
        <v>8</v>
      </c>
      <c r="B8254" s="132">
        <v>44905</v>
      </c>
      <c r="C8254" s="133">
        <v>17</v>
      </c>
      <c r="D8254" s="134">
        <v>330.00876</v>
      </c>
    </row>
    <row r="8255" spans="1:4" x14ac:dyDescent="0.25">
      <c r="A8255" s="131" t="s">
        <v>8</v>
      </c>
      <c r="B8255" s="132">
        <v>44905</v>
      </c>
      <c r="C8255" s="133">
        <v>18</v>
      </c>
      <c r="D8255" s="134">
        <v>392.59987999999998</v>
      </c>
    </row>
    <row r="8256" spans="1:4" x14ac:dyDescent="0.25">
      <c r="A8256" s="131" t="s">
        <v>8</v>
      </c>
      <c r="B8256" s="132">
        <v>44905</v>
      </c>
      <c r="C8256" s="133">
        <v>19</v>
      </c>
      <c r="D8256" s="134">
        <v>372.29014000000001</v>
      </c>
    </row>
    <row r="8257" spans="1:4" x14ac:dyDescent="0.25">
      <c r="A8257" s="131" t="s">
        <v>8</v>
      </c>
      <c r="B8257" s="132">
        <v>44905</v>
      </c>
      <c r="C8257" s="133">
        <v>20</v>
      </c>
      <c r="D8257" s="134">
        <v>372.63679999999999</v>
      </c>
    </row>
    <row r="8258" spans="1:4" x14ac:dyDescent="0.25">
      <c r="A8258" s="131" t="s">
        <v>8</v>
      </c>
      <c r="B8258" s="132">
        <v>44905</v>
      </c>
      <c r="C8258" s="133">
        <v>21</v>
      </c>
      <c r="D8258" s="134">
        <v>397.46697999999998</v>
      </c>
    </row>
    <row r="8259" spans="1:4" x14ac:dyDescent="0.25">
      <c r="A8259" s="131" t="s">
        <v>8</v>
      </c>
      <c r="B8259" s="132">
        <v>44905</v>
      </c>
      <c r="C8259" s="133">
        <v>22</v>
      </c>
      <c r="D8259" s="134">
        <v>370.79012</v>
      </c>
    </row>
    <row r="8260" spans="1:4" x14ac:dyDescent="0.25">
      <c r="A8260" s="131" t="s">
        <v>8</v>
      </c>
      <c r="B8260" s="132">
        <v>44905</v>
      </c>
      <c r="C8260" s="133">
        <v>23</v>
      </c>
      <c r="D8260" s="134">
        <v>341.70445000000001</v>
      </c>
    </row>
    <row r="8261" spans="1:4" x14ac:dyDescent="0.25">
      <c r="A8261" s="131" t="s">
        <v>8</v>
      </c>
      <c r="B8261" s="132">
        <v>44905</v>
      </c>
      <c r="C8261" s="133">
        <v>24</v>
      </c>
      <c r="D8261" s="134">
        <v>315.02280999999999</v>
      </c>
    </row>
    <row r="8262" spans="1:4" x14ac:dyDescent="0.25">
      <c r="A8262" s="131" t="s">
        <v>8</v>
      </c>
      <c r="B8262" s="132">
        <v>44906</v>
      </c>
      <c r="C8262" s="133">
        <v>1</v>
      </c>
      <c r="D8262" s="134">
        <v>324.99221</v>
      </c>
    </row>
    <row r="8263" spans="1:4" x14ac:dyDescent="0.25">
      <c r="A8263" s="131" t="s">
        <v>8</v>
      </c>
      <c r="B8263" s="132">
        <v>44906</v>
      </c>
      <c r="C8263" s="133">
        <v>2</v>
      </c>
      <c r="D8263" s="134">
        <v>317.42401999999998</v>
      </c>
    </row>
    <row r="8264" spans="1:4" x14ac:dyDescent="0.25">
      <c r="A8264" s="131" t="s">
        <v>8</v>
      </c>
      <c r="B8264" s="132">
        <v>44906</v>
      </c>
      <c r="C8264" s="133">
        <v>3</v>
      </c>
      <c r="D8264" s="134">
        <v>294.68410999999998</v>
      </c>
    </row>
    <row r="8265" spans="1:4" x14ac:dyDescent="0.25">
      <c r="A8265" s="131" t="s">
        <v>8</v>
      </c>
      <c r="B8265" s="132">
        <v>44906</v>
      </c>
      <c r="C8265" s="133">
        <v>4</v>
      </c>
      <c r="D8265" s="134">
        <v>269.88992000000002</v>
      </c>
    </row>
    <row r="8266" spans="1:4" x14ac:dyDescent="0.25">
      <c r="A8266" s="131" t="s">
        <v>8</v>
      </c>
      <c r="B8266" s="132">
        <v>44906</v>
      </c>
      <c r="C8266" s="133">
        <v>5</v>
      </c>
      <c r="D8266" s="134">
        <v>248.33911000000001</v>
      </c>
    </row>
    <row r="8267" spans="1:4" x14ac:dyDescent="0.25">
      <c r="A8267" s="131" t="s">
        <v>8</v>
      </c>
      <c r="B8267" s="132">
        <v>44906</v>
      </c>
      <c r="C8267" s="133">
        <v>6</v>
      </c>
      <c r="D8267" s="134">
        <v>263.77339999999998</v>
      </c>
    </row>
    <row r="8268" spans="1:4" x14ac:dyDescent="0.25">
      <c r="A8268" s="131" t="s">
        <v>8</v>
      </c>
      <c r="B8268" s="132">
        <v>44906</v>
      </c>
      <c r="C8268" s="133">
        <v>7</v>
      </c>
      <c r="D8268" s="134">
        <v>281.43025</v>
      </c>
    </row>
    <row r="8269" spans="1:4" x14ac:dyDescent="0.25">
      <c r="A8269" s="131" t="s">
        <v>8</v>
      </c>
      <c r="B8269" s="132">
        <v>44906</v>
      </c>
      <c r="C8269" s="133">
        <v>8</v>
      </c>
      <c r="D8269" s="134">
        <v>286.97122999999999</v>
      </c>
    </row>
    <row r="8270" spans="1:4" x14ac:dyDescent="0.25">
      <c r="A8270" s="131" t="s">
        <v>8</v>
      </c>
      <c r="B8270" s="132">
        <v>44906</v>
      </c>
      <c r="C8270" s="133">
        <v>9</v>
      </c>
      <c r="D8270" s="134">
        <v>272.66838999999999</v>
      </c>
    </row>
    <row r="8271" spans="1:4" x14ac:dyDescent="0.25">
      <c r="A8271" s="131" t="s">
        <v>8</v>
      </c>
      <c r="B8271" s="132">
        <v>44906</v>
      </c>
      <c r="C8271" s="133">
        <v>10</v>
      </c>
      <c r="D8271" s="134">
        <v>253.44263000000001</v>
      </c>
    </row>
    <row r="8272" spans="1:4" x14ac:dyDescent="0.25">
      <c r="A8272" s="131" t="s">
        <v>8</v>
      </c>
      <c r="B8272" s="132">
        <v>44906</v>
      </c>
      <c r="C8272" s="133">
        <v>11</v>
      </c>
      <c r="D8272" s="134">
        <v>272.76092</v>
      </c>
    </row>
    <row r="8273" spans="1:4" x14ac:dyDescent="0.25">
      <c r="A8273" s="131" t="s">
        <v>8</v>
      </c>
      <c r="B8273" s="132">
        <v>44906</v>
      </c>
      <c r="C8273" s="133">
        <v>12</v>
      </c>
      <c r="D8273" s="134">
        <v>284.69396999999998</v>
      </c>
    </row>
    <row r="8274" spans="1:4" x14ac:dyDescent="0.25">
      <c r="A8274" s="131" t="s">
        <v>8</v>
      </c>
      <c r="B8274" s="132">
        <v>44906</v>
      </c>
      <c r="C8274" s="133">
        <v>13</v>
      </c>
      <c r="D8274" s="134">
        <v>289.79656999999997</v>
      </c>
    </row>
    <row r="8275" spans="1:4" x14ac:dyDescent="0.25">
      <c r="A8275" s="131" t="s">
        <v>8</v>
      </c>
      <c r="B8275" s="132">
        <v>44906</v>
      </c>
      <c r="C8275" s="133">
        <v>14</v>
      </c>
      <c r="D8275" s="134">
        <v>251.88835</v>
      </c>
    </row>
    <row r="8276" spans="1:4" x14ac:dyDescent="0.25">
      <c r="A8276" s="131" t="s">
        <v>8</v>
      </c>
      <c r="B8276" s="132">
        <v>44906</v>
      </c>
      <c r="C8276" s="133">
        <v>15</v>
      </c>
      <c r="D8276" s="134">
        <v>295.50229999999999</v>
      </c>
    </row>
    <row r="8277" spans="1:4" x14ac:dyDescent="0.25">
      <c r="A8277" s="131" t="s">
        <v>8</v>
      </c>
      <c r="B8277" s="132">
        <v>44906</v>
      </c>
      <c r="C8277" s="133">
        <v>16</v>
      </c>
      <c r="D8277" s="134">
        <v>252.05651</v>
      </c>
    </row>
    <row r="8278" spans="1:4" x14ac:dyDescent="0.25">
      <c r="A8278" s="131" t="s">
        <v>8</v>
      </c>
      <c r="B8278" s="132">
        <v>44906</v>
      </c>
      <c r="C8278" s="133">
        <v>17</v>
      </c>
      <c r="D8278" s="134">
        <v>323.60683999999998</v>
      </c>
    </row>
    <row r="8279" spans="1:4" x14ac:dyDescent="0.25">
      <c r="A8279" s="131" t="s">
        <v>8</v>
      </c>
      <c r="B8279" s="132">
        <v>44906</v>
      </c>
      <c r="C8279" s="133">
        <v>18</v>
      </c>
      <c r="D8279" s="134">
        <v>363.07602000000003</v>
      </c>
    </row>
    <row r="8280" spans="1:4" x14ac:dyDescent="0.25">
      <c r="A8280" s="131" t="s">
        <v>8</v>
      </c>
      <c r="B8280" s="132">
        <v>44906</v>
      </c>
      <c r="C8280" s="133">
        <v>19</v>
      </c>
      <c r="D8280" s="134">
        <v>357.50637</v>
      </c>
    </row>
    <row r="8281" spans="1:4" x14ac:dyDescent="0.25">
      <c r="A8281" s="131" t="s">
        <v>8</v>
      </c>
      <c r="B8281" s="132">
        <v>44906</v>
      </c>
      <c r="C8281" s="133">
        <v>20</v>
      </c>
      <c r="D8281" s="134">
        <v>326.76299999999998</v>
      </c>
    </row>
    <row r="8282" spans="1:4" x14ac:dyDescent="0.25">
      <c r="A8282" s="131" t="s">
        <v>8</v>
      </c>
      <c r="B8282" s="132">
        <v>44906</v>
      </c>
      <c r="C8282" s="133">
        <v>21</v>
      </c>
      <c r="D8282" s="134">
        <v>330.59784000000002</v>
      </c>
    </row>
    <row r="8283" spans="1:4" x14ac:dyDescent="0.25">
      <c r="A8283" s="131" t="s">
        <v>8</v>
      </c>
      <c r="B8283" s="132">
        <v>44906</v>
      </c>
      <c r="C8283" s="133">
        <v>22</v>
      </c>
      <c r="D8283" s="134">
        <v>329.36201999999997</v>
      </c>
    </row>
    <row r="8284" spans="1:4" x14ac:dyDescent="0.25">
      <c r="A8284" s="131" t="s">
        <v>8</v>
      </c>
      <c r="B8284" s="132">
        <v>44906</v>
      </c>
      <c r="C8284" s="133">
        <v>23</v>
      </c>
      <c r="D8284" s="134">
        <v>285.92101000000002</v>
      </c>
    </row>
    <row r="8285" spans="1:4" x14ac:dyDescent="0.25">
      <c r="A8285" s="131" t="s">
        <v>8</v>
      </c>
      <c r="B8285" s="132">
        <v>44906</v>
      </c>
      <c r="C8285" s="133">
        <v>24</v>
      </c>
      <c r="D8285" s="134">
        <v>266.95648999999997</v>
      </c>
    </row>
    <row r="8286" spans="1:4" x14ac:dyDescent="0.25">
      <c r="A8286" s="131" t="s">
        <v>8</v>
      </c>
      <c r="B8286" s="132">
        <v>44907</v>
      </c>
      <c r="C8286" s="133">
        <v>1</v>
      </c>
      <c r="D8286" s="134">
        <v>246.16824</v>
      </c>
    </row>
    <row r="8287" spans="1:4" x14ac:dyDescent="0.25">
      <c r="A8287" s="131" t="s">
        <v>8</v>
      </c>
      <c r="B8287" s="132">
        <v>44907</v>
      </c>
      <c r="C8287" s="133">
        <v>2</v>
      </c>
      <c r="D8287" s="134">
        <v>248.64802</v>
      </c>
    </row>
    <row r="8288" spans="1:4" x14ac:dyDescent="0.25">
      <c r="A8288" s="131" t="s">
        <v>8</v>
      </c>
      <c r="B8288" s="132">
        <v>44907</v>
      </c>
      <c r="C8288" s="133">
        <v>3</v>
      </c>
      <c r="D8288" s="134">
        <v>240.24314000000001</v>
      </c>
    </row>
    <row r="8289" spans="1:4" x14ac:dyDescent="0.25">
      <c r="A8289" s="131" t="s">
        <v>8</v>
      </c>
      <c r="B8289" s="132">
        <v>44907</v>
      </c>
      <c r="C8289" s="133">
        <v>4</v>
      </c>
      <c r="D8289" s="134">
        <v>253.30174</v>
      </c>
    </row>
    <row r="8290" spans="1:4" x14ac:dyDescent="0.25">
      <c r="A8290" s="131" t="s">
        <v>8</v>
      </c>
      <c r="B8290" s="132">
        <v>44907</v>
      </c>
      <c r="C8290" s="133">
        <v>5</v>
      </c>
      <c r="D8290" s="134">
        <v>254.39599000000001</v>
      </c>
    </row>
    <row r="8291" spans="1:4" x14ac:dyDescent="0.25">
      <c r="A8291" s="131" t="s">
        <v>8</v>
      </c>
      <c r="B8291" s="132">
        <v>44907</v>
      </c>
      <c r="C8291" s="133">
        <v>6</v>
      </c>
      <c r="D8291" s="134">
        <v>272.43126999999998</v>
      </c>
    </row>
    <row r="8292" spans="1:4" x14ac:dyDescent="0.25">
      <c r="A8292" s="131" t="s">
        <v>8</v>
      </c>
      <c r="B8292" s="132">
        <v>44907</v>
      </c>
      <c r="C8292" s="133">
        <v>7</v>
      </c>
      <c r="D8292" s="134">
        <v>288.38215000000002</v>
      </c>
    </row>
    <row r="8293" spans="1:4" x14ac:dyDescent="0.25">
      <c r="A8293" s="131" t="s">
        <v>8</v>
      </c>
      <c r="B8293" s="132">
        <v>44907</v>
      </c>
      <c r="C8293" s="133">
        <v>8</v>
      </c>
      <c r="D8293" s="134">
        <v>402.64024000000001</v>
      </c>
    </row>
    <row r="8294" spans="1:4" x14ac:dyDescent="0.25">
      <c r="A8294" s="131" t="s">
        <v>8</v>
      </c>
      <c r="B8294" s="132">
        <v>44907</v>
      </c>
      <c r="C8294" s="133">
        <v>9</v>
      </c>
      <c r="D8294" s="134">
        <v>335.18553000000003</v>
      </c>
    </row>
    <row r="8295" spans="1:4" x14ac:dyDescent="0.25">
      <c r="A8295" s="131" t="s">
        <v>8</v>
      </c>
      <c r="B8295" s="132">
        <v>44907</v>
      </c>
      <c r="C8295" s="133">
        <v>10</v>
      </c>
      <c r="D8295" s="134">
        <v>315.71505000000002</v>
      </c>
    </row>
    <row r="8296" spans="1:4" x14ac:dyDescent="0.25">
      <c r="A8296" s="131" t="s">
        <v>8</v>
      </c>
      <c r="B8296" s="132">
        <v>44907</v>
      </c>
      <c r="C8296" s="133">
        <v>11</v>
      </c>
      <c r="D8296" s="134">
        <v>287.73178000000001</v>
      </c>
    </row>
    <row r="8297" spans="1:4" x14ac:dyDescent="0.25">
      <c r="A8297" s="131" t="s">
        <v>8</v>
      </c>
      <c r="B8297" s="132">
        <v>44907</v>
      </c>
      <c r="C8297" s="133">
        <v>12</v>
      </c>
      <c r="D8297" s="134">
        <v>245.27828</v>
      </c>
    </row>
    <row r="8298" spans="1:4" x14ac:dyDescent="0.25">
      <c r="A8298" s="131" t="s">
        <v>8</v>
      </c>
      <c r="B8298" s="132">
        <v>44907</v>
      </c>
      <c r="C8298" s="133">
        <v>13</v>
      </c>
      <c r="D8298" s="134">
        <v>233.77466000000001</v>
      </c>
    </row>
    <row r="8299" spans="1:4" x14ac:dyDescent="0.25">
      <c r="A8299" s="131" t="s">
        <v>8</v>
      </c>
      <c r="B8299" s="132">
        <v>44907</v>
      </c>
      <c r="C8299" s="133">
        <v>14</v>
      </c>
      <c r="D8299" s="134">
        <v>238.88011</v>
      </c>
    </row>
    <row r="8300" spans="1:4" x14ac:dyDescent="0.25">
      <c r="A8300" s="131" t="s">
        <v>8</v>
      </c>
      <c r="B8300" s="132">
        <v>44907</v>
      </c>
      <c r="C8300" s="133">
        <v>15</v>
      </c>
      <c r="D8300" s="134">
        <v>230.12862999999999</v>
      </c>
    </row>
    <row r="8301" spans="1:4" x14ac:dyDescent="0.25">
      <c r="A8301" s="131" t="s">
        <v>8</v>
      </c>
      <c r="B8301" s="132">
        <v>44907</v>
      </c>
      <c r="C8301" s="133">
        <v>16</v>
      </c>
      <c r="D8301" s="134">
        <v>214.86991</v>
      </c>
    </row>
    <row r="8302" spans="1:4" x14ac:dyDescent="0.25">
      <c r="A8302" s="131" t="s">
        <v>8</v>
      </c>
      <c r="B8302" s="132">
        <v>44907</v>
      </c>
      <c r="C8302" s="133">
        <v>17</v>
      </c>
      <c r="D8302" s="134">
        <v>249.17289</v>
      </c>
    </row>
    <row r="8303" spans="1:4" x14ac:dyDescent="0.25">
      <c r="A8303" s="131" t="s">
        <v>8</v>
      </c>
      <c r="B8303" s="132">
        <v>44907</v>
      </c>
      <c r="C8303" s="133">
        <v>18</v>
      </c>
      <c r="D8303" s="134">
        <v>322.86192999999997</v>
      </c>
    </row>
    <row r="8304" spans="1:4" x14ac:dyDescent="0.25">
      <c r="A8304" s="131" t="s">
        <v>8</v>
      </c>
      <c r="B8304" s="132">
        <v>44907</v>
      </c>
      <c r="C8304" s="133">
        <v>19</v>
      </c>
      <c r="D8304" s="134">
        <v>375.07729999999998</v>
      </c>
    </row>
    <row r="8305" spans="1:4" x14ac:dyDescent="0.25">
      <c r="A8305" s="131" t="s">
        <v>8</v>
      </c>
      <c r="B8305" s="132">
        <v>44907</v>
      </c>
      <c r="C8305" s="133">
        <v>20</v>
      </c>
      <c r="D8305" s="134">
        <v>348.35239999999999</v>
      </c>
    </row>
    <row r="8306" spans="1:4" x14ac:dyDescent="0.25">
      <c r="A8306" s="131" t="s">
        <v>8</v>
      </c>
      <c r="B8306" s="132">
        <v>44907</v>
      </c>
      <c r="C8306" s="133">
        <v>21</v>
      </c>
      <c r="D8306" s="134">
        <v>353.67264999999998</v>
      </c>
    </row>
    <row r="8307" spans="1:4" x14ac:dyDescent="0.25">
      <c r="A8307" s="131" t="s">
        <v>8</v>
      </c>
      <c r="B8307" s="132">
        <v>44907</v>
      </c>
      <c r="C8307" s="133">
        <v>22</v>
      </c>
      <c r="D8307" s="134">
        <v>351.35685000000001</v>
      </c>
    </row>
    <row r="8308" spans="1:4" x14ac:dyDescent="0.25">
      <c r="A8308" s="131" t="s">
        <v>8</v>
      </c>
      <c r="B8308" s="132">
        <v>44907</v>
      </c>
      <c r="C8308" s="133">
        <v>23</v>
      </c>
      <c r="D8308" s="134">
        <v>337.50432999999998</v>
      </c>
    </row>
    <row r="8309" spans="1:4" x14ac:dyDescent="0.25">
      <c r="A8309" s="131" t="s">
        <v>8</v>
      </c>
      <c r="B8309" s="132">
        <v>44907</v>
      </c>
      <c r="C8309" s="133">
        <v>24</v>
      </c>
      <c r="D8309" s="134">
        <v>358.64301</v>
      </c>
    </row>
    <row r="8310" spans="1:4" x14ac:dyDescent="0.25">
      <c r="A8310" s="131" t="s">
        <v>8</v>
      </c>
      <c r="B8310" s="132">
        <v>44908</v>
      </c>
      <c r="C8310" s="133">
        <v>1</v>
      </c>
      <c r="D8310" s="134">
        <v>304.03892999999999</v>
      </c>
    </row>
    <row r="8311" spans="1:4" x14ac:dyDescent="0.25">
      <c r="A8311" s="131" t="s">
        <v>8</v>
      </c>
      <c r="B8311" s="132">
        <v>44908</v>
      </c>
      <c r="C8311" s="133">
        <v>2</v>
      </c>
      <c r="D8311" s="134">
        <v>296.76672000000002</v>
      </c>
    </row>
    <row r="8312" spans="1:4" x14ac:dyDescent="0.25">
      <c r="A8312" s="131" t="s">
        <v>8</v>
      </c>
      <c r="B8312" s="132">
        <v>44908</v>
      </c>
      <c r="C8312" s="133">
        <v>3</v>
      </c>
      <c r="D8312" s="134">
        <v>278.63938000000002</v>
      </c>
    </row>
    <row r="8313" spans="1:4" x14ac:dyDescent="0.25">
      <c r="A8313" s="131" t="s">
        <v>8</v>
      </c>
      <c r="B8313" s="132">
        <v>44908</v>
      </c>
      <c r="C8313" s="133">
        <v>4</v>
      </c>
      <c r="D8313" s="134">
        <v>269.66993000000002</v>
      </c>
    </row>
    <row r="8314" spans="1:4" x14ac:dyDescent="0.25">
      <c r="A8314" s="131" t="s">
        <v>8</v>
      </c>
      <c r="B8314" s="132">
        <v>44908</v>
      </c>
      <c r="C8314" s="133">
        <v>5</v>
      </c>
      <c r="D8314" s="134">
        <v>260.20521000000002</v>
      </c>
    </row>
    <row r="8315" spans="1:4" x14ac:dyDescent="0.25">
      <c r="A8315" s="131" t="s">
        <v>8</v>
      </c>
      <c r="B8315" s="132">
        <v>44908</v>
      </c>
      <c r="C8315" s="133">
        <v>6</v>
      </c>
      <c r="D8315" s="134">
        <v>291.55252999999999</v>
      </c>
    </row>
    <row r="8316" spans="1:4" x14ac:dyDescent="0.25">
      <c r="A8316" s="131" t="s">
        <v>8</v>
      </c>
      <c r="B8316" s="132">
        <v>44908</v>
      </c>
      <c r="C8316" s="133">
        <v>7</v>
      </c>
      <c r="D8316" s="134">
        <v>339.69681000000003</v>
      </c>
    </row>
    <row r="8317" spans="1:4" x14ac:dyDescent="0.25">
      <c r="A8317" s="131" t="s">
        <v>8</v>
      </c>
      <c r="B8317" s="132">
        <v>44908</v>
      </c>
      <c r="C8317" s="133">
        <v>8</v>
      </c>
      <c r="D8317" s="134">
        <v>329.04266999999999</v>
      </c>
    </row>
    <row r="8318" spans="1:4" x14ac:dyDescent="0.25">
      <c r="A8318" s="131" t="s">
        <v>8</v>
      </c>
      <c r="B8318" s="132">
        <v>44908</v>
      </c>
      <c r="C8318" s="133">
        <v>9</v>
      </c>
      <c r="D8318" s="134">
        <v>392.48331000000002</v>
      </c>
    </row>
    <row r="8319" spans="1:4" x14ac:dyDescent="0.25">
      <c r="A8319" s="131" t="s">
        <v>8</v>
      </c>
      <c r="B8319" s="132">
        <v>44908</v>
      </c>
      <c r="C8319" s="133">
        <v>10</v>
      </c>
      <c r="D8319" s="134">
        <v>274.51567</v>
      </c>
    </row>
    <row r="8320" spans="1:4" x14ac:dyDescent="0.25">
      <c r="A8320" s="131" t="s">
        <v>8</v>
      </c>
      <c r="B8320" s="132">
        <v>44908</v>
      </c>
      <c r="C8320" s="133">
        <v>11</v>
      </c>
      <c r="D8320" s="134">
        <v>245.29859999999999</v>
      </c>
    </row>
    <row r="8321" spans="1:4" x14ac:dyDescent="0.25">
      <c r="A8321" s="131" t="s">
        <v>8</v>
      </c>
      <c r="B8321" s="132">
        <v>44908</v>
      </c>
      <c r="C8321" s="133">
        <v>12</v>
      </c>
      <c r="D8321" s="134">
        <v>225.12244000000001</v>
      </c>
    </row>
    <row r="8322" spans="1:4" x14ac:dyDescent="0.25">
      <c r="A8322" s="131" t="s">
        <v>8</v>
      </c>
      <c r="B8322" s="132">
        <v>44908</v>
      </c>
      <c r="C8322" s="133">
        <v>13</v>
      </c>
      <c r="D8322" s="134">
        <v>213.37762000000001</v>
      </c>
    </row>
    <row r="8323" spans="1:4" x14ac:dyDescent="0.25">
      <c r="A8323" s="131" t="s">
        <v>8</v>
      </c>
      <c r="B8323" s="132">
        <v>44908</v>
      </c>
      <c r="C8323" s="133">
        <v>14</v>
      </c>
      <c r="D8323" s="134">
        <v>187.48657</v>
      </c>
    </row>
    <row r="8324" spans="1:4" x14ac:dyDescent="0.25">
      <c r="A8324" s="131" t="s">
        <v>8</v>
      </c>
      <c r="B8324" s="132">
        <v>44908</v>
      </c>
      <c r="C8324" s="133">
        <v>15</v>
      </c>
      <c r="D8324" s="134">
        <v>157.98738</v>
      </c>
    </row>
    <row r="8325" spans="1:4" x14ac:dyDescent="0.25">
      <c r="A8325" s="131" t="s">
        <v>8</v>
      </c>
      <c r="B8325" s="132">
        <v>44908</v>
      </c>
      <c r="C8325" s="133">
        <v>16</v>
      </c>
      <c r="D8325" s="134">
        <v>166.59345999999999</v>
      </c>
    </row>
    <row r="8326" spans="1:4" x14ac:dyDescent="0.25">
      <c r="A8326" s="131" t="s">
        <v>8</v>
      </c>
      <c r="B8326" s="132">
        <v>44908</v>
      </c>
      <c r="C8326" s="133">
        <v>17</v>
      </c>
      <c r="D8326" s="134">
        <v>251.46693999999999</v>
      </c>
    </row>
    <row r="8327" spans="1:4" x14ac:dyDescent="0.25">
      <c r="A8327" s="131" t="s">
        <v>8</v>
      </c>
      <c r="B8327" s="132">
        <v>44908</v>
      </c>
      <c r="C8327" s="133">
        <v>18</v>
      </c>
      <c r="D8327" s="134">
        <v>346.00533999999999</v>
      </c>
    </row>
    <row r="8328" spans="1:4" x14ac:dyDescent="0.25">
      <c r="A8328" s="131" t="s">
        <v>8</v>
      </c>
      <c r="B8328" s="132">
        <v>44908</v>
      </c>
      <c r="C8328" s="133">
        <v>19</v>
      </c>
      <c r="D8328" s="134">
        <v>381.40370999999999</v>
      </c>
    </row>
    <row r="8329" spans="1:4" x14ac:dyDescent="0.25">
      <c r="A8329" s="131" t="s">
        <v>8</v>
      </c>
      <c r="B8329" s="132">
        <v>44908</v>
      </c>
      <c r="C8329" s="133">
        <v>20</v>
      </c>
      <c r="D8329" s="134">
        <v>416.10782</v>
      </c>
    </row>
    <row r="8330" spans="1:4" x14ac:dyDescent="0.25">
      <c r="A8330" s="131" t="s">
        <v>8</v>
      </c>
      <c r="B8330" s="132">
        <v>44908</v>
      </c>
      <c r="C8330" s="133">
        <v>21</v>
      </c>
      <c r="D8330" s="134">
        <v>438.35615000000001</v>
      </c>
    </row>
    <row r="8331" spans="1:4" x14ac:dyDescent="0.25">
      <c r="A8331" s="131" t="s">
        <v>8</v>
      </c>
      <c r="B8331" s="132">
        <v>44908</v>
      </c>
      <c r="C8331" s="133">
        <v>22</v>
      </c>
      <c r="D8331" s="134">
        <v>433.23957000000001</v>
      </c>
    </row>
    <row r="8332" spans="1:4" x14ac:dyDescent="0.25">
      <c r="A8332" s="131" t="s">
        <v>8</v>
      </c>
      <c r="B8332" s="132">
        <v>44908</v>
      </c>
      <c r="C8332" s="133">
        <v>23</v>
      </c>
      <c r="D8332" s="134">
        <v>418.05649</v>
      </c>
    </row>
    <row r="8333" spans="1:4" x14ac:dyDescent="0.25">
      <c r="A8333" s="131" t="s">
        <v>8</v>
      </c>
      <c r="B8333" s="132">
        <v>44908</v>
      </c>
      <c r="C8333" s="133">
        <v>24</v>
      </c>
      <c r="D8333" s="134">
        <v>401.37723999999997</v>
      </c>
    </row>
    <row r="8334" spans="1:4" x14ac:dyDescent="0.25">
      <c r="A8334" s="131" t="s">
        <v>8</v>
      </c>
      <c r="B8334" s="132">
        <v>44909</v>
      </c>
      <c r="C8334" s="133">
        <v>1</v>
      </c>
      <c r="D8334" s="134">
        <v>363.49239</v>
      </c>
    </row>
    <row r="8335" spans="1:4" x14ac:dyDescent="0.25">
      <c r="A8335" s="131" t="s">
        <v>8</v>
      </c>
      <c r="B8335" s="132">
        <v>44909</v>
      </c>
      <c r="C8335" s="133">
        <v>2</v>
      </c>
      <c r="D8335" s="134">
        <v>376.57711</v>
      </c>
    </row>
    <row r="8336" spans="1:4" x14ac:dyDescent="0.25">
      <c r="A8336" s="131" t="s">
        <v>8</v>
      </c>
      <c r="B8336" s="132">
        <v>44909</v>
      </c>
      <c r="C8336" s="133">
        <v>3</v>
      </c>
      <c r="D8336" s="134">
        <v>372.99484000000001</v>
      </c>
    </row>
    <row r="8337" spans="1:4" x14ac:dyDescent="0.25">
      <c r="A8337" s="131" t="s">
        <v>8</v>
      </c>
      <c r="B8337" s="132">
        <v>44909</v>
      </c>
      <c r="C8337" s="133">
        <v>4</v>
      </c>
      <c r="D8337" s="134">
        <v>382.48234000000002</v>
      </c>
    </row>
    <row r="8338" spans="1:4" x14ac:dyDescent="0.25">
      <c r="A8338" s="131" t="s">
        <v>8</v>
      </c>
      <c r="B8338" s="132">
        <v>44909</v>
      </c>
      <c r="C8338" s="133">
        <v>5</v>
      </c>
      <c r="D8338" s="134">
        <v>393.36624</v>
      </c>
    </row>
    <row r="8339" spans="1:4" x14ac:dyDescent="0.25">
      <c r="A8339" s="131" t="s">
        <v>8</v>
      </c>
      <c r="B8339" s="132">
        <v>44909</v>
      </c>
      <c r="C8339" s="133">
        <v>6</v>
      </c>
      <c r="D8339" s="134">
        <v>410.47685000000001</v>
      </c>
    </row>
    <row r="8340" spans="1:4" x14ac:dyDescent="0.25">
      <c r="A8340" s="131" t="s">
        <v>8</v>
      </c>
      <c r="B8340" s="132">
        <v>44909</v>
      </c>
      <c r="C8340" s="133">
        <v>7</v>
      </c>
      <c r="D8340" s="134">
        <v>428.93968999999998</v>
      </c>
    </row>
    <row r="8341" spans="1:4" x14ac:dyDescent="0.25">
      <c r="A8341" s="131" t="s">
        <v>8</v>
      </c>
      <c r="B8341" s="132">
        <v>44909</v>
      </c>
      <c r="C8341" s="133">
        <v>8</v>
      </c>
      <c r="D8341" s="134">
        <v>382.65780999999998</v>
      </c>
    </row>
    <row r="8342" spans="1:4" x14ac:dyDescent="0.25">
      <c r="A8342" s="131" t="s">
        <v>8</v>
      </c>
      <c r="B8342" s="132">
        <v>44909</v>
      </c>
      <c r="C8342" s="133">
        <v>9</v>
      </c>
      <c r="D8342" s="134">
        <v>404.63299999999998</v>
      </c>
    </row>
    <row r="8343" spans="1:4" x14ac:dyDescent="0.25">
      <c r="A8343" s="131" t="s">
        <v>8</v>
      </c>
      <c r="B8343" s="132">
        <v>44909</v>
      </c>
      <c r="C8343" s="133">
        <v>10</v>
      </c>
      <c r="D8343" s="134">
        <v>314.58967000000001</v>
      </c>
    </row>
    <row r="8344" spans="1:4" x14ac:dyDescent="0.25">
      <c r="A8344" s="131" t="s">
        <v>8</v>
      </c>
      <c r="B8344" s="132">
        <v>44909</v>
      </c>
      <c r="C8344" s="133">
        <v>11</v>
      </c>
      <c r="D8344" s="134">
        <v>287.19734999999997</v>
      </c>
    </row>
    <row r="8345" spans="1:4" x14ac:dyDescent="0.25">
      <c r="A8345" s="131" t="s">
        <v>8</v>
      </c>
      <c r="B8345" s="132">
        <v>44909</v>
      </c>
      <c r="C8345" s="133">
        <v>12</v>
      </c>
      <c r="D8345" s="134">
        <v>300.49637999999999</v>
      </c>
    </row>
    <row r="8346" spans="1:4" x14ac:dyDescent="0.25">
      <c r="A8346" s="131" t="s">
        <v>8</v>
      </c>
      <c r="B8346" s="132">
        <v>44909</v>
      </c>
      <c r="C8346" s="133">
        <v>13</v>
      </c>
      <c r="D8346" s="134">
        <v>264.65978999999999</v>
      </c>
    </row>
    <row r="8347" spans="1:4" x14ac:dyDescent="0.25">
      <c r="A8347" s="131" t="s">
        <v>8</v>
      </c>
      <c r="B8347" s="132">
        <v>44909</v>
      </c>
      <c r="C8347" s="133">
        <v>14</v>
      </c>
      <c r="D8347" s="134">
        <v>204.56897000000001</v>
      </c>
    </row>
    <row r="8348" spans="1:4" x14ac:dyDescent="0.25">
      <c r="A8348" s="131" t="s">
        <v>8</v>
      </c>
      <c r="B8348" s="132">
        <v>44909</v>
      </c>
      <c r="C8348" s="133">
        <v>15</v>
      </c>
      <c r="D8348" s="134">
        <v>210.06448</v>
      </c>
    </row>
    <row r="8349" spans="1:4" x14ac:dyDescent="0.25">
      <c r="A8349" s="131" t="s">
        <v>8</v>
      </c>
      <c r="B8349" s="132">
        <v>44909</v>
      </c>
      <c r="C8349" s="133">
        <v>16</v>
      </c>
      <c r="D8349" s="134">
        <v>232.35149999999999</v>
      </c>
    </row>
    <row r="8350" spans="1:4" x14ac:dyDescent="0.25">
      <c r="A8350" s="131" t="s">
        <v>8</v>
      </c>
      <c r="B8350" s="132">
        <v>44909</v>
      </c>
      <c r="C8350" s="133">
        <v>17</v>
      </c>
      <c r="D8350" s="134">
        <v>301.37925000000001</v>
      </c>
    </row>
    <row r="8351" spans="1:4" x14ac:dyDescent="0.25">
      <c r="A8351" s="131" t="s">
        <v>8</v>
      </c>
      <c r="B8351" s="132">
        <v>44909</v>
      </c>
      <c r="C8351" s="133">
        <v>18</v>
      </c>
      <c r="D8351" s="134">
        <v>393.49023</v>
      </c>
    </row>
    <row r="8352" spans="1:4" x14ac:dyDescent="0.25">
      <c r="A8352" s="131" t="s">
        <v>8</v>
      </c>
      <c r="B8352" s="132">
        <v>44909</v>
      </c>
      <c r="C8352" s="133">
        <v>19</v>
      </c>
      <c r="D8352" s="134">
        <v>425.42036999999999</v>
      </c>
    </row>
    <row r="8353" spans="1:4" x14ac:dyDescent="0.25">
      <c r="A8353" s="131" t="s">
        <v>8</v>
      </c>
      <c r="B8353" s="132">
        <v>44909</v>
      </c>
      <c r="C8353" s="133">
        <v>20</v>
      </c>
      <c r="D8353" s="134">
        <v>402.91894000000002</v>
      </c>
    </row>
    <row r="8354" spans="1:4" x14ac:dyDescent="0.25">
      <c r="A8354" s="131" t="s">
        <v>8</v>
      </c>
      <c r="B8354" s="132">
        <v>44909</v>
      </c>
      <c r="C8354" s="133">
        <v>21</v>
      </c>
      <c r="D8354" s="134">
        <v>416.27809999999999</v>
      </c>
    </row>
    <row r="8355" spans="1:4" x14ac:dyDescent="0.25">
      <c r="A8355" s="131" t="s">
        <v>8</v>
      </c>
      <c r="B8355" s="132">
        <v>44909</v>
      </c>
      <c r="C8355" s="133">
        <v>22</v>
      </c>
      <c r="D8355" s="134">
        <v>430.84474</v>
      </c>
    </row>
    <row r="8356" spans="1:4" x14ac:dyDescent="0.25">
      <c r="A8356" s="131" t="s">
        <v>8</v>
      </c>
      <c r="B8356" s="132">
        <v>44909</v>
      </c>
      <c r="C8356" s="133">
        <v>23</v>
      </c>
      <c r="D8356" s="134">
        <v>428.49389000000002</v>
      </c>
    </row>
    <row r="8357" spans="1:4" x14ac:dyDescent="0.25">
      <c r="A8357" s="131" t="s">
        <v>8</v>
      </c>
      <c r="B8357" s="132">
        <v>44909</v>
      </c>
      <c r="C8357" s="133">
        <v>24</v>
      </c>
      <c r="D8357" s="134">
        <v>373.38348999999999</v>
      </c>
    </row>
    <row r="8358" spans="1:4" x14ac:dyDescent="0.25">
      <c r="A8358" s="131" t="s">
        <v>8</v>
      </c>
      <c r="B8358" s="132">
        <v>44910</v>
      </c>
      <c r="C8358" s="133">
        <v>1</v>
      </c>
      <c r="D8358" s="134">
        <v>329.08861999999999</v>
      </c>
    </row>
    <row r="8359" spans="1:4" x14ac:dyDescent="0.25">
      <c r="A8359" s="131" t="s">
        <v>8</v>
      </c>
      <c r="B8359" s="132">
        <v>44910</v>
      </c>
      <c r="C8359" s="133">
        <v>2</v>
      </c>
      <c r="D8359" s="134">
        <v>243.58364</v>
      </c>
    </row>
    <row r="8360" spans="1:4" x14ac:dyDescent="0.25">
      <c r="A8360" s="131" t="s">
        <v>8</v>
      </c>
      <c r="B8360" s="132">
        <v>44910</v>
      </c>
      <c r="C8360" s="133">
        <v>3</v>
      </c>
      <c r="D8360" s="134">
        <v>216.12640999999999</v>
      </c>
    </row>
    <row r="8361" spans="1:4" x14ac:dyDescent="0.25">
      <c r="A8361" s="131" t="s">
        <v>8</v>
      </c>
      <c r="B8361" s="132">
        <v>44910</v>
      </c>
      <c r="C8361" s="133">
        <v>4</v>
      </c>
      <c r="D8361" s="134">
        <v>218.36914999999999</v>
      </c>
    </row>
    <row r="8362" spans="1:4" x14ac:dyDescent="0.25">
      <c r="A8362" s="131" t="s">
        <v>8</v>
      </c>
      <c r="B8362" s="132">
        <v>44910</v>
      </c>
      <c r="C8362" s="133">
        <v>5</v>
      </c>
      <c r="D8362" s="134">
        <v>242.77928</v>
      </c>
    </row>
    <row r="8363" spans="1:4" x14ac:dyDescent="0.25">
      <c r="A8363" s="131" t="s">
        <v>8</v>
      </c>
      <c r="B8363" s="132">
        <v>44910</v>
      </c>
      <c r="C8363" s="133">
        <v>6</v>
      </c>
      <c r="D8363" s="134">
        <v>244.23145</v>
      </c>
    </row>
    <row r="8364" spans="1:4" x14ac:dyDescent="0.25">
      <c r="A8364" s="131" t="s">
        <v>8</v>
      </c>
      <c r="B8364" s="132">
        <v>44910</v>
      </c>
      <c r="C8364" s="133">
        <v>7</v>
      </c>
      <c r="D8364" s="134">
        <v>235.66453999999999</v>
      </c>
    </row>
    <row r="8365" spans="1:4" x14ac:dyDescent="0.25">
      <c r="A8365" s="131" t="s">
        <v>8</v>
      </c>
      <c r="B8365" s="132">
        <v>44910</v>
      </c>
      <c r="C8365" s="133">
        <v>8</v>
      </c>
      <c r="D8365" s="134">
        <v>282.13896</v>
      </c>
    </row>
    <row r="8366" spans="1:4" x14ac:dyDescent="0.25">
      <c r="A8366" s="131" t="s">
        <v>8</v>
      </c>
      <c r="B8366" s="132">
        <v>44910</v>
      </c>
      <c r="C8366" s="133">
        <v>9</v>
      </c>
      <c r="D8366" s="134">
        <v>297.42649999999998</v>
      </c>
    </row>
    <row r="8367" spans="1:4" x14ac:dyDescent="0.25">
      <c r="A8367" s="131" t="s">
        <v>8</v>
      </c>
      <c r="B8367" s="132">
        <v>44910</v>
      </c>
      <c r="C8367" s="133">
        <v>10</v>
      </c>
      <c r="D8367" s="134">
        <v>246.41203999999999</v>
      </c>
    </row>
    <row r="8368" spans="1:4" x14ac:dyDescent="0.25">
      <c r="A8368" s="131" t="s">
        <v>8</v>
      </c>
      <c r="B8368" s="132">
        <v>44910</v>
      </c>
      <c r="C8368" s="133">
        <v>11</v>
      </c>
      <c r="D8368" s="134">
        <v>212.66425000000001</v>
      </c>
    </row>
    <row r="8369" spans="1:4" x14ac:dyDescent="0.25">
      <c r="A8369" s="131" t="s">
        <v>8</v>
      </c>
      <c r="B8369" s="132">
        <v>44910</v>
      </c>
      <c r="C8369" s="133">
        <v>12</v>
      </c>
      <c r="D8369" s="134">
        <v>238.16834</v>
      </c>
    </row>
    <row r="8370" spans="1:4" x14ac:dyDescent="0.25">
      <c r="A8370" s="131" t="s">
        <v>8</v>
      </c>
      <c r="B8370" s="132">
        <v>44910</v>
      </c>
      <c r="C8370" s="133">
        <v>13</v>
      </c>
      <c r="D8370" s="134">
        <v>205.36157</v>
      </c>
    </row>
    <row r="8371" spans="1:4" x14ac:dyDescent="0.25">
      <c r="A8371" s="131" t="s">
        <v>8</v>
      </c>
      <c r="B8371" s="132">
        <v>44910</v>
      </c>
      <c r="C8371" s="133">
        <v>14</v>
      </c>
      <c r="D8371" s="134">
        <v>203.83822000000001</v>
      </c>
    </row>
    <row r="8372" spans="1:4" x14ac:dyDescent="0.25">
      <c r="A8372" s="131" t="s">
        <v>8</v>
      </c>
      <c r="B8372" s="132">
        <v>44910</v>
      </c>
      <c r="C8372" s="133">
        <v>15</v>
      </c>
      <c r="D8372" s="134">
        <v>207.30018000000001</v>
      </c>
    </row>
    <row r="8373" spans="1:4" x14ac:dyDescent="0.25">
      <c r="A8373" s="131" t="s">
        <v>8</v>
      </c>
      <c r="B8373" s="132">
        <v>44910</v>
      </c>
      <c r="C8373" s="133">
        <v>16</v>
      </c>
      <c r="D8373" s="134">
        <v>206.91621000000001</v>
      </c>
    </row>
    <row r="8374" spans="1:4" x14ac:dyDescent="0.25">
      <c r="A8374" s="131" t="s">
        <v>8</v>
      </c>
      <c r="B8374" s="132">
        <v>44910</v>
      </c>
      <c r="C8374" s="133">
        <v>17</v>
      </c>
      <c r="D8374" s="134">
        <v>260.54626999999999</v>
      </c>
    </row>
    <row r="8375" spans="1:4" x14ac:dyDescent="0.25">
      <c r="A8375" s="131" t="s">
        <v>8</v>
      </c>
      <c r="B8375" s="132">
        <v>44910</v>
      </c>
      <c r="C8375" s="133">
        <v>18</v>
      </c>
      <c r="D8375" s="134">
        <v>341.77393999999998</v>
      </c>
    </row>
    <row r="8376" spans="1:4" x14ac:dyDescent="0.25">
      <c r="A8376" s="131" t="s">
        <v>8</v>
      </c>
      <c r="B8376" s="132">
        <v>44910</v>
      </c>
      <c r="C8376" s="133">
        <v>19</v>
      </c>
      <c r="D8376" s="134">
        <v>272.69423999999998</v>
      </c>
    </row>
    <row r="8377" spans="1:4" x14ac:dyDescent="0.25">
      <c r="A8377" s="131" t="s">
        <v>8</v>
      </c>
      <c r="B8377" s="132">
        <v>44910</v>
      </c>
      <c r="C8377" s="133">
        <v>20</v>
      </c>
      <c r="D8377" s="134">
        <v>268.53079000000002</v>
      </c>
    </row>
    <row r="8378" spans="1:4" x14ac:dyDescent="0.25">
      <c r="A8378" s="131" t="s">
        <v>8</v>
      </c>
      <c r="B8378" s="132">
        <v>44910</v>
      </c>
      <c r="C8378" s="133">
        <v>21</v>
      </c>
      <c r="D8378" s="134">
        <v>263.60124000000002</v>
      </c>
    </row>
    <row r="8379" spans="1:4" x14ac:dyDescent="0.25">
      <c r="A8379" s="131" t="s">
        <v>8</v>
      </c>
      <c r="B8379" s="132">
        <v>44910</v>
      </c>
      <c r="C8379" s="133">
        <v>22</v>
      </c>
      <c r="D8379" s="134">
        <v>285.87288999999998</v>
      </c>
    </row>
    <row r="8380" spans="1:4" x14ac:dyDescent="0.25">
      <c r="A8380" s="131" t="s">
        <v>8</v>
      </c>
      <c r="B8380" s="132">
        <v>44910</v>
      </c>
      <c r="C8380" s="133">
        <v>23</v>
      </c>
      <c r="D8380" s="134">
        <v>271.32749999999999</v>
      </c>
    </row>
    <row r="8381" spans="1:4" x14ac:dyDescent="0.25">
      <c r="A8381" s="131" t="s">
        <v>8</v>
      </c>
      <c r="B8381" s="132">
        <v>44910</v>
      </c>
      <c r="C8381" s="133">
        <v>24</v>
      </c>
      <c r="D8381" s="134">
        <v>261.92507000000001</v>
      </c>
    </row>
    <row r="8382" spans="1:4" x14ac:dyDescent="0.25">
      <c r="A8382" s="131" t="s">
        <v>8</v>
      </c>
      <c r="B8382" s="132">
        <v>44911</v>
      </c>
      <c r="C8382" s="133">
        <v>1</v>
      </c>
      <c r="D8382" s="134">
        <v>227.17642000000001</v>
      </c>
    </row>
    <row r="8383" spans="1:4" x14ac:dyDescent="0.25">
      <c r="A8383" s="131" t="s">
        <v>8</v>
      </c>
      <c r="B8383" s="132">
        <v>44911</v>
      </c>
      <c r="C8383" s="133">
        <v>2</v>
      </c>
      <c r="D8383" s="134">
        <v>254.72701000000001</v>
      </c>
    </row>
    <row r="8384" spans="1:4" x14ac:dyDescent="0.25">
      <c r="A8384" s="131" t="s">
        <v>8</v>
      </c>
      <c r="B8384" s="132">
        <v>44911</v>
      </c>
      <c r="C8384" s="133">
        <v>3</v>
      </c>
      <c r="D8384" s="134">
        <v>262.60514000000001</v>
      </c>
    </row>
    <row r="8385" spans="1:4" x14ac:dyDescent="0.25">
      <c r="A8385" s="131" t="s">
        <v>8</v>
      </c>
      <c r="B8385" s="132">
        <v>44911</v>
      </c>
      <c r="C8385" s="133">
        <v>4</v>
      </c>
      <c r="D8385" s="134">
        <v>253.3075</v>
      </c>
    </row>
    <row r="8386" spans="1:4" x14ac:dyDescent="0.25">
      <c r="A8386" s="131" t="s">
        <v>8</v>
      </c>
      <c r="B8386" s="132">
        <v>44911</v>
      </c>
      <c r="C8386" s="133">
        <v>5</v>
      </c>
      <c r="D8386" s="134">
        <v>260.54865999999998</v>
      </c>
    </row>
    <row r="8387" spans="1:4" x14ac:dyDescent="0.25">
      <c r="A8387" s="131" t="s">
        <v>8</v>
      </c>
      <c r="B8387" s="132">
        <v>44911</v>
      </c>
      <c r="C8387" s="133">
        <v>6</v>
      </c>
      <c r="D8387" s="134">
        <v>278.80378999999999</v>
      </c>
    </row>
    <row r="8388" spans="1:4" x14ac:dyDescent="0.25">
      <c r="A8388" s="131" t="s">
        <v>8</v>
      </c>
      <c r="B8388" s="132">
        <v>44911</v>
      </c>
      <c r="C8388" s="133">
        <v>7</v>
      </c>
      <c r="D8388" s="134">
        <v>280.52744000000001</v>
      </c>
    </row>
    <row r="8389" spans="1:4" x14ac:dyDescent="0.25">
      <c r="A8389" s="131" t="s">
        <v>8</v>
      </c>
      <c r="B8389" s="132">
        <v>44911</v>
      </c>
      <c r="C8389" s="133">
        <v>8</v>
      </c>
      <c r="D8389" s="134">
        <v>272.31835999999998</v>
      </c>
    </row>
    <row r="8390" spans="1:4" x14ac:dyDescent="0.25">
      <c r="A8390" s="131" t="s">
        <v>8</v>
      </c>
      <c r="B8390" s="132">
        <v>44911</v>
      </c>
      <c r="C8390" s="133">
        <v>9</v>
      </c>
      <c r="D8390" s="134">
        <v>287.47701000000001</v>
      </c>
    </row>
    <row r="8391" spans="1:4" x14ac:dyDescent="0.25">
      <c r="A8391" s="131" t="s">
        <v>8</v>
      </c>
      <c r="B8391" s="132">
        <v>44911</v>
      </c>
      <c r="C8391" s="133">
        <v>10</v>
      </c>
      <c r="D8391" s="134">
        <v>285.37572999999998</v>
      </c>
    </row>
    <row r="8392" spans="1:4" x14ac:dyDescent="0.25">
      <c r="A8392" s="131" t="s">
        <v>8</v>
      </c>
      <c r="B8392" s="132">
        <v>44911</v>
      </c>
      <c r="C8392" s="133">
        <v>11</v>
      </c>
      <c r="D8392" s="134">
        <v>279.19232</v>
      </c>
    </row>
    <row r="8393" spans="1:4" x14ac:dyDescent="0.25">
      <c r="A8393" s="131" t="s">
        <v>8</v>
      </c>
      <c r="B8393" s="132">
        <v>44911</v>
      </c>
      <c r="C8393" s="133">
        <v>12</v>
      </c>
      <c r="D8393" s="134">
        <v>244.65585999999999</v>
      </c>
    </row>
    <row r="8394" spans="1:4" x14ac:dyDescent="0.25">
      <c r="A8394" s="131" t="s">
        <v>8</v>
      </c>
      <c r="B8394" s="132">
        <v>44911</v>
      </c>
      <c r="C8394" s="133">
        <v>13</v>
      </c>
      <c r="D8394" s="134">
        <v>236.93826000000001</v>
      </c>
    </row>
    <row r="8395" spans="1:4" x14ac:dyDescent="0.25">
      <c r="A8395" s="131" t="s">
        <v>8</v>
      </c>
      <c r="B8395" s="132">
        <v>44911</v>
      </c>
      <c r="C8395" s="133">
        <v>14</v>
      </c>
      <c r="D8395" s="134">
        <v>233.26920000000001</v>
      </c>
    </row>
    <row r="8396" spans="1:4" x14ac:dyDescent="0.25">
      <c r="A8396" s="131" t="s">
        <v>8</v>
      </c>
      <c r="B8396" s="132">
        <v>44911</v>
      </c>
      <c r="C8396" s="133">
        <v>15</v>
      </c>
      <c r="D8396" s="134">
        <v>215.43047999999999</v>
      </c>
    </row>
    <row r="8397" spans="1:4" x14ac:dyDescent="0.25">
      <c r="A8397" s="131" t="s">
        <v>8</v>
      </c>
      <c r="B8397" s="132">
        <v>44911</v>
      </c>
      <c r="C8397" s="133">
        <v>16</v>
      </c>
      <c r="D8397" s="134">
        <v>205.41426999999999</v>
      </c>
    </row>
    <row r="8398" spans="1:4" x14ac:dyDescent="0.25">
      <c r="A8398" s="131" t="s">
        <v>8</v>
      </c>
      <c r="B8398" s="132">
        <v>44911</v>
      </c>
      <c r="C8398" s="133">
        <v>17</v>
      </c>
      <c r="D8398" s="134">
        <v>234.227</v>
      </c>
    </row>
    <row r="8399" spans="1:4" x14ac:dyDescent="0.25">
      <c r="A8399" s="131" t="s">
        <v>8</v>
      </c>
      <c r="B8399" s="132">
        <v>44911</v>
      </c>
      <c r="C8399" s="133">
        <v>18</v>
      </c>
      <c r="D8399" s="134">
        <v>286.28514000000001</v>
      </c>
    </row>
    <row r="8400" spans="1:4" x14ac:dyDescent="0.25">
      <c r="A8400" s="131" t="s">
        <v>8</v>
      </c>
      <c r="B8400" s="132">
        <v>44911</v>
      </c>
      <c r="C8400" s="133">
        <v>19</v>
      </c>
      <c r="D8400" s="134">
        <v>329.56668000000002</v>
      </c>
    </row>
    <row r="8401" spans="1:4" x14ac:dyDescent="0.25">
      <c r="A8401" s="131" t="s">
        <v>8</v>
      </c>
      <c r="B8401" s="132">
        <v>44911</v>
      </c>
      <c r="C8401" s="133">
        <v>20</v>
      </c>
      <c r="D8401" s="134">
        <v>312.11210999999997</v>
      </c>
    </row>
    <row r="8402" spans="1:4" x14ac:dyDescent="0.25">
      <c r="A8402" s="131" t="s">
        <v>8</v>
      </c>
      <c r="B8402" s="132">
        <v>44911</v>
      </c>
      <c r="C8402" s="133">
        <v>21</v>
      </c>
      <c r="D8402" s="134">
        <v>299.21449999999999</v>
      </c>
    </row>
    <row r="8403" spans="1:4" x14ac:dyDescent="0.25">
      <c r="A8403" s="131" t="s">
        <v>8</v>
      </c>
      <c r="B8403" s="132">
        <v>44911</v>
      </c>
      <c r="C8403" s="133">
        <v>22</v>
      </c>
      <c r="D8403" s="134">
        <v>302.47590000000002</v>
      </c>
    </row>
    <row r="8404" spans="1:4" x14ac:dyDescent="0.25">
      <c r="A8404" s="131" t="s">
        <v>8</v>
      </c>
      <c r="B8404" s="132">
        <v>44911</v>
      </c>
      <c r="C8404" s="133">
        <v>23</v>
      </c>
      <c r="D8404" s="134">
        <v>271.85023000000001</v>
      </c>
    </row>
    <row r="8405" spans="1:4" x14ac:dyDescent="0.25">
      <c r="A8405" s="131" t="s">
        <v>8</v>
      </c>
      <c r="B8405" s="132">
        <v>44911</v>
      </c>
      <c r="C8405" s="133">
        <v>24</v>
      </c>
      <c r="D8405" s="134">
        <v>244.08856</v>
      </c>
    </row>
    <row r="8406" spans="1:4" x14ac:dyDescent="0.25">
      <c r="A8406" s="131" t="s">
        <v>8</v>
      </c>
      <c r="B8406" s="132">
        <v>44912</v>
      </c>
      <c r="C8406" s="133">
        <v>1</v>
      </c>
      <c r="D8406" s="134">
        <v>208.21035000000001</v>
      </c>
    </row>
    <row r="8407" spans="1:4" x14ac:dyDescent="0.25">
      <c r="A8407" s="131" t="s">
        <v>8</v>
      </c>
      <c r="B8407" s="132">
        <v>44912</v>
      </c>
      <c r="C8407" s="133">
        <v>2</v>
      </c>
      <c r="D8407" s="134">
        <v>217.41797</v>
      </c>
    </row>
    <row r="8408" spans="1:4" x14ac:dyDescent="0.25">
      <c r="A8408" s="131" t="s">
        <v>8</v>
      </c>
      <c r="B8408" s="132">
        <v>44912</v>
      </c>
      <c r="C8408" s="133">
        <v>3</v>
      </c>
      <c r="D8408" s="134">
        <v>196.45636999999999</v>
      </c>
    </row>
    <row r="8409" spans="1:4" x14ac:dyDescent="0.25">
      <c r="A8409" s="131" t="s">
        <v>8</v>
      </c>
      <c r="B8409" s="132">
        <v>44912</v>
      </c>
      <c r="C8409" s="133">
        <v>4</v>
      </c>
      <c r="D8409" s="134">
        <v>200.31921</v>
      </c>
    </row>
    <row r="8410" spans="1:4" x14ac:dyDescent="0.25">
      <c r="A8410" s="131" t="s">
        <v>8</v>
      </c>
      <c r="B8410" s="132">
        <v>44912</v>
      </c>
      <c r="C8410" s="133">
        <v>5</v>
      </c>
      <c r="D8410" s="134">
        <v>213.44344000000001</v>
      </c>
    </row>
    <row r="8411" spans="1:4" x14ac:dyDescent="0.25">
      <c r="A8411" s="131" t="s">
        <v>8</v>
      </c>
      <c r="B8411" s="132">
        <v>44912</v>
      </c>
      <c r="C8411" s="133">
        <v>6</v>
      </c>
      <c r="D8411" s="134">
        <v>221.10347999999999</v>
      </c>
    </row>
    <row r="8412" spans="1:4" x14ac:dyDescent="0.25">
      <c r="A8412" s="131" t="s">
        <v>8</v>
      </c>
      <c r="B8412" s="132">
        <v>44912</v>
      </c>
      <c r="C8412" s="133">
        <v>7</v>
      </c>
      <c r="D8412" s="134">
        <v>236.82637</v>
      </c>
    </row>
    <row r="8413" spans="1:4" x14ac:dyDescent="0.25">
      <c r="A8413" s="131" t="s">
        <v>8</v>
      </c>
      <c r="B8413" s="132">
        <v>44912</v>
      </c>
      <c r="C8413" s="133">
        <v>8</v>
      </c>
      <c r="D8413" s="134">
        <v>245.16512</v>
      </c>
    </row>
    <row r="8414" spans="1:4" x14ac:dyDescent="0.25">
      <c r="A8414" s="131" t="s">
        <v>8</v>
      </c>
      <c r="B8414" s="132">
        <v>44912</v>
      </c>
      <c r="C8414" s="133">
        <v>9</v>
      </c>
      <c r="D8414" s="134">
        <v>222.60918000000001</v>
      </c>
    </row>
    <row r="8415" spans="1:4" x14ac:dyDescent="0.25">
      <c r="A8415" s="131" t="s">
        <v>8</v>
      </c>
      <c r="B8415" s="132">
        <v>44912</v>
      </c>
      <c r="C8415" s="133">
        <v>10</v>
      </c>
      <c r="D8415" s="134">
        <v>217.12968000000001</v>
      </c>
    </row>
    <row r="8416" spans="1:4" x14ac:dyDescent="0.25">
      <c r="A8416" s="131" t="s">
        <v>8</v>
      </c>
      <c r="B8416" s="132">
        <v>44912</v>
      </c>
      <c r="C8416" s="133">
        <v>11</v>
      </c>
      <c r="D8416" s="134">
        <v>231.41414</v>
      </c>
    </row>
    <row r="8417" spans="1:4" x14ac:dyDescent="0.25">
      <c r="A8417" s="131" t="s">
        <v>8</v>
      </c>
      <c r="B8417" s="132">
        <v>44912</v>
      </c>
      <c r="C8417" s="133">
        <v>12</v>
      </c>
      <c r="D8417" s="134">
        <v>215.43842000000001</v>
      </c>
    </row>
    <row r="8418" spans="1:4" x14ac:dyDescent="0.25">
      <c r="A8418" s="131" t="s">
        <v>8</v>
      </c>
      <c r="B8418" s="132">
        <v>44912</v>
      </c>
      <c r="C8418" s="133">
        <v>13</v>
      </c>
      <c r="D8418" s="134">
        <v>189.12201999999999</v>
      </c>
    </row>
    <row r="8419" spans="1:4" x14ac:dyDescent="0.25">
      <c r="A8419" s="131" t="s">
        <v>8</v>
      </c>
      <c r="B8419" s="132">
        <v>44912</v>
      </c>
      <c r="C8419" s="133">
        <v>14</v>
      </c>
      <c r="D8419" s="134">
        <v>176.35649000000001</v>
      </c>
    </row>
    <row r="8420" spans="1:4" x14ac:dyDescent="0.25">
      <c r="A8420" s="131" t="s">
        <v>8</v>
      </c>
      <c r="B8420" s="132">
        <v>44912</v>
      </c>
      <c r="C8420" s="133">
        <v>15</v>
      </c>
      <c r="D8420" s="134">
        <v>193.71063000000001</v>
      </c>
    </row>
    <row r="8421" spans="1:4" x14ac:dyDescent="0.25">
      <c r="A8421" s="131" t="s">
        <v>8</v>
      </c>
      <c r="B8421" s="132">
        <v>44912</v>
      </c>
      <c r="C8421" s="133">
        <v>16</v>
      </c>
      <c r="D8421" s="134">
        <v>209.85572999999999</v>
      </c>
    </row>
    <row r="8422" spans="1:4" x14ac:dyDescent="0.25">
      <c r="A8422" s="131" t="s">
        <v>8</v>
      </c>
      <c r="B8422" s="132">
        <v>44912</v>
      </c>
      <c r="C8422" s="133">
        <v>17</v>
      </c>
      <c r="D8422" s="134">
        <v>230.45285999999999</v>
      </c>
    </row>
    <row r="8423" spans="1:4" x14ac:dyDescent="0.25">
      <c r="A8423" s="131" t="s">
        <v>8</v>
      </c>
      <c r="B8423" s="132">
        <v>44912</v>
      </c>
      <c r="C8423" s="133">
        <v>18</v>
      </c>
      <c r="D8423" s="134">
        <v>299.88294999999999</v>
      </c>
    </row>
    <row r="8424" spans="1:4" x14ac:dyDescent="0.25">
      <c r="A8424" s="131" t="s">
        <v>8</v>
      </c>
      <c r="B8424" s="132">
        <v>44912</v>
      </c>
      <c r="C8424" s="133">
        <v>19</v>
      </c>
      <c r="D8424" s="134">
        <v>303.84422999999998</v>
      </c>
    </row>
    <row r="8425" spans="1:4" x14ac:dyDescent="0.25">
      <c r="A8425" s="131" t="s">
        <v>8</v>
      </c>
      <c r="B8425" s="132">
        <v>44912</v>
      </c>
      <c r="C8425" s="133">
        <v>20</v>
      </c>
      <c r="D8425" s="134">
        <v>310.33587</v>
      </c>
    </row>
    <row r="8426" spans="1:4" x14ac:dyDescent="0.25">
      <c r="A8426" s="131" t="s">
        <v>8</v>
      </c>
      <c r="B8426" s="132">
        <v>44912</v>
      </c>
      <c r="C8426" s="133">
        <v>21</v>
      </c>
      <c r="D8426" s="134">
        <v>298.80909000000003</v>
      </c>
    </row>
    <row r="8427" spans="1:4" x14ac:dyDescent="0.25">
      <c r="A8427" s="131" t="s">
        <v>8</v>
      </c>
      <c r="B8427" s="132">
        <v>44912</v>
      </c>
      <c r="C8427" s="133">
        <v>22</v>
      </c>
      <c r="D8427" s="134">
        <v>316.45506999999998</v>
      </c>
    </row>
    <row r="8428" spans="1:4" x14ac:dyDescent="0.25">
      <c r="A8428" s="131" t="s">
        <v>8</v>
      </c>
      <c r="B8428" s="132">
        <v>44912</v>
      </c>
      <c r="C8428" s="133">
        <v>23</v>
      </c>
      <c r="D8428" s="134">
        <v>312.18597</v>
      </c>
    </row>
    <row r="8429" spans="1:4" x14ac:dyDescent="0.25">
      <c r="A8429" s="131" t="s">
        <v>8</v>
      </c>
      <c r="B8429" s="132">
        <v>44912</v>
      </c>
      <c r="C8429" s="133">
        <v>24</v>
      </c>
      <c r="D8429" s="134">
        <v>297.37322999999998</v>
      </c>
    </row>
    <row r="8430" spans="1:4" x14ac:dyDescent="0.25">
      <c r="A8430" s="131" t="s">
        <v>8</v>
      </c>
      <c r="B8430" s="132">
        <v>44913</v>
      </c>
      <c r="C8430" s="133">
        <v>1</v>
      </c>
      <c r="D8430" s="134">
        <v>254.40276</v>
      </c>
    </row>
    <row r="8431" spans="1:4" x14ac:dyDescent="0.25">
      <c r="A8431" s="131" t="s">
        <v>8</v>
      </c>
      <c r="B8431" s="132">
        <v>44913</v>
      </c>
      <c r="C8431" s="133">
        <v>2</v>
      </c>
      <c r="D8431" s="134">
        <v>217.38731000000001</v>
      </c>
    </row>
    <row r="8432" spans="1:4" x14ac:dyDescent="0.25">
      <c r="A8432" s="131" t="s">
        <v>8</v>
      </c>
      <c r="B8432" s="132">
        <v>44913</v>
      </c>
      <c r="C8432" s="133">
        <v>3</v>
      </c>
      <c r="D8432" s="134">
        <v>228.44138000000001</v>
      </c>
    </row>
    <row r="8433" spans="1:4" x14ac:dyDescent="0.25">
      <c r="A8433" s="131" t="s">
        <v>8</v>
      </c>
      <c r="B8433" s="132">
        <v>44913</v>
      </c>
      <c r="C8433" s="133">
        <v>4</v>
      </c>
      <c r="D8433" s="134">
        <v>213.26127</v>
      </c>
    </row>
    <row r="8434" spans="1:4" x14ac:dyDescent="0.25">
      <c r="A8434" s="131" t="s">
        <v>8</v>
      </c>
      <c r="B8434" s="132">
        <v>44913</v>
      </c>
      <c r="C8434" s="133">
        <v>5</v>
      </c>
      <c r="D8434" s="134">
        <v>211.22434999999999</v>
      </c>
    </row>
    <row r="8435" spans="1:4" x14ac:dyDescent="0.25">
      <c r="A8435" s="131" t="s">
        <v>8</v>
      </c>
      <c r="B8435" s="132">
        <v>44913</v>
      </c>
      <c r="C8435" s="133">
        <v>6</v>
      </c>
      <c r="D8435" s="134">
        <v>233.34014999999999</v>
      </c>
    </row>
    <row r="8436" spans="1:4" x14ac:dyDescent="0.25">
      <c r="A8436" s="131" t="s">
        <v>8</v>
      </c>
      <c r="B8436" s="132">
        <v>44913</v>
      </c>
      <c r="C8436" s="133">
        <v>7</v>
      </c>
      <c r="D8436" s="134">
        <v>240.65289000000001</v>
      </c>
    </row>
    <row r="8437" spans="1:4" x14ac:dyDescent="0.25">
      <c r="A8437" s="131" t="s">
        <v>8</v>
      </c>
      <c r="B8437" s="132">
        <v>44913</v>
      </c>
      <c r="C8437" s="133">
        <v>8</v>
      </c>
      <c r="D8437" s="134">
        <v>261.63292000000001</v>
      </c>
    </row>
    <row r="8438" spans="1:4" x14ac:dyDescent="0.25">
      <c r="A8438" s="131" t="s">
        <v>8</v>
      </c>
      <c r="B8438" s="132">
        <v>44913</v>
      </c>
      <c r="C8438" s="133">
        <v>9</v>
      </c>
      <c r="D8438" s="134">
        <v>311.76044999999999</v>
      </c>
    </row>
    <row r="8439" spans="1:4" x14ac:dyDescent="0.25">
      <c r="A8439" s="131" t="s">
        <v>8</v>
      </c>
      <c r="B8439" s="132">
        <v>44913</v>
      </c>
      <c r="C8439" s="133">
        <v>10</v>
      </c>
      <c r="D8439" s="134">
        <v>270.74731000000003</v>
      </c>
    </row>
    <row r="8440" spans="1:4" x14ac:dyDescent="0.25">
      <c r="A8440" s="131" t="s">
        <v>8</v>
      </c>
      <c r="B8440" s="132">
        <v>44913</v>
      </c>
      <c r="C8440" s="133">
        <v>11</v>
      </c>
      <c r="D8440" s="134">
        <v>277.5188</v>
      </c>
    </row>
    <row r="8441" spans="1:4" x14ac:dyDescent="0.25">
      <c r="A8441" s="131" t="s">
        <v>8</v>
      </c>
      <c r="B8441" s="132">
        <v>44913</v>
      </c>
      <c r="C8441" s="133">
        <v>12</v>
      </c>
      <c r="D8441" s="134">
        <v>246.92347000000001</v>
      </c>
    </row>
    <row r="8442" spans="1:4" x14ac:dyDescent="0.25">
      <c r="A8442" s="131" t="s">
        <v>8</v>
      </c>
      <c r="B8442" s="132">
        <v>44913</v>
      </c>
      <c r="C8442" s="133">
        <v>13</v>
      </c>
      <c r="D8442" s="134">
        <v>221.00702000000001</v>
      </c>
    </row>
    <row r="8443" spans="1:4" x14ac:dyDescent="0.25">
      <c r="A8443" s="131" t="s">
        <v>8</v>
      </c>
      <c r="B8443" s="132">
        <v>44913</v>
      </c>
      <c r="C8443" s="133">
        <v>14</v>
      </c>
      <c r="D8443" s="134">
        <v>230.64767000000001</v>
      </c>
    </row>
    <row r="8444" spans="1:4" x14ac:dyDescent="0.25">
      <c r="A8444" s="131" t="s">
        <v>8</v>
      </c>
      <c r="B8444" s="132">
        <v>44913</v>
      </c>
      <c r="C8444" s="133">
        <v>15</v>
      </c>
      <c r="D8444" s="134">
        <v>199.90149</v>
      </c>
    </row>
    <row r="8445" spans="1:4" x14ac:dyDescent="0.25">
      <c r="A8445" s="131" t="s">
        <v>8</v>
      </c>
      <c r="B8445" s="132">
        <v>44913</v>
      </c>
      <c r="C8445" s="133">
        <v>16</v>
      </c>
      <c r="D8445" s="134">
        <v>188.08287000000001</v>
      </c>
    </row>
    <row r="8446" spans="1:4" x14ac:dyDescent="0.25">
      <c r="A8446" s="131" t="s">
        <v>8</v>
      </c>
      <c r="B8446" s="132">
        <v>44913</v>
      </c>
      <c r="C8446" s="133">
        <v>17</v>
      </c>
      <c r="D8446" s="134">
        <v>253.12844000000001</v>
      </c>
    </row>
    <row r="8447" spans="1:4" x14ac:dyDescent="0.25">
      <c r="A8447" s="131" t="s">
        <v>8</v>
      </c>
      <c r="B8447" s="132">
        <v>44913</v>
      </c>
      <c r="C8447" s="133">
        <v>18</v>
      </c>
      <c r="D8447" s="134">
        <v>322.76879000000002</v>
      </c>
    </row>
    <row r="8448" spans="1:4" x14ac:dyDescent="0.25">
      <c r="A8448" s="131" t="s">
        <v>8</v>
      </c>
      <c r="B8448" s="132">
        <v>44913</v>
      </c>
      <c r="C8448" s="133">
        <v>19</v>
      </c>
      <c r="D8448" s="134">
        <v>291.64924000000002</v>
      </c>
    </row>
    <row r="8449" spans="1:4" x14ac:dyDescent="0.25">
      <c r="A8449" s="131" t="s">
        <v>8</v>
      </c>
      <c r="B8449" s="132">
        <v>44913</v>
      </c>
      <c r="C8449" s="133">
        <v>20</v>
      </c>
      <c r="D8449" s="134">
        <v>312.72764999999998</v>
      </c>
    </row>
    <row r="8450" spans="1:4" x14ac:dyDescent="0.25">
      <c r="A8450" s="131" t="s">
        <v>8</v>
      </c>
      <c r="B8450" s="132">
        <v>44913</v>
      </c>
      <c r="C8450" s="133">
        <v>21</v>
      </c>
      <c r="D8450" s="134">
        <v>306.55941000000001</v>
      </c>
    </row>
    <row r="8451" spans="1:4" x14ac:dyDescent="0.25">
      <c r="A8451" s="131" t="s">
        <v>8</v>
      </c>
      <c r="B8451" s="132">
        <v>44913</v>
      </c>
      <c r="C8451" s="133">
        <v>22</v>
      </c>
      <c r="D8451" s="134">
        <v>313.16516999999999</v>
      </c>
    </row>
    <row r="8452" spans="1:4" x14ac:dyDescent="0.25">
      <c r="A8452" s="131" t="s">
        <v>8</v>
      </c>
      <c r="B8452" s="132">
        <v>44913</v>
      </c>
      <c r="C8452" s="133">
        <v>23</v>
      </c>
      <c r="D8452" s="134">
        <v>290.00666000000001</v>
      </c>
    </row>
    <row r="8453" spans="1:4" x14ac:dyDescent="0.25">
      <c r="A8453" s="131" t="s">
        <v>8</v>
      </c>
      <c r="B8453" s="132">
        <v>44913</v>
      </c>
      <c r="C8453" s="133">
        <v>24</v>
      </c>
      <c r="D8453" s="134">
        <v>258.91501</v>
      </c>
    </row>
    <row r="8454" spans="1:4" x14ac:dyDescent="0.25">
      <c r="A8454" s="131" t="s">
        <v>8</v>
      </c>
      <c r="B8454" s="132">
        <v>44914</v>
      </c>
      <c r="C8454" s="133">
        <v>1</v>
      </c>
      <c r="D8454" s="134">
        <v>214.04706999999999</v>
      </c>
    </row>
    <row r="8455" spans="1:4" x14ac:dyDescent="0.25">
      <c r="A8455" s="131" t="s">
        <v>8</v>
      </c>
      <c r="B8455" s="132">
        <v>44914</v>
      </c>
      <c r="C8455" s="133">
        <v>2</v>
      </c>
      <c r="D8455" s="134">
        <v>250.82768999999999</v>
      </c>
    </row>
    <row r="8456" spans="1:4" x14ac:dyDescent="0.25">
      <c r="A8456" s="131" t="s">
        <v>8</v>
      </c>
      <c r="B8456" s="132">
        <v>44914</v>
      </c>
      <c r="C8456" s="133">
        <v>3</v>
      </c>
      <c r="D8456" s="134">
        <v>252.45353</v>
      </c>
    </row>
    <row r="8457" spans="1:4" x14ac:dyDescent="0.25">
      <c r="A8457" s="131" t="s">
        <v>8</v>
      </c>
      <c r="B8457" s="132">
        <v>44914</v>
      </c>
      <c r="C8457" s="133">
        <v>4</v>
      </c>
      <c r="D8457" s="134">
        <v>255.21941000000001</v>
      </c>
    </row>
    <row r="8458" spans="1:4" x14ac:dyDescent="0.25">
      <c r="A8458" s="131" t="s">
        <v>8</v>
      </c>
      <c r="B8458" s="132">
        <v>44914</v>
      </c>
      <c r="C8458" s="133">
        <v>5</v>
      </c>
      <c r="D8458" s="134">
        <v>258.33708000000001</v>
      </c>
    </row>
    <row r="8459" spans="1:4" x14ac:dyDescent="0.25">
      <c r="A8459" s="131" t="s">
        <v>8</v>
      </c>
      <c r="B8459" s="132">
        <v>44914</v>
      </c>
      <c r="C8459" s="133">
        <v>6</v>
      </c>
      <c r="D8459" s="134">
        <v>283.57355000000001</v>
      </c>
    </row>
    <row r="8460" spans="1:4" x14ac:dyDescent="0.25">
      <c r="A8460" s="131" t="s">
        <v>8</v>
      </c>
      <c r="B8460" s="132">
        <v>44914</v>
      </c>
      <c r="C8460" s="133">
        <v>7</v>
      </c>
      <c r="D8460" s="134">
        <v>301.61022000000003</v>
      </c>
    </row>
    <row r="8461" spans="1:4" x14ac:dyDescent="0.25">
      <c r="A8461" s="131" t="s">
        <v>8</v>
      </c>
      <c r="B8461" s="132">
        <v>44914</v>
      </c>
      <c r="C8461" s="133">
        <v>8</v>
      </c>
      <c r="D8461" s="134">
        <v>387.26501000000002</v>
      </c>
    </row>
    <row r="8462" spans="1:4" x14ac:dyDescent="0.25">
      <c r="A8462" s="131" t="s">
        <v>8</v>
      </c>
      <c r="B8462" s="132">
        <v>44914</v>
      </c>
      <c r="C8462" s="133">
        <v>9</v>
      </c>
      <c r="D8462" s="134">
        <v>361.88934999999998</v>
      </c>
    </row>
    <row r="8463" spans="1:4" x14ac:dyDescent="0.25">
      <c r="A8463" s="131" t="s">
        <v>8</v>
      </c>
      <c r="B8463" s="132">
        <v>44914</v>
      </c>
      <c r="C8463" s="133">
        <v>10</v>
      </c>
      <c r="D8463" s="134">
        <v>290.39073000000002</v>
      </c>
    </row>
    <row r="8464" spans="1:4" x14ac:dyDescent="0.25">
      <c r="A8464" s="131" t="s">
        <v>8</v>
      </c>
      <c r="B8464" s="132">
        <v>44914</v>
      </c>
      <c r="C8464" s="133">
        <v>11</v>
      </c>
      <c r="D8464" s="134">
        <v>347.61054000000001</v>
      </c>
    </row>
    <row r="8465" spans="1:4" x14ac:dyDescent="0.25">
      <c r="A8465" s="131" t="s">
        <v>8</v>
      </c>
      <c r="B8465" s="132">
        <v>44914</v>
      </c>
      <c r="C8465" s="133">
        <v>12</v>
      </c>
      <c r="D8465" s="134">
        <v>327.50925000000001</v>
      </c>
    </row>
    <row r="8466" spans="1:4" x14ac:dyDescent="0.25">
      <c r="A8466" s="131" t="s">
        <v>8</v>
      </c>
      <c r="B8466" s="132">
        <v>44914</v>
      </c>
      <c r="C8466" s="133">
        <v>13</v>
      </c>
      <c r="D8466" s="134">
        <v>296.51862999999997</v>
      </c>
    </row>
    <row r="8467" spans="1:4" x14ac:dyDescent="0.25">
      <c r="A8467" s="131" t="s">
        <v>8</v>
      </c>
      <c r="B8467" s="132">
        <v>44914</v>
      </c>
      <c r="C8467" s="133">
        <v>14</v>
      </c>
      <c r="D8467" s="134">
        <v>280.33348999999998</v>
      </c>
    </row>
    <row r="8468" spans="1:4" x14ac:dyDescent="0.25">
      <c r="A8468" s="131" t="s">
        <v>8</v>
      </c>
      <c r="B8468" s="132">
        <v>44914</v>
      </c>
      <c r="C8468" s="133">
        <v>15</v>
      </c>
      <c r="D8468" s="134">
        <v>276.87954000000002</v>
      </c>
    </row>
    <row r="8469" spans="1:4" x14ac:dyDescent="0.25">
      <c r="A8469" s="131" t="s">
        <v>8</v>
      </c>
      <c r="B8469" s="132">
        <v>44914</v>
      </c>
      <c r="C8469" s="133">
        <v>16</v>
      </c>
      <c r="D8469" s="134">
        <v>265.65773000000002</v>
      </c>
    </row>
    <row r="8470" spans="1:4" x14ac:dyDescent="0.25">
      <c r="A8470" s="131" t="s">
        <v>8</v>
      </c>
      <c r="B8470" s="132">
        <v>44914</v>
      </c>
      <c r="C8470" s="133">
        <v>17</v>
      </c>
      <c r="D8470" s="134">
        <v>283.39751000000001</v>
      </c>
    </row>
    <row r="8471" spans="1:4" x14ac:dyDescent="0.25">
      <c r="A8471" s="131" t="s">
        <v>8</v>
      </c>
      <c r="B8471" s="132">
        <v>44914</v>
      </c>
      <c r="C8471" s="133">
        <v>18</v>
      </c>
      <c r="D8471" s="134">
        <v>355.90859</v>
      </c>
    </row>
    <row r="8472" spans="1:4" x14ac:dyDescent="0.25">
      <c r="A8472" s="131" t="s">
        <v>8</v>
      </c>
      <c r="B8472" s="132">
        <v>44914</v>
      </c>
      <c r="C8472" s="133">
        <v>19</v>
      </c>
      <c r="D8472" s="134">
        <v>405.88200999999998</v>
      </c>
    </row>
    <row r="8473" spans="1:4" x14ac:dyDescent="0.25">
      <c r="A8473" s="131" t="s">
        <v>8</v>
      </c>
      <c r="B8473" s="132">
        <v>44914</v>
      </c>
      <c r="C8473" s="133">
        <v>20</v>
      </c>
      <c r="D8473" s="134">
        <v>381.30309</v>
      </c>
    </row>
    <row r="8474" spans="1:4" x14ac:dyDescent="0.25">
      <c r="A8474" s="131" t="s">
        <v>8</v>
      </c>
      <c r="B8474" s="132">
        <v>44914</v>
      </c>
      <c r="C8474" s="133">
        <v>21</v>
      </c>
      <c r="D8474" s="134">
        <v>389.98182000000003</v>
      </c>
    </row>
    <row r="8475" spans="1:4" x14ac:dyDescent="0.25">
      <c r="A8475" s="131" t="s">
        <v>8</v>
      </c>
      <c r="B8475" s="132">
        <v>44914</v>
      </c>
      <c r="C8475" s="133">
        <v>22</v>
      </c>
      <c r="D8475" s="134">
        <v>365.23181</v>
      </c>
    </row>
    <row r="8476" spans="1:4" x14ac:dyDescent="0.25">
      <c r="A8476" s="131" t="s">
        <v>8</v>
      </c>
      <c r="B8476" s="132">
        <v>44914</v>
      </c>
      <c r="C8476" s="133">
        <v>23</v>
      </c>
      <c r="D8476" s="134">
        <v>368.26812999999999</v>
      </c>
    </row>
    <row r="8477" spans="1:4" x14ac:dyDescent="0.25">
      <c r="A8477" s="131" t="s">
        <v>8</v>
      </c>
      <c r="B8477" s="132">
        <v>44914</v>
      </c>
      <c r="C8477" s="133">
        <v>24</v>
      </c>
      <c r="D8477" s="134">
        <v>340.52010000000001</v>
      </c>
    </row>
    <row r="8478" spans="1:4" x14ac:dyDescent="0.25">
      <c r="A8478" s="131" t="s">
        <v>8</v>
      </c>
      <c r="B8478" s="132">
        <v>44915</v>
      </c>
      <c r="C8478" s="133">
        <v>1</v>
      </c>
      <c r="D8478" s="134">
        <v>290.28674999999998</v>
      </c>
    </row>
    <row r="8479" spans="1:4" x14ac:dyDescent="0.25">
      <c r="A8479" s="131" t="s">
        <v>8</v>
      </c>
      <c r="B8479" s="132">
        <v>44915</v>
      </c>
      <c r="C8479" s="133">
        <v>2</v>
      </c>
      <c r="D8479" s="134">
        <v>346.10194999999999</v>
      </c>
    </row>
    <row r="8480" spans="1:4" x14ac:dyDescent="0.25">
      <c r="A8480" s="131" t="s">
        <v>8</v>
      </c>
      <c r="B8480" s="132">
        <v>44915</v>
      </c>
      <c r="C8480" s="133">
        <v>3</v>
      </c>
      <c r="D8480" s="134">
        <v>356.84595999999999</v>
      </c>
    </row>
    <row r="8481" spans="1:4" x14ac:dyDescent="0.25">
      <c r="A8481" s="131" t="s">
        <v>8</v>
      </c>
      <c r="B8481" s="132">
        <v>44915</v>
      </c>
      <c r="C8481" s="133">
        <v>4</v>
      </c>
      <c r="D8481" s="134">
        <v>341.73723000000001</v>
      </c>
    </row>
    <row r="8482" spans="1:4" x14ac:dyDescent="0.25">
      <c r="A8482" s="131" t="s">
        <v>8</v>
      </c>
      <c r="B8482" s="132">
        <v>44915</v>
      </c>
      <c r="C8482" s="133">
        <v>5</v>
      </c>
      <c r="D8482" s="134">
        <v>377.67435999999998</v>
      </c>
    </row>
    <row r="8483" spans="1:4" x14ac:dyDescent="0.25">
      <c r="A8483" s="131" t="s">
        <v>8</v>
      </c>
      <c r="B8483" s="132">
        <v>44915</v>
      </c>
      <c r="C8483" s="133">
        <v>6</v>
      </c>
      <c r="D8483" s="134">
        <v>378.69098000000002</v>
      </c>
    </row>
    <row r="8484" spans="1:4" x14ac:dyDescent="0.25">
      <c r="A8484" s="131" t="s">
        <v>8</v>
      </c>
      <c r="B8484" s="132">
        <v>44915</v>
      </c>
      <c r="C8484" s="133">
        <v>7</v>
      </c>
      <c r="D8484" s="134">
        <v>387.26744000000002</v>
      </c>
    </row>
    <row r="8485" spans="1:4" x14ac:dyDescent="0.25">
      <c r="A8485" s="131" t="s">
        <v>8</v>
      </c>
      <c r="B8485" s="132">
        <v>44915</v>
      </c>
      <c r="C8485" s="133">
        <v>8</v>
      </c>
      <c r="D8485" s="134">
        <v>437.00261999999998</v>
      </c>
    </row>
    <row r="8486" spans="1:4" x14ac:dyDescent="0.25">
      <c r="A8486" s="131" t="s">
        <v>8</v>
      </c>
      <c r="B8486" s="132">
        <v>44915</v>
      </c>
      <c r="C8486" s="133">
        <v>9</v>
      </c>
      <c r="D8486" s="134">
        <v>564.96074999999996</v>
      </c>
    </row>
    <row r="8487" spans="1:4" x14ac:dyDescent="0.25">
      <c r="A8487" s="131" t="s">
        <v>8</v>
      </c>
      <c r="B8487" s="132">
        <v>44915</v>
      </c>
      <c r="C8487" s="133">
        <v>10</v>
      </c>
      <c r="D8487" s="134">
        <v>432.18180999999998</v>
      </c>
    </row>
    <row r="8488" spans="1:4" x14ac:dyDescent="0.25">
      <c r="A8488" s="131" t="s">
        <v>8</v>
      </c>
      <c r="B8488" s="132">
        <v>44915</v>
      </c>
      <c r="C8488" s="133">
        <v>11</v>
      </c>
      <c r="D8488" s="134">
        <v>363.39312999999999</v>
      </c>
    </row>
    <row r="8489" spans="1:4" x14ac:dyDescent="0.25">
      <c r="A8489" s="131" t="s">
        <v>8</v>
      </c>
      <c r="B8489" s="132">
        <v>44915</v>
      </c>
      <c r="C8489" s="133">
        <v>12</v>
      </c>
      <c r="D8489" s="134">
        <v>304.18893000000003</v>
      </c>
    </row>
    <row r="8490" spans="1:4" x14ac:dyDescent="0.25">
      <c r="A8490" s="131" t="s">
        <v>8</v>
      </c>
      <c r="B8490" s="132">
        <v>44915</v>
      </c>
      <c r="C8490" s="133">
        <v>13</v>
      </c>
      <c r="D8490" s="134">
        <v>285.91867999999999</v>
      </c>
    </row>
    <row r="8491" spans="1:4" x14ac:dyDescent="0.25">
      <c r="A8491" s="131" t="s">
        <v>8</v>
      </c>
      <c r="B8491" s="132">
        <v>44915</v>
      </c>
      <c r="C8491" s="133">
        <v>14</v>
      </c>
      <c r="D8491" s="134">
        <v>252.18639999999999</v>
      </c>
    </row>
    <row r="8492" spans="1:4" x14ac:dyDescent="0.25">
      <c r="A8492" s="131" t="s">
        <v>8</v>
      </c>
      <c r="B8492" s="132">
        <v>44915</v>
      </c>
      <c r="C8492" s="133">
        <v>15</v>
      </c>
      <c r="D8492" s="134">
        <v>235.97915</v>
      </c>
    </row>
    <row r="8493" spans="1:4" x14ac:dyDescent="0.25">
      <c r="A8493" s="131" t="s">
        <v>8</v>
      </c>
      <c r="B8493" s="132">
        <v>44915</v>
      </c>
      <c r="C8493" s="133">
        <v>16</v>
      </c>
      <c r="D8493" s="134">
        <v>239.72762</v>
      </c>
    </row>
    <row r="8494" spans="1:4" x14ac:dyDescent="0.25">
      <c r="A8494" s="131" t="s">
        <v>8</v>
      </c>
      <c r="B8494" s="132">
        <v>44915</v>
      </c>
      <c r="C8494" s="133">
        <v>17</v>
      </c>
      <c r="D8494" s="134">
        <v>244.12192999999999</v>
      </c>
    </row>
    <row r="8495" spans="1:4" x14ac:dyDescent="0.25">
      <c r="A8495" s="131" t="s">
        <v>8</v>
      </c>
      <c r="B8495" s="132">
        <v>44915</v>
      </c>
      <c r="C8495" s="133">
        <v>18</v>
      </c>
      <c r="D8495" s="134">
        <v>367.24838</v>
      </c>
    </row>
    <row r="8496" spans="1:4" x14ac:dyDescent="0.25">
      <c r="A8496" s="131" t="s">
        <v>8</v>
      </c>
      <c r="B8496" s="132">
        <v>44915</v>
      </c>
      <c r="C8496" s="133">
        <v>19</v>
      </c>
      <c r="D8496" s="134">
        <v>413.07053999999999</v>
      </c>
    </row>
    <row r="8497" spans="1:4" x14ac:dyDescent="0.25">
      <c r="A8497" s="131" t="s">
        <v>8</v>
      </c>
      <c r="B8497" s="132">
        <v>44915</v>
      </c>
      <c r="C8497" s="133">
        <v>20</v>
      </c>
      <c r="D8497" s="134">
        <v>455.25205999999997</v>
      </c>
    </row>
    <row r="8498" spans="1:4" x14ac:dyDescent="0.25">
      <c r="A8498" s="131" t="s">
        <v>8</v>
      </c>
      <c r="B8498" s="132">
        <v>44915</v>
      </c>
      <c r="C8498" s="133">
        <v>21</v>
      </c>
      <c r="D8498" s="134">
        <v>394.58150999999998</v>
      </c>
    </row>
    <row r="8499" spans="1:4" x14ac:dyDescent="0.25">
      <c r="A8499" s="131" t="s">
        <v>8</v>
      </c>
      <c r="B8499" s="132">
        <v>44915</v>
      </c>
      <c r="C8499" s="133">
        <v>22</v>
      </c>
      <c r="D8499" s="134">
        <v>401.73374999999999</v>
      </c>
    </row>
    <row r="8500" spans="1:4" x14ac:dyDescent="0.25">
      <c r="A8500" s="131" t="s">
        <v>8</v>
      </c>
      <c r="B8500" s="132">
        <v>44915</v>
      </c>
      <c r="C8500" s="133">
        <v>23</v>
      </c>
      <c r="D8500" s="134">
        <v>389.10097000000002</v>
      </c>
    </row>
    <row r="8501" spans="1:4" x14ac:dyDescent="0.25">
      <c r="A8501" s="131" t="s">
        <v>8</v>
      </c>
      <c r="B8501" s="132">
        <v>44915</v>
      </c>
      <c r="C8501" s="133">
        <v>24</v>
      </c>
      <c r="D8501" s="134">
        <v>368.60435000000001</v>
      </c>
    </row>
    <row r="8502" spans="1:4" x14ac:dyDescent="0.25">
      <c r="A8502" s="131" t="s">
        <v>8</v>
      </c>
      <c r="B8502" s="132">
        <v>44916</v>
      </c>
      <c r="C8502" s="133">
        <v>1</v>
      </c>
      <c r="D8502" s="134">
        <v>305.74144000000001</v>
      </c>
    </row>
    <row r="8503" spans="1:4" x14ac:dyDescent="0.25">
      <c r="A8503" s="131" t="s">
        <v>8</v>
      </c>
      <c r="B8503" s="132">
        <v>44916</v>
      </c>
      <c r="C8503" s="133">
        <v>2</v>
      </c>
      <c r="D8503" s="134">
        <v>276.56914999999998</v>
      </c>
    </row>
    <row r="8504" spans="1:4" x14ac:dyDescent="0.25">
      <c r="A8504" s="131" t="s">
        <v>8</v>
      </c>
      <c r="B8504" s="132">
        <v>44916</v>
      </c>
      <c r="C8504" s="133">
        <v>3</v>
      </c>
      <c r="D8504" s="134">
        <v>267.86043000000001</v>
      </c>
    </row>
    <row r="8505" spans="1:4" x14ac:dyDescent="0.25">
      <c r="A8505" s="131" t="s">
        <v>8</v>
      </c>
      <c r="B8505" s="132">
        <v>44916</v>
      </c>
      <c r="C8505" s="133">
        <v>4</v>
      </c>
      <c r="D8505" s="134">
        <v>271.44256999999999</v>
      </c>
    </row>
    <row r="8506" spans="1:4" x14ac:dyDescent="0.25">
      <c r="A8506" s="131" t="s">
        <v>8</v>
      </c>
      <c r="B8506" s="132">
        <v>44916</v>
      </c>
      <c r="C8506" s="133">
        <v>5</v>
      </c>
      <c r="D8506" s="134">
        <v>270.11318</v>
      </c>
    </row>
    <row r="8507" spans="1:4" x14ac:dyDescent="0.25">
      <c r="A8507" s="131" t="s">
        <v>8</v>
      </c>
      <c r="B8507" s="132">
        <v>44916</v>
      </c>
      <c r="C8507" s="133">
        <v>6</v>
      </c>
      <c r="D8507" s="134">
        <v>273.08208000000002</v>
      </c>
    </row>
    <row r="8508" spans="1:4" x14ac:dyDescent="0.25">
      <c r="A8508" s="131" t="s">
        <v>8</v>
      </c>
      <c r="B8508" s="132">
        <v>44916</v>
      </c>
      <c r="C8508" s="133">
        <v>7</v>
      </c>
      <c r="D8508" s="134">
        <v>286.10410999999999</v>
      </c>
    </row>
    <row r="8509" spans="1:4" x14ac:dyDescent="0.25">
      <c r="A8509" s="131" t="s">
        <v>8</v>
      </c>
      <c r="B8509" s="132">
        <v>44916</v>
      </c>
      <c r="C8509" s="133">
        <v>8</v>
      </c>
      <c r="D8509" s="134">
        <v>309.51067</v>
      </c>
    </row>
    <row r="8510" spans="1:4" x14ac:dyDescent="0.25">
      <c r="A8510" s="131" t="s">
        <v>8</v>
      </c>
      <c r="B8510" s="132">
        <v>44916</v>
      </c>
      <c r="C8510" s="133">
        <v>9</v>
      </c>
      <c r="D8510" s="134">
        <v>323.01369</v>
      </c>
    </row>
    <row r="8511" spans="1:4" x14ac:dyDescent="0.25">
      <c r="A8511" s="131" t="s">
        <v>8</v>
      </c>
      <c r="B8511" s="132">
        <v>44916</v>
      </c>
      <c r="C8511" s="133">
        <v>10</v>
      </c>
      <c r="D8511" s="134">
        <v>276.52915000000002</v>
      </c>
    </row>
    <row r="8512" spans="1:4" x14ac:dyDescent="0.25">
      <c r="A8512" s="131" t="s">
        <v>8</v>
      </c>
      <c r="B8512" s="132">
        <v>44916</v>
      </c>
      <c r="C8512" s="133">
        <v>11</v>
      </c>
      <c r="D8512" s="134">
        <v>283.98057</v>
      </c>
    </row>
    <row r="8513" spans="1:4" x14ac:dyDescent="0.25">
      <c r="A8513" s="131" t="s">
        <v>8</v>
      </c>
      <c r="B8513" s="132">
        <v>44916</v>
      </c>
      <c r="C8513" s="133">
        <v>12</v>
      </c>
      <c r="D8513" s="134">
        <v>266.66016000000002</v>
      </c>
    </row>
    <row r="8514" spans="1:4" x14ac:dyDescent="0.25">
      <c r="A8514" s="131" t="s">
        <v>8</v>
      </c>
      <c r="B8514" s="132">
        <v>44916</v>
      </c>
      <c r="C8514" s="133">
        <v>13</v>
      </c>
      <c r="D8514" s="134">
        <v>243.94862000000001</v>
      </c>
    </row>
    <row r="8515" spans="1:4" x14ac:dyDescent="0.25">
      <c r="A8515" s="131" t="s">
        <v>8</v>
      </c>
      <c r="B8515" s="132">
        <v>44916</v>
      </c>
      <c r="C8515" s="133">
        <v>14</v>
      </c>
      <c r="D8515" s="134">
        <v>232.75898000000001</v>
      </c>
    </row>
    <row r="8516" spans="1:4" x14ac:dyDescent="0.25">
      <c r="A8516" s="131" t="s">
        <v>8</v>
      </c>
      <c r="B8516" s="132">
        <v>44916</v>
      </c>
      <c r="C8516" s="133">
        <v>15</v>
      </c>
      <c r="D8516" s="134">
        <v>252.75505999999999</v>
      </c>
    </row>
    <row r="8517" spans="1:4" x14ac:dyDescent="0.25">
      <c r="A8517" s="131" t="s">
        <v>8</v>
      </c>
      <c r="B8517" s="132">
        <v>44916</v>
      </c>
      <c r="C8517" s="133">
        <v>16</v>
      </c>
      <c r="D8517" s="134">
        <v>245.11792</v>
      </c>
    </row>
    <row r="8518" spans="1:4" x14ac:dyDescent="0.25">
      <c r="A8518" s="131" t="s">
        <v>8</v>
      </c>
      <c r="B8518" s="132">
        <v>44916</v>
      </c>
      <c r="C8518" s="133">
        <v>17</v>
      </c>
      <c r="D8518" s="134">
        <v>260.07441</v>
      </c>
    </row>
    <row r="8519" spans="1:4" x14ac:dyDescent="0.25">
      <c r="A8519" s="131" t="s">
        <v>8</v>
      </c>
      <c r="B8519" s="132">
        <v>44916</v>
      </c>
      <c r="C8519" s="133">
        <v>18</v>
      </c>
      <c r="D8519" s="134">
        <v>351.46915999999999</v>
      </c>
    </row>
    <row r="8520" spans="1:4" x14ac:dyDescent="0.25">
      <c r="A8520" s="131" t="s">
        <v>8</v>
      </c>
      <c r="B8520" s="132">
        <v>44916</v>
      </c>
      <c r="C8520" s="133">
        <v>19</v>
      </c>
      <c r="D8520" s="134">
        <v>333.90046999999998</v>
      </c>
    </row>
    <row r="8521" spans="1:4" x14ac:dyDescent="0.25">
      <c r="A8521" s="131" t="s">
        <v>8</v>
      </c>
      <c r="B8521" s="132">
        <v>44916</v>
      </c>
      <c r="C8521" s="133">
        <v>20</v>
      </c>
      <c r="D8521" s="134">
        <v>297.26298000000003</v>
      </c>
    </row>
    <row r="8522" spans="1:4" x14ac:dyDescent="0.25">
      <c r="A8522" s="131" t="s">
        <v>8</v>
      </c>
      <c r="B8522" s="132">
        <v>44916</v>
      </c>
      <c r="C8522" s="133">
        <v>21</v>
      </c>
      <c r="D8522" s="134">
        <v>293.04878000000002</v>
      </c>
    </row>
    <row r="8523" spans="1:4" x14ac:dyDescent="0.25">
      <c r="A8523" s="131" t="s">
        <v>8</v>
      </c>
      <c r="B8523" s="132">
        <v>44916</v>
      </c>
      <c r="C8523" s="133">
        <v>22</v>
      </c>
      <c r="D8523" s="134">
        <v>348.7371</v>
      </c>
    </row>
    <row r="8524" spans="1:4" x14ac:dyDescent="0.25">
      <c r="A8524" s="131" t="s">
        <v>8</v>
      </c>
      <c r="B8524" s="132">
        <v>44916</v>
      </c>
      <c r="C8524" s="133">
        <v>23</v>
      </c>
      <c r="D8524" s="134">
        <v>337.77172999999999</v>
      </c>
    </row>
    <row r="8525" spans="1:4" x14ac:dyDescent="0.25">
      <c r="A8525" s="131" t="s">
        <v>8</v>
      </c>
      <c r="B8525" s="132">
        <v>44916</v>
      </c>
      <c r="C8525" s="133">
        <v>24</v>
      </c>
      <c r="D8525" s="134">
        <v>284.22257999999999</v>
      </c>
    </row>
    <row r="8526" spans="1:4" x14ac:dyDescent="0.25">
      <c r="A8526" s="131" t="s">
        <v>8</v>
      </c>
      <c r="B8526" s="132">
        <v>44917</v>
      </c>
      <c r="C8526" s="133">
        <v>1</v>
      </c>
      <c r="D8526" s="134">
        <v>264.86007000000001</v>
      </c>
    </row>
    <row r="8527" spans="1:4" x14ac:dyDescent="0.25">
      <c r="A8527" s="131" t="s">
        <v>8</v>
      </c>
      <c r="B8527" s="132">
        <v>44917</v>
      </c>
      <c r="C8527" s="133">
        <v>2</v>
      </c>
      <c r="D8527" s="134">
        <v>367.63517000000002</v>
      </c>
    </row>
    <row r="8528" spans="1:4" x14ac:dyDescent="0.25">
      <c r="A8528" s="131" t="s">
        <v>8</v>
      </c>
      <c r="B8528" s="132">
        <v>44917</v>
      </c>
      <c r="C8528" s="133">
        <v>3</v>
      </c>
      <c r="D8528" s="134">
        <v>379.69542000000001</v>
      </c>
    </row>
    <row r="8529" spans="1:4" x14ac:dyDescent="0.25">
      <c r="A8529" s="131" t="s">
        <v>8</v>
      </c>
      <c r="B8529" s="132">
        <v>44917</v>
      </c>
      <c r="C8529" s="133">
        <v>4</v>
      </c>
      <c r="D8529" s="134">
        <v>398.67014999999998</v>
      </c>
    </row>
    <row r="8530" spans="1:4" x14ac:dyDescent="0.25">
      <c r="A8530" s="131" t="s">
        <v>8</v>
      </c>
      <c r="B8530" s="132">
        <v>44917</v>
      </c>
      <c r="C8530" s="133">
        <v>5</v>
      </c>
      <c r="D8530" s="134">
        <v>397.36606999999998</v>
      </c>
    </row>
    <row r="8531" spans="1:4" x14ac:dyDescent="0.25">
      <c r="A8531" s="131" t="s">
        <v>8</v>
      </c>
      <c r="B8531" s="132">
        <v>44917</v>
      </c>
      <c r="C8531" s="133">
        <v>6</v>
      </c>
      <c r="D8531" s="134">
        <v>434.0958</v>
      </c>
    </row>
    <row r="8532" spans="1:4" x14ac:dyDescent="0.25">
      <c r="A8532" s="131" t="s">
        <v>8</v>
      </c>
      <c r="B8532" s="132">
        <v>44917</v>
      </c>
      <c r="C8532" s="133">
        <v>7</v>
      </c>
      <c r="D8532" s="134">
        <v>476.00376999999997</v>
      </c>
    </row>
    <row r="8533" spans="1:4" x14ac:dyDescent="0.25">
      <c r="A8533" s="131" t="s">
        <v>8</v>
      </c>
      <c r="B8533" s="132">
        <v>44917</v>
      </c>
      <c r="C8533" s="133">
        <v>8</v>
      </c>
      <c r="D8533" s="134">
        <v>556.48891000000003</v>
      </c>
    </row>
    <row r="8534" spans="1:4" x14ac:dyDescent="0.25">
      <c r="A8534" s="131" t="s">
        <v>8</v>
      </c>
      <c r="B8534" s="132">
        <v>44917</v>
      </c>
      <c r="C8534" s="133">
        <v>9</v>
      </c>
      <c r="D8534" s="134">
        <v>527.23023000000001</v>
      </c>
    </row>
    <row r="8535" spans="1:4" x14ac:dyDescent="0.25">
      <c r="A8535" s="131" t="s">
        <v>8</v>
      </c>
      <c r="B8535" s="132">
        <v>44917</v>
      </c>
      <c r="C8535" s="133">
        <v>10</v>
      </c>
      <c r="D8535" s="134">
        <v>520.92825000000005</v>
      </c>
    </row>
    <row r="8536" spans="1:4" x14ac:dyDescent="0.25">
      <c r="A8536" s="131" t="s">
        <v>8</v>
      </c>
      <c r="B8536" s="132">
        <v>44917</v>
      </c>
      <c r="C8536" s="133">
        <v>11</v>
      </c>
      <c r="D8536" s="134">
        <v>519.54499999999996</v>
      </c>
    </row>
    <row r="8537" spans="1:4" x14ac:dyDescent="0.25">
      <c r="A8537" s="131" t="s">
        <v>8</v>
      </c>
      <c r="B8537" s="132">
        <v>44917</v>
      </c>
      <c r="C8537" s="133">
        <v>12</v>
      </c>
      <c r="D8537" s="134">
        <v>591.69320000000005</v>
      </c>
    </row>
    <row r="8538" spans="1:4" x14ac:dyDescent="0.25">
      <c r="A8538" s="131" t="s">
        <v>8</v>
      </c>
      <c r="B8538" s="132">
        <v>44917</v>
      </c>
      <c r="C8538" s="133">
        <v>13</v>
      </c>
      <c r="D8538" s="134">
        <v>581.36620000000005</v>
      </c>
    </row>
    <row r="8539" spans="1:4" x14ac:dyDescent="0.25">
      <c r="A8539" s="131" t="s">
        <v>8</v>
      </c>
      <c r="B8539" s="132">
        <v>44917</v>
      </c>
      <c r="C8539" s="133">
        <v>14</v>
      </c>
      <c r="D8539" s="134">
        <v>487.25724000000002</v>
      </c>
    </row>
    <row r="8540" spans="1:4" x14ac:dyDescent="0.25">
      <c r="A8540" s="131" t="s">
        <v>8</v>
      </c>
      <c r="B8540" s="132">
        <v>44917</v>
      </c>
      <c r="C8540" s="133">
        <v>15</v>
      </c>
      <c r="D8540" s="134">
        <v>470.77983999999998</v>
      </c>
    </row>
    <row r="8541" spans="1:4" x14ac:dyDescent="0.25">
      <c r="A8541" s="131" t="s">
        <v>8</v>
      </c>
      <c r="B8541" s="132">
        <v>44917</v>
      </c>
      <c r="C8541" s="133">
        <v>16</v>
      </c>
      <c r="D8541" s="134">
        <v>496.57643000000002</v>
      </c>
    </row>
    <row r="8542" spans="1:4" x14ac:dyDescent="0.25">
      <c r="A8542" s="131" t="s">
        <v>8</v>
      </c>
      <c r="B8542" s="132">
        <v>44917</v>
      </c>
      <c r="C8542" s="133">
        <v>17</v>
      </c>
      <c r="D8542" s="134">
        <v>475.90768000000003</v>
      </c>
    </row>
    <row r="8543" spans="1:4" x14ac:dyDescent="0.25">
      <c r="A8543" s="131" t="s">
        <v>8</v>
      </c>
      <c r="B8543" s="132">
        <v>44917</v>
      </c>
      <c r="C8543" s="133">
        <v>18</v>
      </c>
      <c r="D8543" s="134">
        <v>628.03353000000004</v>
      </c>
    </row>
    <row r="8544" spans="1:4" x14ac:dyDescent="0.25">
      <c r="A8544" s="131" t="s">
        <v>8</v>
      </c>
      <c r="B8544" s="132">
        <v>44917</v>
      </c>
      <c r="C8544" s="133">
        <v>19</v>
      </c>
      <c r="D8544" s="134">
        <v>693.71429000000001</v>
      </c>
    </row>
    <row r="8545" spans="1:4" x14ac:dyDescent="0.25">
      <c r="A8545" s="131" t="s">
        <v>8</v>
      </c>
      <c r="B8545" s="132">
        <v>44917</v>
      </c>
      <c r="C8545" s="133">
        <v>20</v>
      </c>
      <c r="D8545" s="134">
        <v>641.52948000000004</v>
      </c>
    </row>
    <row r="8546" spans="1:4" x14ac:dyDescent="0.25">
      <c r="A8546" s="131" t="s">
        <v>8</v>
      </c>
      <c r="B8546" s="132">
        <v>44917</v>
      </c>
      <c r="C8546" s="133">
        <v>21</v>
      </c>
      <c r="D8546" s="134">
        <v>590.76250000000005</v>
      </c>
    </row>
    <row r="8547" spans="1:4" x14ac:dyDescent="0.25">
      <c r="A8547" s="131" t="s">
        <v>8</v>
      </c>
      <c r="B8547" s="132">
        <v>44917</v>
      </c>
      <c r="C8547" s="133">
        <v>22</v>
      </c>
      <c r="D8547" s="134">
        <v>547.79732000000001</v>
      </c>
    </row>
    <row r="8548" spans="1:4" x14ac:dyDescent="0.25">
      <c r="A8548" s="131" t="s">
        <v>8</v>
      </c>
      <c r="B8548" s="132">
        <v>44917</v>
      </c>
      <c r="C8548" s="133">
        <v>23</v>
      </c>
      <c r="D8548" s="134">
        <v>505.83339000000001</v>
      </c>
    </row>
    <row r="8549" spans="1:4" x14ac:dyDescent="0.25">
      <c r="A8549" s="131" t="s">
        <v>8</v>
      </c>
      <c r="B8549" s="132">
        <v>44917</v>
      </c>
      <c r="C8549" s="133">
        <v>24</v>
      </c>
      <c r="D8549" s="134">
        <v>457.64220999999998</v>
      </c>
    </row>
    <row r="8550" spans="1:4" x14ac:dyDescent="0.25">
      <c r="A8550" s="131" t="s">
        <v>8</v>
      </c>
      <c r="B8550" s="132">
        <v>44918</v>
      </c>
      <c r="C8550" s="133">
        <v>1</v>
      </c>
      <c r="D8550" s="134">
        <v>379.40582999999998</v>
      </c>
    </row>
    <row r="8551" spans="1:4" x14ac:dyDescent="0.25">
      <c r="A8551" s="131" t="s">
        <v>8</v>
      </c>
      <c r="B8551" s="132">
        <v>44918</v>
      </c>
      <c r="C8551" s="133">
        <v>2</v>
      </c>
      <c r="D8551" s="134">
        <v>346.53208000000001</v>
      </c>
    </row>
    <row r="8552" spans="1:4" x14ac:dyDescent="0.25">
      <c r="A8552" s="131" t="s">
        <v>8</v>
      </c>
      <c r="B8552" s="132">
        <v>44918</v>
      </c>
      <c r="C8552" s="133">
        <v>3</v>
      </c>
      <c r="D8552" s="134">
        <v>333.11973999999998</v>
      </c>
    </row>
    <row r="8553" spans="1:4" x14ac:dyDescent="0.25">
      <c r="A8553" s="131" t="s">
        <v>8</v>
      </c>
      <c r="B8553" s="132">
        <v>44918</v>
      </c>
      <c r="C8553" s="133">
        <v>4</v>
      </c>
      <c r="D8553" s="134">
        <v>328.21762999999999</v>
      </c>
    </row>
    <row r="8554" spans="1:4" x14ac:dyDescent="0.25">
      <c r="A8554" s="131" t="s">
        <v>8</v>
      </c>
      <c r="B8554" s="132">
        <v>44918</v>
      </c>
      <c r="C8554" s="133">
        <v>5</v>
      </c>
      <c r="D8554" s="134">
        <v>328.41046999999998</v>
      </c>
    </row>
    <row r="8555" spans="1:4" x14ac:dyDescent="0.25">
      <c r="A8555" s="131" t="s">
        <v>8</v>
      </c>
      <c r="B8555" s="132">
        <v>44918</v>
      </c>
      <c r="C8555" s="133">
        <v>6</v>
      </c>
      <c r="D8555" s="134">
        <v>330.63634000000002</v>
      </c>
    </row>
    <row r="8556" spans="1:4" x14ac:dyDescent="0.25">
      <c r="A8556" s="131" t="s">
        <v>8</v>
      </c>
      <c r="B8556" s="132">
        <v>44918</v>
      </c>
      <c r="C8556" s="133">
        <v>7</v>
      </c>
      <c r="D8556" s="134">
        <v>351.04372000000001</v>
      </c>
    </row>
    <row r="8557" spans="1:4" x14ac:dyDescent="0.25">
      <c r="A8557" s="131" t="s">
        <v>8</v>
      </c>
      <c r="B8557" s="132">
        <v>44918</v>
      </c>
      <c r="C8557" s="133">
        <v>8</v>
      </c>
      <c r="D8557" s="134">
        <v>356.47741000000002</v>
      </c>
    </row>
    <row r="8558" spans="1:4" x14ac:dyDescent="0.25">
      <c r="A8558" s="131" t="s">
        <v>8</v>
      </c>
      <c r="B8558" s="132">
        <v>44918</v>
      </c>
      <c r="C8558" s="133">
        <v>9</v>
      </c>
      <c r="D8558" s="134">
        <v>306.57252</v>
      </c>
    </row>
    <row r="8559" spans="1:4" x14ac:dyDescent="0.25">
      <c r="A8559" s="131" t="s">
        <v>8</v>
      </c>
      <c r="B8559" s="132">
        <v>44918</v>
      </c>
      <c r="C8559" s="133">
        <v>10</v>
      </c>
      <c r="D8559" s="134">
        <v>290.00166999999999</v>
      </c>
    </row>
    <row r="8560" spans="1:4" x14ac:dyDescent="0.25">
      <c r="A8560" s="131" t="s">
        <v>8</v>
      </c>
      <c r="B8560" s="132">
        <v>44918</v>
      </c>
      <c r="C8560" s="133">
        <v>11</v>
      </c>
      <c r="D8560" s="134">
        <v>245.40305000000001</v>
      </c>
    </row>
    <row r="8561" spans="1:4" x14ac:dyDescent="0.25">
      <c r="A8561" s="131" t="s">
        <v>8</v>
      </c>
      <c r="B8561" s="132">
        <v>44918</v>
      </c>
      <c r="C8561" s="133">
        <v>12</v>
      </c>
      <c r="D8561" s="134">
        <v>255.42054999999999</v>
      </c>
    </row>
    <row r="8562" spans="1:4" x14ac:dyDescent="0.25">
      <c r="A8562" s="131" t="s">
        <v>8</v>
      </c>
      <c r="B8562" s="132">
        <v>44918</v>
      </c>
      <c r="C8562" s="133">
        <v>13</v>
      </c>
      <c r="D8562" s="134">
        <v>354.54840000000002</v>
      </c>
    </row>
    <row r="8563" spans="1:4" x14ac:dyDescent="0.25">
      <c r="A8563" s="131" t="s">
        <v>8</v>
      </c>
      <c r="B8563" s="132">
        <v>44918</v>
      </c>
      <c r="C8563" s="133">
        <v>14</v>
      </c>
      <c r="D8563" s="134">
        <v>293.42216000000002</v>
      </c>
    </row>
    <row r="8564" spans="1:4" x14ac:dyDescent="0.25">
      <c r="A8564" s="131" t="s">
        <v>8</v>
      </c>
      <c r="B8564" s="132">
        <v>44918</v>
      </c>
      <c r="C8564" s="133">
        <v>15</v>
      </c>
      <c r="D8564" s="134">
        <v>217.21784</v>
      </c>
    </row>
    <row r="8565" spans="1:4" x14ac:dyDescent="0.25">
      <c r="A8565" s="131" t="s">
        <v>8</v>
      </c>
      <c r="B8565" s="132">
        <v>44918</v>
      </c>
      <c r="C8565" s="133">
        <v>16</v>
      </c>
      <c r="D8565" s="134">
        <v>216.28061</v>
      </c>
    </row>
    <row r="8566" spans="1:4" x14ac:dyDescent="0.25">
      <c r="A8566" s="131" t="s">
        <v>8</v>
      </c>
      <c r="B8566" s="132">
        <v>44918</v>
      </c>
      <c r="C8566" s="133">
        <v>17</v>
      </c>
      <c r="D8566" s="134">
        <v>247.90764999999999</v>
      </c>
    </row>
    <row r="8567" spans="1:4" x14ac:dyDescent="0.25">
      <c r="A8567" s="131" t="s">
        <v>8</v>
      </c>
      <c r="B8567" s="132">
        <v>44918</v>
      </c>
      <c r="C8567" s="133">
        <v>18</v>
      </c>
      <c r="D8567" s="134">
        <v>348.39663999999999</v>
      </c>
    </row>
    <row r="8568" spans="1:4" x14ac:dyDescent="0.25">
      <c r="A8568" s="131" t="s">
        <v>8</v>
      </c>
      <c r="B8568" s="132">
        <v>44918</v>
      </c>
      <c r="C8568" s="133">
        <v>19</v>
      </c>
      <c r="D8568" s="134">
        <v>353.09043000000003</v>
      </c>
    </row>
    <row r="8569" spans="1:4" x14ac:dyDescent="0.25">
      <c r="A8569" s="131" t="s">
        <v>8</v>
      </c>
      <c r="B8569" s="132">
        <v>44918</v>
      </c>
      <c r="C8569" s="133">
        <v>20</v>
      </c>
      <c r="D8569" s="134">
        <v>355.25702999999999</v>
      </c>
    </row>
    <row r="8570" spans="1:4" x14ac:dyDescent="0.25">
      <c r="A8570" s="131" t="s">
        <v>8</v>
      </c>
      <c r="B8570" s="132">
        <v>44918</v>
      </c>
      <c r="C8570" s="133">
        <v>21</v>
      </c>
      <c r="D8570" s="134">
        <v>337.03023999999999</v>
      </c>
    </row>
    <row r="8571" spans="1:4" x14ac:dyDescent="0.25">
      <c r="A8571" s="131" t="s">
        <v>8</v>
      </c>
      <c r="B8571" s="132">
        <v>44918</v>
      </c>
      <c r="C8571" s="133">
        <v>22</v>
      </c>
      <c r="D8571" s="134">
        <v>332.61261999999999</v>
      </c>
    </row>
    <row r="8572" spans="1:4" x14ac:dyDescent="0.25">
      <c r="A8572" s="131" t="s">
        <v>8</v>
      </c>
      <c r="B8572" s="132">
        <v>44918</v>
      </c>
      <c r="C8572" s="133">
        <v>23</v>
      </c>
      <c r="D8572" s="134">
        <v>321.35223999999999</v>
      </c>
    </row>
    <row r="8573" spans="1:4" x14ac:dyDescent="0.25">
      <c r="A8573" s="131" t="s">
        <v>8</v>
      </c>
      <c r="B8573" s="132">
        <v>44918</v>
      </c>
      <c r="C8573" s="133">
        <v>24</v>
      </c>
      <c r="D8573" s="134">
        <v>281.86889000000002</v>
      </c>
    </row>
    <row r="8574" spans="1:4" x14ac:dyDescent="0.25">
      <c r="A8574" s="131" t="s">
        <v>8</v>
      </c>
      <c r="B8574" s="132">
        <v>44919</v>
      </c>
      <c r="C8574" s="133">
        <v>1</v>
      </c>
      <c r="D8574" s="134">
        <v>266.03437000000002</v>
      </c>
    </row>
    <row r="8575" spans="1:4" x14ac:dyDescent="0.25">
      <c r="A8575" s="131" t="s">
        <v>8</v>
      </c>
      <c r="B8575" s="132">
        <v>44919</v>
      </c>
      <c r="C8575" s="133">
        <v>2</v>
      </c>
      <c r="D8575" s="134">
        <v>289.07047</v>
      </c>
    </row>
    <row r="8576" spans="1:4" x14ac:dyDescent="0.25">
      <c r="A8576" s="131" t="s">
        <v>8</v>
      </c>
      <c r="B8576" s="132">
        <v>44919</v>
      </c>
      <c r="C8576" s="133">
        <v>3</v>
      </c>
      <c r="D8576" s="134">
        <v>287.81585999999999</v>
      </c>
    </row>
    <row r="8577" spans="1:4" x14ac:dyDescent="0.25">
      <c r="A8577" s="131" t="s">
        <v>8</v>
      </c>
      <c r="B8577" s="132">
        <v>44919</v>
      </c>
      <c r="C8577" s="133">
        <v>4</v>
      </c>
      <c r="D8577" s="134">
        <v>264.29527000000002</v>
      </c>
    </row>
    <row r="8578" spans="1:4" x14ac:dyDescent="0.25">
      <c r="A8578" s="131" t="s">
        <v>8</v>
      </c>
      <c r="B8578" s="132">
        <v>44919</v>
      </c>
      <c r="C8578" s="133">
        <v>5</v>
      </c>
      <c r="D8578" s="134">
        <v>266.36464999999998</v>
      </c>
    </row>
    <row r="8579" spans="1:4" x14ac:dyDescent="0.25">
      <c r="A8579" s="131" t="s">
        <v>8</v>
      </c>
      <c r="B8579" s="132">
        <v>44919</v>
      </c>
      <c r="C8579" s="133">
        <v>6</v>
      </c>
      <c r="D8579" s="134">
        <v>264.21026000000001</v>
      </c>
    </row>
    <row r="8580" spans="1:4" x14ac:dyDescent="0.25">
      <c r="A8580" s="131" t="s">
        <v>8</v>
      </c>
      <c r="B8580" s="132">
        <v>44919</v>
      </c>
      <c r="C8580" s="133">
        <v>7</v>
      </c>
      <c r="D8580" s="134">
        <v>257.67745000000002</v>
      </c>
    </row>
    <row r="8581" spans="1:4" x14ac:dyDescent="0.25">
      <c r="A8581" s="131" t="s">
        <v>8</v>
      </c>
      <c r="B8581" s="132">
        <v>44919</v>
      </c>
      <c r="C8581" s="133">
        <v>8</v>
      </c>
      <c r="D8581" s="134">
        <v>255.16073</v>
      </c>
    </row>
    <row r="8582" spans="1:4" x14ac:dyDescent="0.25">
      <c r="A8582" s="131" t="s">
        <v>8</v>
      </c>
      <c r="B8582" s="132">
        <v>44919</v>
      </c>
      <c r="C8582" s="133">
        <v>9</v>
      </c>
      <c r="D8582" s="134">
        <v>254.53465</v>
      </c>
    </row>
    <row r="8583" spans="1:4" x14ac:dyDescent="0.25">
      <c r="A8583" s="131" t="s">
        <v>8</v>
      </c>
      <c r="B8583" s="132">
        <v>44919</v>
      </c>
      <c r="C8583" s="133">
        <v>10</v>
      </c>
      <c r="D8583" s="134">
        <v>220.72318999999999</v>
      </c>
    </row>
    <row r="8584" spans="1:4" x14ac:dyDescent="0.25">
      <c r="A8584" s="131" t="s">
        <v>8</v>
      </c>
      <c r="B8584" s="132">
        <v>44919</v>
      </c>
      <c r="C8584" s="133">
        <v>11</v>
      </c>
      <c r="D8584" s="134">
        <v>228.20472000000001</v>
      </c>
    </row>
    <row r="8585" spans="1:4" x14ac:dyDescent="0.25">
      <c r="A8585" s="131" t="s">
        <v>8</v>
      </c>
      <c r="B8585" s="132">
        <v>44919</v>
      </c>
      <c r="C8585" s="133">
        <v>12</v>
      </c>
      <c r="D8585" s="134">
        <v>233.29149000000001</v>
      </c>
    </row>
    <row r="8586" spans="1:4" x14ac:dyDescent="0.25">
      <c r="A8586" s="131" t="s">
        <v>8</v>
      </c>
      <c r="B8586" s="132">
        <v>44919</v>
      </c>
      <c r="C8586" s="133">
        <v>13</v>
      </c>
      <c r="D8586" s="134">
        <v>221.29589999999999</v>
      </c>
    </row>
    <row r="8587" spans="1:4" x14ac:dyDescent="0.25">
      <c r="A8587" s="131" t="s">
        <v>8</v>
      </c>
      <c r="B8587" s="132">
        <v>44919</v>
      </c>
      <c r="C8587" s="133">
        <v>14</v>
      </c>
      <c r="D8587" s="134">
        <v>223.71417</v>
      </c>
    </row>
    <row r="8588" spans="1:4" x14ac:dyDescent="0.25">
      <c r="A8588" s="131" t="s">
        <v>8</v>
      </c>
      <c r="B8588" s="132">
        <v>44919</v>
      </c>
      <c r="C8588" s="133">
        <v>15</v>
      </c>
      <c r="D8588" s="134">
        <v>210.09527</v>
      </c>
    </row>
    <row r="8589" spans="1:4" x14ac:dyDescent="0.25">
      <c r="A8589" s="131" t="s">
        <v>8</v>
      </c>
      <c r="B8589" s="132">
        <v>44919</v>
      </c>
      <c r="C8589" s="133">
        <v>16</v>
      </c>
      <c r="D8589" s="134">
        <v>268.37643000000003</v>
      </c>
    </row>
    <row r="8590" spans="1:4" x14ac:dyDescent="0.25">
      <c r="A8590" s="131" t="s">
        <v>8</v>
      </c>
      <c r="B8590" s="132">
        <v>44919</v>
      </c>
      <c r="C8590" s="133">
        <v>17</v>
      </c>
      <c r="D8590" s="134">
        <v>232.50050999999999</v>
      </c>
    </row>
    <row r="8591" spans="1:4" x14ac:dyDescent="0.25">
      <c r="A8591" s="131" t="s">
        <v>8</v>
      </c>
      <c r="B8591" s="132">
        <v>44919</v>
      </c>
      <c r="C8591" s="133">
        <v>18</v>
      </c>
      <c r="D8591" s="134">
        <v>292.67498000000001</v>
      </c>
    </row>
    <row r="8592" spans="1:4" x14ac:dyDescent="0.25">
      <c r="A8592" s="131" t="s">
        <v>8</v>
      </c>
      <c r="B8592" s="132">
        <v>44919</v>
      </c>
      <c r="C8592" s="133">
        <v>19</v>
      </c>
      <c r="D8592" s="134">
        <v>312.18871999999999</v>
      </c>
    </row>
    <row r="8593" spans="1:4" x14ac:dyDescent="0.25">
      <c r="A8593" s="131" t="s">
        <v>8</v>
      </c>
      <c r="B8593" s="132">
        <v>44919</v>
      </c>
      <c r="C8593" s="133">
        <v>20</v>
      </c>
      <c r="D8593" s="134">
        <v>260.89143000000001</v>
      </c>
    </row>
    <row r="8594" spans="1:4" x14ac:dyDescent="0.25">
      <c r="A8594" s="131" t="s">
        <v>8</v>
      </c>
      <c r="B8594" s="132">
        <v>44919</v>
      </c>
      <c r="C8594" s="133">
        <v>21</v>
      </c>
      <c r="D8594" s="134">
        <v>240.35265999999999</v>
      </c>
    </row>
    <row r="8595" spans="1:4" x14ac:dyDescent="0.25">
      <c r="A8595" s="131" t="s">
        <v>8</v>
      </c>
      <c r="B8595" s="132">
        <v>44919</v>
      </c>
      <c r="C8595" s="133">
        <v>22</v>
      </c>
      <c r="D8595" s="134">
        <v>235.06576999999999</v>
      </c>
    </row>
    <row r="8596" spans="1:4" x14ac:dyDescent="0.25">
      <c r="A8596" s="131" t="s">
        <v>8</v>
      </c>
      <c r="B8596" s="132">
        <v>44919</v>
      </c>
      <c r="C8596" s="133">
        <v>23</v>
      </c>
      <c r="D8596" s="134">
        <v>225.43190000000001</v>
      </c>
    </row>
    <row r="8597" spans="1:4" x14ac:dyDescent="0.25">
      <c r="A8597" s="131" t="s">
        <v>8</v>
      </c>
      <c r="B8597" s="132">
        <v>44919</v>
      </c>
      <c r="C8597" s="133">
        <v>24</v>
      </c>
      <c r="D8597" s="134">
        <v>232.56075000000001</v>
      </c>
    </row>
    <row r="8598" spans="1:4" x14ac:dyDescent="0.25">
      <c r="A8598" s="131" t="s">
        <v>8</v>
      </c>
      <c r="B8598" s="132">
        <v>44920</v>
      </c>
      <c r="C8598" s="133">
        <v>1</v>
      </c>
      <c r="D8598" s="134">
        <v>222.68043</v>
      </c>
    </row>
    <row r="8599" spans="1:4" x14ac:dyDescent="0.25">
      <c r="A8599" s="131" t="s">
        <v>8</v>
      </c>
      <c r="B8599" s="132">
        <v>44920</v>
      </c>
      <c r="C8599" s="133">
        <v>2</v>
      </c>
      <c r="D8599" s="134">
        <v>232.80535</v>
      </c>
    </row>
    <row r="8600" spans="1:4" x14ac:dyDescent="0.25">
      <c r="A8600" s="131" t="s">
        <v>8</v>
      </c>
      <c r="B8600" s="132">
        <v>44920</v>
      </c>
      <c r="C8600" s="133">
        <v>3</v>
      </c>
      <c r="D8600" s="134">
        <v>219.84616</v>
      </c>
    </row>
    <row r="8601" spans="1:4" x14ac:dyDescent="0.25">
      <c r="A8601" s="131" t="s">
        <v>8</v>
      </c>
      <c r="B8601" s="132">
        <v>44920</v>
      </c>
      <c r="C8601" s="133">
        <v>4</v>
      </c>
      <c r="D8601" s="134">
        <v>209.22497000000001</v>
      </c>
    </row>
    <row r="8602" spans="1:4" x14ac:dyDescent="0.25">
      <c r="A8602" s="131" t="s">
        <v>8</v>
      </c>
      <c r="B8602" s="132">
        <v>44920</v>
      </c>
      <c r="C8602" s="133">
        <v>5</v>
      </c>
      <c r="D8602" s="134">
        <v>205.05314999999999</v>
      </c>
    </row>
    <row r="8603" spans="1:4" x14ac:dyDescent="0.25">
      <c r="A8603" s="131" t="s">
        <v>8</v>
      </c>
      <c r="B8603" s="132">
        <v>44920</v>
      </c>
      <c r="C8603" s="133">
        <v>6</v>
      </c>
      <c r="D8603" s="134">
        <v>202.14373000000001</v>
      </c>
    </row>
    <row r="8604" spans="1:4" x14ac:dyDescent="0.25">
      <c r="A8604" s="131" t="s">
        <v>8</v>
      </c>
      <c r="B8604" s="132">
        <v>44920</v>
      </c>
      <c r="C8604" s="133">
        <v>7</v>
      </c>
      <c r="D8604" s="134">
        <v>210.11272</v>
      </c>
    </row>
    <row r="8605" spans="1:4" x14ac:dyDescent="0.25">
      <c r="A8605" s="131" t="s">
        <v>8</v>
      </c>
      <c r="B8605" s="132">
        <v>44920</v>
      </c>
      <c r="C8605" s="133">
        <v>8</v>
      </c>
      <c r="D8605" s="134">
        <v>228.41568000000001</v>
      </c>
    </row>
    <row r="8606" spans="1:4" x14ac:dyDescent="0.25">
      <c r="A8606" s="131" t="s">
        <v>8</v>
      </c>
      <c r="B8606" s="132">
        <v>44920</v>
      </c>
      <c r="C8606" s="133">
        <v>9</v>
      </c>
      <c r="D8606" s="134">
        <v>227.55506</v>
      </c>
    </row>
    <row r="8607" spans="1:4" x14ac:dyDescent="0.25">
      <c r="A8607" s="131" t="s">
        <v>8</v>
      </c>
      <c r="B8607" s="132">
        <v>44920</v>
      </c>
      <c r="C8607" s="133">
        <v>10</v>
      </c>
      <c r="D8607" s="134">
        <v>202.27627000000001</v>
      </c>
    </row>
    <row r="8608" spans="1:4" x14ac:dyDescent="0.25">
      <c r="A8608" s="131" t="s">
        <v>8</v>
      </c>
      <c r="B8608" s="132">
        <v>44920</v>
      </c>
      <c r="C8608" s="133">
        <v>11</v>
      </c>
      <c r="D8608" s="134">
        <v>180.5736</v>
      </c>
    </row>
    <row r="8609" spans="1:4" x14ac:dyDescent="0.25">
      <c r="A8609" s="131" t="s">
        <v>8</v>
      </c>
      <c r="B8609" s="132">
        <v>44920</v>
      </c>
      <c r="C8609" s="133">
        <v>12</v>
      </c>
      <c r="D8609" s="134">
        <v>212.91827000000001</v>
      </c>
    </row>
    <row r="8610" spans="1:4" x14ac:dyDescent="0.25">
      <c r="A8610" s="131" t="s">
        <v>8</v>
      </c>
      <c r="B8610" s="132">
        <v>44920</v>
      </c>
      <c r="C8610" s="133">
        <v>13</v>
      </c>
      <c r="D8610" s="134">
        <v>210.72656000000001</v>
      </c>
    </row>
    <row r="8611" spans="1:4" x14ac:dyDescent="0.25">
      <c r="A8611" s="131" t="s">
        <v>8</v>
      </c>
      <c r="B8611" s="132">
        <v>44920</v>
      </c>
      <c r="C8611" s="133">
        <v>14</v>
      </c>
      <c r="D8611" s="134">
        <v>214.71528000000001</v>
      </c>
    </row>
    <row r="8612" spans="1:4" x14ac:dyDescent="0.25">
      <c r="A8612" s="131" t="s">
        <v>8</v>
      </c>
      <c r="B8612" s="132">
        <v>44920</v>
      </c>
      <c r="C8612" s="133">
        <v>15</v>
      </c>
      <c r="D8612" s="134">
        <v>199.53702000000001</v>
      </c>
    </row>
    <row r="8613" spans="1:4" x14ac:dyDescent="0.25">
      <c r="A8613" s="131" t="s">
        <v>8</v>
      </c>
      <c r="B8613" s="132">
        <v>44920</v>
      </c>
      <c r="C8613" s="133">
        <v>16</v>
      </c>
      <c r="D8613" s="134">
        <v>205.94662</v>
      </c>
    </row>
    <row r="8614" spans="1:4" x14ac:dyDescent="0.25">
      <c r="A8614" s="131" t="s">
        <v>8</v>
      </c>
      <c r="B8614" s="132">
        <v>44920</v>
      </c>
      <c r="C8614" s="133">
        <v>17</v>
      </c>
      <c r="D8614" s="134">
        <v>191.76629</v>
      </c>
    </row>
    <row r="8615" spans="1:4" x14ac:dyDescent="0.25">
      <c r="A8615" s="131" t="s">
        <v>8</v>
      </c>
      <c r="B8615" s="132">
        <v>44920</v>
      </c>
      <c r="C8615" s="133">
        <v>18</v>
      </c>
      <c r="D8615" s="134">
        <v>233.73327</v>
      </c>
    </row>
    <row r="8616" spans="1:4" x14ac:dyDescent="0.25">
      <c r="A8616" s="131" t="s">
        <v>8</v>
      </c>
      <c r="B8616" s="132">
        <v>44920</v>
      </c>
      <c r="C8616" s="133">
        <v>19</v>
      </c>
      <c r="D8616" s="134">
        <v>233.85337000000001</v>
      </c>
    </row>
    <row r="8617" spans="1:4" x14ac:dyDescent="0.25">
      <c r="A8617" s="131" t="s">
        <v>8</v>
      </c>
      <c r="B8617" s="132">
        <v>44920</v>
      </c>
      <c r="C8617" s="133">
        <v>20</v>
      </c>
      <c r="D8617" s="134">
        <v>221.16867999999999</v>
      </c>
    </row>
    <row r="8618" spans="1:4" x14ac:dyDescent="0.25">
      <c r="A8618" s="131" t="s">
        <v>8</v>
      </c>
      <c r="B8618" s="132">
        <v>44920</v>
      </c>
      <c r="C8618" s="133">
        <v>21</v>
      </c>
      <c r="D8618" s="134">
        <v>204.07915</v>
      </c>
    </row>
    <row r="8619" spans="1:4" x14ac:dyDescent="0.25">
      <c r="A8619" s="131" t="s">
        <v>8</v>
      </c>
      <c r="B8619" s="132">
        <v>44920</v>
      </c>
      <c r="C8619" s="133">
        <v>22</v>
      </c>
      <c r="D8619" s="134">
        <v>215.45491000000001</v>
      </c>
    </row>
    <row r="8620" spans="1:4" x14ac:dyDescent="0.25">
      <c r="A8620" s="131" t="s">
        <v>8</v>
      </c>
      <c r="B8620" s="132">
        <v>44920</v>
      </c>
      <c r="C8620" s="133">
        <v>23</v>
      </c>
      <c r="D8620" s="134">
        <v>211.27193</v>
      </c>
    </row>
    <row r="8621" spans="1:4" x14ac:dyDescent="0.25">
      <c r="A8621" s="131" t="s">
        <v>8</v>
      </c>
      <c r="B8621" s="132">
        <v>44920</v>
      </c>
      <c r="C8621" s="133">
        <v>24</v>
      </c>
      <c r="D8621" s="134">
        <v>199.822</v>
      </c>
    </row>
    <row r="8622" spans="1:4" x14ac:dyDescent="0.25">
      <c r="A8622" s="131" t="s">
        <v>8</v>
      </c>
      <c r="B8622" s="132">
        <v>44921</v>
      </c>
      <c r="C8622" s="133">
        <v>1</v>
      </c>
      <c r="D8622" s="134">
        <v>212.57191</v>
      </c>
    </row>
    <row r="8623" spans="1:4" x14ac:dyDescent="0.25">
      <c r="A8623" s="131" t="s">
        <v>8</v>
      </c>
      <c r="B8623" s="132">
        <v>44921</v>
      </c>
      <c r="C8623" s="133">
        <v>2</v>
      </c>
      <c r="D8623" s="134">
        <v>222.62184999999999</v>
      </c>
    </row>
    <row r="8624" spans="1:4" x14ac:dyDescent="0.25">
      <c r="A8624" s="131" t="s">
        <v>8</v>
      </c>
      <c r="B8624" s="132">
        <v>44921</v>
      </c>
      <c r="C8624" s="133">
        <v>3</v>
      </c>
      <c r="D8624" s="134">
        <v>217.91745</v>
      </c>
    </row>
    <row r="8625" spans="1:4" x14ac:dyDescent="0.25">
      <c r="A8625" s="131" t="s">
        <v>8</v>
      </c>
      <c r="B8625" s="132">
        <v>44921</v>
      </c>
      <c r="C8625" s="133">
        <v>4</v>
      </c>
      <c r="D8625" s="134">
        <v>212.33392000000001</v>
      </c>
    </row>
    <row r="8626" spans="1:4" x14ac:dyDescent="0.25">
      <c r="A8626" s="131" t="s">
        <v>8</v>
      </c>
      <c r="B8626" s="132">
        <v>44921</v>
      </c>
      <c r="C8626" s="133">
        <v>5</v>
      </c>
      <c r="D8626" s="134">
        <v>214.48342</v>
      </c>
    </row>
    <row r="8627" spans="1:4" x14ac:dyDescent="0.25">
      <c r="A8627" s="131" t="s">
        <v>8</v>
      </c>
      <c r="B8627" s="132">
        <v>44921</v>
      </c>
      <c r="C8627" s="133">
        <v>6</v>
      </c>
      <c r="D8627" s="134">
        <v>215.67504</v>
      </c>
    </row>
    <row r="8628" spans="1:4" x14ac:dyDescent="0.25">
      <c r="A8628" s="131" t="s">
        <v>8</v>
      </c>
      <c r="B8628" s="132">
        <v>44921</v>
      </c>
      <c r="C8628" s="133">
        <v>7</v>
      </c>
      <c r="D8628" s="134">
        <v>226.70716999999999</v>
      </c>
    </row>
    <row r="8629" spans="1:4" x14ac:dyDescent="0.25">
      <c r="A8629" s="131" t="s">
        <v>8</v>
      </c>
      <c r="B8629" s="132">
        <v>44921</v>
      </c>
      <c r="C8629" s="133">
        <v>8</v>
      </c>
      <c r="D8629" s="134">
        <v>228.52703</v>
      </c>
    </row>
    <row r="8630" spans="1:4" x14ac:dyDescent="0.25">
      <c r="A8630" s="131" t="s">
        <v>8</v>
      </c>
      <c r="B8630" s="132">
        <v>44921</v>
      </c>
      <c r="C8630" s="133">
        <v>9</v>
      </c>
      <c r="D8630" s="134">
        <v>237.55867000000001</v>
      </c>
    </row>
    <row r="8631" spans="1:4" x14ac:dyDescent="0.25">
      <c r="A8631" s="131" t="s">
        <v>8</v>
      </c>
      <c r="B8631" s="132">
        <v>44921</v>
      </c>
      <c r="C8631" s="133">
        <v>10</v>
      </c>
      <c r="D8631" s="134">
        <v>193.72809000000001</v>
      </c>
    </row>
    <row r="8632" spans="1:4" x14ac:dyDescent="0.25">
      <c r="A8632" s="131" t="s">
        <v>8</v>
      </c>
      <c r="B8632" s="132">
        <v>44921</v>
      </c>
      <c r="C8632" s="133">
        <v>11</v>
      </c>
      <c r="D8632" s="134">
        <v>202.41261</v>
      </c>
    </row>
    <row r="8633" spans="1:4" x14ac:dyDescent="0.25">
      <c r="A8633" s="131" t="s">
        <v>8</v>
      </c>
      <c r="B8633" s="132">
        <v>44921</v>
      </c>
      <c r="C8633" s="133">
        <v>12</v>
      </c>
      <c r="D8633" s="134">
        <v>220.05126999999999</v>
      </c>
    </row>
    <row r="8634" spans="1:4" x14ac:dyDescent="0.25">
      <c r="A8634" s="131" t="s">
        <v>8</v>
      </c>
      <c r="B8634" s="132">
        <v>44921</v>
      </c>
      <c r="C8634" s="133">
        <v>13</v>
      </c>
      <c r="D8634" s="134">
        <v>227.81171000000001</v>
      </c>
    </row>
    <row r="8635" spans="1:4" x14ac:dyDescent="0.25">
      <c r="A8635" s="131" t="s">
        <v>8</v>
      </c>
      <c r="B8635" s="132">
        <v>44921</v>
      </c>
      <c r="C8635" s="133">
        <v>14</v>
      </c>
      <c r="D8635" s="134">
        <v>235.13515000000001</v>
      </c>
    </row>
    <row r="8636" spans="1:4" x14ac:dyDescent="0.25">
      <c r="A8636" s="131" t="s">
        <v>8</v>
      </c>
      <c r="B8636" s="132">
        <v>44921</v>
      </c>
      <c r="C8636" s="133">
        <v>15</v>
      </c>
      <c r="D8636" s="134">
        <v>222.60498999999999</v>
      </c>
    </row>
    <row r="8637" spans="1:4" x14ac:dyDescent="0.25">
      <c r="A8637" s="131" t="s">
        <v>8</v>
      </c>
      <c r="B8637" s="132">
        <v>44921</v>
      </c>
      <c r="C8637" s="133">
        <v>16</v>
      </c>
      <c r="D8637" s="134">
        <v>256.64213999999998</v>
      </c>
    </row>
    <row r="8638" spans="1:4" x14ac:dyDescent="0.25">
      <c r="A8638" s="131" t="s">
        <v>8</v>
      </c>
      <c r="B8638" s="132">
        <v>44921</v>
      </c>
      <c r="C8638" s="133">
        <v>17</v>
      </c>
      <c r="D8638" s="134">
        <v>290.89969000000002</v>
      </c>
    </row>
    <row r="8639" spans="1:4" x14ac:dyDescent="0.25">
      <c r="A8639" s="131" t="s">
        <v>8</v>
      </c>
      <c r="B8639" s="132">
        <v>44921</v>
      </c>
      <c r="C8639" s="133">
        <v>18</v>
      </c>
      <c r="D8639" s="134">
        <v>287.58998000000003</v>
      </c>
    </row>
    <row r="8640" spans="1:4" x14ac:dyDescent="0.25">
      <c r="A8640" s="131" t="s">
        <v>8</v>
      </c>
      <c r="B8640" s="132">
        <v>44921</v>
      </c>
      <c r="C8640" s="133">
        <v>19</v>
      </c>
      <c r="D8640" s="134">
        <v>315.23694999999998</v>
      </c>
    </row>
    <row r="8641" spans="1:4" x14ac:dyDescent="0.25">
      <c r="A8641" s="131" t="s">
        <v>8</v>
      </c>
      <c r="B8641" s="132">
        <v>44921</v>
      </c>
      <c r="C8641" s="133">
        <v>20</v>
      </c>
      <c r="D8641" s="134">
        <v>290.03908999999999</v>
      </c>
    </row>
    <row r="8642" spans="1:4" x14ac:dyDescent="0.25">
      <c r="A8642" s="131" t="s">
        <v>8</v>
      </c>
      <c r="B8642" s="132">
        <v>44921</v>
      </c>
      <c r="C8642" s="133">
        <v>21</v>
      </c>
      <c r="D8642" s="134">
        <v>291.50006999999999</v>
      </c>
    </row>
    <row r="8643" spans="1:4" x14ac:dyDescent="0.25">
      <c r="A8643" s="131" t="s">
        <v>8</v>
      </c>
      <c r="B8643" s="132">
        <v>44921</v>
      </c>
      <c r="C8643" s="133">
        <v>22</v>
      </c>
      <c r="D8643" s="134">
        <v>261.51224999999999</v>
      </c>
    </row>
    <row r="8644" spans="1:4" x14ac:dyDescent="0.25">
      <c r="A8644" s="131" t="s">
        <v>8</v>
      </c>
      <c r="B8644" s="132">
        <v>44921</v>
      </c>
      <c r="C8644" s="133">
        <v>23</v>
      </c>
      <c r="D8644" s="134">
        <v>241.86465999999999</v>
      </c>
    </row>
    <row r="8645" spans="1:4" x14ac:dyDescent="0.25">
      <c r="A8645" s="131" t="s">
        <v>8</v>
      </c>
      <c r="B8645" s="132">
        <v>44921</v>
      </c>
      <c r="C8645" s="133">
        <v>24</v>
      </c>
      <c r="D8645" s="134">
        <v>208.60390000000001</v>
      </c>
    </row>
    <row r="8646" spans="1:4" x14ac:dyDescent="0.25">
      <c r="A8646" s="131" t="s">
        <v>8</v>
      </c>
      <c r="B8646" s="132">
        <v>44922</v>
      </c>
      <c r="C8646" s="133">
        <v>1</v>
      </c>
      <c r="D8646" s="134">
        <v>188.99556999999999</v>
      </c>
    </row>
    <row r="8647" spans="1:4" x14ac:dyDescent="0.25">
      <c r="A8647" s="131" t="s">
        <v>8</v>
      </c>
      <c r="B8647" s="132">
        <v>44922</v>
      </c>
      <c r="C8647" s="133">
        <v>2</v>
      </c>
      <c r="D8647" s="134">
        <v>189.11633</v>
      </c>
    </row>
    <row r="8648" spans="1:4" x14ac:dyDescent="0.25">
      <c r="A8648" s="131" t="s">
        <v>8</v>
      </c>
      <c r="B8648" s="132">
        <v>44922</v>
      </c>
      <c r="C8648" s="133">
        <v>3</v>
      </c>
      <c r="D8648" s="134">
        <v>172.37752</v>
      </c>
    </row>
    <row r="8649" spans="1:4" x14ac:dyDescent="0.25">
      <c r="A8649" s="131" t="s">
        <v>8</v>
      </c>
      <c r="B8649" s="132">
        <v>44922</v>
      </c>
      <c r="C8649" s="133">
        <v>4</v>
      </c>
      <c r="D8649" s="134">
        <v>146.17524</v>
      </c>
    </row>
    <row r="8650" spans="1:4" x14ac:dyDescent="0.25">
      <c r="A8650" s="131" t="s">
        <v>8</v>
      </c>
      <c r="B8650" s="132">
        <v>44922</v>
      </c>
      <c r="C8650" s="133">
        <v>5</v>
      </c>
      <c r="D8650" s="134">
        <v>157.74424999999999</v>
      </c>
    </row>
    <row r="8651" spans="1:4" x14ac:dyDescent="0.25">
      <c r="A8651" s="131" t="s">
        <v>8</v>
      </c>
      <c r="B8651" s="132">
        <v>44922</v>
      </c>
      <c r="C8651" s="133">
        <v>6</v>
      </c>
      <c r="D8651" s="134">
        <v>161.35334</v>
      </c>
    </row>
    <row r="8652" spans="1:4" x14ac:dyDescent="0.25">
      <c r="A8652" s="131" t="s">
        <v>8</v>
      </c>
      <c r="B8652" s="132">
        <v>44922</v>
      </c>
      <c r="C8652" s="133">
        <v>7</v>
      </c>
      <c r="D8652" s="134">
        <v>170.75300999999999</v>
      </c>
    </row>
    <row r="8653" spans="1:4" x14ac:dyDescent="0.25">
      <c r="A8653" s="131" t="s">
        <v>8</v>
      </c>
      <c r="B8653" s="132">
        <v>44922</v>
      </c>
      <c r="C8653" s="133">
        <v>8</v>
      </c>
      <c r="D8653" s="134">
        <v>179.64053000000001</v>
      </c>
    </row>
    <row r="8654" spans="1:4" x14ac:dyDescent="0.25">
      <c r="A8654" s="131" t="s">
        <v>8</v>
      </c>
      <c r="B8654" s="132">
        <v>44922</v>
      </c>
      <c r="C8654" s="133">
        <v>9</v>
      </c>
      <c r="D8654" s="134">
        <v>173.64010999999999</v>
      </c>
    </row>
    <row r="8655" spans="1:4" x14ac:dyDescent="0.25">
      <c r="A8655" s="131" t="s">
        <v>8</v>
      </c>
      <c r="B8655" s="132">
        <v>44922</v>
      </c>
      <c r="C8655" s="133">
        <v>10</v>
      </c>
      <c r="D8655" s="134">
        <v>200.59879000000001</v>
      </c>
    </row>
    <row r="8656" spans="1:4" x14ac:dyDescent="0.25">
      <c r="A8656" s="131" t="s">
        <v>8</v>
      </c>
      <c r="B8656" s="132">
        <v>44922</v>
      </c>
      <c r="C8656" s="133">
        <v>11</v>
      </c>
      <c r="D8656" s="134">
        <v>196.43471</v>
      </c>
    </row>
    <row r="8657" spans="1:4" x14ac:dyDescent="0.25">
      <c r="A8657" s="131" t="s">
        <v>8</v>
      </c>
      <c r="B8657" s="132">
        <v>44922</v>
      </c>
      <c r="C8657" s="133">
        <v>12</v>
      </c>
      <c r="D8657" s="134">
        <v>185.91161</v>
      </c>
    </row>
    <row r="8658" spans="1:4" x14ac:dyDescent="0.25">
      <c r="A8658" s="131" t="s">
        <v>8</v>
      </c>
      <c r="B8658" s="132">
        <v>44922</v>
      </c>
      <c r="C8658" s="133">
        <v>13</v>
      </c>
      <c r="D8658" s="134">
        <v>163.97977</v>
      </c>
    </row>
    <row r="8659" spans="1:4" x14ac:dyDescent="0.25">
      <c r="A8659" s="131" t="s">
        <v>8</v>
      </c>
      <c r="B8659" s="132">
        <v>44922</v>
      </c>
      <c r="C8659" s="133">
        <v>14</v>
      </c>
      <c r="D8659" s="134">
        <v>182.54881</v>
      </c>
    </row>
    <row r="8660" spans="1:4" x14ac:dyDescent="0.25">
      <c r="A8660" s="131" t="s">
        <v>8</v>
      </c>
      <c r="B8660" s="132">
        <v>44922</v>
      </c>
      <c r="C8660" s="133">
        <v>15</v>
      </c>
      <c r="D8660" s="134">
        <v>196.49923999999999</v>
      </c>
    </row>
    <row r="8661" spans="1:4" x14ac:dyDescent="0.25">
      <c r="A8661" s="131" t="s">
        <v>8</v>
      </c>
      <c r="B8661" s="132">
        <v>44922</v>
      </c>
      <c r="C8661" s="133">
        <v>16</v>
      </c>
      <c r="D8661" s="134">
        <v>194.55448000000001</v>
      </c>
    </row>
    <row r="8662" spans="1:4" x14ac:dyDescent="0.25">
      <c r="A8662" s="131" t="s">
        <v>8</v>
      </c>
      <c r="B8662" s="132">
        <v>44922</v>
      </c>
      <c r="C8662" s="133">
        <v>17</v>
      </c>
      <c r="D8662" s="134">
        <v>204.16236000000001</v>
      </c>
    </row>
    <row r="8663" spans="1:4" x14ac:dyDescent="0.25">
      <c r="A8663" s="131" t="s">
        <v>8</v>
      </c>
      <c r="B8663" s="132">
        <v>44922</v>
      </c>
      <c r="C8663" s="133">
        <v>18</v>
      </c>
      <c r="D8663" s="134">
        <v>195.52685</v>
      </c>
    </row>
    <row r="8664" spans="1:4" x14ac:dyDescent="0.25">
      <c r="A8664" s="131" t="s">
        <v>8</v>
      </c>
      <c r="B8664" s="132">
        <v>44922</v>
      </c>
      <c r="C8664" s="133">
        <v>19</v>
      </c>
      <c r="D8664" s="134">
        <v>222.55736999999999</v>
      </c>
    </row>
    <row r="8665" spans="1:4" x14ac:dyDescent="0.25">
      <c r="A8665" s="131" t="s">
        <v>8</v>
      </c>
      <c r="B8665" s="132">
        <v>44922</v>
      </c>
      <c r="C8665" s="133">
        <v>20</v>
      </c>
      <c r="D8665" s="134">
        <v>192.93298999999999</v>
      </c>
    </row>
    <row r="8666" spans="1:4" x14ac:dyDescent="0.25">
      <c r="A8666" s="131" t="s">
        <v>8</v>
      </c>
      <c r="B8666" s="132">
        <v>44922</v>
      </c>
      <c r="C8666" s="133">
        <v>21</v>
      </c>
      <c r="D8666" s="134">
        <v>197.62421000000001</v>
      </c>
    </row>
    <row r="8667" spans="1:4" x14ac:dyDescent="0.25">
      <c r="A8667" s="131" t="s">
        <v>8</v>
      </c>
      <c r="B8667" s="132">
        <v>44922</v>
      </c>
      <c r="C8667" s="133">
        <v>22</v>
      </c>
      <c r="D8667" s="134">
        <v>191.77099000000001</v>
      </c>
    </row>
    <row r="8668" spans="1:4" x14ac:dyDescent="0.25">
      <c r="A8668" s="131" t="s">
        <v>8</v>
      </c>
      <c r="B8668" s="132">
        <v>44922</v>
      </c>
      <c r="C8668" s="133">
        <v>23</v>
      </c>
      <c r="D8668" s="134">
        <v>172.56909999999999</v>
      </c>
    </row>
    <row r="8669" spans="1:4" x14ac:dyDescent="0.25">
      <c r="A8669" s="131" t="s">
        <v>8</v>
      </c>
      <c r="B8669" s="132">
        <v>44922</v>
      </c>
      <c r="C8669" s="133">
        <v>24</v>
      </c>
      <c r="D8669" s="134">
        <v>148.61221</v>
      </c>
    </row>
    <row r="8670" spans="1:4" x14ac:dyDescent="0.25">
      <c r="A8670" s="131" t="s">
        <v>8</v>
      </c>
      <c r="B8670" s="132">
        <v>44923</v>
      </c>
      <c r="C8670" s="133">
        <v>1</v>
      </c>
      <c r="D8670" s="134">
        <v>118.01056</v>
      </c>
    </row>
    <row r="8671" spans="1:4" x14ac:dyDescent="0.25">
      <c r="A8671" s="131" t="s">
        <v>8</v>
      </c>
      <c r="B8671" s="132">
        <v>44923</v>
      </c>
      <c r="C8671" s="133">
        <v>2</v>
      </c>
      <c r="D8671" s="134">
        <v>111.27215</v>
      </c>
    </row>
    <row r="8672" spans="1:4" x14ac:dyDescent="0.25">
      <c r="A8672" s="131" t="s">
        <v>8</v>
      </c>
      <c r="B8672" s="132">
        <v>44923</v>
      </c>
      <c r="C8672" s="133">
        <v>3</v>
      </c>
      <c r="D8672" s="134">
        <v>104.71657999999999</v>
      </c>
    </row>
    <row r="8673" spans="1:4" x14ac:dyDescent="0.25">
      <c r="A8673" s="131" t="s">
        <v>8</v>
      </c>
      <c r="B8673" s="132">
        <v>44923</v>
      </c>
      <c r="C8673" s="133">
        <v>4</v>
      </c>
      <c r="D8673" s="134">
        <v>92.877669999999995</v>
      </c>
    </row>
    <row r="8674" spans="1:4" x14ac:dyDescent="0.25">
      <c r="A8674" s="131" t="s">
        <v>8</v>
      </c>
      <c r="B8674" s="132">
        <v>44923</v>
      </c>
      <c r="C8674" s="133">
        <v>5</v>
      </c>
      <c r="D8674" s="134">
        <v>99.740570000000005</v>
      </c>
    </row>
    <row r="8675" spans="1:4" x14ac:dyDescent="0.25">
      <c r="A8675" s="131" t="s">
        <v>8</v>
      </c>
      <c r="B8675" s="132">
        <v>44923</v>
      </c>
      <c r="C8675" s="133">
        <v>6</v>
      </c>
      <c r="D8675" s="134">
        <v>105.85343</v>
      </c>
    </row>
    <row r="8676" spans="1:4" x14ac:dyDescent="0.25">
      <c r="A8676" s="131" t="s">
        <v>8</v>
      </c>
      <c r="B8676" s="132">
        <v>44923</v>
      </c>
      <c r="C8676" s="133">
        <v>7</v>
      </c>
      <c r="D8676" s="134">
        <v>144.69184999999999</v>
      </c>
    </row>
    <row r="8677" spans="1:4" x14ac:dyDescent="0.25">
      <c r="A8677" s="131" t="s">
        <v>8</v>
      </c>
      <c r="B8677" s="132">
        <v>44923</v>
      </c>
      <c r="C8677" s="133">
        <v>8</v>
      </c>
      <c r="D8677" s="134">
        <v>163.16926000000001</v>
      </c>
    </row>
    <row r="8678" spans="1:4" x14ac:dyDescent="0.25">
      <c r="A8678" s="131" t="s">
        <v>8</v>
      </c>
      <c r="B8678" s="132">
        <v>44923</v>
      </c>
      <c r="C8678" s="133">
        <v>9</v>
      </c>
      <c r="D8678" s="134">
        <v>163.03319999999999</v>
      </c>
    </row>
    <row r="8679" spans="1:4" x14ac:dyDescent="0.25">
      <c r="A8679" s="131" t="s">
        <v>8</v>
      </c>
      <c r="B8679" s="132">
        <v>44923</v>
      </c>
      <c r="C8679" s="133">
        <v>10</v>
      </c>
      <c r="D8679" s="134">
        <v>108.43007</v>
      </c>
    </row>
    <row r="8680" spans="1:4" x14ac:dyDescent="0.25">
      <c r="A8680" s="131" t="s">
        <v>8</v>
      </c>
      <c r="B8680" s="132">
        <v>44923</v>
      </c>
      <c r="C8680" s="133">
        <v>11</v>
      </c>
      <c r="D8680" s="134">
        <v>77.332729999999998</v>
      </c>
    </row>
    <row r="8681" spans="1:4" x14ac:dyDescent="0.25">
      <c r="A8681" s="131" t="s">
        <v>8</v>
      </c>
      <c r="B8681" s="132">
        <v>44923</v>
      </c>
      <c r="C8681" s="133">
        <v>12</v>
      </c>
      <c r="D8681" s="134">
        <v>68.764279999999999</v>
      </c>
    </row>
    <row r="8682" spans="1:4" x14ac:dyDescent="0.25">
      <c r="A8682" s="131" t="s">
        <v>8</v>
      </c>
      <c r="B8682" s="132">
        <v>44923</v>
      </c>
      <c r="C8682" s="133">
        <v>13</v>
      </c>
      <c r="D8682" s="134">
        <v>68.363219999999998</v>
      </c>
    </row>
    <row r="8683" spans="1:4" x14ac:dyDescent="0.25">
      <c r="A8683" s="131" t="s">
        <v>8</v>
      </c>
      <c r="B8683" s="132">
        <v>44923</v>
      </c>
      <c r="C8683" s="133">
        <v>14</v>
      </c>
      <c r="D8683" s="134">
        <v>51.643509999999999</v>
      </c>
    </row>
    <row r="8684" spans="1:4" x14ac:dyDescent="0.25">
      <c r="A8684" s="131" t="s">
        <v>8</v>
      </c>
      <c r="B8684" s="132">
        <v>44923</v>
      </c>
      <c r="C8684" s="133">
        <v>15</v>
      </c>
      <c r="D8684" s="134">
        <v>47.899209999999997</v>
      </c>
    </row>
    <row r="8685" spans="1:4" x14ac:dyDescent="0.25">
      <c r="A8685" s="131" t="s">
        <v>8</v>
      </c>
      <c r="B8685" s="132">
        <v>44923</v>
      </c>
      <c r="C8685" s="133">
        <v>16</v>
      </c>
      <c r="D8685" s="134">
        <v>63.497999999999998</v>
      </c>
    </row>
    <row r="8686" spans="1:4" x14ac:dyDescent="0.25">
      <c r="A8686" s="131" t="s">
        <v>8</v>
      </c>
      <c r="B8686" s="132">
        <v>44923</v>
      </c>
      <c r="C8686" s="133">
        <v>17</v>
      </c>
      <c r="D8686" s="134">
        <v>104.8578</v>
      </c>
    </row>
    <row r="8687" spans="1:4" x14ac:dyDescent="0.25">
      <c r="A8687" s="131" t="s">
        <v>8</v>
      </c>
      <c r="B8687" s="132">
        <v>44923</v>
      </c>
      <c r="C8687" s="133">
        <v>18</v>
      </c>
      <c r="D8687" s="134">
        <v>234.22206</v>
      </c>
    </row>
    <row r="8688" spans="1:4" x14ac:dyDescent="0.25">
      <c r="A8688" s="131" t="s">
        <v>8</v>
      </c>
      <c r="B8688" s="132">
        <v>44923</v>
      </c>
      <c r="C8688" s="133">
        <v>19</v>
      </c>
      <c r="D8688" s="134">
        <v>184.02061</v>
      </c>
    </row>
    <row r="8689" spans="1:4" x14ac:dyDescent="0.25">
      <c r="A8689" s="131" t="s">
        <v>8</v>
      </c>
      <c r="B8689" s="132">
        <v>44923</v>
      </c>
      <c r="C8689" s="133">
        <v>20</v>
      </c>
      <c r="D8689" s="134">
        <v>201.22640999999999</v>
      </c>
    </row>
    <row r="8690" spans="1:4" x14ac:dyDescent="0.25">
      <c r="A8690" s="131" t="s">
        <v>8</v>
      </c>
      <c r="B8690" s="132">
        <v>44923</v>
      </c>
      <c r="C8690" s="133">
        <v>21</v>
      </c>
      <c r="D8690" s="134">
        <v>179.97579999999999</v>
      </c>
    </row>
    <row r="8691" spans="1:4" x14ac:dyDescent="0.25">
      <c r="A8691" s="131" t="s">
        <v>8</v>
      </c>
      <c r="B8691" s="132">
        <v>44923</v>
      </c>
      <c r="C8691" s="133">
        <v>22</v>
      </c>
      <c r="D8691" s="134">
        <v>185.68987000000001</v>
      </c>
    </row>
    <row r="8692" spans="1:4" x14ac:dyDescent="0.25">
      <c r="A8692" s="131" t="s">
        <v>8</v>
      </c>
      <c r="B8692" s="132">
        <v>44923</v>
      </c>
      <c r="C8692" s="133">
        <v>23</v>
      </c>
      <c r="D8692" s="134">
        <v>189.25650999999999</v>
      </c>
    </row>
    <row r="8693" spans="1:4" x14ac:dyDescent="0.25">
      <c r="A8693" s="131" t="s">
        <v>8</v>
      </c>
      <c r="B8693" s="132">
        <v>44923</v>
      </c>
      <c r="C8693" s="133">
        <v>24</v>
      </c>
      <c r="D8693" s="134">
        <v>178.50588999999999</v>
      </c>
    </row>
    <row r="8694" spans="1:4" x14ac:dyDescent="0.25">
      <c r="A8694" s="131" t="s">
        <v>8</v>
      </c>
      <c r="B8694" s="132">
        <v>44924</v>
      </c>
      <c r="C8694" s="133">
        <v>1</v>
      </c>
      <c r="D8694" s="134">
        <v>166.77386000000001</v>
      </c>
    </row>
    <row r="8695" spans="1:4" x14ac:dyDescent="0.25">
      <c r="A8695" s="131" t="s">
        <v>8</v>
      </c>
      <c r="B8695" s="132">
        <v>44924</v>
      </c>
      <c r="C8695" s="133">
        <v>2</v>
      </c>
      <c r="D8695" s="134">
        <v>138.82907</v>
      </c>
    </row>
    <row r="8696" spans="1:4" x14ac:dyDescent="0.25">
      <c r="A8696" s="131" t="s">
        <v>8</v>
      </c>
      <c r="B8696" s="132">
        <v>44924</v>
      </c>
      <c r="C8696" s="133">
        <v>3</v>
      </c>
      <c r="D8696" s="134">
        <v>141.24497</v>
      </c>
    </row>
    <row r="8697" spans="1:4" x14ac:dyDescent="0.25">
      <c r="A8697" s="131" t="s">
        <v>8</v>
      </c>
      <c r="B8697" s="132">
        <v>44924</v>
      </c>
      <c r="C8697" s="133">
        <v>4</v>
      </c>
      <c r="D8697" s="134">
        <v>144.10025999999999</v>
      </c>
    </row>
    <row r="8698" spans="1:4" x14ac:dyDescent="0.25">
      <c r="A8698" s="131" t="s">
        <v>8</v>
      </c>
      <c r="B8698" s="132">
        <v>44924</v>
      </c>
      <c r="C8698" s="133">
        <v>5</v>
      </c>
      <c r="D8698" s="134">
        <v>138.74451999999999</v>
      </c>
    </row>
    <row r="8699" spans="1:4" x14ac:dyDescent="0.25">
      <c r="A8699" s="131" t="s">
        <v>8</v>
      </c>
      <c r="B8699" s="132">
        <v>44924</v>
      </c>
      <c r="C8699" s="133">
        <v>6</v>
      </c>
      <c r="D8699" s="134">
        <v>161.19854000000001</v>
      </c>
    </row>
    <row r="8700" spans="1:4" x14ac:dyDescent="0.25">
      <c r="A8700" s="131" t="s">
        <v>8</v>
      </c>
      <c r="B8700" s="132">
        <v>44924</v>
      </c>
      <c r="C8700" s="133">
        <v>7</v>
      </c>
      <c r="D8700" s="134">
        <v>178.23924</v>
      </c>
    </row>
    <row r="8701" spans="1:4" x14ac:dyDescent="0.25">
      <c r="A8701" s="131" t="s">
        <v>8</v>
      </c>
      <c r="B8701" s="132">
        <v>44924</v>
      </c>
      <c r="C8701" s="133">
        <v>8</v>
      </c>
      <c r="D8701" s="134">
        <v>166.50667999999999</v>
      </c>
    </row>
    <row r="8702" spans="1:4" x14ac:dyDescent="0.25">
      <c r="A8702" s="131" t="s">
        <v>8</v>
      </c>
      <c r="B8702" s="132">
        <v>44924</v>
      </c>
      <c r="C8702" s="133">
        <v>9</v>
      </c>
      <c r="D8702" s="134">
        <v>173.90369000000001</v>
      </c>
    </row>
    <row r="8703" spans="1:4" x14ac:dyDescent="0.25">
      <c r="A8703" s="131" t="s">
        <v>8</v>
      </c>
      <c r="B8703" s="132">
        <v>44924</v>
      </c>
      <c r="C8703" s="133">
        <v>10</v>
      </c>
      <c r="D8703" s="134">
        <v>188.57579999999999</v>
      </c>
    </row>
    <row r="8704" spans="1:4" x14ac:dyDescent="0.25">
      <c r="A8704" s="131" t="s">
        <v>8</v>
      </c>
      <c r="B8704" s="132">
        <v>44924</v>
      </c>
      <c r="C8704" s="133">
        <v>11</v>
      </c>
      <c r="D8704" s="134">
        <v>197.95410999999999</v>
      </c>
    </row>
    <row r="8705" spans="1:4" x14ac:dyDescent="0.25">
      <c r="A8705" s="131" t="s">
        <v>8</v>
      </c>
      <c r="B8705" s="132">
        <v>44924</v>
      </c>
      <c r="C8705" s="133">
        <v>12</v>
      </c>
      <c r="D8705" s="134">
        <v>184.11447000000001</v>
      </c>
    </row>
    <row r="8706" spans="1:4" x14ac:dyDescent="0.25">
      <c r="A8706" s="131" t="s">
        <v>8</v>
      </c>
      <c r="B8706" s="132">
        <v>44924</v>
      </c>
      <c r="C8706" s="133">
        <v>13</v>
      </c>
      <c r="D8706" s="134">
        <v>164.29012</v>
      </c>
    </row>
    <row r="8707" spans="1:4" x14ac:dyDescent="0.25">
      <c r="A8707" s="131" t="s">
        <v>8</v>
      </c>
      <c r="B8707" s="132">
        <v>44924</v>
      </c>
      <c r="C8707" s="133">
        <v>14</v>
      </c>
      <c r="D8707" s="134">
        <v>162.929</v>
      </c>
    </row>
    <row r="8708" spans="1:4" x14ac:dyDescent="0.25">
      <c r="A8708" s="131" t="s">
        <v>8</v>
      </c>
      <c r="B8708" s="132">
        <v>44924</v>
      </c>
      <c r="C8708" s="133">
        <v>15</v>
      </c>
      <c r="D8708" s="134">
        <v>159.98491000000001</v>
      </c>
    </row>
    <row r="8709" spans="1:4" x14ac:dyDescent="0.25">
      <c r="A8709" s="131" t="s">
        <v>8</v>
      </c>
      <c r="B8709" s="132">
        <v>44924</v>
      </c>
      <c r="C8709" s="133">
        <v>16</v>
      </c>
      <c r="D8709" s="134">
        <v>164.49276</v>
      </c>
    </row>
    <row r="8710" spans="1:4" x14ac:dyDescent="0.25">
      <c r="A8710" s="131" t="s">
        <v>8</v>
      </c>
      <c r="B8710" s="132">
        <v>44924</v>
      </c>
      <c r="C8710" s="133">
        <v>17</v>
      </c>
      <c r="D8710" s="134">
        <v>154.59983</v>
      </c>
    </row>
    <row r="8711" spans="1:4" x14ac:dyDescent="0.25">
      <c r="A8711" s="131" t="s">
        <v>8</v>
      </c>
      <c r="B8711" s="132">
        <v>44924</v>
      </c>
      <c r="C8711" s="133">
        <v>18</v>
      </c>
      <c r="D8711" s="134">
        <v>173.30270999999999</v>
      </c>
    </row>
    <row r="8712" spans="1:4" x14ac:dyDescent="0.25">
      <c r="A8712" s="131" t="s">
        <v>8</v>
      </c>
      <c r="B8712" s="132">
        <v>44924</v>
      </c>
      <c r="C8712" s="133">
        <v>19</v>
      </c>
      <c r="D8712" s="134">
        <v>194.14344</v>
      </c>
    </row>
    <row r="8713" spans="1:4" x14ac:dyDescent="0.25">
      <c r="A8713" s="131" t="s">
        <v>8</v>
      </c>
      <c r="B8713" s="132">
        <v>44924</v>
      </c>
      <c r="C8713" s="133">
        <v>20</v>
      </c>
      <c r="D8713" s="134">
        <v>188.48728</v>
      </c>
    </row>
    <row r="8714" spans="1:4" x14ac:dyDescent="0.25">
      <c r="A8714" s="131" t="s">
        <v>8</v>
      </c>
      <c r="B8714" s="132">
        <v>44924</v>
      </c>
      <c r="C8714" s="133">
        <v>21</v>
      </c>
      <c r="D8714" s="134">
        <v>179.18579</v>
      </c>
    </row>
    <row r="8715" spans="1:4" x14ac:dyDescent="0.25">
      <c r="A8715" s="131" t="s">
        <v>8</v>
      </c>
      <c r="B8715" s="132">
        <v>44924</v>
      </c>
      <c r="C8715" s="133">
        <v>22</v>
      </c>
      <c r="D8715" s="134">
        <v>167.21084999999999</v>
      </c>
    </row>
    <row r="8716" spans="1:4" x14ac:dyDescent="0.25">
      <c r="A8716" s="131" t="s">
        <v>8</v>
      </c>
      <c r="B8716" s="132">
        <v>44924</v>
      </c>
      <c r="C8716" s="133">
        <v>23</v>
      </c>
      <c r="D8716" s="134">
        <v>170.77652</v>
      </c>
    </row>
    <row r="8717" spans="1:4" x14ac:dyDescent="0.25">
      <c r="A8717" s="131" t="s">
        <v>8</v>
      </c>
      <c r="B8717" s="132">
        <v>44924</v>
      </c>
      <c r="C8717" s="133">
        <v>24</v>
      </c>
      <c r="D8717" s="134">
        <v>167.31262000000001</v>
      </c>
    </row>
    <row r="8718" spans="1:4" x14ac:dyDescent="0.25">
      <c r="A8718" s="131" t="s">
        <v>8</v>
      </c>
      <c r="B8718" s="132">
        <v>44925</v>
      </c>
      <c r="C8718" s="133">
        <v>1</v>
      </c>
      <c r="D8718" s="134">
        <v>147.28868</v>
      </c>
    </row>
    <row r="8719" spans="1:4" x14ac:dyDescent="0.25">
      <c r="A8719" s="131" t="s">
        <v>8</v>
      </c>
      <c r="B8719" s="132">
        <v>44925</v>
      </c>
      <c r="C8719" s="133">
        <v>2</v>
      </c>
      <c r="D8719" s="134">
        <v>111.50218</v>
      </c>
    </row>
    <row r="8720" spans="1:4" x14ac:dyDescent="0.25">
      <c r="A8720" s="131" t="s">
        <v>8</v>
      </c>
      <c r="B8720" s="132">
        <v>44925</v>
      </c>
      <c r="C8720" s="133">
        <v>3</v>
      </c>
      <c r="D8720" s="134">
        <v>105.6122</v>
      </c>
    </row>
    <row r="8721" spans="1:4" x14ac:dyDescent="0.25">
      <c r="A8721" s="131" t="s">
        <v>8</v>
      </c>
      <c r="B8721" s="132">
        <v>44925</v>
      </c>
      <c r="C8721" s="133">
        <v>4</v>
      </c>
      <c r="D8721" s="134">
        <v>103.82877999999999</v>
      </c>
    </row>
    <row r="8722" spans="1:4" x14ac:dyDescent="0.25">
      <c r="A8722" s="131" t="s">
        <v>8</v>
      </c>
      <c r="B8722" s="132">
        <v>44925</v>
      </c>
      <c r="C8722" s="133">
        <v>5</v>
      </c>
      <c r="D8722" s="134">
        <v>100.93783999999999</v>
      </c>
    </row>
    <row r="8723" spans="1:4" x14ac:dyDescent="0.25">
      <c r="A8723" s="131" t="s">
        <v>8</v>
      </c>
      <c r="B8723" s="132">
        <v>44925</v>
      </c>
      <c r="C8723" s="133">
        <v>6</v>
      </c>
      <c r="D8723" s="134">
        <v>110.29191</v>
      </c>
    </row>
    <row r="8724" spans="1:4" x14ac:dyDescent="0.25">
      <c r="A8724" s="131" t="s">
        <v>8</v>
      </c>
      <c r="B8724" s="132">
        <v>44925</v>
      </c>
      <c r="C8724" s="133">
        <v>7</v>
      </c>
      <c r="D8724" s="134">
        <v>107.09715</v>
      </c>
    </row>
    <row r="8725" spans="1:4" x14ac:dyDescent="0.25">
      <c r="A8725" s="131" t="s">
        <v>8</v>
      </c>
      <c r="B8725" s="132">
        <v>44925</v>
      </c>
      <c r="C8725" s="133">
        <v>8</v>
      </c>
      <c r="D8725" s="134">
        <v>106.52748</v>
      </c>
    </row>
    <row r="8726" spans="1:4" x14ac:dyDescent="0.25">
      <c r="A8726" s="131" t="s">
        <v>8</v>
      </c>
      <c r="B8726" s="132">
        <v>44925</v>
      </c>
      <c r="C8726" s="133">
        <v>9</v>
      </c>
      <c r="D8726" s="134">
        <v>100.65433</v>
      </c>
    </row>
    <row r="8727" spans="1:4" x14ac:dyDescent="0.25">
      <c r="A8727" s="131" t="s">
        <v>8</v>
      </c>
      <c r="B8727" s="132">
        <v>44925</v>
      </c>
      <c r="C8727" s="133">
        <v>10</v>
      </c>
      <c r="D8727" s="134">
        <v>108.05268</v>
      </c>
    </row>
    <row r="8728" spans="1:4" x14ac:dyDescent="0.25">
      <c r="A8728" s="131" t="s">
        <v>8</v>
      </c>
      <c r="B8728" s="132">
        <v>44925</v>
      </c>
      <c r="C8728" s="133">
        <v>11</v>
      </c>
      <c r="D8728" s="134">
        <v>109.21809</v>
      </c>
    </row>
    <row r="8729" spans="1:4" x14ac:dyDescent="0.25">
      <c r="A8729" s="131" t="s">
        <v>8</v>
      </c>
      <c r="B8729" s="132">
        <v>44925</v>
      </c>
      <c r="C8729" s="133">
        <v>12</v>
      </c>
      <c r="D8729" s="134">
        <v>100.92174</v>
      </c>
    </row>
    <row r="8730" spans="1:4" x14ac:dyDescent="0.25">
      <c r="A8730" s="131" t="s">
        <v>8</v>
      </c>
      <c r="B8730" s="132">
        <v>44925</v>
      </c>
      <c r="C8730" s="133">
        <v>13</v>
      </c>
      <c r="D8730" s="134">
        <v>101.2945</v>
      </c>
    </row>
    <row r="8731" spans="1:4" x14ac:dyDescent="0.25">
      <c r="A8731" s="131" t="s">
        <v>8</v>
      </c>
      <c r="B8731" s="132">
        <v>44925</v>
      </c>
      <c r="C8731" s="133">
        <v>14</v>
      </c>
      <c r="D8731" s="134">
        <v>96.253200000000007</v>
      </c>
    </row>
    <row r="8732" spans="1:4" x14ac:dyDescent="0.25">
      <c r="A8732" s="131" t="s">
        <v>8</v>
      </c>
      <c r="B8732" s="132">
        <v>44925</v>
      </c>
      <c r="C8732" s="133">
        <v>15</v>
      </c>
      <c r="D8732" s="134">
        <v>101.2869</v>
      </c>
    </row>
    <row r="8733" spans="1:4" x14ac:dyDescent="0.25">
      <c r="A8733" s="131" t="s">
        <v>8</v>
      </c>
      <c r="B8733" s="132">
        <v>44925</v>
      </c>
      <c r="C8733" s="133">
        <v>16</v>
      </c>
      <c r="D8733" s="134">
        <v>101.04167</v>
      </c>
    </row>
    <row r="8734" spans="1:4" x14ac:dyDescent="0.25">
      <c r="A8734" s="131" t="s">
        <v>8</v>
      </c>
      <c r="B8734" s="132">
        <v>44925</v>
      </c>
      <c r="C8734" s="133">
        <v>17</v>
      </c>
      <c r="D8734" s="134">
        <v>103.80150999999999</v>
      </c>
    </row>
    <row r="8735" spans="1:4" x14ac:dyDescent="0.25">
      <c r="A8735" s="131" t="s">
        <v>8</v>
      </c>
      <c r="B8735" s="132">
        <v>44925</v>
      </c>
      <c r="C8735" s="133">
        <v>18</v>
      </c>
      <c r="D8735" s="134">
        <v>128.44968</v>
      </c>
    </row>
    <row r="8736" spans="1:4" x14ac:dyDescent="0.25">
      <c r="A8736" s="131" t="s">
        <v>8</v>
      </c>
      <c r="B8736" s="132">
        <v>44925</v>
      </c>
      <c r="C8736" s="133">
        <v>19</v>
      </c>
      <c r="D8736" s="134">
        <v>138.79769999999999</v>
      </c>
    </row>
    <row r="8737" spans="1:4" x14ac:dyDescent="0.25">
      <c r="A8737" s="131" t="s">
        <v>8</v>
      </c>
      <c r="B8737" s="132">
        <v>44925</v>
      </c>
      <c r="C8737" s="133">
        <v>20</v>
      </c>
      <c r="D8737" s="134">
        <v>121.89346999999999</v>
      </c>
    </row>
    <row r="8738" spans="1:4" x14ac:dyDescent="0.25">
      <c r="A8738" s="131" t="s">
        <v>8</v>
      </c>
      <c r="B8738" s="132">
        <v>44925</v>
      </c>
      <c r="C8738" s="133">
        <v>21</v>
      </c>
      <c r="D8738" s="134">
        <v>117.28229</v>
      </c>
    </row>
    <row r="8739" spans="1:4" x14ac:dyDescent="0.25">
      <c r="A8739" s="131" t="s">
        <v>8</v>
      </c>
      <c r="B8739" s="132">
        <v>44925</v>
      </c>
      <c r="C8739" s="133">
        <v>22</v>
      </c>
      <c r="D8739" s="134">
        <v>116.68134999999999</v>
      </c>
    </row>
    <row r="8740" spans="1:4" x14ac:dyDescent="0.25">
      <c r="A8740" s="131" t="s">
        <v>8</v>
      </c>
      <c r="B8740" s="132">
        <v>44925</v>
      </c>
      <c r="C8740" s="133">
        <v>23</v>
      </c>
      <c r="D8740" s="134">
        <v>108.15593</v>
      </c>
    </row>
    <row r="8741" spans="1:4" x14ac:dyDescent="0.25">
      <c r="A8741" s="131" t="s">
        <v>8</v>
      </c>
      <c r="B8741" s="132">
        <v>44925</v>
      </c>
      <c r="C8741" s="133">
        <v>24</v>
      </c>
      <c r="D8741" s="134">
        <v>104.37367</v>
      </c>
    </row>
    <row r="8742" spans="1:4" x14ac:dyDescent="0.25">
      <c r="A8742" s="131" t="s">
        <v>8</v>
      </c>
      <c r="B8742" s="132">
        <v>44926</v>
      </c>
      <c r="C8742" s="133">
        <v>1</v>
      </c>
      <c r="D8742" s="134">
        <v>78.671679999999995</v>
      </c>
    </row>
    <row r="8743" spans="1:4" x14ac:dyDescent="0.25">
      <c r="A8743" s="131" t="s">
        <v>8</v>
      </c>
      <c r="B8743" s="132">
        <v>44926</v>
      </c>
      <c r="C8743" s="133">
        <v>2</v>
      </c>
      <c r="D8743" s="134">
        <v>81.755629999999996</v>
      </c>
    </row>
    <row r="8744" spans="1:4" x14ac:dyDescent="0.25">
      <c r="A8744" s="131" t="s">
        <v>8</v>
      </c>
      <c r="B8744" s="132">
        <v>44926</v>
      </c>
      <c r="C8744" s="133">
        <v>3</v>
      </c>
      <c r="D8744" s="134">
        <v>75.711569999999995</v>
      </c>
    </row>
    <row r="8745" spans="1:4" x14ac:dyDescent="0.25">
      <c r="A8745" s="131" t="s">
        <v>8</v>
      </c>
      <c r="B8745" s="132">
        <v>44926</v>
      </c>
      <c r="C8745" s="133">
        <v>4</v>
      </c>
      <c r="D8745" s="134">
        <v>78.230440000000002</v>
      </c>
    </row>
    <row r="8746" spans="1:4" x14ac:dyDescent="0.25">
      <c r="A8746" s="131" t="s">
        <v>8</v>
      </c>
      <c r="B8746" s="132">
        <v>44926</v>
      </c>
      <c r="C8746" s="133">
        <v>5</v>
      </c>
      <c r="D8746" s="134">
        <v>75.709010000000006</v>
      </c>
    </row>
    <row r="8747" spans="1:4" x14ac:dyDescent="0.25">
      <c r="A8747" s="131" t="s">
        <v>8</v>
      </c>
      <c r="B8747" s="132">
        <v>44926</v>
      </c>
      <c r="C8747" s="133">
        <v>6</v>
      </c>
      <c r="D8747" s="134">
        <v>75.257829999999998</v>
      </c>
    </row>
    <row r="8748" spans="1:4" x14ac:dyDescent="0.25">
      <c r="A8748" s="131" t="s">
        <v>8</v>
      </c>
      <c r="B8748" s="132">
        <v>44926</v>
      </c>
      <c r="C8748" s="133">
        <v>7</v>
      </c>
      <c r="D8748" s="134">
        <v>81.278620000000004</v>
      </c>
    </row>
    <row r="8749" spans="1:4" x14ac:dyDescent="0.25">
      <c r="A8749" s="131" t="s">
        <v>8</v>
      </c>
      <c r="B8749" s="132">
        <v>44926</v>
      </c>
      <c r="C8749" s="133">
        <v>8</v>
      </c>
      <c r="D8749" s="134">
        <v>83.939369999999997</v>
      </c>
    </row>
    <row r="8750" spans="1:4" x14ac:dyDescent="0.25">
      <c r="A8750" s="131" t="s">
        <v>8</v>
      </c>
      <c r="B8750" s="132">
        <v>44926</v>
      </c>
      <c r="C8750" s="133">
        <v>9</v>
      </c>
      <c r="D8750" s="134">
        <v>90.397679999999994</v>
      </c>
    </row>
    <row r="8751" spans="1:4" x14ac:dyDescent="0.25">
      <c r="A8751" s="131" t="s">
        <v>8</v>
      </c>
      <c r="B8751" s="132">
        <v>44926</v>
      </c>
      <c r="C8751" s="133">
        <v>10</v>
      </c>
      <c r="D8751" s="134">
        <v>88.986450000000005</v>
      </c>
    </row>
    <row r="8752" spans="1:4" x14ac:dyDescent="0.25">
      <c r="A8752" s="131" t="s">
        <v>8</v>
      </c>
      <c r="B8752" s="132">
        <v>44926</v>
      </c>
      <c r="C8752" s="133">
        <v>11</v>
      </c>
      <c r="D8752" s="134">
        <v>91.072040000000001</v>
      </c>
    </row>
    <row r="8753" spans="1:4" x14ac:dyDescent="0.25">
      <c r="A8753" s="131" t="s">
        <v>8</v>
      </c>
      <c r="B8753" s="132">
        <v>44926</v>
      </c>
      <c r="C8753" s="133">
        <v>12</v>
      </c>
      <c r="D8753" s="134">
        <v>96.148889999999994</v>
      </c>
    </row>
    <row r="8754" spans="1:4" x14ac:dyDescent="0.25">
      <c r="A8754" s="131" t="s">
        <v>8</v>
      </c>
      <c r="B8754" s="132">
        <v>44926</v>
      </c>
      <c r="C8754" s="133">
        <v>13</v>
      </c>
      <c r="D8754" s="134">
        <v>95.753230000000002</v>
      </c>
    </row>
    <row r="8755" spans="1:4" x14ac:dyDescent="0.25">
      <c r="A8755" s="131" t="s">
        <v>8</v>
      </c>
      <c r="B8755" s="132">
        <v>44926</v>
      </c>
      <c r="C8755" s="133">
        <v>14</v>
      </c>
      <c r="D8755" s="134">
        <v>94.465459999999993</v>
      </c>
    </row>
    <row r="8756" spans="1:4" x14ac:dyDescent="0.25">
      <c r="A8756" s="131" t="s">
        <v>8</v>
      </c>
      <c r="B8756" s="132">
        <v>44926</v>
      </c>
      <c r="C8756" s="133">
        <v>15</v>
      </c>
      <c r="D8756" s="134">
        <v>103.73814</v>
      </c>
    </row>
    <row r="8757" spans="1:4" x14ac:dyDescent="0.25">
      <c r="A8757" s="131" t="s">
        <v>8</v>
      </c>
      <c r="B8757" s="132">
        <v>44926</v>
      </c>
      <c r="C8757" s="133">
        <v>16</v>
      </c>
      <c r="D8757" s="134">
        <v>102.37326</v>
      </c>
    </row>
    <row r="8758" spans="1:4" x14ac:dyDescent="0.25">
      <c r="A8758" s="131" t="s">
        <v>8</v>
      </c>
      <c r="B8758" s="132">
        <v>44926</v>
      </c>
      <c r="C8758" s="133">
        <v>17</v>
      </c>
      <c r="D8758" s="134">
        <v>110.74088</v>
      </c>
    </row>
    <row r="8759" spans="1:4" x14ac:dyDescent="0.25">
      <c r="A8759" s="131" t="s">
        <v>8</v>
      </c>
      <c r="B8759" s="132">
        <v>44926</v>
      </c>
      <c r="C8759" s="133">
        <v>18</v>
      </c>
      <c r="D8759" s="134">
        <v>113.43527</v>
      </c>
    </row>
    <row r="8760" spans="1:4" x14ac:dyDescent="0.25">
      <c r="A8760" s="131" t="s">
        <v>8</v>
      </c>
      <c r="B8760" s="132">
        <v>44926</v>
      </c>
      <c r="C8760" s="133">
        <v>19</v>
      </c>
      <c r="D8760" s="134">
        <v>133.78263000000001</v>
      </c>
    </row>
    <row r="8761" spans="1:4" x14ac:dyDescent="0.25">
      <c r="A8761" s="131" t="s">
        <v>8</v>
      </c>
      <c r="B8761" s="132">
        <v>44926</v>
      </c>
      <c r="C8761" s="133">
        <v>20</v>
      </c>
      <c r="D8761" s="134">
        <v>127.49539</v>
      </c>
    </row>
    <row r="8762" spans="1:4" x14ac:dyDescent="0.25">
      <c r="A8762" s="131" t="s">
        <v>8</v>
      </c>
      <c r="B8762" s="132">
        <v>44926</v>
      </c>
      <c r="C8762" s="133">
        <v>21</v>
      </c>
      <c r="D8762" s="134">
        <v>114.34251999999999</v>
      </c>
    </row>
    <row r="8763" spans="1:4" x14ac:dyDescent="0.25">
      <c r="A8763" s="131" t="s">
        <v>8</v>
      </c>
      <c r="B8763" s="132">
        <v>44926</v>
      </c>
      <c r="C8763" s="133">
        <v>22</v>
      </c>
      <c r="D8763" s="134">
        <v>108.18897</v>
      </c>
    </row>
    <row r="8764" spans="1:4" x14ac:dyDescent="0.25">
      <c r="A8764" s="131" t="s">
        <v>8</v>
      </c>
      <c r="B8764" s="132">
        <v>44926</v>
      </c>
      <c r="C8764" s="133">
        <v>23</v>
      </c>
      <c r="D8764" s="134">
        <v>104.57046</v>
      </c>
    </row>
    <row r="8765" spans="1:4" x14ac:dyDescent="0.25">
      <c r="A8765" s="135" t="s">
        <v>8</v>
      </c>
      <c r="B8765" s="136">
        <v>44926</v>
      </c>
      <c r="C8765" s="137">
        <v>24</v>
      </c>
      <c r="D8765" s="138">
        <v>112.52970999999999</v>
      </c>
    </row>
  </sheetData>
  <pageMargins left="0.7" right="0.7" top="0.75" bottom="1" header="0.3" footer="0.3"/>
  <pageSetup fitToHeight="0" orientation="landscape" r:id="rId1"/>
  <headerFooter>
    <oddFooter xml:space="preserve">&amp;LPrinted &amp;D&amp;RCase No. IPC-E-23-14
Exhibit 2 - Export Credit Rate
Page &amp;P of &amp;N
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Summary</vt:lpstr>
      <vt:lpstr>Energy</vt:lpstr>
      <vt:lpstr>Gen_Capacity</vt:lpstr>
      <vt:lpstr>TD_Capacity</vt:lpstr>
      <vt:lpstr>ECR_Hours</vt:lpstr>
      <vt:lpstr>Energy_Hourly</vt:lpstr>
      <vt:lpstr>Losses</vt:lpstr>
      <vt:lpstr>Exports</vt:lpstr>
      <vt:lpstr>ELAP_IPCO-APND</vt:lpstr>
      <vt:lpstr>Energy!Print_Area</vt:lpstr>
      <vt:lpstr>Gen_Capacity!Print_Area</vt:lpstr>
      <vt:lpstr>Summary!Print_Area</vt:lpstr>
      <vt:lpstr>TD_Capacity!Print_Area</vt:lpstr>
      <vt:lpstr>ECR_Hours!Print_Titles</vt:lpstr>
      <vt:lpstr>'ELAP_IPCO-APND'!Print_Titles</vt:lpstr>
      <vt:lpstr>Energy_Hourly!Print_Titles</vt:lpstr>
      <vt:lpstr>Exports!Print_Titles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2023-11-16T18:17:30Z</dcterms:created>
  <dcterms:modified xsi:type="dcterms:W3CDTF">2023-11-16T20:24:39Z</dcterms:modified>
</cp:coreProperties>
</file>